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Repos\ScreenDrafts\src\screendrafts.api\data\"/>
    </mc:Choice>
  </mc:AlternateContent>
  <xr:revisionPtr revIDLastSave="0" documentId="13_ncr:1_{0A37E05C-4B30-4219-B267-27BD17A19800}" xr6:coauthVersionLast="47" xr6:coauthVersionMax="47" xr10:uidLastSave="{00000000-0000-0000-0000-000000000000}"/>
  <bookViews>
    <workbookView xWindow="-105" yWindow="600" windowWidth="26010" windowHeight="21105" firstSheet="15" activeTab="16" xr2:uid="{088787B3-0703-4F3D-BB56-2DC8F49D2486}"/>
  </bookViews>
  <sheets>
    <sheet name="episode_type" sheetId="14" r:id="rId1"/>
    <sheet name="draft_type" sheetId="15" r:id="rId2"/>
    <sheet name="drafts_202504051217" sheetId="2" r:id="rId3"/>
    <sheet name="drafts_202504151949" sheetId="19" r:id="rId4"/>
    <sheet name="draft_release_date_202504051219" sheetId="3" r:id="rId5"/>
    <sheet name="game_boards_202504152003" sheetId="20" r:id="rId6"/>
    <sheet name="game_boards" sheetId="16" r:id="rId7"/>
    <sheet name="drafter_draft_stats" sheetId="18" r:id="rId8"/>
    <sheet name="trivia_results" sheetId="17" r:id="rId9"/>
    <sheet name="drafters_202504051219" sheetId="4" r:id="rId10"/>
    <sheet name="hosts_202504051248" sheetId="5" r:id="rId11"/>
    <sheet name="drafter_teams_202504051252" sheetId="6" r:id="rId12"/>
    <sheet name="draft_host_202504051254" sheetId="7" r:id="rId13"/>
    <sheet name="drafter_team_drafter_2025040512" sheetId="8" r:id="rId14"/>
    <sheet name="drafts_drafter_teams_2025040513" sheetId="9" r:id="rId15"/>
    <sheet name="drafts_drafters_202504051325" sheetId="10" r:id="rId16"/>
    <sheet name="movies_202504051338" sheetId="11" r:id="rId17"/>
    <sheet name="movies_202504051436" sheetId="13" r:id="rId18"/>
    <sheet name="draft_picks" sheetId="12" r:id="rId1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065" i="12" l="1"/>
  <c r="B4066" i="12"/>
  <c r="B4067" i="12"/>
  <c r="B4068" i="12"/>
  <c r="B4069" i="12"/>
  <c r="B4070" i="12"/>
  <c r="B4071" i="12"/>
  <c r="D4065" i="12"/>
  <c r="D4066" i="12"/>
  <c r="D4067" i="12" s="1"/>
  <c r="D4068" i="12" s="1"/>
  <c r="D4069" i="12" s="1"/>
  <c r="D4070" i="12" s="1"/>
  <c r="D4071" i="12" s="1"/>
  <c r="F4065" i="12"/>
  <c r="F4066" i="12"/>
  <c r="F4067" i="12"/>
  <c r="F4068" i="12"/>
  <c r="F4069" i="12"/>
  <c r="F4070" i="12"/>
  <c r="F4071" i="12"/>
  <c r="H4065" i="12"/>
  <c r="H4066" i="12"/>
  <c r="H4067" i="12"/>
  <c r="H4068" i="12"/>
  <c r="H4069" i="12"/>
  <c r="H4070" i="12"/>
  <c r="H4071" i="12"/>
  <c r="J4065" i="12"/>
  <c r="J4066" i="12"/>
  <c r="J4067" i="12"/>
  <c r="J4068" i="12"/>
  <c r="J4069" i="12"/>
  <c r="J4070" i="12"/>
  <c r="J4071" i="12"/>
  <c r="M4065" i="12"/>
  <c r="M4066" i="12"/>
  <c r="M4067" i="12"/>
  <c r="M4068" i="12"/>
  <c r="M4069" i="12"/>
  <c r="M4070" i="12"/>
  <c r="M4071" i="12"/>
  <c r="O4065" i="12"/>
  <c r="O4066" i="12"/>
  <c r="O4067" i="12"/>
  <c r="O4068" i="12"/>
  <c r="O4069" i="12"/>
  <c r="O4070" i="12"/>
  <c r="O4071" i="12"/>
  <c r="R4065" i="12"/>
  <c r="R4066" i="12"/>
  <c r="R4067" i="12"/>
  <c r="R4068" i="12"/>
  <c r="R4069" i="12"/>
  <c r="R4070" i="12"/>
  <c r="R4071" i="12"/>
  <c r="T4065" i="12"/>
  <c r="T4066" i="12"/>
  <c r="T4067" i="12"/>
  <c r="T4068" i="12"/>
  <c r="T4069" i="12"/>
  <c r="T4070" i="12"/>
  <c r="T4071" i="12"/>
  <c r="B4056" i="12"/>
  <c r="B4057" i="12"/>
  <c r="B4058" i="12"/>
  <c r="B4059" i="12"/>
  <c r="B4060" i="12"/>
  <c r="B4061" i="12"/>
  <c r="B4062" i="12"/>
  <c r="B4063" i="12"/>
  <c r="B4064" i="12"/>
  <c r="D4056" i="12"/>
  <c r="D4057" i="12" s="1"/>
  <c r="D4058" i="12" s="1"/>
  <c r="D4059" i="12" s="1"/>
  <c r="D4060" i="12" s="1"/>
  <c r="D4061" i="12" s="1"/>
  <c r="D4062" i="12" s="1"/>
  <c r="D4063" i="12" s="1"/>
  <c r="D4064" i="12" s="1"/>
  <c r="F4056" i="12"/>
  <c r="F4057" i="12"/>
  <c r="F4058" i="12"/>
  <c r="F4059" i="12"/>
  <c r="F4060" i="12"/>
  <c r="F4061" i="12"/>
  <c r="F4062" i="12"/>
  <c r="F4063" i="12"/>
  <c r="F4064" i="12"/>
  <c r="H4056" i="12"/>
  <c r="H4057" i="12"/>
  <c r="H4058" i="12"/>
  <c r="H4059" i="12"/>
  <c r="H4060" i="12"/>
  <c r="H4061" i="12"/>
  <c r="H4062" i="12"/>
  <c r="H4063" i="12"/>
  <c r="H4064" i="12"/>
  <c r="J4056" i="12"/>
  <c r="J4057" i="12"/>
  <c r="J4058" i="12"/>
  <c r="J4059" i="12"/>
  <c r="J4060" i="12"/>
  <c r="J4061" i="12"/>
  <c r="J4062" i="12"/>
  <c r="J4063" i="12"/>
  <c r="J4064" i="12"/>
  <c r="M4056" i="12"/>
  <c r="M4057" i="12"/>
  <c r="M4058" i="12"/>
  <c r="M4059" i="12"/>
  <c r="M4060" i="12"/>
  <c r="M4061" i="12"/>
  <c r="M4062" i="12"/>
  <c r="M4063" i="12"/>
  <c r="M4064" i="12"/>
  <c r="O4056" i="12"/>
  <c r="O4057" i="12"/>
  <c r="O4058" i="12"/>
  <c r="O4059" i="12"/>
  <c r="O4060" i="12"/>
  <c r="O4061" i="12"/>
  <c r="O4062" i="12"/>
  <c r="O4063" i="12"/>
  <c r="O4064" i="12"/>
  <c r="R4056" i="12"/>
  <c r="R4057" i="12"/>
  <c r="R4058" i="12"/>
  <c r="R4059" i="12"/>
  <c r="R4060" i="12"/>
  <c r="R4061" i="12"/>
  <c r="R4062" i="12"/>
  <c r="R4063" i="12"/>
  <c r="R4064" i="12"/>
  <c r="T4056" i="12"/>
  <c r="T4057" i="12"/>
  <c r="T4058" i="12"/>
  <c r="T4059" i="12"/>
  <c r="T4060" i="12"/>
  <c r="T4061" i="12"/>
  <c r="T4062" i="12"/>
  <c r="T4063" i="12"/>
  <c r="T4064" i="12"/>
  <c r="B4051" i="12"/>
  <c r="B4052" i="12"/>
  <c r="B4053" i="12"/>
  <c r="B4054" i="12"/>
  <c r="B4055" i="12"/>
  <c r="D4051" i="12"/>
  <c r="D4052" i="12" s="1"/>
  <c r="D4053" i="12" s="1"/>
  <c r="D4054" i="12" s="1"/>
  <c r="D4055" i="12" s="1"/>
  <c r="F4051" i="12"/>
  <c r="F4052" i="12"/>
  <c r="F4053" i="12"/>
  <c r="F4054" i="12"/>
  <c r="F4055" i="12"/>
  <c r="H4051" i="12"/>
  <c r="H4052" i="12"/>
  <c r="H4053" i="12"/>
  <c r="H4054" i="12"/>
  <c r="H4055" i="12"/>
  <c r="J4051" i="12"/>
  <c r="J4052" i="12"/>
  <c r="J4053" i="12"/>
  <c r="J4054" i="12"/>
  <c r="J4055" i="12"/>
  <c r="M4051" i="12"/>
  <c r="M4052" i="12"/>
  <c r="M4053" i="12"/>
  <c r="M4054" i="12"/>
  <c r="M4055" i="12"/>
  <c r="O4051" i="12"/>
  <c r="O4052" i="12"/>
  <c r="O4053" i="12"/>
  <c r="O4054" i="12"/>
  <c r="O4055" i="12"/>
  <c r="R4051" i="12"/>
  <c r="R4052" i="12"/>
  <c r="R4053" i="12"/>
  <c r="R4054" i="12"/>
  <c r="R4055" i="12"/>
  <c r="T4051" i="12"/>
  <c r="T4052" i="12"/>
  <c r="T4053" i="12"/>
  <c r="T4054" i="12"/>
  <c r="T4055" i="12"/>
  <c r="B934" i="10"/>
  <c r="B935" i="10"/>
  <c r="B936" i="10"/>
  <c r="B937" i="10"/>
  <c r="B938" i="10"/>
  <c r="B939" i="10"/>
  <c r="D934" i="10"/>
  <c r="D935" i="10"/>
  <c r="D936" i="10"/>
  <c r="D937" i="10"/>
  <c r="D938" i="10"/>
  <c r="D939" i="10"/>
  <c r="B689" i="7"/>
  <c r="B690" i="7"/>
  <c r="B691" i="7"/>
  <c r="B692" i="7"/>
  <c r="B693" i="7"/>
  <c r="D689" i="7"/>
  <c r="D690" i="7"/>
  <c r="D691" i="7"/>
  <c r="D692" i="7"/>
  <c r="D693" i="7"/>
  <c r="C916" i="17"/>
  <c r="C917" i="17"/>
  <c r="C918" i="17"/>
  <c r="C919" i="17"/>
  <c r="C920" i="17"/>
  <c r="C921" i="17"/>
  <c r="E916" i="17"/>
  <c r="E917" i="17"/>
  <c r="E918" i="17"/>
  <c r="E919" i="17"/>
  <c r="E920" i="17"/>
  <c r="E921" i="17"/>
  <c r="G916" i="17"/>
  <c r="G917" i="17"/>
  <c r="G918" i="17"/>
  <c r="G919" i="17"/>
  <c r="G920" i="17"/>
  <c r="G921" i="17"/>
  <c r="H931" i="18"/>
  <c r="I931" i="18" a="1"/>
  <c r="I931" i="18" s="1"/>
  <c r="J931" i="18" a="1"/>
  <c r="J931" i="18" s="1"/>
  <c r="K931" i="18" a="1"/>
  <c r="K931" i="18" s="1"/>
  <c r="L931" i="18" a="1"/>
  <c r="L931" i="18" s="1"/>
  <c r="R931" i="18"/>
  <c r="S931" i="18"/>
  <c r="H932" i="18"/>
  <c r="I932" i="18" a="1"/>
  <c r="I932" i="18" s="1"/>
  <c r="J932" i="18" a="1"/>
  <c r="J932" i="18" s="1"/>
  <c r="K932" i="18" a="1"/>
  <c r="K932" i="18" s="1"/>
  <c r="L932" i="18" a="1"/>
  <c r="L932" i="18" s="1"/>
  <c r="R932" i="18"/>
  <c r="S932" i="18"/>
  <c r="H933" i="18"/>
  <c r="I933" i="18" a="1"/>
  <c r="I933" i="18" s="1"/>
  <c r="J933" i="18" a="1"/>
  <c r="J933" i="18" s="1"/>
  <c r="K933" i="18" a="1"/>
  <c r="K933" i="18" s="1"/>
  <c r="L933" i="18" a="1"/>
  <c r="L933" i="18" s="1"/>
  <c r="R933" i="18"/>
  <c r="S933" i="18"/>
  <c r="H934" i="18"/>
  <c r="I934" i="18" a="1"/>
  <c r="I934" i="18" s="1"/>
  <c r="J934" i="18" a="1"/>
  <c r="J934" i="18"/>
  <c r="K934" i="18" a="1"/>
  <c r="K934" i="18" s="1"/>
  <c r="L934" i="18" a="1"/>
  <c r="L934" i="18" s="1"/>
  <c r="N934" i="18" s="1"/>
  <c r="R934" i="18"/>
  <c r="S934" i="18"/>
  <c r="H935" i="18"/>
  <c r="I935" i="18" a="1"/>
  <c r="I935" i="18" s="1"/>
  <c r="J935" i="18" a="1"/>
  <c r="J935" i="18" s="1"/>
  <c r="K935" i="18" a="1"/>
  <c r="K935" i="18" s="1"/>
  <c r="L935" i="18" a="1"/>
  <c r="L935" i="18" s="1"/>
  <c r="R935" i="18"/>
  <c r="S935" i="18"/>
  <c r="H936" i="18"/>
  <c r="I936" i="18" a="1"/>
  <c r="I936" i="18" s="1"/>
  <c r="J936" i="18" a="1"/>
  <c r="J936" i="18" s="1"/>
  <c r="K936" i="18" a="1"/>
  <c r="K936" i="18" s="1"/>
  <c r="L936" i="18" a="1"/>
  <c r="L936" i="18" s="1"/>
  <c r="R936" i="18"/>
  <c r="S936" i="18"/>
  <c r="C931" i="18"/>
  <c r="C932" i="18"/>
  <c r="C933" i="18"/>
  <c r="C934" i="18"/>
  <c r="C935" i="18"/>
  <c r="C936" i="18"/>
  <c r="E931" i="18"/>
  <c r="E932" i="18"/>
  <c r="E933" i="18"/>
  <c r="E934" i="18"/>
  <c r="E935" i="18"/>
  <c r="E936" i="18"/>
  <c r="G931" i="18"/>
  <c r="G932" i="18"/>
  <c r="G933" i="18"/>
  <c r="G934" i="18"/>
  <c r="G935" i="18"/>
  <c r="G936" i="18"/>
  <c r="A935" i="16"/>
  <c r="A936" i="16"/>
  <c r="C935" i="16"/>
  <c r="C936" i="16"/>
  <c r="I935" i="16"/>
  <c r="I936" i="16"/>
  <c r="K935" i="16"/>
  <c r="K936" i="16"/>
  <c r="A933" i="16"/>
  <c r="A934" i="16"/>
  <c r="C933" i="16"/>
  <c r="C934" i="16"/>
  <c r="I933" i="16"/>
  <c r="I934" i="16"/>
  <c r="K933" i="16"/>
  <c r="K934" i="16"/>
  <c r="A931" i="16"/>
  <c r="A932" i="16"/>
  <c r="C931" i="16"/>
  <c r="C932" i="16"/>
  <c r="I931" i="16"/>
  <c r="I932" i="16"/>
  <c r="K931" i="16"/>
  <c r="K932" i="16"/>
  <c r="C408" i="3"/>
  <c r="C409" i="3"/>
  <c r="C410" i="3"/>
  <c r="B4045" i="12"/>
  <c r="B4046" i="12"/>
  <c r="B4047" i="12"/>
  <c r="B4048" i="12"/>
  <c r="B4049" i="12"/>
  <c r="B4050" i="12"/>
  <c r="D4045" i="12"/>
  <c r="D4046" i="12" s="1"/>
  <c r="D4047" i="12" s="1"/>
  <c r="D4048" i="12" s="1"/>
  <c r="D4049" i="12" s="1"/>
  <c r="D4050" i="12" s="1"/>
  <c r="F4045" i="12"/>
  <c r="F4046" i="12"/>
  <c r="F4047" i="12"/>
  <c r="F4048" i="12"/>
  <c r="F4049" i="12"/>
  <c r="F4050" i="12"/>
  <c r="H4045" i="12"/>
  <c r="H4046" i="12"/>
  <c r="H4047" i="12"/>
  <c r="H4048" i="12"/>
  <c r="H4049" i="12"/>
  <c r="H4050" i="12"/>
  <c r="J4045" i="12"/>
  <c r="J4046" i="12"/>
  <c r="J4047" i="12"/>
  <c r="J4048" i="12"/>
  <c r="J4049" i="12"/>
  <c r="J4050" i="12"/>
  <c r="M4045" i="12"/>
  <c r="M4046" i="12"/>
  <c r="M4047" i="12"/>
  <c r="M4048" i="12"/>
  <c r="M4049" i="12"/>
  <c r="M4050" i="12"/>
  <c r="O4045" i="12"/>
  <c r="O4046" i="12"/>
  <c r="O4047" i="12"/>
  <c r="O4048" i="12"/>
  <c r="O4049" i="12"/>
  <c r="O4050" i="12"/>
  <c r="R4045" i="12"/>
  <c r="R4046" i="12"/>
  <c r="R4047" i="12"/>
  <c r="R4048" i="12"/>
  <c r="R4049" i="12"/>
  <c r="R4050" i="12"/>
  <c r="T4045" i="12"/>
  <c r="T4046" i="12"/>
  <c r="T4047" i="12"/>
  <c r="T4048" i="12"/>
  <c r="T4049" i="12"/>
  <c r="T4050" i="12"/>
  <c r="B4035" i="12"/>
  <c r="B4036" i="12"/>
  <c r="B4037" i="12"/>
  <c r="B4038" i="12"/>
  <c r="B4039" i="12"/>
  <c r="B4040" i="12"/>
  <c r="B4041" i="12"/>
  <c r="B4042" i="12"/>
  <c r="B4043" i="12"/>
  <c r="B4044" i="12"/>
  <c r="D4035" i="12"/>
  <c r="D4036" i="12" s="1"/>
  <c r="D4037" i="12" s="1"/>
  <c r="D4038" i="12" s="1"/>
  <c r="D4039" i="12" s="1"/>
  <c r="D4040" i="12" s="1"/>
  <c r="D4041" i="12" s="1"/>
  <c r="D4042" i="12" s="1"/>
  <c r="D4043" i="12" s="1"/>
  <c r="D4044" i="12" s="1"/>
  <c r="F4035" i="12"/>
  <c r="F4036" i="12"/>
  <c r="F4037" i="12"/>
  <c r="F4038" i="12"/>
  <c r="F4039" i="12"/>
  <c r="F4040" i="12"/>
  <c r="F4041" i="12"/>
  <c r="F4042" i="12"/>
  <c r="F4043" i="12"/>
  <c r="F4044" i="12"/>
  <c r="H4035" i="12"/>
  <c r="H4036" i="12"/>
  <c r="H4037" i="12"/>
  <c r="H4038" i="12"/>
  <c r="H4039" i="12"/>
  <c r="H4040" i="12"/>
  <c r="H4041" i="12"/>
  <c r="H4042" i="12"/>
  <c r="H4043" i="12"/>
  <c r="H4044" i="12"/>
  <c r="J4035" i="12"/>
  <c r="J4036" i="12"/>
  <c r="J4037" i="12"/>
  <c r="J4038" i="12"/>
  <c r="J4039" i="12"/>
  <c r="J4040" i="12"/>
  <c r="J4041" i="12"/>
  <c r="J4042" i="12"/>
  <c r="J4043" i="12"/>
  <c r="J4044" i="12"/>
  <c r="M4035" i="12"/>
  <c r="M4036" i="12"/>
  <c r="M4037" i="12"/>
  <c r="M4038" i="12"/>
  <c r="M4039" i="12"/>
  <c r="M4040" i="12"/>
  <c r="M4041" i="12"/>
  <c r="M4042" i="12"/>
  <c r="M4043" i="12"/>
  <c r="M4044" i="12"/>
  <c r="O4035" i="12"/>
  <c r="O4036" i="12"/>
  <c r="O4037" i="12"/>
  <c r="O4038" i="12"/>
  <c r="O4039" i="12"/>
  <c r="O4040" i="12"/>
  <c r="O4041" i="12"/>
  <c r="O4042" i="12"/>
  <c r="O4043" i="12"/>
  <c r="O4044" i="12"/>
  <c r="R4035" i="12"/>
  <c r="R4036" i="12"/>
  <c r="R4037" i="12"/>
  <c r="R4038" i="12"/>
  <c r="R4039" i="12"/>
  <c r="R4040" i="12"/>
  <c r="R4041" i="12"/>
  <c r="R4042" i="12"/>
  <c r="R4043" i="12"/>
  <c r="R4044" i="12"/>
  <c r="T4035" i="12"/>
  <c r="T4036" i="12"/>
  <c r="T4037" i="12"/>
  <c r="T4038" i="12"/>
  <c r="T4039" i="12"/>
  <c r="T4040" i="12"/>
  <c r="T4041" i="12"/>
  <c r="T4042" i="12"/>
  <c r="T4043" i="12"/>
  <c r="T4044" i="12"/>
  <c r="B4034" i="12"/>
  <c r="F4034" i="12"/>
  <c r="H4034" i="12"/>
  <c r="J4034" i="12"/>
  <c r="M4034" i="12"/>
  <c r="O4034" i="12"/>
  <c r="R4034" i="12"/>
  <c r="T4034" i="12"/>
  <c r="B4033" i="12"/>
  <c r="F4033" i="12"/>
  <c r="H4033" i="12"/>
  <c r="J4033" i="12"/>
  <c r="M4033" i="12"/>
  <c r="O4033" i="12"/>
  <c r="R4033" i="12"/>
  <c r="T4033" i="12"/>
  <c r="B4032" i="12"/>
  <c r="F4032" i="12"/>
  <c r="H4032" i="12"/>
  <c r="J4032" i="12"/>
  <c r="M4032" i="12"/>
  <c r="O4032" i="12"/>
  <c r="R4032" i="12"/>
  <c r="T4032" i="12"/>
  <c r="B4031" i="12"/>
  <c r="F4031" i="12"/>
  <c r="H4031" i="12"/>
  <c r="J4031" i="12"/>
  <c r="M4031" i="12"/>
  <c r="O4031" i="12"/>
  <c r="R4031" i="12"/>
  <c r="T4031" i="12"/>
  <c r="B4030" i="12"/>
  <c r="F4030" i="12"/>
  <c r="H4030" i="12"/>
  <c r="J4030" i="12"/>
  <c r="M4030" i="12"/>
  <c r="O4030" i="12"/>
  <c r="R4030" i="12"/>
  <c r="T4030" i="12"/>
  <c r="B4029" i="12"/>
  <c r="F4029" i="12"/>
  <c r="H4029" i="12"/>
  <c r="J4029" i="12"/>
  <c r="M4029" i="12"/>
  <c r="O4029" i="12"/>
  <c r="R4029" i="12"/>
  <c r="T4029" i="12"/>
  <c r="B4028" i="12"/>
  <c r="F4028" i="12"/>
  <c r="H4028" i="12"/>
  <c r="J4028" i="12"/>
  <c r="M4028" i="12"/>
  <c r="O4028" i="12"/>
  <c r="R4028" i="12"/>
  <c r="T4028" i="12"/>
  <c r="B4027" i="12"/>
  <c r="D4027" i="12"/>
  <c r="D4028" i="12" s="1"/>
  <c r="D4029" i="12" s="1"/>
  <c r="D4030" i="12" s="1"/>
  <c r="D4031" i="12" s="1"/>
  <c r="D4032" i="12" s="1"/>
  <c r="D4033" i="12" s="1"/>
  <c r="D4034" i="12" s="1"/>
  <c r="F4027" i="12"/>
  <c r="H4027" i="12"/>
  <c r="J4027" i="12"/>
  <c r="M4027" i="12"/>
  <c r="O4027" i="12"/>
  <c r="R4027" i="12"/>
  <c r="T4027" i="12"/>
  <c r="B4016" i="12"/>
  <c r="B4017" i="12"/>
  <c r="B4018" i="12"/>
  <c r="B4019" i="12"/>
  <c r="B4020" i="12"/>
  <c r="B4021" i="12"/>
  <c r="B4022" i="12"/>
  <c r="B4023" i="12"/>
  <c r="B4024" i="12"/>
  <c r="B4025" i="12"/>
  <c r="B4026" i="12"/>
  <c r="D4016" i="12"/>
  <c r="D4017" i="12" s="1"/>
  <c r="D4018" i="12" s="1"/>
  <c r="D4019" i="12" s="1"/>
  <c r="D4020" i="12" s="1"/>
  <c r="D4021" i="12" s="1"/>
  <c r="D4022" i="12" s="1"/>
  <c r="D4023" i="12" s="1"/>
  <c r="D4024" i="12" s="1"/>
  <c r="D4025" i="12" s="1"/>
  <c r="D4026" i="12" s="1"/>
  <c r="F4016" i="12"/>
  <c r="F4017" i="12"/>
  <c r="F4018" i="12"/>
  <c r="F4019" i="12"/>
  <c r="F4020" i="12"/>
  <c r="F4021" i="12"/>
  <c r="F4022" i="12"/>
  <c r="F4023" i="12"/>
  <c r="F4024" i="12"/>
  <c r="F4025" i="12"/>
  <c r="F4026" i="12"/>
  <c r="H4016" i="12"/>
  <c r="H4017" i="12"/>
  <c r="H4018" i="12"/>
  <c r="H4019" i="12"/>
  <c r="H4020" i="12"/>
  <c r="H4021" i="12"/>
  <c r="H4022" i="12"/>
  <c r="H4023" i="12"/>
  <c r="H4024" i="12"/>
  <c r="H4025" i="12"/>
  <c r="H4026" i="12"/>
  <c r="J4016" i="12"/>
  <c r="J4017" i="12"/>
  <c r="J4018" i="12"/>
  <c r="J4019" i="12"/>
  <c r="J4020" i="12"/>
  <c r="J4021" i="12"/>
  <c r="J4022" i="12"/>
  <c r="J4023" i="12"/>
  <c r="J4024" i="12"/>
  <c r="J4025" i="12"/>
  <c r="J4026" i="12"/>
  <c r="M4016" i="12"/>
  <c r="M4017" i="12"/>
  <c r="M4018" i="12"/>
  <c r="M4019" i="12"/>
  <c r="M4020" i="12"/>
  <c r="M4021" i="12"/>
  <c r="M4022" i="12"/>
  <c r="M4023" i="12"/>
  <c r="M4024" i="12"/>
  <c r="M4025" i="12"/>
  <c r="M4026" i="12"/>
  <c r="O4016" i="12"/>
  <c r="O4017" i="12"/>
  <c r="O4018" i="12"/>
  <c r="O4019" i="12"/>
  <c r="O4020" i="12"/>
  <c r="O4021" i="12"/>
  <c r="O4022" i="12"/>
  <c r="O4023" i="12"/>
  <c r="O4024" i="12"/>
  <c r="O4025" i="12"/>
  <c r="O4026" i="12"/>
  <c r="R4016" i="12"/>
  <c r="R4017" i="12"/>
  <c r="R4018" i="12"/>
  <c r="R4019" i="12"/>
  <c r="R4020" i="12"/>
  <c r="R4021" i="12"/>
  <c r="R4022" i="12"/>
  <c r="R4023" i="12"/>
  <c r="R4024" i="12"/>
  <c r="R4025" i="12"/>
  <c r="R4026" i="12"/>
  <c r="T4016" i="12"/>
  <c r="T4017" i="12"/>
  <c r="T4018" i="12"/>
  <c r="T4019" i="12"/>
  <c r="T4020" i="12"/>
  <c r="T4021" i="12"/>
  <c r="T4022" i="12"/>
  <c r="T4023" i="12"/>
  <c r="T4024" i="12"/>
  <c r="T4025" i="12"/>
  <c r="T4026" i="12"/>
  <c r="B4009" i="12"/>
  <c r="B4010" i="12"/>
  <c r="B4011" i="12"/>
  <c r="B4012" i="12"/>
  <c r="B4013" i="12"/>
  <c r="B4014" i="12"/>
  <c r="B4015" i="12"/>
  <c r="D4009" i="12"/>
  <c r="D4010" i="12" s="1"/>
  <c r="D4011" i="12" s="1"/>
  <c r="D4012" i="12" s="1"/>
  <c r="D4013" i="12" s="1"/>
  <c r="D4014" i="12" s="1"/>
  <c r="D4015" i="12" s="1"/>
  <c r="F4009" i="12"/>
  <c r="F4010" i="12"/>
  <c r="F4011" i="12"/>
  <c r="F4012" i="12"/>
  <c r="F4013" i="12"/>
  <c r="F4014" i="12"/>
  <c r="F4015" i="12"/>
  <c r="H4009" i="12"/>
  <c r="H4010" i="12"/>
  <c r="H4011" i="12"/>
  <c r="H4012" i="12"/>
  <c r="H4013" i="12"/>
  <c r="H4014" i="12"/>
  <c r="H4015" i="12"/>
  <c r="J4009" i="12"/>
  <c r="J4010" i="12"/>
  <c r="J4011" i="12"/>
  <c r="J4012" i="12"/>
  <c r="J4013" i="12"/>
  <c r="J4014" i="12"/>
  <c r="J4015" i="12"/>
  <c r="M4009" i="12"/>
  <c r="M4010" i="12"/>
  <c r="M4011" i="12"/>
  <c r="M4012" i="12"/>
  <c r="M4013" i="12"/>
  <c r="M4014" i="12"/>
  <c r="M4015" i="12"/>
  <c r="O4009" i="12"/>
  <c r="O4010" i="12"/>
  <c r="O4011" i="12"/>
  <c r="O4012" i="12"/>
  <c r="O4013" i="12"/>
  <c r="O4014" i="12"/>
  <c r="O4015" i="12"/>
  <c r="R4009" i="12"/>
  <c r="R4010" i="12"/>
  <c r="R4011" i="12"/>
  <c r="R4012" i="12"/>
  <c r="R4013" i="12"/>
  <c r="R4014" i="12"/>
  <c r="R4015" i="12"/>
  <c r="T4009" i="12"/>
  <c r="T4010" i="12"/>
  <c r="T4011" i="12"/>
  <c r="T4012" i="12"/>
  <c r="T4013" i="12"/>
  <c r="T4014" i="12"/>
  <c r="T4015" i="12"/>
  <c r="B4002" i="12"/>
  <c r="B4003" i="12"/>
  <c r="B4004" i="12"/>
  <c r="B4005" i="12"/>
  <c r="B4006" i="12"/>
  <c r="B4007" i="12"/>
  <c r="B4008" i="12"/>
  <c r="D4002" i="12"/>
  <c r="D4003" i="12" s="1"/>
  <c r="D4004" i="12" s="1"/>
  <c r="D4005" i="12" s="1"/>
  <c r="D4006" i="12" s="1"/>
  <c r="D4007" i="12" s="1"/>
  <c r="D4008" i="12"/>
  <c r="F4002" i="12"/>
  <c r="F4003" i="12"/>
  <c r="F4004" i="12"/>
  <c r="F4005" i="12"/>
  <c r="F4006" i="12"/>
  <c r="F4007" i="12"/>
  <c r="F4008" i="12"/>
  <c r="H4002" i="12"/>
  <c r="H4003" i="12"/>
  <c r="H4004" i="12"/>
  <c r="H4005" i="12"/>
  <c r="H4006" i="12"/>
  <c r="H4007" i="12"/>
  <c r="H4008" i="12"/>
  <c r="J4002" i="12"/>
  <c r="J4003" i="12"/>
  <c r="J4004" i="12"/>
  <c r="J4005" i="12"/>
  <c r="J4006" i="12"/>
  <c r="J4007" i="12"/>
  <c r="J4008" i="12"/>
  <c r="M4002" i="12"/>
  <c r="M4003" i="12"/>
  <c r="M4004" i="12"/>
  <c r="M4005" i="12"/>
  <c r="M4006" i="12"/>
  <c r="M4007" i="12"/>
  <c r="M4008" i="12"/>
  <c r="O4002" i="12"/>
  <c r="O4003" i="12"/>
  <c r="O4004" i="12"/>
  <c r="O4005" i="12"/>
  <c r="O4006" i="12"/>
  <c r="O4007" i="12"/>
  <c r="O4008" i="12"/>
  <c r="R4002" i="12"/>
  <c r="R4003" i="12"/>
  <c r="R4004" i="12"/>
  <c r="R4005" i="12"/>
  <c r="R4006" i="12"/>
  <c r="R4007" i="12"/>
  <c r="R4008" i="12"/>
  <c r="T4002" i="12"/>
  <c r="T4003" i="12"/>
  <c r="T4004" i="12"/>
  <c r="T4005" i="12"/>
  <c r="T4006" i="12"/>
  <c r="T4007" i="12"/>
  <c r="T4008" i="12"/>
  <c r="B3997" i="12"/>
  <c r="B3998" i="12"/>
  <c r="B3999" i="12"/>
  <c r="B4000" i="12"/>
  <c r="B4001" i="12"/>
  <c r="D3997" i="12"/>
  <c r="D3998" i="12" s="1"/>
  <c r="D3999" i="12" s="1"/>
  <c r="D4000" i="12" s="1"/>
  <c r="D4001" i="12" s="1"/>
  <c r="F3997" i="12"/>
  <c r="F3998" i="12"/>
  <c r="F3999" i="12"/>
  <c r="F4000" i="12"/>
  <c r="F4001" i="12"/>
  <c r="H3997" i="12"/>
  <c r="H3998" i="12"/>
  <c r="H3999" i="12"/>
  <c r="H4000" i="12"/>
  <c r="H4001" i="12"/>
  <c r="J3997" i="12"/>
  <c r="J3998" i="12"/>
  <c r="J3999" i="12"/>
  <c r="J4000" i="12"/>
  <c r="J4001" i="12"/>
  <c r="M3997" i="12"/>
  <c r="M3998" i="12"/>
  <c r="M3999" i="12"/>
  <c r="M4000" i="12"/>
  <c r="M4001" i="12"/>
  <c r="O3997" i="12"/>
  <c r="O3998" i="12"/>
  <c r="O3999" i="12"/>
  <c r="O4000" i="12"/>
  <c r="O4001" i="12"/>
  <c r="R3997" i="12"/>
  <c r="R3998" i="12"/>
  <c r="R3999" i="12"/>
  <c r="R4000" i="12"/>
  <c r="R4001" i="12"/>
  <c r="T3997" i="12"/>
  <c r="T3998" i="12"/>
  <c r="T3999" i="12"/>
  <c r="T4000" i="12"/>
  <c r="T4001" i="12"/>
  <c r="B3991" i="12"/>
  <c r="B3992" i="12"/>
  <c r="B3993" i="12"/>
  <c r="B3994" i="12"/>
  <c r="B3995" i="12"/>
  <c r="B3996" i="12"/>
  <c r="D3991" i="12"/>
  <c r="D3992" i="12" s="1"/>
  <c r="D3993" i="12" s="1"/>
  <c r="D3994" i="12" s="1"/>
  <c r="D3995" i="12" s="1"/>
  <c r="D3996" i="12" s="1"/>
  <c r="F3991" i="12"/>
  <c r="F3992" i="12"/>
  <c r="F3993" i="12"/>
  <c r="F3994" i="12"/>
  <c r="F3995" i="12"/>
  <c r="F3996" i="12"/>
  <c r="H3991" i="12"/>
  <c r="H3992" i="12"/>
  <c r="H3993" i="12"/>
  <c r="H3994" i="12"/>
  <c r="H3995" i="12"/>
  <c r="H3996" i="12"/>
  <c r="J3991" i="12"/>
  <c r="J3992" i="12"/>
  <c r="J3993" i="12"/>
  <c r="J3994" i="12"/>
  <c r="J3995" i="12"/>
  <c r="J3996" i="12"/>
  <c r="M3991" i="12"/>
  <c r="M3992" i="12"/>
  <c r="M3993" i="12"/>
  <c r="M3994" i="12"/>
  <c r="M3995" i="12"/>
  <c r="M3996" i="12"/>
  <c r="O3991" i="12"/>
  <c r="O3992" i="12"/>
  <c r="O3993" i="12"/>
  <c r="O3994" i="12"/>
  <c r="O3995" i="12"/>
  <c r="O3996" i="12"/>
  <c r="R3991" i="12"/>
  <c r="R3992" i="12"/>
  <c r="R3993" i="12"/>
  <c r="R3994" i="12"/>
  <c r="R3995" i="12"/>
  <c r="R3996" i="12"/>
  <c r="T3991" i="12"/>
  <c r="T3992" i="12"/>
  <c r="T3993" i="12"/>
  <c r="T3994" i="12"/>
  <c r="T3995" i="12"/>
  <c r="T3996" i="12"/>
  <c r="B3984" i="12"/>
  <c r="B3985" i="12"/>
  <c r="B3986" i="12"/>
  <c r="B3987" i="12"/>
  <c r="B3988" i="12"/>
  <c r="B3989" i="12"/>
  <c r="B3990" i="12"/>
  <c r="D3984" i="12"/>
  <c r="D3985" i="12" s="1"/>
  <c r="D3986" i="12" s="1"/>
  <c r="D3987" i="12" s="1"/>
  <c r="D3988" i="12" s="1"/>
  <c r="D3989" i="12" s="1"/>
  <c r="D3990" i="12" s="1"/>
  <c r="F3984" i="12"/>
  <c r="F3985" i="12"/>
  <c r="F3986" i="12"/>
  <c r="F3987" i="12"/>
  <c r="F3988" i="12"/>
  <c r="F3989" i="12"/>
  <c r="F3990" i="12"/>
  <c r="H3984" i="12"/>
  <c r="H3985" i="12"/>
  <c r="H3986" i="12"/>
  <c r="H3987" i="12"/>
  <c r="H3988" i="12"/>
  <c r="H3989" i="12"/>
  <c r="H3990" i="12"/>
  <c r="J3984" i="12"/>
  <c r="J3985" i="12"/>
  <c r="J3986" i="12"/>
  <c r="J3987" i="12"/>
  <c r="J3988" i="12"/>
  <c r="J3989" i="12"/>
  <c r="J3990" i="12"/>
  <c r="M3984" i="12"/>
  <c r="M3985" i="12"/>
  <c r="M3986" i="12"/>
  <c r="M3987" i="12"/>
  <c r="M3988" i="12"/>
  <c r="M3989" i="12"/>
  <c r="M3990" i="12"/>
  <c r="O3984" i="12"/>
  <c r="O3985" i="12"/>
  <c r="O3986" i="12"/>
  <c r="O3987" i="12"/>
  <c r="O3988" i="12"/>
  <c r="O3989" i="12"/>
  <c r="O3990" i="12"/>
  <c r="R3984" i="12"/>
  <c r="R3985" i="12"/>
  <c r="R3986" i="12"/>
  <c r="R3987" i="12"/>
  <c r="R3988" i="12"/>
  <c r="R3989" i="12"/>
  <c r="R3990" i="12"/>
  <c r="T3984" i="12"/>
  <c r="T3985" i="12"/>
  <c r="T3986" i="12"/>
  <c r="T3987" i="12"/>
  <c r="T3988" i="12"/>
  <c r="T3989" i="12"/>
  <c r="T3990" i="12"/>
  <c r="B3978" i="12"/>
  <c r="B3979" i="12"/>
  <c r="B3980" i="12"/>
  <c r="B3981" i="12"/>
  <c r="B3982" i="12"/>
  <c r="B3983" i="12"/>
  <c r="D3978" i="12"/>
  <c r="D3979" i="12" s="1"/>
  <c r="D3980" i="12" s="1"/>
  <c r="D3981" i="12" s="1"/>
  <c r="D3982" i="12" s="1"/>
  <c r="D3983" i="12" s="1"/>
  <c r="F3978" i="12"/>
  <c r="F3979" i="12"/>
  <c r="F3980" i="12"/>
  <c r="F3981" i="12"/>
  <c r="F3982" i="12"/>
  <c r="F3983" i="12"/>
  <c r="H3978" i="12"/>
  <c r="H3979" i="12"/>
  <c r="H3980" i="12"/>
  <c r="H3981" i="12"/>
  <c r="H3982" i="12"/>
  <c r="H3983" i="12"/>
  <c r="J3978" i="12"/>
  <c r="J3979" i="12"/>
  <c r="J3980" i="12"/>
  <c r="J3981" i="12"/>
  <c r="J3982" i="12"/>
  <c r="J3983" i="12"/>
  <c r="M3978" i="12"/>
  <c r="M3979" i="12"/>
  <c r="M3980" i="12"/>
  <c r="M3981" i="12"/>
  <c r="M3982" i="12"/>
  <c r="M3983" i="12"/>
  <c r="O3978" i="12"/>
  <c r="O3979" i="12"/>
  <c r="O3980" i="12"/>
  <c r="O3981" i="12"/>
  <c r="O3982" i="12"/>
  <c r="O3983" i="12"/>
  <c r="R3978" i="12"/>
  <c r="R3979" i="12"/>
  <c r="R3980" i="12"/>
  <c r="R3981" i="12"/>
  <c r="R3982" i="12"/>
  <c r="R3983" i="12"/>
  <c r="T3978" i="12"/>
  <c r="T3979" i="12"/>
  <c r="T3980" i="12"/>
  <c r="T3981" i="12"/>
  <c r="T3982" i="12"/>
  <c r="T3983" i="12"/>
  <c r="I816" i="16"/>
  <c r="I815" i="16"/>
  <c r="B3971" i="12"/>
  <c r="B3972" i="12"/>
  <c r="B3973" i="12"/>
  <c r="B3974" i="12"/>
  <c r="B3975" i="12"/>
  <c r="B3976" i="12"/>
  <c r="B3977" i="12"/>
  <c r="D3971" i="12"/>
  <c r="D3972" i="12" s="1"/>
  <c r="D3973" i="12" s="1"/>
  <c r="D3974" i="12" s="1"/>
  <c r="D3975" i="12" s="1"/>
  <c r="D3976" i="12" s="1"/>
  <c r="D3977" i="12" s="1"/>
  <c r="F3971" i="12"/>
  <c r="F3972" i="12"/>
  <c r="F3973" i="12"/>
  <c r="F3974" i="12"/>
  <c r="F3975" i="12"/>
  <c r="F3976" i="12"/>
  <c r="F3977" i="12"/>
  <c r="H3971" i="12"/>
  <c r="H3972" i="12"/>
  <c r="H3973" i="12"/>
  <c r="H3974" i="12"/>
  <c r="H3975" i="12"/>
  <c r="H3976" i="12"/>
  <c r="H3977" i="12"/>
  <c r="J3971" i="12"/>
  <c r="J3972" i="12"/>
  <c r="J3973" i="12"/>
  <c r="J3974" i="12"/>
  <c r="J3975" i="12"/>
  <c r="J3976" i="12"/>
  <c r="J3977" i="12"/>
  <c r="M3971" i="12"/>
  <c r="M3972" i="12"/>
  <c r="M3973" i="12"/>
  <c r="M3974" i="12"/>
  <c r="M3975" i="12"/>
  <c r="M3976" i="12"/>
  <c r="M3977" i="12"/>
  <c r="O3971" i="12"/>
  <c r="O3972" i="12"/>
  <c r="O3973" i="12"/>
  <c r="O3974" i="12"/>
  <c r="O3975" i="12"/>
  <c r="O3976" i="12"/>
  <c r="O3977" i="12"/>
  <c r="R3971" i="12"/>
  <c r="R3972" i="12"/>
  <c r="R3973" i="12"/>
  <c r="R3974" i="12"/>
  <c r="R3975" i="12"/>
  <c r="R3976" i="12"/>
  <c r="R3977" i="12"/>
  <c r="T3971" i="12"/>
  <c r="T3972" i="12"/>
  <c r="T3973" i="12"/>
  <c r="T3974" i="12"/>
  <c r="T3975" i="12"/>
  <c r="T3976" i="12"/>
  <c r="T3977" i="12"/>
  <c r="B3965" i="12"/>
  <c r="B3966" i="12"/>
  <c r="B3967" i="12"/>
  <c r="B3968" i="12"/>
  <c r="B3969" i="12"/>
  <c r="B3970" i="12"/>
  <c r="D3965" i="12"/>
  <c r="D3966" i="12" s="1"/>
  <c r="D3967" i="12" s="1"/>
  <c r="D3968" i="12" s="1"/>
  <c r="D3969" i="12" s="1"/>
  <c r="D3970" i="12" s="1"/>
  <c r="F3965" i="12"/>
  <c r="F3966" i="12"/>
  <c r="F3967" i="12"/>
  <c r="F3968" i="12"/>
  <c r="F3969" i="12"/>
  <c r="F3970" i="12"/>
  <c r="H3965" i="12"/>
  <c r="H3966" i="12"/>
  <c r="H3967" i="12"/>
  <c r="H3968" i="12"/>
  <c r="H3969" i="12"/>
  <c r="H3970" i="12"/>
  <c r="J3965" i="12"/>
  <c r="J3966" i="12"/>
  <c r="J3967" i="12"/>
  <c r="J3968" i="12"/>
  <c r="J3969" i="12"/>
  <c r="J3970" i="12"/>
  <c r="M3965" i="12"/>
  <c r="M3966" i="12"/>
  <c r="M3967" i="12"/>
  <c r="M3968" i="12"/>
  <c r="M3969" i="12"/>
  <c r="M3970" i="12"/>
  <c r="O3965" i="12"/>
  <c r="O3966" i="12"/>
  <c r="O3967" i="12"/>
  <c r="O3968" i="12"/>
  <c r="O3969" i="12"/>
  <c r="O3970" i="12"/>
  <c r="R3965" i="12"/>
  <c r="R3966" i="12"/>
  <c r="R3967" i="12"/>
  <c r="R3968" i="12"/>
  <c r="R3969" i="12"/>
  <c r="R3970" i="12"/>
  <c r="T3965" i="12"/>
  <c r="T3966" i="12"/>
  <c r="T3967" i="12"/>
  <c r="T3968" i="12"/>
  <c r="T3969" i="12"/>
  <c r="T3970" i="12"/>
  <c r="B685" i="7"/>
  <c r="B686" i="7"/>
  <c r="B687" i="7"/>
  <c r="B688" i="7"/>
  <c r="D685" i="7"/>
  <c r="D686" i="7"/>
  <c r="D687" i="7"/>
  <c r="D688" i="7"/>
  <c r="B683" i="7"/>
  <c r="B684" i="7"/>
  <c r="D683" i="7"/>
  <c r="D684" i="7"/>
  <c r="B681" i="7"/>
  <c r="B682" i="7"/>
  <c r="D681" i="7"/>
  <c r="D682" i="7"/>
  <c r="C912" i="17"/>
  <c r="C913" i="17"/>
  <c r="C914" i="17"/>
  <c r="C915" i="17"/>
  <c r="E912" i="17"/>
  <c r="E913" i="17"/>
  <c r="E914" i="17"/>
  <c r="E915" i="17"/>
  <c r="G912" i="17"/>
  <c r="G913" i="17"/>
  <c r="G914" i="17"/>
  <c r="G915" i="17"/>
  <c r="B932" i="10"/>
  <c r="B933" i="10"/>
  <c r="D932" i="10"/>
  <c r="D933" i="10"/>
  <c r="B930" i="10"/>
  <c r="B931" i="10"/>
  <c r="D930" i="10"/>
  <c r="D931" i="10"/>
  <c r="L930" i="18" a="1"/>
  <c r="L930" i="18" s="1"/>
  <c r="K930" i="18" a="1"/>
  <c r="K930" i="18" s="1"/>
  <c r="H930" i="18"/>
  <c r="L929" i="18" a="1"/>
  <c r="L929" i="18" s="1"/>
  <c r="K929" i="18" a="1"/>
  <c r="K929" i="18" s="1"/>
  <c r="H929" i="18"/>
  <c r="L928" i="18" a="1"/>
  <c r="L928" i="18" s="1"/>
  <c r="K928" i="18" a="1"/>
  <c r="K928" i="18" s="1"/>
  <c r="H928" i="18"/>
  <c r="L927" i="18" a="1"/>
  <c r="L927" i="18" s="1"/>
  <c r="K927" i="18" a="1"/>
  <c r="K927" i="18" s="1"/>
  <c r="H927" i="18"/>
  <c r="C927" i="18"/>
  <c r="C928" i="18"/>
  <c r="C929" i="18"/>
  <c r="C930" i="18"/>
  <c r="E927" i="18"/>
  <c r="E928" i="18"/>
  <c r="E929" i="18"/>
  <c r="E930" i="18"/>
  <c r="G927" i="18"/>
  <c r="G928" i="18"/>
  <c r="G929" i="18"/>
  <c r="G930" i="18"/>
  <c r="A930" i="16"/>
  <c r="C930" i="16"/>
  <c r="I930" i="16"/>
  <c r="K930" i="16"/>
  <c r="A929" i="16"/>
  <c r="C929" i="16"/>
  <c r="I929" i="16"/>
  <c r="K929" i="16"/>
  <c r="A928" i="16"/>
  <c r="C928" i="16"/>
  <c r="I928" i="16"/>
  <c r="K928" i="16"/>
  <c r="A927" i="16"/>
  <c r="C927" i="16"/>
  <c r="I927" i="16"/>
  <c r="K927" i="16"/>
  <c r="C407" i="3"/>
  <c r="C406" i="3"/>
  <c r="B3956" i="12"/>
  <c r="B3957" i="12"/>
  <c r="B3958" i="12"/>
  <c r="B3959" i="12"/>
  <c r="B3960" i="12"/>
  <c r="B3961" i="12"/>
  <c r="B3962" i="12"/>
  <c r="B3963" i="12"/>
  <c r="B3964" i="12"/>
  <c r="D3956" i="12"/>
  <c r="D3957" i="12" s="1"/>
  <c r="D3958" i="12" s="1"/>
  <c r="D3959" i="12" s="1"/>
  <c r="D3960" i="12" s="1"/>
  <c r="D3961" i="12" s="1"/>
  <c r="D3962" i="12" s="1"/>
  <c r="D3963" i="12" s="1"/>
  <c r="D3964" i="12" s="1"/>
  <c r="F3956" i="12"/>
  <c r="F3957" i="12"/>
  <c r="F3958" i="12"/>
  <c r="F3959" i="12"/>
  <c r="F3960" i="12"/>
  <c r="F3961" i="12"/>
  <c r="F3962" i="12"/>
  <c r="F3963" i="12"/>
  <c r="F3964" i="12"/>
  <c r="H3956" i="12"/>
  <c r="H3957" i="12"/>
  <c r="H3958" i="12"/>
  <c r="H3959" i="12"/>
  <c r="H3960" i="12"/>
  <c r="H3961" i="12"/>
  <c r="H3962" i="12"/>
  <c r="H3963" i="12"/>
  <c r="H3964" i="12"/>
  <c r="J3956" i="12"/>
  <c r="J3957" i="12"/>
  <c r="J3958" i="12"/>
  <c r="J3959" i="12"/>
  <c r="J3960" i="12"/>
  <c r="J3961" i="12"/>
  <c r="J3962" i="12"/>
  <c r="J3963" i="12"/>
  <c r="J3964" i="12"/>
  <c r="M3956" i="12"/>
  <c r="M3957" i="12"/>
  <c r="M3958" i="12"/>
  <c r="M3959" i="12"/>
  <c r="M3960" i="12"/>
  <c r="M3961" i="12"/>
  <c r="M3962" i="12"/>
  <c r="M3963" i="12"/>
  <c r="M3964" i="12"/>
  <c r="O3956" i="12"/>
  <c r="O3957" i="12"/>
  <c r="O3958" i="12"/>
  <c r="O3959" i="12"/>
  <c r="O3960" i="12"/>
  <c r="O3961" i="12"/>
  <c r="O3962" i="12"/>
  <c r="O3963" i="12"/>
  <c r="O3964" i="12"/>
  <c r="R3956" i="12"/>
  <c r="R3957" i="12"/>
  <c r="R3958" i="12"/>
  <c r="R3959" i="12"/>
  <c r="R3960" i="12"/>
  <c r="R3961" i="12"/>
  <c r="R3962" i="12"/>
  <c r="R3963" i="12"/>
  <c r="R3964" i="12"/>
  <c r="T3956" i="12"/>
  <c r="T3957" i="12"/>
  <c r="T3958" i="12"/>
  <c r="T3959" i="12"/>
  <c r="T3960" i="12"/>
  <c r="T3961" i="12"/>
  <c r="T3962" i="12"/>
  <c r="T3963" i="12"/>
  <c r="T3964" i="12"/>
  <c r="B3950" i="12"/>
  <c r="B3951" i="12"/>
  <c r="B3952" i="12"/>
  <c r="B3953" i="12"/>
  <c r="B3954" i="12"/>
  <c r="B3955" i="12"/>
  <c r="D3950" i="12"/>
  <c r="D3951" i="12" s="1"/>
  <c r="D3952" i="12" s="1"/>
  <c r="D3953" i="12" s="1"/>
  <c r="D3954" i="12" s="1"/>
  <c r="D3955" i="12" s="1"/>
  <c r="F3950" i="12"/>
  <c r="F3951" i="12"/>
  <c r="F3952" i="12"/>
  <c r="F3953" i="12"/>
  <c r="F3954" i="12"/>
  <c r="F3955" i="12"/>
  <c r="H3950" i="12"/>
  <c r="H3951" i="12"/>
  <c r="H3952" i="12"/>
  <c r="H3953" i="12"/>
  <c r="H3954" i="12"/>
  <c r="H3955" i="12"/>
  <c r="J3950" i="12"/>
  <c r="J3951" i="12"/>
  <c r="J3952" i="12"/>
  <c r="J3953" i="12"/>
  <c r="J3954" i="12"/>
  <c r="J3955" i="12"/>
  <c r="M3950" i="12"/>
  <c r="M3951" i="12"/>
  <c r="M3952" i="12"/>
  <c r="M3953" i="12"/>
  <c r="M3954" i="12"/>
  <c r="M3955" i="12"/>
  <c r="O3950" i="12"/>
  <c r="O3951" i="12"/>
  <c r="O3952" i="12"/>
  <c r="O3953" i="12"/>
  <c r="O3954" i="12"/>
  <c r="O3955" i="12"/>
  <c r="R3950" i="12"/>
  <c r="R3951" i="12"/>
  <c r="R3952" i="12"/>
  <c r="R3953" i="12"/>
  <c r="R3954" i="12"/>
  <c r="R3955" i="12"/>
  <c r="T3950" i="12"/>
  <c r="T3951" i="12"/>
  <c r="T3952" i="12"/>
  <c r="T3953" i="12"/>
  <c r="T3954" i="12"/>
  <c r="T3955" i="12"/>
  <c r="B3944" i="12"/>
  <c r="B3945" i="12"/>
  <c r="B3946" i="12"/>
  <c r="B3947" i="12"/>
  <c r="B3948" i="12"/>
  <c r="B3949" i="12"/>
  <c r="D3944" i="12"/>
  <c r="D3945" i="12" s="1"/>
  <c r="D3946" i="12" s="1"/>
  <c r="D3947" i="12" s="1"/>
  <c r="D3948" i="12" s="1"/>
  <c r="D3949" i="12" s="1"/>
  <c r="F3944" i="12"/>
  <c r="F3945" i="12"/>
  <c r="F3946" i="12"/>
  <c r="F3947" i="12"/>
  <c r="F3948" i="12"/>
  <c r="F3949" i="12"/>
  <c r="H3944" i="12"/>
  <c r="H3945" i="12"/>
  <c r="H3946" i="12"/>
  <c r="H3947" i="12"/>
  <c r="H3948" i="12"/>
  <c r="H3949" i="12"/>
  <c r="J3944" i="12"/>
  <c r="J3945" i="12"/>
  <c r="J3946" i="12"/>
  <c r="J3947" i="12"/>
  <c r="J3948" i="12"/>
  <c r="J3949" i="12"/>
  <c r="M3944" i="12"/>
  <c r="M3945" i="12"/>
  <c r="M3946" i="12"/>
  <c r="M3947" i="12"/>
  <c r="M3948" i="12"/>
  <c r="M3949" i="12"/>
  <c r="O3944" i="12"/>
  <c r="O3945" i="12"/>
  <c r="O3946" i="12"/>
  <c r="O3947" i="12"/>
  <c r="O3948" i="12"/>
  <c r="O3949" i="12"/>
  <c r="R3944" i="12"/>
  <c r="R3945" i="12"/>
  <c r="R3946" i="12"/>
  <c r="R3947" i="12"/>
  <c r="R3948" i="12"/>
  <c r="R3949" i="12"/>
  <c r="T3944" i="12"/>
  <c r="T3945" i="12"/>
  <c r="T3946" i="12"/>
  <c r="T3947" i="12"/>
  <c r="T3948" i="12"/>
  <c r="T3949" i="12"/>
  <c r="B3938" i="12"/>
  <c r="B3939" i="12"/>
  <c r="B3940" i="12"/>
  <c r="B3941" i="12"/>
  <c r="B3942" i="12"/>
  <c r="B3943" i="12"/>
  <c r="D3938" i="12"/>
  <c r="D3939" i="12" s="1"/>
  <c r="D3940" i="12" s="1"/>
  <c r="D3941" i="12" s="1"/>
  <c r="D3942" i="12" s="1"/>
  <c r="D3943" i="12" s="1"/>
  <c r="F3938" i="12"/>
  <c r="F3939" i="12"/>
  <c r="F3940" i="12"/>
  <c r="F3941" i="12"/>
  <c r="F3942" i="12"/>
  <c r="F3943" i="12"/>
  <c r="H3938" i="12"/>
  <c r="H3939" i="12"/>
  <c r="H3940" i="12"/>
  <c r="H3941" i="12"/>
  <c r="H3942" i="12"/>
  <c r="H3943" i="12"/>
  <c r="J3938" i="12"/>
  <c r="J3939" i="12"/>
  <c r="J3940" i="12"/>
  <c r="J3941" i="12"/>
  <c r="J3942" i="12"/>
  <c r="J3943" i="12"/>
  <c r="M3938" i="12"/>
  <c r="M3939" i="12"/>
  <c r="M3940" i="12"/>
  <c r="M3941" i="12"/>
  <c r="M3942" i="12"/>
  <c r="M3943" i="12"/>
  <c r="O3938" i="12"/>
  <c r="O3939" i="12"/>
  <c r="O3940" i="12"/>
  <c r="O3941" i="12"/>
  <c r="O3942" i="12"/>
  <c r="O3943" i="12"/>
  <c r="R3938" i="12"/>
  <c r="R3939" i="12"/>
  <c r="R3940" i="12"/>
  <c r="R3941" i="12"/>
  <c r="R3942" i="12"/>
  <c r="R3943" i="12"/>
  <c r="T3938" i="12"/>
  <c r="T3939" i="12"/>
  <c r="T3940" i="12"/>
  <c r="T3941" i="12"/>
  <c r="T3942" i="12"/>
  <c r="T3943" i="12"/>
  <c r="B3932" i="12"/>
  <c r="B3933" i="12"/>
  <c r="B3934" i="12"/>
  <c r="B3935" i="12"/>
  <c r="B3936" i="12"/>
  <c r="B3937" i="12"/>
  <c r="D3932" i="12"/>
  <c r="D3933" i="12" s="1"/>
  <c r="D3934" i="12" s="1"/>
  <c r="D3935" i="12" s="1"/>
  <c r="D3936" i="12" s="1"/>
  <c r="D3937" i="12" s="1"/>
  <c r="F3932" i="12"/>
  <c r="F3933" i="12"/>
  <c r="F3934" i="12"/>
  <c r="F3935" i="12"/>
  <c r="F3936" i="12"/>
  <c r="F3937" i="12"/>
  <c r="H3932" i="12"/>
  <c r="H3933" i="12"/>
  <c r="H3934" i="12"/>
  <c r="H3935" i="12"/>
  <c r="H3936" i="12"/>
  <c r="H3937" i="12"/>
  <c r="J3932" i="12"/>
  <c r="J3933" i="12"/>
  <c r="J3934" i="12"/>
  <c r="J3935" i="12"/>
  <c r="J3936" i="12"/>
  <c r="J3937" i="12"/>
  <c r="M3932" i="12"/>
  <c r="M3933" i="12"/>
  <c r="M3934" i="12"/>
  <c r="M3935" i="12"/>
  <c r="M3936" i="12"/>
  <c r="M3937" i="12"/>
  <c r="O3932" i="12"/>
  <c r="O3933" i="12"/>
  <c r="O3934" i="12"/>
  <c r="O3935" i="12"/>
  <c r="O3936" i="12"/>
  <c r="O3937" i="12"/>
  <c r="R3932" i="12"/>
  <c r="R3933" i="12"/>
  <c r="R3934" i="12"/>
  <c r="R3935" i="12"/>
  <c r="R3936" i="12"/>
  <c r="R3937" i="12"/>
  <c r="T3932" i="12"/>
  <c r="T3933" i="12"/>
  <c r="T3934" i="12"/>
  <c r="T3935" i="12"/>
  <c r="T3936" i="12"/>
  <c r="T3937" i="12"/>
  <c r="I16" i="17"/>
  <c r="I17" i="17"/>
  <c r="N932" i="18" l="1"/>
  <c r="N936" i="18"/>
  <c r="M936" i="18"/>
  <c r="M934" i="18"/>
  <c r="N935" i="18"/>
  <c r="N933" i="18"/>
  <c r="N931" i="18"/>
  <c r="M933" i="18"/>
  <c r="M931" i="18"/>
  <c r="M932" i="18"/>
  <c r="M935" i="18"/>
  <c r="B3918" i="12"/>
  <c r="B3919" i="12"/>
  <c r="B3920" i="12"/>
  <c r="B3921" i="12"/>
  <c r="B3922" i="12"/>
  <c r="B3923" i="12"/>
  <c r="B3924" i="12"/>
  <c r="B3925" i="12"/>
  <c r="B3926" i="12"/>
  <c r="B3927" i="12"/>
  <c r="B3928" i="12"/>
  <c r="B3929" i="12"/>
  <c r="B3930" i="12"/>
  <c r="B3931" i="12"/>
  <c r="D3918" i="12"/>
  <c r="D3919" i="12" s="1"/>
  <c r="D3920" i="12" s="1"/>
  <c r="D3921" i="12" s="1"/>
  <c r="D3922" i="12" s="1"/>
  <c r="D3923" i="12" s="1"/>
  <c r="D3924" i="12" s="1"/>
  <c r="D3925" i="12" s="1"/>
  <c r="D3926" i="12" s="1"/>
  <c r="D3927" i="12" s="1"/>
  <c r="D3928" i="12" s="1"/>
  <c r="D3929" i="12" s="1"/>
  <c r="D3930" i="12" s="1"/>
  <c r="D3931" i="12" s="1"/>
  <c r="F3918" i="12"/>
  <c r="F3919" i="12"/>
  <c r="F3920" i="12"/>
  <c r="F3921" i="12"/>
  <c r="F3922" i="12"/>
  <c r="F3923" i="12"/>
  <c r="F3924" i="12"/>
  <c r="F3925" i="12"/>
  <c r="F3926" i="12"/>
  <c r="F3927" i="12"/>
  <c r="F3928" i="12"/>
  <c r="F3929" i="12"/>
  <c r="F3930" i="12"/>
  <c r="F3931" i="12"/>
  <c r="H3918" i="12"/>
  <c r="H3919" i="12"/>
  <c r="H3920" i="12"/>
  <c r="H3921" i="12"/>
  <c r="H3922" i="12"/>
  <c r="H3923" i="12"/>
  <c r="H3924" i="12"/>
  <c r="H3925" i="12"/>
  <c r="H3926" i="12"/>
  <c r="H3927" i="12"/>
  <c r="H3928" i="12"/>
  <c r="H3929" i="12"/>
  <c r="H3930" i="12"/>
  <c r="H3931" i="12"/>
  <c r="J3918" i="12"/>
  <c r="J3919" i="12"/>
  <c r="J3920" i="12"/>
  <c r="J3921" i="12"/>
  <c r="J3922" i="12"/>
  <c r="J3923" i="12"/>
  <c r="J3924" i="12"/>
  <c r="J3925" i="12"/>
  <c r="J3926" i="12"/>
  <c r="J3927" i="12"/>
  <c r="J3928" i="12"/>
  <c r="J3929" i="12"/>
  <c r="J3930" i="12"/>
  <c r="J3931" i="12"/>
  <c r="M3918" i="12"/>
  <c r="M3919" i="12"/>
  <c r="M3920" i="12"/>
  <c r="M3921" i="12"/>
  <c r="M3922" i="12"/>
  <c r="M3923" i="12"/>
  <c r="M3924" i="12"/>
  <c r="M3925" i="12"/>
  <c r="M3926" i="12"/>
  <c r="M3927" i="12"/>
  <c r="M3928" i="12"/>
  <c r="M3929" i="12"/>
  <c r="M3930" i="12"/>
  <c r="M3931" i="12"/>
  <c r="O3918" i="12"/>
  <c r="O3919" i="12"/>
  <c r="O3920" i="12"/>
  <c r="O3921" i="12"/>
  <c r="O3922" i="12"/>
  <c r="O3923" i="12"/>
  <c r="O3924" i="12"/>
  <c r="O3925" i="12"/>
  <c r="O3926" i="12"/>
  <c r="O3927" i="12"/>
  <c r="O3928" i="12"/>
  <c r="O3929" i="12"/>
  <c r="O3930" i="12"/>
  <c r="O3931" i="12"/>
  <c r="R3918" i="12"/>
  <c r="R3919" i="12"/>
  <c r="R3920" i="12"/>
  <c r="R3921" i="12"/>
  <c r="R3922" i="12"/>
  <c r="R3923" i="12"/>
  <c r="R3924" i="12"/>
  <c r="R3925" i="12"/>
  <c r="R3926" i="12"/>
  <c r="R3927" i="12"/>
  <c r="R3928" i="12"/>
  <c r="R3929" i="12"/>
  <c r="R3930" i="12"/>
  <c r="R3931" i="12"/>
  <c r="T3918" i="12"/>
  <c r="T3919" i="12"/>
  <c r="T3920" i="12"/>
  <c r="T3921" i="12"/>
  <c r="T3922" i="12"/>
  <c r="T3923" i="12"/>
  <c r="T3924" i="12"/>
  <c r="T3925" i="12"/>
  <c r="T3926" i="12"/>
  <c r="T3927" i="12"/>
  <c r="T3928" i="12"/>
  <c r="T3929" i="12"/>
  <c r="T3930" i="12"/>
  <c r="T3931" i="12"/>
  <c r="B3902" i="12"/>
  <c r="B3903" i="12"/>
  <c r="B3904" i="12"/>
  <c r="B3905" i="12"/>
  <c r="B3906" i="12"/>
  <c r="B3907" i="12"/>
  <c r="B3908" i="12"/>
  <c r="B3909" i="12"/>
  <c r="B3910" i="12"/>
  <c r="B3911" i="12"/>
  <c r="B3912" i="12"/>
  <c r="B3913" i="12"/>
  <c r="B3914" i="12"/>
  <c r="B3915" i="12"/>
  <c r="B3916" i="12"/>
  <c r="B3917" i="12"/>
  <c r="D3902" i="12"/>
  <c r="D3903" i="12" s="1"/>
  <c r="D3904" i="12" s="1"/>
  <c r="D3905" i="12" s="1"/>
  <c r="D3906" i="12" s="1"/>
  <c r="D3907" i="12" s="1"/>
  <c r="D3908" i="12" s="1"/>
  <c r="D3909" i="12" s="1"/>
  <c r="D3910" i="12" s="1"/>
  <c r="D3911" i="12" s="1"/>
  <c r="D3912" i="12" s="1"/>
  <c r="D3913" i="12" s="1"/>
  <c r="D3914" i="12" s="1"/>
  <c r="D3915" i="12" s="1"/>
  <c r="D3916" i="12" s="1"/>
  <c r="D3917" i="12" s="1"/>
  <c r="F3902" i="12"/>
  <c r="F3903" i="12"/>
  <c r="F3904" i="12"/>
  <c r="F3905" i="12"/>
  <c r="F3906" i="12"/>
  <c r="F3907" i="12"/>
  <c r="F3908" i="12"/>
  <c r="F3909" i="12"/>
  <c r="F3910" i="12"/>
  <c r="F3911" i="12"/>
  <c r="F3912" i="12"/>
  <c r="F3913" i="12"/>
  <c r="F3914" i="12"/>
  <c r="F3915" i="12"/>
  <c r="F3916" i="12"/>
  <c r="F3917" i="12"/>
  <c r="H3902" i="12"/>
  <c r="H3903" i="12"/>
  <c r="H3904" i="12"/>
  <c r="H3905" i="12"/>
  <c r="H3906" i="12"/>
  <c r="H3907" i="12"/>
  <c r="H3908" i="12"/>
  <c r="H3909" i="12"/>
  <c r="H3910" i="12"/>
  <c r="H3911" i="12"/>
  <c r="H3912" i="12"/>
  <c r="H3913" i="12"/>
  <c r="H3914" i="12"/>
  <c r="H3915" i="12"/>
  <c r="H3916" i="12"/>
  <c r="H3917" i="12"/>
  <c r="J3902" i="12"/>
  <c r="J3903" i="12"/>
  <c r="J3904" i="12"/>
  <c r="J3905" i="12"/>
  <c r="J3906" i="12"/>
  <c r="J3907" i="12"/>
  <c r="J3908" i="12"/>
  <c r="J3909" i="12"/>
  <c r="J3910" i="12"/>
  <c r="J3911" i="12"/>
  <c r="J3912" i="12"/>
  <c r="J3913" i="12"/>
  <c r="J3914" i="12"/>
  <c r="J3915" i="12"/>
  <c r="J3916" i="12"/>
  <c r="J3917" i="12"/>
  <c r="M3902" i="12"/>
  <c r="M3903" i="12"/>
  <c r="M3904" i="12"/>
  <c r="M3905" i="12"/>
  <c r="M3906" i="12"/>
  <c r="M3907" i="12"/>
  <c r="M3908" i="12"/>
  <c r="M3909" i="12"/>
  <c r="M3910" i="12"/>
  <c r="M3911" i="12"/>
  <c r="M3912" i="12"/>
  <c r="M3913" i="12"/>
  <c r="M3914" i="12"/>
  <c r="M3915" i="12"/>
  <c r="M3916" i="12"/>
  <c r="M3917" i="12"/>
  <c r="O3902" i="12"/>
  <c r="O3903" i="12"/>
  <c r="O3904" i="12"/>
  <c r="O3905" i="12"/>
  <c r="O3906" i="12"/>
  <c r="O3907" i="12"/>
  <c r="O3908" i="12"/>
  <c r="O3909" i="12"/>
  <c r="O3910" i="12"/>
  <c r="O3911" i="12"/>
  <c r="O3912" i="12"/>
  <c r="O3913" i="12"/>
  <c r="O3914" i="12"/>
  <c r="O3915" i="12"/>
  <c r="O3916" i="12"/>
  <c r="O3917" i="12"/>
  <c r="R3902" i="12"/>
  <c r="R3903" i="12"/>
  <c r="R3904" i="12"/>
  <c r="R3905" i="12"/>
  <c r="R3906" i="12"/>
  <c r="R3907" i="12"/>
  <c r="R3908" i="12"/>
  <c r="R3909" i="12"/>
  <c r="R3910" i="12"/>
  <c r="R3911" i="12"/>
  <c r="R3912" i="12"/>
  <c r="R3913" i="12"/>
  <c r="R3914" i="12"/>
  <c r="R3915" i="12"/>
  <c r="R3916" i="12"/>
  <c r="R3917" i="12"/>
  <c r="T3902" i="12"/>
  <c r="T3903" i="12"/>
  <c r="T3904" i="12"/>
  <c r="T3905" i="12"/>
  <c r="T3906" i="12"/>
  <c r="T3907" i="12"/>
  <c r="T3908" i="12"/>
  <c r="T3909" i="12"/>
  <c r="T3910" i="12"/>
  <c r="T3911" i="12"/>
  <c r="T3912" i="12"/>
  <c r="T3913" i="12"/>
  <c r="T3914" i="12"/>
  <c r="T3915" i="12"/>
  <c r="T3916" i="12"/>
  <c r="T3917" i="12"/>
  <c r="B926" i="10"/>
  <c r="B927" i="10"/>
  <c r="B928" i="10"/>
  <c r="B929" i="10"/>
  <c r="D926" i="10"/>
  <c r="D927" i="10"/>
  <c r="D928" i="10"/>
  <c r="D929" i="10"/>
  <c r="B923" i="10"/>
  <c r="B924" i="10"/>
  <c r="B925" i="10"/>
  <c r="D923" i="10"/>
  <c r="D924" i="10"/>
  <c r="D925" i="10"/>
  <c r="B3895" i="12"/>
  <c r="B3896" i="12"/>
  <c r="B3897" i="12"/>
  <c r="B3898" i="12"/>
  <c r="B3899" i="12"/>
  <c r="B3900" i="12"/>
  <c r="B3901" i="12"/>
  <c r="D3895" i="12"/>
  <c r="D3896" i="12" s="1"/>
  <c r="D3897" i="12" s="1"/>
  <c r="D3898" i="12" s="1"/>
  <c r="D3899" i="12" s="1"/>
  <c r="D3900" i="12" s="1"/>
  <c r="D3901" i="12" s="1"/>
  <c r="F3895" i="12"/>
  <c r="F3896" i="12"/>
  <c r="F3897" i="12"/>
  <c r="F3898" i="12"/>
  <c r="F3899" i="12"/>
  <c r="F3900" i="12"/>
  <c r="F3901" i="12"/>
  <c r="H3895" i="12"/>
  <c r="H3896" i="12"/>
  <c r="H3897" i="12"/>
  <c r="H3898" i="12"/>
  <c r="H3899" i="12"/>
  <c r="H3900" i="12"/>
  <c r="H3901" i="12"/>
  <c r="J3895" i="12"/>
  <c r="J3896" i="12"/>
  <c r="J3897" i="12"/>
  <c r="J3898" i="12"/>
  <c r="J3899" i="12"/>
  <c r="J3900" i="12"/>
  <c r="J3901" i="12"/>
  <c r="M3895" i="12"/>
  <c r="M3896" i="12"/>
  <c r="M3897" i="12"/>
  <c r="M3898" i="12"/>
  <c r="M3899" i="12"/>
  <c r="M3900" i="12"/>
  <c r="M3901" i="12"/>
  <c r="O3895" i="12"/>
  <c r="O3896" i="12"/>
  <c r="O3897" i="12"/>
  <c r="O3898" i="12"/>
  <c r="O3899" i="12"/>
  <c r="O3900" i="12"/>
  <c r="O3901" i="12"/>
  <c r="R3895" i="12"/>
  <c r="R3896" i="12"/>
  <c r="R3897" i="12"/>
  <c r="R3898" i="12"/>
  <c r="R3899" i="12"/>
  <c r="R3900" i="12"/>
  <c r="R3901" i="12"/>
  <c r="T3895" i="12"/>
  <c r="T3896" i="12"/>
  <c r="T3897" i="12"/>
  <c r="T3898" i="12"/>
  <c r="T3899" i="12"/>
  <c r="T3900" i="12"/>
  <c r="T3901" i="12"/>
  <c r="B3888" i="12"/>
  <c r="B3889" i="12"/>
  <c r="B3890" i="12"/>
  <c r="B3891" i="12"/>
  <c r="B3892" i="12"/>
  <c r="B3893" i="12"/>
  <c r="B3894" i="12"/>
  <c r="D3888" i="12"/>
  <c r="D3889" i="12" s="1"/>
  <c r="D3890" i="12" s="1"/>
  <c r="D3891" i="12" s="1"/>
  <c r="D3892" i="12" s="1"/>
  <c r="D3893" i="12" s="1"/>
  <c r="D3894" i="12" s="1"/>
  <c r="F3888" i="12"/>
  <c r="F3889" i="12"/>
  <c r="F3890" i="12"/>
  <c r="F3891" i="12"/>
  <c r="F3892" i="12"/>
  <c r="F3893" i="12"/>
  <c r="F3894" i="12"/>
  <c r="H3888" i="12"/>
  <c r="H3889" i="12"/>
  <c r="H3890" i="12"/>
  <c r="H3891" i="12"/>
  <c r="H3892" i="12"/>
  <c r="H3893" i="12"/>
  <c r="H3894" i="12"/>
  <c r="J3888" i="12"/>
  <c r="J3889" i="12"/>
  <c r="J3890" i="12"/>
  <c r="J3891" i="12"/>
  <c r="J3892" i="12"/>
  <c r="J3893" i="12"/>
  <c r="J3894" i="12"/>
  <c r="M3888" i="12"/>
  <c r="M3889" i="12"/>
  <c r="M3890" i="12"/>
  <c r="M3891" i="12"/>
  <c r="M3892" i="12"/>
  <c r="M3893" i="12"/>
  <c r="M3894" i="12"/>
  <c r="O3888" i="12"/>
  <c r="O3889" i="12"/>
  <c r="O3890" i="12"/>
  <c r="O3891" i="12"/>
  <c r="O3892" i="12"/>
  <c r="O3893" i="12"/>
  <c r="O3894" i="12"/>
  <c r="R3888" i="12"/>
  <c r="R3889" i="12"/>
  <c r="R3890" i="12"/>
  <c r="R3891" i="12"/>
  <c r="R3892" i="12"/>
  <c r="R3893" i="12"/>
  <c r="R3894" i="12"/>
  <c r="T3888" i="12"/>
  <c r="T3889" i="12"/>
  <c r="T3890" i="12"/>
  <c r="T3891" i="12"/>
  <c r="T3892" i="12"/>
  <c r="T3893" i="12"/>
  <c r="T3894" i="12"/>
  <c r="B3882" i="12"/>
  <c r="B3883" i="12"/>
  <c r="B3884" i="12"/>
  <c r="B3885" i="12"/>
  <c r="B3886" i="12"/>
  <c r="B3887" i="12"/>
  <c r="D3882" i="12"/>
  <c r="D3883" i="12" s="1"/>
  <c r="D3884" i="12" s="1"/>
  <c r="D3885" i="12" s="1"/>
  <c r="D3886" i="12" s="1"/>
  <c r="D3887" i="12" s="1"/>
  <c r="F3882" i="12"/>
  <c r="F3883" i="12"/>
  <c r="F3884" i="12"/>
  <c r="F3885" i="12"/>
  <c r="F3886" i="12"/>
  <c r="F3887" i="12"/>
  <c r="H3882" i="12"/>
  <c r="H3883" i="12"/>
  <c r="H3884" i="12"/>
  <c r="H3885" i="12"/>
  <c r="H3886" i="12"/>
  <c r="H3887" i="12"/>
  <c r="J3882" i="12"/>
  <c r="J3883" i="12"/>
  <c r="J3884" i="12"/>
  <c r="J3885" i="12"/>
  <c r="J3886" i="12"/>
  <c r="J3887" i="12"/>
  <c r="M3882" i="12"/>
  <c r="M3883" i="12"/>
  <c r="M3884" i="12"/>
  <c r="M3885" i="12"/>
  <c r="M3886" i="12"/>
  <c r="M3887" i="12"/>
  <c r="O3882" i="12"/>
  <c r="O3883" i="12"/>
  <c r="O3884" i="12"/>
  <c r="O3885" i="12"/>
  <c r="O3886" i="12"/>
  <c r="O3887" i="12"/>
  <c r="R3882" i="12"/>
  <c r="R3883" i="12"/>
  <c r="R3884" i="12"/>
  <c r="R3885" i="12"/>
  <c r="R3886" i="12"/>
  <c r="R3887" i="12"/>
  <c r="T3882" i="12"/>
  <c r="T3883" i="12"/>
  <c r="T3884" i="12"/>
  <c r="T3885" i="12"/>
  <c r="T3886" i="12"/>
  <c r="T3887" i="12"/>
  <c r="B610" i="7"/>
  <c r="D610" i="7"/>
  <c r="B612" i="7"/>
  <c r="D612" i="7"/>
  <c r="S525" i="18"/>
  <c r="S526" i="18"/>
  <c r="S527" i="18"/>
  <c r="S759" i="18"/>
  <c r="S760" i="18"/>
  <c r="S761" i="18"/>
  <c r="S762" i="18"/>
  <c r="S763" i="18"/>
  <c r="S764" i="18"/>
  <c r="S765" i="18"/>
  <c r="S766" i="18"/>
  <c r="S767" i="18"/>
  <c r="S768" i="18"/>
  <c r="S769" i="18"/>
  <c r="S770" i="18"/>
  <c r="S771" i="18"/>
  <c r="S772" i="18"/>
  <c r="S773" i="18"/>
  <c r="S774" i="18"/>
  <c r="S775" i="18"/>
  <c r="S776" i="18"/>
  <c r="S777" i="18"/>
  <c r="S778" i="18"/>
  <c r="S779" i="18"/>
  <c r="S780" i="18"/>
  <c r="S781" i="18"/>
  <c r="S782" i="18"/>
  <c r="S783" i="18"/>
  <c r="S784" i="18"/>
  <c r="S785" i="18"/>
  <c r="S786" i="18"/>
  <c r="S787" i="18"/>
  <c r="S788" i="18"/>
  <c r="S789" i="18"/>
  <c r="S790" i="18"/>
  <c r="S791" i="18"/>
  <c r="S792" i="18"/>
  <c r="S793" i="18"/>
  <c r="S794" i="18"/>
  <c r="S795" i="18"/>
  <c r="S796" i="18"/>
  <c r="S797" i="18"/>
  <c r="S798" i="18"/>
  <c r="S799" i="18"/>
  <c r="S800" i="18"/>
  <c r="S801" i="18"/>
  <c r="S802" i="18"/>
  <c r="S803" i="18"/>
  <c r="S804" i="18"/>
  <c r="S805" i="18"/>
  <c r="S806" i="18"/>
  <c r="S807" i="18"/>
  <c r="S808" i="18"/>
  <c r="S809" i="18"/>
  <c r="S810" i="18"/>
  <c r="S811" i="18"/>
  <c r="S812" i="18"/>
  <c r="S813" i="18"/>
  <c r="S814" i="18"/>
  <c r="S815" i="18"/>
  <c r="S816" i="18"/>
  <c r="S817" i="18"/>
  <c r="S818" i="18"/>
  <c r="S819" i="18"/>
  <c r="S820" i="18"/>
  <c r="S821" i="18"/>
  <c r="S822" i="18"/>
  <c r="S823" i="18"/>
  <c r="S824" i="18"/>
  <c r="S825" i="18"/>
  <c r="S826" i="18"/>
  <c r="S827" i="18"/>
  <c r="S828" i="18"/>
  <c r="S829" i="18"/>
  <c r="S830" i="18"/>
  <c r="S831" i="18"/>
  <c r="S832" i="18"/>
  <c r="S833" i="18"/>
  <c r="S834" i="18"/>
  <c r="S835" i="18"/>
  <c r="S836" i="18"/>
  <c r="S837" i="18"/>
  <c r="S838" i="18"/>
  <c r="S839" i="18"/>
  <c r="S840" i="18"/>
  <c r="S841" i="18"/>
  <c r="S842" i="18"/>
  <c r="S843" i="18"/>
  <c r="S844" i="18"/>
  <c r="S845" i="18"/>
  <c r="S846" i="18"/>
  <c r="S847" i="18"/>
  <c r="S848" i="18"/>
  <c r="S849" i="18"/>
  <c r="S850" i="18"/>
  <c r="S851" i="18"/>
  <c r="S852" i="18"/>
  <c r="S853" i="18"/>
  <c r="S854" i="18"/>
  <c r="S855" i="18"/>
  <c r="S856" i="18"/>
  <c r="S857" i="18"/>
  <c r="S858" i="18"/>
  <c r="S859" i="18"/>
  <c r="S860" i="18"/>
  <c r="S861" i="18"/>
  <c r="S862" i="18"/>
  <c r="S863" i="18"/>
  <c r="S864" i="18"/>
  <c r="S865" i="18"/>
  <c r="S866" i="18"/>
  <c r="S867" i="18"/>
  <c r="S868" i="18"/>
  <c r="S869" i="18"/>
  <c r="S870" i="18"/>
  <c r="S871" i="18"/>
  <c r="S872" i="18"/>
  <c r="S873" i="18"/>
  <c r="S874" i="18"/>
  <c r="S875" i="18"/>
  <c r="S876" i="18"/>
  <c r="S877" i="18"/>
  <c r="S878" i="18"/>
  <c r="S879" i="18"/>
  <c r="S880" i="18"/>
  <c r="S881" i="18"/>
  <c r="S882" i="18"/>
  <c r="S883" i="18"/>
  <c r="S884" i="18"/>
  <c r="S885" i="18"/>
  <c r="S886" i="18"/>
  <c r="S887" i="18"/>
  <c r="S888" i="18"/>
  <c r="S889" i="18"/>
  <c r="S890" i="18"/>
  <c r="S891" i="18"/>
  <c r="S892" i="18"/>
  <c r="S893" i="18"/>
  <c r="S894" i="18"/>
  <c r="S895" i="18"/>
  <c r="S896" i="18"/>
  <c r="S897" i="18"/>
  <c r="S898" i="18"/>
  <c r="S899" i="18"/>
  <c r="S900" i="18"/>
  <c r="S901" i="18"/>
  <c r="S902" i="18"/>
  <c r="S908" i="18"/>
  <c r="S909" i="18"/>
  <c r="S912" i="18"/>
  <c r="S913" i="18"/>
  <c r="S914" i="18"/>
  <c r="S915" i="18"/>
  <c r="S916" i="18"/>
  <c r="S917" i="18"/>
  <c r="S918" i="18"/>
  <c r="S919" i="18"/>
  <c r="S920" i="18"/>
  <c r="S921" i="18"/>
  <c r="S922" i="18"/>
  <c r="S923" i="18"/>
  <c r="S924" i="18"/>
  <c r="S925" i="18"/>
  <c r="S926" i="18"/>
  <c r="I926" i="18" a="1"/>
  <c r="I926" i="18" s="1"/>
  <c r="I925" i="18" a="1"/>
  <c r="I925" i="18" s="1"/>
  <c r="I924" i="18" a="1"/>
  <c r="I924" i="18" s="1"/>
  <c r="I923" i="18" a="1"/>
  <c r="I923" i="18" s="1"/>
  <c r="I922" i="18" a="1"/>
  <c r="I922" i="18" s="1"/>
  <c r="I921" i="18" a="1"/>
  <c r="I921" i="18" s="1"/>
  <c r="I920" i="18" a="1"/>
  <c r="I920" i="18" s="1"/>
  <c r="H920" i="18"/>
  <c r="J920" i="18" a="1"/>
  <c r="J920" i="18" s="1"/>
  <c r="R920" i="18"/>
  <c r="H921" i="18"/>
  <c r="J921" i="18" a="1"/>
  <c r="J921" i="18" s="1"/>
  <c r="R921" i="18"/>
  <c r="H922" i="18"/>
  <c r="J922" i="18" a="1"/>
  <c r="J922" i="18" s="1"/>
  <c r="R922" i="18"/>
  <c r="H923" i="18"/>
  <c r="J923" i="18" a="1"/>
  <c r="J923" i="18" s="1"/>
  <c r="R923" i="18"/>
  <c r="H924" i="18"/>
  <c r="J924" i="18" a="1"/>
  <c r="J924" i="18" s="1"/>
  <c r="R924" i="18"/>
  <c r="H925" i="18"/>
  <c r="J925" i="18" a="1"/>
  <c r="J925" i="18" s="1"/>
  <c r="R925" i="18"/>
  <c r="H926" i="18"/>
  <c r="J926" i="18" a="1"/>
  <c r="J926" i="18" s="1"/>
  <c r="R926" i="18"/>
  <c r="C920" i="18"/>
  <c r="C921" i="18"/>
  <c r="C922" i="18"/>
  <c r="C923" i="18"/>
  <c r="C924" i="18"/>
  <c r="C925" i="18"/>
  <c r="C926" i="18"/>
  <c r="E920" i="18"/>
  <c r="E921" i="18"/>
  <c r="E922" i="18"/>
  <c r="E923" i="18"/>
  <c r="E924" i="18"/>
  <c r="E925" i="18"/>
  <c r="E926" i="18"/>
  <c r="G920" i="18"/>
  <c r="G921" i="18"/>
  <c r="G922" i="18"/>
  <c r="G923" i="18"/>
  <c r="G924" i="18"/>
  <c r="G925" i="18"/>
  <c r="G926" i="18"/>
  <c r="C905" i="17"/>
  <c r="C906" i="17"/>
  <c r="C907" i="17"/>
  <c r="C908" i="17"/>
  <c r="C909" i="17"/>
  <c r="C910" i="17"/>
  <c r="C911" i="17"/>
  <c r="E905" i="17"/>
  <c r="E906" i="17"/>
  <c r="E907" i="17"/>
  <c r="E908" i="17"/>
  <c r="E909" i="17"/>
  <c r="E910" i="17"/>
  <c r="E911" i="17"/>
  <c r="G905" i="17"/>
  <c r="G906" i="17"/>
  <c r="G907" i="17"/>
  <c r="G908" i="17"/>
  <c r="G909" i="17"/>
  <c r="G910" i="17"/>
  <c r="G911" i="17"/>
  <c r="A926" i="16"/>
  <c r="C926" i="16"/>
  <c r="I926" i="16"/>
  <c r="K926" i="16"/>
  <c r="A923" i="16"/>
  <c r="A924" i="16"/>
  <c r="A925" i="16"/>
  <c r="C923" i="16"/>
  <c r="C924" i="16"/>
  <c r="C925" i="16"/>
  <c r="I923" i="16"/>
  <c r="I924" i="16"/>
  <c r="I925" i="16"/>
  <c r="K923" i="16"/>
  <c r="K924" i="16"/>
  <c r="K925" i="16"/>
  <c r="A922" i="16"/>
  <c r="C922" i="16"/>
  <c r="I922" i="16"/>
  <c r="K922" i="16"/>
  <c r="A921" i="16"/>
  <c r="C921" i="16"/>
  <c r="I921" i="16"/>
  <c r="K921" i="16"/>
  <c r="A920" i="16"/>
  <c r="C920" i="16"/>
  <c r="I920" i="16"/>
  <c r="K920" i="16"/>
  <c r="I795" i="16"/>
  <c r="I796" i="16"/>
  <c r="B3876" i="12"/>
  <c r="B3877" i="12"/>
  <c r="B3878" i="12"/>
  <c r="B3879" i="12"/>
  <c r="B3880" i="12"/>
  <c r="B3881" i="12"/>
  <c r="D3876" i="12"/>
  <c r="D3877" i="12" s="1"/>
  <c r="D3878" i="12" s="1"/>
  <c r="D3879" i="12" s="1"/>
  <c r="D3880" i="12" s="1"/>
  <c r="D3881" i="12" s="1"/>
  <c r="F3876" i="12"/>
  <c r="F3877" i="12"/>
  <c r="F3878" i="12"/>
  <c r="F3879" i="12"/>
  <c r="F3880" i="12"/>
  <c r="F3881" i="12"/>
  <c r="H3876" i="12"/>
  <c r="H3877" i="12"/>
  <c r="H3878" i="12"/>
  <c r="H3879" i="12"/>
  <c r="H3880" i="12"/>
  <c r="H3881" i="12"/>
  <c r="J3876" i="12"/>
  <c r="J3877" i="12"/>
  <c r="J3878" i="12"/>
  <c r="J3879" i="12"/>
  <c r="J3880" i="12"/>
  <c r="J3881" i="12"/>
  <c r="M3876" i="12"/>
  <c r="M3877" i="12"/>
  <c r="M3878" i="12"/>
  <c r="M3879" i="12"/>
  <c r="M3880" i="12"/>
  <c r="M3881" i="12"/>
  <c r="O3876" i="12"/>
  <c r="O3877" i="12"/>
  <c r="O3878" i="12"/>
  <c r="O3879" i="12"/>
  <c r="O3880" i="12"/>
  <c r="O3881" i="12"/>
  <c r="R3876" i="12"/>
  <c r="R3877" i="12"/>
  <c r="R3878" i="12"/>
  <c r="R3879" i="12"/>
  <c r="R3880" i="12"/>
  <c r="R3881" i="12"/>
  <c r="T3876" i="12"/>
  <c r="T3877" i="12"/>
  <c r="T3878" i="12"/>
  <c r="T3879" i="12"/>
  <c r="T3880" i="12"/>
  <c r="T3881" i="12"/>
  <c r="B3870" i="12"/>
  <c r="B3871" i="12"/>
  <c r="B3872" i="12"/>
  <c r="B3873" i="12"/>
  <c r="B3874" i="12"/>
  <c r="B3875" i="12"/>
  <c r="D3870" i="12"/>
  <c r="D3871" i="12" s="1"/>
  <c r="D3872" i="12" s="1"/>
  <c r="D3873" i="12" s="1"/>
  <c r="D3874" i="12" s="1"/>
  <c r="D3875" i="12" s="1"/>
  <c r="F3870" i="12"/>
  <c r="F3871" i="12"/>
  <c r="F3872" i="12"/>
  <c r="F3873" i="12"/>
  <c r="F3874" i="12"/>
  <c r="F3875" i="12"/>
  <c r="H3870" i="12"/>
  <c r="H3871" i="12"/>
  <c r="H3872" i="12"/>
  <c r="H3873" i="12"/>
  <c r="H3874" i="12"/>
  <c r="H3875" i="12"/>
  <c r="J3870" i="12"/>
  <c r="J3871" i="12"/>
  <c r="J3872" i="12"/>
  <c r="J3873" i="12"/>
  <c r="J3874" i="12"/>
  <c r="J3875" i="12"/>
  <c r="M3870" i="12"/>
  <c r="M3871" i="12"/>
  <c r="M3872" i="12"/>
  <c r="M3873" i="12"/>
  <c r="M3874" i="12"/>
  <c r="M3875" i="12"/>
  <c r="O3870" i="12"/>
  <c r="O3871" i="12"/>
  <c r="O3872" i="12"/>
  <c r="O3873" i="12"/>
  <c r="O3874" i="12"/>
  <c r="O3875" i="12"/>
  <c r="R3870" i="12"/>
  <c r="R3871" i="12"/>
  <c r="R3872" i="12"/>
  <c r="R3873" i="12"/>
  <c r="R3874" i="12"/>
  <c r="R3875" i="12"/>
  <c r="T3870" i="12"/>
  <c r="T3871" i="12"/>
  <c r="T3872" i="12"/>
  <c r="T3873" i="12"/>
  <c r="T3874" i="12"/>
  <c r="T3875" i="12"/>
  <c r="F3865" i="12"/>
  <c r="F3867" i="12"/>
  <c r="B3864" i="12"/>
  <c r="B3865" i="12"/>
  <c r="B3866" i="12"/>
  <c r="B3867" i="12"/>
  <c r="B3868" i="12"/>
  <c r="B3869" i="12"/>
  <c r="D3864" i="12"/>
  <c r="D3865" i="12" s="1"/>
  <c r="D3866" i="12" s="1"/>
  <c r="D3867" i="12" s="1"/>
  <c r="D3868" i="12" s="1"/>
  <c r="D3869" i="12" s="1"/>
  <c r="F3864" i="12"/>
  <c r="F3866" i="12"/>
  <c r="F3868" i="12"/>
  <c r="F3869" i="12"/>
  <c r="H3864" i="12"/>
  <c r="H3865" i="12"/>
  <c r="H3866" i="12"/>
  <c r="H3867" i="12"/>
  <c r="H3868" i="12"/>
  <c r="H3869" i="12"/>
  <c r="J3864" i="12"/>
  <c r="J3865" i="12"/>
  <c r="J3866" i="12"/>
  <c r="J3867" i="12"/>
  <c r="J3868" i="12"/>
  <c r="J3869" i="12"/>
  <c r="M3864" i="12"/>
  <c r="M3865" i="12"/>
  <c r="M3866" i="12"/>
  <c r="M3867" i="12"/>
  <c r="M3868" i="12"/>
  <c r="M3869" i="12"/>
  <c r="O3864" i="12"/>
  <c r="O3865" i="12"/>
  <c r="O3866" i="12"/>
  <c r="O3867" i="12"/>
  <c r="O3868" i="12"/>
  <c r="O3869" i="12"/>
  <c r="R3864" i="12"/>
  <c r="R3865" i="12"/>
  <c r="R3866" i="12"/>
  <c r="R3867" i="12"/>
  <c r="R3868" i="12"/>
  <c r="R3869" i="12"/>
  <c r="T3864" i="12"/>
  <c r="T3865" i="12"/>
  <c r="T3866" i="12"/>
  <c r="T3867" i="12"/>
  <c r="T3868" i="12"/>
  <c r="T3869" i="12"/>
  <c r="B3858" i="12"/>
  <c r="B3859" i="12"/>
  <c r="B3860" i="12"/>
  <c r="B3861" i="12"/>
  <c r="B3862" i="12"/>
  <c r="B3863" i="12"/>
  <c r="D3858" i="12"/>
  <c r="D3859" i="12" s="1"/>
  <c r="D3860" i="12" s="1"/>
  <c r="D3861" i="12" s="1"/>
  <c r="D3862" i="12" s="1"/>
  <c r="D3863" i="12" s="1"/>
  <c r="F3858" i="12"/>
  <c r="F3859" i="12"/>
  <c r="F3860" i="12"/>
  <c r="F3861" i="12"/>
  <c r="F3862" i="12"/>
  <c r="F3863" i="12"/>
  <c r="H3858" i="12"/>
  <c r="H3859" i="12"/>
  <c r="H3860" i="12"/>
  <c r="H3861" i="12"/>
  <c r="H3862" i="12"/>
  <c r="H3863" i="12"/>
  <c r="J3858" i="12"/>
  <c r="J3859" i="12"/>
  <c r="J3860" i="12"/>
  <c r="J3861" i="12"/>
  <c r="J3862" i="12"/>
  <c r="J3863" i="12"/>
  <c r="M3858" i="12"/>
  <c r="M3859" i="12"/>
  <c r="M3860" i="12"/>
  <c r="M3861" i="12"/>
  <c r="M3862" i="12"/>
  <c r="M3863" i="12"/>
  <c r="O3858" i="12"/>
  <c r="O3859" i="12"/>
  <c r="O3860" i="12"/>
  <c r="O3861" i="12"/>
  <c r="O3862" i="12"/>
  <c r="O3863" i="12"/>
  <c r="R3858" i="12"/>
  <c r="R3859" i="12"/>
  <c r="R3860" i="12"/>
  <c r="R3861" i="12"/>
  <c r="R3862" i="12"/>
  <c r="R3863" i="12"/>
  <c r="T3858" i="12"/>
  <c r="T3859" i="12"/>
  <c r="T3860" i="12"/>
  <c r="T3861" i="12"/>
  <c r="T3862" i="12"/>
  <c r="T3863" i="12"/>
  <c r="B3850" i="12"/>
  <c r="B3851" i="12"/>
  <c r="B3852" i="12"/>
  <c r="B3853" i="12"/>
  <c r="B3854" i="12"/>
  <c r="B3855" i="12"/>
  <c r="B3856" i="12"/>
  <c r="B3857" i="12"/>
  <c r="D3850" i="12"/>
  <c r="D3851" i="12" s="1"/>
  <c r="D3852" i="12" s="1"/>
  <c r="D3853" i="12" s="1"/>
  <c r="D3854" i="12" s="1"/>
  <c r="D3855" i="12" s="1"/>
  <c r="D3856" i="12" s="1"/>
  <c r="D3857" i="12" s="1"/>
  <c r="F3850" i="12"/>
  <c r="F3851" i="12"/>
  <c r="F3852" i="12"/>
  <c r="F3853" i="12"/>
  <c r="F3854" i="12"/>
  <c r="F3855" i="12"/>
  <c r="F3856" i="12"/>
  <c r="F3857" i="12"/>
  <c r="H3850" i="12"/>
  <c r="H3851" i="12"/>
  <c r="H3852" i="12"/>
  <c r="H3853" i="12"/>
  <c r="H3854" i="12"/>
  <c r="H3855" i="12"/>
  <c r="H3856" i="12"/>
  <c r="H3857" i="12"/>
  <c r="J3850" i="12"/>
  <c r="J3851" i="12"/>
  <c r="J3852" i="12"/>
  <c r="J3853" i="12"/>
  <c r="J3854" i="12"/>
  <c r="J3855" i="12"/>
  <c r="J3856" i="12"/>
  <c r="J3857" i="12"/>
  <c r="M3850" i="12"/>
  <c r="M3851" i="12"/>
  <c r="M3852" i="12"/>
  <c r="M3853" i="12"/>
  <c r="M3854" i="12"/>
  <c r="M3855" i="12"/>
  <c r="M3856" i="12"/>
  <c r="M3857" i="12"/>
  <c r="O3850" i="12"/>
  <c r="O3851" i="12"/>
  <c r="O3852" i="12"/>
  <c r="O3853" i="12"/>
  <c r="O3854" i="12"/>
  <c r="O3855" i="12"/>
  <c r="O3856" i="12"/>
  <c r="O3857" i="12"/>
  <c r="R3850" i="12"/>
  <c r="R3851" i="12"/>
  <c r="R3852" i="12"/>
  <c r="R3853" i="12"/>
  <c r="R3854" i="12"/>
  <c r="R3855" i="12"/>
  <c r="R3856" i="12"/>
  <c r="R3857" i="12"/>
  <c r="T3850" i="12"/>
  <c r="T3851" i="12"/>
  <c r="T3852" i="12"/>
  <c r="T3853" i="12"/>
  <c r="T3854" i="12"/>
  <c r="T3855" i="12"/>
  <c r="T3856" i="12"/>
  <c r="T3857" i="12"/>
  <c r="B3843" i="12"/>
  <c r="B3844" i="12"/>
  <c r="B3845" i="12"/>
  <c r="B3846" i="12"/>
  <c r="B3847" i="12"/>
  <c r="B3848" i="12"/>
  <c r="B3849" i="12"/>
  <c r="D3843" i="12"/>
  <c r="D3844" i="12" s="1"/>
  <c r="D3845" i="12" s="1"/>
  <c r="D3846" i="12" s="1"/>
  <c r="D3847" i="12" s="1"/>
  <c r="D3848" i="12" s="1"/>
  <c r="D3849" i="12" s="1"/>
  <c r="F3843" i="12"/>
  <c r="F3844" i="12"/>
  <c r="F3845" i="12"/>
  <c r="F3846" i="12"/>
  <c r="F3847" i="12"/>
  <c r="F3848" i="12"/>
  <c r="F3849" i="12"/>
  <c r="H3843" i="12"/>
  <c r="H3844" i="12"/>
  <c r="H3845" i="12"/>
  <c r="H3846" i="12"/>
  <c r="H3847" i="12"/>
  <c r="H3848" i="12"/>
  <c r="H3849" i="12"/>
  <c r="J3843" i="12"/>
  <c r="J3844" i="12"/>
  <c r="J3845" i="12"/>
  <c r="J3846" i="12"/>
  <c r="J3847" i="12"/>
  <c r="J3848" i="12"/>
  <c r="J3849" i="12"/>
  <c r="M3843" i="12"/>
  <c r="M3844" i="12"/>
  <c r="M3845" i="12"/>
  <c r="M3846" i="12"/>
  <c r="M3847" i="12"/>
  <c r="M3848" i="12"/>
  <c r="M3849" i="12"/>
  <c r="O3843" i="12"/>
  <c r="O3844" i="12"/>
  <c r="O3845" i="12"/>
  <c r="O3846" i="12"/>
  <c r="O3847" i="12"/>
  <c r="O3848" i="12"/>
  <c r="O3849" i="12"/>
  <c r="R3843" i="12"/>
  <c r="R3844" i="12"/>
  <c r="R3845" i="12"/>
  <c r="R3846" i="12"/>
  <c r="R3847" i="12"/>
  <c r="R3848" i="12"/>
  <c r="R3849" i="12"/>
  <c r="T3843" i="12"/>
  <c r="T3844" i="12"/>
  <c r="T3845" i="12"/>
  <c r="T3846" i="12"/>
  <c r="T3847" i="12"/>
  <c r="T3848" i="12"/>
  <c r="T3849" i="12"/>
  <c r="B3835" i="12"/>
  <c r="B3836" i="12"/>
  <c r="B3837" i="12"/>
  <c r="B3838" i="12"/>
  <c r="B3839" i="12"/>
  <c r="B3840" i="12"/>
  <c r="B3841" i="12"/>
  <c r="B3842" i="12"/>
  <c r="D3835" i="12"/>
  <c r="D3836" i="12" s="1"/>
  <c r="D3837" i="12" s="1"/>
  <c r="D3838" i="12" s="1"/>
  <c r="D3839" i="12" s="1"/>
  <c r="D3840" i="12" s="1"/>
  <c r="D3841" i="12" s="1"/>
  <c r="D3842" i="12" s="1"/>
  <c r="F3835" i="12"/>
  <c r="F3836" i="12"/>
  <c r="F3837" i="12"/>
  <c r="F3838" i="12"/>
  <c r="F3839" i="12"/>
  <c r="F3840" i="12"/>
  <c r="F3841" i="12"/>
  <c r="F3842" i="12"/>
  <c r="H3835" i="12"/>
  <c r="H3836" i="12"/>
  <c r="H3837" i="12"/>
  <c r="H3838" i="12"/>
  <c r="H3839" i="12"/>
  <c r="H3840" i="12"/>
  <c r="H3841" i="12"/>
  <c r="H3842" i="12"/>
  <c r="J3835" i="12"/>
  <c r="J3836" i="12"/>
  <c r="J3837" i="12"/>
  <c r="J3838" i="12"/>
  <c r="J3839" i="12"/>
  <c r="J3840" i="12"/>
  <c r="J3841" i="12"/>
  <c r="J3842" i="12"/>
  <c r="M3835" i="12"/>
  <c r="M3836" i="12"/>
  <c r="M3837" i="12"/>
  <c r="M3838" i="12"/>
  <c r="M3839" i="12"/>
  <c r="M3840" i="12"/>
  <c r="M3841" i="12"/>
  <c r="M3842" i="12"/>
  <c r="O3835" i="12"/>
  <c r="O3836" i="12"/>
  <c r="O3837" i="12"/>
  <c r="O3838" i="12"/>
  <c r="O3839" i="12"/>
  <c r="O3840" i="12"/>
  <c r="O3841" i="12"/>
  <c r="O3842" i="12"/>
  <c r="R3835" i="12"/>
  <c r="R3836" i="12"/>
  <c r="R3837" i="12"/>
  <c r="R3838" i="12"/>
  <c r="R3839" i="12"/>
  <c r="R3840" i="12"/>
  <c r="R3841" i="12"/>
  <c r="R3842" i="12"/>
  <c r="T3835" i="12"/>
  <c r="T3836" i="12"/>
  <c r="T3837" i="12"/>
  <c r="T3838" i="12"/>
  <c r="T3839" i="12"/>
  <c r="T3840" i="12"/>
  <c r="T3841" i="12"/>
  <c r="T3842" i="12"/>
  <c r="B3828" i="12"/>
  <c r="B3829" i="12"/>
  <c r="B3830" i="12"/>
  <c r="B3831" i="12"/>
  <c r="B3832" i="12"/>
  <c r="B3833" i="12"/>
  <c r="B3834" i="12"/>
  <c r="D3828" i="12"/>
  <c r="D3829" i="12" s="1"/>
  <c r="D3830" i="12" s="1"/>
  <c r="D3831" i="12" s="1"/>
  <c r="D3832" i="12" s="1"/>
  <c r="D3833" i="12" s="1"/>
  <c r="D3834" i="12" s="1"/>
  <c r="F3828" i="12"/>
  <c r="F3829" i="12"/>
  <c r="F3830" i="12"/>
  <c r="F3831" i="12"/>
  <c r="F3832" i="12"/>
  <c r="F3833" i="12"/>
  <c r="F3834" i="12"/>
  <c r="H3828" i="12"/>
  <c r="H3829" i="12"/>
  <c r="H3830" i="12"/>
  <c r="H3831" i="12"/>
  <c r="H3832" i="12"/>
  <c r="H3833" i="12"/>
  <c r="H3834" i="12"/>
  <c r="J3828" i="12"/>
  <c r="J3829" i="12"/>
  <c r="J3830" i="12"/>
  <c r="J3831" i="12"/>
  <c r="J3832" i="12"/>
  <c r="J3833" i="12"/>
  <c r="J3834" i="12"/>
  <c r="M3828" i="12"/>
  <c r="M3829" i="12"/>
  <c r="M3830" i="12"/>
  <c r="M3831" i="12"/>
  <c r="M3832" i="12"/>
  <c r="M3833" i="12"/>
  <c r="M3834" i="12"/>
  <c r="O3828" i="12"/>
  <c r="O3829" i="12"/>
  <c r="O3830" i="12"/>
  <c r="O3831" i="12"/>
  <c r="O3832" i="12"/>
  <c r="O3833" i="12"/>
  <c r="O3834" i="12"/>
  <c r="R3828" i="12"/>
  <c r="R3829" i="12"/>
  <c r="R3830" i="12"/>
  <c r="R3831" i="12"/>
  <c r="R3832" i="12"/>
  <c r="R3833" i="12"/>
  <c r="R3834" i="12"/>
  <c r="T3828" i="12"/>
  <c r="T3829" i="12"/>
  <c r="T3830" i="12"/>
  <c r="T3831" i="12"/>
  <c r="T3832" i="12"/>
  <c r="T3833" i="12"/>
  <c r="T3834" i="12"/>
  <c r="B3823" i="12"/>
  <c r="B3824" i="12"/>
  <c r="B3825" i="12"/>
  <c r="B3826" i="12"/>
  <c r="B3827" i="12"/>
  <c r="D3823" i="12"/>
  <c r="D3824" i="12" s="1"/>
  <c r="D3825" i="12" s="1"/>
  <c r="D3826" i="12" s="1"/>
  <c r="D3827" i="12" s="1"/>
  <c r="F3823" i="12"/>
  <c r="F3824" i="12"/>
  <c r="F3825" i="12"/>
  <c r="F3826" i="12"/>
  <c r="F3827" i="12"/>
  <c r="H3823" i="12"/>
  <c r="H3824" i="12"/>
  <c r="H3825" i="12"/>
  <c r="H3826" i="12"/>
  <c r="H3827" i="12"/>
  <c r="J3823" i="12"/>
  <c r="J3824" i="12"/>
  <c r="J3825" i="12"/>
  <c r="J3826" i="12"/>
  <c r="J3827" i="12"/>
  <c r="M3823" i="12"/>
  <c r="M3824" i="12"/>
  <c r="M3825" i="12"/>
  <c r="M3826" i="12"/>
  <c r="M3827" i="12"/>
  <c r="O3823" i="12"/>
  <c r="O3824" i="12"/>
  <c r="O3825" i="12"/>
  <c r="O3826" i="12"/>
  <c r="O3827" i="12"/>
  <c r="R3823" i="12"/>
  <c r="R3824" i="12"/>
  <c r="R3825" i="12"/>
  <c r="R3826" i="12"/>
  <c r="R3827" i="12"/>
  <c r="T3823" i="12"/>
  <c r="T3824" i="12"/>
  <c r="T3825" i="12"/>
  <c r="T3826" i="12"/>
  <c r="T3827" i="12"/>
  <c r="B3817" i="12"/>
  <c r="B3818" i="12"/>
  <c r="B3819" i="12"/>
  <c r="B3820" i="12"/>
  <c r="B3821" i="12"/>
  <c r="B3822" i="12"/>
  <c r="D3817" i="12"/>
  <c r="D3818" i="12" s="1"/>
  <c r="D3819" i="12" s="1"/>
  <c r="D3820" i="12" s="1"/>
  <c r="D3821" i="12" s="1"/>
  <c r="D3822" i="12" s="1"/>
  <c r="F3817" i="12"/>
  <c r="F3818" i="12"/>
  <c r="F3819" i="12"/>
  <c r="F3820" i="12"/>
  <c r="F3821" i="12"/>
  <c r="F3822" i="12"/>
  <c r="H3817" i="12"/>
  <c r="H3818" i="12"/>
  <c r="H3819" i="12"/>
  <c r="H3820" i="12"/>
  <c r="H3821" i="12"/>
  <c r="H3822" i="12"/>
  <c r="J3817" i="12"/>
  <c r="J3818" i="12"/>
  <c r="J3819" i="12"/>
  <c r="J3820" i="12"/>
  <c r="J3821" i="12"/>
  <c r="J3822" i="12"/>
  <c r="M3817" i="12"/>
  <c r="M3818" i="12"/>
  <c r="M3819" i="12"/>
  <c r="M3820" i="12"/>
  <c r="M3821" i="12"/>
  <c r="M3822" i="12"/>
  <c r="O3817" i="12"/>
  <c r="O3818" i="12"/>
  <c r="O3819" i="12"/>
  <c r="O3820" i="12"/>
  <c r="O3821" i="12"/>
  <c r="O3822" i="12"/>
  <c r="R3817" i="12"/>
  <c r="R3818" i="12"/>
  <c r="R3819" i="12"/>
  <c r="R3820" i="12"/>
  <c r="R3821" i="12"/>
  <c r="R3822" i="12"/>
  <c r="T3817" i="12"/>
  <c r="T3818" i="12"/>
  <c r="T3819" i="12"/>
  <c r="T3820" i="12"/>
  <c r="T3821" i="12"/>
  <c r="T3822" i="12"/>
  <c r="B921" i="10"/>
  <c r="B922" i="10"/>
  <c r="D921" i="10"/>
  <c r="D922" i="10"/>
  <c r="B3810" i="12"/>
  <c r="B3811" i="12"/>
  <c r="B3812" i="12"/>
  <c r="B3813" i="12"/>
  <c r="B3814" i="12"/>
  <c r="B3815" i="12"/>
  <c r="B3816" i="12"/>
  <c r="D3810" i="12"/>
  <c r="D3811" i="12" s="1"/>
  <c r="D3812" i="12" s="1"/>
  <c r="D3813" i="12" s="1"/>
  <c r="D3814" i="12" s="1"/>
  <c r="D3815" i="12" s="1"/>
  <c r="D3816" i="12" s="1"/>
  <c r="F3810" i="12"/>
  <c r="F3811" i="12"/>
  <c r="F3812" i="12"/>
  <c r="F3813" i="12"/>
  <c r="F3814" i="12"/>
  <c r="F3815" i="12"/>
  <c r="F3816" i="12"/>
  <c r="H3810" i="12"/>
  <c r="H3811" i="12"/>
  <c r="H3812" i="12"/>
  <c r="H3813" i="12"/>
  <c r="H3814" i="12"/>
  <c r="H3815" i="12"/>
  <c r="H3816" i="12"/>
  <c r="J3810" i="12"/>
  <c r="J3811" i="12"/>
  <c r="J3812" i="12"/>
  <c r="J3813" i="12"/>
  <c r="J3814" i="12"/>
  <c r="J3815" i="12"/>
  <c r="J3816" i="12"/>
  <c r="M3810" i="12"/>
  <c r="M3811" i="12"/>
  <c r="M3812" i="12"/>
  <c r="M3813" i="12"/>
  <c r="M3814" i="12"/>
  <c r="M3815" i="12"/>
  <c r="M3816" i="12"/>
  <c r="O3810" i="12"/>
  <c r="O3811" i="12"/>
  <c r="O3812" i="12"/>
  <c r="O3813" i="12"/>
  <c r="O3814" i="12"/>
  <c r="O3815" i="12"/>
  <c r="O3816" i="12"/>
  <c r="R3810" i="12"/>
  <c r="R3811" i="12"/>
  <c r="R3812" i="12"/>
  <c r="R3813" i="12"/>
  <c r="R3814" i="12"/>
  <c r="R3815" i="12"/>
  <c r="R3816" i="12"/>
  <c r="T3810" i="12"/>
  <c r="T3811" i="12"/>
  <c r="T3812" i="12"/>
  <c r="T3813" i="12"/>
  <c r="T3814" i="12"/>
  <c r="T3815" i="12"/>
  <c r="T3816" i="12"/>
  <c r="B3803" i="12"/>
  <c r="B3804" i="12"/>
  <c r="B3805" i="12"/>
  <c r="B3806" i="12"/>
  <c r="B3807" i="12"/>
  <c r="B3808" i="12"/>
  <c r="B3809" i="12"/>
  <c r="D3803" i="12"/>
  <c r="D3804" i="12" s="1"/>
  <c r="D3805" i="12" s="1"/>
  <c r="D3806" i="12" s="1"/>
  <c r="D3807" i="12" s="1"/>
  <c r="D3808" i="12" s="1"/>
  <c r="D3809" i="12" s="1"/>
  <c r="F3803" i="12"/>
  <c r="F3804" i="12"/>
  <c r="F3805" i="12"/>
  <c r="F3806" i="12"/>
  <c r="F3807" i="12"/>
  <c r="F3808" i="12"/>
  <c r="F3809" i="12"/>
  <c r="H3803" i="12"/>
  <c r="H3804" i="12"/>
  <c r="H3805" i="12"/>
  <c r="H3806" i="12"/>
  <c r="H3807" i="12"/>
  <c r="H3808" i="12"/>
  <c r="H3809" i="12"/>
  <c r="J3803" i="12"/>
  <c r="J3804" i="12"/>
  <c r="J3805" i="12"/>
  <c r="J3806" i="12"/>
  <c r="J3807" i="12"/>
  <c r="J3808" i="12"/>
  <c r="J3809" i="12"/>
  <c r="M3803" i="12"/>
  <c r="M3804" i="12"/>
  <c r="M3805" i="12"/>
  <c r="M3806" i="12"/>
  <c r="M3807" i="12"/>
  <c r="M3808" i="12"/>
  <c r="M3809" i="12"/>
  <c r="O3803" i="12"/>
  <c r="O3804" i="12"/>
  <c r="O3805" i="12"/>
  <c r="O3806" i="12"/>
  <c r="O3807" i="12"/>
  <c r="O3808" i="12"/>
  <c r="O3809" i="12"/>
  <c r="R3803" i="12"/>
  <c r="R3804" i="12"/>
  <c r="R3805" i="12"/>
  <c r="R3806" i="12"/>
  <c r="R3807" i="12"/>
  <c r="R3808" i="12"/>
  <c r="R3809" i="12"/>
  <c r="T3803" i="12"/>
  <c r="T3804" i="12"/>
  <c r="T3805" i="12"/>
  <c r="T3806" i="12"/>
  <c r="T3807" i="12"/>
  <c r="T3808" i="12"/>
  <c r="T3809" i="12"/>
  <c r="B3798" i="12"/>
  <c r="B3799" i="12"/>
  <c r="B3800" i="12"/>
  <c r="B3801" i="12"/>
  <c r="B3802" i="12"/>
  <c r="D3798" i="12"/>
  <c r="D3799" i="12" s="1"/>
  <c r="D3800" i="12" s="1"/>
  <c r="D3801" i="12" s="1"/>
  <c r="D3802" i="12" s="1"/>
  <c r="F3798" i="12"/>
  <c r="F3799" i="12"/>
  <c r="F3800" i="12"/>
  <c r="F3801" i="12"/>
  <c r="F3802" i="12"/>
  <c r="H3798" i="12"/>
  <c r="H3799" i="12"/>
  <c r="H3800" i="12"/>
  <c r="H3801" i="12"/>
  <c r="H3802" i="12"/>
  <c r="J3798" i="12"/>
  <c r="J3799" i="12"/>
  <c r="J3800" i="12"/>
  <c r="J3801" i="12"/>
  <c r="J3802" i="12"/>
  <c r="M3798" i="12"/>
  <c r="M3799" i="12"/>
  <c r="M3800" i="12"/>
  <c r="M3801" i="12"/>
  <c r="M3802" i="12"/>
  <c r="O3798" i="12"/>
  <c r="O3799" i="12"/>
  <c r="O3800" i="12"/>
  <c r="O3801" i="12"/>
  <c r="O3802" i="12"/>
  <c r="R3798" i="12"/>
  <c r="R3799" i="12"/>
  <c r="R3800" i="12"/>
  <c r="R3801" i="12"/>
  <c r="R3802" i="12"/>
  <c r="T3798" i="12"/>
  <c r="T3799" i="12"/>
  <c r="T3800" i="12"/>
  <c r="T3801" i="12"/>
  <c r="T3802" i="12"/>
  <c r="B3793" i="12"/>
  <c r="B3794" i="12"/>
  <c r="B3795" i="12"/>
  <c r="B3796" i="12"/>
  <c r="B3797" i="12"/>
  <c r="D3793" i="12"/>
  <c r="D3794" i="12" s="1"/>
  <c r="D3795" i="12" s="1"/>
  <c r="D3796" i="12" s="1"/>
  <c r="D3797" i="12" s="1"/>
  <c r="F3793" i="12"/>
  <c r="F3794" i="12"/>
  <c r="F3795" i="12"/>
  <c r="F3796" i="12"/>
  <c r="F3797" i="12"/>
  <c r="H3793" i="12"/>
  <c r="H3794" i="12"/>
  <c r="H3795" i="12"/>
  <c r="H3796" i="12"/>
  <c r="H3797" i="12"/>
  <c r="J3793" i="12"/>
  <c r="J3794" i="12"/>
  <c r="J3795" i="12"/>
  <c r="J3796" i="12"/>
  <c r="J3797" i="12"/>
  <c r="M3793" i="12"/>
  <c r="M3794" i="12"/>
  <c r="M3795" i="12"/>
  <c r="M3796" i="12"/>
  <c r="M3797" i="12"/>
  <c r="O3793" i="12"/>
  <c r="O3794" i="12"/>
  <c r="O3795" i="12"/>
  <c r="O3796" i="12"/>
  <c r="O3797" i="12"/>
  <c r="R3793" i="12"/>
  <c r="R3794" i="12"/>
  <c r="R3795" i="12"/>
  <c r="R3796" i="12"/>
  <c r="R3797" i="12"/>
  <c r="T3793" i="12"/>
  <c r="T3794" i="12"/>
  <c r="T3795" i="12"/>
  <c r="T3796" i="12"/>
  <c r="T3797" i="12"/>
  <c r="C903" i="17"/>
  <c r="C904" i="17"/>
  <c r="E903" i="17"/>
  <c r="E904" i="17"/>
  <c r="G903" i="17"/>
  <c r="G904" i="17"/>
  <c r="I918" i="18" a="1"/>
  <c r="I918" i="18" s="1"/>
  <c r="J918" i="18" a="1"/>
  <c r="J918" i="18" s="1"/>
  <c r="R918" i="18"/>
  <c r="J919" i="18" a="1"/>
  <c r="J919" i="18" s="1"/>
  <c r="R919" i="18"/>
  <c r="C918" i="18"/>
  <c r="C919" i="18"/>
  <c r="E918" i="18"/>
  <c r="E919" i="18"/>
  <c r="G918" i="18"/>
  <c r="G919" i="18"/>
  <c r="H918" i="18"/>
  <c r="H919" i="18"/>
  <c r="C901" i="17"/>
  <c r="C902" i="17"/>
  <c r="E901" i="17"/>
  <c r="E902" i="17"/>
  <c r="G901" i="17"/>
  <c r="G902" i="17"/>
  <c r="J916" i="18" a="1"/>
  <c r="J916" i="18" s="1"/>
  <c r="R916" i="18"/>
  <c r="I917" i="18" a="1"/>
  <c r="I917" i="18" s="1"/>
  <c r="J917" i="18" a="1"/>
  <c r="J917" i="18" s="1"/>
  <c r="R917" i="18"/>
  <c r="C916" i="18"/>
  <c r="C917" i="18"/>
  <c r="E916" i="18"/>
  <c r="E917" i="18"/>
  <c r="G916" i="18"/>
  <c r="G917" i="18"/>
  <c r="H916" i="18"/>
  <c r="H917" i="18"/>
  <c r="A919" i="16"/>
  <c r="C919" i="16"/>
  <c r="I919" i="16"/>
  <c r="K919" i="16"/>
  <c r="A918" i="16"/>
  <c r="C918" i="16"/>
  <c r="I918" i="16"/>
  <c r="K918" i="16"/>
  <c r="I790" i="16"/>
  <c r="I792" i="16"/>
  <c r="I791" i="16"/>
  <c r="B3783" i="12"/>
  <c r="B3784" i="12"/>
  <c r="B3785" i="12"/>
  <c r="B3786" i="12"/>
  <c r="B3787" i="12"/>
  <c r="B3788" i="12"/>
  <c r="B3789" i="12"/>
  <c r="B3790" i="12"/>
  <c r="B3791" i="12"/>
  <c r="B3792" i="12"/>
  <c r="D3783" i="12"/>
  <c r="D3784" i="12" s="1"/>
  <c r="D3785" i="12" s="1"/>
  <c r="D3786" i="12" s="1"/>
  <c r="D3787" i="12" s="1"/>
  <c r="D3788" i="12" s="1"/>
  <c r="D3789" i="12" s="1"/>
  <c r="D3790" i="12" s="1"/>
  <c r="D3791" i="12" s="1"/>
  <c r="D3792" i="12" s="1"/>
  <c r="F3783" i="12"/>
  <c r="F3784" i="12"/>
  <c r="F3785" i="12"/>
  <c r="F3786" i="12"/>
  <c r="F3787" i="12"/>
  <c r="F3788" i="12"/>
  <c r="F3789" i="12"/>
  <c r="F3790" i="12"/>
  <c r="F3791" i="12"/>
  <c r="F3792" i="12"/>
  <c r="H3783" i="12"/>
  <c r="H3784" i="12"/>
  <c r="H3785" i="12"/>
  <c r="H3786" i="12"/>
  <c r="H3787" i="12"/>
  <c r="H3788" i="12"/>
  <c r="H3789" i="12"/>
  <c r="H3790" i="12"/>
  <c r="H3791" i="12"/>
  <c r="H3792" i="12"/>
  <c r="J3783" i="12"/>
  <c r="J3784" i="12"/>
  <c r="J3785" i="12"/>
  <c r="J3786" i="12"/>
  <c r="J3787" i="12"/>
  <c r="J3788" i="12"/>
  <c r="J3789" i="12"/>
  <c r="J3790" i="12"/>
  <c r="J3791" i="12"/>
  <c r="J3792" i="12"/>
  <c r="M3783" i="12"/>
  <c r="M3784" i="12"/>
  <c r="M3785" i="12"/>
  <c r="M3786" i="12"/>
  <c r="M3787" i="12"/>
  <c r="M3788" i="12"/>
  <c r="M3789" i="12"/>
  <c r="M3790" i="12"/>
  <c r="M3791" i="12"/>
  <c r="M3792" i="12"/>
  <c r="O3783" i="12"/>
  <c r="O3784" i="12"/>
  <c r="O3785" i="12"/>
  <c r="O3786" i="12"/>
  <c r="O3787" i="12"/>
  <c r="O3788" i="12"/>
  <c r="O3789" i="12"/>
  <c r="O3790" i="12"/>
  <c r="O3791" i="12"/>
  <c r="O3792" i="12"/>
  <c r="R3783" i="12"/>
  <c r="R3784" i="12"/>
  <c r="R3785" i="12"/>
  <c r="R3786" i="12"/>
  <c r="R3787" i="12"/>
  <c r="R3788" i="12"/>
  <c r="R3789" i="12"/>
  <c r="R3790" i="12"/>
  <c r="R3791" i="12"/>
  <c r="R3792" i="12"/>
  <c r="T3783" i="12"/>
  <c r="T3784" i="12"/>
  <c r="T3785" i="12"/>
  <c r="T3786" i="12"/>
  <c r="T3787" i="12"/>
  <c r="T3788" i="12"/>
  <c r="T3789" i="12"/>
  <c r="T3790" i="12"/>
  <c r="T3791" i="12"/>
  <c r="T3792" i="12"/>
  <c r="B3776" i="12"/>
  <c r="B3777" i="12"/>
  <c r="B3778" i="12"/>
  <c r="B3779" i="12"/>
  <c r="B3780" i="12"/>
  <c r="B3781" i="12"/>
  <c r="B3782" i="12"/>
  <c r="D3776" i="12"/>
  <c r="D3777" i="12" s="1"/>
  <c r="D3778" i="12" s="1"/>
  <c r="D3779" i="12" s="1"/>
  <c r="D3780" i="12" s="1"/>
  <c r="D3781" i="12" s="1"/>
  <c r="D3782" i="12" s="1"/>
  <c r="F3776" i="12"/>
  <c r="F3777" i="12"/>
  <c r="F3778" i="12"/>
  <c r="F3779" i="12"/>
  <c r="F3780" i="12"/>
  <c r="F3781" i="12"/>
  <c r="F3782" i="12"/>
  <c r="H3776" i="12"/>
  <c r="H3777" i="12"/>
  <c r="H3778" i="12"/>
  <c r="H3779" i="12"/>
  <c r="H3780" i="12"/>
  <c r="H3781" i="12"/>
  <c r="H3782" i="12"/>
  <c r="J3776" i="12"/>
  <c r="J3777" i="12"/>
  <c r="J3778" i="12"/>
  <c r="J3779" i="12"/>
  <c r="J3780" i="12"/>
  <c r="J3781" i="12"/>
  <c r="J3782" i="12"/>
  <c r="M3776" i="12"/>
  <c r="M3777" i="12"/>
  <c r="M3778" i="12"/>
  <c r="M3779" i="12"/>
  <c r="M3780" i="12"/>
  <c r="M3781" i="12"/>
  <c r="M3782" i="12"/>
  <c r="O3776" i="12"/>
  <c r="O3777" i="12"/>
  <c r="O3778" i="12"/>
  <c r="O3779" i="12"/>
  <c r="O3780" i="12"/>
  <c r="O3781" i="12"/>
  <c r="O3782" i="12"/>
  <c r="R3776" i="12"/>
  <c r="R3777" i="12"/>
  <c r="R3778" i="12"/>
  <c r="R3779" i="12"/>
  <c r="R3780" i="12"/>
  <c r="R3781" i="12"/>
  <c r="R3782" i="12"/>
  <c r="T3776" i="12"/>
  <c r="T3777" i="12"/>
  <c r="T3778" i="12"/>
  <c r="T3779" i="12"/>
  <c r="T3780" i="12"/>
  <c r="T3781" i="12"/>
  <c r="T3782" i="12"/>
  <c r="I917" i="16"/>
  <c r="B919" i="10"/>
  <c r="B920" i="10"/>
  <c r="D919" i="10"/>
  <c r="D920" i="10"/>
  <c r="A916" i="16"/>
  <c r="A917" i="16"/>
  <c r="C916" i="16"/>
  <c r="C917" i="16"/>
  <c r="I916" i="16"/>
  <c r="K916" i="16"/>
  <c r="K917" i="16"/>
  <c r="B3771" i="12"/>
  <c r="B3772" i="12"/>
  <c r="B3773" i="12"/>
  <c r="B3774" i="12"/>
  <c r="B3775" i="12"/>
  <c r="D3771" i="12"/>
  <c r="D3772" i="12" s="1"/>
  <c r="D3773" i="12" s="1"/>
  <c r="D3774" i="12" s="1"/>
  <c r="D3775" i="12" s="1"/>
  <c r="F3771" i="12"/>
  <c r="F3772" i="12"/>
  <c r="F3773" i="12"/>
  <c r="F3774" i="12"/>
  <c r="F3775" i="12"/>
  <c r="H3771" i="12"/>
  <c r="H3772" i="12"/>
  <c r="H3773" i="12"/>
  <c r="H3774" i="12"/>
  <c r="H3775" i="12"/>
  <c r="J3771" i="12"/>
  <c r="J3772" i="12"/>
  <c r="J3773" i="12"/>
  <c r="J3774" i="12"/>
  <c r="J3775" i="12"/>
  <c r="M3771" i="12"/>
  <c r="M3772" i="12"/>
  <c r="M3773" i="12"/>
  <c r="M3774" i="12"/>
  <c r="M3775" i="12"/>
  <c r="O3771" i="12"/>
  <c r="O3772" i="12"/>
  <c r="O3773" i="12"/>
  <c r="O3774" i="12"/>
  <c r="O3775" i="12"/>
  <c r="R3771" i="12"/>
  <c r="R3772" i="12"/>
  <c r="R3773" i="12"/>
  <c r="R3774" i="12"/>
  <c r="R3775" i="12"/>
  <c r="T3771" i="12"/>
  <c r="T3772" i="12"/>
  <c r="T3773" i="12"/>
  <c r="T3774" i="12"/>
  <c r="T3775" i="12"/>
  <c r="D3764" i="12"/>
  <c r="D3765" i="12" s="1"/>
  <c r="D3766" i="12" s="1"/>
  <c r="D3767" i="12" s="1"/>
  <c r="D3768" i="12" s="1"/>
  <c r="D3769" i="12" s="1"/>
  <c r="D3770" i="12" s="1"/>
  <c r="B3764" i="12"/>
  <c r="B3765" i="12"/>
  <c r="B3766" i="12"/>
  <c r="B3767" i="12"/>
  <c r="B3768" i="12"/>
  <c r="B3769" i="12"/>
  <c r="B3770" i="12"/>
  <c r="F3764" i="12"/>
  <c r="F3765" i="12"/>
  <c r="F3766" i="12"/>
  <c r="F3767" i="12"/>
  <c r="F3768" i="12"/>
  <c r="F3769" i="12"/>
  <c r="F3770" i="12"/>
  <c r="H3764" i="12"/>
  <c r="H3765" i="12"/>
  <c r="H3766" i="12"/>
  <c r="H3767" i="12"/>
  <c r="H3768" i="12"/>
  <c r="H3769" i="12"/>
  <c r="H3770" i="12"/>
  <c r="J3764" i="12"/>
  <c r="J3765" i="12"/>
  <c r="J3766" i="12"/>
  <c r="J3767" i="12"/>
  <c r="J3768" i="12"/>
  <c r="J3769" i="12"/>
  <c r="J3770" i="12"/>
  <c r="M3764" i="12"/>
  <c r="M3765" i="12"/>
  <c r="M3766" i="12"/>
  <c r="M3767" i="12"/>
  <c r="M3768" i="12"/>
  <c r="M3769" i="12"/>
  <c r="M3770" i="12"/>
  <c r="O3764" i="12"/>
  <c r="O3765" i="12"/>
  <c r="O3766" i="12"/>
  <c r="O3767" i="12"/>
  <c r="O3768" i="12"/>
  <c r="O3769" i="12"/>
  <c r="O3770" i="12"/>
  <c r="R3764" i="12"/>
  <c r="R3765" i="12"/>
  <c r="R3766" i="12"/>
  <c r="R3767" i="12"/>
  <c r="R3768" i="12"/>
  <c r="R3769" i="12"/>
  <c r="R3770" i="12"/>
  <c r="T3764" i="12"/>
  <c r="T3765" i="12"/>
  <c r="T3766" i="12"/>
  <c r="T3767" i="12"/>
  <c r="T3768" i="12"/>
  <c r="T3769" i="12"/>
  <c r="T3770" i="12"/>
  <c r="B3756" i="12"/>
  <c r="B3757" i="12"/>
  <c r="B3758" i="12"/>
  <c r="B3759" i="12"/>
  <c r="B3760" i="12"/>
  <c r="B3761" i="12"/>
  <c r="B3762" i="12"/>
  <c r="B3763" i="12"/>
  <c r="D3756" i="12"/>
  <c r="D3757" i="12" s="1"/>
  <c r="D3758" i="12" s="1"/>
  <c r="D3759" i="12" s="1"/>
  <c r="D3760" i="12" s="1"/>
  <c r="D3761" i="12" s="1"/>
  <c r="D3762" i="12" s="1"/>
  <c r="D3763" i="12" s="1"/>
  <c r="F3756" i="12"/>
  <c r="F3757" i="12"/>
  <c r="F3758" i="12"/>
  <c r="F3759" i="12"/>
  <c r="F3760" i="12"/>
  <c r="F3761" i="12"/>
  <c r="F3762" i="12"/>
  <c r="F3763" i="12"/>
  <c r="H3756" i="12"/>
  <c r="H3757" i="12"/>
  <c r="H3758" i="12"/>
  <c r="H3759" i="12"/>
  <c r="H3760" i="12"/>
  <c r="H3761" i="12"/>
  <c r="H3762" i="12"/>
  <c r="H3763" i="12"/>
  <c r="J3756" i="12"/>
  <c r="J3757" i="12"/>
  <c r="J3758" i="12"/>
  <c r="J3759" i="12"/>
  <c r="J3760" i="12"/>
  <c r="J3761" i="12"/>
  <c r="J3762" i="12"/>
  <c r="J3763" i="12"/>
  <c r="M3756" i="12"/>
  <c r="M3757" i="12"/>
  <c r="M3758" i="12"/>
  <c r="M3759" i="12"/>
  <c r="M3760" i="12"/>
  <c r="M3761" i="12"/>
  <c r="M3762" i="12"/>
  <c r="M3763" i="12"/>
  <c r="O3756" i="12"/>
  <c r="O3757" i="12"/>
  <c r="O3758" i="12"/>
  <c r="O3759" i="12"/>
  <c r="O3760" i="12"/>
  <c r="O3761" i="12"/>
  <c r="O3762" i="12"/>
  <c r="O3763" i="12"/>
  <c r="R3756" i="12"/>
  <c r="R3757" i="12"/>
  <c r="R3758" i="12"/>
  <c r="R3759" i="12"/>
  <c r="R3760" i="12"/>
  <c r="R3761" i="12"/>
  <c r="R3762" i="12"/>
  <c r="R3763" i="12"/>
  <c r="T3756" i="12"/>
  <c r="T3757" i="12"/>
  <c r="T3758" i="12"/>
  <c r="T3759" i="12"/>
  <c r="T3760" i="12"/>
  <c r="T3761" i="12"/>
  <c r="T3762" i="12"/>
  <c r="T3763" i="12"/>
  <c r="I782" i="16"/>
  <c r="I781" i="16"/>
  <c r="A781" i="16"/>
  <c r="A782" i="16"/>
  <c r="C781" i="16"/>
  <c r="C782" i="16"/>
  <c r="K781" i="16"/>
  <c r="K782" i="16"/>
  <c r="K914" i="18" a="1"/>
  <c r="K914" i="18" s="1"/>
  <c r="L914" i="18" a="1"/>
  <c r="L914" i="18" s="1"/>
  <c r="R914" i="18"/>
  <c r="K915" i="18" a="1"/>
  <c r="K915" i="18" s="1"/>
  <c r="L915" i="18" a="1"/>
  <c r="L915" i="18" s="1"/>
  <c r="R915" i="18"/>
  <c r="I914" i="18" a="1"/>
  <c r="I914" i="18" s="1"/>
  <c r="J914" i="18" a="1"/>
  <c r="J914" i="18" s="1"/>
  <c r="I915" i="18" a="1"/>
  <c r="I915" i="18" s="1"/>
  <c r="J915" i="18" a="1"/>
  <c r="J915" i="18" s="1"/>
  <c r="C914" i="18"/>
  <c r="C915" i="18"/>
  <c r="E914" i="18"/>
  <c r="E915" i="18"/>
  <c r="G914" i="18"/>
  <c r="G915" i="18"/>
  <c r="H914" i="18"/>
  <c r="H915" i="18"/>
  <c r="B3750" i="12"/>
  <c r="B3751" i="12"/>
  <c r="B3752" i="12"/>
  <c r="B3753" i="12"/>
  <c r="B3754" i="12"/>
  <c r="B3755" i="12"/>
  <c r="D3750" i="12"/>
  <c r="D3751" i="12" s="1"/>
  <c r="D3752" i="12" s="1"/>
  <c r="D3753" i="12" s="1"/>
  <c r="D3754" i="12" s="1"/>
  <c r="D3755" i="12" s="1"/>
  <c r="F3750" i="12"/>
  <c r="F3751" i="12"/>
  <c r="F3752" i="12"/>
  <c r="F3753" i="12"/>
  <c r="F3754" i="12"/>
  <c r="F3755" i="12"/>
  <c r="H3750" i="12"/>
  <c r="H3751" i="12"/>
  <c r="H3752" i="12"/>
  <c r="H3753" i="12"/>
  <c r="H3754" i="12"/>
  <c r="H3755" i="12"/>
  <c r="J3750" i="12"/>
  <c r="J3751" i="12"/>
  <c r="J3752" i="12"/>
  <c r="J3753" i="12"/>
  <c r="J3754" i="12"/>
  <c r="J3755" i="12"/>
  <c r="M3750" i="12"/>
  <c r="M3751" i="12"/>
  <c r="M3752" i="12"/>
  <c r="M3753" i="12"/>
  <c r="M3754" i="12"/>
  <c r="M3755" i="12"/>
  <c r="O3750" i="12"/>
  <c r="O3751" i="12"/>
  <c r="O3752" i="12"/>
  <c r="O3753" i="12"/>
  <c r="O3754" i="12"/>
  <c r="O3755" i="12"/>
  <c r="R3750" i="12"/>
  <c r="R3751" i="12"/>
  <c r="R3752" i="12"/>
  <c r="R3753" i="12"/>
  <c r="R3754" i="12"/>
  <c r="R3755" i="12"/>
  <c r="T3750" i="12"/>
  <c r="T3751" i="12"/>
  <c r="T3752" i="12"/>
  <c r="T3753" i="12"/>
  <c r="T3754" i="12"/>
  <c r="T3755" i="12"/>
  <c r="B3743" i="12"/>
  <c r="B3744" i="12"/>
  <c r="B3745" i="12"/>
  <c r="B3746" i="12"/>
  <c r="B3747" i="12"/>
  <c r="B3748" i="12"/>
  <c r="B3749" i="12"/>
  <c r="D3743" i="12"/>
  <c r="D3744" i="12" s="1"/>
  <c r="D3745" i="12" s="1"/>
  <c r="D3746" i="12" s="1"/>
  <c r="D3747" i="12" s="1"/>
  <c r="D3748" i="12" s="1"/>
  <c r="D3749" i="12" s="1"/>
  <c r="F3743" i="12"/>
  <c r="F3744" i="12"/>
  <c r="F3745" i="12"/>
  <c r="F3746" i="12"/>
  <c r="F3747" i="12"/>
  <c r="F3748" i="12"/>
  <c r="F3749" i="12"/>
  <c r="H3743" i="12"/>
  <c r="H3744" i="12"/>
  <c r="H3745" i="12"/>
  <c r="H3746" i="12"/>
  <c r="H3747" i="12"/>
  <c r="H3748" i="12"/>
  <c r="H3749" i="12"/>
  <c r="J3743" i="12"/>
  <c r="J3744" i="12"/>
  <c r="J3745" i="12"/>
  <c r="J3746" i="12"/>
  <c r="J3747" i="12"/>
  <c r="J3748" i="12"/>
  <c r="J3749" i="12"/>
  <c r="M3743" i="12"/>
  <c r="M3744" i="12"/>
  <c r="M3745" i="12"/>
  <c r="M3746" i="12"/>
  <c r="M3747" i="12"/>
  <c r="M3748" i="12"/>
  <c r="M3749" i="12"/>
  <c r="O3743" i="12"/>
  <c r="O3744" i="12"/>
  <c r="O3745" i="12"/>
  <c r="O3746" i="12"/>
  <c r="O3747" i="12"/>
  <c r="O3748" i="12"/>
  <c r="O3749" i="12"/>
  <c r="R3743" i="12"/>
  <c r="R3744" i="12"/>
  <c r="R3745" i="12"/>
  <c r="R3746" i="12"/>
  <c r="R3747" i="12"/>
  <c r="R3748" i="12"/>
  <c r="R3749" i="12"/>
  <c r="T3743" i="12"/>
  <c r="T3744" i="12"/>
  <c r="T3745" i="12"/>
  <c r="T3746" i="12"/>
  <c r="T3747" i="12"/>
  <c r="T3748" i="12"/>
  <c r="T3749" i="12"/>
  <c r="B3736" i="12"/>
  <c r="B3737" i="12"/>
  <c r="B3738" i="12"/>
  <c r="B3739" i="12"/>
  <c r="B3740" i="12"/>
  <c r="B3741" i="12"/>
  <c r="B3742" i="12"/>
  <c r="D3736" i="12"/>
  <c r="D3737" i="12" s="1"/>
  <c r="D3738" i="12" s="1"/>
  <c r="D3739" i="12" s="1"/>
  <c r="D3740" i="12" s="1"/>
  <c r="D3741" i="12" s="1"/>
  <c r="D3742" i="12" s="1"/>
  <c r="F3736" i="12"/>
  <c r="F3737" i="12"/>
  <c r="F3738" i="12"/>
  <c r="F3739" i="12"/>
  <c r="F3740" i="12"/>
  <c r="F3741" i="12"/>
  <c r="F3742" i="12"/>
  <c r="H3736" i="12"/>
  <c r="H3737" i="12"/>
  <c r="H3738" i="12"/>
  <c r="H3739" i="12"/>
  <c r="H3740" i="12"/>
  <c r="H3741" i="12"/>
  <c r="H3742" i="12"/>
  <c r="J3736" i="12"/>
  <c r="J3737" i="12"/>
  <c r="J3738" i="12"/>
  <c r="J3739" i="12"/>
  <c r="J3740" i="12"/>
  <c r="J3741" i="12"/>
  <c r="J3742" i="12"/>
  <c r="M3736" i="12"/>
  <c r="M3737" i="12"/>
  <c r="M3738" i="12"/>
  <c r="M3739" i="12"/>
  <c r="M3740" i="12"/>
  <c r="M3741" i="12"/>
  <c r="M3742" i="12"/>
  <c r="O3736" i="12"/>
  <c r="O3737" i="12"/>
  <c r="O3738" i="12"/>
  <c r="O3739" i="12"/>
  <c r="O3740" i="12"/>
  <c r="O3741" i="12"/>
  <c r="O3742" i="12"/>
  <c r="R3736" i="12"/>
  <c r="R3737" i="12"/>
  <c r="R3738" i="12"/>
  <c r="R3739" i="12"/>
  <c r="R3740" i="12"/>
  <c r="R3741" i="12"/>
  <c r="R3742" i="12"/>
  <c r="T3736" i="12"/>
  <c r="T3737" i="12"/>
  <c r="T3738" i="12"/>
  <c r="T3739" i="12"/>
  <c r="T3740" i="12"/>
  <c r="T3741" i="12"/>
  <c r="T3742" i="12"/>
  <c r="B917" i="10"/>
  <c r="B918" i="10"/>
  <c r="D917" i="10"/>
  <c r="D918" i="10"/>
  <c r="B3730" i="12"/>
  <c r="B3731" i="12"/>
  <c r="B3732" i="12"/>
  <c r="B3733" i="12"/>
  <c r="B3734" i="12"/>
  <c r="B3735" i="12"/>
  <c r="D3730" i="12"/>
  <c r="D3731" i="12" s="1"/>
  <c r="D3732" i="12" s="1"/>
  <c r="D3733" i="12" s="1"/>
  <c r="D3734" i="12" s="1"/>
  <c r="D3735" i="12" s="1"/>
  <c r="F3730" i="12"/>
  <c r="F3731" i="12"/>
  <c r="F3732" i="12"/>
  <c r="F3733" i="12"/>
  <c r="F3734" i="12"/>
  <c r="F3735" i="12"/>
  <c r="H3731" i="12"/>
  <c r="H3732" i="12"/>
  <c r="H3733" i="12"/>
  <c r="H3734" i="12"/>
  <c r="H3735" i="12"/>
  <c r="J3730" i="12"/>
  <c r="J3731" i="12"/>
  <c r="J3732" i="12"/>
  <c r="J3733" i="12"/>
  <c r="J3734" i="12"/>
  <c r="J3735" i="12"/>
  <c r="M3730" i="12"/>
  <c r="M3731" i="12"/>
  <c r="M3732" i="12"/>
  <c r="M3733" i="12"/>
  <c r="M3734" i="12"/>
  <c r="M3735" i="12"/>
  <c r="O3730" i="12"/>
  <c r="O3731" i="12"/>
  <c r="O3732" i="12"/>
  <c r="O3733" i="12"/>
  <c r="O3734" i="12"/>
  <c r="O3735" i="12"/>
  <c r="R3730" i="12"/>
  <c r="R3731" i="12"/>
  <c r="R3732" i="12"/>
  <c r="R3733" i="12"/>
  <c r="R3734" i="12"/>
  <c r="R3735" i="12"/>
  <c r="T3730" i="12"/>
  <c r="T3731" i="12"/>
  <c r="T3732" i="12"/>
  <c r="T3733" i="12"/>
  <c r="T3734" i="12"/>
  <c r="T3735" i="12"/>
  <c r="B3723" i="12"/>
  <c r="B3724" i="12"/>
  <c r="B3725" i="12"/>
  <c r="B3726" i="12"/>
  <c r="B3727" i="12"/>
  <c r="B3728" i="12"/>
  <c r="B3729" i="12"/>
  <c r="D3723" i="12"/>
  <c r="D3724" i="12" s="1"/>
  <c r="D3725" i="12" s="1"/>
  <c r="D3726" i="12" s="1"/>
  <c r="D3727" i="12" s="1"/>
  <c r="D3728" i="12" s="1"/>
  <c r="D3729" i="12" s="1"/>
  <c r="F3723" i="12"/>
  <c r="F3724" i="12"/>
  <c r="F3725" i="12"/>
  <c r="F3726" i="12"/>
  <c r="F3727" i="12"/>
  <c r="F3728" i="12"/>
  <c r="F3729" i="12"/>
  <c r="H3723" i="12"/>
  <c r="H3724" i="12"/>
  <c r="H3725" i="12"/>
  <c r="H3726" i="12"/>
  <c r="H3727" i="12"/>
  <c r="H3728" i="12"/>
  <c r="H3729" i="12"/>
  <c r="J3723" i="12"/>
  <c r="J3724" i="12"/>
  <c r="J3725" i="12"/>
  <c r="J3726" i="12"/>
  <c r="J3727" i="12"/>
  <c r="J3728" i="12"/>
  <c r="J3729" i="12"/>
  <c r="M3723" i="12"/>
  <c r="M3724" i="12"/>
  <c r="M3725" i="12"/>
  <c r="M3726" i="12"/>
  <c r="M3727" i="12"/>
  <c r="M3728" i="12"/>
  <c r="M3729" i="12"/>
  <c r="O3723" i="12"/>
  <c r="O3724" i="12"/>
  <c r="O3725" i="12"/>
  <c r="O3726" i="12"/>
  <c r="O3727" i="12"/>
  <c r="O3728" i="12"/>
  <c r="O3729" i="12"/>
  <c r="R3723" i="12"/>
  <c r="R3724" i="12"/>
  <c r="R3725" i="12"/>
  <c r="R3726" i="12"/>
  <c r="R3727" i="12"/>
  <c r="R3728" i="12"/>
  <c r="R3729" i="12"/>
  <c r="T3723" i="12"/>
  <c r="T3724" i="12"/>
  <c r="T3725" i="12"/>
  <c r="T3726" i="12"/>
  <c r="T3727" i="12"/>
  <c r="T3728" i="12"/>
  <c r="T3729" i="12"/>
  <c r="B3714" i="12"/>
  <c r="B3715" i="12"/>
  <c r="B3716" i="12"/>
  <c r="B3717" i="12"/>
  <c r="B3718" i="12"/>
  <c r="B3719" i="12"/>
  <c r="B3720" i="12"/>
  <c r="B3721" i="12"/>
  <c r="B3722" i="12"/>
  <c r="D3714" i="12"/>
  <c r="D3715" i="12" s="1"/>
  <c r="D3716" i="12" s="1"/>
  <c r="D3717" i="12" s="1"/>
  <c r="D3718" i="12" s="1"/>
  <c r="D3719" i="12" s="1"/>
  <c r="D3720" i="12" s="1"/>
  <c r="D3721" i="12" s="1"/>
  <c r="D3722" i="12" s="1"/>
  <c r="F3714" i="12"/>
  <c r="F3715" i="12"/>
  <c r="F3716" i="12"/>
  <c r="F3717" i="12"/>
  <c r="F3718" i="12"/>
  <c r="F3719" i="12"/>
  <c r="F3720" i="12"/>
  <c r="F3721" i="12"/>
  <c r="F3722" i="12"/>
  <c r="H3714" i="12"/>
  <c r="H3715" i="12"/>
  <c r="H3716" i="12"/>
  <c r="H3717" i="12"/>
  <c r="H3718" i="12"/>
  <c r="H3719" i="12"/>
  <c r="H3720" i="12"/>
  <c r="H3721" i="12"/>
  <c r="H3722" i="12"/>
  <c r="J3714" i="12"/>
  <c r="J3715" i="12"/>
  <c r="J3716" i="12"/>
  <c r="J3717" i="12"/>
  <c r="J3718" i="12"/>
  <c r="J3719" i="12"/>
  <c r="J3720" i="12"/>
  <c r="J3721" i="12"/>
  <c r="J3722" i="12"/>
  <c r="M3714" i="12"/>
  <c r="M3715" i="12"/>
  <c r="M3716" i="12"/>
  <c r="M3717" i="12"/>
  <c r="M3718" i="12"/>
  <c r="M3719" i="12"/>
  <c r="M3720" i="12"/>
  <c r="M3721" i="12"/>
  <c r="M3722" i="12"/>
  <c r="O3714" i="12"/>
  <c r="O3715" i="12"/>
  <c r="O3716" i="12"/>
  <c r="O3717" i="12"/>
  <c r="O3718" i="12"/>
  <c r="O3719" i="12"/>
  <c r="O3720" i="12"/>
  <c r="O3721" i="12"/>
  <c r="O3722" i="12"/>
  <c r="R3714" i="12"/>
  <c r="R3715" i="12"/>
  <c r="R3716" i="12"/>
  <c r="R3717" i="12"/>
  <c r="R3718" i="12"/>
  <c r="R3719" i="12"/>
  <c r="R3720" i="12"/>
  <c r="R3721" i="12"/>
  <c r="R3722" i="12"/>
  <c r="T3714" i="12"/>
  <c r="T3715" i="12"/>
  <c r="T3716" i="12"/>
  <c r="T3717" i="12"/>
  <c r="T3718" i="12"/>
  <c r="T3719" i="12"/>
  <c r="T3720" i="12"/>
  <c r="T3721" i="12"/>
  <c r="T3722" i="12"/>
  <c r="B3708" i="12"/>
  <c r="B3709" i="12"/>
  <c r="B3710" i="12"/>
  <c r="B3711" i="12"/>
  <c r="B3712" i="12"/>
  <c r="B3713" i="12"/>
  <c r="D3708" i="12"/>
  <c r="D3709" i="12" s="1"/>
  <c r="D3710" i="12" s="1"/>
  <c r="D3711" i="12" s="1"/>
  <c r="D3712" i="12" s="1"/>
  <c r="D3713" i="12" s="1"/>
  <c r="F3708" i="12"/>
  <c r="F3709" i="12"/>
  <c r="F3710" i="12"/>
  <c r="F3711" i="12"/>
  <c r="F3712" i="12"/>
  <c r="F3713" i="12"/>
  <c r="H3708" i="12"/>
  <c r="H3709" i="12"/>
  <c r="H3710" i="12"/>
  <c r="H3711" i="12"/>
  <c r="H3712" i="12"/>
  <c r="H3713" i="12"/>
  <c r="J3708" i="12"/>
  <c r="J3709" i="12"/>
  <c r="J3710" i="12"/>
  <c r="J3711" i="12"/>
  <c r="J3712" i="12"/>
  <c r="J3713" i="12"/>
  <c r="M3708" i="12"/>
  <c r="M3709" i="12"/>
  <c r="M3710" i="12"/>
  <c r="M3711" i="12"/>
  <c r="M3712" i="12"/>
  <c r="M3713" i="12"/>
  <c r="O3708" i="12"/>
  <c r="O3709" i="12"/>
  <c r="O3710" i="12"/>
  <c r="O3711" i="12"/>
  <c r="O3712" i="12"/>
  <c r="O3713" i="12"/>
  <c r="R3708" i="12"/>
  <c r="R3709" i="12"/>
  <c r="R3710" i="12"/>
  <c r="R3711" i="12"/>
  <c r="R3712" i="12"/>
  <c r="R3713" i="12"/>
  <c r="T3708" i="12"/>
  <c r="T3709" i="12"/>
  <c r="T3710" i="12"/>
  <c r="T3711" i="12"/>
  <c r="T3712" i="12"/>
  <c r="T3713" i="12"/>
  <c r="D3702" i="12"/>
  <c r="D3703" i="12" s="1"/>
  <c r="D3704" i="12" s="1"/>
  <c r="D3705" i="12" s="1"/>
  <c r="D3706" i="12" s="1"/>
  <c r="D3707" i="12" s="1"/>
  <c r="D2088" i="12"/>
  <c r="D2089" i="12" s="1"/>
  <c r="D2090" i="12" s="1"/>
  <c r="D2091" i="12" s="1"/>
  <c r="D2092" i="12" s="1"/>
  <c r="D2093" i="12" s="1"/>
  <c r="D2094" i="12" s="1"/>
  <c r="D2095" i="12"/>
  <c r="D2096" i="12" s="1"/>
  <c r="D2097" i="12" s="1"/>
  <c r="D2098" i="12" s="1"/>
  <c r="D2099" i="12" s="1"/>
  <c r="D2100" i="12" s="1"/>
  <c r="D2101" i="12" s="1"/>
  <c r="D2102" i="12" s="1"/>
  <c r="D2103" i="12" s="1"/>
  <c r="D2104" i="12"/>
  <c r="D2105" i="12" s="1"/>
  <c r="D2106" i="12" s="1"/>
  <c r="D2107" i="12" s="1"/>
  <c r="D2108" i="12" s="1"/>
  <c r="D2109" i="12" s="1"/>
  <c r="D2110" i="12" s="1"/>
  <c r="D2111" i="12" s="1"/>
  <c r="D2112" i="12" s="1"/>
  <c r="D2113" i="12"/>
  <c r="D2114" i="12" s="1"/>
  <c r="D2115" i="12" s="1"/>
  <c r="D2116" i="12" s="1"/>
  <c r="D2117" i="12" s="1"/>
  <c r="D2118" i="12" s="1"/>
  <c r="D2119" i="12" s="1"/>
  <c r="D2120" i="12" s="1"/>
  <c r="D2121" i="12" s="1"/>
  <c r="D2122" i="12" s="1"/>
  <c r="D2123" i="12" s="1"/>
  <c r="D2124" i="12" s="1"/>
  <c r="D2125" i="12" s="1"/>
  <c r="D2126" i="12"/>
  <c r="D2127" i="12" s="1"/>
  <c r="D2128" i="12" s="1"/>
  <c r="D2129" i="12" s="1"/>
  <c r="D2130" i="12" s="1"/>
  <c r="D2131" i="12" s="1"/>
  <c r="D2132" i="12" s="1"/>
  <c r="D2133" i="12" s="1"/>
  <c r="D2134" i="12" s="1"/>
  <c r="D2135" i="12"/>
  <c r="D2136" i="12" s="1"/>
  <c r="D2137" i="12" s="1"/>
  <c r="D2138" i="12" s="1"/>
  <c r="D2139" i="12" s="1"/>
  <c r="D2140" i="12" s="1"/>
  <c r="D2141" i="12" s="1"/>
  <c r="D2142" i="12" s="1"/>
  <c r="D2143" i="12" s="1"/>
  <c r="D2144" i="12" s="1"/>
  <c r="D2145" i="12" s="1"/>
  <c r="D2146" i="12" s="1"/>
  <c r="D2147" i="12" s="1"/>
  <c r="D2148" i="12" s="1"/>
  <c r="D2149" i="12" s="1"/>
  <c r="D2150" i="12"/>
  <c r="D2151" i="12" s="1"/>
  <c r="D2152" i="12" s="1"/>
  <c r="D2153" i="12" s="1"/>
  <c r="D2154" i="12" s="1"/>
  <c r="D2155" i="12" s="1"/>
  <c r="D2156" i="12" s="1"/>
  <c r="D2157" i="12" s="1"/>
  <c r="D2158" i="12" s="1"/>
  <c r="D2159" i="12" s="1"/>
  <c r="D2160" i="12" s="1"/>
  <c r="D2161" i="12"/>
  <c r="D2162" i="12" s="1"/>
  <c r="D2163" i="12" s="1"/>
  <c r="D2164" i="12" s="1"/>
  <c r="D2165" i="12" s="1"/>
  <c r="D2166" i="12" s="1"/>
  <c r="D2167" i="12" s="1"/>
  <c r="D2168" i="12" s="1"/>
  <c r="D2169" i="12" s="1"/>
  <c r="D2170" i="12"/>
  <c r="D2171" i="12" s="1"/>
  <c r="D2172" i="12" s="1"/>
  <c r="D2173" i="12" s="1"/>
  <c r="D2174" i="12" s="1"/>
  <c r="D2175" i="12" s="1"/>
  <c r="D2176" i="12" s="1"/>
  <c r="D2177" i="12" s="1"/>
  <c r="D2178" i="12" s="1"/>
  <c r="D2179" i="12" s="1"/>
  <c r="D2180" i="12" s="1"/>
  <c r="D2181" i="12" s="1"/>
  <c r="D2182" i="12" s="1"/>
  <c r="D2183" i="12" s="1"/>
  <c r="D2184" i="12" s="1"/>
  <c r="D2185" i="12" s="1"/>
  <c r="D2186" i="12" s="1"/>
  <c r="D2187" i="12"/>
  <c r="D2188" i="12" s="1"/>
  <c r="D2189" i="12" s="1"/>
  <c r="D2190" i="12" s="1"/>
  <c r="D2191" i="12" s="1"/>
  <c r="D2192" i="12" s="1"/>
  <c r="D2193" i="12" s="1"/>
  <c r="D2194" i="12" s="1"/>
  <c r="D2195" i="12" s="1"/>
  <c r="D2196" i="12" s="1"/>
  <c r="D2197" i="12" s="1"/>
  <c r="D2198" i="12" s="1"/>
  <c r="D2199" i="12" s="1"/>
  <c r="D2200" i="12" s="1"/>
  <c r="D2201" i="12" s="1"/>
  <c r="D2202" i="12" s="1"/>
  <c r="D2203" i="12" s="1"/>
  <c r="D2204" i="12" s="1"/>
  <c r="D2205" i="12" s="1"/>
  <c r="D2206" i="12" s="1"/>
  <c r="D2207" i="12" s="1"/>
  <c r="D2208" i="12" s="1"/>
  <c r="D2209" i="12"/>
  <c r="D2210" i="12" s="1"/>
  <c r="D2211" i="12" s="1"/>
  <c r="D2212" i="12" s="1"/>
  <c r="D2213" i="12" s="1"/>
  <c r="D2214" i="12" s="1"/>
  <c r="D2215" i="12" s="1"/>
  <c r="D2216" i="12" s="1"/>
  <c r="D2217" i="12" s="1"/>
  <c r="D2218" i="12" s="1"/>
  <c r="D2219" i="12" s="1"/>
  <c r="D2220" i="12" s="1"/>
  <c r="D2221" i="12" s="1"/>
  <c r="D2222" i="12" s="1"/>
  <c r="D2223" i="12" s="1"/>
  <c r="D2224" i="12" s="1"/>
  <c r="D2225" i="12"/>
  <c r="D2226" i="12" s="1"/>
  <c r="D2227" i="12" s="1"/>
  <c r="D2228" i="12" s="1"/>
  <c r="D2229" i="12" s="1"/>
  <c r="D2230" i="12" s="1"/>
  <c r="D2231" i="12" s="1"/>
  <c r="D2232" i="12" s="1"/>
  <c r="D2233" i="12" s="1"/>
  <c r="D2234" i="12" s="1"/>
  <c r="D2235" i="12"/>
  <c r="D2236" i="12" s="1"/>
  <c r="D2237" i="12" s="1"/>
  <c r="D2238" i="12" s="1"/>
  <c r="D2239" i="12" s="1"/>
  <c r="D2240" i="12" s="1"/>
  <c r="D2241" i="12" s="1"/>
  <c r="D2242" i="12" s="1"/>
  <c r="D2243" i="12"/>
  <c r="D2244" i="12" s="1"/>
  <c r="D2245" i="12" s="1"/>
  <c r="D2246" i="12" s="1"/>
  <c r="D2247" i="12" s="1"/>
  <c r="D2248" i="12" s="1"/>
  <c r="D2249" i="12" s="1"/>
  <c r="D2250" i="12" s="1"/>
  <c r="D2251" i="12" s="1"/>
  <c r="D2252" i="12" s="1"/>
  <c r="D2253" i="12" s="1"/>
  <c r="D2254" i="12" s="1"/>
  <c r="D2255" i="12"/>
  <c r="D2256" i="12" s="1"/>
  <c r="D2257" i="12" s="1"/>
  <c r="D2258" i="12" s="1"/>
  <c r="D2259" i="12" s="1"/>
  <c r="D2260" i="12" s="1"/>
  <c r="D2261" i="12" s="1"/>
  <c r="D2262" i="12" s="1"/>
  <c r="D2263" i="12" s="1"/>
  <c r="D2264" i="12" s="1"/>
  <c r="D2265" i="12" s="1"/>
  <c r="D2266" i="12" s="1"/>
  <c r="D2267" i="12" s="1"/>
  <c r="D2268" i="12" s="1"/>
  <c r="D2269" i="12" s="1"/>
  <c r="D2270" i="12" s="1"/>
  <c r="D2271" i="12" s="1"/>
  <c r="D2272" i="12" s="1"/>
  <c r="D2273" i="12" s="1"/>
  <c r="D2274" i="12" s="1"/>
  <c r="D2275" i="12" s="1"/>
  <c r="D2276" i="12" s="1"/>
  <c r="D2277" i="12" s="1"/>
  <c r="D2278" i="12" s="1"/>
  <c r="D2279" i="12" s="1"/>
  <c r="D2280" i="12" s="1"/>
  <c r="D2281" i="12" s="1"/>
  <c r="D2282" i="12" s="1"/>
  <c r="D2283" i="12" s="1"/>
  <c r="D2284" i="12" s="1"/>
  <c r="D2285" i="12" s="1"/>
  <c r="D2286" i="12" s="1"/>
  <c r="D2287" i="12" s="1"/>
  <c r="D2288" i="12" s="1"/>
  <c r="D2289" i="12" s="1"/>
  <c r="D2290" i="12" s="1"/>
  <c r="D2291" i="12" s="1"/>
  <c r="D2292" i="12" s="1"/>
  <c r="D2293" i="12" s="1"/>
  <c r="D2294" i="12" s="1"/>
  <c r="D2295" i="12" s="1"/>
  <c r="D2296" i="12" s="1"/>
  <c r="D2297" i="12" s="1"/>
  <c r="D2298" i="12" s="1"/>
  <c r="D2299" i="12" s="1"/>
  <c r="D2300" i="12" s="1"/>
  <c r="D2301" i="12"/>
  <c r="D2302" i="12" s="1"/>
  <c r="D2303" i="12" s="1"/>
  <c r="D2304" i="12" s="1"/>
  <c r="D2305" i="12" s="1"/>
  <c r="D2306" i="12" s="1"/>
  <c r="D2307" i="12" s="1"/>
  <c r="D2308" i="12" s="1"/>
  <c r="D2309" i="12" s="1"/>
  <c r="D2310" i="12" s="1"/>
  <c r="D2311" i="12" s="1"/>
  <c r="D2312" i="12" s="1"/>
  <c r="D2313" i="12" s="1"/>
  <c r="D2314" i="12" s="1"/>
  <c r="D2315" i="12" s="1"/>
  <c r="D2316" i="12" s="1"/>
  <c r="D2317" i="12" s="1"/>
  <c r="D2318" i="12" s="1"/>
  <c r="D2319" i="12" s="1"/>
  <c r="D2320" i="12" s="1"/>
  <c r="D2321" i="12" s="1"/>
  <c r="D2322" i="12" s="1"/>
  <c r="D2323" i="12"/>
  <c r="D2324" i="12" s="1"/>
  <c r="D2325" i="12" s="1"/>
  <c r="D2326" i="12" s="1"/>
  <c r="D2327" i="12" s="1"/>
  <c r="D2328" i="12" s="1"/>
  <c r="D2329" i="12" s="1"/>
  <c r="D2330" i="12" s="1"/>
  <c r="D2331" i="12"/>
  <c r="D2332" i="12" s="1"/>
  <c r="D2333" i="12" s="1"/>
  <c r="D2334" i="12" s="1"/>
  <c r="D2335" i="12" s="1"/>
  <c r="D2336" i="12" s="1"/>
  <c r="D2337" i="12" s="1"/>
  <c r="D2338" i="12" s="1"/>
  <c r="D2339" i="12" s="1"/>
  <c r="D2340" i="12"/>
  <c r="D2341" i="12" s="1"/>
  <c r="D2342" i="12" s="1"/>
  <c r="D2343" i="12" s="1"/>
  <c r="D2344" i="12" s="1"/>
  <c r="D2345" i="12" s="1"/>
  <c r="D2346" i="12" s="1"/>
  <c r="D2347" i="12" s="1"/>
  <c r="D2348" i="12" s="1"/>
  <c r="D2349" i="12"/>
  <c r="D2350" i="12" s="1"/>
  <c r="D2351" i="12" s="1"/>
  <c r="D2352" i="12" s="1"/>
  <c r="D2353" i="12" s="1"/>
  <c r="D2354" i="12" s="1"/>
  <c r="D2355" i="12" s="1"/>
  <c r="D2356" i="12"/>
  <c r="D2357" i="12" s="1"/>
  <c r="D2358" i="12" s="1"/>
  <c r="D2359" i="12" s="1"/>
  <c r="D2360" i="12" s="1"/>
  <c r="D2361" i="12" s="1"/>
  <c r="D2362" i="12" s="1"/>
  <c r="D2363" i="12" s="1"/>
  <c r="D2364" i="12" s="1"/>
  <c r="D2365" i="12" s="1"/>
  <c r="D2366" i="12" s="1"/>
  <c r="D2367" i="12" s="1"/>
  <c r="D2368" i="12" s="1"/>
  <c r="D2369" i="12" s="1"/>
  <c r="D2370" i="12" s="1"/>
  <c r="D2371" i="12" s="1"/>
  <c r="D2372" i="12" s="1"/>
  <c r="D2373" i="12" s="1"/>
  <c r="D2374" i="12" s="1"/>
  <c r="D2375" i="12" s="1"/>
  <c r="D2376" i="12" s="1"/>
  <c r="D2377" i="12" s="1"/>
  <c r="D2378" i="12" s="1"/>
  <c r="D2379" i="12" s="1"/>
  <c r="D2380" i="12"/>
  <c r="D2381" i="12" s="1"/>
  <c r="D2382" i="12" s="1"/>
  <c r="D2383" i="12" s="1"/>
  <c r="D2384" i="12" s="1"/>
  <c r="D2385" i="12" s="1"/>
  <c r="D2386" i="12" s="1"/>
  <c r="D2387" i="12" s="1"/>
  <c r="D2388" i="12"/>
  <c r="D2389" i="12" s="1"/>
  <c r="D2390" i="12" s="1"/>
  <c r="D2391" i="12" s="1"/>
  <c r="D2392" i="12" s="1"/>
  <c r="D2393" i="12" s="1"/>
  <c r="D2394" i="12" s="1"/>
  <c r="D2395" i="12" s="1"/>
  <c r="D2396" i="12"/>
  <c r="D2397" i="12" s="1"/>
  <c r="D2398" i="12" s="1"/>
  <c r="D2399" i="12" s="1"/>
  <c r="D2400" i="12" s="1"/>
  <c r="D2401" i="12" s="1"/>
  <c r="D2402" i="12" s="1"/>
  <c r="D2403" i="12" s="1"/>
  <c r="D2404" i="12"/>
  <c r="D2405" i="12" s="1"/>
  <c r="D2406" i="12" s="1"/>
  <c r="D2407" i="12" s="1"/>
  <c r="D2408" i="12" s="1"/>
  <c r="D2409" i="12" s="1"/>
  <c r="D2410" i="12" s="1"/>
  <c r="D2411" i="12" s="1"/>
  <c r="D2412" i="12" s="1"/>
  <c r="D2413" i="12" s="1"/>
  <c r="D2414" i="12" s="1"/>
  <c r="D2415" i="12" s="1"/>
  <c r="D2416" i="12" s="1"/>
  <c r="D2417" i="12"/>
  <c r="D2418" i="12" s="1"/>
  <c r="D2419" i="12" s="1"/>
  <c r="D2420" i="12" s="1"/>
  <c r="D2421" i="12" s="1"/>
  <c r="D2422" i="12" s="1"/>
  <c r="D2423" i="12" s="1"/>
  <c r="D2424" i="12" s="1"/>
  <c r="D2425" i="12"/>
  <c r="D2426" i="12" s="1"/>
  <c r="D2427" i="12" s="1"/>
  <c r="D2428" i="12" s="1"/>
  <c r="D2429" i="12" s="1"/>
  <c r="D2430" i="12" s="1"/>
  <c r="D2431" i="12" s="1"/>
  <c r="D2432" i="12" s="1"/>
  <c r="D2433" i="12"/>
  <c r="D2434" i="12" s="1"/>
  <c r="D2435" i="12" s="1"/>
  <c r="D2436" i="12" s="1"/>
  <c r="D2437" i="12" s="1"/>
  <c r="D2438" i="12" s="1"/>
  <c r="D2439" i="12" s="1"/>
  <c r="D2440" i="12" s="1"/>
  <c r="D2441" i="12" s="1"/>
  <c r="D2442" i="12" s="1"/>
  <c r="D2443" i="12" s="1"/>
  <c r="D2444" i="12" s="1"/>
  <c r="D2445" i="12"/>
  <c r="D2446" i="12" s="1"/>
  <c r="D2447" i="12" s="1"/>
  <c r="D2448" i="12" s="1"/>
  <c r="D2449" i="12" s="1"/>
  <c r="D2450" i="12" s="1"/>
  <c r="D2451" i="12" s="1"/>
  <c r="D2452" i="12" s="1"/>
  <c r="D2453" i="12" s="1"/>
  <c r="D2454" i="12"/>
  <c r="D2455" i="12" s="1"/>
  <c r="D2456" i="12" s="1"/>
  <c r="D2457" i="12" s="1"/>
  <c r="D2458" i="12" s="1"/>
  <c r="D2459" i="12" s="1"/>
  <c r="D2460" i="12" s="1"/>
  <c r="D2461" i="12" s="1"/>
  <c r="D2462" i="12"/>
  <c r="D2463" i="12" s="1"/>
  <c r="D2464" i="12" s="1"/>
  <c r="D2465" i="12" s="1"/>
  <c r="D2466" i="12" s="1"/>
  <c r="D2467" i="12" s="1"/>
  <c r="D2468" i="12" s="1"/>
  <c r="D2469" i="12" s="1"/>
  <c r="D2470" i="12" s="1"/>
  <c r="D2471" i="12" s="1"/>
  <c r="D2472" i="12" s="1"/>
  <c r="D2473" i="12" s="1"/>
  <c r="D2474" i="12" s="1"/>
  <c r="D2475" i="12" s="1"/>
  <c r="D2476" i="12" s="1"/>
  <c r="D2477" i="12" s="1"/>
  <c r="D2478" i="12" s="1"/>
  <c r="D2479" i="12" s="1"/>
  <c r="D2480" i="12"/>
  <c r="D2481" i="12" s="1"/>
  <c r="D2482" i="12" s="1"/>
  <c r="D2483" i="12" s="1"/>
  <c r="D2484" i="12" s="1"/>
  <c r="D2485" i="12" s="1"/>
  <c r="D2486" i="12" s="1"/>
  <c r="D2487" i="12" s="1"/>
  <c r="D2488" i="12" s="1"/>
  <c r="D2489" i="12"/>
  <c r="D2490" i="12" s="1"/>
  <c r="D2491" i="12" s="1"/>
  <c r="D2492" i="12" s="1"/>
  <c r="D2493" i="12" s="1"/>
  <c r="D2494" i="12" s="1"/>
  <c r="D2495" i="12" s="1"/>
  <c r="D2496" i="12" s="1"/>
  <c r="D2497" i="12"/>
  <c r="D2498" i="12" s="1"/>
  <c r="D2499" i="12" s="1"/>
  <c r="D2500" i="12" s="1"/>
  <c r="D2501" i="12" s="1"/>
  <c r="D2502" i="12" s="1"/>
  <c r="D2503" i="12" s="1"/>
  <c r="D2504" i="12" s="1"/>
  <c r="D2505" i="12"/>
  <c r="D2506" i="12" s="1"/>
  <c r="D2507" i="12" s="1"/>
  <c r="D2508" i="12" s="1"/>
  <c r="D2509" i="12" s="1"/>
  <c r="D2510" i="12" s="1"/>
  <c r="D2511" i="12" s="1"/>
  <c r="D2512" i="12" s="1"/>
  <c r="D2513" i="12" s="1"/>
  <c r="D2514" i="12" s="1"/>
  <c r="D2515" i="12" s="1"/>
  <c r="D2516" i="12" s="1"/>
  <c r="D2517" i="12" s="1"/>
  <c r="D2518" i="12" s="1"/>
  <c r="D2519" i="12" s="1"/>
  <c r="D2520" i="12" s="1"/>
  <c r="D2521" i="12" s="1"/>
  <c r="D2522" i="12"/>
  <c r="D2523" i="12" s="1"/>
  <c r="D2524" i="12" s="1"/>
  <c r="D2525" i="12" s="1"/>
  <c r="D2526" i="12" s="1"/>
  <c r="D2527" i="12" s="1"/>
  <c r="D2528" i="12" s="1"/>
  <c r="D2529" i="12" s="1"/>
  <c r="D2530" i="12" s="1"/>
  <c r="D2531" i="12" s="1"/>
  <c r="D2532" i="12" s="1"/>
  <c r="D2533" i="12"/>
  <c r="D2534" i="12" s="1"/>
  <c r="D2535" i="12" s="1"/>
  <c r="D2536" i="12" s="1"/>
  <c r="D2537" i="12" s="1"/>
  <c r="D2538" i="12" s="1"/>
  <c r="D2539" i="12" s="1"/>
  <c r="D2540" i="12" s="1"/>
  <c r="D2541" i="12" s="1"/>
  <c r="D2542" i="12" s="1"/>
  <c r="D2543" i="12" s="1"/>
  <c r="D2544" i="12" s="1"/>
  <c r="D2545" i="12" s="1"/>
  <c r="D2546" i="12" s="1"/>
  <c r="D2547" i="12" s="1"/>
  <c r="D2548" i="12"/>
  <c r="D2549" i="12" s="1"/>
  <c r="D2550" i="12" s="1"/>
  <c r="D2551" i="12" s="1"/>
  <c r="D2552" i="12" s="1"/>
  <c r="D2553" i="12" s="1"/>
  <c r="D2554" i="12" s="1"/>
  <c r="D2555" i="12" s="1"/>
  <c r="D2556" i="12"/>
  <c r="D2557" i="12" s="1"/>
  <c r="D2558" i="12" s="1"/>
  <c r="D2559" i="12" s="1"/>
  <c r="D2560" i="12" s="1"/>
  <c r="D2561" i="12" s="1"/>
  <c r="D2562" i="12" s="1"/>
  <c r="D2563" i="12"/>
  <c r="D2564" i="12" s="1"/>
  <c r="D2565" i="12" s="1"/>
  <c r="D2566" i="12" s="1"/>
  <c r="D2567" i="12" s="1"/>
  <c r="D2568" i="12" s="1"/>
  <c r="D2569" i="12" s="1"/>
  <c r="D2570" i="12" s="1"/>
  <c r="D2571" i="12"/>
  <c r="D2572" i="12" s="1"/>
  <c r="D2573" i="12" s="1"/>
  <c r="D2574" i="12" s="1"/>
  <c r="D2575" i="12" s="1"/>
  <c r="D2576" i="12" s="1"/>
  <c r="D2577" i="12" s="1"/>
  <c r="D2578" i="12" s="1"/>
  <c r="D2579" i="12"/>
  <c r="D2580" i="12" s="1"/>
  <c r="D2581" i="12" s="1"/>
  <c r="D2582" i="12" s="1"/>
  <c r="D2583" i="12" s="1"/>
  <c r="D2584" i="12" s="1"/>
  <c r="D2585" i="12" s="1"/>
  <c r="D2586" i="12"/>
  <c r="D2587" i="12" s="1"/>
  <c r="D2588" i="12" s="1"/>
  <c r="D2589" i="12" s="1"/>
  <c r="D2590" i="12" s="1"/>
  <c r="D2591" i="12" s="1"/>
  <c r="D2592" i="12" s="1"/>
  <c r="D2593" i="12" s="1"/>
  <c r="D2594" i="12"/>
  <c r="D2595" i="12" s="1"/>
  <c r="D2596" i="12" s="1"/>
  <c r="D2597" i="12" s="1"/>
  <c r="D2598" i="12" s="1"/>
  <c r="D2599" i="12" s="1"/>
  <c r="D2600" i="12" s="1"/>
  <c r="D2601" i="12" s="1"/>
  <c r="D2602" i="12" s="1"/>
  <c r="D2603" i="12"/>
  <c r="D2604" i="12" s="1"/>
  <c r="D2605" i="12" s="1"/>
  <c r="D2606" i="12" s="1"/>
  <c r="D2607" i="12" s="1"/>
  <c r="D2608" i="12" s="1"/>
  <c r="D2609" i="12" s="1"/>
  <c r="D2610" i="12" s="1"/>
  <c r="D2611" i="12" s="1"/>
  <c r="D2612" i="12" s="1"/>
  <c r="D2613" i="12" s="1"/>
  <c r="D2614" i="12" s="1"/>
  <c r="D2615" i="12" s="1"/>
  <c r="D2616" i="12" s="1"/>
  <c r="D2617" i="12" s="1"/>
  <c r="D2618" i="12" s="1"/>
  <c r="D2619" i="12" s="1"/>
  <c r="D2620" i="12" s="1"/>
  <c r="D2621" i="12"/>
  <c r="D2622" i="12" s="1"/>
  <c r="D2623" i="12" s="1"/>
  <c r="D2624" i="12" s="1"/>
  <c r="D2625" i="12" s="1"/>
  <c r="D2626" i="12" s="1"/>
  <c r="D2627" i="12" s="1"/>
  <c r="D2628" i="12"/>
  <c r="D2629" i="12" s="1"/>
  <c r="D2630" i="12" s="1"/>
  <c r="D2631" i="12" s="1"/>
  <c r="D2632" i="12" s="1"/>
  <c r="D2633" i="12" s="1"/>
  <c r="D2634" i="12" s="1"/>
  <c r="D2635" i="12" s="1"/>
  <c r="D2636" i="12" s="1"/>
  <c r="D2637" i="12" s="1"/>
  <c r="D2638" i="12" s="1"/>
  <c r="D2639" i="12" s="1"/>
  <c r="D2640" i="12" s="1"/>
  <c r="D2641" i="12" s="1"/>
  <c r="D2642" i="12" s="1"/>
  <c r="D2643" i="12" s="1"/>
  <c r="D2644" i="12" s="1"/>
  <c r="D2645" i="12" s="1"/>
  <c r="D2646" i="12"/>
  <c r="D2647" i="12" s="1"/>
  <c r="D2648" i="12" s="1"/>
  <c r="D2649" i="12" s="1"/>
  <c r="D2650" i="12" s="1"/>
  <c r="D2651" i="12" s="1"/>
  <c r="D2652" i="12" s="1"/>
  <c r="D2653" i="12" s="1"/>
  <c r="D2654" i="12" s="1"/>
  <c r="D2655" i="12"/>
  <c r="D2656" i="12" s="1"/>
  <c r="D2657" i="12" s="1"/>
  <c r="D2658" i="12" s="1"/>
  <c r="D2659" i="12" s="1"/>
  <c r="D2660" i="12" s="1"/>
  <c r="D2661" i="12" s="1"/>
  <c r="D2662" i="12" s="1"/>
  <c r="D2663" i="12" s="1"/>
  <c r="D2664" i="12" s="1"/>
  <c r="D2665" i="12"/>
  <c r="D2666" i="12" s="1"/>
  <c r="D2667" i="12" s="1"/>
  <c r="D2668" i="12" s="1"/>
  <c r="D2669" i="12" s="1"/>
  <c r="D2670" i="12" s="1"/>
  <c r="D2671" i="12" s="1"/>
  <c r="D2672" i="12" s="1"/>
  <c r="D2673" i="12"/>
  <c r="D2674" i="12" s="1"/>
  <c r="D2675" i="12" s="1"/>
  <c r="D2676" i="12" s="1"/>
  <c r="D2677" i="12" s="1"/>
  <c r="D2678" i="12" s="1"/>
  <c r="D2679" i="12" s="1"/>
  <c r="D2680" i="12" s="1"/>
  <c r="D2681" i="12" s="1"/>
  <c r="D2682" i="12" s="1"/>
  <c r="D2683" i="12" s="1"/>
  <c r="D2684" i="12" s="1"/>
  <c r="D2685" i="12" s="1"/>
  <c r="D2686" i="12" s="1"/>
  <c r="D2687" i="12" s="1"/>
  <c r="D2688" i="12"/>
  <c r="D2689" i="12" s="1"/>
  <c r="D2690" i="12" s="1"/>
  <c r="D2691" i="12" s="1"/>
  <c r="D2692" i="12" s="1"/>
  <c r="D2693" i="12" s="1"/>
  <c r="D2694" i="12" s="1"/>
  <c r="D2695" i="12" s="1"/>
  <c r="D2696" i="12" s="1"/>
  <c r="D2697" i="12" s="1"/>
  <c r="D2698" i="12" s="1"/>
  <c r="D2699" i="12" s="1"/>
  <c r="D2700" i="12" s="1"/>
  <c r="D2701" i="12" s="1"/>
  <c r="D2702" i="12" s="1"/>
  <c r="D2703" i="12" s="1"/>
  <c r="D2704" i="12" s="1"/>
  <c r="D2705" i="12" s="1"/>
  <c r="D2706" i="12" s="1"/>
  <c r="D2707" i="12" s="1"/>
  <c r="D2708" i="12"/>
  <c r="D2709" i="12" s="1"/>
  <c r="D2710" i="12" s="1"/>
  <c r="D2711" i="12" s="1"/>
  <c r="D2712" i="12" s="1"/>
  <c r="D2713" i="12" s="1"/>
  <c r="D2714" i="12" s="1"/>
  <c r="D2715" i="12" s="1"/>
  <c r="D2716" i="12" s="1"/>
  <c r="D2717" i="12" s="1"/>
  <c r="D2718" i="12" s="1"/>
  <c r="D2719" i="12" s="1"/>
  <c r="D2720" i="12" s="1"/>
  <c r="D2721" i="12"/>
  <c r="D2722" i="12" s="1"/>
  <c r="D2723" i="12" s="1"/>
  <c r="D2724" i="12" s="1"/>
  <c r="D2725" i="12" s="1"/>
  <c r="D2726" i="12" s="1"/>
  <c r="D2727" i="12" s="1"/>
  <c r="D2728" i="12" s="1"/>
  <c r="D2729" i="12" s="1"/>
  <c r="D2730" i="12" s="1"/>
  <c r="D2731" i="12" s="1"/>
  <c r="D2732" i="12" s="1"/>
  <c r="D2733" i="12" s="1"/>
  <c r="D2734" i="12" s="1"/>
  <c r="D2735" i="12" s="1"/>
  <c r="D2736" i="12" s="1"/>
  <c r="D2737" i="12" s="1"/>
  <c r="D2738" i="12" s="1"/>
  <c r="D2739" i="12" s="1"/>
  <c r="D2740" i="12" s="1"/>
  <c r="D2741" i="12" s="1"/>
  <c r="D2742" i="12" s="1"/>
  <c r="D2743" i="12" s="1"/>
  <c r="D2744" i="12" s="1"/>
  <c r="D2745" i="12" s="1"/>
  <c r="D2746" i="12" s="1"/>
  <c r="D2747" i="12" s="1"/>
  <c r="D2748" i="12" s="1"/>
  <c r="D2749" i="12" s="1"/>
  <c r="D2750" i="12" s="1"/>
  <c r="D2751" i="12"/>
  <c r="D2752" i="12" s="1"/>
  <c r="D2753" i="12" s="1"/>
  <c r="D2754" i="12" s="1"/>
  <c r="D2755" i="12" s="1"/>
  <c r="D2756" i="12" s="1"/>
  <c r="D2757" i="12" s="1"/>
  <c r="D2758" i="12" s="1"/>
  <c r="D2759" i="12" s="1"/>
  <c r="D2760" i="12" s="1"/>
  <c r="D2761" i="12"/>
  <c r="D2762" i="12" s="1"/>
  <c r="D2763" i="12" s="1"/>
  <c r="D2764" i="12" s="1"/>
  <c r="D2765" i="12" s="1"/>
  <c r="D2766" i="12" s="1"/>
  <c r="D2767" i="12" s="1"/>
  <c r="D2768" i="12"/>
  <c r="D2769" i="12" s="1"/>
  <c r="D2770" i="12" s="1"/>
  <c r="D2771" i="12" s="1"/>
  <c r="D2772" i="12" s="1"/>
  <c r="D2773" i="12" s="1"/>
  <c r="D2774" i="12" s="1"/>
  <c r="D2775" i="12" s="1"/>
  <c r="D2776" i="12" s="1"/>
  <c r="D2777" i="12" s="1"/>
  <c r="D2778" i="12" s="1"/>
  <c r="D2779" i="12" s="1"/>
  <c r="D2780" i="12"/>
  <c r="D2781" i="12" s="1"/>
  <c r="D2782" i="12" s="1"/>
  <c r="D2783" i="12" s="1"/>
  <c r="D2784" i="12" s="1"/>
  <c r="D2785" i="12" s="1"/>
  <c r="D2786" i="12" s="1"/>
  <c r="D2787" i="12" s="1"/>
  <c r="D2788" i="12" s="1"/>
  <c r="D2789" i="12"/>
  <c r="D2790" i="12" s="1"/>
  <c r="D2791" i="12" s="1"/>
  <c r="D2792" i="12" s="1"/>
  <c r="D2793" i="12" s="1"/>
  <c r="D2794" i="12" s="1"/>
  <c r="D2795" i="12" s="1"/>
  <c r="D2796" i="12" s="1"/>
  <c r="D2797" i="12" s="1"/>
  <c r="D2798" i="12" s="1"/>
  <c r="D2799" i="12" s="1"/>
  <c r="D2800" i="12" s="1"/>
  <c r="D2801" i="12" s="1"/>
  <c r="D2802" i="12" s="1"/>
  <c r="D2803" i="12" s="1"/>
  <c r="D2804" i="12" s="1"/>
  <c r="D2805" i="12"/>
  <c r="D2806" i="12" s="1"/>
  <c r="D2807" i="12" s="1"/>
  <c r="D2808" i="12" s="1"/>
  <c r="D2809" i="12" s="1"/>
  <c r="D2810" i="12" s="1"/>
  <c r="D2811" i="12" s="1"/>
  <c r="D2812" i="12" s="1"/>
  <c r="D2813" i="12" s="1"/>
  <c r="D2814" i="12" s="1"/>
  <c r="D2815" i="12" s="1"/>
  <c r="D2816" i="12" s="1"/>
  <c r="D2817" i="12" s="1"/>
  <c r="D2818" i="12" s="1"/>
  <c r="D2819" i="12" s="1"/>
  <c r="D2820" i="12" s="1"/>
  <c r="D2821" i="12" s="1"/>
  <c r="D2822" i="12" s="1"/>
  <c r="D2823" i="12" s="1"/>
  <c r="D2824" i="12" s="1"/>
  <c r="D2825" i="12" s="1"/>
  <c r="D2826" i="12" s="1"/>
  <c r="D2827" i="12" s="1"/>
  <c r="D2828" i="12" s="1"/>
  <c r="D2829" i="12" s="1"/>
  <c r="D2830" i="12" s="1"/>
  <c r="D2831" i="12" s="1"/>
  <c r="D2832" i="12" s="1"/>
  <c r="D2833" i="12" s="1"/>
  <c r="D2834" i="12" s="1"/>
  <c r="D2835" i="12" s="1"/>
  <c r="D2836" i="12" s="1"/>
  <c r="D2837" i="12" s="1"/>
  <c r="D2838" i="12" s="1"/>
  <c r="D2839" i="12" s="1"/>
  <c r="D2840" i="12" s="1"/>
  <c r="D2841" i="12" s="1"/>
  <c r="D2842" i="12" s="1"/>
  <c r="D2843" i="12" s="1"/>
  <c r="D2844" i="12" s="1"/>
  <c r="D2845" i="12" s="1"/>
  <c r="D2846" i="12" s="1"/>
  <c r="D2847" i="12" s="1"/>
  <c r="D2848" i="12"/>
  <c r="D2849" i="12" s="1"/>
  <c r="D2850" i="12" s="1"/>
  <c r="D2851" i="12" s="1"/>
  <c r="D2852" i="12" s="1"/>
  <c r="D2853" i="12" s="1"/>
  <c r="D2854" i="12" s="1"/>
  <c r="D2855" i="12"/>
  <c r="D2856" i="12" s="1"/>
  <c r="D2857" i="12" s="1"/>
  <c r="D2858" i="12" s="1"/>
  <c r="D2859" i="12" s="1"/>
  <c r="D2860" i="12" s="1"/>
  <c r="D2861" i="12" s="1"/>
  <c r="D2862" i="12" s="1"/>
  <c r="D2863" i="12" s="1"/>
  <c r="D2864" i="12" s="1"/>
  <c r="D2865" i="12" s="1"/>
  <c r="D2866" i="12" s="1"/>
  <c r="D2867" i="12" s="1"/>
  <c r="D2868" i="12" s="1"/>
  <c r="D2869" i="12" s="1"/>
  <c r="D2870" i="12"/>
  <c r="D2871" i="12" s="1"/>
  <c r="D2872" i="12" s="1"/>
  <c r="D2873" i="12" s="1"/>
  <c r="D2874" i="12" s="1"/>
  <c r="D2875" i="12" s="1"/>
  <c r="D2876" i="12" s="1"/>
  <c r="D2877" i="12" s="1"/>
  <c r="D2878" i="12"/>
  <c r="D2879" i="12" s="1"/>
  <c r="D2880" i="12" s="1"/>
  <c r="D2881" i="12" s="1"/>
  <c r="D2882" i="12" s="1"/>
  <c r="D2883" i="12" s="1"/>
  <c r="D2884" i="12" s="1"/>
  <c r="D2885" i="12" s="1"/>
  <c r="D2886" i="12" s="1"/>
  <c r="D2887" i="12"/>
  <c r="D2888" i="12" s="1"/>
  <c r="D2889" i="12" s="1"/>
  <c r="D2890" i="12" s="1"/>
  <c r="D2891" i="12" s="1"/>
  <c r="D2892" i="12" s="1"/>
  <c r="D2893" i="12" s="1"/>
  <c r="D2894" i="12" s="1"/>
  <c r="D2895" i="12" s="1"/>
  <c r="D2896" i="12" s="1"/>
  <c r="D2897" i="12" s="1"/>
  <c r="D2898" i="12" s="1"/>
  <c r="D2899" i="12" s="1"/>
  <c r="D2900" i="12" s="1"/>
  <c r="D2901" i="12" s="1"/>
  <c r="D2902" i="12" s="1"/>
  <c r="D2903" i="12" s="1"/>
  <c r="D2904" i="12"/>
  <c r="D2905" i="12" s="1"/>
  <c r="D2906" i="12" s="1"/>
  <c r="D2907" i="12" s="1"/>
  <c r="D2908" i="12" s="1"/>
  <c r="D2909" i="12" s="1"/>
  <c r="D2910" i="12" s="1"/>
  <c r="D2911" i="12" s="1"/>
  <c r="D2912" i="12" s="1"/>
  <c r="D2913" i="12" s="1"/>
  <c r="D2914" i="12" s="1"/>
  <c r="D2915" i="12" s="1"/>
  <c r="D2916" i="12" s="1"/>
  <c r="D2917" i="12" s="1"/>
  <c r="D2918" i="12" s="1"/>
  <c r="D2919" i="12" s="1"/>
  <c r="D2920" i="12" s="1"/>
  <c r="D2921" i="12" s="1"/>
  <c r="D2922" i="12" s="1"/>
  <c r="D2923" i="12" s="1"/>
  <c r="D2924" i="12" s="1"/>
  <c r="D2925" i="12" s="1"/>
  <c r="D2926" i="12" s="1"/>
  <c r="D2927" i="12" s="1"/>
  <c r="D2928" i="12"/>
  <c r="D2929" i="12" s="1"/>
  <c r="D2930" i="12" s="1"/>
  <c r="D2931" i="12" s="1"/>
  <c r="D2932" i="12" s="1"/>
  <c r="D2933" i="12" s="1"/>
  <c r="D2934" i="12" s="1"/>
  <c r="D2935" i="12" s="1"/>
  <c r="D2936" i="12" s="1"/>
  <c r="D2937" i="12" s="1"/>
  <c r="D2938" i="12"/>
  <c r="D2939" i="12" s="1"/>
  <c r="D2940" i="12" s="1"/>
  <c r="D2941" i="12" s="1"/>
  <c r="D2942" i="12" s="1"/>
  <c r="D2943" i="12" s="1"/>
  <c r="D2944" i="12" s="1"/>
  <c r="D2945" i="12" s="1"/>
  <c r="D2946" i="12"/>
  <c r="D2947" i="12" s="1"/>
  <c r="D2948" i="12" s="1"/>
  <c r="D2949" i="12" s="1"/>
  <c r="D2950" i="12" s="1"/>
  <c r="D2951" i="12" s="1"/>
  <c r="D2952" i="12" s="1"/>
  <c r="D2953" i="12"/>
  <c r="D2954" i="12" s="1"/>
  <c r="D2955" i="12" s="1"/>
  <c r="D2956" i="12" s="1"/>
  <c r="D2957" i="12" s="1"/>
  <c r="D2958" i="12" s="1"/>
  <c r="D2959" i="12" s="1"/>
  <c r="D2960" i="12" s="1"/>
  <c r="D2961" i="12" s="1"/>
  <c r="D2962" i="12" s="1"/>
  <c r="D2963" i="12" s="1"/>
  <c r="D2964" i="12"/>
  <c r="D2965" i="12" s="1"/>
  <c r="D2966" i="12" s="1"/>
  <c r="D2967" i="12" s="1"/>
  <c r="D2968" i="12" s="1"/>
  <c r="D2969" i="12" s="1"/>
  <c r="D2970" i="12" s="1"/>
  <c r="D2971" i="12" s="1"/>
  <c r="D2972" i="12" s="1"/>
  <c r="D2973" i="12" s="1"/>
  <c r="D2974" i="12" s="1"/>
  <c r="D2975" i="12" s="1"/>
  <c r="D2976" i="12" s="1"/>
  <c r="D2977" i="12"/>
  <c r="D2978" i="12" s="1"/>
  <c r="D2979" i="12" s="1"/>
  <c r="D2980" i="12" s="1"/>
  <c r="D2981" i="12" s="1"/>
  <c r="D2982" i="12" s="1"/>
  <c r="D2983" i="12" s="1"/>
  <c r="D2984" i="12" s="1"/>
  <c r="D2985" i="12" s="1"/>
  <c r="D2986" i="12"/>
  <c r="D2987" i="12" s="1"/>
  <c r="D2988" i="12" s="1"/>
  <c r="D2989" i="12" s="1"/>
  <c r="D2990" i="12" s="1"/>
  <c r="D2991" i="12" s="1"/>
  <c r="D2992" i="12" s="1"/>
  <c r="D2993" i="12" s="1"/>
  <c r="D2994" i="12" s="1"/>
  <c r="D2995" i="12"/>
  <c r="D2996" i="12" s="1"/>
  <c r="D2997" i="12" s="1"/>
  <c r="D2998" i="12" s="1"/>
  <c r="D2999" i="12" s="1"/>
  <c r="D3000" i="12" s="1"/>
  <c r="D3001" i="12" s="1"/>
  <c r="D3002" i="12" s="1"/>
  <c r="D3003" i="12"/>
  <c r="D3004" i="12" s="1"/>
  <c r="D3005" i="12" s="1"/>
  <c r="D3006" i="12" s="1"/>
  <c r="D3007" i="12" s="1"/>
  <c r="D3008" i="12" s="1"/>
  <c r="D3009" i="12" s="1"/>
  <c r="D3010" i="12"/>
  <c r="D3011" i="12" s="1"/>
  <c r="D3012" i="12" s="1"/>
  <c r="D3013" i="12" s="1"/>
  <c r="D3014" i="12" s="1"/>
  <c r="D3015" i="12" s="1"/>
  <c r="D3016" i="12" s="1"/>
  <c r="D3017" i="12" s="1"/>
  <c r="D3018" i="12"/>
  <c r="D3019" i="12" s="1"/>
  <c r="D3020" i="12" s="1"/>
  <c r="D3021" i="12" s="1"/>
  <c r="D3022" i="12" s="1"/>
  <c r="D3023" i="12" s="1"/>
  <c r="D3024" i="12" s="1"/>
  <c r="D3025" i="12" s="1"/>
  <c r="D3026" i="12"/>
  <c r="D3027" i="12" s="1"/>
  <c r="D3028" i="12" s="1"/>
  <c r="D3029" i="12" s="1"/>
  <c r="D3030" i="12" s="1"/>
  <c r="D3031" i="12" s="1"/>
  <c r="D3032" i="12" s="1"/>
  <c r="D3033" i="12" s="1"/>
  <c r="D3034" i="12" s="1"/>
  <c r="D3035" i="12" s="1"/>
  <c r="D3036" i="12" s="1"/>
  <c r="D3037" i="12" s="1"/>
  <c r="D3038" i="12" s="1"/>
  <c r="D3039" i="12" s="1"/>
  <c r="D3040" i="12" s="1"/>
  <c r="D3041" i="12"/>
  <c r="D3042" i="12" s="1"/>
  <c r="D3043" i="12" s="1"/>
  <c r="D3044" i="12" s="1"/>
  <c r="D3045" i="12" s="1"/>
  <c r="D3046" i="12" s="1"/>
  <c r="D3047" i="12" s="1"/>
  <c r="D3048" i="12" s="1"/>
  <c r="D3049" i="12"/>
  <c r="D3050" i="12" s="1"/>
  <c r="D3051" i="12" s="1"/>
  <c r="D3052" i="12" s="1"/>
  <c r="D3053" i="12" s="1"/>
  <c r="D3054" i="12" s="1"/>
  <c r="D3055" i="12" s="1"/>
  <c r="D3056" i="12" s="1"/>
  <c r="D3057" i="12"/>
  <c r="D3058" i="12" s="1"/>
  <c r="D3059" i="12" s="1"/>
  <c r="D3060" i="12" s="1"/>
  <c r="D3061" i="12" s="1"/>
  <c r="D3062" i="12" s="1"/>
  <c r="D3063" i="12" s="1"/>
  <c r="D3064" i="12" s="1"/>
  <c r="D3065" i="12" s="1"/>
  <c r="D3066" i="12"/>
  <c r="D3067" i="12" s="1"/>
  <c r="D3068" i="12" s="1"/>
  <c r="D3069" i="12" s="1"/>
  <c r="D3070" i="12" s="1"/>
  <c r="D3071" i="12" s="1"/>
  <c r="D3072" i="12" s="1"/>
  <c r="D3073" i="12" s="1"/>
  <c r="D3074" i="12" s="1"/>
  <c r="D3075" i="12" s="1"/>
  <c r="D3076" i="12" s="1"/>
  <c r="D3077" i="12"/>
  <c r="D3078" i="12" s="1"/>
  <c r="D3079" i="12" s="1"/>
  <c r="D3080" i="12" s="1"/>
  <c r="D3081" i="12" s="1"/>
  <c r="D3082" i="12" s="1"/>
  <c r="D3083" i="12" s="1"/>
  <c r="D3084" i="12" s="1"/>
  <c r="D3085" i="12"/>
  <c r="D3086" i="12" s="1"/>
  <c r="D3087" i="12" s="1"/>
  <c r="D3088" i="12" s="1"/>
  <c r="D3089" i="12" s="1"/>
  <c r="D3090" i="12" s="1"/>
  <c r="D3091" i="12" s="1"/>
  <c r="D3092" i="12" s="1"/>
  <c r="D3093" i="12" s="1"/>
  <c r="D3094" i="12" s="1"/>
  <c r="D3095" i="12" s="1"/>
  <c r="D3096" i="12" s="1"/>
  <c r="D3097" i="12" s="1"/>
  <c r="D3098" i="12" s="1"/>
  <c r="D3099" i="12"/>
  <c r="D3100" i="12" s="1"/>
  <c r="D3101" i="12" s="1"/>
  <c r="D3102" i="12" s="1"/>
  <c r="D3103" i="12" s="1"/>
  <c r="D3104" i="12" s="1"/>
  <c r="D3105" i="12" s="1"/>
  <c r="D3106" i="12"/>
  <c r="D3107" i="12" s="1"/>
  <c r="D3108" i="12" s="1"/>
  <c r="D3109" i="12" s="1"/>
  <c r="D3110" i="12" s="1"/>
  <c r="D3111" i="12" s="1"/>
  <c r="D3112" i="12" s="1"/>
  <c r="D3113" i="12"/>
  <c r="D3114" i="12" s="1"/>
  <c r="D3115" i="12" s="1"/>
  <c r="D3116" i="12" s="1"/>
  <c r="D3117" i="12" s="1"/>
  <c r="D3118" i="12" s="1"/>
  <c r="D3119" i="12" s="1"/>
  <c r="D3120" i="12"/>
  <c r="D3121" i="12" s="1"/>
  <c r="D3122" i="12" s="1"/>
  <c r="D3123" i="12" s="1"/>
  <c r="D3124" i="12" s="1"/>
  <c r="D3125" i="12" s="1"/>
  <c r="D3126" i="12" s="1"/>
  <c r="D3127" i="12" s="1"/>
  <c r="D3128" i="12" s="1"/>
  <c r="D3129" i="12" s="1"/>
  <c r="D3130" i="12" s="1"/>
  <c r="D3131" i="12" s="1"/>
  <c r="D3132" i="12" s="1"/>
  <c r="D3133" i="12" s="1"/>
  <c r="D3134" i="12" s="1"/>
  <c r="D3135" i="12" s="1"/>
  <c r="D3136" i="12"/>
  <c r="D3137" i="12" s="1"/>
  <c r="D3138" i="12" s="1"/>
  <c r="D3139" i="12" s="1"/>
  <c r="D3140" i="12" s="1"/>
  <c r="D3141" i="12" s="1"/>
  <c r="D3142" i="12" s="1"/>
  <c r="D3143" i="12" s="1"/>
  <c r="D3144" i="12" s="1"/>
  <c r="D3145" i="12" s="1"/>
  <c r="D3146" i="12" s="1"/>
  <c r="D3147" i="12" s="1"/>
  <c r="D3148" i="12" s="1"/>
  <c r="D3149" i="12" s="1"/>
  <c r="D3150" i="12" s="1"/>
  <c r="D3151" i="12"/>
  <c r="D3152" i="12" s="1"/>
  <c r="D3153" i="12" s="1"/>
  <c r="D3154" i="12" s="1"/>
  <c r="D3155" i="12" s="1"/>
  <c r="D3156" i="12" s="1"/>
  <c r="D3157" i="12" s="1"/>
  <c r="D3158" i="12" s="1"/>
  <c r="D3159" i="12"/>
  <c r="D3160" i="12" s="1"/>
  <c r="D3161" i="12" s="1"/>
  <c r="D3162" i="12" s="1"/>
  <c r="D3163" i="12" s="1"/>
  <c r="D3164" i="12" s="1"/>
  <c r="D3165" i="12" s="1"/>
  <c r="D3166" i="12" s="1"/>
  <c r="D3167" i="12" s="1"/>
  <c r="D3168" i="12" s="1"/>
  <c r="D3169" i="12" s="1"/>
  <c r="D3170" i="12" s="1"/>
  <c r="D3171" i="12" s="1"/>
  <c r="D3172" i="12" s="1"/>
  <c r="D3173" i="12" s="1"/>
  <c r="D3174" i="12" s="1"/>
  <c r="D3175" i="12" s="1"/>
  <c r="D3176" i="12" s="1"/>
  <c r="D3177" i="12" s="1"/>
  <c r="D3178" i="12" s="1"/>
  <c r="D3179" i="12" s="1"/>
  <c r="D3180" i="12" s="1"/>
  <c r="D3181" i="12" s="1"/>
  <c r="D3182" i="12" s="1"/>
  <c r="D3183" i="12" s="1"/>
  <c r="D3184" i="12" s="1"/>
  <c r="D3185" i="12" s="1"/>
  <c r="D3186" i="12"/>
  <c r="D3187" i="12" s="1"/>
  <c r="D3188" i="12" s="1"/>
  <c r="D3189" i="12" s="1"/>
  <c r="D3190" i="12" s="1"/>
  <c r="D3191" i="12" s="1"/>
  <c r="D3192" i="12" s="1"/>
  <c r="D3193" i="12" s="1"/>
  <c r="D3194" i="12" s="1"/>
  <c r="D3195" i="12"/>
  <c r="D3196" i="12" s="1"/>
  <c r="D3197" i="12" s="1"/>
  <c r="D3198" i="12" s="1"/>
  <c r="D3199" i="12" s="1"/>
  <c r="D3200" i="12" s="1"/>
  <c r="D3201" i="12" s="1"/>
  <c r="D3202" i="12" s="1"/>
  <c r="D3203" i="12" s="1"/>
  <c r="D3204" i="12" s="1"/>
  <c r="D3205" i="12" s="1"/>
  <c r="D3206" i="12" s="1"/>
  <c r="D3207" i="12" s="1"/>
  <c r="D3208" i="12"/>
  <c r="D3209" i="12" s="1"/>
  <c r="D3210" i="12" s="1"/>
  <c r="D3211" i="12" s="1"/>
  <c r="D3212" i="12" s="1"/>
  <c r="D3213" i="12" s="1"/>
  <c r="D3214" i="12" s="1"/>
  <c r="D3215" i="12" s="1"/>
  <c r="D3216" i="12" s="1"/>
  <c r="D3217" i="12"/>
  <c r="D3218" i="12" s="1"/>
  <c r="D3219" i="12" s="1"/>
  <c r="D3220" i="12" s="1"/>
  <c r="D3221" i="12" s="1"/>
  <c r="D3222" i="12" s="1"/>
  <c r="D3223" i="12" s="1"/>
  <c r="D3224" i="12"/>
  <c r="D3225" i="12" s="1"/>
  <c r="D3226" i="12" s="1"/>
  <c r="D3227" i="12" s="1"/>
  <c r="D3228" i="12" s="1"/>
  <c r="D3229" i="12" s="1"/>
  <c r="D3230" i="12" s="1"/>
  <c r="D3231" i="12" s="1"/>
  <c r="D3232" i="12"/>
  <c r="D3233" i="12" s="1"/>
  <c r="D3234" i="12" s="1"/>
  <c r="D3235" i="12" s="1"/>
  <c r="D3236" i="12" s="1"/>
  <c r="D3237" i="12" s="1"/>
  <c r="D3238" i="12" s="1"/>
  <c r="D3239" i="12"/>
  <c r="D3240" i="12" s="1"/>
  <c r="D3241" i="12" s="1"/>
  <c r="D3242" i="12" s="1"/>
  <c r="D3243" i="12" s="1"/>
  <c r="D3244" i="12" s="1"/>
  <c r="D3245" i="12" s="1"/>
  <c r="D3246" i="12" s="1"/>
  <c r="D3247" i="12" s="1"/>
  <c r="D3248" i="12"/>
  <c r="D3249" i="12" s="1"/>
  <c r="D3250" i="12" s="1"/>
  <c r="D3251" i="12" s="1"/>
  <c r="D3252" i="12" s="1"/>
  <c r="D3253" i="12" s="1"/>
  <c r="D3254" i="12" s="1"/>
  <c r="D3255" i="12" s="1"/>
  <c r="D3256" i="12" s="1"/>
  <c r="D3257" i="12" s="1"/>
  <c r="D3258" i="12" s="1"/>
  <c r="D3259" i="12" s="1"/>
  <c r="D3260" i="12" s="1"/>
  <c r="D3261" i="12" s="1"/>
  <c r="D3262" i="12" s="1"/>
  <c r="D3263" i="12" s="1"/>
  <c r="D3264" i="12" s="1"/>
  <c r="D3265" i="12"/>
  <c r="D3266" i="12" s="1"/>
  <c r="D3267" i="12" s="1"/>
  <c r="D3268" i="12" s="1"/>
  <c r="D3269" i="12" s="1"/>
  <c r="D3270" i="12" s="1"/>
  <c r="D3271" i="12" s="1"/>
  <c r="D3272" i="12" s="1"/>
  <c r="D3273" i="12" s="1"/>
  <c r="D3274" i="12" s="1"/>
  <c r="D3275" i="12" s="1"/>
  <c r="D3276" i="12" s="1"/>
  <c r="D3277" i="12" s="1"/>
  <c r="D3278" i="12" s="1"/>
  <c r="D3279" i="12" s="1"/>
  <c r="D3280" i="12" s="1"/>
  <c r="D3281" i="12" s="1"/>
  <c r="D3282" i="12" s="1"/>
  <c r="D3283" i="12" s="1"/>
  <c r="D3284" i="12" s="1"/>
  <c r="D3285" i="12" s="1"/>
  <c r="D3286" i="12" s="1"/>
  <c r="D3287" i="12" s="1"/>
  <c r="D3288" i="12" s="1"/>
  <c r="D3289" i="12" s="1"/>
  <c r="D3290" i="12" s="1"/>
  <c r="D3291" i="12" s="1"/>
  <c r="D3292" i="12" s="1"/>
  <c r="D3293" i="12" s="1"/>
  <c r="D3294" i="12" s="1"/>
  <c r="D3295" i="12" s="1"/>
  <c r="D3296" i="12" s="1"/>
  <c r="D3297" i="12" s="1"/>
  <c r="D3298" i="12" s="1"/>
  <c r="D3299" i="12" s="1"/>
  <c r="D3300" i="12" s="1"/>
  <c r="D3301" i="12" s="1"/>
  <c r="D3302" i="12" s="1"/>
  <c r="D3303" i="12" s="1"/>
  <c r="D3304" i="12" s="1"/>
  <c r="D3305" i="12" s="1"/>
  <c r="D3306" i="12" s="1"/>
  <c r="D3307" i="12" s="1"/>
  <c r="D3308" i="12"/>
  <c r="D3309" i="12" s="1"/>
  <c r="D3310" i="12" s="1"/>
  <c r="D3311" i="12" s="1"/>
  <c r="D3312" i="12" s="1"/>
  <c r="D3313" i="12" s="1"/>
  <c r="D3314" i="12" s="1"/>
  <c r="D3315" i="12" s="1"/>
  <c r="D3316" i="12" s="1"/>
  <c r="D3317" i="12" s="1"/>
  <c r="D3318" i="12" s="1"/>
  <c r="D3319" i="12" s="1"/>
  <c r="D3320" i="12" s="1"/>
  <c r="D3321" i="12" s="1"/>
  <c r="D3322" i="12" s="1"/>
  <c r="D3323" i="12" s="1"/>
  <c r="D3324" i="12" s="1"/>
  <c r="D3325" i="12" s="1"/>
  <c r="D3326" i="12" s="1"/>
  <c r="D3327" i="12" s="1"/>
  <c r="D3328" i="12" s="1"/>
  <c r="D3329" i="12" s="1"/>
  <c r="D3330" i="12" s="1"/>
  <c r="D3331" i="12" s="1"/>
  <c r="D3332" i="12" s="1"/>
  <c r="D3333" i="12" s="1"/>
  <c r="D3334" i="12" s="1"/>
  <c r="D3335" i="12" s="1"/>
  <c r="D3336" i="12"/>
  <c r="D3337" i="12" s="1"/>
  <c r="D3338" i="12" s="1"/>
  <c r="D3339" i="12" s="1"/>
  <c r="D3340" i="12" s="1"/>
  <c r="D3341" i="12" s="1"/>
  <c r="D3342" i="12" s="1"/>
  <c r="D3343" i="12"/>
  <c r="D3344" i="12" s="1"/>
  <c r="D3345" i="12" s="1"/>
  <c r="D3346" i="12" s="1"/>
  <c r="D3347" i="12" s="1"/>
  <c r="D3348" i="12" s="1"/>
  <c r="D3349" i="12" s="1"/>
  <c r="D3350" i="12" s="1"/>
  <c r="D3351" i="12" s="1"/>
  <c r="D3352" i="12" s="1"/>
  <c r="D3353" i="12" s="1"/>
  <c r="D3354" i="12"/>
  <c r="D3355" i="12" s="1"/>
  <c r="D3356" i="12" s="1"/>
  <c r="D3357" i="12" s="1"/>
  <c r="D3358" i="12" s="1"/>
  <c r="D3359" i="12" s="1"/>
  <c r="D3360" i="12"/>
  <c r="D3361" i="12" s="1"/>
  <c r="D3362" i="12" s="1"/>
  <c r="D3363" i="12" s="1"/>
  <c r="D3364" i="12" s="1"/>
  <c r="D3365" i="12" s="1"/>
  <c r="D3366" i="12" s="1"/>
  <c r="D3367" i="12" s="1"/>
  <c r="D3368" i="12" s="1"/>
  <c r="D3369" i="12" s="1"/>
  <c r="D3370" i="12" s="1"/>
  <c r="D3371" i="12" s="1"/>
  <c r="D3372" i="12" s="1"/>
  <c r="D3373" i="12" s="1"/>
  <c r="D3374" i="12"/>
  <c r="D3375" i="12" s="1"/>
  <c r="D3376" i="12" s="1"/>
  <c r="D3377" i="12" s="1"/>
  <c r="D3378" i="12" s="1"/>
  <c r="D3379" i="12" s="1"/>
  <c r="D3380" i="12" s="1"/>
  <c r="D3381" i="12" s="1"/>
  <c r="D3382" i="12" s="1"/>
  <c r="D3383" i="12"/>
  <c r="D3384" i="12" s="1"/>
  <c r="D3385" i="12" s="1"/>
  <c r="D3386" i="12" s="1"/>
  <c r="D3387" i="12" s="1"/>
  <c r="D3388" i="12" s="1"/>
  <c r="D3389" i="12" s="1"/>
  <c r="D3390" i="12" s="1"/>
  <c r="D3391" i="12" s="1"/>
  <c r="D3392" i="12" s="1"/>
  <c r="D3393" i="12" s="1"/>
  <c r="D3394" i="12" s="1"/>
  <c r="D3395" i="12" s="1"/>
  <c r="D3396" i="12" s="1"/>
  <c r="D3397" i="12" s="1"/>
  <c r="D3398" i="12" s="1"/>
  <c r="D3399" i="12" s="1"/>
  <c r="D3400" i="12" s="1"/>
  <c r="D3401" i="12" s="1"/>
  <c r="D3402" i="12" s="1"/>
  <c r="D3403" i="12" s="1"/>
  <c r="D3404" i="12" s="1"/>
  <c r="D3405" i="12" s="1"/>
  <c r="D3406" i="12" s="1"/>
  <c r="D3407" i="12" s="1"/>
  <c r="D3408" i="12" s="1"/>
  <c r="D3409" i="12" s="1"/>
  <c r="D3410" i="12" s="1"/>
  <c r="D3411" i="12" s="1"/>
  <c r="D3412" i="12" s="1"/>
  <c r="D3413" i="12" s="1"/>
  <c r="D3414" i="12" s="1"/>
  <c r="D3415" i="12" s="1"/>
  <c r="D3416" i="12"/>
  <c r="D3417" i="12" s="1"/>
  <c r="D3418" i="12" s="1"/>
  <c r="D3419" i="12" s="1"/>
  <c r="D3420" i="12" s="1"/>
  <c r="D3421" i="12" s="1"/>
  <c r="D3422" i="12" s="1"/>
  <c r="D3423" i="12" s="1"/>
  <c r="D3424" i="12"/>
  <c r="D3425" i="12" s="1"/>
  <c r="D3426" i="12" s="1"/>
  <c r="D3427" i="12" s="1"/>
  <c r="D3428" i="12" s="1"/>
  <c r="D3429" i="12" s="1"/>
  <c r="D3430" i="12" s="1"/>
  <c r="D3431" i="12" s="1"/>
  <c r="D3432" i="12"/>
  <c r="D3433" i="12" s="1"/>
  <c r="D3434" i="12" s="1"/>
  <c r="D3435" i="12" s="1"/>
  <c r="D3436" i="12" s="1"/>
  <c r="D3437" i="12" s="1"/>
  <c r="D3438" i="12" s="1"/>
  <c r="D3439" i="12" s="1"/>
  <c r="D3440" i="12" s="1"/>
  <c r="D3441" i="12" s="1"/>
  <c r="D3442" i="12"/>
  <c r="D3443" i="12" s="1"/>
  <c r="D3444" i="12" s="1"/>
  <c r="D3445" i="12" s="1"/>
  <c r="D3446" i="12" s="1"/>
  <c r="D3447" i="12" s="1"/>
  <c r="D3448" i="12" s="1"/>
  <c r="D3449" i="12" s="1"/>
  <c r="D3450" i="12" s="1"/>
  <c r="D3451" i="12" s="1"/>
  <c r="D3452" i="12" s="1"/>
  <c r="D3453" i="12" s="1"/>
  <c r="D3454" i="12" s="1"/>
  <c r="D3455" i="12" s="1"/>
  <c r="D3456" i="12" s="1"/>
  <c r="D3457" i="12" s="1"/>
  <c r="D3458" i="12" s="1"/>
  <c r="D3459" i="12" s="1"/>
  <c r="D3460" i="12" s="1"/>
  <c r="D3461" i="12" s="1"/>
  <c r="D3462" i="12" s="1"/>
  <c r="D3463" i="12" s="1"/>
  <c r="D3464" i="12" s="1"/>
  <c r="D3465" i="12" s="1"/>
  <c r="D3466" i="12" s="1"/>
  <c r="D3467" i="12"/>
  <c r="D3468" i="12" s="1"/>
  <c r="D3469" i="12" s="1"/>
  <c r="D3470" i="12" s="1"/>
  <c r="D3471" i="12" s="1"/>
  <c r="D3472" i="12" s="1"/>
  <c r="D3473" i="12" s="1"/>
  <c r="D3474" i="12"/>
  <c r="D3475" i="12" s="1"/>
  <c r="D3476" i="12" s="1"/>
  <c r="D3477" i="12" s="1"/>
  <c r="D3478" i="12" s="1"/>
  <c r="D3479" i="12" s="1"/>
  <c r="D3480" i="12" s="1"/>
  <c r="D3481" i="12" s="1"/>
  <c r="D3482" i="12" s="1"/>
  <c r="D3483" i="12" s="1"/>
  <c r="D3484" i="12" s="1"/>
  <c r="D3485" i="12" s="1"/>
  <c r="D3486" i="12"/>
  <c r="D3487" i="12" s="1"/>
  <c r="D3488" i="12" s="1"/>
  <c r="D3489" i="12" s="1"/>
  <c r="D3490" i="12" s="1"/>
  <c r="D3491" i="12" s="1"/>
  <c r="D3492" i="12" s="1"/>
  <c r="D3493" i="12" s="1"/>
  <c r="D3494" i="12"/>
  <c r="D3495" i="12" s="1"/>
  <c r="D3496" i="12" s="1"/>
  <c r="D3497" i="12" s="1"/>
  <c r="D3498" i="12" s="1"/>
  <c r="D3499" i="12" s="1"/>
  <c r="D3500" i="12" s="1"/>
  <c r="D3501" i="12" s="1"/>
  <c r="D3502" i="12" s="1"/>
  <c r="D3503" i="12" s="1"/>
  <c r="D3504" i="12" s="1"/>
  <c r="D3505" i="12" s="1"/>
  <c r="D3506" i="12" s="1"/>
  <c r="D3507" i="12" s="1"/>
  <c r="D3508" i="12" s="1"/>
  <c r="D3509" i="12" s="1"/>
  <c r="D3510" i="12" s="1"/>
  <c r="D3511" i="12" s="1"/>
  <c r="D3512" i="12" s="1"/>
  <c r="D3513" i="12" s="1"/>
  <c r="D3514" i="12" s="1"/>
  <c r="D3515" i="12" s="1"/>
  <c r="D3516" i="12" s="1"/>
  <c r="D3517" i="12" s="1"/>
  <c r="D3518" i="12" s="1"/>
  <c r="D3519" i="12" s="1"/>
  <c r="D3520" i="12" s="1"/>
  <c r="D3521" i="12"/>
  <c r="D3522" i="12" s="1"/>
  <c r="D3523" i="12" s="1"/>
  <c r="D3524" i="12" s="1"/>
  <c r="D3525" i="12" s="1"/>
  <c r="D3526" i="12" s="1"/>
  <c r="D3527" i="12" s="1"/>
  <c r="D3528" i="12" s="1"/>
  <c r="D3529" i="12" s="1"/>
  <c r="D3530" i="12" s="1"/>
  <c r="D3531" i="12" s="1"/>
  <c r="D3532" i="12" s="1"/>
  <c r="D3533" i="12" s="1"/>
  <c r="D3534" i="12" s="1"/>
  <c r="D3535" i="12" s="1"/>
  <c r="D3536" i="12" s="1"/>
  <c r="D3537" i="12" s="1"/>
  <c r="D3538" i="12" s="1"/>
  <c r="D3539" i="12" s="1"/>
  <c r="D3540" i="12" s="1"/>
  <c r="D3541" i="12" s="1"/>
  <c r="D3542" i="12" s="1"/>
  <c r="D3543" i="12" s="1"/>
  <c r="D3544" i="12" s="1"/>
  <c r="D3545" i="12" s="1"/>
  <c r="D3546" i="12" s="1"/>
  <c r="D3547" i="12" s="1"/>
  <c r="D3548" i="12" s="1"/>
  <c r="D3549" i="12"/>
  <c r="D3550" i="12" s="1"/>
  <c r="D3551" i="12" s="1"/>
  <c r="D3552" i="12" s="1"/>
  <c r="D3553" i="12" s="1"/>
  <c r="D3554" i="12" s="1"/>
  <c r="D3555" i="12" s="1"/>
  <c r="D3556" i="12"/>
  <c r="D3557" i="12" s="1"/>
  <c r="D3558" i="12" s="1"/>
  <c r="D3559" i="12" s="1"/>
  <c r="D3560" i="12" s="1"/>
  <c r="D3561" i="12" s="1"/>
  <c r="D3562" i="12"/>
  <c r="D3563" i="12" s="1"/>
  <c r="D3564" i="12" s="1"/>
  <c r="D3565" i="12" s="1"/>
  <c r="D3566" i="12" s="1"/>
  <c r="D3567" i="12" s="1"/>
  <c r="D3568" i="12"/>
  <c r="D3569" i="12" s="1"/>
  <c r="D3570" i="12" s="1"/>
  <c r="D3571" i="12" s="1"/>
  <c r="D3572" i="12" s="1"/>
  <c r="D3573" i="12" s="1"/>
  <c r="D3574" i="12"/>
  <c r="D3575" i="12" s="1"/>
  <c r="D3576" i="12" s="1"/>
  <c r="D3577" i="12" s="1"/>
  <c r="D3578" i="12" s="1"/>
  <c r="D3579" i="12" s="1"/>
  <c r="D3580" i="12" s="1"/>
  <c r="D3581" i="12"/>
  <c r="D3582" i="12" s="1"/>
  <c r="D3583" i="12" s="1"/>
  <c r="D3584" i="12" s="1"/>
  <c r="D3585" i="12" s="1"/>
  <c r="D3586" i="12" s="1"/>
  <c r="D3587" i="12"/>
  <c r="D3588" i="12" s="1"/>
  <c r="D3589" i="12" s="1"/>
  <c r="D3590" i="12" s="1"/>
  <c r="D3591" i="12" s="1"/>
  <c r="D3592" i="12"/>
  <c r="D3593" i="12" s="1"/>
  <c r="D3594" i="12" s="1"/>
  <c r="D3595" i="12" s="1"/>
  <c r="D3596" i="12" s="1"/>
  <c r="D3597" i="12" s="1"/>
  <c r="D3598" i="12" s="1"/>
  <c r="D3599" i="12"/>
  <c r="D3600" i="12" s="1"/>
  <c r="D3601" i="12" s="1"/>
  <c r="D3602" i="12" s="1"/>
  <c r="D3603" i="12" s="1"/>
  <c r="D3604" i="12" s="1"/>
  <c r="D3605" i="12"/>
  <c r="D3606" i="12" s="1"/>
  <c r="D3607" i="12" s="1"/>
  <c r="D3608" i="12" s="1"/>
  <c r="D3609" i="12" s="1"/>
  <c r="D3610" i="12" s="1"/>
  <c r="D3611" i="12"/>
  <c r="D3612" i="12" s="1"/>
  <c r="D3613" i="12" s="1"/>
  <c r="D3614" i="12" s="1"/>
  <c r="D3615" i="12" s="1"/>
  <c r="D3616" i="12" s="1"/>
  <c r="D3617" i="12" s="1"/>
  <c r="D3618" i="12" s="1"/>
  <c r="D3619" i="12" s="1"/>
  <c r="D3620" i="12" s="1"/>
  <c r="D3621" i="12"/>
  <c r="D3622" i="12" s="1"/>
  <c r="D3623" i="12" s="1"/>
  <c r="D3624" i="12" s="1"/>
  <c r="D3625" i="12" s="1"/>
  <c r="D3626" i="12" s="1"/>
  <c r="D3627" i="12" s="1"/>
  <c r="D3628" i="12" s="1"/>
  <c r="D3629" i="12"/>
  <c r="D3630" i="12" s="1"/>
  <c r="D3631" i="12" s="1"/>
  <c r="D3632" i="12" s="1"/>
  <c r="D3633" i="12" s="1"/>
  <c r="D3634" i="12" s="1"/>
  <c r="D3635" i="12" s="1"/>
  <c r="D3636" i="12"/>
  <c r="D3637" i="12" s="1"/>
  <c r="D3638" i="12" s="1"/>
  <c r="D3639" i="12" s="1"/>
  <c r="D3640" i="12" s="1"/>
  <c r="D3641" i="12" s="1"/>
  <c r="D3642" i="12"/>
  <c r="D3643" i="12" s="1"/>
  <c r="D3644" i="12" s="1"/>
  <c r="D3645" i="12" s="1"/>
  <c r="D3646" i="12" s="1"/>
  <c r="D3647" i="12" s="1"/>
  <c r="D3648" i="12" s="1"/>
  <c r="D3649" i="12" s="1"/>
  <c r="D3650" i="12" s="1"/>
  <c r="D3651" i="12" s="1"/>
  <c r="D3652" i="12" s="1"/>
  <c r="D3653" i="12"/>
  <c r="D3654" i="12" s="1"/>
  <c r="D3655" i="12" s="1"/>
  <c r="D3656" i="12" s="1"/>
  <c r="D3657" i="12" s="1"/>
  <c r="D3658" i="12" s="1"/>
  <c r="D3659" i="12" s="1"/>
  <c r="D3660" i="12"/>
  <c r="D3661" i="12" s="1"/>
  <c r="D3662" i="12" s="1"/>
  <c r="D3663" i="12" s="1"/>
  <c r="D3664" i="12" s="1"/>
  <c r="D3665" i="12" s="1"/>
  <c r="D3666" i="12" s="1"/>
  <c r="D3667" i="12" s="1"/>
  <c r="D3668" i="12" s="1"/>
  <c r="D3669" i="12" s="1"/>
  <c r="D3670" i="12" s="1"/>
  <c r="D3671" i="12" s="1"/>
  <c r="D3672" i="12" s="1"/>
  <c r="D3673" i="12"/>
  <c r="D3674" i="12" s="1"/>
  <c r="D3675" i="12" s="1"/>
  <c r="D3676" i="12" s="1"/>
  <c r="D3677" i="12" s="1"/>
  <c r="D3678" i="12" s="1"/>
  <c r="D3679" i="12" s="1"/>
  <c r="D3680" i="12" s="1"/>
  <c r="D3681" i="12" s="1"/>
  <c r="D3682" i="12"/>
  <c r="D3683" i="12" s="1"/>
  <c r="D3684" i="12" s="1"/>
  <c r="D3685" i="12" s="1"/>
  <c r="D3686" i="12" s="1"/>
  <c r="D3687" i="12" s="1"/>
  <c r="D3688" i="12" s="1"/>
  <c r="D3689" i="12"/>
  <c r="D3690" i="12" s="1"/>
  <c r="D3691" i="12" s="1"/>
  <c r="D3692" i="12" s="1"/>
  <c r="D3693" i="12" s="1"/>
  <c r="D3694" i="12" s="1"/>
  <c r="D3695" i="12"/>
  <c r="D3696" i="12" s="1"/>
  <c r="D3697" i="12" s="1"/>
  <c r="D3698" i="12" s="1"/>
  <c r="D3699" i="12" s="1"/>
  <c r="D3700" i="12" s="1"/>
  <c r="D3701" i="12" s="1"/>
  <c r="B3702" i="12"/>
  <c r="B3703" i="12"/>
  <c r="B3704" i="12"/>
  <c r="B3705" i="12"/>
  <c r="B3706" i="12"/>
  <c r="B3707" i="12"/>
  <c r="F3702" i="12"/>
  <c r="F3703" i="12"/>
  <c r="F3704" i="12"/>
  <c r="F3705" i="12"/>
  <c r="F3706" i="12"/>
  <c r="F3707" i="12"/>
  <c r="H3702" i="12"/>
  <c r="H3703" i="12"/>
  <c r="H3704" i="12"/>
  <c r="H3705" i="12"/>
  <c r="H3706" i="12"/>
  <c r="H3707" i="12"/>
  <c r="J3702" i="12"/>
  <c r="J3703" i="12"/>
  <c r="J3704" i="12"/>
  <c r="J3705" i="12"/>
  <c r="J3706" i="12"/>
  <c r="J3707" i="12"/>
  <c r="M3702" i="12"/>
  <c r="M3703" i="12"/>
  <c r="M3704" i="12"/>
  <c r="M3705" i="12"/>
  <c r="M3706" i="12"/>
  <c r="M3707" i="12"/>
  <c r="O3702" i="12"/>
  <c r="O3703" i="12"/>
  <c r="O3704" i="12"/>
  <c r="O3705" i="12"/>
  <c r="O3706" i="12"/>
  <c r="O3707" i="12"/>
  <c r="R3702" i="12"/>
  <c r="R3703" i="12"/>
  <c r="R3704" i="12"/>
  <c r="R3705" i="12"/>
  <c r="R3706" i="12"/>
  <c r="R3707" i="12"/>
  <c r="T3702" i="12"/>
  <c r="T3703" i="12"/>
  <c r="T3704" i="12"/>
  <c r="T3705" i="12"/>
  <c r="T3706" i="12"/>
  <c r="T3707" i="12"/>
  <c r="I772" i="16"/>
  <c r="I771" i="16"/>
  <c r="B3695" i="12"/>
  <c r="B3696" i="12"/>
  <c r="B3697" i="12"/>
  <c r="B3698" i="12"/>
  <c r="B3699" i="12"/>
  <c r="B3700" i="12"/>
  <c r="B3701" i="12"/>
  <c r="F3695" i="12"/>
  <c r="F3696" i="12"/>
  <c r="F3697" i="12"/>
  <c r="F3698" i="12"/>
  <c r="F3699" i="12"/>
  <c r="F3700" i="12"/>
  <c r="F3701" i="12"/>
  <c r="H3695" i="12"/>
  <c r="H3696" i="12"/>
  <c r="H3697" i="12"/>
  <c r="H3698" i="12"/>
  <c r="H3699" i="12"/>
  <c r="H3700" i="12"/>
  <c r="H3701" i="12"/>
  <c r="J3695" i="12"/>
  <c r="J3696" i="12"/>
  <c r="J3697" i="12"/>
  <c r="J3698" i="12"/>
  <c r="J3699" i="12"/>
  <c r="J3700" i="12"/>
  <c r="J3701" i="12"/>
  <c r="M3695" i="12"/>
  <c r="M3696" i="12"/>
  <c r="M3697" i="12"/>
  <c r="M3698" i="12"/>
  <c r="M3699" i="12"/>
  <c r="M3700" i="12"/>
  <c r="M3701" i="12"/>
  <c r="O3695" i="12"/>
  <c r="O3696" i="12"/>
  <c r="O3697" i="12"/>
  <c r="O3698" i="12"/>
  <c r="O3699" i="12"/>
  <c r="O3700" i="12"/>
  <c r="O3701" i="12"/>
  <c r="R3695" i="12"/>
  <c r="R3696" i="12"/>
  <c r="R3697" i="12"/>
  <c r="R3698" i="12"/>
  <c r="R3699" i="12"/>
  <c r="R3700" i="12"/>
  <c r="R3701" i="12"/>
  <c r="T3695" i="12"/>
  <c r="T3696" i="12"/>
  <c r="T3697" i="12"/>
  <c r="T3698" i="12"/>
  <c r="T3699" i="12"/>
  <c r="T3700" i="12"/>
  <c r="T3701" i="12"/>
  <c r="B3689" i="12"/>
  <c r="B3690" i="12"/>
  <c r="B3691" i="12"/>
  <c r="B3692" i="12"/>
  <c r="B3693" i="12"/>
  <c r="B3694" i="12"/>
  <c r="F3689" i="12"/>
  <c r="F3690" i="12"/>
  <c r="F3691" i="12"/>
  <c r="F3692" i="12"/>
  <c r="F3693" i="12"/>
  <c r="F3694" i="12"/>
  <c r="H3689" i="12"/>
  <c r="H3690" i="12"/>
  <c r="H3691" i="12"/>
  <c r="H3692" i="12"/>
  <c r="H3693" i="12"/>
  <c r="H3694" i="12"/>
  <c r="J3689" i="12"/>
  <c r="J3690" i="12"/>
  <c r="J3691" i="12"/>
  <c r="J3692" i="12"/>
  <c r="J3693" i="12"/>
  <c r="J3694" i="12"/>
  <c r="M3689" i="12"/>
  <c r="M3690" i="12"/>
  <c r="M3691" i="12"/>
  <c r="M3692" i="12"/>
  <c r="M3693" i="12"/>
  <c r="M3694" i="12"/>
  <c r="O3689" i="12"/>
  <c r="O3690" i="12"/>
  <c r="O3691" i="12"/>
  <c r="O3692" i="12"/>
  <c r="O3693" i="12"/>
  <c r="O3694" i="12"/>
  <c r="R3689" i="12"/>
  <c r="R3690" i="12"/>
  <c r="R3691" i="12"/>
  <c r="R3692" i="12"/>
  <c r="R3693" i="12"/>
  <c r="R3694" i="12"/>
  <c r="T3689" i="12"/>
  <c r="T3690" i="12"/>
  <c r="T3691" i="12"/>
  <c r="T3692" i="12"/>
  <c r="T3693" i="12"/>
  <c r="T3694" i="12"/>
  <c r="H912" i="18"/>
  <c r="I912" i="18" a="1"/>
  <c r="I912" i="18" s="1"/>
  <c r="J912" i="18" a="1"/>
  <c r="J912" i="18" s="1"/>
  <c r="R912" i="18"/>
  <c r="H913" i="18"/>
  <c r="I913" i="18" a="1"/>
  <c r="I913" i="18" s="1"/>
  <c r="J913" i="18" a="1"/>
  <c r="J913" i="18" s="1"/>
  <c r="R913" i="18"/>
  <c r="C912" i="18"/>
  <c r="C913" i="18"/>
  <c r="E912" i="18"/>
  <c r="E913" i="18"/>
  <c r="G912" i="18"/>
  <c r="G913" i="18"/>
  <c r="I915" i="16"/>
  <c r="I914" i="16"/>
  <c r="A915" i="16"/>
  <c r="C915" i="16"/>
  <c r="K915" i="16"/>
  <c r="A914" i="16"/>
  <c r="C914" i="16"/>
  <c r="K914" i="16"/>
  <c r="C405" i="3"/>
  <c r="B3682" i="12"/>
  <c r="B3683" i="12"/>
  <c r="B3684" i="12"/>
  <c r="B3685" i="12"/>
  <c r="B3686" i="12"/>
  <c r="B3687" i="12"/>
  <c r="B3688" i="12"/>
  <c r="F3682" i="12"/>
  <c r="F3683" i="12"/>
  <c r="F3684" i="12"/>
  <c r="F3685" i="12"/>
  <c r="F3686" i="12"/>
  <c r="F3687" i="12"/>
  <c r="F3688" i="12"/>
  <c r="H3682" i="12"/>
  <c r="H3683" i="12"/>
  <c r="H3684" i="12"/>
  <c r="H3685" i="12"/>
  <c r="H3686" i="12"/>
  <c r="H3687" i="12"/>
  <c r="H3688" i="12"/>
  <c r="J3682" i="12"/>
  <c r="J3683" i="12"/>
  <c r="J3684" i="12"/>
  <c r="J3685" i="12"/>
  <c r="J3686" i="12"/>
  <c r="J3687" i="12"/>
  <c r="J3688" i="12"/>
  <c r="M3682" i="12"/>
  <c r="M3683" i="12"/>
  <c r="M3684" i="12"/>
  <c r="M3685" i="12"/>
  <c r="M3686" i="12"/>
  <c r="M3687" i="12"/>
  <c r="M3688" i="12"/>
  <c r="O3682" i="12"/>
  <c r="O3683" i="12"/>
  <c r="O3684" i="12"/>
  <c r="O3685" i="12"/>
  <c r="O3686" i="12"/>
  <c r="O3687" i="12"/>
  <c r="O3688" i="12"/>
  <c r="R3682" i="12"/>
  <c r="R3683" i="12"/>
  <c r="R3684" i="12"/>
  <c r="R3685" i="12"/>
  <c r="R3686" i="12"/>
  <c r="R3687" i="12"/>
  <c r="R3688" i="12"/>
  <c r="T3682" i="12"/>
  <c r="T3683" i="12"/>
  <c r="T3684" i="12"/>
  <c r="T3685" i="12"/>
  <c r="T3686" i="12"/>
  <c r="T3687" i="12"/>
  <c r="T3688" i="12"/>
  <c r="B3673" i="12"/>
  <c r="B3674" i="12"/>
  <c r="B3675" i="12"/>
  <c r="B3676" i="12"/>
  <c r="B3677" i="12"/>
  <c r="B3678" i="12"/>
  <c r="B3679" i="12"/>
  <c r="B3680" i="12"/>
  <c r="B3681" i="12"/>
  <c r="F3673" i="12"/>
  <c r="F3674" i="12"/>
  <c r="F3675" i="12"/>
  <c r="F3676" i="12"/>
  <c r="F3677" i="12"/>
  <c r="F3678" i="12"/>
  <c r="F3679" i="12"/>
  <c r="F3680" i="12"/>
  <c r="F3681" i="12"/>
  <c r="H3673" i="12"/>
  <c r="H3674" i="12"/>
  <c r="H3675" i="12"/>
  <c r="H3676" i="12"/>
  <c r="H3677" i="12"/>
  <c r="H3678" i="12"/>
  <c r="H3679" i="12"/>
  <c r="H3680" i="12"/>
  <c r="H3681" i="12"/>
  <c r="J3673" i="12"/>
  <c r="J3674" i="12"/>
  <c r="J3675" i="12"/>
  <c r="J3676" i="12"/>
  <c r="J3677" i="12"/>
  <c r="J3678" i="12"/>
  <c r="J3679" i="12"/>
  <c r="J3680" i="12"/>
  <c r="J3681" i="12"/>
  <c r="M3673" i="12"/>
  <c r="M3674" i="12"/>
  <c r="M3675" i="12"/>
  <c r="M3676" i="12"/>
  <c r="M3677" i="12"/>
  <c r="M3678" i="12"/>
  <c r="M3679" i="12"/>
  <c r="M3680" i="12"/>
  <c r="M3681" i="12"/>
  <c r="O3673" i="12"/>
  <c r="O3674" i="12"/>
  <c r="O3675" i="12"/>
  <c r="O3676" i="12"/>
  <c r="O3677" i="12"/>
  <c r="O3678" i="12"/>
  <c r="O3679" i="12"/>
  <c r="O3680" i="12"/>
  <c r="O3681" i="12"/>
  <c r="R3673" i="12"/>
  <c r="R3674" i="12"/>
  <c r="R3675" i="12"/>
  <c r="R3676" i="12"/>
  <c r="R3677" i="12"/>
  <c r="R3678" i="12"/>
  <c r="R3679" i="12"/>
  <c r="R3680" i="12"/>
  <c r="R3681" i="12"/>
  <c r="T3673" i="12"/>
  <c r="T3674" i="12"/>
  <c r="T3675" i="12"/>
  <c r="T3676" i="12"/>
  <c r="T3677" i="12"/>
  <c r="T3678" i="12"/>
  <c r="T3679" i="12"/>
  <c r="T3680" i="12"/>
  <c r="T3681" i="12"/>
  <c r="B3660" i="12"/>
  <c r="B3661" i="12"/>
  <c r="B3662" i="12"/>
  <c r="B3663" i="12"/>
  <c r="B3664" i="12"/>
  <c r="B3665" i="12"/>
  <c r="B3666" i="12"/>
  <c r="B3667" i="12"/>
  <c r="B3668" i="12"/>
  <c r="B3669" i="12"/>
  <c r="B3670" i="12"/>
  <c r="B3671" i="12"/>
  <c r="B3672" i="12"/>
  <c r="F3660" i="12"/>
  <c r="F3661" i="12"/>
  <c r="F3662" i="12"/>
  <c r="F3663" i="12"/>
  <c r="F3664" i="12"/>
  <c r="F3665" i="12"/>
  <c r="F3666" i="12"/>
  <c r="F3667" i="12"/>
  <c r="F3668" i="12"/>
  <c r="F3669" i="12"/>
  <c r="F3670" i="12"/>
  <c r="F3671" i="12"/>
  <c r="F3672" i="12"/>
  <c r="H3660" i="12"/>
  <c r="H3661" i="12"/>
  <c r="H3662" i="12"/>
  <c r="H3663" i="12"/>
  <c r="H3664" i="12"/>
  <c r="H3665" i="12"/>
  <c r="H3666" i="12"/>
  <c r="H3667" i="12"/>
  <c r="H3668" i="12"/>
  <c r="H3669" i="12"/>
  <c r="H3670" i="12"/>
  <c r="H3671" i="12"/>
  <c r="H3672" i="12"/>
  <c r="J3660" i="12"/>
  <c r="J3661" i="12"/>
  <c r="J3662" i="12"/>
  <c r="J3663" i="12"/>
  <c r="J3664" i="12"/>
  <c r="J3665" i="12"/>
  <c r="J3666" i="12"/>
  <c r="J3667" i="12"/>
  <c r="J3668" i="12"/>
  <c r="J3669" i="12"/>
  <c r="J3670" i="12"/>
  <c r="J3671" i="12"/>
  <c r="J3672" i="12"/>
  <c r="M3660" i="12"/>
  <c r="M3661" i="12"/>
  <c r="M3662" i="12"/>
  <c r="M3663" i="12"/>
  <c r="M3664" i="12"/>
  <c r="M3665" i="12"/>
  <c r="M3666" i="12"/>
  <c r="M3667" i="12"/>
  <c r="M3668" i="12"/>
  <c r="M3669" i="12"/>
  <c r="M3670" i="12"/>
  <c r="M3671" i="12"/>
  <c r="M3672" i="12"/>
  <c r="O3660" i="12"/>
  <c r="O3661" i="12"/>
  <c r="O3662" i="12"/>
  <c r="O3663" i="12"/>
  <c r="O3664" i="12"/>
  <c r="O3665" i="12"/>
  <c r="O3666" i="12"/>
  <c r="O3667" i="12"/>
  <c r="O3668" i="12"/>
  <c r="O3669" i="12"/>
  <c r="O3670" i="12"/>
  <c r="O3671" i="12"/>
  <c r="O3672" i="12"/>
  <c r="R3660" i="12"/>
  <c r="R3661" i="12"/>
  <c r="R3662" i="12"/>
  <c r="R3663" i="12"/>
  <c r="R3664" i="12"/>
  <c r="R3665" i="12"/>
  <c r="R3666" i="12"/>
  <c r="R3667" i="12"/>
  <c r="R3668" i="12"/>
  <c r="R3669" i="12"/>
  <c r="R3670" i="12"/>
  <c r="R3671" i="12"/>
  <c r="R3672" i="12"/>
  <c r="T3660" i="12"/>
  <c r="T3661" i="12"/>
  <c r="T3662" i="12"/>
  <c r="T3663" i="12"/>
  <c r="T3664" i="12"/>
  <c r="T3665" i="12"/>
  <c r="T3666" i="12"/>
  <c r="T3667" i="12"/>
  <c r="T3668" i="12"/>
  <c r="T3669" i="12"/>
  <c r="T3670" i="12"/>
  <c r="T3671" i="12"/>
  <c r="T3672" i="12"/>
  <c r="B3653" i="12"/>
  <c r="B3654" i="12"/>
  <c r="B3655" i="12"/>
  <c r="B3656" i="12"/>
  <c r="B3657" i="12"/>
  <c r="B3658" i="12"/>
  <c r="B3659" i="12"/>
  <c r="F3653" i="12"/>
  <c r="F3654" i="12"/>
  <c r="F3655" i="12"/>
  <c r="F3656" i="12"/>
  <c r="F3657" i="12"/>
  <c r="F3658" i="12"/>
  <c r="F3659" i="12"/>
  <c r="H3653" i="12"/>
  <c r="H3654" i="12"/>
  <c r="H3655" i="12"/>
  <c r="H3656" i="12"/>
  <c r="H3657" i="12"/>
  <c r="H3658" i="12"/>
  <c r="H3659" i="12"/>
  <c r="J3653" i="12"/>
  <c r="J3654" i="12"/>
  <c r="J3655" i="12"/>
  <c r="J3656" i="12"/>
  <c r="J3657" i="12"/>
  <c r="J3658" i="12"/>
  <c r="J3659" i="12"/>
  <c r="M3653" i="12"/>
  <c r="M3654" i="12"/>
  <c r="M3655" i="12"/>
  <c r="M3656" i="12"/>
  <c r="M3657" i="12"/>
  <c r="M3658" i="12"/>
  <c r="M3659" i="12"/>
  <c r="O3653" i="12"/>
  <c r="O3654" i="12"/>
  <c r="O3655" i="12"/>
  <c r="O3656" i="12"/>
  <c r="O3657" i="12"/>
  <c r="O3658" i="12"/>
  <c r="O3659" i="12"/>
  <c r="R3653" i="12"/>
  <c r="R3654" i="12"/>
  <c r="R3655" i="12"/>
  <c r="R3656" i="12"/>
  <c r="R3657" i="12"/>
  <c r="R3658" i="12"/>
  <c r="R3659" i="12"/>
  <c r="T3653" i="12"/>
  <c r="T3654" i="12"/>
  <c r="T3655" i="12"/>
  <c r="T3656" i="12"/>
  <c r="T3657" i="12"/>
  <c r="T3658" i="12"/>
  <c r="T3659" i="12"/>
  <c r="C892" i="17"/>
  <c r="C893" i="17"/>
  <c r="C894" i="17"/>
  <c r="C895" i="17"/>
  <c r="C896" i="17"/>
  <c r="C897" i="17"/>
  <c r="C898" i="17"/>
  <c r="C899" i="17"/>
  <c r="C900" i="17"/>
  <c r="E892" i="17"/>
  <c r="E893" i="17"/>
  <c r="E894" i="17"/>
  <c r="E895" i="17"/>
  <c r="E896" i="17"/>
  <c r="E897" i="17"/>
  <c r="E898" i="17"/>
  <c r="E899" i="17"/>
  <c r="E900" i="17"/>
  <c r="G892" i="17"/>
  <c r="G893" i="17"/>
  <c r="G894" i="17"/>
  <c r="G895" i="17"/>
  <c r="G896" i="17"/>
  <c r="G897" i="17"/>
  <c r="G898" i="17"/>
  <c r="G899" i="17"/>
  <c r="G900" i="17"/>
  <c r="I904" i="18" a="1"/>
  <c r="I904" i="18" s="1"/>
  <c r="H903" i="18"/>
  <c r="H904" i="18"/>
  <c r="H905" i="18"/>
  <c r="H906" i="18"/>
  <c r="H907" i="18"/>
  <c r="H908" i="18"/>
  <c r="I908" i="18" a="1"/>
  <c r="I908" i="18" s="1"/>
  <c r="J908" i="18" a="1"/>
  <c r="J908" i="18" s="1"/>
  <c r="R908" i="18"/>
  <c r="H909" i="18"/>
  <c r="I909" i="18" a="1"/>
  <c r="I909" i="18" s="1"/>
  <c r="J909" i="18" a="1"/>
  <c r="J909" i="18" s="1"/>
  <c r="R909" i="18"/>
  <c r="H910" i="18"/>
  <c r="H911" i="18"/>
  <c r="C903" i="18"/>
  <c r="C904" i="18"/>
  <c r="C905" i="18"/>
  <c r="C906" i="18"/>
  <c r="C907" i="18"/>
  <c r="C908" i="18"/>
  <c r="C909" i="18"/>
  <c r="C910" i="18"/>
  <c r="C911" i="18"/>
  <c r="E903" i="18"/>
  <c r="E904" i="18"/>
  <c r="E905" i="18"/>
  <c r="E906" i="18"/>
  <c r="E907" i="18"/>
  <c r="E908" i="18"/>
  <c r="E909" i="18"/>
  <c r="E910" i="18"/>
  <c r="E911" i="18"/>
  <c r="G903" i="18"/>
  <c r="G904" i="18"/>
  <c r="G905" i="18"/>
  <c r="G906" i="18"/>
  <c r="G907" i="18"/>
  <c r="G908" i="18"/>
  <c r="G909" i="18"/>
  <c r="G910" i="18"/>
  <c r="G911" i="18"/>
  <c r="B908" i="10"/>
  <c r="B909" i="10"/>
  <c r="B910" i="10"/>
  <c r="B911" i="10"/>
  <c r="B912" i="10"/>
  <c r="B913" i="10"/>
  <c r="B914" i="10"/>
  <c r="B915" i="10"/>
  <c r="B916" i="10"/>
  <c r="D908" i="10"/>
  <c r="D909" i="10"/>
  <c r="D910" i="10"/>
  <c r="D911" i="10"/>
  <c r="D912" i="10"/>
  <c r="D913" i="10"/>
  <c r="D914" i="10"/>
  <c r="D915" i="10"/>
  <c r="D916" i="10"/>
  <c r="B679" i="7"/>
  <c r="B680" i="7"/>
  <c r="D679" i="7"/>
  <c r="D680" i="7"/>
  <c r="C404" i="3"/>
  <c r="A912" i="16"/>
  <c r="A913" i="16"/>
  <c r="C912" i="16"/>
  <c r="C913" i="16"/>
  <c r="I912" i="16"/>
  <c r="I913" i="16"/>
  <c r="K912" i="16"/>
  <c r="K913" i="16"/>
  <c r="B675" i="7"/>
  <c r="B676" i="7"/>
  <c r="B677" i="7"/>
  <c r="B678" i="7"/>
  <c r="D675" i="7"/>
  <c r="D676" i="7"/>
  <c r="D677" i="7"/>
  <c r="D678" i="7"/>
  <c r="D673" i="7"/>
  <c r="D674" i="7"/>
  <c r="B674" i="7"/>
  <c r="B673" i="7"/>
  <c r="A909" i="16"/>
  <c r="C909" i="16"/>
  <c r="I909" i="16"/>
  <c r="K909" i="16"/>
  <c r="A911" i="16"/>
  <c r="C911" i="16"/>
  <c r="I911" i="16"/>
  <c r="K911" i="16"/>
  <c r="A910" i="16"/>
  <c r="C910" i="16"/>
  <c r="I910" i="16"/>
  <c r="K910" i="16"/>
  <c r="A908" i="16"/>
  <c r="C908" i="16"/>
  <c r="I908" i="16"/>
  <c r="K908" i="16"/>
  <c r="A907" i="16"/>
  <c r="C907" i="16"/>
  <c r="I907" i="16"/>
  <c r="K907" i="16"/>
  <c r="A906" i="16"/>
  <c r="C906" i="16"/>
  <c r="I906" i="16"/>
  <c r="K906" i="16"/>
  <c r="A905" i="16"/>
  <c r="C905" i="16"/>
  <c r="I905" i="16"/>
  <c r="K905" i="16"/>
  <c r="C403" i="3"/>
  <c r="C401" i="3"/>
  <c r="C402" i="3"/>
  <c r="C400" i="3"/>
  <c r="A2" i="16"/>
  <c r="A3" i="16"/>
  <c r="A4" i="16"/>
  <c r="A5" i="16"/>
  <c r="A6" i="16"/>
  <c r="A7" i="16"/>
  <c r="A8" i="16"/>
  <c r="A9" i="16"/>
  <c r="A10" i="16"/>
  <c r="A11" i="16"/>
  <c r="A12" i="16"/>
  <c r="A13" i="16"/>
  <c r="A14" i="16"/>
  <c r="A15" i="16"/>
  <c r="A16" i="16"/>
  <c r="A17" i="16"/>
  <c r="A18" i="16"/>
  <c r="A19" i="16"/>
  <c r="A20" i="16"/>
  <c r="A21" i="16"/>
  <c r="A22" i="16"/>
  <c r="A23" i="16"/>
  <c r="A24" i="16"/>
  <c r="A25" i="16"/>
  <c r="A26" i="16"/>
  <c r="A27" i="16"/>
  <c r="A28" i="16"/>
  <c r="A29" i="16"/>
  <c r="A30" i="16"/>
  <c r="A31" i="16"/>
  <c r="A32" i="16"/>
  <c r="A33" i="16"/>
  <c r="A34" i="16"/>
  <c r="A35" i="16"/>
  <c r="A36" i="16"/>
  <c r="A37" i="16"/>
  <c r="A38" i="16"/>
  <c r="A39" i="16"/>
  <c r="A40" i="16"/>
  <c r="A41" i="16"/>
  <c r="A42" i="16"/>
  <c r="A43" i="16"/>
  <c r="A44" i="16"/>
  <c r="A45" i="16"/>
  <c r="A46" i="16"/>
  <c r="A47" i="16"/>
  <c r="A48" i="16"/>
  <c r="A49" i="16"/>
  <c r="A50" i="16"/>
  <c r="A51" i="16"/>
  <c r="A52" i="16"/>
  <c r="A53" i="16"/>
  <c r="A54" i="16"/>
  <c r="A55" i="16"/>
  <c r="A56" i="16"/>
  <c r="A57" i="16"/>
  <c r="A58" i="16"/>
  <c r="A59" i="16"/>
  <c r="A60" i="16"/>
  <c r="A61" i="16"/>
  <c r="A62" i="16"/>
  <c r="A63" i="16"/>
  <c r="A64" i="16"/>
  <c r="A65" i="16"/>
  <c r="A66" i="16"/>
  <c r="A67" i="16"/>
  <c r="A68" i="16"/>
  <c r="A69" i="16"/>
  <c r="A70" i="16"/>
  <c r="A71" i="16"/>
  <c r="A72" i="16"/>
  <c r="A73" i="16"/>
  <c r="A74" i="16"/>
  <c r="A75" i="16"/>
  <c r="A76" i="16"/>
  <c r="A77" i="16"/>
  <c r="A78" i="16"/>
  <c r="A79" i="16"/>
  <c r="A80" i="16"/>
  <c r="A81" i="16"/>
  <c r="A82" i="16"/>
  <c r="A83" i="16"/>
  <c r="A84" i="16"/>
  <c r="A85" i="16"/>
  <c r="A86" i="16"/>
  <c r="A87" i="16"/>
  <c r="A88" i="16"/>
  <c r="A89" i="16"/>
  <c r="A90" i="16"/>
  <c r="A91" i="16"/>
  <c r="A92" i="16"/>
  <c r="A93" i="16"/>
  <c r="A94" i="16"/>
  <c r="A95" i="16"/>
  <c r="A96" i="16"/>
  <c r="A97" i="16"/>
  <c r="A98" i="16"/>
  <c r="A99" i="16"/>
  <c r="A100" i="16"/>
  <c r="A101" i="16"/>
  <c r="A102" i="16"/>
  <c r="A103" i="16"/>
  <c r="A104" i="16"/>
  <c r="A105" i="16"/>
  <c r="A106" i="16"/>
  <c r="A107" i="16"/>
  <c r="A108" i="16"/>
  <c r="A109" i="16"/>
  <c r="A110" i="16"/>
  <c r="A111" i="16"/>
  <c r="A112" i="16"/>
  <c r="A113" i="16"/>
  <c r="A114" i="16"/>
  <c r="A115" i="16"/>
  <c r="A116" i="16"/>
  <c r="A117" i="16"/>
  <c r="A118" i="16"/>
  <c r="A119" i="16"/>
  <c r="A120" i="16"/>
  <c r="A121" i="16"/>
  <c r="A122" i="16"/>
  <c r="A123" i="16"/>
  <c r="A124" i="16"/>
  <c r="A125" i="16"/>
  <c r="A126" i="16"/>
  <c r="A127" i="16"/>
  <c r="A128" i="16"/>
  <c r="A129" i="16"/>
  <c r="A130" i="16"/>
  <c r="A131" i="16"/>
  <c r="A132" i="16"/>
  <c r="A133" i="16"/>
  <c r="A134" i="16"/>
  <c r="A135" i="16"/>
  <c r="A136" i="16"/>
  <c r="A137" i="16"/>
  <c r="A138" i="16"/>
  <c r="A139" i="16"/>
  <c r="A140" i="16"/>
  <c r="A141" i="16"/>
  <c r="A142" i="16"/>
  <c r="A143" i="16"/>
  <c r="A144" i="16"/>
  <c r="A145" i="16"/>
  <c r="A146" i="16"/>
  <c r="A147" i="16"/>
  <c r="A148" i="16"/>
  <c r="A149" i="16"/>
  <c r="A150" i="16"/>
  <c r="A151" i="16"/>
  <c r="A152" i="16"/>
  <c r="A153" i="16"/>
  <c r="A154" i="16"/>
  <c r="A155" i="16"/>
  <c r="A156" i="16"/>
  <c r="A157" i="16"/>
  <c r="A158" i="16"/>
  <c r="A159" i="16"/>
  <c r="A160" i="16"/>
  <c r="A161" i="16"/>
  <c r="A162" i="16"/>
  <c r="A163" i="16"/>
  <c r="A164" i="16"/>
  <c r="A165" i="16"/>
  <c r="A166" i="16"/>
  <c r="A167" i="16"/>
  <c r="A168" i="16"/>
  <c r="A169" i="16"/>
  <c r="A170" i="16"/>
  <c r="A171" i="16"/>
  <c r="A172" i="16"/>
  <c r="A173" i="16"/>
  <c r="A174" i="16"/>
  <c r="A175" i="16"/>
  <c r="A176" i="16"/>
  <c r="A177" i="16"/>
  <c r="A178" i="16"/>
  <c r="A179" i="16"/>
  <c r="A180" i="16"/>
  <c r="A181" i="16"/>
  <c r="A182" i="16"/>
  <c r="A183" i="16"/>
  <c r="A184" i="16"/>
  <c r="A185" i="16"/>
  <c r="A186" i="16"/>
  <c r="A187" i="16"/>
  <c r="A188" i="16"/>
  <c r="A189" i="16"/>
  <c r="A190" i="16"/>
  <c r="A191" i="16"/>
  <c r="A192" i="16"/>
  <c r="A193" i="16"/>
  <c r="A194" i="16"/>
  <c r="A195" i="16"/>
  <c r="A196" i="16"/>
  <c r="A197" i="16"/>
  <c r="A198" i="16"/>
  <c r="A199" i="16"/>
  <c r="A200" i="16"/>
  <c r="A201" i="16"/>
  <c r="A202" i="16"/>
  <c r="A203" i="16"/>
  <c r="A204" i="16"/>
  <c r="A205" i="16"/>
  <c r="A206" i="16"/>
  <c r="A207" i="16"/>
  <c r="A208" i="16"/>
  <c r="A209" i="16"/>
  <c r="A210" i="16"/>
  <c r="A211" i="16"/>
  <c r="A212" i="16"/>
  <c r="A213" i="16"/>
  <c r="A214" i="16"/>
  <c r="A215" i="16"/>
  <c r="A216" i="16"/>
  <c r="A217" i="16"/>
  <c r="A218" i="16"/>
  <c r="A219" i="16"/>
  <c r="A220" i="16"/>
  <c r="A221" i="16"/>
  <c r="A222" i="16"/>
  <c r="A223" i="16"/>
  <c r="A224" i="16"/>
  <c r="A225" i="16"/>
  <c r="A226" i="16"/>
  <c r="A227" i="16"/>
  <c r="A228" i="16"/>
  <c r="A229" i="16"/>
  <c r="A230" i="16"/>
  <c r="A231" i="16"/>
  <c r="A232" i="16"/>
  <c r="A233" i="16"/>
  <c r="A234" i="16"/>
  <c r="A235" i="16"/>
  <c r="A236" i="16"/>
  <c r="A237" i="16"/>
  <c r="A238" i="16"/>
  <c r="A239" i="16"/>
  <c r="A240" i="16"/>
  <c r="A241" i="16"/>
  <c r="A242" i="16"/>
  <c r="A243" i="16"/>
  <c r="A244" i="16"/>
  <c r="A245" i="16"/>
  <c r="A246" i="16"/>
  <c r="A247" i="16"/>
  <c r="A248" i="16"/>
  <c r="A249" i="16"/>
  <c r="A250" i="16"/>
  <c r="A251" i="16"/>
  <c r="A252" i="16"/>
  <c r="A253" i="16"/>
  <c r="A254" i="16"/>
  <c r="A255" i="16"/>
  <c r="A256" i="16"/>
  <c r="A257" i="16"/>
  <c r="A258" i="16"/>
  <c r="A259" i="16"/>
  <c r="A260" i="16"/>
  <c r="A261" i="16"/>
  <c r="A262" i="16"/>
  <c r="A263" i="16"/>
  <c r="A264" i="16"/>
  <c r="A265" i="16"/>
  <c r="A266" i="16"/>
  <c r="A267" i="16"/>
  <c r="A268" i="16"/>
  <c r="A269" i="16"/>
  <c r="A270" i="16"/>
  <c r="A271" i="16"/>
  <c r="A272" i="16"/>
  <c r="A273" i="16"/>
  <c r="A274" i="16"/>
  <c r="A275" i="16"/>
  <c r="A276" i="16"/>
  <c r="A277" i="16"/>
  <c r="A278" i="16"/>
  <c r="A279" i="16"/>
  <c r="A280" i="16"/>
  <c r="A281" i="16"/>
  <c r="A282" i="16"/>
  <c r="A283" i="16"/>
  <c r="A284" i="16"/>
  <c r="A285" i="16"/>
  <c r="A286" i="16"/>
  <c r="A287" i="16"/>
  <c r="A288" i="16"/>
  <c r="A289" i="16"/>
  <c r="A290" i="16"/>
  <c r="A291" i="16"/>
  <c r="A292" i="16"/>
  <c r="A293" i="16"/>
  <c r="A294" i="16"/>
  <c r="A295" i="16"/>
  <c r="A296" i="16"/>
  <c r="A297" i="16"/>
  <c r="A298" i="16"/>
  <c r="A299" i="16"/>
  <c r="A300" i="16"/>
  <c r="A301" i="16"/>
  <c r="A302" i="16"/>
  <c r="A303" i="16"/>
  <c r="A304" i="16"/>
  <c r="A305" i="16"/>
  <c r="A306" i="16"/>
  <c r="A307" i="16"/>
  <c r="A308" i="16"/>
  <c r="A309" i="16"/>
  <c r="A310" i="16"/>
  <c r="A311" i="16"/>
  <c r="A312" i="16"/>
  <c r="A313" i="16"/>
  <c r="A314" i="16"/>
  <c r="A315" i="16"/>
  <c r="A316" i="16"/>
  <c r="A317" i="16"/>
  <c r="A318" i="16"/>
  <c r="A319" i="16"/>
  <c r="A320" i="16"/>
  <c r="A321" i="16"/>
  <c r="A322" i="16"/>
  <c r="A323" i="16"/>
  <c r="A324" i="16"/>
  <c r="A325" i="16"/>
  <c r="A326" i="16"/>
  <c r="A327" i="16"/>
  <c r="A328" i="16"/>
  <c r="A329" i="16"/>
  <c r="A330" i="16"/>
  <c r="A331" i="16"/>
  <c r="A332" i="16"/>
  <c r="A333" i="16"/>
  <c r="A334" i="16"/>
  <c r="A335" i="16"/>
  <c r="A336" i="16"/>
  <c r="A337" i="16"/>
  <c r="A338" i="16"/>
  <c r="A339" i="16"/>
  <c r="A340" i="16"/>
  <c r="A341" i="16"/>
  <c r="A342" i="16"/>
  <c r="A343" i="16"/>
  <c r="A344" i="16"/>
  <c r="A345" i="16"/>
  <c r="A346" i="16"/>
  <c r="A347" i="16"/>
  <c r="A348" i="16"/>
  <c r="A349" i="16"/>
  <c r="A350" i="16"/>
  <c r="A351" i="16"/>
  <c r="A352" i="16"/>
  <c r="A353" i="16"/>
  <c r="A354" i="16"/>
  <c r="A355" i="16"/>
  <c r="A356" i="16"/>
  <c r="A357" i="16"/>
  <c r="A358" i="16"/>
  <c r="A359" i="16"/>
  <c r="A360" i="16"/>
  <c r="A361" i="16"/>
  <c r="A362" i="16"/>
  <c r="A363" i="16"/>
  <c r="A364" i="16"/>
  <c r="A365" i="16"/>
  <c r="A366" i="16"/>
  <c r="A367" i="16"/>
  <c r="A368" i="16"/>
  <c r="A369" i="16"/>
  <c r="A370" i="16"/>
  <c r="A371" i="16"/>
  <c r="A372" i="16"/>
  <c r="A373" i="16"/>
  <c r="A374" i="16"/>
  <c r="A375" i="16"/>
  <c r="A376" i="16"/>
  <c r="A377" i="16"/>
  <c r="A378" i="16"/>
  <c r="A379" i="16"/>
  <c r="A380" i="16"/>
  <c r="A381" i="16"/>
  <c r="A382" i="16"/>
  <c r="A383" i="16"/>
  <c r="A384" i="16"/>
  <c r="A385" i="16"/>
  <c r="A386" i="16"/>
  <c r="A387" i="16"/>
  <c r="A388" i="16"/>
  <c r="A389" i="16"/>
  <c r="A390" i="16"/>
  <c r="A391" i="16"/>
  <c r="A392" i="16"/>
  <c r="A393" i="16"/>
  <c r="A394" i="16"/>
  <c r="A395" i="16"/>
  <c r="A396" i="16"/>
  <c r="A397" i="16"/>
  <c r="A398" i="16"/>
  <c r="A399" i="16"/>
  <c r="A400" i="16"/>
  <c r="A401" i="16"/>
  <c r="A402" i="16"/>
  <c r="A403" i="16"/>
  <c r="A404" i="16"/>
  <c r="A405" i="16"/>
  <c r="A406" i="16"/>
  <c r="A407" i="16"/>
  <c r="A408" i="16"/>
  <c r="A409" i="16"/>
  <c r="A410" i="16"/>
  <c r="A411" i="16"/>
  <c r="A412" i="16"/>
  <c r="A413" i="16"/>
  <c r="A414" i="16"/>
  <c r="A415" i="16"/>
  <c r="A416" i="16"/>
  <c r="A417" i="16"/>
  <c r="A418" i="16"/>
  <c r="A419" i="16"/>
  <c r="A420" i="16"/>
  <c r="A421" i="16"/>
  <c r="A422" i="16"/>
  <c r="A423" i="16"/>
  <c r="A424" i="16"/>
  <c r="A425" i="16"/>
  <c r="A426" i="16"/>
  <c r="A427" i="16"/>
  <c r="A428" i="16"/>
  <c r="A429" i="16"/>
  <c r="A430" i="16"/>
  <c r="A431" i="16"/>
  <c r="A432" i="16"/>
  <c r="A433" i="16"/>
  <c r="A434" i="16"/>
  <c r="A435" i="16"/>
  <c r="A436" i="16"/>
  <c r="A437" i="16"/>
  <c r="A438" i="16"/>
  <c r="A439" i="16"/>
  <c r="A440" i="16"/>
  <c r="A441" i="16"/>
  <c r="A442" i="16"/>
  <c r="A443" i="16"/>
  <c r="A444" i="16"/>
  <c r="A445" i="16"/>
  <c r="A446" i="16"/>
  <c r="A447" i="16"/>
  <c r="A448" i="16"/>
  <c r="A449" i="16"/>
  <c r="A450" i="16"/>
  <c r="A451" i="16"/>
  <c r="A452" i="16"/>
  <c r="A453" i="16"/>
  <c r="A454" i="16"/>
  <c r="A455" i="16"/>
  <c r="A456" i="16"/>
  <c r="A457" i="16"/>
  <c r="A458" i="16"/>
  <c r="A459" i="16"/>
  <c r="A460" i="16"/>
  <c r="A461" i="16"/>
  <c r="A462" i="16"/>
  <c r="A463" i="16"/>
  <c r="A464" i="16"/>
  <c r="A465" i="16"/>
  <c r="A466" i="16"/>
  <c r="A467" i="16"/>
  <c r="A468" i="16"/>
  <c r="A469" i="16"/>
  <c r="A470" i="16"/>
  <c r="A471" i="16"/>
  <c r="A472" i="16"/>
  <c r="A473" i="16"/>
  <c r="A474" i="16"/>
  <c r="A475" i="16"/>
  <c r="A476" i="16"/>
  <c r="A477" i="16"/>
  <c r="A478" i="16"/>
  <c r="A479" i="16"/>
  <c r="A480" i="16"/>
  <c r="A481" i="16"/>
  <c r="A482" i="16"/>
  <c r="A483" i="16"/>
  <c r="A484" i="16"/>
  <c r="A485" i="16"/>
  <c r="A486" i="16"/>
  <c r="A487" i="16"/>
  <c r="A488" i="16"/>
  <c r="A489" i="16"/>
  <c r="A490" i="16"/>
  <c r="A491" i="16"/>
  <c r="A492" i="16"/>
  <c r="A493" i="16"/>
  <c r="A494" i="16"/>
  <c r="A495" i="16"/>
  <c r="A496" i="16"/>
  <c r="A497" i="16"/>
  <c r="A498" i="16"/>
  <c r="A499" i="16"/>
  <c r="A500" i="16"/>
  <c r="A501" i="16"/>
  <c r="A502" i="16"/>
  <c r="A503" i="16"/>
  <c r="A504" i="16"/>
  <c r="A505" i="16"/>
  <c r="A506" i="16"/>
  <c r="A507" i="16"/>
  <c r="A508" i="16"/>
  <c r="A509" i="16"/>
  <c r="A510" i="16"/>
  <c r="A511" i="16"/>
  <c r="A512" i="16"/>
  <c r="A513" i="16"/>
  <c r="A514" i="16"/>
  <c r="A515" i="16"/>
  <c r="A516" i="16"/>
  <c r="A517" i="16"/>
  <c r="A518" i="16"/>
  <c r="A519" i="16"/>
  <c r="A520" i="16"/>
  <c r="A521" i="16"/>
  <c r="A522" i="16"/>
  <c r="A523" i="16"/>
  <c r="A524" i="16"/>
  <c r="A525" i="16"/>
  <c r="A526" i="16"/>
  <c r="A527" i="16"/>
  <c r="A528" i="16"/>
  <c r="A529" i="16"/>
  <c r="A530" i="16"/>
  <c r="A531" i="16"/>
  <c r="A532" i="16"/>
  <c r="A533" i="16"/>
  <c r="A534" i="16"/>
  <c r="A535" i="16"/>
  <c r="A536" i="16"/>
  <c r="A537" i="16"/>
  <c r="A538" i="16"/>
  <c r="A539" i="16"/>
  <c r="A540" i="16"/>
  <c r="A541" i="16"/>
  <c r="A542" i="16"/>
  <c r="A543" i="16"/>
  <c r="A544" i="16"/>
  <c r="A545" i="16"/>
  <c r="A546" i="16"/>
  <c r="A547" i="16"/>
  <c r="A548" i="16"/>
  <c r="A549" i="16"/>
  <c r="A550" i="16"/>
  <c r="A551" i="16"/>
  <c r="A552" i="16"/>
  <c r="A553" i="16"/>
  <c r="A554" i="16"/>
  <c r="A555" i="16"/>
  <c r="A556" i="16"/>
  <c r="A557" i="16"/>
  <c r="A558" i="16"/>
  <c r="A559" i="16"/>
  <c r="A560" i="16"/>
  <c r="A561" i="16"/>
  <c r="A562" i="16"/>
  <c r="A563" i="16"/>
  <c r="A564" i="16"/>
  <c r="A565" i="16"/>
  <c r="A566" i="16"/>
  <c r="A567" i="16"/>
  <c r="A568" i="16"/>
  <c r="A569" i="16"/>
  <c r="A570" i="16"/>
  <c r="A571" i="16"/>
  <c r="A572" i="16"/>
  <c r="A573" i="16"/>
  <c r="A574" i="16"/>
  <c r="A575" i="16"/>
  <c r="A576" i="16"/>
  <c r="A577" i="16"/>
  <c r="A578" i="16"/>
  <c r="A579" i="16"/>
  <c r="A580" i="16"/>
  <c r="A581" i="16"/>
  <c r="A582" i="16"/>
  <c r="A583" i="16"/>
  <c r="A584" i="16"/>
  <c r="A585" i="16"/>
  <c r="A586" i="16"/>
  <c r="A587" i="16"/>
  <c r="A588" i="16"/>
  <c r="A589" i="16"/>
  <c r="A590" i="16"/>
  <c r="A591" i="16"/>
  <c r="A592" i="16"/>
  <c r="A593" i="16"/>
  <c r="A594" i="16"/>
  <c r="A595" i="16"/>
  <c r="A596" i="16"/>
  <c r="A597" i="16"/>
  <c r="A598" i="16"/>
  <c r="A599" i="16"/>
  <c r="A600" i="16"/>
  <c r="A601" i="16"/>
  <c r="A602" i="16"/>
  <c r="A603" i="16"/>
  <c r="A604" i="16"/>
  <c r="A605" i="16"/>
  <c r="A606" i="16"/>
  <c r="A607" i="16"/>
  <c r="A608" i="16"/>
  <c r="A609" i="16"/>
  <c r="A610" i="16"/>
  <c r="A611" i="16"/>
  <c r="A612" i="16"/>
  <c r="A613" i="16"/>
  <c r="A614" i="16"/>
  <c r="A615" i="16"/>
  <c r="A616" i="16"/>
  <c r="A617" i="16"/>
  <c r="A618" i="16"/>
  <c r="A619" i="16"/>
  <c r="A620" i="16"/>
  <c r="A621" i="16"/>
  <c r="A622" i="16"/>
  <c r="A623" i="16"/>
  <c r="A624" i="16"/>
  <c r="A625" i="16"/>
  <c r="A626" i="16"/>
  <c r="A627" i="16"/>
  <c r="A628" i="16"/>
  <c r="A629" i="16"/>
  <c r="A630" i="16"/>
  <c r="A631" i="16"/>
  <c r="A632" i="16"/>
  <c r="A633" i="16"/>
  <c r="A634" i="16"/>
  <c r="A635" i="16"/>
  <c r="A636" i="16"/>
  <c r="A637" i="16"/>
  <c r="A638" i="16"/>
  <c r="A639" i="16"/>
  <c r="A640" i="16"/>
  <c r="A641" i="16"/>
  <c r="A642" i="16"/>
  <c r="A643" i="16"/>
  <c r="A644" i="16"/>
  <c r="A645" i="16"/>
  <c r="A646" i="16"/>
  <c r="A647" i="16"/>
  <c r="A648" i="16"/>
  <c r="A649" i="16"/>
  <c r="A650" i="16"/>
  <c r="A651" i="16"/>
  <c r="A652" i="16"/>
  <c r="A653" i="16"/>
  <c r="A654" i="16"/>
  <c r="A655" i="16"/>
  <c r="A656" i="16"/>
  <c r="A657" i="16"/>
  <c r="A658" i="16"/>
  <c r="A659" i="16"/>
  <c r="A660" i="16"/>
  <c r="A661" i="16"/>
  <c r="A662" i="16"/>
  <c r="A663" i="16"/>
  <c r="A664" i="16"/>
  <c r="A665" i="16"/>
  <c r="A666" i="16"/>
  <c r="A667" i="16"/>
  <c r="A668" i="16"/>
  <c r="A669" i="16"/>
  <c r="A670" i="16"/>
  <c r="A671" i="16"/>
  <c r="A672" i="16"/>
  <c r="A673" i="16"/>
  <c r="A674" i="16"/>
  <c r="A675" i="16"/>
  <c r="A676" i="16"/>
  <c r="A677" i="16"/>
  <c r="A678" i="16"/>
  <c r="A679" i="16"/>
  <c r="A680" i="16"/>
  <c r="A681" i="16"/>
  <c r="A682" i="16"/>
  <c r="A683" i="16"/>
  <c r="A684" i="16"/>
  <c r="A685" i="16"/>
  <c r="A686" i="16"/>
  <c r="A687" i="16"/>
  <c r="A688" i="16"/>
  <c r="A689" i="16"/>
  <c r="A690" i="16"/>
  <c r="A691" i="16"/>
  <c r="A692" i="16"/>
  <c r="A693" i="16"/>
  <c r="A694" i="16"/>
  <c r="A695" i="16"/>
  <c r="A696" i="16"/>
  <c r="A697" i="16"/>
  <c r="A698" i="16"/>
  <c r="A699" i="16"/>
  <c r="A700" i="16"/>
  <c r="A701" i="16"/>
  <c r="A702" i="16"/>
  <c r="A703" i="16"/>
  <c r="A704" i="16"/>
  <c r="A705" i="16"/>
  <c r="A706" i="16"/>
  <c r="A707" i="16"/>
  <c r="A708" i="16"/>
  <c r="A709" i="16"/>
  <c r="A710" i="16"/>
  <c r="A711" i="16"/>
  <c r="A712" i="16"/>
  <c r="A713" i="16"/>
  <c r="A714" i="16"/>
  <c r="A715" i="16"/>
  <c r="A716" i="16"/>
  <c r="A717" i="16"/>
  <c r="A718" i="16"/>
  <c r="A719" i="16"/>
  <c r="A720" i="16"/>
  <c r="A721" i="16"/>
  <c r="A722" i="16"/>
  <c r="A723" i="16"/>
  <c r="A724" i="16"/>
  <c r="A725" i="16"/>
  <c r="A726" i="16"/>
  <c r="A727" i="16"/>
  <c r="A728" i="16"/>
  <c r="A729" i="16"/>
  <c r="A730" i="16"/>
  <c r="A731" i="16"/>
  <c r="A732" i="16"/>
  <c r="A733" i="16"/>
  <c r="A734" i="16"/>
  <c r="A735" i="16"/>
  <c r="A736" i="16"/>
  <c r="A737" i="16"/>
  <c r="A738" i="16"/>
  <c r="A739" i="16"/>
  <c r="A740" i="16"/>
  <c r="A741" i="16"/>
  <c r="A742" i="16"/>
  <c r="A743" i="16"/>
  <c r="A744" i="16"/>
  <c r="A745" i="16"/>
  <c r="A746" i="16"/>
  <c r="A747" i="16"/>
  <c r="A748" i="16"/>
  <c r="A749" i="16"/>
  <c r="A750" i="16"/>
  <c r="A751" i="16"/>
  <c r="A752" i="16"/>
  <c r="A753" i="16"/>
  <c r="A754" i="16"/>
  <c r="A755" i="16"/>
  <c r="A756" i="16"/>
  <c r="A757" i="16"/>
  <c r="A758" i="16"/>
  <c r="A759" i="16"/>
  <c r="A760" i="16"/>
  <c r="A761" i="16"/>
  <c r="A762" i="16"/>
  <c r="A763" i="16"/>
  <c r="A764" i="16"/>
  <c r="A765" i="16"/>
  <c r="A766" i="16"/>
  <c r="A767" i="16"/>
  <c r="A768" i="16"/>
  <c r="A769" i="16"/>
  <c r="A770" i="16"/>
  <c r="A771" i="16"/>
  <c r="A772" i="16"/>
  <c r="A773" i="16"/>
  <c r="A774" i="16"/>
  <c r="A775" i="16"/>
  <c r="A776" i="16"/>
  <c r="A777" i="16"/>
  <c r="A778" i="16"/>
  <c r="A779" i="16"/>
  <c r="A780" i="16"/>
  <c r="A783" i="16"/>
  <c r="A784" i="16"/>
  <c r="A785" i="16"/>
  <c r="A786" i="16"/>
  <c r="A787" i="16"/>
  <c r="A788" i="16"/>
  <c r="A789" i="16"/>
  <c r="A790" i="16"/>
  <c r="A791" i="16"/>
  <c r="A792" i="16"/>
  <c r="A793" i="16"/>
  <c r="A794" i="16"/>
  <c r="A795" i="16"/>
  <c r="A796" i="16"/>
  <c r="A797" i="16"/>
  <c r="A798" i="16"/>
  <c r="A799" i="16"/>
  <c r="A800" i="16"/>
  <c r="A801" i="16"/>
  <c r="A802" i="16"/>
  <c r="A803" i="16"/>
  <c r="A804" i="16"/>
  <c r="A805" i="16"/>
  <c r="A806" i="16"/>
  <c r="A807" i="16"/>
  <c r="A808" i="16"/>
  <c r="A809" i="16"/>
  <c r="A810" i="16"/>
  <c r="A811" i="16"/>
  <c r="A812" i="16"/>
  <c r="A813" i="16"/>
  <c r="A814" i="16"/>
  <c r="A815" i="16"/>
  <c r="A816" i="16"/>
  <c r="A817" i="16"/>
  <c r="A818" i="16"/>
  <c r="A819" i="16"/>
  <c r="A820" i="16"/>
  <c r="A821" i="16"/>
  <c r="A822" i="16"/>
  <c r="A823" i="16"/>
  <c r="A824" i="16"/>
  <c r="A825" i="16"/>
  <c r="A826" i="16"/>
  <c r="A827" i="16"/>
  <c r="A828" i="16"/>
  <c r="A829" i="16"/>
  <c r="A830" i="16"/>
  <c r="A831" i="16"/>
  <c r="A832" i="16"/>
  <c r="A833" i="16"/>
  <c r="A834" i="16"/>
  <c r="A835" i="16"/>
  <c r="A836" i="16"/>
  <c r="A837" i="16"/>
  <c r="A838" i="16"/>
  <c r="A839" i="16"/>
  <c r="A840" i="16"/>
  <c r="A841" i="16"/>
  <c r="A842" i="16"/>
  <c r="A843" i="16"/>
  <c r="A844" i="16"/>
  <c r="A845" i="16"/>
  <c r="A846" i="16"/>
  <c r="A847" i="16"/>
  <c r="A848" i="16"/>
  <c r="A849" i="16"/>
  <c r="A850" i="16"/>
  <c r="A851" i="16"/>
  <c r="A852" i="16"/>
  <c r="A853" i="16"/>
  <c r="A854" i="16"/>
  <c r="A855" i="16"/>
  <c r="A856" i="16"/>
  <c r="A857" i="16"/>
  <c r="A858" i="16"/>
  <c r="A859" i="16"/>
  <c r="A860" i="16"/>
  <c r="A861" i="16"/>
  <c r="A862" i="16"/>
  <c r="A863" i="16"/>
  <c r="A864" i="16"/>
  <c r="A865" i="16"/>
  <c r="A866" i="16"/>
  <c r="A867" i="16"/>
  <c r="A868" i="16"/>
  <c r="A869" i="16"/>
  <c r="A870" i="16"/>
  <c r="A871" i="16"/>
  <c r="A872" i="16"/>
  <c r="A873" i="16"/>
  <c r="A874" i="16"/>
  <c r="A875" i="16"/>
  <c r="A876" i="16"/>
  <c r="A877" i="16"/>
  <c r="A878" i="16"/>
  <c r="A879" i="16"/>
  <c r="A880" i="16"/>
  <c r="A881" i="16"/>
  <c r="A882" i="16"/>
  <c r="A883" i="16"/>
  <c r="A884" i="16"/>
  <c r="A885" i="16"/>
  <c r="A886" i="16"/>
  <c r="A887" i="16"/>
  <c r="A888" i="16"/>
  <c r="A889" i="16"/>
  <c r="A890" i="16"/>
  <c r="A891" i="16"/>
  <c r="A892" i="16"/>
  <c r="A893" i="16"/>
  <c r="A894" i="16"/>
  <c r="A895" i="16"/>
  <c r="A896" i="16"/>
  <c r="A897" i="16"/>
  <c r="A898" i="16"/>
  <c r="A899" i="16"/>
  <c r="A900" i="16"/>
  <c r="A901" i="16"/>
  <c r="A902" i="16"/>
  <c r="A903" i="16"/>
  <c r="A904" i="16"/>
  <c r="H901" i="18"/>
  <c r="I901" i="18" a="1"/>
  <c r="I901" i="18" s="1"/>
  <c r="J901" i="18" a="1"/>
  <c r="J901" i="18" s="1"/>
  <c r="R901" i="18"/>
  <c r="H902" i="18"/>
  <c r="I902" i="18" a="1"/>
  <c r="I902" i="18" s="1"/>
  <c r="J902" i="18" a="1"/>
  <c r="J902" i="18" s="1"/>
  <c r="R902" i="18"/>
  <c r="C901" i="18"/>
  <c r="C902" i="18"/>
  <c r="E901" i="18"/>
  <c r="E902" i="18"/>
  <c r="G901" i="18"/>
  <c r="G902" i="18"/>
  <c r="B906" i="10"/>
  <c r="B907" i="10"/>
  <c r="D906" i="10"/>
  <c r="D907" i="10"/>
  <c r="C903" i="16"/>
  <c r="C904" i="16"/>
  <c r="I903" i="16"/>
  <c r="I904" i="16"/>
  <c r="K903" i="16"/>
  <c r="K904" i="16"/>
  <c r="B3642" i="12"/>
  <c r="B3643" i="12"/>
  <c r="B3644" i="12"/>
  <c r="B3645" i="12"/>
  <c r="B3646" i="12"/>
  <c r="B3647" i="12"/>
  <c r="B3648" i="12"/>
  <c r="B3649" i="12"/>
  <c r="B3650" i="12"/>
  <c r="B3651" i="12"/>
  <c r="B3652" i="12"/>
  <c r="F3642" i="12"/>
  <c r="F3643" i="12"/>
  <c r="F3644" i="12"/>
  <c r="F3645" i="12"/>
  <c r="F3646" i="12"/>
  <c r="F3647" i="12"/>
  <c r="F3648" i="12"/>
  <c r="F3649" i="12"/>
  <c r="F3650" i="12"/>
  <c r="F3651" i="12"/>
  <c r="F3652" i="12"/>
  <c r="H3642" i="12"/>
  <c r="H3643" i="12"/>
  <c r="H3644" i="12"/>
  <c r="H3645" i="12"/>
  <c r="H3646" i="12"/>
  <c r="H3647" i="12"/>
  <c r="H3648" i="12"/>
  <c r="H3649" i="12"/>
  <c r="H3650" i="12"/>
  <c r="H3651" i="12"/>
  <c r="H3652" i="12"/>
  <c r="J3642" i="12"/>
  <c r="J3643" i="12"/>
  <c r="J3644" i="12"/>
  <c r="J3645" i="12"/>
  <c r="J3646" i="12"/>
  <c r="J3647" i="12"/>
  <c r="J3648" i="12"/>
  <c r="J3649" i="12"/>
  <c r="J3650" i="12"/>
  <c r="J3651" i="12"/>
  <c r="J3652" i="12"/>
  <c r="M3642" i="12"/>
  <c r="M3643" i="12"/>
  <c r="M3644" i="12"/>
  <c r="M3645" i="12"/>
  <c r="M3646" i="12"/>
  <c r="M3647" i="12"/>
  <c r="M3648" i="12"/>
  <c r="M3649" i="12"/>
  <c r="M3650" i="12"/>
  <c r="M3651" i="12"/>
  <c r="M3652" i="12"/>
  <c r="O3642" i="12"/>
  <c r="O3643" i="12"/>
  <c r="O3644" i="12"/>
  <c r="O3645" i="12"/>
  <c r="O3646" i="12"/>
  <c r="O3647" i="12"/>
  <c r="O3648" i="12"/>
  <c r="O3649" i="12"/>
  <c r="O3650" i="12"/>
  <c r="O3651" i="12"/>
  <c r="O3652" i="12"/>
  <c r="R3642" i="12"/>
  <c r="R3643" i="12"/>
  <c r="R3644" i="12"/>
  <c r="R3645" i="12"/>
  <c r="R3646" i="12"/>
  <c r="R3647" i="12"/>
  <c r="R3648" i="12"/>
  <c r="R3649" i="12"/>
  <c r="R3650" i="12"/>
  <c r="R3651" i="12"/>
  <c r="R3652" i="12"/>
  <c r="T3642" i="12"/>
  <c r="T3643" i="12"/>
  <c r="T3644" i="12"/>
  <c r="T3645" i="12"/>
  <c r="T3646" i="12"/>
  <c r="T3647" i="12"/>
  <c r="T3648" i="12"/>
  <c r="T3649" i="12"/>
  <c r="T3650" i="12"/>
  <c r="T3651" i="12"/>
  <c r="T3652" i="12"/>
  <c r="B3636" i="12"/>
  <c r="B3637" i="12"/>
  <c r="B3638" i="12"/>
  <c r="B3639" i="12"/>
  <c r="B3640" i="12"/>
  <c r="B3641" i="12"/>
  <c r="F3636" i="12"/>
  <c r="F3637" i="12"/>
  <c r="F3638" i="12"/>
  <c r="F3639" i="12"/>
  <c r="F3640" i="12"/>
  <c r="F3641" i="12"/>
  <c r="H3636" i="12"/>
  <c r="H3637" i="12"/>
  <c r="H3638" i="12"/>
  <c r="H3639" i="12"/>
  <c r="H3640" i="12"/>
  <c r="H3641" i="12"/>
  <c r="J3636" i="12"/>
  <c r="J3637" i="12"/>
  <c r="J3638" i="12"/>
  <c r="J3639" i="12"/>
  <c r="J3640" i="12"/>
  <c r="J3641" i="12"/>
  <c r="M3636" i="12"/>
  <c r="M3637" i="12"/>
  <c r="M3638" i="12"/>
  <c r="M3639" i="12"/>
  <c r="M3640" i="12"/>
  <c r="M3641" i="12"/>
  <c r="O3636" i="12"/>
  <c r="O3637" i="12"/>
  <c r="O3638" i="12"/>
  <c r="O3639" i="12"/>
  <c r="O3640" i="12"/>
  <c r="O3641" i="12"/>
  <c r="R3636" i="12"/>
  <c r="R3637" i="12"/>
  <c r="R3638" i="12"/>
  <c r="R3639" i="12"/>
  <c r="R3640" i="12"/>
  <c r="R3641" i="12"/>
  <c r="T3636" i="12"/>
  <c r="T3637" i="12"/>
  <c r="T3638" i="12"/>
  <c r="T3639" i="12"/>
  <c r="T3640" i="12"/>
  <c r="T3641" i="12"/>
  <c r="B3629" i="12"/>
  <c r="B3630" i="12"/>
  <c r="B3631" i="12"/>
  <c r="B3632" i="12"/>
  <c r="B3633" i="12"/>
  <c r="B3634" i="12"/>
  <c r="B3635" i="12"/>
  <c r="F3629" i="12"/>
  <c r="F3630" i="12"/>
  <c r="F3631" i="12"/>
  <c r="F3632" i="12"/>
  <c r="F3633" i="12"/>
  <c r="F3634" i="12"/>
  <c r="F3635" i="12"/>
  <c r="H3629" i="12"/>
  <c r="H3630" i="12"/>
  <c r="H3631" i="12"/>
  <c r="H3632" i="12"/>
  <c r="H3633" i="12"/>
  <c r="H3634" i="12"/>
  <c r="H3635" i="12"/>
  <c r="J3629" i="12"/>
  <c r="J3630" i="12"/>
  <c r="J3631" i="12"/>
  <c r="J3632" i="12"/>
  <c r="J3633" i="12"/>
  <c r="J3634" i="12"/>
  <c r="J3635" i="12"/>
  <c r="M3629" i="12"/>
  <c r="M3630" i="12"/>
  <c r="M3631" i="12"/>
  <c r="M3632" i="12"/>
  <c r="M3633" i="12"/>
  <c r="M3634" i="12"/>
  <c r="M3635" i="12"/>
  <c r="O3629" i="12"/>
  <c r="O3630" i="12"/>
  <c r="O3631" i="12"/>
  <c r="O3632" i="12"/>
  <c r="O3633" i="12"/>
  <c r="O3634" i="12"/>
  <c r="O3635" i="12"/>
  <c r="R3629" i="12"/>
  <c r="R3630" i="12"/>
  <c r="R3631" i="12"/>
  <c r="R3632" i="12"/>
  <c r="R3633" i="12"/>
  <c r="R3634" i="12"/>
  <c r="R3635" i="12"/>
  <c r="T3629" i="12"/>
  <c r="T3630" i="12"/>
  <c r="T3631" i="12"/>
  <c r="T3632" i="12"/>
  <c r="T3633" i="12"/>
  <c r="T3634" i="12"/>
  <c r="T3635" i="12"/>
  <c r="B3621" i="12"/>
  <c r="B3622" i="12"/>
  <c r="B3623" i="12"/>
  <c r="B3624" i="12"/>
  <c r="B3625" i="12"/>
  <c r="B3626" i="12"/>
  <c r="B3627" i="12"/>
  <c r="B3628" i="12"/>
  <c r="F3621" i="12"/>
  <c r="F3622" i="12"/>
  <c r="F3623" i="12"/>
  <c r="F3624" i="12"/>
  <c r="F3625" i="12"/>
  <c r="F3626" i="12"/>
  <c r="F3627" i="12"/>
  <c r="F3628" i="12"/>
  <c r="H3621" i="12"/>
  <c r="H3622" i="12"/>
  <c r="H3623" i="12"/>
  <c r="H3624" i="12"/>
  <c r="H3625" i="12"/>
  <c r="H3626" i="12"/>
  <c r="H3627" i="12"/>
  <c r="H3628" i="12"/>
  <c r="J3621" i="12"/>
  <c r="J3622" i="12"/>
  <c r="J3623" i="12"/>
  <c r="J3624" i="12"/>
  <c r="J3625" i="12"/>
  <c r="J3626" i="12"/>
  <c r="J3627" i="12"/>
  <c r="J3628" i="12"/>
  <c r="M3621" i="12"/>
  <c r="M3622" i="12"/>
  <c r="M3623" i="12"/>
  <c r="M3624" i="12"/>
  <c r="M3625" i="12"/>
  <c r="M3626" i="12"/>
  <c r="M3627" i="12"/>
  <c r="M3628" i="12"/>
  <c r="O3621" i="12"/>
  <c r="O3622" i="12"/>
  <c r="O3623" i="12"/>
  <c r="O3624" i="12"/>
  <c r="O3625" i="12"/>
  <c r="O3626" i="12"/>
  <c r="O3627" i="12"/>
  <c r="O3628" i="12"/>
  <c r="R3621" i="12"/>
  <c r="R3622" i="12"/>
  <c r="R3623" i="12"/>
  <c r="R3624" i="12"/>
  <c r="R3625" i="12"/>
  <c r="R3626" i="12"/>
  <c r="R3627" i="12"/>
  <c r="R3628" i="12"/>
  <c r="T3621" i="12"/>
  <c r="T3622" i="12"/>
  <c r="T3623" i="12"/>
  <c r="T3624" i="12"/>
  <c r="T3625" i="12"/>
  <c r="T3626" i="12"/>
  <c r="T3627" i="12"/>
  <c r="T3628" i="12"/>
  <c r="F3617" i="12"/>
  <c r="F3619" i="12"/>
  <c r="B3611" i="12"/>
  <c r="B3612" i="12"/>
  <c r="B3613" i="12"/>
  <c r="B3614" i="12"/>
  <c r="B3615" i="12"/>
  <c r="B3616" i="12"/>
  <c r="B3617" i="12"/>
  <c r="B3618" i="12"/>
  <c r="B3619" i="12"/>
  <c r="B3620" i="12"/>
  <c r="F3611" i="12"/>
  <c r="F3612" i="12"/>
  <c r="F3613" i="12"/>
  <c r="F3614" i="12"/>
  <c r="F3615" i="12"/>
  <c r="F3616" i="12"/>
  <c r="F3618" i="12"/>
  <c r="F3620" i="12"/>
  <c r="H3611" i="12"/>
  <c r="H3612" i="12"/>
  <c r="H3613" i="12"/>
  <c r="H3614" i="12"/>
  <c r="H3615" i="12"/>
  <c r="H3616" i="12"/>
  <c r="H3617" i="12"/>
  <c r="H3618" i="12"/>
  <c r="H3619" i="12"/>
  <c r="H3620" i="12"/>
  <c r="J3611" i="12"/>
  <c r="J3612" i="12"/>
  <c r="J3613" i="12"/>
  <c r="J3614" i="12"/>
  <c r="J3615" i="12"/>
  <c r="J3616" i="12"/>
  <c r="J3617" i="12"/>
  <c r="J3618" i="12"/>
  <c r="J3619" i="12"/>
  <c r="J3620" i="12"/>
  <c r="M3611" i="12"/>
  <c r="M3612" i="12"/>
  <c r="M3613" i="12"/>
  <c r="M3614" i="12"/>
  <c r="M3615" i="12"/>
  <c r="M3616" i="12"/>
  <c r="M3617" i="12"/>
  <c r="M3618" i="12"/>
  <c r="M3619" i="12"/>
  <c r="M3620" i="12"/>
  <c r="O3611" i="12"/>
  <c r="O3612" i="12"/>
  <c r="O3613" i="12"/>
  <c r="O3614" i="12"/>
  <c r="O3615" i="12"/>
  <c r="O3616" i="12"/>
  <c r="O3617" i="12"/>
  <c r="O3618" i="12"/>
  <c r="O3619" i="12"/>
  <c r="O3620" i="12"/>
  <c r="R3611" i="12"/>
  <c r="R3612" i="12"/>
  <c r="R3613" i="12"/>
  <c r="R3614" i="12"/>
  <c r="R3615" i="12"/>
  <c r="R3616" i="12"/>
  <c r="R3617" i="12"/>
  <c r="R3618" i="12"/>
  <c r="R3619" i="12"/>
  <c r="R3620" i="12"/>
  <c r="T3611" i="12"/>
  <c r="T3612" i="12"/>
  <c r="T3613" i="12"/>
  <c r="T3614" i="12"/>
  <c r="T3615" i="12"/>
  <c r="T3616" i="12"/>
  <c r="T3617" i="12"/>
  <c r="T3618" i="12"/>
  <c r="T3619" i="12"/>
  <c r="T3620" i="12"/>
  <c r="I899" i="18" a="1"/>
  <c r="I899" i="18" s="1"/>
  <c r="J899" i="18" a="1"/>
  <c r="J899" i="18" s="1"/>
  <c r="R899" i="18"/>
  <c r="I903" i="18" s="1" a="1"/>
  <c r="I903" i="18" s="1"/>
  <c r="I900" i="18" a="1"/>
  <c r="I900" i="18" s="1"/>
  <c r="J900" i="18" a="1"/>
  <c r="J900" i="18" s="1"/>
  <c r="R900" i="18"/>
  <c r="C899" i="18"/>
  <c r="C900" i="18"/>
  <c r="E899" i="18"/>
  <c r="E900" i="18"/>
  <c r="G899" i="18"/>
  <c r="G900" i="18"/>
  <c r="H899" i="18"/>
  <c r="H900" i="18"/>
  <c r="B904" i="10"/>
  <c r="B905" i="10"/>
  <c r="D904" i="10"/>
  <c r="D905" i="10"/>
  <c r="C902" i="16"/>
  <c r="I902" i="16"/>
  <c r="K902" i="16"/>
  <c r="C901" i="16"/>
  <c r="I901" i="16"/>
  <c r="K901" i="16"/>
  <c r="F3609" i="12"/>
  <c r="B3605" i="12"/>
  <c r="B3606" i="12"/>
  <c r="B3607" i="12"/>
  <c r="B3608" i="12"/>
  <c r="B3609" i="12"/>
  <c r="B3610" i="12"/>
  <c r="F3605" i="12"/>
  <c r="F3606" i="12"/>
  <c r="F3607" i="12"/>
  <c r="F3608" i="12"/>
  <c r="F3610" i="12"/>
  <c r="H3605" i="12"/>
  <c r="H3606" i="12"/>
  <c r="H3607" i="12"/>
  <c r="H3608" i="12"/>
  <c r="H3609" i="12"/>
  <c r="H3610" i="12"/>
  <c r="J3605" i="12"/>
  <c r="J3606" i="12"/>
  <c r="J3607" i="12"/>
  <c r="J3608" i="12"/>
  <c r="J3609" i="12"/>
  <c r="J3610" i="12"/>
  <c r="M3605" i="12"/>
  <c r="M3606" i="12"/>
  <c r="M3607" i="12"/>
  <c r="M3608" i="12"/>
  <c r="M3609" i="12"/>
  <c r="M3610" i="12"/>
  <c r="O3605" i="12"/>
  <c r="O3606" i="12"/>
  <c r="O3607" i="12"/>
  <c r="O3608" i="12"/>
  <c r="O3609" i="12"/>
  <c r="O3610" i="12"/>
  <c r="R3605" i="12"/>
  <c r="R3606" i="12"/>
  <c r="R3607" i="12"/>
  <c r="R3608" i="12"/>
  <c r="R3609" i="12"/>
  <c r="R3610" i="12"/>
  <c r="T3605" i="12"/>
  <c r="T3606" i="12"/>
  <c r="T3607" i="12"/>
  <c r="T3608" i="12"/>
  <c r="T3609" i="12"/>
  <c r="T3610" i="12"/>
  <c r="B3599" i="12"/>
  <c r="B3600" i="12"/>
  <c r="B3601" i="12"/>
  <c r="B3602" i="12"/>
  <c r="B3603" i="12"/>
  <c r="B3604" i="12"/>
  <c r="F3599" i="12"/>
  <c r="F3600" i="12"/>
  <c r="F3601" i="12"/>
  <c r="F3602" i="12"/>
  <c r="F3603" i="12"/>
  <c r="F3604" i="12"/>
  <c r="H3599" i="12"/>
  <c r="H3600" i="12"/>
  <c r="H3601" i="12"/>
  <c r="H3602" i="12"/>
  <c r="H3603" i="12"/>
  <c r="H3604" i="12"/>
  <c r="J3599" i="12"/>
  <c r="J3600" i="12"/>
  <c r="J3601" i="12"/>
  <c r="J3602" i="12"/>
  <c r="J3603" i="12"/>
  <c r="J3604" i="12"/>
  <c r="M3599" i="12"/>
  <c r="M3600" i="12"/>
  <c r="M3601" i="12"/>
  <c r="M3602" i="12"/>
  <c r="M3603" i="12"/>
  <c r="M3604" i="12"/>
  <c r="O3599" i="12"/>
  <c r="O3600" i="12"/>
  <c r="O3601" i="12"/>
  <c r="O3602" i="12"/>
  <c r="O3603" i="12"/>
  <c r="O3604" i="12"/>
  <c r="R3599" i="12"/>
  <c r="R3600" i="12"/>
  <c r="R3601" i="12"/>
  <c r="R3602" i="12"/>
  <c r="R3603" i="12"/>
  <c r="R3604" i="12"/>
  <c r="T3599" i="12"/>
  <c r="T3600" i="12"/>
  <c r="T3601" i="12"/>
  <c r="T3602" i="12"/>
  <c r="T3603" i="12"/>
  <c r="T3604" i="12"/>
  <c r="B3592" i="12"/>
  <c r="B3593" i="12"/>
  <c r="B3594" i="12"/>
  <c r="B3595" i="12"/>
  <c r="B3596" i="12"/>
  <c r="B3597" i="12"/>
  <c r="B3598" i="12"/>
  <c r="F3592" i="12"/>
  <c r="F3593" i="12"/>
  <c r="F3594" i="12"/>
  <c r="F3595" i="12"/>
  <c r="F3596" i="12"/>
  <c r="F3597" i="12"/>
  <c r="F3598" i="12"/>
  <c r="H3592" i="12"/>
  <c r="H3593" i="12"/>
  <c r="H3594" i="12"/>
  <c r="H3595" i="12"/>
  <c r="H3596" i="12"/>
  <c r="H3597" i="12"/>
  <c r="H3598" i="12"/>
  <c r="J3592" i="12"/>
  <c r="J3593" i="12"/>
  <c r="J3594" i="12"/>
  <c r="J3595" i="12"/>
  <c r="J3596" i="12"/>
  <c r="J3597" i="12"/>
  <c r="J3598" i="12"/>
  <c r="M3592" i="12"/>
  <c r="M3593" i="12"/>
  <c r="M3594" i="12"/>
  <c r="M3595" i="12"/>
  <c r="M3596" i="12"/>
  <c r="M3597" i="12"/>
  <c r="M3598" i="12"/>
  <c r="O3592" i="12"/>
  <c r="O3593" i="12"/>
  <c r="O3594" i="12"/>
  <c r="O3595" i="12"/>
  <c r="O3596" i="12"/>
  <c r="O3597" i="12"/>
  <c r="O3598" i="12"/>
  <c r="R3592" i="12"/>
  <c r="R3593" i="12"/>
  <c r="R3594" i="12"/>
  <c r="R3595" i="12"/>
  <c r="R3596" i="12"/>
  <c r="R3597" i="12"/>
  <c r="R3598" i="12"/>
  <c r="T3592" i="12"/>
  <c r="T3593" i="12"/>
  <c r="T3594" i="12"/>
  <c r="T3595" i="12"/>
  <c r="T3596" i="12"/>
  <c r="T3597" i="12"/>
  <c r="T3598" i="12"/>
  <c r="B3587" i="12"/>
  <c r="B3588" i="12"/>
  <c r="B3589" i="12"/>
  <c r="B3590" i="12"/>
  <c r="B3591" i="12"/>
  <c r="F3587" i="12"/>
  <c r="F3588" i="12"/>
  <c r="F3589" i="12"/>
  <c r="F3590" i="12"/>
  <c r="F3591" i="12"/>
  <c r="H3587" i="12"/>
  <c r="H3588" i="12"/>
  <c r="H3589" i="12"/>
  <c r="H3590" i="12"/>
  <c r="H3591" i="12"/>
  <c r="J3587" i="12"/>
  <c r="J3588" i="12"/>
  <c r="J3589" i="12"/>
  <c r="J3590" i="12"/>
  <c r="J3591" i="12"/>
  <c r="M3587" i="12"/>
  <c r="M3588" i="12"/>
  <c r="M3589" i="12"/>
  <c r="M3590" i="12"/>
  <c r="M3591" i="12"/>
  <c r="O3587" i="12"/>
  <c r="O3588" i="12"/>
  <c r="O3589" i="12"/>
  <c r="O3590" i="12"/>
  <c r="O3591" i="12"/>
  <c r="R3587" i="12"/>
  <c r="R3588" i="12"/>
  <c r="R3589" i="12"/>
  <c r="R3590" i="12"/>
  <c r="R3591" i="12"/>
  <c r="T3587" i="12"/>
  <c r="T3588" i="12"/>
  <c r="T3589" i="12"/>
  <c r="T3590" i="12"/>
  <c r="T3591" i="12"/>
  <c r="B3581" i="12"/>
  <c r="B3582" i="12"/>
  <c r="B3583" i="12"/>
  <c r="B3584" i="12"/>
  <c r="B3585" i="12"/>
  <c r="B3586" i="12"/>
  <c r="F3581" i="12"/>
  <c r="F3582" i="12"/>
  <c r="F3583" i="12"/>
  <c r="F3584" i="12"/>
  <c r="F3585" i="12"/>
  <c r="F3586" i="12"/>
  <c r="H3581" i="12"/>
  <c r="H3582" i="12"/>
  <c r="H3583" i="12"/>
  <c r="H3584" i="12"/>
  <c r="H3585" i="12"/>
  <c r="H3586" i="12"/>
  <c r="J3581" i="12"/>
  <c r="J3582" i="12"/>
  <c r="J3583" i="12"/>
  <c r="J3584" i="12"/>
  <c r="J3585" i="12"/>
  <c r="J3586" i="12"/>
  <c r="M3581" i="12"/>
  <c r="M3582" i="12"/>
  <c r="M3583" i="12"/>
  <c r="M3584" i="12"/>
  <c r="M3585" i="12"/>
  <c r="M3586" i="12"/>
  <c r="O3581" i="12"/>
  <c r="O3582" i="12"/>
  <c r="O3583" i="12"/>
  <c r="O3584" i="12"/>
  <c r="O3585" i="12"/>
  <c r="O3586" i="12"/>
  <c r="R3581" i="12"/>
  <c r="R3582" i="12"/>
  <c r="R3583" i="12"/>
  <c r="R3584" i="12"/>
  <c r="R3585" i="12"/>
  <c r="R3586" i="12"/>
  <c r="T3581" i="12"/>
  <c r="T3582" i="12"/>
  <c r="T3583" i="12"/>
  <c r="T3584" i="12"/>
  <c r="T3585" i="12"/>
  <c r="T3586" i="12"/>
  <c r="B3574" i="12"/>
  <c r="B3575" i="12"/>
  <c r="B3576" i="12"/>
  <c r="B3577" i="12"/>
  <c r="B3578" i="12"/>
  <c r="B3579" i="12"/>
  <c r="B3580" i="12"/>
  <c r="F3574" i="12"/>
  <c r="F3575" i="12"/>
  <c r="F3576" i="12"/>
  <c r="F3577" i="12"/>
  <c r="F3578" i="12"/>
  <c r="F3579" i="12"/>
  <c r="F3580" i="12"/>
  <c r="H3574" i="12"/>
  <c r="H3575" i="12"/>
  <c r="H3576" i="12"/>
  <c r="H3577" i="12"/>
  <c r="H3578" i="12"/>
  <c r="H3579" i="12"/>
  <c r="H3580" i="12"/>
  <c r="J3574" i="12"/>
  <c r="J3575" i="12"/>
  <c r="J3576" i="12"/>
  <c r="J3577" i="12"/>
  <c r="J3578" i="12"/>
  <c r="J3579" i="12"/>
  <c r="J3580" i="12"/>
  <c r="M3574" i="12"/>
  <c r="M3575" i="12"/>
  <c r="M3576" i="12"/>
  <c r="M3577" i="12"/>
  <c r="M3578" i="12"/>
  <c r="M3579" i="12"/>
  <c r="M3580" i="12"/>
  <c r="O3574" i="12"/>
  <c r="O3575" i="12"/>
  <c r="O3576" i="12"/>
  <c r="O3577" i="12"/>
  <c r="O3578" i="12"/>
  <c r="O3579" i="12"/>
  <c r="O3580" i="12"/>
  <c r="R3574" i="12"/>
  <c r="R3575" i="12"/>
  <c r="R3576" i="12"/>
  <c r="R3577" i="12"/>
  <c r="R3578" i="12"/>
  <c r="R3579" i="12"/>
  <c r="R3580" i="12"/>
  <c r="T3574" i="12"/>
  <c r="T3575" i="12"/>
  <c r="T3576" i="12"/>
  <c r="T3577" i="12"/>
  <c r="T3578" i="12"/>
  <c r="T3579" i="12"/>
  <c r="T3580" i="12"/>
  <c r="B3568" i="12"/>
  <c r="B3569" i="12"/>
  <c r="B3570" i="12"/>
  <c r="B3571" i="12"/>
  <c r="B3572" i="12"/>
  <c r="B3573" i="12"/>
  <c r="F3568" i="12"/>
  <c r="F3569" i="12"/>
  <c r="F3570" i="12"/>
  <c r="F3571" i="12"/>
  <c r="F3572" i="12"/>
  <c r="F3573" i="12"/>
  <c r="H3568" i="12"/>
  <c r="H3569" i="12"/>
  <c r="H3570" i="12"/>
  <c r="H3571" i="12"/>
  <c r="H3572" i="12"/>
  <c r="H3573" i="12"/>
  <c r="J3568" i="12"/>
  <c r="J3569" i="12"/>
  <c r="J3570" i="12"/>
  <c r="J3571" i="12"/>
  <c r="J3572" i="12"/>
  <c r="J3573" i="12"/>
  <c r="M3568" i="12"/>
  <c r="M3569" i="12"/>
  <c r="M3570" i="12"/>
  <c r="M3571" i="12"/>
  <c r="M3572" i="12"/>
  <c r="M3573" i="12"/>
  <c r="O3568" i="12"/>
  <c r="O3569" i="12"/>
  <c r="O3570" i="12"/>
  <c r="O3571" i="12"/>
  <c r="O3572" i="12"/>
  <c r="O3573" i="12"/>
  <c r="R3568" i="12"/>
  <c r="R3569" i="12"/>
  <c r="R3570" i="12"/>
  <c r="R3571" i="12"/>
  <c r="R3572" i="12"/>
  <c r="R3573" i="12"/>
  <c r="T3568" i="12"/>
  <c r="T3569" i="12"/>
  <c r="T3570" i="12"/>
  <c r="T3571" i="12"/>
  <c r="T3572" i="12"/>
  <c r="T3573" i="12"/>
  <c r="I855" i="16"/>
  <c r="R759" i="18"/>
  <c r="R760" i="18"/>
  <c r="R761" i="18"/>
  <c r="R762" i="18"/>
  <c r="R763" i="18"/>
  <c r="R764" i="18"/>
  <c r="R765" i="18"/>
  <c r="R766" i="18"/>
  <c r="R767" i="18"/>
  <c r="R768" i="18"/>
  <c r="R769" i="18"/>
  <c r="R770" i="18"/>
  <c r="R771" i="18"/>
  <c r="R772" i="18"/>
  <c r="R773" i="18"/>
  <c r="R774" i="18"/>
  <c r="R775" i="18"/>
  <c r="R776" i="18"/>
  <c r="R777" i="18"/>
  <c r="R778" i="18"/>
  <c r="R779" i="18"/>
  <c r="R780" i="18"/>
  <c r="R781" i="18"/>
  <c r="R782" i="18"/>
  <c r="R783" i="18"/>
  <c r="R784" i="18"/>
  <c r="R785" i="18"/>
  <c r="R786" i="18"/>
  <c r="R787" i="18"/>
  <c r="R788" i="18"/>
  <c r="R789" i="18"/>
  <c r="R790" i="18"/>
  <c r="R791" i="18"/>
  <c r="R792" i="18"/>
  <c r="R793" i="18"/>
  <c r="R794" i="18"/>
  <c r="R795" i="18"/>
  <c r="R796" i="18"/>
  <c r="R797" i="18"/>
  <c r="R798" i="18"/>
  <c r="R799" i="18"/>
  <c r="R800" i="18"/>
  <c r="R801" i="18"/>
  <c r="R802" i="18"/>
  <c r="R803" i="18"/>
  <c r="R804" i="18"/>
  <c r="R805" i="18"/>
  <c r="R806" i="18"/>
  <c r="R807" i="18"/>
  <c r="R808" i="18"/>
  <c r="R809" i="18"/>
  <c r="R810" i="18"/>
  <c r="R811" i="18"/>
  <c r="R812" i="18"/>
  <c r="R813" i="18"/>
  <c r="R814" i="18"/>
  <c r="R815" i="18"/>
  <c r="R816" i="18"/>
  <c r="R817" i="18"/>
  <c r="R818" i="18"/>
  <c r="R819" i="18"/>
  <c r="R820" i="18"/>
  <c r="R821" i="18"/>
  <c r="R822" i="18"/>
  <c r="R823" i="18"/>
  <c r="R824" i="18"/>
  <c r="R825" i="18"/>
  <c r="R826" i="18"/>
  <c r="R827" i="18"/>
  <c r="R828" i="18"/>
  <c r="R829" i="18"/>
  <c r="R830" i="18"/>
  <c r="R831" i="18"/>
  <c r="R832" i="18"/>
  <c r="R833" i="18"/>
  <c r="R834" i="18"/>
  <c r="R835" i="18"/>
  <c r="R836" i="18"/>
  <c r="R837" i="18"/>
  <c r="R838" i="18"/>
  <c r="R839" i="18"/>
  <c r="R840" i="18"/>
  <c r="R841" i="18"/>
  <c r="R842" i="18"/>
  <c r="R843" i="18"/>
  <c r="R844" i="18"/>
  <c r="R845" i="18"/>
  <c r="R846" i="18"/>
  <c r="R847" i="18"/>
  <c r="R848" i="18"/>
  <c r="R849" i="18"/>
  <c r="R850" i="18"/>
  <c r="R851" i="18"/>
  <c r="R852" i="18"/>
  <c r="R853" i="18"/>
  <c r="R854" i="18"/>
  <c r="R855" i="18"/>
  <c r="R856" i="18"/>
  <c r="R857" i="18"/>
  <c r="R858" i="18"/>
  <c r="R859" i="18"/>
  <c r="R860" i="18"/>
  <c r="R861" i="18"/>
  <c r="R862" i="18"/>
  <c r="R863" i="18"/>
  <c r="R864" i="18"/>
  <c r="R865" i="18"/>
  <c r="R866" i="18"/>
  <c r="R867" i="18"/>
  <c r="R868" i="18"/>
  <c r="R869" i="18"/>
  <c r="R870" i="18"/>
  <c r="R871" i="18"/>
  <c r="I910" i="18" s="1" a="1"/>
  <c r="I910" i="18" s="1"/>
  <c r="R872" i="18"/>
  <c r="R873" i="18"/>
  <c r="R874" i="18"/>
  <c r="R875" i="18"/>
  <c r="R876" i="18"/>
  <c r="R877" i="18"/>
  <c r="R878" i="18"/>
  <c r="R879" i="18"/>
  <c r="R881" i="18"/>
  <c r="R882" i="18"/>
  <c r="R884" i="18"/>
  <c r="R885" i="18"/>
  <c r="R886" i="18"/>
  <c r="R887" i="18"/>
  <c r="R888" i="18"/>
  <c r="R889" i="18"/>
  <c r="R890" i="18"/>
  <c r="R893" i="18"/>
  <c r="R894" i="18"/>
  <c r="R895" i="18"/>
  <c r="R896" i="18"/>
  <c r="R897" i="18"/>
  <c r="R898" i="18"/>
  <c r="L735" i="18" a="1"/>
  <c r="L735" i="18" s="1"/>
  <c r="L736" i="18" a="1"/>
  <c r="L736" i="18" s="1"/>
  <c r="L737" i="18" a="1"/>
  <c r="L737" i="18" s="1"/>
  <c r="L738" i="18" a="1"/>
  <c r="L738" i="18" s="1"/>
  <c r="L739" i="18" a="1"/>
  <c r="L739" i="18" s="1"/>
  <c r="L740" i="18" a="1"/>
  <c r="L740" i="18" s="1"/>
  <c r="L741" i="18" a="1"/>
  <c r="L741" i="18" s="1"/>
  <c r="L742" i="18" a="1"/>
  <c r="L742" i="18" s="1"/>
  <c r="L743" i="18" a="1"/>
  <c r="L743" i="18" s="1"/>
  <c r="L744" i="18" a="1"/>
  <c r="L744" i="18" s="1"/>
  <c r="L745" i="18" a="1"/>
  <c r="L745" i="18" s="1"/>
  <c r="L746" i="18" a="1"/>
  <c r="L746" i="18" s="1"/>
  <c r="L759" i="18" a="1"/>
  <c r="L759" i="18" s="1"/>
  <c r="L760" i="18" a="1"/>
  <c r="L760" i="18" s="1"/>
  <c r="L761" i="18" a="1"/>
  <c r="L761" i="18" s="1"/>
  <c r="L762" i="18" a="1"/>
  <c r="L762" i="18" s="1"/>
  <c r="L763" i="18" a="1"/>
  <c r="L763" i="18" s="1"/>
  <c r="L764" i="18" a="1"/>
  <c r="L764" i="18" s="1"/>
  <c r="L765" i="18" a="1"/>
  <c r="L765" i="18" s="1"/>
  <c r="L766" i="18" a="1"/>
  <c r="L766" i="18" s="1"/>
  <c r="L767" i="18" a="1"/>
  <c r="L767" i="18" s="1"/>
  <c r="L768" i="18" a="1"/>
  <c r="L768" i="18" s="1"/>
  <c r="L769" i="18" a="1"/>
  <c r="L769" i="18" s="1"/>
  <c r="L770" i="18" a="1"/>
  <c r="L770" i="18" s="1"/>
  <c r="L771" i="18" a="1"/>
  <c r="L771" i="18" s="1"/>
  <c r="L772" i="18" a="1"/>
  <c r="L772" i="18" s="1"/>
  <c r="L773" i="18" a="1"/>
  <c r="L773" i="18" s="1"/>
  <c r="L774" i="18" a="1"/>
  <c r="L774" i="18" s="1"/>
  <c r="L775" i="18" a="1"/>
  <c r="L775" i="18" s="1"/>
  <c r="L776" i="18" a="1"/>
  <c r="L776" i="18" s="1"/>
  <c r="L777" i="18" a="1"/>
  <c r="L777" i="18" s="1"/>
  <c r="L778" i="18" a="1"/>
  <c r="L778" i="18" s="1"/>
  <c r="L779" i="18" a="1"/>
  <c r="L779" i="18" s="1"/>
  <c r="L780" i="18" a="1"/>
  <c r="L780" i="18" s="1"/>
  <c r="L781" i="18" a="1"/>
  <c r="L781" i="18" s="1"/>
  <c r="L782" i="18" a="1"/>
  <c r="L782" i="18" s="1"/>
  <c r="L783" i="18" a="1"/>
  <c r="L783" i="18" s="1"/>
  <c r="L784" i="18" a="1"/>
  <c r="L784" i="18" s="1"/>
  <c r="L785" i="18" a="1"/>
  <c r="L785" i="18" s="1"/>
  <c r="L786" i="18" a="1"/>
  <c r="L786" i="18" s="1"/>
  <c r="L787" i="18" a="1"/>
  <c r="L787" i="18" s="1"/>
  <c r="L788" i="18" a="1"/>
  <c r="L788" i="18" s="1"/>
  <c r="L789" i="18" a="1"/>
  <c r="L789" i="18" s="1"/>
  <c r="L790" i="18" a="1"/>
  <c r="L790" i="18" s="1"/>
  <c r="L791" i="18" a="1"/>
  <c r="L791" i="18" s="1"/>
  <c r="L792" i="18" a="1"/>
  <c r="L792" i="18" s="1"/>
  <c r="L793" i="18" a="1"/>
  <c r="L793" i="18" s="1"/>
  <c r="L794" i="18" a="1"/>
  <c r="L794" i="18" s="1"/>
  <c r="L795" i="18" a="1"/>
  <c r="L795" i="18" s="1"/>
  <c r="L796" i="18" a="1"/>
  <c r="L796" i="18" s="1"/>
  <c r="L797" i="18" a="1"/>
  <c r="L797" i="18" s="1"/>
  <c r="L798" i="18" a="1"/>
  <c r="L798" i="18" s="1"/>
  <c r="L799" i="18" a="1"/>
  <c r="L799" i="18" s="1"/>
  <c r="L800" i="18" a="1"/>
  <c r="L800" i="18" s="1"/>
  <c r="L801" i="18" a="1"/>
  <c r="L801" i="18" s="1"/>
  <c r="L802" i="18" a="1"/>
  <c r="L802" i="18" s="1"/>
  <c r="L803" i="18" a="1"/>
  <c r="L803" i="18" s="1"/>
  <c r="L804" i="18" a="1"/>
  <c r="L804" i="18" s="1"/>
  <c r="L805" i="18" a="1"/>
  <c r="L805" i="18" s="1"/>
  <c r="L806" i="18" a="1"/>
  <c r="L806" i="18" s="1"/>
  <c r="L807" i="18" a="1"/>
  <c r="L807" i="18" s="1"/>
  <c r="L808" i="18" a="1"/>
  <c r="L808" i="18" s="1"/>
  <c r="L809" i="18" a="1"/>
  <c r="L809" i="18" s="1"/>
  <c r="L810" i="18" a="1"/>
  <c r="L810" i="18" s="1"/>
  <c r="L811" i="18" a="1"/>
  <c r="L811" i="18" s="1"/>
  <c r="L812" i="18" a="1"/>
  <c r="L812" i="18" s="1"/>
  <c r="L813" i="18" a="1"/>
  <c r="L813" i="18" s="1"/>
  <c r="L814" i="18" a="1"/>
  <c r="L814" i="18" s="1"/>
  <c r="L815" i="18" a="1"/>
  <c r="L815" i="18" s="1"/>
  <c r="L816" i="18" a="1"/>
  <c r="L816" i="18" s="1"/>
  <c r="L817" i="18" a="1"/>
  <c r="L817" i="18" s="1"/>
  <c r="L818" i="18" a="1"/>
  <c r="L818" i="18" s="1"/>
  <c r="L819" i="18" a="1"/>
  <c r="L819" i="18" s="1"/>
  <c r="L820" i="18" a="1"/>
  <c r="L820" i="18" s="1"/>
  <c r="L821" i="18" a="1"/>
  <c r="L821" i="18" s="1"/>
  <c r="L822" i="18" a="1"/>
  <c r="L822" i="18" s="1"/>
  <c r="L823" i="18" a="1"/>
  <c r="L823" i="18" s="1"/>
  <c r="L824" i="18" a="1"/>
  <c r="L824" i="18" s="1"/>
  <c r="L825" i="18" a="1"/>
  <c r="L825" i="18" s="1"/>
  <c r="L826" i="18" a="1"/>
  <c r="L826" i="18" s="1"/>
  <c r="L827" i="18" a="1"/>
  <c r="L827" i="18" s="1"/>
  <c r="L828" i="18" a="1"/>
  <c r="L828" i="18" s="1"/>
  <c r="L829" i="18" a="1"/>
  <c r="L829" i="18" s="1"/>
  <c r="L830" i="18" a="1"/>
  <c r="L830" i="18" s="1"/>
  <c r="L831" i="18" a="1"/>
  <c r="L831" i="18" s="1"/>
  <c r="L832" i="18" a="1"/>
  <c r="L832" i="18" s="1"/>
  <c r="L833" i="18" a="1"/>
  <c r="L833" i="18" s="1"/>
  <c r="L834" i="18" a="1"/>
  <c r="L834" i="18" s="1"/>
  <c r="L835" i="18" a="1"/>
  <c r="L835" i="18" s="1"/>
  <c r="L836" i="18" a="1"/>
  <c r="L836" i="18" s="1"/>
  <c r="L837" i="18" a="1"/>
  <c r="L837" i="18" s="1"/>
  <c r="L838" i="18" a="1"/>
  <c r="L838" i="18" s="1"/>
  <c r="L839" i="18" a="1"/>
  <c r="L839" i="18" s="1"/>
  <c r="L840" i="18" a="1"/>
  <c r="L840" i="18" s="1"/>
  <c r="L841" i="18" a="1"/>
  <c r="L841" i="18" s="1"/>
  <c r="L842" i="18" a="1"/>
  <c r="L842" i="18" s="1"/>
  <c r="L843" i="18" a="1"/>
  <c r="L843" i="18" s="1"/>
  <c r="L844" i="18" a="1"/>
  <c r="L844" i="18" s="1"/>
  <c r="L845" i="18" a="1"/>
  <c r="L845" i="18" s="1"/>
  <c r="L846" i="18" a="1"/>
  <c r="L846" i="18" s="1"/>
  <c r="L847" i="18" a="1"/>
  <c r="L847" i="18" s="1"/>
  <c r="L848" i="18" a="1"/>
  <c r="L848" i="18" s="1"/>
  <c r="L849" i="18" a="1"/>
  <c r="L849" i="18" s="1"/>
  <c r="L850" i="18" a="1"/>
  <c r="L850" i="18" s="1"/>
  <c r="L851" i="18" a="1"/>
  <c r="L851" i="18" s="1"/>
  <c r="L852" i="18" a="1"/>
  <c r="L852" i="18" s="1"/>
  <c r="L853" i="18" a="1"/>
  <c r="L853" i="18" s="1"/>
  <c r="L854" i="18" a="1"/>
  <c r="L854" i="18" s="1"/>
  <c r="L855" i="18" a="1"/>
  <c r="L855" i="18" s="1"/>
  <c r="L856" i="18" a="1"/>
  <c r="L856" i="18" s="1"/>
  <c r="L857" i="18" a="1"/>
  <c r="L857" i="18" s="1"/>
  <c r="L858" i="18" a="1"/>
  <c r="L858" i="18" s="1"/>
  <c r="L859" i="18" a="1"/>
  <c r="L859" i="18" s="1"/>
  <c r="L860" i="18" a="1"/>
  <c r="L860" i="18" s="1"/>
  <c r="L861" i="18" a="1"/>
  <c r="L861" i="18" s="1"/>
  <c r="L862" i="18" a="1"/>
  <c r="L862" i="18" s="1"/>
  <c r="L863" i="18" a="1"/>
  <c r="L863" i="18" s="1"/>
  <c r="L864" i="18" a="1"/>
  <c r="L864" i="18" s="1"/>
  <c r="L865" i="18" a="1"/>
  <c r="L865" i="18" s="1"/>
  <c r="L866" i="18" a="1"/>
  <c r="L866" i="18" s="1"/>
  <c r="L867" i="18" a="1"/>
  <c r="L867" i="18" s="1"/>
  <c r="L868" i="18" a="1"/>
  <c r="L868" i="18" s="1"/>
  <c r="L869" i="18" a="1"/>
  <c r="L869" i="18" s="1"/>
  <c r="L870" i="18" a="1"/>
  <c r="L870" i="18" s="1"/>
  <c r="L871" i="18" a="1"/>
  <c r="L871" i="18" s="1"/>
  <c r="L872" i="18" a="1"/>
  <c r="L872" i="18" s="1"/>
  <c r="L873" i="18" a="1"/>
  <c r="L873" i="18" s="1"/>
  <c r="L874" i="18" a="1"/>
  <c r="L874" i="18" s="1"/>
  <c r="L875" i="18" a="1"/>
  <c r="L875" i="18" s="1"/>
  <c r="L876" i="18" a="1"/>
  <c r="L876" i="18" s="1"/>
  <c r="L877" i="18" a="1"/>
  <c r="L877" i="18" s="1"/>
  <c r="L878" i="18" a="1"/>
  <c r="L878" i="18" s="1"/>
  <c r="L879" i="18" a="1"/>
  <c r="L879" i="18" s="1"/>
  <c r="L880" i="18" a="1"/>
  <c r="L880" i="18" s="1"/>
  <c r="L881" i="18" a="1"/>
  <c r="L881" i="18" s="1"/>
  <c r="L882" i="18" a="1"/>
  <c r="L882" i="18" s="1"/>
  <c r="L883" i="18" a="1"/>
  <c r="L883" i="18" s="1"/>
  <c r="L884" i="18" a="1"/>
  <c r="L884" i="18" s="1"/>
  <c r="L885" i="18" a="1"/>
  <c r="L885" i="18" s="1"/>
  <c r="L886" i="18" a="1"/>
  <c r="L886" i="18" s="1"/>
  <c r="L887" i="18" a="1"/>
  <c r="L887" i="18" s="1"/>
  <c r="L888" i="18" a="1"/>
  <c r="L888" i="18" s="1"/>
  <c r="L889" i="18" a="1"/>
  <c r="L889" i="18" s="1"/>
  <c r="L890" i="18" a="1"/>
  <c r="L890" i="18" s="1"/>
  <c r="K735" i="18" a="1"/>
  <c r="K735" i="18" s="1"/>
  <c r="K736" i="18" a="1"/>
  <c r="K736" i="18" s="1"/>
  <c r="K737" i="18" a="1"/>
  <c r="K737" i="18" s="1"/>
  <c r="K738" i="18" a="1"/>
  <c r="K738" i="18" s="1"/>
  <c r="K739" i="18" a="1"/>
  <c r="K739" i="18" s="1"/>
  <c r="K740" i="18" a="1"/>
  <c r="K740" i="18" s="1"/>
  <c r="K741" i="18" a="1"/>
  <c r="K741" i="18" s="1"/>
  <c r="K742" i="18" a="1"/>
  <c r="K742" i="18" s="1"/>
  <c r="K743" i="18" a="1"/>
  <c r="K743" i="18" s="1"/>
  <c r="K744" i="18" a="1"/>
  <c r="K744" i="18" s="1"/>
  <c r="K745" i="18" a="1"/>
  <c r="K745" i="18" s="1"/>
  <c r="K746" i="18" a="1"/>
  <c r="K746" i="18" s="1"/>
  <c r="K759" i="18" a="1"/>
  <c r="K759" i="18" s="1"/>
  <c r="K760" i="18" a="1"/>
  <c r="K760" i="18" s="1"/>
  <c r="K761" i="18" a="1"/>
  <c r="K761" i="18" s="1"/>
  <c r="K762" i="18" a="1"/>
  <c r="K762" i="18" s="1"/>
  <c r="K763" i="18" a="1"/>
  <c r="K763" i="18" s="1"/>
  <c r="K764" i="18" a="1"/>
  <c r="K764" i="18" s="1"/>
  <c r="K765" i="18" a="1"/>
  <c r="K765" i="18" s="1"/>
  <c r="K766" i="18" a="1"/>
  <c r="K766" i="18" s="1"/>
  <c r="K767" i="18" a="1"/>
  <c r="K767" i="18" s="1"/>
  <c r="K768" i="18" a="1"/>
  <c r="K768" i="18" s="1"/>
  <c r="K769" i="18" a="1"/>
  <c r="K769" i="18" s="1"/>
  <c r="K770" i="18" a="1"/>
  <c r="K770" i="18" s="1"/>
  <c r="K771" i="18" a="1"/>
  <c r="K771" i="18" s="1"/>
  <c r="K772" i="18" a="1"/>
  <c r="K772" i="18" s="1"/>
  <c r="K773" i="18" a="1"/>
  <c r="K773" i="18" s="1"/>
  <c r="K774" i="18" a="1"/>
  <c r="K774" i="18" s="1"/>
  <c r="K775" i="18" a="1"/>
  <c r="K775" i="18" s="1"/>
  <c r="K776" i="18" a="1"/>
  <c r="K776" i="18" s="1"/>
  <c r="K777" i="18" a="1"/>
  <c r="K777" i="18" s="1"/>
  <c r="K778" i="18" a="1"/>
  <c r="K778" i="18" s="1"/>
  <c r="K779" i="18" a="1"/>
  <c r="K779" i="18" s="1"/>
  <c r="K780" i="18" a="1"/>
  <c r="K780" i="18" s="1"/>
  <c r="K781" i="18" a="1"/>
  <c r="K781" i="18" s="1"/>
  <c r="K782" i="18" a="1"/>
  <c r="K782" i="18" s="1"/>
  <c r="K783" i="18" a="1"/>
  <c r="K783" i="18" s="1"/>
  <c r="K784" i="18" a="1"/>
  <c r="K784" i="18" s="1"/>
  <c r="K785" i="18" a="1"/>
  <c r="K785" i="18" s="1"/>
  <c r="K786" i="18" a="1"/>
  <c r="K786" i="18" s="1"/>
  <c r="K787" i="18" a="1"/>
  <c r="K787" i="18" s="1"/>
  <c r="K788" i="18" a="1"/>
  <c r="K788" i="18" s="1"/>
  <c r="K789" i="18" a="1"/>
  <c r="K789" i="18" s="1"/>
  <c r="K790" i="18" a="1"/>
  <c r="K790" i="18" s="1"/>
  <c r="K791" i="18" a="1"/>
  <c r="K791" i="18" s="1"/>
  <c r="K792" i="18" a="1"/>
  <c r="K792" i="18" s="1"/>
  <c r="K793" i="18" a="1"/>
  <c r="K793" i="18" s="1"/>
  <c r="K794" i="18" a="1"/>
  <c r="K794" i="18" s="1"/>
  <c r="K795" i="18" a="1"/>
  <c r="K795" i="18" s="1"/>
  <c r="K796" i="18" a="1"/>
  <c r="K796" i="18" s="1"/>
  <c r="K797" i="18" a="1"/>
  <c r="K797" i="18" s="1"/>
  <c r="K798" i="18" a="1"/>
  <c r="K798" i="18" s="1"/>
  <c r="K799" i="18" a="1"/>
  <c r="K799" i="18" s="1"/>
  <c r="K800" i="18" a="1"/>
  <c r="K800" i="18" s="1"/>
  <c r="K801" i="18" a="1"/>
  <c r="K801" i="18" s="1"/>
  <c r="K802" i="18" a="1"/>
  <c r="K802" i="18" s="1"/>
  <c r="K803" i="18" a="1"/>
  <c r="K803" i="18" s="1"/>
  <c r="K804" i="18" a="1"/>
  <c r="K804" i="18" s="1"/>
  <c r="K805" i="18" a="1"/>
  <c r="K805" i="18" s="1"/>
  <c r="K806" i="18" a="1"/>
  <c r="K806" i="18" s="1"/>
  <c r="K807" i="18" a="1"/>
  <c r="K807" i="18" s="1"/>
  <c r="K808" i="18" a="1"/>
  <c r="K808" i="18" s="1"/>
  <c r="K809" i="18" a="1"/>
  <c r="K809" i="18" s="1"/>
  <c r="K810" i="18" a="1"/>
  <c r="K810" i="18" s="1"/>
  <c r="K811" i="18" a="1"/>
  <c r="K811" i="18" s="1"/>
  <c r="K812" i="18" a="1"/>
  <c r="K812" i="18" s="1"/>
  <c r="K813" i="18" a="1"/>
  <c r="K813" i="18" s="1"/>
  <c r="K814" i="18" a="1"/>
  <c r="K814" i="18" s="1"/>
  <c r="K815" i="18" a="1"/>
  <c r="K815" i="18" s="1"/>
  <c r="K816" i="18" a="1"/>
  <c r="K816" i="18" s="1"/>
  <c r="K817" i="18" a="1"/>
  <c r="K817" i="18" s="1"/>
  <c r="K818" i="18" a="1"/>
  <c r="K818" i="18" s="1"/>
  <c r="K819" i="18" a="1"/>
  <c r="K819" i="18" s="1"/>
  <c r="K820" i="18" a="1"/>
  <c r="K820" i="18" s="1"/>
  <c r="K821" i="18" a="1"/>
  <c r="K821" i="18" s="1"/>
  <c r="K822" i="18" a="1"/>
  <c r="K822" i="18" s="1"/>
  <c r="K823" i="18" a="1"/>
  <c r="K823" i="18" s="1"/>
  <c r="K824" i="18" a="1"/>
  <c r="K824" i="18" s="1"/>
  <c r="K825" i="18" a="1"/>
  <c r="K825" i="18" s="1"/>
  <c r="K826" i="18" a="1"/>
  <c r="K826" i="18" s="1"/>
  <c r="K827" i="18" a="1"/>
  <c r="K827" i="18" s="1"/>
  <c r="K828" i="18" a="1"/>
  <c r="K828" i="18" s="1"/>
  <c r="K829" i="18" a="1"/>
  <c r="K829" i="18" s="1"/>
  <c r="K830" i="18" a="1"/>
  <c r="K830" i="18" s="1"/>
  <c r="K831" i="18" a="1"/>
  <c r="K831" i="18" s="1"/>
  <c r="K832" i="18" a="1"/>
  <c r="K832" i="18" s="1"/>
  <c r="K833" i="18" a="1"/>
  <c r="K833" i="18" s="1"/>
  <c r="K834" i="18" a="1"/>
  <c r="K834" i="18" s="1"/>
  <c r="K835" i="18" a="1"/>
  <c r="K835" i="18" s="1"/>
  <c r="K836" i="18" a="1"/>
  <c r="K836" i="18" s="1"/>
  <c r="K837" i="18" a="1"/>
  <c r="K837" i="18" s="1"/>
  <c r="K838" i="18" a="1"/>
  <c r="K838" i="18" s="1"/>
  <c r="K839" i="18" a="1"/>
  <c r="K839" i="18" s="1"/>
  <c r="K840" i="18" a="1"/>
  <c r="K840" i="18" s="1"/>
  <c r="K841" i="18" a="1"/>
  <c r="K841" i="18" s="1"/>
  <c r="K842" i="18" a="1"/>
  <c r="K842" i="18" s="1"/>
  <c r="K843" i="18" a="1"/>
  <c r="K843" i="18" s="1"/>
  <c r="K844" i="18" a="1"/>
  <c r="K844" i="18" s="1"/>
  <c r="K845" i="18" a="1"/>
  <c r="K845" i="18" s="1"/>
  <c r="K846" i="18" a="1"/>
  <c r="K846" i="18" s="1"/>
  <c r="K847" i="18" a="1"/>
  <c r="K847" i="18" s="1"/>
  <c r="K848" i="18" a="1"/>
  <c r="K848" i="18" s="1"/>
  <c r="K849" i="18" a="1"/>
  <c r="K849" i="18" s="1"/>
  <c r="K850" i="18" a="1"/>
  <c r="K850" i="18" s="1"/>
  <c r="K851" i="18" a="1"/>
  <c r="K851" i="18" s="1"/>
  <c r="K852" i="18" a="1"/>
  <c r="K852" i="18" s="1"/>
  <c r="K853" i="18" a="1"/>
  <c r="K853" i="18" s="1"/>
  <c r="K854" i="18" a="1"/>
  <c r="K854" i="18" s="1"/>
  <c r="K855" i="18" a="1"/>
  <c r="K855" i="18" s="1"/>
  <c r="K856" i="18" a="1"/>
  <c r="K856" i="18" s="1"/>
  <c r="K857" i="18" a="1"/>
  <c r="K857" i="18" s="1"/>
  <c r="K858" i="18" a="1"/>
  <c r="K858" i="18" s="1"/>
  <c r="K859" i="18" a="1"/>
  <c r="K859" i="18" s="1"/>
  <c r="K860" i="18" a="1"/>
  <c r="K860" i="18" s="1"/>
  <c r="K861" i="18" a="1"/>
  <c r="K861" i="18" s="1"/>
  <c r="K862" i="18" a="1"/>
  <c r="K862" i="18" s="1"/>
  <c r="K863" i="18" a="1"/>
  <c r="K863" i="18" s="1"/>
  <c r="K864" i="18" a="1"/>
  <c r="K864" i="18" s="1"/>
  <c r="K865" i="18" a="1"/>
  <c r="K865" i="18" s="1"/>
  <c r="K866" i="18" a="1"/>
  <c r="K866" i="18" s="1"/>
  <c r="K867" i="18" a="1"/>
  <c r="K867" i="18" s="1"/>
  <c r="K868" i="18" a="1"/>
  <c r="K868" i="18" s="1"/>
  <c r="K869" i="18" a="1"/>
  <c r="K869" i="18" s="1"/>
  <c r="K870" i="18" a="1"/>
  <c r="K870" i="18" s="1"/>
  <c r="K871" i="18" a="1"/>
  <c r="K871" i="18" s="1"/>
  <c r="K872" i="18" a="1"/>
  <c r="K872" i="18" s="1"/>
  <c r="K873" i="18" a="1"/>
  <c r="K873" i="18" s="1"/>
  <c r="K874" i="18" a="1"/>
  <c r="K874" i="18" s="1"/>
  <c r="K875" i="18" a="1"/>
  <c r="K875" i="18" s="1"/>
  <c r="K876" i="18" a="1"/>
  <c r="K876" i="18" s="1"/>
  <c r="K877" i="18" a="1"/>
  <c r="K877" i="18" s="1"/>
  <c r="K878" i="18" a="1"/>
  <c r="K878" i="18" s="1"/>
  <c r="K879" i="18" a="1"/>
  <c r="K879" i="18" s="1"/>
  <c r="K880" i="18" a="1"/>
  <c r="K880" i="18" s="1"/>
  <c r="K881" i="18" a="1"/>
  <c r="K881" i="18" s="1"/>
  <c r="K882" i="18" a="1"/>
  <c r="K882" i="18" s="1"/>
  <c r="K883" i="18" a="1"/>
  <c r="K883" i="18" s="1"/>
  <c r="K884" i="18" a="1"/>
  <c r="K884" i="18" s="1"/>
  <c r="K885" i="18" a="1"/>
  <c r="K885" i="18" s="1"/>
  <c r="K886" i="18" a="1"/>
  <c r="K886" i="18" s="1"/>
  <c r="K887" i="18" a="1"/>
  <c r="K887" i="18" s="1"/>
  <c r="K888" i="18" a="1"/>
  <c r="K888" i="18" s="1"/>
  <c r="K889" i="18" a="1"/>
  <c r="K889" i="18" s="1"/>
  <c r="K890" i="18" a="1"/>
  <c r="K890" i="18" s="1"/>
  <c r="J755" i="18" a="1"/>
  <c r="J755" i="18" s="1"/>
  <c r="J759" i="18" a="1"/>
  <c r="J759" i="18" s="1"/>
  <c r="J760" i="18" a="1"/>
  <c r="J760" i="18" s="1"/>
  <c r="J761" i="18" a="1"/>
  <c r="J761" i="18" s="1"/>
  <c r="J762" i="18" a="1"/>
  <c r="J762" i="18" s="1"/>
  <c r="J763" i="18" a="1"/>
  <c r="J763" i="18" s="1"/>
  <c r="J764" i="18" a="1"/>
  <c r="J764" i="18" s="1"/>
  <c r="J765" i="18" a="1"/>
  <c r="J765" i="18" s="1"/>
  <c r="J766" i="18" a="1"/>
  <c r="J766" i="18" s="1"/>
  <c r="J767" i="18" a="1"/>
  <c r="J767" i="18" s="1"/>
  <c r="J768" i="18" a="1"/>
  <c r="J768" i="18" s="1"/>
  <c r="J769" i="18" a="1"/>
  <c r="J769" i="18" s="1"/>
  <c r="J770" i="18" a="1"/>
  <c r="J770" i="18" s="1"/>
  <c r="J771" i="18" a="1"/>
  <c r="J771" i="18" s="1"/>
  <c r="J772" i="18" a="1"/>
  <c r="J772" i="18" s="1"/>
  <c r="J773" i="18" a="1"/>
  <c r="J773" i="18" s="1"/>
  <c r="J774" i="18" a="1"/>
  <c r="J774" i="18" s="1"/>
  <c r="J775" i="18" a="1"/>
  <c r="J775" i="18" s="1"/>
  <c r="J776" i="18" a="1"/>
  <c r="J776" i="18" s="1"/>
  <c r="J777" i="18" a="1"/>
  <c r="J777" i="18" s="1"/>
  <c r="J778" i="18" a="1"/>
  <c r="J778" i="18" s="1"/>
  <c r="J779" i="18" a="1"/>
  <c r="J779" i="18" s="1"/>
  <c r="J780" i="18" a="1"/>
  <c r="J780" i="18" s="1"/>
  <c r="J781" i="18" a="1"/>
  <c r="J781" i="18" s="1"/>
  <c r="J782" i="18" a="1"/>
  <c r="J782" i="18" s="1"/>
  <c r="J783" i="18" a="1"/>
  <c r="J783" i="18" s="1"/>
  <c r="J784" i="18" a="1"/>
  <c r="J784" i="18" s="1"/>
  <c r="J785" i="18" a="1"/>
  <c r="J785" i="18" s="1"/>
  <c r="J786" i="18" a="1"/>
  <c r="J786" i="18" s="1"/>
  <c r="J787" i="18" a="1"/>
  <c r="J787" i="18" s="1"/>
  <c r="J788" i="18" a="1"/>
  <c r="J788" i="18" s="1"/>
  <c r="J789" i="18" a="1"/>
  <c r="J789" i="18" s="1"/>
  <c r="J790" i="18" a="1"/>
  <c r="J790" i="18" s="1"/>
  <c r="J791" i="18" a="1"/>
  <c r="J791" i="18" s="1"/>
  <c r="J792" i="18" a="1"/>
  <c r="J792" i="18" s="1"/>
  <c r="J793" i="18" a="1"/>
  <c r="J793" i="18" s="1"/>
  <c r="J794" i="18" a="1"/>
  <c r="J794" i="18" s="1"/>
  <c r="J795" i="18" a="1"/>
  <c r="J795" i="18" s="1"/>
  <c r="J796" i="18" a="1"/>
  <c r="J796" i="18" s="1"/>
  <c r="J797" i="18" a="1"/>
  <c r="J797" i="18" s="1"/>
  <c r="J798" i="18" a="1"/>
  <c r="J798" i="18" s="1"/>
  <c r="J799" i="18" a="1"/>
  <c r="J799" i="18" s="1"/>
  <c r="J800" i="18" a="1"/>
  <c r="J800" i="18" s="1"/>
  <c r="J801" i="18" a="1"/>
  <c r="J801" i="18" s="1"/>
  <c r="J802" i="18" a="1"/>
  <c r="J802" i="18" s="1"/>
  <c r="J803" i="18" a="1"/>
  <c r="J803" i="18" s="1"/>
  <c r="J804" i="18" a="1"/>
  <c r="J804" i="18" s="1"/>
  <c r="J805" i="18" a="1"/>
  <c r="J805" i="18" s="1"/>
  <c r="J806" i="18" a="1"/>
  <c r="J806" i="18" s="1"/>
  <c r="J807" i="18" a="1"/>
  <c r="J807" i="18" s="1"/>
  <c r="J808" i="18" a="1"/>
  <c r="J808" i="18" s="1"/>
  <c r="J809" i="18" a="1"/>
  <c r="J809" i="18" s="1"/>
  <c r="J810" i="18" a="1"/>
  <c r="J810" i="18" s="1"/>
  <c r="J811" i="18" a="1"/>
  <c r="J811" i="18" s="1"/>
  <c r="J812" i="18" a="1"/>
  <c r="J812" i="18" s="1"/>
  <c r="J813" i="18" a="1"/>
  <c r="J813" i="18" s="1"/>
  <c r="J814" i="18" a="1"/>
  <c r="J814" i="18" s="1"/>
  <c r="J815" i="18" a="1"/>
  <c r="J815" i="18" s="1"/>
  <c r="J816" i="18" a="1"/>
  <c r="J816" i="18" s="1"/>
  <c r="J817" i="18" a="1"/>
  <c r="J817" i="18" s="1"/>
  <c r="J818" i="18" a="1"/>
  <c r="J818" i="18" s="1"/>
  <c r="J819" i="18" a="1"/>
  <c r="J819" i="18" s="1"/>
  <c r="J820" i="18" a="1"/>
  <c r="J820" i="18" s="1"/>
  <c r="J821" i="18" a="1"/>
  <c r="J821" i="18" s="1"/>
  <c r="J822" i="18" a="1"/>
  <c r="J822" i="18" s="1"/>
  <c r="J823" i="18" a="1"/>
  <c r="J823" i="18" s="1"/>
  <c r="J824" i="18" a="1"/>
  <c r="J824" i="18" s="1"/>
  <c r="J825" i="18" a="1"/>
  <c r="J825" i="18" s="1"/>
  <c r="J826" i="18" a="1"/>
  <c r="J826" i="18" s="1"/>
  <c r="J827" i="18" a="1"/>
  <c r="J827" i="18" s="1"/>
  <c r="J828" i="18" a="1"/>
  <c r="J828" i="18" s="1"/>
  <c r="J829" i="18" a="1"/>
  <c r="J829" i="18" s="1"/>
  <c r="J830" i="18" a="1"/>
  <c r="J830" i="18" s="1"/>
  <c r="J831" i="18" a="1"/>
  <c r="J831" i="18" s="1"/>
  <c r="J832" i="18" a="1"/>
  <c r="J832" i="18" s="1"/>
  <c r="J833" i="18" a="1"/>
  <c r="J833" i="18" s="1"/>
  <c r="J834" i="18" a="1"/>
  <c r="J834" i="18" s="1"/>
  <c r="J835" i="18" a="1"/>
  <c r="J835" i="18" s="1"/>
  <c r="J836" i="18" a="1"/>
  <c r="J836" i="18" s="1"/>
  <c r="J837" i="18" a="1"/>
  <c r="J837" i="18" s="1"/>
  <c r="J838" i="18" a="1"/>
  <c r="J838" i="18" s="1"/>
  <c r="J839" i="18" a="1"/>
  <c r="J839" i="18" s="1"/>
  <c r="J840" i="18" a="1"/>
  <c r="J840" i="18" s="1"/>
  <c r="J841" i="18" a="1"/>
  <c r="J841" i="18" s="1"/>
  <c r="J842" i="18" a="1"/>
  <c r="J842" i="18" s="1"/>
  <c r="J843" i="18" a="1"/>
  <c r="J843" i="18" s="1"/>
  <c r="J844" i="18" a="1"/>
  <c r="J844" i="18" s="1"/>
  <c r="J845" i="18" a="1"/>
  <c r="J845" i="18" s="1"/>
  <c r="J846" i="18" a="1"/>
  <c r="J846" i="18" s="1"/>
  <c r="J847" i="18" a="1"/>
  <c r="J847" i="18" s="1"/>
  <c r="J848" i="18" a="1"/>
  <c r="J848" i="18" s="1"/>
  <c r="J849" i="18" a="1"/>
  <c r="J849" i="18" s="1"/>
  <c r="J850" i="18" a="1"/>
  <c r="J850" i="18" s="1"/>
  <c r="J851" i="18" a="1"/>
  <c r="J851" i="18" s="1"/>
  <c r="J852" i="18" a="1"/>
  <c r="J852" i="18" s="1"/>
  <c r="J853" i="18" a="1"/>
  <c r="J853" i="18" s="1"/>
  <c r="J854" i="18" a="1"/>
  <c r="J854" i="18" s="1"/>
  <c r="J855" i="18" a="1"/>
  <c r="J855" i="18" s="1"/>
  <c r="J856" i="18" a="1"/>
  <c r="J856" i="18" s="1"/>
  <c r="J857" i="18" a="1"/>
  <c r="J857" i="18" s="1"/>
  <c r="J858" i="18" a="1"/>
  <c r="J858" i="18" s="1"/>
  <c r="J859" i="18" a="1"/>
  <c r="J859" i="18" s="1"/>
  <c r="J860" i="18" a="1"/>
  <c r="J860" i="18" s="1"/>
  <c r="J861" i="18" a="1"/>
  <c r="J861" i="18" s="1"/>
  <c r="J862" i="18" a="1"/>
  <c r="J862" i="18" s="1"/>
  <c r="J863" i="18" a="1"/>
  <c r="J863" i="18" s="1"/>
  <c r="J864" i="18" a="1"/>
  <c r="J864" i="18" s="1"/>
  <c r="J865" i="18" a="1"/>
  <c r="J865" i="18" s="1"/>
  <c r="J866" i="18" a="1"/>
  <c r="J866" i="18" s="1"/>
  <c r="J867" i="18" a="1"/>
  <c r="J867" i="18" s="1"/>
  <c r="J868" i="18" a="1"/>
  <c r="J868" i="18" s="1"/>
  <c r="J869" i="18" a="1"/>
  <c r="J869" i="18" s="1"/>
  <c r="J870" i="18" a="1"/>
  <c r="J870" i="18" s="1"/>
  <c r="J871" i="18" a="1"/>
  <c r="J871" i="18" s="1"/>
  <c r="J872" i="18" a="1"/>
  <c r="J872" i="18" s="1"/>
  <c r="J873" i="18" a="1"/>
  <c r="J873" i="18" s="1"/>
  <c r="J874" i="18" a="1"/>
  <c r="J874" i="18" s="1"/>
  <c r="J875" i="18" a="1"/>
  <c r="J875" i="18" s="1"/>
  <c r="J876" i="18" a="1"/>
  <c r="J876" i="18" s="1"/>
  <c r="J877" i="18" a="1"/>
  <c r="J877" i="18" s="1"/>
  <c r="J878" i="18" a="1"/>
  <c r="J878" i="18" s="1"/>
  <c r="J879" i="18" a="1"/>
  <c r="J879" i="18" s="1"/>
  <c r="J880" i="18" a="1"/>
  <c r="J880" i="18" s="1"/>
  <c r="J881" i="18" a="1"/>
  <c r="J881" i="18" s="1"/>
  <c r="J882" i="18" a="1"/>
  <c r="J882" i="18" s="1"/>
  <c r="J883" i="18" a="1"/>
  <c r="J883" i="18" s="1"/>
  <c r="J884" i="18" a="1"/>
  <c r="J884" i="18" s="1"/>
  <c r="J885" i="18" a="1"/>
  <c r="J885" i="18" s="1"/>
  <c r="J886" i="18" a="1"/>
  <c r="J886" i="18" s="1"/>
  <c r="J887" i="18" a="1"/>
  <c r="J887" i="18" s="1"/>
  <c r="J888" i="18" a="1"/>
  <c r="J888" i="18" s="1"/>
  <c r="J889" i="18" a="1"/>
  <c r="J889" i="18" s="1"/>
  <c r="J890" i="18" a="1"/>
  <c r="J890" i="18" s="1"/>
  <c r="J891" i="18" a="1"/>
  <c r="J891" i="18" s="1"/>
  <c r="J892" i="18" a="1"/>
  <c r="J892" i="18" s="1"/>
  <c r="J893" i="18" a="1"/>
  <c r="J893" i="18" s="1"/>
  <c r="J894" i="18" a="1"/>
  <c r="J894" i="18" s="1"/>
  <c r="J895" i="18" a="1"/>
  <c r="J895" i="18" s="1"/>
  <c r="J896" i="18" a="1"/>
  <c r="J896" i="18" s="1"/>
  <c r="J897" i="18" a="1"/>
  <c r="J897" i="18" s="1"/>
  <c r="J898" i="18" a="1"/>
  <c r="J898" i="18" s="1"/>
  <c r="I755" i="18" a="1"/>
  <c r="I755" i="18" s="1"/>
  <c r="I759" i="18" a="1"/>
  <c r="I759" i="18" s="1"/>
  <c r="I760" i="18" a="1"/>
  <c r="I760" i="18" s="1"/>
  <c r="I761" i="18" a="1"/>
  <c r="I761" i="18" s="1"/>
  <c r="I762" i="18" a="1"/>
  <c r="I762" i="18" s="1"/>
  <c r="I763" i="18" a="1"/>
  <c r="I763" i="18" s="1"/>
  <c r="I764" i="18" a="1"/>
  <c r="I764" i="18" s="1"/>
  <c r="I765" i="18" a="1"/>
  <c r="I765" i="18" s="1"/>
  <c r="I766" i="18" a="1"/>
  <c r="I766" i="18" s="1"/>
  <c r="I767" i="18" a="1"/>
  <c r="I767" i="18" s="1"/>
  <c r="I768" i="18" a="1"/>
  <c r="I768" i="18" s="1"/>
  <c r="I769" i="18" a="1"/>
  <c r="I769" i="18" s="1"/>
  <c r="I770" i="18" a="1"/>
  <c r="I770" i="18" s="1"/>
  <c r="I771" i="18" a="1"/>
  <c r="I771" i="18" s="1"/>
  <c r="I772" i="18" a="1"/>
  <c r="I772" i="18" s="1"/>
  <c r="I773" i="18" a="1"/>
  <c r="I773" i="18" s="1"/>
  <c r="I774" i="18" a="1"/>
  <c r="I774" i="18" s="1"/>
  <c r="I775" i="18" a="1"/>
  <c r="I775" i="18" s="1"/>
  <c r="I776" i="18" a="1"/>
  <c r="I776" i="18" s="1"/>
  <c r="I777" i="18" a="1"/>
  <c r="I777" i="18" s="1"/>
  <c r="I778" i="18" a="1"/>
  <c r="I778" i="18" s="1"/>
  <c r="I779" i="18" a="1"/>
  <c r="I779" i="18" s="1"/>
  <c r="I780" i="18" a="1"/>
  <c r="I780" i="18" s="1"/>
  <c r="I781" i="18" a="1"/>
  <c r="I781" i="18" s="1"/>
  <c r="I782" i="18" a="1"/>
  <c r="I782" i="18" s="1"/>
  <c r="I783" i="18" a="1"/>
  <c r="I783" i="18" s="1"/>
  <c r="I784" i="18" a="1"/>
  <c r="I784" i="18" s="1"/>
  <c r="I785" i="18" a="1"/>
  <c r="I785" i="18" s="1"/>
  <c r="I786" i="18" a="1"/>
  <c r="I786" i="18" s="1"/>
  <c r="I787" i="18" a="1"/>
  <c r="I787" i="18" s="1"/>
  <c r="I788" i="18" a="1"/>
  <c r="I788" i="18" s="1"/>
  <c r="I789" i="18" a="1"/>
  <c r="I789" i="18" s="1"/>
  <c r="I790" i="18" a="1"/>
  <c r="I790" i="18" s="1"/>
  <c r="I791" i="18" a="1"/>
  <c r="I791" i="18" s="1"/>
  <c r="I792" i="18" a="1"/>
  <c r="I792" i="18" s="1"/>
  <c r="I793" i="18" a="1"/>
  <c r="I793" i="18" s="1"/>
  <c r="I794" i="18" a="1"/>
  <c r="I794" i="18" s="1"/>
  <c r="I795" i="18" a="1"/>
  <c r="I795" i="18" s="1"/>
  <c r="I796" i="18" a="1"/>
  <c r="I796" i="18" s="1"/>
  <c r="I797" i="18" a="1"/>
  <c r="I797" i="18" s="1"/>
  <c r="I798" i="18" a="1"/>
  <c r="I798" i="18" s="1"/>
  <c r="I799" i="18" a="1"/>
  <c r="I799" i="18" s="1"/>
  <c r="I800" i="18" a="1"/>
  <c r="I800" i="18" s="1"/>
  <c r="I801" i="18" a="1"/>
  <c r="I801" i="18" s="1"/>
  <c r="I802" i="18" a="1"/>
  <c r="I802" i="18" s="1"/>
  <c r="I803" i="18" a="1"/>
  <c r="I803" i="18" s="1"/>
  <c r="I804" i="18" a="1"/>
  <c r="I804" i="18" s="1"/>
  <c r="I805" i="18" a="1"/>
  <c r="I805" i="18" s="1"/>
  <c r="I806" i="18" a="1"/>
  <c r="I806" i="18" s="1"/>
  <c r="I807" i="18" a="1"/>
  <c r="I807" i="18" s="1"/>
  <c r="I808" i="18" a="1"/>
  <c r="I808" i="18" s="1"/>
  <c r="I809" i="18" a="1"/>
  <c r="I809" i="18" s="1"/>
  <c r="I810" i="18" a="1"/>
  <c r="I810" i="18" s="1"/>
  <c r="I811" i="18" a="1"/>
  <c r="I811" i="18" s="1"/>
  <c r="I812" i="18" a="1"/>
  <c r="I812" i="18" s="1"/>
  <c r="I813" i="18" a="1"/>
  <c r="I813" i="18" s="1"/>
  <c r="I814" i="18" a="1"/>
  <c r="I814" i="18" s="1"/>
  <c r="I815" i="18" a="1"/>
  <c r="I815" i="18" s="1"/>
  <c r="I816" i="18" a="1"/>
  <c r="I816" i="18" s="1"/>
  <c r="I817" i="18" a="1"/>
  <c r="I817" i="18" s="1"/>
  <c r="I818" i="18" a="1"/>
  <c r="I818" i="18" s="1"/>
  <c r="I819" i="18" a="1"/>
  <c r="I819" i="18" s="1"/>
  <c r="I820" i="18" a="1"/>
  <c r="I820" i="18" s="1"/>
  <c r="I821" i="18" a="1"/>
  <c r="I821" i="18" s="1"/>
  <c r="I822" i="18" a="1"/>
  <c r="I822" i="18" s="1"/>
  <c r="I823" i="18" a="1"/>
  <c r="I823" i="18" s="1"/>
  <c r="I824" i="18" a="1"/>
  <c r="I824" i="18" s="1"/>
  <c r="I825" i="18" a="1"/>
  <c r="I825" i="18" s="1"/>
  <c r="I826" i="18" a="1"/>
  <c r="I826" i="18" s="1"/>
  <c r="I827" i="18" a="1"/>
  <c r="I827" i="18" s="1"/>
  <c r="I828" i="18" a="1"/>
  <c r="I828" i="18" s="1"/>
  <c r="I829" i="18" a="1"/>
  <c r="I829" i="18" s="1"/>
  <c r="I830" i="18" a="1"/>
  <c r="I830" i="18" s="1"/>
  <c r="I831" i="18" a="1"/>
  <c r="I831" i="18" s="1"/>
  <c r="I832" i="18" a="1"/>
  <c r="I832" i="18" s="1"/>
  <c r="I833" i="18" a="1"/>
  <c r="I833" i="18" s="1"/>
  <c r="I834" i="18" a="1"/>
  <c r="I834" i="18" s="1"/>
  <c r="I835" i="18" a="1"/>
  <c r="I835" i="18" s="1"/>
  <c r="I836" i="18" a="1"/>
  <c r="I836" i="18" s="1"/>
  <c r="I837" i="18" a="1"/>
  <c r="I837" i="18" s="1"/>
  <c r="I838" i="18" a="1"/>
  <c r="I838" i="18" s="1"/>
  <c r="I839" i="18" a="1"/>
  <c r="I839" i="18" s="1"/>
  <c r="I840" i="18" a="1"/>
  <c r="I840" i="18" s="1"/>
  <c r="I841" i="18" a="1"/>
  <c r="I841" i="18" s="1"/>
  <c r="I842" i="18" a="1"/>
  <c r="I842" i="18" s="1"/>
  <c r="I843" i="18" a="1"/>
  <c r="I843" i="18" s="1"/>
  <c r="I844" i="18" a="1"/>
  <c r="I844" i="18" s="1"/>
  <c r="I845" i="18" a="1"/>
  <c r="I845" i="18" s="1"/>
  <c r="I846" i="18" a="1"/>
  <c r="I846" i="18" s="1"/>
  <c r="I847" i="18" a="1"/>
  <c r="I847" i="18" s="1"/>
  <c r="I848" i="18" a="1"/>
  <c r="I848" i="18" s="1"/>
  <c r="I849" i="18" a="1"/>
  <c r="I849" i="18" s="1"/>
  <c r="I850" i="18" a="1"/>
  <c r="I850" i="18" s="1"/>
  <c r="I851" i="18" a="1"/>
  <c r="I851" i="18" s="1"/>
  <c r="I852" i="18" a="1"/>
  <c r="I852" i="18" s="1"/>
  <c r="I853" i="18" a="1"/>
  <c r="I853" i="18" s="1"/>
  <c r="I854" i="18" a="1"/>
  <c r="I854" i="18" s="1"/>
  <c r="I855" i="18" a="1"/>
  <c r="I855" i="18" s="1"/>
  <c r="I856" i="18" a="1"/>
  <c r="I856" i="18" s="1"/>
  <c r="I857" i="18" a="1"/>
  <c r="I857" i="18" s="1"/>
  <c r="I858" i="18" a="1"/>
  <c r="I858" i="18" s="1"/>
  <c r="I859" i="18" a="1"/>
  <c r="I859" i="18" s="1"/>
  <c r="I860" i="18" a="1"/>
  <c r="I860" i="18" s="1"/>
  <c r="I861" i="18" a="1"/>
  <c r="I861" i="18" s="1"/>
  <c r="I862" i="18" a="1"/>
  <c r="I862" i="18" s="1"/>
  <c r="I863" i="18" a="1"/>
  <c r="I863" i="18" s="1"/>
  <c r="I864" i="18" a="1"/>
  <c r="I864" i="18" s="1"/>
  <c r="I865" i="18" a="1"/>
  <c r="I865" i="18" s="1"/>
  <c r="I866" i="18" a="1"/>
  <c r="I866" i="18" s="1"/>
  <c r="I867" i="18" a="1"/>
  <c r="I867" i="18" s="1"/>
  <c r="I868" i="18" a="1"/>
  <c r="I868" i="18" s="1"/>
  <c r="I869" i="18" a="1"/>
  <c r="I869" i="18" s="1"/>
  <c r="I870" i="18" a="1"/>
  <c r="I870" i="18" s="1"/>
  <c r="I871" i="18" a="1"/>
  <c r="I871" i="18" s="1"/>
  <c r="I872" i="18" a="1"/>
  <c r="I872" i="18" s="1"/>
  <c r="I873" i="18" a="1"/>
  <c r="I873" i="18" s="1"/>
  <c r="I874" i="18" a="1"/>
  <c r="I874" i="18" s="1"/>
  <c r="I875" i="18" a="1"/>
  <c r="I875" i="18" s="1"/>
  <c r="I876" i="18" a="1"/>
  <c r="I876" i="18" s="1"/>
  <c r="I877" i="18" a="1"/>
  <c r="I877" i="18" s="1"/>
  <c r="I878" i="18" a="1"/>
  <c r="I878" i="18" s="1"/>
  <c r="I880" i="18" a="1"/>
  <c r="I880" i="18" s="1"/>
  <c r="I882" i="18" a="1"/>
  <c r="I882" i="18" s="1"/>
  <c r="I886" i="18" a="1"/>
  <c r="I886" i="18" s="1"/>
  <c r="I889" i="18" a="1"/>
  <c r="I889" i="18" s="1"/>
  <c r="I890" i="18" a="1"/>
  <c r="I890" i="18" s="1"/>
  <c r="I893" i="18" a="1"/>
  <c r="I893" i="18" s="1"/>
  <c r="I894" i="18" a="1"/>
  <c r="I894" i="18" s="1"/>
  <c r="I895" i="18" a="1"/>
  <c r="I895" i="18" s="1"/>
  <c r="I896" i="18" a="1"/>
  <c r="I896" i="18" s="1"/>
  <c r="I897" i="18" a="1"/>
  <c r="I897" i="18" s="1"/>
  <c r="I898" i="18" a="1"/>
  <c r="I898" i="18" s="1"/>
  <c r="C742" i="18"/>
  <c r="E742" i="18"/>
  <c r="G742" i="18"/>
  <c r="H742" i="18"/>
  <c r="C742" i="16"/>
  <c r="I742" i="16"/>
  <c r="K742" i="16"/>
  <c r="R722" i="18"/>
  <c r="K721" i="18" a="1"/>
  <c r="K721" i="18" s="1"/>
  <c r="I715" i="16"/>
  <c r="L702" i="18" a="1"/>
  <c r="L702" i="18" s="1"/>
  <c r="L701" i="18" a="1"/>
  <c r="L701" i="18" s="1"/>
  <c r="K702" i="18" a="1"/>
  <c r="K702" i="18" s="1"/>
  <c r="K701" i="18" a="1"/>
  <c r="K701" i="18" s="1"/>
  <c r="J702" i="18" a="1"/>
  <c r="J702" i="18" s="1"/>
  <c r="J701" i="18" a="1"/>
  <c r="J701" i="18" s="1"/>
  <c r="I702" i="18" a="1"/>
  <c r="I702" i="18" s="1"/>
  <c r="I701" i="18" a="1"/>
  <c r="I701" i="18" s="1"/>
  <c r="I610" i="16"/>
  <c r="I507" i="16"/>
  <c r="L505" i="18" a="1"/>
  <c r="L505" i="18" s="1"/>
  <c r="L506" i="18" a="1"/>
  <c r="L506" i="18" s="1"/>
  <c r="L504" i="18" a="1"/>
  <c r="L504" i="18" s="1"/>
  <c r="K505" i="18" a="1"/>
  <c r="K505" i="18" s="1"/>
  <c r="K506" i="18" a="1"/>
  <c r="K506" i="18" s="1"/>
  <c r="K504" i="18" a="1"/>
  <c r="K504" i="18" s="1"/>
  <c r="L2" i="18" a="1"/>
  <c r="L2" i="18" s="1"/>
  <c r="N2" i="18" s="1"/>
  <c r="S2" i="18" s="1"/>
  <c r="L3" i="18" a="1"/>
  <c r="L3" i="18" s="1"/>
  <c r="L4" i="18" a="1"/>
  <c r="L4" i="18" s="1"/>
  <c r="L5" i="18" a="1"/>
  <c r="L5" i="18" s="1"/>
  <c r="L6" i="18" a="1"/>
  <c r="L6" i="18" s="1"/>
  <c r="L7" i="18" a="1"/>
  <c r="L7" i="18" s="1"/>
  <c r="L8" i="18" a="1"/>
  <c r="L8" i="18" s="1"/>
  <c r="L9" i="18" a="1"/>
  <c r="L9" i="18" s="1"/>
  <c r="L10" i="18" a="1"/>
  <c r="L10" i="18" s="1"/>
  <c r="L11" i="18" a="1"/>
  <c r="L11" i="18" s="1"/>
  <c r="L12" i="18" a="1"/>
  <c r="L12" i="18" s="1"/>
  <c r="L13" i="18" a="1"/>
  <c r="L13" i="18" s="1"/>
  <c r="L14" i="18" a="1"/>
  <c r="L14" i="18" s="1"/>
  <c r="L15" i="18" a="1"/>
  <c r="L15" i="18" s="1"/>
  <c r="L16" i="18" a="1"/>
  <c r="L16" i="18" s="1"/>
  <c r="L17" i="18" a="1"/>
  <c r="L17" i="18" s="1"/>
  <c r="L18" i="18" a="1"/>
  <c r="L18" i="18" s="1"/>
  <c r="L19" i="18" a="1"/>
  <c r="L19" i="18" s="1"/>
  <c r="L20" i="18" a="1"/>
  <c r="L20" i="18" s="1"/>
  <c r="L21" i="18" a="1"/>
  <c r="L21" i="18" s="1"/>
  <c r="L22" i="18" a="1"/>
  <c r="L22" i="18" s="1"/>
  <c r="L23" i="18" a="1"/>
  <c r="L23" i="18" s="1"/>
  <c r="L24" i="18" a="1"/>
  <c r="L24" i="18" s="1"/>
  <c r="L25" i="18" a="1"/>
  <c r="L25" i="18" s="1"/>
  <c r="L26" i="18" a="1"/>
  <c r="L26" i="18" s="1"/>
  <c r="L27" i="18" a="1"/>
  <c r="L27" i="18" s="1"/>
  <c r="L28" i="18" a="1"/>
  <c r="L28" i="18" s="1"/>
  <c r="L29" i="18" a="1"/>
  <c r="L29" i="18" s="1"/>
  <c r="L30" i="18" a="1"/>
  <c r="L30" i="18" s="1"/>
  <c r="L31" i="18" a="1"/>
  <c r="L31" i="18" s="1"/>
  <c r="L32" i="18" a="1"/>
  <c r="L32" i="18" s="1"/>
  <c r="L33" i="18" a="1"/>
  <c r="L33" i="18" s="1"/>
  <c r="L34" i="18" a="1"/>
  <c r="L34" i="18" s="1"/>
  <c r="L35" i="18" a="1"/>
  <c r="L35" i="18" s="1"/>
  <c r="L36" i="18" a="1"/>
  <c r="L36" i="18" s="1"/>
  <c r="L37" i="18" a="1"/>
  <c r="L37" i="18" s="1"/>
  <c r="L38" i="18" a="1"/>
  <c r="L38" i="18" s="1"/>
  <c r="L39" i="18" a="1"/>
  <c r="L39" i="18" s="1"/>
  <c r="L40" i="18" a="1"/>
  <c r="L40" i="18" s="1"/>
  <c r="L41" i="18" a="1"/>
  <c r="L41" i="18" s="1"/>
  <c r="L42" i="18" a="1"/>
  <c r="L42" i="18" s="1"/>
  <c r="L43" i="18" a="1"/>
  <c r="L43" i="18" s="1"/>
  <c r="L44" i="18" a="1"/>
  <c r="L44" i="18" s="1"/>
  <c r="L45" i="18" a="1"/>
  <c r="L45" i="18" s="1"/>
  <c r="L46" i="18" a="1"/>
  <c r="L46" i="18" s="1"/>
  <c r="L47" i="18" a="1"/>
  <c r="L47" i="18" s="1"/>
  <c r="L48" i="18" a="1"/>
  <c r="L48" i="18" s="1"/>
  <c r="L49" i="18" a="1"/>
  <c r="L49" i="18" s="1"/>
  <c r="L50" i="18" a="1"/>
  <c r="L50" i="18" s="1"/>
  <c r="L51" i="18" a="1"/>
  <c r="L51" i="18" s="1"/>
  <c r="L52" i="18" a="1"/>
  <c r="L52" i="18" s="1"/>
  <c r="L53" i="18" a="1"/>
  <c r="L53" i="18" s="1"/>
  <c r="L54" i="18" a="1"/>
  <c r="L54" i="18" s="1"/>
  <c r="L55" i="18" a="1"/>
  <c r="L55" i="18" s="1"/>
  <c r="L56" i="18" a="1"/>
  <c r="L56" i="18" s="1"/>
  <c r="L57" i="18" a="1"/>
  <c r="L57" i="18" s="1"/>
  <c r="L58" i="18" a="1"/>
  <c r="L58" i="18" s="1"/>
  <c r="L59" i="18" a="1"/>
  <c r="L59" i="18" s="1"/>
  <c r="L60" i="18" a="1"/>
  <c r="L60" i="18" s="1"/>
  <c r="L61" i="18" a="1"/>
  <c r="L61" i="18" s="1"/>
  <c r="L62" i="18" a="1"/>
  <c r="L62" i="18" s="1"/>
  <c r="L63" i="18" a="1"/>
  <c r="L63" i="18" s="1"/>
  <c r="L64" i="18" a="1"/>
  <c r="L64" i="18" s="1"/>
  <c r="L65" i="18" a="1"/>
  <c r="L65" i="18" s="1"/>
  <c r="L66" i="18" a="1"/>
  <c r="L66" i="18" s="1"/>
  <c r="L67" i="18" a="1"/>
  <c r="L67" i="18" s="1"/>
  <c r="L68" i="18" a="1"/>
  <c r="L68" i="18" s="1"/>
  <c r="L69" i="18" a="1"/>
  <c r="L69" i="18" s="1"/>
  <c r="L70" i="18" a="1"/>
  <c r="L70" i="18" s="1"/>
  <c r="L71" i="18" a="1"/>
  <c r="L71" i="18" s="1"/>
  <c r="L72" i="18" a="1"/>
  <c r="L72" i="18" s="1"/>
  <c r="L73" i="18" a="1"/>
  <c r="L73" i="18" s="1"/>
  <c r="L74" i="18" a="1"/>
  <c r="L74" i="18" s="1"/>
  <c r="L75" i="18" a="1"/>
  <c r="L75" i="18" s="1"/>
  <c r="L76" i="18" a="1"/>
  <c r="L76" i="18" s="1"/>
  <c r="L77" i="18" a="1"/>
  <c r="L77" i="18" s="1"/>
  <c r="L78" i="18" a="1"/>
  <c r="L78" i="18" s="1"/>
  <c r="L79" i="18" a="1"/>
  <c r="L79" i="18" s="1"/>
  <c r="L80" i="18" a="1"/>
  <c r="L80" i="18" s="1"/>
  <c r="L81" i="18" a="1"/>
  <c r="L81" i="18" s="1"/>
  <c r="L82" i="18" a="1"/>
  <c r="L82" i="18" s="1"/>
  <c r="L83" i="18" a="1"/>
  <c r="L83" i="18" s="1"/>
  <c r="L84" i="18" a="1"/>
  <c r="L84" i="18" s="1"/>
  <c r="L85" i="18" a="1"/>
  <c r="L85" i="18" s="1"/>
  <c r="L86" i="18" a="1"/>
  <c r="L86" i="18" s="1"/>
  <c r="L87" i="18" a="1"/>
  <c r="L87" i="18" s="1"/>
  <c r="L88" i="18" a="1"/>
  <c r="L88" i="18" s="1"/>
  <c r="L89" i="18" a="1"/>
  <c r="L89" i="18" s="1"/>
  <c r="L90" i="18" a="1"/>
  <c r="L90" i="18" s="1"/>
  <c r="L91" i="18" a="1"/>
  <c r="L91" i="18" s="1"/>
  <c r="L92" i="18" a="1"/>
  <c r="L92" i="18" s="1"/>
  <c r="L93" i="18" a="1"/>
  <c r="L93" i="18" s="1"/>
  <c r="L94" i="18" a="1"/>
  <c r="L94" i="18" s="1"/>
  <c r="L95" i="18" a="1"/>
  <c r="L95" i="18" s="1"/>
  <c r="L96" i="18" a="1"/>
  <c r="L96" i="18" s="1"/>
  <c r="L97" i="18" a="1"/>
  <c r="L97" i="18" s="1"/>
  <c r="L98" i="18" a="1"/>
  <c r="L98" i="18" s="1"/>
  <c r="L99" i="18" a="1"/>
  <c r="L99" i="18" s="1"/>
  <c r="L100" i="18" a="1"/>
  <c r="L100" i="18" s="1"/>
  <c r="L101" i="18" a="1"/>
  <c r="L101" i="18" s="1"/>
  <c r="L102" i="18" a="1"/>
  <c r="L102" i="18" s="1"/>
  <c r="L103" i="18" a="1"/>
  <c r="L103" i="18" s="1"/>
  <c r="L104" i="18" a="1"/>
  <c r="L104" i="18" s="1"/>
  <c r="L105" i="18" a="1"/>
  <c r="L105" i="18" s="1"/>
  <c r="L106" i="18" a="1"/>
  <c r="L106" i="18" s="1"/>
  <c r="L107" i="18" a="1"/>
  <c r="L107" i="18" s="1"/>
  <c r="L108" i="18" a="1"/>
  <c r="L108" i="18" s="1"/>
  <c r="L109" i="18" a="1"/>
  <c r="L109" i="18" s="1"/>
  <c r="L110" i="18" a="1"/>
  <c r="L110" i="18" s="1"/>
  <c r="L111" i="18" a="1"/>
  <c r="L111" i="18" s="1"/>
  <c r="L112" i="18" a="1"/>
  <c r="L112" i="18" s="1"/>
  <c r="L113" i="18" a="1"/>
  <c r="L113" i="18" s="1"/>
  <c r="L114" i="18" a="1"/>
  <c r="L114" i="18" s="1"/>
  <c r="L115" i="18" a="1"/>
  <c r="L115" i="18" s="1"/>
  <c r="L116" i="18" a="1"/>
  <c r="L116" i="18" s="1"/>
  <c r="L117" i="18" a="1"/>
  <c r="L117" i="18" s="1"/>
  <c r="L118" i="18" a="1"/>
  <c r="L118" i="18" s="1"/>
  <c r="L119" i="18" a="1"/>
  <c r="L119" i="18" s="1"/>
  <c r="L120" i="18" a="1"/>
  <c r="L120" i="18" s="1"/>
  <c r="L121" i="18" a="1"/>
  <c r="L121" i="18" s="1"/>
  <c r="L122" i="18" a="1"/>
  <c r="L122" i="18" s="1"/>
  <c r="L123" i="18" a="1"/>
  <c r="L123" i="18" s="1"/>
  <c r="L124" i="18" a="1"/>
  <c r="L124" i="18" s="1"/>
  <c r="L125" i="18" a="1"/>
  <c r="L125" i="18" s="1"/>
  <c r="L126" i="18" a="1"/>
  <c r="L126" i="18" s="1"/>
  <c r="L127" i="18" a="1"/>
  <c r="L127" i="18" s="1"/>
  <c r="L128" i="18" a="1"/>
  <c r="L128" i="18" s="1"/>
  <c r="L129" i="18" a="1"/>
  <c r="L129" i="18" s="1"/>
  <c r="L130" i="18" a="1"/>
  <c r="L130" i="18" s="1"/>
  <c r="L131" i="18" a="1"/>
  <c r="L131" i="18" s="1"/>
  <c r="L132" i="18" a="1"/>
  <c r="L132" i="18" s="1"/>
  <c r="L133" i="18" a="1"/>
  <c r="L133" i="18" s="1"/>
  <c r="L134" i="18" a="1"/>
  <c r="L134" i="18" s="1"/>
  <c r="L135" i="18" a="1"/>
  <c r="L135" i="18" s="1"/>
  <c r="L136" i="18" a="1"/>
  <c r="L136" i="18" s="1"/>
  <c r="L137" i="18" a="1"/>
  <c r="L137" i="18" s="1"/>
  <c r="L138" i="18" a="1"/>
  <c r="L138" i="18" s="1"/>
  <c r="L139" i="18" a="1"/>
  <c r="L139" i="18" s="1"/>
  <c r="L140" i="18" a="1"/>
  <c r="L140" i="18" s="1"/>
  <c r="L141" i="18" a="1"/>
  <c r="L141" i="18" s="1"/>
  <c r="L142" i="18" a="1"/>
  <c r="L142" i="18" s="1"/>
  <c r="L143" i="18" a="1"/>
  <c r="L143" i="18" s="1"/>
  <c r="L144" i="18" a="1"/>
  <c r="L144" i="18" s="1"/>
  <c r="L145" i="18" a="1"/>
  <c r="L145" i="18" s="1"/>
  <c r="L146" i="18" a="1"/>
  <c r="L146" i="18" s="1"/>
  <c r="L147" i="18" a="1"/>
  <c r="L147" i="18" s="1"/>
  <c r="L148" i="18" a="1"/>
  <c r="L148" i="18" s="1"/>
  <c r="L149" i="18" a="1"/>
  <c r="L149" i="18" s="1"/>
  <c r="L150" i="18" a="1"/>
  <c r="L150" i="18" s="1"/>
  <c r="L151" i="18" a="1"/>
  <c r="L151" i="18" s="1"/>
  <c r="L152" i="18" a="1"/>
  <c r="L152" i="18" s="1"/>
  <c r="L153" i="18" a="1"/>
  <c r="L153" i="18" s="1"/>
  <c r="L154" i="18" a="1"/>
  <c r="L154" i="18" s="1"/>
  <c r="L155" i="18" a="1"/>
  <c r="L155" i="18" s="1"/>
  <c r="L156" i="18" a="1"/>
  <c r="L156" i="18" s="1"/>
  <c r="L157" i="18" a="1"/>
  <c r="L157" i="18" s="1"/>
  <c r="L158" i="18" a="1"/>
  <c r="L158" i="18" s="1"/>
  <c r="L159" i="18" a="1"/>
  <c r="L159" i="18" s="1"/>
  <c r="L160" i="18" a="1"/>
  <c r="L160" i="18" s="1"/>
  <c r="L161" i="18" a="1"/>
  <c r="L161" i="18" s="1"/>
  <c r="L162" i="18" a="1"/>
  <c r="L162" i="18" s="1"/>
  <c r="L163" i="18" a="1"/>
  <c r="L163" i="18" s="1"/>
  <c r="L164" i="18" a="1"/>
  <c r="L164" i="18" s="1"/>
  <c r="L165" i="18" a="1"/>
  <c r="L165" i="18" s="1"/>
  <c r="L166" i="18" a="1"/>
  <c r="L166" i="18" s="1"/>
  <c r="L167" i="18" a="1"/>
  <c r="L167" i="18" s="1"/>
  <c r="L168" i="18" a="1"/>
  <c r="L168" i="18" s="1"/>
  <c r="L169" i="18" a="1"/>
  <c r="L169" i="18" s="1"/>
  <c r="L170" i="18" a="1"/>
  <c r="L170" i="18" s="1"/>
  <c r="L171" i="18" a="1"/>
  <c r="L171" i="18" s="1"/>
  <c r="L172" i="18" a="1"/>
  <c r="L172" i="18" s="1"/>
  <c r="L173" i="18" a="1"/>
  <c r="L173" i="18" s="1"/>
  <c r="L174" i="18" a="1"/>
  <c r="L174" i="18" s="1"/>
  <c r="L175" i="18" a="1"/>
  <c r="L175" i="18" s="1"/>
  <c r="L176" i="18" a="1"/>
  <c r="L176" i="18" s="1"/>
  <c r="L177" i="18" a="1"/>
  <c r="L177" i="18" s="1"/>
  <c r="L178" i="18" a="1"/>
  <c r="L178" i="18" s="1"/>
  <c r="L179" i="18" a="1"/>
  <c r="L179" i="18" s="1"/>
  <c r="L180" i="18" a="1"/>
  <c r="L180" i="18" s="1"/>
  <c r="L181" i="18" a="1"/>
  <c r="L181" i="18" s="1"/>
  <c r="L182" i="18" a="1"/>
  <c r="L182" i="18" s="1"/>
  <c r="L183" i="18" a="1"/>
  <c r="L183" i="18" s="1"/>
  <c r="L184" i="18" a="1"/>
  <c r="L184" i="18" s="1"/>
  <c r="L185" i="18" a="1"/>
  <c r="L185" i="18" s="1"/>
  <c r="L186" i="18" a="1"/>
  <c r="L186" i="18" s="1"/>
  <c r="L187" i="18" a="1"/>
  <c r="L187" i="18" s="1"/>
  <c r="L188" i="18" a="1"/>
  <c r="L188" i="18" s="1"/>
  <c r="L189" i="18" a="1"/>
  <c r="L189" i="18" s="1"/>
  <c r="L190" i="18" a="1"/>
  <c r="L190" i="18" s="1"/>
  <c r="L191" i="18" a="1"/>
  <c r="L191" i="18" s="1"/>
  <c r="L192" i="18" a="1"/>
  <c r="L192" i="18" s="1"/>
  <c r="L193" i="18" a="1"/>
  <c r="L193" i="18" s="1"/>
  <c r="L194" i="18" a="1"/>
  <c r="L194" i="18" s="1"/>
  <c r="L195" i="18" a="1"/>
  <c r="L195" i="18" s="1"/>
  <c r="L196" i="18" a="1"/>
  <c r="L196" i="18" s="1"/>
  <c r="L197" i="18" a="1"/>
  <c r="L197" i="18" s="1"/>
  <c r="L198" i="18" a="1"/>
  <c r="L198" i="18" s="1"/>
  <c r="L199" i="18" a="1"/>
  <c r="L199" i="18" s="1"/>
  <c r="L200" i="18" a="1"/>
  <c r="L200" i="18" s="1"/>
  <c r="L201" i="18" a="1"/>
  <c r="L201" i="18" s="1"/>
  <c r="L202" i="18" a="1"/>
  <c r="L202" i="18" s="1"/>
  <c r="L203" i="18" a="1"/>
  <c r="L203" i="18" s="1"/>
  <c r="L204" i="18" a="1"/>
  <c r="L204" i="18" s="1"/>
  <c r="L205" i="18" a="1"/>
  <c r="L205" i="18" s="1"/>
  <c r="L206" i="18" a="1"/>
  <c r="L206" i="18" s="1"/>
  <c r="L207" i="18" a="1"/>
  <c r="L207" i="18" s="1"/>
  <c r="L208" i="18" a="1"/>
  <c r="L208" i="18" s="1"/>
  <c r="L209" i="18" a="1"/>
  <c r="L209" i="18" s="1"/>
  <c r="L210" i="18" a="1"/>
  <c r="L210" i="18" s="1"/>
  <c r="L211" i="18" a="1"/>
  <c r="L211" i="18" s="1"/>
  <c r="L212" i="18" a="1"/>
  <c r="L212" i="18" s="1"/>
  <c r="L213" i="18" a="1"/>
  <c r="L213" i="18" s="1"/>
  <c r="L214" i="18" a="1"/>
  <c r="L214" i="18" s="1"/>
  <c r="L215" i="18" a="1"/>
  <c r="L215" i="18" s="1"/>
  <c r="L216" i="18" a="1"/>
  <c r="L216" i="18" s="1"/>
  <c r="L217" i="18" a="1"/>
  <c r="L217" i="18" s="1"/>
  <c r="L218" i="18" a="1"/>
  <c r="L218" i="18" s="1"/>
  <c r="L219" i="18" a="1"/>
  <c r="L219" i="18" s="1"/>
  <c r="L220" i="18" a="1"/>
  <c r="L220" i="18" s="1"/>
  <c r="L221" i="18" a="1"/>
  <c r="L221" i="18" s="1"/>
  <c r="L222" i="18" a="1"/>
  <c r="L222" i="18" s="1"/>
  <c r="L223" i="18" a="1"/>
  <c r="L223" i="18" s="1"/>
  <c r="L224" i="18" a="1"/>
  <c r="L224" i="18" s="1"/>
  <c r="L225" i="18" a="1"/>
  <c r="L225" i="18" s="1"/>
  <c r="L226" i="18" a="1"/>
  <c r="L226" i="18" s="1"/>
  <c r="L227" i="18" a="1"/>
  <c r="L227" i="18" s="1"/>
  <c r="L228" i="18" a="1"/>
  <c r="L228" i="18" s="1"/>
  <c r="L229" i="18" a="1"/>
  <c r="L229" i="18" s="1"/>
  <c r="L230" i="18" a="1"/>
  <c r="L230" i="18" s="1"/>
  <c r="L231" i="18" a="1"/>
  <c r="L231" i="18" s="1"/>
  <c r="L232" i="18" a="1"/>
  <c r="L232" i="18" s="1"/>
  <c r="L233" i="18" a="1"/>
  <c r="L233" i="18" s="1"/>
  <c r="L234" i="18" a="1"/>
  <c r="L234" i="18" s="1"/>
  <c r="L235" i="18" a="1"/>
  <c r="L235" i="18" s="1"/>
  <c r="L236" i="18" a="1"/>
  <c r="L236" i="18" s="1"/>
  <c r="L237" i="18" a="1"/>
  <c r="L237" i="18" s="1"/>
  <c r="L238" i="18" a="1"/>
  <c r="L238" i="18" s="1"/>
  <c r="L239" i="18" a="1"/>
  <c r="L239" i="18" s="1"/>
  <c r="L240" i="18" a="1"/>
  <c r="L240" i="18" s="1"/>
  <c r="L241" i="18" a="1"/>
  <c r="L241" i="18" s="1"/>
  <c r="L242" i="18" a="1"/>
  <c r="L242" i="18" s="1"/>
  <c r="L243" i="18" a="1"/>
  <c r="L243" i="18" s="1"/>
  <c r="L244" i="18" a="1"/>
  <c r="L244" i="18" s="1"/>
  <c r="L245" i="18" a="1"/>
  <c r="L245" i="18" s="1"/>
  <c r="L246" i="18" a="1"/>
  <c r="L246" i="18" s="1"/>
  <c r="L247" i="18" a="1"/>
  <c r="L247" i="18" s="1"/>
  <c r="L248" i="18" a="1"/>
  <c r="L248" i="18" s="1"/>
  <c r="L249" i="18" a="1"/>
  <c r="L249" i="18" s="1"/>
  <c r="L250" i="18" a="1"/>
  <c r="L250" i="18" s="1"/>
  <c r="L251" i="18" a="1"/>
  <c r="L251" i="18" s="1"/>
  <c r="L252" i="18" a="1"/>
  <c r="L252" i="18" s="1"/>
  <c r="L253" i="18" a="1"/>
  <c r="L253" i="18" s="1"/>
  <c r="L254" i="18" a="1"/>
  <c r="L254" i="18" s="1"/>
  <c r="L255" i="18" a="1"/>
  <c r="L255" i="18" s="1"/>
  <c r="L256" i="18" a="1"/>
  <c r="L256" i="18" s="1"/>
  <c r="L257" i="18" a="1"/>
  <c r="L257" i="18" s="1"/>
  <c r="L258" i="18" a="1"/>
  <c r="L258" i="18" s="1"/>
  <c r="L259" i="18" a="1"/>
  <c r="L259" i="18" s="1"/>
  <c r="L260" i="18" a="1"/>
  <c r="L260" i="18" s="1"/>
  <c r="L261" i="18" a="1"/>
  <c r="L261" i="18" s="1"/>
  <c r="L262" i="18" a="1"/>
  <c r="L262" i="18" s="1"/>
  <c r="L263" i="18" a="1"/>
  <c r="L263" i="18" s="1"/>
  <c r="L264" i="18" a="1"/>
  <c r="L264" i="18" s="1"/>
  <c r="L265" i="18" a="1"/>
  <c r="L265" i="18" s="1"/>
  <c r="L266" i="18" a="1"/>
  <c r="L266" i="18" s="1"/>
  <c r="L267" i="18" a="1"/>
  <c r="L267" i="18" s="1"/>
  <c r="L268" i="18" a="1"/>
  <c r="L268" i="18" s="1"/>
  <c r="L269" i="18" a="1"/>
  <c r="L269" i="18" s="1"/>
  <c r="L270" i="18" a="1"/>
  <c r="L270" i="18" s="1"/>
  <c r="L271" i="18" a="1"/>
  <c r="L271" i="18" s="1"/>
  <c r="L272" i="18" a="1"/>
  <c r="L272" i="18" s="1"/>
  <c r="L273" i="18" a="1"/>
  <c r="L273" i="18" s="1"/>
  <c r="L274" i="18" a="1"/>
  <c r="L274" i="18" s="1"/>
  <c r="L275" i="18" a="1"/>
  <c r="L275" i="18" s="1"/>
  <c r="L276" i="18" a="1"/>
  <c r="L276" i="18" s="1"/>
  <c r="L277" i="18" a="1"/>
  <c r="L277" i="18" s="1"/>
  <c r="L278" i="18" a="1"/>
  <c r="L278" i="18" s="1"/>
  <c r="L279" i="18" a="1"/>
  <c r="L279" i="18" s="1"/>
  <c r="L280" i="18" a="1"/>
  <c r="L280" i="18" s="1"/>
  <c r="L281" i="18" a="1"/>
  <c r="L281" i="18" s="1"/>
  <c r="L282" i="18" a="1"/>
  <c r="L282" i="18" s="1"/>
  <c r="L283" i="18" a="1"/>
  <c r="L283" i="18" s="1"/>
  <c r="L284" i="18" a="1"/>
  <c r="L284" i="18" s="1"/>
  <c r="L285" i="18" a="1"/>
  <c r="L285" i="18" s="1"/>
  <c r="L286" i="18" a="1"/>
  <c r="L286" i="18" s="1"/>
  <c r="L287" i="18" a="1"/>
  <c r="L287" i="18" s="1"/>
  <c r="L288" i="18" a="1"/>
  <c r="L288" i="18" s="1"/>
  <c r="L289" i="18" a="1"/>
  <c r="L289" i="18" s="1"/>
  <c r="L290" i="18" a="1"/>
  <c r="L290" i="18" s="1"/>
  <c r="L291" i="18" a="1"/>
  <c r="L291" i="18" s="1"/>
  <c r="L292" i="18" a="1"/>
  <c r="L292" i="18" s="1"/>
  <c r="L293" i="18" a="1"/>
  <c r="L293" i="18" s="1"/>
  <c r="L294" i="18" a="1"/>
  <c r="L294" i="18" s="1"/>
  <c r="L295" i="18" a="1"/>
  <c r="L295" i="18" s="1"/>
  <c r="L296" i="18" a="1"/>
  <c r="L296" i="18" s="1"/>
  <c r="L297" i="18" a="1"/>
  <c r="L297" i="18" s="1"/>
  <c r="L298" i="18" a="1"/>
  <c r="L298" i="18" s="1"/>
  <c r="L299" i="18" a="1"/>
  <c r="L299" i="18" s="1"/>
  <c r="L300" i="18" a="1"/>
  <c r="L300" i="18" s="1"/>
  <c r="L301" i="18" a="1"/>
  <c r="L301" i="18" s="1"/>
  <c r="L302" i="18" a="1"/>
  <c r="L302" i="18" s="1"/>
  <c r="L303" i="18" a="1"/>
  <c r="L303" i="18" s="1"/>
  <c r="L304" i="18" a="1"/>
  <c r="L304" i="18" s="1"/>
  <c r="L305" i="18" a="1"/>
  <c r="L305" i="18" s="1"/>
  <c r="L306" i="18" a="1"/>
  <c r="L306" i="18" s="1"/>
  <c r="L307" i="18" a="1"/>
  <c r="L307" i="18" s="1"/>
  <c r="L308" i="18" a="1"/>
  <c r="L308" i="18" s="1"/>
  <c r="L309" i="18" a="1"/>
  <c r="L309" i="18" s="1"/>
  <c r="L310" i="18" a="1"/>
  <c r="L310" i="18" s="1"/>
  <c r="L311" i="18" a="1"/>
  <c r="L311" i="18" s="1"/>
  <c r="L312" i="18" a="1"/>
  <c r="L312" i="18" s="1"/>
  <c r="L313" i="18" a="1"/>
  <c r="L313" i="18" s="1"/>
  <c r="L314" i="18" a="1"/>
  <c r="L314" i="18" s="1"/>
  <c r="L315" i="18" a="1"/>
  <c r="L315" i="18" s="1"/>
  <c r="L316" i="18" a="1"/>
  <c r="L316" i="18" s="1"/>
  <c r="L317" i="18" a="1"/>
  <c r="L317" i="18" s="1"/>
  <c r="L318" i="18" a="1"/>
  <c r="L318" i="18" s="1"/>
  <c r="L319" i="18" a="1"/>
  <c r="L319" i="18" s="1"/>
  <c r="L320" i="18" a="1"/>
  <c r="L320" i="18" s="1"/>
  <c r="L321" i="18" a="1"/>
  <c r="L321" i="18" s="1"/>
  <c r="L322" i="18" a="1"/>
  <c r="L322" i="18" s="1"/>
  <c r="L323" i="18" a="1"/>
  <c r="L323" i="18" s="1"/>
  <c r="L324" i="18" a="1"/>
  <c r="L324" i="18" s="1"/>
  <c r="L325" i="18" a="1"/>
  <c r="L325" i="18" s="1"/>
  <c r="L326" i="18" a="1"/>
  <c r="L326" i="18" s="1"/>
  <c r="L327" i="18" a="1"/>
  <c r="L327" i="18" s="1"/>
  <c r="L328" i="18" a="1"/>
  <c r="L328" i="18" s="1"/>
  <c r="L329" i="18" a="1"/>
  <c r="L329" i="18" s="1"/>
  <c r="L330" i="18" a="1"/>
  <c r="L330" i="18" s="1"/>
  <c r="L331" i="18" a="1"/>
  <c r="L331" i="18" s="1"/>
  <c r="L332" i="18" a="1"/>
  <c r="L332" i="18" s="1"/>
  <c r="L333" i="18" a="1"/>
  <c r="L333" i="18" s="1"/>
  <c r="L334" i="18" a="1"/>
  <c r="L334" i="18" s="1"/>
  <c r="L335" i="18" a="1"/>
  <c r="L335" i="18" s="1"/>
  <c r="L336" i="18" a="1"/>
  <c r="L336" i="18" s="1"/>
  <c r="L337" i="18" a="1"/>
  <c r="L337" i="18" s="1"/>
  <c r="L338" i="18" a="1"/>
  <c r="L338" i="18" s="1"/>
  <c r="L339" i="18" a="1"/>
  <c r="L339" i="18" s="1"/>
  <c r="L340" i="18" a="1"/>
  <c r="L340" i="18" s="1"/>
  <c r="L341" i="18" a="1"/>
  <c r="L341" i="18" s="1"/>
  <c r="L342" i="18" a="1"/>
  <c r="L342" i="18" s="1"/>
  <c r="L343" i="18" a="1"/>
  <c r="L343" i="18" s="1"/>
  <c r="L344" i="18" a="1"/>
  <c r="L344" i="18" s="1"/>
  <c r="L345" i="18" a="1"/>
  <c r="L345" i="18" s="1"/>
  <c r="L346" i="18" a="1"/>
  <c r="L346" i="18" s="1"/>
  <c r="L347" i="18" a="1"/>
  <c r="L347" i="18" s="1"/>
  <c r="L348" i="18" a="1"/>
  <c r="L348" i="18" s="1"/>
  <c r="L349" i="18" a="1"/>
  <c r="L349" i="18" s="1"/>
  <c r="L350" i="18" a="1"/>
  <c r="L350" i="18" s="1"/>
  <c r="L351" i="18" a="1"/>
  <c r="L351" i="18" s="1"/>
  <c r="L352" i="18" a="1"/>
  <c r="L352" i="18" s="1"/>
  <c r="L353" i="18" a="1"/>
  <c r="L353" i="18" s="1"/>
  <c r="L354" i="18" a="1"/>
  <c r="L354" i="18" s="1"/>
  <c r="L355" i="18" a="1"/>
  <c r="L355" i="18" s="1"/>
  <c r="L356" i="18" a="1"/>
  <c r="L356" i="18" s="1"/>
  <c r="L357" i="18" a="1"/>
  <c r="L357" i="18" s="1"/>
  <c r="L358" i="18" a="1"/>
  <c r="L358" i="18" s="1"/>
  <c r="L359" i="18" a="1"/>
  <c r="L359" i="18" s="1"/>
  <c r="L360" i="18" a="1"/>
  <c r="L360" i="18" s="1"/>
  <c r="L361" i="18" a="1"/>
  <c r="L361" i="18" s="1"/>
  <c r="L362" i="18" a="1"/>
  <c r="L362" i="18" s="1"/>
  <c r="L363" i="18" a="1"/>
  <c r="L363" i="18" s="1"/>
  <c r="L364" i="18" a="1"/>
  <c r="L364" i="18" s="1"/>
  <c r="L365" i="18" a="1"/>
  <c r="L365" i="18" s="1"/>
  <c r="L366" i="18" a="1"/>
  <c r="L366" i="18" s="1"/>
  <c r="L367" i="18" a="1"/>
  <c r="L367" i="18" s="1"/>
  <c r="L368" i="18" a="1"/>
  <c r="L368" i="18" s="1"/>
  <c r="L369" i="18" a="1"/>
  <c r="L369" i="18" s="1"/>
  <c r="L370" i="18" a="1"/>
  <c r="L370" i="18" s="1"/>
  <c r="L371" i="18" a="1"/>
  <c r="L371" i="18" s="1"/>
  <c r="L372" i="18" a="1"/>
  <c r="L372" i="18" s="1"/>
  <c r="L373" i="18" a="1"/>
  <c r="L373" i="18" s="1"/>
  <c r="L374" i="18" a="1"/>
  <c r="L374" i="18" s="1"/>
  <c r="L375" i="18" a="1"/>
  <c r="L375" i="18" s="1"/>
  <c r="L376" i="18" a="1"/>
  <c r="L376" i="18" s="1"/>
  <c r="L377" i="18" a="1"/>
  <c r="L377" i="18" s="1"/>
  <c r="L378" i="18" a="1"/>
  <c r="L378" i="18" s="1"/>
  <c r="L379" i="18" a="1"/>
  <c r="L379" i="18" s="1"/>
  <c r="L380" i="18" a="1"/>
  <c r="L380" i="18" s="1"/>
  <c r="L381" i="18" a="1"/>
  <c r="L381" i="18" s="1"/>
  <c r="L382" i="18" a="1"/>
  <c r="L382" i="18" s="1"/>
  <c r="L383" i="18" a="1"/>
  <c r="L383" i="18" s="1"/>
  <c r="L384" i="18" a="1"/>
  <c r="L384" i="18" s="1"/>
  <c r="L385" i="18" a="1"/>
  <c r="L385" i="18" s="1"/>
  <c r="L386" i="18" a="1"/>
  <c r="L386" i="18" s="1"/>
  <c r="L387" i="18" a="1"/>
  <c r="L387" i="18" s="1"/>
  <c r="L388" i="18" a="1"/>
  <c r="L388" i="18" s="1"/>
  <c r="L389" i="18" a="1"/>
  <c r="L389" i="18" s="1"/>
  <c r="L390" i="18" a="1"/>
  <c r="L390" i="18" s="1"/>
  <c r="L391" i="18" a="1"/>
  <c r="L391" i="18" s="1"/>
  <c r="L392" i="18" a="1"/>
  <c r="L392" i="18" s="1"/>
  <c r="L393" i="18" a="1"/>
  <c r="L393" i="18" s="1"/>
  <c r="L394" i="18" a="1"/>
  <c r="L394" i="18" s="1"/>
  <c r="L395" i="18" a="1"/>
  <c r="L395" i="18" s="1"/>
  <c r="L396" i="18" a="1"/>
  <c r="L396" i="18" s="1"/>
  <c r="L397" i="18" a="1"/>
  <c r="L397" i="18" s="1"/>
  <c r="L398" i="18" a="1"/>
  <c r="L398" i="18" s="1"/>
  <c r="L399" i="18" a="1"/>
  <c r="L399" i="18" s="1"/>
  <c r="L400" i="18" a="1"/>
  <c r="L400" i="18" s="1"/>
  <c r="L401" i="18" a="1"/>
  <c r="L401" i="18" s="1"/>
  <c r="L402" i="18" a="1"/>
  <c r="L402" i="18" s="1"/>
  <c r="L403" i="18" a="1"/>
  <c r="L403" i="18" s="1"/>
  <c r="L404" i="18" a="1"/>
  <c r="L404" i="18" s="1"/>
  <c r="L405" i="18" a="1"/>
  <c r="L405" i="18" s="1"/>
  <c r="L406" i="18" a="1"/>
  <c r="L406" i="18" s="1"/>
  <c r="L407" i="18" a="1"/>
  <c r="L407" i="18" s="1"/>
  <c r="L408" i="18" a="1"/>
  <c r="L408" i="18" s="1"/>
  <c r="L409" i="18" a="1"/>
  <c r="L409" i="18" s="1"/>
  <c r="L410" i="18" a="1"/>
  <c r="L410" i="18" s="1"/>
  <c r="L411" i="18" a="1"/>
  <c r="L411" i="18" s="1"/>
  <c r="L412" i="18" a="1"/>
  <c r="L412" i="18" s="1"/>
  <c r="L413" i="18" a="1"/>
  <c r="L413" i="18" s="1"/>
  <c r="L414" i="18" a="1"/>
  <c r="L414" i="18" s="1"/>
  <c r="L415" i="18" a="1"/>
  <c r="L415" i="18" s="1"/>
  <c r="L416" i="18" a="1"/>
  <c r="L416" i="18" s="1"/>
  <c r="L417" i="18" a="1"/>
  <c r="L417" i="18" s="1"/>
  <c r="L418" i="18" a="1"/>
  <c r="L418" i="18" s="1"/>
  <c r="L419" i="18" a="1"/>
  <c r="L419" i="18" s="1"/>
  <c r="L420" i="18" a="1"/>
  <c r="L420" i="18" s="1"/>
  <c r="L421" i="18" a="1"/>
  <c r="L421" i="18" s="1"/>
  <c r="L422" i="18" a="1"/>
  <c r="L422" i="18" s="1"/>
  <c r="L423" i="18" a="1"/>
  <c r="L423" i="18" s="1"/>
  <c r="L424" i="18" a="1"/>
  <c r="L424" i="18" s="1"/>
  <c r="L425" i="18" a="1"/>
  <c r="L425" i="18" s="1"/>
  <c r="L426" i="18" a="1"/>
  <c r="L426" i="18" s="1"/>
  <c r="L427" i="18" a="1"/>
  <c r="L427" i="18" s="1"/>
  <c r="L428" i="18" a="1"/>
  <c r="L428" i="18" s="1"/>
  <c r="L429" i="18" a="1"/>
  <c r="L429" i="18" s="1"/>
  <c r="L430" i="18" a="1"/>
  <c r="L430" i="18" s="1"/>
  <c r="L431" i="18" a="1"/>
  <c r="L431" i="18" s="1"/>
  <c r="L432" i="18" a="1"/>
  <c r="L432" i="18" s="1"/>
  <c r="L433" i="18" a="1"/>
  <c r="L433" i="18" s="1"/>
  <c r="L434" i="18" a="1"/>
  <c r="L434" i="18" s="1"/>
  <c r="L435" i="18" a="1"/>
  <c r="L435" i="18" s="1"/>
  <c r="L436" i="18" a="1"/>
  <c r="L436" i="18" s="1"/>
  <c r="L437" i="18" a="1"/>
  <c r="L437" i="18" s="1"/>
  <c r="L438" i="18" a="1"/>
  <c r="L438" i="18" s="1"/>
  <c r="L439" i="18" a="1"/>
  <c r="L439" i="18" s="1"/>
  <c r="L440" i="18" a="1"/>
  <c r="L440" i="18" s="1"/>
  <c r="L441" i="18" a="1"/>
  <c r="L441" i="18" s="1"/>
  <c r="L442" i="18" a="1"/>
  <c r="L442" i="18" s="1"/>
  <c r="L443" i="18" a="1"/>
  <c r="L443" i="18" s="1"/>
  <c r="L444" i="18" a="1"/>
  <c r="L444" i="18" s="1"/>
  <c r="L445" i="18" a="1"/>
  <c r="L445" i="18" s="1"/>
  <c r="L446" i="18" a="1"/>
  <c r="L446" i="18" s="1"/>
  <c r="L447" i="18" a="1"/>
  <c r="L447" i="18" s="1"/>
  <c r="L448" i="18" a="1"/>
  <c r="L448" i="18" s="1"/>
  <c r="L449" i="18" a="1"/>
  <c r="L449" i="18" s="1"/>
  <c r="L450" i="18" a="1"/>
  <c r="L450" i="18" s="1"/>
  <c r="L451" i="18" a="1"/>
  <c r="L451" i="18" s="1"/>
  <c r="L452" i="18" a="1"/>
  <c r="L452" i="18" s="1"/>
  <c r="L453" i="18" a="1"/>
  <c r="L453" i="18" s="1"/>
  <c r="L454" i="18" a="1"/>
  <c r="L454" i="18" s="1"/>
  <c r="L455" i="18" a="1"/>
  <c r="L455" i="18" s="1"/>
  <c r="L456" i="18" a="1"/>
  <c r="L456" i="18" s="1"/>
  <c r="L457" i="18" a="1"/>
  <c r="L457" i="18" s="1"/>
  <c r="L459" i="18" a="1"/>
  <c r="L459" i="18" s="1"/>
  <c r="L460" i="18" a="1"/>
  <c r="L460" i="18" s="1"/>
  <c r="L461" i="18" a="1"/>
  <c r="L461" i="18" s="1"/>
  <c r="L462" i="18" a="1"/>
  <c r="L462" i="18" s="1"/>
  <c r="L463" i="18" a="1"/>
  <c r="L463" i="18" s="1"/>
  <c r="L464" i="18" a="1"/>
  <c r="L464" i="18" s="1"/>
  <c r="L465" i="18" a="1"/>
  <c r="L465" i="18" s="1"/>
  <c r="L466" i="18" a="1"/>
  <c r="L466" i="18" s="1"/>
  <c r="L467" i="18" a="1"/>
  <c r="L467" i="18" s="1"/>
  <c r="L468" i="18" a="1"/>
  <c r="L468" i="18" s="1"/>
  <c r="L469" i="18" a="1"/>
  <c r="L469" i="18" s="1"/>
  <c r="L470" i="18" a="1"/>
  <c r="L470" i="18" s="1"/>
  <c r="L471" i="18" a="1"/>
  <c r="L471" i="18" s="1"/>
  <c r="L472" i="18" a="1"/>
  <c r="L472" i="18" s="1"/>
  <c r="L473" i="18" a="1"/>
  <c r="L473" i="18" s="1"/>
  <c r="L474" i="18" a="1"/>
  <c r="L474" i="18" s="1"/>
  <c r="L475" i="18" a="1"/>
  <c r="L475" i="18" s="1"/>
  <c r="L476" i="18" a="1"/>
  <c r="L476" i="18" s="1"/>
  <c r="L477" i="18" a="1"/>
  <c r="L477" i="18" s="1"/>
  <c r="L478" i="18" a="1"/>
  <c r="L478" i="18" s="1"/>
  <c r="L479" i="18" a="1"/>
  <c r="L479" i="18" s="1"/>
  <c r="L480" i="18" a="1"/>
  <c r="L480" i="18" s="1"/>
  <c r="L481" i="18" a="1"/>
  <c r="L481" i="18" s="1"/>
  <c r="L482" i="18" a="1"/>
  <c r="L482" i="18" s="1"/>
  <c r="L483" i="18" a="1"/>
  <c r="L483" i="18" s="1"/>
  <c r="L484" i="18" a="1"/>
  <c r="L484" i="18" s="1"/>
  <c r="L485" i="18" a="1"/>
  <c r="L485" i="18" s="1"/>
  <c r="L486" i="18" a="1"/>
  <c r="L486" i="18" s="1"/>
  <c r="L487" i="18" a="1"/>
  <c r="L487" i="18" s="1"/>
  <c r="L488" i="18" a="1"/>
  <c r="L488" i="18" s="1"/>
  <c r="L489" i="18" a="1"/>
  <c r="L489" i="18" s="1"/>
  <c r="L490" i="18" a="1"/>
  <c r="L490" i="18" s="1"/>
  <c r="L491" i="18" a="1"/>
  <c r="L491" i="18" s="1"/>
  <c r="L492" i="18" a="1"/>
  <c r="L492" i="18" s="1"/>
  <c r="L493" i="18" a="1"/>
  <c r="L493" i="18" s="1"/>
  <c r="L494" i="18" a="1"/>
  <c r="L494" i="18" s="1"/>
  <c r="L495" i="18" a="1"/>
  <c r="L495" i="18" s="1"/>
  <c r="L496" i="18" a="1"/>
  <c r="L496" i="18" s="1"/>
  <c r="L497" i="18" a="1"/>
  <c r="L497" i="18" s="1"/>
  <c r="L498" i="18" a="1"/>
  <c r="L498" i="18" s="1"/>
  <c r="L499" i="18" a="1"/>
  <c r="L499" i="18" s="1"/>
  <c r="L500" i="18" a="1"/>
  <c r="L500" i="18" s="1"/>
  <c r="L501" i="18" a="1"/>
  <c r="L501" i="18" s="1"/>
  <c r="L502" i="18" a="1"/>
  <c r="L502" i="18" s="1"/>
  <c r="L503" i="18" a="1"/>
  <c r="L503" i="18" s="1"/>
  <c r="L507" i="18" a="1"/>
  <c r="L507" i="18" s="1"/>
  <c r="L508" i="18" a="1"/>
  <c r="L508" i="18" s="1"/>
  <c r="L509" i="18" a="1"/>
  <c r="L509" i="18" s="1"/>
  <c r="L510" i="18" a="1"/>
  <c r="L510" i="18" s="1"/>
  <c r="L511" i="18" a="1"/>
  <c r="L511" i="18" s="1"/>
  <c r="L512" i="18" a="1"/>
  <c r="L512" i="18" s="1"/>
  <c r="L513" i="18" a="1"/>
  <c r="L513" i="18" s="1"/>
  <c r="L514" i="18" a="1"/>
  <c r="L514" i="18" s="1"/>
  <c r="L515" i="18" a="1"/>
  <c r="L515" i="18" s="1"/>
  <c r="L516" i="18" a="1"/>
  <c r="L516" i="18" s="1"/>
  <c r="L517" i="18" a="1"/>
  <c r="L517" i="18" s="1"/>
  <c r="L518" i="18" a="1"/>
  <c r="L518" i="18" s="1"/>
  <c r="L519" i="18" a="1"/>
  <c r="L519" i="18" s="1"/>
  <c r="L520" i="18" a="1"/>
  <c r="L520" i="18" s="1"/>
  <c r="L521" i="18" a="1"/>
  <c r="L521" i="18" s="1"/>
  <c r="L522" i="18" a="1"/>
  <c r="L522" i="18" s="1"/>
  <c r="L523" i="18" a="1"/>
  <c r="L523" i="18" s="1"/>
  <c r="L524" i="18" a="1"/>
  <c r="L524" i="18" s="1"/>
  <c r="L525" i="18" a="1"/>
  <c r="L525" i="18" s="1"/>
  <c r="L526" i="18" a="1"/>
  <c r="L526" i="18" s="1"/>
  <c r="L527" i="18" a="1"/>
  <c r="L527" i="18" s="1"/>
  <c r="L528" i="18" a="1"/>
  <c r="L528" i="18" s="1"/>
  <c r="L529" i="18" a="1"/>
  <c r="L529" i="18" s="1"/>
  <c r="L530" i="18" a="1"/>
  <c r="L530" i="18" s="1"/>
  <c r="L531" i="18" a="1"/>
  <c r="L531" i="18" s="1"/>
  <c r="L532" i="18" a="1"/>
  <c r="L532" i="18" s="1"/>
  <c r="L533" i="18" a="1"/>
  <c r="L533" i="18" s="1"/>
  <c r="L534" i="18" a="1"/>
  <c r="L534" i="18" s="1"/>
  <c r="L535" i="18" a="1"/>
  <c r="L535" i="18" s="1"/>
  <c r="L536" i="18" a="1"/>
  <c r="L536" i="18" s="1"/>
  <c r="L537" i="18" a="1"/>
  <c r="L537" i="18" s="1"/>
  <c r="L538" i="18" a="1"/>
  <c r="L538" i="18" s="1"/>
  <c r="L539" i="18" a="1"/>
  <c r="L539" i="18" s="1"/>
  <c r="L540" i="18" a="1"/>
  <c r="L540" i="18" s="1"/>
  <c r="L541" i="18" a="1"/>
  <c r="L541" i="18" s="1"/>
  <c r="L542" i="18" a="1"/>
  <c r="L542" i="18" s="1"/>
  <c r="L543" i="18" a="1"/>
  <c r="L543" i="18" s="1"/>
  <c r="L544" i="18" a="1"/>
  <c r="L544" i="18" s="1"/>
  <c r="L545" i="18" a="1"/>
  <c r="L545" i="18" s="1"/>
  <c r="L546" i="18" a="1"/>
  <c r="L546" i="18" s="1"/>
  <c r="L547" i="18" a="1"/>
  <c r="L547" i="18" s="1"/>
  <c r="L548" i="18" a="1"/>
  <c r="L548" i="18" s="1"/>
  <c r="L549" i="18" a="1"/>
  <c r="L549" i="18" s="1"/>
  <c r="L550" i="18" a="1"/>
  <c r="L550" i="18" s="1"/>
  <c r="L551" i="18" a="1"/>
  <c r="L551" i="18" s="1"/>
  <c r="L552" i="18" a="1"/>
  <c r="L552" i="18" s="1"/>
  <c r="L553" i="18" a="1"/>
  <c r="L553" i="18" s="1"/>
  <c r="L554" i="18" a="1"/>
  <c r="L554" i="18" s="1"/>
  <c r="L555" i="18" a="1"/>
  <c r="L555" i="18" s="1"/>
  <c r="L556" i="18" a="1"/>
  <c r="L556" i="18" s="1"/>
  <c r="L557" i="18" a="1"/>
  <c r="L557" i="18" s="1"/>
  <c r="L558" i="18" a="1"/>
  <c r="L558" i="18" s="1"/>
  <c r="L559" i="18" a="1"/>
  <c r="L559" i="18" s="1"/>
  <c r="L560" i="18" a="1"/>
  <c r="L560" i="18" s="1"/>
  <c r="L561" i="18" a="1"/>
  <c r="L561" i="18" s="1"/>
  <c r="L562" i="18" a="1"/>
  <c r="L562" i="18" s="1"/>
  <c r="L563" i="18" a="1"/>
  <c r="L563" i="18" s="1"/>
  <c r="L564" i="18" a="1"/>
  <c r="L564" i="18" s="1"/>
  <c r="L565" i="18" a="1"/>
  <c r="L565" i="18" s="1"/>
  <c r="L566" i="18" a="1"/>
  <c r="L566" i="18" s="1"/>
  <c r="L567" i="18" a="1"/>
  <c r="L567" i="18" s="1"/>
  <c r="L568" i="18" a="1"/>
  <c r="L568" i="18" s="1"/>
  <c r="L569" i="18" a="1"/>
  <c r="L569" i="18" s="1"/>
  <c r="L570" i="18" a="1"/>
  <c r="L570" i="18" s="1"/>
  <c r="L571" i="18" a="1"/>
  <c r="L571" i="18" s="1"/>
  <c r="L572" i="18" a="1"/>
  <c r="L572" i="18" s="1"/>
  <c r="L573" i="18" a="1"/>
  <c r="L573" i="18" s="1"/>
  <c r="L574" i="18" a="1"/>
  <c r="L574" i="18" s="1"/>
  <c r="L575" i="18" a="1"/>
  <c r="L575" i="18" s="1"/>
  <c r="L576" i="18" a="1"/>
  <c r="L576" i="18" s="1"/>
  <c r="L577" i="18" a="1"/>
  <c r="L577" i="18" s="1"/>
  <c r="L578" i="18" a="1"/>
  <c r="L578" i="18" s="1"/>
  <c r="L579" i="18" a="1"/>
  <c r="L579" i="18" s="1"/>
  <c r="L580" i="18" a="1"/>
  <c r="L580" i="18" s="1"/>
  <c r="L581" i="18" a="1"/>
  <c r="L581" i="18" s="1"/>
  <c r="L582" i="18" a="1"/>
  <c r="L582" i="18" s="1"/>
  <c r="L583" i="18" a="1"/>
  <c r="L583" i="18" s="1"/>
  <c r="L584" i="18" a="1"/>
  <c r="L584" i="18" s="1"/>
  <c r="L585" i="18" a="1"/>
  <c r="L585" i="18" s="1"/>
  <c r="L586" i="18" a="1"/>
  <c r="L586" i="18" s="1"/>
  <c r="L587" i="18" a="1"/>
  <c r="L587" i="18" s="1"/>
  <c r="L588" i="18" a="1"/>
  <c r="L588" i="18" s="1"/>
  <c r="L589" i="18" a="1"/>
  <c r="L589" i="18" s="1"/>
  <c r="L590" i="18" a="1"/>
  <c r="L590" i="18" s="1"/>
  <c r="L591" i="18" a="1"/>
  <c r="L591" i="18" s="1"/>
  <c r="L592" i="18" a="1"/>
  <c r="L592" i="18" s="1"/>
  <c r="L593" i="18" a="1"/>
  <c r="L593" i="18" s="1"/>
  <c r="L594" i="18" a="1"/>
  <c r="L594" i="18" s="1"/>
  <c r="L595" i="18" a="1"/>
  <c r="L595" i="18" s="1"/>
  <c r="L596" i="18" a="1"/>
  <c r="L596" i="18" s="1"/>
  <c r="L597" i="18" a="1"/>
  <c r="L597" i="18" s="1"/>
  <c r="L598" i="18" a="1"/>
  <c r="L598" i="18" s="1"/>
  <c r="L599" i="18" a="1"/>
  <c r="L599" i="18" s="1"/>
  <c r="L600" i="18" a="1"/>
  <c r="L600" i="18" s="1"/>
  <c r="L601" i="18" a="1"/>
  <c r="L601" i="18" s="1"/>
  <c r="L602" i="18" a="1"/>
  <c r="L602" i="18" s="1"/>
  <c r="L603" i="18" a="1"/>
  <c r="L603" i="18" s="1"/>
  <c r="L604" i="18" a="1"/>
  <c r="L604" i="18" s="1"/>
  <c r="L605" i="18" a="1"/>
  <c r="L605" i="18" s="1"/>
  <c r="L606" i="18" a="1"/>
  <c r="L606" i="18" s="1"/>
  <c r="L607" i="18" a="1"/>
  <c r="L607" i="18" s="1"/>
  <c r="L608" i="18" a="1"/>
  <c r="L608" i="18" s="1"/>
  <c r="L609" i="18" a="1"/>
  <c r="L609" i="18" s="1"/>
  <c r="L610" i="18" a="1"/>
  <c r="L610" i="18" s="1"/>
  <c r="L611" i="18" a="1"/>
  <c r="L611" i="18" s="1"/>
  <c r="L612" i="18" a="1"/>
  <c r="L612" i="18" s="1"/>
  <c r="L613" i="18" a="1"/>
  <c r="L613" i="18" s="1"/>
  <c r="L614" i="18" a="1"/>
  <c r="L614" i="18" s="1"/>
  <c r="L615" i="18" a="1"/>
  <c r="L615" i="18" s="1"/>
  <c r="L616" i="18" a="1"/>
  <c r="L616" i="18" s="1"/>
  <c r="L617" i="18" a="1"/>
  <c r="L617" i="18" s="1"/>
  <c r="L618" i="18" a="1"/>
  <c r="L618" i="18" s="1"/>
  <c r="L619" i="18" a="1"/>
  <c r="L619" i="18" s="1"/>
  <c r="L620" i="18" a="1"/>
  <c r="L620" i="18" s="1"/>
  <c r="L621" i="18" a="1"/>
  <c r="L621" i="18" s="1"/>
  <c r="L622" i="18" a="1"/>
  <c r="L622" i="18" s="1"/>
  <c r="L623" i="18" a="1"/>
  <c r="L623" i="18" s="1"/>
  <c r="L624" i="18" a="1"/>
  <c r="L624" i="18" s="1"/>
  <c r="L625" i="18" a="1"/>
  <c r="L625" i="18" s="1"/>
  <c r="L626" i="18" a="1"/>
  <c r="L626" i="18" s="1"/>
  <c r="L627" i="18" a="1"/>
  <c r="L627" i="18" s="1"/>
  <c r="L628" i="18" a="1"/>
  <c r="L628" i="18" s="1"/>
  <c r="L629" i="18" a="1"/>
  <c r="L629" i="18" s="1"/>
  <c r="L630" i="18" a="1"/>
  <c r="L630" i="18" s="1"/>
  <c r="L631" i="18" a="1"/>
  <c r="L631" i="18" s="1"/>
  <c r="L632" i="18" a="1"/>
  <c r="L632" i="18" s="1"/>
  <c r="L633" i="18" a="1"/>
  <c r="L633" i="18" s="1"/>
  <c r="L634" i="18" a="1"/>
  <c r="L634" i="18" s="1"/>
  <c r="L635" i="18" a="1"/>
  <c r="L635" i="18" s="1"/>
  <c r="L636" i="18" a="1"/>
  <c r="L636" i="18" s="1"/>
  <c r="L637" i="18" a="1"/>
  <c r="L637" i="18" s="1"/>
  <c r="L638" i="18" a="1"/>
  <c r="L638" i="18" s="1"/>
  <c r="L639" i="18" a="1"/>
  <c r="L639" i="18" s="1"/>
  <c r="L640" i="18" a="1"/>
  <c r="L640" i="18" s="1"/>
  <c r="L641" i="18" a="1"/>
  <c r="L641" i="18" s="1"/>
  <c r="L642" i="18" a="1"/>
  <c r="L642" i="18" s="1"/>
  <c r="L643" i="18" a="1"/>
  <c r="L643" i="18" s="1"/>
  <c r="L644" i="18" a="1"/>
  <c r="L644" i="18" s="1"/>
  <c r="L645" i="18" a="1"/>
  <c r="L645" i="18" s="1"/>
  <c r="L646" i="18" a="1"/>
  <c r="L646" i="18" s="1"/>
  <c r="L647" i="18" a="1"/>
  <c r="L647" i="18" s="1"/>
  <c r="L648" i="18" a="1"/>
  <c r="L648" i="18" s="1"/>
  <c r="L649" i="18" a="1"/>
  <c r="L649" i="18" s="1"/>
  <c r="L650" i="18" a="1"/>
  <c r="L650" i="18" s="1"/>
  <c r="L651" i="18" a="1"/>
  <c r="L651" i="18" s="1"/>
  <c r="L652" i="18" a="1"/>
  <c r="L652" i="18" s="1"/>
  <c r="L653" i="18" a="1"/>
  <c r="L653" i="18" s="1"/>
  <c r="L654" i="18" a="1"/>
  <c r="L654" i="18" s="1"/>
  <c r="L655" i="18" a="1"/>
  <c r="L655" i="18" s="1"/>
  <c r="L656" i="18" a="1"/>
  <c r="L656" i="18" s="1"/>
  <c r="L657" i="18" a="1"/>
  <c r="L657" i="18" s="1"/>
  <c r="L658" i="18" a="1"/>
  <c r="L658" i="18" s="1"/>
  <c r="L659" i="18" a="1"/>
  <c r="L659" i="18" s="1"/>
  <c r="L660" i="18" a="1"/>
  <c r="L660" i="18" s="1"/>
  <c r="L661" i="18" a="1"/>
  <c r="L661" i="18" s="1"/>
  <c r="L662" i="18" a="1"/>
  <c r="L662" i="18" s="1"/>
  <c r="L663" i="18" a="1"/>
  <c r="L663" i="18" s="1"/>
  <c r="L664" i="18" a="1"/>
  <c r="L664" i="18" s="1"/>
  <c r="L665" i="18" a="1"/>
  <c r="L665" i="18" s="1"/>
  <c r="L666" i="18" a="1"/>
  <c r="L666" i="18" s="1"/>
  <c r="L667" i="18" a="1"/>
  <c r="L667" i="18" s="1"/>
  <c r="L668" i="18" a="1"/>
  <c r="L668" i="18" s="1"/>
  <c r="L669" i="18" a="1"/>
  <c r="L669" i="18" s="1"/>
  <c r="L670" i="18" a="1"/>
  <c r="L670" i="18" s="1"/>
  <c r="L671" i="18" a="1"/>
  <c r="L671" i="18" s="1"/>
  <c r="L672" i="18" a="1"/>
  <c r="L672" i="18" s="1"/>
  <c r="L673" i="18" a="1"/>
  <c r="L673" i="18" s="1"/>
  <c r="L674" i="18" a="1"/>
  <c r="L674" i="18" s="1"/>
  <c r="L675" i="18" a="1"/>
  <c r="L675" i="18" s="1"/>
  <c r="L676" i="18" a="1"/>
  <c r="L676" i="18" s="1"/>
  <c r="L677" i="18" a="1"/>
  <c r="L677" i="18" s="1"/>
  <c r="L678" i="18" a="1"/>
  <c r="L678" i="18" s="1"/>
  <c r="L679" i="18" a="1"/>
  <c r="L679" i="18" s="1"/>
  <c r="L680" i="18" a="1"/>
  <c r="L680" i="18" s="1"/>
  <c r="L681" i="18" a="1"/>
  <c r="L681" i="18" s="1"/>
  <c r="L682" i="18" a="1"/>
  <c r="L682" i="18" s="1"/>
  <c r="L683" i="18" a="1"/>
  <c r="L683" i="18" s="1"/>
  <c r="L684" i="18" a="1"/>
  <c r="L684" i="18" s="1"/>
  <c r="L685" i="18" a="1"/>
  <c r="L685" i="18" s="1"/>
  <c r="L686" i="18" a="1"/>
  <c r="L686" i="18" s="1"/>
  <c r="L687" i="18" a="1"/>
  <c r="L687" i="18" s="1"/>
  <c r="L688" i="18" a="1"/>
  <c r="L688" i="18" s="1"/>
  <c r="L689" i="18" a="1"/>
  <c r="L689" i="18" s="1"/>
  <c r="L690" i="18" a="1"/>
  <c r="L690" i="18" s="1"/>
  <c r="L691" i="18" a="1"/>
  <c r="L691" i="18" s="1"/>
  <c r="L692" i="18" a="1"/>
  <c r="L692" i="18" s="1"/>
  <c r="L693" i="18" a="1"/>
  <c r="L693" i="18" s="1"/>
  <c r="L694" i="18" a="1"/>
  <c r="L694" i="18" s="1"/>
  <c r="L695" i="18" a="1"/>
  <c r="L695" i="18" s="1"/>
  <c r="L696" i="18" a="1"/>
  <c r="L696" i="18" s="1"/>
  <c r="L697" i="18" a="1"/>
  <c r="L697" i="18" s="1"/>
  <c r="L698" i="18" a="1"/>
  <c r="L698" i="18" s="1"/>
  <c r="L699" i="18" a="1"/>
  <c r="L699" i="18" s="1"/>
  <c r="L700" i="18" a="1"/>
  <c r="L700" i="18" s="1"/>
  <c r="L703" i="18" a="1"/>
  <c r="L703" i="18" s="1"/>
  <c r="L704" i="18" a="1"/>
  <c r="L704" i="18" s="1"/>
  <c r="L705" i="18" a="1"/>
  <c r="L705" i="18" s="1"/>
  <c r="L706" i="18" a="1"/>
  <c r="L706" i="18" s="1"/>
  <c r="L707" i="18" a="1"/>
  <c r="L707" i="18" s="1"/>
  <c r="L708" i="18" a="1"/>
  <c r="L708" i="18" s="1"/>
  <c r="L709" i="18" a="1"/>
  <c r="L709" i="18" s="1"/>
  <c r="L710" i="18" a="1"/>
  <c r="L710" i="18" s="1"/>
  <c r="L711" i="18" a="1"/>
  <c r="L711" i="18" s="1"/>
  <c r="L712" i="18" a="1"/>
  <c r="L712" i="18" s="1"/>
  <c r="L713" i="18" a="1"/>
  <c r="L713" i="18" s="1"/>
  <c r="L714" i="18" a="1"/>
  <c r="L714" i="18" s="1"/>
  <c r="L715" i="18" a="1"/>
  <c r="L715" i="18" s="1"/>
  <c r="L716" i="18" a="1"/>
  <c r="L716" i="18" s="1"/>
  <c r="L717" i="18" a="1"/>
  <c r="L717" i="18" s="1"/>
  <c r="L718" i="18" a="1"/>
  <c r="L718" i="18" s="1"/>
  <c r="L719" i="18" a="1"/>
  <c r="L719" i="18" s="1"/>
  <c r="L720" i="18" a="1"/>
  <c r="L720" i="18" s="1"/>
  <c r="L721" i="18" a="1"/>
  <c r="L721" i="18" s="1"/>
  <c r="L722" i="18" a="1"/>
  <c r="L722" i="18" s="1"/>
  <c r="L723" i="18" a="1"/>
  <c r="L723" i="18" s="1"/>
  <c r="L724" i="18" a="1"/>
  <c r="L724" i="18" s="1"/>
  <c r="L725" i="18" a="1"/>
  <c r="L725" i="18" s="1"/>
  <c r="L726" i="18" a="1"/>
  <c r="L726" i="18" s="1"/>
  <c r="L727" i="18" a="1"/>
  <c r="L727" i="18" s="1"/>
  <c r="L728" i="18" a="1"/>
  <c r="L728" i="18" s="1"/>
  <c r="L729" i="18" a="1"/>
  <c r="L729" i="18" s="1"/>
  <c r="L730" i="18" a="1"/>
  <c r="L730" i="18" s="1"/>
  <c r="L731" i="18" a="1"/>
  <c r="L731" i="18" s="1"/>
  <c r="L732" i="18" a="1"/>
  <c r="L732" i="18" s="1"/>
  <c r="L733" i="18" a="1"/>
  <c r="L733" i="18" s="1"/>
  <c r="L734" i="18" a="1"/>
  <c r="L734" i="18" s="1"/>
  <c r="K458" i="18" a="1"/>
  <c r="K458" i="18" s="1"/>
  <c r="J458" i="18" a="1"/>
  <c r="J458" i="18" s="1"/>
  <c r="E460" i="18"/>
  <c r="K85" i="18" a="1"/>
  <c r="K85" i="18" s="1"/>
  <c r="K86" i="18" a="1"/>
  <c r="K86" i="18" s="1"/>
  <c r="K87" i="18" a="1"/>
  <c r="K87" i="18" s="1"/>
  <c r="K88" i="18" a="1"/>
  <c r="K88" i="18" s="1"/>
  <c r="K89" i="18" a="1"/>
  <c r="K89" i="18" s="1"/>
  <c r="K90" i="18" a="1"/>
  <c r="K90" i="18" s="1"/>
  <c r="K91" i="18" a="1"/>
  <c r="K91" i="18" s="1"/>
  <c r="K92" i="18" a="1"/>
  <c r="K92" i="18" s="1"/>
  <c r="K93" i="18" a="1"/>
  <c r="K93" i="18" s="1"/>
  <c r="K94" i="18" a="1"/>
  <c r="K94" i="18" s="1"/>
  <c r="K95" i="18" a="1"/>
  <c r="K95" i="18" s="1"/>
  <c r="K96" i="18" a="1"/>
  <c r="K96" i="18" s="1"/>
  <c r="K97" i="18" a="1"/>
  <c r="K97" i="18" s="1"/>
  <c r="K98" i="18" a="1"/>
  <c r="K98" i="18" s="1"/>
  <c r="K99" i="18" a="1"/>
  <c r="K99" i="18" s="1"/>
  <c r="K100" i="18" a="1"/>
  <c r="K100" i="18" s="1"/>
  <c r="K101" i="18" a="1"/>
  <c r="K101" i="18" s="1"/>
  <c r="K102" i="18" a="1"/>
  <c r="K102" i="18" s="1"/>
  <c r="K103" i="18" a="1"/>
  <c r="K103" i="18" s="1"/>
  <c r="K104" i="18" a="1"/>
  <c r="K104" i="18" s="1"/>
  <c r="K105" i="18" a="1"/>
  <c r="K105" i="18" s="1"/>
  <c r="K106" i="18" a="1"/>
  <c r="K106" i="18" s="1"/>
  <c r="K107" i="18" a="1"/>
  <c r="K107" i="18" s="1"/>
  <c r="K108" i="18" a="1"/>
  <c r="K108" i="18" s="1"/>
  <c r="K109" i="18" a="1"/>
  <c r="K109" i="18" s="1"/>
  <c r="K110" i="18" a="1"/>
  <c r="K110" i="18" s="1"/>
  <c r="K111" i="18" a="1"/>
  <c r="K111" i="18" s="1"/>
  <c r="K112" i="18" a="1"/>
  <c r="K112" i="18" s="1"/>
  <c r="K113" i="18" a="1"/>
  <c r="K113" i="18" s="1"/>
  <c r="K114" i="18" a="1"/>
  <c r="K114" i="18" s="1"/>
  <c r="K115" i="18" a="1"/>
  <c r="K115" i="18" s="1"/>
  <c r="K116" i="18" a="1"/>
  <c r="K116" i="18" s="1"/>
  <c r="K117" i="18" a="1"/>
  <c r="K117" i="18" s="1"/>
  <c r="K118" i="18" a="1"/>
  <c r="K118" i="18" s="1"/>
  <c r="K119" i="18" a="1"/>
  <c r="K119" i="18" s="1"/>
  <c r="K120" i="18" a="1"/>
  <c r="K120" i="18" s="1"/>
  <c r="K121" i="18" a="1"/>
  <c r="K121" i="18" s="1"/>
  <c r="K122" i="18" a="1"/>
  <c r="K122" i="18" s="1"/>
  <c r="K123" i="18" a="1"/>
  <c r="K123" i="18" s="1"/>
  <c r="K124" i="18" a="1"/>
  <c r="K124" i="18" s="1"/>
  <c r="K125" i="18" a="1"/>
  <c r="K125" i="18" s="1"/>
  <c r="K126" i="18" a="1"/>
  <c r="K126" i="18" s="1"/>
  <c r="K127" i="18" a="1"/>
  <c r="K127" i="18" s="1"/>
  <c r="K128" i="18" a="1"/>
  <c r="K128" i="18" s="1"/>
  <c r="K129" i="18" a="1"/>
  <c r="K129" i="18" s="1"/>
  <c r="K130" i="18" a="1"/>
  <c r="K130" i="18" s="1"/>
  <c r="K131" i="18" a="1"/>
  <c r="K131" i="18" s="1"/>
  <c r="K132" i="18" a="1"/>
  <c r="K132" i="18" s="1"/>
  <c r="K133" i="18" a="1"/>
  <c r="K133" i="18" s="1"/>
  <c r="K134" i="18" a="1"/>
  <c r="K134" i="18" s="1"/>
  <c r="K135" i="18" a="1"/>
  <c r="K135" i="18" s="1"/>
  <c r="K136" i="18" a="1"/>
  <c r="K136" i="18" s="1"/>
  <c r="K137" i="18" a="1"/>
  <c r="K137" i="18" s="1"/>
  <c r="K138" i="18" a="1"/>
  <c r="K138" i="18" s="1"/>
  <c r="K139" i="18" a="1"/>
  <c r="K139" i="18" s="1"/>
  <c r="K140" i="18" a="1"/>
  <c r="K140" i="18" s="1"/>
  <c r="K141" i="18" a="1"/>
  <c r="K141" i="18" s="1"/>
  <c r="K142" i="18" a="1"/>
  <c r="K142" i="18" s="1"/>
  <c r="K143" i="18" a="1"/>
  <c r="K143" i="18" s="1"/>
  <c r="K144" i="18" a="1"/>
  <c r="K144" i="18" s="1"/>
  <c r="K145" i="18" a="1"/>
  <c r="K145" i="18" s="1"/>
  <c r="K146" i="18" a="1"/>
  <c r="K146" i="18" s="1"/>
  <c r="K147" i="18" a="1"/>
  <c r="K147" i="18" s="1"/>
  <c r="K148" i="18" a="1"/>
  <c r="K148" i="18" s="1"/>
  <c r="K149" i="18" a="1"/>
  <c r="K149" i="18" s="1"/>
  <c r="K150" i="18" a="1"/>
  <c r="K150" i="18" s="1"/>
  <c r="K151" i="18" a="1"/>
  <c r="K151" i="18" s="1"/>
  <c r="K152" i="18" a="1"/>
  <c r="K152" i="18" s="1"/>
  <c r="K153" i="18" a="1"/>
  <c r="K153" i="18" s="1"/>
  <c r="K154" i="18" a="1"/>
  <c r="K154" i="18" s="1"/>
  <c r="K155" i="18" a="1"/>
  <c r="K155" i="18" s="1"/>
  <c r="K156" i="18" a="1"/>
  <c r="K156" i="18" s="1"/>
  <c r="K157" i="18" a="1"/>
  <c r="K157" i="18" s="1"/>
  <c r="K158" i="18" a="1"/>
  <c r="K158" i="18" s="1"/>
  <c r="K159" i="18" a="1"/>
  <c r="K159" i="18" s="1"/>
  <c r="K160" i="18" a="1"/>
  <c r="K160" i="18" s="1"/>
  <c r="K161" i="18" a="1"/>
  <c r="K161" i="18" s="1"/>
  <c r="K162" i="18" a="1"/>
  <c r="K162" i="18" s="1"/>
  <c r="K163" i="18" a="1"/>
  <c r="K163" i="18" s="1"/>
  <c r="K164" i="18" a="1"/>
  <c r="K164" i="18" s="1"/>
  <c r="K165" i="18" a="1"/>
  <c r="K165" i="18" s="1"/>
  <c r="K166" i="18" a="1"/>
  <c r="K166" i="18" s="1"/>
  <c r="K167" i="18" a="1"/>
  <c r="K167" i="18" s="1"/>
  <c r="K168" i="18" a="1"/>
  <c r="K168" i="18" s="1"/>
  <c r="K169" i="18" a="1"/>
  <c r="K169" i="18" s="1"/>
  <c r="K170" i="18" a="1"/>
  <c r="K170" i="18" s="1"/>
  <c r="K171" i="18" a="1"/>
  <c r="K171" i="18" s="1"/>
  <c r="K172" i="18" a="1"/>
  <c r="K172" i="18" s="1"/>
  <c r="K173" i="18" a="1"/>
  <c r="K173" i="18" s="1"/>
  <c r="K174" i="18" a="1"/>
  <c r="K174" i="18" s="1"/>
  <c r="K175" i="18" a="1"/>
  <c r="K175" i="18" s="1"/>
  <c r="K176" i="18" a="1"/>
  <c r="K176" i="18" s="1"/>
  <c r="K177" i="18" a="1"/>
  <c r="K177" i="18" s="1"/>
  <c r="K178" i="18" a="1"/>
  <c r="K178" i="18" s="1"/>
  <c r="K179" i="18" a="1"/>
  <c r="K179" i="18" s="1"/>
  <c r="K180" i="18" a="1"/>
  <c r="K180" i="18" s="1"/>
  <c r="K181" i="18" a="1"/>
  <c r="K181" i="18" s="1"/>
  <c r="K182" i="18" a="1"/>
  <c r="K182" i="18" s="1"/>
  <c r="K183" i="18" a="1"/>
  <c r="K183" i="18" s="1"/>
  <c r="K184" i="18" a="1"/>
  <c r="K184" i="18" s="1"/>
  <c r="K185" i="18" a="1"/>
  <c r="K185" i="18" s="1"/>
  <c r="K186" i="18" a="1"/>
  <c r="K186" i="18" s="1"/>
  <c r="K187" i="18" a="1"/>
  <c r="K187" i="18" s="1"/>
  <c r="K188" i="18" a="1"/>
  <c r="K188" i="18" s="1"/>
  <c r="K189" i="18" a="1"/>
  <c r="K189" i="18" s="1"/>
  <c r="K190" i="18" a="1"/>
  <c r="K190" i="18" s="1"/>
  <c r="K191" i="18" a="1"/>
  <c r="K191" i="18" s="1"/>
  <c r="K192" i="18" a="1"/>
  <c r="K192" i="18" s="1"/>
  <c r="K193" i="18" a="1"/>
  <c r="K193" i="18" s="1"/>
  <c r="K194" i="18" a="1"/>
  <c r="K194" i="18" s="1"/>
  <c r="K195" i="18" a="1"/>
  <c r="K195" i="18" s="1"/>
  <c r="K196" i="18" a="1"/>
  <c r="K196" i="18" s="1"/>
  <c r="K197" i="18" a="1"/>
  <c r="K197" i="18" s="1"/>
  <c r="K198" i="18" a="1"/>
  <c r="K198" i="18" s="1"/>
  <c r="K199" i="18" a="1"/>
  <c r="K199" i="18" s="1"/>
  <c r="K200" i="18" a="1"/>
  <c r="K200" i="18" s="1"/>
  <c r="K201" i="18" a="1"/>
  <c r="K201" i="18" s="1"/>
  <c r="K202" i="18" a="1"/>
  <c r="K202" i="18" s="1"/>
  <c r="K203" i="18" a="1"/>
  <c r="K203" i="18" s="1"/>
  <c r="K204" i="18" a="1"/>
  <c r="K204" i="18" s="1"/>
  <c r="K205" i="18" a="1"/>
  <c r="K205" i="18" s="1"/>
  <c r="K206" i="18" a="1"/>
  <c r="K206" i="18" s="1"/>
  <c r="K207" i="18" a="1"/>
  <c r="K207" i="18" s="1"/>
  <c r="K208" i="18" a="1"/>
  <c r="K208" i="18" s="1"/>
  <c r="K209" i="18" a="1"/>
  <c r="K209" i="18" s="1"/>
  <c r="K210" i="18" a="1"/>
  <c r="K210" i="18" s="1"/>
  <c r="K211" i="18" a="1"/>
  <c r="K211" i="18" s="1"/>
  <c r="K212" i="18" a="1"/>
  <c r="K212" i="18" s="1"/>
  <c r="K213" i="18" a="1"/>
  <c r="K213" i="18" s="1"/>
  <c r="K214" i="18" a="1"/>
  <c r="K214" i="18" s="1"/>
  <c r="K215" i="18" a="1"/>
  <c r="K215" i="18" s="1"/>
  <c r="K216" i="18" a="1"/>
  <c r="K216" i="18" s="1"/>
  <c r="K217" i="18" a="1"/>
  <c r="K217" i="18" s="1"/>
  <c r="K218" i="18" a="1"/>
  <c r="K218" i="18" s="1"/>
  <c r="K219" i="18" a="1"/>
  <c r="K219" i="18" s="1"/>
  <c r="K220" i="18" a="1"/>
  <c r="K220" i="18" s="1"/>
  <c r="K221" i="18" a="1"/>
  <c r="K221" i="18" s="1"/>
  <c r="K222" i="18" a="1"/>
  <c r="K222" i="18" s="1"/>
  <c r="K223" i="18" a="1"/>
  <c r="K223" i="18" s="1"/>
  <c r="K224" i="18" a="1"/>
  <c r="K224" i="18" s="1"/>
  <c r="K225" i="18" a="1"/>
  <c r="K225" i="18" s="1"/>
  <c r="K226" i="18" a="1"/>
  <c r="K226" i="18" s="1"/>
  <c r="K227" i="18" a="1"/>
  <c r="K227" i="18" s="1"/>
  <c r="K228" i="18" a="1"/>
  <c r="K228" i="18" s="1"/>
  <c r="K229" i="18" a="1"/>
  <c r="K229" i="18" s="1"/>
  <c r="K230" i="18" a="1"/>
  <c r="K230" i="18" s="1"/>
  <c r="K231" i="18" a="1"/>
  <c r="K231" i="18" s="1"/>
  <c r="K232" i="18" a="1"/>
  <c r="K232" i="18" s="1"/>
  <c r="K233" i="18" a="1"/>
  <c r="K233" i="18" s="1"/>
  <c r="K234" i="18" a="1"/>
  <c r="K234" i="18" s="1"/>
  <c r="K235" i="18" a="1"/>
  <c r="K235" i="18" s="1"/>
  <c r="K236" i="18" a="1"/>
  <c r="K236" i="18" s="1"/>
  <c r="K237" i="18" a="1"/>
  <c r="K237" i="18" s="1"/>
  <c r="K238" i="18" a="1"/>
  <c r="K238" i="18" s="1"/>
  <c r="K239" i="18" a="1"/>
  <c r="K239" i="18" s="1"/>
  <c r="K240" i="18" a="1"/>
  <c r="K240" i="18" s="1"/>
  <c r="K241" i="18" a="1"/>
  <c r="K241" i="18" s="1"/>
  <c r="K242" i="18" a="1"/>
  <c r="K242" i="18" s="1"/>
  <c r="K243" i="18" a="1"/>
  <c r="K243" i="18" s="1"/>
  <c r="K244" i="18" a="1"/>
  <c r="K244" i="18" s="1"/>
  <c r="K245" i="18" a="1"/>
  <c r="K245" i="18" s="1"/>
  <c r="K246" i="18" a="1"/>
  <c r="K246" i="18" s="1"/>
  <c r="K247" i="18" a="1"/>
  <c r="K247" i="18" s="1"/>
  <c r="K248" i="18" a="1"/>
  <c r="K248" i="18" s="1"/>
  <c r="K249" i="18" a="1"/>
  <c r="K249" i="18" s="1"/>
  <c r="K250" i="18" a="1"/>
  <c r="K250" i="18" s="1"/>
  <c r="K251" i="18" a="1"/>
  <c r="K251" i="18" s="1"/>
  <c r="K252" i="18" a="1"/>
  <c r="K252" i="18" s="1"/>
  <c r="K253" i="18" a="1"/>
  <c r="K253" i="18" s="1"/>
  <c r="K254" i="18" a="1"/>
  <c r="K254" i="18" s="1"/>
  <c r="K255" i="18" a="1"/>
  <c r="K255" i="18" s="1"/>
  <c r="K256" i="18" a="1"/>
  <c r="K256" i="18" s="1"/>
  <c r="K257" i="18" a="1"/>
  <c r="K257" i="18" s="1"/>
  <c r="K258" i="18" a="1"/>
  <c r="K258" i="18" s="1"/>
  <c r="K259" i="18" a="1"/>
  <c r="K259" i="18" s="1"/>
  <c r="K260" i="18" a="1"/>
  <c r="K260" i="18" s="1"/>
  <c r="K261" i="18" a="1"/>
  <c r="K261" i="18" s="1"/>
  <c r="K262" i="18" a="1"/>
  <c r="K262" i="18" s="1"/>
  <c r="K263" i="18" a="1"/>
  <c r="K263" i="18" s="1"/>
  <c r="K264" i="18" a="1"/>
  <c r="K264" i="18" s="1"/>
  <c r="K265" i="18" a="1"/>
  <c r="K265" i="18" s="1"/>
  <c r="K266" i="18" a="1"/>
  <c r="K266" i="18" s="1"/>
  <c r="K267" i="18" a="1"/>
  <c r="K267" i="18" s="1"/>
  <c r="K268" i="18" a="1"/>
  <c r="K268" i="18" s="1"/>
  <c r="K269" i="18" a="1"/>
  <c r="K269" i="18" s="1"/>
  <c r="K270" i="18" a="1"/>
  <c r="K270" i="18" s="1"/>
  <c r="K271" i="18" a="1"/>
  <c r="K271" i="18" s="1"/>
  <c r="K272" i="18" a="1"/>
  <c r="K272" i="18" s="1"/>
  <c r="K273" i="18" a="1"/>
  <c r="K273" i="18" s="1"/>
  <c r="K274" i="18" a="1"/>
  <c r="K274" i="18" s="1"/>
  <c r="K275" i="18" a="1"/>
  <c r="K275" i="18" s="1"/>
  <c r="K276" i="18" a="1"/>
  <c r="K276" i="18" s="1"/>
  <c r="K277" i="18" a="1"/>
  <c r="K277" i="18" s="1"/>
  <c r="K278" i="18" a="1"/>
  <c r="K278" i="18" s="1"/>
  <c r="K279" i="18" a="1"/>
  <c r="K279" i="18" s="1"/>
  <c r="K280" i="18" a="1"/>
  <c r="K280" i="18" s="1"/>
  <c r="K281" i="18" a="1"/>
  <c r="K281" i="18" s="1"/>
  <c r="K282" i="18" a="1"/>
  <c r="K282" i="18" s="1"/>
  <c r="K283" i="18" a="1"/>
  <c r="K283" i="18" s="1"/>
  <c r="K284" i="18" a="1"/>
  <c r="K284" i="18" s="1"/>
  <c r="K285" i="18" a="1"/>
  <c r="K285" i="18" s="1"/>
  <c r="K286" i="18" a="1"/>
  <c r="K286" i="18" s="1"/>
  <c r="K287" i="18" a="1"/>
  <c r="K287" i="18" s="1"/>
  <c r="K288" i="18" a="1"/>
  <c r="K288" i="18" s="1"/>
  <c r="K289" i="18" a="1"/>
  <c r="K289" i="18" s="1"/>
  <c r="K290" i="18" a="1"/>
  <c r="K290" i="18" s="1"/>
  <c r="K291" i="18" a="1"/>
  <c r="K291" i="18" s="1"/>
  <c r="K292" i="18" a="1"/>
  <c r="K292" i="18" s="1"/>
  <c r="K293" i="18" a="1"/>
  <c r="K293" i="18" s="1"/>
  <c r="K294" i="18" a="1"/>
  <c r="K294" i="18" s="1"/>
  <c r="K295" i="18" a="1"/>
  <c r="K295" i="18" s="1"/>
  <c r="K296" i="18" a="1"/>
  <c r="K296" i="18" s="1"/>
  <c r="K297" i="18" a="1"/>
  <c r="K297" i="18" s="1"/>
  <c r="K298" i="18" a="1"/>
  <c r="K298" i="18" s="1"/>
  <c r="K299" i="18" a="1"/>
  <c r="K299" i="18" s="1"/>
  <c r="K300" i="18" a="1"/>
  <c r="K300" i="18" s="1"/>
  <c r="K301" i="18" a="1"/>
  <c r="K301" i="18" s="1"/>
  <c r="K302" i="18" a="1"/>
  <c r="K302" i="18" s="1"/>
  <c r="K303" i="18" a="1"/>
  <c r="K303" i="18" s="1"/>
  <c r="K304" i="18" a="1"/>
  <c r="K304" i="18" s="1"/>
  <c r="K305" i="18" a="1"/>
  <c r="K305" i="18" s="1"/>
  <c r="K306" i="18" a="1"/>
  <c r="K306" i="18" s="1"/>
  <c r="K307" i="18" a="1"/>
  <c r="K307" i="18" s="1"/>
  <c r="K308" i="18" a="1"/>
  <c r="K308" i="18" s="1"/>
  <c r="K309" i="18" a="1"/>
  <c r="K309" i="18" s="1"/>
  <c r="K310" i="18" a="1"/>
  <c r="K310" i="18" s="1"/>
  <c r="K311" i="18" a="1"/>
  <c r="K311" i="18" s="1"/>
  <c r="K312" i="18" a="1"/>
  <c r="K312" i="18" s="1"/>
  <c r="K313" i="18" a="1"/>
  <c r="K313" i="18" s="1"/>
  <c r="K314" i="18" a="1"/>
  <c r="K314" i="18" s="1"/>
  <c r="K315" i="18" a="1"/>
  <c r="K315" i="18" s="1"/>
  <c r="K316" i="18" a="1"/>
  <c r="K316" i="18" s="1"/>
  <c r="K317" i="18" a="1"/>
  <c r="K317" i="18" s="1"/>
  <c r="K318" i="18" a="1"/>
  <c r="K318" i="18" s="1"/>
  <c r="K319" i="18" a="1"/>
  <c r="K319" i="18" s="1"/>
  <c r="K320" i="18" a="1"/>
  <c r="K320" i="18" s="1"/>
  <c r="K321" i="18" a="1"/>
  <c r="K321" i="18" s="1"/>
  <c r="K322" i="18" a="1"/>
  <c r="K322" i="18" s="1"/>
  <c r="K323" i="18" a="1"/>
  <c r="K323" i="18" s="1"/>
  <c r="K324" i="18" a="1"/>
  <c r="K324" i="18" s="1"/>
  <c r="K325" i="18" a="1"/>
  <c r="K325" i="18" s="1"/>
  <c r="K326" i="18" a="1"/>
  <c r="K326" i="18" s="1"/>
  <c r="K327" i="18" a="1"/>
  <c r="K327" i="18" s="1"/>
  <c r="K328" i="18" a="1"/>
  <c r="K328" i="18" s="1"/>
  <c r="K329" i="18" a="1"/>
  <c r="K329" i="18" s="1"/>
  <c r="K330" i="18" a="1"/>
  <c r="K330" i="18" s="1"/>
  <c r="K331" i="18" a="1"/>
  <c r="K331" i="18" s="1"/>
  <c r="K332" i="18" a="1"/>
  <c r="K332" i="18" s="1"/>
  <c r="K333" i="18" a="1"/>
  <c r="K333" i="18" s="1"/>
  <c r="K334" i="18" a="1"/>
  <c r="K334" i="18" s="1"/>
  <c r="K335" i="18" a="1"/>
  <c r="K335" i="18" s="1"/>
  <c r="K336" i="18" a="1"/>
  <c r="K336" i="18" s="1"/>
  <c r="K337" i="18" a="1"/>
  <c r="K337" i="18" s="1"/>
  <c r="K338" i="18" a="1"/>
  <c r="K338" i="18" s="1"/>
  <c r="K339" i="18" a="1"/>
  <c r="K339" i="18" s="1"/>
  <c r="K340" i="18" a="1"/>
  <c r="K340" i="18" s="1"/>
  <c r="K341" i="18" a="1"/>
  <c r="K341" i="18" s="1"/>
  <c r="K342" i="18" a="1"/>
  <c r="K342" i="18" s="1"/>
  <c r="K343" i="18" a="1"/>
  <c r="K343" i="18" s="1"/>
  <c r="K344" i="18" a="1"/>
  <c r="K344" i="18" s="1"/>
  <c r="K345" i="18" a="1"/>
  <c r="K345" i="18" s="1"/>
  <c r="K346" i="18" a="1"/>
  <c r="K346" i="18" s="1"/>
  <c r="K347" i="18" a="1"/>
  <c r="K347" i="18" s="1"/>
  <c r="K348" i="18" a="1"/>
  <c r="K348" i="18" s="1"/>
  <c r="K349" i="18" a="1"/>
  <c r="K349" i="18" s="1"/>
  <c r="K350" i="18" a="1"/>
  <c r="K350" i="18" s="1"/>
  <c r="K351" i="18" a="1"/>
  <c r="K351" i="18" s="1"/>
  <c r="K352" i="18" a="1"/>
  <c r="K352" i="18" s="1"/>
  <c r="K353" i="18" a="1"/>
  <c r="K353" i="18" s="1"/>
  <c r="K354" i="18" a="1"/>
  <c r="K354" i="18" s="1"/>
  <c r="K355" i="18" a="1"/>
  <c r="K355" i="18" s="1"/>
  <c r="K356" i="18" a="1"/>
  <c r="K356" i="18" s="1"/>
  <c r="K357" i="18" a="1"/>
  <c r="K357" i="18" s="1"/>
  <c r="K358" i="18" a="1"/>
  <c r="K358" i="18" s="1"/>
  <c r="K359" i="18" a="1"/>
  <c r="K359" i="18" s="1"/>
  <c r="K360" i="18" a="1"/>
  <c r="K360" i="18" s="1"/>
  <c r="K361" i="18" a="1"/>
  <c r="K361" i="18" s="1"/>
  <c r="K362" i="18" a="1"/>
  <c r="K362" i="18" s="1"/>
  <c r="K363" i="18" a="1"/>
  <c r="K363" i="18" s="1"/>
  <c r="K364" i="18" a="1"/>
  <c r="K364" i="18" s="1"/>
  <c r="K365" i="18" a="1"/>
  <c r="K365" i="18" s="1"/>
  <c r="K366" i="18" a="1"/>
  <c r="K366" i="18" s="1"/>
  <c r="K367" i="18" a="1"/>
  <c r="K367" i="18" s="1"/>
  <c r="K368" i="18" a="1"/>
  <c r="K368" i="18" s="1"/>
  <c r="K369" i="18" a="1"/>
  <c r="K369" i="18" s="1"/>
  <c r="K370" i="18" a="1"/>
  <c r="K370" i="18" s="1"/>
  <c r="K371" i="18" a="1"/>
  <c r="K371" i="18" s="1"/>
  <c r="K372" i="18" a="1"/>
  <c r="K372" i="18" s="1"/>
  <c r="K373" i="18" a="1"/>
  <c r="K373" i="18" s="1"/>
  <c r="K374" i="18" a="1"/>
  <c r="K374" i="18" s="1"/>
  <c r="K375" i="18" a="1"/>
  <c r="K375" i="18" s="1"/>
  <c r="K376" i="18" a="1"/>
  <c r="K376" i="18" s="1"/>
  <c r="K377" i="18" a="1"/>
  <c r="K377" i="18" s="1"/>
  <c r="K378" i="18" a="1"/>
  <c r="K378" i="18" s="1"/>
  <c r="K379" i="18" a="1"/>
  <c r="K379" i="18" s="1"/>
  <c r="K380" i="18" a="1"/>
  <c r="K380" i="18" s="1"/>
  <c r="K381" i="18" a="1"/>
  <c r="K381" i="18" s="1"/>
  <c r="K382" i="18" a="1"/>
  <c r="K382" i="18" s="1"/>
  <c r="K383" i="18" a="1"/>
  <c r="K383" i="18" s="1"/>
  <c r="K384" i="18" a="1"/>
  <c r="K384" i="18" s="1"/>
  <c r="K385" i="18" a="1"/>
  <c r="K385" i="18" s="1"/>
  <c r="K386" i="18" a="1"/>
  <c r="K386" i="18" s="1"/>
  <c r="K387" i="18" a="1"/>
  <c r="K387" i="18" s="1"/>
  <c r="K388" i="18" a="1"/>
  <c r="K388" i="18" s="1"/>
  <c r="K389" i="18" a="1"/>
  <c r="K389" i="18" s="1"/>
  <c r="K390" i="18" a="1"/>
  <c r="K390" i="18" s="1"/>
  <c r="K391" i="18" a="1"/>
  <c r="K391" i="18" s="1"/>
  <c r="K392" i="18" a="1"/>
  <c r="K392" i="18" s="1"/>
  <c r="K393" i="18" a="1"/>
  <c r="K393" i="18" s="1"/>
  <c r="K394" i="18" a="1"/>
  <c r="K394" i="18" s="1"/>
  <c r="K395" i="18" a="1"/>
  <c r="K395" i="18" s="1"/>
  <c r="K396" i="18" a="1"/>
  <c r="K396" i="18" s="1"/>
  <c r="K397" i="18" a="1"/>
  <c r="K397" i="18" s="1"/>
  <c r="K398" i="18" a="1"/>
  <c r="K398" i="18" s="1"/>
  <c r="K399" i="18" a="1"/>
  <c r="K399" i="18" s="1"/>
  <c r="K400" i="18" a="1"/>
  <c r="K400" i="18" s="1"/>
  <c r="K401" i="18" a="1"/>
  <c r="K401" i="18" s="1"/>
  <c r="K402" i="18" a="1"/>
  <c r="K402" i="18" s="1"/>
  <c r="K403" i="18" a="1"/>
  <c r="K403" i="18" s="1"/>
  <c r="K404" i="18" a="1"/>
  <c r="K404" i="18" s="1"/>
  <c r="K405" i="18" a="1"/>
  <c r="K405" i="18" s="1"/>
  <c r="K406" i="18" a="1"/>
  <c r="K406" i="18" s="1"/>
  <c r="K407" i="18" a="1"/>
  <c r="K407" i="18" s="1"/>
  <c r="K408" i="18" a="1"/>
  <c r="K408" i="18" s="1"/>
  <c r="K409" i="18" a="1"/>
  <c r="K409" i="18" s="1"/>
  <c r="K410" i="18" a="1"/>
  <c r="K410" i="18" s="1"/>
  <c r="K411" i="18" a="1"/>
  <c r="K411" i="18" s="1"/>
  <c r="K412" i="18" a="1"/>
  <c r="K412" i="18" s="1"/>
  <c r="K413" i="18" a="1"/>
  <c r="K413" i="18" s="1"/>
  <c r="K414" i="18" a="1"/>
  <c r="K414" i="18" s="1"/>
  <c r="K415" i="18" a="1"/>
  <c r="K415" i="18" s="1"/>
  <c r="K416" i="18" a="1"/>
  <c r="K416" i="18" s="1"/>
  <c r="K417" i="18" a="1"/>
  <c r="K417" i="18" s="1"/>
  <c r="K418" i="18" a="1"/>
  <c r="K418" i="18" s="1"/>
  <c r="K419" i="18" a="1"/>
  <c r="K419" i="18" s="1"/>
  <c r="K420" i="18" a="1"/>
  <c r="K420" i="18" s="1"/>
  <c r="K421" i="18" a="1"/>
  <c r="K421" i="18" s="1"/>
  <c r="K422" i="18" a="1"/>
  <c r="K422" i="18" s="1"/>
  <c r="K423" i="18" a="1"/>
  <c r="K423" i="18" s="1"/>
  <c r="K424" i="18" a="1"/>
  <c r="K424" i="18" s="1"/>
  <c r="K425" i="18" a="1"/>
  <c r="K425" i="18" s="1"/>
  <c r="K426" i="18" a="1"/>
  <c r="K426" i="18" s="1"/>
  <c r="K427" i="18" a="1"/>
  <c r="K427" i="18" s="1"/>
  <c r="K428" i="18" a="1"/>
  <c r="K428" i="18" s="1"/>
  <c r="K429" i="18" a="1"/>
  <c r="K429" i="18" s="1"/>
  <c r="K430" i="18" a="1"/>
  <c r="K430" i="18" s="1"/>
  <c r="K431" i="18" a="1"/>
  <c r="K431" i="18" s="1"/>
  <c r="K432" i="18" a="1"/>
  <c r="K432" i="18" s="1"/>
  <c r="K433" i="18" a="1"/>
  <c r="K433" i="18" s="1"/>
  <c r="K434" i="18" a="1"/>
  <c r="K434" i="18" s="1"/>
  <c r="K435" i="18" a="1"/>
  <c r="K435" i="18" s="1"/>
  <c r="K436" i="18" a="1"/>
  <c r="K436" i="18" s="1"/>
  <c r="K437" i="18" a="1"/>
  <c r="K437" i="18" s="1"/>
  <c r="K438" i="18" a="1"/>
  <c r="K438" i="18" s="1"/>
  <c r="K439" i="18" a="1"/>
  <c r="K439" i="18" s="1"/>
  <c r="K440" i="18" a="1"/>
  <c r="K440" i="18" s="1"/>
  <c r="K441" i="18" a="1"/>
  <c r="K441" i="18" s="1"/>
  <c r="K442" i="18" a="1"/>
  <c r="K442" i="18" s="1"/>
  <c r="K443" i="18" a="1"/>
  <c r="K443" i="18" s="1"/>
  <c r="K444" i="18" a="1"/>
  <c r="K444" i="18" s="1"/>
  <c r="K445" i="18" a="1"/>
  <c r="K445" i="18" s="1"/>
  <c r="K446" i="18" a="1"/>
  <c r="K446" i="18" s="1"/>
  <c r="K447" i="18" a="1"/>
  <c r="K447" i="18" s="1"/>
  <c r="K448" i="18" a="1"/>
  <c r="K448" i="18" s="1"/>
  <c r="K449" i="18" a="1"/>
  <c r="K449" i="18" s="1"/>
  <c r="K450" i="18" a="1"/>
  <c r="K450" i="18" s="1"/>
  <c r="K451" i="18" a="1"/>
  <c r="K451" i="18" s="1"/>
  <c r="K452" i="18" a="1"/>
  <c r="K452" i="18" s="1"/>
  <c r="K453" i="18" a="1"/>
  <c r="K453" i="18" s="1"/>
  <c r="K454" i="18" a="1"/>
  <c r="K454" i="18" s="1"/>
  <c r="K455" i="18" a="1"/>
  <c r="K455" i="18" s="1"/>
  <c r="K456" i="18" a="1"/>
  <c r="K456" i="18" s="1"/>
  <c r="K457" i="18" a="1"/>
  <c r="K457" i="18" s="1"/>
  <c r="K459" i="18" a="1"/>
  <c r="K459" i="18" s="1"/>
  <c r="K460" i="18" a="1"/>
  <c r="K460" i="18" s="1"/>
  <c r="K461" i="18" a="1"/>
  <c r="K461" i="18" s="1"/>
  <c r="K462" i="18" a="1"/>
  <c r="K462" i="18" s="1"/>
  <c r="K463" i="18" a="1"/>
  <c r="K463" i="18" s="1"/>
  <c r="K464" i="18" a="1"/>
  <c r="K464" i="18" s="1"/>
  <c r="K465" i="18" a="1"/>
  <c r="K465" i="18" s="1"/>
  <c r="K466" i="18" a="1"/>
  <c r="K466" i="18" s="1"/>
  <c r="K467" i="18" a="1"/>
  <c r="K467" i="18" s="1"/>
  <c r="K468" i="18" a="1"/>
  <c r="K468" i="18" s="1"/>
  <c r="K469" i="18" a="1"/>
  <c r="K469" i="18" s="1"/>
  <c r="K470" i="18" a="1"/>
  <c r="K470" i="18" s="1"/>
  <c r="K471" i="18" a="1"/>
  <c r="K471" i="18" s="1"/>
  <c r="K472" i="18" a="1"/>
  <c r="K472" i="18" s="1"/>
  <c r="K473" i="18" a="1"/>
  <c r="K473" i="18" s="1"/>
  <c r="K474" i="18" a="1"/>
  <c r="K474" i="18" s="1"/>
  <c r="K475" i="18" a="1"/>
  <c r="K475" i="18" s="1"/>
  <c r="K476" i="18" a="1"/>
  <c r="K476" i="18" s="1"/>
  <c r="K477" i="18" a="1"/>
  <c r="K477" i="18" s="1"/>
  <c r="K478" i="18" a="1"/>
  <c r="K478" i="18" s="1"/>
  <c r="K479" i="18" a="1"/>
  <c r="K479" i="18" s="1"/>
  <c r="K480" i="18" a="1"/>
  <c r="K480" i="18" s="1"/>
  <c r="K481" i="18" a="1"/>
  <c r="K481" i="18" s="1"/>
  <c r="K482" i="18" a="1"/>
  <c r="K482" i="18" s="1"/>
  <c r="K483" i="18" a="1"/>
  <c r="K483" i="18" s="1"/>
  <c r="K484" i="18" a="1"/>
  <c r="K484" i="18" s="1"/>
  <c r="K485" i="18" a="1"/>
  <c r="K485" i="18" s="1"/>
  <c r="K486" i="18" a="1"/>
  <c r="K486" i="18" s="1"/>
  <c r="K487" i="18" a="1"/>
  <c r="K487" i="18" s="1"/>
  <c r="K488" i="18" a="1"/>
  <c r="K488" i="18" s="1"/>
  <c r="K489" i="18" a="1"/>
  <c r="K489" i="18" s="1"/>
  <c r="K490" i="18" a="1"/>
  <c r="K490" i="18" s="1"/>
  <c r="K491" i="18" a="1"/>
  <c r="K491" i="18" s="1"/>
  <c r="K492" i="18" a="1"/>
  <c r="K492" i="18" s="1"/>
  <c r="K493" i="18" a="1"/>
  <c r="K493" i="18" s="1"/>
  <c r="K494" i="18" a="1"/>
  <c r="K494" i="18" s="1"/>
  <c r="K495" i="18" a="1"/>
  <c r="K495" i="18" s="1"/>
  <c r="K496" i="18" a="1"/>
  <c r="K496" i="18" s="1"/>
  <c r="K497" i="18" a="1"/>
  <c r="K497" i="18" s="1"/>
  <c r="K498" i="18" a="1"/>
  <c r="K498" i="18" s="1"/>
  <c r="K499" i="18" a="1"/>
  <c r="K499" i="18" s="1"/>
  <c r="K500" i="18" a="1"/>
  <c r="K500" i="18" s="1"/>
  <c r="K501" i="18" a="1"/>
  <c r="K501" i="18" s="1"/>
  <c r="K502" i="18" a="1"/>
  <c r="K502" i="18" s="1"/>
  <c r="K503" i="18" a="1"/>
  <c r="K503" i="18" s="1"/>
  <c r="K507" i="18" a="1"/>
  <c r="K507" i="18" s="1"/>
  <c r="K508" i="18" a="1"/>
  <c r="K508" i="18" s="1"/>
  <c r="K509" i="18" a="1"/>
  <c r="K509" i="18" s="1"/>
  <c r="K510" i="18" a="1"/>
  <c r="K510" i="18" s="1"/>
  <c r="K511" i="18" a="1"/>
  <c r="K511" i="18" s="1"/>
  <c r="K512" i="18" a="1"/>
  <c r="K512" i="18" s="1"/>
  <c r="K513" i="18" a="1"/>
  <c r="K513" i="18" s="1"/>
  <c r="K514" i="18" a="1"/>
  <c r="K514" i="18" s="1"/>
  <c r="K515" i="18" a="1"/>
  <c r="K515" i="18" s="1"/>
  <c r="K516" i="18" a="1"/>
  <c r="K516" i="18" s="1"/>
  <c r="K517" i="18" a="1"/>
  <c r="K517" i="18" s="1"/>
  <c r="K518" i="18" a="1"/>
  <c r="K518" i="18" s="1"/>
  <c r="K519" i="18" a="1"/>
  <c r="K519" i="18" s="1"/>
  <c r="K520" i="18" a="1"/>
  <c r="K520" i="18" s="1"/>
  <c r="K521" i="18" a="1"/>
  <c r="K521" i="18" s="1"/>
  <c r="K522" i="18" a="1"/>
  <c r="K522" i="18" s="1"/>
  <c r="K523" i="18" a="1"/>
  <c r="K523" i="18" s="1"/>
  <c r="K524" i="18" a="1"/>
  <c r="K524" i="18" s="1"/>
  <c r="K525" i="18" a="1"/>
  <c r="K525" i="18" s="1"/>
  <c r="K526" i="18" a="1"/>
  <c r="K526" i="18" s="1"/>
  <c r="K527" i="18" a="1"/>
  <c r="K527" i="18" s="1"/>
  <c r="K528" i="18" a="1"/>
  <c r="K528" i="18" s="1"/>
  <c r="K529" i="18" a="1"/>
  <c r="K529" i="18" s="1"/>
  <c r="K530" i="18" a="1"/>
  <c r="K530" i="18" s="1"/>
  <c r="K531" i="18" a="1"/>
  <c r="K531" i="18" s="1"/>
  <c r="K532" i="18" a="1"/>
  <c r="K532" i="18" s="1"/>
  <c r="K533" i="18" a="1"/>
  <c r="K533" i="18" s="1"/>
  <c r="K534" i="18" a="1"/>
  <c r="K534" i="18" s="1"/>
  <c r="K535" i="18" a="1"/>
  <c r="K535" i="18" s="1"/>
  <c r="K536" i="18" a="1"/>
  <c r="K536" i="18" s="1"/>
  <c r="K537" i="18" a="1"/>
  <c r="K537" i="18" s="1"/>
  <c r="K538" i="18" a="1"/>
  <c r="K538" i="18" s="1"/>
  <c r="K539" i="18" a="1"/>
  <c r="K539" i="18" s="1"/>
  <c r="K540" i="18" a="1"/>
  <c r="K540" i="18" s="1"/>
  <c r="K541" i="18" a="1"/>
  <c r="K541" i="18" s="1"/>
  <c r="K542" i="18" a="1"/>
  <c r="K542" i="18" s="1"/>
  <c r="K543" i="18" a="1"/>
  <c r="K543" i="18" s="1"/>
  <c r="K544" i="18" a="1"/>
  <c r="K544" i="18" s="1"/>
  <c r="K545" i="18" a="1"/>
  <c r="K545" i="18" s="1"/>
  <c r="K546" i="18" a="1"/>
  <c r="K546" i="18" s="1"/>
  <c r="K547" i="18" a="1"/>
  <c r="K547" i="18" s="1"/>
  <c r="K548" i="18" a="1"/>
  <c r="K548" i="18" s="1"/>
  <c r="K549" i="18" a="1"/>
  <c r="K549" i="18" s="1"/>
  <c r="K550" i="18" a="1"/>
  <c r="K550" i="18" s="1"/>
  <c r="K551" i="18" a="1"/>
  <c r="K551" i="18" s="1"/>
  <c r="K552" i="18" a="1"/>
  <c r="K552" i="18" s="1"/>
  <c r="K553" i="18" a="1"/>
  <c r="K553" i="18" s="1"/>
  <c r="K554" i="18" a="1"/>
  <c r="K554" i="18" s="1"/>
  <c r="K555" i="18" a="1"/>
  <c r="K555" i="18" s="1"/>
  <c r="K556" i="18" a="1"/>
  <c r="K556" i="18" s="1"/>
  <c r="K557" i="18" a="1"/>
  <c r="K557" i="18" s="1"/>
  <c r="K558" i="18" a="1"/>
  <c r="K558" i="18" s="1"/>
  <c r="K559" i="18" a="1"/>
  <c r="K559" i="18" s="1"/>
  <c r="K560" i="18" a="1"/>
  <c r="K560" i="18" s="1"/>
  <c r="K561" i="18" a="1"/>
  <c r="K561" i="18" s="1"/>
  <c r="K562" i="18" a="1"/>
  <c r="K562" i="18" s="1"/>
  <c r="K563" i="18" a="1"/>
  <c r="K563" i="18" s="1"/>
  <c r="K564" i="18" a="1"/>
  <c r="K564" i="18" s="1"/>
  <c r="K565" i="18" a="1"/>
  <c r="K565" i="18" s="1"/>
  <c r="K566" i="18" a="1"/>
  <c r="K566" i="18" s="1"/>
  <c r="K567" i="18" a="1"/>
  <c r="K567" i="18" s="1"/>
  <c r="K568" i="18" a="1"/>
  <c r="K568" i="18" s="1"/>
  <c r="K569" i="18" a="1"/>
  <c r="K569" i="18" s="1"/>
  <c r="K570" i="18" a="1"/>
  <c r="K570" i="18" s="1"/>
  <c r="K571" i="18" a="1"/>
  <c r="K571" i="18" s="1"/>
  <c r="K572" i="18" a="1"/>
  <c r="K572" i="18" s="1"/>
  <c r="K573" i="18" a="1"/>
  <c r="K573" i="18" s="1"/>
  <c r="K574" i="18" a="1"/>
  <c r="K574" i="18" s="1"/>
  <c r="K575" i="18" a="1"/>
  <c r="K575" i="18" s="1"/>
  <c r="K576" i="18" a="1"/>
  <c r="K576" i="18" s="1"/>
  <c r="K577" i="18" a="1"/>
  <c r="K577" i="18" s="1"/>
  <c r="K578" i="18" a="1"/>
  <c r="K578" i="18" s="1"/>
  <c r="K579" i="18" a="1"/>
  <c r="K579" i="18" s="1"/>
  <c r="K580" i="18" a="1"/>
  <c r="K580" i="18" s="1"/>
  <c r="K581" i="18" a="1"/>
  <c r="K581" i="18" s="1"/>
  <c r="K582" i="18" a="1"/>
  <c r="K582" i="18" s="1"/>
  <c r="K583" i="18" a="1"/>
  <c r="K583" i="18" s="1"/>
  <c r="K584" i="18" a="1"/>
  <c r="K584" i="18" s="1"/>
  <c r="K585" i="18" a="1"/>
  <c r="K585" i="18" s="1"/>
  <c r="K586" i="18" a="1"/>
  <c r="K586" i="18" s="1"/>
  <c r="K587" i="18" a="1"/>
  <c r="K587" i="18" s="1"/>
  <c r="K588" i="18" a="1"/>
  <c r="K588" i="18" s="1"/>
  <c r="K589" i="18" a="1"/>
  <c r="K589" i="18" s="1"/>
  <c r="K590" i="18" a="1"/>
  <c r="K590" i="18" s="1"/>
  <c r="K591" i="18" a="1"/>
  <c r="K591" i="18" s="1"/>
  <c r="K592" i="18" a="1"/>
  <c r="K592" i="18" s="1"/>
  <c r="K593" i="18" a="1"/>
  <c r="K593" i="18" s="1"/>
  <c r="K594" i="18" a="1"/>
  <c r="K594" i="18" s="1"/>
  <c r="K595" i="18" a="1"/>
  <c r="K595" i="18" s="1"/>
  <c r="K596" i="18" a="1"/>
  <c r="K596" i="18" s="1"/>
  <c r="K597" i="18" a="1"/>
  <c r="K597" i="18" s="1"/>
  <c r="K598" i="18" a="1"/>
  <c r="K598" i="18" s="1"/>
  <c r="K599" i="18" a="1"/>
  <c r="K599" i="18" s="1"/>
  <c r="K600" i="18" a="1"/>
  <c r="K600" i="18" s="1"/>
  <c r="K601" i="18" a="1"/>
  <c r="K601" i="18" s="1"/>
  <c r="K602" i="18" a="1"/>
  <c r="K602" i="18" s="1"/>
  <c r="K603" i="18" a="1"/>
  <c r="K603" i="18" s="1"/>
  <c r="K604" i="18" a="1"/>
  <c r="K604" i="18" s="1"/>
  <c r="K605" i="18" a="1"/>
  <c r="K605" i="18" s="1"/>
  <c r="K606" i="18" a="1"/>
  <c r="K606" i="18" s="1"/>
  <c r="K607" i="18" a="1"/>
  <c r="K607" i="18" s="1"/>
  <c r="K608" i="18" a="1"/>
  <c r="K608" i="18" s="1"/>
  <c r="K609" i="18" a="1"/>
  <c r="K609" i="18" s="1"/>
  <c r="K610" i="18" a="1"/>
  <c r="K610" i="18" s="1"/>
  <c r="K611" i="18" a="1"/>
  <c r="K611" i="18" s="1"/>
  <c r="K612" i="18" a="1"/>
  <c r="K612" i="18" s="1"/>
  <c r="K613" i="18" a="1"/>
  <c r="K613" i="18" s="1"/>
  <c r="K614" i="18" a="1"/>
  <c r="K614" i="18" s="1"/>
  <c r="K615" i="18" a="1"/>
  <c r="K615" i="18" s="1"/>
  <c r="K616" i="18" a="1"/>
  <c r="K616" i="18" s="1"/>
  <c r="K617" i="18" a="1"/>
  <c r="K617" i="18" s="1"/>
  <c r="K618" i="18" a="1"/>
  <c r="K618" i="18" s="1"/>
  <c r="K619" i="18" a="1"/>
  <c r="K619" i="18" s="1"/>
  <c r="K620" i="18" a="1"/>
  <c r="K620" i="18" s="1"/>
  <c r="K621" i="18" a="1"/>
  <c r="K621" i="18" s="1"/>
  <c r="K622" i="18" a="1"/>
  <c r="K622" i="18" s="1"/>
  <c r="K623" i="18" a="1"/>
  <c r="K623" i="18" s="1"/>
  <c r="K624" i="18" a="1"/>
  <c r="K624" i="18" s="1"/>
  <c r="K625" i="18" a="1"/>
  <c r="K625" i="18" s="1"/>
  <c r="K626" i="18" a="1"/>
  <c r="K626" i="18" s="1"/>
  <c r="K627" i="18" a="1"/>
  <c r="K627" i="18" s="1"/>
  <c r="K628" i="18" a="1"/>
  <c r="K628" i="18" s="1"/>
  <c r="K629" i="18" a="1"/>
  <c r="K629" i="18" s="1"/>
  <c r="K630" i="18" a="1"/>
  <c r="K630" i="18" s="1"/>
  <c r="K631" i="18" a="1"/>
  <c r="K631" i="18" s="1"/>
  <c r="K632" i="18" a="1"/>
  <c r="K632" i="18" s="1"/>
  <c r="K633" i="18" a="1"/>
  <c r="K633" i="18" s="1"/>
  <c r="K634" i="18" a="1"/>
  <c r="K634" i="18" s="1"/>
  <c r="K635" i="18" a="1"/>
  <c r="K635" i="18" s="1"/>
  <c r="K636" i="18" a="1"/>
  <c r="K636" i="18" s="1"/>
  <c r="K637" i="18" a="1"/>
  <c r="K637" i="18" s="1"/>
  <c r="K638" i="18" a="1"/>
  <c r="K638" i="18" s="1"/>
  <c r="K639" i="18" a="1"/>
  <c r="K639" i="18" s="1"/>
  <c r="K640" i="18" a="1"/>
  <c r="K640" i="18" s="1"/>
  <c r="K641" i="18" a="1"/>
  <c r="K641" i="18" s="1"/>
  <c r="K642" i="18" a="1"/>
  <c r="K642" i="18" s="1"/>
  <c r="K643" i="18" a="1"/>
  <c r="K643" i="18" s="1"/>
  <c r="K644" i="18" a="1"/>
  <c r="K644" i="18" s="1"/>
  <c r="K645" i="18" a="1"/>
  <c r="K645" i="18" s="1"/>
  <c r="K646" i="18" a="1"/>
  <c r="K646" i="18" s="1"/>
  <c r="K647" i="18" a="1"/>
  <c r="K647" i="18" s="1"/>
  <c r="K648" i="18" a="1"/>
  <c r="K648" i="18" s="1"/>
  <c r="K649" i="18" a="1"/>
  <c r="K649" i="18" s="1"/>
  <c r="K650" i="18" a="1"/>
  <c r="K650" i="18" s="1"/>
  <c r="K651" i="18" a="1"/>
  <c r="K651" i="18" s="1"/>
  <c r="K652" i="18" a="1"/>
  <c r="K652" i="18" s="1"/>
  <c r="K653" i="18" a="1"/>
  <c r="K653" i="18" s="1"/>
  <c r="K654" i="18" a="1"/>
  <c r="K654" i="18" s="1"/>
  <c r="K655" i="18" a="1"/>
  <c r="K655" i="18" s="1"/>
  <c r="K656" i="18" a="1"/>
  <c r="K656" i="18" s="1"/>
  <c r="K657" i="18" a="1"/>
  <c r="K657" i="18" s="1"/>
  <c r="K658" i="18" a="1"/>
  <c r="K658" i="18" s="1"/>
  <c r="K659" i="18" a="1"/>
  <c r="K659" i="18" s="1"/>
  <c r="K660" i="18" a="1"/>
  <c r="K660" i="18" s="1"/>
  <c r="K661" i="18" a="1"/>
  <c r="K661" i="18" s="1"/>
  <c r="K662" i="18" a="1"/>
  <c r="K662" i="18" s="1"/>
  <c r="K663" i="18" a="1"/>
  <c r="K663" i="18" s="1"/>
  <c r="K664" i="18" a="1"/>
  <c r="K664" i="18" s="1"/>
  <c r="K665" i="18" a="1"/>
  <c r="K665" i="18" s="1"/>
  <c r="K666" i="18" a="1"/>
  <c r="K666" i="18" s="1"/>
  <c r="K667" i="18" a="1"/>
  <c r="K667" i="18" s="1"/>
  <c r="K668" i="18" a="1"/>
  <c r="K668" i="18" s="1"/>
  <c r="K669" i="18" a="1"/>
  <c r="K669" i="18" s="1"/>
  <c r="K670" i="18" a="1"/>
  <c r="K670" i="18" s="1"/>
  <c r="K671" i="18" a="1"/>
  <c r="K671" i="18" s="1"/>
  <c r="K672" i="18" a="1"/>
  <c r="K672" i="18" s="1"/>
  <c r="K673" i="18" a="1"/>
  <c r="K673" i="18" s="1"/>
  <c r="K674" i="18" a="1"/>
  <c r="K674" i="18" s="1"/>
  <c r="K675" i="18" a="1"/>
  <c r="K675" i="18" s="1"/>
  <c r="K676" i="18" a="1"/>
  <c r="K676" i="18" s="1"/>
  <c r="K677" i="18" a="1"/>
  <c r="K677" i="18" s="1"/>
  <c r="K678" i="18" a="1"/>
  <c r="K678" i="18" s="1"/>
  <c r="K679" i="18" a="1"/>
  <c r="K679" i="18" s="1"/>
  <c r="K680" i="18" a="1"/>
  <c r="K680" i="18" s="1"/>
  <c r="K681" i="18" a="1"/>
  <c r="K681" i="18" s="1"/>
  <c r="K682" i="18" a="1"/>
  <c r="K682" i="18" s="1"/>
  <c r="K683" i="18" a="1"/>
  <c r="K683" i="18" s="1"/>
  <c r="K684" i="18" a="1"/>
  <c r="K684" i="18" s="1"/>
  <c r="K685" i="18" a="1"/>
  <c r="K685" i="18" s="1"/>
  <c r="K686" i="18" a="1"/>
  <c r="K686" i="18" s="1"/>
  <c r="K687" i="18" a="1"/>
  <c r="K687" i="18" s="1"/>
  <c r="K688" i="18" a="1"/>
  <c r="K688" i="18" s="1"/>
  <c r="K689" i="18" a="1"/>
  <c r="K689" i="18" s="1"/>
  <c r="K690" i="18" a="1"/>
  <c r="K690" i="18" s="1"/>
  <c r="K691" i="18" a="1"/>
  <c r="K691" i="18" s="1"/>
  <c r="K692" i="18" a="1"/>
  <c r="K692" i="18" s="1"/>
  <c r="K693" i="18" a="1"/>
  <c r="K693" i="18" s="1"/>
  <c r="K694" i="18" a="1"/>
  <c r="K694" i="18" s="1"/>
  <c r="K695" i="18" a="1"/>
  <c r="K695" i="18" s="1"/>
  <c r="K696" i="18" a="1"/>
  <c r="K696" i="18" s="1"/>
  <c r="K697" i="18" a="1"/>
  <c r="K697" i="18" s="1"/>
  <c r="K698" i="18" a="1"/>
  <c r="K698" i="18" s="1"/>
  <c r="K699" i="18" a="1"/>
  <c r="K699" i="18" s="1"/>
  <c r="K700" i="18" a="1"/>
  <c r="K700" i="18" s="1"/>
  <c r="K703" i="18" a="1"/>
  <c r="K703" i="18" s="1"/>
  <c r="K704" i="18" a="1"/>
  <c r="K704" i="18" s="1"/>
  <c r="K705" i="18" a="1"/>
  <c r="K705" i="18" s="1"/>
  <c r="K706" i="18" a="1"/>
  <c r="K706" i="18" s="1"/>
  <c r="K707" i="18" a="1"/>
  <c r="K707" i="18" s="1"/>
  <c r="K708" i="18" a="1"/>
  <c r="K708" i="18" s="1"/>
  <c r="K709" i="18" a="1"/>
  <c r="K709" i="18" s="1"/>
  <c r="K710" i="18" a="1"/>
  <c r="K710" i="18" s="1"/>
  <c r="K711" i="18" a="1"/>
  <c r="K711" i="18" s="1"/>
  <c r="K712" i="18" a="1"/>
  <c r="K712" i="18" s="1"/>
  <c r="K713" i="18" a="1"/>
  <c r="K713" i="18" s="1"/>
  <c r="K714" i="18" a="1"/>
  <c r="K714" i="18" s="1"/>
  <c r="K715" i="18" a="1"/>
  <c r="K715" i="18" s="1"/>
  <c r="K716" i="18" a="1"/>
  <c r="K716" i="18" s="1"/>
  <c r="K717" i="18" a="1"/>
  <c r="K717" i="18" s="1"/>
  <c r="K718" i="18" a="1"/>
  <c r="K718" i="18" s="1"/>
  <c r="K719" i="18" a="1"/>
  <c r="K719" i="18" s="1"/>
  <c r="K720" i="18" a="1"/>
  <c r="K720" i="18" s="1"/>
  <c r="K722" i="18" a="1"/>
  <c r="K722" i="18" s="1"/>
  <c r="K723" i="18" a="1"/>
  <c r="K723" i="18" s="1"/>
  <c r="K724" i="18" a="1"/>
  <c r="K724" i="18" s="1"/>
  <c r="K725" i="18" a="1"/>
  <c r="K725" i="18" s="1"/>
  <c r="K726" i="18" a="1"/>
  <c r="K726" i="18" s="1"/>
  <c r="K727" i="18" a="1"/>
  <c r="K727" i="18" s="1"/>
  <c r="K728" i="18" a="1"/>
  <c r="K728" i="18" s="1"/>
  <c r="K729" i="18" a="1"/>
  <c r="K729" i="18" s="1"/>
  <c r="K730" i="18" a="1"/>
  <c r="K730" i="18" s="1"/>
  <c r="K731" i="18" a="1"/>
  <c r="K731" i="18" s="1"/>
  <c r="K732" i="18" a="1"/>
  <c r="K732" i="18" s="1"/>
  <c r="K733" i="18" a="1"/>
  <c r="K733" i="18" s="1"/>
  <c r="K734" i="18" a="1"/>
  <c r="K734" i="18" s="1"/>
  <c r="K78" i="18" a="1"/>
  <c r="K78" i="18" s="1"/>
  <c r="K79" i="18" a="1"/>
  <c r="K79" i="18" s="1"/>
  <c r="K80" i="18" a="1"/>
  <c r="K80" i="18" s="1"/>
  <c r="K81" i="18" a="1"/>
  <c r="K81" i="18" s="1"/>
  <c r="K82" i="18" a="1"/>
  <c r="K82" i="18" s="1"/>
  <c r="K83" i="18" a="1"/>
  <c r="K83" i="18" s="1"/>
  <c r="K84" i="18" a="1"/>
  <c r="K84" i="18" s="1"/>
  <c r="K77" i="18" a="1"/>
  <c r="K77" i="18" s="1"/>
  <c r="K50" i="18" a="1"/>
  <c r="K50" i="18" s="1"/>
  <c r="K51" i="18" a="1"/>
  <c r="K51" i="18" s="1"/>
  <c r="K52" i="18" a="1"/>
  <c r="K52" i="18" s="1"/>
  <c r="K53" i="18" a="1"/>
  <c r="K53" i="18" s="1"/>
  <c r="K54" i="18" a="1"/>
  <c r="K54" i="18" s="1"/>
  <c r="K55" i="18" a="1"/>
  <c r="K55" i="18" s="1"/>
  <c r="K56" i="18" a="1"/>
  <c r="K56" i="18" s="1"/>
  <c r="K57" i="18" a="1"/>
  <c r="K57" i="18" s="1"/>
  <c r="K58" i="18" a="1"/>
  <c r="K58" i="18" s="1"/>
  <c r="K59" i="18" a="1"/>
  <c r="K59" i="18" s="1"/>
  <c r="K60" i="18" a="1"/>
  <c r="K60" i="18" s="1"/>
  <c r="K61" i="18" a="1"/>
  <c r="K61" i="18" s="1"/>
  <c r="K62" i="18" a="1"/>
  <c r="K62" i="18" s="1"/>
  <c r="K63" i="18" a="1"/>
  <c r="K63" i="18" s="1"/>
  <c r="K64" i="18" a="1"/>
  <c r="K64" i="18" s="1"/>
  <c r="K65" i="18" a="1"/>
  <c r="K65" i="18" s="1"/>
  <c r="K66" i="18" a="1"/>
  <c r="K66" i="18" s="1"/>
  <c r="K67" i="18" a="1"/>
  <c r="K67" i="18" s="1"/>
  <c r="K68" i="18" a="1"/>
  <c r="K68" i="18" s="1"/>
  <c r="K69" i="18" a="1"/>
  <c r="K69" i="18" s="1"/>
  <c r="K70" i="18" a="1"/>
  <c r="K70" i="18" s="1"/>
  <c r="K71" i="18" a="1"/>
  <c r="K71" i="18" s="1"/>
  <c r="K72" i="18" a="1"/>
  <c r="K72" i="18" s="1"/>
  <c r="K73" i="18" a="1"/>
  <c r="K73" i="18" s="1"/>
  <c r="K74" i="18" a="1"/>
  <c r="K74" i="18" s="1"/>
  <c r="K75" i="18" a="1"/>
  <c r="K75" i="18" s="1"/>
  <c r="K76" i="18" a="1"/>
  <c r="K76" i="18" s="1"/>
  <c r="K49" i="18" a="1"/>
  <c r="K49" i="18" s="1"/>
  <c r="K47" i="18" a="1"/>
  <c r="K47" i="18" s="1"/>
  <c r="K48" i="18" a="1"/>
  <c r="K48" i="18" s="1"/>
  <c r="K4" i="18" a="1"/>
  <c r="K4" i="18" s="1"/>
  <c r="K5" i="18" a="1"/>
  <c r="K5" i="18" s="1"/>
  <c r="K6" i="18" a="1"/>
  <c r="K6" i="18" s="1"/>
  <c r="K7" i="18" a="1"/>
  <c r="K7" i="18" s="1"/>
  <c r="K8" i="18" a="1"/>
  <c r="K8" i="18" s="1"/>
  <c r="K9" i="18" a="1"/>
  <c r="K9" i="18" s="1"/>
  <c r="K10" i="18" a="1"/>
  <c r="K10" i="18" s="1"/>
  <c r="K11" i="18" a="1"/>
  <c r="K11" i="18" s="1"/>
  <c r="K12" i="18" a="1"/>
  <c r="K12" i="18" s="1"/>
  <c r="K13" i="18" a="1"/>
  <c r="K13" i="18" s="1"/>
  <c r="K14" i="18" a="1"/>
  <c r="K14" i="18" s="1"/>
  <c r="K15" i="18" a="1"/>
  <c r="K15" i="18" s="1"/>
  <c r="K16" i="18" a="1"/>
  <c r="K16" i="18" s="1"/>
  <c r="K17" i="18" a="1"/>
  <c r="K17" i="18" s="1"/>
  <c r="K18" i="18" a="1"/>
  <c r="K18" i="18" s="1"/>
  <c r="K19" i="18" a="1"/>
  <c r="K19" i="18" s="1"/>
  <c r="K20" i="18" a="1"/>
  <c r="K20" i="18" s="1"/>
  <c r="K21" i="18" a="1"/>
  <c r="K21" i="18" s="1"/>
  <c r="K22" i="18" a="1"/>
  <c r="K22" i="18" s="1"/>
  <c r="K23" i="18" a="1"/>
  <c r="K23" i="18" s="1"/>
  <c r="K24" i="18" a="1"/>
  <c r="K24" i="18" s="1"/>
  <c r="K25" i="18" a="1"/>
  <c r="K25" i="18" s="1"/>
  <c r="K26" i="18" a="1"/>
  <c r="K26" i="18" s="1"/>
  <c r="K27" i="18" a="1"/>
  <c r="K27" i="18" s="1"/>
  <c r="K28" i="18" a="1"/>
  <c r="K28" i="18" s="1"/>
  <c r="K29" i="18" a="1"/>
  <c r="K29" i="18" s="1"/>
  <c r="K30" i="18" a="1"/>
  <c r="K30" i="18" s="1"/>
  <c r="K31" i="18" a="1"/>
  <c r="K31" i="18" s="1"/>
  <c r="K32" i="18" a="1"/>
  <c r="K32" i="18" s="1"/>
  <c r="K33" i="18" a="1"/>
  <c r="K33" i="18" s="1"/>
  <c r="K34" i="18" a="1"/>
  <c r="K34" i="18" s="1"/>
  <c r="K35" i="18" a="1"/>
  <c r="K35" i="18" s="1"/>
  <c r="K36" i="18" a="1"/>
  <c r="K36" i="18" s="1"/>
  <c r="K37" i="18" a="1"/>
  <c r="K37" i="18" s="1"/>
  <c r="K38" i="18" a="1"/>
  <c r="K38" i="18" s="1"/>
  <c r="K39" i="18" a="1"/>
  <c r="K39" i="18" s="1"/>
  <c r="K40" i="18" a="1"/>
  <c r="K40" i="18" s="1"/>
  <c r="K41" i="18" a="1"/>
  <c r="K41" i="18" s="1"/>
  <c r="K42" i="18" a="1"/>
  <c r="K42" i="18" s="1"/>
  <c r="K43" i="18" a="1"/>
  <c r="K43" i="18" s="1"/>
  <c r="K44" i="18" a="1"/>
  <c r="K44" i="18" s="1"/>
  <c r="K45" i="18" a="1"/>
  <c r="K45" i="18" s="1"/>
  <c r="K46" i="18" a="1"/>
  <c r="K46" i="18" s="1"/>
  <c r="K3" i="18" a="1"/>
  <c r="K3" i="18" s="1"/>
  <c r="K2" i="18" a="1"/>
  <c r="K2" i="18" s="1"/>
  <c r="J262" i="18" a="1"/>
  <c r="J262" i="18" s="1"/>
  <c r="J261" i="18" a="1"/>
  <c r="J261" i="18" s="1"/>
  <c r="I262" i="18" a="1"/>
  <c r="I262" i="18" s="1"/>
  <c r="I261" i="18" a="1"/>
  <c r="I261" i="18" s="1"/>
  <c r="J4" i="18" a="1"/>
  <c r="J4" i="18" s="1"/>
  <c r="J5" i="18" a="1"/>
  <c r="J5" i="18" s="1"/>
  <c r="J6" i="18" a="1"/>
  <c r="J6" i="18" s="1"/>
  <c r="J7" i="18" a="1"/>
  <c r="J7" i="18" s="1"/>
  <c r="J8" i="18" a="1"/>
  <c r="J8" i="18" s="1"/>
  <c r="J9" i="18" a="1"/>
  <c r="J9" i="18" s="1"/>
  <c r="J10" i="18" a="1"/>
  <c r="J10" i="18" s="1"/>
  <c r="J13" i="18" a="1"/>
  <c r="J13" i="18" s="1"/>
  <c r="N13" i="18" s="1"/>
  <c r="S13" i="18" s="1"/>
  <c r="J14" i="18" a="1"/>
  <c r="J14" i="18" s="1"/>
  <c r="J16" i="18" a="1"/>
  <c r="J16" i="18" s="1"/>
  <c r="J17" i="18" a="1"/>
  <c r="J17" i="18" s="1"/>
  <c r="J18" i="18" a="1"/>
  <c r="J18" i="18" s="1"/>
  <c r="J19" i="18" a="1"/>
  <c r="J19" i="18" s="1"/>
  <c r="J21" i="18" a="1"/>
  <c r="J21" i="18" s="1"/>
  <c r="J23" i="18" a="1"/>
  <c r="J23" i="18" s="1"/>
  <c r="J24" i="18" a="1"/>
  <c r="J24" i="18" s="1"/>
  <c r="J25" i="18" a="1"/>
  <c r="J25" i="18" s="1"/>
  <c r="J30" i="18" a="1"/>
  <c r="J30" i="18" s="1"/>
  <c r="J31" i="18" a="1"/>
  <c r="J31" i="18" s="1"/>
  <c r="J32" i="18" a="1"/>
  <c r="J32" i="18" s="1"/>
  <c r="J33" i="18" a="1"/>
  <c r="J33" i="18" s="1"/>
  <c r="J34" i="18" a="1"/>
  <c r="J34" i="18" s="1"/>
  <c r="J36" i="18" a="1"/>
  <c r="J36" i="18" s="1"/>
  <c r="J40" i="18" a="1"/>
  <c r="J40" i="18" s="1"/>
  <c r="J41" i="18" a="1"/>
  <c r="J41" i="18" s="1"/>
  <c r="J42" i="18" a="1"/>
  <c r="J42" i="18" s="1"/>
  <c r="J49" i="18" a="1"/>
  <c r="J49" i="18" s="1"/>
  <c r="J51" i="18" a="1"/>
  <c r="J51" i="18" s="1"/>
  <c r="J52" i="18" a="1"/>
  <c r="J52" i="18" s="1"/>
  <c r="J53" i="18" a="1"/>
  <c r="J53" i="18" s="1"/>
  <c r="J54" i="18" a="1"/>
  <c r="J54" i="18" s="1"/>
  <c r="J55" i="18" a="1"/>
  <c r="J55" i="18" s="1"/>
  <c r="J56" i="18" a="1"/>
  <c r="J56" i="18" s="1"/>
  <c r="J57" i="18" a="1"/>
  <c r="J57" i="18" s="1"/>
  <c r="J58" i="18" a="1"/>
  <c r="J58" i="18" s="1"/>
  <c r="J59" i="18" a="1"/>
  <c r="J59" i="18" s="1"/>
  <c r="J60" i="18" a="1"/>
  <c r="J60" i="18" s="1"/>
  <c r="J62" i="18" a="1"/>
  <c r="J62" i="18" s="1"/>
  <c r="J66" i="18" a="1"/>
  <c r="J66" i="18" s="1"/>
  <c r="J67" i="18" a="1"/>
  <c r="J67" i="18" s="1"/>
  <c r="J69" i="18" a="1"/>
  <c r="J69" i="18" s="1"/>
  <c r="J70" i="18" a="1"/>
  <c r="J70" i="18" s="1"/>
  <c r="J71" i="18" a="1"/>
  <c r="J71" i="18" s="1"/>
  <c r="J72" i="18" a="1"/>
  <c r="J72" i="18" s="1"/>
  <c r="J80" i="18" a="1"/>
  <c r="J80" i="18" s="1"/>
  <c r="J84" i="18" a="1"/>
  <c r="J84" i="18" s="1"/>
  <c r="J85" i="18" a="1"/>
  <c r="J85" i="18" s="1"/>
  <c r="J86" i="18" a="1"/>
  <c r="J86" i="18" s="1"/>
  <c r="J87" i="18" a="1"/>
  <c r="J87" i="18" s="1"/>
  <c r="J89" i="18" a="1"/>
  <c r="J89" i="18" s="1"/>
  <c r="J91" i="18" a="1"/>
  <c r="J91" i="18" s="1"/>
  <c r="J92" i="18" a="1"/>
  <c r="J92" i="18" s="1"/>
  <c r="J93" i="18" a="1"/>
  <c r="J93" i="18" s="1"/>
  <c r="J94" i="18" a="1"/>
  <c r="J94" i="18" s="1"/>
  <c r="J95" i="18" a="1"/>
  <c r="J95" i="18" s="1"/>
  <c r="J97" i="18" a="1"/>
  <c r="J97" i="18" s="1"/>
  <c r="J100" i="18" a="1"/>
  <c r="J100" i="18" s="1"/>
  <c r="J101" i="18" a="1"/>
  <c r="J101" i="18" s="1"/>
  <c r="J102" i="18" a="1"/>
  <c r="J102" i="18" s="1"/>
  <c r="J110" i="18" a="1"/>
  <c r="J110" i="18" s="1"/>
  <c r="J112" i="18" a="1"/>
  <c r="J112" i="18" s="1"/>
  <c r="J113" i="18" a="1"/>
  <c r="J113" i="18" s="1"/>
  <c r="J114" i="18" a="1"/>
  <c r="J114" i="18" s="1"/>
  <c r="J116" i="18" a="1"/>
  <c r="J116" i="18" s="1"/>
  <c r="J120" i="18" a="1"/>
  <c r="J120" i="18" s="1"/>
  <c r="J122" i="18" a="1"/>
  <c r="J122" i="18" s="1"/>
  <c r="J128" i="18" a="1"/>
  <c r="J128" i="18" s="1"/>
  <c r="J129" i="18" a="1"/>
  <c r="J129" i="18" s="1"/>
  <c r="J130" i="18" a="1"/>
  <c r="J130" i="18" s="1"/>
  <c r="J136" i="18" a="1"/>
  <c r="J136" i="18" s="1"/>
  <c r="J144" i="18" a="1"/>
  <c r="J144" i="18" s="1"/>
  <c r="J145" i="18" a="1"/>
  <c r="J145" i="18" s="1"/>
  <c r="J146" i="18" a="1"/>
  <c r="J146" i="18" s="1"/>
  <c r="J148" i="18" a="1"/>
  <c r="J148" i="18" s="1"/>
  <c r="J150" i="18" a="1"/>
  <c r="J150" i="18" s="1"/>
  <c r="J158" i="18" a="1"/>
  <c r="J158" i="18" s="1"/>
  <c r="J160" i="18" a="1"/>
  <c r="J160" i="18" s="1"/>
  <c r="J167" i="18" a="1"/>
  <c r="J167" i="18" s="1"/>
  <c r="J168" i="18" a="1"/>
  <c r="J168" i="18" s="1"/>
  <c r="J169" i="18" a="1"/>
  <c r="J169" i="18" s="1"/>
  <c r="J170" i="18" a="1"/>
  <c r="J170" i="18" s="1"/>
  <c r="J173" i="18" a="1"/>
  <c r="J173" i="18" s="1"/>
  <c r="J174" i="18" a="1"/>
  <c r="J174" i="18" s="1"/>
  <c r="J175" i="18" a="1"/>
  <c r="J175" i="18" s="1"/>
  <c r="J179" i="18" a="1"/>
  <c r="J179" i="18" s="1"/>
  <c r="J183" i="18" a="1"/>
  <c r="J183" i="18" s="1"/>
  <c r="J186" i="18" a="1"/>
  <c r="J186" i="18" s="1"/>
  <c r="J188" i="18" a="1"/>
  <c r="J188" i="18" s="1"/>
  <c r="J190" i="18" a="1"/>
  <c r="J190" i="18" s="1"/>
  <c r="J191" i="18" a="1"/>
  <c r="J191" i="18" s="1"/>
  <c r="J192" i="18" a="1"/>
  <c r="J192" i="18" s="1"/>
  <c r="J194" i="18" a="1"/>
  <c r="J194" i="18" s="1"/>
  <c r="J195" i="18" a="1"/>
  <c r="J195" i="18" s="1"/>
  <c r="J196" i="18" a="1"/>
  <c r="J196" i="18" s="1"/>
  <c r="J199" i="18" a="1"/>
  <c r="J199" i="18" s="1"/>
  <c r="J203" i="18" a="1"/>
  <c r="J203" i="18" s="1"/>
  <c r="J206" i="18" a="1"/>
  <c r="J206" i="18" s="1"/>
  <c r="J208" i="18" a="1"/>
  <c r="J208" i="18" s="1"/>
  <c r="J220" i="18" a="1"/>
  <c r="J220" i="18" s="1"/>
  <c r="J221" i="18" a="1"/>
  <c r="J221" i="18" s="1"/>
  <c r="J222" i="18" a="1"/>
  <c r="J222" i="18" s="1"/>
  <c r="J224" i="18" a="1"/>
  <c r="J224" i="18" s="1"/>
  <c r="J225" i="18" a="1"/>
  <c r="J225" i="18" s="1"/>
  <c r="J227" i="18" a="1"/>
  <c r="J227" i="18" s="1"/>
  <c r="J228" i="18" a="1"/>
  <c r="J228" i="18" s="1"/>
  <c r="J230" i="18" a="1"/>
  <c r="J230" i="18" s="1"/>
  <c r="J234" i="18" a="1"/>
  <c r="J234" i="18" s="1"/>
  <c r="J236" i="18" a="1"/>
  <c r="J236" i="18" s="1"/>
  <c r="J238" i="18" a="1"/>
  <c r="J238" i="18" s="1"/>
  <c r="J243" i="18" a="1"/>
  <c r="J243" i="18" s="1"/>
  <c r="J252" i="18" a="1"/>
  <c r="J252" i="18" s="1"/>
  <c r="J253" i="18" a="1"/>
  <c r="J253" i="18" s="1"/>
  <c r="J255" i="18" a="1"/>
  <c r="J255" i="18" s="1"/>
  <c r="J258" i="18" a="1"/>
  <c r="J258" i="18" s="1"/>
  <c r="J259" i="18" a="1"/>
  <c r="J259" i="18" s="1"/>
  <c r="J263" i="18" a="1"/>
  <c r="J263" i="18" s="1"/>
  <c r="J270" i="18" a="1"/>
  <c r="J270" i="18" s="1"/>
  <c r="J271" i="18" a="1"/>
  <c r="J271" i="18" s="1"/>
  <c r="J272" i="18" a="1"/>
  <c r="J272" i="18" s="1"/>
  <c r="J274" i="18" a="1"/>
  <c r="J274" i="18" s="1"/>
  <c r="J282" i="18" a="1"/>
  <c r="J282" i="18" s="1"/>
  <c r="J283" i="18" a="1"/>
  <c r="J283" i="18" s="1"/>
  <c r="J289" i="18" a="1"/>
  <c r="J289" i="18" s="1"/>
  <c r="J292" i="18" a="1"/>
  <c r="J292" i="18" s="1"/>
  <c r="J298" i="18" a="1"/>
  <c r="J298" i="18" s="1"/>
  <c r="J299" i="18" a="1"/>
  <c r="J299" i="18" s="1"/>
  <c r="J301" i="18" a="1"/>
  <c r="J301" i="18" s="1"/>
  <c r="J305" i="18" a="1"/>
  <c r="J305" i="18" s="1"/>
  <c r="J313" i="18" a="1"/>
  <c r="J313" i="18" s="1"/>
  <c r="J314" i="18" a="1"/>
  <c r="J314" i="18" s="1"/>
  <c r="J319" i="18" a="1"/>
  <c r="J319" i="18" s="1"/>
  <c r="J322" i="18" a="1"/>
  <c r="J322" i="18" s="1"/>
  <c r="J324" i="18" a="1"/>
  <c r="J324" i="18" s="1"/>
  <c r="J331" i="18" a="1"/>
  <c r="J331" i="18" s="1"/>
  <c r="J332" i="18" a="1"/>
  <c r="J332" i="18" s="1"/>
  <c r="J333" i="18" a="1"/>
  <c r="J333" i="18" s="1"/>
  <c r="J334" i="18" a="1"/>
  <c r="J334" i="18" s="1"/>
  <c r="J336" i="18" a="1"/>
  <c r="J336" i="18" s="1"/>
  <c r="J341" i="18" a="1"/>
  <c r="J341" i="18" s="1"/>
  <c r="J346" i="18" a="1"/>
  <c r="J346" i="18" s="1"/>
  <c r="J351" i="18" a="1"/>
  <c r="J351" i="18" s="1"/>
  <c r="J354" i="18" a="1"/>
  <c r="J354" i="18" s="1"/>
  <c r="J355" i="18" a="1"/>
  <c r="J355" i="18" s="1"/>
  <c r="J359" i="18" a="1"/>
  <c r="J359" i="18" s="1"/>
  <c r="J360" i="18" a="1"/>
  <c r="J360" i="18" s="1"/>
  <c r="J361" i="18" a="1"/>
  <c r="J361" i="18" s="1"/>
  <c r="J364" i="18" a="1"/>
  <c r="J364" i="18" s="1"/>
  <c r="J365" i="18" a="1"/>
  <c r="J365" i="18" s="1"/>
  <c r="J366" i="18" a="1"/>
  <c r="J366" i="18" s="1"/>
  <c r="J373" i="18" a="1"/>
  <c r="J373" i="18" s="1"/>
  <c r="J377" i="18" a="1"/>
  <c r="J377" i="18" s="1"/>
  <c r="J378" i="18" a="1"/>
  <c r="J378" i="18" s="1"/>
  <c r="J380" i="18" a="1"/>
  <c r="J380" i="18" s="1"/>
  <c r="J383" i="18" a="1"/>
  <c r="J383" i="18" s="1"/>
  <c r="J386" i="18" a="1"/>
  <c r="J386" i="18" s="1"/>
  <c r="J387" i="18" a="1"/>
  <c r="J387" i="18" s="1"/>
  <c r="J396" i="18" a="1"/>
  <c r="J396" i="18" s="1"/>
  <c r="J401" i="18" a="1"/>
  <c r="J401" i="18" s="1"/>
  <c r="J403" i="18" a="1"/>
  <c r="J403" i="18" s="1"/>
  <c r="J407" i="18" a="1"/>
  <c r="J407" i="18" s="1"/>
  <c r="J408" i="18" a="1"/>
  <c r="J408" i="18" s="1"/>
  <c r="J409" i="18" a="1"/>
  <c r="J409" i="18" s="1"/>
  <c r="J410" i="18" a="1"/>
  <c r="J410" i="18" s="1"/>
  <c r="J414" i="18" a="1"/>
  <c r="J414" i="18" s="1"/>
  <c r="J416" i="18" a="1"/>
  <c r="J416" i="18" s="1"/>
  <c r="J418" i="18" a="1"/>
  <c r="J418" i="18" s="1"/>
  <c r="J425" i="18" a="1"/>
  <c r="J425" i="18" s="1"/>
  <c r="J430" i="18" a="1"/>
  <c r="J430" i="18" s="1"/>
  <c r="J431" i="18" a="1"/>
  <c r="J431" i="18" s="1"/>
  <c r="J434" i="18" a="1"/>
  <c r="J434" i="18" s="1"/>
  <c r="J440" i="18" a="1"/>
  <c r="J440" i="18" s="1"/>
  <c r="J442" i="18" a="1"/>
  <c r="J442" i="18" s="1"/>
  <c r="J444" i="18" a="1"/>
  <c r="J444" i="18" s="1"/>
  <c r="J449" i="18" a="1"/>
  <c r="J449" i="18" s="1"/>
  <c r="J471" i="18" a="1"/>
  <c r="J471" i="18" s="1"/>
  <c r="J473" i="18" a="1"/>
  <c r="J473" i="18" s="1"/>
  <c r="J489" i="18" a="1"/>
  <c r="J489" i="18" s="1"/>
  <c r="J491" i="18" a="1"/>
  <c r="J491" i="18" s="1"/>
  <c r="J507" i="18" a="1"/>
  <c r="J507" i="18" s="1"/>
  <c r="J508" i="18" a="1"/>
  <c r="J508" i="18" s="1"/>
  <c r="J513" i="18" a="1"/>
  <c r="J513" i="18" s="1"/>
  <c r="J514" i="18" a="1"/>
  <c r="J514" i="18" s="1"/>
  <c r="J520" i="18" a="1"/>
  <c r="J520" i="18" s="1"/>
  <c r="J522" i="18" a="1"/>
  <c r="J522" i="18" s="1"/>
  <c r="J535" i="18" a="1"/>
  <c r="J535" i="18" s="1"/>
  <c r="J537" i="18" a="1"/>
  <c r="J537" i="18" s="1"/>
  <c r="J538" i="18" a="1"/>
  <c r="J538" i="18" s="1"/>
  <c r="J558" i="18" a="1"/>
  <c r="J558" i="18" s="1"/>
  <c r="J559" i="18" a="1"/>
  <c r="J559" i="18" s="1"/>
  <c r="J562" i="18" a="1"/>
  <c r="J562" i="18" s="1"/>
  <c r="J563" i="18" a="1"/>
  <c r="J563" i="18" s="1"/>
  <c r="J568" i="18" a="1"/>
  <c r="J568" i="18" s="1"/>
  <c r="J569" i="18" a="1"/>
  <c r="J569" i="18" s="1"/>
  <c r="J577" i="18" a="1"/>
  <c r="J577" i="18" s="1"/>
  <c r="J583" i="18" a="1"/>
  <c r="J583" i="18" s="1"/>
  <c r="J584" i="18" a="1"/>
  <c r="J584" i="18" s="1"/>
  <c r="J585" i="18" a="1"/>
  <c r="J585" i="18" s="1"/>
  <c r="J605" i="18" a="1"/>
  <c r="J605" i="18" s="1"/>
  <c r="J606" i="18" a="1"/>
  <c r="J606" i="18" s="1"/>
  <c r="J625" i="18" a="1"/>
  <c r="J625" i="18" s="1"/>
  <c r="J639" i="18" a="1"/>
  <c r="J639" i="18" s="1"/>
  <c r="J641" i="18" a="1"/>
  <c r="J641" i="18" s="1"/>
  <c r="J647" i="18" a="1"/>
  <c r="J647" i="18" s="1"/>
  <c r="J648" i="18" a="1"/>
  <c r="J648" i="18" s="1"/>
  <c r="J650" i="18" a="1"/>
  <c r="J650" i="18" s="1"/>
  <c r="J652" i="18" a="1"/>
  <c r="J652" i="18" s="1"/>
  <c r="J653" i="18" a="1"/>
  <c r="J653" i="18" s="1"/>
  <c r="J654" i="18" a="1"/>
  <c r="J654" i="18" s="1"/>
  <c r="J662" i="18" a="1"/>
  <c r="J662" i="18" s="1"/>
  <c r="J677" i="18" a="1"/>
  <c r="J677" i="18" s="1"/>
  <c r="J678" i="18" a="1"/>
  <c r="J678" i="18" s="1"/>
  <c r="J679" i="18" a="1"/>
  <c r="J679" i="18" s="1"/>
  <c r="J680" i="18" a="1"/>
  <c r="J680" i="18" s="1"/>
  <c r="J686" i="18" a="1"/>
  <c r="J686" i="18" s="1"/>
  <c r="J687" i="18" a="1"/>
  <c r="J687" i="18" s="1"/>
  <c r="J689" i="18" a="1"/>
  <c r="J689" i="18" s="1"/>
  <c r="J707" i="18" a="1"/>
  <c r="J707" i="18" s="1"/>
  <c r="J708" i="18" a="1"/>
  <c r="J708" i="18" s="1"/>
  <c r="J725" i="18" a="1"/>
  <c r="J725" i="18" s="1"/>
  <c r="J3" i="18" a="1"/>
  <c r="J3" i="18" s="1"/>
  <c r="I4" i="18" a="1"/>
  <c r="I4" i="18" s="1"/>
  <c r="I5" i="18" a="1"/>
  <c r="I5" i="18" s="1"/>
  <c r="I6" i="18" a="1"/>
  <c r="I6" i="18" s="1"/>
  <c r="I7" i="18" a="1"/>
  <c r="I7" i="18" s="1"/>
  <c r="I8" i="18" a="1"/>
  <c r="I8" i="18" s="1"/>
  <c r="I9" i="18" a="1"/>
  <c r="I9" i="18" s="1"/>
  <c r="I10" i="18" a="1"/>
  <c r="I10" i="18" s="1"/>
  <c r="I13" i="18" a="1"/>
  <c r="I13" i="18" s="1"/>
  <c r="I14" i="18" a="1"/>
  <c r="I14" i="18" s="1"/>
  <c r="I16" i="18" a="1"/>
  <c r="I16" i="18" s="1"/>
  <c r="I17" i="18" a="1"/>
  <c r="I17" i="18" s="1"/>
  <c r="I18" i="18" a="1"/>
  <c r="I18" i="18" s="1"/>
  <c r="I19" i="18" a="1"/>
  <c r="I19" i="18" s="1"/>
  <c r="I21" i="18" a="1"/>
  <c r="I21" i="18" s="1"/>
  <c r="I23" i="18" a="1"/>
  <c r="I23" i="18" s="1"/>
  <c r="I24" i="18" a="1"/>
  <c r="I24" i="18" s="1"/>
  <c r="I25" i="18" a="1"/>
  <c r="I25" i="18" s="1"/>
  <c r="I30" i="18" a="1"/>
  <c r="I30" i="18" s="1"/>
  <c r="I31" i="18" a="1"/>
  <c r="I31" i="18" s="1"/>
  <c r="I32" i="18" a="1"/>
  <c r="I32" i="18" s="1"/>
  <c r="I33" i="18" a="1"/>
  <c r="I33" i="18" s="1"/>
  <c r="I34" i="18" a="1"/>
  <c r="I34" i="18" s="1"/>
  <c r="I36" i="18" a="1"/>
  <c r="I36" i="18" s="1"/>
  <c r="I40" i="18" a="1"/>
  <c r="I40" i="18" s="1"/>
  <c r="I41" i="18" a="1"/>
  <c r="I41" i="18" s="1"/>
  <c r="I42" i="18" a="1"/>
  <c r="I42" i="18" s="1"/>
  <c r="I49" i="18" a="1"/>
  <c r="I49" i="18" s="1"/>
  <c r="I51" i="18" a="1"/>
  <c r="I51" i="18" s="1"/>
  <c r="I52" i="18" a="1"/>
  <c r="I52" i="18" s="1"/>
  <c r="I53" i="18" a="1"/>
  <c r="I53" i="18" s="1"/>
  <c r="I54" i="18" a="1"/>
  <c r="I54" i="18" s="1"/>
  <c r="I55" i="18" a="1"/>
  <c r="I55" i="18" s="1"/>
  <c r="I56" i="18" a="1"/>
  <c r="I56" i="18" s="1"/>
  <c r="I57" i="18" a="1"/>
  <c r="I57" i="18" s="1"/>
  <c r="I58" i="18" a="1"/>
  <c r="I58" i="18" s="1"/>
  <c r="I59" i="18" a="1"/>
  <c r="I59" i="18" s="1"/>
  <c r="I60" i="18" a="1"/>
  <c r="I60" i="18" s="1"/>
  <c r="I62" i="18" a="1"/>
  <c r="I62" i="18" s="1"/>
  <c r="I66" i="18" a="1"/>
  <c r="I66" i="18" s="1"/>
  <c r="I67" i="18" a="1"/>
  <c r="I67" i="18" s="1"/>
  <c r="I69" i="18" a="1"/>
  <c r="I69" i="18" s="1"/>
  <c r="I70" i="18" a="1"/>
  <c r="I70" i="18" s="1"/>
  <c r="I71" i="18" a="1"/>
  <c r="I71" i="18" s="1"/>
  <c r="I72" i="18" a="1"/>
  <c r="I72" i="18" s="1"/>
  <c r="I80" i="18" a="1"/>
  <c r="I80" i="18" s="1"/>
  <c r="I84" i="18" a="1"/>
  <c r="I84" i="18" s="1"/>
  <c r="I85" i="18" a="1"/>
  <c r="I85" i="18" s="1"/>
  <c r="I86" i="18" a="1"/>
  <c r="I86" i="18" s="1"/>
  <c r="I87" i="18" a="1"/>
  <c r="I87" i="18" s="1"/>
  <c r="I89" i="18" a="1"/>
  <c r="I89" i="18" s="1"/>
  <c r="I91" i="18" a="1"/>
  <c r="I91" i="18" s="1"/>
  <c r="I92" i="18" a="1"/>
  <c r="I92" i="18" s="1"/>
  <c r="I93" i="18" a="1"/>
  <c r="I93" i="18" s="1"/>
  <c r="I94" i="18" a="1"/>
  <c r="I94" i="18" s="1"/>
  <c r="I95" i="18" a="1"/>
  <c r="I95" i="18" s="1"/>
  <c r="I97" i="18" a="1"/>
  <c r="I97" i="18" s="1"/>
  <c r="I100" i="18" a="1"/>
  <c r="I100" i="18" s="1"/>
  <c r="I101" i="18" a="1"/>
  <c r="I101" i="18" s="1"/>
  <c r="I102" i="18" a="1"/>
  <c r="I102" i="18" s="1"/>
  <c r="I110" i="18" a="1"/>
  <c r="I110" i="18" s="1"/>
  <c r="I112" i="18" a="1"/>
  <c r="I112" i="18" s="1"/>
  <c r="I113" i="18" a="1"/>
  <c r="I113" i="18" s="1"/>
  <c r="I114" i="18" a="1"/>
  <c r="I114" i="18" s="1"/>
  <c r="I116" i="18" a="1"/>
  <c r="I116" i="18" s="1"/>
  <c r="I120" i="18" a="1"/>
  <c r="I120" i="18" s="1"/>
  <c r="I122" i="18" a="1"/>
  <c r="I122" i="18" s="1"/>
  <c r="I128" i="18" a="1"/>
  <c r="I128" i="18" s="1"/>
  <c r="I129" i="18" a="1"/>
  <c r="I129" i="18" s="1"/>
  <c r="I130" i="18" a="1"/>
  <c r="I130" i="18" s="1"/>
  <c r="I136" i="18" a="1"/>
  <c r="I136" i="18" s="1"/>
  <c r="I144" i="18" a="1"/>
  <c r="I144" i="18" s="1"/>
  <c r="I145" i="18" a="1"/>
  <c r="I145" i="18" s="1"/>
  <c r="I146" i="18" a="1"/>
  <c r="I146" i="18" s="1"/>
  <c r="I148" i="18" a="1"/>
  <c r="I148" i="18" s="1"/>
  <c r="I150" i="18" a="1"/>
  <c r="I150" i="18" s="1"/>
  <c r="I158" i="18" a="1"/>
  <c r="I158" i="18" s="1"/>
  <c r="I160" i="18" a="1"/>
  <c r="I160" i="18" s="1"/>
  <c r="I167" i="18" a="1"/>
  <c r="I167" i="18" s="1"/>
  <c r="I168" i="18" a="1"/>
  <c r="I168" i="18" s="1"/>
  <c r="I169" i="18" a="1"/>
  <c r="I169" i="18" s="1"/>
  <c r="I170" i="18" a="1"/>
  <c r="I170" i="18" s="1"/>
  <c r="I173" i="18" a="1"/>
  <c r="I173" i="18" s="1"/>
  <c r="I174" i="18" a="1"/>
  <c r="I174" i="18" s="1"/>
  <c r="I175" i="18" a="1"/>
  <c r="I175" i="18" s="1"/>
  <c r="I179" i="18" a="1"/>
  <c r="I179" i="18" s="1"/>
  <c r="I183" i="18" a="1"/>
  <c r="I183" i="18" s="1"/>
  <c r="I186" i="18" a="1"/>
  <c r="I186" i="18" s="1"/>
  <c r="I188" i="18" a="1"/>
  <c r="I188" i="18" s="1"/>
  <c r="I190" i="18" a="1"/>
  <c r="I190" i="18" s="1"/>
  <c r="I191" i="18" a="1"/>
  <c r="I191" i="18" s="1"/>
  <c r="I192" i="18" a="1"/>
  <c r="I192" i="18" s="1"/>
  <c r="I194" i="18" a="1"/>
  <c r="I194" i="18" s="1"/>
  <c r="I195" i="18" a="1"/>
  <c r="I195" i="18" s="1"/>
  <c r="I196" i="18" a="1"/>
  <c r="I196" i="18" s="1"/>
  <c r="I199" i="18" a="1"/>
  <c r="I199" i="18" s="1"/>
  <c r="I203" i="18" a="1"/>
  <c r="I203" i="18" s="1"/>
  <c r="I206" i="18" a="1"/>
  <c r="I206" i="18" s="1"/>
  <c r="I208" i="18" a="1"/>
  <c r="I208" i="18" s="1"/>
  <c r="I220" i="18" a="1"/>
  <c r="I220" i="18" s="1"/>
  <c r="I221" i="18" a="1"/>
  <c r="I221" i="18" s="1"/>
  <c r="I222" i="18" a="1"/>
  <c r="I222" i="18" s="1"/>
  <c r="I224" i="18" a="1"/>
  <c r="I224" i="18" s="1"/>
  <c r="I225" i="18" a="1"/>
  <c r="I225" i="18" s="1"/>
  <c r="I227" i="18" a="1"/>
  <c r="I227" i="18" s="1"/>
  <c r="I228" i="18" a="1"/>
  <c r="I228" i="18" s="1"/>
  <c r="I230" i="18" a="1"/>
  <c r="I230" i="18" s="1"/>
  <c r="I234" i="18" a="1"/>
  <c r="I234" i="18" s="1"/>
  <c r="I236" i="18" a="1"/>
  <c r="I236" i="18" s="1"/>
  <c r="I238" i="18" a="1"/>
  <c r="I238" i="18" s="1"/>
  <c r="I243" i="18" a="1"/>
  <c r="I243" i="18" s="1"/>
  <c r="I252" i="18" a="1"/>
  <c r="I252" i="18" s="1"/>
  <c r="I253" i="18" a="1"/>
  <c r="I253" i="18" s="1"/>
  <c r="I255" i="18" a="1"/>
  <c r="I255" i="18" s="1"/>
  <c r="I258" i="18" a="1"/>
  <c r="I258" i="18" s="1"/>
  <c r="I259" i="18" a="1"/>
  <c r="I259" i="18" s="1"/>
  <c r="I263" i="18" a="1"/>
  <c r="I263" i="18" s="1"/>
  <c r="I270" i="18" a="1"/>
  <c r="I270" i="18" s="1"/>
  <c r="I271" i="18" a="1"/>
  <c r="I271" i="18" s="1"/>
  <c r="I272" i="18" a="1"/>
  <c r="I272" i="18" s="1"/>
  <c r="I274" i="18" a="1"/>
  <c r="I274" i="18" s="1"/>
  <c r="I282" i="18" a="1"/>
  <c r="I282" i="18" s="1"/>
  <c r="I283" i="18" a="1"/>
  <c r="I283" i="18" s="1"/>
  <c r="I289" i="18" a="1"/>
  <c r="I289" i="18" s="1"/>
  <c r="I292" i="18" a="1"/>
  <c r="I292" i="18" s="1"/>
  <c r="I298" i="18" a="1"/>
  <c r="I298" i="18" s="1"/>
  <c r="I299" i="18" a="1"/>
  <c r="I299" i="18" s="1"/>
  <c r="I301" i="18" a="1"/>
  <c r="I301" i="18" s="1"/>
  <c r="I305" i="18" a="1"/>
  <c r="I305" i="18" s="1"/>
  <c r="I313" i="18" a="1"/>
  <c r="I313" i="18" s="1"/>
  <c r="I314" i="18" a="1"/>
  <c r="I314" i="18" s="1"/>
  <c r="I319" i="18" a="1"/>
  <c r="I319" i="18" s="1"/>
  <c r="I322" i="18" a="1"/>
  <c r="I322" i="18" s="1"/>
  <c r="I324" i="18" a="1"/>
  <c r="I324" i="18" s="1"/>
  <c r="I331" i="18" a="1"/>
  <c r="I331" i="18" s="1"/>
  <c r="I332" i="18" a="1"/>
  <c r="I332" i="18" s="1"/>
  <c r="I333" i="18" a="1"/>
  <c r="I333" i="18" s="1"/>
  <c r="I334" i="18" a="1"/>
  <c r="I334" i="18" s="1"/>
  <c r="I336" i="18" a="1"/>
  <c r="I336" i="18" s="1"/>
  <c r="I341" i="18" a="1"/>
  <c r="I341" i="18" s="1"/>
  <c r="I346" i="18" a="1"/>
  <c r="I346" i="18" s="1"/>
  <c r="I351" i="18" a="1"/>
  <c r="I351" i="18" s="1"/>
  <c r="I354" i="18" a="1"/>
  <c r="I354" i="18" s="1"/>
  <c r="I355" i="18" a="1"/>
  <c r="I355" i="18" s="1"/>
  <c r="I359" i="18" a="1"/>
  <c r="I359" i="18" s="1"/>
  <c r="I360" i="18" a="1"/>
  <c r="I360" i="18" s="1"/>
  <c r="I361" i="18" a="1"/>
  <c r="I361" i="18" s="1"/>
  <c r="I364" i="18" a="1"/>
  <c r="I364" i="18" s="1"/>
  <c r="I365" i="18" a="1"/>
  <c r="I365" i="18" s="1"/>
  <c r="I366" i="18" a="1"/>
  <c r="I366" i="18" s="1"/>
  <c r="I373" i="18" a="1"/>
  <c r="I373" i="18" s="1"/>
  <c r="I377" i="18" a="1"/>
  <c r="I377" i="18" s="1"/>
  <c r="I378" i="18" a="1"/>
  <c r="I378" i="18" s="1"/>
  <c r="I380" i="18" a="1"/>
  <c r="I380" i="18" s="1"/>
  <c r="I383" i="18" a="1"/>
  <c r="I383" i="18" s="1"/>
  <c r="I386" i="18" a="1"/>
  <c r="I386" i="18" s="1"/>
  <c r="I387" i="18" a="1"/>
  <c r="I387" i="18" s="1"/>
  <c r="I396" i="18" a="1"/>
  <c r="I396" i="18" s="1"/>
  <c r="I401" i="18" a="1"/>
  <c r="I401" i="18" s="1"/>
  <c r="I403" i="18" a="1"/>
  <c r="I403" i="18" s="1"/>
  <c r="I407" i="18" a="1"/>
  <c r="I407" i="18" s="1"/>
  <c r="I408" i="18" a="1"/>
  <c r="I408" i="18" s="1"/>
  <c r="I409" i="18" a="1"/>
  <c r="I409" i="18" s="1"/>
  <c r="I410" i="18" a="1"/>
  <c r="I410" i="18" s="1"/>
  <c r="I414" i="18" a="1"/>
  <c r="I414" i="18" s="1"/>
  <c r="I416" i="18" a="1"/>
  <c r="I416" i="18" s="1"/>
  <c r="I418" i="18" a="1"/>
  <c r="I418" i="18" s="1"/>
  <c r="I425" i="18" a="1"/>
  <c r="I425" i="18" s="1"/>
  <c r="I430" i="18" a="1"/>
  <c r="I430" i="18" s="1"/>
  <c r="I431" i="18" a="1"/>
  <c r="I431" i="18" s="1"/>
  <c r="I434" i="18" a="1"/>
  <c r="I434" i="18" s="1"/>
  <c r="I440" i="18" a="1"/>
  <c r="I440" i="18" s="1"/>
  <c r="I442" i="18" a="1"/>
  <c r="I442" i="18" s="1"/>
  <c r="I444" i="18" a="1"/>
  <c r="I444" i="18" s="1"/>
  <c r="I449" i="18" a="1"/>
  <c r="I449" i="18" s="1"/>
  <c r="I471" i="18" a="1"/>
  <c r="I471" i="18" s="1"/>
  <c r="I473" i="18" a="1"/>
  <c r="I473" i="18" s="1"/>
  <c r="I489" i="18" a="1"/>
  <c r="I489" i="18" s="1"/>
  <c r="I491" i="18" a="1"/>
  <c r="I491" i="18" s="1"/>
  <c r="I507" i="18" a="1"/>
  <c r="I507" i="18" s="1"/>
  <c r="I508" i="18" a="1"/>
  <c r="I508" i="18" s="1"/>
  <c r="I513" i="18" a="1"/>
  <c r="I513" i="18" s="1"/>
  <c r="I514" i="18" a="1"/>
  <c r="I514" i="18" s="1"/>
  <c r="I520" i="18" a="1"/>
  <c r="I520" i="18" s="1"/>
  <c r="I522" i="18" a="1"/>
  <c r="I522" i="18" s="1"/>
  <c r="I535" i="18" a="1"/>
  <c r="I535" i="18" s="1"/>
  <c r="I537" i="18" a="1"/>
  <c r="I537" i="18" s="1"/>
  <c r="I538" i="18" a="1"/>
  <c r="I538" i="18" s="1"/>
  <c r="I558" i="18" a="1"/>
  <c r="I558" i="18" s="1"/>
  <c r="I559" i="18" a="1"/>
  <c r="I559" i="18" s="1"/>
  <c r="I562" i="18" a="1"/>
  <c r="I562" i="18" s="1"/>
  <c r="I563" i="18" a="1"/>
  <c r="I563" i="18" s="1"/>
  <c r="I568" i="18" a="1"/>
  <c r="I568" i="18" s="1"/>
  <c r="I569" i="18" a="1"/>
  <c r="I569" i="18" s="1"/>
  <c r="I577" i="18" a="1"/>
  <c r="I577" i="18" s="1"/>
  <c r="I583" i="18" a="1"/>
  <c r="I583" i="18" s="1"/>
  <c r="I584" i="18" a="1"/>
  <c r="I584" i="18" s="1"/>
  <c r="I585" i="18" a="1"/>
  <c r="I585" i="18" s="1"/>
  <c r="I605" i="18" a="1"/>
  <c r="I605" i="18" s="1"/>
  <c r="I606" i="18" a="1"/>
  <c r="I606" i="18" s="1"/>
  <c r="I625" i="18" a="1"/>
  <c r="I625" i="18" s="1"/>
  <c r="I639" i="18" a="1"/>
  <c r="I639" i="18" s="1"/>
  <c r="I641" i="18" a="1"/>
  <c r="I641" i="18" s="1"/>
  <c r="I647" i="18" a="1"/>
  <c r="I647" i="18" s="1"/>
  <c r="I648" i="18" a="1"/>
  <c r="I648" i="18" s="1"/>
  <c r="I650" i="18" a="1"/>
  <c r="I650" i="18" s="1"/>
  <c r="I652" i="18" a="1"/>
  <c r="I652" i="18" s="1"/>
  <c r="I653" i="18" a="1"/>
  <c r="I653" i="18" s="1"/>
  <c r="I654" i="18" a="1"/>
  <c r="I654" i="18" s="1"/>
  <c r="I662" i="18" a="1"/>
  <c r="I662" i="18" s="1"/>
  <c r="I677" i="18" a="1"/>
  <c r="I677" i="18" s="1"/>
  <c r="I678" i="18" a="1"/>
  <c r="I678" i="18" s="1"/>
  <c r="I679" i="18" a="1"/>
  <c r="I679" i="18" s="1"/>
  <c r="I680" i="18" a="1"/>
  <c r="I680" i="18" s="1"/>
  <c r="I686" i="18" a="1"/>
  <c r="I686" i="18" s="1"/>
  <c r="I687" i="18" a="1"/>
  <c r="I687" i="18" s="1"/>
  <c r="I689" i="18" a="1"/>
  <c r="I689" i="18" s="1"/>
  <c r="I707" i="18" a="1"/>
  <c r="I707" i="18" s="1"/>
  <c r="I708" i="18" a="1"/>
  <c r="I708" i="18" s="1"/>
  <c r="I725" i="18" a="1"/>
  <c r="I725" i="18" s="1"/>
  <c r="I3" i="18" a="1"/>
  <c r="I3" i="18" s="1"/>
  <c r="C411" i="17"/>
  <c r="C412" i="17"/>
  <c r="C413" i="17"/>
  <c r="C414" i="17"/>
  <c r="C415" i="17"/>
  <c r="C416" i="17"/>
  <c r="C417" i="17"/>
  <c r="C418" i="17"/>
  <c r="C419" i="17"/>
  <c r="C420" i="17"/>
  <c r="C421" i="17"/>
  <c r="C422" i="17"/>
  <c r="C423" i="17"/>
  <c r="C424" i="17"/>
  <c r="C425" i="17"/>
  <c r="C426" i="17"/>
  <c r="C427" i="17"/>
  <c r="C428" i="17"/>
  <c r="C429" i="17"/>
  <c r="C430" i="17"/>
  <c r="C431" i="17"/>
  <c r="C432" i="17"/>
  <c r="C433" i="17"/>
  <c r="C434" i="17"/>
  <c r="C435" i="17"/>
  <c r="C436" i="17"/>
  <c r="C437" i="17"/>
  <c r="C438" i="17"/>
  <c r="C439" i="17"/>
  <c r="C440" i="17"/>
  <c r="C441" i="17"/>
  <c r="C442" i="17"/>
  <c r="C443" i="17"/>
  <c r="C444" i="17"/>
  <c r="C445" i="17"/>
  <c r="C446" i="17"/>
  <c r="C447" i="17"/>
  <c r="C448" i="17"/>
  <c r="C449" i="17"/>
  <c r="C450" i="17"/>
  <c r="C451" i="17"/>
  <c r="C452" i="17"/>
  <c r="C453" i="17"/>
  <c r="C454" i="17"/>
  <c r="C455" i="17"/>
  <c r="C456" i="17"/>
  <c r="C457" i="17"/>
  <c r="C458" i="17"/>
  <c r="C459" i="17"/>
  <c r="C460" i="17"/>
  <c r="C461" i="17"/>
  <c r="C462" i="17"/>
  <c r="C463" i="17"/>
  <c r="C464" i="17"/>
  <c r="C465" i="17"/>
  <c r="C466" i="17"/>
  <c r="C467" i="17"/>
  <c r="C468" i="17"/>
  <c r="C469" i="17"/>
  <c r="C470" i="17"/>
  <c r="C471" i="17"/>
  <c r="C472" i="17"/>
  <c r="C473" i="17"/>
  <c r="C474" i="17"/>
  <c r="C475" i="17"/>
  <c r="C476" i="17"/>
  <c r="C477" i="17"/>
  <c r="C478" i="17"/>
  <c r="C479" i="17"/>
  <c r="C480" i="17"/>
  <c r="C481" i="17"/>
  <c r="C482" i="17"/>
  <c r="C483" i="17"/>
  <c r="C484" i="17"/>
  <c r="C485" i="17"/>
  <c r="C486" i="17"/>
  <c r="C487" i="17"/>
  <c r="C488" i="17"/>
  <c r="C489" i="17"/>
  <c r="C490" i="17"/>
  <c r="C491" i="17"/>
  <c r="C492" i="17"/>
  <c r="C493" i="17"/>
  <c r="C494" i="17"/>
  <c r="C495" i="17"/>
  <c r="C496" i="17"/>
  <c r="C497" i="17"/>
  <c r="C498" i="17"/>
  <c r="C499" i="17"/>
  <c r="C500" i="17"/>
  <c r="C501" i="17"/>
  <c r="C502" i="17"/>
  <c r="C503" i="17"/>
  <c r="C504" i="17"/>
  <c r="C505" i="17"/>
  <c r="C506" i="17"/>
  <c r="C507" i="17"/>
  <c r="C508" i="17"/>
  <c r="C509" i="17"/>
  <c r="C510" i="17"/>
  <c r="C511" i="17"/>
  <c r="C512" i="17"/>
  <c r="C513" i="17"/>
  <c r="C514" i="17"/>
  <c r="C515" i="17"/>
  <c r="C516" i="17"/>
  <c r="C517" i="17"/>
  <c r="C518" i="17"/>
  <c r="C519" i="17"/>
  <c r="C520" i="17"/>
  <c r="C521" i="17"/>
  <c r="C522" i="17"/>
  <c r="C523" i="17"/>
  <c r="C524" i="17"/>
  <c r="C525" i="17"/>
  <c r="C526" i="17"/>
  <c r="C527" i="17"/>
  <c r="C528" i="17"/>
  <c r="C529" i="17"/>
  <c r="C530" i="17"/>
  <c r="C531" i="17"/>
  <c r="C532" i="17"/>
  <c r="C533" i="17"/>
  <c r="C534" i="17"/>
  <c r="C535" i="17"/>
  <c r="C536" i="17"/>
  <c r="C537" i="17"/>
  <c r="C538" i="17"/>
  <c r="C539" i="17"/>
  <c r="C540" i="17"/>
  <c r="C541" i="17"/>
  <c r="C542" i="17"/>
  <c r="C543" i="17"/>
  <c r="C544" i="17"/>
  <c r="C545" i="17"/>
  <c r="C546" i="17"/>
  <c r="C547" i="17"/>
  <c r="C548" i="17"/>
  <c r="C549" i="17"/>
  <c r="C550" i="17"/>
  <c r="C551" i="17"/>
  <c r="C552" i="17"/>
  <c r="C553" i="17"/>
  <c r="C554" i="17"/>
  <c r="C555" i="17"/>
  <c r="C556" i="17"/>
  <c r="C557" i="17"/>
  <c r="C558" i="17"/>
  <c r="C559" i="17"/>
  <c r="C560" i="17"/>
  <c r="C561" i="17"/>
  <c r="C562" i="17"/>
  <c r="C563" i="17"/>
  <c r="C564" i="17"/>
  <c r="C565" i="17"/>
  <c r="C566" i="17"/>
  <c r="C567" i="17"/>
  <c r="C568" i="17"/>
  <c r="C569" i="17"/>
  <c r="C570" i="17"/>
  <c r="C571" i="17"/>
  <c r="C572" i="17"/>
  <c r="C573" i="17"/>
  <c r="C574" i="17"/>
  <c r="C575" i="17"/>
  <c r="C576" i="17"/>
  <c r="C577" i="17"/>
  <c r="C578" i="17"/>
  <c r="C579" i="17"/>
  <c r="C580" i="17"/>
  <c r="C581" i="17"/>
  <c r="C582" i="17"/>
  <c r="C583" i="17"/>
  <c r="C584" i="17"/>
  <c r="C585" i="17"/>
  <c r="C586" i="17"/>
  <c r="C587" i="17"/>
  <c r="C588" i="17"/>
  <c r="C589" i="17"/>
  <c r="C590" i="17"/>
  <c r="C591" i="17"/>
  <c r="C592" i="17"/>
  <c r="C593" i="17"/>
  <c r="C594" i="17"/>
  <c r="C595" i="17"/>
  <c r="C596" i="17"/>
  <c r="C597" i="17"/>
  <c r="C598" i="17"/>
  <c r="C599" i="17"/>
  <c r="C600" i="17"/>
  <c r="C601" i="17"/>
  <c r="C602" i="17"/>
  <c r="C603" i="17"/>
  <c r="C604" i="17"/>
  <c r="C605" i="17"/>
  <c r="C606" i="17"/>
  <c r="C607" i="17"/>
  <c r="C608" i="17"/>
  <c r="C609" i="17"/>
  <c r="C610" i="17"/>
  <c r="C611" i="17"/>
  <c r="C612" i="17"/>
  <c r="C613" i="17"/>
  <c r="C614" i="17"/>
  <c r="C615" i="17"/>
  <c r="C616" i="17"/>
  <c r="C617" i="17"/>
  <c r="C618" i="17"/>
  <c r="C619" i="17"/>
  <c r="C620" i="17"/>
  <c r="C621" i="17"/>
  <c r="C622" i="17"/>
  <c r="C623" i="17"/>
  <c r="C624" i="17"/>
  <c r="C625" i="17"/>
  <c r="C626" i="17"/>
  <c r="C627" i="17"/>
  <c r="C628" i="17"/>
  <c r="C629" i="17"/>
  <c r="C630" i="17"/>
  <c r="C631" i="17"/>
  <c r="C632" i="17"/>
  <c r="C633" i="17"/>
  <c r="C634" i="17"/>
  <c r="C635" i="17"/>
  <c r="C636" i="17"/>
  <c r="C637" i="17"/>
  <c r="C638" i="17"/>
  <c r="C639" i="17"/>
  <c r="C640" i="17"/>
  <c r="C641" i="17"/>
  <c r="C642" i="17"/>
  <c r="C643" i="17"/>
  <c r="C644" i="17"/>
  <c r="C645" i="17"/>
  <c r="C646" i="17"/>
  <c r="C647" i="17"/>
  <c r="C648" i="17"/>
  <c r="C649" i="17"/>
  <c r="C650" i="17"/>
  <c r="C651" i="17"/>
  <c r="C652" i="17"/>
  <c r="C653" i="17"/>
  <c r="C654" i="17"/>
  <c r="C655" i="17"/>
  <c r="C656" i="17"/>
  <c r="C657" i="17"/>
  <c r="C658" i="17"/>
  <c r="C659" i="17"/>
  <c r="C660" i="17"/>
  <c r="C661" i="17"/>
  <c r="C662" i="17"/>
  <c r="C663" i="17"/>
  <c r="C664" i="17"/>
  <c r="C665" i="17"/>
  <c r="C666" i="17"/>
  <c r="C667" i="17"/>
  <c r="C668" i="17"/>
  <c r="C669" i="17"/>
  <c r="C670" i="17"/>
  <c r="C671" i="17"/>
  <c r="C672" i="17"/>
  <c r="C673" i="17"/>
  <c r="C674" i="17"/>
  <c r="C675" i="17"/>
  <c r="C676" i="17"/>
  <c r="C677" i="17"/>
  <c r="C678" i="17"/>
  <c r="C679" i="17"/>
  <c r="C680" i="17"/>
  <c r="C681" i="17"/>
  <c r="C682" i="17"/>
  <c r="C683" i="17"/>
  <c r="C684" i="17"/>
  <c r="C685" i="17"/>
  <c r="C686" i="17"/>
  <c r="C687" i="17"/>
  <c r="C688" i="17"/>
  <c r="C689" i="17"/>
  <c r="C690" i="17"/>
  <c r="C691" i="17"/>
  <c r="C692" i="17"/>
  <c r="C693" i="17"/>
  <c r="C694" i="17"/>
  <c r="C695" i="17"/>
  <c r="C696" i="17"/>
  <c r="C697" i="17"/>
  <c r="C698" i="17"/>
  <c r="C699" i="17"/>
  <c r="C700" i="17"/>
  <c r="C701" i="17"/>
  <c r="C702" i="17"/>
  <c r="C703" i="17"/>
  <c r="C704" i="17"/>
  <c r="C705" i="17"/>
  <c r="C706" i="17"/>
  <c r="C707" i="17"/>
  <c r="C708" i="17"/>
  <c r="C709" i="17"/>
  <c r="C710" i="17"/>
  <c r="C711" i="17"/>
  <c r="C712" i="17"/>
  <c r="C713" i="17"/>
  <c r="C714" i="17"/>
  <c r="C715" i="17"/>
  <c r="C716" i="17"/>
  <c r="C717" i="17"/>
  <c r="C718" i="17"/>
  <c r="C719" i="17"/>
  <c r="C720" i="17"/>
  <c r="C721" i="17"/>
  <c r="C722" i="17"/>
  <c r="C723" i="17"/>
  <c r="C724" i="17"/>
  <c r="C725" i="17"/>
  <c r="C726" i="17"/>
  <c r="C727" i="17"/>
  <c r="C728" i="17"/>
  <c r="C729" i="17"/>
  <c r="C730" i="17"/>
  <c r="C731" i="17"/>
  <c r="C732" i="17"/>
  <c r="C733" i="17"/>
  <c r="C734" i="17"/>
  <c r="C735" i="17"/>
  <c r="C736" i="17"/>
  <c r="C737" i="17"/>
  <c r="C738" i="17"/>
  <c r="C739" i="17"/>
  <c r="C740" i="17"/>
  <c r="C741" i="17"/>
  <c r="C742" i="17"/>
  <c r="C743" i="17"/>
  <c r="C744" i="17"/>
  <c r="C745" i="17"/>
  <c r="C746" i="17"/>
  <c r="C747" i="17"/>
  <c r="C748" i="17"/>
  <c r="C749" i="17"/>
  <c r="C750" i="17"/>
  <c r="C751" i="17"/>
  <c r="C752" i="17"/>
  <c r="C753" i="17"/>
  <c r="C754" i="17"/>
  <c r="C755" i="17"/>
  <c r="C756" i="17"/>
  <c r="C757" i="17"/>
  <c r="C758" i="17"/>
  <c r="C759" i="17"/>
  <c r="C760" i="17"/>
  <c r="C761" i="17"/>
  <c r="C762" i="17"/>
  <c r="C763" i="17"/>
  <c r="C764" i="17"/>
  <c r="C765" i="17"/>
  <c r="C766" i="17"/>
  <c r="C767" i="17"/>
  <c r="C768" i="17"/>
  <c r="C769" i="17"/>
  <c r="C770" i="17"/>
  <c r="C771" i="17"/>
  <c r="C772" i="17"/>
  <c r="C773" i="17"/>
  <c r="C774" i="17"/>
  <c r="C775" i="17"/>
  <c r="C776" i="17"/>
  <c r="C777" i="17"/>
  <c r="C778" i="17"/>
  <c r="C779" i="17"/>
  <c r="C780" i="17"/>
  <c r="C781" i="17"/>
  <c r="C782" i="17"/>
  <c r="C783" i="17"/>
  <c r="C784" i="17"/>
  <c r="C785" i="17"/>
  <c r="C786" i="17"/>
  <c r="C787" i="17"/>
  <c r="C788" i="17"/>
  <c r="C789" i="17"/>
  <c r="C790" i="17"/>
  <c r="C791" i="17"/>
  <c r="C792" i="17"/>
  <c r="C793" i="17"/>
  <c r="C794" i="17"/>
  <c r="C795" i="17"/>
  <c r="C796" i="17"/>
  <c r="C797" i="17"/>
  <c r="C798" i="17"/>
  <c r="C799" i="17"/>
  <c r="C800" i="17"/>
  <c r="C801" i="17"/>
  <c r="C802" i="17"/>
  <c r="C803" i="17"/>
  <c r="C804" i="17"/>
  <c r="C805" i="17"/>
  <c r="C806" i="17"/>
  <c r="C807" i="17"/>
  <c r="C808" i="17"/>
  <c r="C809" i="17"/>
  <c r="C810" i="17"/>
  <c r="C811" i="17"/>
  <c r="C812" i="17"/>
  <c r="C813" i="17"/>
  <c r="C814" i="17"/>
  <c r="C815" i="17"/>
  <c r="C816" i="17"/>
  <c r="C817" i="17"/>
  <c r="C818" i="17"/>
  <c r="C819" i="17"/>
  <c r="C820" i="17"/>
  <c r="C821" i="17"/>
  <c r="C822" i="17"/>
  <c r="C823" i="17"/>
  <c r="C824" i="17"/>
  <c r="C825" i="17"/>
  <c r="C826" i="17"/>
  <c r="C827" i="17"/>
  <c r="C828" i="17"/>
  <c r="C829" i="17"/>
  <c r="C830" i="17"/>
  <c r="C831" i="17"/>
  <c r="C832" i="17"/>
  <c r="C833" i="17"/>
  <c r="C834" i="17"/>
  <c r="C835" i="17"/>
  <c r="C836" i="17"/>
  <c r="C837" i="17"/>
  <c r="C838" i="17"/>
  <c r="C839" i="17"/>
  <c r="C840" i="17"/>
  <c r="C841" i="17"/>
  <c r="C842" i="17"/>
  <c r="C843" i="17"/>
  <c r="C844" i="17"/>
  <c r="C845" i="17"/>
  <c r="C846" i="17"/>
  <c r="C847" i="17"/>
  <c r="C848" i="17"/>
  <c r="C849" i="17"/>
  <c r="C850" i="17"/>
  <c r="C851" i="17"/>
  <c r="C852" i="17"/>
  <c r="C853" i="17"/>
  <c r="C854" i="17"/>
  <c r="C855" i="17"/>
  <c r="C856" i="17"/>
  <c r="C857" i="17"/>
  <c r="C858" i="17"/>
  <c r="C859" i="17"/>
  <c r="C860" i="17"/>
  <c r="C861" i="17"/>
  <c r="C862" i="17"/>
  <c r="C863" i="17"/>
  <c r="C864" i="17"/>
  <c r="C865" i="17"/>
  <c r="C866" i="17"/>
  <c r="C867" i="17"/>
  <c r="C868" i="17"/>
  <c r="C869" i="17"/>
  <c r="C870" i="17"/>
  <c r="C871" i="17"/>
  <c r="C872" i="17"/>
  <c r="C873" i="17"/>
  <c r="C874" i="17"/>
  <c r="C875" i="17"/>
  <c r="C876" i="17"/>
  <c r="C877" i="17"/>
  <c r="C878" i="17"/>
  <c r="C879" i="17"/>
  <c r="C880" i="17"/>
  <c r="C881" i="17"/>
  <c r="C882" i="17"/>
  <c r="C883" i="17"/>
  <c r="C884" i="17"/>
  <c r="C885" i="17"/>
  <c r="C886" i="17"/>
  <c r="C887" i="17"/>
  <c r="C888" i="17"/>
  <c r="C889" i="17"/>
  <c r="C890" i="17"/>
  <c r="C891" i="17"/>
  <c r="E411" i="17"/>
  <c r="E412" i="17"/>
  <c r="E413" i="17"/>
  <c r="E414" i="17"/>
  <c r="E415" i="17"/>
  <c r="E416" i="17"/>
  <c r="E417" i="17"/>
  <c r="E418" i="17"/>
  <c r="E419" i="17"/>
  <c r="E420" i="17"/>
  <c r="E421" i="17"/>
  <c r="E422" i="17"/>
  <c r="E423" i="17"/>
  <c r="E424" i="17"/>
  <c r="E425" i="17"/>
  <c r="E426" i="17"/>
  <c r="E427" i="17"/>
  <c r="E428" i="17"/>
  <c r="E429" i="17"/>
  <c r="E430" i="17"/>
  <c r="E431" i="17"/>
  <c r="E432" i="17"/>
  <c r="E433" i="17"/>
  <c r="E434" i="17"/>
  <c r="E435" i="17"/>
  <c r="E436" i="17"/>
  <c r="E437" i="17"/>
  <c r="E438" i="17"/>
  <c r="E439" i="17"/>
  <c r="E440" i="17"/>
  <c r="E441" i="17"/>
  <c r="E442" i="17"/>
  <c r="E443" i="17"/>
  <c r="E444" i="17"/>
  <c r="E445" i="17"/>
  <c r="E446" i="17"/>
  <c r="E447" i="17"/>
  <c r="E448" i="17"/>
  <c r="E449" i="17"/>
  <c r="E450" i="17"/>
  <c r="E451" i="17"/>
  <c r="E452" i="17"/>
  <c r="E453" i="17"/>
  <c r="E454" i="17"/>
  <c r="E455" i="17"/>
  <c r="E456" i="17"/>
  <c r="E457" i="17"/>
  <c r="E458" i="17"/>
  <c r="E459" i="17"/>
  <c r="E460" i="17"/>
  <c r="E461" i="17"/>
  <c r="E462" i="17"/>
  <c r="E463" i="17"/>
  <c r="E464" i="17"/>
  <c r="E465" i="17"/>
  <c r="E466" i="17"/>
  <c r="E467" i="17"/>
  <c r="E468" i="17"/>
  <c r="E469" i="17"/>
  <c r="E470" i="17"/>
  <c r="E471" i="17"/>
  <c r="E472" i="17"/>
  <c r="E473" i="17"/>
  <c r="E474" i="17"/>
  <c r="E475" i="17"/>
  <c r="E476" i="17"/>
  <c r="E477" i="17"/>
  <c r="E478" i="17"/>
  <c r="E479" i="17"/>
  <c r="E480" i="17"/>
  <c r="E481" i="17"/>
  <c r="E482" i="17"/>
  <c r="E483" i="17"/>
  <c r="E484" i="17"/>
  <c r="E485" i="17"/>
  <c r="E486" i="17"/>
  <c r="E487" i="17"/>
  <c r="E488" i="17"/>
  <c r="E489" i="17"/>
  <c r="E490" i="17"/>
  <c r="E491" i="17"/>
  <c r="E492" i="17"/>
  <c r="E493" i="17"/>
  <c r="E494" i="17"/>
  <c r="E495" i="17"/>
  <c r="E496" i="17"/>
  <c r="E497" i="17"/>
  <c r="E498" i="17"/>
  <c r="E499" i="17"/>
  <c r="E500" i="17"/>
  <c r="E501" i="17"/>
  <c r="E502" i="17"/>
  <c r="E503" i="17"/>
  <c r="E504" i="17"/>
  <c r="E505" i="17"/>
  <c r="E506" i="17"/>
  <c r="E507" i="17"/>
  <c r="E508" i="17"/>
  <c r="E509" i="17"/>
  <c r="E510" i="17"/>
  <c r="E511" i="17"/>
  <c r="E512" i="17"/>
  <c r="E513" i="17"/>
  <c r="E514" i="17"/>
  <c r="E515" i="17"/>
  <c r="E516" i="17"/>
  <c r="E517" i="17"/>
  <c r="E518" i="17"/>
  <c r="E519" i="17"/>
  <c r="E520" i="17"/>
  <c r="E521" i="17"/>
  <c r="E522" i="17"/>
  <c r="E523" i="17"/>
  <c r="E524" i="17"/>
  <c r="E525" i="17"/>
  <c r="E526" i="17"/>
  <c r="E527" i="17"/>
  <c r="E528" i="17"/>
  <c r="E529" i="17"/>
  <c r="E530" i="17"/>
  <c r="E531" i="17"/>
  <c r="E532" i="17"/>
  <c r="E533" i="17"/>
  <c r="E534" i="17"/>
  <c r="E535" i="17"/>
  <c r="E536" i="17"/>
  <c r="E537" i="17"/>
  <c r="E538" i="17"/>
  <c r="E539" i="17"/>
  <c r="E540" i="17"/>
  <c r="E541" i="17"/>
  <c r="E542" i="17"/>
  <c r="E543" i="17"/>
  <c r="E544" i="17"/>
  <c r="E545" i="17"/>
  <c r="E546" i="17"/>
  <c r="E547" i="17"/>
  <c r="E548" i="17"/>
  <c r="E549" i="17"/>
  <c r="E550" i="17"/>
  <c r="E551" i="17"/>
  <c r="E552" i="17"/>
  <c r="E553" i="17"/>
  <c r="E554" i="17"/>
  <c r="E555" i="17"/>
  <c r="E556" i="17"/>
  <c r="E557" i="17"/>
  <c r="E558" i="17"/>
  <c r="E559" i="17"/>
  <c r="E560" i="17"/>
  <c r="E561" i="17"/>
  <c r="E562" i="17"/>
  <c r="E563" i="17"/>
  <c r="E564" i="17"/>
  <c r="E565" i="17"/>
  <c r="E566" i="17"/>
  <c r="E567" i="17"/>
  <c r="E568" i="17"/>
  <c r="E569" i="17"/>
  <c r="E570" i="17"/>
  <c r="E571" i="17"/>
  <c r="E572" i="17"/>
  <c r="E573" i="17"/>
  <c r="E574" i="17"/>
  <c r="E575" i="17"/>
  <c r="E576" i="17"/>
  <c r="E577" i="17"/>
  <c r="E578" i="17"/>
  <c r="E579" i="17"/>
  <c r="E580" i="17"/>
  <c r="E581" i="17"/>
  <c r="E582" i="17"/>
  <c r="E583" i="17"/>
  <c r="E584" i="17"/>
  <c r="E585" i="17"/>
  <c r="E586" i="17"/>
  <c r="E587" i="17"/>
  <c r="E588" i="17"/>
  <c r="E589" i="17"/>
  <c r="E590" i="17"/>
  <c r="E591" i="17"/>
  <c r="E592" i="17"/>
  <c r="E593" i="17"/>
  <c r="E594" i="17"/>
  <c r="E595" i="17"/>
  <c r="E596" i="17"/>
  <c r="E597" i="17"/>
  <c r="E598" i="17"/>
  <c r="E599" i="17"/>
  <c r="E600" i="17"/>
  <c r="E601" i="17"/>
  <c r="E602" i="17"/>
  <c r="E603" i="17"/>
  <c r="E604" i="17"/>
  <c r="E605" i="17"/>
  <c r="E606" i="17"/>
  <c r="E607" i="17"/>
  <c r="E608" i="17"/>
  <c r="E609" i="17"/>
  <c r="E610" i="17"/>
  <c r="E611" i="17"/>
  <c r="E612" i="17"/>
  <c r="E613" i="17"/>
  <c r="E614" i="17"/>
  <c r="E615" i="17"/>
  <c r="E616" i="17"/>
  <c r="E617" i="17"/>
  <c r="E618" i="17"/>
  <c r="E619" i="17"/>
  <c r="E620" i="17"/>
  <c r="E621" i="17"/>
  <c r="E622" i="17"/>
  <c r="E623" i="17"/>
  <c r="E624" i="17"/>
  <c r="E625" i="17"/>
  <c r="E626" i="17"/>
  <c r="E627" i="17"/>
  <c r="E628" i="17"/>
  <c r="E629" i="17"/>
  <c r="E630" i="17"/>
  <c r="E631" i="17"/>
  <c r="E632" i="17"/>
  <c r="E633" i="17"/>
  <c r="E634" i="17"/>
  <c r="E635" i="17"/>
  <c r="E636" i="17"/>
  <c r="E637" i="17"/>
  <c r="E638" i="17"/>
  <c r="E639" i="17"/>
  <c r="E640" i="17"/>
  <c r="E641" i="17"/>
  <c r="E642" i="17"/>
  <c r="E643" i="17"/>
  <c r="E644" i="17"/>
  <c r="E645" i="17"/>
  <c r="E646" i="17"/>
  <c r="E647" i="17"/>
  <c r="E648" i="17"/>
  <c r="E649" i="17"/>
  <c r="E650" i="17"/>
  <c r="E651" i="17"/>
  <c r="E652" i="17"/>
  <c r="E653" i="17"/>
  <c r="E654" i="17"/>
  <c r="E655" i="17"/>
  <c r="E656" i="17"/>
  <c r="E657" i="17"/>
  <c r="E658" i="17"/>
  <c r="E659" i="17"/>
  <c r="E660" i="17"/>
  <c r="E661" i="17"/>
  <c r="E662" i="17"/>
  <c r="E663" i="17"/>
  <c r="E664" i="17"/>
  <c r="E665" i="17"/>
  <c r="E666" i="17"/>
  <c r="E667" i="17"/>
  <c r="E668" i="17"/>
  <c r="E669" i="17"/>
  <c r="E670" i="17"/>
  <c r="E671" i="17"/>
  <c r="E672" i="17"/>
  <c r="E673" i="17"/>
  <c r="E674" i="17"/>
  <c r="E675" i="17"/>
  <c r="E676" i="17"/>
  <c r="E677" i="17"/>
  <c r="E678" i="17"/>
  <c r="E679" i="17"/>
  <c r="E680" i="17"/>
  <c r="E681" i="17"/>
  <c r="E682" i="17"/>
  <c r="E683" i="17"/>
  <c r="E684" i="17"/>
  <c r="E685" i="17"/>
  <c r="E686" i="17"/>
  <c r="E687" i="17"/>
  <c r="E688" i="17"/>
  <c r="E689" i="17"/>
  <c r="E690" i="17"/>
  <c r="E691" i="17"/>
  <c r="E692" i="17"/>
  <c r="E693" i="17"/>
  <c r="E694" i="17"/>
  <c r="E695" i="17"/>
  <c r="E696" i="17"/>
  <c r="E697" i="17"/>
  <c r="E698" i="17"/>
  <c r="E699" i="17"/>
  <c r="E700" i="17"/>
  <c r="E701" i="17"/>
  <c r="E702" i="17"/>
  <c r="E703" i="17"/>
  <c r="E704" i="17"/>
  <c r="E705" i="17"/>
  <c r="E706" i="17"/>
  <c r="E707" i="17"/>
  <c r="E708" i="17"/>
  <c r="E709" i="17"/>
  <c r="E710" i="17"/>
  <c r="E711" i="17"/>
  <c r="E712" i="17"/>
  <c r="E713" i="17"/>
  <c r="E714" i="17"/>
  <c r="E715" i="17"/>
  <c r="E716" i="17"/>
  <c r="E717" i="17"/>
  <c r="E718" i="17"/>
  <c r="E719" i="17"/>
  <c r="E720" i="17"/>
  <c r="E721" i="17"/>
  <c r="E722" i="17"/>
  <c r="E723" i="17"/>
  <c r="E724" i="17"/>
  <c r="E725" i="17"/>
  <c r="E726" i="17"/>
  <c r="E727" i="17"/>
  <c r="E728" i="17"/>
  <c r="E729" i="17"/>
  <c r="E730" i="17"/>
  <c r="E731" i="17"/>
  <c r="E732" i="17"/>
  <c r="E733" i="17"/>
  <c r="E734" i="17"/>
  <c r="E735" i="17"/>
  <c r="E736" i="17"/>
  <c r="E737" i="17"/>
  <c r="E738" i="17"/>
  <c r="E739" i="17"/>
  <c r="E740" i="17"/>
  <c r="E741" i="17"/>
  <c r="E742" i="17"/>
  <c r="E743" i="17"/>
  <c r="E744" i="17"/>
  <c r="E745" i="17"/>
  <c r="E746" i="17"/>
  <c r="E747" i="17"/>
  <c r="E748" i="17"/>
  <c r="E749" i="17"/>
  <c r="E750" i="17"/>
  <c r="E751" i="17"/>
  <c r="E752" i="17"/>
  <c r="E753" i="17"/>
  <c r="E754" i="17"/>
  <c r="E755" i="17"/>
  <c r="E756" i="17"/>
  <c r="E757" i="17"/>
  <c r="E758" i="17"/>
  <c r="E759" i="17"/>
  <c r="E760" i="17"/>
  <c r="E761" i="17"/>
  <c r="E762" i="17"/>
  <c r="E763" i="17"/>
  <c r="E764" i="17"/>
  <c r="E765" i="17"/>
  <c r="E766" i="17"/>
  <c r="E767" i="17"/>
  <c r="E768" i="17"/>
  <c r="E769" i="17"/>
  <c r="E770" i="17"/>
  <c r="E771" i="17"/>
  <c r="E772" i="17"/>
  <c r="E773" i="17"/>
  <c r="E774" i="17"/>
  <c r="E775" i="17"/>
  <c r="E776" i="17"/>
  <c r="E777" i="17"/>
  <c r="E778" i="17"/>
  <c r="E779" i="17"/>
  <c r="E780" i="17"/>
  <c r="E781" i="17"/>
  <c r="E782" i="17"/>
  <c r="E783" i="17"/>
  <c r="E784" i="17"/>
  <c r="E785" i="17"/>
  <c r="E786" i="17"/>
  <c r="E787" i="17"/>
  <c r="E788" i="17"/>
  <c r="E789" i="17"/>
  <c r="E790" i="17"/>
  <c r="E791" i="17"/>
  <c r="E792" i="17"/>
  <c r="E793" i="17"/>
  <c r="E794" i="17"/>
  <c r="E795" i="17"/>
  <c r="E796" i="17"/>
  <c r="E797" i="17"/>
  <c r="E798" i="17"/>
  <c r="E799" i="17"/>
  <c r="E800" i="17"/>
  <c r="E801" i="17"/>
  <c r="E802" i="17"/>
  <c r="E803" i="17"/>
  <c r="E804" i="17"/>
  <c r="E805" i="17"/>
  <c r="E806" i="17"/>
  <c r="E807" i="17"/>
  <c r="E808" i="17"/>
  <c r="E809" i="17"/>
  <c r="E810" i="17"/>
  <c r="E811" i="17"/>
  <c r="E812" i="17"/>
  <c r="E813" i="17"/>
  <c r="E814" i="17"/>
  <c r="E815" i="17"/>
  <c r="E816" i="17"/>
  <c r="E817" i="17"/>
  <c r="E818" i="17"/>
  <c r="E819" i="17"/>
  <c r="E820" i="17"/>
  <c r="E821" i="17"/>
  <c r="E822" i="17"/>
  <c r="E823" i="17"/>
  <c r="E824" i="17"/>
  <c r="E825" i="17"/>
  <c r="E826" i="17"/>
  <c r="E827" i="17"/>
  <c r="E828" i="17"/>
  <c r="E829" i="17"/>
  <c r="E830" i="17"/>
  <c r="E831" i="17"/>
  <c r="E832" i="17"/>
  <c r="E833" i="17"/>
  <c r="E834" i="17"/>
  <c r="E835" i="17"/>
  <c r="E836" i="17"/>
  <c r="E837" i="17"/>
  <c r="E838" i="17"/>
  <c r="E839" i="17"/>
  <c r="E840" i="17"/>
  <c r="E841" i="17"/>
  <c r="E842" i="17"/>
  <c r="E843" i="17"/>
  <c r="E844" i="17"/>
  <c r="E845" i="17"/>
  <c r="E846" i="17"/>
  <c r="E847" i="17"/>
  <c r="E848" i="17"/>
  <c r="E849" i="17"/>
  <c r="E850" i="17"/>
  <c r="E851" i="17"/>
  <c r="E852" i="17"/>
  <c r="E853" i="17"/>
  <c r="E854" i="17"/>
  <c r="E855" i="17"/>
  <c r="E856" i="17"/>
  <c r="E857" i="17"/>
  <c r="E858" i="17"/>
  <c r="E859" i="17"/>
  <c r="E860" i="17"/>
  <c r="E861" i="17"/>
  <c r="E862" i="17"/>
  <c r="E863" i="17"/>
  <c r="E864" i="17"/>
  <c r="E865" i="17"/>
  <c r="E866" i="17"/>
  <c r="E867" i="17"/>
  <c r="E868" i="17"/>
  <c r="E869" i="17"/>
  <c r="E870" i="17"/>
  <c r="E871" i="17"/>
  <c r="E872" i="17"/>
  <c r="E873" i="17"/>
  <c r="E874" i="17"/>
  <c r="E875" i="17"/>
  <c r="E876" i="17"/>
  <c r="E877" i="17"/>
  <c r="E878" i="17"/>
  <c r="E879" i="17"/>
  <c r="E880" i="17"/>
  <c r="E881" i="17"/>
  <c r="E882" i="17"/>
  <c r="E883" i="17"/>
  <c r="E884" i="17"/>
  <c r="E885" i="17"/>
  <c r="E886" i="17"/>
  <c r="E887" i="17"/>
  <c r="E888" i="17"/>
  <c r="E889" i="17"/>
  <c r="E890" i="17"/>
  <c r="E891" i="17"/>
  <c r="G411" i="17"/>
  <c r="G412" i="17"/>
  <c r="G413" i="17"/>
  <c r="G414" i="17"/>
  <c r="G415" i="17"/>
  <c r="G416" i="17"/>
  <c r="G417" i="17"/>
  <c r="G418" i="17"/>
  <c r="G419" i="17"/>
  <c r="G420" i="17"/>
  <c r="G421" i="17"/>
  <c r="G422" i="17"/>
  <c r="G423" i="17"/>
  <c r="G424" i="17"/>
  <c r="G425" i="17"/>
  <c r="G426" i="17"/>
  <c r="G427" i="17"/>
  <c r="G428" i="17"/>
  <c r="G429" i="17"/>
  <c r="G430" i="17"/>
  <c r="G431" i="17"/>
  <c r="G432" i="17"/>
  <c r="G433" i="17"/>
  <c r="G434" i="17"/>
  <c r="G435" i="17"/>
  <c r="G436" i="17"/>
  <c r="G437" i="17"/>
  <c r="G438" i="17"/>
  <c r="G439" i="17"/>
  <c r="G440" i="17"/>
  <c r="G441" i="17"/>
  <c r="G442" i="17"/>
  <c r="G443" i="17"/>
  <c r="G444" i="17"/>
  <c r="G445" i="17"/>
  <c r="G446" i="17"/>
  <c r="G447" i="17"/>
  <c r="G448" i="17"/>
  <c r="G449" i="17"/>
  <c r="G450" i="17"/>
  <c r="G451" i="17"/>
  <c r="G452" i="17"/>
  <c r="G453" i="17"/>
  <c r="G454" i="17"/>
  <c r="G455" i="17"/>
  <c r="G456" i="17"/>
  <c r="G457" i="17"/>
  <c r="G458" i="17"/>
  <c r="G459" i="17"/>
  <c r="G460" i="17"/>
  <c r="G461" i="17"/>
  <c r="G462" i="17"/>
  <c r="G463" i="17"/>
  <c r="G464" i="17"/>
  <c r="G465" i="17"/>
  <c r="G466" i="17"/>
  <c r="G467" i="17"/>
  <c r="G468" i="17"/>
  <c r="G469" i="17"/>
  <c r="G470" i="17"/>
  <c r="G471" i="17"/>
  <c r="G472" i="17"/>
  <c r="G473" i="17"/>
  <c r="G474" i="17"/>
  <c r="G475" i="17"/>
  <c r="G476" i="17"/>
  <c r="G477" i="17"/>
  <c r="G478" i="17"/>
  <c r="G479" i="17"/>
  <c r="G480" i="17"/>
  <c r="G481" i="17"/>
  <c r="G482" i="17"/>
  <c r="G483" i="17"/>
  <c r="G484" i="17"/>
  <c r="G485" i="17"/>
  <c r="G486" i="17"/>
  <c r="G487" i="17"/>
  <c r="G488" i="17"/>
  <c r="G489" i="17"/>
  <c r="G490" i="17"/>
  <c r="G491" i="17"/>
  <c r="G492" i="17"/>
  <c r="G493" i="17"/>
  <c r="G494" i="17"/>
  <c r="G495" i="17"/>
  <c r="G496" i="17"/>
  <c r="G497" i="17"/>
  <c r="G498" i="17"/>
  <c r="G499" i="17"/>
  <c r="G500" i="17"/>
  <c r="G501" i="17"/>
  <c r="G502" i="17"/>
  <c r="G503" i="17"/>
  <c r="G504" i="17"/>
  <c r="G505" i="17"/>
  <c r="G506" i="17"/>
  <c r="G507" i="17"/>
  <c r="G508" i="17"/>
  <c r="G509" i="17"/>
  <c r="G510" i="17"/>
  <c r="G511" i="17"/>
  <c r="G512" i="17"/>
  <c r="G513" i="17"/>
  <c r="G514" i="17"/>
  <c r="G515" i="17"/>
  <c r="G516" i="17"/>
  <c r="G517" i="17"/>
  <c r="G518" i="17"/>
  <c r="G519" i="17"/>
  <c r="G520" i="17"/>
  <c r="G521" i="17"/>
  <c r="G522" i="17"/>
  <c r="G523" i="17"/>
  <c r="G524" i="17"/>
  <c r="G525" i="17"/>
  <c r="G526" i="17"/>
  <c r="G527" i="17"/>
  <c r="G528" i="17"/>
  <c r="G529" i="17"/>
  <c r="G530" i="17"/>
  <c r="G531" i="17"/>
  <c r="G532" i="17"/>
  <c r="G533" i="17"/>
  <c r="G534" i="17"/>
  <c r="G535" i="17"/>
  <c r="G536" i="17"/>
  <c r="G537" i="17"/>
  <c r="G538" i="17"/>
  <c r="G539" i="17"/>
  <c r="G540" i="17"/>
  <c r="G541" i="17"/>
  <c r="G542" i="17"/>
  <c r="G543" i="17"/>
  <c r="G544" i="17"/>
  <c r="G545" i="17"/>
  <c r="G546" i="17"/>
  <c r="G547" i="17"/>
  <c r="G548" i="17"/>
  <c r="G549" i="17"/>
  <c r="G550" i="17"/>
  <c r="G551" i="17"/>
  <c r="G552" i="17"/>
  <c r="G553" i="17"/>
  <c r="G554" i="17"/>
  <c r="G555" i="17"/>
  <c r="G556" i="17"/>
  <c r="G557" i="17"/>
  <c r="G558" i="17"/>
  <c r="G559" i="17"/>
  <c r="G560" i="17"/>
  <c r="G561" i="17"/>
  <c r="G562" i="17"/>
  <c r="G563" i="17"/>
  <c r="G564" i="17"/>
  <c r="G565" i="17"/>
  <c r="G566" i="17"/>
  <c r="G567" i="17"/>
  <c r="G568" i="17"/>
  <c r="G569" i="17"/>
  <c r="G570" i="17"/>
  <c r="G571" i="17"/>
  <c r="G572" i="17"/>
  <c r="G573" i="17"/>
  <c r="G574" i="17"/>
  <c r="G575" i="17"/>
  <c r="G576" i="17"/>
  <c r="G577" i="17"/>
  <c r="G578" i="17"/>
  <c r="G579" i="17"/>
  <c r="G580" i="17"/>
  <c r="G581" i="17"/>
  <c r="G582" i="17"/>
  <c r="G583" i="17"/>
  <c r="G584" i="17"/>
  <c r="G585" i="17"/>
  <c r="G586" i="17"/>
  <c r="G587" i="17"/>
  <c r="G588" i="17"/>
  <c r="G589" i="17"/>
  <c r="G590" i="17"/>
  <c r="G591" i="17"/>
  <c r="G592" i="17"/>
  <c r="G593" i="17"/>
  <c r="G594" i="17"/>
  <c r="G595" i="17"/>
  <c r="G596" i="17"/>
  <c r="G597" i="17"/>
  <c r="G598" i="17"/>
  <c r="G599" i="17"/>
  <c r="G600" i="17"/>
  <c r="G601" i="17"/>
  <c r="G602" i="17"/>
  <c r="G603" i="17"/>
  <c r="G604" i="17"/>
  <c r="G605" i="17"/>
  <c r="G606" i="17"/>
  <c r="G607" i="17"/>
  <c r="G608" i="17"/>
  <c r="G609" i="17"/>
  <c r="G610" i="17"/>
  <c r="G611" i="17"/>
  <c r="G612" i="17"/>
  <c r="G613" i="17"/>
  <c r="G614" i="17"/>
  <c r="G615" i="17"/>
  <c r="G616" i="17"/>
  <c r="G617" i="17"/>
  <c r="G618" i="17"/>
  <c r="G619" i="17"/>
  <c r="G620" i="17"/>
  <c r="G621" i="17"/>
  <c r="G622" i="17"/>
  <c r="G623" i="17"/>
  <c r="G624" i="17"/>
  <c r="G625" i="17"/>
  <c r="G626" i="17"/>
  <c r="G627" i="17"/>
  <c r="G628" i="17"/>
  <c r="G629" i="17"/>
  <c r="G630" i="17"/>
  <c r="G631" i="17"/>
  <c r="G632" i="17"/>
  <c r="G633" i="17"/>
  <c r="G634" i="17"/>
  <c r="G635" i="17"/>
  <c r="G636" i="17"/>
  <c r="G637" i="17"/>
  <c r="G638" i="17"/>
  <c r="G639" i="17"/>
  <c r="G640" i="17"/>
  <c r="G641" i="17"/>
  <c r="G642" i="17"/>
  <c r="G643" i="17"/>
  <c r="G644" i="17"/>
  <c r="G645" i="17"/>
  <c r="G646" i="17"/>
  <c r="G647" i="17"/>
  <c r="G648" i="17"/>
  <c r="G649" i="17"/>
  <c r="G650" i="17"/>
  <c r="G651" i="17"/>
  <c r="G652" i="17"/>
  <c r="G653" i="17"/>
  <c r="G654" i="17"/>
  <c r="G655" i="17"/>
  <c r="G656" i="17"/>
  <c r="G657" i="17"/>
  <c r="G658" i="17"/>
  <c r="G659" i="17"/>
  <c r="G660" i="17"/>
  <c r="G661" i="17"/>
  <c r="G662" i="17"/>
  <c r="G663" i="17"/>
  <c r="G664" i="17"/>
  <c r="G665" i="17"/>
  <c r="G666" i="17"/>
  <c r="G667" i="17"/>
  <c r="G668" i="17"/>
  <c r="G669" i="17"/>
  <c r="G670" i="17"/>
  <c r="G671" i="17"/>
  <c r="G672" i="17"/>
  <c r="G673" i="17"/>
  <c r="G674" i="17"/>
  <c r="G675" i="17"/>
  <c r="G676" i="17"/>
  <c r="G677" i="17"/>
  <c r="G678" i="17"/>
  <c r="G679" i="17"/>
  <c r="G680" i="17"/>
  <c r="G681" i="17"/>
  <c r="G682" i="17"/>
  <c r="G683" i="17"/>
  <c r="G684" i="17"/>
  <c r="G685" i="17"/>
  <c r="G686" i="17"/>
  <c r="G687" i="17"/>
  <c r="G688" i="17"/>
  <c r="G689" i="17"/>
  <c r="G690" i="17"/>
  <c r="G691" i="17"/>
  <c r="G692" i="17"/>
  <c r="G693" i="17"/>
  <c r="G694" i="17"/>
  <c r="G695" i="17"/>
  <c r="G696" i="17"/>
  <c r="G697" i="17"/>
  <c r="G698" i="17"/>
  <c r="G699" i="17"/>
  <c r="G700" i="17"/>
  <c r="G701" i="17"/>
  <c r="G702" i="17"/>
  <c r="G703" i="17"/>
  <c r="G704" i="17"/>
  <c r="G705" i="17"/>
  <c r="G706" i="17"/>
  <c r="G707" i="17"/>
  <c r="G708" i="17"/>
  <c r="G709" i="17"/>
  <c r="G710" i="17"/>
  <c r="G711" i="17"/>
  <c r="G712" i="17"/>
  <c r="G713" i="17"/>
  <c r="G714" i="17"/>
  <c r="G715" i="17"/>
  <c r="G716" i="17"/>
  <c r="G717" i="17"/>
  <c r="G718" i="17"/>
  <c r="G719" i="17"/>
  <c r="G720" i="17"/>
  <c r="G721" i="17"/>
  <c r="G722" i="17"/>
  <c r="G723" i="17"/>
  <c r="G724" i="17"/>
  <c r="G725" i="17"/>
  <c r="G726" i="17"/>
  <c r="G727" i="17"/>
  <c r="G728" i="17"/>
  <c r="G729" i="17"/>
  <c r="G730" i="17"/>
  <c r="G731" i="17"/>
  <c r="G732" i="17"/>
  <c r="G733" i="17"/>
  <c r="G734" i="17"/>
  <c r="G735" i="17"/>
  <c r="G736" i="17"/>
  <c r="G737" i="17"/>
  <c r="G738" i="17"/>
  <c r="G739" i="17"/>
  <c r="G740" i="17"/>
  <c r="G741" i="17"/>
  <c r="G742" i="17"/>
  <c r="G743" i="17"/>
  <c r="G744" i="17"/>
  <c r="G745" i="17"/>
  <c r="G746" i="17"/>
  <c r="G747" i="17"/>
  <c r="G748" i="17"/>
  <c r="G749" i="17"/>
  <c r="G750" i="17"/>
  <c r="G751" i="17"/>
  <c r="G752" i="17"/>
  <c r="G753" i="17"/>
  <c r="G754" i="17"/>
  <c r="G755" i="17"/>
  <c r="G756" i="17"/>
  <c r="G757" i="17"/>
  <c r="G758" i="17"/>
  <c r="G759" i="17"/>
  <c r="G760" i="17"/>
  <c r="G761" i="17"/>
  <c r="G762" i="17"/>
  <c r="G763" i="17"/>
  <c r="G764" i="17"/>
  <c r="G765" i="17"/>
  <c r="G766" i="17"/>
  <c r="G767" i="17"/>
  <c r="G768" i="17"/>
  <c r="G769" i="17"/>
  <c r="G770" i="17"/>
  <c r="G771" i="17"/>
  <c r="G772" i="17"/>
  <c r="G773" i="17"/>
  <c r="G774" i="17"/>
  <c r="G775" i="17"/>
  <c r="G776" i="17"/>
  <c r="G777" i="17"/>
  <c r="G778" i="17"/>
  <c r="G779" i="17"/>
  <c r="G780" i="17"/>
  <c r="G781" i="17"/>
  <c r="G782" i="17"/>
  <c r="G783" i="17"/>
  <c r="G784" i="17"/>
  <c r="G785" i="17"/>
  <c r="G786" i="17"/>
  <c r="G787" i="17"/>
  <c r="G788" i="17"/>
  <c r="G789" i="17"/>
  <c r="G790" i="17"/>
  <c r="G791" i="17"/>
  <c r="G792" i="17"/>
  <c r="G793" i="17"/>
  <c r="G794" i="17"/>
  <c r="G795" i="17"/>
  <c r="G796" i="17"/>
  <c r="G797" i="17"/>
  <c r="G798" i="17"/>
  <c r="G799" i="17"/>
  <c r="G800" i="17"/>
  <c r="G801" i="17"/>
  <c r="G802" i="17"/>
  <c r="G803" i="17"/>
  <c r="G804" i="17"/>
  <c r="G805" i="17"/>
  <c r="G806" i="17"/>
  <c r="G807" i="17"/>
  <c r="G808" i="17"/>
  <c r="G809" i="17"/>
  <c r="G810" i="17"/>
  <c r="G811" i="17"/>
  <c r="G812" i="17"/>
  <c r="G813" i="17"/>
  <c r="G814" i="17"/>
  <c r="G815" i="17"/>
  <c r="G816" i="17"/>
  <c r="G817" i="17"/>
  <c r="G818" i="17"/>
  <c r="G819" i="17"/>
  <c r="G820" i="17"/>
  <c r="G821" i="17"/>
  <c r="G822" i="17"/>
  <c r="G823" i="17"/>
  <c r="G824" i="17"/>
  <c r="G825" i="17"/>
  <c r="G826" i="17"/>
  <c r="G827" i="17"/>
  <c r="G828" i="17"/>
  <c r="G829" i="17"/>
  <c r="G830" i="17"/>
  <c r="G831" i="17"/>
  <c r="G832" i="17"/>
  <c r="G833" i="17"/>
  <c r="G834" i="17"/>
  <c r="G835" i="17"/>
  <c r="G836" i="17"/>
  <c r="G837" i="17"/>
  <c r="G838" i="17"/>
  <c r="G839" i="17"/>
  <c r="G840" i="17"/>
  <c r="G841" i="17"/>
  <c r="G842" i="17"/>
  <c r="G843" i="17"/>
  <c r="G844" i="17"/>
  <c r="G845" i="17"/>
  <c r="G846" i="17"/>
  <c r="G847" i="17"/>
  <c r="G848" i="17"/>
  <c r="G849" i="17"/>
  <c r="G850" i="17"/>
  <c r="G851" i="17"/>
  <c r="G852" i="17"/>
  <c r="G853" i="17"/>
  <c r="G854" i="17"/>
  <c r="G855" i="17"/>
  <c r="G856" i="17"/>
  <c r="G857" i="17"/>
  <c r="G858" i="17"/>
  <c r="G859" i="17"/>
  <c r="G860" i="17"/>
  <c r="G861" i="17"/>
  <c r="G862" i="17"/>
  <c r="G863" i="17"/>
  <c r="G864" i="17"/>
  <c r="G865" i="17"/>
  <c r="G866" i="17"/>
  <c r="G867" i="17"/>
  <c r="G868" i="17"/>
  <c r="G869" i="17"/>
  <c r="G870" i="17"/>
  <c r="G871" i="17"/>
  <c r="G872" i="17"/>
  <c r="G873" i="17"/>
  <c r="G874" i="17"/>
  <c r="G875" i="17"/>
  <c r="G876" i="17"/>
  <c r="G877" i="17"/>
  <c r="G878" i="17"/>
  <c r="G879" i="17"/>
  <c r="G880" i="17"/>
  <c r="G881" i="17"/>
  <c r="G882" i="17"/>
  <c r="G883" i="17"/>
  <c r="G884" i="17"/>
  <c r="G885" i="17"/>
  <c r="G886" i="17"/>
  <c r="G887" i="17"/>
  <c r="G888" i="17"/>
  <c r="G889" i="17"/>
  <c r="G890" i="17"/>
  <c r="G891" i="17"/>
  <c r="C411" i="16"/>
  <c r="C412" i="16"/>
  <c r="C413" i="16"/>
  <c r="C414" i="16"/>
  <c r="C415" i="16"/>
  <c r="C416" i="16"/>
  <c r="C417" i="16"/>
  <c r="C418" i="16"/>
  <c r="C419" i="16"/>
  <c r="C420" i="16"/>
  <c r="C421" i="16"/>
  <c r="C422" i="16"/>
  <c r="C423" i="16"/>
  <c r="C424" i="16"/>
  <c r="C425" i="16"/>
  <c r="C426" i="16"/>
  <c r="C427" i="16"/>
  <c r="C428" i="16"/>
  <c r="C429" i="16"/>
  <c r="C430" i="16"/>
  <c r="C431" i="16"/>
  <c r="C432" i="16"/>
  <c r="C433" i="16"/>
  <c r="C434" i="16"/>
  <c r="C435" i="16"/>
  <c r="C436" i="16"/>
  <c r="C437" i="16"/>
  <c r="C438" i="16"/>
  <c r="C439" i="16"/>
  <c r="C440" i="16"/>
  <c r="C441" i="16"/>
  <c r="C442" i="16"/>
  <c r="C443" i="16"/>
  <c r="C444" i="16"/>
  <c r="C445" i="16"/>
  <c r="C446" i="16"/>
  <c r="C447" i="16"/>
  <c r="C448" i="16"/>
  <c r="C449" i="16"/>
  <c r="C450" i="16"/>
  <c r="C451" i="16"/>
  <c r="C452" i="16"/>
  <c r="C453" i="16"/>
  <c r="C454" i="16"/>
  <c r="C455" i="16"/>
  <c r="C456" i="16"/>
  <c r="C457" i="16"/>
  <c r="C458" i="16"/>
  <c r="C459" i="16"/>
  <c r="C460" i="16"/>
  <c r="C461" i="16"/>
  <c r="C462" i="16"/>
  <c r="C463" i="16"/>
  <c r="C464" i="16"/>
  <c r="C465" i="16"/>
  <c r="C466" i="16"/>
  <c r="C467" i="16"/>
  <c r="C468" i="16"/>
  <c r="C469" i="16"/>
  <c r="C470" i="16"/>
  <c r="C471" i="16"/>
  <c r="C472" i="16"/>
  <c r="C473" i="16"/>
  <c r="C474" i="16"/>
  <c r="C475" i="16"/>
  <c r="C476" i="16"/>
  <c r="C477" i="16"/>
  <c r="C478" i="16"/>
  <c r="C479" i="16"/>
  <c r="C480" i="16"/>
  <c r="C481" i="16"/>
  <c r="C482" i="16"/>
  <c r="C483" i="16"/>
  <c r="C484" i="16"/>
  <c r="C485" i="16"/>
  <c r="C486" i="16"/>
  <c r="C487" i="16"/>
  <c r="C488" i="16"/>
  <c r="C489" i="16"/>
  <c r="C490" i="16"/>
  <c r="C491" i="16"/>
  <c r="C492" i="16"/>
  <c r="C493" i="16"/>
  <c r="C494" i="16"/>
  <c r="C495" i="16"/>
  <c r="C496" i="16"/>
  <c r="C497" i="16"/>
  <c r="C498" i="16"/>
  <c r="C499" i="16"/>
  <c r="C500" i="16"/>
  <c r="C501" i="16"/>
  <c r="C502" i="16"/>
  <c r="C503" i="16"/>
  <c r="C504" i="16"/>
  <c r="C505" i="16"/>
  <c r="C506" i="16"/>
  <c r="C507" i="16"/>
  <c r="C508" i="16"/>
  <c r="C509" i="16"/>
  <c r="C510" i="16"/>
  <c r="C511" i="16"/>
  <c r="C512" i="16"/>
  <c r="C513" i="16"/>
  <c r="C514" i="16"/>
  <c r="C515" i="16"/>
  <c r="C516" i="16"/>
  <c r="C517" i="16"/>
  <c r="C518" i="16"/>
  <c r="C519" i="16"/>
  <c r="C520" i="16"/>
  <c r="C521" i="16"/>
  <c r="C522" i="16"/>
  <c r="C523" i="16"/>
  <c r="C524" i="16"/>
  <c r="C525" i="16"/>
  <c r="C526" i="16"/>
  <c r="C527" i="16"/>
  <c r="C528" i="16"/>
  <c r="C529" i="16"/>
  <c r="C530" i="16"/>
  <c r="C531" i="16"/>
  <c r="C532" i="16"/>
  <c r="C533" i="16"/>
  <c r="C534" i="16"/>
  <c r="C535" i="16"/>
  <c r="C536" i="16"/>
  <c r="C537" i="16"/>
  <c r="C538" i="16"/>
  <c r="C539" i="16"/>
  <c r="C540" i="16"/>
  <c r="C541" i="16"/>
  <c r="C542" i="16"/>
  <c r="C543" i="16"/>
  <c r="C544" i="16"/>
  <c r="C545" i="16"/>
  <c r="C546" i="16"/>
  <c r="C547" i="16"/>
  <c r="C548" i="16"/>
  <c r="C549" i="16"/>
  <c r="C550" i="16"/>
  <c r="C551" i="16"/>
  <c r="C552" i="16"/>
  <c r="C553" i="16"/>
  <c r="C554" i="16"/>
  <c r="C555" i="16"/>
  <c r="C556" i="16"/>
  <c r="C557" i="16"/>
  <c r="C558" i="16"/>
  <c r="C559" i="16"/>
  <c r="C560" i="16"/>
  <c r="C561" i="16"/>
  <c r="C562" i="16"/>
  <c r="C563" i="16"/>
  <c r="C564" i="16"/>
  <c r="C565" i="16"/>
  <c r="C566" i="16"/>
  <c r="C567" i="16"/>
  <c r="C568" i="16"/>
  <c r="C569" i="16"/>
  <c r="C570" i="16"/>
  <c r="C571" i="16"/>
  <c r="C572" i="16"/>
  <c r="C573" i="16"/>
  <c r="C574" i="16"/>
  <c r="C575" i="16"/>
  <c r="C576" i="16"/>
  <c r="C577" i="16"/>
  <c r="C578" i="16"/>
  <c r="C579" i="16"/>
  <c r="C580" i="16"/>
  <c r="C581" i="16"/>
  <c r="C582" i="16"/>
  <c r="C583" i="16"/>
  <c r="C584" i="16"/>
  <c r="C585" i="16"/>
  <c r="C586" i="16"/>
  <c r="C587" i="16"/>
  <c r="C588" i="16"/>
  <c r="C589" i="16"/>
  <c r="C590" i="16"/>
  <c r="C591" i="16"/>
  <c r="C592" i="16"/>
  <c r="C593" i="16"/>
  <c r="C594" i="16"/>
  <c r="C595" i="16"/>
  <c r="C596" i="16"/>
  <c r="C597" i="16"/>
  <c r="C598" i="16"/>
  <c r="C599" i="16"/>
  <c r="C600" i="16"/>
  <c r="C601" i="16"/>
  <c r="C602" i="16"/>
  <c r="C603" i="16"/>
  <c r="C604" i="16"/>
  <c r="C605" i="16"/>
  <c r="C606" i="16"/>
  <c r="C607" i="16"/>
  <c r="C608" i="16"/>
  <c r="C609" i="16"/>
  <c r="C610" i="16"/>
  <c r="C611" i="16"/>
  <c r="C612" i="16"/>
  <c r="C613" i="16"/>
  <c r="C614" i="16"/>
  <c r="C615" i="16"/>
  <c r="C616" i="16"/>
  <c r="C617" i="16"/>
  <c r="C618" i="16"/>
  <c r="C619" i="16"/>
  <c r="C620" i="16"/>
  <c r="C621" i="16"/>
  <c r="C622" i="16"/>
  <c r="C623" i="16"/>
  <c r="C624" i="16"/>
  <c r="C625" i="16"/>
  <c r="C626" i="16"/>
  <c r="C627" i="16"/>
  <c r="C628" i="16"/>
  <c r="C629" i="16"/>
  <c r="C630" i="16"/>
  <c r="C631" i="16"/>
  <c r="C632" i="16"/>
  <c r="C633" i="16"/>
  <c r="C634" i="16"/>
  <c r="C635" i="16"/>
  <c r="C636" i="16"/>
  <c r="C637" i="16"/>
  <c r="C638" i="16"/>
  <c r="C639" i="16"/>
  <c r="C640" i="16"/>
  <c r="C641" i="16"/>
  <c r="C642" i="16"/>
  <c r="C643" i="16"/>
  <c r="C644" i="16"/>
  <c r="C645" i="16"/>
  <c r="C646" i="16"/>
  <c r="C647" i="16"/>
  <c r="C648" i="16"/>
  <c r="C649" i="16"/>
  <c r="C650" i="16"/>
  <c r="C651" i="16"/>
  <c r="C652" i="16"/>
  <c r="C653" i="16"/>
  <c r="C654" i="16"/>
  <c r="C655" i="16"/>
  <c r="C656" i="16"/>
  <c r="C657" i="16"/>
  <c r="C658" i="16"/>
  <c r="C659" i="16"/>
  <c r="C660" i="16"/>
  <c r="C661" i="16"/>
  <c r="C662" i="16"/>
  <c r="C663" i="16"/>
  <c r="C664" i="16"/>
  <c r="C665" i="16"/>
  <c r="C666" i="16"/>
  <c r="C667" i="16"/>
  <c r="C668" i="16"/>
  <c r="C669" i="16"/>
  <c r="C670" i="16"/>
  <c r="C671" i="16"/>
  <c r="C672" i="16"/>
  <c r="C673" i="16"/>
  <c r="C674" i="16"/>
  <c r="C675" i="16"/>
  <c r="C676" i="16"/>
  <c r="C677" i="16"/>
  <c r="C678" i="16"/>
  <c r="C679" i="16"/>
  <c r="C680" i="16"/>
  <c r="C681" i="16"/>
  <c r="C682" i="16"/>
  <c r="C683" i="16"/>
  <c r="C684" i="16"/>
  <c r="C685" i="16"/>
  <c r="C686" i="16"/>
  <c r="C687" i="16"/>
  <c r="C688" i="16"/>
  <c r="C689" i="16"/>
  <c r="C690" i="16"/>
  <c r="C691" i="16"/>
  <c r="C692" i="16"/>
  <c r="C693" i="16"/>
  <c r="C694" i="16"/>
  <c r="C695" i="16"/>
  <c r="C696" i="16"/>
  <c r="C697" i="16"/>
  <c r="C698" i="16"/>
  <c r="C699" i="16"/>
  <c r="C700" i="16"/>
  <c r="C701" i="16"/>
  <c r="C702" i="16"/>
  <c r="C703" i="16"/>
  <c r="C704" i="16"/>
  <c r="C705" i="16"/>
  <c r="C706" i="16"/>
  <c r="C707" i="16"/>
  <c r="C708" i="16"/>
  <c r="C709" i="16"/>
  <c r="C710" i="16"/>
  <c r="C711" i="16"/>
  <c r="C712" i="16"/>
  <c r="C713" i="16"/>
  <c r="C714" i="16"/>
  <c r="C715" i="16"/>
  <c r="C716" i="16"/>
  <c r="C717" i="16"/>
  <c r="C718" i="16"/>
  <c r="C719" i="16"/>
  <c r="C720" i="16"/>
  <c r="C721" i="16"/>
  <c r="C722" i="16"/>
  <c r="C723" i="16"/>
  <c r="C724" i="16"/>
  <c r="C725" i="16"/>
  <c r="C726" i="16"/>
  <c r="C727" i="16"/>
  <c r="C728" i="16"/>
  <c r="C729" i="16"/>
  <c r="C730" i="16"/>
  <c r="C731" i="16"/>
  <c r="C732" i="16"/>
  <c r="C733" i="16"/>
  <c r="C734" i="16"/>
  <c r="C735" i="16"/>
  <c r="C736" i="16"/>
  <c r="C737" i="16"/>
  <c r="C738" i="16"/>
  <c r="C739" i="16"/>
  <c r="C740" i="16"/>
  <c r="C741" i="16"/>
  <c r="C743" i="16"/>
  <c r="C744" i="16"/>
  <c r="C745" i="16"/>
  <c r="C746" i="16"/>
  <c r="C747" i="16"/>
  <c r="C748" i="16"/>
  <c r="C749" i="16"/>
  <c r="C750" i="16"/>
  <c r="C751" i="16"/>
  <c r="C752" i="16"/>
  <c r="C753" i="16"/>
  <c r="C754" i="16"/>
  <c r="C755" i="16"/>
  <c r="C756" i="16"/>
  <c r="C757" i="16"/>
  <c r="C758" i="16"/>
  <c r="C759" i="16"/>
  <c r="C760" i="16"/>
  <c r="C761" i="16"/>
  <c r="C762" i="16"/>
  <c r="C763" i="16"/>
  <c r="C764" i="16"/>
  <c r="C765" i="16"/>
  <c r="C766" i="16"/>
  <c r="C767" i="16"/>
  <c r="C768" i="16"/>
  <c r="C769" i="16"/>
  <c r="C770" i="16"/>
  <c r="C771" i="16"/>
  <c r="C772" i="16"/>
  <c r="C773" i="16"/>
  <c r="C774" i="16"/>
  <c r="C775" i="16"/>
  <c r="C776" i="16"/>
  <c r="C777" i="16"/>
  <c r="C778" i="16"/>
  <c r="C779" i="16"/>
  <c r="C780" i="16"/>
  <c r="C783" i="16"/>
  <c r="C784" i="16"/>
  <c r="C785" i="16"/>
  <c r="C786" i="16"/>
  <c r="C787" i="16"/>
  <c r="C788" i="16"/>
  <c r="C789" i="16"/>
  <c r="C790" i="16"/>
  <c r="C791" i="16"/>
  <c r="C792" i="16"/>
  <c r="C793" i="16"/>
  <c r="C794" i="16"/>
  <c r="C795" i="16"/>
  <c r="C796" i="16"/>
  <c r="C797" i="16"/>
  <c r="C798" i="16"/>
  <c r="C799" i="16"/>
  <c r="C800" i="16"/>
  <c r="C801" i="16"/>
  <c r="C802" i="16"/>
  <c r="C803" i="16"/>
  <c r="C804" i="16"/>
  <c r="C805" i="16"/>
  <c r="C806" i="16"/>
  <c r="C807" i="16"/>
  <c r="C808" i="16"/>
  <c r="C809" i="16"/>
  <c r="C810" i="16"/>
  <c r="C811" i="16"/>
  <c r="C812" i="16"/>
  <c r="C813" i="16"/>
  <c r="C814" i="16"/>
  <c r="C815" i="16"/>
  <c r="C816" i="16"/>
  <c r="C817" i="16"/>
  <c r="C818" i="16"/>
  <c r="C819" i="16"/>
  <c r="C820" i="16"/>
  <c r="C821" i="16"/>
  <c r="C822" i="16"/>
  <c r="C823" i="16"/>
  <c r="C824" i="16"/>
  <c r="C825" i="16"/>
  <c r="C826" i="16"/>
  <c r="C827" i="16"/>
  <c r="C828" i="16"/>
  <c r="C829" i="16"/>
  <c r="C830" i="16"/>
  <c r="C831" i="16"/>
  <c r="C832" i="16"/>
  <c r="C833" i="16"/>
  <c r="C834" i="16"/>
  <c r="C835" i="16"/>
  <c r="C836" i="16"/>
  <c r="C837" i="16"/>
  <c r="C838" i="16"/>
  <c r="C839" i="16"/>
  <c r="C840" i="16"/>
  <c r="C841" i="16"/>
  <c r="C842" i="16"/>
  <c r="C843" i="16"/>
  <c r="C844" i="16"/>
  <c r="C845" i="16"/>
  <c r="C846" i="16"/>
  <c r="C847" i="16"/>
  <c r="C848" i="16"/>
  <c r="C849" i="16"/>
  <c r="C850" i="16"/>
  <c r="C851" i="16"/>
  <c r="C852" i="16"/>
  <c r="C853" i="16"/>
  <c r="C854" i="16"/>
  <c r="C855" i="16"/>
  <c r="C856" i="16"/>
  <c r="C857" i="16"/>
  <c r="C858" i="16"/>
  <c r="C859" i="16"/>
  <c r="C860" i="16"/>
  <c r="C861" i="16"/>
  <c r="C862" i="16"/>
  <c r="C863" i="16"/>
  <c r="C864" i="16"/>
  <c r="C865" i="16"/>
  <c r="C866" i="16"/>
  <c r="C867" i="16"/>
  <c r="C868" i="16"/>
  <c r="C869" i="16"/>
  <c r="C870" i="16"/>
  <c r="C871" i="16"/>
  <c r="C872" i="16"/>
  <c r="C873" i="16"/>
  <c r="C874" i="16"/>
  <c r="C875" i="16"/>
  <c r="C876" i="16"/>
  <c r="C877" i="16"/>
  <c r="C878" i="16"/>
  <c r="C879" i="16"/>
  <c r="C880" i="16"/>
  <c r="C881" i="16"/>
  <c r="C882" i="16"/>
  <c r="C883" i="16"/>
  <c r="C884" i="16"/>
  <c r="C885" i="16"/>
  <c r="C886" i="16"/>
  <c r="C887" i="16"/>
  <c r="C888" i="16"/>
  <c r="C889" i="16"/>
  <c r="C890" i="16"/>
  <c r="C891" i="16"/>
  <c r="C892" i="16"/>
  <c r="C893" i="16"/>
  <c r="C894" i="16"/>
  <c r="C895" i="16"/>
  <c r="C896" i="16"/>
  <c r="C897" i="16"/>
  <c r="C898" i="16"/>
  <c r="C899" i="16"/>
  <c r="C900" i="16"/>
  <c r="I411" i="16"/>
  <c r="I412" i="16"/>
  <c r="I413" i="16"/>
  <c r="I414" i="16"/>
  <c r="I415" i="16"/>
  <c r="I416" i="16"/>
  <c r="I417" i="16"/>
  <c r="I418" i="16"/>
  <c r="I419" i="16"/>
  <c r="I420" i="16"/>
  <c r="I421" i="16"/>
  <c r="I422" i="16"/>
  <c r="I423" i="16"/>
  <c r="I424" i="16"/>
  <c r="I425" i="16"/>
  <c r="I426" i="16"/>
  <c r="I427" i="16"/>
  <c r="I428" i="16"/>
  <c r="I429" i="16"/>
  <c r="I430" i="16"/>
  <c r="I431" i="16"/>
  <c r="I432" i="16"/>
  <c r="I433" i="16"/>
  <c r="I434" i="16"/>
  <c r="I435" i="16"/>
  <c r="I436" i="16"/>
  <c r="I437" i="16"/>
  <c r="I438" i="16"/>
  <c r="I439" i="16"/>
  <c r="I440" i="16"/>
  <c r="I441" i="16"/>
  <c r="I442" i="16"/>
  <c r="I443" i="16"/>
  <c r="I444" i="16"/>
  <c r="I445" i="16"/>
  <c r="I446" i="16"/>
  <c r="I447" i="16"/>
  <c r="I448" i="16"/>
  <c r="I449" i="16"/>
  <c r="I450" i="16"/>
  <c r="I451" i="16"/>
  <c r="I452" i="16"/>
  <c r="I453" i="16"/>
  <c r="I454" i="16"/>
  <c r="I455" i="16"/>
  <c r="I456" i="16"/>
  <c r="I457" i="16"/>
  <c r="I459" i="16"/>
  <c r="I460" i="16"/>
  <c r="I461" i="16"/>
  <c r="I462" i="16"/>
  <c r="I463" i="16"/>
  <c r="I464" i="16"/>
  <c r="I465" i="16"/>
  <c r="I466" i="16"/>
  <c r="I467" i="16"/>
  <c r="I468" i="16"/>
  <c r="I469" i="16"/>
  <c r="I470" i="16"/>
  <c r="I471" i="16"/>
  <c r="I472" i="16"/>
  <c r="I473" i="16"/>
  <c r="I474" i="16"/>
  <c r="I475" i="16"/>
  <c r="I476" i="16"/>
  <c r="I477" i="16"/>
  <c r="I478" i="16"/>
  <c r="I479" i="16"/>
  <c r="I480" i="16"/>
  <c r="I481" i="16"/>
  <c r="I482" i="16"/>
  <c r="I483" i="16"/>
  <c r="I484" i="16"/>
  <c r="I485" i="16"/>
  <c r="I486" i="16"/>
  <c r="I487" i="16"/>
  <c r="I488" i="16"/>
  <c r="I489" i="16"/>
  <c r="I490" i="16"/>
  <c r="I491" i="16"/>
  <c r="I492" i="16"/>
  <c r="I493" i="16"/>
  <c r="I494" i="16"/>
  <c r="I495" i="16"/>
  <c r="I496" i="16"/>
  <c r="I497" i="16"/>
  <c r="I498" i="16"/>
  <c r="I499" i="16"/>
  <c r="I500" i="16"/>
  <c r="I501" i="16"/>
  <c r="I502" i="16"/>
  <c r="I503" i="16"/>
  <c r="I504" i="16"/>
  <c r="I505" i="16"/>
  <c r="I506" i="16"/>
  <c r="I508" i="16"/>
  <c r="I509" i="16"/>
  <c r="I510" i="16"/>
  <c r="I511" i="16"/>
  <c r="I512" i="16"/>
  <c r="I513" i="16"/>
  <c r="I514" i="16"/>
  <c r="I515" i="16"/>
  <c r="I516" i="16"/>
  <c r="I517" i="16"/>
  <c r="I518" i="16"/>
  <c r="I519" i="16"/>
  <c r="I520" i="16"/>
  <c r="I521" i="16"/>
  <c r="I522" i="16"/>
  <c r="I523" i="16"/>
  <c r="I524" i="16"/>
  <c r="I525" i="16"/>
  <c r="I526" i="16"/>
  <c r="I527" i="16"/>
  <c r="I528" i="16"/>
  <c r="I529" i="16"/>
  <c r="I530" i="16"/>
  <c r="I531" i="16"/>
  <c r="I532" i="16"/>
  <c r="I533" i="16"/>
  <c r="I534" i="16"/>
  <c r="I535" i="16"/>
  <c r="I536" i="16"/>
  <c r="I537" i="16"/>
  <c r="I538" i="16"/>
  <c r="I539" i="16"/>
  <c r="I540" i="16"/>
  <c r="I541" i="16"/>
  <c r="I542" i="16"/>
  <c r="I543" i="16"/>
  <c r="I544" i="16"/>
  <c r="I545" i="16"/>
  <c r="I546" i="16"/>
  <c r="I547" i="16"/>
  <c r="I548" i="16"/>
  <c r="I549" i="16"/>
  <c r="I550" i="16"/>
  <c r="I551" i="16"/>
  <c r="I552" i="16"/>
  <c r="I553" i="16"/>
  <c r="I554" i="16"/>
  <c r="I555" i="16"/>
  <c r="I556" i="16"/>
  <c r="I557" i="16"/>
  <c r="I558" i="16"/>
  <c r="I559" i="16"/>
  <c r="I560" i="16"/>
  <c r="I561" i="16"/>
  <c r="I562" i="16"/>
  <c r="I563" i="16"/>
  <c r="I564" i="16"/>
  <c r="I565" i="16"/>
  <c r="I566" i="16"/>
  <c r="I567" i="16"/>
  <c r="I568" i="16"/>
  <c r="I569" i="16"/>
  <c r="I570" i="16"/>
  <c r="I571" i="16"/>
  <c r="I572" i="16"/>
  <c r="I573" i="16"/>
  <c r="I574" i="16"/>
  <c r="I575" i="16"/>
  <c r="I576" i="16"/>
  <c r="I577" i="16"/>
  <c r="I578" i="16"/>
  <c r="I579" i="16"/>
  <c r="I580" i="16"/>
  <c r="I581" i="16"/>
  <c r="I582" i="16"/>
  <c r="I583" i="16"/>
  <c r="I584" i="16"/>
  <c r="I585" i="16"/>
  <c r="I586" i="16"/>
  <c r="I587" i="16"/>
  <c r="I588" i="16"/>
  <c r="I589" i="16"/>
  <c r="I590" i="16"/>
  <c r="I591" i="16"/>
  <c r="I592" i="16"/>
  <c r="I593" i="16"/>
  <c r="I594" i="16"/>
  <c r="I595" i="16"/>
  <c r="I596" i="16"/>
  <c r="I597" i="16"/>
  <c r="I598" i="16"/>
  <c r="I599" i="16"/>
  <c r="I600" i="16"/>
  <c r="I601" i="16"/>
  <c r="I602" i="16"/>
  <c r="I603" i="16"/>
  <c r="I604" i="16"/>
  <c r="I605" i="16"/>
  <c r="I606" i="16"/>
  <c r="I607" i="16"/>
  <c r="I608" i="16"/>
  <c r="I609" i="16"/>
  <c r="I611" i="16"/>
  <c r="I612" i="16"/>
  <c r="I613" i="16"/>
  <c r="I614" i="16"/>
  <c r="I615" i="16"/>
  <c r="I616" i="16"/>
  <c r="I617" i="16"/>
  <c r="I618" i="16"/>
  <c r="I619" i="16"/>
  <c r="I620" i="16"/>
  <c r="I621" i="16"/>
  <c r="I622" i="16"/>
  <c r="I623" i="16"/>
  <c r="I624" i="16"/>
  <c r="I625" i="16"/>
  <c r="I626" i="16"/>
  <c r="I627" i="16"/>
  <c r="I628" i="16"/>
  <c r="I629" i="16"/>
  <c r="I630" i="16"/>
  <c r="I631" i="16"/>
  <c r="I632" i="16"/>
  <c r="I633" i="16"/>
  <c r="I634" i="16"/>
  <c r="I635" i="16"/>
  <c r="I636" i="16"/>
  <c r="I637" i="16"/>
  <c r="I638" i="16"/>
  <c r="I639" i="16"/>
  <c r="I640" i="16"/>
  <c r="I641" i="16"/>
  <c r="I642" i="16"/>
  <c r="I643" i="16"/>
  <c r="I644" i="16"/>
  <c r="I645" i="16"/>
  <c r="I646" i="16"/>
  <c r="I647" i="16"/>
  <c r="I648" i="16"/>
  <c r="I649" i="16"/>
  <c r="I650" i="16"/>
  <c r="I651" i="16"/>
  <c r="I652" i="16"/>
  <c r="I653" i="16"/>
  <c r="I654" i="16"/>
  <c r="I655" i="16"/>
  <c r="I656" i="16"/>
  <c r="I657" i="16"/>
  <c r="I658" i="16"/>
  <c r="I659" i="16"/>
  <c r="I660" i="16"/>
  <c r="I661" i="16"/>
  <c r="I662" i="16"/>
  <c r="I663" i="16"/>
  <c r="I664" i="16"/>
  <c r="I665" i="16"/>
  <c r="I666" i="16"/>
  <c r="I667" i="16"/>
  <c r="I668" i="16"/>
  <c r="I669" i="16"/>
  <c r="I670" i="16"/>
  <c r="I671" i="16"/>
  <c r="I672" i="16"/>
  <c r="I673" i="16"/>
  <c r="I674" i="16"/>
  <c r="I675" i="16"/>
  <c r="I676" i="16"/>
  <c r="I677" i="16"/>
  <c r="I678" i="16"/>
  <c r="I679" i="16"/>
  <c r="I680" i="16"/>
  <c r="I681" i="16"/>
  <c r="I682" i="16"/>
  <c r="I683" i="16"/>
  <c r="I684" i="16"/>
  <c r="I685" i="16"/>
  <c r="I686" i="16"/>
  <c r="I687" i="16"/>
  <c r="I688" i="16"/>
  <c r="I689" i="16"/>
  <c r="I690" i="16"/>
  <c r="I691" i="16"/>
  <c r="I692" i="16"/>
  <c r="I693" i="16"/>
  <c r="I694" i="16"/>
  <c r="I695" i="16"/>
  <c r="I696" i="16"/>
  <c r="I697" i="16"/>
  <c r="I698" i="16"/>
  <c r="I699" i="16"/>
  <c r="I700" i="16"/>
  <c r="I701" i="16"/>
  <c r="I702" i="16"/>
  <c r="I703" i="16"/>
  <c r="I704" i="16"/>
  <c r="I705" i="16"/>
  <c r="I706" i="16"/>
  <c r="I707" i="16"/>
  <c r="I708" i="16"/>
  <c r="I709" i="16"/>
  <c r="I710" i="16"/>
  <c r="I711" i="16"/>
  <c r="I712" i="16"/>
  <c r="I713" i="16"/>
  <c r="I714" i="16"/>
  <c r="I716" i="16"/>
  <c r="I717" i="16"/>
  <c r="I718" i="16"/>
  <c r="I719" i="16"/>
  <c r="I720" i="16"/>
  <c r="I721" i="16"/>
  <c r="I722" i="16"/>
  <c r="I723" i="16"/>
  <c r="I724" i="16"/>
  <c r="I725" i="16"/>
  <c r="I726" i="16"/>
  <c r="I727" i="16"/>
  <c r="I728" i="16"/>
  <c r="I729" i="16"/>
  <c r="I730" i="16"/>
  <c r="I731" i="16"/>
  <c r="I732" i="16"/>
  <c r="I733" i="16"/>
  <c r="I734" i="16"/>
  <c r="I735" i="16"/>
  <c r="I736" i="16"/>
  <c r="I737" i="16"/>
  <c r="I738" i="16"/>
  <c r="I739" i="16"/>
  <c r="I740" i="16"/>
  <c r="I741" i="16"/>
  <c r="I743" i="16"/>
  <c r="I744" i="16"/>
  <c r="I745" i="16"/>
  <c r="I746" i="16"/>
  <c r="I747" i="16"/>
  <c r="I748" i="16"/>
  <c r="I749" i="16"/>
  <c r="I750" i="16"/>
  <c r="I751" i="16"/>
  <c r="I752" i="16"/>
  <c r="I753" i="16"/>
  <c r="I754" i="16"/>
  <c r="I755" i="16"/>
  <c r="I756" i="16"/>
  <c r="I757" i="16"/>
  <c r="I758" i="16"/>
  <c r="I759" i="16"/>
  <c r="I760" i="16"/>
  <c r="I761" i="16"/>
  <c r="I762" i="16"/>
  <c r="I763" i="16"/>
  <c r="I764" i="16"/>
  <c r="I765" i="16"/>
  <c r="I766" i="16"/>
  <c r="I767" i="16"/>
  <c r="I768" i="16"/>
  <c r="I769" i="16"/>
  <c r="I770" i="16"/>
  <c r="I773" i="16"/>
  <c r="I774" i="16"/>
  <c r="I775" i="16"/>
  <c r="I776" i="16"/>
  <c r="I777" i="16"/>
  <c r="I778" i="16"/>
  <c r="I779" i="16"/>
  <c r="I780" i="16"/>
  <c r="I783" i="16"/>
  <c r="I784" i="16"/>
  <c r="I785" i="16"/>
  <c r="I786" i="16"/>
  <c r="I787" i="16"/>
  <c r="I788" i="16"/>
  <c r="I789" i="16"/>
  <c r="I793" i="16"/>
  <c r="I794" i="16"/>
  <c r="I797" i="16"/>
  <c r="I798" i="16"/>
  <c r="I799" i="16"/>
  <c r="I800" i="16"/>
  <c r="I801" i="16"/>
  <c r="I802" i="16"/>
  <c r="I803" i="16"/>
  <c r="I804" i="16"/>
  <c r="I805" i="16"/>
  <c r="I806" i="16"/>
  <c r="I807" i="16"/>
  <c r="I808" i="16"/>
  <c r="I809" i="16"/>
  <c r="I810" i="16"/>
  <c r="I811" i="16"/>
  <c r="I812" i="16"/>
  <c r="I813" i="16"/>
  <c r="I814" i="16"/>
  <c r="I817" i="16"/>
  <c r="I818" i="16"/>
  <c r="I819" i="16"/>
  <c r="I820" i="16"/>
  <c r="I821" i="16"/>
  <c r="I822" i="16"/>
  <c r="I823" i="16"/>
  <c r="I824" i="16"/>
  <c r="I825" i="16"/>
  <c r="I826" i="16"/>
  <c r="I827" i="16"/>
  <c r="I828" i="16"/>
  <c r="I829" i="16"/>
  <c r="I830" i="16"/>
  <c r="I831" i="16"/>
  <c r="I832" i="16"/>
  <c r="I833" i="16"/>
  <c r="I834" i="16"/>
  <c r="I835" i="16"/>
  <c r="I836" i="16"/>
  <c r="I837" i="16"/>
  <c r="I838" i="16"/>
  <c r="I839" i="16"/>
  <c r="I840" i="16"/>
  <c r="I841" i="16"/>
  <c r="I842" i="16"/>
  <c r="I843" i="16"/>
  <c r="I844" i="16"/>
  <c r="I845" i="16"/>
  <c r="I846" i="16"/>
  <c r="I847" i="16"/>
  <c r="I848" i="16"/>
  <c r="I849" i="16"/>
  <c r="I850" i="16"/>
  <c r="I851" i="16"/>
  <c r="I852" i="16"/>
  <c r="I853" i="16"/>
  <c r="I854" i="16"/>
  <c r="I856" i="16"/>
  <c r="I857" i="16"/>
  <c r="I858" i="16"/>
  <c r="I859" i="16"/>
  <c r="I860" i="16"/>
  <c r="I861" i="16"/>
  <c r="I862" i="16"/>
  <c r="I863" i="16"/>
  <c r="I864" i="16"/>
  <c r="I865" i="16"/>
  <c r="I866" i="16"/>
  <c r="I867" i="16"/>
  <c r="I868" i="16"/>
  <c r="I869" i="16"/>
  <c r="I870" i="16"/>
  <c r="I871" i="16"/>
  <c r="I872" i="16"/>
  <c r="I873" i="16"/>
  <c r="I874" i="16"/>
  <c r="I875" i="16"/>
  <c r="I876" i="16"/>
  <c r="I877" i="16"/>
  <c r="I878" i="16"/>
  <c r="I879" i="16"/>
  <c r="I880" i="16"/>
  <c r="I883" i="16"/>
  <c r="I884" i="16"/>
  <c r="I885" i="16"/>
  <c r="I886" i="16"/>
  <c r="I887" i="16"/>
  <c r="I888" i="16"/>
  <c r="I889" i="16"/>
  <c r="I890" i="16"/>
  <c r="I891" i="16"/>
  <c r="I892" i="16"/>
  <c r="I893" i="16"/>
  <c r="I894" i="16"/>
  <c r="I895" i="16"/>
  <c r="I896" i="16"/>
  <c r="I897" i="16"/>
  <c r="I898" i="16"/>
  <c r="I899" i="16"/>
  <c r="I900" i="16"/>
  <c r="K411" i="16"/>
  <c r="K412" i="16"/>
  <c r="K413" i="16"/>
  <c r="K414" i="16"/>
  <c r="K415" i="16"/>
  <c r="K416" i="16"/>
  <c r="K417" i="16"/>
  <c r="K418" i="16"/>
  <c r="K419" i="16"/>
  <c r="K420" i="16"/>
  <c r="K421" i="16"/>
  <c r="K422" i="16"/>
  <c r="K423" i="16"/>
  <c r="K424" i="16"/>
  <c r="K425" i="16"/>
  <c r="K426" i="16"/>
  <c r="K427" i="16"/>
  <c r="K428" i="16"/>
  <c r="K429" i="16"/>
  <c r="K430" i="16"/>
  <c r="K431" i="16"/>
  <c r="K432" i="16"/>
  <c r="K433" i="16"/>
  <c r="K434" i="16"/>
  <c r="K435" i="16"/>
  <c r="K436" i="16"/>
  <c r="K437" i="16"/>
  <c r="K438" i="16"/>
  <c r="K439" i="16"/>
  <c r="K440" i="16"/>
  <c r="K441" i="16"/>
  <c r="K442" i="16"/>
  <c r="K443" i="16"/>
  <c r="K444" i="16"/>
  <c r="K445" i="16"/>
  <c r="K446" i="16"/>
  <c r="K447" i="16"/>
  <c r="K448" i="16"/>
  <c r="K449" i="16"/>
  <c r="K450" i="16"/>
  <c r="K451" i="16"/>
  <c r="K452" i="16"/>
  <c r="K453" i="16"/>
  <c r="K454" i="16"/>
  <c r="K455" i="16"/>
  <c r="K456" i="16"/>
  <c r="K457" i="16"/>
  <c r="K458" i="16"/>
  <c r="K459" i="16"/>
  <c r="K460" i="16"/>
  <c r="K461" i="16"/>
  <c r="K462" i="16"/>
  <c r="K463" i="16"/>
  <c r="K464" i="16"/>
  <c r="K465" i="16"/>
  <c r="K466" i="16"/>
  <c r="K467" i="16"/>
  <c r="K468" i="16"/>
  <c r="K469" i="16"/>
  <c r="K470" i="16"/>
  <c r="K471" i="16"/>
  <c r="K472" i="16"/>
  <c r="K473" i="16"/>
  <c r="K474" i="16"/>
  <c r="K475" i="16"/>
  <c r="K476" i="16"/>
  <c r="K477" i="16"/>
  <c r="K478" i="16"/>
  <c r="K479" i="16"/>
  <c r="K480" i="16"/>
  <c r="K481" i="16"/>
  <c r="K482" i="16"/>
  <c r="K483" i="16"/>
  <c r="K484" i="16"/>
  <c r="K485" i="16"/>
  <c r="K486" i="16"/>
  <c r="K487" i="16"/>
  <c r="K488" i="16"/>
  <c r="K489" i="16"/>
  <c r="K490" i="16"/>
  <c r="K491" i="16"/>
  <c r="K492" i="16"/>
  <c r="K493" i="16"/>
  <c r="K494" i="16"/>
  <c r="K495" i="16"/>
  <c r="K496" i="16"/>
  <c r="K497" i="16"/>
  <c r="K498" i="16"/>
  <c r="K499" i="16"/>
  <c r="K500" i="16"/>
  <c r="K501" i="16"/>
  <c r="K502" i="16"/>
  <c r="K503" i="16"/>
  <c r="K504" i="16"/>
  <c r="K505" i="16"/>
  <c r="K506" i="16"/>
  <c r="K507" i="16"/>
  <c r="K508" i="16"/>
  <c r="K509" i="16"/>
  <c r="K510" i="16"/>
  <c r="K511" i="16"/>
  <c r="K512" i="16"/>
  <c r="K513" i="16"/>
  <c r="K514" i="16"/>
  <c r="K515" i="16"/>
  <c r="K516" i="16"/>
  <c r="K517" i="16"/>
  <c r="K518" i="16"/>
  <c r="K519" i="16"/>
  <c r="K520" i="16"/>
  <c r="K521" i="16"/>
  <c r="K522" i="16"/>
  <c r="K523" i="16"/>
  <c r="K524" i="16"/>
  <c r="K525" i="16"/>
  <c r="K526" i="16"/>
  <c r="K527" i="16"/>
  <c r="K528" i="16"/>
  <c r="K529" i="16"/>
  <c r="K530" i="16"/>
  <c r="K531" i="16"/>
  <c r="K532" i="16"/>
  <c r="K533" i="16"/>
  <c r="K534" i="16"/>
  <c r="K535" i="16"/>
  <c r="K536" i="16"/>
  <c r="K537" i="16"/>
  <c r="K538" i="16"/>
  <c r="K539" i="16"/>
  <c r="K540" i="16"/>
  <c r="K541" i="16"/>
  <c r="K542" i="16"/>
  <c r="K543" i="16"/>
  <c r="K544" i="16"/>
  <c r="K545" i="16"/>
  <c r="K546" i="16"/>
  <c r="K547" i="16"/>
  <c r="K548" i="16"/>
  <c r="K549" i="16"/>
  <c r="K550" i="16"/>
  <c r="K551" i="16"/>
  <c r="K552" i="16"/>
  <c r="K553" i="16"/>
  <c r="K554" i="16"/>
  <c r="K555" i="16"/>
  <c r="K556" i="16"/>
  <c r="K557" i="16"/>
  <c r="K558" i="16"/>
  <c r="K559" i="16"/>
  <c r="K560" i="16"/>
  <c r="K561" i="16"/>
  <c r="K562" i="16"/>
  <c r="K563" i="16"/>
  <c r="K564" i="16"/>
  <c r="K565" i="16"/>
  <c r="K566" i="16"/>
  <c r="K567" i="16"/>
  <c r="K568" i="16"/>
  <c r="K569" i="16"/>
  <c r="K570" i="16"/>
  <c r="K571" i="16"/>
  <c r="K572" i="16"/>
  <c r="K573" i="16"/>
  <c r="K574" i="16"/>
  <c r="K575" i="16"/>
  <c r="K576" i="16"/>
  <c r="K577" i="16"/>
  <c r="K578" i="16"/>
  <c r="K579" i="16"/>
  <c r="K580" i="16"/>
  <c r="K581" i="16"/>
  <c r="K582" i="16"/>
  <c r="K583" i="16"/>
  <c r="K584" i="16"/>
  <c r="K585" i="16"/>
  <c r="K586" i="16"/>
  <c r="K587" i="16"/>
  <c r="K588" i="16"/>
  <c r="K589" i="16"/>
  <c r="K590" i="16"/>
  <c r="K591" i="16"/>
  <c r="K592" i="16"/>
  <c r="K593" i="16"/>
  <c r="K594" i="16"/>
  <c r="K595" i="16"/>
  <c r="K596" i="16"/>
  <c r="K597" i="16"/>
  <c r="K598" i="16"/>
  <c r="K599" i="16"/>
  <c r="K600" i="16"/>
  <c r="K601" i="16"/>
  <c r="K602" i="16"/>
  <c r="K603" i="16"/>
  <c r="K604" i="16"/>
  <c r="K605" i="16"/>
  <c r="K606" i="16"/>
  <c r="K607" i="16"/>
  <c r="K608" i="16"/>
  <c r="K609" i="16"/>
  <c r="K610" i="16"/>
  <c r="K611" i="16"/>
  <c r="K612" i="16"/>
  <c r="K613" i="16"/>
  <c r="K614" i="16"/>
  <c r="K615" i="16"/>
  <c r="K616" i="16"/>
  <c r="K617" i="16"/>
  <c r="K618" i="16"/>
  <c r="K619" i="16"/>
  <c r="K620" i="16"/>
  <c r="K621" i="16"/>
  <c r="K622" i="16"/>
  <c r="K623" i="16"/>
  <c r="K624" i="16"/>
  <c r="K625" i="16"/>
  <c r="K626" i="16"/>
  <c r="K627" i="16"/>
  <c r="K628" i="16"/>
  <c r="K629" i="16"/>
  <c r="K630" i="16"/>
  <c r="K631" i="16"/>
  <c r="K632" i="16"/>
  <c r="K633" i="16"/>
  <c r="K634" i="16"/>
  <c r="K635" i="16"/>
  <c r="K636" i="16"/>
  <c r="K637" i="16"/>
  <c r="K638" i="16"/>
  <c r="K639" i="16"/>
  <c r="K640" i="16"/>
  <c r="K641" i="16"/>
  <c r="K642" i="16"/>
  <c r="K643" i="16"/>
  <c r="K644" i="16"/>
  <c r="K645" i="16"/>
  <c r="K646" i="16"/>
  <c r="K647" i="16"/>
  <c r="K648" i="16"/>
  <c r="K649" i="16"/>
  <c r="K650" i="16"/>
  <c r="K651" i="16"/>
  <c r="K652" i="16"/>
  <c r="K653" i="16"/>
  <c r="K654" i="16"/>
  <c r="K655" i="16"/>
  <c r="K656" i="16"/>
  <c r="K657" i="16"/>
  <c r="K658" i="16"/>
  <c r="K659" i="16"/>
  <c r="K660" i="16"/>
  <c r="K661" i="16"/>
  <c r="K662" i="16"/>
  <c r="K663" i="16"/>
  <c r="K664" i="16"/>
  <c r="K665" i="16"/>
  <c r="K666" i="16"/>
  <c r="K667" i="16"/>
  <c r="K668" i="16"/>
  <c r="K669" i="16"/>
  <c r="K670" i="16"/>
  <c r="K671" i="16"/>
  <c r="K672" i="16"/>
  <c r="K673" i="16"/>
  <c r="K674" i="16"/>
  <c r="K675" i="16"/>
  <c r="K676" i="16"/>
  <c r="K677" i="16"/>
  <c r="K678" i="16"/>
  <c r="K679" i="16"/>
  <c r="K680" i="16"/>
  <c r="K681" i="16"/>
  <c r="K682" i="16"/>
  <c r="K683" i="16"/>
  <c r="K684" i="16"/>
  <c r="K685" i="16"/>
  <c r="K686" i="16"/>
  <c r="K687" i="16"/>
  <c r="K688" i="16"/>
  <c r="K689" i="16"/>
  <c r="K690" i="16"/>
  <c r="K691" i="16"/>
  <c r="K692" i="16"/>
  <c r="K693" i="16"/>
  <c r="K694" i="16"/>
  <c r="K695" i="16"/>
  <c r="K696" i="16"/>
  <c r="K697" i="16"/>
  <c r="K698" i="16"/>
  <c r="K699" i="16"/>
  <c r="K700" i="16"/>
  <c r="K701" i="16"/>
  <c r="K702" i="16"/>
  <c r="K703" i="16"/>
  <c r="K704" i="16"/>
  <c r="K705" i="16"/>
  <c r="K706" i="16"/>
  <c r="K707" i="16"/>
  <c r="K708" i="16"/>
  <c r="K709" i="16"/>
  <c r="K710" i="16"/>
  <c r="K711" i="16"/>
  <c r="K712" i="16"/>
  <c r="K713" i="16"/>
  <c r="K714" i="16"/>
  <c r="K715" i="16"/>
  <c r="K716" i="16"/>
  <c r="K717" i="16"/>
  <c r="K718" i="16"/>
  <c r="K719" i="16"/>
  <c r="K720" i="16"/>
  <c r="K721" i="16"/>
  <c r="K722" i="16"/>
  <c r="K723" i="16"/>
  <c r="K724" i="16"/>
  <c r="K725" i="16"/>
  <c r="K726" i="16"/>
  <c r="K727" i="16"/>
  <c r="K728" i="16"/>
  <c r="K729" i="16"/>
  <c r="K730" i="16"/>
  <c r="K731" i="16"/>
  <c r="K732" i="16"/>
  <c r="K733" i="16"/>
  <c r="K734" i="16"/>
  <c r="K735" i="16"/>
  <c r="K736" i="16"/>
  <c r="K737" i="16"/>
  <c r="K738" i="16"/>
  <c r="K739" i="16"/>
  <c r="K740" i="16"/>
  <c r="K741" i="16"/>
  <c r="K743" i="16"/>
  <c r="K744" i="16"/>
  <c r="K745" i="16"/>
  <c r="K746" i="16"/>
  <c r="K747" i="16"/>
  <c r="K748" i="16"/>
  <c r="K749" i="16"/>
  <c r="K750" i="16"/>
  <c r="K751" i="16"/>
  <c r="K752" i="16"/>
  <c r="K753" i="16"/>
  <c r="K754" i="16"/>
  <c r="K755" i="16"/>
  <c r="K756" i="16"/>
  <c r="K757" i="16"/>
  <c r="K758" i="16"/>
  <c r="K759" i="16"/>
  <c r="K760" i="16"/>
  <c r="K761" i="16"/>
  <c r="K762" i="16"/>
  <c r="K763" i="16"/>
  <c r="K764" i="16"/>
  <c r="K765" i="16"/>
  <c r="K766" i="16"/>
  <c r="K767" i="16"/>
  <c r="K768" i="16"/>
  <c r="K769" i="16"/>
  <c r="K770" i="16"/>
  <c r="K771" i="16"/>
  <c r="K772" i="16"/>
  <c r="K773" i="16"/>
  <c r="K774" i="16"/>
  <c r="K775" i="16"/>
  <c r="K776" i="16"/>
  <c r="K777" i="16"/>
  <c r="K778" i="16"/>
  <c r="K779" i="16"/>
  <c r="K780" i="16"/>
  <c r="K783" i="16"/>
  <c r="K784" i="16"/>
  <c r="K785" i="16"/>
  <c r="K786" i="16"/>
  <c r="K787" i="16"/>
  <c r="K788" i="16"/>
  <c r="K789" i="16"/>
  <c r="K790" i="16"/>
  <c r="K791" i="16"/>
  <c r="K792" i="16"/>
  <c r="K793" i="16"/>
  <c r="K794" i="16"/>
  <c r="K795" i="16"/>
  <c r="K796" i="16"/>
  <c r="K797" i="16"/>
  <c r="K798" i="16"/>
  <c r="K799" i="16"/>
  <c r="K800" i="16"/>
  <c r="K801" i="16"/>
  <c r="K802" i="16"/>
  <c r="K803" i="16"/>
  <c r="K804" i="16"/>
  <c r="K805" i="16"/>
  <c r="K806" i="16"/>
  <c r="K807" i="16"/>
  <c r="K808" i="16"/>
  <c r="K809" i="16"/>
  <c r="K810" i="16"/>
  <c r="K811" i="16"/>
  <c r="K812" i="16"/>
  <c r="K813" i="16"/>
  <c r="K814" i="16"/>
  <c r="K815" i="16"/>
  <c r="K816" i="16"/>
  <c r="K817" i="16"/>
  <c r="K818" i="16"/>
  <c r="K819" i="16"/>
  <c r="K820" i="16"/>
  <c r="K821" i="16"/>
  <c r="K822" i="16"/>
  <c r="K823" i="16"/>
  <c r="K824" i="16"/>
  <c r="K825" i="16"/>
  <c r="K826" i="16"/>
  <c r="K827" i="16"/>
  <c r="K828" i="16"/>
  <c r="K829" i="16"/>
  <c r="K830" i="16"/>
  <c r="K831" i="16"/>
  <c r="K832" i="16"/>
  <c r="K833" i="16"/>
  <c r="K834" i="16"/>
  <c r="K835" i="16"/>
  <c r="K836" i="16"/>
  <c r="K837" i="16"/>
  <c r="K838" i="16"/>
  <c r="K839" i="16"/>
  <c r="K840" i="16"/>
  <c r="K841" i="16"/>
  <c r="K842" i="16"/>
  <c r="K843" i="16"/>
  <c r="K844" i="16"/>
  <c r="K845" i="16"/>
  <c r="K846" i="16"/>
  <c r="K847" i="16"/>
  <c r="K848" i="16"/>
  <c r="K849" i="16"/>
  <c r="K850" i="16"/>
  <c r="K851" i="16"/>
  <c r="K852" i="16"/>
  <c r="K853" i="16"/>
  <c r="K854" i="16"/>
  <c r="K855" i="16"/>
  <c r="K856" i="16"/>
  <c r="K857" i="16"/>
  <c r="K858" i="16"/>
  <c r="K859" i="16"/>
  <c r="K860" i="16"/>
  <c r="K861" i="16"/>
  <c r="K862" i="16"/>
  <c r="K863" i="16"/>
  <c r="K864" i="16"/>
  <c r="K865" i="16"/>
  <c r="K866" i="16"/>
  <c r="K867" i="16"/>
  <c r="K868" i="16"/>
  <c r="K869" i="16"/>
  <c r="K870" i="16"/>
  <c r="K871" i="16"/>
  <c r="K872" i="16"/>
  <c r="K873" i="16"/>
  <c r="K874" i="16"/>
  <c r="K875" i="16"/>
  <c r="K876" i="16"/>
  <c r="K877" i="16"/>
  <c r="K878" i="16"/>
  <c r="K879" i="16"/>
  <c r="K880" i="16"/>
  <c r="K881" i="16"/>
  <c r="K882" i="16"/>
  <c r="K883" i="16"/>
  <c r="K884" i="16"/>
  <c r="K885" i="16"/>
  <c r="K886" i="16"/>
  <c r="K887" i="16"/>
  <c r="K888" i="16"/>
  <c r="K889" i="16"/>
  <c r="K890" i="16"/>
  <c r="K891" i="16"/>
  <c r="K892" i="16"/>
  <c r="K893" i="16"/>
  <c r="K894" i="16"/>
  <c r="K895" i="16"/>
  <c r="K896" i="16"/>
  <c r="K897" i="16"/>
  <c r="K898" i="16"/>
  <c r="K899" i="16"/>
  <c r="K900" i="16"/>
  <c r="C411" i="18"/>
  <c r="C412" i="18"/>
  <c r="C413" i="18"/>
  <c r="C414" i="18"/>
  <c r="C415" i="18"/>
  <c r="C416" i="18"/>
  <c r="C417" i="18"/>
  <c r="C418" i="18"/>
  <c r="C419" i="18"/>
  <c r="C420" i="18"/>
  <c r="C421" i="18"/>
  <c r="C422" i="18"/>
  <c r="C423" i="18"/>
  <c r="C424" i="18"/>
  <c r="C425" i="18"/>
  <c r="C426" i="18"/>
  <c r="C427" i="18"/>
  <c r="C428" i="18"/>
  <c r="C429" i="18"/>
  <c r="C430" i="18"/>
  <c r="C431" i="18"/>
  <c r="C432" i="18"/>
  <c r="C433" i="18"/>
  <c r="C434" i="18"/>
  <c r="C435" i="18"/>
  <c r="C436" i="18"/>
  <c r="C437" i="18"/>
  <c r="C438" i="18"/>
  <c r="C439" i="18"/>
  <c r="C440" i="18"/>
  <c r="C441" i="18"/>
  <c r="C442" i="18"/>
  <c r="C443" i="18"/>
  <c r="C444" i="18"/>
  <c r="C445" i="18"/>
  <c r="C446" i="18"/>
  <c r="C447" i="18"/>
  <c r="C448" i="18"/>
  <c r="C449" i="18"/>
  <c r="C450" i="18"/>
  <c r="C451" i="18"/>
  <c r="C452" i="18"/>
  <c r="C453" i="18"/>
  <c r="C454" i="18"/>
  <c r="C455" i="18"/>
  <c r="C456" i="18"/>
  <c r="C457" i="18"/>
  <c r="C458" i="18"/>
  <c r="C459" i="18"/>
  <c r="C460" i="18"/>
  <c r="C461" i="18"/>
  <c r="C462" i="18"/>
  <c r="C463" i="18"/>
  <c r="C464" i="18"/>
  <c r="C465" i="18"/>
  <c r="C466" i="18"/>
  <c r="C467" i="18"/>
  <c r="C468" i="18"/>
  <c r="C469" i="18"/>
  <c r="C470" i="18"/>
  <c r="C471" i="18"/>
  <c r="C472" i="18"/>
  <c r="C473" i="18"/>
  <c r="C474" i="18"/>
  <c r="C475" i="18"/>
  <c r="C476" i="18"/>
  <c r="C477" i="18"/>
  <c r="C478" i="18"/>
  <c r="C479" i="18"/>
  <c r="C480" i="18"/>
  <c r="C481" i="18"/>
  <c r="C482" i="18"/>
  <c r="C483" i="18"/>
  <c r="C484" i="18"/>
  <c r="C485" i="18"/>
  <c r="C486" i="18"/>
  <c r="C487" i="18"/>
  <c r="C488" i="18"/>
  <c r="C489" i="18"/>
  <c r="C490" i="18"/>
  <c r="C491" i="18"/>
  <c r="C492" i="18"/>
  <c r="C493" i="18"/>
  <c r="C494" i="18"/>
  <c r="C495" i="18"/>
  <c r="C496" i="18"/>
  <c r="C497" i="18"/>
  <c r="C498" i="18"/>
  <c r="C499" i="18"/>
  <c r="C500" i="18"/>
  <c r="C501" i="18"/>
  <c r="C502" i="18"/>
  <c r="C503" i="18"/>
  <c r="C504" i="18"/>
  <c r="C505" i="18"/>
  <c r="C506" i="18"/>
  <c r="C507" i="18"/>
  <c r="C508" i="18"/>
  <c r="C509" i="18"/>
  <c r="C510" i="18"/>
  <c r="C511" i="18"/>
  <c r="C512" i="18"/>
  <c r="C513" i="18"/>
  <c r="C514" i="18"/>
  <c r="C515" i="18"/>
  <c r="C516" i="18"/>
  <c r="C517" i="18"/>
  <c r="C518" i="18"/>
  <c r="C519" i="18"/>
  <c r="C520" i="18"/>
  <c r="C521" i="18"/>
  <c r="C522" i="18"/>
  <c r="C523" i="18"/>
  <c r="C524" i="18"/>
  <c r="C525" i="18"/>
  <c r="C526" i="18"/>
  <c r="C527" i="18"/>
  <c r="C528" i="18"/>
  <c r="C529" i="18"/>
  <c r="C530" i="18"/>
  <c r="C531" i="18"/>
  <c r="C532" i="18"/>
  <c r="C533" i="18"/>
  <c r="C534" i="18"/>
  <c r="C535" i="18"/>
  <c r="C536" i="18"/>
  <c r="C537" i="18"/>
  <c r="C538" i="18"/>
  <c r="C539" i="18"/>
  <c r="C540" i="18"/>
  <c r="C541" i="18"/>
  <c r="C542" i="18"/>
  <c r="C543" i="18"/>
  <c r="C544" i="18"/>
  <c r="C545" i="18"/>
  <c r="C546" i="18"/>
  <c r="C547" i="18"/>
  <c r="C548" i="18"/>
  <c r="C549" i="18"/>
  <c r="C550" i="18"/>
  <c r="C551" i="18"/>
  <c r="C552" i="18"/>
  <c r="C553" i="18"/>
  <c r="C554" i="18"/>
  <c r="C555" i="18"/>
  <c r="C556" i="18"/>
  <c r="C557" i="18"/>
  <c r="C558" i="18"/>
  <c r="C559" i="18"/>
  <c r="C560" i="18"/>
  <c r="C561" i="18"/>
  <c r="C562" i="18"/>
  <c r="C563" i="18"/>
  <c r="C564" i="18"/>
  <c r="C565" i="18"/>
  <c r="C566" i="18"/>
  <c r="C567" i="18"/>
  <c r="C568" i="18"/>
  <c r="C569" i="18"/>
  <c r="C570" i="18"/>
  <c r="C571" i="18"/>
  <c r="C572" i="18"/>
  <c r="C573" i="18"/>
  <c r="C574" i="18"/>
  <c r="C575" i="18"/>
  <c r="C576" i="18"/>
  <c r="C577" i="18"/>
  <c r="C578" i="18"/>
  <c r="C579" i="18"/>
  <c r="C580" i="18"/>
  <c r="C581" i="18"/>
  <c r="C582" i="18"/>
  <c r="C583" i="18"/>
  <c r="C584" i="18"/>
  <c r="C585" i="18"/>
  <c r="C586" i="18"/>
  <c r="C587" i="18"/>
  <c r="C588" i="18"/>
  <c r="C589" i="18"/>
  <c r="C590" i="18"/>
  <c r="C591" i="18"/>
  <c r="C592" i="18"/>
  <c r="C593" i="18"/>
  <c r="C594" i="18"/>
  <c r="C595" i="18"/>
  <c r="C596" i="18"/>
  <c r="C597" i="18"/>
  <c r="C598" i="18"/>
  <c r="C599" i="18"/>
  <c r="C600" i="18"/>
  <c r="C601" i="18"/>
  <c r="C602" i="18"/>
  <c r="C603" i="18"/>
  <c r="C604" i="18"/>
  <c r="C605" i="18"/>
  <c r="C606" i="18"/>
  <c r="C607" i="18"/>
  <c r="C608" i="18"/>
  <c r="C609" i="18"/>
  <c r="C610" i="18"/>
  <c r="C611" i="18"/>
  <c r="C612" i="18"/>
  <c r="C613" i="18"/>
  <c r="C614" i="18"/>
  <c r="C615" i="18"/>
  <c r="C616" i="18"/>
  <c r="C617" i="18"/>
  <c r="C618" i="18"/>
  <c r="C619" i="18"/>
  <c r="C620" i="18"/>
  <c r="C621" i="18"/>
  <c r="C622" i="18"/>
  <c r="C623" i="18"/>
  <c r="C624" i="18"/>
  <c r="C625" i="18"/>
  <c r="C626" i="18"/>
  <c r="C627" i="18"/>
  <c r="C628" i="18"/>
  <c r="C629" i="18"/>
  <c r="C630" i="18"/>
  <c r="C631" i="18"/>
  <c r="C632" i="18"/>
  <c r="C633" i="18"/>
  <c r="C634" i="18"/>
  <c r="C635" i="18"/>
  <c r="C636" i="18"/>
  <c r="C637" i="18"/>
  <c r="C638" i="18"/>
  <c r="C639" i="18"/>
  <c r="C640" i="18"/>
  <c r="C641" i="18"/>
  <c r="C642" i="18"/>
  <c r="C643" i="18"/>
  <c r="C644" i="18"/>
  <c r="C645" i="18"/>
  <c r="C646" i="18"/>
  <c r="C647" i="18"/>
  <c r="C648" i="18"/>
  <c r="C649" i="18"/>
  <c r="C650" i="18"/>
  <c r="C651" i="18"/>
  <c r="C652" i="18"/>
  <c r="C653" i="18"/>
  <c r="C654" i="18"/>
  <c r="C655" i="18"/>
  <c r="C656" i="18"/>
  <c r="C657" i="18"/>
  <c r="C658" i="18"/>
  <c r="C659" i="18"/>
  <c r="C660" i="18"/>
  <c r="C661" i="18"/>
  <c r="C662" i="18"/>
  <c r="C663" i="18"/>
  <c r="C664" i="18"/>
  <c r="C665" i="18"/>
  <c r="C666" i="18"/>
  <c r="C667" i="18"/>
  <c r="C668" i="18"/>
  <c r="C669" i="18"/>
  <c r="C670" i="18"/>
  <c r="C671" i="18"/>
  <c r="C672" i="18"/>
  <c r="C673" i="18"/>
  <c r="C674" i="18"/>
  <c r="C675" i="18"/>
  <c r="C676" i="18"/>
  <c r="C677" i="18"/>
  <c r="C678" i="18"/>
  <c r="C679" i="18"/>
  <c r="C680" i="18"/>
  <c r="C681" i="18"/>
  <c r="C682" i="18"/>
  <c r="C683" i="18"/>
  <c r="C684" i="18"/>
  <c r="C685" i="18"/>
  <c r="C686" i="18"/>
  <c r="C687" i="18"/>
  <c r="C688" i="18"/>
  <c r="C689" i="18"/>
  <c r="C690" i="18"/>
  <c r="C691" i="18"/>
  <c r="C692" i="18"/>
  <c r="C693" i="18"/>
  <c r="C694" i="18"/>
  <c r="C695" i="18"/>
  <c r="C696" i="18"/>
  <c r="C697" i="18"/>
  <c r="C698" i="18"/>
  <c r="C699" i="18"/>
  <c r="C700" i="18"/>
  <c r="C701" i="18"/>
  <c r="C702" i="18"/>
  <c r="C703" i="18"/>
  <c r="C704" i="18"/>
  <c r="C705" i="18"/>
  <c r="C706" i="18"/>
  <c r="C707" i="18"/>
  <c r="C708" i="18"/>
  <c r="C709" i="18"/>
  <c r="C710" i="18"/>
  <c r="C711" i="18"/>
  <c r="C712" i="18"/>
  <c r="C713" i="18"/>
  <c r="C714" i="18"/>
  <c r="C715" i="18"/>
  <c r="C716" i="18"/>
  <c r="C717" i="18"/>
  <c r="C718" i="18"/>
  <c r="C719" i="18"/>
  <c r="C720" i="18"/>
  <c r="C721" i="18"/>
  <c r="C722" i="18"/>
  <c r="C723" i="18"/>
  <c r="C724" i="18"/>
  <c r="C725" i="18"/>
  <c r="C726" i="18"/>
  <c r="C727" i="18"/>
  <c r="C728" i="18"/>
  <c r="C729" i="18"/>
  <c r="C730" i="18"/>
  <c r="C731" i="18"/>
  <c r="C732" i="18"/>
  <c r="C733" i="18"/>
  <c r="C734" i="18"/>
  <c r="C735" i="18"/>
  <c r="C736" i="18"/>
  <c r="C737" i="18"/>
  <c r="C738" i="18"/>
  <c r="C739" i="18"/>
  <c r="C740" i="18"/>
  <c r="C741" i="18"/>
  <c r="C743" i="18"/>
  <c r="C744" i="18"/>
  <c r="C745" i="18"/>
  <c r="C746" i="18"/>
  <c r="C759" i="18"/>
  <c r="C760" i="18"/>
  <c r="C761" i="18"/>
  <c r="C762" i="18"/>
  <c r="C763" i="18"/>
  <c r="C764" i="18"/>
  <c r="C765" i="18"/>
  <c r="C766" i="18"/>
  <c r="C767" i="18"/>
  <c r="C768" i="18"/>
  <c r="C769" i="18"/>
  <c r="C770" i="18"/>
  <c r="C771" i="18"/>
  <c r="C772" i="18"/>
  <c r="C773" i="18"/>
  <c r="C774" i="18"/>
  <c r="C775" i="18"/>
  <c r="C776" i="18"/>
  <c r="C777" i="18"/>
  <c r="C778" i="18"/>
  <c r="C779" i="18"/>
  <c r="C780" i="18"/>
  <c r="C781" i="18"/>
  <c r="C782" i="18"/>
  <c r="C783" i="18"/>
  <c r="C784" i="18"/>
  <c r="C785" i="18"/>
  <c r="C786" i="18"/>
  <c r="C787" i="18"/>
  <c r="C788" i="18"/>
  <c r="C789" i="18"/>
  <c r="C790" i="18"/>
  <c r="C791" i="18"/>
  <c r="C792" i="18"/>
  <c r="C793" i="18"/>
  <c r="C794" i="18"/>
  <c r="C795" i="18"/>
  <c r="C796" i="18"/>
  <c r="C797" i="18"/>
  <c r="C798" i="18"/>
  <c r="C799" i="18"/>
  <c r="C800" i="18"/>
  <c r="C801" i="18"/>
  <c r="C802" i="18"/>
  <c r="C803" i="18"/>
  <c r="C804" i="18"/>
  <c r="C805" i="18"/>
  <c r="C806" i="18"/>
  <c r="C807" i="18"/>
  <c r="C808" i="18"/>
  <c r="C809" i="18"/>
  <c r="C810" i="18"/>
  <c r="C811" i="18"/>
  <c r="C812" i="18"/>
  <c r="C813" i="18"/>
  <c r="C814" i="18"/>
  <c r="C815" i="18"/>
  <c r="C816" i="18"/>
  <c r="C817" i="18"/>
  <c r="C818" i="18"/>
  <c r="C819" i="18"/>
  <c r="C820" i="18"/>
  <c r="C821" i="18"/>
  <c r="C822" i="18"/>
  <c r="C823" i="18"/>
  <c r="C824" i="18"/>
  <c r="C825" i="18"/>
  <c r="C826" i="18"/>
  <c r="C827" i="18"/>
  <c r="C828" i="18"/>
  <c r="C829" i="18"/>
  <c r="C830" i="18"/>
  <c r="C831" i="18"/>
  <c r="C832" i="18"/>
  <c r="C833" i="18"/>
  <c r="C834" i="18"/>
  <c r="C835" i="18"/>
  <c r="C836" i="18"/>
  <c r="C837" i="18"/>
  <c r="C838" i="18"/>
  <c r="C839" i="18"/>
  <c r="C840" i="18"/>
  <c r="C841" i="18"/>
  <c r="C842" i="18"/>
  <c r="C843" i="18"/>
  <c r="C844" i="18"/>
  <c r="C845" i="18"/>
  <c r="C846" i="18"/>
  <c r="C847" i="18"/>
  <c r="C848" i="18"/>
  <c r="C849" i="18"/>
  <c r="C850" i="18"/>
  <c r="C851" i="18"/>
  <c r="C852" i="18"/>
  <c r="C853" i="18"/>
  <c r="C854" i="18"/>
  <c r="C855" i="18"/>
  <c r="C856" i="18"/>
  <c r="C857" i="18"/>
  <c r="C858" i="18"/>
  <c r="C859" i="18"/>
  <c r="C860" i="18"/>
  <c r="C861" i="18"/>
  <c r="C862" i="18"/>
  <c r="C863" i="18"/>
  <c r="C864" i="18"/>
  <c r="C865" i="18"/>
  <c r="C866" i="18"/>
  <c r="C867" i="18"/>
  <c r="C868" i="18"/>
  <c r="C869" i="18"/>
  <c r="C870" i="18"/>
  <c r="C871" i="18"/>
  <c r="C872" i="18"/>
  <c r="C873" i="18"/>
  <c r="C874" i="18"/>
  <c r="C875" i="18"/>
  <c r="C876" i="18"/>
  <c r="C877" i="18"/>
  <c r="C878" i="18"/>
  <c r="C879" i="18"/>
  <c r="C880" i="18"/>
  <c r="C881" i="18"/>
  <c r="C882" i="18"/>
  <c r="C883" i="18"/>
  <c r="C884" i="18"/>
  <c r="C885" i="18"/>
  <c r="C886" i="18"/>
  <c r="C887" i="18"/>
  <c r="C888" i="18"/>
  <c r="C889" i="18"/>
  <c r="C890" i="18"/>
  <c r="C891" i="18"/>
  <c r="C892" i="18"/>
  <c r="C893" i="18"/>
  <c r="C894" i="18"/>
  <c r="C895" i="18"/>
  <c r="C896" i="18"/>
  <c r="C897" i="18"/>
  <c r="C898" i="18"/>
  <c r="C747" i="18"/>
  <c r="C748" i="18"/>
  <c r="C749" i="18"/>
  <c r="C750" i="18"/>
  <c r="C751" i="18"/>
  <c r="C752" i="18"/>
  <c r="C753" i="18"/>
  <c r="C754" i="18"/>
  <c r="C755" i="18"/>
  <c r="C756" i="18"/>
  <c r="C757" i="18"/>
  <c r="C758" i="18"/>
  <c r="E411" i="18"/>
  <c r="E412" i="18"/>
  <c r="E413" i="18"/>
  <c r="E414" i="18"/>
  <c r="E415" i="18"/>
  <c r="E416" i="18"/>
  <c r="E417" i="18"/>
  <c r="E418" i="18"/>
  <c r="E419" i="18"/>
  <c r="E420" i="18"/>
  <c r="E421" i="18"/>
  <c r="E422" i="18"/>
  <c r="E423" i="18"/>
  <c r="E424" i="18"/>
  <c r="E425" i="18"/>
  <c r="E426" i="18"/>
  <c r="E427" i="18"/>
  <c r="E428" i="18"/>
  <c r="E429" i="18"/>
  <c r="E430" i="18"/>
  <c r="E431" i="18"/>
  <c r="E432" i="18"/>
  <c r="E433" i="18"/>
  <c r="E434" i="18"/>
  <c r="E435" i="18"/>
  <c r="E436" i="18"/>
  <c r="E437" i="18"/>
  <c r="E438" i="18"/>
  <c r="E439" i="18"/>
  <c r="E440" i="18"/>
  <c r="E441" i="18"/>
  <c r="E442" i="18"/>
  <c r="E443" i="18"/>
  <c r="E444" i="18"/>
  <c r="E445" i="18"/>
  <c r="E446" i="18"/>
  <c r="E447" i="18"/>
  <c r="E448" i="18"/>
  <c r="E449" i="18"/>
  <c r="E450" i="18"/>
  <c r="E451" i="18"/>
  <c r="E452" i="18"/>
  <c r="E453" i="18"/>
  <c r="E454" i="18"/>
  <c r="E455" i="18"/>
  <c r="E456" i="18"/>
  <c r="E457" i="18"/>
  <c r="E459" i="18"/>
  <c r="E461" i="18"/>
  <c r="E462" i="18"/>
  <c r="E463" i="18"/>
  <c r="E464" i="18"/>
  <c r="E465" i="18"/>
  <c r="E466" i="18"/>
  <c r="E467" i="18"/>
  <c r="E468" i="18"/>
  <c r="E469" i="18"/>
  <c r="E470" i="18"/>
  <c r="E471" i="18"/>
  <c r="E472" i="18"/>
  <c r="E473" i="18"/>
  <c r="E474" i="18"/>
  <c r="E475" i="18"/>
  <c r="E476" i="18"/>
  <c r="E477" i="18"/>
  <c r="E478" i="18"/>
  <c r="E479" i="18"/>
  <c r="E480" i="18"/>
  <c r="E481" i="18"/>
  <c r="E482" i="18"/>
  <c r="E483" i="18"/>
  <c r="E484" i="18"/>
  <c r="E485" i="18"/>
  <c r="E486" i="18"/>
  <c r="E487" i="18"/>
  <c r="E488" i="18"/>
  <c r="E489" i="18"/>
  <c r="E490" i="18"/>
  <c r="E491" i="18"/>
  <c r="E492" i="18"/>
  <c r="E493" i="18"/>
  <c r="E494" i="18"/>
  <c r="E495" i="18"/>
  <c r="E496" i="18"/>
  <c r="E497" i="18"/>
  <c r="E498" i="18"/>
  <c r="E499" i="18"/>
  <c r="E500" i="18"/>
  <c r="E501" i="18"/>
  <c r="E502" i="18"/>
  <c r="E503" i="18"/>
  <c r="E504" i="18"/>
  <c r="E505" i="18"/>
  <c r="E506" i="18"/>
  <c r="E507" i="18"/>
  <c r="E508" i="18"/>
  <c r="E509" i="18"/>
  <c r="E510" i="18"/>
  <c r="E511" i="18"/>
  <c r="E512" i="18"/>
  <c r="E513" i="18"/>
  <c r="E514" i="18"/>
  <c r="E515" i="18"/>
  <c r="E516" i="18"/>
  <c r="E517" i="18"/>
  <c r="E518" i="18"/>
  <c r="E519" i="18"/>
  <c r="E520" i="18"/>
  <c r="E521" i="18"/>
  <c r="E522" i="18"/>
  <c r="E523" i="18"/>
  <c r="E524" i="18"/>
  <c r="E525" i="18"/>
  <c r="E526" i="18"/>
  <c r="E527" i="18"/>
  <c r="E528" i="18"/>
  <c r="E529" i="18"/>
  <c r="E530" i="18"/>
  <c r="E531" i="18"/>
  <c r="E532" i="18"/>
  <c r="E533" i="18"/>
  <c r="E534" i="18"/>
  <c r="E535" i="18"/>
  <c r="E536" i="18"/>
  <c r="E537" i="18"/>
  <c r="E538" i="18"/>
  <c r="E539" i="18"/>
  <c r="E540" i="18"/>
  <c r="E541" i="18"/>
  <c r="E542" i="18"/>
  <c r="E543" i="18"/>
  <c r="E544" i="18"/>
  <c r="E545" i="18"/>
  <c r="E546" i="18"/>
  <c r="E547" i="18"/>
  <c r="E548" i="18"/>
  <c r="E549" i="18"/>
  <c r="E550" i="18"/>
  <c r="E551" i="18"/>
  <c r="E552" i="18"/>
  <c r="E553" i="18"/>
  <c r="E554" i="18"/>
  <c r="E555" i="18"/>
  <c r="E556" i="18"/>
  <c r="E557" i="18"/>
  <c r="E558" i="18"/>
  <c r="E559" i="18"/>
  <c r="E560" i="18"/>
  <c r="E561" i="18"/>
  <c r="E562" i="18"/>
  <c r="E563" i="18"/>
  <c r="E564" i="18"/>
  <c r="E565" i="18"/>
  <c r="E566" i="18"/>
  <c r="E567" i="18"/>
  <c r="E568" i="18"/>
  <c r="E569" i="18"/>
  <c r="E570" i="18"/>
  <c r="E571" i="18"/>
  <c r="E572" i="18"/>
  <c r="E573" i="18"/>
  <c r="E574" i="18"/>
  <c r="E575" i="18"/>
  <c r="E576" i="18"/>
  <c r="E577" i="18"/>
  <c r="E578" i="18"/>
  <c r="E579" i="18"/>
  <c r="E580" i="18"/>
  <c r="E581" i="18"/>
  <c r="E582" i="18"/>
  <c r="E583" i="18"/>
  <c r="E584" i="18"/>
  <c r="E585" i="18"/>
  <c r="E586" i="18"/>
  <c r="E587" i="18"/>
  <c r="E588" i="18"/>
  <c r="E589" i="18"/>
  <c r="E590" i="18"/>
  <c r="E591" i="18"/>
  <c r="E592" i="18"/>
  <c r="E593" i="18"/>
  <c r="E594" i="18"/>
  <c r="E595" i="18"/>
  <c r="E596" i="18"/>
  <c r="E597" i="18"/>
  <c r="E598" i="18"/>
  <c r="E599" i="18"/>
  <c r="E600" i="18"/>
  <c r="E601" i="18"/>
  <c r="E602" i="18"/>
  <c r="E603" i="18"/>
  <c r="E604" i="18"/>
  <c r="E605" i="18"/>
  <c r="E606" i="18"/>
  <c r="E607" i="18"/>
  <c r="E608" i="18"/>
  <c r="E609" i="18"/>
  <c r="E610" i="18"/>
  <c r="E611" i="18"/>
  <c r="E612" i="18"/>
  <c r="E613" i="18"/>
  <c r="E614" i="18"/>
  <c r="E615" i="18"/>
  <c r="E616" i="18"/>
  <c r="E617" i="18"/>
  <c r="E618" i="18"/>
  <c r="E619" i="18"/>
  <c r="E620" i="18"/>
  <c r="E621" i="18"/>
  <c r="E622" i="18"/>
  <c r="E623" i="18"/>
  <c r="E624" i="18"/>
  <c r="E625" i="18"/>
  <c r="E626" i="18"/>
  <c r="E627" i="18"/>
  <c r="E628" i="18"/>
  <c r="E629" i="18"/>
  <c r="E630" i="18"/>
  <c r="E631" i="18"/>
  <c r="E632" i="18"/>
  <c r="E633" i="18"/>
  <c r="E634" i="18"/>
  <c r="E635" i="18"/>
  <c r="E636" i="18"/>
  <c r="E637" i="18"/>
  <c r="E638" i="18"/>
  <c r="E639" i="18"/>
  <c r="E640" i="18"/>
  <c r="E641" i="18"/>
  <c r="E642" i="18"/>
  <c r="E643" i="18"/>
  <c r="E644" i="18"/>
  <c r="E645" i="18"/>
  <c r="E646" i="18"/>
  <c r="E647" i="18"/>
  <c r="E648" i="18"/>
  <c r="E649" i="18"/>
  <c r="E650" i="18"/>
  <c r="E651" i="18"/>
  <c r="E652" i="18"/>
  <c r="E653" i="18"/>
  <c r="E654" i="18"/>
  <c r="E655" i="18"/>
  <c r="E656" i="18"/>
  <c r="E657" i="18"/>
  <c r="E658" i="18"/>
  <c r="E659" i="18"/>
  <c r="E660" i="18"/>
  <c r="E661" i="18"/>
  <c r="E662" i="18"/>
  <c r="E663" i="18"/>
  <c r="E664" i="18"/>
  <c r="E665" i="18"/>
  <c r="E666" i="18"/>
  <c r="E667" i="18"/>
  <c r="E668" i="18"/>
  <c r="E669" i="18"/>
  <c r="E670" i="18"/>
  <c r="E671" i="18"/>
  <c r="E672" i="18"/>
  <c r="E673" i="18"/>
  <c r="E674" i="18"/>
  <c r="E675" i="18"/>
  <c r="E676" i="18"/>
  <c r="E677" i="18"/>
  <c r="E678" i="18"/>
  <c r="E679" i="18"/>
  <c r="E680" i="18"/>
  <c r="E681" i="18"/>
  <c r="E682" i="18"/>
  <c r="E683" i="18"/>
  <c r="E684" i="18"/>
  <c r="E685" i="18"/>
  <c r="E686" i="18"/>
  <c r="E687" i="18"/>
  <c r="E688" i="18"/>
  <c r="E689" i="18"/>
  <c r="E690" i="18"/>
  <c r="E691" i="18"/>
  <c r="E692" i="18"/>
  <c r="E693" i="18"/>
  <c r="E694" i="18"/>
  <c r="E695" i="18"/>
  <c r="E696" i="18"/>
  <c r="E697" i="18"/>
  <c r="E698" i="18"/>
  <c r="E699" i="18"/>
  <c r="E700" i="18"/>
  <c r="E701" i="18"/>
  <c r="E702" i="18"/>
  <c r="E703" i="18"/>
  <c r="E704" i="18"/>
  <c r="E705" i="18"/>
  <c r="E706" i="18"/>
  <c r="E707" i="18"/>
  <c r="E708" i="18"/>
  <c r="E709" i="18"/>
  <c r="E710" i="18"/>
  <c r="E711" i="18"/>
  <c r="E712" i="18"/>
  <c r="E713" i="18"/>
  <c r="E714" i="18"/>
  <c r="E715" i="18"/>
  <c r="E716" i="18"/>
  <c r="E717" i="18"/>
  <c r="E718" i="18"/>
  <c r="E719" i="18"/>
  <c r="E720" i="18"/>
  <c r="E721" i="18"/>
  <c r="E722" i="18"/>
  <c r="E723" i="18"/>
  <c r="E724" i="18"/>
  <c r="E725" i="18"/>
  <c r="E726" i="18"/>
  <c r="E727" i="18"/>
  <c r="E728" i="18"/>
  <c r="E729" i="18"/>
  <c r="E730" i="18"/>
  <c r="E731" i="18"/>
  <c r="E732" i="18"/>
  <c r="E733" i="18"/>
  <c r="E734" i="18"/>
  <c r="E735" i="18"/>
  <c r="E736" i="18"/>
  <c r="E737" i="18"/>
  <c r="E738" i="18"/>
  <c r="E739" i="18"/>
  <c r="E740" i="18"/>
  <c r="E741" i="18"/>
  <c r="E743" i="18"/>
  <c r="E744" i="18"/>
  <c r="E745" i="18"/>
  <c r="E746" i="18"/>
  <c r="E759" i="18"/>
  <c r="E760" i="18"/>
  <c r="E761" i="18"/>
  <c r="E762" i="18"/>
  <c r="E763" i="18"/>
  <c r="E764" i="18"/>
  <c r="E765" i="18"/>
  <c r="E766" i="18"/>
  <c r="E767" i="18"/>
  <c r="E768" i="18"/>
  <c r="E769" i="18"/>
  <c r="E770" i="18"/>
  <c r="E771" i="18"/>
  <c r="E772" i="18"/>
  <c r="E773" i="18"/>
  <c r="E774" i="18"/>
  <c r="E775" i="18"/>
  <c r="E776" i="18"/>
  <c r="E777" i="18"/>
  <c r="E778" i="18"/>
  <c r="E779" i="18"/>
  <c r="E780" i="18"/>
  <c r="E781" i="18"/>
  <c r="E782" i="18"/>
  <c r="E783" i="18"/>
  <c r="E784" i="18"/>
  <c r="E785" i="18"/>
  <c r="E786" i="18"/>
  <c r="E787" i="18"/>
  <c r="E788" i="18"/>
  <c r="E789" i="18"/>
  <c r="E790" i="18"/>
  <c r="E791" i="18"/>
  <c r="E792" i="18"/>
  <c r="E793" i="18"/>
  <c r="E794" i="18"/>
  <c r="E795" i="18"/>
  <c r="E796" i="18"/>
  <c r="E797" i="18"/>
  <c r="E798" i="18"/>
  <c r="E799" i="18"/>
  <c r="E800" i="18"/>
  <c r="E801" i="18"/>
  <c r="E802" i="18"/>
  <c r="E803" i="18"/>
  <c r="E804" i="18"/>
  <c r="E805" i="18"/>
  <c r="E806" i="18"/>
  <c r="E807" i="18"/>
  <c r="E808" i="18"/>
  <c r="E809" i="18"/>
  <c r="E810" i="18"/>
  <c r="E811" i="18"/>
  <c r="E812" i="18"/>
  <c r="E813" i="18"/>
  <c r="E814" i="18"/>
  <c r="E815" i="18"/>
  <c r="E816" i="18"/>
  <c r="E817" i="18"/>
  <c r="E818" i="18"/>
  <c r="E819" i="18"/>
  <c r="E820" i="18"/>
  <c r="E821" i="18"/>
  <c r="E822" i="18"/>
  <c r="E823" i="18"/>
  <c r="E824" i="18"/>
  <c r="E825" i="18"/>
  <c r="E826" i="18"/>
  <c r="E827" i="18"/>
  <c r="E828" i="18"/>
  <c r="E829" i="18"/>
  <c r="E830" i="18"/>
  <c r="E831" i="18"/>
  <c r="E832" i="18"/>
  <c r="E833" i="18"/>
  <c r="E834" i="18"/>
  <c r="E835" i="18"/>
  <c r="E836" i="18"/>
  <c r="E837" i="18"/>
  <c r="E838" i="18"/>
  <c r="E839" i="18"/>
  <c r="E840" i="18"/>
  <c r="E841" i="18"/>
  <c r="E842" i="18"/>
  <c r="E843" i="18"/>
  <c r="E844" i="18"/>
  <c r="E845" i="18"/>
  <c r="E846" i="18"/>
  <c r="E847" i="18"/>
  <c r="E848" i="18"/>
  <c r="E849" i="18"/>
  <c r="E850" i="18"/>
  <c r="E851" i="18"/>
  <c r="E852" i="18"/>
  <c r="E853" i="18"/>
  <c r="E854" i="18"/>
  <c r="E855" i="18"/>
  <c r="E856" i="18"/>
  <c r="E857" i="18"/>
  <c r="E858" i="18"/>
  <c r="E859" i="18"/>
  <c r="E860" i="18"/>
  <c r="E861" i="18"/>
  <c r="E862" i="18"/>
  <c r="E863" i="18"/>
  <c r="E864" i="18"/>
  <c r="E865" i="18"/>
  <c r="E866" i="18"/>
  <c r="E867" i="18"/>
  <c r="E868" i="18"/>
  <c r="E869" i="18"/>
  <c r="E870" i="18"/>
  <c r="E871" i="18"/>
  <c r="E872" i="18"/>
  <c r="E873" i="18"/>
  <c r="E874" i="18"/>
  <c r="E875" i="18"/>
  <c r="E876" i="18"/>
  <c r="E877" i="18"/>
  <c r="E878" i="18"/>
  <c r="E879" i="18"/>
  <c r="E880" i="18"/>
  <c r="E881" i="18"/>
  <c r="E882" i="18"/>
  <c r="E883" i="18"/>
  <c r="E884" i="18"/>
  <c r="E885" i="18"/>
  <c r="E886" i="18"/>
  <c r="E887" i="18"/>
  <c r="E888" i="18"/>
  <c r="E889" i="18"/>
  <c r="E890" i="18"/>
  <c r="E891" i="18"/>
  <c r="E892" i="18"/>
  <c r="E893" i="18"/>
  <c r="E894" i="18"/>
  <c r="E895" i="18"/>
  <c r="E896" i="18"/>
  <c r="E897" i="18"/>
  <c r="E898" i="18"/>
  <c r="E747" i="18"/>
  <c r="E748" i="18"/>
  <c r="E749" i="18"/>
  <c r="E750" i="18"/>
  <c r="E751" i="18"/>
  <c r="E752" i="18"/>
  <c r="E753" i="18"/>
  <c r="E754" i="18"/>
  <c r="E755" i="18"/>
  <c r="E756" i="18"/>
  <c r="E757" i="18"/>
  <c r="E758" i="18"/>
  <c r="G411" i="18"/>
  <c r="G412" i="18"/>
  <c r="G413" i="18"/>
  <c r="G414" i="18"/>
  <c r="G415" i="18"/>
  <c r="G416" i="18"/>
  <c r="G417" i="18"/>
  <c r="G418" i="18"/>
  <c r="G419" i="18"/>
  <c r="G420" i="18"/>
  <c r="G421" i="18"/>
  <c r="G422" i="18"/>
  <c r="G423" i="18"/>
  <c r="G424" i="18"/>
  <c r="G425" i="18"/>
  <c r="G426" i="18"/>
  <c r="G427" i="18"/>
  <c r="G428" i="18"/>
  <c r="G429" i="18"/>
  <c r="G430" i="18"/>
  <c r="G431" i="18"/>
  <c r="G432" i="18"/>
  <c r="G433" i="18"/>
  <c r="G434" i="18"/>
  <c r="G435" i="18"/>
  <c r="G436" i="18"/>
  <c r="G437" i="18"/>
  <c r="G438" i="18"/>
  <c r="G439" i="18"/>
  <c r="G440" i="18"/>
  <c r="G441" i="18"/>
  <c r="G442" i="18"/>
  <c r="G443" i="18"/>
  <c r="G444" i="18"/>
  <c r="G445" i="18"/>
  <c r="G446" i="18"/>
  <c r="G447" i="18"/>
  <c r="G448" i="18"/>
  <c r="G449" i="18"/>
  <c r="G450" i="18"/>
  <c r="G451" i="18"/>
  <c r="G452" i="18"/>
  <c r="G453" i="18"/>
  <c r="G454" i="18"/>
  <c r="G455" i="18"/>
  <c r="G456" i="18"/>
  <c r="G457" i="18"/>
  <c r="G458" i="18"/>
  <c r="G459" i="18"/>
  <c r="G460" i="18"/>
  <c r="G461" i="18"/>
  <c r="G462" i="18"/>
  <c r="G463" i="18"/>
  <c r="G464" i="18"/>
  <c r="G465" i="18"/>
  <c r="G466" i="18"/>
  <c r="G467" i="18"/>
  <c r="G468" i="18"/>
  <c r="G469" i="18"/>
  <c r="G470" i="18"/>
  <c r="G471" i="18"/>
  <c r="G472" i="18"/>
  <c r="G473" i="18"/>
  <c r="G474" i="18"/>
  <c r="G475" i="18"/>
  <c r="G476" i="18"/>
  <c r="G477" i="18"/>
  <c r="G478" i="18"/>
  <c r="G479" i="18"/>
  <c r="G480" i="18"/>
  <c r="G481" i="18"/>
  <c r="G482" i="18"/>
  <c r="G483" i="18"/>
  <c r="G484" i="18"/>
  <c r="G485" i="18"/>
  <c r="G486" i="18"/>
  <c r="G487" i="18"/>
  <c r="G488" i="18"/>
  <c r="G489" i="18"/>
  <c r="G490" i="18"/>
  <c r="G491" i="18"/>
  <c r="G492" i="18"/>
  <c r="G493" i="18"/>
  <c r="G494" i="18"/>
  <c r="G495" i="18"/>
  <c r="G496" i="18"/>
  <c r="G497" i="18"/>
  <c r="G498" i="18"/>
  <c r="G499" i="18"/>
  <c r="G500" i="18"/>
  <c r="G501" i="18"/>
  <c r="G502" i="18"/>
  <c r="G503" i="18"/>
  <c r="G504" i="18"/>
  <c r="G505" i="18"/>
  <c r="G506" i="18"/>
  <c r="G507" i="18"/>
  <c r="G508" i="18"/>
  <c r="G509" i="18"/>
  <c r="G510" i="18"/>
  <c r="G511" i="18"/>
  <c r="G512" i="18"/>
  <c r="G513" i="18"/>
  <c r="G514" i="18"/>
  <c r="G515" i="18"/>
  <c r="G516" i="18"/>
  <c r="G517" i="18"/>
  <c r="G518" i="18"/>
  <c r="G519" i="18"/>
  <c r="G520" i="18"/>
  <c r="G521" i="18"/>
  <c r="G522" i="18"/>
  <c r="G523" i="18"/>
  <c r="G524" i="18"/>
  <c r="G525" i="18"/>
  <c r="G526" i="18"/>
  <c r="G527" i="18"/>
  <c r="G528" i="18"/>
  <c r="G529" i="18"/>
  <c r="G530" i="18"/>
  <c r="G531" i="18"/>
  <c r="G532" i="18"/>
  <c r="G533" i="18"/>
  <c r="G534" i="18"/>
  <c r="G535" i="18"/>
  <c r="G536" i="18"/>
  <c r="G537" i="18"/>
  <c r="G538" i="18"/>
  <c r="G539" i="18"/>
  <c r="G540" i="18"/>
  <c r="G541" i="18"/>
  <c r="G542" i="18"/>
  <c r="G543" i="18"/>
  <c r="G544" i="18"/>
  <c r="G545" i="18"/>
  <c r="G546" i="18"/>
  <c r="G547" i="18"/>
  <c r="G548" i="18"/>
  <c r="G549" i="18"/>
  <c r="G550" i="18"/>
  <c r="G551" i="18"/>
  <c r="G552" i="18"/>
  <c r="G553" i="18"/>
  <c r="G554" i="18"/>
  <c r="G555" i="18"/>
  <c r="G556" i="18"/>
  <c r="G557" i="18"/>
  <c r="G558" i="18"/>
  <c r="G559" i="18"/>
  <c r="G560" i="18"/>
  <c r="G561" i="18"/>
  <c r="G562" i="18"/>
  <c r="G563" i="18"/>
  <c r="G564" i="18"/>
  <c r="G565" i="18"/>
  <c r="G566" i="18"/>
  <c r="G567" i="18"/>
  <c r="G568" i="18"/>
  <c r="G569" i="18"/>
  <c r="G570" i="18"/>
  <c r="G571" i="18"/>
  <c r="G572" i="18"/>
  <c r="G573" i="18"/>
  <c r="G574" i="18"/>
  <c r="G575" i="18"/>
  <c r="G576" i="18"/>
  <c r="G577" i="18"/>
  <c r="G578" i="18"/>
  <c r="G579" i="18"/>
  <c r="G580" i="18"/>
  <c r="G581" i="18"/>
  <c r="G582" i="18"/>
  <c r="G583" i="18"/>
  <c r="G584" i="18"/>
  <c r="G585" i="18"/>
  <c r="G586" i="18"/>
  <c r="G587" i="18"/>
  <c r="G588" i="18"/>
  <c r="G589" i="18"/>
  <c r="G590" i="18"/>
  <c r="G591" i="18"/>
  <c r="G592" i="18"/>
  <c r="G593" i="18"/>
  <c r="G594" i="18"/>
  <c r="G595" i="18"/>
  <c r="G596" i="18"/>
  <c r="G597" i="18"/>
  <c r="G598" i="18"/>
  <c r="G599" i="18"/>
  <c r="G600" i="18"/>
  <c r="G601" i="18"/>
  <c r="G602" i="18"/>
  <c r="G603" i="18"/>
  <c r="G604" i="18"/>
  <c r="G605" i="18"/>
  <c r="G606" i="18"/>
  <c r="G607" i="18"/>
  <c r="G608" i="18"/>
  <c r="G609" i="18"/>
  <c r="G610" i="18"/>
  <c r="G611" i="18"/>
  <c r="G612" i="18"/>
  <c r="G613" i="18"/>
  <c r="G614" i="18"/>
  <c r="G615" i="18"/>
  <c r="G616" i="18"/>
  <c r="G617" i="18"/>
  <c r="G618" i="18"/>
  <c r="G619" i="18"/>
  <c r="G620" i="18"/>
  <c r="G621" i="18"/>
  <c r="G622" i="18"/>
  <c r="G623" i="18"/>
  <c r="G624" i="18"/>
  <c r="G625" i="18"/>
  <c r="G626" i="18"/>
  <c r="G627" i="18"/>
  <c r="G628" i="18"/>
  <c r="G629" i="18"/>
  <c r="G630" i="18"/>
  <c r="G631" i="18"/>
  <c r="G632" i="18"/>
  <c r="G633" i="18"/>
  <c r="G634" i="18"/>
  <c r="G635" i="18"/>
  <c r="G636" i="18"/>
  <c r="G637" i="18"/>
  <c r="G638" i="18"/>
  <c r="G639" i="18"/>
  <c r="G640" i="18"/>
  <c r="G641" i="18"/>
  <c r="G642" i="18"/>
  <c r="G643" i="18"/>
  <c r="G644" i="18"/>
  <c r="G645" i="18"/>
  <c r="G646" i="18"/>
  <c r="G647" i="18"/>
  <c r="G648" i="18"/>
  <c r="G649" i="18"/>
  <c r="G650" i="18"/>
  <c r="G651" i="18"/>
  <c r="G652" i="18"/>
  <c r="G653" i="18"/>
  <c r="G654" i="18"/>
  <c r="G655" i="18"/>
  <c r="G656" i="18"/>
  <c r="G657" i="18"/>
  <c r="G658" i="18"/>
  <c r="G659" i="18"/>
  <c r="G660" i="18"/>
  <c r="G661" i="18"/>
  <c r="G662" i="18"/>
  <c r="G663" i="18"/>
  <c r="G664" i="18"/>
  <c r="G665" i="18"/>
  <c r="G666" i="18"/>
  <c r="G667" i="18"/>
  <c r="G668" i="18"/>
  <c r="G669" i="18"/>
  <c r="G670" i="18"/>
  <c r="G671" i="18"/>
  <c r="G672" i="18"/>
  <c r="G673" i="18"/>
  <c r="G674" i="18"/>
  <c r="G675" i="18"/>
  <c r="G676" i="18"/>
  <c r="G677" i="18"/>
  <c r="G678" i="18"/>
  <c r="G679" i="18"/>
  <c r="G680" i="18"/>
  <c r="G681" i="18"/>
  <c r="G682" i="18"/>
  <c r="G683" i="18"/>
  <c r="G684" i="18"/>
  <c r="G685" i="18"/>
  <c r="G686" i="18"/>
  <c r="G687" i="18"/>
  <c r="G688" i="18"/>
  <c r="G689" i="18"/>
  <c r="G690" i="18"/>
  <c r="G691" i="18"/>
  <c r="G692" i="18"/>
  <c r="G693" i="18"/>
  <c r="G694" i="18"/>
  <c r="G695" i="18"/>
  <c r="G696" i="18"/>
  <c r="G697" i="18"/>
  <c r="G698" i="18"/>
  <c r="G699" i="18"/>
  <c r="G700" i="18"/>
  <c r="G701" i="18"/>
  <c r="G702" i="18"/>
  <c r="G703" i="18"/>
  <c r="G704" i="18"/>
  <c r="G705" i="18"/>
  <c r="G706" i="18"/>
  <c r="G707" i="18"/>
  <c r="G708" i="18"/>
  <c r="G709" i="18"/>
  <c r="G710" i="18"/>
  <c r="G711" i="18"/>
  <c r="G712" i="18"/>
  <c r="G713" i="18"/>
  <c r="G714" i="18"/>
  <c r="G715" i="18"/>
  <c r="G716" i="18"/>
  <c r="G717" i="18"/>
  <c r="G718" i="18"/>
  <c r="G719" i="18"/>
  <c r="G720" i="18"/>
  <c r="G721" i="18"/>
  <c r="G722" i="18"/>
  <c r="G723" i="18"/>
  <c r="G724" i="18"/>
  <c r="G725" i="18"/>
  <c r="G726" i="18"/>
  <c r="G727" i="18"/>
  <c r="G728" i="18"/>
  <c r="G729" i="18"/>
  <c r="G730" i="18"/>
  <c r="G731" i="18"/>
  <c r="G732" i="18"/>
  <c r="G733" i="18"/>
  <c r="G734" i="18"/>
  <c r="G735" i="18"/>
  <c r="G736" i="18"/>
  <c r="G737" i="18"/>
  <c r="G738" i="18"/>
  <c r="G739" i="18"/>
  <c r="G740" i="18"/>
  <c r="G741" i="18"/>
  <c r="G743" i="18"/>
  <c r="G744" i="18"/>
  <c r="G745" i="18"/>
  <c r="G746" i="18"/>
  <c r="G759" i="18"/>
  <c r="G760" i="18"/>
  <c r="G761" i="18"/>
  <c r="G762" i="18"/>
  <c r="G763" i="18"/>
  <c r="G764" i="18"/>
  <c r="G765" i="18"/>
  <c r="G766" i="18"/>
  <c r="G767" i="18"/>
  <c r="G768" i="18"/>
  <c r="G769" i="18"/>
  <c r="G770" i="18"/>
  <c r="G771" i="18"/>
  <c r="G772" i="18"/>
  <c r="G773" i="18"/>
  <c r="G774" i="18"/>
  <c r="G775" i="18"/>
  <c r="G776" i="18"/>
  <c r="G777" i="18"/>
  <c r="G778" i="18"/>
  <c r="G779" i="18"/>
  <c r="G780" i="18"/>
  <c r="G781" i="18"/>
  <c r="G782" i="18"/>
  <c r="G783" i="18"/>
  <c r="G784" i="18"/>
  <c r="G785" i="18"/>
  <c r="G786" i="18"/>
  <c r="G787" i="18"/>
  <c r="G788" i="18"/>
  <c r="G789" i="18"/>
  <c r="G790" i="18"/>
  <c r="G791" i="18"/>
  <c r="G792" i="18"/>
  <c r="G793" i="18"/>
  <c r="G794" i="18"/>
  <c r="G795" i="18"/>
  <c r="G796" i="18"/>
  <c r="G797" i="18"/>
  <c r="G798" i="18"/>
  <c r="G799" i="18"/>
  <c r="G800" i="18"/>
  <c r="G801" i="18"/>
  <c r="G802" i="18"/>
  <c r="G803" i="18"/>
  <c r="G804" i="18"/>
  <c r="G805" i="18"/>
  <c r="G806" i="18"/>
  <c r="G807" i="18"/>
  <c r="G808" i="18"/>
  <c r="G809" i="18"/>
  <c r="G810" i="18"/>
  <c r="G811" i="18"/>
  <c r="G812" i="18"/>
  <c r="G813" i="18"/>
  <c r="G814" i="18"/>
  <c r="G815" i="18"/>
  <c r="G816" i="18"/>
  <c r="G817" i="18"/>
  <c r="G818" i="18"/>
  <c r="G819" i="18"/>
  <c r="G820" i="18"/>
  <c r="G821" i="18"/>
  <c r="G822" i="18"/>
  <c r="G823" i="18"/>
  <c r="G824" i="18"/>
  <c r="G825" i="18"/>
  <c r="G826" i="18"/>
  <c r="G827" i="18"/>
  <c r="G828" i="18"/>
  <c r="G829" i="18"/>
  <c r="G830" i="18"/>
  <c r="G831" i="18"/>
  <c r="G832" i="18"/>
  <c r="G833" i="18"/>
  <c r="G834" i="18"/>
  <c r="G835" i="18"/>
  <c r="G836" i="18"/>
  <c r="G837" i="18"/>
  <c r="G838" i="18"/>
  <c r="G839" i="18"/>
  <c r="G840" i="18"/>
  <c r="G841" i="18"/>
  <c r="G842" i="18"/>
  <c r="G843" i="18"/>
  <c r="G844" i="18"/>
  <c r="G845" i="18"/>
  <c r="G846" i="18"/>
  <c r="G847" i="18"/>
  <c r="G848" i="18"/>
  <c r="G849" i="18"/>
  <c r="G850" i="18"/>
  <c r="G851" i="18"/>
  <c r="G852" i="18"/>
  <c r="G853" i="18"/>
  <c r="G854" i="18"/>
  <c r="G855" i="18"/>
  <c r="G856" i="18"/>
  <c r="G857" i="18"/>
  <c r="G858" i="18"/>
  <c r="G859" i="18"/>
  <c r="G860" i="18"/>
  <c r="G861" i="18"/>
  <c r="G862" i="18"/>
  <c r="G863" i="18"/>
  <c r="G864" i="18"/>
  <c r="G865" i="18"/>
  <c r="G866" i="18"/>
  <c r="G867" i="18"/>
  <c r="G868" i="18"/>
  <c r="G869" i="18"/>
  <c r="G870" i="18"/>
  <c r="G871" i="18"/>
  <c r="G872" i="18"/>
  <c r="G873" i="18"/>
  <c r="G874" i="18"/>
  <c r="G875" i="18"/>
  <c r="G876" i="18"/>
  <c r="G877" i="18"/>
  <c r="G878" i="18"/>
  <c r="G879" i="18"/>
  <c r="G880" i="18"/>
  <c r="G881" i="18"/>
  <c r="G882" i="18"/>
  <c r="G883" i="18"/>
  <c r="G884" i="18"/>
  <c r="G885" i="18"/>
  <c r="G886" i="18"/>
  <c r="G887" i="18"/>
  <c r="G888" i="18"/>
  <c r="G889" i="18"/>
  <c r="G890" i="18"/>
  <c r="G891" i="18"/>
  <c r="G892" i="18"/>
  <c r="G893" i="18"/>
  <c r="G894" i="18"/>
  <c r="G895" i="18"/>
  <c r="G896" i="18"/>
  <c r="G897" i="18"/>
  <c r="G898" i="18"/>
  <c r="G747" i="18"/>
  <c r="G748" i="18"/>
  <c r="G749" i="18"/>
  <c r="G750" i="18"/>
  <c r="G751" i="18"/>
  <c r="G752" i="18"/>
  <c r="G753" i="18"/>
  <c r="G754" i="18"/>
  <c r="G755" i="18"/>
  <c r="G756" i="18"/>
  <c r="G757" i="18"/>
  <c r="G758" i="18"/>
  <c r="H411" i="18"/>
  <c r="H412" i="18"/>
  <c r="H413" i="18"/>
  <c r="H414" i="18"/>
  <c r="H415" i="18"/>
  <c r="H416" i="18"/>
  <c r="H417" i="18"/>
  <c r="H418" i="18"/>
  <c r="H419" i="18"/>
  <c r="H420" i="18"/>
  <c r="H421" i="18"/>
  <c r="H422" i="18"/>
  <c r="H423" i="18"/>
  <c r="H424" i="18"/>
  <c r="H425" i="18"/>
  <c r="H426" i="18"/>
  <c r="H427" i="18"/>
  <c r="H428" i="18"/>
  <c r="H429" i="18"/>
  <c r="H430" i="18"/>
  <c r="H431" i="18"/>
  <c r="H432" i="18"/>
  <c r="H433" i="18"/>
  <c r="H434" i="18"/>
  <c r="H435" i="18"/>
  <c r="H436" i="18"/>
  <c r="H437" i="18"/>
  <c r="H438" i="18"/>
  <c r="H439" i="18"/>
  <c r="H440" i="18"/>
  <c r="H441" i="18"/>
  <c r="H442" i="18"/>
  <c r="H443" i="18"/>
  <c r="H444" i="18"/>
  <c r="H445" i="18"/>
  <c r="H446" i="18"/>
  <c r="H447" i="18"/>
  <c r="H448" i="18"/>
  <c r="H449" i="18"/>
  <c r="H450" i="18"/>
  <c r="H451" i="18"/>
  <c r="H452" i="18"/>
  <c r="H453" i="18"/>
  <c r="H454" i="18"/>
  <c r="H455" i="18"/>
  <c r="H456" i="18"/>
  <c r="H457" i="18"/>
  <c r="H458" i="18"/>
  <c r="H459" i="18"/>
  <c r="H460" i="18"/>
  <c r="H461" i="18"/>
  <c r="H462" i="18"/>
  <c r="H463" i="18"/>
  <c r="H464" i="18"/>
  <c r="H465" i="18"/>
  <c r="H466" i="18"/>
  <c r="H467" i="18"/>
  <c r="H468" i="18"/>
  <c r="H469" i="18"/>
  <c r="H470" i="18"/>
  <c r="H471" i="18"/>
  <c r="H472" i="18"/>
  <c r="H473" i="18"/>
  <c r="H474" i="18"/>
  <c r="H475" i="18"/>
  <c r="H476" i="18"/>
  <c r="H477" i="18"/>
  <c r="H478" i="18"/>
  <c r="H479" i="18"/>
  <c r="H480" i="18"/>
  <c r="H481" i="18"/>
  <c r="H482" i="18"/>
  <c r="H483" i="18"/>
  <c r="H484" i="18"/>
  <c r="H485" i="18"/>
  <c r="H486" i="18"/>
  <c r="H487" i="18"/>
  <c r="H488" i="18"/>
  <c r="H489" i="18"/>
  <c r="H490" i="18"/>
  <c r="H491" i="18"/>
  <c r="H492" i="18"/>
  <c r="H493" i="18"/>
  <c r="H494" i="18"/>
  <c r="H495" i="18"/>
  <c r="H496" i="18"/>
  <c r="H497" i="18"/>
  <c r="H498" i="18"/>
  <c r="H499" i="18"/>
  <c r="H500" i="18"/>
  <c r="H501" i="18"/>
  <c r="H502" i="18"/>
  <c r="H503" i="18"/>
  <c r="H504" i="18"/>
  <c r="H505" i="18"/>
  <c r="H506" i="18"/>
  <c r="H507" i="18"/>
  <c r="H508" i="18"/>
  <c r="H509" i="18"/>
  <c r="H510" i="18"/>
  <c r="H511" i="18"/>
  <c r="H512" i="18"/>
  <c r="H513" i="18"/>
  <c r="H514" i="18"/>
  <c r="H515" i="18"/>
  <c r="H516" i="18"/>
  <c r="H517" i="18"/>
  <c r="H518" i="18"/>
  <c r="H519" i="18"/>
  <c r="H520" i="18"/>
  <c r="H521" i="18"/>
  <c r="H522" i="18"/>
  <c r="H523" i="18"/>
  <c r="H524" i="18"/>
  <c r="H525" i="18"/>
  <c r="H526" i="18"/>
  <c r="H527" i="18"/>
  <c r="H528" i="18"/>
  <c r="H529" i="18"/>
  <c r="H530" i="18"/>
  <c r="H531" i="18"/>
  <c r="H532" i="18"/>
  <c r="H533" i="18"/>
  <c r="H534" i="18"/>
  <c r="H535" i="18"/>
  <c r="H536" i="18"/>
  <c r="H537" i="18"/>
  <c r="H538" i="18"/>
  <c r="H539" i="18"/>
  <c r="H540" i="18"/>
  <c r="H541" i="18"/>
  <c r="H542" i="18"/>
  <c r="H543" i="18"/>
  <c r="H544" i="18"/>
  <c r="H545" i="18"/>
  <c r="H546" i="18"/>
  <c r="H547" i="18"/>
  <c r="H548" i="18"/>
  <c r="H549" i="18"/>
  <c r="H550" i="18"/>
  <c r="H551" i="18"/>
  <c r="H552" i="18"/>
  <c r="H553" i="18"/>
  <c r="H554" i="18"/>
  <c r="H555" i="18"/>
  <c r="H556" i="18"/>
  <c r="H557" i="18"/>
  <c r="H558" i="18"/>
  <c r="H559" i="18"/>
  <c r="H560" i="18"/>
  <c r="H561" i="18"/>
  <c r="H562" i="18"/>
  <c r="H563" i="18"/>
  <c r="H564" i="18"/>
  <c r="H565" i="18"/>
  <c r="H566" i="18"/>
  <c r="H567" i="18"/>
  <c r="H568" i="18"/>
  <c r="H569" i="18"/>
  <c r="H570" i="18"/>
  <c r="H571" i="18"/>
  <c r="H572" i="18"/>
  <c r="H573" i="18"/>
  <c r="H574" i="18"/>
  <c r="H575" i="18"/>
  <c r="H576" i="18"/>
  <c r="H577" i="18"/>
  <c r="H578" i="18"/>
  <c r="H579" i="18"/>
  <c r="H580" i="18"/>
  <c r="H581" i="18"/>
  <c r="H582" i="18"/>
  <c r="H583" i="18"/>
  <c r="H584" i="18"/>
  <c r="H585" i="18"/>
  <c r="H586" i="18"/>
  <c r="H587" i="18"/>
  <c r="H588" i="18"/>
  <c r="H589" i="18"/>
  <c r="H590" i="18"/>
  <c r="H591" i="18"/>
  <c r="H592" i="18"/>
  <c r="H593" i="18"/>
  <c r="H594" i="18"/>
  <c r="H595" i="18"/>
  <c r="H596" i="18"/>
  <c r="H597" i="18"/>
  <c r="H598" i="18"/>
  <c r="H599" i="18"/>
  <c r="H600" i="18"/>
  <c r="H601" i="18"/>
  <c r="H602" i="18"/>
  <c r="H603" i="18"/>
  <c r="H604" i="18"/>
  <c r="H605" i="18"/>
  <c r="H606" i="18"/>
  <c r="H607" i="18"/>
  <c r="H608" i="18"/>
  <c r="H609" i="18"/>
  <c r="H610" i="18"/>
  <c r="H611" i="18"/>
  <c r="H612" i="18"/>
  <c r="H613" i="18"/>
  <c r="H614" i="18"/>
  <c r="H615" i="18"/>
  <c r="H616" i="18"/>
  <c r="H617" i="18"/>
  <c r="H618" i="18"/>
  <c r="H619" i="18"/>
  <c r="H620" i="18"/>
  <c r="H621" i="18"/>
  <c r="H622" i="18"/>
  <c r="H623" i="18"/>
  <c r="H624" i="18"/>
  <c r="H625" i="18"/>
  <c r="H626" i="18"/>
  <c r="H627" i="18"/>
  <c r="H628" i="18"/>
  <c r="H629" i="18"/>
  <c r="H630" i="18"/>
  <c r="H631" i="18"/>
  <c r="H632" i="18"/>
  <c r="H633" i="18"/>
  <c r="H634" i="18"/>
  <c r="H635" i="18"/>
  <c r="H636" i="18"/>
  <c r="H637" i="18"/>
  <c r="H638" i="18"/>
  <c r="H639" i="18"/>
  <c r="H640" i="18"/>
  <c r="H641" i="18"/>
  <c r="H642" i="18"/>
  <c r="H643" i="18"/>
  <c r="H644" i="18"/>
  <c r="H645" i="18"/>
  <c r="H646" i="18"/>
  <c r="H647" i="18"/>
  <c r="H648" i="18"/>
  <c r="H649" i="18"/>
  <c r="H650" i="18"/>
  <c r="H651" i="18"/>
  <c r="H652" i="18"/>
  <c r="H653" i="18"/>
  <c r="H654" i="18"/>
  <c r="H655" i="18"/>
  <c r="H656" i="18"/>
  <c r="H657" i="18"/>
  <c r="H658" i="18"/>
  <c r="H659" i="18"/>
  <c r="H660" i="18"/>
  <c r="H661" i="18"/>
  <c r="H662" i="18"/>
  <c r="H663" i="18"/>
  <c r="H664" i="18"/>
  <c r="H665" i="18"/>
  <c r="H666" i="18"/>
  <c r="H667" i="18"/>
  <c r="H668" i="18"/>
  <c r="H669" i="18"/>
  <c r="H670" i="18"/>
  <c r="H671" i="18"/>
  <c r="H672" i="18"/>
  <c r="H673" i="18"/>
  <c r="H674" i="18"/>
  <c r="H675" i="18"/>
  <c r="H676" i="18"/>
  <c r="H677" i="18"/>
  <c r="H678" i="18"/>
  <c r="H679" i="18"/>
  <c r="H680" i="18"/>
  <c r="H681" i="18"/>
  <c r="H682" i="18"/>
  <c r="H683" i="18"/>
  <c r="H684" i="18"/>
  <c r="H685" i="18"/>
  <c r="H686" i="18"/>
  <c r="H687" i="18"/>
  <c r="H688" i="18"/>
  <c r="H689" i="18"/>
  <c r="H690" i="18"/>
  <c r="H691" i="18"/>
  <c r="H692" i="18"/>
  <c r="H693" i="18"/>
  <c r="H694" i="18"/>
  <c r="H695" i="18"/>
  <c r="H696" i="18"/>
  <c r="H697" i="18"/>
  <c r="H698" i="18"/>
  <c r="H699" i="18"/>
  <c r="H700" i="18"/>
  <c r="H701" i="18"/>
  <c r="H702" i="18"/>
  <c r="H703" i="18"/>
  <c r="H704" i="18"/>
  <c r="H705" i="18"/>
  <c r="H706" i="18"/>
  <c r="H707" i="18"/>
  <c r="H708" i="18"/>
  <c r="H709" i="18"/>
  <c r="H710" i="18"/>
  <c r="H711" i="18"/>
  <c r="H712" i="18"/>
  <c r="H713" i="18"/>
  <c r="H714" i="18"/>
  <c r="H715" i="18"/>
  <c r="H716" i="18"/>
  <c r="H717" i="18"/>
  <c r="H718" i="18"/>
  <c r="H719" i="18"/>
  <c r="H720" i="18"/>
  <c r="H721" i="18"/>
  <c r="H722" i="18"/>
  <c r="H723" i="18"/>
  <c r="H724" i="18"/>
  <c r="H725" i="18"/>
  <c r="H726" i="18"/>
  <c r="H727" i="18"/>
  <c r="H728" i="18"/>
  <c r="H729" i="18"/>
  <c r="H730" i="18"/>
  <c r="H731" i="18"/>
  <c r="H732" i="18"/>
  <c r="H733" i="18"/>
  <c r="H734" i="18"/>
  <c r="H735" i="18"/>
  <c r="H736" i="18"/>
  <c r="H737" i="18"/>
  <c r="H738" i="18"/>
  <c r="H739" i="18"/>
  <c r="H740" i="18"/>
  <c r="H741" i="18"/>
  <c r="H743" i="18"/>
  <c r="H744" i="18"/>
  <c r="H745" i="18"/>
  <c r="H746" i="18"/>
  <c r="H759" i="18"/>
  <c r="H760" i="18"/>
  <c r="H761" i="18"/>
  <c r="H762" i="18"/>
  <c r="H763" i="18"/>
  <c r="H764" i="18"/>
  <c r="H765" i="18"/>
  <c r="H766" i="18"/>
  <c r="H767" i="18"/>
  <c r="H768" i="18"/>
  <c r="H769" i="18"/>
  <c r="H770" i="18"/>
  <c r="H771" i="18"/>
  <c r="H772" i="18"/>
  <c r="H773" i="18"/>
  <c r="H774" i="18"/>
  <c r="H775" i="18"/>
  <c r="H776" i="18"/>
  <c r="H777" i="18"/>
  <c r="H778" i="18"/>
  <c r="H779" i="18"/>
  <c r="H780" i="18"/>
  <c r="H781" i="18"/>
  <c r="H782" i="18"/>
  <c r="H783" i="18"/>
  <c r="H784" i="18"/>
  <c r="H785" i="18"/>
  <c r="H786" i="18"/>
  <c r="H787" i="18"/>
  <c r="H788" i="18"/>
  <c r="H789" i="18"/>
  <c r="H790" i="18"/>
  <c r="H791" i="18"/>
  <c r="H792" i="18"/>
  <c r="H793" i="18"/>
  <c r="H794" i="18"/>
  <c r="H795" i="18"/>
  <c r="H796" i="18"/>
  <c r="H797" i="18"/>
  <c r="H798" i="18"/>
  <c r="H799" i="18"/>
  <c r="H800" i="18"/>
  <c r="H801" i="18"/>
  <c r="H802" i="18"/>
  <c r="H803" i="18"/>
  <c r="H804" i="18"/>
  <c r="H805" i="18"/>
  <c r="H806" i="18"/>
  <c r="H807" i="18"/>
  <c r="H808" i="18"/>
  <c r="H809" i="18"/>
  <c r="H810" i="18"/>
  <c r="H811" i="18"/>
  <c r="H812" i="18"/>
  <c r="H813" i="18"/>
  <c r="H814" i="18"/>
  <c r="H815" i="18"/>
  <c r="H816" i="18"/>
  <c r="H817" i="18"/>
  <c r="H818" i="18"/>
  <c r="H819" i="18"/>
  <c r="H820" i="18"/>
  <c r="H821" i="18"/>
  <c r="H822" i="18"/>
  <c r="H823" i="18"/>
  <c r="H824" i="18"/>
  <c r="H825" i="18"/>
  <c r="H826" i="18"/>
  <c r="H827" i="18"/>
  <c r="H828" i="18"/>
  <c r="H829" i="18"/>
  <c r="H830" i="18"/>
  <c r="H831" i="18"/>
  <c r="H832" i="18"/>
  <c r="H833" i="18"/>
  <c r="H834" i="18"/>
  <c r="H835" i="18"/>
  <c r="H836" i="18"/>
  <c r="H837" i="18"/>
  <c r="H838" i="18"/>
  <c r="H839" i="18"/>
  <c r="H840" i="18"/>
  <c r="H841" i="18"/>
  <c r="H842" i="18"/>
  <c r="H843" i="18"/>
  <c r="H844" i="18"/>
  <c r="H845" i="18"/>
  <c r="H846" i="18"/>
  <c r="H847" i="18"/>
  <c r="H848" i="18"/>
  <c r="H849" i="18"/>
  <c r="H850" i="18"/>
  <c r="H851" i="18"/>
  <c r="H852" i="18"/>
  <c r="H853" i="18"/>
  <c r="H854" i="18"/>
  <c r="H855" i="18"/>
  <c r="H856" i="18"/>
  <c r="H857" i="18"/>
  <c r="H858" i="18"/>
  <c r="H859" i="18"/>
  <c r="H860" i="18"/>
  <c r="H861" i="18"/>
  <c r="H862" i="18"/>
  <c r="H863" i="18"/>
  <c r="H864" i="18"/>
  <c r="H865" i="18"/>
  <c r="H866" i="18"/>
  <c r="H867" i="18"/>
  <c r="H868" i="18"/>
  <c r="H869" i="18"/>
  <c r="H870" i="18"/>
  <c r="H871" i="18"/>
  <c r="H872" i="18"/>
  <c r="H873" i="18"/>
  <c r="H874" i="18"/>
  <c r="H875" i="18"/>
  <c r="H876" i="18"/>
  <c r="H877" i="18"/>
  <c r="H878" i="18"/>
  <c r="H879" i="18"/>
  <c r="H880" i="18"/>
  <c r="H881" i="18"/>
  <c r="H882" i="18"/>
  <c r="H883" i="18"/>
  <c r="H884" i="18"/>
  <c r="H885" i="18"/>
  <c r="H886" i="18"/>
  <c r="H887" i="18"/>
  <c r="H888" i="18"/>
  <c r="H889" i="18"/>
  <c r="H890" i="18"/>
  <c r="H891" i="18"/>
  <c r="H892" i="18"/>
  <c r="H893" i="18"/>
  <c r="H894" i="18"/>
  <c r="H895" i="18"/>
  <c r="H896" i="18"/>
  <c r="H897" i="18"/>
  <c r="H898" i="18"/>
  <c r="H747" i="18"/>
  <c r="H748" i="18"/>
  <c r="H749" i="18"/>
  <c r="H750" i="18"/>
  <c r="H751" i="18"/>
  <c r="H752" i="18"/>
  <c r="H753" i="18"/>
  <c r="H754" i="18"/>
  <c r="H755" i="18"/>
  <c r="H756" i="18"/>
  <c r="H757" i="18"/>
  <c r="H758" i="18"/>
  <c r="I407" i="16"/>
  <c r="C354" i="17"/>
  <c r="C355" i="17"/>
  <c r="C356" i="17"/>
  <c r="C357" i="17"/>
  <c r="C358" i="17"/>
  <c r="C359" i="17"/>
  <c r="C360" i="17"/>
  <c r="C361" i="17"/>
  <c r="C362" i="17"/>
  <c r="C363" i="17"/>
  <c r="C364" i="17"/>
  <c r="C365" i="17"/>
  <c r="C366" i="17"/>
  <c r="C367" i="17"/>
  <c r="C368" i="17"/>
  <c r="C369" i="17"/>
  <c r="C370" i="17"/>
  <c r="C371" i="17"/>
  <c r="C372" i="17"/>
  <c r="C373" i="17"/>
  <c r="C374" i="17"/>
  <c r="C375" i="17"/>
  <c r="C376" i="17"/>
  <c r="C377" i="17"/>
  <c r="C378" i="17"/>
  <c r="C379" i="17"/>
  <c r="C380" i="17"/>
  <c r="C381" i="17"/>
  <c r="C382" i="17"/>
  <c r="C383" i="17"/>
  <c r="C384" i="17"/>
  <c r="C385" i="17"/>
  <c r="C386" i="17"/>
  <c r="C387" i="17"/>
  <c r="C388" i="17"/>
  <c r="C389" i="17"/>
  <c r="C390" i="17"/>
  <c r="C391" i="17"/>
  <c r="C392" i="17"/>
  <c r="C393" i="17"/>
  <c r="C394" i="17"/>
  <c r="C395" i="17"/>
  <c r="C396" i="17"/>
  <c r="C397" i="17"/>
  <c r="C398" i="17"/>
  <c r="C399" i="17"/>
  <c r="C400" i="17"/>
  <c r="C401" i="17"/>
  <c r="C402" i="17"/>
  <c r="C403" i="17"/>
  <c r="C404" i="17"/>
  <c r="C405" i="17"/>
  <c r="C406" i="17"/>
  <c r="C407" i="17"/>
  <c r="C408" i="17"/>
  <c r="C409" i="17"/>
  <c r="C410" i="17"/>
  <c r="E354" i="17"/>
  <c r="E355" i="17"/>
  <c r="E356" i="17"/>
  <c r="E357" i="17"/>
  <c r="E358" i="17"/>
  <c r="E359" i="17"/>
  <c r="E360" i="17"/>
  <c r="E361" i="17"/>
  <c r="E362" i="17"/>
  <c r="E363" i="17"/>
  <c r="E364" i="17"/>
  <c r="E365" i="17"/>
  <c r="E366" i="17"/>
  <c r="E367" i="17"/>
  <c r="E368" i="17"/>
  <c r="E369" i="17"/>
  <c r="E370" i="17"/>
  <c r="E371" i="17"/>
  <c r="E372" i="17"/>
  <c r="E373" i="17"/>
  <c r="E374" i="17"/>
  <c r="E375" i="17"/>
  <c r="E376" i="17"/>
  <c r="E377" i="17"/>
  <c r="E378" i="17"/>
  <c r="E379" i="17"/>
  <c r="E380" i="17"/>
  <c r="E381" i="17"/>
  <c r="E382" i="17"/>
  <c r="E383" i="17"/>
  <c r="E384" i="17"/>
  <c r="E385" i="17"/>
  <c r="E386" i="17"/>
  <c r="E387" i="17"/>
  <c r="E388" i="17"/>
  <c r="E389" i="17"/>
  <c r="E390" i="17"/>
  <c r="E391" i="17"/>
  <c r="E392" i="17"/>
  <c r="E393" i="17"/>
  <c r="E394" i="17"/>
  <c r="E395" i="17"/>
  <c r="E396" i="17"/>
  <c r="E397" i="17"/>
  <c r="E398" i="17"/>
  <c r="E399" i="17"/>
  <c r="E400" i="17"/>
  <c r="E401" i="17"/>
  <c r="E402" i="17"/>
  <c r="E403" i="17"/>
  <c r="E404" i="17"/>
  <c r="E405" i="17"/>
  <c r="E406" i="17"/>
  <c r="E407" i="17"/>
  <c r="E408" i="17"/>
  <c r="E409" i="17"/>
  <c r="E410" i="17"/>
  <c r="G354" i="17"/>
  <c r="G355" i="17"/>
  <c r="G356" i="17"/>
  <c r="G357" i="17"/>
  <c r="G358" i="17"/>
  <c r="G359" i="17"/>
  <c r="G360" i="17"/>
  <c r="G361" i="17"/>
  <c r="G362" i="17"/>
  <c r="G363" i="17"/>
  <c r="G364" i="17"/>
  <c r="G365" i="17"/>
  <c r="G366" i="17"/>
  <c r="G367" i="17"/>
  <c r="G368" i="17"/>
  <c r="G369" i="17"/>
  <c r="G370" i="17"/>
  <c r="G371" i="17"/>
  <c r="G372" i="17"/>
  <c r="G373" i="17"/>
  <c r="G374" i="17"/>
  <c r="G375" i="17"/>
  <c r="G376" i="17"/>
  <c r="G377" i="17"/>
  <c r="G378" i="17"/>
  <c r="G379" i="17"/>
  <c r="G380" i="17"/>
  <c r="G381" i="17"/>
  <c r="G382" i="17"/>
  <c r="G383" i="17"/>
  <c r="G384" i="17"/>
  <c r="G385" i="17"/>
  <c r="G386" i="17"/>
  <c r="G387" i="17"/>
  <c r="G388" i="17"/>
  <c r="G389" i="17"/>
  <c r="G390" i="17"/>
  <c r="G391" i="17"/>
  <c r="G392" i="17"/>
  <c r="G393" i="17"/>
  <c r="G394" i="17"/>
  <c r="G395" i="17"/>
  <c r="G396" i="17"/>
  <c r="G397" i="17"/>
  <c r="G398" i="17"/>
  <c r="G399" i="17"/>
  <c r="G400" i="17"/>
  <c r="G401" i="17"/>
  <c r="G402" i="17"/>
  <c r="G403" i="17"/>
  <c r="G404" i="17"/>
  <c r="G405" i="17"/>
  <c r="G406" i="17"/>
  <c r="G407" i="17"/>
  <c r="G408" i="17"/>
  <c r="G409" i="17"/>
  <c r="G410" i="17"/>
  <c r="C354" i="18"/>
  <c r="C355" i="18"/>
  <c r="C356" i="18"/>
  <c r="C357" i="18"/>
  <c r="C358" i="18"/>
  <c r="C359" i="18"/>
  <c r="C360" i="18"/>
  <c r="C361" i="18"/>
  <c r="C362" i="18"/>
  <c r="C363" i="18"/>
  <c r="C364" i="18"/>
  <c r="C365" i="18"/>
  <c r="C366" i="18"/>
  <c r="C367" i="18"/>
  <c r="C368" i="18"/>
  <c r="C369" i="18"/>
  <c r="C370" i="18"/>
  <c r="C371" i="18"/>
  <c r="C372" i="18"/>
  <c r="C373" i="18"/>
  <c r="C374" i="18"/>
  <c r="C375" i="18"/>
  <c r="C376" i="18"/>
  <c r="C377" i="18"/>
  <c r="C378" i="18"/>
  <c r="C379" i="18"/>
  <c r="C380" i="18"/>
  <c r="C381" i="18"/>
  <c r="C382" i="18"/>
  <c r="C383" i="18"/>
  <c r="C384" i="18"/>
  <c r="C385" i="18"/>
  <c r="C386" i="18"/>
  <c r="C387" i="18"/>
  <c r="C388" i="18"/>
  <c r="C389" i="18"/>
  <c r="C390" i="18"/>
  <c r="C391" i="18"/>
  <c r="C392" i="18"/>
  <c r="C393" i="18"/>
  <c r="C394" i="18"/>
  <c r="C395" i="18"/>
  <c r="C396" i="18"/>
  <c r="C397" i="18"/>
  <c r="C398" i="18"/>
  <c r="C399" i="18"/>
  <c r="C400" i="18"/>
  <c r="C401" i="18"/>
  <c r="C402" i="18"/>
  <c r="C403" i="18"/>
  <c r="C404" i="18"/>
  <c r="C405" i="18"/>
  <c r="C406" i="18"/>
  <c r="C407" i="18"/>
  <c r="C408" i="18"/>
  <c r="C409" i="18"/>
  <c r="C410" i="18"/>
  <c r="E354" i="18"/>
  <c r="E355" i="18"/>
  <c r="E356" i="18"/>
  <c r="E357" i="18"/>
  <c r="E358" i="18"/>
  <c r="E359" i="18"/>
  <c r="E360" i="18"/>
  <c r="E361" i="18"/>
  <c r="E362" i="18"/>
  <c r="E363" i="18"/>
  <c r="E364" i="18"/>
  <c r="E365" i="18"/>
  <c r="E366" i="18"/>
  <c r="E367" i="18"/>
  <c r="E368" i="18"/>
  <c r="E369" i="18"/>
  <c r="E370" i="18"/>
  <c r="E371" i="18"/>
  <c r="E372" i="18"/>
  <c r="E373" i="18"/>
  <c r="E374" i="18"/>
  <c r="E375" i="18"/>
  <c r="E376" i="18"/>
  <c r="E377" i="18"/>
  <c r="E378" i="18"/>
  <c r="E379" i="18"/>
  <c r="E380" i="18"/>
  <c r="E381" i="18"/>
  <c r="E382" i="18"/>
  <c r="E383" i="18"/>
  <c r="E384" i="18"/>
  <c r="E385" i="18"/>
  <c r="E386" i="18"/>
  <c r="E387" i="18"/>
  <c r="E388" i="18"/>
  <c r="E389" i="18"/>
  <c r="E390" i="18"/>
  <c r="E391" i="18"/>
  <c r="E392" i="18"/>
  <c r="E393" i="18"/>
  <c r="E394" i="18"/>
  <c r="E395" i="18"/>
  <c r="E396" i="18"/>
  <c r="E397" i="18"/>
  <c r="E398" i="18"/>
  <c r="E399" i="18"/>
  <c r="E400" i="18"/>
  <c r="E401" i="18"/>
  <c r="E402" i="18"/>
  <c r="E403" i="18"/>
  <c r="E404" i="18"/>
  <c r="E405" i="18"/>
  <c r="E406" i="18"/>
  <c r="E407" i="18"/>
  <c r="E408" i="18"/>
  <c r="E409" i="18"/>
  <c r="E410" i="18"/>
  <c r="G354" i="18"/>
  <c r="G355" i="18"/>
  <c r="G356" i="18"/>
  <c r="G357" i="18"/>
  <c r="G358" i="18"/>
  <c r="G359" i="18"/>
  <c r="G360" i="18"/>
  <c r="G361" i="18"/>
  <c r="G362" i="18"/>
  <c r="G363" i="18"/>
  <c r="G364" i="18"/>
  <c r="G365" i="18"/>
  <c r="G366" i="18"/>
  <c r="G367" i="18"/>
  <c r="G368" i="18"/>
  <c r="G369" i="18"/>
  <c r="G370" i="18"/>
  <c r="G371" i="18"/>
  <c r="G372" i="18"/>
  <c r="G373" i="18"/>
  <c r="G374" i="18"/>
  <c r="G375" i="18"/>
  <c r="G376" i="18"/>
  <c r="G377" i="18"/>
  <c r="G378" i="18"/>
  <c r="G379" i="18"/>
  <c r="G380" i="18"/>
  <c r="G381" i="18"/>
  <c r="G382" i="18"/>
  <c r="G383" i="18"/>
  <c r="G384" i="18"/>
  <c r="G385" i="18"/>
  <c r="G386" i="18"/>
  <c r="G387" i="18"/>
  <c r="G388" i="18"/>
  <c r="G389" i="18"/>
  <c r="G390" i="18"/>
  <c r="G391" i="18"/>
  <c r="G392" i="18"/>
  <c r="G393" i="18"/>
  <c r="G394" i="18"/>
  <c r="G395" i="18"/>
  <c r="G396" i="18"/>
  <c r="G397" i="18"/>
  <c r="G398" i="18"/>
  <c r="G399" i="18"/>
  <c r="G400" i="18"/>
  <c r="G401" i="18"/>
  <c r="G402" i="18"/>
  <c r="G403" i="18"/>
  <c r="G404" i="18"/>
  <c r="G405" i="18"/>
  <c r="G406" i="18"/>
  <c r="G407" i="18"/>
  <c r="G408" i="18"/>
  <c r="G409" i="18"/>
  <c r="G410" i="18"/>
  <c r="H354" i="18"/>
  <c r="H355" i="18"/>
  <c r="H356" i="18"/>
  <c r="H357" i="18"/>
  <c r="H358" i="18"/>
  <c r="H359" i="18"/>
  <c r="H360" i="18"/>
  <c r="H361" i="18"/>
  <c r="H362" i="18"/>
  <c r="H363" i="18"/>
  <c r="H364" i="18"/>
  <c r="H365" i="18"/>
  <c r="H366" i="18"/>
  <c r="H367" i="18"/>
  <c r="H368" i="18"/>
  <c r="H369" i="18"/>
  <c r="H370" i="18"/>
  <c r="H371" i="18"/>
  <c r="H372" i="18"/>
  <c r="H373" i="18"/>
  <c r="H374" i="18"/>
  <c r="H375" i="18"/>
  <c r="H376" i="18"/>
  <c r="H377" i="18"/>
  <c r="H378" i="18"/>
  <c r="H379" i="18"/>
  <c r="H380" i="18"/>
  <c r="H381" i="18"/>
  <c r="H382" i="18"/>
  <c r="H383" i="18"/>
  <c r="H384" i="18"/>
  <c r="H385" i="18"/>
  <c r="H386" i="18"/>
  <c r="H387" i="18"/>
  <c r="H388" i="18"/>
  <c r="H389" i="18"/>
  <c r="H390" i="18"/>
  <c r="H391" i="18"/>
  <c r="H392" i="18"/>
  <c r="H393" i="18"/>
  <c r="H394" i="18"/>
  <c r="H395" i="18"/>
  <c r="H396" i="18"/>
  <c r="H397" i="18"/>
  <c r="H398" i="18"/>
  <c r="H399" i="18"/>
  <c r="H400" i="18"/>
  <c r="H401" i="18"/>
  <c r="H402" i="18"/>
  <c r="H403" i="18"/>
  <c r="H404" i="18"/>
  <c r="H405" i="18"/>
  <c r="H406" i="18"/>
  <c r="H407" i="18"/>
  <c r="H408" i="18"/>
  <c r="H409" i="18"/>
  <c r="H410" i="18"/>
  <c r="C354" i="16"/>
  <c r="C355" i="16"/>
  <c r="C356" i="16"/>
  <c r="C357" i="16"/>
  <c r="C358" i="16"/>
  <c r="C359" i="16"/>
  <c r="C360" i="16"/>
  <c r="C361" i="16"/>
  <c r="C362" i="16"/>
  <c r="C363" i="16"/>
  <c r="C364" i="16"/>
  <c r="C365" i="16"/>
  <c r="C366" i="16"/>
  <c r="C367" i="16"/>
  <c r="C368" i="16"/>
  <c r="C369" i="16"/>
  <c r="C370" i="16"/>
  <c r="C371" i="16"/>
  <c r="C372" i="16"/>
  <c r="C373" i="16"/>
  <c r="C374" i="16"/>
  <c r="C375" i="16"/>
  <c r="C376" i="16"/>
  <c r="C377" i="16"/>
  <c r="C378" i="16"/>
  <c r="C379" i="16"/>
  <c r="C380" i="16"/>
  <c r="C381" i="16"/>
  <c r="C382" i="16"/>
  <c r="C383" i="16"/>
  <c r="C384" i="16"/>
  <c r="C385" i="16"/>
  <c r="C386" i="16"/>
  <c r="C387" i="16"/>
  <c r="C388" i="16"/>
  <c r="C389" i="16"/>
  <c r="C390" i="16"/>
  <c r="C391" i="16"/>
  <c r="C392" i="16"/>
  <c r="C393" i="16"/>
  <c r="C394" i="16"/>
  <c r="C395" i="16"/>
  <c r="C396" i="16"/>
  <c r="C397" i="16"/>
  <c r="C398" i="16"/>
  <c r="C399" i="16"/>
  <c r="C400" i="16"/>
  <c r="C401" i="16"/>
  <c r="C402" i="16"/>
  <c r="C403" i="16"/>
  <c r="C404" i="16"/>
  <c r="C405" i="16"/>
  <c r="C406" i="16"/>
  <c r="C407" i="16"/>
  <c r="C408" i="16"/>
  <c r="C409" i="16"/>
  <c r="C410" i="16"/>
  <c r="I354" i="16"/>
  <c r="I355" i="16"/>
  <c r="I356" i="16"/>
  <c r="I357" i="16"/>
  <c r="I358" i="16"/>
  <c r="I359" i="16"/>
  <c r="I360" i="16"/>
  <c r="I361" i="16"/>
  <c r="I362" i="16"/>
  <c r="I363" i="16"/>
  <c r="I364" i="16"/>
  <c r="I365" i="16"/>
  <c r="I366" i="16"/>
  <c r="I367" i="16"/>
  <c r="I368" i="16"/>
  <c r="I369" i="16"/>
  <c r="I370" i="16"/>
  <c r="I371" i="16"/>
  <c r="I372" i="16"/>
  <c r="I373" i="16"/>
  <c r="I374" i="16"/>
  <c r="I375" i="16"/>
  <c r="I376" i="16"/>
  <c r="I377" i="16"/>
  <c r="I378" i="16"/>
  <c r="I379" i="16"/>
  <c r="I380" i="16"/>
  <c r="I381" i="16"/>
  <c r="I382" i="16"/>
  <c r="I383" i="16"/>
  <c r="I384" i="16"/>
  <c r="I385" i="16"/>
  <c r="I386" i="16"/>
  <c r="I387" i="16"/>
  <c r="I388" i="16"/>
  <c r="I389" i="16"/>
  <c r="I390" i="16"/>
  <c r="I391" i="16"/>
  <c r="I392" i="16"/>
  <c r="I393" i="16"/>
  <c r="I394" i="16"/>
  <c r="I395" i="16"/>
  <c r="I396" i="16"/>
  <c r="I397" i="16"/>
  <c r="I398" i="16"/>
  <c r="I399" i="16"/>
  <c r="I400" i="16"/>
  <c r="I401" i="16"/>
  <c r="I402" i="16"/>
  <c r="I403" i="16"/>
  <c r="I404" i="16"/>
  <c r="I405" i="16"/>
  <c r="I406" i="16"/>
  <c r="I408" i="16"/>
  <c r="I409" i="16"/>
  <c r="I410" i="16"/>
  <c r="K354" i="16"/>
  <c r="K355" i="16"/>
  <c r="K356" i="16"/>
  <c r="K357" i="16"/>
  <c r="K358" i="16"/>
  <c r="K359" i="16"/>
  <c r="K360" i="16"/>
  <c r="K361" i="16"/>
  <c r="K362" i="16"/>
  <c r="K363" i="16"/>
  <c r="K364" i="16"/>
  <c r="K365" i="16"/>
  <c r="K366" i="16"/>
  <c r="K367" i="16"/>
  <c r="K368" i="16"/>
  <c r="K369" i="16"/>
  <c r="K370" i="16"/>
  <c r="K371" i="16"/>
  <c r="K372" i="16"/>
  <c r="K373" i="16"/>
  <c r="K374" i="16"/>
  <c r="K375" i="16"/>
  <c r="K376" i="16"/>
  <c r="K377" i="16"/>
  <c r="K378" i="16"/>
  <c r="K379" i="16"/>
  <c r="K380" i="16"/>
  <c r="K381" i="16"/>
  <c r="K382" i="16"/>
  <c r="K383" i="16"/>
  <c r="K384" i="16"/>
  <c r="K385" i="16"/>
  <c r="K386" i="16"/>
  <c r="K387" i="16"/>
  <c r="K388" i="16"/>
  <c r="K389" i="16"/>
  <c r="K390" i="16"/>
  <c r="K391" i="16"/>
  <c r="K392" i="16"/>
  <c r="K393" i="16"/>
  <c r="K394" i="16"/>
  <c r="K395" i="16"/>
  <c r="K396" i="16"/>
  <c r="K397" i="16"/>
  <c r="K398" i="16"/>
  <c r="K399" i="16"/>
  <c r="K400" i="16"/>
  <c r="K401" i="16"/>
  <c r="K402" i="16"/>
  <c r="K403" i="16"/>
  <c r="K404" i="16"/>
  <c r="K405" i="16"/>
  <c r="K406" i="16"/>
  <c r="K407" i="16"/>
  <c r="K408" i="16"/>
  <c r="K409" i="16"/>
  <c r="K410" i="16"/>
  <c r="I339" i="16"/>
  <c r="E3" i="17"/>
  <c r="E4" i="17"/>
  <c r="E5" i="17"/>
  <c r="E6" i="17"/>
  <c r="E7" i="17"/>
  <c r="E8" i="17"/>
  <c r="E9" i="17"/>
  <c r="E10" i="17"/>
  <c r="E11" i="17"/>
  <c r="E12" i="17"/>
  <c r="E13" i="17"/>
  <c r="E14" i="17"/>
  <c r="E15" i="17"/>
  <c r="E16" i="17"/>
  <c r="E17" i="17"/>
  <c r="E18" i="17"/>
  <c r="E19" i="17"/>
  <c r="E20" i="17"/>
  <c r="E21" i="17"/>
  <c r="E22" i="17"/>
  <c r="E23" i="17"/>
  <c r="E24" i="17"/>
  <c r="E25" i="17"/>
  <c r="E26" i="17"/>
  <c r="E27" i="17"/>
  <c r="E28" i="17"/>
  <c r="E29" i="17"/>
  <c r="E30" i="17"/>
  <c r="E31" i="17"/>
  <c r="E32" i="17"/>
  <c r="E33" i="17"/>
  <c r="E34" i="17"/>
  <c r="E35" i="17"/>
  <c r="E36" i="17"/>
  <c r="E37" i="17"/>
  <c r="E38" i="17"/>
  <c r="E39" i="17"/>
  <c r="E40" i="17"/>
  <c r="E41" i="17"/>
  <c r="E42" i="17"/>
  <c r="E43" i="17"/>
  <c r="E44" i="17"/>
  <c r="E45" i="17"/>
  <c r="E46" i="17"/>
  <c r="E47" i="17"/>
  <c r="E48" i="17"/>
  <c r="E49" i="17"/>
  <c r="E50" i="17"/>
  <c r="E51" i="17"/>
  <c r="E52" i="17"/>
  <c r="E53" i="17"/>
  <c r="E54" i="17"/>
  <c r="E55" i="17"/>
  <c r="E56" i="17"/>
  <c r="E57" i="17"/>
  <c r="E58" i="17"/>
  <c r="E59" i="17"/>
  <c r="E60" i="17"/>
  <c r="E61" i="17"/>
  <c r="E62" i="17"/>
  <c r="E63" i="17"/>
  <c r="E64" i="17"/>
  <c r="E65" i="17"/>
  <c r="E66" i="17"/>
  <c r="E67" i="17"/>
  <c r="E68" i="17"/>
  <c r="E69" i="17"/>
  <c r="E70" i="17"/>
  <c r="E71" i="17"/>
  <c r="E72" i="17"/>
  <c r="E73" i="17"/>
  <c r="E74" i="17"/>
  <c r="E75" i="17"/>
  <c r="E76" i="17"/>
  <c r="E77" i="17"/>
  <c r="E78" i="17"/>
  <c r="E79" i="17"/>
  <c r="E80" i="17"/>
  <c r="E81" i="17"/>
  <c r="E82" i="17"/>
  <c r="E83" i="17"/>
  <c r="E84" i="17"/>
  <c r="E85" i="17"/>
  <c r="E86" i="17"/>
  <c r="E87" i="17"/>
  <c r="E88" i="17"/>
  <c r="E89" i="17"/>
  <c r="E90" i="17"/>
  <c r="E91" i="17"/>
  <c r="E92" i="17"/>
  <c r="E93" i="17"/>
  <c r="E94" i="17"/>
  <c r="E95" i="17"/>
  <c r="E96" i="17"/>
  <c r="E97" i="17"/>
  <c r="E98" i="17"/>
  <c r="E99" i="17"/>
  <c r="E100" i="17"/>
  <c r="E101" i="17"/>
  <c r="E102" i="17"/>
  <c r="E103" i="17"/>
  <c r="E104" i="17"/>
  <c r="E105" i="17"/>
  <c r="E106" i="17"/>
  <c r="E107" i="17"/>
  <c r="E108" i="17"/>
  <c r="E109" i="17"/>
  <c r="E110" i="17"/>
  <c r="E111" i="17"/>
  <c r="E112" i="17"/>
  <c r="E113" i="17"/>
  <c r="E114" i="17"/>
  <c r="E115" i="17"/>
  <c r="E116" i="17"/>
  <c r="E117" i="17"/>
  <c r="E118" i="17"/>
  <c r="E119" i="17"/>
  <c r="E120" i="17"/>
  <c r="E121" i="17"/>
  <c r="E122" i="17"/>
  <c r="E123" i="17"/>
  <c r="E124" i="17"/>
  <c r="E125" i="17"/>
  <c r="E126" i="17"/>
  <c r="E127" i="17"/>
  <c r="E128" i="17"/>
  <c r="E129" i="17"/>
  <c r="E130" i="17"/>
  <c r="E131" i="17"/>
  <c r="E132" i="17"/>
  <c r="E133" i="17"/>
  <c r="E134" i="17"/>
  <c r="E135" i="17"/>
  <c r="E136" i="17"/>
  <c r="E137" i="17"/>
  <c r="E138" i="17"/>
  <c r="E139" i="17"/>
  <c r="E140" i="17"/>
  <c r="E141" i="17"/>
  <c r="E142" i="17"/>
  <c r="E143" i="17"/>
  <c r="E144" i="17"/>
  <c r="E145" i="17"/>
  <c r="E146" i="17"/>
  <c r="E147" i="17"/>
  <c r="E148" i="17"/>
  <c r="E149" i="17"/>
  <c r="E150" i="17"/>
  <c r="E151" i="17"/>
  <c r="E152" i="17"/>
  <c r="E153" i="17"/>
  <c r="E154" i="17"/>
  <c r="E155" i="17"/>
  <c r="E156" i="17"/>
  <c r="E157" i="17"/>
  <c r="E158" i="17"/>
  <c r="E159" i="17"/>
  <c r="E160" i="17"/>
  <c r="E161" i="17"/>
  <c r="E162" i="17"/>
  <c r="E163" i="17"/>
  <c r="E164" i="17"/>
  <c r="E165" i="17"/>
  <c r="E166" i="17"/>
  <c r="E167" i="17"/>
  <c r="E168" i="17"/>
  <c r="E169" i="17"/>
  <c r="E170" i="17"/>
  <c r="E171" i="17"/>
  <c r="E172" i="17"/>
  <c r="E173" i="17"/>
  <c r="E174" i="17"/>
  <c r="E175" i="17"/>
  <c r="E176" i="17"/>
  <c r="E177" i="17"/>
  <c r="E178" i="17"/>
  <c r="E179" i="17"/>
  <c r="E180" i="17"/>
  <c r="E181" i="17"/>
  <c r="E182" i="17"/>
  <c r="E183" i="17"/>
  <c r="E184" i="17"/>
  <c r="E185" i="17"/>
  <c r="E186" i="17"/>
  <c r="E187" i="17"/>
  <c r="E188" i="17"/>
  <c r="E189" i="17"/>
  <c r="E190" i="17"/>
  <c r="E191" i="17"/>
  <c r="E192" i="17"/>
  <c r="E193" i="17"/>
  <c r="E194" i="17"/>
  <c r="E195" i="17"/>
  <c r="E196" i="17"/>
  <c r="E197" i="17"/>
  <c r="E198" i="17"/>
  <c r="E199" i="17"/>
  <c r="E200" i="17"/>
  <c r="E201" i="17"/>
  <c r="E202" i="17"/>
  <c r="E203" i="17"/>
  <c r="E204" i="17"/>
  <c r="E205" i="17"/>
  <c r="E206" i="17"/>
  <c r="E207" i="17"/>
  <c r="E208" i="17"/>
  <c r="E209" i="17"/>
  <c r="E210" i="17"/>
  <c r="E211" i="17"/>
  <c r="E212" i="17"/>
  <c r="E213" i="17"/>
  <c r="E214" i="17"/>
  <c r="E215" i="17"/>
  <c r="E216" i="17"/>
  <c r="E217" i="17"/>
  <c r="E218" i="17"/>
  <c r="E219" i="17"/>
  <c r="E220" i="17"/>
  <c r="E221" i="17"/>
  <c r="E222" i="17"/>
  <c r="E223" i="17"/>
  <c r="E224" i="17"/>
  <c r="E225" i="17"/>
  <c r="E226" i="17"/>
  <c r="E227" i="17"/>
  <c r="E228" i="17"/>
  <c r="E229" i="17"/>
  <c r="E230" i="17"/>
  <c r="E231" i="17"/>
  <c r="E232" i="17"/>
  <c r="E233" i="17"/>
  <c r="E234" i="17"/>
  <c r="E235" i="17"/>
  <c r="E236" i="17"/>
  <c r="E237" i="17"/>
  <c r="E238" i="17"/>
  <c r="E239" i="17"/>
  <c r="E240" i="17"/>
  <c r="E241" i="17"/>
  <c r="E242" i="17"/>
  <c r="E243" i="17"/>
  <c r="E244" i="17"/>
  <c r="E245" i="17"/>
  <c r="E246" i="17"/>
  <c r="E247" i="17"/>
  <c r="E248" i="17"/>
  <c r="E249" i="17"/>
  <c r="E250" i="17"/>
  <c r="E251" i="17"/>
  <c r="E252" i="17"/>
  <c r="E253" i="17"/>
  <c r="E254" i="17"/>
  <c r="E255" i="17"/>
  <c r="E256" i="17"/>
  <c r="E257" i="17"/>
  <c r="E258" i="17"/>
  <c r="E259" i="17"/>
  <c r="E260" i="17"/>
  <c r="E261" i="17"/>
  <c r="E262" i="17"/>
  <c r="E263" i="17"/>
  <c r="E264" i="17"/>
  <c r="E265" i="17"/>
  <c r="E266" i="17"/>
  <c r="E267" i="17"/>
  <c r="E268" i="17"/>
  <c r="E269" i="17"/>
  <c r="E270" i="17"/>
  <c r="E271" i="17"/>
  <c r="E272" i="17"/>
  <c r="E273" i="17"/>
  <c r="E274" i="17"/>
  <c r="E275" i="17"/>
  <c r="E276" i="17"/>
  <c r="E277" i="17"/>
  <c r="E278" i="17"/>
  <c r="E279" i="17"/>
  <c r="E280" i="17"/>
  <c r="E281" i="17"/>
  <c r="E282" i="17"/>
  <c r="E283" i="17"/>
  <c r="E284" i="17"/>
  <c r="E285" i="17"/>
  <c r="E286" i="17"/>
  <c r="E287" i="17"/>
  <c r="E288" i="17"/>
  <c r="E289" i="17"/>
  <c r="E290" i="17"/>
  <c r="E291" i="17"/>
  <c r="E292" i="17"/>
  <c r="E293" i="17"/>
  <c r="E294" i="17"/>
  <c r="E295" i="17"/>
  <c r="E296" i="17"/>
  <c r="E297" i="17"/>
  <c r="E298" i="17"/>
  <c r="E299" i="17"/>
  <c r="E300" i="17"/>
  <c r="E301" i="17"/>
  <c r="E302" i="17"/>
  <c r="E303" i="17"/>
  <c r="E304" i="17"/>
  <c r="E305" i="17"/>
  <c r="E306" i="17"/>
  <c r="E307" i="17"/>
  <c r="E308" i="17"/>
  <c r="E309" i="17"/>
  <c r="E310" i="17"/>
  <c r="E311" i="17"/>
  <c r="E312" i="17"/>
  <c r="E313" i="17"/>
  <c r="E314" i="17"/>
  <c r="E315" i="17"/>
  <c r="E316" i="17"/>
  <c r="E317" i="17"/>
  <c r="E318" i="17"/>
  <c r="E319" i="17"/>
  <c r="E320" i="17"/>
  <c r="E321" i="17"/>
  <c r="E322" i="17"/>
  <c r="E323" i="17"/>
  <c r="E324" i="17"/>
  <c r="E325" i="17"/>
  <c r="E326" i="17"/>
  <c r="E327" i="17"/>
  <c r="E328" i="17"/>
  <c r="E329" i="17"/>
  <c r="E330" i="17"/>
  <c r="E331" i="17"/>
  <c r="E332" i="17"/>
  <c r="E333" i="17"/>
  <c r="E334" i="17"/>
  <c r="E335" i="17"/>
  <c r="E336" i="17"/>
  <c r="E337" i="17"/>
  <c r="E338" i="17"/>
  <c r="E339" i="17"/>
  <c r="E340" i="17"/>
  <c r="E341" i="17"/>
  <c r="E342" i="17"/>
  <c r="E343" i="17"/>
  <c r="E344" i="17"/>
  <c r="E345" i="17"/>
  <c r="E346" i="17"/>
  <c r="E347" i="17"/>
  <c r="E348" i="17"/>
  <c r="E349" i="17"/>
  <c r="E350" i="17"/>
  <c r="E351" i="17"/>
  <c r="E352" i="17"/>
  <c r="E353" i="17"/>
  <c r="E2" i="17"/>
  <c r="C298" i="17"/>
  <c r="C299" i="17"/>
  <c r="C300" i="17"/>
  <c r="C301" i="17"/>
  <c r="C302" i="17"/>
  <c r="C303" i="17"/>
  <c r="C304" i="17"/>
  <c r="C305" i="17"/>
  <c r="C306" i="17"/>
  <c r="C307" i="17"/>
  <c r="C308" i="17"/>
  <c r="C309" i="17"/>
  <c r="C310" i="17"/>
  <c r="C311" i="17"/>
  <c r="C312" i="17"/>
  <c r="C313" i="17"/>
  <c r="C314" i="17"/>
  <c r="C315" i="17"/>
  <c r="C316" i="17"/>
  <c r="C317" i="17"/>
  <c r="C318" i="17"/>
  <c r="C319" i="17"/>
  <c r="C320" i="17"/>
  <c r="C321" i="17"/>
  <c r="C322" i="17"/>
  <c r="C323" i="17"/>
  <c r="C324" i="17"/>
  <c r="C325" i="17"/>
  <c r="C326" i="17"/>
  <c r="C327" i="17"/>
  <c r="C328" i="17"/>
  <c r="C329" i="17"/>
  <c r="C330" i="17"/>
  <c r="C331" i="17"/>
  <c r="C332" i="17"/>
  <c r="C333" i="17"/>
  <c r="C334" i="17"/>
  <c r="C335" i="17"/>
  <c r="C336" i="17"/>
  <c r="C337" i="17"/>
  <c r="C338" i="17"/>
  <c r="C339" i="17"/>
  <c r="C340" i="17"/>
  <c r="C341" i="17"/>
  <c r="C342" i="17"/>
  <c r="C343" i="17"/>
  <c r="C344" i="17"/>
  <c r="C345" i="17"/>
  <c r="C346" i="17"/>
  <c r="C347" i="17"/>
  <c r="C348" i="17"/>
  <c r="C349" i="17"/>
  <c r="C350" i="17"/>
  <c r="C351" i="17"/>
  <c r="C352" i="17"/>
  <c r="C353" i="17"/>
  <c r="G298" i="17"/>
  <c r="G299" i="17"/>
  <c r="G300" i="17"/>
  <c r="G301" i="17"/>
  <c r="G302" i="17"/>
  <c r="G303" i="17"/>
  <c r="G304" i="17"/>
  <c r="G305" i="17"/>
  <c r="G306" i="17"/>
  <c r="G307" i="17"/>
  <c r="G308" i="17"/>
  <c r="G309" i="17"/>
  <c r="G310" i="17"/>
  <c r="G311" i="17"/>
  <c r="G312" i="17"/>
  <c r="G313" i="17"/>
  <c r="G314" i="17"/>
  <c r="G315" i="17"/>
  <c r="G316" i="17"/>
  <c r="G317" i="17"/>
  <c r="G318" i="17"/>
  <c r="G319" i="17"/>
  <c r="G320" i="17"/>
  <c r="G321" i="17"/>
  <c r="G322" i="17"/>
  <c r="G323" i="17"/>
  <c r="G324" i="17"/>
  <c r="G325" i="17"/>
  <c r="G326" i="17"/>
  <c r="G327" i="17"/>
  <c r="G328" i="17"/>
  <c r="G329" i="17"/>
  <c r="G330" i="17"/>
  <c r="G331" i="17"/>
  <c r="G332" i="17"/>
  <c r="G333" i="17"/>
  <c r="G334" i="17"/>
  <c r="G335" i="17"/>
  <c r="G336" i="17"/>
  <c r="G337" i="17"/>
  <c r="G338" i="17"/>
  <c r="G339" i="17"/>
  <c r="G340" i="17"/>
  <c r="G341" i="17"/>
  <c r="G342" i="17"/>
  <c r="G343" i="17"/>
  <c r="G344" i="17"/>
  <c r="G345" i="17"/>
  <c r="G346" i="17"/>
  <c r="G347" i="17"/>
  <c r="G348" i="17"/>
  <c r="G349" i="17"/>
  <c r="G350" i="17"/>
  <c r="G351" i="17"/>
  <c r="G352" i="17"/>
  <c r="G353" i="17"/>
  <c r="C298" i="18"/>
  <c r="C299" i="18"/>
  <c r="C300" i="18"/>
  <c r="C301" i="18"/>
  <c r="C302" i="18"/>
  <c r="C303" i="18"/>
  <c r="C304" i="18"/>
  <c r="C305" i="18"/>
  <c r="C306" i="18"/>
  <c r="C307" i="18"/>
  <c r="C308" i="18"/>
  <c r="C309" i="18"/>
  <c r="C310" i="18"/>
  <c r="C311" i="18"/>
  <c r="C312" i="18"/>
  <c r="C313" i="18"/>
  <c r="C314" i="18"/>
  <c r="C315" i="18"/>
  <c r="C316" i="18"/>
  <c r="C317" i="18"/>
  <c r="C318" i="18"/>
  <c r="C319" i="18"/>
  <c r="C320" i="18"/>
  <c r="C321" i="18"/>
  <c r="C322" i="18"/>
  <c r="C323" i="18"/>
  <c r="C324" i="18"/>
  <c r="C325" i="18"/>
  <c r="C326" i="18"/>
  <c r="C327" i="18"/>
  <c r="C328" i="18"/>
  <c r="C329" i="18"/>
  <c r="C330" i="18"/>
  <c r="C331" i="18"/>
  <c r="C332" i="18"/>
  <c r="C333" i="18"/>
  <c r="C334" i="18"/>
  <c r="C335" i="18"/>
  <c r="C336" i="18"/>
  <c r="C337" i="18"/>
  <c r="C338" i="18"/>
  <c r="C339" i="18"/>
  <c r="C340" i="18"/>
  <c r="C341" i="18"/>
  <c r="C342" i="18"/>
  <c r="C343" i="18"/>
  <c r="C344" i="18"/>
  <c r="C345" i="18"/>
  <c r="C346" i="18"/>
  <c r="C347" i="18"/>
  <c r="C348" i="18"/>
  <c r="C349" i="18"/>
  <c r="C350" i="18"/>
  <c r="C351" i="18"/>
  <c r="C352" i="18"/>
  <c r="C353" i="18"/>
  <c r="E298" i="18"/>
  <c r="E299" i="18"/>
  <c r="E300" i="18"/>
  <c r="E301" i="18"/>
  <c r="E302" i="18"/>
  <c r="E303" i="18"/>
  <c r="E304" i="18"/>
  <c r="E305" i="18"/>
  <c r="E306" i="18"/>
  <c r="E307" i="18"/>
  <c r="E308" i="18"/>
  <c r="E309" i="18"/>
  <c r="E310" i="18"/>
  <c r="E311" i="18"/>
  <c r="E312" i="18"/>
  <c r="E313" i="18"/>
  <c r="E314" i="18"/>
  <c r="E315" i="18"/>
  <c r="E316" i="18"/>
  <c r="E317" i="18"/>
  <c r="E318" i="18"/>
  <c r="E319" i="18"/>
  <c r="E320" i="18"/>
  <c r="E321" i="18"/>
  <c r="E322" i="18"/>
  <c r="E323" i="18"/>
  <c r="E324" i="18"/>
  <c r="E325" i="18"/>
  <c r="E326" i="18"/>
  <c r="E327" i="18"/>
  <c r="E328" i="18"/>
  <c r="E329" i="18"/>
  <c r="E330" i="18"/>
  <c r="E331" i="18"/>
  <c r="E332" i="18"/>
  <c r="E333" i="18"/>
  <c r="E334" i="18"/>
  <c r="E335" i="18"/>
  <c r="E336" i="18"/>
  <c r="E337" i="18"/>
  <c r="E338" i="18"/>
  <c r="E339" i="18"/>
  <c r="E340" i="18"/>
  <c r="E341" i="18"/>
  <c r="E342" i="18"/>
  <c r="E343" i="18"/>
  <c r="E344" i="18"/>
  <c r="E345" i="18"/>
  <c r="E346" i="18"/>
  <c r="E347" i="18"/>
  <c r="E348" i="18"/>
  <c r="E349" i="18"/>
  <c r="E350" i="18"/>
  <c r="E351" i="18"/>
  <c r="E352" i="18"/>
  <c r="E353" i="18"/>
  <c r="G298" i="18"/>
  <c r="G299" i="18"/>
  <c r="G300" i="18"/>
  <c r="G301" i="18"/>
  <c r="G302" i="18"/>
  <c r="G303" i="18"/>
  <c r="G304" i="18"/>
  <c r="G305" i="18"/>
  <c r="G306" i="18"/>
  <c r="G307" i="18"/>
  <c r="G308" i="18"/>
  <c r="G309" i="18"/>
  <c r="G310" i="18"/>
  <c r="G311" i="18"/>
  <c r="G312" i="18"/>
  <c r="G313" i="18"/>
  <c r="G314" i="18"/>
  <c r="G315" i="18"/>
  <c r="G316" i="18"/>
  <c r="G317" i="18"/>
  <c r="G318" i="18"/>
  <c r="G319" i="18"/>
  <c r="G320" i="18"/>
  <c r="G321" i="18"/>
  <c r="G322" i="18"/>
  <c r="G323" i="18"/>
  <c r="G324" i="18"/>
  <c r="G325" i="18"/>
  <c r="G326" i="18"/>
  <c r="G327" i="18"/>
  <c r="G328" i="18"/>
  <c r="G329" i="18"/>
  <c r="G330" i="18"/>
  <c r="G331" i="18"/>
  <c r="G332" i="18"/>
  <c r="G333" i="18"/>
  <c r="G334" i="18"/>
  <c r="G335" i="18"/>
  <c r="G336" i="18"/>
  <c r="G337" i="18"/>
  <c r="G338" i="18"/>
  <c r="G339" i="18"/>
  <c r="G340" i="18"/>
  <c r="G341" i="18"/>
  <c r="G342" i="18"/>
  <c r="G343" i="18"/>
  <c r="G344" i="18"/>
  <c r="G345" i="18"/>
  <c r="G346" i="18"/>
  <c r="G347" i="18"/>
  <c r="G348" i="18"/>
  <c r="G349" i="18"/>
  <c r="G350" i="18"/>
  <c r="G351" i="18"/>
  <c r="G352" i="18"/>
  <c r="G353" i="18"/>
  <c r="H298" i="18"/>
  <c r="H299" i="18"/>
  <c r="H300" i="18"/>
  <c r="H301" i="18"/>
  <c r="H302" i="18"/>
  <c r="H303" i="18"/>
  <c r="H304" i="18"/>
  <c r="H305" i="18"/>
  <c r="H306" i="18"/>
  <c r="H307" i="18"/>
  <c r="H308" i="18"/>
  <c r="H309" i="18"/>
  <c r="H310" i="18"/>
  <c r="H311" i="18"/>
  <c r="H312" i="18"/>
  <c r="H313" i="18"/>
  <c r="H314" i="18"/>
  <c r="H315" i="18"/>
  <c r="H316" i="18"/>
  <c r="H317" i="18"/>
  <c r="H318" i="18"/>
  <c r="H319" i="18"/>
  <c r="H320" i="18"/>
  <c r="H321" i="18"/>
  <c r="H322" i="18"/>
  <c r="H323" i="18"/>
  <c r="H324" i="18"/>
  <c r="H325" i="18"/>
  <c r="H326" i="18"/>
  <c r="H327" i="18"/>
  <c r="H328" i="18"/>
  <c r="H329" i="18"/>
  <c r="H330" i="18"/>
  <c r="H331" i="18"/>
  <c r="H332" i="18"/>
  <c r="H333" i="18"/>
  <c r="H334" i="18"/>
  <c r="H335" i="18"/>
  <c r="H336" i="18"/>
  <c r="H337" i="18"/>
  <c r="H338" i="18"/>
  <c r="H339" i="18"/>
  <c r="H340" i="18"/>
  <c r="H341" i="18"/>
  <c r="H342" i="18"/>
  <c r="H343" i="18"/>
  <c r="H344" i="18"/>
  <c r="H345" i="18"/>
  <c r="H346" i="18"/>
  <c r="H347" i="18"/>
  <c r="H348" i="18"/>
  <c r="H349" i="18"/>
  <c r="H350" i="18"/>
  <c r="H351" i="18"/>
  <c r="H352" i="18"/>
  <c r="H353" i="18"/>
  <c r="C298" i="16"/>
  <c r="C299" i="16"/>
  <c r="C300" i="16"/>
  <c r="C301" i="16"/>
  <c r="C302" i="16"/>
  <c r="C303" i="16"/>
  <c r="C304" i="16"/>
  <c r="C305" i="16"/>
  <c r="C306" i="16"/>
  <c r="C307" i="16"/>
  <c r="C308" i="16"/>
  <c r="C309" i="16"/>
  <c r="C310" i="16"/>
  <c r="C311" i="16"/>
  <c r="C312" i="16"/>
  <c r="C313" i="16"/>
  <c r="C314" i="16"/>
  <c r="C315" i="16"/>
  <c r="C316" i="16"/>
  <c r="C317" i="16"/>
  <c r="C318" i="16"/>
  <c r="C319" i="16"/>
  <c r="C320" i="16"/>
  <c r="C321" i="16"/>
  <c r="C322" i="16"/>
  <c r="C323" i="16"/>
  <c r="C324" i="16"/>
  <c r="C325" i="16"/>
  <c r="C326" i="16"/>
  <c r="C327" i="16"/>
  <c r="C328" i="16"/>
  <c r="C329" i="16"/>
  <c r="C330" i="16"/>
  <c r="C331" i="16"/>
  <c r="C332" i="16"/>
  <c r="C333" i="16"/>
  <c r="C334" i="16"/>
  <c r="C335" i="16"/>
  <c r="C336" i="16"/>
  <c r="C337" i="16"/>
  <c r="C338" i="16"/>
  <c r="C339" i="16"/>
  <c r="C340" i="16"/>
  <c r="C341" i="16"/>
  <c r="C342" i="16"/>
  <c r="C343" i="16"/>
  <c r="C344" i="16"/>
  <c r="C345" i="16"/>
  <c r="C346" i="16"/>
  <c r="C347" i="16"/>
  <c r="C348" i="16"/>
  <c r="C349" i="16"/>
  <c r="C350" i="16"/>
  <c r="C351" i="16"/>
  <c r="C352" i="16"/>
  <c r="C353" i="16"/>
  <c r="I298" i="16"/>
  <c r="I299" i="16"/>
  <c r="I300" i="16"/>
  <c r="I301" i="16"/>
  <c r="I302" i="16"/>
  <c r="I303" i="16"/>
  <c r="I304" i="16"/>
  <c r="I305" i="16"/>
  <c r="I306" i="16"/>
  <c r="I307" i="16"/>
  <c r="I308" i="16"/>
  <c r="I309" i="16"/>
  <c r="I310" i="16"/>
  <c r="I311" i="16"/>
  <c r="I312" i="16"/>
  <c r="I313" i="16"/>
  <c r="I314" i="16"/>
  <c r="I315" i="16"/>
  <c r="I316" i="16"/>
  <c r="I317" i="16"/>
  <c r="I318" i="16"/>
  <c r="I319" i="16"/>
  <c r="I320" i="16"/>
  <c r="I321" i="16"/>
  <c r="I322" i="16"/>
  <c r="I323" i="16"/>
  <c r="I324" i="16"/>
  <c r="I325" i="16"/>
  <c r="I326" i="16"/>
  <c r="I327" i="16"/>
  <c r="I328" i="16"/>
  <c r="I329" i="16"/>
  <c r="I330" i="16"/>
  <c r="I331" i="16"/>
  <c r="I332" i="16"/>
  <c r="I333" i="16"/>
  <c r="I334" i="16"/>
  <c r="I335" i="16"/>
  <c r="I336" i="16"/>
  <c r="I337" i="16"/>
  <c r="I338" i="16"/>
  <c r="I340" i="16"/>
  <c r="I341" i="16"/>
  <c r="I342" i="16"/>
  <c r="I343" i="16"/>
  <c r="I344" i="16"/>
  <c r="I345" i="16"/>
  <c r="I346" i="16"/>
  <c r="I347" i="16"/>
  <c r="I348" i="16"/>
  <c r="I349" i="16"/>
  <c r="I350" i="16"/>
  <c r="I351" i="16"/>
  <c r="I352" i="16"/>
  <c r="I353" i="16"/>
  <c r="K298" i="16"/>
  <c r="K299" i="16"/>
  <c r="K300" i="16"/>
  <c r="K301" i="16"/>
  <c r="K302" i="16"/>
  <c r="K303" i="16"/>
  <c r="K304" i="16"/>
  <c r="K305" i="16"/>
  <c r="K306" i="16"/>
  <c r="K307" i="16"/>
  <c r="K308" i="16"/>
  <c r="K309" i="16"/>
  <c r="K310" i="16"/>
  <c r="K311" i="16"/>
  <c r="K312" i="16"/>
  <c r="K313" i="16"/>
  <c r="K314" i="16"/>
  <c r="K315" i="16"/>
  <c r="K316" i="16"/>
  <c r="K317" i="16"/>
  <c r="K318" i="16"/>
  <c r="K319" i="16"/>
  <c r="K320" i="16"/>
  <c r="K321" i="16"/>
  <c r="K322" i="16"/>
  <c r="K323" i="16"/>
  <c r="K324" i="16"/>
  <c r="K325" i="16"/>
  <c r="K326" i="16"/>
  <c r="K327" i="16"/>
  <c r="K328" i="16"/>
  <c r="K329" i="16"/>
  <c r="K330" i="16"/>
  <c r="K331" i="16"/>
  <c r="K332" i="16"/>
  <c r="K333" i="16"/>
  <c r="K334" i="16"/>
  <c r="K335" i="16"/>
  <c r="K336" i="16"/>
  <c r="K337" i="16"/>
  <c r="K338" i="16"/>
  <c r="K339" i="16"/>
  <c r="K340" i="16"/>
  <c r="K341" i="16"/>
  <c r="K342" i="16"/>
  <c r="K343" i="16"/>
  <c r="K344" i="16"/>
  <c r="K345" i="16"/>
  <c r="K346" i="16"/>
  <c r="K347" i="16"/>
  <c r="K348" i="16"/>
  <c r="K349" i="16"/>
  <c r="K350" i="16"/>
  <c r="K351" i="16"/>
  <c r="K352" i="16"/>
  <c r="K353" i="16"/>
  <c r="I284" i="16"/>
  <c r="E3" i="18"/>
  <c r="E4" i="18"/>
  <c r="E5" i="18"/>
  <c r="E6" i="18"/>
  <c r="E7" i="18"/>
  <c r="E8" i="18"/>
  <c r="E9" i="18"/>
  <c r="E10" i="18"/>
  <c r="E11" i="18"/>
  <c r="E12" i="18"/>
  <c r="E13" i="18"/>
  <c r="E14" i="18"/>
  <c r="E15" i="18"/>
  <c r="E16" i="18"/>
  <c r="E17" i="18"/>
  <c r="E18" i="18"/>
  <c r="E19" i="18"/>
  <c r="E20" i="18"/>
  <c r="E21" i="18"/>
  <c r="E22" i="18"/>
  <c r="E23" i="18"/>
  <c r="E24" i="18"/>
  <c r="E25" i="18"/>
  <c r="E26" i="18"/>
  <c r="E27" i="18"/>
  <c r="E28" i="18"/>
  <c r="E29" i="18"/>
  <c r="E30" i="18"/>
  <c r="E31" i="18"/>
  <c r="E32" i="18"/>
  <c r="E33" i="18"/>
  <c r="E34" i="18"/>
  <c r="E35" i="18"/>
  <c r="E36" i="18"/>
  <c r="E37" i="18"/>
  <c r="E38" i="18"/>
  <c r="E39" i="18"/>
  <c r="E40" i="18"/>
  <c r="E41"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78" i="18"/>
  <c r="E79" i="18"/>
  <c r="E80" i="18"/>
  <c r="E81" i="18"/>
  <c r="E82" i="18"/>
  <c r="E83" i="18"/>
  <c r="E84" i="18"/>
  <c r="E85" i="18"/>
  <c r="E86" i="18"/>
  <c r="E87" i="18"/>
  <c r="E88" i="18"/>
  <c r="E89" i="18"/>
  <c r="E90" i="18"/>
  <c r="E91" i="18"/>
  <c r="E92" i="18"/>
  <c r="E93" i="18"/>
  <c r="E94" i="18"/>
  <c r="E95" i="18"/>
  <c r="E96" i="18"/>
  <c r="E97" i="18"/>
  <c r="E98" i="18"/>
  <c r="E99" i="18"/>
  <c r="E100" i="18"/>
  <c r="E101" i="18"/>
  <c r="E102" i="18"/>
  <c r="E103" i="18"/>
  <c r="E104" i="18"/>
  <c r="E105" i="18"/>
  <c r="E106" i="18"/>
  <c r="E107" i="18"/>
  <c r="E108" i="18"/>
  <c r="E109" i="18"/>
  <c r="E110" i="18"/>
  <c r="E111" i="18"/>
  <c r="E112" i="18"/>
  <c r="E113" i="18"/>
  <c r="E114" i="18"/>
  <c r="E115" i="18"/>
  <c r="E116" i="18"/>
  <c r="E117" i="18"/>
  <c r="E118" i="18"/>
  <c r="E119" i="18"/>
  <c r="E120" i="18"/>
  <c r="E121" i="18"/>
  <c r="E122" i="18"/>
  <c r="E123" i="18"/>
  <c r="E124" i="18"/>
  <c r="E125" i="18"/>
  <c r="E126" i="18"/>
  <c r="E127" i="18"/>
  <c r="E128" i="18"/>
  <c r="E129" i="18"/>
  <c r="E130" i="18"/>
  <c r="E131" i="18"/>
  <c r="E132" i="18"/>
  <c r="E133" i="18"/>
  <c r="E134" i="18"/>
  <c r="E135" i="18"/>
  <c r="E136" i="18"/>
  <c r="E137" i="18"/>
  <c r="E138" i="18"/>
  <c r="E139" i="18"/>
  <c r="E140" i="18"/>
  <c r="E141" i="18"/>
  <c r="E142" i="18"/>
  <c r="E143" i="18"/>
  <c r="E144" i="18"/>
  <c r="E145" i="18"/>
  <c r="E146" i="18"/>
  <c r="E147" i="18"/>
  <c r="E148" i="18"/>
  <c r="E149" i="18"/>
  <c r="E150" i="18"/>
  <c r="E151" i="18"/>
  <c r="E152" i="18"/>
  <c r="E153" i="18"/>
  <c r="E154" i="18"/>
  <c r="E155" i="18"/>
  <c r="E156" i="18"/>
  <c r="E157" i="18"/>
  <c r="E158" i="18"/>
  <c r="E159" i="18"/>
  <c r="E160" i="18"/>
  <c r="E161" i="18"/>
  <c r="E162" i="18"/>
  <c r="E163" i="18"/>
  <c r="E164" i="18"/>
  <c r="E165" i="18"/>
  <c r="E166" i="18"/>
  <c r="E167" i="18"/>
  <c r="E168" i="18"/>
  <c r="E169" i="18"/>
  <c r="E170" i="18"/>
  <c r="E171" i="18"/>
  <c r="E172" i="18"/>
  <c r="E173" i="18"/>
  <c r="E174" i="18"/>
  <c r="E175" i="18"/>
  <c r="E176" i="18"/>
  <c r="E177" i="18"/>
  <c r="E178" i="18"/>
  <c r="E179" i="18"/>
  <c r="E180" i="18"/>
  <c r="E181" i="18"/>
  <c r="E182" i="18"/>
  <c r="E183" i="18"/>
  <c r="E184" i="18"/>
  <c r="E185" i="18"/>
  <c r="E186" i="18"/>
  <c r="E187" i="18"/>
  <c r="E188" i="18"/>
  <c r="E189" i="18"/>
  <c r="E190" i="18"/>
  <c r="E191" i="18"/>
  <c r="E192" i="18"/>
  <c r="E193" i="18"/>
  <c r="E194" i="18"/>
  <c r="E195" i="18"/>
  <c r="E196" i="18"/>
  <c r="E197" i="18"/>
  <c r="E198" i="18"/>
  <c r="E199" i="18"/>
  <c r="E200" i="18"/>
  <c r="E201" i="18"/>
  <c r="E202" i="18"/>
  <c r="E203" i="18"/>
  <c r="E204" i="18"/>
  <c r="E205" i="18"/>
  <c r="E206" i="18"/>
  <c r="E207" i="18"/>
  <c r="E208" i="18"/>
  <c r="E209" i="18"/>
  <c r="E210" i="18"/>
  <c r="E211" i="18"/>
  <c r="E212" i="18"/>
  <c r="E213" i="18"/>
  <c r="E214" i="18"/>
  <c r="E215" i="18"/>
  <c r="E216" i="18"/>
  <c r="E217" i="18"/>
  <c r="E218" i="18"/>
  <c r="E219" i="18"/>
  <c r="E220" i="18"/>
  <c r="E221" i="18"/>
  <c r="E222" i="18"/>
  <c r="E223" i="18"/>
  <c r="E224" i="18"/>
  <c r="E225" i="18"/>
  <c r="E226" i="18"/>
  <c r="E227" i="18"/>
  <c r="E228" i="18"/>
  <c r="E229" i="18"/>
  <c r="E230" i="18"/>
  <c r="E231" i="18"/>
  <c r="E232" i="18"/>
  <c r="E233" i="18"/>
  <c r="E234" i="18"/>
  <c r="E235" i="18"/>
  <c r="E236" i="18"/>
  <c r="E237" i="18"/>
  <c r="E238" i="18"/>
  <c r="E239" i="18"/>
  <c r="E240" i="18"/>
  <c r="E241" i="18"/>
  <c r="E242" i="18"/>
  <c r="E243" i="18"/>
  <c r="E244" i="18"/>
  <c r="E245" i="18"/>
  <c r="E246" i="18"/>
  <c r="E247" i="18"/>
  <c r="E248" i="18"/>
  <c r="E249" i="18"/>
  <c r="E250" i="18"/>
  <c r="E251" i="18"/>
  <c r="E252" i="18"/>
  <c r="E253" i="18"/>
  <c r="E254" i="18"/>
  <c r="E255" i="18"/>
  <c r="E256" i="18"/>
  <c r="E257" i="18"/>
  <c r="E258" i="18"/>
  <c r="E259" i="18"/>
  <c r="E260" i="18"/>
  <c r="E261" i="18"/>
  <c r="E262" i="18"/>
  <c r="E263" i="18"/>
  <c r="E264" i="18"/>
  <c r="E265" i="18"/>
  <c r="E266" i="18"/>
  <c r="E267" i="18"/>
  <c r="E268" i="18"/>
  <c r="E269" i="18"/>
  <c r="E270" i="18"/>
  <c r="E271" i="18"/>
  <c r="E272" i="18"/>
  <c r="E273" i="18"/>
  <c r="E274" i="18"/>
  <c r="E275" i="18"/>
  <c r="E276" i="18"/>
  <c r="E277" i="18"/>
  <c r="E278" i="18"/>
  <c r="E279" i="18"/>
  <c r="E280" i="18"/>
  <c r="E281" i="18"/>
  <c r="E282" i="18"/>
  <c r="E283" i="18"/>
  <c r="E284" i="18"/>
  <c r="E285" i="18"/>
  <c r="E286" i="18"/>
  <c r="E287" i="18"/>
  <c r="E288" i="18"/>
  <c r="E289" i="18"/>
  <c r="E290" i="18"/>
  <c r="E291" i="18"/>
  <c r="E292" i="18"/>
  <c r="E293" i="18"/>
  <c r="E294" i="18"/>
  <c r="E295" i="18"/>
  <c r="E296" i="18"/>
  <c r="E297" i="18"/>
  <c r="E2" i="18"/>
  <c r="C265" i="17"/>
  <c r="C266" i="17"/>
  <c r="C267" i="17"/>
  <c r="C268" i="17"/>
  <c r="C269" i="17"/>
  <c r="C270" i="17"/>
  <c r="C271" i="17"/>
  <c r="C272" i="17"/>
  <c r="C273" i="17"/>
  <c r="C274" i="17"/>
  <c r="C275" i="17"/>
  <c r="C276" i="17"/>
  <c r="C277" i="17"/>
  <c r="C278" i="17"/>
  <c r="C279" i="17"/>
  <c r="C280" i="17"/>
  <c r="C281" i="17"/>
  <c r="C282" i="17"/>
  <c r="C283" i="17"/>
  <c r="C284" i="17"/>
  <c r="C285" i="17"/>
  <c r="C286" i="17"/>
  <c r="C287" i="17"/>
  <c r="C288" i="17"/>
  <c r="C289" i="17"/>
  <c r="C290" i="17"/>
  <c r="C291" i="17"/>
  <c r="C292" i="17"/>
  <c r="C293" i="17"/>
  <c r="C294" i="17"/>
  <c r="C295" i="17"/>
  <c r="C296" i="17"/>
  <c r="C297" i="17"/>
  <c r="G265" i="17"/>
  <c r="G266" i="17"/>
  <c r="G267" i="17"/>
  <c r="G268" i="17"/>
  <c r="G269" i="17"/>
  <c r="G270" i="17"/>
  <c r="G271" i="17"/>
  <c r="G272" i="17"/>
  <c r="G273" i="17"/>
  <c r="G274" i="17"/>
  <c r="G275" i="17"/>
  <c r="G276" i="17"/>
  <c r="G277" i="17"/>
  <c r="G278" i="17"/>
  <c r="G279" i="17"/>
  <c r="G280" i="17"/>
  <c r="G281" i="17"/>
  <c r="G282" i="17"/>
  <c r="G283" i="17"/>
  <c r="G284" i="17"/>
  <c r="G285" i="17"/>
  <c r="G286" i="17"/>
  <c r="G287" i="17"/>
  <c r="G288" i="17"/>
  <c r="G289" i="17"/>
  <c r="G290" i="17"/>
  <c r="G291" i="17"/>
  <c r="G292" i="17"/>
  <c r="G293" i="17"/>
  <c r="G294" i="17"/>
  <c r="G295" i="17"/>
  <c r="G296" i="17"/>
  <c r="G297" i="17"/>
  <c r="C265" i="18"/>
  <c r="C266" i="18"/>
  <c r="C267" i="18"/>
  <c r="C268" i="18"/>
  <c r="C269" i="18"/>
  <c r="C270" i="18"/>
  <c r="C271" i="18"/>
  <c r="C272" i="18"/>
  <c r="C273" i="18"/>
  <c r="C274" i="18"/>
  <c r="C275" i="18"/>
  <c r="C276" i="18"/>
  <c r="C277" i="18"/>
  <c r="C278" i="18"/>
  <c r="C279" i="18"/>
  <c r="C280" i="18"/>
  <c r="C281" i="18"/>
  <c r="C282" i="18"/>
  <c r="C283" i="18"/>
  <c r="C284" i="18"/>
  <c r="C285" i="18"/>
  <c r="C286" i="18"/>
  <c r="C287" i="18"/>
  <c r="C288" i="18"/>
  <c r="C289" i="18"/>
  <c r="C290" i="18"/>
  <c r="C291" i="18"/>
  <c r="C292" i="18"/>
  <c r="C293" i="18"/>
  <c r="C294" i="18"/>
  <c r="C295" i="18"/>
  <c r="C296" i="18"/>
  <c r="C297" i="18"/>
  <c r="G265" i="18"/>
  <c r="G266" i="18"/>
  <c r="G267" i="18"/>
  <c r="G268" i="18"/>
  <c r="G269" i="18"/>
  <c r="G270" i="18"/>
  <c r="G271" i="18"/>
  <c r="G272" i="18"/>
  <c r="G273" i="18"/>
  <c r="G274" i="18"/>
  <c r="G275" i="18"/>
  <c r="G276" i="18"/>
  <c r="G277" i="18"/>
  <c r="G278" i="18"/>
  <c r="G279" i="18"/>
  <c r="G280" i="18"/>
  <c r="G281" i="18"/>
  <c r="G282" i="18"/>
  <c r="G283" i="18"/>
  <c r="G284" i="18"/>
  <c r="G285" i="18"/>
  <c r="G286" i="18"/>
  <c r="G287" i="18"/>
  <c r="G288" i="18"/>
  <c r="G289" i="18"/>
  <c r="G290" i="18"/>
  <c r="G291" i="18"/>
  <c r="G292" i="18"/>
  <c r="G293" i="18"/>
  <c r="G294" i="18"/>
  <c r="G295" i="18"/>
  <c r="G296" i="18"/>
  <c r="G297" i="18"/>
  <c r="H265" i="18"/>
  <c r="H266" i="18"/>
  <c r="H267" i="18"/>
  <c r="H268" i="18"/>
  <c r="H269" i="18"/>
  <c r="H270" i="18"/>
  <c r="H271" i="18"/>
  <c r="H272" i="18"/>
  <c r="H273" i="18"/>
  <c r="H274" i="18"/>
  <c r="H275" i="18"/>
  <c r="H276" i="18"/>
  <c r="H277" i="18"/>
  <c r="H278" i="18"/>
  <c r="H279" i="18"/>
  <c r="H280" i="18"/>
  <c r="H281" i="18"/>
  <c r="H282" i="18"/>
  <c r="H283" i="18"/>
  <c r="H284" i="18"/>
  <c r="H285" i="18"/>
  <c r="H286" i="18"/>
  <c r="H287" i="18"/>
  <c r="H288" i="18"/>
  <c r="H289" i="18"/>
  <c r="H290" i="18"/>
  <c r="H291" i="18"/>
  <c r="H292" i="18"/>
  <c r="H293" i="18"/>
  <c r="H294" i="18"/>
  <c r="H295" i="18"/>
  <c r="H296" i="18"/>
  <c r="H297" i="18"/>
  <c r="I273" i="16"/>
  <c r="I267" i="16"/>
  <c r="I265" i="16"/>
  <c r="C265" i="16"/>
  <c r="C266" i="16"/>
  <c r="C267" i="16"/>
  <c r="C268" i="16"/>
  <c r="C269" i="16"/>
  <c r="C270" i="16"/>
  <c r="C271" i="16"/>
  <c r="C272" i="16"/>
  <c r="C273" i="16"/>
  <c r="C274" i="16"/>
  <c r="C275" i="16"/>
  <c r="C276" i="16"/>
  <c r="C277" i="16"/>
  <c r="C278" i="16"/>
  <c r="C279" i="16"/>
  <c r="C280" i="16"/>
  <c r="C281" i="16"/>
  <c r="C282" i="16"/>
  <c r="C283" i="16"/>
  <c r="C284" i="16"/>
  <c r="C285" i="16"/>
  <c r="C286" i="16"/>
  <c r="C287" i="16"/>
  <c r="C288" i="16"/>
  <c r="C289" i="16"/>
  <c r="C290" i="16"/>
  <c r="C291" i="16"/>
  <c r="C292" i="16"/>
  <c r="C293" i="16"/>
  <c r="C294" i="16"/>
  <c r="C295" i="16"/>
  <c r="C296" i="16"/>
  <c r="C297" i="16"/>
  <c r="I266" i="16"/>
  <c r="I268" i="16"/>
  <c r="I269" i="16"/>
  <c r="I270" i="16"/>
  <c r="I271" i="16"/>
  <c r="I272" i="16"/>
  <c r="I274" i="16"/>
  <c r="I275" i="16"/>
  <c r="I276" i="16"/>
  <c r="I277" i="16"/>
  <c r="I278" i="16"/>
  <c r="I279" i="16"/>
  <c r="I280" i="16"/>
  <c r="I281" i="16"/>
  <c r="I282" i="16"/>
  <c r="I283" i="16"/>
  <c r="I285" i="16"/>
  <c r="I286" i="16"/>
  <c r="I287" i="16"/>
  <c r="I288" i="16"/>
  <c r="I289" i="16"/>
  <c r="I290" i="16"/>
  <c r="I291" i="16"/>
  <c r="I292" i="16"/>
  <c r="I293" i="16"/>
  <c r="I294" i="16"/>
  <c r="I295" i="16"/>
  <c r="I296" i="16"/>
  <c r="I297" i="16"/>
  <c r="K265" i="16"/>
  <c r="K266" i="16"/>
  <c r="K267" i="16"/>
  <c r="K268" i="16"/>
  <c r="K269" i="16"/>
  <c r="K270" i="16"/>
  <c r="K271" i="16"/>
  <c r="K272" i="16"/>
  <c r="K273" i="16"/>
  <c r="K274" i="16"/>
  <c r="K275" i="16"/>
  <c r="K276" i="16"/>
  <c r="K277" i="16"/>
  <c r="K278" i="16"/>
  <c r="K279" i="16"/>
  <c r="K280" i="16"/>
  <c r="K281" i="16"/>
  <c r="K282" i="16"/>
  <c r="K283" i="16"/>
  <c r="K284" i="16"/>
  <c r="K285" i="16"/>
  <c r="K286" i="16"/>
  <c r="K287" i="16"/>
  <c r="K288" i="16"/>
  <c r="K289" i="16"/>
  <c r="K290" i="16"/>
  <c r="K291" i="16"/>
  <c r="K292" i="16"/>
  <c r="K293" i="16"/>
  <c r="K294" i="16"/>
  <c r="K295" i="16"/>
  <c r="K296" i="16"/>
  <c r="K297" i="16"/>
  <c r="C207" i="17"/>
  <c r="C208" i="17"/>
  <c r="C209" i="17"/>
  <c r="C210" i="17"/>
  <c r="C211" i="17"/>
  <c r="C212" i="17"/>
  <c r="C213" i="17"/>
  <c r="C214" i="17"/>
  <c r="C215" i="17"/>
  <c r="C216" i="17"/>
  <c r="C217" i="17"/>
  <c r="C218" i="17"/>
  <c r="C219" i="17"/>
  <c r="C220" i="17"/>
  <c r="C221" i="17"/>
  <c r="C222" i="17"/>
  <c r="C223" i="17"/>
  <c r="C224" i="17"/>
  <c r="C225" i="17"/>
  <c r="C226" i="17"/>
  <c r="C227" i="17"/>
  <c r="C228" i="17"/>
  <c r="C229" i="17"/>
  <c r="C230" i="17"/>
  <c r="C231" i="17"/>
  <c r="C232" i="17"/>
  <c r="C233" i="17"/>
  <c r="C234" i="17"/>
  <c r="C235" i="17"/>
  <c r="C236" i="17"/>
  <c r="C237" i="17"/>
  <c r="C238" i="17"/>
  <c r="C239" i="17"/>
  <c r="C240" i="17"/>
  <c r="C241" i="17"/>
  <c r="C242" i="17"/>
  <c r="C243" i="17"/>
  <c r="C244" i="17"/>
  <c r="C245" i="17"/>
  <c r="C246" i="17"/>
  <c r="C247" i="17"/>
  <c r="C248" i="17"/>
  <c r="C249" i="17"/>
  <c r="C250" i="17"/>
  <c r="C251" i="17"/>
  <c r="C252" i="17"/>
  <c r="C253" i="17"/>
  <c r="C254" i="17"/>
  <c r="C255" i="17"/>
  <c r="C256" i="17"/>
  <c r="C257" i="17"/>
  <c r="C258" i="17"/>
  <c r="C259" i="17"/>
  <c r="C260" i="17"/>
  <c r="C261" i="17"/>
  <c r="C262" i="17"/>
  <c r="C263" i="17"/>
  <c r="C264" i="17"/>
  <c r="G207" i="17"/>
  <c r="G208" i="17"/>
  <c r="G209" i="17"/>
  <c r="G210" i="17"/>
  <c r="G211" i="17"/>
  <c r="G212" i="17"/>
  <c r="G213" i="17"/>
  <c r="G214" i="17"/>
  <c r="G215" i="17"/>
  <c r="G216" i="17"/>
  <c r="G217" i="17"/>
  <c r="G218" i="17"/>
  <c r="G219" i="17"/>
  <c r="G220" i="17"/>
  <c r="G221" i="17"/>
  <c r="G222" i="17"/>
  <c r="G223" i="17"/>
  <c r="G224" i="17"/>
  <c r="G225" i="17"/>
  <c r="G226" i="17"/>
  <c r="G227" i="17"/>
  <c r="G228" i="17"/>
  <c r="G229" i="17"/>
  <c r="G230" i="17"/>
  <c r="G231" i="17"/>
  <c r="G232" i="17"/>
  <c r="G233" i="17"/>
  <c r="G234" i="17"/>
  <c r="G235" i="17"/>
  <c r="G236" i="17"/>
  <c r="G237" i="17"/>
  <c r="G238" i="17"/>
  <c r="G239" i="17"/>
  <c r="G240" i="17"/>
  <c r="G241" i="17"/>
  <c r="G242" i="17"/>
  <c r="G243" i="17"/>
  <c r="G244" i="17"/>
  <c r="G245" i="17"/>
  <c r="G246" i="17"/>
  <c r="G247" i="17"/>
  <c r="G248" i="17"/>
  <c r="G249" i="17"/>
  <c r="G250" i="17"/>
  <c r="G251" i="17"/>
  <c r="G252" i="17"/>
  <c r="G253" i="17"/>
  <c r="G254" i="17"/>
  <c r="G255" i="17"/>
  <c r="G256" i="17"/>
  <c r="G257" i="17"/>
  <c r="G258" i="17"/>
  <c r="G259" i="17"/>
  <c r="G260" i="17"/>
  <c r="G261" i="17"/>
  <c r="G262" i="17"/>
  <c r="G263" i="17"/>
  <c r="G264" i="17"/>
  <c r="I213" i="16"/>
  <c r="C207" i="18"/>
  <c r="C208" i="18"/>
  <c r="C209" i="18"/>
  <c r="C210" i="18"/>
  <c r="C211" i="18"/>
  <c r="C212" i="18"/>
  <c r="C213" i="18"/>
  <c r="C214" i="18"/>
  <c r="C215" i="18"/>
  <c r="C216" i="18"/>
  <c r="C217" i="18"/>
  <c r="C218" i="18"/>
  <c r="C219" i="18"/>
  <c r="C220" i="18"/>
  <c r="C221" i="18"/>
  <c r="C222" i="18"/>
  <c r="C223" i="18"/>
  <c r="C224" i="18"/>
  <c r="C225" i="18"/>
  <c r="C226" i="18"/>
  <c r="C227" i="18"/>
  <c r="C228" i="18"/>
  <c r="C229" i="18"/>
  <c r="C230" i="18"/>
  <c r="C231" i="18"/>
  <c r="C232" i="18"/>
  <c r="C233" i="18"/>
  <c r="C234" i="18"/>
  <c r="C235" i="18"/>
  <c r="C236" i="18"/>
  <c r="C237" i="18"/>
  <c r="C238" i="18"/>
  <c r="C239" i="18"/>
  <c r="C240" i="18"/>
  <c r="C241" i="18"/>
  <c r="C242" i="18"/>
  <c r="C243" i="18"/>
  <c r="C244" i="18"/>
  <c r="C245" i="18"/>
  <c r="C246" i="18"/>
  <c r="C247" i="18"/>
  <c r="C248" i="18"/>
  <c r="C249" i="18"/>
  <c r="C250" i="18"/>
  <c r="C251" i="18"/>
  <c r="C252" i="18"/>
  <c r="C253" i="18"/>
  <c r="C254" i="18"/>
  <c r="C255" i="18"/>
  <c r="C256" i="18"/>
  <c r="C257" i="18"/>
  <c r="C258" i="18"/>
  <c r="C259" i="18"/>
  <c r="C260" i="18"/>
  <c r="C261" i="18"/>
  <c r="C262" i="18"/>
  <c r="C263" i="18"/>
  <c r="C264" i="18"/>
  <c r="G207" i="18"/>
  <c r="G208" i="18"/>
  <c r="G209" i="18"/>
  <c r="G210" i="18"/>
  <c r="G211" i="18"/>
  <c r="G212" i="18"/>
  <c r="G213" i="18"/>
  <c r="G214" i="18"/>
  <c r="G215" i="18"/>
  <c r="G216" i="18"/>
  <c r="G217" i="18"/>
  <c r="G218" i="18"/>
  <c r="G219" i="18"/>
  <c r="G220" i="18"/>
  <c r="G221" i="18"/>
  <c r="G222" i="18"/>
  <c r="G223" i="18"/>
  <c r="G224" i="18"/>
  <c r="G225" i="18"/>
  <c r="G226" i="18"/>
  <c r="G227" i="18"/>
  <c r="G228" i="18"/>
  <c r="G229" i="18"/>
  <c r="G230" i="18"/>
  <c r="G231" i="18"/>
  <c r="G232" i="18"/>
  <c r="G233" i="18"/>
  <c r="G234" i="18"/>
  <c r="G235" i="18"/>
  <c r="G236" i="18"/>
  <c r="G237" i="18"/>
  <c r="G238" i="18"/>
  <c r="G239" i="18"/>
  <c r="G240" i="18"/>
  <c r="G241" i="18"/>
  <c r="G242" i="18"/>
  <c r="G243" i="18"/>
  <c r="G244" i="18"/>
  <c r="G245" i="18"/>
  <c r="G246" i="18"/>
  <c r="G247" i="18"/>
  <c r="G248" i="18"/>
  <c r="G249" i="18"/>
  <c r="G250" i="18"/>
  <c r="G251" i="18"/>
  <c r="G252" i="18"/>
  <c r="G253" i="18"/>
  <c r="G254" i="18"/>
  <c r="G255" i="18"/>
  <c r="G256" i="18"/>
  <c r="G257" i="18"/>
  <c r="G258" i="18"/>
  <c r="G259" i="18"/>
  <c r="G260" i="18"/>
  <c r="G261" i="18"/>
  <c r="G262" i="18"/>
  <c r="G263" i="18"/>
  <c r="G264" i="18"/>
  <c r="H207" i="18"/>
  <c r="H208" i="18"/>
  <c r="H209" i="18"/>
  <c r="H210" i="18"/>
  <c r="H211" i="18"/>
  <c r="H212" i="18"/>
  <c r="H213" i="18"/>
  <c r="H214" i="18"/>
  <c r="H215" i="18"/>
  <c r="H216" i="18"/>
  <c r="H217" i="18"/>
  <c r="H218" i="18"/>
  <c r="H219" i="18"/>
  <c r="H220" i="18"/>
  <c r="H221" i="18"/>
  <c r="H222" i="18"/>
  <c r="H223" i="18"/>
  <c r="H224" i="18"/>
  <c r="H225" i="18"/>
  <c r="H226" i="18"/>
  <c r="H227" i="18"/>
  <c r="H228" i="18"/>
  <c r="H229" i="18"/>
  <c r="H230" i="18"/>
  <c r="H231" i="18"/>
  <c r="H232" i="18"/>
  <c r="H233" i="18"/>
  <c r="H234" i="18"/>
  <c r="H235" i="18"/>
  <c r="H236" i="18"/>
  <c r="H237" i="18"/>
  <c r="H238" i="18"/>
  <c r="H239" i="18"/>
  <c r="H240" i="18"/>
  <c r="H241" i="18"/>
  <c r="H242" i="18"/>
  <c r="H243" i="18"/>
  <c r="H244" i="18"/>
  <c r="H245" i="18"/>
  <c r="H246" i="18"/>
  <c r="H247" i="18"/>
  <c r="H248" i="18"/>
  <c r="H249" i="18"/>
  <c r="H250" i="18"/>
  <c r="H251" i="18"/>
  <c r="H252" i="18"/>
  <c r="H253" i="18"/>
  <c r="H254" i="18"/>
  <c r="H255" i="18"/>
  <c r="H256" i="18"/>
  <c r="H257" i="18"/>
  <c r="H258" i="18"/>
  <c r="H259" i="18"/>
  <c r="H260" i="18"/>
  <c r="H261" i="18"/>
  <c r="H262" i="18"/>
  <c r="H263" i="18"/>
  <c r="H264" i="18"/>
  <c r="C207" i="16"/>
  <c r="C208" i="16"/>
  <c r="C209" i="16"/>
  <c r="C210" i="16"/>
  <c r="C211" i="16"/>
  <c r="C212" i="16"/>
  <c r="C213" i="16"/>
  <c r="C214" i="16"/>
  <c r="C215" i="16"/>
  <c r="C216" i="16"/>
  <c r="C217" i="16"/>
  <c r="C218" i="16"/>
  <c r="C219" i="16"/>
  <c r="C220" i="16"/>
  <c r="C221" i="16"/>
  <c r="C222" i="16"/>
  <c r="C223" i="16"/>
  <c r="C224" i="16"/>
  <c r="C225" i="16"/>
  <c r="C226" i="16"/>
  <c r="C227" i="16"/>
  <c r="C228" i="16"/>
  <c r="C229" i="16"/>
  <c r="C230" i="16"/>
  <c r="C231" i="16"/>
  <c r="C232" i="16"/>
  <c r="C233" i="16"/>
  <c r="C234" i="16"/>
  <c r="C235" i="16"/>
  <c r="C236" i="16"/>
  <c r="C237" i="16"/>
  <c r="C238" i="16"/>
  <c r="C239" i="16"/>
  <c r="C240" i="16"/>
  <c r="C241" i="16"/>
  <c r="C242" i="16"/>
  <c r="C243" i="16"/>
  <c r="C244" i="16"/>
  <c r="C245" i="16"/>
  <c r="C246" i="16"/>
  <c r="C247" i="16"/>
  <c r="C248" i="16"/>
  <c r="C249" i="16"/>
  <c r="C250" i="16"/>
  <c r="C251" i="16"/>
  <c r="C252" i="16"/>
  <c r="C253" i="16"/>
  <c r="C254" i="16"/>
  <c r="C255" i="16"/>
  <c r="C256" i="16"/>
  <c r="C257" i="16"/>
  <c r="C258" i="16"/>
  <c r="C259" i="16"/>
  <c r="C260" i="16"/>
  <c r="C261" i="16"/>
  <c r="C262" i="16"/>
  <c r="C263" i="16"/>
  <c r="C264" i="16"/>
  <c r="I207" i="16"/>
  <c r="I208" i="16"/>
  <c r="I209" i="16"/>
  <c r="I210" i="16"/>
  <c r="I211" i="16"/>
  <c r="I212" i="16"/>
  <c r="I214" i="16"/>
  <c r="I215" i="16"/>
  <c r="I216" i="16"/>
  <c r="I217" i="16"/>
  <c r="I218" i="16"/>
  <c r="I219" i="16"/>
  <c r="I220" i="16"/>
  <c r="I221" i="16"/>
  <c r="I222" i="16"/>
  <c r="I223" i="16"/>
  <c r="I224" i="16"/>
  <c r="I225" i="16"/>
  <c r="I226" i="16"/>
  <c r="I227" i="16"/>
  <c r="I228" i="16"/>
  <c r="I229" i="16"/>
  <c r="I230" i="16"/>
  <c r="I231" i="16"/>
  <c r="I232" i="16"/>
  <c r="I233" i="16"/>
  <c r="I234" i="16"/>
  <c r="I235" i="16"/>
  <c r="I236" i="16"/>
  <c r="I237" i="16"/>
  <c r="I238" i="16"/>
  <c r="I239" i="16"/>
  <c r="I240" i="16"/>
  <c r="I241" i="16"/>
  <c r="I242" i="16"/>
  <c r="I243" i="16"/>
  <c r="I244" i="16"/>
  <c r="I245" i="16"/>
  <c r="I246" i="16"/>
  <c r="I247" i="16"/>
  <c r="I248" i="16"/>
  <c r="I249" i="16"/>
  <c r="I250" i="16"/>
  <c r="I251" i="16"/>
  <c r="I252" i="16"/>
  <c r="I253" i="16"/>
  <c r="I254" i="16"/>
  <c r="I255" i="16"/>
  <c r="I256" i="16"/>
  <c r="I257" i="16"/>
  <c r="I258" i="16"/>
  <c r="I259" i="16"/>
  <c r="I260" i="16"/>
  <c r="I261" i="16"/>
  <c r="I262" i="16"/>
  <c r="I263" i="16"/>
  <c r="I264" i="16"/>
  <c r="K207" i="16"/>
  <c r="K208" i="16"/>
  <c r="K209" i="16"/>
  <c r="K210" i="16"/>
  <c r="K211" i="16"/>
  <c r="K212" i="16"/>
  <c r="K213" i="16"/>
  <c r="K214" i="16"/>
  <c r="K215" i="16"/>
  <c r="K216" i="16"/>
  <c r="K217" i="16"/>
  <c r="K218" i="16"/>
  <c r="K219" i="16"/>
  <c r="K220" i="16"/>
  <c r="K221" i="16"/>
  <c r="K222" i="16"/>
  <c r="K223" i="16"/>
  <c r="K224" i="16"/>
  <c r="K225" i="16"/>
  <c r="K226" i="16"/>
  <c r="K227" i="16"/>
  <c r="K228" i="16"/>
  <c r="K229" i="16"/>
  <c r="K230" i="16"/>
  <c r="K231" i="16"/>
  <c r="K232" i="16"/>
  <c r="K233" i="16"/>
  <c r="K234" i="16"/>
  <c r="K235" i="16"/>
  <c r="K236" i="16"/>
  <c r="K237" i="16"/>
  <c r="K238" i="16"/>
  <c r="K239" i="16"/>
  <c r="K240" i="16"/>
  <c r="K241" i="16"/>
  <c r="K242" i="16"/>
  <c r="K243" i="16"/>
  <c r="K244" i="16"/>
  <c r="K245" i="16"/>
  <c r="K246" i="16"/>
  <c r="K247" i="16"/>
  <c r="K248" i="16"/>
  <c r="K249" i="16"/>
  <c r="K250" i="16"/>
  <c r="K251" i="16"/>
  <c r="K252" i="16"/>
  <c r="K253" i="16"/>
  <c r="K254" i="16"/>
  <c r="K255" i="16"/>
  <c r="K256" i="16"/>
  <c r="K257" i="16"/>
  <c r="K258" i="16"/>
  <c r="K259" i="16"/>
  <c r="K260" i="16"/>
  <c r="K261" i="16"/>
  <c r="K262" i="16"/>
  <c r="K263" i="16"/>
  <c r="K264" i="16"/>
  <c r="C173" i="17"/>
  <c r="C174" i="17"/>
  <c r="C175" i="17"/>
  <c r="C176" i="17"/>
  <c r="C177" i="17"/>
  <c r="C178" i="17"/>
  <c r="C179" i="17"/>
  <c r="C180" i="17"/>
  <c r="C181" i="17"/>
  <c r="C182" i="17"/>
  <c r="C183" i="17"/>
  <c r="C184" i="17"/>
  <c r="C185" i="17"/>
  <c r="C186" i="17"/>
  <c r="C187" i="17"/>
  <c r="C188" i="17"/>
  <c r="C189" i="17"/>
  <c r="C190" i="17"/>
  <c r="C191" i="17"/>
  <c r="C192" i="17"/>
  <c r="C193" i="17"/>
  <c r="C194" i="17"/>
  <c r="C195" i="17"/>
  <c r="C196" i="17"/>
  <c r="C197" i="17"/>
  <c r="C198" i="17"/>
  <c r="C199" i="17"/>
  <c r="C200" i="17"/>
  <c r="C201" i="17"/>
  <c r="C202" i="17"/>
  <c r="C203" i="17"/>
  <c r="C204" i="17"/>
  <c r="C205" i="17"/>
  <c r="C206" i="17"/>
  <c r="G173" i="17"/>
  <c r="G174" i="17"/>
  <c r="G175" i="17"/>
  <c r="G176" i="17"/>
  <c r="G177" i="17"/>
  <c r="G178" i="17"/>
  <c r="G179" i="17"/>
  <c r="G180" i="17"/>
  <c r="G181" i="17"/>
  <c r="G182" i="17"/>
  <c r="G183" i="17"/>
  <c r="G184" i="17"/>
  <c r="G185" i="17"/>
  <c r="G186" i="17"/>
  <c r="G187" i="17"/>
  <c r="G188" i="17"/>
  <c r="G189" i="17"/>
  <c r="G190" i="17"/>
  <c r="G191" i="17"/>
  <c r="G192" i="17"/>
  <c r="G193" i="17"/>
  <c r="G194" i="17"/>
  <c r="G195" i="17"/>
  <c r="G196" i="17"/>
  <c r="G197" i="17"/>
  <c r="G198" i="17"/>
  <c r="G199" i="17"/>
  <c r="G200" i="17"/>
  <c r="G201" i="17"/>
  <c r="G202" i="17"/>
  <c r="G203" i="17"/>
  <c r="G204" i="17"/>
  <c r="G205" i="17"/>
  <c r="G206" i="17"/>
  <c r="C173" i="18"/>
  <c r="C174" i="18"/>
  <c r="C175" i="18"/>
  <c r="C176" i="18"/>
  <c r="C177" i="18"/>
  <c r="C178" i="18"/>
  <c r="C179" i="18"/>
  <c r="C180" i="18"/>
  <c r="C181" i="18"/>
  <c r="C182" i="18"/>
  <c r="C183" i="18"/>
  <c r="C184" i="18"/>
  <c r="C185" i="18"/>
  <c r="C186" i="18"/>
  <c r="C187" i="18"/>
  <c r="C188" i="18"/>
  <c r="C189" i="18"/>
  <c r="C190" i="18"/>
  <c r="C191" i="18"/>
  <c r="C192" i="18"/>
  <c r="C193" i="18"/>
  <c r="C194" i="18"/>
  <c r="C195" i="18"/>
  <c r="C196" i="18"/>
  <c r="C197" i="18"/>
  <c r="C198" i="18"/>
  <c r="C199" i="18"/>
  <c r="C200" i="18"/>
  <c r="C201" i="18"/>
  <c r="C202" i="18"/>
  <c r="C203" i="18"/>
  <c r="C204" i="18"/>
  <c r="C205" i="18"/>
  <c r="C206" i="18"/>
  <c r="G173" i="18"/>
  <c r="G174" i="18"/>
  <c r="G175" i="18"/>
  <c r="G176" i="18"/>
  <c r="G177" i="18"/>
  <c r="G178" i="18"/>
  <c r="G179" i="18"/>
  <c r="G180" i="18"/>
  <c r="G181" i="18"/>
  <c r="G182" i="18"/>
  <c r="G183" i="18"/>
  <c r="G184" i="18"/>
  <c r="G185" i="18"/>
  <c r="G186" i="18"/>
  <c r="G187" i="18"/>
  <c r="G188" i="18"/>
  <c r="G189" i="18"/>
  <c r="G190" i="18"/>
  <c r="G191" i="18"/>
  <c r="G192" i="18"/>
  <c r="G193" i="18"/>
  <c r="G194" i="18"/>
  <c r="G195" i="18"/>
  <c r="G196" i="18"/>
  <c r="G197" i="18"/>
  <c r="G198" i="18"/>
  <c r="G199" i="18"/>
  <c r="G200" i="18"/>
  <c r="G201" i="18"/>
  <c r="G202" i="18"/>
  <c r="G203" i="18"/>
  <c r="G204" i="18"/>
  <c r="G205" i="18"/>
  <c r="G206" i="18"/>
  <c r="H173" i="18"/>
  <c r="H174" i="18"/>
  <c r="H175" i="18"/>
  <c r="H176" i="18"/>
  <c r="H177" i="18"/>
  <c r="H178" i="18"/>
  <c r="H179" i="18"/>
  <c r="H180" i="18"/>
  <c r="H181" i="18"/>
  <c r="H182" i="18"/>
  <c r="H183" i="18"/>
  <c r="H184" i="18"/>
  <c r="H185" i="18"/>
  <c r="H186" i="18"/>
  <c r="H187" i="18"/>
  <c r="H188" i="18"/>
  <c r="H189" i="18"/>
  <c r="H190" i="18"/>
  <c r="H191" i="18"/>
  <c r="H192" i="18"/>
  <c r="H193" i="18"/>
  <c r="H194" i="18"/>
  <c r="H195" i="18"/>
  <c r="H196" i="18"/>
  <c r="H197" i="18"/>
  <c r="H198" i="18"/>
  <c r="H199" i="18"/>
  <c r="H200" i="18"/>
  <c r="H201" i="18"/>
  <c r="H202" i="18"/>
  <c r="H203" i="18"/>
  <c r="H204" i="18"/>
  <c r="H205" i="18"/>
  <c r="H206" i="18"/>
  <c r="C173" i="16"/>
  <c r="C174" i="16"/>
  <c r="C175" i="16"/>
  <c r="C176" i="16"/>
  <c r="C177" i="16"/>
  <c r="C178" i="16"/>
  <c r="C179" i="16"/>
  <c r="C180" i="16"/>
  <c r="C181" i="16"/>
  <c r="C182" i="16"/>
  <c r="C183" i="16"/>
  <c r="C184" i="16"/>
  <c r="C185" i="16"/>
  <c r="C186" i="16"/>
  <c r="C187" i="16"/>
  <c r="C188" i="16"/>
  <c r="C189" i="16"/>
  <c r="C190" i="16"/>
  <c r="C191" i="16"/>
  <c r="C192" i="16"/>
  <c r="C193" i="16"/>
  <c r="C194" i="16"/>
  <c r="C195" i="16"/>
  <c r="C196" i="16"/>
  <c r="C197" i="16"/>
  <c r="C198" i="16"/>
  <c r="C199" i="16"/>
  <c r="C200" i="16"/>
  <c r="C201" i="16"/>
  <c r="C202" i="16"/>
  <c r="C203" i="16"/>
  <c r="C204" i="16"/>
  <c r="C205" i="16"/>
  <c r="C206" i="16"/>
  <c r="I173" i="16"/>
  <c r="I174" i="16"/>
  <c r="I175" i="16"/>
  <c r="I176" i="16"/>
  <c r="I177" i="16"/>
  <c r="I178" i="16"/>
  <c r="I179" i="16"/>
  <c r="I180" i="16"/>
  <c r="I181" i="16"/>
  <c r="I182" i="16"/>
  <c r="I183" i="16"/>
  <c r="I184" i="16"/>
  <c r="I185" i="16"/>
  <c r="I186" i="16"/>
  <c r="I187" i="16"/>
  <c r="I188" i="16"/>
  <c r="I189" i="16"/>
  <c r="I190" i="16"/>
  <c r="I191" i="16"/>
  <c r="I192" i="16"/>
  <c r="I193" i="16"/>
  <c r="I194" i="16"/>
  <c r="I195" i="16"/>
  <c r="I196" i="16"/>
  <c r="I197" i="16"/>
  <c r="I198" i="16"/>
  <c r="I199" i="16"/>
  <c r="I200" i="16"/>
  <c r="I201" i="16"/>
  <c r="I202" i="16"/>
  <c r="I203" i="16"/>
  <c r="I204" i="16"/>
  <c r="I205" i="16"/>
  <c r="I206" i="16"/>
  <c r="K173" i="16"/>
  <c r="K174" i="16"/>
  <c r="K175" i="16"/>
  <c r="K176" i="16"/>
  <c r="K177" i="16"/>
  <c r="K178" i="16"/>
  <c r="K179" i="16"/>
  <c r="K180" i="16"/>
  <c r="K181" i="16"/>
  <c r="K182" i="16"/>
  <c r="K183" i="16"/>
  <c r="K184" i="16"/>
  <c r="K185" i="16"/>
  <c r="K186" i="16"/>
  <c r="K187" i="16"/>
  <c r="K188" i="16"/>
  <c r="K189" i="16"/>
  <c r="K190" i="16"/>
  <c r="K191" i="16"/>
  <c r="K192" i="16"/>
  <c r="K193" i="16"/>
  <c r="K194" i="16"/>
  <c r="K195" i="16"/>
  <c r="K196" i="16"/>
  <c r="K197" i="16"/>
  <c r="K198" i="16"/>
  <c r="K199" i="16"/>
  <c r="K200" i="16"/>
  <c r="K201" i="16"/>
  <c r="K202" i="16"/>
  <c r="K203" i="16"/>
  <c r="K204" i="16"/>
  <c r="K205" i="16"/>
  <c r="K206" i="16"/>
  <c r="C155" i="17"/>
  <c r="C156" i="17"/>
  <c r="C157" i="17"/>
  <c r="C158" i="17"/>
  <c r="C159" i="17"/>
  <c r="C160" i="17"/>
  <c r="C161" i="17"/>
  <c r="C162" i="17"/>
  <c r="C163" i="17"/>
  <c r="C164" i="17"/>
  <c r="C165" i="17"/>
  <c r="C166" i="17"/>
  <c r="C167" i="17"/>
  <c r="C168" i="17"/>
  <c r="C169" i="17"/>
  <c r="C170" i="17"/>
  <c r="C171" i="17"/>
  <c r="C172" i="17"/>
  <c r="G155" i="17"/>
  <c r="G156" i="17"/>
  <c r="G157" i="17"/>
  <c r="G158" i="17"/>
  <c r="G159" i="17"/>
  <c r="G160" i="17"/>
  <c r="G161" i="17"/>
  <c r="G162" i="17"/>
  <c r="G163" i="17"/>
  <c r="G164" i="17"/>
  <c r="G165" i="17"/>
  <c r="G166" i="17"/>
  <c r="G167" i="17"/>
  <c r="G168" i="17"/>
  <c r="G169" i="17"/>
  <c r="G170" i="17"/>
  <c r="G171" i="17"/>
  <c r="G172" i="17"/>
  <c r="C155" i="16"/>
  <c r="C156" i="16"/>
  <c r="C157" i="16"/>
  <c r="C158" i="16"/>
  <c r="C159" i="16"/>
  <c r="C160" i="16"/>
  <c r="C161" i="16"/>
  <c r="C162" i="16"/>
  <c r="C163" i="16"/>
  <c r="C164" i="16"/>
  <c r="C165" i="16"/>
  <c r="C166" i="16"/>
  <c r="C167" i="16"/>
  <c r="C168" i="16"/>
  <c r="C169" i="16"/>
  <c r="C170" i="16"/>
  <c r="C171" i="16"/>
  <c r="C172" i="16"/>
  <c r="I155" i="16"/>
  <c r="I156" i="16"/>
  <c r="I157" i="16"/>
  <c r="I158" i="16"/>
  <c r="I159" i="16"/>
  <c r="I160" i="16"/>
  <c r="I161" i="16"/>
  <c r="I162" i="16"/>
  <c r="I163" i="16"/>
  <c r="I164" i="16"/>
  <c r="I165" i="16"/>
  <c r="I166" i="16"/>
  <c r="I167" i="16"/>
  <c r="I168" i="16"/>
  <c r="I169" i="16"/>
  <c r="I170" i="16"/>
  <c r="I171" i="16"/>
  <c r="I172" i="16"/>
  <c r="K155" i="16"/>
  <c r="K156" i="16"/>
  <c r="K157" i="16"/>
  <c r="K158" i="16"/>
  <c r="K159" i="16"/>
  <c r="K160" i="16"/>
  <c r="K161" i="16"/>
  <c r="K162" i="16"/>
  <c r="K163" i="16"/>
  <c r="K164" i="16"/>
  <c r="K165" i="16"/>
  <c r="K166" i="16"/>
  <c r="K167" i="16"/>
  <c r="K168" i="16"/>
  <c r="K169" i="16"/>
  <c r="K170" i="16"/>
  <c r="K171" i="16"/>
  <c r="K172" i="16"/>
  <c r="C155" i="18"/>
  <c r="C156" i="18"/>
  <c r="C157" i="18"/>
  <c r="C158" i="18"/>
  <c r="C159" i="18"/>
  <c r="C160" i="18"/>
  <c r="C161" i="18"/>
  <c r="C162" i="18"/>
  <c r="C163" i="18"/>
  <c r="C164" i="18"/>
  <c r="C165" i="18"/>
  <c r="C166" i="18"/>
  <c r="C167" i="18"/>
  <c r="C168" i="18"/>
  <c r="C169" i="18"/>
  <c r="C170" i="18"/>
  <c r="C171" i="18"/>
  <c r="C172" i="18"/>
  <c r="G155" i="18"/>
  <c r="G156" i="18"/>
  <c r="G157" i="18"/>
  <c r="G158" i="18"/>
  <c r="G159" i="18"/>
  <c r="G160" i="18"/>
  <c r="G161" i="18"/>
  <c r="G162" i="18"/>
  <c r="G163" i="18"/>
  <c r="G164" i="18"/>
  <c r="G165" i="18"/>
  <c r="G166" i="18"/>
  <c r="G167" i="18"/>
  <c r="G168" i="18"/>
  <c r="G169" i="18"/>
  <c r="G170" i="18"/>
  <c r="G171" i="18"/>
  <c r="G172" i="18"/>
  <c r="H155" i="18"/>
  <c r="H156" i="18"/>
  <c r="H157" i="18"/>
  <c r="H158" i="18"/>
  <c r="H159" i="18"/>
  <c r="H160" i="18"/>
  <c r="H161" i="18"/>
  <c r="H162" i="18"/>
  <c r="H163" i="18"/>
  <c r="H164" i="18"/>
  <c r="H165" i="18"/>
  <c r="H166" i="18"/>
  <c r="H167" i="18"/>
  <c r="H168" i="18"/>
  <c r="H169" i="18"/>
  <c r="H170" i="18"/>
  <c r="H171" i="18"/>
  <c r="H172" i="18"/>
  <c r="C142" i="17"/>
  <c r="C143" i="17"/>
  <c r="C144" i="17"/>
  <c r="C145" i="17"/>
  <c r="C146" i="17"/>
  <c r="C147" i="17"/>
  <c r="C148" i="17"/>
  <c r="C149" i="17"/>
  <c r="C150" i="17"/>
  <c r="C151" i="17"/>
  <c r="C152" i="17"/>
  <c r="C153" i="17"/>
  <c r="C154" i="17"/>
  <c r="G142" i="17"/>
  <c r="G143" i="17"/>
  <c r="G144" i="17"/>
  <c r="G145" i="17"/>
  <c r="G146" i="17"/>
  <c r="G147" i="17"/>
  <c r="G148" i="17"/>
  <c r="G149" i="17"/>
  <c r="G150" i="17"/>
  <c r="G151" i="17"/>
  <c r="G152" i="17"/>
  <c r="G153" i="17"/>
  <c r="G154" i="17"/>
  <c r="C142" i="18"/>
  <c r="C143" i="18"/>
  <c r="C144" i="18"/>
  <c r="C145" i="18"/>
  <c r="C146" i="18"/>
  <c r="C147" i="18"/>
  <c r="C148" i="18"/>
  <c r="C149" i="18"/>
  <c r="C150" i="18"/>
  <c r="C151" i="18"/>
  <c r="C152" i="18"/>
  <c r="C153" i="18"/>
  <c r="C154" i="18"/>
  <c r="G142" i="18"/>
  <c r="G143" i="18"/>
  <c r="G144" i="18"/>
  <c r="G145" i="18"/>
  <c r="G146" i="18"/>
  <c r="G147" i="18"/>
  <c r="G148" i="18"/>
  <c r="G149" i="18"/>
  <c r="G150" i="18"/>
  <c r="G151" i="18"/>
  <c r="G152" i="18"/>
  <c r="G153" i="18"/>
  <c r="G154" i="18"/>
  <c r="H142" i="18"/>
  <c r="H143" i="18"/>
  <c r="H144" i="18"/>
  <c r="H145" i="18"/>
  <c r="H146" i="18"/>
  <c r="H147" i="18"/>
  <c r="H148" i="18"/>
  <c r="H149" i="18"/>
  <c r="H150" i="18"/>
  <c r="H151" i="18"/>
  <c r="H152" i="18"/>
  <c r="H153" i="18"/>
  <c r="H154" i="18"/>
  <c r="C153" i="16"/>
  <c r="C154" i="16"/>
  <c r="I153" i="16"/>
  <c r="I154" i="16"/>
  <c r="K153" i="16"/>
  <c r="K154" i="16"/>
  <c r="C147" i="16"/>
  <c r="C148" i="16"/>
  <c r="C149" i="16"/>
  <c r="C150" i="16"/>
  <c r="C151" i="16"/>
  <c r="C152" i="16"/>
  <c r="I147" i="16"/>
  <c r="I148" i="16"/>
  <c r="I149" i="16"/>
  <c r="I150" i="16"/>
  <c r="I151" i="16"/>
  <c r="I152" i="16"/>
  <c r="K147" i="16"/>
  <c r="K148" i="16"/>
  <c r="K149" i="16"/>
  <c r="K150" i="16"/>
  <c r="K151" i="16"/>
  <c r="K152" i="16"/>
  <c r="C144" i="16"/>
  <c r="C145" i="16"/>
  <c r="C146" i="16"/>
  <c r="I144" i="16"/>
  <c r="I145" i="16"/>
  <c r="I146" i="16"/>
  <c r="K144" i="16"/>
  <c r="K145" i="16"/>
  <c r="K146" i="16"/>
  <c r="C142" i="16"/>
  <c r="C143" i="16"/>
  <c r="I142" i="16"/>
  <c r="I143" i="16"/>
  <c r="K142" i="16"/>
  <c r="K143" i="16"/>
  <c r="I100" i="16"/>
  <c r="I89" i="16"/>
  <c r="C77" i="17"/>
  <c r="C78" i="17"/>
  <c r="C79" i="17"/>
  <c r="C80" i="17"/>
  <c r="G77" i="17"/>
  <c r="G78" i="17"/>
  <c r="G79" i="17"/>
  <c r="G80" i="17"/>
  <c r="C77" i="18"/>
  <c r="C78" i="18"/>
  <c r="C79" i="18"/>
  <c r="C80" i="18"/>
  <c r="G77" i="18"/>
  <c r="G78" i="18"/>
  <c r="G79" i="18"/>
  <c r="G80" i="18"/>
  <c r="H77" i="18"/>
  <c r="H78" i="18"/>
  <c r="H79" i="18"/>
  <c r="H80" i="18"/>
  <c r="C77" i="16"/>
  <c r="C78" i="16"/>
  <c r="C79" i="16"/>
  <c r="C80" i="16"/>
  <c r="I77" i="16"/>
  <c r="I78" i="16"/>
  <c r="I79" i="16"/>
  <c r="I80" i="16"/>
  <c r="K77" i="16"/>
  <c r="K78" i="16"/>
  <c r="K79" i="16"/>
  <c r="K80" i="16"/>
  <c r="I49" i="16"/>
  <c r="C49" i="18"/>
  <c r="C50" i="18"/>
  <c r="C51" i="18"/>
  <c r="C52" i="18"/>
  <c r="C53" i="18"/>
  <c r="C54" i="18"/>
  <c r="C55" i="18"/>
  <c r="C56" i="18"/>
  <c r="C57" i="18"/>
  <c r="C58" i="18"/>
  <c r="C59" i="18"/>
  <c r="C60" i="18"/>
  <c r="C61" i="18"/>
  <c r="C62" i="18"/>
  <c r="C63" i="18"/>
  <c r="C64" i="18"/>
  <c r="C65" i="18"/>
  <c r="C66" i="18"/>
  <c r="C67" i="18"/>
  <c r="C68" i="18"/>
  <c r="C69" i="18"/>
  <c r="C70" i="18"/>
  <c r="C71" i="18"/>
  <c r="C72" i="18"/>
  <c r="C73" i="18"/>
  <c r="C74" i="18"/>
  <c r="C75" i="18"/>
  <c r="C76" i="18"/>
  <c r="C81" i="18"/>
  <c r="C82" i="18"/>
  <c r="C83" i="18"/>
  <c r="C84" i="18"/>
  <c r="C85" i="18"/>
  <c r="C86" i="18"/>
  <c r="C87" i="18"/>
  <c r="C88" i="18"/>
  <c r="C89" i="18"/>
  <c r="C90" i="18"/>
  <c r="C91" i="18"/>
  <c r="C92" i="18"/>
  <c r="C93" i="18"/>
  <c r="C94" i="18"/>
  <c r="C95" i="18"/>
  <c r="C96" i="18"/>
  <c r="C97" i="18"/>
  <c r="C98" i="18"/>
  <c r="C99" i="18"/>
  <c r="C100" i="18"/>
  <c r="C101" i="18"/>
  <c r="C102" i="18"/>
  <c r="C103" i="18"/>
  <c r="C104" i="18"/>
  <c r="C105" i="18"/>
  <c r="C106" i="18"/>
  <c r="C107" i="18"/>
  <c r="C108" i="18"/>
  <c r="C109" i="18"/>
  <c r="C110" i="18"/>
  <c r="C111" i="18"/>
  <c r="C112" i="18"/>
  <c r="C113" i="18"/>
  <c r="C114" i="18"/>
  <c r="C115" i="18"/>
  <c r="C116" i="18"/>
  <c r="C117" i="18"/>
  <c r="C118" i="18"/>
  <c r="C119" i="18"/>
  <c r="C120" i="18"/>
  <c r="C121" i="18"/>
  <c r="C122" i="18"/>
  <c r="C123" i="18"/>
  <c r="C124" i="18"/>
  <c r="C125" i="18"/>
  <c r="C126" i="18"/>
  <c r="C127" i="18"/>
  <c r="C128" i="18"/>
  <c r="C129" i="18"/>
  <c r="C130" i="18"/>
  <c r="C131" i="18"/>
  <c r="C132" i="18"/>
  <c r="C133" i="18"/>
  <c r="C134" i="18"/>
  <c r="C135" i="18"/>
  <c r="C136" i="18"/>
  <c r="C137" i="18"/>
  <c r="C138" i="18"/>
  <c r="C139" i="18"/>
  <c r="C140" i="18"/>
  <c r="C141" i="18"/>
  <c r="G49" i="18"/>
  <c r="G50" i="18"/>
  <c r="G51" i="18"/>
  <c r="G52" i="18"/>
  <c r="G53" i="18"/>
  <c r="G54" i="18"/>
  <c r="G55" i="18"/>
  <c r="G56" i="18"/>
  <c r="G57" i="18"/>
  <c r="G58" i="18"/>
  <c r="G59" i="18"/>
  <c r="G60" i="18"/>
  <c r="G61" i="18"/>
  <c r="G62" i="18"/>
  <c r="G63" i="18"/>
  <c r="G64" i="18"/>
  <c r="G65" i="18"/>
  <c r="G66" i="18"/>
  <c r="G67" i="18"/>
  <c r="G68" i="18"/>
  <c r="G69" i="18"/>
  <c r="G70" i="18"/>
  <c r="G71" i="18"/>
  <c r="G72" i="18"/>
  <c r="G73" i="18"/>
  <c r="G74" i="18"/>
  <c r="G75" i="18"/>
  <c r="G76" i="18"/>
  <c r="G81" i="18"/>
  <c r="G82" i="18"/>
  <c r="G83" i="18"/>
  <c r="G84" i="18"/>
  <c r="G85" i="18"/>
  <c r="G86" i="18"/>
  <c r="G87" i="18"/>
  <c r="G88" i="18"/>
  <c r="G89" i="18"/>
  <c r="G90" i="18"/>
  <c r="G91" i="18"/>
  <c r="G92" i="18"/>
  <c r="G93" i="18"/>
  <c r="G94" i="18"/>
  <c r="G95" i="18"/>
  <c r="G96" i="18"/>
  <c r="G97" i="18"/>
  <c r="G98" i="18"/>
  <c r="G99" i="18"/>
  <c r="G100" i="18"/>
  <c r="G101" i="18"/>
  <c r="G102" i="18"/>
  <c r="G103" i="18"/>
  <c r="G104" i="18"/>
  <c r="G105" i="18"/>
  <c r="G106" i="18"/>
  <c r="G107" i="18"/>
  <c r="G108" i="18"/>
  <c r="G109" i="18"/>
  <c r="G110" i="18"/>
  <c r="G111" i="18"/>
  <c r="G112" i="18"/>
  <c r="G113" i="18"/>
  <c r="G114" i="18"/>
  <c r="G115" i="18"/>
  <c r="G116" i="18"/>
  <c r="G117" i="18"/>
  <c r="G118" i="18"/>
  <c r="G119" i="18"/>
  <c r="G120" i="18"/>
  <c r="G121" i="18"/>
  <c r="G122" i="18"/>
  <c r="G123" i="18"/>
  <c r="G124" i="18"/>
  <c r="G125" i="18"/>
  <c r="G126" i="18"/>
  <c r="G127" i="18"/>
  <c r="G128" i="18"/>
  <c r="G129" i="18"/>
  <c r="G130" i="18"/>
  <c r="G131" i="18"/>
  <c r="G132" i="18"/>
  <c r="G133" i="18"/>
  <c r="G134" i="18"/>
  <c r="G135" i="18"/>
  <c r="G136" i="18"/>
  <c r="G137" i="18"/>
  <c r="G138" i="18"/>
  <c r="G139" i="18"/>
  <c r="G140" i="18"/>
  <c r="G141" i="18"/>
  <c r="H49" i="18"/>
  <c r="H50" i="18"/>
  <c r="H51" i="18"/>
  <c r="H52" i="18"/>
  <c r="H53" i="18"/>
  <c r="H54" i="18"/>
  <c r="H55" i="18"/>
  <c r="H56" i="18"/>
  <c r="H57" i="18"/>
  <c r="H58" i="18"/>
  <c r="H59" i="18"/>
  <c r="H60" i="18"/>
  <c r="H61" i="18"/>
  <c r="H62" i="18"/>
  <c r="H63" i="18"/>
  <c r="H64" i="18"/>
  <c r="H65" i="18"/>
  <c r="H66" i="18"/>
  <c r="H67" i="18"/>
  <c r="H68" i="18"/>
  <c r="H69" i="18"/>
  <c r="H70" i="18"/>
  <c r="H71" i="18"/>
  <c r="H72" i="18"/>
  <c r="H73" i="18"/>
  <c r="H74" i="18"/>
  <c r="H75" i="18"/>
  <c r="H76" i="18"/>
  <c r="H81" i="18"/>
  <c r="H82" i="18"/>
  <c r="H83" i="18"/>
  <c r="H84" i="18"/>
  <c r="H85" i="18"/>
  <c r="H86" i="18"/>
  <c r="H87" i="18"/>
  <c r="H88" i="18"/>
  <c r="H89" i="18"/>
  <c r="H90" i="18"/>
  <c r="H91" i="18"/>
  <c r="H92" i="18"/>
  <c r="H93" i="18"/>
  <c r="H94" i="18"/>
  <c r="H95" i="18"/>
  <c r="H96" i="18"/>
  <c r="H97" i="18"/>
  <c r="H98" i="18"/>
  <c r="H99" i="18"/>
  <c r="H100" i="18"/>
  <c r="H101" i="18"/>
  <c r="H102" i="18"/>
  <c r="H103" i="18"/>
  <c r="H104" i="18"/>
  <c r="H105" i="18"/>
  <c r="H106" i="18"/>
  <c r="H107" i="18"/>
  <c r="H108" i="18"/>
  <c r="H109" i="18"/>
  <c r="H110" i="18"/>
  <c r="H111" i="18"/>
  <c r="H112" i="18"/>
  <c r="H113" i="18"/>
  <c r="H114" i="18"/>
  <c r="H115" i="18"/>
  <c r="H116" i="18"/>
  <c r="H117" i="18"/>
  <c r="H118" i="18"/>
  <c r="H119" i="18"/>
  <c r="H120" i="18"/>
  <c r="H121" i="18"/>
  <c r="H122" i="18"/>
  <c r="H123" i="18"/>
  <c r="H124" i="18"/>
  <c r="H125" i="18"/>
  <c r="H126" i="18"/>
  <c r="H127" i="18"/>
  <c r="H128" i="18"/>
  <c r="H129" i="18"/>
  <c r="H130" i="18"/>
  <c r="H131" i="18"/>
  <c r="H132" i="18"/>
  <c r="H133" i="18"/>
  <c r="H134" i="18"/>
  <c r="H135" i="18"/>
  <c r="H136" i="18"/>
  <c r="H137" i="18"/>
  <c r="H138" i="18"/>
  <c r="H139" i="18"/>
  <c r="H140" i="18"/>
  <c r="H141" i="18"/>
  <c r="H2" i="18"/>
  <c r="H3" i="18"/>
  <c r="H4" i="18"/>
  <c r="H5" i="18"/>
  <c r="H6" i="18"/>
  <c r="H7" i="18"/>
  <c r="H8" i="18"/>
  <c r="H9" i="18"/>
  <c r="H10" i="18"/>
  <c r="H11" i="18"/>
  <c r="H12" i="18"/>
  <c r="H13" i="18"/>
  <c r="H14" i="18"/>
  <c r="H15" i="18"/>
  <c r="H16" i="18"/>
  <c r="H17" i="18"/>
  <c r="H18" i="18"/>
  <c r="H19" i="18"/>
  <c r="H20" i="18"/>
  <c r="H21" i="18"/>
  <c r="H22" i="18"/>
  <c r="H23" i="18"/>
  <c r="H24" i="18"/>
  <c r="H25" i="18"/>
  <c r="H26" i="18"/>
  <c r="H27" i="18"/>
  <c r="H28" i="18"/>
  <c r="H29" i="18"/>
  <c r="H30" i="18"/>
  <c r="H31" i="18"/>
  <c r="H32" i="18"/>
  <c r="H33" i="18"/>
  <c r="H34" i="18"/>
  <c r="H35" i="18"/>
  <c r="H36" i="18"/>
  <c r="H37" i="18"/>
  <c r="H38" i="18"/>
  <c r="H39" i="18"/>
  <c r="H40" i="18"/>
  <c r="H41" i="18"/>
  <c r="H42" i="18"/>
  <c r="H43" i="18"/>
  <c r="H44" i="18"/>
  <c r="H45" i="18"/>
  <c r="H46" i="18"/>
  <c r="H47" i="18"/>
  <c r="H48" i="18"/>
  <c r="C45" i="18"/>
  <c r="C46" i="18"/>
  <c r="C47" i="18"/>
  <c r="C48" i="18"/>
  <c r="G45" i="18"/>
  <c r="G46" i="18"/>
  <c r="G47" i="18"/>
  <c r="G48" i="18"/>
  <c r="C6" i="18"/>
  <c r="C7" i="18"/>
  <c r="C8" i="18"/>
  <c r="C9" i="18"/>
  <c r="C10" i="18"/>
  <c r="C11" i="18"/>
  <c r="C12" i="18"/>
  <c r="C13" i="18"/>
  <c r="C14" i="18"/>
  <c r="C15" i="18"/>
  <c r="C16" i="18"/>
  <c r="C17" i="18"/>
  <c r="C18" i="18"/>
  <c r="C19" i="18"/>
  <c r="C20" i="18"/>
  <c r="C21" i="18"/>
  <c r="C22" i="18"/>
  <c r="C23" i="18"/>
  <c r="C24" i="18"/>
  <c r="C25" i="18"/>
  <c r="C26" i="18"/>
  <c r="C27" i="18"/>
  <c r="C28" i="18"/>
  <c r="C29" i="18"/>
  <c r="C30" i="18"/>
  <c r="C31" i="18"/>
  <c r="C32" i="18"/>
  <c r="C33" i="18"/>
  <c r="C34" i="18"/>
  <c r="C35" i="18"/>
  <c r="C36" i="18"/>
  <c r="C37" i="18"/>
  <c r="C38" i="18"/>
  <c r="C39" i="18"/>
  <c r="C40" i="18"/>
  <c r="C41" i="18"/>
  <c r="C42" i="18"/>
  <c r="C43" i="18"/>
  <c r="C44" i="18"/>
  <c r="G6" i="18"/>
  <c r="G7" i="18"/>
  <c r="G8" i="18"/>
  <c r="G9" i="18"/>
  <c r="G10" i="18"/>
  <c r="G11" i="18"/>
  <c r="G12" i="18"/>
  <c r="G13" i="18"/>
  <c r="G14" i="18"/>
  <c r="G15" i="18"/>
  <c r="G16" i="18"/>
  <c r="G17" i="18"/>
  <c r="G18" i="18"/>
  <c r="G19" i="18"/>
  <c r="G20" i="18"/>
  <c r="G21" i="18"/>
  <c r="G22" i="18"/>
  <c r="G23" i="18"/>
  <c r="G24" i="18"/>
  <c r="G25" i="18"/>
  <c r="G26" i="18"/>
  <c r="G27" i="18"/>
  <c r="G28" i="18"/>
  <c r="G29" i="18"/>
  <c r="G30" i="18"/>
  <c r="G31" i="18"/>
  <c r="G32" i="18"/>
  <c r="G33" i="18"/>
  <c r="G34" i="18"/>
  <c r="G35" i="18"/>
  <c r="G36" i="18"/>
  <c r="G37" i="18"/>
  <c r="G38" i="18"/>
  <c r="G39" i="18"/>
  <c r="G40" i="18"/>
  <c r="G41" i="18"/>
  <c r="G42" i="18"/>
  <c r="G43" i="18"/>
  <c r="G44" i="18"/>
  <c r="C4" i="18"/>
  <c r="C5" i="18"/>
  <c r="C3" i="18"/>
  <c r="G4" i="18"/>
  <c r="G5" i="18"/>
  <c r="G2" i="18"/>
  <c r="G3" i="18"/>
  <c r="C2" i="18"/>
  <c r="G2" i="17"/>
  <c r="G3" i="17"/>
  <c r="G4" i="17"/>
  <c r="G5" i="17"/>
  <c r="G6" i="17"/>
  <c r="G7" i="17"/>
  <c r="G8" i="17"/>
  <c r="G9" i="17"/>
  <c r="G10" i="17"/>
  <c r="G11" i="17"/>
  <c r="G12" i="17"/>
  <c r="G13" i="17"/>
  <c r="G14" i="17"/>
  <c r="G15" i="17"/>
  <c r="G16" i="17"/>
  <c r="G17" i="17"/>
  <c r="G18" i="17"/>
  <c r="G19" i="17"/>
  <c r="G20" i="17"/>
  <c r="G21" i="17"/>
  <c r="G22" i="17"/>
  <c r="G23" i="17"/>
  <c r="G24" i="17"/>
  <c r="G25" i="17"/>
  <c r="G26" i="17"/>
  <c r="G27" i="17"/>
  <c r="G28" i="17"/>
  <c r="G29" i="17"/>
  <c r="G30" i="17"/>
  <c r="G31" i="17"/>
  <c r="G32" i="17"/>
  <c r="G33" i="17"/>
  <c r="G34" i="17"/>
  <c r="G35" i="17"/>
  <c r="G36" i="17"/>
  <c r="G37" i="17"/>
  <c r="G38" i="17"/>
  <c r="G39" i="17"/>
  <c r="G40" i="17"/>
  <c r="G41" i="17"/>
  <c r="G42" i="17"/>
  <c r="G43" i="17"/>
  <c r="G44" i="17"/>
  <c r="G45" i="17"/>
  <c r="G46" i="17"/>
  <c r="G47" i="17"/>
  <c r="G48" i="17"/>
  <c r="G49" i="17"/>
  <c r="G50" i="17"/>
  <c r="G51" i="17"/>
  <c r="G52" i="17"/>
  <c r="G53" i="17"/>
  <c r="G54" i="17"/>
  <c r="G55" i="17"/>
  <c r="G56" i="17"/>
  <c r="G57" i="17"/>
  <c r="G58" i="17"/>
  <c r="G59" i="17"/>
  <c r="G60" i="17"/>
  <c r="G61" i="17"/>
  <c r="G62" i="17"/>
  <c r="G63" i="17"/>
  <c r="G64" i="17"/>
  <c r="G65" i="17"/>
  <c r="G66" i="17"/>
  <c r="G67" i="17"/>
  <c r="G68" i="17"/>
  <c r="G69" i="17"/>
  <c r="G70" i="17"/>
  <c r="G71" i="17"/>
  <c r="G72" i="17"/>
  <c r="G73" i="17"/>
  <c r="G74" i="17"/>
  <c r="G75" i="17"/>
  <c r="G76" i="17"/>
  <c r="G81" i="17"/>
  <c r="G82" i="17"/>
  <c r="G83" i="17"/>
  <c r="G84" i="17"/>
  <c r="G85" i="17"/>
  <c r="G86" i="17"/>
  <c r="G87" i="17"/>
  <c r="G88" i="17"/>
  <c r="G89" i="17"/>
  <c r="G90" i="17"/>
  <c r="G91" i="17"/>
  <c r="G92" i="17"/>
  <c r="G93" i="17"/>
  <c r="G94" i="17"/>
  <c r="G95" i="17"/>
  <c r="G96" i="17"/>
  <c r="G97" i="17"/>
  <c r="G98" i="17"/>
  <c r="G99" i="17"/>
  <c r="G100" i="17"/>
  <c r="G101" i="17"/>
  <c r="G102" i="17"/>
  <c r="G103" i="17"/>
  <c r="G104" i="17"/>
  <c r="G105" i="17"/>
  <c r="G106" i="17"/>
  <c r="G107" i="17"/>
  <c r="G108" i="17"/>
  <c r="G109" i="17"/>
  <c r="G110" i="17"/>
  <c r="G111" i="17"/>
  <c r="G112" i="17"/>
  <c r="G113" i="17"/>
  <c r="G114" i="17"/>
  <c r="G115" i="17"/>
  <c r="G116" i="17"/>
  <c r="G117" i="17"/>
  <c r="G118" i="17"/>
  <c r="G119" i="17"/>
  <c r="G120" i="17"/>
  <c r="G121" i="17"/>
  <c r="G122" i="17"/>
  <c r="G123" i="17"/>
  <c r="G124" i="17"/>
  <c r="G125" i="17"/>
  <c r="G126" i="17"/>
  <c r="G127" i="17"/>
  <c r="G128" i="17"/>
  <c r="G129" i="17"/>
  <c r="G130" i="17"/>
  <c r="G131" i="17"/>
  <c r="G132" i="17"/>
  <c r="G133" i="17"/>
  <c r="G134" i="17"/>
  <c r="G135" i="17"/>
  <c r="G136" i="17"/>
  <c r="G137" i="17"/>
  <c r="G138" i="17"/>
  <c r="G139" i="17"/>
  <c r="G140" i="17"/>
  <c r="G141" i="17"/>
  <c r="C2" i="17"/>
  <c r="C3" i="17"/>
  <c r="C4" i="17"/>
  <c r="C5" i="17"/>
  <c r="C6" i="17"/>
  <c r="C7" i="17"/>
  <c r="C8" i="17"/>
  <c r="C9" i="17"/>
  <c r="C10" i="17"/>
  <c r="C11" i="17"/>
  <c r="C12" i="17"/>
  <c r="C13" i="17"/>
  <c r="C14" i="17"/>
  <c r="C15" i="17"/>
  <c r="C16" i="17"/>
  <c r="C17" i="17"/>
  <c r="C18" i="17"/>
  <c r="C19" i="17"/>
  <c r="C20" i="17"/>
  <c r="C21" i="17"/>
  <c r="C22" i="17"/>
  <c r="C23" i="17"/>
  <c r="C24" i="17"/>
  <c r="C25" i="17"/>
  <c r="C26" i="17"/>
  <c r="C27" i="17"/>
  <c r="C28" i="17"/>
  <c r="C29" i="17"/>
  <c r="C30" i="17"/>
  <c r="C31" i="17"/>
  <c r="C32" i="17"/>
  <c r="C33" i="17"/>
  <c r="C34" i="17"/>
  <c r="C35" i="17"/>
  <c r="C36" i="17"/>
  <c r="C37" i="17"/>
  <c r="C38" i="17"/>
  <c r="C39" i="17"/>
  <c r="C40" i="17"/>
  <c r="C41" i="17"/>
  <c r="C42" i="17"/>
  <c r="C43" i="17"/>
  <c r="C44" i="17"/>
  <c r="C45" i="17"/>
  <c r="C46" i="17"/>
  <c r="C47" i="17"/>
  <c r="C48" i="17"/>
  <c r="C49" i="17"/>
  <c r="C50" i="17"/>
  <c r="C51" i="17"/>
  <c r="C52" i="17"/>
  <c r="C53" i="17"/>
  <c r="C54" i="17"/>
  <c r="C55" i="17"/>
  <c r="C56" i="17"/>
  <c r="C57" i="17"/>
  <c r="C58" i="17"/>
  <c r="C59" i="17"/>
  <c r="C60" i="17"/>
  <c r="C61" i="17"/>
  <c r="C62" i="17"/>
  <c r="C63" i="17"/>
  <c r="C64" i="17"/>
  <c r="C65" i="17"/>
  <c r="C66" i="17"/>
  <c r="C67" i="17"/>
  <c r="C68" i="17"/>
  <c r="C69" i="17"/>
  <c r="C70" i="17"/>
  <c r="C71" i="17"/>
  <c r="C72" i="17"/>
  <c r="C73" i="17"/>
  <c r="C74" i="17"/>
  <c r="C75" i="17"/>
  <c r="C76" i="17"/>
  <c r="C81" i="17"/>
  <c r="C82" i="17"/>
  <c r="C83" i="17"/>
  <c r="C84" i="17"/>
  <c r="C85" i="17"/>
  <c r="C86" i="17"/>
  <c r="C87" i="17"/>
  <c r="C88" i="17"/>
  <c r="C89" i="17"/>
  <c r="C90" i="17"/>
  <c r="C91" i="17"/>
  <c r="C92" i="17"/>
  <c r="C93" i="17"/>
  <c r="C94" i="17"/>
  <c r="C95" i="17"/>
  <c r="C96" i="17"/>
  <c r="C97" i="17"/>
  <c r="C98" i="17"/>
  <c r="C99" i="17"/>
  <c r="C100" i="17"/>
  <c r="C101" i="17"/>
  <c r="C102" i="17"/>
  <c r="C103" i="17"/>
  <c r="C104" i="17"/>
  <c r="C105" i="17"/>
  <c r="C106" i="17"/>
  <c r="C107" i="17"/>
  <c r="C108" i="17"/>
  <c r="C109" i="17"/>
  <c r="C110" i="17"/>
  <c r="C111" i="17"/>
  <c r="C112" i="17"/>
  <c r="C113" i="17"/>
  <c r="C114" i="17"/>
  <c r="C115" i="17"/>
  <c r="C116" i="17"/>
  <c r="C117" i="17"/>
  <c r="C118" i="17"/>
  <c r="C119" i="17"/>
  <c r="C120" i="17"/>
  <c r="C121" i="17"/>
  <c r="C122" i="17"/>
  <c r="C123" i="17"/>
  <c r="C124" i="17"/>
  <c r="C125" i="17"/>
  <c r="C126" i="17"/>
  <c r="C127" i="17"/>
  <c r="C128" i="17"/>
  <c r="C129" i="17"/>
  <c r="C130" i="17"/>
  <c r="C131" i="17"/>
  <c r="C132" i="17"/>
  <c r="C133" i="17"/>
  <c r="C134" i="17"/>
  <c r="C135" i="17"/>
  <c r="C136" i="17"/>
  <c r="C137" i="17"/>
  <c r="C138" i="17"/>
  <c r="C139" i="17"/>
  <c r="C140" i="17"/>
  <c r="C141" i="17"/>
  <c r="C138" i="16"/>
  <c r="C139" i="16"/>
  <c r="C140" i="16"/>
  <c r="C141" i="16"/>
  <c r="I138" i="16"/>
  <c r="I139" i="16"/>
  <c r="I140" i="16"/>
  <c r="I141" i="16"/>
  <c r="K138" i="16"/>
  <c r="K139" i="16"/>
  <c r="K140" i="16"/>
  <c r="K141" i="16"/>
  <c r="C135" i="16"/>
  <c r="I135" i="16"/>
  <c r="K135" i="16"/>
  <c r="C136" i="16"/>
  <c r="I136" i="16"/>
  <c r="K136" i="16"/>
  <c r="C133" i="16"/>
  <c r="I133" i="16"/>
  <c r="K133" i="16"/>
  <c r="C131" i="16"/>
  <c r="I131" i="16"/>
  <c r="K131" i="16"/>
  <c r="C128" i="16"/>
  <c r="C129" i="16"/>
  <c r="I128" i="16"/>
  <c r="I129" i="16"/>
  <c r="K128" i="16"/>
  <c r="K129" i="16"/>
  <c r="C126" i="16"/>
  <c r="I126" i="16"/>
  <c r="K126" i="16"/>
  <c r="C124" i="16"/>
  <c r="I124" i="16"/>
  <c r="K124" i="16"/>
  <c r="C122" i="16"/>
  <c r="I122" i="16"/>
  <c r="K122" i="16"/>
  <c r="C118" i="16"/>
  <c r="C119" i="16"/>
  <c r="C120" i="16"/>
  <c r="I118" i="16"/>
  <c r="I119" i="16"/>
  <c r="I120" i="16"/>
  <c r="K118" i="16"/>
  <c r="K119" i="16"/>
  <c r="K120" i="16"/>
  <c r="C116" i="16"/>
  <c r="I116" i="16"/>
  <c r="K116" i="16"/>
  <c r="C115" i="16"/>
  <c r="C117" i="16"/>
  <c r="C121" i="16"/>
  <c r="C123" i="16"/>
  <c r="C125" i="16"/>
  <c r="C127" i="16"/>
  <c r="C130" i="16"/>
  <c r="C132" i="16"/>
  <c r="C134" i="16"/>
  <c r="C137" i="16"/>
  <c r="I115" i="16"/>
  <c r="I117" i="16"/>
  <c r="I121" i="16"/>
  <c r="I123" i="16"/>
  <c r="I125" i="16"/>
  <c r="I127" i="16"/>
  <c r="I130" i="16"/>
  <c r="I132" i="16"/>
  <c r="I134" i="16"/>
  <c r="I137" i="16"/>
  <c r="K115" i="16"/>
  <c r="K117" i="16"/>
  <c r="K121" i="16"/>
  <c r="K123" i="16"/>
  <c r="K125" i="16"/>
  <c r="K127" i="16"/>
  <c r="K130" i="16"/>
  <c r="K132" i="16"/>
  <c r="K134" i="16"/>
  <c r="K137" i="16"/>
  <c r="C113" i="16"/>
  <c r="C114" i="16"/>
  <c r="I113" i="16"/>
  <c r="I114" i="16"/>
  <c r="K113" i="16"/>
  <c r="K114" i="16"/>
  <c r="C111" i="16"/>
  <c r="C112" i="16"/>
  <c r="I111" i="16"/>
  <c r="I112" i="16"/>
  <c r="K111" i="16"/>
  <c r="K112" i="16"/>
  <c r="C107" i="16"/>
  <c r="C108" i="16"/>
  <c r="C109" i="16"/>
  <c r="C110" i="16"/>
  <c r="I107" i="16"/>
  <c r="I108" i="16"/>
  <c r="I109" i="16"/>
  <c r="I110" i="16"/>
  <c r="K107" i="16"/>
  <c r="K108" i="16"/>
  <c r="K109" i="16"/>
  <c r="K110" i="16"/>
  <c r="C104" i="16"/>
  <c r="I104" i="16"/>
  <c r="K104" i="16"/>
  <c r="C105" i="16"/>
  <c r="I105" i="16"/>
  <c r="K105" i="16"/>
  <c r="C103" i="16"/>
  <c r="C106" i="16"/>
  <c r="I103" i="16"/>
  <c r="I106" i="16"/>
  <c r="K103" i="16"/>
  <c r="K106" i="16"/>
  <c r="C101" i="16"/>
  <c r="C102" i="16"/>
  <c r="I101" i="16"/>
  <c r="I102" i="16"/>
  <c r="K101" i="16"/>
  <c r="K102" i="16"/>
  <c r="C97" i="16"/>
  <c r="C98" i="16"/>
  <c r="C99" i="16"/>
  <c r="C100" i="16"/>
  <c r="I97" i="16"/>
  <c r="I98" i="16"/>
  <c r="I99" i="16"/>
  <c r="K97" i="16"/>
  <c r="K98" i="16"/>
  <c r="K99" i="16"/>
  <c r="K100" i="16"/>
  <c r="C95" i="16"/>
  <c r="C96" i="16"/>
  <c r="I95" i="16"/>
  <c r="I96" i="16"/>
  <c r="K95" i="16"/>
  <c r="K96" i="16"/>
  <c r="C93" i="16"/>
  <c r="C94" i="16"/>
  <c r="I93" i="16"/>
  <c r="I94" i="16"/>
  <c r="K93" i="16"/>
  <c r="K94" i="16"/>
  <c r="C91" i="16"/>
  <c r="C92" i="16"/>
  <c r="I91" i="16"/>
  <c r="I92" i="16"/>
  <c r="K91" i="16"/>
  <c r="K92" i="16"/>
  <c r="C89" i="16"/>
  <c r="C90" i="16"/>
  <c r="I90" i="16"/>
  <c r="K89" i="16"/>
  <c r="K90" i="16"/>
  <c r="C85" i="16"/>
  <c r="C86" i="16"/>
  <c r="C87" i="16"/>
  <c r="C88" i="16"/>
  <c r="I85" i="16"/>
  <c r="I86" i="16"/>
  <c r="I87" i="16"/>
  <c r="I88" i="16"/>
  <c r="K85" i="16"/>
  <c r="K86" i="16"/>
  <c r="K87" i="16"/>
  <c r="K88" i="16"/>
  <c r="C83" i="16"/>
  <c r="C84" i="16"/>
  <c r="I83" i="16"/>
  <c r="I84" i="16"/>
  <c r="K83" i="16"/>
  <c r="K84" i="16"/>
  <c r="C81" i="16"/>
  <c r="C82" i="16"/>
  <c r="I81" i="16"/>
  <c r="I82" i="16"/>
  <c r="K81" i="16"/>
  <c r="K82" i="16"/>
  <c r="C75" i="16"/>
  <c r="C76" i="16"/>
  <c r="I75" i="16"/>
  <c r="I76" i="16"/>
  <c r="K75" i="16"/>
  <c r="K76" i="16"/>
  <c r="C72" i="16"/>
  <c r="C73" i="16"/>
  <c r="I72" i="16"/>
  <c r="I73" i="16"/>
  <c r="K72" i="16"/>
  <c r="K73" i="16"/>
  <c r="C71" i="16"/>
  <c r="C74" i="16"/>
  <c r="I71" i="16"/>
  <c r="I74" i="16"/>
  <c r="K71" i="16"/>
  <c r="K74" i="16"/>
  <c r="C69" i="16"/>
  <c r="C70" i="16"/>
  <c r="I69" i="16"/>
  <c r="I70" i="16"/>
  <c r="K69" i="16"/>
  <c r="K70" i="16"/>
  <c r="C67" i="16"/>
  <c r="C68" i="16"/>
  <c r="I67" i="16"/>
  <c r="I68" i="16"/>
  <c r="K67" i="16"/>
  <c r="K68" i="16"/>
  <c r="C65" i="16"/>
  <c r="C66" i="16"/>
  <c r="I65" i="16"/>
  <c r="I66" i="16"/>
  <c r="K65" i="16"/>
  <c r="K66" i="16"/>
  <c r="C63" i="16"/>
  <c r="C64" i="16"/>
  <c r="I63" i="16"/>
  <c r="I64" i="16"/>
  <c r="K63" i="16"/>
  <c r="K64" i="16"/>
  <c r="C61" i="16"/>
  <c r="C62" i="16"/>
  <c r="I61" i="16"/>
  <c r="I62" i="16"/>
  <c r="K61" i="16"/>
  <c r="K62" i="16"/>
  <c r="C60" i="16"/>
  <c r="I60" i="16"/>
  <c r="K60" i="16"/>
  <c r="C59" i="16"/>
  <c r="I59" i="16"/>
  <c r="K59" i="16"/>
  <c r="C57" i="16"/>
  <c r="C58" i="16"/>
  <c r="I57" i="16"/>
  <c r="I58" i="16"/>
  <c r="K57" i="16"/>
  <c r="K58" i="16"/>
  <c r="C55" i="16"/>
  <c r="C56" i="16"/>
  <c r="I55" i="16"/>
  <c r="I56" i="16"/>
  <c r="K55" i="16"/>
  <c r="K56" i="16"/>
  <c r="C53" i="16"/>
  <c r="C54" i="16"/>
  <c r="I53" i="16"/>
  <c r="I54" i="16"/>
  <c r="K53" i="16"/>
  <c r="K54" i="16"/>
  <c r="C51" i="16"/>
  <c r="C52" i="16"/>
  <c r="I51" i="16"/>
  <c r="I52" i="16"/>
  <c r="K51" i="16"/>
  <c r="K52" i="16"/>
  <c r="C49" i="16"/>
  <c r="C50" i="16"/>
  <c r="I50" i="16"/>
  <c r="K49" i="16"/>
  <c r="K50" i="16"/>
  <c r="C45" i="16"/>
  <c r="C46" i="16"/>
  <c r="C47" i="16"/>
  <c r="C48" i="16"/>
  <c r="I45" i="16"/>
  <c r="I46" i="16"/>
  <c r="I47" i="16"/>
  <c r="I48" i="16"/>
  <c r="K45" i="16"/>
  <c r="K46" i="16"/>
  <c r="K47" i="16"/>
  <c r="K48" i="16"/>
  <c r="C44" i="16"/>
  <c r="I44" i="16"/>
  <c r="K44" i="16"/>
  <c r="C42" i="16"/>
  <c r="I42" i="16"/>
  <c r="K42" i="16"/>
  <c r="C41" i="16"/>
  <c r="C43" i="16"/>
  <c r="I41" i="16"/>
  <c r="I43" i="16"/>
  <c r="K41" i="16"/>
  <c r="K43" i="16"/>
  <c r="C39" i="16"/>
  <c r="C40" i="16"/>
  <c r="I39" i="16"/>
  <c r="I40" i="16"/>
  <c r="K39" i="16"/>
  <c r="K40" i="16"/>
  <c r="C37" i="16"/>
  <c r="C38" i="16"/>
  <c r="I37" i="16"/>
  <c r="I38" i="16"/>
  <c r="K37" i="16"/>
  <c r="K38" i="16"/>
  <c r="C35" i="16"/>
  <c r="C36" i="16"/>
  <c r="I35" i="16"/>
  <c r="I36" i="16"/>
  <c r="K35" i="16"/>
  <c r="K36" i="16"/>
  <c r="C33" i="16"/>
  <c r="C34" i="16"/>
  <c r="I33" i="16"/>
  <c r="I34" i="16"/>
  <c r="K33" i="16"/>
  <c r="K34" i="16"/>
  <c r="C31" i="16"/>
  <c r="C32" i="16"/>
  <c r="I31" i="16"/>
  <c r="I32" i="16"/>
  <c r="K31" i="16"/>
  <c r="K32" i="16"/>
  <c r="C29" i="16"/>
  <c r="C30" i="16"/>
  <c r="I29" i="16"/>
  <c r="I30" i="16"/>
  <c r="K29" i="16"/>
  <c r="K30" i="16"/>
  <c r="C26" i="16"/>
  <c r="C27" i="16"/>
  <c r="C28" i="16"/>
  <c r="I26" i="16"/>
  <c r="I27" i="16"/>
  <c r="I28" i="16"/>
  <c r="K26" i="16"/>
  <c r="K27" i="16"/>
  <c r="K28" i="16"/>
  <c r="C24" i="16"/>
  <c r="C25" i="16"/>
  <c r="I24" i="16"/>
  <c r="I25" i="16"/>
  <c r="K24" i="16"/>
  <c r="K25" i="16"/>
  <c r="C22" i="16"/>
  <c r="C23" i="16"/>
  <c r="I22" i="16"/>
  <c r="I23" i="16"/>
  <c r="K22" i="16"/>
  <c r="K23" i="16"/>
  <c r="C20" i="16"/>
  <c r="C21" i="16"/>
  <c r="I20" i="16"/>
  <c r="I21" i="16"/>
  <c r="K20" i="16"/>
  <c r="K21" i="16"/>
  <c r="C18" i="16"/>
  <c r="C19" i="16"/>
  <c r="I18" i="16"/>
  <c r="I19" i="16"/>
  <c r="K18" i="16"/>
  <c r="K19" i="16"/>
  <c r="C16" i="16"/>
  <c r="C17" i="16"/>
  <c r="I16" i="16"/>
  <c r="I17" i="16"/>
  <c r="K16" i="16"/>
  <c r="K17" i="16"/>
  <c r="C14" i="16"/>
  <c r="C15" i="16"/>
  <c r="I14" i="16"/>
  <c r="I15" i="16"/>
  <c r="K14" i="16"/>
  <c r="K15" i="16"/>
  <c r="C12" i="16"/>
  <c r="C13" i="16"/>
  <c r="I12" i="16"/>
  <c r="I13" i="16"/>
  <c r="K12" i="16"/>
  <c r="K13" i="16"/>
  <c r="C10" i="16"/>
  <c r="C11" i="16"/>
  <c r="I10" i="16"/>
  <c r="I11" i="16"/>
  <c r="K10" i="16"/>
  <c r="K11" i="16"/>
  <c r="C9" i="16"/>
  <c r="I9" i="16"/>
  <c r="K9" i="16"/>
  <c r="C8" i="16"/>
  <c r="I8" i="16"/>
  <c r="K8" i="16"/>
  <c r="C7" i="16"/>
  <c r="I7" i="16"/>
  <c r="K7" i="16"/>
  <c r="C6" i="16"/>
  <c r="I6" i="16"/>
  <c r="K6" i="16"/>
  <c r="C5" i="16"/>
  <c r="I5" i="16"/>
  <c r="K5" i="16"/>
  <c r="C4" i="16"/>
  <c r="I4" i="16"/>
  <c r="K4" i="16"/>
  <c r="K2" i="16"/>
  <c r="K3" i="16"/>
  <c r="I2" i="16"/>
  <c r="I3" i="16"/>
  <c r="C3" i="16"/>
  <c r="C2" i="16"/>
  <c r="B3562" i="12"/>
  <c r="B3563" i="12"/>
  <c r="B3564" i="12"/>
  <c r="B3565" i="12"/>
  <c r="B3566" i="12"/>
  <c r="B3567" i="12"/>
  <c r="F3562" i="12"/>
  <c r="F3563" i="12"/>
  <c r="F3564" i="12"/>
  <c r="F3565" i="12"/>
  <c r="F3566" i="12"/>
  <c r="F3567" i="12"/>
  <c r="H3562" i="12"/>
  <c r="H3563" i="12"/>
  <c r="H3564" i="12"/>
  <c r="H3565" i="12"/>
  <c r="H3566" i="12"/>
  <c r="H3567" i="12"/>
  <c r="J3562" i="12"/>
  <c r="J3563" i="12"/>
  <c r="J3564" i="12"/>
  <c r="J3565" i="12"/>
  <c r="J3566" i="12"/>
  <c r="J3567" i="12"/>
  <c r="M3562" i="12"/>
  <c r="M3563" i="12"/>
  <c r="M3564" i="12"/>
  <c r="M3565" i="12"/>
  <c r="M3566" i="12"/>
  <c r="M3567" i="12"/>
  <c r="O3562" i="12"/>
  <c r="O3563" i="12"/>
  <c r="O3564" i="12"/>
  <c r="O3565" i="12"/>
  <c r="O3566" i="12"/>
  <c r="O3567" i="12"/>
  <c r="R3562" i="12"/>
  <c r="R3563" i="12"/>
  <c r="R3564" i="12"/>
  <c r="R3565" i="12"/>
  <c r="R3566" i="12"/>
  <c r="R3567" i="12"/>
  <c r="T3562" i="12"/>
  <c r="T3563" i="12"/>
  <c r="T3564" i="12"/>
  <c r="T3565" i="12"/>
  <c r="T3566" i="12"/>
  <c r="T3567" i="12"/>
  <c r="B3557" i="12"/>
  <c r="B3558" i="12"/>
  <c r="B3559" i="12"/>
  <c r="B3560" i="12"/>
  <c r="B3561" i="12"/>
  <c r="F3557" i="12"/>
  <c r="F3558" i="12"/>
  <c r="F3559" i="12"/>
  <c r="F3560" i="12"/>
  <c r="F3561" i="12"/>
  <c r="H3557" i="12"/>
  <c r="H3558" i="12"/>
  <c r="H3559" i="12"/>
  <c r="H3560" i="12"/>
  <c r="H3561" i="12"/>
  <c r="J3557" i="12"/>
  <c r="J3558" i="12"/>
  <c r="J3559" i="12"/>
  <c r="J3560" i="12"/>
  <c r="J3561" i="12"/>
  <c r="M3557" i="12"/>
  <c r="M3558" i="12"/>
  <c r="M3559" i="12"/>
  <c r="M3560" i="12"/>
  <c r="M3561" i="12"/>
  <c r="O3557" i="12"/>
  <c r="O3558" i="12"/>
  <c r="O3559" i="12"/>
  <c r="O3560" i="12"/>
  <c r="O3561" i="12"/>
  <c r="R3557" i="12"/>
  <c r="R3558" i="12"/>
  <c r="R3559" i="12"/>
  <c r="R3560" i="12"/>
  <c r="R3561" i="12"/>
  <c r="T3557" i="12"/>
  <c r="T3558" i="12"/>
  <c r="T3559" i="12"/>
  <c r="T3560" i="12"/>
  <c r="T3561" i="12"/>
  <c r="B3556" i="12"/>
  <c r="F3556" i="12"/>
  <c r="H3556" i="12"/>
  <c r="J3556" i="12"/>
  <c r="M3556" i="12"/>
  <c r="O3556" i="12"/>
  <c r="R3556" i="12"/>
  <c r="T3556" i="12"/>
  <c r="B3549" i="12"/>
  <c r="B3550" i="12"/>
  <c r="B3551" i="12"/>
  <c r="B3552" i="12"/>
  <c r="B3553" i="12"/>
  <c r="B3554" i="12"/>
  <c r="B3555" i="12"/>
  <c r="F3549" i="12"/>
  <c r="F3550" i="12"/>
  <c r="F3551" i="12"/>
  <c r="F3552" i="12"/>
  <c r="F3553" i="12"/>
  <c r="F3554" i="12"/>
  <c r="F3555" i="12"/>
  <c r="H3549" i="12"/>
  <c r="H3550" i="12"/>
  <c r="H3551" i="12"/>
  <c r="H3552" i="12"/>
  <c r="H3553" i="12"/>
  <c r="H3554" i="12"/>
  <c r="H3555" i="12"/>
  <c r="J3549" i="12"/>
  <c r="J3550" i="12"/>
  <c r="J3551" i="12"/>
  <c r="J3552" i="12"/>
  <c r="J3553" i="12"/>
  <c r="J3554" i="12"/>
  <c r="J3555" i="12"/>
  <c r="M3549" i="12"/>
  <c r="M3550" i="12"/>
  <c r="M3551" i="12"/>
  <c r="M3552" i="12"/>
  <c r="M3553" i="12"/>
  <c r="M3554" i="12"/>
  <c r="M3555" i="12"/>
  <c r="O3549" i="12"/>
  <c r="O3550" i="12"/>
  <c r="O3551" i="12"/>
  <c r="O3552" i="12"/>
  <c r="O3553" i="12"/>
  <c r="O3554" i="12"/>
  <c r="O3555" i="12"/>
  <c r="R3549" i="12"/>
  <c r="R3550" i="12"/>
  <c r="R3551" i="12"/>
  <c r="R3552" i="12"/>
  <c r="R3553" i="12"/>
  <c r="R3554" i="12"/>
  <c r="R3555" i="12"/>
  <c r="T3549" i="12"/>
  <c r="T3550" i="12"/>
  <c r="T3551" i="12"/>
  <c r="T3552" i="12"/>
  <c r="T3553" i="12"/>
  <c r="T3554" i="12"/>
  <c r="T3555" i="12"/>
  <c r="B3521" i="12"/>
  <c r="B3522" i="12"/>
  <c r="B3523" i="12"/>
  <c r="B3524" i="12"/>
  <c r="B3525" i="12"/>
  <c r="B3526" i="12"/>
  <c r="B3527" i="12"/>
  <c r="B3528" i="12"/>
  <c r="B3529" i="12"/>
  <c r="B3530" i="12"/>
  <c r="B3531" i="12"/>
  <c r="B3532" i="12"/>
  <c r="B3533" i="12"/>
  <c r="B3534" i="12"/>
  <c r="B3535" i="12"/>
  <c r="B3536" i="12"/>
  <c r="B3537" i="12"/>
  <c r="B3538" i="12"/>
  <c r="B3539" i="12"/>
  <c r="B3540" i="12"/>
  <c r="B3541" i="12"/>
  <c r="B3542" i="12"/>
  <c r="B3543" i="12"/>
  <c r="B3544" i="12"/>
  <c r="B3545" i="12"/>
  <c r="B3546" i="12"/>
  <c r="B3547" i="12"/>
  <c r="B3548" i="12"/>
  <c r="F3521" i="12"/>
  <c r="F3522" i="12"/>
  <c r="F3523" i="12"/>
  <c r="F3524" i="12"/>
  <c r="F3525" i="12"/>
  <c r="F3526" i="12"/>
  <c r="F3527" i="12"/>
  <c r="F3528" i="12"/>
  <c r="F3529" i="12"/>
  <c r="F3530" i="12"/>
  <c r="F3531" i="12"/>
  <c r="F3532" i="12"/>
  <c r="F3533" i="12"/>
  <c r="F3534" i="12"/>
  <c r="F3535" i="12"/>
  <c r="F3536" i="12"/>
  <c r="F3537" i="12"/>
  <c r="F3538" i="12"/>
  <c r="F3539" i="12"/>
  <c r="F3540" i="12"/>
  <c r="F3541" i="12"/>
  <c r="F3542" i="12"/>
  <c r="F3543" i="12"/>
  <c r="F3544" i="12"/>
  <c r="F3545" i="12"/>
  <c r="F3546" i="12"/>
  <c r="F3547" i="12"/>
  <c r="F3548" i="12"/>
  <c r="H3521" i="12"/>
  <c r="H3522" i="12"/>
  <c r="H3523" i="12"/>
  <c r="H3524" i="12"/>
  <c r="H3525" i="12"/>
  <c r="H3526" i="12"/>
  <c r="H3527" i="12"/>
  <c r="H3528" i="12"/>
  <c r="H3529" i="12"/>
  <c r="H3530" i="12"/>
  <c r="H3531" i="12"/>
  <c r="H3532" i="12"/>
  <c r="H3533" i="12"/>
  <c r="H3534" i="12"/>
  <c r="H3535" i="12"/>
  <c r="H3536" i="12"/>
  <c r="H3537" i="12"/>
  <c r="H3538" i="12"/>
  <c r="H3539" i="12"/>
  <c r="H3540" i="12"/>
  <c r="H3541" i="12"/>
  <c r="H3542" i="12"/>
  <c r="H3543" i="12"/>
  <c r="H3544" i="12"/>
  <c r="H3545" i="12"/>
  <c r="H3546" i="12"/>
  <c r="H3547" i="12"/>
  <c r="H3548" i="12"/>
  <c r="J3521" i="12"/>
  <c r="J3522" i="12"/>
  <c r="J3523" i="12"/>
  <c r="J3524" i="12"/>
  <c r="J3525" i="12"/>
  <c r="J3526" i="12"/>
  <c r="J3527" i="12"/>
  <c r="J3528" i="12"/>
  <c r="J3529" i="12"/>
  <c r="J3530" i="12"/>
  <c r="J3531" i="12"/>
  <c r="J3532" i="12"/>
  <c r="J3533" i="12"/>
  <c r="J3534" i="12"/>
  <c r="J3535" i="12"/>
  <c r="J3536" i="12"/>
  <c r="J3537" i="12"/>
  <c r="J3538" i="12"/>
  <c r="J3539" i="12"/>
  <c r="J3540" i="12"/>
  <c r="J3541" i="12"/>
  <c r="J3542" i="12"/>
  <c r="J3543" i="12"/>
  <c r="J3544" i="12"/>
  <c r="J3545" i="12"/>
  <c r="J3546" i="12"/>
  <c r="J3547" i="12"/>
  <c r="J3548" i="12"/>
  <c r="M3521" i="12"/>
  <c r="M3522" i="12"/>
  <c r="M3523" i="12"/>
  <c r="M3524" i="12"/>
  <c r="M3525" i="12"/>
  <c r="M3526" i="12"/>
  <c r="M3527" i="12"/>
  <c r="M3528" i="12"/>
  <c r="M3529" i="12"/>
  <c r="M3530" i="12"/>
  <c r="M3531" i="12"/>
  <c r="M3532" i="12"/>
  <c r="M3533" i="12"/>
  <c r="M3534" i="12"/>
  <c r="M3535" i="12"/>
  <c r="M3536" i="12"/>
  <c r="M3537" i="12"/>
  <c r="M3538" i="12"/>
  <c r="M3539" i="12"/>
  <c r="M3540" i="12"/>
  <c r="M3541" i="12"/>
  <c r="M3542" i="12"/>
  <c r="M3543" i="12"/>
  <c r="M3544" i="12"/>
  <c r="M3545" i="12"/>
  <c r="M3546" i="12"/>
  <c r="M3547" i="12"/>
  <c r="M3548" i="12"/>
  <c r="O3521" i="12"/>
  <c r="O3522" i="12"/>
  <c r="O3523" i="12"/>
  <c r="O3524" i="12"/>
  <c r="O3525" i="12"/>
  <c r="O3526" i="12"/>
  <c r="O3527" i="12"/>
  <c r="O3528" i="12"/>
  <c r="O3529" i="12"/>
  <c r="O3530" i="12"/>
  <c r="O3531" i="12"/>
  <c r="O3532" i="12"/>
  <c r="O3533" i="12"/>
  <c r="O3534" i="12"/>
  <c r="O3535" i="12"/>
  <c r="O3536" i="12"/>
  <c r="O3537" i="12"/>
  <c r="O3538" i="12"/>
  <c r="O3539" i="12"/>
  <c r="O3540" i="12"/>
  <c r="O3541" i="12"/>
  <c r="O3542" i="12"/>
  <c r="O3543" i="12"/>
  <c r="O3544" i="12"/>
  <c r="O3545" i="12"/>
  <c r="O3546" i="12"/>
  <c r="O3547" i="12"/>
  <c r="O3548" i="12"/>
  <c r="R3521" i="12"/>
  <c r="R3522" i="12"/>
  <c r="R3523" i="12"/>
  <c r="R3524" i="12"/>
  <c r="R3525" i="12"/>
  <c r="R3526" i="12"/>
  <c r="R3527" i="12"/>
  <c r="R3528" i="12"/>
  <c r="R3529" i="12"/>
  <c r="R3530" i="12"/>
  <c r="R3531" i="12"/>
  <c r="R3532" i="12"/>
  <c r="R3533" i="12"/>
  <c r="R3534" i="12"/>
  <c r="R3535" i="12"/>
  <c r="R3536" i="12"/>
  <c r="R3537" i="12"/>
  <c r="R3538" i="12"/>
  <c r="R3539" i="12"/>
  <c r="R3540" i="12"/>
  <c r="R3541" i="12"/>
  <c r="R3542" i="12"/>
  <c r="R3543" i="12"/>
  <c r="R3544" i="12"/>
  <c r="R3545" i="12"/>
  <c r="R3546" i="12"/>
  <c r="R3547" i="12"/>
  <c r="R3548" i="12"/>
  <c r="T3521" i="12"/>
  <c r="T3522" i="12"/>
  <c r="T3523" i="12"/>
  <c r="T3524" i="12"/>
  <c r="T3525" i="12"/>
  <c r="T3526" i="12"/>
  <c r="T3527" i="12"/>
  <c r="T3528" i="12"/>
  <c r="T3529" i="12"/>
  <c r="T3530" i="12"/>
  <c r="T3531" i="12"/>
  <c r="T3532" i="12"/>
  <c r="T3533" i="12"/>
  <c r="T3534" i="12"/>
  <c r="T3535" i="12"/>
  <c r="T3536" i="12"/>
  <c r="T3537" i="12"/>
  <c r="T3538" i="12"/>
  <c r="T3539" i="12"/>
  <c r="T3540" i="12"/>
  <c r="T3541" i="12"/>
  <c r="T3542" i="12"/>
  <c r="T3543" i="12"/>
  <c r="T3544" i="12"/>
  <c r="T3545" i="12"/>
  <c r="T3546" i="12"/>
  <c r="T3547" i="12"/>
  <c r="T3548" i="12"/>
  <c r="B3494" i="12"/>
  <c r="B3495" i="12"/>
  <c r="B3496" i="12"/>
  <c r="B3497" i="12"/>
  <c r="B3498" i="12"/>
  <c r="B3499" i="12"/>
  <c r="B3500" i="12"/>
  <c r="B3501" i="12"/>
  <c r="B3502" i="12"/>
  <c r="B3503" i="12"/>
  <c r="B3504" i="12"/>
  <c r="B3505" i="12"/>
  <c r="B3506" i="12"/>
  <c r="B3507" i="12"/>
  <c r="B3508" i="12"/>
  <c r="B3509" i="12"/>
  <c r="B3510" i="12"/>
  <c r="B3511" i="12"/>
  <c r="B3512" i="12"/>
  <c r="B3513" i="12"/>
  <c r="B3514" i="12"/>
  <c r="B3515" i="12"/>
  <c r="B3516" i="12"/>
  <c r="B3517" i="12"/>
  <c r="B3518" i="12"/>
  <c r="B3519" i="12"/>
  <c r="B3520" i="12"/>
  <c r="F3494" i="12"/>
  <c r="F3495" i="12"/>
  <c r="F3496" i="12"/>
  <c r="F3497" i="12"/>
  <c r="F3498" i="12"/>
  <c r="F3499" i="12"/>
  <c r="F3500" i="12"/>
  <c r="F3501" i="12"/>
  <c r="F3502" i="12"/>
  <c r="F3503" i="12"/>
  <c r="F3504" i="12"/>
  <c r="F3505" i="12"/>
  <c r="F3506" i="12"/>
  <c r="F3507" i="12"/>
  <c r="F3508" i="12"/>
  <c r="F3509" i="12"/>
  <c r="F3510" i="12"/>
  <c r="F3511" i="12"/>
  <c r="F3512" i="12"/>
  <c r="F3513" i="12"/>
  <c r="F3514" i="12"/>
  <c r="F3515" i="12"/>
  <c r="F3516" i="12"/>
  <c r="F3517" i="12"/>
  <c r="F3518" i="12"/>
  <c r="F3519" i="12"/>
  <c r="F3520" i="12"/>
  <c r="H3494" i="12"/>
  <c r="H3495" i="12"/>
  <c r="H3496" i="12"/>
  <c r="H3497" i="12"/>
  <c r="H3498" i="12"/>
  <c r="H3499" i="12"/>
  <c r="H3500" i="12"/>
  <c r="H3501" i="12"/>
  <c r="H3502" i="12"/>
  <c r="H3503" i="12"/>
  <c r="H3504" i="12"/>
  <c r="H3505" i="12"/>
  <c r="H3506" i="12"/>
  <c r="H3507" i="12"/>
  <c r="H3508" i="12"/>
  <c r="H3509" i="12"/>
  <c r="H3510" i="12"/>
  <c r="H3511" i="12"/>
  <c r="H3512" i="12"/>
  <c r="H3513" i="12"/>
  <c r="H3514" i="12"/>
  <c r="H3515" i="12"/>
  <c r="H3516" i="12"/>
  <c r="H3517" i="12"/>
  <c r="H3518" i="12"/>
  <c r="H3519" i="12"/>
  <c r="H3520" i="12"/>
  <c r="J3494" i="12"/>
  <c r="J3495" i="12"/>
  <c r="J3496" i="12"/>
  <c r="J3497" i="12"/>
  <c r="J3498" i="12"/>
  <c r="J3499" i="12"/>
  <c r="J3500" i="12"/>
  <c r="J3501" i="12"/>
  <c r="J3502" i="12"/>
  <c r="J3503" i="12"/>
  <c r="J3504" i="12"/>
  <c r="J3505" i="12"/>
  <c r="J3506" i="12"/>
  <c r="J3507" i="12"/>
  <c r="J3508" i="12"/>
  <c r="J3509" i="12"/>
  <c r="J3510" i="12"/>
  <c r="J3511" i="12"/>
  <c r="J3512" i="12"/>
  <c r="J3513" i="12"/>
  <c r="J3514" i="12"/>
  <c r="J3515" i="12"/>
  <c r="J3516" i="12"/>
  <c r="J3517" i="12"/>
  <c r="J3518" i="12"/>
  <c r="J3519" i="12"/>
  <c r="J3520" i="12"/>
  <c r="M3494" i="12"/>
  <c r="M3495" i="12"/>
  <c r="M3496" i="12"/>
  <c r="M3497" i="12"/>
  <c r="M3498" i="12"/>
  <c r="M3499" i="12"/>
  <c r="M3500" i="12"/>
  <c r="M3501" i="12"/>
  <c r="M3502" i="12"/>
  <c r="M3503" i="12"/>
  <c r="M3504" i="12"/>
  <c r="M3505" i="12"/>
  <c r="M3506" i="12"/>
  <c r="M3507" i="12"/>
  <c r="M3508" i="12"/>
  <c r="M3509" i="12"/>
  <c r="M3510" i="12"/>
  <c r="M3511" i="12"/>
  <c r="M3512" i="12"/>
  <c r="M3513" i="12"/>
  <c r="M3514" i="12"/>
  <c r="M3515" i="12"/>
  <c r="M3516" i="12"/>
  <c r="M3517" i="12"/>
  <c r="M3518" i="12"/>
  <c r="M3519" i="12"/>
  <c r="M3520" i="12"/>
  <c r="O3494" i="12"/>
  <c r="O3495" i="12"/>
  <c r="O3496" i="12"/>
  <c r="O3497" i="12"/>
  <c r="O3498" i="12"/>
  <c r="O3499" i="12"/>
  <c r="O3500" i="12"/>
  <c r="O3501" i="12"/>
  <c r="O3502" i="12"/>
  <c r="O3503" i="12"/>
  <c r="O3504" i="12"/>
  <c r="O3505" i="12"/>
  <c r="O3506" i="12"/>
  <c r="O3507" i="12"/>
  <c r="O3508" i="12"/>
  <c r="O3509" i="12"/>
  <c r="O3510" i="12"/>
  <c r="O3511" i="12"/>
  <c r="O3512" i="12"/>
  <c r="O3513" i="12"/>
  <c r="O3514" i="12"/>
  <c r="O3515" i="12"/>
  <c r="O3516" i="12"/>
  <c r="O3517" i="12"/>
  <c r="O3518" i="12"/>
  <c r="O3519" i="12"/>
  <c r="O3520" i="12"/>
  <c r="R3494" i="12"/>
  <c r="R3495" i="12"/>
  <c r="R3496" i="12"/>
  <c r="R3497" i="12"/>
  <c r="R3498" i="12"/>
  <c r="R3499" i="12"/>
  <c r="R3500" i="12"/>
  <c r="R3501" i="12"/>
  <c r="R3502" i="12"/>
  <c r="R3503" i="12"/>
  <c r="R3504" i="12"/>
  <c r="R3505" i="12"/>
  <c r="R3506" i="12"/>
  <c r="R3507" i="12"/>
  <c r="R3508" i="12"/>
  <c r="R3509" i="12"/>
  <c r="R3510" i="12"/>
  <c r="R3511" i="12"/>
  <c r="R3512" i="12"/>
  <c r="R3513" i="12"/>
  <c r="R3514" i="12"/>
  <c r="R3515" i="12"/>
  <c r="R3516" i="12"/>
  <c r="R3517" i="12"/>
  <c r="R3518" i="12"/>
  <c r="R3519" i="12"/>
  <c r="R3520" i="12"/>
  <c r="T3494" i="12"/>
  <c r="T3495" i="12"/>
  <c r="T3496" i="12"/>
  <c r="T3497" i="12"/>
  <c r="T3498" i="12"/>
  <c r="T3499" i="12"/>
  <c r="T3500" i="12"/>
  <c r="T3501" i="12"/>
  <c r="T3502" i="12"/>
  <c r="T3503" i="12"/>
  <c r="T3504" i="12"/>
  <c r="T3505" i="12"/>
  <c r="T3506" i="12"/>
  <c r="T3507" i="12"/>
  <c r="T3508" i="12"/>
  <c r="T3509" i="12"/>
  <c r="T3510" i="12"/>
  <c r="T3511" i="12"/>
  <c r="T3512" i="12"/>
  <c r="T3513" i="12"/>
  <c r="T3514" i="12"/>
  <c r="T3515" i="12"/>
  <c r="T3516" i="12"/>
  <c r="T3517" i="12"/>
  <c r="T3518" i="12"/>
  <c r="T3519" i="12"/>
  <c r="T3520" i="12"/>
  <c r="B3486" i="12"/>
  <c r="B3487" i="12"/>
  <c r="B3488" i="12"/>
  <c r="B3489" i="12"/>
  <c r="B3490" i="12"/>
  <c r="B3491" i="12"/>
  <c r="B3492" i="12"/>
  <c r="B3493" i="12"/>
  <c r="F3486" i="12"/>
  <c r="F3487" i="12"/>
  <c r="F3488" i="12"/>
  <c r="F3489" i="12"/>
  <c r="F3490" i="12"/>
  <c r="F3491" i="12"/>
  <c r="F3492" i="12"/>
  <c r="F3493" i="12"/>
  <c r="H3486" i="12"/>
  <c r="H3487" i="12"/>
  <c r="H3488" i="12"/>
  <c r="H3489" i="12"/>
  <c r="H3490" i="12"/>
  <c r="H3491" i="12"/>
  <c r="H3492" i="12"/>
  <c r="H3493" i="12"/>
  <c r="J3486" i="12"/>
  <c r="J3487" i="12"/>
  <c r="J3488" i="12"/>
  <c r="J3489" i="12"/>
  <c r="J3490" i="12"/>
  <c r="J3491" i="12"/>
  <c r="J3492" i="12"/>
  <c r="J3493" i="12"/>
  <c r="M3486" i="12"/>
  <c r="M3487" i="12"/>
  <c r="M3488" i="12"/>
  <c r="M3489" i="12"/>
  <c r="M3490" i="12"/>
  <c r="M3491" i="12"/>
  <c r="M3492" i="12"/>
  <c r="M3493" i="12"/>
  <c r="O3486" i="12"/>
  <c r="O3487" i="12"/>
  <c r="O3488" i="12"/>
  <c r="O3489" i="12"/>
  <c r="O3490" i="12"/>
  <c r="O3491" i="12"/>
  <c r="O3492" i="12"/>
  <c r="O3493" i="12"/>
  <c r="R3486" i="12"/>
  <c r="R3487" i="12"/>
  <c r="R3488" i="12"/>
  <c r="R3489" i="12"/>
  <c r="R3490" i="12"/>
  <c r="R3491" i="12"/>
  <c r="R3492" i="12"/>
  <c r="R3493" i="12"/>
  <c r="T3486" i="12"/>
  <c r="T3487" i="12"/>
  <c r="T3488" i="12"/>
  <c r="T3489" i="12"/>
  <c r="T3490" i="12"/>
  <c r="T3491" i="12"/>
  <c r="T3492" i="12"/>
  <c r="T3493" i="12"/>
  <c r="B3485" i="12"/>
  <c r="F3485" i="12"/>
  <c r="H3485" i="12"/>
  <c r="J3485" i="12"/>
  <c r="M3485" i="12"/>
  <c r="O3485" i="12"/>
  <c r="R3485" i="12"/>
  <c r="T3485" i="12"/>
  <c r="B3484" i="12"/>
  <c r="F3484" i="12"/>
  <c r="H3484" i="12"/>
  <c r="J3484" i="12"/>
  <c r="M3484" i="12"/>
  <c r="O3484" i="12"/>
  <c r="R3484" i="12"/>
  <c r="T3484" i="12"/>
  <c r="B3483" i="12"/>
  <c r="F3483" i="12"/>
  <c r="H3483" i="12"/>
  <c r="J3483" i="12"/>
  <c r="M3483" i="12"/>
  <c r="O3483" i="12"/>
  <c r="R3483" i="12"/>
  <c r="T3483" i="12"/>
  <c r="B3482" i="12"/>
  <c r="F3482" i="12"/>
  <c r="H3482" i="12"/>
  <c r="J3482" i="12"/>
  <c r="M3482" i="12"/>
  <c r="O3482" i="12"/>
  <c r="R3482" i="12"/>
  <c r="T3482" i="12"/>
  <c r="B3481" i="12"/>
  <c r="F3481" i="12"/>
  <c r="H3481" i="12"/>
  <c r="J3481" i="12"/>
  <c r="M3481" i="12"/>
  <c r="O3481" i="12"/>
  <c r="R3481" i="12"/>
  <c r="T3481" i="12"/>
  <c r="B3480" i="12"/>
  <c r="F3480" i="12"/>
  <c r="H3480" i="12"/>
  <c r="J3480" i="12"/>
  <c r="M3480" i="12"/>
  <c r="O3480" i="12"/>
  <c r="R3480" i="12"/>
  <c r="T3480" i="12"/>
  <c r="B3479" i="12"/>
  <c r="F3479" i="12"/>
  <c r="H3479" i="12"/>
  <c r="J3479" i="12"/>
  <c r="M3479" i="12"/>
  <c r="O3479" i="12"/>
  <c r="R3479" i="12"/>
  <c r="T3479" i="12"/>
  <c r="B3478" i="12"/>
  <c r="F3478" i="12"/>
  <c r="H3478" i="12"/>
  <c r="J3478" i="12"/>
  <c r="M3478" i="12"/>
  <c r="O3478" i="12"/>
  <c r="R3478" i="12"/>
  <c r="T3478" i="12"/>
  <c r="B3477" i="12"/>
  <c r="F3477" i="12"/>
  <c r="H3477" i="12"/>
  <c r="J3477" i="12"/>
  <c r="M3477" i="12"/>
  <c r="O3477" i="12"/>
  <c r="R3477" i="12"/>
  <c r="T3477" i="12"/>
  <c r="B3476" i="12"/>
  <c r="F3476" i="12"/>
  <c r="H3476" i="12"/>
  <c r="J3476" i="12"/>
  <c r="M3476" i="12"/>
  <c r="O3476" i="12"/>
  <c r="R3476" i="12"/>
  <c r="T3476" i="12"/>
  <c r="B3475" i="12"/>
  <c r="F3475" i="12"/>
  <c r="H3475" i="12"/>
  <c r="J3475" i="12"/>
  <c r="M3475" i="12"/>
  <c r="O3475" i="12"/>
  <c r="R3475" i="12"/>
  <c r="T3475" i="12"/>
  <c r="B3474" i="12"/>
  <c r="F3474" i="12"/>
  <c r="H3474" i="12"/>
  <c r="J3474" i="12"/>
  <c r="M3474" i="12"/>
  <c r="O3474" i="12"/>
  <c r="R3474" i="12"/>
  <c r="T3474" i="12"/>
  <c r="F2" i="12"/>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4" i="12"/>
  <c r="F575"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617" i="12"/>
  <c r="F618" i="12"/>
  <c r="F619" i="12"/>
  <c r="F620" i="12"/>
  <c r="F621" i="12"/>
  <c r="F622" i="12"/>
  <c r="F623" i="12"/>
  <c r="F624" i="12"/>
  <c r="F625" i="12"/>
  <c r="F626" i="12"/>
  <c r="F627" i="12"/>
  <c r="F628" i="12"/>
  <c r="F629" i="12"/>
  <c r="F630" i="12"/>
  <c r="F631" i="12"/>
  <c r="F632" i="12"/>
  <c r="F633" i="12"/>
  <c r="F634" i="12"/>
  <c r="F635" i="12"/>
  <c r="F636" i="12"/>
  <c r="F637" i="12"/>
  <c r="F638" i="12"/>
  <c r="F639" i="12"/>
  <c r="F640" i="12"/>
  <c r="F641" i="12"/>
  <c r="F642" i="12"/>
  <c r="F643" i="12"/>
  <c r="F644" i="12"/>
  <c r="F645" i="12"/>
  <c r="F646" i="12"/>
  <c r="F647" i="12"/>
  <c r="F648" i="12"/>
  <c r="F649" i="12"/>
  <c r="F650" i="12"/>
  <c r="F651" i="12"/>
  <c r="F652" i="12"/>
  <c r="F653" i="12"/>
  <c r="F654" i="12"/>
  <c r="F655" i="12"/>
  <c r="F656" i="12"/>
  <c r="F657" i="12"/>
  <c r="F658" i="12"/>
  <c r="F659" i="12"/>
  <c r="F660" i="12"/>
  <c r="F661" i="12"/>
  <c r="F662" i="12"/>
  <c r="F663" i="12"/>
  <c r="F664" i="12"/>
  <c r="F665" i="12"/>
  <c r="F666" i="12"/>
  <c r="F667" i="12"/>
  <c r="F668" i="12"/>
  <c r="F669" i="12"/>
  <c r="F670" i="12"/>
  <c r="F671" i="12"/>
  <c r="F672" i="12"/>
  <c r="F673" i="12"/>
  <c r="F674" i="12"/>
  <c r="F675" i="12"/>
  <c r="F676" i="12"/>
  <c r="F677" i="12"/>
  <c r="F678" i="12"/>
  <c r="F679" i="12"/>
  <c r="F680" i="12"/>
  <c r="F681" i="12"/>
  <c r="F682" i="12"/>
  <c r="F683" i="12"/>
  <c r="F684" i="12"/>
  <c r="F685" i="12"/>
  <c r="F686" i="12"/>
  <c r="F687" i="12"/>
  <c r="F688" i="12"/>
  <c r="F689" i="12"/>
  <c r="F690" i="12"/>
  <c r="F691" i="12"/>
  <c r="F692" i="12"/>
  <c r="F693" i="12"/>
  <c r="F694" i="12"/>
  <c r="F695" i="12"/>
  <c r="F696" i="12"/>
  <c r="F697" i="12"/>
  <c r="F698" i="12"/>
  <c r="F699" i="12"/>
  <c r="F700" i="12"/>
  <c r="F701" i="12"/>
  <c r="F702" i="12"/>
  <c r="F703" i="12"/>
  <c r="F704" i="12"/>
  <c r="F705" i="12"/>
  <c r="F706" i="12"/>
  <c r="F707" i="12"/>
  <c r="F708" i="12"/>
  <c r="F709" i="12"/>
  <c r="F710" i="12"/>
  <c r="F711" i="12"/>
  <c r="F712" i="12"/>
  <c r="F713" i="12"/>
  <c r="F714" i="12"/>
  <c r="F715" i="12"/>
  <c r="F716" i="12"/>
  <c r="F717" i="12"/>
  <c r="F718" i="12"/>
  <c r="F719" i="12"/>
  <c r="F720" i="12"/>
  <c r="F721" i="12"/>
  <c r="F722" i="12"/>
  <c r="F723" i="12"/>
  <c r="F724" i="12"/>
  <c r="F725" i="12"/>
  <c r="F726" i="12"/>
  <c r="F727" i="12"/>
  <c r="F728" i="12"/>
  <c r="F729" i="12"/>
  <c r="F730" i="12"/>
  <c r="F731" i="12"/>
  <c r="F732" i="12"/>
  <c r="F733" i="12"/>
  <c r="F734" i="12"/>
  <c r="F735" i="12"/>
  <c r="F736" i="12"/>
  <c r="F737" i="12"/>
  <c r="F738" i="12"/>
  <c r="F739" i="12"/>
  <c r="F740" i="12"/>
  <c r="F741" i="12"/>
  <c r="F742" i="12"/>
  <c r="F743" i="12"/>
  <c r="F744" i="12"/>
  <c r="F745" i="12"/>
  <c r="F746" i="12"/>
  <c r="F747" i="12"/>
  <c r="F748" i="12"/>
  <c r="F749" i="12"/>
  <c r="F750" i="12"/>
  <c r="F751" i="12"/>
  <c r="F752" i="12"/>
  <c r="F753" i="12"/>
  <c r="F754" i="12"/>
  <c r="F755" i="12"/>
  <c r="F756" i="12"/>
  <c r="F757" i="12"/>
  <c r="F758" i="12"/>
  <c r="F759" i="12"/>
  <c r="F760" i="12"/>
  <c r="F761" i="12"/>
  <c r="F762" i="12"/>
  <c r="F763" i="12"/>
  <c r="F764" i="12"/>
  <c r="F765" i="12"/>
  <c r="F766" i="12"/>
  <c r="F767" i="12"/>
  <c r="F768" i="12"/>
  <c r="F769" i="12"/>
  <c r="F770"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F814" i="12"/>
  <c r="F815" i="12"/>
  <c r="F816" i="12"/>
  <c r="F817" i="12"/>
  <c r="F818" i="12"/>
  <c r="F819" i="12"/>
  <c r="F820" i="12"/>
  <c r="F821" i="12"/>
  <c r="F822" i="12"/>
  <c r="F823" i="12"/>
  <c r="F824" i="12"/>
  <c r="F825" i="12"/>
  <c r="F826" i="12"/>
  <c r="F827" i="12"/>
  <c r="F828" i="12"/>
  <c r="F829" i="12"/>
  <c r="F830" i="12"/>
  <c r="F831" i="12"/>
  <c r="F832" i="12"/>
  <c r="F833" i="12"/>
  <c r="F834" i="12"/>
  <c r="F835" i="12"/>
  <c r="F836" i="12"/>
  <c r="F837" i="12"/>
  <c r="F838" i="12"/>
  <c r="F839" i="12"/>
  <c r="F840" i="12"/>
  <c r="F841" i="12"/>
  <c r="F842" i="12"/>
  <c r="F843" i="12"/>
  <c r="F844" i="12"/>
  <c r="F845" i="12"/>
  <c r="F846" i="12"/>
  <c r="F847" i="12"/>
  <c r="F848" i="12"/>
  <c r="F849" i="12"/>
  <c r="F850" i="12"/>
  <c r="F851" i="12"/>
  <c r="F852" i="12"/>
  <c r="F853" i="12"/>
  <c r="F854" i="12"/>
  <c r="F855" i="12"/>
  <c r="F856" i="12"/>
  <c r="F857" i="12"/>
  <c r="F858" i="12"/>
  <c r="F859" i="12"/>
  <c r="F860" i="12"/>
  <c r="F861" i="12"/>
  <c r="F862" i="12"/>
  <c r="F863" i="12"/>
  <c r="F864" i="12"/>
  <c r="F865" i="12"/>
  <c r="F866" i="12"/>
  <c r="F867" i="12"/>
  <c r="F868" i="12"/>
  <c r="F869" i="12"/>
  <c r="F870" i="12"/>
  <c r="F871" i="12"/>
  <c r="F872" i="12"/>
  <c r="F873" i="12"/>
  <c r="F874" i="12"/>
  <c r="F875" i="12"/>
  <c r="F876" i="12"/>
  <c r="F877" i="12"/>
  <c r="F878" i="12"/>
  <c r="F879" i="12"/>
  <c r="F880" i="12"/>
  <c r="F881" i="12"/>
  <c r="F882" i="12"/>
  <c r="F883" i="12"/>
  <c r="F884" i="12"/>
  <c r="F885" i="12"/>
  <c r="F886" i="12"/>
  <c r="F887" i="12"/>
  <c r="F888" i="12"/>
  <c r="F889" i="12"/>
  <c r="F890" i="12"/>
  <c r="F891" i="12"/>
  <c r="F892" i="12"/>
  <c r="F893" i="12"/>
  <c r="F894" i="12"/>
  <c r="F895" i="12"/>
  <c r="F896" i="12"/>
  <c r="F897" i="12"/>
  <c r="F898" i="12"/>
  <c r="F899" i="12"/>
  <c r="F900" i="12"/>
  <c r="F901" i="12"/>
  <c r="F902" i="12"/>
  <c r="F903" i="12"/>
  <c r="F904" i="12"/>
  <c r="F905" i="12"/>
  <c r="F906" i="12"/>
  <c r="F907" i="12"/>
  <c r="F908" i="12"/>
  <c r="F909" i="12"/>
  <c r="F910" i="12"/>
  <c r="F911" i="12"/>
  <c r="F912" i="12"/>
  <c r="F913" i="12"/>
  <c r="F914" i="12"/>
  <c r="F915" i="12"/>
  <c r="F916" i="12"/>
  <c r="F917" i="12"/>
  <c r="F918" i="12"/>
  <c r="F919" i="12"/>
  <c r="F920" i="12"/>
  <c r="F921" i="12"/>
  <c r="F922" i="12"/>
  <c r="F923" i="12"/>
  <c r="F924" i="12"/>
  <c r="F925" i="12"/>
  <c r="F926" i="12"/>
  <c r="F927" i="12"/>
  <c r="F928" i="12"/>
  <c r="F929" i="12"/>
  <c r="F930" i="12"/>
  <c r="F931" i="12"/>
  <c r="F932" i="12"/>
  <c r="F933" i="12"/>
  <c r="F934" i="12"/>
  <c r="F935" i="12"/>
  <c r="F936" i="12"/>
  <c r="F937" i="12"/>
  <c r="F938" i="12"/>
  <c r="F939" i="12"/>
  <c r="F940" i="12"/>
  <c r="F941" i="12"/>
  <c r="F942" i="12"/>
  <c r="F943" i="12"/>
  <c r="F944" i="12"/>
  <c r="F945" i="12"/>
  <c r="F946" i="12"/>
  <c r="F947" i="12"/>
  <c r="F948" i="12"/>
  <c r="F949" i="12"/>
  <c r="F950" i="12"/>
  <c r="F951" i="12"/>
  <c r="F952" i="12"/>
  <c r="F953" i="12"/>
  <c r="F954" i="12"/>
  <c r="F955" i="12"/>
  <c r="F956" i="12"/>
  <c r="F957" i="12"/>
  <c r="F958" i="12"/>
  <c r="F959" i="12"/>
  <c r="F960" i="12"/>
  <c r="F961" i="12"/>
  <c r="F962" i="12"/>
  <c r="F963" i="12"/>
  <c r="F964" i="12"/>
  <c r="F965" i="12"/>
  <c r="F966" i="12"/>
  <c r="F967" i="12"/>
  <c r="F968" i="12"/>
  <c r="F969" i="12"/>
  <c r="F970" i="12"/>
  <c r="F971" i="12"/>
  <c r="F972" i="12"/>
  <c r="F973" i="12"/>
  <c r="F974" i="12"/>
  <c r="F975" i="12"/>
  <c r="F976" i="12"/>
  <c r="F977" i="12"/>
  <c r="F978" i="12"/>
  <c r="F979" i="12"/>
  <c r="F980" i="12"/>
  <c r="F981" i="12"/>
  <c r="F982" i="12"/>
  <c r="F983" i="12"/>
  <c r="F984" i="12"/>
  <c r="F985" i="12"/>
  <c r="F986" i="12"/>
  <c r="F987" i="12"/>
  <c r="F988" i="12"/>
  <c r="F989" i="12"/>
  <c r="F990" i="12"/>
  <c r="F991" i="12"/>
  <c r="F992" i="12"/>
  <c r="F993" i="12"/>
  <c r="F994" i="12"/>
  <c r="F995" i="12"/>
  <c r="F996" i="12"/>
  <c r="F997" i="12"/>
  <c r="F998" i="12"/>
  <c r="F999" i="12"/>
  <c r="F1000" i="12"/>
  <c r="F1001" i="12"/>
  <c r="F1002" i="12"/>
  <c r="F1003" i="12"/>
  <c r="F1004" i="12"/>
  <c r="F1005" i="12"/>
  <c r="F1006" i="12"/>
  <c r="F1007" i="12"/>
  <c r="F1008" i="12"/>
  <c r="F1009" i="12"/>
  <c r="F1010" i="12"/>
  <c r="F1011" i="12"/>
  <c r="F1012" i="12"/>
  <c r="F1013" i="12"/>
  <c r="F1014" i="12"/>
  <c r="F1015" i="12"/>
  <c r="F1016" i="12"/>
  <c r="F1017" i="12"/>
  <c r="F1018" i="12"/>
  <c r="F1019" i="12"/>
  <c r="F1020" i="12"/>
  <c r="F1021" i="12"/>
  <c r="F1022" i="12"/>
  <c r="F1023" i="12"/>
  <c r="F1024" i="12"/>
  <c r="F1025" i="12"/>
  <c r="F1026" i="12"/>
  <c r="F1027" i="12"/>
  <c r="F1028" i="12"/>
  <c r="F1029" i="12"/>
  <c r="F1030" i="12"/>
  <c r="F1031" i="12"/>
  <c r="F1032" i="12"/>
  <c r="F1033" i="12"/>
  <c r="F1034" i="12"/>
  <c r="F1035" i="12"/>
  <c r="F1036" i="12"/>
  <c r="F1037" i="12"/>
  <c r="F1038" i="12"/>
  <c r="F1039" i="12"/>
  <c r="F1040" i="12"/>
  <c r="F1041" i="12"/>
  <c r="F1042" i="12"/>
  <c r="F1043" i="12"/>
  <c r="F1044" i="12"/>
  <c r="F1045" i="12"/>
  <c r="F1046" i="12"/>
  <c r="F1047" i="12"/>
  <c r="F1048" i="12"/>
  <c r="F1049" i="12"/>
  <c r="F1050" i="12"/>
  <c r="F1051" i="12"/>
  <c r="F1052" i="12"/>
  <c r="F1053" i="12"/>
  <c r="F1054" i="12"/>
  <c r="F1055" i="12"/>
  <c r="F1056" i="12"/>
  <c r="F1057" i="12"/>
  <c r="F1058" i="12"/>
  <c r="F1059" i="12"/>
  <c r="F1060" i="12"/>
  <c r="F1061" i="12"/>
  <c r="F1062" i="12"/>
  <c r="F1063" i="12"/>
  <c r="F1064" i="12"/>
  <c r="F1065" i="12"/>
  <c r="F1066" i="12"/>
  <c r="F1067" i="12"/>
  <c r="F1068" i="12"/>
  <c r="F1069" i="12"/>
  <c r="F1070" i="12"/>
  <c r="F1071" i="12"/>
  <c r="F1072" i="12"/>
  <c r="F1073" i="12"/>
  <c r="F1074" i="12"/>
  <c r="F1075" i="12"/>
  <c r="F1076" i="12"/>
  <c r="F1077" i="12"/>
  <c r="F1078" i="12"/>
  <c r="F1079" i="12"/>
  <c r="F1080" i="12"/>
  <c r="F1081" i="12"/>
  <c r="F1082" i="12"/>
  <c r="F1083" i="12"/>
  <c r="F1084" i="12"/>
  <c r="F1085" i="12"/>
  <c r="F1086" i="12"/>
  <c r="F1087" i="12"/>
  <c r="F1088" i="12"/>
  <c r="F1089" i="12"/>
  <c r="F1090" i="12"/>
  <c r="F1091" i="12"/>
  <c r="F1092" i="12"/>
  <c r="F1093" i="12"/>
  <c r="F1094" i="12"/>
  <c r="F1095" i="12"/>
  <c r="F1096" i="12"/>
  <c r="F1097" i="12"/>
  <c r="F1098" i="12"/>
  <c r="F1099" i="12"/>
  <c r="F1100" i="12"/>
  <c r="F1101" i="12"/>
  <c r="F1102" i="12"/>
  <c r="F1103" i="12"/>
  <c r="F1104" i="12"/>
  <c r="F1105" i="12"/>
  <c r="F1106" i="12"/>
  <c r="F1107" i="12"/>
  <c r="F1108" i="12"/>
  <c r="F1109" i="12"/>
  <c r="F1110" i="12"/>
  <c r="F1111" i="12"/>
  <c r="F1112" i="12"/>
  <c r="F1113" i="12"/>
  <c r="F1114" i="12"/>
  <c r="F1115" i="12"/>
  <c r="F1116" i="12"/>
  <c r="F1117" i="12"/>
  <c r="F1118" i="12"/>
  <c r="F1119" i="12"/>
  <c r="F1120" i="12"/>
  <c r="F1121" i="12"/>
  <c r="F1122" i="12"/>
  <c r="F1123" i="12"/>
  <c r="F1124" i="12"/>
  <c r="F1125" i="12"/>
  <c r="F1126" i="12"/>
  <c r="F1127" i="12"/>
  <c r="F1128" i="12"/>
  <c r="F1129" i="12"/>
  <c r="F1130" i="12"/>
  <c r="F1131" i="12"/>
  <c r="F1132" i="12"/>
  <c r="F1133" i="12"/>
  <c r="F1134" i="12"/>
  <c r="F1135" i="12"/>
  <c r="F1136" i="12"/>
  <c r="F1137" i="12"/>
  <c r="F1138" i="12"/>
  <c r="F1139" i="12"/>
  <c r="F1140" i="12"/>
  <c r="F1141" i="12"/>
  <c r="F1142" i="12"/>
  <c r="F1143" i="12"/>
  <c r="F1144" i="12"/>
  <c r="F1145" i="12"/>
  <c r="F1146" i="12"/>
  <c r="F1147" i="12"/>
  <c r="F1148" i="12"/>
  <c r="F1149" i="12"/>
  <c r="F1150" i="12"/>
  <c r="F1151" i="12"/>
  <c r="F1152" i="12"/>
  <c r="F1153" i="12"/>
  <c r="F1154" i="12"/>
  <c r="F1155" i="12"/>
  <c r="F1156" i="12"/>
  <c r="F1157" i="12"/>
  <c r="F1158" i="12"/>
  <c r="F1159" i="12"/>
  <c r="F1160" i="12"/>
  <c r="F1161" i="12"/>
  <c r="F1162" i="12"/>
  <c r="F1163" i="12"/>
  <c r="F1164" i="12"/>
  <c r="F1165" i="12"/>
  <c r="F1166" i="12"/>
  <c r="F1167" i="12"/>
  <c r="F1168" i="12"/>
  <c r="F1169" i="12"/>
  <c r="F1170" i="12"/>
  <c r="F1171" i="12"/>
  <c r="F1172" i="12"/>
  <c r="F1173" i="12"/>
  <c r="F1174" i="12"/>
  <c r="F1175" i="12"/>
  <c r="F1176" i="12"/>
  <c r="F1177" i="12"/>
  <c r="F1178" i="12"/>
  <c r="F1179" i="12"/>
  <c r="F1180" i="12"/>
  <c r="F1181" i="12"/>
  <c r="F1182" i="12"/>
  <c r="F1183" i="12"/>
  <c r="F1184" i="12"/>
  <c r="F1185" i="12"/>
  <c r="F1186" i="12"/>
  <c r="F1187" i="12"/>
  <c r="F1188" i="12"/>
  <c r="F1189" i="12"/>
  <c r="F1190" i="12"/>
  <c r="F1191" i="12"/>
  <c r="F1192" i="12"/>
  <c r="F1193" i="12"/>
  <c r="F1194" i="12"/>
  <c r="F1195" i="12"/>
  <c r="F1196" i="12"/>
  <c r="F1197" i="12"/>
  <c r="F1198" i="12"/>
  <c r="F1199" i="12"/>
  <c r="F1200" i="12"/>
  <c r="F1201" i="12"/>
  <c r="F1202" i="12"/>
  <c r="F1203" i="12"/>
  <c r="F1204" i="12"/>
  <c r="F1205" i="12"/>
  <c r="F1206" i="12"/>
  <c r="F1207" i="12"/>
  <c r="F1208" i="12"/>
  <c r="F1209" i="12"/>
  <c r="F1210" i="12"/>
  <c r="F1211" i="12"/>
  <c r="F1212" i="12"/>
  <c r="F1213" i="12"/>
  <c r="F1214" i="12"/>
  <c r="F1215" i="12"/>
  <c r="F1216" i="12"/>
  <c r="F1217" i="12"/>
  <c r="F1218" i="12"/>
  <c r="F1219" i="12"/>
  <c r="F1220" i="12"/>
  <c r="F1221" i="12"/>
  <c r="F1222" i="12"/>
  <c r="F1223" i="12"/>
  <c r="F1224" i="12"/>
  <c r="F1225" i="12"/>
  <c r="F1226" i="12"/>
  <c r="F1227" i="12"/>
  <c r="F1228" i="12"/>
  <c r="F1229" i="12"/>
  <c r="F1230" i="12"/>
  <c r="F1231" i="12"/>
  <c r="F1232" i="12"/>
  <c r="F1233" i="12"/>
  <c r="F1234" i="12"/>
  <c r="F1235" i="12"/>
  <c r="F1236" i="12"/>
  <c r="F1237" i="12"/>
  <c r="F1238" i="12"/>
  <c r="F1239" i="12"/>
  <c r="F1240" i="12"/>
  <c r="F1241" i="12"/>
  <c r="F1242" i="12"/>
  <c r="F1243" i="12"/>
  <c r="F1244" i="12"/>
  <c r="F1245" i="12"/>
  <c r="F1246" i="12"/>
  <c r="F1247" i="12"/>
  <c r="F1248" i="12"/>
  <c r="F1249" i="12"/>
  <c r="F1250" i="12"/>
  <c r="F1251" i="12"/>
  <c r="F1252" i="12"/>
  <c r="F1253" i="12"/>
  <c r="F1254" i="12"/>
  <c r="F1255" i="12"/>
  <c r="F1256" i="12"/>
  <c r="F1257" i="12"/>
  <c r="F1258" i="12"/>
  <c r="F1259" i="12"/>
  <c r="F1260" i="12"/>
  <c r="F1261" i="12"/>
  <c r="F1262" i="12"/>
  <c r="F1263" i="12"/>
  <c r="F1264" i="12"/>
  <c r="F1265" i="12"/>
  <c r="F1266" i="12"/>
  <c r="F1267" i="12"/>
  <c r="F1268" i="12"/>
  <c r="F1269" i="12"/>
  <c r="F1270" i="12"/>
  <c r="F1271" i="12"/>
  <c r="F1272" i="12"/>
  <c r="F1273" i="12"/>
  <c r="F1274" i="12"/>
  <c r="F1275" i="12"/>
  <c r="F1276" i="12"/>
  <c r="F1277" i="12"/>
  <c r="F1278" i="12"/>
  <c r="F1279" i="12"/>
  <c r="F1280" i="12"/>
  <c r="F1281" i="12"/>
  <c r="F1282" i="12"/>
  <c r="F1283" i="12"/>
  <c r="F1284" i="12"/>
  <c r="F1285" i="12"/>
  <c r="F1286" i="12"/>
  <c r="F1287" i="12"/>
  <c r="F1288" i="12"/>
  <c r="F1289" i="12"/>
  <c r="F1290" i="12"/>
  <c r="F1291" i="12"/>
  <c r="F1292" i="12"/>
  <c r="F1293" i="12"/>
  <c r="F1294" i="12"/>
  <c r="F1295" i="12"/>
  <c r="F1296" i="12"/>
  <c r="F1297" i="12"/>
  <c r="F1298" i="12"/>
  <c r="F1299" i="12"/>
  <c r="F1300" i="12"/>
  <c r="F1301" i="12"/>
  <c r="F1302" i="12"/>
  <c r="F1303" i="12"/>
  <c r="F1304" i="12"/>
  <c r="F1305" i="12"/>
  <c r="F1306" i="12"/>
  <c r="F1307" i="12"/>
  <c r="F1308" i="12"/>
  <c r="F1309" i="12"/>
  <c r="F1310" i="12"/>
  <c r="F1311" i="12"/>
  <c r="F1312" i="12"/>
  <c r="F1313" i="12"/>
  <c r="F1314" i="12"/>
  <c r="F1315" i="12"/>
  <c r="F1316" i="12"/>
  <c r="F1317" i="12"/>
  <c r="F1318" i="12"/>
  <c r="F1319" i="12"/>
  <c r="F1320" i="12"/>
  <c r="F1321" i="12"/>
  <c r="F1322" i="12"/>
  <c r="F1323" i="12"/>
  <c r="F1324" i="12"/>
  <c r="F1325" i="12"/>
  <c r="F1326" i="12"/>
  <c r="F1327" i="12"/>
  <c r="F1328" i="12"/>
  <c r="F1329" i="12"/>
  <c r="F1330" i="12"/>
  <c r="F1331" i="12"/>
  <c r="F1332" i="12"/>
  <c r="F1333" i="12"/>
  <c r="F1334" i="12"/>
  <c r="F1335" i="12"/>
  <c r="F1336" i="12"/>
  <c r="F1337" i="12"/>
  <c r="F1338" i="12"/>
  <c r="F1339" i="12"/>
  <c r="F1340" i="12"/>
  <c r="F1341" i="12"/>
  <c r="F1342" i="12"/>
  <c r="F1343" i="12"/>
  <c r="F1344" i="12"/>
  <c r="F1345" i="12"/>
  <c r="F1346" i="12"/>
  <c r="F1347" i="12"/>
  <c r="F1348" i="12"/>
  <c r="F1349" i="12"/>
  <c r="F1350" i="12"/>
  <c r="F1351" i="12"/>
  <c r="F1352" i="12"/>
  <c r="F1353" i="12"/>
  <c r="F1354" i="12"/>
  <c r="F1355" i="12"/>
  <c r="F1356" i="12"/>
  <c r="F1357" i="12"/>
  <c r="F1358" i="12"/>
  <c r="F1359" i="12"/>
  <c r="F1360" i="12"/>
  <c r="F1361" i="12"/>
  <c r="F1362" i="12"/>
  <c r="F1363" i="12"/>
  <c r="F1364" i="12"/>
  <c r="F1365" i="12"/>
  <c r="F1366" i="12"/>
  <c r="F1367" i="12"/>
  <c r="F1368" i="12"/>
  <c r="F1369" i="12"/>
  <c r="F1370" i="12"/>
  <c r="F1371" i="12"/>
  <c r="F1372" i="12"/>
  <c r="F1373" i="12"/>
  <c r="F1374" i="12"/>
  <c r="F1375" i="12"/>
  <c r="F1376" i="12"/>
  <c r="F1377" i="12"/>
  <c r="F1378" i="12"/>
  <c r="F1379" i="12"/>
  <c r="F1380" i="12"/>
  <c r="F1381" i="12"/>
  <c r="F1382" i="12"/>
  <c r="F1383" i="12"/>
  <c r="F1384" i="12"/>
  <c r="F1385" i="12"/>
  <c r="F1386" i="12"/>
  <c r="F1387" i="12"/>
  <c r="F1388" i="12"/>
  <c r="F1389" i="12"/>
  <c r="F1390" i="12"/>
  <c r="F1391" i="12"/>
  <c r="F1392" i="12"/>
  <c r="F1393" i="12"/>
  <c r="F1394" i="12"/>
  <c r="F1395" i="12"/>
  <c r="F1396" i="12"/>
  <c r="F1397" i="12"/>
  <c r="F1398" i="12"/>
  <c r="F1399" i="12"/>
  <c r="F1400" i="12"/>
  <c r="F1401" i="12"/>
  <c r="F1402" i="12"/>
  <c r="F1403" i="12"/>
  <c r="F1404" i="12"/>
  <c r="F1405" i="12"/>
  <c r="F1406" i="12"/>
  <c r="F1407" i="12"/>
  <c r="F1408" i="12"/>
  <c r="F1409" i="12"/>
  <c r="F1410" i="12"/>
  <c r="F1411" i="12"/>
  <c r="F1412" i="12"/>
  <c r="F1413" i="12"/>
  <c r="F1414" i="12"/>
  <c r="F1415" i="12"/>
  <c r="F1416" i="12"/>
  <c r="F1417" i="12"/>
  <c r="F1418" i="12"/>
  <c r="F1419" i="12"/>
  <c r="F1420" i="12"/>
  <c r="F1421" i="12"/>
  <c r="F1422" i="12"/>
  <c r="F1423" i="12"/>
  <c r="F1424" i="12"/>
  <c r="F1425" i="12"/>
  <c r="F1426" i="12"/>
  <c r="F1427" i="12"/>
  <c r="F1428" i="12"/>
  <c r="F1429" i="12"/>
  <c r="F1430" i="12"/>
  <c r="F1431" i="12"/>
  <c r="F1432" i="12"/>
  <c r="F1433" i="12"/>
  <c r="F1434" i="12"/>
  <c r="F1435" i="12"/>
  <c r="F1436" i="12"/>
  <c r="F1437" i="12"/>
  <c r="F1438" i="12"/>
  <c r="F1439" i="12"/>
  <c r="F1440" i="12"/>
  <c r="F1441" i="12"/>
  <c r="F1442" i="12"/>
  <c r="F1443" i="12"/>
  <c r="F1444" i="12"/>
  <c r="F1445" i="12"/>
  <c r="F1446" i="12"/>
  <c r="F1447" i="12"/>
  <c r="F1448" i="12"/>
  <c r="F1449" i="12"/>
  <c r="F1450" i="12"/>
  <c r="F1451" i="12"/>
  <c r="F1452" i="12"/>
  <c r="F1453" i="12"/>
  <c r="F1454" i="12"/>
  <c r="F1455" i="12"/>
  <c r="F1456" i="12"/>
  <c r="F1457" i="12"/>
  <c r="F1458" i="12"/>
  <c r="F1459" i="12"/>
  <c r="F1460" i="12"/>
  <c r="F1461" i="12"/>
  <c r="F1462" i="12"/>
  <c r="F1463" i="12"/>
  <c r="F1464" i="12"/>
  <c r="F1465" i="12"/>
  <c r="F1466" i="12"/>
  <c r="F1467" i="12"/>
  <c r="F1468" i="12"/>
  <c r="F1469" i="12"/>
  <c r="F1470" i="12"/>
  <c r="F1471" i="12"/>
  <c r="F1472" i="12"/>
  <c r="F1473" i="12"/>
  <c r="F1474" i="12"/>
  <c r="F1475" i="12"/>
  <c r="F1476" i="12"/>
  <c r="F1477" i="12"/>
  <c r="F1478" i="12"/>
  <c r="F1479" i="12"/>
  <c r="F1480" i="12"/>
  <c r="F1481" i="12"/>
  <c r="F1482" i="12"/>
  <c r="F1483" i="12"/>
  <c r="F1484" i="12"/>
  <c r="F1485" i="12"/>
  <c r="F1486" i="12"/>
  <c r="F1487" i="12"/>
  <c r="F1488" i="12"/>
  <c r="F1489" i="12"/>
  <c r="F1490" i="12"/>
  <c r="F1491" i="12"/>
  <c r="F1492" i="12"/>
  <c r="F1493" i="12"/>
  <c r="F1494" i="12"/>
  <c r="F1495" i="12"/>
  <c r="F1496" i="12"/>
  <c r="F1497" i="12"/>
  <c r="F1498" i="12"/>
  <c r="F1499" i="12"/>
  <c r="F1500" i="12"/>
  <c r="F1501" i="12"/>
  <c r="F1502" i="12"/>
  <c r="F1503" i="12"/>
  <c r="F1504" i="12"/>
  <c r="F1505" i="12"/>
  <c r="F1506" i="12"/>
  <c r="F1507" i="12"/>
  <c r="F1508" i="12"/>
  <c r="F1509" i="12"/>
  <c r="F1510" i="12"/>
  <c r="F1511" i="12"/>
  <c r="F1512" i="12"/>
  <c r="F1513" i="12"/>
  <c r="F1514" i="12"/>
  <c r="F1515" i="12"/>
  <c r="F1516" i="12"/>
  <c r="F1517" i="12"/>
  <c r="F1518" i="12"/>
  <c r="F1519" i="12"/>
  <c r="F1520" i="12"/>
  <c r="F1521" i="12"/>
  <c r="F1522" i="12"/>
  <c r="F1523" i="12"/>
  <c r="F1524" i="12"/>
  <c r="F1525" i="12"/>
  <c r="F1526" i="12"/>
  <c r="F1527" i="12"/>
  <c r="F1528" i="12"/>
  <c r="F1529" i="12"/>
  <c r="F1530" i="12"/>
  <c r="F1531" i="12"/>
  <c r="F1532" i="12"/>
  <c r="F1533" i="12"/>
  <c r="F1534" i="12"/>
  <c r="F1535" i="12"/>
  <c r="F1536" i="12"/>
  <c r="F1537" i="12"/>
  <c r="F1538" i="12"/>
  <c r="F1539" i="12"/>
  <c r="F1540" i="12"/>
  <c r="F1541" i="12"/>
  <c r="F1542" i="12"/>
  <c r="F1543" i="12"/>
  <c r="F1544" i="12"/>
  <c r="F1545" i="12"/>
  <c r="F1546" i="12"/>
  <c r="F1547" i="12"/>
  <c r="F1548" i="12"/>
  <c r="F1549" i="12"/>
  <c r="F1550" i="12"/>
  <c r="F1551" i="12"/>
  <c r="F1552" i="12"/>
  <c r="F1553" i="12"/>
  <c r="F1554" i="12"/>
  <c r="F1555" i="12"/>
  <c r="F1556" i="12"/>
  <c r="F1557" i="12"/>
  <c r="F1558" i="12"/>
  <c r="F1559" i="12"/>
  <c r="F1560" i="12"/>
  <c r="F1561" i="12"/>
  <c r="F1562" i="12"/>
  <c r="F1563" i="12"/>
  <c r="F1564" i="12"/>
  <c r="F1565" i="12"/>
  <c r="F1566" i="12"/>
  <c r="F1567" i="12"/>
  <c r="F1568" i="12"/>
  <c r="F1569" i="12"/>
  <c r="F1570" i="12"/>
  <c r="F1571" i="12"/>
  <c r="F1572" i="12"/>
  <c r="F1573" i="12"/>
  <c r="F1574" i="12"/>
  <c r="F1575" i="12"/>
  <c r="F1576" i="12"/>
  <c r="F1577" i="12"/>
  <c r="F1578" i="12"/>
  <c r="F1579" i="12"/>
  <c r="F1580" i="12"/>
  <c r="F1581" i="12"/>
  <c r="F1582" i="12"/>
  <c r="F1583" i="12"/>
  <c r="F1584" i="12"/>
  <c r="F1585" i="12"/>
  <c r="F1586" i="12"/>
  <c r="F1587" i="12"/>
  <c r="F1588" i="12"/>
  <c r="F1589" i="12"/>
  <c r="F1590" i="12"/>
  <c r="F1591" i="12"/>
  <c r="F1592" i="12"/>
  <c r="F1593" i="12"/>
  <c r="F1594" i="12"/>
  <c r="F1595" i="12"/>
  <c r="F1596" i="12"/>
  <c r="F1597" i="12"/>
  <c r="F1598" i="12"/>
  <c r="F1599" i="12"/>
  <c r="F1600" i="12"/>
  <c r="F1601" i="12"/>
  <c r="F1602" i="12"/>
  <c r="F1603" i="12"/>
  <c r="F1604" i="12"/>
  <c r="F1605" i="12"/>
  <c r="F1606" i="12"/>
  <c r="F1607" i="12"/>
  <c r="F1608" i="12"/>
  <c r="F1609" i="12"/>
  <c r="F1610" i="12"/>
  <c r="F1611" i="12"/>
  <c r="F1612" i="12"/>
  <c r="F1613" i="12"/>
  <c r="F1614" i="12"/>
  <c r="F1615" i="12"/>
  <c r="F1616" i="12"/>
  <c r="F1617" i="12"/>
  <c r="F1618" i="12"/>
  <c r="F1619" i="12"/>
  <c r="F1620" i="12"/>
  <c r="F1621" i="12"/>
  <c r="F1622" i="12"/>
  <c r="F1623" i="12"/>
  <c r="F1624" i="12"/>
  <c r="F1625" i="12"/>
  <c r="F1626" i="12"/>
  <c r="F1627" i="12"/>
  <c r="F1628" i="12"/>
  <c r="F1629" i="12"/>
  <c r="F1630" i="12"/>
  <c r="F1631" i="12"/>
  <c r="F1632" i="12"/>
  <c r="F1633" i="12"/>
  <c r="F1634" i="12"/>
  <c r="F1635" i="12"/>
  <c r="F1636" i="12"/>
  <c r="F1637" i="12"/>
  <c r="F1638" i="12"/>
  <c r="F1639" i="12"/>
  <c r="F1640" i="12"/>
  <c r="F1641" i="12"/>
  <c r="F1642" i="12"/>
  <c r="F1643" i="12"/>
  <c r="F1644" i="12"/>
  <c r="F1645" i="12"/>
  <c r="F1646" i="12"/>
  <c r="F1647" i="12"/>
  <c r="F1648" i="12"/>
  <c r="F1649" i="12"/>
  <c r="F1650" i="12"/>
  <c r="F1651" i="12"/>
  <c r="F1652" i="12"/>
  <c r="F1653" i="12"/>
  <c r="F1654" i="12"/>
  <c r="F1655" i="12"/>
  <c r="F1656" i="12"/>
  <c r="F1657" i="12"/>
  <c r="F1658" i="12"/>
  <c r="F1659" i="12"/>
  <c r="F1660" i="12"/>
  <c r="F1661" i="12"/>
  <c r="F1662" i="12"/>
  <c r="F1663" i="12"/>
  <c r="F1664" i="12"/>
  <c r="F1665" i="12"/>
  <c r="F1666" i="12"/>
  <c r="F1667" i="12"/>
  <c r="F1668" i="12"/>
  <c r="F1669" i="12"/>
  <c r="F1670" i="12"/>
  <c r="F1671" i="12"/>
  <c r="F1672" i="12"/>
  <c r="F1673" i="12"/>
  <c r="F1674" i="12"/>
  <c r="F1675" i="12"/>
  <c r="F1676" i="12"/>
  <c r="F1677" i="12"/>
  <c r="F1678" i="12"/>
  <c r="F1679" i="12"/>
  <c r="F1680" i="12"/>
  <c r="F1681" i="12"/>
  <c r="F1682" i="12"/>
  <c r="F1683" i="12"/>
  <c r="F1684" i="12"/>
  <c r="F1685" i="12"/>
  <c r="F1686" i="12"/>
  <c r="F1687" i="12"/>
  <c r="F1688" i="12"/>
  <c r="F1689" i="12"/>
  <c r="F1690" i="12"/>
  <c r="F1691" i="12"/>
  <c r="F1692" i="12"/>
  <c r="F1693" i="12"/>
  <c r="F1694" i="12"/>
  <c r="F1695" i="12"/>
  <c r="F1696" i="12"/>
  <c r="F1697" i="12"/>
  <c r="F1698" i="12"/>
  <c r="F1699" i="12"/>
  <c r="F1700" i="12"/>
  <c r="F1701" i="12"/>
  <c r="F1702" i="12"/>
  <c r="F1703" i="12"/>
  <c r="F1704" i="12"/>
  <c r="F1705" i="12"/>
  <c r="F1706" i="12"/>
  <c r="F1707" i="12"/>
  <c r="F1708" i="12"/>
  <c r="F1709" i="12"/>
  <c r="F1710" i="12"/>
  <c r="F1711" i="12"/>
  <c r="F1712" i="12"/>
  <c r="F1713" i="12"/>
  <c r="F1714" i="12"/>
  <c r="F1715" i="12"/>
  <c r="F1716" i="12"/>
  <c r="F1717" i="12"/>
  <c r="F1718" i="12"/>
  <c r="F1719" i="12"/>
  <c r="F1720" i="12"/>
  <c r="F1721" i="12"/>
  <c r="F1722" i="12"/>
  <c r="F1723" i="12"/>
  <c r="F1724" i="12"/>
  <c r="F1725" i="12"/>
  <c r="F1726" i="12"/>
  <c r="F1727" i="12"/>
  <c r="F1728" i="12"/>
  <c r="F1729" i="12"/>
  <c r="F1730" i="12"/>
  <c r="F1731" i="12"/>
  <c r="F1732" i="12"/>
  <c r="F1733" i="12"/>
  <c r="F1734" i="12"/>
  <c r="F1735" i="12"/>
  <c r="F1736" i="12"/>
  <c r="F1737" i="12"/>
  <c r="F1738" i="12"/>
  <c r="F1739" i="12"/>
  <c r="F1740" i="12"/>
  <c r="F1741" i="12"/>
  <c r="F1742" i="12"/>
  <c r="F1743" i="12"/>
  <c r="F1744" i="12"/>
  <c r="F1745" i="12"/>
  <c r="F1746" i="12"/>
  <c r="F1747" i="12"/>
  <c r="F1748" i="12"/>
  <c r="F1749" i="12"/>
  <c r="F1750" i="12"/>
  <c r="F1751" i="12"/>
  <c r="F1752" i="12"/>
  <c r="F1753" i="12"/>
  <c r="F1754" i="12"/>
  <c r="F1755" i="12"/>
  <c r="F1756" i="12"/>
  <c r="F1757" i="12"/>
  <c r="F1758" i="12"/>
  <c r="F1759" i="12"/>
  <c r="F1760" i="12"/>
  <c r="F1761" i="12"/>
  <c r="F1762" i="12"/>
  <c r="F1763" i="12"/>
  <c r="F1764" i="12"/>
  <c r="F1765" i="12"/>
  <c r="F1766" i="12"/>
  <c r="F1767" i="12"/>
  <c r="F1768" i="12"/>
  <c r="F1769" i="12"/>
  <c r="F1770" i="12"/>
  <c r="F1771" i="12"/>
  <c r="F1772" i="12"/>
  <c r="F1773" i="12"/>
  <c r="F1774" i="12"/>
  <c r="F1775" i="12"/>
  <c r="F1776" i="12"/>
  <c r="F1777" i="12"/>
  <c r="F1778" i="12"/>
  <c r="F1779" i="12"/>
  <c r="F1780" i="12"/>
  <c r="F1781" i="12"/>
  <c r="F1782" i="12"/>
  <c r="F1783" i="12"/>
  <c r="F1784" i="12"/>
  <c r="F1785" i="12"/>
  <c r="F1786" i="12"/>
  <c r="F1787" i="12"/>
  <c r="F1788" i="12"/>
  <c r="F1789" i="12"/>
  <c r="F1790" i="12"/>
  <c r="F1791" i="12"/>
  <c r="F1792" i="12"/>
  <c r="F1793" i="12"/>
  <c r="F1794" i="12"/>
  <c r="F1795" i="12"/>
  <c r="F1796" i="12"/>
  <c r="F1797" i="12"/>
  <c r="F1798" i="12"/>
  <c r="F1799" i="12"/>
  <c r="F1800" i="12"/>
  <c r="F1801" i="12"/>
  <c r="F1802" i="12"/>
  <c r="F1803" i="12"/>
  <c r="F1804" i="12"/>
  <c r="F1805" i="12"/>
  <c r="F1806" i="12"/>
  <c r="F1807" i="12"/>
  <c r="F1808" i="12"/>
  <c r="F1809" i="12"/>
  <c r="F1810" i="12"/>
  <c r="F1811" i="12"/>
  <c r="F1812" i="12"/>
  <c r="F1813" i="12"/>
  <c r="F1814" i="12"/>
  <c r="F1815" i="12"/>
  <c r="F1816" i="12"/>
  <c r="F1817" i="12"/>
  <c r="F1818" i="12"/>
  <c r="F1819" i="12"/>
  <c r="F1820" i="12"/>
  <c r="F1821" i="12"/>
  <c r="F1822" i="12"/>
  <c r="F1823" i="12"/>
  <c r="F1824" i="12"/>
  <c r="F1825" i="12"/>
  <c r="F1826" i="12"/>
  <c r="F1827" i="12"/>
  <c r="F1828" i="12"/>
  <c r="F1829" i="12"/>
  <c r="F1830" i="12"/>
  <c r="F1831" i="12"/>
  <c r="F1832" i="12"/>
  <c r="F1833" i="12"/>
  <c r="F1834" i="12"/>
  <c r="F1835" i="12"/>
  <c r="F1836" i="12"/>
  <c r="F1837" i="12"/>
  <c r="F1838" i="12"/>
  <c r="F1839" i="12"/>
  <c r="F1840" i="12"/>
  <c r="F1841" i="12"/>
  <c r="F1842" i="12"/>
  <c r="F1843" i="12"/>
  <c r="F1844" i="12"/>
  <c r="F1845" i="12"/>
  <c r="F1846" i="12"/>
  <c r="F1847" i="12"/>
  <c r="F1848" i="12"/>
  <c r="F1849" i="12"/>
  <c r="F1850" i="12"/>
  <c r="F1851" i="12"/>
  <c r="F1852" i="12"/>
  <c r="F1853" i="12"/>
  <c r="F1854" i="12"/>
  <c r="F1855" i="12"/>
  <c r="F1856" i="12"/>
  <c r="F1857" i="12"/>
  <c r="F1858" i="12"/>
  <c r="F1859" i="12"/>
  <c r="F1860" i="12"/>
  <c r="F1861" i="12"/>
  <c r="F1862" i="12"/>
  <c r="F1863" i="12"/>
  <c r="F1864" i="12"/>
  <c r="F1865" i="12"/>
  <c r="F1866" i="12"/>
  <c r="F1867" i="12"/>
  <c r="F1868" i="12"/>
  <c r="F1869" i="12"/>
  <c r="F1870" i="12"/>
  <c r="F1871" i="12"/>
  <c r="F1872" i="12"/>
  <c r="F1873" i="12"/>
  <c r="F1874" i="12"/>
  <c r="F1875" i="12"/>
  <c r="F1876" i="12"/>
  <c r="F1877" i="12"/>
  <c r="F1878" i="12"/>
  <c r="F1879" i="12"/>
  <c r="F1880" i="12"/>
  <c r="F1881" i="12"/>
  <c r="F1882" i="12"/>
  <c r="F1883" i="12"/>
  <c r="F1884" i="12"/>
  <c r="F1885" i="12"/>
  <c r="F1886" i="12"/>
  <c r="F1887" i="12"/>
  <c r="F1888" i="12"/>
  <c r="F1889" i="12"/>
  <c r="F1890" i="12"/>
  <c r="F1891" i="12"/>
  <c r="F1892" i="12"/>
  <c r="F1893" i="12"/>
  <c r="F1894" i="12"/>
  <c r="F1895" i="12"/>
  <c r="F1896" i="12"/>
  <c r="F1897" i="12"/>
  <c r="F1898" i="12"/>
  <c r="F1899" i="12"/>
  <c r="F1900" i="12"/>
  <c r="F1901" i="12"/>
  <c r="F1902" i="12"/>
  <c r="F1903" i="12"/>
  <c r="F1904" i="12"/>
  <c r="F1905" i="12"/>
  <c r="F1906" i="12"/>
  <c r="F1907" i="12"/>
  <c r="F1908" i="12"/>
  <c r="F1909" i="12"/>
  <c r="F1910" i="12"/>
  <c r="F1911" i="12"/>
  <c r="F1912" i="12"/>
  <c r="F1913" i="12"/>
  <c r="F1914" i="12"/>
  <c r="F1915" i="12"/>
  <c r="F1916" i="12"/>
  <c r="F1917" i="12"/>
  <c r="F1918" i="12"/>
  <c r="F1919" i="12"/>
  <c r="F1920" i="12"/>
  <c r="F1921" i="12"/>
  <c r="F1922" i="12"/>
  <c r="F1923" i="12"/>
  <c r="F1924" i="12"/>
  <c r="F1925" i="12"/>
  <c r="F1926" i="12"/>
  <c r="F1927" i="12"/>
  <c r="F1928" i="12"/>
  <c r="F1929" i="12"/>
  <c r="F1930" i="12"/>
  <c r="F1931" i="12"/>
  <c r="F1932" i="12"/>
  <c r="F1933" i="12"/>
  <c r="F1934" i="12"/>
  <c r="F1935" i="12"/>
  <c r="F1936" i="12"/>
  <c r="F1937" i="12"/>
  <c r="F1938" i="12"/>
  <c r="F1939" i="12"/>
  <c r="F1940" i="12"/>
  <c r="F1941" i="12"/>
  <c r="F1942" i="12"/>
  <c r="F1943" i="12"/>
  <c r="F1944" i="12"/>
  <c r="F1945" i="12"/>
  <c r="F1946" i="12"/>
  <c r="F1947" i="12"/>
  <c r="F1948" i="12"/>
  <c r="F1949" i="12"/>
  <c r="F1950" i="12"/>
  <c r="F1951" i="12"/>
  <c r="F1952" i="12"/>
  <c r="F1953" i="12"/>
  <c r="F1954" i="12"/>
  <c r="F1955" i="12"/>
  <c r="F1956" i="12"/>
  <c r="F1957" i="12"/>
  <c r="F1958" i="12"/>
  <c r="F1959" i="12"/>
  <c r="F1960" i="12"/>
  <c r="F1961" i="12"/>
  <c r="F1962" i="12"/>
  <c r="F1963" i="12"/>
  <c r="F1964" i="12"/>
  <c r="F1965" i="12"/>
  <c r="F1966" i="12"/>
  <c r="F1967" i="12"/>
  <c r="F1968" i="12"/>
  <c r="F1969" i="12"/>
  <c r="F1970" i="12"/>
  <c r="F1971" i="12"/>
  <c r="F1972" i="12"/>
  <c r="F1973" i="12"/>
  <c r="F1974" i="12"/>
  <c r="F1975" i="12"/>
  <c r="F1976" i="12"/>
  <c r="F1977" i="12"/>
  <c r="F1978" i="12"/>
  <c r="F1979" i="12"/>
  <c r="F1980" i="12"/>
  <c r="F1981" i="12"/>
  <c r="F1982" i="12"/>
  <c r="F1983" i="12"/>
  <c r="F1984" i="12"/>
  <c r="F1985" i="12"/>
  <c r="F1986" i="12"/>
  <c r="F1987" i="12"/>
  <c r="F1988" i="12"/>
  <c r="F1989" i="12"/>
  <c r="F1990" i="12"/>
  <c r="F1991" i="12"/>
  <c r="F1992" i="12"/>
  <c r="F1993" i="12"/>
  <c r="F1994" i="12"/>
  <c r="F1995" i="12"/>
  <c r="F1996" i="12"/>
  <c r="F1997" i="12"/>
  <c r="F1998" i="12"/>
  <c r="F1999" i="12"/>
  <c r="F2000" i="12"/>
  <c r="F2001" i="12"/>
  <c r="F2002" i="12"/>
  <c r="F2003" i="12"/>
  <c r="F2004" i="12"/>
  <c r="F2005" i="12"/>
  <c r="F2006" i="12"/>
  <c r="F2007" i="12"/>
  <c r="F2008" i="12"/>
  <c r="F2009" i="12"/>
  <c r="F2010" i="12"/>
  <c r="F2011" i="12"/>
  <c r="F2012" i="12"/>
  <c r="F2013" i="12"/>
  <c r="F2014" i="12"/>
  <c r="F2015" i="12"/>
  <c r="F2016" i="12"/>
  <c r="F2017" i="12"/>
  <c r="F2018" i="12"/>
  <c r="F2019" i="12"/>
  <c r="F2020" i="12"/>
  <c r="F2021" i="12"/>
  <c r="F2022" i="12"/>
  <c r="F2023" i="12"/>
  <c r="F2024" i="12"/>
  <c r="F2025" i="12"/>
  <c r="F2026" i="12"/>
  <c r="F2027" i="12"/>
  <c r="F2028" i="12"/>
  <c r="F2029" i="12"/>
  <c r="F2030" i="12"/>
  <c r="F2031" i="12"/>
  <c r="F2032" i="12"/>
  <c r="F2033" i="12"/>
  <c r="F2034" i="12"/>
  <c r="F2035" i="12"/>
  <c r="F2036" i="12"/>
  <c r="F2037" i="12"/>
  <c r="F2038" i="12"/>
  <c r="F2039" i="12"/>
  <c r="F2040" i="12"/>
  <c r="F2041" i="12"/>
  <c r="F2042" i="12"/>
  <c r="F2043" i="12"/>
  <c r="F2044" i="12"/>
  <c r="F2045" i="12"/>
  <c r="F2046" i="12"/>
  <c r="F2047" i="12"/>
  <c r="F2048" i="12"/>
  <c r="F2049" i="12"/>
  <c r="F2050" i="12"/>
  <c r="F2051" i="12"/>
  <c r="F2052" i="12"/>
  <c r="F2053" i="12"/>
  <c r="F2054" i="12"/>
  <c r="F2055" i="12"/>
  <c r="F2056" i="12"/>
  <c r="F2057" i="12"/>
  <c r="F2058" i="12"/>
  <c r="F2059" i="12"/>
  <c r="F2060" i="12"/>
  <c r="F2061" i="12"/>
  <c r="F2062" i="12"/>
  <c r="F2063" i="12"/>
  <c r="F2064" i="12"/>
  <c r="F2065" i="12"/>
  <c r="F2066" i="12"/>
  <c r="F2067" i="12"/>
  <c r="F2068" i="12"/>
  <c r="F2069" i="12"/>
  <c r="F2070" i="12"/>
  <c r="F2071" i="12"/>
  <c r="F2072" i="12"/>
  <c r="F2073" i="12"/>
  <c r="F2074" i="12"/>
  <c r="F2075" i="12"/>
  <c r="F2076" i="12"/>
  <c r="F2077" i="12"/>
  <c r="F2078" i="12"/>
  <c r="F2079" i="12"/>
  <c r="F2080" i="12"/>
  <c r="F2081" i="12"/>
  <c r="F2082" i="12"/>
  <c r="F2083" i="12"/>
  <c r="F2084" i="12"/>
  <c r="F2085" i="12"/>
  <c r="F2086" i="12"/>
  <c r="F2087" i="12"/>
  <c r="F2088" i="12"/>
  <c r="F2089" i="12"/>
  <c r="F2090" i="12"/>
  <c r="F2091" i="12"/>
  <c r="F2092" i="12"/>
  <c r="F2093" i="12"/>
  <c r="F2094" i="12"/>
  <c r="F2095" i="12"/>
  <c r="F2096" i="12"/>
  <c r="F2097" i="12"/>
  <c r="F2098" i="12"/>
  <c r="F2099" i="12"/>
  <c r="F2100" i="12"/>
  <c r="F2101" i="12"/>
  <c r="F2102" i="12"/>
  <c r="F2103" i="12"/>
  <c r="F2104" i="12"/>
  <c r="F2105" i="12"/>
  <c r="F2106" i="12"/>
  <c r="F2107" i="12"/>
  <c r="F2108" i="12"/>
  <c r="F2109" i="12"/>
  <c r="F2110" i="12"/>
  <c r="F2111" i="12"/>
  <c r="F2112" i="12"/>
  <c r="F2113" i="12"/>
  <c r="F2114" i="12"/>
  <c r="F2115" i="12"/>
  <c r="F2116" i="12"/>
  <c r="F2117" i="12"/>
  <c r="F2118" i="12"/>
  <c r="F2119" i="12"/>
  <c r="F2120" i="12"/>
  <c r="F2121" i="12"/>
  <c r="F2122" i="12"/>
  <c r="F2123" i="12"/>
  <c r="F2124" i="12"/>
  <c r="F2125" i="12"/>
  <c r="F2126" i="12"/>
  <c r="F2127" i="12"/>
  <c r="F2128" i="12"/>
  <c r="F2129" i="12"/>
  <c r="F2130" i="12"/>
  <c r="F2131" i="12"/>
  <c r="F2132" i="12"/>
  <c r="F2133" i="12"/>
  <c r="F2134" i="12"/>
  <c r="F2135" i="12"/>
  <c r="F2136" i="12"/>
  <c r="F2137" i="12"/>
  <c r="F2138" i="12"/>
  <c r="F2139" i="12"/>
  <c r="F2140" i="12"/>
  <c r="F2141" i="12"/>
  <c r="F2142" i="12"/>
  <c r="F2143" i="12"/>
  <c r="F2144" i="12"/>
  <c r="F2145" i="12"/>
  <c r="F2146" i="12"/>
  <c r="F2147" i="12"/>
  <c r="F2148" i="12"/>
  <c r="F2149" i="12"/>
  <c r="F2150" i="12"/>
  <c r="F2151" i="12"/>
  <c r="F2152" i="12"/>
  <c r="F2153" i="12"/>
  <c r="F2154" i="12"/>
  <c r="F2155" i="12"/>
  <c r="F2156" i="12"/>
  <c r="F2157" i="12"/>
  <c r="F2158" i="12"/>
  <c r="F2159" i="12"/>
  <c r="F2160" i="12"/>
  <c r="F2161" i="12"/>
  <c r="F2162" i="12"/>
  <c r="F2163" i="12"/>
  <c r="F2164" i="12"/>
  <c r="F2165" i="12"/>
  <c r="F2166" i="12"/>
  <c r="F2167" i="12"/>
  <c r="F2168" i="12"/>
  <c r="F2169" i="12"/>
  <c r="F2170" i="12"/>
  <c r="F2171" i="12"/>
  <c r="F2172" i="12"/>
  <c r="F2173" i="12"/>
  <c r="F2174" i="12"/>
  <c r="F2175" i="12"/>
  <c r="F2176" i="12"/>
  <c r="F2177" i="12"/>
  <c r="F2178" i="12"/>
  <c r="F2179" i="12"/>
  <c r="F2180" i="12"/>
  <c r="F2181" i="12"/>
  <c r="F2182" i="12"/>
  <c r="F2183" i="12"/>
  <c r="F2184" i="12"/>
  <c r="F2185" i="12"/>
  <c r="F2186" i="12"/>
  <c r="F2187" i="12"/>
  <c r="F2188" i="12"/>
  <c r="F2189" i="12"/>
  <c r="F2190" i="12"/>
  <c r="F2191" i="12"/>
  <c r="F2192" i="12"/>
  <c r="F2193" i="12"/>
  <c r="F2194" i="12"/>
  <c r="F2195" i="12"/>
  <c r="F2196" i="12"/>
  <c r="F2197" i="12"/>
  <c r="F2198" i="12"/>
  <c r="F2199" i="12"/>
  <c r="F2200" i="12"/>
  <c r="F2201" i="12"/>
  <c r="F2202" i="12"/>
  <c r="F2203" i="12"/>
  <c r="F2204" i="12"/>
  <c r="F2205" i="12"/>
  <c r="F2206" i="12"/>
  <c r="F2207" i="12"/>
  <c r="F2208" i="12"/>
  <c r="F2209" i="12"/>
  <c r="F2210" i="12"/>
  <c r="F2211" i="12"/>
  <c r="F2212" i="12"/>
  <c r="F2213" i="12"/>
  <c r="F2214" i="12"/>
  <c r="F2215" i="12"/>
  <c r="F2216" i="12"/>
  <c r="F2217" i="12"/>
  <c r="F2218" i="12"/>
  <c r="F2219" i="12"/>
  <c r="F2220" i="12"/>
  <c r="F2221" i="12"/>
  <c r="F2222" i="12"/>
  <c r="F2223" i="12"/>
  <c r="F2224" i="12"/>
  <c r="F2225" i="12"/>
  <c r="F2226" i="12"/>
  <c r="F2227" i="12"/>
  <c r="F2228" i="12"/>
  <c r="F2229" i="12"/>
  <c r="F2230" i="12"/>
  <c r="F2231" i="12"/>
  <c r="F2232" i="12"/>
  <c r="F2233" i="12"/>
  <c r="F2234" i="12"/>
  <c r="F2235" i="12"/>
  <c r="F2236" i="12"/>
  <c r="F2237" i="12"/>
  <c r="F2238" i="12"/>
  <c r="F2239" i="12"/>
  <c r="F2240" i="12"/>
  <c r="F2241" i="12"/>
  <c r="F2242" i="12"/>
  <c r="F2243" i="12"/>
  <c r="F2244" i="12"/>
  <c r="F2245" i="12"/>
  <c r="F2246" i="12"/>
  <c r="F2247" i="12"/>
  <c r="F2248" i="12"/>
  <c r="F2249" i="12"/>
  <c r="F2250" i="12"/>
  <c r="F2251" i="12"/>
  <c r="F2252" i="12"/>
  <c r="F2253" i="12"/>
  <c r="F2254" i="12"/>
  <c r="F2255" i="12"/>
  <c r="F2256" i="12"/>
  <c r="F2257" i="12"/>
  <c r="F2258" i="12"/>
  <c r="F2259" i="12"/>
  <c r="F2260" i="12"/>
  <c r="F2261" i="12"/>
  <c r="F2262" i="12"/>
  <c r="F2263" i="12"/>
  <c r="F2264" i="12"/>
  <c r="F2265" i="12"/>
  <c r="F2266" i="12"/>
  <c r="F2267" i="12"/>
  <c r="F2268" i="12"/>
  <c r="F2269" i="12"/>
  <c r="F2270" i="12"/>
  <c r="F2271" i="12"/>
  <c r="F2272" i="12"/>
  <c r="F2273" i="12"/>
  <c r="F2274" i="12"/>
  <c r="F2275" i="12"/>
  <c r="F2276" i="12"/>
  <c r="F2277" i="12"/>
  <c r="F2278" i="12"/>
  <c r="F2279" i="12"/>
  <c r="F2280" i="12"/>
  <c r="F2281" i="12"/>
  <c r="F2282" i="12"/>
  <c r="F2283" i="12"/>
  <c r="F2284" i="12"/>
  <c r="F2285" i="12"/>
  <c r="F2286" i="12"/>
  <c r="F2287" i="12"/>
  <c r="F2288" i="12"/>
  <c r="F2289" i="12"/>
  <c r="F2290" i="12"/>
  <c r="F2291" i="12"/>
  <c r="F2292" i="12"/>
  <c r="F2293" i="12"/>
  <c r="F2294" i="12"/>
  <c r="F2295" i="12"/>
  <c r="F2296" i="12"/>
  <c r="F2297" i="12"/>
  <c r="F2298" i="12"/>
  <c r="F2299" i="12"/>
  <c r="F2300" i="12"/>
  <c r="F2301" i="12"/>
  <c r="F2302" i="12"/>
  <c r="F2303" i="12"/>
  <c r="F2304" i="12"/>
  <c r="F2305" i="12"/>
  <c r="F2306" i="12"/>
  <c r="F2307" i="12"/>
  <c r="F2308" i="12"/>
  <c r="F2309" i="12"/>
  <c r="F2310" i="12"/>
  <c r="F2311" i="12"/>
  <c r="F2312" i="12"/>
  <c r="F2313" i="12"/>
  <c r="F2314" i="12"/>
  <c r="F2315" i="12"/>
  <c r="F2316" i="12"/>
  <c r="F2317" i="12"/>
  <c r="F2318" i="12"/>
  <c r="F2319" i="12"/>
  <c r="F2320" i="12"/>
  <c r="F2321" i="12"/>
  <c r="F2322" i="12"/>
  <c r="F2323" i="12"/>
  <c r="F2324" i="12"/>
  <c r="F2325" i="12"/>
  <c r="F2326" i="12"/>
  <c r="F2327" i="12"/>
  <c r="F2328" i="12"/>
  <c r="F2329" i="12"/>
  <c r="F2330" i="12"/>
  <c r="F2331" i="12"/>
  <c r="F2332" i="12"/>
  <c r="F2333" i="12"/>
  <c r="F2334" i="12"/>
  <c r="F2335" i="12"/>
  <c r="F2336" i="12"/>
  <c r="F2337" i="12"/>
  <c r="F2338" i="12"/>
  <c r="F2339" i="12"/>
  <c r="F2340" i="12"/>
  <c r="F2341" i="12"/>
  <c r="F2342" i="12"/>
  <c r="F2343" i="12"/>
  <c r="F2344" i="12"/>
  <c r="F2345" i="12"/>
  <c r="F2346" i="12"/>
  <c r="F2347" i="12"/>
  <c r="F2348" i="12"/>
  <c r="F2349" i="12"/>
  <c r="F2350" i="12"/>
  <c r="F2351" i="12"/>
  <c r="F2352" i="12"/>
  <c r="F2353" i="12"/>
  <c r="F2354" i="12"/>
  <c r="F2355" i="12"/>
  <c r="F2356" i="12"/>
  <c r="F2357" i="12"/>
  <c r="F2358" i="12"/>
  <c r="F2359" i="12"/>
  <c r="F2360" i="12"/>
  <c r="F2361" i="12"/>
  <c r="F2362" i="12"/>
  <c r="F2363" i="12"/>
  <c r="F2364" i="12"/>
  <c r="F2365" i="12"/>
  <c r="F2366" i="12"/>
  <c r="F2367" i="12"/>
  <c r="F2368" i="12"/>
  <c r="F2369" i="12"/>
  <c r="F2370" i="12"/>
  <c r="F2371" i="12"/>
  <c r="F2372" i="12"/>
  <c r="F2373" i="12"/>
  <c r="F2374" i="12"/>
  <c r="F2375" i="12"/>
  <c r="F2376" i="12"/>
  <c r="F2377" i="12"/>
  <c r="F2378" i="12"/>
  <c r="F2379" i="12"/>
  <c r="F2380" i="12"/>
  <c r="F2381" i="12"/>
  <c r="F2382" i="12"/>
  <c r="F2383" i="12"/>
  <c r="F2384" i="12"/>
  <c r="F2385" i="12"/>
  <c r="F2386" i="12"/>
  <c r="F2387" i="12"/>
  <c r="F2388" i="12"/>
  <c r="F2389" i="12"/>
  <c r="F2390" i="12"/>
  <c r="F2391" i="12"/>
  <c r="F2392" i="12"/>
  <c r="F2393" i="12"/>
  <c r="F2394" i="12"/>
  <c r="F2395" i="12"/>
  <c r="F2396" i="12"/>
  <c r="F2397" i="12"/>
  <c r="F2398" i="12"/>
  <c r="F2399" i="12"/>
  <c r="F2400" i="12"/>
  <c r="F2401" i="12"/>
  <c r="F2402" i="12"/>
  <c r="F2403" i="12"/>
  <c r="F2404" i="12"/>
  <c r="F2405" i="12"/>
  <c r="F2406" i="12"/>
  <c r="F2407" i="12"/>
  <c r="F2408" i="12"/>
  <c r="F2409" i="12"/>
  <c r="F2410" i="12"/>
  <c r="F2411" i="12"/>
  <c r="F2412" i="12"/>
  <c r="F2413" i="12"/>
  <c r="F2414" i="12"/>
  <c r="F2415" i="12"/>
  <c r="F2416" i="12"/>
  <c r="F2417" i="12"/>
  <c r="F2418" i="12"/>
  <c r="F2419" i="12"/>
  <c r="F2420" i="12"/>
  <c r="F2421" i="12"/>
  <c r="F2422" i="12"/>
  <c r="F2423" i="12"/>
  <c r="F2424" i="12"/>
  <c r="F2425" i="12"/>
  <c r="F2426" i="12"/>
  <c r="F2427" i="12"/>
  <c r="F2428" i="12"/>
  <c r="F2429" i="12"/>
  <c r="F2430" i="12"/>
  <c r="F2431" i="12"/>
  <c r="F2432" i="12"/>
  <c r="F2433" i="12"/>
  <c r="F2434" i="12"/>
  <c r="F2435" i="12"/>
  <c r="F2436" i="12"/>
  <c r="F2437" i="12"/>
  <c r="F2438" i="12"/>
  <c r="F2439" i="12"/>
  <c r="F2440" i="12"/>
  <c r="F2441" i="12"/>
  <c r="F2442" i="12"/>
  <c r="F2443" i="12"/>
  <c r="F2444" i="12"/>
  <c r="F2445" i="12"/>
  <c r="F2446" i="12"/>
  <c r="F2447" i="12"/>
  <c r="F2448" i="12"/>
  <c r="F2449" i="12"/>
  <c r="F2450" i="12"/>
  <c r="F2451" i="12"/>
  <c r="F2452" i="12"/>
  <c r="F2453" i="12"/>
  <c r="F2454" i="12"/>
  <c r="F2455" i="12"/>
  <c r="F2456" i="12"/>
  <c r="F2457" i="12"/>
  <c r="F2458" i="12"/>
  <c r="F2459" i="12"/>
  <c r="F2460" i="12"/>
  <c r="F2461" i="12"/>
  <c r="F2462" i="12"/>
  <c r="F2463" i="12"/>
  <c r="F2464" i="12"/>
  <c r="F2465" i="12"/>
  <c r="F2466" i="12"/>
  <c r="F2467" i="12"/>
  <c r="F2468" i="12"/>
  <c r="F2469" i="12"/>
  <c r="F2470" i="12"/>
  <c r="F2471" i="12"/>
  <c r="F2472" i="12"/>
  <c r="F2473" i="12"/>
  <c r="F2474" i="12"/>
  <c r="F2475" i="12"/>
  <c r="F2476" i="12"/>
  <c r="F2477" i="12"/>
  <c r="F2478" i="12"/>
  <c r="F2479" i="12"/>
  <c r="F2480" i="12"/>
  <c r="F2481" i="12"/>
  <c r="F2482" i="12"/>
  <c r="F2483" i="12"/>
  <c r="F2484" i="12"/>
  <c r="F2485" i="12"/>
  <c r="F2486" i="12"/>
  <c r="F2487" i="12"/>
  <c r="F2488" i="12"/>
  <c r="F2489" i="12"/>
  <c r="F2490" i="12"/>
  <c r="F2491" i="12"/>
  <c r="F2492" i="12"/>
  <c r="F2493" i="12"/>
  <c r="F2494" i="12"/>
  <c r="F2495" i="12"/>
  <c r="F2496" i="12"/>
  <c r="F2497" i="12"/>
  <c r="F2498" i="12"/>
  <c r="F2499" i="12"/>
  <c r="F2500" i="12"/>
  <c r="F2501" i="12"/>
  <c r="F2502" i="12"/>
  <c r="F2503" i="12"/>
  <c r="F2504" i="12"/>
  <c r="F2505" i="12"/>
  <c r="F2506" i="12"/>
  <c r="F2507" i="12"/>
  <c r="F2508" i="12"/>
  <c r="F2509" i="12"/>
  <c r="F2510" i="12"/>
  <c r="F2511" i="12"/>
  <c r="F2512" i="12"/>
  <c r="F2513" i="12"/>
  <c r="F2514" i="12"/>
  <c r="F2515" i="12"/>
  <c r="F2516" i="12"/>
  <c r="F2517" i="12"/>
  <c r="F2518" i="12"/>
  <c r="F2519" i="12"/>
  <c r="F2520" i="12"/>
  <c r="F2521" i="12"/>
  <c r="F2522" i="12"/>
  <c r="F2523" i="12"/>
  <c r="F2524" i="12"/>
  <c r="F2525" i="12"/>
  <c r="F2526" i="12"/>
  <c r="F2527" i="12"/>
  <c r="F2528" i="12"/>
  <c r="F2529" i="12"/>
  <c r="F2530" i="12"/>
  <c r="F2531" i="12"/>
  <c r="F2532" i="12"/>
  <c r="F2533" i="12"/>
  <c r="F2534" i="12"/>
  <c r="F2535" i="12"/>
  <c r="F2536" i="12"/>
  <c r="F2537" i="12"/>
  <c r="F2538" i="12"/>
  <c r="F2539" i="12"/>
  <c r="F2540" i="12"/>
  <c r="F2541" i="12"/>
  <c r="F2542" i="12"/>
  <c r="F2543" i="12"/>
  <c r="F2544" i="12"/>
  <c r="F2545" i="12"/>
  <c r="F2546" i="12"/>
  <c r="F2547" i="12"/>
  <c r="F2548" i="12"/>
  <c r="F2549" i="12"/>
  <c r="F2550" i="12"/>
  <c r="F2551" i="12"/>
  <c r="F2552" i="12"/>
  <c r="F2553" i="12"/>
  <c r="F2554" i="12"/>
  <c r="F2555" i="12"/>
  <c r="F2556" i="12"/>
  <c r="F2557" i="12"/>
  <c r="F2558" i="12"/>
  <c r="F2559" i="12"/>
  <c r="F2560" i="12"/>
  <c r="F2561" i="12"/>
  <c r="F2562" i="12"/>
  <c r="F2563" i="12"/>
  <c r="F2564" i="12"/>
  <c r="F2565" i="12"/>
  <c r="F2566" i="12"/>
  <c r="F2567" i="12"/>
  <c r="F2568" i="12"/>
  <c r="F2569" i="12"/>
  <c r="F2570" i="12"/>
  <c r="F2571" i="12"/>
  <c r="F2572" i="12"/>
  <c r="F2573" i="12"/>
  <c r="F2574" i="12"/>
  <c r="F2575" i="12"/>
  <c r="F2576" i="12"/>
  <c r="F2577" i="12"/>
  <c r="F2578" i="12"/>
  <c r="F2579" i="12"/>
  <c r="F2580" i="12"/>
  <c r="F2581" i="12"/>
  <c r="F2582" i="12"/>
  <c r="F2583" i="12"/>
  <c r="F2584" i="12"/>
  <c r="F2585" i="12"/>
  <c r="F2586" i="12"/>
  <c r="F2587" i="12"/>
  <c r="F2588" i="12"/>
  <c r="F2589" i="12"/>
  <c r="F2590" i="12"/>
  <c r="F2591" i="12"/>
  <c r="F2592" i="12"/>
  <c r="F2593" i="12"/>
  <c r="F2594" i="12"/>
  <c r="F2595" i="12"/>
  <c r="F2596" i="12"/>
  <c r="F2597" i="12"/>
  <c r="F2598" i="12"/>
  <c r="F2599" i="12"/>
  <c r="F2600" i="12"/>
  <c r="F2601" i="12"/>
  <c r="F2602" i="12"/>
  <c r="F2603" i="12"/>
  <c r="F2604" i="12"/>
  <c r="F2605" i="12"/>
  <c r="F2606" i="12"/>
  <c r="F2607" i="12"/>
  <c r="F2608" i="12"/>
  <c r="F2609" i="12"/>
  <c r="F2610" i="12"/>
  <c r="F2611" i="12"/>
  <c r="F2612" i="12"/>
  <c r="F2613" i="12"/>
  <c r="F2614" i="12"/>
  <c r="F2615" i="12"/>
  <c r="F2616" i="12"/>
  <c r="F2617" i="12"/>
  <c r="F2618" i="12"/>
  <c r="F2619" i="12"/>
  <c r="F2620" i="12"/>
  <c r="F2621" i="12"/>
  <c r="F2622" i="12"/>
  <c r="F2623" i="12"/>
  <c r="F2624" i="12"/>
  <c r="F2625" i="12"/>
  <c r="F2626" i="12"/>
  <c r="F2627" i="12"/>
  <c r="F2628" i="12"/>
  <c r="F2629" i="12"/>
  <c r="F2630" i="12"/>
  <c r="F2631" i="12"/>
  <c r="F2632" i="12"/>
  <c r="F2633" i="12"/>
  <c r="F2634" i="12"/>
  <c r="F2635" i="12"/>
  <c r="F2636" i="12"/>
  <c r="F2637" i="12"/>
  <c r="F2638" i="12"/>
  <c r="F2639" i="12"/>
  <c r="F2640" i="12"/>
  <c r="F2641" i="12"/>
  <c r="F2642" i="12"/>
  <c r="F2643" i="12"/>
  <c r="F2644" i="12"/>
  <c r="F2645" i="12"/>
  <c r="F2646" i="12"/>
  <c r="F2647" i="12"/>
  <c r="F2648" i="12"/>
  <c r="F2649" i="12"/>
  <c r="F2650" i="12"/>
  <c r="F2651" i="12"/>
  <c r="F2652" i="12"/>
  <c r="F2653" i="12"/>
  <c r="F2654" i="12"/>
  <c r="F2655" i="12"/>
  <c r="F2656" i="12"/>
  <c r="F2657" i="12"/>
  <c r="F2658" i="12"/>
  <c r="F2659" i="12"/>
  <c r="F2660" i="12"/>
  <c r="F2661" i="12"/>
  <c r="F2662" i="12"/>
  <c r="F2663" i="12"/>
  <c r="F2664" i="12"/>
  <c r="F2665" i="12"/>
  <c r="F2666" i="12"/>
  <c r="F2667" i="12"/>
  <c r="F2668" i="12"/>
  <c r="F2669" i="12"/>
  <c r="F2670" i="12"/>
  <c r="F2671" i="12"/>
  <c r="F2672" i="12"/>
  <c r="F2673" i="12"/>
  <c r="F2674" i="12"/>
  <c r="F2675" i="12"/>
  <c r="F2676" i="12"/>
  <c r="F2677" i="12"/>
  <c r="F2678" i="12"/>
  <c r="F2679" i="12"/>
  <c r="F2680" i="12"/>
  <c r="F2681" i="12"/>
  <c r="F2682" i="12"/>
  <c r="F2683" i="12"/>
  <c r="F2684" i="12"/>
  <c r="F2685" i="12"/>
  <c r="F2686" i="12"/>
  <c r="F2687" i="12"/>
  <c r="F2688" i="12"/>
  <c r="F2689" i="12"/>
  <c r="F2690" i="12"/>
  <c r="F2691" i="12"/>
  <c r="F2692" i="12"/>
  <c r="F2693" i="12"/>
  <c r="F2694" i="12"/>
  <c r="F2695" i="12"/>
  <c r="F2696" i="12"/>
  <c r="F2697" i="12"/>
  <c r="F2698" i="12"/>
  <c r="F2699" i="12"/>
  <c r="F2700" i="12"/>
  <c r="F2701" i="12"/>
  <c r="F2702" i="12"/>
  <c r="F2703" i="12"/>
  <c r="F2704" i="12"/>
  <c r="F2705" i="12"/>
  <c r="F2706" i="12"/>
  <c r="F2707" i="12"/>
  <c r="F2708" i="12"/>
  <c r="F2709" i="12"/>
  <c r="F2710" i="12"/>
  <c r="F2711" i="12"/>
  <c r="F2712" i="12"/>
  <c r="F2713" i="12"/>
  <c r="F2714" i="12"/>
  <c r="F2715" i="12"/>
  <c r="F2716" i="12"/>
  <c r="F2717" i="12"/>
  <c r="F2718" i="12"/>
  <c r="F2719" i="12"/>
  <c r="F2720" i="12"/>
  <c r="F2721" i="12"/>
  <c r="F2722" i="12"/>
  <c r="F2723" i="12"/>
  <c r="F2724" i="12"/>
  <c r="F2725" i="12"/>
  <c r="F2726" i="12"/>
  <c r="F2727" i="12"/>
  <c r="F2728" i="12"/>
  <c r="F2729" i="12"/>
  <c r="F2730" i="12"/>
  <c r="F2731" i="12"/>
  <c r="F2732" i="12"/>
  <c r="F2733" i="12"/>
  <c r="F2734" i="12"/>
  <c r="F2735" i="12"/>
  <c r="F2736" i="12"/>
  <c r="F2737" i="12"/>
  <c r="F2738" i="12"/>
  <c r="F2739" i="12"/>
  <c r="F2740" i="12"/>
  <c r="F2741" i="12"/>
  <c r="F2742" i="12"/>
  <c r="F2743" i="12"/>
  <c r="F2744" i="12"/>
  <c r="F2745" i="12"/>
  <c r="F2746" i="12"/>
  <c r="F2747" i="12"/>
  <c r="F2748" i="12"/>
  <c r="F2749" i="12"/>
  <c r="F2750" i="12"/>
  <c r="F2751" i="12"/>
  <c r="F2752" i="12"/>
  <c r="F2753" i="12"/>
  <c r="F2754" i="12"/>
  <c r="F2755" i="12"/>
  <c r="F2756" i="12"/>
  <c r="F2757" i="12"/>
  <c r="F2758" i="12"/>
  <c r="F2759" i="12"/>
  <c r="F2760" i="12"/>
  <c r="F2761" i="12"/>
  <c r="F2762" i="12"/>
  <c r="F2763" i="12"/>
  <c r="F2764" i="12"/>
  <c r="F2765" i="12"/>
  <c r="F2766" i="12"/>
  <c r="F2767" i="12"/>
  <c r="F2768" i="12"/>
  <c r="F2769" i="12"/>
  <c r="F2770" i="12"/>
  <c r="F2771" i="12"/>
  <c r="F2772" i="12"/>
  <c r="F2773" i="12"/>
  <c r="F2774" i="12"/>
  <c r="F2775" i="12"/>
  <c r="F2776" i="12"/>
  <c r="F2777" i="12"/>
  <c r="F2778" i="12"/>
  <c r="F2779" i="12"/>
  <c r="F2780" i="12"/>
  <c r="F2781" i="12"/>
  <c r="F2782" i="12"/>
  <c r="F2783" i="12"/>
  <c r="F2784" i="12"/>
  <c r="F2785" i="12"/>
  <c r="F2786" i="12"/>
  <c r="F2787" i="12"/>
  <c r="F2788" i="12"/>
  <c r="F2789" i="12"/>
  <c r="F2790" i="12"/>
  <c r="F2791" i="12"/>
  <c r="F2792" i="12"/>
  <c r="F2793" i="12"/>
  <c r="F2794" i="12"/>
  <c r="F2795" i="12"/>
  <c r="F2796" i="12"/>
  <c r="F2797" i="12"/>
  <c r="F2798" i="12"/>
  <c r="F2799" i="12"/>
  <c r="F2800" i="12"/>
  <c r="F2801" i="12"/>
  <c r="F2802" i="12"/>
  <c r="F2803" i="12"/>
  <c r="F2804" i="12"/>
  <c r="F2805" i="12"/>
  <c r="F2806" i="12"/>
  <c r="F2807" i="12"/>
  <c r="F2808" i="12"/>
  <c r="F2809" i="12"/>
  <c r="F2810" i="12"/>
  <c r="F2811" i="12"/>
  <c r="F2812" i="12"/>
  <c r="F2813" i="12"/>
  <c r="F2814" i="12"/>
  <c r="F2815" i="12"/>
  <c r="F2816" i="12"/>
  <c r="F2817" i="12"/>
  <c r="F2818" i="12"/>
  <c r="F2819" i="12"/>
  <c r="F2820" i="12"/>
  <c r="F2821" i="12"/>
  <c r="F2822" i="12"/>
  <c r="F2823" i="12"/>
  <c r="F2824" i="12"/>
  <c r="F2825" i="12"/>
  <c r="F2826" i="12"/>
  <c r="F2827" i="12"/>
  <c r="F2828" i="12"/>
  <c r="F2829" i="12"/>
  <c r="F2830" i="12"/>
  <c r="F2831" i="12"/>
  <c r="F2832" i="12"/>
  <c r="F2833" i="12"/>
  <c r="F2834" i="12"/>
  <c r="F2835" i="12"/>
  <c r="F2836" i="12"/>
  <c r="F2837" i="12"/>
  <c r="F2838" i="12"/>
  <c r="F2839" i="12"/>
  <c r="F2840" i="12"/>
  <c r="F2841" i="12"/>
  <c r="F2842" i="12"/>
  <c r="F2843" i="12"/>
  <c r="F2844" i="12"/>
  <c r="F2845" i="12"/>
  <c r="F2846" i="12"/>
  <c r="F2847" i="12"/>
  <c r="F2848" i="12"/>
  <c r="F2849" i="12"/>
  <c r="F2850" i="12"/>
  <c r="F2851" i="12"/>
  <c r="F2852" i="12"/>
  <c r="F2853" i="12"/>
  <c r="F2854" i="12"/>
  <c r="F2855" i="12"/>
  <c r="F2856" i="12"/>
  <c r="F2857" i="12"/>
  <c r="F2858" i="12"/>
  <c r="F2859" i="12"/>
  <c r="F2860" i="12"/>
  <c r="F2861" i="12"/>
  <c r="F2862" i="12"/>
  <c r="F2863" i="12"/>
  <c r="F2864" i="12"/>
  <c r="F2865" i="12"/>
  <c r="F2866" i="12"/>
  <c r="F2867" i="12"/>
  <c r="F2868" i="12"/>
  <c r="F2869" i="12"/>
  <c r="F2870" i="12"/>
  <c r="F2871" i="12"/>
  <c r="F2872" i="12"/>
  <c r="F2873" i="12"/>
  <c r="F2874" i="12"/>
  <c r="F2875" i="12"/>
  <c r="F2876" i="12"/>
  <c r="F2877" i="12"/>
  <c r="F2878" i="12"/>
  <c r="F2879" i="12"/>
  <c r="F2880" i="12"/>
  <c r="F2881" i="12"/>
  <c r="F2882" i="12"/>
  <c r="F2883" i="12"/>
  <c r="F2884" i="12"/>
  <c r="F2885" i="12"/>
  <c r="F2886" i="12"/>
  <c r="F2887" i="12"/>
  <c r="F2888" i="12"/>
  <c r="F2889" i="12"/>
  <c r="F2890" i="12"/>
  <c r="F2891" i="12"/>
  <c r="F2892" i="12"/>
  <c r="F2893" i="12"/>
  <c r="F2894" i="12"/>
  <c r="F2895" i="12"/>
  <c r="F2896" i="12"/>
  <c r="F2897" i="12"/>
  <c r="F2898" i="12"/>
  <c r="F2899" i="12"/>
  <c r="F2900" i="12"/>
  <c r="F2901" i="12"/>
  <c r="F2902" i="12"/>
  <c r="F2903" i="12"/>
  <c r="F2904" i="12"/>
  <c r="F2905" i="12"/>
  <c r="F2906" i="12"/>
  <c r="F2907" i="12"/>
  <c r="F2908" i="12"/>
  <c r="F2909" i="12"/>
  <c r="F2910" i="12"/>
  <c r="F2911" i="12"/>
  <c r="F2912" i="12"/>
  <c r="F2913" i="12"/>
  <c r="F2914" i="12"/>
  <c r="F2915" i="12"/>
  <c r="F2916" i="12"/>
  <c r="F2917" i="12"/>
  <c r="F2918" i="12"/>
  <c r="F2919" i="12"/>
  <c r="F2920" i="12"/>
  <c r="F2921" i="12"/>
  <c r="F2922" i="12"/>
  <c r="F2923" i="12"/>
  <c r="F2924" i="12"/>
  <c r="F2925" i="12"/>
  <c r="F2926" i="12"/>
  <c r="F2927" i="12"/>
  <c r="F2928" i="12"/>
  <c r="F2929" i="12"/>
  <c r="F2930" i="12"/>
  <c r="F2931" i="12"/>
  <c r="F2932" i="12"/>
  <c r="F2933" i="12"/>
  <c r="F2934" i="12"/>
  <c r="F2935" i="12"/>
  <c r="F2936" i="12"/>
  <c r="F2937" i="12"/>
  <c r="F2938" i="12"/>
  <c r="F2939" i="12"/>
  <c r="F2940" i="12"/>
  <c r="F2941" i="12"/>
  <c r="F2942" i="12"/>
  <c r="F2943" i="12"/>
  <c r="F2944" i="12"/>
  <c r="F2945" i="12"/>
  <c r="F2946" i="12"/>
  <c r="F2947" i="12"/>
  <c r="F2948" i="12"/>
  <c r="F2949" i="12"/>
  <c r="F2950" i="12"/>
  <c r="F2951" i="12"/>
  <c r="F2952" i="12"/>
  <c r="F2953" i="12"/>
  <c r="F2954" i="12"/>
  <c r="F2955" i="12"/>
  <c r="F2956" i="12"/>
  <c r="F2957" i="12"/>
  <c r="F2958" i="12"/>
  <c r="F2959" i="12"/>
  <c r="F2960" i="12"/>
  <c r="F2961" i="12"/>
  <c r="F2962" i="12"/>
  <c r="F2963" i="12"/>
  <c r="F2964" i="12"/>
  <c r="F2965" i="12"/>
  <c r="F2966" i="12"/>
  <c r="F2967" i="12"/>
  <c r="F2968" i="12"/>
  <c r="F2969" i="12"/>
  <c r="F2970" i="12"/>
  <c r="F2971" i="12"/>
  <c r="F2972" i="12"/>
  <c r="F2973" i="12"/>
  <c r="F2974" i="12"/>
  <c r="F2975" i="12"/>
  <c r="F2976" i="12"/>
  <c r="F2977" i="12"/>
  <c r="F2978" i="12"/>
  <c r="F2979" i="12"/>
  <c r="F2980" i="12"/>
  <c r="F2981" i="12"/>
  <c r="F2982" i="12"/>
  <c r="F2983" i="12"/>
  <c r="F2984" i="12"/>
  <c r="F2985" i="12"/>
  <c r="F2986" i="12"/>
  <c r="F2987" i="12"/>
  <c r="F2988" i="12"/>
  <c r="F2989" i="12"/>
  <c r="F2990" i="12"/>
  <c r="F2991" i="12"/>
  <c r="F2992" i="12"/>
  <c r="F2993" i="12"/>
  <c r="F2994" i="12"/>
  <c r="F2995" i="12"/>
  <c r="F2996" i="12"/>
  <c r="F2997" i="12"/>
  <c r="F2998" i="12"/>
  <c r="F2999" i="12"/>
  <c r="F3000" i="12"/>
  <c r="F3001" i="12"/>
  <c r="F3002" i="12"/>
  <c r="F3003" i="12"/>
  <c r="F3004" i="12"/>
  <c r="F3005" i="12"/>
  <c r="F3006" i="12"/>
  <c r="F3007" i="12"/>
  <c r="F3008" i="12"/>
  <c r="F3009" i="12"/>
  <c r="F3010" i="12"/>
  <c r="F3011" i="12"/>
  <c r="F3012" i="12"/>
  <c r="F3013" i="12"/>
  <c r="F3014" i="12"/>
  <c r="F3015" i="12"/>
  <c r="F3016" i="12"/>
  <c r="F3017" i="12"/>
  <c r="F3018" i="12"/>
  <c r="F3019" i="12"/>
  <c r="F3020" i="12"/>
  <c r="F3021" i="12"/>
  <c r="F3022" i="12"/>
  <c r="F3023" i="12"/>
  <c r="F3024" i="12"/>
  <c r="F3025" i="12"/>
  <c r="F3026" i="12"/>
  <c r="F3027" i="12"/>
  <c r="F3028" i="12"/>
  <c r="F3029" i="12"/>
  <c r="F3030" i="12"/>
  <c r="F3031" i="12"/>
  <c r="F3032" i="12"/>
  <c r="F3033" i="12"/>
  <c r="F3034" i="12"/>
  <c r="F3035" i="12"/>
  <c r="F3036" i="12"/>
  <c r="F3037" i="12"/>
  <c r="F3038" i="12"/>
  <c r="F3039" i="12"/>
  <c r="F3040" i="12"/>
  <c r="F3041" i="12"/>
  <c r="F3042" i="12"/>
  <c r="F3043" i="12"/>
  <c r="F3044" i="12"/>
  <c r="F3045" i="12"/>
  <c r="F3046" i="12"/>
  <c r="F3047" i="12"/>
  <c r="F3048" i="12"/>
  <c r="F3049" i="12"/>
  <c r="F3050" i="12"/>
  <c r="F3051" i="12"/>
  <c r="F3052" i="12"/>
  <c r="F3053" i="12"/>
  <c r="F3054" i="12"/>
  <c r="F3055" i="12"/>
  <c r="F3056" i="12"/>
  <c r="F3057" i="12"/>
  <c r="F3058" i="12"/>
  <c r="F3059" i="12"/>
  <c r="F3060" i="12"/>
  <c r="F3061" i="12"/>
  <c r="F3062" i="12"/>
  <c r="F3063" i="12"/>
  <c r="F3064" i="12"/>
  <c r="F3065" i="12"/>
  <c r="F3066" i="12"/>
  <c r="F3067" i="12"/>
  <c r="F3068" i="12"/>
  <c r="F3069" i="12"/>
  <c r="F3070" i="12"/>
  <c r="F3071" i="12"/>
  <c r="F3072" i="12"/>
  <c r="F3073" i="12"/>
  <c r="F3074" i="12"/>
  <c r="F3075" i="12"/>
  <c r="F3076" i="12"/>
  <c r="F3077" i="12"/>
  <c r="F3078" i="12"/>
  <c r="F3079" i="12"/>
  <c r="F3080" i="12"/>
  <c r="F3081" i="12"/>
  <c r="F3082" i="12"/>
  <c r="F3083" i="12"/>
  <c r="F3084" i="12"/>
  <c r="F3085" i="12"/>
  <c r="F3086" i="12"/>
  <c r="F3087" i="12"/>
  <c r="F3088" i="12"/>
  <c r="F3089" i="12"/>
  <c r="F3090" i="12"/>
  <c r="F3091" i="12"/>
  <c r="F3092" i="12"/>
  <c r="F3093" i="12"/>
  <c r="F3094" i="12"/>
  <c r="F3095" i="12"/>
  <c r="F3096" i="12"/>
  <c r="F3097" i="12"/>
  <c r="F3098" i="12"/>
  <c r="F3099" i="12"/>
  <c r="F3100" i="12"/>
  <c r="F3101" i="12"/>
  <c r="F3102" i="12"/>
  <c r="F3103" i="12"/>
  <c r="F3104" i="12"/>
  <c r="F3105" i="12"/>
  <c r="F3106" i="12"/>
  <c r="F3107" i="12"/>
  <c r="F3108" i="12"/>
  <c r="F3109" i="12"/>
  <c r="F3110" i="12"/>
  <c r="F3111" i="12"/>
  <c r="F3112" i="12"/>
  <c r="F3113" i="12"/>
  <c r="F3114" i="12"/>
  <c r="F3115" i="12"/>
  <c r="F3116" i="12"/>
  <c r="F3117" i="12"/>
  <c r="F3118" i="12"/>
  <c r="F3119" i="12"/>
  <c r="F3120" i="12"/>
  <c r="F3121" i="12"/>
  <c r="F3122" i="12"/>
  <c r="F3123" i="12"/>
  <c r="F3124" i="12"/>
  <c r="F3125" i="12"/>
  <c r="F3126" i="12"/>
  <c r="F3127" i="12"/>
  <c r="F3128" i="12"/>
  <c r="F3129" i="12"/>
  <c r="F3130" i="12"/>
  <c r="F3131" i="12"/>
  <c r="F3132" i="12"/>
  <c r="F3133" i="12"/>
  <c r="F3134" i="12"/>
  <c r="F3135" i="12"/>
  <c r="F3136" i="12"/>
  <c r="F3137" i="12"/>
  <c r="F3138" i="12"/>
  <c r="F3139" i="12"/>
  <c r="F3140" i="12"/>
  <c r="F3141" i="12"/>
  <c r="F3142" i="12"/>
  <c r="F3143" i="12"/>
  <c r="F3144" i="12"/>
  <c r="F3145" i="12"/>
  <c r="F3146" i="12"/>
  <c r="F3147" i="12"/>
  <c r="F3148" i="12"/>
  <c r="F3149" i="12"/>
  <c r="F3150" i="12"/>
  <c r="F3151" i="12"/>
  <c r="F3152" i="12"/>
  <c r="F3153" i="12"/>
  <c r="F3154" i="12"/>
  <c r="F3155" i="12"/>
  <c r="F3156" i="12"/>
  <c r="F3157" i="12"/>
  <c r="F3158" i="12"/>
  <c r="F3159" i="12"/>
  <c r="F3160" i="12"/>
  <c r="F3161" i="12"/>
  <c r="F3162" i="12"/>
  <c r="F3163" i="12"/>
  <c r="F3164" i="12"/>
  <c r="F3165" i="12"/>
  <c r="F3166" i="12"/>
  <c r="F3167" i="12"/>
  <c r="F3168" i="12"/>
  <c r="F3169" i="12"/>
  <c r="F3170" i="12"/>
  <c r="F3171" i="12"/>
  <c r="F3172" i="12"/>
  <c r="F3173" i="12"/>
  <c r="F3174" i="12"/>
  <c r="F3175" i="12"/>
  <c r="F3176" i="12"/>
  <c r="F3177" i="12"/>
  <c r="F3178" i="12"/>
  <c r="F3179" i="12"/>
  <c r="F3180" i="12"/>
  <c r="F3181" i="12"/>
  <c r="F3182" i="12"/>
  <c r="F3183" i="12"/>
  <c r="F3184" i="12"/>
  <c r="F3185" i="12"/>
  <c r="F3186" i="12"/>
  <c r="F3187" i="12"/>
  <c r="F3188" i="12"/>
  <c r="F3189" i="12"/>
  <c r="F3190" i="12"/>
  <c r="F3191" i="12"/>
  <c r="F3192" i="12"/>
  <c r="F3193" i="12"/>
  <c r="F3194" i="12"/>
  <c r="F3195" i="12"/>
  <c r="F3196" i="12"/>
  <c r="F3197" i="12"/>
  <c r="F3198" i="12"/>
  <c r="F3199" i="12"/>
  <c r="F3200" i="12"/>
  <c r="F3201" i="12"/>
  <c r="F3202" i="12"/>
  <c r="F3203" i="12"/>
  <c r="F3204" i="12"/>
  <c r="F3205" i="12"/>
  <c r="F3206" i="12"/>
  <c r="F3207" i="12"/>
  <c r="F3208" i="12"/>
  <c r="F3209" i="12"/>
  <c r="F3210" i="12"/>
  <c r="F3211" i="12"/>
  <c r="F3212" i="12"/>
  <c r="F3213" i="12"/>
  <c r="F3214" i="12"/>
  <c r="F3215" i="12"/>
  <c r="F3216" i="12"/>
  <c r="F3217" i="12"/>
  <c r="F3218" i="12"/>
  <c r="F3219" i="12"/>
  <c r="F3220" i="12"/>
  <c r="F3221" i="12"/>
  <c r="F3222" i="12"/>
  <c r="F3223" i="12"/>
  <c r="F3224" i="12"/>
  <c r="F3225" i="12"/>
  <c r="F3226" i="12"/>
  <c r="F3227" i="12"/>
  <c r="F3228" i="12"/>
  <c r="F3229" i="12"/>
  <c r="F3230" i="12"/>
  <c r="F3231" i="12"/>
  <c r="F3232" i="12"/>
  <c r="F3233" i="12"/>
  <c r="F3234" i="12"/>
  <c r="F3235" i="12"/>
  <c r="F3236" i="12"/>
  <c r="F3237" i="12"/>
  <c r="F3238" i="12"/>
  <c r="F3239" i="12"/>
  <c r="F3240" i="12"/>
  <c r="F3241" i="12"/>
  <c r="F3242" i="12"/>
  <c r="F3243" i="12"/>
  <c r="F3244" i="12"/>
  <c r="F3245" i="12"/>
  <c r="F3246" i="12"/>
  <c r="F3247" i="12"/>
  <c r="F3248" i="12"/>
  <c r="F3249" i="12"/>
  <c r="F3250" i="12"/>
  <c r="F3251" i="12"/>
  <c r="F3252" i="12"/>
  <c r="F3253" i="12"/>
  <c r="F3254" i="12"/>
  <c r="F3255" i="12"/>
  <c r="F3256" i="12"/>
  <c r="F3257" i="12"/>
  <c r="F3258" i="12"/>
  <c r="F3259" i="12"/>
  <c r="F3260" i="12"/>
  <c r="F3261" i="12"/>
  <c r="F3262" i="12"/>
  <c r="F3263" i="12"/>
  <c r="F3264" i="12"/>
  <c r="F3265" i="12"/>
  <c r="F3266" i="12"/>
  <c r="F3267" i="12"/>
  <c r="F3268" i="12"/>
  <c r="F3269" i="12"/>
  <c r="F3270" i="12"/>
  <c r="F3271" i="12"/>
  <c r="F3272" i="12"/>
  <c r="F3273" i="12"/>
  <c r="F3274" i="12"/>
  <c r="F3275" i="12"/>
  <c r="F3276" i="12"/>
  <c r="F3277" i="12"/>
  <c r="F3278" i="12"/>
  <c r="F3279" i="12"/>
  <c r="F3280" i="12"/>
  <c r="F3281" i="12"/>
  <c r="F3282" i="12"/>
  <c r="F3283" i="12"/>
  <c r="F3284" i="12"/>
  <c r="F3285" i="12"/>
  <c r="F3286" i="12"/>
  <c r="F3287" i="12"/>
  <c r="F3288" i="12"/>
  <c r="F3289" i="12"/>
  <c r="F3290" i="12"/>
  <c r="F3291" i="12"/>
  <c r="F3292" i="12"/>
  <c r="F3293" i="12"/>
  <c r="F3294" i="12"/>
  <c r="F3295" i="12"/>
  <c r="F3296" i="12"/>
  <c r="F3297" i="12"/>
  <c r="F3298" i="12"/>
  <c r="F3299" i="12"/>
  <c r="F3300" i="12"/>
  <c r="F3301" i="12"/>
  <c r="F3302" i="12"/>
  <c r="F3303" i="12"/>
  <c r="F3304" i="12"/>
  <c r="F3305" i="12"/>
  <c r="F3306" i="12"/>
  <c r="F3307" i="12"/>
  <c r="F3308" i="12"/>
  <c r="F3309" i="12"/>
  <c r="F3310" i="12"/>
  <c r="F3311" i="12"/>
  <c r="F3312" i="12"/>
  <c r="F3313" i="12"/>
  <c r="F3314" i="12"/>
  <c r="F3315" i="12"/>
  <c r="F3316" i="12"/>
  <c r="F3317" i="12"/>
  <c r="F3318" i="12"/>
  <c r="F3319" i="12"/>
  <c r="F3320" i="12"/>
  <c r="F3321" i="12"/>
  <c r="F3322" i="12"/>
  <c r="F3323" i="12"/>
  <c r="F3324" i="12"/>
  <c r="F3325" i="12"/>
  <c r="F3326" i="12"/>
  <c r="F3327" i="12"/>
  <c r="F3328" i="12"/>
  <c r="F3329" i="12"/>
  <c r="F3330" i="12"/>
  <c r="F3331" i="12"/>
  <c r="F3332" i="12"/>
  <c r="F3333" i="12"/>
  <c r="F3334" i="12"/>
  <c r="F3335" i="12"/>
  <c r="F3336" i="12"/>
  <c r="F3337" i="12"/>
  <c r="F3338" i="12"/>
  <c r="F3339" i="12"/>
  <c r="F3340" i="12"/>
  <c r="F3341" i="12"/>
  <c r="F3342" i="12"/>
  <c r="F3343" i="12"/>
  <c r="F3344" i="12"/>
  <c r="F3345" i="12"/>
  <c r="F3346" i="12"/>
  <c r="F3347" i="12"/>
  <c r="F3348" i="12"/>
  <c r="F3349" i="12"/>
  <c r="F3350" i="12"/>
  <c r="F3351" i="12"/>
  <c r="F3352" i="12"/>
  <c r="F3353" i="12"/>
  <c r="F3354" i="12"/>
  <c r="F3355" i="12"/>
  <c r="F3356" i="12"/>
  <c r="F3357" i="12"/>
  <c r="F3358" i="12"/>
  <c r="F3359" i="12"/>
  <c r="F3360" i="12"/>
  <c r="F3361" i="12"/>
  <c r="F3362" i="12"/>
  <c r="F3363" i="12"/>
  <c r="F3364" i="12"/>
  <c r="F3365" i="12"/>
  <c r="F3366" i="12"/>
  <c r="F3367" i="12"/>
  <c r="F3368" i="12"/>
  <c r="F3369" i="12"/>
  <c r="F3370" i="12"/>
  <c r="F3371" i="12"/>
  <c r="F3372" i="12"/>
  <c r="F3373" i="12"/>
  <c r="F3374" i="12"/>
  <c r="F3375" i="12"/>
  <c r="F3376" i="12"/>
  <c r="F3377" i="12"/>
  <c r="F3378" i="12"/>
  <c r="F3379" i="12"/>
  <c r="F3380" i="12"/>
  <c r="F3381" i="12"/>
  <c r="F3382" i="12"/>
  <c r="F3383" i="12"/>
  <c r="F3384" i="12"/>
  <c r="F3385" i="12"/>
  <c r="F3386" i="12"/>
  <c r="F3387" i="12"/>
  <c r="F3388" i="12"/>
  <c r="F3389" i="12"/>
  <c r="F3390" i="12"/>
  <c r="F3391" i="12"/>
  <c r="F3392" i="12"/>
  <c r="F3393" i="12"/>
  <c r="F3394" i="12"/>
  <c r="F3395" i="12"/>
  <c r="F3396" i="12"/>
  <c r="F3397" i="12"/>
  <c r="F3398" i="12"/>
  <c r="F3399" i="12"/>
  <c r="F3400" i="12"/>
  <c r="F3401" i="12"/>
  <c r="F3402" i="12"/>
  <c r="F3403" i="12"/>
  <c r="F3404" i="12"/>
  <c r="F3405" i="12"/>
  <c r="F3406" i="12"/>
  <c r="F3407" i="12"/>
  <c r="F3408" i="12"/>
  <c r="F3409" i="12"/>
  <c r="F3410" i="12"/>
  <c r="F3411" i="12"/>
  <c r="F3412" i="12"/>
  <c r="F3413" i="12"/>
  <c r="F3414" i="12"/>
  <c r="F3415" i="12"/>
  <c r="F3416" i="12"/>
  <c r="F3417" i="12"/>
  <c r="F3418" i="12"/>
  <c r="F3419" i="12"/>
  <c r="F3420" i="12"/>
  <c r="F3421" i="12"/>
  <c r="F3422" i="12"/>
  <c r="F3423" i="12"/>
  <c r="F3424" i="12"/>
  <c r="F3425" i="12"/>
  <c r="F3426" i="12"/>
  <c r="F3427" i="12"/>
  <c r="F3428" i="12"/>
  <c r="F3429" i="12"/>
  <c r="F3430" i="12"/>
  <c r="F3431" i="12"/>
  <c r="F3432" i="12"/>
  <c r="F3433" i="12"/>
  <c r="F3434" i="12"/>
  <c r="F3435" i="12"/>
  <c r="F3436" i="12"/>
  <c r="F3437" i="12"/>
  <c r="F3438" i="12"/>
  <c r="F3439" i="12"/>
  <c r="F3440" i="12"/>
  <c r="F3441" i="12"/>
  <c r="F3442" i="12"/>
  <c r="F3443" i="12"/>
  <c r="F3444" i="12"/>
  <c r="F3445" i="12"/>
  <c r="F3446" i="12"/>
  <c r="F3447" i="12"/>
  <c r="F3448" i="12"/>
  <c r="F3449" i="12"/>
  <c r="F3450" i="12"/>
  <c r="F3451" i="12"/>
  <c r="F3452" i="12"/>
  <c r="F3453" i="12"/>
  <c r="F3454" i="12"/>
  <c r="F3455" i="12"/>
  <c r="F3456" i="12"/>
  <c r="F3457" i="12"/>
  <c r="F3458" i="12"/>
  <c r="F3459" i="12"/>
  <c r="F3460" i="12"/>
  <c r="F3461" i="12"/>
  <c r="F3462" i="12"/>
  <c r="F3463" i="12"/>
  <c r="F3464" i="12"/>
  <c r="F3465" i="12"/>
  <c r="F3466" i="12"/>
  <c r="F3467" i="12"/>
  <c r="F3468" i="12"/>
  <c r="F3469" i="12"/>
  <c r="F3470" i="12"/>
  <c r="F3471" i="12"/>
  <c r="F3472" i="12"/>
  <c r="F3473" i="12"/>
  <c r="B3467" i="12"/>
  <c r="B3468" i="12"/>
  <c r="B3469" i="12"/>
  <c r="B3470" i="12"/>
  <c r="B3471" i="12"/>
  <c r="B3472" i="12"/>
  <c r="B3473" i="12"/>
  <c r="H3467" i="12"/>
  <c r="H3468" i="12"/>
  <c r="H3469" i="12"/>
  <c r="H3470" i="12"/>
  <c r="H3471" i="12"/>
  <c r="H3472" i="12"/>
  <c r="H3473" i="12"/>
  <c r="J3467" i="12"/>
  <c r="J3468" i="12"/>
  <c r="J3469" i="12"/>
  <c r="J3470" i="12"/>
  <c r="J3471" i="12"/>
  <c r="J3472" i="12"/>
  <c r="J3473" i="12"/>
  <c r="M3467" i="12"/>
  <c r="M3468" i="12"/>
  <c r="M3469" i="12"/>
  <c r="M3470" i="12"/>
  <c r="M3471" i="12"/>
  <c r="M3472" i="12"/>
  <c r="M3473" i="12"/>
  <c r="O3467" i="12"/>
  <c r="O3468" i="12"/>
  <c r="O3469" i="12"/>
  <c r="O3470" i="12"/>
  <c r="O3471" i="12"/>
  <c r="O3472" i="12"/>
  <c r="O3473" i="12"/>
  <c r="R3467" i="12"/>
  <c r="R3468" i="12"/>
  <c r="R3469" i="12"/>
  <c r="R3470" i="12"/>
  <c r="R3471" i="12"/>
  <c r="R3472" i="12"/>
  <c r="R3473" i="12"/>
  <c r="T3467" i="12"/>
  <c r="T3468" i="12"/>
  <c r="T3469" i="12"/>
  <c r="T3470" i="12"/>
  <c r="T3471" i="12"/>
  <c r="T3472" i="12"/>
  <c r="T3473" i="12"/>
  <c r="C399" i="3"/>
  <c r="T2" i="12"/>
  <c r="T3" i="12"/>
  <c r="T4" i="12"/>
  <c r="T5" i="12"/>
  <c r="T6" i="12"/>
  <c r="T7" i="12"/>
  <c r="T8" i="12"/>
  <c r="T9" i="12"/>
  <c r="T10" i="12"/>
  <c r="T11" i="12"/>
  <c r="T12" i="12"/>
  <c r="T13" i="12"/>
  <c r="T14" i="12"/>
  <c r="T15" i="12"/>
  <c r="T16" i="12"/>
  <c r="T17" i="12"/>
  <c r="T18" i="12"/>
  <c r="T19" i="12"/>
  <c r="T20" i="12"/>
  <c r="T21" i="12"/>
  <c r="T22" i="12"/>
  <c r="T23" i="12"/>
  <c r="T24" i="12"/>
  <c r="T25" i="12"/>
  <c r="T26" i="12"/>
  <c r="T27" i="12"/>
  <c r="T28" i="12"/>
  <c r="T29" i="12"/>
  <c r="T30" i="12"/>
  <c r="T31" i="12"/>
  <c r="T32" i="12"/>
  <c r="T33" i="12"/>
  <c r="T34" i="12"/>
  <c r="T35" i="12"/>
  <c r="T36" i="12"/>
  <c r="T37" i="12"/>
  <c r="T38" i="12"/>
  <c r="T39" i="12"/>
  <c r="T40" i="12"/>
  <c r="T41" i="12"/>
  <c r="T42" i="12"/>
  <c r="T43" i="12"/>
  <c r="T44" i="12"/>
  <c r="T45" i="12"/>
  <c r="T46" i="12"/>
  <c r="T47" i="12"/>
  <c r="T48" i="12"/>
  <c r="T49" i="12"/>
  <c r="T50" i="12"/>
  <c r="T51" i="12"/>
  <c r="T52" i="12"/>
  <c r="T53" i="12"/>
  <c r="T54" i="12"/>
  <c r="T55" i="12"/>
  <c r="T56" i="12"/>
  <c r="T57" i="12"/>
  <c r="T58" i="12"/>
  <c r="T59" i="12"/>
  <c r="T60" i="12"/>
  <c r="T61" i="12"/>
  <c r="T62" i="12"/>
  <c r="T63" i="12"/>
  <c r="T64" i="12"/>
  <c r="T65" i="12"/>
  <c r="T66" i="12"/>
  <c r="T67" i="12"/>
  <c r="T68" i="12"/>
  <c r="T69" i="12"/>
  <c r="T70" i="12"/>
  <c r="T71" i="12"/>
  <c r="T72" i="12"/>
  <c r="T73" i="12"/>
  <c r="T74" i="12"/>
  <c r="T75" i="12"/>
  <c r="T76" i="12"/>
  <c r="T77" i="12"/>
  <c r="T78" i="12"/>
  <c r="T79" i="12"/>
  <c r="T80" i="12"/>
  <c r="T81" i="12"/>
  <c r="T82" i="12"/>
  <c r="T83" i="12"/>
  <c r="T84" i="12"/>
  <c r="T85" i="12"/>
  <c r="T86" i="12"/>
  <c r="T87" i="12"/>
  <c r="T88" i="12"/>
  <c r="T89" i="12"/>
  <c r="T90" i="12"/>
  <c r="T91" i="12"/>
  <c r="T92" i="12"/>
  <c r="T93" i="12"/>
  <c r="T94" i="12"/>
  <c r="T95" i="12"/>
  <c r="T96" i="12"/>
  <c r="T97" i="12"/>
  <c r="T98" i="12"/>
  <c r="T99" i="12"/>
  <c r="T100" i="12"/>
  <c r="T101" i="12"/>
  <c r="T102" i="12"/>
  <c r="T103" i="12"/>
  <c r="T104" i="12"/>
  <c r="T105" i="12"/>
  <c r="T106" i="12"/>
  <c r="T107" i="12"/>
  <c r="T108" i="12"/>
  <c r="T109" i="12"/>
  <c r="T110" i="12"/>
  <c r="T111" i="12"/>
  <c r="T112" i="12"/>
  <c r="T113" i="12"/>
  <c r="T114" i="12"/>
  <c r="T115" i="12"/>
  <c r="T116" i="12"/>
  <c r="T117" i="12"/>
  <c r="T118" i="12"/>
  <c r="T119" i="12"/>
  <c r="T120" i="12"/>
  <c r="T121" i="12"/>
  <c r="T122" i="12"/>
  <c r="T123" i="12"/>
  <c r="T124" i="12"/>
  <c r="T125" i="12"/>
  <c r="T126" i="12"/>
  <c r="T127" i="12"/>
  <c r="T128" i="12"/>
  <c r="T129" i="12"/>
  <c r="T130" i="12"/>
  <c r="T131" i="12"/>
  <c r="T132" i="12"/>
  <c r="T133" i="12"/>
  <c r="T134" i="12"/>
  <c r="T135" i="12"/>
  <c r="T136" i="12"/>
  <c r="T137" i="12"/>
  <c r="T138" i="12"/>
  <c r="T139" i="12"/>
  <c r="T140" i="12"/>
  <c r="T141" i="12"/>
  <c r="T142" i="12"/>
  <c r="T143" i="12"/>
  <c r="T144" i="12"/>
  <c r="T145" i="12"/>
  <c r="T146" i="12"/>
  <c r="T147" i="12"/>
  <c r="T148" i="12"/>
  <c r="T149" i="12"/>
  <c r="T150" i="12"/>
  <c r="T151" i="12"/>
  <c r="T152" i="12"/>
  <c r="T153" i="12"/>
  <c r="T154" i="12"/>
  <c r="T155" i="12"/>
  <c r="T156" i="12"/>
  <c r="T157" i="12"/>
  <c r="T158" i="12"/>
  <c r="T159" i="12"/>
  <c r="T160" i="12"/>
  <c r="T161" i="12"/>
  <c r="T162" i="12"/>
  <c r="T163" i="12"/>
  <c r="T164" i="12"/>
  <c r="T165" i="12"/>
  <c r="T166" i="12"/>
  <c r="T167" i="12"/>
  <c r="T168" i="12"/>
  <c r="T169" i="12"/>
  <c r="T170" i="12"/>
  <c r="T171" i="12"/>
  <c r="T172" i="12"/>
  <c r="T173" i="12"/>
  <c r="T174" i="12"/>
  <c r="T175" i="12"/>
  <c r="T176" i="12"/>
  <c r="T177" i="12"/>
  <c r="T178" i="12"/>
  <c r="T179" i="12"/>
  <c r="T180" i="12"/>
  <c r="T181" i="12"/>
  <c r="T182" i="12"/>
  <c r="T183" i="12"/>
  <c r="T184" i="12"/>
  <c r="T185" i="12"/>
  <c r="T186" i="12"/>
  <c r="T187" i="12"/>
  <c r="T188" i="12"/>
  <c r="T189" i="12"/>
  <c r="T190" i="12"/>
  <c r="T191" i="12"/>
  <c r="T192" i="12"/>
  <c r="T193" i="12"/>
  <c r="T194" i="12"/>
  <c r="T195" i="12"/>
  <c r="T196" i="12"/>
  <c r="T197" i="12"/>
  <c r="T198" i="12"/>
  <c r="T199" i="12"/>
  <c r="T200" i="12"/>
  <c r="T201" i="12"/>
  <c r="T202" i="12"/>
  <c r="T203" i="12"/>
  <c r="T204" i="12"/>
  <c r="T205" i="12"/>
  <c r="T206" i="12"/>
  <c r="T207" i="12"/>
  <c r="T208" i="12"/>
  <c r="T209" i="12"/>
  <c r="T210" i="12"/>
  <c r="T211" i="12"/>
  <c r="T212" i="12"/>
  <c r="T213" i="12"/>
  <c r="T214" i="12"/>
  <c r="T215" i="12"/>
  <c r="T216" i="12"/>
  <c r="T217" i="12"/>
  <c r="T218" i="12"/>
  <c r="T219" i="12"/>
  <c r="T220" i="12"/>
  <c r="T221" i="12"/>
  <c r="T222" i="12"/>
  <c r="T223" i="12"/>
  <c r="T224" i="12"/>
  <c r="T225" i="12"/>
  <c r="T226" i="12"/>
  <c r="T227" i="12"/>
  <c r="T228" i="12"/>
  <c r="T229" i="12"/>
  <c r="T230" i="12"/>
  <c r="T231" i="12"/>
  <c r="T232" i="12"/>
  <c r="T233" i="12"/>
  <c r="T234" i="12"/>
  <c r="T235" i="12"/>
  <c r="T236" i="12"/>
  <c r="T237" i="12"/>
  <c r="T238" i="12"/>
  <c r="T239" i="12"/>
  <c r="T240" i="12"/>
  <c r="T241" i="12"/>
  <c r="T242" i="12"/>
  <c r="T243" i="12"/>
  <c r="T244" i="12"/>
  <c r="T245" i="12"/>
  <c r="T246" i="12"/>
  <c r="T247" i="12"/>
  <c r="T248" i="12"/>
  <c r="T249" i="12"/>
  <c r="T250" i="12"/>
  <c r="T251" i="12"/>
  <c r="T252" i="12"/>
  <c r="T253" i="12"/>
  <c r="T254" i="12"/>
  <c r="T255" i="12"/>
  <c r="T256" i="12"/>
  <c r="T257" i="12"/>
  <c r="T258" i="12"/>
  <c r="T259" i="12"/>
  <c r="T260" i="12"/>
  <c r="T261" i="12"/>
  <c r="T262" i="12"/>
  <c r="T263" i="12"/>
  <c r="T264" i="12"/>
  <c r="T265" i="12"/>
  <c r="T266" i="12"/>
  <c r="T267" i="12"/>
  <c r="T268" i="12"/>
  <c r="T269" i="12"/>
  <c r="T270" i="12"/>
  <c r="T271" i="12"/>
  <c r="T272" i="12"/>
  <c r="T273" i="12"/>
  <c r="T274" i="12"/>
  <c r="T275" i="12"/>
  <c r="T276" i="12"/>
  <c r="T277" i="12"/>
  <c r="T278" i="12"/>
  <c r="T279" i="12"/>
  <c r="T280" i="12"/>
  <c r="T281" i="12"/>
  <c r="T282" i="12"/>
  <c r="T283" i="12"/>
  <c r="T284" i="12"/>
  <c r="T285" i="12"/>
  <c r="T286" i="12"/>
  <c r="T287" i="12"/>
  <c r="T288" i="12"/>
  <c r="T289" i="12"/>
  <c r="T290" i="12"/>
  <c r="T291" i="12"/>
  <c r="T292" i="12"/>
  <c r="T293" i="12"/>
  <c r="T294" i="12"/>
  <c r="T295" i="12"/>
  <c r="T296" i="12"/>
  <c r="T297" i="12"/>
  <c r="T298" i="12"/>
  <c r="T299" i="12"/>
  <c r="T300" i="12"/>
  <c r="T301" i="12"/>
  <c r="T302" i="12"/>
  <c r="T303" i="12"/>
  <c r="T304" i="12"/>
  <c r="T305" i="12"/>
  <c r="T306" i="12"/>
  <c r="T307" i="12"/>
  <c r="T308" i="12"/>
  <c r="T309" i="12"/>
  <c r="T310" i="12"/>
  <c r="T311" i="12"/>
  <c r="T312" i="12"/>
  <c r="T313" i="12"/>
  <c r="T314" i="12"/>
  <c r="T315" i="12"/>
  <c r="T316" i="12"/>
  <c r="T317" i="12"/>
  <c r="T318" i="12"/>
  <c r="T319" i="12"/>
  <c r="T320" i="12"/>
  <c r="T321" i="12"/>
  <c r="T322" i="12"/>
  <c r="T323" i="12"/>
  <c r="T324" i="12"/>
  <c r="T325" i="12"/>
  <c r="T326" i="12"/>
  <c r="T327" i="12"/>
  <c r="T328" i="12"/>
  <c r="T329" i="12"/>
  <c r="T330" i="12"/>
  <c r="T331" i="12"/>
  <c r="T332" i="12"/>
  <c r="T333" i="12"/>
  <c r="T334" i="12"/>
  <c r="T335" i="12"/>
  <c r="T336" i="12"/>
  <c r="T337" i="12"/>
  <c r="T338" i="12"/>
  <c r="T339" i="12"/>
  <c r="T340" i="12"/>
  <c r="T341" i="12"/>
  <c r="T342" i="12"/>
  <c r="T343" i="12"/>
  <c r="T344" i="12"/>
  <c r="T345" i="12"/>
  <c r="T346" i="12"/>
  <c r="T347" i="12"/>
  <c r="T348" i="12"/>
  <c r="T349" i="12"/>
  <c r="T350" i="12"/>
  <c r="T351" i="12"/>
  <c r="T352" i="12"/>
  <c r="T353" i="12"/>
  <c r="T354" i="12"/>
  <c r="T355" i="12"/>
  <c r="T356" i="12"/>
  <c r="T357" i="12"/>
  <c r="T358" i="12"/>
  <c r="T359" i="12"/>
  <c r="T360" i="12"/>
  <c r="T361" i="12"/>
  <c r="T362" i="12"/>
  <c r="T363" i="12"/>
  <c r="T364" i="12"/>
  <c r="T365" i="12"/>
  <c r="T366" i="12"/>
  <c r="T367" i="12"/>
  <c r="T368" i="12"/>
  <c r="T369" i="12"/>
  <c r="T370" i="12"/>
  <c r="T371" i="12"/>
  <c r="T372" i="12"/>
  <c r="T373" i="12"/>
  <c r="T374" i="12"/>
  <c r="T375" i="12"/>
  <c r="T376" i="12"/>
  <c r="T377" i="12"/>
  <c r="T378" i="12"/>
  <c r="T379" i="12"/>
  <c r="T380" i="12"/>
  <c r="T381" i="12"/>
  <c r="T382" i="12"/>
  <c r="T383" i="12"/>
  <c r="T384" i="12"/>
  <c r="T385" i="12"/>
  <c r="T386" i="12"/>
  <c r="T387" i="12"/>
  <c r="T388" i="12"/>
  <c r="T389" i="12"/>
  <c r="T390" i="12"/>
  <c r="T391" i="12"/>
  <c r="T392" i="12"/>
  <c r="T393" i="12"/>
  <c r="T394" i="12"/>
  <c r="T395" i="12"/>
  <c r="T396" i="12"/>
  <c r="T397" i="12"/>
  <c r="T398" i="12"/>
  <c r="T399" i="12"/>
  <c r="T400" i="12"/>
  <c r="T401" i="12"/>
  <c r="T402" i="12"/>
  <c r="T403" i="12"/>
  <c r="T404" i="12"/>
  <c r="T405" i="12"/>
  <c r="T406" i="12"/>
  <c r="T407" i="12"/>
  <c r="T408" i="12"/>
  <c r="T409" i="12"/>
  <c r="T410" i="12"/>
  <c r="T411" i="12"/>
  <c r="T412" i="12"/>
  <c r="T413" i="12"/>
  <c r="T414" i="12"/>
  <c r="T415" i="12"/>
  <c r="T416" i="12"/>
  <c r="T417" i="12"/>
  <c r="T418" i="12"/>
  <c r="T419" i="12"/>
  <c r="T420" i="12"/>
  <c r="T421" i="12"/>
  <c r="T422" i="12"/>
  <c r="T423" i="12"/>
  <c r="T424" i="12"/>
  <c r="T425" i="12"/>
  <c r="T426" i="12"/>
  <c r="T427" i="12"/>
  <c r="T428" i="12"/>
  <c r="T429" i="12"/>
  <c r="T430" i="12"/>
  <c r="T431" i="12"/>
  <c r="T432" i="12"/>
  <c r="T433" i="12"/>
  <c r="T434" i="12"/>
  <c r="T435" i="12"/>
  <c r="T436" i="12"/>
  <c r="T437" i="12"/>
  <c r="T438" i="12"/>
  <c r="T439" i="12"/>
  <c r="T440" i="12"/>
  <c r="T441" i="12"/>
  <c r="T442" i="12"/>
  <c r="T443" i="12"/>
  <c r="T444" i="12"/>
  <c r="T445" i="12"/>
  <c r="T446" i="12"/>
  <c r="T447" i="12"/>
  <c r="T448" i="12"/>
  <c r="T449" i="12"/>
  <c r="T450" i="12"/>
  <c r="T451" i="12"/>
  <c r="T452" i="12"/>
  <c r="T453" i="12"/>
  <c r="T454" i="12"/>
  <c r="T455" i="12"/>
  <c r="T456" i="12"/>
  <c r="T457" i="12"/>
  <c r="T458" i="12"/>
  <c r="T459" i="12"/>
  <c r="T460" i="12"/>
  <c r="T461" i="12"/>
  <c r="T462" i="12"/>
  <c r="T463" i="12"/>
  <c r="T464" i="12"/>
  <c r="T465" i="12"/>
  <c r="T466" i="12"/>
  <c r="T467" i="12"/>
  <c r="T468" i="12"/>
  <c r="T469" i="12"/>
  <c r="T470" i="12"/>
  <c r="T471" i="12"/>
  <c r="T472" i="12"/>
  <c r="T473" i="12"/>
  <c r="T474" i="12"/>
  <c r="T475" i="12"/>
  <c r="T476" i="12"/>
  <c r="T477" i="12"/>
  <c r="T478" i="12"/>
  <c r="T479" i="12"/>
  <c r="T480" i="12"/>
  <c r="T481" i="12"/>
  <c r="T482" i="12"/>
  <c r="T483" i="12"/>
  <c r="T484" i="12"/>
  <c r="T485" i="12"/>
  <c r="T486" i="12"/>
  <c r="T487" i="12"/>
  <c r="T488" i="12"/>
  <c r="T489" i="12"/>
  <c r="T490" i="12"/>
  <c r="T491" i="12"/>
  <c r="T492" i="12"/>
  <c r="T493" i="12"/>
  <c r="T494" i="12"/>
  <c r="T495" i="12"/>
  <c r="T496" i="12"/>
  <c r="T497" i="12"/>
  <c r="T498" i="12"/>
  <c r="T499" i="12"/>
  <c r="T500" i="12"/>
  <c r="T501" i="12"/>
  <c r="T502" i="12"/>
  <c r="T503" i="12"/>
  <c r="T504" i="12"/>
  <c r="T505" i="12"/>
  <c r="T506" i="12"/>
  <c r="T507" i="12"/>
  <c r="T508" i="12"/>
  <c r="T509" i="12"/>
  <c r="T510" i="12"/>
  <c r="T511" i="12"/>
  <c r="T512" i="12"/>
  <c r="T513" i="12"/>
  <c r="T514" i="12"/>
  <c r="T515" i="12"/>
  <c r="T516" i="12"/>
  <c r="T517" i="12"/>
  <c r="T518" i="12"/>
  <c r="T519" i="12"/>
  <c r="T520" i="12"/>
  <c r="T521" i="12"/>
  <c r="T522" i="12"/>
  <c r="T523" i="12"/>
  <c r="T524" i="12"/>
  <c r="T525" i="12"/>
  <c r="T526" i="12"/>
  <c r="T527" i="12"/>
  <c r="T528" i="12"/>
  <c r="T529" i="12"/>
  <c r="T530" i="12"/>
  <c r="T531" i="12"/>
  <c r="T532" i="12"/>
  <c r="T533" i="12"/>
  <c r="T534" i="12"/>
  <c r="T535" i="12"/>
  <c r="T536" i="12"/>
  <c r="T537" i="12"/>
  <c r="T538" i="12"/>
  <c r="T539" i="12"/>
  <c r="T540" i="12"/>
  <c r="T541" i="12"/>
  <c r="T542" i="12"/>
  <c r="T543" i="12"/>
  <c r="T544" i="12"/>
  <c r="T545" i="12"/>
  <c r="T546" i="12"/>
  <c r="T547" i="12"/>
  <c r="T548" i="12"/>
  <c r="T549" i="12"/>
  <c r="T550" i="12"/>
  <c r="T551" i="12"/>
  <c r="T552" i="12"/>
  <c r="T553" i="12"/>
  <c r="T554" i="12"/>
  <c r="T555" i="12"/>
  <c r="T556" i="12"/>
  <c r="T557" i="12"/>
  <c r="T558" i="12"/>
  <c r="T559" i="12"/>
  <c r="T560" i="12"/>
  <c r="T561" i="12"/>
  <c r="T562" i="12"/>
  <c r="T563" i="12"/>
  <c r="T564" i="12"/>
  <c r="T565" i="12"/>
  <c r="T566" i="12"/>
  <c r="T567" i="12"/>
  <c r="T568" i="12"/>
  <c r="T569" i="12"/>
  <c r="T570" i="12"/>
  <c r="T571" i="12"/>
  <c r="T572" i="12"/>
  <c r="T573" i="12"/>
  <c r="T574" i="12"/>
  <c r="T575" i="12"/>
  <c r="T576" i="12"/>
  <c r="T577" i="12"/>
  <c r="T578" i="12"/>
  <c r="T579" i="12"/>
  <c r="T580" i="12"/>
  <c r="T581" i="12"/>
  <c r="T582" i="12"/>
  <c r="T583" i="12"/>
  <c r="T584" i="12"/>
  <c r="T585" i="12"/>
  <c r="T586" i="12"/>
  <c r="T587" i="12"/>
  <c r="T588" i="12"/>
  <c r="T589" i="12"/>
  <c r="T590" i="12"/>
  <c r="T591" i="12"/>
  <c r="T592" i="12"/>
  <c r="T593" i="12"/>
  <c r="T594" i="12"/>
  <c r="T595" i="12"/>
  <c r="T596" i="12"/>
  <c r="T597" i="12"/>
  <c r="T598" i="12"/>
  <c r="T599" i="12"/>
  <c r="T600" i="12"/>
  <c r="T601" i="12"/>
  <c r="T602" i="12"/>
  <c r="T603" i="12"/>
  <c r="T604" i="12"/>
  <c r="T605" i="12"/>
  <c r="T606" i="12"/>
  <c r="T607" i="12"/>
  <c r="T608" i="12"/>
  <c r="T609" i="12"/>
  <c r="T610" i="12"/>
  <c r="T611" i="12"/>
  <c r="T612" i="12"/>
  <c r="T613" i="12"/>
  <c r="T614" i="12"/>
  <c r="T615" i="12"/>
  <c r="T616" i="12"/>
  <c r="T617" i="12"/>
  <c r="T618" i="12"/>
  <c r="T619" i="12"/>
  <c r="T620" i="12"/>
  <c r="T621" i="12"/>
  <c r="T622" i="12"/>
  <c r="T623" i="12"/>
  <c r="T624" i="12"/>
  <c r="T625" i="12"/>
  <c r="T626" i="12"/>
  <c r="T627" i="12"/>
  <c r="T628" i="12"/>
  <c r="T629" i="12"/>
  <c r="T630" i="12"/>
  <c r="T631" i="12"/>
  <c r="T632" i="12"/>
  <c r="T633" i="12"/>
  <c r="T634" i="12"/>
  <c r="T635" i="12"/>
  <c r="T636" i="12"/>
  <c r="T637" i="12"/>
  <c r="T638" i="12"/>
  <c r="T639" i="12"/>
  <c r="T640" i="12"/>
  <c r="T641" i="12"/>
  <c r="T642" i="12"/>
  <c r="T643" i="12"/>
  <c r="T644" i="12"/>
  <c r="T645" i="12"/>
  <c r="T646" i="12"/>
  <c r="T647" i="12"/>
  <c r="T648" i="12"/>
  <c r="T649" i="12"/>
  <c r="T650" i="12"/>
  <c r="T651" i="12"/>
  <c r="T652" i="12"/>
  <c r="T653" i="12"/>
  <c r="T654" i="12"/>
  <c r="T655" i="12"/>
  <c r="T656" i="12"/>
  <c r="T657" i="12"/>
  <c r="T658" i="12"/>
  <c r="T659" i="12"/>
  <c r="T660" i="12"/>
  <c r="T661" i="12"/>
  <c r="T662" i="12"/>
  <c r="T663" i="12"/>
  <c r="T664" i="12"/>
  <c r="T665" i="12"/>
  <c r="T666" i="12"/>
  <c r="T667" i="12"/>
  <c r="T668" i="12"/>
  <c r="T669" i="12"/>
  <c r="T670" i="12"/>
  <c r="T671" i="12"/>
  <c r="T672" i="12"/>
  <c r="T673" i="12"/>
  <c r="T674" i="12"/>
  <c r="T675" i="12"/>
  <c r="T676" i="12"/>
  <c r="T677" i="12"/>
  <c r="T678" i="12"/>
  <c r="T679" i="12"/>
  <c r="T680" i="12"/>
  <c r="T681" i="12"/>
  <c r="T682" i="12"/>
  <c r="T683" i="12"/>
  <c r="T684" i="12"/>
  <c r="T685" i="12"/>
  <c r="T686" i="12"/>
  <c r="T687" i="12"/>
  <c r="T688" i="12"/>
  <c r="T689" i="12"/>
  <c r="T690" i="12"/>
  <c r="T691" i="12"/>
  <c r="T692" i="12"/>
  <c r="T693" i="12"/>
  <c r="T694" i="12"/>
  <c r="T695" i="12"/>
  <c r="T696" i="12"/>
  <c r="T697" i="12"/>
  <c r="T698" i="12"/>
  <c r="T699" i="12"/>
  <c r="T700" i="12"/>
  <c r="T701" i="12"/>
  <c r="T702" i="12"/>
  <c r="T703" i="12"/>
  <c r="T704" i="12"/>
  <c r="T705" i="12"/>
  <c r="T706" i="12"/>
  <c r="T707" i="12"/>
  <c r="T708" i="12"/>
  <c r="T709" i="12"/>
  <c r="T710" i="12"/>
  <c r="T711" i="12"/>
  <c r="T712" i="12"/>
  <c r="T713" i="12"/>
  <c r="T714" i="12"/>
  <c r="T715" i="12"/>
  <c r="T716" i="12"/>
  <c r="T717" i="12"/>
  <c r="T718" i="12"/>
  <c r="T719" i="12"/>
  <c r="T720" i="12"/>
  <c r="T721" i="12"/>
  <c r="T722" i="12"/>
  <c r="T723" i="12"/>
  <c r="T724" i="12"/>
  <c r="T725" i="12"/>
  <c r="T726" i="12"/>
  <c r="T727" i="12"/>
  <c r="T728" i="12"/>
  <c r="T729" i="12"/>
  <c r="T730" i="12"/>
  <c r="T731" i="12"/>
  <c r="T732" i="12"/>
  <c r="T733" i="12"/>
  <c r="T734" i="12"/>
  <c r="T735" i="12"/>
  <c r="T736" i="12"/>
  <c r="T737" i="12"/>
  <c r="T738" i="12"/>
  <c r="T739" i="12"/>
  <c r="T740" i="12"/>
  <c r="T741" i="12"/>
  <c r="T742" i="12"/>
  <c r="T743" i="12"/>
  <c r="T744" i="12"/>
  <c r="T745" i="12"/>
  <c r="T746" i="12"/>
  <c r="T747" i="12"/>
  <c r="T748" i="12"/>
  <c r="T749" i="12"/>
  <c r="T750" i="12"/>
  <c r="T751" i="12"/>
  <c r="T752" i="12"/>
  <c r="T753" i="12"/>
  <c r="T754" i="12"/>
  <c r="T755" i="12"/>
  <c r="T756" i="12"/>
  <c r="T757" i="12"/>
  <c r="T758" i="12"/>
  <c r="T759" i="12"/>
  <c r="T760" i="12"/>
  <c r="T761" i="12"/>
  <c r="T762" i="12"/>
  <c r="T763" i="12"/>
  <c r="T764" i="12"/>
  <c r="T765" i="12"/>
  <c r="T766" i="12"/>
  <c r="T767" i="12"/>
  <c r="T768" i="12"/>
  <c r="T769" i="12"/>
  <c r="T770" i="12"/>
  <c r="T771" i="12"/>
  <c r="T772" i="12"/>
  <c r="T773" i="12"/>
  <c r="T774" i="12"/>
  <c r="T775" i="12"/>
  <c r="T776" i="12"/>
  <c r="T777" i="12"/>
  <c r="T778" i="12"/>
  <c r="T779" i="12"/>
  <c r="T780" i="12"/>
  <c r="T781" i="12"/>
  <c r="T782" i="12"/>
  <c r="T783" i="12"/>
  <c r="T784" i="12"/>
  <c r="T785" i="12"/>
  <c r="T786" i="12"/>
  <c r="T787" i="12"/>
  <c r="T788" i="12"/>
  <c r="T789" i="12"/>
  <c r="T790" i="12"/>
  <c r="T791" i="12"/>
  <c r="T792" i="12"/>
  <c r="T793" i="12"/>
  <c r="T794" i="12"/>
  <c r="T795" i="12"/>
  <c r="T796" i="12"/>
  <c r="T797" i="12"/>
  <c r="T798" i="12"/>
  <c r="T799" i="12"/>
  <c r="T800" i="12"/>
  <c r="T801" i="12"/>
  <c r="T802" i="12"/>
  <c r="T803" i="12"/>
  <c r="T804" i="12"/>
  <c r="T805" i="12"/>
  <c r="T806" i="12"/>
  <c r="T807" i="12"/>
  <c r="T808" i="12"/>
  <c r="T809" i="12"/>
  <c r="T810" i="12"/>
  <c r="T811" i="12"/>
  <c r="T812" i="12"/>
  <c r="T813" i="12"/>
  <c r="T814" i="12"/>
  <c r="T815" i="12"/>
  <c r="T816" i="12"/>
  <c r="T817" i="12"/>
  <c r="T818" i="12"/>
  <c r="T819" i="12"/>
  <c r="T820" i="12"/>
  <c r="T821" i="12"/>
  <c r="T822" i="12"/>
  <c r="T823" i="12"/>
  <c r="T824" i="12"/>
  <c r="T825" i="12"/>
  <c r="T826" i="12"/>
  <c r="T827" i="12"/>
  <c r="T828" i="12"/>
  <c r="T829" i="12"/>
  <c r="T830" i="12"/>
  <c r="T831" i="12"/>
  <c r="T832" i="12"/>
  <c r="T833" i="12"/>
  <c r="T834" i="12"/>
  <c r="T835" i="12"/>
  <c r="T836" i="12"/>
  <c r="T837" i="12"/>
  <c r="T838" i="12"/>
  <c r="T839" i="12"/>
  <c r="T840" i="12"/>
  <c r="T841" i="12"/>
  <c r="T842" i="12"/>
  <c r="T843" i="12"/>
  <c r="T844" i="12"/>
  <c r="T845" i="12"/>
  <c r="T846" i="12"/>
  <c r="T847" i="12"/>
  <c r="T848" i="12"/>
  <c r="T849" i="12"/>
  <c r="T850" i="12"/>
  <c r="T851" i="12"/>
  <c r="T852" i="12"/>
  <c r="T853" i="12"/>
  <c r="T854" i="12"/>
  <c r="T855" i="12"/>
  <c r="T856" i="12"/>
  <c r="T857" i="12"/>
  <c r="T858" i="12"/>
  <c r="T859" i="12"/>
  <c r="T860" i="12"/>
  <c r="T861" i="12"/>
  <c r="T862" i="12"/>
  <c r="T863" i="12"/>
  <c r="T864" i="12"/>
  <c r="T865" i="12"/>
  <c r="T866" i="12"/>
  <c r="T867" i="12"/>
  <c r="T868" i="12"/>
  <c r="T869" i="12"/>
  <c r="T870" i="12"/>
  <c r="T871" i="12"/>
  <c r="T872" i="12"/>
  <c r="T873" i="12"/>
  <c r="T874" i="12"/>
  <c r="T875" i="12"/>
  <c r="T876" i="12"/>
  <c r="T877" i="12"/>
  <c r="T878" i="12"/>
  <c r="T879" i="12"/>
  <c r="T880" i="12"/>
  <c r="T881" i="12"/>
  <c r="T882" i="12"/>
  <c r="T883" i="12"/>
  <c r="T884" i="12"/>
  <c r="T885" i="12"/>
  <c r="T886" i="12"/>
  <c r="T887" i="12"/>
  <c r="T888" i="12"/>
  <c r="T889" i="12"/>
  <c r="T890" i="12"/>
  <c r="T891" i="12"/>
  <c r="T892" i="12"/>
  <c r="T893" i="12"/>
  <c r="T894" i="12"/>
  <c r="T895" i="12"/>
  <c r="T896" i="12"/>
  <c r="T897" i="12"/>
  <c r="T898" i="12"/>
  <c r="T899" i="12"/>
  <c r="T900" i="12"/>
  <c r="T901" i="12"/>
  <c r="T902" i="12"/>
  <c r="T903" i="12"/>
  <c r="T904" i="12"/>
  <c r="T905" i="12"/>
  <c r="T906" i="12"/>
  <c r="T907" i="12"/>
  <c r="T908" i="12"/>
  <c r="T909" i="12"/>
  <c r="T910" i="12"/>
  <c r="T911" i="12"/>
  <c r="T912" i="12"/>
  <c r="T913" i="12"/>
  <c r="T914" i="12"/>
  <c r="T915" i="12"/>
  <c r="T916" i="12"/>
  <c r="T917" i="12"/>
  <c r="T918" i="12"/>
  <c r="T919" i="12"/>
  <c r="T920" i="12"/>
  <c r="T921" i="12"/>
  <c r="T922" i="12"/>
  <c r="T923" i="12"/>
  <c r="T924" i="12"/>
  <c r="T925" i="12"/>
  <c r="T926" i="12"/>
  <c r="T927" i="12"/>
  <c r="T928" i="12"/>
  <c r="T929" i="12"/>
  <c r="T930" i="12"/>
  <c r="T931" i="12"/>
  <c r="T932" i="12"/>
  <c r="T933" i="12"/>
  <c r="T934" i="12"/>
  <c r="T935" i="12"/>
  <c r="T936" i="12"/>
  <c r="T937" i="12"/>
  <c r="T938" i="12"/>
  <c r="T939" i="12"/>
  <c r="T940" i="12"/>
  <c r="T941" i="12"/>
  <c r="T942" i="12"/>
  <c r="T943" i="12"/>
  <c r="T944" i="12"/>
  <c r="T945" i="12"/>
  <c r="T946" i="12"/>
  <c r="T947" i="12"/>
  <c r="T948" i="12"/>
  <c r="T949" i="12"/>
  <c r="T950" i="12"/>
  <c r="T951" i="12"/>
  <c r="T952" i="12"/>
  <c r="T953" i="12"/>
  <c r="T954" i="12"/>
  <c r="T955" i="12"/>
  <c r="T956" i="12"/>
  <c r="T957" i="12"/>
  <c r="T958" i="12"/>
  <c r="T959" i="12"/>
  <c r="T960" i="12"/>
  <c r="T961" i="12"/>
  <c r="T962" i="12"/>
  <c r="T963" i="12"/>
  <c r="T964" i="12"/>
  <c r="T965" i="12"/>
  <c r="T966" i="12"/>
  <c r="T967" i="12"/>
  <c r="T968" i="12"/>
  <c r="T969" i="12"/>
  <c r="T970" i="12"/>
  <c r="T971" i="12"/>
  <c r="T972" i="12"/>
  <c r="T973" i="12"/>
  <c r="T974" i="12"/>
  <c r="T975" i="12"/>
  <c r="T976" i="12"/>
  <c r="T977" i="12"/>
  <c r="T978" i="12"/>
  <c r="T979" i="12"/>
  <c r="T980" i="12"/>
  <c r="T981" i="12"/>
  <c r="T982" i="12"/>
  <c r="T983" i="12"/>
  <c r="T984" i="12"/>
  <c r="T985" i="12"/>
  <c r="T986" i="12"/>
  <c r="T987" i="12"/>
  <c r="T988" i="12"/>
  <c r="T989" i="12"/>
  <c r="T990" i="12"/>
  <c r="T991" i="12"/>
  <c r="T992" i="12"/>
  <c r="T993" i="12"/>
  <c r="T994" i="12"/>
  <c r="T995" i="12"/>
  <c r="T996" i="12"/>
  <c r="T997" i="12"/>
  <c r="T998" i="12"/>
  <c r="T999" i="12"/>
  <c r="T1000" i="12"/>
  <c r="T1001" i="12"/>
  <c r="T1002" i="12"/>
  <c r="T1003" i="12"/>
  <c r="T1004" i="12"/>
  <c r="T1005" i="12"/>
  <c r="T1006" i="12"/>
  <c r="T1007" i="12"/>
  <c r="T1008" i="12"/>
  <c r="T1009" i="12"/>
  <c r="T1010" i="12"/>
  <c r="T1011" i="12"/>
  <c r="T1012" i="12"/>
  <c r="T1013" i="12"/>
  <c r="T1014" i="12"/>
  <c r="T1015" i="12"/>
  <c r="T1016" i="12"/>
  <c r="T1017" i="12"/>
  <c r="T1018" i="12"/>
  <c r="T1019" i="12"/>
  <c r="T1020" i="12"/>
  <c r="T1021" i="12"/>
  <c r="T1022" i="12"/>
  <c r="T1023" i="12"/>
  <c r="T1024" i="12"/>
  <c r="T1025" i="12"/>
  <c r="T1026" i="12"/>
  <c r="T1027" i="12"/>
  <c r="T1028" i="12"/>
  <c r="T1029" i="12"/>
  <c r="T1030" i="12"/>
  <c r="T1031" i="12"/>
  <c r="T1032" i="12"/>
  <c r="T1033" i="12"/>
  <c r="T1034" i="12"/>
  <c r="T1035" i="12"/>
  <c r="T1036" i="12"/>
  <c r="T1037" i="12"/>
  <c r="T1038" i="12"/>
  <c r="T1039" i="12"/>
  <c r="T1040" i="12"/>
  <c r="T1041" i="12"/>
  <c r="T1042" i="12"/>
  <c r="T1043" i="12"/>
  <c r="T1044" i="12"/>
  <c r="T1045" i="12"/>
  <c r="T1046" i="12"/>
  <c r="T1047" i="12"/>
  <c r="T1048" i="12"/>
  <c r="T1049" i="12"/>
  <c r="T1050" i="12"/>
  <c r="T1051" i="12"/>
  <c r="T1052" i="12"/>
  <c r="T1053" i="12"/>
  <c r="T1054" i="12"/>
  <c r="T1055" i="12"/>
  <c r="T1056" i="12"/>
  <c r="T1057" i="12"/>
  <c r="T1058" i="12"/>
  <c r="T1059" i="12"/>
  <c r="T1060" i="12"/>
  <c r="T1061" i="12"/>
  <c r="T1062" i="12"/>
  <c r="T1063" i="12"/>
  <c r="T1064" i="12"/>
  <c r="T1065" i="12"/>
  <c r="T1066" i="12"/>
  <c r="T1067" i="12"/>
  <c r="T1068" i="12"/>
  <c r="T1069" i="12"/>
  <c r="T1070" i="12"/>
  <c r="T1071" i="12"/>
  <c r="T1072" i="12"/>
  <c r="T1073" i="12"/>
  <c r="T1074" i="12"/>
  <c r="T1075" i="12"/>
  <c r="T1076" i="12"/>
  <c r="T1077" i="12"/>
  <c r="T1078" i="12"/>
  <c r="T1079" i="12"/>
  <c r="T1080" i="12"/>
  <c r="T1081" i="12"/>
  <c r="T1082" i="12"/>
  <c r="T1083" i="12"/>
  <c r="T1084" i="12"/>
  <c r="T1085" i="12"/>
  <c r="T1086" i="12"/>
  <c r="T1087" i="12"/>
  <c r="T1088" i="12"/>
  <c r="T1089" i="12"/>
  <c r="T1090" i="12"/>
  <c r="T1091" i="12"/>
  <c r="T1092" i="12"/>
  <c r="T1093" i="12"/>
  <c r="T1094" i="12"/>
  <c r="T1095" i="12"/>
  <c r="T1096" i="12"/>
  <c r="T1097" i="12"/>
  <c r="T1098" i="12"/>
  <c r="T1099" i="12"/>
  <c r="T1100" i="12"/>
  <c r="T1101" i="12"/>
  <c r="T1102" i="12"/>
  <c r="T1103" i="12"/>
  <c r="T1104" i="12"/>
  <c r="T1105" i="12"/>
  <c r="T1106" i="12"/>
  <c r="T1107" i="12"/>
  <c r="T1108" i="12"/>
  <c r="T1109" i="12"/>
  <c r="T1110" i="12"/>
  <c r="T1111" i="12"/>
  <c r="T1112" i="12"/>
  <c r="T1113" i="12"/>
  <c r="T1114" i="12"/>
  <c r="T1115" i="12"/>
  <c r="T1116" i="12"/>
  <c r="T1117" i="12"/>
  <c r="T1118" i="12"/>
  <c r="T1119" i="12"/>
  <c r="T1120" i="12"/>
  <c r="T1121" i="12"/>
  <c r="T1122" i="12"/>
  <c r="T1123" i="12"/>
  <c r="T1124" i="12"/>
  <c r="T1125" i="12"/>
  <c r="T1126" i="12"/>
  <c r="T1127" i="12"/>
  <c r="T1128" i="12"/>
  <c r="T1129" i="12"/>
  <c r="T1130" i="12"/>
  <c r="T1131" i="12"/>
  <c r="T1132" i="12"/>
  <c r="T1133" i="12"/>
  <c r="T1134" i="12"/>
  <c r="T1135" i="12"/>
  <c r="T1136" i="12"/>
  <c r="T1137" i="12"/>
  <c r="T1138" i="12"/>
  <c r="T1139" i="12"/>
  <c r="T1140" i="12"/>
  <c r="T1141" i="12"/>
  <c r="T1142" i="12"/>
  <c r="T1143" i="12"/>
  <c r="T1144" i="12"/>
  <c r="T1145" i="12"/>
  <c r="T1146" i="12"/>
  <c r="T1147" i="12"/>
  <c r="T1148" i="12"/>
  <c r="T1149" i="12"/>
  <c r="T1150" i="12"/>
  <c r="T1151" i="12"/>
  <c r="T1152" i="12"/>
  <c r="T1153" i="12"/>
  <c r="T1154" i="12"/>
  <c r="T1155" i="12"/>
  <c r="T1156" i="12"/>
  <c r="T1157" i="12"/>
  <c r="T1158" i="12"/>
  <c r="T1159" i="12"/>
  <c r="T1160" i="12"/>
  <c r="T1161" i="12"/>
  <c r="T1162" i="12"/>
  <c r="T1163" i="12"/>
  <c r="T1164" i="12"/>
  <c r="T1165" i="12"/>
  <c r="T1166" i="12"/>
  <c r="T1167" i="12"/>
  <c r="T1168" i="12"/>
  <c r="T1169" i="12"/>
  <c r="T1170" i="12"/>
  <c r="T1171" i="12"/>
  <c r="T1172" i="12"/>
  <c r="T1173" i="12"/>
  <c r="T1174" i="12"/>
  <c r="T1175" i="12"/>
  <c r="T1176" i="12"/>
  <c r="T1177" i="12"/>
  <c r="T1178" i="12"/>
  <c r="T1179" i="12"/>
  <c r="T1180" i="12"/>
  <c r="T1181" i="12"/>
  <c r="T1182" i="12"/>
  <c r="T1183" i="12"/>
  <c r="T1184" i="12"/>
  <c r="T1185" i="12"/>
  <c r="T1186" i="12"/>
  <c r="T1187" i="12"/>
  <c r="T1188" i="12"/>
  <c r="T1189" i="12"/>
  <c r="T1190" i="12"/>
  <c r="T1191" i="12"/>
  <c r="T1192" i="12"/>
  <c r="T1193" i="12"/>
  <c r="T1194" i="12"/>
  <c r="T1195" i="12"/>
  <c r="T1196" i="12"/>
  <c r="T1197" i="12"/>
  <c r="T1198" i="12"/>
  <c r="T1199" i="12"/>
  <c r="T1200" i="12"/>
  <c r="T1201" i="12"/>
  <c r="T1202" i="12"/>
  <c r="T1203" i="12"/>
  <c r="T1204" i="12"/>
  <c r="T1205" i="12"/>
  <c r="T1206" i="12"/>
  <c r="T1207" i="12"/>
  <c r="T1208" i="12"/>
  <c r="T1209" i="12"/>
  <c r="T1210" i="12"/>
  <c r="T1211" i="12"/>
  <c r="T1212" i="12"/>
  <c r="T1213" i="12"/>
  <c r="T1214" i="12"/>
  <c r="T1215" i="12"/>
  <c r="T1216" i="12"/>
  <c r="T1217" i="12"/>
  <c r="T1218" i="12"/>
  <c r="T1219" i="12"/>
  <c r="T1220" i="12"/>
  <c r="T1221" i="12"/>
  <c r="T1222" i="12"/>
  <c r="T1223" i="12"/>
  <c r="T1224" i="12"/>
  <c r="T1225" i="12"/>
  <c r="T1226" i="12"/>
  <c r="T1227" i="12"/>
  <c r="T1228" i="12"/>
  <c r="T1229" i="12"/>
  <c r="T1230" i="12"/>
  <c r="T1231" i="12"/>
  <c r="T1232" i="12"/>
  <c r="T1233" i="12"/>
  <c r="T1234" i="12"/>
  <c r="T1235" i="12"/>
  <c r="T1236" i="12"/>
  <c r="T1237" i="12"/>
  <c r="T1238" i="12"/>
  <c r="T1239" i="12"/>
  <c r="T1240" i="12"/>
  <c r="T1241" i="12"/>
  <c r="T1242" i="12"/>
  <c r="T1243" i="12"/>
  <c r="T1244" i="12"/>
  <c r="T1245" i="12"/>
  <c r="T1246" i="12"/>
  <c r="T1247" i="12"/>
  <c r="T1248" i="12"/>
  <c r="T1249" i="12"/>
  <c r="T1250" i="12"/>
  <c r="T1251" i="12"/>
  <c r="T1252" i="12"/>
  <c r="T1253" i="12"/>
  <c r="T1254" i="12"/>
  <c r="T1255" i="12"/>
  <c r="T1256" i="12"/>
  <c r="T1257" i="12"/>
  <c r="T1258" i="12"/>
  <c r="T1259" i="12"/>
  <c r="T1260" i="12"/>
  <c r="T1261" i="12"/>
  <c r="T1262" i="12"/>
  <c r="T1263" i="12"/>
  <c r="T1264" i="12"/>
  <c r="T1265" i="12"/>
  <c r="T1266" i="12"/>
  <c r="T1267" i="12"/>
  <c r="T1268" i="12"/>
  <c r="T1269" i="12"/>
  <c r="T1270" i="12"/>
  <c r="T1271" i="12"/>
  <c r="T1272" i="12"/>
  <c r="T1273" i="12"/>
  <c r="T1274" i="12"/>
  <c r="T1275" i="12"/>
  <c r="T1276" i="12"/>
  <c r="T1277" i="12"/>
  <c r="T1278" i="12"/>
  <c r="T1279" i="12"/>
  <c r="T1280" i="12"/>
  <c r="T1281" i="12"/>
  <c r="T1282" i="12"/>
  <c r="T1283" i="12"/>
  <c r="T1284" i="12"/>
  <c r="T1285" i="12"/>
  <c r="T1286" i="12"/>
  <c r="T1287" i="12"/>
  <c r="T1288" i="12"/>
  <c r="T1289" i="12"/>
  <c r="T1290" i="12"/>
  <c r="T1291" i="12"/>
  <c r="T1292" i="12"/>
  <c r="T1293" i="12"/>
  <c r="T1294" i="12"/>
  <c r="T1295" i="12"/>
  <c r="T1296" i="12"/>
  <c r="T1297" i="12"/>
  <c r="T1298" i="12"/>
  <c r="T1299" i="12"/>
  <c r="T1300" i="12"/>
  <c r="T1301" i="12"/>
  <c r="T1302" i="12"/>
  <c r="T1303" i="12"/>
  <c r="T1304" i="12"/>
  <c r="T1305" i="12"/>
  <c r="T1306" i="12"/>
  <c r="T1307" i="12"/>
  <c r="T1308" i="12"/>
  <c r="T1309" i="12"/>
  <c r="T1310" i="12"/>
  <c r="T1311" i="12"/>
  <c r="T1312" i="12"/>
  <c r="T1313" i="12"/>
  <c r="T1314" i="12"/>
  <c r="T1315" i="12"/>
  <c r="T1316" i="12"/>
  <c r="T1317" i="12"/>
  <c r="T1318" i="12"/>
  <c r="T1319" i="12"/>
  <c r="T1320" i="12"/>
  <c r="T1321" i="12"/>
  <c r="T1322" i="12"/>
  <c r="T1323" i="12"/>
  <c r="T1324" i="12"/>
  <c r="T1325" i="12"/>
  <c r="T1326" i="12"/>
  <c r="T1327" i="12"/>
  <c r="T1328" i="12"/>
  <c r="T1329" i="12"/>
  <c r="T1330" i="12"/>
  <c r="T1331" i="12"/>
  <c r="T1332" i="12"/>
  <c r="T1333" i="12"/>
  <c r="T1334" i="12"/>
  <c r="T1335" i="12"/>
  <c r="T1336" i="12"/>
  <c r="T1337" i="12"/>
  <c r="T1338" i="12"/>
  <c r="T1339" i="12"/>
  <c r="T1340" i="12"/>
  <c r="T1341" i="12"/>
  <c r="T1342" i="12"/>
  <c r="T1343" i="12"/>
  <c r="T1344" i="12"/>
  <c r="T1345" i="12"/>
  <c r="T1346" i="12"/>
  <c r="T1347" i="12"/>
  <c r="T1348" i="12"/>
  <c r="T1349" i="12"/>
  <c r="T1350" i="12"/>
  <c r="T1351" i="12"/>
  <c r="T1352" i="12"/>
  <c r="T1353" i="12"/>
  <c r="T1354" i="12"/>
  <c r="T1355" i="12"/>
  <c r="T1356" i="12"/>
  <c r="T1357" i="12"/>
  <c r="T1358" i="12"/>
  <c r="T1359" i="12"/>
  <c r="T1360" i="12"/>
  <c r="T1361" i="12"/>
  <c r="T1362" i="12"/>
  <c r="T1363" i="12"/>
  <c r="T1364" i="12"/>
  <c r="T1365" i="12"/>
  <c r="T1366" i="12"/>
  <c r="T1367" i="12"/>
  <c r="T1368" i="12"/>
  <c r="T1369" i="12"/>
  <c r="T1370" i="12"/>
  <c r="T1371" i="12"/>
  <c r="T1372" i="12"/>
  <c r="T1373" i="12"/>
  <c r="T1374" i="12"/>
  <c r="T1375" i="12"/>
  <c r="T1376" i="12"/>
  <c r="T1377" i="12"/>
  <c r="T1378" i="12"/>
  <c r="T1379" i="12"/>
  <c r="T1380" i="12"/>
  <c r="T1381" i="12"/>
  <c r="T1382" i="12"/>
  <c r="T1383" i="12"/>
  <c r="T1384" i="12"/>
  <c r="T1385" i="12"/>
  <c r="T1386" i="12"/>
  <c r="T1387" i="12"/>
  <c r="T1388" i="12"/>
  <c r="T1389" i="12"/>
  <c r="T1390" i="12"/>
  <c r="T1391" i="12"/>
  <c r="T1392" i="12"/>
  <c r="T1393" i="12"/>
  <c r="T1394" i="12"/>
  <c r="T1395" i="12"/>
  <c r="T1396" i="12"/>
  <c r="T1397" i="12"/>
  <c r="T1398" i="12"/>
  <c r="T1399" i="12"/>
  <c r="T1400" i="12"/>
  <c r="T1401" i="12"/>
  <c r="T1402" i="12"/>
  <c r="T1403" i="12"/>
  <c r="T1404" i="12"/>
  <c r="T1405" i="12"/>
  <c r="T1406" i="12"/>
  <c r="T1407" i="12"/>
  <c r="T1408" i="12"/>
  <c r="T1409" i="12"/>
  <c r="T1410" i="12"/>
  <c r="T1411" i="12"/>
  <c r="T1412" i="12"/>
  <c r="T1413" i="12"/>
  <c r="T1414" i="12"/>
  <c r="T1415" i="12"/>
  <c r="T1416" i="12"/>
  <c r="T1417" i="12"/>
  <c r="T1418" i="12"/>
  <c r="T1419" i="12"/>
  <c r="T1420" i="12"/>
  <c r="T1421" i="12"/>
  <c r="T1422" i="12"/>
  <c r="T1423" i="12"/>
  <c r="T1424" i="12"/>
  <c r="T1425" i="12"/>
  <c r="T1426" i="12"/>
  <c r="T1427" i="12"/>
  <c r="T1428" i="12"/>
  <c r="T1429" i="12"/>
  <c r="T1430" i="12"/>
  <c r="T1431" i="12"/>
  <c r="T1432" i="12"/>
  <c r="T1433" i="12"/>
  <c r="T1434" i="12"/>
  <c r="T1435" i="12"/>
  <c r="T1436" i="12"/>
  <c r="T1437" i="12"/>
  <c r="T1438" i="12"/>
  <c r="T1439" i="12"/>
  <c r="T1440" i="12"/>
  <c r="T1441" i="12"/>
  <c r="T1442" i="12"/>
  <c r="T1443" i="12"/>
  <c r="T1444" i="12"/>
  <c r="T1445" i="12"/>
  <c r="T1446" i="12"/>
  <c r="T1447" i="12"/>
  <c r="T1448" i="12"/>
  <c r="T1449" i="12"/>
  <c r="T1450" i="12"/>
  <c r="T1451" i="12"/>
  <c r="T1452" i="12"/>
  <c r="T1453" i="12"/>
  <c r="T1454" i="12"/>
  <c r="T1455" i="12"/>
  <c r="T1456" i="12"/>
  <c r="T1457" i="12"/>
  <c r="T1458" i="12"/>
  <c r="T1459" i="12"/>
  <c r="T1460" i="12"/>
  <c r="T1461" i="12"/>
  <c r="T1462" i="12"/>
  <c r="T1463" i="12"/>
  <c r="T1464" i="12"/>
  <c r="T1465" i="12"/>
  <c r="T1466" i="12"/>
  <c r="T1467" i="12"/>
  <c r="T1468" i="12"/>
  <c r="T1469" i="12"/>
  <c r="T1470" i="12"/>
  <c r="T1471" i="12"/>
  <c r="T1472" i="12"/>
  <c r="T1473" i="12"/>
  <c r="T1474" i="12"/>
  <c r="T1475" i="12"/>
  <c r="T1476" i="12"/>
  <c r="T1477" i="12"/>
  <c r="T1478" i="12"/>
  <c r="T1479" i="12"/>
  <c r="T1480" i="12"/>
  <c r="T1481" i="12"/>
  <c r="T1482" i="12"/>
  <c r="T1483" i="12"/>
  <c r="T1484" i="12"/>
  <c r="T1485" i="12"/>
  <c r="T1486" i="12"/>
  <c r="T1487" i="12"/>
  <c r="T1488" i="12"/>
  <c r="T1489" i="12"/>
  <c r="T1490" i="12"/>
  <c r="T1491" i="12"/>
  <c r="T1492" i="12"/>
  <c r="T1493" i="12"/>
  <c r="T1494" i="12"/>
  <c r="T1495" i="12"/>
  <c r="T1496" i="12"/>
  <c r="T1497" i="12"/>
  <c r="T1498" i="12"/>
  <c r="T1499" i="12"/>
  <c r="T1500" i="12"/>
  <c r="T1501" i="12"/>
  <c r="T1502" i="12"/>
  <c r="T1503" i="12"/>
  <c r="T1504" i="12"/>
  <c r="T1505" i="12"/>
  <c r="T1506" i="12"/>
  <c r="T1507" i="12"/>
  <c r="T1508" i="12"/>
  <c r="T1509" i="12"/>
  <c r="T1510" i="12"/>
  <c r="T1511" i="12"/>
  <c r="T1512" i="12"/>
  <c r="T1513" i="12"/>
  <c r="T1514" i="12"/>
  <c r="T1515" i="12"/>
  <c r="T1516" i="12"/>
  <c r="T1517" i="12"/>
  <c r="T1518" i="12"/>
  <c r="T1519" i="12"/>
  <c r="T1520" i="12"/>
  <c r="T1521" i="12"/>
  <c r="T1522" i="12"/>
  <c r="T1523" i="12"/>
  <c r="T1524" i="12"/>
  <c r="T1525" i="12"/>
  <c r="T1526" i="12"/>
  <c r="T1527" i="12"/>
  <c r="T1528" i="12"/>
  <c r="T1529" i="12"/>
  <c r="T1530" i="12"/>
  <c r="T1531" i="12"/>
  <c r="T1532" i="12"/>
  <c r="T1533" i="12"/>
  <c r="T1534" i="12"/>
  <c r="T1535" i="12"/>
  <c r="T1536" i="12"/>
  <c r="T1537" i="12"/>
  <c r="T1538" i="12"/>
  <c r="T1539" i="12"/>
  <c r="T1540" i="12"/>
  <c r="T1541" i="12"/>
  <c r="T1542" i="12"/>
  <c r="T1543" i="12"/>
  <c r="T1544" i="12"/>
  <c r="T1545" i="12"/>
  <c r="T1546" i="12"/>
  <c r="T1547" i="12"/>
  <c r="T1548" i="12"/>
  <c r="T1549" i="12"/>
  <c r="T1550" i="12"/>
  <c r="T1551" i="12"/>
  <c r="T1552" i="12"/>
  <c r="T1553" i="12"/>
  <c r="T1554" i="12"/>
  <c r="T1555" i="12"/>
  <c r="T1556" i="12"/>
  <c r="T1557" i="12"/>
  <c r="T1558" i="12"/>
  <c r="T1559" i="12"/>
  <c r="T1560" i="12"/>
  <c r="T1561" i="12"/>
  <c r="T1562" i="12"/>
  <c r="T1563" i="12"/>
  <c r="T1564" i="12"/>
  <c r="T1565" i="12"/>
  <c r="T1566" i="12"/>
  <c r="T1567" i="12"/>
  <c r="T1568" i="12"/>
  <c r="T1569" i="12"/>
  <c r="T1570" i="12"/>
  <c r="T1571" i="12"/>
  <c r="T1572" i="12"/>
  <c r="T1573" i="12"/>
  <c r="T1574" i="12"/>
  <c r="T1575" i="12"/>
  <c r="T1576" i="12"/>
  <c r="T1577" i="12"/>
  <c r="T1578" i="12"/>
  <c r="T1579" i="12"/>
  <c r="T1580" i="12"/>
  <c r="T1581" i="12"/>
  <c r="T1582" i="12"/>
  <c r="T1583" i="12"/>
  <c r="T1584" i="12"/>
  <c r="T1585" i="12"/>
  <c r="T1586" i="12"/>
  <c r="T1587" i="12"/>
  <c r="T1588" i="12"/>
  <c r="T1589" i="12"/>
  <c r="T1590" i="12"/>
  <c r="T1591" i="12"/>
  <c r="T1592" i="12"/>
  <c r="T1593" i="12"/>
  <c r="T1594" i="12"/>
  <c r="T1595" i="12"/>
  <c r="T1596" i="12"/>
  <c r="T1597" i="12"/>
  <c r="T1598" i="12"/>
  <c r="T1599" i="12"/>
  <c r="T1600" i="12"/>
  <c r="T1601" i="12"/>
  <c r="T1602" i="12"/>
  <c r="T1603" i="12"/>
  <c r="T1604" i="12"/>
  <c r="T1605" i="12"/>
  <c r="T1606" i="12"/>
  <c r="T1607" i="12"/>
  <c r="T1608" i="12"/>
  <c r="T1609" i="12"/>
  <c r="T1610" i="12"/>
  <c r="T1611" i="12"/>
  <c r="T1612" i="12"/>
  <c r="T1613" i="12"/>
  <c r="T1614" i="12"/>
  <c r="T1615" i="12"/>
  <c r="T1616" i="12"/>
  <c r="T1617" i="12"/>
  <c r="T1618" i="12"/>
  <c r="T1619" i="12"/>
  <c r="T1620" i="12"/>
  <c r="T1621" i="12"/>
  <c r="T1622" i="12"/>
  <c r="T1623" i="12"/>
  <c r="T1624" i="12"/>
  <c r="T1625" i="12"/>
  <c r="T1626" i="12"/>
  <c r="T1627" i="12"/>
  <c r="T1628" i="12"/>
  <c r="T1629" i="12"/>
  <c r="T1630" i="12"/>
  <c r="T1631" i="12"/>
  <c r="T1632" i="12"/>
  <c r="T1633" i="12"/>
  <c r="T1634" i="12"/>
  <c r="T1635" i="12"/>
  <c r="T1636" i="12"/>
  <c r="T1637" i="12"/>
  <c r="T1638" i="12"/>
  <c r="T1639" i="12"/>
  <c r="T1640" i="12"/>
  <c r="T1641" i="12"/>
  <c r="T1642" i="12"/>
  <c r="T1643" i="12"/>
  <c r="T1644" i="12"/>
  <c r="T1645" i="12"/>
  <c r="T1646" i="12"/>
  <c r="T1647" i="12"/>
  <c r="T1648" i="12"/>
  <c r="T1649" i="12"/>
  <c r="T1650" i="12"/>
  <c r="T1651" i="12"/>
  <c r="T1652" i="12"/>
  <c r="T1653" i="12"/>
  <c r="T1654" i="12"/>
  <c r="T1655" i="12"/>
  <c r="T1656" i="12"/>
  <c r="T1657" i="12"/>
  <c r="T1658" i="12"/>
  <c r="T1659" i="12"/>
  <c r="T1660" i="12"/>
  <c r="T1661" i="12"/>
  <c r="T1662" i="12"/>
  <c r="T1663" i="12"/>
  <c r="T1664" i="12"/>
  <c r="T1665" i="12"/>
  <c r="T1666" i="12"/>
  <c r="T1667" i="12"/>
  <c r="T1668" i="12"/>
  <c r="T1669" i="12"/>
  <c r="T1670" i="12"/>
  <c r="T1671" i="12"/>
  <c r="T1672" i="12"/>
  <c r="T1673" i="12"/>
  <c r="T1674" i="12"/>
  <c r="T1675" i="12"/>
  <c r="T1676" i="12"/>
  <c r="T1677" i="12"/>
  <c r="T1678" i="12"/>
  <c r="T1679" i="12"/>
  <c r="T1680" i="12"/>
  <c r="T1681" i="12"/>
  <c r="T1682" i="12"/>
  <c r="T1683" i="12"/>
  <c r="T1684" i="12"/>
  <c r="T1685" i="12"/>
  <c r="T1686" i="12"/>
  <c r="T1687" i="12"/>
  <c r="T1688" i="12"/>
  <c r="T1689" i="12"/>
  <c r="T1690" i="12"/>
  <c r="T1691" i="12"/>
  <c r="T1692" i="12"/>
  <c r="T1693" i="12"/>
  <c r="T1694" i="12"/>
  <c r="T1695" i="12"/>
  <c r="T1696" i="12"/>
  <c r="T1697" i="12"/>
  <c r="T1698" i="12"/>
  <c r="T1699" i="12"/>
  <c r="T1700" i="12"/>
  <c r="T1701" i="12"/>
  <c r="T1702" i="12"/>
  <c r="T1703" i="12"/>
  <c r="T1704" i="12"/>
  <c r="T1705" i="12"/>
  <c r="T1706" i="12"/>
  <c r="T1707" i="12"/>
  <c r="T1708" i="12"/>
  <c r="T1709" i="12"/>
  <c r="T1710" i="12"/>
  <c r="T1711" i="12"/>
  <c r="T1712" i="12"/>
  <c r="T1713" i="12"/>
  <c r="T1714" i="12"/>
  <c r="T1715" i="12"/>
  <c r="T1716" i="12"/>
  <c r="T1717" i="12"/>
  <c r="T1718" i="12"/>
  <c r="T1719" i="12"/>
  <c r="T1720" i="12"/>
  <c r="T1721" i="12"/>
  <c r="T1722" i="12"/>
  <c r="T1723" i="12"/>
  <c r="T1724" i="12"/>
  <c r="T1725" i="12"/>
  <c r="T1726" i="12"/>
  <c r="T1727" i="12"/>
  <c r="T1728" i="12"/>
  <c r="T1729" i="12"/>
  <c r="T1730" i="12"/>
  <c r="T1731" i="12"/>
  <c r="T1732" i="12"/>
  <c r="T1733" i="12"/>
  <c r="T1734" i="12"/>
  <c r="T1735" i="12"/>
  <c r="T1736" i="12"/>
  <c r="T1737" i="12"/>
  <c r="T1738" i="12"/>
  <c r="T1739" i="12"/>
  <c r="T1740" i="12"/>
  <c r="T1741" i="12"/>
  <c r="T1742" i="12"/>
  <c r="T1743" i="12"/>
  <c r="T1744" i="12"/>
  <c r="T1745" i="12"/>
  <c r="T1746" i="12"/>
  <c r="T1747" i="12"/>
  <c r="T1748" i="12"/>
  <c r="T1749" i="12"/>
  <c r="T1750" i="12"/>
  <c r="T1751" i="12"/>
  <c r="T1752" i="12"/>
  <c r="T1753" i="12"/>
  <c r="T1754" i="12"/>
  <c r="T1755" i="12"/>
  <c r="T1756" i="12"/>
  <c r="T1757" i="12"/>
  <c r="T1758" i="12"/>
  <c r="T1759" i="12"/>
  <c r="T1760" i="12"/>
  <c r="T1761" i="12"/>
  <c r="T1762" i="12"/>
  <c r="T1763" i="12"/>
  <c r="T1764" i="12"/>
  <c r="T1765" i="12"/>
  <c r="T1766" i="12"/>
  <c r="T1767" i="12"/>
  <c r="T1768" i="12"/>
  <c r="T1769" i="12"/>
  <c r="T1770" i="12"/>
  <c r="T1771" i="12"/>
  <c r="T1772" i="12"/>
  <c r="T1773" i="12"/>
  <c r="T1774" i="12"/>
  <c r="T1775" i="12"/>
  <c r="T1776" i="12"/>
  <c r="T1777" i="12"/>
  <c r="T1778" i="12"/>
  <c r="T1779" i="12"/>
  <c r="T1780" i="12"/>
  <c r="T1781" i="12"/>
  <c r="T1782" i="12"/>
  <c r="T1783" i="12"/>
  <c r="T1784" i="12"/>
  <c r="T1785" i="12"/>
  <c r="T1786" i="12"/>
  <c r="T1787" i="12"/>
  <c r="T1788" i="12"/>
  <c r="T1789" i="12"/>
  <c r="T1790" i="12"/>
  <c r="T1791" i="12"/>
  <c r="T1792" i="12"/>
  <c r="T1793" i="12"/>
  <c r="T1794" i="12"/>
  <c r="T1795" i="12"/>
  <c r="T1796" i="12"/>
  <c r="T1797" i="12"/>
  <c r="T1798" i="12"/>
  <c r="T1799" i="12"/>
  <c r="T1800" i="12"/>
  <c r="T1801" i="12"/>
  <c r="T1802" i="12"/>
  <c r="T1803" i="12"/>
  <c r="T1804" i="12"/>
  <c r="T1805" i="12"/>
  <c r="T1806" i="12"/>
  <c r="T1807" i="12"/>
  <c r="T1808" i="12"/>
  <c r="T1809" i="12"/>
  <c r="T1810" i="12"/>
  <c r="T1811" i="12"/>
  <c r="T1812" i="12"/>
  <c r="T1813" i="12"/>
  <c r="T1814" i="12"/>
  <c r="T1815" i="12"/>
  <c r="T1816" i="12"/>
  <c r="T1817" i="12"/>
  <c r="T1818" i="12"/>
  <c r="T1819" i="12"/>
  <c r="T1820" i="12"/>
  <c r="T1821" i="12"/>
  <c r="T1822" i="12"/>
  <c r="T1823" i="12"/>
  <c r="T1824" i="12"/>
  <c r="T1825" i="12"/>
  <c r="T1826" i="12"/>
  <c r="T1827" i="12"/>
  <c r="T1828" i="12"/>
  <c r="T1829" i="12"/>
  <c r="T1830" i="12"/>
  <c r="T1831" i="12"/>
  <c r="T1832" i="12"/>
  <c r="T1833" i="12"/>
  <c r="T1834" i="12"/>
  <c r="T1835" i="12"/>
  <c r="T1836" i="12"/>
  <c r="T1837" i="12"/>
  <c r="T1838" i="12"/>
  <c r="T1839" i="12"/>
  <c r="T1840" i="12"/>
  <c r="T1841" i="12"/>
  <c r="T1842" i="12"/>
  <c r="T1843" i="12"/>
  <c r="T1844" i="12"/>
  <c r="T1845" i="12"/>
  <c r="T1846" i="12"/>
  <c r="T1847" i="12"/>
  <c r="T1848" i="12"/>
  <c r="T1849" i="12"/>
  <c r="T1850" i="12"/>
  <c r="T1851" i="12"/>
  <c r="T1852" i="12"/>
  <c r="T1853" i="12"/>
  <c r="T1854" i="12"/>
  <c r="T1855" i="12"/>
  <c r="T1856" i="12"/>
  <c r="T1857" i="12"/>
  <c r="T1858" i="12"/>
  <c r="T1859" i="12"/>
  <c r="T1860" i="12"/>
  <c r="T1861" i="12"/>
  <c r="T1862" i="12"/>
  <c r="T1863" i="12"/>
  <c r="T1864" i="12"/>
  <c r="T1865" i="12"/>
  <c r="T1866" i="12"/>
  <c r="T1867" i="12"/>
  <c r="T1868" i="12"/>
  <c r="T1869" i="12"/>
  <c r="T1870" i="12"/>
  <c r="T1871" i="12"/>
  <c r="T1872" i="12"/>
  <c r="T1873" i="12"/>
  <c r="T1874" i="12"/>
  <c r="T1875" i="12"/>
  <c r="T1876" i="12"/>
  <c r="T1877" i="12"/>
  <c r="T1878" i="12"/>
  <c r="T1879" i="12"/>
  <c r="T1880" i="12"/>
  <c r="T1881" i="12"/>
  <c r="T1882" i="12"/>
  <c r="T1883" i="12"/>
  <c r="T1884" i="12"/>
  <c r="T1885" i="12"/>
  <c r="T1886" i="12"/>
  <c r="T1887" i="12"/>
  <c r="T1888" i="12"/>
  <c r="T1889" i="12"/>
  <c r="T1890" i="12"/>
  <c r="T1891" i="12"/>
  <c r="T1892" i="12"/>
  <c r="T1893" i="12"/>
  <c r="T1894" i="12"/>
  <c r="T1895" i="12"/>
  <c r="T1896" i="12"/>
  <c r="T1897" i="12"/>
  <c r="T1898" i="12"/>
  <c r="T1899" i="12"/>
  <c r="T1900" i="12"/>
  <c r="T1901" i="12"/>
  <c r="T1902" i="12"/>
  <c r="T1903" i="12"/>
  <c r="T1904" i="12"/>
  <c r="T1905" i="12"/>
  <c r="T1906" i="12"/>
  <c r="T1907" i="12"/>
  <c r="T1908" i="12"/>
  <c r="T1909" i="12"/>
  <c r="T1910" i="12"/>
  <c r="T1911" i="12"/>
  <c r="T1912" i="12"/>
  <c r="T1913" i="12"/>
  <c r="T1914" i="12"/>
  <c r="T1915" i="12"/>
  <c r="T1916" i="12"/>
  <c r="T1917" i="12"/>
  <c r="T1918" i="12"/>
  <c r="T1919" i="12"/>
  <c r="T1920" i="12"/>
  <c r="T1921" i="12"/>
  <c r="T1922" i="12"/>
  <c r="T1923" i="12"/>
  <c r="T1924" i="12"/>
  <c r="T1925" i="12"/>
  <c r="T1926" i="12"/>
  <c r="T1927" i="12"/>
  <c r="T1928" i="12"/>
  <c r="T1929" i="12"/>
  <c r="T1930" i="12"/>
  <c r="T1931" i="12"/>
  <c r="T1932" i="12"/>
  <c r="T1933" i="12"/>
  <c r="T1934" i="12"/>
  <c r="T1935" i="12"/>
  <c r="T1936" i="12"/>
  <c r="T1937" i="12"/>
  <c r="T1938" i="12"/>
  <c r="T1939" i="12"/>
  <c r="T1940" i="12"/>
  <c r="T1941" i="12"/>
  <c r="T1942" i="12"/>
  <c r="T1943" i="12"/>
  <c r="T1944" i="12"/>
  <c r="T1945" i="12"/>
  <c r="T1946" i="12"/>
  <c r="T1947" i="12"/>
  <c r="T1948" i="12"/>
  <c r="T1949" i="12"/>
  <c r="T1950" i="12"/>
  <c r="T1951" i="12"/>
  <c r="T1952" i="12"/>
  <c r="T1953" i="12"/>
  <c r="T1954" i="12"/>
  <c r="T1955" i="12"/>
  <c r="T1956" i="12"/>
  <c r="T1957" i="12"/>
  <c r="T1958" i="12"/>
  <c r="T1959" i="12"/>
  <c r="T1960" i="12"/>
  <c r="T1961" i="12"/>
  <c r="T1962" i="12"/>
  <c r="T1963" i="12"/>
  <c r="T1964" i="12"/>
  <c r="T1965" i="12"/>
  <c r="T1966" i="12"/>
  <c r="T1967" i="12"/>
  <c r="T1968" i="12"/>
  <c r="T1969" i="12"/>
  <c r="T1970" i="12"/>
  <c r="T1971" i="12"/>
  <c r="T1972" i="12"/>
  <c r="T1973" i="12"/>
  <c r="T1974" i="12"/>
  <c r="T1975" i="12"/>
  <c r="T1976" i="12"/>
  <c r="T1977" i="12"/>
  <c r="T1978" i="12"/>
  <c r="T1979" i="12"/>
  <c r="T1980" i="12"/>
  <c r="T1981" i="12"/>
  <c r="T1982" i="12"/>
  <c r="T1983" i="12"/>
  <c r="T1984" i="12"/>
  <c r="T1985" i="12"/>
  <c r="T1986" i="12"/>
  <c r="T1987" i="12"/>
  <c r="T1988" i="12"/>
  <c r="T1989" i="12"/>
  <c r="T1990" i="12"/>
  <c r="T1991" i="12"/>
  <c r="T1992" i="12"/>
  <c r="T1993" i="12"/>
  <c r="T1994" i="12"/>
  <c r="T1995" i="12"/>
  <c r="T1996" i="12"/>
  <c r="T1997" i="12"/>
  <c r="T1998" i="12"/>
  <c r="T1999" i="12"/>
  <c r="T2000" i="12"/>
  <c r="T2001" i="12"/>
  <c r="T2002" i="12"/>
  <c r="T2003" i="12"/>
  <c r="T2004" i="12"/>
  <c r="T2005" i="12"/>
  <c r="T2006" i="12"/>
  <c r="T2007" i="12"/>
  <c r="T2008" i="12"/>
  <c r="T2009" i="12"/>
  <c r="T2010" i="12"/>
  <c r="T2011" i="12"/>
  <c r="T2012" i="12"/>
  <c r="T2013" i="12"/>
  <c r="T2014" i="12"/>
  <c r="T2015" i="12"/>
  <c r="T2016" i="12"/>
  <c r="T2017" i="12"/>
  <c r="T2018" i="12"/>
  <c r="T2019" i="12"/>
  <c r="T2020" i="12"/>
  <c r="T2021" i="12"/>
  <c r="T2022" i="12"/>
  <c r="T2023" i="12"/>
  <c r="T2024" i="12"/>
  <c r="T2025" i="12"/>
  <c r="T2026" i="12"/>
  <c r="T2027" i="12"/>
  <c r="T2028" i="12"/>
  <c r="T2029" i="12"/>
  <c r="T2030" i="12"/>
  <c r="T2031" i="12"/>
  <c r="T2032" i="12"/>
  <c r="T2033" i="12"/>
  <c r="T2034" i="12"/>
  <c r="T2035" i="12"/>
  <c r="T2036" i="12"/>
  <c r="T2037" i="12"/>
  <c r="T2038" i="12"/>
  <c r="T2039" i="12"/>
  <c r="T2040" i="12"/>
  <c r="T2041" i="12"/>
  <c r="T2042" i="12"/>
  <c r="T2043" i="12"/>
  <c r="T2044" i="12"/>
  <c r="T2045" i="12"/>
  <c r="T2046" i="12"/>
  <c r="T2047" i="12"/>
  <c r="T2048" i="12"/>
  <c r="T2049" i="12"/>
  <c r="T2050" i="12"/>
  <c r="T2051" i="12"/>
  <c r="T2052" i="12"/>
  <c r="T2053" i="12"/>
  <c r="T2054" i="12"/>
  <c r="T2055" i="12"/>
  <c r="T2056" i="12"/>
  <c r="T2057" i="12"/>
  <c r="T2058" i="12"/>
  <c r="T2059" i="12"/>
  <c r="T2060" i="12"/>
  <c r="T2061" i="12"/>
  <c r="T2062" i="12"/>
  <c r="T2063" i="12"/>
  <c r="T2064" i="12"/>
  <c r="T2065" i="12"/>
  <c r="T2066" i="12"/>
  <c r="T2067" i="12"/>
  <c r="T2068" i="12"/>
  <c r="T2069" i="12"/>
  <c r="T2070" i="12"/>
  <c r="T2071" i="12"/>
  <c r="T2072" i="12"/>
  <c r="T2073" i="12"/>
  <c r="T2074" i="12"/>
  <c r="T2075" i="12"/>
  <c r="T2076" i="12"/>
  <c r="T2077" i="12"/>
  <c r="T2078" i="12"/>
  <c r="T2079" i="12"/>
  <c r="T2080" i="12"/>
  <c r="T2081" i="12"/>
  <c r="T2082" i="12"/>
  <c r="T2083" i="12"/>
  <c r="T2084" i="12"/>
  <c r="T2085" i="12"/>
  <c r="T2086" i="12"/>
  <c r="T2087" i="12"/>
  <c r="T2088" i="12"/>
  <c r="T2089" i="12"/>
  <c r="T2090" i="12"/>
  <c r="T2091" i="12"/>
  <c r="T2092" i="12"/>
  <c r="T2093" i="12"/>
  <c r="T2094" i="12"/>
  <c r="T2095" i="12"/>
  <c r="T2096" i="12"/>
  <c r="T2097" i="12"/>
  <c r="T2098" i="12"/>
  <c r="T2099" i="12"/>
  <c r="T2100" i="12"/>
  <c r="T2101" i="12"/>
  <c r="T2102" i="12"/>
  <c r="T2103" i="12"/>
  <c r="T2104" i="12"/>
  <c r="T2105" i="12"/>
  <c r="T2106" i="12"/>
  <c r="T2107" i="12"/>
  <c r="T2108" i="12"/>
  <c r="T2109" i="12"/>
  <c r="T2110" i="12"/>
  <c r="T2111" i="12"/>
  <c r="T2112" i="12"/>
  <c r="T2113" i="12"/>
  <c r="T2114" i="12"/>
  <c r="T2115" i="12"/>
  <c r="T2116" i="12"/>
  <c r="T2117" i="12"/>
  <c r="T2118" i="12"/>
  <c r="T2119" i="12"/>
  <c r="T2120" i="12"/>
  <c r="T2121" i="12"/>
  <c r="T2122" i="12"/>
  <c r="T2123" i="12"/>
  <c r="T2124" i="12"/>
  <c r="T2125" i="12"/>
  <c r="T2126" i="12"/>
  <c r="T2127" i="12"/>
  <c r="T2128" i="12"/>
  <c r="T2129" i="12"/>
  <c r="T2130" i="12"/>
  <c r="T2131" i="12"/>
  <c r="T2132" i="12"/>
  <c r="T2133" i="12"/>
  <c r="T2134" i="12"/>
  <c r="T2135" i="12"/>
  <c r="T2136" i="12"/>
  <c r="T2137" i="12"/>
  <c r="T2138" i="12"/>
  <c r="T2139" i="12"/>
  <c r="T2140" i="12"/>
  <c r="T2141" i="12"/>
  <c r="T2142" i="12"/>
  <c r="T2143" i="12"/>
  <c r="T2144" i="12"/>
  <c r="T2145" i="12"/>
  <c r="T2146" i="12"/>
  <c r="T2147" i="12"/>
  <c r="T2148" i="12"/>
  <c r="T2149" i="12"/>
  <c r="T2150" i="12"/>
  <c r="T2151" i="12"/>
  <c r="T2152" i="12"/>
  <c r="T2153" i="12"/>
  <c r="T2154" i="12"/>
  <c r="T2155" i="12"/>
  <c r="T2156" i="12"/>
  <c r="T2157" i="12"/>
  <c r="T2158" i="12"/>
  <c r="T2159" i="12"/>
  <c r="T2160" i="12"/>
  <c r="T2161" i="12"/>
  <c r="T2162" i="12"/>
  <c r="T2163" i="12"/>
  <c r="T2164" i="12"/>
  <c r="T2165" i="12"/>
  <c r="T2166" i="12"/>
  <c r="T2167" i="12"/>
  <c r="T2168" i="12"/>
  <c r="T2169" i="12"/>
  <c r="T2170" i="12"/>
  <c r="T2171" i="12"/>
  <c r="T2172" i="12"/>
  <c r="T2173" i="12"/>
  <c r="T2174" i="12"/>
  <c r="T2175" i="12"/>
  <c r="T2176" i="12"/>
  <c r="T2177" i="12"/>
  <c r="T2178" i="12"/>
  <c r="T2179" i="12"/>
  <c r="T2180" i="12"/>
  <c r="T2181" i="12"/>
  <c r="T2182" i="12"/>
  <c r="T2183" i="12"/>
  <c r="T2184" i="12"/>
  <c r="T2185" i="12"/>
  <c r="T2186" i="12"/>
  <c r="T2187" i="12"/>
  <c r="T2188" i="12"/>
  <c r="T2189" i="12"/>
  <c r="T2190" i="12"/>
  <c r="T2191" i="12"/>
  <c r="T2192" i="12"/>
  <c r="T2193" i="12"/>
  <c r="T2194" i="12"/>
  <c r="T2195" i="12"/>
  <c r="T2196" i="12"/>
  <c r="T2197" i="12"/>
  <c r="T2198" i="12"/>
  <c r="T2199" i="12"/>
  <c r="T2200" i="12"/>
  <c r="T2201" i="12"/>
  <c r="T2202" i="12"/>
  <c r="T2203" i="12"/>
  <c r="T2204" i="12"/>
  <c r="T2205" i="12"/>
  <c r="T2206" i="12"/>
  <c r="T2207" i="12"/>
  <c r="T2208" i="12"/>
  <c r="T2209" i="12"/>
  <c r="T2210" i="12"/>
  <c r="T2211" i="12"/>
  <c r="T2212" i="12"/>
  <c r="T2213" i="12"/>
  <c r="T2214" i="12"/>
  <c r="T2215" i="12"/>
  <c r="T2216" i="12"/>
  <c r="T2217" i="12"/>
  <c r="T2218" i="12"/>
  <c r="T2219" i="12"/>
  <c r="T2220" i="12"/>
  <c r="T2221" i="12"/>
  <c r="T2222" i="12"/>
  <c r="T2223" i="12"/>
  <c r="T2224" i="12"/>
  <c r="T2225" i="12"/>
  <c r="T2226" i="12"/>
  <c r="T2227" i="12"/>
  <c r="T2228" i="12"/>
  <c r="T2229" i="12"/>
  <c r="T2230" i="12"/>
  <c r="T2231" i="12"/>
  <c r="T2232" i="12"/>
  <c r="T2233" i="12"/>
  <c r="T2234" i="12"/>
  <c r="T2235" i="12"/>
  <c r="T2236" i="12"/>
  <c r="T2237" i="12"/>
  <c r="T2238" i="12"/>
  <c r="T2239" i="12"/>
  <c r="T2240" i="12"/>
  <c r="T2241" i="12"/>
  <c r="T2242" i="12"/>
  <c r="T2243" i="12"/>
  <c r="T2244" i="12"/>
  <c r="T2245" i="12"/>
  <c r="T2246" i="12"/>
  <c r="T2247" i="12"/>
  <c r="T2248" i="12"/>
  <c r="T2249" i="12"/>
  <c r="T2250" i="12"/>
  <c r="T2251" i="12"/>
  <c r="T2252" i="12"/>
  <c r="T2253" i="12"/>
  <c r="T2254" i="12"/>
  <c r="T2255" i="12"/>
  <c r="T2256" i="12"/>
  <c r="T2257" i="12"/>
  <c r="T2258" i="12"/>
  <c r="T2259" i="12"/>
  <c r="T2260" i="12"/>
  <c r="T2261" i="12"/>
  <c r="T2262" i="12"/>
  <c r="T2263" i="12"/>
  <c r="T2264" i="12"/>
  <c r="T2265" i="12"/>
  <c r="T2266" i="12"/>
  <c r="T2267" i="12"/>
  <c r="T2268" i="12"/>
  <c r="T2269" i="12"/>
  <c r="T2270" i="12"/>
  <c r="T2271" i="12"/>
  <c r="T2272" i="12"/>
  <c r="T2273" i="12"/>
  <c r="T2274" i="12"/>
  <c r="T2275" i="12"/>
  <c r="T2276" i="12"/>
  <c r="T2277" i="12"/>
  <c r="T2278" i="12"/>
  <c r="T2279" i="12"/>
  <c r="T2280" i="12"/>
  <c r="T2281" i="12"/>
  <c r="T2282" i="12"/>
  <c r="T2283" i="12"/>
  <c r="T2284" i="12"/>
  <c r="T2285" i="12"/>
  <c r="T2286" i="12"/>
  <c r="T2287" i="12"/>
  <c r="T2288" i="12"/>
  <c r="T2289" i="12"/>
  <c r="T2290" i="12"/>
  <c r="T2291" i="12"/>
  <c r="T2292" i="12"/>
  <c r="T2293" i="12"/>
  <c r="T2294" i="12"/>
  <c r="T2295" i="12"/>
  <c r="T2296" i="12"/>
  <c r="T2297" i="12"/>
  <c r="T2298" i="12"/>
  <c r="T2299" i="12"/>
  <c r="T2300" i="12"/>
  <c r="T2301" i="12"/>
  <c r="T2302" i="12"/>
  <c r="T2303" i="12"/>
  <c r="T2304" i="12"/>
  <c r="T2305" i="12"/>
  <c r="T2306" i="12"/>
  <c r="T2307" i="12"/>
  <c r="T2308" i="12"/>
  <c r="T2309" i="12"/>
  <c r="T2310" i="12"/>
  <c r="T2311" i="12"/>
  <c r="T2312" i="12"/>
  <c r="T2313" i="12"/>
  <c r="T2314" i="12"/>
  <c r="T2315" i="12"/>
  <c r="T2316" i="12"/>
  <c r="T2317" i="12"/>
  <c r="T2318" i="12"/>
  <c r="T2319" i="12"/>
  <c r="T2320" i="12"/>
  <c r="T2321" i="12"/>
  <c r="T2322" i="12"/>
  <c r="T2323" i="12"/>
  <c r="T2324" i="12"/>
  <c r="T2325" i="12"/>
  <c r="T2326" i="12"/>
  <c r="T2327" i="12"/>
  <c r="T2328" i="12"/>
  <c r="T2329" i="12"/>
  <c r="T2330" i="12"/>
  <c r="T2331" i="12"/>
  <c r="T2332" i="12"/>
  <c r="T2333" i="12"/>
  <c r="T2334" i="12"/>
  <c r="T2335" i="12"/>
  <c r="T2336" i="12"/>
  <c r="T2337" i="12"/>
  <c r="T2338" i="12"/>
  <c r="T2339" i="12"/>
  <c r="T2340" i="12"/>
  <c r="T2341" i="12"/>
  <c r="T2342" i="12"/>
  <c r="T2343" i="12"/>
  <c r="T2344" i="12"/>
  <c r="T2345" i="12"/>
  <c r="T2346" i="12"/>
  <c r="T2347" i="12"/>
  <c r="T2348" i="12"/>
  <c r="T2349" i="12"/>
  <c r="T2350" i="12"/>
  <c r="T2351" i="12"/>
  <c r="T2352" i="12"/>
  <c r="T2353" i="12"/>
  <c r="T2354" i="12"/>
  <c r="T2355" i="12"/>
  <c r="T2356" i="12"/>
  <c r="T2357" i="12"/>
  <c r="T2358" i="12"/>
  <c r="T2359" i="12"/>
  <c r="T2360" i="12"/>
  <c r="T2361" i="12"/>
  <c r="T2362" i="12"/>
  <c r="T2363" i="12"/>
  <c r="T2364" i="12"/>
  <c r="T2365" i="12"/>
  <c r="T2366" i="12"/>
  <c r="T2367" i="12"/>
  <c r="T2368" i="12"/>
  <c r="T2369" i="12"/>
  <c r="T2370" i="12"/>
  <c r="T2371" i="12"/>
  <c r="T2372" i="12"/>
  <c r="T2373" i="12"/>
  <c r="T2374" i="12"/>
  <c r="T2375" i="12"/>
  <c r="T2376" i="12"/>
  <c r="T2377" i="12"/>
  <c r="T2378" i="12"/>
  <c r="T2379" i="12"/>
  <c r="T2380" i="12"/>
  <c r="T2381" i="12"/>
  <c r="T2382" i="12"/>
  <c r="T2383" i="12"/>
  <c r="T2384" i="12"/>
  <c r="T2385" i="12"/>
  <c r="T2386" i="12"/>
  <c r="T2387" i="12"/>
  <c r="T2388" i="12"/>
  <c r="T2389" i="12"/>
  <c r="T2390" i="12"/>
  <c r="T2391" i="12"/>
  <c r="T2392" i="12"/>
  <c r="T2393" i="12"/>
  <c r="T2394" i="12"/>
  <c r="T2395" i="12"/>
  <c r="T2396" i="12"/>
  <c r="T2397" i="12"/>
  <c r="T2398" i="12"/>
  <c r="T2399" i="12"/>
  <c r="T2400" i="12"/>
  <c r="T2401" i="12"/>
  <c r="T2402" i="12"/>
  <c r="T2403" i="12"/>
  <c r="T2404" i="12"/>
  <c r="T2405" i="12"/>
  <c r="T2406" i="12"/>
  <c r="T2407" i="12"/>
  <c r="T2408" i="12"/>
  <c r="T2409" i="12"/>
  <c r="T2410" i="12"/>
  <c r="T2411" i="12"/>
  <c r="T2412" i="12"/>
  <c r="T2413" i="12"/>
  <c r="T2414" i="12"/>
  <c r="T2415" i="12"/>
  <c r="T2416" i="12"/>
  <c r="T2417" i="12"/>
  <c r="T2418" i="12"/>
  <c r="T2419" i="12"/>
  <c r="T2420" i="12"/>
  <c r="T2421" i="12"/>
  <c r="T2422" i="12"/>
  <c r="T2423" i="12"/>
  <c r="T2424" i="12"/>
  <c r="T2425" i="12"/>
  <c r="T2426" i="12"/>
  <c r="T2427" i="12"/>
  <c r="T2428" i="12"/>
  <c r="T2429" i="12"/>
  <c r="T2430" i="12"/>
  <c r="T2431" i="12"/>
  <c r="T2432" i="12"/>
  <c r="T2433" i="12"/>
  <c r="T2434" i="12"/>
  <c r="T2435" i="12"/>
  <c r="T2436" i="12"/>
  <c r="T2437" i="12"/>
  <c r="T2438" i="12"/>
  <c r="T2439" i="12"/>
  <c r="T2440" i="12"/>
  <c r="T2441" i="12"/>
  <c r="T2442" i="12"/>
  <c r="T2443" i="12"/>
  <c r="T2444" i="12"/>
  <c r="T2445" i="12"/>
  <c r="T2446" i="12"/>
  <c r="T2447" i="12"/>
  <c r="T2448" i="12"/>
  <c r="T2449" i="12"/>
  <c r="T2450" i="12"/>
  <c r="T2451" i="12"/>
  <c r="T2452" i="12"/>
  <c r="T2453" i="12"/>
  <c r="T2454" i="12"/>
  <c r="T2455" i="12"/>
  <c r="T2456" i="12"/>
  <c r="T2457" i="12"/>
  <c r="T2458" i="12"/>
  <c r="T2459" i="12"/>
  <c r="T2460" i="12"/>
  <c r="T2461" i="12"/>
  <c r="T2462" i="12"/>
  <c r="T2463" i="12"/>
  <c r="T2464" i="12"/>
  <c r="T2465" i="12"/>
  <c r="T2466" i="12"/>
  <c r="T2467" i="12"/>
  <c r="T2468" i="12"/>
  <c r="T2469" i="12"/>
  <c r="T2470" i="12"/>
  <c r="T2471" i="12"/>
  <c r="T2472" i="12"/>
  <c r="T2473" i="12"/>
  <c r="T2474" i="12"/>
  <c r="T2475" i="12"/>
  <c r="T2476" i="12"/>
  <c r="T2477" i="12"/>
  <c r="T2478" i="12"/>
  <c r="T2479" i="12"/>
  <c r="T2480" i="12"/>
  <c r="T2481" i="12"/>
  <c r="T2482" i="12"/>
  <c r="T2483" i="12"/>
  <c r="T2484" i="12"/>
  <c r="T2485" i="12"/>
  <c r="T2486" i="12"/>
  <c r="T2487" i="12"/>
  <c r="T2488" i="12"/>
  <c r="T2489" i="12"/>
  <c r="T2490" i="12"/>
  <c r="T2491" i="12"/>
  <c r="T2492" i="12"/>
  <c r="T2493" i="12"/>
  <c r="T2494" i="12"/>
  <c r="T2495" i="12"/>
  <c r="T2496" i="12"/>
  <c r="T2497" i="12"/>
  <c r="T2498" i="12"/>
  <c r="T2499" i="12"/>
  <c r="T2500" i="12"/>
  <c r="T2501" i="12"/>
  <c r="T2502" i="12"/>
  <c r="T2503" i="12"/>
  <c r="T2504" i="12"/>
  <c r="T2505" i="12"/>
  <c r="T2506" i="12"/>
  <c r="T2507" i="12"/>
  <c r="T2508" i="12"/>
  <c r="T2509" i="12"/>
  <c r="T2510" i="12"/>
  <c r="T2511" i="12"/>
  <c r="T2512" i="12"/>
  <c r="T2513" i="12"/>
  <c r="T2514" i="12"/>
  <c r="T2515" i="12"/>
  <c r="T2516" i="12"/>
  <c r="T2517" i="12"/>
  <c r="T2518" i="12"/>
  <c r="T2519" i="12"/>
  <c r="T2520" i="12"/>
  <c r="T2521" i="12"/>
  <c r="T2522" i="12"/>
  <c r="T2523" i="12"/>
  <c r="T2524" i="12"/>
  <c r="T2525" i="12"/>
  <c r="T2526" i="12"/>
  <c r="T2527" i="12"/>
  <c r="T2528" i="12"/>
  <c r="T2529" i="12"/>
  <c r="T2530" i="12"/>
  <c r="T2531" i="12"/>
  <c r="T2532" i="12"/>
  <c r="T2533" i="12"/>
  <c r="T2534" i="12"/>
  <c r="T2535" i="12"/>
  <c r="T2536" i="12"/>
  <c r="T2537" i="12"/>
  <c r="T2538" i="12"/>
  <c r="T2539" i="12"/>
  <c r="T2540" i="12"/>
  <c r="T2541" i="12"/>
  <c r="T2542" i="12"/>
  <c r="T2543" i="12"/>
  <c r="T2544" i="12"/>
  <c r="T2545" i="12"/>
  <c r="T2546" i="12"/>
  <c r="T2547" i="12"/>
  <c r="T2548" i="12"/>
  <c r="T2549" i="12"/>
  <c r="T2550" i="12"/>
  <c r="T2551" i="12"/>
  <c r="T2552" i="12"/>
  <c r="T2553" i="12"/>
  <c r="T2554" i="12"/>
  <c r="T2555" i="12"/>
  <c r="T2556" i="12"/>
  <c r="T2557" i="12"/>
  <c r="T2558" i="12"/>
  <c r="T2559" i="12"/>
  <c r="T2560" i="12"/>
  <c r="T2561" i="12"/>
  <c r="T2562" i="12"/>
  <c r="T2563" i="12"/>
  <c r="T2564" i="12"/>
  <c r="T2565" i="12"/>
  <c r="T2566" i="12"/>
  <c r="T2567" i="12"/>
  <c r="T2568" i="12"/>
  <c r="T2569" i="12"/>
  <c r="T2570" i="12"/>
  <c r="T2571" i="12"/>
  <c r="T2572" i="12"/>
  <c r="T2573" i="12"/>
  <c r="T2574" i="12"/>
  <c r="T2575" i="12"/>
  <c r="T2576" i="12"/>
  <c r="T2577" i="12"/>
  <c r="T2578" i="12"/>
  <c r="T2579" i="12"/>
  <c r="T2580" i="12"/>
  <c r="T2581" i="12"/>
  <c r="T2582" i="12"/>
  <c r="T2583" i="12"/>
  <c r="T2584" i="12"/>
  <c r="T2585" i="12"/>
  <c r="T2586" i="12"/>
  <c r="T2587" i="12"/>
  <c r="T2588" i="12"/>
  <c r="T2589" i="12"/>
  <c r="T2590" i="12"/>
  <c r="T2591" i="12"/>
  <c r="T2592" i="12"/>
  <c r="T2593" i="12"/>
  <c r="T2594" i="12"/>
  <c r="T2595" i="12"/>
  <c r="T2596" i="12"/>
  <c r="T2597" i="12"/>
  <c r="T2598" i="12"/>
  <c r="T2599" i="12"/>
  <c r="T2600" i="12"/>
  <c r="T2601" i="12"/>
  <c r="T2602" i="12"/>
  <c r="T2603" i="12"/>
  <c r="T2604" i="12"/>
  <c r="T2605" i="12"/>
  <c r="T2606" i="12"/>
  <c r="T2607" i="12"/>
  <c r="T2608" i="12"/>
  <c r="T2609" i="12"/>
  <c r="T2610" i="12"/>
  <c r="T2611" i="12"/>
  <c r="T2612" i="12"/>
  <c r="T2613" i="12"/>
  <c r="T2614" i="12"/>
  <c r="T2615" i="12"/>
  <c r="T2616" i="12"/>
  <c r="T2617" i="12"/>
  <c r="T2618" i="12"/>
  <c r="T2619" i="12"/>
  <c r="T2620" i="12"/>
  <c r="T2621" i="12"/>
  <c r="T2622" i="12"/>
  <c r="T2623" i="12"/>
  <c r="T2624" i="12"/>
  <c r="T2625" i="12"/>
  <c r="T2626" i="12"/>
  <c r="T2627" i="12"/>
  <c r="T2628" i="12"/>
  <c r="T2629" i="12"/>
  <c r="T2630" i="12"/>
  <c r="T2631" i="12"/>
  <c r="T2632" i="12"/>
  <c r="T2633" i="12"/>
  <c r="T2634" i="12"/>
  <c r="T2635" i="12"/>
  <c r="T2636" i="12"/>
  <c r="T2637" i="12"/>
  <c r="T2638" i="12"/>
  <c r="T2639" i="12"/>
  <c r="T2640" i="12"/>
  <c r="T2641" i="12"/>
  <c r="T2642" i="12"/>
  <c r="T2643" i="12"/>
  <c r="T2644" i="12"/>
  <c r="T2645" i="12"/>
  <c r="T2646" i="12"/>
  <c r="T2647" i="12"/>
  <c r="T2648" i="12"/>
  <c r="T2649" i="12"/>
  <c r="T2650" i="12"/>
  <c r="T2651" i="12"/>
  <c r="T2652" i="12"/>
  <c r="T2653" i="12"/>
  <c r="T2654" i="12"/>
  <c r="T2655" i="12"/>
  <c r="T2656" i="12"/>
  <c r="T2657" i="12"/>
  <c r="T2658" i="12"/>
  <c r="T2659" i="12"/>
  <c r="T2660" i="12"/>
  <c r="T2661" i="12"/>
  <c r="T2662" i="12"/>
  <c r="T2663" i="12"/>
  <c r="T2664" i="12"/>
  <c r="T2665" i="12"/>
  <c r="T2666" i="12"/>
  <c r="T2667" i="12"/>
  <c r="T2668" i="12"/>
  <c r="T2669" i="12"/>
  <c r="T2670" i="12"/>
  <c r="T2671" i="12"/>
  <c r="T2672" i="12"/>
  <c r="T2673" i="12"/>
  <c r="T2674" i="12"/>
  <c r="T2675" i="12"/>
  <c r="T2676" i="12"/>
  <c r="T2677" i="12"/>
  <c r="T2678" i="12"/>
  <c r="T2679" i="12"/>
  <c r="T2680" i="12"/>
  <c r="T2681" i="12"/>
  <c r="T2682" i="12"/>
  <c r="T2683" i="12"/>
  <c r="T2684" i="12"/>
  <c r="T2685" i="12"/>
  <c r="T2686" i="12"/>
  <c r="T2687" i="12"/>
  <c r="T2688" i="12"/>
  <c r="T2689" i="12"/>
  <c r="T2690" i="12"/>
  <c r="T2691" i="12"/>
  <c r="T2692" i="12"/>
  <c r="T2693" i="12"/>
  <c r="T2694" i="12"/>
  <c r="T2695" i="12"/>
  <c r="T2696" i="12"/>
  <c r="T2697" i="12"/>
  <c r="T2698" i="12"/>
  <c r="T2699" i="12"/>
  <c r="T2700" i="12"/>
  <c r="T2701" i="12"/>
  <c r="T2702" i="12"/>
  <c r="T2703" i="12"/>
  <c r="T2704" i="12"/>
  <c r="T2705" i="12"/>
  <c r="T2706" i="12"/>
  <c r="T2707" i="12"/>
  <c r="T2708" i="12"/>
  <c r="T2709" i="12"/>
  <c r="T2710" i="12"/>
  <c r="T2711" i="12"/>
  <c r="T2712" i="12"/>
  <c r="T2713" i="12"/>
  <c r="T2714" i="12"/>
  <c r="T2715" i="12"/>
  <c r="T2716" i="12"/>
  <c r="T2717" i="12"/>
  <c r="T2718" i="12"/>
  <c r="T2719" i="12"/>
  <c r="T2720" i="12"/>
  <c r="T2721" i="12"/>
  <c r="T2722" i="12"/>
  <c r="T2723" i="12"/>
  <c r="T2724" i="12"/>
  <c r="T2725" i="12"/>
  <c r="T2726" i="12"/>
  <c r="T2727" i="12"/>
  <c r="T2728" i="12"/>
  <c r="T2729" i="12"/>
  <c r="T2730" i="12"/>
  <c r="T2731" i="12"/>
  <c r="T2732" i="12"/>
  <c r="T2733" i="12"/>
  <c r="T2734" i="12"/>
  <c r="T2735" i="12"/>
  <c r="T2736" i="12"/>
  <c r="T2737" i="12"/>
  <c r="T2738" i="12"/>
  <c r="T2739" i="12"/>
  <c r="T2740" i="12"/>
  <c r="T2741" i="12"/>
  <c r="T2742" i="12"/>
  <c r="T2743" i="12"/>
  <c r="T2744" i="12"/>
  <c r="T2745" i="12"/>
  <c r="T2746" i="12"/>
  <c r="T2747" i="12"/>
  <c r="T2748" i="12"/>
  <c r="T2749" i="12"/>
  <c r="T2750" i="12"/>
  <c r="T2751" i="12"/>
  <c r="T2752" i="12"/>
  <c r="T2753" i="12"/>
  <c r="T2754" i="12"/>
  <c r="T2755" i="12"/>
  <c r="T2756" i="12"/>
  <c r="T2757" i="12"/>
  <c r="T2758" i="12"/>
  <c r="T2759" i="12"/>
  <c r="T2760" i="12"/>
  <c r="T2761" i="12"/>
  <c r="T2762" i="12"/>
  <c r="T2763" i="12"/>
  <c r="T2764" i="12"/>
  <c r="T2765" i="12"/>
  <c r="T2766" i="12"/>
  <c r="T2767" i="12"/>
  <c r="T2768" i="12"/>
  <c r="T2769" i="12"/>
  <c r="T2770" i="12"/>
  <c r="T2771" i="12"/>
  <c r="T2772" i="12"/>
  <c r="T2773" i="12"/>
  <c r="T2774" i="12"/>
  <c r="T2775" i="12"/>
  <c r="T2776" i="12"/>
  <c r="T2777" i="12"/>
  <c r="T2778" i="12"/>
  <c r="T2779" i="12"/>
  <c r="T2780" i="12"/>
  <c r="T2781" i="12"/>
  <c r="T2782" i="12"/>
  <c r="T2783" i="12"/>
  <c r="T2784" i="12"/>
  <c r="T2785" i="12"/>
  <c r="T2786" i="12"/>
  <c r="T2787" i="12"/>
  <c r="T2788" i="12"/>
  <c r="T2789" i="12"/>
  <c r="T2790" i="12"/>
  <c r="T2791" i="12"/>
  <c r="T2792" i="12"/>
  <c r="T2793" i="12"/>
  <c r="T2794" i="12"/>
  <c r="T2795" i="12"/>
  <c r="T2796" i="12"/>
  <c r="T2797" i="12"/>
  <c r="T2798" i="12"/>
  <c r="T2799" i="12"/>
  <c r="T2800" i="12"/>
  <c r="T2801" i="12"/>
  <c r="T2802" i="12"/>
  <c r="T2803" i="12"/>
  <c r="T2804" i="12"/>
  <c r="T2805" i="12"/>
  <c r="T2806" i="12"/>
  <c r="T2807" i="12"/>
  <c r="T2808" i="12"/>
  <c r="T2809" i="12"/>
  <c r="T2810" i="12"/>
  <c r="T2811" i="12"/>
  <c r="T2812" i="12"/>
  <c r="T2813" i="12"/>
  <c r="T2814" i="12"/>
  <c r="T2815" i="12"/>
  <c r="T2816" i="12"/>
  <c r="T2817" i="12"/>
  <c r="T2818" i="12"/>
  <c r="T2819" i="12"/>
  <c r="T2820" i="12"/>
  <c r="T2821" i="12"/>
  <c r="T2822" i="12"/>
  <c r="T2823" i="12"/>
  <c r="T2824" i="12"/>
  <c r="T2825" i="12"/>
  <c r="T2826" i="12"/>
  <c r="T2827" i="12"/>
  <c r="T2828" i="12"/>
  <c r="T2829" i="12"/>
  <c r="T2830" i="12"/>
  <c r="T2831" i="12"/>
  <c r="T2832" i="12"/>
  <c r="T2833" i="12"/>
  <c r="T2834" i="12"/>
  <c r="T2835" i="12"/>
  <c r="T2836" i="12"/>
  <c r="T2837" i="12"/>
  <c r="T2838" i="12"/>
  <c r="T2839" i="12"/>
  <c r="T2840" i="12"/>
  <c r="T2841" i="12"/>
  <c r="T2842" i="12"/>
  <c r="T2843" i="12"/>
  <c r="T2844" i="12"/>
  <c r="T2845" i="12"/>
  <c r="T2846" i="12"/>
  <c r="T2847" i="12"/>
  <c r="T2848" i="12"/>
  <c r="T2849" i="12"/>
  <c r="T2850" i="12"/>
  <c r="T2851" i="12"/>
  <c r="T2852" i="12"/>
  <c r="T2853" i="12"/>
  <c r="T2854" i="12"/>
  <c r="T2855" i="12"/>
  <c r="T2856" i="12"/>
  <c r="T2857" i="12"/>
  <c r="T2858" i="12"/>
  <c r="T2859" i="12"/>
  <c r="T2860" i="12"/>
  <c r="T2861" i="12"/>
  <c r="T2862" i="12"/>
  <c r="T2863" i="12"/>
  <c r="T2864" i="12"/>
  <c r="T2865" i="12"/>
  <c r="T2866" i="12"/>
  <c r="T2867" i="12"/>
  <c r="T2868" i="12"/>
  <c r="T2869" i="12"/>
  <c r="T2870" i="12"/>
  <c r="T2871" i="12"/>
  <c r="T2872" i="12"/>
  <c r="T2873" i="12"/>
  <c r="T2874" i="12"/>
  <c r="T2875" i="12"/>
  <c r="T2876" i="12"/>
  <c r="T2877" i="12"/>
  <c r="T2878" i="12"/>
  <c r="T2879" i="12"/>
  <c r="T2880" i="12"/>
  <c r="T2881" i="12"/>
  <c r="T2882" i="12"/>
  <c r="T2883" i="12"/>
  <c r="T2884" i="12"/>
  <c r="T2885" i="12"/>
  <c r="T2886" i="12"/>
  <c r="T2887" i="12"/>
  <c r="T2888" i="12"/>
  <c r="T2889" i="12"/>
  <c r="T2890" i="12"/>
  <c r="T2891" i="12"/>
  <c r="T2892" i="12"/>
  <c r="T2893" i="12"/>
  <c r="T2894" i="12"/>
  <c r="T2895" i="12"/>
  <c r="T2896" i="12"/>
  <c r="T2897" i="12"/>
  <c r="T2898" i="12"/>
  <c r="T2899" i="12"/>
  <c r="T2900" i="12"/>
  <c r="T2901" i="12"/>
  <c r="T2902" i="12"/>
  <c r="T2903" i="12"/>
  <c r="T2904" i="12"/>
  <c r="T2905" i="12"/>
  <c r="T2906" i="12"/>
  <c r="T2907" i="12"/>
  <c r="T2908" i="12"/>
  <c r="T2909" i="12"/>
  <c r="T2910" i="12"/>
  <c r="T2911" i="12"/>
  <c r="T2912" i="12"/>
  <c r="T2913" i="12"/>
  <c r="T2914" i="12"/>
  <c r="T2915" i="12"/>
  <c r="T2916" i="12"/>
  <c r="T2917" i="12"/>
  <c r="T2918" i="12"/>
  <c r="T2919" i="12"/>
  <c r="T2920" i="12"/>
  <c r="T2921" i="12"/>
  <c r="T2922" i="12"/>
  <c r="T2923" i="12"/>
  <c r="T2924" i="12"/>
  <c r="T2925" i="12"/>
  <c r="T2926" i="12"/>
  <c r="T2927" i="12"/>
  <c r="T2928" i="12"/>
  <c r="T2929" i="12"/>
  <c r="T2930" i="12"/>
  <c r="T2931" i="12"/>
  <c r="T2932" i="12"/>
  <c r="T2933" i="12"/>
  <c r="T2934" i="12"/>
  <c r="T2935" i="12"/>
  <c r="T2936" i="12"/>
  <c r="T2937" i="12"/>
  <c r="T2938" i="12"/>
  <c r="T2939" i="12"/>
  <c r="T2940" i="12"/>
  <c r="T2941" i="12"/>
  <c r="T2942" i="12"/>
  <c r="T2943" i="12"/>
  <c r="T2944" i="12"/>
  <c r="T2945" i="12"/>
  <c r="T2946" i="12"/>
  <c r="T2947" i="12"/>
  <c r="T2948" i="12"/>
  <c r="T2949" i="12"/>
  <c r="T2950" i="12"/>
  <c r="T2951" i="12"/>
  <c r="T2952" i="12"/>
  <c r="T2953" i="12"/>
  <c r="T2954" i="12"/>
  <c r="T2955" i="12"/>
  <c r="T2956" i="12"/>
  <c r="T2957" i="12"/>
  <c r="T2958" i="12"/>
  <c r="T2959" i="12"/>
  <c r="T2960" i="12"/>
  <c r="T2961" i="12"/>
  <c r="T2962" i="12"/>
  <c r="T2963" i="12"/>
  <c r="T2964" i="12"/>
  <c r="T2965" i="12"/>
  <c r="T2966" i="12"/>
  <c r="T2967" i="12"/>
  <c r="T2968" i="12"/>
  <c r="T2969" i="12"/>
  <c r="T2970" i="12"/>
  <c r="T2971" i="12"/>
  <c r="T2972" i="12"/>
  <c r="T2973" i="12"/>
  <c r="T2974" i="12"/>
  <c r="T2975" i="12"/>
  <c r="T2976" i="12"/>
  <c r="T2977" i="12"/>
  <c r="T2978" i="12"/>
  <c r="T2979" i="12"/>
  <c r="T2980" i="12"/>
  <c r="T2981" i="12"/>
  <c r="T2982" i="12"/>
  <c r="T2983" i="12"/>
  <c r="T2984" i="12"/>
  <c r="T2985" i="12"/>
  <c r="T2986" i="12"/>
  <c r="T2987" i="12"/>
  <c r="T2988" i="12"/>
  <c r="T2989" i="12"/>
  <c r="T2990" i="12"/>
  <c r="T2991" i="12"/>
  <c r="T2992" i="12"/>
  <c r="T2993" i="12"/>
  <c r="T2994" i="12"/>
  <c r="T2995" i="12"/>
  <c r="T2996" i="12"/>
  <c r="T2997" i="12"/>
  <c r="T2998" i="12"/>
  <c r="T2999" i="12"/>
  <c r="T3000" i="12"/>
  <c r="T3001" i="12"/>
  <c r="T3002" i="12"/>
  <c r="T3003" i="12"/>
  <c r="T3004" i="12"/>
  <c r="T3005" i="12"/>
  <c r="T3006" i="12"/>
  <c r="T3007" i="12"/>
  <c r="T3008" i="12"/>
  <c r="T3009" i="12"/>
  <c r="T3010" i="12"/>
  <c r="T3011" i="12"/>
  <c r="T3012" i="12"/>
  <c r="T3013" i="12"/>
  <c r="T3014" i="12"/>
  <c r="T3015" i="12"/>
  <c r="T3016" i="12"/>
  <c r="T3017" i="12"/>
  <c r="T3018" i="12"/>
  <c r="T3019" i="12"/>
  <c r="T3020" i="12"/>
  <c r="T3021" i="12"/>
  <c r="T3022" i="12"/>
  <c r="T3023" i="12"/>
  <c r="T3024" i="12"/>
  <c r="T3025" i="12"/>
  <c r="T3026" i="12"/>
  <c r="T3027" i="12"/>
  <c r="T3028" i="12"/>
  <c r="T3029" i="12"/>
  <c r="T3030" i="12"/>
  <c r="T3031" i="12"/>
  <c r="T3032" i="12"/>
  <c r="T3033" i="12"/>
  <c r="T3034" i="12"/>
  <c r="T3035" i="12"/>
  <c r="T3036" i="12"/>
  <c r="T3037" i="12"/>
  <c r="T3038" i="12"/>
  <c r="T3039" i="12"/>
  <c r="T3040" i="12"/>
  <c r="T3041" i="12"/>
  <c r="T3042" i="12"/>
  <c r="T3043" i="12"/>
  <c r="T3044" i="12"/>
  <c r="T3045" i="12"/>
  <c r="T3046" i="12"/>
  <c r="T3047" i="12"/>
  <c r="T3048" i="12"/>
  <c r="T3049" i="12"/>
  <c r="T3050" i="12"/>
  <c r="T3051" i="12"/>
  <c r="T3052" i="12"/>
  <c r="T3053" i="12"/>
  <c r="T3054" i="12"/>
  <c r="T3055" i="12"/>
  <c r="T3056" i="12"/>
  <c r="T3057" i="12"/>
  <c r="T3058" i="12"/>
  <c r="T3059" i="12"/>
  <c r="T3060" i="12"/>
  <c r="T3061" i="12"/>
  <c r="T3062" i="12"/>
  <c r="T3063" i="12"/>
  <c r="T3064" i="12"/>
  <c r="T3065" i="12"/>
  <c r="T3066" i="12"/>
  <c r="T3067" i="12"/>
  <c r="T3068" i="12"/>
  <c r="T3069" i="12"/>
  <c r="T3070" i="12"/>
  <c r="T3071" i="12"/>
  <c r="T3072" i="12"/>
  <c r="T3073" i="12"/>
  <c r="T3074" i="12"/>
  <c r="T3075" i="12"/>
  <c r="T3076" i="12"/>
  <c r="T3077" i="12"/>
  <c r="T3078" i="12"/>
  <c r="T3079" i="12"/>
  <c r="T3080" i="12"/>
  <c r="T3081" i="12"/>
  <c r="T3082" i="12"/>
  <c r="T3083" i="12"/>
  <c r="T3084" i="12"/>
  <c r="T3085" i="12"/>
  <c r="T3086" i="12"/>
  <c r="T3087" i="12"/>
  <c r="T3088" i="12"/>
  <c r="T3089" i="12"/>
  <c r="T3090" i="12"/>
  <c r="T3091" i="12"/>
  <c r="T3092" i="12"/>
  <c r="T3093" i="12"/>
  <c r="T3094" i="12"/>
  <c r="T3095" i="12"/>
  <c r="T3096" i="12"/>
  <c r="T3097" i="12"/>
  <c r="T3098" i="12"/>
  <c r="T3099" i="12"/>
  <c r="T3100" i="12"/>
  <c r="T3101" i="12"/>
  <c r="T3102" i="12"/>
  <c r="T3103" i="12"/>
  <c r="T3104" i="12"/>
  <c r="T3105" i="12"/>
  <c r="T3106" i="12"/>
  <c r="T3107" i="12"/>
  <c r="T3108" i="12"/>
  <c r="T3109" i="12"/>
  <c r="T3110" i="12"/>
  <c r="T3111" i="12"/>
  <c r="T3112" i="12"/>
  <c r="T3113" i="12"/>
  <c r="T3114" i="12"/>
  <c r="T3115" i="12"/>
  <c r="T3116" i="12"/>
  <c r="T3117" i="12"/>
  <c r="T3118" i="12"/>
  <c r="T3119" i="12"/>
  <c r="T3120" i="12"/>
  <c r="T3121" i="12"/>
  <c r="T3122" i="12"/>
  <c r="T3123" i="12"/>
  <c r="T3124" i="12"/>
  <c r="T3125" i="12"/>
  <c r="T3126" i="12"/>
  <c r="T3127" i="12"/>
  <c r="T3128" i="12"/>
  <c r="T3129" i="12"/>
  <c r="T3130" i="12"/>
  <c r="T3131" i="12"/>
  <c r="T3132" i="12"/>
  <c r="T3133" i="12"/>
  <c r="T3134" i="12"/>
  <c r="T3135" i="12"/>
  <c r="T3136" i="12"/>
  <c r="T3137" i="12"/>
  <c r="T3138" i="12"/>
  <c r="T3139" i="12"/>
  <c r="T3140" i="12"/>
  <c r="T3141" i="12"/>
  <c r="T3142" i="12"/>
  <c r="T3143" i="12"/>
  <c r="T3144" i="12"/>
  <c r="T3145" i="12"/>
  <c r="T3146" i="12"/>
  <c r="T3147" i="12"/>
  <c r="T3148" i="12"/>
  <c r="T3149" i="12"/>
  <c r="T3150" i="12"/>
  <c r="T3151" i="12"/>
  <c r="T3152" i="12"/>
  <c r="T3153" i="12"/>
  <c r="T3154" i="12"/>
  <c r="T3155" i="12"/>
  <c r="T3156" i="12"/>
  <c r="T3157" i="12"/>
  <c r="T3158" i="12"/>
  <c r="T3159" i="12"/>
  <c r="T3160" i="12"/>
  <c r="T3161" i="12"/>
  <c r="T3162" i="12"/>
  <c r="T3163" i="12"/>
  <c r="T3164" i="12"/>
  <c r="T3165" i="12"/>
  <c r="T3166" i="12"/>
  <c r="T3167" i="12"/>
  <c r="T3168" i="12"/>
  <c r="T3169" i="12"/>
  <c r="T3170" i="12"/>
  <c r="T3171" i="12"/>
  <c r="T3172" i="12"/>
  <c r="T3173" i="12"/>
  <c r="T3174" i="12"/>
  <c r="T3175" i="12"/>
  <c r="T3176" i="12"/>
  <c r="T3177" i="12"/>
  <c r="T3178" i="12"/>
  <c r="T3179" i="12"/>
  <c r="T3180" i="12"/>
  <c r="T3181" i="12"/>
  <c r="T3182" i="12"/>
  <c r="T3183" i="12"/>
  <c r="T3184" i="12"/>
  <c r="T3185" i="12"/>
  <c r="T3186" i="12"/>
  <c r="T3187" i="12"/>
  <c r="T3188" i="12"/>
  <c r="T3189" i="12"/>
  <c r="T3190" i="12"/>
  <c r="T3191" i="12"/>
  <c r="T3192" i="12"/>
  <c r="T3193" i="12"/>
  <c r="T3194" i="12"/>
  <c r="T3195" i="12"/>
  <c r="T3196" i="12"/>
  <c r="T3197" i="12"/>
  <c r="T3198" i="12"/>
  <c r="T3199" i="12"/>
  <c r="T3200" i="12"/>
  <c r="T3201" i="12"/>
  <c r="T3202" i="12"/>
  <c r="T3203" i="12"/>
  <c r="T3204" i="12"/>
  <c r="T3205" i="12"/>
  <c r="T3206" i="12"/>
  <c r="T3207" i="12"/>
  <c r="T3208" i="12"/>
  <c r="T3209" i="12"/>
  <c r="T3210" i="12"/>
  <c r="T3211" i="12"/>
  <c r="T3212" i="12"/>
  <c r="T3213" i="12"/>
  <c r="T3214" i="12"/>
  <c r="T3215" i="12"/>
  <c r="T3216" i="12"/>
  <c r="T3217" i="12"/>
  <c r="T3218" i="12"/>
  <c r="T3219" i="12"/>
  <c r="T3220" i="12"/>
  <c r="T3221" i="12"/>
  <c r="T3222" i="12"/>
  <c r="T3223" i="12"/>
  <c r="T3224" i="12"/>
  <c r="T3225" i="12"/>
  <c r="T3226" i="12"/>
  <c r="T3227" i="12"/>
  <c r="T3228" i="12"/>
  <c r="T3229" i="12"/>
  <c r="T3230" i="12"/>
  <c r="T3231" i="12"/>
  <c r="T3232" i="12"/>
  <c r="T3233" i="12"/>
  <c r="T3234" i="12"/>
  <c r="T3235" i="12"/>
  <c r="T3236" i="12"/>
  <c r="T3237" i="12"/>
  <c r="T3238" i="12"/>
  <c r="T3239" i="12"/>
  <c r="T3240" i="12"/>
  <c r="T3241" i="12"/>
  <c r="T3242" i="12"/>
  <c r="T3243" i="12"/>
  <c r="T3244" i="12"/>
  <c r="T3245" i="12"/>
  <c r="T3246" i="12"/>
  <c r="T3247" i="12"/>
  <c r="T3248" i="12"/>
  <c r="T3249" i="12"/>
  <c r="T3250" i="12"/>
  <c r="T3251" i="12"/>
  <c r="T3252" i="12"/>
  <c r="T3253" i="12"/>
  <c r="T3254" i="12"/>
  <c r="T3255" i="12"/>
  <c r="T3256" i="12"/>
  <c r="T3257" i="12"/>
  <c r="T3258" i="12"/>
  <c r="T3259" i="12"/>
  <c r="T3260" i="12"/>
  <c r="T3261" i="12"/>
  <c r="T3262" i="12"/>
  <c r="T3263" i="12"/>
  <c r="T3264" i="12"/>
  <c r="T3265" i="12"/>
  <c r="T3266" i="12"/>
  <c r="T3267" i="12"/>
  <c r="T3268" i="12"/>
  <c r="T3269" i="12"/>
  <c r="T3270" i="12"/>
  <c r="T3271" i="12"/>
  <c r="T3272" i="12"/>
  <c r="T3273" i="12"/>
  <c r="T3274" i="12"/>
  <c r="T3275" i="12"/>
  <c r="T3276" i="12"/>
  <c r="T3277" i="12"/>
  <c r="T3278" i="12"/>
  <c r="T3279" i="12"/>
  <c r="T3280" i="12"/>
  <c r="T3281" i="12"/>
  <c r="T3282" i="12"/>
  <c r="T3283" i="12"/>
  <c r="T3284" i="12"/>
  <c r="T3285" i="12"/>
  <c r="T3286" i="12"/>
  <c r="T3287" i="12"/>
  <c r="T3288" i="12"/>
  <c r="T3289" i="12"/>
  <c r="T3290" i="12"/>
  <c r="T3291" i="12"/>
  <c r="T3292" i="12"/>
  <c r="T3293" i="12"/>
  <c r="T3294" i="12"/>
  <c r="T3295" i="12"/>
  <c r="T3296" i="12"/>
  <c r="T3297" i="12"/>
  <c r="T3298" i="12"/>
  <c r="T3299" i="12"/>
  <c r="T3300" i="12"/>
  <c r="T3301" i="12"/>
  <c r="T3302" i="12"/>
  <c r="T3303" i="12"/>
  <c r="T3304" i="12"/>
  <c r="T3305" i="12"/>
  <c r="T3306" i="12"/>
  <c r="T3307" i="12"/>
  <c r="T3308" i="12"/>
  <c r="T3309" i="12"/>
  <c r="T3310" i="12"/>
  <c r="T3311" i="12"/>
  <c r="T3312" i="12"/>
  <c r="T3313" i="12"/>
  <c r="T3314" i="12"/>
  <c r="T3315" i="12"/>
  <c r="T3316" i="12"/>
  <c r="T3317" i="12"/>
  <c r="T3318" i="12"/>
  <c r="T3319" i="12"/>
  <c r="T3320" i="12"/>
  <c r="T3321" i="12"/>
  <c r="T3322" i="12"/>
  <c r="T3323" i="12"/>
  <c r="T3324" i="12"/>
  <c r="T3325" i="12"/>
  <c r="T3326" i="12"/>
  <c r="T3327" i="12"/>
  <c r="T3328" i="12"/>
  <c r="T3329" i="12"/>
  <c r="T3330" i="12"/>
  <c r="T3331" i="12"/>
  <c r="T3332" i="12"/>
  <c r="T3333" i="12"/>
  <c r="T3334" i="12"/>
  <c r="T3335" i="12"/>
  <c r="T3336" i="12"/>
  <c r="T3337" i="12"/>
  <c r="T3338" i="12"/>
  <c r="T3339" i="12"/>
  <c r="T3340" i="12"/>
  <c r="T3341" i="12"/>
  <c r="T3342" i="12"/>
  <c r="T3343" i="12"/>
  <c r="T3344" i="12"/>
  <c r="T3345" i="12"/>
  <c r="T3346" i="12"/>
  <c r="T3347" i="12"/>
  <c r="T3348" i="12"/>
  <c r="T3349" i="12"/>
  <c r="T3350" i="12"/>
  <c r="T3351" i="12"/>
  <c r="T3352" i="12"/>
  <c r="T3353" i="12"/>
  <c r="T3354" i="12"/>
  <c r="T3355" i="12"/>
  <c r="T3356" i="12"/>
  <c r="T3357" i="12"/>
  <c r="T3358" i="12"/>
  <c r="T3359" i="12"/>
  <c r="T3360" i="12"/>
  <c r="T3361" i="12"/>
  <c r="T3362" i="12"/>
  <c r="T3363" i="12"/>
  <c r="T3364" i="12"/>
  <c r="T3365" i="12"/>
  <c r="T3366" i="12"/>
  <c r="T3367" i="12"/>
  <c r="T3368" i="12"/>
  <c r="T3369" i="12"/>
  <c r="T3370" i="12"/>
  <c r="T3371" i="12"/>
  <c r="T3372" i="12"/>
  <c r="T3373" i="12"/>
  <c r="T3374" i="12"/>
  <c r="T3375" i="12"/>
  <c r="T3376" i="12"/>
  <c r="T3377" i="12"/>
  <c r="T3378" i="12"/>
  <c r="T3379" i="12"/>
  <c r="T3380" i="12"/>
  <c r="T3381" i="12"/>
  <c r="T3382" i="12"/>
  <c r="T3383" i="12"/>
  <c r="T3384" i="12"/>
  <c r="T3385" i="12"/>
  <c r="T3386" i="12"/>
  <c r="T3387" i="12"/>
  <c r="T3388" i="12"/>
  <c r="T3389" i="12"/>
  <c r="T3390" i="12"/>
  <c r="T3391" i="12"/>
  <c r="T3392" i="12"/>
  <c r="T3393" i="12"/>
  <c r="T3394" i="12"/>
  <c r="T3395" i="12"/>
  <c r="T3396" i="12"/>
  <c r="T3397" i="12"/>
  <c r="T3398" i="12"/>
  <c r="T3399" i="12"/>
  <c r="T3400" i="12"/>
  <c r="T3401" i="12"/>
  <c r="T3402" i="12"/>
  <c r="T3403" i="12"/>
  <c r="T3404" i="12"/>
  <c r="T3405" i="12"/>
  <c r="T3406" i="12"/>
  <c r="T3407" i="12"/>
  <c r="T3408" i="12"/>
  <c r="T3409" i="12"/>
  <c r="T3410" i="12"/>
  <c r="T3411" i="12"/>
  <c r="T3412" i="12"/>
  <c r="T3413" i="12"/>
  <c r="T3414" i="12"/>
  <c r="T3415" i="12"/>
  <c r="T3416" i="12"/>
  <c r="T3417" i="12"/>
  <c r="T3418" i="12"/>
  <c r="T3419" i="12"/>
  <c r="T3420" i="12"/>
  <c r="T3421" i="12"/>
  <c r="T3422" i="12"/>
  <c r="T3423" i="12"/>
  <c r="T3424" i="12"/>
  <c r="T3425" i="12"/>
  <c r="T3426" i="12"/>
  <c r="T3427" i="12"/>
  <c r="T3428" i="12"/>
  <c r="T3429" i="12"/>
  <c r="T3430" i="12"/>
  <c r="T3431" i="12"/>
  <c r="T3432" i="12"/>
  <c r="T3433" i="12"/>
  <c r="T3434" i="12"/>
  <c r="T3435" i="12"/>
  <c r="T3436" i="12"/>
  <c r="T3437" i="12"/>
  <c r="T3438" i="12"/>
  <c r="T3439" i="12"/>
  <c r="T3440" i="12"/>
  <c r="T3441" i="12"/>
  <c r="T3442" i="12"/>
  <c r="T3443" i="12"/>
  <c r="T3444" i="12"/>
  <c r="T3445" i="12"/>
  <c r="T3446" i="12"/>
  <c r="T3447" i="12"/>
  <c r="T3448" i="12"/>
  <c r="T3449" i="12"/>
  <c r="T3450" i="12"/>
  <c r="T3451" i="12"/>
  <c r="T3452" i="12"/>
  <c r="T3453" i="12"/>
  <c r="T3454" i="12"/>
  <c r="T3455" i="12"/>
  <c r="T3456" i="12"/>
  <c r="T3457" i="12"/>
  <c r="T3458" i="12"/>
  <c r="T3459" i="12"/>
  <c r="T3460" i="12"/>
  <c r="T3461" i="12"/>
  <c r="T3462" i="12"/>
  <c r="T3463" i="12"/>
  <c r="T3464" i="12"/>
  <c r="T3465" i="12"/>
  <c r="T3466" i="12"/>
  <c r="R2" i="12"/>
  <c r="R3" i="12"/>
  <c r="R4" i="12"/>
  <c r="R5" i="12"/>
  <c r="R6" i="12"/>
  <c r="R7" i="12"/>
  <c r="R8" i="12"/>
  <c r="R9" i="12"/>
  <c r="R10" i="12"/>
  <c r="R11" i="12"/>
  <c r="R12" i="12"/>
  <c r="R13" i="12"/>
  <c r="R14" i="12"/>
  <c r="R15" i="12"/>
  <c r="R16" i="12"/>
  <c r="R17" i="12"/>
  <c r="R18" i="12"/>
  <c r="R19" i="12"/>
  <c r="R20" i="12"/>
  <c r="R21" i="12"/>
  <c r="R22" i="12"/>
  <c r="R23" i="12"/>
  <c r="R24" i="12"/>
  <c r="R25" i="12"/>
  <c r="R26" i="12"/>
  <c r="R27" i="12"/>
  <c r="R28" i="12"/>
  <c r="R29" i="12"/>
  <c r="R30" i="12"/>
  <c r="R31" i="12"/>
  <c r="R32" i="12"/>
  <c r="R33" i="12"/>
  <c r="R34" i="12"/>
  <c r="R35" i="12"/>
  <c r="R36" i="12"/>
  <c r="R37" i="12"/>
  <c r="R38" i="12"/>
  <c r="R39" i="12"/>
  <c r="R40" i="12"/>
  <c r="R41" i="12"/>
  <c r="R42" i="12"/>
  <c r="R43" i="12"/>
  <c r="R44" i="12"/>
  <c r="R45" i="12"/>
  <c r="R46" i="12"/>
  <c r="R47" i="12"/>
  <c r="R48" i="12"/>
  <c r="R49" i="12"/>
  <c r="R50" i="12"/>
  <c r="R51" i="12"/>
  <c r="R52" i="12"/>
  <c r="R53" i="12"/>
  <c r="R54" i="12"/>
  <c r="R55" i="12"/>
  <c r="R56" i="12"/>
  <c r="R57" i="12"/>
  <c r="R58" i="12"/>
  <c r="R59" i="12"/>
  <c r="R60" i="12"/>
  <c r="R61" i="12"/>
  <c r="R62" i="12"/>
  <c r="R63" i="12"/>
  <c r="R64" i="12"/>
  <c r="R65" i="12"/>
  <c r="R66" i="12"/>
  <c r="R67" i="12"/>
  <c r="R68" i="12"/>
  <c r="R69" i="12"/>
  <c r="R70" i="12"/>
  <c r="R71" i="12"/>
  <c r="R72" i="12"/>
  <c r="R73" i="12"/>
  <c r="R74" i="12"/>
  <c r="R75" i="12"/>
  <c r="R76" i="12"/>
  <c r="R77" i="12"/>
  <c r="R78" i="12"/>
  <c r="R79" i="12"/>
  <c r="R80" i="12"/>
  <c r="R81" i="12"/>
  <c r="R82" i="12"/>
  <c r="R83" i="12"/>
  <c r="R84" i="12"/>
  <c r="R85" i="12"/>
  <c r="R86" i="12"/>
  <c r="R87" i="12"/>
  <c r="R88" i="12"/>
  <c r="R89" i="12"/>
  <c r="R90" i="12"/>
  <c r="R91" i="12"/>
  <c r="R92" i="12"/>
  <c r="R93" i="12"/>
  <c r="R94" i="12"/>
  <c r="R95" i="12"/>
  <c r="R96" i="12"/>
  <c r="R97" i="12"/>
  <c r="R98" i="12"/>
  <c r="R99" i="12"/>
  <c r="R100" i="12"/>
  <c r="R101" i="12"/>
  <c r="R102" i="12"/>
  <c r="R103" i="12"/>
  <c r="R104" i="12"/>
  <c r="R105" i="12"/>
  <c r="R106" i="12"/>
  <c r="R107" i="12"/>
  <c r="R108" i="12"/>
  <c r="R109" i="12"/>
  <c r="R110" i="12"/>
  <c r="R111" i="12"/>
  <c r="R112" i="12"/>
  <c r="R113" i="12"/>
  <c r="R114" i="12"/>
  <c r="R115" i="12"/>
  <c r="R116" i="12"/>
  <c r="R117" i="12"/>
  <c r="R118" i="12"/>
  <c r="R119" i="12"/>
  <c r="R120" i="12"/>
  <c r="R121" i="12"/>
  <c r="R122" i="12"/>
  <c r="R123" i="12"/>
  <c r="R124" i="12"/>
  <c r="R125" i="12"/>
  <c r="R126" i="12"/>
  <c r="R127" i="12"/>
  <c r="R128" i="12"/>
  <c r="R129" i="12"/>
  <c r="R130" i="12"/>
  <c r="R131" i="12"/>
  <c r="R132" i="12"/>
  <c r="R133" i="12"/>
  <c r="R134" i="12"/>
  <c r="R135" i="12"/>
  <c r="R136" i="12"/>
  <c r="R137" i="12"/>
  <c r="R138" i="12"/>
  <c r="R139" i="12"/>
  <c r="R140" i="12"/>
  <c r="R141" i="12"/>
  <c r="R142" i="12"/>
  <c r="R143" i="12"/>
  <c r="R144" i="12"/>
  <c r="R145" i="12"/>
  <c r="R146" i="12"/>
  <c r="R147" i="12"/>
  <c r="R148" i="12"/>
  <c r="R149" i="12"/>
  <c r="R150" i="12"/>
  <c r="R151" i="12"/>
  <c r="R152" i="12"/>
  <c r="R153" i="12"/>
  <c r="R154" i="12"/>
  <c r="R155" i="12"/>
  <c r="R156" i="12"/>
  <c r="R157" i="12"/>
  <c r="R158" i="12"/>
  <c r="R159" i="12"/>
  <c r="R160" i="12"/>
  <c r="R161" i="12"/>
  <c r="R162" i="12"/>
  <c r="R163" i="12"/>
  <c r="R164" i="12"/>
  <c r="R165" i="12"/>
  <c r="R166" i="12"/>
  <c r="R167" i="12"/>
  <c r="R168" i="12"/>
  <c r="R169" i="12"/>
  <c r="R170" i="12"/>
  <c r="R171" i="12"/>
  <c r="R172" i="12"/>
  <c r="R173" i="12"/>
  <c r="R174" i="12"/>
  <c r="R175" i="12"/>
  <c r="R176" i="12"/>
  <c r="R177" i="12"/>
  <c r="R178" i="12"/>
  <c r="R179" i="12"/>
  <c r="R180" i="12"/>
  <c r="R181" i="12"/>
  <c r="R182" i="12"/>
  <c r="R183" i="12"/>
  <c r="R184" i="12"/>
  <c r="R185" i="12"/>
  <c r="R186" i="12"/>
  <c r="R187" i="12"/>
  <c r="R188" i="12"/>
  <c r="R189" i="12"/>
  <c r="R190" i="12"/>
  <c r="R191" i="12"/>
  <c r="R192" i="12"/>
  <c r="R193" i="12"/>
  <c r="R194" i="12"/>
  <c r="R195" i="12"/>
  <c r="R196" i="12"/>
  <c r="R197" i="12"/>
  <c r="R198" i="12"/>
  <c r="R199" i="12"/>
  <c r="R200" i="12"/>
  <c r="R201" i="12"/>
  <c r="R202" i="12"/>
  <c r="R203" i="12"/>
  <c r="R204" i="12"/>
  <c r="R205" i="12"/>
  <c r="R206" i="12"/>
  <c r="R207" i="12"/>
  <c r="R208" i="12"/>
  <c r="R209" i="12"/>
  <c r="R210" i="12"/>
  <c r="R211" i="12"/>
  <c r="R212" i="12"/>
  <c r="R213" i="12"/>
  <c r="R214" i="12"/>
  <c r="R215" i="12"/>
  <c r="R216" i="12"/>
  <c r="R217" i="12"/>
  <c r="R218" i="12"/>
  <c r="R219" i="12"/>
  <c r="R220" i="12"/>
  <c r="R221" i="12"/>
  <c r="R222" i="12"/>
  <c r="R223" i="12"/>
  <c r="R224" i="12"/>
  <c r="R225" i="12"/>
  <c r="R226" i="12"/>
  <c r="R227" i="12"/>
  <c r="R228" i="12"/>
  <c r="R229" i="12"/>
  <c r="R230" i="12"/>
  <c r="R231" i="12"/>
  <c r="R232" i="12"/>
  <c r="R233" i="12"/>
  <c r="R234" i="12"/>
  <c r="R235" i="12"/>
  <c r="R236" i="12"/>
  <c r="R237" i="12"/>
  <c r="R238" i="12"/>
  <c r="R239" i="12"/>
  <c r="R240" i="12"/>
  <c r="R241" i="12"/>
  <c r="R242" i="12"/>
  <c r="R243" i="12"/>
  <c r="R244" i="12"/>
  <c r="R245" i="12"/>
  <c r="R246" i="12"/>
  <c r="R247" i="12"/>
  <c r="R248" i="12"/>
  <c r="R249" i="12"/>
  <c r="R250" i="12"/>
  <c r="R251" i="12"/>
  <c r="R252" i="12"/>
  <c r="R253" i="12"/>
  <c r="R254" i="12"/>
  <c r="R255" i="12"/>
  <c r="R256" i="12"/>
  <c r="R257" i="12"/>
  <c r="R258" i="12"/>
  <c r="R259" i="12"/>
  <c r="R260" i="12"/>
  <c r="R261" i="12"/>
  <c r="R262" i="12"/>
  <c r="R263" i="12"/>
  <c r="R264" i="12"/>
  <c r="R265" i="12"/>
  <c r="R266" i="12"/>
  <c r="R267" i="12"/>
  <c r="R268" i="12"/>
  <c r="R269" i="12"/>
  <c r="R270" i="12"/>
  <c r="R271" i="12"/>
  <c r="R272" i="12"/>
  <c r="R273" i="12"/>
  <c r="R274" i="12"/>
  <c r="R275" i="12"/>
  <c r="R276" i="12"/>
  <c r="R277" i="12"/>
  <c r="R278" i="12"/>
  <c r="R279" i="12"/>
  <c r="R280" i="12"/>
  <c r="R281" i="12"/>
  <c r="R282" i="12"/>
  <c r="R283" i="12"/>
  <c r="R284" i="12"/>
  <c r="R285" i="12"/>
  <c r="R286" i="12"/>
  <c r="R287" i="12"/>
  <c r="R288" i="12"/>
  <c r="R289" i="12"/>
  <c r="R290" i="12"/>
  <c r="R291" i="12"/>
  <c r="R292" i="12"/>
  <c r="R293" i="12"/>
  <c r="R294" i="12"/>
  <c r="R295" i="12"/>
  <c r="R296" i="12"/>
  <c r="R297" i="12"/>
  <c r="R298" i="12"/>
  <c r="R299" i="12"/>
  <c r="R300" i="12"/>
  <c r="R301" i="12"/>
  <c r="R302" i="12"/>
  <c r="R303" i="12"/>
  <c r="R304" i="12"/>
  <c r="R305" i="12"/>
  <c r="R306" i="12"/>
  <c r="R307" i="12"/>
  <c r="R308" i="12"/>
  <c r="R309" i="12"/>
  <c r="R310" i="12"/>
  <c r="R311" i="12"/>
  <c r="R312" i="12"/>
  <c r="R313" i="12"/>
  <c r="R314" i="12"/>
  <c r="R315" i="12"/>
  <c r="R316" i="12"/>
  <c r="R317" i="12"/>
  <c r="R318" i="12"/>
  <c r="R319" i="12"/>
  <c r="R320" i="12"/>
  <c r="R321" i="12"/>
  <c r="R322" i="12"/>
  <c r="R323" i="12"/>
  <c r="R324" i="12"/>
  <c r="R325" i="12"/>
  <c r="R326" i="12"/>
  <c r="R327" i="12"/>
  <c r="R328" i="12"/>
  <c r="R329" i="12"/>
  <c r="R330" i="12"/>
  <c r="R331" i="12"/>
  <c r="R332" i="12"/>
  <c r="R333" i="12"/>
  <c r="R334" i="12"/>
  <c r="R335" i="12"/>
  <c r="R336" i="12"/>
  <c r="R337" i="12"/>
  <c r="R338" i="12"/>
  <c r="R339" i="12"/>
  <c r="R340" i="12"/>
  <c r="R341" i="12"/>
  <c r="R342" i="12"/>
  <c r="R343" i="12"/>
  <c r="R344" i="12"/>
  <c r="R345" i="12"/>
  <c r="R346" i="12"/>
  <c r="R347" i="12"/>
  <c r="R348" i="12"/>
  <c r="R349" i="12"/>
  <c r="R350" i="12"/>
  <c r="R351" i="12"/>
  <c r="R352" i="12"/>
  <c r="R353" i="12"/>
  <c r="R354" i="12"/>
  <c r="R355" i="12"/>
  <c r="R356" i="12"/>
  <c r="R357" i="12"/>
  <c r="R358" i="12"/>
  <c r="R359" i="12"/>
  <c r="R360" i="12"/>
  <c r="R361" i="12"/>
  <c r="R362" i="12"/>
  <c r="R363" i="12"/>
  <c r="R364" i="12"/>
  <c r="R365" i="12"/>
  <c r="R366" i="12"/>
  <c r="R367" i="12"/>
  <c r="R368" i="12"/>
  <c r="R369" i="12"/>
  <c r="R370" i="12"/>
  <c r="R371" i="12"/>
  <c r="R372" i="12"/>
  <c r="R373" i="12"/>
  <c r="R374" i="12"/>
  <c r="R375" i="12"/>
  <c r="R376" i="12"/>
  <c r="R377" i="12"/>
  <c r="R378" i="12"/>
  <c r="R379" i="12"/>
  <c r="R380" i="12"/>
  <c r="R381" i="12"/>
  <c r="R382" i="12"/>
  <c r="R383" i="12"/>
  <c r="R384" i="12"/>
  <c r="R385" i="12"/>
  <c r="R386" i="12"/>
  <c r="R387" i="12"/>
  <c r="R388" i="12"/>
  <c r="R389" i="12"/>
  <c r="R390" i="12"/>
  <c r="R391" i="12"/>
  <c r="R392" i="12"/>
  <c r="R393" i="12"/>
  <c r="R394" i="12"/>
  <c r="R395" i="12"/>
  <c r="R396" i="12"/>
  <c r="R397" i="12"/>
  <c r="R398" i="12"/>
  <c r="R399" i="12"/>
  <c r="R400" i="12"/>
  <c r="R401" i="12"/>
  <c r="R402" i="12"/>
  <c r="R403" i="12"/>
  <c r="R404" i="12"/>
  <c r="R405" i="12"/>
  <c r="R406" i="12"/>
  <c r="R407" i="12"/>
  <c r="R408" i="12"/>
  <c r="R409" i="12"/>
  <c r="R410" i="12"/>
  <c r="R411" i="12"/>
  <c r="R412" i="12"/>
  <c r="R413" i="12"/>
  <c r="R414" i="12"/>
  <c r="R415" i="12"/>
  <c r="R416" i="12"/>
  <c r="R417" i="12"/>
  <c r="R418" i="12"/>
  <c r="R419" i="12"/>
  <c r="R420" i="12"/>
  <c r="R421" i="12"/>
  <c r="R422" i="12"/>
  <c r="R423" i="12"/>
  <c r="R424" i="12"/>
  <c r="R425" i="12"/>
  <c r="R426" i="12"/>
  <c r="R427" i="12"/>
  <c r="R428" i="12"/>
  <c r="R429" i="12"/>
  <c r="R430" i="12"/>
  <c r="R431" i="12"/>
  <c r="R432" i="12"/>
  <c r="R433" i="12"/>
  <c r="R434" i="12"/>
  <c r="R435" i="12"/>
  <c r="R436" i="12"/>
  <c r="R437" i="12"/>
  <c r="R438" i="12"/>
  <c r="R439" i="12"/>
  <c r="R440" i="12"/>
  <c r="R441" i="12"/>
  <c r="R442" i="12"/>
  <c r="R443" i="12"/>
  <c r="R444" i="12"/>
  <c r="R445" i="12"/>
  <c r="R446" i="12"/>
  <c r="R447" i="12"/>
  <c r="R448" i="12"/>
  <c r="R449" i="12"/>
  <c r="R450" i="12"/>
  <c r="R451" i="12"/>
  <c r="R452" i="12"/>
  <c r="R453" i="12"/>
  <c r="R454" i="12"/>
  <c r="R455" i="12"/>
  <c r="R456" i="12"/>
  <c r="R457" i="12"/>
  <c r="R458" i="12"/>
  <c r="R459" i="12"/>
  <c r="R460" i="12"/>
  <c r="R461" i="12"/>
  <c r="R462" i="12"/>
  <c r="R463" i="12"/>
  <c r="R464" i="12"/>
  <c r="R465" i="12"/>
  <c r="R466" i="12"/>
  <c r="R467" i="12"/>
  <c r="R468" i="12"/>
  <c r="R469" i="12"/>
  <c r="R470" i="12"/>
  <c r="R471" i="12"/>
  <c r="R472" i="12"/>
  <c r="R473" i="12"/>
  <c r="R474" i="12"/>
  <c r="R475" i="12"/>
  <c r="R476" i="12"/>
  <c r="R477" i="12"/>
  <c r="R478" i="12"/>
  <c r="R479" i="12"/>
  <c r="R480" i="12"/>
  <c r="R481" i="12"/>
  <c r="R482" i="12"/>
  <c r="R483" i="12"/>
  <c r="R484" i="12"/>
  <c r="R485" i="12"/>
  <c r="R486" i="12"/>
  <c r="R487" i="12"/>
  <c r="R488" i="12"/>
  <c r="R489" i="12"/>
  <c r="R490" i="12"/>
  <c r="R491" i="12"/>
  <c r="R492" i="12"/>
  <c r="R493" i="12"/>
  <c r="R494" i="12"/>
  <c r="R495" i="12"/>
  <c r="R496" i="12"/>
  <c r="R497" i="12"/>
  <c r="R498" i="12"/>
  <c r="R499" i="12"/>
  <c r="R500" i="12"/>
  <c r="R501" i="12"/>
  <c r="R502" i="12"/>
  <c r="R503" i="12"/>
  <c r="R504" i="12"/>
  <c r="R505" i="12"/>
  <c r="R506" i="12"/>
  <c r="R507" i="12"/>
  <c r="R508" i="12"/>
  <c r="R509" i="12"/>
  <c r="R510" i="12"/>
  <c r="R511" i="12"/>
  <c r="R512" i="12"/>
  <c r="R513" i="12"/>
  <c r="R514" i="12"/>
  <c r="R515" i="12"/>
  <c r="R516" i="12"/>
  <c r="R517" i="12"/>
  <c r="R518" i="12"/>
  <c r="R519" i="12"/>
  <c r="R520" i="12"/>
  <c r="R521" i="12"/>
  <c r="R522" i="12"/>
  <c r="R523" i="12"/>
  <c r="R524" i="12"/>
  <c r="R525" i="12"/>
  <c r="R526" i="12"/>
  <c r="R527" i="12"/>
  <c r="R528" i="12"/>
  <c r="R529" i="12"/>
  <c r="R530" i="12"/>
  <c r="R531" i="12"/>
  <c r="R532" i="12"/>
  <c r="R533" i="12"/>
  <c r="R534" i="12"/>
  <c r="R535" i="12"/>
  <c r="R536" i="12"/>
  <c r="R537" i="12"/>
  <c r="R538" i="12"/>
  <c r="R539" i="12"/>
  <c r="R540" i="12"/>
  <c r="R541" i="12"/>
  <c r="R542" i="12"/>
  <c r="R543" i="12"/>
  <c r="R544" i="12"/>
  <c r="R545" i="12"/>
  <c r="R546" i="12"/>
  <c r="R547" i="12"/>
  <c r="R548" i="12"/>
  <c r="R549" i="12"/>
  <c r="R550" i="12"/>
  <c r="R551" i="12"/>
  <c r="R552" i="12"/>
  <c r="R553" i="12"/>
  <c r="R554" i="12"/>
  <c r="R555" i="12"/>
  <c r="R556" i="12"/>
  <c r="R557" i="12"/>
  <c r="R558" i="12"/>
  <c r="R559" i="12"/>
  <c r="R560" i="12"/>
  <c r="R561" i="12"/>
  <c r="R562" i="12"/>
  <c r="R563" i="12"/>
  <c r="R564" i="12"/>
  <c r="R565" i="12"/>
  <c r="R566" i="12"/>
  <c r="R567" i="12"/>
  <c r="R568" i="12"/>
  <c r="R569" i="12"/>
  <c r="R570" i="12"/>
  <c r="R571" i="12"/>
  <c r="R572" i="12"/>
  <c r="R573" i="12"/>
  <c r="R574" i="12"/>
  <c r="R575" i="12"/>
  <c r="R576" i="12"/>
  <c r="R577" i="12"/>
  <c r="R578" i="12"/>
  <c r="R579" i="12"/>
  <c r="R580" i="12"/>
  <c r="R581" i="12"/>
  <c r="R582" i="12"/>
  <c r="R583" i="12"/>
  <c r="R584" i="12"/>
  <c r="R585" i="12"/>
  <c r="R586" i="12"/>
  <c r="R587" i="12"/>
  <c r="R588" i="12"/>
  <c r="R589" i="12"/>
  <c r="R590" i="12"/>
  <c r="R591" i="12"/>
  <c r="R592" i="12"/>
  <c r="R593" i="12"/>
  <c r="R594" i="12"/>
  <c r="R595" i="12"/>
  <c r="R596" i="12"/>
  <c r="R597" i="12"/>
  <c r="R598" i="12"/>
  <c r="R599" i="12"/>
  <c r="R600" i="12"/>
  <c r="R601" i="12"/>
  <c r="R602" i="12"/>
  <c r="R603" i="12"/>
  <c r="R604" i="12"/>
  <c r="R605" i="12"/>
  <c r="R606" i="12"/>
  <c r="R607" i="12"/>
  <c r="R608" i="12"/>
  <c r="R609" i="12"/>
  <c r="R610" i="12"/>
  <c r="R611" i="12"/>
  <c r="R612" i="12"/>
  <c r="R613" i="12"/>
  <c r="R614" i="12"/>
  <c r="R615" i="12"/>
  <c r="R616" i="12"/>
  <c r="R617" i="12"/>
  <c r="R618" i="12"/>
  <c r="R619" i="12"/>
  <c r="R620" i="12"/>
  <c r="R621" i="12"/>
  <c r="R622" i="12"/>
  <c r="R623" i="12"/>
  <c r="R624" i="12"/>
  <c r="R625" i="12"/>
  <c r="R626" i="12"/>
  <c r="R627" i="12"/>
  <c r="R628" i="12"/>
  <c r="R629" i="12"/>
  <c r="R630" i="12"/>
  <c r="R631" i="12"/>
  <c r="R632" i="12"/>
  <c r="R633" i="12"/>
  <c r="R634" i="12"/>
  <c r="R635" i="12"/>
  <c r="R636" i="12"/>
  <c r="R637" i="12"/>
  <c r="R638" i="12"/>
  <c r="R639" i="12"/>
  <c r="R640" i="12"/>
  <c r="R641" i="12"/>
  <c r="R642" i="12"/>
  <c r="R643" i="12"/>
  <c r="R644" i="12"/>
  <c r="R645" i="12"/>
  <c r="R646" i="12"/>
  <c r="R647" i="12"/>
  <c r="R648" i="12"/>
  <c r="R649" i="12"/>
  <c r="R650" i="12"/>
  <c r="R651" i="12"/>
  <c r="R652" i="12"/>
  <c r="R653" i="12"/>
  <c r="R654" i="12"/>
  <c r="R655" i="12"/>
  <c r="R656" i="12"/>
  <c r="R657" i="12"/>
  <c r="R658" i="12"/>
  <c r="R659" i="12"/>
  <c r="R660" i="12"/>
  <c r="R661" i="12"/>
  <c r="R662" i="12"/>
  <c r="R663" i="12"/>
  <c r="R664" i="12"/>
  <c r="R665" i="12"/>
  <c r="R666" i="12"/>
  <c r="R667" i="12"/>
  <c r="R668" i="12"/>
  <c r="R669" i="12"/>
  <c r="R670" i="12"/>
  <c r="R671" i="12"/>
  <c r="R672" i="12"/>
  <c r="R673" i="12"/>
  <c r="R674" i="12"/>
  <c r="R675" i="12"/>
  <c r="R676" i="12"/>
  <c r="R677" i="12"/>
  <c r="R678" i="12"/>
  <c r="R679" i="12"/>
  <c r="R680" i="12"/>
  <c r="R681" i="12"/>
  <c r="R682" i="12"/>
  <c r="R683" i="12"/>
  <c r="R684" i="12"/>
  <c r="R685" i="12"/>
  <c r="R686" i="12"/>
  <c r="R687" i="12"/>
  <c r="R688" i="12"/>
  <c r="R689" i="12"/>
  <c r="R690" i="12"/>
  <c r="R691" i="12"/>
  <c r="R692" i="12"/>
  <c r="R693" i="12"/>
  <c r="R694" i="12"/>
  <c r="R695" i="12"/>
  <c r="R696" i="12"/>
  <c r="R697" i="12"/>
  <c r="R698" i="12"/>
  <c r="R699" i="12"/>
  <c r="R700" i="12"/>
  <c r="R701" i="12"/>
  <c r="R702" i="12"/>
  <c r="R703" i="12"/>
  <c r="R704" i="12"/>
  <c r="R705" i="12"/>
  <c r="R706" i="12"/>
  <c r="R707" i="12"/>
  <c r="R708" i="12"/>
  <c r="R709" i="12"/>
  <c r="R710" i="12"/>
  <c r="R711" i="12"/>
  <c r="R712" i="12"/>
  <c r="R713" i="12"/>
  <c r="R714" i="12"/>
  <c r="R715" i="12"/>
  <c r="R716" i="12"/>
  <c r="R717" i="12"/>
  <c r="R718" i="12"/>
  <c r="R719" i="12"/>
  <c r="R720" i="12"/>
  <c r="R721" i="12"/>
  <c r="R722" i="12"/>
  <c r="R723" i="12"/>
  <c r="R724" i="12"/>
  <c r="R725" i="12"/>
  <c r="R726" i="12"/>
  <c r="R727" i="12"/>
  <c r="R728" i="12"/>
  <c r="R729" i="12"/>
  <c r="R730" i="12"/>
  <c r="R731" i="12"/>
  <c r="R732" i="12"/>
  <c r="R733" i="12"/>
  <c r="R734" i="12"/>
  <c r="R735" i="12"/>
  <c r="R736" i="12"/>
  <c r="R737" i="12"/>
  <c r="R738" i="12"/>
  <c r="R739" i="12"/>
  <c r="R740" i="12"/>
  <c r="R741" i="12"/>
  <c r="R742" i="12"/>
  <c r="R743" i="12"/>
  <c r="R744" i="12"/>
  <c r="R745" i="12"/>
  <c r="R746" i="12"/>
  <c r="R747" i="12"/>
  <c r="R748" i="12"/>
  <c r="R749" i="12"/>
  <c r="R750" i="12"/>
  <c r="R751" i="12"/>
  <c r="R752" i="12"/>
  <c r="R753" i="12"/>
  <c r="R754" i="12"/>
  <c r="R755" i="12"/>
  <c r="R756" i="12"/>
  <c r="R757" i="12"/>
  <c r="R758" i="12"/>
  <c r="R759" i="12"/>
  <c r="R760" i="12"/>
  <c r="R761" i="12"/>
  <c r="R762" i="12"/>
  <c r="R763" i="12"/>
  <c r="R764" i="12"/>
  <c r="R765" i="12"/>
  <c r="R766" i="12"/>
  <c r="R767" i="12"/>
  <c r="R768" i="12"/>
  <c r="R769" i="12"/>
  <c r="R770" i="12"/>
  <c r="R771" i="12"/>
  <c r="R772" i="12"/>
  <c r="R773" i="12"/>
  <c r="R774" i="12"/>
  <c r="R775" i="12"/>
  <c r="R776" i="12"/>
  <c r="R777" i="12"/>
  <c r="R778" i="12"/>
  <c r="R779" i="12"/>
  <c r="R780" i="12"/>
  <c r="R781" i="12"/>
  <c r="R782" i="12"/>
  <c r="R783" i="12"/>
  <c r="R784" i="12"/>
  <c r="R785" i="12"/>
  <c r="R786" i="12"/>
  <c r="R787" i="12"/>
  <c r="R788" i="12"/>
  <c r="R789" i="12"/>
  <c r="R790" i="12"/>
  <c r="R791" i="12"/>
  <c r="R792" i="12"/>
  <c r="R793" i="12"/>
  <c r="R794" i="12"/>
  <c r="R795" i="12"/>
  <c r="R796" i="12"/>
  <c r="R797" i="12"/>
  <c r="R798" i="12"/>
  <c r="R799" i="12"/>
  <c r="R800" i="12"/>
  <c r="R801" i="12"/>
  <c r="R802" i="12"/>
  <c r="R803" i="12"/>
  <c r="R804" i="12"/>
  <c r="R805" i="12"/>
  <c r="R806" i="12"/>
  <c r="R807" i="12"/>
  <c r="R808" i="12"/>
  <c r="R809" i="12"/>
  <c r="R810" i="12"/>
  <c r="R811" i="12"/>
  <c r="R812" i="12"/>
  <c r="R813" i="12"/>
  <c r="R814" i="12"/>
  <c r="R815" i="12"/>
  <c r="R816" i="12"/>
  <c r="R817" i="12"/>
  <c r="R818" i="12"/>
  <c r="R819" i="12"/>
  <c r="R820" i="12"/>
  <c r="R821" i="12"/>
  <c r="R822" i="12"/>
  <c r="R823" i="12"/>
  <c r="R824" i="12"/>
  <c r="R825" i="12"/>
  <c r="R826" i="12"/>
  <c r="R827" i="12"/>
  <c r="R828" i="12"/>
  <c r="R829" i="12"/>
  <c r="R830" i="12"/>
  <c r="R831" i="12"/>
  <c r="R832" i="12"/>
  <c r="R833" i="12"/>
  <c r="R834" i="12"/>
  <c r="R835" i="12"/>
  <c r="R836" i="12"/>
  <c r="R837" i="12"/>
  <c r="R838" i="12"/>
  <c r="R839" i="12"/>
  <c r="R840" i="12"/>
  <c r="R841" i="12"/>
  <c r="R842" i="12"/>
  <c r="R843" i="12"/>
  <c r="R844" i="12"/>
  <c r="R845" i="12"/>
  <c r="R846" i="12"/>
  <c r="R847" i="12"/>
  <c r="R848" i="12"/>
  <c r="R849" i="12"/>
  <c r="R850" i="12"/>
  <c r="R851" i="12"/>
  <c r="R852" i="12"/>
  <c r="R853" i="12"/>
  <c r="R854" i="12"/>
  <c r="R855" i="12"/>
  <c r="R856" i="12"/>
  <c r="R857" i="12"/>
  <c r="R858" i="12"/>
  <c r="R859" i="12"/>
  <c r="R860" i="12"/>
  <c r="R861" i="12"/>
  <c r="R862" i="12"/>
  <c r="R863" i="12"/>
  <c r="R864" i="12"/>
  <c r="R865" i="12"/>
  <c r="R866" i="12"/>
  <c r="R867" i="12"/>
  <c r="R868" i="12"/>
  <c r="R869" i="12"/>
  <c r="R870" i="12"/>
  <c r="R871" i="12"/>
  <c r="R872" i="12"/>
  <c r="R873" i="12"/>
  <c r="R874" i="12"/>
  <c r="R875" i="12"/>
  <c r="R876" i="12"/>
  <c r="R877" i="12"/>
  <c r="R878" i="12"/>
  <c r="R879" i="12"/>
  <c r="R880" i="12"/>
  <c r="R881" i="12"/>
  <c r="R882" i="12"/>
  <c r="R883" i="12"/>
  <c r="R884" i="12"/>
  <c r="R885" i="12"/>
  <c r="R886" i="12"/>
  <c r="R887" i="12"/>
  <c r="R888" i="12"/>
  <c r="R889" i="12"/>
  <c r="R890" i="12"/>
  <c r="R891" i="12"/>
  <c r="R892" i="12"/>
  <c r="R893" i="12"/>
  <c r="R894" i="12"/>
  <c r="R895" i="12"/>
  <c r="R896" i="12"/>
  <c r="R897" i="12"/>
  <c r="R898" i="12"/>
  <c r="R899" i="12"/>
  <c r="R900" i="12"/>
  <c r="R901" i="12"/>
  <c r="R902" i="12"/>
  <c r="R903" i="12"/>
  <c r="R904" i="12"/>
  <c r="R905" i="12"/>
  <c r="R906" i="12"/>
  <c r="R907" i="12"/>
  <c r="R908" i="12"/>
  <c r="R909" i="12"/>
  <c r="R910" i="12"/>
  <c r="R911" i="12"/>
  <c r="R912" i="12"/>
  <c r="R913" i="12"/>
  <c r="R914" i="12"/>
  <c r="R915" i="12"/>
  <c r="R916" i="12"/>
  <c r="R917" i="12"/>
  <c r="R918" i="12"/>
  <c r="R919" i="12"/>
  <c r="R920" i="12"/>
  <c r="R921" i="12"/>
  <c r="R922" i="12"/>
  <c r="R923" i="12"/>
  <c r="R924" i="12"/>
  <c r="R925" i="12"/>
  <c r="R926" i="12"/>
  <c r="R927" i="12"/>
  <c r="R928" i="12"/>
  <c r="R929" i="12"/>
  <c r="R930" i="12"/>
  <c r="R931" i="12"/>
  <c r="R932" i="12"/>
  <c r="R933" i="12"/>
  <c r="R934" i="12"/>
  <c r="R935" i="12"/>
  <c r="R936" i="12"/>
  <c r="R937" i="12"/>
  <c r="R938" i="12"/>
  <c r="R939" i="12"/>
  <c r="R940" i="12"/>
  <c r="R941" i="12"/>
  <c r="R942" i="12"/>
  <c r="R943" i="12"/>
  <c r="R944" i="12"/>
  <c r="R945" i="12"/>
  <c r="R946" i="12"/>
  <c r="R947" i="12"/>
  <c r="R948" i="12"/>
  <c r="R949" i="12"/>
  <c r="R950" i="12"/>
  <c r="R951" i="12"/>
  <c r="R952" i="12"/>
  <c r="R953" i="12"/>
  <c r="R954" i="12"/>
  <c r="R955" i="12"/>
  <c r="R956" i="12"/>
  <c r="R957" i="12"/>
  <c r="R958" i="12"/>
  <c r="R959" i="12"/>
  <c r="R960" i="12"/>
  <c r="R961" i="12"/>
  <c r="R962" i="12"/>
  <c r="R963" i="12"/>
  <c r="R964" i="12"/>
  <c r="R965" i="12"/>
  <c r="R966" i="12"/>
  <c r="R967" i="12"/>
  <c r="R968" i="12"/>
  <c r="R969" i="12"/>
  <c r="R970" i="12"/>
  <c r="R971" i="12"/>
  <c r="R972" i="12"/>
  <c r="R973" i="12"/>
  <c r="R974" i="12"/>
  <c r="R975" i="12"/>
  <c r="R976" i="12"/>
  <c r="R977" i="12"/>
  <c r="R978" i="12"/>
  <c r="R979" i="12"/>
  <c r="R980" i="12"/>
  <c r="R981" i="12"/>
  <c r="R982" i="12"/>
  <c r="R983" i="12"/>
  <c r="R984" i="12"/>
  <c r="R985" i="12"/>
  <c r="R986" i="12"/>
  <c r="R987" i="12"/>
  <c r="R988" i="12"/>
  <c r="R989" i="12"/>
  <c r="R990" i="12"/>
  <c r="R991" i="12"/>
  <c r="R992" i="12"/>
  <c r="R993" i="12"/>
  <c r="R994" i="12"/>
  <c r="R995" i="12"/>
  <c r="R996" i="12"/>
  <c r="R997" i="12"/>
  <c r="R998" i="12"/>
  <c r="R999" i="12"/>
  <c r="R1000" i="12"/>
  <c r="R1001" i="12"/>
  <c r="R1002" i="12"/>
  <c r="R1003" i="12"/>
  <c r="R1004" i="12"/>
  <c r="R1005" i="12"/>
  <c r="R1006" i="12"/>
  <c r="R1007" i="12"/>
  <c r="R1008" i="12"/>
  <c r="R1009" i="12"/>
  <c r="R1010" i="12"/>
  <c r="R1011" i="12"/>
  <c r="R1012" i="12"/>
  <c r="R1013" i="12"/>
  <c r="R1014" i="12"/>
  <c r="R1015" i="12"/>
  <c r="R1016" i="12"/>
  <c r="R1017" i="12"/>
  <c r="R1018" i="12"/>
  <c r="R1019" i="12"/>
  <c r="R1020" i="12"/>
  <c r="R1021" i="12"/>
  <c r="R1022" i="12"/>
  <c r="R1023" i="12"/>
  <c r="R1024" i="12"/>
  <c r="R1025" i="12"/>
  <c r="R1026" i="12"/>
  <c r="R1027" i="12"/>
  <c r="R1028" i="12"/>
  <c r="R1029" i="12"/>
  <c r="R1030" i="12"/>
  <c r="R1031" i="12"/>
  <c r="R1032" i="12"/>
  <c r="R1033" i="12"/>
  <c r="R1034" i="12"/>
  <c r="R1035" i="12"/>
  <c r="R1036" i="12"/>
  <c r="R1037" i="12"/>
  <c r="R1038" i="12"/>
  <c r="R1039" i="12"/>
  <c r="R1040" i="12"/>
  <c r="R1041" i="12"/>
  <c r="R1042" i="12"/>
  <c r="R1043" i="12"/>
  <c r="R1044" i="12"/>
  <c r="R1045" i="12"/>
  <c r="R1046" i="12"/>
  <c r="R1047" i="12"/>
  <c r="R1048" i="12"/>
  <c r="R1049" i="12"/>
  <c r="R1050" i="12"/>
  <c r="R1051" i="12"/>
  <c r="R1052" i="12"/>
  <c r="R1053" i="12"/>
  <c r="R1054" i="12"/>
  <c r="R1055" i="12"/>
  <c r="R1056" i="12"/>
  <c r="R1057" i="12"/>
  <c r="R1058" i="12"/>
  <c r="R1059" i="12"/>
  <c r="R1060" i="12"/>
  <c r="R1061" i="12"/>
  <c r="R1062" i="12"/>
  <c r="R1063" i="12"/>
  <c r="R1064" i="12"/>
  <c r="R1065" i="12"/>
  <c r="R1066" i="12"/>
  <c r="R1067" i="12"/>
  <c r="R1068" i="12"/>
  <c r="R1069" i="12"/>
  <c r="R1070" i="12"/>
  <c r="R1071" i="12"/>
  <c r="R1072" i="12"/>
  <c r="R1073" i="12"/>
  <c r="R1074" i="12"/>
  <c r="R1075" i="12"/>
  <c r="R1076" i="12"/>
  <c r="R1077" i="12"/>
  <c r="R1078" i="12"/>
  <c r="R1079" i="12"/>
  <c r="R1080" i="12"/>
  <c r="R1081" i="12"/>
  <c r="R1082" i="12"/>
  <c r="R1083" i="12"/>
  <c r="R1084" i="12"/>
  <c r="R1085" i="12"/>
  <c r="R1086" i="12"/>
  <c r="R1087" i="12"/>
  <c r="R1088" i="12"/>
  <c r="R1089" i="12"/>
  <c r="R1090" i="12"/>
  <c r="R1091" i="12"/>
  <c r="R1092" i="12"/>
  <c r="R1093" i="12"/>
  <c r="R1094" i="12"/>
  <c r="R1095" i="12"/>
  <c r="R1096" i="12"/>
  <c r="R1097" i="12"/>
  <c r="R1098" i="12"/>
  <c r="R1099" i="12"/>
  <c r="R1100" i="12"/>
  <c r="R1101" i="12"/>
  <c r="R1102" i="12"/>
  <c r="R1103" i="12"/>
  <c r="R1104" i="12"/>
  <c r="R1105" i="12"/>
  <c r="R1106" i="12"/>
  <c r="R1107" i="12"/>
  <c r="R1108" i="12"/>
  <c r="R1109" i="12"/>
  <c r="R1110" i="12"/>
  <c r="R1111" i="12"/>
  <c r="R1112" i="12"/>
  <c r="R1113" i="12"/>
  <c r="R1114" i="12"/>
  <c r="R1115" i="12"/>
  <c r="R1116" i="12"/>
  <c r="R1117" i="12"/>
  <c r="R1118" i="12"/>
  <c r="R1119" i="12"/>
  <c r="R1120" i="12"/>
  <c r="R1121" i="12"/>
  <c r="R1122" i="12"/>
  <c r="R1123" i="12"/>
  <c r="R1124" i="12"/>
  <c r="R1125" i="12"/>
  <c r="R1126" i="12"/>
  <c r="R1127" i="12"/>
  <c r="R1128" i="12"/>
  <c r="R1129" i="12"/>
  <c r="R1130" i="12"/>
  <c r="R1131" i="12"/>
  <c r="R1132" i="12"/>
  <c r="R1133" i="12"/>
  <c r="R1134" i="12"/>
  <c r="R1135" i="12"/>
  <c r="R1136" i="12"/>
  <c r="R1137" i="12"/>
  <c r="R1138" i="12"/>
  <c r="R1139" i="12"/>
  <c r="R1140" i="12"/>
  <c r="R1141" i="12"/>
  <c r="R1142" i="12"/>
  <c r="R1143" i="12"/>
  <c r="R1144" i="12"/>
  <c r="R1145" i="12"/>
  <c r="R1146" i="12"/>
  <c r="R1147" i="12"/>
  <c r="R1148" i="12"/>
  <c r="R1149" i="12"/>
  <c r="R1150" i="12"/>
  <c r="R1151" i="12"/>
  <c r="R1152" i="12"/>
  <c r="R1153" i="12"/>
  <c r="R1154" i="12"/>
  <c r="R1155" i="12"/>
  <c r="R1156" i="12"/>
  <c r="R1157" i="12"/>
  <c r="R1158" i="12"/>
  <c r="R1159" i="12"/>
  <c r="R1160" i="12"/>
  <c r="R1161" i="12"/>
  <c r="R1162" i="12"/>
  <c r="R1163" i="12"/>
  <c r="R1164" i="12"/>
  <c r="R1165" i="12"/>
  <c r="R1166" i="12"/>
  <c r="R1167" i="12"/>
  <c r="R1168" i="12"/>
  <c r="R1169" i="12"/>
  <c r="R1170" i="12"/>
  <c r="R1171" i="12"/>
  <c r="R1172" i="12"/>
  <c r="R1173" i="12"/>
  <c r="R1174" i="12"/>
  <c r="R1175" i="12"/>
  <c r="R1176" i="12"/>
  <c r="R1177" i="12"/>
  <c r="R1178" i="12"/>
  <c r="R1179" i="12"/>
  <c r="R1180" i="12"/>
  <c r="R1181" i="12"/>
  <c r="R1182" i="12"/>
  <c r="R1183" i="12"/>
  <c r="R1184" i="12"/>
  <c r="R1185" i="12"/>
  <c r="R1186" i="12"/>
  <c r="R1187" i="12"/>
  <c r="R1188" i="12"/>
  <c r="R1189" i="12"/>
  <c r="R1190" i="12"/>
  <c r="R1191" i="12"/>
  <c r="R1192" i="12"/>
  <c r="R1193" i="12"/>
  <c r="R1194" i="12"/>
  <c r="R1195" i="12"/>
  <c r="R1196" i="12"/>
  <c r="R1197" i="12"/>
  <c r="R1198" i="12"/>
  <c r="R1199" i="12"/>
  <c r="R1200" i="12"/>
  <c r="R1201" i="12"/>
  <c r="R1202" i="12"/>
  <c r="R1203" i="12"/>
  <c r="R1204" i="12"/>
  <c r="R1205" i="12"/>
  <c r="R1206" i="12"/>
  <c r="R1207" i="12"/>
  <c r="R1208" i="12"/>
  <c r="R1209" i="12"/>
  <c r="R1210" i="12"/>
  <c r="R1211" i="12"/>
  <c r="R1212" i="12"/>
  <c r="R1213" i="12"/>
  <c r="R1214" i="12"/>
  <c r="R1215" i="12"/>
  <c r="R1216" i="12"/>
  <c r="R1217" i="12"/>
  <c r="R1218" i="12"/>
  <c r="R1219" i="12"/>
  <c r="R1220" i="12"/>
  <c r="R1221" i="12"/>
  <c r="R1222" i="12"/>
  <c r="R1223" i="12"/>
  <c r="R1224" i="12"/>
  <c r="R1225" i="12"/>
  <c r="R1226" i="12"/>
  <c r="R1227" i="12"/>
  <c r="R1228" i="12"/>
  <c r="R1229" i="12"/>
  <c r="R1230" i="12"/>
  <c r="R1231" i="12"/>
  <c r="R1232" i="12"/>
  <c r="R1233" i="12"/>
  <c r="R1234" i="12"/>
  <c r="R1235" i="12"/>
  <c r="R1236" i="12"/>
  <c r="R1237" i="12"/>
  <c r="R1238" i="12"/>
  <c r="R1239" i="12"/>
  <c r="R1240" i="12"/>
  <c r="R1241" i="12"/>
  <c r="R1242" i="12"/>
  <c r="R1243" i="12"/>
  <c r="R1244" i="12"/>
  <c r="R1245" i="12"/>
  <c r="R1246" i="12"/>
  <c r="R1247" i="12"/>
  <c r="R1248" i="12"/>
  <c r="R1249" i="12"/>
  <c r="R1250" i="12"/>
  <c r="R1251" i="12"/>
  <c r="R1252" i="12"/>
  <c r="R1253" i="12"/>
  <c r="R1254" i="12"/>
  <c r="R1255" i="12"/>
  <c r="R1256" i="12"/>
  <c r="R1257" i="12"/>
  <c r="R1258" i="12"/>
  <c r="R1259" i="12"/>
  <c r="R1260" i="12"/>
  <c r="R1261" i="12"/>
  <c r="R1262" i="12"/>
  <c r="R1263" i="12"/>
  <c r="R1264" i="12"/>
  <c r="R1265" i="12"/>
  <c r="R1266" i="12"/>
  <c r="R1267" i="12"/>
  <c r="R1268" i="12"/>
  <c r="R1269" i="12"/>
  <c r="R1270" i="12"/>
  <c r="R1271" i="12"/>
  <c r="R1272" i="12"/>
  <c r="R1273" i="12"/>
  <c r="R1274" i="12"/>
  <c r="R1275" i="12"/>
  <c r="R1276" i="12"/>
  <c r="R1277" i="12"/>
  <c r="R1278" i="12"/>
  <c r="R1279" i="12"/>
  <c r="R1280" i="12"/>
  <c r="R1281" i="12"/>
  <c r="R1282" i="12"/>
  <c r="R1283" i="12"/>
  <c r="R1284" i="12"/>
  <c r="R1285" i="12"/>
  <c r="R1286" i="12"/>
  <c r="R1287" i="12"/>
  <c r="R1288" i="12"/>
  <c r="R1289" i="12"/>
  <c r="R1290" i="12"/>
  <c r="R1291" i="12"/>
  <c r="R1292" i="12"/>
  <c r="R1293" i="12"/>
  <c r="R1294" i="12"/>
  <c r="R1295" i="12"/>
  <c r="R1296" i="12"/>
  <c r="R1297" i="12"/>
  <c r="R1298" i="12"/>
  <c r="R1299" i="12"/>
  <c r="R1300" i="12"/>
  <c r="R1301" i="12"/>
  <c r="R1302" i="12"/>
  <c r="R1303" i="12"/>
  <c r="R1304" i="12"/>
  <c r="R1305" i="12"/>
  <c r="R1306" i="12"/>
  <c r="R1307" i="12"/>
  <c r="R1308" i="12"/>
  <c r="R1309" i="12"/>
  <c r="R1310" i="12"/>
  <c r="R1311" i="12"/>
  <c r="R1312" i="12"/>
  <c r="R1313" i="12"/>
  <c r="R1314" i="12"/>
  <c r="R1315" i="12"/>
  <c r="R1316" i="12"/>
  <c r="R1317" i="12"/>
  <c r="R1318" i="12"/>
  <c r="R1319" i="12"/>
  <c r="R1320" i="12"/>
  <c r="R1321" i="12"/>
  <c r="R1322" i="12"/>
  <c r="R1323" i="12"/>
  <c r="R1324" i="12"/>
  <c r="R1325" i="12"/>
  <c r="R1326" i="12"/>
  <c r="R1327" i="12"/>
  <c r="R1328" i="12"/>
  <c r="R1329" i="12"/>
  <c r="R1330" i="12"/>
  <c r="R1331" i="12"/>
  <c r="R1332" i="12"/>
  <c r="R1333" i="12"/>
  <c r="R1334" i="12"/>
  <c r="R1335" i="12"/>
  <c r="R1336" i="12"/>
  <c r="R1337" i="12"/>
  <c r="R1338" i="12"/>
  <c r="R1339" i="12"/>
  <c r="R1340" i="12"/>
  <c r="R1341" i="12"/>
  <c r="R1342" i="12"/>
  <c r="R1343" i="12"/>
  <c r="R1344" i="12"/>
  <c r="R1345" i="12"/>
  <c r="R1346" i="12"/>
  <c r="R1347" i="12"/>
  <c r="R1348" i="12"/>
  <c r="R1349" i="12"/>
  <c r="R1350" i="12"/>
  <c r="R1351" i="12"/>
  <c r="R1352" i="12"/>
  <c r="R1353" i="12"/>
  <c r="R1354" i="12"/>
  <c r="R1355" i="12"/>
  <c r="R1356" i="12"/>
  <c r="R1357" i="12"/>
  <c r="R1358" i="12"/>
  <c r="R1359" i="12"/>
  <c r="R1360" i="12"/>
  <c r="R1361" i="12"/>
  <c r="R1362" i="12"/>
  <c r="R1363" i="12"/>
  <c r="R1364" i="12"/>
  <c r="R1365" i="12"/>
  <c r="R1366" i="12"/>
  <c r="R1367" i="12"/>
  <c r="R1368" i="12"/>
  <c r="R1369" i="12"/>
  <c r="R1370" i="12"/>
  <c r="R1371" i="12"/>
  <c r="R1372" i="12"/>
  <c r="R1373" i="12"/>
  <c r="R1374" i="12"/>
  <c r="R1375" i="12"/>
  <c r="R1376" i="12"/>
  <c r="R1377" i="12"/>
  <c r="R1378" i="12"/>
  <c r="R1379" i="12"/>
  <c r="R1380" i="12"/>
  <c r="R1381" i="12"/>
  <c r="R1382" i="12"/>
  <c r="R1383" i="12"/>
  <c r="R1384" i="12"/>
  <c r="R1385" i="12"/>
  <c r="R1386" i="12"/>
  <c r="R1387" i="12"/>
  <c r="R1388" i="12"/>
  <c r="R1389" i="12"/>
  <c r="R1390" i="12"/>
  <c r="R1391" i="12"/>
  <c r="R1392" i="12"/>
  <c r="R1393" i="12"/>
  <c r="R1394" i="12"/>
  <c r="R1395" i="12"/>
  <c r="R1396" i="12"/>
  <c r="R1397" i="12"/>
  <c r="R1398" i="12"/>
  <c r="R1399" i="12"/>
  <c r="R1400" i="12"/>
  <c r="R1401" i="12"/>
  <c r="R1402" i="12"/>
  <c r="R1403" i="12"/>
  <c r="R1404" i="12"/>
  <c r="R1405" i="12"/>
  <c r="R1406" i="12"/>
  <c r="R1407" i="12"/>
  <c r="R1408" i="12"/>
  <c r="R1409" i="12"/>
  <c r="R1410" i="12"/>
  <c r="R1411" i="12"/>
  <c r="R1412" i="12"/>
  <c r="R1413" i="12"/>
  <c r="R1414" i="12"/>
  <c r="R1415" i="12"/>
  <c r="R1416" i="12"/>
  <c r="R1417" i="12"/>
  <c r="R1418" i="12"/>
  <c r="R1419" i="12"/>
  <c r="R1420" i="12"/>
  <c r="R1421" i="12"/>
  <c r="R1422" i="12"/>
  <c r="R1423" i="12"/>
  <c r="R1424" i="12"/>
  <c r="R1425" i="12"/>
  <c r="R1426" i="12"/>
  <c r="R1427" i="12"/>
  <c r="R1428" i="12"/>
  <c r="R1429" i="12"/>
  <c r="R1430" i="12"/>
  <c r="R1431" i="12"/>
  <c r="R1432" i="12"/>
  <c r="R1433" i="12"/>
  <c r="R1434" i="12"/>
  <c r="R1435" i="12"/>
  <c r="R1436" i="12"/>
  <c r="R1437" i="12"/>
  <c r="R1438" i="12"/>
  <c r="R1439" i="12"/>
  <c r="R1440" i="12"/>
  <c r="R1441" i="12"/>
  <c r="R1442" i="12"/>
  <c r="R1443" i="12"/>
  <c r="R1444" i="12"/>
  <c r="R1445" i="12"/>
  <c r="R1446" i="12"/>
  <c r="R1447" i="12"/>
  <c r="R1448" i="12"/>
  <c r="R1449" i="12"/>
  <c r="R1450" i="12"/>
  <c r="R1451" i="12"/>
  <c r="R1452" i="12"/>
  <c r="R1453" i="12"/>
  <c r="R1454" i="12"/>
  <c r="R1455" i="12"/>
  <c r="R1456" i="12"/>
  <c r="R1457" i="12"/>
  <c r="R1458" i="12"/>
  <c r="R1459" i="12"/>
  <c r="R1460" i="12"/>
  <c r="R1461" i="12"/>
  <c r="R1462" i="12"/>
  <c r="R1463" i="12"/>
  <c r="R1464" i="12"/>
  <c r="R1465" i="12"/>
  <c r="R1466" i="12"/>
  <c r="R1467" i="12"/>
  <c r="R1468" i="12"/>
  <c r="R1469" i="12"/>
  <c r="R1470" i="12"/>
  <c r="R1471" i="12"/>
  <c r="R1472" i="12"/>
  <c r="R1473" i="12"/>
  <c r="R1474" i="12"/>
  <c r="R1475" i="12"/>
  <c r="R1476" i="12"/>
  <c r="R1477" i="12"/>
  <c r="R1478" i="12"/>
  <c r="R1479" i="12"/>
  <c r="R1480" i="12"/>
  <c r="R1481" i="12"/>
  <c r="R1482" i="12"/>
  <c r="R1483" i="12"/>
  <c r="R1484" i="12"/>
  <c r="R1485" i="12"/>
  <c r="R1486" i="12"/>
  <c r="R1487" i="12"/>
  <c r="R1488" i="12"/>
  <c r="R1489" i="12"/>
  <c r="R1490" i="12"/>
  <c r="R1491" i="12"/>
  <c r="R1492" i="12"/>
  <c r="R1493" i="12"/>
  <c r="R1494" i="12"/>
  <c r="R1495" i="12"/>
  <c r="R1496" i="12"/>
  <c r="R1497" i="12"/>
  <c r="R1498" i="12"/>
  <c r="R1499" i="12"/>
  <c r="R1500" i="12"/>
  <c r="R1501" i="12"/>
  <c r="R1502" i="12"/>
  <c r="R1503" i="12"/>
  <c r="R1504" i="12"/>
  <c r="R1505" i="12"/>
  <c r="R1506" i="12"/>
  <c r="R1507" i="12"/>
  <c r="R1508" i="12"/>
  <c r="R1509" i="12"/>
  <c r="R1510" i="12"/>
  <c r="R1511" i="12"/>
  <c r="R1512" i="12"/>
  <c r="R1513" i="12"/>
  <c r="R1514" i="12"/>
  <c r="R1515" i="12"/>
  <c r="R1516" i="12"/>
  <c r="R1517" i="12"/>
  <c r="R1518" i="12"/>
  <c r="R1519" i="12"/>
  <c r="R1520" i="12"/>
  <c r="R1521" i="12"/>
  <c r="R1522" i="12"/>
  <c r="R1523" i="12"/>
  <c r="R1524" i="12"/>
  <c r="R1525" i="12"/>
  <c r="R1526" i="12"/>
  <c r="R1527" i="12"/>
  <c r="R1528" i="12"/>
  <c r="R1529" i="12"/>
  <c r="R1530" i="12"/>
  <c r="R1531" i="12"/>
  <c r="R1532" i="12"/>
  <c r="R1533" i="12"/>
  <c r="R1534" i="12"/>
  <c r="R1535" i="12"/>
  <c r="R1536" i="12"/>
  <c r="R1537" i="12"/>
  <c r="R1538" i="12"/>
  <c r="R1539" i="12"/>
  <c r="R1540" i="12"/>
  <c r="R1541" i="12"/>
  <c r="R1542" i="12"/>
  <c r="R1543" i="12"/>
  <c r="R1544" i="12"/>
  <c r="R1545" i="12"/>
  <c r="R1546" i="12"/>
  <c r="R1547" i="12"/>
  <c r="R1548" i="12"/>
  <c r="R1549" i="12"/>
  <c r="R1550" i="12"/>
  <c r="R1551" i="12"/>
  <c r="R1552" i="12"/>
  <c r="R1553" i="12"/>
  <c r="R1554" i="12"/>
  <c r="R1555" i="12"/>
  <c r="R1556" i="12"/>
  <c r="R1557" i="12"/>
  <c r="R1558" i="12"/>
  <c r="R1559" i="12"/>
  <c r="R1560" i="12"/>
  <c r="R1561" i="12"/>
  <c r="R1562" i="12"/>
  <c r="R1563" i="12"/>
  <c r="R1564" i="12"/>
  <c r="R1565" i="12"/>
  <c r="R1566" i="12"/>
  <c r="R1567" i="12"/>
  <c r="R1568" i="12"/>
  <c r="R1569" i="12"/>
  <c r="R1570" i="12"/>
  <c r="R1571" i="12"/>
  <c r="R1572" i="12"/>
  <c r="R1573" i="12"/>
  <c r="R1574" i="12"/>
  <c r="R1575" i="12"/>
  <c r="R1576" i="12"/>
  <c r="R1577" i="12"/>
  <c r="R1578" i="12"/>
  <c r="R1579" i="12"/>
  <c r="R1580" i="12"/>
  <c r="R1581" i="12"/>
  <c r="R1582" i="12"/>
  <c r="R1583" i="12"/>
  <c r="R1584" i="12"/>
  <c r="R1585" i="12"/>
  <c r="R1586" i="12"/>
  <c r="R1587" i="12"/>
  <c r="R1588" i="12"/>
  <c r="R1589" i="12"/>
  <c r="R1590" i="12"/>
  <c r="R1591" i="12"/>
  <c r="R1592" i="12"/>
  <c r="R1593" i="12"/>
  <c r="R1594" i="12"/>
  <c r="R1595" i="12"/>
  <c r="R1596" i="12"/>
  <c r="R1597" i="12"/>
  <c r="R1598" i="12"/>
  <c r="R1599" i="12"/>
  <c r="R1600" i="12"/>
  <c r="R1601" i="12"/>
  <c r="R1602" i="12"/>
  <c r="R1603" i="12"/>
  <c r="R1604" i="12"/>
  <c r="R1605" i="12"/>
  <c r="R1606" i="12"/>
  <c r="R1607" i="12"/>
  <c r="R1608" i="12"/>
  <c r="R1609" i="12"/>
  <c r="R1610" i="12"/>
  <c r="R1611" i="12"/>
  <c r="R1612" i="12"/>
  <c r="R1613" i="12"/>
  <c r="R1614" i="12"/>
  <c r="R1615" i="12"/>
  <c r="R1616" i="12"/>
  <c r="R1617" i="12"/>
  <c r="R1618" i="12"/>
  <c r="R1619" i="12"/>
  <c r="R1620" i="12"/>
  <c r="R1621" i="12"/>
  <c r="R1622" i="12"/>
  <c r="R1623" i="12"/>
  <c r="R1624" i="12"/>
  <c r="R1625" i="12"/>
  <c r="R1626" i="12"/>
  <c r="R1627" i="12"/>
  <c r="R1628" i="12"/>
  <c r="R1629" i="12"/>
  <c r="R1630" i="12"/>
  <c r="R1631" i="12"/>
  <c r="R1632" i="12"/>
  <c r="R1633" i="12"/>
  <c r="R1634" i="12"/>
  <c r="R1635" i="12"/>
  <c r="R1636" i="12"/>
  <c r="R1637" i="12"/>
  <c r="R1638" i="12"/>
  <c r="R1639" i="12"/>
  <c r="R1640" i="12"/>
  <c r="R1641" i="12"/>
  <c r="R1642" i="12"/>
  <c r="R1643" i="12"/>
  <c r="R1644" i="12"/>
  <c r="R1645" i="12"/>
  <c r="R1646" i="12"/>
  <c r="R1647" i="12"/>
  <c r="R1648" i="12"/>
  <c r="R1649" i="12"/>
  <c r="R1650" i="12"/>
  <c r="R1651" i="12"/>
  <c r="R1652" i="12"/>
  <c r="R1653" i="12"/>
  <c r="R1654" i="12"/>
  <c r="R1655" i="12"/>
  <c r="R1656" i="12"/>
  <c r="R1657" i="12"/>
  <c r="R1658" i="12"/>
  <c r="R1659" i="12"/>
  <c r="R1660" i="12"/>
  <c r="R1661" i="12"/>
  <c r="R1662" i="12"/>
  <c r="R1663" i="12"/>
  <c r="R1664" i="12"/>
  <c r="R1665" i="12"/>
  <c r="R1666" i="12"/>
  <c r="R1667" i="12"/>
  <c r="R1668" i="12"/>
  <c r="R1669" i="12"/>
  <c r="R1670" i="12"/>
  <c r="R1671" i="12"/>
  <c r="R1672" i="12"/>
  <c r="R1673" i="12"/>
  <c r="R1674" i="12"/>
  <c r="R1675" i="12"/>
  <c r="R1676" i="12"/>
  <c r="R1677" i="12"/>
  <c r="R1678" i="12"/>
  <c r="R1679" i="12"/>
  <c r="R1680" i="12"/>
  <c r="R1681" i="12"/>
  <c r="R1682" i="12"/>
  <c r="R1683" i="12"/>
  <c r="R1684" i="12"/>
  <c r="R1685" i="12"/>
  <c r="R1686" i="12"/>
  <c r="R1687" i="12"/>
  <c r="R1688" i="12"/>
  <c r="R1689" i="12"/>
  <c r="R1690" i="12"/>
  <c r="R1691" i="12"/>
  <c r="R1692" i="12"/>
  <c r="R1693" i="12"/>
  <c r="R1694" i="12"/>
  <c r="R1695" i="12"/>
  <c r="R1696" i="12"/>
  <c r="R1697" i="12"/>
  <c r="R1698" i="12"/>
  <c r="R1699" i="12"/>
  <c r="R1700" i="12"/>
  <c r="R1701" i="12"/>
  <c r="R1702" i="12"/>
  <c r="R1703" i="12"/>
  <c r="R1704" i="12"/>
  <c r="R1705" i="12"/>
  <c r="R1706" i="12"/>
  <c r="R1707" i="12"/>
  <c r="R1708" i="12"/>
  <c r="R1709" i="12"/>
  <c r="R1710" i="12"/>
  <c r="R1711" i="12"/>
  <c r="R1712" i="12"/>
  <c r="R1713" i="12"/>
  <c r="R1714" i="12"/>
  <c r="R1715" i="12"/>
  <c r="R1716" i="12"/>
  <c r="R1717" i="12"/>
  <c r="R1718" i="12"/>
  <c r="R1719" i="12"/>
  <c r="R1720" i="12"/>
  <c r="R1721" i="12"/>
  <c r="R1722" i="12"/>
  <c r="R1723" i="12"/>
  <c r="R1724" i="12"/>
  <c r="R1725" i="12"/>
  <c r="R1726" i="12"/>
  <c r="R1727" i="12"/>
  <c r="R1728" i="12"/>
  <c r="R1729" i="12"/>
  <c r="R1730" i="12"/>
  <c r="R1731" i="12"/>
  <c r="R1732" i="12"/>
  <c r="R1733" i="12"/>
  <c r="R1734" i="12"/>
  <c r="R1735" i="12"/>
  <c r="R1736" i="12"/>
  <c r="R1737" i="12"/>
  <c r="R1738" i="12"/>
  <c r="R1739" i="12"/>
  <c r="R1740" i="12"/>
  <c r="R1741" i="12"/>
  <c r="R1742" i="12"/>
  <c r="R1743" i="12"/>
  <c r="R1744" i="12"/>
  <c r="R1745" i="12"/>
  <c r="R1746" i="12"/>
  <c r="R1747" i="12"/>
  <c r="R1748" i="12"/>
  <c r="R1749" i="12"/>
  <c r="R1750" i="12"/>
  <c r="R1751" i="12"/>
  <c r="R1752" i="12"/>
  <c r="R1753" i="12"/>
  <c r="R1754" i="12"/>
  <c r="R1755" i="12"/>
  <c r="R1756" i="12"/>
  <c r="R1757" i="12"/>
  <c r="R1758" i="12"/>
  <c r="R1759" i="12"/>
  <c r="R1760" i="12"/>
  <c r="R1761" i="12"/>
  <c r="R1762" i="12"/>
  <c r="R1763" i="12"/>
  <c r="R1764" i="12"/>
  <c r="R1765" i="12"/>
  <c r="R1766" i="12"/>
  <c r="R1767" i="12"/>
  <c r="R1768" i="12"/>
  <c r="R1769" i="12"/>
  <c r="R1770" i="12"/>
  <c r="R1771" i="12"/>
  <c r="R1772" i="12"/>
  <c r="R1773" i="12"/>
  <c r="R1774" i="12"/>
  <c r="R1775" i="12"/>
  <c r="R1776" i="12"/>
  <c r="R1777" i="12"/>
  <c r="R1778" i="12"/>
  <c r="R1779" i="12"/>
  <c r="R1780" i="12"/>
  <c r="R1781" i="12"/>
  <c r="R1782" i="12"/>
  <c r="R1783" i="12"/>
  <c r="R1784" i="12"/>
  <c r="R1785" i="12"/>
  <c r="R1786" i="12"/>
  <c r="R1787" i="12"/>
  <c r="R1788" i="12"/>
  <c r="R1789" i="12"/>
  <c r="R1790" i="12"/>
  <c r="R1791" i="12"/>
  <c r="R1792" i="12"/>
  <c r="R1793" i="12"/>
  <c r="R1794" i="12"/>
  <c r="R1795" i="12"/>
  <c r="R1796" i="12"/>
  <c r="R1797" i="12"/>
  <c r="R1798" i="12"/>
  <c r="R1799" i="12"/>
  <c r="R1800" i="12"/>
  <c r="R1801" i="12"/>
  <c r="R1802" i="12"/>
  <c r="R1803" i="12"/>
  <c r="R1804" i="12"/>
  <c r="R1805" i="12"/>
  <c r="R1806" i="12"/>
  <c r="R1807" i="12"/>
  <c r="R1808" i="12"/>
  <c r="R1809" i="12"/>
  <c r="R1810" i="12"/>
  <c r="R1811" i="12"/>
  <c r="R1812" i="12"/>
  <c r="R1813" i="12"/>
  <c r="R1814" i="12"/>
  <c r="R1815" i="12"/>
  <c r="R1816" i="12"/>
  <c r="R1817" i="12"/>
  <c r="R1818" i="12"/>
  <c r="R1819" i="12"/>
  <c r="R1820" i="12"/>
  <c r="R1821" i="12"/>
  <c r="R1822" i="12"/>
  <c r="R1823" i="12"/>
  <c r="R1824" i="12"/>
  <c r="R1825" i="12"/>
  <c r="R1826" i="12"/>
  <c r="R1827" i="12"/>
  <c r="R1828" i="12"/>
  <c r="R1829" i="12"/>
  <c r="R1830" i="12"/>
  <c r="R1831" i="12"/>
  <c r="R1832" i="12"/>
  <c r="R1833" i="12"/>
  <c r="R1834" i="12"/>
  <c r="R1835" i="12"/>
  <c r="R1836" i="12"/>
  <c r="R1837" i="12"/>
  <c r="R1838" i="12"/>
  <c r="R1839" i="12"/>
  <c r="R1840" i="12"/>
  <c r="R1841" i="12"/>
  <c r="R1842" i="12"/>
  <c r="R1843" i="12"/>
  <c r="R1844" i="12"/>
  <c r="R1845" i="12"/>
  <c r="R1846" i="12"/>
  <c r="R1847" i="12"/>
  <c r="R1848" i="12"/>
  <c r="R1849" i="12"/>
  <c r="R1850" i="12"/>
  <c r="R1851" i="12"/>
  <c r="R1852" i="12"/>
  <c r="R1853" i="12"/>
  <c r="R1854" i="12"/>
  <c r="R1855" i="12"/>
  <c r="R1856" i="12"/>
  <c r="R1857" i="12"/>
  <c r="R1858" i="12"/>
  <c r="R1859" i="12"/>
  <c r="R1860" i="12"/>
  <c r="R1861" i="12"/>
  <c r="R1862" i="12"/>
  <c r="R1863" i="12"/>
  <c r="R1864" i="12"/>
  <c r="R1865" i="12"/>
  <c r="R1866" i="12"/>
  <c r="R1867" i="12"/>
  <c r="R1868" i="12"/>
  <c r="R1869" i="12"/>
  <c r="R1870" i="12"/>
  <c r="R1871" i="12"/>
  <c r="R1872" i="12"/>
  <c r="R1873" i="12"/>
  <c r="R1874" i="12"/>
  <c r="R1875" i="12"/>
  <c r="R1876" i="12"/>
  <c r="R1877" i="12"/>
  <c r="R1878" i="12"/>
  <c r="R1879" i="12"/>
  <c r="R1880" i="12"/>
  <c r="R1881" i="12"/>
  <c r="R1882" i="12"/>
  <c r="R1883" i="12"/>
  <c r="R1884" i="12"/>
  <c r="R1885" i="12"/>
  <c r="R1886" i="12"/>
  <c r="R1887" i="12"/>
  <c r="R1888" i="12"/>
  <c r="R1889" i="12"/>
  <c r="R1890" i="12"/>
  <c r="R1891" i="12"/>
  <c r="R1892" i="12"/>
  <c r="R1893" i="12"/>
  <c r="R1894" i="12"/>
  <c r="R1895" i="12"/>
  <c r="R1896" i="12"/>
  <c r="R1897" i="12"/>
  <c r="R1898" i="12"/>
  <c r="R1899" i="12"/>
  <c r="R1900" i="12"/>
  <c r="R1901" i="12"/>
  <c r="R1902" i="12"/>
  <c r="R1903" i="12"/>
  <c r="R1904" i="12"/>
  <c r="R1905" i="12"/>
  <c r="R1906" i="12"/>
  <c r="R1907" i="12"/>
  <c r="R1908" i="12"/>
  <c r="R1909" i="12"/>
  <c r="R1910" i="12"/>
  <c r="R1911" i="12"/>
  <c r="R1912" i="12"/>
  <c r="R1913" i="12"/>
  <c r="R1914" i="12"/>
  <c r="R1915" i="12"/>
  <c r="R1916" i="12"/>
  <c r="R1917" i="12"/>
  <c r="R1918" i="12"/>
  <c r="R1919" i="12"/>
  <c r="R1920" i="12"/>
  <c r="R1921" i="12"/>
  <c r="R1922" i="12"/>
  <c r="R1923" i="12"/>
  <c r="R1924" i="12"/>
  <c r="R1925" i="12"/>
  <c r="R1926" i="12"/>
  <c r="R1927" i="12"/>
  <c r="R1928" i="12"/>
  <c r="R1929" i="12"/>
  <c r="R1930" i="12"/>
  <c r="R1931" i="12"/>
  <c r="R1932" i="12"/>
  <c r="R1933" i="12"/>
  <c r="R1934" i="12"/>
  <c r="R1935" i="12"/>
  <c r="R1936" i="12"/>
  <c r="R1937" i="12"/>
  <c r="R1938" i="12"/>
  <c r="R1939" i="12"/>
  <c r="R1940" i="12"/>
  <c r="R1941" i="12"/>
  <c r="R1942" i="12"/>
  <c r="R1943" i="12"/>
  <c r="R1944" i="12"/>
  <c r="R1945" i="12"/>
  <c r="R1946" i="12"/>
  <c r="R1947" i="12"/>
  <c r="R1948" i="12"/>
  <c r="R1949" i="12"/>
  <c r="R1950" i="12"/>
  <c r="R1951" i="12"/>
  <c r="R1952" i="12"/>
  <c r="R1953" i="12"/>
  <c r="R1954" i="12"/>
  <c r="R1955" i="12"/>
  <c r="R1956" i="12"/>
  <c r="R1957" i="12"/>
  <c r="R1958" i="12"/>
  <c r="R1959" i="12"/>
  <c r="R1960" i="12"/>
  <c r="R1961" i="12"/>
  <c r="R1962" i="12"/>
  <c r="R1963" i="12"/>
  <c r="R1964" i="12"/>
  <c r="R1965" i="12"/>
  <c r="R1966" i="12"/>
  <c r="R1967" i="12"/>
  <c r="R1968" i="12"/>
  <c r="R1969" i="12"/>
  <c r="R1970" i="12"/>
  <c r="R1971" i="12"/>
  <c r="R1972" i="12"/>
  <c r="R1973" i="12"/>
  <c r="R1974" i="12"/>
  <c r="R1975" i="12"/>
  <c r="R1976" i="12"/>
  <c r="R1977" i="12"/>
  <c r="R1978" i="12"/>
  <c r="R1979" i="12"/>
  <c r="R1980" i="12"/>
  <c r="R1981" i="12"/>
  <c r="R1982" i="12"/>
  <c r="R1983" i="12"/>
  <c r="R1984" i="12"/>
  <c r="R1985" i="12"/>
  <c r="R1986" i="12"/>
  <c r="R1987" i="12"/>
  <c r="R1988" i="12"/>
  <c r="R1989" i="12"/>
  <c r="R1990" i="12"/>
  <c r="R1991" i="12"/>
  <c r="R1992" i="12"/>
  <c r="R1993" i="12"/>
  <c r="R1994" i="12"/>
  <c r="R1995" i="12"/>
  <c r="R1996" i="12"/>
  <c r="R1997" i="12"/>
  <c r="R1998" i="12"/>
  <c r="R1999" i="12"/>
  <c r="R2000" i="12"/>
  <c r="R2001" i="12"/>
  <c r="R2002" i="12"/>
  <c r="R2003" i="12"/>
  <c r="R2004" i="12"/>
  <c r="R2005" i="12"/>
  <c r="R2006" i="12"/>
  <c r="R2007" i="12"/>
  <c r="R2008" i="12"/>
  <c r="R2009" i="12"/>
  <c r="R2010" i="12"/>
  <c r="R2011" i="12"/>
  <c r="R2012" i="12"/>
  <c r="R2013" i="12"/>
  <c r="R2014" i="12"/>
  <c r="R2015" i="12"/>
  <c r="R2016" i="12"/>
  <c r="R2017" i="12"/>
  <c r="R2018" i="12"/>
  <c r="R2019" i="12"/>
  <c r="R2020" i="12"/>
  <c r="R2021" i="12"/>
  <c r="R2022" i="12"/>
  <c r="R2023" i="12"/>
  <c r="R2024" i="12"/>
  <c r="R2025" i="12"/>
  <c r="R2026" i="12"/>
  <c r="R2027" i="12"/>
  <c r="R2028" i="12"/>
  <c r="R2029" i="12"/>
  <c r="R2030" i="12"/>
  <c r="R2031" i="12"/>
  <c r="R2032" i="12"/>
  <c r="R2033" i="12"/>
  <c r="R2034" i="12"/>
  <c r="R2035" i="12"/>
  <c r="R2036" i="12"/>
  <c r="R2037" i="12"/>
  <c r="R2038" i="12"/>
  <c r="R2039" i="12"/>
  <c r="R2040" i="12"/>
  <c r="R2041" i="12"/>
  <c r="R2042" i="12"/>
  <c r="R2043" i="12"/>
  <c r="R2044" i="12"/>
  <c r="R2045" i="12"/>
  <c r="R2046" i="12"/>
  <c r="R2047" i="12"/>
  <c r="R2048" i="12"/>
  <c r="R2049" i="12"/>
  <c r="R2050" i="12"/>
  <c r="R2051" i="12"/>
  <c r="R2052" i="12"/>
  <c r="R2053" i="12"/>
  <c r="R2054" i="12"/>
  <c r="R2055" i="12"/>
  <c r="R2056" i="12"/>
  <c r="R2057" i="12"/>
  <c r="R2058" i="12"/>
  <c r="R2059" i="12"/>
  <c r="R2060" i="12"/>
  <c r="R2061" i="12"/>
  <c r="R2062" i="12"/>
  <c r="R2063" i="12"/>
  <c r="R2064" i="12"/>
  <c r="R2065" i="12"/>
  <c r="R2066" i="12"/>
  <c r="R2067" i="12"/>
  <c r="R2068" i="12"/>
  <c r="R2069" i="12"/>
  <c r="R2070" i="12"/>
  <c r="R2071" i="12"/>
  <c r="R2072" i="12"/>
  <c r="R2073" i="12"/>
  <c r="R2074" i="12"/>
  <c r="R2075" i="12"/>
  <c r="R2076" i="12"/>
  <c r="R2077" i="12"/>
  <c r="R2078" i="12"/>
  <c r="R2079" i="12"/>
  <c r="R2080" i="12"/>
  <c r="R2081" i="12"/>
  <c r="R2082" i="12"/>
  <c r="R2083" i="12"/>
  <c r="R2084" i="12"/>
  <c r="R2085" i="12"/>
  <c r="R2086" i="12"/>
  <c r="R2087" i="12"/>
  <c r="R2088" i="12"/>
  <c r="R2089" i="12"/>
  <c r="R2090" i="12"/>
  <c r="R2091" i="12"/>
  <c r="R2092" i="12"/>
  <c r="R2093" i="12"/>
  <c r="R2094" i="12"/>
  <c r="R2095" i="12"/>
  <c r="R2096" i="12"/>
  <c r="R2097" i="12"/>
  <c r="R2098" i="12"/>
  <c r="R2099" i="12"/>
  <c r="R2100" i="12"/>
  <c r="R2101" i="12"/>
  <c r="R2102" i="12"/>
  <c r="R2103" i="12"/>
  <c r="R2104" i="12"/>
  <c r="R2105" i="12"/>
  <c r="R2106" i="12"/>
  <c r="R2107" i="12"/>
  <c r="R2108" i="12"/>
  <c r="R2109" i="12"/>
  <c r="R2110" i="12"/>
  <c r="R2111" i="12"/>
  <c r="R2112" i="12"/>
  <c r="R2113" i="12"/>
  <c r="R2114" i="12"/>
  <c r="R2115" i="12"/>
  <c r="R2116" i="12"/>
  <c r="R2117" i="12"/>
  <c r="R2118" i="12"/>
  <c r="R2119" i="12"/>
  <c r="R2120" i="12"/>
  <c r="R2121" i="12"/>
  <c r="R2122" i="12"/>
  <c r="R2123" i="12"/>
  <c r="R2124" i="12"/>
  <c r="R2125" i="12"/>
  <c r="R2126" i="12"/>
  <c r="R2127" i="12"/>
  <c r="R2128" i="12"/>
  <c r="R2129" i="12"/>
  <c r="R2130" i="12"/>
  <c r="R2131" i="12"/>
  <c r="R2132" i="12"/>
  <c r="R2133" i="12"/>
  <c r="R2134" i="12"/>
  <c r="R2135" i="12"/>
  <c r="R2136" i="12"/>
  <c r="R2137" i="12"/>
  <c r="R2138" i="12"/>
  <c r="R2139" i="12"/>
  <c r="R2140" i="12"/>
  <c r="R2141" i="12"/>
  <c r="R2142" i="12"/>
  <c r="R2143" i="12"/>
  <c r="R2144" i="12"/>
  <c r="R2145" i="12"/>
  <c r="R2146" i="12"/>
  <c r="R2147" i="12"/>
  <c r="R2148" i="12"/>
  <c r="R2149" i="12"/>
  <c r="R2150" i="12"/>
  <c r="R2151" i="12"/>
  <c r="R2152" i="12"/>
  <c r="R2153" i="12"/>
  <c r="R2154" i="12"/>
  <c r="R2155" i="12"/>
  <c r="R2156" i="12"/>
  <c r="R2157" i="12"/>
  <c r="R2158" i="12"/>
  <c r="R2159" i="12"/>
  <c r="R2160" i="12"/>
  <c r="R2161" i="12"/>
  <c r="R2162" i="12"/>
  <c r="R2163" i="12"/>
  <c r="R2164" i="12"/>
  <c r="R2165" i="12"/>
  <c r="R2166" i="12"/>
  <c r="R2167" i="12"/>
  <c r="R2168" i="12"/>
  <c r="R2169" i="12"/>
  <c r="R2170" i="12"/>
  <c r="R2171" i="12"/>
  <c r="R2172" i="12"/>
  <c r="R2173" i="12"/>
  <c r="R2174" i="12"/>
  <c r="R2175" i="12"/>
  <c r="R2176" i="12"/>
  <c r="R2177" i="12"/>
  <c r="R2178" i="12"/>
  <c r="R2179" i="12"/>
  <c r="R2180" i="12"/>
  <c r="R2181" i="12"/>
  <c r="R2182" i="12"/>
  <c r="R2183" i="12"/>
  <c r="R2184" i="12"/>
  <c r="R2185" i="12"/>
  <c r="R2186" i="12"/>
  <c r="R2187" i="12"/>
  <c r="R2188" i="12"/>
  <c r="R2189" i="12"/>
  <c r="R2190" i="12"/>
  <c r="R2191" i="12"/>
  <c r="R2192" i="12"/>
  <c r="R2193" i="12"/>
  <c r="R2194" i="12"/>
  <c r="R2195" i="12"/>
  <c r="R2196" i="12"/>
  <c r="R2197" i="12"/>
  <c r="R2198" i="12"/>
  <c r="R2199" i="12"/>
  <c r="R2200" i="12"/>
  <c r="R2201" i="12"/>
  <c r="R2202" i="12"/>
  <c r="R2203" i="12"/>
  <c r="R2204" i="12"/>
  <c r="R2205" i="12"/>
  <c r="R2206" i="12"/>
  <c r="R2207" i="12"/>
  <c r="R2208" i="12"/>
  <c r="R2209" i="12"/>
  <c r="R2210" i="12"/>
  <c r="R2211" i="12"/>
  <c r="R2212" i="12"/>
  <c r="R2213" i="12"/>
  <c r="R2214" i="12"/>
  <c r="R2215" i="12"/>
  <c r="R2216" i="12"/>
  <c r="R2217" i="12"/>
  <c r="R2218" i="12"/>
  <c r="R2219" i="12"/>
  <c r="R2220" i="12"/>
  <c r="R2221" i="12"/>
  <c r="R2222" i="12"/>
  <c r="R2223" i="12"/>
  <c r="R2224" i="12"/>
  <c r="R2225" i="12"/>
  <c r="R2226" i="12"/>
  <c r="R2227" i="12"/>
  <c r="R2228" i="12"/>
  <c r="R2229" i="12"/>
  <c r="R2230" i="12"/>
  <c r="R2231" i="12"/>
  <c r="R2232" i="12"/>
  <c r="R2233" i="12"/>
  <c r="R2234" i="12"/>
  <c r="R2235" i="12"/>
  <c r="R2236" i="12"/>
  <c r="R2237" i="12"/>
  <c r="R2238" i="12"/>
  <c r="R2239" i="12"/>
  <c r="R2240" i="12"/>
  <c r="R2241" i="12"/>
  <c r="R2242" i="12"/>
  <c r="R2243" i="12"/>
  <c r="R2244" i="12"/>
  <c r="R2245" i="12"/>
  <c r="R2246" i="12"/>
  <c r="R2247" i="12"/>
  <c r="R2248" i="12"/>
  <c r="R2249" i="12"/>
  <c r="R2250" i="12"/>
  <c r="R2251" i="12"/>
  <c r="R2252" i="12"/>
  <c r="R2253" i="12"/>
  <c r="R2254" i="12"/>
  <c r="R2255" i="12"/>
  <c r="R2256" i="12"/>
  <c r="R2257" i="12"/>
  <c r="R2258" i="12"/>
  <c r="R2259" i="12"/>
  <c r="R2260" i="12"/>
  <c r="R2261" i="12"/>
  <c r="R2262" i="12"/>
  <c r="R2263" i="12"/>
  <c r="R2264" i="12"/>
  <c r="R2265" i="12"/>
  <c r="R2266" i="12"/>
  <c r="R2267" i="12"/>
  <c r="R2268" i="12"/>
  <c r="R2269" i="12"/>
  <c r="R2270" i="12"/>
  <c r="R2271" i="12"/>
  <c r="R2272" i="12"/>
  <c r="R2273" i="12"/>
  <c r="R2274" i="12"/>
  <c r="R2275" i="12"/>
  <c r="R2276" i="12"/>
  <c r="R2277" i="12"/>
  <c r="R2278" i="12"/>
  <c r="R2279" i="12"/>
  <c r="R2280" i="12"/>
  <c r="R2281" i="12"/>
  <c r="R2282" i="12"/>
  <c r="R2283" i="12"/>
  <c r="R2284" i="12"/>
  <c r="R2285" i="12"/>
  <c r="R2286" i="12"/>
  <c r="R2287" i="12"/>
  <c r="R2288" i="12"/>
  <c r="R2289" i="12"/>
  <c r="R2290" i="12"/>
  <c r="R2291" i="12"/>
  <c r="R2292" i="12"/>
  <c r="R2293" i="12"/>
  <c r="R2294" i="12"/>
  <c r="R2295" i="12"/>
  <c r="R2296" i="12"/>
  <c r="R2297" i="12"/>
  <c r="R2298" i="12"/>
  <c r="R2299" i="12"/>
  <c r="R2300" i="12"/>
  <c r="R2301" i="12"/>
  <c r="R2302" i="12"/>
  <c r="R2303" i="12"/>
  <c r="R2304" i="12"/>
  <c r="R2305" i="12"/>
  <c r="R2306" i="12"/>
  <c r="R2307" i="12"/>
  <c r="R2308" i="12"/>
  <c r="R2309" i="12"/>
  <c r="R2310" i="12"/>
  <c r="R2311" i="12"/>
  <c r="R2312" i="12"/>
  <c r="R2313" i="12"/>
  <c r="R2314" i="12"/>
  <c r="R2315" i="12"/>
  <c r="R2316" i="12"/>
  <c r="R2317" i="12"/>
  <c r="R2318" i="12"/>
  <c r="R2319" i="12"/>
  <c r="R2320" i="12"/>
  <c r="R2321" i="12"/>
  <c r="R2322" i="12"/>
  <c r="R2323" i="12"/>
  <c r="R2324" i="12"/>
  <c r="R2325" i="12"/>
  <c r="R2326" i="12"/>
  <c r="R2327" i="12"/>
  <c r="R2328" i="12"/>
  <c r="R2329" i="12"/>
  <c r="R2330" i="12"/>
  <c r="R2331" i="12"/>
  <c r="R2332" i="12"/>
  <c r="R2333" i="12"/>
  <c r="R2334" i="12"/>
  <c r="R2335" i="12"/>
  <c r="R2336" i="12"/>
  <c r="R2337" i="12"/>
  <c r="R2338" i="12"/>
  <c r="R2339" i="12"/>
  <c r="R2340" i="12"/>
  <c r="R2341" i="12"/>
  <c r="R2342" i="12"/>
  <c r="R2343" i="12"/>
  <c r="R2344" i="12"/>
  <c r="R2345" i="12"/>
  <c r="R2346" i="12"/>
  <c r="R2347" i="12"/>
  <c r="R2348" i="12"/>
  <c r="R2349" i="12"/>
  <c r="R2350" i="12"/>
  <c r="R2351" i="12"/>
  <c r="R2352" i="12"/>
  <c r="R2353" i="12"/>
  <c r="R2354" i="12"/>
  <c r="R2355" i="12"/>
  <c r="R2356" i="12"/>
  <c r="R2357" i="12"/>
  <c r="R2358" i="12"/>
  <c r="R2359" i="12"/>
  <c r="R2360" i="12"/>
  <c r="R2361" i="12"/>
  <c r="R2362" i="12"/>
  <c r="R2363" i="12"/>
  <c r="R2364" i="12"/>
  <c r="R2365" i="12"/>
  <c r="R2366" i="12"/>
  <c r="R2367" i="12"/>
  <c r="R2368" i="12"/>
  <c r="R2369" i="12"/>
  <c r="R2370" i="12"/>
  <c r="R2371" i="12"/>
  <c r="R2372" i="12"/>
  <c r="R2373" i="12"/>
  <c r="R2374" i="12"/>
  <c r="R2375" i="12"/>
  <c r="R2376" i="12"/>
  <c r="R2377" i="12"/>
  <c r="R2378" i="12"/>
  <c r="R2379" i="12"/>
  <c r="R2380" i="12"/>
  <c r="R2381" i="12"/>
  <c r="R2382" i="12"/>
  <c r="R2383" i="12"/>
  <c r="R2384" i="12"/>
  <c r="R2385" i="12"/>
  <c r="R2386" i="12"/>
  <c r="R2387" i="12"/>
  <c r="R2388" i="12"/>
  <c r="R2389" i="12"/>
  <c r="R2390" i="12"/>
  <c r="R2391" i="12"/>
  <c r="R2392" i="12"/>
  <c r="R2393" i="12"/>
  <c r="R2394" i="12"/>
  <c r="R2395" i="12"/>
  <c r="R2396" i="12"/>
  <c r="R2397" i="12"/>
  <c r="R2398" i="12"/>
  <c r="R2399" i="12"/>
  <c r="R2400" i="12"/>
  <c r="R2401" i="12"/>
  <c r="R2402" i="12"/>
  <c r="R2403" i="12"/>
  <c r="R2404" i="12"/>
  <c r="R2405" i="12"/>
  <c r="R2406" i="12"/>
  <c r="R2407" i="12"/>
  <c r="R2408" i="12"/>
  <c r="R2409" i="12"/>
  <c r="R2410" i="12"/>
  <c r="R2411" i="12"/>
  <c r="R2412" i="12"/>
  <c r="R2413" i="12"/>
  <c r="R2414" i="12"/>
  <c r="R2415" i="12"/>
  <c r="R2416" i="12"/>
  <c r="R2417" i="12"/>
  <c r="R2418" i="12"/>
  <c r="R2419" i="12"/>
  <c r="R2420" i="12"/>
  <c r="R2421" i="12"/>
  <c r="R2422" i="12"/>
  <c r="R2423" i="12"/>
  <c r="R2424" i="12"/>
  <c r="R2425" i="12"/>
  <c r="R2426" i="12"/>
  <c r="R2427" i="12"/>
  <c r="R2428" i="12"/>
  <c r="R2429" i="12"/>
  <c r="R2430" i="12"/>
  <c r="R2431" i="12"/>
  <c r="R2432" i="12"/>
  <c r="R2433" i="12"/>
  <c r="R2434" i="12"/>
  <c r="R2435" i="12"/>
  <c r="R2436" i="12"/>
  <c r="R2437" i="12"/>
  <c r="R2438" i="12"/>
  <c r="R2439" i="12"/>
  <c r="R2440" i="12"/>
  <c r="R2441" i="12"/>
  <c r="R2442" i="12"/>
  <c r="R2443" i="12"/>
  <c r="R2444" i="12"/>
  <c r="R2445" i="12"/>
  <c r="R2446" i="12"/>
  <c r="R2447" i="12"/>
  <c r="R2448" i="12"/>
  <c r="R2449" i="12"/>
  <c r="R2450" i="12"/>
  <c r="R2451" i="12"/>
  <c r="R2452" i="12"/>
  <c r="R2453" i="12"/>
  <c r="R2454" i="12"/>
  <c r="R2455" i="12"/>
  <c r="R2456" i="12"/>
  <c r="R2457" i="12"/>
  <c r="R2458" i="12"/>
  <c r="R2459" i="12"/>
  <c r="R2460" i="12"/>
  <c r="R2461" i="12"/>
  <c r="R2462" i="12"/>
  <c r="R2463" i="12"/>
  <c r="R2464" i="12"/>
  <c r="R2465" i="12"/>
  <c r="R2466" i="12"/>
  <c r="R2467" i="12"/>
  <c r="R2468" i="12"/>
  <c r="R2469" i="12"/>
  <c r="R2470" i="12"/>
  <c r="R2471" i="12"/>
  <c r="R2472" i="12"/>
  <c r="R2473" i="12"/>
  <c r="R2474" i="12"/>
  <c r="R2475" i="12"/>
  <c r="R2476" i="12"/>
  <c r="R2477" i="12"/>
  <c r="R2478" i="12"/>
  <c r="R2479" i="12"/>
  <c r="R2480" i="12"/>
  <c r="R2481" i="12"/>
  <c r="R2482" i="12"/>
  <c r="R2483" i="12"/>
  <c r="R2484" i="12"/>
  <c r="R2485" i="12"/>
  <c r="R2486" i="12"/>
  <c r="R2487" i="12"/>
  <c r="R2488" i="12"/>
  <c r="R2489" i="12"/>
  <c r="R2490" i="12"/>
  <c r="R2491" i="12"/>
  <c r="R2492" i="12"/>
  <c r="R2493" i="12"/>
  <c r="R2494" i="12"/>
  <c r="R2495" i="12"/>
  <c r="R2496" i="12"/>
  <c r="R2497" i="12"/>
  <c r="R2498" i="12"/>
  <c r="R2499" i="12"/>
  <c r="R2500" i="12"/>
  <c r="R2501" i="12"/>
  <c r="R2502" i="12"/>
  <c r="R2503" i="12"/>
  <c r="R2504" i="12"/>
  <c r="R2505" i="12"/>
  <c r="R2506" i="12"/>
  <c r="R2507" i="12"/>
  <c r="R2508" i="12"/>
  <c r="R2509" i="12"/>
  <c r="R2510" i="12"/>
  <c r="R2511" i="12"/>
  <c r="R2512" i="12"/>
  <c r="R2513" i="12"/>
  <c r="R2514" i="12"/>
  <c r="R2515" i="12"/>
  <c r="R2516" i="12"/>
  <c r="R2517" i="12"/>
  <c r="R2518" i="12"/>
  <c r="R2519" i="12"/>
  <c r="R2520" i="12"/>
  <c r="R2521" i="12"/>
  <c r="R2522" i="12"/>
  <c r="R2523" i="12"/>
  <c r="R2524" i="12"/>
  <c r="R2525" i="12"/>
  <c r="R2526" i="12"/>
  <c r="R2527" i="12"/>
  <c r="R2528" i="12"/>
  <c r="R2529" i="12"/>
  <c r="R2530" i="12"/>
  <c r="R2531" i="12"/>
  <c r="R2532" i="12"/>
  <c r="R2533" i="12"/>
  <c r="R2534" i="12"/>
  <c r="R2535" i="12"/>
  <c r="R2536" i="12"/>
  <c r="R2537" i="12"/>
  <c r="R2538" i="12"/>
  <c r="R2539" i="12"/>
  <c r="R2540" i="12"/>
  <c r="R2541" i="12"/>
  <c r="R2542" i="12"/>
  <c r="R2543" i="12"/>
  <c r="R2544" i="12"/>
  <c r="R2545" i="12"/>
  <c r="R2546" i="12"/>
  <c r="R2547" i="12"/>
  <c r="R2548" i="12"/>
  <c r="R2549" i="12"/>
  <c r="R2550" i="12"/>
  <c r="R2551" i="12"/>
  <c r="R2552" i="12"/>
  <c r="R2553" i="12"/>
  <c r="R2554" i="12"/>
  <c r="R2555" i="12"/>
  <c r="R2556" i="12"/>
  <c r="R2557" i="12"/>
  <c r="R2558" i="12"/>
  <c r="R2559" i="12"/>
  <c r="R2560" i="12"/>
  <c r="R2561" i="12"/>
  <c r="R2562" i="12"/>
  <c r="R2563" i="12"/>
  <c r="R2564" i="12"/>
  <c r="R2565" i="12"/>
  <c r="R2566" i="12"/>
  <c r="R2567" i="12"/>
  <c r="R2568" i="12"/>
  <c r="R2569" i="12"/>
  <c r="R2570" i="12"/>
  <c r="R2571" i="12"/>
  <c r="R2572" i="12"/>
  <c r="R2573" i="12"/>
  <c r="R2574" i="12"/>
  <c r="R2575" i="12"/>
  <c r="R2576" i="12"/>
  <c r="R2577" i="12"/>
  <c r="R2578" i="12"/>
  <c r="R2579" i="12"/>
  <c r="R2580" i="12"/>
  <c r="R2581" i="12"/>
  <c r="R2582" i="12"/>
  <c r="R2583" i="12"/>
  <c r="R2584" i="12"/>
  <c r="R2585" i="12"/>
  <c r="R2586" i="12"/>
  <c r="R2587" i="12"/>
  <c r="R2588" i="12"/>
  <c r="R2589" i="12"/>
  <c r="R2590" i="12"/>
  <c r="R2591" i="12"/>
  <c r="R2592" i="12"/>
  <c r="R2593" i="12"/>
  <c r="R2594" i="12"/>
  <c r="R2595" i="12"/>
  <c r="R2596" i="12"/>
  <c r="R2597" i="12"/>
  <c r="R2598" i="12"/>
  <c r="R2599" i="12"/>
  <c r="R2600" i="12"/>
  <c r="R2601" i="12"/>
  <c r="R2602" i="12"/>
  <c r="R2603" i="12"/>
  <c r="R2604" i="12"/>
  <c r="R2605" i="12"/>
  <c r="R2606" i="12"/>
  <c r="R2607" i="12"/>
  <c r="R2608" i="12"/>
  <c r="R2609" i="12"/>
  <c r="R2610" i="12"/>
  <c r="R2611" i="12"/>
  <c r="R2612" i="12"/>
  <c r="R2613" i="12"/>
  <c r="R2614" i="12"/>
  <c r="R2615" i="12"/>
  <c r="R2616" i="12"/>
  <c r="R2617" i="12"/>
  <c r="R2618" i="12"/>
  <c r="R2619" i="12"/>
  <c r="R2620" i="12"/>
  <c r="R2621" i="12"/>
  <c r="R2622" i="12"/>
  <c r="R2623" i="12"/>
  <c r="R2624" i="12"/>
  <c r="R2625" i="12"/>
  <c r="R2626" i="12"/>
  <c r="R2627" i="12"/>
  <c r="R2628" i="12"/>
  <c r="R2629" i="12"/>
  <c r="R2630" i="12"/>
  <c r="R2631" i="12"/>
  <c r="R2632" i="12"/>
  <c r="R2633" i="12"/>
  <c r="R2634" i="12"/>
  <c r="R2635" i="12"/>
  <c r="R2636" i="12"/>
  <c r="R2637" i="12"/>
  <c r="R2638" i="12"/>
  <c r="R2639" i="12"/>
  <c r="R2640" i="12"/>
  <c r="R2641" i="12"/>
  <c r="R2642" i="12"/>
  <c r="R2643" i="12"/>
  <c r="R2644" i="12"/>
  <c r="R2645" i="12"/>
  <c r="R2646" i="12"/>
  <c r="R2647" i="12"/>
  <c r="R2648" i="12"/>
  <c r="R2649" i="12"/>
  <c r="R2650" i="12"/>
  <c r="R2651" i="12"/>
  <c r="R2652" i="12"/>
  <c r="R2653" i="12"/>
  <c r="R2654" i="12"/>
  <c r="R2655" i="12"/>
  <c r="R2656" i="12"/>
  <c r="R2657" i="12"/>
  <c r="R2658" i="12"/>
  <c r="R2659" i="12"/>
  <c r="R2660" i="12"/>
  <c r="R2661" i="12"/>
  <c r="R2662" i="12"/>
  <c r="R2663" i="12"/>
  <c r="R2664" i="12"/>
  <c r="R2665" i="12"/>
  <c r="R2666" i="12"/>
  <c r="R2667" i="12"/>
  <c r="R2668" i="12"/>
  <c r="R2669" i="12"/>
  <c r="R2670" i="12"/>
  <c r="R2671" i="12"/>
  <c r="R2672" i="12"/>
  <c r="R2673" i="12"/>
  <c r="R2674" i="12"/>
  <c r="R2675" i="12"/>
  <c r="R2676" i="12"/>
  <c r="R2677" i="12"/>
  <c r="R2678" i="12"/>
  <c r="R2679" i="12"/>
  <c r="R2680" i="12"/>
  <c r="R2681" i="12"/>
  <c r="R2682" i="12"/>
  <c r="R2683" i="12"/>
  <c r="R2684" i="12"/>
  <c r="R2685" i="12"/>
  <c r="R2686" i="12"/>
  <c r="R2687" i="12"/>
  <c r="R2688" i="12"/>
  <c r="R2689" i="12"/>
  <c r="R2690" i="12"/>
  <c r="R2691" i="12"/>
  <c r="R2692" i="12"/>
  <c r="R2693" i="12"/>
  <c r="R2694" i="12"/>
  <c r="R2695" i="12"/>
  <c r="R2696" i="12"/>
  <c r="R2697" i="12"/>
  <c r="R2698" i="12"/>
  <c r="R2699" i="12"/>
  <c r="R2700" i="12"/>
  <c r="R2701" i="12"/>
  <c r="R2702" i="12"/>
  <c r="R2703" i="12"/>
  <c r="R2704" i="12"/>
  <c r="R2705" i="12"/>
  <c r="R2706" i="12"/>
  <c r="R2707" i="12"/>
  <c r="R2708" i="12"/>
  <c r="R2709" i="12"/>
  <c r="R2710" i="12"/>
  <c r="R2711" i="12"/>
  <c r="R2712" i="12"/>
  <c r="R2713" i="12"/>
  <c r="R2714" i="12"/>
  <c r="R2715" i="12"/>
  <c r="R2716" i="12"/>
  <c r="R2717" i="12"/>
  <c r="R2718" i="12"/>
  <c r="R2719" i="12"/>
  <c r="R2720" i="12"/>
  <c r="R2721" i="12"/>
  <c r="R2722" i="12"/>
  <c r="R2723" i="12"/>
  <c r="R2724" i="12"/>
  <c r="R2725" i="12"/>
  <c r="R2726" i="12"/>
  <c r="R2727" i="12"/>
  <c r="R2728" i="12"/>
  <c r="R2729" i="12"/>
  <c r="R2730" i="12"/>
  <c r="R2731" i="12"/>
  <c r="R2732" i="12"/>
  <c r="R2733" i="12"/>
  <c r="R2734" i="12"/>
  <c r="R2735" i="12"/>
  <c r="R2736" i="12"/>
  <c r="R2737" i="12"/>
  <c r="R2738" i="12"/>
  <c r="R2739" i="12"/>
  <c r="R2740" i="12"/>
  <c r="R2741" i="12"/>
  <c r="R2742" i="12"/>
  <c r="R2743" i="12"/>
  <c r="R2744" i="12"/>
  <c r="R2745" i="12"/>
  <c r="R2746" i="12"/>
  <c r="R2747" i="12"/>
  <c r="R2748" i="12"/>
  <c r="R2749" i="12"/>
  <c r="R2750" i="12"/>
  <c r="R2751" i="12"/>
  <c r="R2752" i="12"/>
  <c r="R2753" i="12"/>
  <c r="R2754" i="12"/>
  <c r="R2755" i="12"/>
  <c r="R2756" i="12"/>
  <c r="R2757" i="12"/>
  <c r="R2758" i="12"/>
  <c r="R2759" i="12"/>
  <c r="R2760" i="12"/>
  <c r="R2761" i="12"/>
  <c r="R2762" i="12"/>
  <c r="R2763" i="12"/>
  <c r="R2764" i="12"/>
  <c r="R2765" i="12"/>
  <c r="R2766" i="12"/>
  <c r="R2767" i="12"/>
  <c r="R2768" i="12"/>
  <c r="R2769" i="12"/>
  <c r="R2770" i="12"/>
  <c r="R2771" i="12"/>
  <c r="R2772" i="12"/>
  <c r="R2773" i="12"/>
  <c r="R2774" i="12"/>
  <c r="R2775" i="12"/>
  <c r="R2776" i="12"/>
  <c r="R2777" i="12"/>
  <c r="R2778" i="12"/>
  <c r="R2779" i="12"/>
  <c r="R2780" i="12"/>
  <c r="R2781" i="12"/>
  <c r="R2782" i="12"/>
  <c r="R2783" i="12"/>
  <c r="R2784" i="12"/>
  <c r="R2785" i="12"/>
  <c r="R2786" i="12"/>
  <c r="R2787" i="12"/>
  <c r="R2788" i="12"/>
  <c r="R2789" i="12"/>
  <c r="R2790" i="12"/>
  <c r="R2791" i="12"/>
  <c r="R2792" i="12"/>
  <c r="R2793" i="12"/>
  <c r="R2794" i="12"/>
  <c r="R2795" i="12"/>
  <c r="R2796" i="12"/>
  <c r="R2797" i="12"/>
  <c r="R2798" i="12"/>
  <c r="R2799" i="12"/>
  <c r="R2800" i="12"/>
  <c r="R2801" i="12"/>
  <c r="R2802" i="12"/>
  <c r="R2803" i="12"/>
  <c r="R2804" i="12"/>
  <c r="R2805" i="12"/>
  <c r="R2806" i="12"/>
  <c r="R2807" i="12"/>
  <c r="R2808" i="12"/>
  <c r="R2809" i="12"/>
  <c r="R2810" i="12"/>
  <c r="R2811" i="12"/>
  <c r="R2812" i="12"/>
  <c r="R2813" i="12"/>
  <c r="R2814" i="12"/>
  <c r="R2815" i="12"/>
  <c r="R2816" i="12"/>
  <c r="R2817" i="12"/>
  <c r="R2818" i="12"/>
  <c r="R2819" i="12"/>
  <c r="R2820" i="12"/>
  <c r="R2821" i="12"/>
  <c r="R2822" i="12"/>
  <c r="R2823" i="12"/>
  <c r="R2824" i="12"/>
  <c r="R2825" i="12"/>
  <c r="R2826" i="12"/>
  <c r="R2827" i="12"/>
  <c r="R2828" i="12"/>
  <c r="R2829" i="12"/>
  <c r="R2830" i="12"/>
  <c r="R2831" i="12"/>
  <c r="R2832" i="12"/>
  <c r="R2833" i="12"/>
  <c r="R2834" i="12"/>
  <c r="R2835" i="12"/>
  <c r="R2836" i="12"/>
  <c r="R2837" i="12"/>
  <c r="R2838" i="12"/>
  <c r="R2839" i="12"/>
  <c r="R2840" i="12"/>
  <c r="R2841" i="12"/>
  <c r="R2842" i="12"/>
  <c r="R2843" i="12"/>
  <c r="R2844" i="12"/>
  <c r="R2845" i="12"/>
  <c r="R2846" i="12"/>
  <c r="R2847" i="12"/>
  <c r="R2848" i="12"/>
  <c r="R2849" i="12"/>
  <c r="R2850" i="12"/>
  <c r="R2851" i="12"/>
  <c r="R2852" i="12"/>
  <c r="R2853" i="12"/>
  <c r="R2854" i="12"/>
  <c r="R2855" i="12"/>
  <c r="R2856" i="12"/>
  <c r="R2857" i="12"/>
  <c r="R2858" i="12"/>
  <c r="R2859" i="12"/>
  <c r="R2860" i="12"/>
  <c r="R2861" i="12"/>
  <c r="R2862" i="12"/>
  <c r="R2863" i="12"/>
  <c r="R2864" i="12"/>
  <c r="R2865" i="12"/>
  <c r="R2866" i="12"/>
  <c r="R2867" i="12"/>
  <c r="R2868" i="12"/>
  <c r="R2869" i="12"/>
  <c r="R2870" i="12"/>
  <c r="R2871" i="12"/>
  <c r="R2872" i="12"/>
  <c r="R2873" i="12"/>
  <c r="R2874" i="12"/>
  <c r="R2875" i="12"/>
  <c r="R2876" i="12"/>
  <c r="R2877" i="12"/>
  <c r="R2878" i="12"/>
  <c r="R2879" i="12"/>
  <c r="R2880" i="12"/>
  <c r="R2881" i="12"/>
  <c r="R2882" i="12"/>
  <c r="R2883" i="12"/>
  <c r="R2884" i="12"/>
  <c r="R2885" i="12"/>
  <c r="R2886" i="12"/>
  <c r="R2887" i="12"/>
  <c r="R2888" i="12"/>
  <c r="R2889" i="12"/>
  <c r="R2890" i="12"/>
  <c r="R2891" i="12"/>
  <c r="R2892" i="12"/>
  <c r="R2893" i="12"/>
  <c r="R2894" i="12"/>
  <c r="R2895" i="12"/>
  <c r="R2896" i="12"/>
  <c r="R2897" i="12"/>
  <c r="R2898" i="12"/>
  <c r="R2899" i="12"/>
  <c r="R2900" i="12"/>
  <c r="R2901" i="12"/>
  <c r="R2902" i="12"/>
  <c r="R2903" i="12"/>
  <c r="R2904" i="12"/>
  <c r="R2905" i="12"/>
  <c r="R2906" i="12"/>
  <c r="R2907" i="12"/>
  <c r="R2908" i="12"/>
  <c r="R2909" i="12"/>
  <c r="R2910" i="12"/>
  <c r="R2911" i="12"/>
  <c r="R2912" i="12"/>
  <c r="R2913" i="12"/>
  <c r="R2914" i="12"/>
  <c r="R2915" i="12"/>
  <c r="R2916" i="12"/>
  <c r="R2917" i="12"/>
  <c r="R2918" i="12"/>
  <c r="R2919" i="12"/>
  <c r="R2920" i="12"/>
  <c r="R2921" i="12"/>
  <c r="R2922" i="12"/>
  <c r="R2923" i="12"/>
  <c r="R2924" i="12"/>
  <c r="R2925" i="12"/>
  <c r="R2926" i="12"/>
  <c r="R2927" i="12"/>
  <c r="R2928" i="12"/>
  <c r="R2929" i="12"/>
  <c r="R2930" i="12"/>
  <c r="R2931" i="12"/>
  <c r="R2932" i="12"/>
  <c r="R2933" i="12"/>
  <c r="R2934" i="12"/>
  <c r="R2935" i="12"/>
  <c r="R2936" i="12"/>
  <c r="R2937" i="12"/>
  <c r="R2938" i="12"/>
  <c r="R2939" i="12"/>
  <c r="R2940" i="12"/>
  <c r="R2941" i="12"/>
  <c r="R2942" i="12"/>
  <c r="R2943" i="12"/>
  <c r="R2944" i="12"/>
  <c r="R2945" i="12"/>
  <c r="R2946" i="12"/>
  <c r="R2947" i="12"/>
  <c r="R2948" i="12"/>
  <c r="R2949" i="12"/>
  <c r="R2950" i="12"/>
  <c r="R2951" i="12"/>
  <c r="R2952" i="12"/>
  <c r="R2953" i="12"/>
  <c r="R2954" i="12"/>
  <c r="R2955" i="12"/>
  <c r="R2956" i="12"/>
  <c r="R2957" i="12"/>
  <c r="R2958" i="12"/>
  <c r="R2959" i="12"/>
  <c r="R2960" i="12"/>
  <c r="R2961" i="12"/>
  <c r="R2962" i="12"/>
  <c r="R2963" i="12"/>
  <c r="R2964" i="12"/>
  <c r="R2965" i="12"/>
  <c r="R2966" i="12"/>
  <c r="R2967" i="12"/>
  <c r="R2968" i="12"/>
  <c r="R2969" i="12"/>
  <c r="R2970" i="12"/>
  <c r="R2971" i="12"/>
  <c r="R2972" i="12"/>
  <c r="R2973" i="12"/>
  <c r="R2974" i="12"/>
  <c r="R2975" i="12"/>
  <c r="R2976" i="12"/>
  <c r="R2977" i="12"/>
  <c r="R2978" i="12"/>
  <c r="R2979" i="12"/>
  <c r="R2980" i="12"/>
  <c r="R2981" i="12"/>
  <c r="R2982" i="12"/>
  <c r="R2983" i="12"/>
  <c r="R2984" i="12"/>
  <c r="R2985" i="12"/>
  <c r="R2986" i="12"/>
  <c r="R2987" i="12"/>
  <c r="R2988" i="12"/>
  <c r="R2989" i="12"/>
  <c r="R2990" i="12"/>
  <c r="R2991" i="12"/>
  <c r="R2992" i="12"/>
  <c r="R2993" i="12"/>
  <c r="R2994" i="12"/>
  <c r="R2995" i="12"/>
  <c r="R2996" i="12"/>
  <c r="R2997" i="12"/>
  <c r="R2998" i="12"/>
  <c r="R2999" i="12"/>
  <c r="R3000" i="12"/>
  <c r="R3001" i="12"/>
  <c r="R3002" i="12"/>
  <c r="R3003" i="12"/>
  <c r="R3004" i="12"/>
  <c r="R3005" i="12"/>
  <c r="R3006" i="12"/>
  <c r="R3007" i="12"/>
  <c r="R3008" i="12"/>
  <c r="R3009" i="12"/>
  <c r="R3010" i="12"/>
  <c r="R3011" i="12"/>
  <c r="R3012" i="12"/>
  <c r="R3013" i="12"/>
  <c r="R3014" i="12"/>
  <c r="R3015" i="12"/>
  <c r="R3016" i="12"/>
  <c r="R3017" i="12"/>
  <c r="R3018" i="12"/>
  <c r="R3019" i="12"/>
  <c r="R3020" i="12"/>
  <c r="R3021" i="12"/>
  <c r="R3022" i="12"/>
  <c r="R3023" i="12"/>
  <c r="R3024" i="12"/>
  <c r="R3025" i="12"/>
  <c r="R3026" i="12"/>
  <c r="R3027" i="12"/>
  <c r="R3028" i="12"/>
  <c r="R3029" i="12"/>
  <c r="R3030" i="12"/>
  <c r="R3031" i="12"/>
  <c r="R3032" i="12"/>
  <c r="R3033" i="12"/>
  <c r="R3034" i="12"/>
  <c r="R3035" i="12"/>
  <c r="R3036" i="12"/>
  <c r="R3037" i="12"/>
  <c r="R3038" i="12"/>
  <c r="R3039" i="12"/>
  <c r="R3040" i="12"/>
  <c r="R3041" i="12"/>
  <c r="R3042" i="12"/>
  <c r="R3043" i="12"/>
  <c r="R3044" i="12"/>
  <c r="R3045" i="12"/>
  <c r="R3046" i="12"/>
  <c r="R3047" i="12"/>
  <c r="R3048" i="12"/>
  <c r="R3049" i="12"/>
  <c r="R3050" i="12"/>
  <c r="R3051" i="12"/>
  <c r="R3052" i="12"/>
  <c r="R3053" i="12"/>
  <c r="R3054" i="12"/>
  <c r="R3055" i="12"/>
  <c r="R3056" i="12"/>
  <c r="R3057" i="12"/>
  <c r="R3058" i="12"/>
  <c r="R3059" i="12"/>
  <c r="R3060" i="12"/>
  <c r="R3061" i="12"/>
  <c r="R3062" i="12"/>
  <c r="R3063" i="12"/>
  <c r="R3064" i="12"/>
  <c r="R3065" i="12"/>
  <c r="R3066" i="12"/>
  <c r="R3067" i="12"/>
  <c r="R3068" i="12"/>
  <c r="R3069" i="12"/>
  <c r="R3070" i="12"/>
  <c r="R3071" i="12"/>
  <c r="R3072" i="12"/>
  <c r="R3073" i="12"/>
  <c r="R3074" i="12"/>
  <c r="R3075" i="12"/>
  <c r="R3076" i="12"/>
  <c r="R3077" i="12"/>
  <c r="R3078" i="12"/>
  <c r="R3079" i="12"/>
  <c r="R3080" i="12"/>
  <c r="R3081" i="12"/>
  <c r="R3082" i="12"/>
  <c r="R3083" i="12"/>
  <c r="R3084" i="12"/>
  <c r="R3085" i="12"/>
  <c r="R3086" i="12"/>
  <c r="R3087" i="12"/>
  <c r="R3088" i="12"/>
  <c r="R3089" i="12"/>
  <c r="R3090" i="12"/>
  <c r="R3091" i="12"/>
  <c r="R3092" i="12"/>
  <c r="R3093" i="12"/>
  <c r="R3094" i="12"/>
  <c r="R3095" i="12"/>
  <c r="R3096" i="12"/>
  <c r="R3097" i="12"/>
  <c r="R3098" i="12"/>
  <c r="R3099" i="12"/>
  <c r="R3100" i="12"/>
  <c r="R3101" i="12"/>
  <c r="R3102" i="12"/>
  <c r="R3103" i="12"/>
  <c r="R3104" i="12"/>
  <c r="R3105" i="12"/>
  <c r="R3106" i="12"/>
  <c r="R3107" i="12"/>
  <c r="R3108" i="12"/>
  <c r="R3109" i="12"/>
  <c r="R3110" i="12"/>
  <c r="R3111" i="12"/>
  <c r="R3112" i="12"/>
  <c r="R3113" i="12"/>
  <c r="R3114" i="12"/>
  <c r="R3115" i="12"/>
  <c r="R3116" i="12"/>
  <c r="R3117" i="12"/>
  <c r="R3118" i="12"/>
  <c r="R3119" i="12"/>
  <c r="R3120" i="12"/>
  <c r="R3121" i="12"/>
  <c r="R3122" i="12"/>
  <c r="R3123" i="12"/>
  <c r="R3124" i="12"/>
  <c r="R3125" i="12"/>
  <c r="R3126" i="12"/>
  <c r="R3127" i="12"/>
  <c r="R3128" i="12"/>
  <c r="R3129" i="12"/>
  <c r="R3130" i="12"/>
  <c r="R3131" i="12"/>
  <c r="R3132" i="12"/>
  <c r="R3133" i="12"/>
  <c r="R3134" i="12"/>
  <c r="R3135" i="12"/>
  <c r="R3136" i="12"/>
  <c r="R3137" i="12"/>
  <c r="R3138" i="12"/>
  <c r="R3139" i="12"/>
  <c r="R3140" i="12"/>
  <c r="R3141" i="12"/>
  <c r="R3142" i="12"/>
  <c r="R3143" i="12"/>
  <c r="R3144" i="12"/>
  <c r="R3145" i="12"/>
  <c r="R3146" i="12"/>
  <c r="R3147" i="12"/>
  <c r="R3148" i="12"/>
  <c r="R3149" i="12"/>
  <c r="R3150" i="12"/>
  <c r="R3151" i="12"/>
  <c r="R3152" i="12"/>
  <c r="R3153" i="12"/>
  <c r="R3154" i="12"/>
  <c r="R3155" i="12"/>
  <c r="R3156" i="12"/>
  <c r="R3157" i="12"/>
  <c r="R3158" i="12"/>
  <c r="R3159" i="12"/>
  <c r="R3160" i="12"/>
  <c r="R3161" i="12"/>
  <c r="R3162" i="12"/>
  <c r="R3163" i="12"/>
  <c r="R3164" i="12"/>
  <c r="R3165" i="12"/>
  <c r="R3166" i="12"/>
  <c r="R3167" i="12"/>
  <c r="R3168" i="12"/>
  <c r="R3169" i="12"/>
  <c r="R3170" i="12"/>
  <c r="R3171" i="12"/>
  <c r="R3172" i="12"/>
  <c r="R3173" i="12"/>
  <c r="R3174" i="12"/>
  <c r="R3175" i="12"/>
  <c r="R3176" i="12"/>
  <c r="R3177" i="12"/>
  <c r="R3178" i="12"/>
  <c r="R3179" i="12"/>
  <c r="R3180" i="12"/>
  <c r="R3181" i="12"/>
  <c r="R3182" i="12"/>
  <c r="R3183" i="12"/>
  <c r="R3184" i="12"/>
  <c r="R3185" i="12"/>
  <c r="R3186" i="12"/>
  <c r="R3187" i="12"/>
  <c r="R3188" i="12"/>
  <c r="R3189" i="12"/>
  <c r="R3190" i="12"/>
  <c r="R3191" i="12"/>
  <c r="R3192" i="12"/>
  <c r="R3193" i="12"/>
  <c r="R3194" i="12"/>
  <c r="R3195" i="12"/>
  <c r="R3196" i="12"/>
  <c r="R3197" i="12"/>
  <c r="R3198" i="12"/>
  <c r="R3199" i="12"/>
  <c r="R3200" i="12"/>
  <c r="R3201" i="12"/>
  <c r="R3202" i="12"/>
  <c r="R3203" i="12"/>
  <c r="R3204" i="12"/>
  <c r="R3205" i="12"/>
  <c r="R3206" i="12"/>
  <c r="R3207" i="12"/>
  <c r="R3208" i="12"/>
  <c r="R3209" i="12"/>
  <c r="R3210" i="12"/>
  <c r="R3211" i="12"/>
  <c r="R3212" i="12"/>
  <c r="R3213" i="12"/>
  <c r="R3214" i="12"/>
  <c r="R3215" i="12"/>
  <c r="R3216" i="12"/>
  <c r="R3217" i="12"/>
  <c r="R3218" i="12"/>
  <c r="R3219" i="12"/>
  <c r="R3220" i="12"/>
  <c r="R3221" i="12"/>
  <c r="R3222" i="12"/>
  <c r="R3223" i="12"/>
  <c r="R3224" i="12"/>
  <c r="R3225" i="12"/>
  <c r="R3226" i="12"/>
  <c r="R3227" i="12"/>
  <c r="R3228" i="12"/>
  <c r="R3229" i="12"/>
  <c r="R3230" i="12"/>
  <c r="R3231" i="12"/>
  <c r="R3232" i="12"/>
  <c r="R3233" i="12"/>
  <c r="R3234" i="12"/>
  <c r="R3235" i="12"/>
  <c r="R3236" i="12"/>
  <c r="R3237" i="12"/>
  <c r="R3238" i="12"/>
  <c r="R3239" i="12"/>
  <c r="R3240" i="12"/>
  <c r="R3241" i="12"/>
  <c r="R3242" i="12"/>
  <c r="R3243" i="12"/>
  <c r="R3244" i="12"/>
  <c r="R3245" i="12"/>
  <c r="R3246" i="12"/>
  <c r="R3247" i="12"/>
  <c r="R3248" i="12"/>
  <c r="R3249" i="12"/>
  <c r="R3250" i="12"/>
  <c r="R3251" i="12"/>
  <c r="R3252" i="12"/>
  <c r="R3253" i="12"/>
  <c r="R3254" i="12"/>
  <c r="R3255" i="12"/>
  <c r="R3256" i="12"/>
  <c r="R3257" i="12"/>
  <c r="R3258" i="12"/>
  <c r="R3259" i="12"/>
  <c r="R3260" i="12"/>
  <c r="R3261" i="12"/>
  <c r="R3262" i="12"/>
  <c r="R3263" i="12"/>
  <c r="R3264" i="12"/>
  <c r="R3265" i="12"/>
  <c r="R3266" i="12"/>
  <c r="R3267" i="12"/>
  <c r="R3268" i="12"/>
  <c r="R3269" i="12"/>
  <c r="R3270" i="12"/>
  <c r="R3271" i="12"/>
  <c r="R3272" i="12"/>
  <c r="R3273" i="12"/>
  <c r="R3274" i="12"/>
  <c r="R3275" i="12"/>
  <c r="R3276" i="12"/>
  <c r="R3277" i="12"/>
  <c r="R3278" i="12"/>
  <c r="R3279" i="12"/>
  <c r="R3280" i="12"/>
  <c r="R3281" i="12"/>
  <c r="R3282" i="12"/>
  <c r="R3283" i="12"/>
  <c r="R3284" i="12"/>
  <c r="R3285" i="12"/>
  <c r="R3286" i="12"/>
  <c r="R3287" i="12"/>
  <c r="R3288" i="12"/>
  <c r="R3289" i="12"/>
  <c r="R3290" i="12"/>
  <c r="R3291" i="12"/>
  <c r="R3292" i="12"/>
  <c r="R3293" i="12"/>
  <c r="R3294" i="12"/>
  <c r="R3295" i="12"/>
  <c r="R3296" i="12"/>
  <c r="R3297" i="12"/>
  <c r="R3298" i="12"/>
  <c r="R3299" i="12"/>
  <c r="R3300" i="12"/>
  <c r="R3301" i="12"/>
  <c r="R3302" i="12"/>
  <c r="R3303" i="12"/>
  <c r="R3304" i="12"/>
  <c r="R3305" i="12"/>
  <c r="R3306" i="12"/>
  <c r="R3307" i="12"/>
  <c r="R3308" i="12"/>
  <c r="R3309" i="12"/>
  <c r="R3310" i="12"/>
  <c r="R3311" i="12"/>
  <c r="R3312" i="12"/>
  <c r="R3313" i="12"/>
  <c r="R3314" i="12"/>
  <c r="R3315" i="12"/>
  <c r="R3316" i="12"/>
  <c r="R3317" i="12"/>
  <c r="R3318" i="12"/>
  <c r="R3319" i="12"/>
  <c r="R3320" i="12"/>
  <c r="R3321" i="12"/>
  <c r="R3322" i="12"/>
  <c r="R3323" i="12"/>
  <c r="R3324" i="12"/>
  <c r="R3325" i="12"/>
  <c r="R3326" i="12"/>
  <c r="R3327" i="12"/>
  <c r="R3328" i="12"/>
  <c r="R3329" i="12"/>
  <c r="R3330" i="12"/>
  <c r="R3331" i="12"/>
  <c r="R3332" i="12"/>
  <c r="R3333" i="12"/>
  <c r="R3334" i="12"/>
  <c r="R3335" i="12"/>
  <c r="R3336" i="12"/>
  <c r="R3337" i="12"/>
  <c r="R3338" i="12"/>
  <c r="R3339" i="12"/>
  <c r="R3340" i="12"/>
  <c r="R3341" i="12"/>
  <c r="R3342" i="12"/>
  <c r="R3343" i="12"/>
  <c r="R3344" i="12"/>
  <c r="R3345" i="12"/>
  <c r="R3346" i="12"/>
  <c r="R3347" i="12"/>
  <c r="R3348" i="12"/>
  <c r="R3349" i="12"/>
  <c r="R3350" i="12"/>
  <c r="R3351" i="12"/>
  <c r="R3352" i="12"/>
  <c r="R3353" i="12"/>
  <c r="R3354" i="12"/>
  <c r="R3355" i="12"/>
  <c r="R3356" i="12"/>
  <c r="R3357" i="12"/>
  <c r="R3358" i="12"/>
  <c r="R3359" i="12"/>
  <c r="R3360" i="12"/>
  <c r="R3361" i="12"/>
  <c r="R3362" i="12"/>
  <c r="R3363" i="12"/>
  <c r="R3364" i="12"/>
  <c r="R3365" i="12"/>
  <c r="R3366" i="12"/>
  <c r="R3367" i="12"/>
  <c r="R3368" i="12"/>
  <c r="R3369" i="12"/>
  <c r="R3370" i="12"/>
  <c r="R3371" i="12"/>
  <c r="R3372" i="12"/>
  <c r="R3373" i="12"/>
  <c r="R3374" i="12"/>
  <c r="R3375" i="12"/>
  <c r="R3376" i="12"/>
  <c r="R3377" i="12"/>
  <c r="R3378" i="12"/>
  <c r="R3379" i="12"/>
  <c r="R3380" i="12"/>
  <c r="R3381" i="12"/>
  <c r="R3382" i="12"/>
  <c r="R3383" i="12"/>
  <c r="R3384" i="12"/>
  <c r="R3385" i="12"/>
  <c r="R3386" i="12"/>
  <c r="R3387" i="12"/>
  <c r="R3388" i="12"/>
  <c r="R3389" i="12"/>
  <c r="R3390" i="12"/>
  <c r="R3391" i="12"/>
  <c r="R3392" i="12"/>
  <c r="R3393" i="12"/>
  <c r="R3394" i="12"/>
  <c r="R3395" i="12"/>
  <c r="R3396" i="12"/>
  <c r="R3397" i="12"/>
  <c r="R3398" i="12"/>
  <c r="R3399" i="12"/>
  <c r="R3400" i="12"/>
  <c r="R3401" i="12"/>
  <c r="R3402" i="12"/>
  <c r="R3403" i="12"/>
  <c r="R3404" i="12"/>
  <c r="R3405" i="12"/>
  <c r="R3406" i="12"/>
  <c r="R3407" i="12"/>
  <c r="R3408" i="12"/>
  <c r="R3409" i="12"/>
  <c r="R3410" i="12"/>
  <c r="R3411" i="12"/>
  <c r="R3412" i="12"/>
  <c r="R3413" i="12"/>
  <c r="R3414" i="12"/>
  <c r="R3415" i="12"/>
  <c r="R3416" i="12"/>
  <c r="R3417" i="12"/>
  <c r="R3418" i="12"/>
  <c r="R3419" i="12"/>
  <c r="R3420" i="12"/>
  <c r="R3421" i="12"/>
  <c r="R3422" i="12"/>
  <c r="R3423" i="12"/>
  <c r="R3424" i="12"/>
  <c r="R3425" i="12"/>
  <c r="R3426" i="12"/>
  <c r="R3427" i="12"/>
  <c r="R3428" i="12"/>
  <c r="R3429" i="12"/>
  <c r="R3430" i="12"/>
  <c r="R3431" i="12"/>
  <c r="R3432" i="12"/>
  <c r="R3433" i="12"/>
  <c r="R3434" i="12"/>
  <c r="R3435" i="12"/>
  <c r="R3436" i="12"/>
  <c r="R3437" i="12"/>
  <c r="R3438" i="12"/>
  <c r="R3439" i="12"/>
  <c r="R3440" i="12"/>
  <c r="R3441" i="12"/>
  <c r="R3442" i="12"/>
  <c r="R3443" i="12"/>
  <c r="R3444" i="12"/>
  <c r="R3445" i="12"/>
  <c r="R3446" i="12"/>
  <c r="R3447" i="12"/>
  <c r="R3448" i="12"/>
  <c r="R3449" i="12"/>
  <c r="R3450" i="12"/>
  <c r="R3451" i="12"/>
  <c r="R3452" i="12"/>
  <c r="R3453" i="12"/>
  <c r="R3454" i="12"/>
  <c r="R3455" i="12"/>
  <c r="R3456" i="12"/>
  <c r="R3457" i="12"/>
  <c r="R3458" i="12"/>
  <c r="R3459" i="12"/>
  <c r="R3460" i="12"/>
  <c r="R3461" i="12"/>
  <c r="R3462" i="12"/>
  <c r="R3463" i="12"/>
  <c r="R3464" i="12"/>
  <c r="R3465" i="12"/>
  <c r="R3466" i="12"/>
  <c r="O2" i="12"/>
  <c r="O3" i="12"/>
  <c r="O4" i="12"/>
  <c r="O5" i="12"/>
  <c r="O6" i="12"/>
  <c r="O7" i="12"/>
  <c r="O8" i="12"/>
  <c r="O9" i="12"/>
  <c r="O10" i="12"/>
  <c r="O11" i="12"/>
  <c r="O12" i="12"/>
  <c r="O13" i="12"/>
  <c r="O14" i="12"/>
  <c r="O15" i="12"/>
  <c r="O16" i="12"/>
  <c r="O17" i="12"/>
  <c r="O18" i="12"/>
  <c r="O19" i="12"/>
  <c r="O20" i="12"/>
  <c r="O21" i="12"/>
  <c r="O22" i="12"/>
  <c r="O23" i="12"/>
  <c r="O24" i="12"/>
  <c r="O25" i="12"/>
  <c r="O26" i="12"/>
  <c r="O27" i="12"/>
  <c r="O28" i="12"/>
  <c r="O29" i="12"/>
  <c r="O30" i="12"/>
  <c r="O31" i="12"/>
  <c r="O32" i="12"/>
  <c r="O33" i="12"/>
  <c r="O34" i="12"/>
  <c r="O35" i="12"/>
  <c r="O36" i="12"/>
  <c r="O37" i="12"/>
  <c r="O38" i="12"/>
  <c r="O39" i="12"/>
  <c r="O40" i="12"/>
  <c r="O41" i="12"/>
  <c r="O42" i="12"/>
  <c r="O43" i="12"/>
  <c r="O44" i="12"/>
  <c r="O45" i="12"/>
  <c r="O46" i="12"/>
  <c r="O47" i="12"/>
  <c r="O48" i="12"/>
  <c r="O49" i="12"/>
  <c r="O50" i="12"/>
  <c r="O51" i="12"/>
  <c r="O52" i="12"/>
  <c r="O53" i="12"/>
  <c r="O54" i="12"/>
  <c r="O55" i="12"/>
  <c r="O56" i="12"/>
  <c r="O57" i="12"/>
  <c r="O58" i="12"/>
  <c r="O59" i="12"/>
  <c r="O60" i="12"/>
  <c r="O61" i="12"/>
  <c r="O62" i="12"/>
  <c r="O63" i="12"/>
  <c r="O64" i="12"/>
  <c r="O65" i="12"/>
  <c r="O66" i="12"/>
  <c r="O67" i="12"/>
  <c r="O68" i="12"/>
  <c r="O69" i="12"/>
  <c r="O70" i="12"/>
  <c r="O71" i="12"/>
  <c r="O72" i="12"/>
  <c r="O73" i="12"/>
  <c r="O74" i="12"/>
  <c r="O75" i="12"/>
  <c r="O76" i="12"/>
  <c r="O77" i="12"/>
  <c r="O78" i="12"/>
  <c r="O79" i="12"/>
  <c r="O80" i="12"/>
  <c r="O81" i="12"/>
  <c r="O82" i="12"/>
  <c r="O83" i="12"/>
  <c r="O84" i="12"/>
  <c r="O85" i="12"/>
  <c r="O86" i="12"/>
  <c r="O87" i="12"/>
  <c r="O88" i="12"/>
  <c r="O89" i="12"/>
  <c r="O90" i="12"/>
  <c r="O91" i="12"/>
  <c r="O92" i="12"/>
  <c r="O93" i="12"/>
  <c r="O94" i="12"/>
  <c r="O95" i="12"/>
  <c r="O96" i="12"/>
  <c r="O97" i="12"/>
  <c r="O98" i="12"/>
  <c r="O99" i="12"/>
  <c r="O100" i="12"/>
  <c r="O101" i="12"/>
  <c r="O102" i="12"/>
  <c r="O103" i="12"/>
  <c r="O104" i="12"/>
  <c r="O105" i="12"/>
  <c r="O106" i="12"/>
  <c r="O107" i="12"/>
  <c r="O108" i="12"/>
  <c r="O109" i="12"/>
  <c r="O110" i="12"/>
  <c r="O111" i="12"/>
  <c r="O112" i="12"/>
  <c r="O113" i="12"/>
  <c r="O114" i="12"/>
  <c r="O115" i="12"/>
  <c r="O116" i="12"/>
  <c r="O117" i="12"/>
  <c r="O118" i="12"/>
  <c r="O119" i="12"/>
  <c r="O120" i="12"/>
  <c r="O121" i="12"/>
  <c r="O122" i="12"/>
  <c r="O123" i="12"/>
  <c r="O124" i="12"/>
  <c r="O125" i="12"/>
  <c r="O126" i="12"/>
  <c r="O127" i="12"/>
  <c r="O128" i="12"/>
  <c r="O129" i="12"/>
  <c r="O130" i="12"/>
  <c r="O131" i="12"/>
  <c r="O132" i="12"/>
  <c r="O133" i="12"/>
  <c r="O134" i="12"/>
  <c r="O135" i="12"/>
  <c r="O136" i="12"/>
  <c r="O137" i="12"/>
  <c r="O138" i="12"/>
  <c r="O139" i="12"/>
  <c r="O140" i="12"/>
  <c r="O141" i="12"/>
  <c r="O142" i="12"/>
  <c r="O143" i="12"/>
  <c r="O144" i="12"/>
  <c r="O145" i="12"/>
  <c r="O146" i="12"/>
  <c r="O147" i="12"/>
  <c r="O148" i="12"/>
  <c r="O149" i="12"/>
  <c r="O150" i="12"/>
  <c r="O151" i="12"/>
  <c r="O152" i="12"/>
  <c r="O153" i="12"/>
  <c r="O154" i="12"/>
  <c r="O155" i="12"/>
  <c r="O156" i="12"/>
  <c r="O157" i="12"/>
  <c r="O158" i="12"/>
  <c r="O159" i="12"/>
  <c r="O160" i="12"/>
  <c r="O161" i="12"/>
  <c r="O162" i="12"/>
  <c r="O163" i="12"/>
  <c r="O164" i="12"/>
  <c r="O165" i="12"/>
  <c r="O166" i="12"/>
  <c r="O167" i="12"/>
  <c r="O168" i="12"/>
  <c r="O169" i="12"/>
  <c r="O170" i="12"/>
  <c r="O171" i="12"/>
  <c r="O172" i="12"/>
  <c r="O173" i="12"/>
  <c r="O174" i="12"/>
  <c r="O175" i="12"/>
  <c r="O176" i="12"/>
  <c r="O177" i="12"/>
  <c r="O178" i="12"/>
  <c r="O179" i="12"/>
  <c r="O180" i="12"/>
  <c r="O181" i="12"/>
  <c r="O182" i="12"/>
  <c r="O183" i="12"/>
  <c r="O184" i="12"/>
  <c r="O185" i="12"/>
  <c r="O186" i="12"/>
  <c r="O187" i="12"/>
  <c r="O188" i="12"/>
  <c r="O189" i="12"/>
  <c r="O190" i="12"/>
  <c r="O191" i="12"/>
  <c r="O192" i="12"/>
  <c r="O193" i="12"/>
  <c r="O194" i="12"/>
  <c r="O195" i="12"/>
  <c r="O196" i="12"/>
  <c r="O197" i="12"/>
  <c r="O198" i="12"/>
  <c r="O199" i="12"/>
  <c r="O200" i="12"/>
  <c r="O201" i="12"/>
  <c r="O202" i="12"/>
  <c r="O203" i="12"/>
  <c r="O204" i="12"/>
  <c r="O205" i="12"/>
  <c r="O206" i="12"/>
  <c r="O207" i="12"/>
  <c r="O208" i="12"/>
  <c r="O209" i="12"/>
  <c r="O210" i="12"/>
  <c r="O211" i="12"/>
  <c r="O212" i="12"/>
  <c r="O213" i="12"/>
  <c r="O214" i="12"/>
  <c r="O215" i="12"/>
  <c r="O216" i="12"/>
  <c r="O217" i="12"/>
  <c r="O218" i="12"/>
  <c r="O219" i="12"/>
  <c r="O220" i="12"/>
  <c r="O221" i="12"/>
  <c r="O222" i="12"/>
  <c r="O223" i="12"/>
  <c r="O224" i="12"/>
  <c r="O225" i="12"/>
  <c r="O226" i="12"/>
  <c r="O227" i="12"/>
  <c r="O228" i="12"/>
  <c r="O229" i="12"/>
  <c r="O230" i="12"/>
  <c r="O231" i="12"/>
  <c r="O232" i="12"/>
  <c r="O233" i="12"/>
  <c r="O234" i="12"/>
  <c r="O235" i="12"/>
  <c r="O236" i="12"/>
  <c r="O237" i="12"/>
  <c r="O238" i="12"/>
  <c r="O239" i="12"/>
  <c r="O240" i="12"/>
  <c r="O241" i="12"/>
  <c r="O242" i="12"/>
  <c r="O243" i="12"/>
  <c r="O244" i="12"/>
  <c r="O245" i="12"/>
  <c r="O246" i="12"/>
  <c r="O247" i="12"/>
  <c r="O248" i="12"/>
  <c r="O249" i="12"/>
  <c r="O250" i="12"/>
  <c r="O251" i="12"/>
  <c r="O252" i="12"/>
  <c r="O253" i="12"/>
  <c r="O254" i="12"/>
  <c r="O255" i="12"/>
  <c r="O256" i="12"/>
  <c r="O257" i="12"/>
  <c r="O258" i="12"/>
  <c r="O259" i="12"/>
  <c r="O260" i="12"/>
  <c r="O261" i="12"/>
  <c r="O262" i="12"/>
  <c r="O263" i="12"/>
  <c r="O264" i="12"/>
  <c r="O265" i="12"/>
  <c r="O266" i="12"/>
  <c r="O267" i="12"/>
  <c r="O268" i="12"/>
  <c r="O269" i="12"/>
  <c r="O270" i="12"/>
  <c r="O271" i="12"/>
  <c r="O272" i="12"/>
  <c r="O273" i="12"/>
  <c r="O274" i="12"/>
  <c r="O275" i="12"/>
  <c r="O276" i="12"/>
  <c r="O277" i="12"/>
  <c r="O278" i="12"/>
  <c r="O279" i="12"/>
  <c r="O280" i="12"/>
  <c r="O281" i="12"/>
  <c r="O282" i="12"/>
  <c r="O283" i="12"/>
  <c r="O284" i="12"/>
  <c r="O285" i="12"/>
  <c r="O286" i="12"/>
  <c r="O287" i="12"/>
  <c r="O288" i="12"/>
  <c r="O289" i="12"/>
  <c r="O290" i="12"/>
  <c r="O291" i="12"/>
  <c r="O292" i="12"/>
  <c r="O293" i="12"/>
  <c r="O294" i="12"/>
  <c r="O295" i="12"/>
  <c r="O296" i="12"/>
  <c r="O297" i="12"/>
  <c r="O298" i="12"/>
  <c r="O299" i="12"/>
  <c r="O300" i="12"/>
  <c r="O301" i="12"/>
  <c r="O302" i="12"/>
  <c r="O303" i="12"/>
  <c r="O304" i="12"/>
  <c r="O305" i="12"/>
  <c r="O306" i="12"/>
  <c r="O307" i="12"/>
  <c r="O308" i="12"/>
  <c r="O309" i="12"/>
  <c r="O310" i="12"/>
  <c r="O311" i="12"/>
  <c r="O312" i="12"/>
  <c r="O313" i="12"/>
  <c r="O314" i="12"/>
  <c r="O315" i="12"/>
  <c r="O316" i="12"/>
  <c r="O317" i="12"/>
  <c r="O318" i="12"/>
  <c r="O319" i="12"/>
  <c r="O320" i="12"/>
  <c r="O321" i="12"/>
  <c r="O322" i="12"/>
  <c r="O323" i="12"/>
  <c r="O324" i="12"/>
  <c r="O325" i="12"/>
  <c r="O326" i="12"/>
  <c r="O327" i="12"/>
  <c r="O328" i="12"/>
  <c r="O329" i="12"/>
  <c r="O330" i="12"/>
  <c r="O331" i="12"/>
  <c r="O332" i="12"/>
  <c r="O333" i="12"/>
  <c r="O334" i="12"/>
  <c r="O335" i="12"/>
  <c r="O336" i="12"/>
  <c r="O337" i="12"/>
  <c r="O338" i="12"/>
  <c r="O339" i="12"/>
  <c r="O340" i="12"/>
  <c r="O341" i="12"/>
  <c r="O342" i="12"/>
  <c r="O343" i="12"/>
  <c r="O344" i="12"/>
  <c r="O345" i="12"/>
  <c r="O346" i="12"/>
  <c r="O347" i="12"/>
  <c r="O348" i="12"/>
  <c r="O349" i="12"/>
  <c r="O350" i="12"/>
  <c r="O351" i="12"/>
  <c r="O352" i="12"/>
  <c r="O353" i="12"/>
  <c r="O354" i="12"/>
  <c r="O355" i="12"/>
  <c r="O356" i="12"/>
  <c r="O357" i="12"/>
  <c r="O358" i="12"/>
  <c r="O359" i="12"/>
  <c r="O360" i="12"/>
  <c r="O361" i="12"/>
  <c r="O362" i="12"/>
  <c r="O363" i="12"/>
  <c r="O364" i="12"/>
  <c r="O365" i="12"/>
  <c r="O366" i="12"/>
  <c r="O367" i="12"/>
  <c r="O368" i="12"/>
  <c r="O369" i="12"/>
  <c r="O370" i="12"/>
  <c r="O371" i="12"/>
  <c r="O372" i="12"/>
  <c r="O373" i="12"/>
  <c r="O374" i="12"/>
  <c r="O375" i="12"/>
  <c r="O376" i="12"/>
  <c r="O377" i="12"/>
  <c r="O378" i="12"/>
  <c r="O379" i="12"/>
  <c r="O380" i="12"/>
  <c r="O381" i="12"/>
  <c r="O382" i="12"/>
  <c r="O383" i="12"/>
  <c r="O384" i="12"/>
  <c r="O385" i="12"/>
  <c r="O386" i="12"/>
  <c r="O387" i="12"/>
  <c r="O388" i="12"/>
  <c r="O389" i="12"/>
  <c r="O390" i="12"/>
  <c r="O391" i="12"/>
  <c r="O392" i="12"/>
  <c r="O393" i="12"/>
  <c r="O394" i="12"/>
  <c r="O395" i="12"/>
  <c r="O396" i="12"/>
  <c r="O397" i="12"/>
  <c r="O398" i="12"/>
  <c r="O399" i="12"/>
  <c r="O400" i="12"/>
  <c r="O401" i="12"/>
  <c r="O402" i="12"/>
  <c r="O403" i="12"/>
  <c r="O404" i="12"/>
  <c r="O405" i="12"/>
  <c r="O406" i="12"/>
  <c r="O407" i="12"/>
  <c r="O408" i="12"/>
  <c r="O409" i="12"/>
  <c r="O410" i="12"/>
  <c r="O411" i="12"/>
  <c r="O412" i="12"/>
  <c r="O413" i="12"/>
  <c r="O414" i="12"/>
  <c r="O415" i="12"/>
  <c r="O416" i="12"/>
  <c r="O417" i="12"/>
  <c r="O418" i="12"/>
  <c r="O419" i="12"/>
  <c r="O420" i="12"/>
  <c r="O421" i="12"/>
  <c r="O422" i="12"/>
  <c r="O423" i="12"/>
  <c r="O424" i="12"/>
  <c r="O425" i="12"/>
  <c r="O426" i="12"/>
  <c r="O427" i="12"/>
  <c r="O428" i="12"/>
  <c r="O429" i="12"/>
  <c r="O430" i="12"/>
  <c r="O431" i="12"/>
  <c r="O432" i="12"/>
  <c r="O433" i="12"/>
  <c r="O434" i="12"/>
  <c r="O435" i="12"/>
  <c r="O436" i="12"/>
  <c r="O437" i="12"/>
  <c r="O438" i="12"/>
  <c r="O439" i="12"/>
  <c r="O440" i="12"/>
  <c r="O441" i="12"/>
  <c r="O442" i="12"/>
  <c r="O443" i="12"/>
  <c r="O444" i="12"/>
  <c r="O445" i="12"/>
  <c r="O446" i="12"/>
  <c r="O447" i="12"/>
  <c r="O448" i="12"/>
  <c r="O449" i="12"/>
  <c r="O450" i="12"/>
  <c r="O451" i="12"/>
  <c r="O452" i="12"/>
  <c r="O453" i="12"/>
  <c r="O454" i="12"/>
  <c r="O455" i="12"/>
  <c r="O456" i="12"/>
  <c r="O457" i="12"/>
  <c r="O458" i="12"/>
  <c r="O459" i="12"/>
  <c r="O460" i="12"/>
  <c r="O461" i="12"/>
  <c r="O462" i="12"/>
  <c r="O463" i="12"/>
  <c r="O464" i="12"/>
  <c r="O465" i="12"/>
  <c r="O466" i="12"/>
  <c r="O467" i="12"/>
  <c r="O468" i="12"/>
  <c r="O469" i="12"/>
  <c r="O470" i="12"/>
  <c r="O471" i="12"/>
  <c r="O472" i="12"/>
  <c r="O473" i="12"/>
  <c r="O474" i="12"/>
  <c r="O475" i="12"/>
  <c r="O476" i="12"/>
  <c r="O477" i="12"/>
  <c r="O478" i="12"/>
  <c r="O479" i="12"/>
  <c r="O480" i="12"/>
  <c r="O481" i="12"/>
  <c r="O482" i="12"/>
  <c r="O483" i="12"/>
  <c r="O484" i="12"/>
  <c r="O485" i="12"/>
  <c r="O486" i="12"/>
  <c r="O487" i="12"/>
  <c r="O488" i="12"/>
  <c r="O489" i="12"/>
  <c r="O490" i="12"/>
  <c r="O491" i="12"/>
  <c r="O492" i="12"/>
  <c r="O493" i="12"/>
  <c r="O494" i="12"/>
  <c r="O495" i="12"/>
  <c r="O496" i="12"/>
  <c r="O497" i="12"/>
  <c r="O498" i="12"/>
  <c r="O499" i="12"/>
  <c r="O500" i="12"/>
  <c r="O501" i="12"/>
  <c r="O502" i="12"/>
  <c r="O503" i="12"/>
  <c r="O504" i="12"/>
  <c r="O505" i="12"/>
  <c r="O506" i="12"/>
  <c r="O507" i="12"/>
  <c r="O508" i="12"/>
  <c r="O509" i="12"/>
  <c r="O510" i="12"/>
  <c r="O511" i="12"/>
  <c r="O512" i="12"/>
  <c r="O513" i="12"/>
  <c r="O514" i="12"/>
  <c r="O515" i="12"/>
  <c r="O516" i="12"/>
  <c r="O517" i="12"/>
  <c r="O518" i="12"/>
  <c r="O519" i="12"/>
  <c r="O520" i="12"/>
  <c r="O521" i="12"/>
  <c r="O522" i="12"/>
  <c r="O523" i="12"/>
  <c r="O524" i="12"/>
  <c r="O525" i="12"/>
  <c r="O526" i="12"/>
  <c r="O527" i="12"/>
  <c r="O528" i="12"/>
  <c r="O529" i="12"/>
  <c r="O530" i="12"/>
  <c r="O531" i="12"/>
  <c r="O532" i="12"/>
  <c r="O533" i="12"/>
  <c r="O534" i="12"/>
  <c r="O535" i="12"/>
  <c r="O536" i="12"/>
  <c r="O537" i="12"/>
  <c r="O538" i="12"/>
  <c r="O539" i="12"/>
  <c r="O540" i="12"/>
  <c r="O541" i="12"/>
  <c r="O542" i="12"/>
  <c r="O543" i="12"/>
  <c r="O544" i="12"/>
  <c r="O545" i="12"/>
  <c r="O546" i="12"/>
  <c r="O547" i="12"/>
  <c r="O548" i="12"/>
  <c r="O549" i="12"/>
  <c r="O550" i="12"/>
  <c r="O551" i="12"/>
  <c r="O552" i="12"/>
  <c r="O553" i="12"/>
  <c r="O554" i="12"/>
  <c r="O555" i="12"/>
  <c r="O556" i="12"/>
  <c r="O557" i="12"/>
  <c r="O558" i="12"/>
  <c r="O559" i="12"/>
  <c r="O560" i="12"/>
  <c r="O561" i="12"/>
  <c r="O562" i="12"/>
  <c r="O563" i="12"/>
  <c r="O564" i="12"/>
  <c r="O565" i="12"/>
  <c r="O566" i="12"/>
  <c r="O567" i="12"/>
  <c r="O568" i="12"/>
  <c r="O569" i="12"/>
  <c r="O570" i="12"/>
  <c r="O571" i="12"/>
  <c r="O572" i="12"/>
  <c r="O573" i="12"/>
  <c r="O574" i="12"/>
  <c r="O575" i="12"/>
  <c r="O576" i="12"/>
  <c r="O577" i="12"/>
  <c r="O578" i="12"/>
  <c r="O579" i="12"/>
  <c r="O580" i="12"/>
  <c r="O581" i="12"/>
  <c r="O582" i="12"/>
  <c r="O583" i="12"/>
  <c r="O584" i="12"/>
  <c r="O585" i="12"/>
  <c r="O586" i="12"/>
  <c r="O587" i="12"/>
  <c r="O588" i="12"/>
  <c r="O589" i="12"/>
  <c r="O590" i="12"/>
  <c r="O591" i="12"/>
  <c r="O592" i="12"/>
  <c r="O593" i="12"/>
  <c r="O594" i="12"/>
  <c r="O595" i="12"/>
  <c r="O596" i="12"/>
  <c r="O597" i="12"/>
  <c r="O598" i="12"/>
  <c r="O599" i="12"/>
  <c r="O600" i="12"/>
  <c r="O601" i="12"/>
  <c r="O602" i="12"/>
  <c r="O603" i="12"/>
  <c r="O604" i="12"/>
  <c r="O605" i="12"/>
  <c r="O606" i="12"/>
  <c r="O607" i="12"/>
  <c r="O608" i="12"/>
  <c r="O609" i="12"/>
  <c r="O610" i="12"/>
  <c r="O611" i="12"/>
  <c r="O612" i="12"/>
  <c r="O613" i="12"/>
  <c r="O614" i="12"/>
  <c r="O615" i="12"/>
  <c r="O616" i="12"/>
  <c r="O617" i="12"/>
  <c r="O618" i="12"/>
  <c r="O619" i="12"/>
  <c r="O620" i="12"/>
  <c r="O621" i="12"/>
  <c r="O622" i="12"/>
  <c r="O623" i="12"/>
  <c r="O624" i="12"/>
  <c r="O625" i="12"/>
  <c r="O626" i="12"/>
  <c r="O627" i="12"/>
  <c r="O628" i="12"/>
  <c r="O629" i="12"/>
  <c r="O630" i="12"/>
  <c r="O631" i="12"/>
  <c r="O632" i="12"/>
  <c r="O633" i="12"/>
  <c r="O634" i="12"/>
  <c r="O635" i="12"/>
  <c r="O636" i="12"/>
  <c r="O637" i="12"/>
  <c r="O638" i="12"/>
  <c r="O639" i="12"/>
  <c r="O640" i="12"/>
  <c r="O641" i="12"/>
  <c r="O642" i="12"/>
  <c r="O643" i="12"/>
  <c r="O644" i="12"/>
  <c r="O645" i="12"/>
  <c r="O646" i="12"/>
  <c r="O647" i="12"/>
  <c r="O648" i="12"/>
  <c r="O649" i="12"/>
  <c r="O650" i="12"/>
  <c r="O651" i="12"/>
  <c r="O652" i="12"/>
  <c r="O653" i="12"/>
  <c r="O654" i="12"/>
  <c r="O655" i="12"/>
  <c r="O656" i="12"/>
  <c r="O657" i="12"/>
  <c r="O658" i="12"/>
  <c r="O659" i="12"/>
  <c r="O660" i="12"/>
  <c r="O661" i="12"/>
  <c r="O662" i="12"/>
  <c r="O663" i="12"/>
  <c r="O664" i="12"/>
  <c r="O665" i="12"/>
  <c r="O666" i="12"/>
  <c r="O667" i="12"/>
  <c r="O668" i="12"/>
  <c r="O669" i="12"/>
  <c r="O670" i="12"/>
  <c r="O671" i="12"/>
  <c r="O672" i="12"/>
  <c r="O673" i="12"/>
  <c r="O674" i="12"/>
  <c r="O675" i="12"/>
  <c r="O676" i="12"/>
  <c r="O677" i="12"/>
  <c r="O678" i="12"/>
  <c r="O679" i="12"/>
  <c r="O680" i="12"/>
  <c r="O681" i="12"/>
  <c r="O682" i="12"/>
  <c r="O683" i="12"/>
  <c r="O684" i="12"/>
  <c r="O685" i="12"/>
  <c r="O686" i="12"/>
  <c r="O687" i="12"/>
  <c r="O688" i="12"/>
  <c r="O689" i="12"/>
  <c r="O690" i="12"/>
  <c r="O691" i="12"/>
  <c r="O692" i="12"/>
  <c r="O693" i="12"/>
  <c r="O694" i="12"/>
  <c r="O695" i="12"/>
  <c r="O696" i="12"/>
  <c r="O697" i="12"/>
  <c r="O698" i="12"/>
  <c r="O699" i="12"/>
  <c r="O700" i="12"/>
  <c r="O701" i="12"/>
  <c r="O702" i="12"/>
  <c r="O703" i="12"/>
  <c r="O704" i="12"/>
  <c r="O705" i="12"/>
  <c r="O706" i="12"/>
  <c r="O707" i="12"/>
  <c r="O708" i="12"/>
  <c r="O709" i="12"/>
  <c r="O710" i="12"/>
  <c r="O711" i="12"/>
  <c r="O712" i="12"/>
  <c r="O713" i="12"/>
  <c r="O714" i="12"/>
  <c r="O715" i="12"/>
  <c r="O716" i="12"/>
  <c r="O717" i="12"/>
  <c r="O718" i="12"/>
  <c r="O719" i="12"/>
  <c r="O720" i="12"/>
  <c r="O721" i="12"/>
  <c r="O722" i="12"/>
  <c r="O723" i="12"/>
  <c r="O724" i="12"/>
  <c r="O725" i="12"/>
  <c r="O726" i="12"/>
  <c r="O727" i="12"/>
  <c r="O728" i="12"/>
  <c r="O729" i="12"/>
  <c r="O730" i="12"/>
  <c r="O731" i="12"/>
  <c r="O732" i="12"/>
  <c r="O733" i="12"/>
  <c r="O734" i="12"/>
  <c r="O735" i="12"/>
  <c r="O736" i="12"/>
  <c r="O737" i="12"/>
  <c r="O738" i="12"/>
  <c r="O739" i="12"/>
  <c r="O740" i="12"/>
  <c r="O741" i="12"/>
  <c r="O742" i="12"/>
  <c r="O743" i="12"/>
  <c r="O744" i="12"/>
  <c r="O745" i="12"/>
  <c r="O746" i="12"/>
  <c r="O747" i="12"/>
  <c r="O748" i="12"/>
  <c r="O749" i="12"/>
  <c r="O750" i="12"/>
  <c r="O751" i="12"/>
  <c r="O752" i="12"/>
  <c r="O753" i="12"/>
  <c r="O754" i="12"/>
  <c r="O755" i="12"/>
  <c r="O756" i="12"/>
  <c r="O757" i="12"/>
  <c r="O758" i="12"/>
  <c r="O759" i="12"/>
  <c r="O760" i="12"/>
  <c r="O761" i="12"/>
  <c r="O762" i="12"/>
  <c r="O763" i="12"/>
  <c r="O764" i="12"/>
  <c r="O765" i="12"/>
  <c r="O766" i="12"/>
  <c r="O767" i="12"/>
  <c r="O768" i="12"/>
  <c r="O769" i="12"/>
  <c r="O770" i="12"/>
  <c r="O771" i="12"/>
  <c r="O772" i="12"/>
  <c r="O773" i="12"/>
  <c r="O774" i="12"/>
  <c r="O775" i="12"/>
  <c r="O776" i="12"/>
  <c r="O777" i="12"/>
  <c r="O778" i="12"/>
  <c r="O779" i="12"/>
  <c r="O780" i="12"/>
  <c r="O781" i="12"/>
  <c r="O782" i="12"/>
  <c r="O783" i="12"/>
  <c r="O784" i="12"/>
  <c r="O785" i="12"/>
  <c r="O786" i="12"/>
  <c r="O787" i="12"/>
  <c r="O788" i="12"/>
  <c r="O789" i="12"/>
  <c r="O790" i="12"/>
  <c r="O791" i="12"/>
  <c r="O792" i="12"/>
  <c r="O793" i="12"/>
  <c r="O794" i="12"/>
  <c r="O795" i="12"/>
  <c r="O796" i="12"/>
  <c r="O797" i="12"/>
  <c r="O798" i="12"/>
  <c r="O799" i="12"/>
  <c r="O800" i="12"/>
  <c r="O801" i="12"/>
  <c r="O802" i="12"/>
  <c r="O803" i="12"/>
  <c r="O804" i="12"/>
  <c r="O805" i="12"/>
  <c r="O806" i="12"/>
  <c r="O807" i="12"/>
  <c r="O808" i="12"/>
  <c r="O809" i="12"/>
  <c r="O810" i="12"/>
  <c r="O811" i="12"/>
  <c r="O812" i="12"/>
  <c r="O813" i="12"/>
  <c r="O814" i="12"/>
  <c r="O815" i="12"/>
  <c r="O816" i="12"/>
  <c r="O817" i="12"/>
  <c r="O818" i="12"/>
  <c r="O819" i="12"/>
  <c r="O820" i="12"/>
  <c r="O821" i="12"/>
  <c r="O822" i="12"/>
  <c r="O823" i="12"/>
  <c r="O824" i="12"/>
  <c r="O825" i="12"/>
  <c r="O826" i="12"/>
  <c r="O827" i="12"/>
  <c r="O828" i="12"/>
  <c r="O829" i="12"/>
  <c r="O830" i="12"/>
  <c r="O831" i="12"/>
  <c r="O832" i="12"/>
  <c r="O833" i="12"/>
  <c r="O834" i="12"/>
  <c r="O835" i="12"/>
  <c r="O836" i="12"/>
  <c r="O837" i="12"/>
  <c r="O838" i="12"/>
  <c r="O839" i="12"/>
  <c r="O840" i="12"/>
  <c r="O841" i="12"/>
  <c r="O842" i="12"/>
  <c r="O843" i="12"/>
  <c r="O844" i="12"/>
  <c r="O845" i="12"/>
  <c r="O846" i="12"/>
  <c r="O847" i="12"/>
  <c r="O848" i="12"/>
  <c r="O849" i="12"/>
  <c r="O850" i="12"/>
  <c r="O851" i="12"/>
  <c r="O852" i="12"/>
  <c r="O853" i="12"/>
  <c r="O854" i="12"/>
  <c r="O855" i="12"/>
  <c r="O856" i="12"/>
  <c r="O857" i="12"/>
  <c r="O858" i="12"/>
  <c r="O859" i="12"/>
  <c r="O860" i="12"/>
  <c r="O861" i="12"/>
  <c r="O862" i="12"/>
  <c r="O863" i="12"/>
  <c r="O864" i="12"/>
  <c r="O865" i="12"/>
  <c r="O866" i="12"/>
  <c r="O867" i="12"/>
  <c r="O868" i="12"/>
  <c r="O869" i="12"/>
  <c r="O870" i="12"/>
  <c r="O871" i="12"/>
  <c r="O872" i="12"/>
  <c r="O873" i="12"/>
  <c r="O874" i="12"/>
  <c r="O875" i="12"/>
  <c r="O876" i="12"/>
  <c r="O877" i="12"/>
  <c r="O878" i="12"/>
  <c r="O879" i="12"/>
  <c r="O880" i="12"/>
  <c r="O881" i="12"/>
  <c r="O882" i="12"/>
  <c r="O883" i="12"/>
  <c r="O884" i="12"/>
  <c r="O885" i="12"/>
  <c r="O886" i="12"/>
  <c r="O887" i="12"/>
  <c r="O888" i="12"/>
  <c r="O889" i="12"/>
  <c r="O890" i="12"/>
  <c r="O891" i="12"/>
  <c r="O892" i="12"/>
  <c r="O893" i="12"/>
  <c r="O894" i="12"/>
  <c r="O895" i="12"/>
  <c r="O896" i="12"/>
  <c r="O897" i="12"/>
  <c r="O898" i="12"/>
  <c r="O899" i="12"/>
  <c r="O900" i="12"/>
  <c r="O901" i="12"/>
  <c r="O902" i="12"/>
  <c r="O903" i="12"/>
  <c r="O904" i="12"/>
  <c r="O905" i="12"/>
  <c r="O906" i="12"/>
  <c r="O907" i="12"/>
  <c r="O908" i="12"/>
  <c r="O909" i="12"/>
  <c r="O910" i="12"/>
  <c r="O911" i="12"/>
  <c r="O912" i="12"/>
  <c r="O913" i="12"/>
  <c r="O914" i="12"/>
  <c r="O915" i="12"/>
  <c r="O916" i="12"/>
  <c r="O917" i="12"/>
  <c r="O918" i="12"/>
  <c r="O919" i="12"/>
  <c r="O920" i="12"/>
  <c r="O921" i="12"/>
  <c r="O922" i="12"/>
  <c r="O923" i="12"/>
  <c r="O924" i="12"/>
  <c r="O925" i="12"/>
  <c r="O926" i="12"/>
  <c r="O927" i="12"/>
  <c r="O928" i="12"/>
  <c r="O929" i="12"/>
  <c r="O930" i="12"/>
  <c r="O931" i="12"/>
  <c r="O932" i="12"/>
  <c r="O933" i="12"/>
  <c r="O934" i="12"/>
  <c r="O935" i="12"/>
  <c r="O936" i="12"/>
  <c r="O937" i="12"/>
  <c r="O938" i="12"/>
  <c r="O939" i="12"/>
  <c r="O940" i="12"/>
  <c r="O941" i="12"/>
  <c r="O942" i="12"/>
  <c r="O943" i="12"/>
  <c r="O944" i="12"/>
  <c r="O945" i="12"/>
  <c r="O946" i="12"/>
  <c r="O947" i="12"/>
  <c r="O948" i="12"/>
  <c r="O949" i="12"/>
  <c r="O950" i="12"/>
  <c r="O951" i="12"/>
  <c r="O952" i="12"/>
  <c r="O953" i="12"/>
  <c r="O954" i="12"/>
  <c r="O955" i="12"/>
  <c r="O956" i="12"/>
  <c r="O957" i="12"/>
  <c r="O958" i="12"/>
  <c r="O959" i="12"/>
  <c r="O960" i="12"/>
  <c r="O961" i="12"/>
  <c r="O962" i="12"/>
  <c r="O963" i="12"/>
  <c r="O964" i="12"/>
  <c r="O965" i="12"/>
  <c r="O966" i="12"/>
  <c r="O967" i="12"/>
  <c r="O968" i="12"/>
  <c r="O969" i="12"/>
  <c r="O970" i="12"/>
  <c r="O971" i="12"/>
  <c r="O972" i="12"/>
  <c r="O973" i="12"/>
  <c r="O974" i="12"/>
  <c r="O975" i="12"/>
  <c r="O976" i="12"/>
  <c r="O977" i="12"/>
  <c r="O978" i="12"/>
  <c r="O979" i="12"/>
  <c r="O980" i="12"/>
  <c r="O981" i="12"/>
  <c r="O982" i="12"/>
  <c r="O983" i="12"/>
  <c r="O984" i="12"/>
  <c r="O985" i="12"/>
  <c r="O986" i="12"/>
  <c r="O987" i="12"/>
  <c r="O988" i="12"/>
  <c r="O989" i="12"/>
  <c r="O990" i="12"/>
  <c r="O991" i="12"/>
  <c r="O992" i="12"/>
  <c r="O993" i="12"/>
  <c r="O994" i="12"/>
  <c r="O995" i="12"/>
  <c r="O996" i="12"/>
  <c r="O997" i="12"/>
  <c r="O998" i="12"/>
  <c r="O999" i="12"/>
  <c r="O1000" i="12"/>
  <c r="O1001" i="12"/>
  <c r="O1002" i="12"/>
  <c r="O1003" i="12"/>
  <c r="O1004" i="12"/>
  <c r="O1005" i="12"/>
  <c r="O1006" i="12"/>
  <c r="O1007" i="12"/>
  <c r="O1008" i="12"/>
  <c r="O1009" i="12"/>
  <c r="O1010" i="12"/>
  <c r="O1011" i="12"/>
  <c r="O1012" i="12"/>
  <c r="O1013" i="12"/>
  <c r="O1014" i="12"/>
  <c r="O1015" i="12"/>
  <c r="O1016" i="12"/>
  <c r="O1017" i="12"/>
  <c r="O1018" i="12"/>
  <c r="O1019" i="12"/>
  <c r="O1020" i="12"/>
  <c r="O1021" i="12"/>
  <c r="O1022" i="12"/>
  <c r="O1023" i="12"/>
  <c r="O1024" i="12"/>
  <c r="O1025" i="12"/>
  <c r="O1026" i="12"/>
  <c r="O1027" i="12"/>
  <c r="O1028" i="12"/>
  <c r="O1029" i="12"/>
  <c r="O1030" i="12"/>
  <c r="O1031" i="12"/>
  <c r="O1032" i="12"/>
  <c r="O1033" i="12"/>
  <c r="O1034" i="12"/>
  <c r="O1035" i="12"/>
  <c r="O1036" i="12"/>
  <c r="O1037" i="12"/>
  <c r="O1038" i="12"/>
  <c r="O1039" i="12"/>
  <c r="O1040" i="12"/>
  <c r="O1041" i="12"/>
  <c r="O1042" i="12"/>
  <c r="O1043" i="12"/>
  <c r="O1044" i="12"/>
  <c r="O1045" i="12"/>
  <c r="O1046" i="12"/>
  <c r="O1047" i="12"/>
  <c r="O1048" i="12"/>
  <c r="O1049" i="12"/>
  <c r="O1050" i="12"/>
  <c r="O1051" i="12"/>
  <c r="O1052" i="12"/>
  <c r="O1053" i="12"/>
  <c r="O1054" i="12"/>
  <c r="O1055" i="12"/>
  <c r="O1056" i="12"/>
  <c r="O1057" i="12"/>
  <c r="O1058" i="12"/>
  <c r="O1059" i="12"/>
  <c r="O1060" i="12"/>
  <c r="O1061" i="12"/>
  <c r="O1062" i="12"/>
  <c r="O1063" i="12"/>
  <c r="O1064" i="12"/>
  <c r="O1065" i="12"/>
  <c r="O1066" i="12"/>
  <c r="O1067" i="12"/>
  <c r="O1068" i="12"/>
  <c r="O1069" i="12"/>
  <c r="O1070" i="12"/>
  <c r="O1071" i="12"/>
  <c r="O1072" i="12"/>
  <c r="O1073" i="12"/>
  <c r="O1074" i="12"/>
  <c r="O1075" i="12"/>
  <c r="O1076" i="12"/>
  <c r="O1077" i="12"/>
  <c r="O1078" i="12"/>
  <c r="O1079" i="12"/>
  <c r="O1080" i="12"/>
  <c r="O1081" i="12"/>
  <c r="O1082" i="12"/>
  <c r="O1083" i="12"/>
  <c r="O1084" i="12"/>
  <c r="O1085" i="12"/>
  <c r="O1086" i="12"/>
  <c r="O1087" i="12"/>
  <c r="O1088" i="12"/>
  <c r="O1089" i="12"/>
  <c r="O1090" i="12"/>
  <c r="O1091" i="12"/>
  <c r="O1092" i="12"/>
  <c r="O1093" i="12"/>
  <c r="O1094" i="12"/>
  <c r="O1095" i="12"/>
  <c r="O1096" i="12"/>
  <c r="O1097" i="12"/>
  <c r="O1098" i="12"/>
  <c r="O1099" i="12"/>
  <c r="O1100" i="12"/>
  <c r="O1101" i="12"/>
  <c r="O1102" i="12"/>
  <c r="O1103" i="12"/>
  <c r="O1104" i="12"/>
  <c r="O1105" i="12"/>
  <c r="O1106" i="12"/>
  <c r="O1107" i="12"/>
  <c r="O1108" i="12"/>
  <c r="O1109" i="12"/>
  <c r="O1110" i="12"/>
  <c r="O1111" i="12"/>
  <c r="O1112" i="12"/>
  <c r="O1113" i="12"/>
  <c r="O1114" i="12"/>
  <c r="O1115" i="12"/>
  <c r="O1116" i="12"/>
  <c r="O1117" i="12"/>
  <c r="O1118" i="12"/>
  <c r="O1119" i="12"/>
  <c r="O1120" i="12"/>
  <c r="O1121" i="12"/>
  <c r="O1122" i="12"/>
  <c r="O1123" i="12"/>
  <c r="O1124" i="12"/>
  <c r="O1125" i="12"/>
  <c r="O1126" i="12"/>
  <c r="O1127" i="12"/>
  <c r="O1128" i="12"/>
  <c r="O1129" i="12"/>
  <c r="O1130" i="12"/>
  <c r="O1131" i="12"/>
  <c r="O1132" i="12"/>
  <c r="O1133" i="12"/>
  <c r="O1134" i="12"/>
  <c r="O1135" i="12"/>
  <c r="O1136" i="12"/>
  <c r="O1137" i="12"/>
  <c r="O1138" i="12"/>
  <c r="O1139" i="12"/>
  <c r="O1140" i="12"/>
  <c r="O1141" i="12"/>
  <c r="O1142" i="12"/>
  <c r="O1143" i="12"/>
  <c r="O1144" i="12"/>
  <c r="O1145" i="12"/>
  <c r="O1146" i="12"/>
  <c r="O1147" i="12"/>
  <c r="O1148" i="12"/>
  <c r="O1149" i="12"/>
  <c r="O1150" i="12"/>
  <c r="O1151" i="12"/>
  <c r="O1152" i="12"/>
  <c r="O1153" i="12"/>
  <c r="O1154" i="12"/>
  <c r="O1155" i="12"/>
  <c r="O1156" i="12"/>
  <c r="O1157" i="12"/>
  <c r="O1158" i="12"/>
  <c r="O1159" i="12"/>
  <c r="O1160" i="12"/>
  <c r="O1161" i="12"/>
  <c r="O1162" i="12"/>
  <c r="O1163" i="12"/>
  <c r="O1164" i="12"/>
  <c r="O1165" i="12"/>
  <c r="O1166" i="12"/>
  <c r="O1167" i="12"/>
  <c r="O1168" i="12"/>
  <c r="O1169" i="12"/>
  <c r="O1170" i="12"/>
  <c r="O1171" i="12"/>
  <c r="O1172" i="12"/>
  <c r="O1173" i="12"/>
  <c r="O1174" i="12"/>
  <c r="O1175" i="12"/>
  <c r="O1176" i="12"/>
  <c r="O1177" i="12"/>
  <c r="O1178" i="12"/>
  <c r="O1179" i="12"/>
  <c r="O1180" i="12"/>
  <c r="O1181" i="12"/>
  <c r="O1182" i="12"/>
  <c r="O1183" i="12"/>
  <c r="O1184" i="12"/>
  <c r="O1185" i="12"/>
  <c r="O1186" i="12"/>
  <c r="O1187" i="12"/>
  <c r="O1188" i="12"/>
  <c r="O1189" i="12"/>
  <c r="O1190" i="12"/>
  <c r="O1191" i="12"/>
  <c r="O1192" i="12"/>
  <c r="O1193" i="12"/>
  <c r="O1194" i="12"/>
  <c r="O1195" i="12"/>
  <c r="O1196" i="12"/>
  <c r="O1197" i="12"/>
  <c r="O1198" i="12"/>
  <c r="O1199" i="12"/>
  <c r="O1200" i="12"/>
  <c r="O1201" i="12"/>
  <c r="O1202" i="12"/>
  <c r="O1203" i="12"/>
  <c r="O1204" i="12"/>
  <c r="O1205" i="12"/>
  <c r="O1206" i="12"/>
  <c r="O1207" i="12"/>
  <c r="O1208" i="12"/>
  <c r="O1209" i="12"/>
  <c r="O1210" i="12"/>
  <c r="O1211" i="12"/>
  <c r="O1212" i="12"/>
  <c r="O1213" i="12"/>
  <c r="O1214" i="12"/>
  <c r="O1215" i="12"/>
  <c r="O1216" i="12"/>
  <c r="O1217" i="12"/>
  <c r="O1218" i="12"/>
  <c r="O1219" i="12"/>
  <c r="O1220" i="12"/>
  <c r="O1221" i="12"/>
  <c r="O1222" i="12"/>
  <c r="O1223" i="12"/>
  <c r="O1224" i="12"/>
  <c r="O1225" i="12"/>
  <c r="O1226" i="12"/>
  <c r="O1227" i="12"/>
  <c r="O1228" i="12"/>
  <c r="O1229" i="12"/>
  <c r="O1230" i="12"/>
  <c r="O1231" i="12"/>
  <c r="O1232" i="12"/>
  <c r="O1233" i="12"/>
  <c r="O1234" i="12"/>
  <c r="O1235" i="12"/>
  <c r="O1236" i="12"/>
  <c r="O1237" i="12"/>
  <c r="O1238" i="12"/>
  <c r="O1239" i="12"/>
  <c r="O1240" i="12"/>
  <c r="O1241" i="12"/>
  <c r="O1242" i="12"/>
  <c r="O1243" i="12"/>
  <c r="O1244" i="12"/>
  <c r="O1245" i="12"/>
  <c r="O1246" i="12"/>
  <c r="O1247" i="12"/>
  <c r="O1248" i="12"/>
  <c r="O1249" i="12"/>
  <c r="O1250" i="12"/>
  <c r="O1251" i="12"/>
  <c r="O1252" i="12"/>
  <c r="O1253" i="12"/>
  <c r="O1254" i="12"/>
  <c r="O1255" i="12"/>
  <c r="O1256" i="12"/>
  <c r="O1257" i="12"/>
  <c r="O1258" i="12"/>
  <c r="O1259" i="12"/>
  <c r="O1260" i="12"/>
  <c r="O1261" i="12"/>
  <c r="O1262" i="12"/>
  <c r="O1263" i="12"/>
  <c r="O1264" i="12"/>
  <c r="O1265" i="12"/>
  <c r="O1266" i="12"/>
  <c r="O1267" i="12"/>
  <c r="O1268" i="12"/>
  <c r="O1269" i="12"/>
  <c r="O1270" i="12"/>
  <c r="O1271" i="12"/>
  <c r="O1272" i="12"/>
  <c r="O1273" i="12"/>
  <c r="O1274" i="12"/>
  <c r="O1275" i="12"/>
  <c r="O1276" i="12"/>
  <c r="O1277" i="12"/>
  <c r="O1278" i="12"/>
  <c r="O1279" i="12"/>
  <c r="O1280" i="12"/>
  <c r="O1281" i="12"/>
  <c r="O1282" i="12"/>
  <c r="O1283" i="12"/>
  <c r="O1284" i="12"/>
  <c r="O1285" i="12"/>
  <c r="O1286" i="12"/>
  <c r="O1287" i="12"/>
  <c r="O1288" i="12"/>
  <c r="O1289" i="12"/>
  <c r="O1290" i="12"/>
  <c r="O1291" i="12"/>
  <c r="O1292" i="12"/>
  <c r="O1293" i="12"/>
  <c r="O1294" i="12"/>
  <c r="O1295" i="12"/>
  <c r="O1296" i="12"/>
  <c r="O1297" i="12"/>
  <c r="O1298" i="12"/>
  <c r="O1299" i="12"/>
  <c r="O1300" i="12"/>
  <c r="O1301" i="12"/>
  <c r="O1302" i="12"/>
  <c r="O1303" i="12"/>
  <c r="O1304" i="12"/>
  <c r="O1305" i="12"/>
  <c r="O1306" i="12"/>
  <c r="O1307" i="12"/>
  <c r="O1308" i="12"/>
  <c r="O1309" i="12"/>
  <c r="O1310" i="12"/>
  <c r="O1311" i="12"/>
  <c r="O1312" i="12"/>
  <c r="O1313" i="12"/>
  <c r="O1314" i="12"/>
  <c r="O1315" i="12"/>
  <c r="O1316" i="12"/>
  <c r="O1317" i="12"/>
  <c r="O1318" i="12"/>
  <c r="O1319" i="12"/>
  <c r="O1320" i="12"/>
  <c r="O1321" i="12"/>
  <c r="O1322" i="12"/>
  <c r="O1323" i="12"/>
  <c r="O1324" i="12"/>
  <c r="O1325" i="12"/>
  <c r="O1326" i="12"/>
  <c r="O1327" i="12"/>
  <c r="O1328" i="12"/>
  <c r="O1329" i="12"/>
  <c r="O1330" i="12"/>
  <c r="O1331" i="12"/>
  <c r="O1332" i="12"/>
  <c r="O1333" i="12"/>
  <c r="O1334" i="12"/>
  <c r="O1335" i="12"/>
  <c r="O1336" i="12"/>
  <c r="O1337" i="12"/>
  <c r="O1338" i="12"/>
  <c r="O1339" i="12"/>
  <c r="O1340" i="12"/>
  <c r="O1341" i="12"/>
  <c r="O1342" i="12"/>
  <c r="O1343" i="12"/>
  <c r="O1344" i="12"/>
  <c r="O1345" i="12"/>
  <c r="O1346" i="12"/>
  <c r="O1347" i="12"/>
  <c r="O1348" i="12"/>
  <c r="O1349" i="12"/>
  <c r="O1350" i="12"/>
  <c r="O1351" i="12"/>
  <c r="O1352" i="12"/>
  <c r="O1353" i="12"/>
  <c r="O1354" i="12"/>
  <c r="O1355" i="12"/>
  <c r="O1356" i="12"/>
  <c r="O1357" i="12"/>
  <c r="O1358" i="12"/>
  <c r="O1359" i="12"/>
  <c r="O1360" i="12"/>
  <c r="O1361" i="12"/>
  <c r="O1362" i="12"/>
  <c r="O1363" i="12"/>
  <c r="O1364" i="12"/>
  <c r="O1365" i="12"/>
  <c r="O1366" i="12"/>
  <c r="O1367" i="12"/>
  <c r="O1368" i="12"/>
  <c r="O1369" i="12"/>
  <c r="O1370" i="12"/>
  <c r="O1371" i="12"/>
  <c r="O1372" i="12"/>
  <c r="O1373" i="12"/>
  <c r="O1374" i="12"/>
  <c r="O1375" i="12"/>
  <c r="O1376" i="12"/>
  <c r="O1377" i="12"/>
  <c r="O1378" i="12"/>
  <c r="O1379" i="12"/>
  <c r="O1380" i="12"/>
  <c r="O1381" i="12"/>
  <c r="O1382" i="12"/>
  <c r="O1383" i="12"/>
  <c r="O1384" i="12"/>
  <c r="O1385" i="12"/>
  <c r="O1386" i="12"/>
  <c r="O1387" i="12"/>
  <c r="O1388" i="12"/>
  <c r="O1389" i="12"/>
  <c r="O1390" i="12"/>
  <c r="O1391" i="12"/>
  <c r="O1392" i="12"/>
  <c r="O1393" i="12"/>
  <c r="O1394" i="12"/>
  <c r="O1395" i="12"/>
  <c r="O1396" i="12"/>
  <c r="O1397" i="12"/>
  <c r="O1398" i="12"/>
  <c r="O1399" i="12"/>
  <c r="O1400" i="12"/>
  <c r="O1401" i="12"/>
  <c r="O1402" i="12"/>
  <c r="O1403" i="12"/>
  <c r="O1404" i="12"/>
  <c r="O1405" i="12"/>
  <c r="O1406" i="12"/>
  <c r="O1407" i="12"/>
  <c r="O1408" i="12"/>
  <c r="O1409" i="12"/>
  <c r="O1410" i="12"/>
  <c r="O1411" i="12"/>
  <c r="O1412" i="12"/>
  <c r="O1413" i="12"/>
  <c r="O1414" i="12"/>
  <c r="O1415" i="12"/>
  <c r="O1416" i="12"/>
  <c r="O1417" i="12"/>
  <c r="O1418" i="12"/>
  <c r="O1419" i="12"/>
  <c r="O1420" i="12"/>
  <c r="O1421" i="12"/>
  <c r="O1422" i="12"/>
  <c r="O1423" i="12"/>
  <c r="O1424" i="12"/>
  <c r="O1425" i="12"/>
  <c r="O1426" i="12"/>
  <c r="O1427" i="12"/>
  <c r="O1428" i="12"/>
  <c r="O1429" i="12"/>
  <c r="O1430" i="12"/>
  <c r="O1431" i="12"/>
  <c r="O1432" i="12"/>
  <c r="O1433" i="12"/>
  <c r="O1434" i="12"/>
  <c r="O1435" i="12"/>
  <c r="O1436" i="12"/>
  <c r="O1437" i="12"/>
  <c r="O1438" i="12"/>
  <c r="O1439" i="12"/>
  <c r="O1440" i="12"/>
  <c r="O1441" i="12"/>
  <c r="O1442" i="12"/>
  <c r="O1443" i="12"/>
  <c r="O1444" i="12"/>
  <c r="O1445" i="12"/>
  <c r="O1446" i="12"/>
  <c r="O1447" i="12"/>
  <c r="O1448" i="12"/>
  <c r="O1449" i="12"/>
  <c r="O1450" i="12"/>
  <c r="O1451" i="12"/>
  <c r="O1452" i="12"/>
  <c r="O1453" i="12"/>
  <c r="O1454" i="12"/>
  <c r="O1455" i="12"/>
  <c r="O1456" i="12"/>
  <c r="O1457" i="12"/>
  <c r="O1458" i="12"/>
  <c r="O1459" i="12"/>
  <c r="O1460" i="12"/>
  <c r="O1461" i="12"/>
  <c r="O1462" i="12"/>
  <c r="O1463" i="12"/>
  <c r="O1464" i="12"/>
  <c r="O1465" i="12"/>
  <c r="O1466" i="12"/>
  <c r="O1467" i="12"/>
  <c r="O1468" i="12"/>
  <c r="O1469" i="12"/>
  <c r="O1470" i="12"/>
  <c r="O1471" i="12"/>
  <c r="O1472" i="12"/>
  <c r="O1473" i="12"/>
  <c r="O1474" i="12"/>
  <c r="O1475" i="12"/>
  <c r="O1476" i="12"/>
  <c r="O1477" i="12"/>
  <c r="O1478" i="12"/>
  <c r="O1479" i="12"/>
  <c r="O1480" i="12"/>
  <c r="O1481" i="12"/>
  <c r="O1482" i="12"/>
  <c r="O1483" i="12"/>
  <c r="O1484" i="12"/>
  <c r="O1485" i="12"/>
  <c r="O1486" i="12"/>
  <c r="O1487" i="12"/>
  <c r="O1488" i="12"/>
  <c r="O1489" i="12"/>
  <c r="O1490" i="12"/>
  <c r="O1491" i="12"/>
  <c r="O1492" i="12"/>
  <c r="O1493" i="12"/>
  <c r="O1494" i="12"/>
  <c r="O1495" i="12"/>
  <c r="O1496" i="12"/>
  <c r="O1497" i="12"/>
  <c r="O1498" i="12"/>
  <c r="O1499" i="12"/>
  <c r="O1500" i="12"/>
  <c r="O1501" i="12"/>
  <c r="O1502" i="12"/>
  <c r="O1503" i="12"/>
  <c r="O1504" i="12"/>
  <c r="O1505" i="12"/>
  <c r="O1506" i="12"/>
  <c r="O1507" i="12"/>
  <c r="O1508" i="12"/>
  <c r="O1509" i="12"/>
  <c r="O1510" i="12"/>
  <c r="O1511" i="12"/>
  <c r="O1512" i="12"/>
  <c r="O1513" i="12"/>
  <c r="O1514" i="12"/>
  <c r="O1515" i="12"/>
  <c r="O1516" i="12"/>
  <c r="O1517" i="12"/>
  <c r="O1518" i="12"/>
  <c r="O1519" i="12"/>
  <c r="O1520" i="12"/>
  <c r="O1521" i="12"/>
  <c r="O1522" i="12"/>
  <c r="O1523" i="12"/>
  <c r="O1524" i="12"/>
  <c r="O1525" i="12"/>
  <c r="O1526" i="12"/>
  <c r="O1527" i="12"/>
  <c r="O1528" i="12"/>
  <c r="O1529" i="12"/>
  <c r="O1530" i="12"/>
  <c r="O1531" i="12"/>
  <c r="O1532" i="12"/>
  <c r="O1533" i="12"/>
  <c r="O1534" i="12"/>
  <c r="O1535" i="12"/>
  <c r="O1536" i="12"/>
  <c r="O1537" i="12"/>
  <c r="O1538" i="12"/>
  <c r="O1539" i="12"/>
  <c r="O1540" i="12"/>
  <c r="O1541" i="12"/>
  <c r="O1542" i="12"/>
  <c r="O1543" i="12"/>
  <c r="O1544" i="12"/>
  <c r="O1545" i="12"/>
  <c r="O1546" i="12"/>
  <c r="O1547" i="12"/>
  <c r="O1548" i="12"/>
  <c r="O1549" i="12"/>
  <c r="O1550" i="12"/>
  <c r="O1551" i="12"/>
  <c r="O1552" i="12"/>
  <c r="O1553" i="12"/>
  <c r="O1554" i="12"/>
  <c r="O1555" i="12"/>
  <c r="O1556" i="12"/>
  <c r="O1557" i="12"/>
  <c r="O1558" i="12"/>
  <c r="O1559" i="12"/>
  <c r="O1560" i="12"/>
  <c r="O1561" i="12"/>
  <c r="O1562" i="12"/>
  <c r="O1563" i="12"/>
  <c r="O1564" i="12"/>
  <c r="O1565" i="12"/>
  <c r="O1566" i="12"/>
  <c r="O1567" i="12"/>
  <c r="O1568" i="12"/>
  <c r="O1569" i="12"/>
  <c r="O1570" i="12"/>
  <c r="O1571" i="12"/>
  <c r="O1572" i="12"/>
  <c r="O1573" i="12"/>
  <c r="O1574" i="12"/>
  <c r="O1575" i="12"/>
  <c r="O1576" i="12"/>
  <c r="O1577" i="12"/>
  <c r="O1578" i="12"/>
  <c r="O1579" i="12"/>
  <c r="O1580" i="12"/>
  <c r="O1581" i="12"/>
  <c r="O1582" i="12"/>
  <c r="O1583" i="12"/>
  <c r="O1584" i="12"/>
  <c r="O1585" i="12"/>
  <c r="O1586" i="12"/>
  <c r="O1587" i="12"/>
  <c r="O1588" i="12"/>
  <c r="O1589" i="12"/>
  <c r="O1590" i="12"/>
  <c r="O1591" i="12"/>
  <c r="O1592" i="12"/>
  <c r="O1593" i="12"/>
  <c r="O1594" i="12"/>
  <c r="O1595" i="12"/>
  <c r="O1596" i="12"/>
  <c r="O1597" i="12"/>
  <c r="O1598" i="12"/>
  <c r="O1599" i="12"/>
  <c r="O1600" i="12"/>
  <c r="O1601" i="12"/>
  <c r="O1602" i="12"/>
  <c r="O1603" i="12"/>
  <c r="O1604" i="12"/>
  <c r="O1605" i="12"/>
  <c r="O1606" i="12"/>
  <c r="O1607" i="12"/>
  <c r="O1608" i="12"/>
  <c r="O1609" i="12"/>
  <c r="O1610" i="12"/>
  <c r="O1611" i="12"/>
  <c r="O1612" i="12"/>
  <c r="O1613" i="12"/>
  <c r="O1614" i="12"/>
  <c r="O1615" i="12"/>
  <c r="O1616" i="12"/>
  <c r="O1617" i="12"/>
  <c r="O1618" i="12"/>
  <c r="O1619" i="12"/>
  <c r="O1620" i="12"/>
  <c r="O1621" i="12"/>
  <c r="O1622" i="12"/>
  <c r="O1623" i="12"/>
  <c r="O1624" i="12"/>
  <c r="O1625" i="12"/>
  <c r="O1626" i="12"/>
  <c r="O1627" i="12"/>
  <c r="O1628" i="12"/>
  <c r="O1629" i="12"/>
  <c r="O1630" i="12"/>
  <c r="O1631" i="12"/>
  <c r="O1632" i="12"/>
  <c r="O1633" i="12"/>
  <c r="O1634" i="12"/>
  <c r="O1635" i="12"/>
  <c r="O1636" i="12"/>
  <c r="O1637" i="12"/>
  <c r="O1638" i="12"/>
  <c r="O1639" i="12"/>
  <c r="O1640" i="12"/>
  <c r="O1641" i="12"/>
  <c r="O1642" i="12"/>
  <c r="O1643" i="12"/>
  <c r="O1644" i="12"/>
  <c r="O1645" i="12"/>
  <c r="O1646" i="12"/>
  <c r="O1647" i="12"/>
  <c r="O1648" i="12"/>
  <c r="O1649" i="12"/>
  <c r="O1650" i="12"/>
  <c r="O1651" i="12"/>
  <c r="O1652" i="12"/>
  <c r="O1653" i="12"/>
  <c r="O1654" i="12"/>
  <c r="O1655" i="12"/>
  <c r="O1656" i="12"/>
  <c r="O1657" i="12"/>
  <c r="O1658" i="12"/>
  <c r="O1659" i="12"/>
  <c r="O1660" i="12"/>
  <c r="O1661" i="12"/>
  <c r="O1662" i="12"/>
  <c r="O1663" i="12"/>
  <c r="O1664" i="12"/>
  <c r="O1665" i="12"/>
  <c r="O1666" i="12"/>
  <c r="O1667" i="12"/>
  <c r="O1668" i="12"/>
  <c r="O1669" i="12"/>
  <c r="O1670" i="12"/>
  <c r="O1671" i="12"/>
  <c r="O1672" i="12"/>
  <c r="O1673" i="12"/>
  <c r="O1674" i="12"/>
  <c r="O1675" i="12"/>
  <c r="O1676" i="12"/>
  <c r="O1677" i="12"/>
  <c r="O1678" i="12"/>
  <c r="O1679" i="12"/>
  <c r="O1680" i="12"/>
  <c r="O1681" i="12"/>
  <c r="O1682" i="12"/>
  <c r="O1683" i="12"/>
  <c r="O1684" i="12"/>
  <c r="O1685" i="12"/>
  <c r="O1686" i="12"/>
  <c r="O1687" i="12"/>
  <c r="O1688" i="12"/>
  <c r="O1689" i="12"/>
  <c r="O1690" i="12"/>
  <c r="O1691" i="12"/>
  <c r="O1692" i="12"/>
  <c r="O1693" i="12"/>
  <c r="O1694" i="12"/>
  <c r="O1695" i="12"/>
  <c r="O1696" i="12"/>
  <c r="O1697" i="12"/>
  <c r="O1698" i="12"/>
  <c r="O1699" i="12"/>
  <c r="O1700" i="12"/>
  <c r="O1701" i="12"/>
  <c r="O1702" i="12"/>
  <c r="O1703" i="12"/>
  <c r="O1704" i="12"/>
  <c r="O1705" i="12"/>
  <c r="O1706" i="12"/>
  <c r="O1707" i="12"/>
  <c r="O1708" i="12"/>
  <c r="O1709" i="12"/>
  <c r="O1710" i="12"/>
  <c r="O1711" i="12"/>
  <c r="O1712" i="12"/>
  <c r="O1713" i="12"/>
  <c r="O1714" i="12"/>
  <c r="O1715" i="12"/>
  <c r="O1716" i="12"/>
  <c r="O1717" i="12"/>
  <c r="O1718" i="12"/>
  <c r="O1719" i="12"/>
  <c r="O1720" i="12"/>
  <c r="O1721" i="12"/>
  <c r="O1722" i="12"/>
  <c r="O1723" i="12"/>
  <c r="O1724" i="12"/>
  <c r="O1725" i="12"/>
  <c r="O1726" i="12"/>
  <c r="O1727" i="12"/>
  <c r="O1728" i="12"/>
  <c r="O1729" i="12"/>
  <c r="O1730" i="12"/>
  <c r="O1731" i="12"/>
  <c r="O1732" i="12"/>
  <c r="O1733" i="12"/>
  <c r="O1734" i="12"/>
  <c r="O1735" i="12"/>
  <c r="O1736" i="12"/>
  <c r="O1737" i="12"/>
  <c r="O1738" i="12"/>
  <c r="O1739" i="12"/>
  <c r="O1740" i="12"/>
  <c r="O1741" i="12"/>
  <c r="O1742" i="12"/>
  <c r="O1743" i="12"/>
  <c r="O1744" i="12"/>
  <c r="O1745" i="12"/>
  <c r="O1746" i="12"/>
  <c r="O1747" i="12"/>
  <c r="O1748" i="12"/>
  <c r="O1749" i="12"/>
  <c r="O1750" i="12"/>
  <c r="O1751" i="12"/>
  <c r="O1752" i="12"/>
  <c r="O1753" i="12"/>
  <c r="O1754" i="12"/>
  <c r="O1755" i="12"/>
  <c r="O1756" i="12"/>
  <c r="O1757" i="12"/>
  <c r="O1758" i="12"/>
  <c r="O1759" i="12"/>
  <c r="O1760" i="12"/>
  <c r="O1761" i="12"/>
  <c r="O1762" i="12"/>
  <c r="O1763" i="12"/>
  <c r="O1764" i="12"/>
  <c r="O1765" i="12"/>
  <c r="O1766" i="12"/>
  <c r="O1767" i="12"/>
  <c r="O1768" i="12"/>
  <c r="O1769" i="12"/>
  <c r="O1770" i="12"/>
  <c r="O1771" i="12"/>
  <c r="O1772" i="12"/>
  <c r="O1773" i="12"/>
  <c r="O1774" i="12"/>
  <c r="O1775" i="12"/>
  <c r="O1776" i="12"/>
  <c r="O1777" i="12"/>
  <c r="O1778" i="12"/>
  <c r="O1779" i="12"/>
  <c r="O1780" i="12"/>
  <c r="O1781" i="12"/>
  <c r="O1782" i="12"/>
  <c r="O1783" i="12"/>
  <c r="O1784" i="12"/>
  <c r="O1785" i="12"/>
  <c r="O1786" i="12"/>
  <c r="O1787" i="12"/>
  <c r="O1788" i="12"/>
  <c r="O1789" i="12"/>
  <c r="O1790" i="12"/>
  <c r="O1791" i="12"/>
  <c r="O1792" i="12"/>
  <c r="O1793" i="12"/>
  <c r="O1794" i="12"/>
  <c r="O1795" i="12"/>
  <c r="O1796" i="12"/>
  <c r="O1797" i="12"/>
  <c r="O1798" i="12"/>
  <c r="O1799" i="12"/>
  <c r="O1800" i="12"/>
  <c r="O1801" i="12"/>
  <c r="O1802" i="12"/>
  <c r="O1803" i="12"/>
  <c r="O1804" i="12"/>
  <c r="O1805" i="12"/>
  <c r="O1806" i="12"/>
  <c r="O1807" i="12"/>
  <c r="O1808" i="12"/>
  <c r="O1809" i="12"/>
  <c r="O1810" i="12"/>
  <c r="O1811" i="12"/>
  <c r="O1812" i="12"/>
  <c r="O1813" i="12"/>
  <c r="O1814" i="12"/>
  <c r="O1815" i="12"/>
  <c r="O1816" i="12"/>
  <c r="O1817" i="12"/>
  <c r="O1818" i="12"/>
  <c r="O1819" i="12"/>
  <c r="O1820" i="12"/>
  <c r="O1821" i="12"/>
  <c r="O1822" i="12"/>
  <c r="O1823" i="12"/>
  <c r="O1824" i="12"/>
  <c r="O1825" i="12"/>
  <c r="O1826" i="12"/>
  <c r="O1827" i="12"/>
  <c r="O1828" i="12"/>
  <c r="O1829" i="12"/>
  <c r="O1830" i="12"/>
  <c r="O1831" i="12"/>
  <c r="O1832" i="12"/>
  <c r="O1833" i="12"/>
  <c r="O1834" i="12"/>
  <c r="O1835" i="12"/>
  <c r="O1836" i="12"/>
  <c r="O1837" i="12"/>
  <c r="O1838" i="12"/>
  <c r="O1839" i="12"/>
  <c r="O1840" i="12"/>
  <c r="O1841" i="12"/>
  <c r="O1842" i="12"/>
  <c r="O1843" i="12"/>
  <c r="O1844" i="12"/>
  <c r="O1845" i="12"/>
  <c r="O1846" i="12"/>
  <c r="O1847" i="12"/>
  <c r="O1848" i="12"/>
  <c r="O1849" i="12"/>
  <c r="O1850" i="12"/>
  <c r="O1851" i="12"/>
  <c r="O1852" i="12"/>
  <c r="O1853" i="12"/>
  <c r="O1854" i="12"/>
  <c r="O1855" i="12"/>
  <c r="O1856" i="12"/>
  <c r="O1857" i="12"/>
  <c r="O1858" i="12"/>
  <c r="O1859" i="12"/>
  <c r="O1860" i="12"/>
  <c r="O1861" i="12"/>
  <c r="O1862" i="12"/>
  <c r="O1863" i="12"/>
  <c r="O1864" i="12"/>
  <c r="O1865" i="12"/>
  <c r="O1866" i="12"/>
  <c r="O1867" i="12"/>
  <c r="O1868" i="12"/>
  <c r="O1869" i="12"/>
  <c r="O1870" i="12"/>
  <c r="O1871" i="12"/>
  <c r="O1872" i="12"/>
  <c r="O1873" i="12"/>
  <c r="O1874" i="12"/>
  <c r="O1875" i="12"/>
  <c r="O1876" i="12"/>
  <c r="O1877" i="12"/>
  <c r="O1878" i="12"/>
  <c r="O1879" i="12"/>
  <c r="O1880" i="12"/>
  <c r="O1881" i="12"/>
  <c r="O1882" i="12"/>
  <c r="O1883" i="12"/>
  <c r="O1884" i="12"/>
  <c r="O1885" i="12"/>
  <c r="O1886" i="12"/>
  <c r="O1887" i="12"/>
  <c r="O1888" i="12"/>
  <c r="O1889" i="12"/>
  <c r="O1890" i="12"/>
  <c r="O1891" i="12"/>
  <c r="O1892" i="12"/>
  <c r="O1893" i="12"/>
  <c r="O1894" i="12"/>
  <c r="O1895" i="12"/>
  <c r="O1896" i="12"/>
  <c r="O1897" i="12"/>
  <c r="O1898" i="12"/>
  <c r="O1899" i="12"/>
  <c r="O1900" i="12"/>
  <c r="O1901" i="12"/>
  <c r="O1902" i="12"/>
  <c r="O1903" i="12"/>
  <c r="O1904" i="12"/>
  <c r="O1905" i="12"/>
  <c r="O1906" i="12"/>
  <c r="O1907" i="12"/>
  <c r="O1908" i="12"/>
  <c r="O1909" i="12"/>
  <c r="O1910" i="12"/>
  <c r="O1911" i="12"/>
  <c r="O1912" i="12"/>
  <c r="O1913" i="12"/>
  <c r="O1914" i="12"/>
  <c r="O1915" i="12"/>
  <c r="O1916" i="12"/>
  <c r="O1917" i="12"/>
  <c r="O1918" i="12"/>
  <c r="O1919" i="12"/>
  <c r="O1920" i="12"/>
  <c r="O1921" i="12"/>
  <c r="O1922" i="12"/>
  <c r="O1923" i="12"/>
  <c r="O1924" i="12"/>
  <c r="O1925" i="12"/>
  <c r="O1926" i="12"/>
  <c r="O1927" i="12"/>
  <c r="O1928" i="12"/>
  <c r="O1929" i="12"/>
  <c r="O1930" i="12"/>
  <c r="O1931" i="12"/>
  <c r="O1932" i="12"/>
  <c r="O1933" i="12"/>
  <c r="O1934" i="12"/>
  <c r="O1935" i="12"/>
  <c r="O1936" i="12"/>
  <c r="O1937" i="12"/>
  <c r="O1938" i="12"/>
  <c r="O1939" i="12"/>
  <c r="O1940" i="12"/>
  <c r="O1941" i="12"/>
  <c r="O1942" i="12"/>
  <c r="O1943" i="12"/>
  <c r="O1944" i="12"/>
  <c r="O1945" i="12"/>
  <c r="O1946" i="12"/>
  <c r="O1947" i="12"/>
  <c r="O1948" i="12"/>
  <c r="O1949" i="12"/>
  <c r="O1950" i="12"/>
  <c r="O1951" i="12"/>
  <c r="O1952" i="12"/>
  <c r="O1953" i="12"/>
  <c r="O1954" i="12"/>
  <c r="O1955" i="12"/>
  <c r="O1956" i="12"/>
  <c r="O1957" i="12"/>
  <c r="O1958" i="12"/>
  <c r="O1959" i="12"/>
  <c r="O1960" i="12"/>
  <c r="O1961" i="12"/>
  <c r="O1962" i="12"/>
  <c r="O1963" i="12"/>
  <c r="O1964" i="12"/>
  <c r="O1965" i="12"/>
  <c r="O1966" i="12"/>
  <c r="O1967" i="12"/>
  <c r="O1968" i="12"/>
  <c r="O1969" i="12"/>
  <c r="O1970" i="12"/>
  <c r="O1971" i="12"/>
  <c r="O1972" i="12"/>
  <c r="O1973" i="12"/>
  <c r="O1974" i="12"/>
  <c r="O1975" i="12"/>
  <c r="O1976" i="12"/>
  <c r="O1977" i="12"/>
  <c r="O1978" i="12"/>
  <c r="O1979" i="12"/>
  <c r="O1980" i="12"/>
  <c r="O1981" i="12"/>
  <c r="O1982" i="12"/>
  <c r="O1983" i="12"/>
  <c r="O1984" i="12"/>
  <c r="O1985" i="12"/>
  <c r="O1986" i="12"/>
  <c r="O1987" i="12"/>
  <c r="O1988" i="12"/>
  <c r="O1989" i="12"/>
  <c r="O1990" i="12"/>
  <c r="O1991" i="12"/>
  <c r="O1992" i="12"/>
  <c r="O1993" i="12"/>
  <c r="O1994" i="12"/>
  <c r="O1995" i="12"/>
  <c r="O1996" i="12"/>
  <c r="O1997" i="12"/>
  <c r="O1998" i="12"/>
  <c r="O1999" i="12"/>
  <c r="O2000" i="12"/>
  <c r="O2001" i="12"/>
  <c r="O2002" i="12"/>
  <c r="O2003" i="12"/>
  <c r="O2004" i="12"/>
  <c r="O2005" i="12"/>
  <c r="O2006" i="12"/>
  <c r="O2007" i="12"/>
  <c r="O2008" i="12"/>
  <c r="O2009" i="12"/>
  <c r="O2010" i="12"/>
  <c r="O2011" i="12"/>
  <c r="O2012" i="12"/>
  <c r="O2013" i="12"/>
  <c r="O2014" i="12"/>
  <c r="O2015" i="12"/>
  <c r="O2016" i="12"/>
  <c r="O2017" i="12"/>
  <c r="O2018" i="12"/>
  <c r="O2019" i="12"/>
  <c r="O2020" i="12"/>
  <c r="O2021" i="12"/>
  <c r="O2022" i="12"/>
  <c r="O2023" i="12"/>
  <c r="O2024" i="12"/>
  <c r="O2025" i="12"/>
  <c r="O2026" i="12"/>
  <c r="O2027" i="12"/>
  <c r="O2028" i="12"/>
  <c r="O2029" i="12"/>
  <c r="O2030" i="12"/>
  <c r="O2031" i="12"/>
  <c r="O2032" i="12"/>
  <c r="O2033" i="12"/>
  <c r="O2034" i="12"/>
  <c r="O2035" i="12"/>
  <c r="O2036" i="12"/>
  <c r="O2037" i="12"/>
  <c r="O2038" i="12"/>
  <c r="O2039" i="12"/>
  <c r="O2040" i="12"/>
  <c r="O2041" i="12"/>
  <c r="O2042" i="12"/>
  <c r="O2043" i="12"/>
  <c r="O2044" i="12"/>
  <c r="O2045" i="12"/>
  <c r="O2046" i="12"/>
  <c r="O2047" i="12"/>
  <c r="O2048" i="12"/>
  <c r="O2049" i="12"/>
  <c r="O2050" i="12"/>
  <c r="O2051" i="12"/>
  <c r="O2052" i="12"/>
  <c r="O2053" i="12"/>
  <c r="O2054" i="12"/>
  <c r="O2055" i="12"/>
  <c r="O2056" i="12"/>
  <c r="O2057" i="12"/>
  <c r="O2058" i="12"/>
  <c r="O2059" i="12"/>
  <c r="O2060" i="12"/>
  <c r="O2061" i="12"/>
  <c r="O2062" i="12"/>
  <c r="O2063" i="12"/>
  <c r="O2064" i="12"/>
  <c r="O2065" i="12"/>
  <c r="O2066" i="12"/>
  <c r="O2067" i="12"/>
  <c r="O2068" i="12"/>
  <c r="O2069" i="12"/>
  <c r="O2070" i="12"/>
  <c r="O2071" i="12"/>
  <c r="O2072" i="12"/>
  <c r="O2073" i="12"/>
  <c r="O2074" i="12"/>
  <c r="O2075" i="12"/>
  <c r="O2076" i="12"/>
  <c r="O2077" i="12"/>
  <c r="O2078" i="12"/>
  <c r="O2079" i="12"/>
  <c r="O2080" i="12"/>
  <c r="O2081" i="12"/>
  <c r="O2082" i="12"/>
  <c r="O2083" i="12"/>
  <c r="O2084" i="12"/>
  <c r="O2085" i="12"/>
  <c r="O2086" i="12"/>
  <c r="O2087" i="12"/>
  <c r="O2088" i="12"/>
  <c r="O2089" i="12"/>
  <c r="O2090" i="12"/>
  <c r="O2091" i="12"/>
  <c r="O2092" i="12"/>
  <c r="O2093" i="12"/>
  <c r="O2094" i="12"/>
  <c r="O2095" i="12"/>
  <c r="O2096" i="12"/>
  <c r="O2097" i="12"/>
  <c r="O2098" i="12"/>
  <c r="O2099" i="12"/>
  <c r="O2100" i="12"/>
  <c r="O2101" i="12"/>
  <c r="O2102" i="12"/>
  <c r="O2103" i="12"/>
  <c r="O2104" i="12"/>
  <c r="O2105" i="12"/>
  <c r="O2106" i="12"/>
  <c r="O2107" i="12"/>
  <c r="O2108" i="12"/>
  <c r="O2109" i="12"/>
  <c r="O2110" i="12"/>
  <c r="O2111" i="12"/>
  <c r="O2112" i="12"/>
  <c r="O2113" i="12"/>
  <c r="O2114" i="12"/>
  <c r="O2115" i="12"/>
  <c r="O2116" i="12"/>
  <c r="O2117" i="12"/>
  <c r="O2118" i="12"/>
  <c r="O2119" i="12"/>
  <c r="O2120" i="12"/>
  <c r="O2121" i="12"/>
  <c r="O2122" i="12"/>
  <c r="O2123" i="12"/>
  <c r="O2124" i="12"/>
  <c r="O2125" i="12"/>
  <c r="O2126" i="12"/>
  <c r="O2127" i="12"/>
  <c r="O2128" i="12"/>
  <c r="O2129" i="12"/>
  <c r="O2130" i="12"/>
  <c r="O2131" i="12"/>
  <c r="O2132" i="12"/>
  <c r="O2133" i="12"/>
  <c r="O2134" i="12"/>
  <c r="O2135" i="12"/>
  <c r="O2136" i="12"/>
  <c r="O2137" i="12"/>
  <c r="O2138" i="12"/>
  <c r="O2139" i="12"/>
  <c r="O2140" i="12"/>
  <c r="O2141" i="12"/>
  <c r="O2142" i="12"/>
  <c r="O2143" i="12"/>
  <c r="O2144" i="12"/>
  <c r="O2145" i="12"/>
  <c r="O2146" i="12"/>
  <c r="O2147" i="12"/>
  <c r="O2148" i="12"/>
  <c r="O2149" i="12"/>
  <c r="O2150" i="12"/>
  <c r="O2151" i="12"/>
  <c r="O2152" i="12"/>
  <c r="O2153" i="12"/>
  <c r="O2154" i="12"/>
  <c r="O2155" i="12"/>
  <c r="O2156" i="12"/>
  <c r="O2157" i="12"/>
  <c r="O2158" i="12"/>
  <c r="O2159" i="12"/>
  <c r="O2160" i="12"/>
  <c r="O2161" i="12"/>
  <c r="O2162" i="12"/>
  <c r="O2163" i="12"/>
  <c r="O2164" i="12"/>
  <c r="O2165" i="12"/>
  <c r="O2166" i="12"/>
  <c r="O2167" i="12"/>
  <c r="O2168" i="12"/>
  <c r="O2169" i="12"/>
  <c r="O2170" i="12"/>
  <c r="O2171" i="12"/>
  <c r="O2172" i="12"/>
  <c r="O2173" i="12"/>
  <c r="O2174" i="12"/>
  <c r="O2175" i="12"/>
  <c r="O2176" i="12"/>
  <c r="O2177" i="12"/>
  <c r="O2178" i="12"/>
  <c r="O2179" i="12"/>
  <c r="O2180" i="12"/>
  <c r="O2181" i="12"/>
  <c r="O2182" i="12"/>
  <c r="O2183" i="12"/>
  <c r="O2184" i="12"/>
  <c r="O2185" i="12"/>
  <c r="O2186" i="12"/>
  <c r="O2187" i="12"/>
  <c r="O2188" i="12"/>
  <c r="O2189" i="12"/>
  <c r="O2190" i="12"/>
  <c r="O2191" i="12"/>
  <c r="O2192" i="12"/>
  <c r="O2193" i="12"/>
  <c r="O2194" i="12"/>
  <c r="O2195" i="12"/>
  <c r="O2196" i="12"/>
  <c r="O2197" i="12"/>
  <c r="O2198" i="12"/>
  <c r="O2199" i="12"/>
  <c r="O2200" i="12"/>
  <c r="O2201" i="12"/>
  <c r="O2202" i="12"/>
  <c r="O2203" i="12"/>
  <c r="O2204" i="12"/>
  <c r="O2205" i="12"/>
  <c r="O2206" i="12"/>
  <c r="O2207" i="12"/>
  <c r="O2208" i="12"/>
  <c r="O2209" i="12"/>
  <c r="O2210" i="12"/>
  <c r="O2211" i="12"/>
  <c r="O2212" i="12"/>
  <c r="O2213" i="12"/>
  <c r="O2214" i="12"/>
  <c r="O2215" i="12"/>
  <c r="O2216" i="12"/>
  <c r="O2217" i="12"/>
  <c r="O2218" i="12"/>
  <c r="O2219" i="12"/>
  <c r="O2220" i="12"/>
  <c r="O2221" i="12"/>
  <c r="O2222" i="12"/>
  <c r="O2223" i="12"/>
  <c r="O2224" i="12"/>
  <c r="O2225" i="12"/>
  <c r="O2226" i="12"/>
  <c r="O2227" i="12"/>
  <c r="O2228" i="12"/>
  <c r="O2229" i="12"/>
  <c r="O2230" i="12"/>
  <c r="O2231" i="12"/>
  <c r="O2232" i="12"/>
  <c r="O2233" i="12"/>
  <c r="O2234" i="12"/>
  <c r="O2235" i="12"/>
  <c r="O2236" i="12"/>
  <c r="O2237" i="12"/>
  <c r="O2238" i="12"/>
  <c r="O2239" i="12"/>
  <c r="O2240" i="12"/>
  <c r="O2241" i="12"/>
  <c r="O2242" i="12"/>
  <c r="O2243" i="12"/>
  <c r="O2244" i="12"/>
  <c r="O2245" i="12"/>
  <c r="O2246" i="12"/>
  <c r="O2247" i="12"/>
  <c r="O2248" i="12"/>
  <c r="O2249" i="12"/>
  <c r="O2250" i="12"/>
  <c r="O2251" i="12"/>
  <c r="O2252" i="12"/>
  <c r="O2253" i="12"/>
  <c r="O2254" i="12"/>
  <c r="O2255" i="12"/>
  <c r="O2256" i="12"/>
  <c r="O2257" i="12"/>
  <c r="O2258" i="12"/>
  <c r="O2259" i="12"/>
  <c r="O2260" i="12"/>
  <c r="O2261" i="12"/>
  <c r="O2262" i="12"/>
  <c r="O2263" i="12"/>
  <c r="O2264" i="12"/>
  <c r="O2265" i="12"/>
  <c r="O2266" i="12"/>
  <c r="O2267" i="12"/>
  <c r="O2268" i="12"/>
  <c r="O2269" i="12"/>
  <c r="O2270" i="12"/>
  <c r="O2271" i="12"/>
  <c r="O2272" i="12"/>
  <c r="O2273" i="12"/>
  <c r="O2274" i="12"/>
  <c r="O2275" i="12"/>
  <c r="O2276" i="12"/>
  <c r="O2277" i="12"/>
  <c r="O2278" i="12"/>
  <c r="O2279" i="12"/>
  <c r="O2280" i="12"/>
  <c r="O2281" i="12"/>
  <c r="O2282" i="12"/>
  <c r="O2283" i="12"/>
  <c r="O2284" i="12"/>
  <c r="O2285" i="12"/>
  <c r="O2286" i="12"/>
  <c r="O2287" i="12"/>
  <c r="O2288" i="12"/>
  <c r="O2289" i="12"/>
  <c r="O2290" i="12"/>
  <c r="O2291" i="12"/>
  <c r="O2292" i="12"/>
  <c r="O2293" i="12"/>
  <c r="O2294" i="12"/>
  <c r="O2295" i="12"/>
  <c r="O2296" i="12"/>
  <c r="O2297" i="12"/>
  <c r="O2298" i="12"/>
  <c r="O2299" i="12"/>
  <c r="O2300" i="12"/>
  <c r="O2301" i="12"/>
  <c r="O2302" i="12"/>
  <c r="O2303" i="12"/>
  <c r="O2304" i="12"/>
  <c r="O2305" i="12"/>
  <c r="O2306" i="12"/>
  <c r="O2307" i="12"/>
  <c r="O2308" i="12"/>
  <c r="O2309" i="12"/>
  <c r="O2310" i="12"/>
  <c r="O2311" i="12"/>
  <c r="O2312" i="12"/>
  <c r="O2313" i="12"/>
  <c r="O2314" i="12"/>
  <c r="O2315" i="12"/>
  <c r="O2316" i="12"/>
  <c r="O2317" i="12"/>
  <c r="O2318" i="12"/>
  <c r="O2319" i="12"/>
  <c r="O2320" i="12"/>
  <c r="O2321" i="12"/>
  <c r="O2322" i="12"/>
  <c r="O2323" i="12"/>
  <c r="O2324" i="12"/>
  <c r="O2325" i="12"/>
  <c r="O2326" i="12"/>
  <c r="O2327" i="12"/>
  <c r="O2328" i="12"/>
  <c r="O2329" i="12"/>
  <c r="O2330" i="12"/>
  <c r="O2331" i="12"/>
  <c r="O2332" i="12"/>
  <c r="O2333" i="12"/>
  <c r="O2334" i="12"/>
  <c r="O2335" i="12"/>
  <c r="O2336" i="12"/>
  <c r="O2337" i="12"/>
  <c r="O2338" i="12"/>
  <c r="O2339" i="12"/>
  <c r="O2340" i="12"/>
  <c r="O2341" i="12"/>
  <c r="O2342" i="12"/>
  <c r="O2343" i="12"/>
  <c r="O2344" i="12"/>
  <c r="O2345" i="12"/>
  <c r="O2346" i="12"/>
  <c r="O2347" i="12"/>
  <c r="O2348" i="12"/>
  <c r="O2349" i="12"/>
  <c r="O2350" i="12"/>
  <c r="O2351" i="12"/>
  <c r="O2352" i="12"/>
  <c r="O2353" i="12"/>
  <c r="O2354" i="12"/>
  <c r="O2355" i="12"/>
  <c r="O2356" i="12"/>
  <c r="O2357" i="12"/>
  <c r="O2358" i="12"/>
  <c r="O2359" i="12"/>
  <c r="O2360" i="12"/>
  <c r="O2361" i="12"/>
  <c r="O2362" i="12"/>
  <c r="O2363" i="12"/>
  <c r="O2364" i="12"/>
  <c r="O2365" i="12"/>
  <c r="O2366" i="12"/>
  <c r="O2367" i="12"/>
  <c r="O2368" i="12"/>
  <c r="O2369" i="12"/>
  <c r="O2370" i="12"/>
  <c r="O2371" i="12"/>
  <c r="O2372" i="12"/>
  <c r="O2373" i="12"/>
  <c r="O2374" i="12"/>
  <c r="O2375" i="12"/>
  <c r="O2376" i="12"/>
  <c r="O2377" i="12"/>
  <c r="O2378" i="12"/>
  <c r="O2379" i="12"/>
  <c r="O2380" i="12"/>
  <c r="O2381" i="12"/>
  <c r="O2382" i="12"/>
  <c r="O2383" i="12"/>
  <c r="O2384" i="12"/>
  <c r="O2385" i="12"/>
  <c r="O2386" i="12"/>
  <c r="O2387" i="12"/>
  <c r="O2388" i="12"/>
  <c r="O2389" i="12"/>
  <c r="O2390" i="12"/>
  <c r="O2391" i="12"/>
  <c r="O2392" i="12"/>
  <c r="O2393" i="12"/>
  <c r="O2394" i="12"/>
  <c r="O2395" i="12"/>
  <c r="O2396" i="12"/>
  <c r="O2397" i="12"/>
  <c r="O2398" i="12"/>
  <c r="O2399" i="12"/>
  <c r="O2400" i="12"/>
  <c r="O2401" i="12"/>
  <c r="O2402" i="12"/>
  <c r="O2403" i="12"/>
  <c r="O2404" i="12"/>
  <c r="O2405" i="12"/>
  <c r="O2406" i="12"/>
  <c r="O2407" i="12"/>
  <c r="O2408" i="12"/>
  <c r="O2409" i="12"/>
  <c r="O2410" i="12"/>
  <c r="O2411" i="12"/>
  <c r="O2412" i="12"/>
  <c r="O2413" i="12"/>
  <c r="O2414" i="12"/>
  <c r="O2415" i="12"/>
  <c r="O2416" i="12"/>
  <c r="O2417" i="12"/>
  <c r="O2418" i="12"/>
  <c r="O2419" i="12"/>
  <c r="O2420" i="12"/>
  <c r="O2421" i="12"/>
  <c r="O2422" i="12"/>
  <c r="O2423" i="12"/>
  <c r="O2424" i="12"/>
  <c r="O2425" i="12"/>
  <c r="O2426" i="12"/>
  <c r="O2427" i="12"/>
  <c r="O2428" i="12"/>
  <c r="O2429" i="12"/>
  <c r="O2430" i="12"/>
  <c r="O2431" i="12"/>
  <c r="O2432" i="12"/>
  <c r="O2433" i="12"/>
  <c r="O2434" i="12"/>
  <c r="O2435" i="12"/>
  <c r="O2436" i="12"/>
  <c r="O2437" i="12"/>
  <c r="O2438" i="12"/>
  <c r="O2439" i="12"/>
  <c r="O2440" i="12"/>
  <c r="O2441" i="12"/>
  <c r="O2442" i="12"/>
  <c r="O2443" i="12"/>
  <c r="O2444" i="12"/>
  <c r="O2445" i="12"/>
  <c r="O2446" i="12"/>
  <c r="O2447" i="12"/>
  <c r="O2448" i="12"/>
  <c r="O2449" i="12"/>
  <c r="O2450" i="12"/>
  <c r="O2451" i="12"/>
  <c r="O2452" i="12"/>
  <c r="O2453" i="12"/>
  <c r="O2454" i="12"/>
  <c r="O2455" i="12"/>
  <c r="O2456" i="12"/>
  <c r="O2457" i="12"/>
  <c r="O2458" i="12"/>
  <c r="O2459" i="12"/>
  <c r="O2460" i="12"/>
  <c r="O2461" i="12"/>
  <c r="O2462" i="12"/>
  <c r="O2463" i="12"/>
  <c r="O2464" i="12"/>
  <c r="O2465" i="12"/>
  <c r="O2466" i="12"/>
  <c r="O2467" i="12"/>
  <c r="O2468" i="12"/>
  <c r="O2469" i="12"/>
  <c r="O2470" i="12"/>
  <c r="O2471" i="12"/>
  <c r="O2472" i="12"/>
  <c r="O2473" i="12"/>
  <c r="O2474" i="12"/>
  <c r="O2475" i="12"/>
  <c r="O2476" i="12"/>
  <c r="O2477" i="12"/>
  <c r="O2478" i="12"/>
  <c r="O2479" i="12"/>
  <c r="O2480" i="12"/>
  <c r="O2481" i="12"/>
  <c r="O2482" i="12"/>
  <c r="O2483" i="12"/>
  <c r="O2484" i="12"/>
  <c r="O2485" i="12"/>
  <c r="O2486" i="12"/>
  <c r="O2487" i="12"/>
  <c r="O2488" i="12"/>
  <c r="O2489" i="12"/>
  <c r="O2490" i="12"/>
  <c r="O2491" i="12"/>
  <c r="O2492" i="12"/>
  <c r="O2493" i="12"/>
  <c r="O2494" i="12"/>
  <c r="O2495" i="12"/>
  <c r="O2496" i="12"/>
  <c r="O2497" i="12"/>
  <c r="O2498" i="12"/>
  <c r="O2499" i="12"/>
  <c r="O2500" i="12"/>
  <c r="O2501" i="12"/>
  <c r="O2502" i="12"/>
  <c r="O2503" i="12"/>
  <c r="O2504" i="12"/>
  <c r="O2505" i="12"/>
  <c r="O2506" i="12"/>
  <c r="O2507" i="12"/>
  <c r="O2508" i="12"/>
  <c r="O2509" i="12"/>
  <c r="O2510" i="12"/>
  <c r="O2511" i="12"/>
  <c r="O2512" i="12"/>
  <c r="O2513" i="12"/>
  <c r="O2514" i="12"/>
  <c r="O2515" i="12"/>
  <c r="O2516" i="12"/>
  <c r="O2517" i="12"/>
  <c r="O2518" i="12"/>
  <c r="O2519" i="12"/>
  <c r="O2520" i="12"/>
  <c r="O2521" i="12"/>
  <c r="O2522" i="12"/>
  <c r="O2523" i="12"/>
  <c r="O2524" i="12"/>
  <c r="O2525" i="12"/>
  <c r="O2526" i="12"/>
  <c r="O2527" i="12"/>
  <c r="O2528" i="12"/>
  <c r="O2529" i="12"/>
  <c r="O2530" i="12"/>
  <c r="O2531" i="12"/>
  <c r="O2532" i="12"/>
  <c r="O2533" i="12"/>
  <c r="O2534" i="12"/>
  <c r="O2535" i="12"/>
  <c r="O2536" i="12"/>
  <c r="O2537" i="12"/>
  <c r="O2538" i="12"/>
  <c r="O2539" i="12"/>
  <c r="O2540" i="12"/>
  <c r="O2541" i="12"/>
  <c r="O2542" i="12"/>
  <c r="O2543" i="12"/>
  <c r="O2544" i="12"/>
  <c r="O2545" i="12"/>
  <c r="O2546" i="12"/>
  <c r="O2547" i="12"/>
  <c r="O2548" i="12"/>
  <c r="O2549" i="12"/>
  <c r="O2550" i="12"/>
  <c r="O2551" i="12"/>
  <c r="O2552" i="12"/>
  <c r="O2553" i="12"/>
  <c r="O2554" i="12"/>
  <c r="O2555" i="12"/>
  <c r="O2556" i="12"/>
  <c r="O2557" i="12"/>
  <c r="O2558" i="12"/>
  <c r="O2559" i="12"/>
  <c r="O2560" i="12"/>
  <c r="O2561" i="12"/>
  <c r="O2562" i="12"/>
  <c r="O2563" i="12"/>
  <c r="O2564" i="12"/>
  <c r="O2565" i="12"/>
  <c r="O2566" i="12"/>
  <c r="O2567" i="12"/>
  <c r="O2568" i="12"/>
  <c r="O2569" i="12"/>
  <c r="O2570" i="12"/>
  <c r="O2571" i="12"/>
  <c r="O2572" i="12"/>
  <c r="O2573" i="12"/>
  <c r="O2574" i="12"/>
  <c r="O2575" i="12"/>
  <c r="O2576" i="12"/>
  <c r="O2577" i="12"/>
  <c r="O2578" i="12"/>
  <c r="O2579" i="12"/>
  <c r="O2580" i="12"/>
  <c r="O2581" i="12"/>
  <c r="O2582" i="12"/>
  <c r="O2583" i="12"/>
  <c r="O2584" i="12"/>
  <c r="O2585" i="12"/>
  <c r="O2586" i="12"/>
  <c r="O2587" i="12"/>
  <c r="O2588" i="12"/>
  <c r="O2589" i="12"/>
  <c r="O2590" i="12"/>
  <c r="O2591" i="12"/>
  <c r="O2592" i="12"/>
  <c r="O2593" i="12"/>
  <c r="O2594" i="12"/>
  <c r="O2595" i="12"/>
  <c r="O2596" i="12"/>
  <c r="O2597" i="12"/>
  <c r="O2598" i="12"/>
  <c r="O2599" i="12"/>
  <c r="O2600" i="12"/>
  <c r="O2601" i="12"/>
  <c r="O2602" i="12"/>
  <c r="O2603" i="12"/>
  <c r="O2604" i="12"/>
  <c r="O2605" i="12"/>
  <c r="O2606" i="12"/>
  <c r="O2607" i="12"/>
  <c r="O2608" i="12"/>
  <c r="O2609" i="12"/>
  <c r="O2610" i="12"/>
  <c r="O2611" i="12"/>
  <c r="O2612" i="12"/>
  <c r="O2613" i="12"/>
  <c r="O2614" i="12"/>
  <c r="O2615" i="12"/>
  <c r="O2616" i="12"/>
  <c r="O2617" i="12"/>
  <c r="O2618" i="12"/>
  <c r="O2619" i="12"/>
  <c r="O2620" i="12"/>
  <c r="O2621" i="12"/>
  <c r="O2622" i="12"/>
  <c r="O2623" i="12"/>
  <c r="O2624" i="12"/>
  <c r="O2625" i="12"/>
  <c r="O2626" i="12"/>
  <c r="O2627" i="12"/>
  <c r="O2628" i="12"/>
  <c r="O2629" i="12"/>
  <c r="O2630" i="12"/>
  <c r="O2631" i="12"/>
  <c r="O2632" i="12"/>
  <c r="O2633" i="12"/>
  <c r="O2634" i="12"/>
  <c r="O2635" i="12"/>
  <c r="O2636" i="12"/>
  <c r="O2637" i="12"/>
  <c r="O2638" i="12"/>
  <c r="O2639" i="12"/>
  <c r="O2640" i="12"/>
  <c r="O2641" i="12"/>
  <c r="O2642" i="12"/>
  <c r="O2643" i="12"/>
  <c r="O2644" i="12"/>
  <c r="O2645" i="12"/>
  <c r="O2646" i="12"/>
  <c r="O2647" i="12"/>
  <c r="O2648" i="12"/>
  <c r="O2649" i="12"/>
  <c r="O2650" i="12"/>
  <c r="O2651" i="12"/>
  <c r="O2652" i="12"/>
  <c r="O2653" i="12"/>
  <c r="O2654" i="12"/>
  <c r="O2655" i="12"/>
  <c r="O2656" i="12"/>
  <c r="O2657" i="12"/>
  <c r="O2658" i="12"/>
  <c r="O2659" i="12"/>
  <c r="O2660" i="12"/>
  <c r="O2661" i="12"/>
  <c r="O2662" i="12"/>
  <c r="O2663" i="12"/>
  <c r="O2664" i="12"/>
  <c r="O2665" i="12"/>
  <c r="O2666" i="12"/>
  <c r="O2667" i="12"/>
  <c r="O2668" i="12"/>
  <c r="O2669" i="12"/>
  <c r="O2670" i="12"/>
  <c r="O2671" i="12"/>
  <c r="O2672" i="12"/>
  <c r="O2673" i="12"/>
  <c r="O2674" i="12"/>
  <c r="O2675" i="12"/>
  <c r="O2676" i="12"/>
  <c r="O2677" i="12"/>
  <c r="O2678" i="12"/>
  <c r="O2679" i="12"/>
  <c r="O2680" i="12"/>
  <c r="O2681" i="12"/>
  <c r="O2682" i="12"/>
  <c r="O2683" i="12"/>
  <c r="O2684" i="12"/>
  <c r="O2685" i="12"/>
  <c r="O2686" i="12"/>
  <c r="O2687" i="12"/>
  <c r="O2688" i="12"/>
  <c r="O2689" i="12"/>
  <c r="O2690" i="12"/>
  <c r="O2691" i="12"/>
  <c r="O2692" i="12"/>
  <c r="O2693" i="12"/>
  <c r="O2694" i="12"/>
  <c r="O2695" i="12"/>
  <c r="O2696" i="12"/>
  <c r="O2697" i="12"/>
  <c r="O2698" i="12"/>
  <c r="O2699" i="12"/>
  <c r="O2700" i="12"/>
  <c r="O2701" i="12"/>
  <c r="O2702" i="12"/>
  <c r="O2703" i="12"/>
  <c r="O2704" i="12"/>
  <c r="O2705" i="12"/>
  <c r="O2706" i="12"/>
  <c r="O2707" i="12"/>
  <c r="O2708" i="12"/>
  <c r="O2709" i="12"/>
  <c r="O2710" i="12"/>
  <c r="O2711" i="12"/>
  <c r="O2712" i="12"/>
  <c r="O2713" i="12"/>
  <c r="O2714" i="12"/>
  <c r="O2715" i="12"/>
  <c r="O2716" i="12"/>
  <c r="O2717" i="12"/>
  <c r="O2718" i="12"/>
  <c r="O2719" i="12"/>
  <c r="O2720" i="12"/>
  <c r="O2721" i="12"/>
  <c r="O2722" i="12"/>
  <c r="O2723" i="12"/>
  <c r="O2724" i="12"/>
  <c r="O2725" i="12"/>
  <c r="O2726" i="12"/>
  <c r="O2727" i="12"/>
  <c r="O2728" i="12"/>
  <c r="O2729" i="12"/>
  <c r="O2730" i="12"/>
  <c r="O2731" i="12"/>
  <c r="O2732" i="12"/>
  <c r="O2733" i="12"/>
  <c r="O2734" i="12"/>
  <c r="O2735" i="12"/>
  <c r="O2736" i="12"/>
  <c r="O2737" i="12"/>
  <c r="O2738" i="12"/>
  <c r="O2739" i="12"/>
  <c r="O2740" i="12"/>
  <c r="O2741" i="12"/>
  <c r="O2742" i="12"/>
  <c r="O2743" i="12"/>
  <c r="O2744" i="12"/>
  <c r="O2745" i="12"/>
  <c r="O2746" i="12"/>
  <c r="O2747" i="12"/>
  <c r="O2748" i="12"/>
  <c r="O2749" i="12"/>
  <c r="O2750" i="12"/>
  <c r="O2751" i="12"/>
  <c r="O2752" i="12"/>
  <c r="O2753" i="12"/>
  <c r="O2754" i="12"/>
  <c r="O2755" i="12"/>
  <c r="O2756" i="12"/>
  <c r="O2757" i="12"/>
  <c r="O2758" i="12"/>
  <c r="O2759" i="12"/>
  <c r="O2760" i="12"/>
  <c r="O2761" i="12"/>
  <c r="O2762" i="12"/>
  <c r="O2763" i="12"/>
  <c r="O2764" i="12"/>
  <c r="O2765" i="12"/>
  <c r="O2766" i="12"/>
  <c r="O2767" i="12"/>
  <c r="O2768" i="12"/>
  <c r="O2769" i="12"/>
  <c r="O2770" i="12"/>
  <c r="O2771" i="12"/>
  <c r="O2772" i="12"/>
  <c r="O2773" i="12"/>
  <c r="O2774" i="12"/>
  <c r="O2775" i="12"/>
  <c r="O2776" i="12"/>
  <c r="O2777" i="12"/>
  <c r="O2778" i="12"/>
  <c r="O2779" i="12"/>
  <c r="O2780" i="12"/>
  <c r="O2781" i="12"/>
  <c r="O2782" i="12"/>
  <c r="O2783" i="12"/>
  <c r="O2784" i="12"/>
  <c r="O2785" i="12"/>
  <c r="O2786" i="12"/>
  <c r="O2787" i="12"/>
  <c r="O2788" i="12"/>
  <c r="O2789" i="12"/>
  <c r="O2790" i="12"/>
  <c r="O2791" i="12"/>
  <c r="O2792" i="12"/>
  <c r="O2793" i="12"/>
  <c r="O2794" i="12"/>
  <c r="O2795" i="12"/>
  <c r="O2796" i="12"/>
  <c r="O2797" i="12"/>
  <c r="O2798" i="12"/>
  <c r="O2799" i="12"/>
  <c r="O2800" i="12"/>
  <c r="O2801" i="12"/>
  <c r="O2802" i="12"/>
  <c r="O2803" i="12"/>
  <c r="O2804" i="12"/>
  <c r="O2805" i="12"/>
  <c r="O2806" i="12"/>
  <c r="O2807" i="12"/>
  <c r="O2808" i="12"/>
  <c r="O2809" i="12"/>
  <c r="O2810" i="12"/>
  <c r="O2811" i="12"/>
  <c r="O2812" i="12"/>
  <c r="O2813" i="12"/>
  <c r="O2814" i="12"/>
  <c r="O2815" i="12"/>
  <c r="O2816" i="12"/>
  <c r="O2817" i="12"/>
  <c r="O2818" i="12"/>
  <c r="O2819" i="12"/>
  <c r="O2820" i="12"/>
  <c r="O2821" i="12"/>
  <c r="O2822" i="12"/>
  <c r="O2823" i="12"/>
  <c r="O2824" i="12"/>
  <c r="O2825" i="12"/>
  <c r="O2826" i="12"/>
  <c r="O2827" i="12"/>
  <c r="O2828" i="12"/>
  <c r="O2829" i="12"/>
  <c r="O2830" i="12"/>
  <c r="O2831" i="12"/>
  <c r="O2832" i="12"/>
  <c r="O2833" i="12"/>
  <c r="O2834" i="12"/>
  <c r="O2835" i="12"/>
  <c r="O2836" i="12"/>
  <c r="O2837" i="12"/>
  <c r="O2838" i="12"/>
  <c r="O2839" i="12"/>
  <c r="O2840" i="12"/>
  <c r="O2841" i="12"/>
  <c r="O2842" i="12"/>
  <c r="O2843" i="12"/>
  <c r="O2844" i="12"/>
  <c r="O2845" i="12"/>
  <c r="O2846" i="12"/>
  <c r="O2847" i="12"/>
  <c r="O2848" i="12"/>
  <c r="O2849" i="12"/>
  <c r="O2850" i="12"/>
  <c r="O2851" i="12"/>
  <c r="O2852" i="12"/>
  <c r="O2853" i="12"/>
  <c r="O2854" i="12"/>
  <c r="O2855" i="12"/>
  <c r="O2856" i="12"/>
  <c r="O2857" i="12"/>
  <c r="O2858" i="12"/>
  <c r="O2859" i="12"/>
  <c r="O2860" i="12"/>
  <c r="O2861" i="12"/>
  <c r="O2862" i="12"/>
  <c r="O2863" i="12"/>
  <c r="O2864" i="12"/>
  <c r="O2865" i="12"/>
  <c r="O2866" i="12"/>
  <c r="O2867" i="12"/>
  <c r="O2868" i="12"/>
  <c r="O2869" i="12"/>
  <c r="O2870" i="12"/>
  <c r="O2871" i="12"/>
  <c r="O2872" i="12"/>
  <c r="O2873" i="12"/>
  <c r="O2874" i="12"/>
  <c r="O2875" i="12"/>
  <c r="O2876" i="12"/>
  <c r="O2877" i="12"/>
  <c r="O2878" i="12"/>
  <c r="O2879" i="12"/>
  <c r="O2880" i="12"/>
  <c r="O2881" i="12"/>
  <c r="O2882" i="12"/>
  <c r="O2883" i="12"/>
  <c r="O2884" i="12"/>
  <c r="O2885" i="12"/>
  <c r="O2886" i="12"/>
  <c r="O2887" i="12"/>
  <c r="O2888" i="12"/>
  <c r="O2889" i="12"/>
  <c r="O2890" i="12"/>
  <c r="O2891" i="12"/>
  <c r="O2892" i="12"/>
  <c r="O2893" i="12"/>
  <c r="O2894" i="12"/>
  <c r="O2895" i="12"/>
  <c r="O2896" i="12"/>
  <c r="O2897" i="12"/>
  <c r="O2898" i="12"/>
  <c r="O2899" i="12"/>
  <c r="O2900" i="12"/>
  <c r="O2901" i="12"/>
  <c r="O2902" i="12"/>
  <c r="O2903" i="12"/>
  <c r="O2904" i="12"/>
  <c r="O2905" i="12"/>
  <c r="O2906" i="12"/>
  <c r="O2907" i="12"/>
  <c r="O2908" i="12"/>
  <c r="O2909" i="12"/>
  <c r="O2910" i="12"/>
  <c r="O2911" i="12"/>
  <c r="O2912" i="12"/>
  <c r="O2913" i="12"/>
  <c r="O2914" i="12"/>
  <c r="O2915" i="12"/>
  <c r="O2916" i="12"/>
  <c r="O2917" i="12"/>
  <c r="O2918" i="12"/>
  <c r="O2919" i="12"/>
  <c r="O2920" i="12"/>
  <c r="O2921" i="12"/>
  <c r="O2922" i="12"/>
  <c r="O2923" i="12"/>
  <c r="O2924" i="12"/>
  <c r="O2925" i="12"/>
  <c r="O2926" i="12"/>
  <c r="O2927" i="12"/>
  <c r="O2928" i="12"/>
  <c r="O2929" i="12"/>
  <c r="O2930" i="12"/>
  <c r="O2931" i="12"/>
  <c r="O2932" i="12"/>
  <c r="O2933" i="12"/>
  <c r="O2934" i="12"/>
  <c r="O2935" i="12"/>
  <c r="O2936" i="12"/>
  <c r="O2937" i="12"/>
  <c r="O2938" i="12"/>
  <c r="O2939" i="12"/>
  <c r="O2940" i="12"/>
  <c r="O2941" i="12"/>
  <c r="O2942" i="12"/>
  <c r="O2943" i="12"/>
  <c r="O2944" i="12"/>
  <c r="O2945" i="12"/>
  <c r="O2946" i="12"/>
  <c r="O2947" i="12"/>
  <c r="O2948" i="12"/>
  <c r="O2949" i="12"/>
  <c r="O2950" i="12"/>
  <c r="O2951" i="12"/>
  <c r="O2952" i="12"/>
  <c r="O2953" i="12"/>
  <c r="O2954" i="12"/>
  <c r="O2955" i="12"/>
  <c r="O2956" i="12"/>
  <c r="O2957" i="12"/>
  <c r="O2958" i="12"/>
  <c r="O2959" i="12"/>
  <c r="O2960" i="12"/>
  <c r="O2961" i="12"/>
  <c r="O2962" i="12"/>
  <c r="O2963" i="12"/>
  <c r="O2964" i="12"/>
  <c r="O2965" i="12"/>
  <c r="O2966" i="12"/>
  <c r="O2967" i="12"/>
  <c r="O2968" i="12"/>
  <c r="O2969" i="12"/>
  <c r="O2970" i="12"/>
  <c r="O2971" i="12"/>
  <c r="O2972" i="12"/>
  <c r="O2973" i="12"/>
  <c r="O2974" i="12"/>
  <c r="O2975" i="12"/>
  <c r="O2976" i="12"/>
  <c r="O2977" i="12"/>
  <c r="O2978" i="12"/>
  <c r="O2979" i="12"/>
  <c r="O2980" i="12"/>
  <c r="O2981" i="12"/>
  <c r="O2982" i="12"/>
  <c r="O2983" i="12"/>
  <c r="O2984" i="12"/>
  <c r="O2985" i="12"/>
  <c r="O2986" i="12"/>
  <c r="O2987" i="12"/>
  <c r="O2988" i="12"/>
  <c r="O2989" i="12"/>
  <c r="O2990" i="12"/>
  <c r="O2991" i="12"/>
  <c r="O2992" i="12"/>
  <c r="O2993" i="12"/>
  <c r="O2994" i="12"/>
  <c r="O2995" i="12"/>
  <c r="O2996" i="12"/>
  <c r="O2997" i="12"/>
  <c r="O2998" i="12"/>
  <c r="O2999" i="12"/>
  <c r="O3000" i="12"/>
  <c r="O3001" i="12"/>
  <c r="O3002" i="12"/>
  <c r="O3003" i="12"/>
  <c r="O3004" i="12"/>
  <c r="O3005" i="12"/>
  <c r="O3006" i="12"/>
  <c r="O3007" i="12"/>
  <c r="O3008" i="12"/>
  <c r="O3009" i="12"/>
  <c r="O3010" i="12"/>
  <c r="O3011" i="12"/>
  <c r="O3012" i="12"/>
  <c r="O3013" i="12"/>
  <c r="O3014" i="12"/>
  <c r="O3015" i="12"/>
  <c r="O3016" i="12"/>
  <c r="O3017" i="12"/>
  <c r="O3018" i="12"/>
  <c r="O3019" i="12"/>
  <c r="O3020" i="12"/>
  <c r="O3021" i="12"/>
  <c r="O3022" i="12"/>
  <c r="O3023" i="12"/>
  <c r="O3024" i="12"/>
  <c r="O3025" i="12"/>
  <c r="O3026" i="12"/>
  <c r="O3027" i="12"/>
  <c r="O3028" i="12"/>
  <c r="O3029" i="12"/>
  <c r="O3030" i="12"/>
  <c r="O3031" i="12"/>
  <c r="O3032" i="12"/>
  <c r="O3033" i="12"/>
  <c r="O3034" i="12"/>
  <c r="O3035" i="12"/>
  <c r="O3036" i="12"/>
  <c r="O3037" i="12"/>
  <c r="O3038" i="12"/>
  <c r="O3039" i="12"/>
  <c r="O3040" i="12"/>
  <c r="O3041" i="12"/>
  <c r="O3042" i="12"/>
  <c r="O3043" i="12"/>
  <c r="O3044" i="12"/>
  <c r="O3045" i="12"/>
  <c r="O3046" i="12"/>
  <c r="O3047" i="12"/>
  <c r="O3048" i="12"/>
  <c r="O3049" i="12"/>
  <c r="O3050" i="12"/>
  <c r="O3051" i="12"/>
  <c r="O3052" i="12"/>
  <c r="O3053" i="12"/>
  <c r="O3054" i="12"/>
  <c r="O3055" i="12"/>
  <c r="O3056" i="12"/>
  <c r="O3057" i="12"/>
  <c r="O3058" i="12"/>
  <c r="O3059" i="12"/>
  <c r="O3060" i="12"/>
  <c r="O3061" i="12"/>
  <c r="O3062" i="12"/>
  <c r="O3063" i="12"/>
  <c r="O3064" i="12"/>
  <c r="O3065" i="12"/>
  <c r="O3066" i="12"/>
  <c r="O3067" i="12"/>
  <c r="O3068" i="12"/>
  <c r="O3069" i="12"/>
  <c r="O3070" i="12"/>
  <c r="O3071" i="12"/>
  <c r="O3072" i="12"/>
  <c r="O3073" i="12"/>
  <c r="O3074" i="12"/>
  <c r="O3075" i="12"/>
  <c r="O3076" i="12"/>
  <c r="O3077" i="12"/>
  <c r="O3078" i="12"/>
  <c r="O3079" i="12"/>
  <c r="O3080" i="12"/>
  <c r="O3081" i="12"/>
  <c r="O3082" i="12"/>
  <c r="O3083" i="12"/>
  <c r="O3084" i="12"/>
  <c r="O3085" i="12"/>
  <c r="O3086" i="12"/>
  <c r="O3087" i="12"/>
  <c r="O3088" i="12"/>
  <c r="O3089" i="12"/>
  <c r="O3090" i="12"/>
  <c r="O3091" i="12"/>
  <c r="O3092" i="12"/>
  <c r="O3093" i="12"/>
  <c r="O3094" i="12"/>
  <c r="O3095" i="12"/>
  <c r="O3096" i="12"/>
  <c r="O3097" i="12"/>
  <c r="O3098" i="12"/>
  <c r="O3099" i="12"/>
  <c r="O3100" i="12"/>
  <c r="O3101" i="12"/>
  <c r="O3102" i="12"/>
  <c r="O3103" i="12"/>
  <c r="O3104" i="12"/>
  <c r="O3105" i="12"/>
  <c r="O3106" i="12"/>
  <c r="O3107" i="12"/>
  <c r="O3108" i="12"/>
  <c r="O3109" i="12"/>
  <c r="O3110" i="12"/>
  <c r="O3111" i="12"/>
  <c r="O3112" i="12"/>
  <c r="O3113" i="12"/>
  <c r="O3114" i="12"/>
  <c r="O3115" i="12"/>
  <c r="O3116" i="12"/>
  <c r="O3117" i="12"/>
  <c r="O3118" i="12"/>
  <c r="O3119" i="12"/>
  <c r="O3120" i="12"/>
  <c r="O3121" i="12"/>
  <c r="O3122" i="12"/>
  <c r="O3123" i="12"/>
  <c r="O3124" i="12"/>
  <c r="O3125" i="12"/>
  <c r="O3126" i="12"/>
  <c r="O3127" i="12"/>
  <c r="O3128" i="12"/>
  <c r="O3129" i="12"/>
  <c r="O3130" i="12"/>
  <c r="O3131" i="12"/>
  <c r="O3132" i="12"/>
  <c r="O3133" i="12"/>
  <c r="O3134" i="12"/>
  <c r="O3135" i="12"/>
  <c r="O3136" i="12"/>
  <c r="O3137" i="12"/>
  <c r="O3138" i="12"/>
  <c r="O3139" i="12"/>
  <c r="O3140" i="12"/>
  <c r="O3141" i="12"/>
  <c r="O3142" i="12"/>
  <c r="O3143" i="12"/>
  <c r="O3144" i="12"/>
  <c r="O3145" i="12"/>
  <c r="O3146" i="12"/>
  <c r="O3147" i="12"/>
  <c r="O3148" i="12"/>
  <c r="O3149" i="12"/>
  <c r="O3150" i="12"/>
  <c r="O3151" i="12"/>
  <c r="O3152" i="12"/>
  <c r="O3153" i="12"/>
  <c r="O3154" i="12"/>
  <c r="O3155" i="12"/>
  <c r="O3156" i="12"/>
  <c r="O3157" i="12"/>
  <c r="O3158" i="12"/>
  <c r="O3159" i="12"/>
  <c r="O3160" i="12"/>
  <c r="O3161" i="12"/>
  <c r="O3162" i="12"/>
  <c r="O3163" i="12"/>
  <c r="O3164" i="12"/>
  <c r="O3165" i="12"/>
  <c r="O3166" i="12"/>
  <c r="O3167" i="12"/>
  <c r="O3168" i="12"/>
  <c r="O3169" i="12"/>
  <c r="O3170" i="12"/>
  <c r="O3171" i="12"/>
  <c r="O3172" i="12"/>
  <c r="O3173" i="12"/>
  <c r="O3174" i="12"/>
  <c r="O3175" i="12"/>
  <c r="O3176" i="12"/>
  <c r="O3177" i="12"/>
  <c r="O3178" i="12"/>
  <c r="O3179" i="12"/>
  <c r="O3180" i="12"/>
  <c r="O3181" i="12"/>
  <c r="O3182" i="12"/>
  <c r="O3183" i="12"/>
  <c r="O3184" i="12"/>
  <c r="O3185" i="12"/>
  <c r="O3186" i="12"/>
  <c r="O3187" i="12"/>
  <c r="O3188" i="12"/>
  <c r="O3189" i="12"/>
  <c r="O3190" i="12"/>
  <c r="O3191" i="12"/>
  <c r="O3192" i="12"/>
  <c r="O3193" i="12"/>
  <c r="O3194" i="12"/>
  <c r="O3195" i="12"/>
  <c r="O3196" i="12"/>
  <c r="O3197" i="12"/>
  <c r="O3198" i="12"/>
  <c r="O3199" i="12"/>
  <c r="O3200" i="12"/>
  <c r="O3201" i="12"/>
  <c r="O3202" i="12"/>
  <c r="O3203" i="12"/>
  <c r="O3204" i="12"/>
  <c r="O3205" i="12"/>
  <c r="O3206" i="12"/>
  <c r="O3207" i="12"/>
  <c r="O3208" i="12"/>
  <c r="O3209" i="12"/>
  <c r="O3210" i="12"/>
  <c r="O3211" i="12"/>
  <c r="O3212" i="12"/>
  <c r="O3213" i="12"/>
  <c r="O3214" i="12"/>
  <c r="O3215" i="12"/>
  <c r="O3216" i="12"/>
  <c r="O3217" i="12"/>
  <c r="O3218" i="12"/>
  <c r="O3219" i="12"/>
  <c r="O3220" i="12"/>
  <c r="O3221" i="12"/>
  <c r="O3222" i="12"/>
  <c r="O3223" i="12"/>
  <c r="O3224" i="12"/>
  <c r="O3225" i="12"/>
  <c r="O3226" i="12"/>
  <c r="O3227" i="12"/>
  <c r="O3228" i="12"/>
  <c r="O3229" i="12"/>
  <c r="O3230" i="12"/>
  <c r="O3231" i="12"/>
  <c r="O3232" i="12"/>
  <c r="O3233" i="12"/>
  <c r="O3234" i="12"/>
  <c r="O3235" i="12"/>
  <c r="O3236" i="12"/>
  <c r="O3237" i="12"/>
  <c r="O3238" i="12"/>
  <c r="O3239" i="12"/>
  <c r="O3240" i="12"/>
  <c r="O3241" i="12"/>
  <c r="O3242" i="12"/>
  <c r="O3243" i="12"/>
  <c r="O3244" i="12"/>
  <c r="O3245" i="12"/>
  <c r="O3246" i="12"/>
  <c r="O3247" i="12"/>
  <c r="O3248" i="12"/>
  <c r="O3249" i="12"/>
  <c r="O3250" i="12"/>
  <c r="O3251" i="12"/>
  <c r="O3252" i="12"/>
  <c r="O3253" i="12"/>
  <c r="O3254" i="12"/>
  <c r="O3255" i="12"/>
  <c r="O3256" i="12"/>
  <c r="O3257" i="12"/>
  <c r="O3258" i="12"/>
  <c r="O3259" i="12"/>
  <c r="O3260" i="12"/>
  <c r="O3261" i="12"/>
  <c r="O3262" i="12"/>
  <c r="O3263" i="12"/>
  <c r="O3264" i="12"/>
  <c r="O3265" i="12"/>
  <c r="O3266" i="12"/>
  <c r="O3267" i="12"/>
  <c r="O3268" i="12"/>
  <c r="O3269" i="12"/>
  <c r="O3270" i="12"/>
  <c r="O3271" i="12"/>
  <c r="O3272" i="12"/>
  <c r="O3273" i="12"/>
  <c r="O3274" i="12"/>
  <c r="O3275" i="12"/>
  <c r="O3276" i="12"/>
  <c r="O3277" i="12"/>
  <c r="O3278" i="12"/>
  <c r="O3279" i="12"/>
  <c r="O3280" i="12"/>
  <c r="O3281" i="12"/>
  <c r="O3282" i="12"/>
  <c r="O3283" i="12"/>
  <c r="O3284" i="12"/>
  <c r="O3285" i="12"/>
  <c r="O3286" i="12"/>
  <c r="O3287" i="12"/>
  <c r="O3288" i="12"/>
  <c r="O3289" i="12"/>
  <c r="O3290" i="12"/>
  <c r="O3291" i="12"/>
  <c r="O3292" i="12"/>
  <c r="O3293" i="12"/>
  <c r="O3294" i="12"/>
  <c r="O3295" i="12"/>
  <c r="O3296" i="12"/>
  <c r="O3297" i="12"/>
  <c r="O3298" i="12"/>
  <c r="O3299" i="12"/>
  <c r="O3300" i="12"/>
  <c r="O3301" i="12"/>
  <c r="O3302" i="12"/>
  <c r="O3303" i="12"/>
  <c r="O3304" i="12"/>
  <c r="O3305" i="12"/>
  <c r="O3306" i="12"/>
  <c r="O3307" i="12"/>
  <c r="O3308" i="12"/>
  <c r="O3309" i="12"/>
  <c r="O3310" i="12"/>
  <c r="O3311" i="12"/>
  <c r="O3312" i="12"/>
  <c r="O3313" i="12"/>
  <c r="O3314" i="12"/>
  <c r="O3315" i="12"/>
  <c r="O3316" i="12"/>
  <c r="O3317" i="12"/>
  <c r="O3318" i="12"/>
  <c r="O3319" i="12"/>
  <c r="O3320" i="12"/>
  <c r="O3321" i="12"/>
  <c r="O3322" i="12"/>
  <c r="O3323" i="12"/>
  <c r="O3324" i="12"/>
  <c r="O3325" i="12"/>
  <c r="O3326" i="12"/>
  <c r="O3327" i="12"/>
  <c r="O3328" i="12"/>
  <c r="O3329" i="12"/>
  <c r="O3330" i="12"/>
  <c r="O3331" i="12"/>
  <c r="O3332" i="12"/>
  <c r="O3333" i="12"/>
  <c r="O3334" i="12"/>
  <c r="O3335" i="12"/>
  <c r="O3336" i="12"/>
  <c r="O3337" i="12"/>
  <c r="O3338" i="12"/>
  <c r="O3339" i="12"/>
  <c r="O3340" i="12"/>
  <c r="O3341" i="12"/>
  <c r="O3342" i="12"/>
  <c r="O3343" i="12"/>
  <c r="O3344" i="12"/>
  <c r="O3345" i="12"/>
  <c r="O3346" i="12"/>
  <c r="O3347" i="12"/>
  <c r="O3348" i="12"/>
  <c r="O3349" i="12"/>
  <c r="O3350" i="12"/>
  <c r="O3351" i="12"/>
  <c r="O3352" i="12"/>
  <c r="O3353" i="12"/>
  <c r="O3354" i="12"/>
  <c r="O3355" i="12"/>
  <c r="O3356" i="12"/>
  <c r="O3357" i="12"/>
  <c r="O3358" i="12"/>
  <c r="O3359" i="12"/>
  <c r="O3360" i="12"/>
  <c r="O3361" i="12"/>
  <c r="O3362" i="12"/>
  <c r="O3363" i="12"/>
  <c r="O3364" i="12"/>
  <c r="O3365" i="12"/>
  <c r="O3366" i="12"/>
  <c r="O3367" i="12"/>
  <c r="O3368" i="12"/>
  <c r="O3369" i="12"/>
  <c r="O3370" i="12"/>
  <c r="O3371" i="12"/>
  <c r="O3372" i="12"/>
  <c r="O3373" i="12"/>
  <c r="O3374" i="12"/>
  <c r="O3375" i="12"/>
  <c r="O3376" i="12"/>
  <c r="O3377" i="12"/>
  <c r="O3378" i="12"/>
  <c r="O3379" i="12"/>
  <c r="O3380" i="12"/>
  <c r="O3381" i="12"/>
  <c r="O3382" i="12"/>
  <c r="O3383" i="12"/>
  <c r="O3384" i="12"/>
  <c r="O3385" i="12"/>
  <c r="O3386" i="12"/>
  <c r="O3387" i="12"/>
  <c r="O3388" i="12"/>
  <c r="O3389" i="12"/>
  <c r="O3390" i="12"/>
  <c r="O3391" i="12"/>
  <c r="O3392" i="12"/>
  <c r="O3393" i="12"/>
  <c r="O3394" i="12"/>
  <c r="O3395" i="12"/>
  <c r="O3396" i="12"/>
  <c r="O3397" i="12"/>
  <c r="O3398" i="12"/>
  <c r="O3399" i="12"/>
  <c r="O3400" i="12"/>
  <c r="O3401" i="12"/>
  <c r="O3402" i="12"/>
  <c r="O3403" i="12"/>
  <c r="O3404" i="12"/>
  <c r="O3405" i="12"/>
  <c r="O3406" i="12"/>
  <c r="O3407" i="12"/>
  <c r="O3408" i="12"/>
  <c r="O3409" i="12"/>
  <c r="O3410" i="12"/>
  <c r="O3411" i="12"/>
  <c r="O3412" i="12"/>
  <c r="O3413" i="12"/>
  <c r="O3414" i="12"/>
  <c r="O3415" i="12"/>
  <c r="O3416" i="12"/>
  <c r="O3417" i="12"/>
  <c r="O3418" i="12"/>
  <c r="O3419" i="12"/>
  <c r="O3420" i="12"/>
  <c r="O3421" i="12"/>
  <c r="O3422" i="12"/>
  <c r="O3423" i="12"/>
  <c r="O3424" i="12"/>
  <c r="O3425" i="12"/>
  <c r="O3426" i="12"/>
  <c r="O3427" i="12"/>
  <c r="O3428" i="12"/>
  <c r="O3429" i="12"/>
  <c r="O3430" i="12"/>
  <c r="O3431" i="12"/>
  <c r="O3432" i="12"/>
  <c r="O3433" i="12"/>
  <c r="O3434" i="12"/>
  <c r="O3435" i="12"/>
  <c r="O3436" i="12"/>
  <c r="O3437" i="12"/>
  <c r="O3438" i="12"/>
  <c r="O3439" i="12"/>
  <c r="O3440" i="12"/>
  <c r="O3441" i="12"/>
  <c r="O3442" i="12"/>
  <c r="O3443" i="12"/>
  <c r="O3444" i="12"/>
  <c r="O3445" i="12"/>
  <c r="O3446" i="12"/>
  <c r="O3447" i="12"/>
  <c r="O3448" i="12"/>
  <c r="O3449" i="12"/>
  <c r="O3450" i="12"/>
  <c r="O3451" i="12"/>
  <c r="O3452" i="12"/>
  <c r="O3453" i="12"/>
  <c r="O3454" i="12"/>
  <c r="O3455" i="12"/>
  <c r="O3456" i="12"/>
  <c r="O3457" i="12"/>
  <c r="O3458" i="12"/>
  <c r="O3459" i="12"/>
  <c r="O3460" i="12"/>
  <c r="O3461" i="12"/>
  <c r="O3462" i="12"/>
  <c r="O3463" i="12"/>
  <c r="O3464" i="12"/>
  <c r="O3465" i="12"/>
  <c r="O3466" i="12"/>
  <c r="M2" i="12"/>
  <c r="M3" i="12"/>
  <c r="M4" i="12"/>
  <c r="M5" i="12"/>
  <c r="M6" i="12"/>
  <c r="M7" i="12"/>
  <c r="M8" i="12"/>
  <c r="M9" i="12"/>
  <c r="M10" i="12"/>
  <c r="M11" i="12"/>
  <c r="M12" i="12"/>
  <c r="M13" i="12"/>
  <c r="M14" i="12"/>
  <c r="M15" i="12"/>
  <c r="M16" i="12"/>
  <c r="M17" i="12"/>
  <c r="M18" i="12"/>
  <c r="M19" i="12"/>
  <c r="M20" i="12"/>
  <c r="M21" i="12"/>
  <c r="M22" i="12"/>
  <c r="M23" i="12"/>
  <c r="M24" i="12"/>
  <c r="M25" i="12"/>
  <c r="M26" i="12"/>
  <c r="M27" i="12"/>
  <c r="M28" i="12"/>
  <c r="M29" i="12"/>
  <c r="M30" i="12"/>
  <c r="M31" i="12"/>
  <c r="M32" i="12"/>
  <c r="M33" i="12"/>
  <c r="M34" i="12"/>
  <c r="M35" i="12"/>
  <c r="M36" i="12"/>
  <c r="M37" i="12"/>
  <c r="M38" i="12"/>
  <c r="M39" i="12"/>
  <c r="M40" i="12"/>
  <c r="M41" i="12"/>
  <c r="M42" i="12"/>
  <c r="M43" i="12"/>
  <c r="M44" i="12"/>
  <c r="M45" i="12"/>
  <c r="M46" i="12"/>
  <c r="M47" i="12"/>
  <c r="M48" i="12"/>
  <c r="M49" i="12"/>
  <c r="M50" i="12"/>
  <c r="M51" i="12"/>
  <c r="M52" i="12"/>
  <c r="M53" i="12"/>
  <c r="M54" i="12"/>
  <c r="M55" i="12"/>
  <c r="M56" i="12"/>
  <c r="M57" i="12"/>
  <c r="M58" i="12"/>
  <c r="M59" i="12"/>
  <c r="M60" i="12"/>
  <c r="M61" i="12"/>
  <c r="M62" i="12"/>
  <c r="M63" i="12"/>
  <c r="M64" i="12"/>
  <c r="M65" i="12"/>
  <c r="M66" i="12"/>
  <c r="M67" i="12"/>
  <c r="M68" i="12"/>
  <c r="M69" i="12"/>
  <c r="M70" i="12"/>
  <c r="M71" i="12"/>
  <c r="M72" i="12"/>
  <c r="M73" i="12"/>
  <c r="M74" i="12"/>
  <c r="M75" i="12"/>
  <c r="M76" i="12"/>
  <c r="M77" i="12"/>
  <c r="M78" i="12"/>
  <c r="M79" i="12"/>
  <c r="M80" i="12"/>
  <c r="M81" i="12"/>
  <c r="M82" i="12"/>
  <c r="M83" i="12"/>
  <c r="M84" i="12"/>
  <c r="M85" i="12"/>
  <c r="M86" i="12"/>
  <c r="M87" i="12"/>
  <c r="M88" i="12"/>
  <c r="M89" i="12"/>
  <c r="M90" i="12"/>
  <c r="M91" i="12"/>
  <c r="M92" i="12"/>
  <c r="M93" i="12"/>
  <c r="M94" i="12"/>
  <c r="M95" i="12"/>
  <c r="M96" i="12"/>
  <c r="M97" i="12"/>
  <c r="M98" i="12"/>
  <c r="M99" i="12"/>
  <c r="M100" i="12"/>
  <c r="M101" i="12"/>
  <c r="M102" i="12"/>
  <c r="M103" i="12"/>
  <c r="M104" i="12"/>
  <c r="M105" i="12"/>
  <c r="M106" i="12"/>
  <c r="M107" i="12"/>
  <c r="M108" i="12"/>
  <c r="M109" i="12"/>
  <c r="M110" i="12"/>
  <c r="M111" i="12"/>
  <c r="M112" i="12"/>
  <c r="M113" i="12"/>
  <c r="M114" i="12"/>
  <c r="M115" i="12"/>
  <c r="M116" i="12"/>
  <c r="M117" i="12"/>
  <c r="M118" i="12"/>
  <c r="M119" i="12"/>
  <c r="M120" i="12"/>
  <c r="M121" i="12"/>
  <c r="M122" i="12"/>
  <c r="M123" i="12"/>
  <c r="M124" i="12"/>
  <c r="M125" i="12"/>
  <c r="M126" i="12"/>
  <c r="M127" i="12"/>
  <c r="M128" i="12"/>
  <c r="M129" i="12"/>
  <c r="M130" i="12"/>
  <c r="M131" i="12"/>
  <c r="M132" i="12"/>
  <c r="M133" i="12"/>
  <c r="M134" i="12"/>
  <c r="M135" i="12"/>
  <c r="M136" i="12"/>
  <c r="M137" i="12"/>
  <c r="M138" i="12"/>
  <c r="M139" i="12"/>
  <c r="M140" i="12"/>
  <c r="M141" i="12"/>
  <c r="M142" i="12"/>
  <c r="M143" i="12"/>
  <c r="M144" i="12"/>
  <c r="M145" i="12"/>
  <c r="M146" i="12"/>
  <c r="M147" i="12"/>
  <c r="M148" i="12"/>
  <c r="M149" i="12"/>
  <c r="M150" i="12"/>
  <c r="M151" i="12"/>
  <c r="M152" i="12"/>
  <c r="M153" i="12"/>
  <c r="M154" i="12"/>
  <c r="M155" i="12"/>
  <c r="M156" i="12"/>
  <c r="M157" i="12"/>
  <c r="M158" i="12"/>
  <c r="M159" i="12"/>
  <c r="M160" i="12"/>
  <c r="M161" i="12"/>
  <c r="M162" i="12"/>
  <c r="M163" i="12"/>
  <c r="M164" i="12"/>
  <c r="M165" i="12"/>
  <c r="M166" i="12"/>
  <c r="M167" i="12"/>
  <c r="M168" i="12"/>
  <c r="M169" i="12"/>
  <c r="M170" i="12"/>
  <c r="M171" i="12"/>
  <c r="M172" i="12"/>
  <c r="M173" i="12"/>
  <c r="M174" i="12"/>
  <c r="M175" i="12"/>
  <c r="M176" i="12"/>
  <c r="M177" i="12"/>
  <c r="M178" i="12"/>
  <c r="M179" i="12"/>
  <c r="M180" i="12"/>
  <c r="M181" i="12"/>
  <c r="M182" i="12"/>
  <c r="M183" i="12"/>
  <c r="M184" i="12"/>
  <c r="M185" i="12"/>
  <c r="M186" i="12"/>
  <c r="M187" i="12"/>
  <c r="M188" i="12"/>
  <c r="M189" i="12"/>
  <c r="M190" i="12"/>
  <c r="M191" i="12"/>
  <c r="M192" i="12"/>
  <c r="M193" i="12"/>
  <c r="M194" i="12"/>
  <c r="M195" i="12"/>
  <c r="M196" i="12"/>
  <c r="M197" i="12"/>
  <c r="M198" i="12"/>
  <c r="M199" i="12"/>
  <c r="M200" i="12"/>
  <c r="M201" i="12"/>
  <c r="M202" i="12"/>
  <c r="M203" i="12"/>
  <c r="M204" i="12"/>
  <c r="M205" i="12"/>
  <c r="M206" i="12"/>
  <c r="M207" i="12"/>
  <c r="M208" i="12"/>
  <c r="M209" i="12"/>
  <c r="M210" i="12"/>
  <c r="M211" i="12"/>
  <c r="M212" i="12"/>
  <c r="M213" i="12"/>
  <c r="M214" i="12"/>
  <c r="M215" i="12"/>
  <c r="M216" i="12"/>
  <c r="M217" i="12"/>
  <c r="M218" i="12"/>
  <c r="M219" i="12"/>
  <c r="M220" i="12"/>
  <c r="M221" i="12"/>
  <c r="M222" i="12"/>
  <c r="M223" i="12"/>
  <c r="M224" i="12"/>
  <c r="M225" i="12"/>
  <c r="M226" i="12"/>
  <c r="M227" i="12"/>
  <c r="M228" i="12"/>
  <c r="M229" i="12"/>
  <c r="M230" i="12"/>
  <c r="M231" i="12"/>
  <c r="M232" i="12"/>
  <c r="M233" i="12"/>
  <c r="M234" i="12"/>
  <c r="M235" i="12"/>
  <c r="M236" i="12"/>
  <c r="M237" i="12"/>
  <c r="M238" i="12"/>
  <c r="M239" i="12"/>
  <c r="M240" i="12"/>
  <c r="M241" i="12"/>
  <c r="M242" i="12"/>
  <c r="M243" i="12"/>
  <c r="M244" i="12"/>
  <c r="M245" i="12"/>
  <c r="M246" i="12"/>
  <c r="M247" i="12"/>
  <c r="M248" i="12"/>
  <c r="M249" i="12"/>
  <c r="M250" i="12"/>
  <c r="M251" i="12"/>
  <c r="M252" i="12"/>
  <c r="M253" i="12"/>
  <c r="M254" i="12"/>
  <c r="M255" i="12"/>
  <c r="M256" i="12"/>
  <c r="M257" i="12"/>
  <c r="M258" i="12"/>
  <c r="M259" i="12"/>
  <c r="M260" i="12"/>
  <c r="M261" i="12"/>
  <c r="M262" i="12"/>
  <c r="M263" i="12"/>
  <c r="M264" i="12"/>
  <c r="M265" i="12"/>
  <c r="M266" i="12"/>
  <c r="M267" i="12"/>
  <c r="M268" i="12"/>
  <c r="M269" i="12"/>
  <c r="M270" i="12"/>
  <c r="M271" i="12"/>
  <c r="M272" i="12"/>
  <c r="M273" i="12"/>
  <c r="M274" i="12"/>
  <c r="M275" i="12"/>
  <c r="M276" i="12"/>
  <c r="M277" i="12"/>
  <c r="M278" i="12"/>
  <c r="M279" i="12"/>
  <c r="M280" i="12"/>
  <c r="M281" i="12"/>
  <c r="M282" i="12"/>
  <c r="M283" i="12"/>
  <c r="M284" i="12"/>
  <c r="M285" i="12"/>
  <c r="M286" i="12"/>
  <c r="M287" i="12"/>
  <c r="M288" i="12"/>
  <c r="M289" i="12"/>
  <c r="M290" i="12"/>
  <c r="M291" i="12"/>
  <c r="M292" i="12"/>
  <c r="M293" i="12"/>
  <c r="M294" i="12"/>
  <c r="M295" i="12"/>
  <c r="M296" i="12"/>
  <c r="M297" i="12"/>
  <c r="M298" i="12"/>
  <c r="M299" i="12"/>
  <c r="M300" i="12"/>
  <c r="M301" i="12"/>
  <c r="M302" i="12"/>
  <c r="M303" i="12"/>
  <c r="M304" i="12"/>
  <c r="M305" i="12"/>
  <c r="M306" i="12"/>
  <c r="M307" i="12"/>
  <c r="M308" i="12"/>
  <c r="M309" i="12"/>
  <c r="M310" i="12"/>
  <c r="M311" i="12"/>
  <c r="M312" i="12"/>
  <c r="M313" i="12"/>
  <c r="M314" i="12"/>
  <c r="M315" i="12"/>
  <c r="M316" i="12"/>
  <c r="M317" i="12"/>
  <c r="M318" i="12"/>
  <c r="M319" i="12"/>
  <c r="M320" i="12"/>
  <c r="M321" i="12"/>
  <c r="M322" i="12"/>
  <c r="M323" i="12"/>
  <c r="M324" i="12"/>
  <c r="M325" i="12"/>
  <c r="M326" i="12"/>
  <c r="M327" i="12"/>
  <c r="M328" i="12"/>
  <c r="M329" i="12"/>
  <c r="M330" i="12"/>
  <c r="M331" i="12"/>
  <c r="M332" i="12"/>
  <c r="M333" i="12"/>
  <c r="M334" i="12"/>
  <c r="M335" i="12"/>
  <c r="M336" i="12"/>
  <c r="M337" i="12"/>
  <c r="M338" i="12"/>
  <c r="M339" i="12"/>
  <c r="M340" i="12"/>
  <c r="M341" i="12"/>
  <c r="M342" i="12"/>
  <c r="M343" i="12"/>
  <c r="M344" i="12"/>
  <c r="M345" i="12"/>
  <c r="M346" i="12"/>
  <c r="M347" i="12"/>
  <c r="M348" i="12"/>
  <c r="M349" i="12"/>
  <c r="M350" i="12"/>
  <c r="M351" i="12"/>
  <c r="M352" i="12"/>
  <c r="M353" i="12"/>
  <c r="M354" i="12"/>
  <c r="M355" i="12"/>
  <c r="M356" i="12"/>
  <c r="M357" i="12"/>
  <c r="M358" i="12"/>
  <c r="M359" i="12"/>
  <c r="M360" i="12"/>
  <c r="M361" i="12"/>
  <c r="M362" i="12"/>
  <c r="M363" i="12"/>
  <c r="M364" i="12"/>
  <c r="M365" i="12"/>
  <c r="M366" i="12"/>
  <c r="M367" i="12"/>
  <c r="M368" i="12"/>
  <c r="M369" i="12"/>
  <c r="M370" i="12"/>
  <c r="M371" i="12"/>
  <c r="M372" i="12"/>
  <c r="M373" i="12"/>
  <c r="M374" i="12"/>
  <c r="M375" i="12"/>
  <c r="M376" i="12"/>
  <c r="M377" i="12"/>
  <c r="M378" i="12"/>
  <c r="M379" i="12"/>
  <c r="M380" i="12"/>
  <c r="M381" i="12"/>
  <c r="M382" i="12"/>
  <c r="M383" i="12"/>
  <c r="M384" i="12"/>
  <c r="M385" i="12"/>
  <c r="M386" i="12"/>
  <c r="M387" i="12"/>
  <c r="M388" i="12"/>
  <c r="M389" i="12"/>
  <c r="M390" i="12"/>
  <c r="M391" i="12"/>
  <c r="M392" i="12"/>
  <c r="M393" i="12"/>
  <c r="M394" i="12"/>
  <c r="M395" i="12"/>
  <c r="M396" i="12"/>
  <c r="M397" i="12"/>
  <c r="M398" i="12"/>
  <c r="M399" i="12"/>
  <c r="M400" i="12"/>
  <c r="M401" i="12"/>
  <c r="M402" i="12"/>
  <c r="M403" i="12"/>
  <c r="M404" i="12"/>
  <c r="M405" i="12"/>
  <c r="M406" i="12"/>
  <c r="M407" i="12"/>
  <c r="M408" i="12"/>
  <c r="M409" i="12"/>
  <c r="M410" i="12"/>
  <c r="M411" i="12"/>
  <c r="M412" i="12"/>
  <c r="M413" i="12"/>
  <c r="M414" i="12"/>
  <c r="M415" i="12"/>
  <c r="M416" i="12"/>
  <c r="M417" i="12"/>
  <c r="M418" i="12"/>
  <c r="M419" i="12"/>
  <c r="M420" i="12"/>
  <c r="M421" i="12"/>
  <c r="M422" i="12"/>
  <c r="M423" i="12"/>
  <c r="M424" i="12"/>
  <c r="M425" i="12"/>
  <c r="M426" i="12"/>
  <c r="M427" i="12"/>
  <c r="M428" i="12"/>
  <c r="M429" i="12"/>
  <c r="M430" i="12"/>
  <c r="M431" i="12"/>
  <c r="M432" i="12"/>
  <c r="M433" i="12"/>
  <c r="M434" i="12"/>
  <c r="M435" i="12"/>
  <c r="M436" i="12"/>
  <c r="M437" i="12"/>
  <c r="M438" i="12"/>
  <c r="M439" i="12"/>
  <c r="M440" i="12"/>
  <c r="M441" i="12"/>
  <c r="M442" i="12"/>
  <c r="M443" i="12"/>
  <c r="M444" i="12"/>
  <c r="M445" i="12"/>
  <c r="M446" i="12"/>
  <c r="M447" i="12"/>
  <c r="M448" i="12"/>
  <c r="M449" i="12"/>
  <c r="M450" i="12"/>
  <c r="M451" i="12"/>
  <c r="M452" i="12"/>
  <c r="M453" i="12"/>
  <c r="M454" i="12"/>
  <c r="M455" i="12"/>
  <c r="M456" i="12"/>
  <c r="M457" i="12"/>
  <c r="M458" i="12"/>
  <c r="M459" i="12"/>
  <c r="M460" i="12"/>
  <c r="M461" i="12"/>
  <c r="M462" i="12"/>
  <c r="M463" i="12"/>
  <c r="M464" i="12"/>
  <c r="M465" i="12"/>
  <c r="M466" i="12"/>
  <c r="M467" i="12"/>
  <c r="M468" i="12"/>
  <c r="M469" i="12"/>
  <c r="M470" i="12"/>
  <c r="M471" i="12"/>
  <c r="M472" i="12"/>
  <c r="M473" i="12"/>
  <c r="M474" i="12"/>
  <c r="M475" i="12"/>
  <c r="M476" i="12"/>
  <c r="M477" i="12"/>
  <c r="M478" i="12"/>
  <c r="M479" i="12"/>
  <c r="M480" i="12"/>
  <c r="M481" i="12"/>
  <c r="M482" i="12"/>
  <c r="M483" i="12"/>
  <c r="M484" i="12"/>
  <c r="M485" i="12"/>
  <c r="M486" i="12"/>
  <c r="M487" i="12"/>
  <c r="M488" i="12"/>
  <c r="M489" i="12"/>
  <c r="M490" i="12"/>
  <c r="M491" i="12"/>
  <c r="M492" i="12"/>
  <c r="M493" i="12"/>
  <c r="M494" i="12"/>
  <c r="M495" i="12"/>
  <c r="M496" i="12"/>
  <c r="M497" i="12"/>
  <c r="M498" i="12"/>
  <c r="M499" i="12"/>
  <c r="M500" i="12"/>
  <c r="M501" i="12"/>
  <c r="M502" i="12"/>
  <c r="M503" i="12"/>
  <c r="M504" i="12"/>
  <c r="M505" i="12"/>
  <c r="M506" i="12"/>
  <c r="M507" i="12"/>
  <c r="M508" i="12"/>
  <c r="M509" i="12"/>
  <c r="M510" i="12"/>
  <c r="M511" i="12"/>
  <c r="M512" i="12"/>
  <c r="M513" i="12"/>
  <c r="M514" i="12"/>
  <c r="M515" i="12"/>
  <c r="M516" i="12"/>
  <c r="M517" i="12"/>
  <c r="M518" i="12"/>
  <c r="M519" i="12"/>
  <c r="M520" i="12"/>
  <c r="M521" i="12"/>
  <c r="M522" i="12"/>
  <c r="M523" i="12"/>
  <c r="M524" i="12"/>
  <c r="M525" i="12"/>
  <c r="M526" i="12"/>
  <c r="M527" i="12"/>
  <c r="M528" i="12"/>
  <c r="M529" i="12"/>
  <c r="M530" i="12"/>
  <c r="M531" i="12"/>
  <c r="M532" i="12"/>
  <c r="M533" i="12"/>
  <c r="M534" i="12"/>
  <c r="M535" i="12"/>
  <c r="M536" i="12"/>
  <c r="M537" i="12"/>
  <c r="M538" i="12"/>
  <c r="M539" i="12"/>
  <c r="M540" i="12"/>
  <c r="M541" i="12"/>
  <c r="M542" i="12"/>
  <c r="M543" i="12"/>
  <c r="M544" i="12"/>
  <c r="M545" i="12"/>
  <c r="M546" i="12"/>
  <c r="M547" i="12"/>
  <c r="M548" i="12"/>
  <c r="M549" i="12"/>
  <c r="M550" i="12"/>
  <c r="M551" i="12"/>
  <c r="M552" i="12"/>
  <c r="M553" i="12"/>
  <c r="M554" i="12"/>
  <c r="M555" i="12"/>
  <c r="M556" i="12"/>
  <c r="M557" i="12"/>
  <c r="M558" i="12"/>
  <c r="M559" i="12"/>
  <c r="M560" i="12"/>
  <c r="M561" i="12"/>
  <c r="M562" i="12"/>
  <c r="M563" i="12"/>
  <c r="M564" i="12"/>
  <c r="M565" i="12"/>
  <c r="M566" i="12"/>
  <c r="M567" i="12"/>
  <c r="M568" i="12"/>
  <c r="M569" i="12"/>
  <c r="M570" i="12"/>
  <c r="M571" i="12"/>
  <c r="M572" i="12"/>
  <c r="M573" i="12"/>
  <c r="M574" i="12"/>
  <c r="M575" i="12"/>
  <c r="M576" i="12"/>
  <c r="M577" i="12"/>
  <c r="M578" i="12"/>
  <c r="M579" i="12"/>
  <c r="M580" i="12"/>
  <c r="M581" i="12"/>
  <c r="M582" i="12"/>
  <c r="M583" i="12"/>
  <c r="M584" i="12"/>
  <c r="M585" i="12"/>
  <c r="M586" i="12"/>
  <c r="M587" i="12"/>
  <c r="M588" i="12"/>
  <c r="M589" i="12"/>
  <c r="M590" i="12"/>
  <c r="M591" i="12"/>
  <c r="M592" i="12"/>
  <c r="M593" i="12"/>
  <c r="M594" i="12"/>
  <c r="M595" i="12"/>
  <c r="M596" i="12"/>
  <c r="M597" i="12"/>
  <c r="M598" i="12"/>
  <c r="M599" i="12"/>
  <c r="M600" i="12"/>
  <c r="M601" i="12"/>
  <c r="M602" i="12"/>
  <c r="M603" i="12"/>
  <c r="M604" i="12"/>
  <c r="M605" i="12"/>
  <c r="M606" i="12"/>
  <c r="M607" i="12"/>
  <c r="M608" i="12"/>
  <c r="M609" i="12"/>
  <c r="M610" i="12"/>
  <c r="M611" i="12"/>
  <c r="M612" i="12"/>
  <c r="M613" i="12"/>
  <c r="M614" i="12"/>
  <c r="M615" i="12"/>
  <c r="M616" i="12"/>
  <c r="M617" i="12"/>
  <c r="M618" i="12"/>
  <c r="M619" i="12"/>
  <c r="M620" i="12"/>
  <c r="M621" i="12"/>
  <c r="M622" i="12"/>
  <c r="M623" i="12"/>
  <c r="M624" i="12"/>
  <c r="M625" i="12"/>
  <c r="M626" i="12"/>
  <c r="M627" i="12"/>
  <c r="M628" i="12"/>
  <c r="M629" i="12"/>
  <c r="M630" i="12"/>
  <c r="M631" i="12"/>
  <c r="M632" i="12"/>
  <c r="M633" i="12"/>
  <c r="M634" i="12"/>
  <c r="M635" i="12"/>
  <c r="M636" i="12"/>
  <c r="M637" i="12"/>
  <c r="M638" i="12"/>
  <c r="M639" i="12"/>
  <c r="M640" i="12"/>
  <c r="M641" i="12"/>
  <c r="M642" i="12"/>
  <c r="M643" i="12"/>
  <c r="M644" i="12"/>
  <c r="M645" i="12"/>
  <c r="M646" i="12"/>
  <c r="M647" i="12"/>
  <c r="M648" i="12"/>
  <c r="M649" i="12"/>
  <c r="M650" i="12"/>
  <c r="M651" i="12"/>
  <c r="M652" i="12"/>
  <c r="M653" i="12"/>
  <c r="M654" i="12"/>
  <c r="M655" i="12"/>
  <c r="M656" i="12"/>
  <c r="M657" i="12"/>
  <c r="M658" i="12"/>
  <c r="M659" i="12"/>
  <c r="M660" i="12"/>
  <c r="M661" i="12"/>
  <c r="M662" i="12"/>
  <c r="M663" i="12"/>
  <c r="M664" i="12"/>
  <c r="M665" i="12"/>
  <c r="M666" i="12"/>
  <c r="M667" i="12"/>
  <c r="M668" i="12"/>
  <c r="M669" i="12"/>
  <c r="M670" i="12"/>
  <c r="M671" i="12"/>
  <c r="M672" i="12"/>
  <c r="M673" i="12"/>
  <c r="M674" i="12"/>
  <c r="M675" i="12"/>
  <c r="M676" i="12"/>
  <c r="M677" i="12"/>
  <c r="M678" i="12"/>
  <c r="M679" i="12"/>
  <c r="M680" i="12"/>
  <c r="M681" i="12"/>
  <c r="M682" i="12"/>
  <c r="M683" i="12"/>
  <c r="M684" i="12"/>
  <c r="M685" i="12"/>
  <c r="M686" i="12"/>
  <c r="M687" i="12"/>
  <c r="M688" i="12"/>
  <c r="M689" i="12"/>
  <c r="M690" i="12"/>
  <c r="M691" i="12"/>
  <c r="M692" i="12"/>
  <c r="M693" i="12"/>
  <c r="M694" i="12"/>
  <c r="M695" i="12"/>
  <c r="M696" i="12"/>
  <c r="M697" i="12"/>
  <c r="M698" i="12"/>
  <c r="M699" i="12"/>
  <c r="M700" i="12"/>
  <c r="M701" i="12"/>
  <c r="M702" i="12"/>
  <c r="M703" i="12"/>
  <c r="M704" i="12"/>
  <c r="M705" i="12"/>
  <c r="M706" i="12"/>
  <c r="M707" i="12"/>
  <c r="M708" i="12"/>
  <c r="M709" i="12"/>
  <c r="M710" i="12"/>
  <c r="M711" i="12"/>
  <c r="M712" i="12"/>
  <c r="M713" i="12"/>
  <c r="M714" i="12"/>
  <c r="M715" i="12"/>
  <c r="M716" i="12"/>
  <c r="M717" i="12"/>
  <c r="M718" i="12"/>
  <c r="M719" i="12"/>
  <c r="M720" i="12"/>
  <c r="M721" i="12"/>
  <c r="M722" i="12"/>
  <c r="M723" i="12"/>
  <c r="M724" i="12"/>
  <c r="M725" i="12"/>
  <c r="M726" i="12"/>
  <c r="M727" i="12"/>
  <c r="M728" i="12"/>
  <c r="M729" i="12"/>
  <c r="M730" i="12"/>
  <c r="M731" i="12"/>
  <c r="M732" i="12"/>
  <c r="M733" i="12"/>
  <c r="M734" i="12"/>
  <c r="M735" i="12"/>
  <c r="M736" i="12"/>
  <c r="M737" i="12"/>
  <c r="M738" i="12"/>
  <c r="M739" i="12"/>
  <c r="M740" i="12"/>
  <c r="M741" i="12"/>
  <c r="M742" i="12"/>
  <c r="M743" i="12"/>
  <c r="M744" i="12"/>
  <c r="M745" i="12"/>
  <c r="M746" i="12"/>
  <c r="M747" i="12"/>
  <c r="M748" i="12"/>
  <c r="M749" i="12"/>
  <c r="M750" i="12"/>
  <c r="M751" i="12"/>
  <c r="M752" i="12"/>
  <c r="M753" i="12"/>
  <c r="M754" i="12"/>
  <c r="M755" i="12"/>
  <c r="M756" i="12"/>
  <c r="M757" i="12"/>
  <c r="M758" i="12"/>
  <c r="M759" i="12"/>
  <c r="M760" i="12"/>
  <c r="M761" i="12"/>
  <c r="M762" i="12"/>
  <c r="M763" i="12"/>
  <c r="M764" i="12"/>
  <c r="M765" i="12"/>
  <c r="M766" i="12"/>
  <c r="M767" i="12"/>
  <c r="M768" i="12"/>
  <c r="M769" i="12"/>
  <c r="M770" i="12"/>
  <c r="M771" i="12"/>
  <c r="M772" i="12"/>
  <c r="M773" i="12"/>
  <c r="M774" i="12"/>
  <c r="M775" i="12"/>
  <c r="M776" i="12"/>
  <c r="M777" i="12"/>
  <c r="M778" i="12"/>
  <c r="M779" i="12"/>
  <c r="M780" i="12"/>
  <c r="M781" i="12"/>
  <c r="M782" i="12"/>
  <c r="M783" i="12"/>
  <c r="M784" i="12"/>
  <c r="M785" i="12"/>
  <c r="M786" i="12"/>
  <c r="M787" i="12"/>
  <c r="M788" i="12"/>
  <c r="M789" i="12"/>
  <c r="M790" i="12"/>
  <c r="M791" i="12"/>
  <c r="M792" i="12"/>
  <c r="M793" i="12"/>
  <c r="M794" i="12"/>
  <c r="M795" i="12"/>
  <c r="M796" i="12"/>
  <c r="M797" i="12"/>
  <c r="M798" i="12"/>
  <c r="M799" i="12"/>
  <c r="M800" i="12"/>
  <c r="M801" i="12"/>
  <c r="M802" i="12"/>
  <c r="M803" i="12"/>
  <c r="M804" i="12"/>
  <c r="M805" i="12"/>
  <c r="M806" i="12"/>
  <c r="M807" i="12"/>
  <c r="M808" i="12"/>
  <c r="M809" i="12"/>
  <c r="M810" i="12"/>
  <c r="M811" i="12"/>
  <c r="M812" i="12"/>
  <c r="M813" i="12"/>
  <c r="M814" i="12"/>
  <c r="M815" i="12"/>
  <c r="M816" i="12"/>
  <c r="M817" i="12"/>
  <c r="M818" i="12"/>
  <c r="M819" i="12"/>
  <c r="M820" i="12"/>
  <c r="M821" i="12"/>
  <c r="M822" i="12"/>
  <c r="M823" i="12"/>
  <c r="M824" i="12"/>
  <c r="M825" i="12"/>
  <c r="M826" i="12"/>
  <c r="M827" i="12"/>
  <c r="M828" i="12"/>
  <c r="M829" i="12"/>
  <c r="M830" i="12"/>
  <c r="M831" i="12"/>
  <c r="M832" i="12"/>
  <c r="M833" i="12"/>
  <c r="M834" i="12"/>
  <c r="M835" i="12"/>
  <c r="M836" i="12"/>
  <c r="M837" i="12"/>
  <c r="M838" i="12"/>
  <c r="M839" i="12"/>
  <c r="M840" i="12"/>
  <c r="M841" i="12"/>
  <c r="M842" i="12"/>
  <c r="M843" i="12"/>
  <c r="M844" i="12"/>
  <c r="M845" i="12"/>
  <c r="M846" i="12"/>
  <c r="M847" i="12"/>
  <c r="M848" i="12"/>
  <c r="M849" i="12"/>
  <c r="M850" i="12"/>
  <c r="M851" i="12"/>
  <c r="M852" i="12"/>
  <c r="M853" i="12"/>
  <c r="M854" i="12"/>
  <c r="M855" i="12"/>
  <c r="M856" i="12"/>
  <c r="M857" i="12"/>
  <c r="M858" i="12"/>
  <c r="M859" i="12"/>
  <c r="M860" i="12"/>
  <c r="M861" i="12"/>
  <c r="M862" i="12"/>
  <c r="M863" i="12"/>
  <c r="M864" i="12"/>
  <c r="M865" i="12"/>
  <c r="M866" i="12"/>
  <c r="M867" i="12"/>
  <c r="M868" i="12"/>
  <c r="M869" i="12"/>
  <c r="M870" i="12"/>
  <c r="M871" i="12"/>
  <c r="M872" i="12"/>
  <c r="M873" i="12"/>
  <c r="M874" i="12"/>
  <c r="M875" i="12"/>
  <c r="M876" i="12"/>
  <c r="M877" i="12"/>
  <c r="M878" i="12"/>
  <c r="M879" i="12"/>
  <c r="M880" i="12"/>
  <c r="M881" i="12"/>
  <c r="M882" i="12"/>
  <c r="M883" i="12"/>
  <c r="M884" i="12"/>
  <c r="M885" i="12"/>
  <c r="M886" i="12"/>
  <c r="M887" i="12"/>
  <c r="M888" i="12"/>
  <c r="M889" i="12"/>
  <c r="M890" i="12"/>
  <c r="M891" i="12"/>
  <c r="M892" i="12"/>
  <c r="M893" i="12"/>
  <c r="M894" i="12"/>
  <c r="M895" i="12"/>
  <c r="M896" i="12"/>
  <c r="M897" i="12"/>
  <c r="M898" i="12"/>
  <c r="M899" i="12"/>
  <c r="M900" i="12"/>
  <c r="M901" i="12"/>
  <c r="M902" i="12"/>
  <c r="M903" i="12"/>
  <c r="M904" i="12"/>
  <c r="M905" i="12"/>
  <c r="M906" i="12"/>
  <c r="M907" i="12"/>
  <c r="M908" i="12"/>
  <c r="M909" i="12"/>
  <c r="M910" i="12"/>
  <c r="M911" i="12"/>
  <c r="M912" i="12"/>
  <c r="M913" i="12"/>
  <c r="M914" i="12"/>
  <c r="M915" i="12"/>
  <c r="M916" i="12"/>
  <c r="M917" i="12"/>
  <c r="M918" i="12"/>
  <c r="M919" i="12"/>
  <c r="M920" i="12"/>
  <c r="M921" i="12"/>
  <c r="M922" i="12"/>
  <c r="M923" i="12"/>
  <c r="M924" i="12"/>
  <c r="M925" i="12"/>
  <c r="M926" i="12"/>
  <c r="M927" i="12"/>
  <c r="M928" i="12"/>
  <c r="M929" i="12"/>
  <c r="M930" i="12"/>
  <c r="M931" i="12"/>
  <c r="M932" i="12"/>
  <c r="M933" i="12"/>
  <c r="M934" i="12"/>
  <c r="M935" i="12"/>
  <c r="M936" i="12"/>
  <c r="M937" i="12"/>
  <c r="M938" i="12"/>
  <c r="M939" i="12"/>
  <c r="M940" i="12"/>
  <c r="M941" i="12"/>
  <c r="M942" i="12"/>
  <c r="M943" i="12"/>
  <c r="M944" i="12"/>
  <c r="M945" i="12"/>
  <c r="M946" i="12"/>
  <c r="M947" i="12"/>
  <c r="M948" i="12"/>
  <c r="M949" i="12"/>
  <c r="M950" i="12"/>
  <c r="M951" i="12"/>
  <c r="M952" i="12"/>
  <c r="M953" i="12"/>
  <c r="M954" i="12"/>
  <c r="M955" i="12"/>
  <c r="M956" i="12"/>
  <c r="M957" i="12"/>
  <c r="M958" i="12"/>
  <c r="M959" i="12"/>
  <c r="M960" i="12"/>
  <c r="M961" i="12"/>
  <c r="M962" i="12"/>
  <c r="M963" i="12"/>
  <c r="M964" i="12"/>
  <c r="M965" i="12"/>
  <c r="M966" i="12"/>
  <c r="M967" i="12"/>
  <c r="M968" i="12"/>
  <c r="M969" i="12"/>
  <c r="M970" i="12"/>
  <c r="M971" i="12"/>
  <c r="M972" i="12"/>
  <c r="M973" i="12"/>
  <c r="M974" i="12"/>
  <c r="M975" i="12"/>
  <c r="M976" i="12"/>
  <c r="M977" i="12"/>
  <c r="M978" i="12"/>
  <c r="M979" i="12"/>
  <c r="M980" i="12"/>
  <c r="M981" i="12"/>
  <c r="M982" i="12"/>
  <c r="M983" i="12"/>
  <c r="M984" i="12"/>
  <c r="M985" i="12"/>
  <c r="M986" i="12"/>
  <c r="M987" i="12"/>
  <c r="M988" i="12"/>
  <c r="M989" i="12"/>
  <c r="M990" i="12"/>
  <c r="M991" i="12"/>
  <c r="M992" i="12"/>
  <c r="M993" i="12"/>
  <c r="M994" i="12"/>
  <c r="M995" i="12"/>
  <c r="M996" i="12"/>
  <c r="M997" i="12"/>
  <c r="M998" i="12"/>
  <c r="M999" i="12"/>
  <c r="M1000" i="12"/>
  <c r="M1001" i="12"/>
  <c r="M1002" i="12"/>
  <c r="M1003" i="12"/>
  <c r="M1004" i="12"/>
  <c r="M1005" i="12"/>
  <c r="M1006" i="12"/>
  <c r="M1007" i="12"/>
  <c r="M1008" i="12"/>
  <c r="M1009" i="12"/>
  <c r="M1010" i="12"/>
  <c r="M1011" i="12"/>
  <c r="M1012" i="12"/>
  <c r="M1013" i="12"/>
  <c r="M1014" i="12"/>
  <c r="M1015" i="12"/>
  <c r="M1016" i="12"/>
  <c r="M1017" i="12"/>
  <c r="M1018" i="12"/>
  <c r="M1019" i="12"/>
  <c r="M1020" i="12"/>
  <c r="M1021" i="12"/>
  <c r="M1022" i="12"/>
  <c r="M1023" i="12"/>
  <c r="M1024" i="12"/>
  <c r="M1025" i="12"/>
  <c r="M1026" i="12"/>
  <c r="M1027" i="12"/>
  <c r="M1028" i="12"/>
  <c r="M1029" i="12"/>
  <c r="M1030" i="12"/>
  <c r="M1031" i="12"/>
  <c r="M1032" i="12"/>
  <c r="M1033" i="12"/>
  <c r="M1034" i="12"/>
  <c r="M1035" i="12"/>
  <c r="M1036" i="12"/>
  <c r="M1037" i="12"/>
  <c r="M1038" i="12"/>
  <c r="M1039" i="12"/>
  <c r="M1040" i="12"/>
  <c r="M1041" i="12"/>
  <c r="M1042" i="12"/>
  <c r="M1043" i="12"/>
  <c r="M1044" i="12"/>
  <c r="M1045" i="12"/>
  <c r="M1046" i="12"/>
  <c r="M1047" i="12"/>
  <c r="M1048" i="12"/>
  <c r="M1049" i="12"/>
  <c r="M1050" i="12"/>
  <c r="M1051" i="12"/>
  <c r="M1052" i="12"/>
  <c r="M1053" i="12"/>
  <c r="M1054" i="12"/>
  <c r="M1055" i="12"/>
  <c r="M1056" i="12"/>
  <c r="M1057" i="12"/>
  <c r="M1058" i="12"/>
  <c r="M1059" i="12"/>
  <c r="M1060" i="12"/>
  <c r="M1061" i="12"/>
  <c r="M1062" i="12"/>
  <c r="M1063" i="12"/>
  <c r="M1064" i="12"/>
  <c r="M1065" i="12"/>
  <c r="M1066" i="12"/>
  <c r="M1067" i="12"/>
  <c r="M1068" i="12"/>
  <c r="M1069" i="12"/>
  <c r="M1070" i="12"/>
  <c r="M1071" i="12"/>
  <c r="M1072" i="12"/>
  <c r="M1073" i="12"/>
  <c r="M1074" i="12"/>
  <c r="M1075" i="12"/>
  <c r="M1076" i="12"/>
  <c r="M1077" i="12"/>
  <c r="M1078" i="12"/>
  <c r="M1079" i="12"/>
  <c r="M1080" i="12"/>
  <c r="M1081" i="12"/>
  <c r="M1082" i="12"/>
  <c r="M1083" i="12"/>
  <c r="M1084" i="12"/>
  <c r="M1085" i="12"/>
  <c r="M1086" i="12"/>
  <c r="M1087" i="12"/>
  <c r="M1088" i="12"/>
  <c r="M1089" i="12"/>
  <c r="M1090" i="12"/>
  <c r="M1091" i="12"/>
  <c r="M1092" i="12"/>
  <c r="M1093" i="12"/>
  <c r="M1094" i="12"/>
  <c r="M1095" i="12"/>
  <c r="M1096" i="12"/>
  <c r="M1097" i="12"/>
  <c r="M1098" i="12"/>
  <c r="M1099" i="12"/>
  <c r="M1100" i="12"/>
  <c r="M1101" i="12"/>
  <c r="M1102" i="12"/>
  <c r="M1103" i="12"/>
  <c r="M1104" i="12"/>
  <c r="M1105" i="12"/>
  <c r="M1106" i="12"/>
  <c r="M1107" i="12"/>
  <c r="M1108" i="12"/>
  <c r="M1109" i="12"/>
  <c r="M1110" i="12"/>
  <c r="M1111" i="12"/>
  <c r="M1112" i="12"/>
  <c r="M1113" i="12"/>
  <c r="M1114" i="12"/>
  <c r="M1115" i="12"/>
  <c r="M1116" i="12"/>
  <c r="M1117" i="12"/>
  <c r="M1118" i="12"/>
  <c r="M1119" i="12"/>
  <c r="M1120" i="12"/>
  <c r="M1121" i="12"/>
  <c r="M1122" i="12"/>
  <c r="M1123" i="12"/>
  <c r="M1124" i="12"/>
  <c r="M1125" i="12"/>
  <c r="M1126" i="12"/>
  <c r="M1127" i="12"/>
  <c r="M1128" i="12"/>
  <c r="M1129" i="12"/>
  <c r="M1130" i="12"/>
  <c r="M1131" i="12"/>
  <c r="M1132" i="12"/>
  <c r="M1133" i="12"/>
  <c r="M1134" i="12"/>
  <c r="M1135" i="12"/>
  <c r="M1136" i="12"/>
  <c r="M1137" i="12"/>
  <c r="M1138" i="12"/>
  <c r="M1139" i="12"/>
  <c r="M1140" i="12"/>
  <c r="M1141" i="12"/>
  <c r="M1142" i="12"/>
  <c r="M1143" i="12"/>
  <c r="M1144" i="12"/>
  <c r="M1145" i="12"/>
  <c r="M1146" i="12"/>
  <c r="M1147" i="12"/>
  <c r="M1148" i="12"/>
  <c r="M1149" i="12"/>
  <c r="M1150" i="12"/>
  <c r="M1151" i="12"/>
  <c r="M1152" i="12"/>
  <c r="M1153" i="12"/>
  <c r="M1154" i="12"/>
  <c r="M1155" i="12"/>
  <c r="M1156" i="12"/>
  <c r="M1157" i="12"/>
  <c r="M1158" i="12"/>
  <c r="M1159" i="12"/>
  <c r="M1160" i="12"/>
  <c r="M1161" i="12"/>
  <c r="M1162" i="12"/>
  <c r="M1163" i="12"/>
  <c r="M1164" i="12"/>
  <c r="M1165" i="12"/>
  <c r="M1166" i="12"/>
  <c r="M1167" i="12"/>
  <c r="M1168" i="12"/>
  <c r="M1169" i="12"/>
  <c r="M1170" i="12"/>
  <c r="M1171" i="12"/>
  <c r="M1172" i="12"/>
  <c r="M1173" i="12"/>
  <c r="M1174" i="12"/>
  <c r="M1175" i="12"/>
  <c r="M1176" i="12"/>
  <c r="M1177" i="12"/>
  <c r="M1178" i="12"/>
  <c r="M1179" i="12"/>
  <c r="M1180" i="12"/>
  <c r="M1181" i="12"/>
  <c r="M1182" i="12"/>
  <c r="M1183" i="12"/>
  <c r="M1184" i="12"/>
  <c r="M1185" i="12"/>
  <c r="M1186" i="12"/>
  <c r="M1187" i="12"/>
  <c r="M1188" i="12"/>
  <c r="M1189" i="12"/>
  <c r="M1190" i="12"/>
  <c r="M1191" i="12"/>
  <c r="M1192" i="12"/>
  <c r="M1193" i="12"/>
  <c r="M1194" i="12"/>
  <c r="M1195" i="12"/>
  <c r="M1196" i="12"/>
  <c r="M1197" i="12"/>
  <c r="M1198" i="12"/>
  <c r="M1199" i="12"/>
  <c r="M1200" i="12"/>
  <c r="M1201" i="12"/>
  <c r="M1202" i="12"/>
  <c r="M1203" i="12"/>
  <c r="M1204" i="12"/>
  <c r="M1205" i="12"/>
  <c r="M1206" i="12"/>
  <c r="M1207" i="12"/>
  <c r="M1208" i="12"/>
  <c r="M1209" i="12"/>
  <c r="M1210" i="12"/>
  <c r="M1211" i="12"/>
  <c r="M1212" i="12"/>
  <c r="M1213" i="12"/>
  <c r="M1214" i="12"/>
  <c r="M1215" i="12"/>
  <c r="M1216" i="12"/>
  <c r="M1217" i="12"/>
  <c r="M1218" i="12"/>
  <c r="M1219" i="12"/>
  <c r="M1220" i="12"/>
  <c r="M1221" i="12"/>
  <c r="M1222" i="12"/>
  <c r="M1223" i="12"/>
  <c r="M1224" i="12"/>
  <c r="M1225" i="12"/>
  <c r="M1226" i="12"/>
  <c r="M1227" i="12"/>
  <c r="M1228" i="12"/>
  <c r="M1229" i="12"/>
  <c r="M1230" i="12"/>
  <c r="M1231" i="12"/>
  <c r="M1232" i="12"/>
  <c r="M1233" i="12"/>
  <c r="M1234" i="12"/>
  <c r="M1235" i="12"/>
  <c r="M1236" i="12"/>
  <c r="M1237" i="12"/>
  <c r="M1238" i="12"/>
  <c r="M1239" i="12"/>
  <c r="M1240" i="12"/>
  <c r="M1241" i="12"/>
  <c r="M1242" i="12"/>
  <c r="M1243" i="12"/>
  <c r="M1244" i="12"/>
  <c r="M1245" i="12"/>
  <c r="M1246" i="12"/>
  <c r="M1247" i="12"/>
  <c r="M1248" i="12"/>
  <c r="M1249" i="12"/>
  <c r="M1250" i="12"/>
  <c r="M1251" i="12"/>
  <c r="M1252" i="12"/>
  <c r="M1253" i="12"/>
  <c r="M1254" i="12"/>
  <c r="M1255" i="12"/>
  <c r="M1256" i="12"/>
  <c r="M1257" i="12"/>
  <c r="M1258" i="12"/>
  <c r="M1259" i="12"/>
  <c r="M1260" i="12"/>
  <c r="M1261" i="12"/>
  <c r="M1262" i="12"/>
  <c r="M1263" i="12"/>
  <c r="M1264" i="12"/>
  <c r="M1265" i="12"/>
  <c r="M1266" i="12"/>
  <c r="M1267" i="12"/>
  <c r="M1268" i="12"/>
  <c r="M1269" i="12"/>
  <c r="M1270" i="12"/>
  <c r="M1271" i="12"/>
  <c r="M1272" i="12"/>
  <c r="M1273" i="12"/>
  <c r="M1274" i="12"/>
  <c r="M1275" i="12"/>
  <c r="M1276" i="12"/>
  <c r="M1277" i="12"/>
  <c r="M1278" i="12"/>
  <c r="M1279" i="12"/>
  <c r="M1280" i="12"/>
  <c r="M1281" i="12"/>
  <c r="M1282" i="12"/>
  <c r="M1283" i="12"/>
  <c r="M1284" i="12"/>
  <c r="M1285" i="12"/>
  <c r="M1286" i="12"/>
  <c r="M1287" i="12"/>
  <c r="M1288" i="12"/>
  <c r="M1289" i="12"/>
  <c r="M1290" i="12"/>
  <c r="M1291" i="12"/>
  <c r="M1292" i="12"/>
  <c r="M1293" i="12"/>
  <c r="M1294" i="12"/>
  <c r="M1295" i="12"/>
  <c r="M1296" i="12"/>
  <c r="M1297" i="12"/>
  <c r="M1298" i="12"/>
  <c r="M1299" i="12"/>
  <c r="M1300" i="12"/>
  <c r="M1301" i="12"/>
  <c r="M1302" i="12"/>
  <c r="M1303" i="12"/>
  <c r="M1304" i="12"/>
  <c r="M1305" i="12"/>
  <c r="M1306" i="12"/>
  <c r="M1307" i="12"/>
  <c r="M1308" i="12"/>
  <c r="M1309" i="12"/>
  <c r="M1310" i="12"/>
  <c r="M1311" i="12"/>
  <c r="M1312" i="12"/>
  <c r="M1313" i="12"/>
  <c r="M1314" i="12"/>
  <c r="M1315" i="12"/>
  <c r="M1316" i="12"/>
  <c r="M1317" i="12"/>
  <c r="M1318" i="12"/>
  <c r="M1319" i="12"/>
  <c r="M1320" i="12"/>
  <c r="M1321" i="12"/>
  <c r="M1322" i="12"/>
  <c r="M1323" i="12"/>
  <c r="M1324" i="12"/>
  <c r="M1325" i="12"/>
  <c r="M1326" i="12"/>
  <c r="M1327" i="12"/>
  <c r="M1328" i="12"/>
  <c r="M1329" i="12"/>
  <c r="M1330" i="12"/>
  <c r="M1331" i="12"/>
  <c r="M1332" i="12"/>
  <c r="M1333" i="12"/>
  <c r="M1334" i="12"/>
  <c r="M1335" i="12"/>
  <c r="M1336" i="12"/>
  <c r="M1337" i="12"/>
  <c r="M1338" i="12"/>
  <c r="M1339" i="12"/>
  <c r="M1340" i="12"/>
  <c r="M1341" i="12"/>
  <c r="M1342" i="12"/>
  <c r="M1343" i="12"/>
  <c r="M1344" i="12"/>
  <c r="M1345" i="12"/>
  <c r="M1346" i="12"/>
  <c r="M1347" i="12"/>
  <c r="M1348" i="12"/>
  <c r="M1349" i="12"/>
  <c r="M1350" i="12"/>
  <c r="M1351" i="12"/>
  <c r="M1352" i="12"/>
  <c r="M1353" i="12"/>
  <c r="M1354" i="12"/>
  <c r="M1355" i="12"/>
  <c r="M1356" i="12"/>
  <c r="M1357" i="12"/>
  <c r="M1358" i="12"/>
  <c r="M1359" i="12"/>
  <c r="M1360" i="12"/>
  <c r="M1361" i="12"/>
  <c r="M1362" i="12"/>
  <c r="M1363" i="12"/>
  <c r="M1364" i="12"/>
  <c r="M1365" i="12"/>
  <c r="M1366" i="12"/>
  <c r="M1367" i="12"/>
  <c r="M1368" i="12"/>
  <c r="M1369" i="12"/>
  <c r="M1370" i="12"/>
  <c r="M1371" i="12"/>
  <c r="M1372" i="12"/>
  <c r="M1373" i="12"/>
  <c r="M1374" i="12"/>
  <c r="M1375" i="12"/>
  <c r="M1376" i="12"/>
  <c r="M1377" i="12"/>
  <c r="M1378" i="12"/>
  <c r="M1379" i="12"/>
  <c r="M1380" i="12"/>
  <c r="M1381" i="12"/>
  <c r="M1382" i="12"/>
  <c r="M1383" i="12"/>
  <c r="M1384" i="12"/>
  <c r="M1385" i="12"/>
  <c r="M1386" i="12"/>
  <c r="M1387" i="12"/>
  <c r="M1388" i="12"/>
  <c r="M1389" i="12"/>
  <c r="M1390" i="12"/>
  <c r="M1391" i="12"/>
  <c r="M1392" i="12"/>
  <c r="M1393" i="12"/>
  <c r="M1394" i="12"/>
  <c r="M1395" i="12"/>
  <c r="M1396" i="12"/>
  <c r="M1397" i="12"/>
  <c r="M1398" i="12"/>
  <c r="M1399" i="12"/>
  <c r="M1400" i="12"/>
  <c r="M1401" i="12"/>
  <c r="M1402" i="12"/>
  <c r="M1403" i="12"/>
  <c r="M1404" i="12"/>
  <c r="M1405" i="12"/>
  <c r="M1406" i="12"/>
  <c r="M1407" i="12"/>
  <c r="M1408" i="12"/>
  <c r="M1409" i="12"/>
  <c r="M1410" i="12"/>
  <c r="M1411" i="12"/>
  <c r="M1412" i="12"/>
  <c r="M1413" i="12"/>
  <c r="M1414" i="12"/>
  <c r="M1415" i="12"/>
  <c r="M1416" i="12"/>
  <c r="M1417" i="12"/>
  <c r="M1418" i="12"/>
  <c r="M1419" i="12"/>
  <c r="M1420" i="12"/>
  <c r="M1421" i="12"/>
  <c r="M1422" i="12"/>
  <c r="M1423" i="12"/>
  <c r="M1424" i="12"/>
  <c r="M1425" i="12"/>
  <c r="M1426" i="12"/>
  <c r="M1427" i="12"/>
  <c r="M1428" i="12"/>
  <c r="M1429" i="12"/>
  <c r="M1430" i="12"/>
  <c r="M1431" i="12"/>
  <c r="M1432" i="12"/>
  <c r="M1433" i="12"/>
  <c r="M1434" i="12"/>
  <c r="M1435" i="12"/>
  <c r="M1436" i="12"/>
  <c r="M1437" i="12"/>
  <c r="M1438" i="12"/>
  <c r="M1439" i="12"/>
  <c r="M1440" i="12"/>
  <c r="M1441" i="12"/>
  <c r="M1442" i="12"/>
  <c r="M1443" i="12"/>
  <c r="M1444" i="12"/>
  <c r="M1445" i="12"/>
  <c r="M1446" i="12"/>
  <c r="M1447" i="12"/>
  <c r="M1448" i="12"/>
  <c r="M1449" i="12"/>
  <c r="M1450" i="12"/>
  <c r="M1451" i="12"/>
  <c r="M1452" i="12"/>
  <c r="M1453" i="12"/>
  <c r="M1454" i="12"/>
  <c r="M1455" i="12"/>
  <c r="M1456" i="12"/>
  <c r="M1457" i="12"/>
  <c r="M1458" i="12"/>
  <c r="M1459" i="12"/>
  <c r="M1460" i="12"/>
  <c r="M1461" i="12"/>
  <c r="M1462" i="12"/>
  <c r="M1463" i="12"/>
  <c r="M1464" i="12"/>
  <c r="M1465" i="12"/>
  <c r="M1466" i="12"/>
  <c r="M1467" i="12"/>
  <c r="M1468" i="12"/>
  <c r="M1469" i="12"/>
  <c r="M1470" i="12"/>
  <c r="M1471" i="12"/>
  <c r="M1472" i="12"/>
  <c r="M1473" i="12"/>
  <c r="M1474" i="12"/>
  <c r="M1475" i="12"/>
  <c r="M1476" i="12"/>
  <c r="M1477" i="12"/>
  <c r="M1478" i="12"/>
  <c r="M1479" i="12"/>
  <c r="M1480" i="12"/>
  <c r="M1481" i="12"/>
  <c r="M1482" i="12"/>
  <c r="M1483" i="12"/>
  <c r="M1484" i="12"/>
  <c r="M1485" i="12"/>
  <c r="M1486" i="12"/>
  <c r="M1487" i="12"/>
  <c r="M1488" i="12"/>
  <c r="M1489" i="12"/>
  <c r="M1490" i="12"/>
  <c r="M1491" i="12"/>
  <c r="M1492" i="12"/>
  <c r="M1493" i="12"/>
  <c r="M1494" i="12"/>
  <c r="M1495" i="12"/>
  <c r="M1496" i="12"/>
  <c r="M1497" i="12"/>
  <c r="M1498" i="12"/>
  <c r="M1499" i="12"/>
  <c r="M1500" i="12"/>
  <c r="M1501" i="12"/>
  <c r="M1502" i="12"/>
  <c r="M1503" i="12"/>
  <c r="M1504" i="12"/>
  <c r="M1505" i="12"/>
  <c r="M1506" i="12"/>
  <c r="M1507" i="12"/>
  <c r="M1508" i="12"/>
  <c r="M1509" i="12"/>
  <c r="M1510" i="12"/>
  <c r="M1511" i="12"/>
  <c r="M1512" i="12"/>
  <c r="M1513" i="12"/>
  <c r="M1514" i="12"/>
  <c r="M1515" i="12"/>
  <c r="M1516" i="12"/>
  <c r="M1517" i="12"/>
  <c r="M1518" i="12"/>
  <c r="M1519" i="12"/>
  <c r="M1520" i="12"/>
  <c r="M1521" i="12"/>
  <c r="M1522" i="12"/>
  <c r="M1523" i="12"/>
  <c r="M1524" i="12"/>
  <c r="M1525" i="12"/>
  <c r="M1526" i="12"/>
  <c r="M1527" i="12"/>
  <c r="M1528" i="12"/>
  <c r="M1529" i="12"/>
  <c r="M1530" i="12"/>
  <c r="M1531" i="12"/>
  <c r="M1532" i="12"/>
  <c r="M1533" i="12"/>
  <c r="M1534" i="12"/>
  <c r="M1535" i="12"/>
  <c r="M1536" i="12"/>
  <c r="M1537" i="12"/>
  <c r="M1538" i="12"/>
  <c r="M1539" i="12"/>
  <c r="M1540" i="12"/>
  <c r="M1541" i="12"/>
  <c r="M1542" i="12"/>
  <c r="M1543" i="12"/>
  <c r="M1544" i="12"/>
  <c r="M1545" i="12"/>
  <c r="M1546" i="12"/>
  <c r="M1547" i="12"/>
  <c r="M1548" i="12"/>
  <c r="M1549" i="12"/>
  <c r="M1550" i="12"/>
  <c r="M1551" i="12"/>
  <c r="M1552" i="12"/>
  <c r="M1553" i="12"/>
  <c r="M1554" i="12"/>
  <c r="M1555" i="12"/>
  <c r="M1556" i="12"/>
  <c r="M1557" i="12"/>
  <c r="M1558" i="12"/>
  <c r="M1559" i="12"/>
  <c r="M1560" i="12"/>
  <c r="M1561" i="12"/>
  <c r="M1562" i="12"/>
  <c r="M1563" i="12"/>
  <c r="M1564" i="12"/>
  <c r="M1565" i="12"/>
  <c r="M1566" i="12"/>
  <c r="M1567" i="12"/>
  <c r="M1568" i="12"/>
  <c r="M1569" i="12"/>
  <c r="M1570" i="12"/>
  <c r="M1571" i="12"/>
  <c r="M1572" i="12"/>
  <c r="M1573" i="12"/>
  <c r="M1574" i="12"/>
  <c r="M1575" i="12"/>
  <c r="M1576" i="12"/>
  <c r="M1577" i="12"/>
  <c r="M1578" i="12"/>
  <c r="M1579" i="12"/>
  <c r="M1580" i="12"/>
  <c r="M1581" i="12"/>
  <c r="M1582" i="12"/>
  <c r="M1583" i="12"/>
  <c r="M1584" i="12"/>
  <c r="M1585" i="12"/>
  <c r="M1586" i="12"/>
  <c r="M1587" i="12"/>
  <c r="M1588" i="12"/>
  <c r="M1589" i="12"/>
  <c r="M1590" i="12"/>
  <c r="M1591" i="12"/>
  <c r="M1592" i="12"/>
  <c r="M1593" i="12"/>
  <c r="M1594" i="12"/>
  <c r="M1595" i="12"/>
  <c r="M1596" i="12"/>
  <c r="M1597" i="12"/>
  <c r="M1598" i="12"/>
  <c r="M1599" i="12"/>
  <c r="M1600" i="12"/>
  <c r="M1601" i="12"/>
  <c r="M1602" i="12"/>
  <c r="M1603" i="12"/>
  <c r="M1604" i="12"/>
  <c r="M1605" i="12"/>
  <c r="M1606" i="12"/>
  <c r="M1607" i="12"/>
  <c r="M1608" i="12"/>
  <c r="M1609" i="12"/>
  <c r="M1610" i="12"/>
  <c r="M1611" i="12"/>
  <c r="M1612" i="12"/>
  <c r="M1613" i="12"/>
  <c r="M1614" i="12"/>
  <c r="M1615" i="12"/>
  <c r="M1616" i="12"/>
  <c r="M1617" i="12"/>
  <c r="M1618" i="12"/>
  <c r="M1619" i="12"/>
  <c r="M1620" i="12"/>
  <c r="M1621" i="12"/>
  <c r="M1622" i="12"/>
  <c r="M1623" i="12"/>
  <c r="M1624" i="12"/>
  <c r="M1625" i="12"/>
  <c r="M1626" i="12"/>
  <c r="M1627" i="12"/>
  <c r="M1628" i="12"/>
  <c r="M1629" i="12"/>
  <c r="M1630" i="12"/>
  <c r="M1631" i="12"/>
  <c r="M1632" i="12"/>
  <c r="M1633" i="12"/>
  <c r="M1634" i="12"/>
  <c r="M1635" i="12"/>
  <c r="M1636" i="12"/>
  <c r="M1637" i="12"/>
  <c r="M1638" i="12"/>
  <c r="M1639" i="12"/>
  <c r="M1640" i="12"/>
  <c r="M1641" i="12"/>
  <c r="M1642" i="12"/>
  <c r="M1643" i="12"/>
  <c r="M1644" i="12"/>
  <c r="M1645" i="12"/>
  <c r="M1646" i="12"/>
  <c r="M1647" i="12"/>
  <c r="M1648" i="12"/>
  <c r="M1649" i="12"/>
  <c r="M1650" i="12"/>
  <c r="M1651" i="12"/>
  <c r="M1652" i="12"/>
  <c r="M1653" i="12"/>
  <c r="M1654" i="12"/>
  <c r="M1655" i="12"/>
  <c r="M1656" i="12"/>
  <c r="M1657" i="12"/>
  <c r="M1658" i="12"/>
  <c r="M1659" i="12"/>
  <c r="M1660" i="12"/>
  <c r="M1661" i="12"/>
  <c r="M1662" i="12"/>
  <c r="M1663" i="12"/>
  <c r="M1664" i="12"/>
  <c r="M1665" i="12"/>
  <c r="M1666" i="12"/>
  <c r="M1667" i="12"/>
  <c r="M1668" i="12"/>
  <c r="M1669" i="12"/>
  <c r="M1670" i="12"/>
  <c r="M1671" i="12"/>
  <c r="M1672" i="12"/>
  <c r="M1673" i="12"/>
  <c r="M1674" i="12"/>
  <c r="M1675" i="12"/>
  <c r="M1676" i="12"/>
  <c r="M1677" i="12"/>
  <c r="M1678" i="12"/>
  <c r="M1679" i="12"/>
  <c r="M1680" i="12"/>
  <c r="M1681" i="12"/>
  <c r="M1682" i="12"/>
  <c r="M1683" i="12"/>
  <c r="M1684" i="12"/>
  <c r="M1685" i="12"/>
  <c r="M1686" i="12"/>
  <c r="M1687" i="12"/>
  <c r="M1688" i="12"/>
  <c r="M1689" i="12"/>
  <c r="M1690" i="12"/>
  <c r="M1691" i="12"/>
  <c r="M1692" i="12"/>
  <c r="M1693" i="12"/>
  <c r="M1694" i="12"/>
  <c r="M1695" i="12"/>
  <c r="M1696" i="12"/>
  <c r="M1697" i="12"/>
  <c r="M1698" i="12"/>
  <c r="M1699" i="12"/>
  <c r="M1700" i="12"/>
  <c r="M1701" i="12"/>
  <c r="M1702" i="12"/>
  <c r="M1703" i="12"/>
  <c r="M1704" i="12"/>
  <c r="M1705" i="12"/>
  <c r="M1706" i="12"/>
  <c r="M1707" i="12"/>
  <c r="M1708" i="12"/>
  <c r="M1709" i="12"/>
  <c r="M1710" i="12"/>
  <c r="M1711" i="12"/>
  <c r="M1712" i="12"/>
  <c r="M1713" i="12"/>
  <c r="M1714" i="12"/>
  <c r="M1715" i="12"/>
  <c r="M1716" i="12"/>
  <c r="M1717" i="12"/>
  <c r="M1718" i="12"/>
  <c r="M1719" i="12"/>
  <c r="M1720" i="12"/>
  <c r="M1721" i="12"/>
  <c r="M1722" i="12"/>
  <c r="M1723" i="12"/>
  <c r="M1724" i="12"/>
  <c r="M1725" i="12"/>
  <c r="M1726" i="12"/>
  <c r="M1727" i="12"/>
  <c r="M1728" i="12"/>
  <c r="M1729" i="12"/>
  <c r="M1730" i="12"/>
  <c r="M1731" i="12"/>
  <c r="M1732" i="12"/>
  <c r="M1733" i="12"/>
  <c r="M1734" i="12"/>
  <c r="M1735" i="12"/>
  <c r="M1736" i="12"/>
  <c r="M1737" i="12"/>
  <c r="M1738" i="12"/>
  <c r="M1739" i="12"/>
  <c r="M1740" i="12"/>
  <c r="M1741" i="12"/>
  <c r="M1742" i="12"/>
  <c r="M1743" i="12"/>
  <c r="M1744" i="12"/>
  <c r="M1745" i="12"/>
  <c r="M1746" i="12"/>
  <c r="M1747" i="12"/>
  <c r="M1748" i="12"/>
  <c r="M1749" i="12"/>
  <c r="M1750" i="12"/>
  <c r="M1751" i="12"/>
  <c r="M1752" i="12"/>
  <c r="M1753" i="12"/>
  <c r="M1754" i="12"/>
  <c r="M1755" i="12"/>
  <c r="M1756" i="12"/>
  <c r="M1757" i="12"/>
  <c r="M1758" i="12"/>
  <c r="M1759" i="12"/>
  <c r="M1760" i="12"/>
  <c r="M1761" i="12"/>
  <c r="M1762" i="12"/>
  <c r="M1763" i="12"/>
  <c r="M1764" i="12"/>
  <c r="M1765" i="12"/>
  <c r="M1766" i="12"/>
  <c r="M1767" i="12"/>
  <c r="M1768" i="12"/>
  <c r="M1769" i="12"/>
  <c r="M1770" i="12"/>
  <c r="M1771" i="12"/>
  <c r="M1772" i="12"/>
  <c r="M1773" i="12"/>
  <c r="M1774" i="12"/>
  <c r="M1775" i="12"/>
  <c r="M1776" i="12"/>
  <c r="M1777" i="12"/>
  <c r="M1778" i="12"/>
  <c r="M1779" i="12"/>
  <c r="M1780" i="12"/>
  <c r="M1781" i="12"/>
  <c r="M1782" i="12"/>
  <c r="M1783" i="12"/>
  <c r="M1784" i="12"/>
  <c r="M1785" i="12"/>
  <c r="M1786" i="12"/>
  <c r="M1787" i="12"/>
  <c r="M1788" i="12"/>
  <c r="M1789" i="12"/>
  <c r="M1790" i="12"/>
  <c r="M1791" i="12"/>
  <c r="M1792" i="12"/>
  <c r="M1793" i="12"/>
  <c r="M1794" i="12"/>
  <c r="M1795" i="12"/>
  <c r="M1796" i="12"/>
  <c r="M1797" i="12"/>
  <c r="M1798" i="12"/>
  <c r="M1799" i="12"/>
  <c r="M1800" i="12"/>
  <c r="M1801" i="12"/>
  <c r="M1802" i="12"/>
  <c r="M1803" i="12"/>
  <c r="M1804" i="12"/>
  <c r="M1805" i="12"/>
  <c r="M1806" i="12"/>
  <c r="M1807" i="12"/>
  <c r="M1808" i="12"/>
  <c r="M1809" i="12"/>
  <c r="M1810" i="12"/>
  <c r="M1811" i="12"/>
  <c r="M1812" i="12"/>
  <c r="M1813" i="12"/>
  <c r="M1814" i="12"/>
  <c r="M1815" i="12"/>
  <c r="M1816" i="12"/>
  <c r="M1817" i="12"/>
  <c r="M1818" i="12"/>
  <c r="M1819" i="12"/>
  <c r="M1820" i="12"/>
  <c r="M1821" i="12"/>
  <c r="M1822" i="12"/>
  <c r="M1823" i="12"/>
  <c r="M1824" i="12"/>
  <c r="M1825" i="12"/>
  <c r="M1826" i="12"/>
  <c r="M1827" i="12"/>
  <c r="M1828" i="12"/>
  <c r="M1829" i="12"/>
  <c r="M1830" i="12"/>
  <c r="M1831" i="12"/>
  <c r="M1832" i="12"/>
  <c r="M1833" i="12"/>
  <c r="M1834" i="12"/>
  <c r="M1835" i="12"/>
  <c r="M1836" i="12"/>
  <c r="M1837" i="12"/>
  <c r="M1838" i="12"/>
  <c r="M1839" i="12"/>
  <c r="M1840" i="12"/>
  <c r="M1841" i="12"/>
  <c r="M1842" i="12"/>
  <c r="M1843" i="12"/>
  <c r="M1844" i="12"/>
  <c r="M1845" i="12"/>
  <c r="M1846" i="12"/>
  <c r="M1847" i="12"/>
  <c r="M1848" i="12"/>
  <c r="M1849" i="12"/>
  <c r="M1850" i="12"/>
  <c r="M1851" i="12"/>
  <c r="M1852" i="12"/>
  <c r="M1853" i="12"/>
  <c r="M1854" i="12"/>
  <c r="M1855" i="12"/>
  <c r="M1856" i="12"/>
  <c r="M1857" i="12"/>
  <c r="M1858" i="12"/>
  <c r="M1859" i="12"/>
  <c r="M1860" i="12"/>
  <c r="M1861" i="12"/>
  <c r="M1862" i="12"/>
  <c r="M1863" i="12"/>
  <c r="M1864" i="12"/>
  <c r="M1865" i="12"/>
  <c r="M1866" i="12"/>
  <c r="M1867" i="12"/>
  <c r="M1868" i="12"/>
  <c r="M1869" i="12"/>
  <c r="M1870" i="12"/>
  <c r="M1871" i="12"/>
  <c r="M1872" i="12"/>
  <c r="M1873" i="12"/>
  <c r="M1874" i="12"/>
  <c r="M1875" i="12"/>
  <c r="M1876" i="12"/>
  <c r="M1877" i="12"/>
  <c r="M1878" i="12"/>
  <c r="M1879" i="12"/>
  <c r="M1880" i="12"/>
  <c r="M1881" i="12"/>
  <c r="M1882" i="12"/>
  <c r="M1883" i="12"/>
  <c r="M1884" i="12"/>
  <c r="M1885" i="12"/>
  <c r="M1886" i="12"/>
  <c r="M1887" i="12"/>
  <c r="M1888" i="12"/>
  <c r="M1889" i="12"/>
  <c r="M1890" i="12"/>
  <c r="M1891" i="12"/>
  <c r="M1892" i="12"/>
  <c r="M1893" i="12"/>
  <c r="M1894" i="12"/>
  <c r="M1895" i="12"/>
  <c r="M1896" i="12"/>
  <c r="M1897" i="12"/>
  <c r="M1898" i="12"/>
  <c r="M1899" i="12"/>
  <c r="M1900" i="12"/>
  <c r="M1901" i="12"/>
  <c r="M1902" i="12"/>
  <c r="M1903" i="12"/>
  <c r="M1904" i="12"/>
  <c r="M1905" i="12"/>
  <c r="M1906" i="12"/>
  <c r="M1907" i="12"/>
  <c r="M1908" i="12"/>
  <c r="M1909" i="12"/>
  <c r="M1910" i="12"/>
  <c r="M1911" i="12"/>
  <c r="M1912" i="12"/>
  <c r="M1913" i="12"/>
  <c r="M1914" i="12"/>
  <c r="M1915" i="12"/>
  <c r="M1916" i="12"/>
  <c r="M1917" i="12"/>
  <c r="M1918" i="12"/>
  <c r="M1919" i="12"/>
  <c r="M1920" i="12"/>
  <c r="M1921" i="12"/>
  <c r="M1922" i="12"/>
  <c r="M1923" i="12"/>
  <c r="M1924" i="12"/>
  <c r="M1925" i="12"/>
  <c r="M1926" i="12"/>
  <c r="M1927" i="12"/>
  <c r="M1928" i="12"/>
  <c r="M1929" i="12"/>
  <c r="M1930" i="12"/>
  <c r="M1931" i="12"/>
  <c r="M1932" i="12"/>
  <c r="M1933" i="12"/>
  <c r="M1934" i="12"/>
  <c r="M1935" i="12"/>
  <c r="M1936" i="12"/>
  <c r="M1937" i="12"/>
  <c r="M1938" i="12"/>
  <c r="M1939" i="12"/>
  <c r="M1940" i="12"/>
  <c r="M1941" i="12"/>
  <c r="M1942" i="12"/>
  <c r="M1943" i="12"/>
  <c r="M1944" i="12"/>
  <c r="M1945" i="12"/>
  <c r="M1946" i="12"/>
  <c r="M1947" i="12"/>
  <c r="M1948" i="12"/>
  <c r="M1949" i="12"/>
  <c r="M1950" i="12"/>
  <c r="M1951" i="12"/>
  <c r="M1952" i="12"/>
  <c r="M1953" i="12"/>
  <c r="M1954" i="12"/>
  <c r="M1955" i="12"/>
  <c r="M1956" i="12"/>
  <c r="M1957" i="12"/>
  <c r="M1958" i="12"/>
  <c r="M1959" i="12"/>
  <c r="M1960" i="12"/>
  <c r="M1961" i="12"/>
  <c r="M1962" i="12"/>
  <c r="M1963" i="12"/>
  <c r="M1964" i="12"/>
  <c r="M1965" i="12"/>
  <c r="M1966" i="12"/>
  <c r="M1967" i="12"/>
  <c r="M1968" i="12"/>
  <c r="M1969" i="12"/>
  <c r="M1970" i="12"/>
  <c r="M1971" i="12"/>
  <c r="M1972" i="12"/>
  <c r="M1973" i="12"/>
  <c r="M1974" i="12"/>
  <c r="M1975" i="12"/>
  <c r="M1976" i="12"/>
  <c r="M1977" i="12"/>
  <c r="M1978" i="12"/>
  <c r="M1979" i="12"/>
  <c r="M1980" i="12"/>
  <c r="M1981" i="12"/>
  <c r="M1982" i="12"/>
  <c r="M1983" i="12"/>
  <c r="M1984" i="12"/>
  <c r="M1985" i="12"/>
  <c r="M1986" i="12"/>
  <c r="M1987" i="12"/>
  <c r="M1988" i="12"/>
  <c r="M1989" i="12"/>
  <c r="M1990" i="12"/>
  <c r="M1991" i="12"/>
  <c r="M1992" i="12"/>
  <c r="M1993" i="12"/>
  <c r="M1994" i="12"/>
  <c r="M1995" i="12"/>
  <c r="M1996" i="12"/>
  <c r="M1997" i="12"/>
  <c r="M1998" i="12"/>
  <c r="M1999" i="12"/>
  <c r="M2000" i="12"/>
  <c r="M2001" i="12"/>
  <c r="M2002" i="12"/>
  <c r="M2003" i="12"/>
  <c r="M2004" i="12"/>
  <c r="M2005" i="12"/>
  <c r="M2006" i="12"/>
  <c r="M2007" i="12"/>
  <c r="M2008" i="12"/>
  <c r="M2009" i="12"/>
  <c r="M2010" i="12"/>
  <c r="M2011" i="12"/>
  <c r="M2012" i="12"/>
  <c r="M2013" i="12"/>
  <c r="M2014" i="12"/>
  <c r="M2015" i="12"/>
  <c r="M2016" i="12"/>
  <c r="M2017" i="12"/>
  <c r="M2018" i="12"/>
  <c r="M2019" i="12"/>
  <c r="M2020" i="12"/>
  <c r="M2021" i="12"/>
  <c r="M2022" i="12"/>
  <c r="M2023" i="12"/>
  <c r="M2024" i="12"/>
  <c r="M2025" i="12"/>
  <c r="M2026" i="12"/>
  <c r="M2027" i="12"/>
  <c r="M2028" i="12"/>
  <c r="M2029" i="12"/>
  <c r="M2030" i="12"/>
  <c r="M2031" i="12"/>
  <c r="M2032" i="12"/>
  <c r="M2033" i="12"/>
  <c r="M2034" i="12"/>
  <c r="M2035" i="12"/>
  <c r="M2036" i="12"/>
  <c r="M2037" i="12"/>
  <c r="M2038" i="12"/>
  <c r="M2039" i="12"/>
  <c r="M2040" i="12"/>
  <c r="M2041" i="12"/>
  <c r="M2042" i="12"/>
  <c r="M2043" i="12"/>
  <c r="M2044" i="12"/>
  <c r="M2045" i="12"/>
  <c r="M2046" i="12"/>
  <c r="M2047" i="12"/>
  <c r="M2048" i="12"/>
  <c r="M2049" i="12"/>
  <c r="M2050" i="12"/>
  <c r="M2051" i="12"/>
  <c r="M2052" i="12"/>
  <c r="M2053" i="12"/>
  <c r="M2054" i="12"/>
  <c r="M2055" i="12"/>
  <c r="M2056" i="12"/>
  <c r="M2057" i="12"/>
  <c r="M2058" i="12"/>
  <c r="M2059" i="12"/>
  <c r="M2060" i="12"/>
  <c r="M2061" i="12"/>
  <c r="M2062" i="12"/>
  <c r="M2063" i="12"/>
  <c r="M2064" i="12"/>
  <c r="M2065" i="12"/>
  <c r="M2066" i="12"/>
  <c r="M2067" i="12"/>
  <c r="M2068" i="12"/>
  <c r="M2069" i="12"/>
  <c r="M2070" i="12"/>
  <c r="M2071" i="12"/>
  <c r="M2072" i="12"/>
  <c r="M2073" i="12"/>
  <c r="M2074" i="12"/>
  <c r="M2075" i="12"/>
  <c r="M2076" i="12"/>
  <c r="M2077" i="12"/>
  <c r="M2078" i="12"/>
  <c r="M2079" i="12"/>
  <c r="M2080" i="12"/>
  <c r="M2081" i="12"/>
  <c r="M2082" i="12"/>
  <c r="M2083" i="12"/>
  <c r="M2084" i="12"/>
  <c r="M2085" i="12"/>
  <c r="M2086" i="12"/>
  <c r="M2087" i="12"/>
  <c r="M2088" i="12"/>
  <c r="M2089" i="12"/>
  <c r="M2090" i="12"/>
  <c r="M2091" i="12"/>
  <c r="M2092" i="12"/>
  <c r="M2093" i="12"/>
  <c r="M2094" i="12"/>
  <c r="M2095" i="12"/>
  <c r="M2096" i="12"/>
  <c r="M2097" i="12"/>
  <c r="M2098" i="12"/>
  <c r="M2099" i="12"/>
  <c r="M2100" i="12"/>
  <c r="M2101" i="12"/>
  <c r="M2102" i="12"/>
  <c r="M2103" i="12"/>
  <c r="M2104" i="12"/>
  <c r="M2105" i="12"/>
  <c r="M2106" i="12"/>
  <c r="M2107" i="12"/>
  <c r="M2108" i="12"/>
  <c r="M2109" i="12"/>
  <c r="M2110" i="12"/>
  <c r="M2111" i="12"/>
  <c r="M2112" i="12"/>
  <c r="M2113" i="12"/>
  <c r="M2114" i="12"/>
  <c r="M2115" i="12"/>
  <c r="M2116" i="12"/>
  <c r="M2117" i="12"/>
  <c r="M2118" i="12"/>
  <c r="M2119" i="12"/>
  <c r="M2120" i="12"/>
  <c r="M2121" i="12"/>
  <c r="M2122" i="12"/>
  <c r="M2123" i="12"/>
  <c r="M2124" i="12"/>
  <c r="M2125" i="12"/>
  <c r="M2126" i="12"/>
  <c r="M2127" i="12"/>
  <c r="M2128" i="12"/>
  <c r="M2129" i="12"/>
  <c r="M2130" i="12"/>
  <c r="M2131" i="12"/>
  <c r="M2132" i="12"/>
  <c r="M2133" i="12"/>
  <c r="M2134" i="12"/>
  <c r="M2135" i="12"/>
  <c r="M2136" i="12"/>
  <c r="M2137" i="12"/>
  <c r="M2138" i="12"/>
  <c r="M2139" i="12"/>
  <c r="M2140" i="12"/>
  <c r="M2141" i="12"/>
  <c r="M2142" i="12"/>
  <c r="M2143" i="12"/>
  <c r="M2144" i="12"/>
  <c r="M2145" i="12"/>
  <c r="M2146" i="12"/>
  <c r="M2147" i="12"/>
  <c r="M2148" i="12"/>
  <c r="M2149" i="12"/>
  <c r="M2150" i="12"/>
  <c r="M2151" i="12"/>
  <c r="M2152" i="12"/>
  <c r="M2153" i="12"/>
  <c r="M2154" i="12"/>
  <c r="M2155" i="12"/>
  <c r="M2156" i="12"/>
  <c r="M2157" i="12"/>
  <c r="M2158" i="12"/>
  <c r="M2159" i="12"/>
  <c r="M2160" i="12"/>
  <c r="M2161" i="12"/>
  <c r="M2162" i="12"/>
  <c r="M2163" i="12"/>
  <c r="M2164" i="12"/>
  <c r="M2165" i="12"/>
  <c r="M2166" i="12"/>
  <c r="M2167" i="12"/>
  <c r="M2168" i="12"/>
  <c r="M2169" i="12"/>
  <c r="M2170" i="12"/>
  <c r="M2171" i="12"/>
  <c r="M2172" i="12"/>
  <c r="M2173" i="12"/>
  <c r="M2174" i="12"/>
  <c r="M2175" i="12"/>
  <c r="M2176" i="12"/>
  <c r="M2177" i="12"/>
  <c r="M2178" i="12"/>
  <c r="M2179" i="12"/>
  <c r="M2180" i="12"/>
  <c r="M2181" i="12"/>
  <c r="M2182" i="12"/>
  <c r="M2183" i="12"/>
  <c r="M2184" i="12"/>
  <c r="M2185" i="12"/>
  <c r="M2186" i="12"/>
  <c r="M2187" i="12"/>
  <c r="M2188" i="12"/>
  <c r="M2189" i="12"/>
  <c r="M2190" i="12"/>
  <c r="M2191" i="12"/>
  <c r="M2192" i="12"/>
  <c r="M2193" i="12"/>
  <c r="M2194" i="12"/>
  <c r="M2195" i="12"/>
  <c r="M2196" i="12"/>
  <c r="M2197" i="12"/>
  <c r="M2198" i="12"/>
  <c r="M2199" i="12"/>
  <c r="M2200" i="12"/>
  <c r="M2201" i="12"/>
  <c r="M2202" i="12"/>
  <c r="M2203" i="12"/>
  <c r="M2204" i="12"/>
  <c r="M2205" i="12"/>
  <c r="M2206" i="12"/>
  <c r="M2207" i="12"/>
  <c r="M2208" i="12"/>
  <c r="M2209" i="12"/>
  <c r="M2210" i="12"/>
  <c r="M2211" i="12"/>
  <c r="M2212" i="12"/>
  <c r="M2213" i="12"/>
  <c r="M2214" i="12"/>
  <c r="M2215" i="12"/>
  <c r="M2216" i="12"/>
  <c r="M2217" i="12"/>
  <c r="M2218" i="12"/>
  <c r="M2219" i="12"/>
  <c r="M2220" i="12"/>
  <c r="M2221" i="12"/>
  <c r="M2222" i="12"/>
  <c r="M2223" i="12"/>
  <c r="M2224" i="12"/>
  <c r="M2225" i="12"/>
  <c r="M2226" i="12"/>
  <c r="M2227" i="12"/>
  <c r="M2228" i="12"/>
  <c r="M2229" i="12"/>
  <c r="M2230" i="12"/>
  <c r="M2231" i="12"/>
  <c r="M2232" i="12"/>
  <c r="M2233" i="12"/>
  <c r="M2234" i="12"/>
  <c r="M2235" i="12"/>
  <c r="M2236" i="12"/>
  <c r="M2237" i="12"/>
  <c r="M2238" i="12"/>
  <c r="M2239" i="12"/>
  <c r="M2240" i="12"/>
  <c r="M2241" i="12"/>
  <c r="M2242" i="12"/>
  <c r="M2243" i="12"/>
  <c r="M2244" i="12"/>
  <c r="M2245" i="12"/>
  <c r="M2246" i="12"/>
  <c r="M2247" i="12"/>
  <c r="M2248" i="12"/>
  <c r="M2249" i="12"/>
  <c r="M2250" i="12"/>
  <c r="M2251" i="12"/>
  <c r="M2252" i="12"/>
  <c r="M2253" i="12"/>
  <c r="M2254" i="12"/>
  <c r="M2255" i="12"/>
  <c r="M2256" i="12"/>
  <c r="M2257" i="12"/>
  <c r="M2258" i="12"/>
  <c r="M2259" i="12"/>
  <c r="M2260" i="12"/>
  <c r="M2261" i="12"/>
  <c r="M2262" i="12"/>
  <c r="M2263" i="12"/>
  <c r="M2264" i="12"/>
  <c r="M2265" i="12"/>
  <c r="M2266" i="12"/>
  <c r="M2267" i="12"/>
  <c r="M2268" i="12"/>
  <c r="M2269" i="12"/>
  <c r="M2270" i="12"/>
  <c r="M2271" i="12"/>
  <c r="M2272" i="12"/>
  <c r="M2273" i="12"/>
  <c r="M2274" i="12"/>
  <c r="M2275" i="12"/>
  <c r="M2276" i="12"/>
  <c r="M2277" i="12"/>
  <c r="M2278" i="12"/>
  <c r="M2279" i="12"/>
  <c r="M2280" i="12"/>
  <c r="M2281" i="12"/>
  <c r="M2282" i="12"/>
  <c r="M2283" i="12"/>
  <c r="M2284" i="12"/>
  <c r="M2285" i="12"/>
  <c r="M2286" i="12"/>
  <c r="M2287" i="12"/>
  <c r="M2288" i="12"/>
  <c r="M2289" i="12"/>
  <c r="M2290" i="12"/>
  <c r="M2291" i="12"/>
  <c r="M2292" i="12"/>
  <c r="M2293" i="12"/>
  <c r="M2294" i="12"/>
  <c r="M2295" i="12"/>
  <c r="M2296" i="12"/>
  <c r="M2297" i="12"/>
  <c r="M2298" i="12"/>
  <c r="M2299" i="12"/>
  <c r="M2300" i="12"/>
  <c r="M2301" i="12"/>
  <c r="M2302" i="12"/>
  <c r="M2303" i="12"/>
  <c r="M2304" i="12"/>
  <c r="M2305" i="12"/>
  <c r="M2306" i="12"/>
  <c r="M2307" i="12"/>
  <c r="M2308" i="12"/>
  <c r="M2309" i="12"/>
  <c r="M2310" i="12"/>
  <c r="M2311" i="12"/>
  <c r="M2312" i="12"/>
  <c r="M2313" i="12"/>
  <c r="M2314" i="12"/>
  <c r="M2315" i="12"/>
  <c r="M2316" i="12"/>
  <c r="M2317" i="12"/>
  <c r="M2318" i="12"/>
  <c r="M2319" i="12"/>
  <c r="M2320" i="12"/>
  <c r="M2321" i="12"/>
  <c r="M2322" i="12"/>
  <c r="M2323" i="12"/>
  <c r="M2324" i="12"/>
  <c r="M2325" i="12"/>
  <c r="M2326" i="12"/>
  <c r="M2327" i="12"/>
  <c r="M2328" i="12"/>
  <c r="M2329" i="12"/>
  <c r="M2330" i="12"/>
  <c r="M2331" i="12"/>
  <c r="M2332" i="12"/>
  <c r="M2333" i="12"/>
  <c r="M2334" i="12"/>
  <c r="M2335" i="12"/>
  <c r="M2336" i="12"/>
  <c r="M2337" i="12"/>
  <c r="M2338" i="12"/>
  <c r="M2339" i="12"/>
  <c r="M2340" i="12"/>
  <c r="M2341" i="12"/>
  <c r="M2342" i="12"/>
  <c r="M2343" i="12"/>
  <c r="M2344" i="12"/>
  <c r="M2345" i="12"/>
  <c r="M2346" i="12"/>
  <c r="M2347" i="12"/>
  <c r="M2348" i="12"/>
  <c r="M2349" i="12"/>
  <c r="M2350" i="12"/>
  <c r="M2351" i="12"/>
  <c r="M2352" i="12"/>
  <c r="M2353" i="12"/>
  <c r="M2354" i="12"/>
  <c r="M2355" i="12"/>
  <c r="M2356" i="12"/>
  <c r="M2357" i="12"/>
  <c r="M2358" i="12"/>
  <c r="M2359" i="12"/>
  <c r="M2360" i="12"/>
  <c r="M2361" i="12"/>
  <c r="M2362" i="12"/>
  <c r="M2363" i="12"/>
  <c r="M2364" i="12"/>
  <c r="M2365" i="12"/>
  <c r="M2366" i="12"/>
  <c r="M2367" i="12"/>
  <c r="M2368" i="12"/>
  <c r="M2369" i="12"/>
  <c r="M2370" i="12"/>
  <c r="M2371" i="12"/>
  <c r="M2372" i="12"/>
  <c r="M2373" i="12"/>
  <c r="M2374" i="12"/>
  <c r="M2375" i="12"/>
  <c r="M2376" i="12"/>
  <c r="M2377" i="12"/>
  <c r="M2378" i="12"/>
  <c r="M2379" i="12"/>
  <c r="M2380" i="12"/>
  <c r="M2381" i="12"/>
  <c r="M2382" i="12"/>
  <c r="M2383" i="12"/>
  <c r="M2384" i="12"/>
  <c r="M2385" i="12"/>
  <c r="M2386" i="12"/>
  <c r="M2387" i="12"/>
  <c r="M2388" i="12"/>
  <c r="M2389" i="12"/>
  <c r="M2390" i="12"/>
  <c r="M2391" i="12"/>
  <c r="M2392" i="12"/>
  <c r="M2393" i="12"/>
  <c r="M2394" i="12"/>
  <c r="M2395" i="12"/>
  <c r="M2396" i="12"/>
  <c r="M2397" i="12"/>
  <c r="M2398" i="12"/>
  <c r="M2399" i="12"/>
  <c r="M2400" i="12"/>
  <c r="M2401" i="12"/>
  <c r="M2402" i="12"/>
  <c r="M2403" i="12"/>
  <c r="M2404" i="12"/>
  <c r="M2405" i="12"/>
  <c r="M2406" i="12"/>
  <c r="M2407" i="12"/>
  <c r="M2408" i="12"/>
  <c r="M2409" i="12"/>
  <c r="M2410" i="12"/>
  <c r="M2411" i="12"/>
  <c r="M2412" i="12"/>
  <c r="M2413" i="12"/>
  <c r="M2414" i="12"/>
  <c r="M2415" i="12"/>
  <c r="M2416" i="12"/>
  <c r="M2417" i="12"/>
  <c r="M2418" i="12"/>
  <c r="M2419" i="12"/>
  <c r="M2420" i="12"/>
  <c r="M2421" i="12"/>
  <c r="M2422" i="12"/>
  <c r="M2423" i="12"/>
  <c r="M2424" i="12"/>
  <c r="M2425" i="12"/>
  <c r="M2426" i="12"/>
  <c r="M2427" i="12"/>
  <c r="M2428" i="12"/>
  <c r="M2429" i="12"/>
  <c r="M2430" i="12"/>
  <c r="M2431" i="12"/>
  <c r="M2432" i="12"/>
  <c r="M2433" i="12"/>
  <c r="M2434" i="12"/>
  <c r="M2435" i="12"/>
  <c r="M2436" i="12"/>
  <c r="M2437" i="12"/>
  <c r="M2438" i="12"/>
  <c r="M2439" i="12"/>
  <c r="M2440" i="12"/>
  <c r="M2441" i="12"/>
  <c r="M2442" i="12"/>
  <c r="M2443" i="12"/>
  <c r="M2444" i="12"/>
  <c r="M2445" i="12"/>
  <c r="M2446" i="12"/>
  <c r="M2447" i="12"/>
  <c r="M2448" i="12"/>
  <c r="M2449" i="12"/>
  <c r="M2450" i="12"/>
  <c r="M2451" i="12"/>
  <c r="M2452" i="12"/>
  <c r="M2453" i="12"/>
  <c r="M2454" i="12"/>
  <c r="M2455" i="12"/>
  <c r="M2456" i="12"/>
  <c r="M2457" i="12"/>
  <c r="M2458" i="12"/>
  <c r="M2459" i="12"/>
  <c r="M2460" i="12"/>
  <c r="M2461" i="12"/>
  <c r="M2462" i="12"/>
  <c r="M2463" i="12"/>
  <c r="M2464" i="12"/>
  <c r="M2465" i="12"/>
  <c r="M2466" i="12"/>
  <c r="M2467" i="12"/>
  <c r="M2468" i="12"/>
  <c r="M2469" i="12"/>
  <c r="M2470" i="12"/>
  <c r="M2471" i="12"/>
  <c r="M2472" i="12"/>
  <c r="M2473" i="12"/>
  <c r="M2474" i="12"/>
  <c r="M2475" i="12"/>
  <c r="M2476" i="12"/>
  <c r="M2477" i="12"/>
  <c r="M2478" i="12"/>
  <c r="M2479" i="12"/>
  <c r="M2480" i="12"/>
  <c r="M2481" i="12"/>
  <c r="M2482" i="12"/>
  <c r="M2483" i="12"/>
  <c r="M2484" i="12"/>
  <c r="M2485" i="12"/>
  <c r="M2486" i="12"/>
  <c r="M2487" i="12"/>
  <c r="M2488" i="12"/>
  <c r="M2489" i="12"/>
  <c r="M2490" i="12"/>
  <c r="M2491" i="12"/>
  <c r="M2492" i="12"/>
  <c r="M2493" i="12"/>
  <c r="M2494" i="12"/>
  <c r="M2495" i="12"/>
  <c r="M2496" i="12"/>
  <c r="M2497" i="12"/>
  <c r="M2498" i="12"/>
  <c r="M2499" i="12"/>
  <c r="M2500" i="12"/>
  <c r="M2501" i="12"/>
  <c r="M2502" i="12"/>
  <c r="M2503" i="12"/>
  <c r="M2504" i="12"/>
  <c r="M2505" i="12"/>
  <c r="M2506" i="12"/>
  <c r="M2507" i="12"/>
  <c r="M2508" i="12"/>
  <c r="M2509" i="12"/>
  <c r="M2510" i="12"/>
  <c r="M2511" i="12"/>
  <c r="M2512" i="12"/>
  <c r="M2513" i="12"/>
  <c r="M2514" i="12"/>
  <c r="M2515" i="12"/>
  <c r="M2516" i="12"/>
  <c r="M2517" i="12"/>
  <c r="M2518" i="12"/>
  <c r="M2519" i="12"/>
  <c r="M2520" i="12"/>
  <c r="M2521" i="12"/>
  <c r="M2522" i="12"/>
  <c r="M2523" i="12"/>
  <c r="M2524" i="12"/>
  <c r="M2525" i="12"/>
  <c r="M2526" i="12"/>
  <c r="M2527" i="12"/>
  <c r="M2528" i="12"/>
  <c r="M2529" i="12"/>
  <c r="M2530" i="12"/>
  <c r="M2531" i="12"/>
  <c r="M2532" i="12"/>
  <c r="M2533" i="12"/>
  <c r="M2534" i="12"/>
  <c r="M2535" i="12"/>
  <c r="M2536" i="12"/>
  <c r="M2537" i="12"/>
  <c r="M2538" i="12"/>
  <c r="M2539" i="12"/>
  <c r="M2540" i="12"/>
  <c r="M2541" i="12"/>
  <c r="M2542" i="12"/>
  <c r="M2543" i="12"/>
  <c r="M2544" i="12"/>
  <c r="M2545" i="12"/>
  <c r="M2546" i="12"/>
  <c r="M2547" i="12"/>
  <c r="M2548" i="12"/>
  <c r="M2549" i="12"/>
  <c r="M2550" i="12"/>
  <c r="M2551" i="12"/>
  <c r="M2552" i="12"/>
  <c r="M2553" i="12"/>
  <c r="M2554" i="12"/>
  <c r="M2555" i="12"/>
  <c r="M2556" i="12"/>
  <c r="M2557" i="12"/>
  <c r="M2558" i="12"/>
  <c r="M2559" i="12"/>
  <c r="M2560" i="12"/>
  <c r="M2561" i="12"/>
  <c r="M2562" i="12"/>
  <c r="M2563" i="12"/>
  <c r="M2564" i="12"/>
  <c r="M2565" i="12"/>
  <c r="M2566" i="12"/>
  <c r="M2567" i="12"/>
  <c r="M2568" i="12"/>
  <c r="M2569" i="12"/>
  <c r="M2570" i="12"/>
  <c r="M2571" i="12"/>
  <c r="M2572" i="12"/>
  <c r="M2573" i="12"/>
  <c r="M2574" i="12"/>
  <c r="M2575" i="12"/>
  <c r="M2576" i="12"/>
  <c r="M2577" i="12"/>
  <c r="M2578" i="12"/>
  <c r="M2579" i="12"/>
  <c r="M2580" i="12"/>
  <c r="M2581" i="12"/>
  <c r="M2582" i="12"/>
  <c r="M2583" i="12"/>
  <c r="M2584" i="12"/>
  <c r="M2585" i="12"/>
  <c r="M2586" i="12"/>
  <c r="M2587" i="12"/>
  <c r="M2588" i="12"/>
  <c r="M2589" i="12"/>
  <c r="M2590" i="12"/>
  <c r="M2591" i="12"/>
  <c r="M2592" i="12"/>
  <c r="M2593" i="12"/>
  <c r="M2594" i="12"/>
  <c r="M2595" i="12"/>
  <c r="M2596" i="12"/>
  <c r="M2597" i="12"/>
  <c r="M2598" i="12"/>
  <c r="M2599" i="12"/>
  <c r="M2600" i="12"/>
  <c r="M2601" i="12"/>
  <c r="M2602" i="12"/>
  <c r="M2603" i="12"/>
  <c r="M2604" i="12"/>
  <c r="M2605" i="12"/>
  <c r="M2606" i="12"/>
  <c r="M2607" i="12"/>
  <c r="M2608" i="12"/>
  <c r="M2609" i="12"/>
  <c r="M2610" i="12"/>
  <c r="M2611" i="12"/>
  <c r="M2612" i="12"/>
  <c r="M2613" i="12"/>
  <c r="M2614" i="12"/>
  <c r="M2615" i="12"/>
  <c r="M2616" i="12"/>
  <c r="M2617" i="12"/>
  <c r="M2618" i="12"/>
  <c r="M2619" i="12"/>
  <c r="M2620" i="12"/>
  <c r="M2621" i="12"/>
  <c r="M2622" i="12"/>
  <c r="M2623" i="12"/>
  <c r="M2624" i="12"/>
  <c r="M2625" i="12"/>
  <c r="M2626" i="12"/>
  <c r="M2627" i="12"/>
  <c r="M2628" i="12"/>
  <c r="M2629" i="12"/>
  <c r="M2630" i="12"/>
  <c r="M2631" i="12"/>
  <c r="M2632" i="12"/>
  <c r="M2633" i="12"/>
  <c r="M2634" i="12"/>
  <c r="M2635" i="12"/>
  <c r="M2636" i="12"/>
  <c r="M2637" i="12"/>
  <c r="M2638" i="12"/>
  <c r="M2639" i="12"/>
  <c r="M2640" i="12"/>
  <c r="M2641" i="12"/>
  <c r="M2642" i="12"/>
  <c r="M2643" i="12"/>
  <c r="M2644" i="12"/>
  <c r="M2645" i="12"/>
  <c r="M2646" i="12"/>
  <c r="M2647" i="12"/>
  <c r="M2648" i="12"/>
  <c r="M2649" i="12"/>
  <c r="M2650" i="12"/>
  <c r="M2651" i="12"/>
  <c r="M2652" i="12"/>
  <c r="M2653" i="12"/>
  <c r="M2654" i="12"/>
  <c r="M2655" i="12"/>
  <c r="M2656" i="12"/>
  <c r="M2657" i="12"/>
  <c r="M2658" i="12"/>
  <c r="M2659" i="12"/>
  <c r="M2660" i="12"/>
  <c r="M2661" i="12"/>
  <c r="M2662" i="12"/>
  <c r="M2663" i="12"/>
  <c r="M2664" i="12"/>
  <c r="M2665" i="12"/>
  <c r="M2666" i="12"/>
  <c r="M2667" i="12"/>
  <c r="M2668" i="12"/>
  <c r="M2669" i="12"/>
  <c r="M2670" i="12"/>
  <c r="M2671" i="12"/>
  <c r="M2672" i="12"/>
  <c r="M2673" i="12"/>
  <c r="M2674" i="12"/>
  <c r="M2675" i="12"/>
  <c r="M2676" i="12"/>
  <c r="M2677" i="12"/>
  <c r="M2678" i="12"/>
  <c r="M2679" i="12"/>
  <c r="M2680" i="12"/>
  <c r="M2681" i="12"/>
  <c r="M2682" i="12"/>
  <c r="M2683" i="12"/>
  <c r="M2684" i="12"/>
  <c r="M2685" i="12"/>
  <c r="M2686" i="12"/>
  <c r="M2687" i="12"/>
  <c r="M2688" i="12"/>
  <c r="M2689" i="12"/>
  <c r="M2690" i="12"/>
  <c r="M2691" i="12"/>
  <c r="M2692" i="12"/>
  <c r="M2693" i="12"/>
  <c r="M2694" i="12"/>
  <c r="M2695" i="12"/>
  <c r="M2696" i="12"/>
  <c r="M2697" i="12"/>
  <c r="M2698" i="12"/>
  <c r="M2699" i="12"/>
  <c r="M2700" i="12"/>
  <c r="M2701" i="12"/>
  <c r="M2702" i="12"/>
  <c r="M2703" i="12"/>
  <c r="M2704" i="12"/>
  <c r="M2705" i="12"/>
  <c r="M2706" i="12"/>
  <c r="M2707" i="12"/>
  <c r="M2708" i="12"/>
  <c r="M2709" i="12"/>
  <c r="M2710" i="12"/>
  <c r="M2711" i="12"/>
  <c r="M2712" i="12"/>
  <c r="M2713" i="12"/>
  <c r="M2714" i="12"/>
  <c r="M2715" i="12"/>
  <c r="M2716" i="12"/>
  <c r="M2717" i="12"/>
  <c r="M2718" i="12"/>
  <c r="M2719" i="12"/>
  <c r="M2720" i="12"/>
  <c r="M2721" i="12"/>
  <c r="M2722" i="12"/>
  <c r="M2723" i="12"/>
  <c r="M2724" i="12"/>
  <c r="M2725" i="12"/>
  <c r="M2726" i="12"/>
  <c r="M2727" i="12"/>
  <c r="M2728" i="12"/>
  <c r="M2729" i="12"/>
  <c r="M2730" i="12"/>
  <c r="M2731" i="12"/>
  <c r="M2732" i="12"/>
  <c r="M2733" i="12"/>
  <c r="M2734" i="12"/>
  <c r="M2735" i="12"/>
  <c r="M2736" i="12"/>
  <c r="M2737" i="12"/>
  <c r="M2738" i="12"/>
  <c r="M2739" i="12"/>
  <c r="M2740" i="12"/>
  <c r="M2741" i="12"/>
  <c r="M2742" i="12"/>
  <c r="M2743" i="12"/>
  <c r="M2744" i="12"/>
  <c r="M2745" i="12"/>
  <c r="M2746" i="12"/>
  <c r="M2747" i="12"/>
  <c r="M2748" i="12"/>
  <c r="M2749" i="12"/>
  <c r="M2750" i="12"/>
  <c r="M2751" i="12"/>
  <c r="M2752" i="12"/>
  <c r="M2753" i="12"/>
  <c r="M2754" i="12"/>
  <c r="M2755" i="12"/>
  <c r="M2756" i="12"/>
  <c r="M2757" i="12"/>
  <c r="M2758" i="12"/>
  <c r="M2759" i="12"/>
  <c r="M2760" i="12"/>
  <c r="M2761" i="12"/>
  <c r="M2762" i="12"/>
  <c r="M2763" i="12"/>
  <c r="M2764" i="12"/>
  <c r="M2765" i="12"/>
  <c r="M2766" i="12"/>
  <c r="M2767" i="12"/>
  <c r="M2768" i="12"/>
  <c r="M2769" i="12"/>
  <c r="M2770" i="12"/>
  <c r="M2771" i="12"/>
  <c r="M2772" i="12"/>
  <c r="M2773" i="12"/>
  <c r="M2774" i="12"/>
  <c r="M2775" i="12"/>
  <c r="M2776" i="12"/>
  <c r="M2777" i="12"/>
  <c r="M2778" i="12"/>
  <c r="M2779" i="12"/>
  <c r="M2780" i="12"/>
  <c r="M2781" i="12"/>
  <c r="M2782" i="12"/>
  <c r="M2783" i="12"/>
  <c r="M2784" i="12"/>
  <c r="M2785" i="12"/>
  <c r="M2786" i="12"/>
  <c r="M2787" i="12"/>
  <c r="M2788" i="12"/>
  <c r="M2789" i="12"/>
  <c r="M2790" i="12"/>
  <c r="M2791" i="12"/>
  <c r="M2792" i="12"/>
  <c r="M2793" i="12"/>
  <c r="M2794" i="12"/>
  <c r="M2795" i="12"/>
  <c r="M2796" i="12"/>
  <c r="M2797" i="12"/>
  <c r="M2798" i="12"/>
  <c r="M2799" i="12"/>
  <c r="M2800" i="12"/>
  <c r="M2801" i="12"/>
  <c r="M2802" i="12"/>
  <c r="M2803" i="12"/>
  <c r="M2804" i="12"/>
  <c r="M2805" i="12"/>
  <c r="M2806" i="12"/>
  <c r="M2807" i="12"/>
  <c r="M2808" i="12"/>
  <c r="M2809" i="12"/>
  <c r="M2810" i="12"/>
  <c r="M2811" i="12"/>
  <c r="M2812" i="12"/>
  <c r="M2813" i="12"/>
  <c r="M2814" i="12"/>
  <c r="M2815" i="12"/>
  <c r="M2816" i="12"/>
  <c r="M2817" i="12"/>
  <c r="M2818" i="12"/>
  <c r="M2819" i="12"/>
  <c r="M2820" i="12"/>
  <c r="M2821" i="12"/>
  <c r="M2822" i="12"/>
  <c r="M2823" i="12"/>
  <c r="M2824" i="12"/>
  <c r="M2825" i="12"/>
  <c r="M2826" i="12"/>
  <c r="M2827" i="12"/>
  <c r="M2828" i="12"/>
  <c r="M2829" i="12"/>
  <c r="M2830" i="12"/>
  <c r="M2831" i="12"/>
  <c r="M2832" i="12"/>
  <c r="M2833" i="12"/>
  <c r="M2834" i="12"/>
  <c r="M2835" i="12"/>
  <c r="M2836" i="12"/>
  <c r="M2837" i="12"/>
  <c r="M2838" i="12"/>
  <c r="M2839" i="12"/>
  <c r="M2840" i="12"/>
  <c r="M2841" i="12"/>
  <c r="M2842" i="12"/>
  <c r="M2843" i="12"/>
  <c r="M2844" i="12"/>
  <c r="M2845" i="12"/>
  <c r="M2846" i="12"/>
  <c r="M2847" i="12"/>
  <c r="M2848" i="12"/>
  <c r="M2849" i="12"/>
  <c r="M2850" i="12"/>
  <c r="M2851" i="12"/>
  <c r="M2852" i="12"/>
  <c r="M2853" i="12"/>
  <c r="M2854" i="12"/>
  <c r="M2855" i="12"/>
  <c r="M2856" i="12"/>
  <c r="M2857" i="12"/>
  <c r="M2858" i="12"/>
  <c r="M2859" i="12"/>
  <c r="M2860" i="12"/>
  <c r="M2861" i="12"/>
  <c r="M2862" i="12"/>
  <c r="M2863" i="12"/>
  <c r="M2864" i="12"/>
  <c r="M2865" i="12"/>
  <c r="M2866" i="12"/>
  <c r="M2867" i="12"/>
  <c r="M2868" i="12"/>
  <c r="M2869" i="12"/>
  <c r="M2870" i="12"/>
  <c r="M2871" i="12"/>
  <c r="M2872" i="12"/>
  <c r="M2873" i="12"/>
  <c r="M2874" i="12"/>
  <c r="M2875" i="12"/>
  <c r="M2876" i="12"/>
  <c r="M2877" i="12"/>
  <c r="M2878" i="12"/>
  <c r="M2879" i="12"/>
  <c r="M2880" i="12"/>
  <c r="M2881" i="12"/>
  <c r="M2882" i="12"/>
  <c r="M2883" i="12"/>
  <c r="M2884" i="12"/>
  <c r="M2885" i="12"/>
  <c r="M2886" i="12"/>
  <c r="M2887" i="12"/>
  <c r="M2888" i="12"/>
  <c r="M2889" i="12"/>
  <c r="M2890" i="12"/>
  <c r="M2891" i="12"/>
  <c r="M2892" i="12"/>
  <c r="M2893" i="12"/>
  <c r="M2894" i="12"/>
  <c r="M2895" i="12"/>
  <c r="M2896" i="12"/>
  <c r="M2897" i="12"/>
  <c r="M2898" i="12"/>
  <c r="M2899" i="12"/>
  <c r="M2900" i="12"/>
  <c r="M2901" i="12"/>
  <c r="M2902" i="12"/>
  <c r="M2903" i="12"/>
  <c r="M2904" i="12"/>
  <c r="M2905" i="12"/>
  <c r="M2906" i="12"/>
  <c r="M2907" i="12"/>
  <c r="M2908" i="12"/>
  <c r="M2909" i="12"/>
  <c r="M2910" i="12"/>
  <c r="M2911" i="12"/>
  <c r="M2912" i="12"/>
  <c r="M2913" i="12"/>
  <c r="M2914" i="12"/>
  <c r="M2915" i="12"/>
  <c r="M2916" i="12"/>
  <c r="M2917" i="12"/>
  <c r="M2918" i="12"/>
  <c r="M2919" i="12"/>
  <c r="M2920" i="12"/>
  <c r="M2921" i="12"/>
  <c r="M2922" i="12"/>
  <c r="M2923" i="12"/>
  <c r="M2924" i="12"/>
  <c r="M2925" i="12"/>
  <c r="M2926" i="12"/>
  <c r="M2927" i="12"/>
  <c r="M2928" i="12"/>
  <c r="M2929" i="12"/>
  <c r="M2930" i="12"/>
  <c r="M2931" i="12"/>
  <c r="M2932" i="12"/>
  <c r="M2933" i="12"/>
  <c r="M2934" i="12"/>
  <c r="M2935" i="12"/>
  <c r="M2936" i="12"/>
  <c r="M2937" i="12"/>
  <c r="M2938" i="12"/>
  <c r="M2939" i="12"/>
  <c r="M2940" i="12"/>
  <c r="M2941" i="12"/>
  <c r="M2942" i="12"/>
  <c r="M2943" i="12"/>
  <c r="M2944" i="12"/>
  <c r="M2945" i="12"/>
  <c r="M2946" i="12"/>
  <c r="M2947" i="12"/>
  <c r="M2948" i="12"/>
  <c r="M2949" i="12"/>
  <c r="M2950" i="12"/>
  <c r="M2951" i="12"/>
  <c r="M2952" i="12"/>
  <c r="M2953" i="12"/>
  <c r="M2954" i="12"/>
  <c r="M2955" i="12"/>
  <c r="M2956" i="12"/>
  <c r="M2957" i="12"/>
  <c r="M2958" i="12"/>
  <c r="M2959" i="12"/>
  <c r="M2960" i="12"/>
  <c r="M2961" i="12"/>
  <c r="M2962" i="12"/>
  <c r="M2963" i="12"/>
  <c r="M2964" i="12"/>
  <c r="M2965" i="12"/>
  <c r="M2966" i="12"/>
  <c r="M2967" i="12"/>
  <c r="M2968" i="12"/>
  <c r="M2969" i="12"/>
  <c r="M2970" i="12"/>
  <c r="M2971" i="12"/>
  <c r="M2972" i="12"/>
  <c r="M2973" i="12"/>
  <c r="M2974" i="12"/>
  <c r="M2975" i="12"/>
  <c r="M2976" i="12"/>
  <c r="M2977" i="12"/>
  <c r="M2978" i="12"/>
  <c r="M2979" i="12"/>
  <c r="M2980" i="12"/>
  <c r="M2981" i="12"/>
  <c r="M2982" i="12"/>
  <c r="M2983" i="12"/>
  <c r="M2984" i="12"/>
  <c r="M2985" i="12"/>
  <c r="M2986" i="12"/>
  <c r="M2987" i="12"/>
  <c r="M2988" i="12"/>
  <c r="M2989" i="12"/>
  <c r="M2990" i="12"/>
  <c r="M2991" i="12"/>
  <c r="M2992" i="12"/>
  <c r="M2993" i="12"/>
  <c r="M2994" i="12"/>
  <c r="M2995" i="12"/>
  <c r="M2996" i="12"/>
  <c r="M2997" i="12"/>
  <c r="M2998" i="12"/>
  <c r="M2999" i="12"/>
  <c r="M3000" i="12"/>
  <c r="M3001" i="12"/>
  <c r="M3002" i="12"/>
  <c r="M3003" i="12"/>
  <c r="M3004" i="12"/>
  <c r="M3005" i="12"/>
  <c r="M3006" i="12"/>
  <c r="M3007" i="12"/>
  <c r="M3008" i="12"/>
  <c r="M3009" i="12"/>
  <c r="M3010" i="12"/>
  <c r="M3011" i="12"/>
  <c r="M3012" i="12"/>
  <c r="M3013" i="12"/>
  <c r="M3014" i="12"/>
  <c r="M3015" i="12"/>
  <c r="M3016" i="12"/>
  <c r="M3017" i="12"/>
  <c r="M3018" i="12"/>
  <c r="M3019" i="12"/>
  <c r="M3020" i="12"/>
  <c r="M3021" i="12"/>
  <c r="M3022" i="12"/>
  <c r="M3023" i="12"/>
  <c r="M3024" i="12"/>
  <c r="M3025" i="12"/>
  <c r="M3026" i="12"/>
  <c r="M3027" i="12"/>
  <c r="M3028" i="12"/>
  <c r="M3029" i="12"/>
  <c r="M3030" i="12"/>
  <c r="M3031" i="12"/>
  <c r="M3032" i="12"/>
  <c r="M3033" i="12"/>
  <c r="M3034" i="12"/>
  <c r="M3035" i="12"/>
  <c r="M3036" i="12"/>
  <c r="M3037" i="12"/>
  <c r="M3038" i="12"/>
  <c r="M3039" i="12"/>
  <c r="M3040" i="12"/>
  <c r="M3041" i="12"/>
  <c r="M3042" i="12"/>
  <c r="M3043" i="12"/>
  <c r="M3044" i="12"/>
  <c r="M3045" i="12"/>
  <c r="M3046" i="12"/>
  <c r="M3047" i="12"/>
  <c r="M3048" i="12"/>
  <c r="M3049" i="12"/>
  <c r="M3050" i="12"/>
  <c r="M3051" i="12"/>
  <c r="M3052" i="12"/>
  <c r="M3053" i="12"/>
  <c r="M3054" i="12"/>
  <c r="M3055" i="12"/>
  <c r="M3056" i="12"/>
  <c r="M3057" i="12"/>
  <c r="M3058" i="12"/>
  <c r="M3059" i="12"/>
  <c r="M3060" i="12"/>
  <c r="M3061" i="12"/>
  <c r="M3062" i="12"/>
  <c r="M3063" i="12"/>
  <c r="M3064" i="12"/>
  <c r="M3065" i="12"/>
  <c r="M3066" i="12"/>
  <c r="M3067" i="12"/>
  <c r="M3068" i="12"/>
  <c r="M3069" i="12"/>
  <c r="M3070" i="12"/>
  <c r="M3071" i="12"/>
  <c r="M3072" i="12"/>
  <c r="M3073" i="12"/>
  <c r="M3074" i="12"/>
  <c r="M3075" i="12"/>
  <c r="M3076" i="12"/>
  <c r="M3077" i="12"/>
  <c r="M3078" i="12"/>
  <c r="M3079" i="12"/>
  <c r="M3080" i="12"/>
  <c r="M3081" i="12"/>
  <c r="M3082" i="12"/>
  <c r="M3083" i="12"/>
  <c r="M3084" i="12"/>
  <c r="M3085" i="12"/>
  <c r="M3086" i="12"/>
  <c r="M3087" i="12"/>
  <c r="M3088" i="12"/>
  <c r="M3089" i="12"/>
  <c r="M3090" i="12"/>
  <c r="M3091" i="12"/>
  <c r="M3092" i="12"/>
  <c r="M3093" i="12"/>
  <c r="M3094" i="12"/>
  <c r="M3095" i="12"/>
  <c r="M3096" i="12"/>
  <c r="M3097" i="12"/>
  <c r="M3098" i="12"/>
  <c r="M3099" i="12"/>
  <c r="M3100" i="12"/>
  <c r="M3101" i="12"/>
  <c r="M3102" i="12"/>
  <c r="M3103" i="12"/>
  <c r="M3104" i="12"/>
  <c r="M3105" i="12"/>
  <c r="M3106" i="12"/>
  <c r="M3107" i="12"/>
  <c r="M3108" i="12"/>
  <c r="M3109" i="12"/>
  <c r="M3110" i="12"/>
  <c r="M3111" i="12"/>
  <c r="M3112" i="12"/>
  <c r="M3113" i="12"/>
  <c r="M3114" i="12"/>
  <c r="M3115" i="12"/>
  <c r="M3116" i="12"/>
  <c r="M3117" i="12"/>
  <c r="M3118" i="12"/>
  <c r="M3119" i="12"/>
  <c r="M3120" i="12"/>
  <c r="M3121" i="12"/>
  <c r="M3122" i="12"/>
  <c r="M3123" i="12"/>
  <c r="M3124" i="12"/>
  <c r="M3125" i="12"/>
  <c r="M3126" i="12"/>
  <c r="M3127" i="12"/>
  <c r="M3128" i="12"/>
  <c r="M3129" i="12"/>
  <c r="M3130" i="12"/>
  <c r="M3131" i="12"/>
  <c r="M3132" i="12"/>
  <c r="M3133" i="12"/>
  <c r="M3134" i="12"/>
  <c r="M3135" i="12"/>
  <c r="M3136" i="12"/>
  <c r="M3137" i="12"/>
  <c r="M3138" i="12"/>
  <c r="M3139" i="12"/>
  <c r="M3140" i="12"/>
  <c r="M3141" i="12"/>
  <c r="M3142" i="12"/>
  <c r="M3143" i="12"/>
  <c r="M3144" i="12"/>
  <c r="M3145" i="12"/>
  <c r="M3146" i="12"/>
  <c r="M3147" i="12"/>
  <c r="M3148" i="12"/>
  <c r="M3149" i="12"/>
  <c r="M3150" i="12"/>
  <c r="M3151" i="12"/>
  <c r="M3152" i="12"/>
  <c r="M3153" i="12"/>
  <c r="M3154" i="12"/>
  <c r="M3155" i="12"/>
  <c r="M3156" i="12"/>
  <c r="M3157" i="12"/>
  <c r="M3158" i="12"/>
  <c r="M3159" i="12"/>
  <c r="M3160" i="12"/>
  <c r="M3161" i="12"/>
  <c r="M3162" i="12"/>
  <c r="M3163" i="12"/>
  <c r="M3164" i="12"/>
  <c r="M3165" i="12"/>
  <c r="M3166" i="12"/>
  <c r="M3167" i="12"/>
  <c r="M3168" i="12"/>
  <c r="M3169" i="12"/>
  <c r="M3170" i="12"/>
  <c r="M3171" i="12"/>
  <c r="M3172" i="12"/>
  <c r="M3173" i="12"/>
  <c r="M3174" i="12"/>
  <c r="M3175" i="12"/>
  <c r="M3176" i="12"/>
  <c r="M3177" i="12"/>
  <c r="M3178" i="12"/>
  <c r="M3179" i="12"/>
  <c r="M3180" i="12"/>
  <c r="M3181" i="12"/>
  <c r="M3182" i="12"/>
  <c r="M3183" i="12"/>
  <c r="M3184" i="12"/>
  <c r="M3185" i="12"/>
  <c r="M3186" i="12"/>
  <c r="M3187" i="12"/>
  <c r="M3188" i="12"/>
  <c r="M3189" i="12"/>
  <c r="M3190" i="12"/>
  <c r="M3191" i="12"/>
  <c r="M3192" i="12"/>
  <c r="M3193" i="12"/>
  <c r="M3194" i="12"/>
  <c r="M3195" i="12"/>
  <c r="M3196" i="12"/>
  <c r="M3197" i="12"/>
  <c r="M3198" i="12"/>
  <c r="M3199" i="12"/>
  <c r="M3200" i="12"/>
  <c r="M3201" i="12"/>
  <c r="M3202" i="12"/>
  <c r="M3203" i="12"/>
  <c r="M3204" i="12"/>
  <c r="M3205" i="12"/>
  <c r="M3206" i="12"/>
  <c r="M3207" i="12"/>
  <c r="M3208" i="12"/>
  <c r="M3209" i="12"/>
  <c r="M3210" i="12"/>
  <c r="M3211" i="12"/>
  <c r="M3212" i="12"/>
  <c r="M3213" i="12"/>
  <c r="M3214" i="12"/>
  <c r="M3215" i="12"/>
  <c r="M3216" i="12"/>
  <c r="M3217" i="12"/>
  <c r="M3218" i="12"/>
  <c r="M3219" i="12"/>
  <c r="M3220" i="12"/>
  <c r="M3221" i="12"/>
  <c r="M3222" i="12"/>
  <c r="M3223" i="12"/>
  <c r="M3224" i="12"/>
  <c r="M3225" i="12"/>
  <c r="M3226" i="12"/>
  <c r="M3227" i="12"/>
  <c r="M3228" i="12"/>
  <c r="M3229" i="12"/>
  <c r="M3230" i="12"/>
  <c r="M3231" i="12"/>
  <c r="M3232" i="12"/>
  <c r="M3233" i="12"/>
  <c r="M3234" i="12"/>
  <c r="M3235" i="12"/>
  <c r="M3236" i="12"/>
  <c r="M3237" i="12"/>
  <c r="M3238" i="12"/>
  <c r="M3239" i="12"/>
  <c r="M3240" i="12"/>
  <c r="M3241" i="12"/>
  <c r="M3242" i="12"/>
  <c r="M3243" i="12"/>
  <c r="M3244" i="12"/>
  <c r="M3245" i="12"/>
  <c r="M3246" i="12"/>
  <c r="M3247" i="12"/>
  <c r="M3248" i="12"/>
  <c r="M3249" i="12"/>
  <c r="M3250" i="12"/>
  <c r="M3251" i="12"/>
  <c r="M3252" i="12"/>
  <c r="M3253" i="12"/>
  <c r="M3254" i="12"/>
  <c r="M3255" i="12"/>
  <c r="M3256" i="12"/>
  <c r="M3257" i="12"/>
  <c r="M3258" i="12"/>
  <c r="M3259" i="12"/>
  <c r="M3260" i="12"/>
  <c r="M3261" i="12"/>
  <c r="M3262" i="12"/>
  <c r="M3263" i="12"/>
  <c r="M3264" i="12"/>
  <c r="M3265" i="12"/>
  <c r="M3266" i="12"/>
  <c r="M3267" i="12"/>
  <c r="M3268" i="12"/>
  <c r="M3269" i="12"/>
  <c r="M3270" i="12"/>
  <c r="M3271" i="12"/>
  <c r="M3272" i="12"/>
  <c r="M3273" i="12"/>
  <c r="M3274" i="12"/>
  <c r="M3275" i="12"/>
  <c r="M3276" i="12"/>
  <c r="M3277" i="12"/>
  <c r="M3278" i="12"/>
  <c r="M3279" i="12"/>
  <c r="M3280" i="12"/>
  <c r="M3281" i="12"/>
  <c r="M3282" i="12"/>
  <c r="M3283" i="12"/>
  <c r="M3284" i="12"/>
  <c r="M3285" i="12"/>
  <c r="M3286" i="12"/>
  <c r="M3287" i="12"/>
  <c r="M3288" i="12"/>
  <c r="M3289" i="12"/>
  <c r="M3290" i="12"/>
  <c r="M3291" i="12"/>
  <c r="M3292" i="12"/>
  <c r="M3293" i="12"/>
  <c r="M3294" i="12"/>
  <c r="M3295" i="12"/>
  <c r="M3296" i="12"/>
  <c r="M3297" i="12"/>
  <c r="M3298" i="12"/>
  <c r="M3299" i="12"/>
  <c r="M3300" i="12"/>
  <c r="M3301" i="12"/>
  <c r="M3302" i="12"/>
  <c r="M3303" i="12"/>
  <c r="M3304" i="12"/>
  <c r="M3305" i="12"/>
  <c r="M3306" i="12"/>
  <c r="M3307" i="12"/>
  <c r="M3308" i="12"/>
  <c r="M3309" i="12"/>
  <c r="M3310" i="12"/>
  <c r="M3311" i="12"/>
  <c r="M3312" i="12"/>
  <c r="M3313" i="12"/>
  <c r="M3314" i="12"/>
  <c r="M3315" i="12"/>
  <c r="M3316" i="12"/>
  <c r="M3317" i="12"/>
  <c r="M3318" i="12"/>
  <c r="M3319" i="12"/>
  <c r="M3320" i="12"/>
  <c r="M3321" i="12"/>
  <c r="M3322" i="12"/>
  <c r="M3323" i="12"/>
  <c r="M3324" i="12"/>
  <c r="M3325" i="12"/>
  <c r="M3326" i="12"/>
  <c r="M3327" i="12"/>
  <c r="M3328" i="12"/>
  <c r="M3329" i="12"/>
  <c r="M3330" i="12"/>
  <c r="M3331" i="12"/>
  <c r="M3332" i="12"/>
  <c r="M3333" i="12"/>
  <c r="M3334" i="12"/>
  <c r="M3335" i="12"/>
  <c r="M3336" i="12"/>
  <c r="M3337" i="12"/>
  <c r="M3338" i="12"/>
  <c r="M3339" i="12"/>
  <c r="M3340" i="12"/>
  <c r="M3341" i="12"/>
  <c r="M3342" i="12"/>
  <c r="M3343" i="12"/>
  <c r="M3344" i="12"/>
  <c r="M3345" i="12"/>
  <c r="M3346" i="12"/>
  <c r="M3347" i="12"/>
  <c r="M3348" i="12"/>
  <c r="M3349" i="12"/>
  <c r="M3350" i="12"/>
  <c r="M3351" i="12"/>
  <c r="M3352" i="12"/>
  <c r="M3353" i="12"/>
  <c r="M3354" i="12"/>
  <c r="M3355" i="12"/>
  <c r="M3356" i="12"/>
  <c r="M3357" i="12"/>
  <c r="M3358" i="12"/>
  <c r="M3359" i="12"/>
  <c r="M3360" i="12"/>
  <c r="M3361" i="12"/>
  <c r="M3362" i="12"/>
  <c r="M3363" i="12"/>
  <c r="M3364" i="12"/>
  <c r="M3365" i="12"/>
  <c r="M3366" i="12"/>
  <c r="M3367" i="12"/>
  <c r="M3368" i="12"/>
  <c r="M3369" i="12"/>
  <c r="M3370" i="12"/>
  <c r="M3371" i="12"/>
  <c r="M3372" i="12"/>
  <c r="M3373" i="12"/>
  <c r="M3374" i="12"/>
  <c r="M3375" i="12"/>
  <c r="M3376" i="12"/>
  <c r="M3377" i="12"/>
  <c r="M3378" i="12"/>
  <c r="M3379" i="12"/>
  <c r="M3380" i="12"/>
  <c r="M3381" i="12"/>
  <c r="M3382" i="12"/>
  <c r="M3383" i="12"/>
  <c r="M3384" i="12"/>
  <c r="M3385" i="12"/>
  <c r="M3386" i="12"/>
  <c r="M3387" i="12"/>
  <c r="M3388" i="12"/>
  <c r="M3389" i="12"/>
  <c r="M3390" i="12"/>
  <c r="M3391" i="12"/>
  <c r="M3392" i="12"/>
  <c r="M3393" i="12"/>
  <c r="M3394" i="12"/>
  <c r="M3395" i="12"/>
  <c r="M3396" i="12"/>
  <c r="M3397" i="12"/>
  <c r="M3398" i="12"/>
  <c r="M3399" i="12"/>
  <c r="M3400" i="12"/>
  <c r="M3401" i="12"/>
  <c r="M3402" i="12"/>
  <c r="M3403" i="12"/>
  <c r="M3404" i="12"/>
  <c r="M3405" i="12"/>
  <c r="M3406" i="12"/>
  <c r="M3407" i="12"/>
  <c r="M3408" i="12"/>
  <c r="M3409" i="12"/>
  <c r="M3410" i="12"/>
  <c r="M3411" i="12"/>
  <c r="M3412" i="12"/>
  <c r="M3413" i="12"/>
  <c r="M3414" i="12"/>
  <c r="M3415" i="12"/>
  <c r="M3416" i="12"/>
  <c r="M3417" i="12"/>
  <c r="M3418" i="12"/>
  <c r="M3419" i="12"/>
  <c r="M3420" i="12"/>
  <c r="M3421" i="12"/>
  <c r="M3422" i="12"/>
  <c r="M3423" i="12"/>
  <c r="M3424" i="12"/>
  <c r="M3425" i="12"/>
  <c r="M3426" i="12"/>
  <c r="M3427" i="12"/>
  <c r="M3428" i="12"/>
  <c r="M3429" i="12"/>
  <c r="M3430" i="12"/>
  <c r="M3431" i="12"/>
  <c r="M3432" i="12"/>
  <c r="M3433" i="12"/>
  <c r="M3434" i="12"/>
  <c r="M3435" i="12"/>
  <c r="M3436" i="12"/>
  <c r="M3437" i="12"/>
  <c r="M3438" i="12"/>
  <c r="M3439" i="12"/>
  <c r="M3440" i="12"/>
  <c r="M3441" i="12"/>
  <c r="M3442" i="12"/>
  <c r="M3443" i="12"/>
  <c r="M3444" i="12"/>
  <c r="M3445" i="12"/>
  <c r="M3446" i="12"/>
  <c r="M3447" i="12"/>
  <c r="M3448" i="12"/>
  <c r="M3449" i="12"/>
  <c r="M3450" i="12"/>
  <c r="M3451" i="12"/>
  <c r="M3452" i="12"/>
  <c r="M3453" i="12"/>
  <c r="M3454" i="12"/>
  <c r="M3455" i="12"/>
  <c r="M3456" i="12"/>
  <c r="M3457" i="12"/>
  <c r="M3458" i="12"/>
  <c r="M3459" i="12"/>
  <c r="M3460" i="12"/>
  <c r="M3461" i="12"/>
  <c r="M3462" i="12"/>
  <c r="M3463" i="12"/>
  <c r="M3464" i="12"/>
  <c r="M3465" i="12"/>
  <c r="M3466" i="12"/>
  <c r="J2"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2" i="12"/>
  <c r="J173" i="12"/>
  <c r="J174" i="12"/>
  <c r="J175" i="12"/>
  <c r="J176" i="12"/>
  <c r="J177" i="12"/>
  <c r="J178" i="12"/>
  <c r="J179" i="12"/>
  <c r="J180" i="12"/>
  <c r="J181" i="12"/>
  <c r="J182"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16" i="12"/>
  <c r="J217" i="12"/>
  <c r="J218" i="12"/>
  <c r="J219" i="12"/>
  <c r="J220" i="12"/>
  <c r="J221" i="12"/>
  <c r="J222" i="12"/>
  <c r="J223" i="12"/>
  <c r="J224" i="12"/>
  <c r="J225" i="12"/>
  <c r="J226" i="12"/>
  <c r="J227" i="12"/>
  <c r="J228" i="12"/>
  <c r="J229" i="12"/>
  <c r="J230" i="12"/>
  <c r="J231" i="12"/>
  <c r="J232" i="12"/>
  <c r="J233" i="12"/>
  <c r="J234" i="12"/>
  <c r="J235" i="12"/>
  <c r="J236" i="12"/>
  <c r="J237" i="12"/>
  <c r="J238" i="12"/>
  <c r="J239" i="12"/>
  <c r="J240" i="12"/>
  <c r="J241" i="12"/>
  <c r="J242" i="12"/>
  <c r="J243" i="12"/>
  <c r="J244" i="12"/>
  <c r="J245" i="12"/>
  <c r="J246" i="12"/>
  <c r="J247" i="12"/>
  <c r="J248" i="12"/>
  <c r="J249" i="12"/>
  <c r="J250" i="12"/>
  <c r="J251" i="12"/>
  <c r="J252" i="12"/>
  <c r="J253" i="12"/>
  <c r="J254" i="12"/>
  <c r="J255" i="12"/>
  <c r="J256" i="12"/>
  <c r="J257" i="12"/>
  <c r="J258" i="12"/>
  <c r="J259" i="12"/>
  <c r="J260" i="12"/>
  <c r="J261" i="12"/>
  <c r="J262" i="12"/>
  <c r="J263" i="12"/>
  <c r="J264" i="12"/>
  <c r="J265" i="12"/>
  <c r="J266" i="12"/>
  <c r="J267" i="12"/>
  <c r="J268" i="12"/>
  <c r="J269" i="12"/>
  <c r="J270" i="12"/>
  <c r="J271" i="12"/>
  <c r="J272" i="12"/>
  <c r="J273" i="12"/>
  <c r="J274" i="12"/>
  <c r="J275" i="12"/>
  <c r="J276" i="12"/>
  <c r="J277" i="12"/>
  <c r="J278" i="12"/>
  <c r="J279" i="12"/>
  <c r="J280" i="12"/>
  <c r="J281" i="12"/>
  <c r="J282" i="12"/>
  <c r="J283" i="12"/>
  <c r="J284" i="12"/>
  <c r="J285" i="12"/>
  <c r="J286" i="12"/>
  <c r="J287" i="12"/>
  <c r="J288" i="12"/>
  <c r="J289" i="12"/>
  <c r="J290" i="12"/>
  <c r="J291" i="12"/>
  <c r="J292" i="12"/>
  <c r="J293" i="12"/>
  <c r="J294" i="12"/>
  <c r="J295" i="12"/>
  <c r="J296" i="12"/>
  <c r="J297" i="12"/>
  <c r="J298" i="12"/>
  <c r="J299" i="12"/>
  <c r="J300" i="12"/>
  <c r="J301" i="12"/>
  <c r="J302" i="12"/>
  <c r="J303" i="12"/>
  <c r="J304" i="12"/>
  <c r="J305" i="12"/>
  <c r="J306" i="12"/>
  <c r="J307" i="12"/>
  <c r="J308" i="12"/>
  <c r="J309" i="12"/>
  <c r="J310" i="12"/>
  <c r="J311" i="12"/>
  <c r="J312" i="12"/>
  <c r="J313" i="12"/>
  <c r="J314" i="12"/>
  <c r="J315" i="12"/>
  <c r="J316" i="12"/>
  <c r="J317" i="12"/>
  <c r="J318" i="12"/>
  <c r="J319" i="12"/>
  <c r="J320" i="12"/>
  <c r="J321" i="12"/>
  <c r="J322" i="12"/>
  <c r="J323" i="12"/>
  <c r="J324" i="12"/>
  <c r="J325" i="12"/>
  <c r="J326" i="12"/>
  <c r="J327" i="12"/>
  <c r="J328" i="12"/>
  <c r="J329" i="12"/>
  <c r="J330" i="12"/>
  <c r="J331" i="12"/>
  <c r="J332" i="12"/>
  <c r="J333" i="12"/>
  <c r="J334" i="12"/>
  <c r="J335" i="12"/>
  <c r="J336" i="12"/>
  <c r="J337" i="12"/>
  <c r="J338" i="12"/>
  <c r="J339" i="12"/>
  <c r="J340" i="12"/>
  <c r="J341" i="12"/>
  <c r="J342" i="12"/>
  <c r="J343" i="12"/>
  <c r="J344" i="12"/>
  <c r="J345" i="12"/>
  <c r="J346" i="12"/>
  <c r="J347" i="12"/>
  <c r="J348" i="12"/>
  <c r="J349" i="12"/>
  <c r="J350" i="12"/>
  <c r="J351" i="12"/>
  <c r="J352" i="12"/>
  <c r="J353" i="12"/>
  <c r="J354" i="12"/>
  <c r="J355" i="12"/>
  <c r="J356" i="12"/>
  <c r="J357" i="12"/>
  <c r="J358" i="12"/>
  <c r="J359" i="12"/>
  <c r="J360" i="12"/>
  <c r="J361" i="12"/>
  <c r="J362" i="12"/>
  <c r="J363" i="12"/>
  <c r="J364" i="12"/>
  <c r="J365" i="12"/>
  <c r="J366" i="12"/>
  <c r="J367" i="12"/>
  <c r="J368" i="12"/>
  <c r="J369" i="12"/>
  <c r="J370" i="12"/>
  <c r="J371" i="12"/>
  <c r="J372" i="12"/>
  <c r="J373" i="12"/>
  <c r="J374" i="12"/>
  <c r="J375" i="12"/>
  <c r="J376" i="12"/>
  <c r="J377" i="12"/>
  <c r="J378" i="12"/>
  <c r="J379" i="12"/>
  <c r="J380" i="12"/>
  <c r="J381" i="12"/>
  <c r="J382" i="12"/>
  <c r="J383" i="12"/>
  <c r="J384" i="12"/>
  <c r="J385" i="12"/>
  <c r="J386" i="12"/>
  <c r="J387" i="12"/>
  <c r="J388" i="12"/>
  <c r="J389" i="12"/>
  <c r="J390" i="12"/>
  <c r="J391" i="12"/>
  <c r="J392" i="12"/>
  <c r="J393" i="12"/>
  <c r="J394" i="12"/>
  <c r="J395" i="12"/>
  <c r="J396" i="12"/>
  <c r="J397" i="12"/>
  <c r="J398" i="12"/>
  <c r="J399" i="12"/>
  <c r="J400" i="12"/>
  <c r="J401" i="12"/>
  <c r="J402" i="12"/>
  <c r="J403" i="12"/>
  <c r="J404" i="12"/>
  <c r="J405" i="12"/>
  <c r="J406" i="12"/>
  <c r="J407" i="12"/>
  <c r="J408" i="12"/>
  <c r="J409" i="12"/>
  <c r="J410" i="12"/>
  <c r="J411" i="12"/>
  <c r="J412" i="12"/>
  <c r="J413" i="12"/>
  <c r="J414" i="12"/>
  <c r="J415" i="12"/>
  <c r="J416" i="12"/>
  <c r="J417" i="12"/>
  <c r="J418" i="12"/>
  <c r="J419" i="12"/>
  <c r="J420" i="12"/>
  <c r="J421" i="12"/>
  <c r="J422" i="12"/>
  <c r="J423" i="12"/>
  <c r="J424" i="12"/>
  <c r="J425" i="12"/>
  <c r="J426" i="12"/>
  <c r="J427" i="12"/>
  <c r="J428" i="12"/>
  <c r="J429" i="12"/>
  <c r="J430" i="12"/>
  <c r="J431" i="12"/>
  <c r="J432" i="12"/>
  <c r="J433" i="12"/>
  <c r="J434" i="12"/>
  <c r="J435" i="12"/>
  <c r="J436" i="12"/>
  <c r="J437" i="12"/>
  <c r="J438" i="12"/>
  <c r="J439" i="12"/>
  <c r="J440" i="12"/>
  <c r="J441" i="12"/>
  <c r="J442" i="12"/>
  <c r="J443" i="12"/>
  <c r="J444" i="12"/>
  <c r="J445" i="12"/>
  <c r="J446" i="12"/>
  <c r="J447" i="12"/>
  <c r="J448" i="12"/>
  <c r="J449" i="12"/>
  <c r="J450" i="12"/>
  <c r="J451" i="12"/>
  <c r="J452" i="12"/>
  <c r="J453" i="12"/>
  <c r="J454" i="12"/>
  <c r="J455" i="12"/>
  <c r="J456" i="12"/>
  <c r="J457" i="12"/>
  <c r="J458" i="12"/>
  <c r="J459" i="12"/>
  <c r="J460" i="12"/>
  <c r="J461" i="12"/>
  <c r="J462" i="12"/>
  <c r="J463" i="12"/>
  <c r="J464" i="12"/>
  <c r="J465" i="12"/>
  <c r="J466" i="12"/>
  <c r="J467" i="12"/>
  <c r="J468" i="12"/>
  <c r="J469" i="12"/>
  <c r="J470" i="12"/>
  <c r="J471" i="12"/>
  <c r="J472" i="12"/>
  <c r="J473" i="12"/>
  <c r="J474" i="12"/>
  <c r="J475" i="12"/>
  <c r="J476" i="12"/>
  <c r="J477" i="12"/>
  <c r="J478" i="12"/>
  <c r="J479" i="12"/>
  <c r="J480" i="12"/>
  <c r="J481" i="12"/>
  <c r="J482" i="12"/>
  <c r="J483" i="12"/>
  <c r="J484" i="12"/>
  <c r="J485" i="12"/>
  <c r="J486" i="12"/>
  <c r="J487" i="12"/>
  <c r="J488" i="12"/>
  <c r="J489" i="12"/>
  <c r="J490" i="12"/>
  <c r="J491" i="12"/>
  <c r="J492" i="12"/>
  <c r="J493" i="12"/>
  <c r="J494" i="12"/>
  <c r="J495" i="12"/>
  <c r="J496" i="12"/>
  <c r="J497" i="12"/>
  <c r="J498" i="12"/>
  <c r="J499" i="12"/>
  <c r="J500" i="12"/>
  <c r="J501" i="12"/>
  <c r="J502" i="12"/>
  <c r="J503" i="12"/>
  <c r="J504" i="12"/>
  <c r="J505" i="12"/>
  <c r="J506" i="12"/>
  <c r="J507" i="12"/>
  <c r="J508" i="12"/>
  <c r="J509" i="12"/>
  <c r="J510" i="12"/>
  <c r="J511" i="12"/>
  <c r="J512" i="12"/>
  <c r="J513" i="12"/>
  <c r="J514" i="12"/>
  <c r="J515" i="12"/>
  <c r="J516" i="12"/>
  <c r="J517" i="12"/>
  <c r="J518" i="12"/>
  <c r="J519" i="12"/>
  <c r="J520" i="12"/>
  <c r="J521" i="12"/>
  <c r="J522" i="12"/>
  <c r="J523" i="12"/>
  <c r="J524" i="12"/>
  <c r="J525" i="12"/>
  <c r="J526" i="12"/>
  <c r="J527" i="12"/>
  <c r="J528" i="12"/>
  <c r="J529" i="12"/>
  <c r="J530" i="12"/>
  <c r="J531" i="12"/>
  <c r="J532" i="12"/>
  <c r="J533" i="12"/>
  <c r="J534" i="12"/>
  <c r="J535" i="12"/>
  <c r="J536" i="12"/>
  <c r="J537" i="12"/>
  <c r="J538" i="12"/>
  <c r="J539" i="12"/>
  <c r="J540" i="12"/>
  <c r="J541" i="12"/>
  <c r="J542" i="12"/>
  <c r="J543" i="12"/>
  <c r="J544" i="12"/>
  <c r="J545" i="12"/>
  <c r="J546" i="12"/>
  <c r="J547" i="12"/>
  <c r="J548" i="12"/>
  <c r="J549" i="12"/>
  <c r="J550" i="12"/>
  <c r="J551" i="12"/>
  <c r="J552" i="12"/>
  <c r="J553" i="12"/>
  <c r="J554" i="12"/>
  <c r="J555" i="12"/>
  <c r="J556" i="12"/>
  <c r="J557" i="12"/>
  <c r="J558" i="12"/>
  <c r="J559" i="12"/>
  <c r="J560" i="12"/>
  <c r="J561" i="12"/>
  <c r="J562" i="12"/>
  <c r="J563" i="12"/>
  <c r="J564" i="12"/>
  <c r="J565" i="12"/>
  <c r="J566" i="12"/>
  <c r="J567" i="12"/>
  <c r="J568" i="12"/>
  <c r="J569" i="12"/>
  <c r="J570" i="12"/>
  <c r="J571" i="12"/>
  <c r="J572" i="12"/>
  <c r="J573" i="12"/>
  <c r="J574" i="12"/>
  <c r="J575" i="12"/>
  <c r="J576" i="12"/>
  <c r="J577" i="12"/>
  <c r="J578" i="12"/>
  <c r="J579" i="12"/>
  <c r="J580" i="12"/>
  <c r="J581" i="12"/>
  <c r="J582" i="12"/>
  <c r="J583" i="12"/>
  <c r="J584" i="12"/>
  <c r="J585" i="12"/>
  <c r="J586" i="12"/>
  <c r="J587" i="12"/>
  <c r="J588" i="12"/>
  <c r="J589" i="12"/>
  <c r="J590" i="12"/>
  <c r="J591" i="12"/>
  <c r="J592" i="12"/>
  <c r="J593" i="12"/>
  <c r="J594" i="12"/>
  <c r="J595" i="12"/>
  <c r="J596" i="12"/>
  <c r="J597" i="12"/>
  <c r="J598" i="12"/>
  <c r="J599" i="12"/>
  <c r="J600" i="12"/>
  <c r="J601" i="12"/>
  <c r="J602" i="12"/>
  <c r="J603" i="12"/>
  <c r="J604" i="12"/>
  <c r="J605" i="12"/>
  <c r="J606" i="12"/>
  <c r="J607" i="12"/>
  <c r="J608" i="12"/>
  <c r="J609" i="12"/>
  <c r="J610" i="12"/>
  <c r="J611" i="12"/>
  <c r="J612" i="12"/>
  <c r="J613" i="12"/>
  <c r="J614" i="12"/>
  <c r="J615" i="12"/>
  <c r="J616" i="12"/>
  <c r="J617" i="12"/>
  <c r="J618" i="12"/>
  <c r="J619" i="12"/>
  <c r="J620" i="12"/>
  <c r="J621" i="12"/>
  <c r="J622" i="12"/>
  <c r="J623" i="12"/>
  <c r="J624" i="12"/>
  <c r="J625" i="12"/>
  <c r="J626" i="12"/>
  <c r="J627" i="12"/>
  <c r="J628" i="12"/>
  <c r="J629" i="12"/>
  <c r="J630" i="12"/>
  <c r="J631" i="12"/>
  <c r="J632" i="12"/>
  <c r="J633" i="12"/>
  <c r="J634" i="12"/>
  <c r="J635" i="12"/>
  <c r="J636" i="12"/>
  <c r="J637" i="12"/>
  <c r="J638" i="12"/>
  <c r="J639" i="12"/>
  <c r="J640" i="12"/>
  <c r="J641" i="12"/>
  <c r="J642" i="12"/>
  <c r="J643" i="12"/>
  <c r="J644" i="12"/>
  <c r="J645" i="12"/>
  <c r="J646" i="12"/>
  <c r="J647" i="12"/>
  <c r="J648" i="12"/>
  <c r="J649" i="12"/>
  <c r="J650" i="12"/>
  <c r="J651" i="12"/>
  <c r="J652" i="12"/>
  <c r="J653" i="12"/>
  <c r="J654" i="12"/>
  <c r="J655" i="12"/>
  <c r="J656" i="12"/>
  <c r="J657" i="12"/>
  <c r="J658" i="12"/>
  <c r="J659" i="12"/>
  <c r="J660" i="12"/>
  <c r="J661" i="12"/>
  <c r="J662" i="12"/>
  <c r="J663" i="12"/>
  <c r="J664" i="12"/>
  <c r="J665" i="12"/>
  <c r="J666" i="12"/>
  <c r="J667" i="12"/>
  <c r="J668" i="12"/>
  <c r="J669" i="12"/>
  <c r="J670" i="12"/>
  <c r="J671" i="12"/>
  <c r="J672" i="12"/>
  <c r="J673" i="12"/>
  <c r="J674" i="12"/>
  <c r="J675" i="12"/>
  <c r="J676" i="12"/>
  <c r="J677" i="12"/>
  <c r="J678" i="12"/>
  <c r="J679" i="12"/>
  <c r="J680" i="12"/>
  <c r="J681" i="12"/>
  <c r="J682" i="12"/>
  <c r="J683" i="12"/>
  <c r="J684" i="12"/>
  <c r="J685" i="12"/>
  <c r="J686" i="12"/>
  <c r="J687" i="12"/>
  <c r="J688" i="12"/>
  <c r="J689" i="12"/>
  <c r="J690" i="12"/>
  <c r="J691" i="12"/>
  <c r="J692" i="12"/>
  <c r="J693" i="12"/>
  <c r="J694" i="12"/>
  <c r="J695" i="12"/>
  <c r="J696" i="12"/>
  <c r="J697" i="12"/>
  <c r="J698" i="12"/>
  <c r="J699" i="12"/>
  <c r="J700" i="12"/>
  <c r="J701" i="12"/>
  <c r="J702" i="12"/>
  <c r="J703" i="12"/>
  <c r="J704" i="12"/>
  <c r="J705" i="12"/>
  <c r="J706" i="12"/>
  <c r="J707" i="12"/>
  <c r="J708" i="12"/>
  <c r="J709" i="12"/>
  <c r="J710" i="12"/>
  <c r="J711" i="12"/>
  <c r="J712" i="12"/>
  <c r="J713" i="12"/>
  <c r="J714" i="12"/>
  <c r="J715" i="12"/>
  <c r="J716" i="12"/>
  <c r="J717" i="12"/>
  <c r="J718" i="12"/>
  <c r="J719" i="12"/>
  <c r="J720" i="12"/>
  <c r="J721" i="12"/>
  <c r="J722" i="12"/>
  <c r="J723" i="12"/>
  <c r="J724" i="12"/>
  <c r="J725" i="12"/>
  <c r="J726" i="12"/>
  <c r="J727" i="12"/>
  <c r="J728" i="12"/>
  <c r="J729" i="12"/>
  <c r="J730" i="12"/>
  <c r="J731" i="12"/>
  <c r="J732" i="12"/>
  <c r="J733" i="12"/>
  <c r="J734" i="12"/>
  <c r="J735" i="12"/>
  <c r="J736" i="12"/>
  <c r="J737" i="12"/>
  <c r="J738" i="12"/>
  <c r="J739" i="12"/>
  <c r="J740" i="12"/>
  <c r="J741" i="12"/>
  <c r="J742" i="12"/>
  <c r="J743" i="12"/>
  <c r="J744" i="12"/>
  <c r="J745" i="12"/>
  <c r="J746" i="12"/>
  <c r="J747" i="12"/>
  <c r="J748" i="12"/>
  <c r="J749" i="12"/>
  <c r="J750" i="12"/>
  <c r="J751" i="12"/>
  <c r="J752" i="12"/>
  <c r="J753" i="12"/>
  <c r="J754" i="12"/>
  <c r="J755" i="12"/>
  <c r="J756" i="12"/>
  <c r="J757" i="12"/>
  <c r="J758" i="12"/>
  <c r="J759" i="12"/>
  <c r="J760" i="12"/>
  <c r="J761" i="12"/>
  <c r="J762" i="12"/>
  <c r="J763" i="12"/>
  <c r="J764" i="12"/>
  <c r="J765" i="12"/>
  <c r="J766" i="12"/>
  <c r="J767" i="12"/>
  <c r="J768" i="12"/>
  <c r="J769" i="12"/>
  <c r="J770" i="12"/>
  <c r="J771" i="12"/>
  <c r="J772" i="12"/>
  <c r="J773" i="12"/>
  <c r="J774" i="12"/>
  <c r="J775" i="12"/>
  <c r="J776" i="12"/>
  <c r="J777" i="12"/>
  <c r="J778" i="12"/>
  <c r="J779" i="12"/>
  <c r="J780" i="12"/>
  <c r="J781" i="12"/>
  <c r="J782" i="12"/>
  <c r="J783" i="12"/>
  <c r="J784" i="12"/>
  <c r="J785" i="12"/>
  <c r="J786" i="12"/>
  <c r="J787" i="12"/>
  <c r="J788" i="12"/>
  <c r="J789" i="12"/>
  <c r="J790" i="12"/>
  <c r="J791" i="12"/>
  <c r="J792" i="12"/>
  <c r="J793" i="12"/>
  <c r="J794" i="12"/>
  <c r="J795" i="12"/>
  <c r="J796" i="12"/>
  <c r="J797" i="12"/>
  <c r="J798" i="12"/>
  <c r="J799" i="12"/>
  <c r="J800" i="12"/>
  <c r="J801" i="12"/>
  <c r="J802" i="12"/>
  <c r="J803" i="12"/>
  <c r="J804" i="12"/>
  <c r="J805" i="12"/>
  <c r="J806" i="12"/>
  <c r="J807" i="12"/>
  <c r="J808" i="12"/>
  <c r="J809" i="12"/>
  <c r="J810" i="12"/>
  <c r="J811" i="12"/>
  <c r="J812" i="12"/>
  <c r="J813" i="12"/>
  <c r="J814" i="12"/>
  <c r="J815" i="12"/>
  <c r="J816" i="12"/>
  <c r="J817" i="12"/>
  <c r="J818" i="12"/>
  <c r="J819" i="12"/>
  <c r="J820" i="12"/>
  <c r="J821" i="12"/>
  <c r="J822" i="12"/>
  <c r="J823" i="12"/>
  <c r="J824" i="12"/>
  <c r="J825" i="12"/>
  <c r="J826" i="12"/>
  <c r="J827" i="12"/>
  <c r="J828" i="12"/>
  <c r="J829" i="12"/>
  <c r="J830" i="12"/>
  <c r="J831" i="12"/>
  <c r="J832" i="12"/>
  <c r="J833" i="12"/>
  <c r="J834" i="12"/>
  <c r="J835" i="12"/>
  <c r="J836" i="12"/>
  <c r="J837" i="12"/>
  <c r="J838" i="12"/>
  <c r="J839" i="12"/>
  <c r="J840" i="12"/>
  <c r="J841" i="12"/>
  <c r="J842" i="12"/>
  <c r="J843" i="12"/>
  <c r="J844" i="12"/>
  <c r="J845" i="12"/>
  <c r="J846" i="12"/>
  <c r="J847" i="12"/>
  <c r="J848" i="12"/>
  <c r="J849" i="12"/>
  <c r="J850" i="12"/>
  <c r="J851" i="12"/>
  <c r="J852" i="12"/>
  <c r="J853" i="12"/>
  <c r="J854" i="12"/>
  <c r="J855" i="12"/>
  <c r="J856" i="12"/>
  <c r="J857" i="12"/>
  <c r="J858" i="12"/>
  <c r="J859" i="12"/>
  <c r="J860" i="12"/>
  <c r="J861" i="12"/>
  <c r="J862" i="12"/>
  <c r="J863" i="12"/>
  <c r="J864" i="12"/>
  <c r="J865" i="12"/>
  <c r="J866" i="12"/>
  <c r="J867" i="12"/>
  <c r="J868" i="12"/>
  <c r="J869" i="12"/>
  <c r="J870" i="12"/>
  <c r="J871" i="12"/>
  <c r="J872" i="12"/>
  <c r="J873" i="12"/>
  <c r="J874" i="12"/>
  <c r="J875" i="12"/>
  <c r="J876" i="12"/>
  <c r="J877" i="12"/>
  <c r="J878" i="12"/>
  <c r="J879" i="12"/>
  <c r="J880" i="12"/>
  <c r="J881" i="12"/>
  <c r="J882" i="12"/>
  <c r="J883" i="12"/>
  <c r="J884" i="12"/>
  <c r="J885" i="12"/>
  <c r="J886" i="12"/>
  <c r="J887" i="12"/>
  <c r="J888" i="12"/>
  <c r="J889" i="12"/>
  <c r="J890" i="12"/>
  <c r="J891" i="12"/>
  <c r="J892" i="12"/>
  <c r="J893" i="12"/>
  <c r="J894" i="12"/>
  <c r="J895" i="12"/>
  <c r="J896" i="12"/>
  <c r="J897" i="12"/>
  <c r="J898" i="12"/>
  <c r="J899" i="12"/>
  <c r="J900" i="12"/>
  <c r="J901" i="12"/>
  <c r="J902" i="12"/>
  <c r="J903" i="12"/>
  <c r="J904" i="12"/>
  <c r="J905" i="12"/>
  <c r="J906" i="12"/>
  <c r="J907" i="12"/>
  <c r="J908" i="12"/>
  <c r="J909" i="12"/>
  <c r="J910" i="12"/>
  <c r="J911" i="12"/>
  <c r="J912" i="12"/>
  <c r="J913" i="12"/>
  <c r="J914" i="12"/>
  <c r="J915" i="12"/>
  <c r="J916" i="12"/>
  <c r="J917" i="12"/>
  <c r="J918" i="12"/>
  <c r="J919" i="12"/>
  <c r="J920" i="12"/>
  <c r="J921" i="12"/>
  <c r="J922" i="12"/>
  <c r="J923" i="12"/>
  <c r="J924" i="12"/>
  <c r="J925" i="12"/>
  <c r="J926" i="12"/>
  <c r="J927" i="12"/>
  <c r="J928" i="12"/>
  <c r="J929" i="12"/>
  <c r="J930" i="12"/>
  <c r="J931" i="12"/>
  <c r="J932" i="12"/>
  <c r="J933" i="12"/>
  <c r="J934" i="12"/>
  <c r="J935" i="12"/>
  <c r="J936" i="12"/>
  <c r="J937" i="12"/>
  <c r="J938" i="12"/>
  <c r="J939" i="12"/>
  <c r="J940" i="12"/>
  <c r="J941" i="12"/>
  <c r="J942" i="12"/>
  <c r="J943" i="12"/>
  <c r="J944" i="12"/>
  <c r="J945" i="12"/>
  <c r="J946" i="12"/>
  <c r="J947" i="12"/>
  <c r="J948" i="12"/>
  <c r="J949" i="12"/>
  <c r="J950" i="12"/>
  <c r="J951" i="12"/>
  <c r="J952" i="12"/>
  <c r="J953" i="12"/>
  <c r="J954" i="12"/>
  <c r="J955" i="12"/>
  <c r="J956" i="12"/>
  <c r="J957" i="12"/>
  <c r="J958" i="12"/>
  <c r="J959" i="12"/>
  <c r="J960" i="12"/>
  <c r="J961" i="12"/>
  <c r="J962" i="12"/>
  <c r="J963" i="12"/>
  <c r="J964" i="12"/>
  <c r="J965" i="12"/>
  <c r="J966" i="12"/>
  <c r="J967" i="12"/>
  <c r="J968" i="12"/>
  <c r="J969" i="12"/>
  <c r="J970" i="12"/>
  <c r="J971" i="12"/>
  <c r="J972" i="12"/>
  <c r="J973" i="12"/>
  <c r="J974" i="12"/>
  <c r="J975" i="12"/>
  <c r="J976" i="12"/>
  <c r="J977" i="12"/>
  <c r="J978" i="12"/>
  <c r="J979" i="12"/>
  <c r="J980" i="12"/>
  <c r="J981" i="12"/>
  <c r="J982" i="12"/>
  <c r="J983" i="12"/>
  <c r="J984" i="12"/>
  <c r="J985" i="12"/>
  <c r="J986" i="12"/>
  <c r="J987" i="12"/>
  <c r="J988" i="12"/>
  <c r="J989" i="12"/>
  <c r="J990" i="12"/>
  <c r="J991" i="12"/>
  <c r="J992" i="12"/>
  <c r="J993" i="12"/>
  <c r="J994" i="12"/>
  <c r="J995" i="12"/>
  <c r="J996" i="12"/>
  <c r="J997" i="12"/>
  <c r="J998" i="12"/>
  <c r="J999" i="12"/>
  <c r="J1000" i="12"/>
  <c r="J1001" i="12"/>
  <c r="J1002" i="12"/>
  <c r="J1003" i="12"/>
  <c r="J1004" i="12"/>
  <c r="J1005" i="12"/>
  <c r="J1006" i="12"/>
  <c r="J1007" i="12"/>
  <c r="J1008" i="12"/>
  <c r="J1009" i="12"/>
  <c r="J1010" i="12"/>
  <c r="J1011" i="12"/>
  <c r="J1012" i="12"/>
  <c r="J1013" i="12"/>
  <c r="J1014" i="12"/>
  <c r="J1015" i="12"/>
  <c r="J1016" i="12"/>
  <c r="J1017" i="12"/>
  <c r="J1018" i="12"/>
  <c r="J1019" i="12"/>
  <c r="J1020" i="12"/>
  <c r="J1021" i="12"/>
  <c r="J1022" i="12"/>
  <c r="J1023" i="12"/>
  <c r="J1024" i="12"/>
  <c r="J1025" i="12"/>
  <c r="J1026" i="12"/>
  <c r="J1027" i="12"/>
  <c r="J1028" i="12"/>
  <c r="J1029" i="12"/>
  <c r="J1030" i="12"/>
  <c r="J1031" i="12"/>
  <c r="J1032" i="12"/>
  <c r="J1033" i="12"/>
  <c r="J1034" i="12"/>
  <c r="J1035" i="12"/>
  <c r="J1036" i="12"/>
  <c r="J1037" i="12"/>
  <c r="J1038" i="12"/>
  <c r="J1039" i="12"/>
  <c r="J1040" i="12"/>
  <c r="J1041" i="12"/>
  <c r="J1042" i="12"/>
  <c r="J1043" i="12"/>
  <c r="J1044" i="12"/>
  <c r="J1045" i="12"/>
  <c r="J1046" i="12"/>
  <c r="J1047" i="12"/>
  <c r="J1048" i="12"/>
  <c r="J1049" i="12"/>
  <c r="J1050" i="12"/>
  <c r="J1051" i="12"/>
  <c r="J1052" i="12"/>
  <c r="J1053" i="12"/>
  <c r="J1054" i="12"/>
  <c r="J1055" i="12"/>
  <c r="J1056" i="12"/>
  <c r="J1057" i="12"/>
  <c r="J1058" i="12"/>
  <c r="J1059" i="12"/>
  <c r="J1060" i="12"/>
  <c r="J1061" i="12"/>
  <c r="J1062" i="12"/>
  <c r="J1063" i="12"/>
  <c r="J1064" i="12"/>
  <c r="J1065" i="12"/>
  <c r="J1066" i="12"/>
  <c r="J1067" i="12"/>
  <c r="J1068" i="12"/>
  <c r="J1069" i="12"/>
  <c r="J1070" i="12"/>
  <c r="J1071" i="12"/>
  <c r="J1072" i="12"/>
  <c r="J1073" i="12"/>
  <c r="J1074" i="12"/>
  <c r="J1075" i="12"/>
  <c r="J1076" i="12"/>
  <c r="J1077" i="12"/>
  <c r="J1078" i="12"/>
  <c r="J1079" i="12"/>
  <c r="J1080" i="12"/>
  <c r="J1081" i="12"/>
  <c r="J1082" i="12"/>
  <c r="J1083" i="12"/>
  <c r="J1084" i="12"/>
  <c r="J1085" i="12"/>
  <c r="J1086" i="12"/>
  <c r="J1087" i="12"/>
  <c r="J1088" i="12"/>
  <c r="J1089" i="12"/>
  <c r="J1090" i="12"/>
  <c r="J1091" i="12"/>
  <c r="J1092" i="12"/>
  <c r="J1093" i="12"/>
  <c r="J1094" i="12"/>
  <c r="J1095" i="12"/>
  <c r="J1096" i="12"/>
  <c r="J1097" i="12"/>
  <c r="J1098" i="12"/>
  <c r="J1099" i="12"/>
  <c r="J1100" i="12"/>
  <c r="J1101" i="12"/>
  <c r="J1102" i="12"/>
  <c r="J1103" i="12"/>
  <c r="J1104" i="12"/>
  <c r="J1105" i="12"/>
  <c r="J1106" i="12"/>
  <c r="J1107" i="12"/>
  <c r="J1108" i="12"/>
  <c r="J1109" i="12"/>
  <c r="J1110" i="12"/>
  <c r="J1111" i="12"/>
  <c r="J1112" i="12"/>
  <c r="J1113" i="12"/>
  <c r="J1114" i="12"/>
  <c r="J1115" i="12"/>
  <c r="J1116" i="12"/>
  <c r="J1117" i="12"/>
  <c r="J1118" i="12"/>
  <c r="J1119" i="12"/>
  <c r="J1120" i="12"/>
  <c r="J1121" i="12"/>
  <c r="J1122" i="12"/>
  <c r="J1123" i="12"/>
  <c r="J1124" i="12"/>
  <c r="J1125" i="12"/>
  <c r="J1126" i="12"/>
  <c r="J1127" i="12"/>
  <c r="J1128" i="12"/>
  <c r="J1129" i="12"/>
  <c r="J1130" i="12"/>
  <c r="J1131" i="12"/>
  <c r="J1132" i="12"/>
  <c r="J1133" i="12"/>
  <c r="J1134" i="12"/>
  <c r="J1135" i="12"/>
  <c r="J1136" i="12"/>
  <c r="J1137" i="12"/>
  <c r="J1138" i="12"/>
  <c r="J1139" i="12"/>
  <c r="J1140" i="12"/>
  <c r="J1141" i="12"/>
  <c r="J1142" i="12"/>
  <c r="J1143" i="12"/>
  <c r="J1144" i="12"/>
  <c r="J1145" i="12"/>
  <c r="J1146" i="12"/>
  <c r="J1147" i="12"/>
  <c r="J1148" i="12"/>
  <c r="J1149" i="12"/>
  <c r="J1150" i="12"/>
  <c r="J1151" i="12"/>
  <c r="J1152" i="12"/>
  <c r="J1153" i="12"/>
  <c r="J1154" i="12"/>
  <c r="J1155" i="12"/>
  <c r="J1156" i="12"/>
  <c r="J1157" i="12"/>
  <c r="J1158" i="12"/>
  <c r="J1159" i="12"/>
  <c r="J1160" i="12"/>
  <c r="J1161" i="12"/>
  <c r="J1162" i="12"/>
  <c r="J1163" i="12"/>
  <c r="J1164" i="12"/>
  <c r="J1165" i="12"/>
  <c r="J1166" i="12"/>
  <c r="J1167" i="12"/>
  <c r="J1168" i="12"/>
  <c r="J1169" i="12"/>
  <c r="J1170" i="12"/>
  <c r="J1171" i="12"/>
  <c r="J1172" i="12"/>
  <c r="J1173" i="12"/>
  <c r="J1174" i="12"/>
  <c r="J1175" i="12"/>
  <c r="J1176" i="12"/>
  <c r="J1177" i="12"/>
  <c r="J1178" i="12"/>
  <c r="J1179" i="12"/>
  <c r="J1180" i="12"/>
  <c r="J1181" i="12"/>
  <c r="J1182" i="12"/>
  <c r="J1183" i="12"/>
  <c r="J1184" i="12"/>
  <c r="J1185" i="12"/>
  <c r="J1186" i="12"/>
  <c r="J1187" i="12"/>
  <c r="J1188" i="12"/>
  <c r="J1189" i="12"/>
  <c r="J1190" i="12"/>
  <c r="J1191" i="12"/>
  <c r="J1192" i="12"/>
  <c r="J1193" i="12"/>
  <c r="J1194" i="12"/>
  <c r="J1195" i="12"/>
  <c r="J1196" i="12"/>
  <c r="J1197" i="12"/>
  <c r="J1198" i="12"/>
  <c r="J1199" i="12"/>
  <c r="J1200" i="12"/>
  <c r="J1201" i="12"/>
  <c r="J1202" i="12"/>
  <c r="J1203" i="12"/>
  <c r="J1204" i="12"/>
  <c r="J1205" i="12"/>
  <c r="J1206" i="12"/>
  <c r="J1207" i="12"/>
  <c r="J1208" i="12"/>
  <c r="J1209" i="12"/>
  <c r="J1210" i="12"/>
  <c r="J1211" i="12"/>
  <c r="J1212" i="12"/>
  <c r="J1213" i="12"/>
  <c r="J1214" i="12"/>
  <c r="J1215" i="12"/>
  <c r="J1216" i="12"/>
  <c r="J1217" i="12"/>
  <c r="J1218" i="12"/>
  <c r="J1219" i="12"/>
  <c r="J1220" i="12"/>
  <c r="J1221" i="12"/>
  <c r="J1222" i="12"/>
  <c r="J1223" i="12"/>
  <c r="J1224" i="12"/>
  <c r="J1225" i="12"/>
  <c r="J1226" i="12"/>
  <c r="J1227" i="12"/>
  <c r="J1228" i="12"/>
  <c r="J1229" i="12"/>
  <c r="J1230" i="12"/>
  <c r="J1231" i="12"/>
  <c r="J1232" i="12"/>
  <c r="J1233" i="12"/>
  <c r="J1234" i="12"/>
  <c r="J1235" i="12"/>
  <c r="J1236" i="12"/>
  <c r="J1237" i="12"/>
  <c r="J1238" i="12"/>
  <c r="J1239" i="12"/>
  <c r="J1240" i="12"/>
  <c r="J1241" i="12"/>
  <c r="J1242" i="12"/>
  <c r="J1243" i="12"/>
  <c r="J1244" i="12"/>
  <c r="J1245" i="12"/>
  <c r="J1246" i="12"/>
  <c r="J1247" i="12"/>
  <c r="J1248" i="12"/>
  <c r="J1249" i="12"/>
  <c r="J1250" i="12"/>
  <c r="J1251" i="12"/>
  <c r="J1252" i="12"/>
  <c r="J1253" i="12"/>
  <c r="J1254" i="12"/>
  <c r="J1255" i="12"/>
  <c r="J1256" i="12"/>
  <c r="J1257" i="12"/>
  <c r="J1258" i="12"/>
  <c r="J1259" i="12"/>
  <c r="J1260" i="12"/>
  <c r="J1261" i="12"/>
  <c r="J1262" i="12"/>
  <c r="J1263" i="12"/>
  <c r="J1264" i="12"/>
  <c r="J1265" i="12"/>
  <c r="J1266" i="12"/>
  <c r="J1267" i="12"/>
  <c r="J1268" i="12"/>
  <c r="J1269" i="12"/>
  <c r="J1270" i="12"/>
  <c r="J1271" i="12"/>
  <c r="J1272" i="12"/>
  <c r="J1273" i="12"/>
  <c r="J1274" i="12"/>
  <c r="J1275" i="12"/>
  <c r="J1276" i="12"/>
  <c r="J1277" i="12"/>
  <c r="J1278" i="12"/>
  <c r="J1279" i="12"/>
  <c r="J1280" i="12"/>
  <c r="J1281" i="12"/>
  <c r="J1282" i="12"/>
  <c r="J1283" i="12"/>
  <c r="J1284" i="12"/>
  <c r="J1285" i="12"/>
  <c r="J1286" i="12"/>
  <c r="J1287" i="12"/>
  <c r="J1288" i="12"/>
  <c r="J1289" i="12"/>
  <c r="J1290" i="12"/>
  <c r="J1291" i="12"/>
  <c r="J1292" i="12"/>
  <c r="J1293" i="12"/>
  <c r="J1294" i="12"/>
  <c r="J1295" i="12"/>
  <c r="J1296" i="12"/>
  <c r="J1297" i="12"/>
  <c r="J1298" i="12"/>
  <c r="J1299" i="12"/>
  <c r="J1300" i="12"/>
  <c r="J1301" i="12"/>
  <c r="J1302" i="12"/>
  <c r="J1303" i="12"/>
  <c r="J1304" i="12"/>
  <c r="J1305" i="12"/>
  <c r="J1306" i="12"/>
  <c r="J1307" i="12"/>
  <c r="J1308" i="12"/>
  <c r="J1309" i="12"/>
  <c r="J1310" i="12"/>
  <c r="J1311" i="12"/>
  <c r="J1312" i="12"/>
  <c r="J1313" i="12"/>
  <c r="J1314" i="12"/>
  <c r="J1315" i="12"/>
  <c r="J1316" i="12"/>
  <c r="J1317" i="12"/>
  <c r="J1318" i="12"/>
  <c r="J1319" i="12"/>
  <c r="J1320" i="12"/>
  <c r="J1321" i="12"/>
  <c r="J1322" i="12"/>
  <c r="J1323" i="12"/>
  <c r="J1324" i="12"/>
  <c r="J1325" i="12"/>
  <c r="J1326" i="12"/>
  <c r="J1327" i="12"/>
  <c r="J1328" i="12"/>
  <c r="J1329" i="12"/>
  <c r="J1330" i="12"/>
  <c r="J1331" i="12"/>
  <c r="J1332" i="12"/>
  <c r="J1333" i="12"/>
  <c r="J1334" i="12"/>
  <c r="J1335" i="12"/>
  <c r="J1336" i="12"/>
  <c r="J1337" i="12"/>
  <c r="J1338" i="12"/>
  <c r="J1339" i="12"/>
  <c r="J1340" i="12"/>
  <c r="J1341" i="12"/>
  <c r="J1342" i="12"/>
  <c r="J1343" i="12"/>
  <c r="J1344" i="12"/>
  <c r="J1345" i="12"/>
  <c r="J1346" i="12"/>
  <c r="J1347" i="12"/>
  <c r="J1348" i="12"/>
  <c r="J1349" i="12"/>
  <c r="J1350" i="12"/>
  <c r="J1351" i="12"/>
  <c r="J1352" i="12"/>
  <c r="J1353" i="12"/>
  <c r="J1354" i="12"/>
  <c r="J1355" i="12"/>
  <c r="J1356" i="12"/>
  <c r="J1357" i="12"/>
  <c r="J1358" i="12"/>
  <c r="J1359" i="12"/>
  <c r="J1360" i="12"/>
  <c r="J1361" i="12"/>
  <c r="J1362" i="12"/>
  <c r="J1363" i="12"/>
  <c r="J1364" i="12"/>
  <c r="J1365" i="12"/>
  <c r="J1366" i="12"/>
  <c r="J1367" i="12"/>
  <c r="J1368" i="12"/>
  <c r="J1369" i="12"/>
  <c r="J1370" i="12"/>
  <c r="J1371" i="12"/>
  <c r="J1372" i="12"/>
  <c r="J1373" i="12"/>
  <c r="J1374" i="12"/>
  <c r="J1375" i="12"/>
  <c r="J1376" i="12"/>
  <c r="J1377" i="12"/>
  <c r="J1378" i="12"/>
  <c r="J1379" i="12"/>
  <c r="J1380" i="12"/>
  <c r="J1381" i="12"/>
  <c r="J1382" i="12"/>
  <c r="J1383" i="12"/>
  <c r="J1384" i="12"/>
  <c r="J1385" i="12"/>
  <c r="J1386" i="12"/>
  <c r="J1387" i="12"/>
  <c r="J1388" i="12"/>
  <c r="J1389" i="12"/>
  <c r="J1390" i="12"/>
  <c r="J1391" i="12"/>
  <c r="J1392" i="12"/>
  <c r="J1393" i="12"/>
  <c r="J1394" i="12"/>
  <c r="J1395" i="12"/>
  <c r="J1396" i="12"/>
  <c r="J1397" i="12"/>
  <c r="J1398" i="12"/>
  <c r="J1399" i="12"/>
  <c r="J1400" i="12"/>
  <c r="J1401" i="12"/>
  <c r="J1402" i="12"/>
  <c r="J1403" i="12"/>
  <c r="J1404" i="12"/>
  <c r="J1405" i="12"/>
  <c r="J1406" i="12"/>
  <c r="J1407" i="12"/>
  <c r="J1408" i="12"/>
  <c r="J1409" i="12"/>
  <c r="J1410" i="12"/>
  <c r="J1411" i="12"/>
  <c r="J1412" i="12"/>
  <c r="J1413" i="12"/>
  <c r="J1414" i="12"/>
  <c r="J1415" i="12"/>
  <c r="J1416" i="12"/>
  <c r="J1417" i="12"/>
  <c r="J1418" i="12"/>
  <c r="J1419" i="12"/>
  <c r="J1420" i="12"/>
  <c r="J1421" i="12"/>
  <c r="J1422" i="12"/>
  <c r="J1423" i="12"/>
  <c r="J1424" i="12"/>
  <c r="J1425" i="12"/>
  <c r="J1426" i="12"/>
  <c r="J1427" i="12"/>
  <c r="J1428" i="12"/>
  <c r="J1429" i="12"/>
  <c r="J1430" i="12"/>
  <c r="J1431" i="12"/>
  <c r="J1432" i="12"/>
  <c r="J1433" i="12"/>
  <c r="J1434" i="12"/>
  <c r="J1435" i="12"/>
  <c r="J1436" i="12"/>
  <c r="J1437" i="12"/>
  <c r="J1438" i="12"/>
  <c r="J1439" i="12"/>
  <c r="J1440" i="12"/>
  <c r="J1441" i="12"/>
  <c r="J1442" i="12"/>
  <c r="J1443" i="12"/>
  <c r="J1444" i="12"/>
  <c r="J1445" i="12"/>
  <c r="J1446" i="12"/>
  <c r="J1447" i="12"/>
  <c r="J1448" i="12"/>
  <c r="J1449" i="12"/>
  <c r="J1450" i="12"/>
  <c r="J1451" i="12"/>
  <c r="J1452" i="12"/>
  <c r="J1453" i="12"/>
  <c r="J1454" i="12"/>
  <c r="J1455" i="12"/>
  <c r="J1456" i="12"/>
  <c r="J1457" i="12"/>
  <c r="J1458" i="12"/>
  <c r="J1459" i="12"/>
  <c r="J1460" i="12"/>
  <c r="J1461" i="12"/>
  <c r="J1462" i="12"/>
  <c r="J1463" i="12"/>
  <c r="J1464" i="12"/>
  <c r="J1465" i="12"/>
  <c r="J1466" i="12"/>
  <c r="J1467" i="12"/>
  <c r="J1468" i="12"/>
  <c r="J1469" i="12"/>
  <c r="J1470" i="12"/>
  <c r="J1471" i="12"/>
  <c r="J1472" i="12"/>
  <c r="J1473" i="12"/>
  <c r="J1474" i="12"/>
  <c r="J1475" i="12"/>
  <c r="J1476" i="12"/>
  <c r="J1477" i="12"/>
  <c r="J1478" i="12"/>
  <c r="J1479" i="12"/>
  <c r="J1480" i="12"/>
  <c r="J1481" i="12"/>
  <c r="J1482" i="12"/>
  <c r="J1483" i="12"/>
  <c r="J1484" i="12"/>
  <c r="J1485" i="12"/>
  <c r="J1486" i="12"/>
  <c r="J1487" i="12"/>
  <c r="J1488" i="12"/>
  <c r="J1489" i="12"/>
  <c r="J1490" i="12"/>
  <c r="J1491" i="12"/>
  <c r="J1492" i="12"/>
  <c r="J1493" i="12"/>
  <c r="J1494" i="12"/>
  <c r="J1495" i="12"/>
  <c r="J1496" i="12"/>
  <c r="J1497" i="12"/>
  <c r="J1498" i="12"/>
  <c r="J1499" i="12"/>
  <c r="J1500" i="12"/>
  <c r="J1501" i="12"/>
  <c r="J1502" i="12"/>
  <c r="J1503" i="12"/>
  <c r="J1504" i="12"/>
  <c r="J1505" i="12"/>
  <c r="J1506" i="12"/>
  <c r="J1507" i="12"/>
  <c r="J1508" i="12"/>
  <c r="J1509" i="12"/>
  <c r="J1510" i="12"/>
  <c r="J1511" i="12"/>
  <c r="J1512" i="12"/>
  <c r="J1513" i="12"/>
  <c r="J1514" i="12"/>
  <c r="J1515" i="12"/>
  <c r="J1516" i="12"/>
  <c r="J1517" i="12"/>
  <c r="J1518" i="12"/>
  <c r="J1519" i="12"/>
  <c r="J1520" i="12"/>
  <c r="J1521" i="12"/>
  <c r="J1522" i="12"/>
  <c r="J1523" i="12"/>
  <c r="J1524" i="12"/>
  <c r="J1525" i="12"/>
  <c r="J1526" i="12"/>
  <c r="J1527" i="12"/>
  <c r="J1528" i="12"/>
  <c r="J1529" i="12"/>
  <c r="J1530" i="12"/>
  <c r="J1531" i="12"/>
  <c r="J1532" i="12"/>
  <c r="J1533" i="12"/>
  <c r="J1534" i="12"/>
  <c r="J1535" i="12"/>
  <c r="J1536" i="12"/>
  <c r="J1537" i="12"/>
  <c r="J1538" i="12"/>
  <c r="J1539" i="12"/>
  <c r="J1540" i="12"/>
  <c r="J1541" i="12"/>
  <c r="J1542" i="12"/>
  <c r="J1543" i="12"/>
  <c r="J1544" i="12"/>
  <c r="J1545" i="12"/>
  <c r="J1546" i="12"/>
  <c r="J1547" i="12"/>
  <c r="J1548" i="12"/>
  <c r="J1549" i="12"/>
  <c r="J1550" i="12"/>
  <c r="J1551" i="12"/>
  <c r="J1552" i="12"/>
  <c r="J1553" i="12"/>
  <c r="J1554" i="12"/>
  <c r="J1555" i="12"/>
  <c r="J1556" i="12"/>
  <c r="J1557" i="12"/>
  <c r="J1558" i="12"/>
  <c r="J1559" i="12"/>
  <c r="J1560" i="12"/>
  <c r="J1561" i="12"/>
  <c r="J1562" i="12"/>
  <c r="J1563" i="12"/>
  <c r="J1564" i="12"/>
  <c r="J1565" i="12"/>
  <c r="J1566" i="12"/>
  <c r="J1567" i="12"/>
  <c r="J1568" i="12"/>
  <c r="J1569" i="12"/>
  <c r="J1570" i="12"/>
  <c r="J1571" i="12"/>
  <c r="J1572" i="12"/>
  <c r="J1573" i="12"/>
  <c r="J1574" i="12"/>
  <c r="J1575" i="12"/>
  <c r="J1576" i="12"/>
  <c r="J1577" i="12"/>
  <c r="J1578" i="12"/>
  <c r="J1579" i="12"/>
  <c r="J1580" i="12"/>
  <c r="J1581" i="12"/>
  <c r="J1582" i="12"/>
  <c r="J1583" i="12"/>
  <c r="J1584" i="12"/>
  <c r="J1585" i="12"/>
  <c r="J1586" i="12"/>
  <c r="J1587" i="12"/>
  <c r="J1588" i="12"/>
  <c r="J1589" i="12"/>
  <c r="J1590" i="12"/>
  <c r="J1591" i="12"/>
  <c r="J1592" i="12"/>
  <c r="J1593" i="12"/>
  <c r="J1594" i="12"/>
  <c r="J1595" i="12"/>
  <c r="J1596" i="12"/>
  <c r="J1597" i="12"/>
  <c r="J1598" i="12"/>
  <c r="J1599" i="12"/>
  <c r="J1600" i="12"/>
  <c r="J1601" i="12"/>
  <c r="J1602" i="12"/>
  <c r="J1603" i="12"/>
  <c r="J1604" i="12"/>
  <c r="J1605" i="12"/>
  <c r="J1606" i="12"/>
  <c r="J1607" i="12"/>
  <c r="J1608" i="12"/>
  <c r="J1609" i="12"/>
  <c r="J1610" i="12"/>
  <c r="J1611" i="12"/>
  <c r="J1612" i="12"/>
  <c r="J1613" i="12"/>
  <c r="J1614" i="12"/>
  <c r="J1615" i="12"/>
  <c r="J1616" i="12"/>
  <c r="J1617" i="12"/>
  <c r="J1618" i="12"/>
  <c r="J1619" i="12"/>
  <c r="J1620" i="12"/>
  <c r="J1621" i="12"/>
  <c r="J1622" i="12"/>
  <c r="J1623" i="12"/>
  <c r="J1624" i="12"/>
  <c r="J1625" i="12"/>
  <c r="J1626" i="12"/>
  <c r="J1627" i="12"/>
  <c r="J1628" i="12"/>
  <c r="J1629" i="12"/>
  <c r="J1630" i="12"/>
  <c r="J1631" i="12"/>
  <c r="J1632" i="12"/>
  <c r="J1633" i="12"/>
  <c r="J1634" i="12"/>
  <c r="J1635" i="12"/>
  <c r="J1636" i="12"/>
  <c r="J1637" i="12"/>
  <c r="J1638" i="12"/>
  <c r="J1639" i="12"/>
  <c r="J1640" i="12"/>
  <c r="J1641" i="12"/>
  <c r="J1642" i="12"/>
  <c r="J1643" i="12"/>
  <c r="J1644" i="12"/>
  <c r="J1645" i="12"/>
  <c r="J1646" i="12"/>
  <c r="J1647" i="12"/>
  <c r="J1648" i="12"/>
  <c r="J1649" i="12"/>
  <c r="J1650" i="12"/>
  <c r="J1651" i="12"/>
  <c r="J1652" i="12"/>
  <c r="J1653" i="12"/>
  <c r="J1654" i="12"/>
  <c r="J1655" i="12"/>
  <c r="J1656" i="12"/>
  <c r="J1657" i="12"/>
  <c r="J1658" i="12"/>
  <c r="J1659" i="12"/>
  <c r="J1660" i="12"/>
  <c r="J1661" i="12"/>
  <c r="J1662" i="12"/>
  <c r="J1663" i="12"/>
  <c r="J1664" i="12"/>
  <c r="J1665" i="12"/>
  <c r="J1666" i="12"/>
  <c r="J1667" i="12"/>
  <c r="J1668" i="12"/>
  <c r="J1669" i="12"/>
  <c r="J1670" i="12"/>
  <c r="J1671" i="12"/>
  <c r="J1672" i="12"/>
  <c r="J1673" i="12"/>
  <c r="J1674" i="12"/>
  <c r="J1675" i="12"/>
  <c r="J1676" i="12"/>
  <c r="J1677" i="12"/>
  <c r="J1678" i="12"/>
  <c r="J1679" i="12"/>
  <c r="J1680" i="12"/>
  <c r="J1681" i="12"/>
  <c r="J1682" i="12"/>
  <c r="J1683" i="12"/>
  <c r="J1684" i="12"/>
  <c r="J1685" i="12"/>
  <c r="J1686" i="12"/>
  <c r="J1687" i="12"/>
  <c r="J1688" i="12"/>
  <c r="J1689" i="12"/>
  <c r="J1690" i="12"/>
  <c r="J1691" i="12"/>
  <c r="J1692" i="12"/>
  <c r="J1693" i="12"/>
  <c r="J1694" i="12"/>
  <c r="J1695" i="12"/>
  <c r="J1696" i="12"/>
  <c r="J1697" i="12"/>
  <c r="J1698" i="12"/>
  <c r="J1699" i="12"/>
  <c r="J1700" i="12"/>
  <c r="J1701" i="12"/>
  <c r="J1702" i="12"/>
  <c r="J1703" i="12"/>
  <c r="J1704" i="12"/>
  <c r="J1705" i="12"/>
  <c r="J1706" i="12"/>
  <c r="J1707" i="12"/>
  <c r="J1708" i="12"/>
  <c r="J1709" i="12"/>
  <c r="J1710" i="12"/>
  <c r="J1711" i="12"/>
  <c r="J1712" i="12"/>
  <c r="J1713" i="12"/>
  <c r="J1714" i="12"/>
  <c r="J1715" i="12"/>
  <c r="J1716" i="12"/>
  <c r="J1717" i="12"/>
  <c r="J1718" i="12"/>
  <c r="J1719" i="12"/>
  <c r="J1720" i="12"/>
  <c r="J1721" i="12"/>
  <c r="J1722" i="12"/>
  <c r="J1723" i="12"/>
  <c r="J1724" i="12"/>
  <c r="J1725" i="12"/>
  <c r="J1726" i="12"/>
  <c r="J1727" i="12"/>
  <c r="J1728" i="12"/>
  <c r="J1729" i="12"/>
  <c r="J1730" i="12"/>
  <c r="J1731" i="12"/>
  <c r="J1732" i="12"/>
  <c r="J1733" i="12"/>
  <c r="J1734" i="12"/>
  <c r="J1735" i="12"/>
  <c r="J1736" i="12"/>
  <c r="J1737" i="12"/>
  <c r="J1738" i="12"/>
  <c r="J1739" i="12"/>
  <c r="J1740" i="12"/>
  <c r="J1741" i="12"/>
  <c r="J1742" i="12"/>
  <c r="J1743" i="12"/>
  <c r="J1744" i="12"/>
  <c r="J1745" i="12"/>
  <c r="J1746" i="12"/>
  <c r="J1747" i="12"/>
  <c r="J1748" i="12"/>
  <c r="J1749" i="12"/>
  <c r="J1750" i="12"/>
  <c r="J1751" i="12"/>
  <c r="J1752" i="12"/>
  <c r="J1753" i="12"/>
  <c r="J1754" i="12"/>
  <c r="J1755" i="12"/>
  <c r="J1756" i="12"/>
  <c r="J1757" i="12"/>
  <c r="J1758" i="12"/>
  <c r="J1759" i="12"/>
  <c r="J1760" i="12"/>
  <c r="J1761" i="12"/>
  <c r="J1762" i="12"/>
  <c r="J1763" i="12"/>
  <c r="J1764" i="12"/>
  <c r="J1765" i="12"/>
  <c r="J1766" i="12"/>
  <c r="J1767" i="12"/>
  <c r="J1768" i="12"/>
  <c r="J1769" i="12"/>
  <c r="J1770" i="12"/>
  <c r="J1771" i="12"/>
  <c r="J1772" i="12"/>
  <c r="J1773" i="12"/>
  <c r="J1774" i="12"/>
  <c r="J1775" i="12"/>
  <c r="J1776" i="12"/>
  <c r="J1777" i="12"/>
  <c r="J1778" i="12"/>
  <c r="J1779" i="12"/>
  <c r="J1780" i="12"/>
  <c r="J1781" i="12"/>
  <c r="J1782" i="12"/>
  <c r="J1783" i="12"/>
  <c r="J1784" i="12"/>
  <c r="J1785" i="12"/>
  <c r="J1786" i="12"/>
  <c r="J1787" i="12"/>
  <c r="J1788" i="12"/>
  <c r="J1789" i="12"/>
  <c r="J1790" i="12"/>
  <c r="J1791" i="12"/>
  <c r="J1792" i="12"/>
  <c r="J1793" i="12"/>
  <c r="J1794" i="12"/>
  <c r="J1795" i="12"/>
  <c r="J1796" i="12"/>
  <c r="J1797" i="12"/>
  <c r="J1798" i="12"/>
  <c r="J1799" i="12"/>
  <c r="J1800" i="12"/>
  <c r="J1801" i="12"/>
  <c r="J1802" i="12"/>
  <c r="J1803" i="12"/>
  <c r="J1804" i="12"/>
  <c r="J1805" i="12"/>
  <c r="J1806" i="12"/>
  <c r="J1807" i="12"/>
  <c r="J1808" i="12"/>
  <c r="J1809" i="12"/>
  <c r="J1810" i="12"/>
  <c r="J1811" i="12"/>
  <c r="J1812" i="12"/>
  <c r="J1813" i="12"/>
  <c r="J1814" i="12"/>
  <c r="J1815" i="12"/>
  <c r="J1816" i="12"/>
  <c r="J1817" i="12"/>
  <c r="J1818" i="12"/>
  <c r="J1819" i="12"/>
  <c r="J1820" i="12"/>
  <c r="J1821" i="12"/>
  <c r="J1822" i="12"/>
  <c r="J1823" i="12"/>
  <c r="J1824" i="12"/>
  <c r="J1825" i="12"/>
  <c r="J1826" i="12"/>
  <c r="J1827" i="12"/>
  <c r="J1828" i="12"/>
  <c r="J1829" i="12"/>
  <c r="J1830" i="12"/>
  <c r="J1831" i="12"/>
  <c r="J1832" i="12"/>
  <c r="J1833" i="12"/>
  <c r="J1834" i="12"/>
  <c r="J1835" i="12"/>
  <c r="J1836" i="12"/>
  <c r="J1837" i="12"/>
  <c r="J1838" i="12"/>
  <c r="J1839" i="12"/>
  <c r="J1840" i="12"/>
  <c r="J1841" i="12"/>
  <c r="J1842" i="12"/>
  <c r="J1843" i="12"/>
  <c r="J1844" i="12"/>
  <c r="J1845" i="12"/>
  <c r="J1846" i="12"/>
  <c r="J1847" i="12"/>
  <c r="J1848" i="12"/>
  <c r="J1849" i="12"/>
  <c r="J1850" i="12"/>
  <c r="J1851" i="12"/>
  <c r="J1852" i="12"/>
  <c r="J1853" i="12"/>
  <c r="J1854" i="12"/>
  <c r="J1855" i="12"/>
  <c r="J1856" i="12"/>
  <c r="J1857" i="12"/>
  <c r="J1858" i="12"/>
  <c r="J1859" i="12"/>
  <c r="J1860" i="12"/>
  <c r="J1861" i="12"/>
  <c r="J1862" i="12"/>
  <c r="J1863" i="12"/>
  <c r="J1864" i="12"/>
  <c r="J1865" i="12"/>
  <c r="J1866" i="12"/>
  <c r="J1867" i="12"/>
  <c r="J1868" i="12"/>
  <c r="J1869" i="12"/>
  <c r="J1870" i="12"/>
  <c r="J1871" i="12"/>
  <c r="J1872" i="12"/>
  <c r="J1873" i="12"/>
  <c r="J1874" i="12"/>
  <c r="J1875" i="12"/>
  <c r="J1876" i="12"/>
  <c r="J1877" i="12"/>
  <c r="J1878" i="12"/>
  <c r="J1879" i="12"/>
  <c r="J1880" i="12"/>
  <c r="J1881" i="12"/>
  <c r="J1882" i="12"/>
  <c r="J1883" i="12"/>
  <c r="J1884" i="12"/>
  <c r="J1885" i="12"/>
  <c r="J1886" i="12"/>
  <c r="J1887" i="12"/>
  <c r="J1888" i="12"/>
  <c r="J1889" i="12"/>
  <c r="J1890" i="12"/>
  <c r="J1891" i="12"/>
  <c r="J1892" i="12"/>
  <c r="J1893" i="12"/>
  <c r="J1894" i="12"/>
  <c r="J1895" i="12"/>
  <c r="J1896" i="12"/>
  <c r="J1897" i="12"/>
  <c r="J1898" i="12"/>
  <c r="J1899" i="12"/>
  <c r="J1900" i="12"/>
  <c r="J1901" i="12"/>
  <c r="J1902" i="12"/>
  <c r="J1903" i="12"/>
  <c r="J1904" i="12"/>
  <c r="J1905" i="12"/>
  <c r="J1906" i="12"/>
  <c r="J1907" i="12"/>
  <c r="J1908" i="12"/>
  <c r="J1909" i="12"/>
  <c r="J1910" i="12"/>
  <c r="J1911" i="12"/>
  <c r="J1912" i="12"/>
  <c r="J1913" i="12"/>
  <c r="J1914" i="12"/>
  <c r="J1915" i="12"/>
  <c r="J1916" i="12"/>
  <c r="J1917" i="12"/>
  <c r="J1918" i="12"/>
  <c r="J1919" i="12"/>
  <c r="J1920" i="12"/>
  <c r="J1921" i="12"/>
  <c r="J1922" i="12"/>
  <c r="J1923" i="12"/>
  <c r="J1924" i="12"/>
  <c r="J1925" i="12"/>
  <c r="J1926" i="12"/>
  <c r="J1927" i="12"/>
  <c r="J1928" i="12"/>
  <c r="J1929" i="12"/>
  <c r="J1930" i="12"/>
  <c r="J1931" i="12"/>
  <c r="J1932" i="12"/>
  <c r="J1933" i="12"/>
  <c r="J1934" i="12"/>
  <c r="J1935" i="12"/>
  <c r="J1936" i="12"/>
  <c r="J1937" i="12"/>
  <c r="J1938" i="12"/>
  <c r="J1939" i="12"/>
  <c r="J1940" i="12"/>
  <c r="J1941" i="12"/>
  <c r="J1942" i="12"/>
  <c r="J1943" i="12"/>
  <c r="J1944" i="12"/>
  <c r="J1945" i="12"/>
  <c r="J1946" i="12"/>
  <c r="J1947" i="12"/>
  <c r="J1948" i="12"/>
  <c r="J1949" i="12"/>
  <c r="J1950" i="12"/>
  <c r="J1951" i="12"/>
  <c r="J1952" i="12"/>
  <c r="J1953" i="12"/>
  <c r="J1954" i="12"/>
  <c r="J1955" i="12"/>
  <c r="J1956" i="12"/>
  <c r="J1957" i="12"/>
  <c r="J1958" i="12"/>
  <c r="J1959" i="12"/>
  <c r="J1960" i="12"/>
  <c r="J1961" i="12"/>
  <c r="J1962" i="12"/>
  <c r="J1963" i="12"/>
  <c r="J1964" i="12"/>
  <c r="J1965" i="12"/>
  <c r="J1966" i="12"/>
  <c r="J1967" i="12"/>
  <c r="J1968" i="12"/>
  <c r="J1969" i="12"/>
  <c r="J1970" i="12"/>
  <c r="J1971" i="12"/>
  <c r="J1972" i="12"/>
  <c r="J1973" i="12"/>
  <c r="J1974" i="12"/>
  <c r="J1975" i="12"/>
  <c r="J1976" i="12"/>
  <c r="J1977" i="12"/>
  <c r="J1978" i="12"/>
  <c r="J1979" i="12"/>
  <c r="J1980" i="12"/>
  <c r="J1981" i="12"/>
  <c r="J1982" i="12"/>
  <c r="J1983" i="12"/>
  <c r="J1984" i="12"/>
  <c r="J1985" i="12"/>
  <c r="J1986" i="12"/>
  <c r="J1987" i="12"/>
  <c r="J1988" i="12"/>
  <c r="J1989" i="12"/>
  <c r="J1990" i="12"/>
  <c r="J1991" i="12"/>
  <c r="J1992" i="12"/>
  <c r="J1993" i="12"/>
  <c r="J1994" i="12"/>
  <c r="J1995" i="12"/>
  <c r="J1996" i="12"/>
  <c r="J1997" i="12"/>
  <c r="J1998" i="12"/>
  <c r="J1999" i="12"/>
  <c r="J2000" i="12"/>
  <c r="J2001" i="12"/>
  <c r="J2002" i="12"/>
  <c r="J2003" i="12"/>
  <c r="J2004" i="12"/>
  <c r="J2005" i="12"/>
  <c r="J2006" i="12"/>
  <c r="J2007" i="12"/>
  <c r="J2008" i="12"/>
  <c r="J2009" i="12"/>
  <c r="J2010" i="12"/>
  <c r="J2011" i="12"/>
  <c r="J2012" i="12"/>
  <c r="J2013" i="12"/>
  <c r="J2014" i="12"/>
  <c r="J2015" i="12"/>
  <c r="J2016" i="12"/>
  <c r="J2017" i="12"/>
  <c r="J2018" i="12"/>
  <c r="J2019" i="12"/>
  <c r="J2020" i="12"/>
  <c r="J2021" i="12"/>
  <c r="J2022" i="12"/>
  <c r="J2023" i="12"/>
  <c r="J2024" i="12"/>
  <c r="J2025" i="12"/>
  <c r="J2026" i="12"/>
  <c r="J2027" i="12"/>
  <c r="J2028" i="12"/>
  <c r="J2029" i="12"/>
  <c r="J2030" i="12"/>
  <c r="J2031" i="12"/>
  <c r="J2032" i="12"/>
  <c r="J2033" i="12"/>
  <c r="J2034" i="12"/>
  <c r="J2035" i="12"/>
  <c r="J2036" i="12"/>
  <c r="J2037" i="12"/>
  <c r="J2038" i="12"/>
  <c r="J2039" i="12"/>
  <c r="J2040" i="12"/>
  <c r="J2041" i="12"/>
  <c r="J2042" i="12"/>
  <c r="J2043" i="12"/>
  <c r="J2044" i="12"/>
  <c r="J2045" i="12"/>
  <c r="J2046" i="12"/>
  <c r="J2047" i="12"/>
  <c r="J2048" i="12"/>
  <c r="J2049" i="12"/>
  <c r="J2050" i="12"/>
  <c r="J2051" i="12"/>
  <c r="J2052" i="12"/>
  <c r="J2053" i="12"/>
  <c r="J2054" i="12"/>
  <c r="J2055" i="12"/>
  <c r="J2056" i="12"/>
  <c r="J2057" i="12"/>
  <c r="J2058" i="12"/>
  <c r="J2059" i="12"/>
  <c r="J2060" i="12"/>
  <c r="J2061" i="12"/>
  <c r="J2062" i="12"/>
  <c r="J2063" i="12"/>
  <c r="J2064" i="12"/>
  <c r="J2065" i="12"/>
  <c r="J2066" i="12"/>
  <c r="J2067" i="12"/>
  <c r="J2068" i="12"/>
  <c r="J2069" i="12"/>
  <c r="J2070" i="12"/>
  <c r="J2071" i="12"/>
  <c r="J2072" i="12"/>
  <c r="J2073" i="12"/>
  <c r="J2074" i="12"/>
  <c r="J2075" i="12"/>
  <c r="J2076" i="12"/>
  <c r="J2077" i="12"/>
  <c r="J2078" i="12"/>
  <c r="J2079" i="12"/>
  <c r="J2080" i="12"/>
  <c r="J2081" i="12"/>
  <c r="J2082" i="12"/>
  <c r="J2083" i="12"/>
  <c r="J2084" i="12"/>
  <c r="J2085" i="12"/>
  <c r="J2086" i="12"/>
  <c r="J2087" i="12"/>
  <c r="J2088" i="12"/>
  <c r="J2089" i="12"/>
  <c r="J2090" i="12"/>
  <c r="J2091" i="12"/>
  <c r="J2092" i="12"/>
  <c r="J2093" i="12"/>
  <c r="J2094" i="12"/>
  <c r="J2095" i="12"/>
  <c r="J2096" i="12"/>
  <c r="J2097" i="12"/>
  <c r="J2098" i="12"/>
  <c r="J2099" i="12"/>
  <c r="J2100" i="12"/>
  <c r="J2101" i="12"/>
  <c r="J2102" i="12"/>
  <c r="J2103" i="12"/>
  <c r="J2104" i="12"/>
  <c r="J2105" i="12"/>
  <c r="J2106" i="12"/>
  <c r="J2107" i="12"/>
  <c r="J2108" i="12"/>
  <c r="J2109" i="12"/>
  <c r="J2110" i="12"/>
  <c r="J2111" i="12"/>
  <c r="J2112" i="12"/>
  <c r="J2113" i="12"/>
  <c r="J2114" i="12"/>
  <c r="J2115" i="12"/>
  <c r="J2116" i="12"/>
  <c r="J2117" i="12"/>
  <c r="J2118" i="12"/>
  <c r="J2119" i="12"/>
  <c r="J2120" i="12"/>
  <c r="J2121" i="12"/>
  <c r="J2122" i="12"/>
  <c r="J2123" i="12"/>
  <c r="J2124" i="12"/>
  <c r="J2125" i="12"/>
  <c r="J2126" i="12"/>
  <c r="J2127" i="12"/>
  <c r="J2128" i="12"/>
  <c r="J2129" i="12"/>
  <c r="J2130" i="12"/>
  <c r="J2131" i="12"/>
  <c r="J2132" i="12"/>
  <c r="J2133" i="12"/>
  <c r="J2134" i="12"/>
  <c r="J2135" i="12"/>
  <c r="J2136" i="12"/>
  <c r="J2137" i="12"/>
  <c r="J2138" i="12"/>
  <c r="J2139" i="12"/>
  <c r="J2140" i="12"/>
  <c r="J2141" i="12"/>
  <c r="J2142" i="12"/>
  <c r="J2143" i="12"/>
  <c r="J2144" i="12"/>
  <c r="J2145" i="12"/>
  <c r="J2146" i="12"/>
  <c r="J2147" i="12"/>
  <c r="J2148" i="12"/>
  <c r="J2149" i="12"/>
  <c r="J2150" i="12"/>
  <c r="J2151" i="12"/>
  <c r="J2152" i="12"/>
  <c r="J2153" i="12"/>
  <c r="J2154" i="12"/>
  <c r="J2155" i="12"/>
  <c r="J2156" i="12"/>
  <c r="J2157" i="12"/>
  <c r="J2158" i="12"/>
  <c r="J2159" i="12"/>
  <c r="J2160" i="12"/>
  <c r="J2161" i="12"/>
  <c r="J2162" i="12"/>
  <c r="J2163" i="12"/>
  <c r="J2164" i="12"/>
  <c r="J2165" i="12"/>
  <c r="J2166" i="12"/>
  <c r="J2167" i="12"/>
  <c r="J2168" i="12"/>
  <c r="J2169" i="12"/>
  <c r="J2170" i="12"/>
  <c r="J2171" i="12"/>
  <c r="J2172" i="12"/>
  <c r="J2173" i="12"/>
  <c r="J2174" i="12"/>
  <c r="J2175" i="12"/>
  <c r="J2176" i="12"/>
  <c r="J2177" i="12"/>
  <c r="J2178" i="12"/>
  <c r="J2179" i="12"/>
  <c r="J2180" i="12"/>
  <c r="J2181" i="12"/>
  <c r="J2182" i="12"/>
  <c r="J2183" i="12"/>
  <c r="J2184" i="12"/>
  <c r="J2185" i="12"/>
  <c r="J2186" i="12"/>
  <c r="J2187" i="12"/>
  <c r="J2188" i="12"/>
  <c r="J2189" i="12"/>
  <c r="J2190" i="12"/>
  <c r="J2191" i="12"/>
  <c r="J2192" i="12"/>
  <c r="J2193" i="12"/>
  <c r="J2194" i="12"/>
  <c r="J2195" i="12"/>
  <c r="J2196" i="12"/>
  <c r="J2197" i="12"/>
  <c r="J2198" i="12"/>
  <c r="J2199" i="12"/>
  <c r="J2200" i="12"/>
  <c r="J2201" i="12"/>
  <c r="J2202" i="12"/>
  <c r="J2203" i="12"/>
  <c r="J2204" i="12"/>
  <c r="J2205" i="12"/>
  <c r="J2206" i="12"/>
  <c r="J2207" i="12"/>
  <c r="J2208" i="12"/>
  <c r="J2209" i="12"/>
  <c r="J2210" i="12"/>
  <c r="J2211" i="12"/>
  <c r="J2212" i="12"/>
  <c r="J2213" i="12"/>
  <c r="J2214" i="12"/>
  <c r="J2215" i="12"/>
  <c r="J2216" i="12"/>
  <c r="J2217" i="12"/>
  <c r="J2218" i="12"/>
  <c r="J2219" i="12"/>
  <c r="J2220" i="12"/>
  <c r="J2221" i="12"/>
  <c r="J2222" i="12"/>
  <c r="J2223" i="12"/>
  <c r="J2224" i="12"/>
  <c r="J2225" i="12"/>
  <c r="J2226" i="12"/>
  <c r="J2227" i="12"/>
  <c r="J2228" i="12"/>
  <c r="J2229" i="12"/>
  <c r="J2230" i="12"/>
  <c r="J2231" i="12"/>
  <c r="J2232" i="12"/>
  <c r="J2233" i="12"/>
  <c r="J2234" i="12"/>
  <c r="J2235" i="12"/>
  <c r="J2236" i="12"/>
  <c r="J2237" i="12"/>
  <c r="J2238" i="12"/>
  <c r="J2239" i="12"/>
  <c r="J2240" i="12"/>
  <c r="J2241" i="12"/>
  <c r="J2242" i="12"/>
  <c r="J2243" i="12"/>
  <c r="J2244" i="12"/>
  <c r="J2245" i="12"/>
  <c r="J2246" i="12"/>
  <c r="J2247" i="12"/>
  <c r="J2248" i="12"/>
  <c r="J2249" i="12"/>
  <c r="J2250" i="12"/>
  <c r="J2251" i="12"/>
  <c r="J2252" i="12"/>
  <c r="J2253" i="12"/>
  <c r="J2254" i="12"/>
  <c r="J2255" i="12"/>
  <c r="J2256" i="12"/>
  <c r="J2257" i="12"/>
  <c r="J2258" i="12"/>
  <c r="J2259" i="12"/>
  <c r="J2260" i="12"/>
  <c r="J2261" i="12"/>
  <c r="J2262" i="12"/>
  <c r="J2263" i="12"/>
  <c r="J2264" i="12"/>
  <c r="J2265" i="12"/>
  <c r="J2266" i="12"/>
  <c r="J2267" i="12"/>
  <c r="J2268" i="12"/>
  <c r="J2269" i="12"/>
  <c r="J2270" i="12"/>
  <c r="J2271" i="12"/>
  <c r="J2272" i="12"/>
  <c r="J2273" i="12"/>
  <c r="J2274" i="12"/>
  <c r="J2275" i="12"/>
  <c r="J2276" i="12"/>
  <c r="J2277" i="12"/>
  <c r="J2278" i="12"/>
  <c r="J2279" i="12"/>
  <c r="J2280" i="12"/>
  <c r="J2281" i="12"/>
  <c r="J2282" i="12"/>
  <c r="J2283" i="12"/>
  <c r="J2284" i="12"/>
  <c r="J2285" i="12"/>
  <c r="J2286" i="12"/>
  <c r="J2287" i="12"/>
  <c r="J2288" i="12"/>
  <c r="J2289" i="12"/>
  <c r="J2290" i="12"/>
  <c r="J2291" i="12"/>
  <c r="J2292" i="12"/>
  <c r="J2293" i="12"/>
  <c r="J2294" i="12"/>
  <c r="J2295" i="12"/>
  <c r="J2296" i="12"/>
  <c r="J2297" i="12"/>
  <c r="J2298" i="12"/>
  <c r="J2299" i="12"/>
  <c r="J2300" i="12"/>
  <c r="J2301" i="12"/>
  <c r="J2302" i="12"/>
  <c r="J2303" i="12"/>
  <c r="J2304" i="12"/>
  <c r="J2305" i="12"/>
  <c r="J2306" i="12"/>
  <c r="J2307" i="12"/>
  <c r="J2308" i="12"/>
  <c r="J2309" i="12"/>
  <c r="J2310" i="12"/>
  <c r="J2311" i="12"/>
  <c r="J2312" i="12"/>
  <c r="J2313" i="12"/>
  <c r="J2314" i="12"/>
  <c r="J2315" i="12"/>
  <c r="J2316" i="12"/>
  <c r="J2317" i="12"/>
  <c r="J2318" i="12"/>
  <c r="J2319" i="12"/>
  <c r="J2320" i="12"/>
  <c r="J2321" i="12"/>
  <c r="J2322" i="12"/>
  <c r="J2323" i="12"/>
  <c r="J2324" i="12"/>
  <c r="J2325" i="12"/>
  <c r="J2326" i="12"/>
  <c r="J2327" i="12"/>
  <c r="J2328" i="12"/>
  <c r="J2329" i="12"/>
  <c r="J2330" i="12"/>
  <c r="J2331" i="12"/>
  <c r="J2332" i="12"/>
  <c r="J2333" i="12"/>
  <c r="J2334" i="12"/>
  <c r="J2335" i="12"/>
  <c r="J2336" i="12"/>
  <c r="J2337" i="12"/>
  <c r="J2338" i="12"/>
  <c r="J2339" i="12"/>
  <c r="J2340" i="12"/>
  <c r="J2341" i="12"/>
  <c r="J2342" i="12"/>
  <c r="J2343" i="12"/>
  <c r="J2344" i="12"/>
  <c r="J2345" i="12"/>
  <c r="J2346" i="12"/>
  <c r="J2347" i="12"/>
  <c r="J2348" i="12"/>
  <c r="J2349" i="12"/>
  <c r="J2350" i="12"/>
  <c r="J2351" i="12"/>
  <c r="J2352" i="12"/>
  <c r="J2353" i="12"/>
  <c r="J2354" i="12"/>
  <c r="J2355" i="12"/>
  <c r="J2356" i="12"/>
  <c r="J2357" i="12"/>
  <c r="J2358" i="12"/>
  <c r="J2359" i="12"/>
  <c r="J2360" i="12"/>
  <c r="J2361" i="12"/>
  <c r="J2362" i="12"/>
  <c r="J2363" i="12"/>
  <c r="J2364" i="12"/>
  <c r="J2365" i="12"/>
  <c r="J2366" i="12"/>
  <c r="J2367" i="12"/>
  <c r="J2368" i="12"/>
  <c r="J2369" i="12"/>
  <c r="J2370" i="12"/>
  <c r="J2371" i="12"/>
  <c r="J2372" i="12"/>
  <c r="J2373" i="12"/>
  <c r="J2374" i="12"/>
  <c r="J2375" i="12"/>
  <c r="J2376" i="12"/>
  <c r="J2377" i="12"/>
  <c r="J2378" i="12"/>
  <c r="J2379" i="12"/>
  <c r="J2380" i="12"/>
  <c r="J2381" i="12"/>
  <c r="J2382" i="12"/>
  <c r="J2383" i="12"/>
  <c r="J2384" i="12"/>
  <c r="J2385" i="12"/>
  <c r="J2386" i="12"/>
  <c r="J2387" i="12"/>
  <c r="J2388" i="12"/>
  <c r="J2389" i="12"/>
  <c r="J2390" i="12"/>
  <c r="J2391" i="12"/>
  <c r="J2392" i="12"/>
  <c r="J2393" i="12"/>
  <c r="J2394" i="12"/>
  <c r="J2395" i="12"/>
  <c r="J2396" i="12"/>
  <c r="J2397" i="12"/>
  <c r="J2398" i="12"/>
  <c r="J2399" i="12"/>
  <c r="J2400" i="12"/>
  <c r="J2401" i="12"/>
  <c r="J2402" i="12"/>
  <c r="J2403" i="12"/>
  <c r="J2404" i="12"/>
  <c r="J2405" i="12"/>
  <c r="J2406" i="12"/>
  <c r="J2407" i="12"/>
  <c r="J2408" i="12"/>
  <c r="J2409" i="12"/>
  <c r="J2410" i="12"/>
  <c r="J2411" i="12"/>
  <c r="J2412" i="12"/>
  <c r="J2413" i="12"/>
  <c r="J2414" i="12"/>
  <c r="J2415" i="12"/>
  <c r="J2416" i="12"/>
  <c r="J2417" i="12"/>
  <c r="J2418" i="12"/>
  <c r="J2419" i="12"/>
  <c r="J2420" i="12"/>
  <c r="J2421" i="12"/>
  <c r="J2422" i="12"/>
  <c r="J2423" i="12"/>
  <c r="J2424" i="12"/>
  <c r="J2425" i="12"/>
  <c r="J2426" i="12"/>
  <c r="J2427" i="12"/>
  <c r="J2428" i="12"/>
  <c r="J2429" i="12"/>
  <c r="J2430" i="12"/>
  <c r="J2431" i="12"/>
  <c r="J2432" i="12"/>
  <c r="J2433" i="12"/>
  <c r="J2434" i="12"/>
  <c r="J2435" i="12"/>
  <c r="J2436" i="12"/>
  <c r="J2437" i="12"/>
  <c r="J2438" i="12"/>
  <c r="J2439" i="12"/>
  <c r="J2440" i="12"/>
  <c r="J2441" i="12"/>
  <c r="J2442" i="12"/>
  <c r="J2443" i="12"/>
  <c r="J2444" i="12"/>
  <c r="J2445" i="12"/>
  <c r="J2446" i="12"/>
  <c r="J2447" i="12"/>
  <c r="J2448" i="12"/>
  <c r="J2449" i="12"/>
  <c r="J2450" i="12"/>
  <c r="J2451" i="12"/>
  <c r="J2452" i="12"/>
  <c r="J2453" i="12"/>
  <c r="J2454" i="12"/>
  <c r="J2455" i="12"/>
  <c r="J2456" i="12"/>
  <c r="J2457" i="12"/>
  <c r="J2458" i="12"/>
  <c r="J2459" i="12"/>
  <c r="J2460" i="12"/>
  <c r="J2461" i="12"/>
  <c r="J2462" i="12"/>
  <c r="J2463" i="12"/>
  <c r="J2464" i="12"/>
  <c r="J2465" i="12"/>
  <c r="J2466" i="12"/>
  <c r="J2467" i="12"/>
  <c r="J2468" i="12"/>
  <c r="J2469" i="12"/>
  <c r="J2470" i="12"/>
  <c r="J2471" i="12"/>
  <c r="J2472" i="12"/>
  <c r="J2473" i="12"/>
  <c r="J2474" i="12"/>
  <c r="J2475" i="12"/>
  <c r="J2476" i="12"/>
  <c r="J2477" i="12"/>
  <c r="J2478" i="12"/>
  <c r="J2479" i="12"/>
  <c r="J2480" i="12"/>
  <c r="J2481" i="12"/>
  <c r="J2482" i="12"/>
  <c r="J2483" i="12"/>
  <c r="J2484" i="12"/>
  <c r="J2485" i="12"/>
  <c r="J2486" i="12"/>
  <c r="J2487" i="12"/>
  <c r="J2488" i="12"/>
  <c r="J2489" i="12"/>
  <c r="J2490" i="12"/>
  <c r="J2491" i="12"/>
  <c r="J2492" i="12"/>
  <c r="J2493" i="12"/>
  <c r="J2494" i="12"/>
  <c r="J2495" i="12"/>
  <c r="J2496" i="12"/>
  <c r="J2497" i="12"/>
  <c r="J2498" i="12"/>
  <c r="J2499" i="12"/>
  <c r="J2500" i="12"/>
  <c r="J2501" i="12"/>
  <c r="J2502" i="12"/>
  <c r="J2503" i="12"/>
  <c r="J2504" i="12"/>
  <c r="J2505" i="12"/>
  <c r="J2506" i="12"/>
  <c r="J2507" i="12"/>
  <c r="J2508" i="12"/>
  <c r="J2509" i="12"/>
  <c r="J2510" i="12"/>
  <c r="J2511" i="12"/>
  <c r="J2512" i="12"/>
  <c r="J2513" i="12"/>
  <c r="J2514" i="12"/>
  <c r="J2515" i="12"/>
  <c r="J2516" i="12"/>
  <c r="J2517" i="12"/>
  <c r="J2518" i="12"/>
  <c r="J2519" i="12"/>
  <c r="J2520" i="12"/>
  <c r="J2521" i="12"/>
  <c r="J2522" i="12"/>
  <c r="J2523" i="12"/>
  <c r="J2524" i="12"/>
  <c r="J2525" i="12"/>
  <c r="J2526" i="12"/>
  <c r="J2527" i="12"/>
  <c r="J2528" i="12"/>
  <c r="J2529" i="12"/>
  <c r="J2530" i="12"/>
  <c r="J2531" i="12"/>
  <c r="J2532" i="12"/>
  <c r="J2533" i="12"/>
  <c r="J2534" i="12"/>
  <c r="J2535" i="12"/>
  <c r="J2536" i="12"/>
  <c r="J2537" i="12"/>
  <c r="J2538" i="12"/>
  <c r="J2539" i="12"/>
  <c r="J2540" i="12"/>
  <c r="J2541" i="12"/>
  <c r="J2542" i="12"/>
  <c r="J2543" i="12"/>
  <c r="J2544" i="12"/>
  <c r="J2545" i="12"/>
  <c r="J2546" i="12"/>
  <c r="J2547" i="12"/>
  <c r="J2548" i="12"/>
  <c r="J2549" i="12"/>
  <c r="J2550" i="12"/>
  <c r="J2551" i="12"/>
  <c r="J2552" i="12"/>
  <c r="J2553" i="12"/>
  <c r="J2554" i="12"/>
  <c r="J2555" i="12"/>
  <c r="J2556" i="12"/>
  <c r="J2557" i="12"/>
  <c r="J2558" i="12"/>
  <c r="J2559" i="12"/>
  <c r="J2560" i="12"/>
  <c r="J2561" i="12"/>
  <c r="J2562" i="12"/>
  <c r="J2563" i="12"/>
  <c r="J2564" i="12"/>
  <c r="J2565" i="12"/>
  <c r="J2566" i="12"/>
  <c r="J2567" i="12"/>
  <c r="J2568" i="12"/>
  <c r="J2569" i="12"/>
  <c r="J2570" i="12"/>
  <c r="J2571" i="12"/>
  <c r="J2572" i="12"/>
  <c r="J2573" i="12"/>
  <c r="J2574" i="12"/>
  <c r="J2575" i="12"/>
  <c r="J2576" i="12"/>
  <c r="J2577" i="12"/>
  <c r="J2578" i="12"/>
  <c r="J2579" i="12"/>
  <c r="J2580" i="12"/>
  <c r="J2581" i="12"/>
  <c r="J2582" i="12"/>
  <c r="J2583" i="12"/>
  <c r="J2584" i="12"/>
  <c r="J2585" i="12"/>
  <c r="J2586" i="12"/>
  <c r="J2587" i="12"/>
  <c r="J2588" i="12"/>
  <c r="J2589" i="12"/>
  <c r="J2590" i="12"/>
  <c r="J2591" i="12"/>
  <c r="J2592" i="12"/>
  <c r="J2593" i="12"/>
  <c r="J2594" i="12"/>
  <c r="J2595" i="12"/>
  <c r="J2596" i="12"/>
  <c r="J2597" i="12"/>
  <c r="J2598" i="12"/>
  <c r="J2599" i="12"/>
  <c r="J2600" i="12"/>
  <c r="J2601" i="12"/>
  <c r="J2602" i="12"/>
  <c r="J2603" i="12"/>
  <c r="J2604" i="12"/>
  <c r="J2605" i="12"/>
  <c r="J2606" i="12"/>
  <c r="J2607" i="12"/>
  <c r="J2608" i="12"/>
  <c r="J2609" i="12"/>
  <c r="J2610" i="12"/>
  <c r="J2611" i="12"/>
  <c r="J2612" i="12"/>
  <c r="J2613" i="12"/>
  <c r="J2614" i="12"/>
  <c r="J2615" i="12"/>
  <c r="J2616" i="12"/>
  <c r="J2617" i="12"/>
  <c r="J2618" i="12"/>
  <c r="J2619" i="12"/>
  <c r="J2620" i="12"/>
  <c r="J2621" i="12"/>
  <c r="J2622" i="12"/>
  <c r="J2623" i="12"/>
  <c r="J2624" i="12"/>
  <c r="J2625" i="12"/>
  <c r="J2626" i="12"/>
  <c r="J2627" i="12"/>
  <c r="J2628" i="12"/>
  <c r="J2629" i="12"/>
  <c r="J2630" i="12"/>
  <c r="J2631" i="12"/>
  <c r="J2632" i="12"/>
  <c r="J2633" i="12"/>
  <c r="J2634" i="12"/>
  <c r="J2635" i="12"/>
  <c r="J2636" i="12"/>
  <c r="J2637" i="12"/>
  <c r="J2638" i="12"/>
  <c r="J2639" i="12"/>
  <c r="J2640" i="12"/>
  <c r="J2641" i="12"/>
  <c r="J2642" i="12"/>
  <c r="J2643" i="12"/>
  <c r="J2644" i="12"/>
  <c r="J2645" i="12"/>
  <c r="J2646" i="12"/>
  <c r="J2647" i="12"/>
  <c r="J2648" i="12"/>
  <c r="J2649" i="12"/>
  <c r="J2650" i="12"/>
  <c r="J2651" i="12"/>
  <c r="J2652" i="12"/>
  <c r="J2653" i="12"/>
  <c r="J2654" i="12"/>
  <c r="J2655" i="12"/>
  <c r="J2656" i="12"/>
  <c r="J2657" i="12"/>
  <c r="J2658" i="12"/>
  <c r="J2659" i="12"/>
  <c r="J2660" i="12"/>
  <c r="J2661" i="12"/>
  <c r="J2662" i="12"/>
  <c r="J2663" i="12"/>
  <c r="J2664" i="12"/>
  <c r="J2665" i="12"/>
  <c r="J2666" i="12"/>
  <c r="J2667" i="12"/>
  <c r="J2668" i="12"/>
  <c r="J2669" i="12"/>
  <c r="J2670" i="12"/>
  <c r="J2671" i="12"/>
  <c r="J2672" i="12"/>
  <c r="J2673" i="12"/>
  <c r="J2674" i="12"/>
  <c r="J2675" i="12"/>
  <c r="J2676" i="12"/>
  <c r="J2677" i="12"/>
  <c r="J2678" i="12"/>
  <c r="J2679" i="12"/>
  <c r="J2680" i="12"/>
  <c r="J2681" i="12"/>
  <c r="J2682" i="12"/>
  <c r="J2683" i="12"/>
  <c r="J2684" i="12"/>
  <c r="J2685" i="12"/>
  <c r="J2686" i="12"/>
  <c r="J2687" i="12"/>
  <c r="J2688" i="12"/>
  <c r="J2689" i="12"/>
  <c r="J2690" i="12"/>
  <c r="J2691" i="12"/>
  <c r="J2692" i="12"/>
  <c r="J2693" i="12"/>
  <c r="J2694" i="12"/>
  <c r="J2695" i="12"/>
  <c r="J2696" i="12"/>
  <c r="J2697" i="12"/>
  <c r="J2698" i="12"/>
  <c r="J2699" i="12"/>
  <c r="J2700" i="12"/>
  <c r="J2701" i="12"/>
  <c r="J2702" i="12"/>
  <c r="J2703" i="12"/>
  <c r="J2704" i="12"/>
  <c r="J2705" i="12"/>
  <c r="J2706" i="12"/>
  <c r="J2707" i="12"/>
  <c r="J2708" i="12"/>
  <c r="J2709" i="12"/>
  <c r="J2710" i="12"/>
  <c r="J2711" i="12"/>
  <c r="J2712" i="12"/>
  <c r="J2713" i="12"/>
  <c r="J2714" i="12"/>
  <c r="J2715" i="12"/>
  <c r="J2716" i="12"/>
  <c r="J2717" i="12"/>
  <c r="J2718" i="12"/>
  <c r="J2719" i="12"/>
  <c r="J2720" i="12"/>
  <c r="J2721" i="12"/>
  <c r="J2722" i="12"/>
  <c r="J2723" i="12"/>
  <c r="J2724" i="12"/>
  <c r="J2725" i="12"/>
  <c r="J2726" i="12"/>
  <c r="J2727" i="12"/>
  <c r="J2728" i="12"/>
  <c r="J2729" i="12"/>
  <c r="J2730" i="12"/>
  <c r="J2731" i="12"/>
  <c r="J2732" i="12"/>
  <c r="J2733" i="12"/>
  <c r="J2734" i="12"/>
  <c r="J2735" i="12"/>
  <c r="J2736" i="12"/>
  <c r="J2737" i="12"/>
  <c r="J2738" i="12"/>
  <c r="J2739" i="12"/>
  <c r="J2740" i="12"/>
  <c r="J2741" i="12"/>
  <c r="J2742" i="12"/>
  <c r="J2743" i="12"/>
  <c r="J2744" i="12"/>
  <c r="J2745" i="12"/>
  <c r="J2746" i="12"/>
  <c r="J2747" i="12"/>
  <c r="J2748" i="12"/>
  <c r="J2749" i="12"/>
  <c r="J2750" i="12"/>
  <c r="J2751" i="12"/>
  <c r="J2752" i="12"/>
  <c r="J2753" i="12"/>
  <c r="J2754" i="12"/>
  <c r="J2755" i="12"/>
  <c r="J2756" i="12"/>
  <c r="J2757" i="12"/>
  <c r="J2758" i="12"/>
  <c r="J2759" i="12"/>
  <c r="J2760" i="12"/>
  <c r="J2761" i="12"/>
  <c r="J2762" i="12"/>
  <c r="J2763" i="12"/>
  <c r="J2764" i="12"/>
  <c r="J2765" i="12"/>
  <c r="J2766" i="12"/>
  <c r="J2767" i="12"/>
  <c r="J2768" i="12"/>
  <c r="J2769" i="12"/>
  <c r="J2770" i="12"/>
  <c r="J2771" i="12"/>
  <c r="J2772" i="12"/>
  <c r="J2773" i="12"/>
  <c r="J2774" i="12"/>
  <c r="J2775" i="12"/>
  <c r="J2776" i="12"/>
  <c r="J2777" i="12"/>
  <c r="J2778" i="12"/>
  <c r="J2779" i="12"/>
  <c r="J2780" i="12"/>
  <c r="J2781" i="12"/>
  <c r="J2782" i="12"/>
  <c r="J2783" i="12"/>
  <c r="J2784" i="12"/>
  <c r="J2785" i="12"/>
  <c r="J2786" i="12"/>
  <c r="J2787" i="12"/>
  <c r="J2788" i="12"/>
  <c r="J2789" i="12"/>
  <c r="J2790" i="12"/>
  <c r="J2791" i="12"/>
  <c r="J2792" i="12"/>
  <c r="J2793" i="12"/>
  <c r="J2794" i="12"/>
  <c r="J2795" i="12"/>
  <c r="J2796" i="12"/>
  <c r="J2797" i="12"/>
  <c r="J2798" i="12"/>
  <c r="J2799" i="12"/>
  <c r="J2800" i="12"/>
  <c r="J2801" i="12"/>
  <c r="J2802" i="12"/>
  <c r="J2803" i="12"/>
  <c r="J2804" i="12"/>
  <c r="J2805" i="12"/>
  <c r="J2806" i="12"/>
  <c r="J2807" i="12"/>
  <c r="J2808" i="12"/>
  <c r="J2809" i="12"/>
  <c r="J2810" i="12"/>
  <c r="J2811" i="12"/>
  <c r="J2812" i="12"/>
  <c r="J2813" i="12"/>
  <c r="J2814" i="12"/>
  <c r="J2815" i="12"/>
  <c r="J2816" i="12"/>
  <c r="J2817" i="12"/>
  <c r="J2818" i="12"/>
  <c r="J2819" i="12"/>
  <c r="J2820" i="12"/>
  <c r="J2821" i="12"/>
  <c r="J2822" i="12"/>
  <c r="J2823" i="12"/>
  <c r="J2824" i="12"/>
  <c r="J2825" i="12"/>
  <c r="J2826" i="12"/>
  <c r="J2827" i="12"/>
  <c r="J2828" i="12"/>
  <c r="J2829" i="12"/>
  <c r="J2830" i="12"/>
  <c r="J2831" i="12"/>
  <c r="J2832" i="12"/>
  <c r="J2833" i="12"/>
  <c r="J2834" i="12"/>
  <c r="J2835" i="12"/>
  <c r="J2836" i="12"/>
  <c r="J2837" i="12"/>
  <c r="J2838" i="12"/>
  <c r="J2839" i="12"/>
  <c r="J2840" i="12"/>
  <c r="J2841" i="12"/>
  <c r="J2842" i="12"/>
  <c r="J2843" i="12"/>
  <c r="J2844" i="12"/>
  <c r="J2845" i="12"/>
  <c r="J2846" i="12"/>
  <c r="J2847" i="12"/>
  <c r="J2848" i="12"/>
  <c r="J2849" i="12"/>
  <c r="J2850" i="12"/>
  <c r="J2851" i="12"/>
  <c r="J2852" i="12"/>
  <c r="J2853" i="12"/>
  <c r="J2854" i="12"/>
  <c r="J2855" i="12"/>
  <c r="J2856" i="12"/>
  <c r="J2857" i="12"/>
  <c r="J2858" i="12"/>
  <c r="J2859" i="12"/>
  <c r="J2860" i="12"/>
  <c r="J2861" i="12"/>
  <c r="J2862" i="12"/>
  <c r="J2863" i="12"/>
  <c r="J2864" i="12"/>
  <c r="J2865" i="12"/>
  <c r="J2866" i="12"/>
  <c r="J2867" i="12"/>
  <c r="J2868" i="12"/>
  <c r="J2869" i="12"/>
  <c r="J2870" i="12"/>
  <c r="J2871" i="12"/>
  <c r="J2872" i="12"/>
  <c r="J2873" i="12"/>
  <c r="J2874" i="12"/>
  <c r="J2875" i="12"/>
  <c r="J2876" i="12"/>
  <c r="J2877" i="12"/>
  <c r="J2878" i="12"/>
  <c r="J2879" i="12"/>
  <c r="J2880" i="12"/>
  <c r="J2881" i="12"/>
  <c r="J2882" i="12"/>
  <c r="J2883" i="12"/>
  <c r="J2884" i="12"/>
  <c r="J2885" i="12"/>
  <c r="J2886" i="12"/>
  <c r="J2887" i="12"/>
  <c r="J2888" i="12"/>
  <c r="J2889" i="12"/>
  <c r="J2890" i="12"/>
  <c r="J2891" i="12"/>
  <c r="J2892" i="12"/>
  <c r="J2893" i="12"/>
  <c r="J2894" i="12"/>
  <c r="J2895" i="12"/>
  <c r="J2896" i="12"/>
  <c r="J2897" i="12"/>
  <c r="J2898" i="12"/>
  <c r="J2899" i="12"/>
  <c r="J2900" i="12"/>
  <c r="J2901" i="12"/>
  <c r="J2902" i="12"/>
  <c r="J2903" i="12"/>
  <c r="J2904" i="12"/>
  <c r="J2905" i="12"/>
  <c r="J2906" i="12"/>
  <c r="J2907" i="12"/>
  <c r="J2908" i="12"/>
  <c r="J2909" i="12"/>
  <c r="J2910" i="12"/>
  <c r="J2911" i="12"/>
  <c r="J2912" i="12"/>
  <c r="J2913" i="12"/>
  <c r="J2914" i="12"/>
  <c r="J2915" i="12"/>
  <c r="J2916" i="12"/>
  <c r="J2917" i="12"/>
  <c r="J2918" i="12"/>
  <c r="J2919" i="12"/>
  <c r="J2920" i="12"/>
  <c r="J2921" i="12"/>
  <c r="J2922" i="12"/>
  <c r="J2923" i="12"/>
  <c r="J2924" i="12"/>
  <c r="J2925" i="12"/>
  <c r="J2926" i="12"/>
  <c r="J2927" i="12"/>
  <c r="J2928" i="12"/>
  <c r="J2929" i="12"/>
  <c r="J2930" i="12"/>
  <c r="J2931" i="12"/>
  <c r="J2932" i="12"/>
  <c r="J2933" i="12"/>
  <c r="J2934" i="12"/>
  <c r="J2935" i="12"/>
  <c r="J2936" i="12"/>
  <c r="J2937" i="12"/>
  <c r="J2938" i="12"/>
  <c r="J2939" i="12"/>
  <c r="J2940" i="12"/>
  <c r="J2941" i="12"/>
  <c r="J2942" i="12"/>
  <c r="J2943" i="12"/>
  <c r="J2944" i="12"/>
  <c r="J2945" i="12"/>
  <c r="J2946" i="12"/>
  <c r="J2947" i="12"/>
  <c r="J2948" i="12"/>
  <c r="J2949" i="12"/>
  <c r="J2950" i="12"/>
  <c r="J2951" i="12"/>
  <c r="J2952" i="12"/>
  <c r="J2953" i="12"/>
  <c r="J2954" i="12"/>
  <c r="J2955" i="12"/>
  <c r="J2956" i="12"/>
  <c r="J2957" i="12"/>
  <c r="J2958" i="12"/>
  <c r="J2959" i="12"/>
  <c r="J2960" i="12"/>
  <c r="J2961" i="12"/>
  <c r="J2962" i="12"/>
  <c r="J2963" i="12"/>
  <c r="J2964" i="12"/>
  <c r="J2965" i="12"/>
  <c r="J2966" i="12"/>
  <c r="J2967" i="12"/>
  <c r="J2968" i="12"/>
  <c r="J2969" i="12"/>
  <c r="J2970" i="12"/>
  <c r="J2971" i="12"/>
  <c r="J2972" i="12"/>
  <c r="J2973" i="12"/>
  <c r="J2974" i="12"/>
  <c r="J2975" i="12"/>
  <c r="J2976" i="12"/>
  <c r="J2977" i="12"/>
  <c r="J2978" i="12"/>
  <c r="J2979" i="12"/>
  <c r="J2980" i="12"/>
  <c r="J2981" i="12"/>
  <c r="J2982" i="12"/>
  <c r="J2983" i="12"/>
  <c r="J2984" i="12"/>
  <c r="J2985" i="12"/>
  <c r="J2986" i="12"/>
  <c r="J2987" i="12"/>
  <c r="J2988" i="12"/>
  <c r="J2989" i="12"/>
  <c r="J2990" i="12"/>
  <c r="J2991" i="12"/>
  <c r="J2992" i="12"/>
  <c r="J2993" i="12"/>
  <c r="J2994" i="12"/>
  <c r="J2995" i="12"/>
  <c r="J2996" i="12"/>
  <c r="J2997" i="12"/>
  <c r="J2998" i="12"/>
  <c r="J2999" i="12"/>
  <c r="J3000" i="12"/>
  <c r="J3001" i="12"/>
  <c r="J3002" i="12"/>
  <c r="J3003" i="12"/>
  <c r="J3004" i="12"/>
  <c r="J3005" i="12"/>
  <c r="J3006" i="12"/>
  <c r="J3007" i="12"/>
  <c r="J3008" i="12"/>
  <c r="J3009" i="12"/>
  <c r="J3010" i="12"/>
  <c r="J3011" i="12"/>
  <c r="J3012" i="12"/>
  <c r="J3013" i="12"/>
  <c r="J3014" i="12"/>
  <c r="J3015" i="12"/>
  <c r="J3016" i="12"/>
  <c r="J3017" i="12"/>
  <c r="J3018" i="12"/>
  <c r="J3019" i="12"/>
  <c r="J3020" i="12"/>
  <c r="J3021" i="12"/>
  <c r="J3022" i="12"/>
  <c r="J3023" i="12"/>
  <c r="J3024" i="12"/>
  <c r="J3025" i="12"/>
  <c r="J3026" i="12"/>
  <c r="J3027" i="12"/>
  <c r="J3028" i="12"/>
  <c r="J3029" i="12"/>
  <c r="J3030" i="12"/>
  <c r="J3031" i="12"/>
  <c r="J3032" i="12"/>
  <c r="J3033" i="12"/>
  <c r="J3034" i="12"/>
  <c r="J3035" i="12"/>
  <c r="J3036" i="12"/>
  <c r="J3037" i="12"/>
  <c r="J3038" i="12"/>
  <c r="J3039" i="12"/>
  <c r="J3040" i="12"/>
  <c r="J3041" i="12"/>
  <c r="J3042" i="12"/>
  <c r="J3043" i="12"/>
  <c r="J3044" i="12"/>
  <c r="J3045" i="12"/>
  <c r="J3046" i="12"/>
  <c r="J3047" i="12"/>
  <c r="J3048" i="12"/>
  <c r="J3049" i="12"/>
  <c r="J3050" i="12"/>
  <c r="J3051" i="12"/>
  <c r="J3052" i="12"/>
  <c r="J3053" i="12"/>
  <c r="J3054" i="12"/>
  <c r="J3055" i="12"/>
  <c r="J3056" i="12"/>
  <c r="J3057" i="12"/>
  <c r="J3058" i="12"/>
  <c r="J3059" i="12"/>
  <c r="J3060" i="12"/>
  <c r="J3061" i="12"/>
  <c r="J3062" i="12"/>
  <c r="J3063" i="12"/>
  <c r="J3064" i="12"/>
  <c r="J3065" i="12"/>
  <c r="J3066" i="12"/>
  <c r="J3067" i="12"/>
  <c r="J3068" i="12"/>
  <c r="J3069" i="12"/>
  <c r="J3070" i="12"/>
  <c r="J3071" i="12"/>
  <c r="J3072" i="12"/>
  <c r="J3073" i="12"/>
  <c r="J3074" i="12"/>
  <c r="J3075" i="12"/>
  <c r="J3076" i="12"/>
  <c r="J3077" i="12"/>
  <c r="J3078" i="12"/>
  <c r="J3079" i="12"/>
  <c r="J3080" i="12"/>
  <c r="J3081" i="12"/>
  <c r="J3082" i="12"/>
  <c r="J3083" i="12"/>
  <c r="J3084" i="12"/>
  <c r="J3085" i="12"/>
  <c r="J3086" i="12"/>
  <c r="J3087" i="12"/>
  <c r="J3088" i="12"/>
  <c r="J3089" i="12"/>
  <c r="J3090" i="12"/>
  <c r="J3091" i="12"/>
  <c r="J3092" i="12"/>
  <c r="J3093" i="12"/>
  <c r="J3094" i="12"/>
  <c r="J3095" i="12"/>
  <c r="J3096" i="12"/>
  <c r="J3097" i="12"/>
  <c r="J3098" i="12"/>
  <c r="J3099" i="12"/>
  <c r="J3100" i="12"/>
  <c r="J3101" i="12"/>
  <c r="J3102" i="12"/>
  <c r="J3103" i="12"/>
  <c r="J3104" i="12"/>
  <c r="J3105" i="12"/>
  <c r="J3106" i="12"/>
  <c r="J3107" i="12"/>
  <c r="J3108" i="12"/>
  <c r="J3109" i="12"/>
  <c r="J3110" i="12"/>
  <c r="J3111" i="12"/>
  <c r="J3112" i="12"/>
  <c r="J3113" i="12"/>
  <c r="J3114" i="12"/>
  <c r="J3115" i="12"/>
  <c r="J3116" i="12"/>
  <c r="J3117" i="12"/>
  <c r="J3118" i="12"/>
  <c r="J3119" i="12"/>
  <c r="J3120" i="12"/>
  <c r="J3121" i="12"/>
  <c r="J3122" i="12"/>
  <c r="J3123" i="12"/>
  <c r="J3124" i="12"/>
  <c r="J3125" i="12"/>
  <c r="J3126" i="12"/>
  <c r="J3127" i="12"/>
  <c r="J3128" i="12"/>
  <c r="J3129" i="12"/>
  <c r="J3130" i="12"/>
  <c r="J3131" i="12"/>
  <c r="J3132" i="12"/>
  <c r="J3133" i="12"/>
  <c r="J3134" i="12"/>
  <c r="J3135" i="12"/>
  <c r="J3136" i="12"/>
  <c r="J3137" i="12"/>
  <c r="J3138" i="12"/>
  <c r="J3139" i="12"/>
  <c r="J3140" i="12"/>
  <c r="J3141" i="12"/>
  <c r="J3142" i="12"/>
  <c r="J3143" i="12"/>
  <c r="J3144" i="12"/>
  <c r="J3145" i="12"/>
  <c r="J3146" i="12"/>
  <c r="J3147" i="12"/>
  <c r="J3148" i="12"/>
  <c r="J3149" i="12"/>
  <c r="J3150" i="12"/>
  <c r="J3151" i="12"/>
  <c r="J3152" i="12"/>
  <c r="J3153" i="12"/>
  <c r="J3154" i="12"/>
  <c r="J3155" i="12"/>
  <c r="J3156" i="12"/>
  <c r="J3157" i="12"/>
  <c r="J3158" i="12"/>
  <c r="J3159" i="12"/>
  <c r="J3160" i="12"/>
  <c r="J3161" i="12"/>
  <c r="J3162" i="12"/>
  <c r="J3163" i="12"/>
  <c r="J3164" i="12"/>
  <c r="J3165" i="12"/>
  <c r="J3166" i="12"/>
  <c r="J3167" i="12"/>
  <c r="J3168" i="12"/>
  <c r="J3169" i="12"/>
  <c r="J3170" i="12"/>
  <c r="J3171" i="12"/>
  <c r="J3172" i="12"/>
  <c r="J3173" i="12"/>
  <c r="J3174" i="12"/>
  <c r="J3175" i="12"/>
  <c r="J3176" i="12"/>
  <c r="J3177" i="12"/>
  <c r="J3178" i="12"/>
  <c r="J3179" i="12"/>
  <c r="J3180" i="12"/>
  <c r="J3181" i="12"/>
  <c r="J3182" i="12"/>
  <c r="J3183" i="12"/>
  <c r="J3184" i="12"/>
  <c r="J3185" i="12"/>
  <c r="J3186" i="12"/>
  <c r="J3187" i="12"/>
  <c r="J3188" i="12"/>
  <c r="J3189" i="12"/>
  <c r="J3190" i="12"/>
  <c r="J3191" i="12"/>
  <c r="J3192" i="12"/>
  <c r="J3193" i="12"/>
  <c r="J3194" i="12"/>
  <c r="J3195" i="12"/>
  <c r="J3196" i="12"/>
  <c r="J3197" i="12"/>
  <c r="J3198" i="12"/>
  <c r="J3199" i="12"/>
  <c r="J3200" i="12"/>
  <c r="J3201" i="12"/>
  <c r="J3202" i="12"/>
  <c r="J3203" i="12"/>
  <c r="J3204" i="12"/>
  <c r="J3205" i="12"/>
  <c r="J3206" i="12"/>
  <c r="J3207" i="12"/>
  <c r="J3208" i="12"/>
  <c r="J3209" i="12"/>
  <c r="J3210" i="12"/>
  <c r="J3211" i="12"/>
  <c r="J3212" i="12"/>
  <c r="J3213" i="12"/>
  <c r="J3214" i="12"/>
  <c r="J3215" i="12"/>
  <c r="J3216" i="12"/>
  <c r="J3217" i="12"/>
  <c r="J3218" i="12"/>
  <c r="J3219" i="12"/>
  <c r="J3220" i="12"/>
  <c r="J3221" i="12"/>
  <c r="J3222" i="12"/>
  <c r="J3223" i="12"/>
  <c r="J3224" i="12"/>
  <c r="J3225" i="12"/>
  <c r="J3226" i="12"/>
  <c r="J3227" i="12"/>
  <c r="J3228" i="12"/>
  <c r="J3229" i="12"/>
  <c r="J3230" i="12"/>
  <c r="J3231" i="12"/>
  <c r="J3232" i="12"/>
  <c r="J3233" i="12"/>
  <c r="J3234" i="12"/>
  <c r="J3235" i="12"/>
  <c r="J3236" i="12"/>
  <c r="J3237" i="12"/>
  <c r="J3238" i="12"/>
  <c r="J3239" i="12"/>
  <c r="J3240" i="12"/>
  <c r="J3241" i="12"/>
  <c r="J3242" i="12"/>
  <c r="J3243" i="12"/>
  <c r="J3244" i="12"/>
  <c r="J3245" i="12"/>
  <c r="J3246" i="12"/>
  <c r="J3247" i="12"/>
  <c r="J3248" i="12"/>
  <c r="J3249" i="12"/>
  <c r="J3250" i="12"/>
  <c r="J3251" i="12"/>
  <c r="J3252" i="12"/>
  <c r="J3253" i="12"/>
  <c r="J3254" i="12"/>
  <c r="J3255" i="12"/>
  <c r="J3256" i="12"/>
  <c r="J3257" i="12"/>
  <c r="J3258" i="12"/>
  <c r="J3259" i="12"/>
  <c r="J3260" i="12"/>
  <c r="J3261" i="12"/>
  <c r="J3262" i="12"/>
  <c r="J3263" i="12"/>
  <c r="J3264" i="12"/>
  <c r="J3265" i="12"/>
  <c r="J3266" i="12"/>
  <c r="J3267" i="12"/>
  <c r="J3268" i="12"/>
  <c r="J3269" i="12"/>
  <c r="J3270" i="12"/>
  <c r="J3271" i="12"/>
  <c r="J3272" i="12"/>
  <c r="J3273" i="12"/>
  <c r="J3274" i="12"/>
  <c r="J3275" i="12"/>
  <c r="J3276" i="12"/>
  <c r="J3277" i="12"/>
  <c r="J3278" i="12"/>
  <c r="J3279" i="12"/>
  <c r="J3280" i="12"/>
  <c r="J3281" i="12"/>
  <c r="J3282" i="12"/>
  <c r="J3283" i="12"/>
  <c r="J3284" i="12"/>
  <c r="J3285" i="12"/>
  <c r="J3286" i="12"/>
  <c r="J3287" i="12"/>
  <c r="J3288" i="12"/>
  <c r="J3289" i="12"/>
  <c r="J3290" i="12"/>
  <c r="J3291" i="12"/>
  <c r="J3292" i="12"/>
  <c r="J3293" i="12"/>
  <c r="J3294" i="12"/>
  <c r="J3295" i="12"/>
  <c r="J3296" i="12"/>
  <c r="J3297" i="12"/>
  <c r="J3298" i="12"/>
  <c r="J3299" i="12"/>
  <c r="J3300" i="12"/>
  <c r="J3301" i="12"/>
  <c r="J3302" i="12"/>
  <c r="J3303" i="12"/>
  <c r="J3304" i="12"/>
  <c r="J3305" i="12"/>
  <c r="J3306" i="12"/>
  <c r="J3307" i="12"/>
  <c r="J3308" i="12"/>
  <c r="J3309" i="12"/>
  <c r="J3310" i="12"/>
  <c r="J3311" i="12"/>
  <c r="J3312" i="12"/>
  <c r="J3313" i="12"/>
  <c r="J3314" i="12"/>
  <c r="J3315" i="12"/>
  <c r="J3316" i="12"/>
  <c r="J3317" i="12"/>
  <c r="J3318" i="12"/>
  <c r="J3319" i="12"/>
  <c r="J3320" i="12"/>
  <c r="J3321" i="12"/>
  <c r="J3322" i="12"/>
  <c r="J3323" i="12"/>
  <c r="J3324" i="12"/>
  <c r="J3325" i="12"/>
  <c r="J3326" i="12"/>
  <c r="J3327" i="12"/>
  <c r="J3328" i="12"/>
  <c r="J3329" i="12"/>
  <c r="J3330" i="12"/>
  <c r="J3331" i="12"/>
  <c r="J3332" i="12"/>
  <c r="J3333" i="12"/>
  <c r="J3334" i="12"/>
  <c r="J3335" i="12"/>
  <c r="J3336" i="12"/>
  <c r="J3337" i="12"/>
  <c r="J3338" i="12"/>
  <c r="J3339" i="12"/>
  <c r="J3340" i="12"/>
  <c r="J3341" i="12"/>
  <c r="J3342" i="12"/>
  <c r="J3343" i="12"/>
  <c r="J3344" i="12"/>
  <c r="J3345" i="12"/>
  <c r="J3346" i="12"/>
  <c r="J3347" i="12"/>
  <c r="J3348" i="12"/>
  <c r="J3349" i="12"/>
  <c r="J3350" i="12"/>
  <c r="J3351" i="12"/>
  <c r="J3352" i="12"/>
  <c r="J3353" i="12"/>
  <c r="J3354" i="12"/>
  <c r="J3355" i="12"/>
  <c r="J3356" i="12"/>
  <c r="J3357" i="12"/>
  <c r="J3358" i="12"/>
  <c r="J3359" i="12"/>
  <c r="J3360" i="12"/>
  <c r="J3361" i="12"/>
  <c r="J3362" i="12"/>
  <c r="J3363" i="12"/>
  <c r="J3364" i="12"/>
  <c r="J3365" i="12"/>
  <c r="J3366" i="12"/>
  <c r="J3367" i="12"/>
  <c r="J3368" i="12"/>
  <c r="J3369" i="12"/>
  <c r="J3370" i="12"/>
  <c r="J3371" i="12"/>
  <c r="J3372" i="12"/>
  <c r="J3373" i="12"/>
  <c r="J3374" i="12"/>
  <c r="J3375" i="12"/>
  <c r="J3376" i="12"/>
  <c r="J3377" i="12"/>
  <c r="J3378" i="12"/>
  <c r="J3379" i="12"/>
  <c r="J3380" i="12"/>
  <c r="J3381" i="12"/>
  <c r="J3382" i="12"/>
  <c r="J3383" i="12"/>
  <c r="J3384" i="12"/>
  <c r="J3385" i="12"/>
  <c r="J3386" i="12"/>
  <c r="J3387" i="12"/>
  <c r="J3388" i="12"/>
  <c r="J3389" i="12"/>
  <c r="J3390" i="12"/>
  <c r="J3391" i="12"/>
  <c r="J3392" i="12"/>
  <c r="J3393" i="12"/>
  <c r="J3394" i="12"/>
  <c r="J3395" i="12"/>
  <c r="J3396" i="12"/>
  <c r="J3397" i="12"/>
  <c r="J3398" i="12"/>
  <c r="J3399" i="12"/>
  <c r="J3400" i="12"/>
  <c r="J3401" i="12"/>
  <c r="J3402" i="12"/>
  <c r="J3403" i="12"/>
  <c r="J3404" i="12"/>
  <c r="J3405" i="12"/>
  <c r="J3406" i="12"/>
  <c r="J3407" i="12"/>
  <c r="J3408" i="12"/>
  <c r="J3409" i="12"/>
  <c r="J3410" i="12"/>
  <c r="J3411" i="12"/>
  <c r="J3412" i="12"/>
  <c r="J3413" i="12"/>
  <c r="J3414" i="12"/>
  <c r="J3415" i="12"/>
  <c r="J3416" i="12"/>
  <c r="J3417" i="12"/>
  <c r="J3418" i="12"/>
  <c r="J3419" i="12"/>
  <c r="J3420" i="12"/>
  <c r="J3421" i="12"/>
  <c r="J3422" i="12"/>
  <c r="J3423" i="12"/>
  <c r="J3424" i="12"/>
  <c r="J3425" i="12"/>
  <c r="J3426" i="12"/>
  <c r="J3427" i="12"/>
  <c r="J3428" i="12"/>
  <c r="J3429" i="12"/>
  <c r="J3430" i="12"/>
  <c r="J3431" i="12"/>
  <c r="J3432" i="12"/>
  <c r="J3433" i="12"/>
  <c r="J3434" i="12"/>
  <c r="J3435" i="12"/>
  <c r="J3436" i="12"/>
  <c r="J3437" i="12"/>
  <c r="J3438" i="12"/>
  <c r="J3439" i="12"/>
  <c r="J3440" i="12"/>
  <c r="J3441" i="12"/>
  <c r="J3442" i="12"/>
  <c r="J3443" i="12"/>
  <c r="J3444" i="12"/>
  <c r="J3445" i="12"/>
  <c r="J3446" i="12"/>
  <c r="J3447" i="12"/>
  <c r="J3448" i="12"/>
  <c r="J3449" i="12"/>
  <c r="J3450" i="12"/>
  <c r="J3451" i="12"/>
  <c r="J3452" i="12"/>
  <c r="J3453" i="12"/>
  <c r="J3454" i="12"/>
  <c r="J3455" i="12"/>
  <c r="J3456" i="12"/>
  <c r="J3457" i="12"/>
  <c r="J3458" i="12"/>
  <c r="J3459" i="12"/>
  <c r="J3460" i="12"/>
  <c r="J3461" i="12"/>
  <c r="J3462" i="12"/>
  <c r="J3463" i="12"/>
  <c r="J3464" i="12"/>
  <c r="J3465" i="12"/>
  <c r="J3466" i="12"/>
  <c r="H3466" i="12"/>
  <c r="H3465" i="12"/>
  <c r="H3464" i="12"/>
  <c r="H3463" i="12"/>
  <c r="H3462" i="12"/>
  <c r="H3461" i="12"/>
  <c r="H3460" i="12"/>
  <c r="H3459" i="12"/>
  <c r="H3458" i="12"/>
  <c r="H3457" i="12"/>
  <c r="H3456" i="12"/>
  <c r="H3455" i="12"/>
  <c r="H3454" i="12"/>
  <c r="H3453" i="12"/>
  <c r="H3452" i="12"/>
  <c r="H3451" i="12"/>
  <c r="H3450" i="12"/>
  <c r="H3449" i="12"/>
  <c r="H3448" i="12"/>
  <c r="H3447" i="12"/>
  <c r="H3446" i="12"/>
  <c r="H3445" i="12"/>
  <c r="H3444" i="12"/>
  <c r="H3443" i="12"/>
  <c r="H3442" i="12"/>
  <c r="H3441" i="12"/>
  <c r="H3440" i="12"/>
  <c r="H3439" i="12"/>
  <c r="H3438" i="12"/>
  <c r="H3437" i="12"/>
  <c r="H3436" i="12"/>
  <c r="H3435" i="12"/>
  <c r="H3434" i="12"/>
  <c r="H3433" i="12"/>
  <c r="H3432" i="12"/>
  <c r="H3431" i="12"/>
  <c r="H3430" i="12"/>
  <c r="H3429" i="12"/>
  <c r="H3428" i="12"/>
  <c r="H3427" i="12"/>
  <c r="H3426" i="12"/>
  <c r="H3425" i="12"/>
  <c r="H3424" i="12"/>
  <c r="H3423" i="12"/>
  <c r="H3422" i="12"/>
  <c r="H3421" i="12"/>
  <c r="H3420" i="12"/>
  <c r="H3419" i="12"/>
  <c r="H3418" i="12"/>
  <c r="H3417" i="12"/>
  <c r="H3416" i="12"/>
  <c r="H3415" i="12"/>
  <c r="H3414" i="12"/>
  <c r="H3413" i="12"/>
  <c r="H3412" i="12"/>
  <c r="H3411" i="12"/>
  <c r="H3410" i="12"/>
  <c r="H3409" i="12"/>
  <c r="H3408" i="12"/>
  <c r="H3407" i="12"/>
  <c r="H3406" i="12"/>
  <c r="H3405" i="12"/>
  <c r="H3404" i="12"/>
  <c r="H3403" i="12"/>
  <c r="H3402" i="12"/>
  <c r="H3401" i="12"/>
  <c r="H3400" i="12"/>
  <c r="H3399" i="12"/>
  <c r="H3398" i="12"/>
  <c r="H3397" i="12"/>
  <c r="H3396" i="12"/>
  <c r="H3395" i="12"/>
  <c r="H3394" i="12"/>
  <c r="H3393" i="12"/>
  <c r="H3392" i="12"/>
  <c r="H3391" i="12"/>
  <c r="H3390" i="12"/>
  <c r="H3389" i="12"/>
  <c r="H3388" i="12"/>
  <c r="H3387" i="12"/>
  <c r="H3386" i="12"/>
  <c r="H3385" i="12"/>
  <c r="H3384" i="12"/>
  <c r="H3383" i="12"/>
  <c r="H3382" i="12"/>
  <c r="H3381" i="12"/>
  <c r="H3380" i="12"/>
  <c r="H3379" i="12"/>
  <c r="H3378" i="12"/>
  <c r="H3377" i="12"/>
  <c r="H3376" i="12"/>
  <c r="H3375" i="12"/>
  <c r="H3374" i="12"/>
  <c r="H3373" i="12"/>
  <c r="H3372" i="12"/>
  <c r="H3371" i="12"/>
  <c r="H3370" i="12"/>
  <c r="H3369" i="12"/>
  <c r="H3368" i="12"/>
  <c r="H3367" i="12"/>
  <c r="H3366" i="12"/>
  <c r="H3365" i="12"/>
  <c r="H3364" i="12"/>
  <c r="H3363" i="12"/>
  <c r="H3362" i="12"/>
  <c r="H3361" i="12"/>
  <c r="H3360" i="12"/>
  <c r="H3359" i="12"/>
  <c r="H3358" i="12"/>
  <c r="H3357" i="12"/>
  <c r="H3356" i="12"/>
  <c r="H3355" i="12"/>
  <c r="H3354" i="12"/>
  <c r="H3353" i="12"/>
  <c r="H3352" i="12"/>
  <c r="H3351" i="12"/>
  <c r="H3350" i="12"/>
  <c r="H3349" i="12"/>
  <c r="H3348" i="12"/>
  <c r="H3347" i="12"/>
  <c r="H3346" i="12"/>
  <c r="H3345" i="12"/>
  <c r="H3344" i="12"/>
  <c r="H3343" i="12"/>
  <c r="H3342" i="12"/>
  <c r="H3341" i="12"/>
  <c r="H3340" i="12"/>
  <c r="H3339" i="12"/>
  <c r="H3338" i="12"/>
  <c r="H3337" i="12"/>
  <c r="H3336" i="12"/>
  <c r="H3335" i="12"/>
  <c r="H3334" i="12"/>
  <c r="H3333" i="12"/>
  <c r="H3332" i="12"/>
  <c r="H3331" i="12"/>
  <c r="H3330" i="12"/>
  <c r="H3329" i="12"/>
  <c r="H3328" i="12"/>
  <c r="H3327" i="12"/>
  <c r="H3326" i="12"/>
  <c r="H3325" i="12"/>
  <c r="H3324" i="12"/>
  <c r="H3323" i="12"/>
  <c r="H3322" i="12"/>
  <c r="H3321" i="12"/>
  <c r="H3320" i="12"/>
  <c r="H3319" i="12"/>
  <c r="H3318" i="12"/>
  <c r="H3317" i="12"/>
  <c r="H3316" i="12"/>
  <c r="H3315" i="12"/>
  <c r="H3314" i="12"/>
  <c r="H3313" i="12"/>
  <c r="H3312" i="12"/>
  <c r="H3311" i="12"/>
  <c r="H3310" i="12"/>
  <c r="H3309" i="12"/>
  <c r="H3308" i="12"/>
  <c r="H3307" i="12"/>
  <c r="H3306" i="12"/>
  <c r="H3305" i="12"/>
  <c r="H3304" i="12"/>
  <c r="H3303" i="12"/>
  <c r="H3302" i="12"/>
  <c r="H3301" i="12"/>
  <c r="H3300" i="12"/>
  <c r="H3299" i="12"/>
  <c r="H3298" i="12"/>
  <c r="H3297" i="12"/>
  <c r="H3296" i="12"/>
  <c r="H3295" i="12"/>
  <c r="H3294" i="12"/>
  <c r="H3293" i="12"/>
  <c r="H3292" i="12"/>
  <c r="H3291" i="12"/>
  <c r="H3290" i="12"/>
  <c r="H3289" i="12"/>
  <c r="H3288" i="12"/>
  <c r="H3287" i="12"/>
  <c r="H3286" i="12"/>
  <c r="H3285" i="12"/>
  <c r="H3284" i="12"/>
  <c r="H3283" i="12"/>
  <c r="H3282" i="12"/>
  <c r="H3281" i="12"/>
  <c r="H3280" i="12"/>
  <c r="H3279" i="12"/>
  <c r="H3278" i="12"/>
  <c r="H3277" i="12"/>
  <c r="H3276" i="12"/>
  <c r="H3275" i="12"/>
  <c r="H3274" i="12"/>
  <c r="H3273" i="12"/>
  <c r="H3272" i="12"/>
  <c r="H3271" i="12"/>
  <c r="H3270" i="12"/>
  <c r="H3269" i="12"/>
  <c r="H3268" i="12"/>
  <c r="H3267" i="12"/>
  <c r="H3266" i="12"/>
  <c r="H3265" i="12"/>
  <c r="H3264" i="12"/>
  <c r="H3263" i="12"/>
  <c r="H3262" i="12"/>
  <c r="H3261" i="12"/>
  <c r="H3260" i="12"/>
  <c r="H3259" i="12"/>
  <c r="H3258" i="12"/>
  <c r="H3257" i="12"/>
  <c r="H3256" i="12"/>
  <c r="H3255" i="12"/>
  <c r="H3254" i="12"/>
  <c r="H3253" i="12"/>
  <c r="H3252" i="12"/>
  <c r="H3251" i="12"/>
  <c r="H3250" i="12"/>
  <c r="H3249" i="12"/>
  <c r="H3248" i="12"/>
  <c r="H3247" i="12"/>
  <c r="H3246" i="12"/>
  <c r="H3245" i="12"/>
  <c r="H3244" i="12"/>
  <c r="H3243" i="12"/>
  <c r="H3242" i="12"/>
  <c r="H3241" i="12"/>
  <c r="H3240" i="12"/>
  <c r="H3239" i="12"/>
  <c r="H3238" i="12"/>
  <c r="H3237" i="12"/>
  <c r="H3236" i="12"/>
  <c r="H3235" i="12"/>
  <c r="H3234" i="12"/>
  <c r="H3233" i="12"/>
  <c r="H3232" i="12"/>
  <c r="H3231" i="12"/>
  <c r="H3230" i="12"/>
  <c r="H3229" i="12"/>
  <c r="H3228" i="12"/>
  <c r="H3227" i="12"/>
  <c r="H3226" i="12"/>
  <c r="H3225" i="12"/>
  <c r="H3224" i="12"/>
  <c r="H3223" i="12"/>
  <c r="H3222" i="12"/>
  <c r="H3221" i="12"/>
  <c r="H3220" i="12"/>
  <c r="H3219" i="12"/>
  <c r="H3218" i="12"/>
  <c r="H3217" i="12"/>
  <c r="H3216" i="12"/>
  <c r="H3215" i="12"/>
  <c r="H3214" i="12"/>
  <c r="H3213" i="12"/>
  <c r="H3212" i="12"/>
  <c r="H3211" i="12"/>
  <c r="H3210" i="12"/>
  <c r="H3209" i="12"/>
  <c r="H3208" i="12"/>
  <c r="H3207" i="12"/>
  <c r="H3206" i="12"/>
  <c r="H3205" i="12"/>
  <c r="H3204" i="12"/>
  <c r="H3203" i="12"/>
  <c r="H3202" i="12"/>
  <c r="H3201" i="12"/>
  <c r="H3200" i="12"/>
  <c r="H3199" i="12"/>
  <c r="H3198" i="12"/>
  <c r="H3197" i="12"/>
  <c r="H3196" i="12"/>
  <c r="H3195" i="12"/>
  <c r="H3194" i="12"/>
  <c r="H3193" i="12"/>
  <c r="H3192" i="12"/>
  <c r="H3191" i="12"/>
  <c r="H3190" i="12"/>
  <c r="H3189" i="12"/>
  <c r="H3188" i="12"/>
  <c r="H3187" i="12"/>
  <c r="H3186" i="12"/>
  <c r="H3185" i="12"/>
  <c r="H3184" i="12"/>
  <c r="H3183" i="12"/>
  <c r="H3182" i="12"/>
  <c r="H3181" i="12"/>
  <c r="H3180" i="12"/>
  <c r="H3179" i="12"/>
  <c r="H3178" i="12"/>
  <c r="H3177" i="12"/>
  <c r="H3176" i="12"/>
  <c r="H3175" i="12"/>
  <c r="H3174" i="12"/>
  <c r="H3173" i="12"/>
  <c r="H3172" i="12"/>
  <c r="H3171" i="12"/>
  <c r="H3170" i="12"/>
  <c r="H3169" i="12"/>
  <c r="H3168" i="12"/>
  <c r="H3167" i="12"/>
  <c r="H3166" i="12"/>
  <c r="H3165" i="12"/>
  <c r="H3164" i="12"/>
  <c r="H3163" i="12"/>
  <c r="H3162" i="12"/>
  <c r="H3161" i="12"/>
  <c r="H3160" i="12"/>
  <c r="H3159" i="12"/>
  <c r="H3158" i="12"/>
  <c r="H3157" i="12"/>
  <c r="H3156" i="12"/>
  <c r="H3155" i="12"/>
  <c r="H3154" i="12"/>
  <c r="H3153" i="12"/>
  <c r="H3152" i="12"/>
  <c r="H3151" i="12"/>
  <c r="H3150" i="12"/>
  <c r="H3149" i="12"/>
  <c r="H3148" i="12"/>
  <c r="H3147" i="12"/>
  <c r="H3146" i="12"/>
  <c r="H3145" i="12"/>
  <c r="H3144" i="12"/>
  <c r="H3143" i="12"/>
  <c r="H3142" i="12"/>
  <c r="H3141" i="12"/>
  <c r="H3140" i="12"/>
  <c r="H3139" i="12"/>
  <c r="H3138" i="12"/>
  <c r="H3137" i="12"/>
  <c r="H3136" i="12"/>
  <c r="H3135" i="12"/>
  <c r="H3134" i="12"/>
  <c r="H3133" i="12"/>
  <c r="H3132" i="12"/>
  <c r="H3131" i="12"/>
  <c r="H3130" i="12"/>
  <c r="H3129" i="12"/>
  <c r="H3128" i="12"/>
  <c r="H3127" i="12"/>
  <c r="H3126" i="12"/>
  <c r="H3125" i="12"/>
  <c r="H3124" i="12"/>
  <c r="H3123" i="12"/>
  <c r="H3122" i="12"/>
  <c r="H3121" i="12"/>
  <c r="H3120" i="12"/>
  <c r="H3119" i="12"/>
  <c r="H3118" i="12"/>
  <c r="H3117" i="12"/>
  <c r="H3116" i="12"/>
  <c r="H3115" i="12"/>
  <c r="H3114" i="12"/>
  <c r="H3113" i="12"/>
  <c r="H3112" i="12"/>
  <c r="H3111" i="12"/>
  <c r="H3110" i="12"/>
  <c r="H3109" i="12"/>
  <c r="H3108" i="12"/>
  <c r="H3107" i="12"/>
  <c r="H3106" i="12"/>
  <c r="H3105" i="12"/>
  <c r="H3104" i="12"/>
  <c r="H3103" i="12"/>
  <c r="H3102" i="12"/>
  <c r="H3101" i="12"/>
  <c r="H3100" i="12"/>
  <c r="H3099" i="12"/>
  <c r="H3098" i="12"/>
  <c r="H3097" i="12"/>
  <c r="H3096" i="12"/>
  <c r="H3095" i="12"/>
  <c r="H3094" i="12"/>
  <c r="H3093" i="12"/>
  <c r="H3092" i="12"/>
  <c r="H3091" i="12"/>
  <c r="H3090" i="12"/>
  <c r="H3089" i="12"/>
  <c r="H3088" i="12"/>
  <c r="H3087" i="12"/>
  <c r="H3086" i="12"/>
  <c r="H3085" i="12"/>
  <c r="H3084" i="12"/>
  <c r="H3083" i="12"/>
  <c r="H3082" i="12"/>
  <c r="H3081" i="12"/>
  <c r="H3080" i="12"/>
  <c r="H3079" i="12"/>
  <c r="H3078" i="12"/>
  <c r="H3077" i="12"/>
  <c r="H3076" i="12"/>
  <c r="H3075" i="12"/>
  <c r="H3074" i="12"/>
  <c r="H3073" i="12"/>
  <c r="H3072" i="12"/>
  <c r="H3071" i="12"/>
  <c r="H3070" i="12"/>
  <c r="H3069" i="12"/>
  <c r="H3068" i="12"/>
  <c r="H3067" i="12"/>
  <c r="H3066" i="12"/>
  <c r="H3065" i="12"/>
  <c r="H3064" i="12"/>
  <c r="H3063" i="12"/>
  <c r="H3062" i="12"/>
  <c r="H3061" i="12"/>
  <c r="H3060" i="12"/>
  <c r="H3059" i="12"/>
  <c r="H3058" i="12"/>
  <c r="H3057" i="12"/>
  <c r="H3056" i="12"/>
  <c r="H3055" i="12"/>
  <c r="H3054" i="12"/>
  <c r="H3053" i="12"/>
  <c r="H3052" i="12"/>
  <c r="H3051" i="12"/>
  <c r="H3050" i="12"/>
  <c r="H3049" i="12"/>
  <c r="H3048" i="12"/>
  <c r="H3047" i="12"/>
  <c r="H3046" i="12"/>
  <c r="H3045" i="12"/>
  <c r="H3044" i="12"/>
  <c r="H3043" i="12"/>
  <c r="H3042" i="12"/>
  <c r="H3041" i="12"/>
  <c r="H3040" i="12"/>
  <c r="H3039" i="12"/>
  <c r="H3038" i="12"/>
  <c r="H3037" i="12"/>
  <c r="H3036" i="12"/>
  <c r="H3035" i="12"/>
  <c r="H3034" i="12"/>
  <c r="H3033" i="12"/>
  <c r="H3032" i="12"/>
  <c r="H3031" i="12"/>
  <c r="H3030" i="12"/>
  <c r="H3029" i="12"/>
  <c r="H3028" i="12"/>
  <c r="H3027" i="12"/>
  <c r="H3026" i="12"/>
  <c r="H3025" i="12"/>
  <c r="H3024" i="12"/>
  <c r="H3023" i="12"/>
  <c r="H3022" i="12"/>
  <c r="H3021" i="12"/>
  <c r="H3020" i="12"/>
  <c r="H3019" i="12"/>
  <c r="H3018" i="12"/>
  <c r="H3017" i="12"/>
  <c r="H3016" i="12"/>
  <c r="H3015" i="12"/>
  <c r="H3014" i="12"/>
  <c r="H3013" i="12"/>
  <c r="H3012" i="12"/>
  <c r="H3011" i="12"/>
  <c r="H3010" i="12"/>
  <c r="H3009" i="12"/>
  <c r="H3008" i="12"/>
  <c r="H3007" i="12"/>
  <c r="H3006" i="12"/>
  <c r="H3005" i="12"/>
  <c r="H3004" i="12"/>
  <c r="H3003" i="12"/>
  <c r="H3002" i="12"/>
  <c r="H3001" i="12"/>
  <c r="H3000" i="12"/>
  <c r="H2999" i="12"/>
  <c r="H2998" i="12"/>
  <c r="H2997" i="12"/>
  <c r="H2996" i="12"/>
  <c r="H2995" i="12"/>
  <c r="H2994" i="12"/>
  <c r="H2993" i="12"/>
  <c r="H2992" i="12"/>
  <c r="H2991" i="12"/>
  <c r="H2990" i="12"/>
  <c r="H2989" i="12"/>
  <c r="H2988" i="12"/>
  <c r="H2987" i="12"/>
  <c r="H2986" i="12"/>
  <c r="H2985" i="12"/>
  <c r="H2984" i="12"/>
  <c r="H2983" i="12"/>
  <c r="H2982" i="12"/>
  <c r="H2981" i="12"/>
  <c r="H2980" i="12"/>
  <c r="H2979" i="12"/>
  <c r="H2978" i="12"/>
  <c r="H2977" i="12"/>
  <c r="H2976" i="12"/>
  <c r="H2975" i="12"/>
  <c r="H2974" i="12"/>
  <c r="H2973" i="12"/>
  <c r="H2972" i="12"/>
  <c r="H2971" i="12"/>
  <c r="H2970" i="12"/>
  <c r="H2969" i="12"/>
  <c r="H2968" i="12"/>
  <c r="H2967" i="12"/>
  <c r="H2966" i="12"/>
  <c r="H2965" i="12"/>
  <c r="H2964" i="12"/>
  <c r="H2963" i="12"/>
  <c r="H2962" i="12"/>
  <c r="H2961" i="12"/>
  <c r="H2960" i="12"/>
  <c r="H2959" i="12"/>
  <c r="H2958" i="12"/>
  <c r="H2957" i="12"/>
  <c r="H2956" i="12"/>
  <c r="H2955" i="12"/>
  <c r="H2954" i="12"/>
  <c r="H2953" i="12"/>
  <c r="H2952" i="12"/>
  <c r="H2951" i="12"/>
  <c r="H2950" i="12"/>
  <c r="H2949" i="12"/>
  <c r="H2948" i="12"/>
  <c r="H2947" i="12"/>
  <c r="H2946" i="12"/>
  <c r="H2945" i="12"/>
  <c r="H2944" i="12"/>
  <c r="H2943" i="12"/>
  <c r="H2942" i="12"/>
  <c r="H2941" i="12"/>
  <c r="H2940" i="12"/>
  <c r="H2939" i="12"/>
  <c r="H2938" i="12"/>
  <c r="H2937" i="12"/>
  <c r="H2936" i="12"/>
  <c r="H2935" i="12"/>
  <c r="H2934" i="12"/>
  <c r="H2933" i="12"/>
  <c r="H2932" i="12"/>
  <c r="H2931" i="12"/>
  <c r="H2930" i="12"/>
  <c r="H2929" i="12"/>
  <c r="H2928" i="12"/>
  <c r="H2927" i="12"/>
  <c r="H2926" i="12"/>
  <c r="H2925" i="12"/>
  <c r="H2924" i="12"/>
  <c r="H2923" i="12"/>
  <c r="H2922" i="12"/>
  <c r="H2921" i="12"/>
  <c r="H2920" i="12"/>
  <c r="H2919" i="12"/>
  <c r="H2918" i="12"/>
  <c r="H2917" i="12"/>
  <c r="H2916" i="12"/>
  <c r="H2915" i="12"/>
  <c r="H2914" i="12"/>
  <c r="H2913" i="12"/>
  <c r="H2912" i="12"/>
  <c r="H2911" i="12"/>
  <c r="H2910" i="12"/>
  <c r="H2909" i="12"/>
  <c r="H2908" i="12"/>
  <c r="H2907" i="12"/>
  <c r="H2906" i="12"/>
  <c r="H2905" i="12"/>
  <c r="H2904" i="12"/>
  <c r="H2903" i="12"/>
  <c r="H2902" i="12"/>
  <c r="H2901" i="12"/>
  <c r="H2900" i="12"/>
  <c r="H2899" i="12"/>
  <c r="H2898" i="12"/>
  <c r="H2897" i="12"/>
  <c r="H2896" i="12"/>
  <c r="H2895" i="12"/>
  <c r="H2894" i="12"/>
  <c r="H2893" i="12"/>
  <c r="H2892" i="12"/>
  <c r="H2891" i="12"/>
  <c r="H2890" i="12"/>
  <c r="H2889" i="12"/>
  <c r="H2888" i="12"/>
  <c r="H2887" i="12"/>
  <c r="H2886" i="12"/>
  <c r="H2885" i="12"/>
  <c r="H2884" i="12"/>
  <c r="H2883" i="12"/>
  <c r="H2882" i="12"/>
  <c r="H2881" i="12"/>
  <c r="H2880" i="12"/>
  <c r="H2879" i="12"/>
  <c r="H2878" i="12"/>
  <c r="H2877" i="12"/>
  <c r="H2876" i="12"/>
  <c r="H2875" i="12"/>
  <c r="H2874" i="12"/>
  <c r="H2873" i="12"/>
  <c r="H2872" i="12"/>
  <c r="H2871" i="12"/>
  <c r="H2870" i="12"/>
  <c r="H2869" i="12"/>
  <c r="H2868" i="12"/>
  <c r="H2867" i="12"/>
  <c r="H2866" i="12"/>
  <c r="H2865" i="12"/>
  <c r="H2864" i="12"/>
  <c r="H2863" i="12"/>
  <c r="H2862" i="12"/>
  <c r="H2861" i="12"/>
  <c r="H2860" i="12"/>
  <c r="H2859" i="12"/>
  <c r="H2858" i="12"/>
  <c r="H2857" i="12"/>
  <c r="H2856" i="12"/>
  <c r="H2855" i="12"/>
  <c r="H2854" i="12"/>
  <c r="H2853" i="12"/>
  <c r="H2852" i="12"/>
  <c r="H2851" i="12"/>
  <c r="H2850" i="12"/>
  <c r="H2849" i="12"/>
  <c r="H2848" i="12"/>
  <c r="H2847" i="12"/>
  <c r="H2846" i="12"/>
  <c r="H2845" i="12"/>
  <c r="H2844" i="12"/>
  <c r="H2843" i="12"/>
  <c r="H2842" i="12"/>
  <c r="H2841" i="12"/>
  <c r="H2840" i="12"/>
  <c r="H2839" i="12"/>
  <c r="H2838" i="12"/>
  <c r="H2837" i="12"/>
  <c r="H2836" i="12"/>
  <c r="H2835" i="12"/>
  <c r="H2834" i="12"/>
  <c r="H2833" i="12"/>
  <c r="H2832" i="12"/>
  <c r="H2831" i="12"/>
  <c r="H2830" i="12"/>
  <c r="H2829" i="12"/>
  <c r="H2828" i="12"/>
  <c r="H2827" i="12"/>
  <c r="H2826" i="12"/>
  <c r="H2825" i="12"/>
  <c r="H2824" i="12"/>
  <c r="H2823" i="12"/>
  <c r="H2822" i="12"/>
  <c r="H2821" i="12"/>
  <c r="H2820" i="12"/>
  <c r="H2819" i="12"/>
  <c r="H2818" i="12"/>
  <c r="H2817" i="12"/>
  <c r="H2816" i="12"/>
  <c r="H2815" i="12"/>
  <c r="H2814" i="12"/>
  <c r="H2813" i="12"/>
  <c r="H2812" i="12"/>
  <c r="H2811" i="12"/>
  <c r="H2810" i="12"/>
  <c r="H2809" i="12"/>
  <c r="H2808" i="12"/>
  <c r="H2807" i="12"/>
  <c r="H2806" i="12"/>
  <c r="H2805" i="12"/>
  <c r="H2804" i="12"/>
  <c r="H2803" i="12"/>
  <c r="H2802" i="12"/>
  <c r="H2801" i="12"/>
  <c r="H2800" i="12"/>
  <c r="H2799" i="12"/>
  <c r="H2798" i="12"/>
  <c r="H2797" i="12"/>
  <c r="H2796" i="12"/>
  <c r="H2795" i="12"/>
  <c r="H2794" i="12"/>
  <c r="H2793" i="12"/>
  <c r="H2792" i="12"/>
  <c r="H2791" i="12"/>
  <c r="H2790" i="12"/>
  <c r="H2789" i="12"/>
  <c r="H2788" i="12"/>
  <c r="H2787" i="12"/>
  <c r="H2786" i="12"/>
  <c r="H2785" i="12"/>
  <c r="H2784" i="12"/>
  <c r="H2783" i="12"/>
  <c r="H2782" i="12"/>
  <c r="H2781" i="12"/>
  <c r="H2780" i="12"/>
  <c r="H2779" i="12"/>
  <c r="H2778" i="12"/>
  <c r="H2777" i="12"/>
  <c r="H2776" i="12"/>
  <c r="H2775" i="12"/>
  <c r="H2774" i="12"/>
  <c r="H2773" i="12"/>
  <c r="H2772" i="12"/>
  <c r="H2771" i="12"/>
  <c r="H2770" i="12"/>
  <c r="H2769" i="12"/>
  <c r="H2768" i="12"/>
  <c r="H2767" i="12"/>
  <c r="H2766" i="12"/>
  <c r="H2765" i="12"/>
  <c r="H2764" i="12"/>
  <c r="H2763" i="12"/>
  <c r="H2762" i="12"/>
  <c r="H2761" i="12"/>
  <c r="H2760" i="12"/>
  <c r="H2759" i="12"/>
  <c r="H2758" i="12"/>
  <c r="H2757" i="12"/>
  <c r="H2756" i="12"/>
  <c r="H2755" i="12"/>
  <c r="H2754" i="12"/>
  <c r="H2753" i="12"/>
  <c r="H2752" i="12"/>
  <c r="H2751" i="12"/>
  <c r="H2750" i="12"/>
  <c r="H2749" i="12"/>
  <c r="H2748" i="12"/>
  <c r="H2747" i="12"/>
  <c r="H2746" i="12"/>
  <c r="H2745" i="12"/>
  <c r="H2744" i="12"/>
  <c r="H2743" i="12"/>
  <c r="H2742" i="12"/>
  <c r="H2741" i="12"/>
  <c r="H2740" i="12"/>
  <c r="H2739" i="12"/>
  <c r="H2738" i="12"/>
  <c r="H2737" i="12"/>
  <c r="H2736" i="12"/>
  <c r="H2735" i="12"/>
  <c r="H2734" i="12"/>
  <c r="H2733" i="12"/>
  <c r="H2732" i="12"/>
  <c r="H2731" i="12"/>
  <c r="H2730" i="12"/>
  <c r="H2729" i="12"/>
  <c r="H2728" i="12"/>
  <c r="H2727" i="12"/>
  <c r="H2726" i="12"/>
  <c r="H2725" i="12"/>
  <c r="H2724" i="12"/>
  <c r="H2723" i="12"/>
  <c r="H2722" i="12"/>
  <c r="H2721" i="12"/>
  <c r="H2720" i="12"/>
  <c r="H2719" i="12"/>
  <c r="H2718" i="12"/>
  <c r="H2717" i="12"/>
  <c r="H2716" i="12"/>
  <c r="H2715" i="12"/>
  <c r="H2714" i="12"/>
  <c r="H2713" i="12"/>
  <c r="H2712" i="12"/>
  <c r="H2711" i="12"/>
  <c r="H2710" i="12"/>
  <c r="H2709" i="12"/>
  <c r="H2708" i="12"/>
  <c r="H2707" i="12"/>
  <c r="H2706" i="12"/>
  <c r="H2705" i="12"/>
  <c r="H2704" i="12"/>
  <c r="H2703" i="12"/>
  <c r="H2702" i="12"/>
  <c r="H2701" i="12"/>
  <c r="H2700" i="12"/>
  <c r="H2699" i="12"/>
  <c r="H2698" i="12"/>
  <c r="H2697" i="12"/>
  <c r="H2696" i="12"/>
  <c r="H2695" i="12"/>
  <c r="H2694" i="12"/>
  <c r="H2693" i="12"/>
  <c r="H2692" i="12"/>
  <c r="H2691" i="12"/>
  <c r="H2690" i="12"/>
  <c r="H2689" i="12"/>
  <c r="H2688" i="12"/>
  <c r="H2687" i="12"/>
  <c r="H2686" i="12"/>
  <c r="H2685" i="12"/>
  <c r="H2684" i="12"/>
  <c r="H2683" i="12"/>
  <c r="H2682" i="12"/>
  <c r="H2681" i="12"/>
  <c r="H2680" i="12"/>
  <c r="H2679" i="12"/>
  <c r="H2678" i="12"/>
  <c r="H2677" i="12"/>
  <c r="H2676" i="12"/>
  <c r="H2675" i="12"/>
  <c r="H2674" i="12"/>
  <c r="H2673" i="12"/>
  <c r="H2672" i="12"/>
  <c r="H2671" i="12"/>
  <c r="H2670" i="12"/>
  <c r="H2669" i="12"/>
  <c r="H2668" i="12"/>
  <c r="H2667" i="12"/>
  <c r="H2666" i="12"/>
  <c r="H2665" i="12"/>
  <c r="H2664" i="12"/>
  <c r="H2663" i="12"/>
  <c r="H2662" i="12"/>
  <c r="H2661" i="12"/>
  <c r="H2660" i="12"/>
  <c r="H2659" i="12"/>
  <c r="H2658" i="12"/>
  <c r="H2657" i="12"/>
  <c r="H2656" i="12"/>
  <c r="H2655" i="12"/>
  <c r="H2654" i="12"/>
  <c r="H2653" i="12"/>
  <c r="H2652" i="12"/>
  <c r="H2651" i="12"/>
  <c r="H2650" i="12"/>
  <c r="H2649" i="12"/>
  <c r="H2648" i="12"/>
  <c r="H2647" i="12"/>
  <c r="H2646" i="12"/>
  <c r="H2645" i="12"/>
  <c r="H2644" i="12"/>
  <c r="H2643" i="12"/>
  <c r="H2642" i="12"/>
  <c r="H2641" i="12"/>
  <c r="H2640" i="12"/>
  <c r="H2639" i="12"/>
  <c r="H2638" i="12"/>
  <c r="H2637" i="12"/>
  <c r="H2636" i="12"/>
  <c r="H2635" i="12"/>
  <c r="H2634" i="12"/>
  <c r="H2633" i="12"/>
  <c r="H2632" i="12"/>
  <c r="H2631" i="12"/>
  <c r="H2630" i="12"/>
  <c r="H2629" i="12"/>
  <c r="H2628" i="12"/>
  <c r="H2627" i="12"/>
  <c r="H2626" i="12"/>
  <c r="H2625" i="12"/>
  <c r="H2624" i="12"/>
  <c r="H2623" i="12"/>
  <c r="H2622" i="12"/>
  <c r="H2621" i="12"/>
  <c r="H2620" i="12"/>
  <c r="H2619" i="12"/>
  <c r="H2618" i="12"/>
  <c r="H2617" i="12"/>
  <c r="H2616" i="12"/>
  <c r="H2615" i="12"/>
  <c r="H2614" i="12"/>
  <c r="H2613" i="12"/>
  <c r="H2612" i="12"/>
  <c r="H2611" i="12"/>
  <c r="H2610" i="12"/>
  <c r="H2609" i="12"/>
  <c r="H2608" i="12"/>
  <c r="H2607" i="12"/>
  <c r="H2606" i="12"/>
  <c r="H2605" i="12"/>
  <c r="H2604" i="12"/>
  <c r="H2603" i="12"/>
  <c r="H2602" i="12"/>
  <c r="H2601" i="12"/>
  <c r="H2600" i="12"/>
  <c r="H2599" i="12"/>
  <c r="H2598" i="12"/>
  <c r="H2597" i="12"/>
  <c r="H2596" i="12"/>
  <c r="H2595" i="12"/>
  <c r="H2594" i="12"/>
  <c r="H2593" i="12"/>
  <c r="H2592" i="12"/>
  <c r="H2591" i="12"/>
  <c r="H2590" i="12"/>
  <c r="H2589" i="12"/>
  <c r="H2588" i="12"/>
  <c r="H2587" i="12"/>
  <c r="H2586" i="12"/>
  <c r="H2585" i="12"/>
  <c r="H2584" i="12"/>
  <c r="H2583" i="12"/>
  <c r="H2582" i="12"/>
  <c r="H2581" i="12"/>
  <c r="H2580" i="12"/>
  <c r="H2579" i="12"/>
  <c r="H2578" i="12"/>
  <c r="H2577" i="12"/>
  <c r="H2576" i="12"/>
  <c r="H2575" i="12"/>
  <c r="H2574" i="12"/>
  <c r="H2573" i="12"/>
  <c r="H2572" i="12"/>
  <c r="H2571" i="12"/>
  <c r="H2570" i="12"/>
  <c r="H2569" i="12"/>
  <c r="H2568" i="12"/>
  <c r="H2567" i="12"/>
  <c r="H2566" i="12"/>
  <c r="H2565" i="12"/>
  <c r="H2564" i="12"/>
  <c r="H2563" i="12"/>
  <c r="H2562" i="12"/>
  <c r="H2561" i="12"/>
  <c r="H2560" i="12"/>
  <c r="H2559" i="12"/>
  <c r="H2558" i="12"/>
  <c r="H2557" i="12"/>
  <c r="H2556" i="12"/>
  <c r="H2555" i="12"/>
  <c r="H2554" i="12"/>
  <c r="H2553" i="12"/>
  <c r="H2552" i="12"/>
  <c r="H2551" i="12"/>
  <c r="H2550" i="12"/>
  <c r="H2549" i="12"/>
  <c r="H2548" i="12"/>
  <c r="H2547" i="12"/>
  <c r="H2546" i="12"/>
  <c r="H2545" i="12"/>
  <c r="H2544" i="12"/>
  <c r="H2543" i="12"/>
  <c r="H2542" i="12"/>
  <c r="H2541" i="12"/>
  <c r="H2540" i="12"/>
  <c r="H2539" i="12"/>
  <c r="H2538" i="12"/>
  <c r="H2537" i="12"/>
  <c r="H2536" i="12"/>
  <c r="H2535" i="12"/>
  <c r="H2534" i="12"/>
  <c r="H2533" i="12"/>
  <c r="H2532" i="12"/>
  <c r="H2531" i="12"/>
  <c r="H2530" i="12"/>
  <c r="H2529" i="12"/>
  <c r="H2528" i="12"/>
  <c r="H2527" i="12"/>
  <c r="H2526" i="12"/>
  <c r="H2525" i="12"/>
  <c r="H2524" i="12"/>
  <c r="H2523" i="12"/>
  <c r="H2522" i="12"/>
  <c r="H2521" i="12"/>
  <c r="H2520" i="12"/>
  <c r="H2519" i="12"/>
  <c r="H2518" i="12"/>
  <c r="H2517" i="12"/>
  <c r="H2516" i="12"/>
  <c r="H2515" i="12"/>
  <c r="H2514" i="12"/>
  <c r="H2513" i="12"/>
  <c r="H2512" i="12"/>
  <c r="H2511" i="12"/>
  <c r="H2510" i="12"/>
  <c r="H2509" i="12"/>
  <c r="H2508" i="12"/>
  <c r="H2507" i="12"/>
  <c r="H2506" i="12"/>
  <c r="H2505" i="12"/>
  <c r="H2504" i="12"/>
  <c r="H2503" i="12"/>
  <c r="H2502" i="12"/>
  <c r="H2501" i="12"/>
  <c r="H2500" i="12"/>
  <c r="H2499" i="12"/>
  <c r="H2498" i="12"/>
  <c r="H2497" i="12"/>
  <c r="H2496" i="12"/>
  <c r="H2495" i="12"/>
  <c r="H2494" i="12"/>
  <c r="H2493" i="12"/>
  <c r="H2492" i="12"/>
  <c r="H2491" i="12"/>
  <c r="H2490" i="12"/>
  <c r="H2489" i="12"/>
  <c r="H2488" i="12"/>
  <c r="H2487" i="12"/>
  <c r="H2486" i="12"/>
  <c r="H2485" i="12"/>
  <c r="H2484" i="12"/>
  <c r="H2483" i="12"/>
  <c r="H2482" i="12"/>
  <c r="H2481" i="12"/>
  <c r="H2480" i="12"/>
  <c r="H2479" i="12"/>
  <c r="H2478" i="12"/>
  <c r="H2477" i="12"/>
  <c r="H2476" i="12"/>
  <c r="H2475" i="12"/>
  <c r="H2474" i="12"/>
  <c r="H2473" i="12"/>
  <c r="H2472" i="12"/>
  <c r="H2471" i="12"/>
  <c r="H2470" i="12"/>
  <c r="H2469" i="12"/>
  <c r="H2468" i="12"/>
  <c r="H2467" i="12"/>
  <c r="H2466" i="12"/>
  <c r="H2465" i="12"/>
  <c r="H2464" i="12"/>
  <c r="H2463" i="12"/>
  <c r="H2462" i="12"/>
  <c r="H2461" i="12"/>
  <c r="H2460" i="12"/>
  <c r="H2459" i="12"/>
  <c r="H2458" i="12"/>
  <c r="H2457" i="12"/>
  <c r="H2456" i="12"/>
  <c r="H2455" i="12"/>
  <c r="H2454" i="12"/>
  <c r="H2453" i="12"/>
  <c r="H2452" i="12"/>
  <c r="H2451" i="12"/>
  <c r="H2450" i="12"/>
  <c r="H2449" i="12"/>
  <c r="H2448" i="12"/>
  <c r="H2447" i="12"/>
  <c r="H2446" i="12"/>
  <c r="H2445" i="12"/>
  <c r="H2444" i="12"/>
  <c r="H2443" i="12"/>
  <c r="H2442" i="12"/>
  <c r="H2441" i="12"/>
  <c r="H2440" i="12"/>
  <c r="H2439" i="12"/>
  <c r="H2438" i="12"/>
  <c r="H2437" i="12"/>
  <c r="H2436" i="12"/>
  <c r="H2435" i="12"/>
  <c r="H2434" i="12"/>
  <c r="H2433" i="12"/>
  <c r="H2432" i="12"/>
  <c r="H2431" i="12"/>
  <c r="H2430" i="12"/>
  <c r="H2429" i="12"/>
  <c r="H2428" i="12"/>
  <c r="H2427" i="12"/>
  <c r="H2426" i="12"/>
  <c r="H2425" i="12"/>
  <c r="H2424" i="12"/>
  <c r="H2423" i="12"/>
  <c r="H2422" i="12"/>
  <c r="H2421" i="12"/>
  <c r="H2420" i="12"/>
  <c r="H2419" i="12"/>
  <c r="H2418" i="12"/>
  <c r="H2417" i="12"/>
  <c r="H2416" i="12"/>
  <c r="H2415" i="12"/>
  <c r="H2414" i="12"/>
  <c r="H2413" i="12"/>
  <c r="H2412" i="12"/>
  <c r="H2411" i="12"/>
  <c r="H2410" i="12"/>
  <c r="H2409" i="12"/>
  <c r="H2408" i="12"/>
  <c r="H2407" i="12"/>
  <c r="H2406" i="12"/>
  <c r="H2405" i="12"/>
  <c r="H2404" i="12"/>
  <c r="H2403" i="12"/>
  <c r="H2402" i="12"/>
  <c r="H2401" i="12"/>
  <c r="H2400" i="12"/>
  <c r="H2399" i="12"/>
  <c r="H2398" i="12"/>
  <c r="H2397" i="12"/>
  <c r="H2396" i="12"/>
  <c r="H2395" i="12"/>
  <c r="H2394" i="12"/>
  <c r="H2393" i="12"/>
  <c r="H2392" i="12"/>
  <c r="H2391" i="12"/>
  <c r="H2390" i="12"/>
  <c r="H2389" i="12"/>
  <c r="H2388" i="12"/>
  <c r="H2387" i="12"/>
  <c r="H2386" i="12"/>
  <c r="H2385" i="12"/>
  <c r="H2384" i="12"/>
  <c r="H2383" i="12"/>
  <c r="H2382" i="12"/>
  <c r="H2381" i="12"/>
  <c r="H2380" i="12"/>
  <c r="H2379" i="12"/>
  <c r="H2378" i="12"/>
  <c r="H2377" i="12"/>
  <c r="H2376" i="12"/>
  <c r="H2375" i="12"/>
  <c r="H2374" i="12"/>
  <c r="H2373" i="12"/>
  <c r="H2372" i="12"/>
  <c r="H2371" i="12"/>
  <c r="H2370" i="12"/>
  <c r="H2369" i="12"/>
  <c r="H2368" i="12"/>
  <c r="H2367" i="12"/>
  <c r="H2366" i="12"/>
  <c r="H2365" i="12"/>
  <c r="H2364" i="12"/>
  <c r="H2363" i="12"/>
  <c r="H2362" i="12"/>
  <c r="H2361" i="12"/>
  <c r="H2360" i="12"/>
  <c r="H2359" i="12"/>
  <c r="H2358" i="12"/>
  <c r="H2357" i="12"/>
  <c r="H2356" i="12"/>
  <c r="H2355" i="12"/>
  <c r="H2354" i="12"/>
  <c r="H2353" i="12"/>
  <c r="H2352" i="12"/>
  <c r="H2351" i="12"/>
  <c r="H2350" i="12"/>
  <c r="H2349" i="12"/>
  <c r="H2348" i="12"/>
  <c r="H2347" i="12"/>
  <c r="H2346" i="12"/>
  <c r="H2345" i="12"/>
  <c r="H2344" i="12"/>
  <c r="H2343" i="12"/>
  <c r="H2342" i="12"/>
  <c r="H2341" i="12"/>
  <c r="H2340" i="12"/>
  <c r="H2339" i="12"/>
  <c r="H2338" i="12"/>
  <c r="H2337" i="12"/>
  <c r="H2336" i="12"/>
  <c r="H2335" i="12"/>
  <c r="H2334" i="12"/>
  <c r="H2333" i="12"/>
  <c r="H2332" i="12"/>
  <c r="H2331" i="12"/>
  <c r="H2330" i="12"/>
  <c r="H2329" i="12"/>
  <c r="H2328" i="12"/>
  <c r="H2327" i="12"/>
  <c r="H2326" i="12"/>
  <c r="H2325" i="12"/>
  <c r="H2324" i="12"/>
  <c r="H2323" i="12"/>
  <c r="H2322" i="12"/>
  <c r="H2321" i="12"/>
  <c r="H2320" i="12"/>
  <c r="H2319" i="12"/>
  <c r="H2318" i="12"/>
  <c r="H2317" i="12"/>
  <c r="H2316" i="12"/>
  <c r="H2315" i="12"/>
  <c r="H2314" i="12"/>
  <c r="H2313" i="12"/>
  <c r="H2312" i="12"/>
  <c r="H2311" i="12"/>
  <c r="H2310" i="12"/>
  <c r="H2309" i="12"/>
  <c r="H2308" i="12"/>
  <c r="H2307" i="12"/>
  <c r="H2306" i="12"/>
  <c r="H2305" i="12"/>
  <c r="H2304" i="12"/>
  <c r="H2303" i="12"/>
  <c r="H2302" i="12"/>
  <c r="H2301" i="12"/>
  <c r="H2300" i="12"/>
  <c r="H2299" i="12"/>
  <c r="H2298" i="12"/>
  <c r="H2297" i="12"/>
  <c r="H2296" i="12"/>
  <c r="H2295" i="12"/>
  <c r="H2294" i="12"/>
  <c r="H2293" i="12"/>
  <c r="H2292" i="12"/>
  <c r="H2291" i="12"/>
  <c r="H2290" i="12"/>
  <c r="H2289" i="12"/>
  <c r="H2288" i="12"/>
  <c r="H2287" i="12"/>
  <c r="H2286" i="12"/>
  <c r="H2285" i="12"/>
  <c r="H2284" i="12"/>
  <c r="H2283" i="12"/>
  <c r="H2282" i="12"/>
  <c r="H2281" i="12"/>
  <c r="H2280" i="12"/>
  <c r="H2279" i="12"/>
  <c r="H2278" i="12"/>
  <c r="H2277" i="12"/>
  <c r="H2276" i="12"/>
  <c r="H2275" i="12"/>
  <c r="H2274" i="12"/>
  <c r="H2273" i="12"/>
  <c r="H2272" i="12"/>
  <c r="H2271" i="12"/>
  <c r="H2270" i="12"/>
  <c r="H2269" i="12"/>
  <c r="H2268" i="12"/>
  <c r="H2267" i="12"/>
  <c r="H2266" i="12"/>
  <c r="H2265" i="12"/>
  <c r="H2264" i="12"/>
  <c r="H2263" i="12"/>
  <c r="H2262" i="12"/>
  <c r="H2261" i="12"/>
  <c r="H2260" i="12"/>
  <c r="H2259" i="12"/>
  <c r="H2258" i="12"/>
  <c r="H2257" i="12"/>
  <c r="H2256" i="12"/>
  <c r="H2255" i="12"/>
  <c r="H2254" i="12"/>
  <c r="H2253" i="12"/>
  <c r="H2252" i="12"/>
  <c r="H2251" i="12"/>
  <c r="H2250" i="12"/>
  <c r="H2249" i="12"/>
  <c r="H2248" i="12"/>
  <c r="H2247" i="12"/>
  <c r="H2246" i="12"/>
  <c r="H2245" i="12"/>
  <c r="H2244" i="12"/>
  <c r="H2243" i="12"/>
  <c r="H2242" i="12"/>
  <c r="H2241" i="12"/>
  <c r="H2240" i="12"/>
  <c r="H2239" i="12"/>
  <c r="H2238" i="12"/>
  <c r="H2237" i="12"/>
  <c r="H2236" i="12"/>
  <c r="H2235" i="12"/>
  <c r="H2234" i="12"/>
  <c r="H2233" i="12"/>
  <c r="H2232" i="12"/>
  <c r="H2231" i="12"/>
  <c r="H2230" i="12"/>
  <c r="H2229" i="12"/>
  <c r="H2228" i="12"/>
  <c r="H2227" i="12"/>
  <c r="H2226" i="12"/>
  <c r="H2225" i="12"/>
  <c r="H2224" i="12"/>
  <c r="H2223" i="12"/>
  <c r="H2222" i="12"/>
  <c r="H2221" i="12"/>
  <c r="H2220" i="12"/>
  <c r="H2219" i="12"/>
  <c r="H2218" i="12"/>
  <c r="H2217" i="12"/>
  <c r="H2216" i="12"/>
  <c r="H2215" i="12"/>
  <c r="H2214" i="12"/>
  <c r="H2213" i="12"/>
  <c r="H2212" i="12"/>
  <c r="H2211" i="12"/>
  <c r="H2210" i="12"/>
  <c r="H2209" i="12"/>
  <c r="H2208" i="12"/>
  <c r="H2207" i="12"/>
  <c r="H2206" i="12"/>
  <c r="H2205" i="12"/>
  <c r="H2204" i="12"/>
  <c r="H2203" i="12"/>
  <c r="H2202" i="12"/>
  <c r="H2201" i="12"/>
  <c r="H2200" i="12"/>
  <c r="H2199" i="12"/>
  <c r="H2198" i="12"/>
  <c r="H2197" i="12"/>
  <c r="H2196" i="12"/>
  <c r="H2195" i="12"/>
  <c r="H2194" i="12"/>
  <c r="H2193" i="12"/>
  <c r="H2192" i="12"/>
  <c r="H2191" i="12"/>
  <c r="H2190" i="12"/>
  <c r="H2189" i="12"/>
  <c r="H2188" i="12"/>
  <c r="H2187" i="12"/>
  <c r="H2186" i="12"/>
  <c r="H2185" i="12"/>
  <c r="H2184" i="12"/>
  <c r="H2183" i="12"/>
  <c r="H2182" i="12"/>
  <c r="H2181" i="12"/>
  <c r="H2180" i="12"/>
  <c r="H2179" i="12"/>
  <c r="H2178" i="12"/>
  <c r="H2177" i="12"/>
  <c r="H2176" i="12"/>
  <c r="H2175" i="12"/>
  <c r="H2174" i="12"/>
  <c r="H2173" i="12"/>
  <c r="H2172" i="12"/>
  <c r="H2171" i="12"/>
  <c r="H2170" i="12"/>
  <c r="H2169" i="12"/>
  <c r="H2168" i="12"/>
  <c r="H2167" i="12"/>
  <c r="H2166" i="12"/>
  <c r="H2165" i="12"/>
  <c r="H2164" i="12"/>
  <c r="H2163" i="12"/>
  <c r="H2162" i="12"/>
  <c r="H2161" i="12"/>
  <c r="H2160" i="12"/>
  <c r="H2159" i="12"/>
  <c r="H2158" i="12"/>
  <c r="H2157" i="12"/>
  <c r="H2156" i="12"/>
  <c r="H2155" i="12"/>
  <c r="H2154" i="12"/>
  <c r="H2153" i="12"/>
  <c r="H2152" i="12"/>
  <c r="H2151" i="12"/>
  <c r="H2150" i="12"/>
  <c r="H2149" i="12"/>
  <c r="H2148" i="12"/>
  <c r="H2147" i="12"/>
  <c r="H2146" i="12"/>
  <c r="H2145" i="12"/>
  <c r="H2144" i="12"/>
  <c r="H2143" i="12"/>
  <c r="H2142" i="12"/>
  <c r="H2141" i="12"/>
  <c r="H2140" i="12"/>
  <c r="H2139" i="12"/>
  <c r="H2138" i="12"/>
  <c r="H2137" i="12"/>
  <c r="H2136" i="12"/>
  <c r="H2135" i="12"/>
  <c r="H2134" i="12"/>
  <c r="H2133" i="12"/>
  <c r="H2132" i="12"/>
  <c r="H2131" i="12"/>
  <c r="H2130" i="12"/>
  <c r="H2129" i="12"/>
  <c r="H2128" i="12"/>
  <c r="H2127" i="12"/>
  <c r="H2126" i="12"/>
  <c r="H2125" i="12"/>
  <c r="H2124" i="12"/>
  <c r="H2123" i="12"/>
  <c r="H2122" i="12"/>
  <c r="H2121" i="12"/>
  <c r="H2120" i="12"/>
  <c r="H2119" i="12"/>
  <c r="H2118" i="12"/>
  <c r="H2117" i="12"/>
  <c r="H2116" i="12"/>
  <c r="H2115" i="12"/>
  <c r="H2114" i="12"/>
  <c r="H2113" i="12"/>
  <c r="H2112" i="12"/>
  <c r="H2111" i="12"/>
  <c r="H2110" i="12"/>
  <c r="H2109" i="12"/>
  <c r="H2108" i="12"/>
  <c r="H2107" i="12"/>
  <c r="H2106" i="12"/>
  <c r="H2105" i="12"/>
  <c r="H2104" i="12"/>
  <c r="H2103" i="12"/>
  <c r="H2102" i="12"/>
  <c r="H2101" i="12"/>
  <c r="H2100" i="12"/>
  <c r="H2099" i="12"/>
  <c r="H2098" i="12"/>
  <c r="H2097" i="12"/>
  <c r="H2096" i="12"/>
  <c r="H2095" i="12"/>
  <c r="H2094" i="12"/>
  <c r="H2093" i="12"/>
  <c r="H2092" i="12"/>
  <c r="H2091" i="12"/>
  <c r="H2090" i="12"/>
  <c r="H2089" i="12"/>
  <c r="H2088" i="12"/>
  <c r="H2087" i="12"/>
  <c r="H2086" i="12"/>
  <c r="H2085" i="12"/>
  <c r="H2084" i="12"/>
  <c r="H2083" i="12"/>
  <c r="H2082" i="12"/>
  <c r="H2081" i="12"/>
  <c r="H2080" i="12"/>
  <c r="H2079" i="12"/>
  <c r="H2078" i="12"/>
  <c r="H2077" i="12"/>
  <c r="H2076" i="12"/>
  <c r="H2075" i="12"/>
  <c r="H2074" i="12"/>
  <c r="H2073" i="12"/>
  <c r="H2072" i="12"/>
  <c r="H2071" i="12"/>
  <c r="H2070" i="12"/>
  <c r="H2069" i="12"/>
  <c r="H2068" i="12"/>
  <c r="H2067" i="12"/>
  <c r="H2066" i="12"/>
  <c r="H2065" i="12"/>
  <c r="H2064" i="12"/>
  <c r="H2063" i="12"/>
  <c r="H2062" i="12"/>
  <c r="H2061" i="12"/>
  <c r="H2060" i="12"/>
  <c r="H2059" i="12"/>
  <c r="H2058" i="12"/>
  <c r="H2057" i="12"/>
  <c r="H2056" i="12"/>
  <c r="H2055" i="12"/>
  <c r="H2054" i="12"/>
  <c r="H2053" i="12"/>
  <c r="H2052" i="12"/>
  <c r="H2051" i="12"/>
  <c r="H2050" i="12"/>
  <c r="H2049" i="12"/>
  <c r="H2048" i="12"/>
  <c r="H2047" i="12"/>
  <c r="H2046" i="12"/>
  <c r="H2045" i="12"/>
  <c r="H2044" i="12"/>
  <c r="H2043" i="12"/>
  <c r="H2042" i="12"/>
  <c r="H2041" i="12"/>
  <c r="H2040" i="12"/>
  <c r="H2039" i="12"/>
  <c r="H2038" i="12"/>
  <c r="H2037" i="12"/>
  <c r="H2036" i="12"/>
  <c r="H2035" i="12"/>
  <c r="H2034" i="12"/>
  <c r="H2033" i="12"/>
  <c r="H2032" i="12"/>
  <c r="H2031" i="12"/>
  <c r="H2030" i="12"/>
  <c r="H2029" i="12"/>
  <c r="H2028" i="12"/>
  <c r="H2027" i="12"/>
  <c r="H2026" i="12"/>
  <c r="H2025" i="12"/>
  <c r="H2024" i="12"/>
  <c r="H2023" i="12"/>
  <c r="H2022" i="12"/>
  <c r="H2021" i="12"/>
  <c r="H2020" i="12"/>
  <c r="H2019" i="12"/>
  <c r="H2018" i="12"/>
  <c r="H2017" i="12"/>
  <c r="H2016" i="12"/>
  <c r="H2015" i="12"/>
  <c r="H2014" i="12"/>
  <c r="H2013" i="12"/>
  <c r="H2012" i="12"/>
  <c r="H2011" i="12"/>
  <c r="H2010" i="12"/>
  <c r="H2009" i="12"/>
  <c r="H2008" i="12"/>
  <c r="H2007" i="12"/>
  <c r="H2006" i="12"/>
  <c r="H2005" i="12"/>
  <c r="H2004" i="12"/>
  <c r="H2003" i="12"/>
  <c r="H2002" i="12"/>
  <c r="H2001" i="12"/>
  <c r="H2000" i="12"/>
  <c r="H1999" i="12"/>
  <c r="H1998" i="12"/>
  <c r="H1997" i="12"/>
  <c r="H1996" i="12"/>
  <c r="H1995" i="12"/>
  <c r="H1994" i="12"/>
  <c r="H1993" i="12"/>
  <c r="H1992" i="12"/>
  <c r="H1991" i="12"/>
  <c r="H1990" i="12"/>
  <c r="H1989" i="12"/>
  <c r="H1988" i="12"/>
  <c r="H1987" i="12"/>
  <c r="H1986" i="12"/>
  <c r="H1985" i="12"/>
  <c r="H1984" i="12"/>
  <c r="H1983" i="12"/>
  <c r="H1982" i="12"/>
  <c r="H1981" i="12"/>
  <c r="H1980" i="12"/>
  <c r="H1979" i="12"/>
  <c r="H1978" i="12"/>
  <c r="H1977" i="12"/>
  <c r="H1976" i="12"/>
  <c r="H1975" i="12"/>
  <c r="H1974" i="12"/>
  <c r="H1973" i="12"/>
  <c r="H1972" i="12"/>
  <c r="H1971" i="12"/>
  <c r="H1970" i="12"/>
  <c r="H1969" i="12"/>
  <c r="H1968" i="12"/>
  <c r="H1967" i="12"/>
  <c r="H1966" i="12"/>
  <c r="H1965" i="12"/>
  <c r="H1964" i="12"/>
  <c r="H1963" i="12"/>
  <c r="H1962" i="12"/>
  <c r="H1961" i="12"/>
  <c r="H1960" i="12"/>
  <c r="H1959" i="12"/>
  <c r="H1958" i="12"/>
  <c r="H1957" i="12"/>
  <c r="H1956" i="12"/>
  <c r="H1955" i="12"/>
  <c r="H1954" i="12"/>
  <c r="H1953" i="12"/>
  <c r="H1952" i="12"/>
  <c r="H1951" i="12"/>
  <c r="H1950" i="12"/>
  <c r="H1949" i="12"/>
  <c r="H1948" i="12"/>
  <c r="H1947" i="12"/>
  <c r="H1946" i="12"/>
  <c r="H1945" i="12"/>
  <c r="H1944" i="12"/>
  <c r="H1943" i="12"/>
  <c r="H1942" i="12"/>
  <c r="H1941" i="12"/>
  <c r="H1940" i="12"/>
  <c r="H1939" i="12"/>
  <c r="H1938" i="12"/>
  <c r="H1937" i="12"/>
  <c r="H1936" i="12"/>
  <c r="H1935" i="12"/>
  <c r="H1934" i="12"/>
  <c r="H1933" i="12"/>
  <c r="H1932" i="12"/>
  <c r="H1931" i="12"/>
  <c r="H1930" i="12"/>
  <c r="H1929" i="12"/>
  <c r="H1928" i="12"/>
  <c r="H1927" i="12"/>
  <c r="H1926" i="12"/>
  <c r="H1925" i="12"/>
  <c r="H1924" i="12"/>
  <c r="H1923" i="12"/>
  <c r="H1922" i="12"/>
  <c r="H1921" i="12"/>
  <c r="H1920" i="12"/>
  <c r="H1919" i="12"/>
  <c r="H1918" i="12"/>
  <c r="H1917" i="12"/>
  <c r="H1916" i="12"/>
  <c r="H1915" i="12"/>
  <c r="H1914" i="12"/>
  <c r="H1913" i="12"/>
  <c r="H1912" i="12"/>
  <c r="H1911" i="12"/>
  <c r="H1910" i="12"/>
  <c r="H1909" i="12"/>
  <c r="H1908" i="12"/>
  <c r="H1907" i="12"/>
  <c r="H1906" i="12"/>
  <c r="H1905" i="12"/>
  <c r="H1904" i="12"/>
  <c r="H1903" i="12"/>
  <c r="H1902" i="12"/>
  <c r="H1901" i="12"/>
  <c r="H1900" i="12"/>
  <c r="H1899" i="12"/>
  <c r="H1898" i="12"/>
  <c r="H1897" i="12"/>
  <c r="H1896" i="12"/>
  <c r="H1895" i="12"/>
  <c r="H1894" i="12"/>
  <c r="H1893" i="12"/>
  <c r="H1892" i="12"/>
  <c r="H1891" i="12"/>
  <c r="H1890" i="12"/>
  <c r="H1889" i="12"/>
  <c r="H1888" i="12"/>
  <c r="H1887" i="12"/>
  <c r="H1886" i="12"/>
  <c r="H1885" i="12"/>
  <c r="H1884" i="12"/>
  <c r="H1883" i="12"/>
  <c r="H1882" i="12"/>
  <c r="H1881" i="12"/>
  <c r="H1880" i="12"/>
  <c r="H1879" i="12"/>
  <c r="H1878" i="12"/>
  <c r="H1877" i="12"/>
  <c r="H1876" i="12"/>
  <c r="H1875" i="12"/>
  <c r="H1874" i="12"/>
  <c r="H1873" i="12"/>
  <c r="H1872" i="12"/>
  <c r="H1871" i="12"/>
  <c r="H1870" i="12"/>
  <c r="H1869" i="12"/>
  <c r="H1868" i="12"/>
  <c r="H1867" i="12"/>
  <c r="H1866" i="12"/>
  <c r="H1865" i="12"/>
  <c r="H1864" i="12"/>
  <c r="H1863" i="12"/>
  <c r="H1862" i="12"/>
  <c r="H1861" i="12"/>
  <c r="H1860" i="12"/>
  <c r="H1859" i="12"/>
  <c r="H1858" i="12"/>
  <c r="H1857" i="12"/>
  <c r="H1856" i="12"/>
  <c r="H1855" i="12"/>
  <c r="H1854" i="12"/>
  <c r="H1853" i="12"/>
  <c r="H1852" i="12"/>
  <c r="H1851" i="12"/>
  <c r="H1850" i="12"/>
  <c r="H1849" i="12"/>
  <c r="H1848" i="12"/>
  <c r="H1847" i="12"/>
  <c r="H1846" i="12"/>
  <c r="H1845" i="12"/>
  <c r="H1844" i="12"/>
  <c r="H1843" i="12"/>
  <c r="H1842" i="12"/>
  <c r="H1841" i="12"/>
  <c r="H1840" i="12"/>
  <c r="H1839" i="12"/>
  <c r="H1838" i="12"/>
  <c r="H1837" i="12"/>
  <c r="H1836" i="12"/>
  <c r="H1835" i="12"/>
  <c r="H1834" i="12"/>
  <c r="H1833" i="12"/>
  <c r="H1832" i="12"/>
  <c r="H1831" i="12"/>
  <c r="H1830" i="12"/>
  <c r="H1829" i="12"/>
  <c r="H1828" i="12"/>
  <c r="H1827" i="12"/>
  <c r="H1826" i="12"/>
  <c r="H1825" i="12"/>
  <c r="H1824" i="12"/>
  <c r="H1823" i="12"/>
  <c r="H1822" i="12"/>
  <c r="H1821" i="12"/>
  <c r="H1820" i="12"/>
  <c r="H1819" i="12"/>
  <c r="H1818" i="12"/>
  <c r="H1817" i="12"/>
  <c r="H1816" i="12"/>
  <c r="H1815" i="12"/>
  <c r="H1814" i="12"/>
  <c r="H1813" i="12"/>
  <c r="H1812" i="12"/>
  <c r="H1811" i="12"/>
  <c r="H1810" i="12"/>
  <c r="H1809" i="12"/>
  <c r="H1808" i="12"/>
  <c r="H1807" i="12"/>
  <c r="H1806" i="12"/>
  <c r="H1805" i="12"/>
  <c r="H1804" i="12"/>
  <c r="H1803" i="12"/>
  <c r="H1802" i="12"/>
  <c r="H1801" i="12"/>
  <c r="H1800" i="12"/>
  <c r="H1799" i="12"/>
  <c r="H1798" i="12"/>
  <c r="H1797" i="12"/>
  <c r="H1796" i="12"/>
  <c r="H1795" i="12"/>
  <c r="H1794" i="12"/>
  <c r="H1793" i="12"/>
  <c r="H1792" i="12"/>
  <c r="H1791" i="12"/>
  <c r="H1790" i="12"/>
  <c r="H1789" i="12"/>
  <c r="H1788" i="12"/>
  <c r="H1787" i="12"/>
  <c r="H1786" i="12"/>
  <c r="H1785" i="12"/>
  <c r="H1784" i="12"/>
  <c r="H1783" i="12"/>
  <c r="H1782" i="12"/>
  <c r="H1781" i="12"/>
  <c r="H1780" i="12"/>
  <c r="H1779" i="12"/>
  <c r="H1778" i="12"/>
  <c r="H1777" i="12"/>
  <c r="H1776" i="12"/>
  <c r="H1775" i="12"/>
  <c r="H1774" i="12"/>
  <c r="H1773" i="12"/>
  <c r="H1772" i="12"/>
  <c r="H1771" i="12"/>
  <c r="H1770" i="12"/>
  <c r="H1769" i="12"/>
  <c r="H1768" i="12"/>
  <c r="H1767" i="12"/>
  <c r="H1766" i="12"/>
  <c r="H1765" i="12"/>
  <c r="H1764" i="12"/>
  <c r="H1763" i="12"/>
  <c r="H1762" i="12"/>
  <c r="H1761" i="12"/>
  <c r="H1760" i="12"/>
  <c r="H1759" i="12"/>
  <c r="H1758" i="12"/>
  <c r="H1757" i="12"/>
  <c r="H1756" i="12"/>
  <c r="H1755" i="12"/>
  <c r="H1754" i="12"/>
  <c r="H1753" i="12"/>
  <c r="H1752" i="12"/>
  <c r="H1751" i="12"/>
  <c r="H1750" i="12"/>
  <c r="H1749" i="12"/>
  <c r="H1748" i="12"/>
  <c r="H1747" i="12"/>
  <c r="H1746" i="12"/>
  <c r="H1745" i="12"/>
  <c r="H1744" i="12"/>
  <c r="H1743" i="12"/>
  <c r="H1742" i="12"/>
  <c r="H1741" i="12"/>
  <c r="H1740" i="12"/>
  <c r="H1739" i="12"/>
  <c r="H1738" i="12"/>
  <c r="H1737" i="12"/>
  <c r="H1736" i="12"/>
  <c r="H1735" i="12"/>
  <c r="H1734" i="12"/>
  <c r="H1733" i="12"/>
  <c r="H1732" i="12"/>
  <c r="H1731" i="12"/>
  <c r="H1730" i="12"/>
  <c r="H1729" i="12"/>
  <c r="H1728" i="12"/>
  <c r="H1727" i="12"/>
  <c r="H1726" i="12"/>
  <c r="H1725" i="12"/>
  <c r="H1724" i="12"/>
  <c r="H1723" i="12"/>
  <c r="H1722" i="12"/>
  <c r="H1721" i="12"/>
  <c r="H1720" i="12"/>
  <c r="H1719" i="12"/>
  <c r="H1718" i="12"/>
  <c r="H1717" i="12"/>
  <c r="H1716" i="12"/>
  <c r="H1715" i="12"/>
  <c r="H1714" i="12"/>
  <c r="H1713" i="12"/>
  <c r="H1712" i="12"/>
  <c r="H1711" i="12"/>
  <c r="H1710" i="12"/>
  <c r="H1709" i="12"/>
  <c r="H1708" i="12"/>
  <c r="H1707" i="12"/>
  <c r="H1706" i="12"/>
  <c r="H1705" i="12"/>
  <c r="H1704" i="12"/>
  <c r="H1703" i="12"/>
  <c r="H1702" i="12"/>
  <c r="H1701" i="12"/>
  <c r="H1700" i="12"/>
  <c r="H1699" i="12"/>
  <c r="H1698" i="12"/>
  <c r="H1697" i="12"/>
  <c r="H1696" i="12"/>
  <c r="H1695" i="12"/>
  <c r="H1694" i="12"/>
  <c r="H1693" i="12"/>
  <c r="H1692" i="12"/>
  <c r="H1691" i="12"/>
  <c r="H1690" i="12"/>
  <c r="H1689" i="12"/>
  <c r="H1688" i="12"/>
  <c r="H1687" i="12"/>
  <c r="H1686" i="12"/>
  <c r="H1685" i="12"/>
  <c r="H1684" i="12"/>
  <c r="H1683" i="12"/>
  <c r="H1682" i="12"/>
  <c r="H1681" i="12"/>
  <c r="H1680" i="12"/>
  <c r="H1679" i="12"/>
  <c r="H1678" i="12"/>
  <c r="H1677" i="12"/>
  <c r="H1676" i="12"/>
  <c r="H1675" i="12"/>
  <c r="H1674" i="12"/>
  <c r="H1673" i="12"/>
  <c r="H1672" i="12"/>
  <c r="H1671" i="12"/>
  <c r="H1670" i="12"/>
  <c r="H1669" i="12"/>
  <c r="H1668" i="12"/>
  <c r="H1667" i="12"/>
  <c r="H1666" i="12"/>
  <c r="H1665" i="12"/>
  <c r="H1664" i="12"/>
  <c r="H1663" i="12"/>
  <c r="H1662" i="12"/>
  <c r="H1661" i="12"/>
  <c r="H1660" i="12"/>
  <c r="H1659" i="12"/>
  <c r="H1658" i="12"/>
  <c r="H1657" i="12"/>
  <c r="H1656" i="12"/>
  <c r="H1655" i="12"/>
  <c r="H1654" i="12"/>
  <c r="H1653" i="12"/>
  <c r="H1652" i="12"/>
  <c r="H1651" i="12"/>
  <c r="H1650" i="12"/>
  <c r="H1649" i="12"/>
  <c r="H1648" i="12"/>
  <c r="H1647" i="12"/>
  <c r="H1646" i="12"/>
  <c r="H1645" i="12"/>
  <c r="H1644" i="12"/>
  <c r="H1643" i="12"/>
  <c r="H1642" i="12"/>
  <c r="H1641" i="12"/>
  <c r="H1640" i="12"/>
  <c r="H1639" i="12"/>
  <c r="H1638" i="12"/>
  <c r="H1637" i="12"/>
  <c r="H1636" i="12"/>
  <c r="H1635" i="12"/>
  <c r="H1634" i="12"/>
  <c r="H1633" i="12"/>
  <c r="H1632" i="12"/>
  <c r="H1631" i="12"/>
  <c r="H1630" i="12"/>
  <c r="H1629" i="12"/>
  <c r="H1628" i="12"/>
  <c r="H1627" i="12"/>
  <c r="H1626" i="12"/>
  <c r="H1625" i="12"/>
  <c r="H1624" i="12"/>
  <c r="H1623" i="12"/>
  <c r="H1622" i="12"/>
  <c r="H1621" i="12"/>
  <c r="H1620" i="12"/>
  <c r="H1619" i="12"/>
  <c r="H1618" i="12"/>
  <c r="H1617" i="12"/>
  <c r="H1616" i="12"/>
  <c r="H1615" i="12"/>
  <c r="H1614" i="12"/>
  <c r="H1613" i="12"/>
  <c r="H1612" i="12"/>
  <c r="H1611" i="12"/>
  <c r="H1610" i="12"/>
  <c r="H1609" i="12"/>
  <c r="H1608" i="12"/>
  <c r="H1607" i="12"/>
  <c r="H1606" i="12"/>
  <c r="H1605" i="12"/>
  <c r="H1604" i="12"/>
  <c r="H1603" i="12"/>
  <c r="H1602" i="12"/>
  <c r="H1601" i="12"/>
  <c r="H1600" i="12"/>
  <c r="H1599" i="12"/>
  <c r="H1598" i="12"/>
  <c r="H1597" i="12"/>
  <c r="H1596" i="12"/>
  <c r="H1595" i="12"/>
  <c r="H1594" i="12"/>
  <c r="H1593" i="12"/>
  <c r="H1592" i="12"/>
  <c r="H1591" i="12"/>
  <c r="H1590" i="12"/>
  <c r="H1589" i="12"/>
  <c r="H1588" i="12"/>
  <c r="H1587" i="12"/>
  <c r="H1586" i="12"/>
  <c r="H1585" i="12"/>
  <c r="H1584" i="12"/>
  <c r="H1583" i="12"/>
  <c r="H1582" i="12"/>
  <c r="H1581" i="12"/>
  <c r="H1580" i="12"/>
  <c r="H1579" i="12"/>
  <c r="H1578" i="12"/>
  <c r="H1577" i="12"/>
  <c r="H1576" i="12"/>
  <c r="H1575" i="12"/>
  <c r="H1574" i="12"/>
  <c r="H1573" i="12"/>
  <c r="H1572" i="12"/>
  <c r="H1571" i="12"/>
  <c r="H1570" i="12"/>
  <c r="H1569" i="12"/>
  <c r="H1568" i="12"/>
  <c r="H1567" i="12"/>
  <c r="H1566" i="12"/>
  <c r="H1565" i="12"/>
  <c r="H1564" i="12"/>
  <c r="H1563" i="12"/>
  <c r="H1562" i="12"/>
  <c r="H1561" i="12"/>
  <c r="H1560" i="12"/>
  <c r="H1559" i="12"/>
  <c r="H1558" i="12"/>
  <c r="H1557" i="12"/>
  <c r="H1556" i="12"/>
  <c r="H1555" i="12"/>
  <c r="H1554" i="12"/>
  <c r="H1553" i="12"/>
  <c r="H1552" i="12"/>
  <c r="H1551" i="12"/>
  <c r="H1550" i="12"/>
  <c r="H1549" i="12"/>
  <c r="H1548" i="12"/>
  <c r="H1547" i="12"/>
  <c r="H1546" i="12"/>
  <c r="H1545" i="12"/>
  <c r="H1544" i="12"/>
  <c r="H1543" i="12"/>
  <c r="H1542" i="12"/>
  <c r="H1541" i="12"/>
  <c r="H1540" i="12"/>
  <c r="H1539" i="12"/>
  <c r="H1538" i="12"/>
  <c r="H1537" i="12"/>
  <c r="H1536" i="12"/>
  <c r="H1535" i="12"/>
  <c r="H1534" i="12"/>
  <c r="H1533" i="12"/>
  <c r="H1532" i="12"/>
  <c r="H1531" i="12"/>
  <c r="H1530" i="12"/>
  <c r="H1529" i="12"/>
  <c r="H1528" i="12"/>
  <c r="H1527" i="12"/>
  <c r="H1526" i="12"/>
  <c r="H1525" i="12"/>
  <c r="H1524" i="12"/>
  <c r="H1523" i="12"/>
  <c r="H1522" i="12"/>
  <c r="H1521" i="12"/>
  <c r="H1520" i="12"/>
  <c r="H1519" i="12"/>
  <c r="H1518" i="12"/>
  <c r="H1517" i="12"/>
  <c r="H1516" i="12"/>
  <c r="H1515" i="12"/>
  <c r="H1514" i="12"/>
  <c r="H1513" i="12"/>
  <c r="H1512" i="12"/>
  <c r="H1511" i="12"/>
  <c r="H1510" i="12"/>
  <c r="H1509" i="12"/>
  <c r="H1508" i="12"/>
  <c r="H1507" i="12"/>
  <c r="H1506" i="12"/>
  <c r="H1505" i="12"/>
  <c r="H1504" i="12"/>
  <c r="H1503" i="12"/>
  <c r="H1502" i="12"/>
  <c r="H1501" i="12"/>
  <c r="H1500" i="12"/>
  <c r="H1499" i="12"/>
  <c r="H1498" i="12"/>
  <c r="H1497" i="12"/>
  <c r="H1496" i="12"/>
  <c r="H1495" i="12"/>
  <c r="H1494" i="12"/>
  <c r="H1493" i="12"/>
  <c r="H1492" i="12"/>
  <c r="H1491" i="12"/>
  <c r="H1490" i="12"/>
  <c r="H1489" i="12"/>
  <c r="H1488" i="12"/>
  <c r="H1487" i="12"/>
  <c r="H1486" i="12"/>
  <c r="H1485" i="12"/>
  <c r="H1484" i="12"/>
  <c r="H1483" i="12"/>
  <c r="H1482" i="12"/>
  <c r="H1481" i="12"/>
  <c r="H1480" i="12"/>
  <c r="H1479" i="12"/>
  <c r="H1478" i="12"/>
  <c r="H1477" i="12"/>
  <c r="H1476" i="12"/>
  <c r="H1475" i="12"/>
  <c r="H1474" i="12"/>
  <c r="H1473" i="12"/>
  <c r="H1472" i="12"/>
  <c r="H1471" i="12"/>
  <c r="H1470" i="12"/>
  <c r="H1469" i="12"/>
  <c r="H1468" i="12"/>
  <c r="H1467" i="12"/>
  <c r="H1466" i="12"/>
  <c r="H1465" i="12"/>
  <c r="H1464" i="12"/>
  <c r="H1463" i="12"/>
  <c r="H1462" i="12"/>
  <c r="H1461" i="12"/>
  <c r="H1460" i="12"/>
  <c r="H1459" i="12"/>
  <c r="H1458" i="12"/>
  <c r="H1457" i="12"/>
  <c r="H1456" i="12"/>
  <c r="H1455" i="12"/>
  <c r="H1454" i="12"/>
  <c r="H1453" i="12"/>
  <c r="H1452" i="12"/>
  <c r="H1451" i="12"/>
  <c r="H1450" i="12"/>
  <c r="H1449" i="12"/>
  <c r="H1448" i="12"/>
  <c r="H1447" i="12"/>
  <c r="H1446" i="12"/>
  <c r="H1445" i="12"/>
  <c r="H1444" i="12"/>
  <c r="H1443" i="12"/>
  <c r="H1442" i="12"/>
  <c r="H1441" i="12"/>
  <c r="H1440" i="12"/>
  <c r="H1439" i="12"/>
  <c r="H1438" i="12"/>
  <c r="H1437" i="12"/>
  <c r="H1436" i="12"/>
  <c r="H1435" i="12"/>
  <c r="H1434" i="12"/>
  <c r="H1433" i="12"/>
  <c r="H1432" i="12"/>
  <c r="H1431" i="12"/>
  <c r="H1430" i="12"/>
  <c r="H1429" i="12"/>
  <c r="H1428" i="12"/>
  <c r="H1427" i="12"/>
  <c r="H1426" i="12"/>
  <c r="H1425" i="12"/>
  <c r="H1424" i="12"/>
  <c r="H1423" i="12"/>
  <c r="H1422" i="12"/>
  <c r="H1421" i="12"/>
  <c r="H1420" i="12"/>
  <c r="H1419" i="12"/>
  <c r="H1418" i="12"/>
  <c r="H1417" i="12"/>
  <c r="H1416" i="12"/>
  <c r="H1415" i="12"/>
  <c r="H1414" i="12"/>
  <c r="H1413" i="12"/>
  <c r="H1412" i="12"/>
  <c r="H1411" i="12"/>
  <c r="H1410" i="12"/>
  <c r="H1409" i="12"/>
  <c r="H1408" i="12"/>
  <c r="H1407" i="12"/>
  <c r="H1406" i="12"/>
  <c r="H1405" i="12"/>
  <c r="H1404" i="12"/>
  <c r="H1403" i="12"/>
  <c r="H1402" i="12"/>
  <c r="H1401" i="12"/>
  <c r="H1400" i="12"/>
  <c r="H1399" i="12"/>
  <c r="H1398" i="12"/>
  <c r="H1397" i="12"/>
  <c r="H1396" i="12"/>
  <c r="H1395" i="12"/>
  <c r="H1394" i="12"/>
  <c r="H1393" i="12"/>
  <c r="H1392" i="12"/>
  <c r="H1391" i="12"/>
  <c r="H1390" i="12"/>
  <c r="H1389" i="12"/>
  <c r="H1388" i="12"/>
  <c r="H1387" i="12"/>
  <c r="H1386" i="12"/>
  <c r="H1385" i="12"/>
  <c r="H1384" i="12"/>
  <c r="H1383" i="12"/>
  <c r="H1382" i="12"/>
  <c r="H1381" i="12"/>
  <c r="H1380" i="12"/>
  <c r="H1379" i="12"/>
  <c r="H1378" i="12"/>
  <c r="H1377" i="12"/>
  <c r="H1376" i="12"/>
  <c r="H1375" i="12"/>
  <c r="H1374" i="12"/>
  <c r="H1373" i="12"/>
  <c r="H1372" i="12"/>
  <c r="H1371" i="12"/>
  <c r="H1370" i="12"/>
  <c r="H1369" i="12"/>
  <c r="H1368" i="12"/>
  <c r="H1367" i="12"/>
  <c r="H1366" i="12"/>
  <c r="H1365" i="12"/>
  <c r="H1364" i="12"/>
  <c r="H1363" i="12"/>
  <c r="H1362" i="12"/>
  <c r="H1361" i="12"/>
  <c r="H1360" i="12"/>
  <c r="H1359" i="12"/>
  <c r="H1358" i="12"/>
  <c r="H1357" i="12"/>
  <c r="H1356" i="12"/>
  <c r="H1355" i="12"/>
  <c r="H1354" i="12"/>
  <c r="H1353" i="12"/>
  <c r="H1352" i="12"/>
  <c r="H1351" i="12"/>
  <c r="H1350" i="12"/>
  <c r="H1349" i="12"/>
  <c r="H1348" i="12"/>
  <c r="H1347" i="12"/>
  <c r="H1346" i="12"/>
  <c r="H1345" i="12"/>
  <c r="H1344" i="12"/>
  <c r="H1343" i="12"/>
  <c r="H1342" i="12"/>
  <c r="H1341" i="12"/>
  <c r="H1340" i="12"/>
  <c r="H1339" i="12"/>
  <c r="H1338" i="12"/>
  <c r="H1337" i="12"/>
  <c r="H1336" i="12"/>
  <c r="H1335" i="12"/>
  <c r="H1334" i="12"/>
  <c r="H1333" i="12"/>
  <c r="H1332" i="12"/>
  <c r="H1331" i="12"/>
  <c r="H1330" i="12"/>
  <c r="H1329" i="12"/>
  <c r="H1328" i="12"/>
  <c r="H1327" i="12"/>
  <c r="H1326" i="12"/>
  <c r="H1325" i="12"/>
  <c r="H1324" i="12"/>
  <c r="H1323" i="12"/>
  <c r="H1322" i="12"/>
  <c r="H1321" i="12"/>
  <c r="H1320" i="12"/>
  <c r="H1319" i="12"/>
  <c r="H1318" i="12"/>
  <c r="H1317" i="12"/>
  <c r="H1316" i="12"/>
  <c r="H1315" i="12"/>
  <c r="H1314" i="12"/>
  <c r="H1313" i="12"/>
  <c r="H1312" i="12"/>
  <c r="H1311" i="12"/>
  <c r="H1310" i="12"/>
  <c r="H1309" i="12"/>
  <c r="H1308" i="12"/>
  <c r="H1307" i="12"/>
  <c r="H1306" i="12"/>
  <c r="H1305" i="12"/>
  <c r="H1304" i="12"/>
  <c r="H1303" i="12"/>
  <c r="H1302" i="12"/>
  <c r="H1301" i="12"/>
  <c r="H1300" i="12"/>
  <c r="H1299" i="12"/>
  <c r="H1298" i="12"/>
  <c r="H1297" i="12"/>
  <c r="H1296" i="12"/>
  <c r="H1295" i="12"/>
  <c r="H1294" i="12"/>
  <c r="H1293" i="12"/>
  <c r="H1292" i="12"/>
  <c r="H1291" i="12"/>
  <c r="H1290" i="12"/>
  <c r="H1289" i="12"/>
  <c r="H1288" i="12"/>
  <c r="H1287" i="12"/>
  <c r="H1286" i="12"/>
  <c r="H1285" i="12"/>
  <c r="H1284" i="12"/>
  <c r="H1283" i="12"/>
  <c r="H1282" i="12"/>
  <c r="H1281" i="12"/>
  <c r="H1280" i="12"/>
  <c r="H1279" i="12"/>
  <c r="H1278" i="12"/>
  <c r="H1277" i="12"/>
  <c r="H1276" i="12"/>
  <c r="H1275" i="12"/>
  <c r="H1274" i="12"/>
  <c r="H1273" i="12"/>
  <c r="H1272" i="12"/>
  <c r="H1271" i="12"/>
  <c r="H1270" i="12"/>
  <c r="H1269" i="12"/>
  <c r="H1268" i="12"/>
  <c r="H1267" i="12"/>
  <c r="H1266" i="12"/>
  <c r="H1265" i="12"/>
  <c r="H1264" i="12"/>
  <c r="H1263" i="12"/>
  <c r="H1262" i="12"/>
  <c r="H1261" i="12"/>
  <c r="H1260" i="12"/>
  <c r="H1259" i="12"/>
  <c r="H1258" i="12"/>
  <c r="H1257" i="12"/>
  <c r="H1256" i="12"/>
  <c r="H1255" i="12"/>
  <c r="H1254" i="12"/>
  <c r="H1253" i="12"/>
  <c r="H1252" i="12"/>
  <c r="H1251" i="12"/>
  <c r="H1250" i="12"/>
  <c r="H1249" i="12"/>
  <c r="H1248" i="12"/>
  <c r="H1247" i="12"/>
  <c r="H1246" i="12"/>
  <c r="H1245" i="12"/>
  <c r="H1244" i="12"/>
  <c r="H1243" i="12"/>
  <c r="H1242" i="12"/>
  <c r="H1241" i="12"/>
  <c r="H1240" i="12"/>
  <c r="H1239" i="12"/>
  <c r="H1238" i="12"/>
  <c r="H1237" i="12"/>
  <c r="H1236" i="12"/>
  <c r="H1235" i="12"/>
  <c r="H1234" i="12"/>
  <c r="H1233" i="12"/>
  <c r="H1232" i="12"/>
  <c r="H1231" i="12"/>
  <c r="H1230" i="12"/>
  <c r="H1229" i="12"/>
  <c r="H1228" i="12"/>
  <c r="H1227" i="12"/>
  <c r="H1226" i="12"/>
  <c r="H1225" i="12"/>
  <c r="H1224" i="12"/>
  <c r="H1223" i="12"/>
  <c r="H1222" i="12"/>
  <c r="H1221" i="12"/>
  <c r="H1220" i="12"/>
  <c r="H1219" i="12"/>
  <c r="H1218" i="12"/>
  <c r="H1217" i="12"/>
  <c r="H1216" i="12"/>
  <c r="H1215" i="12"/>
  <c r="H1214" i="12"/>
  <c r="H1213" i="12"/>
  <c r="H1212" i="12"/>
  <c r="H1211" i="12"/>
  <c r="H1210" i="12"/>
  <c r="H1209" i="12"/>
  <c r="H1208" i="12"/>
  <c r="H1207" i="12"/>
  <c r="H1206" i="12"/>
  <c r="H1205" i="12"/>
  <c r="H1204" i="12"/>
  <c r="H1203" i="12"/>
  <c r="H1202" i="12"/>
  <c r="H1201" i="12"/>
  <c r="H1200" i="12"/>
  <c r="H1199" i="12"/>
  <c r="H1198" i="12"/>
  <c r="H1197" i="12"/>
  <c r="H1196" i="12"/>
  <c r="H1195" i="12"/>
  <c r="H1194" i="12"/>
  <c r="H1193" i="12"/>
  <c r="H1192" i="12"/>
  <c r="H1191" i="12"/>
  <c r="H1190" i="12"/>
  <c r="H1189" i="12"/>
  <c r="H1188" i="12"/>
  <c r="H1187" i="12"/>
  <c r="H1186" i="12"/>
  <c r="H1185" i="12"/>
  <c r="H1184" i="12"/>
  <c r="H1183" i="12"/>
  <c r="H1182" i="12"/>
  <c r="H1181" i="12"/>
  <c r="H1180" i="12"/>
  <c r="H1179" i="12"/>
  <c r="H1178" i="12"/>
  <c r="H1177" i="12"/>
  <c r="H1176" i="12"/>
  <c r="H1175" i="12"/>
  <c r="H1174" i="12"/>
  <c r="H1173" i="12"/>
  <c r="H1172" i="12"/>
  <c r="H1171" i="12"/>
  <c r="H1170" i="12"/>
  <c r="H1169" i="12"/>
  <c r="H1168" i="12"/>
  <c r="H1167" i="12"/>
  <c r="H1166" i="12"/>
  <c r="H1165" i="12"/>
  <c r="H1164" i="12"/>
  <c r="H1163" i="12"/>
  <c r="H1162" i="12"/>
  <c r="H1161" i="12"/>
  <c r="H1160" i="12"/>
  <c r="H1159" i="12"/>
  <c r="H1158" i="12"/>
  <c r="H1157" i="12"/>
  <c r="H1156" i="12"/>
  <c r="H1155" i="12"/>
  <c r="H1154" i="12"/>
  <c r="H1153" i="12"/>
  <c r="H1152" i="12"/>
  <c r="H1151" i="12"/>
  <c r="H1150" i="12"/>
  <c r="H1149" i="12"/>
  <c r="H1148" i="12"/>
  <c r="H1147" i="12"/>
  <c r="H1146" i="12"/>
  <c r="H1145" i="12"/>
  <c r="H1144" i="12"/>
  <c r="H1143" i="12"/>
  <c r="H1142" i="12"/>
  <c r="H1141" i="12"/>
  <c r="H1140" i="12"/>
  <c r="H1139" i="12"/>
  <c r="H1138" i="12"/>
  <c r="H1137" i="12"/>
  <c r="H1136" i="12"/>
  <c r="H1135" i="12"/>
  <c r="H1134" i="12"/>
  <c r="H1133" i="12"/>
  <c r="H1132" i="12"/>
  <c r="H1131" i="12"/>
  <c r="H1130" i="12"/>
  <c r="H1129" i="12"/>
  <c r="H1128" i="12"/>
  <c r="H1127" i="12"/>
  <c r="H1126" i="12"/>
  <c r="H1125" i="12"/>
  <c r="H1124" i="12"/>
  <c r="H1123" i="12"/>
  <c r="H1122" i="12"/>
  <c r="H1121" i="12"/>
  <c r="H1120" i="12"/>
  <c r="H1119" i="12"/>
  <c r="H1118" i="12"/>
  <c r="H1117" i="12"/>
  <c r="H1116" i="12"/>
  <c r="H1115" i="12"/>
  <c r="H1114" i="12"/>
  <c r="H1113" i="12"/>
  <c r="H1112" i="12"/>
  <c r="H1111" i="12"/>
  <c r="H1110" i="12"/>
  <c r="H1109" i="12"/>
  <c r="H1108" i="12"/>
  <c r="H1107" i="12"/>
  <c r="H1106" i="12"/>
  <c r="H1105" i="12"/>
  <c r="H1104" i="12"/>
  <c r="H1103" i="12"/>
  <c r="H1102" i="12"/>
  <c r="H1101" i="12"/>
  <c r="H1100" i="12"/>
  <c r="H1099" i="12"/>
  <c r="H1098" i="12"/>
  <c r="H1097" i="12"/>
  <c r="H1096" i="12"/>
  <c r="H1095" i="12"/>
  <c r="H1094" i="12"/>
  <c r="H1093" i="12"/>
  <c r="H1092" i="12"/>
  <c r="H1091" i="12"/>
  <c r="H1090" i="12"/>
  <c r="H1089" i="12"/>
  <c r="H1088" i="12"/>
  <c r="H1087" i="12"/>
  <c r="H1086" i="12"/>
  <c r="H1085" i="12"/>
  <c r="H1084" i="12"/>
  <c r="H1083" i="12"/>
  <c r="H1082" i="12"/>
  <c r="H1081" i="12"/>
  <c r="H1080" i="12"/>
  <c r="H1079" i="12"/>
  <c r="H1078" i="12"/>
  <c r="H1077" i="12"/>
  <c r="H1076" i="12"/>
  <c r="H1075" i="12"/>
  <c r="H1074" i="12"/>
  <c r="H1073" i="12"/>
  <c r="H1072" i="12"/>
  <c r="H1071" i="12"/>
  <c r="H1070" i="12"/>
  <c r="H1069" i="12"/>
  <c r="H1068" i="12"/>
  <c r="H1067" i="12"/>
  <c r="H1066" i="12"/>
  <c r="H1065" i="12"/>
  <c r="H1064" i="12"/>
  <c r="H1063" i="12"/>
  <c r="H1062" i="12"/>
  <c r="H1061" i="12"/>
  <c r="H1060" i="12"/>
  <c r="H1059" i="12"/>
  <c r="H1058" i="12"/>
  <c r="H1057" i="12"/>
  <c r="H1056" i="12"/>
  <c r="H1055" i="12"/>
  <c r="H1054" i="12"/>
  <c r="H1053" i="12"/>
  <c r="H1052" i="12"/>
  <c r="H1051" i="12"/>
  <c r="H1050" i="12"/>
  <c r="H1049" i="12"/>
  <c r="H1048" i="12"/>
  <c r="H1047" i="12"/>
  <c r="H1046" i="12"/>
  <c r="H1045" i="12"/>
  <c r="H1044" i="12"/>
  <c r="H1043" i="12"/>
  <c r="H1042" i="12"/>
  <c r="H1041" i="12"/>
  <c r="H1040" i="12"/>
  <c r="H1039" i="12"/>
  <c r="H1038" i="12"/>
  <c r="H1037" i="12"/>
  <c r="H1036" i="12"/>
  <c r="H1035" i="12"/>
  <c r="H1034" i="12"/>
  <c r="H1033" i="12"/>
  <c r="H1032" i="12"/>
  <c r="H1031" i="12"/>
  <c r="H1030" i="12"/>
  <c r="H1029" i="12"/>
  <c r="H1028" i="12"/>
  <c r="H1027" i="12"/>
  <c r="H1026" i="12"/>
  <c r="H1025" i="12"/>
  <c r="H1024" i="12"/>
  <c r="H1023" i="12"/>
  <c r="H1022" i="12"/>
  <c r="H1021" i="12"/>
  <c r="H1020" i="12"/>
  <c r="H1019" i="12"/>
  <c r="H1018" i="12"/>
  <c r="H1017" i="12"/>
  <c r="H1016" i="12"/>
  <c r="H1015" i="12"/>
  <c r="H1014" i="12"/>
  <c r="H1013" i="12"/>
  <c r="H1012" i="12"/>
  <c r="H1011" i="12"/>
  <c r="H1010" i="12"/>
  <c r="H1009" i="12"/>
  <c r="H1008" i="12"/>
  <c r="H1007" i="12"/>
  <c r="H1006" i="12"/>
  <c r="H1005" i="12"/>
  <c r="H1004" i="12"/>
  <c r="H1003" i="12"/>
  <c r="H1002" i="12"/>
  <c r="H1001" i="12"/>
  <c r="H1000" i="12"/>
  <c r="H999" i="12"/>
  <c r="H998" i="12"/>
  <c r="H997" i="12"/>
  <c r="H996" i="12"/>
  <c r="H995" i="12"/>
  <c r="H994" i="12"/>
  <c r="H993" i="12"/>
  <c r="H992" i="12"/>
  <c r="H991" i="12"/>
  <c r="H990" i="12"/>
  <c r="H989" i="12"/>
  <c r="H988" i="12"/>
  <c r="H987" i="12"/>
  <c r="H986" i="12"/>
  <c r="H985" i="12"/>
  <c r="H984" i="12"/>
  <c r="H983" i="12"/>
  <c r="H982" i="12"/>
  <c r="H981" i="12"/>
  <c r="H980" i="12"/>
  <c r="H979" i="12"/>
  <c r="H978" i="12"/>
  <c r="H977" i="12"/>
  <c r="H976" i="12"/>
  <c r="H975" i="12"/>
  <c r="H974" i="12"/>
  <c r="H973" i="12"/>
  <c r="H972" i="12"/>
  <c r="H971" i="12"/>
  <c r="H970" i="12"/>
  <c r="H969" i="12"/>
  <c r="H968" i="12"/>
  <c r="H967" i="12"/>
  <c r="H966" i="12"/>
  <c r="H965" i="12"/>
  <c r="H964" i="12"/>
  <c r="H963" i="12"/>
  <c r="H962" i="12"/>
  <c r="H961" i="12"/>
  <c r="H960" i="12"/>
  <c r="H959" i="12"/>
  <c r="H958" i="12"/>
  <c r="H957" i="12"/>
  <c r="H956" i="12"/>
  <c r="H955" i="12"/>
  <c r="H954" i="12"/>
  <c r="H953" i="12"/>
  <c r="H952" i="12"/>
  <c r="H951" i="12"/>
  <c r="H950" i="12"/>
  <c r="H949" i="12"/>
  <c r="H948" i="12"/>
  <c r="H947" i="12"/>
  <c r="H946" i="12"/>
  <c r="H945" i="12"/>
  <c r="H944" i="12"/>
  <c r="H943" i="12"/>
  <c r="H942" i="12"/>
  <c r="H941" i="12"/>
  <c r="H940" i="12"/>
  <c r="H939" i="12"/>
  <c r="H938" i="12"/>
  <c r="H937" i="12"/>
  <c r="H936" i="12"/>
  <c r="H935" i="12"/>
  <c r="H934" i="12"/>
  <c r="H933" i="12"/>
  <c r="H932" i="12"/>
  <c r="H931" i="12"/>
  <c r="H930" i="12"/>
  <c r="H929" i="12"/>
  <c r="H928" i="12"/>
  <c r="H927" i="12"/>
  <c r="H926" i="12"/>
  <c r="H925" i="12"/>
  <c r="H924" i="12"/>
  <c r="H923" i="12"/>
  <c r="H922" i="12"/>
  <c r="H921" i="12"/>
  <c r="H920" i="12"/>
  <c r="H919" i="12"/>
  <c r="H918" i="12"/>
  <c r="H917" i="12"/>
  <c r="H916" i="12"/>
  <c r="H915" i="12"/>
  <c r="H914" i="12"/>
  <c r="H913" i="12"/>
  <c r="H912" i="12"/>
  <c r="H911" i="12"/>
  <c r="H910" i="12"/>
  <c r="H909" i="12"/>
  <c r="H908" i="12"/>
  <c r="H907" i="12"/>
  <c r="H906" i="12"/>
  <c r="H905" i="12"/>
  <c r="H904" i="12"/>
  <c r="H903" i="12"/>
  <c r="H902" i="12"/>
  <c r="H901" i="12"/>
  <c r="H900" i="12"/>
  <c r="H899" i="12"/>
  <c r="H898" i="12"/>
  <c r="H897" i="12"/>
  <c r="H896" i="12"/>
  <c r="H895" i="12"/>
  <c r="H894" i="12"/>
  <c r="H893" i="12"/>
  <c r="H892" i="12"/>
  <c r="H891" i="12"/>
  <c r="H890" i="12"/>
  <c r="H889" i="12"/>
  <c r="H888" i="12"/>
  <c r="H887" i="12"/>
  <c r="H886" i="12"/>
  <c r="H885" i="12"/>
  <c r="H884" i="12"/>
  <c r="H883" i="12"/>
  <c r="H882" i="12"/>
  <c r="H881" i="12"/>
  <c r="H880" i="12"/>
  <c r="H879" i="12"/>
  <c r="H878" i="12"/>
  <c r="H877" i="12"/>
  <c r="H876" i="12"/>
  <c r="H875" i="12"/>
  <c r="H874" i="12"/>
  <c r="H873" i="12"/>
  <c r="H872" i="12"/>
  <c r="H871" i="12"/>
  <c r="H870" i="12"/>
  <c r="H869" i="12"/>
  <c r="H868" i="12"/>
  <c r="H867" i="12"/>
  <c r="H866" i="12"/>
  <c r="H865" i="12"/>
  <c r="H864" i="12"/>
  <c r="H863" i="12"/>
  <c r="H862" i="12"/>
  <c r="H861" i="12"/>
  <c r="H860" i="12"/>
  <c r="H859" i="12"/>
  <c r="H858" i="12"/>
  <c r="H857" i="12"/>
  <c r="H856" i="12"/>
  <c r="H855" i="12"/>
  <c r="H854" i="12"/>
  <c r="H853" i="12"/>
  <c r="H852" i="12"/>
  <c r="H851" i="12"/>
  <c r="H850" i="12"/>
  <c r="H849" i="12"/>
  <c r="H848" i="12"/>
  <c r="H847" i="12"/>
  <c r="H846" i="12"/>
  <c r="H845" i="12"/>
  <c r="H844" i="12"/>
  <c r="H843" i="12"/>
  <c r="H842" i="12"/>
  <c r="H841" i="12"/>
  <c r="H840" i="12"/>
  <c r="H839" i="12"/>
  <c r="H838" i="12"/>
  <c r="H837" i="12"/>
  <c r="H836" i="12"/>
  <c r="H835" i="12"/>
  <c r="H834" i="12"/>
  <c r="H833" i="12"/>
  <c r="H832" i="12"/>
  <c r="H831" i="12"/>
  <c r="H830" i="12"/>
  <c r="H829" i="12"/>
  <c r="H828" i="12"/>
  <c r="H827" i="12"/>
  <c r="H826" i="12"/>
  <c r="H825" i="12"/>
  <c r="H824" i="12"/>
  <c r="H823" i="12"/>
  <c r="H822" i="12"/>
  <c r="H821" i="12"/>
  <c r="H820" i="12"/>
  <c r="H819" i="12"/>
  <c r="H818" i="12"/>
  <c r="H817" i="12"/>
  <c r="H816" i="12"/>
  <c r="H815" i="12"/>
  <c r="H814" i="12"/>
  <c r="H813" i="12"/>
  <c r="H812" i="12"/>
  <c r="H811" i="12"/>
  <c r="H810" i="12"/>
  <c r="H809" i="12"/>
  <c r="H808" i="12"/>
  <c r="H807" i="12"/>
  <c r="H806" i="12"/>
  <c r="H805" i="12"/>
  <c r="H804" i="12"/>
  <c r="H803" i="12"/>
  <c r="H802" i="12"/>
  <c r="H801" i="12"/>
  <c r="H800" i="12"/>
  <c r="H799" i="12"/>
  <c r="H798" i="12"/>
  <c r="H797" i="12"/>
  <c r="H796" i="12"/>
  <c r="H795" i="12"/>
  <c r="H794" i="12"/>
  <c r="H793" i="12"/>
  <c r="H792" i="12"/>
  <c r="H791" i="12"/>
  <c r="H790" i="12"/>
  <c r="H789" i="12"/>
  <c r="H788" i="12"/>
  <c r="H787" i="12"/>
  <c r="H786" i="12"/>
  <c r="H785" i="12"/>
  <c r="H784" i="12"/>
  <c r="H783" i="12"/>
  <c r="H782" i="12"/>
  <c r="H781" i="12"/>
  <c r="H780" i="12"/>
  <c r="H779" i="12"/>
  <c r="H778" i="12"/>
  <c r="H777" i="12"/>
  <c r="H776" i="12"/>
  <c r="H775" i="12"/>
  <c r="H774" i="12"/>
  <c r="H773" i="12"/>
  <c r="H772" i="12"/>
  <c r="H771" i="12"/>
  <c r="H770" i="12"/>
  <c r="H769" i="12"/>
  <c r="H768" i="12"/>
  <c r="H767" i="12"/>
  <c r="H766" i="12"/>
  <c r="H765" i="12"/>
  <c r="H764" i="12"/>
  <c r="H763" i="12"/>
  <c r="H762" i="12"/>
  <c r="H761" i="12"/>
  <c r="H760" i="12"/>
  <c r="H759" i="12"/>
  <c r="H758" i="12"/>
  <c r="H757" i="12"/>
  <c r="H756" i="12"/>
  <c r="H755" i="12"/>
  <c r="H754" i="12"/>
  <c r="H753" i="12"/>
  <c r="H752" i="12"/>
  <c r="H751" i="12"/>
  <c r="H750" i="12"/>
  <c r="H749" i="12"/>
  <c r="H748" i="12"/>
  <c r="H747" i="12"/>
  <c r="H746" i="12"/>
  <c r="H745" i="12"/>
  <c r="H744" i="12"/>
  <c r="H743" i="12"/>
  <c r="H742" i="12"/>
  <c r="H741" i="12"/>
  <c r="H740" i="12"/>
  <c r="H739" i="12"/>
  <c r="H738" i="12"/>
  <c r="H737" i="12"/>
  <c r="H736" i="12"/>
  <c r="H735" i="12"/>
  <c r="H734" i="12"/>
  <c r="H733" i="12"/>
  <c r="H732" i="12"/>
  <c r="H731" i="12"/>
  <c r="H730" i="12"/>
  <c r="H729" i="12"/>
  <c r="H728" i="12"/>
  <c r="H727" i="12"/>
  <c r="H726" i="12"/>
  <c r="H725" i="12"/>
  <c r="H724" i="12"/>
  <c r="H723" i="12"/>
  <c r="H722" i="12"/>
  <c r="H721" i="12"/>
  <c r="H720" i="12"/>
  <c r="H719" i="12"/>
  <c r="H718" i="12"/>
  <c r="H717" i="12"/>
  <c r="H716" i="12"/>
  <c r="H715" i="12"/>
  <c r="H714" i="12"/>
  <c r="H713" i="12"/>
  <c r="H712" i="12"/>
  <c r="H711" i="12"/>
  <c r="H710" i="12"/>
  <c r="H709" i="12"/>
  <c r="H708" i="12"/>
  <c r="H707" i="12"/>
  <c r="H706" i="12"/>
  <c r="H705" i="12"/>
  <c r="H704" i="12"/>
  <c r="H703" i="12"/>
  <c r="H702" i="12"/>
  <c r="H701" i="12"/>
  <c r="H700" i="12"/>
  <c r="H699" i="12"/>
  <c r="H698" i="12"/>
  <c r="H697" i="12"/>
  <c r="H696" i="12"/>
  <c r="H695" i="12"/>
  <c r="H694" i="12"/>
  <c r="H693" i="12"/>
  <c r="H692" i="12"/>
  <c r="H691" i="12"/>
  <c r="H690" i="12"/>
  <c r="H689" i="12"/>
  <c r="H688" i="12"/>
  <c r="H687" i="12"/>
  <c r="H686" i="12"/>
  <c r="H685" i="12"/>
  <c r="H684" i="12"/>
  <c r="H683" i="12"/>
  <c r="H682" i="12"/>
  <c r="H681" i="12"/>
  <c r="H680" i="12"/>
  <c r="H679" i="12"/>
  <c r="H678" i="12"/>
  <c r="H677" i="12"/>
  <c r="H676" i="12"/>
  <c r="H675" i="12"/>
  <c r="H674" i="12"/>
  <c r="H673" i="12"/>
  <c r="H672" i="12"/>
  <c r="H671" i="12"/>
  <c r="H670" i="12"/>
  <c r="H669" i="12"/>
  <c r="H668" i="12"/>
  <c r="H667" i="12"/>
  <c r="H666" i="12"/>
  <c r="H665" i="12"/>
  <c r="H664" i="12"/>
  <c r="H663" i="12"/>
  <c r="H662" i="12"/>
  <c r="H661" i="12"/>
  <c r="H660" i="12"/>
  <c r="H659" i="12"/>
  <c r="H658" i="12"/>
  <c r="H657" i="12"/>
  <c r="H656" i="12"/>
  <c r="H655" i="12"/>
  <c r="H654" i="12"/>
  <c r="H653" i="12"/>
  <c r="H652" i="12"/>
  <c r="H651" i="12"/>
  <c r="H650" i="12"/>
  <c r="H649" i="12"/>
  <c r="H648" i="12"/>
  <c r="H647" i="12"/>
  <c r="H646" i="12"/>
  <c r="H645" i="12"/>
  <c r="H644" i="12"/>
  <c r="H643" i="12"/>
  <c r="H642" i="12"/>
  <c r="H641" i="12"/>
  <c r="H640" i="12"/>
  <c r="H639" i="12"/>
  <c r="H638" i="12"/>
  <c r="H637" i="12"/>
  <c r="H636" i="12"/>
  <c r="H635" i="12"/>
  <c r="H634" i="12"/>
  <c r="H633" i="12"/>
  <c r="H632" i="12"/>
  <c r="H631" i="12"/>
  <c r="H630" i="12"/>
  <c r="H629" i="12"/>
  <c r="H628" i="12"/>
  <c r="H627" i="12"/>
  <c r="H626" i="12"/>
  <c r="H625" i="12"/>
  <c r="H624" i="12"/>
  <c r="H623" i="12"/>
  <c r="H622" i="12"/>
  <c r="H621" i="12"/>
  <c r="H620" i="12"/>
  <c r="H619" i="12"/>
  <c r="H618" i="12"/>
  <c r="H617" i="12"/>
  <c r="H616" i="12"/>
  <c r="H615" i="12"/>
  <c r="H614" i="12"/>
  <c r="H613" i="12"/>
  <c r="H612" i="12"/>
  <c r="H611" i="12"/>
  <c r="H610" i="12"/>
  <c r="H609" i="12"/>
  <c r="H608" i="12"/>
  <c r="H607" i="12"/>
  <c r="H606" i="12"/>
  <c r="H605" i="12"/>
  <c r="H604" i="12"/>
  <c r="H603" i="12"/>
  <c r="H602" i="12"/>
  <c r="H601" i="12"/>
  <c r="H600" i="12"/>
  <c r="H599" i="12"/>
  <c r="H598" i="12"/>
  <c r="H597" i="12"/>
  <c r="H596" i="12"/>
  <c r="H595" i="12"/>
  <c r="H594" i="12"/>
  <c r="H593" i="12"/>
  <c r="H592" i="12"/>
  <c r="H591" i="12"/>
  <c r="H590" i="12"/>
  <c r="H589" i="12"/>
  <c r="H588" i="12"/>
  <c r="H587" i="12"/>
  <c r="H586" i="12"/>
  <c r="H585" i="12"/>
  <c r="H584" i="12"/>
  <c r="H583" i="12"/>
  <c r="H582" i="12"/>
  <c r="H581" i="12"/>
  <c r="H580" i="12"/>
  <c r="H579" i="12"/>
  <c r="H578" i="12"/>
  <c r="H577" i="12"/>
  <c r="H576" i="12"/>
  <c r="H575" i="12"/>
  <c r="H574" i="12"/>
  <c r="H573" i="12"/>
  <c r="H572" i="12"/>
  <c r="H571" i="12"/>
  <c r="H570" i="12"/>
  <c r="H569" i="12"/>
  <c r="H568" i="12"/>
  <c r="H567" i="12"/>
  <c r="H566" i="12"/>
  <c r="H565" i="12"/>
  <c r="H564" i="12"/>
  <c r="H563" i="12"/>
  <c r="H562" i="12"/>
  <c r="H561" i="12"/>
  <c r="H560" i="12"/>
  <c r="H559" i="12"/>
  <c r="H558" i="12"/>
  <c r="H557" i="12"/>
  <c r="H556" i="12"/>
  <c r="H555" i="12"/>
  <c r="H554" i="12"/>
  <c r="H553" i="12"/>
  <c r="H552" i="12"/>
  <c r="H551" i="12"/>
  <c r="H550" i="12"/>
  <c r="H549" i="12"/>
  <c r="H548" i="12"/>
  <c r="H547" i="12"/>
  <c r="H546" i="12"/>
  <c r="H545" i="12"/>
  <c r="H544" i="12"/>
  <c r="H543" i="12"/>
  <c r="H542" i="12"/>
  <c r="H541" i="12"/>
  <c r="H540" i="12"/>
  <c r="H539" i="12"/>
  <c r="H538" i="12"/>
  <c r="H537" i="12"/>
  <c r="H536" i="12"/>
  <c r="H535" i="12"/>
  <c r="H534" i="12"/>
  <c r="H533" i="12"/>
  <c r="H532" i="12"/>
  <c r="H531" i="12"/>
  <c r="H530" i="12"/>
  <c r="H529" i="12"/>
  <c r="H528" i="12"/>
  <c r="H527" i="12"/>
  <c r="H526" i="12"/>
  <c r="H525" i="12"/>
  <c r="H524" i="12"/>
  <c r="H523" i="12"/>
  <c r="H522" i="12"/>
  <c r="H521" i="12"/>
  <c r="H520" i="12"/>
  <c r="H519" i="12"/>
  <c r="H518" i="12"/>
  <c r="H517" i="12"/>
  <c r="H516" i="12"/>
  <c r="H515" i="12"/>
  <c r="H514" i="12"/>
  <c r="H513" i="12"/>
  <c r="H512" i="12"/>
  <c r="H511" i="12"/>
  <c r="H510" i="12"/>
  <c r="H509" i="12"/>
  <c r="H508" i="12"/>
  <c r="H507" i="12"/>
  <c r="H506" i="12"/>
  <c r="H505" i="12"/>
  <c r="H504" i="12"/>
  <c r="H503" i="12"/>
  <c r="H502" i="12"/>
  <c r="H501" i="12"/>
  <c r="H500" i="12"/>
  <c r="H499" i="12"/>
  <c r="H498" i="12"/>
  <c r="H497" i="12"/>
  <c r="H496" i="12"/>
  <c r="H495" i="12"/>
  <c r="H494" i="12"/>
  <c r="H493" i="12"/>
  <c r="H492" i="12"/>
  <c r="H491" i="12"/>
  <c r="H490" i="12"/>
  <c r="H489" i="12"/>
  <c r="H488" i="12"/>
  <c r="H487" i="12"/>
  <c r="H486" i="12"/>
  <c r="H485" i="12"/>
  <c r="H484" i="12"/>
  <c r="H483" i="12"/>
  <c r="H482" i="12"/>
  <c r="H481" i="12"/>
  <c r="H480" i="12"/>
  <c r="H479" i="12"/>
  <c r="H478" i="12"/>
  <c r="H477" i="12"/>
  <c r="H476" i="12"/>
  <c r="H475" i="12"/>
  <c r="H474" i="12"/>
  <c r="H473" i="12"/>
  <c r="H472" i="12"/>
  <c r="H471" i="12"/>
  <c r="H470" i="12"/>
  <c r="H469" i="12"/>
  <c r="H468" i="12"/>
  <c r="H467" i="12"/>
  <c r="H466" i="12"/>
  <c r="H465" i="12"/>
  <c r="H464" i="12"/>
  <c r="H463" i="12"/>
  <c r="H462" i="12"/>
  <c r="H461" i="12"/>
  <c r="H460" i="12"/>
  <c r="H459" i="12"/>
  <c r="H458" i="12"/>
  <c r="H457" i="12"/>
  <c r="H456" i="12"/>
  <c r="H455" i="12"/>
  <c r="H454" i="12"/>
  <c r="H453" i="12"/>
  <c r="H452" i="12"/>
  <c r="H451" i="12"/>
  <c r="H450" i="12"/>
  <c r="H449" i="12"/>
  <c r="H448" i="12"/>
  <c r="H447" i="12"/>
  <c r="H446" i="12"/>
  <c r="H445" i="12"/>
  <c r="H444" i="12"/>
  <c r="H443" i="12"/>
  <c r="H442" i="12"/>
  <c r="H441" i="12"/>
  <c r="H440" i="12"/>
  <c r="H439" i="12"/>
  <c r="H438" i="12"/>
  <c r="H437" i="12"/>
  <c r="H436" i="12"/>
  <c r="H435" i="12"/>
  <c r="H434" i="12"/>
  <c r="H433" i="12"/>
  <c r="H432" i="12"/>
  <c r="H431" i="12"/>
  <c r="H430" i="12"/>
  <c r="H429" i="12"/>
  <c r="H428" i="12"/>
  <c r="H427" i="12"/>
  <c r="H426" i="12"/>
  <c r="H425" i="12"/>
  <c r="H424" i="12"/>
  <c r="H423" i="12"/>
  <c r="H422" i="12"/>
  <c r="H421" i="12"/>
  <c r="H420" i="12"/>
  <c r="H419" i="12"/>
  <c r="H418" i="12"/>
  <c r="H417" i="12"/>
  <c r="H416" i="12"/>
  <c r="H415" i="12"/>
  <c r="H414" i="12"/>
  <c r="H413" i="12"/>
  <c r="H412" i="12"/>
  <c r="H411" i="12"/>
  <c r="H410" i="12"/>
  <c r="H409" i="12"/>
  <c r="H408" i="12"/>
  <c r="H407" i="12"/>
  <c r="H406" i="12"/>
  <c r="H405" i="12"/>
  <c r="H404" i="12"/>
  <c r="H403" i="12"/>
  <c r="H402" i="12"/>
  <c r="H401" i="12"/>
  <c r="H400" i="12"/>
  <c r="H399" i="12"/>
  <c r="H398" i="12"/>
  <c r="H397" i="12"/>
  <c r="H396" i="12"/>
  <c r="H395" i="12"/>
  <c r="H394" i="12"/>
  <c r="H393" i="12"/>
  <c r="H392" i="12"/>
  <c r="H391" i="12"/>
  <c r="H390" i="12"/>
  <c r="H389" i="12"/>
  <c r="H388" i="12"/>
  <c r="H387" i="12"/>
  <c r="H386" i="12"/>
  <c r="H385" i="12"/>
  <c r="H384" i="12"/>
  <c r="H383" i="12"/>
  <c r="H382" i="12"/>
  <c r="H381" i="12"/>
  <c r="H380" i="12"/>
  <c r="H379" i="12"/>
  <c r="H378" i="12"/>
  <c r="H377" i="12"/>
  <c r="H376" i="12"/>
  <c r="H375" i="12"/>
  <c r="H374" i="12"/>
  <c r="H373" i="12"/>
  <c r="H372" i="12"/>
  <c r="H371" i="12"/>
  <c r="H370" i="12"/>
  <c r="H369" i="12"/>
  <c r="H368" i="12"/>
  <c r="H367" i="12"/>
  <c r="H366" i="12"/>
  <c r="H365" i="12"/>
  <c r="H364" i="12"/>
  <c r="H363" i="12"/>
  <c r="H362" i="12"/>
  <c r="H361" i="12"/>
  <c r="H360" i="12"/>
  <c r="H359" i="12"/>
  <c r="H358" i="12"/>
  <c r="H357" i="12"/>
  <c r="H356" i="12"/>
  <c r="H355" i="12"/>
  <c r="H354" i="12"/>
  <c r="H353" i="12"/>
  <c r="H352" i="12"/>
  <c r="H351" i="12"/>
  <c r="H350" i="12"/>
  <c r="H349" i="12"/>
  <c r="H348" i="12"/>
  <c r="H347" i="12"/>
  <c r="H346" i="12"/>
  <c r="H345" i="12"/>
  <c r="H344" i="12"/>
  <c r="H343" i="12"/>
  <c r="H342" i="12"/>
  <c r="H341" i="12"/>
  <c r="H340" i="12"/>
  <c r="H339" i="12"/>
  <c r="H338" i="12"/>
  <c r="H337" i="12"/>
  <c r="H336" i="12"/>
  <c r="H335" i="12"/>
  <c r="H334" i="12"/>
  <c r="H333" i="12"/>
  <c r="H332" i="12"/>
  <c r="H331" i="12"/>
  <c r="H330" i="12"/>
  <c r="H329" i="12"/>
  <c r="H328" i="12"/>
  <c r="H327" i="12"/>
  <c r="H326" i="12"/>
  <c r="H325" i="12"/>
  <c r="H324" i="12"/>
  <c r="H323" i="12"/>
  <c r="H322" i="12"/>
  <c r="H321" i="12"/>
  <c r="H320" i="12"/>
  <c r="H319" i="12"/>
  <c r="H318" i="12"/>
  <c r="H317" i="12"/>
  <c r="H316" i="12"/>
  <c r="H315" i="12"/>
  <c r="H314" i="12"/>
  <c r="H313" i="12"/>
  <c r="H312" i="12"/>
  <c r="H311" i="12"/>
  <c r="H310" i="12"/>
  <c r="H309" i="12"/>
  <c r="H308" i="12"/>
  <c r="H307" i="12"/>
  <c r="H306" i="12"/>
  <c r="H305" i="12"/>
  <c r="H304" i="12"/>
  <c r="H303" i="12"/>
  <c r="H302" i="12"/>
  <c r="H301" i="12"/>
  <c r="H300" i="12"/>
  <c r="H299" i="12"/>
  <c r="H298" i="12"/>
  <c r="H297" i="12"/>
  <c r="H296" i="12"/>
  <c r="H295" i="12"/>
  <c r="H294" i="12"/>
  <c r="H293" i="12"/>
  <c r="H292" i="12"/>
  <c r="H291" i="12"/>
  <c r="H290" i="12"/>
  <c r="H289" i="12"/>
  <c r="H288" i="12"/>
  <c r="H287" i="12"/>
  <c r="H286" i="12"/>
  <c r="H285" i="12"/>
  <c r="H284" i="12"/>
  <c r="H283" i="12"/>
  <c r="H282" i="12"/>
  <c r="H281" i="12"/>
  <c r="H280" i="12"/>
  <c r="H279" i="12"/>
  <c r="H278" i="12"/>
  <c r="H277" i="12"/>
  <c r="H276" i="12"/>
  <c r="H275" i="12"/>
  <c r="H274" i="12"/>
  <c r="H273" i="12"/>
  <c r="H272" i="12"/>
  <c r="H271" i="12"/>
  <c r="H270" i="12"/>
  <c r="H269" i="12"/>
  <c r="H268" i="12"/>
  <c r="H267" i="12"/>
  <c r="H266" i="12"/>
  <c r="H265" i="12"/>
  <c r="H264" i="12"/>
  <c r="H263" i="12"/>
  <c r="H262" i="12"/>
  <c r="H261" i="12"/>
  <c r="H260" i="12"/>
  <c r="H259" i="12"/>
  <c r="H258" i="12"/>
  <c r="H257" i="12"/>
  <c r="H256" i="12"/>
  <c r="H255" i="12"/>
  <c r="H254" i="12"/>
  <c r="H253" i="12"/>
  <c r="H252" i="12"/>
  <c r="H251" i="12"/>
  <c r="H250" i="12"/>
  <c r="H249" i="12"/>
  <c r="H248" i="12"/>
  <c r="H247" i="12"/>
  <c r="H246" i="12"/>
  <c r="H245" i="12"/>
  <c r="H244" i="12"/>
  <c r="H243" i="12"/>
  <c r="H242" i="12"/>
  <c r="H241" i="12"/>
  <c r="H240" i="12"/>
  <c r="H239" i="12"/>
  <c r="H238" i="12"/>
  <c r="H237" i="12"/>
  <c r="H236" i="12"/>
  <c r="H235" i="12"/>
  <c r="H234" i="12"/>
  <c r="H233" i="12"/>
  <c r="H232" i="12"/>
  <c r="H231" i="12"/>
  <c r="H230" i="12"/>
  <c r="H229" i="12"/>
  <c r="H228" i="12"/>
  <c r="H227" i="12"/>
  <c r="H226" i="12"/>
  <c r="H225" i="12"/>
  <c r="H224" i="12"/>
  <c r="H223" i="12"/>
  <c r="H222" i="12"/>
  <c r="H221" i="12"/>
  <c r="H220" i="12"/>
  <c r="H219" i="12"/>
  <c r="H218" i="12"/>
  <c r="H217" i="12"/>
  <c r="H216" i="12"/>
  <c r="H215" i="12"/>
  <c r="H214" i="12"/>
  <c r="H213" i="12"/>
  <c r="H212" i="12"/>
  <c r="H211" i="12"/>
  <c r="H210" i="12"/>
  <c r="H209" i="12"/>
  <c r="H208" i="12"/>
  <c r="H207" i="12"/>
  <c r="H206" i="12"/>
  <c r="H205" i="12"/>
  <c r="H204" i="12"/>
  <c r="H203" i="12"/>
  <c r="H202" i="12"/>
  <c r="H201" i="12"/>
  <c r="H200" i="12"/>
  <c r="H199" i="12"/>
  <c r="H198" i="12"/>
  <c r="H197" i="12"/>
  <c r="H196" i="12"/>
  <c r="H195" i="12"/>
  <c r="H194" i="12"/>
  <c r="H193" i="12"/>
  <c r="H192" i="12"/>
  <c r="H191" i="12"/>
  <c r="H190" i="12"/>
  <c r="H189" i="12"/>
  <c r="H188" i="12"/>
  <c r="H187" i="12"/>
  <c r="H186" i="12"/>
  <c r="H185" i="12"/>
  <c r="H184" i="12"/>
  <c r="H183" i="12"/>
  <c r="H182" i="12"/>
  <c r="H181" i="12"/>
  <c r="H180" i="12"/>
  <c r="H179" i="12"/>
  <c r="H178" i="12"/>
  <c r="H177" i="12"/>
  <c r="H176" i="12"/>
  <c r="H175" i="12"/>
  <c r="H174" i="12"/>
  <c r="H173" i="12"/>
  <c r="H172" i="12"/>
  <c r="H171" i="12"/>
  <c r="H170" i="12"/>
  <c r="H169" i="12"/>
  <c r="H168" i="12"/>
  <c r="H167" i="12"/>
  <c r="H166" i="12"/>
  <c r="H165" i="12"/>
  <c r="H164" i="12"/>
  <c r="H163" i="12"/>
  <c r="H162" i="12"/>
  <c r="H161" i="12"/>
  <c r="H160" i="12"/>
  <c r="H159" i="12"/>
  <c r="H158" i="12"/>
  <c r="H157" i="12"/>
  <c r="H156" i="12"/>
  <c r="H155" i="12"/>
  <c r="H154" i="12"/>
  <c r="H153" i="12"/>
  <c r="H152" i="12"/>
  <c r="H151" i="12"/>
  <c r="H150" i="12"/>
  <c r="H149" i="12"/>
  <c r="H148" i="12"/>
  <c r="H147" i="12"/>
  <c r="H146" i="12"/>
  <c r="H145" i="12"/>
  <c r="H144" i="12"/>
  <c r="H143" i="12"/>
  <c r="H142" i="12"/>
  <c r="H141" i="12"/>
  <c r="H140" i="12"/>
  <c r="H139" i="12"/>
  <c r="H138" i="12"/>
  <c r="H137" i="12"/>
  <c r="H136" i="12"/>
  <c r="H135" i="12"/>
  <c r="H134" i="12"/>
  <c r="H133" i="12"/>
  <c r="H132" i="12"/>
  <c r="H131" i="12"/>
  <c r="H130" i="12"/>
  <c r="H129" i="12"/>
  <c r="H128" i="12"/>
  <c r="H127" i="12"/>
  <c r="H126" i="12"/>
  <c r="H125" i="12"/>
  <c r="H124" i="12"/>
  <c r="H123" i="12"/>
  <c r="H122" i="12"/>
  <c r="H121" i="12"/>
  <c r="H120" i="12"/>
  <c r="H119" i="12"/>
  <c r="H118" i="12"/>
  <c r="H117" i="12"/>
  <c r="H116" i="12"/>
  <c r="H115" i="12"/>
  <c r="H114" i="12"/>
  <c r="H113" i="12"/>
  <c r="H112" i="12"/>
  <c r="H111" i="12"/>
  <c r="H110" i="12"/>
  <c r="H109" i="12"/>
  <c r="H108" i="12"/>
  <c r="H107" i="12"/>
  <c r="H106" i="12"/>
  <c r="H105" i="12"/>
  <c r="H104" i="12"/>
  <c r="H103" i="12"/>
  <c r="H102" i="12"/>
  <c r="H101" i="12"/>
  <c r="H100" i="12"/>
  <c r="H99" i="12"/>
  <c r="H98" i="12"/>
  <c r="H97" i="12"/>
  <c r="H96" i="12"/>
  <c r="H95" i="12"/>
  <c r="H94" i="12"/>
  <c r="H93" i="12"/>
  <c r="H92" i="12"/>
  <c r="H91" i="12"/>
  <c r="H90" i="12"/>
  <c r="H89" i="12"/>
  <c r="H88" i="12"/>
  <c r="H87" i="12"/>
  <c r="H86" i="12"/>
  <c r="H85" i="12"/>
  <c r="H84" i="12"/>
  <c r="H83" i="12"/>
  <c r="H82" i="12"/>
  <c r="H81" i="12"/>
  <c r="H80" i="12"/>
  <c r="H79" i="12"/>
  <c r="H78" i="12"/>
  <c r="H77" i="12"/>
  <c r="H76" i="12"/>
  <c r="H75" i="12"/>
  <c r="H74" i="12"/>
  <c r="H73" i="12"/>
  <c r="H72" i="12"/>
  <c r="H71" i="12"/>
  <c r="H70" i="12"/>
  <c r="H69" i="12"/>
  <c r="H68" i="12"/>
  <c r="H67" i="12"/>
  <c r="H66" i="12"/>
  <c r="H65" i="12"/>
  <c r="H64" i="12"/>
  <c r="H63" i="12"/>
  <c r="H62" i="12"/>
  <c r="H61" i="12"/>
  <c r="H60" i="12"/>
  <c r="H59" i="12"/>
  <c r="H58" i="12"/>
  <c r="H57" i="12"/>
  <c r="H56" i="12"/>
  <c r="H55" i="12"/>
  <c r="H54" i="12"/>
  <c r="H53" i="12"/>
  <c r="H52" i="12"/>
  <c r="H51" i="12"/>
  <c r="H50" i="12"/>
  <c r="H49" i="12"/>
  <c r="H48" i="12"/>
  <c r="H47" i="12"/>
  <c r="H46" i="12"/>
  <c r="H45" i="12"/>
  <c r="H44" i="12"/>
  <c r="H43" i="12"/>
  <c r="H42" i="12"/>
  <c r="H41" i="12"/>
  <c r="H40" i="12"/>
  <c r="H39" i="12"/>
  <c r="H38" i="12"/>
  <c r="H37" i="12"/>
  <c r="H36" i="12"/>
  <c r="H35" i="12"/>
  <c r="H34" i="12"/>
  <c r="H33" i="12"/>
  <c r="H32" i="12"/>
  <c r="H31" i="12"/>
  <c r="H30" i="12"/>
  <c r="H29" i="12"/>
  <c r="H28" i="12"/>
  <c r="H27" i="12"/>
  <c r="H26" i="12"/>
  <c r="H25" i="12"/>
  <c r="H24" i="12"/>
  <c r="H23" i="12"/>
  <c r="H22" i="12"/>
  <c r="H21" i="12"/>
  <c r="H20" i="12"/>
  <c r="H19" i="12"/>
  <c r="H18" i="12"/>
  <c r="H17" i="12"/>
  <c r="H16" i="12"/>
  <c r="H15" i="12"/>
  <c r="H14" i="12"/>
  <c r="H13" i="12"/>
  <c r="H12" i="12"/>
  <c r="H11" i="12"/>
  <c r="H10" i="12"/>
  <c r="H9" i="12"/>
  <c r="H8" i="12"/>
  <c r="H7" i="12"/>
  <c r="H6" i="12"/>
  <c r="H5" i="12"/>
  <c r="H4" i="12"/>
  <c r="H3" i="12"/>
  <c r="H2" i="12"/>
  <c r="D3" i="12"/>
  <c r="D4" i="12" s="1"/>
  <c r="D5" i="12" s="1"/>
  <c r="D6" i="12" s="1"/>
  <c r="D7" i="12" s="1"/>
  <c r="D8" i="12" s="1"/>
  <c r="D9" i="12" s="1"/>
  <c r="D10" i="12"/>
  <c r="D11" i="12" s="1"/>
  <c r="D12" i="12" s="1"/>
  <c r="D13" i="12" s="1"/>
  <c r="D14" i="12" s="1"/>
  <c r="D15" i="12" s="1"/>
  <c r="D16" i="12" s="1"/>
  <c r="D17" i="12" s="1"/>
  <c r="D18" i="12" s="1"/>
  <c r="D19" i="12"/>
  <c r="D20" i="12" s="1"/>
  <c r="D21" i="12" s="1"/>
  <c r="D22" i="12" s="1"/>
  <c r="D23" i="12" s="1"/>
  <c r="D24" i="12" s="1"/>
  <c r="D25" i="12" s="1"/>
  <c r="D26" i="12" s="1"/>
  <c r="D27" i="12"/>
  <c r="D28" i="12" s="1"/>
  <c r="D29" i="12" s="1"/>
  <c r="D30" i="12" s="1"/>
  <c r="D31" i="12" s="1"/>
  <c r="D32" i="12" s="1"/>
  <c r="D33" i="12" s="1"/>
  <c r="D34" i="12" s="1"/>
  <c r="D35" i="12" s="1"/>
  <c r="D36" i="12"/>
  <c r="D37" i="12" s="1"/>
  <c r="D38" i="12" s="1"/>
  <c r="D39" i="12" s="1"/>
  <c r="D40" i="12" s="1"/>
  <c r="D41" i="12" s="1"/>
  <c r="D42" i="12" s="1"/>
  <c r="D43" i="12" s="1"/>
  <c r="D44" i="12"/>
  <c r="D45" i="12" s="1"/>
  <c r="D46" i="12" s="1"/>
  <c r="D47" i="12" s="1"/>
  <c r="D48" i="12" s="1"/>
  <c r="D49" i="12" s="1"/>
  <c r="D50" i="12" s="1"/>
  <c r="D51" i="12" s="1"/>
  <c r="D52" i="12" s="1"/>
  <c r="D53" i="12"/>
  <c r="D54" i="12" s="1"/>
  <c r="D55" i="12" s="1"/>
  <c r="D56" i="12" s="1"/>
  <c r="D57" i="12" s="1"/>
  <c r="D58" i="12" s="1"/>
  <c r="D59" i="12" s="1"/>
  <c r="D60" i="12" s="1"/>
  <c r="D61" i="12"/>
  <c r="D62" i="12" s="1"/>
  <c r="D63" i="12" s="1"/>
  <c r="D64" i="12" s="1"/>
  <c r="D65" i="12" s="1"/>
  <c r="D66" i="12" s="1"/>
  <c r="D67" i="12" s="1"/>
  <c r="D68" i="12" s="1"/>
  <c r="D69" i="12"/>
  <c r="D70" i="12" s="1"/>
  <c r="D71" i="12" s="1"/>
  <c r="D72" i="12" s="1"/>
  <c r="D73" i="12" s="1"/>
  <c r="D74" i="12" s="1"/>
  <c r="D75" i="12" s="1"/>
  <c r="D76" i="12" s="1"/>
  <c r="D77" i="12" s="1"/>
  <c r="D78" i="12"/>
  <c r="D79" i="12" s="1"/>
  <c r="D80" i="12" s="1"/>
  <c r="D81" i="12" s="1"/>
  <c r="D82" i="12" s="1"/>
  <c r="D83" i="12" s="1"/>
  <c r="D84" i="12" s="1"/>
  <c r="D85" i="12" s="1"/>
  <c r="D86" i="12" s="1"/>
  <c r="D87" i="12"/>
  <c r="D88" i="12" s="1"/>
  <c r="D89" i="12" s="1"/>
  <c r="D90" i="12" s="1"/>
  <c r="D91" i="12" s="1"/>
  <c r="D92" i="12" s="1"/>
  <c r="D93" i="12" s="1"/>
  <c r="D94" i="12" s="1"/>
  <c r="D95" i="12" s="1"/>
  <c r="D96" i="12"/>
  <c r="D97" i="12" s="1"/>
  <c r="D98" i="12" s="1"/>
  <c r="D99" i="12" s="1"/>
  <c r="D100" i="12" s="1"/>
  <c r="D101" i="12" s="1"/>
  <c r="D102" i="12" s="1"/>
  <c r="D103" i="12" s="1"/>
  <c r="D104" i="12"/>
  <c r="D105" i="12" s="1"/>
  <c r="D106" i="12" s="1"/>
  <c r="D107" i="12" s="1"/>
  <c r="D108" i="12" s="1"/>
  <c r="D109" i="12" s="1"/>
  <c r="D110" i="12" s="1"/>
  <c r="D111" i="12" s="1"/>
  <c r="D112" i="12" s="1"/>
  <c r="D113" i="12" s="1"/>
  <c r="D114" i="12" s="1"/>
  <c r="D115" i="12" s="1"/>
  <c r="D116" i="12" s="1"/>
  <c r="D117" i="12" s="1"/>
  <c r="D118" i="12" s="1"/>
  <c r="D119" i="12" s="1"/>
  <c r="D120" i="12" s="1"/>
  <c r="D121" i="12" s="1"/>
  <c r="D122" i="12" s="1"/>
  <c r="D123" i="12"/>
  <c r="D124" i="12" s="1"/>
  <c r="D125" i="12" s="1"/>
  <c r="D126" i="12" s="1"/>
  <c r="D127" i="12" s="1"/>
  <c r="D128" i="12" s="1"/>
  <c r="D129" i="12" s="1"/>
  <c r="D130" i="12" s="1"/>
  <c r="D131" i="12" s="1"/>
  <c r="D132" i="12"/>
  <c r="D133" i="12" s="1"/>
  <c r="D134" i="12" s="1"/>
  <c r="D135" i="12" s="1"/>
  <c r="D136" i="12" s="1"/>
  <c r="D137" i="12" s="1"/>
  <c r="D138" i="12" s="1"/>
  <c r="D139" i="12" s="1"/>
  <c r="D140" i="12" s="1"/>
  <c r="D141" i="12"/>
  <c r="D142" i="12" s="1"/>
  <c r="D143" i="12" s="1"/>
  <c r="D144" i="12" s="1"/>
  <c r="D145" i="12" s="1"/>
  <c r="D146" i="12" s="1"/>
  <c r="D147" i="12" s="1"/>
  <c r="D148" i="12" s="1"/>
  <c r="D149" i="12"/>
  <c r="D150" i="12" s="1"/>
  <c r="D151" i="12" s="1"/>
  <c r="D152" i="12" s="1"/>
  <c r="D153" i="12" s="1"/>
  <c r="D154" i="12" s="1"/>
  <c r="D155" i="12" s="1"/>
  <c r="D156" i="12" s="1"/>
  <c r="D157" i="12" s="1"/>
  <c r="D158" i="12"/>
  <c r="D159" i="12" s="1"/>
  <c r="D160" i="12" s="1"/>
  <c r="D161" i="12" s="1"/>
  <c r="D162" i="12" s="1"/>
  <c r="D163" i="12" s="1"/>
  <c r="D164" i="12" s="1"/>
  <c r="D165" i="12" s="1"/>
  <c r="D166" i="12"/>
  <c r="D167" i="12" s="1"/>
  <c r="D168" i="12" s="1"/>
  <c r="D169" i="12" s="1"/>
  <c r="D170" i="12" s="1"/>
  <c r="D171" i="12" s="1"/>
  <c r="D172" i="12" s="1"/>
  <c r="D173" i="12" s="1"/>
  <c r="D174" i="12" s="1"/>
  <c r="D175" i="12"/>
  <c r="D176" i="12" s="1"/>
  <c r="D177" i="12" s="1"/>
  <c r="D178" i="12" s="1"/>
  <c r="D179" i="12" s="1"/>
  <c r="D180" i="12" s="1"/>
  <c r="D181" i="12" s="1"/>
  <c r="D182" i="12" s="1"/>
  <c r="D183" i="12"/>
  <c r="D184" i="12" s="1"/>
  <c r="D185" i="12" s="1"/>
  <c r="D186" i="12" s="1"/>
  <c r="D187" i="12" s="1"/>
  <c r="D188" i="12" s="1"/>
  <c r="D189" i="12" s="1"/>
  <c r="D190" i="12"/>
  <c r="D191" i="12" s="1"/>
  <c r="D192" i="12" s="1"/>
  <c r="D193" i="12" s="1"/>
  <c r="D194" i="12" s="1"/>
  <c r="D195" i="12" s="1"/>
  <c r="D196" i="12" s="1"/>
  <c r="D197" i="12" s="1"/>
  <c r="D198" i="12" s="1"/>
  <c r="D199" i="12" s="1"/>
  <c r="D200" i="12" s="1"/>
  <c r="D201" i="12" s="1"/>
  <c r="D202" i="12" s="1"/>
  <c r="D203" i="12" s="1"/>
  <c r="D204" i="12" s="1"/>
  <c r="D205" i="12" s="1"/>
  <c r="D206" i="12" s="1"/>
  <c r="D207" i="12" s="1"/>
  <c r="D208" i="12" s="1"/>
  <c r="D209" i="12" s="1"/>
  <c r="D210" i="12" s="1"/>
  <c r="D211" i="12" s="1"/>
  <c r="D212" i="12" s="1"/>
  <c r="D213" i="12" s="1"/>
  <c r="D214" i="12" s="1"/>
  <c r="D215" i="12" s="1"/>
  <c r="D216" i="12" s="1"/>
  <c r="D217" i="12" s="1"/>
  <c r="D218" i="12" s="1"/>
  <c r="D219" i="12" s="1"/>
  <c r="D220" i="12"/>
  <c r="D221" i="12" s="1"/>
  <c r="D222" i="12" s="1"/>
  <c r="D223" i="12" s="1"/>
  <c r="D224" i="12" s="1"/>
  <c r="D225" i="12" s="1"/>
  <c r="D226" i="12" s="1"/>
  <c r="D227" i="12" s="1"/>
  <c r="D228" i="12" s="1"/>
  <c r="D229" i="12"/>
  <c r="D230" i="12" s="1"/>
  <c r="D231" i="12" s="1"/>
  <c r="D232" i="12" s="1"/>
  <c r="D233" i="12" s="1"/>
  <c r="D234" i="12" s="1"/>
  <c r="D235" i="12" s="1"/>
  <c r="D236" i="12" s="1"/>
  <c r="D237" i="12"/>
  <c r="D238" i="12" s="1"/>
  <c r="D239" i="12" s="1"/>
  <c r="D240" i="12" s="1"/>
  <c r="D241" i="12" s="1"/>
  <c r="D242" i="12" s="1"/>
  <c r="D243" i="12" s="1"/>
  <c r="D244" i="12" s="1"/>
  <c r="D245" i="12"/>
  <c r="D246" i="12" s="1"/>
  <c r="D247" i="12" s="1"/>
  <c r="D248" i="12" s="1"/>
  <c r="D249" i="12" s="1"/>
  <c r="D250" i="12" s="1"/>
  <c r="D251" i="12" s="1"/>
  <c r="D252" i="12"/>
  <c r="D253" i="12" s="1"/>
  <c r="D254" i="12" s="1"/>
  <c r="D255" i="12" s="1"/>
  <c r="D256" i="12" s="1"/>
  <c r="D257" i="12" s="1"/>
  <c r="D258" i="12" s="1"/>
  <c r="D259" i="12" s="1"/>
  <c r="D260" i="12" s="1"/>
  <c r="D261" i="12"/>
  <c r="D262" i="12" s="1"/>
  <c r="D263" i="12" s="1"/>
  <c r="D264" i="12" s="1"/>
  <c r="D265" i="12" s="1"/>
  <c r="D266" i="12" s="1"/>
  <c r="D267" i="12" s="1"/>
  <c r="D268" i="12" s="1"/>
  <c r="D269" i="12" s="1"/>
  <c r="D270" i="12"/>
  <c r="D271" i="12" s="1"/>
  <c r="D272" i="12" s="1"/>
  <c r="D273" i="12" s="1"/>
  <c r="D274" i="12" s="1"/>
  <c r="D275" i="12" s="1"/>
  <c r="D276" i="12" s="1"/>
  <c r="D277" i="12"/>
  <c r="D278" i="12" s="1"/>
  <c r="D279" i="12" s="1"/>
  <c r="D280" i="12" s="1"/>
  <c r="D281" i="12" s="1"/>
  <c r="D282" i="12" s="1"/>
  <c r="D283" i="12" s="1"/>
  <c r="D284" i="12" s="1"/>
  <c r="D285" i="12"/>
  <c r="D286" i="12" s="1"/>
  <c r="D287" i="12" s="1"/>
  <c r="D288" i="12" s="1"/>
  <c r="D289" i="12" s="1"/>
  <c r="D290" i="12" s="1"/>
  <c r="D291" i="12" s="1"/>
  <c r="D292" i="12" s="1"/>
  <c r="D293" i="12" s="1"/>
  <c r="D294" i="12" s="1"/>
  <c r="D295" i="12"/>
  <c r="D296" i="12" s="1"/>
  <c r="D297" i="12" s="1"/>
  <c r="D298" i="12" s="1"/>
  <c r="D299" i="12" s="1"/>
  <c r="D300" i="12" s="1"/>
  <c r="D301" i="12" s="1"/>
  <c r="D302" i="12" s="1"/>
  <c r="D303" i="12"/>
  <c r="D304" i="12" s="1"/>
  <c r="D305" i="12" s="1"/>
  <c r="D306" i="12" s="1"/>
  <c r="D307" i="12" s="1"/>
  <c r="D308" i="12" s="1"/>
  <c r="D309" i="12" s="1"/>
  <c r="D310" i="12" s="1"/>
  <c r="D311" i="12" s="1"/>
  <c r="D312" i="12"/>
  <c r="D313" i="12" s="1"/>
  <c r="D314" i="12" s="1"/>
  <c r="D315" i="12" s="1"/>
  <c r="D316" i="12" s="1"/>
  <c r="D317" i="12" s="1"/>
  <c r="D318" i="12" s="1"/>
  <c r="D319" i="12"/>
  <c r="D320" i="12" s="1"/>
  <c r="D321" i="12" s="1"/>
  <c r="D322" i="12" s="1"/>
  <c r="D323" i="12" s="1"/>
  <c r="D324" i="12" s="1"/>
  <c r="D325" i="12" s="1"/>
  <c r="D326" i="12" s="1"/>
  <c r="D327" i="12"/>
  <c r="D328" i="12" s="1"/>
  <c r="D329" i="12" s="1"/>
  <c r="D330" i="12" s="1"/>
  <c r="D331" i="12" s="1"/>
  <c r="D332" i="12" s="1"/>
  <c r="D333" i="12" s="1"/>
  <c r="D334" i="12" s="1"/>
  <c r="D335" i="12"/>
  <c r="D336" i="12" s="1"/>
  <c r="D337" i="12" s="1"/>
  <c r="D338" i="12" s="1"/>
  <c r="D339" i="12" s="1"/>
  <c r="D340" i="12" s="1"/>
  <c r="D341" i="12" s="1"/>
  <c r="D342" i="12" s="1"/>
  <c r="D343" i="12" s="1"/>
  <c r="D344" i="12" s="1"/>
  <c r="D345" i="12" s="1"/>
  <c r="D346" i="12" s="1"/>
  <c r="D347" i="12" s="1"/>
  <c r="D348" i="12" s="1"/>
  <c r="D349" i="12" s="1"/>
  <c r="D350" i="12" s="1"/>
  <c r="D351" i="12" s="1"/>
  <c r="D352" i="12" s="1"/>
  <c r="D353" i="12" s="1"/>
  <c r="D354" i="12" s="1"/>
  <c r="D355" i="12" s="1"/>
  <c r="D356" i="12" s="1"/>
  <c r="D357" i="12" s="1"/>
  <c r="D358" i="12" s="1"/>
  <c r="D359" i="12" s="1"/>
  <c r="D360" i="12" s="1"/>
  <c r="D361" i="12"/>
  <c r="D362" i="12" s="1"/>
  <c r="D363" i="12" s="1"/>
  <c r="D364" i="12" s="1"/>
  <c r="D365" i="12" s="1"/>
  <c r="D366" i="12" s="1"/>
  <c r="D367" i="12" s="1"/>
  <c r="D368" i="12" s="1"/>
  <c r="D369" i="12"/>
  <c r="D370" i="12" s="1"/>
  <c r="D371" i="12" s="1"/>
  <c r="D372" i="12" s="1"/>
  <c r="D373" i="12" s="1"/>
  <c r="D374" i="12" s="1"/>
  <c r="D375" i="12" s="1"/>
  <c r="D376" i="12" s="1"/>
  <c r="D377" i="12" s="1"/>
  <c r="D378" i="12"/>
  <c r="D379" i="12" s="1"/>
  <c r="D380" i="12" s="1"/>
  <c r="D381" i="12" s="1"/>
  <c r="D382" i="12" s="1"/>
  <c r="D383" i="12" s="1"/>
  <c r="D384" i="12" s="1"/>
  <c r="D385" i="12" s="1"/>
  <c r="D386" i="12" s="1"/>
  <c r="D387" i="12" s="1"/>
  <c r="D388" i="12" s="1"/>
  <c r="D389" i="12" s="1"/>
  <c r="D390" i="12" s="1"/>
  <c r="D391" i="12" s="1"/>
  <c r="D392" i="12" s="1"/>
  <c r="D393" i="12" s="1"/>
  <c r="D394" i="12" s="1"/>
  <c r="D395" i="12" s="1"/>
  <c r="D396" i="12" s="1"/>
  <c r="D397" i="12" s="1"/>
  <c r="D398" i="12" s="1"/>
  <c r="D399" i="12" s="1"/>
  <c r="D400" i="12" s="1"/>
  <c r="D401" i="12" s="1"/>
  <c r="D402" i="12"/>
  <c r="D403" i="12" s="1"/>
  <c r="D404" i="12" s="1"/>
  <c r="D405" i="12" s="1"/>
  <c r="D406" i="12" s="1"/>
  <c r="D407" i="12" s="1"/>
  <c r="D408" i="12" s="1"/>
  <c r="D409" i="12" s="1"/>
  <c r="D410" i="12"/>
  <c r="D411" i="12" s="1"/>
  <c r="D412" i="12" s="1"/>
  <c r="D413" i="12" s="1"/>
  <c r="D414" i="12" s="1"/>
  <c r="D415" i="12" s="1"/>
  <c r="D416" i="12" s="1"/>
  <c r="D417" i="12" s="1"/>
  <c r="D418" i="12"/>
  <c r="D419" i="12" s="1"/>
  <c r="D420" i="12" s="1"/>
  <c r="D421" i="12" s="1"/>
  <c r="D422" i="12" s="1"/>
  <c r="D423" i="12" s="1"/>
  <c r="D424" i="12" s="1"/>
  <c r="D425" i="12" s="1"/>
  <c r="D426" i="12" s="1"/>
  <c r="D427" i="12"/>
  <c r="D428" i="12" s="1"/>
  <c r="D429" i="12" s="1"/>
  <c r="D430" i="12" s="1"/>
  <c r="D431" i="12" s="1"/>
  <c r="D432" i="12" s="1"/>
  <c r="D433" i="12" s="1"/>
  <c r="D434" i="12" s="1"/>
  <c r="D435" i="12"/>
  <c r="D436" i="12" s="1"/>
  <c r="D437" i="12" s="1"/>
  <c r="D438" i="12" s="1"/>
  <c r="D439" i="12" s="1"/>
  <c r="D440" i="12" s="1"/>
  <c r="D441" i="12" s="1"/>
  <c r="D442" i="12" s="1"/>
  <c r="D443" i="12" s="1"/>
  <c r="D444" i="12" s="1"/>
  <c r="D445" i="12" s="1"/>
  <c r="D446" i="12" s="1"/>
  <c r="D447" i="12" s="1"/>
  <c r="D448" i="12" s="1"/>
  <c r="D449" i="12" s="1"/>
  <c r="D450" i="12" s="1"/>
  <c r="D451" i="12" s="1"/>
  <c r="D452" i="12" s="1"/>
  <c r="D453" i="12" s="1"/>
  <c r="D454" i="12" s="1"/>
  <c r="D455" i="12" s="1"/>
  <c r="D456" i="12" s="1"/>
  <c r="D457" i="12" s="1"/>
  <c r="D458" i="12" s="1"/>
  <c r="D459" i="12"/>
  <c r="D460" i="12" s="1"/>
  <c r="D461" i="12" s="1"/>
  <c r="D462" i="12" s="1"/>
  <c r="D463" i="12" s="1"/>
  <c r="D464" i="12" s="1"/>
  <c r="D465" i="12" s="1"/>
  <c r="D466" i="12" s="1"/>
  <c r="D467" i="12" s="1"/>
  <c r="D468" i="12"/>
  <c r="D469" i="12" s="1"/>
  <c r="D470" i="12" s="1"/>
  <c r="D471" i="12" s="1"/>
  <c r="D472" i="12" s="1"/>
  <c r="D473" i="12" s="1"/>
  <c r="D474" i="12" s="1"/>
  <c r="D475" i="12" s="1"/>
  <c r="D476" i="12" s="1"/>
  <c r="D477" i="12" s="1"/>
  <c r="D478" i="12"/>
  <c r="D479" i="12" s="1"/>
  <c r="D480" i="12" s="1"/>
  <c r="D481" i="12" s="1"/>
  <c r="D482" i="12" s="1"/>
  <c r="D483" i="12" s="1"/>
  <c r="D484" i="12" s="1"/>
  <c r="D485" i="12" s="1"/>
  <c r="D486" i="12"/>
  <c r="D487" i="12" s="1"/>
  <c r="D488" i="12" s="1"/>
  <c r="D489" i="12" s="1"/>
  <c r="D490" i="12" s="1"/>
  <c r="D491" i="12" s="1"/>
  <c r="D492" i="12" s="1"/>
  <c r="D493" i="12" s="1"/>
  <c r="D494" i="12"/>
  <c r="D495" i="12" s="1"/>
  <c r="D496" i="12" s="1"/>
  <c r="D497" i="12" s="1"/>
  <c r="D498" i="12" s="1"/>
  <c r="D499" i="12" s="1"/>
  <c r="D500" i="12" s="1"/>
  <c r="D501" i="12" s="1"/>
  <c r="D502" i="12" s="1"/>
  <c r="D503" i="12" s="1"/>
  <c r="D504" i="12"/>
  <c r="D505" i="12" s="1"/>
  <c r="D506" i="12" s="1"/>
  <c r="D507" i="12" s="1"/>
  <c r="D508" i="12" s="1"/>
  <c r="D509" i="12" s="1"/>
  <c r="D510" i="12" s="1"/>
  <c r="D511" i="12" s="1"/>
  <c r="D512" i="12" s="1"/>
  <c r="D513" i="12"/>
  <c r="D514" i="12" s="1"/>
  <c r="D515" i="12" s="1"/>
  <c r="D516" i="12" s="1"/>
  <c r="D517" i="12" s="1"/>
  <c r="D518" i="12" s="1"/>
  <c r="D519" i="12" s="1"/>
  <c r="D520" i="12" s="1"/>
  <c r="D521" i="12" s="1"/>
  <c r="D522" i="12" s="1"/>
  <c r="D523" i="12"/>
  <c r="D524" i="12" s="1"/>
  <c r="D525" i="12" s="1"/>
  <c r="D526" i="12" s="1"/>
  <c r="D527" i="12" s="1"/>
  <c r="D528" i="12" s="1"/>
  <c r="D529" i="12" s="1"/>
  <c r="D530" i="12" s="1"/>
  <c r="D531" i="12" s="1"/>
  <c r="D532" i="12" s="1"/>
  <c r="D533" i="12"/>
  <c r="D534" i="12" s="1"/>
  <c r="D535" i="12" s="1"/>
  <c r="D536" i="12" s="1"/>
  <c r="D537" i="12" s="1"/>
  <c r="D538" i="12" s="1"/>
  <c r="D539" i="12" s="1"/>
  <c r="D540" i="12" s="1"/>
  <c r="D541" i="12" s="1"/>
  <c r="D542" i="12" s="1"/>
  <c r="D543" i="12" s="1"/>
  <c r="D544" i="12" s="1"/>
  <c r="D545" i="12" s="1"/>
  <c r="D546" i="12" s="1"/>
  <c r="D547" i="12" s="1"/>
  <c r="D548" i="12" s="1"/>
  <c r="D549" i="12" s="1"/>
  <c r="D550" i="12" s="1"/>
  <c r="D551" i="12" s="1"/>
  <c r="D552" i="12" s="1"/>
  <c r="D553" i="12" s="1"/>
  <c r="D554" i="12" s="1"/>
  <c r="D555" i="12"/>
  <c r="D556" i="12" s="1"/>
  <c r="D557" i="12" s="1"/>
  <c r="D558" i="12" s="1"/>
  <c r="D559" i="12" s="1"/>
  <c r="D560" i="12" s="1"/>
  <c r="D561" i="12" s="1"/>
  <c r="D562" i="12" s="1"/>
  <c r="D563" i="12"/>
  <c r="D564" i="12" s="1"/>
  <c r="D565" i="12" s="1"/>
  <c r="D566" i="12" s="1"/>
  <c r="D567" i="12" s="1"/>
  <c r="D568" i="12" s="1"/>
  <c r="D569" i="12" s="1"/>
  <c r="D570" i="12"/>
  <c r="D571" i="12" s="1"/>
  <c r="D572" i="12" s="1"/>
  <c r="D573" i="12" s="1"/>
  <c r="D574" i="12" s="1"/>
  <c r="D575" i="12" s="1"/>
  <c r="D576" i="12" s="1"/>
  <c r="D577" i="12"/>
  <c r="D578" i="12" s="1"/>
  <c r="D579" i="12" s="1"/>
  <c r="D580" i="12" s="1"/>
  <c r="D581" i="12" s="1"/>
  <c r="D582" i="12" s="1"/>
  <c r="D583" i="12" s="1"/>
  <c r="D584" i="12" s="1"/>
  <c r="D585" i="12" s="1"/>
  <c r="D586" i="12" s="1"/>
  <c r="D587" i="12" s="1"/>
  <c r="D588" i="12" s="1"/>
  <c r="D589" i="12"/>
  <c r="D590" i="12" s="1"/>
  <c r="D591" i="12" s="1"/>
  <c r="D592" i="12" s="1"/>
  <c r="D593" i="12" s="1"/>
  <c r="D594" i="12" s="1"/>
  <c r="D595" i="12" s="1"/>
  <c r="D596" i="12"/>
  <c r="D597" i="12" s="1"/>
  <c r="D598" i="12" s="1"/>
  <c r="D599" i="12" s="1"/>
  <c r="D600" i="12" s="1"/>
  <c r="D601" i="12" s="1"/>
  <c r="D602" i="12" s="1"/>
  <c r="D603" i="12" s="1"/>
  <c r="D604" i="12" s="1"/>
  <c r="D605" i="12"/>
  <c r="D606" i="12" s="1"/>
  <c r="D607" i="12" s="1"/>
  <c r="D608" i="12" s="1"/>
  <c r="D609" i="12" s="1"/>
  <c r="D610" i="12" s="1"/>
  <c r="D611" i="12" s="1"/>
  <c r="D612" i="12" s="1"/>
  <c r="D613" i="12" s="1"/>
  <c r="D614" i="12" s="1"/>
  <c r="D615" i="12" s="1"/>
  <c r="D616" i="12" s="1"/>
  <c r="D617" i="12" s="1"/>
  <c r="D618" i="12" s="1"/>
  <c r="D619" i="12" s="1"/>
  <c r="D620" i="12" s="1"/>
  <c r="D621" i="12" s="1"/>
  <c r="D622" i="12" s="1"/>
  <c r="D623" i="12" s="1"/>
  <c r="D624" i="12"/>
  <c r="D625" i="12" s="1"/>
  <c r="D626" i="12" s="1"/>
  <c r="D627" i="12" s="1"/>
  <c r="D628" i="12" s="1"/>
  <c r="D629" i="12" s="1"/>
  <c r="D630" i="12" s="1"/>
  <c r="D631" i="12" s="1"/>
  <c r="D632" i="12" s="1"/>
  <c r="D633" i="12" s="1"/>
  <c r="D634" i="12" s="1"/>
  <c r="D635" i="12" s="1"/>
  <c r="D636" i="12" s="1"/>
  <c r="D637" i="12" s="1"/>
  <c r="D638" i="12" s="1"/>
  <c r="D639" i="12" s="1"/>
  <c r="D640" i="12" s="1"/>
  <c r="D641" i="12" s="1"/>
  <c r="D642" i="12" s="1"/>
  <c r="D643" i="12" s="1"/>
  <c r="D644" i="12" s="1"/>
  <c r="D645" i="12" s="1"/>
  <c r="D646" i="12" s="1"/>
  <c r="D647" i="12" s="1"/>
  <c r="D648" i="12" s="1"/>
  <c r="D649" i="12"/>
  <c r="D650" i="12" s="1"/>
  <c r="D651" i="12" s="1"/>
  <c r="D652" i="12" s="1"/>
  <c r="D653" i="12" s="1"/>
  <c r="D654" i="12" s="1"/>
  <c r="D655" i="12" s="1"/>
  <c r="D656" i="12"/>
  <c r="D657" i="12" s="1"/>
  <c r="D658" i="12" s="1"/>
  <c r="D659" i="12" s="1"/>
  <c r="D660" i="12" s="1"/>
  <c r="D661" i="12" s="1"/>
  <c r="D662" i="12" s="1"/>
  <c r="D663" i="12" s="1"/>
  <c r="D664" i="12" s="1"/>
  <c r="D665" i="12" s="1"/>
  <c r="D666" i="12" s="1"/>
  <c r="D667" i="12" s="1"/>
  <c r="D668" i="12" s="1"/>
  <c r="D669" i="12"/>
  <c r="D670" i="12" s="1"/>
  <c r="D671" i="12" s="1"/>
  <c r="D672" i="12" s="1"/>
  <c r="D673" i="12" s="1"/>
  <c r="D674" i="12" s="1"/>
  <c r="D675" i="12" s="1"/>
  <c r="D676" i="12" s="1"/>
  <c r="D677" i="12"/>
  <c r="D678" i="12" s="1"/>
  <c r="D679" i="12" s="1"/>
  <c r="D680" i="12" s="1"/>
  <c r="D681" i="12" s="1"/>
  <c r="D682" i="12" s="1"/>
  <c r="D683" i="12" s="1"/>
  <c r="D684" i="12" s="1"/>
  <c r="D685" i="12"/>
  <c r="D686" i="12" s="1"/>
  <c r="D687" i="12" s="1"/>
  <c r="D688" i="12" s="1"/>
  <c r="D689" i="12" s="1"/>
  <c r="D690" i="12" s="1"/>
  <c r="D691" i="12" s="1"/>
  <c r="D692" i="12" s="1"/>
  <c r="D693" i="12"/>
  <c r="D694" i="12" s="1"/>
  <c r="D695" i="12" s="1"/>
  <c r="D696" i="12" s="1"/>
  <c r="D697" i="12" s="1"/>
  <c r="D698" i="12" s="1"/>
  <c r="D699" i="12" s="1"/>
  <c r="D700" i="12" s="1"/>
  <c r="D701" i="12"/>
  <c r="D702" i="12" s="1"/>
  <c r="D703" i="12" s="1"/>
  <c r="D704" i="12" s="1"/>
  <c r="D705" i="12" s="1"/>
  <c r="D706" i="12" s="1"/>
  <c r="D707" i="12" s="1"/>
  <c r="D708" i="12" s="1"/>
  <c r="D709" i="12"/>
  <c r="D710" i="12" s="1"/>
  <c r="D711" i="12" s="1"/>
  <c r="D712" i="12" s="1"/>
  <c r="D713" i="12" s="1"/>
  <c r="D714" i="12" s="1"/>
  <c r="D715" i="12" s="1"/>
  <c r="D716" i="12" s="1"/>
  <c r="D717" i="12"/>
  <c r="D718" i="12" s="1"/>
  <c r="D719" i="12" s="1"/>
  <c r="D720" i="12" s="1"/>
  <c r="D721" i="12" s="1"/>
  <c r="D722" i="12" s="1"/>
  <c r="D723" i="12" s="1"/>
  <c r="D724" i="12" s="1"/>
  <c r="D725" i="12"/>
  <c r="D726" i="12" s="1"/>
  <c r="D727" i="12" s="1"/>
  <c r="D728" i="12" s="1"/>
  <c r="D729" i="12" s="1"/>
  <c r="D730" i="12" s="1"/>
  <c r="D731" i="12" s="1"/>
  <c r="D732" i="12" s="1"/>
  <c r="D733" i="12" s="1"/>
  <c r="D734" i="12"/>
  <c r="D735" i="12" s="1"/>
  <c r="D736" i="12" s="1"/>
  <c r="D737" i="12" s="1"/>
  <c r="D738" i="12" s="1"/>
  <c r="D739" i="12" s="1"/>
  <c r="D740" i="12" s="1"/>
  <c r="D741" i="12" s="1"/>
  <c r="D742" i="12" s="1"/>
  <c r="D743" i="12"/>
  <c r="D744" i="12" s="1"/>
  <c r="D745" i="12" s="1"/>
  <c r="D746" i="12" s="1"/>
  <c r="D747" i="12" s="1"/>
  <c r="D748" i="12" s="1"/>
  <c r="D749" i="12" s="1"/>
  <c r="D750" i="12" s="1"/>
  <c r="D751" i="12"/>
  <c r="D752" i="12" s="1"/>
  <c r="D753" i="12" s="1"/>
  <c r="D754" i="12" s="1"/>
  <c r="D755" i="12" s="1"/>
  <c r="D756" i="12" s="1"/>
  <c r="D757" i="12" s="1"/>
  <c r="D758" i="12" s="1"/>
  <c r="D759" i="12"/>
  <c r="D760" i="12" s="1"/>
  <c r="D761" i="12" s="1"/>
  <c r="D762" i="12" s="1"/>
  <c r="D763" i="12" s="1"/>
  <c r="D764" i="12" s="1"/>
  <c r="D765" i="12" s="1"/>
  <c r="D766" i="12" s="1"/>
  <c r="D767" i="12"/>
  <c r="D768" i="12" s="1"/>
  <c r="D769" i="12" s="1"/>
  <c r="D770" i="12" s="1"/>
  <c r="D771" i="12" s="1"/>
  <c r="D772" i="12" s="1"/>
  <c r="D773" i="12" s="1"/>
  <c r="D774" i="12" s="1"/>
  <c r="D775" i="12"/>
  <c r="D776" i="12" s="1"/>
  <c r="D777" i="12" s="1"/>
  <c r="D778" i="12" s="1"/>
  <c r="D779" i="12" s="1"/>
  <c r="D780" i="12" s="1"/>
  <c r="D781" i="12" s="1"/>
  <c r="D782" i="12" s="1"/>
  <c r="D783" i="12" s="1"/>
  <c r="D784" i="12"/>
  <c r="D785" i="12" s="1"/>
  <c r="D786" i="12" s="1"/>
  <c r="D787" i="12" s="1"/>
  <c r="D788" i="12" s="1"/>
  <c r="D789" i="12" s="1"/>
  <c r="D790" i="12" s="1"/>
  <c r="D791" i="12"/>
  <c r="D792" i="12" s="1"/>
  <c r="D793" i="12" s="1"/>
  <c r="D794" i="12" s="1"/>
  <c r="D795" i="12" s="1"/>
  <c r="D796" i="12" s="1"/>
  <c r="D797" i="12" s="1"/>
  <c r="D798" i="12" s="1"/>
  <c r="D799" i="12" s="1"/>
  <c r="D800" i="12" s="1"/>
  <c r="D801" i="12" s="1"/>
  <c r="D802" i="12" s="1"/>
  <c r="D803" i="12" s="1"/>
  <c r="D804" i="12" s="1"/>
  <c r="D805" i="12" s="1"/>
  <c r="D806" i="12" s="1"/>
  <c r="D807" i="12"/>
  <c r="D808" i="12" s="1"/>
  <c r="D809" i="12" s="1"/>
  <c r="D810" i="12" s="1"/>
  <c r="D811" i="12" s="1"/>
  <c r="D812" i="12" s="1"/>
  <c r="D813" i="12" s="1"/>
  <c r="D814" i="12" s="1"/>
  <c r="D815" i="12" s="1"/>
  <c r="D816" i="12"/>
  <c r="D817" i="12" s="1"/>
  <c r="D818" i="12" s="1"/>
  <c r="D819" i="12" s="1"/>
  <c r="D820" i="12" s="1"/>
  <c r="D821" i="12" s="1"/>
  <c r="D822" i="12" s="1"/>
  <c r="D823" i="12" s="1"/>
  <c r="D824" i="12" s="1"/>
  <c r="D825" i="12"/>
  <c r="D826" i="12" s="1"/>
  <c r="D827" i="12" s="1"/>
  <c r="D828" i="12" s="1"/>
  <c r="D829" i="12" s="1"/>
  <c r="D830" i="12" s="1"/>
  <c r="D831" i="12" s="1"/>
  <c r="D832" i="12" s="1"/>
  <c r="D833" i="12" s="1"/>
  <c r="D834" i="12" s="1"/>
  <c r="D835" i="12" s="1"/>
  <c r="D836" i="12" s="1"/>
  <c r="D837" i="12" s="1"/>
  <c r="D838" i="12" s="1"/>
  <c r="D839" i="12" s="1"/>
  <c r="D840" i="12" s="1"/>
  <c r="D841" i="12" s="1"/>
  <c r="D842" i="12" s="1"/>
  <c r="D843" i="12" s="1"/>
  <c r="D844" i="12" s="1"/>
  <c r="D845" i="12" s="1"/>
  <c r="D846" i="12"/>
  <c r="D847" i="12" s="1"/>
  <c r="D848" i="12" s="1"/>
  <c r="D849" i="12" s="1"/>
  <c r="D850" i="12" s="1"/>
  <c r="D851" i="12" s="1"/>
  <c r="D852" i="12" s="1"/>
  <c r="D853" i="12" s="1"/>
  <c r="D854" i="12" s="1"/>
  <c r="D855" i="12"/>
  <c r="D856" i="12" s="1"/>
  <c r="D857" i="12" s="1"/>
  <c r="D858" i="12" s="1"/>
  <c r="D859" i="12" s="1"/>
  <c r="D860" i="12" s="1"/>
  <c r="D861" i="12" s="1"/>
  <c r="D862" i="12" s="1"/>
  <c r="D863" i="12"/>
  <c r="D864" i="12" s="1"/>
  <c r="D865" i="12" s="1"/>
  <c r="D866" i="12" s="1"/>
  <c r="D867" i="12" s="1"/>
  <c r="D868" i="12" s="1"/>
  <c r="D869" i="12" s="1"/>
  <c r="D870" i="12" s="1"/>
  <c r="D871" i="12" s="1"/>
  <c r="D872" i="12"/>
  <c r="D873" i="12" s="1"/>
  <c r="D874" i="12" s="1"/>
  <c r="D875" i="12" s="1"/>
  <c r="D876" i="12" s="1"/>
  <c r="D877" i="12" s="1"/>
  <c r="D878" i="12" s="1"/>
  <c r="D879" i="12" s="1"/>
  <c r="D880" i="12" s="1"/>
  <c r="D881" i="12" s="1"/>
  <c r="D882" i="12"/>
  <c r="D883" i="12" s="1"/>
  <c r="D884" i="12" s="1"/>
  <c r="D885" i="12" s="1"/>
  <c r="D886" i="12" s="1"/>
  <c r="D887" i="12" s="1"/>
  <c r="D888" i="12" s="1"/>
  <c r="D889" i="12"/>
  <c r="D890" i="12" s="1"/>
  <c r="D891" i="12" s="1"/>
  <c r="D892" i="12" s="1"/>
  <c r="D893" i="12" s="1"/>
  <c r="D894" i="12" s="1"/>
  <c r="D895" i="12" s="1"/>
  <c r="D896" i="12"/>
  <c r="D897" i="12" s="1"/>
  <c r="D898" i="12" s="1"/>
  <c r="D899" i="12" s="1"/>
  <c r="D900" i="12" s="1"/>
  <c r="D901" i="12" s="1"/>
  <c r="D902" i="12" s="1"/>
  <c r="D903" i="12" s="1"/>
  <c r="D904" i="12" s="1"/>
  <c r="D905" i="12"/>
  <c r="D906" i="12" s="1"/>
  <c r="D907" i="12" s="1"/>
  <c r="D908" i="12" s="1"/>
  <c r="D909" i="12" s="1"/>
  <c r="D910" i="12" s="1"/>
  <c r="D911" i="12" s="1"/>
  <c r="D912" i="12" s="1"/>
  <c r="D913" i="12" s="1"/>
  <c r="D914" i="12" s="1"/>
  <c r="D915" i="12" s="1"/>
  <c r="D916" i="12" s="1"/>
  <c r="D917" i="12" s="1"/>
  <c r="D918" i="12" s="1"/>
  <c r="D919" i="12" s="1"/>
  <c r="D920" i="12" s="1"/>
  <c r="D921" i="12" s="1"/>
  <c r="D922" i="12"/>
  <c r="D923" i="12" s="1"/>
  <c r="D924" i="12" s="1"/>
  <c r="D925" i="12" s="1"/>
  <c r="D926" i="12" s="1"/>
  <c r="D927" i="12" s="1"/>
  <c r="D928" i="12" s="1"/>
  <c r="D929" i="12" s="1"/>
  <c r="D930" i="12" s="1"/>
  <c r="D931" i="12" s="1"/>
  <c r="D932" i="12" s="1"/>
  <c r="D933" i="12" s="1"/>
  <c r="D934" i="12" s="1"/>
  <c r="D935" i="12" s="1"/>
  <c r="D936" i="12" s="1"/>
  <c r="D937" i="12" s="1"/>
  <c r="D938" i="12" s="1"/>
  <c r="D939" i="12" s="1"/>
  <c r="D940" i="12" s="1"/>
  <c r="D941" i="12" s="1"/>
  <c r="D942" i="12" s="1"/>
  <c r="D943" i="12" s="1"/>
  <c r="D944" i="12" s="1"/>
  <c r="D945" i="12" s="1"/>
  <c r="D946" i="12"/>
  <c r="D947" i="12" s="1"/>
  <c r="D948" i="12" s="1"/>
  <c r="D949" i="12" s="1"/>
  <c r="D950" i="12" s="1"/>
  <c r="D951" i="12" s="1"/>
  <c r="D952" i="12" s="1"/>
  <c r="D953" i="12"/>
  <c r="D954" i="12" s="1"/>
  <c r="D955" i="12" s="1"/>
  <c r="D956" i="12" s="1"/>
  <c r="D957" i="12" s="1"/>
  <c r="D958" i="12" s="1"/>
  <c r="D959" i="12" s="1"/>
  <c r="D960" i="12" s="1"/>
  <c r="D961" i="12" s="1"/>
  <c r="D962" i="12"/>
  <c r="D963" i="12" s="1"/>
  <c r="D964" i="12" s="1"/>
  <c r="D965" i="12" s="1"/>
  <c r="D966" i="12" s="1"/>
  <c r="D967" i="12" s="1"/>
  <c r="D968" i="12" s="1"/>
  <c r="D969" i="12" s="1"/>
  <c r="D970" i="12" s="1"/>
  <c r="D971" i="12" s="1"/>
  <c r="D972" i="12" s="1"/>
  <c r="D973" i="12" s="1"/>
  <c r="D974" i="12" s="1"/>
  <c r="D975" i="12" s="1"/>
  <c r="D976" i="12" s="1"/>
  <c r="D977" i="12" s="1"/>
  <c r="D978" i="12" s="1"/>
  <c r="D979" i="12"/>
  <c r="D980" i="12" s="1"/>
  <c r="D981" i="12" s="1"/>
  <c r="D982" i="12" s="1"/>
  <c r="D983" i="12" s="1"/>
  <c r="D984" i="12" s="1"/>
  <c r="D985" i="12" s="1"/>
  <c r="D986" i="12"/>
  <c r="D987" i="12" s="1"/>
  <c r="D988" i="12" s="1"/>
  <c r="D989" i="12" s="1"/>
  <c r="D990" i="12" s="1"/>
  <c r="D991" i="12" s="1"/>
  <c r="D992" i="12" s="1"/>
  <c r="D993" i="12" s="1"/>
  <c r="D994" i="12"/>
  <c r="D995" i="12" s="1"/>
  <c r="D996" i="12" s="1"/>
  <c r="D997" i="12" s="1"/>
  <c r="D998" i="12" s="1"/>
  <c r="D999" i="12" s="1"/>
  <c r="D1000" i="12" s="1"/>
  <c r="D1001" i="12" s="1"/>
  <c r="D1002" i="12" s="1"/>
  <c r="D1003" i="12" s="1"/>
  <c r="D1004" i="12"/>
  <c r="D1005" i="12" s="1"/>
  <c r="D1006" i="12" s="1"/>
  <c r="D1007" i="12" s="1"/>
  <c r="D1008" i="12" s="1"/>
  <c r="D1009" i="12" s="1"/>
  <c r="D1010" i="12" s="1"/>
  <c r="D1011" i="12" s="1"/>
  <c r="D1012" i="12" s="1"/>
  <c r="D1013" i="12" s="1"/>
  <c r="D1014" i="12" s="1"/>
  <c r="D1015" i="12" s="1"/>
  <c r="D1016" i="12" s="1"/>
  <c r="D1017" i="12" s="1"/>
  <c r="D1018" i="12" s="1"/>
  <c r="D1019" i="12" s="1"/>
  <c r="D1020" i="12"/>
  <c r="D1021" i="12" s="1"/>
  <c r="D1022" i="12" s="1"/>
  <c r="D1023" i="12" s="1"/>
  <c r="D1024" i="12" s="1"/>
  <c r="D1025" i="12" s="1"/>
  <c r="D1026" i="12" s="1"/>
  <c r="D1027" i="12" s="1"/>
  <c r="D1028" i="12"/>
  <c r="D1029" i="12" s="1"/>
  <c r="D1030" i="12" s="1"/>
  <c r="D1031" i="12" s="1"/>
  <c r="D1032" i="12" s="1"/>
  <c r="D1033" i="12" s="1"/>
  <c r="D1034" i="12" s="1"/>
  <c r="D1035" i="12"/>
  <c r="D1036" i="12" s="1"/>
  <c r="D1037" i="12" s="1"/>
  <c r="D1038" i="12" s="1"/>
  <c r="D1039" i="12" s="1"/>
  <c r="D1040" i="12" s="1"/>
  <c r="D1041" i="12" s="1"/>
  <c r="D1042" i="12" s="1"/>
  <c r="D1043" i="12" s="1"/>
  <c r="D1044" i="12"/>
  <c r="D1045" i="12" s="1"/>
  <c r="D1046" i="12" s="1"/>
  <c r="D1047" i="12" s="1"/>
  <c r="D1048" i="12" s="1"/>
  <c r="D1049" i="12" s="1"/>
  <c r="D1050" i="12" s="1"/>
  <c r="D1051" i="12" s="1"/>
  <c r="D1052" i="12"/>
  <c r="D1053" i="12" s="1"/>
  <c r="D1054" i="12" s="1"/>
  <c r="D1055" i="12" s="1"/>
  <c r="D1056" i="12" s="1"/>
  <c r="D1057" i="12" s="1"/>
  <c r="D1058" i="12" s="1"/>
  <c r="D1059" i="12" s="1"/>
  <c r="D1060" i="12" s="1"/>
  <c r="D1061" i="12" s="1"/>
  <c r="D1062" i="12" s="1"/>
  <c r="D1063" i="12" s="1"/>
  <c r="D1064" i="12" s="1"/>
  <c r="D1065" i="12" s="1"/>
  <c r="D1066" i="12" s="1"/>
  <c r="D1067" i="12" s="1"/>
  <c r="D1068" i="12" s="1"/>
  <c r="D1069" i="12" s="1"/>
  <c r="D1070" i="12" s="1"/>
  <c r="D1071" i="12" s="1"/>
  <c r="D1072" i="12" s="1"/>
  <c r="D1073" i="12" s="1"/>
  <c r="D1074" i="12" s="1"/>
  <c r="D1075" i="12" s="1"/>
  <c r="D1076" i="12" s="1"/>
  <c r="D1077" i="12" s="1"/>
  <c r="D1078" i="12" s="1"/>
  <c r="D1079" i="12"/>
  <c r="D1080" i="12" s="1"/>
  <c r="D1081" i="12" s="1"/>
  <c r="D1082" i="12" s="1"/>
  <c r="D1083" i="12" s="1"/>
  <c r="D1084" i="12" s="1"/>
  <c r="D1085" i="12" s="1"/>
  <c r="D1086" i="12"/>
  <c r="D1087" i="12" s="1"/>
  <c r="D1088" i="12" s="1"/>
  <c r="D1089" i="12" s="1"/>
  <c r="D1090" i="12" s="1"/>
  <c r="D1091" i="12" s="1"/>
  <c r="D1092" i="12" s="1"/>
  <c r="D1093" i="12"/>
  <c r="D1094" i="12" s="1"/>
  <c r="D1095" i="12" s="1"/>
  <c r="D1096" i="12" s="1"/>
  <c r="D1097" i="12" s="1"/>
  <c r="D1098" i="12" s="1"/>
  <c r="D1099" i="12" s="1"/>
  <c r="D1100" i="12" s="1"/>
  <c r="D1101" i="12" s="1"/>
  <c r="D1102" i="12" s="1"/>
  <c r="D1103" i="12" s="1"/>
  <c r="D1104" i="12" s="1"/>
  <c r="D1105" i="12" s="1"/>
  <c r="D1106" i="12" s="1"/>
  <c r="D1107" i="12" s="1"/>
  <c r="D1108" i="12" s="1"/>
  <c r="D1109" i="12" s="1"/>
  <c r="D1110" i="12"/>
  <c r="D1111" i="12" s="1"/>
  <c r="D1112" i="12" s="1"/>
  <c r="D1113" i="12" s="1"/>
  <c r="D1114" i="12" s="1"/>
  <c r="D1115" i="12" s="1"/>
  <c r="D1116" i="12" s="1"/>
  <c r="D1117" i="12" s="1"/>
  <c r="D1118" i="12"/>
  <c r="D1119" i="12" s="1"/>
  <c r="D1120" i="12" s="1"/>
  <c r="D1121" i="12" s="1"/>
  <c r="D1122" i="12" s="1"/>
  <c r="D1123" i="12" s="1"/>
  <c r="D1124" i="12" s="1"/>
  <c r="D1125" i="12" s="1"/>
  <c r="D1126" i="12" s="1"/>
  <c r="D1127" i="12" s="1"/>
  <c r="D1128" i="12" s="1"/>
  <c r="D1129" i="12" s="1"/>
  <c r="D1130" i="12" s="1"/>
  <c r="D1131" i="12" s="1"/>
  <c r="D1132" i="12" s="1"/>
  <c r="D1133" i="12" s="1"/>
  <c r="D1134" i="12" s="1"/>
  <c r="D1135" i="12" s="1"/>
  <c r="D1136" i="12" s="1"/>
  <c r="D1137" i="12" s="1"/>
  <c r="D1138" i="12" s="1"/>
  <c r="D1139" i="12"/>
  <c r="D1140" i="12" s="1"/>
  <c r="D1141" i="12" s="1"/>
  <c r="D1142" i="12" s="1"/>
  <c r="D1143" i="12" s="1"/>
  <c r="D1144" i="12" s="1"/>
  <c r="D1145" i="12" s="1"/>
  <c r="D1146" i="12" s="1"/>
  <c r="D1147" i="12" s="1"/>
  <c r="D1148" i="12" s="1"/>
  <c r="D1149" i="12" s="1"/>
  <c r="D1150" i="12" s="1"/>
  <c r="D1151" i="12" s="1"/>
  <c r="D1152" i="12" s="1"/>
  <c r="D1153" i="12" s="1"/>
  <c r="D1154" i="12"/>
  <c r="D1155" i="12" s="1"/>
  <c r="D1156" i="12" s="1"/>
  <c r="D1157" i="12" s="1"/>
  <c r="D1158" i="12" s="1"/>
  <c r="D1159" i="12" s="1"/>
  <c r="D1160" i="12" s="1"/>
  <c r="D1161" i="12" s="1"/>
  <c r="D1162" i="12" s="1"/>
  <c r="D1163" i="12"/>
  <c r="D1164" i="12" s="1"/>
  <c r="D1165" i="12" s="1"/>
  <c r="D1166" i="12" s="1"/>
  <c r="D1167" i="12" s="1"/>
  <c r="D1168" i="12" s="1"/>
  <c r="D1169" i="12" s="1"/>
  <c r="D1170" i="12" s="1"/>
  <c r="D1171" i="12" s="1"/>
  <c r="D1172" i="12"/>
  <c r="D1173" i="12" s="1"/>
  <c r="D1174" i="12" s="1"/>
  <c r="D1175" i="12" s="1"/>
  <c r="D1176" i="12" s="1"/>
  <c r="D1177" i="12" s="1"/>
  <c r="D1178" i="12" s="1"/>
  <c r="D1179" i="12" s="1"/>
  <c r="D1180" i="12"/>
  <c r="D1181" i="12" s="1"/>
  <c r="D1182" i="12" s="1"/>
  <c r="D1183" i="12" s="1"/>
  <c r="D1184" i="12" s="1"/>
  <c r="D1185" i="12" s="1"/>
  <c r="D1186" i="12" s="1"/>
  <c r="D1187" i="12" s="1"/>
  <c r="D1188" i="12" s="1"/>
  <c r="D1189" i="12" s="1"/>
  <c r="D1190" i="12" s="1"/>
  <c r="D1191" i="12" s="1"/>
  <c r="D1192" i="12" s="1"/>
  <c r="D1193" i="12"/>
  <c r="D1194" i="12" s="1"/>
  <c r="D1195" i="12" s="1"/>
  <c r="D1196" i="12" s="1"/>
  <c r="D1197" i="12" s="1"/>
  <c r="D1198" i="12" s="1"/>
  <c r="D1199" i="12" s="1"/>
  <c r="D1200" i="12" s="1"/>
  <c r="D1201" i="12" s="1"/>
  <c r="D1202" i="12"/>
  <c r="D1203" i="12" s="1"/>
  <c r="D1204" i="12" s="1"/>
  <c r="D1205" i="12" s="1"/>
  <c r="D1206" i="12" s="1"/>
  <c r="D1207" i="12" s="1"/>
  <c r="D1208" i="12" s="1"/>
  <c r="D1209" i="12" s="1"/>
  <c r="D1210" i="12"/>
  <c r="D1211" i="12" s="1"/>
  <c r="D1212" i="12" s="1"/>
  <c r="D1213" i="12" s="1"/>
  <c r="D1214" i="12" s="1"/>
  <c r="D1215" i="12" s="1"/>
  <c r="D1216" i="12" s="1"/>
  <c r="D1217" i="12"/>
  <c r="D1218" i="12" s="1"/>
  <c r="D1219" i="12" s="1"/>
  <c r="D1220" i="12" s="1"/>
  <c r="D1221" i="12" s="1"/>
  <c r="D1222" i="12" s="1"/>
  <c r="D1223" i="12" s="1"/>
  <c r="D1224" i="12" s="1"/>
  <c r="D1225" i="12" s="1"/>
  <c r="D1226" i="12"/>
  <c r="D1227" i="12" s="1"/>
  <c r="D1228" i="12" s="1"/>
  <c r="D1229" i="12" s="1"/>
  <c r="D1230" i="12" s="1"/>
  <c r="D1231" i="12" s="1"/>
  <c r="D1232" i="12" s="1"/>
  <c r="D1233" i="12" s="1"/>
  <c r="D1234" i="12" s="1"/>
  <c r="D1235" i="12"/>
  <c r="D1236" i="12" s="1"/>
  <c r="D1237" i="12" s="1"/>
  <c r="D1238" i="12" s="1"/>
  <c r="D1239" i="12" s="1"/>
  <c r="D1240" i="12" s="1"/>
  <c r="D1241" i="12" s="1"/>
  <c r="D1242" i="12"/>
  <c r="D1243" i="12" s="1"/>
  <c r="D1244" i="12" s="1"/>
  <c r="D1245" i="12" s="1"/>
  <c r="D1246" i="12" s="1"/>
  <c r="D1247" i="12" s="1"/>
  <c r="D1248" i="12" s="1"/>
  <c r="D1249" i="12" s="1"/>
  <c r="D1250" i="12" s="1"/>
  <c r="D1251" i="12" s="1"/>
  <c r="D1252" i="12"/>
  <c r="D1253" i="12" s="1"/>
  <c r="D1254" i="12" s="1"/>
  <c r="D1255" i="12" s="1"/>
  <c r="D1256" i="12" s="1"/>
  <c r="D1257" i="12" s="1"/>
  <c r="D1258" i="12" s="1"/>
  <c r="D1259" i="12" s="1"/>
  <c r="D1260" i="12"/>
  <c r="D1261" i="12" s="1"/>
  <c r="D1262" i="12" s="1"/>
  <c r="D1263" i="12" s="1"/>
  <c r="D1264" i="12" s="1"/>
  <c r="D1265" i="12" s="1"/>
  <c r="D1266" i="12" s="1"/>
  <c r="D1267" i="12" s="1"/>
  <c r="D1268" i="12" s="1"/>
  <c r="D1269" i="12" s="1"/>
  <c r="D1270" i="12" s="1"/>
  <c r="D1271" i="12" s="1"/>
  <c r="D1272" i="12" s="1"/>
  <c r="D1273" i="12" s="1"/>
  <c r="D1274" i="12" s="1"/>
  <c r="D1275" i="12" s="1"/>
  <c r="D1276" i="12"/>
  <c r="D1277" i="12" s="1"/>
  <c r="D1278" i="12" s="1"/>
  <c r="D1279" i="12" s="1"/>
  <c r="D1280" i="12" s="1"/>
  <c r="D1281" i="12" s="1"/>
  <c r="D1282" i="12" s="1"/>
  <c r="D1283" i="12" s="1"/>
  <c r="D1284" i="12" s="1"/>
  <c r="D1285" i="12"/>
  <c r="D1286" i="12" s="1"/>
  <c r="D1287" i="12" s="1"/>
  <c r="D1288" i="12" s="1"/>
  <c r="D1289" i="12" s="1"/>
  <c r="D1290" i="12" s="1"/>
  <c r="D1291" i="12" s="1"/>
  <c r="D1292" i="12" s="1"/>
  <c r="D1293" i="12" s="1"/>
  <c r="D1294" i="12"/>
  <c r="D1295" i="12" s="1"/>
  <c r="D1296" i="12" s="1"/>
  <c r="D1297" i="12" s="1"/>
  <c r="D1298" i="12" s="1"/>
  <c r="D1299" i="12" s="1"/>
  <c r="D1300" i="12" s="1"/>
  <c r="D1301" i="12" s="1"/>
  <c r="D1302" i="12" s="1"/>
  <c r="D1303" i="12"/>
  <c r="D1304" i="12" s="1"/>
  <c r="D1305" i="12" s="1"/>
  <c r="D1306" i="12" s="1"/>
  <c r="D1307" i="12" s="1"/>
  <c r="D1308" i="12" s="1"/>
  <c r="D1309" i="12" s="1"/>
  <c r="D1310" i="12" s="1"/>
  <c r="D1311" i="12" s="1"/>
  <c r="D1312" i="12" s="1"/>
  <c r="D1313" i="12" s="1"/>
  <c r="D1314" i="12" s="1"/>
  <c r="D1315" i="12" s="1"/>
  <c r="D1316" i="12" s="1"/>
  <c r="D1317" i="12" s="1"/>
  <c r="D1318" i="12" s="1"/>
  <c r="D1319" i="12" s="1"/>
  <c r="D1320" i="12" s="1"/>
  <c r="D1321" i="12" s="1"/>
  <c r="D1322" i="12" s="1"/>
  <c r="D1323" i="12" s="1"/>
  <c r="D1324" i="12" s="1"/>
  <c r="D1325" i="12" s="1"/>
  <c r="D1326" i="12" s="1"/>
  <c r="D1327" i="12"/>
  <c r="D1328" i="12" s="1"/>
  <c r="D1329" i="12" s="1"/>
  <c r="D1330" i="12" s="1"/>
  <c r="D1331" i="12" s="1"/>
  <c r="D1332" i="12" s="1"/>
  <c r="D1333" i="12" s="1"/>
  <c r="D1334" i="12"/>
  <c r="D1335" i="12" s="1"/>
  <c r="D1336" i="12" s="1"/>
  <c r="D1337" i="12" s="1"/>
  <c r="D1338" i="12" s="1"/>
  <c r="D1339" i="12" s="1"/>
  <c r="D1340" i="12" s="1"/>
  <c r="D1341" i="12"/>
  <c r="D1342" i="12" s="1"/>
  <c r="D1343" i="12" s="1"/>
  <c r="D1344" i="12" s="1"/>
  <c r="D1345" i="12" s="1"/>
  <c r="D1346" i="12" s="1"/>
  <c r="D1347" i="12" s="1"/>
  <c r="D1348" i="12"/>
  <c r="D1349" i="12" s="1"/>
  <c r="D1350" i="12" s="1"/>
  <c r="D1351" i="12" s="1"/>
  <c r="D1352" i="12" s="1"/>
  <c r="D1353" i="12" s="1"/>
  <c r="D1354" i="12" s="1"/>
  <c r="D1355" i="12" s="1"/>
  <c r="D1356" i="12" s="1"/>
  <c r="D1357" i="12" s="1"/>
  <c r="D1358" i="12" s="1"/>
  <c r="D1359" i="12" s="1"/>
  <c r="D1360" i="12" s="1"/>
  <c r="D1361" i="12" s="1"/>
  <c r="D1362" i="12" s="1"/>
  <c r="D1363" i="12" s="1"/>
  <c r="D1364" i="12"/>
  <c r="D1365" i="12" s="1"/>
  <c r="D1366" i="12" s="1"/>
  <c r="D1367" i="12" s="1"/>
  <c r="D1368" i="12" s="1"/>
  <c r="D1369" i="12" s="1"/>
  <c r="D1370" i="12" s="1"/>
  <c r="D1371" i="12" s="1"/>
  <c r="D1372" i="12" s="1"/>
  <c r="D1373" i="12"/>
  <c r="D1374" i="12" s="1"/>
  <c r="D1375" i="12" s="1"/>
  <c r="D1376" i="12" s="1"/>
  <c r="D1377" i="12" s="1"/>
  <c r="D1378" i="12" s="1"/>
  <c r="D1379" i="12" s="1"/>
  <c r="D1380" i="12"/>
  <c r="D1381" i="12" s="1"/>
  <c r="D1382" i="12" s="1"/>
  <c r="D1383" i="12" s="1"/>
  <c r="D1384" i="12" s="1"/>
  <c r="D1385" i="12" s="1"/>
  <c r="D1386" i="12" s="1"/>
  <c r="D1387" i="12" s="1"/>
  <c r="D1388" i="12" s="1"/>
  <c r="D1389" i="12" s="1"/>
  <c r="D1390" i="12" s="1"/>
  <c r="D1391" i="12" s="1"/>
  <c r="D1392" i="12" s="1"/>
  <c r="D1393" i="12" s="1"/>
  <c r="D1394" i="12" s="1"/>
  <c r="D1395" i="12" s="1"/>
  <c r="D1396" i="12"/>
  <c r="D1397" i="12" s="1"/>
  <c r="D1398" i="12" s="1"/>
  <c r="D1399" i="12" s="1"/>
  <c r="D1400" i="12" s="1"/>
  <c r="D1401" i="12" s="1"/>
  <c r="D1402" i="12" s="1"/>
  <c r="D1403" i="12" s="1"/>
  <c r="D1404" i="12" s="1"/>
  <c r="D1405" i="12"/>
  <c r="D1406" i="12" s="1"/>
  <c r="D1407" i="12" s="1"/>
  <c r="D1408" i="12" s="1"/>
  <c r="D1409" i="12" s="1"/>
  <c r="D1410" i="12" s="1"/>
  <c r="D1411" i="12" s="1"/>
  <c r="D1412" i="12" s="1"/>
  <c r="D1413" i="12" s="1"/>
  <c r="D1414" i="12"/>
  <c r="D1415" i="12" s="1"/>
  <c r="D1416" i="12" s="1"/>
  <c r="D1417" i="12" s="1"/>
  <c r="D1418" i="12" s="1"/>
  <c r="D1419" i="12" s="1"/>
  <c r="D1420" i="12" s="1"/>
  <c r="D1421" i="12" s="1"/>
  <c r="D1422" i="12"/>
  <c r="D1423" i="12" s="1"/>
  <c r="D1424" i="12" s="1"/>
  <c r="D1425" i="12" s="1"/>
  <c r="D1426" i="12" s="1"/>
  <c r="D1427" i="12" s="1"/>
  <c r="D1428" i="12" s="1"/>
  <c r="D1429" i="12" s="1"/>
  <c r="D1430" i="12" s="1"/>
  <c r="D1431" i="12" s="1"/>
  <c r="D1432" i="12"/>
  <c r="D1433" i="12" s="1"/>
  <c r="D1434" i="12" s="1"/>
  <c r="D1435" i="12" s="1"/>
  <c r="D1436" i="12" s="1"/>
  <c r="D1437" i="12" s="1"/>
  <c r="D1438" i="12" s="1"/>
  <c r="D1439" i="12" s="1"/>
  <c r="D1440" i="12"/>
  <c r="D1441" i="12" s="1"/>
  <c r="D1442" i="12" s="1"/>
  <c r="D1443" i="12" s="1"/>
  <c r="D1444" i="12" s="1"/>
  <c r="D1445" i="12" s="1"/>
  <c r="D1446" i="12" s="1"/>
  <c r="D1447" i="12" s="1"/>
  <c r="D1448" i="12" s="1"/>
  <c r="D1449" i="12"/>
  <c r="D1450" i="12" s="1"/>
  <c r="D1451" i="12" s="1"/>
  <c r="D1452" i="12" s="1"/>
  <c r="D1453" i="12" s="1"/>
  <c r="D1454" i="12" s="1"/>
  <c r="D1455" i="12" s="1"/>
  <c r="D1456" i="12" s="1"/>
  <c r="D1457" i="12"/>
  <c r="D1458" i="12" s="1"/>
  <c r="D1459" i="12" s="1"/>
  <c r="D1460" i="12" s="1"/>
  <c r="D1461" i="12" s="1"/>
  <c r="D1462" i="12" s="1"/>
  <c r="D1463" i="12" s="1"/>
  <c r="D1464" i="12" s="1"/>
  <c r="D1465" i="12"/>
  <c r="D1466" i="12" s="1"/>
  <c r="D1467" i="12" s="1"/>
  <c r="D1468" i="12" s="1"/>
  <c r="D1469" i="12" s="1"/>
  <c r="D1470" i="12" s="1"/>
  <c r="D1471" i="12" s="1"/>
  <c r="D1472" i="12" s="1"/>
  <c r="D1473" i="12" s="1"/>
  <c r="D1474" i="12"/>
  <c r="D1475" i="12" s="1"/>
  <c r="D1476" i="12" s="1"/>
  <c r="D1477" i="12" s="1"/>
  <c r="D1478" i="12" s="1"/>
  <c r="D1479" i="12" s="1"/>
  <c r="D1480" i="12" s="1"/>
  <c r="D1481" i="12" s="1"/>
  <c r="D1482" i="12" s="1"/>
  <c r="D1483" i="12" s="1"/>
  <c r="D1484" i="12"/>
  <c r="D1485" i="12" s="1"/>
  <c r="D1486" i="12" s="1"/>
  <c r="D1487" i="12" s="1"/>
  <c r="D1488" i="12" s="1"/>
  <c r="D1489" i="12" s="1"/>
  <c r="D1490" i="12" s="1"/>
  <c r="D1491" i="12" s="1"/>
  <c r="D1492" i="12" s="1"/>
  <c r="D1493" i="12" s="1"/>
  <c r="D1494" i="12" s="1"/>
  <c r="D1495" i="12" s="1"/>
  <c r="D1496" i="12" s="1"/>
  <c r="D1497" i="12" s="1"/>
  <c r="D1498" i="12" s="1"/>
  <c r="D1499" i="12" s="1"/>
  <c r="D1500" i="12" s="1"/>
  <c r="D1501" i="12" s="1"/>
  <c r="D1502" i="12" s="1"/>
  <c r="D1503" i="12" s="1"/>
  <c r="D1504" i="12" s="1"/>
  <c r="D1505" i="12" s="1"/>
  <c r="D1506" i="12" s="1"/>
  <c r="D1507" i="12" s="1"/>
  <c r="D1508" i="12" s="1"/>
  <c r="D1509" i="12" s="1"/>
  <c r="D1510" i="12" s="1"/>
  <c r="D1511" i="12"/>
  <c r="D1512" i="12" s="1"/>
  <c r="D1513" i="12" s="1"/>
  <c r="D1514" i="12" s="1"/>
  <c r="D1515" i="12" s="1"/>
  <c r="D1516" i="12" s="1"/>
  <c r="D1517" i="12" s="1"/>
  <c r="D1518" i="12" s="1"/>
  <c r="D1519" i="12" s="1"/>
  <c r="D1520" i="12"/>
  <c r="D1521" i="12" s="1"/>
  <c r="D1522" i="12" s="1"/>
  <c r="D1523" i="12" s="1"/>
  <c r="D1524" i="12" s="1"/>
  <c r="D1525" i="12" s="1"/>
  <c r="D1526" i="12" s="1"/>
  <c r="D1527" i="12"/>
  <c r="D1528" i="12" s="1"/>
  <c r="D1529" i="12" s="1"/>
  <c r="D1530" i="12" s="1"/>
  <c r="D1531" i="12" s="1"/>
  <c r="D1532" i="12" s="1"/>
  <c r="D1533" i="12" s="1"/>
  <c r="D1534" i="12" s="1"/>
  <c r="D1535" i="12"/>
  <c r="D1536" i="12" s="1"/>
  <c r="D1537" i="12" s="1"/>
  <c r="D1538" i="12" s="1"/>
  <c r="D1539" i="12" s="1"/>
  <c r="D1540" i="12" s="1"/>
  <c r="D1541" i="12" s="1"/>
  <c r="D1542" i="12"/>
  <c r="D1543" i="12" s="1"/>
  <c r="D1544" i="12" s="1"/>
  <c r="D1545" i="12" s="1"/>
  <c r="D1546" i="12" s="1"/>
  <c r="D1547" i="12" s="1"/>
  <c r="D1548" i="12" s="1"/>
  <c r="D1549" i="12" s="1"/>
  <c r="D1550" i="12"/>
  <c r="D1551" i="12" s="1"/>
  <c r="D1552" i="12" s="1"/>
  <c r="D1553" i="12" s="1"/>
  <c r="D1554" i="12" s="1"/>
  <c r="D1555" i="12" s="1"/>
  <c r="D1556" i="12" s="1"/>
  <c r="D1557" i="12" s="1"/>
  <c r="D1558" i="12" s="1"/>
  <c r="D1559" i="12" s="1"/>
  <c r="D1560" i="12" s="1"/>
  <c r="D1561" i="12" s="1"/>
  <c r="D1562" i="12" s="1"/>
  <c r="D1563" i="12" s="1"/>
  <c r="D1564" i="12" s="1"/>
  <c r="D1565" i="12"/>
  <c r="D1566" i="12" s="1"/>
  <c r="D1567" i="12" s="1"/>
  <c r="D1568" i="12" s="1"/>
  <c r="D1569" i="12" s="1"/>
  <c r="D1570" i="12" s="1"/>
  <c r="D1571" i="12" s="1"/>
  <c r="D1572" i="12" s="1"/>
  <c r="D1573" i="12"/>
  <c r="D1574" i="12" s="1"/>
  <c r="D1575" i="12" s="1"/>
  <c r="D1576" i="12" s="1"/>
  <c r="D1577" i="12" s="1"/>
  <c r="D1578" i="12" s="1"/>
  <c r="D1579" i="12" s="1"/>
  <c r="D1580" i="12"/>
  <c r="D1581" i="12" s="1"/>
  <c r="D1582" i="12" s="1"/>
  <c r="D1583" i="12" s="1"/>
  <c r="D1584" i="12" s="1"/>
  <c r="D1585" i="12" s="1"/>
  <c r="D1586" i="12" s="1"/>
  <c r="D1587" i="12" s="1"/>
  <c r="D1588" i="12" s="1"/>
  <c r="D1589" i="12" s="1"/>
  <c r="D1590" i="12" s="1"/>
  <c r="D1591" i="12" s="1"/>
  <c r="D1592" i="12" s="1"/>
  <c r="D1593" i="12" s="1"/>
  <c r="D1594" i="12"/>
  <c r="D1595" i="12" s="1"/>
  <c r="D1596" i="12" s="1"/>
  <c r="D1597" i="12" s="1"/>
  <c r="D1598" i="12" s="1"/>
  <c r="D1599" i="12" s="1"/>
  <c r="D1600" i="12" s="1"/>
  <c r="D1601" i="12" s="1"/>
  <c r="D1602" i="12" s="1"/>
  <c r="D1603" i="12" s="1"/>
  <c r="D1604" i="12" s="1"/>
  <c r="D1605" i="12" s="1"/>
  <c r="D1606" i="12" s="1"/>
  <c r="D1607" i="12" s="1"/>
  <c r="D1608" i="12" s="1"/>
  <c r="D1609" i="12" s="1"/>
  <c r="D1610" i="12" s="1"/>
  <c r="D1611" i="12" s="1"/>
  <c r="D1612" i="12" s="1"/>
  <c r="D1613" i="12" s="1"/>
  <c r="D1614" i="12" s="1"/>
  <c r="D1615" i="12" s="1"/>
  <c r="D1616" i="12" s="1"/>
  <c r="D1617" i="12" s="1"/>
  <c r="D1618" i="12" s="1"/>
  <c r="D1619" i="12" s="1"/>
  <c r="D1620" i="12" s="1"/>
  <c r="D1621" i="12" s="1"/>
  <c r="D1622" i="12" s="1"/>
  <c r="D1623" i="12" s="1"/>
  <c r="D1624" i="12" s="1"/>
  <c r="D1625" i="12" s="1"/>
  <c r="D1626" i="12" s="1"/>
  <c r="D1627" i="12"/>
  <c r="D1628" i="12" s="1"/>
  <c r="D1629" i="12" s="1"/>
  <c r="D1630" i="12" s="1"/>
  <c r="D1631" i="12" s="1"/>
  <c r="D1632" i="12" s="1"/>
  <c r="D1633" i="12" s="1"/>
  <c r="D1634" i="12" s="1"/>
  <c r="D1635" i="12" s="1"/>
  <c r="D1636" i="12"/>
  <c r="D1637" i="12" s="1"/>
  <c r="D1638" i="12" s="1"/>
  <c r="D1639" i="12" s="1"/>
  <c r="D1640" i="12" s="1"/>
  <c r="D1641" i="12" s="1"/>
  <c r="D1642" i="12" s="1"/>
  <c r="D1643" i="12" s="1"/>
  <c r="D1644" i="12" s="1"/>
  <c r="D1645" i="12"/>
  <c r="D1646" i="12" s="1"/>
  <c r="D1647" i="12" s="1"/>
  <c r="D1648" i="12" s="1"/>
  <c r="D1649" i="12" s="1"/>
  <c r="D1650" i="12" s="1"/>
  <c r="D1651" i="12" s="1"/>
  <c r="D1652" i="12"/>
  <c r="D1653" i="12" s="1"/>
  <c r="D1654" i="12" s="1"/>
  <c r="D1655" i="12" s="1"/>
  <c r="D1656" i="12" s="1"/>
  <c r="D1657" i="12" s="1"/>
  <c r="D1658" i="12" s="1"/>
  <c r="D1659" i="12" s="1"/>
  <c r="D1660" i="12"/>
  <c r="D1661" i="12" s="1"/>
  <c r="D1662" i="12" s="1"/>
  <c r="D1663" i="12" s="1"/>
  <c r="D1664" i="12" s="1"/>
  <c r="D1665" i="12" s="1"/>
  <c r="D1666" i="12" s="1"/>
  <c r="D1667" i="12" s="1"/>
  <c r="D1668" i="12" s="1"/>
  <c r="D1669" i="12"/>
  <c r="D1670" i="12" s="1"/>
  <c r="D1671" i="12" s="1"/>
  <c r="D1672" i="12" s="1"/>
  <c r="D1673" i="12" s="1"/>
  <c r="D1674" i="12" s="1"/>
  <c r="D1675" i="12" s="1"/>
  <c r="D1676" i="12" s="1"/>
  <c r="D1677" i="12"/>
  <c r="D1678" i="12" s="1"/>
  <c r="D1679" i="12" s="1"/>
  <c r="D1680" i="12" s="1"/>
  <c r="D1681" i="12" s="1"/>
  <c r="D1682" i="12" s="1"/>
  <c r="D1683" i="12" s="1"/>
  <c r="D1684" i="12" s="1"/>
  <c r="D1685" i="12" s="1"/>
  <c r="D1686" i="12"/>
  <c r="D1687" i="12" s="1"/>
  <c r="D1688" i="12" s="1"/>
  <c r="D1689" i="12" s="1"/>
  <c r="D1690" i="12" s="1"/>
  <c r="D1691" i="12" s="1"/>
  <c r="D1692" i="12" s="1"/>
  <c r="D1693" i="12" s="1"/>
  <c r="D1694" i="12"/>
  <c r="D1695" i="12" s="1"/>
  <c r="D1696" i="12" s="1"/>
  <c r="D1697" i="12" s="1"/>
  <c r="D1698" i="12" s="1"/>
  <c r="D1699" i="12" s="1"/>
  <c r="D1700" i="12" s="1"/>
  <c r="D1701" i="12" s="1"/>
  <c r="D1702" i="12" s="1"/>
  <c r="D1703" i="12"/>
  <c r="D1704" i="12" s="1"/>
  <c r="D1705" i="12" s="1"/>
  <c r="D1706" i="12" s="1"/>
  <c r="D1707" i="12" s="1"/>
  <c r="D1708" i="12" s="1"/>
  <c r="D1709" i="12" s="1"/>
  <c r="D1710" i="12"/>
  <c r="D1711" i="12" s="1"/>
  <c r="D1712" i="12" s="1"/>
  <c r="D1713" i="12" s="1"/>
  <c r="D1714" i="12" s="1"/>
  <c r="D1715" i="12" s="1"/>
  <c r="D1716" i="12" s="1"/>
  <c r="D1717" i="12" s="1"/>
  <c r="D1718" i="12" s="1"/>
  <c r="D1719" i="12" s="1"/>
  <c r="D1720" i="12" s="1"/>
  <c r="D1721" i="12" s="1"/>
  <c r="D1722" i="12" s="1"/>
  <c r="D1723" i="12" s="1"/>
  <c r="D1724" i="12" s="1"/>
  <c r="D1725" i="12"/>
  <c r="D1726" i="12" s="1"/>
  <c r="D1727" i="12" s="1"/>
  <c r="D1728" i="12" s="1"/>
  <c r="D1729" i="12" s="1"/>
  <c r="D1730" i="12" s="1"/>
  <c r="D1731" i="12" s="1"/>
  <c r="D1732" i="12" s="1"/>
  <c r="D1733" i="12" s="1"/>
  <c r="D1734" i="12"/>
  <c r="D1735" i="12" s="1"/>
  <c r="D1736" i="12" s="1"/>
  <c r="D1737" i="12" s="1"/>
  <c r="D1738" i="12" s="1"/>
  <c r="D1739" i="12" s="1"/>
  <c r="D1740" i="12" s="1"/>
  <c r="D1741" i="12" s="1"/>
  <c r="D1742" i="12"/>
  <c r="D1743" i="12" s="1"/>
  <c r="D1744" i="12" s="1"/>
  <c r="D1745" i="12" s="1"/>
  <c r="D1746" i="12" s="1"/>
  <c r="D1747" i="12" s="1"/>
  <c r="D1748" i="12" s="1"/>
  <c r="D1749" i="12" s="1"/>
  <c r="D1750" i="12"/>
  <c r="D1751" i="12" s="1"/>
  <c r="D1752" i="12" s="1"/>
  <c r="D1753" i="12" s="1"/>
  <c r="D1754" i="12" s="1"/>
  <c r="D1755" i="12" s="1"/>
  <c r="D1756" i="12" s="1"/>
  <c r="D1757" i="12" s="1"/>
  <c r="D1758" i="12" s="1"/>
  <c r="D1759" i="12"/>
  <c r="D1760" i="12" s="1"/>
  <c r="D1761" i="12" s="1"/>
  <c r="D1762" i="12" s="1"/>
  <c r="D1763" i="12" s="1"/>
  <c r="D1764" i="12" s="1"/>
  <c r="D1765" i="12" s="1"/>
  <c r="D1766" i="12" s="1"/>
  <c r="D1767" i="12" s="1"/>
  <c r="D1768" i="12"/>
  <c r="D1769" i="12" s="1"/>
  <c r="D1770" i="12" s="1"/>
  <c r="D1771" i="12" s="1"/>
  <c r="D1772" i="12" s="1"/>
  <c r="D1773" i="12" s="1"/>
  <c r="D1774" i="12" s="1"/>
  <c r="D1775" i="12" s="1"/>
  <c r="D1776" i="12"/>
  <c r="D1777" i="12" s="1"/>
  <c r="D1778" i="12" s="1"/>
  <c r="D1779" i="12" s="1"/>
  <c r="D1780" i="12" s="1"/>
  <c r="D1781" i="12" s="1"/>
  <c r="D1782" i="12" s="1"/>
  <c r="D1783" i="12" s="1"/>
  <c r="D1784" i="12" s="1"/>
  <c r="D1785" i="12" s="1"/>
  <c r="D1786" i="12" s="1"/>
  <c r="D1787" i="12" s="1"/>
  <c r="D1788" i="12" s="1"/>
  <c r="D1789" i="12" s="1"/>
  <c r="D1790" i="12" s="1"/>
  <c r="D1791" i="12" s="1"/>
  <c r="D1792" i="12" s="1"/>
  <c r="D1793" i="12" s="1"/>
  <c r="D1794" i="12" s="1"/>
  <c r="D1795" i="12" s="1"/>
  <c r="D1796" i="12" s="1"/>
  <c r="D1797" i="12" s="1"/>
  <c r="D1798" i="12"/>
  <c r="D1799" i="12" s="1"/>
  <c r="D1800" i="12" s="1"/>
  <c r="D1801" i="12" s="1"/>
  <c r="D1802" i="12" s="1"/>
  <c r="D1803" i="12" s="1"/>
  <c r="D1804" i="12" s="1"/>
  <c r="D1805" i="12" s="1"/>
  <c r="D1806" i="12"/>
  <c r="D1807" i="12" s="1"/>
  <c r="D1808" i="12" s="1"/>
  <c r="D1809" i="12" s="1"/>
  <c r="D1810" i="12" s="1"/>
  <c r="D1811" i="12" s="1"/>
  <c r="D1812" i="12" s="1"/>
  <c r="D1813" i="12" s="1"/>
  <c r="D1814" i="12"/>
  <c r="D1815" i="12" s="1"/>
  <c r="D1816" i="12" s="1"/>
  <c r="D1817" i="12" s="1"/>
  <c r="D1818" i="12" s="1"/>
  <c r="D1819" i="12" s="1"/>
  <c r="D1820" i="12" s="1"/>
  <c r="D1821" i="12" s="1"/>
  <c r="D1822" i="12" s="1"/>
  <c r="D1823" i="12" s="1"/>
  <c r="D1824" i="12" s="1"/>
  <c r="D1825" i="12" s="1"/>
  <c r="D1826" i="12" s="1"/>
  <c r="D1827" i="12" s="1"/>
  <c r="D1828" i="12" s="1"/>
  <c r="D1829" i="12" s="1"/>
  <c r="D1830" i="12" s="1"/>
  <c r="D1831" i="12" s="1"/>
  <c r="D1832" i="12" s="1"/>
  <c r="D1833" i="12" s="1"/>
  <c r="D1834" i="12" s="1"/>
  <c r="D1835" i="12" s="1"/>
  <c r="D1836" i="12" s="1"/>
  <c r="D1837" i="12" s="1"/>
  <c r="D1838" i="12"/>
  <c r="D1839" i="12" s="1"/>
  <c r="D1840" i="12" s="1"/>
  <c r="D1841" i="12" s="1"/>
  <c r="D1842" i="12" s="1"/>
  <c r="D1843" i="12" s="1"/>
  <c r="D1844" i="12" s="1"/>
  <c r="D1845" i="12"/>
  <c r="D1846" i="12" s="1"/>
  <c r="D1847" i="12" s="1"/>
  <c r="D1848" i="12" s="1"/>
  <c r="D1849" i="12" s="1"/>
  <c r="D1850" i="12" s="1"/>
  <c r="D1851" i="12" s="1"/>
  <c r="D1852" i="12" s="1"/>
  <c r="D1853" i="12" s="1"/>
  <c r="D1854" i="12"/>
  <c r="D1855" i="12" s="1"/>
  <c r="D1856" i="12" s="1"/>
  <c r="D1857" i="12" s="1"/>
  <c r="D1858" i="12" s="1"/>
  <c r="D1859" i="12" s="1"/>
  <c r="D1860" i="12" s="1"/>
  <c r="D1861" i="12" s="1"/>
  <c r="D1862" i="12"/>
  <c r="D1863" i="12" s="1"/>
  <c r="D1864" i="12" s="1"/>
  <c r="D1865" i="12" s="1"/>
  <c r="D1866" i="12" s="1"/>
  <c r="D1867" i="12" s="1"/>
  <c r="D1868" i="12" s="1"/>
  <c r="D1869" i="12" s="1"/>
  <c r="D1870" i="12" s="1"/>
  <c r="D1871" i="12" s="1"/>
  <c r="D1872" i="12" s="1"/>
  <c r="D1873" i="12" s="1"/>
  <c r="D1874" i="12" s="1"/>
  <c r="D1875" i="12" s="1"/>
  <c r="D1876" i="12" s="1"/>
  <c r="D1877" i="12" s="1"/>
  <c r="D1878" i="12" s="1"/>
  <c r="D1879" i="12" s="1"/>
  <c r="D1880" i="12"/>
  <c r="D1881" i="12" s="1"/>
  <c r="D1882" i="12" s="1"/>
  <c r="D1883" i="12" s="1"/>
  <c r="D1884" i="12" s="1"/>
  <c r="D1885" i="12" s="1"/>
  <c r="D1886" i="12" s="1"/>
  <c r="D1887" i="12" s="1"/>
  <c r="D1888" i="12"/>
  <c r="D1889" i="12" s="1"/>
  <c r="D1890" i="12" s="1"/>
  <c r="D1891" i="12" s="1"/>
  <c r="D1892" i="12" s="1"/>
  <c r="D1893" i="12" s="1"/>
  <c r="D1894" i="12" s="1"/>
  <c r="D1895" i="12" s="1"/>
  <c r="D1896" i="12" s="1"/>
  <c r="D1897" i="12"/>
  <c r="D1898" i="12" s="1"/>
  <c r="D1899" i="12" s="1"/>
  <c r="D1900" i="12" s="1"/>
  <c r="D1901" i="12" s="1"/>
  <c r="D1902" i="12" s="1"/>
  <c r="D1903" i="12" s="1"/>
  <c r="D1904" i="12" s="1"/>
  <c r="D1905" i="12"/>
  <c r="D1906" i="12" s="1"/>
  <c r="D1907" i="12" s="1"/>
  <c r="D1908" i="12" s="1"/>
  <c r="D1909" i="12" s="1"/>
  <c r="D1910" i="12" s="1"/>
  <c r="D1911" i="12" s="1"/>
  <c r="D1912" i="12" s="1"/>
  <c r="D1913" i="12"/>
  <c r="D1914" i="12" s="1"/>
  <c r="D1915" i="12" s="1"/>
  <c r="D1916" i="12" s="1"/>
  <c r="D1917" i="12" s="1"/>
  <c r="D1918" i="12" s="1"/>
  <c r="D1919" i="12" s="1"/>
  <c r="D1920" i="12" s="1"/>
  <c r="D1921" i="12" s="1"/>
  <c r="D1922" i="12" s="1"/>
  <c r="D1923" i="12" s="1"/>
  <c r="D1924" i="12" s="1"/>
  <c r="D1925" i="12" s="1"/>
  <c r="D1926" i="12" s="1"/>
  <c r="D1927" i="12" s="1"/>
  <c r="D1928" i="12" s="1"/>
  <c r="D1929" i="12"/>
  <c r="D1930" i="12" s="1"/>
  <c r="D1931" i="12" s="1"/>
  <c r="D1932" i="12" s="1"/>
  <c r="D1933" i="12" s="1"/>
  <c r="D1934" i="12" s="1"/>
  <c r="D1935" i="12" s="1"/>
  <c r="D1936" i="12"/>
  <c r="D1937" i="12" s="1"/>
  <c r="D1938" i="12" s="1"/>
  <c r="D1939" i="12" s="1"/>
  <c r="D1940" i="12" s="1"/>
  <c r="D1941" i="12" s="1"/>
  <c r="D1942" i="12" s="1"/>
  <c r="D1943" i="12" s="1"/>
  <c r="D1944" i="12" s="1"/>
  <c r="D1945" i="12"/>
  <c r="D1946" i="12" s="1"/>
  <c r="D1947" i="12" s="1"/>
  <c r="D1948" i="12" s="1"/>
  <c r="D1949" i="12" s="1"/>
  <c r="D1950" i="12" s="1"/>
  <c r="D1951" i="12" s="1"/>
  <c r="D1952" i="12" s="1"/>
  <c r="D1953" i="12" s="1"/>
  <c r="D1954" i="12"/>
  <c r="D1955" i="12" s="1"/>
  <c r="D1956" i="12" s="1"/>
  <c r="D1957" i="12" s="1"/>
  <c r="D1958" i="12" s="1"/>
  <c r="D1959" i="12" s="1"/>
  <c r="D1960" i="12" s="1"/>
  <c r="D1961" i="12" s="1"/>
  <c r="D1962" i="12" s="1"/>
  <c r="D1963" i="12" s="1"/>
  <c r="D1964" i="12" s="1"/>
  <c r="D1965" i="12" s="1"/>
  <c r="D1966" i="12" s="1"/>
  <c r="D1967" i="12" s="1"/>
  <c r="D1968" i="12" s="1"/>
  <c r="D1969" i="12" s="1"/>
  <c r="D1970" i="12" s="1"/>
  <c r="D1971" i="12" s="1"/>
  <c r="D1972" i="12" s="1"/>
  <c r="D1973" i="12" s="1"/>
  <c r="D1974" i="12" s="1"/>
  <c r="D1975" i="12" s="1"/>
  <c r="D1976" i="12" s="1"/>
  <c r="D1977" i="12" s="1"/>
  <c r="D1978" i="12" s="1"/>
  <c r="D1979" i="12" s="1"/>
  <c r="D1980" i="12"/>
  <c r="D1981" i="12" s="1"/>
  <c r="D1982" i="12" s="1"/>
  <c r="D1983" i="12" s="1"/>
  <c r="D1984" i="12" s="1"/>
  <c r="D1985" i="12" s="1"/>
  <c r="D1986" i="12" s="1"/>
  <c r="D1987" i="12" s="1"/>
  <c r="D1988" i="12"/>
  <c r="D1989" i="12" s="1"/>
  <c r="D1990" i="12" s="1"/>
  <c r="D1991" i="12" s="1"/>
  <c r="D1992" i="12" s="1"/>
  <c r="D1993" i="12" s="1"/>
  <c r="D1994" i="12" s="1"/>
  <c r="D1995" i="12" s="1"/>
  <c r="D1996" i="12" s="1"/>
  <c r="D1997" i="12" s="1"/>
  <c r="D1998" i="12"/>
  <c r="D1999" i="12" s="1"/>
  <c r="D2000" i="12" s="1"/>
  <c r="D2001" i="12" s="1"/>
  <c r="D2002" i="12" s="1"/>
  <c r="D2003" i="12" s="1"/>
  <c r="D2004" i="12" s="1"/>
  <c r="D2005" i="12" s="1"/>
  <c r="D2006" i="12"/>
  <c r="D2007" i="12" s="1"/>
  <c r="D2008" i="12" s="1"/>
  <c r="D2009" i="12" s="1"/>
  <c r="D2010" i="12" s="1"/>
  <c r="D2011" i="12" s="1"/>
  <c r="D2012" i="12" s="1"/>
  <c r="D2013" i="12" s="1"/>
  <c r="D2014" i="12"/>
  <c r="D2015" i="12" s="1"/>
  <c r="D2016" i="12" s="1"/>
  <c r="D2017" i="12" s="1"/>
  <c r="D2018" i="12" s="1"/>
  <c r="D2019" i="12" s="1"/>
  <c r="D2020" i="12" s="1"/>
  <c r="D2021" i="12" s="1"/>
  <c r="D2022" i="12" s="1"/>
  <c r="D2023" i="12" s="1"/>
  <c r="D2024" i="12" s="1"/>
  <c r="D2025" i="12" s="1"/>
  <c r="D2026" i="12" s="1"/>
  <c r="D2027" i="12" s="1"/>
  <c r="D2028" i="12" s="1"/>
  <c r="D2029" i="12" s="1"/>
  <c r="D2030" i="12"/>
  <c r="D2031" i="12" s="1"/>
  <c r="D2032" i="12" s="1"/>
  <c r="D2033" i="12" s="1"/>
  <c r="D2034" i="12" s="1"/>
  <c r="D2035" i="12" s="1"/>
  <c r="D2036" i="12" s="1"/>
  <c r="D2037" i="12"/>
  <c r="D2038" i="12" s="1"/>
  <c r="D2039" i="12" s="1"/>
  <c r="D2040" i="12" s="1"/>
  <c r="D2041" i="12" s="1"/>
  <c r="D2042" i="12" s="1"/>
  <c r="D2043" i="12" s="1"/>
  <c r="D2044" i="12" s="1"/>
  <c r="D2045" i="12" s="1"/>
  <c r="D2046" i="12" s="1"/>
  <c r="D2047" i="12" s="1"/>
  <c r="D2048" i="12" s="1"/>
  <c r="D2049" i="12" s="1"/>
  <c r="D2050" i="12"/>
  <c r="D2051" i="12" s="1"/>
  <c r="D2052" i="12" s="1"/>
  <c r="D2053" i="12" s="1"/>
  <c r="D2054" i="12" s="1"/>
  <c r="D2055" i="12" s="1"/>
  <c r="D2056" i="12" s="1"/>
  <c r="D2057" i="12"/>
  <c r="D2058" i="12" s="1"/>
  <c r="D2059" i="12" s="1"/>
  <c r="D2060" i="12" s="1"/>
  <c r="D2061" i="12" s="1"/>
  <c r="D2062" i="12" s="1"/>
  <c r="D2063" i="12" s="1"/>
  <c r="D2064" i="12" s="1"/>
  <c r="D2065" i="12"/>
  <c r="D2066" i="12" s="1"/>
  <c r="D2067" i="12" s="1"/>
  <c r="D2068" i="12" s="1"/>
  <c r="D2069" i="12" s="1"/>
  <c r="D2070" i="12" s="1"/>
  <c r="D2071" i="12" s="1"/>
  <c r="D2072" i="12" s="1"/>
  <c r="D2073" i="12"/>
  <c r="D2074" i="12" s="1"/>
  <c r="D2075" i="12" s="1"/>
  <c r="D2076" i="12" s="1"/>
  <c r="D2077" i="12" s="1"/>
  <c r="D2078" i="12" s="1"/>
  <c r="D2079" i="12" s="1"/>
  <c r="D2080" i="12" s="1"/>
  <c r="D2081" i="12" s="1"/>
  <c r="D2082" i="12" s="1"/>
  <c r="D2083" i="12" s="1"/>
  <c r="D2084" i="12" s="1"/>
  <c r="D2085" i="12" s="1"/>
  <c r="D2086" i="12" s="1"/>
  <c r="D2087" i="12" s="1"/>
  <c r="B2" i="12"/>
  <c r="B3" i="12"/>
  <c r="B4" i="12"/>
  <c r="B5" i="12"/>
  <c r="B6" i="12"/>
  <c r="B7" i="12"/>
  <c r="B8" i="12"/>
  <c r="B9" i="12"/>
  <c r="B10" i="12"/>
  <c r="B11" i="12"/>
  <c r="B12" i="12"/>
  <c r="B13" i="12"/>
  <c r="B14" i="12"/>
  <c r="B15" i="12"/>
  <c r="B16" i="12"/>
  <c r="B17" i="12"/>
  <c r="B18" i="12"/>
  <c r="B19" i="12"/>
  <c r="B20" i="12"/>
  <c r="B21" i="12"/>
  <c r="B22" i="12"/>
  <c r="B23" i="12"/>
  <c r="B24" i="12"/>
  <c r="B25" i="12"/>
  <c r="B26" i="12"/>
  <c r="B27" i="12"/>
  <c r="B28" i="12"/>
  <c r="B29" i="12"/>
  <c r="B30" i="12"/>
  <c r="B31" i="12"/>
  <c r="B32" i="12"/>
  <c r="B33" i="12"/>
  <c r="B34" i="12"/>
  <c r="B35" i="12"/>
  <c r="B36" i="12"/>
  <c r="B37" i="12"/>
  <c r="B38" i="12"/>
  <c r="B39" i="12"/>
  <c r="B40" i="12"/>
  <c r="B41" i="12"/>
  <c r="B42" i="12"/>
  <c r="B43" i="12"/>
  <c r="B44" i="12"/>
  <c r="B45" i="12"/>
  <c r="B46" i="12"/>
  <c r="B47" i="12"/>
  <c r="B48" i="12"/>
  <c r="B49" i="12"/>
  <c r="B50" i="12"/>
  <c r="B51" i="12"/>
  <c r="B52" i="12"/>
  <c r="B53" i="12"/>
  <c r="B54" i="12"/>
  <c r="B55" i="12"/>
  <c r="B56" i="12"/>
  <c r="B57" i="12"/>
  <c r="B58" i="12"/>
  <c r="B59" i="12"/>
  <c r="B60" i="12"/>
  <c r="B61" i="12"/>
  <c r="B62" i="12"/>
  <c r="B63" i="12"/>
  <c r="B64" i="12"/>
  <c r="B65" i="12"/>
  <c r="B66" i="12"/>
  <c r="B67" i="12"/>
  <c r="B68" i="12"/>
  <c r="B69" i="12"/>
  <c r="B70" i="12"/>
  <c r="B71" i="12"/>
  <c r="B72" i="12"/>
  <c r="B73" i="12"/>
  <c r="B74" i="12"/>
  <c r="B75" i="12"/>
  <c r="B76" i="12"/>
  <c r="B77" i="12"/>
  <c r="B78" i="12"/>
  <c r="B79" i="12"/>
  <c r="B80" i="12"/>
  <c r="B81" i="12"/>
  <c r="B82" i="12"/>
  <c r="B83" i="12"/>
  <c r="B84" i="12"/>
  <c r="B85" i="12"/>
  <c r="B86" i="12"/>
  <c r="B87" i="12"/>
  <c r="B88" i="12"/>
  <c r="B89" i="12"/>
  <c r="B90" i="12"/>
  <c r="B91" i="12"/>
  <c r="B92" i="12"/>
  <c r="B93" i="12"/>
  <c r="B94" i="12"/>
  <c r="B95" i="12"/>
  <c r="B96" i="12"/>
  <c r="B97" i="12"/>
  <c r="B98" i="12"/>
  <c r="B99" i="12"/>
  <c r="B100" i="12"/>
  <c r="B101" i="12"/>
  <c r="B102" i="12"/>
  <c r="B103" i="12"/>
  <c r="B104" i="12"/>
  <c r="B105" i="12"/>
  <c r="B106" i="12"/>
  <c r="B107" i="12"/>
  <c r="B108" i="12"/>
  <c r="B109" i="12"/>
  <c r="B110" i="12"/>
  <c r="B111" i="12"/>
  <c r="B112" i="12"/>
  <c r="B113" i="12"/>
  <c r="B114" i="12"/>
  <c r="B115" i="12"/>
  <c r="B116" i="12"/>
  <c r="B117" i="12"/>
  <c r="B118" i="12"/>
  <c r="B119" i="12"/>
  <c r="B120" i="12"/>
  <c r="B121" i="12"/>
  <c r="B122" i="12"/>
  <c r="B123" i="12"/>
  <c r="B124" i="12"/>
  <c r="B125" i="12"/>
  <c r="B126" i="12"/>
  <c r="B127" i="12"/>
  <c r="B128" i="12"/>
  <c r="B129" i="12"/>
  <c r="B130" i="12"/>
  <c r="B131" i="12"/>
  <c r="B132" i="12"/>
  <c r="B133" i="12"/>
  <c r="B134" i="12"/>
  <c r="B135" i="12"/>
  <c r="B136" i="12"/>
  <c r="B137" i="12"/>
  <c r="B138" i="12"/>
  <c r="B139" i="12"/>
  <c r="B140" i="12"/>
  <c r="B141" i="12"/>
  <c r="B142" i="12"/>
  <c r="B143" i="12"/>
  <c r="B144" i="12"/>
  <c r="B145" i="12"/>
  <c r="B146" i="12"/>
  <c r="B147" i="12"/>
  <c r="B148" i="12"/>
  <c r="B149" i="12"/>
  <c r="B150" i="12"/>
  <c r="B151" i="12"/>
  <c r="B152" i="12"/>
  <c r="B153" i="12"/>
  <c r="B154" i="12"/>
  <c r="B155" i="12"/>
  <c r="B156" i="12"/>
  <c r="B157" i="12"/>
  <c r="B158" i="12"/>
  <c r="B159" i="12"/>
  <c r="B160" i="12"/>
  <c r="B161" i="12"/>
  <c r="B162" i="12"/>
  <c r="B163" i="12"/>
  <c r="B164" i="12"/>
  <c r="B165" i="12"/>
  <c r="B166" i="12"/>
  <c r="B167" i="12"/>
  <c r="B168" i="12"/>
  <c r="B169" i="12"/>
  <c r="B170" i="12"/>
  <c r="B171" i="12"/>
  <c r="B172" i="12"/>
  <c r="B173" i="12"/>
  <c r="B174" i="12"/>
  <c r="B175" i="12"/>
  <c r="B176" i="12"/>
  <c r="B177" i="12"/>
  <c r="B178" i="12"/>
  <c r="B179" i="12"/>
  <c r="B180" i="12"/>
  <c r="B181" i="12"/>
  <c r="B182" i="12"/>
  <c r="B183" i="12"/>
  <c r="B184" i="12"/>
  <c r="B185" i="12"/>
  <c r="B186" i="12"/>
  <c r="B187" i="12"/>
  <c r="B188" i="12"/>
  <c r="B189" i="12"/>
  <c r="B190" i="12"/>
  <c r="B191" i="12"/>
  <c r="B192" i="12"/>
  <c r="B193" i="12"/>
  <c r="B194" i="12"/>
  <c r="B195" i="12"/>
  <c r="B196" i="12"/>
  <c r="B197" i="12"/>
  <c r="B198" i="12"/>
  <c r="B199" i="12"/>
  <c r="B200" i="12"/>
  <c r="B201" i="12"/>
  <c r="B202" i="12"/>
  <c r="B203" i="12"/>
  <c r="B204" i="12"/>
  <c r="B205" i="12"/>
  <c r="B206" i="12"/>
  <c r="B207" i="12"/>
  <c r="B208" i="12"/>
  <c r="B209" i="12"/>
  <c r="B210" i="12"/>
  <c r="B211" i="12"/>
  <c r="B212" i="12"/>
  <c r="B213" i="12"/>
  <c r="B214" i="12"/>
  <c r="B215" i="12"/>
  <c r="B216" i="12"/>
  <c r="B217" i="12"/>
  <c r="B218" i="12"/>
  <c r="B219" i="12"/>
  <c r="B220" i="12"/>
  <c r="B221" i="12"/>
  <c r="B222" i="12"/>
  <c r="B223" i="12"/>
  <c r="B224" i="12"/>
  <c r="B225" i="12"/>
  <c r="B226" i="12"/>
  <c r="B227" i="12"/>
  <c r="B228" i="12"/>
  <c r="B229" i="12"/>
  <c r="B230" i="12"/>
  <c r="B231" i="12"/>
  <c r="B232" i="12"/>
  <c r="B233" i="12"/>
  <c r="B234" i="12"/>
  <c r="B235" i="12"/>
  <c r="B236" i="12"/>
  <c r="B237" i="12"/>
  <c r="B238" i="12"/>
  <c r="B239" i="12"/>
  <c r="B240" i="12"/>
  <c r="B241" i="12"/>
  <c r="B242" i="12"/>
  <c r="B243" i="12"/>
  <c r="B244" i="12"/>
  <c r="B245" i="12"/>
  <c r="B246" i="12"/>
  <c r="B247" i="12"/>
  <c r="B248" i="12"/>
  <c r="B249" i="12"/>
  <c r="B250" i="12"/>
  <c r="B251" i="12"/>
  <c r="B252" i="12"/>
  <c r="B253" i="12"/>
  <c r="B254" i="12"/>
  <c r="B255" i="12"/>
  <c r="B256" i="12"/>
  <c r="B257" i="12"/>
  <c r="B258" i="12"/>
  <c r="B259" i="12"/>
  <c r="B260" i="12"/>
  <c r="B261" i="12"/>
  <c r="B262" i="12"/>
  <c r="B263" i="12"/>
  <c r="B264" i="12"/>
  <c r="B265" i="12"/>
  <c r="B266" i="12"/>
  <c r="B267" i="12"/>
  <c r="B268" i="12"/>
  <c r="B269" i="12"/>
  <c r="B270" i="12"/>
  <c r="B271" i="12"/>
  <c r="B272" i="12"/>
  <c r="B273" i="12"/>
  <c r="B274" i="12"/>
  <c r="B275" i="12"/>
  <c r="B276" i="12"/>
  <c r="B277" i="12"/>
  <c r="B278" i="12"/>
  <c r="B279" i="12"/>
  <c r="B280" i="12"/>
  <c r="B281" i="12"/>
  <c r="B282" i="12"/>
  <c r="B283" i="12"/>
  <c r="B284" i="12"/>
  <c r="B285" i="12"/>
  <c r="B286" i="12"/>
  <c r="B287" i="12"/>
  <c r="B288" i="12"/>
  <c r="B289" i="12"/>
  <c r="B290" i="12"/>
  <c r="B291" i="12"/>
  <c r="B292" i="12"/>
  <c r="B293" i="12"/>
  <c r="B294" i="12"/>
  <c r="B295" i="12"/>
  <c r="B296" i="12"/>
  <c r="B297" i="12"/>
  <c r="B298" i="12"/>
  <c r="B299" i="12"/>
  <c r="B300" i="12"/>
  <c r="B301" i="12"/>
  <c r="B302" i="12"/>
  <c r="B303" i="12"/>
  <c r="B304" i="12"/>
  <c r="B305" i="12"/>
  <c r="B306" i="12"/>
  <c r="B307" i="12"/>
  <c r="B308" i="12"/>
  <c r="B309" i="12"/>
  <c r="B310" i="12"/>
  <c r="B311" i="12"/>
  <c r="B312" i="12"/>
  <c r="B313" i="12"/>
  <c r="B314" i="12"/>
  <c r="B315" i="12"/>
  <c r="B316" i="12"/>
  <c r="B317" i="12"/>
  <c r="B318" i="12"/>
  <c r="B319" i="12"/>
  <c r="B320" i="12"/>
  <c r="B321" i="12"/>
  <c r="B322" i="12"/>
  <c r="B323" i="12"/>
  <c r="B324" i="12"/>
  <c r="B325" i="12"/>
  <c r="B326" i="12"/>
  <c r="B327" i="12"/>
  <c r="B328" i="12"/>
  <c r="B329" i="12"/>
  <c r="B330" i="12"/>
  <c r="B331" i="12"/>
  <c r="B332" i="12"/>
  <c r="B333" i="12"/>
  <c r="B334" i="12"/>
  <c r="B335" i="12"/>
  <c r="B336" i="12"/>
  <c r="B337" i="12"/>
  <c r="B338" i="12"/>
  <c r="B339" i="12"/>
  <c r="B340" i="12"/>
  <c r="B341" i="12"/>
  <c r="B342" i="12"/>
  <c r="B343" i="12"/>
  <c r="B344" i="12"/>
  <c r="B345" i="12"/>
  <c r="B346" i="12"/>
  <c r="B347" i="12"/>
  <c r="B348" i="12"/>
  <c r="B349" i="12"/>
  <c r="B350" i="12"/>
  <c r="B351" i="12"/>
  <c r="B352" i="12"/>
  <c r="B353" i="12"/>
  <c r="B354" i="12"/>
  <c r="B355" i="12"/>
  <c r="B356" i="12"/>
  <c r="B357" i="12"/>
  <c r="B358" i="12"/>
  <c r="B359" i="12"/>
  <c r="B360" i="12"/>
  <c r="B361" i="12"/>
  <c r="B362" i="12"/>
  <c r="B363" i="12"/>
  <c r="B364" i="12"/>
  <c r="B365" i="12"/>
  <c r="B366" i="12"/>
  <c r="B367" i="12"/>
  <c r="B368" i="12"/>
  <c r="B369" i="12"/>
  <c r="B370" i="12"/>
  <c r="B371" i="12"/>
  <c r="B372" i="12"/>
  <c r="B373" i="12"/>
  <c r="B374" i="12"/>
  <c r="B375" i="12"/>
  <c r="B376" i="12"/>
  <c r="B377" i="12"/>
  <c r="B378" i="12"/>
  <c r="B379" i="12"/>
  <c r="B380" i="12"/>
  <c r="B381" i="12"/>
  <c r="B382" i="12"/>
  <c r="B383" i="12"/>
  <c r="B384" i="12"/>
  <c r="B385" i="12"/>
  <c r="B386" i="12"/>
  <c r="B387" i="12"/>
  <c r="B388" i="12"/>
  <c r="B389" i="12"/>
  <c r="B390" i="12"/>
  <c r="B391" i="12"/>
  <c r="B392" i="12"/>
  <c r="B393" i="12"/>
  <c r="B394" i="12"/>
  <c r="B395" i="12"/>
  <c r="B396" i="12"/>
  <c r="B397" i="12"/>
  <c r="B398" i="12"/>
  <c r="B399" i="12"/>
  <c r="B400" i="12"/>
  <c r="B401" i="12"/>
  <c r="B402" i="12"/>
  <c r="B403" i="12"/>
  <c r="B404" i="12"/>
  <c r="B405" i="12"/>
  <c r="B406" i="12"/>
  <c r="B407" i="12"/>
  <c r="B408" i="12"/>
  <c r="B409" i="12"/>
  <c r="B410" i="12"/>
  <c r="B411" i="12"/>
  <c r="B412" i="12"/>
  <c r="B413" i="12"/>
  <c r="B414" i="12"/>
  <c r="B415" i="12"/>
  <c r="B416" i="12"/>
  <c r="B417" i="12"/>
  <c r="B418" i="12"/>
  <c r="B419" i="12"/>
  <c r="B420" i="12"/>
  <c r="B421" i="12"/>
  <c r="B422" i="12"/>
  <c r="B423" i="12"/>
  <c r="B424" i="12"/>
  <c r="B425" i="12"/>
  <c r="B426" i="12"/>
  <c r="B427" i="12"/>
  <c r="B428" i="12"/>
  <c r="B429" i="12"/>
  <c r="B430" i="12"/>
  <c r="B431" i="12"/>
  <c r="B432" i="12"/>
  <c r="B433" i="12"/>
  <c r="B434" i="12"/>
  <c r="B435" i="12"/>
  <c r="B436" i="12"/>
  <c r="B437" i="12"/>
  <c r="B438" i="12"/>
  <c r="B439" i="12"/>
  <c r="B440" i="12"/>
  <c r="B441" i="12"/>
  <c r="B442" i="12"/>
  <c r="B443" i="12"/>
  <c r="B444" i="12"/>
  <c r="B445" i="12"/>
  <c r="B446" i="12"/>
  <c r="B447" i="12"/>
  <c r="B448" i="12"/>
  <c r="B449" i="12"/>
  <c r="B450" i="12"/>
  <c r="B451" i="12"/>
  <c r="B452" i="12"/>
  <c r="B453" i="12"/>
  <c r="B454" i="12"/>
  <c r="B455" i="12"/>
  <c r="B456" i="12"/>
  <c r="B457" i="12"/>
  <c r="B458" i="12"/>
  <c r="B459" i="12"/>
  <c r="B460" i="12"/>
  <c r="B461" i="12"/>
  <c r="B462" i="12"/>
  <c r="B463" i="12"/>
  <c r="B464" i="12"/>
  <c r="B465" i="12"/>
  <c r="B466" i="12"/>
  <c r="B467" i="12"/>
  <c r="B468" i="12"/>
  <c r="B469" i="12"/>
  <c r="B470" i="12"/>
  <c r="B471" i="12"/>
  <c r="B472" i="12"/>
  <c r="B473" i="12"/>
  <c r="B474" i="12"/>
  <c r="B475" i="12"/>
  <c r="B476" i="12"/>
  <c r="B477" i="12"/>
  <c r="B478" i="12"/>
  <c r="B479" i="12"/>
  <c r="B480" i="12"/>
  <c r="B481" i="12"/>
  <c r="B482" i="12"/>
  <c r="B483" i="12"/>
  <c r="B484" i="12"/>
  <c r="B485" i="12"/>
  <c r="B486" i="12"/>
  <c r="B487" i="12"/>
  <c r="B488" i="12"/>
  <c r="B489" i="12"/>
  <c r="B490" i="12"/>
  <c r="B491" i="12"/>
  <c r="B492" i="12"/>
  <c r="B493" i="12"/>
  <c r="B494" i="12"/>
  <c r="B495" i="12"/>
  <c r="B496" i="12"/>
  <c r="B497" i="12"/>
  <c r="B498" i="12"/>
  <c r="B499" i="12"/>
  <c r="B500" i="12"/>
  <c r="B501" i="12"/>
  <c r="B502" i="12"/>
  <c r="B503" i="12"/>
  <c r="B504" i="12"/>
  <c r="B505" i="12"/>
  <c r="B506" i="12"/>
  <c r="B507" i="12"/>
  <c r="B508" i="12"/>
  <c r="B509" i="12"/>
  <c r="B510" i="12"/>
  <c r="B511" i="12"/>
  <c r="B512" i="12"/>
  <c r="B513" i="12"/>
  <c r="B514" i="12"/>
  <c r="B515" i="12"/>
  <c r="B516" i="12"/>
  <c r="B517" i="12"/>
  <c r="B518" i="12"/>
  <c r="B519" i="12"/>
  <c r="B520" i="12"/>
  <c r="B521" i="12"/>
  <c r="B522" i="12"/>
  <c r="B523" i="12"/>
  <c r="B524" i="12"/>
  <c r="B525" i="12"/>
  <c r="B526" i="12"/>
  <c r="B527" i="12"/>
  <c r="B528" i="12"/>
  <c r="B529" i="12"/>
  <c r="B530" i="12"/>
  <c r="B531" i="12"/>
  <c r="B532" i="12"/>
  <c r="B533" i="12"/>
  <c r="B534" i="12"/>
  <c r="B535" i="12"/>
  <c r="B536" i="12"/>
  <c r="B537" i="12"/>
  <c r="B538" i="12"/>
  <c r="B539" i="12"/>
  <c r="B540" i="12"/>
  <c r="B541" i="12"/>
  <c r="B542" i="12"/>
  <c r="B543" i="12"/>
  <c r="B544" i="12"/>
  <c r="B545" i="12"/>
  <c r="B546" i="12"/>
  <c r="B547" i="12"/>
  <c r="B548" i="12"/>
  <c r="B549" i="12"/>
  <c r="B550" i="12"/>
  <c r="B551" i="12"/>
  <c r="B552" i="12"/>
  <c r="B553" i="12"/>
  <c r="B554" i="12"/>
  <c r="B555" i="12"/>
  <c r="B556" i="12"/>
  <c r="B557" i="12"/>
  <c r="B558" i="12"/>
  <c r="B559" i="12"/>
  <c r="B560" i="12"/>
  <c r="B561" i="12"/>
  <c r="B562" i="12"/>
  <c r="B563" i="12"/>
  <c r="B564" i="12"/>
  <c r="B565" i="12"/>
  <c r="B566" i="12"/>
  <c r="B567" i="12"/>
  <c r="B568" i="12"/>
  <c r="B569" i="12"/>
  <c r="B570" i="12"/>
  <c r="B571" i="12"/>
  <c r="B572" i="12"/>
  <c r="B573" i="12"/>
  <c r="B574" i="12"/>
  <c r="B575" i="12"/>
  <c r="B576" i="12"/>
  <c r="B577" i="12"/>
  <c r="B578" i="12"/>
  <c r="B579" i="12"/>
  <c r="B580" i="12"/>
  <c r="B581" i="12"/>
  <c r="B582" i="12"/>
  <c r="B583" i="12"/>
  <c r="B584" i="12"/>
  <c r="B585" i="12"/>
  <c r="B586" i="12"/>
  <c r="B587" i="12"/>
  <c r="B588" i="12"/>
  <c r="B589" i="12"/>
  <c r="B590" i="12"/>
  <c r="B591" i="12"/>
  <c r="B592" i="12"/>
  <c r="B593" i="12"/>
  <c r="B594" i="12"/>
  <c r="B595" i="12"/>
  <c r="B596" i="12"/>
  <c r="B597" i="12"/>
  <c r="B598" i="12"/>
  <c r="B599" i="12"/>
  <c r="B600" i="12"/>
  <c r="B601" i="12"/>
  <c r="B602" i="12"/>
  <c r="B603" i="12"/>
  <c r="B604" i="12"/>
  <c r="B605" i="12"/>
  <c r="B606" i="12"/>
  <c r="B607" i="12"/>
  <c r="B608" i="12"/>
  <c r="B609" i="12"/>
  <c r="B610" i="12"/>
  <c r="B611" i="12"/>
  <c r="B612" i="12"/>
  <c r="B613" i="12"/>
  <c r="B614" i="12"/>
  <c r="B615" i="12"/>
  <c r="B616" i="12"/>
  <c r="B617" i="12"/>
  <c r="B618" i="12"/>
  <c r="B619" i="12"/>
  <c r="B620" i="12"/>
  <c r="B621" i="12"/>
  <c r="B622" i="12"/>
  <c r="B623" i="12"/>
  <c r="B624" i="12"/>
  <c r="B625" i="12"/>
  <c r="B626" i="12"/>
  <c r="B627" i="12"/>
  <c r="B628" i="12"/>
  <c r="B629" i="12"/>
  <c r="B630" i="12"/>
  <c r="B631" i="12"/>
  <c r="B632" i="12"/>
  <c r="B633" i="12"/>
  <c r="B634" i="12"/>
  <c r="B635" i="12"/>
  <c r="B636" i="12"/>
  <c r="B637" i="12"/>
  <c r="B638" i="12"/>
  <c r="B639" i="12"/>
  <c r="B640" i="12"/>
  <c r="B641" i="12"/>
  <c r="B642" i="12"/>
  <c r="B643" i="12"/>
  <c r="B644" i="12"/>
  <c r="B645" i="12"/>
  <c r="B646" i="12"/>
  <c r="B647" i="12"/>
  <c r="B648" i="12"/>
  <c r="B649" i="12"/>
  <c r="B650" i="12"/>
  <c r="B651" i="12"/>
  <c r="B652" i="12"/>
  <c r="B653" i="12"/>
  <c r="B654" i="12"/>
  <c r="B655" i="12"/>
  <c r="B656" i="12"/>
  <c r="B657" i="12"/>
  <c r="B658" i="12"/>
  <c r="B659" i="12"/>
  <c r="B660" i="12"/>
  <c r="B661" i="12"/>
  <c r="B662" i="12"/>
  <c r="B663" i="12"/>
  <c r="B664" i="12"/>
  <c r="B665" i="12"/>
  <c r="B666" i="12"/>
  <c r="B667" i="12"/>
  <c r="B668" i="12"/>
  <c r="B669" i="12"/>
  <c r="B670" i="12"/>
  <c r="B671" i="12"/>
  <c r="B672" i="12"/>
  <c r="B673" i="12"/>
  <c r="B674" i="12"/>
  <c r="B675" i="12"/>
  <c r="B676" i="12"/>
  <c r="B677" i="12"/>
  <c r="B678" i="12"/>
  <c r="B679" i="12"/>
  <c r="B680" i="12"/>
  <c r="B681" i="12"/>
  <c r="B682" i="12"/>
  <c r="B683" i="12"/>
  <c r="B684" i="12"/>
  <c r="B685" i="12"/>
  <c r="B686" i="12"/>
  <c r="B687" i="12"/>
  <c r="B688" i="12"/>
  <c r="B689" i="12"/>
  <c r="B690" i="12"/>
  <c r="B691" i="12"/>
  <c r="B692" i="12"/>
  <c r="B693" i="12"/>
  <c r="B694" i="12"/>
  <c r="B695" i="12"/>
  <c r="B696" i="12"/>
  <c r="B697" i="12"/>
  <c r="B698" i="12"/>
  <c r="B699" i="12"/>
  <c r="B700" i="12"/>
  <c r="B701" i="12"/>
  <c r="B702" i="12"/>
  <c r="B703" i="12"/>
  <c r="B704" i="12"/>
  <c r="B705" i="12"/>
  <c r="B706" i="12"/>
  <c r="B707" i="12"/>
  <c r="B708" i="12"/>
  <c r="B709" i="12"/>
  <c r="B710" i="12"/>
  <c r="B711" i="12"/>
  <c r="B712" i="12"/>
  <c r="B713" i="12"/>
  <c r="B714" i="12"/>
  <c r="B715" i="12"/>
  <c r="B716" i="12"/>
  <c r="B717" i="12"/>
  <c r="B718" i="12"/>
  <c r="B719" i="12"/>
  <c r="B720" i="12"/>
  <c r="B721" i="12"/>
  <c r="B722" i="12"/>
  <c r="B723" i="12"/>
  <c r="B724" i="12"/>
  <c r="B725" i="12"/>
  <c r="B726" i="12"/>
  <c r="B727" i="12"/>
  <c r="B728" i="12"/>
  <c r="B729" i="12"/>
  <c r="B730" i="12"/>
  <c r="B731" i="12"/>
  <c r="B732" i="12"/>
  <c r="B733" i="12"/>
  <c r="B734" i="12"/>
  <c r="B735" i="12"/>
  <c r="B736" i="12"/>
  <c r="B737" i="12"/>
  <c r="B738" i="12"/>
  <c r="B739" i="12"/>
  <c r="B740" i="12"/>
  <c r="B741" i="12"/>
  <c r="B742" i="12"/>
  <c r="B743" i="12"/>
  <c r="B744" i="12"/>
  <c r="B745" i="12"/>
  <c r="B746" i="12"/>
  <c r="B747" i="12"/>
  <c r="B748" i="12"/>
  <c r="B749" i="12"/>
  <c r="B750" i="12"/>
  <c r="B751" i="12"/>
  <c r="B752" i="12"/>
  <c r="B753" i="12"/>
  <c r="B754" i="12"/>
  <c r="B755" i="12"/>
  <c r="B756" i="12"/>
  <c r="B757" i="12"/>
  <c r="B758" i="12"/>
  <c r="B759" i="12"/>
  <c r="B760" i="12"/>
  <c r="B761" i="12"/>
  <c r="B762" i="12"/>
  <c r="B763" i="12"/>
  <c r="B764" i="12"/>
  <c r="B765" i="12"/>
  <c r="B766" i="12"/>
  <c r="B767" i="12"/>
  <c r="B768" i="12"/>
  <c r="B769" i="12"/>
  <c r="B770" i="12"/>
  <c r="B771" i="12"/>
  <c r="B772" i="12"/>
  <c r="B773" i="12"/>
  <c r="B774" i="12"/>
  <c r="B775" i="12"/>
  <c r="B776" i="12"/>
  <c r="B777" i="12"/>
  <c r="B778" i="12"/>
  <c r="B779" i="12"/>
  <c r="B780" i="12"/>
  <c r="B781" i="12"/>
  <c r="B782" i="12"/>
  <c r="B783" i="12"/>
  <c r="B784" i="12"/>
  <c r="B785" i="12"/>
  <c r="B786" i="12"/>
  <c r="B787" i="12"/>
  <c r="B788" i="12"/>
  <c r="B789" i="12"/>
  <c r="B790" i="12"/>
  <c r="B791" i="12"/>
  <c r="B792" i="12"/>
  <c r="B793" i="12"/>
  <c r="B794" i="12"/>
  <c r="B795" i="12"/>
  <c r="B796" i="12"/>
  <c r="B797" i="12"/>
  <c r="B798" i="12"/>
  <c r="B799" i="12"/>
  <c r="B800" i="12"/>
  <c r="B801" i="12"/>
  <c r="B802" i="12"/>
  <c r="B803" i="12"/>
  <c r="B804" i="12"/>
  <c r="B805" i="12"/>
  <c r="B806" i="12"/>
  <c r="B807" i="12"/>
  <c r="B808" i="12"/>
  <c r="B809" i="12"/>
  <c r="B810" i="12"/>
  <c r="B811" i="12"/>
  <c r="B812" i="12"/>
  <c r="B813" i="12"/>
  <c r="B814" i="12"/>
  <c r="B815" i="12"/>
  <c r="B816" i="12"/>
  <c r="B817" i="12"/>
  <c r="B818" i="12"/>
  <c r="B819" i="12"/>
  <c r="B820" i="12"/>
  <c r="B821" i="12"/>
  <c r="B822" i="12"/>
  <c r="B823" i="12"/>
  <c r="B824" i="12"/>
  <c r="B825" i="12"/>
  <c r="B826" i="12"/>
  <c r="B827" i="12"/>
  <c r="B828" i="12"/>
  <c r="B829" i="12"/>
  <c r="B830" i="12"/>
  <c r="B831" i="12"/>
  <c r="B832" i="12"/>
  <c r="B833" i="12"/>
  <c r="B834" i="12"/>
  <c r="B835" i="12"/>
  <c r="B836" i="12"/>
  <c r="B837" i="12"/>
  <c r="B838" i="12"/>
  <c r="B839" i="12"/>
  <c r="B840" i="12"/>
  <c r="B841" i="12"/>
  <c r="B842" i="12"/>
  <c r="B843" i="12"/>
  <c r="B844" i="12"/>
  <c r="B845" i="12"/>
  <c r="B846" i="12"/>
  <c r="B847" i="12"/>
  <c r="B848" i="12"/>
  <c r="B849" i="12"/>
  <c r="B850" i="12"/>
  <c r="B851" i="12"/>
  <c r="B852" i="12"/>
  <c r="B853" i="12"/>
  <c r="B854" i="12"/>
  <c r="B855" i="12"/>
  <c r="B856" i="12"/>
  <c r="B857" i="12"/>
  <c r="B858" i="12"/>
  <c r="B859" i="12"/>
  <c r="B860" i="12"/>
  <c r="B861" i="12"/>
  <c r="B862" i="12"/>
  <c r="B863" i="12"/>
  <c r="B864" i="12"/>
  <c r="B865" i="12"/>
  <c r="B866" i="12"/>
  <c r="B867" i="12"/>
  <c r="B868" i="12"/>
  <c r="B869" i="12"/>
  <c r="B870" i="12"/>
  <c r="B871" i="12"/>
  <c r="B872" i="12"/>
  <c r="B873" i="12"/>
  <c r="B874" i="12"/>
  <c r="B875" i="12"/>
  <c r="B876" i="12"/>
  <c r="B877" i="12"/>
  <c r="B878" i="12"/>
  <c r="B879" i="12"/>
  <c r="B880" i="12"/>
  <c r="B881" i="12"/>
  <c r="B882" i="12"/>
  <c r="B883" i="12"/>
  <c r="B884" i="12"/>
  <c r="B885" i="12"/>
  <c r="B886" i="12"/>
  <c r="B887" i="12"/>
  <c r="B888" i="12"/>
  <c r="B889" i="12"/>
  <c r="B890" i="12"/>
  <c r="B891" i="12"/>
  <c r="B892" i="12"/>
  <c r="B893" i="12"/>
  <c r="B894" i="12"/>
  <c r="B895" i="12"/>
  <c r="B896" i="12"/>
  <c r="B897" i="12"/>
  <c r="B898" i="12"/>
  <c r="B899" i="12"/>
  <c r="B900" i="12"/>
  <c r="B901" i="12"/>
  <c r="B902" i="12"/>
  <c r="B903" i="12"/>
  <c r="B904" i="12"/>
  <c r="B905" i="12"/>
  <c r="B906" i="12"/>
  <c r="B907" i="12"/>
  <c r="B908" i="12"/>
  <c r="B909" i="12"/>
  <c r="B910" i="12"/>
  <c r="B911" i="12"/>
  <c r="B912" i="12"/>
  <c r="B913" i="12"/>
  <c r="B914" i="12"/>
  <c r="B915" i="12"/>
  <c r="B916" i="12"/>
  <c r="B917" i="12"/>
  <c r="B918" i="12"/>
  <c r="B919" i="12"/>
  <c r="B920" i="12"/>
  <c r="B921" i="12"/>
  <c r="B922" i="12"/>
  <c r="B923" i="12"/>
  <c r="B924" i="12"/>
  <c r="B925" i="12"/>
  <c r="B926" i="12"/>
  <c r="B927" i="12"/>
  <c r="B928" i="12"/>
  <c r="B929" i="12"/>
  <c r="B930" i="12"/>
  <c r="B931" i="12"/>
  <c r="B932" i="12"/>
  <c r="B933" i="12"/>
  <c r="B934" i="12"/>
  <c r="B935" i="12"/>
  <c r="B936" i="12"/>
  <c r="B937" i="12"/>
  <c r="B938" i="12"/>
  <c r="B939" i="12"/>
  <c r="B940" i="12"/>
  <c r="B941" i="12"/>
  <c r="B942" i="12"/>
  <c r="B943" i="12"/>
  <c r="B944" i="12"/>
  <c r="B945" i="12"/>
  <c r="B946" i="12"/>
  <c r="B947" i="12"/>
  <c r="B948" i="12"/>
  <c r="B949" i="12"/>
  <c r="B950" i="12"/>
  <c r="B951" i="12"/>
  <c r="B952" i="12"/>
  <c r="B953" i="12"/>
  <c r="B954" i="12"/>
  <c r="B955" i="12"/>
  <c r="B956" i="12"/>
  <c r="B957" i="12"/>
  <c r="B958" i="12"/>
  <c r="B959" i="12"/>
  <c r="B960" i="12"/>
  <c r="B961" i="12"/>
  <c r="B962" i="12"/>
  <c r="B963" i="12"/>
  <c r="B964" i="12"/>
  <c r="B965" i="12"/>
  <c r="B966" i="12"/>
  <c r="B967" i="12"/>
  <c r="B968" i="12"/>
  <c r="B969" i="12"/>
  <c r="B970" i="12"/>
  <c r="B971" i="12"/>
  <c r="B972" i="12"/>
  <c r="B973" i="12"/>
  <c r="B974" i="12"/>
  <c r="B975" i="12"/>
  <c r="B976" i="12"/>
  <c r="B977" i="12"/>
  <c r="B978" i="12"/>
  <c r="B979" i="12"/>
  <c r="B980" i="12"/>
  <c r="B981" i="12"/>
  <c r="B982" i="12"/>
  <c r="B983" i="12"/>
  <c r="B984" i="12"/>
  <c r="B985" i="12"/>
  <c r="B986" i="12"/>
  <c r="B987" i="12"/>
  <c r="B988" i="12"/>
  <c r="B989" i="12"/>
  <c r="B990" i="12"/>
  <c r="B991" i="12"/>
  <c r="B992" i="12"/>
  <c r="B993" i="12"/>
  <c r="B994" i="12"/>
  <c r="B995" i="12"/>
  <c r="B996" i="12"/>
  <c r="B997" i="12"/>
  <c r="B998" i="12"/>
  <c r="B999" i="12"/>
  <c r="B1000" i="12"/>
  <c r="B1001" i="12"/>
  <c r="B1002" i="12"/>
  <c r="B1003" i="12"/>
  <c r="B1004" i="12"/>
  <c r="B1005" i="12"/>
  <c r="B1006" i="12"/>
  <c r="B1007" i="12"/>
  <c r="B1008" i="12"/>
  <c r="B1009" i="12"/>
  <c r="B1010" i="12"/>
  <c r="B1011" i="12"/>
  <c r="B1012" i="12"/>
  <c r="B1013" i="12"/>
  <c r="B1014" i="12"/>
  <c r="B1015" i="12"/>
  <c r="B1016" i="12"/>
  <c r="B1017" i="12"/>
  <c r="B1018" i="12"/>
  <c r="B1019" i="12"/>
  <c r="B1020" i="12"/>
  <c r="B1021" i="12"/>
  <c r="B1022" i="12"/>
  <c r="B1023" i="12"/>
  <c r="B1024" i="12"/>
  <c r="B1025" i="12"/>
  <c r="B1026" i="12"/>
  <c r="B1027" i="12"/>
  <c r="B1028" i="12"/>
  <c r="B1029" i="12"/>
  <c r="B1030" i="12"/>
  <c r="B1031" i="12"/>
  <c r="B1032" i="12"/>
  <c r="B1033" i="12"/>
  <c r="B1034" i="12"/>
  <c r="B1035" i="12"/>
  <c r="B1036" i="12"/>
  <c r="B1037" i="12"/>
  <c r="B1038" i="12"/>
  <c r="B1039" i="12"/>
  <c r="B1040" i="12"/>
  <c r="B1041" i="12"/>
  <c r="B1042" i="12"/>
  <c r="B1043" i="12"/>
  <c r="B1044" i="12"/>
  <c r="B1045" i="12"/>
  <c r="B1046" i="12"/>
  <c r="B1047" i="12"/>
  <c r="B1048" i="12"/>
  <c r="B1049" i="12"/>
  <c r="B1050" i="12"/>
  <c r="B1051" i="12"/>
  <c r="B1052" i="12"/>
  <c r="B1053" i="12"/>
  <c r="B1054" i="12"/>
  <c r="B1055" i="12"/>
  <c r="B1056" i="12"/>
  <c r="B1057" i="12"/>
  <c r="B1058" i="12"/>
  <c r="B1059" i="12"/>
  <c r="B1060" i="12"/>
  <c r="B1061" i="12"/>
  <c r="B1062" i="12"/>
  <c r="B1063" i="12"/>
  <c r="B1064" i="12"/>
  <c r="B1065" i="12"/>
  <c r="B1066" i="12"/>
  <c r="B1067" i="12"/>
  <c r="B1068" i="12"/>
  <c r="B1069" i="12"/>
  <c r="B1070" i="12"/>
  <c r="B1071" i="12"/>
  <c r="B1072" i="12"/>
  <c r="B1073" i="12"/>
  <c r="B1074" i="12"/>
  <c r="B1075" i="12"/>
  <c r="B1076" i="12"/>
  <c r="B1077" i="12"/>
  <c r="B1078" i="12"/>
  <c r="B1079" i="12"/>
  <c r="B1080" i="12"/>
  <c r="B1081" i="12"/>
  <c r="B1082" i="12"/>
  <c r="B1083" i="12"/>
  <c r="B1084" i="12"/>
  <c r="B1085" i="12"/>
  <c r="B1086" i="12"/>
  <c r="B1087" i="12"/>
  <c r="B1088" i="12"/>
  <c r="B1089" i="12"/>
  <c r="B1090" i="12"/>
  <c r="B1091" i="12"/>
  <c r="B1092" i="12"/>
  <c r="B1093" i="12"/>
  <c r="B1094" i="12"/>
  <c r="B1095" i="12"/>
  <c r="B1096" i="12"/>
  <c r="B1097" i="12"/>
  <c r="B1098" i="12"/>
  <c r="B1099" i="12"/>
  <c r="B1100" i="12"/>
  <c r="B1101" i="12"/>
  <c r="B1102" i="12"/>
  <c r="B1103" i="12"/>
  <c r="B1104" i="12"/>
  <c r="B1105" i="12"/>
  <c r="B1106" i="12"/>
  <c r="B1107" i="12"/>
  <c r="B1108" i="12"/>
  <c r="B1109" i="12"/>
  <c r="B1110" i="12"/>
  <c r="B1111" i="12"/>
  <c r="B1112" i="12"/>
  <c r="B1113" i="12"/>
  <c r="B1114" i="12"/>
  <c r="B1115" i="12"/>
  <c r="B1116" i="12"/>
  <c r="B1117" i="12"/>
  <c r="B1118" i="12"/>
  <c r="B1119" i="12"/>
  <c r="B1120" i="12"/>
  <c r="B1121" i="12"/>
  <c r="B1122" i="12"/>
  <c r="B1123" i="12"/>
  <c r="B1124" i="12"/>
  <c r="B1125" i="12"/>
  <c r="B1126" i="12"/>
  <c r="B1127" i="12"/>
  <c r="B1128" i="12"/>
  <c r="B1129" i="12"/>
  <c r="B1130" i="12"/>
  <c r="B1131" i="12"/>
  <c r="B1132" i="12"/>
  <c r="B1133" i="12"/>
  <c r="B1134" i="12"/>
  <c r="B1135" i="12"/>
  <c r="B1136" i="12"/>
  <c r="B1137" i="12"/>
  <c r="B1138" i="12"/>
  <c r="B1139" i="12"/>
  <c r="B1140" i="12"/>
  <c r="B1141" i="12"/>
  <c r="B1142" i="12"/>
  <c r="B1143" i="12"/>
  <c r="B1144" i="12"/>
  <c r="B1145" i="12"/>
  <c r="B1146" i="12"/>
  <c r="B1147" i="12"/>
  <c r="B1148" i="12"/>
  <c r="B1149" i="12"/>
  <c r="B1150" i="12"/>
  <c r="B1151" i="12"/>
  <c r="B1152" i="12"/>
  <c r="B1153" i="12"/>
  <c r="B1154" i="12"/>
  <c r="B1155" i="12"/>
  <c r="B1156" i="12"/>
  <c r="B1157" i="12"/>
  <c r="B1158" i="12"/>
  <c r="B1159" i="12"/>
  <c r="B1160" i="12"/>
  <c r="B1161" i="12"/>
  <c r="B1162" i="12"/>
  <c r="B1163" i="12"/>
  <c r="B1164" i="12"/>
  <c r="B1165" i="12"/>
  <c r="B1166" i="12"/>
  <c r="B1167" i="12"/>
  <c r="B1168" i="12"/>
  <c r="B1169" i="12"/>
  <c r="B1170" i="12"/>
  <c r="B1171" i="12"/>
  <c r="B1172" i="12"/>
  <c r="B1173" i="12"/>
  <c r="B1174" i="12"/>
  <c r="B1175" i="12"/>
  <c r="B1176" i="12"/>
  <c r="B1177" i="12"/>
  <c r="B1178" i="12"/>
  <c r="B1179" i="12"/>
  <c r="B1180" i="12"/>
  <c r="B1181" i="12"/>
  <c r="B1182" i="12"/>
  <c r="B1183" i="12"/>
  <c r="B1184" i="12"/>
  <c r="B1185" i="12"/>
  <c r="B1186" i="12"/>
  <c r="B1187" i="12"/>
  <c r="B1188" i="12"/>
  <c r="B1189" i="12"/>
  <c r="B1190" i="12"/>
  <c r="B1191" i="12"/>
  <c r="B1192" i="12"/>
  <c r="B1193" i="12"/>
  <c r="B1194" i="12"/>
  <c r="B1195" i="12"/>
  <c r="B1196" i="12"/>
  <c r="B1197" i="12"/>
  <c r="B1198" i="12"/>
  <c r="B1199" i="12"/>
  <c r="B1200" i="12"/>
  <c r="B1201" i="12"/>
  <c r="B1202" i="12"/>
  <c r="B1203" i="12"/>
  <c r="B1204" i="12"/>
  <c r="B1205" i="12"/>
  <c r="B1206" i="12"/>
  <c r="B1207" i="12"/>
  <c r="B1208" i="12"/>
  <c r="B1209" i="12"/>
  <c r="B1210" i="12"/>
  <c r="B1211" i="12"/>
  <c r="B1212" i="12"/>
  <c r="B1213" i="12"/>
  <c r="B1214" i="12"/>
  <c r="B1215" i="12"/>
  <c r="B1216" i="12"/>
  <c r="B1217" i="12"/>
  <c r="B1218" i="12"/>
  <c r="B1219" i="12"/>
  <c r="B1220" i="12"/>
  <c r="B1221" i="12"/>
  <c r="B1222" i="12"/>
  <c r="B1223" i="12"/>
  <c r="B1224" i="12"/>
  <c r="B1225" i="12"/>
  <c r="B1226" i="12"/>
  <c r="B1227" i="12"/>
  <c r="B1228" i="12"/>
  <c r="B1229" i="12"/>
  <c r="B1230" i="12"/>
  <c r="B1231" i="12"/>
  <c r="B1232" i="12"/>
  <c r="B1233" i="12"/>
  <c r="B1234" i="12"/>
  <c r="B1235" i="12"/>
  <c r="B1236" i="12"/>
  <c r="B1237" i="12"/>
  <c r="B1238" i="12"/>
  <c r="B1239" i="12"/>
  <c r="B1240" i="12"/>
  <c r="B1241" i="12"/>
  <c r="B1242" i="12"/>
  <c r="B1243" i="12"/>
  <c r="B1244" i="12"/>
  <c r="B1245" i="12"/>
  <c r="B1246" i="12"/>
  <c r="B1247" i="12"/>
  <c r="B1248" i="12"/>
  <c r="B1249" i="12"/>
  <c r="B1250" i="12"/>
  <c r="B1251" i="12"/>
  <c r="B1252" i="12"/>
  <c r="B1253" i="12"/>
  <c r="B1254" i="12"/>
  <c r="B1255" i="12"/>
  <c r="B1256" i="12"/>
  <c r="B1257" i="12"/>
  <c r="B1258" i="12"/>
  <c r="B1259" i="12"/>
  <c r="B1260" i="12"/>
  <c r="B1261" i="12"/>
  <c r="B1262" i="12"/>
  <c r="B1263" i="12"/>
  <c r="B1264" i="12"/>
  <c r="B1265" i="12"/>
  <c r="B1266" i="12"/>
  <c r="B1267" i="12"/>
  <c r="B1268" i="12"/>
  <c r="B1269" i="12"/>
  <c r="B1270" i="12"/>
  <c r="B1271" i="12"/>
  <c r="B1272" i="12"/>
  <c r="B1273" i="12"/>
  <c r="B1274" i="12"/>
  <c r="B1275" i="12"/>
  <c r="B1276" i="12"/>
  <c r="B1277" i="12"/>
  <c r="B1278" i="12"/>
  <c r="B1279" i="12"/>
  <c r="B1280" i="12"/>
  <c r="B1281" i="12"/>
  <c r="B1282" i="12"/>
  <c r="B1283" i="12"/>
  <c r="B1284" i="12"/>
  <c r="B1285" i="12"/>
  <c r="B1286" i="12"/>
  <c r="B1287" i="12"/>
  <c r="B1288" i="12"/>
  <c r="B1289" i="12"/>
  <c r="B1290" i="12"/>
  <c r="B1291" i="12"/>
  <c r="B1292" i="12"/>
  <c r="B1293" i="12"/>
  <c r="B1294" i="12"/>
  <c r="B1295" i="12"/>
  <c r="B1296" i="12"/>
  <c r="B1297" i="12"/>
  <c r="B1298" i="12"/>
  <c r="B1299" i="12"/>
  <c r="B1300" i="12"/>
  <c r="B1301" i="12"/>
  <c r="B1302" i="12"/>
  <c r="B1303" i="12"/>
  <c r="B1304" i="12"/>
  <c r="B1305" i="12"/>
  <c r="B1306" i="12"/>
  <c r="B1307" i="12"/>
  <c r="B1308" i="12"/>
  <c r="B1309" i="12"/>
  <c r="B1310" i="12"/>
  <c r="B1311" i="12"/>
  <c r="B1312" i="12"/>
  <c r="B1313" i="12"/>
  <c r="B1314" i="12"/>
  <c r="B1315" i="12"/>
  <c r="B1316" i="12"/>
  <c r="B1317" i="12"/>
  <c r="B1318" i="12"/>
  <c r="B1319" i="12"/>
  <c r="B1320" i="12"/>
  <c r="B1321" i="12"/>
  <c r="B1322" i="12"/>
  <c r="B1323" i="12"/>
  <c r="B1324" i="12"/>
  <c r="B1325" i="12"/>
  <c r="B1326" i="12"/>
  <c r="B1327" i="12"/>
  <c r="B1328" i="12"/>
  <c r="B1329" i="12"/>
  <c r="B1330" i="12"/>
  <c r="B1331" i="12"/>
  <c r="B1332" i="12"/>
  <c r="B1333" i="12"/>
  <c r="B1334" i="12"/>
  <c r="B1335" i="12"/>
  <c r="B1336" i="12"/>
  <c r="B1337" i="12"/>
  <c r="B1338" i="12"/>
  <c r="B1339" i="12"/>
  <c r="B1340" i="12"/>
  <c r="B1341" i="12"/>
  <c r="B1342" i="12"/>
  <c r="B1343" i="12"/>
  <c r="B1344" i="12"/>
  <c r="B1345" i="12"/>
  <c r="B1346" i="12"/>
  <c r="B1347" i="12"/>
  <c r="B1348" i="12"/>
  <c r="B1349" i="12"/>
  <c r="B1350" i="12"/>
  <c r="B1351" i="12"/>
  <c r="B1352" i="12"/>
  <c r="B1353" i="12"/>
  <c r="B1354" i="12"/>
  <c r="B1355" i="12"/>
  <c r="B1356" i="12"/>
  <c r="B1357" i="12"/>
  <c r="B1358" i="12"/>
  <c r="B1359" i="12"/>
  <c r="B1360" i="12"/>
  <c r="B1361" i="12"/>
  <c r="B1362" i="12"/>
  <c r="B1363" i="12"/>
  <c r="B1364" i="12"/>
  <c r="B1365" i="12"/>
  <c r="B1366" i="12"/>
  <c r="B1367" i="12"/>
  <c r="B1368" i="12"/>
  <c r="B1369" i="12"/>
  <c r="B1370" i="12"/>
  <c r="B1371" i="12"/>
  <c r="B1372" i="12"/>
  <c r="B1373" i="12"/>
  <c r="B1374" i="12"/>
  <c r="B1375" i="12"/>
  <c r="B1376" i="12"/>
  <c r="B1377" i="12"/>
  <c r="B1378" i="12"/>
  <c r="B1379" i="12"/>
  <c r="B1380" i="12"/>
  <c r="B1381" i="12"/>
  <c r="B1382" i="12"/>
  <c r="B1383" i="12"/>
  <c r="B1384" i="12"/>
  <c r="B1385" i="12"/>
  <c r="B1386" i="12"/>
  <c r="B1387" i="12"/>
  <c r="B1388" i="12"/>
  <c r="B1389" i="12"/>
  <c r="B1390" i="12"/>
  <c r="B1391" i="12"/>
  <c r="B1392" i="12"/>
  <c r="B1393" i="12"/>
  <c r="B1394" i="12"/>
  <c r="B1395" i="12"/>
  <c r="B1396" i="12"/>
  <c r="B1397" i="12"/>
  <c r="B1398" i="12"/>
  <c r="B1399" i="12"/>
  <c r="B1400" i="12"/>
  <c r="B1401" i="12"/>
  <c r="B1402" i="12"/>
  <c r="B1403" i="12"/>
  <c r="B1404" i="12"/>
  <c r="B1405" i="12"/>
  <c r="B1406" i="12"/>
  <c r="B1407" i="12"/>
  <c r="B1408" i="12"/>
  <c r="B1409" i="12"/>
  <c r="B1410" i="12"/>
  <c r="B1411" i="12"/>
  <c r="B1412" i="12"/>
  <c r="B1413" i="12"/>
  <c r="B1414" i="12"/>
  <c r="B1415" i="12"/>
  <c r="B1416" i="12"/>
  <c r="B1417" i="12"/>
  <c r="B1418" i="12"/>
  <c r="B1419" i="12"/>
  <c r="B1420" i="12"/>
  <c r="B1421" i="12"/>
  <c r="B1422" i="12"/>
  <c r="B1423" i="12"/>
  <c r="B1424" i="12"/>
  <c r="B1425" i="12"/>
  <c r="B1426" i="12"/>
  <c r="B1427" i="12"/>
  <c r="B1428" i="12"/>
  <c r="B1429" i="12"/>
  <c r="B1430" i="12"/>
  <c r="B1431" i="12"/>
  <c r="B1432" i="12"/>
  <c r="B1433" i="12"/>
  <c r="B1434" i="12"/>
  <c r="B1435" i="12"/>
  <c r="B1436" i="12"/>
  <c r="B1437" i="12"/>
  <c r="B1438" i="12"/>
  <c r="B1439" i="12"/>
  <c r="B1440" i="12"/>
  <c r="B1441" i="12"/>
  <c r="B1442" i="12"/>
  <c r="B1443" i="12"/>
  <c r="B1444" i="12"/>
  <c r="B1445" i="12"/>
  <c r="B1446" i="12"/>
  <c r="B1447" i="12"/>
  <c r="B1448" i="12"/>
  <c r="B1449" i="12"/>
  <c r="B1450" i="12"/>
  <c r="B1451" i="12"/>
  <c r="B1452" i="12"/>
  <c r="B1453" i="12"/>
  <c r="B1454" i="12"/>
  <c r="B1455" i="12"/>
  <c r="B1456" i="12"/>
  <c r="B1457" i="12"/>
  <c r="B1458" i="12"/>
  <c r="B1459" i="12"/>
  <c r="B1460" i="12"/>
  <c r="B1461" i="12"/>
  <c r="B1462" i="12"/>
  <c r="B1463" i="12"/>
  <c r="B1464" i="12"/>
  <c r="B1465" i="12"/>
  <c r="B1466" i="12"/>
  <c r="B1467" i="12"/>
  <c r="B1468" i="12"/>
  <c r="B1469" i="12"/>
  <c r="B1470" i="12"/>
  <c r="B1471" i="12"/>
  <c r="B1472" i="12"/>
  <c r="B1473" i="12"/>
  <c r="B1474" i="12"/>
  <c r="B1475" i="12"/>
  <c r="B1476" i="12"/>
  <c r="B1477" i="12"/>
  <c r="B1478" i="12"/>
  <c r="B1479" i="12"/>
  <c r="B1480" i="12"/>
  <c r="B1481" i="12"/>
  <c r="B1482" i="12"/>
  <c r="B1483" i="12"/>
  <c r="B1484" i="12"/>
  <c r="B1485" i="12"/>
  <c r="B1486" i="12"/>
  <c r="B1487" i="12"/>
  <c r="B1488" i="12"/>
  <c r="B1489" i="12"/>
  <c r="B1490" i="12"/>
  <c r="B1491" i="12"/>
  <c r="B1492" i="12"/>
  <c r="B1493" i="12"/>
  <c r="B1494" i="12"/>
  <c r="B1495" i="12"/>
  <c r="B1496" i="12"/>
  <c r="B1497" i="12"/>
  <c r="B1498" i="12"/>
  <c r="B1499" i="12"/>
  <c r="B1500" i="12"/>
  <c r="B1501" i="12"/>
  <c r="B1502" i="12"/>
  <c r="B1503" i="12"/>
  <c r="B1504" i="12"/>
  <c r="B1505" i="12"/>
  <c r="B1506" i="12"/>
  <c r="B1507" i="12"/>
  <c r="B1508" i="12"/>
  <c r="B1509" i="12"/>
  <c r="B1510" i="12"/>
  <c r="B1511" i="12"/>
  <c r="B1512" i="12"/>
  <c r="B1513" i="12"/>
  <c r="B1514" i="12"/>
  <c r="B1515" i="12"/>
  <c r="B1516" i="12"/>
  <c r="B1517" i="12"/>
  <c r="B1518" i="12"/>
  <c r="B1519" i="12"/>
  <c r="B1520" i="12"/>
  <c r="B1521" i="12"/>
  <c r="B1522" i="12"/>
  <c r="B1523" i="12"/>
  <c r="B1524" i="12"/>
  <c r="B1525" i="12"/>
  <c r="B1526" i="12"/>
  <c r="B1527" i="12"/>
  <c r="B1528" i="12"/>
  <c r="B1529" i="12"/>
  <c r="B1530" i="12"/>
  <c r="B1531" i="12"/>
  <c r="B1532" i="12"/>
  <c r="B1533" i="12"/>
  <c r="B1534" i="12"/>
  <c r="B1535" i="12"/>
  <c r="B1536" i="12"/>
  <c r="B1537" i="12"/>
  <c r="B1538" i="12"/>
  <c r="B1539" i="12"/>
  <c r="B1540" i="12"/>
  <c r="B1541" i="12"/>
  <c r="B1542" i="12"/>
  <c r="B1543" i="12"/>
  <c r="B1544" i="12"/>
  <c r="B1545" i="12"/>
  <c r="B1546" i="12"/>
  <c r="B1547" i="12"/>
  <c r="B1548" i="12"/>
  <c r="B1549" i="12"/>
  <c r="B1550" i="12"/>
  <c r="B1551" i="12"/>
  <c r="B1552" i="12"/>
  <c r="B1553" i="12"/>
  <c r="B1554" i="12"/>
  <c r="B1555" i="12"/>
  <c r="B1556" i="12"/>
  <c r="B1557" i="12"/>
  <c r="B1558" i="12"/>
  <c r="B1559" i="12"/>
  <c r="B1560" i="12"/>
  <c r="B1561" i="12"/>
  <c r="B1562" i="12"/>
  <c r="B1563" i="12"/>
  <c r="B1564" i="12"/>
  <c r="B1565" i="12"/>
  <c r="B1566" i="12"/>
  <c r="B1567" i="12"/>
  <c r="B1568" i="12"/>
  <c r="B1569" i="12"/>
  <c r="B1570" i="12"/>
  <c r="B1571" i="12"/>
  <c r="B1572" i="12"/>
  <c r="B1573" i="12"/>
  <c r="B1574" i="12"/>
  <c r="B1575" i="12"/>
  <c r="B1576" i="12"/>
  <c r="B1577" i="12"/>
  <c r="B1578" i="12"/>
  <c r="B1579" i="12"/>
  <c r="B1580" i="12"/>
  <c r="B1581" i="12"/>
  <c r="B1582" i="12"/>
  <c r="B1583" i="12"/>
  <c r="B1584" i="12"/>
  <c r="B1585" i="12"/>
  <c r="B1586" i="12"/>
  <c r="B1587" i="12"/>
  <c r="B1588" i="12"/>
  <c r="B1589" i="12"/>
  <c r="B1590" i="12"/>
  <c r="B1591" i="12"/>
  <c r="B1592" i="12"/>
  <c r="B1593" i="12"/>
  <c r="B1594" i="12"/>
  <c r="B1595" i="12"/>
  <c r="B1596" i="12"/>
  <c r="B1597" i="12"/>
  <c r="B1598" i="12"/>
  <c r="B1599" i="12"/>
  <c r="B1600" i="12"/>
  <c r="B1601" i="12"/>
  <c r="B1602" i="12"/>
  <c r="B1603" i="12"/>
  <c r="B1604" i="12"/>
  <c r="B1605" i="12"/>
  <c r="B1606" i="12"/>
  <c r="B1607" i="12"/>
  <c r="B1608" i="12"/>
  <c r="B1609" i="12"/>
  <c r="B1610" i="12"/>
  <c r="B1611" i="12"/>
  <c r="B1612" i="12"/>
  <c r="B1613" i="12"/>
  <c r="B1614" i="12"/>
  <c r="B1615" i="12"/>
  <c r="B1616" i="12"/>
  <c r="B1617" i="12"/>
  <c r="B1618" i="12"/>
  <c r="B1619" i="12"/>
  <c r="B1620" i="12"/>
  <c r="B1621" i="12"/>
  <c r="B1622" i="12"/>
  <c r="B1623" i="12"/>
  <c r="B1624" i="12"/>
  <c r="B1625" i="12"/>
  <c r="B1626" i="12"/>
  <c r="B1627" i="12"/>
  <c r="B1628" i="12"/>
  <c r="B1629" i="12"/>
  <c r="B1630" i="12"/>
  <c r="B1631" i="12"/>
  <c r="B1632" i="12"/>
  <c r="B1633" i="12"/>
  <c r="B1634" i="12"/>
  <c r="B1635" i="12"/>
  <c r="B1636" i="12"/>
  <c r="B1637" i="12"/>
  <c r="B1638" i="12"/>
  <c r="B1639" i="12"/>
  <c r="B1640" i="12"/>
  <c r="B1641" i="12"/>
  <c r="B1642" i="12"/>
  <c r="B1643" i="12"/>
  <c r="B1644" i="12"/>
  <c r="B1645" i="12"/>
  <c r="B1646" i="12"/>
  <c r="B1647" i="12"/>
  <c r="B1648" i="12"/>
  <c r="B1649" i="12"/>
  <c r="B1650" i="12"/>
  <c r="B1651" i="12"/>
  <c r="B1652" i="12"/>
  <c r="B1653" i="12"/>
  <c r="B1654" i="12"/>
  <c r="B1655" i="12"/>
  <c r="B1656" i="12"/>
  <c r="B1657" i="12"/>
  <c r="B1658" i="12"/>
  <c r="B1659" i="12"/>
  <c r="B1660" i="12"/>
  <c r="B1661" i="12"/>
  <c r="B1662" i="12"/>
  <c r="B1663" i="12"/>
  <c r="B1664" i="12"/>
  <c r="B1665" i="12"/>
  <c r="B1666" i="12"/>
  <c r="B1667" i="12"/>
  <c r="B1668" i="12"/>
  <c r="B1669" i="12"/>
  <c r="B1670" i="12"/>
  <c r="B1671" i="12"/>
  <c r="B1672" i="12"/>
  <c r="B1673" i="12"/>
  <c r="B1674" i="12"/>
  <c r="B1675" i="12"/>
  <c r="B1676" i="12"/>
  <c r="B1677" i="12"/>
  <c r="B1678" i="12"/>
  <c r="B1679" i="12"/>
  <c r="B1680" i="12"/>
  <c r="B1681" i="12"/>
  <c r="B1682" i="12"/>
  <c r="B1683" i="12"/>
  <c r="B1684" i="12"/>
  <c r="B1685" i="12"/>
  <c r="B1686" i="12"/>
  <c r="B1687" i="12"/>
  <c r="B1688" i="12"/>
  <c r="B1689" i="12"/>
  <c r="B1690" i="12"/>
  <c r="B1691" i="12"/>
  <c r="B1692" i="12"/>
  <c r="B1693" i="12"/>
  <c r="B1694" i="12"/>
  <c r="B1695" i="12"/>
  <c r="B1696" i="12"/>
  <c r="B1697" i="12"/>
  <c r="B1698" i="12"/>
  <c r="B1699" i="12"/>
  <c r="B1700" i="12"/>
  <c r="B1701" i="12"/>
  <c r="B1702" i="12"/>
  <c r="B1703" i="12"/>
  <c r="B1704" i="12"/>
  <c r="B1705" i="12"/>
  <c r="B1706" i="12"/>
  <c r="B1707" i="12"/>
  <c r="B1708" i="12"/>
  <c r="B1709" i="12"/>
  <c r="B1710" i="12"/>
  <c r="B1711" i="12"/>
  <c r="B1712" i="12"/>
  <c r="B1713" i="12"/>
  <c r="B1714" i="12"/>
  <c r="B1715" i="12"/>
  <c r="B1716" i="12"/>
  <c r="B1717" i="12"/>
  <c r="B1718" i="12"/>
  <c r="B1719" i="12"/>
  <c r="B1720" i="12"/>
  <c r="B1721" i="12"/>
  <c r="B1722" i="12"/>
  <c r="B1723" i="12"/>
  <c r="B1724" i="12"/>
  <c r="B1725" i="12"/>
  <c r="B1726" i="12"/>
  <c r="B1727" i="12"/>
  <c r="B1728" i="12"/>
  <c r="B1729" i="12"/>
  <c r="B1730" i="12"/>
  <c r="B1731" i="12"/>
  <c r="B1732" i="12"/>
  <c r="B1733" i="12"/>
  <c r="B1734" i="12"/>
  <c r="B1735" i="12"/>
  <c r="B1736" i="12"/>
  <c r="B1737" i="12"/>
  <c r="B1738" i="12"/>
  <c r="B1739" i="12"/>
  <c r="B1740" i="12"/>
  <c r="B1741" i="12"/>
  <c r="B1742" i="12"/>
  <c r="B1743" i="12"/>
  <c r="B1744" i="12"/>
  <c r="B1745" i="12"/>
  <c r="B1746" i="12"/>
  <c r="B1747" i="12"/>
  <c r="B1748" i="12"/>
  <c r="B1749" i="12"/>
  <c r="B1750" i="12"/>
  <c r="B1751" i="12"/>
  <c r="B1752" i="12"/>
  <c r="B1753" i="12"/>
  <c r="B1754" i="12"/>
  <c r="B1755" i="12"/>
  <c r="B1756" i="12"/>
  <c r="B1757" i="12"/>
  <c r="B1758" i="12"/>
  <c r="B1759" i="12"/>
  <c r="B1760" i="12"/>
  <c r="B1761" i="12"/>
  <c r="B1762" i="12"/>
  <c r="B1763" i="12"/>
  <c r="B1764" i="12"/>
  <c r="B1765" i="12"/>
  <c r="B1766" i="12"/>
  <c r="B1767" i="12"/>
  <c r="B1768" i="12"/>
  <c r="B1769" i="12"/>
  <c r="B1770" i="12"/>
  <c r="B1771" i="12"/>
  <c r="B1772" i="12"/>
  <c r="B1773" i="12"/>
  <c r="B1774" i="12"/>
  <c r="B1775" i="12"/>
  <c r="B1776" i="12"/>
  <c r="B1777" i="12"/>
  <c r="B1778" i="12"/>
  <c r="B1779" i="12"/>
  <c r="B1780" i="12"/>
  <c r="B1781" i="12"/>
  <c r="B1782" i="12"/>
  <c r="B1783" i="12"/>
  <c r="B1784" i="12"/>
  <c r="B1785" i="12"/>
  <c r="B1786" i="12"/>
  <c r="B1787" i="12"/>
  <c r="B1788" i="12"/>
  <c r="B1789" i="12"/>
  <c r="B1790" i="12"/>
  <c r="B1791" i="12"/>
  <c r="B1792" i="12"/>
  <c r="B1793" i="12"/>
  <c r="B1794" i="12"/>
  <c r="B1795" i="12"/>
  <c r="B1796" i="12"/>
  <c r="B1797" i="12"/>
  <c r="B1798" i="12"/>
  <c r="B1799" i="12"/>
  <c r="B1800" i="12"/>
  <c r="B1801" i="12"/>
  <c r="B1802" i="12"/>
  <c r="B1803" i="12"/>
  <c r="B1804" i="12"/>
  <c r="B1805" i="12"/>
  <c r="B1806" i="12"/>
  <c r="B1807" i="12"/>
  <c r="B1808" i="12"/>
  <c r="B1809" i="12"/>
  <c r="B1810" i="12"/>
  <c r="B1811" i="12"/>
  <c r="B1812" i="12"/>
  <c r="B1813" i="12"/>
  <c r="B1814" i="12"/>
  <c r="B1815" i="12"/>
  <c r="B1816" i="12"/>
  <c r="B1817" i="12"/>
  <c r="B1818" i="12"/>
  <c r="B1819" i="12"/>
  <c r="B1820" i="12"/>
  <c r="B1821" i="12"/>
  <c r="B1822" i="12"/>
  <c r="B1823" i="12"/>
  <c r="B1824" i="12"/>
  <c r="B1825" i="12"/>
  <c r="B1826" i="12"/>
  <c r="B1827" i="12"/>
  <c r="B1828" i="12"/>
  <c r="B1829" i="12"/>
  <c r="B1830" i="12"/>
  <c r="B1831" i="12"/>
  <c r="B1832" i="12"/>
  <c r="B1833" i="12"/>
  <c r="B1834" i="12"/>
  <c r="B1835" i="12"/>
  <c r="B1836" i="12"/>
  <c r="B1837" i="12"/>
  <c r="B1838" i="12"/>
  <c r="B1839" i="12"/>
  <c r="B1840" i="12"/>
  <c r="B1841" i="12"/>
  <c r="B1842" i="12"/>
  <c r="B1843" i="12"/>
  <c r="B1844" i="12"/>
  <c r="B1845" i="12"/>
  <c r="B1846" i="12"/>
  <c r="B1847" i="12"/>
  <c r="B1848" i="12"/>
  <c r="B1849" i="12"/>
  <c r="B1850" i="12"/>
  <c r="B1851" i="12"/>
  <c r="B1852" i="12"/>
  <c r="B1853" i="12"/>
  <c r="B1854" i="12"/>
  <c r="B1855" i="12"/>
  <c r="B1856" i="12"/>
  <c r="B1857" i="12"/>
  <c r="B1858" i="12"/>
  <c r="B1859" i="12"/>
  <c r="B1860" i="12"/>
  <c r="B1861" i="12"/>
  <c r="B1862" i="12"/>
  <c r="B1863" i="12"/>
  <c r="B1864" i="12"/>
  <c r="B1865" i="12"/>
  <c r="B1866" i="12"/>
  <c r="B1867" i="12"/>
  <c r="B1868" i="12"/>
  <c r="B1869" i="12"/>
  <c r="B1870" i="12"/>
  <c r="B1871" i="12"/>
  <c r="B1872" i="12"/>
  <c r="B1873" i="12"/>
  <c r="B1874" i="12"/>
  <c r="B1875" i="12"/>
  <c r="B1876" i="12"/>
  <c r="B1877" i="12"/>
  <c r="B1878" i="12"/>
  <c r="B1879" i="12"/>
  <c r="B1880" i="12"/>
  <c r="B1881" i="12"/>
  <c r="B1882" i="12"/>
  <c r="B1883" i="12"/>
  <c r="B1884" i="12"/>
  <c r="B1885" i="12"/>
  <c r="B1886" i="12"/>
  <c r="B1887" i="12"/>
  <c r="B1888" i="12"/>
  <c r="B1889" i="12"/>
  <c r="B1890" i="12"/>
  <c r="B1891" i="12"/>
  <c r="B1892" i="12"/>
  <c r="B1893" i="12"/>
  <c r="B1894" i="12"/>
  <c r="B1895" i="12"/>
  <c r="B1896" i="12"/>
  <c r="B1897" i="12"/>
  <c r="B1898" i="12"/>
  <c r="B1899" i="12"/>
  <c r="B1900" i="12"/>
  <c r="B1901" i="12"/>
  <c r="B1902" i="12"/>
  <c r="B1903" i="12"/>
  <c r="B1904" i="12"/>
  <c r="B1905" i="12"/>
  <c r="B1906" i="12"/>
  <c r="B1907" i="12"/>
  <c r="B1908" i="12"/>
  <c r="B1909" i="12"/>
  <c r="B1910" i="12"/>
  <c r="B1911" i="12"/>
  <c r="B1912" i="12"/>
  <c r="B1913" i="12"/>
  <c r="B1914" i="12"/>
  <c r="B1915" i="12"/>
  <c r="B1916" i="12"/>
  <c r="B1917" i="12"/>
  <c r="B1918" i="12"/>
  <c r="B1919" i="12"/>
  <c r="B1920" i="12"/>
  <c r="B1921" i="12"/>
  <c r="B1922" i="12"/>
  <c r="B1923" i="12"/>
  <c r="B1924" i="12"/>
  <c r="B1925" i="12"/>
  <c r="B1926" i="12"/>
  <c r="B1927" i="12"/>
  <c r="B1928" i="12"/>
  <c r="B1929" i="12"/>
  <c r="B1930" i="12"/>
  <c r="B1931" i="12"/>
  <c r="B1932" i="12"/>
  <c r="B1933" i="12"/>
  <c r="B1934" i="12"/>
  <c r="B1935" i="12"/>
  <c r="B1936" i="12"/>
  <c r="B1937" i="12"/>
  <c r="B1938" i="12"/>
  <c r="B1939" i="12"/>
  <c r="B1940" i="12"/>
  <c r="B1941" i="12"/>
  <c r="B1942" i="12"/>
  <c r="B1943" i="12"/>
  <c r="B1944" i="12"/>
  <c r="B1945" i="12"/>
  <c r="B1946" i="12"/>
  <c r="B1947" i="12"/>
  <c r="B1948" i="12"/>
  <c r="B1949" i="12"/>
  <c r="B1950" i="12"/>
  <c r="B1951" i="12"/>
  <c r="B1952" i="12"/>
  <c r="B1953" i="12"/>
  <c r="B1954" i="12"/>
  <c r="B1955" i="12"/>
  <c r="B1956" i="12"/>
  <c r="B1957" i="12"/>
  <c r="B1958" i="12"/>
  <c r="B1959" i="12"/>
  <c r="B1960" i="12"/>
  <c r="B1961" i="12"/>
  <c r="B1962" i="12"/>
  <c r="B1963" i="12"/>
  <c r="B1964" i="12"/>
  <c r="B1965" i="12"/>
  <c r="B1966" i="12"/>
  <c r="B1967" i="12"/>
  <c r="B1968" i="12"/>
  <c r="B1969" i="12"/>
  <c r="B1970" i="12"/>
  <c r="B1971" i="12"/>
  <c r="B1972" i="12"/>
  <c r="B1973" i="12"/>
  <c r="B1974" i="12"/>
  <c r="B1975" i="12"/>
  <c r="B1976" i="12"/>
  <c r="B1977" i="12"/>
  <c r="B1978" i="12"/>
  <c r="B1979" i="12"/>
  <c r="B1980" i="12"/>
  <c r="B1981" i="12"/>
  <c r="B1982" i="12"/>
  <c r="B1983" i="12"/>
  <c r="B1984" i="12"/>
  <c r="B1985" i="12"/>
  <c r="B1986" i="12"/>
  <c r="B1987" i="12"/>
  <c r="B1988" i="12"/>
  <c r="B1989" i="12"/>
  <c r="B1990" i="12"/>
  <c r="B1991" i="12"/>
  <c r="B1992" i="12"/>
  <c r="B1993" i="12"/>
  <c r="B1994" i="12"/>
  <c r="B1995" i="12"/>
  <c r="B1996" i="12"/>
  <c r="B1997" i="12"/>
  <c r="B1998" i="12"/>
  <c r="B1999" i="12"/>
  <c r="B2000" i="12"/>
  <c r="B2001" i="12"/>
  <c r="B2002" i="12"/>
  <c r="B2003" i="12"/>
  <c r="B2004" i="12"/>
  <c r="B2005" i="12"/>
  <c r="B2006" i="12"/>
  <c r="B2007" i="12"/>
  <c r="B2008" i="12"/>
  <c r="B2009" i="12"/>
  <c r="B2010" i="12"/>
  <c r="B2011" i="12"/>
  <c r="B2012" i="12"/>
  <c r="B2013" i="12"/>
  <c r="B2014" i="12"/>
  <c r="B2015" i="12"/>
  <c r="B2016" i="12"/>
  <c r="B2017" i="12"/>
  <c r="B2018" i="12"/>
  <c r="B2019" i="12"/>
  <c r="B2020" i="12"/>
  <c r="B2021" i="12"/>
  <c r="B2022" i="12"/>
  <c r="B2023" i="12"/>
  <c r="B2024" i="12"/>
  <c r="B2025" i="12"/>
  <c r="B2026" i="12"/>
  <c r="B2027" i="12"/>
  <c r="B2028" i="12"/>
  <c r="B2029" i="12"/>
  <c r="B2030" i="12"/>
  <c r="B2031" i="12"/>
  <c r="B2032" i="12"/>
  <c r="B2033" i="12"/>
  <c r="B2034" i="12"/>
  <c r="B2035" i="12"/>
  <c r="B2036" i="12"/>
  <c r="B2037" i="12"/>
  <c r="B2038" i="12"/>
  <c r="B2039" i="12"/>
  <c r="B2040" i="12"/>
  <c r="B2041" i="12"/>
  <c r="B2042" i="12"/>
  <c r="B2043" i="12"/>
  <c r="B2044" i="12"/>
  <c r="B2045" i="12"/>
  <c r="B2046" i="12"/>
  <c r="B2047" i="12"/>
  <c r="B2048" i="12"/>
  <c r="B2049" i="12"/>
  <c r="B2050" i="12"/>
  <c r="B2051" i="12"/>
  <c r="B2052" i="12"/>
  <c r="B2053" i="12"/>
  <c r="B2054" i="12"/>
  <c r="B2055" i="12"/>
  <c r="B2056" i="12"/>
  <c r="B2057" i="12"/>
  <c r="B2058" i="12"/>
  <c r="B2059" i="12"/>
  <c r="B2060" i="12"/>
  <c r="B2061" i="12"/>
  <c r="B2062" i="12"/>
  <c r="B2063" i="12"/>
  <c r="B2064" i="12"/>
  <c r="B2065" i="12"/>
  <c r="B2066" i="12"/>
  <c r="B2067" i="12"/>
  <c r="B2068" i="12"/>
  <c r="B2069" i="12"/>
  <c r="B2070" i="12"/>
  <c r="B2071" i="12"/>
  <c r="B2072" i="12"/>
  <c r="B2073" i="12"/>
  <c r="B2074" i="12"/>
  <c r="B2075" i="12"/>
  <c r="B2076" i="12"/>
  <c r="B2077" i="12"/>
  <c r="B2078" i="12"/>
  <c r="B2079" i="12"/>
  <c r="B2080" i="12"/>
  <c r="B2081" i="12"/>
  <c r="B2082" i="12"/>
  <c r="B2083" i="12"/>
  <c r="B2084" i="12"/>
  <c r="B2085" i="12"/>
  <c r="B2086" i="12"/>
  <c r="B2087" i="12"/>
  <c r="B2088" i="12"/>
  <c r="B2089" i="12"/>
  <c r="B2090" i="12"/>
  <c r="B2091" i="12"/>
  <c r="B2092" i="12"/>
  <c r="B2093" i="12"/>
  <c r="B2094" i="12"/>
  <c r="B2095" i="12"/>
  <c r="B2096" i="12"/>
  <c r="B2097" i="12"/>
  <c r="B2098" i="12"/>
  <c r="B2099" i="12"/>
  <c r="B2100" i="12"/>
  <c r="B2101" i="12"/>
  <c r="B2102" i="12"/>
  <c r="B2103" i="12"/>
  <c r="B2104" i="12"/>
  <c r="B2105" i="12"/>
  <c r="B2106" i="12"/>
  <c r="B2107" i="12"/>
  <c r="B2108" i="12"/>
  <c r="B2109" i="12"/>
  <c r="B2110" i="12"/>
  <c r="B2111" i="12"/>
  <c r="B2112" i="12"/>
  <c r="B2113" i="12"/>
  <c r="B2114" i="12"/>
  <c r="B2115" i="12"/>
  <c r="B2116" i="12"/>
  <c r="B2117" i="12"/>
  <c r="B2118" i="12"/>
  <c r="B2119" i="12"/>
  <c r="B2120" i="12"/>
  <c r="B2121" i="12"/>
  <c r="B2122" i="12"/>
  <c r="B2123" i="12"/>
  <c r="B2124" i="12"/>
  <c r="B2125" i="12"/>
  <c r="B2126" i="12"/>
  <c r="B2127" i="12"/>
  <c r="B2128" i="12"/>
  <c r="B2129" i="12"/>
  <c r="B2130" i="12"/>
  <c r="B2131" i="12"/>
  <c r="B2132" i="12"/>
  <c r="B2133" i="12"/>
  <c r="B2134" i="12"/>
  <c r="B2135" i="12"/>
  <c r="B2136" i="12"/>
  <c r="B2137" i="12"/>
  <c r="B2138" i="12"/>
  <c r="B2139" i="12"/>
  <c r="B2140" i="12"/>
  <c r="B2141" i="12"/>
  <c r="B2142" i="12"/>
  <c r="B2143" i="12"/>
  <c r="B2144" i="12"/>
  <c r="B2145" i="12"/>
  <c r="B2146" i="12"/>
  <c r="B2147" i="12"/>
  <c r="B2148" i="12"/>
  <c r="B2149" i="12"/>
  <c r="B2150" i="12"/>
  <c r="B2151" i="12"/>
  <c r="B2152" i="12"/>
  <c r="B2153" i="12"/>
  <c r="B2154" i="12"/>
  <c r="B2155" i="12"/>
  <c r="B2156" i="12"/>
  <c r="B2157" i="12"/>
  <c r="B2158" i="12"/>
  <c r="B2159" i="12"/>
  <c r="B2160" i="12"/>
  <c r="B2161" i="12"/>
  <c r="B2162" i="12"/>
  <c r="B2163" i="12"/>
  <c r="B2164" i="12"/>
  <c r="B2165" i="12"/>
  <c r="B2166" i="12"/>
  <c r="B2167" i="12"/>
  <c r="B2168" i="12"/>
  <c r="B2169" i="12"/>
  <c r="B2170" i="12"/>
  <c r="B2171" i="12"/>
  <c r="B2172" i="12"/>
  <c r="B2173" i="12"/>
  <c r="B2174" i="12"/>
  <c r="B2175" i="12"/>
  <c r="B2176" i="12"/>
  <c r="B2177" i="12"/>
  <c r="B2178" i="12"/>
  <c r="B2179" i="12"/>
  <c r="B2180" i="12"/>
  <c r="B2181" i="12"/>
  <c r="B2182" i="12"/>
  <c r="B2183" i="12"/>
  <c r="B2184" i="12"/>
  <c r="B2185" i="12"/>
  <c r="B2186" i="12"/>
  <c r="B2187" i="12"/>
  <c r="B2188" i="12"/>
  <c r="B2189" i="12"/>
  <c r="B2190" i="12"/>
  <c r="B2191" i="12"/>
  <c r="B2192" i="12"/>
  <c r="B2193" i="12"/>
  <c r="B2194" i="12"/>
  <c r="B2195" i="12"/>
  <c r="B2196" i="12"/>
  <c r="B2197" i="12"/>
  <c r="B2198" i="12"/>
  <c r="B2199" i="12"/>
  <c r="B2200" i="12"/>
  <c r="B2201" i="12"/>
  <c r="B2202" i="12"/>
  <c r="B2203" i="12"/>
  <c r="B2204" i="12"/>
  <c r="B2205" i="12"/>
  <c r="B2206" i="12"/>
  <c r="B2207" i="12"/>
  <c r="B2208" i="12"/>
  <c r="B2209" i="12"/>
  <c r="B2210" i="12"/>
  <c r="B2211" i="12"/>
  <c r="B2212" i="12"/>
  <c r="B2213" i="12"/>
  <c r="B2214" i="12"/>
  <c r="B2215" i="12"/>
  <c r="B2216" i="12"/>
  <c r="B2217" i="12"/>
  <c r="B2218" i="12"/>
  <c r="B2219" i="12"/>
  <c r="B2220" i="12"/>
  <c r="B2221" i="12"/>
  <c r="B2222" i="12"/>
  <c r="B2223" i="12"/>
  <c r="B2224" i="12"/>
  <c r="B2225" i="12"/>
  <c r="B2226" i="12"/>
  <c r="B2227" i="12"/>
  <c r="B2228" i="12"/>
  <c r="B2229" i="12"/>
  <c r="B2230" i="12"/>
  <c r="B2231" i="12"/>
  <c r="B2232" i="12"/>
  <c r="B2233" i="12"/>
  <c r="B2234" i="12"/>
  <c r="B2235" i="12"/>
  <c r="B2236" i="12"/>
  <c r="B2237" i="12"/>
  <c r="B2238" i="12"/>
  <c r="B2239" i="12"/>
  <c r="B2240" i="12"/>
  <c r="B2241" i="12"/>
  <c r="B2242" i="12"/>
  <c r="B2243" i="12"/>
  <c r="B2244" i="12"/>
  <c r="B2245" i="12"/>
  <c r="B2246" i="12"/>
  <c r="B2247" i="12"/>
  <c r="B2248" i="12"/>
  <c r="B2249" i="12"/>
  <c r="B2250" i="12"/>
  <c r="B2251" i="12"/>
  <c r="B2252" i="12"/>
  <c r="B2253" i="12"/>
  <c r="B2254" i="12"/>
  <c r="B2255" i="12"/>
  <c r="B2256" i="12"/>
  <c r="B2257" i="12"/>
  <c r="B2258" i="12"/>
  <c r="B2259" i="12"/>
  <c r="B2260" i="12"/>
  <c r="B2261" i="12"/>
  <c r="B2262" i="12"/>
  <c r="B2263" i="12"/>
  <c r="B2264" i="12"/>
  <c r="B2265" i="12"/>
  <c r="B2266" i="12"/>
  <c r="B2267" i="12"/>
  <c r="B2268" i="12"/>
  <c r="B2269" i="12"/>
  <c r="B2270" i="12"/>
  <c r="B2271" i="12"/>
  <c r="B2272" i="12"/>
  <c r="B2273" i="12"/>
  <c r="B2274" i="12"/>
  <c r="B2275" i="12"/>
  <c r="B2276" i="12"/>
  <c r="B2277" i="12"/>
  <c r="B2278" i="12"/>
  <c r="B2279" i="12"/>
  <c r="B2280" i="12"/>
  <c r="B2281" i="12"/>
  <c r="B2282" i="12"/>
  <c r="B2283" i="12"/>
  <c r="B2284" i="12"/>
  <c r="B2285" i="12"/>
  <c r="B2286" i="12"/>
  <c r="B2287" i="12"/>
  <c r="B2288" i="12"/>
  <c r="B2289" i="12"/>
  <c r="B2290" i="12"/>
  <c r="B2291" i="12"/>
  <c r="B2292" i="12"/>
  <c r="B2293" i="12"/>
  <c r="B2294" i="12"/>
  <c r="B2295" i="12"/>
  <c r="B2296" i="12"/>
  <c r="B2297" i="12"/>
  <c r="B2298" i="12"/>
  <c r="B2299" i="12"/>
  <c r="B2300" i="12"/>
  <c r="B2301" i="12"/>
  <c r="B2302" i="12"/>
  <c r="B2303" i="12"/>
  <c r="B2304" i="12"/>
  <c r="B2305" i="12"/>
  <c r="B2306" i="12"/>
  <c r="B2307" i="12"/>
  <c r="B2308" i="12"/>
  <c r="B2309" i="12"/>
  <c r="B2310" i="12"/>
  <c r="B2311" i="12"/>
  <c r="B2312" i="12"/>
  <c r="B2313" i="12"/>
  <c r="B2314" i="12"/>
  <c r="B2315" i="12"/>
  <c r="B2316" i="12"/>
  <c r="B2317" i="12"/>
  <c r="B2318" i="12"/>
  <c r="B2319" i="12"/>
  <c r="B2320" i="12"/>
  <c r="B2321" i="12"/>
  <c r="B2322" i="12"/>
  <c r="B2323" i="12"/>
  <c r="B2324" i="12"/>
  <c r="B2325" i="12"/>
  <c r="B2326" i="12"/>
  <c r="B2327" i="12"/>
  <c r="B2328" i="12"/>
  <c r="B2329" i="12"/>
  <c r="B2330" i="12"/>
  <c r="B2331" i="12"/>
  <c r="B2332" i="12"/>
  <c r="B2333" i="12"/>
  <c r="B2334" i="12"/>
  <c r="B2335" i="12"/>
  <c r="B2336" i="12"/>
  <c r="B2337" i="12"/>
  <c r="B2338" i="12"/>
  <c r="B2339" i="12"/>
  <c r="B2340" i="12"/>
  <c r="B2341" i="12"/>
  <c r="B2342" i="12"/>
  <c r="B2343" i="12"/>
  <c r="B2344" i="12"/>
  <c r="B2345" i="12"/>
  <c r="B2346" i="12"/>
  <c r="B2347" i="12"/>
  <c r="B2348" i="12"/>
  <c r="B2349" i="12"/>
  <c r="B2350" i="12"/>
  <c r="B2351" i="12"/>
  <c r="B2352" i="12"/>
  <c r="B2353" i="12"/>
  <c r="B2354" i="12"/>
  <c r="B2355" i="12"/>
  <c r="B2356" i="12"/>
  <c r="B2357" i="12"/>
  <c r="B2358" i="12"/>
  <c r="B2359" i="12"/>
  <c r="B2360" i="12"/>
  <c r="B2361" i="12"/>
  <c r="B2362" i="12"/>
  <c r="B2363" i="12"/>
  <c r="B2364" i="12"/>
  <c r="B2365" i="12"/>
  <c r="B2366" i="12"/>
  <c r="B2367" i="12"/>
  <c r="B2368" i="12"/>
  <c r="B2369" i="12"/>
  <c r="B2370" i="12"/>
  <c r="B2371" i="12"/>
  <c r="B2372" i="12"/>
  <c r="B2373" i="12"/>
  <c r="B2374" i="12"/>
  <c r="B2375" i="12"/>
  <c r="B2376" i="12"/>
  <c r="B2377" i="12"/>
  <c r="B2378" i="12"/>
  <c r="B2379" i="12"/>
  <c r="B2380" i="12"/>
  <c r="B2381" i="12"/>
  <c r="B2382" i="12"/>
  <c r="B2383" i="12"/>
  <c r="B2384" i="12"/>
  <c r="B2385" i="12"/>
  <c r="B2386" i="12"/>
  <c r="B2387" i="12"/>
  <c r="B2388" i="12"/>
  <c r="B2389" i="12"/>
  <c r="B2390" i="12"/>
  <c r="B2391" i="12"/>
  <c r="B2392" i="12"/>
  <c r="B2393" i="12"/>
  <c r="B2394" i="12"/>
  <c r="B2395" i="12"/>
  <c r="B2396" i="12"/>
  <c r="B2397" i="12"/>
  <c r="B2398" i="12"/>
  <c r="B2399" i="12"/>
  <c r="B2400" i="12"/>
  <c r="B2401" i="12"/>
  <c r="B2402" i="12"/>
  <c r="B2403" i="12"/>
  <c r="B2404" i="12"/>
  <c r="B2405" i="12"/>
  <c r="B2406" i="12"/>
  <c r="B2407" i="12"/>
  <c r="B2408" i="12"/>
  <c r="B2409" i="12"/>
  <c r="B2410" i="12"/>
  <c r="B2411" i="12"/>
  <c r="B2412" i="12"/>
  <c r="B2413" i="12"/>
  <c r="B2414" i="12"/>
  <c r="B2415" i="12"/>
  <c r="B2416" i="12"/>
  <c r="B2417" i="12"/>
  <c r="B2418" i="12"/>
  <c r="B2419" i="12"/>
  <c r="B2420" i="12"/>
  <c r="B2421" i="12"/>
  <c r="B2422" i="12"/>
  <c r="B2423" i="12"/>
  <c r="B2424" i="12"/>
  <c r="B2425" i="12"/>
  <c r="B2426" i="12"/>
  <c r="B2427" i="12"/>
  <c r="B2428" i="12"/>
  <c r="B2429" i="12"/>
  <c r="B2430" i="12"/>
  <c r="B2431" i="12"/>
  <c r="B2432" i="12"/>
  <c r="B2433" i="12"/>
  <c r="B2434" i="12"/>
  <c r="B2435" i="12"/>
  <c r="B2436" i="12"/>
  <c r="B2437" i="12"/>
  <c r="B2438" i="12"/>
  <c r="B2439" i="12"/>
  <c r="B2440" i="12"/>
  <c r="B2441" i="12"/>
  <c r="B2442" i="12"/>
  <c r="B2443" i="12"/>
  <c r="B2444" i="12"/>
  <c r="B2445" i="12"/>
  <c r="B2446" i="12"/>
  <c r="B2447" i="12"/>
  <c r="B2448" i="12"/>
  <c r="B2449" i="12"/>
  <c r="B2450" i="12"/>
  <c r="B2451" i="12"/>
  <c r="B2452" i="12"/>
  <c r="B2453" i="12"/>
  <c r="B2454" i="12"/>
  <c r="B2455" i="12"/>
  <c r="B2456" i="12"/>
  <c r="B2457" i="12"/>
  <c r="B2458" i="12"/>
  <c r="B2459" i="12"/>
  <c r="B2460" i="12"/>
  <c r="B2461" i="12"/>
  <c r="B2462" i="12"/>
  <c r="B2463" i="12"/>
  <c r="B2464" i="12"/>
  <c r="B2465" i="12"/>
  <c r="B2466" i="12"/>
  <c r="B2467" i="12"/>
  <c r="B2468" i="12"/>
  <c r="B2469" i="12"/>
  <c r="B2470" i="12"/>
  <c r="B2471" i="12"/>
  <c r="B2472" i="12"/>
  <c r="B2473" i="12"/>
  <c r="B2474" i="12"/>
  <c r="B2475" i="12"/>
  <c r="B2476" i="12"/>
  <c r="B2477" i="12"/>
  <c r="B2478" i="12"/>
  <c r="B2479" i="12"/>
  <c r="B2480" i="12"/>
  <c r="B2481" i="12"/>
  <c r="B2482" i="12"/>
  <c r="B2483" i="12"/>
  <c r="B2484" i="12"/>
  <c r="B2485" i="12"/>
  <c r="B2486" i="12"/>
  <c r="B2487" i="12"/>
  <c r="B2488" i="12"/>
  <c r="B2489" i="12"/>
  <c r="B2490" i="12"/>
  <c r="B2491" i="12"/>
  <c r="B2492" i="12"/>
  <c r="B2493" i="12"/>
  <c r="B2494" i="12"/>
  <c r="B2495" i="12"/>
  <c r="B2496" i="12"/>
  <c r="B2497" i="12"/>
  <c r="B2498" i="12"/>
  <c r="B2499" i="12"/>
  <c r="B2500" i="12"/>
  <c r="B2501" i="12"/>
  <c r="B2502" i="12"/>
  <c r="B2503" i="12"/>
  <c r="B2504" i="12"/>
  <c r="B2505" i="12"/>
  <c r="B2506" i="12"/>
  <c r="B2507" i="12"/>
  <c r="B2508" i="12"/>
  <c r="B2509" i="12"/>
  <c r="B2510" i="12"/>
  <c r="B2511" i="12"/>
  <c r="B2512" i="12"/>
  <c r="B2513" i="12"/>
  <c r="B2514" i="12"/>
  <c r="B2515" i="12"/>
  <c r="B2516" i="12"/>
  <c r="B2517" i="12"/>
  <c r="B2518" i="12"/>
  <c r="B2519" i="12"/>
  <c r="B2520" i="12"/>
  <c r="B2521" i="12"/>
  <c r="B2522" i="12"/>
  <c r="B2523" i="12"/>
  <c r="B2524" i="12"/>
  <c r="B2525" i="12"/>
  <c r="B2526" i="12"/>
  <c r="B2527" i="12"/>
  <c r="B2528" i="12"/>
  <c r="B2529" i="12"/>
  <c r="B2530" i="12"/>
  <c r="B2531" i="12"/>
  <c r="B2532" i="12"/>
  <c r="B2533" i="12"/>
  <c r="B2534" i="12"/>
  <c r="B2535" i="12"/>
  <c r="B2536" i="12"/>
  <c r="B2537" i="12"/>
  <c r="B2538" i="12"/>
  <c r="B2539" i="12"/>
  <c r="B2540" i="12"/>
  <c r="B2541" i="12"/>
  <c r="B2542" i="12"/>
  <c r="B2543" i="12"/>
  <c r="B2544" i="12"/>
  <c r="B2545" i="12"/>
  <c r="B2546" i="12"/>
  <c r="B2547" i="12"/>
  <c r="B2548" i="12"/>
  <c r="B2549" i="12"/>
  <c r="B2550" i="12"/>
  <c r="B2551" i="12"/>
  <c r="B2552" i="12"/>
  <c r="B2553" i="12"/>
  <c r="B2554" i="12"/>
  <c r="B2555" i="12"/>
  <c r="B2556" i="12"/>
  <c r="B2557" i="12"/>
  <c r="B2558" i="12"/>
  <c r="B2559" i="12"/>
  <c r="B2560" i="12"/>
  <c r="B2561" i="12"/>
  <c r="B2562" i="12"/>
  <c r="B2563" i="12"/>
  <c r="B2564" i="12"/>
  <c r="B2565" i="12"/>
  <c r="B2566" i="12"/>
  <c r="B2567" i="12"/>
  <c r="B2568" i="12"/>
  <c r="B2569" i="12"/>
  <c r="B2570" i="12"/>
  <c r="B2571" i="12"/>
  <c r="B2572" i="12"/>
  <c r="B2573" i="12"/>
  <c r="B2574" i="12"/>
  <c r="B2575" i="12"/>
  <c r="B2576" i="12"/>
  <c r="B2577" i="12"/>
  <c r="B2578" i="12"/>
  <c r="B2579" i="12"/>
  <c r="B2580" i="12"/>
  <c r="B2581" i="12"/>
  <c r="B2582" i="12"/>
  <c r="B2583" i="12"/>
  <c r="B2584" i="12"/>
  <c r="B2585" i="12"/>
  <c r="B2586" i="12"/>
  <c r="B2587" i="12"/>
  <c r="B2588" i="12"/>
  <c r="B2589" i="12"/>
  <c r="B2590" i="12"/>
  <c r="B2591" i="12"/>
  <c r="B2592" i="12"/>
  <c r="B2593" i="12"/>
  <c r="B2594" i="12"/>
  <c r="B2595" i="12"/>
  <c r="B2596" i="12"/>
  <c r="B2597" i="12"/>
  <c r="B2598" i="12"/>
  <c r="B2599" i="12"/>
  <c r="B2600" i="12"/>
  <c r="B2601" i="12"/>
  <c r="B2602" i="12"/>
  <c r="B2603" i="12"/>
  <c r="B2604" i="12"/>
  <c r="B2605" i="12"/>
  <c r="B2606" i="12"/>
  <c r="B2607" i="12"/>
  <c r="B2608" i="12"/>
  <c r="B2609" i="12"/>
  <c r="B2610" i="12"/>
  <c r="B2611" i="12"/>
  <c r="B2612" i="12"/>
  <c r="B2613" i="12"/>
  <c r="B2614" i="12"/>
  <c r="B2615" i="12"/>
  <c r="B2616" i="12"/>
  <c r="B2617" i="12"/>
  <c r="B2618" i="12"/>
  <c r="B2619" i="12"/>
  <c r="B2620" i="12"/>
  <c r="B2621" i="12"/>
  <c r="B2622" i="12"/>
  <c r="B2623" i="12"/>
  <c r="B2624" i="12"/>
  <c r="B2625" i="12"/>
  <c r="B2626" i="12"/>
  <c r="B2627" i="12"/>
  <c r="B2628" i="12"/>
  <c r="B2629" i="12"/>
  <c r="B2630" i="12"/>
  <c r="B2631" i="12"/>
  <c r="B2632" i="12"/>
  <c r="B2633" i="12"/>
  <c r="B2634" i="12"/>
  <c r="B2635" i="12"/>
  <c r="B2636" i="12"/>
  <c r="B2637" i="12"/>
  <c r="B2638" i="12"/>
  <c r="B2639" i="12"/>
  <c r="B2640" i="12"/>
  <c r="B2641" i="12"/>
  <c r="B2642" i="12"/>
  <c r="B2643" i="12"/>
  <c r="B2644" i="12"/>
  <c r="B2645" i="12"/>
  <c r="B2646" i="12"/>
  <c r="B2647" i="12"/>
  <c r="B2648" i="12"/>
  <c r="B2649" i="12"/>
  <c r="B2650" i="12"/>
  <c r="B2651" i="12"/>
  <c r="B2652" i="12"/>
  <c r="B2653" i="12"/>
  <c r="B2654" i="12"/>
  <c r="B2655" i="12"/>
  <c r="B2656" i="12"/>
  <c r="B2657" i="12"/>
  <c r="B2658" i="12"/>
  <c r="B2659" i="12"/>
  <c r="B2660" i="12"/>
  <c r="B2661" i="12"/>
  <c r="B2662" i="12"/>
  <c r="B2663" i="12"/>
  <c r="B2664" i="12"/>
  <c r="B2665" i="12"/>
  <c r="B2666" i="12"/>
  <c r="B2667" i="12"/>
  <c r="B2668" i="12"/>
  <c r="B2669" i="12"/>
  <c r="B2670" i="12"/>
  <c r="B2671" i="12"/>
  <c r="B2672" i="12"/>
  <c r="B2673" i="12"/>
  <c r="B2674" i="12"/>
  <c r="B2675" i="12"/>
  <c r="B2676" i="12"/>
  <c r="B2677" i="12"/>
  <c r="B2678" i="12"/>
  <c r="B2679" i="12"/>
  <c r="B2680" i="12"/>
  <c r="B2681" i="12"/>
  <c r="B2682" i="12"/>
  <c r="B2683" i="12"/>
  <c r="B2684" i="12"/>
  <c r="B2685" i="12"/>
  <c r="B2686" i="12"/>
  <c r="B2687" i="12"/>
  <c r="B2688" i="12"/>
  <c r="B2689" i="12"/>
  <c r="B2690" i="12"/>
  <c r="B2691" i="12"/>
  <c r="B2692" i="12"/>
  <c r="B2693" i="12"/>
  <c r="B2694" i="12"/>
  <c r="B2695" i="12"/>
  <c r="B2696" i="12"/>
  <c r="B2697" i="12"/>
  <c r="B2698" i="12"/>
  <c r="B2699" i="12"/>
  <c r="B2700" i="12"/>
  <c r="B2701" i="12"/>
  <c r="B2702" i="12"/>
  <c r="B2703" i="12"/>
  <c r="B2704" i="12"/>
  <c r="B2705" i="12"/>
  <c r="B2706" i="12"/>
  <c r="B2707" i="12"/>
  <c r="B2708" i="12"/>
  <c r="B2709" i="12"/>
  <c r="B2710" i="12"/>
  <c r="B2711" i="12"/>
  <c r="B2712" i="12"/>
  <c r="B2713" i="12"/>
  <c r="B2714" i="12"/>
  <c r="B2715" i="12"/>
  <c r="B2716" i="12"/>
  <c r="B2717" i="12"/>
  <c r="B2718" i="12"/>
  <c r="B2719" i="12"/>
  <c r="B2720" i="12"/>
  <c r="B2721" i="12"/>
  <c r="B2722" i="12"/>
  <c r="B2723" i="12"/>
  <c r="B2724" i="12"/>
  <c r="B2725" i="12"/>
  <c r="B2726" i="12"/>
  <c r="B2727" i="12"/>
  <c r="B2728" i="12"/>
  <c r="B2729" i="12"/>
  <c r="B2730" i="12"/>
  <c r="B2731" i="12"/>
  <c r="B2732" i="12"/>
  <c r="B2733" i="12"/>
  <c r="B2734" i="12"/>
  <c r="B2735" i="12"/>
  <c r="B2736" i="12"/>
  <c r="B2737" i="12"/>
  <c r="B2738" i="12"/>
  <c r="B2739" i="12"/>
  <c r="B2740" i="12"/>
  <c r="B2741" i="12"/>
  <c r="B2742" i="12"/>
  <c r="B2743" i="12"/>
  <c r="B2744" i="12"/>
  <c r="B2745" i="12"/>
  <c r="B2746" i="12"/>
  <c r="B2747" i="12"/>
  <c r="B2748" i="12"/>
  <c r="B2749" i="12"/>
  <c r="B2750" i="12"/>
  <c r="B2751" i="12"/>
  <c r="B2752" i="12"/>
  <c r="B2753" i="12"/>
  <c r="B2754" i="12"/>
  <c r="B2755" i="12"/>
  <c r="B2756" i="12"/>
  <c r="B2757" i="12"/>
  <c r="B2758" i="12"/>
  <c r="B2759" i="12"/>
  <c r="B2760" i="12"/>
  <c r="B2761" i="12"/>
  <c r="B2762" i="12"/>
  <c r="B2763" i="12"/>
  <c r="B2764" i="12"/>
  <c r="B2765" i="12"/>
  <c r="B2766" i="12"/>
  <c r="B2767" i="12"/>
  <c r="B2768" i="12"/>
  <c r="B2769" i="12"/>
  <c r="B2770" i="12"/>
  <c r="B2771" i="12"/>
  <c r="B2772" i="12"/>
  <c r="B2773" i="12"/>
  <c r="B2774" i="12"/>
  <c r="B2775" i="12"/>
  <c r="B2776" i="12"/>
  <c r="B2777" i="12"/>
  <c r="B2778" i="12"/>
  <c r="B2779" i="12"/>
  <c r="B2780" i="12"/>
  <c r="B2781" i="12"/>
  <c r="B2782" i="12"/>
  <c r="B2783" i="12"/>
  <c r="B2784" i="12"/>
  <c r="B2785" i="12"/>
  <c r="B2786" i="12"/>
  <c r="B2787" i="12"/>
  <c r="B2788" i="12"/>
  <c r="B2789" i="12"/>
  <c r="B2790" i="12"/>
  <c r="B2791" i="12"/>
  <c r="B2792" i="12"/>
  <c r="B2793" i="12"/>
  <c r="B2794" i="12"/>
  <c r="B2795" i="12"/>
  <c r="B2796" i="12"/>
  <c r="B2797" i="12"/>
  <c r="B2798" i="12"/>
  <c r="B2799" i="12"/>
  <c r="B2800" i="12"/>
  <c r="B2801" i="12"/>
  <c r="B2802" i="12"/>
  <c r="B2803" i="12"/>
  <c r="B2804" i="12"/>
  <c r="B2805" i="12"/>
  <c r="B2806" i="12"/>
  <c r="B2807" i="12"/>
  <c r="B2808" i="12"/>
  <c r="B2809" i="12"/>
  <c r="B2810" i="12"/>
  <c r="B2811" i="12"/>
  <c r="B2812" i="12"/>
  <c r="B2813" i="12"/>
  <c r="B2814" i="12"/>
  <c r="B2815" i="12"/>
  <c r="B2816" i="12"/>
  <c r="B2817" i="12"/>
  <c r="B2818" i="12"/>
  <c r="B2819" i="12"/>
  <c r="B2820" i="12"/>
  <c r="B2821" i="12"/>
  <c r="B2822" i="12"/>
  <c r="B2823" i="12"/>
  <c r="B2824" i="12"/>
  <c r="B2825" i="12"/>
  <c r="B2826" i="12"/>
  <c r="B2827" i="12"/>
  <c r="B2828" i="12"/>
  <c r="B2829" i="12"/>
  <c r="B2830" i="12"/>
  <c r="B2831" i="12"/>
  <c r="B2832" i="12"/>
  <c r="B2833" i="12"/>
  <c r="B2834" i="12"/>
  <c r="B2835" i="12"/>
  <c r="B2836" i="12"/>
  <c r="B2837" i="12"/>
  <c r="B2838" i="12"/>
  <c r="B2839" i="12"/>
  <c r="B2840" i="12"/>
  <c r="B2841" i="12"/>
  <c r="B2842" i="12"/>
  <c r="B2843" i="12"/>
  <c r="B2844" i="12"/>
  <c r="B2845" i="12"/>
  <c r="B2846" i="12"/>
  <c r="B2847" i="12"/>
  <c r="B2848" i="12"/>
  <c r="B2849" i="12"/>
  <c r="B2850" i="12"/>
  <c r="B2851" i="12"/>
  <c r="B2852" i="12"/>
  <c r="B2853" i="12"/>
  <c r="B2854" i="12"/>
  <c r="B2855" i="12"/>
  <c r="B2856" i="12"/>
  <c r="B2857" i="12"/>
  <c r="B2858" i="12"/>
  <c r="B2859" i="12"/>
  <c r="B2860" i="12"/>
  <c r="B2861" i="12"/>
  <c r="B2862" i="12"/>
  <c r="B2863" i="12"/>
  <c r="B2864" i="12"/>
  <c r="B2865" i="12"/>
  <c r="B2866" i="12"/>
  <c r="B2867" i="12"/>
  <c r="B2868" i="12"/>
  <c r="B2869" i="12"/>
  <c r="B2870" i="12"/>
  <c r="B2871" i="12"/>
  <c r="B2872" i="12"/>
  <c r="B2873" i="12"/>
  <c r="B2874" i="12"/>
  <c r="B2875" i="12"/>
  <c r="B2876" i="12"/>
  <c r="B2877" i="12"/>
  <c r="B2878" i="12"/>
  <c r="B2879" i="12"/>
  <c r="B2880" i="12"/>
  <c r="B2881" i="12"/>
  <c r="B2882" i="12"/>
  <c r="B2883" i="12"/>
  <c r="B2884" i="12"/>
  <c r="B2885" i="12"/>
  <c r="B2886" i="12"/>
  <c r="B2887" i="12"/>
  <c r="B2888" i="12"/>
  <c r="B2889" i="12"/>
  <c r="B2890" i="12"/>
  <c r="B2891" i="12"/>
  <c r="B2892" i="12"/>
  <c r="B2893" i="12"/>
  <c r="B2894" i="12"/>
  <c r="B2895" i="12"/>
  <c r="B2896" i="12"/>
  <c r="B2897" i="12"/>
  <c r="B2898" i="12"/>
  <c r="B2899" i="12"/>
  <c r="B2900" i="12"/>
  <c r="B2901" i="12"/>
  <c r="B2902" i="12"/>
  <c r="B2903" i="12"/>
  <c r="B2904" i="12"/>
  <c r="B2905" i="12"/>
  <c r="B2906" i="12"/>
  <c r="B2907" i="12"/>
  <c r="B2908" i="12"/>
  <c r="B2909" i="12"/>
  <c r="B2910" i="12"/>
  <c r="B2911" i="12"/>
  <c r="B2912" i="12"/>
  <c r="B2913" i="12"/>
  <c r="B2914" i="12"/>
  <c r="B2915" i="12"/>
  <c r="B2916" i="12"/>
  <c r="B2917" i="12"/>
  <c r="B2918" i="12"/>
  <c r="B2919" i="12"/>
  <c r="B2920" i="12"/>
  <c r="B2921" i="12"/>
  <c r="B2922" i="12"/>
  <c r="B2923" i="12"/>
  <c r="B2924" i="12"/>
  <c r="B2925" i="12"/>
  <c r="B2926" i="12"/>
  <c r="B2927" i="12"/>
  <c r="B2928" i="12"/>
  <c r="B2929" i="12"/>
  <c r="B2930" i="12"/>
  <c r="B2931" i="12"/>
  <c r="B2932" i="12"/>
  <c r="B2933" i="12"/>
  <c r="B2934" i="12"/>
  <c r="B2935" i="12"/>
  <c r="B2936" i="12"/>
  <c r="B2937" i="12"/>
  <c r="B2938" i="12"/>
  <c r="B2939" i="12"/>
  <c r="B2940" i="12"/>
  <c r="B2941" i="12"/>
  <c r="B2942" i="12"/>
  <c r="B2943" i="12"/>
  <c r="B2944" i="12"/>
  <c r="B2945" i="12"/>
  <c r="B2946" i="12"/>
  <c r="B2947" i="12"/>
  <c r="B2948" i="12"/>
  <c r="B2949" i="12"/>
  <c r="B2950" i="12"/>
  <c r="B2951" i="12"/>
  <c r="B2952" i="12"/>
  <c r="B2953" i="12"/>
  <c r="B2954" i="12"/>
  <c r="B2955" i="12"/>
  <c r="B2956" i="12"/>
  <c r="B2957" i="12"/>
  <c r="B2958" i="12"/>
  <c r="B2959" i="12"/>
  <c r="B2960" i="12"/>
  <c r="B2961" i="12"/>
  <c r="B2962" i="12"/>
  <c r="B2963" i="12"/>
  <c r="B2964" i="12"/>
  <c r="B2965" i="12"/>
  <c r="B2966" i="12"/>
  <c r="B2967" i="12"/>
  <c r="B2968" i="12"/>
  <c r="B2969" i="12"/>
  <c r="B2970" i="12"/>
  <c r="B2971" i="12"/>
  <c r="B2972" i="12"/>
  <c r="B2973" i="12"/>
  <c r="B2974" i="12"/>
  <c r="B2975" i="12"/>
  <c r="B2976" i="12"/>
  <c r="B2977" i="12"/>
  <c r="B2978" i="12"/>
  <c r="B2979" i="12"/>
  <c r="B2980" i="12"/>
  <c r="B2981" i="12"/>
  <c r="B2982" i="12"/>
  <c r="B2983" i="12"/>
  <c r="B2984" i="12"/>
  <c r="B2985" i="12"/>
  <c r="B2986" i="12"/>
  <c r="B2987" i="12"/>
  <c r="B2988" i="12"/>
  <c r="B2989" i="12"/>
  <c r="B2990" i="12"/>
  <c r="B2991" i="12"/>
  <c r="B2992" i="12"/>
  <c r="B2993" i="12"/>
  <c r="B2994" i="12"/>
  <c r="B2995" i="12"/>
  <c r="B2996" i="12"/>
  <c r="B2997" i="12"/>
  <c r="B2998" i="12"/>
  <c r="B2999" i="12"/>
  <c r="B3000" i="12"/>
  <c r="B3001" i="12"/>
  <c r="B3002" i="12"/>
  <c r="B3003" i="12"/>
  <c r="B3004" i="12"/>
  <c r="B3005" i="12"/>
  <c r="B3006" i="12"/>
  <c r="B3007" i="12"/>
  <c r="B3008" i="12"/>
  <c r="B3009" i="12"/>
  <c r="B3010" i="12"/>
  <c r="B3011" i="12"/>
  <c r="B3012" i="12"/>
  <c r="B3013" i="12"/>
  <c r="B3014" i="12"/>
  <c r="B3015" i="12"/>
  <c r="B3016" i="12"/>
  <c r="B3017" i="12"/>
  <c r="B3018" i="12"/>
  <c r="B3019" i="12"/>
  <c r="B3020" i="12"/>
  <c r="B3021" i="12"/>
  <c r="B3022" i="12"/>
  <c r="B3023" i="12"/>
  <c r="B3024" i="12"/>
  <c r="B3025" i="12"/>
  <c r="B3026" i="12"/>
  <c r="B3027" i="12"/>
  <c r="B3028" i="12"/>
  <c r="B3029" i="12"/>
  <c r="B3030" i="12"/>
  <c r="B3031" i="12"/>
  <c r="B3032" i="12"/>
  <c r="B3033" i="12"/>
  <c r="B3034" i="12"/>
  <c r="B3035" i="12"/>
  <c r="B3036" i="12"/>
  <c r="B3037" i="12"/>
  <c r="B3038" i="12"/>
  <c r="B3039" i="12"/>
  <c r="B3040" i="12"/>
  <c r="B3041" i="12"/>
  <c r="B3042" i="12"/>
  <c r="B3043" i="12"/>
  <c r="B3044" i="12"/>
  <c r="B3045" i="12"/>
  <c r="B3046" i="12"/>
  <c r="B3047" i="12"/>
  <c r="B3048" i="12"/>
  <c r="B3049" i="12"/>
  <c r="B3050" i="12"/>
  <c r="B3051" i="12"/>
  <c r="B3052" i="12"/>
  <c r="B3053" i="12"/>
  <c r="B3054" i="12"/>
  <c r="B3055" i="12"/>
  <c r="B3056" i="12"/>
  <c r="B3057" i="12"/>
  <c r="B3058" i="12"/>
  <c r="B3059" i="12"/>
  <c r="B3060" i="12"/>
  <c r="B3061" i="12"/>
  <c r="B3062" i="12"/>
  <c r="B3063" i="12"/>
  <c r="B3064" i="12"/>
  <c r="B3065" i="12"/>
  <c r="B3066" i="12"/>
  <c r="B3067" i="12"/>
  <c r="B3068" i="12"/>
  <c r="B3069" i="12"/>
  <c r="B3070" i="12"/>
  <c r="B3071" i="12"/>
  <c r="B3072" i="12"/>
  <c r="B3073" i="12"/>
  <c r="B3074" i="12"/>
  <c r="B3075" i="12"/>
  <c r="B3076" i="12"/>
  <c r="B3077" i="12"/>
  <c r="B3078" i="12"/>
  <c r="B3079" i="12"/>
  <c r="B3080" i="12"/>
  <c r="B3081" i="12"/>
  <c r="B3082" i="12"/>
  <c r="B3083" i="12"/>
  <c r="B3084" i="12"/>
  <c r="B3085" i="12"/>
  <c r="B3086" i="12"/>
  <c r="B3087" i="12"/>
  <c r="B3088" i="12"/>
  <c r="B3089" i="12"/>
  <c r="B3090" i="12"/>
  <c r="B3091" i="12"/>
  <c r="B3092" i="12"/>
  <c r="B3093" i="12"/>
  <c r="B3094" i="12"/>
  <c r="B3095" i="12"/>
  <c r="B3096" i="12"/>
  <c r="B3097" i="12"/>
  <c r="B3098" i="12"/>
  <c r="B3099" i="12"/>
  <c r="B3100" i="12"/>
  <c r="B3101" i="12"/>
  <c r="B3102" i="12"/>
  <c r="B3103" i="12"/>
  <c r="B3104" i="12"/>
  <c r="B3105" i="12"/>
  <c r="B3106" i="12"/>
  <c r="B3107" i="12"/>
  <c r="B3108" i="12"/>
  <c r="B3109" i="12"/>
  <c r="B3110" i="12"/>
  <c r="B3111" i="12"/>
  <c r="B3112" i="12"/>
  <c r="B3113" i="12"/>
  <c r="B3114" i="12"/>
  <c r="B3115" i="12"/>
  <c r="B3116" i="12"/>
  <c r="B3117" i="12"/>
  <c r="B3118" i="12"/>
  <c r="B3119" i="12"/>
  <c r="B3120" i="12"/>
  <c r="B3121" i="12"/>
  <c r="B3122" i="12"/>
  <c r="B3123" i="12"/>
  <c r="B3124" i="12"/>
  <c r="B3125" i="12"/>
  <c r="B3126" i="12"/>
  <c r="B3127" i="12"/>
  <c r="B3128" i="12"/>
  <c r="B3129" i="12"/>
  <c r="B3130" i="12"/>
  <c r="B3131" i="12"/>
  <c r="B3132" i="12"/>
  <c r="B3133" i="12"/>
  <c r="B3134" i="12"/>
  <c r="B3135" i="12"/>
  <c r="B3136" i="12"/>
  <c r="B3137" i="12"/>
  <c r="B3138" i="12"/>
  <c r="B3139" i="12"/>
  <c r="B3140" i="12"/>
  <c r="B3141" i="12"/>
  <c r="B3142" i="12"/>
  <c r="B3143" i="12"/>
  <c r="B3144" i="12"/>
  <c r="B3145" i="12"/>
  <c r="B3146" i="12"/>
  <c r="B3147" i="12"/>
  <c r="B3148" i="12"/>
  <c r="B3149" i="12"/>
  <c r="B3150" i="12"/>
  <c r="B3151" i="12"/>
  <c r="B3152" i="12"/>
  <c r="B3153" i="12"/>
  <c r="B3154" i="12"/>
  <c r="B3155" i="12"/>
  <c r="B3156" i="12"/>
  <c r="B3157" i="12"/>
  <c r="B3158" i="12"/>
  <c r="B3159" i="12"/>
  <c r="B3160" i="12"/>
  <c r="B3161" i="12"/>
  <c r="B3162" i="12"/>
  <c r="B3163" i="12"/>
  <c r="B3164" i="12"/>
  <c r="B3165" i="12"/>
  <c r="B3166" i="12"/>
  <c r="B3167" i="12"/>
  <c r="B3168" i="12"/>
  <c r="B3169" i="12"/>
  <c r="B3170" i="12"/>
  <c r="B3171" i="12"/>
  <c r="B3172" i="12"/>
  <c r="B3173" i="12"/>
  <c r="B3174" i="12"/>
  <c r="B3175" i="12"/>
  <c r="B3176" i="12"/>
  <c r="B3177" i="12"/>
  <c r="B3178" i="12"/>
  <c r="B3179" i="12"/>
  <c r="B3180" i="12"/>
  <c r="B3181" i="12"/>
  <c r="B3182" i="12"/>
  <c r="B3183" i="12"/>
  <c r="B3184" i="12"/>
  <c r="B3185" i="12"/>
  <c r="B3186" i="12"/>
  <c r="B3187" i="12"/>
  <c r="B3188" i="12"/>
  <c r="B3189" i="12"/>
  <c r="B3190" i="12"/>
  <c r="B3191" i="12"/>
  <c r="B3192" i="12"/>
  <c r="B3193" i="12"/>
  <c r="B3194" i="12"/>
  <c r="B3195" i="12"/>
  <c r="B3196" i="12"/>
  <c r="B3197" i="12"/>
  <c r="B3198" i="12"/>
  <c r="B3199" i="12"/>
  <c r="B3200" i="12"/>
  <c r="B3201" i="12"/>
  <c r="B3202" i="12"/>
  <c r="B3203" i="12"/>
  <c r="B3204" i="12"/>
  <c r="B3205" i="12"/>
  <c r="B3206" i="12"/>
  <c r="B3207" i="12"/>
  <c r="B3208" i="12"/>
  <c r="B3209" i="12"/>
  <c r="B3210" i="12"/>
  <c r="B3211" i="12"/>
  <c r="B3212" i="12"/>
  <c r="B3213" i="12"/>
  <c r="B3214" i="12"/>
  <c r="B3215" i="12"/>
  <c r="B3216" i="12"/>
  <c r="B3217" i="12"/>
  <c r="B3218" i="12"/>
  <c r="B3219" i="12"/>
  <c r="B3220" i="12"/>
  <c r="B3221" i="12"/>
  <c r="B3222" i="12"/>
  <c r="B3223" i="12"/>
  <c r="B3224" i="12"/>
  <c r="B3225" i="12"/>
  <c r="B3226" i="12"/>
  <c r="B3227" i="12"/>
  <c r="B3228" i="12"/>
  <c r="B3229" i="12"/>
  <c r="B3230" i="12"/>
  <c r="B3231" i="12"/>
  <c r="B3232" i="12"/>
  <c r="B3233" i="12"/>
  <c r="B3234" i="12"/>
  <c r="B3235" i="12"/>
  <c r="B3236" i="12"/>
  <c r="B3237" i="12"/>
  <c r="B3238" i="12"/>
  <c r="B3239" i="12"/>
  <c r="B3240" i="12"/>
  <c r="B3241" i="12"/>
  <c r="B3242" i="12"/>
  <c r="B3243" i="12"/>
  <c r="B3244" i="12"/>
  <c r="B3245" i="12"/>
  <c r="B3246" i="12"/>
  <c r="B3247" i="12"/>
  <c r="B3248" i="12"/>
  <c r="B3249" i="12"/>
  <c r="B3250" i="12"/>
  <c r="B3251" i="12"/>
  <c r="B3252" i="12"/>
  <c r="B3253" i="12"/>
  <c r="B3254" i="12"/>
  <c r="B3255" i="12"/>
  <c r="B3256" i="12"/>
  <c r="B3257" i="12"/>
  <c r="B3258" i="12"/>
  <c r="B3259" i="12"/>
  <c r="B3260" i="12"/>
  <c r="B3261" i="12"/>
  <c r="B3262" i="12"/>
  <c r="B3263" i="12"/>
  <c r="B3264" i="12"/>
  <c r="B3265" i="12"/>
  <c r="B3266" i="12"/>
  <c r="B3267" i="12"/>
  <c r="B3268" i="12"/>
  <c r="B3269" i="12"/>
  <c r="B3270" i="12"/>
  <c r="B3271" i="12"/>
  <c r="B3272" i="12"/>
  <c r="B3273" i="12"/>
  <c r="B3274" i="12"/>
  <c r="B3275" i="12"/>
  <c r="B3276" i="12"/>
  <c r="B3277" i="12"/>
  <c r="B3278" i="12"/>
  <c r="B3279" i="12"/>
  <c r="B3280" i="12"/>
  <c r="B3281" i="12"/>
  <c r="B3282" i="12"/>
  <c r="B3283" i="12"/>
  <c r="B3284" i="12"/>
  <c r="B3285" i="12"/>
  <c r="B3286" i="12"/>
  <c r="B3287" i="12"/>
  <c r="B3288" i="12"/>
  <c r="B3289" i="12"/>
  <c r="B3290" i="12"/>
  <c r="B3291" i="12"/>
  <c r="B3292" i="12"/>
  <c r="B3293" i="12"/>
  <c r="B3294" i="12"/>
  <c r="B3295" i="12"/>
  <c r="B3296" i="12"/>
  <c r="B3297" i="12"/>
  <c r="B3298" i="12"/>
  <c r="B3299" i="12"/>
  <c r="B3300" i="12"/>
  <c r="B3301" i="12"/>
  <c r="B3302" i="12"/>
  <c r="B3303" i="12"/>
  <c r="B3304" i="12"/>
  <c r="B3305" i="12"/>
  <c r="B3306" i="12"/>
  <c r="B3307" i="12"/>
  <c r="B3308" i="12"/>
  <c r="B3309" i="12"/>
  <c r="B3310" i="12"/>
  <c r="B3311" i="12"/>
  <c r="B3312" i="12"/>
  <c r="B3313" i="12"/>
  <c r="B3314" i="12"/>
  <c r="B3315" i="12"/>
  <c r="B3316" i="12"/>
  <c r="B3317" i="12"/>
  <c r="B3318" i="12"/>
  <c r="B3319" i="12"/>
  <c r="B3320" i="12"/>
  <c r="B3321" i="12"/>
  <c r="B3322" i="12"/>
  <c r="B3323" i="12"/>
  <c r="B3324" i="12"/>
  <c r="B3325" i="12"/>
  <c r="B3326" i="12"/>
  <c r="B3327" i="12"/>
  <c r="B3328" i="12"/>
  <c r="B3329" i="12"/>
  <c r="B3330" i="12"/>
  <c r="B3331" i="12"/>
  <c r="B3332" i="12"/>
  <c r="B3333" i="12"/>
  <c r="B3334" i="12"/>
  <c r="B3335" i="12"/>
  <c r="B3336" i="12"/>
  <c r="B3337" i="12"/>
  <c r="B3338" i="12"/>
  <c r="B3339" i="12"/>
  <c r="B3340" i="12"/>
  <c r="B3341" i="12"/>
  <c r="B3342" i="12"/>
  <c r="B3343" i="12"/>
  <c r="B3344" i="12"/>
  <c r="B3345" i="12"/>
  <c r="B3346" i="12"/>
  <c r="B3347" i="12"/>
  <c r="B3348" i="12"/>
  <c r="B3349" i="12"/>
  <c r="B3350" i="12"/>
  <c r="B3351" i="12"/>
  <c r="B3352" i="12"/>
  <c r="B3353" i="12"/>
  <c r="B3354" i="12"/>
  <c r="B3355" i="12"/>
  <c r="B3356" i="12"/>
  <c r="B3357" i="12"/>
  <c r="B3358" i="12"/>
  <c r="B3359" i="12"/>
  <c r="B3360" i="12"/>
  <c r="B3361" i="12"/>
  <c r="B3362" i="12"/>
  <c r="B3363" i="12"/>
  <c r="B3364" i="12"/>
  <c r="B3365" i="12"/>
  <c r="B3366" i="12"/>
  <c r="B3367" i="12"/>
  <c r="B3368" i="12"/>
  <c r="B3369" i="12"/>
  <c r="B3370" i="12"/>
  <c r="B3371" i="12"/>
  <c r="B3372" i="12"/>
  <c r="B3373" i="12"/>
  <c r="B3374" i="12"/>
  <c r="B3375" i="12"/>
  <c r="B3376" i="12"/>
  <c r="B3377" i="12"/>
  <c r="B3378" i="12"/>
  <c r="B3379" i="12"/>
  <c r="B3380" i="12"/>
  <c r="B3381" i="12"/>
  <c r="B3382" i="12"/>
  <c r="B3383" i="12"/>
  <c r="B3384" i="12"/>
  <c r="B3385" i="12"/>
  <c r="B3386" i="12"/>
  <c r="B3387" i="12"/>
  <c r="B3388" i="12"/>
  <c r="B3389" i="12"/>
  <c r="B3390" i="12"/>
  <c r="B3391" i="12"/>
  <c r="B3392" i="12"/>
  <c r="B3393" i="12"/>
  <c r="B3394" i="12"/>
  <c r="B3395" i="12"/>
  <c r="B3396" i="12"/>
  <c r="B3397" i="12"/>
  <c r="B3398" i="12"/>
  <c r="B3399" i="12"/>
  <c r="B3400" i="12"/>
  <c r="B3401" i="12"/>
  <c r="B3402" i="12"/>
  <c r="B3403" i="12"/>
  <c r="B3404" i="12"/>
  <c r="B3405" i="12"/>
  <c r="B3406" i="12"/>
  <c r="B3407" i="12"/>
  <c r="B3408" i="12"/>
  <c r="B3409" i="12"/>
  <c r="B3410" i="12"/>
  <c r="B3411" i="12"/>
  <c r="B3412" i="12"/>
  <c r="B3413" i="12"/>
  <c r="B3414" i="12"/>
  <c r="B3415" i="12"/>
  <c r="B3416" i="12"/>
  <c r="B3417" i="12"/>
  <c r="B3418" i="12"/>
  <c r="B3419" i="12"/>
  <c r="B3420" i="12"/>
  <c r="B3421" i="12"/>
  <c r="B3422" i="12"/>
  <c r="B3423" i="12"/>
  <c r="B3424" i="12"/>
  <c r="B3425" i="12"/>
  <c r="B3426" i="12"/>
  <c r="B3427" i="12"/>
  <c r="B3428" i="12"/>
  <c r="B3429" i="12"/>
  <c r="B3430" i="12"/>
  <c r="B3431" i="12"/>
  <c r="B3432" i="12"/>
  <c r="B3433" i="12"/>
  <c r="B3434" i="12"/>
  <c r="B3435" i="12"/>
  <c r="B3436" i="12"/>
  <c r="B3437" i="12"/>
  <c r="B3438" i="12"/>
  <c r="B3439" i="12"/>
  <c r="B3440" i="12"/>
  <c r="B3441" i="12"/>
  <c r="B3442" i="12"/>
  <c r="B3443" i="12"/>
  <c r="B3444" i="12"/>
  <c r="B3445" i="12"/>
  <c r="B3446" i="12"/>
  <c r="B3447" i="12"/>
  <c r="B3448" i="12"/>
  <c r="B3449" i="12"/>
  <c r="B3450" i="12"/>
  <c r="B3451" i="12"/>
  <c r="B3452" i="12"/>
  <c r="B3453" i="12"/>
  <c r="B3454" i="12"/>
  <c r="B3455" i="12"/>
  <c r="B3456" i="12"/>
  <c r="B3457" i="12"/>
  <c r="B3458" i="12"/>
  <c r="B3459" i="12"/>
  <c r="B3460" i="12"/>
  <c r="B3461" i="12"/>
  <c r="B3462" i="12"/>
  <c r="B3463" i="12"/>
  <c r="B3464" i="12"/>
  <c r="B3465" i="12"/>
  <c r="B3466" i="12"/>
  <c r="M920" i="18" l="1"/>
  <c r="N387" i="18"/>
  <c r="S387" i="18" s="1"/>
  <c r="N51" i="18"/>
  <c r="S51" i="18" s="1"/>
  <c r="N403" i="18"/>
  <c r="S403" i="18" s="1"/>
  <c r="N355" i="18"/>
  <c r="N373" i="18"/>
  <c r="N36" i="18"/>
  <c r="S36" i="18" s="1"/>
  <c r="N915" i="18"/>
  <c r="N365" i="18"/>
  <c r="S365" i="18" s="1"/>
  <c r="N173" i="18"/>
  <c r="M914" i="18"/>
  <c r="N396" i="18"/>
  <c r="S396" i="18" s="1"/>
  <c r="N914" i="18"/>
  <c r="M915" i="18"/>
  <c r="N6" i="18"/>
  <c r="N7" i="18"/>
  <c r="S7" i="18" s="1"/>
  <c r="N359" i="18"/>
  <c r="S359" i="18" s="1"/>
  <c r="N23" i="18"/>
  <c r="S23" i="18" s="1"/>
  <c r="N360" i="18"/>
  <c r="S360" i="18" s="1"/>
  <c r="N24" i="18"/>
  <c r="S24" i="18" s="1"/>
  <c r="N40" i="18"/>
  <c r="S40" i="18" s="1"/>
  <c r="M401" i="18"/>
  <c r="R401" i="18" s="1"/>
  <c r="M386" i="18"/>
  <c r="R386" i="18" s="1"/>
  <c r="M192" i="18"/>
  <c r="R192" i="18" s="1"/>
  <c r="N380" i="18"/>
  <c r="S380" i="18" s="1"/>
  <c r="N366" i="18"/>
  <c r="S366" i="18" s="1"/>
  <c r="N364" i="18"/>
  <c r="N30" i="18"/>
  <c r="S30" i="18" s="1"/>
  <c r="N361" i="18"/>
  <c r="N25" i="18"/>
  <c r="N401" i="18"/>
  <c r="S401" i="18" s="1"/>
  <c r="N49" i="18"/>
  <c r="S49" i="18" s="1"/>
  <c r="N17" i="18"/>
  <c r="S17" i="18" s="1"/>
  <c r="N41" i="18"/>
  <c r="N377" i="18"/>
  <c r="S377" i="18" s="1"/>
  <c r="N33" i="18"/>
  <c r="S33" i="18" s="1"/>
  <c r="M383" i="18"/>
  <c r="R383" i="18" s="1"/>
  <c r="M191" i="18"/>
  <c r="R191" i="18" s="1"/>
  <c r="M190" i="18"/>
  <c r="M377" i="18"/>
  <c r="R377" i="18" s="1"/>
  <c r="M373" i="18"/>
  <c r="M365" i="18"/>
  <c r="R365" i="18" s="1"/>
  <c r="M175" i="18"/>
  <c r="M174" i="18"/>
  <c r="R174" i="18" s="1"/>
  <c r="M361" i="18"/>
  <c r="M173" i="18"/>
  <c r="M206" i="18"/>
  <c r="R206" i="18" s="1"/>
  <c r="M359" i="18"/>
  <c r="R359" i="18" s="1"/>
  <c r="M403" i="18"/>
  <c r="R403" i="18" s="1"/>
  <c r="M355" i="18"/>
  <c r="M387" i="18"/>
  <c r="R387" i="18" s="1"/>
  <c r="N31" i="18"/>
  <c r="S31" i="18" s="1"/>
  <c r="M298" i="18"/>
  <c r="R298" i="18" s="1"/>
  <c r="M203" i="18"/>
  <c r="M378" i="18"/>
  <c r="R378" i="18" s="1"/>
  <c r="N383" i="18"/>
  <c r="S383" i="18" s="1"/>
  <c r="M380" i="18"/>
  <c r="R380" i="18" s="1"/>
  <c r="N298" i="18"/>
  <c r="S298" i="18" s="1"/>
  <c r="M188" i="18"/>
  <c r="R188" i="18" s="1"/>
  <c r="N354" i="18"/>
  <c r="S354" i="18" s="1"/>
  <c r="N386" i="18"/>
  <c r="S386" i="18" s="1"/>
  <c r="N34" i="18"/>
  <c r="S34" i="18" s="1"/>
  <c r="N18" i="18"/>
  <c r="S18" i="18" s="1"/>
  <c r="N42" i="18"/>
  <c r="S42" i="18" s="1"/>
  <c r="N378" i="18"/>
  <c r="S378" i="18" s="1"/>
  <c r="M396" i="18"/>
  <c r="R396" i="18" s="1"/>
  <c r="M31" i="18"/>
  <c r="R31" i="18" s="1"/>
  <c r="M299" i="18"/>
  <c r="R299" i="18" s="1"/>
  <c r="N299" i="18"/>
  <c r="S299" i="18" s="1"/>
  <c r="M360" i="18"/>
  <c r="R360" i="18" s="1"/>
  <c r="M354" i="18"/>
  <c r="R354" i="18" s="1"/>
  <c r="M366" i="18"/>
  <c r="R366" i="18" s="1"/>
  <c r="M364" i="18"/>
  <c r="N52" i="18"/>
  <c r="N53" i="18"/>
  <c r="S53" i="18" s="1"/>
  <c r="N174" i="18"/>
  <c r="M196" i="18"/>
  <c r="R196" i="18" s="1"/>
  <c r="M195" i="18"/>
  <c r="M179" i="18"/>
  <c r="R179" i="18" s="1"/>
  <c r="M194" i="18"/>
  <c r="R194" i="18" s="1"/>
  <c r="M186" i="18"/>
  <c r="J11" i="18" a="1"/>
  <c r="J11" i="18" s="1"/>
  <c r="M36" i="18"/>
  <c r="R36" i="18" s="1"/>
  <c r="M33" i="18"/>
  <c r="R33" i="18" s="1"/>
  <c r="M17" i="18"/>
  <c r="R17" i="18" s="1"/>
  <c r="M23" i="18"/>
  <c r="R23" i="18" s="1"/>
  <c r="M49" i="18"/>
  <c r="R49" i="18" s="1"/>
  <c r="M51" i="18"/>
  <c r="M7" i="18"/>
  <c r="R7" i="18" s="1"/>
  <c r="M6" i="18"/>
  <c r="M34" i="18"/>
  <c r="R34" i="18" s="1"/>
  <c r="M18" i="18"/>
  <c r="R18" i="18" s="1"/>
  <c r="M30" i="18"/>
  <c r="R30" i="18" s="1"/>
  <c r="M13" i="18"/>
  <c r="R13" i="18" s="1"/>
  <c r="M42" i="18"/>
  <c r="R42" i="18" s="1"/>
  <c r="M41" i="18"/>
  <c r="R41" i="18" s="1"/>
  <c r="M25" i="18"/>
  <c r="M40" i="18"/>
  <c r="R40" i="18" s="1"/>
  <c r="M24" i="18"/>
  <c r="R24" i="18" s="1"/>
  <c r="D2" i="10"/>
  <c r="D3" i="10"/>
  <c r="D4" i="10"/>
  <c r="D5" i="10"/>
  <c r="D6" i="10"/>
  <c r="D7" i="10"/>
  <c r="D8" i="10"/>
  <c r="D9" i="10"/>
  <c r="D10" i="10"/>
  <c r="D11" i="10"/>
  <c r="D12" i="10"/>
  <c r="D13" i="10"/>
  <c r="D14" i="10"/>
  <c r="D15" i="10"/>
  <c r="D16" i="10"/>
  <c r="D17" i="10"/>
  <c r="D18" i="10"/>
  <c r="D19" i="10"/>
  <c r="D20" i="10"/>
  <c r="D21" i="10"/>
  <c r="D22" i="10"/>
  <c r="D23" i="10"/>
  <c r="D24" i="10"/>
  <c r="D25" i="10"/>
  <c r="D26" i="10"/>
  <c r="D27" i="10"/>
  <c r="D28" i="10"/>
  <c r="D29" i="10"/>
  <c r="D30" i="10"/>
  <c r="D31" i="10"/>
  <c r="D32" i="10"/>
  <c r="D33" i="10"/>
  <c r="D34" i="10"/>
  <c r="D35" i="10"/>
  <c r="D36" i="10"/>
  <c r="D37" i="10"/>
  <c r="D38" i="10"/>
  <c r="D39" i="10"/>
  <c r="D40" i="10"/>
  <c r="D41" i="10"/>
  <c r="D42" i="10"/>
  <c r="D43" i="10"/>
  <c r="D44" i="10"/>
  <c r="D45" i="10"/>
  <c r="D46" i="10"/>
  <c r="D47" i="10"/>
  <c r="D48" i="10"/>
  <c r="D49" i="10"/>
  <c r="D50" i="10"/>
  <c r="D51" i="10"/>
  <c r="D52" i="10"/>
  <c r="D53" i="10"/>
  <c r="D54" i="10"/>
  <c r="D55" i="10"/>
  <c r="D56" i="10"/>
  <c r="D57" i="10"/>
  <c r="D58" i="10"/>
  <c r="D59" i="10"/>
  <c r="D60" i="10"/>
  <c r="D61" i="10"/>
  <c r="D62" i="10"/>
  <c r="D63" i="10"/>
  <c r="D64" i="10"/>
  <c r="D65" i="10"/>
  <c r="D66" i="10"/>
  <c r="D67" i="10"/>
  <c r="D68" i="10"/>
  <c r="D69" i="10"/>
  <c r="D70" i="10"/>
  <c r="D71" i="10"/>
  <c r="D72" i="10"/>
  <c r="D73" i="10"/>
  <c r="D74" i="10"/>
  <c r="D75" i="10"/>
  <c r="D76" i="10"/>
  <c r="D77" i="10"/>
  <c r="D78" i="10"/>
  <c r="D79" i="10"/>
  <c r="D80" i="10"/>
  <c r="D81" i="10"/>
  <c r="D82" i="10"/>
  <c r="D83" i="10"/>
  <c r="D84" i="10"/>
  <c r="D85" i="10"/>
  <c r="D86" i="10"/>
  <c r="D87" i="10"/>
  <c r="D88" i="10"/>
  <c r="D89" i="10"/>
  <c r="D90" i="10"/>
  <c r="D91" i="10"/>
  <c r="D92" i="10"/>
  <c r="D93" i="10"/>
  <c r="D94" i="10"/>
  <c r="D95" i="10"/>
  <c r="D96" i="10"/>
  <c r="D97" i="10"/>
  <c r="D98" i="10"/>
  <c r="D99" i="10"/>
  <c r="D100" i="10"/>
  <c r="D101" i="10"/>
  <c r="D102" i="10"/>
  <c r="D103" i="10"/>
  <c r="D104" i="10"/>
  <c r="D105" i="10"/>
  <c r="D106" i="10"/>
  <c r="D107" i="10"/>
  <c r="D108" i="10"/>
  <c r="D109" i="10"/>
  <c r="D110" i="10"/>
  <c r="D111" i="10"/>
  <c r="D112" i="10"/>
  <c r="D113" i="10"/>
  <c r="D114" i="10"/>
  <c r="D115" i="10"/>
  <c r="D116" i="10"/>
  <c r="D117" i="10"/>
  <c r="D118" i="10"/>
  <c r="D119" i="10"/>
  <c r="D120" i="10"/>
  <c r="D121" i="10"/>
  <c r="D122" i="10"/>
  <c r="D123" i="10"/>
  <c r="D124" i="10"/>
  <c r="D125" i="10"/>
  <c r="D126" i="10"/>
  <c r="D127" i="10"/>
  <c r="D128" i="10"/>
  <c r="D129" i="10"/>
  <c r="D130" i="10"/>
  <c r="D131" i="10"/>
  <c r="D132" i="10"/>
  <c r="D133" i="10"/>
  <c r="D134" i="10"/>
  <c r="D135" i="10"/>
  <c r="D136" i="10"/>
  <c r="D137" i="10"/>
  <c r="D138" i="10"/>
  <c r="D139" i="10"/>
  <c r="D140" i="10"/>
  <c r="D141" i="10"/>
  <c r="D142" i="10"/>
  <c r="D143" i="10"/>
  <c r="D144" i="10"/>
  <c r="D145" i="10"/>
  <c r="D146" i="10"/>
  <c r="D147" i="10"/>
  <c r="D148" i="10"/>
  <c r="D149" i="10"/>
  <c r="D150" i="10"/>
  <c r="D151" i="10"/>
  <c r="D152" i="10"/>
  <c r="D153" i="10"/>
  <c r="D154" i="10"/>
  <c r="D155" i="10"/>
  <c r="D156" i="10"/>
  <c r="D157" i="10"/>
  <c r="D158" i="10"/>
  <c r="D159" i="10"/>
  <c r="D160" i="10"/>
  <c r="D161" i="10"/>
  <c r="D162" i="10"/>
  <c r="D163" i="10"/>
  <c r="D164" i="10"/>
  <c r="D165" i="10"/>
  <c r="D166" i="10"/>
  <c r="D167" i="10"/>
  <c r="D168" i="10"/>
  <c r="D169" i="10"/>
  <c r="D170" i="10"/>
  <c r="D171" i="10"/>
  <c r="D172" i="10"/>
  <c r="D173" i="10"/>
  <c r="D174" i="10"/>
  <c r="D175" i="10"/>
  <c r="D176" i="10"/>
  <c r="D177" i="10"/>
  <c r="D178" i="10"/>
  <c r="D179" i="10"/>
  <c r="D180" i="10"/>
  <c r="D181" i="10"/>
  <c r="D182" i="10"/>
  <c r="D183" i="10"/>
  <c r="D184" i="10"/>
  <c r="D185" i="10"/>
  <c r="D186" i="10"/>
  <c r="D187" i="10"/>
  <c r="D188" i="10"/>
  <c r="D189" i="10"/>
  <c r="D190" i="10"/>
  <c r="D191" i="10"/>
  <c r="D192" i="10"/>
  <c r="D193" i="10"/>
  <c r="D194" i="10"/>
  <c r="D195" i="10"/>
  <c r="D196" i="10"/>
  <c r="D197" i="10"/>
  <c r="D198" i="10"/>
  <c r="D199" i="10"/>
  <c r="D200" i="10"/>
  <c r="D201" i="10"/>
  <c r="D202" i="10"/>
  <c r="D203" i="10"/>
  <c r="D204" i="10"/>
  <c r="D205" i="10"/>
  <c r="D206" i="10"/>
  <c r="D207" i="10"/>
  <c r="D208" i="10"/>
  <c r="D209" i="10"/>
  <c r="D210" i="10"/>
  <c r="D211" i="10"/>
  <c r="D212" i="10"/>
  <c r="D213" i="10"/>
  <c r="D214" i="10"/>
  <c r="D215" i="10"/>
  <c r="D216" i="10"/>
  <c r="D217" i="10"/>
  <c r="D218" i="10"/>
  <c r="D219" i="10"/>
  <c r="D220" i="10"/>
  <c r="D221" i="10"/>
  <c r="D222" i="10"/>
  <c r="D223" i="10"/>
  <c r="D224" i="10"/>
  <c r="D225" i="10"/>
  <c r="D226" i="10"/>
  <c r="D227" i="10"/>
  <c r="D228" i="10"/>
  <c r="D229" i="10"/>
  <c r="D230" i="10"/>
  <c r="D231" i="10"/>
  <c r="D232" i="10"/>
  <c r="D233" i="10"/>
  <c r="D234" i="10"/>
  <c r="D235" i="10"/>
  <c r="D236" i="10"/>
  <c r="D237" i="10"/>
  <c r="D238" i="10"/>
  <c r="D239" i="10"/>
  <c r="D240" i="10"/>
  <c r="D241" i="10"/>
  <c r="D242" i="10"/>
  <c r="D243" i="10"/>
  <c r="D244" i="10"/>
  <c r="D245" i="10"/>
  <c r="D246" i="10"/>
  <c r="D247" i="10"/>
  <c r="D248" i="10"/>
  <c r="D249" i="10"/>
  <c r="D250" i="10"/>
  <c r="D251" i="10"/>
  <c r="D252" i="10"/>
  <c r="D253" i="10"/>
  <c r="D254" i="10"/>
  <c r="D255" i="10"/>
  <c r="D256" i="10"/>
  <c r="D257" i="10"/>
  <c r="D258" i="10"/>
  <c r="D259" i="10"/>
  <c r="D260" i="10"/>
  <c r="D261" i="10"/>
  <c r="D262" i="10"/>
  <c r="D263" i="10"/>
  <c r="D264" i="10"/>
  <c r="D265" i="10"/>
  <c r="D266" i="10"/>
  <c r="D267" i="10"/>
  <c r="D268" i="10"/>
  <c r="D269" i="10"/>
  <c r="D270" i="10"/>
  <c r="D271" i="10"/>
  <c r="D272" i="10"/>
  <c r="D273" i="10"/>
  <c r="D274" i="10"/>
  <c r="D275" i="10"/>
  <c r="D276" i="10"/>
  <c r="D277" i="10"/>
  <c r="D278" i="10"/>
  <c r="D279" i="10"/>
  <c r="D280" i="10"/>
  <c r="D281" i="10"/>
  <c r="D282" i="10"/>
  <c r="D283" i="10"/>
  <c r="D284" i="10"/>
  <c r="D285" i="10"/>
  <c r="D286" i="10"/>
  <c r="D287" i="10"/>
  <c r="D288" i="10"/>
  <c r="D289" i="10"/>
  <c r="D290" i="10"/>
  <c r="D291" i="10"/>
  <c r="D292" i="10"/>
  <c r="D293" i="10"/>
  <c r="D294" i="10"/>
  <c r="D295" i="10"/>
  <c r="D296" i="10"/>
  <c r="D297" i="10"/>
  <c r="D298" i="10"/>
  <c r="D299" i="10"/>
  <c r="D300" i="10"/>
  <c r="D301" i="10"/>
  <c r="D302" i="10"/>
  <c r="D303" i="10"/>
  <c r="D304" i="10"/>
  <c r="D305" i="10"/>
  <c r="D306" i="10"/>
  <c r="D307" i="10"/>
  <c r="D308" i="10"/>
  <c r="D309" i="10"/>
  <c r="D310" i="10"/>
  <c r="D311" i="10"/>
  <c r="D312" i="10"/>
  <c r="D313" i="10"/>
  <c r="D314" i="10"/>
  <c r="D315" i="10"/>
  <c r="D316" i="10"/>
  <c r="D317" i="10"/>
  <c r="D318" i="10"/>
  <c r="D319" i="10"/>
  <c r="D320" i="10"/>
  <c r="D321" i="10"/>
  <c r="D322" i="10"/>
  <c r="D323" i="10"/>
  <c r="D324" i="10"/>
  <c r="D325" i="10"/>
  <c r="D326" i="10"/>
  <c r="D327" i="10"/>
  <c r="D328" i="10"/>
  <c r="D329" i="10"/>
  <c r="D330" i="10"/>
  <c r="D331" i="10"/>
  <c r="D332" i="10"/>
  <c r="D333" i="10"/>
  <c r="D334" i="10"/>
  <c r="D335" i="10"/>
  <c r="D336" i="10"/>
  <c r="D337" i="10"/>
  <c r="D338" i="10"/>
  <c r="D339" i="10"/>
  <c r="D340" i="10"/>
  <c r="D341" i="10"/>
  <c r="D342" i="10"/>
  <c r="D343" i="10"/>
  <c r="D344" i="10"/>
  <c r="D345" i="10"/>
  <c r="D346" i="10"/>
  <c r="D347" i="10"/>
  <c r="D348" i="10"/>
  <c r="D349" i="10"/>
  <c r="D350" i="10"/>
  <c r="D351" i="10"/>
  <c r="D352" i="10"/>
  <c r="D353" i="10"/>
  <c r="D354" i="10"/>
  <c r="D355" i="10"/>
  <c r="D356" i="10"/>
  <c r="D357" i="10"/>
  <c r="D358" i="10"/>
  <c r="D359" i="10"/>
  <c r="D360" i="10"/>
  <c r="D361" i="10"/>
  <c r="D362" i="10"/>
  <c r="D363" i="10"/>
  <c r="D364" i="10"/>
  <c r="D365" i="10"/>
  <c r="D366" i="10"/>
  <c r="D367" i="10"/>
  <c r="D368" i="10"/>
  <c r="D369" i="10"/>
  <c r="D370" i="10"/>
  <c r="D371" i="10"/>
  <c r="D372" i="10"/>
  <c r="D373" i="10"/>
  <c r="D374" i="10"/>
  <c r="D375" i="10"/>
  <c r="D376" i="10"/>
  <c r="D377" i="10"/>
  <c r="D378" i="10"/>
  <c r="D379" i="10"/>
  <c r="D380" i="10"/>
  <c r="D381" i="10"/>
  <c r="D382" i="10"/>
  <c r="D383" i="10"/>
  <c r="D384" i="10"/>
  <c r="D385" i="10"/>
  <c r="D386" i="10"/>
  <c r="D387" i="10"/>
  <c r="D388" i="10"/>
  <c r="D389" i="10"/>
  <c r="D390" i="10"/>
  <c r="D391" i="10"/>
  <c r="D392" i="10"/>
  <c r="D393" i="10"/>
  <c r="D394" i="10"/>
  <c r="D395" i="10"/>
  <c r="D396" i="10"/>
  <c r="D397" i="10"/>
  <c r="D398" i="10"/>
  <c r="D399" i="10"/>
  <c r="D400" i="10"/>
  <c r="D401" i="10"/>
  <c r="D402" i="10"/>
  <c r="D403" i="10"/>
  <c r="D404" i="10"/>
  <c r="D405" i="10"/>
  <c r="D406" i="10"/>
  <c r="D407" i="10"/>
  <c r="D408" i="10"/>
  <c r="D409" i="10"/>
  <c r="D410" i="10"/>
  <c r="D411" i="10"/>
  <c r="D412" i="10"/>
  <c r="D413" i="10"/>
  <c r="D414" i="10"/>
  <c r="D415" i="10"/>
  <c r="D416" i="10"/>
  <c r="D417" i="10"/>
  <c r="D418" i="10"/>
  <c r="D419" i="10"/>
  <c r="D420" i="10"/>
  <c r="D421" i="10"/>
  <c r="D422" i="10"/>
  <c r="D423" i="10"/>
  <c r="D424" i="10"/>
  <c r="D425" i="10"/>
  <c r="D426" i="10"/>
  <c r="D427" i="10"/>
  <c r="D428" i="10"/>
  <c r="D429" i="10"/>
  <c r="D430" i="10"/>
  <c r="D431" i="10"/>
  <c r="D432" i="10"/>
  <c r="D433" i="10"/>
  <c r="D434" i="10"/>
  <c r="D435" i="10"/>
  <c r="D436" i="10"/>
  <c r="D437" i="10"/>
  <c r="D438" i="10"/>
  <c r="D439" i="10"/>
  <c r="D440" i="10"/>
  <c r="D441" i="10"/>
  <c r="D442" i="10"/>
  <c r="D443" i="10"/>
  <c r="D444" i="10"/>
  <c r="D445" i="10"/>
  <c r="D446" i="10"/>
  <c r="D447" i="10"/>
  <c r="D448" i="10"/>
  <c r="D449" i="10"/>
  <c r="D450" i="10"/>
  <c r="D451" i="10"/>
  <c r="D452" i="10"/>
  <c r="D453" i="10"/>
  <c r="D454" i="10"/>
  <c r="D455" i="10"/>
  <c r="D456" i="10"/>
  <c r="D457" i="10"/>
  <c r="D458" i="10"/>
  <c r="D459" i="10"/>
  <c r="D460" i="10"/>
  <c r="D461" i="10"/>
  <c r="D462" i="10"/>
  <c r="D463" i="10"/>
  <c r="D464" i="10"/>
  <c r="D465" i="10"/>
  <c r="D466" i="10"/>
  <c r="D467" i="10"/>
  <c r="D468" i="10"/>
  <c r="D469" i="10"/>
  <c r="D470" i="10"/>
  <c r="D471" i="10"/>
  <c r="D472" i="10"/>
  <c r="D473" i="10"/>
  <c r="D474" i="10"/>
  <c r="D475" i="10"/>
  <c r="D476" i="10"/>
  <c r="D477" i="10"/>
  <c r="D478" i="10"/>
  <c r="D479" i="10"/>
  <c r="D480" i="10"/>
  <c r="D481" i="10"/>
  <c r="D482" i="10"/>
  <c r="D483" i="10"/>
  <c r="D484" i="10"/>
  <c r="D485" i="10"/>
  <c r="D486" i="10"/>
  <c r="D487" i="10"/>
  <c r="D488" i="10"/>
  <c r="D489" i="10"/>
  <c r="D490" i="10"/>
  <c r="D491" i="10"/>
  <c r="D492" i="10"/>
  <c r="D493" i="10"/>
  <c r="D494" i="10"/>
  <c r="D495" i="10"/>
  <c r="D496" i="10"/>
  <c r="D497" i="10"/>
  <c r="D498" i="10"/>
  <c r="D499" i="10"/>
  <c r="D500" i="10"/>
  <c r="D501" i="10"/>
  <c r="D502" i="10"/>
  <c r="D503" i="10"/>
  <c r="D504" i="10"/>
  <c r="D505" i="10"/>
  <c r="D506" i="10"/>
  <c r="D507" i="10"/>
  <c r="D508" i="10"/>
  <c r="D509" i="10"/>
  <c r="D510" i="10"/>
  <c r="D511" i="10"/>
  <c r="D512" i="10"/>
  <c r="D513" i="10"/>
  <c r="D514" i="10"/>
  <c r="D515" i="10"/>
  <c r="D516" i="10"/>
  <c r="D517" i="10"/>
  <c r="D518" i="10"/>
  <c r="D519" i="10"/>
  <c r="D520" i="10"/>
  <c r="D521" i="10"/>
  <c r="D522" i="10"/>
  <c r="D523" i="10"/>
  <c r="D524" i="10"/>
  <c r="D525" i="10"/>
  <c r="D526" i="10"/>
  <c r="D527" i="10"/>
  <c r="D528" i="10"/>
  <c r="D529" i="10"/>
  <c r="D530" i="10"/>
  <c r="D531" i="10"/>
  <c r="D532" i="10"/>
  <c r="D533" i="10"/>
  <c r="D534" i="10"/>
  <c r="D535" i="10"/>
  <c r="D536" i="10"/>
  <c r="D537" i="10"/>
  <c r="D538" i="10"/>
  <c r="D539" i="10"/>
  <c r="D540" i="10"/>
  <c r="D541" i="10"/>
  <c r="D542" i="10"/>
  <c r="D543" i="10"/>
  <c r="D544" i="10"/>
  <c r="D545" i="10"/>
  <c r="D546" i="10"/>
  <c r="D547" i="10"/>
  <c r="D548" i="10"/>
  <c r="D549" i="10"/>
  <c r="D550" i="10"/>
  <c r="D551" i="10"/>
  <c r="D552" i="10"/>
  <c r="D553" i="10"/>
  <c r="D554" i="10"/>
  <c r="D555" i="10"/>
  <c r="D556" i="10"/>
  <c r="D557" i="10"/>
  <c r="D558" i="10"/>
  <c r="D559" i="10"/>
  <c r="D560" i="10"/>
  <c r="D561" i="10"/>
  <c r="D562" i="10"/>
  <c r="D563" i="10"/>
  <c r="D564" i="10"/>
  <c r="D565" i="10"/>
  <c r="D566" i="10"/>
  <c r="D567" i="10"/>
  <c r="D568" i="10"/>
  <c r="D569" i="10"/>
  <c r="D570" i="10"/>
  <c r="D571" i="10"/>
  <c r="D572" i="10"/>
  <c r="D573" i="10"/>
  <c r="D574" i="10"/>
  <c r="D575" i="10"/>
  <c r="D576" i="10"/>
  <c r="D577" i="10"/>
  <c r="D578" i="10"/>
  <c r="D579" i="10"/>
  <c r="D580" i="10"/>
  <c r="D581" i="10"/>
  <c r="D582" i="10"/>
  <c r="D583" i="10"/>
  <c r="D584" i="10"/>
  <c r="D585" i="10"/>
  <c r="D586" i="10"/>
  <c r="D587" i="10"/>
  <c r="D588" i="10"/>
  <c r="D589" i="10"/>
  <c r="D590" i="10"/>
  <c r="D591" i="10"/>
  <c r="D592" i="10"/>
  <c r="D593" i="10"/>
  <c r="D594" i="10"/>
  <c r="D595" i="10"/>
  <c r="D596" i="10"/>
  <c r="D597" i="10"/>
  <c r="D598" i="10"/>
  <c r="D599" i="10"/>
  <c r="D600" i="10"/>
  <c r="D601" i="10"/>
  <c r="D602" i="10"/>
  <c r="D603" i="10"/>
  <c r="D604" i="10"/>
  <c r="D605" i="10"/>
  <c r="D606" i="10"/>
  <c r="D607" i="10"/>
  <c r="D608" i="10"/>
  <c r="D609" i="10"/>
  <c r="D610" i="10"/>
  <c r="D611" i="10"/>
  <c r="D612" i="10"/>
  <c r="D613" i="10"/>
  <c r="D614" i="10"/>
  <c r="D615" i="10"/>
  <c r="D616" i="10"/>
  <c r="D617" i="10"/>
  <c r="D618" i="10"/>
  <c r="D619" i="10"/>
  <c r="D620" i="10"/>
  <c r="D621" i="10"/>
  <c r="D622" i="10"/>
  <c r="D623" i="10"/>
  <c r="D624" i="10"/>
  <c r="D625" i="10"/>
  <c r="D626" i="10"/>
  <c r="D627" i="10"/>
  <c r="D628" i="10"/>
  <c r="D629" i="10"/>
  <c r="D630" i="10"/>
  <c r="D631" i="10"/>
  <c r="D632" i="10"/>
  <c r="D633" i="10"/>
  <c r="D634" i="10"/>
  <c r="D635" i="10"/>
  <c r="D636" i="10"/>
  <c r="D637" i="10"/>
  <c r="D638" i="10"/>
  <c r="D639" i="10"/>
  <c r="D640" i="10"/>
  <c r="D641" i="10"/>
  <c r="D642" i="10"/>
  <c r="D643" i="10"/>
  <c r="D644" i="10"/>
  <c r="D645" i="10"/>
  <c r="D646" i="10"/>
  <c r="D647" i="10"/>
  <c r="D648" i="10"/>
  <c r="D649" i="10"/>
  <c r="D650" i="10"/>
  <c r="D651" i="10"/>
  <c r="D652" i="10"/>
  <c r="D653" i="10"/>
  <c r="D654" i="10"/>
  <c r="D655" i="10"/>
  <c r="D656" i="10"/>
  <c r="D657" i="10"/>
  <c r="D658" i="10"/>
  <c r="D659" i="10"/>
  <c r="D660" i="10"/>
  <c r="D661" i="10"/>
  <c r="D662" i="10"/>
  <c r="D663" i="10"/>
  <c r="D664" i="10"/>
  <c r="D665" i="10"/>
  <c r="D666" i="10"/>
  <c r="D667" i="10"/>
  <c r="D668" i="10"/>
  <c r="D669" i="10"/>
  <c r="D670" i="10"/>
  <c r="D671" i="10"/>
  <c r="D672" i="10"/>
  <c r="D673" i="10"/>
  <c r="D674" i="10"/>
  <c r="D675" i="10"/>
  <c r="D676" i="10"/>
  <c r="D677" i="10"/>
  <c r="D678" i="10"/>
  <c r="D679" i="10"/>
  <c r="D680" i="10"/>
  <c r="D681" i="10"/>
  <c r="D682" i="10"/>
  <c r="D683" i="10"/>
  <c r="D684" i="10"/>
  <c r="D685" i="10"/>
  <c r="D686" i="10"/>
  <c r="D687" i="10"/>
  <c r="D688" i="10"/>
  <c r="D689" i="10"/>
  <c r="D690" i="10"/>
  <c r="D691" i="10"/>
  <c r="D692" i="10"/>
  <c r="D693" i="10"/>
  <c r="D694" i="10"/>
  <c r="D695" i="10"/>
  <c r="D696" i="10"/>
  <c r="D697" i="10"/>
  <c r="D698" i="10"/>
  <c r="D699" i="10"/>
  <c r="D700" i="10"/>
  <c r="D701" i="10"/>
  <c r="D702" i="10"/>
  <c r="D703" i="10"/>
  <c r="D704" i="10"/>
  <c r="D705" i="10"/>
  <c r="D706" i="10"/>
  <c r="D707" i="10"/>
  <c r="D708" i="10"/>
  <c r="D709" i="10"/>
  <c r="D710" i="10"/>
  <c r="D711" i="10"/>
  <c r="D712" i="10"/>
  <c r="D713" i="10"/>
  <c r="D714" i="10"/>
  <c r="D715" i="10"/>
  <c r="D716" i="10"/>
  <c r="D717" i="10"/>
  <c r="D718" i="10"/>
  <c r="D719" i="10"/>
  <c r="D720" i="10"/>
  <c r="D721" i="10"/>
  <c r="D722" i="10"/>
  <c r="D723" i="10"/>
  <c r="D724" i="10"/>
  <c r="D725" i="10"/>
  <c r="D726" i="10"/>
  <c r="D727" i="10"/>
  <c r="D728" i="10"/>
  <c r="D729" i="10"/>
  <c r="D730" i="10"/>
  <c r="D731" i="10"/>
  <c r="D732" i="10"/>
  <c r="D733" i="10"/>
  <c r="D734" i="10"/>
  <c r="D735" i="10"/>
  <c r="D736" i="10"/>
  <c r="D737" i="10"/>
  <c r="D738" i="10"/>
  <c r="D739" i="10"/>
  <c r="D740" i="10"/>
  <c r="D741" i="10"/>
  <c r="D742" i="10"/>
  <c r="D743" i="10"/>
  <c r="D744" i="10"/>
  <c r="D745" i="10"/>
  <c r="D746" i="10"/>
  <c r="D747" i="10"/>
  <c r="D748" i="10"/>
  <c r="D749" i="10"/>
  <c r="D750" i="10"/>
  <c r="D751" i="10"/>
  <c r="D752" i="10"/>
  <c r="D753" i="10"/>
  <c r="D754" i="10"/>
  <c r="D755" i="10"/>
  <c r="D756" i="10"/>
  <c r="D757" i="10"/>
  <c r="D758" i="10"/>
  <c r="D759" i="10"/>
  <c r="D760" i="10"/>
  <c r="D761" i="10"/>
  <c r="D762" i="10"/>
  <c r="D763" i="10"/>
  <c r="D764" i="10"/>
  <c r="D765" i="10"/>
  <c r="D766" i="10"/>
  <c r="D767" i="10"/>
  <c r="D768" i="10"/>
  <c r="D769" i="10"/>
  <c r="D770" i="10"/>
  <c r="D771" i="10"/>
  <c r="D772" i="10"/>
  <c r="D773" i="10"/>
  <c r="D774" i="10"/>
  <c r="D775" i="10"/>
  <c r="D776" i="10"/>
  <c r="D777" i="10"/>
  <c r="D778" i="10"/>
  <c r="D779" i="10"/>
  <c r="D780" i="10"/>
  <c r="D781" i="10"/>
  <c r="D782" i="10"/>
  <c r="D783" i="10"/>
  <c r="D784" i="10"/>
  <c r="D785" i="10"/>
  <c r="D786" i="10"/>
  <c r="D787" i="10"/>
  <c r="D788" i="10"/>
  <c r="D789" i="10"/>
  <c r="D790" i="10"/>
  <c r="D791" i="10"/>
  <c r="D792" i="10"/>
  <c r="D793" i="10"/>
  <c r="D794" i="10"/>
  <c r="D795" i="10"/>
  <c r="D796" i="10"/>
  <c r="D797" i="10"/>
  <c r="D798" i="10"/>
  <c r="D799" i="10"/>
  <c r="D800" i="10"/>
  <c r="D801" i="10"/>
  <c r="D802" i="10"/>
  <c r="D803" i="10"/>
  <c r="D804" i="10"/>
  <c r="D805" i="10"/>
  <c r="D806" i="10"/>
  <c r="D807" i="10"/>
  <c r="D808" i="10"/>
  <c r="D809" i="10"/>
  <c r="D810" i="10"/>
  <c r="D811" i="10"/>
  <c r="D812" i="10"/>
  <c r="D813" i="10"/>
  <c r="D814" i="10"/>
  <c r="D815" i="10"/>
  <c r="D816" i="10"/>
  <c r="D817" i="10"/>
  <c r="D818" i="10"/>
  <c r="D819" i="10"/>
  <c r="D820" i="10"/>
  <c r="D821" i="10"/>
  <c r="D822" i="10"/>
  <c r="D823" i="10"/>
  <c r="D824" i="10"/>
  <c r="D825" i="10"/>
  <c r="D826" i="10"/>
  <c r="D827" i="10"/>
  <c r="D828" i="10"/>
  <c r="D829" i="10"/>
  <c r="D830" i="10"/>
  <c r="D831" i="10"/>
  <c r="D832" i="10"/>
  <c r="D833" i="10"/>
  <c r="D834" i="10"/>
  <c r="D835" i="10"/>
  <c r="D836" i="10"/>
  <c r="D837" i="10"/>
  <c r="D838" i="10"/>
  <c r="D839" i="10"/>
  <c r="D840" i="10"/>
  <c r="D841" i="10"/>
  <c r="D842" i="10"/>
  <c r="D843" i="10"/>
  <c r="D844" i="10"/>
  <c r="D845" i="10"/>
  <c r="D846" i="10"/>
  <c r="D847" i="10"/>
  <c r="D848" i="10"/>
  <c r="D849" i="10"/>
  <c r="D850" i="10"/>
  <c r="D851" i="10"/>
  <c r="D852" i="10"/>
  <c r="D853" i="10"/>
  <c r="D854" i="10"/>
  <c r="D855" i="10"/>
  <c r="D856" i="10"/>
  <c r="D857" i="10"/>
  <c r="D858" i="10"/>
  <c r="D859" i="10"/>
  <c r="D860" i="10"/>
  <c r="D861" i="10"/>
  <c r="D862" i="10"/>
  <c r="D863" i="10"/>
  <c r="D864" i="10"/>
  <c r="D865" i="10"/>
  <c r="D866" i="10"/>
  <c r="D867" i="10"/>
  <c r="D868" i="10"/>
  <c r="D869" i="10"/>
  <c r="D870" i="10"/>
  <c r="D871" i="10"/>
  <c r="D872" i="10"/>
  <c r="D873" i="10"/>
  <c r="D874" i="10"/>
  <c r="D875" i="10"/>
  <c r="D876" i="10"/>
  <c r="D877" i="10"/>
  <c r="D878" i="10"/>
  <c r="D879" i="10"/>
  <c r="D880" i="10"/>
  <c r="D881" i="10"/>
  <c r="D882" i="10"/>
  <c r="D883" i="10"/>
  <c r="D884" i="10"/>
  <c r="D885" i="10"/>
  <c r="D886" i="10"/>
  <c r="D887" i="10"/>
  <c r="D888" i="10"/>
  <c r="D889" i="10"/>
  <c r="D890" i="10"/>
  <c r="D891" i="10"/>
  <c r="D892" i="10"/>
  <c r="D893" i="10"/>
  <c r="D894" i="10"/>
  <c r="D895" i="10"/>
  <c r="D896" i="10"/>
  <c r="D897" i="10"/>
  <c r="D898" i="10"/>
  <c r="D899" i="10"/>
  <c r="D900" i="10"/>
  <c r="D901" i="10"/>
  <c r="D902" i="10"/>
  <c r="D903" i="10"/>
  <c r="B2" i="10"/>
  <c r="B3" i="10"/>
  <c r="B4" i="10"/>
  <c r="B5" i="10"/>
  <c r="B6" i="10"/>
  <c r="B7" i="10"/>
  <c r="B8" i="10"/>
  <c r="B9" i="10"/>
  <c r="B10" i="10"/>
  <c r="B11" i="10"/>
  <c r="B12" i="10"/>
  <c r="B13" i="10"/>
  <c r="B14" i="10"/>
  <c r="B15" i="10"/>
  <c r="B16" i="10"/>
  <c r="B17" i="10"/>
  <c r="B18" i="10"/>
  <c r="B19" i="10"/>
  <c r="B20" i="10"/>
  <c r="B21" i="10"/>
  <c r="B22" i="10"/>
  <c r="B23" i="10"/>
  <c r="B24" i="10"/>
  <c r="B25" i="10"/>
  <c r="B26" i="10"/>
  <c r="B27" i="10"/>
  <c r="B28" i="10"/>
  <c r="B29" i="10"/>
  <c r="B30" i="10"/>
  <c r="B31" i="10"/>
  <c r="B32" i="10"/>
  <c r="B33" i="10"/>
  <c r="B34" i="10"/>
  <c r="B35" i="10"/>
  <c r="B36" i="10"/>
  <c r="B37" i="10"/>
  <c r="B38" i="10"/>
  <c r="B39" i="10"/>
  <c r="B40" i="10"/>
  <c r="B41" i="10"/>
  <c r="B42" i="10"/>
  <c r="B43" i="10"/>
  <c r="B44" i="10"/>
  <c r="B45" i="10"/>
  <c r="B46" i="10"/>
  <c r="B47" i="10"/>
  <c r="B48" i="10"/>
  <c r="B49" i="10"/>
  <c r="B50" i="10"/>
  <c r="B51" i="10"/>
  <c r="B52" i="10"/>
  <c r="B53" i="10"/>
  <c r="B54" i="10"/>
  <c r="B55" i="10"/>
  <c r="B56" i="10"/>
  <c r="B57" i="10"/>
  <c r="B58" i="10"/>
  <c r="B59" i="10"/>
  <c r="B60" i="10"/>
  <c r="B61" i="10"/>
  <c r="B62" i="10"/>
  <c r="B63" i="10"/>
  <c r="B64" i="10"/>
  <c r="B65" i="10"/>
  <c r="B66" i="10"/>
  <c r="B67" i="10"/>
  <c r="B68" i="10"/>
  <c r="B69" i="10"/>
  <c r="B70" i="10"/>
  <c r="B71" i="10"/>
  <c r="B72" i="10"/>
  <c r="B73" i="10"/>
  <c r="B74" i="10"/>
  <c r="B75" i="10"/>
  <c r="B76" i="10"/>
  <c r="B77" i="10"/>
  <c r="B78" i="10"/>
  <c r="B79" i="10"/>
  <c r="B80" i="10"/>
  <c r="B81" i="10"/>
  <c r="B82" i="10"/>
  <c r="B83" i="10"/>
  <c r="B84" i="10"/>
  <c r="B85" i="10"/>
  <c r="B86" i="10"/>
  <c r="B87" i="10"/>
  <c r="B88" i="10"/>
  <c r="B89" i="10"/>
  <c r="B90" i="10"/>
  <c r="B91" i="10"/>
  <c r="B92" i="10"/>
  <c r="B93" i="10"/>
  <c r="B94" i="10"/>
  <c r="B95" i="10"/>
  <c r="B96" i="10"/>
  <c r="B97" i="10"/>
  <c r="B98" i="10"/>
  <c r="B99" i="10"/>
  <c r="B100" i="10"/>
  <c r="B101" i="10"/>
  <c r="B102" i="10"/>
  <c r="B103" i="10"/>
  <c r="B104" i="10"/>
  <c r="B105" i="10"/>
  <c r="B106" i="10"/>
  <c r="B107" i="10"/>
  <c r="B108" i="10"/>
  <c r="B109" i="10"/>
  <c r="B110" i="10"/>
  <c r="B111" i="10"/>
  <c r="B112" i="10"/>
  <c r="B113" i="10"/>
  <c r="B114" i="10"/>
  <c r="B115" i="10"/>
  <c r="B116" i="10"/>
  <c r="B117" i="10"/>
  <c r="B118" i="10"/>
  <c r="B119" i="10"/>
  <c r="B120" i="10"/>
  <c r="B121" i="10"/>
  <c r="B122" i="10"/>
  <c r="B123" i="10"/>
  <c r="B124" i="10"/>
  <c r="B125" i="10"/>
  <c r="B126" i="10"/>
  <c r="B127" i="10"/>
  <c r="B128" i="10"/>
  <c r="B129" i="10"/>
  <c r="B130" i="10"/>
  <c r="B131" i="10"/>
  <c r="B132" i="10"/>
  <c r="B133" i="10"/>
  <c r="B134" i="10"/>
  <c r="B135" i="10"/>
  <c r="B136" i="10"/>
  <c r="B137" i="10"/>
  <c r="B138" i="10"/>
  <c r="B139" i="10"/>
  <c r="B140" i="10"/>
  <c r="B141" i="10"/>
  <c r="B142" i="10"/>
  <c r="B143" i="10"/>
  <c r="B144" i="10"/>
  <c r="B145" i="10"/>
  <c r="B146" i="10"/>
  <c r="B147" i="10"/>
  <c r="B148" i="10"/>
  <c r="B149" i="10"/>
  <c r="B150" i="10"/>
  <c r="B151" i="10"/>
  <c r="B152" i="10"/>
  <c r="B153" i="10"/>
  <c r="B154" i="10"/>
  <c r="B155" i="10"/>
  <c r="B156" i="10"/>
  <c r="B157" i="10"/>
  <c r="B158" i="10"/>
  <c r="B159" i="10"/>
  <c r="B160" i="10"/>
  <c r="B161" i="10"/>
  <c r="B162" i="10"/>
  <c r="B163" i="10"/>
  <c r="B164" i="10"/>
  <c r="B165" i="10"/>
  <c r="B166" i="10"/>
  <c r="B167" i="10"/>
  <c r="B168" i="10"/>
  <c r="B169" i="10"/>
  <c r="B170" i="10"/>
  <c r="B171" i="10"/>
  <c r="B172" i="10"/>
  <c r="B173" i="10"/>
  <c r="B174" i="10"/>
  <c r="B175" i="10"/>
  <c r="B176" i="10"/>
  <c r="B177" i="10"/>
  <c r="B178" i="10"/>
  <c r="B179" i="10"/>
  <c r="B180" i="10"/>
  <c r="B181" i="10"/>
  <c r="B182" i="10"/>
  <c r="B183" i="10"/>
  <c r="B184" i="10"/>
  <c r="B185" i="10"/>
  <c r="B186" i="10"/>
  <c r="B187" i="10"/>
  <c r="B188" i="10"/>
  <c r="B189" i="10"/>
  <c r="B190" i="10"/>
  <c r="B191" i="10"/>
  <c r="B192" i="10"/>
  <c r="B193" i="10"/>
  <c r="B194" i="10"/>
  <c r="B195" i="10"/>
  <c r="B196" i="10"/>
  <c r="B197" i="10"/>
  <c r="B198" i="10"/>
  <c r="B199" i="10"/>
  <c r="B200" i="10"/>
  <c r="B201" i="10"/>
  <c r="B202" i="10"/>
  <c r="B203" i="10"/>
  <c r="B204" i="10"/>
  <c r="B205" i="10"/>
  <c r="B206" i="10"/>
  <c r="B207" i="10"/>
  <c r="B208" i="10"/>
  <c r="B209" i="10"/>
  <c r="B210" i="10"/>
  <c r="B211" i="10"/>
  <c r="B212" i="10"/>
  <c r="B213" i="10"/>
  <c r="B214" i="10"/>
  <c r="B215" i="10"/>
  <c r="B216" i="10"/>
  <c r="B217" i="10"/>
  <c r="B218" i="10"/>
  <c r="B219" i="10"/>
  <c r="B220" i="10"/>
  <c r="B221" i="10"/>
  <c r="B222" i="10"/>
  <c r="B223" i="10"/>
  <c r="B224" i="10"/>
  <c r="B225" i="10"/>
  <c r="B226" i="10"/>
  <c r="B227" i="10"/>
  <c r="B228" i="10"/>
  <c r="B229" i="10"/>
  <c r="B230" i="10"/>
  <c r="B231" i="10"/>
  <c r="B232" i="10"/>
  <c r="B233" i="10"/>
  <c r="B234" i="10"/>
  <c r="B235" i="10"/>
  <c r="B236" i="10"/>
  <c r="B237" i="10"/>
  <c r="B238" i="10"/>
  <c r="B239" i="10"/>
  <c r="B240" i="10"/>
  <c r="B241" i="10"/>
  <c r="B242" i="10"/>
  <c r="B243" i="10"/>
  <c r="B244" i="10"/>
  <c r="B245" i="10"/>
  <c r="B246" i="10"/>
  <c r="B247" i="10"/>
  <c r="B248" i="10"/>
  <c r="B249" i="10"/>
  <c r="B250" i="10"/>
  <c r="B251" i="10"/>
  <c r="B252" i="10"/>
  <c r="B253" i="10"/>
  <c r="B254" i="10"/>
  <c r="B255" i="10"/>
  <c r="B256" i="10"/>
  <c r="B257" i="10"/>
  <c r="B258" i="10"/>
  <c r="B259" i="10"/>
  <c r="B260" i="10"/>
  <c r="B261" i="10"/>
  <c r="B262" i="10"/>
  <c r="B263" i="10"/>
  <c r="B264" i="10"/>
  <c r="B265" i="10"/>
  <c r="B266" i="10"/>
  <c r="B267" i="10"/>
  <c r="B268" i="10"/>
  <c r="B269" i="10"/>
  <c r="B270" i="10"/>
  <c r="B271" i="10"/>
  <c r="B272" i="10"/>
  <c r="B273" i="10"/>
  <c r="B274" i="10"/>
  <c r="B275" i="10"/>
  <c r="B276" i="10"/>
  <c r="B277" i="10"/>
  <c r="B278" i="10"/>
  <c r="B279" i="10"/>
  <c r="B280" i="10"/>
  <c r="B281" i="10"/>
  <c r="B282" i="10"/>
  <c r="B283" i="10"/>
  <c r="B284" i="10"/>
  <c r="B285" i="10"/>
  <c r="B286" i="10"/>
  <c r="B287" i="10"/>
  <c r="B288" i="10"/>
  <c r="B289" i="10"/>
  <c r="B290" i="10"/>
  <c r="B291" i="10"/>
  <c r="B292" i="10"/>
  <c r="B293" i="10"/>
  <c r="B294" i="10"/>
  <c r="B295" i="10"/>
  <c r="B296" i="10"/>
  <c r="B297" i="10"/>
  <c r="B298" i="10"/>
  <c r="B299" i="10"/>
  <c r="B300" i="10"/>
  <c r="B301" i="10"/>
  <c r="B302" i="10"/>
  <c r="B303" i="10"/>
  <c r="B304" i="10"/>
  <c r="B305" i="10"/>
  <c r="B306" i="10"/>
  <c r="B307" i="10"/>
  <c r="B308" i="10"/>
  <c r="B309" i="10"/>
  <c r="B310" i="10"/>
  <c r="B311" i="10"/>
  <c r="B312" i="10"/>
  <c r="B313" i="10"/>
  <c r="B314" i="10"/>
  <c r="B315" i="10"/>
  <c r="B316" i="10"/>
  <c r="B317" i="10"/>
  <c r="B318" i="10"/>
  <c r="B319" i="10"/>
  <c r="B320" i="10"/>
  <c r="B321" i="10"/>
  <c r="B322" i="10"/>
  <c r="B323" i="10"/>
  <c r="B324" i="10"/>
  <c r="B325" i="10"/>
  <c r="B326" i="10"/>
  <c r="B327" i="10"/>
  <c r="B328" i="10"/>
  <c r="B329" i="10"/>
  <c r="B330" i="10"/>
  <c r="B331" i="10"/>
  <c r="B332" i="10"/>
  <c r="B333" i="10"/>
  <c r="B334" i="10"/>
  <c r="B335" i="10"/>
  <c r="B336" i="10"/>
  <c r="B337" i="10"/>
  <c r="B338" i="10"/>
  <c r="B339" i="10"/>
  <c r="B340" i="10"/>
  <c r="B341" i="10"/>
  <c r="B342" i="10"/>
  <c r="B343" i="10"/>
  <c r="B344" i="10"/>
  <c r="B345" i="10"/>
  <c r="B346" i="10"/>
  <c r="B347" i="10"/>
  <c r="B348" i="10"/>
  <c r="B349" i="10"/>
  <c r="B350" i="10"/>
  <c r="B351" i="10"/>
  <c r="B352" i="10"/>
  <c r="B353" i="10"/>
  <c r="B354" i="10"/>
  <c r="B355" i="10"/>
  <c r="B356" i="10"/>
  <c r="B357" i="10"/>
  <c r="B358" i="10"/>
  <c r="B359" i="10"/>
  <c r="B360" i="10"/>
  <c r="B361" i="10"/>
  <c r="B362" i="10"/>
  <c r="B363" i="10"/>
  <c r="B364" i="10"/>
  <c r="B365" i="10"/>
  <c r="B366" i="10"/>
  <c r="B367" i="10"/>
  <c r="B368" i="10"/>
  <c r="B369" i="10"/>
  <c r="B370" i="10"/>
  <c r="B371" i="10"/>
  <c r="B372" i="10"/>
  <c r="B373" i="10"/>
  <c r="B374" i="10"/>
  <c r="B375" i="10"/>
  <c r="B376" i="10"/>
  <c r="B377" i="10"/>
  <c r="B378" i="10"/>
  <c r="B379" i="10"/>
  <c r="B380" i="10"/>
  <c r="B381" i="10"/>
  <c r="B382" i="10"/>
  <c r="B383" i="10"/>
  <c r="B384" i="10"/>
  <c r="B385" i="10"/>
  <c r="B386" i="10"/>
  <c r="B387" i="10"/>
  <c r="B388" i="10"/>
  <c r="B389" i="10"/>
  <c r="B390" i="10"/>
  <c r="B391" i="10"/>
  <c r="B392" i="10"/>
  <c r="B393" i="10"/>
  <c r="B394" i="10"/>
  <c r="B395" i="10"/>
  <c r="B396" i="10"/>
  <c r="B397" i="10"/>
  <c r="B398" i="10"/>
  <c r="B399" i="10"/>
  <c r="B400" i="10"/>
  <c r="B401" i="10"/>
  <c r="B402" i="10"/>
  <c r="B403" i="10"/>
  <c r="B404" i="10"/>
  <c r="B405" i="10"/>
  <c r="B406" i="10"/>
  <c r="B407" i="10"/>
  <c r="B408" i="10"/>
  <c r="B409" i="10"/>
  <c r="B410" i="10"/>
  <c r="B411" i="10"/>
  <c r="B412" i="10"/>
  <c r="B413" i="10"/>
  <c r="B414" i="10"/>
  <c r="B415" i="10"/>
  <c r="B416" i="10"/>
  <c r="B417" i="10"/>
  <c r="B418" i="10"/>
  <c r="B419" i="10"/>
  <c r="B420" i="10"/>
  <c r="B421" i="10"/>
  <c r="B422" i="10"/>
  <c r="B423" i="10"/>
  <c r="B424" i="10"/>
  <c r="B425" i="10"/>
  <c r="B426" i="10"/>
  <c r="B427" i="10"/>
  <c r="B428" i="10"/>
  <c r="B429" i="10"/>
  <c r="B430" i="10"/>
  <c r="B431" i="10"/>
  <c r="B432" i="10"/>
  <c r="B433" i="10"/>
  <c r="B434" i="10"/>
  <c r="B435" i="10"/>
  <c r="B436" i="10"/>
  <c r="B437" i="10"/>
  <c r="B438" i="10"/>
  <c r="B439" i="10"/>
  <c r="B440" i="10"/>
  <c r="B441" i="10"/>
  <c r="B442" i="10"/>
  <c r="B443" i="10"/>
  <c r="B444" i="10"/>
  <c r="B445" i="10"/>
  <c r="B446" i="10"/>
  <c r="B447" i="10"/>
  <c r="B448" i="10"/>
  <c r="B449" i="10"/>
  <c r="B450" i="10"/>
  <c r="B451" i="10"/>
  <c r="B452" i="10"/>
  <c r="B453" i="10"/>
  <c r="B454" i="10"/>
  <c r="B455" i="10"/>
  <c r="B456" i="10"/>
  <c r="B457" i="10"/>
  <c r="B458" i="10"/>
  <c r="B459" i="10"/>
  <c r="B460" i="10"/>
  <c r="B461" i="10"/>
  <c r="B462" i="10"/>
  <c r="B463" i="10"/>
  <c r="B464" i="10"/>
  <c r="B465" i="10"/>
  <c r="B466" i="10"/>
  <c r="B467" i="10"/>
  <c r="B468" i="10"/>
  <c r="B469" i="10"/>
  <c r="B470" i="10"/>
  <c r="B471" i="10"/>
  <c r="B472" i="10"/>
  <c r="B473" i="10"/>
  <c r="B474" i="10"/>
  <c r="B475" i="10"/>
  <c r="B476" i="10"/>
  <c r="B477" i="10"/>
  <c r="B478" i="10"/>
  <c r="B479" i="10"/>
  <c r="B480" i="10"/>
  <c r="B481" i="10"/>
  <c r="B482" i="10"/>
  <c r="B483" i="10"/>
  <c r="B484" i="10"/>
  <c r="B485" i="10"/>
  <c r="B486" i="10"/>
  <c r="B487" i="10"/>
  <c r="B488" i="10"/>
  <c r="B489" i="10"/>
  <c r="B490" i="10"/>
  <c r="B491" i="10"/>
  <c r="B492" i="10"/>
  <c r="B493" i="10"/>
  <c r="B494" i="10"/>
  <c r="B495" i="10"/>
  <c r="B496" i="10"/>
  <c r="B497" i="10"/>
  <c r="B498" i="10"/>
  <c r="B499" i="10"/>
  <c r="B500" i="10"/>
  <c r="B501" i="10"/>
  <c r="B502" i="10"/>
  <c r="B503" i="10"/>
  <c r="B504" i="10"/>
  <c r="B505" i="10"/>
  <c r="B506" i="10"/>
  <c r="B507" i="10"/>
  <c r="B508" i="10"/>
  <c r="B509" i="10"/>
  <c r="B510" i="10"/>
  <c r="B511" i="10"/>
  <c r="B512" i="10"/>
  <c r="B513" i="10"/>
  <c r="B514" i="10"/>
  <c r="B515" i="10"/>
  <c r="B516" i="10"/>
  <c r="B517" i="10"/>
  <c r="B518" i="10"/>
  <c r="B519" i="10"/>
  <c r="B520" i="10"/>
  <c r="B521" i="10"/>
  <c r="B522" i="10"/>
  <c r="B523" i="10"/>
  <c r="B524" i="10"/>
  <c r="B525" i="10"/>
  <c r="B526" i="10"/>
  <c r="B527" i="10"/>
  <c r="B528" i="10"/>
  <c r="B529" i="10"/>
  <c r="B530" i="10"/>
  <c r="B531" i="10"/>
  <c r="B532" i="10"/>
  <c r="B533" i="10"/>
  <c r="B534" i="10"/>
  <c r="B535" i="10"/>
  <c r="B536" i="10"/>
  <c r="B537" i="10"/>
  <c r="B538" i="10"/>
  <c r="B539" i="10"/>
  <c r="B540" i="10"/>
  <c r="B541" i="10"/>
  <c r="B542" i="10"/>
  <c r="B543" i="10"/>
  <c r="B544" i="10"/>
  <c r="B545" i="10"/>
  <c r="B546" i="10"/>
  <c r="B547" i="10"/>
  <c r="B548" i="10"/>
  <c r="B549" i="10"/>
  <c r="B550" i="10"/>
  <c r="B551" i="10"/>
  <c r="B552" i="10"/>
  <c r="B553" i="10"/>
  <c r="B554" i="10"/>
  <c r="B555" i="10"/>
  <c r="B556" i="10"/>
  <c r="B557" i="10"/>
  <c r="B558" i="10"/>
  <c r="B559" i="10"/>
  <c r="B560" i="10"/>
  <c r="B561" i="10"/>
  <c r="B562" i="10"/>
  <c r="B563" i="10"/>
  <c r="B564" i="10"/>
  <c r="B565" i="10"/>
  <c r="B566" i="10"/>
  <c r="B567" i="10"/>
  <c r="B568" i="10"/>
  <c r="B569" i="10"/>
  <c r="B570" i="10"/>
  <c r="B571" i="10"/>
  <c r="B572" i="10"/>
  <c r="B573" i="10"/>
  <c r="B574" i="10"/>
  <c r="B575" i="10"/>
  <c r="B576" i="10"/>
  <c r="B577" i="10"/>
  <c r="B578" i="10"/>
  <c r="B579" i="10"/>
  <c r="B580" i="10"/>
  <c r="B581" i="10"/>
  <c r="B582" i="10"/>
  <c r="B583" i="10"/>
  <c r="B584" i="10"/>
  <c r="B585" i="10"/>
  <c r="B586" i="10"/>
  <c r="B587" i="10"/>
  <c r="B588" i="10"/>
  <c r="B589" i="10"/>
  <c r="B590" i="10"/>
  <c r="B591" i="10"/>
  <c r="B592" i="10"/>
  <c r="B593" i="10"/>
  <c r="B594" i="10"/>
  <c r="B595" i="10"/>
  <c r="B596" i="10"/>
  <c r="B597" i="10"/>
  <c r="B598" i="10"/>
  <c r="B599" i="10"/>
  <c r="B600" i="10"/>
  <c r="B601" i="10"/>
  <c r="B602" i="10"/>
  <c r="B603" i="10"/>
  <c r="B604" i="10"/>
  <c r="B605" i="10"/>
  <c r="B606" i="10"/>
  <c r="B607" i="10"/>
  <c r="B608" i="10"/>
  <c r="B609" i="10"/>
  <c r="B610" i="10"/>
  <c r="B611" i="10"/>
  <c r="B612" i="10"/>
  <c r="B613" i="10"/>
  <c r="B614" i="10"/>
  <c r="B615" i="10"/>
  <c r="B616" i="10"/>
  <c r="B617" i="10"/>
  <c r="B618" i="10"/>
  <c r="B619" i="10"/>
  <c r="B620" i="10"/>
  <c r="B621" i="10"/>
  <c r="B622" i="10"/>
  <c r="B623" i="10"/>
  <c r="B624" i="10"/>
  <c r="B625" i="10"/>
  <c r="B626" i="10"/>
  <c r="B627" i="10"/>
  <c r="B628" i="10"/>
  <c r="B629" i="10"/>
  <c r="B630" i="10"/>
  <c r="B631" i="10"/>
  <c r="B632" i="10"/>
  <c r="B633" i="10"/>
  <c r="B634" i="10"/>
  <c r="B635" i="10"/>
  <c r="B636" i="10"/>
  <c r="B637" i="10"/>
  <c r="B638" i="10"/>
  <c r="B639" i="10"/>
  <c r="B640" i="10"/>
  <c r="B641" i="10"/>
  <c r="B642" i="10"/>
  <c r="B643" i="10"/>
  <c r="B644" i="10"/>
  <c r="B645" i="10"/>
  <c r="B646" i="10"/>
  <c r="B647" i="10"/>
  <c r="B648" i="10"/>
  <c r="B649" i="10"/>
  <c r="B650" i="10"/>
  <c r="B651" i="10"/>
  <c r="B652" i="10"/>
  <c r="B653" i="10"/>
  <c r="B654" i="10"/>
  <c r="B655" i="10"/>
  <c r="B656" i="10"/>
  <c r="B657" i="10"/>
  <c r="B658" i="10"/>
  <c r="B659" i="10"/>
  <c r="B660" i="10"/>
  <c r="B661" i="10"/>
  <c r="B662" i="10"/>
  <c r="B663" i="10"/>
  <c r="B664" i="10"/>
  <c r="B665" i="10"/>
  <c r="B666" i="10"/>
  <c r="B667" i="10"/>
  <c r="B668" i="10"/>
  <c r="B669" i="10"/>
  <c r="B670" i="10"/>
  <c r="B671" i="10"/>
  <c r="B672" i="10"/>
  <c r="B673" i="10"/>
  <c r="B674" i="10"/>
  <c r="B675" i="10"/>
  <c r="B676" i="10"/>
  <c r="B677" i="10"/>
  <c r="B678" i="10"/>
  <c r="B679" i="10"/>
  <c r="B680" i="10"/>
  <c r="B681" i="10"/>
  <c r="B682" i="10"/>
  <c r="B683" i="10"/>
  <c r="B684" i="10"/>
  <c r="B685" i="10"/>
  <c r="B686" i="10"/>
  <c r="B687" i="10"/>
  <c r="B688" i="10"/>
  <c r="B689" i="10"/>
  <c r="B690" i="10"/>
  <c r="B691" i="10"/>
  <c r="B692" i="10"/>
  <c r="B693" i="10"/>
  <c r="B694" i="10"/>
  <c r="B695" i="10"/>
  <c r="B696" i="10"/>
  <c r="B697" i="10"/>
  <c r="B698" i="10"/>
  <c r="B699" i="10"/>
  <c r="B700" i="10"/>
  <c r="B701" i="10"/>
  <c r="B702" i="10"/>
  <c r="B703" i="10"/>
  <c r="B704" i="10"/>
  <c r="B705" i="10"/>
  <c r="B706" i="10"/>
  <c r="B707" i="10"/>
  <c r="B708" i="10"/>
  <c r="B709" i="10"/>
  <c r="B710" i="10"/>
  <c r="B711" i="10"/>
  <c r="B712" i="10"/>
  <c r="B713" i="10"/>
  <c r="B714" i="10"/>
  <c r="B715" i="10"/>
  <c r="B716" i="10"/>
  <c r="B717" i="10"/>
  <c r="B718" i="10"/>
  <c r="B719" i="10"/>
  <c r="B720" i="10"/>
  <c r="B721" i="10"/>
  <c r="B722" i="10"/>
  <c r="B723" i="10"/>
  <c r="B724" i="10"/>
  <c r="B725" i="10"/>
  <c r="B726" i="10"/>
  <c r="B727" i="10"/>
  <c r="B728" i="10"/>
  <c r="B729" i="10"/>
  <c r="B730" i="10"/>
  <c r="B731" i="10"/>
  <c r="B732" i="10"/>
  <c r="B733" i="10"/>
  <c r="B734" i="10"/>
  <c r="B735" i="10"/>
  <c r="B736" i="10"/>
  <c r="B737" i="10"/>
  <c r="B738" i="10"/>
  <c r="B739" i="10"/>
  <c r="B740" i="10"/>
  <c r="B741" i="10"/>
  <c r="B742" i="10"/>
  <c r="B743" i="10"/>
  <c r="B744" i="10"/>
  <c r="B745" i="10"/>
  <c r="B746" i="10"/>
  <c r="B747" i="10"/>
  <c r="B748" i="10"/>
  <c r="B749" i="10"/>
  <c r="B750" i="10"/>
  <c r="B751" i="10"/>
  <c r="B752" i="10"/>
  <c r="B753" i="10"/>
  <c r="B754" i="10"/>
  <c r="B755" i="10"/>
  <c r="B756" i="10"/>
  <c r="B757" i="10"/>
  <c r="B758" i="10"/>
  <c r="B759" i="10"/>
  <c r="B760" i="10"/>
  <c r="B761" i="10"/>
  <c r="B762" i="10"/>
  <c r="B763" i="10"/>
  <c r="B764" i="10"/>
  <c r="B765" i="10"/>
  <c r="B766" i="10"/>
  <c r="B767" i="10"/>
  <c r="B768" i="10"/>
  <c r="B769" i="10"/>
  <c r="B770" i="10"/>
  <c r="B771" i="10"/>
  <c r="B772" i="10"/>
  <c r="B773" i="10"/>
  <c r="B774" i="10"/>
  <c r="B775" i="10"/>
  <c r="B776" i="10"/>
  <c r="B777" i="10"/>
  <c r="B778" i="10"/>
  <c r="B779" i="10"/>
  <c r="B780" i="10"/>
  <c r="B781" i="10"/>
  <c r="B782" i="10"/>
  <c r="B783" i="10"/>
  <c r="B784" i="10"/>
  <c r="B785" i="10"/>
  <c r="B786" i="10"/>
  <c r="B787" i="10"/>
  <c r="B788" i="10"/>
  <c r="B789" i="10"/>
  <c r="B790" i="10"/>
  <c r="B791" i="10"/>
  <c r="B792" i="10"/>
  <c r="B793" i="10"/>
  <c r="B794" i="10"/>
  <c r="B795" i="10"/>
  <c r="B796" i="10"/>
  <c r="B797" i="10"/>
  <c r="B798" i="10"/>
  <c r="B799" i="10"/>
  <c r="B800" i="10"/>
  <c r="B801" i="10"/>
  <c r="B802" i="10"/>
  <c r="B803" i="10"/>
  <c r="B804" i="10"/>
  <c r="B805" i="10"/>
  <c r="B806" i="10"/>
  <c r="B807" i="10"/>
  <c r="B808" i="10"/>
  <c r="B809" i="10"/>
  <c r="B810" i="10"/>
  <c r="B811" i="10"/>
  <c r="B812" i="10"/>
  <c r="B813" i="10"/>
  <c r="B814" i="10"/>
  <c r="B815" i="10"/>
  <c r="B816" i="10"/>
  <c r="B817" i="10"/>
  <c r="B818" i="10"/>
  <c r="B819" i="10"/>
  <c r="B820" i="10"/>
  <c r="B821" i="10"/>
  <c r="B822" i="10"/>
  <c r="B823" i="10"/>
  <c r="B824" i="10"/>
  <c r="B825" i="10"/>
  <c r="B826" i="10"/>
  <c r="B827" i="10"/>
  <c r="B828" i="10"/>
  <c r="B829" i="10"/>
  <c r="B830" i="10"/>
  <c r="B831" i="10"/>
  <c r="B832" i="10"/>
  <c r="B833" i="10"/>
  <c r="B834" i="10"/>
  <c r="B835" i="10"/>
  <c r="B836" i="10"/>
  <c r="B837" i="10"/>
  <c r="B838" i="10"/>
  <c r="B839" i="10"/>
  <c r="B840" i="10"/>
  <c r="B841" i="10"/>
  <c r="B842" i="10"/>
  <c r="B843" i="10"/>
  <c r="B844" i="10"/>
  <c r="B845" i="10"/>
  <c r="B846" i="10"/>
  <c r="B847" i="10"/>
  <c r="B848" i="10"/>
  <c r="B849" i="10"/>
  <c r="B850" i="10"/>
  <c r="B851" i="10"/>
  <c r="B852" i="10"/>
  <c r="B853" i="10"/>
  <c r="B854" i="10"/>
  <c r="B855" i="10"/>
  <c r="B856" i="10"/>
  <c r="B857" i="10"/>
  <c r="B858" i="10"/>
  <c r="B859" i="10"/>
  <c r="B860" i="10"/>
  <c r="B861" i="10"/>
  <c r="B862" i="10"/>
  <c r="B863" i="10"/>
  <c r="B864" i="10"/>
  <c r="B865" i="10"/>
  <c r="B866" i="10"/>
  <c r="B867" i="10"/>
  <c r="B868" i="10"/>
  <c r="B869" i="10"/>
  <c r="B870" i="10"/>
  <c r="B871" i="10"/>
  <c r="B872" i="10"/>
  <c r="B873" i="10"/>
  <c r="B874" i="10"/>
  <c r="B875" i="10"/>
  <c r="B876" i="10"/>
  <c r="B877" i="10"/>
  <c r="B878" i="10"/>
  <c r="B879" i="10"/>
  <c r="B880" i="10"/>
  <c r="B881" i="10"/>
  <c r="B882" i="10"/>
  <c r="B883" i="10"/>
  <c r="B884" i="10"/>
  <c r="B885" i="10"/>
  <c r="B886" i="10"/>
  <c r="B887" i="10"/>
  <c r="B888" i="10"/>
  <c r="B889" i="10"/>
  <c r="B890" i="10"/>
  <c r="B891" i="10"/>
  <c r="B892" i="10"/>
  <c r="B893" i="10"/>
  <c r="B894" i="10"/>
  <c r="B895" i="10"/>
  <c r="B896" i="10"/>
  <c r="B897" i="10"/>
  <c r="B898" i="10"/>
  <c r="B899" i="10"/>
  <c r="B900" i="10"/>
  <c r="B901" i="10"/>
  <c r="B902" i="10"/>
  <c r="B903" i="10"/>
  <c r="D2" i="9"/>
  <c r="D3" i="9"/>
  <c r="D8" i="9"/>
  <c r="D5" i="9"/>
  <c r="D9" i="9"/>
  <c r="D6" i="9"/>
  <c r="D4" i="9"/>
  <c r="D7" i="9"/>
  <c r="B2" i="9"/>
  <c r="B3" i="9"/>
  <c r="B8" i="9"/>
  <c r="B5" i="9"/>
  <c r="B9" i="9"/>
  <c r="B6" i="9"/>
  <c r="B4" i="9"/>
  <c r="B7" i="9"/>
  <c r="D2" i="8"/>
  <c r="D3" i="8"/>
  <c r="D4" i="8"/>
  <c r="D5" i="8"/>
  <c r="D6" i="8"/>
  <c r="D7" i="8"/>
  <c r="D8" i="8"/>
  <c r="D9" i="8"/>
  <c r="D10" i="8"/>
  <c r="D11" i="8"/>
  <c r="D12" i="8"/>
  <c r="D13" i="8"/>
  <c r="D14" i="8"/>
  <c r="D15" i="8"/>
  <c r="D16" i="8"/>
  <c r="D17" i="8"/>
  <c r="B2" i="8"/>
  <c r="B3" i="8"/>
  <c r="B4" i="8"/>
  <c r="B5" i="8"/>
  <c r="B6" i="8"/>
  <c r="B7" i="8"/>
  <c r="B8" i="8"/>
  <c r="B9" i="8"/>
  <c r="B10" i="8"/>
  <c r="B11" i="8"/>
  <c r="B12" i="8"/>
  <c r="B13" i="8"/>
  <c r="B14" i="8"/>
  <c r="B15" i="8"/>
  <c r="B16" i="8"/>
  <c r="B17" i="8"/>
  <c r="D2" i="7"/>
  <c r="D3" i="7"/>
  <c r="D4"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D91" i="7"/>
  <c r="D92" i="7"/>
  <c r="D93" i="7"/>
  <c r="D94" i="7"/>
  <c r="D95" i="7"/>
  <c r="D96" i="7"/>
  <c r="D97" i="7"/>
  <c r="D98" i="7"/>
  <c r="D99" i="7"/>
  <c r="D100" i="7"/>
  <c r="D101" i="7"/>
  <c r="D102" i="7"/>
  <c r="D103" i="7"/>
  <c r="D104" i="7"/>
  <c r="D105" i="7"/>
  <c r="D106" i="7"/>
  <c r="D107" i="7"/>
  <c r="D108" i="7"/>
  <c r="D109" i="7"/>
  <c r="D110" i="7"/>
  <c r="D111" i="7"/>
  <c r="D112" i="7"/>
  <c r="D113" i="7"/>
  <c r="D114" i="7"/>
  <c r="D115" i="7"/>
  <c r="D116" i="7"/>
  <c r="D117" i="7"/>
  <c r="D118" i="7"/>
  <c r="D119" i="7"/>
  <c r="D120" i="7"/>
  <c r="D121" i="7"/>
  <c r="D122" i="7"/>
  <c r="D123" i="7"/>
  <c r="D124" i="7"/>
  <c r="D125" i="7"/>
  <c r="D126" i="7"/>
  <c r="D127" i="7"/>
  <c r="D128" i="7"/>
  <c r="D129" i="7"/>
  <c r="D130" i="7"/>
  <c r="D131" i="7"/>
  <c r="D132" i="7"/>
  <c r="D133" i="7"/>
  <c r="D134" i="7"/>
  <c r="D135" i="7"/>
  <c r="D136" i="7"/>
  <c r="D137" i="7"/>
  <c r="D138" i="7"/>
  <c r="D139" i="7"/>
  <c r="D140" i="7"/>
  <c r="D141" i="7"/>
  <c r="D142" i="7"/>
  <c r="D143" i="7"/>
  <c r="D144" i="7"/>
  <c r="D145" i="7"/>
  <c r="D146" i="7"/>
  <c r="D147" i="7"/>
  <c r="D148" i="7"/>
  <c r="D149" i="7"/>
  <c r="D150" i="7"/>
  <c r="D151" i="7"/>
  <c r="D152" i="7"/>
  <c r="D153" i="7"/>
  <c r="D154" i="7"/>
  <c r="D155" i="7"/>
  <c r="D156" i="7"/>
  <c r="D157" i="7"/>
  <c r="D158" i="7"/>
  <c r="D159" i="7"/>
  <c r="D160" i="7"/>
  <c r="D161" i="7"/>
  <c r="D162" i="7"/>
  <c r="D163" i="7"/>
  <c r="D164" i="7"/>
  <c r="D165" i="7"/>
  <c r="D166" i="7"/>
  <c r="D167" i="7"/>
  <c r="D168" i="7"/>
  <c r="D169" i="7"/>
  <c r="D170" i="7"/>
  <c r="D171" i="7"/>
  <c r="D172" i="7"/>
  <c r="D173" i="7"/>
  <c r="D174" i="7"/>
  <c r="D175" i="7"/>
  <c r="D176" i="7"/>
  <c r="D177" i="7"/>
  <c r="D178" i="7"/>
  <c r="D179" i="7"/>
  <c r="D180" i="7"/>
  <c r="D181" i="7"/>
  <c r="D182" i="7"/>
  <c r="D183" i="7"/>
  <c r="D184" i="7"/>
  <c r="D185" i="7"/>
  <c r="D186" i="7"/>
  <c r="D187" i="7"/>
  <c r="D188" i="7"/>
  <c r="D189" i="7"/>
  <c r="D190" i="7"/>
  <c r="D191" i="7"/>
  <c r="D192" i="7"/>
  <c r="D193" i="7"/>
  <c r="D194" i="7"/>
  <c r="D195" i="7"/>
  <c r="D196" i="7"/>
  <c r="D197" i="7"/>
  <c r="D198" i="7"/>
  <c r="D199" i="7"/>
  <c r="D200" i="7"/>
  <c r="D201" i="7"/>
  <c r="D202" i="7"/>
  <c r="D203" i="7"/>
  <c r="D204" i="7"/>
  <c r="D205" i="7"/>
  <c r="D206" i="7"/>
  <c r="D207" i="7"/>
  <c r="D208" i="7"/>
  <c r="D209" i="7"/>
  <c r="D210" i="7"/>
  <c r="D211" i="7"/>
  <c r="D212" i="7"/>
  <c r="D213" i="7"/>
  <c r="D214" i="7"/>
  <c r="D215" i="7"/>
  <c r="D216" i="7"/>
  <c r="D217" i="7"/>
  <c r="D218" i="7"/>
  <c r="D219" i="7"/>
  <c r="D220" i="7"/>
  <c r="D221" i="7"/>
  <c r="D222" i="7"/>
  <c r="D223" i="7"/>
  <c r="D224" i="7"/>
  <c r="D225" i="7"/>
  <c r="D226" i="7"/>
  <c r="D227" i="7"/>
  <c r="D228" i="7"/>
  <c r="D229" i="7"/>
  <c r="D230" i="7"/>
  <c r="D231" i="7"/>
  <c r="D232" i="7"/>
  <c r="D233" i="7"/>
  <c r="D234" i="7"/>
  <c r="D235" i="7"/>
  <c r="D236" i="7"/>
  <c r="D237" i="7"/>
  <c r="D238" i="7"/>
  <c r="D239" i="7"/>
  <c r="D240" i="7"/>
  <c r="D241" i="7"/>
  <c r="D242" i="7"/>
  <c r="D243" i="7"/>
  <c r="D244" i="7"/>
  <c r="D245" i="7"/>
  <c r="D246" i="7"/>
  <c r="D247" i="7"/>
  <c r="D248" i="7"/>
  <c r="D249" i="7"/>
  <c r="D250" i="7"/>
  <c r="D251" i="7"/>
  <c r="D252" i="7"/>
  <c r="D253" i="7"/>
  <c r="D254" i="7"/>
  <c r="D255" i="7"/>
  <c r="D256" i="7"/>
  <c r="D257" i="7"/>
  <c r="D258" i="7"/>
  <c r="D259" i="7"/>
  <c r="D260" i="7"/>
  <c r="D261" i="7"/>
  <c r="D262" i="7"/>
  <c r="D263" i="7"/>
  <c r="D264" i="7"/>
  <c r="D265" i="7"/>
  <c r="D266" i="7"/>
  <c r="D267" i="7"/>
  <c r="D268" i="7"/>
  <c r="D269" i="7"/>
  <c r="D270" i="7"/>
  <c r="D271" i="7"/>
  <c r="D272" i="7"/>
  <c r="D273" i="7"/>
  <c r="D274" i="7"/>
  <c r="D275" i="7"/>
  <c r="D276" i="7"/>
  <c r="D277" i="7"/>
  <c r="D278" i="7"/>
  <c r="D279" i="7"/>
  <c r="D280" i="7"/>
  <c r="D281" i="7"/>
  <c r="D282" i="7"/>
  <c r="D283" i="7"/>
  <c r="D284" i="7"/>
  <c r="D285" i="7"/>
  <c r="D286" i="7"/>
  <c r="D287" i="7"/>
  <c r="D288" i="7"/>
  <c r="D289" i="7"/>
  <c r="D290" i="7"/>
  <c r="D291" i="7"/>
  <c r="D292" i="7"/>
  <c r="D293" i="7"/>
  <c r="D294" i="7"/>
  <c r="D295" i="7"/>
  <c r="D296" i="7"/>
  <c r="D297" i="7"/>
  <c r="D298" i="7"/>
  <c r="D299" i="7"/>
  <c r="D300" i="7"/>
  <c r="D301" i="7"/>
  <c r="D302" i="7"/>
  <c r="D303" i="7"/>
  <c r="D304" i="7"/>
  <c r="D305" i="7"/>
  <c r="D306" i="7"/>
  <c r="D307" i="7"/>
  <c r="D308" i="7"/>
  <c r="D309" i="7"/>
  <c r="D310" i="7"/>
  <c r="D311" i="7"/>
  <c r="D312" i="7"/>
  <c r="D313" i="7"/>
  <c r="D314" i="7"/>
  <c r="D315" i="7"/>
  <c r="D316" i="7"/>
  <c r="D317" i="7"/>
  <c r="D318" i="7"/>
  <c r="D319" i="7"/>
  <c r="D320" i="7"/>
  <c r="D321" i="7"/>
  <c r="D322" i="7"/>
  <c r="D323" i="7"/>
  <c r="D324" i="7"/>
  <c r="D325" i="7"/>
  <c r="D326" i="7"/>
  <c r="D327" i="7"/>
  <c r="D328" i="7"/>
  <c r="D329" i="7"/>
  <c r="D330" i="7"/>
  <c r="D331" i="7"/>
  <c r="D332" i="7"/>
  <c r="D333" i="7"/>
  <c r="D334" i="7"/>
  <c r="D335" i="7"/>
  <c r="D336" i="7"/>
  <c r="D337" i="7"/>
  <c r="D338" i="7"/>
  <c r="D339" i="7"/>
  <c r="D340" i="7"/>
  <c r="D341" i="7"/>
  <c r="D342" i="7"/>
  <c r="D343" i="7"/>
  <c r="D344" i="7"/>
  <c r="D345" i="7"/>
  <c r="D346" i="7"/>
  <c r="D347" i="7"/>
  <c r="D348" i="7"/>
  <c r="D349" i="7"/>
  <c r="D350" i="7"/>
  <c r="D351" i="7"/>
  <c r="D352" i="7"/>
  <c r="D353" i="7"/>
  <c r="D354" i="7"/>
  <c r="D355" i="7"/>
  <c r="D356" i="7"/>
  <c r="D357" i="7"/>
  <c r="D358" i="7"/>
  <c r="D359" i="7"/>
  <c r="D360" i="7"/>
  <c r="D361" i="7"/>
  <c r="D362" i="7"/>
  <c r="D363" i="7"/>
  <c r="D364" i="7"/>
  <c r="D365" i="7"/>
  <c r="D366" i="7"/>
  <c r="D367" i="7"/>
  <c r="D368" i="7"/>
  <c r="D369" i="7"/>
  <c r="D370" i="7"/>
  <c r="D371" i="7"/>
  <c r="D372" i="7"/>
  <c r="D373" i="7"/>
  <c r="D374" i="7"/>
  <c r="D375" i="7"/>
  <c r="D376" i="7"/>
  <c r="D377" i="7"/>
  <c r="D378" i="7"/>
  <c r="D379" i="7"/>
  <c r="D380" i="7"/>
  <c r="D381" i="7"/>
  <c r="D382" i="7"/>
  <c r="D383" i="7"/>
  <c r="D384" i="7"/>
  <c r="D385" i="7"/>
  <c r="D386" i="7"/>
  <c r="D387" i="7"/>
  <c r="D388" i="7"/>
  <c r="D389" i="7"/>
  <c r="D390" i="7"/>
  <c r="D391" i="7"/>
  <c r="D392" i="7"/>
  <c r="D393" i="7"/>
  <c r="D394" i="7"/>
  <c r="D395" i="7"/>
  <c r="D396" i="7"/>
  <c r="D397" i="7"/>
  <c r="D398" i="7"/>
  <c r="D399" i="7"/>
  <c r="D400" i="7"/>
  <c r="D401" i="7"/>
  <c r="D402" i="7"/>
  <c r="D403" i="7"/>
  <c r="D404" i="7"/>
  <c r="D405" i="7"/>
  <c r="D406" i="7"/>
  <c r="D407" i="7"/>
  <c r="D408" i="7"/>
  <c r="D409" i="7"/>
  <c r="D410" i="7"/>
  <c r="D411" i="7"/>
  <c r="D412" i="7"/>
  <c r="D413" i="7"/>
  <c r="D414" i="7"/>
  <c r="D415" i="7"/>
  <c r="D416" i="7"/>
  <c r="D417" i="7"/>
  <c r="D418" i="7"/>
  <c r="D419" i="7"/>
  <c r="D420" i="7"/>
  <c r="D421" i="7"/>
  <c r="D422" i="7"/>
  <c r="D423" i="7"/>
  <c r="D424" i="7"/>
  <c r="D425" i="7"/>
  <c r="D426" i="7"/>
  <c r="D427" i="7"/>
  <c r="D428" i="7"/>
  <c r="D429" i="7"/>
  <c r="D430" i="7"/>
  <c r="D431" i="7"/>
  <c r="D432" i="7"/>
  <c r="D433" i="7"/>
  <c r="D434" i="7"/>
  <c r="D435" i="7"/>
  <c r="D436" i="7"/>
  <c r="D437" i="7"/>
  <c r="D438" i="7"/>
  <c r="D439" i="7"/>
  <c r="D440" i="7"/>
  <c r="D441" i="7"/>
  <c r="D442" i="7"/>
  <c r="D443" i="7"/>
  <c r="D444" i="7"/>
  <c r="D445" i="7"/>
  <c r="D446" i="7"/>
  <c r="D447" i="7"/>
  <c r="D448" i="7"/>
  <c r="D449" i="7"/>
  <c r="D450" i="7"/>
  <c r="D451" i="7"/>
  <c r="D452" i="7"/>
  <c r="D453" i="7"/>
  <c r="D454" i="7"/>
  <c r="D455" i="7"/>
  <c r="D456" i="7"/>
  <c r="D457" i="7"/>
  <c r="D458" i="7"/>
  <c r="D459" i="7"/>
  <c r="D460" i="7"/>
  <c r="D461" i="7"/>
  <c r="D462" i="7"/>
  <c r="D463" i="7"/>
  <c r="D464" i="7"/>
  <c r="D465" i="7"/>
  <c r="D466" i="7"/>
  <c r="D467" i="7"/>
  <c r="D468" i="7"/>
  <c r="D469" i="7"/>
  <c r="D470" i="7"/>
  <c r="D471" i="7"/>
  <c r="D472" i="7"/>
  <c r="D473" i="7"/>
  <c r="D474" i="7"/>
  <c r="D475" i="7"/>
  <c r="D476" i="7"/>
  <c r="D477" i="7"/>
  <c r="D478" i="7"/>
  <c r="D479" i="7"/>
  <c r="D480" i="7"/>
  <c r="D481" i="7"/>
  <c r="D482" i="7"/>
  <c r="D483" i="7"/>
  <c r="D484" i="7"/>
  <c r="D485" i="7"/>
  <c r="D486" i="7"/>
  <c r="D487" i="7"/>
  <c r="D488" i="7"/>
  <c r="D489" i="7"/>
  <c r="D490" i="7"/>
  <c r="D491" i="7"/>
  <c r="D492" i="7"/>
  <c r="D493" i="7"/>
  <c r="D494" i="7"/>
  <c r="D495" i="7"/>
  <c r="D496" i="7"/>
  <c r="D497" i="7"/>
  <c r="D498" i="7"/>
  <c r="D499" i="7"/>
  <c r="D500" i="7"/>
  <c r="D501" i="7"/>
  <c r="D502" i="7"/>
  <c r="D503" i="7"/>
  <c r="D504" i="7"/>
  <c r="D505" i="7"/>
  <c r="D506" i="7"/>
  <c r="D507" i="7"/>
  <c r="D508" i="7"/>
  <c r="D509" i="7"/>
  <c r="D510" i="7"/>
  <c r="D511" i="7"/>
  <c r="D512" i="7"/>
  <c r="D513" i="7"/>
  <c r="D514" i="7"/>
  <c r="D515" i="7"/>
  <c r="D516" i="7"/>
  <c r="D517" i="7"/>
  <c r="D518" i="7"/>
  <c r="D519" i="7"/>
  <c r="D520" i="7"/>
  <c r="D521" i="7"/>
  <c r="D522" i="7"/>
  <c r="D523" i="7"/>
  <c r="D524" i="7"/>
  <c r="D525" i="7"/>
  <c r="D526" i="7"/>
  <c r="D527" i="7"/>
  <c r="D528" i="7"/>
  <c r="D529" i="7"/>
  <c r="D530" i="7"/>
  <c r="D531" i="7"/>
  <c r="D532" i="7"/>
  <c r="D533" i="7"/>
  <c r="D534" i="7"/>
  <c r="D535" i="7"/>
  <c r="D536" i="7"/>
  <c r="D537" i="7"/>
  <c r="D538" i="7"/>
  <c r="D539" i="7"/>
  <c r="D540" i="7"/>
  <c r="D541" i="7"/>
  <c r="D542" i="7"/>
  <c r="D543" i="7"/>
  <c r="D544" i="7"/>
  <c r="D545" i="7"/>
  <c r="D546" i="7"/>
  <c r="D547" i="7"/>
  <c r="D548" i="7"/>
  <c r="D549" i="7"/>
  <c r="D550" i="7"/>
  <c r="D551" i="7"/>
  <c r="D552" i="7"/>
  <c r="D553" i="7"/>
  <c r="D554" i="7"/>
  <c r="D555" i="7"/>
  <c r="D556" i="7"/>
  <c r="D557" i="7"/>
  <c r="D558" i="7"/>
  <c r="D559" i="7"/>
  <c r="D560" i="7"/>
  <c r="D561" i="7"/>
  <c r="D562" i="7"/>
  <c r="D563" i="7"/>
  <c r="D564" i="7"/>
  <c r="D565" i="7"/>
  <c r="D566" i="7"/>
  <c r="D567" i="7"/>
  <c r="D568" i="7"/>
  <c r="D569" i="7"/>
  <c r="D570" i="7"/>
  <c r="D571" i="7"/>
  <c r="D572" i="7"/>
  <c r="D573" i="7"/>
  <c r="D574" i="7"/>
  <c r="D575" i="7"/>
  <c r="D576" i="7"/>
  <c r="D577" i="7"/>
  <c r="D578" i="7"/>
  <c r="D579" i="7"/>
  <c r="D580" i="7"/>
  <c r="D581" i="7"/>
  <c r="D582" i="7"/>
  <c r="D583" i="7"/>
  <c r="D584" i="7"/>
  <c r="D585" i="7"/>
  <c r="D586" i="7"/>
  <c r="D587" i="7"/>
  <c r="D588" i="7"/>
  <c r="D589" i="7"/>
  <c r="D590" i="7"/>
  <c r="D591" i="7"/>
  <c r="D592" i="7"/>
  <c r="D593" i="7"/>
  <c r="D594" i="7"/>
  <c r="D595" i="7"/>
  <c r="D596" i="7"/>
  <c r="D597" i="7"/>
  <c r="D598" i="7"/>
  <c r="D599" i="7"/>
  <c r="D600" i="7"/>
  <c r="D601" i="7"/>
  <c r="D602" i="7"/>
  <c r="D603" i="7"/>
  <c r="D604" i="7"/>
  <c r="D605" i="7"/>
  <c r="D606" i="7"/>
  <c r="D607" i="7"/>
  <c r="D608" i="7"/>
  <c r="D609" i="7"/>
  <c r="D611" i="7"/>
  <c r="D613" i="7"/>
  <c r="D614" i="7"/>
  <c r="D615" i="7"/>
  <c r="D616" i="7"/>
  <c r="D617" i="7"/>
  <c r="D618" i="7"/>
  <c r="D619" i="7"/>
  <c r="D620" i="7"/>
  <c r="D621" i="7"/>
  <c r="D622" i="7"/>
  <c r="D623" i="7"/>
  <c r="D624" i="7"/>
  <c r="D625" i="7"/>
  <c r="D626" i="7"/>
  <c r="D627" i="7"/>
  <c r="D628" i="7"/>
  <c r="D629" i="7"/>
  <c r="D630" i="7"/>
  <c r="D631" i="7"/>
  <c r="D632" i="7"/>
  <c r="D633" i="7"/>
  <c r="D634" i="7"/>
  <c r="D635" i="7"/>
  <c r="D636" i="7"/>
  <c r="D637" i="7"/>
  <c r="D638" i="7"/>
  <c r="D639" i="7"/>
  <c r="D640" i="7"/>
  <c r="D641" i="7"/>
  <c r="D642" i="7"/>
  <c r="D643" i="7"/>
  <c r="D644" i="7"/>
  <c r="D645" i="7"/>
  <c r="D646" i="7"/>
  <c r="D647" i="7"/>
  <c r="D648" i="7"/>
  <c r="D649" i="7"/>
  <c r="D650" i="7"/>
  <c r="D651" i="7"/>
  <c r="D652" i="7"/>
  <c r="D653" i="7"/>
  <c r="D654" i="7"/>
  <c r="D655" i="7"/>
  <c r="D656" i="7"/>
  <c r="D657" i="7"/>
  <c r="D658" i="7"/>
  <c r="D659" i="7"/>
  <c r="D660" i="7"/>
  <c r="D661" i="7"/>
  <c r="D662" i="7"/>
  <c r="D663" i="7"/>
  <c r="D664" i="7"/>
  <c r="D665" i="7"/>
  <c r="D666" i="7"/>
  <c r="D667" i="7"/>
  <c r="D668" i="7"/>
  <c r="D669" i="7"/>
  <c r="D670" i="7"/>
  <c r="D671" i="7"/>
  <c r="D672" i="7"/>
  <c r="B2" i="7"/>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1"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C306" i="3"/>
  <c r="C337" i="3"/>
  <c r="C244" i="3"/>
  <c r="C237" i="3"/>
  <c r="C106" i="3"/>
  <c r="C259" i="3"/>
  <c r="C262" i="3"/>
  <c r="C140" i="3"/>
  <c r="C24" i="3"/>
  <c r="C214" i="3"/>
  <c r="C46" i="3"/>
  <c r="C56" i="3"/>
  <c r="C193" i="3"/>
  <c r="C11" i="3"/>
  <c r="C366" i="3"/>
  <c r="C22" i="3"/>
  <c r="C64" i="3"/>
  <c r="C53" i="3"/>
  <c r="C362" i="3"/>
  <c r="C86" i="3"/>
  <c r="C266" i="3"/>
  <c r="C90" i="3"/>
  <c r="C138" i="3"/>
  <c r="C19" i="3"/>
  <c r="C10" i="3"/>
  <c r="C59" i="3"/>
  <c r="C87" i="3"/>
  <c r="C44" i="3"/>
  <c r="C9" i="3"/>
  <c r="C383" i="3"/>
  <c r="C14" i="3"/>
  <c r="C69" i="3"/>
  <c r="C299" i="3"/>
  <c r="C238" i="3"/>
  <c r="C185" i="3"/>
  <c r="C187" i="3"/>
  <c r="C43" i="3"/>
  <c r="C153" i="3"/>
  <c r="C280" i="3"/>
  <c r="C181" i="3"/>
  <c r="C183" i="3"/>
  <c r="C314" i="3"/>
  <c r="C49" i="3"/>
  <c r="C322" i="3"/>
  <c r="C294" i="3"/>
  <c r="C393" i="3"/>
  <c r="C169" i="3"/>
  <c r="C28" i="3"/>
  <c r="C157" i="3"/>
  <c r="C4" i="3"/>
  <c r="C35" i="3"/>
  <c r="C327" i="3"/>
  <c r="C319" i="3"/>
  <c r="C144" i="3"/>
  <c r="C307" i="3"/>
  <c r="C82" i="3"/>
  <c r="C204" i="3"/>
  <c r="C394" i="3"/>
  <c r="C113" i="3"/>
  <c r="C395" i="3"/>
  <c r="C13" i="3"/>
  <c r="C114" i="3"/>
  <c r="C279" i="3"/>
  <c r="C302" i="3"/>
  <c r="C147" i="3"/>
  <c r="C8" i="3"/>
  <c r="C197" i="3"/>
  <c r="C45" i="3"/>
  <c r="C270" i="3"/>
  <c r="C361" i="3"/>
  <c r="C331" i="3"/>
  <c r="C17" i="3"/>
  <c r="C219" i="3"/>
  <c r="C264" i="3"/>
  <c r="C301" i="3"/>
  <c r="C250" i="3"/>
  <c r="C391" i="3"/>
  <c r="C98" i="3"/>
  <c r="C99" i="3"/>
  <c r="C27" i="3"/>
  <c r="C386" i="3"/>
  <c r="C135" i="3"/>
  <c r="C285" i="3"/>
  <c r="C231" i="3"/>
  <c r="C398" i="3"/>
  <c r="C134" i="3"/>
  <c r="C288" i="3"/>
  <c r="C116" i="3"/>
  <c r="C16" i="3"/>
  <c r="C23" i="3"/>
  <c r="C286" i="3"/>
  <c r="C182" i="3"/>
  <c r="C200" i="3"/>
  <c r="C296" i="3"/>
  <c r="C278" i="3"/>
  <c r="C290" i="3"/>
  <c r="C194" i="3"/>
  <c r="C38" i="3"/>
  <c r="C223" i="3"/>
  <c r="C158" i="3"/>
  <c r="C269" i="3"/>
  <c r="C201" i="3"/>
  <c r="C274" i="3"/>
  <c r="C6" i="3"/>
  <c r="C58" i="3"/>
  <c r="C343" i="3"/>
  <c r="C81" i="3"/>
  <c r="C282" i="3"/>
  <c r="C109" i="3"/>
  <c r="C348" i="3"/>
  <c r="C159" i="3"/>
  <c r="C78" i="3"/>
  <c r="C206" i="3"/>
  <c r="C172" i="3"/>
  <c r="C369" i="3"/>
  <c r="C60" i="3"/>
  <c r="C230" i="3"/>
  <c r="C101" i="3"/>
  <c r="C25" i="3"/>
  <c r="C5" i="3"/>
  <c r="C382" i="3"/>
  <c r="C124" i="3"/>
  <c r="C125" i="3"/>
  <c r="C136" i="3"/>
  <c r="C50" i="3"/>
  <c r="C118" i="3"/>
  <c r="C61" i="3"/>
  <c r="C110" i="3"/>
  <c r="C207" i="3"/>
  <c r="C216" i="3"/>
  <c r="C251" i="3"/>
  <c r="C364" i="3"/>
  <c r="C389" i="3"/>
  <c r="C198" i="3"/>
  <c r="C103" i="3"/>
  <c r="C298" i="3"/>
  <c r="C160" i="3"/>
  <c r="C128" i="3"/>
  <c r="C68" i="3"/>
  <c r="C167" i="3"/>
  <c r="C202" i="3"/>
  <c r="C141" i="3"/>
  <c r="C126" i="3"/>
  <c r="C42" i="3"/>
  <c r="C329" i="3"/>
  <c r="C321" i="3"/>
  <c r="C323" i="3"/>
  <c r="C325" i="3"/>
  <c r="C352" i="3"/>
  <c r="C316" i="3"/>
  <c r="C63" i="3"/>
  <c r="C374" i="3"/>
  <c r="C377" i="3"/>
  <c r="C379" i="3"/>
  <c r="C215" i="3"/>
  <c r="C54" i="3"/>
  <c r="C334" i="3"/>
  <c r="C196" i="3"/>
  <c r="C235" i="3"/>
  <c r="C213" i="3"/>
  <c r="C39" i="3"/>
  <c r="C255" i="3"/>
  <c r="C40" i="3"/>
  <c r="C20" i="3"/>
  <c r="C308" i="3"/>
  <c r="C284" i="3"/>
  <c r="C170" i="3"/>
  <c r="C165" i="3"/>
  <c r="C257" i="3"/>
  <c r="C75" i="3"/>
  <c r="C345" i="3"/>
  <c r="C324" i="3"/>
  <c r="C387" i="3"/>
  <c r="C360" i="3"/>
  <c r="C95" i="3"/>
  <c r="C222" i="3"/>
  <c r="C309" i="3"/>
  <c r="C349" i="3"/>
  <c r="C88" i="3"/>
  <c r="C227" i="3"/>
  <c r="C373" i="3"/>
  <c r="C341" i="3"/>
  <c r="C121" i="3"/>
  <c r="C37" i="3"/>
  <c r="C32" i="3"/>
  <c r="C71" i="3"/>
  <c r="C47" i="3"/>
  <c r="C212" i="3"/>
  <c r="C137" i="3"/>
  <c r="C2" i="3"/>
  <c r="C295" i="3"/>
  <c r="C293" i="3"/>
  <c r="C129" i="3"/>
  <c r="C358" i="3"/>
  <c r="C217" i="3"/>
  <c r="C127" i="3"/>
  <c r="C385" i="3"/>
  <c r="C289" i="3"/>
  <c r="C195" i="3"/>
  <c r="C333" i="3"/>
  <c r="C239" i="3"/>
  <c r="C272" i="3"/>
  <c r="C55" i="3"/>
  <c r="C240" i="3"/>
  <c r="C111" i="3"/>
  <c r="C271" i="3"/>
  <c r="C26" i="3"/>
  <c r="C73" i="3"/>
  <c r="C355" i="3"/>
  <c r="C174" i="3"/>
  <c r="C248" i="3"/>
  <c r="C335" i="3"/>
  <c r="C92" i="3"/>
  <c r="C320" i="3"/>
  <c r="C365" i="3"/>
  <c r="C91" i="3"/>
  <c r="C326" i="3"/>
  <c r="C347" i="3"/>
  <c r="C67" i="3"/>
  <c r="C254" i="3"/>
  <c r="C168" i="3"/>
  <c r="C243" i="3"/>
  <c r="C265" i="3"/>
  <c r="C190" i="3"/>
  <c r="C357" i="3"/>
  <c r="C392" i="3"/>
  <c r="C97" i="3"/>
  <c r="C176" i="3"/>
  <c r="C74" i="3"/>
  <c r="C117" i="3"/>
  <c r="C340" i="3"/>
  <c r="C7" i="3"/>
  <c r="C315" i="3"/>
  <c r="C29" i="3"/>
  <c r="C291" i="3"/>
  <c r="C252" i="3"/>
  <c r="C228" i="3"/>
  <c r="C276" i="3"/>
  <c r="C96" i="3"/>
  <c r="C312" i="3"/>
  <c r="C384" i="3"/>
  <c r="C142" i="3"/>
  <c r="C363" i="3"/>
  <c r="C336" i="3"/>
  <c r="C85" i="3"/>
  <c r="C370" i="3"/>
  <c r="C21" i="3"/>
  <c r="C108" i="3"/>
  <c r="C260" i="3"/>
  <c r="C258" i="3"/>
  <c r="C261" i="3"/>
  <c r="C263" i="3"/>
  <c r="C119" i="3"/>
  <c r="C338" i="3"/>
  <c r="C51" i="3"/>
  <c r="C131" i="3"/>
  <c r="C205" i="3"/>
  <c r="C268" i="3"/>
  <c r="C221" i="3"/>
  <c r="C105" i="3"/>
  <c r="C177" i="3"/>
  <c r="C154" i="3"/>
  <c r="C132" i="3"/>
  <c r="C300" i="3"/>
  <c r="C146" i="3"/>
  <c r="C155" i="3"/>
  <c r="C150" i="3"/>
  <c r="C120" i="3"/>
  <c r="C80" i="3"/>
  <c r="C311" i="3"/>
  <c r="C152" i="3"/>
  <c r="C139" i="3"/>
  <c r="C350" i="3"/>
  <c r="C317" i="3"/>
  <c r="C149" i="3"/>
  <c r="C104" i="3"/>
  <c r="C76" i="3"/>
  <c r="C189" i="3"/>
  <c r="C381" i="3"/>
  <c r="C339" i="3"/>
  <c r="C396" i="3"/>
  <c r="C171" i="3"/>
  <c r="C164" i="3"/>
  <c r="C346" i="3"/>
  <c r="C41" i="3"/>
  <c r="C34" i="3"/>
  <c r="C328" i="3"/>
  <c r="C211" i="3"/>
  <c r="C94" i="3"/>
  <c r="C281" i="3"/>
  <c r="C199" i="3"/>
  <c r="C225" i="3"/>
  <c r="C184" i="3"/>
  <c r="C353" i="3"/>
  <c r="C156" i="3"/>
  <c r="C107" i="3"/>
  <c r="C161" i="3"/>
  <c r="C210" i="3"/>
  <c r="C233" i="3"/>
  <c r="C79" i="3"/>
  <c r="C303" i="3"/>
  <c r="C115" i="3"/>
  <c r="C359" i="3"/>
  <c r="C112" i="3"/>
  <c r="C342" i="3"/>
  <c r="C100" i="3"/>
  <c r="C375" i="3"/>
  <c r="C277" i="3"/>
  <c r="C245" i="3"/>
  <c r="C354" i="3"/>
  <c r="C151" i="3"/>
  <c r="C256" i="3"/>
  <c r="C372" i="3"/>
  <c r="C344" i="3"/>
  <c r="C52" i="3"/>
  <c r="C313" i="3"/>
  <c r="C376" i="3"/>
  <c r="C378" i="3"/>
  <c r="C188" i="3"/>
  <c r="C368" i="3"/>
  <c r="C356" i="3"/>
  <c r="C351" i="3"/>
  <c r="C305" i="3"/>
  <c r="C232" i="3"/>
  <c r="C367" i="3"/>
  <c r="C48" i="3"/>
  <c r="C175" i="3"/>
  <c r="C30" i="3"/>
  <c r="C287" i="3"/>
  <c r="C178" i="3"/>
  <c r="C179" i="3"/>
  <c r="C77" i="3"/>
  <c r="C66" i="3"/>
  <c r="C123" i="3"/>
  <c r="C267" i="3"/>
  <c r="C292" i="3"/>
  <c r="C84" i="3"/>
  <c r="C249" i="3"/>
  <c r="C133" i="3"/>
  <c r="C145" i="3"/>
  <c r="C208" i="3"/>
  <c r="C191" i="3"/>
  <c r="C275" i="3"/>
  <c r="C173" i="3"/>
  <c r="C130" i="3"/>
  <c r="C186" i="3"/>
  <c r="C310" i="3"/>
  <c r="C65" i="3"/>
  <c r="C253" i="3"/>
  <c r="C12" i="3"/>
  <c r="C241" i="3"/>
  <c r="C236" i="3"/>
  <c r="C246" i="3"/>
  <c r="C318" i="3"/>
  <c r="C388" i="3"/>
  <c r="C390" i="3"/>
  <c r="C143" i="3"/>
  <c r="C122" i="3"/>
  <c r="C203" i="3"/>
  <c r="C162" i="3"/>
  <c r="C330" i="3"/>
  <c r="C3" i="3"/>
  <c r="C148" i="3"/>
  <c r="C242" i="3"/>
  <c r="C229" i="3"/>
  <c r="C218" i="3"/>
  <c r="C380" i="3"/>
  <c r="C371" i="3"/>
  <c r="C224" i="3"/>
  <c r="C163" i="3"/>
  <c r="C57" i="3"/>
  <c r="C209" i="3"/>
  <c r="C332" i="3"/>
  <c r="C273" i="3"/>
  <c r="C72" i="3"/>
  <c r="C180" i="3"/>
  <c r="C62" i="3"/>
  <c r="C18" i="3"/>
  <c r="C234" i="3"/>
  <c r="C89" i="3"/>
  <c r="C220" i="3"/>
  <c r="C304" i="3"/>
  <c r="C31" i="3"/>
  <c r="C70" i="3"/>
  <c r="C226" i="3"/>
  <c r="C166" i="3"/>
  <c r="C15" i="3"/>
  <c r="C297" i="3"/>
  <c r="C83" i="3"/>
  <c r="C36" i="3"/>
  <c r="C93" i="3"/>
  <c r="C397" i="3"/>
  <c r="C192" i="3"/>
  <c r="C283" i="3"/>
  <c r="C33" i="3"/>
  <c r="C102" i="3"/>
  <c r="C247" i="3"/>
  <c r="S173" i="18" l="1"/>
  <c r="J232" i="18" s="1" a="1"/>
  <c r="J232" i="18" s="1"/>
  <c r="J452" i="18" a="1"/>
  <c r="J452" i="18" s="1"/>
  <c r="S355" i="18"/>
  <c r="J453" i="18" s="1" a="1"/>
  <c r="J453" i="18" s="1"/>
  <c r="S6" i="18"/>
  <c r="J22" i="18" s="1" a="1"/>
  <c r="J22" i="18" s="1"/>
  <c r="N22" i="18" s="1"/>
  <c r="S22" i="18" s="1"/>
  <c r="S373" i="18"/>
  <c r="J512" i="18" s="1" a="1"/>
  <c r="J512" i="18" s="1"/>
  <c r="S41" i="18"/>
  <c r="J198" i="18" s="1" a="1"/>
  <c r="J198" i="18" s="1"/>
  <c r="J904" i="18" a="1"/>
  <c r="J904" i="18" s="1"/>
  <c r="N175" i="18"/>
  <c r="S174" i="18"/>
  <c r="S361" i="18"/>
  <c r="J663" i="18" s="1" a="1"/>
  <c r="J663" i="18" s="1"/>
  <c r="S25" i="18"/>
  <c r="J459" i="18" s="1" a="1"/>
  <c r="J459" i="18" s="1"/>
  <c r="S52" i="18"/>
  <c r="J231" i="18" s="1" a="1"/>
  <c r="J231" i="18" s="1"/>
  <c r="S364" i="18"/>
  <c r="J567" i="18" s="1" a="1"/>
  <c r="J567" i="18" s="1"/>
  <c r="I622" i="18" a="1"/>
  <c r="I622" i="18" s="1"/>
  <c r="R195" i="18"/>
  <c r="R173" i="18"/>
  <c r="I232" i="18" s="1" a="1"/>
  <c r="I232" i="18" s="1"/>
  <c r="R6" i="18"/>
  <c r="I22" i="18" s="1" a="1"/>
  <c r="I22" i="18" s="1"/>
  <c r="M22" i="18" s="1"/>
  <c r="R22" i="18" s="1"/>
  <c r="R361" i="18"/>
  <c r="I663" i="18" s="1" a="1"/>
  <c r="I663" i="18" s="1"/>
  <c r="M52" i="18"/>
  <c r="R52" i="18" s="1"/>
  <c r="I231" i="18" s="1" a="1"/>
  <c r="I231" i="18" s="1"/>
  <c r="R51" i="18"/>
  <c r="R175" i="18"/>
  <c r="I435" i="18" s="1" a="1"/>
  <c r="I435" i="18" s="1"/>
  <c r="R364" i="18"/>
  <c r="I567" i="18" s="1" a="1"/>
  <c r="I567" i="18" s="1"/>
  <c r="R373" i="18"/>
  <c r="I512" i="18" s="1" a="1"/>
  <c r="I512" i="18" s="1"/>
  <c r="R203" i="18"/>
  <c r="I320" i="18" s="1" a="1"/>
  <c r="I320" i="18" s="1"/>
  <c r="R190" i="18"/>
  <c r="I417" i="18" s="1" a="1"/>
  <c r="I417" i="18" s="1"/>
  <c r="I459" i="18" a="1"/>
  <c r="I459" i="18" s="1"/>
  <c r="R25" i="18"/>
  <c r="R186" i="18"/>
  <c r="I754" i="18" s="1" a="1"/>
  <c r="I754" i="18" s="1"/>
  <c r="I452" i="18" a="1"/>
  <c r="I452" i="18" s="1"/>
  <c r="R355" i="18"/>
  <c r="I453" i="18" s="1" a="1"/>
  <c r="I453" i="18" s="1"/>
  <c r="I198" i="18" a="1"/>
  <c r="I198" i="18" s="1"/>
  <c r="M198" i="18" s="1"/>
  <c r="M53" i="18"/>
  <c r="R53" i="18" s="1"/>
  <c r="M270" i="18"/>
  <c r="M56" i="18"/>
  <c r="R56" i="18" s="1"/>
  <c r="N66" i="18"/>
  <c r="S66" i="18" s="1"/>
  <c r="M2" i="18"/>
  <c r="J435" i="18" l="1" a="1"/>
  <c r="J435" i="18" s="1"/>
  <c r="S175" i="18"/>
  <c r="R2" i="18"/>
  <c r="I11" i="18" s="1" a="1"/>
  <c r="I11" i="18" s="1"/>
  <c r="M271" i="18"/>
  <c r="R270" i="18"/>
  <c r="I462" i="18" a="1"/>
  <c r="I462" i="18" s="1"/>
  <c r="R198" i="18"/>
  <c r="J74" i="18" a="1"/>
  <c r="J74" i="18" s="1"/>
  <c r="M272" i="18" l="1"/>
  <c r="R272" i="18" s="1"/>
  <c r="R271" i="18"/>
  <c r="N70" i="18"/>
  <c r="S70" i="18" s="1"/>
  <c r="N62" i="18"/>
  <c r="S62" i="18" s="1"/>
  <c r="N71" i="18" l="1"/>
  <c r="S71" i="18" s="1"/>
  <c r="M66" i="18"/>
  <c r="R66" i="18" l="1"/>
  <c r="I74" i="18" s="1" a="1"/>
  <c r="I74" i="18" s="1"/>
  <c r="J300" i="18" a="1"/>
  <c r="J300" i="18" s="1"/>
  <c r="N300" i="18" s="1"/>
  <c r="S300" i="18" s="1"/>
  <c r="N72" i="18"/>
  <c r="S72" i="18" s="1"/>
  <c r="N91" i="18"/>
  <c r="S91" i="18" s="1"/>
  <c r="N301" i="18" l="1"/>
  <c r="S301" i="18" s="1"/>
  <c r="J437" i="18" a="1"/>
  <c r="J437" i="18" s="1"/>
  <c r="N92" i="18"/>
  <c r="J521" i="18" l="1" a="1"/>
  <c r="J521" i="18" s="1"/>
  <c r="S92" i="18"/>
  <c r="N93" i="18"/>
  <c r="S93" i="18" l="1"/>
  <c r="J121" i="18" s="1" a="1"/>
  <c r="J121" i="18" s="1"/>
  <c r="N94" i="18"/>
  <c r="S94" i="18" s="1"/>
  <c r="N86" i="18" l="1"/>
  <c r="S86" i="18" s="1"/>
  <c r="N95" i="18"/>
  <c r="S95" i="18" s="1"/>
  <c r="M91" i="18"/>
  <c r="R91" i="18" s="1"/>
  <c r="N87" i="18" l="1"/>
  <c r="S87" i="18" s="1"/>
  <c r="M92" i="18"/>
  <c r="I521" i="18" l="1" a="1"/>
  <c r="I521" i="18" s="1"/>
  <c r="R92" i="18"/>
  <c r="M86" i="18"/>
  <c r="N220" i="18"/>
  <c r="J251" i="18" a="1"/>
  <c r="J251" i="18" s="1"/>
  <c r="N97" i="18"/>
  <c r="S97" i="18" s="1"/>
  <c r="M93" i="18"/>
  <c r="S220" i="18" l="1"/>
  <c r="J306" i="18" s="1" a="1"/>
  <c r="J306" i="18" s="1"/>
  <c r="R93" i="18"/>
  <c r="I121" i="18" s="1" a="1"/>
  <c r="I121" i="18" s="1"/>
  <c r="M87" i="18"/>
  <c r="R86" i="18"/>
  <c r="J265" i="18" a="1"/>
  <c r="J265" i="18" s="1"/>
  <c r="N265" i="18" s="1"/>
  <c r="S265" i="18" s="1"/>
  <c r="N221" i="18"/>
  <c r="M94" i="18"/>
  <c r="R94" i="18" s="1"/>
  <c r="J628" i="18" l="1" a="1"/>
  <c r="J628" i="18" s="1"/>
  <c r="S221" i="18"/>
  <c r="I251" i="18" a="1"/>
  <c r="I251" i="18" s="1"/>
  <c r="R87" i="18"/>
  <c r="N222" i="18"/>
  <c r="M95" i="18"/>
  <c r="R95" i="18" s="1"/>
  <c r="J638" i="18" l="1" a="1"/>
  <c r="J638" i="18" s="1"/>
  <c r="S222" i="18"/>
  <c r="N100" i="18"/>
  <c r="S100" i="18" s="1"/>
  <c r="N224" i="18" l="1"/>
  <c r="S224" i="18" s="1"/>
  <c r="N101" i="18"/>
  <c r="S101" i="18" s="1"/>
  <c r="M97" i="18"/>
  <c r="R97" i="18" s="1"/>
  <c r="I265" i="18" l="1" a="1"/>
  <c r="I265" i="18" s="1"/>
  <c r="M265" i="18" s="1"/>
  <c r="R265" i="18" s="1"/>
  <c r="M100" i="18"/>
  <c r="R100" i="18" s="1"/>
  <c r="M101" i="18" l="1"/>
  <c r="R101" i="18" s="1"/>
  <c r="N230" i="18" l="1"/>
  <c r="S230" i="18" s="1"/>
  <c r="J406" i="18" l="1" a="1"/>
  <c r="J406" i="18" s="1"/>
  <c r="N406" i="18" s="1"/>
  <c r="S406" i="18" s="1"/>
  <c r="N231" i="18"/>
  <c r="S231" i="18" s="1"/>
  <c r="N232" i="18" l="1"/>
  <c r="S232" i="18" s="1"/>
  <c r="N110" i="18" l="1"/>
  <c r="J315" i="18" l="1" a="1"/>
  <c r="J315" i="18" s="1"/>
  <c r="S110" i="18"/>
  <c r="N112" i="18"/>
  <c r="J279" i="18" l="1" a="1"/>
  <c r="J279" i="18" s="1"/>
  <c r="S112" i="18"/>
  <c r="N236" i="18"/>
  <c r="S236" i="18" s="1"/>
  <c r="N113" i="18"/>
  <c r="J250" i="18" l="1" a="1"/>
  <c r="J250" i="18" s="1"/>
  <c r="S113" i="18"/>
  <c r="N114" i="18"/>
  <c r="S114" i="18" s="1"/>
  <c r="M110" i="18"/>
  <c r="R110" i="18" l="1"/>
  <c r="I315" i="18" s="1" a="1"/>
  <c r="I315" i="18" s="1"/>
  <c r="N116" i="18"/>
  <c r="S116" i="18" s="1"/>
  <c r="M112" i="18"/>
  <c r="I279" i="18" l="1" a="1"/>
  <c r="I279" i="18" s="1"/>
  <c r="R112" i="18"/>
  <c r="M113" i="18"/>
  <c r="R113" i="18" l="1"/>
  <c r="I250" i="18" s="1" a="1"/>
  <c r="I250" i="18" s="1"/>
  <c r="M114" i="18"/>
  <c r="R114" i="18" s="1"/>
  <c r="N243" i="18" l="1"/>
  <c r="S243" i="18" s="1"/>
  <c r="N120" i="18"/>
  <c r="S120" i="18" s="1"/>
  <c r="M116" i="18"/>
  <c r="R116" i="18" s="1"/>
  <c r="N121" i="18" l="1"/>
  <c r="S121" i="18" s="1"/>
  <c r="J441" i="18" l="1" a="1"/>
  <c r="J441" i="18" s="1"/>
  <c r="J443" i="18" a="1"/>
  <c r="J443" i="18" s="1"/>
  <c r="N122" i="18"/>
  <c r="S122" i="18" s="1"/>
  <c r="M120" i="18" l="1"/>
  <c r="R120" i="18" s="1"/>
  <c r="M121" i="18" l="1"/>
  <c r="R121" i="18" s="1"/>
  <c r="I441" i="18" l="1" a="1"/>
  <c r="I441" i="18" s="1"/>
  <c r="I443" i="18" a="1"/>
  <c r="I443" i="18" s="1"/>
  <c r="M122" i="18"/>
  <c r="R122" i="18" s="1"/>
  <c r="N250" i="18" l="1"/>
  <c r="J467" i="18" l="1" a="1"/>
  <c r="J467" i="18" s="1"/>
  <c r="S250" i="18"/>
  <c r="N3" i="18"/>
  <c r="N251" i="18"/>
  <c r="S251" i="18" s="1"/>
  <c r="J46" i="18" l="1" a="1"/>
  <c r="J46" i="18" s="1"/>
  <c r="N46" i="18" s="1"/>
  <c r="S46" i="18" s="1"/>
  <c r="S3" i="18"/>
  <c r="N252" i="18"/>
  <c r="S252" i="18" s="1"/>
  <c r="J127" i="18" l="1" a="1"/>
  <c r="J127" i="18" s="1"/>
  <c r="N127" i="18" s="1"/>
  <c r="S127" i="18" s="1"/>
  <c r="N253" i="18"/>
  <c r="S253" i="18" s="1"/>
  <c r="N130" i="18"/>
  <c r="S130" i="18" s="1"/>
  <c r="J385" i="18" l="1" a="1"/>
  <c r="J385" i="18" s="1"/>
  <c r="N385" i="18" s="1"/>
  <c r="M3" i="18"/>
  <c r="N255" i="18"/>
  <c r="S255" i="18" s="1"/>
  <c r="J483" i="18" l="1" a="1"/>
  <c r="J483" i="18" s="1"/>
  <c r="S385" i="18"/>
  <c r="R3" i="18"/>
  <c r="I46" i="18" s="1" a="1"/>
  <c r="I46" i="18" s="1"/>
  <c r="M46" i="18" s="1"/>
  <c r="R46" i="18" s="1"/>
  <c r="J393" i="18" a="1"/>
  <c r="J393" i="18" s="1"/>
  <c r="N393" i="18" s="1"/>
  <c r="S393" i="18" s="1"/>
  <c r="I127" i="18" l="1" a="1"/>
  <c r="I127" i="18" s="1"/>
  <c r="M127" i="18" s="1"/>
  <c r="R127" i="18" s="1"/>
  <c r="M130" i="18"/>
  <c r="R130" i="18" s="1"/>
  <c r="I385" i="18" l="1" a="1"/>
  <c r="I385" i="18" s="1"/>
  <c r="M385" i="18" s="1"/>
  <c r="N258" i="18"/>
  <c r="S258" i="18" s="1"/>
  <c r="R385" i="18" l="1"/>
  <c r="I483" i="18" s="1" a="1"/>
  <c r="I483" i="18" s="1"/>
  <c r="N259" i="18"/>
  <c r="J468" i="18" l="1" a="1"/>
  <c r="J468" i="18" s="1"/>
  <c r="S259" i="18"/>
  <c r="N263" i="18"/>
  <c r="J328" i="18" l="1" a="1"/>
  <c r="J328" i="18" s="1"/>
  <c r="S263" i="18"/>
  <c r="N144" i="18"/>
  <c r="S144" i="18" s="1"/>
  <c r="N146" i="18" l="1"/>
  <c r="S146" i="18" s="1"/>
  <c r="M5" i="18" l="1"/>
  <c r="R5" i="18" s="1"/>
  <c r="I152" i="18" l="1" a="1"/>
  <c r="I152" i="18" s="1"/>
  <c r="M152" i="18" s="1"/>
  <c r="R152" i="18" s="1"/>
  <c r="M16" i="18"/>
  <c r="R16" i="18" s="1"/>
  <c r="I68" i="18" l="1" a="1"/>
  <c r="I68" i="18" s="1"/>
  <c r="M68" i="18" s="1"/>
  <c r="R68" i="18" s="1"/>
  <c r="N150" i="18"/>
  <c r="S150" i="18" s="1"/>
  <c r="I162" i="18" l="1" a="1"/>
  <c r="I162" i="18" s="1"/>
  <c r="M162" i="18" s="1"/>
  <c r="M167" i="18"/>
  <c r="R167" i="18" s="1"/>
  <c r="R162" i="18" l="1"/>
  <c r="I171" i="18" s="1" a="1"/>
  <c r="I171" i="18" s="1"/>
  <c r="M168" i="18"/>
  <c r="I681" i="18" a="1"/>
  <c r="I681" i="18" s="1"/>
  <c r="N160" i="18"/>
  <c r="S160" i="18" s="1"/>
  <c r="M169" i="18" l="1"/>
  <c r="R169" i="18" s="1"/>
  <c r="I247" i="18" s="1" a="1"/>
  <c r="I247" i="18" s="1"/>
  <c r="R168" i="18"/>
  <c r="M170" i="18"/>
  <c r="R170" i="18" s="1"/>
  <c r="M230" i="18"/>
  <c r="R230" i="18" l="1"/>
  <c r="I406" i="18" s="1" a="1"/>
  <c r="I406" i="18" s="1"/>
  <c r="M406" i="18" s="1"/>
  <c r="R406" i="18" s="1"/>
  <c r="M231" i="18"/>
  <c r="R231" i="18" s="1"/>
  <c r="M263" i="18"/>
  <c r="R263" i="18" l="1"/>
  <c r="I328" i="18" s="1" a="1"/>
  <c r="I328" i="18" s="1"/>
  <c r="M232" i="18"/>
  <c r="R232" i="18" s="1"/>
  <c r="M208" i="18"/>
  <c r="R208" i="18" s="1"/>
  <c r="M74" i="18"/>
  <c r="R74" i="18" s="1"/>
  <c r="N167" i="18"/>
  <c r="S167" i="18" s="1"/>
  <c r="N168" i="18" l="1"/>
  <c r="J681" i="18" a="1"/>
  <c r="J681" i="18" s="1"/>
  <c r="I207" i="18" a="1"/>
  <c r="I207" i="18" s="1"/>
  <c r="M207" i="18" s="1"/>
  <c r="R207" i="18" s="1"/>
  <c r="I257" i="18" a="1"/>
  <c r="I257" i="18" s="1"/>
  <c r="M257" i="18" s="1"/>
  <c r="M292" i="18"/>
  <c r="N170" i="18"/>
  <c r="S170" i="18" s="1"/>
  <c r="N169" i="18" l="1"/>
  <c r="S168" i="18"/>
  <c r="R292" i="18"/>
  <c r="I427" i="18" s="1" a="1"/>
  <c r="I427" i="18" s="1"/>
  <c r="M258" i="18"/>
  <c r="R257" i="18"/>
  <c r="I256" i="18" a="1"/>
  <c r="I256" i="18" s="1"/>
  <c r="M256" i="18" s="1"/>
  <c r="R256" i="18" s="1"/>
  <c r="N179" i="18"/>
  <c r="S179" i="18" s="1"/>
  <c r="J247" i="18" l="1" a="1"/>
  <c r="J247" i="18" s="1"/>
  <c r="S169" i="18"/>
  <c r="M259" i="18"/>
  <c r="R258" i="18"/>
  <c r="M313" i="18"/>
  <c r="M314" i="18" l="1"/>
  <c r="R313" i="18"/>
  <c r="I468" i="18" a="1"/>
  <c r="I468" i="18" s="1"/>
  <c r="R259" i="18"/>
  <c r="M67" i="18"/>
  <c r="N186" i="18"/>
  <c r="J754" i="18" l="1" a="1"/>
  <c r="J754" i="18" s="1"/>
  <c r="S186" i="18"/>
  <c r="R67" i="18"/>
  <c r="I83" i="18" s="1" a="1"/>
  <c r="I83" i="18" s="1"/>
  <c r="M315" i="18"/>
  <c r="R315" i="18" s="1"/>
  <c r="R314" i="18"/>
  <c r="M144" i="18"/>
  <c r="R144" i="18" s="1"/>
  <c r="M322" i="18"/>
  <c r="N188" i="18"/>
  <c r="S188" i="18" s="1"/>
  <c r="N190" i="18"/>
  <c r="S190" i="18" s="1"/>
  <c r="N194" i="18"/>
  <c r="N195" i="18" l="1"/>
  <c r="S195" i="18" s="1"/>
  <c r="S194" i="18"/>
  <c r="I531" i="18" a="1"/>
  <c r="I531" i="18" s="1"/>
  <c r="R322" i="18"/>
  <c r="N191" i="18"/>
  <c r="J417" i="18" a="1"/>
  <c r="J417" i="18" s="1"/>
  <c r="N196" i="18"/>
  <c r="S196" i="18" s="1"/>
  <c r="J622" i="18" a="1"/>
  <c r="J622" i="18" s="1"/>
  <c r="M136" i="18"/>
  <c r="R136" i="18" s="1"/>
  <c r="N203" i="18"/>
  <c r="J320" i="18" l="1" a="1"/>
  <c r="J320" i="18" s="1"/>
  <c r="S203" i="18"/>
  <c r="N192" i="18"/>
  <c r="S192" i="18" s="1"/>
  <c r="S191" i="18"/>
  <c r="I325" i="18" a="1"/>
  <c r="I325" i="18" s="1"/>
  <c r="M325" i="18" s="1"/>
  <c r="N206" i="18"/>
  <c r="S206" i="18" s="1"/>
  <c r="R325" i="18" l="1"/>
  <c r="I392" i="18" s="1" a="1"/>
  <c r="I392" i="18" s="1"/>
  <c r="M171" i="18"/>
  <c r="M332" i="18"/>
  <c r="R332" i="18" s="1"/>
  <c r="R171" i="18" l="1"/>
  <c r="I213" i="18" s="1" a="1"/>
  <c r="I213" i="18" s="1"/>
  <c r="M333" i="18"/>
  <c r="I627" i="18" a="1"/>
  <c r="I627" i="18" s="1"/>
  <c r="M336" i="18"/>
  <c r="R336" i="18" s="1"/>
  <c r="M57" i="18"/>
  <c r="R57" i="18" s="1"/>
  <c r="M334" i="18" l="1"/>
  <c r="R334" i="18" s="1"/>
  <c r="R333" i="18"/>
  <c r="M58" i="18"/>
  <c r="I223" i="18" a="1"/>
  <c r="I223" i="18" s="1"/>
  <c r="M60" i="18"/>
  <c r="R60" i="18" s="1"/>
  <c r="M341" i="18"/>
  <c r="R341" i="18" s="1"/>
  <c r="N292" i="18"/>
  <c r="J427" i="18" l="1" a="1"/>
  <c r="J427" i="18" s="1"/>
  <c r="S292" i="18"/>
  <c r="M59" i="18"/>
  <c r="R58" i="18"/>
  <c r="M261" i="18"/>
  <c r="R261" i="18" s="1"/>
  <c r="I109" i="18" l="1" a="1"/>
  <c r="I109" i="18" s="1"/>
  <c r="M109" i="18" s="1"/>
  <c r="R59" i="18"/>
  <c r="M262" i="18"/>
  <c r="R262" i="18" s="1"/>
  <c r="N313" i="18"/>
  <c r="N314" i="18" l="1"/>
  <c r="S313" i="18"/>
  <c r="I246" i="18" a="1"/>
  <c r="I246" i="18" s="1"/>
  <c r="R109" i="18"/>
  <c r="N319" i="18"/>
  <c r="N322" i="18"/>
  <c r="J531" i="18" l="1" a="1"/>
  <c r="J531" i="18" s="1"/>
  <c r="S322" i="18"/>
  <c r="N320" i="18"/>
  <c r="S319" i="18"/>
  <c r="N315" i="18"/>
  <c r="S315" i="18" s="1"/>
  <c r="S314" i="18"/>
  <c r="N136" i="18"/>
  <c r="S136" i="18" s="1"/>
  <c r="S320" i="18" l="1"/>
  <c r="J348" i="18" s="1" a="1"/>
  <c r="J348" i="18" s="1"/>
  <c r="J325" i="18" a="1"/>
  <c r="J325" i="18" s="1"/>
  <c r="N325" i="18" s="1"/>
  <c r="N332" i="18"/>
  <c r="S332" i="18" s="1"/>
  <c r="S325" i="18" l="1"/>
  <c r="J392" i="18" s="1" a="1"/>
  <c r="J392" i="18" s="1"/>
  <c r="N333" i="18"/>
  <c r="J627" i="18" a="1"/>
  <c r="J627" i="18" s="1"/>
  <c r="N336" i="18"/>
  <c r="S336" i="18" s="1"/>
  <c r="N57" i="18"/>
  <c r="S57" i="18" s="1"/>
  <c r="N334" i="18" l="1"/>
  <c r="S334" i="18" s="1"/>
  <c r="S333" i="18"/>
  <c r="N58" i="18"/>
  <c r="S58" i="18" s="1"/>
  <c r="N341" i="18"/>
  <c r="S341" i="18" s="1"/>
  <c r="J223" i="18" l="1" a="1"/>
  <c r="J223" i="18" s="1"/>
  <c r="N223" i="18" s="1"/>
  <c r="S223" i="18" s="1"/>
  <c r="N59" i="18"/>
  <c r="S59" i="18" s="1"/>
  <c r="J335" i="18" l="1" a="1"/>
  <c r="J335" i="18" s="1"/>
  <c r="N335" i="18" s="1"/>
  <c r="S335" i="18" s="1"/>
  <c r="N60" i="18"/>
  <c r="S60" i="18" s="1"/>
  <c r="N21" i="18"/>
  <c r="N346" i="18"/>
  <c r="S346" i="18" s="1"/>
  <c r="N348" i="18"/>
  <c r="N69" i="18"/>
  <c r="S69" i="18" s="1"/>
  <c r="N274" i="18"/>
  <c r="S274" i="18" s="1"/>
  <c r="N9" i="18"/>
  <c r="S9" i="18" s="1"/>
  <c r="N80" i="18"/>
  <c r="S80" i="18" s="1"/>
  <c r="N331" i="18"/>
  <c r="S331" i="18" s="1"/>
  <c r="N328" i="18"/>
  <c r="S328" i="18" s="1"/>
  <c r="N16" i="18"/>
  <c r="S16" i="18" s="1"/>
  <c r="N102" i="18"/>
  <c r="S102" i="18" s="1"/>
  <c r="N289" i="18"/>
  <c r="N183" i="18"/>
  <c r="S183" i="18" s="1"/>
  <c r="N324" i="18"/>
  <c r="S324" i="18" s="1"/>
  <c r="N54" i="18"/>
  <c r="S54" i="18" s="1"/>
  <c r="N129" i="18"/>
  <c r="S129" i="18" s="1"/>
  <c r="M274" i="18"/>
  <c r="R274" i="18" s="1"/>
  <c r="M255" i="18"/>
  <c r="R255" i="18" s="1"/>
  <c r="M80" i="18"/>
  <c r="R80" i="18" s="1"/>
  <c r="N227" i="18"/>
  <c r="S227" i="18" s="1"/>
  <c r="N4" i="18"/>
  <c r="S4" i="18" s="1"/>
  <c r="N305" i="18"/>
  <c r="S305" i="18" s="1"/>
  <c r="N306" i="18"/>
  <c r="N238" i="18"/>
  <c r="S238" i="18" s="1"/>
  <c r="N247" i="18"/>
  <c r="S247" i="18" s="1"/>
  <c r="M328" i="18"/>
  <c r="R328" i="18" s="1"/>
  <c r="N270" i="18"/>
  <c r="S270" i="18" s="1"/>
  <c r="N271" i="18"/>
  <c r="S271" i="18" s="1"/>
  <c r="N272" i="18"/>
  <c r="S272" i="18" s="1"/>
  <c r="M102" i="18"/>
  <c r="R102" i="18" s="1"/>
  <c r="M145" i="18"/>
  <c r="R145" i="18" s="1"/>
  <c r="M146" i="18"/>
  <c r="R146" i="18" s="1"/>
  <c r="M54" i="18"/>
  <c r="R54" i="18" s="1"/>
  <c r="M246" i="18"/>
  <c r="R246" i="18" s="1"/>
  <c r="M247" i="18"/>
  <c r="R247" i="18" s="1"/>
  <c r="M21" i="18"/>
  <c r="R21" i="18" s="1"/>
  <c r="N279" i="18"/>
  <c r="M69" i="18"/>
  <c r="R69" i="18" s="1"/>
  <c r="M250" i="18"/>
  <c r="M251" i="18"/>
  <c r="R251" i="18" s="1"/>
  <c r="M252" i="18"/>
  <c r="R252" i="18" s="1"/>
  <c r="M253" i="18"/>
  <c r="R253" i="18" s="1"/>
  <c r="M129" i="18"/>
  <c r="R129" i="18" s="1"/>
  <c r="N67" i="18"/>
  <c r="S67" i="18" s="1"/>
  <c r="M213" i="18"/>
  <c r="R213" i="18" s="1"/>
  <c r="M228" i="18"/>
  <c r="R228" i="18" s="1"/>
  <c r="M4" i="18"/>
  <c r="R4" i="18" s="1"/>
  <c r="M305" i="18"/>
  <c r="R305" i="18" s="1"/>
  <c r="M220" i="18"/>
  <c r="R220" i="18" s="1"/>
  <c r="M238" i="18"/>
  <c r="R238" i="18" s="1"/>
  <c r="M227" i="18"/>
  <c r="M225" i="18"/>
  <c r="R225" i="18" s="1"/>
  <c r="M243" i="18"/>
  <c r="R243" i="18" s="1"/>
  <c r="M150" i="18"/>
  <c r="R150" i="18" s="1"/>
  <c r="N148" i="18"/>
  <c r="S148" i="18" s="1"/>
  <c r="M70" i="18"/>
  <c r="R70" i="18" s="1"/>
  <c r="M71" i="18"/>
  <c r="R71" i="18" s="1"/>
  <c r="M72" i="18"/>
  <c r="R72" i="18" s="1"/>
  <c r="M324" i="18"/>
  <c r="R324" i="18" s="1"/>
  <c r="M9" i="18"/>
  <c r="R9" i="18" s="1"/>
  <c r="M19" i="18"/>
  <c r="R19" i="18" s="1"/>
  <c r="M158" i="18"/>
  <c r="R158" i="18" s="1"/>
  <c r="M160" i="18"/>
  <c r="R160" i="18" s="1"/>
  <c r="M236" i="18"/>
  <c r="R236" i="18" s="1"/>
  <c r="N145" i="18"/>
  <c r="S145" i="18" s="1"/>
  <c r="M279" i="18"/>
  <c r="M148" i="18"/>
  <c r="R148" i="18" s="1"/>
  <c r="M282" i="18"/>
  <c r="R282" i="18" s="1"/>
  <c r="M283" i="18"/>
  <c r="R283" i="18" s="1"/>
  <c r="N225" i="18"/>
  <c r="S225" i="18" s="1"/>
  <c r="N261" i="18"/>
  <c r="S261" i="18" s="1"/>
  <c r="M234" i="18"/>
  <c r="R234" i="18" s="1"/>
  <c r="M128" i="18"/>
  <c r="R128" i="18" s="1"/>
  <c r="N128" i="18"/>
  <c r="S128" i="18" s="1"/>
  <c r="N234" i="18"/>
  <c r="S234" i="18" s="1"/>
  <c r="M346" i="18"/>
  <c r="R346" i="18" s="1"/>
  <c r="N19" i="18"/>
  <c r="S19" i="18" s="1"/>
  <c r="M55" i="18"/>
  <c r="R55" i="18" s="1"/>
  <c r="M83" i="18"/>
  <c r="R83" i="18" s="1"/>
  <c r="M84" i="18"/>
  <c r="R84" i="18" s="1"/>
  <c r="N85" i="18"/>
  <c r="S85" i="18" s="1"/>
  <c r="N84" i="18"/>
  <c r="S84" i="18" s="1"/>
  <c r="M62" i="18"/>
  <c r="R62" i="18" s="1"/>
  <c r="M301" i="18"/>
  <c r="R301" i="18" s="1"/>
  <c r="N89" i="18"/>
  <c r="S89" i="18" s="1"/>
  <c r="N74" i="18"/>
  <c r="S74" i="18" s="1"/>
  <c r="M11" i="18"/>
  <c r="R11" i="18" s="1"/>
  <c r="N55" i="18"/>
  <c r="N56" i="18"/>
  <c r="S56" i="18" s="1"/>
  <c r="N11" i="18"/>
  <c r="S11" i="18" s="1"/>
  <c r="M10" i="18"/>
  <c r="R10" i="18" s="1"/>
  <c r="M8" i="18"/>
  <c r="R8" i="18" s="1"/>
  <c r="N199" i="18"/>
  <c r="S199" i="18" s="1"/>
  <c r="N282" i="18"/>
  <c r="S282" i="18" s="1"/>
  <c r="N283" i="18"/>
  <c r="S283" i="18" s="1"/>
  <c r="N10" i="18"/>
  <c r="S10" i="18" s="1"/>
  <c r="N351" i="18"/>
  <c r="S351" i="18" s="1"/>
  <c r="M351" i="18"/>
  <c r="R351" i="18" s="1"/>
  <c r="N8" i="18"/>
  <c r="S8" i="18" s="1"/>
  <c r="N32" i="18"/>
  <c r="S32" i="18" s="1"/>
  <c r="M221" i="18"/>
  <c r="M222" i="18"/>
  <c r="M223" i="18"/>
  <c r="R223" i="18" s="1"/>
  <c r="M224" i="18"/>
  <c r="R224" i="18" s="1"/>
  <c r="N198" i="18"/>
  <c r="N5" i="18"/>
  <c r="S5" i="18" s="1"/>
  <c r="M14" i="18"/>
  <c r="R14" i="18" s="1"/>
  <c r="N14" i="18"/>
  <c r="S14" i="18" s="1"/>
  <c r="S289" i="18" l="1"/>
  <c r="J510" i="18" s="1" a="1"/>
  <c r="J510" i="18" s="1"/>
  <c r="J727" i="18" a="1"/>
  <c r="J727" i="18" s="1"/>
  <c r="S306" i="18"/>
  <c r="J694" i="18" a="1"/>
  <c r="J694" i="18" s="1"/>
  <c r="S279" i="18"/>
  <c r="S348" i="18"/>
  <c r="J375" i="18" s="1" a="1"/>
  <c r="J375" i="18" s="1"/>
  <c r="J462" i="18" a="1"/>
  <c r="J462" i="18" s="1"/>
  <c r="S198" i="18"/>
  <c r="S55" i="18"/>
  <c r="J77" i="18" s="1" a="1"/>
  <c r="J77" i="18" s="1"/>
  <c r="N77" i="18" s="1"/>
  <c r="S77" i="18" s="1"/>
  <c r="S21" i="18"/>
  <c r="J29" i="18" s="1" a="1"/>
  <c r="J29" i="18" s="1"/>
  <c r="N29" i="18" s="1"/>
  <c r="S29" i="18" s="1"/>
  <c r="J65" i="18" s="1" a="1"/>
  <c r="J65" i="18" s="1"/>
  <c r="N65" i="18" s="1"/>
  <c r="S65" i="18" s="1"/>
  <c r="R250" i="18"/>
  <c r="I467" i="18" s="1" a="1"/>
  <c r="I467" i="18" s="1"/>
  <c r="R222" i="18"/>
  <c r="I638" i="18" s="1" a="1"/>
  <c r="I638" i="18" s="1"/>
  <c r="I628" i="18" a="1"/>
  <c r="I628" i="18" s="1"/>
  <c r="R221" i="18"/>
  <c r="R227" i="18"/>
  <c r="I290" i="18" s="1" a="1"/>
  <c r="I290" i="18" s="1"/>
  <c r="M290" i="18" s="1"/>
  <c r="R290" i="18" s="1"/>
  <c r="R279" i="18"/>
  <c r="I694" i="18" s="1" a="1"/>
  <c r="I694" i="18" s="1"/>
  <c r="J176" i="18" a="1"/>
  <c r="J176" i="18" s="1"/>
  <c r="N176" i="18" s="1"/>
  <c r="S176" i="18" s="1"/>
  <c r="J68" i="18" a="1"/>
  <c r="J68" i="18" s="1"/>
  <c r="N68" i="18" s="1"/>
  <c r="S68" i="18" s="1"/>
  <c r="J381" i="18" a="1"/>
  <c r="J381" i="18" s="1"/>
  <c r="N381" i="18" s="1"/>
  <c r="J26" i="18" a="1"/>
  <c r="J26" i="18" s="1"/>
  <c r="N26" i="18" s="1"/>
  <c r="S26" i="18" s="1"/>
  <c r="J83" i="18" a="1"/>
  <c r="J83" i="18" s="1"/>
  <c r="N83" i="18" s="1"/>
  <c r="S83" i="18" s="1"/>
  <c r="J286" i="18" a="1"/>
  <c r="J286" i="18" s="1"/>
  <c r="N286" i="18" s="1"/>
  <c r="S286" i="18" s="1"/>
  <c r="J296" i="18" a="1"/>
  <c r="J296" i="18" s="1"/>
  <c r="N296" i="18" s="1"/>
  <c r="S296" i="18" s="1"/>
  <c r="J12" i="18" a="1"/>
  <c r="J12" i="18" s="1"/>
  <c r="N12" i="18" s="1"/>
  <c r="S12" i="18" s="1"/>
  <c r="J207" i="18" a="1"/>
  <c r="J207" i="18" s="1"/>
  <c r="N207" i="18" s="1"/>
  <c r="S207" i="18" s="1"/>
  <c r="J126" i="18" a="1"/>
  <c r="J126" i="18" s="1"/>
  <c r="N126" i="18" s="1"/>
  <c r="S126" i="18" s="1"/>
  <c r="J340" i="18" a="1"/>
  <c r="J340" i="18" s="1"/>
  <c r="N340" i="18" s="1"/>
  <c r="S340" i="18" s="1"/>
  <c r="J111" i="18" a="1"/>
  <c r="J111" i="18" s="1"/>
  <c r="N111" i="18" s="1"/>
  <c r="S111" i="18" s="1"/>
  <c r="J290" i="18" a="1"/>
  <c r="J290" i="18" s="1"/>
  <c r="N290" i="18" s="1"/>
  <c r="S290" i="18" s="1"/>
  <c r="J143" i="18" a="1"/>
  <c r="J143" i="18" s="1"/>
  <c r="N143" i="18" s="1"/>
  <c r="S143" i="18" s="1"/>
  <c r="J152" i="18" a="1"/>
  <c r="J152" i="18" s="1"/>
  <c r="N152" i="18" s="1"/>
  <c r="S152" i="18" s="1"/>
  <c r="J197" i="18" a="1"/>
  <c r="J197" i="18" s="1"/>
  <c r="N197" i="18" s="1"/>
  <c r="J395" i="18" a="1"/>
  <c r="J395" i="18" s="1"/>
  <c r="N395" i="18" s="1"/>
  <c r="S395" i="18" s="1"/>
  <c r="J133" i="18" a="1"/>
  <c r="J133" i="18" s="1"/>
  <c r="N133" i="18" s="1"/>
  <c r="S133" i="18" s="1"/>
  <c r="J96" i="18" a="1"/>
  <c r="J96" i="18" s="1"/>
  <c r="N96" i="18" s="1"/>
  <c r="J104" i="18" a="1"/>
  <c r="J104" i="18" s="1"/>
  <c r="N104" i="18" s="1"/>
  <c r="S104" i="18" s="1"/>
  <c r="J388" i="18" a="1"/>
  <c r="J388" i="18" s="1"/>
  <c r="N388" i="18" s="1"/>
  <c r="S388" i="18" s="1"/>
  <c r="J187" i="18" a="1"/>
  <c r="J187" i="18" s="1"/>
  <c r="N187" i="18" s="1"/>
  <c r="S187" i="18" s="1"/>
  <c r="J109" i="18" a="1"/>
  <c r="J109" i="18" s="1"/>
  <c r="N109" i="18" s="1"/>
  <c r="S109" i="18" s="1"/>
  <c r="J308" i="18" a="1"/>
  <c r="J308" i="18" s="1"/>
  <c r="N308" i="18" s="1"/>
  <c r="S308" i="18" s="1"/>
  <c r="J281" i="18" a="1"/>
  <c r="J281" i="18" s="1"/>
  <c r="N281" i="18" s="1"/>
  <c r="J264" i="18" a="1"/>
  <c r="J264" i="18" s="1"/>
  <c r="N264" i="18" s="1"/>
  <c r="S264" i="18" s="1"/>
  <c r="J15" i="18" a="1"/>
  <c r="J15" i="18" s="1"/>
  <c r="N15" i="18" s="1"/>
  <c r="S15" i="18" s="1"/>
  <c r="J117" i="18" a="1"/>
  <c r="J117" i="18" s="1"/>
  <c r="N117" i="18" s="1"/>
  <c r="S117" i="18" s="1"/>
  <c r="J229" i="18" a="1"/>
  <c r="J229" i="18" s="1"/>
  <c r="N229" i="18" s="1"/>
  <c r="S229" i="18" s="1"/>
  <c r="J88" i="18" a="1"/>
  <c r="J88" i="18" s="1"/>
  <c r="N88" i="18" s="1"/>
  <c r="S88" i="18" s="1"/>
  <c r="J273" i="18" a="1"/>
  <c r="J273" i="18" s="1"/>
  <c r="N273" i="18" s="1"/>
  <c r="S273" i="18" s="1"/>
  <c r="J372" i="18" a="1"/>
  <c r="J372" i="18" s="1"/>
  <c r="N372" i="18" s="1"/>
  <c r="J28" i="18" a="1"/>
  <c r="J28" i="18" s="1"/>
  <c r="N28" i="18" s="1"/>
  <c r="S28" i="18" s="1"/>
  <c r="J99" i="18" a="1"/>
  <c r="J99" i="18" s="1"/>
  <c r="N99" i="18" s="1"/>
  <c r="S99" i="18" s="1"/>
  <c r="J209" i="18" a="1"/>
  <c r="J209" i="18" s="1"/>
  <c r="N209" i="18" s="1"/>
  <c r="S209" i="18" s="1"/>
  <c r="N262" i="18"/>
  <c r="S262" i="18" s="1"/>
  <c r="I335" i="18" a="1"/>
  <c r="I335" i="18" s="1"/>
  <c r="M335" i="18" s="1"/>
  <c r="R335" i="18" s="1"/>
  <c r="I176" i="18" a="1"/>
  <c r="I176" i="18" s="1"/>
  <c r="M176" i="18" s="1"/>
  <c r="R176" i="18" s="1"/>
  <c r="I187" i="18" a="1"/>
  <c r="I187" i="18" s="1"/>
  <c r="M187" i="18" s="1"/>
  <c r="R187" i="18" s="1"/>
  <c r="I197" i="18" a="1"/>
  <c r="I197" i="18" s="1"/>
  <c r="M197" i="18" s="1"/>
  <c r="I286" i="18" a="1"/>
  <c r="I286" i="18" s="1"/>
  <c r="M286" i="18" s="1"/>
  <c r="R286" i="18" s="1"/>
  <c r="I264" i="18" a="1"/>
  <c r="I264" i="18" s="1"/>
  <c r="M264" i="18" s="1"/>
  <c r="R264" i="18" s="1"/>
  <c r="I296" i="18" a="1"/>
  <c r="I296" i="18" s="1"/>
  <c r="M296" i="18" s="1"/>
  <c r="R296" i="18" s="1"/>
  <c r="I12" i="18" a="1"/>
  <c r="I12" i="18" s="1"/>
  <c r="M12" i="18" s="1"/>
  <c r="R12" i="18" s="1"/>
  <c r="I111" i="18" a="1"/>
  <c r="I111" i="18" s="1"/>
  <c r="M111" i="18" s="1"/>
  <c r="R111" i="18" s="1"/>
  <c r="I143" i="18" a="1"/>
  <c r="I143" i="18" s="1"/>
  <c r="M143" i="18" s="1"/>
  <c r="R143" i="18" s="1"/>
  <c r="I308" i="18" a="1"/>
  <c r="I308" i="18" s="1"/>
  <c r="M308" i="18" s="1"/>
  <c r="R308" i="18" s="1"/>
  <c r="I316" i="18" a="1"/>
  <c r="I316" i="18" s="1"/>
  <c r="M316" i="18" s="1"/>
  <c r="I133" i="18" a="1"/>
  <c r="I133" i="18" s="1"/>
  <c r="M133" i="18" s="1"/>
  <c r="R133" i="18" s="1"/>
  <c r="I300" i="18" a="1"/>
  <c r="I300" i="18" s="1"/>
  <c r="M300" i="18" s="1"/>
  <c r="I281" i="18" a="1"/>
  <c r="I281" i="18" s="1"/>
  <c r="M281" i="18" s="1"/>
  <c r="I141" i="18" a="1"/>
  <c r="I141" i="18" s="1"/>
  <c r="M141" i="18" s="1"/>
  <c r="I306" i="18" a="1"/>
  <c r="I306" i="18" s="1"/>
  <c r="M306" i="18" s="1"/>
  <c r="I393" i="18" a="1"/>
  <c r="I393" i="18" s="1"/>
  <c r="M393" i="18" s="1"/>
  <c r="R393" i="18" s="1"/>
  <c r="I88" i="18" a="1"/>
  <c r="I88" i="18" s="1"/>
  <c r="M88" i="18" s="1"/>
  <c r="R88" i="18" s="1"/>
  <c r="I340" i="18" a="1"/>
  <c r="I340" i="18" s="1"/>
  <c r="M340" i="18" s="1"/>
  <c r="R340" i="18" s="1"/>
  <c r="I104" i="18" a="1"/>
  <c r="I104" i="18" s="1"/>
  <c r="M104" i="18" s="1"/>
  <c r="R104" i="18" s="1"/>
  <c r="I235" i="18" a="1"/>
  <c r="I235" i="18" s="1"/>
  <c r="M235" i="18" s="1"/>
  <c r="R235" i="18" s="1"/>
  <c r="I15" i="18" a="1"/>
  <c r="I15" i="18" s="1"/>
  <c r="M15" i="18" s="1"/>
  <c r="I294" i="18" a="1"/>
  <c r="I294" i="18" s="1"/>
  <c r="M294" i="18" s="1"/>
  <c r="R294" i="18" s="1"/>
  <c r="I372" i="18" a="1"/>
  <c r="I372" i="18" s="1"/>
  <c r="M372" i="18" s="1"/>
  <c r="I26" i="18" a="1"/>
  <c r="I26" i="18" s="1"/>
  <c r="M26" i="18" s="1"/>
  <c r="R26" i="18" s="1"/>
  <c r="I381" i="18" a="1"/>
  <c r="I381" i="18" s="1"/>
  <c r="M381" i="18" s="1"/>
  <c r="I29" i="18" a="1"/>
  <c r="I29" i="18" s="1"/>
  <c r="M29" i="18" s="1"/>
  <c r="R29" i="18" s="1"/>
  <c r="I77" i="18" a="1"/>
  <c r="I77" i="18" s="1"/>
  <c r="M77" i="18" s="1"/>
  <c r="I28" i="18" a="1"/>
  <c r="I28" i="18" s="1"/>
  <c r="M28" i="18" s="1"/>
  <c r="R28" i="18" s="1"/>
  <c r="I117" i="18" a="1"/>
  <c r="I117" i="18" s="1"/>
  <c r="M117" i="18" s="1"/>
  <c r="R117" i="18" s="1"/>
  <c r="I99" i="18" a="1"/>
  <c r="I99" i="18" s="1"/>
  <c r="M99" i="18" s="1"/>
  <c r="R99" i="18" s="1"/>
  <c r="I291" i="18" a="1"/>
  <c r="I291" i="18" s="1"/>
  <c r="M291" i="18" s="1"/>
  <c r="R291" i="18" s="1"/>
  <c r="I229" i="18" a="1"/>
  <c r="I229" i="18" s="1"/>
  <c r="M229" i="18" s="1"/>
  <c r="R229" i="18" s="1"/>
  <c r="M319" i="18"/>
  <c r="M85" i="18"/>
  <c r="R85" i="18" s="1"/>
  <c r="N158" i="18"/>
  <c r="S158" i="18" s="1"/>
  <c r="N228" i="18"/>
  <c r="S228" i="18" s="1"/>
  <c r="M183" i="18"/>
  <c r="R183" i="18" s="1"/>
  <c r="M289" i="18"/>
  <c r="N208" i="18"/>
  <c r="S208" i="18" s="1"/>
  <c r="M89" i="18"/>
  <c r="R89" i="18" s="1"/>
  <c r="M32" i="18"/>
  <c r="R32" i="18" s="1"/>
  <c r="M199" i="18"/>
  <c r="R199" i="18" s="1"/>
  <c r="J454" i="18" l="1" a="1"/>
  <c r="J454" i="18" s="1"/>
  <c r="S281" i="18"/>
  <c r="J475" i="18" a="1"/>
  <c r="J475" i="18" s="1"/>
  <c r="S96" i="18"/>
  <c r="J420" i="18" a="1"/>
  <c r="J420" i="18" s="1"/>
  <c r="S381" i="18"/>
  <c r="J598" i="18" a="1"/>
  <c r="J598" i="18" s="1"/>
  <c r="S372" i="18"/>
  <c r="S197" i="18"/>
  <c r="J390" i="18" s="1" a="1"/>
  <c r="J390" i="18" s="1"/>
  <c r="I454" i="18" a="1"/>
  <c r="I454" i="18" s="1"/>
  <c r="R281" i="18"/>
  <c r="R300" i="18"/>
  <c r="I437" i="18" s="1" a="1"/>
  <c r="I437" i="18" s="1"/>
  <c r="R77" i="18"/>
  <c r="I105" i="18" s="1" a="1"/>
  <c r="I105" i="18" s="1"/>
  <c r="M105" i="18" s="1"/>
  <c r="R105" i="18" s="1"/>
  <c r="I132" i="18" s="1" a="1"/>
  <c r="I132" i="18" s="1"/>
  <c r="M132" i="18" s="1"/>
  <c r="R132" i="18" s="1"/>
  <c r="R141" i="18"/>
  <c r="I142" i="18" s="1" a="1"/>
  <c r="I142" i="18" s="1"/>
  <c r="M142" i="18" s="1"/>
  <c r="R142" i="18" s="1"/>
  <c r="I172" i="18" s="1" a="1"/>
  <c r="I172" i="18" s="1"/>
  <c r="M172" i="18" s="1"/>
  <c r="R172" i="18" s="1"/>
  <c r="R316" i="18"/>
  <c r="I436" i="18" s="1" a="1"/>
  <c r="I436" i="18" s="1"/>
  <c r="R306" i="18"/>
  <c r="I727" i="18" s="1" a="1"/>
  <c r="I727" i="18" s="1"/>
  <c r="R372" i="18"/>
  <c r="I598" i="18" s="1" a="1"/>
  <c r="I598" i="18" s="1"/>
  <c r="I420" i="18" a="1"/>
  <c r="I420" i="18" s="1"/>
  <c r="R381" i="18"/>
  <c r="I421" i="18" s="1" a="1"/>
  <c r="I421" i="18" s="1"/>
  <c r="R289" i="18"/>
  <c r="I510" i="18" s="1" a="1"/>
  <c r="I510" i="18" s="1"/>
  <c r="R15" i="18"/>
  <c r="I27" i="18" s="1" a="1"/>
  <c r="I27" i="18" s="1"/>
  <c r="M27" i="18" s="1"/>
  <c r="R27" i="18" s="1"/>
  <c r="I38" i="18" s="1" a="1"/>
  <c r="I38" i="18" s="1"/>
  <c r="M38" i="18" s="1"/>
  <c r="R38" i="18" s="1"/>
  <c r="R197" i="18"/>
  <c r="I390" i="18" s="1" a="1"/>
  <c r="I390" i="18" s="1"/>
  <c r="M320" i="18"/>
  <c r="R320" i="18" s="1"/>
  <c r="I348" i="18" s="1" a="1"/>
  <c r="I348" i="18" s="1"/>
  <c r="M348" i="18" s="1"/>
  <c r="R348" i="18" s="1"/>
  <c r="R319" i="18"/>
  <c r="J421" i="18" a="1"/>
  <c r="J421" i="18" s="1"/>
  <c r="J147" i="18" a="1"/>
  <c r="J147" i="18" s="1"/>
  <c r="N147" i="18" s="1"/>
  <c r="S147" i="18" s="1"/>
  <c r="J350" i="18" a="1"/>
  <c r="J350" i="18" s="1"/>
  <c r="N350" i="18" s="1"/>
  <c r="S350" i="18" s="1"/>
  <c r="J363" i="18" a="1"/>
  <c r="J363" i="18" s="1"/>
  <c r="N363" i="18" s="1"/>
  <c r="J153" i="18" a="1"/>
  <c r="J153" i="18" s="1"/>
  <c r="N153" i="18" s="1"/>
  <c r="S153" i="18" s="1"/>
  <c r="J330" i="18" a="1"/>
  <c r="J330" i="18" s="1"/>
  <c r="N330" i="18" s="1"/>
  <c r="J27" i="18" a="1"/>
  <c r="J27" i="18" s="1"/>
  <c r="N27" i="18" s="1"/>
  <c r="J367" i="18" a="1"/>
  <c r="J367" i="18" s="1"/>
  <c r="N367" i="18" s="1"/>
  <c r="S367" i="18" s="1"/>
  <c r="J379" i="18" a="1"/>
  <c r="J379" i="18" s="1"/>
  <c r="N379" i="18" s="1"/>
  <c r="J384" i="18" a="1"/>
  <c r="J384" i="18" s="1"/>
  <c r="N384" i="18" s="1"/>
  <c r="S384" i="18" s="1"/>
  <c r="J246" i="18" a="1"/>
  <c r="J246" i="18" s="1"/>
  <c r="N246" i="18" s="1"/>
  <c r="S246" i="18" s="1"/>
  <c r="J233" i="18" a="1"/>
  <c r="J233" i="18" s="1"/>
  <c r="N233" i="18" s="1"/>
  <c r="S233" i="18" s="1"/>
  <c r="J218" i="18" a="1"/>
  <c r="J218" i="18" s="1"/>
  <c r="N218" i="18" s="1"/>
  <c r="S218" i="18" s="1"/>
  <c r="J141" i="18" a="1"/>
  <c r="J141" i="18" s="1"/>
  <c r="N141" i="18" s="1"/>
  <c r="S141" i="18" s="1"/>
  <c r="J39" i="18" a="1"/>
  <c r="J39" i="18" s="1"/>
  <c r="N39" i="18" s="1"/>
  <c r="S39" i="18" s="1"/>
  <c r="J405" i="18" a="1"/>
  <c r="J405" i="18" s="1"/>
  <c r="N405" i="18" s="1"/>
  <c r="S405" i="18" s="1"/>
  <c r="J356" i="18" a="1"/>
  <c r="J356" i="18" s="1"/>
  <c r="N356" i="18" s="1"/>
  <c r="S356" i="18" s="1"/>
  <c r="J362" i="18" a="1"/>
  <c r="J362" i="18" s="1"/>
  <c r="N362" i="18" s="1"/>
  <c r="J256" i="18" a="1"/>
  <c r="J256" i="18" s="1"/>
  <c r="N256" i="18" s="1"/>
  <c r="S256" i="18" s="1"/>
  <c r="J20" i="18" a="1"/>
  <c r="J20" i="18" s="1"/>
  <c r="N20" i="18" s="1"/>
  <c r="S20" i="18" s="1"/>
  <c r="J288" i="18" a="1"/>
  <c r="J288" i="18" s="1"/>
  <c r="N288" i="18" s="1"/>
  <c r="S288" i="18" s="1"/>
  <c r="J157" i="18" a="1"/>
  <c r="J157" i="18" s="1"/>
  <c r="N157" i="18" s="1"/>
  <c r="S157" i="18" s="1"/>
  <c r="J189" i="18" a="1"/>
  <c r="J189" i="18" s="1"/>
  <c r="N189" i="18" s="1"/>
  <c r="S189" i="18" s="1"/>
  <c r="J37" i="18" a="1"/>
  <c r="J37" i="18" s="1"/>
  <c r="N37" i="18" s="1"/>
  <c r="S37" i="18" s="1"/>
  <c r="J162" i="18" a="1"/>
  <c r="J162" i="18" s="1"/>
  <c r="N162" i="18" s="1"/>
  <c r="S162" i="18" s="1"/>
  <c r="J79" i="18" a="1"/>
  <c r="J79" i="18" s="1"/>
  <c r="N79" i="18" s="1"/>
  <c r="S79" i="18" s="1"/>
  <c r="J237" i="18" a="1"/>
  <c r="J237" i="18" s="1"/>
  <c r="N237" i="18" s="1"/>
  <c r="S237" i="18" s="1"/>
  <c r="J291" i="18" a="1"/>
  <c r="J291" i="18" s="1"/>
  <c r="N291" i="18" s="1"/>
  <c r="S291" i="18" s="1"/>
  <c r="J235" i="18" a="1"/>
  <c r="J235" i="18" s="1"/>
  <c r="N235" i="18" s="1"/>
  <c r="S235" i="18" s="1"/>
  <c r="J257" i="18" a="1"/>
  <c r="J257" i="18" s="1"/>
  <c r="N257" i="18" s="1"/>
  <c r="S257" i="18" s="1"/>
  <c r="J105" i="18" a="1"/>
  <c r="J105" i="18" s="1"/>
  <c r="N105" i="18" s="1"/>
  <c r="S105" i="18" s="1"/>
  <c r="I357" i="18" a="1"/>
  <c r="I357" i="18" s="1"/>
  <c r="M357" i="18" s="1"/>
  <c r="R357" i="18" s="1"/>
  <c r="I405" i="18" a="1"/>
  <c r="I405" i="18" s="1"/>
  <c r="M405" i="18" s="1"/>
  <c r="R405" i="18" s="1"/>
  <c r="I157" i="18" a="1"/>
  <c r="I157" i="18" s="1"/>
  <c r="M157" i="18" s="1"/>
  <c r="R157" i="18" s="1"/>
  <c r="I350" i="18" a="1"/>
  <c r="I350" i="18" s="1"/>
  <c r="M350" i="18" s="1"/>
  <c r="R350" i="18" s="1"/>
  <c r="I37" i="18" a="1"/>
  <c r="I37" i="18" s="1"/>
  <c r="M37" i="18" s="1"/>
  <c r="R37" i="18" s="1"/>
  <c r="I189" i="18" a="1"/>
  <c r="I189" i="18" s="1"/>
  <c r="M189" i="18" s="1"/>
  <c r="R189" i="18" s="1"/>
  <c r="I65" i="18" a="1"/>
  <c r="I65" i="18" s="1"/>
  <c r="M65" i="18" s="1"/>
  <c r="R65" i="18" s="1"/>
  <c r="I379" i="18" a="1"/>
  <c r="I379" i="18" s="1"/>
  <c r="M379" i="18" s="1"/>
  <c r="I20" i="18" a="1"/>
  <c r="I20" i="18" s="1"/>
  <c r="M20" i="18" s="1"/>
  <c r="R20" i="18" s="1"/>
  <c r="I367" i="18" a="1"/>
  <c r="I367" i="18" s="1"/>
  <c r="M367" i="18" s="1"/>
  <c r="R367" i="18" s="1"/>
  <c r="I39" i="18" a="1"/>
  <c r="I39" i="18" s="1"/>
  <c r="M39" i="18" s="1"/>
  <c r="R39" i="18" s="1"/>
  <c r="I153" i="18" a="1"/>
  <c r="I153" i="18" s="1"/>
  <c r="M153" i="18" s="1"/>
  <c r="R153" i="18" s="1"/>
  <c r="I311" i="18" a="1"/>
  <c r="I311" i="18" s="1"/>
  <c r="M311" i="18" s="1"/>
  <c r="R311" i="18" s="1"/>
  <c r="I330" i="18" a="1"/>
  <c r="I330" i="18" s="1"/>
  <c r="M330" i="18" s="1"/>
  <c r="R330" i="18" s="1"/>
  <c r="I218" i="18" a="1"/>
  <c r="I218" i="18" s="1"/>
  <c r="M218" i="18" s="1"/>
  <c r="R218" i="18" s="1"/>
  <c r="I384" i="18" a="1"/>
  <c r="I384" i="18" s="1"/>
  <c r="M384" i="18" s="1"/>
  <c r="R384" i="18" s="1"/>
  <c r="I345" i="18" a="1"/>
  <c r="I345" i="18" s="1"/>
  <c r="M345" i="18" s="1"/>
  <c r="R345" i="18" s="1"/>
  <c r="I362" i="18" a="1"/>
  <c r="I362" i="18" s="1"/>
  <c r="M362" i="18" s="1"/>
  <c r="I147" i="18" a="1"/>
  <c r="I147" i="18" s="1"/>
  <c r="M147" i="18" s="1"/>
  <c r="R147" i="18" s="1"/>
  <c r="I233" i="18" a="1"/>
  <c r="I233" i="18" s="1"/>
  <c r="M233" i="18" s="1"/>
  <c r="R233" i="18" s="1"/>
  <c r="I237" i="18" a="1"/>
  <c r="I237" i="18" s="1"/>
  <c r="M237" i="18" s="1"/>
  <c r="R237" i="18" s="1"/>
  <c r="I388" i="18" a="1"/>
  <c r="I388" i="18" s="1"/>
  <c r="M388" i="18" s="1"/>
  <c r="R388" i="18" s="1"/>
  <c r="I356" i="18" a="1"/>
  <c r="I356" i="18" s="1"/>
  <c r="M356" i="18" s="1"/>
  <c r="R356" i="18" s="1"/>
  <c r="I209" i="18" a="1"/>
  <c r="I209" i="18" s="1"/>
  <c r="M209" i="18" s="1"/>
  <c r="R209" i="18" s="1"/>
  <c r="I273" i="18" a="1"/>
  <c r="I273" i="18" s="1"/>
  <c r="M273" i="18" s="1"/>
  <c r="R273" i="18" s="1"/>
  <c r="I96" i="18" a="1"/>
  <c r="I96" i="18" s="1"/>
  <c r="M96" i="18" s="1"/>
  <c r="I126" i="18" a="1"/>
  <c r="I126" i="18" s="1"/>
  <c r="M126" i="18" s="1"/>
  <c r="R126" i="18" s="1"/>
  <c r="S27" i="18" l="1"/>
  <c r="J38" i="18" s="1" a="1"/>
  <c r="J38" i="18" s="1"/>
  <c r="N38" i="18" s="1"/>
  <c r="S38" i="18" s="1"/>
  <c r="J44" i="18" s="1" a="1"/>
  <c r="J44" i="18" s="1"/>
  <c r="N44" i="18" s="1"/>
  <c r="S44" i="18" s="1"/>
  <c r="S330" i="18"/>
  <c r="J445" i="18" s="1" a="1"/>
  <c r="J445" i="18" s="1"/>
  <c r="S363" i="18"/>
  <c r="J423" i="18" s="1" a="1"/>
  <c r="J423" i="18" s="1"/>
  <c r="S362" i="18"/>
  <c r="J424" i="18" s="1" a="1"/>
  <c r="J424" i="18" s="1"/>
  <c r="S379" i="18"/>
  <c r="J415" i="18" s="1" a="1"/>
  <c r="J415" i="18" s="1"/>
  <c r="R362" i="18"/>
  <c r="I424" i="18" s="1" a="1"/>
  <c r="I424" i="18" s="1"/>
  <c r="R379" i="18"/>
  <c r="I415" i="18" s="1" a="1"/>
  <c r="I415" i="18" s="1"/>
  <c r="R96" i="18"/>
  <c r="I475" i="18" s="1" a="1"/>
  <c r="I475" i="18" s="1"/>
  <c r="I540" i="18" a="1"/>
  <c r="I540" i="18" s="1"/>
  <c r="I539" i="18" a="1"/>
  <c r="I539" i="18" s="1"/>
  <c r="J540" i="18" a="1"/>
  <c r="J540" i="18" s="1"/>
  <c r="J539" i="18" a="1"/>
  <c r="J539" i="18" s="1"/>
  <c r="I429" i="18" a="1"/>
  <c r="I429" i="18" s="1"/>
  <c r="I432" i="18" a="1"/>
  <c r="I432" i="18" s="1"/>
  <c r="J132" i="18" a="1"/>
  <c r="J132" i="18" s="1"/>
  <c r="N132" i="18" s="1"/>
  <c r="S132" i="18" s="1"/>
  <c r="J345" i="18" a="1"/>
  <c r="J345" i="18" s="1"/>
  <c r="N345" i="18" s="1"/>
  <c r="S345" i="18" s="1"/>
  <c r="J343" i="18" a="1"/>
  <c r="J343" i="18" s="1"/>
  <c r="N343" i="18" s="1"/>
  <c r="J357" i="18" a="1"/>
  <c r="J357" i="18" s="1"/>
  <c r="N357" i="18" s="1"/>
  <c r="J316" i="18" a="1"/>
  <c r="J316" i="18" s="1"/>
  <c r="N316" i="18" s="1"/>
  <c r="J35" i="18" a="1"/>
  <c r="J35" i="18" s="1"/>
  <c r="N35" i="18" s="1"/>
  <c r="S35" i="18" s="1"/>
  <c r="J142" i="18" a="1"/>
  <c r="J142" i="18" s="1"/>
  <c r="N142" i="18" s="1"/>
  <c r="S142" i="18" s="1"/>
  <c r="J293" i="18" a="1"/>
  <c r="J293" i="18" s="1"/>
  <c r="N293" i="18" s="1"/>
  <c r="S293" i="18" s="1"/>
  <c r="J267" i="18" a="1"/>
  <c r="J267" i="18" s="1"/>
  <c r="N267" i="18" s="1"/>
  <c r="S267" i="18" s="1"/>
  <c r="J106" i="18" a="1"/>
  <c r="J106" i="18" s="1"/>
  <c r="N106" i="18" s="1"/>
  <c r="S106" i="18" s="1"/>
  <c r="J171" i="18" a="1"/>
  <c r="J171" i="18" s="1"/>
  <c r="N171" i="18" s="1"/>
  <c r="S171" i="18" s="1"/>
  <c r="J382" i="18" a="1"/>
  <c r="J382" i="18" s="1"/>
  <c r="N382" i="18" s="1"/>
  <c r="J43" i="18" a="1"/>
  <c r="J43" i="18" s="1"/>
  <c r="N43" i="18" s="1"/>
  <c r="J216" i="18" a="1"/>
  <c r="J216" i="18" s="1"/>
  <c r="N216" i="18" s="1"/>
  <c r="S216" i="18" s="1"/>
  <c r="J210" i="18" a="1"/>
  <c r="J210" i="18" s="1"/>
  <c r="N210" i="18" s="1"/>
  <c r="S210" i="18" s="1"/>
  <c r="J326" i="18" a="1"/>
  <c r="J326" i="18" s="1"/>
  <c r="N326" i="18" s="1"/>
  <c r="S326" i="18" s="1"/>
  <c r="J161" i="18" a="1"/>
  <c r="J161" i="18" s="1"/>
  <c r="N161" i="18" s="1"/>
  <c r="S161" i="18" s="1"/>
  <c r="J182" i="18" a="1"/>
  <c r="J182" i="18" s="1"/>
  <c r="N182" i="18" s="1"/>
  <c r="S182" i="18" s="1"/>
  <c r="I343" i="18" a="1"/>
  <c r="I343" i="18" s="1"/>
  <c r="M343" i="18" s="1"/>
  <c r="I375" i="18" a="1"/>
  <c r="I375" i="18" s="1"/>
  <c r="M375" i="18" s="1"/>
  <c r="R375" i="18" s="1"/>
  <c r="M331" i="18"/>
  <c r="R331" i="18" s="1"/>
  <c r="I445" i="18" a="1"/>
  <c r="I445" i="18" s="1"/>
  <c r="I329" i="18" a="1"/>
  <c r="I329" i="18" s="1"/>
  <c r="M329" i="18" s="1"/>
  <c r="I161" i="18" a="1"/>
  <c r="I161" i="18" s="1"/>
  <c r="M161" i="18" s="1"/>
  <c r="R161" i="18" s="1"/>
  <c r="I363" i="18" a="1"/>
  <c r="I363" i="18" s="1"/>
  <c r="M363" i="18" s="1"/>
  <c r="I288" i="18" a="1"/>
  <c r="I288" i="18" s="1"/>
  <c r="M288" i="18" s="1"/>
  <c r="R288" i="18" s="1"/>
  <c r="I382" i="18" a="1"/>
  <c r="I382" i="18" s="1"/>
  <c r="M382" i="18" s="1"/>
  <c r="I217" i="18" a="1"/>
  <c r="I217" i="18" s="1"/>
  <c r="M217" i="18" s="1"/>
  <c r="R217" i="18" s="1"/>
  <c r="I35" i="18" a="1"/>
  <c r="I35" i="18" s="1"/>
  <c r="M35" i="18" s="1"/>
  <c r="R35" i="18" s="1"/>
  <c r="I267" i="18" a="1"/>
  <c r="I267" i="18" s="1"/>
  <c r="M267" i="18" s="1"/>
  <c r="R267" i="18" s="1"/>
  <c r="I79" i="18" a="1"/>
  <c r="I79" i="18" s="1"/>
  <c r="M79" i="18" s="1"/>
  <c r="R79" i="18" s="1"/>
  <c r="I293" i="18" a="1"/>
  <c r="I293" i="18" s="1"/>
  <c r="M293" i="18" s="1"/>
  <c r="R293" i="18" s="1"/>
  <c r="I182" i="18" a="1"/>
  <c r="I182" i="18" s="1"/>
  <c r="M182" i="18" s="1"/>
  <c r="R182" i="18" s="1"/>
  <c r="I216" i="18" a="1"/>
  <c r="I216" i="18" s="1"/>
  <c r="M216" i="18" s="1"/>
  <c r="R216" i="18" s="1"/>
  <c r="I43" i="18" a="1"/>
  <c r="I43" i="18" s="1"/>
  <c r="M43" i="18" s="1"/>
  <c r="I210" i="18" a="1"/>
  <c r="I210" i="18" s="1"/>
  <c r="M210" i="18" s="1"/>
  <c r="R210" i="18" s="1"/>
  <c r="I44" i="18" a="1"/>
  <c r="I44" i="18" s="1"/>
  <c r="M44" i="18" s="1"/>
  <c r="R44" i="18" s="1"/>
  <c r="I312" i="18" a="1"/>
  <c r="I312" i="18" s="1"/>
  <c r="M312" i="18" s="1"/>
  <c r="R312" i="18" s="1"/>
  <c r="J544" i="18" l="1" a="1"/>
  <c r="J544" i="18" s="1"/>
  <c r="S382" i="18"/>
  <c r="S43" i="18"/>
  <c r="J47" i="18" s="1" a="1"/>
  <c r="J47" i="18" s="1"/>
  <c r="N47" i="18" s="1"/>
  <c r="S47" i="18" s="1"/>
  <c r="J436" i="18" a="1"/>
  <c r="J436" i="18" s="1"/>
  <c r="S316" i="18"/>
  <c r="J432" i="18" a="1"/>
  <c r="J432" i="18" s="1"/>
  <c r="S357" i="18"/>
  <c r="J463" i="18" a="1"/>
  <c r="J463" i="18" s="1"/>
  <c r="S343" i="18"/>
  <c r="R43" i="18"/>
  <c r="I47" i="18" s="1" a="1"/>
  <c r="I47" i="18" s="1"/>
  <c r="M47" i="18" s="1"/>
  <c r="R47" i="18" s="1"/>
  <c r="R343" i="18"/>
  <c r="I463" i="18" s="1" a="1"/>
  <c r="I463" i="18" s="1"/>
  <c r="R382" i="18"/>
  <c r="I544" i="18" s="1" a="1"/>
  <c r="I544" i="18" s="1"/>
  <c r="R363" i="18"/>
  <c r="I423" i="18" s="1" a="1"/>
  <c r="I423" i="18" s="1"/>
  <c r="R329" i="18"/>
  <c r="I450" i="18" s="1" a="1"/>
  <c r="I450" i="18" s="1"/>
  <c r="J429" i="18" a="1"/>
  <c r="J429" i="18" s="1"/>
  <c r="J45" i="18" a="1"/>
  <c r="J45" i="18" s="1"/>
  <c r="N45" i="18" s="1"/>
  <c r="S45" i="18" s="1"/>
  <c r="J213" i="18" a="1"/>
  <c r="J213" i="18" s="1"/>
  <c r="N213" i="18" s="1"/>
  <c r="S213" i="18" s="1"/>
  <c r="J254" i="18" a="1"/>
  <c r="J254" i="18" s="1"/>
  <c r="N254" i="18" s="1"/>
  <c r="S254" i="18" s="1"/>
  <c r="J48" i="18" a="1"/>
  <c r="J48" i="18" s="1"/>
  <c r="N48" i="18" s="1"/>
  <c r="J115" i="18" a="1"/>
  <c r="J115" i="18" s="1"/>
  <c r="N115" i="18" s="1"/>
  <c r="S115" i="18" s="1"/>
  <c r="J358" i="18" a="1"/>
  <c r="J358" i="18" s="1"/>
  <c r="N358" i="18" s="1"/>
  <c r="J307" i="18" a="1"/>
  <c r="J307" i="18" s="1"/>
  <c r="N307" i="18" s="1"/>
  <c r="S307" i="18" s="1"/>
  <c r="J172" i="18" a="1"/>
  <c r="J172" i="18" s="1"/>
  <c r="N172" i="18" s="1"/>
  <c r="S172" i="18" s="1"/>
  <c r="J63" i="18" a="1"/>
  <c r="J63" i="18" s="1"/>
  <c r="N63" i="18" s="1"/>
  <c r="S63" i="18" s="1"/>
  <c r="J180" i="18" a="1"/>
  <c r="J180" i="18" s="1"/>
  <c r="N180" i="18" s="1"/>
  <c r="S180" i="18" s="1"/>
  <c r="J217" i="18" a="1"/>
  <c r="J217" i="18" s="1"/>
  <c r="N217" i="18" s="1"/>
  <c r="S217" i="18" s="1"/>
  <c r="J240" i="18" a="1"/>
  <c r="J240" i="18" s="1"/>
  <c r="N240" i="18" s="1"/>
  <c r="S240" i="18" s="1"/>
  <c r="J402" i="18" a="1"/>
  <c r="J402" i="18" s="1"/>
  <c r="N402" i="18" s="1"/>
  <c r="J266" i="18" a="1"/>
  <c r="J266" i="18" s="1"/>
  <c r="N266" i="18" s="1"/>
  <c r="S266" i="18" s="1"/>
  <c r="I254" i="18" a="1"/>
  <c r="I254" i="18" s="1"/>
  <c r="M254" i="18" s="1"/>
  <c r="R254" i="18" s="1"/>
  <c r="I106" i="18" a="1"/>
  <c r="I106" i="18" s="1"/>
  <c r="M106" i="18" s="1"/>
  <c r="R106" i="18" s="1"/>
  <c r="I240" i="18" a="1"/>
  <c r="I240" i="18" s="1"/>
  <c r="M240" i="18" s="1"/>
  <c r="R240" i="18" s="1"/>
  <c r="I358" i="18" a="1"/>
  <c r="I358" i="18" s="1"/>
  <c r="M358" i="18" s="1"/>
  <c r="I307" i="18" a="1"/>
  <c r="I307" i="18" s="1"/>
  <c r="M307" i="18" s="1"/>
  <c r="R307" i="18" s="1"/>
  <c r="I63" i="18" a="1"/>
  <c r="I63" i="18" s="1"/>
  <c r="M63" i="18" s="1"/>
  <c r="R63" i="18" s="1"/>
  <c r="I260" i="18" a="1"/>
  <c r="I260" i="18" s="1"/>
  <c r="M260" i="18" s="1"/>
  <c r="R260" i="18" s="1"/>
  <c r="I326" i="18" a="1"/>
  <c r="I326" i="18" s="1"/>
  <c r="M326" i="18" s="1"/>
  <c r="R326" i="18" s="1"/>
  <c r="I180" i="18" a="1"/>
  <c r="I180" i="18" s="1"/>
  <c r="M180" i="18" s="1"/>
  <c r="R180" i="18" s="1"/>
  <c r="I266" i="18" a="1"/>
  <c r="I266" i="18" s="1"/>
  <c r="M266" i="18" s="1"/>
  <c r="R266" i="18" s="1"/>
  <c r="I370" i="18" a="1"/>
  <c r="I370" i="18" s="1"/>
  <c r="M370" i="18" s="1"/>
  <c r="I48" i="18" a="1"/>
  <c r="I48" i="18" s="1"/>
  <c r="M48" i="18" s="1"/>
  <c r="I45" i="18" a="1"/>
  <c r="I45" i="18" s="1"/>
  <c r="M45" i="18" s="1"/>
  <c r="R45" i="18" s="1"/>
  <c r="I391" i="18" a="1"/>
  <c r="I391" i="18" s="1"/>
  <c r="I395" i="18" a="1"/>
  <c r="I395" i="18" s="1"/>
  <c r="M395" i="18" s="1"/>
  <c r="R395" i="18" s="1"/>
  <c r="S402" i="18" l="1"/>
  <c r="J433" i="18" s="1" a="1"/>
  <c r="J433" i="18" s="1"/>
  <c r="J428" i="18" a="1"/>
  <c r="J428" i="18" s="1"/>
  <c r="S358" i="18"/>
  <c r="S48" i="18"/>
  <c r="J64" i="18" s="1" a="1"/>
  <c r="J64" i="18" s="1"/>
  <c r="N64" i="18" s="1"/>
  <c r="S64" i="18" s="1"/>
  <c r="J119" i="18" s="1" a="1"/>
  <c r="J119" i="18" s="1"/>
  <c r="N119" i="18" s="1"/>
  <c r="S119" i="18" s="1"/>
  <c r="R370" i="18"/>
  <c r="I400" i="18" s="1" a="1"/>
  <c r="I400" i="18" s="1"/>
  <c r="M400" i="18" s="1"/>
  <c r="R400" i="18" s="1"/>
  <c r="I451" i="18" s="1" a="1"/>
  <c r="I451" i="18" s="1"/>
  <c r="R358" i="18"/>
  <c r="I428" i="18" s="1" a="1"/>
  <c r="I428" i="18" s="1"/>
  <c r="R48" i="18"/>
  <c r="I64" i="18" s="1" a="1"/>
  <c r="I64" i="18" s="1"/>
  <c r="M64" i="18" s="1"/>
  <c r="R64" i="18" s="1"/>
  <c r="I119" i="18" s="1" a="1"/>
  <c r="I119" i="18" s="1"/>
  <c r="M119" i="18" s="1"/>
  <c r="R119" i="18" s="1"/>
  <c r="J260" i="18" a="1"/>
  <c r="J260" i="18" s="1"/>
  <c r="N260" i="18" s="1"/>
  <c r="S260" i="18" s="1"/>
  <c r="J73" i="18" a="1"/>
  <c r="J73" i="18" s="1"/>
  <c r="N73" i="18" s="1"/>
  <c r="S73" i="18" s="1"/>
  <c r="J327" i="18" a="1"/>
  <c r="J327" i="18" s="1"/>
  <c r="N327" i="18" s="1"/>
  <c r="S327" i="18" s="1"/>
  <c r="J294" i="18" a="1"/>
  <c r="J294" i="18" s="1"/>
  <c r="N294" i="18" s="1"/>
  <c r="S294" i="18" s="1"/>
  <c r="J353" i="18" a="1"/>
  <c r="J353" i="18" s="1"/>
  <c r="N353" i="18" s="1"/>
  <c r="J275" i="18" a="1"/>
  <c r="J275" i="18" s="1"/>
  <c r="N275" i="18" s="1"/>
  <c r="S275" i="18" s="1"/>
  <c r="J212" i="18" a="1"/>
  <c r="J212" i="18" s="1"/>
  <c r="N212" i="18" s="1"/>
  <c r="S212" i="18" s="1"/>
  <c r="J312" i="18" a="1"/>
  <c r="J312" i="18" s="1"/>
  <c r="N312" i="18" s="1"/>
  <c r="S312" i="18" s="1"/>
  <c r="J149" i="18" a="1"/>
  <c r="J149" i="18" s="1"/>
  <c r="N149" i="18" s="1"/>
  <c r="S149" i="18" s="1"/>
  <c r="J50" i="18" a="1"/>
  <c r="J50" i="18" s="1"/>
  <c r="N50" i="18" s="1"/>
  <c r="S50" i="18" s="1"/>
  <c r="J310" i="18" a="1"/>
  <c r="J310" i="18" s="1"/>
  <c r="N310" i="18" s="1"/>
  <c r="S310" i="18" s="1"/>
  <c r="J61" i="18" a="1"/>
  <c r="J61" i="18" s="1"/>
  <c r="N61" i="18" s="1"/>
  <c r="I61" i="18" a="1"/>
  <c r="I61" i="18" s="1"/>
  <c r="M61" i="18" s="1"/>
  <c r="I353" i="18" a="1"/>
  <c r="I353" i="18" s="1"/>
  <c r="M353" i="18" s="1"/>
  <c r="I50" i="18" a="1"/>
  <c r="I50" i="18" s="1"/>
  <c r="M50" i="18" s="1"/>
  <c r="R50" i="18" s="1"/>
  <c r="I212" i="18" a="1"/>
  <c r="I212" i="18" s="1"/>
  <c r="M212" i="18" s="1"/>
  <c r="R212" i="18" s="1"/>
  <c r="I338" i="18" a="1"/>
  <c r="I338" i="18" s="1"/>
  <c r="M338" i="18" s="1"/>
  <c r="M407" i="18"/>
  <c r="I402" i="18" a="1"/>
  <c r="I402" i="18" s="1"/>
  <c r="M402" i="18" s="1"/>
  <c r="I73" i="18" a="1"/>
  <c r="I73" i="18" s="1"/>
  <c r="M73" i="18" s="1"/>
  <c r="R73" i="18" s="1"/>
  <c r="I327" i="18" a="1"/>
  <c r="I327" i="18" s="1"/>
  <c r="M327" i="18" s="1"/>
  <c r="R327" i="18" s="1"/>
  <c r="I115" i="18" a="1"/>
  <c r="I115" i="18" s="1"/>
  <c r="M115" i="18" s="1"/>
  <c r="R115" i="18" s="1"/>
  <c r="I275" i="18" a="1"/>
  <c r="I275" i="18" s="1"/>
  <c r="M275" i="18" s="1"/>
  <c r="R275" i="18" s="1"/>
  <c r="I310" i="18" a="1"/>
  <c r="I310" i="18" s="1"/>
  <c r="M310" i="18" s="1"/>
  <c r="R310" i="18" s="1"/>
  <c r="S353" i="18" l="1"/>
  <c r="J560" i="18" s="1" a="1"/>
  <c r="J560" i="18" s="1"/>
  <c r="S61" i="18"/>
  <c r="J75" i="18" s="1" a="1"/>
  <c r="J75" i="18" s="1"/>
  <c r="N75" i="18" s="1"/>
  <c r="R402" i="18"/>
  <c r="I433" i="18" s="1" a="1"/>
  <c r="I433" i="18" s="1"/>
  <c r="M408" i="18"/>
  <c r="R407" i="18"/>
  <c r="R338" i="18"/>
  <c r="I469" i="18" s="1" a="1"/>
  <c r="I469" i="18" s="1"/>
  <c r="R353" i="18"/>
  <c r="I560" i="18" s="1" a="1"/>
  <c r="I560" i="18" s="1"/>
  <c r="R61" i="18"/>
  <c r="I75" i="18" s="1" a="1"/>
  <c r="I75" i="18" s="1"/>
  <c r="M75" i="18" s="1"/>
  <c r="R75" i="18" s="1"/>
  <c r="I81" i="18" s="1" a="1"/>
  <c r="I81" i="18" s="1"/>
  <c r="M81" i="18" s="1"/>
  <c r="R81" i="18" s="1"/>
  <c r="J337" i="18" a="1"/>
  <c r="J337" i="18" s="1"/>
  <c r="N337" i="18" s="1"/>
  <c r="S337" i="18" s="1"/>
  <c r="J76" i="18" a="1"/>
  <c r="J76" i="18" s="1"/>
  <c r="N76" i="18" s="1"/>
  <c r="S76" i="18" s="1"/>
  <c r="J242" i="18" a="1"/>
  <c r="J242" i="18" s="1"/>
  <c r="N242" i="18" s="1"/>
  <c r="S242" i="18" s="1"/>
  <c r="J159" i="18" a="1"/>
  <c r="J159" i="18" s="1"/>
  <c r="N159" i="18" s="1"/>
  <c r="S159" i="18" s="1"/>
  <c r="J370" i="18" a="1"/>
  <c r="J370" i="18" s="1"/>
  <c r="N370" i="18" s="1"/>
  <c r="J284" i="18" a="1"/>
  <c r="J284" i="18" s="1"/>
  <c r="N284" i="18" s="1"/>
  <c r="J352" i="18" a="1"/>
  <c r="J352" i="18" s="1"/>
  <c r="N352" i="18" s="1"/>
  <c r="J311" i="18" a="1"/>
  <c r="J311" i="18" s="1"/>
  <c r="N311" i="18" s="1"/>
  <c r="S311" i="18" s="1"/>
  <c r="J78" i="18" a="1"/>
  <c r="J78" i="18" s="1"/>
  <c r="N78" i="18" s="1"/>
  <c r="S78" i="18" s="1"/>
  <c r="J338" i="18" a="1"/>
  <c r="J338" i="18" s="1"/>
  <c r="N338" i="18" s="1"/>
  <c r="J134" i="18" a="1"/>
  <c r="J134" i="18" s="1"/>
  <c r="N134" i="18" s="1"/>
  <c r="S134" i="18" s="1"/>
  <c r="I149" i="18" a="1"/>
  <c r="I149" i="18" s="1"/>
  <c r="M149" i="18" s="1"/>
  <c r="R149" i="18" s="1"/>
  <c r="I337" i="18" a="1"/>
  <c r="I337" i="18" s="1"/>
  <c r="M337" i="18" s="1"/>
  <c r="R337" i="18" s="1"/>
  <c r="I284" i="18" a="1"/>
  <c r="I284" i="18" s="1"/>
  <c r="M284" i="18" s="1"/>
  <c r="R284" i="18" s="1"/>
  <c r="I352" i="18" a="1"/>
  <c r="I352" i="18" s="1"/>
  <c r="M352" i="18" s="1"/>
  <c r="I78" i="18" a="1"/>
  <c r="I78" i="18" s="1"/>
  <c r="M78" i="18" s="1"/>
  <c r="I134" i="18" a="1"/>
  <c r="I134" i="18" s="1"/>
  <c r="M134" i="18" s="1"/>
  <c r="R134" i="18" s="1"/>
  <c r="I242" i="18" a="1"/>
  <c r="I242" i="18" s="1"/>
  <c r="M242" i="18" s="1"/>
  <c r="R242" i="18" s="1"/>
  <c r="I76" i="18" a="1"/>
  <c r="I76" i="18" s="1"/>
  <c r="M76" i="18" s="1"/>
  <c r="R76" i="18" s="1"/>
  <c r="S75" i="18" l="1"/>
  <c r="J81" i="18" s="1" a="1"/>
  <c r="J81" i="18" s="1"/>
  <c r="N81" i="18" s="1"/>
  <c r="S81" i="18" s="1"/>
  <c r="J98" i="18" s="1" a="1"/>
  <c r="J98" i="18" s="1"/>
  <c r="N98" i="18" s="1"/>
  <c r="S98" i="18" s="1"/>
  <c r="J108" i="18" s="1" a="1"/>
  <c r="J108" i="18" s="1"/>
  <c r="N108" i="18" s="1"/>
  <c r="S108" i="18" s="1"/>
  <c r="S352" i="18"/>
  <c r="J438" i="18" s="1" a="1"/>
  <c r="J438" i="18" s="1"/>
  <c r="S284" i="18"/>
  <c r="J317" i="18" s="1" a="1"/>
  <c r="J317" i="18" s="1"/>
  <c r="N317" i="18" s="1"/>
  <c r="S370" i="18"/>
  <c r="J400" i="18" s="1" a="1"/>
  <c r="J400" i="18" s="1"/>
  <c r="S338" i="18"/>
  <c r="J469" i="18" s="1" a="1"/>
  <c r="J469" i="18" s="1"/>
  <c r="R78" i="18"/>
  <c r="I103" i="18" s="1" a="1"/>
  <c r="I103" i="18" s="1"/>
  <c r="M103" i="18" s="1"/>
  <c r="R352" i="18"/>
  <c r="I438" i="18" s="1" a="1"/>
  <c r="I438" i="18" s="1"/>
  <c r="M409" i="18"/>
  <c r="R408" i="18"/>
  <c r="J165" i="18" a="1"/>
  <c r="J165" i="18" s="1"/>
  <c r="N165" i="18" s="1"/>
  <c r="S165" i="18" s="1"/>
  <c r="J103" i="18" a="1"/>
  <c r="J103" i="18" s="1"/>
  <c r="N103" i="18" s="1"/>
  <c r="S103" i="18" s="1"/>
  <c r="J329" i="18" a="1"/>
  <c r="J329" i="18" s="1"/>
  <c r="N329" i="18" s="1"/>
  <c r="J249" i="18" a="1"/>
  <c r="J249" i="18" s="1"/>
  <c r="N249" i="18" s="1"/>
  <c r="S249" i="18" s="1"/>
  <c r="J164" i="18" a="1"/>
  <c r="J164" i="18" s="1"/>
  <c r="N164" i="18" s="1"/>
  <c r="S164" i="18" s="1"/>
  <c r="J82" i="18" a="1"/>
  <c r="J82" i="18" s="1"/>
  <c r="N82" i="18" s="1"/>
  <c r="S82" i="18" s="1"/>
  <c r="J394" i="18" a="1"/>
  <c r="J394" i="18" s="1"/>
  <c r="N394" i="18" s="1"/>
  <c r="S394" i="18" s="1"/>
  <c r="I82" i="18" a="1"/>
  <c r="I82" i="18" s="1"/>
  <c r="M82" i="18" s="1"/>
  <c r="R82" i="18" s="1"/>
  <c r="I98" i="18" a="1"/>
  <c r="I98" i="18" s="1"/>
  <c r="M98" i="18" s="1"/>
  <c r="R98" i="18" s="1"/>
  <c r="I249" i="18" a="1"/>
  <c r="I249" i="18" s="1"/>
  <c r="M249" i="18" s="1"/>
  <c r="R249" i="18" s="1"/>
  <c r="I165" i="18" a="1"/>
  <c r="I165" i="18" s="1"/>
  <c r="M165" i="18" s="1"/>
  <c r="R165" i="18" s="1"/>
  <c r="I317" i="18" a="1"/>
  <c r="I317" i="18" s="1"/>
  <c r="M317" i="18" s="1"/>
  <c r="I394" i="18" a="1"/>
  <c r="I394" i="18" s="1"/>
  <c r="M394" i="18" s="1"/>
  <c r="R394" i="18" s="1"/>
  <c r="I159" i="18" a="1"/>
  <c r="I159" i="18" s="1"/>
  <c r="M159" i="18" s="1"/>
  <c r="R159" i="18" s="1"/>
  <c r="J399" i="18" l="1" a="1"/>
  <c r="J399" i="18" s="1"/>
  <c r="S317" i="18"/>
  <c r="J450" i="18" a="1"/>
  <c r="J450" i="18" s="1"/>
  <c r="S329" i="18"/>
  <c r="M410" i="18"/>
  <c r="R410" i="18" s="1"/>
  <c r="R409" i="18"/>
  <c r="R317" i="18"/>
  <c r="I399" i="18" s="1" a="1"/>
  <c r="I399" i="18" s="1"/>
  <c r="R103" i="18"/>
  <c r="I107" i="18" s="1" a="1"/>
  <c r="I107" i="18" s="1"/>
  <c r="M107" i="18" s="1"/>
  <c r="R107" i="18" s="1"/>
  <c r="I140" i="18" s="1" a="1"/>
  <c r="I140" i="18" s="1"/>
  <c r="M140" i="18" s="1"/>
  <c r="J465" i="18" a="1"/>
  <c r="J465" i="18" s="1"/>
  <c r="J466" i="18" a="1"/>
  <c r="J466" i="18" s="1"/>
  <c r="I465" i="18" a="1"/>
  <c r="I465" i="18" s="1"/>
  <c r="I466" i="18" a="1"/>
  <c r="I466" i="18" s="1"/>
  <c r="J118" i="18" a="1"/>
  <c r="J118" i="18" s="1"/>
  <c r="N118" i="18" s="1"/>
  <c r="S118" i="18" s="1"/>
  <c r="J90" i="18" a="1"/>
  <c r="J90" i="18" s="1"/>
  <c r="N90" i="18" s="1"/>
  <c r="S90" i="18" s="1"/>
  <c r="J193" i="18" a="1"/>
  <c r="J193" i="18" s="1"/>
  <c r="N193" i="18" s="1"/>
  <c r="S193" i="18" s="1"/>
  <c r="J268" i="18" a="1"/>
  <c r="J268" i="18" s="1"/>
  <c r="N268" i="18" s="1"/>
  <c r="S268" i="18" s="1"/>
  <c r="J107" i="18" a="1"/>
  <c r="J107" i="18" s="1"/>
  <c r="N107" i="18" s="1"/>
  <c r="S107" i="18" s="1"/>
  <c r="J178" i="18" a="1"/>
  <c r="J178" i="18" s="1"/>
  <c r="N178" i="18" s="1"/>
  <c r="S178" i="18" s="1"/>
  <c r="I164" i="18" a="1"/>
  <c r="I164" i="18" s="1"/>
  <c r="M164" i="18" s="1"/>
  <c r="R164" i="18" s="1"/>
  <c r="I268" i="18" a="1"/>
  <c r="I268" i="18" s="1"/>
  <c r="M268" i="18" s="1"/>
  <c r="R268" i="18" s="1"/>
  <c r="I178" i="18" a="1"/>
  <c r="I178" i="18" s="1"/>
  <c r="M178" i="18" s="1"/>
  <c r="R178" i="18" s="1"/>
  <c r="I108" i="18" a="1"/>
  <c r="I108" i="18" s="1"/>
  <c r="M108" i="18" s="1"/>
  <c r="R108" i="18" s="1"/>
  <c r="I90" i="18" a="1"/>
  <c r="I90" i="18" s="1"/>
  <c r="M90" i="18" s="1"/>
  <c r="R90" i="18" s="1"/>
  <c r="R140" i="18" l="1"/>
  <c r="I154" i="18" s="1" a="1"/>
  <c r="I154" i="18" s="1"/>
  <c r="M154" i="18" s="1"/>
  <c r="J140" i="18" a="1"/>
  <c r="J140" i="18" s="1"/>
  <c r="N140" i="18" s="1"/>
  <c r="S140" i="18" s="1"/>
  <c r="J124" i="18" a="1"/>
  <c r="J124" i="18" s="1"/>
  <c r="N124" i="18" s="1"/>
  <c r="S124" i="18" s="1"/>
  <c r="J202" i="18" a="1"/>
  <c r="J202" i="18" s="1"/>
  <c r="N202" i="18" s="1"/>
  <c r="S202" i="18" s="1"/>
  <c r="J278" i="18" a="1"/>
  <c r="J278" i="18" s="1"/>
  <c r="N278" i="18" s="1"/>
  <c r="S278" i="18" s="1"/>
  <c r="J204" i="18" a="1"/>
  <c r="J204" i="18" s="1"/>
  <c r="N204" i="18" s="1"/>
  <c r="S204" i="18" s="1"/>
  <c r="J123" i="18" a="1"/>
  <c r="J123" i="18" s="1"/>
  <c r="N123" i="18" s="1"/>
  <c r="S123" i="18" s="1"/>
  <c r="I124" i="18" a="1"/>
  <c r="I124" i="18" s="1"/>
  <c r="M124" i="18" s="1"/>
  <c r="R124" i="18" s="1"/>
  <c r="I202" i="18" a="1"/>
  <c r="I202" i="18" s="1"/>
  <c r="M202" i="18" s="1"/>
  <c r="R202" i="18" s="1"/>
  <c r="I118" i="18" a="1"/>
  <c r="I118" i="18" s="1"/>
  <c r="M118" i="18" s="1"/>
  <c r="R118" i="18" s="1"/>
  <c r="I278" i="18" a="1"/>
  <c r="I278" i="18" s="1"/>
  <c r="M278" i="18" s="1"/>
  <c r="R278" i="18" s="1"/>
  <c r="I193" i="18" a="1"/>
  <c r="I193" i="18" s="1"/>
  <c r="M193" i="18" s="1"/>
  <c r="R193" i="18" s="1"/>
  <c r="R154" i="18" l="1"/>
  <c r="I163" i="18" s="1" a="1"/>
  <c r="I163" i="18" s="1"/>
  <c r="M163" i="18" s="1"/>
  <c r="R163" i="18" s="1"/>
  <c r="I177" i="18" s="1" a="1"/>
  <c r="I177" i="18" s="1"/>
  <c r="M177" i="18" s="1"/>
  <c r="R177" i="18" s="1"/>
  <c r="I200" i="18" s="1" a="1"/>
  <c r="I200" i="18" s="1"/>
  <c r="M200" i="18" s="1"/>
  <c r="R200" i="18" s="1"/>
  <c r="I205" i="18" s="1" a="1"/>
  <c r="I205" i="18" s="1"/>
  <c r="M205" i="18" s="1"/>
  <c r="R205" i="18" s="1"/>
  <c r="J125" i="18" a="1"/>
  <c r="J125" i="18" s="1"/>
  <c r="N125" i="18" s="1"/>
  <c r="S125" i="18" s="1"/>
  <c r="J215" i="18" a="1"/>
  <c r="J215" i="18" s="1"/>
  <c r="N215" i="18" s="1"/>
  <c r="S215" i="18" s="1"/>
  <c r="J211" i="18" a="1"/>
  <c r="J211" i="18" s="1"/>
  <c r="N211" i="18" s="1"/>
  <c r="S211" i="18" s="1"/>
  <c r="J297" i="18" a="1"/>
  <c r="J297" i="18" s="1"/>
  <c r="N297" i="18" s="1"/>
  <c r="S297" i="18" s="1"/>
  <c r="J131" i="18" a="1"/>
  <c r="J131" i="18" s="1"/>
  <c r="N131" i="18" s="1"/>
  <c r="S131" i="18" s="1"/>
  <c r="J154" i="18" a="1"/>
  <c r="J154" i="18" s="1"/>
  <c r="N154" i="18" s="1"/>
  <c r="S154" i="18" s="1"/>
  <c r="I204" i="18" a="1"/>
  <c r="I204" i="18" s="1"/>
  <c r="M204" i="18" s="1"/>
  <c r="R204" i="18" s="1"/>
  <c r="I123" i="18" a="1"/>
  <c r="I123" i="18" s="1"/>
  <c r="M123" i="18" s="1"/>
  <c r="R123" i="18" s="1"/>
  <c r="I297" i="18" a="1"/>
  <c r="I297" i="18" s="1"/>
  <c r="M297" i="18" s="1"/>
  <c r="R297" i="18" s="1"/>
  <c r="I215" i="18" a="1"/>
  <c r="I215" i="18" s="1"/>
  <c r="M215" i="18" s="1"/>
  <c r="R215" i="18" s="1"/>
  <c r="I131" i="18" a="1"/>
  <c r="I131" i="18" s="1"/>
  <c r="M131" i="18" s="1"/>
  <c r="R131" i="18" s="1"/>
  <c r="J163" i="18" l="1" a="1"/>
  <c r="J163" i="18" s="1"/>
  <c r="N163" i="18" s="1"/>
  <c r="S163" i="18" s="1"/>
  <c r="J318" i="18" a="1"/>
  <c r="J318" i="18" s="1"/>
  <c r="N318" i="18" s="1"/>
  <c r="S318" i="18" s="1"/>
  <c r="J135" i="18" a="1"/>
  <c r="J135" i="18" s="1"/>
  <c r="N135" i="18" s="1"/>
  <c r="S135" i="18" s="1"/>
  <c r="J248" i="18" a="1"/>
  <c r="J248" i="18" s="1"/>
  <c r="N248" i="18" s="1"/>
  <c r="S248" i="18" s="1"/>
  <c r="J239" i="18" a="1"/>
  <c r="J239" i="18" s="1"/>
  <c r="N239" i="18" s="1"/>
  <c r="S239" i="18" s="1"/>
  <c r="J137" i="18" a="1"/>
  <c r="J137" i="18" s="1"/>
  <c r="N137" i="18" s="1"/>
  <c r="S137" i="18" s="1"/>
  <c r="I135" i="18" a="1"/>
  <c r="I135" i="18" s="1"/>
  <c r="M135" i="18" s="1"/>
  <c r="R135" i="18" s="1"/>
  <c r="I219" i="18" a="1"/>
  <c r="I219" i="18" s="1"/>
  <c r="M219" i="18" s="1"/>
  <c r="R219" i="18" s="1"/>
  <c r="I239" i="18" a="1"/>
  <c r="I239" i="18" s="1"/>
  <c r="M239" i="18" s="1"/>
  <c r="R239" i="18" s="1"/>
  <c r="I318" i="18" a="1"/>
  <c r="I318" i="18" s="1"/>
  <c r="M318" i="18" s="1"/>
  <c r="I125" i="18" a="1"/>
  <c r="I125" i="18" s="1"/>
  <c r="M125" i="18" s="1"/>
  <c r="R125" i="18" s="1"/>
  <c r="I211" i="18" a="1"/>
  <c r="I211" i="18" s="1"/>
  <c r="M211" i="18" s="1"/>
  <c r="R211" i="18" s="1"/>
  <c r="R318" i="18" l="1"/>
  <c r="I349" i="18" s="1" a="1"/>
  <c r="I349" i="18" s="1"/>
  <c r="M349" i="18" s="1"/>
  <c r="R349" i="18" s="1"/>
  <c r="I412" i="18" s="1" a="1"/>
  <c r="I412" i="18" s="1"/>
  <c r="M412" i="18" s="1"/>
  <c r="R412" i="18" s="1"/>
  <c r="J269" i="18" a="1"/>
  <c r="J269" i="18" s="1"/>
  <c r="N269" i="18" s="1"/>
  <c r="S269" i="18" s="1"/>
  <c r="J139" i="18" a="1"/>
  <c r="J139" i="18" s="1"/>
  <c r="N139" i="18" s="1"/>
  <c r="S139" i="18" s="1"/>
  <c r="J276" i="18" a="1"/>
  <c r="J276" i="18" s="1"/>
  <c r="N276" i="18" s="1"/>
  <c r="S276" i="18" s="1"/>
  <c r="J138" i="18" a="1"/>
  <c r="J138" i="18" s="1"/>
  <c r="N138" i="18" s="1"/>
  <c r="S138" i="18" s="1"/>
  <c r="J349" i="18" a="1"/>
  <c r="J349" i="18" s="1"/>
  <c r="N349" i="18" s="1"/>
  <c r="J177" i="18" a="1"/>
  <c r="J177" i="18" s="1"/>
  <c r="N177" i="18" s="1"/>
  <c r="S177" i="18" s="1"/>
  <c r="I248" i="18" a="1"/>
  <c r="I248" i="18" s="1"/>
  <c r="M248" i="18" s="1"/>
  <c r="R248" i="18" s="1"/>
  <c r="I137" i="18" a="1"/>
  <c r="I137" i="18" s="1"/>
  <c r="M137" i="18" s="1"/>
  <c r="R137" i="18" s="1"/>
  <c r="I241" i="18" a="1"/>
  <c r="I241" i="18" s="1"/>
  <c r="M241" i="18" s="1"/>
  <c r="R241" i="18" s="1"/>
  <c r="I276" i="18" a="1"/>
  <c r="I276" i="18" s="1"/>
  <c r="M276" i="18" s="1"/>
  <c r="R276" i="18" s="1"/>
  <c r="I138" i="18" a="1"/>
  <c r="I138" i="18" s="1"/>
  <c r="M138" i="18" s="1"/>
  <c r="R138" i="18" s="1"/>
  <c r="S349" i="18" l="1"/>
  <c r="J412" i="18" s="1" a="1"/>
  <c r="J412" i="18" s="1"/>
  <c r="J200" i="18" a="1"/>
  <c r="J200" i="18" s="1"/>
  <c r="N200" i="18" s="1"/>
  <c r="S200" i="18" s="1"/>
  <c r="J151" i="18" a="1"/>
  <c r="J151" i="18" s="1"/>
  <c r="N151" i="18" s="1"/>
  <c r="S151" i="18" s="1"/>
  <c r="J304" i="18" a="1"/>
  <c r="J304" i="18" s="1"/>
  <c r="N304" i="18" s="1"/>
  <c r="S304" i="18" s="1"/>
  <c r="J155" i="18" a="1"/>
  <c r="J155" i="18" s="1"/>
  <c r="N155" i="18" s="1"/>
  <c r="S155" i="18" s="1"/>
  <c r="J295" i="18" a="1"/>
  <c r="J295" i="18" s="1"/>
  <c r="N295" i="18" s="1"/>
  <c r="S295" i="18" s="1"/>
  <c r="I304" i="18" a="1"/>
  <c r="I304" i="18" s="1"/>
  <c r="M304" i="18" s="1"/>
  <c r="R304" i="18" s="1"/>
  <c r="I139" i="18" a="1"/>
  <c r="I139" i="18" s="1"/>
  <c r="M139" i="18" s="1"/>
  <c r="R139" i="18" s="1"/>
  <c r="I151" i="18" a="1"/>
  <c r="I151" i="18" s="1"/>
  <c r="M151" i="18" s="1"/>
  <c r="R151" i="18" s="1"/>
  <c r="I439" i="18" a="1"/>
  <c r="I439" i="18" s="1"/>
  <c r="I285" i="18" a="1"/>
  <c r="I285" i="18" s="1"/>
  <c r="M285" i="18" s="1"/>
  <c r="R285" i="18" s="1"/>
  <c r="I269" i="18" a="1"/>
  <c r="I269" i="18" s="1"/>
  <c r="M269" i="18" s="1"/>
  <c r="R269" i="18" s="1"/>
  <c r="J347" i="18" l="1" a="1"/>
  <c r="J347" i="18" s="1"/>
  <c r="N347" i="18" s="1"/>
  <c r="S347" i="18" s="1"/>
  <c r="J309" i="18" a="1"/>
  <c r="J309" i="18" s="1"/>
  <c r="N309" i="18" s="1"/>
  <c r="S309" i="18" s="1"/>
  <c r="J184" i="18" a="1"/>
  <c r="J184" i="18" s="1"/>
  <c r="N184" i="18" s="1"/>
  <c r="S184" i="18" s="1"/>
  <c r="J156" i="18" a="1"/>
  <c r="J156" i="18" s="1"/>
  <c r="N156" i="18" s="1"/>
  <c r="S156" i="18" s="1"/>
  <c r="J205" i="18" a="1"/>
  <c r="J205" i="18" s="1"/>
  <c r="N205" i="18" s="1"/>
  <c r="S205" i="18" s="1"/>
  <c r="I295" i="18" a="1"/>
  <c r="I295" i="18" s="1"/>
  <c r="M295" i="18" s="1"/>
  <c r="R295" i="18" s="1"/>
  <c r="I156" i="18" a="1"/>
  <c r="I156" i="18" s="1"/>
  <c r="M156" i="18" s="1"/>
  <c r="R156" i="18" s="1"/>
  <c r="I323" i="18" a="1"/>
  <c r="I323" i="18" s="1"/>
  <c r="M323" i="18" s="1"/>
  <c r="R323" i="18" s="1"/>
  <c r="I155" i="18" a="1"/>
  <c r="I155" i="18" s="1"/>
  <c r="M155" i="18" s="1"/>
  <c r="R155" i="18" s="1"/>
  <c r="I347" i="18" a="1"/>
  <c r="I347" i="18" s="1"/>
  <c r="M347" i="18" s="1"/>
  <c r="R347" i="18" s="1"/>
  <c r="J166" i="18" l="1" a="1"/>
  <c r="J166" i="18" s="1"/>
  <c r="N166" i="18" s="1"/>
  <c r="S166" i="18" s="1"/>
  <c r="J344" i="18" a="1"/>
  <c r="J344" i="18" s="1"/>
  <c r="N344" i="18" s="1"/>
  <c r="J219" i="18" a="1"/>
  <c r="J219" i="18" s="1"/>
  <c r="N219" i="18" s="1"/>
  <c r="S219" i="18" s="1"/>
  <c r="J214" i="18" a="1"/>
  <c r="J214" i="18" s="1"/>
  <c r="N214" i="18" s="1"/>
  <c r="S214" i="18" s="1"/>
  <c r="J411" i="18" a="1"/>
  <c r="J411" i="18" s="1"/>
  <c r="N411" i="18" s="1"/>
  <c r="S411" i="18" s="1"/>
  <c r="I339" i="18" a="1"/>
  <c r="I339" i="18" s="1"/>
  <c r="M339" i="18" s="1"/>
  <c r="R339" i="18" s="1"/>
  <c r="I411" i="18" a="1"/>
  <c r="I411" i="18" s="1"/>
  <c r="M411" i="18" s="1"/>
  <c r="I184" i="18" a="1"/>
  <c r="I184" i="18" s="1"/>
  <c r="M184" i="18" s="1"/>
  <c r="R184" i="18" s="1"/>
  <c r="I166" i="18" a="1"/>
  <c r="I166" i="18" s="1"/>
  <c r="M166" i="18" s="1"/>
  <c r="R166" i="18" s="1"/>
  <c r="I309" i="18" a="1"/>
  <c r="I309" i="18" s="1"/>
  <c r="M309" i="18" s="1"/>
  <c r="R309" i="18" s="1"/>
  <c r="S344" i="18" l="1"/>
  <c r="J374" i="18" s="1" a="1"/>
  <c r="J374" i="18" s="1"/>
  <c r="N374" i="18" s="1"/>
  <c r="S374" i="18" s="1"/>
  <c r="J413" i="18" s="1" a="1"/>
  <c r="J413" i="18" s="1"/>
  <c r="N413" i="18" s="1"/>
  <c r="R411" i="18"/>
  <c r="I474" i="18" s="1" a="1"/>
  <c r="I474" i="18" s="1"/>
  <c r="N412" i="18"/>
  <c r="J474" i="18" a="1"/>
  <c r="J474" i="18" s="1"/>
  <c r="J245" i="18" a="1"/>
  <c r="J245" i="18" s="1"/>
  <c r="N245" i="18" s="1"/>
  <c r="S245" i="18" s="1"/>
  <c r="J241" i="18" a="1"/>
  <c r="J241" i="18" s="1"/>
  <c r="N241" i="18" s="1"/>
  <c r="S241" i="18" s="1"/>
  <c r="N375" i="18"/>
  <c r="S375" i="18" s="1"/>
  <c r="J181" i="18" a="1"/>
  <c r="J181" i="18" s="1"/>
  <c r="N181" i="18" s="1"/>
  <c r="S181" i="18" s="1"/>
  <c r="I344" i="18" a="1"/>
  <c r="I344" i="18" s="1"/>
  <c r="M344" i="18" s="1"/>
  <c r="R344" i="18" s="1"/>
  <c r="I181" i="18" a="1"/>
  <c r="I181" i="18" s="1"/>
  <c r="M181" i="18" s="1"/>
  <c r="I214" i="18" a="1"/>
  <c r="I214" i="18" s="1"/>
  <c r="M214" i="18" s="1"/>
  <c r="R214" i="18" s="1"/>
  <c r="I342" i="18" a="1"/>
  <c r="I342" i="18" s="1"/>
  <c r="M342" i="18" s="1"/>
  <c r="S413" i="18" l="1"/>
  <c r="J457" i="18" s="1" a="1"/>
  <c r="J457" i="18" s="1"/>
  <c r="S412" i="18"/>
  <c r="J439" i="18" s="1" a="1"/>
  <c r="J439" i="18" s="1"/>
  <c r="R342" i="18"/>
  <c r="I376" i="18" s="1" a="1"/>
  <c r="I376" i="18" s="1"/>
  <c r="M376" i="18" s="1"/>
  <c r="R181" i="18"/>
  <c r="I185" i="18" s="1" a="1"/>
  <c r="I185" i="18" s="1"/>
  <c r="M185" i="18" s="1"/>
  <c r="R185" i="18" s="1"/>
  <c r="I201" i="18" s="1" a="1"/>
  <c r="I201" i="18" s="1"/>
  <c r="M201" i="18" s="1"/>
  <c r="R201" i="18" s="1"/>
  <c r="J185" i="18" a="1"/>
  <c r="J185" i="18" s="1"/>
  <c r="N185" i="18" s="1"/>
  <c r="S185" i="18" s="1"/>
  <c r="J285" i="18" a="1"/>
  <c r="J285" i="18" s="1"/>
  <c r="N285" i="18" s="1"/>
  <c r="S285" i="18" s="1"/>
  <c r="J277" i="18" a="1"/>
  <c r="J277" i="18" s="1"/>
  <c r="N277" i="18" s="1"/>
  <c r="S277" i="18" s="1"/>
  <c r="N414" i="18"/>
  <c r="J456" i="18" a="1"/>
  <c r="J456" i="18" s="1"/>
  <c r="J391" i="18" a="1"/>
  <c r="J391" i="18" s="1"/>
  <c r="I245" i="18" a="1"/>
  <c r="I245" i="18" s="1"/>
  <c r="M245" i="18" s="1"/>
  <c r="R245" i="18" s="1"/>
  <c r="I374" i="18" a="1"/>
  <c r="I374" i="18" s="1"/>
  <c r="M374" i="18" s="1"/>
  <c r="N415" i="18" l="1"/>
  <c r="S415" i="18" s="1"/>
  <c r="S414" i="18"/>
  <c r="R374" i="18"/>
  <c r="I413" i="18" s="1" a="1"/>
  <c r="I413" i="18" s="1"/>
  <c r="M413" i="18" s="1"/>
  <c r="R376" i="18"/>
  <c r="I398" i="18" s="1" a="1"/>
  <c r="I398" i="18" s="1"/>
  <c r="J302" i="18" a="1"/>
  <c r="J302" i="18" s="1"/>
  <c r="N302" i="18" s="1"/>
  <c r="S302" i="18" s="1"/>
  <c r="J323" i="18" a="1"/>
  <c r="J323" i="18" s="1"/>
  <c r="N323" i="18" s="1"/>
  <c r="S323" i="18" s="1"/>
  <c r="J201" i="18" a="1"/>
  <c r="J201" i="18" s="1"/>
  <c r="N201" i="18" s="1"/>
  <c r="S201" i="18" s="1"/>
  <c r="N416" i="18"/>
  <c r="J602" i="18" a="1"/>
  <c r="J602" i="18" s="1"/>
  <c r="M414" i="18"/>
  <c r="I456" i="18" a="1"/>
  <c r="I456" i="18" s="1"/>
  <c r="I226" i="18" a="1"/>
  <c r="I226" i="18" s="1"/>
  <c r="M226" i="18" s="1"/>
  <c r="R226" i="18" s="1"/>
  <c r="I277" i="18" a="1"/>
  <c r="I277" i="18" s="1"/>
  <c r="M277" i="18" s="1"/>
  <c r="R277" i="18" s="1"/>
  <c r="J604" i="18" l="1" a="1"/>
  <c r="J604" i="18" s="1"/>
  <c r="S416" i="18"/>
  <c r="M415" i="18"/>
  <c r="R415" i="18" s="1"/>
  <c r="R414" i="18"/>
  <c r="R413" i="18"/>
  <c r="I457" i="18" s="1" a="1"/>
  <c r="I457" i="18" s="1"/>
  <c r="J226" i="18" a="1"/>
  <c r="J226" i="18" s="1"/>
  <c r="N226" i="18" s="1"/>
  <c r="S226" i="18" s="1"/>
  <c r="J339" i="18" a="1"/>
  <c r="J339" i="18" s="1"/>
  <c r="N339" i="18" s="1"/>
  <c r="S339" i="18" s="1"/>
  <c r="J369" i="18" a="1"/>
  <c r="J369" i="18" s="1"/>
  <c r="N369" i="18" s="1"/>
  <c r="N417" i="18"/>
  <c r="S417" i="18" s="1"/>
  <c r="J603" i="18" a="1"/>
  <c r="J603" i="18" s="1"/>
  <c r="I302" i="18" a="1"/>
  <c r="I302" i="18" s="1"/>
  <c r="M302" i="18" s="1"/>
  <c r="R302" i="18" s="1"/>
  <c r="I244" i="18" a="1"/>
  <c r="I244" i="18" s="1"/>
  <c r="M244" i="18" s="1"/>
  <c r="R244" i="18" s="1"/>
  <c r="M416" i="18"/>
  <c r="I602" i="18" a="1"/>
  <c r="I602" i="18" s="1"/>
  <c r="S369" i="18" l="1"/>
  <c r="J397" i="18" s="1" a="1"/>
  <c r="J397" i="18" s="1"/>
  <c r="I604" i="18" a="1"/>
  <c r="I604" i="18" s="1"/>
  <c r="R416" i="18"/>
  <c r="J342" i="18" a="1"/>
  <c r="J342" i="18" s="1"/>
  <c r="N342" i="18" s="1"/>
  <c r="J244" i="18" a="1"/>
  <c r="J244" i="18" s="1"/>
  <c r="N244" i="18" s="1"/>
  <c r="S244" i="18" s="1"/>
  <c r="N418" i="18"/>
  <c r="S418" i="18" s="1"/>
  <c r="J599" i="18" a="1"/>
  <c r="J599" i="18" s="1"/>
  <c r="I280" i="18" a="1"/>
  <c r="I280" i="18" s="1"/>
  <c r="M280" i="18" s="1"/>
  <c r="R280" i="18" s="1"/>
  <c r="I369" i="18" a="1"/>
  <c r="I369" i="18" s="1"/>
  <c r="M369" i="18" s="1"/>
  <c r="M417" i="18"/>
  <c r="R417" i="18" s="1"/>
  <c r="I603" i="18" a="1"/>
  <c r="I603" i="18" s="1"/>
  <c r="S342" i="18" l="1"/>
  <c r="J376" i="18" s="1" a="1"/>
  <c r="J376" i="18" s="1"/>
  <c r="N376" i="18" s="1"/>
  <c r="R369" i="18"/>
  <c r="I397" i="18" s="1" a="1"/>
  <c r="I397" i="18" s="1"/>
  <c r="J280" i="18" a="1"/>
  <c r="J280" i="18" s="1"/>
  <c r="N280" i="18" s="1"/>
  <c r="S280" i="18" s="1"/>
  <c r="J726" i="18" a="1"/>
  <c r="J726" i="18" s="1"/>
  <c r="I287" i="18" a="1"/>
  <c r="I287" i="18" s="1"/>
  <c r="M287" i="18" s="1"/>
  <c r="R287" i="18" s="1"/>
  <c r="M418" i="18"/>
  <c r="I599" i="18" a="1"/>
  <c r="I599" i="18" s="1"/>
  <c r="S376" i="18" l="1"/>
  <c r="J398" i="18" s="1" a="1"/>
  <c r="J398" i="18" s="1"/>
  <c r="I726" i="18" a="1"/>
  <c r="I726" i="18" s="1"/>
  <c r="R418" i="18"/>
  <c r="J287" i="18" a="1"/>
  <c r="J287" i="18" s="1"/>
  <c r="N287" i="18" s="1"/>
  <c r="S287" i="18" s="1"/>
  <c r="I303" i="18" a="1"/>
  <c r="I303" i="18" s="1"/>
  <c r="M303" i="18" s="1"/>
  <c r="R303" i="18" s="1"/>
  <c r="J303" i="18" l="1" a="1"/>
  <c r="J303" i="18" s="1"/>
  <c r="N303" i="18" s="1"/>
  <c r="S303" i="18" s="1"/>
  <c r="I321" i="18" a="1"/>
  <c r="I321" i="18" s="1"/>
  <c r="M321" i="18" s="1"/>
  <c r="R321" i="18" s="1"/>
  <c r="J321" i="18" l="1" a="1"/>
  <c r="J321" i="18" s="1"/>
  <c r="N321" i="18" s="1"/>
  <c r="S321" i="18" s="1"/>
  <c r="I368" i="18" a="1"/>
  <c r="I368" i="18" s="1"/>
  <c r="M368" i="18" s="1"/>
  <c r="R368" i="18" s="1"/>
  <c r="J368" i="18" l="1" a="1"/>
  <c r="J368" i="18" s="1"/>
  <c r="N368" i="18" s="1"/>
  <c r="S368" i="18" s="1"/>
  <c r="I371" i="18" a="1"/>
  <c r="I371" i="18" s="1"/>
  <c r="M371" i="18" s="1"/>
  <c r="R371" i="18" s="1"/>
  <c r="J371" i="18" l="1" a="1"/>
  <c r="J371" i="18" s="1"/>
  <c r="N371" i="18" s="1"/>
  <c r="I389" i="18" a="1"/>
  <c r="I389" i="18" s="1"/>
  <c r="M389" i="18" s="1"/>
  <c r="R389" i="18" s="1"/>
  <c r="S371" i="18" l="1"/>
  <c r="J389" i="18" s="1" a="1"/>
  <c r="J389" i="18" s="1"/>
  <c r="N389" i="18" s="1"/>
  <c r="S389" i="18" s="1"/>
  <c r="J455" i="18" s="1" a="1"/>
  <c r="J455" i="18" s="1"/>
  <c r="N390" i="18"/>
  <c r="M390" i="18"/>
  <c r="I455" i="18" a="1"/>
  <c r="I455" i="18" s="1"/>
  <c r="S390" i="18" l="1"/>
  <c r="J484" i="18" s="1" a="1"/>
  <c r="J484" i="18" s="1"/>
  <c r="R390" i="18"/>
  <c r="I484" i="18" s="1" a="1"/>
  <c r="I484" i="18" s="1"/>
  <c r="N391" i="18"/>
  <c r="S391" i="18" s="1"/>
  <c r="M391" i="18"/>
  <c r="R391" i="18" s="1"/>
  <c r="N392" i="18" l="1"/>
  <c r="J519" i="18" a="1"/>
  <c r="J519" i="18" s="1"/>
  <c r="M392" i="18"/>
  <c r="I519" i="18" a="1"/>
  <c r="I519" i="18" s="1"/>
  <c r="J448" i="18" l="1" a="1"/>
  <c r="J448" i="18" s="1"/>
  <c r="S392" i="18"/>
  <c r="R392" i="18"/>
  <c r="I448" i="18" s="1" a="1"/>
  <c r="I448" i="18" s="1"/>
  <c r="N397" i="18"/>
  <c r="J447" i="18" a="1"/>
  <c r="J447" i="18" s="1"/>
  <c r="M397" i="18"/>
  <c r="I447" i="18" a="1"/>
  <c r="I447" i="18" s="1"/>
  <c r="S397" i="18" l="1"/>
  <c r="J422" i="18" s="1" a="1"/>
  <c r="J422" i="18" s="1"/>
  <c r="R397" i="18"/>
  <c r="I422" i="18" s="1" a="1"/>
  <c r="I422" i="18" s="1"/>
  <c r="N398" i="18"/>
  <c r="S398" i="18" s="1"/>
  <c r="J419" i="18" a="1"/>
  <c r="J419" i="18" s="1"/>
  <c r="N419" i="18" s="1"/>
  <c r="S419" i="18" s="1"/>
  <c r="M398" i="18"/>
  <c r="R398" i="18" s="1"/>
  <c r="I419" i="18" a="1"/>
  <c r="I419" i="18" s="1"/>
  <c r="M419" i="18" s="1"/>
  <c r="R419" i="18" s="1"/>
  <c r="N420" i="18" l="1"/>
  <c r="S420" i="18" s="1"/>
  <c r="N399" i="18"/>
  <c r="S399" i="18" s="1"/>
  <c r="J426" i="18" a="1"/>
  <c r="J426" i="18" s="1"/>
  <c r="M420" i="18"/>
  <c r="R420" i="18" s="1"/>
  <c r="M399" i="18"/>
  <c r="I426" i="18" a="1"/>
  <c r="I426" i="18" s="1"/>
  <c r="R399" i="18" l="1"/>
  <c r="I404" i="18" s="1" a="1"/>
  <c r="I404" i="18" s="1"/>
  <c r="M404" i="18" s="1"/>
  <c r="R404" i="18" s="1"/>
  <c r="N400" i="18"/>
  <c r="S400" i="18" s="1"/>
  <c r="J404" i="18" a="1"/>
  <c r="J404" i="18" s="1"/>
  <c r="N404" i="18" s="1"/>
  <c r="S404" i="18" s="1"/>
  <c r="N421" i="18"/>
  <c r="S421" i="18" s="1"/>
  <c r="J470" i="18" a="1"/>
  <c r="J470" i="18" s="1"/>
  <c r="M421" i="18"/>
  <c r="R421" i="18" s="1"/>
  <c r="I470" i="18" a="1"/>
  <c r="I470" i="18" s="1"/>
  <c r="M422" i="18" l="1"/>
  <c r="I472" i="18" a="1"/>
  <c r="I472" i="18" s="1"/>
  <c r="N422" i="18"/>
  <c r="J472" i="18" a="1"/>
  <c r="J472" i="18" s="1"/>
  <c r="N423" i="18"/>
  <c r="S423" i="18" s="1"/>
  <c r="N407" i="18"/>
  <c r="J451" i="18" a="1"/>
  <c r="J451" i="18" s="1"/>
  <c r="M423" i="18"/>
  <c r="R423" i="18" s="1"/>
  <c r="N408" i="18" l="1"/>
  <c r="S407" i="18"/>
  <c r="S422" i="18"/>
  <c r="J492" i="18" s="1" a="1"/>
  <c r="J492" i="18" s="1"/>
  <c r="R422" i="18"/>
  <c r="I492" i="18" s="1" a="1"/>
  <c r="I492" i="18" s="1"/>
  <c r="N424" i="18"/>
  <c r="S424" i="18" s="1"/>
  <c r="J461" i="18" a="1"/>
  <c r="J461" i="18" s="1"/>
  <c r="M424" i="18"/>
  <c r="R424" i="18" s="1"/>
  <c r="I461" i="18" a="1"/>
  <c r="I461" i="18" s="1"/>
  <c r="N409" i="18" l="1"/>
  <c r="S408" i="18"/>
  <c r="N425" i="18"/>
  <c r="M425" i="18"/>
  <c r="N426" i="18" l="1"/>
  <c r="S426" i="18" s="1"/>
  <c r="S425" i="18"/>
  <c r="N410" i="18"/>
  <c r="S410" i="18" s="1"/>
  <c r="S409" i="18"/>
  <c r="M426" i="18"/>
  <c r="R426" i="18" s="1"/>
  <c r="I464" i="18" s="1" a="1"/>
  <c r="I464" i="18" s="1"/>
  <c r="R425" i="18"/>
  <c r="N427" i="18"/>
  <c r="S427" i="18" s="1"/>
  <c r="J464" i="18" a="1"/>
  <c r="J464" i="18" s="1"/>
  <c r="M427" i="18"/>
  <c r="R427" i="18" s="1"/>
  <c r="N428" i="18" l="1"/>
  <c r="M428" i="18"/>
  <c r="S428" i="18" l="1"/>
  <c r="J482" i="18" s="1" a="1"/>
  <c r="J482" i="18" s="1"/>
  <c r="R428" i="18"/>
  <c r="I482" i="18" s="1" a="1"/>
  <c r="I482" i="18" s="1"/>
  <c r="N429" i="18"/>
  <c r="J481" i="18" a="1"/>
  <c r="J481" i="18" s="1"/>
  <c r="M429" i="18"/>
  <c r="I481" i="18" a="1"/>
  <c r="I481" i="18" s="1"/>
  <c r="S429" i="18" l="1"/>
  <c r="J487" i="18" s="1" a="1"/>
  <c r="J487" i="18" s="1"/>
  <c r="R429" i="18"/>
  <c r="I487" i="18" s="1" a="1"/>
  <c r="I487" i="18" s="1"/>
  <c r="N430" i="18"/>
  <c r="J486" i="18" a="1"/>
  <c r="J486" i="18" s="1"/>
  <c r="M430" i="18"/>
  <c r="I486" i="18" a="1"/>
  <c r="I486" i="18" s="1"/>
  <c r="N431" i="18" l="1"/>
  <c r="S430" i="18"/>
  <c r="M431" i="18"/>
  <c r="R430" i="18"/>
  <c r="N433" i="18"/>
  <c r="S433" i="18" s="1"/>
  <c r="M433" i="18"/>
  <c r="R433" i="18" s="1"/>
  <c r="N432" i="18" l="1"/>
  <c r="S432" i="18" s="1"/>
  <c r="J485" i="18" s="1" a="1"/>
  <c r="J485" i="18" s="1"/>
  <c r="S431" i="18"/>
  <c r="M432" i="18"/>
  <c r="R432" i="18" s="1"/>
  <c r="I485" i="18" s="1" a="1"/>
  <c r="I485" i="18" s="1"/>
  <c r="R431" i="18"/>
  <c r="N434" i="18"/>
  <c r="M434" i="18"/>
  <c r="S434" i="18" l="1"/>
  <c r="J499" i="18" s="1" a="1"/>
  <c r="J499" i="18" s="1"/>
  <c r="R434" i="18"/>
  <c r="I499" i="18" s="1" a="1"/>
  <c r="I499" i="18" s="1"/>
  <c r="N435" i="18"/>
  <c r="M435" i="18"/>
  <c r="J646" i="18" l="1" a="1"/>
  <c r="J646" i="18" s="1"/>
  <c r="S435" i="18"/>
  <c r="I646" i="18" a="1"/>
  <c r="I646" i="18" s="1"/>
  <c r="R435" i="18"/>
  <c r="N436" i="18"/>
  <c r="S436" i="18" s="1"/>
  <c r="J644" i="18" a="1"/>
  <c r="J644" i="18" s="1"/>
  <c r="M436" i="18"/>
  <c r="R436" i="18" s="1"/>
  <c r="I644" i="18" a="1"/>
  <c r="I644" i="18" s="1"/>
  <c r="N437" i="18" l="1"/>
  <c r="J576" i="18" a="1"/>
  <c r="J576" i="18" s="1"/>
  <c r="M437" i="18"/>
  <c r="I576" i="18" a="1"/>
  <c r="I576" i="18" s="1"/>
  <c r="N438" i="18" l="1"/>
  <c r="S438" i="18" s="1"/>
  <c r="S437" i="18"/>
  <c r="M438" i="18"/>
  <c r="R438" i="18" s="1"/>
  <c r="R437" i="18"/>
  <c r="N439" i="18"/>
  <c r="S439" i="18" s="1"/>
  <c r="M439" i="18"/>
  <c r="R439" i="18" s="1"/>
  <c r="N440" i="18" l="1"/>
  <c r="J446" i="18" a="1"/>
  <c r="J446" i="18" s="1"/>
  <c r="M440" i="18"/>
  <c r="I446" i="18" a="1"/>
  <c r="I446" i="18" s="1"/>
  <c r="N441" i="18" l="1"/>
  <c r="S441" i="18" s="1"/>
  <c r="S440" i="18"/>
  <c r="M441" i="18"/>
  <c r="R441" i="18" s="1"/>
  <c r="R440" i="18"/>
  <c r="N442" i="18"/>
  <c r="M442" i="18"/>
  <c r="N443" i="18" l="1"/>
  <c r="S443" i="18" s="1"/>
  <c r="S442" i="18"/>
  <c r="N444" i="18"/>
  <c r="J752" i="18" a="1"/>
  <c r="J752" i="18" s="1"/>
  <c r="M443" i="18"/>
  <c r="R442" i="18"/>
  <c r="N446" i="18"/>
  <c r="S446" i="18" s="1"/>
  <c r="J549" i="18" a="1"/>
  <c r="J549" i="18" s="1"/>
  <c r="M446" i="18"/>
  <c r="R446" i="18" s="1"/>
  <c r="I549" i="18" a="1"/>
  <c r="I549" i="18" s="1"/>
  <c r="N445" i="18" l="1"/>
  <c r="S445" i="18" s="1"/>
  <c r="S444" i="18"/>
  <c r="M444" i="18"/>
  <c r="R443" i="18"/>
  <c r="I752" i="18" s="1" a="1"/>
  <c r="I752" i="18" s="1"/>
  <c r="N447" i="18"/>
  <c r="J488" i="18" a="1"/>
  <c r="J488" i="18" s="1"/>
  <c r="M447" i="18"/>
  <c r="I488" i="18" a="1"/>
  <c r="I488" i="18" s="1"/>
  <c r="S447" i="18" l="1"/>
  <c r="J518" i="18" s="1" a="1"/>
  <c r="J518" i="18" s="1"/>
  <c r="R447" i="18"/>
  <c r="I518" i="18" s="1" a="1"/>
  <c r="I518" i="18" s="1"/>
  <c r="M445" i="18"/>
  <c r="R445" i="18" s="1"/>
  <c r="R444" i="18"/>
  <c r="N448" i="18"/>
  <c r="S448" i="18" s="1"/>
  <c r="M448" i="18"/>
  <c r="R448" i="18" s="1"/>
  <c r="N449" i="18" l="1"/>
  <c r="M449" i="18"/>
  <c r="N450" i="18" l="1"/>
  <c r="S450" i="18" s="1"/>
  <c r="J478" i="18" s="1" a="1"/>
  <c r="J478" i="18" s="1"/>
  <c r="S449" i="18"/>
  <c r="M450" i="18"/>
  <c r="R450" i="18" s="1"/>
  <c r="I478" i="18" s="1" a="1"/>
  <c r="I478" i="18" s="1"/>
  <c r="R449" i="18"/>
  <c r="N451" i="18"/>
  <c r="M451" i="18"/>
  <c r="S451" i="18" l="1"/>
  <c r="J480" i="18" s="1" a="1"/>
  <c r="J480" i="18" s="1"/>
  <c r="R451" i="18"/>
  <c r="I480" i="18" s="1" a="1"/>
  <c r="I480" i="18" s="1"/>
  <c r="N452" i="18"/>
  <c r="J479" i="18" a="1"/>
  <c r="J479" i="18" s="1"/>
  <c r="M452" i="18"/>
  <c r="I479" i="18" a="1"/>
  <c r="I479" i="18" s="1"/>
  <c r="N453" i="18" l="1"/>
  <c r="S452" i="18"/>
  <c r="M453" i="18"/>
  <c r="R452" i="18"/>
  <c r="N455" i="18"/>
  <c r="S455" i="18" s="1"/>
  <c r="M455" i="18"/>
  <c r="R455" i="18" s="1"/>
  <c r="N454" i="18" l="1"/>
  <c r="S454" i="18" s="1"/>
  <c r="S453" i="18"/>
  <c r="M454" i="18"/>
  <c r="R454" i="18" s="1"/>
  <c r="R453" i="18"/>
  <c r="N456" i="18"/>
  <c r="S456" i="18" s="1"/>
  <c r="J477" i="18" a="1"/>
  <c r="J477" i="18" s="1"/>
  <c r="M456" i="18"/>
  <c r="R456" i="18" s="1"/>
  <c r="I477" i="18" a="1"/>
  <c r="I477" i="18" s="1"/>
  <c r="N457" i="18" l="1"/>
  <c r="M457" i="18"/>
  <c r="N458" i="18" l="1"/>
  <c r="S458" i="18" s="1"/>
  <c r="S457" i="18"/>
  <c r="J490" i="18" s="1" a="1"/>
  <c r="J490" i="18" s="1"/>
  <c r="M458" i="18"/>
  <c r="R458" i="18" s="1"/>
  <c r="R457" i="18"/>
  <c r="I490" i="18" s="1" a="1"/>
  <c r="I490" i="18" s="1"/>
  <c r="N459" i="18"/>
  <c r="S459" i="18" s="1"/>
  <c r="J496" i="18" a="1"/>
  <c r="J496" i="18" s="1"/>
  <c r="M459" i="18"/>
  <c r="R459" i="18" s="1"/>
  <c r="I496" i="18" a="1"/>
  <c r="I496" i="18" s="1"/>
  <c r="I460" i="18" l="1" a="1"/>
  <c r="I460" i="18" s="1"/>
  <c r="M460" i="18" s="1"/>
  <c r="R460" i="18" s="1"/>
  <c r="J460" i="18" a="1"/>
  <c r="J460" i="18" s="1"/>
  <c r="N460" i="18" s="1"/>
  <c r="S460" i="18" s="1"/>
  <c r="N461" i="18"/>
  <c r="S461" i="18" s="1"/>
  <c r="J564" i="18" a="1"/>
  <c r="J564" i="18" s="1"/>
  <c r="M461" i="18"/>
  <c r="R461" i="18" s="1"/>
  <c r="I564" i="18" a="1"/>
  <c r="I564" i="18" s="1"/>
  <c r="N462" i="18" l="1"/>
  <c r="S462" i="18" s="1"/>
  <c r="M462" i="18"/>
  <c r="R462" i="18" s="1"/>
  <c r="N463" i="18" l="1"/>
  <c r="S463" i="18" s="1"/>
  <c r="J528" i="18" a="1"/>
  <c r="J528" i="18" s="1"/>
  <c r="M463" i="18"/>
  <c r="R463" i="18" s="1"/>
  <c r="I528" i="18" a="1"/>
  <c r="I528" i="18" s="1"/>
  <c r="N464" i="18" l="1"/>
  <c r="S464" i="18" s="1"/>
  <c r="J580" i="18" a="1"/>
  <c r="J580" i="18" s="1"/>
  <c r="M464" i="18"/>
  <c r="R464" i="18" s="1"/>
  <c r="I580" i="18" a="1"/>
  <c r="I580" i="18" s="1"/>
  <c r="N465" i="18" l="1"/>
  <c r="S465" i="18" s="1"/>
  <c r="J476" i="18" a="1"/>
  <c r="J476" i="18" s="1"/>
  <c r="M465" i="18"/>
  <c r="R465" i="18" s="1"/>
  <c r="I476" i="18" a="1"/>
  <c r="I476" i="18" s="1"/>
  <c r="N466" i="18" l="1"/>
  <c r="M466" i="18"/>
  <c r="N467" i="18" l="1"/>
  <c r="S467" i="18" s="1"/>
  <c r="S466" i="18"/>
  <c r="M467" i="18"/>
  <c r="R467" i="18" s="1"/>
  <c r="I582" i="18" s="1" a="1"/>
  <c r="I582" i="18" s="1"/>
  <c r="R466" i="18"/>
  <c r="N468" i="18"/>
  <c r="J582" i="18" a="1"/>
  <c r="J582" i="18" s="1"/>
  <c r="M468" i="18"/>
  <c r="N469" i="18" l="1"/>
  <c r="S469" i="18" s="1"/>
  <c r="S468" i="18"/>
  <c r="M469" i="18"/>
  <c r="R469" i="18" s="1"/>
  <c r="R468" i="18"/>
  <c r="N470" i="18"/>
  <c r="S470" i="18" s="1"/>
  <c r="J589" i="18" a="1"/>
  <c r="J589" i="18" s="1"/>
  <c r="M470" i="18"/>
  <c r="R470" i="18" s="1"/>
  <c r="I589" i="18" a="1"/>
  <c r="I589" i="18" s="1"/>
  <c r="N471" i="18" l="1"/>
  <c r="M471" i="18"/>
  <c r="N472" i="18" l="1"/>
  <c r="S471" i="18"/>
  <c r="M472" i="18"/>
  <c r="R471" i="18"/>
  <c r="M473" i="18"/>
  <c r="N473" i="18"/>
  <c r="N475" i="18"/>
  <c r="S475" i="18" s="1"/>
  <c r="M475" i="18"/>
  <c r="R475" i="18" s="1"/>
  <c r="N474" i="18" l="1"/>
  <c r="S473" i="18"/>
  <c r="S472" i="18"/>
  <c r="J502" i="18" s="1" a="1"/>
  <c r="J502" i="18" s="1"/>
  <c r="M474" i="18"/>
  <c r="R473" i="18"/>
  <c r="R472" i="18"/>
  <c r="I502" i="18" s="1" a="1"/>
  <c r="I502" i="18" s="1"/>
  <c r="N496" i="18"/>
  <c r="N476" i="18"/>
  <c r="J524" i="18" a="1"/>
  <c r="J524" i="18" s="1"/>
  <c r="M476" i="18"/>
  <c r="I524" i="18" a="1"/>
  <c r="I524" i="18" s="1"/>
  <c r="J500" i="18" l="1" a="1"/>
  <c r="J500" i="18" s="1"/>
  <c r="S476" i="18"/>
  <c r="S496" i="18"/>
  <c r="J517" i="18" s="1" a="1"/>
  <c r="J517" i="18" s="1"/>
  <c r="J497" i="18" a="1"/>
  <c r="J497" i="18" s="1"/>
  <c r="N497" i="18" s="1"/>
  <c r="S497" i="18" s="1"/>
  <c r="S474" i="18"/>
  <c r="I500" i="18" a="1"/>
  <c r="I500" i="18" s="1"/>
  <c r="R476" i="18"/>
  <c r="I498" i="18" s="1" a="1"/>
  <c r="I498" i="18" s="1"/>
  <c r="I497" i="18" a="1"/>
  <c r="I497" i="18" s="1"/>
  <c r="R474" i="18"/>
  <c r="N477" i="18"/>
  <c r="S477" i="18" s="1"/>
  <c r="J498" i="18" a="1"/>
  <c r="J498" i="18" s="1"/>
  <c r="M477" i="18"/>
  <c r="R477" i="18" s="1"/>
  <c r="N498" i="18" l="1"/>
  <c r="S498" i="18" s="1"/>
  <c r="N478" i="18"/>
  <c r="S478" i="18" s="1"/>
  <c r="J493" i="18" a="1"/>
  <c r="J493" i="18" s="1"/>
  <c r="M478" i="18"/>
  <c r="R478" i="18" s="1"/>
  <c r="I493" i="18" a="1"/>
  <c r="I493" i="18" s="1"/>
  <c r="N479" i="18" l="1"/>
  <c r="S479" i="18" s="1"/>
  <c r="J553" i="18" a="1"/>
  <c r="J553" i="18" s="1"/>
  <c r="N499" i="18"/>
  <c r="S499" i="18" s="1"/>
  <c r="M479" i="18"/>
  <c r="R479" i="18" s="1"/>
  <c r="I553" i="18" a="1"/>
  <c r="I553" i="18" s="1"/>
  <c r="N500" i="18" l="1"/>
  <c r="S500" i="18" s="1"/>
  <c r="J671" i="18" a="1"/>
  <c r="J671" i="18" s="1"/>
  <c r="N480" i="18"/>
  <c r="S480" i="18" s="1"/>
  <c r="J543" i="18" a="1"/>
  <c r="J543" i="18" s="1"/>
  <c r="M480" i="18"/>
  <c r="R480" i="18" s="1"/>
  <c r="I543" i="18" a="1"/>
  <c r="I543" i="18" s="1"/>
  <c r="N481" i="18" l="1"/>
  <c r="S481" i="18" s="1"/>
  <c r="M481" i="18"/>
  <c r="R481" i="18" s="1"/>
  <c r="N482" i="18" l="1"/>
  <c r="M482" i="18"/>
  <c r="R482" i="18" s="1"/>
  <c r="I501" i="18" s="1" a="1"/>
  <c r="I501" i="18" s="1"/>
  <c r="J503" i="18" l="1" a="1"/>
  <c r="J503" i="18" s="1"/>
  <c r="S482" i="18"/>
  <c r="J501" i="18" s="1" a="1"/>
  <c r="J501" i="18" s="1"/>
  <c r="N501" i="18" s="1"/>
  <c r="S501" i="18" s="1"/>
  <c r="N502" i="18"/>
  <c r="S502" i="18" s="1"/>
  <c r="N483" i="18"/>
  <c r="S483" i="18" s="1"/>
  <c r="M483" i="18"/>
  <c r="N484" i="18" l="1"/>
  <c r="J905" i="18" a="1"/>
  <c r="J905" i="18" s="1"/>
  <c r="M484" i="18"/>
  <c r="R484" i="18" s="1"/>
  <c r="I574" i="18" s="1" a="1"/>
  <c r="I574" i="18" s="1"/>
  <c r="R483" i="18"/>
  <c r="I905" i="18" s="1" a="1"/>
  <c r="I905" i="18" s="1"/>
  <c r="N485" i="18"/>
  <c r="S485" i="18" s="1"/>
  <c r="J511" i="18" a="1"/>
  <c r="J511" i="18" s="1"/>
  <c r="N503" i="18"/>
  <c r="J642" i="18" a="1"/>
  <c r="J642" i="18" s="1"/>
  <c r="M485" i="18"/>
  <c r="R485" i="18" s="1"/>
  <c r="I511" i="18" a="1"/>
  <c r="I511" i="18" s="1"/>
  <c r="J546" i="18" l="1" a="1"/>
  <c r="J546" i="18" s="1"/>
  <c r="S503" i="18"/>
  <c r="J574" i="18" a="1"/>
  <c r="J574" i="18" s="1"/>
  <c r="S484" i="18"/>
  <c r="N504" i="18"/>
  <c r="S504" i="18" s="1"/>
  <c r="J581" i="18" a="1"/>
  <c r="J581" i="18" s="1"/>
  <c r="N486" i="18"/>
  <c r="S486" i="18" s="1"/>
  <c r="M486" i="18"/>
  <c r="R486" i="18" s="1"/>
  <c r="J505" i="18" l="1" a="1"/>
  <c r="J505" i="18" s="1"/>
  <c r="N505" i="18" s="1"/>
  <c r="N487" i="18"/>
  <c r="S487" i="18" s="1"/>
  <c r="J614" i="18" a="1"/>
  <c r="J614" i="18" s="1"/>
  <c r="J509" i="18" a="1"/>
  <c r="J509" i="18" s="1"/>
  <c r="M487" i="18"/>
  <c r="R487" i="18" s="1"/>
  <c r="I614" i="18" a="1"/>
  <c r="I614" i="18" s="1"/>
  <c r="S505" i="18" l="1"/>
  <c r="J506" i="18" s="1" a="1"/>
  <c r="J506" i="18" s="1"/>
  <c r="N506" i="18" s="1"/>
  <c r="S506" i="18" s="1"/>
  <c r="I532" i="18" a="1"/>
  <c r="I532" i="18" s="1"/>
  <c r="I534" i="18" a="1"/>
  <c r="I534" i="18" s="1"/>
  <c r="J532" i="18" a="1"/>
  <c r="J532" i="18" s="1"/>
  <c r="J534" i="18" a="1"/>
  <c r="J534" i="18" s="1"/>
  <c r="J533" i="18" a="1"/>
  <c r="J533" i="18" s="1"/>
  <c r="N488" i="18"/>
  <c r="S488" i="18" s="1"/>
  <c r="J615" i="18" a="1"/>
  <c r="J615" i="18" s="1"/>
  <c r="M488" i="18"/>
  <c r="R488" i="18" s="1"/>
  <c r="I615" i="18" a="1"/>
  <c r="I615" i="18" s="1"/>
  <c r="N489" i="18" l="1"/>
  <c r="S489" i="18" s="1"/>
  <c r="J523" i="18" a="1"/>
  <c r="J523" i="18" s="1"/>
  <c r="J529" i="18" a="1"/>
  <c r="J529" i="18" s="1"/>
  <c r="M489" i="18"/>
  <c r="R489" i="18" s="1"/>
  <c r="I523" i="18" a="1"/>
  <c r="I523" i="18" s="1"/>
  <c r="N490" i="18" l="1"/>
  <c r="S490" i="18" s="1"/>
  <c r="M490" i="18"/>
  <c r="R490" i="18" s="1"/>
  <c r="N491" i="18" l="1"/>
  <c r="J590" i="18" a="1"/>
  <c r="J590" i="18" s="1"/>
  <c r="M491" i="18"/>
  <c r="I590" i="18" a="1"/>
  <c r="I590" i="18" s="1"/>
  <c r="N492" i="18" l="1"/>
  <c r="S492" i="18" s="1"/>
  <c r="S491" i="18"/>
  <c r="M492" i="18"/>
  <c r="R492" i="18" s="1"/>
  <c r="I575" i="18" s="1" a="1"/>
  <c r="I575" i="18" s="1"/>
  <c r="R491" i="18"/>
  <c r="I494" i="18" a="1"/>
  <c r="I494" i="18" s="1"/>
  <c r="J494" i="18" a="1"/>
  <c r="J494" i="18" s="1"/>
  <c r="N494" i="18" s="1"/>
  <c r="S494" i="18" s="1"/>
  <c r="J575" i="18" a="1"/>
  <c r="J575" i="18" s="1"/>
  <c r="J515" i="18" a="1"/>
  <c r="J515" i="18" s="1"/>
  <c r="N493" i="18"/>
  <c r="S493" i="18" s="1"/>
  <c r="M493" i="18"/>
  <c r="I495" i="18" l="1" a="1"/>
  <c r="I495" i="18" s="1"/>
  <c r="R493" i="18"/>
  <c r="J495" i="18" a="1"/>
  <c r="J495" i="18" s="1"/>
  <c r="N495" i="18" s="1"/>
  <c r="J578" i="18" a="1"/>
  <c r="J578" i="18" s="1"/>
  <c r="M494" i="18"/>
  <c r="R494" i="18" s="1"/>
  <c r="S495" i="18" l="1"/>
  <c r="J541" i="18" s="1" a="1"/>
  <c r="J541" i="18" s="1"/>
  <c r="N507" i="18"/>
  <c r="J516" i="18" a="1"/>
  <c r="J516" i="18" s="1"/>
  <c r="M495" i="18"/>
  <c r="N508" i="18" l="1"/>
  <c r="S507" i="18"/>
  <c r="R495" i="18"/>
  <c r="I541" i="18" s="1" a="1"/>
  <c r="I541" i="18" s="1"/>
  <c r="N510" i="18"/>
  <c r="M496" i="18"/>
  <c r="N511" i="18" l="1"/>
  <c r="S511" i="18" s="1"/>
  <c r="J542" i="18" s="1" a="1"/>
  <c r="J542" i="18" s="1"/>
  <c r="S510" i="18"/>
  <c r="N509" i="18"/>
  <c r="S509" i="18" s="1"/>
  <c r="J547" i="18" s="1" a="1"/>
  <c r="J547" i="18" s="1"/>
  <c r="S508" i="18"/>
  <c r="R496" i="18"/>
  <c r="I517" i="18" s="1" a="1"/>
  <c r="I517" i="18" s="1"/>
  <c r="N512" i="18"/>
  <c r="S512" i="18" s="1"/>
  <c r="M497" i="18"/>
  <c r="R497" i="18" s="1"/>
  <c r="N513" i="18" l="1"/>
  <c r="M498" i="18"/>
  <c r="R498" i="18" s="1"/>
  <c r="J742" i="18" l="1" a="1"/>
  <c r="J742" i="18" s="1"/>
  <c r="N742" i="18" s="1"/>
  <c r="S742" i="18" s="1"/>
  <c r="S513" i="18"/>
  <c r="N514" i="18"/>
  <c r="I515" i="18" a="1"/>
  <c r="I515" i="18" s="1"/>
  <c r="N516" i="18"/>
  <c r="M499" i="18"/>
  <c r="R499" i="18" s="1"/>
  <c r="J551" i="18" l="1" a="1"/>
  <c r="J551" i="18" s="1"/>
  <c r="S516" i="18"/>
  <c r="N515" i="18"/>
  <c r="S515" i="18" s="1"/>
  <c r="S514" i="18"/>
  <c r="N517" i="18"/>
  <c r="J552" i="18" a="1"/>
  <c r="J552" i="18" s="1"/>
  <c r="M500" i="18"/>
  <c r="R500" i="18" s="1"/>
  <c r="I671" i="18" a="1"/>
  <c r="I671" i="18" s="1"/>
  <c r="S517" i="18" l="1"/>
  <c r="J536" i="18" s="1" a="1"/>
  <c r="J536" i="18" s="1"/>
  <c r="M501" i="18"/>
  <c r="R501" i="18" s="1"/>
  <c r="N518" i="18"/>
  <c r="S518" i="18" s="1"/>
  <c r="J640" i="18" s="1" a="1"/>
  <c r="J640" i="18" s="1"/>
  <c r="M502" i="18"/>
  <c r="R502" i="18" s="1"/>
  <c r="N519" i="18" l="1"/>
  <c r="S519" i="18" s="1"/>
  <c r="J566" i="18" a="1"/>
  <c r="J566" i="18" s="1"/>
  <c r="M503" i="18"/>
  <c r="I642" i="18" a="1"/>
  <c r="I642" i="18" s="1"/>
  <c r="I546" i="18" l="1" a="1"/>
  <c r="I546" i="18" s="1"/>
  <c r="R503" i="18"/>
  <c r="N520" i="18"/>
  <c r="J527" i="18" a="1"/>
  <c r="J527" i="18" s="1"/>
  <c r="M504" i="18"/>
  <c r="I581" i="18" a="1"/>
  <c r="I581" i="18" s="1"/>
  <c r="N521" i="18" l="1"/>
  <c r="S520" i="18"/>
  <c r="M505" i="18"/>
  <c r="R505" i="18" s="1"/>
  <c r="R504" i="18"/>
  <c r="N522" i="18"/>
  <c r="J587" i="18" a="1"/>
  <c r="J587" i="18" s="1"/>
  <c r="M506" i="18"/>
  <c r="R506" i="18" s="1"/>
  <c r="I509" i="18" a="1"/>
  <c r="I509" i="18" s="1"/>
  <c r="N523" i="18" l="1"/>
  <c r="S522" i="18"/>
  <c r="S521" i="18"/>
  <c r="J586" i="18" s="1" a="1"/>
  <c r="J586" i="18" s="1"/>
  <c r="N524" i="18"/>
  <c r="S524" i="18" s="1"/>
  <c r="J550" i="18" a="1"/>
  <c r="J550" i="18" s="1"/>
  <c r="I533" i="18" a="1"/>
  <c r="I533" i="18" s="1"/>
  <c r="S523" i="18" l="1"/>
  <c r="J548" i="18" s="1" a="1"/>
  <c r="J548" i="18" s="1"/>
  <c r="N525" i="18"/>
  <c r="N526" i="18" s="1"/>
  <c r="I529" i="18" a="1"/>
  <c r="I529" i="18" s="1"/>
  <c r="N527" i="18" l="1"/>
  <c r="J530" i="18" a="1"/>
  <c r="J530" i="18" s="1"/>
  <c r="I578" i="18" a="1"/>
  <c r="I578" i="18" s="1"/>
  <c r="N528" i="18" l="1"/>
  <c r="S528" i="18" s="1"/>
  <c r="J565" i="18" a="1"/>
  <c r="J565" i="18" s="1"/>
  <c r="M507" i="18"/>
  <c r="I516" i="18" a="1"/>
  <c r="I516" i="18" s="1"/>
  <c r="M508" i="18" l="1"/>
  <c r="R507" i="18"/>
  <c r="N529" i="18"/>
  <c r="S529" i="18" s="1"/>
  <c r="J657" i="18" a="1"/>
  <c r="J657" i="18" s="1"/>
  <c r="M510" i="18"/>
  <c r="M511" i="18" l="1"/>
  <c r="R511" i="18" s="1"/>
  <c r="I542" i="18" s="1" a="1"/>
  <c r="I542" i="18" s="1"/>
  <c r="R510" i="18"/>
  <c r="M509" i="18"/>
  <c r="R509" i="18" s="1"/>
  <c r="I547" i="18" s="1" a="1"/>
  <c r="I547" i="18" s="1"/>
  <c r="R508" i="18"/>
  <c r="N530" i="18"/>
  <c r="J611" i="18" a="1"/>
  <c r="J611" i="18" s="1"/>
  <c r="M512" i="18"/>
  <c r="R512" i="18" s="1"/>
  <c r="S530" i="18" l="1"/>
  <c r="J572" i="18" s="1" a="1"/>
  <c r="J572" i="18" s="1"/>
  <c r="N531" i="18"/>
  <c r="S531" i="18" s="1"/>
  <c r="J570" i="18" a="1"/>
  <c r="J570" i="18" s="1"/>
  <c r="M513" i="18"/>
  <c r="M514" i="18" l="1"/>
  <c r="R513" i="18"/>
  <c r="N532" i="18"/>
  <c r="S532" i="18" s="1"/>
  <c r="J620" i="18" a="1"/>
  <c r="J620" i="18" s="1"/>
  <c r="M516" i="18"/>
  <c r="I742" i="18" l="1" a="1"/>
  <c r="I742" i="18" s="1"/>
  <c r="M742" i="18" s="1"/>
  <c r="R742" i="18" s="1"/>
  <c r="R516" i="18"/>
  <c r="I551" i="18" s="1" a="1"/>
  <c r="I551" i="18" s="1"/>
  <c r="M515" i="18"/>
  <c r="R515" i="18" s="1"/>
  <c r="R514" i="18"/>
  <c r="N533" i="18"/>
  <c r="S533" i="18" s="1"/>
  <c r="M517" i="18"/>
  <c r="I552" i="18" a="1"/>
  <c r="I552" i="18" s="1"/>
  <c r="R517" i="18" l="1"/>
  <c r="I536" i="18" s="1" a="1"/>
  <c r="I536" i="18" s="1"/>
  <c r="N534" i="18"/>
  <c r="J557" i="18" a="1"/>
  <c r="J557" i="18" s="1"/>
  <c r="M518" i="18"/>
  <c r="R518" i="18" s="1"/>
  <c r="I640" i="18" s="1" a="1"/>
  <c r="I640" i="18" s="1"/>
  <c r="J592" i="18" l="1" a="1"/>
  <c r="J592" i="18" s="1"/>
  <c r="S534" i="18"/>
  <c r="N535" i="18"/>
  <c r="J556" i="18" a="1"/>
  <c r="J556" i="18" s="1"/>
  <c r="M519" i="18"/>
  <c r="I566" i="18" a="1"/>
  <c r="I566" i="18" s="1"/>
  <c r="N536" i="18" l="1"/>
  <c r="S536" i="18" s="1"/>
  <c r="J545" i="18" s="1" a="1"/>
  <c r="J545" i="18" s="1"/>
  <c r="S535" i="18"/>
  <c r="R519" i="18"/>
  <c r="N537" i="18"/>
  <c r="M520" i="18"/>
  <c r="I527" i="18" a="1"/>
  <c r="I527" i="18" s="1"/>
  <c r="N538" i="18" l="1"/>
  <c r="S537" i="18"/>
  <c r="M521" i="18"/>
  <c r="R520" i="18"/>
  <c r="N540" i="18"/>
  <c r="S540" i="18" s="1"/>
  <c r="J697" i="18" a="1"/>
  <c r="J697" i="18" s="1"/>
  <c r="M522" i="18"/>
  <c r="I587" i="18" a="1"/>
  <c r="I587" i="18" s="1"/>
  <c r="N539" i="18" l="1"/>
  <c r="S539" i="18" s="1"/>
  <c r="J573" i="18" s="1" a="1"/>
  <c r="J573" i="18" s="1"/>
  <c r="S538" i="18"/>
  <c r="M523" i="18"/>
  <c r="R522" i="18"/>
  <c r="R521" i="18"/>
  <c r="I586" i="18" s="1" a="1"/>
  <c r="I586" i="18" s="1"/>
  <c r="N541" i="18"/>
  <c r="S541" i="18" s="1"/>
  <c r="M524" i="18"/>
  <c r="R524" i="18" s="1"/>
  <c r="I550" i="18" a="1"/>
  <c r="I550" i="18" s="1"/>
  <c r="R523" i="18" l="1"/>
  <c r="I548" i="18" s="1" a="1"/>
  <c r="I548" i="18" s="1"/>
  <c r="N542" i="18"/>
  <c r="J561" i="18" a="1"/>
  <c r="J561" i="18" s="1"/>
  <c r="M525" i="18"/>
  <c r="S542" i="18" l="1"/>
  <c r="J596" i="18" s="1" a="1"/>
  <c r="J596" i="18" s="1"/>
  <c r="M526" i="18"/>
  <c r="R525" i="18"/>
  <c r="I530" i="18" s="1" a="1"/>
  <c r="I530" i="18" s="1"/>
  <c r="N543" i="18"/>
  <c r="S543" i="18" s="1"/>
  <c r="J597" i="18" a="1"/>
  <c r="J597" i="18" s="1"/>
  <c r="M527" i="18"/>
  <c r="R527" i="18" s="1"/>
  <c r="N544" i="18" l="1"/>
  <c r="J554" i="18" a="1"/>
  <c r="J554" i="18" s="1"/>
  <c r="M528" i="18"/>
  <c r="R528" i="18" s="1"/>
  <c r="I565" i="18" a="1"/>
  <c r="I565" i="18" s="1"/>
  <c r="N545" i="18" l="1"/>
  <c r="S545" i="18" s="1"/>
  <c r="J571" i="18" s="1" a="1"/>
  <c r="J571" i="18" s="1"/>
  <c r="S544" i="18"/>
  <c r="N546" i="18"/>
  <c r="S546" i="18" s="1"/>
  <c r="M529" i="18"/>
  <c r="R529" i="18" s="1"/>
  <c r="I657" i="18" a="1"/>
  <c r="I657" i="18" s="1"/>
  <c r="N547" i="18" l="1"/>
  <c r="S547" i="18" s="1"/>
  <c r="J593" i="18" a="1"/>
  <c r="J593" i="18" s="1"/>
  <c r="M530" i="18"/>
  <c r="I611" i="18" a="1"/>
  <c r="I611" i="18" s="1"/>
  <c r="R530" i="18" l="1"/>
  <c r="I572" i="18" s="1" a="1"/>
  <c r="I572" i="18" s="1"/>
  <c r="N548" i="18"/>
  <c r="J655" i="18" a="1"/>
  <c r="J655" i="18" s="1"/>
  <c r="M531" i="18"/>
  <c r="R531" i="18" s="1"/>
  <c r="I570" i="18" a="1"/>
  <c r="I570" i="18" s="1"/>
  <c r="N549" i="18" l="1"/>
  <c r="S549" i="18" s="1"/>
  <c r="S548" i="18"/>
  <c r="N550" i="18"/>
  <c r="M532" i="18"/>
  <c r="R532" i="18" s="1"/>
  <c r="I620" i="18" a="1"/>
  <c r="I620" i="18" s="1"/>
  <c r="J739" i="18" l="1" a="1"/>
  <c r="J739" i="18" s="1"/>
  <c r="S550" i="18"/>
  <c r="N551" i="18"/>
  <c r="S551" i="18" s="1"/>
  <c r="J555" i="18" a="1"/>
  <c r="J555" i="18" s="1"/>
  <c r="M533" i="18"/>
  <c r="R533" i="18" s="1"/>
  <c r="N552" i="18" l="1"/>
  <c r="S552" i="18" s="1"/>
  <c r="M534" i="18"/>
  <c r="I557" i="18" a="1"/>
  <c r="I557" i="18" s="1"/>
  <c r="R534" i="18" l="1"/>
  <c r="I592" i="18" s="1" a="1"/>
  <c r="I592" i="18" s="1"/>
  <c r="N553" i="18"/>
  <c r="S553" i="18" s="1"/>
  <c r="M535" i="18"/>
  <c r="I556" i="18" a="1"/>
  <c r="I556" i="18" s="1"/>
  <c r="M536" i="18" l="1"/>
  <c r="R536" i="18" s="1"/>
  <c r="I545" i="18" s="1" a="1"/>
  <c r="I545" i="18" s="1"/>
  <c r="R535" i="18"/>
  <c r="N554" i="18"/>
  <c r="S554" i="18" s="1"/>
  <c r="J600" i="18" a="1"/>
  <c r="J600" i="18" s="1"/>
  <c r="M537" i="18"/>
  <c r="M538" i="18" l="1"/>
  <c r="R537" i="18"/>
  <c r="N555" i="18"/>
  <c r="M540" i="18"/>
  <c r="R540" i="18" s="1"/>
  <c r="I697" i="18" a="1"/>
  <c r="I697" i="18" s="1"/>
  <c r="S555" i="18" l="1"/>
  <c r="J618" i="18" s="1" a="1"/>
  <c r="J618" i="18" s="1"/>
  <c r="M539" i="18"/>
  <c r="R539" i="18" s="1"/>
  <c r="I573" i="18" s="1" a="1"/>
  <c r="I573" i="18" s="1"/>
  <c r="R538" i="18"/>
  <c r="N556" i="18"/>
  <c r="S556" i="18" s="1"/>
  <c r="M541" i="18"/>
  <c r="R541" i="18" s="1"/>
  <c r="N557" i="18" l="1"/>
  <c r="S557" i="18" s="1"/>
  <c r="J645" i="18" a="1"/>
  <c r="J645" i="18" s="1"/>
  <c r="M542" i="18"/>
  <c r="I561" i="18" a="1"/>
  <c r="I561" i="18" s="1"/>
  <c r="R542" i="18" l="1"/>
  <c r="I596" i="18" s="1" a="1"/>
  <c r="I596" i="18" s="1"/>
  <c r="N558" i="18"/>
  <c r="M543" i="18"/>
  <c r="R543" i="18" s="1"/>
  <c r="I597" i="18" a="1"/>
  <c r="I597" i="18" s="1"/>
  <c r="N559" i="18" l="1"/>
  <c r="S558" i="18"/>
  <c r="N561" i="18"/>
  <c r="S561" i="18" s="1"/>
  <c r="M544" i="18"/>
  <c r="I554" i="18" a="1"/>
  <c r="I554" i="18" s="1"/>
  <c r="N560" i="18" l="1"/>
  <c r="S559" i="18"/>
  <c r="M545" i="18"/>
  <c r="R545" i="18" s="1"/>
  <c r="I571" i="18" s="1" a="1"/>
  <c r="I571" i="18" s="1"/>
  <c r="R544" i="18"/>
  <c r="N562" i="18"/>
  <c r="J656" i="18" a="1"/>
  <c r="J656" i="18" s="1"/>
  <c r="M546" i="18"/>
  <c r="R546" i="18" s="1"/>
  <c r="N563" i="18" l="1"/>
  <c r="S562" i="18"/>
  <c r="J660" i="18" a="1"/>
  <c r="J660" i="18" s="1"/>
  <c r="S560" i="18"/>
  <c r="N566" i="18"/>
  <c r="M547" i="18"/>
  <c r="R547" i="18" s="1"/>
  <c r="I593" i="18" a="1"/>
  <c r="I593" i="18" s="1"/>
  <c r="S566" i="18" l="1"/>
  <c r="J610" i="18" s="1" a="1"/>
  <c r="J610" i="18" s="1"/>
  <c r="N564" i="18"/>
  <c r="S563" i="18"/>
  <c r="N567" i="18"/>
  <c r="S567" i="18" s="1"/>
  <c r="J612" i="18" a="1"/>
  <c r="J612" i="18" s="1"/>
  <c r="M548" i="18"/>
  <c r="I655" i="18" a="1"/>
  <c r="I655" i="18" s="1"/>
  <c r="N565" i="18" l="1"/>
  <c r="S565" i="18" s="1"/>
  <c r="J651" i="18" s="1" a="1"/>
  <c r="J651" i="18" s="1"/>
  <c r="S564" i="18"/>
  <c r="M549" i="18"/>
  <c r="R549" i="18" s="1"/>
  <c r="R548" i="18"/>
  <c r="N568" i="18"/>
  <c r="S568" i="18" s="1"/>
  <c r="M550" i="18"/>
  <c r="R550" i="18" s="1"/>
  <c r="I739" i="18" s="1" a="1"/>
  <c r="I739" i="18" s="1"/>
  <c r="N569" i="18" l="1"/>
  <c r="J624" i="18" a="1"/>
  <c r="J624" i="18" s="1"/>
  <c r="M551" i="18"/>
  <c r="R551" i="18" s="1"/>
  <c r="I555" i="18" a="1"/>
  <c r="I555" i="18" s="1"/>
  <c r="N570" i="18" l="1"/>
  <c r="S570" i="18" s="1"/>
  <c r="S569" i="18"/>
  <c r="N571" i="18"/>
  <c r="M552" i="18"/>
  <c r="R552" i="18" s="1"/>
  <c r="S571" i="18" l="1"/>
  <c r="J623" i="18" s="1" a="1"/>
  <c r="J623" i="18" s="1"/>
  <c r="N572" i="18"/>
  <c r="J621" i="18" a="1"/>
  <c r="J621" i="18" s="1"/>
  <c r="M553" i="18"/>
  <c r="R553" i="18" s="1"/>
  <c r="S572" i="18" l="1"/>
  <c r="J579" i="18" s="1" a="1"/>
  <c r="J579" i="18" s="1"/>
  <c r="N573" i="18"/>
  <c r="M554" i="18"/>
  <c r="R554" i="18" s="1"/>
  <c r="I600" i="18" s="1" a="1"/>
  <c r="I600" i="18" s="1"/>
  <c r="N574" i="18" l="1"/>
  <c r="S573" i="18"/>
  <c r="N576" i="18"/>
  <c r="S576" i="18" s="1"/>
  <c r="J609" i="18" s="1" a="1"/>
  <c r="J609" i="18" s="1"/>
  <c r="N577" i="18"/>
  <c r="M555" i="18"/>
  <c r="N578" i="18" l="1"/>
  <c r="S578" i="18" s="1"/>
  <c r="S577" i="18"/>
  <c r="N575" i="18"/>
  <c r="S575" i="18" s="1"/>
  <c r="J608" i="18" s="1" a="1"/>
  <c r="J608" i="18" s="1"/>
  <c r="S574" i="18"/>
  <c r="R555" i="18"/>
  <c r="I618" i="18" s="1" a="1"/>
  <c r="I618" i="18" s="1"/>
  <c r="N579" i="18"/>
  <c r="J607" i="18" a="1"/>
  <c r="J607" i="18" s="1"/>
  <c r="M556" i="18"/>
  <c r="R556" i="18" s="1"/>
  <c r="S579" i="18" l="1"/>
  <c r="J588" i="18" s="1" a="1"/>
  <c r="J588" i="18" s="1"/>
  <c r="N580" i="18"/>
  <c r="S580" i="18" s="1"/>
  <c r="J591" i="18" a="1"/>
  <c r="J591" i="18" s="1"/>
  <c r="M557" i="18"/>
  <c r="R557" i="18" s="1"/>
  <c r="I645" i="18" a="1"/>
  <c r="I645" i="18" s="1"/>
  <c r="N581" i="18" l="1"/>
  <c r="J704" i="18" a="1"/>
  <c r="J704" i="18" s="1"/>
  <c r="M558" i="18"/>
  <c r="J629" i="18" l="1" a="1"/>
  <c r="J629" i="18" s="1"/>
  <c r="S581" i="18"/>
  <c r="M559" i="18"/>
  <c r="R558" i="18"/>
  <c r="N582" i="18"/>
  <c r="J631" i="18" a="1"/>
  <c r="J631" i="18" s="1"/>
  <c r="M561" i="18"/>
  <c r="R561" i="18" s="1"/>
  <c r="N583" i="18" l="1"/>
  <c r="S582" i="18"/>
  <c r="M560" i="18"/>
  <c r="R559" i="18"/>
  <c r="N589" i="18"/>
  <c r="J594" i="18" a="1"/>
  <c r="J594" i="18" s="1"/>
  <c r="M562" i="18"/>
  <c r="I656" i="18" a="1"/>
  <c r="I656" i="18" s="1"/>
  <c r="S589" i="18" l="1"/>
  <c r="J595" i="18" s="1" a="1"/>
  <c r="J595" i="18" s="1"/>
  <c r="N584" i="18"/>
  <c r="S583" i="18"/>
  <c r="M563" i="18"/>
  <c r="R562" i="18"/>
  <c r="R560" i="18"/>
  <c r="I660" i="18" s="1" a="1"/>
  <c r="I660" i="18" s="1"/>
  <c r="N590" i="18"/>
  <c r="S590" i="18" s="1"/>
  <c r="M566" i="18"/>
  <c r="N585" i="18" l="1"/>
  <c r="S584" i="18"/>
  <c r="R566" i="18"/>
  <c r="I610" i="18" s="1" a="1"/>
  <c r="I610" i="18" s="1"/>
  <c r="M564" i="18"/>
  <c r="R563" i="18"/>
  <c r="N591" i="18"/>
  <c r="J637" i="18" a="1"/>
  <c r="J637" i="18" s="1"/>
  <c r="M567" i="18"/>
  <c r="R567" i="18" s="1"/>
  <c r="I612" i="18" a="1"/>
  <c r="I612" i="18" s="1"/>
  <c r="S591" i="18" l="1"/>
  <c r="J626" i="18" s="1" a="1"/>
  <c r="J626" i="18" s="1"/>
  <c r="N586" i="18"/>
  <c r="S585" i="18"/>
  <c r="M565" i="18"/>
  <c r="R565" i="18" s="1"/>
  <c r="I651" i="18" s="1" a="1"/>
  <c r="I651" i="18" s="1"/>
  <c r="R564" i="18"/>
  <c r="N592" i="18"/>
  <c r="S592" i="18" s="1"/>
  <c r="J634" i="18" a="1"/>
  <c r="J634" i="18" s="1"/>
  <c r="M568" i="18"/>
  <c r="R568" i="18" s="1"/>
  <c r="N587" i="18" l="1"/>
  <c r="S586" i="18"/>
  <c r="N593" i="18"/>
  <c r="S593" i="18" s="1"/>
  <c r="J613" i="18" a="1"/>
  <c r="J613" i="18" s="1"/>
  <c r="M569" i="18"/>
  <c r="I624" i="18" a="1"/>
  <c r="I624" i="18" s="1"/>
  <c r="N588" i="18" l="1"/>
  <c r="S588" i="18" s="1"/>
  <c r="S587" i="18"/>
  <c r="M570" i="18"/>
  <c r="R570" i="18" s="1"/>
  <c r="R569" i="18"/>
  <c r="N594" i="18"/>
  <c r="S594" i="18" s="1"/>
  <c r="J672" i="18" a="1"/>
  <c r="J672" i="18" s="1"/>
  <c r="M571" i="18"/>
  <c r="R571" i="18" l="1"/>
  <c r="I623" i="18" s="1" a="1"/>
  <c r="I623" i="18" s="1"/>
  <c r="N595" i="18"/>
  <c r="S595" i="18" s="1"/>
  <c r="J636" i="18" s="1" a="1"/>
  <c r="J636" i="18" s="1"/>
  <c r="M572" i="18"/>
  <c r="I621" i="18" a="1"/>
  <c r="I621" i="18" s="1"/>
  <c r="R572" i="18" l="1"/>
  <c r="I579" i="18" s="1" a="1"/>
  <c r="I579" i="18" s="1"/>
  <c r="N596" i="18"/>
  <c r="S596" i="18" s="1"/>
  <c r="J734" i="18" a="1"/>
  <c r="J734" i="18" s="1"/>
  <c r="M573" i="18"/>
  <c r="M574" i="18" l="1"/>
  <c r="R573" i="18"/>
  <c r="M576" i="18"/>
  <c r="R576" i="18" s="1"/>
  <c r="I609" i="18" s="1" a="1"/>
  <c r="I609" i="18" s="1"/>
  <c r="N597" i="18"/>
  <c r="S597" i="18" s="1"/>
  <c r="J710" i="18" a="1"/>
  <c r="J710" i="18" s="1"/>
  <c r="M577" i="18"/>
  <c r="M578" i="18" l="1"/>
  <c r="R578" i="18" s="1"/>
  <c r="R577" i="18"/>
  <c r="M575" i="18"/>
  <c r="R575" i="18" s="1"/>
  <c r="I608" i="18" s="1" a="1"/>
  <c r="I608" i="18" s="1"/>
  <c r="R574" i="18"/>
  <c r="N598" i="18"/>
  <c r="J630" i="18" a="1"/>
  <c r="J630" i="18" s="1"/>
  <c r="M579" i="18"/>
  <c r="I607" i="18" a="1"/>
  <c r="I607" i="18" s="1"/>
  <c r="N599" i="18" l="1"/>
  <c r="S599" i="18" s="1"/>
  <c r="J649" i="18" s="1" a="1"/>
  <c r="J649" i="18" s="1"/>
  <c r="S598" i="18"/>
  <c r="R579" i="18"/>
  <c r="I588" i="18" s="1" a="1"/>
  <c r="I588" i="18" s="1"/>
  <c r="N600" i="18"/>
  <c r="S600" i="18" s="1"/>
  <c r="M580" i="18"/>
  <c r="R580" i="18" s="1"/>
  <c r="I591" i="18" a="1"/>
  <c r="I591" i="18" s="1"/>
  <c r="J601" i="18" l="1" a="1"/>
  <c r="J601" i="18" s="1"/>
  <c r="N601" i="18" s="1"/>
  <c r="S601" i="18" s="1"/>
  <c r="J616" i="18" a="1"/>
  <c r="J616" i="18" s="1"/>
  <c r="M581" i="18"/>
  <c r="I704" i="18" a="1"/>
  <c r="I704" i="18" s="1"/>
  <c r="R581" i="18" l="1"/>
  <c r="I629" i="18" s="1" a="1"/>
  <c r="I629" i="18" s="1"/>
  <c r="N602" i="18"/>
  <c r="S602" i="18" s="1"/>
  <c r="J617" i="18" a="1"/>
  <c r="J617" i="18" s="1"/>
  <c r="M582" i="18"/>
  <c r="I631" i="18" a="1"/>
  <c r="I631" i="18" s="1"/>
  <c r="M583" i="18" l="1"/>
  <c r="R582" i="18"/>
  <c r="N603" i="18"/>
  <c r="S603" i="18" s="1"/>
  <c r="J695" i="18" a="1"/>
  <c r="J695" i="18" s="1"/>
  <c r="M589" i="18"/>
  <c r="I594" i="18" a="1"/>
  <c r="I594" i="18" s="1"/>
  <c r="R589" i="18" l="1"/>
  <c r="I595" i="18" s="1" a="1"/>
  <c r="I595" i="18" s="1"/>
  <c r="M584" i="18"/>
  <c r="R583" i="18"/>
  <c r="N604" i="18"/>
  <c r="S604" i="18" s="1"/>
  <c r="J698" i="18" a="1"/>
  <c r="J698" i="18" s="1"/>
  <c r="M590" i="18"/>
  <c r="R590" i="18" s="1"/>
  <c r="M585" i="18" l="1"/>
  <c r="R584" i="18"/>
  <c r="N605" i="18"/>
  <c r="S605" i="18" s="1"/>
  <c r="J696" i="18" a="1"/>
  <c r="J696" i="18" s="1"/>
  <c r="M591" i="18"/>
  <c r="I637" i="18" a="1"/>
  <c r="I637" i="18" s="1"/>
  <c r="R591" i="18" l="1"/>
  <c r="I626" i="18" s="1" a="1"/>
  <c r="I626" i="18" s="1"/>
  <c r="M586" i="18"/>
  <c r="R585" i="18"/>
  <c r="N606" i="18"/>
  <c r="J676" i="18" a="1"/>
  <c r="J676" i="18" s="1"/>
  <c r="M592" i="18"/>
  <c r="R592" i="18" s="1"/>
  <c r="I634" i="18" a="1"/>
  <c r="I634" i="18" s="1"/>
  <c r="N607" i="18" l="1"/>
  <c r="S607" i="18" s="1"/>
  <c r="S606" i="18"/>
  <c r="M587" i="18"/>
  <c r="R586" i="18"/>
  <c r="N608" i="18"/>
  <c r="J633" i="18" a="1"/>
  <c r="J633" i="18" s="1"/>
  <c r="M593" i="18"/>
  <c r="R593" i="18" s="1"/>
  <c r="I613" i="18" a="1"/>
  <c r="I613" i="18" s="1"/>
  <c r="S608" i="18" l="1"/>
  <c r="J635" i="18" s="1" a="1"/>
  <c r="J635" i="18" s="1"/>
  <c r="M588" i="18"/>
  <c r="R588" i="18" s="1"/>
  <c r="R587" i="18"/>
  <c r="N609" i="18"/>
  <c r="J619" i="18" a="1"/>
  <c r="J619" i="18" s="1"/>
  <c r="M594" i="18"/>
  <c r="R594" i="18" s="1"/>
  <c r="I672" i="18" a="1"/>
  <c r="I672" i="18" s="1"/>
  <c r="N610" i="18" l="1"/>
  <c r="S609" i="18"/>
  <c r="N611" i="18"/>
  <c r="S611" i="18" s="1"/>
  <c r="M595" i="18"/>
  <c r="R595" i="18" s="1"/>
  <c r="I636" i="18" s="1" a="1"/>
  <c r="I636" i="18" s="1"/>
  <c r="J668" i="18" l="1" a="1"/>
  <c r="J668" i="18" s="1"/>
  <c r="S610" i="18"/>
  <c r="N612" i="18"/>
  <c r="J658" i="18" a="1"/>
  <c r="J658" i="18" s="1"/>
  <c r="M596" i="18"/>
  <c r="R596" i="18" s="1"/>
  <c r="I734" i="18" a="1"/>
  <c r="I734" i="18" s="1"/>
  <c r="J732" i="18" l="1" a="1"/>
  <c r="J732" i="18" s="1"/>
  <c r="S612" i="18"/>
  <c r="N613" i="18"/>
  <c r="S613" i="18" s="1"/>
  <c r="M597" i="18"/>
  <c r="R597" i="18" s="1"/>
  <c r="I710" i="18" s="1" a="1"/>
  <c r="I710" i="18" s="1"/>
  <c r="N614" i="18" l="1"/>
  <c r="J666" i="18" a="1"/>
  <c r="J666" i="18" s="1"/>
  <c r="M598" i="18"/>
  <c r="I630" i="18" a="1"/>
  <c r="I630" i="18" s="1"/>
  <c r="J748" i="18" l="1" a="1"/>
  <c r="J748" i="18" s="1"/>
  <c r="S614" i="18"/>
  <c r="M599" i="18"/>
  <c r="R599" i="18" s="1"/>
  <c r="I649" i="18" s="1" a="1"/>
  <c r="I649" i="18" s="1"/>
  <c r="R598" i="18"/>
  <c r="N615" i="18"/>
  <c r="M600" i="18"/>
  <c r="R600" i="18" s="1"/>
  <c r="J747" i="18" l="1" a="1"/>
  <c r="J747" i="18" s="1"/>
  <c r="S615" i="18"/>
  <c r="I601" i="18" a="1"/>
  <c r="I601" i="18" s="1"/>
  <c r="M601" i="18" s="1"/>
  <c r="R601" i="18" s="1"/>
  <c r="I616" i="18" a="1"/>
  <c r="I616" i="18" s="1"/>
  <c r="N616" i="18"/>
  <c r="S616" i="18" s="1"/>
  <c r="N617" i="18" l="1"/>
  <c r="S617" i="18" s="1"/>
  <c r="M602" i="18"/>
  <c r="R602" i="18" s="1"/>
  <c r="I617" i="18" a="1"/>
  <c r="I617" i="18" s="1"/>
  <c r="N618" i="18" l="1"/>
  <c r="S618" i="18" s="1"/>
  <c r="J674" i="18" a="1"/>
  <c r="J674" i="18" s="1"/>
  <c r="M603" i="18"/>
  <c r="R603" i="18" s="1"/>
  <c r="I695" i="18" a="1"/>
  <c r="I695" i="18" s="1"/>
  <c r="J673" i="18" l="1" a="1"/>
  <c r="J673" i="18" s="1"/>
  <c r="J675" i="18" a="1"/>
  <c r="J675" i="18" s="1"/>
  <c r="N619" i="18"/>
  <c r="S619" i="18" s="1"/>
  <c r="J685" i="18" a="1"/>
  <c r="J685" i="18" s="1"/>
  <c r="M604" i="18"/>
  <c r="R604" i="18" s="1"/>
  <c r="I698" i="18" a="1"/>
  <c r="I698" i="18" s="1"/>
  <c r="N620" i="18" l="1"/>
  <c r="S620" i="18" s="1"/>
  <c r="J643" i="18" a="1"/>
  <c r="J643" i="18" s="1"/>
  <c r="M605" i="18"/>
  <c r="R605" i="18" s="1"/>
  <c r="I696" i="18" a="1"/>
  <c r="I696" i="18" s="1"/>
  <c r="N621" i="18" l="1"/>
  <c r="S621" i="18" s="1"/>
  <c r="M606" i="18"/>
  <c r="I676" i="18" a="1"/>
  <c r="I676" i="18" s="1"/>
  <c r="M607" i="18" l="1"/>
  <c r="R607" i="18" s="1"/>
  <c r="R606" i="18"/>
  <c r="N622" i="18"/>
  <c r="M608" i="18"/>
  <c r="I633" i="18" a="1"/>
  <c r="I633" i="18" s="1"/>
  <c r="N623" i="18" l="1"/>
  <c r="S622" i="18"/>
  <c r="R608" i="18"/>
  <c r="I635" i="18" s="1" a="1"/>
  <c r="I635" i="18" s="1"/>
  <c r="N627" i="18"/>
  <c r="M609" i="18"/>
  <c r="I619" i="18" a="1"/>
  <c r="I619" i="18" s="1"/>
  <c r="J738" i="18" l="1" a="1"/>
  <c r="J738" i="18" s="1"/>
  <c r="S627" i="18"/>
  <c r="N624" i="18"/>
  <c r="S623" i="18"/>
  <c r="J632" i="18" s="1" a="1"/>
  <c r="J632" i="18" s="1"/>
  <c r="M610" i="18"/>
  <c r="R609" i="18"/>
  <c r="N628" i="18"/>
  <c r="M611" i="18"/>
  <c r="R611" i="18" s="1"/>
  <c r="N629" i="18" l="1"/>
  <c r="S628" i="18"/>
  <c r="N625" i="18"/>
  <c r="S624" i="18"/>
  <c r="R610" i="18"/>
  <c r="I668" i="18" s="1" a="1"/>
  <c r="I668" i="18" s="1"/>
  <c r="N631" i="18"/>
  <c r="M612" i="18"/>
  <c r="I658" i="18" a="1"/>
  <c r="I658" i="18" s="1"/>
  <c r="N632" i="18" l="1"/>
  <c r="S632" i="18" s="1"/>
  <c r="J665" i="18" s="1" a="1"/>
  <c r="J665" i="18" s="1"/>
  <c r="S631" i="18"/>
  <c r="N626" i="18"/>
  <c r="S625" i="18"/>
  <c r="N630" i="18"/>
  <c r="S630" i="18" s="1"/>
  <c r="J667" i="18" s="1" a="1"/>
  <c r="J667" i="18" s="1"/>
  <c r="S629" i="18"/>
  <c r="I732" i="18" a="1"/>
  <c r="I732" i="18" s="1"/>
  <c r="R612" i="18"/>
  <c r="N633" i="18"/>
  <c r="S633" i="18" s="1"/>
  <c r="M613" i="18"/>
  <c r="R613" i="18" s="1"/>
  <c r="S626" i="18" l="1"/>
  <c r="J745" i="18" s="1" a="1"/>
  <c r="J745" i="18" s="1"/>
  <c r="N634" i="18"/>
  <c r="S634" i="18" s="1"/>
  <c r="M614" i="18"/>
  <c r="R614" i="18" s="1"/>
  <c r="I748" i="18" s="1" a="1"/>
  <c r="I748" i="18" s="1"/>
  <c r="I666" i="18" a="1"/>
  <c r="I666" i="18" s="1"/>
  <c r="N635" i="18" l="1"/>
  <c r="S635" i="18" s="1"/>
  <c r="J664" i="18" a="1"/>
  <c r="J664" i="18" s="1"/>
  <c r="M615" i="18"/>
  <c r="R615" i="18" s="1"/>
  <c r="I747" i="18" s="1" a="1"/>
  <c r="I747" i="18" s="1"/>
  <c r="J690" i="18" l="1" a="1"/>
  <c r="J690" i="18" s="1"/>
  <c r="J692" i="18" a="1"/>
  <c r="J692" i="18" s="1"/>
  <c r="N636" i="18"/>
  <c r="J699" i="18" a="1"/>
  <c r="J699" i="18" s="1"/>
  <c r="M616" i="18"/>
  <c r="R616" i="18" s="1"/>
  <c r="J746" i="18" l="1" a="1"/>
  <c r="J746" i="18" s="1"/>
  <c r="S636" i="18"/>
  <c r="N637" i="18"/>
  <c r="S637" i="18" s="1"/>
  <c r="M617" i="18"/>
  <c r="R617" i="18" s="1"/>
  <c r="N638" i="18" l="1"/>
  <c r="J756" i="18" a="1"/>
  <c r="J756" i="18" s="1"/>
  <c r="N644" i="18"/>
  <c r="J722" i="18" a="1"/>
  <c r="J722" i="18" s="1"/>
  <c r="M618" i="18"/>
  <c r="R618" i="18" s="1"/>
  <c r="I674" i="18" a="1"/>
  <c r="I674" i="18" s="1"/>
  <c r="N645" i="18" l="1"/>
  <c r="S644" i="18"/>
  <c r="N639" i="18"/>
  <c r="S638" i="18"/>
  <c r="I673" i="18" a="1"/>
  <c r="I673" i="18" s="1"/>
  <c r="I675" i="18" a="1"/>
  <c r="I675" i="18" s="1"/>
  <c r="N649" i="18"/>
  <c r="S649" i="18" s="1"/>
  <c r="M619" i="18"/>
  <c r="R619" i="18" s="1"/>
  <c r="I685" i="18" a="1"/>
  <c r="I685" i="18" s="1"/>
  <c r="N640" i="18" l="1"/>
  <c r="S639" i="18"/>
  <c r="N646" i="18"/>
  <c r="S645" i="18"/>
  <c r="N650" i="18"/>
  <c r="S650" i="18" s="1"/>
  <c r="J713" i="18" a="1"/>
  <c r="J713" i="18" s="1"/>
  <c r="M620" i="18"/>
  <c r="R620" i="18" s="1"/>
  <c r="I643" i="18" a="1"/>
  <c r="I643" i="18" s="1"/>
  <c r="N647" i="18" l="1"/>
  <c r="S646" i="18"/>
  <c r="N641" i="18"/>
  <c r="S640" i="18"/>
  <c r="N651" i="18"/>
  <c r="S651" i="18" s="1"/>
  <c r="J714" i="18" a="1"/>
  <c r="J714" i="18" s="1"/>
  <c r="M621" i="18"/>
  <c r="R621" i="18" s="1"/>
  <c r="N642" i="18" l="1"/>
  <c r="S641" i="18"/>
  <c r="N648" i="18"/>
  <c r="S648" i="18" s="1"/>
  <c r="S647" i="18"/>
  <c r="N652" i="18"/>
  <c r="J724" i="18" a="1"/>
  <c r="J724" i="18" s="1"/>
  <c r="M622" i="18"/>
  <c r="N653" i="18" l="1"/>
  <c r="S653" i="18" s="1"/>
  <c r="J705" i="18" s="1" a="1"/>
  <c r="J705" i="18" s="1"/>
  <c r="S652" i="18"/>
  <c r="N643" i="18"/>
  <c r="S643" i="18" s="1"/>
  <c r="S642" i="18"/>
  <c r="M623" i="18"/>
  <c r="R622" i="18"/>
  <c r="N654" i="18"/>
  <c r="S654" i="18" s="1"/>
  <c r="M627" i="18"/>
  <c r="R627" i="18" s="1"/>
  <c r="I738" i="18" s="1" a="1"/>
  <c r="I738" i="18" s="1"/>
  <c r="M624" i="18" l="1"/>
  <c r="R623" i="18"/>
  <c r="I632" i="18" s="1" a="1"/>
  <c r="I632" i="18" s="1"/>
  <c r="N655" i="18"/>
  <c r="J706" i="18" a="1"/>
  <c r="J706" i="18" s="1"/>
  <c r="M628" i="18"/>
  <c r="S655" i="18" l="1"/>
  <c r="J669" i="18" s="1" a="1"/>
  <c r="J669" i="18" s="1"/>
  <c r="M629" i="18"/>
  <c r="R628" i="18"/>
  <c r="M625" i="18"/>
  <c r="R624" i="18"/>
  <c r="N656" i="18"/>
  <c r="J670" i="18" a="1"/>
  <c r="J670" i="18" s="1"/>
  <c r="M631" i="18"/>
  <c r="S656" i="18" l="1"/>
  <c r="J661" i="18" s="1" a="1"/>
  <c r="J661" i="18" s="1"/>
  <c r="M632" i="18"/>
  <c r="R632" i="18" s="1"/>
  <c r="R631" i="18"/>
  <c r="M626" i="18"/>
  <c r="R626" i="18" s="1"/>
  <c r="I745" i="18" s="1" a="1"/>
  <c r="I745" i="18" s="1"/>
  <c r="R625" i="18"/>
  <c r="M630" i="18"/>
  <c r="R630" i="18" s="1"/>
  <c r="I667" i="18" s="1" a="1"/>
  <c r="I667" i="18" s="1"/>
  <c r="R629" i="18"/>
  <c r="N657" i="18"/>
  <c r="J659" i="18" a="1"/>
  <c r="J659" i="18" s="1"/>
  <c r="M633" i="18"/>
  <c r="R633" i="18" s="1"/>
  <c r="I665" i="18" a="1"/>
  <c r="I665" i="18" s="1"/>
  <c r="N658" i="18" l="1"/>
  <c r="S657" i="18"/>
  <c r="N659" i="18"/>
  <c r="S659" i="18" s="1"/>
  <c r="M634" i="18"/>
  <c r="R634" i="18" s="1"/>
  <c r="S658" i="18" l="1"/>
  <c r="J733" i="18" s="1" a="1"/>
  <c r="J733" i="18" s="1"/>
  <c r="N660" i="18"/>
  <c r="J716" i="18" a="1"/>
  <c r="J716" i="18" s="1"/>
  <c r="M635" i="18"/>
  <c r="R635" i="18" s="1"/>
  <c r="I664" i="18" a="1"/>
  <c r="I664" i="18" s="1"/>
  <c r="N661" i="18" l="1"/>
  <c r="S660" i="18"/>
  <c r="I690" i="18" a="1"/>
  <c r="I690" i="18" s="1"/>
  <c r="I692" i="18" a="1"/>
  <c r="I692" i="18" s="1"/>
  <c r="N665" i="18"/>
  <c r="S665" i="18" s="1"/>
  <c r="J684" i="18" a="1"/>
  <c r="J684" i="18" s="1"/>
  <c r="M636" i="18"/>
  <c r="R636" i="18" s="1"/>
  <c r="I746" i="18" s="1" a="1"/>
  <c r="I746" i="18" s="1"/>
  <c r="I699" i="18" a="1"/>
  <c r="I699" i="18" s="1"/>
  <c r="N662" i="18" l="1"/>
  <c r="S661" i="18"/>
  <c r="N666" i="18"/>
  <c r="S666" i="18" s="1"/>
  <c r="J683" i="18" a="1"/>
  <c r="J683" i="18" s="1"/>
  <c r="M637" i="18"/>
  <c r="N663" i="18" l="1"/>
  <c r="S662" i="18"/>
  <c r="M638" i="18"/>
  <c r="R637" i="18"/>
  <c r="I756" i="18" s="1" a="1"/>
  <c r="I756" i="18" s="1"/>
  <c r="N667" i="18"/>
  <c r="S667" i="18" s="1"/>
  <c r="M644" i="18"/>
  <c r="I722" i="18" a="1"/>
  <c r="I722" i="18" s="1"/>
  <c r="N664" i="18" l="1"/>
  <c r="S663" i="18"/>
  <c r="M645" i="18"/>
  <c r="R644" i="18"/>
  <c r="M639" i="18"/>
  <c r="R638" i="18"/>
  <c r="N668" i="18"/>
  <c r="J700" i="18" a="1"/>
  <c r="J700" i="18" s="1"/>
  <c r="M649" i="18"/>
  <c r="R649" i="18" s="1"/>
  <c r="N669" i="18" l="1"/>
  <c r="S669" i="18" s="1"/>
  <c r="S668" i="18"/>
  <c r="J688" i="18" s="1" a="1"/>
  <c r="J688" i="18" s="1"/>
  <c r="S664" i="18"/>
  <c r="J682" i="18" s="1" a="1"/>
  <c r="J682" i="18" s="1"/>
  <c r="M640" i="18"/>
  <c r="R639" i="18"/>
  <c r="M646" i="18"/>
  <c r="R645" i="18"/>
  <c r="N670" i="18"/>
  <c r="M650" i="18"/>
  <c r="R650" i="18" s="1"/>
  <c r="I713" i="18" a="1"/>
  <c r="I713" i="18" s="1"/>
  <c r="N671" i="18" l="1"/>
  <c r="S670" i="18"/>
  <c r="M647" i="18"/>
  <c r="R646" i="18"/>
  <c r="M641" i="18"/>
  <c r="R640" i="18"/>
  <c r="N673" i="18"/>
  <c r="S673" i="18" s="1"/>
  <c r="J715" i="18" a="1"/>
  <c r="J715" i="18" s="1"/>
  <c r="M651" i="18"/>
  <c r="R651" i="18" s="1"/>
  <c r="I714" i="18" a="1"/>
  <c r="I714" i="18" s="1"/>
  <c r="N672" i="18" l="1"/>
  <c r="S671" i="18"/>
  <c r="M642" i="18"/>
  <c r="R641" i="18"/>
  <c r="M648" i="18"/>
  <c r="R648" i="18" s="1"/>
  <c r="R647" i="18"/>
  <c r="N674" i="18"/>
  <c r="M652" i="18"/>
  <c r="I724" i="18" a="1"/>
  <c r="I724" i="18" s="1"/>
  <c r="S674" i="18" l="1"/>
  <c r="J720" i="18" s="1" a="1"/>
  <c r="J720" i="18" s="1"/>
  <c r="S672" i="18"/>
  <c r="J717" i="18" s="1" a="1"/>
  <c r="J717" i="18" s="1"/>
  <c r="M653" i="18"/>
  <c r="R653" i="18" s="1"/>
  <c r="I705" i="18" s="1" a="1"/>
  <c r="I705" i="18" s="1"/>
  <c r="R652" i="18"/>
  <c r="M643" i="18"/>
  <c r="R643" i="18" s="1"/>
  <c r="R642" i="18"/>
  <c r="N675" i="18"/>
  <c r="J718" i="18" a="1"/>
  <c r="J718" i="18" s="1"/>
  <c r="M654" i="18"/>
  <c r="R654" i="18" s="1"/>
  <c r="S675" i="18" l="1"/>
  <c r="J693" i="18" s="1" a="1"/>
  <c r="J693" i="18" s="1"/>
  <c r="N676" i="18"/>
  <c r="J719" i="18" a="1"/>
  <c r="J719" i="18" s="1"/>
  <c r="M655" i="18"/>
  <c r="I706" i="18" a="1"/>
  <c r="I706" i="18" s="1"/>
  <c r="N677" i="18" l="1"/>
  <c r="S676" i="18"/>
  <c r="R655" i="18"/>
  <c r="I669" i="18" s="1" a="1"/>
  <c r="I669" i="18" s="1"/>
  <c r="N683" i="18"/>
  <c r="S683" i="18" s="1"/>
  <c r="M656" i="18"/>
  <c r="I670" i="18" a="1"/>
  <c r="I670" i="18" s="1"/>
  <c r="N678" i="18" l="1"/>
  <c r="S677" i="18"/>
  <c r="R656" i="18"/>
  <c r="I661" i="18" s="1" a="1"/>
  <c r="I661" i="18" s="1"/>
  <c r="N684" i="18"/>
  <c r="J712" i="18" a="1"/>
  <c r="J712" i="18" s="1"/>
  <c r="M657" i="18"/>
  <c r="I659" i="18" a="1"/>
  <c r="I659" i="18" s="1"/>
  <c r="S684" i="18" l="1"/>
  <c r="J740" i="18" s="1" a="1"/>
  <c r="J740" i="18" s="1"/>
  <c r="N679" i="18"/>
  <c r="S678" i="18"/>
  <c r="M658" i="18"/>
  <c r="R658" i="18" s="1"/>
  <c r="I733" i="18" s="1" a="1"/>
  <c r="I733" i="18" s="1"/>
  <c r="R657" i="18"/>
  <c r="N685" i="18"/>
  <c r="M659" i="18"/>
  <c r="R659" i="18" s="1"/>
  <c r="J737" i="18" l="1" a="1"/>
  <c r="J737" i="18" s="1"/>
  <c r="S685" i="18"/>
  <c r="N680" i="18"/>
  <c r="S679" i="18"/>
  <c r="N686" i="18"/>
  <c r="M660" i="18"/>
  <c r="I716" i="18" a="1"/>
  <c r="I716" i="18" s="1"/>
  <c r="N687" i="18" l="1"/>
  <c r="S686" i="18"/>
  <c r="N681" i="18"/>
  <c r="S680" i="18"/>
  <c r="M661" i="18"/>
  <c r="R660" i="18"/>
  <c r="M665" i="18"/>
  <c r="R665" i="18" s="1"/>
  <c r="I684" i="18" a="1"/>
  <c r="I684" i="18" s="1"/>
  <c r="N682" i="18" l="1"/>
  <c r="S682" i="18" s="1"/>
  <c r="J691" i="18" s="1" a="1"/>
  <c r="J691" i="18" s="1"/>
  <c r="N691" i="18" s="1"/>
  <c r="S691" i="18" s="1"/>
  <c r="J703" i="18" s="1" a="1"/>
  <c r="J703" i="18" s="1"/>
  <c r="S681" i="18"/>
  <c r="N688" i="18"/>
  <c r="S687" i="18"/>
  <c r="M662" i="18"/>
  <c r="R661" i="18"/>
  <c r="N692" i="18"/>
  <c r="M666" i="18"/>
  <c r="R666" i="18" s="1"/>
  <c r="I683" i="18" a="1"/>
  <c r="I683" i="18" s="1"/>
  <c r="S692" i="18" l="1"/>
  <c r="J723" i="18" s="1" a="1"/>
  <c r="J723" i="18" s="1"/>
  <c r="N689" i="18"/>
  <c r="S688" i="18"/>
  <c r="M663" i="18"/>
  <c r="R662" i="18"/>
  <c r="N693" i="18"/>
  <c r="J721" i="18" a="1"/>
  <c r="J721" i="18" s="1"/>
  <c r="N694" i="18"/>
  <c r="J709" i="18" a="1"/>
  <c r="J709" i="18" s="1"/>
  <c r="M667" i="18"/>
  <c r="R667" i="18" s="1"/>
  <c r="N695" i="18" l="1"/>
  <c r="S694" i="18"/>
  <c r="S693" i="18"/>
  <c r="J711" i="18" s="1" a="1"/>
  <c r="J711" i="18" s="1"/>
  <c r="N690" i="18"/>
  <c r="S690" i="18" s="1"/>
  <c r="S689" i="18"/>
  <c r="M664" i="18"/>
  <c r="R663" i="18"/>
  <c r="N700" i="18"/>
  <c r="M668" i="18"/>
  <c r="I700" i="18" a="1"/>
  <c r="I700" i="18" s="1"/>
  <c r="S700" i="18" l="1"/>
  <c r="J753" i="18" s="1" a="1"/>
  <c r="J753" i="18" s="1"/>
  <c r="N696" i="18"/>
  <c r="S695" i="18"/>
  <c r="M669" i="18"/>
  <c r="R669" i="18" s="1"/>
  <c r="R668" i="18"/>
  <c r="I688" i="18" s="1" a="1"/>
  <c r="I688" i="18" s="1"/>
  <c r="R664" i="18"/>
  <c r="I682" i="18" s="1" a="1"/>
  <c r="I682" i="18" s="1"/>
  <c r="N701" i="18"/>
  <c r="S701" i="18" s="1"/>
  <c r="M670" i="18"/>
  <c r="N697" i="18" l="1"/>
  <c r="S696" i="18"/>
  <c r="M671" i="18"/>
  <c r="R670" i="18"/>
  <c r="N702" i="18"/>
  <c r="S702" i="18" s="1"/>
  <c r="M673" i="18"/>
  <c r="R673" i="18" s="1"/>
  <c r="I715" i="18" a="1"/>
  <c r="I715" i="18" s="1"/>
  <c r="N698" i="18" l="1"/>
  <c r="S697" i="18"/>
  <c r="M672" i="18"/>
  <c r="R671" i="18"/>
  <c r="M674" i="18"/>
  <c r="N699" i="18" l="1"/>
  <c r="S698" i="18"/>
  <c r="R674" i="18"/>
  <c r="I720" i="18" s="1" a="1"/>
  <c r="I720" i="18" s="1"/>
  <c r="R672" i="18"/>
  <c r="I717" i="18" s="1" a="1"/>
  <c r="I717" i="18" s="1"/>
  <c r="N703" i="18"/>
  <c r="M675" i="18"/>
  <c r="I718" i="18" a="1"/>
  <c r="I718" i="18" s="1"/>
  <c r="S703" i="18" l="1"/>
  <c r="J743" i="18" s="1" a="1"/>
  <c r="J743" i="18" s="1"/>
  <c r="S699" i="18"/>
  <c r="J758" i="18" s="1" a="1"/>
  <c r="J758" i="18" s="1"/>
  <c r="R675" i="18"/>
  <c r="I693" i="18" s="1" a="1"/>
  <c r="I693" i="18" s="1"/>
  <c r="N704" i="18"/>
  <c r="S704" i="18" s="1"/>
  <c r="M676" i="18"/>
  <c r="I719" i="18" a="1"/>
  <c r="I719" i="18" s="1"/>
  <c r="N705" i="18" l="1"/>
  <c r="J906" i="18" a="1"/>
  <c r="J906" i="18" s="1"/>
  <c r="M677" i="18"/>
  <c r="R676" i="18"/>
  <c r="N710" i="18"/>
  <c r="M683" i="18"/>
  <c r="R683" i="18" s="1"/>
  <c r="N711" i="18" l="1"/>
  <c r="S711" i="18" s="1"/>
  <c r="J741" i="18" s="1" a="1"/>
  <c r="J741" i="18" s="1"/>
  <c r="S710" i="18"/>
  <c r="J927" i="18" s="1" a="1"/>
  <c r="J927" i="18" s="1"/>
  <c r="N927" i="18" s="1"/>
  <c r="S927" i="18" s="1"/>
  <c r="J928" i="18" s="1" a="1"/>
  <c r="J928" i="18" s="1"/>
  <c r="N928" i="18" s="1"/>
  <c r="S928" i="18" s="1"/>
  <c r="J929" i="18" s="1" a="1"/>
  <c r="J929" i="18" s="1"/>
  <c r="N929" i="18" s="1"/>
  <c r="S929" i="18" s="1"/>
  <c r="J930" i="18" s="1" a="1"/>
  <c r="J930" i="18" s="1"/>
  <c r="N930" i="18" s="1"/>
  <c r="S930" i="18" s="1"/>
  <c r="N706" i="18"/>
  <c r="S705" i="18"/>
  <c r="N712" i="18"/>
  <c r="M678" i="18"/>
  <c r="R677" i="18"/>
  <c r="N713" i="18"/>
  <c r="M684" i="18"/>
  <c r="I712" i="18" a="1"/>
  <c r="I712" i="18" s="1"/>
  <c r="N714" i="18" l="1"/>
  <c r="S713" i="18"/>
  <c r="S712" i="18"/>
  <c r="J749" i="18" s="1" a="1"/>
  <c r="J749" i="18" s="1"/>
  <c r="N707" i="18"/>
  <c r="S706" i="18"/>
  <c r="R684" i="18"/>
  <c r="I740" i="18" s="1" a="1"/>
  <c r="I740" i="18" s="1"/>
  <c r="M679" i="18"/>
  <c r="R678" i="18"/>
  <c r="N719" i="18"/>
  <c r="M685" i="18"/>
  <c r="R685" i="18" s="1"/>
  <c r="I737" i="18" s="1" a="1"/>
  <c r="I737" i="18" s="1"/>
  <c r="N720" i="18" l="1"/>
  <c r="S720" i="18" s="1"/>
  <c r="J735" i="18" s="1" a="1"/>
  <c r="J735" i="18" s="1"/>
  <c r="S719" i="18"/>
  <c r="N708" i="18"/>
  <c r="S707" i="18"/>
  <c r="N715" i="18"/>
  <c r="S714" i="18"/>
  <c r="N721" i="18"/>
  <c r="S721" i="18" s="1"/>
  <c r="M680" i="18"/>
  <c r="R679" i="18"/>
  <c r="N722" i="18"/>
  <c r="S722" i="18" s="1"/>
  <c r="M686" i="18"/>
  <c r="N716" i="18" l="1"/>
  <c r="S715" i="18"/>
  <c r="N709" i="18"/>
  <c r="S709" i="18" s="1"/>
  <c r="S708" i="18"/>
  <c r="M687" i="18"/>
  <c r="R686" i="18"/>
  <c r="M681" i="18"/>
  <c r="R680" i="18"/>
  <c r="N723" i="18"/>
  <c r="S723" i="18" s="1"/>
  <c r="J729" i="18" a="1"/>
  <c r="J729" i="18" s="1"/>
  <c r="N717" i="18" l="1"/>
  <c r="S716" i="18"/>
  <c r="M682" i="18"/>
  <c r="R682" i="18" s="1"/>
  <c r="I691" i="18" s="1" a="1"/>
  <c r="I691" i="18" s="1"/>
  <c r="M691" i="18" s="1"/>
  <c r="R691" i="18" s="1"/>
  <c r="I703" i="18" s="1" a="1"/>
  <c r="I703" i="18" s="1"/>
  <c r="R681" i="18"/>
  <c r="M688" i="18"/>
  <c r="R687" i="18"/>
  <c r="N724" i="18"/>
  <c r="J728" i="18" a="1"/>
  <c r="J728" i="18" s="1"/>
  <c r="N729" i="18"/>
  <c r="M692" i="18"/>
  <c r="S729" i="18" l="1"/>
  <c r="J731" i="18" s="1" a="1"/>
  <c r="J731" i="18" s="1"/>
  <c r="N725" i="18"/>
  <c r="S724" i="18"/>
  <c r="N718" i="18"/>
  <c r="S718" i="18" s="1"/>
  <c r="S717" i="18"/>
  <c r="R692" i="18"/>
  <c r="I723" i="18" s="1" a="1"/>
  <c r="I723" i="18" s="1"/>
  <c r="M689" i="18"/>
  <c r="R688" i="18"/>
  <c r="N728" i="18"/>
  <c r="S728" i="18" s="1"/>
  <c r="M693" i="18"/>
  <c r="I721" i="18" a="1"/>
  <c r="I721" i="18" s="1"/>
  <c r="M721" i="18" s="1"/>
  <c r="R721" i="18" s="1"/>
  <c r="J730" i="18" a="1"/>
  <c r="J730" i="18" s="1"/>
  <c r="N730" i="18" s="1"/>
  <c r="S730" i="18" s="1"/>
  <c r="M694" i="18"/>
  <c r="I709" i="18" a="1"/>
  <c r="I709" i="18" s="1"/>
  <c r="N726" i="18" l="1"/>
  <c r="S725" i="18"/>
  <c r="M695" i="18"/>
  <c r="R694" i="18"/>
  <c r="R693" i="18"/>
  <c r="I711" i="18" s="1" a="1"/>
  <c r="I711" i="18" s="1"/>
  <c r="M690" i="18"/>
  <c r="R690" i="18" s="1"/>
  <c r="R689" i="18"/>
  <c r="N731" i="18"/>
  <c r="S731" i="18" s="1"/>
  <c r="M700" i="18"/>
  <c r="R700" i="18" s="1"/>
  <c r="I753" i="18" s="1" a="1"/>
  <c r="I753" i="18" s="1"/>
  <c r="N727" i="18" l="1"/>
  <c r="S727" i="18" s="1"/>
  <c r="S726" i="18"/>
  <c r="N732" i="18"/>
  <c r="J736" i="18" a="1"/>
  <c r="J736" i="18" s="1"/>
  <c r="M696" i="18"/>
  <c r="R695" i="18"/>
  <c r="N735" i="18"/>
  <c r="S735" i="18" s="1"/>
  <c r="M701" i="18"/>
  <c r="R701" i="18" s="1"/>
  <c r="N733" i="18" l="1"/>
  <c r="S732" i="18"/>
  <c r="N736" i="18"/>
  <c r="M697" i="18"/>
  <c r="R696" i="18"/>
  <c r="M702" i="18"/>
  <c r="R702" i="18" s="1"/>
  <c r="N737" i="18"/>
  <c r="S737" i="18" s="1"/>
  <c r="S736" i="18" l="1"/>
  <c r="J744" i="18" s="1" a="1"/>
  <c r="J744" i="18" s="1"/>
  <c r="N744" i="18" s="1"/>
  <c r="S744" i="18" s="1"/>
  <c r="N734" i="18"/>
  <c r="S733" i="18"/>
  <c r="N738" i="18"/>
  <c r="S738" i="18" s="1"/>
  <c r="M698" i="18"/>
  <c r="R697" i="18"/>
  <c r="J757" i="18" l="1" a="1"/>
  <c r="J757" i="18" s="1"/>
  <c r="S734" i="18"/>
  <c r="J751" i="18" a="1"/>
  <c r="J751" i="18" s="1"/>
  <c r="N739" i="18"/>
  <c r="S739" i="18" s="1"/>
  <c r="N745" i="18"/>
  <c r="S745" i="18" s="1"/>
  <c r="M699" i="18"/>
  <c r="R699" i="18" s="1"/>
  <c r="I758" i="18" s="1" a="1"/>
  <c r="I758" i="18" s="1"/>
  <c r="R698" i="18"/>
  <c r="N875" i="18"/>
  <c r="M703" i="18"/>
  <c r="R703" i="18" s="1"/>
  <c r="I743" i="18" s="1" a="1"/>
  <c r="I743" i="18" s="1"/>
  <c r="N876" i="18" l="1"/>
  <c r="N746" i="18"/>
  <c r="S746" i="18" s="1"/>
  <c r="N740" i="18"/>
  <c r="S740" i="18" s="1"/>
  <c r="N878" i="18"/>
  <c r="M704" i="18"/>
  <c r="N741" i="18" l="1"/>
  <c r="S741" i="18" s="1"/>
  <c r="N759" i="18"/>
  <c r="N877" i="18"/>
  <c r="N879" i="18"/>
  <c r="M705" i="18"/>
  <c r="R704" i="18"/>
  <c r="I906" i="18" s="1" a="1"/>
  <c r="I906" i="18" s="1"/>
  <c r="M710" i="18"/>
  <c r="N760" i="18" l="1"/>
  <c r="N743" i="18"/>
  <c r="S743" i="18" s="1"/>
  <c r="N880" i="18"/>
  <c r="M711" i="18"/>
  <c r="R710" i="18"/>
  <c r="I927" i="18" s="1" a="1"/>
  <c r="I927" i="18" s="1"/>
  <c r="M927" i="18" s="1"/>
  <c r="R927" i="18" s="1"/>
  <c r="I928" i="18" s="1" a="1"/>
  <c r="I928" i="18" s="1"/>
  <c r="M928" i="18" s="1"/>
  <c r="R928" i="18" s="1"/>
  <c r="I929" i="18" s="1" a="1"/>
  <c r="I929" i="18" s="1"/>
  <c r="M929" i="18" s="1"/>
  <c r="R929" i="18" s="1"/>
  <c r="I930" i="18" s="1" a="1"/>
  <c r="I930" i="18" s="1"/>
  <c r="M930" i="18" s="1"/>
  <c r="R930" i="18" s="1"/>
  <c r="M706" i="18"/>
  <c r="R705" i="18"/>
  <c r="M713" i="18"/>
  <c r="J750" i="18" l="1" a="1"/>
  <c r="J750" i="18" s="1"/>
  <c r="N881" i="18"/>
  <c r="N761" i="18"/>
  <c r="M714" i="18"/>
  <c r="R713" i="18"/>
  <c r="M707" i="18"/>
  <c r="R706" i="18"/>
  <c r="M712" i="18"/>
  <c r="R712" i="18" s="1"/>
  <c r="I749" i="18" s="1" a="1"/>
  <c r="I749" i="18" s="1"/>
  <c r="R711" i="18"/>
  <c r="I741" i="18" s="1" a="1"/>
  <c r="I741" i="18" s="1"/>
  <c r="M719" i="18"/>
  <c r="N762" i="18" l="1"/>
  <c r="N882" i="18"/>
  <c r="M720" i="18"/>
  <c r="R720" i="18" s="1"/>
  <c r="I735" i="18" s="1" a="1"/>
  <c r="I735" i="18" s="1"/>
  <c r="R719" i="18"/>
  <c r="M708" i="18"/>
  <c r="R707" i="18"/>
  <c r="M715" i="18"/>
  <c r="R714" i="18"/>
  <c r="M723" i="18"/>
  <c r="R723" i="18" s="1"/>
  <c r="I729" i="18" a="1"/>
  <c r="I729" i="18" s="1"/>
  <c r="N883" i="18" l="1"/>
  <c r="N763" i="18"/>
  <c r="M716" i="18"/>
  <c r="R715" i="18"/>
  <c r="M709" i="18"/>
  <c r="R709" i="18" s="1"/>
  <c r="R708" i="18"/>
  <c r="M724" i="18"/>
  <c r="I728" i="18" a="1"/>
  <c r="I728" i="18" s="1"/>
  <c r="M729" i="18"/>
  <c r="R729" i="18" s="1"/>
  <c r="I731" i="18" s="1" a="1"/>
  <c r="I731" i="18" s="1"/>
  <c r="N764" i="18" l="1"/>
  <c r="N884" i="18"/>
  <c r="M725" i="18"/>
  <c r="R724" i="18"/>
  <c r="M717" i="18"/>
  <c r="R716" i="18"/>
  <c r="M728" i="18"/>
  <c r="R728" i="18" s="1"/>
  <c r="I730" i="18" a="1"/>
  <c r="I730" i="18" s="1"/>
  <c r="M730" i="18" s="1"/>
  <c r="R730" i="18" s="1"/>
  <c r="N765" i="18" l="1"/>
  <c r="N885" i="18"/>
  <c r="M718" i="18"/>
  <c r="R718" i="18" s="1"/>
  <c r="R717" i="18"/>
  <c r="I911" i="18" s="1" a="1"/>
  <c r="I911" i="18" s="1"/>
  <c r="M726" i="18"/>
  <c r="R725" i="18"/>
  <c r="M731" i="18"/>
  <c r="N886" i="18" l="1"/>
  <c r="N766" i="18"/>
  <c r="M732" i="18"/>
  <c r="R731" i="18"/>
  <c r="I736" i="18" s="1" a="1"/>
  <c r="I736" i="18" s="1"/>
  <c r="M727" i="18"/>
  <c r="R727" i="18" s="1"/>
  <c r="R726" i="18"/>
  <c r="M735" i="18"/>
  <c r="R735" i="18" s="1"/>
  <c r="N767" i="18" l="1"/>
  <c r="N887" i="18"/>
  <c r="M736" i="18"/>
  <c r="M733" i="18"/>
  <c r="R732" i="18"/>
  <c r="M737" i="18"/>
  <c r="R737" i="18" s="1"/>
  <c r="N888" i="18" l="1"/>
  <c r="N768" i="18"/>
  <c r="R736" i="18"/>
  <c r="I744" i="18" s="1" a="1"/>
  <c r="I744" i="18" s="1"/>
  <c r="M744" i="18" s="1"/>
  <c r="R744" i="18" s="1"/>
  <c r="M738" i="18"/>
  <c r="R738" i="18" s="1"/>
  <c r="M734" i="18"/>
  <c r="R734" i="18" s="1"/>
  <c r="I757" i="18" s="1" a="1"/>
  <c r="I757" i="18" s="1"/>
  <c r="R733" i="18"/>
  <c r="N769" i="18" l="1"/>
  <c r="N889" i="18"/>
  <c r="M745" i="18"/>
  <c r="R745" i="18" s="1"/>
  <c r="I751" i="18" a="1"/>
  <c r="I751" i="18" s="1"/>
  <c r="M739" i="18"/>
  <c r="R739" i="18" s="1"/>
  <c r="M875" i="18"/>
  <c r="M876" i="18" s="1"/>
  <c r="M877" i="18" s="1"/>
  <c r="M878" i="18" s="1"/>
  <c r="M879" i="18" s="1"/>
  <c r="N890" i="18" l="1"/>
  <c r="N770" i="18"/>
  <c r="M880" i="18"/>
  <c r="M740" i="18"/>
  <c r="R740" i="18" s="1"/>
  <c r="M746" i="18"/>
  <c r="R746" i="18" s="1"/>
  <c r="N771" i="18" l="1"/>
  <c r="M881" i="18"/>
  <c r="M882" i="18" s="1"/>
  <c r="M883" i="18" s="1"/>
  <c r="M884" i="18" s="1"/>
  <c r="M885" i="18" s="1"/>
  <c r="M886" i="18" s="1"/>
  <c r="M887" i="18" s="1"/>
  <c r="M888" i="18" s="1"/>
  <c r="M889" i="18" s="1"/>
  <c r="M890" i="18" s="1"/>
  <c r="M759" i="18"/>
  <c r="M760" i="18" s="1"/>
  <c r="M761" i="18" s="1"/>
  <c r="M762" i="18" s="1"/>
  <c r="M763" i="18" s="1"/>
  <c r="M764" i="18" s="1"/>
  <c r="M765" i="18" s="1"/>
  <c r="M766" i="18" s="1"/>
  <c r="M767" i="18" s="1"/>
  <c r="M768" i="18" s="1"/>
  <c r="M769" i="18" s="1"/>
  <c r="M770" i="18" s="1"/>
  <c r="M771" i="18" s="1"/>
  <c r="M772" i="18" s="1"/>
  <c r="M773" i="18" s="1"/>
  <c r="M774" i="18" s="1"/>
  <c r="M775" i="18" s="1"/>
  <c r="M776" i="18" s="1"/>
  <c r="M777" i="18" s="1"/>
  <c r="M778" i="18" s="1"/>
  <c r="M779" i="18" s="1"/>
  <c r="M780" i="18" s="1"/>
  <c r="M781" i="18" s="1"/>
  <c r="M782" i="18" s="1"/>
  <c r="M783" i="18" s="1"/>
  <c r="M784" i="18" s="1"/>
  <c r="M785" i="18" s="1"/>
  <c r="M786" i="18" s="1"/>
  <c r="M787" i="18" s="1"/>
  <c r="M788" i="18" s="1"/>
  <c r="M789" i="18" s="1"/>
  <c r="M790" i="18" s="1"/>
  <c r="M791" i="18" s="1"/>
  <c r="M792" i="18" s="1"/>
  <c r="M793" i="18" s="1"/>
  <c r="M794" i="18" s="1"/>
  <c r="M795" i="18" s="1"/>
  <c r="M796" i="18" s="1"/>
  <c r="M797" i="18" s="1"/>
  <c r="M798" i="18" s="1"/>
  <c r="M799" i="18" s="1"/>
  <c r="M800" i="18" s="1"/>
  <c r="M801" i="18" s="1"/>
  <c r="M802" i="18" s="1"/>
  <c r="M803" i="18" s="1"/>
  <c r="M804" i="18" s="1"/>
  <c r="M805" i="18" s="1"/>
  <c r="M806" i="18" s="1"/>
  <c r="M807" i="18" s="1"/>
  <c r="M808" i="18" s="1"/>
  <c r="M809" i="18" s="1"/>
  <c r="M810" i="18" s="1"/>
  <c r="M811" i="18" s="1"/>
  <c r="M812" i="18" s="1"/>
  <c r="M813" i="18" s="1"/>
  <c r="M814" i="18" s="1"/>
  <c r="M815" i="18" s="1"/>
  <c r="M816" i="18" s="1"/>
  <c r="M817" i="18" s="1"/>
  <c r="M818" i="18" s="1"/>
  <c r="M819" i="18" s="1"/>
  <c r="M820" i="18" s="1"/>
  <c r="M821" i="18" s="1"/>
  <c r="M822" i="18" s="1"/>
  <c r="M823" i="18" s="1"/>
  <c r="M824" i="18" s="1"/>
  <c r="M825" i="18" s="1"/>
  <c r="M826" i="18" s="1"/>
  <c r="M827" i="18" s="1"/>
  <c r="M828" i="18" s="1"/>
  <c r="M829" i="18" s="1"/>
  <c r="M830" i="18" s="1"/>
  <c r="M831" i="18" s="1"/>
  <c r="M832" i="18" s="1"/>
  <c r="M833" i="18" s="1"/>
  <c r="M834" i="18" s="1"/>
  <c r="M835" i="18" s="1"/>
  <c r="M836" i="18" s="1"/>
  <c r="M837" i="18" s="1"/>
  <c r="M838" i="18" s="1"/>
  <c r="M839" i="18" s="1"/>
  <c r="M840" i="18" s="1"/>
  <c r="M841" i="18" s="1"/>
  <c r="M842" i="18" s="1"/>
  <c r="M843" i="18" s="1"/>
  <c r="M844" i="18" s="1"/>
  <c r="M845" i="18" s="1"/>
  <c r="M846" i="18" s="1"/>
  <c r="M847" i="18" s="1"/>
  <c r="M848" i="18" s="1"/>
  <c r="M849" i="18" s="1"/>
  <c r="M850" i="18" s="1"/>
  <c r="M851" i="18" s="1"/>
  <c r="M852" i="18" s="1"/>
  <c r="M853" i="18" s="1"/>
  <c r="M854" i="18" s="1"/>
  <c r="M855" i="18" s="1"/>
  <c r="M856" i="18" s="1"/>
  <c r="M857" i="18" s="1"/>
  <c r="M858" i="18" s="1"/>
  <c r="M859" i="18" s="1"/>
  <c r="M860" i="18" s="1"/>
  <c r="M861" i="18" s="1"/>
  <c r="M862" i="18" s="1"/>
  <c r="M863" i="18" s="1"/>
  <c r="M864" i="18" s="1"/>
  <c r="M865" i="18" s="1"/>
  <c r="M866" i="18" s="1"/>
  <c r="M867" i="18" s="1"/>
  <c r="M868" i="18" s="1"/>
  <c r="M869" i="18" s="1"/>
  <c r="M870" i="18" s="1"/>
  <c r="M871" i="18" s="1"/>
  <c r="M872" i="18" s="1"/>
  <c r="M873" i="18" s="1"/>
  <c r="M874" i="18" s="1"/>
  <c r="M741" i="18"/>
  <c r="R741" i="18" s="1"/>
  <c r="N772" i="18" l="1"/>
  <c r="M743" i="18"/>
  <c r="N773" i="18" l="1"/>
  <c r="R743" i="18"/>
  <c r="I750" i="18" s="1" a="1"/>
  <c r="I750" i="18" s="1"/>
  <c r="N774" i="18" l="1"/>
  <c r="N775" i="18" l="1"/>
  <c r="N776" i="18" l="1"/>
  <c r="N777" i="18" l="1"/>
  <c r="N778" i="18" l="1"/>
  <c r="N779" i="18" l="1"/>
  <c r="N780" i="18" l="1"/>
  <c r="N781" i="18" l="1"/>
  <c r="N782" i="18" l="1"/>
  <c r="N783" i="18" l="1"/>
  <c r="N784" i="18" l="1"/>
  <c r="N785" i="18" l="1"/>
  <c r="N786" i="18" l="1"/>
  <c r="N787" i="18" l="1"/>
  <c r="N788" i="18" l="1"/>
  <c r="N789" i="18" l="1"/>
  <c r="N790" i="18" l="1"/>
  <c r="N791" i="18" l="1"/>
  <c r="N792" i="18" l="1"/>
  <c r="N793" i="18" l="1"/>
  <c r="N794" i="18" l="1"/>
  <c r="N795" i="18" l="1"/>
  <c r="N796" i="18" l="1"/>
  <c r="N797" i="18" l="1"/>
  <c r="N798" i="18" l="1"/>
  <c r="N799" i="18" l="1"/>
  <c r="N800" i="18" l="1"/>
  <c r="N801" i="18" l="1"/>
  <c r="N802" i="18" l="1"/>
  <c r="N803" i="18" l="1"/>
  <c r="N804" i="18" l="1"/>
  <c r="N805" i="18" l="1"/>
  <c r="N806" i="18" l="1"/>
  <c r="N807" i="18" l="1"/>
  <c r="N808" i="18" l="1"/>
  <c r="N809" i="18" l="1"/>
  <c r="N810" i="18" l="1"/>
  <c r="N811" i="18" l="1"/>
  <c r="N812" i="18" l="1"/>
  <c r="N813" i="18" l="1"/>
  <c r="N814" i="18" l="1"/>
  <c r="N815" i="18" l="1"/>
  <c r="N816" i="18" l="1"/>
  <c r="N817" i="18" l="1"/>
  <c r="N818" i="18" l="1"/>
  <c r="N819" i="18" l="1"/>
  <c r="N820" i="18" l="1"/>
  <c r="N821" i="18" l="1"/>
  <c r="N822" i="18" l="1"/>
  <c r="N823" i="18" l="1"/>
  <c r="N824" i="18" l="1"/>
  <c r="N825" i="18" l="1"/>
  <c r="N826" i="18" l="1"/>
  <c r="N827" i="18" l="1"/>
  <c r="N828" i="18" l="1"/>
  <c r="N829" i="18" l="1"/>
  <c r="N830" i="18" l="1"/>
  <c r="N831" i="18" l="1"/>
  <c r="N832" i="18" l="1"/>
  <c r="N833" i="18" l="1"/>
  <c r="N834" i="18" l="1"/>
  <c r="N835" i="18" l="1"/>
  <c r="N836" i="18" l="1"/>
  <c r="N837" i="18" l="1"/>
  <c r="N838" i="18" l="1"/>
  <c r="N839" i="18" l="1"/>
  <c r="N840" i="18" l="1"/>
  <c r="N841" i="18" l="1"/>
  <c r="N842" i="18" l="1"/>
  <c r="N843" i="18" l="1"/>
  <c r="N844" i="18" l="1"/>
  <c r="N845" i="18" l="1"/>
  <c r="N846" i="18" l="1"/>
  <c r="N847" i="18" l="1"/>
  <c r="N848" i="18" l="1"/>
  <c r="N849" i="18" l="1"/>
  <c r="N850" i="18" l="1"/>
  <c r="N851" i="18" l="1"/>
  <c r="N852" i="18" l="1"/>
  <c r="N853" i="18" l="1"/>
  <c r="N854" i="18" l="1"/>
  <c r="N855" i="18" l="1"/>
  <c r="N856" i="18" l="1"/>
  <c r="N857" i="18" l="1"/>
  <c r="N858" i="18" l="1"/>
  <c r="N859" i="18" l="1"/>
  <c r="N860" i="18" l="1"/>
  <c r="N861" i="18" l="1"/>
  <c r="N862" i="18" l="1"/>
  <c r="N863" i="18" l="1"/>
  <c r="N864" i="18" l="1"/>
  <c r="N865" i="18" l="1"/>
  <c r="N866" i="18" l="1"/>
  <c r="N867" i="18" l="1"/>
  <c r="N868" i="18" l="1"/>
  <c r="N869" i="18" l="1"/>
  <c r="N870" i="18" l="1"/>
  <c r="N871" i="18" l="1"/>
  <c r="N872" i="18" l="1"/>
  <c r="J910" i="18" a="1"/>
  <c r="J910" i="18" s="1"/>
  <c r="J911" i="18" l="1" a="1"/>
  <c r="J911" i="18" s="1"/>
  <c r="N873" i="18"/>
  <c r="N874" i="18" l="1"/>
  <c r="H3730" i="12"/>
  <c r="I907" i="18" a="1"/>
  <c r="I907" i="18" s="1"/>
  <c r="J907" i="18" a="1"/>
  <c r="J907" i="18" s="1"/>
  <c r="J903" i="18" a="1"/>
  <c r="J903" i="18" s="1"/>
  <c r="K894" i="18" a="1"/>
  <c r="K894" i="18" s="1"/>
  <c r="M894" i="18" s="1"/>
  <c r="L897" i="18" a="1"/>
  <c r="L897" i="18" s="1"/>
  <c r="N897" i="18" s="1"/>
  <c r="K904" i="18" a="1"/>
  <c r="K904" i="18" s="1"/>
  <c r="M904" i="18" s="1"/>
  <c r="R904" i="18" s="1"/>
  <c r="K917" i="18" a="1"/>
  <c r="K917" i="18" s="1"/>
  <c r="M917" i="18" s="1"/>
  <c r="K901" i="18" a="1"/>
  <c r="K901" i="18" s="1"/>
  <c r="M901" i="18" s="1"/>
  <c r="L755" i="18" a="1"/>
  <c r="L755" i="18" s="1"/>
  <c r="N755" i="18" s="1"/>
  <c r="S755" i="18" s="1"/>
  <c r="L752" i="18" a="1"/>
  <c r="L752" i="18" s="1"/>
  <c r="N752" i="18" s="1"/>
  <c r="S752" i="18" s="1"/>
  <c r="K906" i="18" a="1"/>
  <c r="K906" i="18" s="1"/>
  <c r="M906" i="18" s="1"/>
  <c r="R906" i="18" s="1"/>
  <c r="L909" i="18" a="1"/>
  <c r="L909" i="18" s="1"/>
  <c r="N909" i="18" s="1"/>
  <c r="L908" i="18" a="1"/>
  <c r="L908" i="18" s="1"/>
  <c r="N908" i="18" s="1"/>
  <c r="K919" i="18" a="1"/>
  <c r="K919" i="18" s="1"/>
  <c r="M919" i="18" s="1"/>
  <c r="K913" i="18" a="1"/>
  <c r="K913" i="18" s="1"/>
  <c r="M913" i="18" s="1"/>
  <c r="L926" i="18" a="1"/>
  <c r="L926" i="18" s="1"/>
  <c r="N926" i="18" s="1"/>
  <c r="K751" i="18" a="1"/>
  <c r="K751" i="18" s="1"/>
  <c r="M751" i="18" s="1"/>
  <c r="R751" i="18" s="1"/>
  <c r="L896" i="18" a="1"/>
  <c r="L896" i="18" s="1"/>
  <c r="N896" i="18" s="1"/>
  <c r="K899" i="18" a="1"/>
  <c r="K899" i="18" s="1"/>
  <c r="M899" i="18" s="1"/>
  <c r="L918" i="18" a="1"/>
  <c r="L918" i="18" s="1"/>
  <c r="N918" i="18" s="1"/>
  <c r="K758" i="18" a="1"/>
  <c r="K758" i="18" s="1"/>
  <c r="M758" i="18" s="1"/>
  <c r="R758" i="18" s="1"/>
  <c r="L920" i="18" a="1"/>
  <c r="L920" i="18" s="1"/>
  <c r="N920" i="18" s="1"/>
  <c r="L921" i="18" a="1"/>
  <c r="L921" i="18" s="1"/>
  <c r="N921" i="18" s="1"/>
  <c r="L916" i="18" a="1"/>
  <c r="L916" i="18" s="1"/>
  <c r="N916" i="18" s="1"/>
  <c r="K924" i="18" a="1"/>
  <c r="K924" i="18" s="1"/>
  <c r="M924" i="18" s="1"/>
  <c r="L748" i="18" a="1"/>
  <c r="L748" i="18" s="1"/>
  <c r="N748" i="18" s="1"/>
  <c r="S748" i="18" s="1"/>
  <c r="L894" i="18" a="1"/>
  <c r="L894" i="18" s="1"/>
  <c r="N894" i="18" s="1"/>
  <c r="L758" i="18" a="1"/>
  <c r="L758" i="18" s="1"/>
  <c r="N758" i="18" s="1"/>
  <c r="S758" i="18" s="1"/>
  <c r="L751" i="18" a="1"/>
  <c r="L751" i="18" s="1"/>
  <c r="N751" i="18" s="1"/>
  <c r="S751" i="18" s="1"/>
  <c r="K918" i="18" a="1"/>
  <c r="K918" i="18" s="1"/>
  <c r="M918" i="18" s="1"/>
  <c r="L910" i="18" a="1"/>
  <c r="L910" i="18" s="1"/>
  <c r="N910" i="18" s="1"/>
  <c r="S910" i="18" s="1"/>
  <c r="K754" i="18" a="1"/>
  <c r="K754" i="18" s="1"/>
  <c r="M754" i="18" s="1"/>
  <c r="R754" i="18" s="1"/>
  <c r="K896" i="18" a="1"/>
  <c r="K896" i="18" s="1"/>
  <c r="M896" i="18" s="1"/>
  <c r="L904" i="18" a="1"/>
  <c r="L904" i="18" s="1"/>
  <c r="N904" i="18" s="1"/>
  <c r="S904" i="18" s="1"/>
  <c r="K748" i="18" a="1"/>
  <c r="K748" i="18" s="1"/>
  <c r="M748" i="18" s="1"/>
  <c r="R748" i="18" s="1"/>
  <c r="K895" i="18" a="1"/>
  <c r="K895" i="18" s="1"/>
  <c r="M895" i="18" s="1"/>
  <c r="K911" i="18" a="1"/>
  <c r="K911" i="18" s="1"/>
  <c r="M911" i="18" s="1"/>
  <c r="R911" i="18" s="1"/>
  <c r="L747" i="18" a="1"/>
  <c r="L747" i="18" s="1"/>
  <c r="N747" i="18" s="1"/>
  <c r="S747" i="18" s="1"/>
  <c r="K757" i="18" a="1"/>
  <c r="K757" i="18" s="1"/>
  <c r="M757" i="18" s="1"/>
  <c r="R757" i="18" s="1"/>
  <c r="K753" i="18" a="1"/>
  <c r="K753" i="18" s="1"/>
  <c r="M753" i="18" s="1"/>
  <c r="R753" i="18" s="1"/>
  <c r="K891" i="18" a="1"/>
  <c r="K891" i="18" s="1"/>
  <c r="M891" i="18" s="1"/>
  <c r="L906" i="18" a="1"/>
  <c r="L906" i="18" s="1"/>
  <c r="N906" i="18" s="1"/>
  <c r="S906" i="18" s="1"/>
  <c r="L903" i="18" a="1"/>
  <c r="L903" i="18" s="1"/>
  <c r="L912" i="18" a="1"/>
  <c r="L912" i="18" s="1"/>
  <c r="N912" i="18" s="1"/>
  <c r="L925" i="18" a="1"/>
  <c r="L925" i="18" s="1"/>
  <c r="N925" i="18" s="1"/>
  <c r="L892" i="18" a="1"/>
  <c r="L892" i="18" s="1"/>
  <c r="N892" i="18" s="1"/>
  <c r="K909" i="18" a="1"/>
  <c r="K909" i="18" s="1"/>
  <c r="M909" i="18" s="1"/>
  <c r="K910" i="18" a="1"/>
  <c r="K910" i="18" s="1"/>
  <c r="M910" i="18" s="1"/>
  <c r="R910" i="18" s="1"/>
  <c r="L922" i="18" a="1"/>
  <c r="L922" i="18" s="1"/>
  <c r="N922" i="18" s="1"/>
  <c r="L900" i="18" a="1"/>
  <c r="L900" i="18" s="1"/>
  <c r="N900" i="18" s="1"/>
  <c r="I882" i="16"/>
  <c r="K907" i="18" a="1"/>
  <c r="K907" i="18" s="1"/>
  <c r="K926" i="18" a="1"/>
  <c r="K926" i="18" s="1"/>
  <c r="M926" i="18" s="1"/>
  <c r="K750" i="18" a="1"/>
  <c r="K750" i="18" s="1"/>
  <c r="M750" i="18" s="1"/>
  <c r="R750" i="18" s="1"/>
  <c r="K898" i="18" a="1"/>
  <c r="K898" i="18" s="1"/>
  <c r="M898" i="18" s="1"/>
  <c r="L757" i="18" a="1"/>
  <c r="L757" i="18" s="1"/>
  <c r="N757" i="18" s="1"/>
  <c r="S757" i="18" s="1"/>
  <c r="L754" i="18" a="1"/>
  <c r="L754" i="18" s="1"/>
  <c r="N754" i="18" s="1"/>
  <c r="S754" i="18" s="1"/>
  <c r="L750" i="18" a="1"/>
  <c r="L750" i="18" s="1"/>
  <c r="N750" i="18" s="1"/>
  <c r="S750" i="18" s="1"/>
  <c r="L898" i="18" a="1"/>
  <c r="L898" i="18" s="1"/>
  <c r="N898" i="18" s="1"/>
  <c r="L917" i="18" a="1"/>
  <c r="L917" i="18" s="1"/>
  <c r="N917" i="18" s="1"/>
  <c r="L901" i="18" a="1"/>
  <c r="L901" i="18" s="1"/>
  <c r="N901" i="18" s="1"/>
  <c r="K756" i="18" a="1"/>
  <c r="K756" i="18" s="1"/>
  <c r="M756" i="18" s="1"/>
  <c r="R756" i="18" s="1"/>
  <c r="L905" i="18" a="1"/>
  <c r="L905" i="18" s="1"/>
  <c r="N905" i="18" s="1"/>
  <c r="S905" i="18" s="1"/>
  <c r="K908" i="18" a="1"/>
  <c r="K908" i="18" s="1"/>
  <c r="M908" i="18" s="1"/>
  <c r="K903" i="18" a="1"/>
  <c r="K903" i="18" s="1"/>
  <c r="M903" i="18" s="1"/>
  <c r="R903" i="18" s="1"/>
  <c r="L902" i="18" a="1"/>
  <c r="L902" i="18" s="1"/>
  <c r="N902" i="18" s="1"/>
  <c r="L919" i="18" a="1"/>
  <c r="L919" i="18" s="1"/>
  <c r="N919" i="18" s="1"/>
  <c r="K752" i="18" a="1"/>
  <c r="K752" i="18" s="1"/>
  <c r="M752" i="18" s="1"/>
  <c r="R752" i="18" s="1"/>
  <c r="K916" i="18" a="1"/>
  <c r="K916" i="18" s="1"/>
  <c r="M916" i="18" s="1"/>
  <c r="K900" i="18" a="1"/>
  <c r="K900" i="18" s="1"/>
  <c r="M900" i="18" s="1"/>
  <c r="K892" i="18" a="1"/>
  <c r="K892" i="18" s="1"/>
  <c r="M892" i="18" s="1"/>
  <c r="L893" i="18" a="1"/>
  <c r="L893" i="18" s="1"/>
  <c r="N893" i="18" s="1"/>
  <c r="L891" i="18" a="1"/>
  <c r="L891" i="18" s="1"/>
  <c r="N891" i="18" s="1"/>
  <c r="K921" i="18" a="1"/>
  <c r="K921" i="18" s="1"/>
  <c r="M921" i="18" s="1"/>
  <c r="K925" i="18" a="1"/>
  <c r="K925" i="18" s="1"/>
  <c r="M925" i="18" s="1"/>
  <c r="K893" i="18" a="1"/>
  <c r="K893" i="18" s="1"/>
  <c r="M893" i="18" s="1"/>
  <c r="L756" i="18" a="1"/>
  <c r="L756" i="18" s="1"/>
  <c r="N756" i="18" s="1"/>
  <c r="S756" i="18" s="1"/>
  <c r="L753" i="18" a="1"/>
  <c r="L753" i="18" s="1"/>
  <c r="N753" i="18" s="1"/>
  <c r="S753" i="18" s="1"/>
  <c r="L749" i="18" a="1"/>
  <c r="L749" i="18" s="1"/>
  <c r="N749" i="18" s="1"/>
  <c r="S749" i="18" s="1"/>
  <c r="K923" i="18" a="1"/>
  <c r="K923" i="18" s="1"/>
  <c r="M923" i="18" s="1"/>
  <c r="K912" i="18" a="1"/>
  <c r="K912" i="18" s="1"/>
  <c r="M912" i="18" s="1"/>
  <c r="K922" i="18" a="1"/>
  <c r="K922" i="18" s="1"/>
  <c r="M922" i="18" s="1"/>
  <c r="L911" i="18" a="1"/>
  <c r="L911" i="18" s="1"/>
  <c r="N911" i="18" s="1"/>
  <c r="S911" i="18" s="1"/>
  <c r="K747" i="18" a="1"/>
  <c r="K747" i="18" s="1"/>
  <c r="M747" i="18" s="1"/>
  <c r="R747" i="18" s="1"/>
  <c r="K755" i="18" a="1"/>
  <c r="K755" i="18" s="1"/>
  <c r="M755" i="18" s="1"/>
  <c r="R755" i="18" s="1"/>
  <c r="L895" i="18" a="1"/>
  <c r="L895" i="18" s="1"/>
  <c r="N895" i="18" s="1"/>
  <c r="K905" i="18" a="1"/>
  <c r="K905" i="18" s="1"/>
  <c r="M905" i="18" s="1"/>
  <c r="R905" i="18" s="1"/>
  <c r="L923" i="18" a="1"/>
  <c r="L923" i="18" s="1"/>
  <c r="N923" i="18" s="1"/>
  <c r="L924" i="18" a="1"/>
  <c r="L924" i="18" s="1"/>
  <c r="N924" i="18" s="1"/>
  <c r="L913" i="18" a="1"/>
  <c r="L913" i="18" s="1"/>
  <c r="N913" i="18" s="1"/>
  <c r="K749" i="18" a="1"/>
  <c r="K749" i="18" s="1"/>
  <c r="M749" i="18" s="1"/>
  <c r="R749" i="18" s="1"/>
  <c r="K897" i="18" a="1"/>
  <c r="K897" i="18" s="1"/>
  <c r="M897" i="18" s="1"/>
  <c r="L907" i="18" a="1"/>
  <c r="L907" i="18" s="1"/>
  <c r="L899" i="18" a="1"/>
  <c r="L899" i="18" s="1"/>
  <c r="N899" i="18" s="1"/>
  <c r="I881" i="16"/>
  <c r="K902" i="18" a="1"/>
  <c r="K902" i="18" s="1"/>
  <c r="M902" i="18" s="1"/>
  <c r="N903" i="18" l="1"/>
  <c r="S903" i="18" s="1"/>
  <c r="N907" i="18"/>
  <c r="S907" i="18" s="1"/>
  <c r="M907" i="18"/>
  <c r="R907" i="18"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<sst xmlns="http://schemas.openxmlformats.org/spreadsheetml/2006/main" count="66400" uniqueCount="17157">
  <si>
    <t>id</t>
  </si>
  <si>
    <t>readable_id</t>
  </si>
  <si>
    <t>title</t>
  </si>
  <si>
    <t>draft_type</t>
  </si>
  <si>
    <t>episode_type</t>
  </si>
  <si>
    <t>total_picks</t>
  </si>
  <si>
    <t>total_drafters</t>
  </si>
  <si>
    <t>total_drafter_teams</t>
  </si>
  <si>
    <t>total_hosts</t>
  </si>
  <si>
    <t>episode_number</t>
  </si>
  <si>
    <t>draft_status</t>
  </si>
  <si>
    <t>is_patreon_only</t>
  </si>
  <si>
    <t>non_canonical</t>
  </si>
  <si>
    <t>021d8222-b169-4f9b-8cfa-0163d08a6b62</t>
  </si>
  <si>
    <t>Blumhouse</t>
  </si>
  <si>
    <t>0333905c-04f1-41ef-8bc2-8524b7fc40a2</t>
  </si>
  <si>
    <t>Lynn Shelton Super Draft</t>
  </si>
  <si>
    <t>03f83e2c-3925-41bd-90be-e8bb60dde23c</t>
  </si>
  <si>
    <t>Tobe Hooper</t>
  </si>
  <si>
    <t>0474d3c0-268d-47fc-9a29-44314c3e6480</t>
  </si>
  <si>
    <t>0579ebca-89d5-4fd4-8158-34561a0adc27</t>
  </si>
  <si>
    <t>Horror Remakes</t>
  </si>
  <si>
    <t>06083dda-00ab-4215-a597-ff70227c0bd2</t>
  </si>
  <si>
    <t>Spielberg Produced Mega Draft</t>
  </si>
  <si>
    <t>0754606f-4e74-4655-b3e8-ff567481e294</t>
  </si>
  <si>
    <t>Kelly Reichardt Super Draft</t>
  </si>
  <si>
    <t>07a15e33-ffca-4224-87e8-46073efec33a</t>
  </si>
  <si>
    <t>Dog Movies</t>
  </si>
  <si>
    <t>099d28dd-26f3-4074-98ad-620975a0f920</t>
  </si>
  <si>
    <t>Jacques Demy Connected Universe mini-Super Draft</t>
  </si>
  <si>
    <t>09df42df-0b32-4201-9725-526aee897927</t>
  </si>
  <si>
    <t>'90s Action Mega Draft</t>
  </si>
  <si>
    <t>0b064375-dddb-425b-85e5-4d4db36cb3ff</t>
  </si>
  <si>
    <t>Arthouse Christmas</t>
  </si>
  <si>
    <t>0baf1697-4f58-476e-8c6e-fed56dd63109</t>
  </si>
  <si>
    <t>Alien Invasion Mini-Mega</t>
  </si>
  <si>
    <t>0e7390a6-cfe1-4564-b522-6494497000cc</t>
  </si>
  <si>
    <t>Dark Christmas</t>
  </si>
  <si>
    <t>0ec35dc6-3ec6-4285-a4e3-914afe3b656d</t>
  </si>
  <si>
    <t>'90s Sports mini-Mega</t>
  </si>
  <si>
    <t>0f480291-42cd-4de7-8477-7d8dd6e713cd</t>
  </si>
  <si>
    <t>A24</t>
  </si>
  <si>
    <t>10aa256c-6a5f-4270-b825-660d2807d30a</t>
  </si>
  <si>
    <t>European Vacation</t>
  </si>
  <si>
    <t>10eeea71-24ef-4542-a47d-8bf190c3e939</t>
  </si>
  <si>
    <t>Sword &amp; Sorcery</t>
  </si>
  <si>
    <t>117cdc3b-394d-4860-9c66-96ef8f087005</t>
  </si>
  <si>
    <t>Castaways</t>
  </si>
  <si>
    <t>11be3620-da93-41ac-bf36-1ac52855a154</t>
  </si>
  <si>
    <t>Mistaken Identity</t>
  </si>
  <si>
    <t>138c61c1-b50e-4541-b232-0f3690b9f864</t>
  </si>
  <si>
    <t>Obsession Thrillers</t>
  </si>
  <si>
    <t>144ae507-96d4-424b-a098-8bf38741e7ba</t>
  </si>
  <si>
    <t>Animals Attack!</t>
  </si>
  <si>
    <t>162887bc-9c5d-4e2b-9aca-8ed2e58ab670</t>
  </si>
  <si>
    <t>Tom Ripley mini-Super Draft</t>
  </si>
  <si>
    <t>16f220f1-c7ff-4628-997e-2e31e31d79a7</t>
  </si>
  <si>
    <t>Amnesia</t>
  </si>
  <si>
    <t>18b37052-4535-4649-8fcd-4eacf8603385</t>
  </si>
  <si>
    <t>Sports</t>
  </si>
  <si>
    <t>19965126-7d2f-424c-90d1-c315f5080c99</t>
  </si>
  <si>
    <t>Star Wars Super Draft</t>
  </si>
  <si>
    <t>1a069714-7e86-49bc-8eee-2460a510fd1b</t>
  </si>
  <si>
    <t>July 4th Weekend</t>
  </si>
  <si>
    <t>1ae73670-c26c-48e3-bcee-ed881a66cd9c</t>
  </si>
  <si>
    <t>1bde2149-1f79-4e9d-b90c-150789c1a2c8</t>
  </si>
  <si>
    <t>Classic Christmas</t>
  </si>
  <si>
    <t>1c07172a-d0fc-46b7-a599-8d1289d02128</t>
  </si>
  <si>
    <t>Gena Rowlands</t>
  </si>
  <si>
    <t>1c87ea9e-6023-4c78-8ca8-e1348dc51818</t>
  </si>
  <si>
    <t>2018 Mega Draft</t>
  </si>
  <si>
    <t>1ccd634c-66e7-41ee-a07c-920a48b17423</t>
  </si>
  <si>
    <t>Max von Sydow</t>
  </si>
  <si>
    <t>1ddb44ea-7598-4d19-a6ca-0605192cd76f</t>
  </si>
  <si>
    <t>Country Music</t>
  </si>
  <si>
    <t>1e598182-5797-48f3-a7fd-6262fd0d5a44</t>
  </si>
  <si>
    <t>Godzilla mini-Mega</t>
  </si>
  <si>
    <t>22052206-bc08-4dc7-aba7-a10bf5b5f7ce</t>
  </si>
  <si>
    <t>Razzie Worst Picture Winners</t>
  </si>
  <si>
    <t>23dc7540-0b19-42f0-9471-479332a585a5</t>
  </si>
  <si>
    <t>British Royal Family</t>
  </si>
  <si>
    <t>249b6e36-93ac-4544-a09c-09e467efa20a</t>
  </si>
  <si>
    <t>Original Movie Musicals - American</t>
  </si>
  <si>
    <t>253b856d-459e-44da-afeb-a1b03ee53a43</t>
  </si>
  <si>
    <t>TV Continuations</t>
  </si>
  <si>
    <t>25952d95-6ddf-421d-af78-9e68cf93e922</t>
  </si>
  <si>
    <t>26b1018c-10cc-444a-996c-d7a50fceb2f8</t>
  </si>
  <si>
    <t>Oscar Winning Queer Films</t>
  </si>
  <si>
    <t>28bc7cc2-5e42-43ab-b1c6-288e686f7cd1</t>
  </si>
  <si>
    <t>Herbie mini-Super Draft</t>
  </si>
  <si>
    <t>28ead34f-1422-4b3b-a35f-39b4d213987a</t>
  </si>
  <si>
    <t>Ralph Bakshi Super Draft</t>
  </si>
  <si>
    <t>29139dcb-b4be-4319-b626-e03584d3537d</t>
  </si>
  <si>
    <t>Halloween Movies</t>
  </si>
  <si>
    <t>297da054-5c5a-450d-a077-433c6cd0c118</t>
  </si>
  <si>
    <t>Criterion World Cinema Project</t>
  </si>
  <si>
    <t>2bba3076-b4e3-4249-b610-45e6b94d7de6</t>
  </si>
  <si>
    <t>Vincente Minnelli</t>
  </si>
  <si>
    <t>2d2d935b-6173-430e-9fbd-2a4e8645b823</t>
  </si>
  <si>
    <t>Dinosaurs</t>
  </si>
  <si>
    <t>2d9e2836-39fb-47ed-9ab6-d40a08c4c1a8</t>
  </si>
  <si>
    <t>Punksploitation</t>
  </si>
  <si>
    <t>2f0b45bf-e1f4-45cb-944e-fccee2d0dcdb</t>
  </si>
  <si>
    <t>Legacy Sequels</t>
  </si>
  <si>
    <t>302b2148-cc0f-4e7e-8f3b-b2ef762dab74</t>
  </si>
  <si>
    <t>Audrey Hepburn</t>
  </si>
  <si>
    <t>30340497-be6a-4b4c-8026-6274e4e1c8ff</t>
  </si>
  <si>
    <t>Queer Romance</t>
  </si>
  <si>
    <t>3077ea32-3625-4710-a209-255dfed11a1c</t>
  </si>
  <si>
    <t>Queer Comedy</t>
  </si>
  <si>
    <t>315c10c7-981b-430c-a4b1-f1b2b37233bf</t>
  </si>
  <si>
    <t>Juliette Binoche mini-Mega</t>
  </si>
  <si>
    <t>31e8bae2-02fc-44a7-9832-92420205e3eb</t>
  </si>
  <si>
    <t>Comedians First Dramas</t>
  </si>
  <si>
    <t>32386f43-e767-4268-830d-cdd11b1ffae5</t>
  </si>
  <si>
    <t>Home Invasion</t>
  </si>
  <si>
    <t>323e4bd2-a468-49b5-b4a5-0fbe17d50244</t>
  </si>
  <si>
    <t>David Cronenberg</t>
  </si>
  <si>
    <t>323f3d10-46aa-4b02-b415-b2c78ffedc35</t>
  </si>
  <si>
    <t>Batman vs. Superman Super Draft</t>
  </si>
  <si>
    <t>33697c54-2e50-4c21-80e0-d679cc83bb5b</t>
  </si>
  <si>
    <t>2024 Mega Draft</t>
  </si>
  <si>
    <t>33ce92e4-4a86-4c67-b75d-79f6f1380867</t>
  </si>
  <si>
    <t>Pixar Super Draft</t>
  </si>
  <si>
    <t>357ca841-6152-4baf-b38c-a98b1feed053</t>
  </si>
  <si>
    <t>1950 Best Picture</t>
  </si>
  <si>
    <t>3588e7c1-42ed-4cee-b83e-9cf014309b10</t>
  </si>
  <si>
    <t>Christopher Lee</t>
  </si>
  <si>
    <t>375e1dea-ec7c-40c4-b631-fe87b9382bb7</t>
  </si>
  <si>
    <t>Underworld mini-Super Draft</t>
  </si>
  <si>
    <t>38468ccc-3fe8-475d-99ef-75c587bd6969</t>
  </si>
  <si>
    <t>The "Modern" Mummy mini-Super Draft</t>
  </si>
  <si>
    <t>38ab5f31-064f-4038-994a-40d5befd8572</t>
  </si>
  <si>
    <t>Vietnam War mini-Mega</t>
  </si>
  <si>
    <t>39eac0ae-a206-4fd4-beee-f9d6b257dfc0</t>
  </si>
  <si>
    <t>Shakespeare: Part III Mini-Mega</t>
  </si>
  <si>
    <t>3ae28710-af89-4d61-8e1b-d5d252e166b1</t>
  </si>
  <si>
    <t>Time Travel</t>
  </si>
  <si>
    <t>3be7fbc9-64d8-476b-b4c3-58c632b08f67</t>
  </si>
  <si>
    <t>The Karate Kid mini-Super Draft</t>
  </si>
  <si>
    <t>3c09fb5c-8108-4b4c-9b08-77a836814ac6</t>
  </si>
  <si>
    <t>Ensemble Casts</t>
  </si>
  <si>
    <t>3d39537e-9cb8-4946-8f66-c65c5642756c</t>
  </si>
  <si>
    <t>2022 Mega Draft</t>
  </si>
  <si>
    <t>3dfa5437-fafc-4180-9c22-8d542d6915dc</t>
  </si>
  <si>
    <t>Michael Mann Super Draft</t>
  </si>
  <si>
    <t>3e32b2e2-448a-4baf-864a-750cd7dbf505</t>
  </si>
  <si>
    <t>2023 Mega Draft</t>
  </si>
  <si>
    <t>3e787702-e24f-4a0d-b2b4-4ee9b284f102</t>
  </si>
  <si>
    <t>Quentin Tarantino</t>
  </si>
  <si>
    <t>3eacfbe9-0089-48bd-90cb-a8ce1bb72f16</t>
  </si>
  <si>
    <t>Hotels &amp; Motels</t>
  </si>
  <si>
    <t>400d5869-fc99-4f88-9dd6-fbbe4b3a67e5</t>
  </si>
  <si>
    <t>Scream mini-Super Draft</t>
  </si>
  <si>
    <t>4010b329-c2b6-4217-8718-94dcd7d74764</t>
  </si>
  <si>
    <t>Indiana Jones mini-Super Draft</t>
  </si>
  <si>
    <t>40536309-f349-44cc-ac31-88b11b218225</t>
  </si>
  <si>
    <t>Paul Newman mini-Mega</t>
  </si>
  <si>
    <t>425d40c8-892c-479e-b3aa-88cde6ba7357</t>
  </si>
  <si>
    <t>Allan Quatermain mini-Super Draft</t>
  </si>
  <si>
    <t>42cc56ac-a9ae-41bd-9745-68a2bf9362fb</t>
  </si>
  <si>
    <t>43dc286a-6f65-4714-9259-ef910ad269a6</t>
  </si>
  <si>
    <t>Remakes</t>
  </si>
  <si>
    <t>450121bd-52cf-4602-93fb-ec0e45189ab6</t>
  </si>
  <si>
    <t>Sofia Coppola Super Draft</t>
  </si>
  <si>
    <t>451f5dd2-6d01-4a34-a05d-9c569a9a03de</t>
  </si>
  <si>
    <t>George Lucas</t>
  </si>
  <si>
    <t>46271d68-2d03-4d7d-92b8-9bfd8d076e4c</t>
  </si>
  <si>
    <t>Merchant / Ivory</t>
  </si>
  <si>
    <t>46c5bad0-f057-4dfe-aa9c-9ee63a594ce2</t>
  </si>
  <si>
    <t>Agatha Christie</t>
  </si>
  <si>
    <t>47218f20-ce24-4fbc-9ec2-5a303335cece</t>
  </si>
  <si>
    <t>47aa102a-71e4-49c7-8d98-db0c0904dde3</t>
  </si>
  <si>
    <t>Godzilla vs. Kong</t>
  </si>
  <si>
    <t>486148f6-b0a2-409b-960f-275277d2bf65</t>
  </si>
  <si>
    <t>REC mini-Super Draft</t>
  </si>
  <si>
    <t>49a051d0-1af5-4601-96c9-73a6309781ad</t>
  </si>
  <si>
    <t>TV Adaptations</t>
  </si>
  <si>
    <t>49ec3cfd-da6e-4f56-bd05-0ac67cfc4f34</t>
  </si>
  <si>
    <t>Films About Filmmakers</t>
  </si>
  <si>
    <t>4a20dafc-cb75-4858-b938-b16b406af897</t>
  </si>
  <si>
    <t>MCU Super Draft</t>
  </si>
  <si>
    <t>4a244445-1e66-4789-9a49-5aba6b56d596</t>
  </si>
  <si>
    <t>Queer Studio Movies</t>
  </si>
  <si>
    <t>4a518229-113a-4f2f-a687-1678c1b8bab2</t>
  </si>
  <si>
    <t>Thanksgiving Weekend</t>
  </si>
  <si>
    <t>4a7db6e5-4876-4d77-8ceb-145405bfdfe6</t>
  </si>
  <si>
    <t>Will Smith</t>
  </si>
  <si>
    <t>4d8c1fc2-5d64-4009-942e-8f4881561ed2</t>
  </si>
  <si>
    <t>George Clooney</t>
  </si>
  <si>
    <t>4d9b9db2-917c-4fe4-9f72-3b8dc6650874</t>
  </si>
  <si>
    <t>John Grisham Super Draft</t>
  </si>
  <si>
    <t>4e54656c-9a28-4d31-9021-ad28ebca8824</t>
  </si>
  <si>
    <t>Screwball Comedy mini-Mega</t>
  </si>
  <si>
    <t>4e8b675c-a2d6-4611-a6ce-850710482afb</t>
  </si>
  <si>
    <t>Movies About Screenwriters</t>
  </si>
  <si>
    <t>503706f4-7184-4dce-89ef-05c2ba9eaf6b</t>
  </si>
  <si>
    <t>Freddy vs. Jason Super Draft</t>
  </si>
  <si>
    <t>50ea7a7b-798e-4ab3-8b45-2593e6a740b9</t>
  </si>
  <si>
    <t>Coen Brothers Super Draft</t>
  </si>
  <si>
    <t>50f9b683-a1cc-4737-8a78-8dbadacb2db5</t>
  </si>
  <si>
    <t>Video Game Adaptations</t>
  </si>
  <si>
    <t>5122b935-c03b-4df7-ab07-b97f68b7ce45</t>
  </si>
  <si>
    <t>Dragonheart mini-Super Draft</t>
  </si>
  <si>
    <t>526ad671-8154-4ec4-b6fd-a85f178f1aa1</t>
  </si>
  <si>
    <t>Betty White</t>
  </si>
  <si>
    <t>52b183af-f695-4198-b932-1a23e8eb6ec0</t>
  </si>
  <si>
    <t>Harry Palmer mini-Super Draft</t>
  </si>
  <si>
    <t>53ca0528-d400-4006-b085-bb611e964d43</t>
  </si>
  <si>
    <t>Teen Horror (Millennial Edition)</t>
  </si>
  <si>
    <t>53fddd02-54ca-478a-930c-f069b30cf9c9</t>
  </si>
  <si>
    <t>547b404c-ae95-432c-bf3e-589a2f888c91</t>
  </si>
  <si>
    <t>Vinegar Syndrome</t>
  </si>
  <si>
    <t>54fb4fc9-4d9b-422a-8241-9644e740e59c</t>
  </si>
  <si>
    <t>Jim Henson</t>
  </si>
  <si>
    <t>555bd336-219b-4d34-8987-591e9db89ecd</t>
  </si>
  <si>
    <t>Rock vs. Diesel mini-Mega</t>
  </si>
  <si>
    <t>55687878-d913-4caa-a21d-54c983743d42</t>
  </si>
  <si>
    <t>Psycho mini-Super Draft</t>
  </si>
  <si>
    <t>55a81771-c33e-427b-bbaa-a2f7c190926d</t>
  </si>
  <si>
    <t>Mad Max mini-Super Draft</t>
  </si>
  <si>
    <t>56416e2b-bae6-469a-b6eb-4fe5909ae1c8</t>
  </si>
  <si>
    <t>56d6fc65-4a4f-4a16-b746-b8ec56d6c837</t>
  </si>
  <si>
    <t>New Camp Classics</t>
  </si>
  <si>
    <t>5738014a-5108-4f0b-8598-c50c37a324cd</t>
  </si>
  <si>
    <t>Happy Madison Productions</t>
  </si>
  <si>
    <t>595023b6-d236-467a-83d9-1f07cebb6b6e</t>
  </si>
  <si>
    <t>Police Story mini-Super Draft</t>
  </si>
  <si>
    <t>598aa07f-5b44-4577-a39f-6491ab844a8a</t>
  </si>
  <si>
    <t>The Gambler mini-Super Draft</t>
  </si>
  <si>
    <t>5a3ab606-4e9a-4990-9a24-237e731b4c20</t>
  </si>
  <si>
    <t>Laura Dern</t>
  </si>
  <si>
    <t>5befc72f-0d6e-4aea-addc-be50b6c1a02e</t>
  </si>
  <si>
    <t>Wesley Snipes</t>
  </si>
  <si>
    <t>5c1326ed-7fa1-4cd0-b336-a8a968c69b70</t>
  </si>
  <si>
    <t>Amy Adams</t>
  </si>
  <si>
    <t>5c9b1a87-8a97-49d6-b24a-eec66c9e45fb</t>
  </si>
  <si>
    <t>Horror Sequels</t>
  </si>
  <si>
    <t>5da29ec2-275a-486c-8fae-badab3ac8f47</t>
  </si>
  <si>
    <t>Charlie Kaufman Super Draft</t>
  </si>
  <si>
    <t>5e2157bf-fdd5-4fe1-9cf1-0d92a3037178</t>
  </si>
  <si>
    <t>Aquatic Horror</t>
  </si>
  <si>
    <t>5fe78b83-894a-4001-8384-c8ae57fd8c5d</t>
  </si>
  <si>
    <t>Summer Camp</t>
  </si>
  <si>
    <t>600b2796-0f03-4eca-84f0-a696a4da0729</t>
  </si>
  <si>
    <t>Jerry Bruckheimer</t>
  </si>
  <si>
    <t>60842e15-04d9-4808-b655-09175f439903</t>
  </si>
  <si>
    <t>Found Footage</t>
  </si>
  <si>
    <t>617a280b-ec34-4329-a405-83ea9a748c53</t>
  </si>
  <si>
    <t>A Christmas Carol</t>
  </si>
  <si>
    <t>6214e864-de17-4b4b-a357-a7b461fe8658</t>
  </si>
  <si>
    <t>Giallo</t>
  </si>
  <si>
    <t>627ce97d-3895-42f5-ad4c-8d0a750f81aa</t>
  </si>
  <si>
    <t>The American President</t>
  </si>
  <si>
    <t>63388810-2643-41d2-9a69-1c93651bf3e4</t>
  </si>
  <si>
    <t>2021 Mega Draft</t>
  </si>
  <si>
    <t>63627fba-b871-4640-88df-4edde83984e6</t>
  </si>
  <si>
    <t>'70s Sports</t>
  </si>
  <si>
    <t>636c615a-3ae5-4045-930d-bea21f4b8dc7</t>
  </si>
  <si>
    <t>MCU Phase 4 Super Draft</t>
  </si>
  <si>
    <t>647bbe5d-5873-436d-b0d9-20fe9455c240</t>
  </si>
  <si>
    <t>Highlander mini-Super Draft</t>
  </si>
  <si>
    <t>67039917-4e60-4d8c-8e59-c66238201d88</t>
  </si>
  <si>
    <t>American Zoetrope</t>
  </si>
  <si>
    <t>677c1b04-67be-4e08-b35a-8e92105e77fe</t>
  </si>
  <si>
    <t>Whoopi Goldberg</t>
  </si>
  <si>
    <t>6787d46f-10c5-4b97-9d60-4091b1653e23</t>
  </si>
  <si>
    <t>Jack Ryan mini-Super Draft</t>
  </si>
  <si>
    <t>67d674bd-4862-4513-93de-b2223240ed2d</t>
  </si>
  <si>
    <t>Movies Mega Draft</t>
  </si>
  <si>
    <t>68bd0b9d-f928-47c7-be5f-94c18d34f014</t>
  </si>
  <si>
    <t>The Purge mini-Super Draft</t>
  </si>
  <si>
    <t>68e35ab4-4a07-4179-883f-6fe9ce3a0f1d</t>
  </si>
  <si>
    <t>Relationship Horror</t>
  </si>
  <si>
    <t>6921db42-e5a1-4f6b-9fd3-eea25d0ca633</t>
  </si>
  <si>
    <t>The Cold War</t>
  </si>
  <si>
    <t>697fbe03-80e3-4abb-a833-6ae90ec62ec2</t>
  </si>
  <si>
    <t>21st Century Australian</t>
  </si>
  <si>
    <t>69951fdc-89e4-4d4f-90e1-a37afb8db8d7</t>
  </si>
  <si>
    <t>Courtroom Movies</t>
  </si>
  <si>
    <t>6a26d062-d3c5-4436-bee6-b64603a6940a</t>
  </si>
  <si>
    <t>BFFFs</t>
  </si>
  <si>
    <t>6af38676-d011-4ba9-830d-427b4278dcbc</t>
  </si>
  <si>
    <t>Fictional Musicians Mini-Mega</t>
  </si>
  <si>
    <t>6b3cb308-838d-4e13-952f-7d422278c069</t>
  </si>
  <si>
    <t>Actor's Directorial Debuts</t>
  </si>
  <si>
    <t>6b925ced-9f3d-4016-adce-d102351d9e2c</t>
  </si>
  <si>
    <t>Stephen King mini-Mega</t>
  </si>
  <si>
    <t>6c28036b-2896-438f-8f82-5e97a7c827c7</t>
  </si>
  <si>
    <t>Martin Scorsese Super Draft</t>
  </si>
  <si>
    <t>6ce3836c-02a9-4a99-8b28-5cda096790b0</t>
  </si>
  <si>
    <t>The Predator mini-Super Draft</t>
  </si>
  <si>
    <t>6d250ee7-39ec-41b5-bc46-1c6575c61416</t>
  </si>
  <si>
    <t>Judy Garland</t>
  </si>
  <si>
    <t>6eec7b4d-06e0-4916-a091-da264eb57133</t>
  </si>
  <si>
    <t>2019 Mega Draft</t>
  </si>
  <si>
    <t>6f00ca47-189f-4268-adf6-e87cb8d9bc57</t>
  </si>
  <si>
    <t>Alfred Hitchcock Mega Draft</t>
  </si>
  <si>
    <t>6f6ebb18-1b60-4027-bc68-3d4403b05e2f</t>
  </si>
  <si>
    <t>Space Horror</t>
  </si>
  <si>
    <t>7012cec0-8ca3-4f3d-8900-4bc3c8a24aa1</t>
  </si>
  <si>
    <t>Game Movies</t>
  </si>
  <si>
    <t>713d68ff-f402-4601-9c0b-c614ed4def0e</t>
  </si>
  <si>
    <t>Jodie Foster</t>
  </si>
  <si>
    <t>71cf5c14-7ffc-440d-b643-c2ecd92969b5</t>
  </si>
  <si>
    <t>Stephen Sondheim</t>
  </si>
  <si>
    <t>7216c2d5-e176-4382-b048-10ac7ad25e1f</t>
  </si>
  <si>
    <t>Sam Peckinpah</t>
  </si>
  <si>
    <t>72eba291-b6fe-4e1c-aa0d-faa5384b467b</t>
  </si>
  <si>
    <t>Orson Welles</t>
  </si>
  <si>
    <t>73c2ebbd-4005-4aa5-bbb0-d5c71a62f530</t>
  </si>
  <si>
    <t>2019 (so far)</t>
  </si>
  <si>
    <t>74d7f307-a872-49da-bb03-83df1bbe0e00</t>
  </si>
  <si>
    <t>Angela Lansbury</t>
  </si>
  <si>
    <t>74df5527-3e9e-4b83-bd6d-a0de06e7a476</t>
  </si>
  <si>
    <t>Serious Kids</t>
  </si>
  <si>
    <t>7579285a-3b28-4f08-8acd-f2e70d4d547e</t>
  </si>
  <si>
    <t>Kubrick</t>
  </si>
  <si>
    <t>76966fee-5797-4ed9-8a60-73d79df4c269</t>
  </si>
  <si>
    <t>Two Thumbs Down</t>
  </si>
  <si>
    <t>77216d25-4a74-4b3a-82c8-516999fe711b</t>
  </si>
  <si>
    <t>Evil Dead mini-Super Draft</t>
  </si>
  <si>
    <t>77c28491-cb2f-4f02-8731-a2dbcd344918</t>
  </si>
  <si>
    <t>Canuxploitation</t>
  </si>
  <si>
    <t>783cd350-251b-40d2-a82a-1e19530e3ac4</t>
  </si>
  <si>
    <t>Planet Hollywood Mega Draft</t>
  </si>
  <si>
    <t>78b3013f-6bce-404d-96c3-f23bc45d1ac9</t>
  </si>
  <si>
    <t>Colin Farrell mini-Mega</t>
  </si>
  <si>
    <t>7d513d21-73f2-4db0-8c9d-44f44f02d90d</t>
  </si>
  <si>
    <t>Kidventure</t>
  </si>
  <si>
    <t>7dac10ab-502e-4c25-8962-dd3bf22b3f41</t>
  </si>
  <si>
    <t>Natalie Portman</t>
  </si>
  <si>
    <t>7f4b5b4c-066f-4199-a0ba-ab23fc434c8a</t>
  </si>
  <si>
    <t>Scorsese Produced mini-Mega</t>
  </si>
  <si>
    <t>7f6461c3-e316-4d17-b10a-fe4ddf5a435e</t>
  </si>
  <si>
    <t>Oz (Live Action) mini-Super Draft</t>
  </si>
  <si>
    <t>7feeeced-1ab9-421a-819b-69ec76deb3ba</t>
  </si>
  <si>
    <t>TV Shows Mega Draft</t>
  </si>
  <si>
    <t>80393bb3-d348-4476-b5db-decad580de5f</t>
  </si>
  <si>
    <t>Winona Ryder</t>
  </si>
  <si>
    <t>80d44691-eb10-4d66-93a0-749294f77c07</t>
  </si>
  <si>
    <t>F Cinemascore Super Draft</t>
  </si>
  <si>
    <t>812b0ef8-7124-470d-8acd-aee50fc8202f</t>
  </si>
  <si>
    <t>Saw Super Draft</t>
  </si>
  <si>
    <t>81afadb4-7416-40ec-9e01-adc4bd6eebfb</t>
  </si>
  <si>
    <t>Geena Davis</t>
  </si>
  <si>
    <t>81bf79f6-72b1-4264-bbc0-84b610abc69b</t>
  </si>
  <si>
    <t>Final Destination mini-Super Draft</t>
  </si>
  <si>
    <t>8220f8d0-5cde-40e3-b1a1-b1609e453d3a</t>
  </si>
  <si>
    <t>X / NC-17 / Unrated</t>
  </si>
  <si>
    <t>830e5494-852d-4027-bf31-ade4d9a155b9</t>
  </si>
  <si>
    <t>Classic Hammer Horror mini-Mega</t>
  </si>
  <si>
    <t>8366838a-29b4-4fa7-9b33-5e82c655a65f</t>
  </si>
  <si>
    <t>Horror Anthologies</t>
  </si>
  <si>
    <t>8386ca20-6b09-4b77-811f-893fdbd19a66</t>
  </si>
  <si>
    <t>Home Alone mini-Super Draft</t>
  </si>
  <si>
    <t>83bb9106-d6d0-446d-b344-8c597c0b5b09</t>
  </si>
  <si>
    <t>84f92d8c-a6b2-4e94-ab3d-6b7b0fcc0a9e</t>
  </si>
  <si>
    <t>Creature Features</t>
  </si>
  <si>
    <t>850d1e28-39fb-46e2-b286-ccdcedb2399a</t>
  </si>
  <si>
    <t>Lorne Michaels</t>
  </si>
  <si>
    <t>85523722-f66d-4be0-97b5-38d144bdfb64</t>
  </si>
  <si>
    <t>John Carpenter Live</t>
  </si>
  <si>
    <t>85efd689-b8d0-48d7-a7c9-39f1814d38ee</t>
  </si>
  <si>
    <t>M. Night Shyamalan Super Draft</t>
  </si>
  <si>
    <t>8615b1eb-5e08-4018-be57-49dea1724315</t>
  </si>
  <si>
    <t>Minnesota Mini-Mega</t>
  </si>
  <si>
    <t>878eb446-72a0-4b08-aa9d-a165ae0ec6c1</t>
  </si>
  <si>
    <t>Threequels</t>
  </si>
  <si>
    <t>87f97803-50f7-4785-89bd-0b93ea3d0333</t>
  </si>
  <si>
    <t>'90s Superhero</t>
  </si>
  <si>
    <t>8878e7b7-f07b-46bc-91ad-0706addcfce6</t>
  </si>
  <si>
    <t>Harry Belafonte</t>
  </si>
  <si>
    <t>88a1fdc5-1551-4354-83de-cbb45eed125c</t>
  </si>
  <si>
    <t>Hugh Grant</t>
  </si>
  <si>
    <t>896d0371-4ef7-4d42-bee4-3922ca33f575</t>
  </si>
  <si>
    <t>Retail Hell</t>
  </si>
  <si>
    <t>8a3d1569-fde9-45a8-96e9-414343cd9204</t>
  </si>
  <si>
    <t>Dance</t>
  </si>
  <si>
    <t>8a437997-f5e0-4f89-a691-fd8457422337</t>
  </si>
  <si>
    <t>Cannon</t>
  </si>
  <si>
    <t>8a631c4b-916b-4723-8bfa-c4ab2baa2617</t>
  </si>
  <si>
    <t>1999 mini-Mega</t>
  </si>
  <si>
    <t>8a762c79-147d-4633-a96a-1307abf923bb</t>
  </si>
  <si>
    <t>Rocky/Creed Super Draft</t>
  </si>
  <si>
    <t>8c757241-8b40-4e21-8335-e66507ab3849</t>
  </si>
  <si>
    <t>NASA</t>
  </si>
  <si>
    <t>8cbce425-f4d3-4386-a9b5-e6cb4b9f2605</t>
  </si>
  <si>
    <t>2009 Horror</t>
  </si>
  <si>
    <t>8cfedb6b-38b2-4d7a-ba6f-13ce1e8be7d7</t>
  </si>
  <si>
    <t>Vintage Con Artist</t>
  </si>
  <si>
    <t>8d05e361-a381-453b-b5f1-a5a0dce736dd</t>
  </si>
  <si>
    <t>Train Movies</t>
  </si>
  <si>
    <t>8e616bc9-1d1c-49e4-9c68-d033faaa28d6</t>
  </si>
  <si>
    <t>2010s Decade Mega Draft</t>
  </si>
  <si>
    <t>8e7e454e-4acf-4d48-a57a-9b4427d00b83</t>
  </si>
  <si>
    <t>Kirsten Dunst</t>
  </si>
  <si>
    <t>8f1ca106-4b3a-4f62-82df-a1a847053299</t>
  </si>
  <si>
    <t>Drag</t>
  </si>
  <si>
    <t>90368a14-f377-4dbf-82a9-d150c098a18e</t>
  </si>
  <si>
    <t>Cults</t>
  </si>
  <si>
    <t>910e76dd-4f7c-449d-8769-a815ae6041a9</t>
  </si>
  <si>
    <t>Multiple Roles</t>
  </si>
  <si>
    <t>916cd2f3-b603-4d2b-94b8-5fc5f66ce9fe</t>
  </si>
  <si>
    <t>Stuart Gordon</t>
  </si>
  <si>
    <t>918d5de8-bfa6-4050-a34b-36ed89a847e1</t>
  </si>
  <si>
    <t>Supernatural Kids</t>
  </si>
  <si>
    <t>91a4ffcf-2c95-4563-90f1-2769f72c575c</t>
  </si>
  <si>
    <t>Dimension Films</t>
  </si>
  <si>
    <t>922208d2-4f92-45a9-abac-113b2171e5c3</t>
  </si>
  <si>
    <t>Akira Kurosawa</t>
  </si>
  <si>
    <t>93582b7e-da97-46a3-a1fb-773845af3a96</t>
  </si>
  <si>
    <t>1975 Best Picture</t>
  </si>
  <si>
    <t>948d154e-363f-4677-95cb-6fe0260049b7</t>
  </si>
  <si>
    <t>Jurassic Park / World mini-Super Draft</t>
  </si>
  <si>
    <t>94cda846-7f1c-48a6-9b83-74300bc58bb6</t>
  </si>
  <si>
    <t>The Transporter mini-Super Draft</t>
  </si>
  <si>
    <t>951669da-7574-45e4-b137-5d3e5c223732</t>
  </si>
  <si>
    <t>Elmore Leonard</t>
  </si>
  <si>
    <t>96dc67f2-011a-4ae6-ae2c-59f15336d97c</t>
  </si>
  <si>
    <t>Sketch Comedy Anthologies</t>
  </si>
  <si>
    <t>974ba839-38bf-4035-a761-f250ef007a40</t>
  </si>
  <si>
    <t>Mike Hammer mini-Super Draft</t>
  </si>
  <si>
    <t>97c3343e-3faa-4b10-807d-46e05892ccd5</t>
  </si>
  <si>
    <t>MTV Movie Awards Best Kiss Winners</t>
  </si>
  <si>
    <t>98c98d68-702e-41cd-8fa4-c8e212a68546</t>
  </si>
  <si>
    <t>1992 Horror</t>
  </si>
  <si>
    <t>98f7d2c8-4acb-44d5-97cc-16ae7046b746</t>
  </si>
  <si>
    <t>Arthurian Legend</t>
  </si>
  <si>
    <t>995994e0-3786-4dd5-9c7b-0a7300ce8589</t>
  </si>
  <si>
    <t>Rambo mini-Super Draft</t>
  </si>
  <si>
    <t>99b55149-adb7-4ebd-becf-23959e854640</t>
  </si>
  <si>
    <t>Horror Comedy mini-Mega</t>
  </si>
  <si>
    <t>99b67ad5-767d-4d2e-937b-6396413811cc</t>
  </si>
  <si>
    <t>Black Queer Films</t>
  </si>
  <si>
    <t>9abceeb1-0d25-47b8-a67b-e9aae978a7d9</t>
  </si>
  <si>
    <t>The Yakuza Papers mini-Super Draft</t>
  </si>
  <si>
    <t>9b58438c-832e-4ca5-a5d8-e89c7d6f7764</t>
  </si>
  <si>
    <t>Flashpoint: Batman (Franchise mini-Super Draft)</t>
  </si>
  <si>
    <t>9b8bcd27-dd4d-4461-baff-cc3cd6941b4c</t>
  </si>
  <si>
    <t>Internet Horror</t>
  </si>
  <si>
    <t>9bf34cbc-51b7-4153-8c38-ce7910c230a2</t>
  </si>
  <si>
    <t>Hannibal mini-Super Draft</t>
  </si>
  <si>
    <t>9cb66ce6-348c-4be8-ab7d-ad3bf2ee101a</t>
  </si>
  <si>
    <t>Zombie Mini-Mega</t>
  </si>
  <si>
    <t>9d5d0738-21f6-40f1-a51d-a8d913d8646f</t>
  </si>
  <si>
    <t>'30s Warner Bros</t>
  </si>
  <si>
    <t>9d907787-44de-4239-9a5a-b978486bc4b8</t>
  </si>
  <si>
    <t>Westerns: Part III Mini-Mega</t>
  </si>
  <si>
    <t>9dbc1993-41b6-48a4-aef9-4414d8cfc1d0</t>
  </si>
  <si>
    <t>The Afterlife</t>
  </si>
  <si>
    <t>9e7dece2-c9d3-4756-9126-1a9beeba7d4b</t>
  </si>
  <si>
    <t>Stephen King Horror Adaptations</t>
  </si>
  <si>
    <t>9ed444d6-0938-43a8-97da-8d11b863f1bb</t>
  </si>
  <si>
    <t>The Girl with the Dragon Tattoo/Millennium mini-Super Draft</t>
  </si>
  <si>
    <t>9f2425ed-17fc-4746-b4a4-9073251b2f57</t>
  </si>
  <si>
    <t>Apatow, Producer</t>
  </si>
  <si>
    <t>9f6851bb-6275-4835-ab81-ca0dcb28ffd4</t>
  </si>
  <si>
    <t>Union Movies</t>
  </si>
  <si>
    <t>9f69bd23-a2d2-4d18-be11-72a61c35cdb9</t>
  </si>
  <si>
    <t>Monty Python mini-Super Draft</t>
  </si>
  <si>
    <t>9f720d3d-2b15-43b3-ab81-a3aafa8d9603</t>
  </si>
  <si>
    <t>The Beatles</t>
  </si>
  <si>
    <t>a03f6f2d-f505-4051-ab29-a059bbe7564f</t>
  </si>
  <si>
    <t>Anne Hathaway</t>
  </si>
  <si>
    <t>a0414bd9-b808-4b72-8f73-de2a6e0bf9dd</t>
  </si>
  <si>
    <t>Westerns: Part II Mini-Mega</t>
  </si>
  <si>
    <t>a06df285-e5e0-4dd9-a5ff-2a9881d9198d</t>
  </si>
  <si>
    <t>Don Bluth Super Draft</t>
  </si>
  <si>
    <t>a11830de-769b-459e-af87-808650614a87</t>
  </si>
  <si>
    <t>Whit Stillman mini-Super Draft</t>
  </si>
  <si>
    <t>a11b7caf-c1ed-4353-9534-f546410b8bfc</t>
  </si>
  <si>
    <t>2020 Mega Draft</t>
  </si>
  <si>
    <t>a16a1d3d-d722-4faf-b3e7-61a4105df705</t>
  </si>
  <si>
    <t>Michael Crichton Super Draft</t>
  </si>
  <si>
    <t>a232e557-62f2-4122-ab57-327978c936bb</t>
  </si>
  <si>
    <t>Norman Jewison</t>
  </si>
  <si>
    <t>a422f5f7-7b4f-41cf-b825-e91299695fa0</t>
  </si>
  <si>
    <t>a4546d89-01f7-4c4c-8e93-84c0b2582616</t>
  </si>
  <si>
    <t>1977 Horror</t>
  </si>
  <si>
    <t>a469a0bb-b5e5-44cd-b6e1-5a6f5c48feb9</t>
  </si>
  <si>
    <t>British Rom-Coms</t>
  </si>
  <si>
    <t>a4bd3e53-80c8-4614-b5ff-06480eeed4fa</t>
  </si>
  <si>
    <t>Video Nasties - Prosecuted Films</t>
  </si>
  <si>
    <t>a53e93ad-d781-44ee-95b5-4c4768387ff3</t>
  </si>
  <si>
    <t>Barry Levinson's Baltimore mini-Super Draft</t>
  </si>
  <si>
    <t>a5aae4d9-2ec3-4fae-a77a-a863f2c718f8</t>
  </si>
  <si>
    <t>Steven Spielberg Super Draft</t>
  </si>
  <si>
    <t>a7634dfd-371f-4b23-a358-a92e5bfa858f</t>
  </si>
  <si>
    <t>Oliver Assayas Super Draft</t>
  </si>
  <si>
    <t>a903b13e-9bd4-4e80-8fc7-f1727e81caac</t>
  </si>
  <si>
    <t>Aaron Sorkin Super Draft</t>
  </si>
  <si>
    <t>a9074f10-3a23-4a59-a634-a0f64f1dd988</t>
  </si>
  <si>
    <t>Heist Movies</t>
  </si>
  <si>
    <t>a91a6e7e-d2bc-44f8-bbc3-f4dc57127910</t>
  </si>
  <si>
    <t>Eddie Murphy</t>
  </si>
  <si>
    <t>a99a2240-6c8a-4ebf-8b02-78ba9d57178a</t>
  </si>
  <si>
    <t>Gators &amp; Crocs</t>
  </si>
  <si>
    <t>aa038bb4-4b29-4e36-9138-5560b19b6d7b</t>
  </si>
  <si>
    <t>Independent Spirit Best First Feature Award Winners</t>
  </si>
  <si>
    <t>aaf198a2-dd51-4c9f-a0e5-32e8053ae22f</t>
  </si>
  <si>
    <t>'90s Directorial Debuts</t>
  </si>
  <si>
    <t>ac8f6ef4-3223-4226-b358-b6cd3a3b8e33</t>
  </si>
  <si>
    <t>Lucio Fulci</t>
  </si>
  <si>
    <t>acbb20fe-1d7f-4a81-a64c-109f961aa445</t>
  </si>
  <si>
    <t>Phantasm mini-Super Draft</t>
  </si>
  <si>
    <t>aec7bb37-72ec-4a6e-9cb5-387978576fe7</t>
  </si>
  <si>
    <t>Hellraiser</t>
  </si>
  <si>
    <t>af4b7064-b86a-4104-aced-e91ba03da82a</t>
  </si>
  <si>
    <t>Die Hard mini-Super Draft</t>
  </si>
  <si>
    <t>af5fd1ec-65d3-42fc-9f02-e82dd069a8c9</t>
  </si>
  <si>
    <t>Queer Crime</t>
  </si>
  <si>
    <t>af726a83-173b-4c09-9d45-e8253f9de0e9</t>
  </si>
  <si>
    <t>Movies About Television</t>
  </si>
  <si>
    <t>b05fb914-d305-4307-90fd-5d7fe6b471ce</t>
  </si>
  <si>
    <t>Natalie Wood</t>
  </si>
  <si>
    <t>b1626d79-83a0-4ba6-8fad-e390820d072d</t>
  </si>
  <si>
    <t>James Spader</t>
  </si>
  <si>
    <t>b1fddc5e-57fb-468c-a972-1bf05664b36b</t>
  </si>
  <si>
    <t>Shakespeare: Part II Mini-Mega</t>
  </si>
  <si>
    <t>b2a8ab4c-494f-42cc-8531-8c2583ac4a67</t>
  </si>
  <si>
    <t>Mothers &amp; Daughters</t>
  </si>
  <si>
    <t>b2c197ca-a269-498f-a7dc-5642cd5825ee</t>
  </si>
  <si>
    <t>Halloween Super Draft</t>
  </si>
  <si>
    <t>b32b2777-584f-4b90-9af6-e3a327631c52</t>
  </si>
  <si>
    <t>The Internet</t>
  </si>
  <si>
    <t>b345decb-a7e5-4d0b-ba7d-5f2c521f93a0</t>
  </si>
  <si>
    <t>Private Eyes</t>
  </si>
  <si>
    <t>b3c06513-ee8a-4e66-9374-9910c815ce2e</t>
  </si>
  <si>
    <t>Joel Schumacher mini-Mega</t>
  </si>
  <si>
    <t>b5aedaca-4697-4139-b3d5-077941abd9a2</t>
  </si>
  <si>
    <t>'80s Sports mini-Mega</t>
  </si>
  <si>
    <t>b75bc471-101c-4a39-a519-41f3efccaf10</t>
  </si>
  <si>
    <t>Antoine Doinel mini-Super Draft</t>
  </si>
  <si>
    <t>b7d6ff6f-2dd3-4363-adef-5bf2e8fe6256</t>
  </si>
  <si>
    <t>Florida Crime</t>
  </si>
  <si>
    <t>b7f59742-f51f-4dd0-b08c-ac3091ad7802</t>
  </si>
  <si>
    <t>Steven Soderbergh</t>
  </si>
  <si>
    <t>ba19277d-c847-45be-bd75-b4cd2455116c</t>
  </si>
  <si>
    <t>Silent Night, Deadly Night mini-Super Draft</t>
  </si>
  <si>
    <t>bd10427f-c065-4db0-92a9-9e4282b03630</t>
  </si>
  <si>
    <t>Holiday Horror (Non Christmas &amp; Halloween)</t>
  </si>
  <si>
    <t>bd99691c-fa85-4a0f-985b-9656fda72e25</t>
  </si>
  <si>
    <t>Action Sequels</t>
  </si>
  <si>
    <t>be9d72df-8d9f-4707-8ff2-8f899379c360</t>
  </si>
  <si>
    <t>Vacation Horror</t>
  </si>
  <si>
    <t>bed16451-5501-4af8-9497-770383430bb5</t>
  </si>
  <si>
    <t>Body Horror</t>
  </si>
  <si>
    <t>bf9d9ebf-a513-480b-85b7-94c448b1b689</t>
  </si>
  <si>
    <t>Tremors Super Draft</t>
  </si>
  <si>
    <t>bfa97ed2-edb1-4f7d-bec8-d2575a689ac1</t>
  </si>
  <si>
    <t>Planet of the Apes Super Draft</t>
  </si>
  <si>
    <t>c0044d5c-39d0-4826-a9ff-ae6d4cd04ac1</t>
  </si>
  <si>
    <t>Nicolas Cage Mega Draft</t>
  </si>
  <si>
    <t>c06430fd-2ba2-4a28-91b9-7896650899a6</t>
  </si>
  <si>
    <t>Disney Animation Studios 2D</t>
  </si>
  <si>
    <t>c24f0ae3-7360-4f16-b1b1-3e61b27ea81d</t>
  </si>
  <si>
    <t>Ozploitation</t>
  </si>
  <si>
    <t>c25dd6a1-0ee3-4334-833c-7952bcfb78fe</t>
  </si>
  <si>
    <t>Ray Harryhausen</t>
  </si>
  <si>
    <t>c30d08cb-6799-4c01-843f-357c6157be5b</t>
  </si>
  <si>
    <t>Comic Book (Non-Superhero)</t>
  </si>
  <si>
    <t>c3b498e9-a239-4122-a1e4-dc69a2e829ae</t>
  </si>
  <si>
    <t>Bong Joon-ho Super Draft</t>
  </si>
  <si>
    <t>c3deb2bf-e222-4850-a561-903b9e0affc2</t>
  </si>
  <si>
    <t>Black Love</t>
  </si>
  <si>
    <t>c4222bb1-0262-4c39-b4cb-03590dad10cc</t>
  </si>
  <si>
    <t>Parker Posey</t>
  </si>
  <si>
    <t>c48d94a8-10d6-4a98-8b0e-cfb9f0be67ff</t>
  </si>
  <si>
    <t>Disney Channel Original Movies</t>
  </si>
  <si>
    <t>c5261d95-0487-4bd6-82f6-a21f982eb92f</t>
  </si>
  <si>
    <t>Angela Bassett</t>
  </si>
  <si>
    <t>c568c601-c594-4d09-aefd-60835fffc5e7</t>
  </si>
  <si>
    <t>Shaft mini-Super Draft</t>
  </si>
  <si>
    <t>c5d06d78-f98b-4352-829c-7ac5510a1d3a</t>
  </si>
  <si>
    <t>Alien vs. Predator Super Draft</t>
  </si>
  <si>
    <t>c669c00a-0ad1-4ea7-8011-ec7ce1cc3ef5</t>
  </si>
  <si>
    <t>Wes Craven</t>
  </si>
  <si>
    <t>c7321f65-ffc3-431e-88cb-339b7a79b841</t>
  </si>
  <si>
    <t>Penelope Spheeris</t>
  </si>
  <si>
    <t>c75efe9f-05ce-400b-a59b-9002a167204a</t>
  </si>
  <si>
    <t>Philip Baker Hall</t>
  </si>
  <si>
    <t>c7b2f9fe-e314-461a-a7d6-f47a7dc1cc91</t>
  </si>
  <si>
    <t>Brief Encounters</t>
  </si>
  <si>
    <t>c93ef049-aeca-4112-baf1-8ffe36152d57</t>
  </si>
  <si>
    <t>Greta Gerwig</t>
  </si>
  <si>
    <t>c9ef9714-4e55-45a7-add3-b03b7b59179f</t>
  </si>
  <si>
    <t>Friends</t>
  </si>
  <si>
    <t>cace339d-5195-4fe6-8f55-a61b4f5fe67a</t>
  </si>
  <si>
    <t>1994 mini-Mega</t>
  </si>
  <si>
    <t>caf63b0d-df86-4ce6-91cf-b71190ec6db0</t>
  </si>
  <si>
    <t>'50s Sci-Fi</t>
  </si>
  <si>
    <t>cb21e476-29ec-4b96-aced-9901772256e0</t>
  </si>
  <si>
    <t>The Parent Trap mini-Super Draft</t>
  </si>
  <si>
    <t>cc8a3dd8-f1e4-4bf0-890f-afb463cbed84</t>
  </si>
  <si>
    <t>Road Trip</t>
  </si>
  <si>
    <t>ce63d118-38af-442f-b245-be645b796226</t>
  </si>
  <si>
    <t>Abbott and Costello Meet the Monsters mini-Super Draft</t>
  </si>
  <si>
    <t>cf30c944-0e91-448b-92f0-628293dce8a0</t>
  </si>
  <si>
    <t>Music Docs</t>
  </si>
  <si>
    <t>cf5a3ba4-44aa-4f76-86d9-737725f30284</t>
  </si>
  <si>
    <t>Clu Gulager</t>
  </si>
  <si>
    <t>cfefffc4-377f-4034-972e-c36acdfe4e7d</t>
  </si>
  <si>
    <t>1939 mini-Mega</t>
  </si>
  <si>
    <t>d0113431-158d-4b47-8a85-c8d273dab112</t>
  </si>
  <si>
    <t>X-Men Super Draft</t>
  </si>
  <si>
    <t>d055c8f0-c2d4-48b8-a4d1-f2e188186528</t>
  </si>
  <si>
    <t>Christmas Horror</t>
  </si>
  <si>
    <t>d072c1ff-c9fb-4de5-84be-ea96abc7e22b</t>
  </si>
  <si>
    <t>Rural Horror</t>
  </si>
  <si>
    <t>d2405792-9185-4316-b906-9c7b5cc883af</t>
  </si>
  <si>
    <t>Booed at Cannes</t>
  </si>
  <si>
    <t>d28b3def-2d8a-4148-b663-6062bfdeeb23</t>
  </si>
  <si>
    <t>Philip Seymour Hoffman</t>
  </si>
  <si>
    <t>d295a410-df94-4687-b78c-bb3ed5e294a9</t>
  </si>
  <si>
    <t>Disney Animation Studios Mega Draft</t>
  </si>
  <si>
    <t>d2b290e0-71b3-4b6b-8e29-f8a89798f60d</t>
  </si>
  <si>
    <t>d36f97b6-d6a0-4741-b06e-bccfbfdb621e</t>
  </si>
  <si>
    <t>Rebecca Hall</t>
  </si>
  <si>
    <t>d3cc9324-7fc4-4801-8b2c-4dc583bfecdb</t>
  </si>
  <si>
    <t>Bookstore &amp; Library Movies</t>
  </si>
  <si>
    <t>d3d45e54-dec3-4cc4-ba3c-6bcc9e4bbe13</t>
  </si>
  <si>
    <t>Jean-Claude Van Damme</t>
  </si>
  <si>
    <t>d47c10da-441a-447e-8702-6b658d29bf7a</t>
  </si>
  <si>
    <t>Lesbians mini-Mega</t>
  </si>
  <si>
    <t>d586fc24-6291-4521-a29b-fc6852e088a7</t>
  </si>
  <si>
    <t>Denzel Washington Mini-Mega</t>
  </si>
  <si>
    <t>d5b4c009-4aaf-4c9f-b7e2-735630e94e9b</t>
  </si>
  <si>
    <t>Patricia Highsmith</t>
  </si>
  <si>
    <t>d6a42926-2d01-4af1-a136-d2250789c800</t>
  </si>
  <si>
    <t>Horror Prequels</t>
  </si>
  <si>
    <t>d6b22e85-139b-40ee-a152-d0ae2f3ce226</t>
  </si>
  <si>
    <t>Mad Scientist</t>
  </si>
  <si>
    <t>d7ab4637-8376-491f-8f1a-c8a3651405d1</t>
  </si>
  <si>
    <t>Erotic Thrillers</t>
  </si>
  <si>
    <t>d8e6f551-acf7-4fc5-897a-260b010a45a9</t>
  </si>
  <si>
    <t>Harrison Ford mini-Mega</t>
  </si>
  <si>
    <t>d8f91d3d-d590-4bec-9db0-9acbc6718888</t>
  </si>
  <si>
    <t>James Bond Super Draft</t>
  </si>
  <si>
    <t>d957a8c4-c2d0-4cbb-898b-5ca199fdef1f</t>
  </si>
  <si>
    <t>Pirates of the Caribbean mini-Super Draft</t>
  </si>
  <si>
    <t>d9bd3ac3-0b83-4fd9-9d52-f12549d418c2</t>
  </si>
  <si>
    <t>One Crazy Night</t>
  </si>
  <si>
    <t>dada16ee-59cd-4d63-bc5d-47491aef571f</t>
  </si>
  <si>
    <t>John Woo</t>
  </si>
  <si>
    <t>db9d722a-619e-4257-b594-e6e79941eae9</t>
  </si>
  <si>
    <t>Chucky Super Draft</t>
  </si>
  <si>
    <t>dbed636d-8e7f-496c-907e-8b012649ad8e</t>
  </si>
  <si>
    <t>Fivequels</t>
  </si>
  <si>
    <t>dc8964c5-6650-438b-bdb3-24012b9c6ca1</t>
  </si>
  <si>
    <t>Westerns: Part I Mini-Mega</t>
  </si>
  <si>
    <t>dc9415c5-7cdc-48e9-9bd8-0c3f41d59a60</t>
  </si>
  <si>
    <t>Teacher Movies</t>
  </si>
  <si>
    <t>dce54f7e-bddd-41b8-90eb-4c68d47f5f80</t>
  </si>
  <si>
    <t>Classic Disney Live Action Adventure</t>
  </si>
  <si>
    <t>de0a36c2-4fae-404d-ad19-5d00f23e6989</t>
  </si>
  <si>
    <t>21st Century Best Actress Winning Films</t>
  </si>
  <si>
    <t>defa306e-1bd4-440a-9ff5-1d9af35cbe9d</t>
  </si>
  <si>
    <t>21st Century Female Action</t>
  </si>
  <si>
    <t>df598849-e608-45e2-a21f-5f64272a783c</t>
  </si>
  <si>
    <t>Billy Wilder</t>
  </si>
  <si>
    <t>e043ebdb-0bd7-4de7-92e6-03a93485d2de</t>
  </si>
  <si>
    <t>Robots mini-Mega Live</t>
  </si>
  <si>
    <t>e1647c90-8118-4c32-8ace-3af5f395be35</t>
  </si>
  <si>
    <t>Baseball Mini-Mega</t>
  </si>
  <si>
    <t>e1a97f66-d36e-4190-a0bf-2ff3eb823389</t>
  </si>
  <si>
    <t>Christopher Plummer</t>
  </si>
  <si>
    <t>e21637af-828a-4793-9ae0-1ebb8122c11f</t>
  </si>
  <si>
    <t>Christmas-Adjacent</t>
  </si>
  <si>
    <t>e341c35f-08c8-40e5-81d8-3db30014cefe</t>
  </si>
  <si>
    <t>The Invisible Man ('30s/'40s) mini-Super Draft</t>
  </si>
  <si>
    <t>e4b1f984-84e5-41ca-bea9-16d93fb97fdc</t>
  </si>
  <si>
    <t>Universal Classic Monsters Mini-Mega</t>
  </si>
  <si>
    <t>e529f6ed-1e70-4d50-b89e-61e1d9d5fff0</t>
  </si>
  <si>
    <t>Best Picture Follow-ups mini-Mega</t>
  </si>
  <si>
    <t>e5be71cf-d991-41ac-996a-f88db567c5f2</t>
  </si>
  <si>
    <t>Notable Nudes</t>
  </si>
  <si>
    <t>e62241ad-e76b-47ee-855c-041a5e753a11</t>
  </si>
  <si>
    <t>Teenage Mutant Ninja Turtles mini-Super Draft</t>
  </si>
  <si>
    <t>e6b48aec-647b-4557-b6a0-e9f76b8fbc98</t>
  </si>
  <si>
    <t>Dirty Harry mini-Super Draft</t>
  </si>
  <si>
    <t>e6c00d50-f4ba-4b71-b5c1-3a75969dd094</t>
  </si>
  <si>
    <t>The Exorcist mini-Super Draft</t>
  </si>
  <si>
    <t>e7619aca-74ec-4ca7-99e0-7217583faa25</t>
  </si>
  <si>
    <t>AARP Action</t>
  </si>
  <si>
    <t>e8249396-1a1a-4aa1-a062-45bf923a793b</t>
  </si>
  <si>
    <t>Francis Ford Coppola Super Draft</t>
  </si>
  <si>
    <t>e85554eb-016c-4011-b736-d8dde5be866e</t>
  </si>
  <si>
    <t>'00 Slashers</t>
  </si>
  <si>
    <t>e9466fe6-83c1-4e20-a875-a92d18092cf2</t>
  </si>
  <si>
    <t>Tony Scott</t>
  </si>
  <si>
    <t>e9cdc2ee-e320-4457-a966-903c406ac74a</t>
  </si>
  <si>
    <t>Summer '82</t>
  </si>
  <si>
    <t>ea28379e-8b51-4d8c-ba30-d327cac1af05</t>
  </si>
  <si>
    <t>Richard Donner</t>
  </si>
  <si>
    <t>ea8171f0-bd2e-44c8-beb5-d632e611ed5f</t>
  </si>
  <si>
    <t>The Omen mini-Super Draft</t>
  </si>
  <si>
    <t>ea8a8ef5-6372-4faf-a73f-eb0512abef2e</t>
  </si>
  <si>
    <t>Visitors From Another Planet</t>
  </si>
  <si>
    <t>eadc2778-07d3-45db-9e19-65b52a2e3234</t>
  </si>
  <si>
    <t>2010s Directorial Debuts</t>
  </si>
  <si>
    <t>ebd431a3-7bec-4ae9-90aa-c25a7acd2891</t>
  </si>
  <si>
    <t>A24 Horror</t>
  </si>
  <si>
    <t>ebefe012-413c-4685-b9d1-70256a142d17</t>
  </si>
  <si>
    <t>Hallmark Christmas Mini-Mega</t>
  </si>
  <si>
    <t>ec526468-89f5-4b7c-bd21-ecce07853220</t>
  </si>
  <si>
    <t>1997 Mini-Mega</t>
  </si>
  <si>
    <t>ed884257-7f7d-432a-a905-6ad222242247</t>
  </si>
  <si>
    <t>Sony Spider-man Adjacent (NoVENOMber)</t>
  </si>
  <si>
    <t>eeef2600-15d1-416e-afcd-5d1c0e57617e</t>
  </si>
  <si>
    <t>Erotic Horror</t>
  </si>
  <si>
    <t>ef933e38-5df1-4197-8075-1f64b1a46871</t>
  </si>
  <si>
    <t>Ryan Gosling</t>
  </si>
  <si>
    <t>efb7cf0f-e8ff-49c1-80ee-8392a7bb83ea</t>
  </si>
  <si>
    <t>Bob Dylan</t>
  </si>
  <si>
    <t>f14a2717-31fa-4246-9a94-286812c79122</t>
  </si>
  <si>
    <t>Kristen Stewart</t>
  </si>
  <si>
    <t>f1a9f3e1-1ecb-4bec-b389-b3b5e59b05a9</t>
  </si>
  <si>
    <t>Ocean's mini-Super Draft</t>
  </si>
  <si>
    <t>f2491ed0-eb3a-451b-8bae-83a2adea7e81</t>
  </si>
  <si>
    <t>Horror Musicals</t>
  </si>
  <si>
    <t>f2fc3063-21a8-4e8c-878a-a9177e25b593</t>
  </si>
  <si>
    <t>'70s Conspiracy Thrillers</t>
  </si>
  <si>
    <t>f3185436-63da-46e3-84e6-aad5c0cc300c</t>
  </si>
  <si>
    <t>Bourne mini-Super Draft</t>
  </si>
  <si>
    <t>f3f8f799-d395-4e53-97f2-7514d0daf536</t>
  </si>
  <si>
    <t>Serial Killer</t>
  </si>
  <si>
    <t>f45ccefe-c158-4bd1-8803-31a229f78c10</t>
  </si>
  <si>
    <t>Star Trek Super Draft</t>
  </si>
  <si>
    <t>f4eff735-1f2c-46ed-aca5-d9c3b0d0de91</t>
  </si>
  <si>
    <t>'80s Fantasy</t>
  </si>
  <si>
    <t>f592eefe-cca9-47be-b89a-bd28c20ec5c0</t>
  </si>
  <si>
    <t>Directors' Final Films</t>
  </si>
  <si>
    <t>f6c55a58-801e-4e32-81e2-b98c4e4ba58b</t>
  </si>
  <si>
    <t>Heavy Metal</t>
  </si>
  <si>
    <t>f6cd9fef-24ad-41a7-911d-e1f6067d56b7</t>
  </si>
  <si>
    <t>John Waters</t>
  </si>
  <si>
    <t>f87ee4f2-ccf1-4969-9eac-7dc9be5dce62</t>
  </si>
  <si>
    <t>1998 mini-Mega Draft</t>
  </si>
  <si>
    <t>f88a3cde-d149-4e94-92ef-953dc03edbe3</t>
  </si>
  <si>
    <t>Mixtape Movies</t>
  </si>
  <si>
    <t>f8d983c0-4d4f-4fa3-aa7b-42ab877bf01c</t>
  </si>
  <si>
    <t>Post-Apocalypse</t>
  </si>
  <si>
    <t>f980e0d9-2ecc-4352-8198-6875f836fec5</t>
  </si>
  <si>
    <t>faab1d5b-7e9a-41ac-a0fc-aa7f3a5f7fc2</t>
  </si>
  <si>
    <t>Jane Austen</t>
  </si>
  <si>
    <t>fac8db87-2002-430e-8540-9e9d25df31aa</t>
  </si>
  <si>
    <t>Twist Endings</t>
  </si>
  <si>
    <t>faf5fb50-3452-4aa6-8517-7629ec5846ed</t>
  </si>
  <si>
    <t>Screenwriters' Directorial Debuts</t>
  </si>
  <si>
    <t>fc029407-d1a4-4962-bc96-9a28cd93c173</t>
  </si>
  <si>
    <t>Twilight mini-Super Draft</t>
  </si>
  <si>
    <t>fd794b27-df5c-4ea8-93e2-72e27d4e0756</t>
  </si>
  <si>
    <t>Spoofs</t>
  </si>
  <si>
    <t>fdab7eef-e486-4c11-bcff-a7f37874bab7</t>
  </si>
  <si>
    <t>Con Artist</t>
  </si>
  <si>
    <t>Texas Chainsaw Massacre Super Draft</t>
  </si>
  <si>
    <t>fe602d29-5351-41ff-9ee4-589051c13728</t>
  </si>
  <si>
    <t>Adult Animation</t>
  </si>
  <si>
    <t>fe806757-3b4e-49d0-98ac-12970faffa7c</t>
  </si>
  <si>
    <t>Jukebox Musicals</t>
  </si>
  <si>
    <t>fe8d1f9c-c915-498a-8ce8-089383df55a5</t>
  </si>
  <si>
    <t>Humphrey Bogart</t>
  </si>
  <si>
    <t>ff363d88-a497-4362-804b-a2c9511d666f</t>
  </si>
  <si>
    <t>Shakespeare: Part I Mini-Mega</t>
  </si>
  <si>
    <t>fff98f66-b2ec-495b-a49b-9d5a671e8c24</t>
  </si>
  <si>
    <t>High School Horror mini-Mega</t>
  </si>
  <si>
    <t>2a7c0d23-0c89-4f5b-9c41-f77ab1702250</t>
  </si>
  <si>
    <t>Insidious mini-Super Draft</t>
  </si>
  <si>
    <t>5b34604a-404a-4951-92e0-7b117b48e707</t>
  </si>
  <si>
    <t>The Minions mini-Super Draft</t>
  </si>
  <si>
    <t>d51b1e43-4121-4de2-863c-cf3853187f20</t>
  </si>
  <si>
    <t>Peanuts mini-Super Draft</t>
  </si>
  <si>
    <t>draft_id</t>
  </si>
  <si>
    <t>release_date</t>
  </si>
  <si>
    <t>user_id</t>
  </si>
  <si>
    <t>name</t>
  </si>
  <si>
    <t>01053011-baf5-4f62-96d6-de75a18ec5b1</t>
  </si>
  <si>
    <t>Halle Kiefer</t>
  </si>
  <si>
    <t>079a31ff-980f-4958-ae11-8ecf5e6e5813</t>
  </si>
  <si>
    <t>Darrin Navarro</t>
  </si>
  <si>
    <t>07b722b6-a508-4fbe-b524-c12fff9b39e1</t>
  </si>
  <si>
    <t>Adam B. Vary</t>
  </si>
  <si>
    <t>0831b806-50cd-4e24-b316-f1f1ce6a729a</t>
  </si>
  <si>
    <t>Kevin Avery</t>
  </si>
  <si>
    <t>0b16d2f9-7be2-4fc5-adf5-eb53e811b3b7</t>
  </si>
  <si>
    <t>Simon Abrams</t>
  </si>
  <si>
    <t>0cc91d5f-c299-473f-9b55-79277ae31d4c</t>
  </si>
  <si>
    <t>Jocey Coffman</t>
  </si>
  <si>
    <t>0d0adff2-005c-4eac-91f0-33e127d743b0</t>
  </si>
  <si>
    <t>Bryan Cogman</t>
  </si>
  <si>
    <t>0e83aaac-96fc-4487-820f-71d90c7816a4</t>
  </si>
  <si>
    <t>Dave Gonzales</t>
  </si>
  <si>
    <t>112f7fbb-4e1f-4e30-8ffd-4c2e5f9ff468</t>
  </si>
  <si>
    <t>Clarke Wolfe</t>
  </si>
  <si>
    <t>11697f91-8d5b-4ee5-a8fc-cae677bdc111</t>
  </si>
  <si>
    <t>Brea Grant</t>
  </si>
  <si>
    <t>126436e6-ff5a-4260-a4a9-1a78d12ef95e</t>
  </si>
  <si>
    <t>William Bibbiani</t>
  </si>
  <si>
    <t>1472e9cc-4f46-44c8-b3b9-964944522c78</t>
  </si>
  <si>
    <t>Joe Reid</t>
  </si>
  <si>
    <t>14b5a11d-292c-4751-bd24-1b3292c097b5</t>
  </si>
  <si>
    <t>Alec Tibaldi</t>
  </si>
  <si>
    <t>16659352-5ee7-415b-9840-56801fee6c8e</t>
  </si>
  <si>
    <t>Grant Moninger</t>
  </si>
  <si>
    <t>17a61cb8-6c29-4ffd-9875-9f391c915884</t>
  </si>
  <si>
    <t>Elric Kane</t>
  </si>
  <si>
    <t>17e93d6c-ff10-497a-8c87-6cb704909c94</t>
  </si>
  <si>
    <t>David Kittredge</t>
  </si>
  <si>
    <t>1a90a927-6e9b-41c7-b6bf-e411d057a3ee</t>
  </si>
  <si>
    <t>Marc Bernardin</t>
  </si>
  <si>
    <t>1b78617e-e38d-4221-b146-8c65f654156a</t>
  </si>
  <si>
    <t>Maria Lewis</t>
  </si>
  <si>
    <t>1c811a65-6135-4cae-b4b5-3aa769e099fe</t>
  </si>
  <si>
    <t>Eric Plese</t>
  </si>
  <si>
    <t>1ea64225-2ea5-4dc3-8ba5-1e85e09835f6</t>
  </si>
  <si>
    <t>Chelsea Stardust</t>
  </si>
  <si>
    <t>1f0736e5-1ddc-46bf-9fd7-8e0512bdfc65</t>
  </si>
  <si>
    <t>Blake Masters</t>
  </si>
  <si>
    <t>242cc00e-d003-494e-a1c8-d314738a8029</t>
  </si>
  <si>
    <t>Dan Trachtenberg</t>
  </si>
  <si>
    <t>2518536d-c219-4a64-9319-cdab83d548ec</t>
  </si>
  <si>
    <t>David Chen</t>
  </si>
  <si>
    <t>2555ce40-51a1-4639-af7a-74af914051db</t>
  </si>
  <si>
    <t>Anna Bogutskaya</t>
  </si>
  <si>
    <t>25ce3648-2aa4-4992-a379-003d561b81d4</t>
  </si>
  <si>
    <t>Kenny Neibart</t>
  </si>
  <si>
    <t>27ec6cdc-d643-4274-8df7-7421fb0733b4</t>
  </si>
  <si>
    <t>Witney Seibold</t>
  </si>
  <si>
    <t>281ad12d-b37b-43f7-9152-43a9d3fceb48</t>
  </si>
  <si>
    <t>Zed Cutsinger</t>
  </si>
  <si>
    <t>28620fb5-e293-4479-9210-c32fe45bd450</t>
  </si>
  <si>
    <t>Dane McDonald</t>
  </si>
  <si>
    <t>28c02cfb-2949-4f42-b6a3-0a22674837f0</t>
  </si>
  <si>
    <t>Jordan Crucchiola</t>
  </si>
  <si>
    <t>2a4c7755-b2ad-4c4b-857d-93a4dc238d42</t>
  </si>
  <si>
    <t>Frank Dietz</t>
  </si>
  <si>
    <t>2dd0fe35-c4c6-4c15-a9f8-272ba3ad34c2</t>
  </si>
  <si>
    <t>Ash Crossan</t>
  </si>
  <si>
    <t>2f961c40-15b7-43e9-895f-045fbee2b2e3</t>
  </si>
  <si>
    <t>Ricky Carmona</t>
  </si>
  <si>
    <t>31b385ba-eb23-48fe-be84-e4e8c21b3c3b</t>
  </si>
  <si>
    <t>Katie Walsh</t>
  </si>
  <si>
    <t>31fc5804-d5b0-42bf-8f9d-d06a59b7d82e</t>
  </si>
  <si>
    <t>Alison Leiby</t>
  </si>
  <si>
    <t>32fcb99d-ca2a-4c2b-9b53-400d07492ef7</t>
  </si>
  <si>
    <t>Rebekah McKendry</t>
  </si>
  <si>
    <t>33e94969-4945-4723-8966-1266889da3f0</t>
  </si>
  <si>
    <t>Anam Syed</t>
  </si>
  <si>
    <t>382d9808-f55e-46ee-92d0-c61c9e4aaa4f</t>
  </si>
  <si>
    <t>Dylan Guerra</t>
  </si>
  <si>
    <t>398a6d10-0efb-4fe3-9a1b-2b47435ed44f</t>
  </si>
  <si>
    <t>Brian Saur</t>
  </si>
  <si>
    <t>3adb4905-0225-4d82-89c9-6a6bf30d0226</t>
  </si>
  <si>
    <t>Ryan Stanger</t>
  </si>
  <si>
    <t>3beaa6c9-e2b0-45c3-9239-71c5f7893732</t>
  </si>
  <si>
    <t>Fayna Sanchez</t>
  </si>
  <si>
    <t>3c07306e-ef9a-4d13-8eba-6e97ae3743a0</t>
  </si>
  <si>
    <t>Patreon Members</t>
  </si>
  <si>
    <t>3d5bf71d-738e-4536-9a45-cdaea806dd7a</t>
  </si>
  <si>
    <t>Angie Han</t>
  </si>
  <si>
    <t>3e0f56cf-c842-4910-a446-408c9829f260</t>
  </si>
  <si>
    <t>Carla Renata</t>
  </si>
  <si>
    <t>3e224573-2e15-4c1c-b110-28c4f5c73f38</t>
  </si>
  <si>
    <t>Ian Karmel</t>
  </si>
  <si>
    <t>3fcf368d-f9b3-4f63-a2c8-b76013693d3d</t>
  </si>
  <si>
    <t>Frank H. Woodward</t>
  </si>
  <si>
    <t>4078e42b-928e-4423-947e-1d181db517e6</t>
  </si>
  <si>
    <t>Mark Harris</t>
  </si>
  <si>
    <t>424f40ce-e68f-4f71-8ab9-327c973ff65a</t>
  </si>
  <si>
    <t>Connor Ratliff</t>
  </si>
  <si>
    <t>433692bd-f082-4fbb-a4cf-bd4a5b2b5aa9</t>
  </si>
  <si>
    <t>Emily St. James</t>
  </si>
  <si>
    <t>43c3e3c0-f187-4539-9358-181c54d0bae5</t>
  </si>
  <si>
    <t>Samm Levine</t>
  </si>
  <si>
    <t>441c52fa-7397-4748-82bc-7585c4e21bfe</t>
  </si>
  <si>
    <t>Larry Zerner</t>
  </si>
  <si>
    <t>443af912-1e5d-44a5-8f26-fd66a42f3651</t>
  </si>
  <si>
    <t>Chris Thomas Devlin</t>
  </si>
  <si>
    <t>44cb3279-40b8-4da8-90b7-e43c0b47d9b8</t>
  </si>
  <si>
    <t>James Ponsoldt</t>
  </si>
  <si>
    <t>4648aeb7-3458-4aac-9cfe-fd6caea0df22</t>
  </si>
  <si>
    <t>Rance Collins</t>
  </si>
  <si>
    <t>48936fdb-8ffb-4838-912d-1056e380c836</t>
  </si>
  <si>
    <t>Joanna Robinson</t>
  </si>
  <si>
    <t>4bf3b1d6-57be-431f-915b-0d4c3654671e</t>
  </si>
  <si>
    <t>Guy Branum</t>
  </si>
  <si>
    <t>4cd26c5a-73c9-4a20-a7dd-37c836761f5b</t>
  </si>
  <si>
    <t>David Ian McKendry</t>
  </si>
  <si>
    <t>4ddaf216-311b-436c-8678-31855455f1d1</t>
  </si>
  <si>
    <t>Matt Perez-Mora</t>
  </si>
  <si>
    <t>4e2ff47a-135a-42c9-8f9b-05977ff60d6f</t>
  </si>
  <si>
    <t>Jen Johans</t>
  </si>
  <si>
    <t>4e4b17bc-150a-4e99-a2a3-4b6475d42d44</t>
  </si>
  <si>
    <t>Tom Cendejas</t>
  </si>
  <si>
    <t>536b4e0e-63c5-4ffb-b9db-27e2b7892cfc</t>
  </si>
  <si>
    <t>Jon Gabrus</t>
  </si>
  <si>
    <t>53fbf7b7-0c92-40b6-b65b-247135205240</t>
  </si>
  <si>
    <t>Mike Ryan</t>
  </si>
  <si>
    <t>54b5d488-fd38-4f85-9bb2-68c416490e2b</t>
  </si>
  <si>
    <t>John Bradley</t>
  </si>
  <si>
    <t>56a23e51-a35e-43b4-8b4c-1856250eab11</t>
  </si>
  <si>
    <t>Jarrod Murray</t>
  </si>
  <si>
    <t>56c88a9e-8aeb-4a6f-9576-2d9e9a433325</t>
  </si>
  <si>
    <t>Riley Stearns</t>
  </si>
  <si>
    <t>56f27ee2-7254-40fc-b00a-93717ca3d3fa</t>
  </si>
  <si>
    <t>Phil Iscove</t>
  </si>
  <si>
    <t>571dd2a8-1c43-43c3-a3e5-34a387125dcb</t>
  </si>
  <si>
    <t>Eric Vespe</t>
  </si>
  <si>
    <t>58207226-03a8-4883-bf00-338eb5124042</t>
  </si>
  <si>
    <t>Kyle Anderson</t>
  </si>
  <si>
    <t>5877d3ff-ae30-4a1b-ae39-7330d7dd3af1</t>
  </si>
  <si>
    <t>Jonah Ray Rodrigues</t>
  </si>
  <si>
    <t>58da69ee-15ed-46f1-a8e2-d89feccd768f</t>
  </si>
  <si>
    <t>Chancellor Agard</t>
  </si>
  <si>
    <t>5931091f-4c76-42d8-84dc-96bec9e3d597</t>
  </si>
  <si>
    <t>Billy Ray Brewton</t>
  </si>
  <si>
    <t>59a05947-0a4c-4f15-904a-165106d0790a</t>
  </si>
  <si>
    <t>Andres Cabrera</t>
  </si>
  <si>
    <t>5b008340-f0f6-4385-a8ce-1f24e07cb5e8</t>
  </si>
  <si>
    <t>Daniel Crooke</t>
  </si>
  <si>
    <t>5b0c2434-932f-497b-8e37-861b4cd5e81a</t>
  </si>
  <si>
    <t>Marya Gates</t>
  </si>
  <si>
    <t>5d15f635-f3ef-40e6-b292-fae73163d1ea</t>
  </si>
  <si>
    <t>Alfonso Carrillo</t>
  </si>
  <si>
    <t>5d2de9ea-f249-4e81-9f93-0290d2d96bc1</t>
  </si>
  <si>
    <t>Elliott Kalan</t>
  </si>
  <si>
    <t>5d8b0d85-89ce-4933-8847-c4f6a8b64cc9</t>
  </si>
  <si>
    <t>Steven Ray Morris</t>
  </si>
  <si>
    <t>5e13a296-d8c0-4943-a788-1090377d27f5</t>
  </si>
  <si>
    <t>Marc Calderaro</t>
  </si>
  <si>
    <t>5e366144-9cc7-46a7-a6c5-59405e742735</t>
  </si>
  <si>
    <t>Chris Scleicher</t>
  </si>
  <si>
    <t>5f9128ba-0d15-486a-80b1-e6ad64f6f32d</t>
  </si>
  <si>
    <t>Jeff Jensen</t>
  </si>
  <si>
    <t>5fe205b1-86d8-438c-9ea5-84447e521562</t>
  </si>
  <si>
    <t>Heidi Honeycutt</t>
  </si>
  <si>
    <t>60537c60-a725-4454-a946-d448a793d58d</t>
  </si>
  <si>
    <t>Toshi McWeeny</t>
  </si>
  <si>
    <t>6079d86e-cb44-4c58-adf0-c6e72f663069</t>
  </si>
  <si>
    <t>Vince Balzano</t>
  </si>
  <si>
    <t>62e46887-06d0-461f-98e3-bc243d7acb2d</t>
  </si>
  <si>
    <t>Robert Butler III</t>
  </si>
  <si>
    <t>63551973-8b0a-44b0-b9c0-d5ba269f4571</t>
  </si>
  <si>
    <t>Holly Thompson</t>
  </si>
  <si>
    <t>65147498-f878-45af-a3be-b3e19123e360</t>
  </si>
  <si>
    <t>Max Genecov</t>
  </si>
  <si>
    <t>661bdf83-f1df-4d98-a2ed-f5aa9123fe76</t>
  </si>
  <si>
    <t>Brian Collins</t>
  </si>
  <si>
    <t>6654e0a9-0e66-4327-8074-281ddb2a1cff</t>
  </si>
  <si>
    <t>Noel Murray</t>
  </si>
  <si>
    <t>669cebfa-73d4-494d-b3fb-8e8634548991</t>
  </si>
  <si>
    <t>Maureen Lee Lenker</t>
  </si>
  <si>
    <t>67f82619-a5c5-4d70-8641-622d5e649a41</t>
  </si>
  <si>
    <t>Andrew Furtado</t>
  </si>
  <si>
    <t>6aae0c1f-3a91-4654-80ea-42213327be71</t>
  </si>
  <si>
    <t>Patrick Cotnoir</t>
  </si>
  <si>
    <t>6b983673-ae3d-4b82-afbf-c46ec9b20ef8</t>
  </si>
  <si>
    <t>Chris Feil</t>
  </si>
  <si>
    <t>6cb8b73a-f7b5-411d-b343-e12da3bc89ae</t>
  </si>
  <si>
    <t>Matt Mercer</t>
  </si>
  <si>
    <t>6dbaaa42-3673-42a5-a368-94a5cb9e30f3</t>
  </si>
  <si>
    <t>Dana Schwartz</t>
  </si>
  <si>
    <t>6fac4a5d-c270-4c1f-8da7-48a6f5d8f407</t>
  </si>
  <si>
    <t>Phil Nobile Jr.</t>
  </si>
  <si>
    <t>70d0fa8d-46be-4ee5-97e5-f8e6f38b3536</t>
  </si>
  <si>
    <t>Pat Driscoll</t>
  </si>
  <si>
    <t>731f7d23-eeae-4fd0-bb62-ac36e311e411</t>
  </si>
  <si>
    <t>Milla Bell-Hart</t>
  </si>
  <si>
    <t>76476f3e-5719-48ef-9b7c-6411b7b1a44c</t>
  </si>
  <si>
    <t>Graham Skipper</t>
  </si>
  <si>
    <t>76db1740-d667-4f0d-ba8c-f2d72a41bbee</t>
  </si>
  <si>
    <t>Amanda Smith</t>
  </si>
  <si>
    <t>77a295ea-4338-42bb-a80a-e0159de4c4ad</t>
  </si>
  <si>
    <t>Ben Mankiewicz</t>
  </si>
  <si>
    <t>77d02192-8af5-4ae5-9e22-d94aff9a22c9</t>
  </si>
  <si>
    <t>Bethy Squires</t>
  </si>
  <si>
    <t>78a7164a-c3e6-4fee-afa8-9f00ef584c8f</t>
  </si>
  <si>
    <t>Louis Peitzman</t>
  </si>
  <si>
    <t>797106da-15dc-46a9-af3d-d5e2c000666f</t>
  </si>
  <si>
    <t>Andy Levy</t>
  </si>
  <si>
    <t>79e58600-eac5-445e-916f-43d8b37547f2</t>
  </si>
  <si>
    <t>Alicia Lutes</t>
  </si>
  <si>
    <t>7a2992b9-756a-47b7-8274-6dfd8a9869a3</t>
  </si>
  <si>
    <t>B.J. Colangelo</t>
  </si>
  <si>
    <t>7b1c5d9c-a0d1-494b-94da-abdda4d4fe3a</t>
  </si>
  <si>
    <t>Alonso Duralde</t>
  </si>
  <si>
    <t>7c580ed3-30b0-49a5-b13c-00f9bcba7498</t>
  </si>
  <si>
    <t>Alan Sepinwall</t>
  </si>
  <si>
    <t>7d26d92e-7fc5-4caa-9232-ec0547de75a5</t>
  </si>
  <si>
    <t>Chris Amick</t>
  </si>
  <si>
    <t>7d2ee542-c916-46b4-9156-362201168cde</t>
  </si>
  <si>
    <t>Jonathan Baker</t>
  </si>
  <si>
    <t>7d789c61-d763-4e15-a4ba-40bc079012b8</t>
  </si>
  <si>
    <t>Demi Adejuyigbe</t>
  </si>
  <si>
    <t>7d9d413f-92a3-4f44-9fec-1c333a231e48</t>
  </si>
  <si>
    <t>Beth Accomando</t>
  </si>
  <si>
    <t>81143403-bb8e-44c9-8f17-c833f9acb520</t>
  </si>
  <si>
    <t>BenDavid Grabinski</t>
  </si>
  <si>
    <t>8121013e-3a45-4d36-b82e-193ae6579070</t>
  </si>
  <si>
    <t>Evan Dickson</t>
  </si>
  <si>
    <t>81937b1d-0621-4f38-b962-a4c1e476911c</t>
  </si>
  <si>
    <t>Piya Sinha-Roy</t>
  </si>
  <si>
    <t>81b46db8-9afe-4415-b245-c0a58468b0f3</t>
  </si>
  <si>
    <t>Kate Freund</t>
  </si>
  <si>
    <t>82f37e91-e879-4fb5-b13c-048d13ffb681</t>
  </si>
  <si>
    <t>Daniel Thompson</t>
  </si>
  <si>
    <t>842dc9ef-d7cd-491a-88b8-29f2b3bdd0e9</t>
  </si>
  <si>
    <t>Karen Tongson</t>
  </si>
  <si>
    <t>85cf9842-6abe-4e64-8ed4-e6a4f40ecb03</t>
  </si>
  <si>
    <t>Drea Clark</t>
  </si>
  <si>
    <t>86635f22-34e5-4db8-98f1-01adcae05f60</t>
  </si>
  <si>
    <t>Andrew Merrill</t>
  </si>
  <si>
    <t>86644ba4-bc9a-4d8d-8d85-354421ceadc6</t>
  </si>
  <si>
    <t>Rachel Walker</t>
  </si>
  <si>
    <t>8672555e-cb4f-4349-927c-73dabda2c515</t>
  </si>
  <si>
    <t>Chris Hewitt</t>
  </si>
  <si>
    <t>86759d9f-5613-4578-b74d-14f80217c675</t>
  </si>
  <si>
    <t>Thomas Grabinski</t>
  </si>
  <si>
    <t>899cab19-86d2-4022-b615-8c4c9dec9db9</t>
  </si>
  <si>
    <t>Steve Berg</t>
  </si>
  <si>
    <t>89ab7c7f-22b3-4af5-9d82-cf4e3ad8f3ed</t>
  </si>
  <si>
    <t>J.D. Amato</t>
  </si>
  <si>
    <t>8a037532-2998-486d-8ab2-1135d3f19e4d</t>
  </si>
  <si>
    <t>Walter Chaw</t>
  </si>
  <si>
    <t>8b055f14-68d4-4eb4-8a35-d6445c0545cd</t>
  </si>
  <si>
    <t>Gina Ippolito</t>
  </si>
  <si>
    <t>8da51512-df62-4aa1-8b07-7f6ab848c7bf</t>
  </si>
  <si>
    <t>Devan Coggan</t>
  </si>
  <si>
    <t>8dcf801d-6780-4201-9c83-9dc2eb278572</t>
  </si>
  <si>
    <t>Liz Hannah</t>
  </si>
  <si>
    <t>8ef83fbd-4569-4df2-a3a7-8f947dc5ab24</t>
  </si>
  <si>
    <t>Mike Dougherty</t>
  </si>
  <si>
    <t>904bef4b-1c24-4e48-a139-8bac7b18d9ae</t>
  </si>
  <si>
    <t>Liz Shannon Miller</t>
  </si>
  <si>
    <t>91435349-16f2-4740-a107-f370aa0abdf4</t>
  </si>
  <si>
    <t>Kate Hagen</t>
  </si>
  <si>
    <t>9174e501-df94-4d95-b12f-bc51ad7a145f</t>
  </si>
  <si>
    <t>Mia Lee Vicino</t>
  </si>
  <si>
    <t>9177cf93-d350-4ffc-80fb-60bbbdd49da7</t>
  </si>
  <si>
    <t>Andrew Roebuck</t>
  </si>
  <si>
    <t>9659bda8-236b-44ce-a244-e9f32748b7a0</t>
  </si>
  <si>
    <t>Angela Matano</t>
  </si>
  <si>
    <t>98619705-9f31-441d-ae8c-f0654ff5ec20</t>
  </si>
  <si>
    <t>Jason Sheridan</t>
  </si>
  <si>
    <t>98b65b50-772e-487c-bd86-b926f7e92b51</t>
  </si>
  <si>
    <t>Aaron LaPlante</t>
  </si>
  <si>
    <t>994f2851-7d5e-4fc4-b484-33bc0ed8c97d</t>
  </si>
  <si>
    <t>Scott Wampler</t>
  </si>
  <si>
    <t>9958b24c-e9f1-45e1-95a3-21c24e45030b</t>
  </si>
  <si>
    <t>Jacqueline Coley</t>
  </si>
  <si>
    <t>997d2284-f252-4fbd-89d4-78a08c3466bc</t>
  </si>
  <si>
    <t>Drew McWeeny</t>
  </si>
  <si>
    <t>99c602f8-3bc5-4f60-9802-020c4214294f</t>
  </si>
  <si>
    <t>Anthony DiBlasi</t>
  </si>
  <si>
    <t>a23c4a80-81ff-471e-8ee4-d522e7ba35c2</t>
  </si>
  <si>
    <t>Alexei Toliopoulos</t>
  </si>
  <si>
    <t>a29821bc-6aa8-42c6-8d2d-faf270c87cd5</t>
  </si>
  <si>
    <t>Eric Pennycoff</t>
  </si>
  <si>
    <t>a43e40d6-390d-463c-9985-cf264bb890b4</t>
  </si>
  <si>
    <t>Juan Quanito</t>
  </si>
  <si>
    <t>a4f5adca-d9ad-44ae-bc9e-60a9f0c3db63</t>
  </si>
  <si>
    <t>Kay Hanley</t>
  </si>
  <si>
    <t>a5cc1074-83b3-43fc-a0f7-e405f18c745e</t>
  </si>
  <si>
    <t>Nichol Lovett</t>
  </si>
  <si>
    <t>a882ae6e-e3a8-44b1-9237-104ed6c2aab6</t>
  </si>
  <si>
    <t>Megan Amram</t>
  </si>
  <si>
    <t>a9f85bd0-6a35-4eca-929c-26f187ca2dd8</t>
  </si>
  <si>
    <t>Walter Hollmann</t>
  </si>
  <si>
    <t>ab477415-e450-40ca-b425-1acee94ad8b6</t>
  </si>
  <si>
    <t>Luis Rendon</t>
  </si>
  <si>
    <t>ab685ae8-6d71-4619-9de7-68a6d03ed2ec</t>
  </si>
  <si>
    <t>Josh Larsen</t>
  </si>
  <si>
    <t>ab8a4f3c-0663-4c07-b516-9761724d9d83</t>
  </si>
  <si>
    <t>Mitchell Beaupre</t>
  </si>
  <si>
    <t>ac2e430e-9d88-4d08-8a4f-b0947145517c</t>
  </si>
  <si>
    <t>Derek Lawrence</t>
  </si>
  <si>
    <t>aec19332-309f-4b28-8fbf-7a3ae68380a5</t>
  </si>
  <si>
    <t>Patrick Hamilton</t>
  </si>
  <si>
    <t>b14387ef-2041-4846-bc61-ae73b64ecc48</t>
  </si>
  <si>
    <t>Linda Holmes</t>
  </si>
  <si>
    <t>b1f67b91-0fee-47a9-92f9-57136c914647</t>
  </si>
  <si>
    <t>April Wolfe</t>
  </si>
  <si>
    <t>b1f9fd01-2a3e-400f-b17e-546dd18aba4a</t>
  </si>
  <si>
    <t>Nick de Semlyen</t>
  </si>
  <si>
    <t>b476b293-07f6-44f3-9a86-9500dbcbf26e</t>
  </si>
  <si>
    <t>Helen Shang</t>
  </si>
  <si>
    <t>b52abd6b-7ec2-42c8-bdef-403a83f76032</t>
  </si>
  <si>
    <t>Ryan Estrada</t>
  </si>
  <si>
    <t>b6cc7428-499a-4367-954c-ea9d44912225</t>
  </si>
  <si>
    <t>Brian Gillespie</t>
  </si>
  <si>
    <t>b6ee4302-a4c3-41eb-a738-712398cfe71d</t>
  </si>
  <si>
    <t>Carrie Wittmer</t>
  </si>
  <si>
    <t>b761306e-772c-47e9-a9a1-9e5c3bb3cf0f</t>
  </si>
  <si>
    <t>Brian Duffield</t>
  </si>
  <si>
    <t>b7ac3621-c2ce-4745-96cf-8ba2a64f4798</t>
  </si>
  <si>
    <t>Katey Rich</t>
  </si>
  <si>
    <t>baf5d12b-6ff5-482a-a4d3-0b09f964595a</t>
  </si>
  <si>
    <t>Kimmy Shields</t>
  </si>
  <si>
    <t>bb2ac86d-ad51-497a-b010-9e5a5a5f0f0d</t>
  </si>
  <si>
    <t>Patrick Bromley</t>
  </si>
  <si>
    <t>bcd19082-7c44-4ac7-8423-bcaa57e1b055</t>
  </si>
  <si>
    <t>Rachel Wagner</t>
  </si>
  <si>
    <t>bd7bc3b0-7232-469d-80df-2f16b6238fbb</t>
  </si>
  <si>
    <t>Erik Anderson</t>
  </si>
  <si>
    <t>bdb90320-26b5-4f89-b830-a4ed0eb4d130</t>
  </si>
  <si>
    <t>Juan Barquin</t>
  </si>
  <si>
    <t>bece77fe-c51d-4fd4-8180-8338d61ccecd</t>
  </si>
  <si>
    <t>Kyle Turner</t>
  </si>
  <si>
    <t>beeaa25d-c851-477a-8c2e-b427e2537aaf</t>
  </si>
  <si>
    <t>Neil Miller</t>
  </si>
  <si>
    <t>bf4a95ad-0cc5-4f36-a53a-1495b26ee2f5</t>
  </si>
  <si>
    <t>Harmony Colangelo</t>
  </si>
  <si>
    <t>bfaf0d93-4fa0-4f3d-ac43-ce44fcac7cc5</t>
  </si>
  <si>
    <t>Christian Holub</t>
  </si>
  <si>
    <t>c1d4eec2-0cdf-4336-870c-12a4f0948fca</t>
  </si>
  <si>
    <t>Ryan Marker</t>
  </si>
  <si>
    <t>c2297f61-50d7-4eed-a2ad-3071982fae03</t>
  </si>
  <si>
    <t>Mikelle Street</t>
  </si>
  <si>
    <t>c22d67dc-3b0e-408c-86b1-782c39642c71</t>
  </si>
  <si>
    <t>Zoe Zelkind</t>
  </si>
  <si>
    <t>c39ab7a8-63eb-4f28-b368-527c59b74115</t>
  </si>
  <si>
    <t>Jenelle Riley</t>
  </si>
  <si>
    <t>c3d039b1-c578-45b8-b6b3-dcb6a388f9de</t>
  </si>
  <si>
    <t>Sean Jordan</t>
  </si>
  <si>
    <t>c60bd19c-2c6c-4913-93eb-7627acaa98a4</t>
  </si>
  <si>
    <t>Jesse Knight</t>
  </si>
  <si>
    <t>c77d9c8e-2c45-4141-9764-bc303bea0206</t>
  </si>
  <si>
    <t>Jen Yamato</t>
  </si>
  <si>
    <t>c7c0e0df-170f-4435-a66e-9d43ce04214e</t>
  </si>
  <si>
    <t>Morgan Peter Brown</t>
  </si>
  <si>
    <t>c7e3f61b-b2a8-472d-8175-10d991a6b59a</t>
  </si>
  <si>
    <t>Josh Baker</t>
  </si>
  <si>
    <t>c8f2614b-396b-4403-baf3-988ef537ba7f</t>
  </si>
  <si>
    <t>Oriana Nudo</t>
  </si>
  <si>
    <t>ca18dc40-b3bd-4914-ae6d-428820352998</t>
  </si>
  <si>
    <t>Sean Keller</t>
  </si>
  <si>
    <t>cab1d045-e789-4be8-a974-981204dee5c3</t>
  </si>
  <si>
    <t>Wynter Mitchell</t>
  </si>
  <si>
    <t>cb4ca5e1-b453-4746-a51d-456c70d7ef2a</t>
  </si>
  <si>
    <t>Slim</t>
  </si>
  <si>
    <t>cb959f7e-4404-4b42-941b-dcebd35e42df</t>
  </si>
  <si>
    <t>Justin LaLiberty</t>
  </si>
  <si>
    <t>cbcdf40c-3876-4102-b91f-0b18a9dc567e</t>
  </si>
  <si>
    <t>Scott Reynolds</t>
  </si>
  <si>
    <t>ce6fd3b5-37ce-4fa2-a030-ba65aab012d3</t>
  </si>
  <si>
    <t>Kris Tapley</t>
  </si>
  <si>
    <t>cebd157a-df24-47e8-b62c-6f798cbf357c</t>
  </si>
  <si>
    <t>Matt Singer</t>
  </si>
  <si>
    <t>d161375a-334b-4d13-b311-f66604f0fdf4</t>
  </si>
  <si>
    <t>Dave Schilling</t>
  </si>
  <si>
    <t>d17ed8eb-2b53-4ecd-9275-ef20bdaf8076</t>
  </si>
  <si>
    <t>Alison Herman</t>
  </si>
  <si>
    <t>d1edc078-3761-4149-9100-fff08e4011c0</t>
  </si>
  <si>
    <t>Joe Lynch</t>
  </si>
  <si>
    <t>d3aba1c1-190c-4142-a667-b042496622f5</t>
  </si>
  <si>
    <t>d5487070-4021-4e85-beaf-d585a5a71163</t>
  </si>
  <si>
    <t>Griffin Newman</t>
  </si>
  <si>
    <t>d6a2688b-0ea9-4026-8027-4da5af761dd9</t>
  </si>
  <si>
    <t>Jeff Cannata</t>
  </si>
  <si>
    <t>d7964af7-9eb5-4ba3-bd26-534a001a75e5</t>
  </si>
  <si>
    <t>Scott Beck</t>
  </si>
  <si>
    <t>d8ae550d-2a00-46b5-882c-12f74e91619b</t>
  </si>
  <si>
    <t>Breanna Whipple</t>
  </si>
  <si>
    <t>d8c98899-7185-4649-b2a8-a9895af8c5f1</t>
  </si>
  <si>
    <t>Henry Zebrowski</t>
  </si>
  <si>
    <t>d95786b2-a811-48dc-bd18-b00b4d8738e8</t>
  </si>
  <si>
    <t>da6a5e5c-e1a7-43c3-99b5-01256d2b0a78</t>
  </si>
  <si>
    <t>Jordan Hoffman</t>
  </si>
  <si>
    <t>dbbfb3cf-9a80-42ec-a296-540bc30dbb3d</t>
  </si>
  <si>
    <t>Bryan Woods</t>
  </si>
  <si>
    <t>dc721383-480e-434c-843e-da4e1d96d72c</t>
  </si>
  <si>
    <t>John Freiler</t>
  </si>
  <si>
    <t>dc80cd3c-c597-4684-91b3-94c915ac329d</t>
  </si>
  <si>
    <t>Angelique Jackson</t>
  </si>
  <si>
    <t>dd874c30-2cb7-4724-a30d-27ad3f162ce2</t>
  </si>
  <si>
    <t>Jenn Wilson</t>
  </si>
  <si>
    <t>dde00453-0852-41eb-b978-80a39ef83ad0</t>
  </si>
  <si>
    <t>Darren Franich</t>
  </si>
  <si>
    <t>df9ac43f-f094-4987-9f6b-23e5b6f59efc</t>
  </si>
  <si>
    <t>Dory Benford</t>
  </si>
  <si>
    <t>e0253429-3966-47e5-becd-edbf408a5b5d</t>
  </si>
  <si>
    <t>Kristy Puchko</t>
  </si>
  <si>
    <t>e033d8ec-2723-4973-bbfb-4eadabfe9192</t>
  </si>
  <si>
    <t>Libby Hill</t>
  </si>
  <si>
    <t>e1805464-57eb-431a-87a7-0a66a1bfcbb4</t>
  </si>
  <si>
    <t>Mallory Rubin</t>
  </si>
  <si>
    <t>e180f87c-7fd4-4788-85c0-6057311e56cf</t>
  </si>
  <si>
    <t>Samm Deighan</t>
  </si>
  <si>
    <t>e1c8d40b-ac45-4a1d-b118-ed64d03cb899</t>
  </si>
  <si>
    <t>Jim Branscome</t>
  </si>
  <si>
    <t>e42e2550-1b57-4e53-bf7e-3962c3435d86</t>
  </si>
  <si>
    <t>Cameron James</t>
  </si>
  <si>
    <t>e44fcbb4-4446-4edb-b4ba-d4031f18a361</t>
  </si>
  <si>
    <t>Daniel Fienberg</t>
  </si>
  <si>
    <t>e57f9c4b-a319-49cb-92f3-fe83806a94e5</t>
  </si>
  <si>
    <t>Miguel Rodriguez</t>
  </si>
  <si>
    <t>e6fa10cf-5d2c-4690-9f98-6a55d518547a</t>
  </si>
  <si>
    <t>Eric Moore</t>
  </si>
  <si>
    <t>e7064842-a671-4129-b208-3ca9e5bec539</t>
  </si>
  <si>
    <t>Sarah Sterling</t>
  </si>
  <si>
    <t>e8d156f8-d1aa-4e76-b590-c684a49972f3</t>
  </si>
  <si>
    <t>Penny Cox</t>
  </si>
  <si>
    <t>e8d502a0-ec8b-4ee8-9202-a81b5f3dfbb4</t>
  </si>
  <si>
    <t>Joe Begos</t>
  </si>
  <si>
    <t>ea588efb-240a-4c6d-a634-d3d8dab4d75c</t>
  </si>
  <si>
    <t>Clark Collis</t>
  </si>
  <si>
    <t>eb47d536-1a1f-49fd-8a8e-4804e0305270</t>
  </si>
  <si>
    <t>Jared Moshe</t>
  </si>
  <si>
    <t>ebc9cb8b-e5eb-46b1-b8a5-667fc8c17726</t>
  </si>
  <si>
    <t>Beth Crudele</t>
  </si>
  <si>
    <t>ebd99835-5712-4112-a821-35dd7f68ffb5</t>
  </si>
  <si>
    <t>Dave Holmes</t>
  </si>
  <si>
    <t>ecdac64e-d96c-4910-8f21-f8e24ba4559e</t>
  </si>
  <si>
    <t>Gavin Mevius</t>
  </si>
  <si>
    <t>ee55074b-ab4a-4e31-bac3-5d8ecdc1b764</t>
  </si>
  <si>
    <t>Mike Makowsky</t>
  </si>
  <si>
    <t>ee8ccaac-c083-47ad-8607-3ac21d624f02</t>
  </si>
  <si>
    <t>Bilge Ebiri</t>
  </si>
  <si>
    <t>f0d9e370-4a3f-4382-9376-fa326b36fe43</t>
  </si>
  <si>
    <t>Blake Howard</t>
  </si>
  <si>
    <t>f1c4cacc-db52-4954-afa8-f0e14e61b8db</t>
  </si>
  <si>
    <t>Roxana Hadadi</t>
  </si>
  <si>
    <t>f32df372-3ab4-4a1e-9f07-47932515ceb8</t>
  </si>
  <si>
    <t>Ben Mekler</t>
  </si>
  <si>
    <t>f3cbe023-e94a-4bb9-ad26-4f7c950f30ad</t>
  </si>
  <si>
    <t>Tre'vell Anderson</t>
  </si>
  <si>
    <t>f3f0f0b7-55cc-4c5d-9d32-4ea63675411b</t>
  </si>
  <si>
    <t>Jordan Morris</t>
  </si>
  <si>
    <t>f439ae27-0652-4b63-99f2-25e1bcc3c9c7</t>
  </si>
  <si>
    <t>Ify Nwadiwe</t>
  </si>
  <si>
    <t>f5729dc9-f67d-4f5d-9e16-6036d305a919</t>
  </si>
  <si>
    <t>Alison Willmore</t>
  </si>
  <si>
    <t>f7a79ea8-1763-4abd-b549-cf0977d9fe63</t>
  </si>
  <si>
    <t>Kevin Costello</t>
  </si>
  <si>
    <t>f8136f2e-00f7-4049-8b87-3d7801ab6fd9</t>
  </si>
  <si>
    <t>Amy Nicholson</t>
  </si>
  <si>
    <t>f84ec475-cba0-4525-a786-ccea39b90167</t>
  </si>
  <si>
    <t>Clay Keller</t>
  </si>
  <si>
    <t>f92ee9da-0a03-49ea-acaa-07320e7210dd</t>
  </si>
  <si>
    <t>Joe George</t>
  </si>
  <si>
    <t>fb09770f-b207-4164-ba50-f1dc34338180</t>
  </si>
  <si>
    <t>Jason Shawhan</t>
  </si>
  <si>
    <t>fb77d023-16e0-4825-b139-0976a7611d26</t>
  </si>
  <si>
    <t>Brandon Streussnig</t>
  </si>
  <si>
    <t>fbd32f95-6cc9-4b15-80b1-ff7441aa226a</t>
  </si>
  <si>
    <t>Eva Anderson</t>
  </si>
  <si>
    <t>fbf2fa87-26b4-486a-9f65-654de3476e13</t>
  </si>
  <si>
    <t>Sam Wineman</t>
  </si>
  <si>
    <t>fcc375ab-a6d6-466f-b3f3-09c20b1ab18f</t>
  </si>
  <si>
    <t>Dave Parker</t>
  </si>
  <si>
    <t>fda8ae11-dd97-42db-957f-b4d04f0636e0</t>
  </si>
  <si>
    <t>Inkoo Kang</t>
  </si>
  <si>
    <t>fea53c38-84e9-41d3-bbce-2414a4c76391</t>
  </si>
  <si>
    <t>Dave White</t>
  </si>
  <si>
    <t>45b12350-b971-4ca6-a85f-85df8c3daf71</t>
  </si>
  <si>
    <t>Jill Gevargizian</t>
  </si>
  <si>
    <t>Agnès Varda</t>
  </si>
  <si>
    <t>Almodóvar</t>
  </si>
  <si>
    <t>Timothée Chalamet</t>
  </si>
  <si>
    <t>François Truffaut Super Draft</t>
  </si>
  <si>
    <t>"Retired" Soderbergh Super Draft</t>
  </si>
  <si>
    <t>draft_name</t>
  </si>
  <si>
    <t>host_name</t>
  </si>
  <si>
    <t>0608ad09-8cb7-44ff-87f4-c3d12696fc02</t>
  </si>
  <si>
    <t>06c46c4f-dcf2-44c1-992e-7750351c170d</t>
  </si>
  <si>
    <t>Doug Jones</t>
  </si>
  <si>
    <t>1913c3df-8d88-426a-8878-ceef89d7d0b7</t>
  </si>
  <si>
    <t>Britt Keller</t>
  </si>
  <si>
    <t>1a7c3d1f-8cb0-4bdc-9f16-116f815cc804</t>
  </si>
  <si>
    <t>27038fdf-2c78-4f8d-978e-47d60ee254ac</t>
  </si>
  <si>
    <t>2e276947-946d-4127-b257-b1f467977678</t>
  </si>
  <si>
    <t>Cody Downs</t>
  </si>
  <si>
    <t>2fee6500-3318-49e9-9027-dc7d246c2fbf</t>
  </si>
  <si>
    <t>3f5e55d3-ef6d-446d-80f5-1cb8481af55f</t>
  </si>
  <si>
    <t>56c13080-3f26-41e5-bbc1-a62f859aeee9</t>
  </si>
  <si>
    <t>5e8fa0ec-5263-4ffe-88c0-76250ba97d89</t>
  </si>
  <si>
    <t>70681282-7a1e-4c53-a813-77416861bae1</t>
  </si>
  <si>
    <t>741f99bb-d949-4525-8f59-a07da0042aa3</t>
  </si>
  <si>
    <t>7980c516-ee2b-469c-bac0-997042753262</t>
  </si>
  <si>
    <t>93371181-338e-4a76-a485-365a7e12ed8c</t>
  </si>
  <si>
    <t>a3d4e4e4-e0c4-43a0-acc7-6a9efa10d7f9</t>
  </si>
  <si>
    <t>b2eed5a0-f5ce-4049-9ba0-777af73f5054</t>
  </si>
  <si>
    <t>b646ab7f-1a60-43c6-ae98-ec17454582cb</t>
  </si>
  <si>
    <t>Frank Berman</t>
  </si>
  <si>
    <t>b7a2ac33-d4da-4554-a189-ca9091553fec</t>
  </si>
  <si>
    <t>c23b3a58-fcb9-469e-ae6c-71cc4b8081d6</t>
  </si>
  <si>
    <t>c52589c8-3042-4f61-afe6-e4dc1a1afeac</t>
  </si>
  <si>
    <t>d01d6ec4-e750-4988-925b-0834eab7c166</t>
  </si>
  <si>
    <t>d28caca4-8fac-4378-9942-dc6762b9f7d9</t>
  </si>
  <si>
    <t>Mark Rozeman</t>
  </si>
  <si>
    <t>e8dd9d13-d53e-4793-9446-5b57bfd711ed</t>
  </si>
  <si>
    <t>f8a2d711-686f-468b-ba4a-fe1c8f778a84</t>
  </si>
  <si>
    <t>30f5ea2c-1e65-4587-9160-e8dc73364334</t>
  </si>
  <si>
    <t>601c3f82-3dad-486a-aadc-4564a54a3d1b</t>
  </si>
  <si>
    <t>f5d0a374-01c6-4b30-a1df-dabe3ab24cda</t>
  </si>
  <si>
    <t>fb72f02e-ce1d-4af6-9ca5-d6fa920e2551</t>
  </si>
  <si>
    <t>Chris Owens</t>
  </si>
  <si>
    <t>6e2bb113-887a-4d10-a983-5c787ddb4238</t>
  </si>
  <si>
    <t>Jason Revaldt</t>
  </si>
  <si>
    <t>3bd6032e-8e34-45a0-ac19-174ce21c4c70</t>
  </si>
  <si>
    <t>1cc1359d-3464-4e7f-8514-c8ce4d2bbde9</t>
  </si>
  <si>
    <t>e6000d61-ef69-4e68-9640-097c4b21cbca</t>
  </si>
  <si>
    <t>d082b583-0b9c-69fe-dcd4-ca5c5fa0f642</t>
  </si>
  <si>
    <t>Eric Darling</t>
  </si>
  <si>
    <t>4011c0ac-d296-47e5-b0d3-41d8a07bd7e6</t>
  </si>
  <si>
    <t>Team Disaster Girls</t>
  </si>
  <si>
    <t>4335a07e-7483-4250-bd7b-8c047f29b69d</t>
  </si>
  <si>
    <t>Team Podcast Like It's 1999</t>
  </si>
  <si>
    <t>4f0a9b83-b204-48d4-a2bd-8af590c50d0f</t>
  </si>
  <si>
    <t>Katey Rich and Joanna Robinson</t>
  </si>
  <si>
    <t>5f27ef78-89ee-4484-b285-7269c4fbab6a</t>
  </si>
  <si>
    <t>Team McWeeny</t>
  </si>
  <si>
    <t>645eea9b-6207-4e73-b2c0-333e1002f3b1</t>
  </si>
  <si>
    <t>Team This Had Oscar Buzz</t>
  </si>
  <si>
    <t>7f7e4c18-ad0a-46d3-9f34-eddc0098884f</t>
  </si>
  <si>
    <t>Andrew Merrill and Beth Crudele</t>
  </si>
  <si>
    <t>8723a5e1-145e-4e11-a7f0-6401296fcae2</t>
  </si>
  <si>
    <t>Team Screen Drafts</t>
  </si>
  <si>
    <t>9130805c-ea89-4421-a665-44ec89a0cd39</t>
  </si>
  <si>
    <t>Chelsea Stardust and Sean Keller</t>
  </si>
  <si>
    <t>hosted_drafts_id</t>
  </si>
  <si>
    <t>hosts_id</t>
  </si>
  <si>
    <t>draft_title</t>
  </si>
  <si>
    <t>drafter_id</t>
  </si>
  <si>
    <t>drafter_team_id</t>
  </si>
  <si>
    <t>drafter_nam</t>
  </si>
  <si>
    <t>team_name</t>
  </si>
  <si>
    <t>drafter_team_name</t>
  </si>
  <si>
    <t>drafter_name</t>
  </si>
  <si>
    <t>movie_title</t>
  </si>
  <si>
    <t>imdb_id</t>
  </si>
  <si>
    <t>001670dd-d0c4-4e8a-bf2a-a479eb613e0f</t>
  </si>
  <si>
    <t>Sunshine</t>
  </si>
  <si>
    <t>tt0448134</t>
  </si>
  <si>
    <t>00289c1e-47db-41dc-9df0-316ff7c5142a</t>
  </si>
  <si>
    <t>Elizabeth</t>
  </si>
  <si>
    <t>tt0127536</t>
  </si>
  <si>
    <t>003a68f0-d252-4e6f-bbf0-aa7c134be526</t>
  </si>
  <si>
    <t>Happy Together</t>
  </si>
  <si>
    <t>tt0118845</t>
  </si>
  <si>
    <t>00635822-0f27-46dd-8af4-32b8b669b01c</t>
  </si>
  <si>
    <t>Beauty and the Beast</t>
  </si>
  <si>
    <t>tt2771200</t>
  </si>
  <si>
    <t>0093f194-c8eb-4053-a7f0-fb94e2e0a8a8</t>
  </si>
  <si>
    <t>Sphere</t>
  </si>
  <si>
    <t>tt0120184</t>
  </si>
  <si>
    <t>0094ab2c-a827-4f96-ad26-b02c3f5b8f19</t>
  </si>
  <si>
    <t>The Children's Hour</t>
  </si>
  <si>
    <t>tt0054743</t>
  </si>
  <si>
    <t>009c9d82-2d9f-4c60-bcaf-22bc88bd7bff</t>
  </si>
  <si>
    <t>Island of Death</t>
  </si>
  <si>
    <t>tt0188527</t>
  </si>
  <si>
    <t>00b84881-696f-486b-ab7f-68fc88485de0</t>
  </si>
  <si>
    <t>Destroy All Monsters</t>
  </si>
  <si>
    <t>tt0063172</t>
  </si>
  <si>
    <t>00c2fc11-466b-4cef-b77c-ca5b1b68dc98</t>
  </si>
  <si>
    <t>Moana</t>
  </si>
  <si>
    <t>tt3521164</t>
  </si>
  <si>
    <t>00d83c0f-b5de-45ee-aa20-14bae90961cb</t>
  </si>
  <si>
    <t>Forbidden Planet</t>
  </si>
  <si>
    <t>tt0049223</t>
  </si>
  <si>
    <t>00f1d4c0-dba9-4756-bc53-988ec5a17971</t>
  </si>
  <si>
    <t>Birds of Prey and the Fantabulous Emancipation of One Harley Quinn</t>
  </si>
  <si>
    <t>tt7713068</t>
  </si>
  <si>
    <t>01240b4c-def0-4123-ad72-2fed109f963b</t>
  </si>
  <si>
    <t>Funny Face</t>
  </si>
  <si>
    <t>tt0050419</t>
  </si>
  <si>
    <t>015522e0-897c-4050-8787-da3f6d1fe935</t>
  </si>
  <si>
    <t>The Last Seduction</t>
  </si>
  <si>
    <t>tt0110308</t>
  </si>
  <si>
    <t>01701a1a-e9e1-4890-abdd-bd797e644d25</t>
  </si>
  <si>
    <t>Hairspray</t>
  </si>
  <si>
    <t>tt0095270</t>
  </si>
  <si>
    <t>01b32c80-b55b-4fd7-9e93-544685671089</t>
  </si>
  <si>
    <t>The Handmaiden</t>
  </si>
  <si>
    <t>tt4016934</t>
  </si>
  <si>
    <t>01dd7734-afcf-4f47-8b8a-df089c7b26e9</t>
  </si>
  <si>
    <t>The Bourne Identity</t>
  </si>
  <si>
    <t>tt0258463</t>
  </si>
  <si>
    <t>01e6ebdf-194c-4c20-a595-358c252dd796</t>
  </si>
  <si>
    <t>Strangers on a Train</t>
  </si>
  <si>
    <t>tt0044079</t>
  </si>
  <si>
    <t>01e9bf2b-6289-4f5a-9251-954a957f5786</t>
  </si>
  <si>
    <t>Bottoms</t>
  </si>
  <si>
    <t>tt17527468</t>
  </si>
  <si>
    <t>01ee0977-29c6-4421-b0f8-d98af862ad1d</t>
  </si>
  <si>
    <t>Blade Runner</t>
  </si>
  <si>
    <t>tt0083658</t>
  </si>
  <si>
    <t>01f59e4c-2d5d-4d10-94d9-dcf16067b3c8</t>
  </si>
  <si>
    <t>Big Business</t>
  </si>
  <si>
    <t>tt0094739</t>
  </si>
  <si>
    <t>0221ed78-2f23-4ce4-8f28-b4573d4d8068</t>
  </si>
  <si>
    <t>Street Fighter</t>
  </si>
  <si>
    <t>tt0111301</t>
  </si>
  <si>
    <t>0248aee4-9b01-4d4e-8e64-388d2dc03154</t>
  </si>
  <si>
    <t>Godzilla, Mothra and King Ghidorah: Giant Monsters All-Out Attack</t>
  </si>
  <si>
    <t>tt0279112</t>
  </si>
  <si>
    <t>024fd986-30c3-4a89-b147-337677c0e36b</t>
  </si>
  <si>
    <t>The Boys in Company C</t>
  </si>
  <si>
    <t>tt0077270</t>
  </si>
  <si>
    <t>02ab9238-dc9c-4d81-8dbc-fd1fb3fb9995</t>
  </si>
  <si>
    <t>Halloween 4: The Return of Michael Myers</t>
  </si>
  <si>
    <t>tt0095271</t>
  </si>
  <si>
    <t>02bcf61b-a85f-48a8-8422-7d443103641c</t>
  </si>
  <si>
    <t>Frankenstein Meets the Wolf Man</t>
  </si>
  <si>
    <t>tt0035899</t>
  </si>
  <si>
    <t>02c638be-e845-41eb-9823-cc3e872e2a80</t>
  </si>
  <si>
    <t>Nope</t>
  </si>
  <si>
    <t>tt10954984</t>
  </si>
  <si>
    <t>02de4838-432c-430c-b03a-e03ec14dd78b</t>
  </si>
  <si>
    <t>The Beatles: Get Back - The Rooftop Concert</t>
  </si>
  <si>
    <t>tt16899584</t>
  </si>
  <si>
    <t>02ebed3b-b37a-4146-9544-00ba7a8d79ee</t>
  </si>
  <si>
    <t>Mississippi Masala</t>
  </si>
  <si>
    <t>tt0102456</t>
  </si>
  <si>
    <t>02f99876-2e90-4151-af2d-abc775ca578c</t>
  </si>
  <si>
    <t>Nightcrawler</t>
  </si>
  <si>
    <t>tt2872718</t>
  </si>
  <si>
    <t>02f9f56f-cfd3-41c8-930a-078a00a9c0e5</t>
  </si>
  <si>
    <t>Better Days</t>
  </si>
  <si>
    <t>tt9586294</t>
  </si>
  <si>
    <t>030c9db1-428c-4443-85c9-bf9efc328b56</t>
  </si>
  <si>
    <t>Unfriended</t>
  </si>
  <si>
    <t>tt3713166</t>
  </si>
  <si>
    <t>031941c1-e6b1-440e-8550-2905cdc67ca2</t>
  </si>
  <si>
    <t>The Fly</t>
  </si>
  <si>
    <t>tt0091064</t>
  </si>
  <si>
    <t>0333348e-3a23-4076-b225-aa20cba1b484</t>
  </si>
  <si>
    <t>Saw X</t>
  </si>
  <si>
    <t>tt21807222</t>
  </si>
  <si>
    <t>03393a74-8842-49ab-ba04-6c56207c81e9</t>
  </si>
  <si>
    <t>Hannah and Her Sisters</t>
  </si>
  <si>
    <t>tt0091167</t>
  </si>
  <si>
    <t>03480e9b-6588-4c98-b6e2-4e801579922d</t>
  </si>
  <si>
    <t>A Clockwork Orange</t>
  </si>
  <si>
    <t>tt0066921</t>
  </si>
  <si>
    <t>037598dd-d45c-495d-9d48-bdfa3b825f63</t>
  </si>
  <si>
    <t>Thief</t>
  </si>
  <si>
    <t>tt0083190</t>
  </si>
  <si>
    <t>037c88e2-a06b-40de-812d-d39f15af70b3</t>
  </si>
  <si>
    <t>Star Trek Beyond</t>
  </si>
  <si>
    <t>tt2660888</t>
  </si>
  <si>
    <t>0380ae8a-2496-4319-90ce-6bfe8aa1a70c</t>
  </si>
  <si>
    <t>Don't Torture a Duckling</t>
  </si>
  <si>
    <t>tt0069019</t>
  </si>
  <si>
    <t>038b507b-ecd9-4574-b608-ff5f7ca5eeed</t>
  </si>
  <si>
    <t>Boarding Gate</t>
  </si>
  <si>
    <t>tt0493402</t>
  </si>
  <si>
    <t>03939b70-c94e-4a8a-9ce6-eecebce58ec5</t>
  </si>
  <si>
    <t>A Lizard in a Woman's Skin</t>
  </si>
  <si>
    <t>tt0067361</t>
  </si>
  <si>
    <t>0393b4e8-1105-4397-a8b2-721e8c5b9e71</t>
  </si>
  <si>
    <t>Bob Dylan: Dont Look Back</t>
  </si>
  <si>
    <t>tt0061589</t>
  </si>
  <si>
    <t>039cffbd-c8c7-42d2-9041-9dd3232af14b</t>
  </si>
  <si>
    <t>Female Trouble</t>
  </si>
  <si>
    <t>tt0072979</t>
  </si>
  <si>
    <t>03a97869-ce03-4ade-8be3-9c099f46ce29</t>
  </si>
  <si>
    <t>Feardotcom</t>
  </si>
  <si>
    <t>tt0295254</t>
  </si>
  <si>
    <t>03b715fc-1b09-459b-97b0-4ba99d87413f</t>
  </si>
  <si>
    <t>Matewan</t>
  </si>
  <si>
    <t>tt0093509</t>
  </si>
  <si>
    <t>03ce2b1a-0809-477c-9064-5883c2b5db20</t>
  </si>
  <si>
    <t>The Wild Child</t>
  </si>
  <si>
    <t>tt0064285</t>
  </si>
  <si>
    <t>03d3e90c-a1f3-4366-bec7-a5bbf2eb5b0f</t>
  </si>
  <si>
    <t>The Hudsucker Proxy</t>
  </si>
  <si>
    <t>tt0110074</t>
  </si>
  <si>
    <t>040f9ba8-0dcb-4bc9-add4-b4fbe6586fca</t>
  </si>
  <si>
    <t>X2: X-Men United</t>
  </si>
  <si>
    <t>tt0290334</t>
  </si>
  <si>
    <t>042d307f-dee9-4ab5-a5d7-710a64dcbdf7</t>
  </si>
  <si>
    <t>Maximum Overdrive</t>
  </si>
  <si>
    <t>tt0091499</t>
  </si>
  <si>
    <t>04438667-dbc0-437a-8c46-65ca4e5b12db</t>
  </si>
  <si>
    <t>Red Cliff</t>
  </si>
  <si>
    <t>tt0425637</t>
  </si>
  <si>
    <t>0485956b-943f-4c70-a359-adb4daaaf877</t>
  </si>
  <si>
    <t>Prisioneros de la tierra</t>
  </si>
  <si>
    <t>tt0176049</t>
  </si>
  <si>
    <t>0498214e-b4dd-4643-8d26-bf8d3da65a1f</t>
  </si>
  <si>
    <t>The Texas Chainsaw Massacre</t>
  </si>
  <si>
    <t>tt0324216</t>
  </si>
  <si>
    <t>0498a083-8b39-4f7d-a891-d6e93a2e8961</t>
  </si>
  <si>
    <t>tt0055852</t>
  </si>
  <si>
    <t>049c01e9-58bc-47da-913c-76138f57f093</t>
  </si>
  <si>
    <t>Endless Night</t>
  </si>
  <si>
    <t>tt0067052</t>
  </si>
  <si>
    <t>04b94b7e-ef51-429c-ad89-d81c5878f4f9</t>
  </si>
  <si>
    <t>Fahrenheit 451</t>
  </si>
  <si>
    <t>tt0060390</t>
  </si>
  <si>
    <t>04bbd6ea-f682-41af-8563-55cd12cb2b02</t>
  </si>
  <si>
    <t>Fools Rush In</t>
  </si>
  <si>
    <t>tt0119141</t>
  </si>
  <si>
    <t>04c17053-17be-4fce-9184-7c8fffc20194</t>
  </si>
  <si>
    <t>Cars 2</t>
  </si>
  <si>
    <t>tt1216475</t>
  </si>
  <si>
    <t>04c80cef-46e3-4bec-afd1-e51cfb9a67c3</t>
  </si>
  <si>
    <t>The Magnificent Ambersons</t>
  </si>
  <si>
    <t>tt0035015</t>
  </si>
  <si>
    <t>05036180-ff8f-4644-8023-f85e955bfedb</t>
  </si>
  <si>
    <t>Thor: The Dark World</t>
  </si>
  <si>
    <t>tt1981115</t>
  </si>
  <si>
    <t>050b6da6-32e9-404b-b5b8-0b5afb1fad0f</t>
  </si>
  <si>
    <t>Road Games</t>
  </si>
  <si>
    <t>tt0083000</t>
  </si>
  <si>
    <t>05110cd8-72d4-4d0d-890a-527cbe35f917</t>
  </si>
  <si>
    <t>Xanadu</t>
  </si>
  <si>
    <t>tt0081777</t>
  </si>
  <si>
    <t>0530c463-636f-4009-a824-c34910d28677</t>
  </si>
  <si>
    <t>The Bad News Bears</t>
  </si>
  <si>
    <t>tt0074174</t>
  </si>
  <si>
    <t>056cbe02-b3ca-4aff-a411-c98c54dfaccd</t>
  </si>
  <si>
    <t>Deadfall</t>
  </si>
  <si>
    <t>tt1667310</t>
  </si>
  <si>
    <t>0583cfab-82c0-4d01-b492-25e47f842af7</t>
  </si>
  <si>
    <t>Coupe de Ville</t>
  </si>
  <si>
    <t>tt0099310</t>
  </si>
  <si>
    <t>05bc8abe-2839-441b-9283-7792447ebd13</t>
  </si>
  <si>
    <t>The Lobster</t>
  </si>
  <si>
    <t>tt3464902</t>
  </si>
  <si>
    <t>05da10a9-5d73-47f1-8d56-c9ffb806fe5c</t>
  </si>
  <si>
    <t>Rabid</t>
  </si>
  <si>
    <t>tt0076590</t>
  </si>
  <si>
    <t>05db10ed-a632-42a7-b4c2-e2971c616146</t>
  </si>
  <si>
    <t>The Petrified Forest</t>
  </si>
  <si>
    <t>tt0028096</t>
  </si>
  <si>
    <t>06111ffe-820b-492f-aa9b-6f7aeebdbd24</t>
  </si>
  <si>
    <t>Tigerland</t>
  </si>
  <si>
    <t>tt0170691</t>
  </si>
  <si>
    <t>064ba6dd-e8c0-429a-b7d2-5826f5c75af6</t>
  </si>
  <si>
    <t>Here</t>
  </si>
  <si>
    <t>tt18272208</t>
  </si>
  <si>
    <t>06683cb8-bce3-49dd-8595-6b50f2b37073</t>
  </si>
  <si>
    <t>Phantasm</t>
  </si>
  <si>
    <t>tt0079714</t>
  </si>
  <si>
    <t>0678f993-6381-4f31-ad68-a55128aa6e30</t>
  </si>
  <si>
    <t>Slither</t>
  </si>
  <si>
    <t>tt0439815</t>
  </si>
  <si>
    <t>068a2644-118c-4664-8f9b-50823ecca561</t>
  </si>
  <si>
    <t>The Lookout</t>
  </si>
  <si>
    <t>tt0427470</t>
  </si>
  <si>
    <t>069002f6-b36b-437f-8db5-7dcb1a0bf3d8</t>
  </si>
  <si>
    <t>The Grand Budapest Hotel</t>
  </si>
  <si>
    <t>tt2278388</t>
  </si>
  <si>
    <t>06922aee-c7a7-4b21-bc5c-e50c7f3449b9</t>
  </si>
  <si>
    <t>Throne of Blood</t>
  </si>
  <si>
    <t>tt0050613</t>
  </si>
  <si>
    <t>06977f27-cbee-4d53-97a8-fd04d899e052</t>
  </si>
  <si>
    <t>I'm Not There</t>
  </si>
  <si>
    <t>tt0368794</t>
  </si>
  <si>
    <t>069c9b06-a6e7-40c4-8d69-f771cbdc98aa</t>
  </si>
  <si>
    <t>Love at the Thanksgiving Day Parade</t>
  </si>
  <si>
    <t>tt2415496</t>
  </si>
  <si>
    <t>06ab27bc-56fe-4f27-9d8e-81847b81b77c</t>
  </si>
  <si>
    <t>Student Bodies</t>
  </si>
  <si>
    <t>tt0083133</t>
  </si>
  <si>
    <t>06bd1777-d157-40b1-bc5a-37d053843553</t>
  </si>
  <si>
    <t>Outside In</t>
  </si>
  <si>
    <t>tt7260048</t>
  </si>
  <si>
    <t>06dab9e5-f172-4112-8daf-6b5db4fb0aa2</t>
  </si>
  <si>
    <t>No Sudden Move</t>
  </si>
  <si>
    <t>tt11525644</t>
  </si>
  <si>
    <t>06f7c5e7-4636-4849-a4b1-6b0935d03606</t>
  </si>
  <si>
    <t>Desperate Living</t>
  </si>
  <si>
    <t>tt0075936</t>
  </si>
  <si>
    <t>06f83b38-b1ed-41cc-a951-50295326d3a9</t>
  </si>
  <si>
    <t>Bridesmaids</t>
  </si>
  <si>
    <t>tt1478338</t>
  </si>
  <si>
    <t>070955aa-c224-4306-bd93-fa97b1a5b417</t>
  </si>
  <si>
    <t>Passenger 57</t>
  </si>
  <si>
    <t>tt0105104</t>
  </si>
  <si>
    <t>0712e315-94c3-468f-a5aa-b20bb0493834</t>
  </si>
  <si>
    <t>The Big Lebowski</t>
  </si>
  <si>
    <t>tt0118715</t>
  </si>
  <si>
    <t>07188ae5-e6ca-48bc-9e96-3458b381eeeb</t>
  </si>
  <si>
    <t>The Black Cauldron</t>
  </si>
  <si>
    <t>tt0088814</t>
  </si>
  <si>
    <t>072a43b4-bed7-445a-9b63-d78600075163</t>
  </si>
  <si>
    <t>Interview with the Vampire</t>
  </si>
  <si>
    <t>tt0110148</t>
  </si>
  <si>
    <t>075b35ba-3d2e-4501-ab19-4671008a56c2</t>
  </si>
  <si>
    <t>Time</t>
  </si>
  <si>
    <t>tt11416746</t>
  </si>
  <si>
    <t>077ff405-dbc5-4676-bc7b-b23d0896c8da</t>
  </si>
  <si>
    <t>The Assistant</t>
  </si>
  <si>
    <t>tt9000224</t>
  </si>
  <si>
    <t>07cdb6ca-a756-4acc-9481-7996ee7cd893</t>
  </si>
  <si>
    <t>Night of the Demon</t>
  </si>
  <si>
    <t>tt0081229</t>
  </si>
  <si>
    <t>07feec81-e676-4673-87e2-7040ec496455</t>
  </si>
  <si>
    <t>In the Loop</t>
  </si>
  <si>
    <t>tt1226774</t>
  </si>
  <si>
    <t>0805a364-e984-4d8c-b82c-fd4e04cc3d58</t>
  </si>
  <si>
    <t>The Incredible Shrinking Man</t>
  </si>
  <si>
    <t>tt0050539</t>
  </si>
  <si>
    <t>08209d1e-1de3-4578-8534-9e47de348fae</t>
  </si>
  <si>
    <t>The Roommate</t>
  </si>
  <si>
    <t>tt1265990</t>
  </si>
  <si>
    <t>084edfa4-97a0-49e9-9716-2057dd82327e</t>
  </si>
  <si>
    <t>Amazon Women on the Moon</t>
  </si>
  <si>
    <t>tt0092546</t>
  </si>
  <si>
    <t>086d1e7d-10b1-4def-a6b5-0e8aef43d0d8</t>
  </si>
  <si>
    <t>Pennies from Heaven</t>
  </si>
  <si>
    <t>tt0082894</t>
  </si>
  <si>
    <t>08985f3d-95ea-40bc-9197-9b909df920ae</t>
  </si>
  <si>
    <t>Con Air</t>
  </si>
  <si>
    <t>tt0118880</t>
  </si>
  <si>
    <t>08a4645e-aa43-4197-8fa6-b5501f37d7d0</t>
  </si>
  <si>
    <t>My Old Ass</t>
  </si>
  <si>
    <t>tt18559464</t>
  </si>
  <si>
    <t>08c52d38-d48c-4d7a-9626-864b708e02a1</t>
  </si>
  <si>
    <t>Idle Hands</t>
  </si>
  <si>
    <t>tt0138510</t>
  </si>
  <si>
    <t>09662521-a839-4090-8a41-ce288398cbdf</t>
  </si>
  <si>
    <t>War of the God Monsters</t>
  </si>
  <si>
    <t>tt19633092</t>
  </si>
  <si>
    <t>096b43ae-c515-4894-b6b7-75b2ca05930a</t>
  </si>
  <si>
    <t>The Turning</t>
  </si>
  <si>
    <t>tt7510346</t>
  </si>
  <si>
    <t>096d10a2-fd37-46c4-96e8-9dff0d7ac1a1</t>
  </si>
  <si>
    <t>The Social Network</t>
  </si>
  <si>
    <t>tt1285016</t>
  </si>
  <si>
    <t>096dc2f1-fd46-451d-be9e-f5a3c015267c</t>
  </si>
  <si>
    <t>Personal Best</t>
  </si>
  <si>
    <t>tt0084489</t>
  </si>
  <si>
    <t>09bcce08-a2b7-45a8-aab2-19a8643aecc1</t>
  </si>
  <si>
    <t>It's a Mad Mad Mad Mad World</t>
  </si>
  <si>
    <t>tt0057193</t>
  </si>
  <si>
    <t>09c07aba-0390-4593-a06e-46992e0b31c4</t>
  </si>
  <si>
    <t>Urban Legends: Final Cut</t>
  </si>
  <si>
    <t>tt0192731</t>
  </si>
  <si>
    <t>09c6261c-011c-4f15-8943-ca670a42b154</t>
  </si>
  <si>
    <t>X-Men: Dark Phoenix</t>
  </si>
  <si>
    <t>tt6565702</t>
  </si>
  <si>
    <t>09c9f6c7-9ae8-43b9-a42f-9aa5d8e4a2f4</t>
  </si>
  <si>
    <t>Fast Company</t>
  </si>
  <si>
    <t>tt0079138</t>
  </si>
  <si>
    <t>09cf0d0b-19d7-4d6c-9be9-1b4859004ac7</t>
  </si>
  <si>
    <t>Eighth Grade</t>
  </si>
  <si>
    <t>tt7014006</t>
  </si>
  <si>
    <t>09d33b7f-9cec-4c24-a79c-c118f78ae1db</t>
  </si>
  <si>
    <t>Fast Five</t>
  </si>
  <si>
    <t>tt1596343</t>
  </si>
  <si>
    <t>09d63b2f-3691-4b89-ad78-e519989af560</t>
  </si>
  <si>
    <t>Thunderball</t>
  </si>
  <si>
    <t>tt0059800</t>
  </si>
  <si>
    <t>09f7be0a-08c0-45fc-8d58-5d1c83231945</t>
  </si>
  <si>
    <t>Death on the Nile</t>
  </si>
  <si>
    <t>tt0077413</t>
  </si>
  <si>
    <t>09f906de-0f23-4356-b402-75a2c92395dd</t>
  </si>
  <si>
    <t>The Brood</t>
  </si>
  <si>
    <t>tt0078908</t>
  </si>
  <si>
    <t>0a041125-c088-424a-a7cb-315901832f22</t>
  </si>
  <si>
    <t>Tapeheads</t>
  </si>
  <si>
    <t>tt0096223</t>
  </si>
  <si>
    <t>0a0db740-b970-4f39-85e1-b8f33419f334</t>
  </si>
  <si>
    <t>One Wonderful Sunday</t>
  </si>
  <si>
    <t>tt0039871</t>
  </si>
  <si>
    <t>0a17b106-526d-45ed-a22e-a62cf87a1275</t>
  </si>
  <si>
    <t>Bug</t>
  </si>
  <si>
    <t>tt0470705</t>
  </si>
  <si>
    <t>0a1e6825-8ff8-41d7-b68c-4dcca87fd055</t>
  </si>
  <si>
    <t>The Last Metro</t>
  </si>
  <si>
    <t>tt0080610</t>
  </si>
  <si>
    <t>0a1ebcbd-117e-45fb-a4be-eb371fd48dd1</t>
  </si>
  <si>
    <t>The Place Beyond the Pines</t>
  </si>
  <si>
    <t>tt1817273</t>
  </si>
  <si>
    <t>0a2d970d-7862-4d47-9676-0a28b0d0e9e3</t>
  </si>
  <si>
    <t>Christmas Getaway</t>
  </si>
  <si>
    <t>tt7688990</t>
  </si>
  <si>
    <t>0a38fc75-2368-4750-8097-5ef74db4baa0</t>
  </si>
  <si>
    <t>Iron Man 2</t>
  </si>
  <si>
    <t>tt1228705</t>
  </si>
  <si>
    <t>0a664ddb-9d8f-475b-88b3-f22d51de49cf</t>
  </si>
  <si>
    <t>Host</t>
  </si>
  <si>
    <t>tt12749596</t>
  </si>
  <si>
    <t>0a66afc6-4941-463a-9b48-ba7cf704a0fc</t>
  </si>
  <si>
    <t>Bram Stoker's Dracula</t>
  </si>
  <si>
    <t>tt0103874</t>
  </si>
  <si>
    <t>0a9ad274-9062-49ed-ab78-f8a40fd9976c</t>
  </si>
  <si>
    <t>Red Rooms</t>
  </si>
  <si>
    <t>tt22207786</t>
  </si>
  <si>
    <t>0aa18196-f96b-43a0-8564-8ed7ebba7707</t>
  </si>
  <si>
    <t>Jules and Jim</t>
  </si>
  <si>
    <t>tt0055032</t>
  </si>
  <si>
    <t>0ab9bbdc-753c-44b1-afd6-2e97673147b0</t>
  </si>
  <si>
    <t>The Story of Robin Hood and His Merrie Men</t>
  </si>
  <si>
    <t>tt0045197</t>
  </si>
  <si>
    <t>0ad32c38-6475-429c-8eb1-618677a7291b</t>
  </si>
  <si>
    <t>Toy Story 4</t>
  </si>
  <si>
    <t>tt1979376</t>
  </si>
  <si>
    <t>0af42ed2-f89a-4e73-b53f-696bbc358267</t>
  </si>
  <si>
    <t>Chasing Amy</t>
  </si>
  <si>
    <t>tt0118842</t>
  </si>
  <si>
    <t>0b01727a-73a6-47a9-8f8c-a67ba9d23043</t>
  </si>
  <si>
    <t>Crumb</t>
  </si>
  <si>
    <t>tt0109508</t>
  </si>
  <si>
    <t>0b0a0043-d9f1-45a5-a243-c183adc83082</t>
  </si>
  <si>
    <t>The Dirt</t>
  </si>
  <si>
    <t>tt0800325</t>
  </si>
  <si>
    <t>0b14c77e-2347-418c-88f1-137a7b07937a</t>
  </si>
  <si>
    <t>Barcelona</t>
  </si>
  <si>
    <t>tt0109219</t>
  </si>
  <si>
    <t>0b16356b-2ea5-4bc6-8be6-60f7e255a69f</t>
  </si>
  <si>
    <t>The Quatermass Xperiment</t>
  </si>
  <si>
    <t>tt0049646</t>
  </si>
  <si>
    <t>0b22815c-165a-4504-a3ef-02d6f0965d4b</t>
  </si>
  <si>
    <t>Ghostlight</t>
  </si>
  <si>
    <t>tt30321095</t>
  </si>
  <si>
    <t>0b41b662-3d07-42ee-b162-f7a703d10f3d</t>
  </si>
  <si>
    <t>Crash</t>
  </si>
  <si>
    <t>tt0115964</t>
  </si>
  <si>
    <t>0b5f231d-aee9-4f3f-8f14-c0ee5470e69f</t>
  </si>
  <si>
    <t>A Very Merry Mix-Up</t>
  </si>
  <si>
    <t>tt3131456</t>
  </si>
  <si>
    <t>0b75d33f-ec8b-4cdf-af99-7dda00f667fd</t>
  </si>
  <si>
    <t>Bringing Out the Dead</t>
  </si>
  <si>
    <t>tt0163988</t>
  </si>
  <si>
    <t>0b8b5856-55f6-4ee1-8669-8c982bbabbe2</t>
  </si>
  <si>
    <t>Christmas Evil</t>
  </si>
  <si>
    <t>tt0081793</t>
  </si>
  <si>
    <t>0b979706-58a3-4164-8b4f-1c62405e4267</t>
  </si>
  <si>
    <t>Desperately Seeking Susan</t>
  </si>
  <si>
    <t>tt0089017</t>
  </si>
  <si>
    <t>0b9be613-eff5-4167-a70b-a710dfd8f87b</t>
  </si>
  <si>
    <t>High Life</t>
  </si>
  <si>
    <t>tt4827558</t>
  </si>
  <si>
    <t>0ba6285b-0f98-4d12-b85e-e42f19b2ac75</t>
  </si>
  <si>
    <t>Certain Women</t>
  </si>
  <si>
    <t>tt4468634</t>
  </si>
  <si>
    <t>0bb71210-90b6-42ea-897b-148387f7e70a</t>
  </si>
  <si>
    <t>The Sandlot</t>
  </si>
  <si>
    <t>tt0108037</t>
  </si>
  <si>
    <t>0bbec1bc-d1c5-4d6a-955e-674cef90a8b8</t>
  </si>
  <si>
    <t>New York, New York</t>
  </si>
  <si>
    <t>tt0076451</t>
  </si>
  <si>
    <t>0bd476f2-9612-4041-a9c5-143e33971c8c</t>
  </si>
  <si>
    <t>Meek's Cutoff</t>
  </si>
  <si>
    <t>tt1518812</t>
  </si>
  <si>
    <t>0bd772e6-7bdd-40a3-bf9d-734b9a943d75</t>
  </si>
  <si>
    <t>The Onion Movie</t>
  </si>
  <si>
    <t>tt0392878</t>
  </si>
  <si>
    <t>0bebb7a9-a0a5-4431-bc7c-2420899cba7f</t>
  </si>
  <si>
    <t>The Big Country</t>
  </si>
  <si>
    <t>tt0051411</t>
  </si>
  <si>
    <t>0c327dc1-f893-452c-a059-953a2dc10234</t>
  </si>
  <si>
    <t>Mrs. Doubtfire</t>
  </si>
  <si>
    <t>tt0107614</t>
  </si>
  <si>
    <t>0c48d0ef-ff01-4a83-82d7-b7e0f822857c</t>
  </si>
  <si>
    <t>Who's That Knocking at My Door</t>
  </si>
  <si>
    <t>tt0063803</t>
  </si>
  <si>
    <t>0c5afd5d-68f6-45da-81ef-43ac972c5499</t>
  </si>
  <si>
    <t>You're a Big Boy Now</t>
  </si>
  <si>
    <t>tt0061209</t>
  </si>
  <si>
    <t>0c742a49-d420-4129-84ae-ded8acd1985b</t>
  </si>
  <si>
    <t>Bridge of Spies</t>
  </si>
  <si>
    <t>tt3682448</t>
  </si>
  <si>
    <t>0c9a68ca-753a-445d-9187-6c3239557af2</t>
  </si>
  <si>
    <t>The Carey Treatment</t>
  </si>
  <si>
    <t>tt0068337</t>
  </si>
  <si>
    <t>0cadf931-7bb5-471f-84dc-075f05fa9cdf</t>
  </si>
  <si>
    <t>Kundun</t>
  </si>
  <si>
    <t>tt0119485</t>
  </si>
  <si>
    <t>0caed55b-3b89-475f-abf5-7953899afeee</t>
  </si>
  <si>
    <t>Waves</t>
  </si>
  <si>
    <t>tt8652728</t>
  </si>
  <si>
    <t>0cc6829c-34cc-486d-ae24-1963286c4c8c</t>
  </si>
  <si>
    <t>The Color of Money</t>
  </si>
  <si>
    <t>tt0090863</t>
  </si>
  <si>
    <t>0cc7b19b-403e-4996-a001-ed2b6ef6dacd</t>
  </si>
  <si>
    <t>Tender Mercies</t>
  </si>
  <si>
    <t>tt0086423</t>
  </si>
  <si>
    <t>0cc899d5-2ba7-4838-959a-4b06178a9ee1</t>
  </si>
  <si>
    <t>Hachi: A Dog's Tale</t>
  </si>
  <si>
    <t>tt1028532</t>
  </si>
  <si>
    <t>0cd7cece-12f8-4a8e-8c9c-7e3a640d04f3</t>
  </si>
  <si>
    <t>Eileen</t>
  </si>
  <si>
    <t>tt5198890</t>
  </si>
  <si>
    <t>0d965442-d55a-46a5-b6f3-0c23885a345f</t>
  </si>
  <si>
    <t>The Getaway</t>
  </si>
  <si>
    <t>tt0068638</t>
  </si>
  <si>
    <t>0d991584-1111-46f2-87b1-44bad2b50b57</t>
  </si>
  <si>
    <t>O Brother, Where Art Thou?</t>
  </si>
  <si>
    <t>tt0190590</t>
  </si>
  <si>
    <t>0da6330f-26e4-4bb7-b6f7-cfe071280c5c</t>
  </si>
  <si>
    <t>Emperor of the North</t>
  </si>
  <si>
    <t>tt0070030</t>
  </si>
  <si>
    <t>0db63b12-3d4e-4557-974f-22ab33f525ed</t>
  </si>
  <si>
    <t>Persuasion</t>
  </si>
  <si>
    <t>tt26933001</t>
  </si>
  <si>
    <t>0dc6106c-fd6c-455a-9eb4-af2941aecafb</t>
  </si>
  <si>
    <t>The Best Man</t>
  </si>
  <si>
    <t>tt13400336</t>
  </si>
  <si>
    <t>0dd10ee7-cc40-498c-9a18-eff8c366543b</t>
  </si>
  <si>
    <t>The Sure Thing</t>
  </si>
  <si>
    <t>tt0090103</t>
  </si>
  <si>
    <t>0dd9efc6-3e50-4347-b276-4855cf700d74</t>
  </si>
  <si>
    <t>Timecop</t>
  </si>
  <si>
    <t>tt0111438</t>
  </si>
  <si>
    <t>0e144d42-093f-4248-b0e0-86b5a0a45433</t>
  </si>
  <si>
    <t>Where the Red Fern Grows</t>
  </si>
  <si>
    <t>tt0072402</t>
  </si>
  <si>
    <t>0e15534f-3cd8-4350-aa95-83d4be5d750b</t>
  </si>
  <si>
    <t>Tromeo and Juliet</t>
  </si>
  <si>
    <t>tt0114733</t>
  </si>
  <si>
    <t>0e1ac857-d881-4b70-aa04-681a47929c6f</t>
  </si>
  <si>
    <t>Querelle</t>
  </si>
  <si>
    <t>tt0084565</t>
  </si>
  <si>
    <t>0e31ba88-e7e5-441a-98fa-8f1a7cd2e78f</t>
  </si>
  <si>
    <t>Abbott and Costello Meet Frankenstein</t>
  </si>
  <si>
    <t>tt0040068</t>
  </si>
  <si>
    <t>0e3c0a65-c050-4764-a7dd-c27fffcdfce7</t>
  </si>
  <si>
    <t>The Craft</t>
  </si>
  <si>
    <t>tt0115963</t>
  </si>
  <si>
    <t>0e4620e4-4b37-4e94-9ce9-503ad36df49c</t>
  </si>
  <si>
    <t>Mistress America</t>
  </si>
  <si>
    <t>tt2872462</t>
  </si>
  <si>
    <t>0e49615b-0e6e-4c86-a3ef-863ec0b2f8b3</t>
  </si>
  <si>
    <t>Anomalisa</t>
  </si>
  <si>
    <t>tt2401878</t>
  </si>
  <si>
    <t>0e79f83a-911f-4dc8-a6d1-1e5f89bfafa1</t>
  </si>
  <si>
    <t>L.A. Confidential</t>
  </si>
  <si>
    <t>tt0119488</t>
  </si>
  <si>
    <t>0e7dac23-4166-4e44-bc1d-dbda9a64f3c4</t>
  </si>
  <si>
    <t>The Hours</t>
  </si>
  <si>
    <t>tt0274558</t>
  </si>
  <si>
    <t>0e846714-959c-4861-9ad6-6a6417fc635c</t>
  </si>
  <si>
    <t>Matador</t>
  </si>
  <si>
    <t>tt0091495</t>
  </si>
  <si>
    <t>0e990808-930d-4ec7-a598-1747d141225a</t>
  </si>
  <si>
    <t>Jurassic Park</t>
  </si>
  <si>
    <t>tt0107290</t>
  </si>
  <si>
    <t>0ea1b92f-a4c3-49b5-8cc9-a30348a76f7a</t>
  </si>
  <si>
    <t>Event Horizon</t>
  </si>
  <si>
    <t>tt0119081</t>
  </si>
  <si>
    <t>0ea3712b-37e7-4d44-9024-84db99189bab</t>
  </si>
  <si>
    <t>Out of Time</t>
  </si>
  <si>
    <t>tt0313443</t>
  </si>
  <si>
    <t>0ea67b89-0252-4653-a7a6-e1495e8cc531</t>
  </si>
  <si>
    <t>Cars</t>
  </si>
  <si>
    <t>tt0317219</t>
  </si>
  <si>
    <t>0eab9c32-93a7-4f55-996f-927cd155f30f</t>
  </si>
  <si>
    <t>A Nightmare on Elm Street</t>
  </si>
  <si>
    <t>tt0087800</t>
  </si>
  <si>
    <t>0ebf1f3f-47f0-46d3-b902-4a1f6ac4e4b8</t>
  </si>
  <si>
    <t>Robot Jox</t>
  </si>
  <si>
    <t>tt0102800</t>
  </si>
  <si>
    <t>0ec402fd-9245-4cc5-b465-8b101434c386</t>
  </si>
  <si>
    <t>Apollo 13</t>
  </si>
  <si>
    <t>tt0112384</t>
  </si>
  <si>
    <t>0ec4982b-1208-4312-81a5-504a298bd744</t>
  </si>
  <si>
    <t>Killing Them Softly</t>
  </si>
  <si>
    <t>tt1764234</t>
  </si>
  <si>
    <t>0ececf47-f86c-423d-926b-c0bc413b1ac5</t>
  </si>
  <si>
    <t>Finding Nemo</t>
  </si>
  <si>
    <t>tt0266543</t>
  </si>
  <si>
    <t>0ee756e6-98f6-445f-ab97-619ccc49eef8</t>
  </si>
  <si>
    <t>His Girl Friday</t>
  </si>
  <si>
    <t>tt0032599</t>
  </si>
  <si>
    <t>0ef515b2-6aac-47d4-a20d-8360e2423333</t>
  </si>
  <si>
    <t>Panic Room</t>
  </si>
  <si>
    <t>tt0258000</t>
  </si>
  <si>
    <t>0f202b19-7705-4935-86d1-aa900b456115</t>
  </si>
  <si>
    <t>V/H/S/2</t>
  </si>
  <si>
    <t>tt2450186</t>
  </si>
  <si>
    <t>0f20fcbe-6c34-48be-9ea4-3565a733b636</t>
  </si>
  <si>
    <t>Touch</t>
  </si>
  <si>
    <t>tt0120357</t>
  </si>
  <si>
    <t>0f392990-ca8c-4c45-98c7-7abcb7475512</t>
  </si>
  <si>
    <t>3:10 to Yuma</t>
  </si>
  <si>
    <t>tt0050086</t>
  </si>
  <si>
    <t>0f4b25eb-8168-4e58-a4b7-60d2d659d87d</t>
  </si>
  <si>
    <t>Adventureland</t>
  </si>
  <si>
    <t>tt1091722</t>
  </si>
  <si>
    <t>0f6712ae-43b4-4e56-8f14-119f4e8094f2</t>
  </si>
  <si>
    <t>The Queen</t>
  </si>
  <si>
    <t>tt0436697</t>
  </si>
  <si>
    <t>0f6b1cae-ca65-48fd-b186-edbff2c2a6b1</t>
  </si>
  <si>
    <t>The Mirror Crack'd</t>
  </si>
  <si>
    <t>tt0081163</t>
  </si>
  <si>
    <t>0f6fe050-ac6d-438d-9402-40ab524927bb</t>
  </si>
  <si>
    <t>After Yang</t>
  </si>
  <si>
    <t>tt8633464</t>
  </si>
  <si>
    <t>0f8ba054-9cd4-4eb4-bd68-8d60d13ed1bc</t>
  </si>
  <si>
    <t>How Stella Got Her Groove Back</t>
  </si>
  <si>
    <t>tt0120703</t>
  </si>
  <si>
    <t>0fa3b800-0264-4565-8020-b63fb970e3fb</t>
  </si>
  <si>
    <t>Memories of Murder</t>
  </si>
  <si>
    <t>tt0353969</t>
  </si>
  <si>
    <t>0fb6830b-f213-4efe-bd19-d3f59d8452c3</t>
  </si>
  <si>
    <t>Saw III</t>
  </si>
  <si>
    <t>tt0489270</t>
  </si>
  <si>
    <t>0fcb21c4-01bf-47d2-9841-e801f5bda71d</t>
  </si>
  <si>
    <t>Unlawful Entry</t>
  </si>
  <si>
    <t>tt0105699</t>
  </si>
  <si>
    <t>0fd43cf6-5201-4f13-b022-f7c81c2c324e</t>
  </si>
  <si>
    <t>Coriolanus</t>
  </si>
  <si>
    <t>tt1372686</t>
  </si>
  <si>
    <t>0ffae0af-ea88-40d7-b84f-0e5e7c86dca1</t>
  </si>
  <si>
    <t>Cool Hand Luke</t>
  </si>
  <si>
    <t>tt0061512</t>
  </si>
  <si>
    <t>1004f1a9-3070-484d-8d35-8b61a7a03978</t>
  </si>
  <si>
    <t>American Honey</t>
  </si>
  <si>
    <t>tt3721936</t>
  </si>
  <si>
    <t>10212998-f695-423e-bcd4-88ebe741703b</t>
  </si>
  <si>
    <t>Delicatessen</t>
  </si>
  <si>
    <t>tt0101700</t>
  </si>
  <si>
    <t>10314b78-00e1-4da0-a610-7d6e07ab2c0f</t>
  </si>
  <si>
    <t>The Last Starfighter</t>
  </si>
  <si>
    <t>tt0087597</t>
  </si>
  <si>
    <t>10318261-0ba7-45c2-995f-c0f68a4a22df</t>
  </si>
  <si>
    <t>Spring Breakers</t>
  </si>
  <si>
    <t>tt2101441</t>
  </si>
  <si>
    <t>108b3e18-c267-410c-abb4-a49ff1e9d363</t>
  </si>
  <si>
    <t>Byzantium</t>
  </si>
  <si>
    <t>tt1531901</t>
  </si>
  <si>
    <t>10fbd858-a0a9-4521-ba0a-97b299520579</t>
  </si>
  <si>
    <t>The Expendables</t>
  </si>
  <si>
    <t>tt1320253</t>
  </si>
  <si>
    <t>115baa17-40ca-41ad-ab5f-32e6795ebc04</t>
  </si>
  <si>
    <t>Marriage Story</t>
  </si>
  <si>
    <t>tt7653254</t>
  </si>
  <si>
    <t>117a9d26-15aa-4cec-954f-c56ced41994e</t>
  </si>
  <si>
    <t>Camera Buff</t>
  </si>
  <si>
    <t>tt0078763</t>
  </si>
  <si>
    <t>118efe02-c901-4a06-8b40-4bec36fbb7ef</t>
  </si>
  <si>
    <t>The Last Waltz</t>
  </si>
  <si>
    <t>tt0077838</t>
  </si>
  <si>
    <t>118f1a4a-5423-4f96-944d-6c1d378d0ead</t>
  </si>
  <si>
    <t>Waitress</t>
  </si>
  <si>
    <t>tt0473308</t>
  </si>
  <si>
    <t>1199eed2-c575-41b7-a999-b9aebac84361</t>
  </si>
  <si>
    <t>Mommie Dearest</t>
  </si>
  <si>
    <t>tt0082766</t>
  </si>
  <si>
    <t>11a37dd0-5e45-4089-9f23-2b3fdd7273ea</t>
  </si>
  <si>
    <t>52 Pick-Up</t>
  </si>
  <si>
    <t>tt0090567</t>
  </si>
  <si>
    <t>11f739ac-a0b3-4b33-9b07-d5547986c3ec</t>
  </si>
  <si>
    <t>Dealing: Or The Berkeley-to-Boston Forty-Brick Lost-Bag Blues</t>
  </si>
  <si>
    <t>tt0068455</t>
  </si>
  <si>
    <t>12283d7b-e42d-4ec9-aa7d-69699ccd4cf9</t>
  </si>
  <si>
    <t>Batman Begins</t>
  </si>
  <si>
    <t>tt0372784</t>
  </si>
  <si>
    <t>122b1d60-fbfa-44f9-b4ca-ea28c6208101</t>
  </si>
  <si>
    <t>Boxcar Bertha</t>
  </si>
  <si>
    <t>tt0068309</t>
  </si>
  <si>
    <t>124ee42e-c95b-4b7f-b8e8-3a514306053a</t>
  </si>
  <si>
    <t>Rocky III</t>
  </si>
  <si>
    <t>tt0084602</t>
  </si>
  <si>
    <t>127b1971-6329-49d0-822d-a734377a694a</t>
  </si>
  <si>
    <t>Step Up 3D</t>
  </si>
  <si>
    <t>tt1193631</t>
  </si>
  <si>
    <t>1293ef2e-a463-4ed6-a5a1-bd47704c8068</t>
  </si>
  <si>
    <t>Halloween</t>
  </si>
  <si>
    <t>tt1502407</t>
  </si>
  <si>
    <t>129e1dbf-5447-438b-8b7d-d4b298616ba2</t>
  </si>
  <si>
    <t>BlacKkKlansman</t>
  </si>
  <si>
    <t>tt7349662</t>
  </si>
  <si>
    <t>12d3d66e-b54b-44c4-b96e-5a69fd0e2361</t>
  </si>
  <si>
    <t>Red Dawn</t>
  </si>
  <si>
    <t>tt0087985</t>
  </si>
  <si>
    <t>13210229-1347-41b9-aa3d-ff3fdc6d8b82</t>
  </si>
  <si>
    <t>Parallel Mothers</t>
  </si>
  <si>
    <t>tt12618926</t>
  </si>
  <si>
    <t>13256b6d-a60f-415b-98fc-588574d76926</t>
  </si>
  <si>
    <t>Last Night</t>
  </si>
  <si>
    <t>tt1294688</t>
  </si>
  <si>
    <t>1337fa75-226f-4a22-b1aa-2a2a62f1dcdb</t>
  </si>
  <si>
    <t>Scrooge</t>
  </si>
  <si>
    <t>tt0066344</t>
  </si>
  <si>
    <t>1343f345-346a-4fc6-9493-c37271b71c37</t>
  </si>
  <si>
    <t>Superman IV: The Quest for Peace</t>
  </si>
  <si>
    <t>tt0094074</t>
  </si>
  <si>
    <t>134b431d-af2a-4732-aae2-9245bec9a825</t>
  </si>
  <si>
    <t>Torso</t>
  </si>
  <si>
    <t>tt0069920</t>
  </si>
  <si>
    <t>13526563-3f27-4f7c-8646-f0242984defd</t>
  </si>
  <si>
    <t>WarGames</t>
  </si>
  <si>
    <t>tt0086567</t>
  </si>
  <si>
    <t>139ec459-7365-416a-8301-b03747e9e30e</t>
  </si>
  <si>
    <t>Titus</t>
  </si>
  <si>
    <t>tt0120866</t>
  </si>
  <si>
    <t>13dccac7-9b7c-4308-83c4-527a5966e7e9</t>
  </si>
  <si>
    <t>Love with the Proper Stranger</t>
  </si>
  <si>
    <t>tt0057263</t>
  </si>
  <si>
    <t>13eb4b4e-0f12-4769-adf2-f47bb884d27e</t>
  </si>
  <si>
    <t>No Way to Treat a Lady</t>
  </si>
  <si>
    <t>tt0063356</t>
  </si>
  <si>
    <t>140b8939-25e0-4474-86eb-f980689099a0</t>
  </si>
  <si>
    <t>Mirror, Mirror</t>
  </si>
  <si>
    <t>tt0117058</t>
  </si>
  <si>
    <t>14250dce-b2ae-493a-ac37-07f8b89070a8</t>
  </si>
  <si>
    <t>The Hand of God</t>
  </si>
  <si>
    <t>tt12680684</t>
  </si>
  <si>
    <t>1453c9ea-82d4-4484-823f-b8300cdf3b1d</t>
  </si>
  <si>
    <t>Ghost Rider</t>
  </si>
  <si>
    <t>tt0259324</t>
  </si>
  <si>
    <t>146219b7-27af-463c-8b00-83ba956ba753</t>
  </si>
  <si>
    <t>A Gorgeous Girl Like Me</t>
  </si>
  <si>
    <t>tt0069442</t>
  </si>
  <si>
    <t>1462a1a0-cb07-4054-96c1-8ed6e8817e90</t>
  </si>
  <si>
    <t>The Christmas Ornament</t>
  </si>
  <si>
    <t>tt3289944</t>
  </si>
  <si>
    <t>14686500-cc18-4524-8789-8b6b3c713d7d</t>
  </si>
  <si>
    <t>Rogue One: A Star Wars Story</t>
  </si>
  <si>
    <t>tt3748528</t>
  </si>
  <si>
    <t>1472ba13-3421-4ac5-a8e5-dce7d3b7c315</t>
  </si>
  <si>
    <t>Women on the Verge of a Nervous Breakdown</t>
  </si>
  <si>
    <t>tt0095675</t>
  </si>
  <si>
    <t>14e3032e-6671-4286-b5c9-2d11cd3ac9c5</t>
  </si>
  <si>
    <t>The Decline of Western Civilization</t>
  </si>
  <si>
    <t>tt0082252</t>
  </si>
  <si>
    <t>14feb4a3-b235-4e1c-b6d7-0472d014d01e</t>
  </si>
  <si>
    <t>Possession</t>
  </si>
  <si>
    <t>tt0082933</t>
  </si>
  <si>
    <t>151909c3-a71d-4bd0-bb4a-094a34c8c282</t>
  </si>
  <si>
    <t>The Untouchables</t>
  </si>
  <si>
    <t>tt0094226</t>
  </si>
  <si>
    <t>151ac440-26ef-4320-a12c-e884a5f3b9ce</t>
  </si>
  <si>
    <t>The Mist</t>
  </si>
  <si>
    <t>tt0884328</t>
  </si>
  <si>
    <t>151b8171-7747-4eb4-bf26-40e2ca5f396f</t>
  </si>
  <si>
    <t>Mr. Mike's Mondo Video</t>
  </si>
  <si>
    <t>tt0079583</t>
  </si>
  <si>
    <t>1540ac69-ab2c-4bd3-a7dd-30b9b1c101cf</t>
  </si>
  <si>
    <t>Halloween II</t>
  </si>
  <si>
    <t>tt1311067</t>
  </si>
  <si>
    <t>154e5750-0ff1-44e1-822f-6b91f14b82f4</t>
  </si>
  <si>
    <t>48 Hrs.</t>
  </si>
  <si>
    <t>tt0083511</t>
  </si>
  <si>
    <t>1574f471-4085-479c-b7e7-97cd2e56b25f</t>
  </si>
  <si>
    <t>Bad Santa</t>
  </si>
  <si>
    <t>tt0307987</t>
  </si>
  <si>
    <t>15a1a0ce-860f-47d4-ae63-3d836e0a02aa</t>
  </si>
  <si>
    <t>Three Days of the Condor</t>
  </si>
  <si>
    <t>tt0073802</t>
  </si>
  <si>
    <t>15b4f599-26d7-4904-a365-2dd6ce4bed39</t>
  </si>
  <si>
    <t>Home Alone</t>
  </si>
  <si>
    <t>tt0099785</t>
  </si>
  <si>
    <t>15bf7b1a-fe37-4135-a672-bfcc55a71d1f</t>
  </si>
  <si>
    <t>The Devil Wears Prada</t>
  </si>
  <si>
    <t>tt0458352</t>
  </si>
  <si>
    <t>15c366bd-63a0-449e-a294-bea9c719e26a</t>
  </si>
  <si>
    <t>First Comes Courage</t>
  </si>
  <si>
    <t>tt0035883</t>
  </si>
  <si>
    <t>15c71793-954d-4ad0-86c5-71c77023d9d1</t>
  </si>
  <si>
    <t>Bit</t>
  </si>
  <si>
    <t>tt8425034</t>
  </si>
  <si>
    <t>15db471b-c216-47bf-8794-987463519282</t>
  </si>
  <si>
    <t>Never Rarely Sometimes Always</t>
  </si>
  <si>
    <t>tt7772582</t>
  </si>
  <si>
    <t>1614ce92-8f6b-4e5b-8643-735475892bca</t>
  </si>
  <si>
    <t>About a Boy</t>
  </si>
  <si>
    <t>tt0276751</t>
  </si>
  <si>
    <t>1615ae00-949e-4ada-b3f7-b41b9e948610</t>
  </si>
  <si>
    <t>Hellraiser: Deader</t>
  </si>
  <si>
    <t>tt0337636</t>
  </si>
  <si>
    <t>164716d5-abc4-49d9-8305-2baf9ae57337</t>
  </si>
  <si>
    <t>Amarcord</t>
  </si>
  <si>
    <t>tt10264444</t>
  </si>
  <si>
    <t>1648c79c-46b9-4e87-bb89-a3bf1c4f00b3</t>
  </si>
  <si>
    <t>Saw</t>
  </si>
  <si>
    <t>tt0387564</t>
  </si>
  <si>
    <t>16528063-3c43-4e5d-b461-c11fa10d79a2</t>
  </si>
  <si>
    <t>May December</t>
  </si>
  <si>
    <t>tt13651794</t>
  </si>
  <si>
    <t>16607399-2499-488e-9976-fdb2bc05821b</t>
  </si>
  <si>
    <t>Sugar</t>
  </si>
  <si>
    <t>tt12402658</t>
  </si>
  <si>
    <t>166f4143-f8e3-4733-83fa-ac0827c07a55</t>
  </si>
  <si>
    <t>Hustle</t>
  </si>
  <si>
    <t>tt8009428</t>
  </si>
  <si>
    <t>169036d3-605e-4b15-b966-3e003ad4c29a</t>
  </si>
  <si>
    <t>The Ladykillers</t>
  </si>
  <si>
    <t>tt0335245</t>
  </si>
  <si>
    <t>16962fbd-6bf7-4a1b-9082-d7e0b1018b99</t>
  </si>
  <si>
    <t>Point Break</t>
  </si>
  <si>
    <t>tt0102685</t>
  </si>
  <si>
    <t>16beaa1a-a753-4f1c-8b8e-38d2903899e5</t>
  </si>
  <si>
    <t>Now and Then</t>
  </si>
  <si>
    <t>tt0114011</t>
  </si>
  <si>
    <t>16c9ae92-b334-4b89-9df1-4b3dadfe0384</t>
  </si>
  <si>
    <t>Frailty</t>
  </si>
  <si>
    <t>tt0264616</t>
  </si>
  <si>
    <t>16df4248-44da-4c79-8690-e87285c4f5b7</t>
  </si>
  <si>
    <t>Edmond</t>
  </si>
  <si>
    <t>tt0443496</t>
  </si>
  <si>
    <t>16ef28d3-f92f-49a7-a6e8-7c968fdb52ee</t>
  </si>
  <si>
    <t>The Idiots</t>
  </si>
  <si>
    <t>tt0154421</t>
  </si>
  <si>
    <t>1706686e-318e-4cea-a5de-12ad087324d3</t>
  </si>
  <si>
    <t>The Serpent and the Rainbow</t>
  </si>
  <si>
    <t>tt0096071</t>
  </si>
  <si>
    <t>176358b9-896b-4cc9-8c20-34a2913ede8b</t>
  </si>
  <si>
    <t>Misery</t>
  </si>
  <si>
    <t>tt0100157</t>
  </si>
  <si>
    <t>1773715c-285f-4aca-861d-239b27e833b7</t>
  </si>
  <si>
    <t>I Live in Fear</t>
  </si>
  <si>
    <t>tt0048198</t>
  </si>
  <si>
    <t>1777bd43-7f0d-4c02-8931-34202ff0c918</t>
  </si>
  <si>
    <t>Toy Story 2</t>
  </si>
  <si>
    <t>tt0120363</t>
  </si>
  <si>
    <t>17a558dc-0d17-4309-82d1-5a88b0d85017</t>
  </si>
  <si>
    <t>The Accidental Tourist</t>
  </si>
  <si>
    <t>tt0094606</t>
  </si>
  <si>
    <t>17b8ef52-8587-44cc-b54e-4aa334a4a7be</t>
  </si>
  <si>
    <t>Stagecoach</t>
  </si>
  <si>
    <t>tt0092003</t>
  </si>
  <si>
    <t>17ba86b1-6f16-45b9-96fe-4a0d5625b8e0</t>
  </si>
  <si>
    <t>Mass</t>
  </si>
  <si>
    <t>tt11389748</t>
  </si>
  <si>
    <t>17d39862-e732-4527-8daf-fb7001aa29d8</t>
  </si>
  <si>
    <t>The Sound of Music</t>
  </si>
  <si>
    <t>tt0059742</t>
  </si>
  <si>
    <t>17d874b5-6067-43fa-8d84-fd735affd06c</t>
  </si>
  <si>
    <t>Dracula A.D. 1972</t>
  </si>
  <si>
    <t>tt0068505</t>
  </si>
  <si>
    <t>17db4a89-b82d-43ae-9521-6921173bf592</t>
  </si>
  <si>
    <t>Terminator 2: Judgment Day</t>
  </si>
  <si>
    <t>tt0103064</t>
  </si>
  <si>
    <t>1808964f-a349-4f51-b136-65413bb8a212</t>
  </si>
  <si>
    <t>Dr Jekyll &amp; Sister Hyde</t>
  </si>
  <si>
    <t>tt0068502</t>
  </si>
  <si>
    <t>18509de4-e1f4-40c1-8b49-e5529c6b78b9</t>
  </si>
  <si>
    <t>Ten Little Indians</t>
  </si>
  <si>
    <t>tt0092879</t>
  </si>
  <si>
    <t>185f38ce-d6be-47d4-94a6-1878c7d861ca</t>
  </si>
  <si>
    <t>Friday the 13th: Part 3</t>
  </si>
  <si>
    <t>tt0083972</t>
  </si>
  <si>
    <t>18647a18-7fb3-4fd4-8405-91ffa9e9fd57</t>
  </si>
  <si>
    <t>Frozen II</t>
  </si>
  <si>
    <t>tt4520988</t>
  </si>
  <si>
    <t>18741beb-7833-4e2c-84fd-76dc9045bf41</t>
  </si>
  <si>
    <t>Red River</t>
  </si>
  <si>
    <t>tt0040724</t>
  </si>
  <si>
    <t>18b10782-eef2-408a-8f69-6ddd70dc83c3</t>
  </si>
  <si>
    <t>The Little Prince</t>
  </si>
  <si>
    <t>tt1754656</t>
  </si>
  <si>
    <t>18ed3198-7db7-479c-8931-cabc441ee50c</t>
  </si>
  <si>
    <t>The Power of the Dog</t>
  </si>
  <si>
    <t>tt10293406</t>
  </si>
  <si>
    <t>194583ff-8ed3-4057-a820-872227e0a1a0</t>
  </si>
  <si>
    <t>Black Panther: Wakanda Forever</t>
  </si>
  <si>
    <t>tt9114286</t>
  </si>
  <si>
    <t>1948f153-8f01-431b-bd82-c3c63a47063b</t>
  </si>
  <si>
    <t>The Lighthouse</t>
  </si>
  <si>
    <t>tt7984734</t>
  </si>
  <si>
    <t>194bc730-e192-4e74-85bb-3e5eefbb072c</t>
  </si>
  <si>
    <t>Airplane!</t>
  </si>
  <si>
    <t>tt0080339</t>
  </si>
  <si>
    <t>19854cc1-d4c9-45d6-a9a6-904445af6a84</t>
  </si>
  <si>
    <t>Coraline</t>
  </si>
  <si>
    <t>tt0327597</t>
  </si>
  <si>
    <t>19a1988b-2923-4dea-b710-0494a31e0cd9</t>
  </si>
  <si>
    <t>Rust and Bone</t>
  </si>
  <si>
    <t>tt2053425</t>
  </si>
  <si>
    <t>19d7556b-edb7-4c5c-b1d7-f7035c66a7e7</t>
  </si>
  <si>
    <t>Frida</t>
  </si>
  <si>
    <t>tt0120679</t>
  </si>
  <si>
    <t>19e4f7e0-60d0-426d-9404-4dbab6743f85</t>
  </si>
  <si>
    <t>Sky High</t>
  </si>
  <si>
    <t>tt0405325</t>
  </si>
  <si>
    <t>19f491dc-f2f2-44f4-afcc-6feb1bc689ae</t>
  </si>
  <si>
    <t>The Rock</t>
  </si>
  <si>
    <t>tt0117500</t>
  </si>
  <si>
    <t>19ff5454-b64d-453b-9365-190b18d30f15</t>
  </si>
  <si>
    <t>A Midnight Clear</t>
  </si>
  <si>
    <t>tt0102443</t>
  </si>
  <si>
    <t>1a17bb14-928b-48eb-8ade-8057f65bbdfe</t>
  </si>
  <si>
    <t>Tea and Sympathy</t>
  </si>
  <si>
    <t>tt0049829</t>
  </si>
  <si>
    <t>1a35b0c4-2366-4ab9-a6a9-c2b33f2b2867</t>
  </si>
  <si>
    <t>X-Men: The Last Stand</t>
  </si>
  <si>
    <t>tt0376994</t>
  </si>
  <si>
    <t>1a50fbfd-143a-4606-ad57-13a8de46dc1f</t>
  </si>
  <si>
    <t>Alone in the Dark</t>
  </si>
  <si>
    <t>tt0369226</t>
  </si>
  <si>
    <t>1a6e3f10-08b6-47b8-9b27-c6ec409d1a35</t>
  </si>
  <si>
    <t>Child's Play 2</t>
  </si>
  <si>
    <t>tt0099253</t>
  </si>
  <si>
    <t>1a7405d3-5787-4fc3-8587-01cf9106bf14</t>
  </si>
  <si>
    <t>The 39 Steps</t>
  </si>
  <si>
    <t>tt0026029</t>
  </si>
  <si>
    <t>1ab39aef-93c3-4c35-a836-b44205353c71</t>
  </si>
  <si>
    <t>Once Upon a Time... in Hollywood</t>
  </si>
  <si>
    <t>tt7131622</t>
  </si>
  <si>
    <t>1add6678-f0c5-46c2-8f6c-f197f00bec40</t>
  </si>
  <si>
    <t>The Straight Story</t>
  </si>
  <si>
    <t>tt0166896</t>
  </si>
  <si>
    <t>1b2b30a6-e603-411d-a7d3-263d2e631b25</t>
  </si>
  <si>
    <t>Underwater</t>
  </si>
  <si>
    <t>tt5774060</t>
  </si>
  <si>
    <t>1b461a6a-227e-4477-aead-75fe02b93d1e</t>
  </si>
  <si>
    <t>Goldfinger</t>
  </si>
  <si>
    <t>tt0058150</t>
  </si>
  <si>
    <t>1b57ffce-6ad2-4c16-a168-0df8df996fec</t>
  </si>
  <si>
    <t>Ready or Not</t>
  </si>
  <si>
    <t>tt7798634</t>
  </si>
  <si>
    <t>1b7cade0-6389-48b0-be8b-ba60295861ab</t>
  </si>
  <si>
    <t>Eaten Alive</t>
  </si>
  <si>
    <t>tt0074455</t>
  </si>
  <si>
    <t>1b8e9482-d71d-4125-9c5c-6df43999b814</t>
  </si>
  <si>
    <t>Mortal Kombat</t>
  </si>
  <si>
    <t>tt0113855</t>
  </si>
  <si>
    <t>1ba1d2ea-58e7-4c6e-b5c1-a53412f9307b</t>
  </si>
  <si>
    <t>42nd Street</t>
  </si>
  <si>
    <t>tt0024034</t>
  </si>
  <si>
    <t>1ba939b6-9e7d-4521-9c30-90384e09dbc1</t>
  </si>
  <si>
    <t>Mississippi Mermaid</t>
  </si>
  <si>
    <t>tt0064990</t>
  </si>
  <si>
    <t>1bbcd79c-34af-4288-8de0-1417fd983927</t>
  </si>
  <si>
    <t>Avengers: Infinity War</t>
  </si>
  <si>
    <t>tt4154756</t>
  </si>
  <si>
    <t>1bc9593c-b2ba-44cd-ada3-086f09691015</t>
  </si>
  <si>
    <t>Praying with Anger</t>
  </si>
  <si>
    <t>tt0105162</t>
  </si>
  <si>
    <t>1bea24ae-1d30-4fbb-a72b-45aeecb4d924</t>
  </si>
  <si>
    <t>The Gleaners and I</t>
  </si>
  <si>
    <t>tt27331210</t>
  </si>
  <si>
    <t>1bfd945a-10bf-4f18-9605-0364b970c73f</t>
  </si>
  <si>
    <t>Paradise Lost 2: Revelations</t>
  </si>
  <si>
    <t>tt0239894</t>
  </si>
  <si>
    <t>1c4dd416-0cc8-4dce-affc-85996a429d00</t>
  </si>
  <si>
    <t>The Forty-Year-Old Version</t>
  </si>
  <si>
    <t>tt10642834</t>
  </si>
  <si>
    <t>1c7e04c3-ec45-4f3b-9a95-31458e9dce55</t>
  </si>
  <si>
    <t>The Commitments</t>
  </si>
  <si>
    <t>tt0101605</t>
  </si>
  <si>
    <t>1c929633-d01f-4e11-8599-c3350f219321</t>
  </si>
  <si>
    <t>The Intern</t>
  </si>
  <si>
    <t>tt2361509</t>
  </si>
  <si>
    <t>1c97d16a-ed2e-4f8e-8f4d-38d4348fc3a7</t>
  </si>
  <si>
    <t>My Super Psycho Sweet 16</t>
  </si>
  <si>
    <t>tt1488584</t>
  </si>
  <si>
    <t>1caaa77e-52f3-42a7-9be8-11c493933676</t>
  </si>
  <si>
    <t>Carol</t>
  </si>
  <si>
    <t>tt2402927</t>
  </si>
  <si>
    <t>1caef1a3-82fa-4c9d-a75d-cd466031aec2</t>
  </si>
  <si>
    <t>Bull Durham</t>
  </si>
  <si>
    <t>tt0094812</t>
  </si>
  <si>
    <t>1cb18f71-1444-4d54-9439-efb83ecc9f95</t>
  </si>
  <si>
    <t>The Birds</t>
  </si>
  <si>
    <t>tt0056869</t>
  </si>
  <si>
    <t>1cb28111-b3f4-490f-b8ec-99e1f617d5e9</t>
  </si>
  <si>
    <t>The House by the Cemetery</t>
  </si>
  <si>
    <t>tt0082966</t>
  </si>
  <si>
    <t>1d0a4c91-9b5c-45aa-ba6b-c9fe9ff1918f</t>
  </si>
  <si>
    <t>2010: The Year We Make Contact</t>
  </si>
  <si>
    <t>tt0086837</t>
  </si>
  <si>
    <t>1d11b628-9e7c-49be-a95d-096d097acb3d</t>
  </si>
  <si>
    <t>Sexy Beast</t>
  </si>
  <si>
    <t>tt0203119</t>
  </si>
  <si>
    <t>1d19854e-ccd8-4763-96f7-fdbd28e0b5b1</t>
  </si>
  <si>
    <t>Citizen Ruth</t>
  </si>
  <si>
    <t>tt0115906</t>
  </si>
  <si>
    <t>1d1cf06d-416e-4640-89a3-8384301b28cb</t>
  </si>
  <si>
    <t>Funny Games</t>
  </si>
  <si>
    <t>tt0119167</t>
  </si>
  <si>
    <t>1d35872e-e741-4417-9716-51853b4ba076</t>
  </si>
  <si>
    <t>Who Framed Roger Rabbit</t>
  </si>
  <si>
    <t>tt0096438</t>
  </si>
  <si>
    <t>1d80a79d-6aaf-4c9b-983d-56e8def6f0e0</t>
  </si>
  <si>
    <t>The Rules of the Game</t>
  </si>
  <si>
    <t>tt0031885</t>
  </si>
  <si>
    <t>1dcb2d5d-10a6-4e43-a928-fdb1a281602a</t>
  </si>
  <si>
    <t>Kidnapped: The Abduction of Edgardo Mortara</t>
  </si>
  <si>
    <t>tt14137416</t>
  </si>
  <si>
    <t>1ddabe4b-08cb-4787-97e2-e40014e142bb</t>
  </si>
  <si>
    <t>Before the Devil Knows You're Dead</t>
  </si>
  <si>
    <t>tt0292963</t>
  </si>
  <si>
    <t>1e05d112-45cc-4270-9475-ad6675c6b32b</t>
  </si>
  <si>
    <t>Oscar</t>
  </si>
  <si>
    <t>tt0102603</t>
  </si>
  <si>
    <t>1e07e322-6864-449c-ac55-e5b8fe3474d5</t>
  </si>
  <si>
    <t>The Adventures of Priscilla, Queen of the Desert</t>
  </si>
  <si>
    <t>tt0109045</t>
  </si>
  <si>
    <t>1e4aec9a-2615-4db5-aec5-9af39e2546d8</t>
  </si>
  <si>
    <t>Tales from the Hood</t>
  </si>
  <si>
    <t>tt0114609</t>
  </si>
  <si>
    <t>1e7fd333-adbc-4c75-b2cc-af7ec0f5bdce</t>
  </si>
  <si>
    <t>tt1179056</t>
  </si>
  <si>
    <t>1e976867-c5f9-485b-aaea-0e3b4fe59f3b</t>
  </si>
  <si>
    <t>Blood and Black Lace</t>
  </si>
  <si>
    <t>tt19355610</t>
  </si>
  <si>
    <t>1eaaa468-b5e2-44d4-ba73-6b5e7142633f</t>
  </si>
  <si>
    <t>A Matter of Life and Death</t>
  </si>
  <si>
    <t>tt0038733</t>
  </si>
  <si>
    <t>1ed9b486-f380-4605-8ebf-16bd6eb41392</t>
  </si>
  <si>
    <t>Godzilla</t>
  </si>
  <si>
    <t>tt0831387</t>
  </si>
  <si>
    <t>1eee6778-ed3b-41d8-8960-fe165feaed92</t>
  </si>
  <si>
    <t>Indecent Proposal</t>
  </si>
  <si>
    <t>tt0107211</t>
  </si>
  <si>
    <t>1ef3464d-dc99-4497-ba7c-d10e2edf79d9</t>
  </si>
  <si>
    <t>Dragonslayer</t>
  </si>
  <si>
    <t>tt0082288</t>
  </si>
  <si>
    <t>1f053cea-245f-44df-b467-76f3e79bcc8b</t>
  </si>
  <si>
    <t>The Man Who Wasn't There</t>
  </si>
  <si>
    <t>tt0243133</t>
  </si>
  <si>
    <t>1f2220b6-012a-47fe-bdf1-3c72b5f2bacc</t>
  </si>
  <si>
    <t>King Kong</t>
  </si>
  <si>
    <t>tt0024216</t>
  </si>
  <si>
    <t>1f3430bd-3642-466f-a85c-70581f475f7c</t>
  </si>
  <si>
    <t>World's Greatest Dad</t>
  </si>
  <si>
    <t>tt1262981</t>
  </si>
  <si>
    <t>1f54d866-91fa-49b6-9a13-2e7271f60aec</t>
  </si>
  <si>
    <t>The Red Turtle</t>
  </si>
  <si>
    <t>tt3666024</t>
  </si>
  <si>
    <t>1f707923-42de-4d72-828d-7d6d73a2824d</t>
  </si>
  <si>
    <t>An American Werewolf in London</t>
  </si>
  <si>
    <t>tt0082010</t>
  </si>
  <si>
    <t>1f7b2679-c0e1-4179-90ff-adbe4bb78185</t>
  </si>
  <si>
    <t>The Women</t>
  </si>
  <si>
    <t>tt0032143</t>
  </si>
  <si>
    <t>1f930715-ea6f-43ce-95fc-31007d4b70d7</t>
  </si>
  <si>
    <t>Man on Fire</t>
  </si>
  <si>
    <t>tt0328107</t>
  </si>
  <si>
    <t>1f96d053-0738-4410-9019-1d2737ebdd5c</t>
  </si>
  <si>
    <t>Rebel Without a Cause</t>
  </si>
  <si>
    <t>tt0048545</t>
  </si>
  <si>
    <t>1fe6e720-7a94-4fba-b7c9-65adab277779</t>
  </si>
  <si>
    <t>Moonraker</t>
  </si>
  <si>
    <t>tt0079574</t>
  </si>
  <si>
    <t>1ff376cc-5eb5-4eac-b97b-32835bab348e</t>
  </si>
  <si>
    <t>Mangrove</t>
  </si>
  <si>
    <t>tt1826747</t>
  </si>
  <si>
    <t>1ff9ec2d-0d15-4e4d-8bd9-abac8ad48db8</t>
  </si>
  <si>
    <t>Julius Caesar</t>
  </si>
  <si>
    <t>tt0045943</t>
  </si>
  <si>
    <t>204c4932-a0b6-4c56-b71f-d5ce226f9bb8</t>
  </si>
  <si>
    <t>Heaven Can Wait</t>
  </si>
  <si>
    <t>tt0077663</t>
  </si>
  <si>
    <t>2055cec5-9da7-4858-9973-38d6705d6cb3</t>
  </si>
  <si>
    <t>The Killer</t>
  </si>
  <si>
    <t>tt1136617</t>
  </si>
  <si>
    <t>20879e38-37f9-41ce-8c67-f90d33d40608</t>
  </si>
  <si>
    <t>The Apartment</t>
  </si>
  <si>
    <t>tt0053604</t>
  </si>
  <si>
    <t>2169b698-b60e-4476-844c-0bee80fec1b9</t>
  </si>
  <si>
    <t>The Bling Ring</t>
  </si>
  <si>
    <t>tt2132285</t>
  </si>
  <si>
    <t>21713683-d477-47b0-b30c-bda10dc1ab97</t>
  </si>
  <si>
    <t>The Man with the Golden Gun</t>
  </si>
  <si>
    <t>tt0071807</t>
  </si>
  <si>
    <t>217564ee-79c4-4d21-bc74-a65eb82083b7</t>
  </si>
  <si>
    <t>You Only Live Twice</t>
  </si>
  <si>
    <t>tt0062512</t>
  </si>
  <si>
    <t>2209ade9-a1f1-4755-83b7-3298db150648</t>
  </si>
  <si>
    <t>Get Over It</t>
  </si>
  <si>
    <t>tt0192071</t>
  </si>
  <si>
    <t>2213e60d-455f-4ebc-a5de-98f16841cc13</t>
  </si>
  <si>
    <t>The Adventures of Elmo in Grouchland</t>
  </si>
  <si>
    <t>tt0159421</t>
  </si>
  <si>
    <t>22175492-1c44-481a-a3be-7bde35e7367e</t>
  </si>
  <si>
    <t>Primal Fear</t>
  </si>
  <si>
    <t>tt0117381</t>
  </si>
  <si>
    <t>2231d749-d43e-444e-9a6d-aabf3390c07a</t>
  </si>
  <si>
    <t>Grumpy Old Men</t>
  </si>
  <si>
    <t>tt0107050</t>
  </si>
  <si>
    <t>2295c355-d8bf-4f3d-ac46-a4709aefe8e9</t>
  </si>
  <si>
    <t>The Watermelon Woman</t>
  </si>
  <si>
    <t>tt0118125</t>
  </si>
  <si>
    <t>22c34f4e-ee32-40c6-901d-1b1a93337f56</t>
  </si>
  <si>
    <t>Hitman Hart: Wrestling with Shadows</t>
  </si>
  <si>
    <t>tt0179218</t>
  </si>
  <si>
    <t>22d0e801-77c0-47ba-9f1d-1940815536a6</t>
  </si>
  <si>
    <t>Heavy Traffic</t>
  </si>
  <si>
    <t>tt0070165</t>
  </si>
  <si>
    <t>22dddee5-425f-41c9-88a7-be5e159d8625</t>
  </si>
  <si>
    <t>The Trial of the Chicago 7</t>
  </si>
  <si>
    <t>tt1070874</t>
  </si>
  <si>
    <t>22f857a6-879d-4861-85ab-05af4852f74d</t>
  </si>
  <si>
    <t>The Neon Demon</t>
  </si>
  <si>
    <t>tt1974419</t>
  </si>
  <si>
    <t>22faeb7a-dde1-4f31-b383-81f49bdb1b1d</t>
  </si>
  <si>
    <t>Black Bear</t>
  </si>
  <si>
    <t>tt9601220</t>
  </si>
  <si>
    <t>230005e3-9edd-4188-b0ae-cd6a68a31fae</t>
  </si>
  <si>
    <t>Hellraiser III: Hell on Earth</t>
  </si>
  <si>
    <t>tt0104409</t>
  </si>
  <si>
    <t>231039fa-c80a-4e7c-b2eb-a878b7d5ce10</t>
  </si>
  <si>
    <t>tt0082495</t>
  </si>
  <si>
    <t>233bd1b9-bca0-48b0-b7dd-a9f43daf027f</t>
  </si>
  <si>
    <t>Friday the 13th: The New Blood</t>
  </si>
  <si>
    <t>tt0095179</t>
  </si>
  <si>
    <t>237a1758-b09e-48d4-94de-25040a3d1c76</t>
  </si>
  <si>
    <t>The Florida Project</t>
  </si>
  <si>
    <t>tt5649144</t>
  </si>
  <si>
    <t>23a43039-5269-4aae-a741-3910e92065b7</t>
  </si>
  <si>
    <t>Miller's Crossing</t>
  </si>
  <si>
    <t>tt0100150</t>
  </si>
  <si>
    <t>23ae2174-7ca2-41b4-ab5a-5268bc247beb</t>
  </si>
  <si>
    <t>Wait Until Dark</t>
  </si>
  <si>
    <t>tt0062467</t>
  </si>
  <si>
    <t>23c06246-b378-4e94-9b98-0279e09f3a03</t>
  </si>
  <si>
    <t>Mr. Deeds</t>
  </si>
  <si>
    <t>tt0280590</t>
  </si>
  <si>
    <t>23d1d7b2-4ca6-4e2a-a2f4-2480f4f0e06e</t>
  </si>
  <si>
    <t>The Wicker Man</t>
  </si>
  <si>
    <t>tt0450345</t>
  </si>
  <si>
    <t>23dde4f2-668e-4c62-80df-568334f1dba8</t>
  </si>
  <si>
    <t>Hercules</t>
  </si>
  <si>
    <t>tt1267297</t>
  </si>
  <si>
    <t>23f2d2eb-bd02-4964-87fe-799ee8654106</t>
  </si>
  <si>
    <t>Pirates of the Caribbean: The Curse of the Black Pearl</t>
  </si>
  <si>
    <t>tt0325980</t>
  </si>
  <si>
    <t>24030887-c4f8-4953-87ca-8ad5358f3e73</t>
  </si>
  <si>
    <t>Halloween: The Curse of Michael Myers</t>
  </si>
  <si>
    <t>tt0113253</t>
  </si>
  <si>
    <t>240c0007-cacb-4018-bcde-cb9d11af7edb</t>
  </si>
  <si>
    <t>Coal Miner's Daughter</t>
  </si>
  <si>
    <t>tt0080549</t>
  </si>
  <si>
    <t>2464b88d-85ac-41c7-b02e-41e7f267edf3</t>
  </si>
  <si>
    <t>Cult of Chucky</t>
  </si>
  <si>
    <t>tt3280262</t>
  </si>
  <si>
    <t>246e049b-3332-4766-9e43-271c3076b3bb</t>
  </si>
  <si>
    <t>Prey</t>
  </si>
  <si>
    <t>tt11866324</t>
  </si>
  <si>
    <t>247fee66-0bd3-4654-864e-bf6ac655ce7d</t>
  </si>
  <si>
    <t>Clean</t>
  </si>
  <si>
    <t>tt10023022</t>
  </si>
  <si>
    <t>24955216-5ddc-4b5e-b275-8c64d7e166e0</t>
  </si>
  <si>
    <t>Pinocchio</t>
  </si>
  <si>
    <t>tt0032910</t>
  </si>
  <si>
    <t>24ff77cb-933e-4193-841a-3262606beb84</t>
  </si>
  <si>
    <t>Lucas</t>
  </si>
  <si>
    <t>tt0091445</t>
  </si>
  <si>
    <t>250b8569-a553-41dd-8a7b-7c5362e9a01f</t>
  </si>
  <si>
    <t>Captain America: The Winter Soldier</t>
  </si>
  <si>
    <t>tt1843866</t>
  </si>
  <si>
    <t>251cb427-7d7b-45bd-bb2f-596dc83e8783</t>
  </si>
  <si>
    <t>The Little Mermaid</t>
  </si>
  <si>
    <t>tt5971474</t>
  </si>
  <si>
    <t>25268e3d-9864-4ad3-9dff-aa881c89a3d0</t>
  </si>
  <si>
    <t>Frances Ha</t>
  </si>
  <si>
    <t>tt2347569</t>
  </si>
  <si>
    <t>25396783-deea-4c83-a38c-34b7f99d5f3d</t>
  </si>
  <si>
    <t>Lamb</t>
  </si>
  <si>
    <t>tt9812474</t>
  </si>
  <si>
    <t>25e0359a-9265-4346-81ca-b251d4b58b3a</t>
  </si>
  <si>
    <t>Murder by Numbers</t>
  </si>
  <si>
    <t>tt0264935</t>
  </si>
  <si>
    <t>2601676a-b96c-494b-a0cd-3495df03f2f2</t>
  </si>
  <si>
    <t>Superman</t>
  </si>
  <si>
    <t>tt0078346</t>
  </si>
  <si>
    <t>26395497-2b56-4d34-b405-734b79841a1e</t>
  </si>
  <si>
    <t>Rumble Fish</t>
  </si>
  <si>
    <t>tt0086216</t>
  </si>
  <si>
    <t>264f31b5-769d-4e16-8a25-3769cfbe9304</t>
  </si>
  <si>
    <t>The History Boys</t>
  </si>
  <si>
    <t>tt0464049</t>
  </si>
  <si>
    <t>2665e5a5-fb1d-4982-bfe1-9d9a57927c1f</t>
  </si>
  <si>
    <t>My Bloody Valentine</t>
  </si>
  <si>
    <t>tt1179891</t>
  </si>
  <si>
    <t>268c2a1f-c510-4aa4-ad25-43bd87437488</t>
  </si>
  <si>
    <t>Pieces of a Woman</t>
  </si>
  <si>
    <t>tt11161474</t>
  </si>
  <si>
    <t>26b3f1bb-8fe6-44c4-801d-7e62ec8572df</t>
  </si>
  <si>
    <t>Cats</t>
  </si>
  <si>
    <t>tt5697572</t>
  </si>
  <si>
    <t>26c981df-9e78-4d5b-8d3a-bcdf94b0fb1c</t>
  </si>
  <si>
    <t>My Night at Maud's</t>
  </si>
  <si>
    <t>tt0064612</t>
  </si>
  <si>
    <t>26d624d9-a5f6-4aa3-b5e8-3c82b7817250</t>
  </si>
  <si>
    <t>Molly's Game</t>
  </si>
  <si>
    <t>tt4209788</t>
  </si>
  <si>
    <t>270c2b09-a3af-410a-952d-cd188603c85f</t>
  </si>
  <si>
    <t>God's Country</t>
  </si>
  <si>
    <t>tt0091125</t>
  </si>
  <si>
    <t>2710f5b8-c1c8-4392-a5b5-a59ec5f8de89</t>
  </si>
  <si>
    <t>Volver</t>
  </si>
  <si>
    <t>tt0441909</t>
  </si>
  <si>
    <t>2713d97f-b68e-48d4-9832-a63e0a6b0096</t>
  </si>
  <si>
    <t>Downhill</t>
  </si>
  <si>
    <t>tt4558376</t>
  </si>
  <si>
    <t>274361fe-6b60-4c63-8f2d-27eb6ec03fc0</t>
  </si>
  <si>
    <t>Monsters, Inc.</t>
  </si>
  <si>
    <t>tt0198781</t>
  </si>
  <si>
    <t>2787bd35-4142-4edd-ad54-925aefc93714</t>
  </si>
  <si>
    <t>Tin Cup</t>
  </si>
  <si>
    <t>tt0117918</t>
  </si>
  <si>
    <t>278e0682-3ed5-4b96-884e-8f6bfae263f2</t>
  </si>
  <si>
    <t>House of Frankenstein</t>
  </si>
  <si>
    <t>tt0036931</t>
  </si>
  <si>
    <t>279e42f2-cb5f-456b-8f2c-94f1ed23af4c</t>
  </si>
  <si>
    <t>Superman Returns</t>
  </si>
  <si>
    <t>tt0348150</t>
  </si>
  <si>
    <t>27a2e1e4-e7ed-42d7-81d8-15b7f3548f90</t>
  </si>
  <si>
    <t>U.S. Marshals</t>
  </si>
  <si>
    <t>tt0120873</t>
  </si>
  <si>
    <t>27afe31b-7a70-4870-a2f0-5755818c6477</t>
  </si>
  <si>
    <t>The Last American Virgin</t>
  </si>
  <si>
    <t>tt0084234</t>
  </si>
  <si>
    <t>27b7955f-4590-481b-9305-cc8cf6dfb75c</t>
  </si>
  <si>
    <t>Blood Simple</t>
  </si>
  <si>
    <t>tt0086979</t>
  </si>
  <si>
    <t>27bcf9f9-e4b3-4e90-a4dc-c1b10fed1b04</t>
  </si>
  <si>
    <t>Secretary</t>
  </si>
  <si>
    <t>tt0274812</t>
  </si>
  <si>
    <t>27d87da9-e661-4a71-8bc2-d66508b96ff0</t>
  </si>
  <si>
    <t>Best in Show</t>
  </si>
  <si>
    <t>tt0218839</t>
  </si>
  <si>
    <t>2804167d-cb1e-4c33-bca0-5dcffe6abf2e</t>
  </si>
  <si>
    <t>The Lady from Shanghai</t>
  </si>
  <si>
    <t>tt0040525</t>
  </si>
  <si>
    <t>2815791b-ac72-45f6-9ad8-6e002ebbaf0d</t>
  </si>
  <si>
    <t>My Effortless Brilliance</t>
  </si>
  <si>
    <t>tt1183684</t>
  </si>
  <si>
    <t>2816ae5f-cf54-4a59-a4cd-cfa135dc7c48</t>
  </si>
  <si>
    <t>Orion and the Dark</t>
  </si>
  <si>
    <t>tt28066777</t>
  </si>
  <si>
    <t>2825665a-a474-427d-b265-56f91962a1a2</t>
  </si>
  <si>
    <t>I Am a Fugitive from a Chain Gang</t>
  </si>
  <si>
    <t>tt0023042</t>
  </si>
  <si>
    <t>28302706-75ed-49cb-89b6-86cc70b5c29d</t>
  </si>
  <si>
    <t>Predator 2</t>
  </si>
  <si>
    <t>tt0100403</t>
  </si>
  <si>
    <t>285bdf56-4194-4582-a4b9-12ae7646a05e</t>
  </si>
  <si>
    <t>Waiting to Exhale</t>
  </si>
  <si>
    <t>tt0114885</t>
  </si>
  <si>
    <t>285fa0e1-1077-42f9-8753-57acb19d0efa</t>
  </si>
  <si>
    <t>The Lodger: A Story of the London Fog</t>
  </si>
  <si>
    <t>tt0017075</t>
  </si>
  <si>
    <t>287c3aa8-0010-4765-bab3-edfd2a7cbe24</t>
  </si>
  <si>
    <t>The Devil's Honey</t>
  </si>
  <si>
    <t>tt0090903</t>
  </si>
  <si>
    <t>28e6d735-2232-4cd7-8a00-9e67552079a1</t>
  </si>
  <si>
    <t>Shakespeare in Love</t>
  </si>
  <si>
    <t>tt0138097</t>
  </si>
  <si>
    <t>28ef7c4f-380b-4ee5-9483-0d5f39206e80</t>
  </si>
  <si>
    <t>Black Swan</t>
  </si>
  <si>
    <t>tt0947798</t>
  </si>
  <si>
    <t>28f1028f-114e-4cda-903d-e4eb8f35cc20</t>
  </si>
  <si>
    <t>Long Shot</t>
  </si>
  <si>
    <t>tt2139881</t>
  </si>
  <si>
    <t>29321769-30f8-41d2-ba09-34018b002566</t>
  </si>
  <si>
    <t>Star Wars: Episode III - Revenge of the Sith</t>
  </si>
  <si>
    <t>tt0121766</t>
  </si>
  <si>
    <t>29471430-018e-410f-ba4a-0efe5c91c0b7</t>
  </si>
  <si>
    <t>Heathers</t>
  </si>
  <si>
    <t>tt0097493</t>
  </si>
  <si>
    <t>29563105-3357-4dfd-94df-e5acac4feac8</t>
  </si>
  <si>
    <t>The Beyond</t>
  </si>
  <si>
    <t>tt0082307</t>
  </si>
  <si>
    <t>29793b48-3720-4f96-b8f5-add888c644ff</t>
  </si>
  <si>
    <t>Frankenstein Must Be Destroyed</t>
  </si>
  <si>
    <t>tt0065738</t>
  </si>
  <si>
    <t>29b81fdd-0f89-4955-a39f-b2a8ddc00398</t>
  </si>
  <si>
    <t>Easy Living</t>
  </si>
  <si>
    <t>tt0041328</t>
  </si>
  <si>
    <t>29c30cf0-d99a-4b6e-a834-1475b4a52673</t>
  </si>
  <si>
    <t>Hidden Figures</t>
  </si>
  <si>
    <t>tt4846340</t>
  </si>
  <si>
    <t>29cd7810-507d-49b3-936a-ff00e3c35f28</t>
  </si>
  <si>
    <t>Pet Sematary II</t>
  </si>
  <si>
    <t>tt0105128</t>
  </si>
  <si>
    <t>29dfbbb4-305e-45fb-a802-78f65e52d293</t>
  </si>
  <si>
    <t>Dracula</t>
  </si>
  <si>
    <t>tt9139220</t>
  </si>
  <si>
    <t>2a2592cf-7a54-499c-bb2b-bf6c9f06c41b</t>
  </si>
  <si>
    <t>Hamburger Hill</t>
  </si>
  <si>
    <t>tt0093137</t>
  </si>
  <si>
    <t>2a6153d9-9539-4115-9977-232ccb14a779</t>
  </si>
  <si>
    <t>Juno</t>
  </si>
  <si>
    <t>tt0467406</t>
  </si>
  <si>
    <t>2a769f14-24c0-434f-a255-f2edff9a2a79</t>
  </si>
  <si>
    <t>Race with the Devil</t>
  </si>
  <si>
    <t>tt0073600</t>
  </si>
  <si>
    <t>2a8da980-5e7a-4b12-a79e-3a0388e4b1b0</t>
  </si>
  <si>
    <t>Stolen Kisses</t>
  </si>
  <si>
    <t>tt0062695</t>
  </si>
  <si>
    <t>2aa69072-b572-4eda-a357-71c6ef938bb7</t>
  </si>
  <si>
    <t>Vampire's Kiss</t>
  </si>
  <si>
    <t>tt0098577</t>
  </si>
  <si>
    <t>2adfae36-1025-4e4e-aa53-7871b712b160</t>
  </si>
  <si>
    <t>Postcards from the Edge</t>
  </si>
  <si>
    <t>tt0100395</t>
  </si>
  <si>
    <t>2b137b63-bcbb-4f6e-b4f8-54a9b4754ffe</t>
  </si>
  <si>
    <t>Miami Vice</t>
  </si>
  <si>
    <t>tt0086759</t>
  </si>
  <si>
    <t>2b2316b1-e1a1-4b60-b74b-3f8b0959d10a</t>
  </si>
  <si>
    <t>Duel</t>
  </si>
  <si>
    <t>tt0067023</t>
  </si>
  <si>
    <t>2b33d846-4b4c-44ea-adb7-484f96195e41</t>
  </si>
  <si>
    <t>El Mariachi</t>
  </si>
  <si>
    <t>tt0104815</t>
  </si>
  <si>
    <t>2b5ae3d3-3e49-435e-82ad-aee52b15630c</t>
  </si>
  <si>
    <t>The Client</t>
  </si>
  <si>
    <t>tt0109446</t>
  </si>
  <si>
    <t>2b646508-7e3f-4e1c-90ff-653e875b00ec</t>
  </si>
  <si>
    <t>River of Grass</t>
  </si>
  <si>
    <t>tt0110998</t>
  </si>
  <si>
    <t>2b6fcf57-4ed3-41d0-9aac-87bddae3cc57</t>
  </si>
  <si>
    <t>Inherent Vice</t>
  </si>
  <si>
    <t>tt1791528</t>
  </si>
  <si>
    <t>2b85adbc-6415-460f-8221-f82c728f987a</t>
  </si>
  <si>
    <t>True History of the Kelly Gang</t>
  </si>
  <si>
    <t>tt4844140</t>
  </si>
  <si>
    <t>2b8c64ff-ba09-47fe-a26b-5ceda9d9f4be</t>
  </si>
  <si>
    <t>A Ciambra</t>
  </si>
  <si>
    <t>tt6802896</t>
  </si>
  <si>
    <t>2b984469-9c04-42d8-9759-edbd1d84f356</t>
  </si>
  <si>
    <t>One Cut of the Dead</t>
  </si>
  <si>
    <t>tt7914416</t>
  </si>
  <si>
    <t>2baaceca-7bca-403b-814f-6044ae0a0d64</t>
  </si>
  <si>
    <t>The Martian</t>
  </si>
  <si>
    <t>tt3659388</t>
  </si>
  <si>
    <t>2bb07e17-9bf1-4fbb-99ba-4645ae278d37</t>
  </si>
  <si>
    <t>Perfect Blue</t>
  </si>
  <si>
    <t>tt0156887</t>
  </si>
  <si>
    <t>2bbc8eeb-d0c8-4134-805d-eefd06937c59</t>
  </si>
  <si>
    <t>Bound</t>
  </si>
  <si>
    <t>tt0115736</t>
  </si>
  <si>
    <t>2bc61e25-0346-4b7c-ad73-5a07cbdbb04e</t>
  </si>
  <si>
    <t>The Brothers Bloom</t>
  </si>
  <si>
    <t>tt0844286</t>
  </si>
  <si>
    <t>2becd354-10fe-4580-9150-00a560a286b8</t>
  </si>
  <si>
    <t>Westworld</t>
  </si>
  <si>
    <t>tt0070909</t>
  </si>
  <si>
    <t>2bf82c2d-c80c-401d-89b6-7206cdeac793</t>
  </si>
  <si>
    <t>The Shawshank Redemption</t>
  </si>
  <si>
    <t>tt0111161</t>
  </si>
  <si>
    <t>2c14a441-8699-4df6-b7e4-deb4a1808575</t>
  </si>
  <si>
    <t>It Follows</t>
  </si>
  <si>
    <t>tt3235888</t>
  </si>
  <si>
    <t>2c36368a-934a-4c0b-a3a9-f05190da3064</t>
  </si>
  <si>
    <t>Kiki's Delivery Service</t>
  </si>
  <si>
    <t>tt0097814</t>
  </si>
  <si>
    <t>2c415a02-f2c5-4fa6-9d1d-4b122e7e3237</t>
  </si>
  <si>
    <t>Schindler's List</t>
  </si>
  <si>
    <t>tt0108052</t>
  </si>
  <si>
    <t>2c631b9e-51da-46d2-9932-82241301929c</t>
  </si>
  <si>
    <t>Body Bags</t>
  </si>
  <si>
    <t>tt0106449</t>
  </si>
  <si>
    <t>2c87df9d-7d99-48b8-9fe2-e727f037fb25</t>
  </si>
  <si>
    <t>Heaven's Gate</t>
  </si>
  <si>
    <t>tt0080855</t>
  </si>
  <si>
    <t>2c925d91-40f8-4f3b-a498-abde87a486bd</t>
  </si>
  <si>
    <t>Little Women</t>
  </si>
  <si>
    <t>tt0110367</t>
  </si>
  <si>
    <t>2ca69310-002a-4e22-b4ff-eb5e67ab0f36</t>
  </si>
  <si>
    <t>You Can Count on Me</t>
  </si>
  <si>
    <t>tt0203230</t>
  </si>
  <si>
    <t>2cbbaf44-5df2-44ba-a625-1ca50ca8a791</t>
  </si>
  <si>
    <t>Sabrina</t>
  </si>
  <si>
    <t>tt0047437</t>
  </si>
  <si>
    <t>2cd23107-f821-4eb0-b44c-3d86bcbb1dbc</t>
  </si>
  <si>
    <t>The Conversation</t>
  </si>
  <si>
    <t>tt0071360</t>
  </si>
  <si>
    <t>2ce1684f-d20b-4884-a0b7-9fe29c1b9a18</t>
  </si>
  <si>
    <t>Slap Shot</t>
  </si>
  <si>
    <t>tt0076723</t>
  </si>
  <si>
    <t>2cf2409f-f971-4c2c-b0d1-a5cb5c643578</t>
  </si>
  <si>
    <t>Knives Out</t>
  </si>
  <si>
    <t>tt8946378</t>
  </si>
  <si>
    <t>2cf33d93-1b8f-4393-a396-9ca6733b95e3</t>
  </si>
  <si>
    <t>Maestro</t>
  </si>
  <si>
    <t>tt5535276</t>
  </si>
  <si>
    <t>2d0058f5-6bf8-48d4-8e2c-a032d1234f9a</t>
  </si>
  <si>
    <t>No Time to Die</t>
  </si>
  <si>
    <t>tt2382320</t>
  </si>
  <si>
    <t>2d0f7770-87f3-4fae-9302-28108141c464</t>
  </si>
  <si>
    <t>The Thing</t>
  </si>
  <si>
    <t>tt0084787</t>
  </si>
  <si>
    <t>2d2b1cc8-131d-4ad8-8a81-84e87c7fc014</t>
  </si>
  <si>
    <t>The Happening</t>
  </si>
  <si>
    <t>tt0949731</t>
  </si>
  <si>
    <t>2d46e7b5-4628-4184-826a-a1afb85c155a</t>
  </si>
  <si>
    <t>Brave</t>
  </si>
  <si>
    <t>tt1217209</t>
  </si>
  <si>
    <t>2d4c2d62-6a9e-41af-b9e5-22f7bea3bb58</t>
  </si>
  <si>
    <t>Licorice Pizza</t>
  </si>
  <si>
    <t>tt11271038</t>
  </si>
  <si>
    <t>2d5bff55-44e3-455e-a8ff-923525f8d97e</t>
  </si>
  <si>
    <t>Nighthawks</t>
  </si>
  <si>
    <t>tt0082817</t>
  </si>
  <si>
    <t>2d6c6e0a-20fc-4ebf-b550-d25694b96c50</t>
  </si>
  <si>
    <t>Small Change</t>
  </si>
  <si>
    <t>tt0074152</t>
  </si>
  <si>
    <t>2d6eaf12-0bad-4822-ba2c-bc740d80bf31</t>
  </si>
  <si>
    <t>Happiness</t>
  </si>
  <si>
    <t>tt0058985</t>
  </si>
  <si>
    <t>2d8e838f-957d-4014-9554-d48205ae2321</t>
  </si>
  <si>
    <t>Nightmare Alley</t>
  </si>
  <si>
    <t>tt0039661</t>
  </si>
  <si>
    <t>2dc364e3-0f7f-4d81-9ac7-37f3b9764735</t>
  </si>
  <si>
    <t>Get Out</t>
  </si>
  <si>
    <t>tt5052448</t>
  </si>
  <si>
    <t>2df50201-1899-478f-8e0b-1ee8d3483d66</t>
  </si>
  <si>
    <t>The Mosquito Coast</t>
  </si>
  <si>
    <t>tt11041132</t>
  </si>
  <si>
    <t>2dfb28ff-b548-4412-b02b-5d28ee251c06</t>
  </si>
  <si>
    <t>Smart House</t>
  </si>
  <si>
    <t>tt0192618</t>
  </si>
  <si>
    <t>2dfc4b6a-31ef-43cc-ac67-6ad215a03056</t>
  </si>
  <si>
    <t>Boxing Helena</t>
  </si>
  <si>
    <t>tt0106471</t>
  </si>
  <si>
    <t>2e128f18-034f-4324-9cc4-ed43bd4054bf</t>
  </si>
  <si>
    <t>A Dickens of a Holiday!</t>
  </si>
  <si>
    <t>tt15235708</t>
  </si>
  <si>
    <t>2e2843ef-edc5-4d52-bfc0-70fed09e5de5</t>
  </si>
  <si>
    <t>The Sixth Sense</t>
  </si>
  <si>
    <t>tt0167404</t>
  </si>
  <si>
    <t>2e3678d8-c6ce-45e8-bd87-e8e88a03ee32</t>
  </si>
  <si>
    <t>I Married a Witch</t>
  </si>
  <si>
    <t>tt0034881</t>
  </si>
  <si>
    <t>2e3e2e1f-d27b-4a5e-a0fe-0c597514dbd9</t>
  </si>
  <si>
    <t>Captain Marvel</t>
  </si>
  <si>
    <t>tt4154664</t>
  </si>
  <si>
    <t>2e708b05-f890-4db1-9941-c339e81e1784</t>
  </si>
  <si>
    <t>The New Legend of Shaolin</t>
  </si>
  <si>
    <t>tt0110054</t>
  </si>
  <si>
    <t>2e97ec4d-7dcc-4f07-8d47-447c495e2375</t>
  </si>
  <si>
    <t>Jackie Brown</t>
  </si>
  <si>
    <t>tt0119396</t>
  </si>
  <si>
    <t>2ea381e7-d040-498a-9887-8e62242796dd</t>
  </si>
  <si>
    <t>Ace Attorney</t>
  </si>
  <si>
    <t>tt5603356</t>
  </si>
  <si>
    <t>2ed488ab-1be6-428a-bcbc-3c11add89d1b</t>
  </si>
  <si>
    <t>The Sword in the Stone</t>
  </si>
  <si>
    <t>tt0057546</t>
  </si>
  <si>
    <t>2ed756e6-ae0d-471e-ad20-fd9114b254cf</t>
  </si>
  <si>
    <t>The Proposition</t>
  </si>
  <si>
    <t>tt0421238</t>
  </si>
  <si>
    <t>2ed7c464-e551-4fc8-b033-671da1dac65e</t>
  </si>
  <si>
    <t>The Fox and the Hound</t>
  </si>
  <si>
    <t>tt0082406</t>
  </si>
  <si>
    <t>2ee84ffb-d1da-4eda-a499-d6d56e056734</t>
  </si>
  <si>
    <t>Aliens</t>
  </si>
  <si>
    <t>tt0090605</t>
  </si>
  <si>
    <t>2ee88586-73dc-4a77-90d8-0f473f6abd6b</t>
  </si>
  <si>
    <t>Bad Boys</t>
  </si>
  <si>
    <t>tt0112442</t>
  </si>
  <si>
    <t>2ef82ed0-3959-4833-adfd-2e85cacce107</t>
  </si>
  <si>
    <t>Equilibrium</t>
  </si>
  <si>
    <t>tt0238380</t>
  </si>
  <si>
    <t>2f05c531-8dbd-44d9-9e40-1cefc3ab761a</t>
  </si>
  <si>
    <t>Fritz the Cat</t>
  </si>
  <si>
    <t>tt0068612</t>
  </si>
  <si>
    <t>2f28df18-def1-4503-b0df-5855e9b830ce</t>
  </si>
  <si>
    <t>Gardens of Stone</t>
  </si>
  <si>
    <t>tt0093073</t>
  </si>
  <si>
    <t>2f4c8888-804e-40ae-a387-c4db06482d7c</t>
  </si>
  <si>
    <t>True Romance</t>
  </si>
  <si>
    <t>tt0108399</t>
  </si>
  <si>
    <t>2fa60360-d460-4c5a-8cd9-2aa8ad7b2d11</t>
  </si>
  <si>
    <t>Captain America: Civil War</t>
  </si>
  <si>
    <t>tt3498820</t>
  </si>
  <si>
    <t>2fbda4ee-5960-4834-9ec2-a5249b1526a9</t>
  </si>
  <si>
    <t>Love Actually</t>
  </si>
  <si>
    <t>tt0314331</t>
  </si>
  <si>
    <t>2fcc88e8-43fa-4bf3-80b2-c670864c1196</t>
  </si>
  <si>
    <t>Some Like It Hot</t>
  </si>
  <si>
    <t>tt0053291</t>
  </si>
  <si>
    <t>302914c5-4c9a-4e5c-b441-5c2ab090001b</t>
  </si>
  <si>
    <t>Hoop Dreams</t>
  </si>
  <si>
    <t>tt0110057</t>
  </si>
  <si>
    <t>30351231-4157-40bf-8876-8dd0f559fb92</t>
  </si>
  <si>
    <t>Iron Man</t>
  </si>
  <si>
    <t>tt0371746</t>
  </si>
  <si>
    <t>3037c32f-7940-4012-8a1b-6a53b8505f7b</t>
  </si>
  <si>
    <t>Petite Maman</t>
  </si>
  <si>
    <t>tt13204490</t>
  </si>
  <si>
    <t>307e303a-aa70-4603-a1d0-cbc017e8524c</t>
  </si>
  <si>
    <t>Star Trek: Insurrection</t>
  </si>
  <si>
    <t>tt0120844</t>
  </si>
  <si>
    <t>30925d69-9d9c-402b-a870-c292e13f36ca</t>
  </si>
  <si>
    <t>Lincoln</t>
  </si>
  <si>
    <t>tt0443272</t>
  </si>
  <si>
    <t>309b495b-cda6-4eb4-bea2-242d99c39d11</t>
  </si>
  <si>
    <t>We're All Going to the World's Fair</t>
  </si>
  <si>
    <t>tt13648224</t>
  </si>
  <si>
    <t>30e5a20b-49fc-4c82-adc1-aaa2e04f72c8</t>
  </si>
  <si>
    <t>Pearl</t>
  </si>
  <si>
    <t>tt18925334</t>
  </si>
  <si>
    <t>30f3fb6a-118c-4015-a220-eece1548f51a</t>
  </si>
  <si>
    <t>Lady Bird</t>
  </si>
  <si>
    <t>tt4925292</t>
  </si>
  <si>
    <t>30fa2b25-06a8-4c26-aee2-7bb7571f228d</t>
  </si>
  <si>
    <t>The Clock</t>
  </si>
  <si>
    <t>tt0037604</t>
  </si>
  <si>
    <t>30fb32e6-5783-4390-a931-12032f4cf311</t>
  </si>
  <si>
    <t>Big Boys</t>
  </si>
  <si>
    <t>tt24486184</t>
  </si>
  <si>
    <t>310f17d0-6601-45bf-a516-78b69d9472a4</t>
  </si>
  <si>
    <t>Zombieland</t>
  </si>
  <si>
    <t>tt1156398</t>
  </si>
  <si>
    <t>31231508-2dfe-4bd2-8fcb-7261e8ecb2c7</t>
  </si>
  <si>
    <t>Stand by Me</t>
  </si>
  <si>
    <t>tt0092005</t>
  </si>
  <si>
    <t>3126b021-71a2-4b4d-b367-ef40756153f9</t>
  </si>
  <si>
    <t>Road to Perdition</t>
  </si>
  <si>
    <t>tt0257044</t>
  </si>
  <si>
    <t>31489c8a-ff6f-4082-98f7-5eb6c53eaa83</t>
  </si>
  <si>
    <t>Touchy Feely</t>
  </si>
  <si>
    <t>tt2364949</t>
  </si>
  <si>
    <t>315d0017-4789-45a7-88d5-539e5f3f2229</t>
  </si>
  <si>
    <t>An American Tail</t>
  </si>
  <si>
    <t>tt0090633</t>
  </si>
  <si>
    <t>31705224-1bcb-4b02-a083-b5d7c1df1fd0</t>
  </si>
  <si>
    <t>Quatermass and the Pit</t>
  </si>
  <si>
    <t>tt0062168</t>
  </si>
  <si>
    <t>31b11334-9e54-42b5-a518-1de8651cf38b</t>
  </si>
  <si>
    <t>Good Morning, Vietnam</t>
  </si>
  <si>
    <t>tt0093105</t>
  </si>
  <si>
    <t>31b2b046-164f-4778-be22-c9cf49fb0695</t>
  </si>
  <si>
    <t>A Midwinter's Tale</t>
  </si>
  <si>
    <t>tt0113403</t>
  </si>
  <si>
    <t>31f11b93-2659-45de-88f3-a4d387c6707e</t>
  </si>
  <si>
    <t>Open Range</t>
  </si>
  <si>
    <t>tt0316356</t>
  </si>
  <si>
    <t>322c0959-26a3-4e17-ad6e-265f456cd126</t>
  </si>
  <si>
    <t>You've Got Mail</t>
  </si>
  <si>
    <t>tt0128853</t>
  </si>
  <si>
    <t>32706599-0372-45d9-bd77-bc62efacefad</t>
  </si>
  <si>
    <t>Baxter</t>
  </si>
  <si>
    <t>tt0094713</t>
  </si>
  <si>
    <t>32a00e96-4b15-441b-9001-33d0e95fc527</t>
  </si>
  <si>
    <t>Godzilla vs. Destoroyah</t>
  </si>
  <si>
    <t>tt0113187</t>
  </si>
  <si>
    <t>32a8c8ab-f491-4388-960a-5a65c8f948b5</t>
  </si>
  <si>
    <t>Damage</t>
  </si>
  <si>
    <t>tt0104237</t>
  </si>
  <si>
    <t>32ba4e90-bf2c-4f27-b7b6-3ac8bbbdec85</t>
  </si>
  <si>
    <t>Evil Dead Rise</t>
  </si>
  <si>
    <t>tt13345606</t>
  </si>
  <si>
    <t>32cd3447-69cb-4cb1-9885-da1a71af413f</t>
  </si>
  <si>
    <t>Cross of Iron</t>
  </si>
  <si>
    <t>tt0074695</t>
  </si>
  <si>
    <t>32cd59a4-ae87-41f4-b2fc-a14079e9c9d2</t>
  </si>
  <si>
    <t>Three O'Clock High</t>
  </si>
  <si>
    <t>tt0094138</t>
  </si>
  <si>
    <t>32e9bb8c-9436-4fce-94ff-9e27106cad60</t>
  </si>
  <si>
    <t>Star Wars: Episode II - Attack of the Clones</t>
  </si>
  <si>
    <t>tt0121765</t>
  </si>
  <si>
    <t>3304f8a3-bac9-4351-97fc-3019c8dc9421</t>
  </si>
  <si>
    <t>The Land Before Time</t>
  </si>
  <si>
    <t>tt0095489</t>
  </si>
  <si>
    <t>333f8206-fe71-41e3-bc45-aef1a23c1213</t>
  </si>
  <si>
    <t>Tough Guys Don't Dance</t>
  </si>
  <si>
    <t>tt0094169</t>
  </si>
  <si>
    <t>335e8c2b-707e-4b30-ac85-e8ec97e4b54f</t>
  </si>
  <si>
    <t>The Last Temptation of Christ</t>
  </si>
  <si>
    <t>tt0095497</t>
  </si>
  <si>
    <t>33a2bdce-cb15-461b-a2e3-47bdd0977beb</t>
  </si>
  <si>
    <t>Quigley Down Under</t>
  </si>
  <si>
    <t>tt0102744</t>
  </si>
  <si>
    <t>33d1c0d9-b89e-4eb2-97b6-0c94e976d483</t>
  </si>
  <si>
    <t>Dial M for Murder</t>
  </si>
  <si>
    <t>tt0046912</t>
  </si>
  <si>
    <t>3407e718-001e-439b-b8b2-d9695a9691b2</t>
  </si>
  <si>
    <t>Apocalypse Now</t>
  </si>
  <si>
    <t>tt0078788</t>
  </si>
  <si>
    <t>34184c42-88a8-49d8-a23e-98a7e3fd79db</t>
  </si>
  <si>
    <t>Barb and Star Go to Vista Del Mar</t>
  </si>
  <si>
    <t>tt3797512</t>
  </si>
  <si>
    <t>3418fadf-1df9-4d7d-ab97-40c36aeb5676</t>
  </si>
  <si>
    <t>Dick</t>
  </si>
  <si>
    <t>tt0144168</t>
  </si>
  <si>
    <t>342556e3-6050-4cd4-8271-64d01102b49a</t>
  </si>
  <si>
    <t>Lady Snowblood</t>
  </si>
  <si>
    <t>tt0158714</t>
  </si>
  <si>
    <t>3427dfb5-22a9-42b5-8055-a27e6bb055ee</t>
  </si>
  <si>
    <t>Sweetheart</t>
  </si>
  <si>
    <t>tt6560164</t>
  </si>
  <si>
    <t>3428cc03-5f9a-46dc-88cd-32d5ae85d2a6</t>
  </si>
  <si>
    <t>Predator</t>
  </si>
  <si>
    <t>tt0093773</t>
  </si>
  <si>
    <t>343cb6ad-72a8-4645-9774-3d6101280805</t>
  </si>
  <si>
    <t>The Good Dinosaur</t>
  </si>
  <si>
    <t>tt1979388</t>
  </si>
  <si>
    <t>343e017f-00d7-4475-8734-ddb19e24f8eb</t>
  </si>
  <si>
    <t>In My Skin</t>
  </si>
  <si>
    <t>tt8594528</t>
  </si>
  <si>
    <t>344981c9-22f4-4fb1-a9c6-63a88bcbe93a</t>
  </si>
  <si>
    <t>The Perfect Storm</t>
  </si>
  <si>
    <t>tt0177971</t>
  </si>
  <si>
    <t>3449afcd-8c68-4a7d-9dab-aceb337c3560</t>
  </si>
  <si>
    <t>The Many Adventures of Winnie the Pooh</t>
  </si>
  <si>
    <t>tt0076363</t>
  </si>
  <si>
    <t>3484278a-e93b-4476-b04b-69f4fe43d32f</t>
  </si>
  <si>
    <t>Unforgiven</t>
  </si>
  <si>
    <t>tt0105695</t>
  </si>
  <si>
    <t>34aa1465-71d2-4670-ae43-43f9b5d6e3b8</t>
  </si>
  <si>
    <t>Midsommar</t>
  </si>
  <si>
    <t>tt8772262</t>
  </si>
  <si>
    <t>34b1930c-c311-4c24-a2d4-92ae6a342b1b</t>
  </si>
  <si>
    <t>Orphan</t>
  </si>
  <si>
    <t>tt1148204</t>
  </si>
  <si>
    <t>34b97941-3fd5-4f4a-a173-75b3b10e117e</t>
  </si>
  <si>
    <t>Once</t>
  </si>
  <si>
    <t>tt0907657</t>
  </si>
  <si>
    <t>34d84c9a-4a02-4e39-a8c1-15b5520fff7a</t>
  </si>
  <si>
    <t>The Last Airbender</t>
  </si>
  <si>
    <t>tt0938283</t>
  </si>
  <si>
    <t>34e805d0-7dc6-4cea-a11c-a8dc2a90e85a</t>
  </si>
  <si>
    <t>Yojimbo</t>
  </si>
  <si>
    <t>tt0055630</t>
  </si>
  <si>
    <t>34fe9dbe-3b5f-40de-a16f-b6e2cb16413e</t>
  </si>
  <si>
    <t>Sing Sing</t>
  </si>
  <si>
    <t>tt28479262</t>
  </si>
  <si>
    <t>3527041a-af16-4376-98fa-2a7bab576301</t>
  </si>
  <si>
    <t>The Ballad of Buster Scruggs</t>
  </si>
  <si>
    <t>tt6412452</t>
  </si>
  <si>
    <t>35370a4a-8938-442e-8be6-2ae585a73e01</t>
  </si>
  <si>
    <t>Coonskin</t>
  </si>
  <si>
    <t>tt0071361</t>
  </si>
  <si>
    <t>3591ef03-4dd9-4df8-9f8e-4e7ae9775554</t>
  </si>
  <si>
    <t>Doctor Strange in the Multiverse of Madness</t>
  </si>
  <si>
    <t>tt9419884</t>
  </si>
  <si>
    <t>35add9fa-54de-4255-9366-3bfc463e8028</t>
  </si>
  <si>
    <t>The First Purge</t>
  </si>
  <si>
    <t>tt6133466</t>
  </si>
  <si>
    <t>35bf2ea7-e903-4565-82bb-5a1e1be4e694</t>
  </si>
  <si>
    <t>A Child Is Waiting</t>
  </si>
  <si>
    <t>tt0056930</t>
  </si>
  <si>
    <t>35bf640e-bd39-4457-8bc0-d9e9802c1fed</t>
  </si>
  <si>
    <t>Trick or Treat</t>
  </si>
  <si>
    <t>tt0092112</t>
  </si>
  <si>
    <t>35f6a5a7-332b-4142-86f4-38fbf8a330c3</t>
  </si>
  <si>
    <t>Murder She Said</t>
  </si>
  <si>
    <t>tt0055205</t>
  </si>
  <si>
    <t>35fec2ad-877c-4f3a-8848-74b8b1b2d4a1</t>
  </si>
  <si>
    <t>The Seventh Seal</t>
  </si>
  <si>
    <t>tt0050976</t>
  </si>
  <si>
    <t>361a6571-ce24-4e57-a179-ccacbacee439</t>
  </si>
  <si>
    <t>The Dead Pool</t>
  </si>
  <si>
    <t>tt0094963</t>
  </si>
  <si>
    <t>361e2c8f-eca3-49e5-80a7-7f3d9c6dff0e</t>
  </si>
  <si>
    <t>Hard to Handle: Bob Dylan in Concert</t>
  </si>
  <si>
    <t>tt0091172</t>
  </si>
  <si>
    <t>363c082c-0295-4b27-a0dc-7974f2c6d3d6</t>
  </si>
  <si>
    <t>Child's Play</t>
  </si>
  <si>
    <t>tt0094862</t>
  </si>
  <si>
    <t>3645b068-8c2e-4bd6-893c-c8a4a9b79ff2</t>
  </si>
  <si>
    <t>Spiral</t>
  </si>
  <si>
    <t>tt10342730</t>
  </si>
  <si>
    <t>36565056-1a50-43f3-8116-0fed31835903</t>
  </si>
  <si>
    <t>The Invitation</t>
  </si>
  <si>
    <t>tt12873562</t>
  </si>
  <si>
    <t>36874669-79c3-4fcc-9152-635cb01955c4</t>
  </si>
  <si>
    <t>Avatar</t>
  </si>
  <si>
    <t>tt0499549</t>
  </si>
  <si>
    <t>3689eb14-5701-4b45-a069-713cadc77cd0</t>
  </si>
  <si>
    <t>The Celebration</t>
  </si>
  <si>
    <t>tt0154420</t>
  </si>
  <si>
    <t>36aa5b91-45aa-477d-9e72-d864521e8f04</t>
  </si>
  <si>
    <t>Crooklyn</t>
  </si>
  <si>
    <t>tt0109504</t>
  </si>
  <si>
    <t>36b7adb3-c31c-415e-a085-ec10fbb12009</t>
  </si>
  <si>
    <t>The Dark Knight Rises</t>
  </si>
  <si>
    <t>tt1345836</t>
  </si>
  <si>
    <t>36fd226d-46a2-414b-8400-fd19d7f464d3</t>
  </si>
  <si>
    <t>Sex, Lies, and Videotape</t>
  </si>
  <si>
    <t>tt0098724</t>
  </si>
  <si>
    <t>373d60f5-b50f-4f85-b1d9-8957d05a118e</t>
  </si>
  <si>
    <t>A.I. Artificial Intelligence</t>
  </si>
  <si>
    <t>tt0212720</t>
  </si>
  <si>
    <t>374bb25f-89c5-4f3f-8832-5d3f09efd2ed</t>
  </si>
  <si>
    <t>Laggies</t>
  </si>
  <si>
    <t>tt2034031</t>
  </si>
  <si>
    <t>37704c9a-fcfe-4c07-9078-5dbb8f8f1ad0</t>
  </si>
  <si>
    <t>B'Twixt Now and Sunrise</t>
  </si>
  <si>
    <t>tt22246056</t>
  </si>
  <si>
    <t>37752d5b-787d-40a6-90da-9275abcb9722</t>
  </si>
  <si>
    <t>Vox Lux</t>
  </si>
  <si>
    <t>tt5960374</t>
  </si>
  <si>
    <t>377fa17b-17b1-40e1-9418-3e349fda7bcf</t>
  </si>
  <si>
    <t>Intolerable Cruelty</t>
  </si>
  <si>
    <t>tt0138524</t>
  </si>
  <si>
    <t>378deff0-145d-4262-9be7-612fdc1209af</t>
  </si>
  <si>
    <t>Leviathan</t>
  </si>
  <si>
    <t>tt0097737</t>
  </si>
  <si>
    <t>37db2cbe-a76c-49ff-8006-242dbb258bde</t>
  </si>
  <si>
    <t>Eddie Murphy: Delirious</t>
  </si>
  <si>
    <t>tt0085474</t>
  </si>
  <si>
    <t>38088a39-13c1-4bdc-a930-cf87e6c0626f</t>
  </si>
  <si>
    <t>Logan Lucky</t>
  </si>
  <si>
    <t>tt5439796</t>
  </si>
  <si>
    <t>38114567-bb40-4039-829e-01dd0f70b6a5</t>
  </si>
  <si>
    <t>Inside Man</t>
  </si>
  <si>
    <t>tt10948716</t>
  </si>
  <si>
    <t>38464dae-dcb9-4e76-8817-de7a541d4e84</t>
  </si>
  <si>
    <t>Adaptation.</t>
  </si>
  <si>
    <t>tt0268126</t>
  </si>
  <si>
    <t>3859638c-d432-4bdf-a70a-550f9b2a8b22</t>
  </si>
  <si>
    <t>F for Fake</t>
  </si>
  <si>
    <t>tt0072962</t>
  </si>
  <si>
    <t>387f3846-ef18-4af2-b2b5-b32213295e50</t>
  </si>
  <si>
    <t>Double Indemnity</t>
  </si>
  <si>
    <t>tt0036775</t>
  </si>
  <si>
    <t>38a4e3e8-519c-44c5-9c74-5f4904c6b373</t>
  </si>
  <si>
    <t>Dagon</t>
  </si>
  <si>
    <t>tt0264508</t>
  </si>
  <si>
    <t>38a96cb5-808f-4995-9525-7b52555a7d97</t>
  </si>
  <si>
    <t>Bad Taste</t>
  </si>
  <si>
    <t>tt0092610</t>
  </si>
  <si>
    <t>38acb4c4-21df-4187-a4e9-2cfb01035320</t>
  </si>
  <si>
    <t>Dementia 13</t>
  </si>
  <si>
    <t>tt0056983</t>
  </si>
  <si>
    <t>38aed0b0-3d17-48f9-814c-88af9d217b37</t>
  </si>
  <si>
    <t>Black Widow</t>
  </si>
  <si>
    <t>tt3480822</t>
  </si>
  <si>
    <t>38cff84d-fdf6-4535-8f75-a3bae61adb7b</t>
  </si>
  <si>
    <t>The Lady Eve</t>
  </si>
  <si>
    <t>tt0033804</t>
  </si>
  <si>
    <t>38d451fa-66f0-491c-9d4e-98d12c31e916</t>
  </si>
  <si>
    <t>Rushmore</t>
  </si>
  <si>
    <t>tt0128445</t>
  </si>
  <si>
    <t>38d945fe-59db-4d2f-9506-c5d61182ac8e</t>
  </si>
  <si>
    <t>tt0087056</t>
  </si>
  <si>
    <t>38e9dce9-4ddb-45ba-8604-bbd7131fdd77</t>
  </si>
  <si>
    <t>Fancy Dance</t>
  </si>
  <si>
    <t>tt21813994</t>
  </si>
  <si>
    <t>38f48772-3943-4141-98d4-1e7002c73a9e</t>
  </si>
  <si>
    <t>Ali</t>
  </si>
  <si>
    <t>tt0248667</t>
  </si>
  <si>
    <t>391079e2-2e57-4a00-b7fd-a878d5a25bc8</t>
  </si>
  <si>
    <t>Black Sabbath</t>
  </si>
  <si>
    <t>tt0057603</t>
  </si>
  <si>
    <t>3912de47-b525-4293-8b78-bd74cd549306</t>
  </si>
  <si>
    <t>The Four of the Apocalypse...</t>
  </si>
  <si>
    <t>tt0073594</t>
  </si>
  <si>
    <t>3916e4f0-870c-4d0e-8130-491646ec0611</t>
  </si>
  <si>
    <t>Ganja &amp; Hess</t>
  </si>
  <si>
    <t>tt0068619</t>
  </si>
  <si>
    <t>391e3b35-ad26-4e27-86d6-b5236da6b03c</t>
  </si>
  <si>
    <t>Tomb Raider</t>
  </si>
  <si>
    <t>tt1365519</t>
  </si>
  <si>
    <t>393247c4-7f39-4f09-ab79-e2bb505fa05b</t>
  </si>
  <si>
    <t>Die Hard</t>
  </si>
  <si>
    <t>tt0095016</t>
  </si>
  <si>
    <t>39341383-9d27-4d59-ba71-f6f1fc110199</t>
  </si>
  <si>
    <t>The First Wives Club</t>
  </si>
  <si>
    <t>tt0116313</t>
  </si>
  <si>
    <t>395ad1af-8af7-48f9-8897-129b56e80d6a</t>
  </si>
  <si>
    <t>In Bruges</t>
  </si>
  <si>
    <t>tt0780536</t>
  </si>
  <si>
    <t>396e0f24-cdca-476c-9805-59d63d6119b0</t>
  </si>
  <si>
    <t>Escape from New York</t>
  </si>
  <si>
    <t>tt0082340</t>
  </si>
  <si>
    <t>396f247e-9b19-4bb4-af89-ab6a1cd92918</t>
  </si>
  <si>
    <t>Cat's Eye</t>
  </si>
  <si>
    <t>tt0088889</t>
  </si>
  <si>
    <t>39828d09-88db-4d3a-96b5-8ae6ee543f41</t>
  </si>
  <si>
    <t>New Nightmare</t>
  </si>
  <si>
    <t>tt0111686</t>
  </si>
  <si>
    <t>39a1ca76-67d8-457a-b71d-d33859cca7ee</t>
  </si>
  <si>
    <t>Garden State</t>
  </si>
  <si>
    <t>tt0333766</t>
  </si>
  <si>
    <t>39c41772-009b-4d4e-89b9-00d4de228fa9</t>
  </si>
  <si>
    <t>The Immortal Story</t>
  </si>
  <si>
    <t>tt0063127</t>
  </si>
  <si>
    <t>3a0fcfc7-7910-4af5-ae00-6166b9518ed5</t>
  </si>
  <si>
    <t>The Woman Next Door</t>
  </si>
  <si>
    <t>tt0082370</t>
  </si>
  <si>
    <t>3a5fe15e-8673-4422-86e6-65119335b213</t>
  </si>
  <si>
    <t>Some Came Running</t>
  </si>
  <si>
    <t>tt0052218</t>
  </si>
  <si>
    <t>3a627f30-9eac-47a0-9d95-07a73ef57d07</t>
  </si>
  <si>
    <t>Taken</t>
  </si>
  <si>
    <t>tt0936501</t>
  </si>
  <si>
    <t>3a639421-b8ab-4566-bb91-87f6bb567e72</t>
  </si>
  <si>
    <t>A Midsummer Night's Dream</t>
  </si>
  <si>
    <t>tt0140379</t>
  </si>
  <si>
    <t>3a7fc4fe-283c-4027-8c1c-d0a81ecabdc6</t>
  </si>
  <si>
    <t>Superman III</t>
  </si>
  <si>
    <t>tt0086393</t>
  </si>
  <si>
    <t>3a80503e-3e31-4b84-9de5-919f6ad4a155</t>
  </si>
  <si>
    <t>The Equalizer</t>
  </si>
  <si>
    <t>tt0455944</t>
  </si>
  <si>
    <t>3a876f74-0215-4f9d-9520-2050e5a9bf0c</t>
  </si>
  <si>
    <t>Drive</t>
  </si>
  <si>
    <t>tt0780504</t>
  </si>
  <si>
    <t>3ab44b69-f998-4f1d-8975-b1973b87de2d</t>
  </si>
  <si>
    <t>The Grudge</t>
  </si>
  <si>
    <t>tt3612126</t>
  </si>
  <si>
    <t>3ac0812d-7ca5-4168-97c2-10b91b8b1712</t>
  </si>
  <si>
    <t>Halloween H20: 20 Years Later</t>
  </si>
  <si>
    <t>tt0120694</t>
  </si>
  <si>
    <t>3adab7db-aa93-4ffc-8e70-d44f2e915357</t>
  </si>
  <si>
    <t>tt0112346</t>
  </si>
  <si>
    <t>3adb7b9b-6ff7-4703-8dc5-3562319aa33b</t>
  </si>
  <si>
    <t>The Farewell</t>
  </si>
  <si>
    <t>tt8637428</t>
  </si>
  <si>
    <t>3b0289e7-c4b6-43dc-bccd-3c595d0d0768</t>
  </si>
  <si>
    <t>Get Shorty</t>
  </si>
  <si>
    <t>tt0113161</t>
  </si>
  <si>
    <t>3b3fced8-38ba-4c83-a722-861cfc925e7c</t>
  </si>
  <si>
    <t>The Man from Laramie</t>
  </si>
  <si>
    <t>tt0048342</t>
  </si>
  <si>
    <t>3b64349a-0d69-4361-9e5a-68bc94f43d00</t>
  </si>
  <si>
    <t>Bells Are Ringing</t>
  </si>
  <si>
    <t>tt0053645</t>
  </si>
  <si>
    <t>3b6556eb-6155-45c3-ae22-b405305b663d</t>
  </si>
  <si>
    <t>Coffee and Cigarettes</t>
  </si>
  <si>
    <t>tt0379217</t>
  </si>
  <si>
    <t>3b831329-91e2-411a-9011-12e8a87ae3b0</t>
  </si>
  <si>
    <t>Starlet</t>
  </si>
  <si>
    <t>tt2035630</t>
  </si>
  <si>
    <t>3b8d278a-94b3-4c38-b768-bd08f8141420</t>
  </si>
  <si>
    <t>AlienÃ‚Â³</t>
  </si>
  <si>
    <t>tt0103644</t>
  </si>
  <si>
    <t>3babd11c-1a55-495b-a8b1-8bc264e1aaf3</t>
  </si>
  <si>
    <t>Faces of Death</t>
  </si>
  <si>
    <t>tt0077533</t>
  </si>
  <si>
    <t>3bbedad5-2d68-45b7-8cf6-36e6b0ca996d</t>
  </si>
  <si>
    <t>Bad Education</t>
  </si>
  <si>
    <t>tt8206668</t>
  </si>
  <si>
    <t>3bcb1fd4-4ee6-4eae-8a90-99d646ec309c</t>
  </si>
  <si>
    <t>Citizen Kane</t>
  </si>
  <si>
    <t>tt0033467</t>
  </si>
  <si>
    <t>3bcf6faa-54bd-42f7-bccf-a4ed00eae7a5</t>
  </si>
  <si>
    <t>Jurassic Park III</t>
  </si>
  <si>
    <t>tt0163025</t>
  </si>
  <si>
    <t>3c023e10-3420-450b-a73f-a600184bb711</t>
  </si>
  <si>
    <t>Spider-Man: Homecoming</t>
  </si>
  <si>
    <t>tt2250912</t>
  </si>
  <si>
    <t>3c31373c-67aa-4ae2-85da-ddad1443b36a</t>
  </si>
  <si>
    <t>Casino</t>
  </si>
  <si>
    <t>tt0112641</t>
  </si>
  <si>
    <t>3c474bae-2c9b-4a41-b156-43f5a18bee47</t>
  </si>
  <si>
    <t>Tokyo Gore Police</t>
  </si>
  <si>
    <t>tt1183732</t>
  </si>
  <si>
    <t>3c8dbd5d-ce9a-430a-ad67-5035ec17a163</t>
  </si>
  <si>
    <t>Mamma Mia! Here We Go Again</t>
  </si>
  <si>
    <t>tt6911608</t>
  </si>
  <si>
    <t>3ca7520f-ebad-4a24-95bc-75409af63865</t>
  </si>
  <si>
    <t>Bring It On</t>
  </si>
  <si>
    <t>tt0204946</t>
  </si>
  <si>
    <t>3cb245f1-7b3a-4c43-83a3-66c1fe8e71fd</t>
  </si>
  <si>
    <t>Pride &amp; Prejudice</t>
  </si>
  <si>
    <t>tt0414387</t>
  </si>
  <si>
    <t>3cbe16ab-9402-4851-be97-70719e0e1bcc</t>
  </si>
  <si>
    <t>X-Men: First Class</t>
  </si>
  <si>
    <t>tt1270798</t>
  </si>
  <si>
    <t>3cc82c42-4859-4fef-aff0-760291acdc54</t>
  </si>
  <si>
    <t>Red Eye</t>
  </si>
  <si>
    <t>tt0421239</t>
  </si>
  <si>
    <t>3cdce83b-4ced-46c7-b8f0-bde4b259cd78</t>
  </si>
  <si>
    <t>Casino Royale</t>
  </si>
  <si>
    <t>tt0381061</t>
  </si>
  <si>
    <t>3ce1ab6f-0e27-4bb9-954e-011454796baa</t>
  </si>
  <si>
    <t>Top Gun</t>
  </si>
  <si>
    <t>tt0092099</t>
  </si>
  <si>
    <t>3ce1d2a3-80f7-431f-88d1-f7711919fc2a</t>
  </si>
  <si>
    <t>The Ballad of Cable Hogue</t>
  </si>
  <si>
    <t>tt0065446</t>
  </si>
  <si>
    <t>3cf09c68-6341-4f78-b1e0-007fc69b3318</t>
  </si>
  <si>
    <t>Amistad</t>
  </si>
  <si>
    <t>tt0118607</t>
  </si>
  <si>
    <t>3cf66b74-9e7a-43fb-b708-a62117ccdbe4</t>
  </si>
  <si>
    <t>Croc</t>
  </si>
  <si>
    <t>tt1127177</t>
  </si>
  <si>
    <t>3d25b5e1-0141-4ca7-a043-a02b6ad18d78</t>
  </si>
  <si>
    <t>Amityville 1992: It's About Time</t>
  </si>
  <si>
    <t>tt0103678</t>
  </si>
  <si>
    <t>3d41c138-ba8f-4b37-9f0d-36135bfca1d5</t>
  </si>
  <si>
    <t>Blade</t>
  </si>
  <si>
    <t>tt0120611</t>
  </si>
  <si>
    <t>3d63d45b-53ee-4004-a528-33df366b73b7</t>
  </si>
  <si>
    <t>Mr. Smith Goes to Washington</t>
  </si>
  <si>
    <t>tt0031679</t>
  </si>
  <si>
    <t>3d7411ce-d9aa-4bdf-ab66-18d01714c562</t>
  </si>
  <si>
    <t>Rope</t>
  </si>
  <si>
    <t>tt0040746</t>
  </si>
  <si>
    <t>3d9f9e78-6066-4bb0-80f2-b7dbc2bc5138</t>
  </si>
  <si>
    <t>Iron Man 3</t>
  </si>
  <si>
    <t>tt1300854</t>
  </si>
  <si>
    <t>3dc5eb0a-c90f-4876-896e-1999700f02c1</t>
  </si>
  <si>
    <t>Quantum of Solace</t>
  </si>
  <si>
    <t>tt0830515</t>
  </si>
  <si>
    <t>3dd706ce-5b18-40a5-a234-69217e1a13d5</t>
  </si>
  <si>
    <t>Thor: Ragnarok</t>
  </si>
  <si>
    <t>tt3501632</t>
  </si>
  <si>
    <t>3dd9ca77-024d-4c42-8393-c37907e26b11</t>
  </si>
  <si>
    <t>The Brides of Dracula</t>
  </si>
  <si>
    <t>tt0053677</t>
  </si>
  <si>
    <t>3e093407-c1ee-4835-835c-cb4165c2d1d3</t>
  </si>
  <si>
    <t>The Ring</t>
  </si>
  <si>
    <t>tt0298130</t>
  </si>
  <si>
    <t>3e111328-2db3-4252-a058-7fbc612eb829</t>
  </si>
  <si>
    <t>Pineapple Express</t>
  </si>
  <si>
    <t>tt0910936</t>
  </si>
  <si>
    <t>3e42abf2-f5d2-4ff4-a1ca-fa53ea81382c</t>
  </si>
  <si>
    <t>The Descent</t>
  </si>
  <si>
    <t>tt0435625</t>
  </si>
  <si>
    <t>3e4a526e-9e06-4782-b348-508457374816</t>
  </si>
  <si>
    <t>John Wick</t>
  </si>
  <si>
    <t>tt2911666</t>
  </si>
  <si>
    <t>3e708bd5-0403-4392-8989-2d6da70ba4e4</t>
  </si>
  <si>
    <t>Foreign Correspondent</t>
  </si>
  <si>
    <t>tt0032484</t>
  </si>
  <si>
    <t>3e822899-62e6-4102-a119-8c3823502d08</t>
  </si>
  <si>
    <t>Ready Player One</t>
  </si>
  <si>
    <t>tt1677720</t>
  </si>
  <si>
    <t>3e98e665-6ce1-40f7-b571-8fb9e8979364</t>
  </si>
  <si>
    <t>Lara Croft: Tomb Raider</t>
  </si>
  <si>
    <t>tt0146316</t>
  </si>
  <si>
    <t>3eea317b-1ccc-4d99-9100-010411446bb3</t>
  </si>
  <si>
    <t>The Cowboys</t>
  </si>
  <si>
    <t>tt0068421</t>
  </si>
  <si>
    <t>3f1dfc7b-4cb0-4883-8ad9-95622443b83f</t>
  </si>
  <si>
    <t>Battle for the Planet of the Apes</t>
  </si>
  <si>
    <t>tt0069768</t>
  </si>
  <si>
    <t>3f70ca20-1a65-4a5f-ba8e-9864920ede77</t>
  </si>
  <si>
    <t>Excalibur</t>
  </si>
  <si>
    <t>tt0082348</t>
  </si>
  <si>
    <t>3f814f76-7a5b-4145-a008-442fe4298af7</t>
  </si>
  <si>
    <t>One from the Heart</t>
  </si>
  <si>
    <t>tt0084445</t>
  </si>
  <si>
    <t>3f83f3f7-7c9b-446a-8068-6acfbe4c754d</t>
  </si>
  <si>
    <t>Twelfth Night</t>
  </si>
  <si>
    <t>tt0117991</t>
  </si>
  <si>
    <t>3f91c5f8-3e1e-4c28-88d6-43f0c9521100</t>
  </si>
  <si>
    <t>Escape from the Planet of the Apes</t>
  </si>
  <si>
    <t>tt0067065</t>
  </si>
  <si>
    <t>3fa88463-af4d-4276-94c9-1e7271a099df</t>
  </si>
  <si>
    <t>Judge Dredd</t>
  </si>
  <si>
    <t>tt0113492</t>
  </si>
  <si>
    <t>3fb222ef-c269-434a-9a51-8b2f16d6d335</t>
  </si>
  <si>
    <t>Titanic</t>
  </si>
  <si>
    <t>tt0120338</t>
  </si>
  <si>
    <t>3fbf3da7-7cee-498b-a700-8a47ed3521dc</t>
  </si>
  <si>
    <t>The Usual Suspects</t>
  </si>
  <si>
    <t>tt0114814</t>
  </si>
  <si>
    <t>3fe2b93d-5ef2-4cb9-b6cc-b5200037928d</t>
  </si>
  <si>
    <t>The Worst Person in the World</t>
  </si>
  <si>
    <t>tt10370710</t>
  </si>
  <si>
    <t>3fe46d34-0de0-48c2-85dc-17cf0bda73d7</t>
  </si>
  <si>
    <t>Halloween 5: The Revenge of Michael Myers</t>
  </si>
  <si>
    <t>tt0097474</t>
  </si>
  <si>
    <t>40170bb4-a677-46b7-a1b9-ceadfaf12d5e</t>
  </si>
  <si>
    <t>Purple Rain</t>
  </si>
  <si>
    <t>tt0087957</t>
  </si>
  <si>
    <t>40202e9a-b188-42ac-97da-c8ac86dc273c</t>
  </si>
  <si>
    <t>Unsane</t>
  </si>
  <si>
    <t>tt7153766</t>
  </si>
  <si>
    <t>403e5092-e2a3-46db-b6ac-c1e4ffcd7cd9</t>
  </si>
  <si>
    <t>Summer of Soul (...Or, When the Revolution Could Not Be Televised)</t>
  </si>
  <si>
    <t>tt11422728</t>
  </si>
  <si>
    <t>404d6a21-0942-403a-b8d9-9f5137def761</t>
  </si>
  <si>
    <t>The Paperboy</t>
  </si>
  <si>
    <t>tt1496422</t>
  </si>
  <si>
    <t>404ff80f-b64e-4c33-942d-c40e59e53430</t>
  </si>
  <si>
    <t>The Net</t>
  </si>
  <si>
    <t>tt0113957</t>
  </si>
  <si>
    <t>4057a64f-17cc-4eda-9d98-1e07b60522c5</t>
  </si>
  <si>
    <t>Tombstone</t>
  </si>
  <si>
    <t>tt0108358</t>
  </si>
  <si>
    <t>4073cc60-35f7-4863-8ecb-5966587e5074</t>
  </si>
  <si>
    <t>Black Sheep</t>
  </si>
  <si>
    <t>tt0115697</t>
  </si>
  <si>
    <t>407a56aa-811d-4166-94e5-8bbd9e418449</t>
  </si>
  <si>
    <t>Multiple Maniacs</t>
  </si>
  <si>
    <t>tt0067454</t>
  </si>
  <si>
    <t>408511cb-0010-4a52-b23e-9a0d2af05be9</t>
  </si>
  <si>
    <t>The Omega Man</t>
  </si>
  <si>
    <t>tt0067525</t>
  </si>
  <si>
    <t>40c3ff8b-5567-42cb-8be2-eea0684927b7</t>
  </si>
  <si>
    <t>92 in the Shade</t>
  </si>
  <si>
    <t>tt0072594</t>
  </si>
  <si>
    <t>40d9c30e-fa2a-4a49-a3f6-4384b656394e</t>
  </si>
  <si>
    <t>Law of Desire</t>
  </si>
  <si>
    <t>tt0093412</t>
  </si>
  <si>
    <t>40e03d52-b3a0-49e9-a02a-e6609cd09bf3</t>
  </si>
  <si>
    <t>The Brother from Another Planet</t>
  </si>
  <si>
    <t>tt0087004</t>
  </si>
  <si>
    <t>41036610-5a4b-4f92-822c-d936622c3cde</t>
  </si>
  <si>
    <t>Splendor in the Grass</t>
  </si>
  <si>
    <t>tt0055471</t>
  </si>
  <si>
    <t>410719a4-8957-40fb-b3b0-a7aa0e232a67</t>
  </si>
  <si>
    <t>Paris Is Burning</t>
  </si>
  <si>
    <t>tt0100332</t>
  </si>
  <si>
    <t>411302f7-2cec-4f00-ad3b-0f61515ce8a5</t>
  </si>
  <si>
    <t>The Times of Harvey Milk</t>
  </si>
  <si>
    <t>tt0088275</t>
  </si>
  <si>
    <t>41478eea-2ca6-4ebd-815f-eec8a29c33ec</t>
  </si>
  <si>
    <t>Rocky II</t>
  </si>
  <si>
    <t>tt0079817</t>
  </si>
  <si>
    <t>415f8286-11cf-4906-84b8-55fea7e323ae</t>
  </si>
  <si>
    <t>Passing</t>
  </si>
  <si>
    <t>tt8893974</t>
  </si>
  <si>
    <t>4178ee40-34a5-48dd-a22e-ff75634960c5</t>
  </si>
  <si>
    <t>The Princess Bride</t>
  </si>
  <si>
    <t>tt0093779</t>
  </si>
  <si>
    <t>4191079f-166e-4f5e-a6f5-d0984658ac3c</t>
  </si>
  <si>
    <t>In the Mood for Love</t>
  </si>
  <si>
    <t>tt0118694</t>
  </si>
  <si>
    <t>419d8a59-4a10-4152-895b-20533ae44686</t>
  </si>
  <si>
    <t>The Lord of the Rings</t>
  </si>
  <si>
    <t>tt0077869</t>
  </si>
  <si>
    <t>41a5754c-82f2-4bec-83e2-6d4e5f3e55c8</t>
  </si>
  <si>
    <t>The Bride of Frankenstein</t>
  </si>
  <si>
    <t>tt13249084</t>
  </si>
  <si>
    <t>41cec915-8ac2-4f71-a793-6419fe35c9c9</t>
  </si>
  <si>
    <t>Shoot the Piano Player</t>
  </si>
  <si>
    <t>tt0054389</t>
  </si>
  <si>
    <t>41e851e8-57ab-482f-b74f-1cb4c0903149</t>
  </si>
  <si>
    <t>Hedwig and the Angry Inch</t>
  </si>
  <si>
    <t>tt0248845</t>
  </si>
  <si>
    <t>42003ab3-a285-4e71-98f3-841b62fb0d2a</t>
  </si>
  <si>
    <t>Collective</t>
  </si>
  <si>
    <t>tt10706602</t>
  </si>
  <si>
    <t>42033f01-e686-40cd-9baf-12ba32838881</t>
  </si>
  <si>
    <t>Big Trouble in Little China</t>
  </si>
  <si>
    <t>tt0090728</t>
  </si>
  <si>
    <t>4208fc7b-3f1d-4d04-a4f9-5f7b0fa0dcb4</t>
  </si>
  <si>
    <t>Stuck</t>
  </si>
  <si>
    <t>tt0758786</t>
  </si>
  <si>
    <t>42119d3b-9176-46e9-9144-d19f9437eeaf</t>
  </si>
  <si>
    <t>The Last of Sheila</t>
  </si>
  <si>
    <t>tt0070291</t>
  </si>
  <si>
    <t>42136492-a920-4077-8b16-c876a6e8cc6f</t>
  </si>
  <si>
    <t>Ip Man 4: The Finale</t>
  </si>
  <si>
    <t>tt2076298</t>
  </si>
  <si>
    <t>422b5eac-6df4-4e57-93aa-a3a3be128476</t>
  </si>
  <si>
    <t>The Trouble with Harry</t>
  </si>
  <si>
    <t>tt0048750</t>
  </si>
  <si>
    <t>422fc058-44e2-4df8-88ee-89a39cd69132</t>
  </si>
  <si>
    <t>Winter's Child</t>
  </si>
  <si>
    <t>tt0097278</t>
  </si>
  <si>
    <t>4283c9ff-781d-4a15-bf05-eda0327cfd13</t>
  </si>
  <si>
    <t>Planet of the Apes</t>
  </si>
  <si>
    <t>tt0063442</t>
  </si>
  <si>
    <t>42923916-8386-4d67-b080-1f2a547bb885</t>
  </si>
  <si>
    <t>Humpday</t>
  </si>
  <si>
    <t>tt1334537</t>
  </si>
  <si>
    <t>42a9b3da-57fa-4a4d-8e73-1a9c44b0c7b2</t>
  </si>
  <si>
    <t>Eye of the Beholder</t>
  </si>
  <si>
    <t>tt0120662</t>
  </si>
  <si>
    <t>42b11a5c-9434-42ad-a462-a8e06a395cc2</t>
  </si>
  <si>
    <t>Look Who's Talking</t>
  </si>
  <si>
    <t>tt0097778</t>
  </si>
  <si>
    <t>42bd7f7e-73b9-431f-9442-50711a94d1a0</t>
  </si>
  <si>
    <t>One Christmas Eve</t>
  </si>
  <si>
    <t>tt3725224</t>
  </si>
  <si>
    <t>42c5b84b-2b31-4322-92d4-6ed61e470558</t>
  </si>
  <si>
    <t>Persepolis</t>
  </si>
  <si>
    <t>tt0808417</t>
  </si>
  <si>
    <t>42d15b68-f5df-45bc-a8e7-38c32bee5451</t>
  </si>
  <si>
    <t>The Limey</t>
  </si>
  <si>
    <t>tt0165854</t>
  </si>
  <si>
    <t>42e36763-da4c-40e6-9b79-061e85cf3b05</t>
  </si>
  <si>
    <t>City of Angels</t>
  </si>
  <si>
    <t>tt0120632</t>
  </si>
  <si>
    <t>430d53ea-b301-4fc7-b7a3-fcd5c68fe566</t>
  </si>
  <si>
    <t>Silence</t>
  </si>
  <si>
    <t>tt0490215</t>
  </si>
  <si>
    <t>435f5b8b-4f9f-4170-a074-610c206925df</t>
  </si>
  <si>
    <t>Three Amigos!</t>
  </si>
  <si>
    <t>tt0092086</t>
  </si>
  <si>
    <t>438c13a9-a352-4a73-8430-6d2e68c6f759</t>
  </si>
  <si>
    <t>The Aviator</t>
  </si>
  <si>
    <t>tt0338751</t>
  </si>
  <si>
    <t>438e370f-ddc8-4927-81c1-70fb49390473</t>
  </si>
  <si>
    <t>The Invisible Man</t>
  </si>
  <si>
    <t>tt1051906</t>
  </si>
  <si>
    <t>4399208b-7912-46cc-a8bf-fd58e5fd8e3f</t>
  </si>
  <si>
    <t>Mad Max</t>
  </si>
  <si>
    <t>tt0079501</t>
  </si>
  <si>
    <t>43d57e47-3249-4909-9502-1ce571471152</t>
  </si>
  <si>
    <t>Raw</t>
  </si>
  <si>
    <t>tt4954522</t>
  </si>
  <si>
    <t>43e2fd62-d39e-47ae-b413-9505535d1042</t>
  </si>
  <si>
    <t>The Souvenir: Part II</t>
  </si>
  <si>
    <t>tt6992978</t>
  </si>
  <si>
    <t>43fc7d3b-0230-4aed-89b1-18a513fa8abe</t>
  </si>
  <si>
    <t>The Palm Beach Story</t>
  </si>
  <si>
    <t>tt0035169</t>
  </si>
  <si>
    <t>4400cd6e-6ddc-4645-b9ea-041edc8fce2e</t>
  </si>
  <si>
    <t>Lawrence of Arabia</t>
  </si>
  <si>
    <t>tt0056172</t>
  </si>
  <si>
    <t>44243c8b-2636-470c-82b7-3528941a72f8</t>
  </si>
  <si>
    <t>Broadcast News</t>
  </si>
  <si>
    <t>tt0092699</t>
  </si>
  <si>
    <t>4455b3e0-4ae3-4d7c-a624-5373f282a36a</t>
  </si>
  <si>
    <t>Akira</t>
  </si>
  <si>
    <t>tt0094625</t>
  </si>
  <si>
    <t>445d689b-6e57-4161-91ae-25880c3be8cd</t>
  </si>
  <si>
    <t>Paper Moon</t>
  </si>
  <si>
    <t>tt0070510</t>
  </si>
  <si>
    <t>446d7c06-c94d-4496-b23f-665ddb503ac0</t>
  </si>
  <si>
    <t>The Whole Nine Yards</t>
  </si>
  <si>
    <t>tt0190138</t>
  </si>
  <si>
    <t>4472c78b-ffde-44fb-90ad-73b465c7b317</t>
  </si>
  <si>
    <t>The Log</t>
  </si>
  <si>
    <t>tt0211286</t>
  </si>
  <si>
    <t>4484cffa-878a-4b6d-8c01-6848cbd18f87</t>
  </si>
  <si>
    <t>Movie 43</t>
  </si>
  <si>
    <t>tt1333125</t>
  </si>
  <si>
    <t>448c5f0c-83c4-401e-9189-1f29447f57d8</t>
  </si>
  <si>
    <t>Wasp Network</t>
  </si>
  <si>
    <t>tt6760876</t>
  </si>
  <si>
    <t>44ab78db-34bf-4a21-9897-32c56722eb59</t>
  </si>
  <si>
    <t>The Nun's Story</t>
  </si>
  <si>
    <t>tt0053131</t>
  </si>
  <si>
    <t>44b20d10-8377-4d05-bb3e-5aa0a1d59852</t>
  </si>
  <si>
    <t>Platoon</t>
  </si>
  <si>
    <t>tt0091763</t>
  </si>
  <si>
    <t>44c3dec9-144d-45d4-8a5e-299e9046f2ca</t>
  </si>
  <si>
    <t>Batman</t>
  </si>
  <si>
    <t>tt0059968</t>
  </si>
  <si>
    <t>44c9763c-82c4-4f2f-9809-2bd00ce6ef62</t>
  </si>
  <si>
    <t>The Roaring Twenties</t>
  </si>
  <si>
    <t>tt0031867</t>
  </si>
  <si>
    <t>44cc7f79-18fc-4232-8dec-dc2dc4a4d100</t>
  </si>
  <si>
    <t>Reefer Madness: The Movie Musical</t>
  </si>
  <si>
    <t>tt0404364</t>
  </si>
  <si>
    <t>44fb5de6-6a35-4b5e-a740-e3dfa70f5e75</t>
  </si>
  <si>
    <t>The Damned</t>
  </si>
  <si>
    <t>tt0056576</t>
  </si>
  <si>
    <t>45002546-b424-415f-8356-ad70152d3211</t>
  </si>
  <si>
    <t>Tigers Are Not Afraid</t>
  </si>
  <si>
    <t>tt27566554</t>
  </si>
  <si>
    <t>451d4096-9328-4d62-bc8a-55d537343a3a</t>
  </si>
  <si>
    <t>I Married a Strange Person!</t>
  </si>
  <si>
    <t>tt0119346</t>
  </si>
  <si>
    <t>452b83d4-fed1-4a94-9ada-db5f6a973632</t>
  </si>
  <si>
    <t>The Tin Drum</t>
  </si>
  <si>
    <t>tt0078875</t>
  </si>
  <si>
    <t>455ddaf8-dad3-45a9-ba78-d76493dcf446</t>
  </si>
  <si>
    <t>Cars 3</t>
  </si>
  <si>
    <t>tt3606752</t>
  </si>
  <si>
    <t>45655fbe-26eb-4bb5-930a-694dac94e809</t>
  </si>
  <si>
    <t>Scream</t>
  </si>
  <si>
    <t>tt11245972</t>
  </si>
  <si>
    <t>4573dbf0-a017-44c9-b921-a1a725b394e3</t>
  </si>
  <si>
    <t>Jack and Jill</t>
  </si>
  <si>
    <t>tt0810913</t>
  </si>
  <si>
    <t>4594ad69-f865-4ff2-8e45-840b0d1e355e</t>
  </si>
  <si>
    <t>Bambi</t>
  </si>
  <si>
    <t>tt0034492</t>
  </si>
  <si>
    <t>4594be72-9869-48b3-8299-4f521f45e290</t>
  </si>
  <si>
    <t>Sin City</t>
  </si>
  <si>
    <t>tt0401792</t>
  </si>
  <si>
    <t>45a9f710-f94a-43f0-9171-4e59d9f6974b</t>
  </si>
  <si>
    <t>Vertigo</t>
  </si>
  <si>
    <t>tt0052357</t>
  </si>
  <si>
    <t>45afe719-3477-475a-81ed-caec31ee575c</t>
  </si>
  <si>
    <t>Junior Bonner</t>
  </si>
  <si>
    <t>tt0068786</t>
  </si>
  <si>
    <t>45db9f9c-f425-413f-ab40-d2bd9e8bb8a6</t>
  </si>
  <si>
    <t>Jules</t>
  </si>
  <si>
    <t>tt15428940</t>
  </si>
  <si>
    <t>460a788a-f635-4418-8eda-162ba62a44b8</t>
  </si>
  <si>
    <t>The 400 Blows</t>
  </si>
  <si>
    <t>tt0053198</t>
  </si>
  <si>
    <t>46333d29-43a9-47d6-943e-7ec2c475c45b</t>
  </si>
  <si>
    <t>Raising Arizona</t>
  </si>
  <si>
    <t>tt0093822</t>
  </si>
  <si>
    <t>464d8075-49cf-432f-9c9f-8f78cdc32b25</t>
  </si>
  <si>
    <t>Sorry to Bother You</t>
  </si>
  <si>
    <t>tt5688932</t>
  </si>
  <si>
    <t>466bcf11-dd95-4d11-8cde-9950da0a79ce</t>
  </si>
  <si>
    <t>Teenage Mutant Ninja Turtles</t>
  </si>
  <si>
    <t>tt0100758</t>
  </si>
  <si>
    <t>46745aa9-6f8e-4080-af5c-8e2a0cb69a94</t>
  </si>
  <si>
    <t>The Chamber</t>
  </si>
  <si>
    <t>tt0115862</t>
  </si>
  <si>
    <t>46af0c51-df4c-467b-8428-1a79fa23c972</t>
  </si>
  <si>
    <t>Deadly Blessing</t>
  </si>
  <si>
    <t>tt0082245</t>
  </si>
  <si>
    <t>46b20baa-e913-4920-a512-abb605bf026b</t>
  </si>
  <si>
    <t>Tron</t>
  </si>
  <si>
    <t>tt0084827</t>
  </si>
  <si>
    <t>46f720ec-31c4-4a60-97d0-18a5f0fbed90</t>
  </si>
  <si>
    <t>Shakespeare-Wallah</t>
  </si>
  <si>
    <t>tt0059709</t>
  </si>
  <si>
    <t>471c108f-8a32-4e4b-95f5-9dab0e476545</t>
  </si>
  <si>
    <t>Silkwood</t>
  </si>
  <si>
    <t>tt0086312</t>
  </si>
  <si>
    <t>4725346d-cbdd-4884-a134-8b4c9de02e80</t>
  </si>
  <si>
    <t>Goldstone</t>
  </si>
  <si>
    <t>tt4911996</t>
  </si>
  <si>
    <t>4736f68b-3b08-4ae4-81d4-4c72b9fb1f2f</t>
  </si>
  <si>
    <t>The Jericho Mile</t>
  </si>
  <si>
    <t>tt0079366</t>
  </si>
  <si>
    <t>475d384b-bc10-481d-bff3-270525a1f5b1</t>
  </si>
  <si>
    <t>Borat Subsequent Moviefilm</t>
  </si>
  <si>
    <t>tt13143964</t>
  </si>
  <si>
    <t>476451e9-afe3-4ac0-bdc2-696e0d87f971</t>
  </si>
  <si>
    <t>Golden Boy</t>
  </si>
  <si>
    <t>tt0031377</t>
  </si>
  <si>
    <t>4766238f-be20-4cc5-98fb-f2378ab4d304</t>
  </si>
  <si>
    <t>THX 1138</t>
  </si>
  <si>
    <t>tt0066434</t>
  </si>
  <si>
    <t>47687ed9-de0f-4135-b0a2-8c188b78b852</t>
  </si>
  <si>
    <t>Da Sweet Blood of Jesus</t>
  </si>
  <si>
    <t>tt3104930</t>
  </si>
  <si>
    <t>47b29204-2c9a-46d2-a844-25a9d875653d</t>
  </si>
  <si>
    <t>The Old Man &amp; the Gun</t>
  </si>
  <si>
    <t>tt2837574</t>
  </si>
  <si>
    <t>47b6923f-da5a-4ff1-95b5-dc9d19e64d62</t>
  </si>
  <si>
    <t>The Princess Diaries</t>
  </si>
  <si>
    <t>tt0247638</t>
  </si>
  <si>
    <t>47e36a26-c01a-4c65-983f-94bee21f00cb</t>
  </si>
  <si>
    <t>Fortress</t>
  </si>
  <si>
    <t>tt0106950</t>
  </si>
  <si>
    <t>47e6b882-d0f0-4b9a-84fc-e54572af5096</t>
  </si>
  <si>
    <t>Child's Play 3</t>
  </si>
  <si>
    <t>tt0103956</t>
  </si>
  <si>
    <t>4828fb45-9a7e-4e19-83cf-4bdbb0d52e67</t>
  </si>
  <si>
    <t>Alice Doesn't Live Here Anymore</t>
  </si>
  <si>
    <t>tt0071115</t>
  </si>
  <si>
    <t>4829c3a9-ba17-49b2-a009-2d5c6f9d1058</t>
  </si>
  <si>
    <t>Minority Report</t>
  </si>
  <si>
    <t>tt0181689</t>
  </si>
  <si>
    <t>4895add5-8d70-4f4a-a6e0-50c11b0eb412</t>
  </si>
  <si>
    <t>Fargo</t>
  </si>
  <si>
    <t>tt2802850</t>
  </si>
  <si>
    <t>48ceac33-d321-4166-99c5-9b7d0adac902</t>
  </si>
  <si>
    <t>Loki</t>
  </si>
  <si>
    <t>tt9140554</t>
  </si>
  <si>
    <t>48f867a3-ce07-415b-9c27-46797c9ee778</t>
  </si>
  <si>
    <t>84C MoPic</t>
  </si>
  <si>
    <t>tt0096744</t>
  </si>
  <si>
    <t>490d7991-430b-448d-bf86-bbcac60e3670</t>
  </si>
  <si>
    <t>tt0905372</t>
  </si>
  <si>
    <t>4939dfa3-8124-4558-a6a7-dfcb817c8865</t>
  </si>
  <si>
    <t>The Lady Vanishes</t>
  </si>
  <si>
    <t>tt0030341</t>
  </si>
  <si>
    <t>49447060-3d2d-4908-ad11-26eb02e9a569</t>
  </si>
  <si>
    <t>Always</t>
  </si>
  <si>
    <t>tt0096794</t>
  </si>
  <si>
    <t>49453a28-d0ba-432b-aa4f-c97c97b25d65</t>
  </si>
  <si>
    <t>Christine</t>
  </si>
  <si>
    <t>tt0085333</t>
  </si>
  <si>
    <t>497ef785-696a-4b86-92f0-762893cfc385</t>
  </si>
  <si>
    <t>Peggy Sue Got Married</t>
  </si>
  <si>
    <t>tt0091738</t>
  </si>
  <si>
    <t>49859242-f6f0-48c1-8195-61979e0867ce</t>
  </si>
  <si>
    <t>We Were Soldiers</t>
  </si>
  <si>
    <t>tt0277434</t>
  </si>
  <si>
    <t>499ecbb2-d020-4b1f-9a46-80c8c626588b</t>
  </si>
  <si>
    <t>Star Trek: The Motion Picture</t>
  </si>
  <si>
    <t>tt0079945</t>
  </si>
  <si>
    <t>49be0a78-8d92-4480-9f43-d6a23ec823f4</t>
  </si>
  <si>
    <t>Asteroid City</t>
  </si>
  <si>
    <t>tt14230388</t>
  </si>
  <si>
    <t>49c5e0ac-482c-42b0-ad6f-21cea2a4bcbb</t>
  </si>
  <si>
    <t>Ingrid Goes West</t>
  </si>
  <si>
    <t>tt5962210</t>
  </si>
  <si>
    <t>49e97529-9403-4864-9f5e-22e2f9212dc7</t>
  </si>
  <si>
    <t>A Quiet Place</t>
  </si>
  <si>
    <t>tt6644200</t>
  </si>
  <si>
    <t>49f25345-c256-4272-bde0-8e862ac40d07</t>
  </si>
  <si>
    <t>Kinsey</t>
  </si>
  <si>
    <t>tt0362269</t>
  </si>
  <si>
    <t>4a4bf906-8209-47f8-b00e-8af5d8d67d92</t>
  </si>
  <si>
    <t>Dr. Strangelove or: How I Learned to Stop Worrying and Love the Bomb</t>
  </si>
  <si>
    <t>tt0057012</t>
  </si>
  <si>
    <t>4a6b0ebe-22c2-410c-b855-9b5b472f4adc</t>
  </si>
  <si>
    <t>Without Limits</t>
  </si>
  <si>
    <t>tt0119934</t>
  </si>
  <si>
    <t>4a9b7864-0e82-4809-8a54-f8999accde2e</t>
  </si>
  <si>
    <t>Stardust</t>
  </si>
  <si>
    <t>tt0486655</t>
  </si>
  <si>
    <t>4b1688b7-e439-4814-861f-f195afe6c201</t>
  </si>
  <si>
    <t>Damsels in Distress</t>
  </si>
  <si>
    <t>tt1667307</t>
  </si>
  <si>
    <t>4b4c051c-02c0-4e85-8a75-ccb9a92222be</t>
  </si>
  <si>
    <t>Man of the West</t>
  </si>
  <si>
    <t>tt0051899</t>
  </si>
  <si>
    <t>4b506815-9395-49f6-a794-0a65c3a98a74</t>
  </si>
  <si>
    <t>Ghost Dog: The Way of the Samurai</t>
  </si>
  <si>
    <t>tt0165798</t>
  </si>
  <si>
    <t>4b6d5905-eb08-4abe-9e1e-2ff6d73145e2</t>
  </si>
  <si>
    <t>21 Jump Street</t>
  </si>
  <si>
    <t>tt1232829</t>
  </si>
  <si>
    <t>4b79a492-215a-4fbd-8ef8-2112f0055586</t>
  </si>
  <si>
    <t>Razorback</t>
  </si>
  <si>
    <t>tt0087981</t>
  </si>
  <si>
    <t>4b84bc56-6cf6-449a-8029-5a59612c9e5e</t>
  </si>
  <si>
    <t>Chungking Express</t>
  </si>
  <si>
    <t>tt0109424</t>
  </si>
  <si>
    <t>4be5c689-56de-4a86-b06f-3b8529980c4c</t>
  </si>
  <si>
    <t>Purple Noon</t>
  </si>
  <si>
    <t>tt0054189</t>
  </si>
  <si>
    <t>4be89d29-efd7-4b3a-80b0-01458b5c1bf6</t>
  </si>
  <si>
    <t>The Spy Who Dumped Me</t>
  </si>
  <si>
    <t>tt6663582</t>
  </si>
  <si>
    <t>4c1180ec-af1b-4752-bfdc-67002cab7c49</t>
  </si>
  <si>
    <t>Ex Libris</t>
  </si>
  <si>
    <t>tt6209282</t>
  </si>
  <si>
    <t>4c2aaf49-f12c-4a44-b1d0-228f83f25ed9</t>
  </si>
  <si>
    <t>The Dead Zone</t>
  </si>
  <si>
    <t>tt0085407</t>
  </si>
  <si>
    <t>4c5a98c9-593d-4587-b641-0eedfc60d36c</t>
  </si>
  <si>
    <t>Eat the Document</t>
  </si>
  <si>
    <t>tt0233629</t>
  </si>
  <si>
    <t>4c76584e-20a8-4cf4-be84-892e86a755e1</t>
  </si>
  <si>
    <t>Something in the Air</t>
  </si>
  <si>
    <t>tt0217960</t>
  </si>
  <si>
    <t>4c864c1e-904c-464a-874b-cb9db3339e5b</t>
  </si>
  <si>
    <t>Ad Astra</t>
  </si>
  <si>
    <t>tt2935510</t>
  </si>
  <si>
    <t>4c92345c-e58f-4fc7-908e-3096576918d8</t>
  </si>
  <si>
    <t>Cloverfield</t>
  </si>
  <si>
    <t>tt1060277</t>
  </si>
  <si>
    <t>4c9f4e94-b8f3-4718-83de-ff8b67ba2113</t>
  </si>
  <si>
    <t>Rambling Rose</t>
  </si>
  <si>
    <t>tt0102753</t>
  </si>
  <si>
    <t>4d412823-a135-42c6-817b-70147c4a238d</t>
  </si>
  <si>
    <t>Dawn of the Dead</t>
  </si>
  <si>
    <t>tt0077402</t>
  </si>
  <si>
    <t>4d475180-b5f8-4bc9-aff4-adb39b42f875</t>
  </si>
  <si>
    <t>The Story of Adele H</t>
  </si>
  <si>
    <t>tt0073114</t>
  </si>
  <si>
    <t>4d52afcb-82aa-406f-ae92-8b6077fbbdd4</t>
  </si>
  <si>
    <t>The Age of Innocence</t>
  </si>
  <si>
    <t>tt0106226</t>
  </si>
  <si>
    <t>4d643ac2-d4db-4912-864b-2232b97b09cf</t>
  </si>
  <si>
    <t>High and Low</t>
  </si>
  <si>
    <t>tt0057565</t>
  </si>
  <si>
    <t>4d6f8c85-a731-404a-bcee-01d9728310ba</t>
  </si>
  <si>
    <t>Pink Flamingos</t>
  </si>
  <si>
    <t>tt0069089</t>
  </si>
  <si>
    <t>4d82bd2f-01a9-4914-9509-a068a023d7d4</t>
  </si>
  <si>
    <t>Minari</t>
  </si>
  <si>
    <t>tt10633456</t>
  </si>
  <si>
    <t>4dbe2be1-d2b5-4918-a040-06a2a8c89127</t>
  </si>
  <si>
    <t>The Believer</t>
  </si>
  <si>
    <t>tt0247199</t>
  </si>
  <si>
    <t>4dce17d7-f044-481b-90e2-df8bcb632a33</t>
  </si>
  <si>
    <t>Josie and the Pussycats</t>
  </si>
  <si>
    <t>tt0236348</t>
  </si>
  <si>
    <t>4df3309e-42c1-4ebd-80ab-9d2a8ad13bd1</t>
  </si>
  <si>
    <t>The Mangler</t>
  </si>
  <si>
    <t>tt0113762</t>
  </si>
  <si>
    <t>4e2602db-b053-41d5-b472-7625b69e613a</t>
  </si>
  <si>
    <t>Othello</t>
  </si>
  <si>
    <t>tt0045251</t>
  </si>
  <si>
    <t>4e47e38e-30f1-4b83-bdee-5330d9f34c61</t>
  </si>
  <si>
    <t>Rising Sun</t>
  </si>
  <si>
    <t>tt0107969</t>
  </si>
  <si>
    <t>4e67a19c-a126-4d78-b4aa-e2fb18ca1101</t>
  </si>
  <si>
    <t>Super Mario Bros.</t>
  </si>
  <si>
    <t>tt0108255</t>
  </si>
  <si>
    <t>4e6dd5e9-53ec-414c-951e-1d135d62e298</t>
  </si>
  <si>
    <t>The Predator</t>
  </si>
  <si>
    <t>tt3829266</t>
  </si>
  <si>
    <t>4e740063-5c83-46d7-bf2b-3c8840f93c02</t>
  </si>
  <si>
    <t>Blazing Saddles</t>
  </si>
  <si>
    <t>tt0071230</t>
  </si>
  <si>
    <t>4e7afe22-91d7-4b49-baa6-888c6e6c12c8</t>
  </si>
  <si>
    <t>Indiana Jones and the Last Crusade</t>
  </si>
  <si>
    <t>tt0097576</t>
  </si>
  <si>
    <t>4e91850a-3237-499f-a95f-8a4104653a1a</t>
  </si>
  <si>
    <t>The Faculty</t>
  </si>
  <si>
    <t>tt0133751</t>
  </si>
  <si>
    <t>4ed3a456-7f68-49b8-846b-63a31d490f2c</t>
  </si>
  <si>
    <t>RoboCop</t>
  </si>
  <si>
    <t>tt0093870</t>
  </si>
  <si>
    <t>4ede4aaa-60b3-42e4-aebf-50320bb28f15</t>
  </si>
  <si>
    <t>Paddington</t>
  </si>
  <si>
    <t>tt1109624</t>
  </si>
  <si>
    <t>4eea9d55-76f2-49d7-b5b9-0dfb0e05aeb4</t>
  </si>
  <si>
    <t>Love &amp; Friendship</t>
  </si>
  <si>
    <t>tt3068194</t>
  </si>
  <si>
    <t>4f0158b9-8a7d-4bc1-baad-9a474d45e4e0</t>
  </si>
  <si>
    <t>X-Men Origins: Wolverine</t>
  </si>
  <si>
    <t>tt0458525</t>
  </si>
  <si>
    <t>4f18b9eb-a009-44ee-a599-5ca4e8a62323</t>
  </si>
  <si>
    <t>Sense and Sensibility</t>
  </si>
  <si>
    <t>tt0114388</t>
  </si>
  <si>
    <t>4f27afcb-ab55-47af-a4af-db3826835065</t>
  </si>
  <si>
    <t>Paris, Texas</t>
  </si>
  <si>
    <t>tt0087884</t>
  </si>
  <si>
    <t>4f2d2f32-692f-486e-9f8a-0afa72926391</t>
  </si>
  <si>
    <t>RRR</t>
  </si>
  <si>
    <t>tt8178634</t>
  </si>
  <si>
    <t>4f3101f3-a58c-4bef-96b4-7a6d1373eb55</t>
  </si>
  <si>
    <t>The Wizard</t>
  </si>
  <si>
    <t>tt0098663</t>
  </si>
  <si>
    <t>4f5e24ae-831a-4d43-9a53-461670dfbcb5</t>
  </si>
  <si>
    <t>Under the Skin</t>
  </si>
  <si>
    <t>tt1441395</t>
  </si>
  <si>
    <t>4f5f6342-efe4-4495-8c31-db5db64c3b0c</t>
  </si>
  <si>
    <t>Black Christmas</t>
  </si>
  <si>
    <t>tt0071222</t>
  </si>
  <si>
    <t>4f85ee72-6acf-4902-86ed-f65bb5c19fff</t>
  </si>
  <si>
    <t>Independence Day</t>
  </si>
  <si>
    <t>tt0116629</t>
  </si>
  <si>
    <t>4f873552-8374-44d8-b777-6ca1f7f27e6a</t>
  </si>
  <si>
    <t>Shutter Island</t>
  </si>
  <si>
    <t>tt1130884</t>
  </si>
  <si>
    <t>4fadf858-83d6-4bac-b801-c008c21507d9</t>
  </si>
  <si>
    <t>The Telephone Book</t>
  </si>
  <si>
    <t>tt0067839</t>
  </si>
  <si>
    <t>4fc3bd03-97b7-472c-a5ed-ba2bc48ad21c</t>
  </si>
  <si>
    <t>Passages</t>
  </si>
  <si>
    <t>tt16252698</t>
  </si>
  <si>
    <t>4fde7dcc-a288-4a51-af01-188e7df2e426</t>
  </si>
  <si>
    <t>Once Upon a Time in America</t>
  </si>
  <si>
    <t>tt0087843</t>
  </si>
  <si>
    <t>5009f474-4b5a-49ae-9044-e2bb3b9a4c70</t>
  </si>
  <si>
    <t>The Last Days of Disco</t>
  </si>
  <si>
    <t>tt0120728</t>
  </si>
  <si>
    <t>500a2d31-6390-491b-b05e-62cfe1e7433f</t>
  </si>
  <si>
    <t>Miami Blues</t>
  </si>
  <si>
    <t>tt0100143</t>
  </si>
  <si>
    <t>5023bd7c-89ac-4e2b-93c7-32de6224b7ee</t>
  </si>
  <si>
    <t>Field of Dreams</t>
  </si>
  <si>
    <t>tt0097351</t>
  </si>
  <si>
    <t>50332ff0-695e-4689-a785-aa6414dae781</t>
  </si>
  <si>
    <t>Star Trek: Nemesis</t>
  </si>
  <si>
    <t>tt0253754</t>
  </si>
  <si>
    <t>503ade7c-1d93-4643-8a85-c63b210e27ca</t>
  </si>
  <si>
    <t>Enchanted</t>
  </si>
  <si>
    <t>tt0461770</t>
  </si>
  <si>
    <t>505402fa-b8e5-4543-8ef6-474e02ddb417</t>
  </si>
  <si>
    <t>Demolition Man</t>
  </si>
  <si>
    <t>tt0106697</t>
  </si>
  <si>
    <t>506da827-7806-49d4-b1d4-6e6aeb161b17</t>
  </si>
  <si>
    <t>Mission: Impossible</t>
  </si>
  <si>
    <t>tt0117060</t>
  </si>
  <si>
    <t>5071183b-fbb7-47e9-a088-872abca16422</t>
  </si>
  <si>
    <t>tt0373883</t>
  </si>
  <si>
    <t>50982dce-710f-4489-82e4-809c2928e629</t>
  </si>
  <si>
    <t>Magic Mike XXL</t>
  </si>
  <si>
    <t>tt2268016</t>
  </si>
  <si>
    <t>50b13e20-1e43-4ce5-8ea2-2095a6de9248</t>
  </si>
  <si>
    <t>Blue Velvet</t>
  </si>
  <si>
    <t>tt0090756</t>
  </si>
  <si>
    <t>50b5037a-60fd-45ff-9180-9bc7bd463df6</t>
  </si>
  <si>
    <t>Guardians of the Galaxy</t>
  </si>
  <si>
    <t>tt2015381</t>
  </si>
  <si>
    <t>50b56f5f-c4b3-4ade-a968-a1a66c49c5ad</t>
  </si>
  <si>
    <t>Paths of Glory</t>
  </si>
  <si>
    <t>tt0050825</t>
  </si>
  <si>
    <t>50b9b44e-aa9e-4ff0-ad04-a82b641fff08</t>
  </si>
  <si>
    <t>Myra Breckinridge</t>
  </si>
  <si>
    <t>tt0066115</t>
  </si>
  <si>
    <t>50dcb151-2b4c-47d7-85ca-5752beb7665c</t>
  </si>
  <si>
    <t>Lady in White</t>
  </si>
  <si>
    <t>tt0095484</t>
  </si>
  <si>
    <t>50ed2753-f335-4c4b-9f67-8db2fa8ed3d7</t>
  </si>
  <si>
    <t>Short Cuts</t>
  </si>
  <si>
    <t>tt0108122</t>
  </si>
  <si>
    <t>50fb9388-898e-46ef-bd07-d255fe7a9f06</t>
  </si>
  <si>
    <t>The Exorcist III</t>
  </si>
  <si>
    <t>tt0099528</t>
  </si>
  <si>
    <t>510ec8c1-4f49-476d-aa17-a3625f57f96e</t>
  </si>
  <si>
    <t>Before Sunrise</t>
  </si>
  <si>
    <t>tt0112471</t>
  </si>
  <si>
    <t>51111f5c-93f6-4758-91ac-62c9988ce51c</t>
  </si>
  <si>
    <t>Django Unchained</t>
  </si>
  <si>
    <t>tt1853728</t>
  </si>
  <si>
    <t>51191ab3-05ac-4dc1-bbd1-2b9adfccc539</t>
  </si>
  <si>
    <t>The Pool</t>
  </si>
  <si>
    <t>tt9128686</t>
  </si>
  <si>
    <t>51229fdb-8dc3-4b1c-b85b-9dc992d5830e</t>
  </si>
  <si>
    <t>tt0078723</t>
  </si>
  <si>
    <t>515e18f7-c41e-4e60-9402-7bf548820360</t>
  </si>
  <si>
    <t>Dancer in the Dark</t>
  </si>
  <si>
    <t>tt0168629</t>
  </si>
  <si>
    <t>515e5147-fc17-497a-9ccb-517f4e089a76</t>
  </si>
  <si>
    <t>Joe Versus the Volcano</t>
  </si>
  <si>
    <t>tt0099892</t>
  </si>
  <si>
    <t>51cf744e-3364-4ed7-b62b-95104cf9fcc1</t>
  </si>
  <si>
    <t>Stage Beauty</t>
  </si>
  <si>
    <t>tt0368658</t>
  </si>
  <si>
    <t>520e22d6-f6ab-4fdd-a81b-b9144d1fd628</t>
  </si>
  <si>
    <t>10 Things I Hate About You</t>
  </si>
  <si>
    <t>tt0147800</t>
  </si>
  <si>
    <t>52556607-b2a6-4542-8f15-ff60ab9b0329</t>
  </si>
  <si>
    <t>Rituals</t>
  </si>
  <si>
    <t>tt0076630</t>
  </si>
  <si>
    <t>526cb80b-99d8-4a16-b787-0ad9cf4ee630</t>
  </si>
  <si>
    <t>Your Sister's Sister</t>
  </si>
  <si>
    <t>tt1742336</t>
  </si>
  <si>
    <t>5285c0b9-d250-4435-83c8-1596975110bb</t>
  </si>
  <si>
    <t>Smooth Talk</t>
  </si>
  <si>
    <t>tt0090037</t>
  </si>
  <si>
    <t>528f89ba-2370-4a21-a4ee-64c5ba5fe5ab</t>
  </si>
  <si>
    <t>Jason Goes to Hell: The Final Friday</t>
  </si>
  <si>
    <t>tt0107254</t>
  </si>
  <si>
    <t>52ac49d8-c51b-42b5-a5fe-07a7d41e70b7</t>
  </si>
  <si>
    <t>Human Nature</t>
  </si>
  <si>
    <t>tt0219822</t>
  </si>
  <si>
    <t>52ac7d79-13f7-4bff-b6d5-6e5efeb45758</t>
  </si>
  <si>
    <t>Dr. T &amp; the Women</t>
  </si>
  <si>
    <t>tt0205271</t>
  </si>
  <si>
    <t>52eacdf5-836a-4696-a8b4-713f23372270</t>
  </si>
  <si>
    <t>Aftersun</t>
  </si>
  <si>
    <t>tt19770238</t>
  </si>
  <si>
    <t>531934bb-8fac-4504-87ab-f81a71e03db0</t>
  </si>
  <si>
    <t>Shadow Kingdom</t>
  </si>
  <si>
    <t>tt15077244</t>
  </si>
  <si>
    <t>531b1fc2-1e99-4449-a605-3132e0e8eb1a</t>
  </si>
  <si>
    <t>The Ten Commandments</t>
  </si>
  <si>
    <t>tt0049833</t>
  </si>
  <si>
    <t>532deb98-d8e7-4b07-8371-1933e3d4e568</t>
  </si>
  <si>
    <t>Pick-up Summer</t>
  </si>
  <si>
    <t>tt0082902</t>
  </si>
  <si>
    <t>5332748d-987d-49db-be86-e079b15300bb</t>
  </si>
  <si>
    <t>Cujo</t>
  </si>
  <si>
    <t>tt0085382</t>
  </si>
  <si>
    <t>5341aa08-cc16-4387-8112-50bd7a14e06c</t>
  </si>
  <si>
    <t>Shall We Dance?</t>
  </si>
  <si>
    <t>tt0117615</t>
  </si>
  <si>
    <t>535c70c2-e42e-418c-9bed-7a0defa7daca</t>
  </si>
  <si>
    <t>Furious 7</t>
  </si>
  <si>
    <t>tt2820852</t>
  </si>
  <si>
    <t>5368d0b1-501d-4cb3-9936-812a4576d561</t>
  </si>
  <si>
    <t>Young and Innocent</t>
  </si>
  <si>
    <t>tt0029811</t>
  </si>
  <si>
    <t>5376e565-846c-4382-a496-ea3832e75b53</t>
  </si>
  <si>
    <t>Autumn Sonata</t>
  </si>
  <si>
    <t>tt0077711</t>
  </si>
  <si>
    <t>53958c8a-2a62-47fe-a526-76d8f8d1194e</t>
  </si>
  <si>
    <t>Poor Things</t>
  </si>
  <si>
    <t>tt14230458</t>
  </si>
  <si>
    <t>53a786cf-6ea2-44f5-9c4b-671b1af282ab</t>
  </si>
  <si>
    <t>No Other Land</t>
  </si>
  <si>
    <t>tt30953759</t>
  </si>
  <si>
    <t>53b2fbdf-1b0b-4a00-baa8-40fbaf5b3575</t>
  </si>
  <si>
    <t>TÃƒÂ¡r</t>
  </si>
  <si>
    <t>tt14444726</t>
  </si>
  <si>
    <t>53b7b674-8dc9-48c6-b547-544b779d1928</t>
  </si>
  <si>
    <t>The Texas Chainsaw Massacre 2</t>
  </si>
  <si>
    <t>tt0092076</t>
  </si>
  <si>
    <t>5400a0ff-ed71-4ad8-b06a-37aff7bc3269</t>
  </si>
  <si>
    <t>Happy Birthday to Me</t>
  </si>
  <si>
    <t>tt0082498</t>
  </si>
  <si>
    <t>54128123-e50a-4517-84f9-b1b1a2ef0753</t>
  </si>
  <si>
    <t>Dumbo</t>
  </si>
  <si>
    <t>tt3861390</t>
  </si>
  <si>
    <t>541842a9-035a-421a-8eb4-a2db26748553</t>
  </si>
  <si>
    <t>The Two Faces of January</t>
  </si>
  <si>
    <t>tt1976000</t>
  </si>
  <si>
    <t>541b5ba5-de95-4014-9d59-fc9da9a39dbd</t>
  </si>
  <si>
    <t>tt8663516</t>
  </si>
  <si>
    <t>542b803a-d394-48be-affc-e2cf86a9de29</t>
  </si>
  <si>
    <t>Thor</t>
  </si>
  <si>
    <t>tt0800369</t>
  </si>
  <si>
    <t>542baa6d-4056-4f90-a873-8486c8b4c22f</t>
  </si>
  <si>
    <t>Double Impact</t>
  </si>
  <si>
    <t>tt0101764</t>
  </si>
  <si>
    <t>5436064c-ad6f-4286-9d21-57aee464dd16</t>
  </si>
  <si>
    <t>I Know Who Killed Me</t>
  </si>
  <si>
    <t>tt0897361</t>
  </si>
  <si>
    <t>5463d034-2616-41ab-9b1e-d8063d8723c4</t>
  </si>
  <si>
    <t>Darkness</t>
  </si>
  <si>
    <t>tt0273517</t>
  </si>
  <si>
    <t>5476af69-9565-4569-af10-79308878cde6</t>
  </si>
  <si>
    <t>Love &amp; Basketball</t>
  </si>
  <si>
    <t>tt0199725</t>
  </si>
  <si>
    <t>54e63875-accd-440d-bf60-4d49b1da4e37</t>
  </si>
  <si>
    <t>The Crying Game</t>
  </si>
  <si>
    <t>tt0104036</t>
  </si>
  <si>
    <t>54f9406e-1e4e-4da8-809a-64ef64ed8cc6</t>
  </si>
  <si>
    <t>Three Kings</t>
  </si>
  <si>
    <t>tt0120188</t>
  </si>
  <si>
    <t>553081b7-d085-4e9f-9957-6afc1a0c57ef</t>
  </si>
  <si>
    <t>Melancholia</t>
  </si>
  <si>
    <t>tt1527186</t>
  </si>
  <si>
    <t>5552aa25-c237-4402-861c-d1d411e39c59</t>
  </si>
  <si>
    <t>Rolling Thunder Revue</t>
  </si>
  <si>
    <t>tt9577852</t>
  </si>
  <si>
    <t>5558ec12-a10b-4a8a-ba67-6958ecd08fc2</t>
  </si>
  <si>
    <t>Hudson Hawk</t>
  </si>
  <si>
    <t>tt0102070</t>
  </si>
  <si>
    <t>559674d1-0348-4a9a-89cf-f2244f04a8ea</t>
  </si>
  <si>
    <t>Drop Dead Gorgeous</t>
  </si>
  <si>
    <t>tt0157503</t>
  </si>
  <si>
    <t>55f3c133-b0d8-4094-a1db-b00ba5b50ef9</t>
  </si>
  <si>
    <t>Taxi Driver</t>
  </si>
  <si>
    <t>tt0075314</t>
  </si>
  <si>
    <t>5642d15e-9def-4177-a1bb-922a0bbb8cb9</t>
  </si>
  <si>
    <t>Lifeforce</t>
  </si>
  <si>
    <t>tt0089489</t>
  </si>
  <si>
    <t>566e5982-6835-4ba7-a8ec-42d2f3fb1b61</t>
  </si>
  <si>
    <t>State Fair</t>
  </si>
  <si>
    <t>tt0038116</t>
  </si>
  <si>
    <t>5675141c-02da-4528-b9b2-f89849785610</t>
  </si>
  <si>
    <t>Attack the Block</t>
  </si>
  <si>
    <t>tt1478964</t>
  </si>
  <si>
    <t>569a01a9-2c23-4bb4-9955-ffe59799f44e</t>
  </si>
  <si>
    <t>Antony and Cleopatra</t>
  </si>
  <si>
    <t>tt0068920</t>
  </si>
  <si>
    <t>56f4a1e3-e803-454c-b003-aa7caf861ff1</t>
  </si>
  <si>
    <t>Predators</t>
  </si>
  <si>
    <t>tt1424381</t>
  </si>
  <si>
    <t>571729af-c852-46e7-bdf4-0809a420feea</t>
  </si>
  <si>
    <t>Disappearing Acts</t>
  </si>
  <si>
    <t>tt0243220</t>
  </si>
  <si>
    <t>571ac3f3-c733-49e7-bc89-27a8a20ebfd0</t>
  </si>
  <si>
    <t>Joe Dirt</t>
  </si>
  <si>
    <t>tt0245686</t>
  </si>
  <si>
    <t>573257d4-ef27-4159-ae3a-a792a37b4f58</t>
  </si>
  <si>
    <t>The Color Purple</t>
  </si>
  <si>
    <t>tt1200263</t>
  </si>
  <si>
    <t>57357937-acfc-479e-a74d-c58a8f80568f</t>
  </si>
  <si>
    <t>Norma Rae</t>
  </si>
  <si>
    <t>tt0079638</t>
  </si>
  <si>
    <t>5745fdb6-2579-4779-a274-218157ead014</t>
  </si>
  <si>
    <t>Jackass Number Two</t>
  </si>
  <si>
    <t>tt0493430</t>
  </si>
  <si>
    <t>574921f8-032b-418a-acb5-171deb321fd7</t>
  </si>
  <si>
    <t>Swept Away</t>
  </si>
  <si>
    <t>tt0073817</t>
  </si>
  <si>
    <t>5758b944-f25b-4a5b-b8e2-06e5c431c9be</t>
  </si>
  <si>
    <t>The Lord of the Rings: The Fellowship of the Ring</t>
  </si>
  <si>
    <t>tt0120737</t>
  </si>
  <si>
    <t>577865a5-4407-4325-ab65-95ba4e26cdd1</t>
  </si>
  <si>
    <t>Bat*21</t>
  </si>
  <si>
    <t>tt0094712</t>
  </si>
  <si>
    <t>5789cf8f-7f4c-4669-9f8c-b97da2c6217f</t>
  </si>
  <si>
    <t>Godzilla vs. Hedorah</t>
  </si>
  <si>
    <t>tt0067148</t>
  </si>
  <si>
    <t>57a1f3c3-af7f-42a1-996c-f2458926ae4c</t>
  </si>
  <si>
    <t>Raiders of the Lost Ark</t>
  </si>
  <si>
    <t>tt0082971</t>
  </si>
  <si>
    <t>57b1d275-c8c5-4d33-b3d3-cc1c169a28e7</t>
  </si>
  <si>
    <t>A Teacher</t>
  </si>
  <si>
    <t>tt10680614</t>
  </si>
  <si>
    <t>57cf9a31-8654-4d3f-b4fa-6a363d9a22e0</t>
  </si>
  <si>
    <t>Hoosiers</t>
  </si>
  <si>
    <t>tt0091217</t>
  </si>
  <si>
    <t>57d513f5-d558-4d10-9e43-f9328ee31086</t>
  </si>
  <si>
    <t>Hearts of Darkness: A Filmmaker's Apocalypse</t>
  </si>
  <si>
    <t>tt0102015</t>
  </si>
  <si>
    <t>585f334d-24cc-4821-bb46-cc7a9f5f5c39</t>
  </si>
  <si>
    <t>Harry &amp; Son</t>
  </si>
  <si>
    <t>tt0087386</t>
  </si>
  <si>
    <t>586462a6-46bd-42a4-a47a-898d88688a00</t>
  </si>
  <si>
    <t>In the Summers</t>
  </si>
  <si>
    <t>tt24805832</t>
  </si>
  <si>
    <t>5886183d-879f-4b29-9af1-4634b4c78c35</t>
  </si>
  <si>
    <t>Eight Men Out</t>
  </si>
  <si>
    <t>tt0095082</t>
  </si>
  <si>
    <t>589e10d6-3b67-4e0c-9b28-94b812133aef</t>
  </si>
  <si>
    <t>Star Wars: Episode VI - Return of the Jedi</t>
  </si>
  <si>
    <t>tt0086190</t>
  </si>
  <si>
    <t>58ad6b65-b946-41a4-b53d-ceb69090963c</t>
  </si>
  <si>
    <t>Notorious</t>
  </si>
  <si>
    <t>tt0038787</t>
  </si>
  <si>
    <t>58ae3d13-2a40-4570-a193-f81657e5aeba</t>
  </si>
  <si>
    <t>Happy Death Day</t>
  </si>
  <si>
    <t>tt5308322</t>
  </si>
  <si>
    <t>58e6c5be-4dc7-4f77-90a1-31a78efa1c44</t>
  </si>
  <si>
    <t>The Cook, the Thief, His Wife &amp; Her Lover</t>
  </si>
  <si>
    <t>tt0097108</t>
  </si>
  <si>
    <t>58eb00bf-e51e-48ab-8838-eaa44bab61d4</t>
  </si>
  <si>
    <t>Thanksgiving</t>
  </si>
  <si>
    <t>tt1448754</t>
  </si>
  <si>
    <t>58f5ef8a-906b-4964-9d2a-5ccf2dedab9f</t>
  </si>
  <si>
    <t>The Shop Around the Corner</t>
  </si>
  <si>
    <t>tt0033045</t>
  </si>
  <si>
    <t>590cfa86-c3d1-4176-ba4b-2dfe1c55ac26</t>
  </si>
  <si>
    <t>That Thing You Do!</t>
  </si>
  <si>
    <t>tt0117887</t>
  </si>
  <si>
    <t>5910576a-5364-4466-905b-c62321843047</t>
  </si>
  <si>
    <t>A Fistful of Dollars</t>
  </si>
  <si>
    <t>tt0058461</t>
  </si>
  <si>
    <t>591d7050-a2a5-4341-978f-c23c4b61b113</t>
  </si>
  <si>
    <t>Solo: A Star Wars Story</t>
  </si>
  <si>
    <t>tt3778644</t>
  </si>
  <si>
    <t>595e40e8-5d6a-44c5-bae0-6d16d705e780</t>
  </si>
  <si>
    <t>Cadet Kelly</t>
  </si>
  <si>
    <t>tt0294425</t>
  </si>
  <si>
    <t>59602e8a-178b-4b80-a3d9-537fb9bd6cfd</t>
  </si>
  <si>
    <t>Looking for Alibrandi</t>
  </si>
  <si>
    <t>tt0217629</t>
  </si>
  <si>
    <t>5976d697-02db-44d4-9b8a-0ba1510764cd</t>
  </si>
  <si>
    <t>Saw 3D</t>
  </si>
  <si>
    <t>tt1477076</t>
  </si>
  <si>
    <t>59c2ce94-9773-40cf-9a7c-c4bc2ca01456</t>
  </si>
  <si>
    <t>What's Love Got to Do with It</t>
  </si>
  <si>
    <t>tt0108551</t>
  </si>
  <si>
    <t>59c8a0eb-c7c6-4bbf-90df-43389aa6aec1</t>
  </si>
  <si>
    <t>The Last Boy Scout</t>
  </si>
  <si>
    <t>tt0102266</t>
  </si>
  <si>
    <t>59db5513-0b74-4218-bfdc-742263848c09</t>
  </si>
  <si>
    <t>Nashville</t>
  </si>
  <si>
    <t>tt2281375</t>
  </si>
  <si>
    <t>59e96d95-a09f-44df-b59a-4ab6de77c8cf</t>
  </si>
  <si>
    <t>Star Trek III: The Search for Spock</t>
  </si>
  <si>
    <t>tt0088170</t>
  </si>
  <si>
    <t>59ef82ca-803e-4871-91cd-fbc78d780e39</t>
  </si>
  <si>
    <t>Rio Bravo</t>
  </si>
  <si>
    <t>tt0053221</t>
  </si>
  <si>
    <t>5a700c6c-7343-46a0-b07f-5e8910920f25</t>
  </si>
  <si>
    <t>Sunset Boulevard</t>
  </si>
  <si>
    <t>tt0043014</t>
  </si>
  <si>
    <t>5a81d37c-7b40-4c32-9d6e-33fb84f90fd4</t>
  </si>
  <si>
    <t>The Rainmaker</t>
  </si>
  <si>
    <t>tt0119978</t>
  </si>
  <si>
    <t>5a9fe815-1e1a-4428-88a6-652ecb36114a</t>
  </si>
  <si>
    <t>Strays</t>
  </si>
  <si>
    <t>tt15153532</t>
  </si>
  <si>
    <t>5aa111bc-e03c-460f-8808-57a62f90fa26</t>
  </si>
  <si>
    <t>Man of Steel</t>
  </si>
  <si>
    <t>tt0770828</t>
  </si>
  <si>
    <t>5ad78bd9-fba1-4ef6-ad78-ee262a532c8e</t>
  </si>
  <si>
    <t>CachÃƒÂ©</t>
  </si>
  <si>
    <t>tt0387898</t>
  </si>
  <si>
    <t>5afaa633-ce2b-46bd-a332-a97de2fdef9e</t>
  </si>
  <si>
    <t>Triangle of Sadness</t>
  </si>
  <si>
    <t>tt7322224</t>
  </si>
  <si>
    <t>5b35ccbe-8099-4db9-afbe-b918bde37bda</t>
  </si>
  <si>
    <t>Basic Instinct</t>
  </si>
  <si>
    <t>tt0103772</t>
  </si>
  <si>
    <t>5b5f9011-edcf-434a-9e31-a2235660ed10</t>
  </si>
  <si>
    <t>The Color of Pomegranates</t>
  </si>
  <si>
    <t>tt0063555</t>
  </si>
  <si>
    <t>5b61e84c-c50a-4159-82de-db2fcd308d12</t>
  </si>
  <si>
    <t>The Last Black Man in San Francisco</t>
  </si>
  <si>
    <t>tt4353250</t>
  </si>
  <si>
    <t>5b656b69-0bc3-4a0c-9f40-32cb09d1d1b1</t>
  </si>
  <si>
    <t>The Zone of Interest</t>
  </si>
  <si>
    <t>tt7160372</t>
  </si>
  <si>
    <t>5ba8f7c2-8599-4354-a99c-ffa7a4df073e</t>
  </si>
  <si>
    <t>Magical Mystery Tour</t>
  </si>
  <si>
    <t>tt0061937</t>
  </si>
  <si>
    <t>5bbb9b6a-5b07-4f5c-85fb-b92f6b43cda2</t>
  </si>
  <si>
    <t>Saw IV</t>
  </si>
  <si>
    <t>tt0890870</t>
  </si>
  <si>
    <t>5bd74636-3dae-4077-b8af-1d7adab307a6</t>
  </si>
  <si>
    <t>Port Authority</t>
  </si>
  <si>
    <t>tt7587282</t>
  </si>
  <si>
    <t>5be30c47-0f3e-41f0-9f7f-fe6d3a4b1e4a</t>
  </si>
  <si>
    <t>Mildred Pierce</t>
  </si>
  <si>
    <t>tt1492030</t>
  </si>
  <si>
    <t>5bfa834e-9793-4b89-8dba-d6a02d55de33</t>
  </si>
  <si>
    <t>Chocolate</t>
  </si>
  <si>
    <t>tt1183252</t>
  </si>
  <si>
    <t>5bfb6de0-426c-45a3-9fbd-45bd9ac39c14</t>
  </si>
  <si>
    <t>Christmas, Again</t>
  </si>
  <si>
    <t>tt3894188</t>
  </si>
  <si>
    <t>5c0bece8-265e-41a8-be7b-7f7c74fcbe2a</t>
  </si>
  <si>
    <t>Brown Sugar</t>
  </si>
  <si>
    <t>tt0297037</t>
  </si>
  <si>
    <t>5c13357b-834a-4424-b3a5-50630b6b11c7</t>
  </si>
  <si>
    <t>My Fair Lady</t>
  </si>
  <si>
    <t>tt0058385</t>
  </si>
  <si>
    <t>5c212ead-4330-41f6-bc26-de35d44ec2ef</t>
  </si>
  <si>
    <t>Mysterious Island</t>
  </si>
  <si>
    <t>tt0055207</t>
  </si>
  <si>
    <t>5c29c1b8-1c14-4b4f-ac4b-fc433db8814f</t>
  </si>
  <si>
    <t>The Big Chill</t>
  </si>
  <si>
    <t>tt0085244</t>
  </si>
  <si>
    <t>5c58ed46-84a6-45e1-86c0-1952c726ba2a</t>
  </si>
  <si>
    <t>Hello Mary Lou: Prom Night II</t>
  </si>
  <si>
    <t>tt0093176</t>
  </si>
  <si>
    <t>5cb85e77-0dec-4094-9e27-861cd323083d</t>
  </si>
  <si>
    <t>Six Degrees of Separation</t>
  </si>
  <si>
    <t>tt0108149</t>
  </si>
  <si>
    <t>5ce4ad45-37bf-43e4-850d-088d3aad048e</t>
  </si>
  <si>
    <t>Jumpin' Jack Flash</t>
  </si>
  <si>
    <t>tt0091306</t>
  </si>
  <si>
    <t>5ce88662-3164-4c39-b0a9-4d611bd418ce</t>
  </si>
  <si>
    <t>Twins of Evil</t>
  </si>
  <si>
    <t>tt0069427</t>
  </si>
  <si>
    <t>5d5c5ced-f8ab-4117-bf94-66f254edecdb</t>
  </si>
  <si>
    <t>Witness</t>
  </si>
  <si>
    <t>tt0090329</t>
  </si>
  <si>
    <t>5dbc93b1-77df-4a4e-85a5-47d207034589</t>
  </si>
  <si>
    <t>The Gift</t>
  </si>
  <si>
    <t>tt4178092</t>
  </si>
  <si>
    <t>5dc5813b-8a87-4159-8f3b-c5b6fab8a85b</t>
  </si>
  <si>
    <t>Newsies</t>
  </si>
  <si>
    <t>tt0104990</t>
  </si>
  <si>
    <t>5dead2be-4af3-422a-a12f-26b11013c22e</t>
  </si>
  <si>
    <t>Goodfellas</t>
  </si>
  <si>
    <t>tt0099685</t>
  </si>
  <si>
    <t>5e00ad12-928b-454e-aa68-d7d4d33b6097</t>
  </si>
  <si>
    <t>tt0363547</t>
  </si>
  <si>
    <t>5e00e3ae-1263-4cf3-a6d8-9465bf35e6ae</t>
  </si>
  <si>
    <t>The Sting</t>
  </si>
  <si>
    <t>tt0070735</t>
  </si>
  <si>
    <t>5e02d4e8-cd40-43e2-93d1-32f24390227c</t>
  </si>
  <si>
    <t>Mank</t>
  </si>
  <si>
    <t>tt10618286</t>
  </si>
  <si>
    <t>5e115b69-73c1-4124-9cb1-179af2e6744a</t>
  </si>
  <si>
    <t>Beneath the Planet of the Apes</t>
  </si>
  <si>
    <t>tt0065462</t>
  </si>
  <si>
    <t>5e16307e-d157-48f6-982e-61530ee1d184</t>
  </si>
  <si>
    <t>Happy as Lazzaro</t>
  </si>
  <si>
    <t>tt6752992</t>
  </si>
  <si>
    <t>5e3d9bdb-9332-4f17-afb6-819ff62b8ef4</t>
  </si>
  <si>
    <t>The Valley of Gwangi</t>
  </si>
  <si>
    <t>tt0065163</t>
  </si>
  <si>
    <t>5e74df81-0597-47f2-8784-179ec1d51035</t>
  </si>
  <si>
    <t>The World Is Not Enough</t>
  </si>
  <si>
    <t>tt0143145</t>
  </si>
  <si>
    <t>5e7ffb23-64f3-44da-8fba-994e1d909387</t>
  </si>
  <si>
    <t>The Devil Inside</t>
  </si>
  <si>
    <t>tt1560985</t>
  </si>
  <si>
    <t>5e831bc7-4c42-459d-b1d4-20ee95ec2378</t>
  </si>
  <si>
    <t>Inside Llewyn Davis</t>
  </si>
  <si>
    <t>tt2042568</t>
  </si>
  <si>
    <t>5e9c477b-dca9-4d97-8bb5-f8ead1a59977</t>
  </si>
  <si>
    <t>The Man Who Loved Women</t>
  </si>
  <si>
    <t>tt0076155</t>
  </si>
  <si>
    <t>5eaa6332-3ec6-4dcb-bbc9-33904b0638ec</t>
  </si>
  <si>
    <t>Tremors II: Aftershocks</t>
  </si>
  <si>
    <t>tt0114720</t>
  </si>
  <si>
    <t>5eba94f0-1a9e-41f2-a482-ea6268d60b78</t>
  </si>
  <si>
    <t>Hey Good Lookin'</t>
  </si>
  <si>
    <t>tt0084070</t>
  </si>
  <si>
    <t>5ee2aeee-b3a7-4e3b-aae5-5d2847e3e068</t>
  </si>
  <si>
    <t>Holiday Heart</t>
  </si>
  <si>
    <t>tt0250425</t>
  </si>
  <si>
    <t>5f0f71b8-63cd-4a2b-a136-92ec60b7f85f</t>
  </si>
  <si>
    <t>FUBAR</t>
  </si>
  <si>
    <t>tt13064902</t>
  </si>
  <si>
    <t>5f5a60a3-e7d5-4d4d-975e-9710d2d96b5a</t>
  </si>
  <si>
    <t>Black Panther</t>
  </si>
  <si>
    <t>tt1825683</t>
  </si>
  <si>
    <t>5f638bff-b4d7-4c0a-adb1-bcf279deaab8</t>
  </si>
  <si>
    <t>Night of the Demons</t>
  </si>
  <si>
    <t>tt0093624</t>
  </si>
  <si>
    <t>5f869d19-488a-4cbf-a188-e03cf71327cd</t>
  </si>
  <si>
    <t>Animal Kingdom</t>
  </si>
  <si>
    <t>tt5574490</t>
  </si>
  <si>
    <t>5faa2982-aa02-4546-834c-42a47187fd33</t>
  </si>
  <si>
    <t>The Scout</t>
  </si>
  <si>
    <t>tt0111094</t>
  </si>
  <si>
    <t>5fddbc8a-e7af-4eee-b57c-fb3e46794244</t>
  </si>
  <si>
    <t>Becoming Jane</t>
  </si>
  <si>
    <t>tt0416508</t>
  </si>
  <si>
    <t>6009152d-7753-44a7-86cd-51d1ff8e90dd</t>
  </si>
  <si>
    <t>Insidious</t>
  </si>
  <si>
    <t>tt1591095</t>
  </si>
  <si>
    <t>6015035b-5c45-41cb-9ab9-1f6bab3df6ec</t>
  </si>
  <si>
    <t>Toni Erdmann</t>
  </si>
  <si>
    <t>tt4048272</t>
  </si>
  <si>
    <t>603a8068-22ff-4a93-b7d1-b8a41af45cba</t>
  </si>
  <si>
    <t>Alligator</t>
  </si>
  <si>
    <t>tt0080354</t>
  </si>
  <si>
    <t>60529a4e-a36e-4a08-b617-5213e50bb186</t>
  </si>
  <si>
    <t>The King of Comedy</t>
  </si>
  <si>
    <t>tt0085794</t>
  </si>
  <si>
    <t>6063beab-f455-4f24-970c-f9db399f7120</t>
  </si>
  <si>
    <t>It's a Wonderful Life</t>
  </si>
  <si>
    <t>tt0038650</t>
  </si>
  <si>
    <t>6065ce1f-77f6-4409-9594-cf26a7b7d8a9</t>
  </si>
  <si>
    <t>Silent House</t>
  </si>
  <si>
    <t>tt1767382</t>
  </si>
  <si>
    <t>606b5486-e282-4c19-a37a-08ba8699fd53</t>
  </si>
  <si>
    <t>Au Revoir les Enfants</t>
  </si>
  <si>
    <t>tt0092593</t>
  </si>
  <si>
    <t>609283b8-18c6-40d7-b214-2f76950079ae</t>
  </si>
  <si>
    <t>Back to the Future Part III</t>
  </si>
  <si>
    <t>tt0099088</t>
  </si>
  <si>
    <t>60e46e5e-c726-4864-9158-edda11fb08c4</t>
  </si>
  <si>
    <t>Sonic the Hedgehog</t>
  </si>
  <si>
    <t>tt3794354</t>
  </si>
  <si>
    <t>61008f75-e12a-4d5b-acf2-ac89381f731c</t>
  </si>
  <si>
    <t>The Red Shoes</t>
  </si>
  <si>
    <t>tt0040725</t>
  </si>
  <si>
    <t>615f92d2-7257-4f26-ba69-6df17160bffc</t>
  </si>
  <si>
    <t>Miracle on 34th Street</t>
  </si>
  <si>
    <t>tt0110527</t>
  </si>
  <si>
    <t>616e229d-cfbb-43a7-9247-2931b0aaf26b</t>
  </si>
  <si>
    <t>The Philadelphia Story</t>
  </si>
  <si>
    <t>tt0032904</t>
  </si>
  <si>
    <t>617c6f70-6dac-42b0-937d-7ca98c49429c</t>
  </si>
  <si>
    <t>Help!</t>
  </si>
  <si>
    <t>tt0059260</t>
  </si>
  <si>
    <t>61ba0c1d-9049-49f0-a1e0-eb5016282b4a</t>
  </si>
  <si>
    <t>Eraserhead</t>
  </si>
  <si>
    <t>tt0074486</t>
  </si>
  <si>
    <t>61cb275d-3e6d-48b0-932f-3c8eee10aad7</t>
  </si>
  <si>
    <t>Life Is Sweet</t>
  </si>
  <si>
    <t>tt0100024</t>
  </si>
  <si>
    <t>61cc7a19-7111-482b-8a4c-c894ec104df9</t>
  </si>
  <si>
    <t>The Prestige</t>
  </si>
  <si>
    <t>tt0482571</t>
  </si>
  <si>
    <t>61eb7f90-ff15-4d0a-a724-0ccabedfa28b</t>
  </si>
  <si>
    <t>Oliver!</t>
  </si>
  <si>
    <t>tt0063385</t>
  </si>
  <si>
    <t>61f82a82-4cc3-4269-b26d-cbc515f11c5e</t>
  </si>
  <si>
    <t>The Merchant of Venice</t>
  </si>
  <si>
    <t>tt0379889</t>
  </si>
  <si>
    <t>62393c6f-f63d-4e38-a634-e125c9f595b9</t>
  </si>
  <si>
    <t>Extremely Loud &amp; Incredibly Close</t>
  </si>
  <si>
    <t>tt0477302</t>
  </si>
  <si>
    <t>626377d2-f19a-4811-8d5c-6e39c1b7ddcc</t>
  </si>
  <si>
    <t>Election</t>
  </si>
  <si>
    <t>tt0126886</t>
  </si>
  <si>
    <t>62818789-71d2-4751-b4f2-bc62a8feb87a</t>
  </si>
  <si>
    <t>Seven Samurai</t>
  </si>
  <si>
    <t>tt0047478</t>
  </si>
  <si>
    <t>62bac87f-8d21-4ec2-a20b-e50b5d0c6f1d</t>
  </si>
  <si>
    <t>Jigsaw</t>
  </si>
  <si>
    <t>tt3348730</t>
  </si>
  <si>
    <t>62ffbc66-59f8-42b9-9191-d10ff7e0fd62</t>
  </si>
  <si>
    <t>Singin' in the Rain</t>
  </si>
  <si>
    <t>tt0045152</t>
  </si>
  <si>
    <t>6301a76d-dc99-448c-bdd2-62282e290fe4</t>
  </si>
  <si>
    <t>American Psycho</t>
  </si>
  <si>
    <t>tt0144084</t>
  </si>
  <si>
    <t>63069a28-b622-4b2f-90b3-9eeb4ab6f39a</t>
  </si>
  <si>
    <t>The Keep</t>
  </si>
  <si>
    <t>tt0085780</t>
  </si>
  <si>
    <t>63233ec1-f214-4c42-a00f-7f5d4c8db80c</t>
  </si>
  <si>
    <t>A Christmas Tale</t>
  </si>
  <si>
    <t>tt0993789</t>
  </si>
  <si>
    <t>63307f26-2906-4e67-905c-6de3606c4832</t>
  </si>
  <si>
    <t>Friday the 13th: The Final Chapter</t>
  </si>
  <si>
    <t>tt0087298</t>
  </si>
  <si>
    <t>636028df-4b12-42e5-b6fb-d76cd958ce92</t>
  </si>
  <si>
    <t>tt0450385</t>
  </si>
  <si>
    <t>637302d5-4db2-4215-a2c6-8f3241c0b544</t>
  </si>
  <si>
    <t>Professor Marston &amp; the Wonder Women</t>
  </si>
  <si>
    <t>tt6133130</t>
  </si>
  <si>
    <t>63809b6a-6487-44f5-a44f-9ee2bd4cc014</t>
  </si>
  <si>
    <t>National Velvet</t>
  </si>
  <si>
    <t>tt0037120</t>
  </si>
  <si>
    <t>63d42830-2956-40e1-bb2c-996413523e97</t>
  </si>
  <si>
    <t>REC</t>
  </si>
  <si>
    <t>tt1038988</t>
  </si>
  <si>
    <t>63e9fb2f-4522-42eb-9a07-027b00364cca</t>
  </si>
  <si>
    <t>Macbeth</t>
  </si>
  <si>
    <t>tt0067372</t>
  </si>
  <si>
    <t>6411766e-7512-4f09-9abb-8822840bcd55</t>
  </si>
  <si>
    <t>Young Frankenstein</t>
  </si>
  <si>
    <t>tt0072431</t>
  </si>
  <si>
    <t>643335cd-a035-4637-8d8f-4bc98832707e</t>
  </si>
  <si>
    <t>McCabe &amp; Mrs. Miller</t>
  </si>
  <si>
    <t>tt0067411</t>
  </si>
  <si>
    <t>64396007-00c3-45df-a8a1-4faeefbba179</t>
  </si>
  <si>
    <t>Late August, Early September</t>
  </si>
  <si>
    <t>tt0167925</t>
  </si>
  <si>
    <t>6443397e-ff20-4576-b689-5addc0dcacfa</t>
  </si>
  <si>
    <t>The Fast and the Furious: Tokyo Drift</t>
  </si>
  <si>
    <t>tt0463985</t>
  </si>
  <si>
    <t>644ed7dc-69c8-44c0-9bbf-7a5e05b550dd</t>
  </si>
  <si>
    <t>Snake Eyes</t>
  </si>
  <si>
    <t>tt8404256</t>
  </si>
  <si>
    <t>64570465-91f0-48be-b321-0602bde37d47</t>
  </si>
  <si>
    <t>Die Another Day</t>
  </si>
  <si>
    <t>tt0246460</t>
  </si>
  <si>
    <t>645824af-7e69-42ee-b8ad-7376c99a28cd</t>
  </si>
  <si>
    <t>Below</t>
  </si>
  <si>
    <t>tt0276816</t>
  </si>
  <si>
    <t>645ae814-30bb-4562-b4a9-0d70ddcce681</t>
  </si>
  <si>
    <t>The Manchurian Candidate</t>
  </si>
  <si>
    <t>tt0056218</t>
  </si>
  <si>
    <t>64628f6d-932c-4b06-bbe0-cb52393570f5</t>
  </si>
  <si>
    <t>Widows</t>
  </si>
  <si>
    <t>tt4218572</t>
  </si>
  <si>
    <t>646c4cd0-9169-437d-987c-ed9c468ad08e</t>
  </si>
  <si>
    <t>Runaway</t>
  </si>
  <si>
    <t>tt0088024</t>
  </si>
  <si>
    <t>648479dd-0f50-4360-a9e3-8b44faab1269</t>
  </si>
  <si>
    <t>Saw VI</t>
  </si>
  <si>
    <t>tt1233227</t>
  </si>
  <si>
    <t>6491de9d-e6ff-4fb0-b49c-930454de91eb</t>
  </si>
  <si>
    <t>tt0047034</t>
  </si>
  <si>
    <t>64c60182-99bd-4b82-8d1b-9eac7fdcf950</t>
  </si>
  <si>
    <t>Scorpio Rising</t>
  </si>
  <si>
    <t>tt0058555</t>
  </si>
  <si>
    <t>64c7b843-9a4e-4def-9720-5ffd39557f0c</t>
  </si>
  <si>
    <t>Pocahontas</t>
  </si>
  <si>
    <t>tt0114148</t>
  </si>
  <si>
    <t>64c9b6c2-5eaf-4924-be45-d5bcbf77e099</t>
  </si>
  <si>
    <t>Starstruck</t>
  </si>
  <si>
    <t>tt10801368</t>
  </si>
  <si>
    <t>64cdf2bc-28b6-43c6-8c6a-c71acf70aae4</t>
  </si>
  <si>
    <t>Invasion of the Body Snatchers</t>
  </si>
  <si>
    <t>tt0077745</t>
  </si>
  <si>
    <t>6528c98d-e958-499b-857a-9cbd74fd0a49</t>
  </si>
  <si>
    <t>The Wonderful Ice Cream Suit</t>
  </si>
  <si>
    <t>tt0129634</t>
  </si>
  <si>
    <t>656a90ed-fcec-4d93-96e4-b24c094034a3</t>
  </si>
  <si>
    <t>Extreme Close-Up</t>
  </si>
  <si>
    <t>tt0070048</t>
  </si>
  <si>
    <t>658e5800-0f8b-4e8e-8085-bfb935c0e556</t>
  </si>
  <si>
    <t>Lady in the Water</t>
  </si>
  <si>
    <t>tt0452637</t>
  </si>
  <si>
    <t>65b20c9f-d28f-4d2b-8567-f10fc1be252a</t>
  </si>
  <si>
    <t>Howards End</t>
  </si>
  <si>
    <t>tt0104454</t>
  </si>
  <si>
    <t>65bbf879-eaba-460e-b5e4-956e51478831</t>
  </si>
  <si>
    <t>Dawn of the Planet of the Apes</t>
  </si>
  <si>
    <t>tt2103281</t>
  </si>
  <si>
    <t>65c2c850-98df-4814-b14e-664cbeea7bc3</t>
  </si>
  <si>
    <t>The Miracle of Morgan's Creek</t>
  </si>
  <si>
    <t>tt0037077</t>
  </si>
  <si>
    <t>65e0be8d-e7b7-42cf-9195-36219c240632</t>
  </si>
  <si>
    <t>All We Imagine as Light</t>
  </si>
  <si>
    <t>tt32086077</t>
  </si>
  <si>
    <t>660aebae-236c-40d7-ac65-f661736cabab</t>
  </si>
  <si>
    <t>The NeverEnding Story</t>
  </si>
  <si>
    <t>tt0088323</t>
  </si>
  <si>
    <t>663321b0-12d6-416b-9e89-07ca6cc76e12</t>
  </si>
  <si>
    <t>All of Us Strangers</t>
  </si>
  <si>
    <t>tt21192142</t>
  </si>
  <si>
    <t>6643d355-6bba-483c-b4d7-c69e1ad4baf4</t>
  </si>
  <si>
    <t>Rachel Getting Married</t>
  </si>
  <si>
    <t>tt1084950</t>
  </si>
  <si>
    <t>664cb067-b68e-4cc8-9cec-622a46381fdc</t>
  </si>
  <si>
    <t>Bloodsport</t>
  </si>
  <si>
    <t>tt0092675</t>
  </si>
  <si>
    <t>665a5e03-50aa-46c1-9f21-b4be734a5acb</t>
  </si>
  <si>
    <t>The Grey Fox</t>
  </si>
  <si>
    <t>tt0085622</t>
  </si>
  <si>
    <t>6668c011-bfcd-4831-b66a-93bca87de1ed</t>
  </si>
  <si>
    <t>Scary Movie</t>
  </si>
  <si>
    <t>tt0175142</t>
  </si>
  <si>
    <t>666936fc-ef23-4fe4-923e-12ee7f893549</t>
  </si>
  <si>
    <t>Trick 'r Treat</t>
  </si>
  <si>
    <t>tt0862856</t>
  </si>
  <si>
    <t>667a06a0-8231-4202-aff9-04a1420887a0</t>
  </si>
  <si>
    <t>Silent Night, Deadly Night 5: The Toy Maker</t>
  </si>
  <si>
    <t>tt0105410</t>
  </si>
  <si>
    <t>66da540f-e1ba-46ae-b8bc-20444490b621</t>
  </si>
  <si>
    <t>Two for the Road</t>
  </si>
  <si>
    <t>tt0062407</t>
  </si>
  <si>
    <t>66ebeffa-3aaa-4bdc-b25d-592a8ff94881</t>
  </si>
  <si>
    <t>Evil Dead II</t>
  </si>
  <si>
    <t>tt0092991</t>
  </si>
  <si>
    <t>674adb9f-f06a-41cb-ac04-fc0a5a1d001c</t>
  </si>
  <si>
    <t>Bonjour Tristesse</t>
  </si>
  <si>
    <t>tt0051429</t>
  </si>
  <si>
    <t>67684c77-6425-4bb5-91f1-ca945255066e</t>
  </si>
  <si>
    <t>Lost Souls</t>
  </si>
  <si>
    <t>tt0160484</t>
  </si>
  <si>
    <t>67865472-e516-4de2-8b6a-ddb0887b6bcf</t>
  </si>
  <si>
    <t>Center Stage</t>
  </si>
  <si>
    <t>tt0210616</t>
  </si>
  <si>
    <t>67bbae4b-874a-46ac-b076-1c8fe6ad57ee</t>
  </si>
  <si>
    <t>The Old Dark House</t>
  </si>
  <si>
    <t>tt0023293</t>
  </si>
  <si>
    <t>67bc7039-d54b-4dbc-a471-0db2bdd56e33</t>
  </si>
  <si>
    <t>Indiana Jones and the Temple of Doom</t>
  </si>
  <si>
    <t>tt0087469</t>
  </si>
  <si>
    <t>67bf915f-a0cc-4ad8-b037-7adf0ce92315</t>
  </si>
  <si>
    <t>Onward</t>
  </si>
  <si>
    <t>tt7146812</t>
  </si>
  <si>
    <t>67ce9c4d-8697-4bc4-a13b-2ec4953755cf</t>
  </si>
  <si>
    <t>Boomerang</t>
  </si>
  <si>
    <t>tt0103859</t>
  </si>
  <si>
    <t>67e900c5-b62e-4cf8-8d63-a9ad55d5afda</t>
  </si>
  <si>
    <t>Hannibal Rising</t>
  </si>
  <si>
    <t>tt0367959</t>
  </si>
  <si>
    <t>681645ee-209c-4e5f-8a79-9a5aa4736d73</t>
  </si>
  <si>
    <t>Kill Bill: Vol. 1</t>
  </si>
  <si>
    <t>tt0266697</t>
  </si>
  <si>
    <t>68198e2d-f2b0-408a-8dc1-d9f69017a7c4</t>
  </si>
  <si>
    <t>Heat</t>
  </si>
  <si>
    <t>tt0113277</t>
  </si>
  <si>
    <t>68694b46-7c4a-42cb-93c8-26f6f618320b</t>
  </si>
  <si>
    <t>Barry Lyndon</t>
  </si>
  <si>
    <t>tt0072684</t>
  </si>
  <si>
    <t>689987cd-9e70-4743-9ac0-3b4c77dfc705</t>
  </si>
  <si>
    <t>All Night Long</t>
  </si>
  <si>
    <t>tt0054614</t>
  </si>
  <si>
    <t>68d1bcc8-4dc4-4bb6-903b-3c0d8fc7e2fe</t>
  </si>
  <si>
    <t>The Bad and the Beautiful</t>
  </si>
  <si>
    <t>tt0044391</t>
  </si>
  <si>
    <t>68d3f0e6-0268-4433-b8f9-1b33c8ff28b0</t>
  </si>
  <si>
    <t>A Hard Day's Night</t>
  </si>
  <si>
    <t>tt0058182</t>
  </si>
  <si>
    <t>68e76127-71fc-444c-bc48-60fa8c9f7322</t>
  </si>
  <si>
    <t>Ocean's Eleven</t>
  </si>
  <si>
    <t>tt0240772</t>
  </si>
  <si>
    <t>6932952e-f532-432c-9cf4-a3a96e05d9b3</t>
  </si>
  <si>
    <t>Deadpool</t>
  </si>
  <si>
    <t>tt1431045</t>
  </si>
  <si>
    <t>69523ea2-beb1-4a31-a041-4a2c83965a4d</t>
  </si>
  <si>
    <t>Life of Crime</t>
  </si>
  <si>
    <t>tt1663207</t>
  </si>
  <si>
    <t>69662b8c-e480-4172-8ccc-92a75f93259c</t>
  </si>
  <si>
    <t>Quo Vadis, Aida?</t>
  </si>
  <si>
    <t>tt8633462</t>
  </si>
  <si>
    <t>698b014d-ccec-489f-af32-e4fbb5cd06bc</t>
  </si>
  <si>
    <t>Roman Holiday</t>
  </si>
  <si>
    <t>tt0046250</t>
  </si>
  <si>
    <t>69cd6252-bef9-4fa3-b58a-134f9ac644fb</t>
  </si>
  <si>
    <t>The First Omen</t>
  </si>
  <si>
    <t>tt5672290</t>
  </si>
  <si>
    <t>69fa96e1-67a4-4e80-9b9f-cd4a81d0dbd3</t>
  </si>
  <si>
    <t>Nomadland</t>
  </si>
  <si>
    <t>tt9770150</t>
  </si>
  <si>
    <t>69fddd0e-1b43-4216-96d3-7078ff060024</t>
  </si>
  <si>
    <t>Malice</t>
  </si>
  <si>
    <t>tt0107497</t>
  </si>
  <si>
    <t>6a19cb87-e1f2-477e-b9db-1ccb2cc2fb6c</t>
  </si>
  <si>
    <t>Visiting Hours</t>
  </si>
  <si>
    <t>tt0083296</t>
  </si>
  <si>
    <t>6a3569c2-c07f-40ca-8170-d9a0e9f9434d</t>
  </si>
  <si>
    <t>Innerspace</t>
  </si>
  <si>
    <t>tt0093260</t>
  </si>
  <si>
    <t>6a360db0-a506-4a85-8b66-8236a3d9bae9</t>
  </si>
  <si>
    <t>The Hobbit</t>
  </si>
  <si>
    <t>tt0077687</t>
  </si>
  <si>
    <t>6a58bc0a-b973-42de-a7c8-1a4d983acae3</t>
  </si>
  <si>
    <t>American Pop</t>
  </si>
  <si>
    <t>tt0082009</t>
  </si>
  <si>
    <t>6a5d3c48-ac5e-435f-9aaa-09b8284afb48</t>
  </si>
  <si>
    <t>The Woman King</t>
  </si>
  <si>
    <t>tt8093700</t>
  </si>
  <si>
    <t>6a7ccce4-f2ce-44a9-a800-cfbfa789f85e</t>
  </si>
  <si>
    <t>Logan</t>
  </si>
  <si>
    <t>tt3315342</t>
  </si>
  <si>
    <t>6aa1acf1-a2ab-4177-ad43-48fc2be627c7</t>
  </si>
  <si>
    <t>Bed &amp; Board</t>
  </si>
  <si>
    <t>tt0065651</t>
  </si>
  <si>
    <t>6aa7bd38-14f8-4b75-b11d-30a7261b8695</t>
  </si>
  <si>
    <t>The Kentucky Fried Movie</t>
  </si>
  <si>
    <t>tt0076257</t>
  </si>
  <si>
    <t>6aabe80d-563f-4ef7-af31-4289d021f162</t>
  </si>
  <si>
    <t>Deep Impact</t>
  </si>
  <si>
    <t>tt0120647</t>
  </si>
  <si>
    <t>6af27a29-280f-447e-a5d4-be6127161897</t>
  </si>
  <si>
    <t>Now You See Me</t>
  </si>
  <si>
    <t>tt1670345</t>
  </si>
  <si>
    <t>6af85c01-cff6-4435-aa21-6627ede246dd</t>
  </si>
  <si>
    <t>Jason and the Argonauts</t>
  </si>
  <si>
    <t>tt0057197</t>
  </si>
  <si>
    <t>6b2c3d7c-4639-4017-823b-28ecffec2d98</t>
  </si>
  <si>
    <t>Chopping Mall</t>
  </si>
  <si>
    <t>tt0090837</t>
  </si>
  <si>
    <t>6b3174be-d3cc-4453-8b01-93d32f218ff0</t>
  </si>
  <si>
    <t>The Notebook</t>
  </si>
  <si>
    <t>tt0332280</t>
  </si>
  <si>
    <t>6b34d6b8-c4ab-4e9d-a38f-580b4a4bb535</t>
  </si>
  <si>
    <t>Petey Wheatstraw</t>
  </si>
  <si>
    <t>tt0078078</t>
  </si>
  <si>
    <t>6b711be2-f09b-4dd6-8428-977cd9b59492</t>
  </si>
  <si>
    <t>Hannah Takes the Stairs</t>
  </si>
  <si>
    <t>tt0841108</t>
  </si>
  <si>
    <t>6b74e8aa-cb21-4915-a287-7840b6bfb69f</t>
  </si>
  <si>
    <t>Ferrari</t>
  </si>
  <si>
    <t>tt3758542</t>
  </si>
  <si>
    <t>6bba4d6d-4170-45c5-8535-f7cd3f529e62</t>
  </si>
  <si>
    <t>The Wolf Man</t>
  </si>
  <si>
    <t>tt0034398</t>
  </si>
  <si>
    <t>6bd43f0f-ebfa-4b2a-bb45-05411a5ae946</t>
  </si>
  <si>
    <t>Beautiful Girls</t>
  </si>
  <si>
    <t>tt0115639</t>
  </si>
  <si>
    <t>6be9df83-2c12-4c8b-8141-86585810425b</t>
  </si>
  <si>
    <t>Stealing Beauty</t>
  </si>
  <si>
    <t>tt0117737</t>
  </si>
  <si>
    <t>6bfd5cf1-47c5-4c99-bd90-d63ffb4c36db</t>
  </si>
  <si>
    <t>Almost Famous</t>
  </si>
  <si>
    <t>tt0181875</t>
  </si>
  <si>
    <t>6c140379-162f-44b8-bdff-5c7c9feb8606</t>
  </si>
  <si>
    <t>Under Capricorn</t>
  </si>
  <si>
    <t>tt0042004</t>
  </si>
  <si>
    <t>6c203887-5258-41a0-abc1-1810f6b300f1</t>
  </si>
  <si>
    <t>The Band Wagon</t>
  </si>
  <si>
    <t>tt0045537</t>
  </si>
  <si>
    <t>6c47038d-7172-44c5-9491-521819e21faf</t>
  </si>
  <si>
    <t>The Book of Eli</t>
  </si>
  <si>
    <t>tt1037705</t>
  </si>
  <si>
    <t>6c48e322-8797-44ee-a430-2257537ebc2a</t>
  </si>
  <si>
    <t>High Sierra</t>
  </si>
  <si>
    <t>tt0033717</t>
  </si>
  <si>
    <t>6c5efe8d-2b3f-4a4a-9058-0f7f6ea5ea1b</t>
  </si>
  <si>
    <t>The China Syndrome</t>
  </si>
  <si>
    <t>tt0078966</t>
  </si>
  <si>
    <t>6c796589-3fbd-403a-8ecd-e617e43fe70c</t>
  </si>
  <si>
    <t>Ex Machina</t>
  </si>
  <si>
    <t>tt0470752</t>
  </si>
  <si>
    <t>6c805cb0-ff8f-483c-9f7a-47d03b016a5c</t>
  </si>
  <si>
    <t>Men in Black</t>
  </si>
  <si>
    <t>tt0119654</t>
  </si>
  <si>
    <t>6c87baee-f1d6-40bc-9247-8c30fa7f9315</t>
  </si>
  <si>
    <t>Bad Influence</t>
  </si>
  <si>
    <t>tt0099091</t>
  </si>
  <si>
    <t>6cafa148-8d9a-4878-ae10-1bceef7ae1fa</t>
  </si>
  <si>
    <t>Kraven the Hunter</t>
  </si>
  <si>
    <t>tt8790086</t>
  </si>
  <si>
    <t>6cbffec9-42e5-42f7-8520-b16043e1f7b7</t>
  </si>
  <si>
    <t>National Treasure</t>
  </si>
  <si>
    <t>tt0368891</t>
  </si>
  <si>
    <t>6cdffaf7-9aef-40cd-bd84-0a85e794f087</t>
  </si>
  <si>
    <t>The Golden Voyage of Sinbad</t>
  </si>
  <si>
    <t>tt0071569</t>
  </si>
  <si>
    <t>6cf3c560-ddf0-41f9-baa3-96fc0b6f188b</t>
  </si>
  <si>
    <t>Resident Evil: Extinction</t>
  </si>
  <si>
    <t>tt0432021</t>
  </si>
  <si>
    <t>6cfbd07e-c90a-4c57-b187-0bd266d353d9</t>
  </si>
  <si>
    <t>Trading Places</t>
  </si>
  <si>
    <t>tt0086465</t>
  </si>
  <si>
    <t>6cfdc020-d958-4d9c-9b47-deaea40eb265</t>
  </si>
  <si>
    <t>20 Million Miles to Earth</t>
  </si>
  <si>
    <t>tt0050084</t>
  </si>
  <si>
    <t>6d0a033e-b99b-4239-a0db-118ec905c281</t>
  </si>
  <si>
    <t>Deliver by Christmas</t>
  </si>
  <si>
    <t>tt11847642</t>
  </si>
  <si>
    <t>6d1d45a1-5f94-413b-ac62-0f78f2b3110b</t>
  </si>
  <si>
    <t>The BFG</t>
  </si>
  <si>
    <t>tt3691740</t>
  </si>
  <si>
    <t>6d370a12-dde0-477a-b14c-b11b38ee4dbd</t>
  </si>
  <si>
    <t>Silver Streak</t>
  </si>
  <si>
    <t>tt0075223</t>
  </si>
  <si>
    <t>6d42d9ab-ceed-42d7-ad20-e403cdd9b1cf</t>
  </si>
  <si>
    <t>Tremors: Shrieker Island</t>
  </si>
  <si>
    <t>tt8322060</t>
  </si>
  <si>
    <t>6d4e3590-a38f-4f69-8b06-a39921dd0968</t>
  </si>
  <si>
    <t>Get Him to the Greek</t>
  </si>
  <si>
    <t>tt1226229</t>
  </si>
  <si>
    <t>6d4fdb69-fd18-4e9b-a31e-ec4d844ee53c</t>
  </si>
  <si>
    <t>On the Waterfront</t>
  </si>
  <si>
    <t>tt0047296</t>
  </si>
  <si>
    <t>6d5e6369-08a0-44c2-ad96-cd16934713d1</t>
  </si>
  <si>
    <t>Captain America: The First Avenger</t>
  </si>
  <si>
    <t>tt0458339</t>
  </si>
  <si>
    <t>6d653ce6-e9e7-4a10-b787-d227f982f109</t>
  </si>
  <si>
    <t>Burn After Reading</t>
  </si>
  <si>
    <t>tt0887883</t>
  </si>
  <si>
    <t>6d9fad69-564f-4686-b361-8956a8d587b0</t>
  </si>
  <si>
    <t>The Wolverine</t>
  </si>
  <si>
    <t>tt1430132</t>
  </si>
  <si>
    <t>6db634f3-c61d-4aa3-935a-950af2c66b2e</t>
  </si>
  <si>
    <t>Irreversible</t>
  </si>
  <si>
    <t>tt0290673</t>
  </si>
  <si>
    <t>6ddf590e-d83e-40a8-9e62-5e992b14bd56</t>
  </si>
  <si>
    <t>Young@Heart</t>
  </si>
  <si>
    <t>tt1047007</t>
  </si>
  <si>
    <t>6dfe0da5-1a48-470a-af1b-9fcf7c12cd0f</t>
  </si>
  <si>
    <t>Looker</t>
  </si>
  <si>
    <t>tt0082677</t>
  </si>
  <si>
    <t>6e1022ba-89c9-4166-a741-10db2dda9d4c</t>
  </si>
  <si>
    <t>Crashing Through the Snow</t>
  </si>
  <si>
    <t>tt14809392</t>
  </si>
  <si>
    <t>6e23b457-5367-41b3-9098-fc9c741351ec</t>
  </si>
  <si>
    <t>Old Joy</t>
  </si>
  <si>
    <t>tt0468526</t>
  </si>
  <si>
    <t>6e35c60a-ac33-4a0f-b311-60f971fe9017</t>
  </si>
  <si>
    <t>Sambizanga</t>
  </si>
  <si>
    <t>tt0069214</t>
  </si>
  <si>
    <t>6e6384bc-f755-4f7c-a462-3d4c13b73ca7</t>
  </si>
  <si>
    <t>Conquest</t>
  </si>
  <si>
    <t>tt0085356</t>
  </si>
  <si>
    <t>6e984276-ae40-4c10-9854-39999636d91e</t>
  </si>
  <si>
    <t>Dodes'ka-den</t>
  </si>
  <si>
    <t>tt0065649</t>
  </si>
  <si>
    <t>6ed5067f-fca0-4dd9-bf50-1f638248ad28</t>
  </si>
  <si>
    <t>Rare Exports</t>
  </si>
  <si>
    <t>tt1401143</t>
  </si>
  <si>
    <t>6f18b894-fe2a-4512-87c4-0d6ef4a3240c</t>
  </si>
  <si>
    <t>Manifest Destiny</t>
  </si>
  <si>
    <t>tt4468892</t>
  </si>
  <si>
    <t>6f4d93a5-8633-42c9-890b-5fff8cdf33e5</t>
  </si>
  <si>
    <t>Lost in Space</t>
  </si>
  <si>
    <t>tt5232792</t>
  </si>
  <si>
    <t>6f770c10-900c-4373-8c22-c0ec9d77ecc1</t>
  </si>
  <si>
    <t>Witness for the Prosecution</t>
  </si>
  <si>
    <t>tt0051201</t>
  </si>
  <si>
    <t>6f7cb3fb-22c2-4ead-b27b-3517b05edba2</t>
  </si>
  <si>
    <t>The Descendants</t>
  </si>
  <si>
    <t>tt1033575</t>
  </si>
  <si>
    <t>6feea0db-b7e6-4391-b005-efd9f8caad3d</t>
  </si>
  <si>
    <t>The Phantom of the Opera</t>
  </si>
  <si>
    <t>tt0293508</t>
  </si>
  <si>
    <t>6ff095de-aeb4-4efc-8d53-e5a00934e1d4</t>
  </si>
  <si>
    <t>The Death of Stalin</t>
  </si>
  <si>
    <t>tt4686844</t>
  </si>
  <si>
    <t>6ff47113-923d-4920-b18d-c25c685b35be</t>
  </si>
  <si>
    <t>High Noon</t>
  </si>
  <si>
    <t>tt0044706</t>
  </si>
  <si>
    <t>7042225b-c37e-4a7e-ae7d-767d1db30200</t>
  </si>
  <si>
    <t>The Last of the Mohicans</t>
  </si>
  <si>
    <t>tt0104691</t>
  </si>
  <si>
    <t>7071c37b-806f-41b1-b9dc-b5867791d1ee</t>
  </si>
  <si>
    <t>Mermaids</t>
  </si>
  <si>
    <t>tt0100140</t>
  </si>
  <si>
    <t>7088bf5e-40ea-443a-897e-a9b1ad83b5c4</t>
  </si>
  <si>
    <t>Alice in Wonderland</t>
  </si>
  <si>
    <t>tt0043274</t>
  </si>
  <si>
    <t>70b3a59b-c221-4ed2-a2e6-f54d0001e31a</t>
  </si>
  <si>
    <t>Seconds</t>
  </si>
  <si>
    <t>tt0060955</t>
  </si>
  <si>
    <t>70d216ab-adcf-4c11-8370-c32662276d93</t>
  </si>
  <si>
    <t>Born on the Fourth of July</t>
  </si>
  <si>
    <t>tt0096969</t>
  </si>
  <si>
    <t>70e3a5d7-08b3-48f1-839b-4096d90b24b7</t>
  </si>
  <si>
    <t>Austin Powers: International Man of Mystery</t>
  </si>
  <si>
    <t>tt0118655</t>
  </si>
  <si>
    <t>70fcec93-5151-4a0d-9889-9260ddccebce</t>
  </si>
  <si>
    <t>Christmas in Connecticut</t>
  </si>
  <si>
    <t>tt0037595</t>
  </si>
  <si>
    <t>710e1ac2-8acb-40d6-9c84-85ec4479b9d6</t>
  </si>
  <si>
    <t>Thelma</t>
  </si>
  <si>
    <t>tt23778968</t>
  </si>
  <si>
    <t>71824036-0f1a-4d91-a758-73c1b246b3cf</t>
  </si>
  <si>
    <t>Hamlet</t>
  </si>
  <si>
    <t>tt0040416</t>
  </si>
  <si>
    <t>718b0768-1176-48ed-a990-a3fbce8e0a29</t>
  </si>
  <si>
    <t>Speak</t>
  </si>
  <si>
    <t>tt0378793</t>
  </si>
  <si>
    <t>718bd849-b6b5-4ef6-bc58-67f593ca5817</t>
  </si>
  <si>
    <t>Cannibal Holocaust</t>
  </si>
  <si>
    <t>tt0078935</t>
  </si>
  <si>
    <t>71b751fc-71b8-4795-9d1c-8118325878f7</t>
  </si>
  <si>
    <t>Children of the Corn</t>
  </si>
  <si>
    <t>tt0087050</t>
  </si>
  <si>
    <t>71d7e19d-579d-42f4-a981-68de0b76d2b9</t>
  </si>
  <si>
    <t>Ran</t>
  </si>
  <si>
    <t>tt0089881</t>
  </si>
  <si>
    <t>71eec161-ae25-4e1e-a870-270672ac9c8c</t>
  </si>
  <si>
    <t>Zenon: Girl of the 21st Century</t>
  </si>
  <si>
    <t>tt0186726</t>
  </si>
  <si>
    <t>720dc1e6-5231-4590-a79c-71fc2db0f2a4</t>
  </si>
  <si>
    <t>One Night in Miami...</t>
  </si>
  <si>
    <t>tt10612922</t>
  </si>
  <si>
    <t>722e8c23-04f6-4388-aa01-9883e671072f</t>
  </si>
  <si>
    <t>When We Were Kings</t>
  </si>
  <si>
    <t>tt0118147</t>
  </si>
  <si>
    <t>722f3975-3714-4267-bfd1-03954d8a982a</t>
  </si>
  <si>
    <t>Mother</t>
  </si>
  <si>
    <t>tt1216496</t>
  </si>
  <si>
    <t>724aafc3-97f5-4ad8-94bf-b9ff2fe8ed28</t>
  </si>
  <si>
    <t>The Boys in the Band</t>
  </si>
  <si>
    <t>tt10199914</t>
  </si>
  <si>
    <t>7257087f-3d9a-419a-9930-e0451a4574f3</t>
  </si>
  <si>
    <t>The Hunchback of Notre Dame</t>
  </si>
  <si>
    <t>tt0116583</t>
  </si>
  <si>
    <t>7259152e-e347-4e7e-a8de-b0b618086c77</t>
  </si>
  <si>
    <t>Schizopolis</t>
  </si>
  <si>
    <t>tt0117561</t>
  </si>
  <si>
    <t>7284e76b-8791-4072-8541-608fad339d3d</t>
  </si>
  <si>
    <t>12 Monkeys</t>
  </si>
  <si>
    <t>tt3148266</t>
  </si>
  <si>
    <t>729e1f3b-68bb-47b1-aba3-237a93196da5</t>
  </si>
  <si>
    <t>Skyfall</t>
  </si>
  <si>
    <t>tt1074638</t>
  </si>
  <si>
    <t>72ad29b8-1001-4a06-843b-6da95c1199e0</t>
  </si>
  <si>
    <t>Twister</t>
  </si>
  <si>
    <t>tt0117998</t>
  </si>
  <si>
    <t>72bacbdd-4a6d-40c1-973e-346550713797</t>
  </si>
  <si>
    <t>Soapdish</t>
  </si>
  <si>
    <t>tt0102951</t>
  </si>
  <si>
    <t>72bfe0fb-14e5-4edb-bf87-3111ca621215</t>
  </si>
  <si>
    <t>And Justice for All</t>
  </si>
  <si>
    <t>tt0078718</t>
  </si>
  <si>
    <t>72d62379-adb9-4d67-a4f1-33a82d4613ca</t>
  </si>
  <si>
    <t>The Raspberry Reich</t>
  </si>
  <si>
    <t>tt0390418</t>
  </si>
  <si>
    <t>72eab574-79ae-4336-b49b-6b7252df05ea</t>
  </si>
  <si>
    <t>Pretty in Pink</t>
  </si>
  <si>
    <t>tt0091790</t>
  </si>
  <si>
    <t>7315c921-98db-4458-8529-9f9295e06835</t>
  </si>
  <si>
    <t>Drag Me to Hell</t>
  </si>
  <si>
    <t>tt1127180</t>
  </si>
  <si>
    <t>73211e6c-a372-4322-b160-04be060d2da5</t>
  </si>
  <si>
    <t>White God</t>
  </si>
  <si>
    <t>tt2844798</t>
  </si>
  <si>
    <t>734d808e-f6d4-4529-93d6-9b9e606618ea</t>
  </si>
  <si>
    <t>Kumiko, The Treasure Hunter</t>
  </si>
  <si>
    <t>tt3263614</t>
  </si>
  <si>
    <t>73518df0-d3dc-41b0-8dd1-d21097e671b9</t>
  </si>
  <si>
    <t>Rocky</t>
  </si>
  <si>
    <t>tt0075148</t>
  </si>
  <si>
    <t>7357b438-87c7-4c61-ae2a-89fbec06ac4c</t>
  </si>
  <si>
    <t>After Life</t>
  </si>
  <si>
    <t>tt0165078</t>
  </si>
  <si>
    <t>7358631d-9ae2-4f3e-bc26-90e20b45eb2f</t>
  </si>
  <si>
    <t>Paris Blues</t>
  </si>
  <si>
    <t>tt0055278</t>
  </si>
  <si>
    <t>73730f2e-3773-4a34-9d9d-bd649ede2165</t>
  </si>
  <si>
    <t>The Report</t>
  </si>
  <si>
    <t>tt8236336</t>
  </si>
  <si>
    <t>738d6f61-9c91-40de-987b-1bf9ec7f3aa1</t>
  </si>
  <si>
    <t>Moneyball</t>
  </si>
  <si>
    <t>tt1210166</t>
  </si>
  <si>
    <t>73b417c9-bd4d-4773-83af-7e60bd18fc50</t>
  </si>
  <si>
    <t>Harry Potter and the Goblet of Fire</t>
  </si>
  <si>
    <t>tt0330373</t>
  </si>
  <si>
    <t>73c64d9c-512e-4bbb-a1da-3be876c233ae</t>
  </si>
  <si>
    <t>Kids in the Hall: Brain Candy</t>
  </si>
  <si>
    <t>tt0116768</t>
  </si>
  <si>
    <t>73d93481-a5fa-4956-b68b-025ef0c38db2</t>
  </si>
  <si>
    <t>Seed of Chucky</t>
  </si>
  <si>
    <t>tt0387575</t>
  </si>
  <si>
    <t>73e62aa4-64fe-4cda-860a-f56612bb3b69</t>
  </si>
  <si>
    <t>Harper</t>
  </si>
  <si>
    <t>tt0060490</t>
  </si>
  <si>
    <t>742079dd-e0f7-410b-bd5e-27044cad27b4</t>
  </si>
  <si>
    <t>Hackers</t>
  </si>
  <si>
    <t>tt0113243</t>
  </si>
  <si>
    <t>742637e4-655f-4ba5-b095-56936069aba9</t>
  </si>
  <si>
    <t>Darkman</t>
  </si>
  <si>
    <t>tt0099365</t>
  </si>
  <si>
    <t>7433fa40-6e9e-4a4e-b661-bc4e4a23ef09</t>
  </si>
  <si>
    <t>Maurice</t>
  </si>
  <si>
    <t>tt0093512</t>
  </si>
  <si>
    <t>74767365-e14d-462e-b410-13d4a2af269b</t>
  </si>
  <si>
    <t>The Dreamers</t>
  </si>
  <si>
    <t>tt0309987</t>
  </si>
  <si>
    <t>747d3949-16bf-4b98-b27d-ff94eb1a6fd2</t>
  </si>
  <si>
    <t>Primary Colors</t>
  </si>
  <si>
    <t>tt0119942</t>
  </si>
  <si>
    <t>74a73cea-bdee-4e87-9791-c6684ebb370c</t>
  </si>
  <si>
    <t>The Wolf of Wall Street</t>
  </si>
  <si>
    <t>tt0993846</t>
  </si>
  <si>
    <t>74c364c3-a603-4070-9f50-94e9678853d9</t>
  </si>
  <si>
    <t>The Twilight Saga: Breaking Dawn - Part 2</t>
  </si>
  <si>
    <t>tt1673434</t>
  </si>
  <si>
    <t>74d75055-2be2-4ba6-a3b5-8a03fdec60a7</t>
  </si>
  <si>
    <t>The Night House</t>
  </si>
  <si>
    <t>tt9731534</t>
  </si>
  <si>
    <t>74f19535-cb3b-403a-8006-60b7e688fdc7</t>
  </si>
  <si>
    <t>Cabaret</t>
  </si>
  <si>
    <t>tt0068327</t>
  </si>
  <si>
    <t>74f87557-0673-40f2-9b71-cb410246ab42</t>
  </si>
  <si>
    <t>Romance</t>
  </si>
  <si>
    <t>tt0194314</t>
  </si>
  <si>
    <t>74f9dd68-ca09-44d0-a9ea-14140fdf1391</t>
  </si>
  <si>
    <t>About Time</t>
  </si>
  <si>
    <t>tt2194499</t>
  </si>
  <si>
    <t>75701207-34ab-4e80-9c17-4e1182a7aaff</t>
  </si>
  <si>
    <t>Mickey's Christmas Carol</t>
  </si>
  <si>
    <t>tt0085936</t>
  </si>
  <si>
    <t>75995b3d-9a2a-4b6b-a7bc-74960139fe28</t>
  </si>
  <si>
    <t>Scream 3</t>
  </si>
  <si>
    <t>tt0134084</t>
  </si>
  <si>
    <t>7599d43c-4ffd-49e6-afd9-569a0b467542</t>
  </si>
  <si>
    <t>Mission: Impossible - Ghost Protocol</t>
  </si>
  <si>
    <t>tt1229238</t>
  </si>
  <si>
    <t>75a67f44-c332-4b99-8c48-74747a7e6f19</t>
  </si>
  <si>
    <t>Heavenly Creatures</t>
  </si>
  <si>
    <t>tt0110005</t>
  </si>
  <si>
    <t>75aed416-27cc-4a91-b7b1-5ca929c9a53a</t>
  </si>
  <si>
    <t>Candyman</t>
  </si>
  <si>
    <t>tt9347730</t>
  </si>
  <si>
    <t>75bfceef-f1ae-467c-9039-60240cb4b888</t>
  </si>
  <si>
    <t>The Dawn Patrol</t>
  </si>
  <si>
    <t>tt0030044</t>
  </si>
  <si>
    <t>76300b3f-8fce-451e-9610-eb6f6ca74168</t>
  </si>
  <si>
    <t>Hombre</t>
  </si>
  <si>
    <t>tt0061770</t>
  </si>
  <si>
    <t>765d4659-da29-4b59-9b08-c0c5a278e964</t>
  </si>
  <si>
    <t>SpaceCamp</t>
  </si>
  <si>
    <t>tt0091993</t>
  </si>
  <si>
    <t>76c27435-89e6-48d8-9f50-197073b45051</t>
  </si>
  <si>
    <t>They Live</t>
  </si>
  <si>
    <t>tt0096256</t>
  </si>
  <si>
    <t>76da4768-e749-4dcc-811d-958677acdbcd</t>
  </si>
  <si>
    <t>Pulp Fiction</t>
  </si>
  <si>
    <t>tt0110912</t>
  </si>
  <si>
    <t>76e3dee3-ce04-435d-b123-e08b0daa6fa0</t>
  </si>
  <si>
    <t>Prince of Darkness</t>
  </si>
  <si>
    <t>tt0093777</t>
  </si>
  <si>
    <t>76e41e19-ba6a-40bb-a64d-0272e3ff7acb</t>
  </si>
  <si>
    <t>Black Roses</t>
  </si>
  <si>
    <t>tt0094752</t>
  </si>
  <si>
    <t>7717626d-2ded-4268-af0c-5391374712a6</t>
  </si>
  <si>
    <t>The Raid 2</t>
  </si>
  <si>
    <t>tt2265171</t>
  </si>
  <si>
    <t>772c4287-ea69-44d7-9013-07e23219f1fa</t>
  </si>
  <si>
    <t>Flight</t>
  </si>
  <si>
    <t>tt1907668</t>
  </si>
  <si>
    <t>773e7474-c23c-4947-ae9f-c8957ff9f375</t>
  </si>
  <si>
    <t>American Beauty</t>
  </si>
  <si>
    <t>tt0169547</t>
  </si>
  <si>
    <t>7758b849-caff-45d8-92bd-5af719f38eac</t>
  </si>
  <si>
    <t>Wendy and Lucy</t>
  </si>
  <si>
    <t>tt1152850</t>
  </si>
  <si>
    <t>778b9966-257b-4a98-aaf1-6f6b0f885cec</t>
  </si>
  <si>
    <t>Obvious Child</t>
  </si>
  <si>
    <t>tt2910274</t>
  </si>
  <si>
    <t>77b16e31-bbd6-4840-abe8-02d8a724578c</t>
  </si>
  <si>
    <t>Trading Christmas</t>
  </si>
  <si>
    <t>tt2008491</t>
  </si>
  <si>
    <t>780a555f-2f83-4b94-9a6c-c42830e90c1c</t>
  </si>
  <si>
    <t>The Heartbreak Kid</t>
  </si>
  <si>
    <t>tt0068687</t>
  </si>
  <si>
    <t>7820e67d-6c45-47c6-8f92-fd3b16dca994</t>
  </si>
  <si>
    <t>Major League</t>
  </si>
  <si>
    <t>tt0097815</t>
  </si>
  <si>
    <t>78396565-5c11-4c08-b9b2-33e52df10593</t>
  </si>
  <si>
    <t>Body Heat</t>
  </si>
  <si>
    <t>tt0082089</t>
  </si>
  <si>
    <t>78427a78-51e8-4605-b0d3-4a87204f1e02</t>
  </si>
  <si>
    <t>Pelle the Conqueror</t>
  </si>
  <si>
    <t>tt0093713</t>
  </si>
  <si>
    <t>785055fb-1374-431f-bef5-121a062d18e5</t>
  </si>
  <si>
    <t>Destry Rides Again</t>
  </si>
  <si>
    <t>tt0031225</t>
  </si>
  <si>
    <t>785f16ce-429c-4af8-8541-7225ebd07403</t>
  </si>
  <si>
    <t>The Gingerbread Man</t>
  </si>
  <si>
    <t>tt0119196</t>
  </si>
  <si>
    <t>786744c8-3e87-41be-98be-bd964793f019</t>
  </si>
  <si>
    <t>Carlos</t>
  </si>
  <si>
    <t>tt1321865</t>
  </si>
  <si>
    <t>78a6e571-5d84-4bb9-a49d-628220fd43bb</t>
  </si>
  <si>
    <t>Drop Zone</t>
  </si>
  <si>
    <t>tt0109676</t>
  </si>
  <si>
    <t>78c6fbe7-88f5-4cf5-9d1b-93ed49e5c57f</t>
  </si>
  <si>
    <t>The Great Muppet Caper</t>
  </si>
  <si>
    <t>tt0082474</t>
  </si>
  <si>
    <t>78d16608-fa95-4c57-a090-414fbbcbdabb</t>
  </si>
  <si>
    <t>Find Me Guilty</t>
  </si>
  <si>
    <t>tt0419749</t>
  </si>
  <si>
    <t>78e0b325-ec87-48c5-b114-cf13ebdf8832</t>
  </si>
  <si>
    <t>The Connection</t>
  </si>
  <si>
    <t>tt0054763</t>
  </si>
  <si>
    <t>78f0e80f-ed37-4422-a8b8-530b84c6824b</t>
  </si>
  <si>
    <t>Summer Hours</t>
  </si>
  <si>
    <t>tt0836700</t>
  </si>
  <si>
    <t>79398ecd-b505-4915-bd16-cc7960caa6f9</t>
  </si>
  <si>
    <t>The Hidden Fortress</t>
  </si>
  <si>
    <t>tt0051808</t>
  </si>
  <si>
    <t>79c5c3fa-4106-4653-98bf-3aad2ed40a83</t>
  </si>
  <si>
    <t>Wide Awake</t>
  </si>
  <si>
    <t>tt0120510</t>
  </si>
  <si>
    <t>79dbd3d0-5dee-4c7e-9622-0fc6f18ef5d6</t>
  </si>
  <si>
    <t>Paddington 2</t>
  </si>
  <si>
    <t>tt4468740</t>
  </si>
  <si>
    <t>7a1d0192-5aa6-40a5-adb6-e8ab8124f115</t>
  </si>
  <si>
    <t>The Mistletoe Promise</t>
  </si>
  <si>
    <t>tt5921218</t>
  </si>
  <si>
    <t>7a37dc6d-6aeb-421b-96d9-5702342b7a3e</t>
  </si>
  <si>
    <t>Les MisÃƒÂ©rables</t>
  </si>
  <si>
    <t>tt1707386</t>
  </si>
  <si>
    <t>7a420b0f-3508-45b4-a83c-a29579d282d3</t>
  </si>
  <si>
    <t>Star Trek: First Contact</t>
  </si>
  <si>
    <t>tt0117731</t>
  </si>
  <si>
    <t>7a63f562-e894-4478-abfd-b3f738c7542d</t>
  </si>
  <si>
    <t>New Jack City</t>
  </si>
  <si>
    <t>tt0102526</t>
  </si>
  <si>
    <t>7a7c13e8-95a0-4543-8554-4210eccba24e</t>
  </si>
  <si>
    <t>Aliens vs. Predator: Requiem</t>
  </si>
  <si>
    <t>tt0758730</t>
  </si>
  <si>
    <t>7a7d7d34-2b45-4bfb-b9bc-8273c2637d48</t>
  </si>
  <si>
    <t>The Sugarland Express</t>
  </si>
  <si>
    <t>tt0072226</t>
  </si>
  <si>
    <t>7a92441d-2aca-49d4-acfd-ef20c023d805</t>
  </si>
  <si>
    <t>Matchstick Men</t>
  </si>
  <si>
    <t>tt0325805</t>
  </si>
  <si>
    <t>7aac6652-17a6-4fc5-a2ed-707ffd0a1a66</t>
  </si>
  <si>
    <t>Lost in Translation</t>
  </si>
  <si>
    <t>tt0335266</t>
  </si>
  <si>
    <t>7ab03a8f-b1aa-404b-9333-8fe78e0dbf36</t>
  </si>
  <si>
    <t>A Troll in Central Park</t>
  </si>
  <si>
    <t>tt0108395</t>
  </si>
  <si>
    <t>7abbe6ea-be1a-4615-b010-b6b6b1d6f3b4</t>
  </si>
  <si>
    <t>Dazed and Confused</t>
  </si>
  <si>
    <t>tt0106677</t>
  </si>
  <si>
    <t>7abec7b4-a0cf-43b9-80a0-12573a48ad31</t>
  </si>
  <si>
    <t>The Green Knight</t>
  </si>
  <si>
    <t>tt9243804</t>
  </si>
  <si>
    <t>7ac5f073-a24b-464a-afb1-c5f49abd5868</t>
  </si>
  <si>
    <t>The General</t>
  </si>
  <si>
    <t>tt0017925</t>
  </si>
  <si>
    <t>7accbac4-7648-4b22-a3d3-984d89514b10</t>
  </si>
  <si>
    <t>The Terminal</t>
  </si>
  <si>
    <t>tt0362227</t>
  </si>
  <si>
    <t>7acf869b-3166-47e7-a32c-1d5c3942ef93</t>
  </si>
  <si>
    <t>Presumed Innocent</t>
  </si>
  <si>
    <t>tt0100404</t>
  </si>
  <si>
    <t>7ada780e-e93e-4501-8ff7-bff37d8f6d40</t>
  </si>
  <si>
    <t>My Little Eye</t>
  </si>
  <si>
    <t>tt0280969</t>
  </si>
  <si>
    <t>7afb73c7-96ff-4ede-948e-04175bf304c4</t>
  </si>
  <si>
    <t>Ghidorah, the Three-Headed Monster</t>
  </si>
  <si>
    <t>tt0058544</t>
  </si>
  <si>
    <t>7affb944-183a-4ed4-ae53-456e234d6bb8</t>
  </si>
  <si>
    <t>WandaVision</t>
  </si>
  <si>
    <t>tt9140560</t>
  </si>
  <si>
    <t>7b0cc599-64df-4371-a530-8445d9040d27</t>
  </si>
  <si>
    <t>Krampus</t>
  </si>
  <si>
    <t>tt3850590</t>
  </si>
  <si>
    <t>7b18a430-ffcf-48a1-8c2c-bbe04708c556</t>
  </si>
  <si>
    <t>Foxcatcher</t>
  </si>
  <si>
    <t>tt1100089</t>
  </si>
  <si>
    <t>7b2abce8-736c-424b-9a0d-137ce3878081</t>
  </si>
  <si>
    <t>Peter Pan</t>
  </si>
  <si>
    <t>tt0046183</t>
  </si>
  <si>
    <t>7b7e4c1c-9655-4184-9bb7-f2ed4b2c42db</t>
  </si>
  <si>
    <t>The Trust</t>
  </si>
  <si>
    <t>tt3733774</t>
  </si>
  <si>
    <t>7b7eb9b8-1ab5-4c91-a2d7-f299771dee4b</t>
  </si>
  <si>
    <t>First Blood</t>
  </si>
  <si>
    <t>tt0083944</t>
  </si>
  <si>
    <t>7baec1c6-e401-465c-b699-e097c9f021ca</t>
  </si>
  <si>
    <t>A League of Their Own</t>
  </si>
  <si>
    <t>tt0104694</t>
  </si>
  <si>
    <t>7bb421f0-3219-4bad-b86c-a56ca5aad76f</t>
  </si>
  <si>
    <t>Still Alice</t>
  </si>
  <si>
    <t>tt3316960</t>
  </si>
  <si>
    <t>7bbad896-79b6-4e34-9d3e-1c0b15ab6ade</t>
  </si>
  <si>
    <t>2001: A Space Odyssey</t>
  </si>
  <si>
    <t>tt0062622</t>
  </si>
  <si>
    <t>7bd10e5a-d89f-452c-8663-87c03649f879</t>
  </si>
  <si>
    <t>All Is True</t>
  </si>
  <si>
    <t>tt9206798</t>
  </si>
  <si>
    <t>7be5f33e-08d7-4d38-8b08-9af3477711f9</t>
  </si>
  <si>
    <t>The Killing</t>
  </si>
  <si>
    <t>tt1637727</t>
  </si>
  <si>
    <t>7be7a79b-36ea-48fe-9179-166731341940</t>
  </si>
  <si>
    <t>Pig</t>
  </si>
  <si>
    <t>tt11003218</t>
  </si>
  <si>
    <t>7c0bd68f-f230-4d04-afa2-8c61d604e0b2</t>
  </si>
  <si>
    <t>Village of the Damned</t>
  </si>
  <si>
    <t>tt0054443</t>
  </si>
  <si>
    <t>7c7ff298-8ddf-464a-bc00-0627b438ad8d</t>
  </si>
  <si>
    <t>Being the Ricardos</t>
  </si>
  <si>
    <t>tt4995540</t>
  </si>
  <si>
    <t>7c8230eb-f180-4517-a0a2-3c9a03ba65d4</t>
  </si>
  <si>
    <t>Metallica: Some Kind of Monster</t>
  </si>
  <si>
    <t>tt0387412</t>
  </si>
  <si>
    <t>7ca52c22-10a6-4441-9d30-a772f3febc3c</t>
  </si>
  <si>
    <t>The Great Train Robbery</t>
  </si>
  <si>
    <t>tt0079240</t>
  </si>
  <si>
    <t>7ced4f17-f402-4d56-bf3f-0690b48fa740</t>
  </si>
  <si>
    <t>Underground</t>
  </si>
  <si>
    <t>tt0114787</t>
  </si>
  <si>
    <t>7d3fa457-958c-40fa-b5d0-85b3119c8bbb</t>
  </si>
  <si>
    <t>White Men Can't Jump</t>
  </si>
  <si>
    <t>tt0105812</t>
  </si>
  <si>
    <t>7d814da1-9040-4fb3-b1ba-28e2664f485d</t>
  </si>
  <si>
    <t>Catch Me If You Can</t>
  </si>
  <si>
    <t>tt0264464</t>
  </si>
  <si>
    <t>7d8ba344-72b6-406e-926b-c08b81ea57ae</t>
  </si>
  <si>
    <t>The skin I live in</t>
  </si>
  <si>
    <t>tt12887846</t>
  </si>
  <si>
    <t>7d9afe98-a56b-4838-91b7-8fa05ba4e244</t>
  </si>
  <si>
    <t>The House with Laughing Windows</t>
  </si>
  <si>
    <t>tt0074287</t>
  </si>
  <si>
    <t>7dd6156c-98b5-43d6-898f-16657b30d1d7</t>
  </si>
  <si>
    <t>Sleeping Beauty</t>
  </si>
  <si>
    <t>tt1588398</t>
  </si>
  <si>
    <t>7e017f9a-36da-4cfd-9e6a-503086cf354a</t>
  </si>
  <si>
    <t>Rififi</t>
  </si>
  <si>
    <t>tt0048021</t>
  </si>
  <si>
    <t>7e2dcf86-1314-4d6f-ad88-7022721f83a9</t>
  </si>
  <si>
    <t>Jumanji: Welcome to the Jungle</t>
  </si>
  <si>
    <t>tt2283362</t>
  </si>
  <si>
    <t>7e314ed3-0999-40c4-8308-8677b1cabe09</t>
  </si>
  <si>
    <t>Stray Dog</t>
  </si>
  <si>
    <t>tt0041699</t>
  </si>
  <si>
    <t>7e5aba98-0219-423b-a17e-15cfe3ba1d4c</t>
  </si>
  <si>
    <t>Miss Juneteenth</t>
  </si>
  <si>
    <t>tt11394158</t>
  </si>
  <si>
    <t>7e9b5e86-f43f-4c29-bd8c-99319b4cfd9e</t>
  </si>
  <si>
    <t>The Muppet Christmas Carol</t>
  </si>
  <si>
    <t>tt0104940</t>
  </si>
  <si>
    <t>7ed83142-8a53-4381-810a-1af8032f1f1b</t>
  </si>
  <si>
    <t>The Adventures of Ichabod and Mr. Toad</t>
  </si>
  <si>
    <t>tt0041094</t>
  </si>
  <si>
    <t>7f22ac84-9358-4903-b70d-0ef6cada4976</t>
  </si>
  <si>
    <t>Ouija: Origin of Evil</t>
  </si>
  <si>
    <t>tt4361050</t>
  </si>
  <si>
    <t>7f351c6d-ce1f-4f8e-82bf-a80e0a759781</t>
  </si>
  <si>
    <t>Irma Vep</t>
  </si>
  <si>
    <t>tt13649314</t>
  </si>
  <si>
    <t>7f466cc0-07ec-4919-8c24-8994d746e39c</t>
  </si>
  <si>
    <t>Jackie</t>
  </si>
  <si>
    <t>tt1619029</t>
  </si>
  <si>
    <t>7f55c59c-b1ab-49e4-9fac-23ca9559ace0</t>
  </si>
  <si>
    <t>Eyes Wide Shut</t>
  </si>
  <si>
    <t>tt0120663</t>
  </si>
  <si>
    <t>7f5a951c-0de0-4f8c-a84f-5d86911f1f39</t>
  </si>
  <si>
    <t>The Curse of the Werewolf</t>
  </si>
  <si>
    <t>tt0054777</t>
  </si>
  <si>
    <t>7f712add-3576-427f-bd65-19f792b082f6</t>
  </si>
  <si>
    <t>Zodiac</t>
  </si>
  <si>
    <t>tt0443706</t>
  </si>
  <si>
    <t>7f929999-6df4-44a3-a5a6-8d64995a6a9a</t>
  </si>
  <si>
    <t>All the President's Men</t>
  </si>
  <si>
    <t>tt0074119</t>
  </si>
  <si>
    <t>7fa36484-2859-4b7f-a5f4-c3980cc77c89</t>
  </si>
  <si>
    <t>Snow White and the Seven Dwarfs</t>
  </si>
  <si>
    <t>tt0029583</t>
  </si>
  <si>
    <t>7fad50a7-6329-4d6e-a02e-d1e50c278e0d</t>
  </si>
  <si>
    <t>Muppets Most Wanted</t>
  </si>
  <si>
    <t>tt2281587</t>
  </si>
  <si>
    <t>7fbadc11-ae9c-4788-a344-bebb6e1cb6ba</t>
  </si>
  <si>
    <t>True Grit</t>
  </si>
  <si>
    <t>tt1403865</t>
  </si>
  <si>
    <t>7fbb4e22-6ca3-4b21-ada7-dbfaed81212b</t>
  </si>
  <si>
    <t>The Unbearable Weight of Massive Talent</t>
  </si>
  <si>
    <t>tt11291274</t>
  </si>
  <si>
    <t>7fd5cc2a-6c98-46fa-a9a2-5390f5959049</t>
  </si>
  <si>
    <t>Roar</t>
  </si>
  <si>
    <t>tt0083001</t>
  </si>
  <si>
    <t>7fee679a-4625-4424-8aa6-8fec56d712b2</t>
  </si>
  <si>
    <t>The American Friend</t>
  </si>
  <si>
    <t>tt0075675</t>
  </si>
  <si>
    <t>80046acd-9055-46e6-a19c-757b8fa5f2a8</t>
  </si>
  <si>
    <t>Beverly Hills Cop</t>
  </si>
  <si>
    <t>tt0086960</t>
  </si>
  <si>
    <t>8023709f-9fcd-476a-a67e-79a8697b260a</t>
  </si>
  <si>
    <t>The Great Silence</t>
  </si>
  <si>
    <t>tt0063032</t>
  </si>
  <si>
    <t>8064d718-cabf-4e12-917f-a4cc96ba1040</t>
  </si>
  <si>
    <t>Old</t>
  </si>
  <si>
    <t>tt10954652</t>
  </si>
  <si>
    <t>808611d3-b229-4b5e-a0f2-babdacbd65e5</t>
  </si>
  <si>
    <t>The Crush</t>
  </si>
  <si>
    <t>tt0106627</t>
  </si>
  <si>
    <t>80ba7fca-864b-478c-a1ab-2f407e85b16d</t>
  </si>
  <si>
    <t>Ghost</t>
  </si>
  <si>
    <t>tt0099653</t>
  </si>
  <si>
    <t>80da09f8-7732-454b-a220-7b1db58b6dae</t>
  </si>
  <si>
    <t>Needful Things</t>
  </si>
  <si>
    <t>tt0107665</t>
  </si>
  <si>
    <t>80e5ffe7-42b3-4d86-9c46-3ffb40069ae6</t>
  </si>
  <si>
    <t>American Graffiti</t>
  </si>
  <si>
    <t>tt0069704</t>
  </si>
  <si>
    <t>80f4d51b-2417-4866-81cd-58a7c433ae55</t>
  </si>
  <si>
    <t>Moonrise Kingdom</t>
  </si>
  <si>
    <t>tt1748122</t>
  </si>
  <si>
    <t>81160b6b-94bc-4495-930d-f7de2d9dad1d</t>
  </si>
  <si>
    <t>David Byrne's American Utopia</t>
  </si>
  <si>
    <t>tt11874226</t>
  </si>
  <si>
    <t>8118904a-9f3f-4e1e-8f56-5230ed5aa85f</t>
  </si>
  <si>
    <t>Slow West</t>
  </si>
  <si>
    <t>tt3205376</t>
  </si>
  <si>
    <t>812a5e66-6167-4c8e-8aa2-a404d3d2c875</t>
  </si>
  <si>
    <t>Rocketman</t>
  </si>
  <si>
    <t>tt2066051</t>
  </si>
  <si>
    <t>818b2fe1-bdba-49d7-9048-a9a041c7cc43</t>
  </si>
  <si>
    <t>The Naked Gun: From the Files of Police Squad!</t>
  </si>
  <si>
    <t>tt0095705</t>
  </si>
  <si>
    <t>819f14ed-004f-473f-8ab0-60634a1ed55d</t>
  </si>
  <si>
    <t>The Naked Spur</t>
  </si>
  <si>
    <t>tt0044953</t>
  </si>
  <si>
    <t>81a752a8-b5ae-43bd-821c-5dea1b180863</t>
  </si>
  <si>
    <t>Oldboy</t>
  </si>
  <si>
    <t>tt0364569</t>
  </si>
  <si>
    <t>81bec0c2-4f83-4872-969c-cf5cb4d04346</t>
  </si>
  <si>
    <t>Notting Hill</t>
  </si>
  <si>
    <t>tt0125439</t>
  </si>
  <si>
    <t>81e3cd7d-98a4-4f09-85a6-0350f5c84df9</t>
  </si>
  <si>
    <t>Marnie</t>
  </si>
  <si>
    <t>tt0058329</t>
  </si>
  <si>
    <t>820d42bb-199d-4068-8b32-add28b2f0904</t>
  </si>
  <si>
    <t>Tetro</t>
  </si>
  <si>
    <t>tt0964185</t>
  </si>
  <si>
    <t>820f3ffd-7447-46ce-b848-5fff415d0d0f</t>
  </si>
  <si>
    <t>The Devil's Rejects</t>
  </si>
  <si>
    <t>tt0395584</t>
  </si>
  <si>
    <t>82181b7a-ff60-4eda-9055-63b2f5010a7f</t>
  </si>
  <si>
    <t>The Devil's Advocate</t>
  </si>
  <si>
    <t>tt0118971</t>
  </si>
  <si>
    <t>823837f7-eda9-48cc-819d-56387d241f96</t>
  </si>
  <si>
    <t>Charlie Wilson's War</t>
  </si>
  <si>
    <t>tt0472062</t>
  </si>
  <si>
    <t>82519c0a-86fe-410a-8eac-a4c33776a5e3</t>
  </si>
  <si>
    <t>Challengers</t>
  </si>
  <si>
    <t>tt16426418</t>
  </si>
  <si>
    <t>825f8e9a-ac07-4d6e-9f42-bdc5bb18aed4</t>
  </si>
  <si>
    <t>Touch of Evil</t>
  </si>
  <si>
    <t>tt0052311</t>
  </si>
  <si>
    <t>82caac51-58d3-4aec-8631-a03210526284</t>
  </si>
  <si>
    <t>Tuesday</t>
  </si>
  <si>
    <t>tt14682800</t>
  </si>
  <si>
    <t>82d092b5-8dd0-438a-8ae9-ffe53be1be03</t>
  </si>
  <si>
    <t>Color of Night</t>
  </si>
  <si>
    <t>tt0109456</t>
  </si>
  <si>
    <t>82dca941-c0e0-4c18-8746-8042b23680be</t>
  </si>
  <si>
    <t>Back to the Future Part II</t>
  </si>
  <si>
    <t>tt0096874</t>
  </si>
  <si>
    <t>82ea6013-d527-44bb-bbed-4f61ef3deda8</t>
  </si>
  <si>
    <t>Talk to Her</t>
  </si>
  <si>
    <t>tt0287467</t>
  </si>
  <si>
    <t>8322c5b8-a49f-4540-b667-1308c82c793c</t>
  </si>
  <si>
    <t>Smile</t>
  </si>
  <si>
    <t>tt15474916</t>
  </si>
  <si>
    <t>833c7788-04a7-4bb1-866f-6e35230f0363</t>
  </si>
  <si>
    <t>Finian's Rainbow</t>
  </si>
  <si>
    <t>tt0062974</t>
  </si>
  <si>
    <t>834fa38b-6569-4241-8d39-331a4f49578f</t>
  </si>
  <si>
    <t>Rock-A-Doodle</t>
  </si>
  <si>
    <t>tt0102802</t>
  </si>
  <si>
    <t>835e9bbd-d15b-422c-9472-783360dfa778</t>
  </si>
  <si>
    <t>Dick Johnson Is Dead</t>
  </si>
  <si>
    <t>tt11394180</t>
  </si>
  <si>
    <t>8361a2cc-66a5-4452-a62c-4cb1060847f0</t>
  </si>
  <si>
    <t>Lethal Weapon 2</t>
  </si>
  <si>
    <t>tt0097733</t>
  </si>
  <si>
    <t>8362054d-c873-47a9-827e-117c7f3cce6f</t>
  </si>
  <si>
    <t>Selena</t>
  </si>
  <si>
    <t>tt0120094</t>
  </si>
  <si>
    <t>837f9127-0200-4203-892a-400877d4fcff</t>
  </si>
  <si>
    <t>Star Wars: Episode V - The Empire Strikes Back</t>
  </si>
  <si>
    <t>tt0080684</t>
  </si>
  <si>
    <t>83b31367-e3d8-4731-aebf-06f64b6aa1bc</t>
  </si>
  <si>
    <t>Encanto</t>
  </si>
  <si>
    <t>tt2953050</t>
  </si>
  <si>
    <t>83b76d28-924d-480e-8608-a6b525dc7d5d</t>
  </si>
  <si>
    <t>Austenland</t>
  </si>
  <si>
    <t>tt1985019</t>
  </si>
  <si>
    <t>83e0e7fb-3593-4582-acf3-81711d2ad4a0</t>
  </si>
  <si>
    <t>Star Trek: Generations</t>
  </si>
  <si>
    <t>tt0111280</t>
  </si>
  <si>
    <t>83fa111a-829f-4ad8-8b5a-f5ff934a0a5a</t>
  </si>
  <si>
    <t>True Lies</t>
  </si>
  <si>
    <t>tt0111503</t>
  </si>
  <si>
    <t>84099593-ad5e-494d-aba8-829c76b77bfc</t>
  </si>
  <si>
    <t>Blackhat</t>
  </si>
  <si>
    <t>tt2717822</t>
  </si>
  <si>
    <t>840c74c8-e441-4fad-bcea-0ffd76bcfdbf</t>
  </si>
  <si>
    <t>What a Way to Go!</t>
  </si>
  <si>
    <t>tt0058743</t>
  </si>
  <si>
    <t>841d253f-1bf4-442c-8932-513c31baa109</t>
  </si>
  <si>
    <t>High School Musical</t>
  </si>
  <si>
    <t>tt0475293</t>
  </si>
  <si>
    <t>8460bd59-9c7b-44d2-b487-a3a8b73b8cdb</t>
  </si>
  <si>
    <t>Everything Everywhere All at Once</t>
  </si>
  <si>
    <t>tt6710474</t>
  </si>
  <si>
    <t>847e4f5f-f433-48cc-aeec-3b25433a4644</t>
  </si>
  <si>
    <t>The Eight Mountains</t>
  </si>
  <si>
    <t>tt14641542</t>
  </si>
  <si>
    <t>849ad8b9-2c9a-4b6f-8093-2a21c608b006</t>
  </si>
  <si>
    <t>Anatomy of a Murder</t>
  </si>
  <si>
    <t>tt0052561</t>
  </si>
  <si>
    <t>849b86c0-ae3a-48ad-b362-3a903b383fd3</t>
  </si>
  <si>
    <t>I Declare War</t>
  </si>
  <si>
    <t>tt2133239</t>
  </si>
  <si>
    <t>84bfdd8c-d686-42ff-aea8-bc8923d6742d</t>
  </si>
  <si>
    <t>Doctor Sleep</t>
  </si>
  <si>
    <t>tt5606664</t>
  </si>
  <si>
    <t>84e2d8b9-c8f0-4d77-8d87-225484855c69</t>
  </si>
  <si>
    <t>Tongues Untied</t>
  </si>
  <si>
    <t>tt0103099</t>
  </si>
  <si>
    <t>85010d42-c136-478e-9f60-6059fabb4447</t>
  </si>
  <si>
    <t>Kung-Fu Master!</t>
  </si>
  <si>
    <t>tt0093371</t>
  </si>
  <si>
    <t>85079d45-eb42-40e7-bd97-cb183dacc454</t>
  </si>
  <si>
    <t>The Funhouse</t>
  </si>
  <si>
    <t>tt0082427</t>
  </si>
  <si>
    <t>851295c0-5c13-43c3-b636-e0822247dd01</t>
  </si>
  <si>
    <t>The Little Rascals</t>
  </si>
  <si>
    <t>tt0110366</t>
  </si>
  <si>
    <t>85149b58-36a1-4691-a014-f028e66c0f89</t>
  </si>
  <si>
    <t>Wild Things</t>
  </si>
  <si>
    <t>tt0120890</t>
  </si>
  <si>
    <t>851a840e-e5e8-4f32-a35f-962c41cb88a5</t>
  </si>
  <si>
    <t>Werewolf by Night</t>
  </si>
  <si>
    <t>tt15318872</t>
  </si>
  <si>
    <t>854d0d81-db8c-4ac7-a33c-e70c7403d2ae</t>
  </si>
  <si>
    <t>Rounders</t>
  </si>
  <si>
    <t>tt0128442</t>
  </si>
  <si>
    <t>857bcca4-fe61-42e2-8813-59d36596fb55</t>
  </si>
  <si>
    <t>All the Fine Young Cannibals</t>
  </si>
  <si>
    <t>tt0053582</t>
  </si>
  <si>
    <t>8582098d-3a7e-4db9-91ec-aaf7f13cbf3f</t>
  </si>
  <si>
    <t>Alien: Covenant</t>
  </si>
  <si>
    <t>tt2316204</t>
  </si>
  <si>
    <t>858c9eaf-c010-4046-9c8f-2b5edc73bd21</t>
  </si>
  <si>
    <t>Jackass Forever</t>
  </si>
  <si>
    <t>tt11466222</t>
  </si>
  <si>
    <t>85dd561d-6a64-4a28-b283-cde17c7fddbe</t>
  </si>
  <si>
    <t>Marathon Man</t>
  </si>
  <si>
    <t>tt0074860</t>
  </si>
  <si>
    <t>85e1a11e-bc3a-418b-883b-13a5060e2070</t>
  </si>
  <si>
    <t>Let Them All Talk</t>
  </si>
  <si>
    <t>tt10808832</t>
  </si>
  <si>
    <t>860bc750-299f-4d99-8f18-c5c6d8cc31d6</t>
  </si>
  <si>
    <t>Lancelot of the Lake</t>
  </si>
  <si>
    <t>tt0071737</t>
  </si>
  <si>
    <t>865056b8-ee8d-46ab-883b-1c1af1f50d0c</t>
  </si>
  <si>
    <t>Arachnophobia</t>
  </si>
  <si>
    <t>tt0099052</t>
  </si>
  <si>
    <t>865af9d0-13d4-4ff9-99da-6a3ae32cb5b5</t>
  </si>
  <si>
    <t>Jaws</t>
  </si>
  <si>
    <t>tt0073195</t>
  </si>
  <si>
    <t>86895d7a-da50-4986-9be2-fe91bbf79bf9</t>
  </si>
  <si>
    <t>The Remains of the Day</t>
  </si>
  <si>
    <t>tt0107943</t>
  </si>
  <si>
    <t>86997c1b-20e9-482f-8195-6d5a392d2db1</t>
  </si>
  <si>
    <t>Gangs of New York</t>
  </si>
  <si>
    <t>tt0217505</t>
  </si>
  <si>
    <t>86da36be-3a2c-47b6-840a-9b92dffc9eb4</t>
  </si>
  <si>
    <t>Let Him Go</t>
  </si>
  <si>
    <t>tt9340860</t>
  </si>
  <si>
    <t>8702d00d-be2c-475b-ab23-5120734b0412</t>
  </si>
  <si>
    <t>Star Wars: Episode VIII - The Last Jedi</t>
  </si>
  <si>
    <t>tt2527336</t>
  </si>
  <si>
    <t>870587b0-43a3-4f79-a7bc-6760f304f4a9</t>
  </si>
  <si>
    <t>Society of the Snow</t>
  </si>
  <si>
    <t>tt16277242</t>
  </si>
  <si>
    <t>870ed946-e4de-4dd5-8132-0cbdac927e3c</t>
  </si>
  <si>
    <t>Jungle Cruise</t>
  </si>
  <si>
    <t>tt0870154</t>
  </si>
  <si>
    <t>873db347-1b32-43c8-94f6-7649bb06e2ab</t>
  </si>
  <si>
    <t>Terminal Island</t>
  </si>
  <si>
    <t>tt0070782</t>
  </si>
  <si>
    <t>8765b5c8-53e9-429e-946f-24d269e38350</t>
  </si>
  <si>
    <t>The Night Flier</t>
  </si>
  <si>
    <t>tt0119784</t>
  </si>
  <si>
    <t>8765fe40-56d3-4682-a88d-cad1c6c4fd84</t>
  </si>
  <si>
    <t>Jamaica Inn</t>
  </si>
  <si>
    <t>tt0031505</t>
  </si>
  <si>
    <t>8788cad7-8d5a-493d-b731-690c555926e3</t>
  </si>
  <si>
    <t>Young Adult</t>
  </si>
  <si>
    <t>tt1625346</t>
  </si>
  <si>
    <t>87d11e93-63c3-47a8-a9f3-6c7bc46726f7</t>
  </si>
  <si>
    <t>Toy Story 3</t>
  </si>
  <si>
    <t>tt0435761</t>
  </si>
  <si>
    <t>87f104b1-7d1e-4221-9b79-b1d595d4556c</t>
  </si>
  <si>
    <t>Never Say Never Again</t>
  </si>
  <si>
    <t>tt0086006</t>
  </si>
  <si>
    <t>87fbeaa2-1ea5-4e3d-b10a-522ccec9e443</t>
  </si>
  <si>
    <t>Cobra</t>
  </si>
  <si>
    <t>tt0090859</t>
  </si>
  <si>
    <t>8810d322-26df-4ac9-91aa-0b774a330818</t>
  </si>
  <si>
    <t>Breaking Away</t>
  </si>
  <si>
    <t>tt0078902</t>
  </si>
  <si>
    <t>887c4a9a-2401-4fba-8a72-53ce430da73e</t>
  </si>
  <si>
    <t>All the Beauty and the Bloodshed</t>
  </si>
  <si>
    <t>tt21374850</t>
  </si>
  <si>
    <t>88850587-b587-4d63-a0fc-0382a914e5a5</t>
  </si>
  <si>
    <t>Short Circuit</t>
  </si>
  <si>
    <t>tt0091949</t>
  </si>
  <si>
    <t>888f0b31-4b70-4d6e-a337-67fe9bb812ae</t>
  </si>
  <si>
    <t>The Thin Red Line</t>
  </si>
  <si>
    <t>tt0120863</t>
  </si>
  <si>
    <t>8896d2f7-b6ce-4435-894c-72afcba7a5c7</t>
  </si>
  <si>
    <t>Dear White People</t>
  </si>
  <si>
    <t>tt2235108</t>
  </si>
  <si>
    <t>88d4c93f-3c4a-40b9-8f91-a3a3504ad4fc</t>
  </si>
  <si>
    <t>Hard Eight</t>
  </si>
  <si>
    <t>tt0119256</t>
  </si>
  <si>
    <t>88f3a609-7508-44d9-8cee-2c61fda6eede</t>
  </si>
  <si>
    <t>Sea of Love</t>
  </si>
  <si>
    <t>tt0098273</t>
  </si>
  <si>
    <t>88f74619-1bc1-4aae-8468-db0616740884</t>
  </si>
  <si>
    <t>PokÃƒÂ©mon: Detective Pikachu</t>
  </si>
  <si>
    <t>tt5884052</t>
  </si>
  <si>
    <t>88fad62c-16c8-4900-8f8e-4197d06893c6</t>
  </si>
  <si>
    <t>The Bingo Long Traveling All-Stars &amp; Motor Kings</t>
  </si>
  <si>
    <t>tt0074207</t>
  </si>
  <si>
    <t>88fd0e4b-5b20-4168-a12f-a62f0c3ed226</t>
  </si>
  <si>
    <t>Creature from the Black Lagoon</t>
  </si>
  <si>
    <t>tt0046876</t>
  </si>
  <si>
    <t>890a3791-b05f-483c-aa4b-4f9fb01360f7</t>
  </si>
  <si>
    <t>Ace in the Hole</t>
  </si>
  <si>
    <t>tt0043338</t>
  </si>
  <si>
    <t>89327f80-1c7e-4edb-87b4-1f4c08fdc51a</t>
  </si>
  <si>
    <t>Transformers</t>
  </si>
  <si>
    <t>tt0418279</t>
  </si>
  <si>
    <t>893bbfe4-044d-4982-907a-370160a2d1d1</t>
  </si>
  <si>
    <t>The Village</t>
  </si>
  <si>
    <t>tt0368447</t>
  </si>
  <si>
    <t>894f371e-4893-41ae-b869-be413cf0e5d9</t>
  </si>
  <si>
    <t>Peeping Tom</t>
  </si>
  <si>
    <t>tt0054167</t>
  </si>
  <si>
    <t>896e175e-8a81-4c1f-9ba2-c5b761213610</t>
  </si>
  <si>
    <t>The Rain People</t>
  </si>
  <si>
    <t>tt0064873</t>
  </si>
  <si>
    <t>89767bef-9fb5-405c-bfea-99f94dada369</t>
  </si>
  <si>
    <t>Quiz Show</t>
  </si>
  <si>
    <t>tt0110932</t>
  </si>
  <si>
    <t>898ffec0-44d2-4cb4-b2f1-c8ab09813731</t>
  </si>
  <si>
    <t>Live and Let Die</t>
  </si>
  <si>
    <t>tt0070328</t>
  </si>
  <si>
    <t>8997f376-eeb0-4ce1-bf88-c6df4f20f9ec</t>
  </si>
  <si>
    <t>Notes on a Scandal</t>
  </si>
  <si>
    <t>tt0465551</t>
  </si>
  <si>
    <t>89eb7d7b-aba9-4f77-b481-4e16a3ee8b92</t>
  </si>
  <si>
    <t>V for Vendetta</t>
  </si>
  <si>
    <t>tt0434409</t>
  </si>
  <si>
    <t>8a356992-b55c-4569-81cf-81fac467fdaa</t>
  </si>
  <si>
    <t>Starship Troopers</t>
  </si>
  <si>
    <t>tt0120201</t>
  </si>
  <si>
    <t>8a530056-e5c8-45fa-966c-56594c5f61e2</t>
  </si>
  <si>
    <t>Piranha</t>
  </si>
  <si>
    <t>tt0078087</t>
  </si>
  <si>
    <t>8a5ca1ee-6312-46e7-bef6-2527c0407091</t>
  </si>
  <si>
    <t>The Monster Squad</t>
  </si>
  <si>
    <t>tt0093560</t>
  </si>
  <si>
    <t>8a88c62a-588f-410c-9505-83cf5215a579</t>
  </si>
  <si>
    <t>Saw V</t>
  </si>
  <si>
    <t>tt1132626</t>
  </si>
  <si>
    <t>8a90698b-ff95-4bfa-82c8-013163237b3c</t>
  </si>
  <si>
    <t>Dirty Dancing</t>
  </si>
  <si>
    <t>tt0092890</t>
  </si>
  <si>
    <t>8a95d797-bd0d-4435-aea5-c38f392c7258</t>
  </si>
  <si>
    <t>Honey, I Shrunk the Kids</t>
  </si>
  <si>
    <t>tt0097523</t>
  </si>
  <si>
    <t>8ac75b86-2616-491b-aa71-95f165ad7994</t>
  </si>
  <si>
    <t>October Sky</t>
  </si>
  <si>
    <t>tt0132477</t>
  </si>
  <si>
    <t>8b780f7f-88b1-4a1b-acdd-65a624b7c29b</t>
  </si>
  <si>
    <t>Colossal</t>
  </si>
  <si>
    <t>tt4680182</t>
  </si>
  <si>
    <t>8b823ca3-84cb-4243-afcd-c07607a25ed8</t>
  </si>
  <si>
    <t>The Battery</t>
  </si>
  <si>
    <t>tt2272350</t>
  </si>
  <si>
    <t>8ba04321-f344-47c2-b6d0-fb47c2dc4c32</t>
  </si>
  <si>
    <t>Zandalee</t>
  </si>
  <si>
    <t>tt0101004</t>
  </si>
  <si>
    <t>8ba75b43-6d06-4e88-9cbc-b48c6c29a623</t>
  </si>
  <si>
    <t>The Mummy</t>
  </si>
  <si>
    <t>tt0120616</t>
  </si>
  <si>
    <t>8bab24d2-4887-4b77-8a79-7fa7326c8d52</t>
  </si>
  <si>
    <t>The Lost Daughter</t>
  </si>
  <si>
    <t>tt9100054</t>
  </si>
  <si>
    <t>8bad968e-19d0-48bb-91b6-a694989c0ef3</t>
  </si>
  <si>
    <t>Intermission</t>
  </si>
  <si>
    <t>tt0332658</t>
  </si>
  <si>
    <t>8bbdaf11-9e81-4623-b4fb-1be6c4ead796</t>
  </si>
  <si>
    <t>The Beast from 20,000 Fathoms</t>
  </si>
  <si>
    <t>tt0045546</t>
  </si>
  <si>
    <t>8bf7ac8c-1aba-420c-863d-5be9da03fbfb</t>
  </si>
  <si>
    <t>An Unexpected Christmas</t>
  </si>
  <si>
    <t>tt15766640</t>
  </si>
  <si>
    <t>8c0a5d95-60f8-40d1-bb08-19dbee63edd1</t>
  </si>
  <si>
    <t>Three Identical Strangers</t>
  </si>
  <si>
    <t>tt7664504</t>
  </si>
  <si>
    <t>8c1a69ce-be17-495e-a13f-0d3f464683f3</t>
  </si>
  <si>
    <t>Away from Her</t>
  </si>
  <si>
    <t>tt0491747</t>
  </si>
  <si>
    <t>8c259639-a0b2-48b9-86fa-190abe79e340</t>
  </si>
  <si>
    <t>Lord of the Flies</t>
  </si>
  <si>
    <t>tt0057261</t>
  </si>
  <si>
    <t>8c3399b3-1b38-40fc-a231-8cb59215ebb9</t>
  </si>
  <si>
    <t>The Cotton Club</t>
  </si>
  <si>
    <t>tt0087089</t>
  </si>
  <si>
    <t>8c4d81e4-4e62-4c53-83b2-a2063cee2eb9</t>
  </si>
  <si>
    <t>Limit</t>
  </si>
  <si>
    <t>tt0022080</t>
  </si>
  <si>
    <t>8c53a826-b249-4a44-8261-8d241c9c7ca7</t>
  </si>
  <si>
    <t>Mother!</t>
  </si>
  <si>
    <t>tt5109784</t>
  </si>
  <si>
    <t>8c583dfa-9494-41e0-8e0a-ffd1ca34defb</t>
  </si>
  <si>
    <t>Me and You and Everyone We Know</t>
  </si>
  <si>
    <t>tt0415978</t>
  </si>
  <si>
    <t>8c92bcdc-7e51-4e0d-aff6-7aa2ddb08ea1</t>
  </si>
  <si>
    <t>Mary and Max</t>
  </si>
  <si>
    <t>tt0978762</t>
  </si>
  <si>
    <t>8c9c6ae9-f1b8-412d-95c4-0a0d7120c974</t>
  </si>
  <si>
    <t>Fear</t>
  </si>
  <si>
    <t>tt0116287</t>
  </si>
  <si>
    <t>8ca84bcb-bae5-4586-8e2d-572749253e32</t>
  </si>
  <si>
    <t>Clueless</t>
  </si>
  <si>
    <t>tt0112697</t>
  </si>
  <si>
    <t>8cd09ad9-1d61-4695-b1b4-1a881afb8611</t>
  </si>
  <si>
    <t>Arsenic and Old Lace</t>
  </si>
  <si>
    <t>tt0036613</t>
  </si>
  <si>
    <t>8cde489c-984a-427a-9a96-ddf7a2321e13</t>
  </si>
  <si>
    <t>In the Cut</t>
  </si>
  <si>
    <t>tt0199626</t>
  </si>
  <si>
    <t>8cdf4061-f7fe-460c-a7d5-ba8edfe0e96a</t>
  </si>
  <si>
    <t>The English Patient</t>
  </si>
  <si>
    <t>tt0116209</t>
  </si>
  <si>
    <t>8cf1d084-230e-4573-a959-94e00500df8c</t>
  </si>
  <si>
    <t>A Nightmare on Elm Street 4: The Dream Master</t>
  </si>
  <si>
    <t>tt0095742</t>
  </si>
  <si>
    <t>8cfa81e0-141d-49f7-a576-92e92eba2bae</t>
  </si>
  <si>
    <t>Pleasantville</t>
  </si>
  <si>
    <t>tt0120789</t>
  </si>
  <si>
    <t>8d14cc2c-a073-458c-b77e-e00ef3907d06</t>
  </si>
  <si>
    <t>Godzilla: King of the Monsters</t>
  </si>
  <si>
    <t>tt3741700</t>
  </si>
  <si>
    <t>8d39bd7f-9d5f-4c4d-a7c8-32a7097f7613</t>
  </si>
  <si>
    <t>The Town That Dreaded Sundown</t>
  </si>
  <si>
    <t>tt2561546</t>
  </si>
  <si>
    <t>8d3c38c9-6480-4f8a-8dc3-a19fbac3af5d</t>
  </si>
  <si>
    <t>Toolbox Murders</t>
  </si>
  <si>
    <t>tt0367153</t>
  </si>
  <si>
    <t>8d40c382-ef01-4f48-ad6d-7550c72050d4</t>
  </si>
  <si>
    <t>The Wrestler</t>
  </si>
  <si>
    <t>tt1125849</t>
  </si>
  <si>
    <t>8d94f2e2-71d2-451a-92be-cd5d0c91b579</t>
  </si>
  <si>
    <t>Breakdown</t>
  </si>
  <si>
    <t>tt0118771</t>
  </si>
  <si>
    <t>8dd54de9-1b81-4faa-bc38-1a9a7d54223c</t>
  </si>
  <si>
    <t>Hobo with a Shotgun</t>
  </si>
  <si>
    <t>tt1640459</t>
  </si>
  <si>
    <t>8debad70-cc70-4240-b1fe-e394832951fd</t>
  </si>
  <si>
    <t>Mission: Impossible - Fallout</t>
  </si>
  <si>
    <t>tt4912910</t>
  </si>
  <si>
    <t>8debeee5-e593-4f7a-ad72-b86b79f9fe8b</t>
  </si>
  <si>
    <t>tt0096895</t>
  </si>
  <si>
    <t>8df74d55-0afb-4e49-b3fb-8c7c5967eab4</t>
  </si>
  <si>
    <t>X-Men</t>
  </si>
  <si>
    <t>tt0120903</t>
  </si>
  <si>
    <t>8e4459de-f700-43b8-b784-cc7a99d8aa3d</t>
  </si>
  <si>
    <t>WALLÃ‚Â·E</t>
  </si>
  <si>
    <t>tt0910970</t>
  </si>
  <si>
    <t>8e4fca50-933b-43e2-8ea5-ac339b13ccfd</t>
  </si>
  <si>
    <t>Dark Passage</t>
  </si>
  <si>
    <t>tt0039302</t>
  </si>
  <si>
    <t>8e6133cd-6639-4f2a-892d-58b22443c3be</t>
  </si>
  <si>
    <t>Before Midnight</t>
  </si>
  <si>
    <t>tt2209418</t>
  </si>
  <si>
    <t>8e8e58b2-9c11-4f9c-9dc9-9d7c78e1713a</t>
  </si>
  <si>
    <t>The Hateful Eight</t>
  </si>
  <si>
    <t>tt3460252</t>
  </si>
  <si>
    <t>8e9f3dd9-a5ea-46c6-898e-cbb9ed03e724</t>
  </si>
  <si>
    <t>Wet Hot American Summer</t>
  </si>
  <si>
    <t>tt0243655</t>
  </si>
  <si>
    <t>8ea038d2-d230-4146-9752-12c4c57f5a7e</t>
  </si>
  <si>
    <t>Pet Sematary</t>
  </si>
  <si>
    <t>tt0098084</t>
  </si>
  <si>
    <t>8ea670e1-15b6-42ec-849b-fda503499f4c</t>
  </si>
  <si>
    <t>Long Weekend</t>
  </si>
  <si>
    <t>tt11020728</t>
  </si>
  <si>
    <t>8ec40a53-91a8-42d0-b72a-6092e050d6eb</t>
  </si>
  <si>
    <t>Shakma</t>
  </si>
  <si>
    <t>tt0100589</t>
  </si>
  <si>
    <t>8ece6351-937d-4d64-b823-afa9d8c0b578</t>
  </si>
  <si>
    <t>Shame</t>
  </si>
  <si>
    <t>tt1723811</t>
  </si>
  <si>
    <t>8ee4a555-a58e-442e-a0a9-8a8b6dcd6a6e</t>
  </si>
  <si>
    <t>Zero Day</t>
  </si>
  <si>
    <t>tt0365960</t>
  </si>
  <si>
    <t>8ef9eee4-02d8-4ecb-b3d1-ea645d94504b</t>
  </si>
  <si>
    <t>Rollerball</t>
  </si>
  <si>
    <t>tt0073631</t>
  </si>
  <si>
    <t>8f0cf748-bd27-4d0e-9b43-36a6e74641df</t>
  </si>
  <si>
    <t>If Beale Street Could Talk</t>
  </si>
  <si>
    <t>tt7125860</t>
  </si>
  <si>
    <t>8f248d57-c99e-43b3-b17d-733f6283fac3</t>
  </si>
  <si>
    <t>Tommy Boy</t>
  </si>
  <si>
    <t>tt0114694</t>
  </si>
  <si>
    <t>8f57e216-2514-42b7-bb34-2fd9b8b5c766</t>
  </si>
  <si>
    <t>The Cabin in the Woods</t>
  </si>
  <si>
    <t>tt1259521</t>
  </si>
  <si>
    <t>8f5a45e9-2c8e-46f2-a117-fca39e7c2220</t>
  </si>
  <si>
    <t>Cam</t>
  </si>
  <si>
    <t>tt8361028</t>
  </si>
  <si>
    <t>8f61fe04-c2fb-4fc8-aef4-4109e90c94c3</t>
  </si>
  <si>
    <t>Carrie</t>
  </si>
  <si>
    <t>tt0074285</t>
  </si>
  <si>
    <t>8f725f6d-aef6-4cb5-b180-1da3fb270d25</t>
  </si>
  <si>
    <t>Billy Elliot</t>
  </si>
  <si>
    <t>tt0249462</t>
  </si>
  <si>
    <t>8f897a2d-b198-452d-9bf7-491622546521</t>
  </si>
  <si>
    <t>Top Gun: Maverick</t>
  </si>
  <si>
    <t>tt1745960</t>
  </si>
  <si>
    <t>8f95423e-0aeb-482d-8ee8-55ff4c94ae4d</t>
  </si>
  <si>
    <t>Monkey Shines</t>
  </si>
  <si>
    <t>tt0095652</t>
  </si>
  <si>
    <t>8f9c0e70-3e08-4718-b962-1573695b707c</t>
  </si>
  <si>
    <t>Malcolm X</t>
  </si>
  <si>
    <t>tt0104797</t>
  </si>
  <si>
    <t>8fa558d5-52e5-4200-ad15-a40bdd4121d5</t>
  </si>
  <si>
    <t>Ant-Man and the Wasp</t>
  </si>
  <si>
    <t>tt5095030</t>
  </si>
  <si>
    <t>8faa5fb0-3fbb-4953-b1f2-a1e7b7203490</t>
  </si>
  <si>
    <t>War for the Planet of the Apes</t>
  </si>
  <si>
    <t>tt3450958</t>
  </si>
  <si>
    <t>8fabecc9-c11a-44f1-930c-f3cee6837577</t>
  </si>
  <si>
    <t>Three Colors: Red</t>
  </si>
  <si>
    <t>tt0111495</t>
  </si>
  <si>
    <t>8fc1c3d9-e99e-4c95-90e4-c84859791998</t>
  </si>
  <si>
    <t>The Goonies</t>
  </si>
  <si>
    <t>tt0089218</t>
  </si>
  <si>
    <t>8fcb5e45-342c-4cc1-9f15-1a6c477a3d4b</t>
  </si>
  <si>
    <t>Blind Beast</t>
  </si>
  <si>
    <t>tt0140384</t>
  </si>
  <si>
    <t>8fcba611-3e93-4a4d-bae1-2342533dad2f</t>
  </si>
  <si>
    <t>Limbo</t>
  </si>
  <si>
    <t>tt21833834</t>
  </si>
  <si>
    <t>8fceac36-935b-4c16-898d-bc96bd83e45b</t>
  </si>
  <si>
    <t>To the Devil a Daughter</t>
  </si>
  <si>
    <t>tt0075334</t>
  </si>
  <si>
    <t>900a803f-129a-4482-8935-a0ebe03308df</t>
  </si>
  <si>
    <t>The Russians Are Coming the Russians Are Coming</t>
  </si>
  <si>
    <t>tt0060921</t>
  </si>
  <si>
    <t>9036d56f-ebb8-4710-a956-58b6aa41081b</t>
  </si>
  <si>
    <t>Muscle</t>
  </si>
  <si>
    <t>tt0095472</t>
  </si>
  <si>
    <t>9039cddd-2209-45c5-86b0-155f2a6565a6</t>
  </si>
  <si>
    <t>Crimson Tide</t>
  </si>
  <si>
    <t>tt0112740</t>
  </si>
  <si>
    <t>90881d43-744d-4d13-9864-47c93e92c9f6</t>
  </si>
  <si>
    <t>Return to Seoul</t>
  </si>
  <si>
    <t>tt19719836</t>
  </si>
  <si>
    <t>90b5f64b-f062-468d-b08c-c9b4aaeb5ef6</t>
  </si>
  <si>
    <t>Chopper</t>
  </si>
  <si>
    <t>tt0221073</t>
  </si>
  <si>
    <t>9167f4ff-2861-41bb-8892-f76bb2315c57</t>
  </si>
  <si>
    <t>The Green Room</t>
  </si>
  <si>
    <t>tt0077315</t>
  </si>
  <si>
    <t>91713643-5915-42b3-9988-e94ce391b6b8</t>
  </si>
  <si>
    <t>D.E.B.S.</t>
  </si>
  <si>
    <t>tt0367631</t>
  </si>
  <si>
    <t>91a26efe-2d57-43cd-873a-4a9daf51ed95</t>
  </si>
  <si>
    <t>Muppet*vision 3-D</t>
  </si>
  <si>
    <t>tt0102481</t>
  </si>
  <si>
    <t>91b23c73-6b19-4cd1-9f4e-8d0580927641</t>
  </si>
  <si>
    <t>San Andreas</t>
  </si>
  <si>
    <t>tt2126355</t>
  </si>
  <si>
    <t>91cca44a-bc66-4e86-9977-ecf0dbc88e77</t>
  </si>
  <si>
    <t>The Housemaid</t>
  </si>
  <si>
    <t>tt0150980</t>
  </si>
  <si>
    <t>91ea594b-90ce-402f-a7cb-f6f3045c4180</t>
  </si>
  <si>
    <t>Everybody Wants Some!!</t>
  </si>
  <si>
    <t>tt2937696</t>
  </si>
  <si>
    <t>92171110-f883-44c9-bbc0-8cb075c031d8</t>
  </si>
  <si>
    <t>Only Angels Have Wings</t>
  </si>
  <si>
    <t>tt0031762</t>
  </si>
  <si>
    <t>922d3e67-eb1b-4f01-9cdb-02286807dc43</t>
  </si>
  <si>
    <t>The Last Exorcism</t>
  </si>
  <si>
    <t>tt1320244</t>
  </si>
  <si>
    <t>923ce69d-231e-42c0-9895-a613f60e1cf6</t>
  </si>
  <si>
    <t>Signs</t>
  </si>
  <si>
    <t>tt0286106</t>
  </si>
  <si>
    <t>925f5336-e8d1-40bc-a61e-0fc2dd7c88d2</t>
  </si>
  <si>
    <t>Fantastic Mr. Fox</t>
  </si>
  <si>
    <t>tt0432283</t>
  </si>
  <si>
    <t>926cd6dd-ea70-4eed-85ae-e9e2d4b8a04a</t>
  </si>
  <si>
    <t>The Banshees of Inisherin</t>
  </si>
  <si>
    <t>tt11813216</t>
  </si>
  <si>
    <t>926d3215-e037-401e-85c3-52e89a41dff3</t>
  </si>
  <si>
    <t>The Manxman</t>
  </si>
  <si>
    <t>tt0020142</t>
  </si>
  <si>
    <t>92878d80-0ebf-49e8-8499-142fe5be12be</t>
  </si>
  <si>
    <t>Letters from Iwo Jima</t>
  </si>
  <si>
    <t>tt0498380</t>
  </si>
  <si>
    <t>92998a5b-419c-4891-8285-3f1a19f8bd0d</t>
  </si>
  <si>
    <t>Wildlife</t>
  </si>
  <si>
    <t>tt5929754</t>
  </si>
  <si>
    <t>92cf9094-abdd-49c9-ba5f-9d0db054f4a2</t>
  </si>
  <si>
    <t>Star Trek II: The Wrath of Khan</t>
  </si>
  <si>
    <t>tt0084726</t>
  </si>
  <si>
    <t>92d8ac62-4bc3-48cc-8f35-d8c609d5a67a</t>
  </si>
  <si>
    <t>History of the World: Part I</t>
  </si>
  <si>
    <t>tt0082517</t>
  </si>
  <si>
    <t>93215de2-e456-421b-a5b9-8d590cb8d9ed</t>
  </si>
  <si>
    <t>The Godfather Part III</t>
  </si>
  <si>
    <t>tt0099674</t>
  </si>
  <si>
    <t>93381091-cdff-4cd2-bfce-505f779d3761</t>
  </si>
  <si>
    <t>The Wrong Man</t>
  </si>
  <si>
    <t>tt0051207</t>
  </si>
  <si>
    <t>9354b323-8841-4ce9-883d-af6b41c8eb64</t>
  </si>
  <si>
    <t>Moonstruck</t>
  </si>
  <si>
    <t>tt0093565</t>
  </si>
  <si>
    <t>93716299-92a0-46f2-9619-ccf8e53f6501</t>
  </si>
  <si>
    <t>Us</t>
  </si>
  <si>
    <t>tt6857112</t>
  </si>
  <si>
    <t>93812f27-1ae1-40c8-a1b3-99641398ea30</t>
  </si>
  <si>
    <t>The Witch</t>
  </si>
  <si>
    <t>tt4263482</t>
  </si>
  <si>
    <t>93bad8ea-75f4-46f9-84f7-97180ab12119</t>
  </si>
  <si>
    <t>House of Wax</t>
  </si>
  <si>
    <t>tt0397065</t>
  </si>
  <si>
    <t>93cc2c99-d080-451d-b4df-cdaf20b911f1</t>
  </si>
  <si>
    <t>Captain EO</t>
  </si>
  <si>
    <t>tt0090793</t>
  </si>
  <si>
    <t>93fe05bb-3c45-4c2a-8c4c-63295d2269c6</t>
  </si>
  <si>
    <t>Killers of the Flower Moon</t>
  </si>
  <si>
    <t>tt5537002</t>
  </si>
  <si>
    <t>94135350-407f-406c-b5ee-335bee7966b4</t>
  </si>
  <si>
    <t>Damn Yankees</t>
  </si>
  <si>
    <t>tt0051516</t>
  </si>
  <si>
    <t>946134df-1530-433b-a636-3e1648d0db79</t>
  </si>
  <si>
    <t>Hubie Halloween</t>
  </si>
  <si>
    <t>tt10682266</t>
  </si>
  <si>
    <t>946f3f49-1f40-4262-ba6a-4a87472451b7</t>
  </si>
  <si>
    <t>Murder on the Orient Express</t>
  </si>
  <si>
    <t>tt0071877</t>
  </si>
  <si>
    <t>949e67db-220c-44fb-bfdc-68143ab487f2</t>
  </si>
  <si>
    <t>Rocky IV</t>
  </si>
  <si>
    <t>tt0089927</t>
  </si>
  <si>
    <t>94af97c4-55f7-455c-8fcf-b8cf08194414</t>
  </si>
  <si>
    <t>The Omen</t>
  </si>
  <si>
    <t>tt0075005</t>
  </si>
  <si>
    <t>94c50a8f-a378-4ee5-b565-f8c3ce6f3aae</t>
  </si>
  <si>
    <t>Eternal Sunshine of the Spotless Mind</t>
  </si>
  <si>
    <t>tt0338013</t>
  </si>
  <si>
    <t>94ea1b80-284f-48b9-87e7-806e2ce7034d</t>
  </si>
  <si>
    <t>Felicia's Journey</t>
  </si>
  <si>
    <t>tt0165773</t>
  </si>
  <si>
    <t>954dd96d-0cd6-4711-9c6a-96a04dc364ff</t>
  </si>
  <si>
    <t>The Pebble and the Penguin</t>
  </si>
  <si>
    <t>tt0114108</t>
  </si>
  <si>
    <t>9555f30d-4834-428b-a86e-b6684c62c271</t>
  </si>
  <si>
    <t>Sweet Land</t>
  </si>
  <si>
    <t>tt0428038</t>
  </si>
  <si>
    <t>957a6b7b-a185-4c93-8c9e-1ce77e826125</t>
  </si>
  <si>
    <t>Disaster Movie</t>
  </si>
  <si>
    <t>tt1213644</t>
  </si>
  <si>
    <t>957cde7c-616f-4a62-b41a-18e64b0e2fb8</t>
  </si>
  <si>
    <t>A Painted House</t>
  </si>
  <si>
    <t>tt0362001</t>
  </si>
  <si>
    <t>95b181fd-f87d-4a95-8b42-f190e5823291</t>
  </si>
  <si>
    <t>Breakfast at Tiffany's</t>
  </si>
  <si>
    <t>tt0054698</t>
  </si>
  <si>
    <t>95b2c277-119a-48db-a561-13a71eb1ddc9</t>
  </si>
  <si>
    <t>The Departed</t>
  </si>
  <si>
    <t>tt0407887</t>
  </si>
  <si>
    <t>96244f6f-5bc7-4b81-be04-05181f24c98e</t>
  </si>
  <si>
    <t>A Better Tomorrow</t>
  </si>
  <si>
    <t>tt0092263</t>
  </si>
  <si>
    <t>964751d8-24f5-401f-8987-517c06ec9b7c</t>
  </si>
  <si>
    <t>Chimes at Midnight</t>
  </si>
  <si>
    <t>tt0059012</t>
  </si>
  <si>
    <t>9677a7d5-7139-41ae-9572-1c75b183f062</t>
  </si>
  <si>
    <t>The Other Side of the Mirror: Bob Dylan at the Newport Folk Festival</t>
  </si>
  <si>
    <t>tt1134837</t>
  </si>
  <si>
    <t>968639d0-e305-46b6-bbba-1d167575916a</t>
  </si>
  <si>
    <t>Decision to Leave</t>
  </si>
  <si>
    <t>tt12477480</t>
  </si>
  <si>
    <t>96cafa41-3409-422f-89a5-c232a39dd14f</t>
  </si>
  <si>
    <t>The Broken Circle Breakdown</t>
  </si>
  <si>
    <t>tt2024519</t>
  </si>
  <si>
    <t>96d69362-1e3b-4dfe-af61-a55f7c97584b</t>
  </si>
  <si>
    <t>Butch Cassidy and the Sundance Kid</t>
  </si>
  <si>
    <t>tt0064115</t>
  </si>
  <si>
    <t>97401cdb-33fa-459c-8400-55aa246fc4a5</t>
  </si>
  <si>
    <t>tt0082782</t>
  </si>
  <si>
    <t>975dd0f6-66a6-475c-a64a-27d223ceb628</t>
  </si>
  <si>
    <t>Personal Shopper</t>
  </si>
  <si>
    <t>tt4714782</t>
  </si>
  <si>
    <t>97788502-5644-46c9-9088-d48e2f9467dd</t>
  </si>
  <si>
    <t>Dolemite Is My Name</t>
  </si>
  <si>
    <t>tt8526872</t>
  </si>
  <si>
    <t>97788841-136c-4cdf-83a6-d840360d0116</t>
  </si>
  <si>
    <t>From Dusk Till Dawn</t>
  </si>
  <si>
    <t>tt0116367</t>
  </si>
  <si>
    <t>980ee13e-3b90-4268-bbde-d2d4330a7c71</t>
  </si>
  <si>
    <t>Frozen</t>
  </si>
  <si>
    <t>tt2294629</t>
  </si>
  <si>
    <t>981171ff-a3c6-4b2a-9d40-47bf6926a940</t>
  </si>
  <si>
    <t>A Face in the Crowd</t>
  </si>
  <si>
    <t>tt0050371</t>
  </si>
  <si>
    <t>9811ed82-7e45-46b9-b19a-12e513958416</t>
  </si>
  <si>
    <t>Spider-Man</t>
  </si>
  <si>
    <t>tt0145487</t>
  </si>
  <si>
    <t>9843193c-05bc-4f04-b185-5aaa2b0acb31</t>
  </si>
  <si>
    <t>Connie and Carla</t>
  </si>
  <si>
    <t>tt0345074</t>
  </si>
  <si>
    <t>984c9e13-5361-4506-ac65-8219de754712</t>
  </si>
  <si>
    <t>Mulholland Drive</t>
  </si>
  <si>
    <t>tt0166924</t>
  </si>
  <si>
    <t>9851815d-9c3c-4ecf-81c8-1b6e487e5757</t>
  </si>
  <si>
    <t>The Incredibles</t>
  </si>
  <si>
    <t>tt0317705</t>
  </si>
  <si>
    <t>98575d53-14e1-4096-9659-cd2307c898e7</t>
  </si>
  <si>
    <t>The Lion in Winter</t>
  </si>
  <si>
    <t>tt0063227</t>
  </si>
  <si>
    <t>985e10a1-edc4-462d-867b-8820c839a8a2</t>
  </si>
  <si>
    <t>China Moon</t>
  </si>
  <si>
    <t>tt0109417</t>
  </si>
  <si>
    <t>98708855-7884-4ea2-b354-15f97d81983e</t>
  </si>
  <si>
    <t>Henry: Portrait of a Serial Killer</t>
  </si>
  <si>
    <t>tt0099763</t>
  </si>
  <si>
    <t>9873d162-9f3c-4522-a6b0-bbfc30173dc9</t>
  </si>
  <si>
    <t>Critical Thinking</t>
  </si>
  <si>
    <t>tt7870102</t>
  </si>
  <si>
    <t>989bfcf9-1991-4ee3-9bcb-db0ad6515d01</t>
  </si>
  <si>
    <t>Women Talking</t>
  </si>
  <si>
    <t>tt13669038</t>
  </si>
  <si>
    <t>98aa9ec4-1a82-4aa5-b942-f3e04233d7a9</t>
  </si>
  <si>
    <t>Romeo + Juliet</t>
  </si>
  <si>
    <t>tt0117509</t>
  </si>
  <si>
    <t>98b84739-3105-425a-9ea7-3b7b1d850f22</t>
  </si>
  <si>
    <t>The Fall Guy</t>
  </si>
  <si>
    <t>tt1684562</t>
  </si>
  <si>
    <t>98ba691f-d2d7-4537-956f-8229b49b167e</t>
  </si>
  <si>
    <t>Enemy of the State</t>
  </si>
  <si>
    <t>tt0120660</t>
  </si>
  <si>
    <t>98e511ff-a1e1-431a-8dcc-9dccacea90ac</t>
  </si>
  <si>
    <t>Back to the Future</t>
  </si>
  <si>
    <t>tt0088763</t>
  </si>
  <si>
    <t>993fc987-86ff-454d-8d40-ce59f4075b7b</t>
  </si>
  <si>
    <t>The Avengers</t>
  </si>
  <si>
    <t>tt0848228</t>
  </si>
  <si>
    <t>996a15fa-38d3-4b7f-b07d-135aed4de7b5</t>
  </si>
  <si>
    <t>Old Henry</t>
  </si>
  <si>
    <t>tt12731980</t>
  </si>
  <si>
    <t>998378c1-b2b1-466e-8f7f-f9d71a194eab</t>
  </si>
  <si>
    <t>Stage Fright</t>
  </si>
  <si>
    <t>tt0042994</t>
  </si>
  <si>
    <t>999da1b4-d6fc-4a2f-b11b-5587a5a66b62</t>
  </si>
  <si>
    <t>Star Wars: Episode IV - A New Hope</t>
  </si>
  <si>
    <t>tt0076759</t>
  </si>
  <si>
    <t>99d75166-7398-472d-a3e1-39898f3c43ff</t>
  </si>
  <si>
    <t>Lovely &amp; Amazing</t>
  </si>
  <si>
    <t>tt0258273</t>
  </si>
  <si>
    <t>9a0711bf-c106-4a33-9c57-2322a14fa434</t>
  </si>
  <si>
    <t>Shadow of a Doubt</t>
  </si>
  <si>
    <t>tt0036342</t>
  </si>
  <si>
    <t>9a0e7d23-9180-44db-9785-51b012114add</t>
  </si>
  <si>
    <t>Sleepaway Camp</t>
  </si>
  <si>
    <t>tt0086320</t>
  </si>
  <si>
    <t>9a1d9b3d-d4b2-4721-9c90-96d968362fe2</t>
  </si>
  <si>
    <t>Bringing Up Baby</t>
  </si>
  <si>
    <t>tt0029947</t>
  </si>
  <si>
    <t>9a4c79de-2d56-4bd1-838e-5a3ca216f452</t>
  </si>
  <si>
    <t>Incredibles 2</t>
  </si>
  <si>
    <t>tt3606756</t>
  </si>
  <si>
    <t>9a5daf19-bd43-4a05-9a90-8e9100f86ff7</t>
  </si>
  <si>
    <t>Forgetting Sarah Marshall</t>
  </si>
  <si>
    <t>tt0800039</t>
  </si>
  <si>
    <t>9a664581-d5c4-4a18-b21e-af6aa9a54ee7</t>
  </si>
  <si>
    <t>Close-Up</t>
  </si>
  <si>
    <t>tt0100234</t>
  </si>
  <si>
    <t>9a77928b-5f16-4d67-9fef-e64d8928398d</t>
  </si>
  <si>
    <t>Frequency</t>
  </si>
  <si>
    <t>tt0186151</t>
  </si>
  <si>
    <t>9a7dc3d0-8fd0-4a9e-94d8-e9fca5afeb37</t>
  </si>
  <si>
    <t>Dans Paris</t>
  </si>
  <si>
    <t>tt0769508</t>
  </si>
  <si>
    <t>9a809d0a-e8ae-4e6d-bfef-35a5886ec211</t>
  </si>
  <si>
    <t>Mary Poppins</t>
  </si>
  <si>
    <t>tt0058331</t>
  </si>
  <si>
    <t>9aa397c1-acee-4068-b2b0-9c8a7fe17888</t>
  </si>
  <si>
    <t>Clockers</t>
  </si>
  <si>
    <t>tt0112688</t>
  </si>
  <si>
    <t>9ac226c1-5c26-405f-9ece-46a45aa268f5</t>
  </si>
  <si>
    <t>The Player</t>
  </si>
  <si>
    <t>tt0105151</t>
  </si>
  <si>
    <t>9af5fc3a-0f9c-4c61-962a-dfb5f8234f4c</t>
  </si>
  <si>
    <t>Rocky Balboa</t>
  </si>
  <si>
    <t>tt0479143</t>
  </si>
  <si>
    <t>9af6b7dd-f822-4224-82b9-aea449ed90f9</t>
  </si>
  <si>
    <t>Hawkeye</t>
  </si>
  <si>
    <t>tt10160804</t>
  </si>
  <si>
    <t>9af7ffb8-7fea-4554-a36a-03866bbd6c47</t>
  </si>
  <si>
    <t>The Right Stuff</t>
  </si>
  <si>
    <t>tt0086197</t>
  </si>
  <si>
    <t>9b089ae4-bffd-4061-888e-7f339362bb6f</t>
  </si>
  <si>
    <t>Avatar: The Way of Water</t>
  </si>
  <si>
    <t>tt1630029</t>
  </si>
  <si>
    <t>9b0c65ad-088f-4ad5-9ae4-78c8251380bb</t>
  </si>
  <si>
    <t>Boys Don't Cry</t>
  </si>
  <si>
    <t>tt0171804</t>
  </si>
  <si>
    <t>9b8a1ac5-ea5e-47bb-9f56-be2e61d3d1f6</t>
  </si>
  <si>
    <t>The Brady Bunch Movie</t>
  </si>
  <si>
    <t>tt0112572</t>
  </si>
  <si>
    <t>9bfb17da-4902-454b-83e0-55703315511d</t>
  </si>
  <si>
    <t>Scrooged</t>
  </si>
  <si>
    <t>tt0096061</t>
  </si>
  <si>
    <t>9c03c16f-7c1e-4377-a809-317ebe8394ba</t>
  </si>
  <si>
    <t>Coma</t>
  </si>
  <si>
    <t>tt0077355</t>
  </si>
  <si>
    <t>9c0fb1bc-7449-4dbc-b1ff-f30a09b4f6ef</t>
  </si>
  <si>
    <t>King Kong vs. Godzilla</t>
  </si>
  <si>
    <t>tt0056142</t>
  </si>
  <si>
    <t>9c3ca1ba-0fe7-4028-9e89-1541f49f548c</t>
  </si>
  <si>
    <t>The Souvenir</t>
  </si>
  <si>
    <t>tt6920356</t>
  </si>
  <si>
    <t>9c6e82a3-895d-4426-8d70-1a8646da7c8c</t>
  </si>
  <si>
    <t>This Is Spinal Tap</t>
  </si>
  <si>
    <t>tt0088258</t>
  </si>
  <si>
    <t>9c865434-3c3f-4000-9997-12282ba323ba</t>
  </si>
  <si>
    <t>Creed II</t>
  </si>
  <si>
    <t>tt6343314</t>
  </si>
  <si>
    <t>9ca27341-a7d8-463b-8338-64ffc81689b4</t>
  </si>
  <si>
    <t>Django</t>
  </si>
  <si>
    <t>tt0060315</t>
  </si>
  <si>
    <t>9cf97864-0206-4dae-94f9-2b7ae0983ed3</t>
  </si>
  <si>
    <t>The Object of My Affection</t>
  </si>
  <si>
    <t>tt0120772</t>
  </si>
  <si>
    <t>9d1112e0-75a7-4245-9345-0229b9319c04</t>
  </si>
  <si>
    <t>Fruitvale Station</t>
  </si>
  <si>
    <t>tt2334649</t>
  </si>
  <si>
    <t>9d4a62ce-2e40-4bc8-9e41-4bd88c3c1005</t>
  </si>
  <si>
    <t>The Stepford Wives</t>
  </si>
  <si>
    <t>tt0327162</t>
  </si>
  <si>
    <t>9d5ea185-b178-4651-a040-f0fee13a94d1</t>
  </si>
  <si>
    <t>We're No Angels</t>
  </si>
  <si>
    <t>tt0098625</t>
  </si>
  <si>
    <t>9d64d303-31fa-481c-906c-5c82b4f857a7</t>
  </si>
  <si>
    <t>Buffalo '66</t>
  </si>
  <si>
    <t>tt0118789</t>
  </si>
  <si>
    <t>9d6ba919-794d-483e-8124-b5a4b9e453f6</t>
  </si>
  <si>
    <t>The Unbearable Lightness of Being</t>
  </si>
  <si>
    <t>tt0096332</t>
  </si>
  <si>
    <t>9d82f8f4-959c-4d13-b60e-1d9d9ab3ab67</t>
  </si>
  <si>
    <t>Jerry Maguire</t>
  </si>
  <si>
    <t>tt0116695</t>
  </si>
  <si>
    <t>9db63c5c-3a9f-48c6-9f05-d75c9c192f9c</t>
  </si>
  <si>
    <t>A Poem Is a Naked Person</t>
  </si>
  <si>
    <t>tt0424359</t>
  </si>
  <si>
    <t>9dbe2450-4e5d-464f-a371-3035d165f3fa</t>
  </si>
  <si>
    <t>Tenacious D in the Pick of Destiny</t>
  </si>
  <si>
    <t>tt0365830</t>
  </si>
  <si>
    <t>9dde7181-8142-4a1f-96f7-8e0b53101ccd</t>
  </si>
  <si>
    <t>Mulan</t>
  </si>
  <si>
    <t>tt4566758</t>
  </si>
  <si>
    <t>9defc108-1866-4e3b-9d13-7a45cd2f6e7c</t>
  </si>
  <si>
    <t>Metropolitan</t>
  </si>
  <si>
    <t>tt0100142</t>
  </si>
  <si>
    <t>9e026dcd-3132-4480-aa14-8764622a92eb</t>
  </si>
  <si>
    <t>The Thing Called Love</t>
  </si>
  <si>
    <t>tt0108327</t>
  </si>
  <si>
    <t>9e03c337-d1e8-4b2f-9e16-de28c8af2ca7</t>
  </si>
  <si>
    <t>The Favourite</t>
  </si>
  <si>
    <t>tt5083738</t>
  </si>
  <si>
    <t>9e0a8c30-f4b4-4436-8319-2b16172b2540</t>
  </si>
  <si>
    <t>Quick Change</t>
  </si>
  <si>
    <t>tt0100449</t>
  </si>
  <si>
    <t>9e0e4234-a49c-47ff-937f-1ce6633f4bc0</t>
  </si>
  <si>
    <t>Phone Booth</t>
  </si>
  <si>
    <t>tt0183649</t>
  </si>
  <si>
    <t>9e27c663-bdd4-491e-bc2e-685f8ac0c92a</t>
  </si>
  <si>
    <t>Halloween III: Season of the Witch</t>
  </si>
  <si>
    <t>tt0085636</t>
  </si>
  <si>
    <t>9e336e9b-5657-4df8-9923-576dc901e940</t>
  </si>
  <si>
    <t>Falling Down</t>
  </si>
  <si>
    <t>tt0106856</t>
  </si>
  <si>
    <t>9e3a9049-3711-4d47-a5fb-a0fc93d6d218</t>
  </si>
  <si>
    <t>Monty Python's Life of Brian</t>
  </si>
  <si>
    <t>tt0079470</t>
  </si>
  <si>
    <t>9e3d79c7-c206-48d5-9fde-25feb1d68448</t>
  </si>
  <si>
    <t>One Sings, the Other Doesn't</t>
  </si>
  <si>
    <t>tt0076855</t>
  </si>
  <si>
    <t>9e478d3d-12a0-4881-ab0f-a1f274d46cf9</t>
  </si>
  <si>
    <t>Booksmart</t>
  </si>
  <si>
    <t>tt1489887</t>
  </si>
  <si>
    <t>9e55cefe-11e1-41f3-810d-df3349d6c6b7</t>
  </si>
  <si>
    <t>Cecil B. Demented</t>
  </si>
  <si>
    <t>tt0173716</t>
  </si>
  <si>
    <t>9e89a9ed-885b-4497-a550-963e398cecf9</t>
  </si>
  <si>
    <t>Coming to America</t>
  </si>
  <si>
    <t>tt0094898</t>
  </si>
  <si>
    <t>9ea0b7cf-4f86-47cf-a222-b239a661c64f</t>
  </si>
  <si>
    <t>Kickboxer</t>
  </si>
  <si>
    <t>tt0097659</t>
  </si>
  <si>
    <t>9ead825b-0539-4f8d-b901-11e3046ae26e</t>
  </si>
  <si>
    <t>Blow the Man Down</t>
  </si>
  <si>
    <t>tt8299768</t>
  </si>
  <si>
    <t>9eae8bff-b8c9-46be-86b7-6de2b351ccf7</t>
  </si>
  <si>
    <t>First Man</t>
  </si>
  <si>
    <t>tt1213641</t>
  </si>
  <si>
    <t>9ebc68a4-7163-4d32-bcf7-355454d906d6</t>
  </si>
  <si>
    <t>Night of the Living Dead</t>
  </si>
  <si>
    <t>tt0063350</t>
  </si>
  <si>
    <t>9ecb01c2-b7c0-42d3-b4b9-11b884b9a4a2</t>
  </si>
  <si>
    <t>Ghostbusters: Afterlife</t>
  </si>
  <si>
    <t>tt4513678</t>
  </si>
  <si>
    <t>9eefa6ef-f60d-4408-be56-bb87d077f54d</t>
  </si>
  <si>
    <t>The Lost World: Jurassic Park</t>
  </si>
  <si>
    <t>tt0119567</t>
  </si>
  <si>
    <t>9ef7e576-d1a9-44c3-89f7-c42bfd03f511</t>
  </si>
  <si>
    <t>The Fast and the Furious</t>
  </si>
  <si>
    <t>tt0232500</t>
  </si>
  <si>
    <t>9f0099e8-46b7-4be5-b8a4-c98d6b1bcc51</t>
  </si>
  <si>
    <t>Spider-Man: Into the Spider-Verse</t>
  </si>
  <si>
    <t>tt4633694</t>
  </si>
  <si>
    <t>9f320dcb-81b8-4cf1-8fc7-05fe48429253</t>
  </si>
  <si>
    <t>Forrest Gump</t>
  </si>
  <si>
    <t>tt0109830</t>
  </si>
  <si>
    <t>9f427b66-0151-43e0-9c7c-1deee08c1c37</t>
  </si>
  <si>
    <t>Faster</t>
  </si>
  <si>
    <t>tt1433108</t>
  </si>
  <si>
    <t>9f5b989e-930a-4d0a-9c2b-9a5585e884f4</t>
  </si>
  <si>
    <t>Cloud Atlas</t>
  </si>
  <si>
    <t>tt1371111</t>
  </si>
  <si>
    <t>9f5e981b-1187-45e9-8715-5ef3c3db5a9e</t>
  </si>
  <si>
    <t>Cast Away</t>
  </si>
  <si>
    <t>tt0162222</t>
  </si>
  <si>
    <t>9f64f84f-5898-44fd-9208-2f07534a5f7c</t>
  </si>
  <si>
    <t>Poltergeist</t>
  </si>
  <si>
    <t>tt0084516</t>
  </si>
  <si>
    <t>9f6d9023-ebb2-472b-a710-48db808fbe2f</t>
  </si>
  <si>
    <t>Memento</t>
  </si>
  <si>
    <t>tt0209144</t>
  </si>
  <si>
    <t>9f73d298-9623-48a6-b877-a0d4d491dded</t>
  </si>
  <si>
    <t>Cocoon</t>
  </si>
  <si>
    <t>tt0088933</t>
  </si>
  <si>
    <t>9f8eafdb-54a4-445f-bfb4-1bcedf828fea</t>
  </si>
  <si>
    <t>The Bishop's Wife</t>
  </si>
  <si>
    <t>tt0039190</t>
  </si>
  <si>
    <t>9f9ef7f5-5b6f-4d16-9a63-a6a351b3cf90</t>
  </si>
  <si>
    <t>Avengers: Endgame</t>
  </si>
  <si>
    <t>tt4154796</t>
  </si>
  <si>
    <t>9fbcf5a5-53a7-4aca-b3bf-db3ab0c68650</t>
  </si>
  <si>
    <t>The Inspection</t>
  </si>
  <si>
    <t>tt13495458</t>
  </si>
  <si>
    <t>9fe2a5e4-2902-4143-8509-1427a170e07f</t>
  </si>
  <si>
    <t>The Beast</t>
  </si>
  <si>
    <t>tt14407336</t>
  </si>
  <si>
    <t>a009d7d5-5865-41d9-b720-99a191c7fb0c</t>
  </si>
  <si>
    <t>Howard the Duck</t>
  </si>
  <si>
    <t>tt0091225</t>
  </si>
  <si>
    <t>a027d0e2-dc21-4948-811b-6ea079b6345d</t>
  </si>
  <si>
    <t>A Room with a View</t>
  </si>
  <si>
    <t>tt0091867</t>
  </si>
  <si>
    <t>a02cc00b-2e5b-46cb-8cec-0186e25ef3ef</t>
  </si>
  <si>
    <t>Paperhouse</t>
  </si>
  <si>
    <t>tt0098061</t>
  </si>
  <si>
    <t>a031763b-8465-4e39-9503-00e347abd254</t>
  </si>
  <si>
    <t>Youth Without Youth</t>
  </si>
  <si>
    <t>tt0481797</t>
  </si>
  <si>
    <t>a03320b3-48ec-4da4-abbf-20539e23e9c1</t>
  </si>
  <si>
    <t>Gremlins</t>
  </si>
  <si>
    <t>tt0087363</t>
  </si>
  <si>
    <t>a03a1d35-b75a-44b3-bd29-826bd0bcc1a1</t>
  </si>
  <si>
    <t>The Matrix</t>
  </si>
  <si>
    <t>tt0133093</t>
  </si>
  <si>
    <t>a03d556f-315f-4d72-9f0d-0eadbf969a8d</t>
  </si>
  <si>
    <t>Ms. Marvel</t>
  </si>
  <si>
    <t>tt10857164</t>
  </si>
  <si>
    <t>a041622b-767d-447a-a3b4-5e0a206edb86</t>
  </si>
  <si>
    <t>tt0093177</t>
  </si>
  <si>
    <t>a04a639e-8458-4096-bc51-0ba93f63fa34</t>
  </si>
  <si>
    <t>Office Space</t>
  </si>
  <si>
    <t>tt0151804</t>
  </si>
  <si>
    <t>a0542a38-4272-43a1-b73d-97bbceb6bdab</t>
  </si>
  <si>
    <t>Black Hawk Down</t>
  </si>
  <si>
    <t>tt0265086</t>
  </si>
  <si>
    <t>a06d4979-b212-4fce-9499-6a519413e050</t>
  </si>
  <si>
    <t>Superman II</t>
  </si>
  <si>
    <t>tt0081573</t>
  </si>
  <si>
    <t>a07ef84c-152b-422c-8733-e7bd3e2402eb</t>
  </si>
  <si>
    <t>Disorder</t>
  </si>
  <si>
    <t>tt4085084</t>
  </si>
  <si>
    <t>a09d80a4-f1f2-4996-8ecd-4c5781d2c522</t>
  </si>
  <si>
    <t>Let the Sunshine In</t>
  </si>
  <si>
    <t>tt6423776</t>
  </si>
  <si>
    <t>a0bc9066-1640-40a0-9bd1-ccc2051d165b</t>
  </si>
  <si>
    <t>Anatomy of a Fall</t>
  </si>
  <si>
    <t>tt17009710</t>
  </si>
  <si>
    <t>a0c0334a-b0da-4f5c-814f-a30179694657</t>
  </si>
  <si>
    <t>Are You There God? It's Me, Margaret.</t>
  </si>
  <si>
    <t>tt9185206</t>
  </si>
  <si>
    <t>a10ec379-8c4f-4105-b926-84bf69f34f86</t>
  </si>
  <si>
    <t>Rear Window</t>
  </si>
  <si>
    <t>tt0047396</t>
  </si>
  <si>
    <t>a155761b-872b-4e33-8777-0cc3a5defde8</t>
  </si>
  <si>
    <t>Batman Forever</t>
  </si>
  <si>
    <t>tt0112462</t>
  </si>
  <si>
    <t>a1754d0b-bbb0-4809-8e50-f36595205a4f</t>
  </si>
  <si>
    <t>The Host</t>
  </si>
  <si>
    <t>tt0468492</t>
  </si>
  <si>
    <t>a1fadc08-81d7-4017-ac6f-ccd33878d984</t>
  </si>
  <si>
    <t>The Warriors</t>
  </si>
  <si>
    <t>tt0080120</t>
  </si>
  <si>
    <t>a211d18c-6246-4306-826a-8a906e4a9fb7</t>
  </si>
  <si>
    <t>Looper</t>
  </si>
  <si>
    <t>tt1276104</t>
  </si>
  <si>
    <t>a244d861-d606-4f57-99fa-b6d3e9aa3510</t>
  </si>
  <si>
    <t>Body Parts</t>
  </si>
  <si>
    <t>tt0101492</t>
  </si>
  <si>
    <t>a267d2d9-058d-4ad6-90cb-f09322737fc5</t>
  </si>
  <si>
    <t>Grindhouse</t>
  </si>
  <si>
    <t>tt0462322</t>
  </si>
  <si>
    <t>a27b9728-d39e-4100-9276-92bab66be870</t>
  </si>
  <si>
    <t>Veronica Guerin</t>
  </si>
  <si>
    <t>tt0312549</t>
  </si>
  <si>
    <t>a282e296-c08c-4c91-afb9-f266b1065205</t>
  </si>
  <si>
    <t>In Search of the Castaways</t>
  </si>
  <si>
    <t>tt0056095</t>
  </si>
  <si>
    <t>a295a485-5571-4419-b6ad-4d3927cc50ad</t>
  </si>
  <si>
    <t>The Fugitive</t>
  </si>
  <si>
    <t>tt0106977</t>
  </si>
  <si>
    <t>a29838c9-e65b-4154-971e-c6e802738437</t>
  </si>
  <si>
    <t>Star Trek IV: The Voyage Home</t>
  </si>
  <si>
    <t>tt0092007</t>
  </si>
  <si>
    <t>a2a11c4e-9b43-401e-b2c3-020e515835ca</t>
  </si>
  <si>
    <t>The Thin Man</t>
  </si>
  <si>
    <t>tt0025878</t>
  </si>
  <si>
    <t>a2a9a1e6-ef3f-446c-b2ee-2176d6455781</t>
  </si>
  <si>
    <t>The Private Life of Sherlock Holmes</t>
  </si>
  <si>
    <t>tt0066249</t>
  </si>
  <si>
    <t>a2d9cef4-a684-4678-b5f7-cd4a2f1b6b16</t>
  </si>
  <si>
    <t>Broken Arrow</t>
  </si>
  <si>
    <t>tt0115759</t>
  </si>
  <si>
    <t>a2e2fb6d-9789-4506-8c28-5a5119a620e4</t>
  </si>
  <si>
    <t>Conan the Barbarian</t>
  </si>
  <si>
    <t>tt0082198</t>
  </si>
  <si>
    <t>a2f31c35-be3f-41ca-9539-96eb7dc66ee7</t>
  </si>
  <si>
    <t>Magnolia</t>
  </si>
  <si>
    <t>tt0175880</t>
  </si>
  <si>
    <t>a2fbea83-287e-498a-9808-7f4b4464a67b</t>
  </si>
  <si>
    <t>Last Action Hero</t>
  </si>
  <si>
    <t>tt0107362</t>
  </si>
  <si>
    <t>a2fc5b68-e359-4024-a301-211c3287f7ad</t>
  </si>
  <si>
    <t>The Sinners of Hell</t>
  </si>
  <si>
    <t>tt0154683</t>
  </si>
  <si>
    <t>a333285d-8936-4850-b503-565f32d3f655</t>
  </si>
  <si>
    <t>Godzilla vs. SpaceGodzilla</t>
  </si>
  <si>
    <t>tt0109916</t>
  </si>
  <si>
    <t>a34941c1-8360-4b46-b24f-66aaf382ff41</t>
  </si>
  <si>
    <t>The Car</t>
  </si>
  <si>
    <t>tt0075809</t>
  </si>
  <si>
    <t>a358eaff-3c06-47e7-9dd6-f464b6dda1fc</t>
  </si>
  <si>
    <t>Aniara</t>
  </si>
  <si>
    <t>tt7589524</t>
  </si>
  <si>
    <t>a3695f17-0da9-42f0-ac37-e6d8dbe8527e</t>
  </si>
  <si>
    <t>Last Night in Soho</t>
  </si>
  <si>
    <t>tt9639470</t>
  </si>
  <si>
    <t>a3946810-cd94-43b0-8984-762a966ec8a3</t>
  </si>
  <si>
    <t>The Birdcage</t>
  </si>
  <si>
    <t>tt0115685</t>
  </si>
  <si>
    <t>a39bedeb-4cf6-47d1-88d9-9dfe39bf47ff</t>
  </si>
  <si>
    <t>My Cousin Vinny</t>
  </si>
  <si>
    <t>tt0104952</t>
  </si>
  <si>
    <t>a39fb793-d001-40a3-b4e3-bfd70893041e</t>
  </si>
  <si>
    <t>Desert Hearts</t>
  </si>
  <si>
    <t>tt0089015</t>
  </si>
  <si>
    <t>a41d4279-f9da-4d39-bd01-acd3b2555500</t>
  </si>
  <si>
    <t>Kubo and the Two Strings</t>
  </si>
  <si>
    <t>tt4302938</t>
  </si>
  <si>
    <t>a44d17e3-ee63-4bbe-9b1d-6d33028c90e0</t>
  </si>
  <si>
    <t>The Bird with the Crystal Plumage</t>
  </si>
  <si>
    <t>tt0065143</t>
  </si>
  <si>
    <t>a45f1934-6678-4622-ad05-410a516b65c1</t>
  </si>
  <si>
    <t>Out of Sight</t>
  </si>
  <si>
    <t>tt0120780</t>
  </si>
  <si>
    <t>a4614059-6184-4e37-9647-e44156d6823e</t>
  </si>
  <si>
    <t>Hud</t>
  </si>
  <si>
    <t>tt0057163</t>
  </si>
  <si>
    <t>a47955bd-db7c-4c33-bc43-aef37d645316</t>
  </si>
  <si>
    <t>Stone</t>
  </si>
  <si>
    <t>tt0072209</t>
  </si>
  <si>
    <t>a4822f50-b6da-4543-8d2a-5b212c6de89a</t>
  </si>
  <si>
    <t>Imitation of Life</t>
  </si>
  <si>
    <t>tt0052918</t>
  </si>
  <si>
    <t>a57e2a8a-475e-4e3d-a411-cecdc65948b5</t>
  </si>
  <si>
    <t>The Godfather</t>
  </si>
  <si>
    <t>tt0068646</t>
  </si>
  <si>
    <t>a5863abb-6b44-4078-b9df-2a6bd2fa3ec4</t>
  </si>
  <si>
    <t>Meet the Robinsons</t>
  </si>
  <si>
    <t>tt0396555</t>
  </si>
  <si>
    <t>a58f26a8-ae68-4423-8215-c83988969993</t>
  </si>
  <si>
    <t>Repo Man</t>
  </si>
  <si>
    <t>tt0087995</t>
  </si>
  <si>
    <t>a5c02f0d-aca9-40b9-977a-abb99dd96eac</t>
  </si>
  <si>
    <t>Bloody Moon</t>
  </si>
  <si>
    <t>tt0083156</t>
  </si>
  <si>
    <t>a5c4af39-3def-456b-b875-03ba0df02ba3</t>
  </si>
  <si>
    <t>Fat Kid Rules the World</t>
  </si>
  <si>
    <t>tt1995304</t>
  </si>
  <si>
    <t>a5c6d9d0-9d07-493b-8f25-5fa7c8b4b0d2</t>
  </si>
  <si>
    <t>Timeline</t>
  </si>
  <si>
    <t>tt0300556</t>
  </si>
  <si>
    <t>a5dc934d-a46a-4ead-8d21-0bfe722bcee6</t>
  </si>
  <si>
    <t>You're Next</t>
  </si>
  <si>
    <t>tt1853739</t>
  </si>
  <si>
    <t>a5df8973-fbd8-4bd3-8534-6ff5d07b8541</t>
  </si>
  <si>
    <t>Miss Julie</t>
  </si>
  <si>
    <t>tt2667960</t>
  </si>
  <si>
    <t>a62ec2e9-dbc4-42b8-bf20-11954a4d209e</t>
  </si>
  <si>
    <t>Suburbia</t>
  </si>
  <si>
    <t>tt0086589</t>
  </si>
  <si>
    <t>a6603153-aec6-4413-9cde-94b14f1fed74</t>
  </si>
  <si>
    <t>Kiss of Death</t>
  </si>
  <si>
    <t>tt0039536</t>
  </si>
  <si>
    <t>a683e134-bad7-4f65-b4e1-c9b2b302bf57</t>
  </si>
  <si>
    <t>The Wizard of Oz</t>
  </si>
  <si>
    <t>tt0032138</t>
  </si>
  <si>
    <t>a6932010-8156-4a16-b281-884b6eb3269d</t>
  </si>
  <si>
    <t>Mad Max: Fury Road</t>
  </si>
  <si>
    <t>tt1392190</t>
  </si>
  <si>
    <t>a6e68b7b-9677-4468-afb8-2c6b028990e1</t>
  </si>
  <si>
    <t>Confessions of a Dangerous Mind</t>
  </si>
  <si>
    <t>tt0270288</t>
  </si>
  <si>
    <t>a6eed9ba-6371-48aa-91cd-c2532affec3a</t>
  </si>
  <si>
    <t>Ed Wood</t>
  </si>
  <si>
    <t>tt0109707</t>
  </si>
  <si>
    <t>a6f28dd7-5b80-4d1f-87cd-ae1003e03fa1</t>
  </si>
  <si>
    <t>Two English Girls</t>
  </si>
  <si>
    <t>tt0066989</t>
  </si>
  <si>
    <t>a6f7f00c-b8f8-482b-99af-7fa00dcb7ad2</t>
  </si>
  <si>
    <t>Michael Clayton</t>
  </si>
  <si>
    <t>tt0465538</t>
  </si>
  <si>
    <t>a716a1cb-ac9e-4d72-be34-83ac01771cdd</t>
  </si>
  <si>
    <t>Freddy's Dead: The Final Nightmare</t>
  </si>
  <si>
    <t>tt0101917</t>
  </si>
  <si>
    <t>a72c856f-f5a8-4255-828c-3b3de575fb80</t>
  </si>
  <si>
    <t>Ratatouille</t>
  </si>
  <si>
    <t>tt0382932</t>
  </si>
  <si>
    <t>a7499e57-ed90-4f93-87c2-0cb29f3459d4</t>
  </si>
  <si>
    <t>The Good, the Bad and the Ugly</t>
  </si>
  <si>
    <t>tt0060196</t>
  </si>
  <si>
    <t>a7521b53-2dc7-4669-a01f-55b5326e630d</t>
  </si>
  <si>
    <t>Solaris</t>
  </si>
  <si>
    <t>tt0069293</t>
  </si>
  <si>
    <t>a75fd5db-3a21-447a-9ac9-365581fb19cf</t>
  </si>
  <si>
    <t>Jumping the Broom</t>
  </si>
  <si>
    <t>tt1640484</t>
  </si>
  <si>
    <t>a784f860-38c0-411e-9dc1-6b74795b9b04</t>
  </si>
  <si>
    <t>South Park: Bigger, Longer &amp; Uncut</t>
  </si>
  <si>
    <t>tt0158983</t>
  </si>
  <si>
    <t>a7898f53-7255-485a-96ef-f49eb8123622</t>
  </si>
  <si>
    <t>RED</t>
  </si>
  <si>
    <t>tt1245526</t>
  </si>
  <si>
    <t>a7c97c5c-cf00-4b12-9852-88af14d5b63a</t>
  </si>
  <si>
    <t>Crawl</t>
  </si>
  <si>
    <t>tt8364368</t>
  </si>
  <si>
    <t>a7faa638-6d2b-4131-be53-0e506972714e</t>
  </si>
  <si>
    <t>Bad Boys II</t>
  </si>
  <si>
    <t>tt0172156</t>
  </si>
  <si>
    <t>a813f1fb-146e-4dd0-a257-946ebe08b291</t>
  </si>
  <si>
    <t>The House Bunny</t>
  </si>
  <si>
    <t>tt0852713</t>
  </si>
  <si>
    <t>a81c003f-a7a2-47bc-9e7f-7ca02ae87985</t>
  </si>
  <si>
    <t>Antropophagus</t>
  </si>
  <si>
    <t>tt0082479</t>
  </si>
  <si>
    <t>a81cd8ea-8404-4537-b7f9-2394d3a4e452</t>
  </si>
  <si>
    <t>Synecdoche, New York</t>
  </si>
  <si>
    <t>tt0383028</t>
  </si>
  <si>
    <t>a823480f-a381-401a-9642-f070989c31cb</t>
  </si>
  <si>
    <t>West Side Story</t>
  </si>
  <si>
    <t>tt0055614</t>
  </si>
  <si>
    <t>a88c3f92-eda4-47d8-af63-f1be8e901441</t>
  </si>
  <si>
    <t>Winchester '73</t>
  </si>
  <si>
    <t>tt0043137</t>
  </si>
  <si>
    <t>a8c163a2-0f40-40fa-a29c-e8acf9a4768e</t>
  </si>
  <si>
    <t>Nobody's Fool</t>
  </si>
  <si>
    <t>tt0110684</t>
  </si>
  <si>
    <t>a90a4399-0c29-4195-be9c-03fca1e716a8</t>
  </si>
  <si>
    <t>The Hole</t>
  </si>
  <si>
    <t>tt0242527</t>
  </si>
  <si>
    <t>a90c14b1-12ef-42c9-97a3-16340805bc22</t>
  </si>
  <si>
    <t>Snowpiercer</t>
  </si>
  <si>
    <t>tt6156584</t>
  </si>
  <si>
    <t>a915bdd7-af6b-4ef7-9399-17f3f9b39739</t>
  </si>
  <si>
    <t>Still Black: A Portrait of Black Transmen</t>
  </si>
  <si>
    <t>tt1363482</t>
  </si>
  <si>
    <t>a9617d64-027e-4248-abd7-83411a1da80b</t>
  </si>
  <si>
    <t>Mac and Me</t>
  </si>
  <si>
    <t>tt0095560</t>
  </si>
  <si>
    <t>a96ecf7e-ab59-49ae-b1a1-a2792cb04aa6</t>
  </si>
  <si>
    <t>50 First Dates</t>
  </si>
  <si>
    <t>tt0343660</t>
  </si>
  <si>
    <t>a981f00a-9134-43e5-9856-3b389937a9ea</t>
  </si>
  <si>
    <t>The Shining</t>
  </si>
  <si>
    <t>tt0081505</t>
  </si>
  <si>
    <t>a985260c-a76b-45d1-a738-b447875218fe</t>
  </si>
  <si>
    <t>Fight for Your Life</t>
  </si>
  <si>
    <t>tt0076023</t>
  </si>
  <si>
    <t>a98dd0a4-bd64-4237-9af6-23163373eb1f</t>
  </si>
  <si>
    <t>The Lost Boys</t>
  </si>
  <si>
    <t>tt0093437</t>
  </si>
  <si>
    <t>a99b910e-41f4-4826-93da-dba4f1ce3d14</t>
  </si>
  <si>
    <t>Jurassic World: Fallen Kingdom</t>
  </si>
  <si>
    <t>tt4881806</t>
  </si>
  <si>
    <t>a9b36b0d-48df-42f0-afb9-5bd62862882d</t>
  </si>
  <si>
    <t>Junebug</t>
  </si>
  <si>
    <t>tt0418773</t>
  </si>
  <si>
    <t>a9f487cb-20f9-4662-ae94-d6596c596136</t>
  </si>
  <si>
    <t>Congo</t>
  </si>
  <si>
    <t>tt0112715</t>
  </si>
  <si>
    <t>aa0c4f7c-385e-4e68-9839-cc3e8930409a</t>
  </si>
  <si>
    <t>No Direction Home: Bob Dylan</t>
  </si>
  <si>
    <t>tt0367555</t>
  </si>
  <si>
    <t>aa2b5def-729c-4ddf-b1e9-7d90fe8e1c1a</t>
  </si>
  <si>
    <t>Cliffhanger</t>
  </si>
  <si>
    <t>tt0106582</t>
  </si>
  <si>
    <t>aa62ea54-2067-4700-b95f-dcf82e58845e</t>
  </si>
  <si>
    <t>A Separation</t>
  </si>
  <si>
    <t>tt1832382</t>
  </si>
  <si>
    <t>aa6c5d47-40fa-4b0e-8ee3-4edf60938e68</t>
  </si>
  <si>
    <t>The Game</t>
  </si>
  <si>
    <t>tt0119174</t>
  </si>
  <si>
    <t>aa7b7080-f683-4e92-a8d8-5d5859061965</t>
  </si>
  <si>
    <t>Paranormal Activity</t>
  </si>
  <si>
    <t>tt1179904</t>
  </si>
  <si>
    <t>aa8607cf-2a78-419d-83e0-a0e55ca0538e</t>
  </si>
  <si>
    <t>Psycho</t>
  </si>
  <si>
    <t>tt0054215</t>
  </si>
  <si>
    <t>aa8884c9-983a-4557-9323-9f554ad21fbc</t>
  </si>
  <si>
    <t>The Big Picture</t>
  </si>
  <si>
    <t>tt0096926</t>
  </si>
  <si>
    <t>aab00f4b-f0ae-492c-afc1-94e6ec11426b</t>
  </si>
  <si>
    <t>A Simple Plan</t>
  </si>
  <si>
    <t>tt0120324</t>
  </si>
  <si>
    <t>aaf86dad-deef-47bf-991f-b50b7ef81df3</t>
  </si>
  <si>
    <t>Atomic Blonde</t>
  </si>
  <si>
    <t>tt2406566</t>
  </si>
  <si>
    <t>aafa9e6d-3122-4a55-9abd-81f1e7eacd9d</t>
  </si>
  <si>
    <t>The Dead Don't Die</t>
  </si>
  <si>
    <t>tt8695030</t>
  </si>
  <si>
    <t>ab093d19-227e-4fbf-a53a-0d5673c5e39c</t>
  </si>
  <si>
    <t>Jason X</t>
  </si>
  <si>
    <t>tt0211443</t>
  </si>
  <si>
    <t>ab2b64f5-852f-4f2f-9f22-9e3802c1d1a3</t>
  </si>
  <si>
    <t>Monsters University</t>
  </si>
  <si>
    <t>tt1453405</t>
  </si>
  <si>
    <t>ab388313-d651-4708-a015-10eaa4b45241</t>
  </si>
  <si>
    <t>Fright Night</t>
  </si>
  <si>
    <t>tt1438176</t>
  </si>
  <si>
    <t>ab536dae-715d-4100-8dd7-b1e41f591a6e</t>
  </si>
  <si>
    <t>Labyrinth</t>
  </si>
  <si>
    <t>tt0091369</t>
  </si>
  <si>
    <t>ab5acf81-7144-445a-a63e-8f2c51a65d80</t>
  </si>
  <si>
    <t>Mandy</t>
  </si>
  <si>
    <t>tt6998518</t>
  </si>
  <si>
    <t>ab8496d7-d549-4b9b-be3d-3cc10a63afaa</t>
  </si>
  <si>
    <t>Star Wars: Episode I - The Phantom Menace</t>
  </si>
  <si>
    <t>tt0120915</t>
  </si>
  <si>
    <t>ab9d0f36-4e94-4cb2-bea2-204623b95d91</t>
  </si>
  <si>
    <t>The Devils</t>
  </si>
  <si>
    <t>tt0066993</t>
  </si>
  <si>
    <t>aba3801b-6e68-4cef-a1de-bb17258c9f32</t>
  </si>
  <si>
    <t>Inside</t>
  </si>
  <si>
    <t>tt14781036</t>
  </si>
  <si>
    <t>abc12820-74e2-43a7-b73d-2aeba0d0d565</t>
  </si>
  <si>
    <t>Summertime</t>
  </si>
  <si>
    <t>tt4080768</t>
  </si>
  <si>
    <t>abe6bd2f-993c-4954-b989-75d37927efc0</t>
  </si>
  <si>
    <t>Dirty Rotten Scoundrels</t>
  </si>
  <si>
    <t>tt0095031</t>
  </si>
  <si>
    <t>ac2c63a7-c3a8-48e3-aa6a-cd48314b2607</t>
  </si>
  <si>
    <t>One-Eyed Jacks</t>
  </si>
  <si>
    <t>tt0055257</t>
  </si>
  <si>
    <t>ac3c1b64-ff13-4229-8bd3-b896321fd0f1</t>
  </si>
  <si>
    <t>Romeo and Juliet</t>
  </si>
  <si>
    <t>tt0063518</t>
  </si>
  <si>
    <t>ac44fdcc-fd5d-4869-8bd9-2e68f1aed3da</t>
  </si>
  <si>
    <t>Oppenheimer</t>
  </si>
  <si>
    <t>tt15398776</t>
  </si>
  <si>
    <t>ac577259-c9bf-49c4-a209-c52e159f6a64</t>
  </si>
  <si>
    <t>Total Recall</t>
  </si>
  <si>
    <t>tt0100802</t>
  </si>
  <si>
    <t>ac59539f-2575-4f7d-b016-ffaaf207e52f</t>
  </si>
  <si>
    <t>Tommy</t>
  </si>
  <si>
    <t>tt0073812</t>
  </si>
  <si>
    <t>ac690d2d-4a43-448e-bc94-b500bf780a3b</t>
  </si>
  <si>
    <t>Promising Young Woman</t>
  </si>
  <si>
    <t>tt9620292</t>
  </si>
  <si>
    <t>ac6a4088-4379-4e2b-93ae-615f3daf1d97</t>
  </si>
  <si>
    <t>My Man Godfrey</t>
  </si>
  <si>
    <t>tt0028010</t>
  </si>
  <si>
    <t>ac82ff8a-5646-4533-811c-e8da6b89b096</t>
  </si>
  <si>
    <t>Serial Mom</t>
  </si>
  <si>
    <t>tt0111127</t>
  </si>
  <si>
    <t>ac97b2b6-f618-4e1f-b8ce-850878abdcf4</t>
  </si>
  <si>
    <t>The Satanic Rites of Dracula</t>
  </si>
  <si>
    <t>tt0070634</t>
  </si>
  <si>
    <t>acbac6ee-8ef7-4ea2-9861-26afe4a66236</t>
  </si>
  <si>
    <t>The Cutting Edge</t>
  </si>
  <si>
    <t>tt0104040</t>
  </si>
  <si>
    <t>acd10ad2-76f6-4dd4-9f35-c49139b95bd0</t>
  </si>
  <si>
    <t>The Long Kiss Goodnight</t>
  </si>
  <si>
    <t>tt0116908</t>
  </si>
  <si>
    <t>acd7485d-1e61-49c2-b3d1-9972c1fe17e9</t>
  </si>
  <si>
    <t>Somewhere</t>
  </si>
  <si>
    <t>tt1421051</t>
  </si>
  <si>
    <t>ad010f8c-bb5a-457d-accc-2f2a2eefac0b</t>
  </si>
  <si>
    <t>Black Dynamite</t>
  </si>
  <si>
    <t>tt1190536</t>
  </si>
  <si>
    <t>ad461b34-ff20-421c-bad7-2bd2d4bbdc44</t>
  </si>
  <si>
    <t>Bubble</t>
  </si>
  <si>
    <t>tt0454792</t>
  </si>
  <si>
    <t>ad4b64bf-9f93-4316-b610-e56c9cab8f3f</t>
  </si>
  <si>
    <t>Up in the Air</t>
  </si>
  <si>
    <t>tt1193138</t>
  </si>
  <si>
    <t>ad773c2c-66f5-4761-b15f-1f19d88a155f</t>
  </si>
  <si>
    <t>The Hustler</t>
  </si>
  <si>
    <t>tt0054997</t>
  </si>
  <si>
    <t>adbb5416-44d4-4486-81b2-8609cd3a1740</t>
  </si>
  <si>
    <t>A Haunting in Venice</t>
  </si>
  <si>
    <t>tt22687790</t>
  </si>
  <si>
    <t>adc09dbd-8f0a-41f7-916c-637e0a6087c5</t>
  </si>
  <si>
    <t>The Adventures of Robin Hood</t>
  </si>
  <si>
    <t>tt0029843</t>
  </si>
  <si>
    <t>ade9512b-0e41-4dbd-b55d-165e40e1696a</t>
  </si>
  <si>
    <t>Ladies and Gentlemen, the Fabulous Stains</t>
  </si>
  <si>
    <t>tt0082639</t>
  </si>
  <si>
    <t>adf32c53-2bfe-4a2b-9998-e960d2ce6f4f</t>
  </si>
  <si>
    <t>Hail, Caesar!</t>
  </si>
  <si>
    <t>tt0475290</t>
  </si>
  <si>
    <t>ae043ed0-2b40-41b3-90b8-3c5468161e03</t>
  </si>
  <si>
    <t>Death Becomes Her</t>
  </si>
  <si>
    <t>tt0104070</t>
  </si>
  <si>
    <t>ae0b40a3-23be-429c-ae17-664db228e07f</t>
  </si>
  <si>
    <t>Network</t>
  </si>
  <si>
    <t>tt0074958</t>
  </si>
  <si>
    <t>ae386051-0e2c-46cd-9384-369bb3fc9320</t>
  </si>
  <si>
    <t>Paranormal Activity 3</t>
  </si>
  <si>
    <t>tt1778304</t>
  </si>
  <si>
    <t>ae66ee57-8479-4b7b-a5ba-5b8524f912f7</t>
  </si>
  <si>
    <t>Godzilla Minus One</t>
  </si>
  <si>
    <t>tt23289160</t>
  </si>
  <si>
    <t>aebe3bf6-5788-4c99-92cd-3d0b49f5e5e7</t>
  </si>
  <si>
    <t>It Happened One Night</t>
  </si>
  <si>
    <t>tt0025316</t>
  </si>
  <si>
    <t>af098bc7-b21a-45a0-95ee-fbe970c5749e</t>
  </si>
  <si>
    <t>Samson and Delilah</t>
  </si>
  <si>
    <t>tt0041838</t>
  </si>
  <si>
    <t>af19db57-6b13-4e9b-aaad-7576b63dbc0a</t>
  </si>
  <si>
    <t>Halloweentown</t>
  </si>
  <si>
    <t>tt0173886</t>
  </si>
  <si>
    <t>af231ff9-6f87-448c-be8d-0b6ec2255771</t>
  </si>
  <si>
    <t>The Incredible Hulk</t>
  </si>
  <si>
    <t>tt0800080</t>
  </si>
  <si>
    <t>af506b0d-48ed-492c-8a48-0176a58fa572</t>
  </si>
  <si>
    <t>Kiss Me Kate</t>
  </si>
  <si>
    <t>tt0045963</t>
  </si>
  <si>
    <t>af9455b2-0cab-406d-999a-4df0e8b6d6fc</t>
  </si>
  <si>
    <t>Robin Hood</t>
  </si>
  <si>
    <t>tt0070608</t>
  </si>
  <si>
    <t>afb83a16-bc9b-4b7a-9eb5-d8ea1dd50a4f</t>
  </si>
  <si>
    <t>The Wild and Wonderful Whites of West Virginia</t>
  </si>
  <si>
    <t>tt1396227</t>
  </si>
  <si>
    <t>afdc79bf-ec5d-4756-a38b-910d187d20ce</t>
  </si>
  <si>
    <t>Mighty Joe Young</t>
  </si>
  <si>
    <t>tt0120751</t>
  </si>
  <si>
    <t>afdfe314-f089-4b64-b47a-3b147b889f4a</t>
  </si>
  <si>
    <t>I Am Legend</t>
  </si>
  <si>
    <t>tt0480249</t>
  </si>
  <si>
    <t>b0428c6a-3b16-4158-bbae-174f0dc26f23</t>
  </si>
  <si>
    <t>American Dream</t>
  </si>
  <si>
    <t>tt0099028</t>
  </si>
  <si>
    <t>b0982a85-fb71-4c3a-b8df-d42c54ddbe67</t>
  </si>
  <si>
    <t>Anchorman: The Legend of Ron Burgundy</t>
  </si>
  <si>
    <t>tt0357413</t>
  </si>
  <si>
    <t>b0a7d874-41bf-49ab-87dc-61c99ebc6ed3</t>
  </si>
  <si>
    <t>A Time to Kill</t>
  </si>
  <si>
    <t>tt0117913</t>
  </si>
  <si>
    <t>b0cb88df-e6ae-42d8-aec7-633dbed1cc1e</t>
  </si>
  <si>
    <t>Pink Floyd: The Wall</t>
  </si>
  <si>
    <t>tt0084503</t>
  </si>
  <si>
    <t>b1291b1f-9978-4931-8745-28e93eec3f00</t>
  </si>
  <si>
    <t>The Man from Hong Kong</t>
  </si>
  <si>
    <t>tt0073343</t>
  </si>
  <si>
    <t>b12dafef-976f-44d9-89c1-e1ec02318aa0</t>
  </si>
  <si>
    <t>Barton Fink</t>
  </si>
  <si>
    <t>tt0101410</t>
  </si>
  <si>
    <t>b12eba08-a6f6-4b0c-acec-17c4747f986c</t>
  </si>
  <si>
    <t>The Rocketeer</t>
  </si>
  <si>
    <t>tt0102803</t>
  </si>
  <si>
    <t>b15a2c03-a6f5-4db6-ac51-ae35f99a6409</t>
  </si>
  <si>
    <t>Monty Python's the Meaning of Life</t>
  </si>
  <si>
    <t>tt0085959</t>
  </si>
  <si>
    <t>b1617513-2b69-4fad-b9cd-7cae294389d6</t>
  </si>
  <si>
    <t>Tangled</t>
  </si>
  <si>
    <t>tt0398286</t>
  </si>
  <si>
    <t>b16a9f49-d387-47b7-b784-e088193bcd0d</t>
  </si>
  <si>
    <t>Saving Private Ryan</t>
  </si>
  <si>
    <t>tt0120815</t>
  </si>
  <si>
    <t>b1a3da51-9387-4213-ae87-9d8bdad9dd23</t>
  </si>
  <si>
    <t>War of the Worlds</t>
  </si>
  <si>
    <t>tt0407304</t>
  </si>
  <si>
    <t>b1aaf8ce-be7e-4e69-8f7e-3c69cf47f60d</t>
  </si>
  <si>
    <t>Confidentially Yours</t>
  </si>
  <si>
    <t>tt0086551</t>
  </si>
  <si>
    <t>b1bcc7ea-07fd-4a91-b930-fb81456c8ea2</t>
  </si>
  <si>
    <t>Richard III</t>
  </si>
  <si>
    <t>tt0049674</t>
  </si>
  <si>
    <t>b1e8efec-841a-4575-8aab-9b346b95990b</t>
  </si>
  <si>
    <t>Pat Garrett &amp; Billy the Kid</t>
  </si>
  <si>
    <t>tt0070518</t>
  </si>
  <si>
    <t>b1f80da9-ba42-4b51-a698-3e13a3bd4d43</t>
  </si>
  <si>
    <t>Tremors: A Cold Day in Hell</t>
  </si>
  <si>
    <t>tt6086082</t>
  </si>
  <si>
    <t>b212b485-5a52-4ed8-a6a9-d320b9163eac</t>
  </si>
  <si>
    <t>The Day the Earth Stood Still</t>
  </si>
  <si>
    <t>tt0970416</t>
  </si>
  <si>
    <t>b2591128-c9bf-4700-8153-dccdffec5a29</t>
  </si>
  <si>
    <t>The Taste of Things</t>
  </si>
  <si>
    <t>tt19760052</t>
  </si>
  <si>
    <t>b2968a7a-7c51-49a4-8aa1-0d0039e5212f</t>
  </si>
  <si>
    <t>It</t>
  </si>
  <si>
    <t>tt0018033</t>
  </si>
  <si>
    <t>b29c2cbf-ae70-4867-b29e-fc916f0ed9dd</t>
  </si>
  <si>
    <t>I'm Thinking of Ending Things</t>
  </si>
  <si>
    <t>tt7939766</t>
  </si>
  <si>
    <t>b2cc9bb8-3b34-4222-9699-d2eea5233163</t>
  </si>
  <si>
    <t>Big Hero 6</t>
  </si>
  <si>
    <t>tt2245084</t>
  </si>
  <si>
    <t>b2d6001b-2cbe-4d31-8a22-ec6c4eed95b4</t>
  </si>
  <si>
    <t>The Curse of Frankenstein</t>
  </si>
  <si>
    <t>tt0050280</t>
  </si>
  <si>
    <t>b2fb837e-cfe2-49cd-91a4-2e7748def3d7</t>
  </si>
  <si>
    <t>Priscilla</t>
  </si>
  <si>
    <t>tt22041854</t>
  </si>
  <si>
    <t>b326fa50-891c-440d-b243-9a1450c59ca3</t>
  </si>
  <si>
    <t>A Boy and His Dog</t>
  </si>
  <si>
    <t>tt0072730</t>
  </si>
  <si>
    <t>b3312d7c-fd83-4c15-ae47-75df179e28a3</t>
  </si>
  <si>
    <t>Superbad</t>
  </si>
  <si>
    <t>tt0829482</t>
  </si>
  <si>
    <t>b348f07a-d8bf-4cfc-9843-2f1243bf81aa</t>
  </si>
  <si>
    <t>The Collector</t>
  </si>
  <si>
    <t>tt0844479</t>
  </si>
  <si>
    <t>b37d6552-cc54-440b-99b3-3627d88e9ce6</t>
  </si>
  <si>
    <t>The Living Daylights</t>
  </si>
  <si>
    <t>tt0093428</t>
  </si>
  <si>
    <t>b3c3f763-b5ae-489d-b7d7-59fe2657521c</t>
  </si>
  <si>
    <t>High Flying Bird</t>
  </si>
  <si>
    <t>tt8128188</t>
  </si>
  <si>
    <t>b3ca413c-d6a5-46b4-a867-34d4e1bbb137</t>
  </si>
  <si>
    <t>Bill &amp; Ted's Excellent Adventure</t>
  </si>
  <si>
    <t>tt0096928</t>
  </si>
  <si>
    <t>b3e75928-ef00-4b20-89fe-fb25b38db33e</t>
  </si>
  <si>
    <t>Creepshow</t>
  </si>
  <si>
    <t>tt0083767</t>
  </si>
  <si>
    <t>b3ea7c08-ee25-410d-b946-04bccd309e06</t>
  </si>
  <si>
    <t>Kenny &amp; Company</t>
  </si>
  <si>
    <t>tt0074739</t>
  </si>
  <si>
    <t>b40f22dd-419b-4e1a-b4b7-10b5d26cdd85</t>
  </si>
  <si>
    <t>Terror of Mechagodzilla</t>
  </si>
  <si>
    <t>tt0073373</t>
  </si>
  <si>
    <t>b41da172-f922-4bba-ad82-9d95200c9859</t>
  </si>
  <si>
    <t>Zombie</t>
  </si>
  <si>
    <t>tt0080057</t>
  </si>
  <si>
    <t>b429aa55-e16a-4dac-8335-1eec91fd6832</t>
  </si>
  <si>
    <t>What If...?</t>
  </si>
  <si>
    <t>tt10168312</t>
  </si>
  <si>
    <t>b4591cb1-6319-4cb8-a7f2-69e35f89414c</t>
  </si>
  <si>
    <t>How to Succeed in Business Without Really Trying</t>
  </si>
  <si>
    <t>tt0061791</t>
  </si>
  <si>
    <t>b4974dd3-da43-4063-9f1b-677b1b6c21a7</t>
  </si>
  <si>
    <t>Shin Godzilla</t>
  </si>
  <si>
    <t>tt4262980</t>
  </si>
  <si>
    <t>b5006cc1-b74f-49aa-b9eb-a48f70551735</t>
  </si>
  <si>
    <t>Clear and Present Danger</t>
  </si>
  <si>
    <t>tt0109444</t>
  </si>
  <si>
    <t>b50d2cfe-3f09-4c5c-81f6-e8521d7eda92</t>
  </si>
  <si>
    <t>Team America: World Police</t>
  </si>
  <si>
    <t>tt0372588</t>
  </si>
  <si>
    <t>b50fe2c4-28db-45be-b50e-f8741bf7e793</t>
  </si>
  <si>
    <t>First Cow</t>
  </si>
  <si>
    <t>tt9231040</t>
  </si>
  <si>
    <t>b5195747-6c09-4562-bbe4-421765058be9</t>
  </si>
  <si>
    <t>Munich</t>
  </si>
  <si>
    <t>tt0408306</t>
  </si>
  <si>
    <t>b52a7120-01e2-439f-bb8f-edcad54944bb</t>
  </si>
  <si>
    <t>Daredevil</t>
  </si>
  <si>
    <t>tt3322312</t>
  </si>
  <si>
    <t>b52cc411-ec01-4295-83e6-2db20f2ba8c8</t>
  </si>
  <si>
    <t>Jackass: The Movie</t>
  </si>
  <si>
    <t>tt0322802</t>
  </si>
  <si>
    <t>b546a5b9-37be-435f-a707-40c333ab8b6b</t>
  </si>
  <si>
    <t>Leaving Las Vegas</t>
  </si>
  <si>
    <t>tt0113627</t>
  </si>
  <si>
    <t>b55a5eba-73e5-4258-a2a8-5d4b270e7d9a</t>
  </si>
  <si>
    <t>Kajillionaire</t>
  </si>
  <si>
    <t>tt8143990</t>
  </si>
  <si>
    <t>b563292c-7382-4249-ab06-23305b6915ea</t>
  </si>
  <si>
    <t>Shiva Baby</t>
  </si>
  <si>
    <t>tt11317142</t>
  </si>
  <si>
    <t>b56ac57b-ffc9-452b-b41e-19bc5f344ac2</t>
  </si>
  <si>
    <t>Perceval le Gallois</t>
  </si>
  <si>
    <t>tt0078073</t>
  </si>
  <si>
    <t>b588ec5e-b3ba-45d0-9a4c-69f0b62de83d</t>
  </si>
  <si>
    <t>Apollo 11</t>
  </si>
  <si>
    <t>tt8760684</t>
  </si>
  <si>
    <t>b588ef3c-8ac7-4a4a-a3f6-a07bc5d92fb9</t>
  </si>
  <si>
    <t>The TV Set</t>
  </si>
  <si>
    <t>tt0473709</t>
  </si>
  <si>
    <t>b58b0a31-e2fc-4807-a252-005190d6666e</t>
  </si>
  <si>
    <t>I Walked with a Zombie</t>
  </si>
  <si>
    <t>tt0036027</t>
  </si>
  <si>
    <t>b59681d8-8f35-45f9-9605-511bec8ce86e</t>
  </si>
  <si>
    <t>Sing Street</t>
  </si>
  <si>
    <t>tt3544112</t>
  </si>
  <si>
    <t>b5d74b24-aa52-4864-927d-f92fce14f3cf</t>
  </si>
  <si>
    <t>To Catch a Thief</t>
  </si>
  <si>
    <t>tt0048728</t>
  </si>
  <si>
    <t>b60d2374-0fef-4552-be56-f9654339e066</t>
  </si>
  <si>
    <t>Koyaanisqatsi</t>
  </si>
  <si>
    <t>tt0085809</t>
  </si>
  <si>
    <t>b616617c-5de7-48af-b1e0-5e869f1066ed</t>
  </si>
  <si>
    <t>Boiler Room</t>
  </si>
  <si>
    <t>tt0181984</t>
  </si>
  <si>
    <t>b61fb0ff-3833-4a69-b547-bcb90c37a64e</t>
  </si>
  <si>
    <t>Bully</t>
  </si>
  <si>
    <t>tt0242193</t>
  </si>
  <si>
    <t>b62f82bb-a816-4949-b35b-a00c91e40cb0</t>
  </si>
  <si>
    <t>Exorcist: The Beginning</t>
  </si>
  <si>
    <t>tt0204313</t>
  </si>
  <si>
    <t>b66f1b98-a10e-4c8f-921d-227f2c1656bd</t>
  </si>
  <si>
    <t>The Shadow</t>
  </si>
  <si>
    <t>tt0111143</t>
  </si>
  <si>
    <t>b68c0a15-e869-407b-8a07-b5bab26751ad</t>
  </si>
  <si>
    <t>Evolution</t>
  </si>
  <si>
    <t>tt0251075</t>
  </si>
  <si>
    <t>b6c3ee6d-a7db-4bef-ad59-0fee057594b0</t>
  </si>
  <si>
    <t>Ulzana's Raid</t>
  </si>
  <si>
    <t>tt0069436</t>
  </si>
  <si>
    <t>b6cedfbc-ff46-4035-b40f-34f5955af3cd</t>
  </si>
  <si>
    <t>Idiocracy</t>
  </si>
  <si>
    <t>tt0387808</t>
  </si>
  <si>
    <t>b6e80682-b525-4e91-9124-7ed6291a5076</t>
  </si>
  <si>
    <t>The Insider</t>
  </si>
  <si>
    <t>tt0140352</t>
  </si>
  <si>
    <t>b706f84a-3232-447b-9eed-4942e403a879</t>
  </si>
  <si>
    <t>The Mighty Ducks</t>
  </si>
  <si>
    <t>tt0104868</t>
  </si>
  <si>
    <t>b74d465e-b6e4-414b-ba0b-66ba0f70bb95</t>
  </si>
  <si>
    <t>Hard Boiled</t>
  </si>
  <si>
    <t>tt0104684</t>
  </si>
  <si>
    <t>b7592121-2f46-4042-8420-8f12c96ec69c</t>
  </si>
  <si>
    <t>Call Me by Your Name</t>
  </si>
  <si>
    <t>tt5726616</t>
  </si>
  <si>
    <t>b771720e-8492-4405-9722-f04baf8c8dd8</t>
  </si>
  <si>
    <t>The Mitchells vs. the Machines</t>
  </si>
  <si>
    <t>tt7979580</t>
  </si>
  <si>
    <t>b7759ab5-e0ae-4c95-a0b9-8e4d5e1eac4f</t>
  </si>
  <si>
    <t>Friday the 13th Part VI: Jason Lives</t>
  </si>
  <si>
    <t>tt0091080</t>
  </si>
  <si>
    <t>b7a2ce58-dec2-41b2-b95f-ffc1a18ddfff</t>
  </si>
  <si>
    <t>Climax</t>
  </si>
  <si>
    <t>tt8359848</t>
  </si>
  <si>
    <t>b7b7eb06-cd6b-4b4f-8507-c2d13079cc6e</t>
  </si>
  <si>
    <t>American Gangster</t>
  </si>
  <si>
    <t>tt0765429</t>
  </si>
  <si>
    <t>b7b824c0-9993-41c6-a527-2f2fe98a7c3e</t>
  </si>
  <si>
    <t>The Lawnmower Man</t>
  </si>
  <si>
    <t>tt0104692</t>
  </si>
  <si>
    <t>b7bfd9d7-49e3-42ec-bdf4-256a0e5e14f6</t>
  </si>
  <si>
    <t>Bullet in the Head</t>
  </si>
  <si>
    <t>tt0099426</t>
  </si>
  <si>
    <t>b7d4c1ec-697a-4d0e-a2af-9499888145b1</t>
  </si>
  <si>
    <t>Star Wars: Episode VII - The Force Awakens</t>
  </si>
  <si>
    <t>tt2488496</t>
  </si>
  <si>
    <t>b7f9ce72-e14d-4f68-b21f-ee8054577d43</t>
  </si>
  <si>
    <t>Mission: Impossible - Dead Reckoning Part One</t>
  </si>
  <si>
    <t>tt9603212</t>
  </si>
  <si>
    <t>b80e7bc0-af65-42c1-861a-e28f04b9092a</t>
  </si>
  <si>
    <t>Godzilla: Final Wars</t>
  </si>
  <si>
    <t>tt0399102</t>
  </si>
  <si>
    <t>b887e4e4-7dbe-4642-b536-9a88922f3793</t>
  </si>
  <si>
    <t>Creed III</t>
  </si>
  <si>
    <t>tt11145118</t>
  </si>
  <si>
    <t>b887f8d6-f1b8-44ec-aee1-e5ae96a5e3f1</t>
  </si>
  <si>
    <t>The Natural</t>
  </si>
  <si>
    <t>tt0087781</t>
  </si>
  <si>
    <t>b8982356-74d7-402b-8e49-1b3a862762de</t>
  </si>
  <si>
    <t>Deadly Games</t>
  </si>
  <si>
    <t>tt0083803</t>
  </si>
  <si>
    <t>b899f479-b25c-497d-a2a8-2707ee37dd05</t>
  </si>
  <si>
    <t>The Karate Kid</t>
  </si>
  <si>
    <t>tt0087538</t>
  </si>
  <si>
    <t>b8b570cf-9196-409a-9ea7-df7b0b0dfd0b</t>
  </si>
  <si>
    <t>The Last Unicorn</t>
  </si>
  <si>
    <t>tt0084237</t>
  </si>
  <si>
    <t>b977036c-4669-45b5-b3ff-d7deff1f0e86</t>
  </si>
  <si>
    <t>The Devil and Daniel Johnston</t>
  </si>
  <si>
    <t>tt0436231</t>
  </si>
  <si>
    <t>b985b372-5cab-4c5a-8eed-ac3c72033203</t>
  </si>
  <si>
    <t>Made in America</t>
  </si>
  <si>
    <t>tt0107478</t>
  </si>
  <si>
    <t>b9acc8bc-1ae5-4559-b4ed-994b33f5bb6b</t>
  </si>
  <si>
    <t>Guardians of the Galaxy Vol. 2</t>
  </si>
  <si>
    <t>tt3896198</t>
  </si>
  <si>
    <t>b9bdaa92-60af-48e9-a1ca-ce82a45cbc7b</t>
  </si>
  <si>
    <t>Past Lives</t>
  </si>
  <si>
    <t>tt13238346</t>
  </si>
  <si>
    <t>b9d2a7a3-42e9-475d-a1ce-66917264ff48</t>
  </si>
  <si>
    <t>Hundreds of Beavers</t>
  </si>
  <si>
    <t>tt12818328</t>
  </si>
  <si>
    <t>b9ef7aa4-6c16-4e3d-a835-7b25b4781b48</t>
  </si>
  <si>
    <t>Hitched for the Holidays</t>
  </si>
  <si>
    <t>tt2256703</t>
  </si>
  <si>
    <t>b9fb2626-c4b4-400e-9ab8-467c7c56936c</t>
  </si>
  <si>
    <t>Killer Crocodile</t>
  </si>
  <si>
    <t>tt0143338</t>
  </si>
  <si>
    <t>ba0cf235-7d59-4b11-a8bc-2160234d1e94</t>
  </si>
  <si>
    <t>Brazil</t>
  </si>
  <si>
    <t>tt0088846</t>
  </si>
  <si>
    <t>ba1c6571-fa4d-42f0-aede-1123c9c923ad</t>
  </si>
  <si>
    <t>Rebecca</t>
  </si>
  <si>
    <t>tt0032976</t>
  </si>
  <si>
    <t>ba2dc405-7639-40e1-9e6c-9821421c6050</t>
  </si>
  <si>
    <t>Rise of the Planet of the Apes</t>
  </si>
  <si>
    <t>tt1318514</t>
  </si>
  <si>
    <t>ba4c9c6f-e3dd-472a-bdd9-bb5768a19b54</t>
  </si>
  <si>
    <t>Twilight</t>
  </si>
  <si>
    <t>tt1099212</t>
  </si>
  <si>
    <t>baa7d892-9b1c-4c01-9a91-99e99c2dbeb9</t>
  </si>
  <si>
    <t>The Money Pit</t>
  </si>
  <si>
    <t>tt0091541</t>
  </si>
  <si>
    <t>bab3a54b-cb7b-4cd2-9260-783998ac69a7</t>
  </si>
  <si>
    <t>Kimi</t>
  </si>
  <si>
    <t>tt14128670</t>
  </si>
  <si>
    <t>babef01d-d721-44af-b569-79aad807b0ec</t>
  </si>
  <si>
    <t>The Muppet Movie</t>
  </si>
  <si>
    <t>tt0079588</t>
  </si>
  <si>
    <t>baebf624-35c7-4a0e-bc0a-d02d9ddc4966</t>
  </si>
  <si>
    <t>The Night of the Hunter</t>
  </si>
  <si>
    <t>tt0048424</t>
  </si>
  <si>
    <t>bb006829-e0d6-485f-b786-2007c6725cfa</t>
  </si>
  <si>
    <t>Another Round</t>
  </si>
  <si>
    <t>tt10288566</t>
  </si>
  <si>
    <t>bb1a0c62-5c4e-4413-a3c3-d010628df68b</t>
  </si>
  <si>
    <t>The Pelican Brief</t>
  </si>
  <si>
    <t>tt0107798</t>
  </si>
  <si>
    <t>bb473ed8-20b0-4ed7-8303-5f0aecc00396</t>
  </si>
  <si>
    <t>Public Enemies</t>
  </si>
  <si>
    <t>tt1152836</t>
  </si>
  <si>
    <t>bb804fd0-c3fc-4dc1-9fb5-f3a51f17c58c</t>
  </si>
  <si>
    <t>First Reformed</t>
  </si>
  <si>
    <t>tt6053438</t>
  </si>
  <si>
    <t>bb8163fc-a6c0-4f57-b41f-d3ef714c17ff</t>
  </si>
  <si>
    <t>The Lovers on the Bridge</t>
  </si>
  <si>
    <t>tt0101318</t>
  </si>
  <si>
    <t>bb90ba03-8823-43f1-8303-8fc98b1b9ce6</t>
  </si>
  <si>
    <t>Scott Pilgrim vs. the World</t>
  </si>
  <si>
    <t>tt0446029</t>
  </si>
  <si>
    <t>bb987047-ad17-4fb0-84be-ea231e0a408d</t>
  </si>
  <si>
    <t>The Associate</t>
  </si>
  <si>
    <t>tt0115580</t>
  </si>
  <si>
    <t>bba40823-24f2-41f4-b2c8-e52cf98c9078</t>
  </si>
  <si>
    <t>Love Streams</t>
  </si>
  <si>
    <t>tt0087644</t>
  </si>
  <si>
    <t>bba88cff-302b-425e-9c12-19ad62171dbe</t>
  </si>
  <si>
    <t>tt0077651</t>
  </si>
  <si>
    <t>bbf1bea3-063e-436d-85fe-eb6f2df8a827</t>
  </si>
  <si>
    <t>Gerald's Game</t>
  </si>
  <si>
    <t>tt3748172</t>
  </si>
  <si>
    <t>bc07cac7-9691-4202-b567-6a8a938660eb</t>
  </si>
  <si>
    <t>Hard Target</t>
  </si>
  <si>
    <t>tt0107076</t>
  </si>
  <si>
    <t>bc15e615-2d1c-460b-a5bb-ec29b981827c</t>
  </si>
  <si>
    <t>Sorority Row</t>
  </si>
  <si>
    <t>tt1232783</t>
  </si>
  <si>
    <t>bc217743-e1da-4eb0-964a-391b7bbc7a01</t>
  </si>
  <si>
    <t>The Ox-Bow Incident</t>
  </si>
  <si>
    <t>tt0036244</t>
  </si>
  <si>
    <t>bc42d663-1ed7-4f6f-87e5-556037b8ca5f</t>
  </si>
  <si>
    <t>Batman Returns</t>
  </si>
  <si>
    <t>tt0103776</t>
  </si>
  <si>
    <t>bc6b41ab-4924-4e56-bd2c-304d4bbfe96c</t>
  </si>
  <si>
    <t>Deep Water</t>
  </si>
  <si>
    <t>tt2180339</t>
  </si>
  <si>
    <t>bc8026fa-71a9-4aa4-9726-4afba015422d</t>
  </si>
  <si>
    <t>We Go Way Back</t>
  </si>
  <si>
    <t>tt0468580</t>
  </si>
  <si>
    <t>bc83396a-9f3d-4ab5-8dbc-e32cd4cbf8aa</t>
  </si>
  <si>
    <t>The Bride Wore Black</t>
  </si>
  <si>
    <t>tt0061955</t>
  </si>
  <si>
    <t>bc886b47-c9af-4d27-aa50-7de38cff4ee6</t>
  </si>
  <si>
    <t>Timecrimes</t>
  </si>
  <si>
    <t>tt0480669</t>
  </si>
  <si>
    <t>bc921dba-8ea2-4d6b-bf2e-cccd651d3443</t>
  </si>
  <si>
    <t>Shang-Chi and the Legend of the Ten Rings</t>
  </si>
  <si>
    <t>tt9376612</t>
  </si>
  <si>
    <t>bca7c9e3-0ca6-44bb-a5a9-4d37acdb4037</t>
  </si>
  <si>
    <t>A Soldier's Daughter Never Cries</t>
  </si>
  <si>
    <t>tt0120835</t>
  </si>
  <si>
    <t>bcb6234b-46f4-4110-b283-f628db447787</t>
  </si>
  <si>
    <t>tt0133152</t>
  </si>
  <si>
    <t>bcc4c876-1097-4e0f-9d0d-e6fe296cd4b9</t>
  </si>
  <si>
    <t>An American in Paris</t>
  </si>
  <si>
    <t>tt0043278</t>
  </si>
  <si>
    <t>bd0347c6-ed1c-4453-a773-ae036534dfb1</t>
  </si>
  <si>
    <t>Da 5 Bloods</t>
  </si>
  <si>
    <t>tt9777644</t>
  </si>
  <si>
    <t>bd3acbe3-0868-4f51-9ed0-bbf56f01d83c</t>
  </si>
  <si>
    <t>Hellraiser: Inferno</t>
  </si>
  <si>
    <t>tt0229440</t>
  </si>
  <si>
    <t>bd80e28b-8915-4f0e-b1b4-1bd0a573f97f</t>
  </si>
  <si>
    <t>28 Weeks Later</t>
  </si>
  <si>
    <t>tt0463854</t>
  </si>
  <si>
    <t>bd9c1d3d-b7e6-40eb-9245-cd4b67a7a738</t>
  </si>
  <si>
    <t>Deathgasm</t>
  </si>
  <si>
    <t>tt3705412</t>
  </si>
  <si>
    <t>bd9cdd9a-1c83-455e-a9b4-9f1e0b3f2009</t>
  </si>
  <si>
    <t>Greenberg</t>
  </si>
  <si>
    <t>tt1234654</t>
  </si>
  <si>
    <t>bdc83bcf-8348-4822-be45-1e760f42420a</t>
  </si>
  <si>
    <t>Happy Gilmore</t>
  </si>
  <si>
    <t>tt0116483</t>
  </si>
  <si>
    <t>bdea06f7-7a12-44bc-be47-0950189b79fd</t>
  </si>
  <si>
    <t>Showgirls</t>
  </si>
  <si>
    <t>tt0114436</t>
  </si>
  <si>
    <t>be0cdc4f-8369-4036-b9c7-a14b79c7fec4</t>
  </si>
  <si>
    <t>The Return of the Living Dead</t>
  </si>
  <si>
    <t>tt0089907</t>
  </si>
  <si>
    <t>be3cd142-51fd-4fde-86a6-56e31e1eb0e0</t>
  </si>
  <si>
    <t>Assassin's Creed</t>
  </si>
  <si>
    <t>tt2094766</t>
  </si>
  <si>
    <t>be4a6fc9-d9ef-4370-8f45-cd971aac2dfb</t>
  </si>
  <si>
    <t>The Parallax View</t>
  </si>
  <si>
    <t>tt0071970</t>
  </si>
  <si>
    <t>be5d37e1-0357-40eb-96fb-933380dea7fd</t>
  </si>
  <si>
    <t>Batman: Mask of the Phantasm</t>
  </si>
  <si>
    <t>tt0106364</t>
  </si>
  <si>
    <t>be6e163f-3964-4c36-9930-be67440a6e51</t>
  </si>
  <si>
    <t>The Terminal Man</t>
  </si>
  <si>
    <t>tt0072267</t>
  </si>
  <si>
    <t>be6eae3b-fc90-4233-9d96-faa9bb88c488</t>
  </si>
  <si>
    <t>tt0026714</t>
  </si>
  <si>
    <t>be86522c-38ef-4b72-918d-f2a72d00ca19</t>
  </si>
  <si>
    <t>The Lion King</t>
  </si>
  <si>
    <t>tt0110357</t>
  </si>
  <si>
    <t>beac33ff-d96a-4059-96fc-cfe1c8bafc86</t>
  </si>
  <si>
    <t>Dead of Night</t>
  </si>
  <si>
    <t>tt0068457</t>
  </si>
  <si>
    <t>beb2f4bc-3724-4d57-ac6e-ffe297696710</t>
  </si>
  <si>
    <t>A Quiet Place: Day One</t>
  </si>
  <si>
    <t>tt13433802</t>
  </si>
  <si>
    <t>bedc4170-03d1-4253-9d7e-b68c89d714d7</t>
  </si>
  <si>
    <t>Kingdom of the Planet of the Apes</t>
  </si>
  <si>
    <t>tt11389872</t>
  </si>
  <si>
    <t>bf16bdbd-b667-4ea8-bd88-e62926e48d10</t>
  </si>
  <si>
    <t>The Rocky Horror Picture Show</t>
  </si>
  <si>
    <t>tt0073629</t>
  </si>
  <si>
    <t>bf232d8c-3010-4aad-8024-94fefd66b930</t>
  </si>
  <si>
    <t>North Country</t>
  </si>
  <si>
    <t>tt0395972</t>
  </si>
  <si>
    <t>bf4a2242-ca33-4009-9dfe-e282765fb2a5</t>
  </si>
  <si>
    <t>The Train</t>
  </si>
  <si>
    <t>tt0059825</t>
  </si>
  <si>
    <t>bf627acc-ccb9-44df-a66c-e3b395b0b39f</t>
  </si>
  <si>
    <t>The Spy Who Loved Me</t>
  </si>
  <si>
    <t>tt0076752</t>
  </si>
  <si>
    <t>bf8d65ae-7282-4b00-b269-e00eeb822fef</t>
  </si>
  <si>
    <t>Gods and Monsters</t>
  </si>
  <si>
    <t>tt0120684</t>
  </si>
  <si>
    <t>bfa703bd-d6ae-48f9-a81f-33913e59c941</t>
  </si>
  <si>
    <t>Akeelah and the Bee</t>
  </si>
  <si>
    <t>tt0437800</t>
  </si>
  <si>
    <t>bfb0b7ea-f460-411b-931b-874a4a3cabce</t>
  </si>
  <si>
    <t>tick, tick... BOOM!</t>
  </si>
  <si>
    <t>tt8721424</t>
  </si>
  <si>
    <t>bff491a6-b7ed-4d49-a812-d2c27174bc43</t>
  </si>
  <si>
    <t>Twin Peaks: Fire Walk with Me</t>
  </si>
  <si>
    <t>tt0105665</t>
  </si>
  <si>
    <t>bffa1da2-6a60-448e-adc1-47a4b1505e6d</t>
  </si>
  <si>
    <t>The 40-Year-Old Virgin</t>
  </si>
  <si>
    <t>tt0405422</t>
  </si>
  <si>
    <t>c00c6585-39ae-4c38-8b2d-df7afda4c0f4</t>
  </si>
  <si>
    <t>Certified Copy</t>
  </si>
  <si>
    <t>tt1020773</t>
  </si>
  <si>
    <t>c0263de2-a297-4a0a-b6ad-952ec560a96b</t>
  </si>
  <si>
    <t>Young Mr. Lincoln</t>
  </si>
  <si>
    <t>tt0032155</t>
  </si>
  <si>
    <t>c051d4cd-ed6e-464b-a5ca-52d4cb50a457</t>
  </si>
  <si>
    <t>C.R.A.Z.Y.</t>
  </si>
  <si>
    <t>tt0401085</t>
  </si>
  <si>
    <t>c05a7e88-ff50-4964-94a8-208970e6215d</t>
  </si>
  <si>
    <t>The Perks of Being a Wallflower</t>
  </si>
  <si>
    <t>tt1659337</t>
  </si>
  <si>
    <t>c068c57b-6f56-46be-97d1-3e872544b617</t>
  </si>
  <si>
    <t>Four Weddings and a Funeral</t>
  </si>
  <si>
    <t>tt0109831</t>
  </si>
  <si>
    <t>c0720208-d2e0-4ddb-a160-d91363033d0b</t>
  </si>
  <si>
    <t>Y tu mamÃƒÂ¡ tambiÃƒÂ©n</t>
  </si>
  <si>
    <t>tt0245574</t>
  </si>
  <si>
    <t>c07d0dd1-ba00-412c-acc3-b1adb80fca89</t>
  </si>
  <si>
    <t>A Star Is Born</t>
  </si>
  <si>
    <t>tt1517451</t>
  </si>
  <si>
    <t>c08dc2cd-f14c-4114-8cfe-309250c5b185</t>
  </si>
  <si>
    <t>Real Steel</t>
  </si>
  <si>
    <t>tt0433035</t>
  </si>
  <si>
    <t>c08f4c15-9c40-4abf-806d-7fe121392e0a</t>
  </si>
  <si>
    <t>Mooch</t>
  </si>
  <si>
    <t>tt0284316</t>
  </si>
  <si>
    <t>c0ab8a04-fa54-4f32-af7d-d7486382750e</t>
  </si>
  <si>
    <t>Halloween: Resurrection</t>
  </si>
  <si>
    <t>tt0220506</t>
  </si>
  <si>
    <t>c0bf0882-bc65-4d36-8702-7993da8852b4</t>
  </si>
  <si>
    <t>Tremors</t>
  </si>
  <si>
    <t>tt0100814</t>
  </si>
  <si>
    <t>c0cd5e9f-80d2-4400-8183-02d70d942c47</t>
  </si>
  <si>
    <t>tt0031455</t>
  </si>
  <si>
    <t>c0fc3f9e-0788-46ad-ac15-f17e662b30a9</t>
  </si>
  <si>
    <t>Mishima: A Life in Four Chapters</t>
  </si>
  <si>
    <t>tt0089603</t>
  </si>
  <si>
    <t>c100ba9c-a48c-4645-aec1-24c8c5b1572c</t>
  </si>
  <si>
    <t>All About My Mother</t>
  </si>
  <si>
    <t>tt0185125</t>
  </si>
  <si>
    <t>c10a5ec2-4aba-4eac-988e-f665b9b0694b</t>
  </si>
  <si>
    <t>Working Girl</t>
  </si>
  <si>
    <t>tt0096463</t>
  </si>
  <si>
    <t>c12e3172-0d3b-40e0-9c50-1bbc9b7905c0</t>
  </si>
  <si>
    <t>The Assassination of Jesse James by the Coward Robert Ford</t>
  </si>
  <si>
    <t>tt0443680</t>
  </si>
  <si>
    <t>c136fe13-3230-4b08-b385-0bf2e9483a1e</t>
  </si>
  <si>
    <t>Day of the Animals</t>
  </si>
  <si>
    <t>tt0075913</t>
  </si>
  <si>
    <t>c13c4d3d-1ff5-4604-8deb-1060180bc0e0</t>
  </si>
  <si>
    <t>Wizards</t>
  </si>
  <si>
    <t>tt0076929</t>
  </si>
  <si>
    <t>c14817ea-d097-45cd-bfde-f17b11cee918</t>
  </si>
  <si>
    <t>Freddy vs. Jason</t>
  </si>
  <si>
    <t>tt0329101</t>
  </si>
  <si>
    <t>c14a40c6-ff45-4e93-a2bf-5eeba27a2ace</t>
  </si>
  <si>
    <t>The Eternal Daughter</t>
  </si>
  <si>
    <t>tt13874422</t>
  </si>
  <si>
    <t>c177e29c-68c5-4fc7-9a61-a00ed9b257e2</t>
  </si>
  <si>
    <t>White Palace</t>
  </si>
  <si>
    <t>tt0103251</t>
  </si>
  <si>
    <t>c1814831-991e-44a1-b2ef-9378674200fb</t>
  </si>
  <si>
    <t>Creed</t>
  </si>
  <si>
    <t>tt3076658</t>
  </si>
  <si>
    <t>c18e7d9e-3134-431e-9c2b-f8b9d7595d6e</t>
  </si>
  <si>
    <t>White Christmas</t>
  </si>
  <si>
    <t>tt0047673</t>
  </si>
  <si>
    <t>c1d78e83-bd6e-4feb-a657-d3991ed336b2</t>
  </si>
  <si>
    <t>Velvet Goldmine</t>
  </si>
  <si>
    <t>tt0120879</t>
  </si>
  <si>
    <t>c213b2e6-f5d6-4101-85d9-46a87969bbe8</t>
  </si>
  <si>
    <t>No Country for Old Men</t>
  </si>
  <si>
    <t>tt0477348</t>
  </si>
  <si>
    <t>c2194fe7-591a-40dd-bed5-37daed904651</t>
  </si>
  <si>
    <t>The Blair Witch Project</t>
  </si>
  <si>
    <t>tt0185937</t>
  </si>
  <si>
    <t>c22059c6-226b-4f3c-b6fc-fcdda079f2bc</t>
  </si>
  <si>
    <t>Rosemary's Baby</t>
  </si>
  <si>
    <t>tt0063522</t>
  </si>
  <si>
    <t>c2296b3a-cd0e-4c8b-8cb4-9dfd704773b1</t>
  </si>
  <si>
    <t>Crouching Tiger, Hidden Dragon</t>
  </si>
  <si>
    <t>tt0190332</t>
  </si>
  <si>
    <t>c23b90c5-2522-464f-a1b7-6110a9ab5fb0</t>
  </si>
  <si>
    <t>Collateral</t>
  </si>
  <si>
    <t>tt0369339</t>
  </si>
  <si>
    <t>c2538300-89a6-4ed5-a81b-1158f6bace27</t>
  </si>
  <si>
    <t>The Vampire Lovers</t>
  </si>
  <si>
    <t>tt0066518</t>
  </si>
  <si>
    <t>c255d4ee-61fd-4afd-98a1-a310adfb7022</t>
  </si>
  <si>
    <t>Rocky V</t>
  </si>
  <si>
    <t>tt0100507</t>
  </si>
  <si>
    <t>c287e586-4203-4a5d-a801-7b6629d6f24c</t>
  </si>
  <si>
    <t>Crazy, Stupid, Love.</t>
  </si>
  <si>
    <t>tt1570728</t>
  </si>
  <si>
    <t>c2c958d9-dad4-4175-bc32-5d7cb04940ad</t>
  </si>
  <si>
    <t>Les DestinÃƒÂ©es</t>
  </si>
  <si>
    <t>tt0216689</t>
  </si>
  <si>
    <t>c2deff1f-686f-4143-ba4b-4ddaca6fec79</t>
  </si>
  <si>
    <t>Freaky Friday</t>
  </si>
  <si>
    <t>tt0322330</t>
  </si>
  <si>
    <t>c2e082a5-3081-4ad1-8ba9-2dde4d8314f6</t>
  </si>
  <si>
    <t>Real Life</t>
  </si>
  <si>
    <t>tt0079781</t>
  </si>
  <si>
    <t>c3396af0-2214-49ee-90d7-5cffdf346383</t>
  </si>
  <si>
    <t>After Earth</t>
  </si>
  <si>
    <t>tt1815862</t>
  </si>
  <si>
    <t>c340ae3b-4c6d-4a0b-9282-c6c006c9f8be</t>
  </si>
  <si>
    <t>Torn Curtain</t>
  </si>
  <si>
    <t>tt0061107</t>
  </si>
  <si>
    <t>c3820848-d0e9-4e15-833b-7f102bbe6816</t>
  </si>
  <si>
    <t>The Full Monty</t>
  </si>
  <si>
    <t>tt0119164</t>
  </si>
  <si>
    <t>c39fa2c9-2e18-48f3-8219-1da8cab1f0b4</t>
  </si>
  <si>
    <t>Olympus Has Fallen</t>
  </si>
  <si>
    <t>tt2302755</t>
  </si>
  <si>
    <t>c3a6b382-dda6-46eb-a3a8-88a8afd2c888</t>
  </si>
  <si>
    <t>The Laundromat</t>
  </si>
  <si>
    <t>tt5865326</t>
  </si>
  <si>
    <t>c3d1e9b3-e91c-45c6-ae2e-e8ce7f8cf3bb</t>
  </si>
  <si>
    <t>House</t>
  </si>
  <si>
    <t>tt0076162</t>
  </si>
  <si>
    <t>c3e71205-dba7-40d2-92a0-aa47bb5c2418</t>
  </si>
  <si>
    <t>The Crow</t>
  </si>
  <si>
    <t>tt0109506</t>
  </si>
  <si>
    <t>c3f2f33f-6264-4caf-b35f-28e46a52274f</t>
  </si>
  <si>
    <t>Assault on Precinct 13</t>
  </si>
  <si>
    <t>tt0074156</t>
  </si>
  <si>
    <t>c409b01c-e371-47ff-9045-b5a58e85c23a</t>
  </si>
  <si>
    <t>Rock 'n' Roll High School</t>
  </si>
  <si>
    <t>tt0079813</t>
  </si>
  <si>
    <t>c40a3c9c-0f2e-4776-9455-05bca4db28e9</t>
  </si>
  <si>
    <t>A Different Man</t>
  </si>
  <si>
    <t>tt21097228</t>
  </si>
  <si>
    <t>c4331725-d5d5-4347-a705-67233a0ea0c0</t>
  </si>
  <si>
    <t>The Piano Lesson</t>
  </si>
  <si>
    <t>tt15507512</t>
  </si>
  <si>
    <t>c45d315d-8444-489d-a6d3-311beb9cbddd</t>
  </si>
  <si>
    <t>The Soft Skin</t>
  </si>
  <si>
    <t>tt0058458</t>
  </si>
  <si>
    <t>c4816342-f0be-4d1d-bd79-c84e22347b43</t>
  </si>
  <si>
    <t>Spectre</t>
  </si>
  <si>
    <t>tt2379713</t>
  </si>
  <si>
    <t>c4991181-0759-4f93-978c-beb10337d606</t>
  </si>
  <si>
    <t>Bowfinger</t>
  </si>
  <si>
    <t>tt0131325</t>
  </si>
  <si>
    <t>c49ca1eb-1d8e-46a7-8a97-3358107f0844</t>
  </si>
  <si>
    <t>Across the Universe</t>
  </si>
  <si>
    <t>tt0445922</t>
  </si>
  <si>
    <t>c4ae5f0e-9c4a-4f1e-b8c3-349ffb6de8b7</t>
  </si>
  <si>
    <t>tt0381849</t>
  </si>
  <si>
    <t>c4d1a1f6-e840-405c-8916-bc137c6692a0</t>
  </si>
  <si>
    <t>Death Wish 3</t>
  </si>
  <si>
    <t>tt0089003</t>
  </si>
  <si>
    <t>c4e104b2-5ba7-40b6-af43-35ee83d8afc8</t>
  </si>
  <si>
    <t>Tucker: The Man and His Dream</t>
  </si>
  <si>
    <t>tt0096316</t>
  </si>
  <si>
    <t>c513b1aa-e8ef-47d7-8b42-64c84576641b</t>
  </si>
  <si>
    <t>Zack Snyder's Justice League</t>
  </si>
  <si>
    <t>tt12361974</t>
  </si>
  <si>
    <t>c51c1dc7-4aac-4305-a8ed-63c117364ace</t>
  </si>
  <si>
    <t>Monty Python and the Holy Grail</t>
  </si>
  <si>
    <t>tt0071853</t>
  </si>
  <si>
    <t>c533d4b0-73ad-4388-8cca-1c376ff2dcda</t>
  </si>
  <si>
    <t>The Royal Tenenbaums</t>
  </si>
  <si>
    <t>tt0265666</t>
  </si>
  <si>
    <t>c57e143d-7756-4650-af82-853ef6b7d374</t>
  </si>
  <si>
    <t>Lucky Numbers</t>
  </si>
  <si>
    <t>tt0219952</t>
  </si>
  <si>
    <t>c586b992-c089-421b-ad42-e5212a72a189</t>
  </si>
  <si>
    <t>Frankenstein</t>
  </si>
  <si>
    <t>tt0021884</t>
  </si>
  <si>
    <t>c5b17c5b-db77-4c8d-824b-43955824acf3</t>
  </si>
  <si>
    <t>The Virgin Spring</t>
  </si>
  <si>
    <t>tt0053976</t>
  </si>
  <si>
    <t>c5ca5151-af0f-45db-b9ae-3209b5484237</t>
  </si>
  <si>
    <t>The Last House on the Left</t>
  </si>
  <si>
    <t>tt0844708</t>
  </si>
  <si>
    <t>c5de5c4b-606e-4a57-a442-97ce57cc561d</t>
  </si>
  <si>
    <t>The Iron Giant</t>
  </si>
  <si>
    <t>tt0129167</t>
  </si>
  <si>
    <t>c5f226ac-7a8a-4038-8a6f-31e30f9ea0a2</t>
  </si>
  <si>
    <t>Blade Runner 2049</t>
  </si>
  <si>
    <t>tt1856101</t>
  </si>
  <si>
    <t>c61afbc4-1d92-4100-a222-16c18951b0f7</t>
  </si>
  <si>
    <t>Swiss Family Robinson</t>
  </si>
  <si>
    <t>tt0054357</t>
  </si>
  <si>
    <t>c6723cf3-d545-49df-b89e-ac1f1ec7f5b9</t>
  </si>
  <si>
    <t>Urban Legend</t>
  </si>
  <si>
    <t>tt0146336</t>
  </si>
  <si>
    <t>c687b09c-6724-47b5-96cf-907420299f18</t>
  </si>
  <si>
    <t>Hugo</t>
  </si>
  <si>
    <t>tt0970179</t>
  </si>
  <si>
    <t>c6c1c746-0fce-403a-ad0f-6ff2c64734c7</t>
  </si>
  <si>
    <t>The Talented Mr. Ripley</t>
  </si>
  <si>
    <t>tt0134119</t>
  </si>
  <si>
    <t>c6d79f84-f4bd-4e6a-b417-d428ebf6caea</t>
  </si>
  <si>
    <t>Charade</t>
  </si>
  <si>
    <t>tt0056923</t>
  </si>
  <si>
    <t>c6e09248-add2-4b95-bd74-3837174b636a</t>
  </si>
  <si>
    <t>Doctor Strange</t>
  </si>
  <si>
    <t>tt1211837</t>
  </si>
  <si>
    <t>c6e7bfd1-fecb-45ec-8c9e-e24f9b8b4cdf</t>
  </si>
  <si>
    <t>I Saw the TV Glow</t>
  </si>
  <si>
    <t>tt15574270</t>
  </si>
  <si>
    <t>d387ef94-373a-4750-93ac-8f3e6b07abc6</t>
  </si>
  <si>
    <t>Night Moves</t>
  </si>
  <si>
    <t>tt0073453</t>
  </si>
  <si>
    <t>c6ed1aef-8ddb-4335-9ab9-ee02a0ebe1f9</t>
  </si>
  <si>
    <t>The Maltese Falcon</t>
  </si>
  <si>
    <t>tt0033870</t>
  </si>
  <si>
    <t>c6fa918f-b5f6-4684-8370-dd0e5ed1c033</t>
  </si>
  <si>
    <t>The Post</t>
  </si>
  <si>
    <t>tt6294822</t>
  </si>
  <si>
    <t>c727d616-e254-4465-acee-70447443bedc</t>
  </si>
  <si>
    <t>Strange World</t>
  </si>
  <si>
    <t>tt10298840</t>
  </si>
  <si>
    <t>c7364703-1a9d-4adb-a9d1-e8148495b50f</t>
  </si>
  <si>
    <t>The Scorpion King</t>
  </si>
  <si>
    <t>tt0277296</t>
  </si>
  <si>
    <t>c7758b9e-eaef-4dad-acae-b6b682f0d7b0</t>
  </si>
  <si>
    <t>Avengers: Age of Ultron</t>
  </si>
  <si>
    <t>tt2395427</t>
  </si>
  <si>
    <t>c7787ec4-2a22-456e-a423-48c1b0eca211</t>
  </si>
  <si>
    <t>The People Under the Stairs</t>
  </si>
  <si>
    <t>tt0105121</t>
  </si>
  <si>
    <t>c7b329b5-fb16-422f-94f9-5d11d96276b1</t>
  </si>
  <si>
    <t>Victor/Victoria</t>
  </si>
  <si>
    <t>tt0084865</t>
  </si>
  <si>
    <t>c7f2a2d1-14c2-4314-82bc-6b145412a549</t>
  </si>
  <si>
    <t>The Hills Have Eyes</t>
  </si>
  <si>
    <t>tt0454841</t>
  </si>
  <si>
    <t>c7f6558e-da3e-48ce-a488-5d62c11f74e0</t>
  </si>
  <si>
    <t>4 Months, 3 Weeks and 2 Days</t>
  </si>
  <si>
    <t>tt1032846</t>
  </si>
  <si>
    <t>c8023fad-db72-464f-ad0f-105d55126161</t>
  </si>
  <si>
    <t>Love in the Afternoon</t>
  </si>
  <si>
    <t>tt0050658</t>
  </si>
  <si>
    <t>c83fa305-deea-4805-a1f8-c8d0441cd021</t>
  </si>
  <si>
    <t>Anne of the Thousand Days</t>
  </si>
  <si>
    <t>tt0064030</t>
  </si>
  <si>
    <t>c8901edf-17c7-4357-a0f1-55b0e42d4972</t>
  </si>
  <si>
    <t>Harry Potter and the Prisoner of Azkaban</t>
  </si>
  <si>
    <t>tt0304141</t>
  </si>
  <si>
    <t>c89334e6-8451-4040-903e-bd2603ace57b</t>
  </si>
  <si>
    <t>Titan A.E.</t>
  </si>
  <si>
    <t>tt0120913</t>
  </si>
  <si>
    <t>c896b407-db8b-43ff-8464-d361d3098857</t>
  </si>
  <si>
    <t>X-Men: Apocalypse</t>
  </si>
  <si>
    <t>tt3385516</t>
  </si>
  <si>
    <t>c899e681-4e34-4320-86c9-365ce6324c0c</t>
  </si>
  <si>
    <t>Suspicion</t>
  </si>
  <si>
    <t>tt0034248</t>
  </si>
  <si>
    <t>c89f6a2c-29e9-44fe-bd77-425389ab3cab</t>
  </si>
  <si>
    <t>Polyester</t>
  </si>
  <si>
    <t>tt0082926</t>
  </si>
  <si>
    <t>c8a3ae05-224a-4764-bf4b-6687350c2977</t>
  </si>
  <si>
    <t>Friday the 13th Part 2</t>
  </si>
  <si>
    <t>tt0082418</t>
  </si>
  <si>
    <t>c8b107fb-d274-4c63-b15a-42dc14c4821e</t>
  </si>
  <si>
    <t>Day for Night</t>
  </si>
  <si>
    <t>tt0070460</t>
  </si>
  <si>
    <t>c8b40242-4c5b-4e70-8d33-3b6856915bf0</t>
  </si>
  <si>
    <t>The Godfather Part II</t>
  </si>
  <si>
    <t>tt0071562</t>
  </si>
  <si>
    <t>c8d08e7e-5414-4e58-baf7-60d6cdf868c8</t>
  </si>
  <si>
    <t>War Horse</t>
  </si>
  <si>
    <t>tt1568911</t>
  </si>
  <si>
    <t>c8d5f438-fb8a-4745-927d-714b84e0ae6b</t>
  </si>
  <si>
    <t>Halloween Kills</t>
  </si>
  <si>
    <t>tt10665338</t>
  </si>
  <si>
    <t>c8fdb827-bbdc-4a6f-bdbf-fbe9d901fae3</t>
  </si>
  <si>
    <t>Wayne's World</t>
  </si>
  <si>
    <t>tt0105793</t>
  </si>
  <si>
    <t>c9137037-39c4-4e3a-81f6-c892f3a7db33</t>
  </si>
  <si>
    <t>The Firm</t>
  </si>
  <si>
    <t>tt0106918</t>
  </si>
  <si>
    <t>c9233c40-2b02-4200-b344-6f8bed7556ee</t>
  </si>
  <si>
    <t>The Holdovers</t>
  </si>
  <si>
    <t>tt14849194</t>
  </si>
  <si>
    <t>c92f1d9d-bb30-4d77-8f54-a79f374f05bf</t>
  </si>
  <si>
    <t>Mrs. Brown</t>
  </si>
  <si>
    <t>tt0119280</t>
  </si>
  <si>
    <t>c937dd68-cf4c-4b3a-b17a-2e9216f20231</t>
  </si>
  <si>
    <t>Day of the Dead</t>
  </si>
  <si>
    <t>tt0088993</t>
  </si>
  <si>
    <t>c96876e9-a01e-46b6-ad59-f6baf64246d0</t>
  </si>
  <si>
    <t>Adam Sandler: 100% Fresh</t>
  </si>
  <si>
    <t>tt9036126</t>
  </si>
  <si>
    <t>c990be50-5f6c-4836-a132-0ab6da3da446</t>
  </si>
  <si>
    <t>Star Trek V: The Final Frontier</t>
  </si>
  <si>
    <t>tt0098382</t>
  </si>
  <si>
    <t>c9e3db4e-f12b-4f5f-966b-6914206e97cb</t>
  </si>
  <si>
    <t>Hellbound: Hellraiser II</t>
  </si>
  <si>
    <t>tt0095294</t>
  </si>
  <si>
    <t>c9f25fd8-856a-4d6d-94eb-f54bd876a89b</t>
  </si>
  <si>
    <t>Son of Frankenstein</t>
  </si>
  <si>
    <t>tt0031951</t>
  </si>
  <si>
    <t>c9f45c24-9d0f-4c61-bbc5-2503e8cc2a71</t>
  </si>
  <si>
    <t>Alien Resurrection</t>
  </si>
  <si>
    <t>tt0118583</t>
  </si>
  <si>
    <t>ca370000-33e9-476f-8ac8-87259c86ea5f</t>
  </si>
  <si>
    <t>Tangerine</t>
  </si>
  <si>
    <t>tt3824458</t>
  </si>
  <si>
    <t>ca45399c-cc0e-4175-8409-5ef75dedb9da</t>
  </si>
  <si>
    <t>The Others</t>
  </si>
  <si>
    <t>tt0230600</t>
  </si>
  <si>
    <t>ca4942c3-8b6f-447c-9d5a-e4d520e27342</t>
  </si>
  <si>
    <t>Lords of Chaos</t>
  </si>
  <si>
    <t>tt4669296</t>
  </si>
  <si>
    <t>ca9fa761-23b1-4a3d-b70e-ab070fde12ea</t>
  </si>
  <si>
    <t>Imagine</t>
  </si>
  <si>
    <t>tt0172586</t>
  </si>
  <si>
    <t>caa26ed4-95c8-400d-a078-d0e19c55b58f</t>
  </si>
  <si>
    <t>The Dark Crystal</t>
  </si>
  <si>
    <t>tt0083791</t>
  </si>
  <si>
    <t>cab7e012-6477-4034-b4b1-aedae91ebeab</t>
  </si>
  <si>
    <t>Young Guns</t>
  </si>
  <si>
    <t>tt0096487</t>
  </si>
  <si>
    <t>cb5c2879-f201-4cf3-b995-bd37c96acb32</t>
  </si>
  <si>
    <t>Invasion U.S.A.</t>
  </si>
  <si>
    <t>tt0089348</t>
  </si>
  <si>
    <t>cb6f5385-9c1b-4f62-a678-774ffbc1ff9d</t>
  </si>
  <si>
    <t>Pursuit</t>
  </si>
  <si>
    <t>tt0069137</t>
  </si>
  <si>
    <t>cb875088-560a-41d3-af55-361ee5bc9394</t>
  </si>
  <si>
    <t>The Adventures of Tintin</t>
  </si>
  <si>
    <t>tt0983193</t>
  </si>
  <si>
    <t>cba777f0-25fa-4187-8590-d9e8ece783ad</t>
  </si>
  <si>
    <t>Prometheus</t>
  </si>
  <si>
    <t>tt1446714</t>
  </si>
  <si>
    <t>cbe0c91e-41a3-4781-8444-b35db9177ffb</t>
  </si>
  <si>
    <t>The Truman Show</t>
  </si>
  <si>
    <t>tt0120382</t>
  </si>
  <si>
    <t>cbec77a6-70a6-4670-b44c-7b4a6876d55d</t>
  </si>
  <si>
    <t>Bad Lieutenant: Port of Call New Orleans</t>
  </si>
  <si>
    <t>tt1095217</t>
  </si>
  <si>
    <t>cc206d4a-ee69-43fe-a420-166fb91347bc</t>
  </si>
  <si>
    <t>Cool and the Crazy</t>
  </si>
  <si>
    <t>tt0109479</t>
  </si>
  <si>
    <t>cc6731a4-fef0-45d9-9a13-3bfd5aa1760a</t>
  </si>
  <si>
    <t>Sweet Bird of Youth</t>
  </si>
  <si>
    <t>tt0056541</t>
  </si>
  <si>
    <t>cc7014a4-77a9-4f59-8c16-2e35ac9ef4be</t>
  </si>
  <si>
    <t>The Best Years of Our Lives</t>
  </si>
  <si>
    <t>tt0036868</t>
  </si>
  <si>
    <t>cc71d286-3c68-43b1-854f-ebe968c1b9b5</t>
  </si>
  <si>
    <t>Green Room</t>
  </si>
  <si>
    <t>tt4062536</t>
  </si>
  <si>
    <t>cc7ae6a1-0075-436d-8401-175fd4fb9c63</t>
  </si>
  <si>
    <t>Rescue Dawn</t>
  </si>
  <si>
    <t>tt0462504</t>
  </si>
  <si>
    <t>ccb031e7-5e9f-4d3a-9b92-3408e664a678</t>
  </si>
  <si>
    <t>Triangle</t>
  </si>
  <si>
    <t>tt1187064</t>
  </si>
  <si>
    <t>ccbdd711-17fb-4fad-aeb5-b8f355b75ca3</t>
  </si>
  <si>
    <t>Edward Scissorhands</t>
  </si>
  <si>
    <t>tt0099487</t>
  </si>
  <si>
    <t>cccd65c5-cf66-4e43-b4d0-0f9c38a4f556</t>
  </si>
  <si>
    <t>Contact</t>
  </si>
  <si>
    <t>tt0118884</t>
  </si>
  <si>
    <t>cce27a3f-557e-4c3a-95a6-7aada48f4557</t>
  </si>
  <si>
    <t>Arrival</t>
  </si>
  <si>
    <t>tt2543164</t>
  </si>
  <si>
    <t>cd2f2147-1917-404b-ac55-dfc4c37c54b9</t>
  </si>
  <si>
    <t>The Killing of a Sacred Deer</t>
  </si>
  <si>
    <t>tt5715874</t>
  </si>
  <si>
    <t>cd6b4c57-c406-43de-8f62-6e061c6a7ac9</t>
  </si>
  <si>
    <t>To Wong Foo, Thanks for Everything! Julie Newmar</t>
  </si>
  <si>
    <t>tt0114682</t>
  </si>
  <si>
    <t>cd7a56b2-2ffb-4967-8711-4d32bfa39acb</t>
  </si>
  <si>
    <t>Die Hard with a Vengeance</t>
  </si>
  <si>
    <t>tt0112864</t>
  </si>
  <si>
    <t>cd7ff006-85f4-4558-a554-d4d9a6ca7d92</t>
  </si>
  <si>
    <t>Reservoir Dogs</t>
  </si>
  <si>
    <t>tt0105236</t>
  </si>
  <si>
    <t>cd9ec2f8-a127-47cf-a3fa-0667e6336724</t>
  </si>
  <si>
    <t>ParaNorman</t>
  </si>
  <si>
    <t>tt1623288</t>
  </si>
  <si>
    <t>cdc9c34b-2a6d-4796-85db-182b97cde733</t>
  </si>
  <si>
    <t>Trouble Every Day</t>
  </si>
  <si>
    <t>tt0204700</t>
  </si>
  <si>
    <t>cddde7b6-64fe-4471-b3f8-bc183c62af57</t>
  </si>
  <si>
    <t>Once Upon a Time in the West</t>
  </si>
  <si>
    <t>tt13544442</t>
  </si>
  <si>
    <t>ce0337f4-77d2-4b1b-9357-ac326bec49fc</t>
  </si>
  <si>
    <t>Pecker</t>
  </si>
  <si>
    <t>tt0126604</t>
  </si>
  <si>
    <t>ce4a896e-4d24-4c1b-bcba-da9a0ce81c59</t>
  </si>
  <si>
    <t>Boogie Nights</t>
  </si>
  <si>
    <t>tt0118749</t>
  </si>
  <si>
    <t>ce7d7d09-4deb-4ef9-a686-13d12a80ca93</t>
  </si>
  <si>
    <t>A Serious Man</t>
  </si>
  <si>
    <t>tt1019452</t>
  </si>
  <si>
    <t>ce7dd131-316f-4990-8b32-746629cd49c7</t>
  </si>
  <si>
    <t>Parasite</t>
  </si>
  <si>
    <t>tt6751668</t>
  </si>
  <si>
    <t>cefdd1f1-7ee5-4160-b04e-8080d64aa819</t>
  </si>
  <si>
    <t>Up</t>
  </si>
  <si>
    <t>tt1049413</t>
  </si>
  <si>
    <t>cefed3f5-5124-4e44-9b32-1991ede0a76d</t>
  </si>
  <si>
    <t>Baby Face</t>
  </si>
  <si>
    <t>tt0023775</t>
  </si>
  <si>
    <t>cf10ecb8-d4f6-4c8a-8e6d-801d38c2c24d</t>
  </si>
  <si>
    <t>Dudes</t>
  </si>
  <si>
    <t>tt0092933</t>
  </si>
  <si>
    <t>cf134c7d-9dec-4ff9-ac5c-812d33683fe2</t>
  </si>
  <si>
    <t>LÃƒÂ©on: The Professional</t>
  </si>
  <si>
    <t>tt0110413</t>
  </si>
  <si>
    <t>cf18e435-f2dc-49e8-b8da-cc3a4506a971</t>
  </si>
  <si>
    <t>The Luck of the Irish</t>
  </si>
  <si>
    <t>tt0274636</t>
  </si>
  <si>
    <t>cf7534a5-62ab-4f3b-b13b-094ae879e195</t>
  </si>
  <si>
    <t>My Best Friend's Wedding</t>
  </si>
  <si>
    <t>tt0119738</t>
  </si>
  <si>
    <t>cf8d3e98-d852-4830-bd8e-75aa52748b17</t>
  </si>
  <si>
    <t>Party Girl</t>
  </si>
  <si>
    <t>tt0114095</t>
  </si>
  <si>
    <t>cfaddc72-ad81-453d-8ddd-6af5cad2d789</t>
  </si>
  <si>
    <t>X-Men: Days of Future Past</t>
  </si>
  <si>
    <t>tt1877832</t>
  </si>
  <si>
    <t>cfe7c441-14c7-44dc-afb6-ef46e2a49253</t>
  </si>
  <si>
    <t>In Fabric</t>
  </si>
  <si>
    <t>tt7464188</t>
  </si>
  <si>
    <t>cfff6dfa-1e55-4aa5-ad94-b9e8db4211aa</t>
  </si>
  <si>
    <t>Jennifer's Body</t>
  </si>
  <si>
    <t>tt1131734</t>
  </si>
  <si>
    <t>d0021c74-a3fe-4bdc-87c2-2e672db332d6</t>
  </si>
  <si>
    <t>Treasure Island</t>
  </si>
  <si>
    <t>tt0025907</t>
  </si>
  <si>
    <t>d0155678-3f6f-42c4-830d-7460d7fe3beb</t>
  </si>
  <si>
    <t>Finding Dory</t>
  </si>
  <si>
    <t>tt2277860</t>
  </si>
  <si>
    <t>d02ac9af-bb75-4566-a4e3-71e1233ec6f3</t>
  </si>
  <si>
    <t>The Act of Killing</t>
  </si>
  <si>
    <t>tt2375605</t>
  </si>
  <si>
    <t>d02b1aab-a2e6-4962-b750-27cfdf175459</t>
  </si>
  <si>
    <t>Moulin Rouge!</t>
  </si>
  <si>
    <t>tt0203009</t>
  </si>
  <si>
    <t>d04070d8-c8d9-4cc7-9771-7276f85a298c</t>
  </si>
  <si>
    <t>Emma Mae</t>
  </si>
  <si>
    <t>tt0074477</t>
  </si>
  <si>
    <t>d066cc04-1053-4203-a119-1c7673c6c315</t>
  </si>
  <si>
    <t>Clerks</t>
  </si>
  <si>
    <t>tt0109445</t>
  </si>
  <si>
    <t>d084c809-1444-43dd-ae34-c59c8090d175</t>
  </si>
  <si>
    <t>This Property Is Condemned</t>
  </si>
  <si>
    <t>tt0061089</t>
  </si>
  <si>
    <t>d095cb22-f98d-4665-8694-c5c82f5db156</t>
  </si>
  <si>
    <t>Christmas with the Kranks</t>
  </si>
  <si>
    <t>tt0388419</t>
  </si>
  <si>
    <t>d0d6e8d5-93dd-4f5c-aec4-85938631aca9</t>
  </si>
  <si>
    <t>The Beguiled</t>
  </si>
  <si>
    <t>tt5592248</t>
  </si>
  <si>
    <t>d1200194-4a47-45df-83da-2461d25bc9dc</t>
  </si>
  <si>
    <t>The New Mutants</t>
  </si>
  <si>
    <t>tt4682266</t>
  </si>
  <si>
    <t>d1389ba5-c067-4269-959e-7d1b1e2e5ae9</t>
  </si>
  <si>
    <t>King Lear</t>
  </si>
  <si>
    <t>tt7473890</t>
  </si>
  <si>
    <t>d17407e8-df89-4070-8c0d-b3380f80270c</t>
  </si>
  <si>
    <t>Final Fantasy: The Spirits Within</t>
  </si>
  <si>
    <t>tt0173840</t>
  </si>
  <si>
    <t>d18071c8-2bf4-4421-8da9-5dd7018d391f</t>
  </si>
  <si>
    <t>Batman v Superman: Dawn of Justice</t>
  </si>
  <si>
    <t>tt2975590</t>
  </si>
  <si>
    <t>d182d7b3-fd61-4d8e-9ad2-4d4ea1b77da6</t>
  </si>
  <si>
    <t>The Great Mouse Detective</t>
  </si>
  <si>
    <t>tt0091149</t>
  </si>
  <si>
    <t>d1b3a3e4-c1e0-4056-8a79-22497e63c5d8</t>
  </si>
  <si>
    <t>The Master</t>
  </si>
  <si>
    <t>tt1560747</t>
  </si>
  <si>
    <t>d21d8c49-c0a8-4b7d-9f8d-f890b9efbaf5</t>
  </si>
  <si>
    <t>The Room</t>
  </si>
  <si>
    <t>tt0368226</t>
  </si>
  <si>
    <t>d227bb69-6210-4d32-8f07-dc9a47808e90</t>
  </si>
  <si>
    <t>Indiana Jones and the Kingdom of the Crystal Skull</t>
  </si>
  <si>
    <t>tt0367882</t>
  </si>
  <si>
    <t>d22db666-69a5-46f2-8f70-eae606378189</t>
  </si>
  <si>
    <t>Time Wrap</t>
  </si>
  <si>
    <t>tt0061850</t>
  </si>
  <si>
    <t>d23c6860-7c9a-43c9-bb10-5ec127c1f208</t>
  </si>
  <si>
    <t>Beasts of the Southern Wild</t>
  </si>
  <si>
    <t>tt2125435</t>
  </si>
  <si>
    <t>d25be9d4-da29-476a-93b9-fd6d7881b0ff</t>
  </si>
  <si>
    <t>When the Wind Blows</t>
  </si>
  <si>
    <t>tt0090315</t>
  </si>
  <si>
    <t>d2794a95-6f20-4961-ade6-f7a2cafff864</t>
  </si>
  <si>
    <t>In a Lonely Place</t>
  </si>
  <si>
    <t>tt0042593</t>
  </si>
  <si>
    <t>d2b665c9-a827-4dba-bc70-b84c652c2cfb</t>
  </si>
  <si>
    <t>Please Give</t>
  </si>
  <si>
    <t>tt0878835</t>
  </si>
  <si>
    <t>d2c6359f-457c-4bd3-8966-8d56a3ce08b0</t>
  </si>
  <si>
    <t>Dead Alive</t>
  </si>
  <si>
    <t>tt0103873</t>
  </si>
  <si>
    <t>d2cfe869-8dbc-492c-8f5f-3748bb74fe09</t>
  </si>
  <si>
    <t>Deadpool 2</t>
  </si>
  <si>
    <t>tt5463162</t>
  </si>
  <si>
    <t>d2f85ae2-c6a9-4b0d-a51c-2b2733380506</t>
  </si>
  <si>
    <t>The Secret Garden</t>
  </si>
  <si>
    <t>tt0108071</t>
  </si>
  <si>
    <t>d2f9bca8-46a9-4b81-8b38-402f4b16ecb7</t>
  </si>
  <si>
    <t>Black Orpheus</t>
  </si>
  <si>
    <t>tt0053146</t>
  </si>
  <si>
    <t>d2fe1f52-2f76-45af-86ea-fc6af2649604</t>
  </si>
  <si>
    <t>Ant-Man</t>
  </si>
  <si>
    <t>tt0478970</t>
  </si>
  <si>
    <t>d31e186c-e3ff-4df0-aa1a-a02b677d1a11</t>
  </si>
  <si>
    <t>Inside Out</t>
  </si>
  <si>
    <t>tt2096673</t>
  </si>
  <si>
    <t>d33e98e6-577e-453c-8d13-71c9b1d45111</t>
  </si>
  <si>
    <t>Unstoppable</t>
  </si>
  <si>
    <t>tt0477080</t>
  </si>
  <si>
    <t>d351094c-19e5-4d1a-80ee-b99ed1e20b47</t>
  </si>
  <si>
    <t>The Terminator</t>
  </si>
  <si>
    <t>tt0088247</t>
  </si>
  <si>
    <t>d369ceba-a329-4495-86d4-e8e20e50f1ed</t>
  </si>
  <si>
    <t>The Decline of Western Civilization Part III</t>
  </si>
  <si>
    <t>tt0138393</t>
  </si>
  <si>
    <t>d36bbcf8-afd0-4d3f-a623-cc3ed75901b8</t>
  </si>
  <si>
    <t>Vagabond</t>
  </si>
  <si>
    <t>tt8523042</t>
  </si>
  <si>
    <t>d36f0b25-da73-4a34-938e-bf74ca740508</t>
  </si>
  <si>
    <t>Valley Girl</t>
  </si>
  <si>
    <t>tt0086525</t>
  </si>
  <si>
    <t>d36fb344-a474-41a0-800c-6f634c718cf6</t>
  </si>
  <si>
    <t>Nixon</t>
  </si>
  <si>
    <t>tt0113987</t>
  </si>
  <si>
    <t>d376902b-73be-457e-bf46-46a3866aacfd</t>
  </si>
  <si>
    <t>Popstar: Never Stop Never Stopping</t>
  </si>
  <si>
    <t>tt3960412</t>
  </si>
  <si>
    <t>d391e0ce-d0e4-453f-84ed-517066f7106c</t>
  </si>
  <si>
    <t>Men in BlackÃ‚Â³</t>
  </si>
  <si>
    <t>tt1409024</t>
  </si>
  <si>
    <t>d3945ae1-622c-4f8a-813f-65fa67ccbf05</t>
  </si>
  <si>
    <t>Doubt</t>
  </si>
  <si>
    <t>tt0918927</t>
  </si>
  <si>
    <t>d39faa67-c552-41e7-ab8d-70db0367c364</t>
  </si>
  <si>
    <t>Ride Lonesome</t>
  </si>
  <si>
    <t>tt0053220</t>
  </si>
  <si>
    <t>d3b769dd-f2c8-426c-ba8c-82eece08bab2</t>
  </si>
  <si>
    <t>Thumbelina</t>
  </si>
  <si>
    <t>tt0111419</t>
  </si>
  <si>
    <t>d3c4b5df-f60a-4900-9da9-5e4ddb170718</t>
  </si>
  <si>
    <t>The End of the Tour</t>
  </si>
  <si>
    <t>tt3416744</t>
  </si>
  <si>
    <t>d3cb7178-1464-4336-a7ca-300b6462544e</t>
  </si>
  <si>
    <t>Holidays</t>
  </si>
  <si>
    <t>tt4419364</t>
  </si>
  <si>
    <t>d4722898-4d99-42a4-8105-eda56d1c4322</t>
  </si>
  <si>
    <t>The Andromeda Strain</t>
  </si>
  <si>
    <t>tt0066769</t>
  </si>
  <si>
    <t>d49dd180-3c19-416e-b2c1-902b1f749106</t>
  </si>
  <si>
    <t>8MM</t>
  </si>
  <si>
    <t>tt0134273</t>
  </si>
  <si>
    <t>d4c78480-065e-47cf-b159-42ca2fed3928</t>
  </si>
  <si>
    <t>Lionheart</t>
  </si>
  <si>
    <t>tt0100029</t>
  </si>
  <si>
    <t>d510688b-4311-41bd-91e3-1a9a92c38a29</t>
  </si>
  <si>
    <t>Bring Me the Head of Alfredo Garcia</t>
  </si>
  <si>
    <t>tt0071249</t>
  </si>
  <si>
    <t>d58b6f3c-bfce-4ee5-8485-b9f982c3b6bc</t>
  </si>
  <si>
    <t>Much Ado About Nothing</t>
  </si>
  <si>
    <t>tt0107616</t>
  </si>
  <si>
    <t>d5ae8040-7bbb-4fb9-8adf-540f96547c49</t>
  </si>
  <si>
    <t>Princess Mononoke</t>
  </si>
  <si>
    <t>tt0119698</t>
  </si>
  <si>
    <t>d5f5c3f9-9e07-4eeb-91e3-f01c439a7c5d</t>
  </si>
  <si>
    <t>Gremlins 2: The New Batch</t>
  </si>
  <si>
    <t>tt0099700</t>
  </si>
  <si>
    <t>d5f74d3c-25a0-4dac-96a5-c5230ddf7e67</t>
  </si>
  <si>
    <t>Star Wars: Episode IX - The Rise of Skywalker</t>
  </si>
  <si>
    <t>tt2527338</t>
  </si>
  <si>
    <t>d618a9a4-6c1b-4ebf-9d1a-5caba53ee872</t>
  </si>
  <si>
    <t>The Boys Next Door</t>
  </si>
  <si>
    <t>tt0090770</t>
  </si>
  <si>
    <t>d62c922c-da92-4813-b6e4-1ded767cb25c</t>
  </si>
  <si>
    <t>Spies Like Us</t>
  </si>
  <si>
    <t>tt0090056</t>
  </si>
  <si>
    <t>d65ed830-3d44-4dc2-9ae9-a50b801a0c28</t>
  </si>
  <si>
    <t>Fire and Ice</t>
  </si>
  <si>
    <t>tt0085542</t>
  </si>
  <si>
    <t>d6757779-0acc-4488-9833-8aacaaf16243</t>
  </si>
  <si>
    <t>Corruption</t>
  </si>
  <si>
    <t>tt0061520</t>
  </si>
  <si>
    <t>d67b838c-c7e2-4ee7-b2f5-f9b6c87e677b</t>
  </si>
  <si>
    <t>Non-Fiction</t>
  </si>
  <si>
    <t>tt7250056</t>
  </si>
  <si>
    <t>d6e1e30e-cb9a-4f57-a5c8-e484d9d21b1f</t>
  </si>
  <si>
    <t>Sorcerer</t>
  </si>
  <si>
    <t>tt0076740</t>
  </si>
  <si>
    <t>d6ebd496-b067-472b-aaa6-57e8c23467c2</t>
  </si>
  <si>
    <t>After Hours</t>
  </si>
  <si>
    <t>tt0088680</t>
  </si>
  <si>
    <t>d6efb7ce-aab3-4123-a7e3-8c5fe24643f9</t>
  </si>
  <si>
    <t>A Warm December</t>
  </si>
  <si>
    <t>tt0070898</t>
  </si>
  <si>
    <t>d6fc748a-efcc-4b0a-b67d-8ed3c8023bfa</t>
  </si>
  <si>
    <t>City of the Living Dead</t>
  </si>
  <si>
    <t>tt0081318</t>
  </si>
  <si>
    <t>d70e361e-3a94-4736-beeb-fbf73bbc5d3a</t>
  </si>
  <si>
    <t>Barbie</t>
  </si>
  <si>
    <t>tt1517268</t>
  </si>
  <si>
    <t>d7102d8c-24a6-4a2e-bb49-5b67482e1e54</t>
  </si>
  <si>
    <t>Lisa</t>
  </si>
  <si>
    <t>tt0100031</t>
  </si>
  <si>
    <t>d72faea4-5459-4fbd-a28d-e6bad24da087</t>
  </si>
  <si>
    <t>Phantom of the Paradise</t>
  </si>
  <si>
    <t>tt0071994</t>
  </si>
  <si>
    <t>d74edd1b-d1f3-461c-844e-632091aa7411</t>
  </si>
  <si>
    <t>Kagemusha: The Shadow Warrior</t>
  </si>
  <si>
    <t>tt0080979</t>
  </si>
  <si>
    <t>d75ae0e6-df1e-46fc-b3b8-d4f90870771e</t>
  </si>
  <si>
    <t>The Devil Rides Out</t>
  </si>
  <si>
    <t>tt0062885</t>
  </si>
  <si>
    <t>d75f962a-9102-413f-8835-7455e33f7b21</t>
  </si>
  <si>
    <t>The Sisters Brothers</t>
  </si>
  <si>
    <t>tt4971344</t>
  </si>
  <si>
    <t>d762311e-daba-4ca5-b70e-ef2ae1b0a2a5</t>
  </si>
  <si>
    <t>Fantasia</t>
  </si>
  <si>
    <t>tt0032455</t>
  </si>
  <si>
    <t>d76e486d-143b-417e-8a11-9a980fa4762c</t>
  </si>
  <si>
    <t>Air Force One</t>
  </si>
  <si>
    <t>tt0118571</t>
  </si>
  <si>
    <t>d776ac1b-98d2-48ff-b0ff-08a27cf81d69</t>
  </si>
  <si>
    <t>The New World</t>
  </si>
  <si>
    <t>tt0402399</t>
  </si>
  <si>
    <t>d77cd035-075a-4ea2-8b84-afb2bae7cf59</t>
  </si>
  <si>
    <t>Friday the 13th</t>
  </si>
  <si>
    <t>tt0080761</t>
  </si>
  <si>
    <t>d78c37bf-34ad-4524-8c07-9ca3e0869412</t>
  </si>
  <si>
    <t>Saw II</t>
  </si>
  <si>
    <t>tt0432348</t>
  </si>
  <si>
    <t>d7991338-3c5b-43c8-b4a5-ba34231f1908</t>
  </si>
  <si>
    <t>Cool World</t>
  </si>
  <si>
    <t>tt0104009</t>
  </si>
  <si>
    <t>d7a28be8-fff6-4f59-8721-8c3380a79681</t>
  </si>
  <si>
    <t>Grey Gardens</t>
  </si>
  <si>
    <t>tt0073076</t>
  </si>
  <si>
    <t>d7b172ac-19f5-41c1-9959-c1618316d431</t>
  </si>
  <si>
    <t>Desk Set</t>
  </si>
  <si>
    <t>tt0050307</t>
  </si>
  <si>
    <t>d7b6d517-d5c4-4b1f-9093-01891d5a3744</t>
  </si>
  <si>
    <t>Little Shop of Horrors</t>
  </si>
  <si>
    <t>tt0091419</t>
  </si>
  <si>
    <t>d7d08c6c-b4ee-4c58-9041-8ddf1534cfba</t>
  </si>
  <si>
    <t>Fanny and Alexander</t>
  </si>
  <si>
    <t>tt0083922</t>
  </si>
  <si>
    <t>d7ee2747-e98f-4932-871b-e6b1b140e547</t>
  </si>
  <si>
    <t>Raging Bull</t>
  </si>
  <si>
    <t>tt0081398</t>
  </si>
  <si>
    <t>d7f5f0d6-33eb-4773-944c-0da828261630</t>
  </si>
  <si>
    <t>Two Turtle Doves</t>
  </si>
  <si>
    <t>tt10493490</t>
  </si>
  <si>
    <t>d7f70478-9ec1-44fc-9d55-0848e996bcb2</t>
  </si>
  <si>
    <t>Coco</t>
  </si>
  <si>
    <t>tt2380307</t>
  </si>
  <si>
    <t>d81a23b4-1d49-49b1-9a62-f9676f10090b</t>
  </si>
  <si>
    <t>Oh Christmas Tree!</t>
  </si>
  <si>
    <t>tt2665200</t>
  </si>
  <si>
    <t>d821fb1e-cf1d-4f1a-83df-47b01f9cf103</t>
  </si>
  <si>
    <t>Werewolf of London</t>
  </si>
  <si>
    <t>tt0027194</t>
  </si>
  <si>
    <t>d83a2e44-d6e2-4fad-af63-1063e3583dca</t>
  </si>
  <si>
    <t>Friday the 13th: A New Beginning</t>
  </si>
  <si>
    <t>tt0089173</t>
  </si>
  <si>
    <t>d846e20e-b908-49f2-9f78-879770926399</t>
  </si>
  <si>
    <t>Face/Off</t>
  </si>
  <si>
    <t>tt0119094</t>
  </si>
  <si>
    <t>d866964b-9c78-4837-83f6-326e956c7571</t>
  </si>
  <si>
    <t>Pumping Iron</t>
  </si>
  <si>
    <t>tt0076578</t>
  </si>
  <si>
    <t>d866e0ab-7997-44bc-b851-a275b30821ac</t>
  </si>
  <si>
    <t>Salem's Lot</t>
  </si>
  <si>
    <t>tt0079844</t>
  </si>
  <si>
    <t>d8a94068-729a-4bba-8e35-18799fea1a83</t>
  </si>
  <si>
    <t>Barking Dogs Never Bite</t>
  </si>
  <si>
    <t>tt0269743</t>
  </si>
  <si>
    <t>d9214f0a-92de-44ab-a473-b1aa46d59fcc</t>
  </si>
  <si>
    <t>GoldenEye</t>
  </si>
  <si>
    <t>tt0113189</t>
  </si>
  <si>
    <t>d921d58a-96ec-4362-8d63-bdc1e7eebb44</t>
  </si>
  <si>
    <t>The Claim</t>
  </si>
  <si>
    <t>tt0218378</t>
  </si>
  <si>
    <t>d940acc7-2690-4a86-8bb8-fc03ad2df09c</t>
  </si>
  <si>
    <t>E.T. the Extra-Terrestrial</t>
  </si>
  <si>
    <t>tt0083866</t>
  </si>
  <si>
    <t>d960cc04-3dcf-4b3b-9617-5ec54fafa7b1</t>
  </si>
  <si>
    <t>Willard</t>
  </si>
  <si>
    <t>tt0310357</t>
  </si>
  <si>
    <t>d96175d1-de3e-4145-8332-0ee882bd9349</t>
  </si>
  <si>
    <t>The Beatles: The First U.S. Visit</t>
  </si>
  <si>
    <t>tt0109228</t>
  </si>
  <si>
    <t>d9629e49-b0bb-41a3-8c70-606aba214f6c</t>
  </si>
  <si>
    <t>Mom and Dad</t>
  </si>
  <si>
    <t>tt5462326</t>
  </si>
  <si>
    <t>d9871372-49b0-4b4c-88ef-32775a23a62f</t>
  </si>
  <si>
    <t>Moonlight</t>
  </si>
  <si>
    <t>tt4975722</t>
  </si>
  <si>
    <t>d9a7d1e3-0c70-4c00-85ba-fd63aebd4fef</t>
  </si>
  <si>
    <t>There Will Be Blood</t>
  </si>
  <si>
    <t>tt0469494</t>
  </si>
  <si>
    <t>d9b8075b-473c-4cb9-9ec2-f78839010f0b</t>
  </si>
  <si>
    <t>The Ten</t>
  </si>
  <si>
    <t>tt0811106</t>
  </si>
  <si>
    <t>d9bdc97e-d7ae-4b95-89ba-a544c0d40a80</t>
  </si>
  <si>
    <t>Hellraiser: Bloodline</t>
  </si>
  <si>
    <t>tt0116514</t>
  </si>
  <si>
    <t>d9c4c5d3-1f99-4336-a130-ed5a3e38eaf8</t>
  </si>
  <si>
    <t>The Pirate</t>
  </si>
  <si>
    <t>tt0040694</t>
  </si>
  <si>
    <t>d9e747db-2a0a-44ce-98f0-0b185b8a06b6</t>
  </si>
  <si>
    <t>Homeward Bound: The Incredible Journey</t>
  </si>
  <si>
    <t>tt0107131</t>
  </si>
  <si>
    <t>d9fd0e99-7018-42f4-9bbc-5aa309255872</t>
  </si>
  <si>
    <t>Tenebrae</t>
  </si>
  <si>
    <t>tt0084777</t>
  </si>
  <si>
    <t>d9fd2bad-e433-48bb-8600-f093ce25b649</t>
  </si>
  <si>
    <t>North by Northwest</t>
  </si>
  <si>
    <t>tt0053125</t>
  </si>
  <si>
    <t>da0945b8-a48b-47fd-a5ff-95d4d66d536b</t>
  </si>
  <si>
    <t>Walk Hard: The Dewey Cox Story</t>
  </si>
  <si>
    <t>tt0841046</t>
  </si>
  <si>
    <t>da203649-e022-4cbf-afc8-2bce1ce9f701</t>
  </si>
  <si>
    <t>Annihilation</t>
  </si>
  <si>
    <t>tt2798920</t>
  </si>
  <si>
    <t>da2a02ad-cb33-4636-a77c-aebf9bd28eb9</t>
  </si>
  <si>
    <t>Searching for Bobby Fischer</t>
  </si>
  <si>
    <t>tt0108065</t>
  </si>
  <si>
    <t>da37bc64-432a-461a-a9c0-e6bb5e79c16e</t>
  </si>
  <si>
    <t>Gone with the Wind</t>
  </si>
  <si>
    <t>tt0031381</t>
  </si>
  <si>
    <t>da5a452f-8ac3-4cf6-b9df-c60d1b95f763</t>
  </si>
  <si>
    <t>Octopussy</t>
  </si>
  <si>
    <t>tt0086034</t>
  </si>
  <si>
    <t>da5ee4ce-2386-4181-a5fc-5a073ca38e8b</t>
  </si>
  <si>
    <t>Steve Jobs</t>
  </si>
  <si>
    <t>tt2080374</t>
  </si>
  <si>
    <t>da69e59a-262e-4cf6-99be-005d17c7b199</t>
  </si>
  <si>
    <t>Shine a Light</t>
  </si>
  <si>
    <t>tt0893382</t>
  </si>
  <si>
    <t>da76b40b-eac2-4fd7-8dcf-497638e4a4f2</t>
  </si>
  <si>
    <t>Punks</t>
  </si>
  <si>
    <t>tt0160710</t>
  </si>
  <si>
    <t>da9d39f1-7191-4760-9514-9f3f917bbdc2</t>
  </si>
  <si>
    <t>Bill &amp; Ted's Bogus Journey</t>
  </si>
  <si>
    <t>tt0101452</t>
  </si>
  <si>
    <t>dab13a8c-cfbc-4c83-953a-729a6bd741b3</t>
  </si>
  <si>
    <t>A Nightmare on Elm Street: The Dream Child</t>
  </si>
  <si>
    <t>tt0097981</t>
  </si>
  <si>
    <t>dabcbfcc-4679-4830-b42d-2033165a315a</t>
  </si>
  <si>
    <t>The Spy Who Came in from the Cold</t>
  </si>
  <si>
    <t>tt0059749</t>
  </si>
  <si>
    <t>dac1994f-e547-46f1-9d58-a09ff69818db</t>
  </si>
  <si>
    <t>Love, Simon</t>
  </si>
  <si>
    <t>tt5164432</t>
  </si>
  <si>
    <t>dae0e301-1420-419f-85f2-4025b3dae7fb</t>
  </si>
  <si>
    <t>House on the Edge of the Park</t>
  </si>
  <si>
    <t>tt0080503</t>
  </si>
  <si>
    <t>daed9ea7-f56b-4724-bc2f-83318671e5b7</t>
  </si>
  <si>
    <t>On Her Majesty's Secret Service</t>
  </si>
  <si>
    <t>tt0064757</t>
  </si>
  <si>
    <t>dafccafe-b436-4613-a769-776415cfca85</t>
  </si>
  <si>
    <t>Tomorrow Never Dies</t>
  </si>
  <si>
    <t>tt0120347</t>
  </si>
  <si>
    <t>db46b7c2-8697-475f-bdd6-605a1c5b0f90</t>
  </si>
  <si>
    <t>A View to a Kill</t>
  </si>
  <si>
    <t>tt0090264</t>
  </si>
  <si>
    <t>db6ac076-7313-4850-b2a8-e919d327a420</t>
  </si>
  <si>
    <t>Boyz n the Hood</t>
  </si>
  <si>
    <t>tt0101507</t>
  </si>
  <si>
    <t>db8dccca-2b7f-445f-b9c8-6507135d61a3</t>
  </si>
  <si>
    <t>Home from the Hill</t>
  </si>
  <si>
    <t>tt0053917</t>
  </si>
  <si>
    <t>dbb7bd0a-4492-4b83-889a-5dad63982a7b</t>
  </si>
  <si>
    <t>Pitch Black</t>
  </si>
  <si>
    <t>tt0134847</t>
  </si>
  <si>
    <t>dbe69635-527d-4be1-ba89-468c70d58978</t>
  </si>
  <si>
    <t>American Movie</t>
  </si>
  <si>
    <t>tt0181288</t>
  </si>
  <si>
    <t>dc02e55b-67f9-4fdf-a4c2-3c7d78789a77</t>
  </si>
  <si>
    <t>Henry V</t>
  </si>
  <si>
    <t>tt0036910</t>
  </si>
  <si>
    <t>dc3172f9-a078-46f7-b776-e05034fb8303</t>
  </si>
  <si>
    <t>Zola</t>
  </si>
  <si>
    <t>tt5439812</t>
  </si>
  <si>
    <t>dc45c547-9a76-45fa-b8c5-b975c35fe429</t>
  </si>
  <si>
    <t>Freddy Got Fingered</t>
  </si>
  <si>
    <t>tt0240515</t>
  </si>
  <si>
    <t>dc522806-2896-492b-aeb3-6e409804230c</t>
  </si>
  <si>
    <t>Dirty Pretty Things</t>
  </si>
  <si>
    <t>tt0301199</t>
  </si>
  <si>
    <t>dc69ee8f-780c-4293-8af2-03839eb7a1d3</t>
  </si>
  <si>
    <t>Knights of the Round Table</t>
  </si>
  <si>
    <t>tt0045966</t>
  </si>
  <si>
    <t>dc794306-055c-4305-b658-97a4aeec8545</t>
  </si>
  <si>
    <t>Emma.</t>
  </si>
  <si>
    <t>tt9214832</t>
  </si>
  <si>
    <t>dc946119-05d3-45ee-8903-1ecddfe22662</t>
  </si>
  <si>
    <t>Fences</t>
  </si>
  <si>
    <t>tt2671706</t>
  </si>
  <si>
    <t>dcae0522-e4fe-45fe-bc0b-0c4ff1319ff5</t>
  </si>
  <si>
    <t>tt0044008</t>
  </si>
  <si>
    <t>dcc5ac34-814b-4fa1-8255-be447f8d4cce</t>
  </si>
  <si>
    <t>Alien</t>
  </si>
  <si>
    <t>tt0078748</t>
  </si>
  <si>
    <t>dcdbac5c-df01-463a-936e-0a2f3ce545c8</t>
  </si>
  <si>
    <t>Trances</t>
  </si>
  <si>
    <t>tt0406280</t>
  </si>
  <si>
    <t>dcefb3d1-8d73-4303-a7bd-273c95deff5f</t>
  </si>
  <si>
    <t>Morvern Callar</t>
  </si>
  <si>
    <t>tt0300214</t>
  </si>
  <si>
    <t>dd098748-5adb-4fb6-8737-aedd10144a96</t>
  </si>
  <si>
    <t>Ride the High Country</t>
  </si>
  <si>
    <t>tt0056412</t>
  </si>
  <si>
    <t>dd12f234-5e02-4319-8097-400d1f33064d</t>
  </si>
  <si>
    <t>In the Bedroom</t>
  </si>
  <si>
    <t>tt0247425</t>
  </si>
  <si>
    <t>dd23d16c-d721-477b-b40b-1077408915d3</t>
  </si>
  <si>
    <t>Sabotage</t>
  </si>
  <si>
    <t>tt0028212</t>
  </si>
  <si>
    <t>dd273437-fcc5-4305-9dcc-f3f6e807bfec</t>
  </si>
  <si>
    <t>Hook</t>
  </si>
  <si>
    <t>tt0102057</t>
  </si>
  <si>
    <t>dd3cec95-f9b2-41b6-b82b-3ca67d4baa5e</t>
  </si>
  <si>
    <t>The Music Man</t>
  </si>
  <si>
    <t>tt0056262</t>
  </si>
  <si>
    <t>dd4dca40-c5d5-4751-8707-c9589a923ac5</t>
  </si>
  <si>
    <t>Malignant</t>
  </si>
  <si>
    <t>tt3811906</t>
  </si>
  <si>
    <t>dd520523-f93f-4b0a-9b71-ab39ae913050</t>
  </si>
  <si>
    <t>The Black Hole</t>
  </si>
  <si>
    <t>tt0078869</t>
  </si>
  <si>
    <t>dd69ab7d-3aac-4297-8cca-b4f8a68814ef</t>
  </si>
  <si>
    <t>Captain Kronos: Vampire Hunter</t>
  </si>
  <si>
    <t>tt0071276</t>
  </si>
  <si>
    <t>dd6dcd34-e752-4496-807f-9ba725fe197e</t>
  </si>
  <si>
    <t>The Bostonians</t>
  </si>
  <si>
    <t>tt0086992</t>
  </si>
  <si>
    <t>ddd8f04f-59a4-4b2a-9277-7c4a5db9cc92</t>
  </si>
  <si>
    <t>Kiss Me Deadly</t>
  </si>
  <si>
    <t>tt0048261</t>
  </si>
  <si>
    <t>de1079fa-31f1-4998-a939-3fc9f20f4ecd</t>
  </si>
  <si>
    <t>Both Sides of the Blade</t>
  </si>
  <si>
    <t>tt13535920</t>
  </si>
  <si>
    <t>de14c0ea-870e-46e7-9230-5c8361f45c2f</t>
  </si>
  <si>
    <t>Pain and Glory</t>
  </si>
  <si>
    <t>tt8291806</t>
  </si>
  <si>
    <t>de19a185-9df5-4ea3-bd56-d57c61058b07</t>
  </si>
  <si>
    <t>Licence to Kill</t>
  </si>
  <si>
    <t>tt0097742</t>
  </si>
  <si>
    <t>de1c5236-fdd0-4a02-b950-4d563a135b05</t>
  </si>
  <si>
    <t>Contagion</t>
  </si>
  <si>
    <t>tt1598778</t>
  </si>
  <si>
    <t>de1f6636-27e3-41b4-82b1-0f9cc2fcef21</t>
  </si>
  <si>
    <t>Hero</t>
  </si>
  <si>
    <t>tt0299977</t>
  </si>
  <si>
    <t>de225cb8-4e1a-47d9-804b-3720d4cb8d09</t>
  </si>
  <si>
    <t>Brief Encounter</t>
  </si>
  <si>
    <t>tt0037558</t>
  </si>
  <si>
    <t>de30656c-df76-402b-9804-b8827c4ff03b</t>
  </si>
  <si>
    <t>Man Bites Dog</t>
  </si>
  <si>
    <t>tt0103905</t>
  </si>
  <si>
    <t>de6b8984-33f4-4337-b5c6-cb74a0a0023d</t>
  </si>
  <si>
    <t>Knocked Up</t>
  </si>
  <si>
    <t>tt0478311</t>
  </si>
  <si>
    <t>de77dad9-80be-4a6d-aec4-0c5b2e02491b</t>
  </si>
  <si>
    <t>Flight of the Navigator</t>
  </si>
  <si>
    <t>tt0091059</t>
  </si>
  <si>
    <t>de7a1299-6796-4d04-aa62-dc78d4807aa2</t>
  </si>
  <si>
    <t>Unfriended: Dark Web</t>
  </si>
  <si>
    <t>tt4761916</t>
  </si>
  <si>
    <t>df1b0ae5-2977-47df-a9e8-328c42f8570c</t>
  </si>
  <si>
    <t>The Visit</t>
  </si>
  <si>
    <t>tt3567288</t>
  </si>
  <si>
    <t>df5c1cdd-ee70-48fc-aa79-f8832121fdf8</t>
  </si>
  <si>
    <t>One Hundred and One Dalmatians</t>
  </si>
  <si>
    <t>tt0055254</t>
  </si>
  <si>
    <t>df8e6d4f-cd8a-4fdc-95d6-418f8d534a7c</t>
  </si>
  <si>
    <t>The Public Enemy</t>
  </si>
  <si>
    <t>tt0022286</t>
  </si>
  <si>
    <t>df90190e-a35e-4884-ba45-31a3bc674646</t>
  </si>
  <si>
    <t>Manhunter</t>
  </si>
  <si>
    <t>tt0091474</t>
  </si>
  <si>
    <t>dfb5405d-0ce2-4bb7-a5b4-3f86bfe27203</t>
  </si>
  <si>
    <t>Sound of Metal</t>
  </si>
  <si>
    <t>tt5363618</t>
  </si>
  <si>
    <t>dfc9fb3f-1c94-4c59-8933-06a7649d8a45</t>
  </si>
  <si>
    <t>Erin Brockovich</t>
  </si>
  <si>
    <t>tt0195685</t>
  </si>
  <si>
    <t>dffced21-f415-4d96-8df1-dcb29766958c</t>
  </si>
  <si>
    <t>Army of Darkness</t>
  </si>
  <si>
    <t>tt0106308</t>
  </si>
  <si>
    <t>e00224ca-3eef-4dd3-a87e-5c75798605a2</t>
  </si>
  <si>
    <t>Dark Victory</t>
  </si>
  <si>
    <t>tt0031210</t>
  </si>
  <si>
    <t>e0075164-6183-40b8-954a-10f44a430592</t>
  </si>
  <si>
    <t>The Irishman</t>
  </si>
  <si>
    <t>tt1302006</t>
  </si>
  <si>
    <t>e00cadfd-7251-42e9-97de-106443a8ec40</t>
  </si>
  <si>
    <t>The Taming of The Shrew</t>
  </si>
  <si>
    <t>tt0061407</t>
  </si>
  <si>
    <t>e00eb30f-4338-4d91-914e-556f254d6104</t>
  </si>
  <si>
    <t>The Silence of the Lambs</t>
  </si>
  <si>
    <t>tt0102926</t>
  </si>
  <si>
    <t>e0229830-f3ea-4dee-9280-129b38b8f92a</t>
  </si>
  <si>
    <t>Society</t>
  </si>
  <si>
    <t>tt0098354</t>
  </si>
  <si>
    <t>e061332e-4c50-4d08-be2c-c9d67003567a</t>
  </si>
  <si>
    <t>Sister Act</t>
  </si>
  <si>
    <t>tt0105417</t>
  </si>
  <si>
    <t>e07475af-eb1c-4c20-a985-22bc68a867e8</t>
  </si>
  <si>
    <t>A Prairie Home Companion</t>
  </si>
  <si>
    <t>tt0420087</t>
  </si>
  <si>
    <t>e080f4d8-e78f-4db2-89dc-67575672e348</t>
  </si>
  <si>
    <t>Physical Evidence</t>
  </si>
  <si>
    <t>tt0098093</t>
  </si>
  <si>
    <t>e0be1fa2-e523-4ba6-9a98-b43f0a522c33</t>
  </si>
  <si>
    <t>Batman &amp; Robin</t>
  </si>
  <si>
    <t>tt0118688</t>
  </si>
  <si>
    <t>e0c1cb3e-bd11-4f22-91e4-0138188bf12d</t>
  </si>
  <si>
    <t>Speed</t>
  </si>
  <si>
    <t>tt0111257</t>
  </si>
  <si>
    <t>e0e31b6d-7c93-42e2-a573-edd1001c9ab5</t>
  </si>
  <si>
    <t>Legend</t>
  </si>
  <si>
    <t>tt3569230</t>
  </si>
  <si>
    <t>e104422a-e539-4bea-aefc-be46b596e873</t>
  </si>
  <si>
    <t>Drive Angry</t>
  </si>
  <si>
    <t>tt1502404</t>
  </si>
  <si>
    <t>e10b1cde-46ba-47f8-b3db-310d28393d78</t>
  </si>
  <si>
    <t>tt0808279</t>
  </si>
  <si>
    <t>e122907c-ad5c-475c-be2f-8f450ca9c427</t>
  </si>
  <si>
    <t>Inglourious Basterds</t>
  </si>
  <si>
    <t>tt0361748</t>
  </si>
  <si>
    <t>e13ad8aa-6f47-49eb-ada8-57c74fd09a34</t>
  </si>
  <si>
    <t>Jack</t>
  </si>
  <si>
    <t>tt0116669</t>
  </si>
  <si>
    <t>e18a4e53-75b9-4915-9120-c76d76eecf36</t>
  </si>
  <si>
    <t>Black Legion</t>
  </si>
  <si>
    <t>tt0027367</t>
  </si>
  <si>
    <t>e196cd10-cc93-4330-95c0-ab1146c69040</t>
  </si>
  <si>
    <t>Shaun of the Dead</t>
  </si>
  <si>
    <t>tt0365748</t>
  </si>
  <si>
    <t>e1cdfe0d-4934-4e0d-b08f-c80c34247e15</t>
  </si>
  <si>
    <t>Cape Fear</t>
  </si>
  <si>
    <t>tt0101540</t>
  </si>
  <si>
    <t>e1d4d90d-01d0-4ee8-9287-ffe1f0a3f7bd</t>
  </si>
  <si>
    <t>The Blackening</t>
  </si>
  <si>
    <t>tt11703244</t>
  </si>
  <si>
    <t>e20ab13b-2562-45cd-9b69-b673c9d3d157</t>
  </si>
  <si>
    <t>Dead Ringers</t>
  </si>
  <si>
    <t>tt12923632</t>
  </si>
  <si>
    <t>e256a13f-61bd-428a-9eb0-138a0eb25a67</t>
  </si>
  <si>
    <t>Walking on Sunshine</t>
  </si>
  <si>
    <t>tt2107861</t>
  </si>
  <si>
    <t>e27e853e-3488-4496-9966-3133bf69747e</t>
  </si>
  <si>
    <t>Anora</t>
  </si>
  <si>
    <t>tt28607951</t>
  </si>
  <si>
    <t>e287db02-a958-47c7-ace3-ab17591fad06</t>
  </si>
  <si>
    <t>Southland Tales</t>
  </si>
  <si>
    <t>tt0405336</t>
  </si>
  <si>
    <t>e2ed4eba-12f3-461e-9230-583ed6f5f452</t>
  </si>
  <si>
    <t>Jumanji</t>
  </si>
  <si>
    <t>tt0113497</t>
  </si>
  <si>
    <t>e2f06c5c-ef80-4a5a-a759-9a8f39626311</t>
  </si>
  <si>
    <t>Tales from the Crypt</t>
  </si>
  <si>
    <t>tt0096708</t>
  </si>
  <si>
    <t>e3050192-9241-435c-af64-847f86c1f380</t>
  </si>
  <si>
    <t>Space Truckers</t>
  </si>
  <si>
    <t>tt0120199</t>
  </si>
  <si>
    <t>e3278ce6-cdfd-4d61-a632-529e26ea3956</t>
  </si>
  <si>
    <t>Shirkers</t>
  </si>
  <si>
    <t>tt7472352</t>
  </si>
  <si>
    <t>e3347c09-ad62-4f6d-ba29-106643c93b12</t>
  </si>
  <si>
    <t>Suspiria</t>
  </si>
  <si>
    <t>tt0076786</t>
  </si>
  <si>
    <t>e38a57b2-2b43-4484-8233-9c93ba641be3</t>
  </si>
  <si>
    <t>Dominion: Prequel to the Exorcist</t>
  </si>
  <si>
    <t>tt0449086</t>
  </si>
  <si>
    <t>e3ad5611-a4e8-40c0-8e09-2c79f9c435eb</t>
  </si>
  <si>
    <t>Guillermo del Toro's Pinocchio</t>
  </si>
  <si>
    <t>tt1488589</t>
  </si>
  <si>
    <t>e3ba14bf-d06d-4d02-b0fc-b1011031a783</t>
  </si>
  <si>
    <t>To Kill a Mockingbird</t>
  </si>
  <si>
    <t>tt0056592</t>
  </si>
  <si>
    <t>e3bd6948-984b-47bf-a131-4460443ff384</t>
  </si>
  <si>
    <t>Show Me Love</t>
  </si>
  <si>
    <t>tt0150662</t>
  </si>
  <si>
    <t>e3c002d9-a928-4aad-9162-0c83c2ac6d9f</t>
  </si>
  <si>
    <t>The Strangers</t>
  </si>
  <si>
    <t>tt0482606</t>
  </si>
  <si>
    <t>e3e3c390-98ef-45f2-82d0-d12cff834d18</t>
  </si>
  <si>
    <t>Wild at Heart</t>
  </si>
  <si>
    <t>tt0100935</t>
  </si>
  <si>
    <t>e3f471d1-fff4-4819-ab3d-e6ec6114bc66</t>
  </si>
  <si>
    <t>Love on the Run</t>
  </si>
  <si>
    <t>tt0078771</t>
  </si>
  <si>
    <t>e4017300-5bcd-4f67-8ede-02f4fd181450</t>
  </si>
  <si>
    <t>The Pacifier</t>
  </si>
  <si>
    <t>tt0395699</t>
  </si>
  <si>
    <t>e42286e1-ffde-4b35-851f-7cdb841f9450</t>
  </si>
  <si>
    <t>Babylon</t>
  </si>
  <si>
    <t>tt10640346</t>
  </si>
  <si>
    <t>e4453772-438f-492d-9f4d-4d1785d16cbf</t>
  </si>
  <si>
    <t>Beaches</t>
  </si>
  <si>
    <t>tt0094715</t>
  </si>
  <si>
    <t>e4554ec8-7532-44a3-b914-7cca64f5ef7f</t>
  </si>
  <si>
    <t>From Russia with Love</t>
  </si>
  <si>
    <t>tt0057076</t>
  </si>
  <si>
    <t>e467af87-e058-4918-830f-8363abd11e52</t>
  </si>
  <si>
    <t>The Apple</t>
  </si>
  <si>
    <t>tt0080380</t>
  </si>
  <si>
    <t>e4740420-cc2b-4f39-95de-de777cfb21b3</t>
  </si>
  <si>
    <t>The Virgin Suicides</t>
  </si>
  <si>
    <t>tt0159097</t>
  </si>
  <si>
    <t>e4822d36-39c5-48e5-8188-ffbece40c9ab</t>
  </si>
  <si>
    <t>Holiday Affair</t>
  </si>
  <si>
    <t>tt0041473</t>
  </si>
  <si>
    <t>e4acd817-0dff-4075-b32d-6c85687fb444</t>
  </si>
  <si>
    <t>Deep Rising</t>
  </si>
  <si>
    <t>tt0118956</t>
  </si>
  <si>
    <t>e4ba8321-dcac-47ac-bb9f-8bae2b88dcdc</t>
  </si>
  <si>
    <t>Hearts of Fire</t>
  </si>
  <si>
    <t>tt0093163</t>
  </si>
  <si>
    <t>e4bb24c4-f7ee-4c72-be15-c271374604bf</t>
  </si>
  <si>
    <t>The Big Sleep</t>
  </si>
  <si>
    <t>tt0038355</t>
  </si>
  <si>
    <t>e4e9ccd1-64f5-4b87-9836-f09a36f25a2d</t>
  </si>
  <si>
    <t>Come September</t>
  </si>
  <si>
    <t>tt0054759</t>
  </si>
  <si>
    <t>e510c36b-da31-4780-9bad-a8f1572a66c0</t>
  </si>
  <si>
    <t>Regarding Henry</t>
  </si>
  <si>
    <t>tt0102768</t>
  </si>
  <si>
    <t>e52622b5-de17-49cc-aae6-b406db4d9857</t>
  </si>
  <si>
    <t>A Few Good Men</t>
  </si>
  <si>
    <t>tt0104257</t>
  </si>
  <si>
    <t>e544547e-ea52-42ba-9d59-a025a4e56296</t>
  </si>
  <si>
    <t>Lilo &amp; Stitch</t>
  </si>
  <si>
    <t>tt0275847</t>
  </si>
  <si>
    <t>e567ec5b-523a-4e81-826a-f7cf7a7a9de6</t>
  </si>
  <si>
    <t>Bad Blood</t>
  </si>
  <si>
    <t>tt0091497</t>
  </si>
  <si>
    <t>e5d6ec13-334a-4176-83b7-7f3142ce5039</t>
  </si>
  <si>
    <t>Django Kill... If You Live, Shoot!</t>
  </si>
  <si>
    <t>tt0062082</t>
  </si>
  <si>
    <t>e5e6c1fa-a499-4b51-9530-b2329256b67e</t>
  </si>
  <si>
    <t>Tremors 5: Bloodlines</t>
  </si>
  <si>
    <t>tt4180514</t>
  </si>
  <si>
    <t>e5fa1366-a4c7-4506-91f6-b3404ab7b81a</t>
  </si>
  <si>
    <t>Body Double</t>
  </si>
  <si>
    <t>tt0086984</t>
  </si>
  <si>
    <t>e5fbd804-d03a-4a5e-a1a4-ae003563f8ed</t>
  </si>
  <si>
    <t>Driftwood</t>
  </si>
  <si>
    <t>tt0112904</t>
  </si>
  <si>
    <t>e5fdc44f-773c-4449-bfce-a590a21dd799</t>
  </si>
  <si>
    <t>The Magic Christian</t>
  </si>
  <si>
    <t>tt0064622</t>
  </si>
  <si>
    <t>e6438056-f76b-4ac2-8747-e72697a316af</t>
  </si>
  <si>
    <t>Lifeboat</t>
  </si>
  <si>
    <t>tt0037017</t>
  </si>
  <si>
    <t>e661c27d-2c32-4bb2-8236-c009f5bb6a19</t>
  </si>
  <si>
    <t>A Nightmare on Elm Street 3: Dream Warriors</t>
  </si>
  <si>
    <t>tt0093629</t>
  </si>
  <si>
    <t>e6daf220-04e5-430a-9302-eb9485d20982</t>
  </si>
  <si>
    <t>Freaky</t>
  </si>
  <si>
    <t>tt10919380</t>
  </si>
  <si>
    <t>e6e4f0b7-d686-4211-9fec-87ec1c273305</t>
  </si>
  <si>
    <t>American Hustle</t>
  </si>
  <si>
    <t>tt1800241</t>
  </si>
  <si>
    <t>e7464acc-534e-4805-8b98-023f0e313c44</t>
  </si>
  <si>
    <t>The Exorcist</t>
  </si>
  <si>
    <t>tt0070047</t>
  </si>
  <si>
    <t>e789ee1c-4bf1-49db-93fa-eb804204c4f8</t>
  </si>
  <si>
    <t>Wolf Creek</t>
  </si>
  <si>
    <t>tt0416315</t>
  </si>
  <si>
    <t>e7a40710-bd85-4658-96b5-82932979870b</t>
  </si>
  <si>
    <t>Bridget Jones's Diary</t>
  </si>
  <si>
    <t>tt0243155</t>
  </si>
  <si>
    <t>e7bc6f93-d74e-4c50-be41-a135e689ee40</t>
  </si>
  <si>
    <t>Philadelphia</t>
  </si>
  <si>
    <t>tt0107818</t>
  </si>
  <si>
    <t>e7f59878-f06e-4ab4-8622-684dd9ca620e</t>
  </si>
  <si>
    <t>Ninotchka</t>
  </si>
  <si>
    <t>tt0031725</t>
  </si>
  <si>
    <t>e8ae04c0-f7d9-4ae8-9fee-fb2bae0b63fb</t>
  </si>
  <si>
    <t>Runaway Jury</t>
  </si>
  <si>
    <t>tt0313542</t>
  </si>
  <si>
    <t>e8d1f2f3-1d65-48ef-90fd-cd0fdc39a20d</t>
  </si>
  <si>
    <t>So I Married an Axe Murdere</t>
  </si>
  <si>
    <t>tt0108174</t>
  </si>
  <si>
    <t>e8da946a-c171-4897-acfd-150ce3f1ebd5</t>
  </si>
  <si>
    <t>School of Rock</t>
  </si>
  <si>
    <t>tt0332379</t>
  </si>
  <si>
    <t>e8f4039a-d596-43b0-9d00-f10ee39c5c65</t>
  </si>
  <si>
    <t>Johnny Dangerously</t>
  </si>
  <si>
    <t>tt0087507</t>
  </si>
  <si>
    <t>e8fb3f67-75ec-482e-a797-a2f1bc4a38dc</t>
  </si>
  <si>
    <t>She Creature</t>
  </si>
  <si>
    <t>tt0274659</t>
  </si>
  <si>
    <t>e917e68f-45e3-4850-bbd1-66e092c7edc6</t>
  </si>
  <si>
    <t>Dark Age</t>
  </si>
  <si>
    <t>tt0092830</t>
  </si>
  <si>
    <t>e92af51f-aefd-4d8d-8573-c3db4a61ede5</t>
  </si>
  <si>
    <t>Toy Story</t>
  </si>
  <si>
    <t>tt0114709</t>
  </si>
  <si>
    <t>e936f72f-0ded-4c68-af9e-1f343bc2a0f5</t>
  </si>
  <si>
    <t>Full Metal Jacket</t>
  </si>
  <si>
    <t>tt0093058</t>
  </si>
  <si>
    <t>e93b3c34-07a9-4fb1-b324-aa2adaeb7301</t>
  </si>
  <si>
    <t>Glass</t>
  </si>
  <si>
    <t>tt6823368</t>
  </si>
  <si>
    <t>e94299da-5d41-47d5-af36-5a3b30a4c40d</t>
  </si>
  <si>
    <t>Starman</t>
  </si>
  <si>
    <t>tt0088172</t>
  </si>
  <si>
    <t>e997b2fe-a60c-4eb3-8223-6a800bbfc044</t>
  </si>
  <si>
    <t>Kiss Kiss Bang Bang</t>
  </si>
  <si>
    <t>tt0373469</t>
  </si>
  <si>
    <t>ea029078-af47-42e5-b338-b0e2385571e6</t>
  </si>
  <si>
    <t>The Polar Express</t>
  </si>
  <si>
    <t>tt0338348</t>
  </si>
  <si>
    <t>ea28995f-822b-4dc5-89fc-88d3bfde6dc1</t>
  </si>
  <si>
    <t>Three Colors: Blue</t>
  </si>
  <si>
    <t>tt0108394</t>
  </si>
  <si>
    <t>ea3ca9ad-1dd5-4dfc-a649-af6bf0b73cb4</t>
  </si>
  <si>
    <t>The Madness of King George</t>
  </si>
  <si>
    <t>tt0110428</t>
  </si>
  <si>
    <t>ea46a62f-c19f-4b8d-b0d6-f1692abfb0d9</t>
  </si>
  <si>
    <t>The Life and Times of Judge Roy Bean</t>
  </si>
  <si>
    <t>tt0068853</t>
  </si>
  <si>
    <t>ea7e02fa-f68c-4e5a-a7ef-23e93217f81a</t>
  </si>
  <si>
    <t>A Bug's Life</t>
  </si>
  <si>
    <t>tt0120623</t>
  </si>
  <si>
    <t>ea8b2650-5dc7-4b91-8e96-22fb65ff3065</t>
  </si>
  <si>
    <t>Split</t>
  </si>
  <si>
    <t>tt4972582</t>
  </si>
  <si>
    <t>ea92d046-a6a1-4501-a94b-0cb97f56b084</t>
  </si>
  <si>
    <t>Capote</t>
  </si>
  <si>
    <t>tt0379725</t>
  </si>
  <si>
    <t>ea9dd104-9038-4052-a89e-ee077a81845d</t>
  </si>
  <si>
    <t>The Great Dictator</t>
  </si>
  <si>
    <t>tt0032553</t>
  </si>
  <si>
    <t>eb1e72ea-0481-4e31-bf48-41a1bad13e07</t>
  </si>
  <si>
    <t>Camelot</t>
  </si>
  <si>
    <t>tt0061439</t>
  </si>
  <si>
    <t>eb28c217-da7a-4019-90df-a2d8e73a6d16</t>
  </si>
  <si>
    <t>Star Trek</t>
  </si>
  <si>
    <t>tt0796366</t>
  </si>
  <si>
    <t>eb865bfc-f4b1-43df-9b63-97a3e77cfbd0</t>
  </si>
  <si>
    <t>Disclosure</t>
  </si>
  <si>
    <t>tt0109635</t>
  </si>
  <si>
    <t>eb8b5f1a-65e9-4889-a847-568dfa00dca9</t>
  </si>
  <si>
    <t>MacGruber</t>
  </si>
  <si>
    <t>tt11621710</t>
  </si>
  <si>
    <t>ebf7cb5a-c1e5-4fa9-9f27-b8323fac2614</t>
  </si>
  <si>
    <t>Romy and Michele's High School Reunion</t>
  </si>
  <si>
    <t>tt0120032</t>
  </si>
  <si>
    <t>ec0bdbf6-9643-4335-a8e0-e2fb826aa6f0</t>
  </si>
  <si>
    <t>Hellraiser: Revelations</t>
  </si>
  <si>
    <t>tt1716747</t>
  </si>
  <si>
    <t>ec2e8031-4214-4368-9d28-3eafe2b001d0</t>
  </si>
  <si>
    <t>Frantic</t>
  </si>
  <si>
    <t>tt0095174</t>
  </si>
  <si>
    <t>ec3207fc-cee3-4532-a58a-2d45afea049a</t>
  </si>
  <si>
    <t>Bob &amp; Carol &amp; Ted &amp; Alice</t>
  </si>
  <si>
    <t>tt0064100</t>
  </si>
  <si>
    <t>ec708337-5d0b-4418-b392-f8f1a65a92c2</t>
  </si>
  <si>
    <t>Cop Land</t>
  </si>
  <si>
    <t>tt0118887</t>
  </si>
  <si>
    <t>ec7b999c-2976-4d73-9b8e-1a3a85d2e2d0</t>
  </si>
  <si>
    <t>She-Hulk: Attorney at Law</t>
  </si>
  <si>
    <t>tt10857160</t>
  </si>
  <si>
    <t>ec89706d-9814-45c4-ac0a-4e7419965965</t>
  </si>
  <si>
    <t>The Young Girls of Rochefort</t>
  </si>
  <si>
    <t>tt0062873</t>
  </si>
  <si>
    <t>eca0aef8-3e4b-4e11-8674-3b08b8ce7a56</t>
  </si>
  <si>
    <t>Yellow Submarine</t>
  </si>
  <si>
    <t>tt0063823</t>
  </si>
  <si>
    <t>ecaf705a-4485-4ea0-be8b-653ca1c09257</t>
  </si>
  <si>
    <t>Anastasia</t>
  </si>
  <si>
    <t>tt0118617</t>
  </si>
  <si>
    <t>ecc79a46-1998-4ff5-b6e6-b8fbdc5812a5</t>
  </si>
  <si>
    <t>Shirley</t>
  </si>
  <si>
    <t>tt8430598</t>
  </si>
  <si>
    <t>ed21fea9-3ffc-429b-bdc7-ca0935cca76c</t>
  </si>
  <si>
    <t>S.W.A.T.</t>
  </si>
  <si>
    <t>tt6111130</t>
  </si>
  <si>
    <t>ed71f812-a099-4a1b-a583-3c33f8034e4a</t>
  </si>
  <si>
    <t>Thelma &amp; Louise</t>
  </si>
  <si>
    <t>tt0103074</t>
  </si>
  <si>
    <t>edb88216-5c7c-46d5-81f5-2979217a9376</t>
  </si>
  <si>
    <t>Tremors 4: The Legend Begins</t>
  </si>
  <si>
    <t>tt0334541</t>
  </si>
  <si>
    <t>edcd9314-9b6a-4503-93bd-72d926da5518</t>
  </si>
  <si>
    <t>Casablanca</t>
  </si>
  <si>
    <t>tt0034583</t>
  </si>
  <si>
    <t>edd10ef5-1bb4-4536-aa48-4cbbf39179c9</t>
  </si>
  <si>
    <t>From Beyond</t>
  </si>
  <si>
    <t>tt0091083</t>
  </si>
  <si>
    <t>eddce185-5a72-42b6-90fb-cb7891426971</t>
  </si>
  <si>
    <t>A Nightmare on Elm Street 2: Freddy's Revenge</t>
  </si>
  <si>
    <t>tt0089686</t>
  </si>
  <si>
    <t>ee1106ed-938f-4351-9386-55dc47cb15b1</t>
  </si>
  <si>
    <t>Diamonds Are Forever</t>
  </si>
  <si>
    <t>tt0066995</t>
  </si>
  <si>
    <t>ee26a66d-45e1-4a86-aa17-b63e920d1e2b</t>
  </si>
  <si>
    <t>Pulse</t>
  </si>
  <si>
    <t>tt0286751</t>
  </si>
  <si>
    <t>ee378c90-e81f-48cf-a435-d580a17a0daf</t>
  </si>
  <si>
    <t>Bottle Rocket</t>
  </si>
  <si>
    <t>tt0115734</t>
  </si>
  <si>
    <t>ee37aba9-c3c0-4ef9-acff-e30fcf31fd32</t>
  </si>
  <si>
    <t>Chinatown</t>
  </si>
  <si>
    <t>tt0071315</t>
  </si>
  <si>
    <t>ee4e5638-1dd1-4c17-b112-fd3a66e22c48</t>
  </si>
  <si>
    <t>The Awful Truth</t>
  </si>
  <si>
    <t>tt0028597</t>
  </si>
  <si>
    <t>ee7f772d-b32a-4b07-bc37-03da9f6e389c</t>
  </si>
  <si>
    <t>Glory</t>
  </si>
  <si>
    <t>tt0097441</t>
  </si>
  <si>
    <t>ee80fd5f-5333-4dc8-b632-104f36a53ac5</t>
  </si>
  <si>
    <t>tt1396484</t>
  </si>
  <si>
    <t>eea07985-0b02-49fc-8f00-d911aa28b65d</t>
  </si>
  <si>
    <t>The Blob</t>
  </si>
  <si>
    <t>tt0094761</t>
  </si>
  <si>
    <t>eea7afb1-6f76-4276-b92e-7f07610670a6</t>
  </si>
  <si>
    <t>Night of the Comet</t>
  </si>
  <si>
    <t>tt0087799</t>
  </si>
  <si>
    <t>eec2f8ac-4841-4991-95bf-790dcea9721b</t>
  </si>
  <si>
    <t>Dark City</t>
  </si>
  <si>
    <t>tt0118929</t>
  </si>
  <si>
    <t>eec73064-a90d-42c8-8e5d-a8ffaf449a3e</t>
  </si>
  <si>
    <t>Deep Red</t>
  </si>
  <si>
    <t>tt0073582</t>
  </si>
  <si>
    <t>eec90c50-e057-416c-80e8-d5af5b92562d</t>
  </si>
  <si>
    <t>Mr. Majestyk</t>
  </si>
  <si>
    <t>tt0071866</t>
  </si>
  <si>
    <t>eeca9ebc-f54b-4459-9530-2d772b6a976d</t>
  </si>
  <si>
    <t>Close Encounters of the Third Kind</t>
  </si>
  <si>
    <t>tt0075860</t>
  </si>
  <si>
    <t>eef3f64b-f821-43a2-b8f6-fcfa4843e57d</t>
  </si>
  <si>
    <t>Burning</t>
  </si>
  <si>
    <t>tt7282468</t>
  </si>
  <si>
    <t>ef021b57-a05b-43db-9ca5-e95765e83d20</t>
  </si>
  <si>
    <t>BlackBerry</t>
  </si>
  <si>
    <t>tt21867434</t>
  </si>
  <si>
    <t>ef070a6e-a993-4469-9005-5eadaaf10d15</t>
  </si>
  <si>
    <t>Cold Water</t>
  </si>
  <si>
    <t>tt0109702</t>
  </si>
  <si>
    <t>ef16f1a5-60df-4d11-b432-9c2fbc9cf8a7</t>
  </si>
  <si>
    <t>Sandy Wexler</t>
  </si>
  <si>
    <t>tt5893332</t>
  </si>
  <si>
    <t>ef5ef930-4135-471f-8d88-0deb90bf709d</t>
  </si>
  <si>
    <t>The Innocents</t>
  </si>
  <si>
    <t>tt4028464</t>
  </si>
  <si>
    <t>ef5f2b47-7f44-4306-bfad-6221e3034b7e</t>
  </si>
  <si>
    <t>Eve's Bayou</t>
  </si>
  <si>
    <t>tt0119080</t>
  </si>
  <si>
    <t>ef6bbcbe-0036-47c5-bcc2-2ec3fc2056a4</t>
  </si>
  <si>
    <t>All Dogs Go to Heaven</t>
  </si>
  <si>
    <t>tt0096787</t>
  </si>
  <si>
    <t>efad58b8-d7d1-4d4e-8ca3-c279d7eb3f31</t>
  </si>
  <si>
    <t>Highlander</t>
  </si>
  <si>
    <t>tt0091203</t>
  </si>
  <si>
    <t>efb99261-54c3-4a3d-a9c2-aad835f2ae89</t>
  </si>
  <si>
    <t>Star Trek VI: The Undiscovered Country</t>
  </si>
  <si>
    <t>tt0102975</t>
  </si>
  <si>
    <t>efbf95f8-a15c-46b3-817e-37e9ba861fa5</t>
  </si>
  <si>
    <t>John Wick: Chapter 2</t>
  </si>
  <si>
    <t>tt4425200</t>
  </si>
  <si>
    <t>efc3b3cd-bcb9-4c0e-ad5e-f440493e32bd</t>
  </si>
  <si>
    <t>The Deer Hunter</t>
  </si>
  <si>
    <t>tt0077416</t>
  </si>
  <si>
    <t>efc5e93c-039a-4efd-ac7e-daefa9f9fd30</t>
  </si>
  <si>
    <t>Castle Freak</t>
  </si>
  <si>
    <t>tt0112643</t>
  </si>
  <si>
    <t>efddb63a-668c-4a27-954b-16bd9cf171d2</t>
  </si>
  <si>
    <t>The Day of the Beast</t>
  </si>
  <si>
    <t>tt0112922</t>
  </si>
  <si>
    <t>efe08bc3-f7fb-4dc4-b9ef-0c410dd6abd5</t>
  </si>
  <si>
    <t>Escape to Witch Mountain</t>
  </si>
  <si>
    <t>tt0072951</t>
  </si>
  <si>
    <t>eff200bb-4858-4a66-b438-24e1788f0238</t>
  </si>
  <si>
    <t>The Hitcher</t>
  </si>
  <si>
    <t>tt0455960</t>
  </si>
  <si>
    <t>eff624a8-f1c8-4a88-882a-00dc562e288f</t>
  </si>
  <si>
    <t>Sword of Trust</t>
  </si>
  <si>
    <t>tt8484012</t>
  </si>
  <si>
    <t>f01926f1-d597-490e-ab54-1377eed05e13</t>
  </si>
  <si>
    <t>28 Days Later</t>
  </si>
  <si>
    <t>tt0289043</t>
  </si>
  <si>
    <t>f0198444-336b-4927-88ad-499f45166edc</t>
  </si>
  <si>
    <t>Hitch</t>
  </si>
  <si>
    <t>tt0386588</t>
  </si>
  <si>
    <t>f01e473e-cbb6-43a9-a7bd-7ca8c5ebf3ff</t>
  </si>
  <si>
    <t>Stuart Saves His Family</t>
  </si>
  <si>
    <t>tt0114571</t>
  </si>
  <si>
    <t>f03336e2-5633-4d4d-8c71-682da83e0477</t>
  </si>
  <si>
    <t>Star Trek Into Darkness</t>
  </si>
  <si>
    <t>tt1408101</t>
  </si>
  <si>
    <t>f05a0774-c71e-4ee1-ad77-6ab8c69710ec</t>
  </si>
  <si>
    <t>Ford v Ferrari</t>
  </si>
  <si>
    <t>tt1950186</t>
  </si>
  <si>
    <t>f05e36b3-101b-41fa-be84-e31be7449532</t>
  </si>
  <si>
    <t>Mickey</t>
  </si>
  <si>
    <t>tt0277895</t>
  </si>
  <si>
    <t>f0693b53-4431-4c26-86a1-d31671dce9ac</t>
  </si>
  <si>
    <t>The Muppets Take Manhattan</t>
  </si>
  <si>
    <t>tt0087755</t>
  </si>
  <si>
    <t>f079a2a3-2ecf-441e-9fb6-99a0541e5732</t>
  </si>
  <si>
    <t>Theater of Blood</t>
  </si>
  <si>
    <t>tt0070791</t>
  </si>
  <si>
    <t>f07b97a8-bc15-409c-af34-a4624023dfe3</t>
  </si>
  <si>
    <t>Runaway Train</t>
  </si>
  <si>
    <t>tt0089941</t>
  </si>
  <si>
    <t>f09d33dc-8032-436c-b199-056ce31d2749</t>
  </si>
  <si>
    <t>Casualties of War</t>
  </si>
  <si>
    <t>tt0097027</t>
  </si>
  <si>
    <t>f0a951a7-3373-4754-a0a3-bdb1f894a456</t>
  </si>
  <si>
    <t>The Box</t>
  </si>
  <si>
    <t>tt0362478</t>
  </si>
  <si>
    <t>f0abfb1c-d3db-4b44-91b8-6b095e162608</t>
  </si>
  <si>
    <t>The Quick and the Dead</t>
  </si>
  <si>
    <t>tt0114214</t>
  </si>
  <si>
    <t>f0c4c241-8bfe-434e-a802-2c7918cc4742</t>
  </si>
  <si>
    <t>Mean Girls</t>
  </si>
  <si>
    <t>tt0377092</t>
  </si>
  <si>
    <t>f0c9d718-edb6-4d38-93be-441626a42f35</t>
  </si>
  <si>
    <t>The Spanish Prisoner</t>
  </si>
  <si>
    <t>tt0120176</t>
  </si>
  <si>
    <t>f0da24c8-a2b6-4535-8e99-ecba686737f9</t>
  </si>
  <si>
    <t>Spencer</t>
  </si>
  <si>
    <t>tt12536294</t>
  </si>
  <si>
    <t>f0e52ada-1f4e-41af-a041-cf442442426a</t>
  </si>
  <si>
    <t>xXx</t>
  </si>
  <si>
    <t>tt0295701</t>
  </si>
  <si>
    <t>f11cd5eb-77a9-4c44-bf26-5204df19c253</t>
  </si>
  <si>
    <t>Weekend</t>
  </si>
  <si>
    <t>tt1714210</t>
  </si>
  <si>
    <t>f1358e13-75a2-4f15-afd0-b2dc494bc95f</t>
  </si>
  <si>
    <t>84 Charing Cross Road</t>
  </si>
  <si>
    <t>tt0090570</t>
  </si>
  <si>
    <t>f149db6e-33af-41f6-9718-a5bb5e9214ea</t>
  </si>
  <si>
    <t>Jinnah</t>
  </si>
  <si>
    <t>tt0183306</t>
  </si>
  <si>
    <t>f15ae6a4-3d25-4fc2-8888-27b0c1637527</t>
  </si>
  <si>
    <t>The Cabinet of Dr. Caligari</t>
  </si>
  <si>
    <t>tt0441741</t>
  </si>
  <si>
    <t>f18d883f-677a-425c-888d-e57102af2097</t>
  </si>
  <si>
    <t>A History of Violence</t>
  </si>
  <si>
    <t>tt0399146</t>
  </si>
  <si>
    <t>f1da2f34-41e2-4732-b346-e572a591a2f0</t>
  </si>
  <si>
    <t>Can You Ever Forgive Me?</t>
  </si>
  <si>
    <t>tt4595882</t>
  </si>
  <si>
    <t>f1e0f445-3642-477a-a1ff-b9105ecc9207</t>
  </si>
  <si>
    <t>The Fifth Element</t>
  </si>
  <si>
    <t>tt0119116</t>
  </si>
  <si>
    <t>f1e1480a-e681-439c-8d43-26551a167d11</t>
  </si>
  <si>
    <t>Re-Animator</t>
  </si>
  <si>
    <t>tt0089885</t>
  </si>
  <si>
    <t>f1f5a08b-ead1-4d2d-8a4f-8a26468b02f0</t>
  </si>
  <si>
    <t>The Wild Bunch</t>
  </si>
  <si>
    <t>tt0065214</t>
  </si>
  <si>
    <t>f203bde9-e277-46d3-87e0-238f587686ca</t>
  </si>
  <si>
    <t>All Monsters Attack</t>
  </si>
  <si>
    <t>tt0064373</t>
  </si>
  <si>
    <t>f21e4a15-cff5-45b7-b1e2-cc7141bcf07d</t>
  </si>
  <si>
    <t>Mean Streets</t>
  </si>
  <si>
    <t>tt0070379</t>
  </si>
  <si>
    <t>f22de4f3-7af6-47b9-9a07-516f0263c558</t>
  </si>
  <si>
    <t>The Grifters</t>
  </si>
  <si>
    <t>tt0099703</t>
  </si>
  <si>
    <t>f262a259-4de1-4843-8e33-5decf2b8710a</t>
  </si>
  <si>
    <t>Being John Malkovich</t>
  </si>
  <si>
    <t>tt0120601</t>
  </si>
  <si>
    <t>f2848e77-7b16-4ce3-a94c-5ac3188f4662</t>
  </si>
  <si>
    <t>Wake in Fright</t>
  </si>
  <si>
    <t>tt0067541</t>
  </si>
  <si>
    <t>f29220d6-d975-4328-80c9-597cebfe8263</t>
  </si>
  <si>
    <t>An American Christmas Carol</t>
  </si>
  <si>
    <t>tt0078764</t>
  </si>
  <si>
    <t>f300b24c-6943-4461-a6fb-6277b9e0f017</t>
  </si>
  <si>
    <t>The Man Who Knew Too Much</t>
  </si>
  <si>
    <t>tt0049470</t>
  </si>
  <si>
    <t>f317c8e8-5d3e-46e8-8155-3f1ed233f56f</t>
  </si>
  <si>
    <t>Near Dark</t>
  </si>
  <si>
    <t>tt0093605</t>
  </si>
  <si>
    <t>f32bd39d-6536-4867-a2d7-d465964d9192</t>
  </si>
  <si>
    <t>Devil in a Blue Dress</t>
  </si>
  <si>
    <t>tt0112857</t>
  </si>
  <si>
    <t>f335edba-6213-45ad-a9a1-2a9ef16bdc44</t>
  </si>
  <si>
    <t>Bone Tomahawk</t>
  </si>
  <si>
    <t>tt2494362</t>
  </si>
  <si>
    <t>f352fa4b-dbfe-462a-86fc-4b77aacdd65b</t>
  </si>
  <si>
    <t>Something Wild</t>
  </si>
  <si>
    <t>tt0091983</t>
  </si>
  <si>
    <t>f3775b5e-f551-4268-bbe2-72813156a943</t>
  </si>
  <si>
    <t>Uncut Gems</t>
  </si>
  <si>
    <t>tt5727208</t>
  </si>
  <si>
    <t>f37b154f-e601-42cd-8a00-687afd4ffc9b</t>
  </si>
  <si>
    <t>Interstellar</t>
  </si>
  <si>
    <t>tt0816692</t>
  </si>
  <si>
    <t>f3b2b460-f9c3-4b31-b64e-06e52d30c8fd</t>
  </si>
  <si>
    <t>Friday the 13th Part VIII: Jason Takes Manhattan</t>
  </si>
  <si>
    <t>tt0097388</t>
  </si>
  <si>
    <t>f3b76df3-2fb4-4996-abd7-b30982b5471a</t>
  </si>
  <si>
    <t>Willow</t>
  </si>
  <si>
    <t>tt0096446</t>
  </si>
  <si>
    <t>f3c1bfe0-092a-4c44-9ed5-42c8158fd444</t>
  </si>
  <si>
    <t>Mission: Impossible - Rogue Nation</t>
  </si>
  <si>
    <t>tt2381249</t>
  </si>
  <si>
    <t>f436a070-ca5c-4c62-8348-8a205d4a7964</t>
  </si>
  <si>
    <t>The 13th Warrior</t>
  </si>
  <si>
    <t>tt0120657</t>
  </si>
  <si>
    <t>f4407138-ff6b-4bc2-8e76-e03d1a78949a</t>
  </si>
  <si>
    <t>Sweeney Todd: The Demon Barber of Fleet Street</t>
  </si>
  <si>
    <t>tt0084747</t>
  </si>
  <si>
    <t>f44fe618-8b7d-4cd6-85c1-18daa2b62d08</t>
  </si>
  <si>
    <t>The Dark Knight</t>
  </si>
  <si>
    <t>tt0468569</t>
  </si>
  <si>
    <t>f450d00b-0260-4789-9bf7-217795cae208</t>
  </si>
  <si>
    <t>Tremors 3: Back to Perfection</t>
  </si>
  <si>
    <t>tt0259685</t>
  </si>
  <si>
    <t>f451476d-a791-455f-82f9-aade7cc082a8</t>
  </si>
  <si>
    <t>Monster</t>
  </si>
  <si>
    <t>tt0340855</t>
  </si>
  <si>
    <t>f4785458-5d17-4d8c-8705-7b5a7ee7cec3</t>
  </si>
  <si>
    <t>The Emperor's New Groove</t>
  </si>
  <si>
    <t>tt0120917</t>
  </si>
  <si>
    <t>f4808b7c-785d-4755-b8c3-dc161df275ae</t>
  </si>
  <si>
    <t>Spider-Man: No Way Home</t>
  </si>
  <si>
    <t>tt10872600</t>
  </si>
  <si>
    <t>f4bccd83-9b6e-45fd-b23c-d2c420179ab1</t>
  </si>
  <si>
    <t>Metropolis</t>
  </si>
  <si>
    <t>tt0017136</t>
  </si>
  <si>
    <t>f4cab186-65e8-44ef-89aa-b54f04b301dd</t>
  </si>
  <si>
    <t>Maniac</t>
  </si>
  <si>
    <t>tt5580146</t>
  </si>
  <si>
    <t>f505e572-9f6b-4d5d-838a-c76b505bd199</t>
  </si>
  <si>
    <t>Alien vs. Predator</t>
  </si>
  <si>
    <t>tt0370263</t>
  </si>
  <si>
    <t>f509af21-0d6c-4b33-89a7-3a1295699804</t>
  </si>
  <si>
    <t>Dinocroc</t>
  </si>
  <si>
    <t>tt0365653</t>
  </si>
  <si>
    <t>f519a728-0aac-427b-89c6-88ed23f6c50a</t>
  </si>
  <si>
    <t>Drunken Master II</t>
  </si>
  <si>
    <t>tt0111512</t>
  </si>
  <si>
    <t>f524237b-b5e6-4c91-813c-d04fee876cc8</t>
  </si>
  <si>
    <t>Conquest of the Planet of the Apes</t>
  </si>
  <si>
    <t>tt0068408</t>
  </si>
  <si>
    <t>f544f63a-3a56-404a-a016-c072890f15ee</t>
  </si>
  <si>
    <t>Portrait of a Lady on Fire</t>
  </si>
  <si>
    <t>tt8613070</t>
  </si>
  <si>
    <t>f58bf772-450e-453f-b484-d54cdfd8da2f</t>
  </si>
  <si>
    <t>Insiang</t>
  </si>
  <si>
    <t>tt0077740</t>
  </si>
  <si>
    <t>f5d7bb61-a339-4d5b-8669-31dbe08e79f6</t>
  </si>
  <si>
    <t>Summer Stock</t>
  </si>
  <si>
    <t>tt0043012</t>
  </si>
  <si>
    <t>f5fbbe46-8313-4977-b64c-7725d920eb0b</t>
  </si>
  <si>
    <t>The Verdict</t>
  </si>
  <si>
    <t>tt0084855</t>
  </si>
  <si>
    <t>f60bf7a3-4270-4c45-8a15-8f3ba49f26ec</t>
  </si>
  <si>
    <t>Gold Diggers of 1933</t>
  </si>
  <si>
    <t>tt0024069</t>
  </si>
  <si>
    <t>f64bb97e-9729-414e-8ed6-38cb4c1df1ff</t>
  </si>
  <si>
    <t>Blind Date</t>
  </si>
  <si>
    <t>tt0092666</t>
  </si>
  <si>
    <t>f668d322-7ff5-4998-ab59-ddd988bbc56c</t>
  </si>
  <si>
    <t>Knock Knock</t>
  </si>
  <si>
    <t>tt3605418</t>
  </si>
  <si>
    <t>f68c8761-f911-4599-92f2-db477e0af117</t>
  </si>
  <si>
    <t>The Plague Dogs</t>
  </si>
  <si>
    <t>tt0084509</t>
  </si>
  <si>
    <t>f6959e89-312c-4354-b923-dc9664d65324</t>
  </si>
  <si>
    <t>I Saw the Devil</t>
  </si>
  <si>
    <t>tt1588170</t>
  </si>
  <si>
    <t>f6a61ad0-6439-42fb-8ef0-395cede767a2</t>
  </si>
  <si>
    <t>All Quiet on the Western Front</t>
  </si>
  <si>
    <t>tt1016150</t>
  </si>
  <si>
    <t>f6bdd86b-2052-4d82-b685-17c5a33e6ee4</t>
  </si>
  <si>
    <t>Bride of Chucky</t>
  </si>
  <si>
    <t>tt0144120</t>
  </si>
  <si>
    <t>f6c80351-d178-460d-bc74-80035c0bf053</t>
  </si>
  <si>
    <t>Mr. 3000</t>
  </si>
  <si>
    <t>tt0339412</t>
  </si>
  <si>
    <t>f7133795-410a-4187-b883-6dfdb3a89928</t>
  </si>
  <si>
    <t>The Fog</t>
  </si>
  <si>
    <t>tt0080749</t>
  </si>
  <si>
    <t>f7705ed8-9046-48fd-a024-1a8b61e150b1</t>
  </si>
  <si>
    <t>The Fabelmans</t>
  </si>
  <si>
    <t>tt14208870</t>
  </si>
  <si>
    <t>f7a2549c-51f2-48c3-b422-9fe02681052f</t>
  </si>
  <si>
    <t>Seven Psychopaths</t>
  </si>
  <si>
    <t>tt1931533</t>
  </si>
  <si>
    <t>f7a81f37-0266-44da-9501-de778258a13b</t>
  </si>
  <si>
    <t>Fresh</t>
  </si>
  <si>
    <t>tt13403046</t>
  </si>
  <si>
    <t>f7b59fe0-df39-4e9f-899d-a3d280ac5ee4</t>
  </si>
  <si>
    <t>Dumb and Dumber</t>
  </si>
  <si>
    <t>tt0109686</t>
  </si>
  <si>
    <t>f7e8e27f-14b8-418e-84d7-bc8b681cd146</t>
  </si>
  <si>
    <t>Family Plot</t>
  </si>
  <si>
    <t>tt0074512</t>
  </si>
  <si>
    <t>f7ee64e4-c421-459a-9a2d-9102cdad701f</t>
  </si>
  <si>
    <t>The Lego Batman Movie</t>
  </si>
  <si>
    <t>tt4116284</t>
  </si>
  <si>
    <t>f7f6e390-d521-4b90-b765-2ded03b42805</t>
  </si>
  <si>
    <t>Inception</t>
  </si>
  <si>
    <t>tt1375666</t>
  </si>
  <si>
    <t>f7f7b432-0ba1-4e0c-a437-8da52794130a</t>
  </si>
  <si>
    <t>Halloween Ends</t>
  </si>
  <si>
    <t>tt10665342</t>
  </si>
  <si>
    <t>f7f80691-3ec0-4b15-af31-d157bdc58972</t>
  </si>
  <si>
    <t>For Your Eyes Only</t>
  </si>
  <si>
    <t>tt0082398</t>
  </si>
  <si>
    <t>f7fd29c9-6590-4b6e-9008-a419813ff6b3</t>
  </si>
  <si>
    <t>Moon Knight</t>
  </si>
  <si>
    <t>tt10234724</t>
  </si>
  <si>
    <t>f804f09e-0a6b-464e-b933-114859172e6a</t>
  </si>
  <si>
    <t>Commando</t>
  </si>
  <si>
    <t>tt0088944</t>
  </si>
  <si>
    <t>f8088f8a-1222-4555-ac4f-c0dd832417d5</t>
  </si>
  <si>
    <t>The Tree of Life</t>
  </si>
  <si>
    <t>tt0478304</t>
  </si>
  <si>
    <t>f80989b8-0b2a-4b91-a1c0-94b053a66aae</t>
  </si>
  <si>
    <t>Marie Antoinette</t>
  </si>
  <si>
    <t>tt0422720</t>
  </si>
  <si>
    <t>f8109076-f3b7-4448-9393-dd225c57bf65</t>
  </si>
  <si>
    <t>The Long Goodbye</t>
  </si>
  <si>
    <t>tt0070334</t>
  </si>
  <si>
    <t>f810b64d-0643-4f43-a390-1ccc8717afd3</t>
  </si>
  <si>
    <t>Ripley's Game</t>
  </si>
  <si>
    <t>tt0265651</t>
  </si>
  <si>
    <t>f8ead52d-f18e-4166-abc6-edf71bcc036f</t>
  </si>
  <si>
    <t>Strictly Ballroom</t>
  </si>
  <si>
    <t>tt0105488</t>
  </si>
  <si>
    <t>f8eaf316-4abe-4d8f-932f-6da769e53983</t>
  </si>
  <si>
    <t>High Art</t>
  </si>
  <si>
    <t>tt0139362</t>
  </si>
  <si>
    <t>f8ec3b38-5e68-4ffc-8f0d-9a43da04b0d7</t>
  </si>
  <si>
    <t>Lake Placid</t>
  </si>
  <si>
    <t>tt0139414</t>
  </si>
  <si>
    <t>f9331b3c-cb52-445e-8897-d1949bb59a5d</t>
  </si>
  <si>
    <t>Demonlover</t>
  </si>
  <si>
    <t>tt0284034</t>
  </si>
  <si>
    <t>f93a1fe8-223d-43d2-b42e-ec2cf7596579</t>
  </si>
  <si>
    <t>Communion</t>
  </si>
  <si>
    <t>tt0097100</t>
  </si>
  <si>
    <t>f955c3dc-517d-49b3-b45d-f88bbd4e3cbd</t>
  </si>
  <si>
    <t>Vacation</t>
  </si>
  <si>
    <t>tt1524930</t>
  </si>
  <si>
    <t>f9643ba1-3c9b-4e62-bc1a-dc2ad4e538cb</t>
  </si>
  <si>
    <t>Final Destination</t>
  </si>
  <si>
    <t>tt0195714</t>
  </si>
  <si>
    <t>f97b9b4f-0421-4f7a-93c8-1dc3173bb8b6</t>
  </si>
  <si>
    <t>C'mon C'mon</t>
  </si>
  <si>
    <t>tt10986222</t>
  </si>
  <si>
    <t>f980734b-ad0f-4122-9d82-3696e8faead7</t>
  </si>
  <si>
    <t>Spider-Man 2</t>
  </si>
  <si>
    <t>tt0316654</t>
  </si>
  <si>
    <t>f9e45b93-5754-4ace-ab98-76e19414205c</t>
  </si>
  <si>
    <t>On the Rocks</t>
  </si>
  <si>
    <t>tt9606374</t>
  </si>
  <si>
    <t>fa10adf4-dc3c-47d2-a23b-4fa5dd0bf5e3</t>
  </si>
  <si>
    <t>Window Wonderland</t>
  </si>
  <si>
    <t>tt2994382</t>
  </si>
  <si>
    <t>fa12c198-4067-46f9-99e7-6c025c1cc1b7</t>
  </si>
  <si>
    <t>The Secret of NIMH</t>
  </si>
  <si>
    <t>tt0084649</t>
  </si>
  <si>
    <t>fa1fa94c-ae2d-4b26-912a-cdc273598978</t>
  </si>
  <si>
    <t>The Cable Guy</t>
  </si>
  <si>
    <t>tt0115798</t>
  </si>
  <si>
    <t>fa240ff3-9245-4cd2-9d07-d6809e577c02</t>
  </si>
  <si>
    <t>Dr. No</t>
  </si>
  <si>
    <t>tt0055928</t>
  </si>
  <si>
    <t>fa2c2377-dedb-4595-b4ab-2d950573afcf</t>
  </si>
  <si>
    <t>Mur murs</t>
  </si>
  <si>
    <t>tt0081204</t>
  </si>
  <si>
    <t>fa338da2-cae6-496c-a80f-910bc5f32496</t>
  </si>
  <si>
    <t>Pollyanna</t>
  </si>
  <si>
    <t>tt0054195</t>
  </si>
  <si>
    <t>fa3fae46-2d32-431f-802a-b0f86c2d3100</t>
  </si>
  <si>
    <t>An American Tail: Fievel Goes West</t>
  </si>
  <si>
    <t>tt0101329</t>
  </si>
  <si>
    <t>fa46259f-187f-42bf-bccd-a0ce11607973</t>
  </si>
  <si>
    <t>Brainstorm</t>
  </si>
  <si>
    <t>tt0085271</t>
  </si>
  <si>
    <t>fa5b4e4a-c5c5-4190-a408-bf666a3c0321</t>
  </si>
  <si>
    <t>Funny People</t>
  </si>
  <si>
    <t>tt1201167</t>
  </si>
  <si>
    <t>fa94b8a1-cce0-424d-b6d8-6064d8eb0b97</t>
  </si>
  <si>
    <t>The Falcon and the Winter Soldier</t>
  </si>
  <si>
    <t>tt9208876</t>
  </si>
  <si>
    <t>fabdab96-af14-4517-b0f9-a587954c39a2</t>
  </si>
  <si>
    <t>20,000 Leagues Under the Sea</t>
  </si>
  <si>
    <t>tt0046672</t>
  </si>
  <si>
    <t>faf9e5d5-7125-45ac-a70c-74fdd8649b77</t>
  </si>
  <si>
    <t>Gravity</t>
  </si>
  <si>
    <t>tt1454468</t>
  </si>
  <si>
    <t>fb17959c-210a-4174-aac4-1fde03e02177</t>
  </si>
  <si>
    <t>Meet Me in St. Louis</t>
  </si>
  <si>
    <t>tt0037059</t>
  </si>
  <si>
    <t>fb758cab-6dd2-4e12-8e22-f791e0228966</t>
  </si>
  <si>
    <t>The Black Stallion</t>
  </si>
  <si>
    <t>tt0078872</t>
  </si>
  <si>
    <t>fb7674f9-6176-4a1f-9ef8-3e93fe3dab4b</t>
  </si>
  <si>
    <t>Naked Lunch</t>
  </si>
  <si>
    <t>tt0102511</t>
  </si>
  <si>
    <t>fb7e31bb-3b8e-4b29-a0df-b1c7dcd1d114</t>
  </si>
  <si>
    <t>tt0073650</t>
  </si>
  <si>
    <t>fb7fd189-1a0c-4f2f-a01e-817f16c4fb10</t>
  </si>
  <si>
    <t>Defending Your Life</t>
  </si>
  <si>
    <t>tt0101698</t>
  </si>
  <si>
    <t>fbac945a-9746-47e2-a45a-323072080782</t>
  </si>
  <si>
    <t>Beetlejuice</t>
  </si>
  <si>
    <t>tt0094721</t>
  </si>
  <si>
    <t>fbbdf7db-41ad-4d97-8ce5-f45991b1b2ca</t>
  </si>
  <si>
    <t>The Thirteenth Year</t>
  </si>
  <si>
    <t>tt0200208</t>
  </si>
  <si>
    <t>fbc7752e-6f98-47d5-87e9-7b8a4ab6bca7</t>
  </si>
  <si>
    <t>Wuthering Heights</t>
  </si>
  <si>
    <t>tt0032145</t>
  </si>
  <si>
    <t>fbce00aa-2aa8-4817-9470-513ef7fd0b2b</t>
  </si>
  <si>
    <t>Clouds of Sils Maria</t>
  </si>
  <si>
    <t>tt2452254</t>
  </si>
  <si>
    <t>fbf1b842-1c74-41e3-93ef-35bdf0ea3fe3</t>
  </si>
  <si>
    <t>Saboteur</t>
  </si>
  <si>
    <t>tt0035279</t>
  </si>
  <si>
    <t>fc10355b-bfbc-4f81-a96f-afc49f1ad867</t>
  </si>
  <si>
    <t>Christmas Eve in Miller's Point</t>
  </si>
  <si>
    <t>tt25052668</t>
  </si>
  <si>
    <t>fc185b4b-39ca-460f-a3f2-119378456932</t>
  </si>
  <si>
    <t>The Man Who Shot Liberty Valance</t>
  </si>
  <si>
    <t>tt0056217</t>
  </si>
  <si>
    <t>fc1fa5aa-8801-48bb-abac-a850ab9b44ca</t>
  </si>
  <si>
    <t>Megalopolis</t>
  </si>
  <si>
    <t>tt10128846</t>
  </si>
  <si>
    <t>fc2ba099-8d4a-4a32-a90b-545bd1b74e24</t>
  </si>
  <si>
    <t>Cyborg</t>
  </si>
  <si>
    <t>tt0097138</t>
  </si>
  <si>
    <t>fc32d6bd-6797-4a87-9ce4-b546579f8dde</t>
  </si>
  <si>
    <t>Spellbound</t>
  </si>
  <si>
    <t>tt0038109</t>
  </si>
  <si>
    <t>fc371b67-4d63-49ee-8a0e-740486b9129c</t>
  </si>
  <si>
    <t>Eternals</t>
  </si>
  <si>
    <t>tt9032400</t>
  </si>
  <si>
    <t>fc66922c-b058-4cc4-b153-bd28e3e08486</t>
  </si>
  <si>
    <t>Ikiru</t>
  </si>
  <si>
    <t>tt0044741</t>
  </si>
  <si>
    <t>fc99de51-c78a-4ad0-a662-47e1e049026f</t>
  </si>
  <si>
    <t>Hereditary</t>
  </si>
  <si>
    <t>tt7784604</t>
  </si>
  <si>
    <t>fcb51ca6-b44d-49be-8c73-71695112b84a</t>
  </si>
  <si>
    <t>Brokeback Mountain</t>
  </si>
  <si>
    <t>tt0388795</t>
  </si>
  <si>
    <t>fcba3b44-cc30-491e-84b4-f8392d66b769</t>
  </si>
  <si>
    <t>Time of the Wolf</t>
  </si>
  <si>
    <t>tt0307568</t>
  </si>
  <si>
    <t>fcbf8ed9-5071-4849-a3b9-e13ee736d838</t>
  </si>
  <si>
    <t>24 Hours</t>
  </si>
  <si>
    <t>tt0295222</t>
  </si>
  <si>
    <t>fcc4f96a-4cef-491e-bb87-bfd0aa148fb2</t>
  </si>
  <si>
    <t>tt0070917</t>
  </si>
  <si>
    <t>fcd07d8b-07c9-4e79-8e80-b3f57652b936</t>
  </si>
  <si>
    <t>The Villainess</t>
  </si>
  <si>
    <t>tt6777338</t>
  </si>
  <si>
    <t>fcd3501c-a366-4aec-96dd-4e497ef653c8</t>
  </si>
  <si>
    <t>Ball of Fire</t>
  </si>
  <si>
    <t>tt0033373</t>
  </si>
  <si>
    <t>fcd5586d-9419-4399-b02f-3b970c888f20</t>
  </si>
  <si>
    <t>Reality Bites</t>
  </si>
  <si>
    <t>tt0110950</t>
  </si>
  <si>
    <t>fd2d3a29-d366-4c8d-a9a0-3241008b8cca</t>
  </si>
  <si>
    <t>The Holiday</t>
  </si>
  <si>
    <t>tt0457939</t>
  </si>
  <si>
    <t>fd72d763-328e-4f5c-b986-de7b4e32d166</t>
  </si>
  <si>
    <t>Blaze</t>
  </si>
  <si>
    <t>tt6443294</t>
  </si>
  <si>
    <t>fda79073-4839-4846-9283-061609b9d200</t>
  </si>
  <si>
    <t>Frenzy</t>
  </si>
  <si>
    <t>tt0068611</t>
  </si>
  <si>
    <t>fda98f9a-9aa5-47ca-8e0c-650ba6425700</t>
  </si>
  <si>
    <t>Why Did I Get Married?</t>
  </si>
  <si>
    <t>tt0906108</t>
  </si>
  <si>
    <t>fddf7cd8-ac60-4cfb-ab71-e8b46168d709</t>
  </si>
  <si>
    <t>Johnny Guitar</t>
  </si>
  <si>
    <t>tt0047136</t>
  </si>
  <si>
    <t>fde085c2-5dc5-49fc-ab37-7b96c1d3bd72</t>
  </si>
  <si>
    <t>Side Effects</t>
  </si>
  <si>
    <t>tt2053463</t>
  </si>
  <si>
    <t>fe4a6bc9-a1cd-4d38-98af-1c06a7480c5a</t>
  </si>
  <si>
    <t>The Ice Harvest</t>
  </si>
  <si>
    <t>tt0400525</t>
  </si>
  <si>
    <t>fe4bf58a-e134-4657-9d0d-b0318ae70b0a</t>
  </si>
  <si>
    <t>Empire of the Sun</t>
  </si>
  <si>
    <t>tt0092965</t>
  </si>
  <si>
    <t>fe570303-4713-4c3c-ab6d-c7d9a8df0b95</t>
  </si>
  <si>
    <t>Dead Man</t>
  </si>
  <si>
    <t>tt0112817</t>
  </si>
  <si>
    <t>fe58988f-7aee-4615-96a9-f8db39a9e3d8</t>
  </si>
  <si>
    <t>House on Haunted Hill</t>
  </si>
  <si>
    <t>tt0051744</t>
  </si>
  <si>
    <t>fe88b4ea-7807-4ce5-a7ab-34aed5fb01e7</t>
  </si>
  <si>
    <t>Batman: The Movie</t>
  </si>
  <si>
    <t>tt0060153</t>
  </si>
  <si>
    <t>fe9aec6d-03bf-43f1-a096-3a455d017f10</t>
  </si>
  <si>
    <t>The Outsiders</t>
  </si>
  <si>
    <t>tt0086066</t>
  </si>
  <si>
    <t>fed548e4-1d85-4f9d-9419-256bfe3c3cd7</t>
  </si>
  <si>
    <t>The Abominable Dr. Phibes</t>
  </si>
  <si>
    <t>tt0066740</t>
  </si>
  <si>
    <t>fef4bfc0-b825-402f-ab24-8557ece25dce</t>
  </si>
  <si>
    <t>Unbreakable</t>
  </si>
  <si>
    <t>tt0217869</t>
  </si>
  <si>
    <t>ff0ada9b-625d-4c16-865a-7690886f5916</t>
  </si>
  <si>
    <t>Stella Dallas</t>
  </si>
  <si>
    <t>tt0029608</t>
  </si>
  <si>
    <t>ff1af7aa-3d33-4604-a330-7f5e25b28281</t>
  </si>
  <si>
    <t>The Apprentice</t>
  </si>
  <si>
    <t>tt8368368</t>
  </si>
  <si>
    <t>ff23ea2f-ae3a-4f25-953c-8af2379d7dd3</t>
  </si>
  <si>
    <t>Girls Trip</t>
  </si>
  <si>
    <t>tt3564472</t>
  </si>
  <si>
    <t>ff430c97-ce5c-47dc-a6b2-81189c72f487</t>
  </si>
  <si>
    <t>Blackboard Jungle</t>
  </si>
  <si>
    <t>tt0047885</t>
  </si>
  <si>
    <t>ff45ff70-25b0-49a1-9c5f-2bbccae77dcb</t>
  </si>
  <si>
    <t>Flow</t>
  </si>
  <si>
    <t>tt4772188</t>
  </si>
  <si>
    <t>ff4e95d7-f63b-4263-af44-7c879a094be6</t>
  </si>
  <si>
    <t>Thor: Love and Thunder</t>
  </si>
  <si>
    <t>tt10648342</t>
  </si>
  <si>
    <t>ff543357-8570-4828-90a5-1a0fd407d785</t>
  </si>
  <si>
    <t>Okja</t>
  </si>
  <si>
    <t>tt3967856</t>
  </si>
  <si>
    <t>ff94023d-3676-4f7a-a35b-8f2256f8d531</t>
  </si>
  <si>
    <t>The Hunger</t>
  </si>
  <si>
    <t>tt0085701</t>
  </si>
  <si>
    <t>ff94267c-9dcd-43cb-8b04-4408146a29a2</t>
  </si>
  <si>
    <t>tt0758746</t>
  </si>
  <si>
    <t>ffc2b610-4a02-449a-9ad0-0f508a1589bb</t>
  </si>
  <si>
    <t>Lars and the Real Girl</t>
  </si>
  <si>
    <t>tt0805564</t>
  </si>
  <si>
    <t>ffdc672b-1c29-4698-9e44-5c66bc6570e2</t>
  </si>
  <si>
    <t>Home for the Holidays</t>
  </si>
  <si>
    <t>tt0113321</t>
  </si>
  <si>
    <t>ffe396d9-96be-4293-92f9-22f7f4c1f2a2</t>
  </si>
  <si>
    <t>Thirst</t>
  </si>
  <si>
    <t>tt0762073</t>
  </si>
  <si>
    <t>fff8a58b-91c5-4135-8628-ce4c20045e2d</t>
  </si>
  <si>
    <t>Curse of Chucky</t>
  </si>
  <si>
    <t>tt2230358</t>
  </si>
  <si>
    <t>40d5ff6d-d6a1-4000-bcaf-b9725ffa1759</t>
  </si>
  <si>
    <t>A Woman's Torment</t>
  </si>
  <si>
    <t>tt0076930</t>
  </si>
  <si>
    <t>92fc82aa-d9c4-43e5-8644-d272fab1cab3</t>
  </si>
  <si>
    <t>Star Wars: Detours</t>
  </si>
  <si>
    <t>tt2362866</t>
  </si>
  <si>
    <t>952727d7-ee6b-4571-85cb-c97a49f1addb</t>
  </si>
  <si>
    <t>Star Wars: Episode IV - A New Hope (2019 - Disney+ Maclunkey version)</t>
  </si>
  <si>
    <t>99ace754-0548-472a-97b3-e94c9b5bf212</t>
  </si>
  <si>
    <t>Star Wars: Episode IV - A New Hope (2014 - DVD version)</t>
  </si>
  <si>
    <t>f9a52822-8fc8-4778-9b34-2de7863fc8fb</t>
  </si>
  <si>
    <t>Kidnapped</t>
  </si>
  <si>
    <t>tt0053994</t>
  </si>
  <si>
    <t>fff49fe6-38ad-401a-ac9c-125ec3fa248d</t>
  </si>
  <si>
    <t>Death and the Maiden</t>
  </si>
  <si>
    <t>tt0109579</t>
  </si>
  <si>
    <t>58f85b0d-6873-4f3c-87d3-fdc48a78fe9f</t>
  </si>
  <si>
    <t>position</t>
  </si>
  <si>
    <t>play_order</t>
  </si>
  <si>
    <t>movie_id</t>
  </si>
  <si>
    <t>e7c4a288-21f9-4a8f-993a-d5499b64af48</t>
  </si>
  <si>
    <t>7306733b-f600-492b-9baa-3628eecabee1</t>
  </si>
  <si>
    <t>722be724-776f-4ce5-8f07-db5264c9b7dd</t>
  </si>
  <si>
    <t>year</t>
  </si>
  <si>
    <t>plot</t>
  </si>
  <si>
    <t>image</t>
  </si>
  <si>
    <t>youtube_trailer_url</t>
  </si>
  <si>
    <t>A team of international astronauts is sent on a dangerous mission to reignite the dying Sun with a nuclear fission bomb in 2057.</t>
  </si>
  <si>
    <t>https://m.media-amazon.com/images/M/MV5BNmExYTA4MGYtNWUwNC00YTZhLWE0YzUtMjI0OGYyMmQ4YTVkXkEyXkFqcGc@._V1_Ratio0.6833_AL_.jpg</t>
  </si>
  <si>
    <t>https://www.imdb.com/video/imdb/vi1150026009/imdb/embed</t>
  </si>
  <si>
    <t>The early years of the reign of Elizabeth I of England and her difficult task of learning what is necessary to be a monarch.</t>
  </si>
  <si>
    <t>https://m.media-amazon.com/images/M/MV5BNWRjZjJjNDUtOTgzMi00YjBlLTg5ODQtMjQxOTAyMzM2ZWJiXkEyXkFqcGc@._V1_Ratio0.6762_AL_.jpg</t>
  </si>
  <si>
    <t>https://www.imdb.com/video/imdb/vi4037280025/imdb/embed</t>
  </si>
  <si>
    <t>A couple take a trip to Argentina but both men find their lives drifting apart in opposite directions.</t>
  </si>
  <si>
    <t>https://m.media-amazon.com/images/M/MV5BNzQ2YWYyMzUtMTAyZC00NDg1LWJjZmUtYWRjNzQxYzA4MWUwXkEyXkFqcGc@._V1_Ratio0.6833_AL_.jpg</t>
  </si>
  <si>
    <t>https://www.imdb.com/video/imdb/vi3332768025/imdb/embed</t>
  </si>
  <si>
    <t>A brave, beautiful, and brilliant young woman is imprisoned by a beast in his castle. Despite her fears, she learns to see beyond the beast's hideous exterior and realize the gentle heart of the true prince within him.</t>
  </si>
  <si>
    <t>https://m.media-amazon.com/images/M/MV5BMTUwNjUxMTM4NV5BMl5BanBnXkFtZTgwODExMDQzMTI@._V1_Ratio0.6762_AL_.jpg</t>
  </si>
  <si>
    <t>https://www.imdb.com/video/imdb/vi179222553/imdb/embed</t>
  </si>
  <si>
    <t>A spaceship is discovered under three hundred years' worth of coral growth at the bottom of the ocean.</t>
  </si>
  <si>
    <t>https://m.media-amazon.com/images/M/MV5BNmJiZDZiMGQtYzU3My00ZGEyLThiNDctMTA0MDFmYjAzNmUzXkEyXkFqcGc@._V1_Ratio0.6762_AL_.jpg</t>
  </si>
  <si>
    <t>https://www.imdb.com/video/imdb/vi797245721/imdb/embed</t>
  </si>
  <si>
    <t>A rebellious student at a girls' school accuses two teachers of lesbianism.</t>
  </si>
  <si>
    <t>https://m.media-amazon.com/images/M/MV5BYzA1MmJiMDItZWJhNC00YjQ0LTk1NWYtZWU2YWRhZmUwMWFiXkEyXkFqcGc@._V1_Ratio0.6762_AL_.jpg</t>
  </si>
  <si>
    <t>https://www.imdb.com/video/imdb/vi3933126937/imdb/embed</t>
  </si>
  <si>
    <t>A couple of perverted and maniac killers get loose on a Greek island.</t>
  </si>
  <si>
    <t>https://m.media-amazon.com/images/M/MV5BNGJkM2RkM2YtODYyMi00ZWVhLWI4MjAtZjU1ZDAxODUyOTZiXkEyXkFqcGc@._V1_Ratio0.6762_AL_.jpg</t>
  </si>
  <si>
    <t>In 1999, a race of she-aliens, the Kilaaks, brainwash Earth's monsters into attacking major cities, prompting a team of astronauts to stop the invaders while the monsters battle Ghidorah.</t>
  </si>
  <si>
    <t>https://m.media-amazon.com/images/M/MV5BMmM2NWVmZDktY2ZiZi00YTdiLTk4NmEtZTNkZmYyMGYxMTAxXkEyXkFqcGc@._V1_Ratio0.6762_AL_.jpg</t>
  </si>
  <si>
    <t>https://www.imdb.com/video/imdb/https://www.imdb.com/video/vi2963341593//imdb/embed</t>
  </si>
  <si>
    <t>In ancient Polynesia, when a terrible curse incurred by the demigod Maui reaches Moana's island, she answers the Ocean's call to seek out Maui to set things right.</t>
  </si>
  <si>
    <t>https://m.media-amazon.com/images/M/MV5BMjI4MzU5NTExNF5BMl5BanBnXkFtZTgwNzY1MTEwMDI@._V1_Ratio0.6762_AL_.jpg</t>
  </si>
  <si>
    <t>https://www.imdb.com/video/imdb/vi2813048345/imdb/embed</t>
  </si>
  <si>
    <t>A starship crew in the 23rd century goes to investigate the silence of a distant planet's colony, only to find just two survivors, a powerful robot, and the deadly secret of a lost civilization.</t>
  </si>
  <si>
    <t>https://m.media-amazon.com/images/M/MV5BMjY4NGVmMzctYjFmYS00MDk3LTlkNDktNDdjMjhlYmY1YmI3XkEyXkFqcGc@._V1_Ratio0.6762_AL_.jpg</t>
  </si>
  <si>
    <t>https://www.imdb.com/video/imdb/vi463995161/imdb/embed</t>
  </si>
  <si>
    <t>After splitting with the Joker, Harley Quinn joins superheroines Black Canary, Huntress, and Renee Montoya to save a young girl from an evil crime lord.</t>
  </si>
  <si>
    <t>https://m.media-amazon.com/images/M/MV5BNTgwNWEwOWMtNGIxMy00YzU5LTk2MzgtMjAzMmM1MjZiY2RiXkEyXkFqcGc@._V1_Ratio0.6833_AL_.jpg</t>
  </si>
  <si>
    <t>https://www.imdb.com/video/imdb/https://www.imdb.com/video/vi3883843353//imdb/embed</t>
  </si>
  <si>
    <t>An impromptu fashion shoot at a book store brings about a new fashion model discovery in the shop clerk.</t>
  </si>
  <si>
    <t>https://m.media-amazon.com/images/M/MV5BZTkyZWEwMzktYTUwYi00YjkyLWJmMjktZjI1ODdkMjg5YTRiXkEyXkFqcGc@._V1_Ratio0.6762_AL_.jpg</t>
  </si>
  <si>
    <t>https://www.imdb.com/video/imdb/vi359596057/imdb/embed</t>
  </si>
  <si>
    <t>A devious sexpot steals her husband's drug money and hides out in a small town where she meets the perfect dupe for her next scheme.</t>
  </si>
  <si>
    <t>https://m.media-amazon.com/images/M/MV5BZjE1YmMwNmYtNDQ2MS00ZTJhLWJhNGEtN2M3ZjdmYTAzNWQ2XkEyXkFqcGc@._V1_Ratio0.6762_AL_.jpg</t>
  </si>
  <si>
    <t>https://www.imdb.com/video/imdb/vi3170173209/imdb/embed</t>
  </si>
  <si>
    <t>A 'pleasantly plump' teenager teaches 1962 Baltimore a thing or two about integration after landing a spot on a local TV dance show.</t>
  </si>
  <si>
    <t>https://m.media-amazon.com/images/M/MV5BYWI5MzRmOWEtNTU4MS00MGM0LTk3MGYtMWU4OWQ5NTYyM2UyXkEyXkFqcGc@._V1_Ratio0.6762_AL_.jpg</t>
  </si>
  <si>
    <t>https://www.imdb.com/video/imdb/vi2135275545/imdb/embed</t>
  </si>
  <si>
    <t>In 1930s Korea, a girl is hired as a handmaiden to a Japanese heiress who lives a secluded life on a countryside estate. But the maid has a secret: She is a pickpocket recruited by a swindler to help seduce the Lady and steal her fortune.</t>
  </si>
  <si>
    <t>https://m.media-amazon.com/images/M/MV5BOTllZDI1OGItOGUxNS00OGZhLWIzMjAtYzllZTY1YTA0ZmYwXkEyXkFqcGc@._V1_Ratio0.6975_AL_.jpg</t>
  </si>
  <si>
    <t>https://www.imdb.com/video/imdb/vi3452614681/imdb/embed</t>
  </si>
  <si>
    <t>A man is picked up by a fishing boat, bullet-riddled and suffering from amnesia, before racing to elude assassins and attempting to regain his memory.</t>
  </si>
  <si>
    <t>https://m.media-amazon.com/images/M/MV5BYTk1ZTcyMWMtMWUxYS00MmEzLTlmODYtOTk1MGRjOTg1ZjlmXkEyXkFqcGc@._V1_Ratio0.6762_AL_.jpg</t>
  </si>
  <si>
    <t>https://www.imdb.com/video/imdb/vi680919321/imdb/embed</t>
  </si>
  <si>
    <t>A psychopath tries to forcibly persuade a tennis star to agree to his theory that two strangers can get away with murder by submitting to his plan to kill the other's most-hated person.</t>
  </si>
  <si>
    <t>https://m.media-amazon.com/images/M/MV5BYjZkNjIwYjktN2IzOC00MmJlLWFkNDItZDZmNGZkNjQzZTA0XkEyXkFqcGc@._V1_Ratio0.6762_AL_.jpg</t>
  </si>
  <si>
    <t>https://www.imdb.com/video/imdb/vi2223374617/imdb/embed</t>
  </si>
  <si>
    <t>Two unpopular queer high-school students start a fight club to have sex before graduation.</t>
  </si>
  <si>
    <t>https://m.media-amazon.com/images/M/MV5BNzEyNTNlNDAtNTMxOC00YzMzLWFkM2QtZmRiNGE5ZTQyMWFmXkEyXkFqcGc@._V1_Ratio0.6762_AL_.jpg</t>
  </si>
  <si>
    <t>https://www.imdb.com/video/imdb/https://www.imdb.com/video/vi944555033//imdb/embed</t>
  </si>
  <si>
    <t>A blade runner must pursue and terminate four replicants who stole a ship in space and have returned to Earth to find their creator.</t>
  </si>
  <si>
    <t>https://m.media-amazon.com/images/M/MV5BOWQ4YTBmNTQtMDYxMC00NGFjLTkwOGQtNzdhNmY1Nzc1MzUxXkEyXkFqcGc@._V1_Ratio0.6762_AL_.jpg</t>
  </si>
  <si>
    <t>https://www.imdb.com/video/imdb/vi531759385/imdb/embed</t>
  </si>
  <si>
    <t>Two couples of sisters from New York and from the countryside discover that they are connected in an incredible way.</t>
  </si>
  <si>
    <t>https://m.media-amazon.com/images/M/MV5BMDYzZDkyYTItN2RiMS00MDY2LTk4NGEtZDIxNmQ2NmY4MzMyXkEyXkFqcGc@._V1_Ratio0.6762_AL_.jpg</t>
  </si>
  <si>
    <t>https://www.imdb.com/video/imdb/vi997244697/imdb/embed</t>
  </si>
  <si>
    <t>In the midst of a civil war in South East Asia, a general intensifies the climate of violence by kidnapping 63 UN delegates. To free the hostages, a colonel leads a group of fighters, who will have to use all their skills to be successful.</t>
  </si>
  <si>
    <t>https://m.media-amazon.com/images/M/MV5BMTliMDFmNDQtZjRlYS00MDE3LWJmOTktNjA0ZDUwZjcyNTdiXkEyXkFqcGc@._V1_Ratio0.6762_AL_.jpg</t>
  </si>
  <si>
    <t>https://www.imdb.com/video/imdb/vi921305369/imdb/embed</t>
  </si>
  <si>
    <t>A reporter, notorious for working on pseudo-documentaries, must uncover the legend of the three guardian monsters who must rise to defend Japan from the vengeful spirits within Godzilla.</t>
  </si>
  <si>
    <t>https://m.media-amazon.com/images/M/MV5BMjc4NmQyMzEtZWMxZS00ZmM2LTk0NDktNWU5ZWUyMmY4YzhiXkEyXkFqcGc@._V1_Ratio0.7189_AL_.jpg</t>
  </si>
  <si>
    <t>https://www.imdb.com/video/imdb/vi1837154841/imdb/embed</t>
  </si>
  <si>
    <t>In 1967, five young men undergo boot camp training before being shipped out to Vietnam. Once they get there, the experience proves worse than they could have imagined.</t>
  </si>
  <si>
    <t>https://m.media-amazon.com/images/M/MV5BOTQxMWYzNGYtZDAwMi00NjhlLWI4MjQtMzQ5ZDUzNmNiZWMxXkEyXkFqcGc@._V1_Ratio0.6762_AL_.jpg</t>
  </si>
  <si>
    <t>https://www.imdb.com/video/imdb/vi1423688473/imdb/embed</t>
  </si>
  <si>
    <t>Ten years after his original massacre, the invalid Michael Myers awakens on Halloween Eve and returns to Haddonfield to kill his seven-year-old niece. Can Dr. Loomis stop him?</t>
  </si>
  <si>
    <t>https://m.media-amazon.com/images/M/MV5BNGQ2NzZhYjItMTYwNC00YzVhLWIwNzItMGEwM2M2ZDI3ZmNmXkEyXkFqcGc@._V1_Ratio0.6762_AL_.jpg</t>
  </si>
  <si>
    <t>https://www.imdb.com/video/imdb/vi3416981785/imdb/embed</t>
  </si>
  <si>
    <t>The resurrected Wolf Man, seeking a cure for his malady, enlists the aid of a mad scientist, who claims he will not only rid the Wolf Man of his nocturnal metamorphosis, but also revive the frozen body of Frankenstein's inhuman creation.</t>
  </si>
  <si>
    <t>https://m.media-amazon.com/images/M/MV5BOTdlOGE3NzMtYzU1YS00ZWFkLTk0MDQtMjE3N2JhNjUzMWZiXkEyXkFqcGc@._V1_Ratio0.6762_AL_.jpg</t>
  </si>
  <si>
    <t>https://www.imdb.com/video/imdb/vi1423294745/imdb/embed</t>
  </si>
  <si>
    <t>The residents of a lonely gulch in inland California bear witness to an uncanny and chilling discovery.</t>
  </si>
  <si>
    <t>https://m.media-amazon.com/images/M/MV5BODRlNWRhZWUtMzdlZC00ZDIyLWFhZjMtYTcxNjI1ZDIwODhjXkEyXkFqcGc@._V1_Ratio0.6762_AL_.jpg</t>
  </si>
  <si>
    <t>https://www.imdb.com/video/imdb/vi1273872921/imdb/embed</t>
  </si>
  <si>
    <t>For the first time in its entirety - The Beatles' last live performance as a group, the unforgettable rooftop concert on London's Savile Row.</t>
  </si>
  <si>
    <t>https://m.media-amazon.com/images/M/MV5BNjlhMjA3YWMtODQxYy00NGFiLThlZmEtNzk5ODdlMDM0YjU3XkEyXkFqcGc@._V1_Ratio0.6762_AL_.jpg</t>
  </si>
  <si>
    <t>https://www.imdb.com/video/imdb/vi185975577/imdb/embed</t>
  </si>
  <si>
    <t>An ethnic Indian family is expelled from Idi Amin's Uganda in 1972 and lives in Mississippi 17 years later. The dad sues Uganda to get his property back. The grown daughter falls in love with a Black man.</t>
  </si>
  <si>
    <t>https://m.media-amazon.com/images/M/MV5BZDc1MjUyZTMtNDQ2Mi00ZDBhLTk4ZjktM2I3ZGQ4MTUyNDkzXkEyXkFqcGc@._V1_Ratio0.6762_AL_.jpg</t>
  </si>
  <si>
    <t>https://www.imdb.com/video/imdb/vi1469710617/imdb/embed</t>
  </si>
  <si>
    <t>When Louis Bloom, a con man desperate for work, muscles into the world of L.A. crime journalism, he blurs the line between observer and participant to become the star of his own story.</t>
  </si>
  <si>
    <t>https://m.media-amazon.com/images/M/MV5BYjMwMmI5MWQtOTU4OS00OTAyLTg0OTYtNmQ5YzExZTQ3ZWJhXkEyXkFqcGc@._V1_Ratio0.6975_AL_.jpg</t>
  </si>
  <si>
    <t>https://www.imdb.com/video/imdb/vi4179799833/imdb/embed</t>
  </si>
  <si>
    <t>While she copes with the pressures of her final examinations, a bullied teenage girl forms an unlikely friendship with a mysterious young man who protects her from her assailants.</t>
  </si>
  <si>
    <t>https://m.media-amazon.com/images/M/MV5BZDAwNDEyODMtNGQ0NC00Y2M5LWE0OTctZjIwMWU3ZDlmMzMyXkEyXkFqcGc@._V1_Ratio0.6762_AL_.jpg</t>
  </si>
  <si>
    <t>https://www.imdb.com/video/imdb/vi925678617/imdb/embed</t>
  </si>
  <si>
    <t>A group of online chatroom friends find themselves haunted by a mysterious, supernatural force using the account of their dead friend.</t>
  </si>
  <si>
    <t>https://m.media-amazon.com/images/M/MV5BMWEzOGU0OTktODU2My00YmYxLTliYjItOTkzMWRhMjMyZGNiXkEyXkFqcGc@._V1_Ratio0.6762_AL_.jpg</t>
  </si>
  <si>
    <t>https://www.imdb.com/video/imdb/https://www.imdb.com/video/vi1189457433//imdb/embed</t>
  </si>
  <si>
    <t>A brilliant but eccentric scientist begins to transform into a giant man/fly hybrid after one of his experiments goes horribly wrong.</t>
  </si>
  <si>
    <t>https://m.media-amazon.com/images/M/MV5BOTBlNTliNTItY2VhNS00MjA5LTllYzItMmQyNGRjYTAyZWQxXkEyXkFqcGc@._V1_Ratio0.6762_AL_.jpg</t>
  </si>
  <si>
    <t>https://www.imdb.com/video/imdb/vi3631351577/imdb/embed</t>
  </si>
  <si>
    <t>A sick and desperate John travels to Mexico for a risky and experimental medical procedure in hopes of a miracle cure for his cancer only to discover the entire operation is a scam to defraud the most vulnerable.</t>
  </si>
  <si>
    <t>https://m.media-amazon.com/images/M/MV5BODRmMzAwMWItZjI5MS00NDYyLWFjMmMtZGUwYjQ1ZTBkNmYzXkEyXkFqcGc@._V1_Ratio0.6762_AL_.jpg</t>
  </si>
  <si>
    <t>https://www.imdb.com/video/imdb/https://www.imdb.com/video/vi1276888857//imdb/embed</t>
  </si>
  <si>
    <t>Between two Thanksgivings two years apart, Hannah's husband falls in love with her sister Lee, while her hypochondriac ex-husband rekindles his relationship with her sister Holly.</t>
  </si>
  <si>
    <t>https://m.media-amazon.com/images/M/MV5BNTdmOWViYWMtMjVjNC00MDI5LTk3ZmEtM2MxMzFkMzQ5NzNjXkEyXkFqcGc@._V1_Ratio0.6762_AL_.jpg</t>
  </si>
  <si>
    <t>https://www.imdb.com/video/imdb/vi4155179289/imdb/embed</t>
  </si>
  <si>
    <t>Alex DeLarge and his droogs barbarize a decaying near-future.</t>
  </si>
  <si>
    <t>https://m.media-amazon.com/images/M/MV5BMTY3MjM1Mzc4N15BMl5BanBnXkFtZTgwODM0NzAxMDE@._V1_Ratio0.6762_AL_.jpg</t>
  </si>
  <si>
    <t>https://www.imdb.com/video/imdb/vi4030506521/imdb/embed</t>
  </si>
  <si>
    <t>After years in prison, ace safe-cracker Frank owns a car dealership and a cocktail lounge, which are fronts for high-stakes jewelry heists. He wants to complete one last big heist for the Mob before he goes straight.</t>
  </si>
  <si>
    <t>https://m.media-amazon.com/images/M/MV5BNzk2MGQ3NjMtNDc4Yy00NzEwLTk5ZDQtNzYwMjhmMzcwN2JiXkEyXkFqcGc@._V1_Ratio0.6762_AL_.jpg</t>
  </si>
  <si>
    <t>https://www.imdb.com/video/imdb/https://www.imdb.com/video/vi2107966745//imdb/embed</t>
  </si>
  <si>
    <t>An eager Thanksgiving parade coordinator is shocked when a wealthy consultant is hired to analyze its finances. Faced with teaching him that the parade means so much more to her than money, she finds herself reluctantly falling for him.</t>
  </si>
  <si>
    <t>https://m.media-amazon.com/images/M/MV5BMjIzNTkxODE4Ml5BMl5BanBnXkFtZTcwMzk5ODQ3OA@@._V1_Ratio0.6762_AL_.jpg</t>
  </si>
  <si>
    <t>The crew of the USS Enterprise explores the furthest reaches of uncharted space, where they encounter a new ruthless enemy, who puts them, and everything the Federation stands for, to the test.</t>
  </si>
  <si>
    <t>https://m.media-amazon.com/images/M/MV5BN2FhNDI1YTYtNWI0OC00ZjYxLWJlYWEtN2ZiZjRmZDY1MWJjXkEyXkFqcGc@._V1_Ratio0.6762_AL_.jpg</t>
  </si>
  <si>
    <t>https://www.imdb.com/video/imdb/https://www.imdb.com/video/vi354465561//imdb/embed</t>
  </si>
  <si>
    <t>When a southern Italian town is rocked by a string of child murders, the police and two urban outcasts search for the culprit amid scapegoating within the superstitious community.</t>
  </si>
  <si>
    <t>https://m.media-amazon.com/images/M/MV5BYTBjZWMyMjctYTA1Zi00NmJkLWJlMmQtZGUyODA2OThmZWZjXkEyXkFqcGc@._V1_Ratio0.6762_AL_.jpg</t>
  </si>
  <si>
    <t>https://www.imdb.com/video/imdb/vi341558553/imdb/embed</t>
  </si>
  <si>
    <t>A beautiful woman, Sandra, seduces a wealthy businessman, Miles Rennburg. Little does he realise that she has been sent to kill him at the behest of her boyfriend/crime partner, Lester. Controlling all this is Sue, Lester's wife.</t>
  </si>
  <si>
    <t>https://m.media-amazon.com/images/M/MV5BOTJlNzA2NDctN2E2NC00NTQzLTkyMWQtYjFjODk0OTczMDA2XkEyXkFqcGc@._V1_Ratio0.7402_AL_.jpg</t>
  </si>
  <si>
    <t>https://www.imdb.com/video/imdb/vi2343698713/imdb/embed</t>
  </si>
  <si>
    <t>The potentially unhinged daughter of a British politician is accused of killing her hedonistic neighbor after she witnesses the murder in a dream.</t>
  </si>
  <si>
    <t>https://m.media-amazon.com/images/M/MV5BOWI4MjM2ZGItNmE3NC00YTYyLWIwZDktMzhjMmRkMWFhNDNhXkEyXkFqcGc@._V1_Ratio0.6762_AL_.jpg</t>
  </si>
  <si>
    <t>https://www.imdb.com/video/imdb/vi3298165017/imdb/embed</t>
  </si>
  <si>
    <t>Documentary covering Bob Dylan's 1965 tour of England, which includes appearances by Joan Baez and Donovan.</t>
  </si>
  <si>
    <t>https://m.media-amazon.com/images/M/MV5BZjg1NWY2YjctMWZhMi00YmVmLWJlZDgtY2IyMzBlMWQ3ZDI2XkEyXkFqcGc@._V1_Ratio0.6762_AL_.jpg</t>
  </si>
  <si>
    <t>https://www.imdb.com/video/imdb/vi614596889/imdb/embed</t>
  </si>
  <si>
    <t>A spoiled schoolgirl runs away from home, gets pregnant while hitch-hiking, and ends up as a fashion model for a pair of beauticians who like to photograph women committing crimes.</t>
  </si>
  <si>
    <t>https://m.media-amazon.com/images/M/MV5BYzgyMjdlZTYtN2UyOC00NjE3LWIzNGUtYjNhN2VhNDQyNmQ3XkEyXkFqcGc@._V1_Ratio0.7117_AL_.jpg</t>
  </si>
  <si>
    <t>https://www.imdb.com/video/imdb/vi1573961753/imdb/embed</t>
  </si>
  <si>
    <t>A New York City detective investigates mysterious deaths occurring 48 hours after users log onto a site named feardotcom.</t>
  </si>
  <si>
    <t>https://m.media-amazon.com/images/M/MV5BMjEyOTkwNzI4OV5BMl5BanBnXkFtZTYwNzk0MDg5._V1_Ratio0.6762_AL_.jpg</t>
  </si>
  <si>
    <t>https://www.imdb.com/video/imdb/vi3014000921/imdb/embed</t>
  </si>
  <si>
    <t>A labor union organizer comes to an embattled mining community in 1920 West Virginia, brutally and violently dominated and harassed by the mining company.</t>
  </si>
  <si>
    <t>https://m.media-amazon.com/images/M/MV5BZjlhYjVkNjgtNTU2NS00MDEyLWI3NmQtYjhiMWE4MjAxNWZkXkEyXkFqcGc@._V1_Ratio0.6762_AL_.jpg</t>
  </si>
  <si>
    <t>https://www.imdb.com/video/imdb/vi663995161/imdb/embed</t>
  </si>
  <si>
    <t>In a French forest in 1798, a child is found who cannot walk, speak, read or write. A doctor becomes interested in the child and patiently attempts to civilize him.</t>
  </si>
  <si>
    <t>https://m.media-amazon.com/images/M/MV5BM2U5ZmU5YTMtZjZiYy00NDg3LTgyZGMtOWNhNTM5MjFmYjVlXkEyXkFqcGc@._V1_Ratio0.6762_AL_.jpg</t>
  </si>
  <si>
    <t>https://www.imdb.com/video/imdb/vi3355558425/imdb/embed</t>
  </si>
  <si>
    <t>A naive business graduate is installed as president of a manufacturing company as part of a stock scam.</t>
  </si>
  <si>
    <t>https://m.media-amazon.com/images/M/MV5BMTc0YmNlMmQtNWQ4Yy00ZWZlLTgxYzItOWI2MGQyZGNmMWUzXkEyXkFqcGc@._V1_Ratio0.6762_AL_.jpg</t>
  </si>
  <si>
    <t>https://www.imdb.com/video/imdb/https://www.imdb.com/video/vi1989017881//imdb/embed</t>
  </si>
  <si>
    <t>When anti-mutant Colonel William Stryker kidnaps Professor X and attacks his school, the X-Men must ally with their archenemy Magneto to stop him.</t>
  </si>
  <si>
    <t>https://m.media-amazon.com/images/M/MV5BNDk0NjYxMzIzOF5BMl5BanBnXkFtZTYwMTc1MjU3._V1_Ratio0.6762_AL_.jpg</t>
  </si>
  <si>
    <t>https://www.imdb.com/video/imdb/https://www.imdb.com/video/vi3840016665//imdb/embed</t>
  </si>
  <si>
    <t>A group of people try to survive when machines start to come alive and become homicidal.</t>
  </si>
  <si>
    <t>https://m.media-amazon.com/images/M/MV5BN2UzZDlhN2MtNjVhMi00MWZhLThjNTEtZTg0NDc1NjVkZDQ1XkEyXkFqcGc@._V1_Ratio0.6762_AL_.jpg</t>
  </si>
  <si>
    <t>https://www.imdb.com/video/imdb/vi3243032089/imdb/embed</t>
  </si>
  <si>
    <t>The first chapter of a two-part story centered on a battle fought in China's Three Kingdoms period (220-280 A.D.).</t>
  </si>
  <si>
    <t>https://m.media-amazon.com/images/M/MV5BMTcyOTQ3NDA1OV5BMl5BanBnXkFtZTcwMDY3NzM4Mg@@._V1_Ratio0.6762_AL_.jpg</t>
  </si>
  <si>
    <t>https://www.imdb.com/video/imdb/vi1347158553/imdb/embed</t>
  </si>
  <si>
    <t>By 1915, a contractor traveling to Posadas looking for new staff. Among the music and drinks in a bar and shipped to the mill. He is accompanied by a drunken doctor and his daughter. In the mill, injustices and cruelties are accentuated.</t>
  </si>
  <si>
    <t>https://m.media-amazon.com/images/M/MV5BZjhmNzVlZjgtMzUwYS00OWY2LWIwMDktYjFmOTVhMjBmYWJlXkEyXkFqcGc@._V1_Ratio0.6975_AL_.jpg</t>
  </si>
  <si>
    <t>After picking up a traumatized young hitchhiker, five friends find themselves stalked and hunted by a deformed chainsaw-wielding loon and his family of equally psychopathic killers.</t>
  </si>
  <si>
    <t>https://m.media-amazon.com/images/M/MV5BNzY0MDQwMTctYzQ1Mi00ODIwLThlMWQtODQ0NzA2ZTg3ZDFhXkEyXkFqcGc@._V1_Ratio0.6762_AL_.jpg</t>
  </si>
  <si>
    <t>https://www.imdb.com/video/imdb/vi1619047961/imdb/embed</t>
  </si>
  <si>
    <t>Cleo, a singer and hypochondriac, becomes increasingly worried that she might have cancer while awaiting test results from her doctor.</t>
  </si>
  <si>
    <t>https://m.media-amazon.com/images/M/MV5BYjVhMzAyY2YtMmNmMS00YzQ0LTllM2EtNWJjNDhiODNmNjBjXkEyXkFqcGc@._V1_Ratio0.6762_AL_.jpg</t>
  </si>
  <si>
    <t>https://www.imdb.com/video/imdb/vi4145789465/imdb/embed</t>
  </si>
  <si>
    <t>A working-class young Englishman marries an affable American heiress, but their marital bliss is soon interrupted when they begin constructing a home on land alleged to be cursed.</t>
  </si>
  <si>
    <t>https://m.media-amazon.com/images/M/MV5BOTczODI2YWUtNjAxMy00MjljLTk2MmQtMWYxNTQxZTA2ZmYyXkEyXkFqcGc@._V1_Ratio0.6762_AL_.jpg</t>
  </si>
  <si>
    <t>https://www.imdb.com/video/imdb/vi3458777881/imdb/embed</t>
  </si>
  <si>
    <t>In an oppressive future, a fireman whose duty is to destroy all books begins to question his task.</t>
  </si>
  <si>
    <t>https://m.media-amazon.com/images/M/MV5BMDA3ZjIxY2UtMzVmMS00NTkwLTljMzktNzk2ZWMxYzZkNGE3XkEyXkFqcGc@._V1_Ratio0.6762_AL_.jpg</t>
  </si>
  <si>
    <t>https://www.imdb.com/video/imdb/vi961855001/imdb/embed</t>
  </si>
  <si>
    <t>After a one-night stand with Alex, Isabel realizes that she is pregnant and they decide to get married. However, along with the marriage comes compromise of one's own cultural traditions.</t>
  </si>
  <si>
    <t>https://m.media-amazon.com/images/M/MV5BMzg4ZjA0OTUtNDIwMy00ODc0LTg2NzgtNTk4ODExYTJmYmZhXkEyXkFqcGc@._V1_Ratio0.6762_AL_.jpg</t>
  </si>
  <si>
    <t>https://www.imdb.com/video/imdb/vi4104585497/imdb/embed</t>
  </si>
  <si>
    <t>Star race car Lightning McQueen and his pal Mater head overseas to compete in the World Grand Prix race. But the road to the championship becomes rocky as Mater gets caught up in an intriguing adventure of his own: international espionage.</t>
  </si>
  <si>
    <t>https://m.media-amazon.com/images/M/MV5BMTUzNTc3MTU3M15BMl5BanBnXkFtZTcwMzIxNTc3NA@@._V1_Ratio0.6762_AL_.jpg</t>
  </si>
  <si>
    <t>https://www.imdb.com/video/imdb/https://www.imdb.com/video/vi1822465049//imdb/embed</t>
  </si>
  <si>
    <t>The spoiled young heir to the decaying Amberson fortune comes between his widowed mother and the man she has always loved.</t>
  </si>
  <si>
    <t>https://m.media-amazon.com/images/M/MV5BYTk5OTYxNTEtYTU5MS00NTBkLThhZWEtYTBiYzlkOTFhY2MzXkEyXkFqcGc@._V1_Ratio0.6762_AL_.jpg</t>
  </si>
  <si>
    <t>https://www.imdb.com/video/imdb/vi1247263769/imdb/embed</t>
  </si>
  <si>
    <t>When the Dark Elves attempt to plunge the universe into darkness, Thor must embark on a perilous and personal journey that will reunite him with doctor Jane Foster.</t>
  </si>
  <si>
    <t>https://m.media-amazon.com/images/M/MV5BMTQyNzAwOTUxOF5BMl5BanBnXkFtZTcwMTE0OTc5OQ@@._V1_Ratio0.7046_AL_.jpg</t>
  </si>
  <si>
    <t>https://www.imdb.com/video/imdb/vi1286318105/imdb/embed</t>
  </si>
  <si>
    <t>A laid-back American truck driver in south Australia begins to suspect that a man driving a green van is killing young women along his route, which evolves into a game of cat-and-mouse to catch him.</t>
  </si>
  <si>
    <t>https://m.media-amazon.com/images/M/MV5BZGM2MjQxN2ItZjg5Ny00NWFkLTgxZGQtODMwMDAzY2ExZDM0XkEyXkFqcGc@._V1_Ratio0.6833_AL_.jpg</t>
  </si>
  <si>
    <t>https://www.imdb.com/video/imdb/vi3909992217/imdb/embed</t>
  </si>
  <si>
    <t>A struggling artist living in Los Angeles meets a girl who may hold the key to his happiness.</t>
  </si>
  <si>
    <t>https://m.media-amazon.com/images/M/MV5BODZkYjUyZmYtNDdmNC00NzNkLTkwYzAtNjRmYzI0MzVhZGI2XkEyXkFqcGc@._V1_Ratio0.6762_AL_.jpg</t>
  </si>
  <si>
    <t>https://www.imdb.com/video/imdb/vi3923902745/imdb/embed</t>
  </si>
  <si>
    <t>An aging, down-on-his-luck ex-minor leaguer coaches a team of misfits in an ultra-competitive California little league.</t>
  </si>
  <si>
    <t>https://m.media-amazon.com/images/M/MV5BNDIzNTNmOGUtZGI4OC00YWMyLWExZTQtNGM2OWViODNiZjM2XkEyXkFqcGc@._V1_Ratio0.6762_AL_.jpg</t>
  </si>
  <si>
    <t>https://www.imdb.com/video/imdb/vi3993353753/imdb/embed</t>
  </si>
  <si>
    <t>Two siblings decide to fend for themselves in the wake of a botched casino heist and their unlikely reunion during another family's Thanksgiving celebration.</t>
  </si>
  <si>
    <t>https://m.media-amazon.com/images/M/MV5BMTM3ODIwODYxOF5BMl5BanBnXkFtZTcwNTU5MjcxOA@@._V1_Ratio0.6762_AL_.jpg</t>
  </si>
  <si>
    <t>https://www.imdb.com/video/imdb/vi1322493209/imdb/embed</t>
  </si>
  <si>
    <t>Three bickering brothers who don't get along reluctantly go on a cross country road trip together to deliver a car in time for their mother's birthday.</t>
  </si>
  <si>
    <t>https://m.media-amazon.com/images/M/MV5BMTAyODFlMzQtOGJkOS00YWYxLTg1YTYtODE1YWQ4Yjc2YmI4XkEyXkFqcGc@._V1_Ratio0.6762_AL_.jpg</t>
  </si>
  <si>
    <t>In a dystopian near future, according to the laws of The City, single people are taken to The Hotel, where they are obliged to find a romantic partner in 45 days or they're transformed into beasts and sent off into The Woods.</t>
  </si>
  <si>
    <t>https://m.media-amazon.com/images/M/MV5BNDQ1NDE5NzQ1NF5BMl5BanBnXkFtZTgwNzA5OTM2NTE@._V1_Ratio0.7046_AL_.jpg</t>
  </si>
  <si>
    <t>https://www.imdb.com/video/imdb/vi2703471385/imdb/embed</t>
  </si>
  <si>
    <t>A young woman develops a taste for human blood after experimental plastic surgery, and her victims turn into blood-thirsty zombies, leading into a city-wide epidemic.</t>
  </si>
  <si>
    <t>https://m.media-amazon.com/images/M/MV5BMDc0ZWNkOTItNDFlZS00NjlkLWI3YzAtODczYmI2NDRiOGQ3XkEyXkFqcGc@._V1_Ratio0.6762_AL_.jpg</t>
  </si>
  <si>
    <t>https://www.imdb.com/video/imdb/https://www.imdb.com/video/vi3273572121//imdb/embed</t>
  </si>
  <si>
    <t>A waitress, a hobo and a bank robber get mixed up at a lonely diner in the desert.</t>
  </si>
  <si>
    <t>https://m.media-amazon.com/images/M/MV5BNDc4MGQzYjEtODNmYi00ZWIzLTliYzEtNjBiNjlmNzlhYjcyXkEyXkFqcGc@._V1_Ratio0.6762_AL_.jpg</t>
  </si>
  <si>
    <t>https://www.imdb.com/video/imdb/vi1355809817/imdb/embed</t>
  </si>
  <si>
    <t>A group of recruits go through Advanced Infantry Training at Fort Polk, Louisiana's infamous Tigerland, last stop before Vietnam for tens of thousands of young men in 1971.</t>
  </si>
  <si>
    <t>https://m.media-amazon.com/images/M/MV5BOTlmZTk5NmYtMTI4ZS00YjU4LTk3YWYtMWQxYjk5MjE0MjdhXkEyXkFqcGc@._V1_Ratio0.6762_AL_.jpg</t>
  </si>
  <si>
    <t>https://www.imdb.com/video/imdb/https://www.imdb.com/video/vi1643577625//imdb/embed</t>
  </si>
  <si>
    <t>A generational story about families and the special place they inhabit, sharing in love, loss, laughter, and life.</t>
  </si>
  <si>
    <t>https://m.media-amazon.com/images/M/MV5BYWQ5ZDQ5YWQtMThiMS00MGM4LTk2NjktYTllYzg2NTRiNTMxXkEyXkFqcGc@._V1_Ratio0.6762_AL_.jpg</t>
  </si>
  <si>
    <t>https://www.imdb.com/video/imdb/https://www.imdb.com/video/vi2103232025//imdb/embed</t>
  </si>
  <si>
    <t>Newly orphaned teenager Mike Pearson, his older brother Jody, and their friends face off against a mysterious grave robber known as the Tall Man, who employs a lethal arsenal of unearthly weapons in their southern California town.</t>
  </si>
  <si>
    <t>https://m.media-amazon.com/images/M/MV5BMDNhNzUwOWQtMmU2Yi00YTRiLWIxZjUtYzYyYmYyYjlkZTgzXkEyXkFqcGc@._V1_Ratio0.6762_AL_.jpg</t>
  </si>
  <si>
    <t>https://www.imdb.com/video/imdb/vi3073817113/imdb/embed</t>
  </si>
  <si>
    <t>A small town is taken over by an alien plague, turning residents into zombies and all forms of mutant monsters.</t>
  </si>
  <si>
    <t>https://m.media-amazon.com/images/M/MV5BMTk5NDQwOGItYTQ4Mi00MGFjLWEzYjMtMDZkMTIxMGJhNWIyXkEyXkFqcGc@._V1_Ratio0.6762_AL_.jpg</t>
  </si>
  <si>
    <t>https://www.imdb.com/video/imdb/vi4018667801/imdb/embed</t>
  </si>
  <si>
    <t>Chris is a once promising high school athlete whose life is turned upside down following a tragic accident. As he tries to maintain a normal life, he takes a job as a janitor at a bank, where he ultimately finds himself caught up in a planned heist.</t>
  </si>
  <si>
    <t>https://m.media-amazon.com/images/M/MV5BMjkyMzE5Nzg0OV5BMl5BanBnXkFtZTcwNTM3MzU0MQ@@._V1_Ratio0.6762_AL_.jpg</t>
  </si>
  <si>
    <t>https://www.imdb.com/video/imdb/vi3333488921/imdb/embed</t>
  </si>
  <si>
    <t>A writer encounters the owner of an aging high-class hotel, who tells him of his early years serving as a lobby boy in the hotel's glorious years under an exceptional concierge.</t>
  </si>
  <si>
    <t>https://m.media-amazon.com/images/M/MV5BMzM5NjUxOTEyMl5BMl5BanBnXkFtZTgwNjEyMDM0MDE@._V1_Ratio0.6762_AL_.jpg</t>
  </si>
  <si>
    <t>https://www.imdb.com/video/imdb/vi1157933593/imdb/embed</t>
  </si>
  <si>
    <t>A war-hardened general, egged on by his ambitious wife, works to fulfill a prophecy that he would become lord of Spider's Web Castle.</t>
  </si>
  <si>
    <t>https://m.media-amazon.com/images/M/MV5BYTdlYjFlZTAtMTA5Yy00Y2UzLWI0ZjEtYWI2Njk0NTI4OGZlXkEyXkFqcGc@._V1_Ratio0.6904_AL_.jpg</t>
  </si>
  <si>
    <t>Ruminations on the life of Bob Dylan, where six characters embody a different aspect of the musician's life and work.</t>
  </si>
  <si>
    <t>https://m.media-amazon.com/images/M/MV5BMTY4MzM2MjcwNV5BMl5BanBnXkFtZTcwODg3MDU1MQ@@._V1_Ratio0.6762_AL_.jpg</t>
  </si>
  <si>
    <t>https://www.imdb.com/video/imdb/vi2746286361/imdb/embed</t>
  </si>
  <si>
    <t>A serial killer with his signature heavy breathing proceeds to systematically kill the students and teachers of Lamab high school.</t>
  </si>
  <si>
    <t>https://m.media-amazon.com/images/M/MV5BOWMzNDc1OTMtOTNiNC00ZTE1LTkzOWEtMzBjZmViZWVkNGU0XkEyXkFqcGc@._V1_Ratio0.6762_AL_.jpg</t>
  </si>
  <si>
    <t>https://www.imdb.com/video/imdb/vi721797401/imdb/embed</t>
  </si>
  <si>
    <t>An ex-con struggling to readjust to life in his small town forms an intense bond with his former high school teacher.</t>
  </si>
  <si>
    <t>https://m.media-amazon.com/images/M/MV5BMTY4MDAyNTU3Nl5BMl5BanBnXkFtZTgwMTI3OTY3NDM@._V1_Ratio0.6762_AL_.jpg</t>
  </si>
  <si>
    <t>https://www.imdb.com/video/imdb/vi3856513049/imdb/embed</t>
  </si>
  <si>
    <t>A group of criminals are brought together under mysterious circumstances and have to work together to uncover what's really going on when their simple job goes completely sideways.</t>
  </si>
  <si>
    <t>https://m.media-amazon.com/images/M/MV5BODRhMzgyOWMtNzRhNS00YTkwLWJiMDgtYjQzZWQ3MTA3NmUwXkEyXkFqcGc@._V1_Ratio0.6762_AL_.jpg</t>
  </si>
  <si>
    <t>https://www.imdb.com/video/imdb/vi3678191641/imdb/embed</t>
  </si>
  <si>
    <t>A neurotic society woman murders her husband with her maid's help; on the lam, they escape to Mortville, a homeless community ruled by a fascist queen.</t>
  </si>
  <si>
    <t>https://m.media-amazon.com/images/M/MV5BZmVkNWUxN2UtOWEwMi00OTQ0LWIxNTktMTUyYWMzM2FhNzlmXkEyXkFqcGc@._V1_Ratio0.6762_AL_.jpg</t>
  </si>
  <si>
    <t>Competition between the maid of honor and a bridesmaid, over who is the bride's best friend, threatens to upend the life of an out-of-work pastry chef.</t>
  </si>
  <si>
    <t>https://m.media-amazon.com/images/M/MV5BMjAyOTMyMzUxNl5BMl5BanBnXkFtZTcwODI4MzE0NA@@._V1_Ratio0.6762_AL_.jpg</t>
  </si>
  <si>
    <t>https://www.imdb.com/video/imdb/vi4215119129/imdb/embed</t>
  </si>
  <si>
    <t>An airline security expert must take action when he finds himself trapped on a passenger jet when terrorists seize control of it.</t>
  </si>
  <si>
    <t>https://m.media-amazon.com/images/M/MV5BMGZkZGRiNmEtMjcyMC00OWVmLThhZjEtOWVmNmM3MTI2NjhmXkEyXkFqcGc@._V1_Ratio0.6762_AL_.jpg</t>
  </si>
  <si>
    <t>https://www.imdb.com/video/imdb/vi4271833369/imdb/embed</t>
  </si>
  <si>
    <t>Jeff "The Dude" Lebowski, mistaken for a millionaire of the same name, seeks restitution for his ruined rug and enlists his bowling buddies to help get it.</t>
  </si>
  <si>
    <t>https://m.media-amazon.com/images/M/MV5BY2E3OWQ5OWYtYTRkMC00NjVjLWIzZDQtNmRmM2ZiYTIyYmYxXkEyXkFqcGc@._V1_Ratio0.6833_AL_.jpg</t>
  </si>
  <si>
    <t>https://www.imdb.com/video/imdb/vi4018733337/imdb/embed</t>
  </si>
  <si>
    <t>A young boy and a group of misfit friends embark on a quest to find a dark magic item of ultimate power before a diabolical tyrant can.</t>
  </si>
  <si>
    <t>https://m.media-amazon.com/images/M/MV5BYjEzNjJkNzktYmNmMy00ZmUzLWE3OTMtZTM2ZDU3ODNjOGMyXkEyXkFqcGc@._V1_Ratio0.6762_AL_.jpg</t>
  </si>
  <si>
    <t>https://www.imdb.com/video/imdb/vi3716679961/imdb/embed</t>
  </si>
  <si>
    <t>A vampire tells his epic life story: love, betrayal, loneliness, and hunger.</t>
  </si>
  <si>
    <t>https://m.media-amazon.com/images/M/MV5BYzJlN2NiZDQtZmI4NC00ZWFiLWFmMTUtMWM4ODVlOGFlODY1XkEyXkFqcGc@._V1_Ratio0.6762_AL_.jpg</t>
  </si>
  <si>
    <t>https://www.imdb.com/video/imdb/vi244449561/imdb/embed</t>
  </si>
  <si>
    <t>Fox Rich fights for the release of her husband, Rob, who is serving a 60-year sentence in prison.</t>
  </si>
  <si>
    <t>https://m.media-amazon.com/images/M/MV5BMDI0ZWFlNDAtYzk4MC00NzkwLTljNzctYzY4MGIxNjExYmIwXkEyXkFqcGc@._V1_Ratio0.6762_AL_.jpg</t>
  </si>
  <si>
    <t>https://www.imdb.com/video/imdb/vi3678518809/imdb/embed</t>
  </si>
  <si>
    <t>A searing look at a day in the life of an assistant to a powerful executive. As Jane follows her daily routine, she grows increasingly aware of the insidious abuse that threatens every aspect of her position.</t>
  </si>
  <si>
    <t>https://m.media-amazon.com/images/M/MV5BNTAxNjg3NjgtOThkNi00ZjI1LWFkYTUtN2E5NjViOTIyMDc2XkEyXkFqcGc@._V1_Ratio0.6762_AL_.jpg</t>
  </si>
  <si>
    <t>https://www.imdb.com/video/imdb/vi2688532249/imdb/embed</t>
  </si>
  <si>
    <t>An anthropologist and his students attempt to track down a Bigfoot responsible for a rash of violent murders, only to uncover something even more sinister.</t>
  </si>
  <si>
    <t>https://m.media-amazon.com/images/M/MV5BZmQ1YzE5NWYtZGU2Ni00OTc0LThhNmEtODU2ZjRlNDNiZGMxXkEyXkFqcGc@._V1_Ratio0.6762_AL_.jpg</t>
  </si>
  <si>
    <t>A political satire about a group of skeptical American and British operatives attempting to prevent a war between two countries.</t>
  </si>
  <si>
    <t>https://m.media-amazon.com/images/M/MV5BMTU2NzQxNzA1OF5BMl5BanBnXkFtZTcwNzQ0NDk0Mg@@._V1_Ratio0.6762_AL_.jpg</t>
  </si>
  <si>
    <t>https://www.imdb.com/video/imdb/https://www.imdb.com/video/vi4170449433//imdb/embed</t>
  </si>
  <si>
    <t>After Scott Carey begins to shrink because of exposure to a combination of radiation and insecticide, medical science is powerless to help him.</t>
  </si>
  <si>
    <t>https://m.media-amazon.com/images/M/MV5BYzM5MjE2ZmUtODA4Yi00YTg3LTk0NTAtYzc2NzY5ZWRjNDgxXkEyXkFqcGc@._V1_Ratio0.6762_AL_.jpg</t>
  </si>
  <si>
    <t>https://www.imdb.com/video/imdb/vi561364505/imdb/embed</t>
  </si>
  <si>
    <t>When college freshman Sara arrives on campus for the first time, she befriends her roommate, Rebecca, unaware that the girl is becoming dangerously obsessed with her.</t>
  </si>
  <si>
    <t>https://m.media-amazon.com/images/M/MV5BMjIwMzQwMzMwNF5BMl5BanBnXkFtZTcwNjE5MTUxNA@@._V1_Ratio0.6762_AL_.jpg</t>
  </si>
  <si>
    <t>https://www.imdb.com/video/imdb/vi2783643929/imdb/embed</t>
  </si>
  <si>
    <t>A spoof of low budget 1950s science-fiction movies, interspersed with various comedy sketches and fake commercials making fun of late-night television.</t>
  </si>
  <si>
    <t>https://m.media-amazon.com/images/M/MV5BNmY3ZDJmMTgtNzMyOS00Y2IwLTliODktYzk4YjYxYTE3ODc5XkEyXkFqcGc@._V1_Ratio0.6762_AL_.jpg</t>
  </si>
  <si>
    <t>https://www.imdb.com/video/imdb/vi127189785/imdb/embed</t>
  </si>
  <si>
    <t>During the Great Depression, a sheet-music salesman seeks to escape his dreary life through popular music and a love affair with an innocent schoolteacher.</t>
  </si>
  <si>
    <t>https://m.media-amazon.com/images/M/MV5BOWZkZTM2YjMtZDgxNy00ODFhLWEzOGEtZGUxZTZmZWVkMTEzXkEyXkFqcGc@._V1_Ratio0.6762_AL_.jpg</t>
  </si>
  <si>
    <t>https://www.imdb.com/video/imdb/https://www.imdb.com/video/vi1390714137//imdb/embed</t>
  </si>
  <si>
    <t>Newly-paroled ex-con and former U.S. Ranger Cameron Poe finds himself trapped in a prisoner-transport plane when the passengers seize control.</t>
  </si>
  <si>
    <t>https://m.media-amazon.com/images/M/MV5BODcxOGFjOTEtM2M3Zi00ZWNiLWFjMTYtZDQ0Yjg2NTE2MzNiXkEyXkFqcGc@._V1_Ratio0.6762_AL_.jpg</t>
  </si>
  <si>
    <t>https://www.imdb.com/video/imdb/vi3353870617/imdb/embed</t>
  </si>
  <si>
    <t>A mushroom trip brings free-spirited Elliott face-to-face with her 39-year-old self. But when Elliott's "old ass" delivers warnings to her younger self, Elliott realizes she has to rethink everything about her family, life and love.</t>
  </si>
  <si>
    <t>https://m.media-amazon.com/images/M/MV5BNDhiYjE1ZTAtMjM2My00OGZhLWE4MGMtMDI1YzRiYWYzMTdkXkEyXkFqcGc@._V1_Ratio0.6762_AL_.jpg</t>
  </si>
  <si>
    <t>https://www.imdb.com/video/imdb/https://www.imdb.com/video/vi656590361//imdb/embed</t>
  </si>
  <si>
    <t>A teenage slacker's right hand becomes possessed with murderous intent.</t>
  </si>
  <si>
    <t>https://m.media-amazon.com/images/M/MV5BNzAxOWZlNjUtZjQwNC00OWEzLWJiYmUtMjI4MmUxYjUxOWZlXkEyXkFqcGc@._V1_Ratio0.6762_AL_.jpg</t>
  </si>
  <si>
    <t>https://www.imdb.com/video/imdb/vi2979633177/imdb/embed</t>
  </si>
  <si>
    <t>I talk about the unauthorized Korean monster movie "War Of The God Monsters", AKA "Korean Ultraman".</t>
  </si>
  <si>
    <t>https://m.media-amazon.com/images/M/MV5BYTU3MDg3ODQtYTFlNC00NjVmLTgwNDQtZWJmZTNjMDU1OTc5XkEyXkFqcGc@._V1_Ratio1.7794_AL_.jpg</t>
  </si>
  <si>
    <t>A young governess is hired to look after an orphaned girl, but the return of the girl's problematic brother uncovers secrets from their past. A modern take on Henry James' novella "The Turn of the Screw."</t>
  </si>
  <si>
    <t>https://m.media-amazon.com/images/M/MV5BNGMwNTNkMjUtZjU3OS00NzU5LWIxOTUtOWIzNGVkZmNjNjQ0XkEyXkFqcGc@._V1_Ratio0.6762_AL_.jpg</t>
  </si>
  <si>
    <t>https://www.imdb.com/video/imdb/vi1586413337/imdb/embed</t>
  </si>
  <si>
    <t>As Harvard student Mark Zuckerberg creates the social networking site that would become known as Facebook, he is sued by the twins who claimed he stole their idea and by the co-founder who was later squeezed out of the business.</t>
  </si>
  <si>
    <t>https://m.media-amazon.com/images/M/MV5BMjlkNTE5ZTUtNGEwNy00MGVhLThmZjMtZjU1NDE5Zjk1NDZkXkEyXkFqcGc@._V1_Ratio0.6762_AL_.jpg</t>
  </si>
  <si>
    <t>https://www.imdb.com/video/imdb/https://www.imdb.com/video/vi4152690201//imdb/embed</t>
  </si>
  <si>
    <t>The intertwined lives and loves of three highly ranked athletes striving for the national team; Chris bounces between the beds of male coach Terry and her female friend, competitor, and role model Tory.</t>
  </si>
  <si>
    <t>https://m.media-amazon.com/images/M/MV5BNGYxYTBhNjYtNmI2MC00YWMyLWE2OTItNTM0NmI5NTYxZDViXkEyXkFqcGc@._V1_Ratio0.6762_AL_.jpg</t>
  </si>
  <si>
    <t>https://www.imdb.com/video/imdb/https://www.imdb.com/video/vi1387903769//imdb/embed</t>
  </si>
  <si>
    <t>Several different motorists witness a single car crash in the California desert and, after the driver's dying words indicate the location of a hidden stash of loot, turn against each other in a mad dash across the state to get to it.</t>
  </si>
  <si>
    <t>https://m.media-amazon.com/images/M/MV5BYzVhY2Y4MTUtMDJmYi00MmMyLWFhY2UtMzk4NjEyYWFlZWFkXkEyXkFqcGc@._V1_Ratio0.6762_AL_.jpg</t>
  </si>
  <si>
    <t>https://www.imdb.com/video/imdb/vi3172843033/imdb/embed</t>
  </si>
  <si>
    <t>A film school is the center of a fresh spate of killings based on urban legends.</t>
  </si>
  <si>
    <t>https://m.media-amazon.com/images/M/MV5BYzMzZWExODEtZDAxMC00NDIzLThlOTItZjhiYWI0MGU2ZTk3XkEyXkFqcGc@._V1_Ratio0.6762_AL_.jpg</t>
  </si>
  <si>
    <t>https://www.imdb.com/video/imdb/vi3036283161/imdb/embed</t>
  </si>
  <si>
    <t>Jean Grey begins to develop incredible powers that corrupt and turn her into a Dark Phoenix, causing the X-Men to have to decide if her life is worth more than all of humanity.</t>
  </si>
  <si>
    <t>https://m.media-amazon.com/images/M/MV5BZjcwMDIyNjctMDVmNS00MzkyLTgxMDMtNTFmNTk0NDkyNzdjXkEyXkFqcGc@._V1_Ratio0.6762_AL_.jpg</t>
  </si>
  <si>
    <t>https://www.imdb.com/video/imdb/vi1178778905/imdb/embed</t>
  </si>
  <si>
    <t>After his sponsor replaces him with his arch rival, a race-car driver decides to steal the car and race it himself.</t>
  </si>
  <si>
    <t>https://m.media-amazon.com/images/M/MV5BOGNjOWVjOTktODczNy00NmJjLWExMzgtYTdiZjRiZmU0ZjdmXkEyXkFqcGc@._V1_Ratio0.6762_AL_.jpg</t>
  </si>
  <si>
    <t>https://www.imdb.com/video/imdb/vi2040251161/imdb/embed</t>
  </si>
  <si>
    <t>An introverted teenage girl tries to survive the last week of her disastrous eighth grade year before leaving to start high school.</t>
  </si>
  <si>
    <t>https://m.media-amazon.com/images/M/MV5BMTUyYzNiZTQtZGEwYi00ZjdiLTk5ZjctYTAxZTY3YmY0OThlXkEyXkFqcGc@._V1_Ratio0.6762_AL_.jpg</t>
  </si>
  <si>
    <t>https://www.imdb.com/video/imdb/vi1913698329/imdb/embed</t>
  </si>
  <si>
    <t>Dominic Toretto and his crew of street racers plan a massive heist to buy their freedom while in the sights of a powerful Brazilian drug lord and a dangerous federal agent.</t>
  </si>
  <si>
    <t>https://m.media-amazon.com/images/M/MV5BMTUxNTk5MTE0OF5BMl5BanBnXkFtZTcwMjA2NzY3NA@@._V1_Ratio0.6762_AL_.jpg</t>
  </si>
  <si>
    <t>https://www.imdb.com/video/imdb/vi3883123993/imdb/embed</t>
  </si>
  <si>
    <t>James Bond heads to the Bahamas to recover two nuclear warheads stolen by S.P.E.C.T.R.E. Agent Emilio Largo in an international extortion scheme.</t>
  </si>
  <si>
    <t>https://m.media-amazon.com/images/M/MV5BZjJiYmRhZjUtZTg5Zi00YjYwLTlmZWYtODZhMzQzMWZlYTRhXkEyXkFqcGc@._V1_Ratio0.6762_AL_.jpg</t>
  </si>
  <si>
    <t>https://www.imdb.com/video/imdb/https://www.imdb.com/video/vi2087978777//imdb/embed</t>
  </si>
  <si>
    <t>As Hercule Poirot enjoys a luxurious cruise down the Nile, a newlywed heiress is found murdered on board. Can Poirot identify the killer before the ship reaches the end of its journey?</t>
  </si>
  <si>
    <t>https://m.media-amazon.com/images/M/MV5BYTkzMWViYWMtMWMwNS00MzgwLTgyZTUtNjVkOTE2YjE0MmM5XkEyXkFqcGc@._V1_Ratio0.6762_AL_.jpg</t>
  </si>
  <si>
    <t>https://www.imdb.com/video/imdb/https://www.imdb.com/video/vi2552674841//imdb/embed</t>
  </si>
  <si>
    <t>A man tries to uncover an unconventional psychologist's therapy techniques on his institutionalized wife, amidst a series of brutal murders.</t>
  </si>
  <si>
    <t>https://m.media-amazon.com/images/M/MV5BMWU2MmY2N2EtMmNlNS00NjU4LTg2MDQtYTQ1MjYxY2RkNjFlXkEyXkFqcGc@._V1_Ratio0.6762_AL_.jpg</t>
  </si>
  <si>
    <t>https://www.imdb.com/video/imdb/vi3040918041/imdb/embed</t>
  </si>
  <si>
    <t>A couple of creative losers accidently become big shots in the video music industry.</t>
  </si>
  <si>
    <t>https://m.media-amazon.com/images/M/MV5BMjE1MzFiMGQtNmEwMi00YWExLTk3ZWUtM2UyNTczM2Q3NGJmXkEyXkFqcGc@._V1_Ratio0.6762_AL_.jpg</t>
  </si>
  <si>
    <t>https://www.imdb.com/video/imdb/vi1066729753/imdb/embed</t>
  </si>
  <si>
    <t>During a Sunday trip into war-ravaged Tokyo, despairing Yuzo and optimistic Masako look for work and lodging, as well as affordable entertainments to pass the time.</t>
  </si>
  <si>
    <t>https://m.media-amazon.com/images/M/MV5BZmVhMjg4YWEtYzI3NC00YjM5LWFiNDgtM2E2YTRhN2FkM2QzXkEyXkFqcGc@._V1_Ratio0.7189_AL_.jpg</t>
  </si>
  <si>
    <t>An unhinged war veteran holes up with a lonely woman in a spooky Oklahoma motel room. The line between reality and delusion is blurred as they discover a bug infestation.</t>
  </si>
  <si>
    <t>https://m.media-amazon.com/images/M/MV5BMjIzOTUzMDkzMV5BMl5BanBnXkFtZTcwMDY2MjMzMw@@._V1_Ratio0.6904_AL_.jpg</t>
  </si>
  <si>
    <t>https://www.imdb.com/video/imdb/vi2126250265/imdb/embed</t>
  </si>
  <si>
    <t>In occupied Paris, an actress married to a Jewish theater owner must keep him hidden from the Germans while doing both of their jobs.</t>
  </si>
  <si>
    <t>https://m.media-amazon.com/images/M/MV5BYmFiMTFlMzUtN2JmNS00MGIzLWEzOTUtY2RkNjQ2OTY2MDZiXkEyXkFqcGc@._V1_Ratio0.6762_AL_.jpg</t>
  </si>
  <si>
    <t>https://www.imdb.com/video/imdb/vi4281052441/imdb/embed</t>
  </si>
  <si>
    <t>A stunt rider turns into a robber in order to lead a happy life with his child and lover and grabs the attention of a police officer. They both get on a collision course that affects their families.</t>
  </si>
  <si>
    <t>https://m.media-amazon.com/images/M/MV5BMjc1OTEwNjU4N15BMl5BanBnXkFtZTcwNzUzNDIwOQ@@._V1_Ratio0.6762_AL_.jpg</t>
  </si>
  <si>
    <t>https://www.imdb.com/video/imdb/vi267494937/imdb/embed</t>
  </si>
  <si>
    <t>A travel writer takes a Christmas vacation, but finds herself double-booked with a widower, his mother, and his daughter at the holiday site.</t>
  </si>
  <si>
    <t>https://m.media-amazon.com/images/M/MV5BYzM5NDgzYWUtY2MwYS00NGNlLWFiYWItMjhiMDM5MTk0ZmUwXkEyXkFqcGc@._V1_Ratio0.6833_AL_.jpg</t>
  </si>
  <si>
    <t>With the world now aware of his identity as Iron Man, Tony Stark must contend with both his declining health and a vengeful mad man with ties to his father's legacy.</t>
  </si>
  <si>
    <t>https://m.media-amazon.com/images/M/MV5BYWYyOGQzOGYtMGQ1My00ZWYxLTgzZjktZWYzN2IwYjkxYzM0XkEyXkFqcGc@._V1_Ratio0.6833_AL_.jpg</t>
  </si>
  <si>
    <t>https://www.imdb.com/video/imdb/vi2256077849/imdb/embed</t>
  </si>
  <si>
    <t>Six friends hire a medium to hold a seance via Zoom during lockdown, but they get far more than they bargained for as things quickly go wrong.</t>
  </si>
  <si>
    <t>https://m.media-amazon.com/images/M/MV5BNzNmNDY4ODUtOTRhMi00MGI5LWI2NTItYzdlMGM2ZDEwOGZiXkEyXkFqcGc@._V1_Ratio0.7117_AL_.jpg</t>
  </si>
  <si>
    <t>https://www.imdb.com/video/imdb/https://www.imdb.com/video/vi1768537625//imdb/embed</t>
  </si>
  <si>
    <t>The centuries old vampire Count Dracula comes to England to seduce his barrister Jonathan Harker's fiancÃ©e Mina Murray and inflict havoc in the foreign land.</t>
  </si>
  <si>
    <t>https://m.media-amazon.com/images/M/MV5BMmVhNzhlMzMtYjJkNy00ODU4LWJmMjUtYzdlMGI3MTQ3YzBhXkEyXkFqcGc@._V1_Ratio0.6762_AL_.jpg</t>
  </si>
  <si>
    <t>https://www.imdb.com/video/imdb/vi3978142745/imdb/embed</t>
  </si>
  <si>
    <t>A model becomes obsessed with a high-profile murder trial.</t>
  </si>
  <si>
    <t>https://m.media-amazon.com/images/M/MV5BN2JmOTRiNTctYmIzOC00ZDY1LTgzZmUtMzE1MmVmMjAxYTRkXkEyXkFqcGc@._V1_Ratio0.6762_AL_.jpg</t>
  </si>
  <si>
    <t>https://www.imdb.com/video/imdb/https://www.imdb.com/video/vi577029913//imdb/embed</t>
  </si>
  <si>
    <t>Decades of a love triangle concerning two friends and an impulsive woman.</t>
  </si>
  <si>
    <t>https://m.media-amazon.com/images/M/MV5BM2Y0NmFlMmUtOTgwOC00MjVlLTk3NGEtZWNmYWZlMmI3ODBlXkEyXkFqcGc@._V1_Ratio0.7473_AL_.jpg</t>
  </si>
  <si>
    <t>https://www.imdb.com/video/imdb/https://www.imdb.com/video/vi1543551513//imdb/embed</t>
  </si>
  <si>
    <t>When King Richard the Lionheart leaves England to lead a crusade to the Holy Land, his treacherous brother conspires to bring himself to power.</t>
  </si>
  <si>
    <t>https://m.media-amazon.com/images/M/MV5BM2VmNzhjNzctY2Y1YS00NTUxLWI0ODEtNWY3ZTM2OTIyOTFiXkEyXkFqcGc@._V1_Ratio0.6762_AL_.jpg</t>
  </si>
  <si>
    <t>https://www.imdb.com/video/imdb/vi376702745/imdb/embed</t>
  </si>
  <si>
    <t>When a new toy called "Forky" joins Woody and the gang, a road trip alongside old and new friends reveals how big the world can be for a toy.</t>
  </si>
  <si>
    <t>https://m.media-amazon.com/images/M/MV5BMTYzMDM4NzkxOV5BMl5BanBnXkFtZTgwNzM1Mzg2NzM@._V1_Ratio0.6762_AL_.jpg</t>
  </si>
  <si>
    <t>https://www.imdb.com/video/imdb/vi1497349145/imdb/embed</t>
  </si>
  <si>
    <t>Holden and Banky are comic book artists. Everything's going good for them until they meet Alyssa, also a comic book artist. Holden falls for her, but his hopes are crushed when he finds out she's a lesbian.</t>
  </si>
  <si>
    <t>https://m.media-amazon.com/images/M/MV5BZWQ5OWQ4NWEtZGJlYy00MzI3LTg5YzItZjVhYjJhYmNkZjM4XkEyXkFqcGc@._V1_Ratio0.6762_AL_.jpg</t>
  </si>
  <si>
    <t>https://www.imdb.com/video/imdb/vi784532249/imdb/embed</t>
  </si>
  <si>
    <t>An intimate portrait of controversial cartoonist Robert Crumb and his traumatized family.</t>
  </si>
  <si>
    <t>https://m.media-amazon.com/images/M/MV5BZDQ2NjNkZTktNTg4MC00ZTBkLTlkMDItYzIyODA4M2MzMzdjXkEyXkFqcGc@._V1_Ratio0.6762_AL_.jpg</t>
  </si>
  <si>
    <t>https://www.imdb.com/video/imdb/vi3046425369/imdb/embed</t>
  </si>
  <si>
    <t>Based on the bestselling autobiography from MÃ¶tley CrÃ¼e, the film is an unflinching tale of success and excess as four misfits rise from the streets of Hollywood to the heights of international fame.</t>
  </si>
  <si>
    <t>https://m.media-amazon.com/images/M/MV5BZmRjZWUzMWEtNWNmNC00YjBlLTliOTUtY2I1Y2JkZjQ4NmViXkEyXkFqcGc@._V1_Ratio0.6762_AL_.jpg</t>
  </si>
  <si>
    <t>https://www.imdb.com/video/imdb/https://www.imdb.com/video/vi1064221209//imdb/embed</t>
  </si>
  <si>
    <t>An American working in Barcelona, having sworn off beautiful women, is forced to be host to his playboy cousin in this witty comedy of good intentions and mixed signals.</t>
  </si>
  <si>
    <t>https://m.media-amazon.com/images/M/MV5BZGM3ZDI0M2UtYjA5Yi00NWZkLTkwNWItNTUxMzZkNjBmYTE4XkEyXkFqcGc@._V1_Ratio0.6904_AL_.jpg</t>
  </si>
  <si>
    <t>https://www.imdb.com/video/imdb/vi4223140121/imdb/embed</t>
  </si>
  <si>
    <t>Professor Bernard Quatermass' manned rocket ship returns to Earth, but two of the astronauts are missing and the survivor seems ill and unable to communicate.</t>
  </si>
  <si>
    <t>https://m.media-amazon.com/images/M/MV5BZDk4MGZmMTQtYWQ2Ni00NWY0LWE3N2UtYzk3ODVhYmNjMDU4XkEyXkFqcGc@._V1_Ratio0.6762_AL_.jpg</t>
  </si>
  <si>
    <t>https://www.imdb.com/video/imdb/vi1073070873/imdb/embed</t>
  </si>
  <si>
    <t>When a construction worker unexpectedly joins a local theater's production of Romeo and Juliet, the drama onstage starts to mirror his own life.</t>
  </si>
  <si>
    <t>https://m.media-amazon.com/images/M/MV5BOTgzMTk2M2MtMmNhMi00MDdlLTk5ZDAtYjYyMDA2YjE4OTUxXkEyXkFqcGc@._V1_Ratio0.6762_AL_.jpg</t>
  </si>
  <si>
    <t>https://www.imdb.com/video/imdb/https://www.imdb.com/video/vi1341113881//imdb/embed</t>
  </si>
  <si>
    <t>A car crash victim suddenly finds himself turned on by car accidents and becomes involved with an underground sub-culture of like-minded souls.</t>
  </si>
  <si>
    <t>https://m.media-amazon.com/images/M/MV5BMWQyNTUwNGMtOWUwZi00ODdjLWE3MDQtYzc0NjYzNjk2YWY4XkEyXkFqcGc@._V1_Ratio0.6762_AL_.jpg</t>
  </si>
  <si>
    <t>Alice is set to meet her future in-laws for the first time, but things don't go according to plan.</t>
  </si>
  <si>
    <t>https://m.media-amazon.com/images/M/MV5BMjc1YzA2NjEtNTJlMi00ZGM2LWI4ZDktOTFjMTRhNzM5YjM3XkEyXkFqcGc@._V1_Ratio0.6762_AL_.jpg</t>
  </si>
  <si>
    <t>https://www.imdb.com/video/imdb/https://www.imdb.com/video/vi2885663257//imdb/embed</t>
  </si>
  <si>
    <t>Haunted by the patients he failed to save, a monumentally burned-out Manhattan ambulance paramedic fights to maintain his sanity over three increasingly turbulent nights.</t>
  </si>
  <si>
    <t>https://m.media-amazon.com/images/M/MV5BNGVjYjU5YzItYTVmMS00ZTUwLTkzMDgtYzI5MGI2MmFkZmQ0XkEyXkFqcGc@._V1_Ratio0.6833_AL_.jpg</t>
  </si>
  <si>
    <t>https://www.imdb.com/video/imdb/vi1002176793/imdb/embed</t>
  </si>
  <si>
    <t>A toy factory worker, mentally scarred as a child upon learning Santa Claus is not real, suffers a nervous breakdown after being belittled at work, and embarks on a Yuletide killing spree.</t>
  </si>
  <si>
    <t>https://m.media-amazon.com/images/M/MV5BMzVjNmNiM2ItMWE0Yy00ODEzLTg5OTQtZDIyY2QwOWNiYzc4XkEyXkFqcGc@._V1_Ratio0.6762_AL_.jpg</t>
  </si>
  <si>
    <t>A bored New Jersey suburban housewife's fascination with a free-spirited woman she has read about in the personal columns leads to her being mistaken for the woman herself.</t>
  </si>
  <si>
    <t>https://m.media-amazon.com/images/M/MV5BYjNjODA0YmEtNmQ1Yy00OTZjLWE0MmUtMTYzY2ZmZGViNzQ3XkEyXkFqcGc@._V1_Ratio0.6762_AL_.jpg</t>
  </si>
  <si>
    <t>https://www.imdb.com/video/imdb/vi2882519321/imdb/embed</t>
  </si>
  <si>
    <t>A father and his daughter struggle to survive in deep space where they live in isolation.</t>
  </si>
  <si>
    <t>https://m.media-amazon.com/images/M/MV5BNDRhYjdiMDEtN2UzZC00ZGQyLTk3OTQtMTFkZGQ0YmM5NDk4XkEyXkFqcGc@._V1_Ratio0.6762_AL_.jpg</t>
  </si>
  <si>
    <t>https://www.imdb.com/video/imdb/vi3273243161/imdb/embed</t>
  </si>
  <si>
    <t>The lives of three women intersect in small-town America, where each is imperfectly blazing a trail.</t>
  </si>
  <si>
    <t>https://m.media-amazon.com/images/M/MV5BMjIyOTY0MjcxMV5BMl5BanBnXkFtZTgwODgxMTE5OTE@._V1_Ratio0.6762_AL_.jpg</t>
  </si>
  <si>
    <t>https://www.imdb.com/video/imdb/vi2176628249/imdb/embed</t>
  </si>
  <si>
    <t>In the summer of 1962, a new kid in town is taken under the wing of a young baseball prodigy and his rowdy team, resulting in many adventures.</t>
  </si>
  <si>
    <t>https://m.media-amazon.com/images/M/MV5BNTc5YzE5OTAtMmY3YS00ODk4LTgzODItZGEzNmMxMDhhNWUwXkEyXkFqcGc@._V1_Ratio0.6762_AL_.jpg</t>
  </si>
  <si>
    <t>https://www.imdb.com/video/imdb/vi2247295257/imdb/embed</t>
  </si>
  <si>
    <t>An egotistical saxophonist and a young lounge singer meet on VJ Day and embark upon a strained and rocky romance, even as their careers begin a long, uphill climb.</t>
  </si>
  <si>
    <t>https://m.media-amazon.com/images/M/MV5BODk2NmU3ZDEtMzMxNy00ZmQwLWE3NzQtOTljMDM4OWRjYmIxXkEyXkFqcGc@._V1_Ratio0.6762_AL_.jpg</t>
  </si>
  <si>
    <t>https://www.imdb.com/video/imdb/vi1521664281/imdb/embed</t>
  </si>
  <si>
    <t>Settlers traveling through the Oregon desert in 1845 find themselves stranded in harsh conditions.</t>
  </si>
  <si>
    <t>https://m.media-amazon.com/images/M/MV5BMTM0MzQzMjUxM15BMl5BanBnXkFtZTcwNzgyNjg0NA@@._V1_Ratio0.6833_AL_.jpg</t>
  </si>
  <si>
    <t>https://www.imdb.com/video/imdb/vi3293026841/imdb/embed</t>
  </si>
  <si>
    <t>Satirical interpretations of world events and curious human behavior.</t>
  </si>
  <si>
    <t>https://m.media-amazon.com/images/M/MV5BYTcxNjlmYmItZWYyMi00NDY1LWI2NGQtNGQ4Njc0MWM0YjY4XkEyXkFqcGc@._V1_Ratio0.7544_AL_.jpg</t>
  </si>
  <si>
    <t>https://www.imdb.com/video/imdb/vi3656450329/imdb/embed</t>
  </si>
  <si>
    <t>A New England sea captain in the 1880s arrives at his fiancÃ©e's sprawling Texas ranch, where he becomes embroiled in a feud between two families over a valuable patch of land.</t>
  </si>
  <si>
    <t>https://m.media-amazon.com/images/M/MV5BNjQ5Y2EwYmMtYWIxNC00MGEwLWFkM2YtYjUwZGQwNjM2Njc2XkEyXkFqcGc@._V1_Ratio0.6762_AL_.jpg</t>
  </si>
  <si>
    <t>https://www.imdb.com/video/imdb/vi3877355033/imdb/embed</t>
  </si>
  <si>
    <t>After a bitter divorce, an actor disguises himself as a female housekeeper to spend time with his children held in custody by his former wife.</t>
  </si>
  <si>
    <t>https://m.media-amazon.com/images/M/MV5BY2E2MDc5ZGEtOTNlZS00Mjg4LThlNzUtMDY2Zjc4ZTViNWY0XkEyXkFqcGc@._V1_Ratio0.6762_AL_.jpg</t>
  </si>
  <si>
    <t>https://www.imdb.com/video/imdb/vi2747054617/imdb/embed</t>
  </si>
  <si>
    <t>A young man can't accept the girl he likes because of her bitter past.</t>
  </si>
  <si>
    <t>https://m.media-amazon.com/images/M/MV5BMzM4ODNiMDctZTcyNC00NjcxLWI3YWQtMGQ2OGQ3ZjkwNjkwXkEyXkFqcGc@._V1_Ratio0.6762_AL_.jpg</t>
  </si>
  <si>
    <t>Confused post-teenage virgin Bernard Chanticleer moves to New York City, falls for cold-hearted inscrutable go-go dancer Barbara Darling, then finds true love with a loyal lass.</t>
  </si>
  <si>
    <t>https://m.media-amazon.com/images/M/MV5BY2EwYTk2ODAtNGJiMy00NGFhLTkzOWItNDk3ZmI1MTVmYzlmXkEyXkFqcGc@._V1_Ratio0.6762_AL_.jpg</t>
  </si>
  <si>
    <t>During the Cold War, an American lawyer is recruited to defend an arrested Soviet spy in court, and then help the CIA facilitate an exchange of the spy for the Soviet captured American U2 spy plane pilot, Francis Gary Powers.</t>
  </si>
  <si>
    <t>https://m.media-amazon.com/images/M/MV5BMjIxOTI0MjU5NV5BMl5BanBnXkFtZTgwNzM4OTk4NTE@._V1_Ratio0.6762_AL_.jpg</t>
  </si>
  <si>
    <t>https://www.imdb.com/video/imdb/vi303870745/imdb/embed</t>
  </si>
  <si>
    <t>At a Boston hospital, a new surgeon, Dr. Carey, becomes an amateur sleuth to help clear a colleague's name who's been accused of botching an illegal abortion that killed a 15 year old girl; the daughter of the chief surgeon.</t>
  </si>
  <si>
    <t>https://m.media-amazon.com/images/M/MV5BNzNhNjA4YzgtNWY2MS00YjFlLWE1MDItODQ5NDI2ZTNjNjVjXkEyXkFqcGc@._V1_Ratio0.6762_AL_.jpg</t>
  </si>
  <si>
    <t>https://www.imdb.com/video/imdb/https://www.imdb.com/video/vi3158294297//imdb/embed</t>
  </si>
  <si>
    <t>From childhood to adulthood, Tibet's fourteenth Dalai Lama deals with Chinese oppression and other problems.</t>
  </si>
  <si>
    <t>https://m.media-amazon.com/images/M/MV5BZGFjNDFkMTMtYmM0ZS00NmQwLTkzNjUtZWYwYjA0ZWMxMDI1XkEyXkFqcGc@._V1_Ratio0.6762_AL_.jpg</t>
  </si>
  <si>
    <t>https://www.imdb.com/video/imdb/https://www.imdb.com/video/vi1947647769//imdb/embed</t>
  </si>
  <si>
    <t>Traces the journey of a suburban family - led by a well-intentioned but domineering father - as they navigate love, forgiveness, and coming together in the aftermath of a loss.</t>
  </si>
  <si>
    <t>https://m.media-amazon.com/images/M/MV5BNmFlNmQyYzctMzE3Ni00NjRkLWFiYzctYmZjMDllZTdkY2VjXkEyXkFqcGc@._V1_Ratio0.6762_AL_.jpg</t>
  </si>
  <si>
    <t>https://www.imdb.com/video/imdb/https://www.imdb.com/video/vi2062204697//imdb/embed</t>
  </si>
  <si>
    <t>Fast Eddie Felson teaches a cocky but immensely talented protÃ©gÃ© the ropes of pool hustling, which in turn inspires him to make an unlikely comeback.</t>
  </si>
  <si>
    <t>https://m.media-amazon.com/images/M/MV5BMmU5NDMwOTctZTU2NS00ODc4LWJiYTAtYzMzM2JiYmY4OTg2XkEyXkFqcGc@._V1_Ratio0.6762_AL_.jpg</t>
  </si>
  <si>
    <t>https://www.imdb.com/video/imdb/vi4285775385/imdb/embed</t>
  </si>
  <si>
    <t>A broken-down, middle-aged country singer gets a new wife, reaches out to his long-lost daughter, and tries to put his troubled life back together.</t>
  </si>
  <si>
    <t>https://m.media-amazon.com/images/M/MV5BY2FkNDgyN2MtMDQ2YS00NTM1LWFhNDctNGEyMzBiYmI5NDRhXkEyXkFqcGc@._V1_Ratio0.6762_AL_.jpg</t>
  </si>
  <si>
    <t>https://www.imdb.com/video/imdb/https://www.imdb.com/video/vi2250621209//imdb/embed</t>
  </si>
  <si>
    <t>Professor Wilson discovers a lost Akita puppy on his way home. Despite objections from his wife, Hachi endears himself to the family and grows to be Parker's loyal companion. As their bond grows deeper, a beautiful relationship unfolds.</t>
  </si>
  <si>
    <t>https://m.media-amazon.com/images/M/MV5BNTU5NjYyYTgtZGQ3My00MzRhLThjNGYtZmVjN2JjYjhkMjhhXkEyXkFqcGc@._V1_Ratio0.6762_AL_.jpg</t>
  </si>
  <si>
    <t>https://www.imdb.com/video/imdb/vi2296906777/imdb/embed</t>
  </si>
  <si>
    <t>A young woman working at a boys' corrections facility becomes mesmerized by the new female psychologist, but their budding relationship soon takes a sinister turn.</t>
  </si>
  <si>
    <t>https://m.media-amazon.com/images/M/MV5BNGNjMzc3ZWMtODc0MS00MWU3LTkxMDMtMjQ4MjhkZmRmNzMwXkEyXkFqcGc@._V1_Ratio0.6762_AL_.jpg</t>
  </si>
  <si>
    <t>https://www.imdb.com/video/imdb/https://www.imdb.com/video/vi2351417113//imdb/embed</t>
  </si>
  <si>
    <t>A recently-released ex-con and his loyal wife go on the run after a heist goes awry.</t>
  </si>
  <si>
    <t>https://m.media-amazon.com/images/M/MV5BNmM5MzAzYTYtZjA5My00YmM4LTgzMTUtYWVkMWYxN2YzOTk5XkEyXkFqcGc@._V1_Ratio0.6762_AL_.jpg</t>
  </si>
  <si>
    <t>https://www.imdb.com/video/imdb/https://www.imdb.com/video/vi1012710937//imdb/embed</t>
  </si>
  <si>
    <t>In the deep south during the 1930s, three escaped convicts search for hidden treasure while a relentless lawman pursues them.</t>
  </si>
  <si>
    <t>https://m.media-amazon.com/images/M/MV5BMDhmMzZkYzctOTQ4MS00NWEzLWI1YzMtNTllZDhkYjgwOWQ0XkEyXkFqcGc@._V1_Ratio0.6762_AL_.jpg</t>
  </si>
  <si>
    <t>https://www.imdb.com/video/imdb/vi4246453785/imdb/embed</t>
  </si>
  <si>
    <t>In 1933, during the Depression, Shack the brutal conductor of the number 19 train has a personal vendetta against the best train hopping hobo tramp in the Northwest, A No. 1.</t>
  </si>
  <si>
    <t>https://m.media-amazon.com/images/M/MV5BZTJmMGUxNTUtM2U2Mi00ZTYzLTg2MjAtY2I5OTQ2NDdkYTFkXkEyXkFqcGc@._V1_Ratio0.6762_AL_.jpg</t>
  </si>
  <si>
    <t>https://www.imdb.com/video/imdb/https://www.imdb.com/video/vi4090807065//imdb/embed</t>
  </si>
  <si>
    <t>Theatrical film of Persuasion with Ciaran Hinds &amp; Amanda Root. Directed by Roger Michell.</t>
  </si>
  <si>
    <t>https://m.media-amazon.com/images/M/MV5BOGM1Mjk1Y2EtMDBiMy00MDAxLWI0NmEtNzExYjM4NDVmZDZjXkEyXkFqcGc@._V1_Ratio0.6762_AL_.jpg</t>
  </si>
  <si>
    <t>https://www.imdb.com/video/imdb/vi1018102041/imdb/embed</t>
  </si>
  <si>
    <t>Mercenaries seize control of a remote resort hotel during a wedding and it's up to the best man, the groom and their drunken best friend to stop the terrorists and save the hostages.</t>
  </si>
  <si>
    <t>https://m.media-amazon.com/images/M/MV5BM2EwYjdiYmEtOTRjYy00NmRmLWI5MzQtODQ5YThlMmIwOTBjXkEyXkFqcGc@._V1_Ratio0.6762_AL_.jpg</t>
  </si>
  <si>
    <t>https://www.imdb.com/video/imdb/https://www.imdb.com/video/vi1060619289//imdb/embed</t>
  </si>
  <si>
    <t>Walter Gibson is a university freshman going through a dry spell. His old buddy arranges a "sure thing" for him in California. Gibson and his classmate Allison then take a long road trip out to Cali, and both foil each other's plans.</t>
  </si>
  <si>
    <t>https://m.media-amazon.com/images/M/MV5BYWNiNjZjNjEtMjhiYy00YzJmLThkNGQtYjQxZmY5Y2Q3Y2EyXkEyXkFqcGc@._V1_Ratio0.6762_AL_.jpg</t>
  </si>
  <si>
    <t>https://www.imdb.com/video/imdb/https://www.imdb.com/video/vi2962408217//imdb/embed</t>
  </si>
  <si>
    <t>Max Walker, an officer for a security agency that regulates time travel, must fend for his life against a shady politician who's intent on changing the past to control the future.</t>
  </si>
  <si>
    <t>https://m.media-amazon.com/images/M/MV5BMDdkOWRjYzktYTA3Ny00YWFkLWFkYTItNTE5ZDk2MDQxMjI3XkEyXkFqcGc@._V1_Ratio0.6762_AL_.jpg</t>
  </si>
  <si>
    <t>https://www.imdb.com/video/imdb/vi2515992857/imdb/embed</t>
  </si>
  <si>
    <t>Where the Red Fern Grows is the heartwarming and adventurous tale for all ages about a young boy and his quest for his own red-bone hound hunting dogs.</t>
  </si>
  <si>
    <t>https://m.media-amazon.com/images/M/MV5BYTgwOTYyMGUtYzZjMy00OTA0LWFjODEtMzI0ODFkNDFjOTc2XkEyXkFqcGc@._V1_Ratio0.7117_AL_.jpg</t>
  </si>
  <si>
    <t>https://www.imdb.com/video/imdb/vi1491206425/imdb/embed</t>
  </si>
  <si>
    <t>Tromeo, a filmmaker, falls in love with Juliet, the daughter of a former partner who tried to steal his business from him.</t>
  </si>
  <si>
    <t>https://m.media-amazon.com/images/M/MV5BY2E2M2RiZDQtNGE0MC00YmFjLTgyMGItNmQwYWY4MTIxM2NiXkEyXkFqcGc@._V1_Ratio0.6904_AL_.jpg</t>
  </si>
  <si>
    <t>A handsome sailor is drawn into a vortex of sibling rivalry, murder, and explosive sexuality.</t>
  </si>
  <si>
    <t>https://m.media-amazon.com/images/M/MV5BN2Y5N2RjNzUtNTRlZC00NWQzLWFjN2EtM2VmMzMxMjZlNmU0XkEyXkFqcGc@._V1_Ratio0.6762_AL_.jpg</t>
  </si>
  <si>
    <t>https://www.imdb.com/video/imdb/https://www.imdb.com/video/vi3778790169//imdb/embed</t>
  </si>
  <si>
    <t>The Wolf Man tries to warn a dimwitted porter that Dracula wants his brain for Frankenstein monster's body.</t>
  </si>
  <si>
    <t>https://m.media-amazon.com/images/M/MV5BODRlNDNmNGYtYTc2OS00NzQ1LTgwYTEtOWQ1YjMxMmE2MWE4XkEyXkFqcGc@._V1_Ratio0.6762_AL_.jpg</t>
  </si>
  <si>
    <t>https://www.imdb.com/video/imdb/vi552845593/imdb/embed</t>
  </si>
  <si>
    <t>A newcomer to a Catholic prep high school falls in with a trio of outcast teenage girls who practice witchcraft, and they all soon conjure up various spells and curses against those who anger them.</t>
  </si>
  <si>
    <t>https://m.media-amazon.com/images/M/MV5BZTU4ZjkwMzctY2RmYy00OWQ5LWJhMDItM2FjZDg3ZTAzMWI1XkEyXkFqcGc@._V1_Ratio0.6762_AL_.jpg</t>
  </si>
  <si>
    <t>https://www.imdb.com/video/imdb/https://www.imdb.com/video/vi76463897//imdb/embed</t>
  </si>
  <si>
    <t>A lonely college freshman's life is turned upside-down by her impetuous, adventurous stepsister-to-be.</t>
  </si>
  <si>
    <t>https://m.media-amazon.com/images/M/MV5BMjEzNzgzNDgzNV5BMl5BanBnXkFtZTgwODcyMjk4NTE@._V1_Ratio0.6762_AL_.jpg</t>
  </si>
  <si>
    <t>https://www.imdb.com/video/imdb/vi154578969/imdb/embed</t>
  </si>
  <si>
    <t>A man crippled by the mundanity of his life experiences something out of the ordinary.</t>
  </si>
  <si>
    <t>https://m.media-amazon.com/images/M/MV5BMTkyMzI2MzQ1N15BMl5BanBnXkFtZTgwNDg0MzQxNzE@._V1_Ratio0.6833_AL_.jpg</t>
  </si>
  <si>
    <t>https://www.imdb.com/video/imdb/https://www.imdb.com/video/vi143831577//imdb/embed</t>
  </si>
  <si>
    <t>As corruption grows in 1950s Los Angeles, three policemen - one strait-laced, one brutal, and one sleazy - investigate a series of murders with their own brand of justice.</t>
  </si>
  <si>
    <t>https://m.media-amazon.com/images/M/MV5BODdiMjY1OGYtNDk0NC00NGQ1LWI4MDItOTJhMTM0YjE1YTAzXkEyXkFqcGc@._V1_Ratio0.6833_AL_.jpg</t>
  </si>
  <si>
    <t>https://www.imdb.com/video/imdb/vi1124073497/imdb/embed</t>
  </si>
  <si>
    <t>The story of how the novel "Mrs. Dalloway" affects three generations of women, all of whom, in one way or another, have had to deal with suicide in their lives.</t>
  </si>
  <si>
    <t>https://m.media-amazon.com/images/M/MV5BODA0ZWVkZTktZDk3Ny00MTcwLWJhZTYtMTA3N2U2OTBiYzQ3XkEyXkFqcGc@._V1_Ratio0.6762_AL_.jpg</t>
  </si>
  <si>
    <t>https://www.imdb.com/video/imdb/vi1200488729/imdb/embed</t>
  </si>
  <si>
    <t>A matador is wounded by a bull and can no longer kill in the arena. It is just one of the problems of one of the characters that unexpectedly collide in this film.</t>
  </si>
  <si>
    <t>https://m.media-amazon.com/images/M/MV5BMmMxNzUyZmUtMDUwZC00MzBhLThjNDktZDNlMThiMDcyNGY4XkEyXkFqcGc@._V1_Ratio0.7046_AL_.jpg</t>
  </si>
  <si>
    <t>An industrialist invites some experts to visit his theme park of cloned dinosaurs. After a power failure, the creatures run loose, putting everyone's lives, including his grandchildren's, in danger.</t>
  </si>
  <si>
    <t>https://m.media-amazon.com/images/M/MV5BMjM2MDgxMDg0Nl5BMl5BanBnXkFtZTgwNTM2OTM5NDE@._V1_Ratio0.6762_AL_.jpg</t>
  </si>
  <si>
    <t>https://www.imdb.com/video/imdb/vi177055257/imdb/embed</t>
  </si>
  <si>
    <t>A rescue crew is tasked with investigating the mysterious reappearance of a spaceship that had been lost for seven years.</t>
  </si>
  <si>
    <t>https://m.media-amazon.com/images/M/MV5BM2M4ZTI2MjMtYjVlNy00Y2E3LTgzM2EtNDA0NTUzZmQxZjY3XkEyXkFqcGc@._V1_Ratio0.6762_AL_.jpg</t>
  </si>
  <si>
    <t>https://www.imdb.com/video/imdb/vi1179583001/imdb/embed</t>
  </si>
  <si>
    <t>A Florida police chief must solve a vicious double homicide before he himself falls under suspicion.</t>
  </si>
  <si>
    <t>https://m.media-amazon.com/images/M/MV5BMjAxMTMzNTI5Ml5BMl5BanBnXkFtZTcwNDAwMTQ2NA@@._V1_Ratio0.6762_AL_.jpg</t>
  </si>
  <si>
    <t>https://www.imdb.com/video/imdb/https://www.imdb.com/video/vi1300280857//imdb/embed</t>
  </si>
  <si>
    <t>On the way to the biggest race of his life, a hotshot rookie race car gets stranded in a rundown town and learns that winning isn't everything in life.</t>
  </si>
  <si>
    <t>https://m.media-amazon.com/images/M/MV5BMTg5NzY0MzA2MV5BMl5BanBnXkFtZTYwNDc3NTc2._V1_Ratio0.6762_AL_.jpg</t>
  </si>
  <si>
    <t>https://www.imdb.com/video/imdb/vi365149977/imdb/embed</t>
  </si>
  <si>
    <t>Teenager Nancy Thompson must uncover the dark truth concealed by her parents after she and her friends become targets of the spirit of a serial killer with a bladed glove in their dreams, in which if they die, it kills them in real life.</t>
  </si>
  <si>
    <t>https://m.media-amazon.com/images/M/MV5BNTZmN2VlMWMtMTdlMi00NDBhLWIyODMtODEwMzM0ODMwMWYwXkEyXkFqcGc@._V1_Ratio0.6762_AL_.jpg</t>
  </si>
  <si>
    <t>https://www.imdb.com/video/imdb/vi922076441/imdb/embed</t>
  </si>
  <si>
    <t>In the distant future, mankind has forsaken global wars for battles of single combat. The world has been divided into two opposing super powers, with each side represented by trained champions.</t>
  </si>
  <si>
    <t>https://m.media-amazon.com/images/M/MV5BMDE3ZWYzYjAtZGM3NC00ZDFjLWJhNGItYTExZmVkMTliOTBkXkEyXkFqcGc@._V1_Ratio0.6762_AL_.jpg</t>
  </si>
  <si>
    <t>https://www.imdb.com/video/imdb/vi3583967513/imdb/embed</t>
  </si>
  <si>
    <t>NASA must devise a strategy to return Apollo 13 to Earth safely after the spacecraft undergoes massive internal damage putting the lives of the three astronauts on board in jeopardy.</t>
  </si>
  <si>
    <t>https://m.media-amazon.com/images/M/MV5BMGZmNGY1OTAtNjFkYS00MjcyLWFlZjUtYzEyMDllZGZhMzM3XkEyXkFqcGc@._V1_Ratio0.6762_AL_.jpg</t>
  </si>
  <si>
    <t>https://www.imdb.com/video/imdb/https://www.imdb.com/video/vi1605828889//imdb/embed</t>
  </si>
  <si>
    <t>Jackie Cogan is an enforcer hired to restore order after three dumb guys rob a Mob protected card game, causing the local criminal economy to collapse.</t>
  </si>
  <si>
    <t>https://m.media-amazon.com/images/M/MV5BODk3MDg2NDk5M15BMl5BanBnXkFtZTcwMjcxMjMzOA@@._V1_Ratio0.6833_AL_.jpg</t>
  </si>
  <si>
    <t>https://www.imdb.com/video/imdb/https://www.imdb.com/video/vi2348721433//imdb/embed</t>
  </si>
  <si>
    <t>After his son is captured in the Great Barrier Reef and taken to Sydney, a timid clownfish sets out on a journey to bring him home.</t>
  </si>
  <si>
    <t>https://m.media-amazon.com/images/M/MV5BMTc5NjExNTA5OV5BMl5BanBnXkFtZTYwMTQ0ODY2._V1_Ratio0.6762_AL_.jpg</t>
  </si>
  <si>
    <t>https://www.imdb.com/video/imdb/vi2687214105/imdb/embed</t>
  </si>
  <si>
    <t>A newspaper editor uses every trick in the book to keep his ace reporter ex-wife from quitting and remarrying, using an exclusive interview with a death row convict as an enticement to buy himself some time to win her back.</t>
  </si>
  <si>
    <t>https://m.media-amazon.com/images/M/MV5BMzRhMTQ1ZjEtYzM2MC00OThiLTk3NTEtNGRhNzcwNGM2YWQ4XkEyXkFqcGc@._V1_Ratio0.6762_AL_.jpg</t>
  </si>
  <si>
    <t>https://www.imdb.com/video/imdb/vi4108846105/imdb/embed</t>
  </si>
  <si>
    <t>A divorced woman and her diabetic daughter take refuge in their newly-purchased house's safe room when three men break-in, searching for a missing fortune.</t>
  </si>
  <si>
    <t>https://m.media-amazon.com/images/M/MV5BODU0ZGM0MjctM2YxYy00OWY1LTk2N2YtNWE4ZWQ2ODQwMTI5XkEyXkFqcGc@._V1_Ratio0.6762_AL_.jpg</t>
  </si>
  <si>
    <t>https://www.imdb.com/video/imdb/vi2896101657/imdb/embed</t>
  </si>
  <si>
    <t>Searching for a missing student, two private investigators break into his house and find a collection of VHS tapes. Viewing the horrific contents of each cassette, they realize there may be dark motives behind the student's disappearance.</t>
  </si>
  <si>
    <t>https://m.media-amazon.com/images/M/MV5BODg4OTMxNDAxMV5BMl5BanBnXkFtZTcwMjM4ODQ0OQ@@._V1_Ratio0.6762_AL_.jpg</t>
  </si>
  <si>
    <t>https://www.imdb.com/video/imdb/https://www.imdb.com/video/vi3899696665//imdb/embed</t>
  </si>
  <si>
    <t>At the discovery of his ability to work miracles, Juvenal becomes a media sensation, but now he's prone to those who want to exploit him.</t>
  </si>
  <si>
    <t>https://m.media-amazon.com/images/M/MV5BNzA1YWViZGUtMmE1OC00ZGNjLWJiZWMtZDMyYTU2OWRjOWFiXkEyXkFqcGc@._V1_Ratio0.6762_AL_.jpg</t>
  </si>
  <si>
    <t>https://www.imdb.com/video/imdb/https://www.imdb.com/video/vi3726951193//imdb/embed</t>
  </si>
  <si>
    <t>Broke small-time rancher Dan Evans is hired by the stagecoach line to put big-time captured outlaw leader Ben Wade on the 3:10 train to Yuma but Wade's gang tries to free him.</t>
  </si>
  <si>
    <t>https://m.media-amazon.com/images/M/MV5BNjQ2OTJmNDEtOGViNi00ZjY3LTlkZDItOWQ2MzZhZTMwMWM4XkEyXkFqcGc@._V1_Ratio0.6762_AL_.jpg</t>
  </si>
  <si>
    <t>https://www.imdb.com/video/imdb/vi887996697/imdb/embed</t>
  </si>
  <si>
    <t>In the summer of 1987, a college graduate takes a 'nowhere' job at his local amusement park, only to find it's the perfect course to get him prepared for the real world.</t>
  </si>
  <si>
    <t>https://m.media-amazon.com/images/M/MV5BMTI1NTYyMjA2N15BMl5BanBnXkFtZTcwNjU1OTA0Mg@@._V1_Ratio0.6762_AL_.jpg</t>
  </si>
  <si>
    <t>https://www.imdb.com/video/imdb/vi3214934809/imdb/embed</t>
  </si>
  <si>
    <t>After the death of Princess Diana, Queen Elizabeth II struggles with her reaction to a sequence of events nobody could have predicted.</t>
  </si>
  <si>
    <t>https://m.media-amazon.com/images/M/MV5BMTQ3NTMxODg1Ml5BMl5BanBnXkFtZTcwMjEyMjczMQ@@._V1_Ratio0.6762_AL_.jpg</t>
  </si>
  <si>
    <t>https://www.imdb.com/video/imdb/vi2693771289/imdb/embed</t>
  </si>
  <si>
    <t>Miss Jane Marple comes to solve the mystery when a local woman is poisoned, but a visiting movie star seems to have been the intended victim.</t>
  </si>
  <si>
    <t>https://m.media-amazon.com/images/M/MV5BZDRiMjY4NmQtNmQzZi00MzIxLWE2NzEtMGY2YjY1OWY3M2E2XkEyXkFqcGc@._V1_Ratio0.6762_AL_.jpg</t>
  </si>
  <si>
    <t>https://www.imdb.com/video/imdb/https://www.imdb.com/video/vi2775892249//imdb/embed</t>
  </si>
  <si>
    <t>In a near future, a family reckons with questions of love, connection, and loss after their A.I. helper unexpectedly breaks down.</t>
  </si>
  <si>
    <t>https://m.media-amazon.com/images/M/MV5BMWM2MDBkMTQtYWUxNS00NmI3LTg2ZGUtNjI4MzdiM2U1NTYwXkEyXkFqcGc@._V1_Ratio0.6762_AL_.jpg</t>
  </si>
  <si>
    <t>https://www.imdb.com/video/imdb/vi1912783641/imdb/embed</t>
  </si>
  <si>
    <t>Stella is a highly successful, forty-something San Francisco stock broker who is persuaded by her colorful New York girlfriend Delilah to take a well deserved, first-class vacation to Jamaica.</t>
  </si>
  <si>
    <t>https://m.media-amazon.com/images/M/MV5BOTg5Yzk0NjItZTBkZS00NTc4LTgwZGMtYWU3YTYzNjZlYTEwXkEyXkFqcGc@._V1_Ratio0.6762_AL_.jpg</t>
  </si>
  <si>
    <t>https://www.imdb.com/video/imdb/vi464388377/imdb/embed</t>
  </si>
  <si>
    <t>In a small Korean province in 1986, two detectives struggle with the case of multiple young women being found raped and murdered by an unknown culprit.</t>
  </si>
  <si>
    <t>https://m.media-amazon.com/images/M/MV5BYmRjOWE5NmMtYTdkYS00ODFlLWJiMTMtYzE2NDZlZjlkZDQ0XkEyXkFqcGc@._V1_Ratio0.6762_AL_.jpg</t>
  </si>
  <si>
    <t>https://www.imdb.com/video/imdb/https://www.imdb.com/video/vi3468476697//imdb/embed</t>
  </si>
  <si>
    <t>Jigsaw abducts a doctor in order to keep himself alive while he watches his new apprentice put an unlucky citizen named Jeff through a brutal test.</t>
  </si>
  <si>
    <t>https://m.media-amazon.com/images/M/MV5BODQ4YTAwZTItZGFjZi00YjNiLTllYzUtYWY3OWM2OTQzODVkXkEyXkFqcGc@._V1_Ratio0.6762_AL_.jpg</t>
  </si>
  <si>
    <t>https://www.imdb.com/video/imdb/vi3246785049/imdb/embed</t>
  </si>
  <si>
    <t>A burglar holds a knife to Karen's throat while her husband does nothing. The couple ends up befriending the cop that comes. The friendship ends when the cop beats up the culprit. Karen isn't ready to end it. Things get ugly with the cop.</t>
  </si>
  <si>
    <t>https://m.media-amazon.com/images/M/MV5BOGU3NjFiM2YtZDU1My00M2E1LWFhNjEtNWE0ODFiMjEwYmQyXkEyXkFqcGc@._V1_Ratio0.6762_AL_.jpg</t>
  </si>
  <si>
    <t>A banished hero of Rome allies with a sworn enemy to take his revenge on the city.</t>
  </si>
  <si>
    <t>https://m.media-amazon.com/images/M/MV5BMTcyMjAwMjA2N15BMl5BanBnXkFtZTcwOTI0MjA0Ng@@._V1_Ratio0.6762_AL_.jpg</t>
  </si>
  <si>
    <t>https://www.imdb.com/video/imdb/vi2877398553/imdb/embed</t>
  </si>
  <si>
    <t>A laid-back Southern man is sentenced to two years in a rural prison, but refuses to conform.</t>
  </si>
  <si>
    <t>https://m.media-amazon.com/images/M/MV5BYzI1NzBkNmMtOWRmMS00YmY2LTk5MjQtZjAzMmIwZDQ2M2UwXkEyXkFqcGc@._V1_Ratio0.6762_AL_.jpg</t>
  </si>
  <si>
    <t>https://www.imdb.com/video/imdb/vi3936093721/imdb/embed</t>
  </si>
  <si>
    <t>A teenage girl with nothing to lose joins a traveling magazine sales crew, and gets caught up in a whirlwind of hard partying, law bending and young love as she criss-crosses the Midwest with a band of misfits.</t>
  </si>
  <si>
    <t>https://m.media-amazon.com/images/M/MV5BMTk1MDQxNDQzMV5BMl5BanBnXkFtZTgwNDY1MDQ3OTE@._V1_Ratio0.6762_AL_.jpg</t>
  </si>
  <si>
    <t>https://www.imdb.com/video/imdb/vi832944921/imdb/embed</t>
  </si>
  <si>
    <t>Post-apocalyptic surrealist black comedy about the landlord of an apartment building who occasionally prepares a delicacy for his odd tenants.</t>
  </si>
  <si>
    <t>https://m.media-amazon.com/images/M/MV5BMGM3ZjE4ZjMtOGIxNi00ODc3LWI2OGQtY2E5MDlkMjAwZWZjXkEyXkFqcGc@._V1_Ratio0.6904_AL_.jpg</t>
  </si>
  <si>
    <t>https://www.imdb.com/video/imdb/https://www.imdb.com/video/vi3100882457//imdb/embed</t>
  </si>
  <si>
    <t>High schooler Alex Rogan conquers the Starfighter video game, only to find out it was just a test, and is transported to another planet. He has been recruited to join a team of the best starfighters to defend their world from the attack.</t>
  </si>
  <si>
    <t>https://m.media-amazon.com/images/M/MV5BYzQ0ZjJlZjEtOWFjOC00ZThmLWJkY2UtNjNlZGJjMzU4MWVkXkEyXkFqcGc@._V1_Ratio0.6762_AL_.jpg</t>
  </si>
  <si>
    <t>https://www.imdb.com/video/imdb/vi2959457817/imdb/embed</t>
  </si>
  <si>
    <t>Four college girls hold up a restaurant in order to fund their spring break vacation. While partying, drinking, and taking drugs, they are arrested, only to be bailed out by a drug and arms dealer.</t>
  </si>
  <si>
    <t>https://m.media-amazon.com/images/M/MV5BNTk3NjMwMjYtODg3Ny00ZDU2LTgzZDAtNDJjYjlmYjJjNGQ3XkEyXkFqcGc@._V1_Ratio0.6762_AL_.jpg</t>
  </si>
  <si>
    <t>https://www.imdb.com/video/imdb/vi3191842585/imdb/embed</t>
  </si>
  <si>
    <t>Residents of a coastal town learn, with deathly consequences, the secret shared by the two mysterious women who have sought shelter at a rundown hotel.</t>
  </si>
  <si>
    <t>https://m.media-amazon.com/images/M/MV5BMjE5NTMyMjM2OF5BMl5BanBnXkFtZTcwOTUzMjk2Nw@@._V1_Ratio0.6833_AL_.jpg</t>
  </si>
  <si>
    <t>https://www.imdb.com/video/imdb/vi4156991001/imdb/embed</t>
  </si>
  <si>
    <t>A CIA operative hires a team of mercenaries to eliminate a Latin dictator and a renegade CIA agent.</t>
  </si>
  <si>
    <t>https://m.media-amazon.com/images/M/MV5BNTUwODQyNjM0NF5BMl5BanBnXkFtZTcwNDMwMTU1Mw@@._V1_Ratio0.6762_AL_.jpg</t>
  </si>
  <si>
    <t>https://www.imdb.com/video/imdb/vi3501000217/imdb/embed</t>
  </si>
  <si>
    <t>A stage director and his actor wife struggle through a grueling divorce that pushes them to their personal and creative extremes. Noah Baumbach's incisive and compassionate look at a marriage breaking up and a family staying together.</t>
  </si>
  <si>
    <t>https://m.media-amazon.com/images/M/MV5BNmE0OWJlM2MtNzhmMi00YmQyLTlmY2EtZmUzNzBiNGRlN2JkXkEyXkFqcGc@._V1_Ratio0.6762_AL_.jpg</t>
  </si>
  <si>
    <t>https://www.imdb.com/video/imdb/vi2650521369/imdb/embed</t>
  </si>
  <si>
    <t>An ordinary factory worker buys a camera on the occasion of the birth of his child. The authorities order him to make documentaries about the factory's success. But his endeavor to be truthful leads him to opposition against censorship.</t>
  </si>
  <si>
    <t>https://m.media-amazon.com/images/M/MV5BYTBjYjgxYjktY2UzMS00MDEwLTgyZTUtY2U5OWY3ZDBiMWYyXkEyXkFqcGc@._V1_Ratio0.7046_AL_.jpg</t>
  </si>
  <si>
    <t>https://www.imdb.com/video/imdb/vi3289432857/imdb/embed</t>
  </si>
  <si>
    <t>A film account and presentation of the final concert of The Band.</t>
  </si>
  <si>
    <t>https://m.media-amazon.com/images/M/MV5BYWE3MjEzNjgtNzE2OC00ZTQwLWFhYjUtNDQ4ZWJhYTFmMzYzXkEyXkFqcGc@._V1_Ratio0.6762_AL_.jpg</t>
  </si>
  <si>
    <t>https://www.imdb.com/video/imdb/https://www.imdb.com/video/vi698680601//imdb/embed</t>
  </si>
  <si>
    <t>Jenna is a pregnant, unhappily married waitress in the deep south. She meets a newcomer to her town and falls into an unlikely relationship as a last attempt at happiness.</t>
  </si>
  <si>
    <t>https://m.media-amazon.com/images/M/MV5BM2M0ZTNlZDAtMmQ0Zi00NGZjLWE4YzAtZDM3NTcxOTcxZDM0XkEyXkFqcGc@._V1_Ratio0.6762_AL_.jpg</t>
  </si>
  <si>
    <t>https://www.imdb.com/video/imdb/https://www.imdb.com/video/vi2902130969//imdb/embed</t>
  </si>
  <si>
    <t>The abusive and traumatic adoptive upbringing of Christina Crawford at the hands of her mother, screen queen Joan Crawford, is depicted.</t>
  </si>
  <si>
    <t>https://m.media-amazon.com/images/M/MV5BZTFkZjg1N2ItNDQxMS00MTNkLWE0MzgtNTU2MjJkNGI2ZTc0XkEyXkFqcGc@._V1_Ratio0.6762_AL_.jpg</t>
  </si>
  <si>
    <t>https://www.imdb.com/video/imdb/vi50511385/imdb/embed</t>
  </si>
  <si>
    <t>A secret extramarital fling between successful Los Angeles construction magnate Harry Mitchell and his stripper mistress Cini leads to three strangers blackmailing him for a six-figure sum, followed by burglary, theft, and Cini's murder.</t>
  </si>
  <si>
    <t>https://m.media-amazon.com/images/M/MV5BNjgwZmZkYzEtZThjOC00YThmLTgxZDMtNjYyZThiZjEyNWE4XkEyXkFqcGc@._V1_Ratio0.6762_AL_.jpg</t>
  </si>
  <si>
    <t>https://www.imdb.com/video/imdb/vi1769782809/imdb/embed</t>
  </si>
  <si>
    <t>A cocky Harvard graduate transports a load of marijuana from Berkeley to Boston. His girlfriend gets busted with the second load. He and a friend go against a dirty cop and a Cuban gangster to get the load and the girl back.</t>
  </si>
  <si>
    <t>https://m.media-amazon.com/images/M/MV5BNzcyYmY5NDAtNTliNC00NDU1LTg3ZDItMThiZDhjZWZkMzM5XkEyXkFqcGc@._V1_Ratio0.6762_AL_.jpg</t>
  </si>
  <si>
    <t>After witnessing his parents' death, billionaire Bruce Wayne learns the art of fighting to confront injustice. When he returns to Gotham as Batman, he must stop a secret society that intends to destroy the city.</t>
  </si>
  <si>
    <t>https://m.media-amazon.com/images/M/MV5BODIyMDdhNTgtNDlmOC00MjUxLWE2NDItODA5MTdkNzY3ZTdhXkEyXkFqcGc@._V1_Ratio0.6762_AL_.jpg</t>
  </si>
  <si>
    <t>https://www.imdb.com/video/imdb/vi362988313/imdb/embed</t>
  </si>
  <si>
    <t>During the Great Depression, a union leader and a young woman become criminals to exact revenge on the management of a railroad.</t>
  </si>
  <si>
    <t>https://m.media-amazon.com/images/M/MV5BOGQ3NmViYzEtOTIwMS00YmRlLWI0YWQtZTFmZjVlNWI0M2JlXkEyXkFqcGc@._V1_Ratio0.6762_AL_.jpg</t>
  </si>
  <si>
    <t>https://www.imdb.com/video/imdb/vi4036805401/imdb/embed</t>
  </si>
  <si>
    <t>Rocky faces the ultimate challenge from a powerful new contender, and must turn to a former rival to help regain his throne as the undisputed fighting champion.</t>
  </si>
  <si>
    <t>https://m.media-amazon.com/images/M/MV5BNDYzNDQ3Y2MtODc1Zi00ZTBkLWIzZWUtOGY0NGZmYWZhMWQ5XkEyXkFqcGc@._V1_Ratio0.6762_AL_.jpg</t>
  </si>
  <si>
    <t>https://www.imdb.com/video/imdb/vi3464012825/imdb/embed</t>
  </si>
  <si>
    <t>A tight-knit group of New York City street dancers find themselves pitted against the world's best hip hop dancers in a high-stakes showdown.</t>
  </si>
  <si>
    <t>https://m.media-amazon.com/images/M/MV5BMTcxNDU2NTE4Nl5BMl5BanBnXkFtZTcwNzQ1MTEzMw@@._V1_Ratio0.6762_AL_.jpg</t>
  </si>
  <si>
    <t>https://www.imdb.com/video/imdb/vi2734556697/imdb/embed</t>
  </si>
  <si>
    <t>Laurie Strode confronts her long-time foe, Michael Myers, the masked figure who has haunted her since she narrowly escaped his killing spree on Halloween night four decades ago.</t>
  </si>
  <si>
    <t>https://m.media-amazon.com/images/M/MV5BY2FlMzdkZTMtN2MwOS00NjQzLTlkMGYtMTRiYWUxZjM2M2ZiXkEyXkFqcGc@._V1_Ratio0.6762_AL_.jpg</t>
  </si>
  <si>
    <t>https://www.imdb.com/video/imdb/vi615692825/imdb/embed</t>
  </si>
  <si>
    <t>Ron Stallworth, an African American police officer from Colorado Springs, Colorado, successfully infiltrates the local Ku Klux Klan branch aided by a Jewish surrogate who eventually becomes its leader. Based on actual events.</t>
  </si>
  <si>
    <t>https://m.media-amazon.com/images/M/MV5BMjUyOTE1NjI0OF5BMl5BanBnXkFtZTgwMTM4ODQ5NTM@._V1_Ratio0.6762_AL_.jpg</t>
  </si>
  <si>
    <t>https://www.imdb.com/video/imdb/vi2444933657/imdb/embed</t>
  </si>
  <si>
    <t>It is the dawn of World War III. In the western mountains of America, a group of teenagers band together to defend their town, and their country, from invading Soviet forces.</t>
  </si>
  <si>
    <t>https://m.media-amazon.com/images/M/MV5BNDFhN2RlNDItMWZiMS00MzY5LTk1NzMtYzgxYTA4Y2Y2MDljXkEyXkFqcGc@._V1_Ratio0.6762_AL_.jpg</t>
  </si>
  <si>
    <t>https://www.imdb.com/video/imdb/https://www.imdb.com/video/vi1248641561//imdb/embed</t>
  </si>
  <si>
    <t>The story of two mothers who bond in unexpected way after giving birth the same day.</t>
  </si>
  <si>
    <t>https://m.media-amazon.com/images/M/MV5BZTE3MTU4ZjYtZDU3Yi00NTk3LWJkMzAtMTU4ZjY3NGJjZmQ1XkEyXkFqcGc@._V1_Ratio0.6762_AL_.jpg</t>
  </si>
  <si>
    <t>https://www.imdb.com/video/imdb/https://www.imdb.com/video/vi2521546777//imdb/embed</t>
  </si>
  <si>
    <t>The story follows a married couple, apart for a night while the husband takes a business trip with a colleague to whom he's attracted. While he's resisting temptation, his wife encounters her past love.</t>
  </si>
  <si>
    <t>https://m.media-amazon.com/images/M/MV5BNTk1Nzc5OTkwN15BMl5BanBnXkFtZTcwNjEyMTA4NA@@._V1_Ratio0.6762_AL_.jpg</t>
  </si>
  <si>
    <t>https://www.imdb.com/video/imdb/https://www.imdb.com/video/vi1543216409//imdb/embed</t>
  </si>
  <si>
    <t>A musical retelling of Charles Dickens' classic novel about an old bitter miser taken on a journey of self-redemption, courtesy of several mysterious Christmas apparitions.</t>
  </si>
  <si>
    <t>https://m.media-amazon.com/images/M/MV5BNDMxM2M1Y2QtNTVhZi00ODRhLTgxOTItMTBjNDg5ZjIyZTRkXkEyXkFqcGc@._V1_Ratio0.6762_AL_.jpg</t>
  </si>
  <si>
    <t>https://www.imdb.com/video/imdb/https://www.imdb.com/video/vi993378585//imdb/embed</t>
  </si>
  <si>
    <t>With the world on the brink of a nuclear war, Superman takes it upon himself to destroy all nuclear weapons. However, Lex Luthor creates Nuclear Man, a force strong enough to take down Superman.</t>
  </si>
  <si>
    <t>https://m.media-amazon.com/images/M/MV5BZjhkODhlYjEtMDEyZS00YjZmLWJjMDctZGI3MGJiNDEyNTE2XkEyXkFqcGc@._V1_Ratio0.6762_AL_.jpg</t>
  </si>
  <si>
    <t>https://www.imdb.com/video/imdb/https://www.imdb.com/video/vi3337990681//imdb/embed</t>
  </si>
  <si>
    <t>When the University of Perugia is rocked by a string of murders committed with red-and-black scarves, four co-eds retreat to a countryside villa where the killer is closer than they think.</t>
  </si>
  <si>
    <t>https://m.media-amazon.com/images/M/MV5BNGJhNmI0NGUtYjA0NC00M2EzLWEzYzQtOGNlYmI4ZTg4ZTdjXkEyXkFqcGc@._V1_Ratio0.6762_AL_.jpg</t>
  </si>
  <si>
    <t>https://www.imdb.com/video/imdb/https://www.imdb.com/video/vi137692185//imdb/embed</t>
  </si>
  <si>
    <t>A young man finds a back door into a military central computer in which reality is confused with game-playing, possibly starting World War III.</t>
  </si>
  <si>
    <t>https://m.media-amazon.com/images/M/MV5BMmM5MDlmZWUtYTE1Mi00M2JiLTk1NzYtMTg0NTdlMzM2N2RkXkEyXkFqcGc@._V1_Ratio0.6762_AL_.jpg</t>
  </si>
  <si>
    <t>https://www.imdb.com/video/imdb/vi4174365721/imdb/embed</t>
  </si>
  <si>
    <t>Titus returns victorious from war, only to plant the seeds of future turmoil for himself and his family.</t>
  </si>
  <si>
    <t>https://m.media-amazon.com/images/M/MV5BNWUwZTY1ODAtZDY1ZS00YTJmLThkY2UtNDU1NjA4OTcxNThlXkEyXkFqcGc@._V1_Ratio0.6762_AL_.jpg</t>
  </si>
  <si>
    <t>https://www.imdb.com/video/imdb/vi2935423257/imdb/embed</t>
  </si>
  <si>
    <t>A salesclerk at Macy's department store finds herself pregnant after a one-night stand with a musician who does not even remember her.</t>
  </si>
  <si>
    <t>https://m.media-amazon.com/images/M/MV5BZjM0YmU1NzMtNTk4MC00ZDlhLWIxZmUtZmY2ODgxZTdkYmQ0XkEyXkFqcGc@._V1_Ratio0.6762_AL_.jpg</t>
  </si>
  <si>
    <t>A crafty serial killer plays a game of cat-and-mouse with a harried police detective trying to track him down.</t>
  </si>
  <si>
    <t>https://m.media-amazon.com/images/M/MV5BOTBlMjU2MGQtOTk4Zi00MGRmLWFjNzAtNjc5NWRlMjQzODgyXkEyXkFqcGc@._V1_Ratio0.6762_AL_.jpg</t>
  </si>
  <si>
    <t>Portrait of the last year of the life of famous New York drag queen Consuela Cosmetic.</t>
  </si>
  <si>
    <t>https://m.media-amazon.com/images/M/MV5BMmVkOGM2OWItNzAxNS00YTI0LTk1NDctN2ViNTJiMDczNGQxXkEyXkFqcGc@._V1_Ratio2.0641_AL_.jpg</t>
  </si>
  <si>
    <t>In 1980s Naples, young Fabietto pursues his love for football as family tragedy strikes, shaping his uncertain but promising future as a filmmaker.</t>
  </si>
  <si>
    <t>https://m.media-amazon.com/images/M/MV5BNmNlMDAxZDktY2Y5OS00ZmZmLWI0YzktMTRjNGU5ODQzOGE0XkEyXkFqcGc@._V1_Ratio0.6762_AL_.jpg</t>
  </si>
  <si>
    <t>https://www.imdb.com/video/imdb/vi3084960537/imdb/embed</t>
  </si>
  <si>
    <t>When motorcycle rider Johnny Blaze sells his soul to the Devil to save his father's life, he is transformed into the Ghost Rider, the Devil's own bounty hunter, and is sent to hunt down sinners.</t>
  </si>
  <si>
    <t>https://m.media-amazon.com/images/M/MV5BMzIyNDE5ODI1OV5BMl5BanBnXkFtZTcwNTIyNDE0MQ@@._V1_Ratio0.6762_AL_.jpg</t>
  </si>
  <si>
    <t>https://www.imdb.com/video/imdb/vi4188602649/imdb/embed</t>
  </si>
  <si>
    <t>Young sociologist Stanislas Previne is preparing a thesis on criminal women. He meets Camille Bliss in prison to interview her. Camille is accused of murdering her husband Clovis and her lover Arthur She tells Stanislas about her life and her love affairs..</t>
  </si>
  <si>
    <t>https://m.media-amazon.com/images/M/MV5BMmYwMzBmNGQtYjkwYy00Y2VkLTliZGItNmMxMDdhZjYzYzFmXkEyXkFqcGc@._V1_Ratio0.6762_AL_.jpg</t>
  </si>
  <si>
    <t>https://www.imdb.com/video/imdb/vi1224852249/imdb/embed</t>
  </si>
  <si>
    <t>A widow plans to give Christmas festivities a miss, as they bring back too many memories of her late husband.</t>
  </si>
  <si>
    <t>https://m.media-amazon.com/images/M/MV5BN2EyYzg4ZDMtYzAzOC00NzllLWJjYTMtZWIxMGRjZDg3YTU5XkEyXkFqcGc@._V1_Ratio0.6762_AL_.jpg</t>
  </si>
  <si>
    <t>In a time of conflict, a group of unlikely heroes band together on a mission to steal the plans to the Death Star, the Empire's ultimate weapon of destruction.</t>
  </si>
  <si>
    <t>https://m.media-amazon.com/images/M/MV5BMjEwMzMxODIzOV5BMl5BanBnXkFtZTgwNzg3OTAzMDI@._V1_Ratio0.6762_AL_.jpg</t>
  </si>
  <si>
    <t>https://www.imdb.com/video/imdb/vi3070869273/imdb/embed</t>
  </si>
  <si>
    <t>A television actress encounters a variety of eccentric characters after embarking on a journey to discover why her lover abruptly left her.</t>
  </si>
  <si>
    <t>https://m.media-amazon.com/images/M/MV5BNjBjZTg0ODktZDE1OC00Njg3LWJkZGQtYTAwOGQ1OTQ0NDg3XkEyXkFqcGc@._V1_Ratio0.6762_AL_.jpg</t>
  </si>
  <si>
    <t>https://www.imdb.com/video/imdb/https://www.imdb.com/video/vi503760153//imdb/embed</t>
  </si>
  <si>
    <t>A look into the Los Angeles punk rock scene, that was largely ignored by the rock music press of the time.</t>
  </si>
  <si>
    <t>https://m.media-amazon.com/images/M/MV5BMTkzOTg3MzUxMl5BMl5BanBnXkFtZTcwMDg1OTM2MQ@@._V1_Ratio0.6762_AL_.jpg</t>
  </si>
  <si>
    <t>https://www.imdb.com/video/imdb/vi673497881/imdb/embed</t>
  </si>
  <si>
    <t>A woman starts exhibiting increasingly disturbing behavior after asking her husband for a divorce. Suspicions of infidelity soon give way to something much more sinister.</t>
  </si>
  <si>
    <t>https://m.media-amazon.com/images/M/MV5BMTAzNjczNmItMGJkMS00YzVhLTg4NzEtOGQyYWUzNDA0ZmNlXkEyXkFqcGc@._V1_Ratio0.6762_AL_.jpg</t>
  </si>
  <si>
    <t>https://www.imdb.com/video/imdb/https://www.imdb.com/video/vi3084305689//imdb/embed</t>
  </si>
  <si>
    <t>During Prohibition, Treasury agent Eliot Ness sets out to stop ruthless Chicago gangster Al Capone, and assembles a small, incorruptible team to help him.</t>
  </si>
  <si>
    <t>https://m.media-amazon.com/images/M/MV5BYjVlNTk3NGYtOWE0OC00MDI4LThlZWItZGMwMTdmYzcwM2Y5XkEyXkFqcGc@._V1_Ratio0.6762_AL_.jpg</t>
  </si>
  <si>
    <t>https://www.imdb.com/video/imdb/https://www.imdb.com/video/vi1450115097//imdb/embed</t>
  </si>
  <si>
    <t>After a massive thunderstorm, an eerie, unwavering fog descends upon a Maine community. Locals seek refuge in a grocery store from the monstrous creatures now roaming the countryside killing everyone they encounter.</t>
  </si>
  <si>
    <t>https://m.media-amazon.com/images/M/MV5BMTU2NjQyNDY1Ml5BMl5BanBnXkFtZTcwMTk1MDU1MQ@@._V1_Ratio0.6833_AL_.jpg</t>
  </si>
  <si>
    <t>https://www.imdb.com/video/imdb/vi2729509145/imdb/embed</t>
  </si>
  <si>
    <t>Michael O'Donoghue's parody of A Dog's Life (1962) showcases curious performers, strange musicians, celebrity mutations and unusual short films, including Electrocuting an Elephant (1903).</t>
  </si>
  <si>
    <t>https://m.media-amazon.com/images/M/MV5BYTJiMTYwNmYtN2U5MS00YmVhLWEwMzUtYjhkNDgyYWY0MWNiXkEyXkFqcGc@._V1_Ratio0.6762_AL_.jpg</t>
  </si>
  <si>
    <t>https://www.imdb.com/video/imdb/vi1896591641/imdb/embed</t>
  </si>
  <si>
    <t>Laurie Strode struggles to come to terms with her brother Michael's deadly return to Haddonfield, Illinois; meanwhile, Michael prepares for another reunion with his sister.</t>
  </si>
  <si>
    <t>https://m.media-amazon.com/images/M/MV5BMjE2OTEzODI0NF5BMl5BanBnXkFtZTcwMTE4MTY2Mg@@._V1_Ratio0.6762_AL_.jpg</t>
  </si>
  <si>
    <t>https://www.imdb.com/video/imdb/vi2514879001/imdb/embed</t>
  </si>
  <si>
    <t>A hard-nosed cop reluctantly teams up with a wise-cracking criminal temporarily paroled to him in order to track down a killer.</t>
  </si>
  <si>
    <t>https://m.media-amazon.com/images/M/MV5BZGQwMzQ1NjItMWU0YS00ZDc0LThlYzUtMDgzOTIzN2QwZTJmXkEyXkFqcGc@._V1_Ratio0.6833_AL_.jpg</t>
  </si>
  <si>
    <t>https://www.imdb.com/video/imdb/vi184663577/imdb/embed</t>
  </si>
  <si>
    <t>A miserable conman and his partner pose as Santa and his Little Helper to rob department stores on Christmas Eve. But they run into problems when the conman befriends a troubled kid.</t>
  </si>
  <si>
    <t>https://m.media-amazon.com/images/M/MV5BMjA4Njg1MDcwN15BMl5BanBnXkFtZTYwMzAxNjM3._V1_Ratio0.6762_AL_.jpg</t>
  </si>
  <si>
    <t>https://www.imdb.com/video/imdb/vi3375209497/imdb/embed</t>
  </si>
  <si>
    <t>A bookish CIA researcher in Manhattan finds all his co-workers dead, and must outwit those responsible until he figures out who he can really trust.</t>
  </si>
  <si>
    <t>https://m.media-amazon.com/images/M/MV5BYjQ1NjlkZTMtNTkyZS00YmY3LWJmMzctMTgxNmE4NTFkNDViXkEyXkFqcGc@._V1_Ratio0.6762_AL_.jpg</t>
  </si>
  <si>
    <t>https://www.imdb.com/video/imdb/vi721796633/imdb/embed</t>
  </si>
  <si>
    <t>An eight-year-old troublemaker, mistakenly left home alone, must defend his home against a pair of burglars on Christmas Eve.</t>
  </si>
  <si>
    <t>https://m.media-amazon.com/images/M/MV5BNzNmNmQ2ZDEtMTc1MS00NjNiLThlMGUtZmQxNTg1Nzg5NWMzXkEyXkFqcGc@._V1_Ratio0.6762_AL_.jpg</t>
  </si>
  <si>
    <t>https://www.imdb.com/video/imdb/vi490651929/imdb/embed</t>
  </si>
  <si>
    <t>With an aspiration to become a journalist, Andy, a smart but sensible young graduate, travels to New York. She starts working as an assistant to one of the city's biggest high fashion magazine editors, the cynical Miranda Priestly.</t>
  </si>
  <si>
    <t>https://m.media-amazon.com/images/M/MV5BOWM3NTI3YWEtYjJmMy00M2U5LWI1NzEtZWM3ZDY2ZWNjOGRiXkEyXkFqcGc@._V1_Ratio0.6762_AL_.jpg</t>
  </si>
  <si>
    <t>https://www.imdb.com/video/imdb/vi1425080601/imdb/embed</t>
  </si>
  <si>
    <t>Nicole Larsen is detested by her countrymen because they suspect she is collaborating with the occupying Germans. In reality she is working for the Norwegian underground, risking her life passing secrets to the resistance fighters.</t>
  </si>
  <si>
    <t>https://m.media-amazon.com/images/M/MV5BNmMwY2I1NDEtNmEzMC00OWFmLTgxZWEtODFkYjBhMzczMTk4XkEyXkFqcGc@._V1_Ratio0.6762_AL_.jpg</t>
  </si>
  <si>
    <t>A transgender teenage girl on summer vacation in Los Angeles fights to survive after she falls in with four queer feminist vampires, who try to rid the city's streets of predatory men.</t>
  </si>
  <si>
    <t>https://m.media-amazon.com/images/M/MV5BNjg1NGY5NjItYTU3My00NzdkLWFkOGQtNDFkNzc4NGVkMDIwXkEyXkFqcGc@._V1_Ratio0.8043_AL_.jpg</t>
  </si>
  <si>
    <t>https://www.imdb.com/video/imdb/vi479380249/imdb/embed</t>
  </si>
  <si>
    <t>A pair of teenage girls in rural Pennsylvania travel to New York City to seek out medical help after an unintended pregnancy.</t>
  </si>
  <si>
    <t>https://m.media-amazon.com/images/M/MV5BMjI4ZDA4NDgtNDlkNS00MDEzLWEzNTMtZDJjMGRkNzg3MjE4XkEyXkFqcGc@._V1_Ratio0.6762_AL_.jpg</t>
  </si>
  <si>
    <t>https://www.imdb.com/video/imdb/https://www.imdb.com/video/vi379698713//imdb/embed</t>
  </si>
  <si>
    <t>Will, who attends single parent meetings to woo women, meets Marcus, a troubled 12-year-old boy. As they become friends, Will learns to be responsible while he helps Marcus with his studies.</t>
  </si>
  <si>
    <t>https://m.media-amazon.com/images/M/MV5BMTQ2Mzg4MDAzNV5BMl5BanBnXkFtZTgwMjcxNTYxMTE@._V1_Ratio0.6762_AL_.jpg</t>
  </si>
  <si>
    <t>https://www.imdb.com/video/imdb/vi868599065/imdb/embed</t>
  </si>
  <si>
    <t>A journalist uncovers an underground group who can bring back the dead and slowly becomes drawn into their world.</t>
  </si>
  <si>
    <t>https://m.media-amazon.com/images/M/MV5BYzBiZDU3MWEtODM2Yy00MDQxLTkxNjMtNWI0YWRkNGNiNDU1XkEyXkFqcGc@._V1_Ratio0.6762_AL_.jpg</t>
  </si>
  <si>
    <t>https://www.imdb.com/video/imdb/vi1173331481/imdb/embed</t>
  </si>
  <si>
    <t>A documentary about the infamous Amarcord Dungeon in Tokyo, a secret underground location where women make the rules.</t>
  </si>
  <si>
    <t>https://m.media-amazon.com/images/M/MV5BNmM4NWRmMWMtNWY4Yi00NzBmLTkzOWItYjNmODg1MjZmYjQ0XkEyXkFqcGc@._V1_Ratio0.8043_AL_.jpg</t>
  </si>
  <si>
    <t>Two men awaken to find themselves on the opposite sides of a dead body, each with specific instructions to kill the other or face consequences. These two are the latest victims of the Jigsaw Killer.</t>
  </si>
  <si>
    <t>https://m.media-amazon.com/images/M/MV5BZTE5MzFlMTktMzBkOC00ZjMxLThmOTAtOGU3ZGEwZGRlNDdjXkEyXkFqcGc@._V1_Ratio0.6762_AL_.jpg</t>
  </si>
  <si>
    <t>https://www.imdb.com/video/imdb/vi8957721/imdb/embed</t>
  </si>
  <si>
    <t>Twenty years after their notorious tabloid romance gripped the nation, a married couple buckles under pressure when an actress arrives to do research for a film about their past.</t>
  </si>
  <si>
    <t>https://m.media-amazon.com/images/M/MV5BMjA0ODViOWUtYzFjYy00ZDZlLWFlMmMtMjU2NzFmNWNlZmFhXkEyXkFqcGc@._V1_Ratio0.8043_AL_.jpg</t>
  </si>
  <si>
    <t>https://www.imdb.com/video/imdb/https://www.imdb.com/video/vi752207641//imdb/embed</t>
  </si>
  <si>
    <t>Two influencers find themselves on a luxury cruise through the Caribbean and South Pacific. But as the mirage of their online personas starts clashing with their real-life ambitions, a battle of wills threatens to tear them apart.</t>
  </si>
  <si>
    <t>https://m.media-amazon.com/images/M/MV5BNDk5ZmM5NTEtYjBlMC00MjE0LTg3Y2YtM2NhM2JiOWZhMWVjXkEyXkFqcGc@._V1_Ratio0.8043_AL_.jpg</t>
  </si>
  <si>
    <t>https://www.imdb.com/video/imdb/vi4198810649/imdb/embed</t>
  </si>
  <si>
    <t>A basketball scout discovers a phenomenal street ball player while in Spain and sees the prospect as his opportunity to get back into the NBA.</t>
  </si>
  <si>
    <t>https://m.media-amazon.com/images/M/MV5BMzA4ODRlMjktMDEyNS00NTg5LWEwYTAtNTExODI1ZDE2ZmYwXkEyXkFqcGc@._V1_Ratio0.6762_AL_.jpg</t>
  </si>
  <si>
    <t>https://www.imdb.com/video/imdb/vi1032176153/imdb/embed</t>
  </si>
  <si>
    <t>An eccentric, if not charming Southern professor and his crew pose as a classical ensemble in order to rob a casino, all under the nose of his unsuspecting but sharp old landlady.</t>
  </si>
  <si>
    <t>https://m.media-amazon.com/images/M/MV5BMTYwNjUxMTYzM15BMl5BanBnXkFtZTYwNjgwMjY3._V1_Ratio0.6762_AL_.jpg</t>
  </si>
  <si>
    <t>https://www.imdb.com/video/imdb/vi2764112153/imdb/embed</t>
  </si>
  <si>
    <t>An F.B.I. Agent goes undercover to catch a gang of surfers who may be bank robbers.</t>
  </si>
  <si>
    <t>https://m.media-amazon.com/images/M/MV5BNTI3YzY3N2MtODI1OC00NmU0LThlMDYtNmFjMGFkNzhhNTRlXkEyXkFqcGc@._V1_Ratio0.6762_AL_.jpg</t>
  </si>
  <si>
    <t>https://www.imdb.com/video/imdb/vi3766485273/imdb/embed</t>
  </si>
  <si>
    <t>Four childhood friends gather together to prepare for the birth of Chrissey's baby. They wonder how the girls they were at 12 years could possibly have become the women they are now.</t>
  </si>
  <si>
    <t>https://m.media-amazon.com/images/M/MV5BZjg1Zjg4NjItNDk1My00ZTEwLWJkZjMtOGZiNmE2OTQ1NTI4XkEyXkFqcGc@._V1_Ratio0.6762_AL_.jpg</t>
  </si>
  <si>
    <t>https://www.imdb.com/video/imdb/vi2326659353/imdb/embed</t>
  </si>
  <si>
    <t>A mysterious man arrives at the offices of an FBI agent and recounts his childhood: how his religious fanatic father received visions telling him to destroy people who were in fact "demons."</t>
  </si>
  <si>
    <t>https://m.media-amazon.com/images/M/MV5BM2MyMWVjNGYtZmRkOC00ZWI4LWI2OWEtYzY3YjNiZjgwNGFkXkEyXkFqcGc@._V1_Ratio0.6762_AL_.jpg</t>
  </si>
  <si>
    <t>A fortune-teller's teasing rumination sends Edmond Burke lurching into New York City's hellish underworld.</t>
  </si>
  <si>
    <t>https://m.media-amazon.com/images/M/MV5BZWQ1NDA1NDgtZTdlMi00NjM1LWI2NjgtMjExOTVlMjU4MGIyXkEyXkFqcGc@._V1_Ratio0.6762_AL_.jpg</t>
  </si>
  <si>
    <t>https://www.imdb.com/video/imdb/vi3987521049/imdb/embed</t>
  </si>
  <si>
    <t>The group of people gather at the house in Copenhagen suburb to break all the limitations and to bring out the "inner idiot" in themselves.</t>
  </si>
  <si>
    <t>https://m.media-amazon.com/images/M/MV5BZDE3MTA1YWYtYjUzNS00OTM2LTg5MTctNjE3MmYyMzEwMmQ5XkEyXkFqcGc@._V1_Ratio0.6762_AL_.jpg</t>
  </si>
  <si>
    <t>https://www.imdb.com/video/imdb/vi2358116633/imdb/embed</t>
  </si>
  <si>
    <t>An anthropologist goes to Haiti to research a drug that makes someone appear dead by suspending all vital signs.</t>
  </si>
  <si>
    <t>https://m.media-amazon.com/images/M/MV5BMDhhMzYyMjQtODUxYS00ZGVhLWFmMTYtOTBiZDljNjkyYTk2XkEyXkFqcGc@._V1_Ratio0.6762_AL_.jpg</t>
  </si>
  <si>
    <t>https://www.imdb.com/video/imdb/https://www.imdb.com/video/vi3782412057//imdb/embed</t>
  </si>
  <si>
    <t>After a famous author is rescued from a car crash by a fan of his novels, he comes to realize that the care he is receiving is only the beginning of a nightmare of captivity and abuse.</t>
  </si>
  <si>
    <t>https://m.media-amazon.com/images/M/MV5BNzY0ODQ3MTMxN15BMl5BanBnXkFtZTgwMDkwNTg4NjE@._V1_Ratio0.6762_AL_.jpg</t>
  </si>
  <si>
    <t>https://www.imdb.com/video/imdb/vi3263805977/imdb/embed</t>
  </si>
  <si>
    <t>An aging Japanese industrialist becomes so fearful of nuclear war that it begins to take a toll on his life and family.</t>
  </si>
  <si>
    <t>https://m.media-amazon.com/images/M/MV5BNDgwNzk0NjItYzUyNS00ODI2LWFhM2MtZTRhOGQ3YjAyM2Q1XkEyXkFqcGc@._V1_Ratio0.7117_AL_.jpg</t>
  </si>
  <si>
    <t>When Woody is stolen by a toy collector, Buzz and his friends set out on a rescue mission to save Woody before he becomes a museum toy property with his roundup gang Jessie, Prospector, and Bullseye.</t>
  </si>
  <si>
    <t>https://m.media-amazon.com/images/M/MV5BNzVmODlhMDEtY2YxZi00OTVjLTlkNTktN2Q2OTRlM2I4M2FhXkEyXkFqcGc@._V1_Ratio0.6762_AL_.jpg</t>
  </si>
  <si>
    <t>https://www.imdb.com/video/imdb/https://www.imdb.com/video/vi1399244313//imdb/embed</t>
  </si>
  <si>
    <t>An emotionally distant writer of travel guides must carry on with his life after his son is killed and his marriage crumbles.</t>
  </si>
  <si>
    <t>https://m.media-amazon.com/images/M/MV5BMzRiYzY2NGEtZTdmNi00MjRjLTljYzUtZDc0NDJhOTU0ZjUyXkEyXkFqcGc@._V1_Ratio0.6762_AL_.jpg</t>
  </si>
  <si>
    <t>https://www.imdb.com/video/imdb/vi1385038105/imdb/embed</t>
  </si>
  <si>
    <t>In 1880, a motley group of passengers takes the stagecoach from Tonto, Arizona to Lordsburg, New Mexico via dangerous Apache territory.</t>
  </si>
  <si>
    <t>https://m.media-amazon.com/images/M/MV5BNmIwYjhhYWYtMzUwNC00ZjFjLWFhYmYtNGVmYmJhMDY1OTdmXkEyXkFqcGc@._V1_Ratio0.6762_AL_.jpg</t>
  </si>
  <si>
    <t>The parents of both the shooter and one of the victims of a school shooting tragedy agree to meet and talk in an attempt to move forward.</t>
  </si>
  <si>
    <t>https://m.media-amazon.com/images/M/MV5BNDFiMDJmZTAtYzNkMi00NjRhLTg2ZjUtYjgxNWI3MmMzODQ0XkEyXkFqcGc@._V1_Ratio0.6762_AL_.jpg</t>
  </si>
  <si>
    <t>https://www.imdb.com/video/imdb/vi2253045785/imdb/embed</t>
  </si>
  <si>
    <t>A young novice is sent by her convent in 1930s Austria to become a governess to the seven children of a widowed naval officer.</t>
  </si>
  <si>
    <t>https://m.media-amazon.com/images/M/MV5BYWJhYmU4MjQtZDJhYi00ZGVjLTlkNTEtNzkzNGVjOWQ3MjcwXkEyXkFqcGc@._V1_Ratio0.6762_AL_.jpg</t>
  </si>
  <si>
    <t>https://www.imdb.com/video/imdb/vi1567600153/imdb/embed</t>
  </si>
  <si>
    <t>An angel on Earth, a doctor unable to believe, a patient with a secret, a love story made in Heaven.</t>
  </si>
  <si>
    <t>https://m.media-amazon.com/images/M/MV5BODYwMzM3ODEtZWZjOS00NWZhLWE2MWUtMDFlMWNiNGEwOWNlXkEyXkFqcGc@._V1_Ratio0.6762_AL_.jpg</t>
  </si>
  <si>
    <t>In 1972 London - a century after his final battle with Professor Van Helsing - Count Dracula is resurrected by occultist Johnny Alucard, and goes after his archenemy's descendants.</t>
  </si>
  <si>
    <t>https://m.media-amazon.com/images/M/MV5BMjliYTRmODAtOGYzOS00ZWE5LWJkZTgtZTdlYzJmNTc0YmRhXkEyXkFqcGc@._V1_Ratio0.6762_AL_.jpg</t>
  </si>
  <si>
    <t>https://www.imdb.com/video/imdb/https://www.imdb.com/video/vi61980185//imdb/embed</t>
  </si>
  <si>
    <t>A cyborg, identical to the one who failed to kill Sarah Connor, must now protect her ten year old son John from an even more advanced and powerful cyborg.</t>
  </si>
  <si>
    <t>https://m.media-amazon.com/images/M/MV5BNGMyMGNkMDUtMjc2Ni00NWFlLTgyODEtZTY2MzBiZTg0OWZiXkEyXkFqcGc@._V1_Ratio0.6762_AL_.jpg</t>
  </si>
  <si>
    <t>https://www.imdb.com/video/imdb/vi2748889369/imdb/embed</t>
  </si>
  <si>
    <t>A Victorian scientist tests a serum that transforms him into a lascivious murderess.</t>
  </si>
  <si>
    <t>https://m.media-amazon.com/images/M/MV5BNDI2MjZmM2UtNTQyMy00MTg5LWE3NTYtNGEwNzAzOGJjMTc3XkEyXkFqcGc@._V1_Ratio0.6762_AL_.jpg</t>
  </si>
  <si>
    <t>https://www.imdb.com/video/imdb/https://www.imdb.com/video/vi4159112217//imdb/embed</t>
  </si>
  <si>
    <t>A psychological thriller based on the novel by Agatha Christie. Ten strangers are forced to come face to face with their dark pasts after receiving invitation to an isolated island off the coast of England.</t>
  </si>
  <si>
    <t>https://m.media-amazon.com/images/M/MV5BYTkzYTA2YzItNjY1OC00NGYyLWJkOTAtMDExNWZhNmZhNDEyXkEyXkFqcGc@._V1_Ratio0.6762_AL_.jpg</t>
  </si>
  <si>
    <t>Jason Voorhees stalks a group of friends who have just arrived to spend the weekend at a cabin near Crystal Lake.</t>
  </si>
  <si>
    <t>https://m.media-amazon.com/images/M/MV5BYzdkOWZiY2UtNjk0Zi00M2M4LWFjMjAtNGI4YmMzMTgyZTRmXkEyXkFqcGc@._V1_Ratio0.6762_AL_.jpg</t>
  </si>
  <si>
    <t>https://www.imdb.com/video/imdb/vi3347167769/imdb/embed</t>
  </si>
  <si>
    <t>Anna, Elsa, Kristoff, Olaf and Sven leave Arendelle to travel to an ancient, autumn-bound forest of an enchanted land. They set out to find the origin of Elsa's powers in order to save their kingdom.</t>
  </si>
  <si>
    <t>https://m.media-amazon.com/images/M/MV5BZTE1YjlmZjctNjIwNi00NDQ0LTlmMzgtYWZkY2RkZTMwNTdmXkEyXkFqcGc@._V1_Ratio0.6762_AL_.jpg</t>
  </si>
  <si>
    <t>https://www.imdb.com/video/imdb/https://www.imdb.com/video/vi2143993625//imdb/embed</t>
  </si>
  <si>
    <t>Dunson leads a cattle drive, the culmination of over 14 years of work, to its destination in Missouri. But his tyrannical behavior along the way causes a mutiny, led by his adopted son.</t>
  </si>
  <si>
    <t>https://m.media-amazon.com/images/M/MV5BMTM2NDA3NTQ2OF5BMl5BanBnXkFtZTcwODUzNzU2NA@@._V1_Ratio0.6833_AL_.jpg</t>
  </si>
  <si>
    <t>https://www.imdb.com/video/imdb/vi231522841/imdb/embed</t>
  </si>
  <si>
    <t>A little girl lives in a very grown-up world with her mother, who tries to prepare her for it. Her neighbor, the Aviator, introduces the girl to an extraordinary world where anything is possible, the world of the Little Prince.</t>
  </si>
  <si>
    <t>https://m.media-amazon.com/images/M/MV5BNjg0OTM5OTQyNV5BMl5BanBnXkFtZTgwNDg5NDQ0NTE@._V1_Ratio0.7402_AL_.jpg</t>
  </si>
  <si>
    <t>https://www.imdb.com/video/imdb/vi439268377/imdb/embed</t>
  </si>
  <si>
    <t>Charismatic rancher Phil Burbank inspires fear and awe in those around him. When his brother brings home a new wife and her son, Phil torments them until he finds himself exposed to the possibility of love.</t>
  </si>
  <si>
    <t>https://m.media-amazon.com/images/M/MV5BNzgyMzA2NDEtZWUxNy00MDNmLTllMDYtNzZmNTU5ZWVmMzhlXkEyXkFqcGc@._V1_Ratio0.6762_AL_.jpg</t>
  </si>
  <si>
    <t>https://www.imdb.com/video/imdb/https://www.imdb.com/video/vi1512358681//imdb/embed</t>
  </si>
  <si>
    <t>The people of Wakanda fight to protect their home from intervening world powers as they mourn the death of King T'Challa.</t>
  </si>
  <si>
    <t>https://m.media-amazon.com/images/M/MV5BYWY5NDY1ZjItZDQxMy00MTAzLTgyOGQtNTQxYjFiMzZjMjUyXkEyXkFqcGc@._V1_Ratio0.6762_AL_.jpg</t>
  </si>
  <si>
    <t>https://www.imdb.com/video/imdb/vi865256729/imdb/embed</t>
  </si>
  <si>
    <t>Two lighthouse keepers try to maintain their sanity while living on a remote and mysterious New England island in the 1890s.</t>
  </si>
  <si>
    <t>https://m.media-amazon.com/images/M/MV5BMTI4MjFhMjAtNmQxYi00N2IxLWJjMGEtYWY1YmU3OTQ0Zjk3XkEyXkFqcGc@._V1_Ratio0.6762_AL_.jpg</t>
  </si>
  <si>
    <t>https://www.imdb.com/video/imdb/vi195542809/imdb/embed</t>
  </si>
  <si>
    <t>After the crew becomes sick with food poisoning, a neurotic ex-fighter pilot must safely land a commercial airplane full of passengers.</t>
  </si>
  <si>
    <t>https://m.media-amazon.com/images/M/MV5BNGMxMDRhMjItMDNlZi00MDIzLWE5MDQtODljMDQ3MWM1Y2E4XkEyXkFqcGc@._V1_Ratio0.6762_AL_.jpg</t>
  </si>
  <si>
    <t>https://www.imdb.com/video/imdb/https://www.imdb.com/video/vi829407001//imdb/embed</t>
  </si>
  <si>
    <t>Wandering her rambling old house in her boring new town, a young girl discovers a hidden door to a strangely idealized version of her life that seems too good to be true.</t>
  </si>
  <si>
    <t>https://m.media-amazon.com/images/M/MV5BMzQxNjM5NzkxNV5BMl5BanBnXkFtZTcwMzg5NDMwMg@@._V1_Ratio0.6762_AL_.jpg</t>
  </si>
  <si>
    <t>https://www.imdb.com/video/imdb/vi513934105/imdb/embed</t>
  </si>
  <si>
    <t>Put in charge of his young son, Alain leaves Belgium for Antibes to live with his sister and her husband as a family. Alain's bond with Stephanie, a killer whale trainer, grows deeper after Stephanie suffers a horrible accident.</t>
  </si>
  <si>
    <t>https://m.media-amazon.com/images/M/MV5BZjEyZDUyYjEtNDI4OS00MWIyLWFiM2UtNWU1NGJhMTRhNDNiXkEyXkFqcGc@._V1_Ratio0.6762_AL_.jpg</t>
  </si>
  <si>
    <t>https://www.imdb.com/video/imdb/vi3370624025/imdb/embed</t>
  </si>
  <si>
    <t>A biography of artist Frida Kahlo, who channeled the pain of a crippling injury and her tempestuous marriage into her work.</t>
  </si>
  <si>
    <t>https://m.media-amazon.com/images/M/MV5BM2ZiNjJkMmMtM2JhMC00OTEyLTkyMjMtYzcxYTU0ZGZkMWU2XkEyXkFqcGc@._V1_Ratio0.6762_AL_.jpg</t>
  </si>
  <si>
    <t>https://www.imdb.com/video/imdb/https://www.imdb.com/video/vi871341593//imdb/embed</t>
  </si>
  <si>
    <t>Set in an era where superheroes are commonly known and accepted, young William Stronghold, the son of the Commander and Jetstream, tries to find a balance between being a normal teenager and an extraordinary being.</t>
  </si>
  <si>
    <t>https://m.media-amazon.com/images/M/MV5BY2ExOGM1MDQtYmRjZS00NDAzLTlmMDAtMmE3YjQ1MzNlZTllXkEyXkFqcGc@._V1_Ratio0.6762_AL_.jpg</t>
  </si>
  <si>
    <t>https://www.imdb.com/video/imdb/https://www.imdb.com/video/vi2730492185//imdb/embed</t>
  </si>
  <si>
    <t>A mild-mannered chemist and an ex-con must lead the counterstrike when a rogue group of military men, led by a renegade general, threaten a nerve gas attack from Alcatraz against San Francisco.</t>
  </si>
  <si>
    <t>https://m.media-amazon.com/images/M/MV5BMDhkYjRiZWEtZTE0Ny00ZjA1LThmNjgtM2UyYTQzODA4MjdhXkEyXkFqcGc@._V1_Ratio0.6762_AL_.jpg</t>
  </si>
  <si>
    <t>https://www.imdb.com/video/imdb/vi2429731097/imdb/embed</t>
  </si>
  <si>
    <t>The Ardennes Forest, December 1944. A squad of six US infantrymen is sent to occupy a house to use as an observation post as the German Army is expected to advance through that area. However, the Germans seem oddly friendly.</t>
  </si>
  <si>
    <t>https://m.media-amazon.com/images/M/MV5BNTA4ZjRlYWUtODkxMy00YWJiLWIxNWItOTU2NGE2OGY2ZmZhXkEyXkFqcGc@._V1_Ratio0.6762_AL_.jpg</t>
  </si>
  <si>
    <t>https://www.imdb.com/video/imdb/https://www.imdb.com/video/vi2276720921//imdb/embed</t>
  </si>
  <si>
    <t>A new senior at a boy's prep school, finds himself harassed by the machismo culture of his classmates and the unfeelingly behavior by his father, only being treated with decency by his roommate and with affection by the coach's wife.</t>
  </si>
  <si>
    <t>https://m.media-amazon.com/images/M/MV5BYTc0MmY4ZDktMDVhMy00ZDk3LTg2MjAtNzZlOGFhM2I3ZWU1XkEyXkFqcGc@._V1_Ratio0.6762_AL_.jpg</t>
  </si>
  <si>
    <t>https://www.imdb.com/video/imdb/vi4086416153/imdb/embed</t>
  </si>
  <si>
    <t>The human government develops a cure for mutations, and Jean Grey becomes a darker uncontrollable persona called the Phoenix who allies with Magneto, causing escalation into an all-out battle for the X-Men.</t>
  </si>
  <si>
    <t>https://m.media-amazon.com/images/M/MV5BMThmOWE3OWEtODJmNC00ZDEzLTk4MWUtNzEzM2RiNmJiZmU3XkEyXkFqcGc@._V1_Ratio0.6904_AL_.jpg</t>
  </si>
  <si>
    <t>https://www.imdb.com/video/imdb/vi3890348313/imdb/embed</t>
  </si>
  <si>
    <t>A detective of the paranormal slowly unravels mysterious events with deadly results.</t>
  </si>
  <si>
    <t>https://m.media-amazon.com/images/M/MV5BMTIxNDI5ODY2MF5BMl5BanBnXkFtZTcwNzQ1NzcyMQ@@._V1_Ratio0.6762_AL_.jpg</t>
  </si>
  <si>
    <t>https://www.imdb.com/video/imdb/https://www.imdb.com/video/vi4088725785//imdb/embed</t>
  </si>
  <si>
    <t>While Andy's mother is admitted to a psychiatric hospital, the young boy is placed in foster care, and Chucky, determined to claim Andy's soul, is not far behind.</t>
  </si>
  <si>
    <t>https://m.media-amazon.com/images/M/MV5BNmQ5ZWRhZmMtOWI0OC00OWMzLWIwNzgtMzYzNjNhZDEwNTE1XkEyXkFqcGc@._V1_Ratio0.6762_AL_.jpg</t>
  </si>
  <si>
    <t>https://www.imdb.com/video/imdb/https://www.imdb.com/video/vi1467597337//imdb/embed</t>
  </si>
  <si>
    <t>A man in London tries to help a counter-espionage agent, but when the agent is killed and the man stands accused, he must go on the run to save himself and stop a spy ring that is trying to steal top-secret information.</t>
  </si>
  <si>
    <t>https://m.media-amazon.com/images/M/MV5BMTY5ODAzMTcwOF5BMl5BanBnXkFtZTcwMzYxNDYyNA@@._V1_Ratio0.6762_AL_.jpg</t>
  </si>
  <si>
    <t>https://www.imdb.com/video/imdb/https://www.imdb.com/video/vi214672665//imdb/embed</t>
  </si>
  <si>
    <t>As Hollywood's Golden Age is winding down during the summer of 1969, television actor Rick Dalton and his stunt double Cliff Booth endeavor to achieve lasting success in Hollywood while meeting several colorful characters along the way.</t>
  </si>
  <si>
    <t>https://m.media-amazon.com/images/M/MV5BMzMzNmViNjYtN2ViNi00NDM3LWFlMmItNDYyMGIzY2EzZjE2XkEyXkFqcGc@._V1_Ratio0.6762_AL_.jpg</t>
  </si>
  <si>
    <t>https://www.imdb.com/video/imdb/https://www.imdb.com/video/vi1385741849//imdb/embed</t>
  </si>
  <si>
    <t>Alvin Straight, a 73-year-old, learns that his estranged brother, Lyle is critically ill. Unable to drive, Alvin embarks on a journey from Iowa to Mt. Zion, by riding a lawn mower. Will he succeed?</t>
  </si>
  <si>
    <t>https://m.media-amazon.com/images/M/MV5BZjdjNWZhY2UtMDRiYS00M2NhLThiZmQtYTA0MzI4ZWIyYzY4XkEyXkFqcGc@._V1_Ratio0.6762_AL_.jpg</t>
  </si>
  <si>
    <t>https://www.imdb.com/video/imdb/vi279757337/imdb/embed</t>
  </si>
  <si>
    <t>A crew of oceanic researchers working for a deep sea drilling company try to get to safety after a mysterious earthquake devastates their deepwater research and drilling facility located at the bottom of the Mariana Trench.</t>
  </si>
  <si>
    <t>https://m.media-amazon.com/images/M/MV5BODljZWI2NTAtNzIxOC00NjM3LWI0NWEtMDA0YjcwYTEyNDM4XkEyXkFqcGc@._V1_Ratio0.6762_AL_.jpg</t>
  </si>
  <si>
    <t>https://www.imdb.com/video/imdb/https://www.imdb.com/video/vi1414249497//imdb/embed</t>
  </si>
  <si>
    <t>While investigating a gold magnate's smuggling, James Bond uncovers a plot to contaminate the Fort Knox gold reserve.</t>
  </si>
  <si>
    <t>https://m.media-amazon.com/images/M/MV5BMTQ2MzE0OTU3NV5BMl5BanBnXkFtZTcwNjQxNTgzNA@@._V1_Ratio0.6762_AL_.jpg</t>
  </si>
  <si>
    <t>https://www.imdb.com/video/imdb/vi2383218457/imdb/embed</t>
  </si>
  <si>
    <t>A bride's wedding night takes a sinister turn when her eccentric new in-laws force her to take part in a terrifying game.</t>
  </si>
  <si>
    <t>https://m.media-amazon.com/images/M/MV5BMTViMDA4YjgtZDQ4NC00ZDk2LTg0MWItOTc4MTkwMmVkZWRmXkEyXkFqcGc@._V1_Ratio0.6762_AL_.jpg</t>
  </si>
  <si>
    <t>https://www.imdb.com/video/imdb/vi703381273/imdb/embed</t>
  </si>
  <si>
    <t>Psychotic redneck Judd owns a dilapidated hotel in rural East Texas, where he murders people who upset him or his business, and then feeds their remains to his large pet crocodile in the swamp beside his hotel.</t>
  </si>
  <si>
    <t>https://m.media-amazon.com/images/M/MV5BMzYwZjM5Y2ItNjk1Zi00NjE5LThjMTMtN2NhNDExOGZjYWU0XkEyXkFqcGc@._V1_Ratio0.6762_AL_.jpg</t>
  </si>
  <si>
    <t>https://www.imdb.com/video/imdb/vi2661204761/imdb/embed</t>
  </si>
  <si>
    <t>Three martial artists are forced to battle demonic adversaries in another dimension with the fate of the world hanging in the balance.</t>
  </si>
  <si>
    <t>https://m.media-amazon.com/images/M/MV5BNjQyYjJjMzEtZTYzYy00ZjFmLTlkNTktNDI5ZjIwNTAxOWE0XkEyXkFqcGc@._V1_Ratio0.6762_AL_.jpg</t>
  </si>
  <si>
    <t>https://www.imdb.com/video/imdb/vi3593519897/imdb/embed</t>
  </si>
  <si>
    <t>When the leading lady of a Broadway musical breaks her ankle, she is replaced by a young unknown actress, who becomes the star of the show.</t>
  </si>
  <si>
    <t>https://m.media-amazon.com/images/M/MV5BZjY2NDYwNGEtOThiZS00ZWQyLWE5OTAtMTUwMjZlOTQ4ZWFjXkEyXkFqcGc@._V1_Ratio0.7758_AL_.jpg</t>
  </si>
  <si>
    <t>https://www.imdb.com/video/imdb/vi834255641/imdb/embed</t>
  </si>
  <si>
    <t>A wealthy plantation owner is captivated by a mysterious woman with a shady past.</t>
  </si>
  <si>
    <t>https://m.media-amazon.com/images/M/MV5BMGIzMmQwOTUtMGFmZC00Y2ZlLTg5YjYtMDM4ODg4MjAyODkyXkEyXkFqcGc@._V1_Ratio0.6762_AL_.jpg</t>
  </si>
  <si>
    <t>https://www.imdb.com/video/imdb/vi1592394777/imdb/embed</t>
  </si>
  <si>
    <t>The Avengers and their allies must be willing to sacrifice all in an attempt to defeat the powerful Thanos before his blitz of devastation and ruin puts an end to the universe.</t>
  </si>
  <si>
    <t>https://m.media-amazon.com/images/M/MV5BMjMxNjY2MDU1OV5BMl5BanBnXkFtZTgwNzY1MTUwNTM@._V1_Ratio0.6762_AL_.jpg</t>
  </si>
  <si>
    <t>https://www.imdb.com/video/imdb/vi528070681/imdb/embed</t>
  </si>
  <si>
    <t>An alienated, Americanized teenager of East Indian heritage is sent back to India where he discovers not only his roots but a lot about himself.</t>
  </si>
  <si>
    <t>https://m.media-amazon.com/images/M/MV5BYjJmYzc5MTUtOTIxYi00ZDQ4LTkwYmQtOWQ0MDRmM2UxMjQwXkEyXkFqcGc@._V1_Ratio0.7331_AL_.jpg</t>
  </si>
  <si>
    <t>Agnes Varda travels through France, meeting people who live by picking up other people's rubbish.</t>
  </si>
  <si>
    <t>https://m.media-amazon.com/images/M/MV5BOGY0OTQwYmYtY2M0NC00NzhmLTgyOWMtOGQxOTRlNTQ2MmQxXkEyXkFqcGc@._V1_Ratio0.6833_AL_.jpg</t>
  </si>
  <si>
    <t>The case of the West Memphis Three, its questionable circumstances and the parties involved are followed up years later.</t>
  </si>
  <si>
    <t>https://m.media-amazon.com/images/M/MV5BMTUwMTQ1MzczN15BMl5BanBnXkFtZTYwMTQxNjA5._V1_Ratio0.6762_AL_.jpg</t>
  </si>
  <si>
    <t>A sweet-natured small-town guy inherits a controlling stake in a media conglomerate and begins to do business his way.</t>
  </si>
  <si>
    <t>https://m.media-amazon.com/images/M/MV5BNzQwNjhjNTUtNDA3MS00MmI3LTgyMDgtNGE1ODA4YmNiZGQ3XkEyXkFqcGc@._V1_Ratio0.6833_AL_.jpg</t>
  </si>
  <si>
    <t>https://www.imdb.com/video/imdb/vi4089954841/imdb/embed</t>
  </si>
  <si>
    <t>Radha is a down-on-her-luck NY playwright, who is desperate for a breakthrough before 40. Reinventing herself as rapper RadhaMUSPrime, she vacillates between the worlds of Hip Hop and theater in order to find her true voice.</t>
  </si>
  <si>
    <t>https://m.media-amazon.com/images/M/MV5BMDg0YTk0YjMtM2I4YS00NDFjLWJhNzItODU2YWUyZjg0ZmFmXkEyXkFqcGc@._V1_Ratio0.6762_AL_.jpg</t>
  </si>
  <si>
    <t>https://www.imdb.com/video/imdb/vi1883880985/imdb/embed</t>
  </si>
  <si>
    <t>Jimmy Rabbitte, an unemployed Dublin boy, decides to put together a soul band made up entirely of the Irish working class.</t>
  </si>
  <si>
    <t>https://m.media-amazon.com/images/M/MV5BM2Y0NGI0NDctYTEwOS00OTliLThhNDktZGMyMDg4ZTI0NWI0XkEyXkFqcGc@._V1_Ratio0.6762_AL_.jpg</t>
  </si>
  <si>
    <t>https://www.imdb.com/video/imdb/vi1080801049/imdb/embed</t>
  </si>
  <si>
    <t>Seventy-year-old widower Ben Whittaker has discovered that retirement isn't all it's cracked up to be. Seizing an opportunity to get back in the game, he becomes a senior intern at an online fashion site, founded and run by Jules Ostin.</t>
  </si>
  <si>
    <t>https://m.media-amazon.com/images/M/MV5BMTUyNjE5NjI5OF5BMl5BanBnXkFtZTgwNzYzMzU3NjE@._V1_Ratio0.6762_AL_.jpg</t>
  </si>
  <si>
    <t>https://www.imdb.com/video/imdb/vi3908481817/imdb/embed</t>
  </si>
  <si>
    <t>A spoiled teen's birthday bash turns killer after she convinces her parents to re-open a roller skating rink where murders took place.</t>
  </si>
  <si>
    <t>https://m.media-amazon.com/images/M/MV5BMTQwODE0ODQ0NV5BMl5BanBnXkFtZTcwMDIwMzQ5Mw@@._V1_Ratio0.7758_AL_.jpg</t>
  </si>
  <si>
    <t>An aspiring photographer develops an intimate relationship with an older woman in 1950s New York.</t>
  </si>
  <si>
    <t>https://m.media-amazon.com/images/M/MV5BMTczNTQ4OTEyNV5BMl5BanBnXkFtZTgwNDgyMDI3NjE@._V1_Ratio0.6762_AL_.jpg</t>
  </si>
  <si>
    <t>https://www.imdb.com/video/imdb/vi1425846809/imdb/embed</t>
  </si>
  <si>
    <t>A fan who has an affair with one minor-league baseball player each season meets an up-and-coming pitcher and the experienced catcher assigned to him.</t>
  </si>
  <si>
    <t>https://m.media-amazon.com/images/M/MV5BOGJiNmFmZjYtYzQzZi00ZTk1LWI2MGUtZjI1NDI3YmU4Y2FhXkEyXkFqcGc@._V1_Ratio0.6762_AL_.jpg</t>
  </si>
  <si>
    <t>https://www.imdb.com/video/imdb/vi1448590361/imdb/embed</t>
  </si>
  <si>
    <t>A wealthy San Francisco socialite pursues a potential boyfriend to a small Northern California town that slowly takes a turn for the bizarre when birds of all kinds suddenly begin to attack people.</t>
  </si>
  <si>
    <t>https://m.media-amazon.com/images/M/MV5BMTAxNDA1ODc5MDleQTJeQWpwZ15BbWU4MDg2MDA4OTEx._V1_Ratio0.6762_AL_.jpg</t>
  </si>
  <si>
    <t>https://www.imdb.com/video/imdb/vi2022637849/imdb/embed</t>
  </si>
  <si>
    <t>A New England home is terrorized by a series of murders, unbeknownst to the guests that a gruesome secret is hiding in the basement.</t>
  </si>
  <si>
    <t>https://m.media-amazon.com/images/M/MV5BNGIwMmRhYTYtMzc0OC00NTM0LTg2YTAtMzNkNjg4YjAyYjI2XkEyXkFqcGc@._V1_Ratio0.6762_AL_.jpg</t>
  </si>
  <si>
    <t>A joint USA-Soviet expedition is sent to Jupiter to learn exactly what happened to the "Discovery" and its H.A.L. 9000 computer.</t>
  </si>
  <si>
    <t>https://m.media-amazon.com/images/M/MV5BYzA0ZDkyZTktYjllNS00ZDQ1LTk5MjAtNDAxZTYxY2ZiMDdkXkEyXkFqcGc@._V1_Ratio0.6762_AL_.jpg</t>
  </si>
  <si>
    <t>https://www.imdb.com/video/imdb/vi3118514457/imdb/embed</t>
  </si>
  <si>
    <t>Brutal gangster Don Logan recruits "retired" safecracker Gal for one last job, but it goes badly for both of them.</t>
  </si>
  <si>
    <t>https://m.media-amazon.com/images/M/MV5BZTliMzE0YTgtNjg3ZC00ZDM5LWFkZDQtZTU2OWQyOGQxYjY5XkEyXkFqcGc@._V1_Ratio0.6762_AL_.jpg</t>
  </si>
  <si>
    <t>https://www.imdb.com/video/imdb/vi311558425/imdb/embed</t>
  </si>
  <si>
    <t>An irresponsible, drug-addicted, recently impregnated woman finds herself in the middle of an abortion debate when both parties attempt to sway her to their respective sides.</t>
  </si>
  <si>
    <t>https://m.media-amazon.com/images/M/MV5BYjhiYWVkZGYtYWVkZC00NDY1LTg4NTgtNzQ0ZjFiZTM4ZWQ2XkEyXkFqcGc@._V1_Ratio0.6762_AL_.jpg</t>
  </si>
  <si>
    <t>https://www.imdb.com/video/imdb/vi3401581337/imdb/embed</t>
  </si>
  <si>
    <t>Two violent young men take a mother, father, and son hostage in their vacation cabin and force them to play sadistic "games" with one another for their own amusement.</t>
  </si>
  <si>
    <t>https://m.media-amazon.com/images/M/MV5BN2NkZWQyNzgtNGIzZC00YjFkLWFkZGQtNTU0OGI5ODYxODA1XkEyXkFqcGc@._V1_Ratio0.7046_AL_.jpg</t>
  </si>
  <si>
    <t>When a cartoon rabbit is accused of murder, he enlists the help of a burnt out private investigator to prove his innocence.</t>
  </si>
  <si>
    <t>https://m.media-amazon.com/images/M/MV5BMDc5ZGRiM2EtMWRmMC00YjViLWEwMjYtNGE5MWVlZGEzZGM0XkEyXkFqcGc@._V1_Ratio0.6762_AL_.jpg</t>
  </si>
  <si>
    <t>https://www.imdb.com/video/imdb/vi4079920921/imdb/embed</t>
  </si>
  <si>
    <t>A bourgeois life in France at the onset of World War II, as the rich and their poor servants meet up at a French chateau.</t>
  </si>
  <si>
    <t>https://m.media-amazon.com/images/M/MV5BNzlmNmM0MGMtNzlkYS00OTMzLTgwMTktZTA3ZWMyYWFlYmQ3XkEyXkFqcGc@._V1_Ratio0.7260_AL_.jpg</t>
  </si>
  <si>
    <t>https://www.imdb.com/video/imdb/vi3511467545/imdb/embed</t>
  </si>
  <si>
    <t>A Jewish boy is kidnapped and converted to Catholicism in 1858.</t>
  </si>
  <si>
    <t>https://m.media-amazon.com/images/M/MV5BZTRiNTcxYzEtMDQwNC00YjNhLWI1NjYtY2I0ZTZjMTk1NmFiXkEyXkFqcGc@._V1_Ratio0.6762_AL_.jpg</t>
  </si>
  <si>
    <t>https://www.imdb.com/video/imdb/https://www.imdb.com/video/vi144426777//imdb/embed</t>
  </si>
  <si>
    <t>When two brothers organize the robbery of their parents' jewelry store the job goes horribly wrong, triggering a series of events that sends them, their father and one brother's wife barreling towards a shattering climax.</t>
  </si>
  <si>
    <t>https://m.media-amazon.com/images/M/MV5BZTI5NDMyMWMtOTllMS00NGRhLTkzYmQtZTU2NjZiYmUyMzE1XkEyXkFqcGc@._V1_Ratio0.6762_AL_.jpg</t>
  </si>
  <si>
    <t>https://www.imdb.com/video/imdb/https://www.imdb.com/video/vi3636003097//imdb/embed</t>
  </si>
  <si>
    <t>A gangster attempts to keep the promise he made to his dying father: that he would give up his life of crime and "go straight".</t>
  </si>
  <si>
    <t>https://m.media-amazon.com/images/M/MV5BZTcwZjUwYzUtMzZhMC00MzY5LWFkZjQtYjdlODA0MThjMDQ1XkEyXkFqcGc@._V1_Ratio0.6762_AL_.jpg</t>
  </si>
  <si>
    <t>https://www.imdb.com/video/imdb/vi2492646169/imdb/embed</t>
  </si>
  <si>
    <t>Two drag performers and a transgender woman travel across the desert to perform their unique style of cabaret.</t>
  </si>
  <si>
    <t>https://m.media-amazon.com/images/M/MV5BMTc5MDU1NzcyN15BMl5BanBnXkFtZTcwMDA0ODYyNA@@._V1_Ratio0.6762_AL_.jpg</t>
  </si>
  <si>
    <t>https://www.imdb.com/video/imdb/vi8978713/imdb/embed</t>
  </si>
  <si>
    <t>A funeral director tells four strange tales of horror with an African American focus to three drug dealers he traps in his place of business.</t>
  </si>
  <si>
    <t>https://m.media-amazon.com/images/M/MV5BNjE3YmQ4ZjMtYTQwNC00NzcxLThkOGUtZTNhMzJhZDg2MGEyXkEyXkFqcGc@._V1_Ratio0.6762_AL_.jpg</t>
  </si>
  <si>
    <t>https://www.imdb.com/video/imdb/vi3346448153/imdb/embed</t>
  </si>
  <si>
    <t>The spectre of a disfigured man haunts the children of the parents who murdered him, stalking and killing them in their dreams.</t>
  </si>
  <si>
    <t>https://m.media-amazon.com/images/M/MV5BODIxMTQ0NTIxM15BMl5BanBnXkFtZTcwMzY1NDAyMw@@._V1_Ratio0.6762_AL_.jpg</t>
  </si>
  <si>
    <t>https://www.imdb.com/video/imdb/vi4164469529/imdb/embed</t>
  </si>
  <si>
    <t>https://tv-api.com/images/original/nopicture.jpg</t>
  </si>
  <si>
    <t>A British wartime aviator who cheats death must argue for his life before a celestial court, hoping to prolong his fledgling romance with an American girl.</t>
  </si>
  <si>
    <t>https://m.media-amazon.com/images/M/MV5BNDIwNDRjZDctOGFkNS00ODdlLTlkNmYtYjc3ZGUyNGNlOWYwXkEyXkFqcGc@._V1_Ratio0.6762_AL_.jpg</t>
  </si>
  <si>
    <t>https://www.imdb.com/video/imdb/vi1685045017/imdb/embed</t>
  </si>
  <si>
    <t>The world is beset by the appearance of monstrous creatures, but one of them may be the only one who can save humanity.</t>
  </si>
  <si>
    <t>https://m.media-amazon.com/images/M/MV5BODE2NTdmMmYtY2U1OS00MjExLWIwNjQtYjQ5NTA0ZDZmZjZiXkEyXkFqcGc@._V1_Ratio0.6762_AL_.jpg</t>
  </si>
  <si>
    <t>https://www.imdb.com/video/imdb/vi2242293017/imdb/embed</t>
  </si>
  <si>
    <t>A billionaire offers $1,000,000 to a young married couple for one night with the wife.</t>
  </si>
  <si>
    <t>https://m.media-amazon.com/images/M/MV5BMDEyN2UyYjItNjRjMy00YzM3LWEwNzktNDRjNjA5NmIzMmU1XkEyXkFqcGc@._V1_Ratio0.6762_AL_.jpg</t>
  </si>
  <si>
    <t>https://www.imdb.com/video/imdb/vi2471804441/imdb/embed</t>
  </si>
  <si>
    <t>A young wizarding apprentice is sent to kill a dragon which has been devouring girls from a nearby kingdom.</t>
  </si>
  <si>
    <t>https://m.media-amazon.com/images/M/MV5BY2YyZDZjNDctOWMyYS00YjYyLThiODUtZWEzZmFiZjE2YzViXkEyXkFqcGc@._V1_Ratio0.6762_AL_.jpg</t>
  </si>
  <si>
    <t>https://www.imdb.com/video/imdb/vi2479013913/imdb/embed</t>
  </si>
  <si>
    <t>A laconic, chain-smoking barber blackmails his wife's boss and lover for money to invest in dry cleaning, but his plan goes terribly wrong.</t>
  </si>
  <si>
    <t>https://m.media-amazon.com/images/M/MV5BN2E4MTZkMjUtNWNjMy00N2VhLThmODUtNDAyMDg0ZTQ3MGUwXkEyXkFqcGc@._V1_Ratio0.6762_AL_.jpg</t>
  </si>
  <si>
    <t>https://www.imdb.com/video/imdb/vi3169845529/imdb/embed</t>
  </si>
  <si>
    <t>A film crew goes to a tropical island for a location shoot, where they capture a colossal ape who takes a shine to their blonde starlet, and bring him back to New York City.</t>
  </si>
  <si>
    <t>https://m.media-amazon.com/images/M/MV5BYmFmNTFlN2QtZmEzNS00MTRmLWE1ZGUtODk5YzY1ZTkzMGUzXkEyXkFqcGc@._V1_Ratio0.7544_AL_.jpg</t>
  </si>
  <si>
    <t>https://www.imdb.com/video/imdb/https://www.imdb.com/video/vi2615739417//imdb/embed</t>
  </si>
  <si>
    <t>When his son's body is found in a humiliating accident, a lonely high school teacher inadvertently attracts an overwhelming amount of community and media attention after covering up the truth with a phony suicide note.</t>
  </si>
  <si>
    <t>https://m.media-amazon.com/images/M/MV5BNTNhOWEyNGQtYjVmZi00MmI5LTg2ZjItZWM4OWViNDI5YzYyXkEyXkFqcGc@._V1_Ratio0.6762_AL_.jpg</t>
  </si>
  <si>
    <t>https://www.imdb.com/video/imdb/vi885457433/imdb/embed</t>
  </si>
  <si>
    <t>A man is shipwrecked on a deserted island and encounters a big red turtle, which changes his life.</t>
  </si>
  <si>
    <t>https://m.media-amazon.com/images/M/MV5BYzNkNTI3NTYtMzFjNS00ZDExLTkzZDMtYmFhNTY0YTNhYjYzXkEyXkFqcGc@._V1_Ratio0.6975_AL_.jpg</t>
  </si>
  <si>
    <t>https://www.imdb.com/video/imdb/https://www.imdb.com/video/vi1519564313//imdb/embed</t>
  </si>
  <si>
    <t>American college students David Kessler and Jack Goodman on a walking tour of Britain are attacked by a werewolf that none of the locals will admit exists. Jack dies. David recovers in a hospital, where he has nightmares.</t>
  </si>
  <si>
    <t>https://m.media-amazon.com/images/M/MV5BOWYyNmMwMTUtZjE2OC00YWQzLWJmMzctNzhmMDI1OTQwNzdhXkEyXkFqcGc@._V1_Ratio0.6762_AL_.jpg</t>
  </si>
  <si>
    <t>https://www.imdb.com/video/imdb/https://www.imdb.com/video/vi1958592281//imdb/embed</t>
  </si>
  <si>
    <t>A study of the lives and romantic entanglements of various interconnected women.</t>
  </si>
  <si>
    <t>https://m.media-amazon.com/images/M/MV5BN2U5NDc3MzYtNDM4Ni00NDA5LWI5OGEtN2ExMDA0YjhmMGQ2XkEyXkFqcGc@._V1_Ratio0.6762_AL_.jpg</t>
  </si>
  <si>
    <t>https://www.imdb.com/video/imdb/vi1962279193/imdb/embed</t>
  </si>
  <si>
    <t>In Mexico City, a former CIA operative swears vengeance on those who committed an unspeakable act against the family he was hired to protect.</t>
  </si>
  <si>
    <t>https://m.media-amazon.com/images/M/MV5BMGMzNjg3ZDgtOGNlNy00NTdjLWI2NDEtMjI1MmEwMTBmMjMxXkEyXkFqcGc@._V1_Ratio0.6833_AL_.jpg</t>
  </si>
  <si>
    <t>https://www.imdb.com/video/imdb/vi815268121/imdb/embed</t>
  </si>
  <si>
    <t>A rebellious young man with a troubled past comes to a new town, finding friends and enemies.</t>
  </si>
  <si>
    <t>https://m.media-amazon.com/images/M/MV5BY2QzZWUzODQtODUyZi00NDBlLTgzMGEtY2UzNmZhYzI0MTEyXkEyXkFqcGc@._V1_Ratio0.6762_AL_.jpg</t>
  </si>
  <si>
    <t>https://www.imdb.com/video/imdb/vi3097362713/imdb/embed</t>
  </si>
  <si>
    <t>James Bond investigates the mid-air theft of a space shuttle, and discovers a plot to commit global genocide.</t>
  </si>
  <si>
    <t>https://m.media-amazon.com/images/M/MV5BZDM0YTZkNDQtYTU1ZC00MzUyLTlkMTYtYmM2ZjVlM2EyMjBhXkEyXkFqcGc@._V1_Ratio0.6762_AL_.jpg</t>
  </si>
  <si>
    <t>https://www.imdb.com/video/imdb/vi3074343705/imdb/embed</t>
  </si>
  <si>
    <t>A young woman returns with her son to an isolated beach on the pacific coast in southern Mexico to find peace with her ghosts.</t>
  </si>
  <si>
    <t>https://m.media-amazon.com/images/M/MV5BM2U0YjRlOWItYjhiMy00ZDdkLWFlNWUtMzFmNDk5ZWRjMzcyXkEyXkFqcGc@._V1_Ratio0.7117_AL_.jpg</t>
  </si>
  <si>
    <t>The growing ambition of Julius Caesar is a source of major concern to his close friend Brutus. Cassius persuades him to participate in his plot to assassinate Caesar but they have both sorely underestimated Mark Antony.</t>
  </si>
  <si>
    <t>https://m.media-amazon.com/images/M/MV5BNTkyMTI0NTEtNmEzMi00ZWM5LTk4MjEtN2NkMjk5MWI5MmNjXkEyXkFqcGc@._V1_Ratio0.6762_AL_.jpg</t>
  </si>
  <si>
    <t>https://www.imdb.com/video/imdb/https://www.imdb.com/video/vi3031219737//imdb/embed</t>
  </si>
  <si>
    <t>A Los Angeles Rams quarterback, accidentally taken away from his body by an overanxious angel before he was meant to die, returns to life in the body of a recently murdered millionaire.</t>
  </si>
  <si>
    <t>https://m.media-amazon.com/images/M/MV5BM2U3OTJmYjItZDAxYy00ZDlmLThlMDItNThjYThhZDgwN2NlXkEyXkFqcGc@._V1_Ratio0.6762_AL_.jpg</t>
  </si>
  <si>
    <t>https://www.imdb.com/video/imdb/vi2298854937/imdb/embed</t>
  </si>
  <si>
    <t>Solitary, cold, methodical and unencumbered by scruples or regrets, a killer waits in the shadows, watching for his next target. Yet, the longer he waits, the more he thinks he's losing his mind, if not his cool.</t>
  </si>
  <si>
    <t>https://m.media-amazon.com/images/M/MV5BYzU2MTlkMTctNWI3MC00ODUzLTlmYzQtMzZjYjVmMmYwZGU0XkEyXkFqcGc@._V1_Ratio0.6762_AL_.jpg</t>
  </si>
  <si>
    <t>https://www.imdb.com/video/imdb/https://www.imdb.com/video/vi87213849//imdb/embed</t>
  </si>
  <si>
    <t>A Manhattan insurance clerk tries to rise in his company by letting its executives use his apartment for trysts, but office politics and his own romantic hopes complicate matters.</t>
  </si>
  <si>
    <t>https://m.media-amazon.com/images/M/MV5BNDdhMzVhOWQtNDU2Mi00ZmZmLWJiZDMtY2QxMjhjY2Y1ZTI5XkEyXkFqcGc@._V1_Ratio0.6762_AL_.jpg</t>
  </si>
  <si>
    <t>https://www.imdb.com/video/imdb/vi1746125337/imdb/embed</t>
  </si>
  <si>
    <t>Inspired by actual events, a group of fame-obsessed teenagers use the internet to track celebrities' whereabouts in order to rob their homes.</t>
  </si>
  <si>
    <t>https://m.media-amazon.com/images/M/MV5BMTQzMTgwMzQxN15BMl5BanBnXkFtZTcwOTcwNTY0OQ@@._V1_Ratio0.6762_AL_.jpg</t>
  </si>
  <si>
    <t>https://www.imdb.com/video/imdb/https://www.imdb.com/video/vi1748149785//imdb/embed</t>
  </si>
  <si>
    <t>James Bond is targeted by the world's most expensive assassin, while he attempts to recover sensitive solar cell technology that is being sold to the highest bidder.</t>
  </si>
  <si>
    <t>https://m.media-amazon.com/images/M/MV5BNzEzMzFiZDgtMWQ4YS00YmU1LWI5OTUtZjcwZmYyY2FlMTFhXkEyXkFqcGc@._V1_Ratio0.6762_AL_.jpg</t>
  </si>
  <si>
    <t>https://www.imdb.com/video/imdb/vi2754854681/imdb/embed</t>
  </si>
  <si>
    <t>James Bond and the Japanese Secret Service must find and stop the true culprit of a series of space hijackings, before war is provoked between Russia and the United States.</t>
  </si>
  <si>
    <t>https://m.media-amazon.com/images/M/MV5BMjhlMjg3NDctN2QzNC00N2ViLWJjYjYtMzcyZDdlMmI1MmU4XkEyXkFqcGc@._V1_Ratio0.6762_AL_.jpg</t>
  </si>
  <si>
    <t>https://www.imdb.com/video/imdb/vi4247831321/imdb/embed</t>
  </si>
  <si>
    <t>A high school senior's girlfriend breaks up with him. His friends try to make him think of something else. His friend's sister Kelly helps him with the school musical. Spending time with Kelly has an effect.</t>
  </si>
  <si>
    <t>https://m.media-amazon.com/images/M/MV5BODkxOWQ5ZGMtMDBhMi00MGI5LWFlNTktZDhhOTU0MTE5MTQ2XkEyXkFqcGc@._V1_Ratio0.6762_AL_.jpg</t>
  </si>
  <si>
    <t>https://www.imdb.com/video/imdb/vi197199385/imdb/embed</t>
  </si>
  <si>
    <t>When his blanket is transported to a distant world inhabited by Grouches following a feud between a friend of his, Elmo sets off on an adventure to retrieve it back.</t>
  </si>
  <si>
    <t>https://m.media-amazon.com/images/M/MV5BOGIzMzZkYTQtYjcyNS00YmQ4LWIyZTAtNzFlNGViYjJmM2Y3XkEyXkFqcGc@._V1_Ratio0.6762_AL_.jpg</t>
  </si>
  <si>
    <t>https://www.imdb.com/video/imdb/https://www.imdb.com/video/vi394854681//imdb/embed</t>
  </si>
  <si>
    <t>A high-profile murder intrigues a publicity hungry lawyer.</t>
  </si>
  <si>
    <t>https://m.media-amazon.com/images/M/MV5BZTJlYjM5MTYtZWU3YS00ZDRhLTk1MWEtZGQyODc1ZDU2MWEwXkEyXkFqcGc@._V1_Ratio0.6762_AL_.jpg</t>
  </si>
  <si>
    <t>https://www.imdb.com/video/imdb/https://www.imdb.com/video/vi1064350745//imdb/embed</t>
  </si>
  <si>
    <t>A lifelong feud between two neighbors since childhood only gets worse when a new female neighbor moves across the street.</t>
  </si>
  <si>
    <t>https://m.media-amazon.com/images/M/MV5BMzM1YjNiNDYtODRiOC00ZWM2LTk1MTItNjI5MjA5ZjEwYjAzXkEyXkFqcGc@._V1_Ratio0.6762_AL_.jpg</t>
  </si>
  <si>
    <t>https://www.imdb.com/video/imdb/vi2292908313/imdb/embed</t>
  </si>
  <si>
    <t>A young black lesbian filmmaker probes into the life of The Watermelon Woman, a 1930s black actress who played 'mammy' archetypes.</t>
  </si>
  <si>
    <t>https://m.media-amazon.com/images/M/MV5BZWEzZDRlZjMtNGZkMS00NTg5LTg3NGQtY2JkOGQyNTYxNWUxXkEyXkFqcGc@._V1_Ratio0.6762_AL_.jpg</t>
  </si>
  <si>
    <t>https://www.imdb.com/video/imdb/vi4191863577/imdb/embed</t>
  </si>
  <si>
    <t>Documentary focusing on the career of pro wrestler Bret Hart &amp; his controversial exit from the WWF.</t>
  </si>
  <si>
    <t>https://m.media-amazon.com/images/M/MV5BMTI0NTkxNTQ1Ml5BMl5BanBnXkFtZTcwMDgzNTQyMQ@@._V1_Ratio0.6762_AL_.jpg</t>
  </si>
  <si>
    <t>An underground cartoonist contends with life in the inner city, where various unsavory characters serve as inspiration for his art.</t>
  </si>
  <si>
    <t>https://m.media-amazon.com/images/M/MV5BOTViZDZiMzMtOTkxNi00ZWQzLTgxYTMtM2M0NGY1ODY0NTJkXkEyXkFqcGc@._V1_Ratio0.6762_AL_.jpg</t>
  </si>
  <si>
    <t>https://www.imdb.com/video/imdb/https://www.imdb.com/video/vi3001074457//imdb/embed</t>
  </si>
  <si>
    <t>The story of 7 people on trial stemming from various charges surrounding the uprising at the 1968 Democratic National Convention in Chicago, Illinois.</t>
  </si>
  <si>
    <t>https://m.media-amazon.com/images/M/MV5BZjY2ZGFlOTgtOGQ1MS00YWJhLWIyZjQtNWNmNTQ0YTk0MTZjXkEyXkFqcGc@._V1_Ratio0.6762_AL_.jpg</t>
  </si>
  <si>
    <t>https://www.imdb.com/video/imdb/vi3081552153/imdb/embed</t>
  </si>
  <si>
    <t>An aspiring model, Jesse, is new to Los Angeles. However, her beauty and youth, which generate intense fascination and jealousy within the fashion industry, may prove themselves sinister.</t>
  </si>
  <si>
    <t>https://m.media-amazon.com/images/M/MV5BNTAyOTkxNTQ3NV5BMl5BanBnXkFtZTgwMjQ1NzQxOTE@._V1_Ratio0.6762_AL_.jpg</t>
  </si>
  <si>
    <t>https://www.imdb.com/video/imdb/https://www.imdb.com/video/vi1874048025//imdb/embed</t>
  </si>
  <si>
    <t>A filmmaker at a creative impasse seeks solace from her tumultuous past at a rural retreat, only to find that the woods summon her inner demons in intense and surprising ways.</t>
  </si>
  <si>
    <t>https://m.media-amazon.com/images/M/MV5BZTBhYjZmMDEtN2IxMS00N2MwLWI4ZDItM2MxMDY5MjUzYjBlXkEyXkFqcGc@._V1_Ratio0.6975_AL_.jpg</t>
  </si>
  <si>
    <t>https://www.imdb.com/video/imdb/vi1770307865/imdb/embed</t>
  </si>
  <si>
    <t>An investigative reporter must send the newly unbound Pinhead and his legions back to Hell.</t>
  </si>
  <si>
    <t>https://m.media-amazon.com/images/M/MV5BMjc0YjE0NDItZGU2MC00OGNiLWI3NGQtMDk5M2ZmZGIwNDJjXkEyXkFqcGc@._V1_Ratio0.6762_AL_.jpg</t>
  </si>
  <si>
    <t>https://www.imdb.com/video/imdb/vi4200252697/imdb/embed</t>
  </si>
  <si>
    <t>While Dr. Loomis hunts for Michael Myers, a traumatized Laurie is rushed to Haddonfield Memorial Hospital, and The Shape is not far behind her.</t>
  </si>
  <si>
    <t>https://m.media-amazon.com/images/M/MV5BY2M5ZGEwZjItODgwOC00OWM3LTliYmQtNzlmY2NmODE1MzAwXkEyXkFqcGc@._V1_Ratio0.6762_AL_.jpg</t>
  </si>
  <si>
    <t>https://www.imdb.com/video/imdb/vi1191948569/imdb/embed</t>
  </si>
  <si>
    <t>Jason Voorhees is accidentally freed from his watery prison by a telekinetic teenager. Now, only she can stop him.</t>
  </si>
  <si>
    <t>https://m.media-amazon.com/images/M/MV5BNDMwNjBkNmItYTAwYi00NDc4LWFjODEtODdhY2Q2YzM0NDJkXkEyXkFqcGc@._V1_Ratio0.6762_AL_.jpg</t>
  </si>
  <si>
    <t>https://www.imdb.com/video/imdb/vi1756152089/imdb/embed</t>
  </si>
  <si>
    <t>A single mother and the manager of a roadside motel do their utmost to maintain the innocence of a six-year-old girl's life.</t>
  </si>
  <si>
    <t>https://m.media-amazon.com/images/M/MV5BNDBhM2MxYjAtMWFiYy00MWMwLThkMDYtN2M1ZWY3NjkxNGExXkEyXkFqcGc@._V1_Ratio0.6762_AL_.jpg</t>
  </si>
  <si>
    <t>https://www.imdb.com/video/imdb/vi1923202841/imdb/embed</t>
  </si>
  <si>
    <t>Tom Reagan, an advisor to a Prohibition-era crime boss, tries to keep the peace between warring mobs but gets caught in divided loyalties.</t>
  </si>
  <si>
    <t>https://m.media-amazon.com/images/M/MV5BMTY2Njk3MTAzM15BMl5BanBnXkFtZTgwMTY5Mzk4NjE@._V1_Ratio0.6762_AL_.jpg</t>
  </si>
  <si>
    <t>https://www.imdb.com/video/imdb/vi3650486553/imdb/embed</t>
  </si>
  <si>
    <t>A recently blinded woman is terrorized by a trio of thugs while they search for a heroin-stuffed doll they believe is in her apartment.</t>
  </si>
  <si>
    <t>https://m.media-amazon.com/images/M/MV5BMjJiMDRjNWUtZTVhYS00YTU5LWI2OTktZWI4YzY2YjY1MTc5XkEyXkFqcGc@._V1_Ratio0.6762_AL_.jpg</t>
  </si>
  <si>
    <t>https://www.imdb.com/video/imdb/https://www.imdb.com/video/vi3019571481//imdb/embed</t>
  </si>
  <si>
    <t>A sheriff investigating the disappearance of a young girl from a small island discovers there's a larger mystery to solve among the island's secretive, neo-pagan community.</t>
  </si>
  <si>
    <t>https://m.media-amazon.com/images/M/MV5BOWM1MjYzM2MtY2RmNS00OGUxLTlkNGItZjM3YjdmMTk1YjQ4XkEyXkFqcGc@._V1_Ratio0.6904_AL_.jpg</t>
  </si>
  <si>
    <t>https://www.imdb.com/video/imdb/vi754319641/imdb/embed</t>
  </si>
  <si>
    <t>Having endured his legendary twelve labors, Hercules, the Greek demigod, has his life as a sword-for-hire tested when the King of Thrace and his daughter seek his aid in defeating a tyrannical warlord.</t>
  </si>
  <si>
    <t>https://m.media-amazon.com/images/M/MV5BMTQ4ODA5MTA4OF5BMl5BanBnXkFtZTgwNjMyODM5MTE@._V1_Ratio0.6762_AL_.jpg</t>
  </si>
  <si>
    <t>https://www.imdb.com/video/imdb/vi4198804761/imdb/embed</t>
  </si>
  <si>
    <t>Blacksmith Will Turner teams up with eccentric pirate "Captain" Jack Sparrow to save Elizabeth Swann, the governor's daughter and his love, from Jack's former pirate allies, who are now undead.</t>
  </si>
  <si>
    <t>https://m.media-amazon.com/images/M/MV5BNDhlMzEyNzItMTA5Mi00YWRhLThlNTktYTQyMTA0MDIyNDEyXkEyXkFqcGc@._V1_Ratio0.6762_AL_.jpg</t>
  </si>
  <si>
    <t>https://www.imdb.com/video/imdb/vi2529559321/imdb/embed</t>
  </si>
  <si>
    <t>Six years after Michael Myers last terrorized Haddonfield, he returns there in pursuit of his niece, Jamie Lloyd, who has escaped with her newborn child, for which Michael and a mysterious cult have sinister plans.</t>
  </si>
  <si>
    <t>https://m.media-amazon.com/images/M/MV5BY2YyN2U1YjctMzMyNS00YmQyLWI5ZjUtYjUwMWU0MmYxZmU1XkEyXkFqcGc@._V1_Ratio0.6762_AL_.jpg</t>
  </si>
  <si>
    <t>https://www.imdb.com/video/imdb/vi1391435289/imdb/embed</t>
  </si>
  <si>
    <t>The fictionalized life of singer Loretta Lynn, a girl who rose from humble beginnings to become a country music star in the 1960s/70s.</t>
  </si>
  <si>
    <t>https://m.media-amazon.com/images/M/MV5BYzM4YTY2ZWUtOTAzZS00OWE0LTg3NzctOWMzMTljOTJjMGQ2XkEyXkFqcGc@._V1_Ratio0.6762_AL_.jpg</t>
  </si>
  <si>
    <t>https://www.imdb.com/video/imdb/vi11387161/imdb/embed</t>
  </si>
  <si>
    <t>Chucky returns to terrorize his human victim, Nica. Meanwhile, the killer doll has some scores to settle with his old enemies, with the help of his former wife.</t>
  </si>
  <si>
    <t>https://m.media-amazon.com/images/M/MV5BZTBiMThhNjQtMjJlOC00YzQ0LWFhYTMtOWMxYmJkYTQ4ZGE3XkEyXkFqcGc@._V1_Ratio0.6762_AL_.jpg</t>
  </si>
  <si>
    <t>https://www.imdb.com/video/imdb/vi1557641497/imdb/embed</t>
  </si>
  <si>
    <t>Naru, a skilled warrior of the Comanche Nation, fights to protect her tribe against one of the first highly-evolved Predators to land on Earth.</t>
  </si>
  <si>
    <t>https://m.media-amazon.com/images/M/MV5BMWVjYTBlYjktODhjZS00OTUyLTg4MzctODI4MTkyNDE5YzY0XkEyXkFqcGc@._V1_Ratio0.6762_AL_.jpg</t>
  </si>
  <si>
    <t>https://www.imdb.com/video/imdb/vi1860878873/imdb/embed</t>
  </si>
  <si>
    <t>Tormented by his past, a garbage man named Clean attempts a quiet life of redemption. But, soon finds himself forced to reconcile with the violence of his past.</t>
  </si>
  <si>
    <t>https://m.media-amazon.com/images/M/MV5BZDQ2ZWIwY2EtNzNmZC00NWUxLWJjMjAtYjNlMDk0Y2MxZTJlXkEyXkFqcGc@._V1_Ratio0.6762_AL_.jpg</t>
  </si>
  <si>
    <t>https://www.imdb.com/video/imdb/vi3687367193/imdb/embed</t>
  </si>
  <si>
    <t>A living puppet, with the help of a cricket as his conscience, must prove himself worthy to become a real boy.</t>
  </si>
  <si>
    <t>https://m.media-amazon.com/images/M/MV5BZGU3MTE3NjYtMGU1Zi00NjBmLTg4MzItZjg0OGZmNjZiYjQwXkEyXkFqcGc@._V1_Ratio0.6762_AL_.jpg</t>
  </si>
  <si>
    <t>https://www.imdb.com/video/imdb/vi3741582105/imdb/embed</t>
  </si>
  <si>
    <t>A socially inept fourteen-year-old experiences heartbreak for the first time when his two best friends - Cappie, an older-brother figure, and Maggie, the new girl with whom he is in love - fall for each other.</t>
  </si>
  <si>
    <t>https://m.media-amazon.com/images/M/MV5BMjQ1ZGVkNmItOTliMi00YmI4LTllMjgtYjM4ZjYzZjMwYjgyXkEyXkFqcGc@._V1_Ratio0.6762_AL_.jpg</t>
  </si>
  <si>
    <t>https://www.imdb.com/video/imdb/vi3182214681/imdb/embed</t>
  </si>
  <si>
    <t>As Steve Rogers struggles to embrace his role in the modern world, he teams up with a fellow Avenger and S.H.I.E.L.D agent, Black Widow, to battle a new threat from history: an assassin known as the Winter Soldier.</t>
  </si>
  <si>
    <t>https://m.media-amazon.com/images/M/MV5BNWY1NjFmNDItZDhmOC00NjI1LWE0ZDItMTM0MjBjZThiOTQ2XkEyXkFqcGc@._V1_Ratio0.6762_AL_.jpg</t>
  </si>
  <si>
    <t>https://www.imdb.com/video/imdb/vi111127321/imdb/embed</t>
  </si>
  <si>
    <t>A young mermaid makes a deal with a sea witch to trade her beautiful voice for human legs so she can discover the world above water and impress a prince.</t>
  </si>
  <si>
    <t>https://m.media-amazon.com/images/M/MV5BMTM4MWY0OTEtY2E4ZC00NDdhLThkY2ItYTlmNWQxNTNkZTRmXkEyXkFqcGc@._V1_Ratio0.6762_AL_.jpg</t>
  </si>
  <si>
    <t>https://www.imdb.com/video/imdb/https://www.imdb.com/video/vi1211810841//imdb/embed</t>
  </si>
  <si>
    <t>A New York woman apprentices for a dance company and throws herself headlong into her dreams, even as the possibility of realizing them dwindles.</t>
  </si>
  <si>
    <t>https://m.media-amazon.com/images/M/MV5BOTY0NDQ2NzQ2N15BMl5BanBnXkFtZTcwMTU0OTkwOQ@@._V1_Ratio0.6762_AL_.jpg</t>
  </si>
  <si>
    <t>https://www.imdb.com/video/imdb/vi3148457497/imdb/embed</t>
  </si>
  <si>
    <t>A childless couple discovers a mysterious newborn on their farm in Iceland.</t>
  </si>
  <si>
    <t>https://m.media-amazon.com/images/M/MV5BOWM1ZjViN2MtNGVjMS00MTgxLWJjZTQtMmI1YWJiZTgxZGMwXkEyXkFqcGc@._V1_Ratio0.7046_AL_.jpg</t>
  </si>
  <si>
    <t>https://www.imdb.com/video/imdb/vi662487065/imdb/embed</t>
  </si>
  <si>
    <t>Two gifted high school students execute a perfect murder - then become engaged in an intellectual contest with a seasoned homicide detective.</t>
  </si>
  <si>
    <t>https://m.media-amazon.com/images/M/MV5BZjc4MjlkNWUtY2VjZC00N2IzLWIzZDMtZTQ3YjkyMzRmZGJmXkEyXkFqcGc@._V1_Ratio0.6762_AL_.jpg</t>
  </si>
  <si>
    <t>https://www.imdb.com/video/imdb/https://www.imdb.com/video/vi2662138137//imdb/embed</t>
  </si>
  <si>
    <t>An alien orphan is sent from his dying planet to Earth, where he grows up to become his adoptive home's first and greatest superhero.</t>
  </si>
  <si>
    <t>https://m.media-amazon.com/images/M/MV5BMzFlZDJjMDAtZDYxZS00NzZhLTk2ODMtZWRlODA3Njk3ZTdmXkEyXkFqcGc@._V1_Ratio0.6762_AL_.jpg</t>
  </si>
  <si>
    <t>https://www.imdb.com/video/imdb/vi2523972633/imdb/embed</t>
  </si>
  <si>
    <t>Absent-minded street thug Rusty James struggles to live up to his legendary older brother's reputation, and longs for the days of gang warfare.</t>
  </si>
  <si>
    <t>https://m.media-amazon.com/images/M/MV5BNDUyMDdmYmMtYjE2Ni00MGE0LWJkNjQtYjQwMTMyMjhkMmE5XkEyXkFqcGc@._V1_Ratio0.6762_AL_.jpg</t>
  </si>
  <si>
    <t>https://www.imdb.com/video/imdb/vi2485232153/imdb/embed</t>
  </si>
  <si>
    <t>An unruly class of gifted and charming teenage boys are taught by two eccentric and innovative teachers, as their headmaster pushes for them all to get accepted into Oxford or Cambridge.</t>
  </si>
  <si>
    <t>https://m.media-amazon.com/images/M/MV5BNjIxZjYxY2EtMTdmMi00NDliLTkxMmQtN2FmN2NmMGZiMDUwXkEyXkFqcGc@._V1_Ratio0.6762_AL_.jpg</t>
  </si>
  <si>
    <t>https://www.imdb.com/video/imdb/vi3723690265/imdb/embed</t>
  </si>
  <si>
    <t>Tom returns to his hometown on the tenth anniversary of the Valentine's night massacre that claimed the lives of 22 people. Instead of a homecoming, Tom finds himself suspected of committing the murders, and it seems like his old flame is the only one that believes he's innocent.</t>
  </si>
  <si>
    <t>https://m.media-amazon.com/images/M/MV5BNzJkMjBjYzUtMjZjNy00MTg5LTkxNzgtMmM3ZWZjYzRjMDliXkEyXkFqcGc@._V1_Ratio0.6762_AL_.jpg</t>
  </si>
  <si>
    <t>https://www.imdb.com/video/imdb/https://www.imdb.com/video/vi1610154777//imdb/embed</t>
  </si>
  <si>
    <t>When a young mother's home birth ends in unfathomable tragedy, she begins a year-long odyssey of mourning that fractures relationships with loved ones in this deeply personal story of a woman learning to live alongside her loss.</t>
  </si>
  <si>
    <t>https://m.media-amazon.com/images/M/MV5BYzY0Njg2OWMtYzA2My00NmJjLTk1ZDgtZDZhNTA4M2UzNDkwXkEyXkFqcGc@._V1_Ratio0.6762_AL_.jpg</t>
  </si>
  <si>
    <t>https://www.imdb.com/video/imdb/vi404603161/imdb/embed</t>
  </si>
  <si>
    <t>A tribe of cats called the Jellicles must decide yearly which one will ascend to the Heaviside Layer and come back to a new Jellicle life.</t>
  </si>
  <si>
    <t>https://m.media-amazon.com/images/M/MV5BYjhmMjcxNDUtNmVjZS00MjA1LTgzZjgtOTRjMTk4YjU1NDcwXkEyXkFqcGc@._V1_Ratio0.6762_AL_.jpg</t>
  </si>
  <si>
    <t>https://www.imdb.com/video/imdb/vi2898837273/imdb/embed</t>
  </si>
  <si>
    <t>A devout Catholic man's rigid principles are challenged during a one-night stay with Maud, a divorced woman with an outsize personality.</t>
  </si>
  <si>
    <t>https://m.media-amazon.com/images/M/MV5BMmJhYzcwMTUtMjYzNi00YTI1LTlhNjUtZGVmODkyMTk0N2MwXkEyXkFqcGc@._V1_Ratio0.6762_AL_.jpg</t>
  </si>
  <si>
    <t>https://www.imdb.com/video/imdb/vi2790047257/imdb/embed</t>
  </si>
  <si>
    <t>The true story of Molly Bloom, an Olympic-class skier who ran the world's most exclusive high-stakes poker game and became an FBI target.</t>
  </si>
  <si>
    <t>https://m.media-amazon.com/images/M/MV5BNmYxYTg1ZDktNjc1Yy00MjVlLTk2Y2MtNmMzZTBkZDNjZjdlXkEyXkFqcGc@._V1_Ratio0.6762_AL_.jpg</t>
  </si>
  <si>
    <t>https://www.imdb.com/video/imdb/vi1887483929/imdb/embed</t>
  </si>
  <si>
    <t>Original footage of the prosperous farming community of Glencoe Minnesota, 60 miles west of Minneapolis, was filmed in 1979 for a PBS documentary. But for the next six years Malle was too busy with other projects to finish this work. He returned in 1985 for a follow-up and found the community reacting to the mid-eighties crisis of overproduction in farm country. With ...</t>
  </si>
  <si>
    <t>https://m.media-amazon.com/images/M/MV5BNjIyYTMwYmQtYWQyZi00NjY2LWI0ZmMtNDBiNTYxYjU4NjYxXkEyXkFqcGc@._V1_Ratio0.7544_AL_.jpg</t>
  </si>
  <si>
    <t>After her death, a mother returns to her home town in order to fix the situations she couldn't resolve during her life.</t>
  </si>
  <si>
    <t>https://m.media-amazon.com/images/M/MV5BMjA0NTUxMjY1OV5BMl5BanBnXkFtZTcwNjI2OTMzMQ@@._V1_Ratio0.6762_AL_.jpg</t>
  </si>
  <si>
    <t>https://www.imdb.com/video/imdb/vi4206738201/imdb/embed</t>
  </si>
  <si>
    <t>Barely escaping an avalanche during a family ski vacation in the Alps, a married couple is thrown into disarray as they are forced to reevaluate their lives and how they feel about each other.</t>
  </si>
  <si>
    <t>https://m.media-amazon.com/images/M/MV5BNDUzMzQwMTgtMTE5NS00MGUzLTk0NzEtY2Y5NWE5NzJjMTBlXkEyXkFqcGc@._V1_Ratio0.6762_AL_.jpg</t>
  </si>
  <si>
    <t>https://www.imdb.com/video/imdb/vi542883609/imdb/embed</t>
  </si>
  <si>
    <t>In order to power the city, monsters have to scare children so that they scream. However, the children are toxic to the monsters, and after a child gets through, two monsters realize things may not be what they think.</t>
  </si>
  <si>
    <t>https://m.media-amazon.com/images/M/MV5BMTY1NTI0ODUyOF5BMl5BanBnXkFtZTgwNTEyNjQ0MDE@._V1_Ratio0.6762_AL_.jpg</t>
  </si>
  <si>
    <t>https://www.imdb.com/video/imdb/vi518890521/imdb/embed</t>
  </si>
  <si>
    <t>A washed-up golf pro working at a driving range tries to qualify for the U.S. Open in order to win the heart of his successful rival's girlfriend.</t>
  </si>
  <si>
    <t>https://m.media-amazon.com/images/M/MV5BZmU1YzE5MWEtMzc4MS00MzQ3LWEwMzYtMDg0ZTFlMmVhMzNiXkEyXkFqcGc@._V1_Ratio0.6762_AL_.jpg</t>
  </si>
  <si>
    <t>https://www.imdb.com/video/imdb/vi3019309337/imdb/embed</t>
  </si>
  <si>
    <t>A deranged scientist escapes from prison and recruits Dracula, Frankenstein's monster and the Wolf Man to get revenge on his behalf.</t>
  </si>
  <si>
    <t>https://m.media-amazon.com/images/M/MV5BNWJjOTZiODEtZWRhNS00NDI1LTliODMtNjZkNDJiYTI1OGU0XkEyXkFqcGc@._V1_Ratio0.6762_AL_.jpg</t>
  </si>
  <si>
    <t>https://www.imdb.com/video/imdb/vi2979971865/imdb/embed</t>
  </si>
  <si>
    <t>Superman returns to Earth after spending five years in space examining his homeworld Krypton. But he finds things have changed while he was gone, and he must once again prove himself important to the world.</t>
  </si>
  <si>
    <t>https://m.media-amazon.com/images/M/MV5BMjg1ZGRiMTEtYmU4Zi00NTkwLWJmODQtMjU3MTAyMGQ2OGZlXkEyXkFqcGc@._V1_Ratio0.6762_AL_.jpg</t>
  </si>
  <si>
    <t>https://www.imdb.com/video/imdb/vi641508889/imdb/embed</t>
  </si>
  <si>
    <t>U.S. Marshal Samuel Gerard and his team of Marshals are assigned to track down Sheridan, who has been accused of a double-murder.</t>
  </si>
  <si>
    <t>https://m.media-amazon.com/images/M/MV5BZTdlYTU2OGYtZjljOS00ZjFhLTk5NjAtZDQwZmNkYzk4YWQ5XkEyXkFqcGc@._V1_Ratio0.6762_AL_.jpg</t>
  </si>
  <si>
    <t>https://www.imdb.com/video/imdb/vi2598371609/imdb/embed</t>
  </si>
  <si>
    <t>Pizza delivery boy Gary, loudmouth David and hunky Rick are three high school students out to lose their virginity any way they can. Gary falls for transfer student Karen, who gets involved with Rick.</t>
  </si>
  <si>
    <t>https://m.media-amazon.com/images/M/MV5BYTljYWRhMzAtZjMzNS00YTllLTk1OWEtZTlkZjMwOGM2MWRlXkEyXkFqcGc@._V1_Ratio0.6762_AL_.jpg</t>
  </si>
  <si>
    <t>https://www.imdb.com/video/imdb/vi4260737561/imdb/embed</t>
  </si>
  <si>
    <t>The owner of a seedy small-town Texas bar discovers that one of his employees is having an affair with his wife. A chaotic chain of misunderstandings, lies, and mischief ensues after he devises a plot to have them murdered.</t>
  </si>
  <si>
    <t>https://m.media-amazon.com/images/M/MV5BNTYxNWY5ODktYWRkOC00NDdkLWIwOGQtOWY5YWQ1N2Q3OWViXkEyXkFqcGc@._V1_Ratio0.6762_AL_.jpg</t>
  </si>
  <si>
    <t>https://www.imdb.com/video/imdb/vi2174465817/imdb/embed</t>
  </si>
  <si>
    <t>A timid young woman starts working for a demanding lawyer and finds a new way to deal with her self-harming urges.</t>
  </si>
  <si>
    <t>https://m.media-amazon.com/images/M/MV5BMjA5ODIzMTQ4M15BMl5BanBnXkFtZTYwMDgwNDA3._V1_Ratio0.6762_AL_.jpg</t>
  </si>
  <si>
    <t>https://www.imdb.com/video/imdb/https://www.imdb.com/video/vi2232746777//imdb/embed</t>
  </si>
  <si>
    <t>A behind-the-scenes look into the highly competitive and cut-throat world of dog shows through the eyes of a group of ruthless dog owners.</t>
  </si>
  <si>
    <t>https://m.media-amazon.com/images/M/MV5BMTQ5OTc0NDU1MF5BMl5BanBnXkFtZTYwNzk1OTI3._V1_Ratio0.6762_AL_.jpg</t>
  </si>
  <si>
    <t>https://www.imdb.com/video/imdb/vi1651507993/imdb/embed</t>
  </si>
  <si>
    <t>Fascinated by gorgeous Mrs. Bannister, seaman Michael O'Hara joins a bizarre yachting cruise, and ends up mired in a complex murder plot.</t>
  </si>
  <si>
    <t>https://m.media-amazon.com/images/M/MV5BMDBmYzI4MDUtN2FjZC00YmM0LWE4YmEtNTZkY2ZkZmUzZDU0XkEyXkFqcGc@._V1_Ratio0.6762_AL_.jpg</t>
  </si>
  <si>
    <t>An unfit urbanite author must confront nature &amp; friendship when he travels to the Washington backwoods to restore the tattered remains of a broken friendship.</t>
  </si>
  <si>
    <t>https://m.media-amazon.com/images/M/MV5BMTA2Mzk5MTE3NDReQTJeQWpwZ15BbWU3MDgzNjEwOTM@._V1_Ratio0.7117_AL_.jpg</t>
  </si>
  <si>
    <t>A boy with an active imagination faces his fears on an unforgettable journey through the night with his new friend: a giant, smiling creature named Dark.</t>
  </si>
  <si>
    <t>https://m.media-amazon.com/images/M/MV5BMzgwNGU0NzEtZjMyMy00Mjc5LWFiMmYtMzIxNmY1OTIwYmU3XkEyXkFqcGc@._V1_Ratio0.6762_AL_.jpg</t>
  </si>
  <si>
    <t>https://www.imdb.com/video/imdb/https://www.imdb.com/video/vi3546597145//imdb/embed</t>
  </si>
  <si>
    <t>A World War I veteran and aspiring engineer tries to re-enter civilian life. After being unwillingly caught up in a robbery, he suffers the intolerable conditions of a Southern chain gang, struggling to clear his name and prove his worth.</t>
  </si>
  <si>
    <t>https://m.media-amazon.com/images/M/MV5BM2M2MTE4NTMtYTM3Mi00ODMwLTg2MjctMjNiMmQ0ZTA4N2M3XkEyXkFqcGc@._V1_Ratio0.6762_AL_.jpg</t>
  </si>
  <si>
    <t>https://www.imdb.com/video/imdb/vi3400926489/imdb/embed</t>
  </si>
  <si>
    <t>The Predator returns to Earth, this time to stake a claim on the war-torn streets of a dystopian Los Angeles.</t>
  </si>
  <si>
    <t>https://m.media-amazon.com/images/M/MV5BNjFjMjRkYWUtNmI4YS00ZmMwLWFiMmYtNWViY2RjZjMyODQ4XkEyXkFqcGc@._V1_Ratio0.6762_AL_.jpg</t>
  </si>
  <si>
    <t>https://www.imdb.com/video/imdb/vi3245344537/imdb/embed</t>
  </si>
  <si>
    <t>Based on Terry McMillan's novel, this film follows four very different African-American women and their relationships with men.</t>
  </si>
  <si>
    <t>https://m.media-amazon.com/images/M/MV5BZWU4NzA3MDQtODYyOS00OTliLTk3MGEtYzM2ZjNkZmI5ODk5XkEyXkFqcGc@._V1_Ratio0.6762_AL_.jpg</t>
  </si>
  <si>
    <t>https://www.imdb.com/video/imdb/https://www.imdb.com/video/vi719388953//imdb/embed</t>
  </si>
  <si>
    <t>A landlady suspects that her new lodger is the madman killing women in London.</t>
  </si>
  <si>
    <t>https://m.media-amazon.com/images/M/MV5BMjE4OTg0ODgyNF5BMl5BanBnXkFtZTgwMDY3NTMzMjE@._V1_Ratio0.7331_AL_.jpg</t>
  </si>
  <si>
    <t>https://www.imdb.com/video/imdb/vi1310442777/imdb/embed</t>
  </si>
  <si>
    <t>A young woman abducts and subjects a doctor whom she holds responsible for the death of her boyfriend to acts of sexual torture.</t>
  </si>
  <si>
    <t>https://m.media-amazon.com/images/M/MV5BNGM2NThlY2ItMDljYi00ZjRhLThmMWQtMWExNGU2ZDY4YTdiXkEyXkFqcGc@._V1_Ratio0.7046_AL_.jpg</t>
  </si>
  <si>
    <t>The world's greatest ever playwright, William Shakespeare, is young, out of ideas and short of cash, but meets his ideal woman and is inspired to write one of his most famous plays.</t>
  </si>
  <si>
    <t>https://m.media-amazon.com/images/M/MV5BYmM3MTllNzYtN2MzNS00NWQwLTk0NTEtNjY1MmMwYjNkNTE5XkEyXkFqcGc@._V1_Ratio0.7046_AL_.jpg</t>
  </si>
  <si>
    <t>https://www.imdb.com/video/imdb/vi2497749273/imdb/embed</t>
  </si>
  <si>
    <t>Nina is a talented but unstable ballerina on the verge of stardom. Pushed to the breaking point by her artistic director and a seductive rival, Nina's grip on reality slips, plunging her into a waking nightmare.</t>
  </si>
  <si>
    <t>https://m.media-amazon.com/images/M/MV5BNzY2NzI4OTE5MF5BMl5BanBnXkFtZTcwMjMyNDY4Mw@@._V1_Ratio0.6762_AL_.jpg</t>
  </si>
  <si>
    <t>https://www.imdb.com/video/imdb/vi3985807385/imdb/embed</t>
  </si>
  <si>
    <t>Journalist, Fred Flarsky, reunites with his childhood crush, Charlotte Field; now one of the most influential women in the world. As she prepares to run for president, Charlotte hires Fred as her speechwriter, and sparks fly.</t>
  </si>
  <si>
    <t>https://m.media-amazon.com/images/M/MV5BY2E2NDIwMGUtNmFkZC00NDFjLWI5ZWMtMTE1M2E2YTM1OWVlXkEyXkFqcGc@._V1_Ratio0.6762_AL_.jpg</t>
  </si>
  <si>
    <t>https://www.imdb.com/video/imdb/vi1734982169/imdb/embed</t>
  </si>
  <si>
    <t>As the Clone Wars nears its end, Obi-Wan Kenobi pursues a new threat, while Anakin Skywalker is lured by Chancellor Palpatine into a sinister plot for galactic domination.</t>
  </si>
  <si>
    <t>https://m.media-amazon.com/images/M/MV5BNTc4MTc3NTQ5OF5BMl5BanBnXkFtZTcwOTg0NjI4NA@@._V1_Ratio0.7544_AL_.jpg</t>
  </si>
  <si>
    <t>https://www.imdb.com/video/imdb/vi1199619865/imdb/embed</t>
  </si>
  <si>
    <t>At Westerburg High where cliques rule, jocks dominate and all the popular girls are named Heather, it's going to take a Veronica and mysterious new kid to give teen angst a body count.</t>
  </si>
  <si>
    <t>https://m.media-amazon.com/images/M/MV5BYzY2ODdmZDItMzQ4MS00ZDczLWIyZmItNDljYmMwZjQ2NGU3XkEyXkFqcGc@._V1_Ratio0.6762_AL_.jpg</t>
  </si>
  <si>
    <t>https://www.imdb.com/video/imdb/vi2409875225/imdb/embed</t>
  </si>
  <si>
    <t>A young woman inherits an old hotel in Louisiana where, following a series of supernatural "accidents", she learns that the building was built over one of the entrances to Hell.</t>
  </si>
  <si>
    <t>https://m.media-amazon.com/images/M/MV5BMjAxZmE2NjktYTJhNS00MDkzLWIxZjctMzFhNGU3NmM5Y2FkXkEyXkFqcGc@._V1_Ratio0.6762_AL_.jpg</t>
  </si>
  <si>
    <t>https://www.imdb.com/video/imdb/vi295043353/imdb/embed</t>
  </si>
  <si>
    <t>Baron Frankenstein, with the aid of a young doctor and his fiancÃ©e, kidnaps the mentally sick Dr. Brandt in order to perform the first brain transplant operation.</t>
  </si>
  <si>
    <t>https://m.media-amazon.com/images/M/MV5BM2Y2OWFiZTctODhhMi00MWI3LTgxNTItMDliNDJmZWNiOGJhXkEyXkFqcGc@._V1_Ratio0.6762_AL_.jpg</t>
  </si>
  <si>
    <t>https://www.imdb.com/video/imdb/vi4048535321/imdb/embed</t>
  </si>
  <si>
    <t>Pete Wilson is on top. He is the highest paid professional football player in the league. He has seen other players come and go, but he was MVP last year and the future looks rosy. His wife, Liza, is there for the fame, the money, the good times and does not like those who are washed up. His friend Tim, just retired and accepted a job as head coach at State. But Pete ...</t>
  </si>
  <si>
    <t>https://m.media-amazon.com/images/M/MV5BYjQxZTU4N2QtMzZjYS00N2I4LTlmMzEtOWZjNDJjMmQzMTIyXkEyXkFqcGc@._V1_Ratio0.6762_AL_.jpg</t>
  </si>
  <si>
    <t>Three female African-American mathematicians play a pivotal role in astronaut John Glenn's launch into orbit while dealing with racial and gender discrimination.</t>
  </si>
  <si>
    <t>https://m.media-amazon.com/images/M/MV5BY2RhNDRhNzctZTllMy00NTc2LWJjZmUtMzg3MTNiNjhhODMxXkEyXkFqcGc@._V1_Ratio0.6762_AL_.jpg</t>
  </si>
  <si>
    <t>https://www.imdb.com/video/imdb/vi1121039897/imdb/embed</t>
  </si>
  <si>
    <t>A teenage boy and his father move to his recently-deceased mother's hometown, where they encounter the ancient Native American cemetery with the power to raise the dead.</t>
  </si>
  <si>
    <t>https://m.media-amazon.com/images/M/MV5BYTAwNWY4ZGQtNDE5Ni00OTNmLWExYjQtMjljODkzMzZmOWQzXkEyXkFqcGc@._V1_Ratio0.6904_AL_.jpg</t>
  </si>
  <si>
    <t>https://www.imdb.com/video/imdb/vi161004057/imdb/embed</t>
  </si>
  <si>
    <t>In 1897 Transylvania, the blood-drinking Count draws his plans against Victorian London.</t>
  </si>
  <si>
    <t>https://m.media-amazon.com/images/M/MV5BZjFiNzI2ZjctOTQ3OS00OThhLWI3OWItZmJiMmY0NmU0MTEyXkEyXkFqcGc@._V1_Ratio0.6762_AL_.jpg</t>
  </si>
  <si>
    <t>https://www.imdb.com/video/imdb/vi3255680793/imdb/embed</t>
  </si>
  <si>
    <t>A very realistic interpretation of one of the bloodiest battles of the Vietnam War.</t>
  </si>
  <si>
    <t>https://m.media-amazon.com/images/M/MV5BN2ZkYzdiODAtODUzZC00YjRhLWFhZWEtOTY3ZjllMGJiNTQwXkEyXkFqcGc@._V1_Ratio0.6762_AL_.jpg</t>
  </si>
  <si>
    <t>https://www.imdb.com/video/imdb/vi2606808601/imdb/embed</t>
  </si>
  <si>
    <t>Faced with an unplanned pregnancy, an offbeat young woman makes a selfless decision regarding the unborn child.</t>
  </si>
  <si>
    <t>https://m.media-amazon.com/images/M/MV5BMTIwMDgwODc5Nl5BMl5BanBnXkFtZTYwMjQzMDM4._V1_Ratio0.6762_AL_.jpg</t>
  </si>
  <si>
    <t>https://www.imdb.com/video/imdb/vi3400597785/imdb/embed</t>
  </si>
  <si>
    <t>Two couples vacationing together in an R.V. from Texas to Colorado are terrorized after they witness a murder during a Satanic ritual.</t>
  </si>
  <si>
    <t>https://m.media-amazon.com/images/M/MV5BZmQ5NTc5ZTQtZjA2MS00NTQ0LTg4MzgtNDFkNzBjNWE2N2UxXkEyXkFqcGc@._V1_Ratio0.6762_AL_.jpg</t>
  </si>
  <si>
    <t>https://www.imdb.com/video/imdb/vi2370416153/imdb/embed</t>
  </si>
  <si>
    <t>After being discharged from the army, Antoine Doinel centers a screwball comedy where he applies for different jobs and tries to make sense of his relationships with women.</t>
  </si>
  <si>
    <t>https://m.media-amazon.com/images/M/MV5BZTRiN2M3MTYtMTU3NS00ZjI4LWIzMjctYzdiODM2ZWE0YTNiXkEyXkFqcGc@._V1_Ratio0.6762_AL_.jpg</t>
  </si>
  <si>
    <t>https://www.imdb.com/video/imdb/vi2623847961/imdb/embed</t>
  </si>
  <si>
    <t>After an encounter with a neck-biter, a publishing executive thinks that he's turning into a vampire.</t>
  </si>
  <si>
    <t>https://m.media-amazon.com/images/M/MV5BMTM1MDAyMDYxMV5BMl5BanBnXkFtZTcwNDQwMzc3NA@@._V1_Ratio0.6762_AL_.jpg</t>
  </si>
  <si>
    <t>https://www.imdb.com/video/imdb/vi988590361/imdb/embed</t>
  </si>
  <si>
    <t>A substance-addicted actress tries to look on the bright side even as she is forced to move back in with her mother to avoid unemployment.</t>
  </si>
  <si>
    <t>https://m.media-amazon.com/images/M/MV5BMjZiNmYxOTEtM2FlMi00N2Y5LTkwZTEtYzk3YTIyOTRiMmRmXkEyXkFqcGc@._V1_Ratio0.6762_AL_.jpg</t>
  </si>
  <si>
    <t>https://www.imdb.com/video/imdb/vi1350631705/imdb/embed</t>
  </si>
  <si>
    <t>Resplendent with authentic 1980s music, fashion, and vibe, "Miami Vice" follows two undercover detectives and their extended team through the mean streets of Miami, Florida.</t>
  </si>
  <si>
    <t>https://m.media-amazon.com/images/M/MV5BY2FmZWMxNWMtNTVkZC00ZTcwLTgyMjAtZjJlNjZlYzM0MDA5XkEyXkFqcGc@._V1_Ratio0.7046_AL_.jpg</t>
  </si>
  <si>
    <t>https://www.imdb.com/video/imdb/vi2845376793/imdb/embed</t>
  </si>
  <si>
    <t>A business commuter is pursued and terrorized by the malevolent driver of a massive tractor-trailer.</t>
  </si>
  <si>
    <t>https://m.media-amazon.com/images/M/MV5BN2ZhYjY5MzMtMmU4Yy00MDBjLWFhY2UtODg5YzdmNTY0Y2Q0XkEyXkFqcGc@._V1_Ratio0.6762_AL_.jpg</t>
  </si>
  <si>
    <t>https://www.imdb.com/video/imdb/vi882164505/imdb/embed</t>
  </si>
  <si>
    <t>A traveling mariachi is mistaken for a murderous criminal and must hide from a gang bent on killing him.</t>
  </si>
  <si>
    <t>https://m.media-amazon.com/images/M/MV5BZDc0ZmVjYWItMmY4MC00NzFmLThhZjktZWQzMDI1NmE0ZTc4XkEyXkFqcGc@._V1_Ratio0.6762_AL_.jpg</t>
  </si>
  <si>
    <t>https://www.imdb.com/video/imdb/vi3668181273/imdb/embed</t>
  </si>
  <si>
    <t>A young boy who witnessed the suicide of a mafia lawyer hires an attorney to protect him when the District Attorney tries to use him to take down a mob family.</t>
  </si>
  <si>
    <t>https://m.media-amazon.com/images/M/MV5BNWQzNGEyODctZGY4My00ZjA3LWI0OWUtMWQ3NzVkMzQyN2ZjXkEyXkFqcGc@._V1_Ratio0.6762_AL_.jpg</t>
  </si>
  <si>
    <t>https://www.imdb.com/video/imdb/vi2308309273/imdb/embed</t>
  </si>
  <si>
    <t>Cozy, a dissatisfied housewife, meets Lee at a bar. A drink turns into a home break-in, and a gun shot sends them on the run together, thinking they've committed murder.</t>
  </si>
  <si>
    <t>https://m.media-amazon.com/images/M/MV5BMTYxNTY0MTcwN15BMl5BanBnXkFtZTgwNjkxODY5NjE@._V1_Ratio0.6833_AL_.jpg</t>
  </si>
  <si>
    <t>https://www.imdb.com/video/imdb/vi58176025/imdb/embed</t>
  </si>
  <si>
    <t>In 1970, drug-fueled Los Angeles private investigator Larry "Doc" Sportello investigates the disappearance of a former girlfriend.</t>
  </si>
  <si>
    <t>https://m.media-amazon.com/images/M/MV5BMmU3YjYzZWEtZDEzYy00YjA4LWI0YTUtY2RiMzVlYzZkZjg3XkEyXkFqcGc@._V1_Ratio0.6762_AL_.jpg</t>
  </si>
  <si>
    <t>https://www.imdb.com/video/imdb/vi4155813401/imdb/embed</t>
  </si>
  <si>
    <t>Australian bushranger Ned Kelly and his gang flee from authorities during the 1870s.</t>
  </si>
  <si>
    <t>https://m.media-amazon.com/images/M/MV5BODU3NGQwM2ItYzFkYy00YWVmLWE0MTQtZjU5ZTRhOGNmNWEwXkEyXkFqcGc@._V1_Ratio0.6762_AL_.jpg</t>
  </si>
  <si>
    <t>https://www.imdb.com/video/imdb/vi1569832473/imdb/embed</t>
  </si>
  <si>
    <t>In A CIAMBRA, a small Romani community in Calabria, Pio Amato is desperate to grow up fast. At 14, he drinks, smokes and is one of the few to easily slide between the region's factions - the local Italians, the African refugees and his fellow Romani. Pio follows his older brother Cosimo everywhere, learning the necessary skills for life on the streets of their hometow...</t>
  </si>
  <si>
    <t>https://m.media-amazon.com/images/M/MV5BZmUzYTExYjgtOTk1NS00OGRhLTgxNDgtOGJhNzk1OGQxMzc4XkEyXkFqcGc@._V1_Ratio0.7402_AL_.jpg</t>
  </si>
  <si>
    <t>https://www.imdb.com/video/imdb/vi3064183321/imdb/embed</t>
  </si>
  <si>
    <t>Things go badly for a hack director and film crew shooting a low budget zombie movie in an abandoned WWII Japanese facility, when they are attacked by real zombies.</t>
  </si>
  <si>
    <t>https://m.media-amazon.com/images/M/MV5BMGJmOTkzNmQtMTVkYS00M2Y3LWE4OGUtMTFjZTJlZmQ5NGIwXkEyXkFqcGc@._V1_Ratio0.7117_AL_.jpg</t>
  </si>
  <si>
    <t>https://www.imdb.com/video/imdb/vi1209645849/imdb/embed</t>
  </si>
  <si>
    <t>An astronaut becomes stranded on Mars after his team assume him dead, and must rely on his ingenuity to find a way to signal to Earth that he is alive and can survive until a potential rescue.</t>
  </si>
  <si>
    <t>https://m.media-amazon.com/images/M/MV5BMTc2MTQ3MDA1Nl5BMl5BanBnXkFtZTgwODA3OTI4NjE@._V1_Ratio0.6762_AL_.jpg</t>
  </si>
  <si>
    <t>https://www.imdb.com/video/imdb/vi113423129/imdb/embed</t>
  </si>
  <si>
    <t>A pop singer gives up her career to become an actress, but she slowly goes insane when she starts being stalked by an obsessed fan and what seems to be a ghost of her past.</t>
  </si>
  <si>
    <t>https://m.media-amazon.com/images/M/MV5BMzAwNDIzMzEtZDZkNC00ZDQ4LTk3ZDMtZjVhMTU2YzgzZTZiXkEyXkFqcGc@._V1_Ratio0.6762_AL_.jpg</t>
  </si>
  <si>
    <t>https://www.imdb.com/video/imdb/vi1525991193/imdb/embed</t>
  </si>
  <si>
    <t>Tough ex-con Corky and her lover Violet concoct a scheme to steal millions of stashed mob money and pin the blame on Violet's crooked boyfriend Caesar.</t>
  </si>
  <si>
    <t>https://m.media-amazon.com/images/M/MV5BNjY0OWFmODctNmEwNy00Njc2LWFkYTAtNmI4OWIzY2ZkYjJlXkEyXkFqcGc@._V1_Ratio0.6762_AL_.jpg</t>
  </si>
  <si>
    <t>https://www.imdb.com/video/imdb/https://www.imdb.com/video/vi2763718937//imdb/embed</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</si>
  <si>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</si>
  <si>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https://m.media-amazon.com/images/M/MV5BYzE4OGExZGYtMGZkMS00MzMzLTk2MWQtMGY5MzY3MTRmNTAzXkEyXkFqcGc@._V1_Ratio0.6762_AL_.jpg</t>
  </si>
  <si>
    <t>https://www.imdb.com/video/imdb/vi457245465/imdb/embed</t>
  </si>
  <si>
    <t>A robot malfunction creates havoc and terror for unsuspecting vacationers at a futuristic, adult-themed amusement park.</t>
  </si>
  <si>
    <t>https://m.media-amazon.com/images/M/MV5BMjJiNDUzODQtMWU1NS00NDRkLTk1Y2MtYTJlNzliZjBmODllXkEyXkFqcGc@._V1_Ratio0.6762_AL_.jpg</t>
  </si>
  <si>
    <t>https://www.imdb.com/video/imdb/vi2605037593/imdb/embed</t>
  </si>
  <si>
    <t>A banker convicted of uxoricide forms a friendship over a quarter century with a hardened convict, while maintaining his innocence and trying to remain hopeful through simple compassion.</t>
  </si>
  <si>
    <t>https://m.media-amazon.com/images/M/MV5BMDAyY2FhYjctNDc5OS00MDNlLThiMGUtY2UxYWVkNGY2ZjljXkEyXkFqcGc@._V1_Ratio0.6762_AL_.jpg</t>
  </si>
  <si>
    <t>https://www.imdb.com/video/imdb/https://www.imdb.com/video/vi3877612057//imdb/embed</t>
  </si>
  <si>
    <t>A young woman is followed by an unknown supernatural force after a sexual encounter.</t>
  </si>
  <si>
    <t>https://m.media-amazon.com/images/M/MV5BNGZiYWRiYjAtODU0NS00YzAzLTk2MzQtZGVlMzVjM2M3MGQ3XkEyXkFqcGc@._V1_Ratio0.6762_AL_.jpg</t>
  </si>
  <si>
    <t>https://www.imdb.com/video/imdb/vi1876930073/imdb/embed</t>
  </si>
  <si>
    <t>Along with her black cat Jiji, Kiki settles in a seaside town and starts a high-flying delivery service. Here begins her magical encounter with independence and responsibility, making lifelong friends and finding her place in the world.</t>
  </si>
  <si>
    <t>https://m.media-amazon.com/images/M/MV5BOTFhYWI1NGUtZWFhZS00MTdkLWIzZTItMDBhNWNiZDNlMjYyXkEyXkFqcGc@._V1_Ratio0.6762_AL_.jpg</t>
  </si>
  <si>
    <t>https://www.imdb.com/video/imdb/vi286197529/imdb/embed</t>
  </si>
  <si>
    <t>In German-occupied Poland during World War II, industrialist Oskar Schindler gradually becomes concerned for his Jewish workforce after witnessing their persecution by the Nazis.</t>
  </si>
  <si>
    <t>https://m.media-amazon.com/images/M/MV5BNjM1ZDQxYWUtMzQyZS00MTE1LWJmZGYtNGUyNTdlYjM3ZmVmXkEyXkFqcGc@._V1_Ratio0.6762_AL_.jpg</t>
  </si>
  <si>
    <t>https://www.imdb.com/video/imdb/vi1158527769/imdb/embed</t>
  </si>
  <si>
    <t>"Body Bags" is a 1993 anthology hosted horror movie with John Carpenter as "The Coroner".</t>
  </si>
  <si>
    <t>https://m.media-amazon.com/images/M/MV5BZjZhOTU3OWQtOTQzNC00OWJkLWI0ODQtZmJkYzg1NWQ0NTdmXkEyXkFqcGc@._V1_Ratio0.6762_AL_.jpg</t>
  </si>
  <si>
    <t>https://www.imdb.com/video/imdb/vi1174716185/imdb/embed</t>
  </si>
  <si>
    <t>During the Johnson County War in 1890 Wyoming, a sheriff born into wealth does his best to protect immigrant farmers from rich cattle interests.</t>
  </si>
  <si>
    <t>https://m.media-amazon.com/images/M/MV5BNmNiZGNiNmQtYmM4NC00ZjY4LWI5NDYtYjc0ZDA5NDZjZTBhXkEyXkFqcGc@._V1_Ratio0.6762_AL_.jpg</t>
  </si>
  <si>
    <t>https://www.imdb.com/video/imdb/vi4084253721/imdb/embed</t>
  </si>
  <si>
    <t>Jo struggles for independence and sometimes clashes with her beloved mother and sisters Meg, Amy and Beth. She also contends with their cranky Aunt March, their impulsive neighbor Laurie and kindly linguistics professor Friedrich Bhaer.</t>
  </si>
  <si>
    <t>https://m.media-amazon.com/images/M/MV5BNjk0MGY3Y2ItMDQzMy00MGNlLThmOWMtNzE3N2ZhMTQ2YTkwXkEyXkFqcGc@._V1_Ratio0.6975_AL_.jpg</t>
  </si>
  <si>
    <t>https://www.imdb.com/video/imdb/vi3566600473/imdb/embed</t>
  </si>
  <si>
    <t>A single mother's life is thrown into turmoil after her struggling, rarely seen younger brother returns to town.</t>
  </si>
  <si>
    <t>https://m.media-amazon.com/images/M/MV5BYzQ3Zjg4Y2YtOGQzMi00MTFjLTlkZjQtMDBmYWYwMjk3M2U0XkEyXkFqcGc@._V1_Ratio0.6762_AL_.jpg</t>
  </si>
  <si>
    <t>https://www.imdb.com/video/imdb/https://www.imdb.com/video/vi4232887833//imdb/embed</t>
  </si>
  <si>
    <t>After her return from school in Paris, a playboy finally takes notice of his family's chauffeur's daughter, who's long had a crush on him, but he questions his more serious brother's motives when he warns against getting involved with her.</t>
  </si>
  <si>
    <t>https://m.media-amazon.com/images/M/MV5BNjQ5MWI5YWYtYzYxNi00ODM4LWI4NzEtNzUzYmVkNzRiYzNlXkEyXkFqcGc@._V1_Ratio0.6762_AL_.jpg</t>
  </si>
  <si>
    <t>https://www.imdb.com/video/imdb/vi470793753/imdb/embed</t>
  </si>
  <si>
    <t>A paranoid, secretive surveillance expert has a crisis of conscience when he suspects that the couple he is spying on will be murdered.</t>
  </si>
  <si>
    <t>https://m.media-amazon.com/images/M/MV5BOTY4OTVmMzgtNTBkYi00NjI1LWIzOWItNGIwNTM1ZTEzMzc5XkEyXkFqcGc@._V1_Ratio0.6762_AL_.jpg</t>
  </si>
  <si>
    <t>https://www.imdb.com/video/imdb/vi3367419417/imdb/embed</t>
  </si>
  <si>
    <t>A failing ice hockey team finds success with outrageously violent hockey goonery.</t>
  </si>
  <si>
    <t>https://m.media-amazon.com/images/M/MV5BMzg3YTJlYzMtMDhkMy00MTk4LTg1NDItMGMyOGMzMmJmY2YxXkEyXkFqcGc@._V1_Ratio0.6762_AL_.jpg</t>
  </si>
  <si>
    <t>https://www.imdb.com/video/imdb/vi3499229465/imdb/embed</t>
  </si>
  <si>
    <t>When renowned crime novelist Harlan Thrombey is found dead at his estate just after his 85th birthday, the inquisitive and debonair Detective Benoit Blanc is mysteriously enlisted to investigate.</t>
  </si>
  <si>
    <t>https://m.media-amazon.com/images/M/MV5BZDU5ZTRkYmItZjg0Mi00ZTQwLThjMWItNWM3MTMxMzVjZmVjXkEyXkFqcGc@._V1_Ratio0.6762_AL_.jpg</t>
  </si>
  <si>
    <t>https://www.imdb.com/video/imdb/vi2464857881/imdb/embed</t>
  </si>
  <si>
    <t>This love story chronicles the lifelong relationship of conductor-composer Leonard Bernstein and actress Felicia Montealegre Cohn Bernstein.</t>
  </si>
  <si>
    <t>https://m.media-amazon.com/images/M/MV5BY2M1MWUyYzctMzk1Zi00M2RkLTkwY2YtMzE4MDhiZGQwZmU5XkEyXkFqcGc@._V1_Ratio0.6762_AL_.jpg</t>
  </si>
  <si>
    <t>https://www.imdb.com/video/imdb/https://www.imdb.com/video/vi2054932249//imdb/embed</t>
  </si>
  <si>
    <t>James Bond has left active service. His peace is short-lived when Felix Leiter, an old friend from the CIA, turns up asking for help, leading Bond onto the trail of a mysterious villain armed with dangerous new technology.</t>
  </si>
  <si>
    <t>https://m.media-amazon.com/images/M/MV5BZGZiOGZhZDQtZmRkNy00ZmUzLTliMGEtZGU0NjExOGMxZDVkXkEyXkFqcGc@._V1_Ratio0.6762_AL_.jpg</t>
  </si>
  <si>
    <t>https://www.imdb.com/video/imdb/https://www.imdb.com/video/vi3903767321//imdb/embed</t>
  </si>
  <si>
    <t>A research team in Antarctica is hunted by a shape-shifting alien that assumes the appearance of its victims.</t>
  </si>
  <si>
    <t>https://m.media-amazon.com/images/M/MV5BYTA3NDU5MWEtNTk4Yy00ZDNkLThmZTQtMjU3ZGVhYzAyMzU4XkEyXkFqcGc@._V1_Ratio0.6762_AL_.jpg</t>
  </si>
  <si>
    <t>https://www.imdb.com/video/imdb/vi2298151193/imdb/embed</t>
  </si>
  <si>
    <t>A science teacher, his wife, and a young girl struggle to survive a plague that causes those infected to commit suicide.</t>
  </si>
  <si>
    <t>https://m.media-amazon.com/images/M/MV5BMTc2MjcwNjI0MF5BMl5BanBnXkFtZTcwMjM4NjM3MQ@@._V1_Ratio0.6762_AL_.jpg</t>
  </si>
  <si>
    <t>https://www.imdb.com/video/imdb/vi2430796057/imdb/embed</t>
  </si>
  <si>
    <t>Determined to make her own path in life, Princess Merida defies a custom that brings chaos to her kingdom. Granted one wish, Merida must rely on her bravery and her archery skills to undo a beastly curse.</t>
  </si>
  <si>
    <t>https://m.media-amazon.com/images/M/MV5BMzgwODk3ODA1NF5BMl5BanBnXkFtZTcwNjU3NjQ0Nw@@._V1_Ratio0.6762_AL_.jpg</t>
  </si>
  <si>
    <t>https://www.imdb.com/video/imdb/vi678863641/imdb/embed</t>
  </si>
  <si>
    <t>At Helge's 60th birthday party, some unpleasant family truths are revealed.</t>
  </si>
  <si>
    <t>https://m.media-amazon.com/images/M/MV5BODNkY2VkOTktYTZlYy00OGJjLWEyZjMtZDAyZjljMTNlNmVmXkEyXkFqcGc@._V1_Ratio0.7117_AL_.jpg</t>
  </si>
  <si>
    <t>https://www.imdb.com/video/imdb/vi1080345113/imdb/embed</t>
  </si>
  <si>
    <t>The story of Alana Kane and Gary Valentine growing up, running around and going through the treacherous navigation of first love in the San Fernando Valley, 1973.</t>
  </si>
  <si>
    <t>https://m.media-amazon.com/images/M/MV5BYjU5MjRiOWMtNmI0OC00ZTU1LThlNGItYTViNzU2YzAzMWMxXkEyXkFqcGc@._V1_Ratio0.6975_AL_.jpg</t>
  </si>
  <si>
    <t>https://www.imdb.com/video/imdb/vi2244854553/imdb/embed</t>
  </si>
  <si>
    <t>When one of Europe's most lethal terrorists shows up in New York, an elite undercover cop is assigned to take him down by any means necessary.</t>
  </si>
  <si>
    <t>https://m.media-amazon.com/images/M/MV5BZmZjODZmMTYtMDQ3OS00YjBmLTk4ZmYtMDBmOTM3ZDY1ZGNiXkEyXkFqcGc@._V1_Ratio0.6762_AL_.jpg</t>
  </si>
  <si>
    <t>https://www.imdb.com/video/imdb/vi3181183257/imdb/embed</t>
  </si>
  <si>
    <t>The lives of a motherless boy, who is just starting to get interested in women, and his physically abused friend, who lives in poverty, are mixed with more or less innocent childhood experiences and challenges of a number of children.</t>
  </si>
  <si>
    <t>https://m.media-amazon.com/images/M/MV5BZDQ3YmE2NDgtOThiMS00NTQwLWE2ZjktMDg0MjRhNzhhMDRjXkEyXkFqcGc@._V1_Ratio0.6762_AL_.jpg</t>
  </si>
  <si>
    <t>FranÃ§ois, a young carpenter, lives a happy, uncomplicated life with his wife ThÃ©rÃ¨se and their two small children. One day he meets Emilie, a clerk in the local post office.</t>
  </si>
  <si>
    <t>https://m.media-amazon.com/images/M/MV5BZTc0MTc0NjQtMjM3ZS00OGYwLThmNDEtMzA2YzJkZDMzOTg1XkEyXkFqcGc@._V1_Ratio0.7046_AL_.jpg</t>
  </si>
  <si>
    <t>https://www.imdb.com/video/imdb/vi906017305/imdb/embed</t>
  </si>
  <si>
    <t>The rise and fall of Stanton Carlisle, a mentalist whose lies and deceit prove to be his downfall.</t>
  </si>
  <si>
    <t>https://m.media-amazon.com/images/M/MV5BMmQ1NGI4ZjMtNTk3MC00MWQwLTliMzQtMTk3MjQxYzllZDU4XkEyXkFqcGc@._V1_Ratio0.6762_AL_.jpg</t>
  </si>
  <si>
    <t>https://www.imdb.com/video/imdb/vi1671217945/imdb/embed</t>
  </si>
  <si>
    <t>A young African-American visits his white girlfriend's parents for the weekend, where his simmering uneasiness about their reception of him eventually reaches a boiling point.</t>
  </si>
  <si>
    <t>https://m.media-amazon.com/images/M/MV5BMjUxMDQwNjcyNl5BMl5BanBnXkFtZTgwNzcwMzc0MTI@._V1_Ratio0.6762_AL_.jpg</t>
  </si>
  <si>
    <t>https://www.imdb.com/video/imdb/vi2005186073/imdb/embed</t>
  </si>
  <si>
    <t>Follows the dangerous journey of a radical idealist and brilliant inventor, Allie Fox, who uproots his family for Mexico when they suddenly find themselves on the run from the US government.</t>
  </si>
  <si>
    <t>https://m.media-amazon.com/images/M/MV5BMzk2MzcwNDgtZjhjMC00YjYxLTg0MDctOWZmMzczYTA0MjE0XkEyXkFqcGc@._V1_Ratio0.6762_AL_.jpg</t>
  </si>
  <si>
    <t>https://www.imdb.com/video/imdb/https://www.imdb.com/video/vi800703769//imdb/embed</t>
  </si>
  <si>
    <t>A teenager wins a fully-automated dream house in a competition, but soon the computer controlling it begins to take over and everything gets out of control. Then teenage Ben must calm the computer named PAT.</t>
  </si>
  <si>
    <t>https://m.media-amazon.com/images/M/MV5BN2JjYjNjMjQtNmU3Ni00ZDEwLTlkMTYtOWVjODU2MDYxNmFhXkEyXkFqcGc@._V1_Ratio0.6762_AL_.jpg</t>
  </si>
  <si>
    <t>https://www.imdb.com/video/imdb/https://www.imdb.com/video/vi3429959449//imdb/embed</t>
  </si>
  <si>
    <t>A surgeon becomes obsessed with the seductive woman he once was in an affair with. Refusing to accept that she has moved on, he amputates her limbs and holds her captive in his mansion.</t>
  </si>
  <si>
    <t>https://m.media-amazon.com/images/M/MV5BZDc4OTAwMjgtZTg0Yy00ZWUzLWIzNmMtYWIyMTIzYWU1ZGVkXkEyXkFqcGc@._V1_Ratio0.6762_AL_.jpg</t>
  </si>
  <si>
    <t>https://www.imdb.com/video/imdb/vi3669688601/imdb/embed</t>
  </si>
  <si>
    <t>To make the 100th anniversary of her hometown's Victorian festival a success, Cassie invites action movie star and former high school classmate Jake to play in "A Christmas Carol."</t>
  </si>
  <si>
    <t>https://m.media-amazon.com/images/M/MV5BZGQyNDNhMzctNWExMy00N2MxLWJkZGQtZjgyNzRjMGZkNTk2XkEyXkFqcGc@._V1_Ratio0.6762_AL_.jpg</t>
  </si>
  <si>
    <t>After being shot by a resentful former patient whom he failed to help, a Philadelphia child psychologist seeks redemption by treating a young boy with a disturbing secret.</t>
  </si>
  <si>
    <t>https://m.media-amazon.com/images/M/MV5BZWQ2OTY0M2UtMTQxNC00MmIzLTllNDQtNDQ0MTQyYzI2M2ZiXkEyXkFqcGc@._V1_Ratio0.6762_AL_.jpg</t>
  </si>
  <si>
    <t>https://www.imdb.com/video/imdb/https://www.imdb.com/video/vi1906613529//imdb/embed</t>
  </si>
  <si>
    <t>A beautiful 17th-century witch returns to life to plague politician Wallace Wooley, descendant of her persecutor.</t>
  </si>
  <si>
    <t>https://m.media-amazon.com/images/M/MV5BZjE4ZWI4OWYtMTA0Yy00ZWU4LTk3NDktZTE4MzAxOTA2MWEzXkEyXkFqcGc@._V1_Ratio0.6762_AL_.jpg</t>
  </si>
  <si>
    <t>https://www.imdb.com/video/imdb/https://www.imdb.com/video/vi2195767577//imdb/embed</t>
  </si>
  <si>
    <t>Carol Danvers becomes one of the universe's most powerful heroes when Earth is caught in the middle of a galactic war between two alien races.</t>
  </si>
  <si>
    <t>https://m.media-amazon.com/images/M/MV5BZDI1NGU2ODAtNzBiNy00MWY5LWIyMGEtZjUxZjUwZmZiNjBlXkEyXkFqcGc@._V1_Ratio0.6762_AL_.jpg</t>
  </si>
  <si>
    <t>https://www.imdb.com/video/imdb/vi4235180569/imdb/embed</t>
  </si>
  <si>
    <t>It takes a father and son team to battle the forces of evil throughout China, fighting with honor to defend the weak through fast-motion kung fu.</t>
  </si>
  <si>
    <t>https://m.media-amazon.com/images/M/MV5BMTQ2Mzc2MTE2MV5BMl5BanBnXkFtZTgwODE2NTkwMzE@._V1_Ratio0.7544_AL_.jpg</t>
  </si>
  <si>
    <t>https://www.imdb.com/video/imdb/vi3046742041/imdb/embed</t>
  </si>
  <si>
    <t>A flight attendant with a criminal past gets nabbed by the ATF for smuggling. Under pressure to become an informant against the illegal arms dealer she works for, she must find a way to secure her future without getting killed.</t>
  </si>
  <si>
    <t>https://m.media-amazon.com/images/M/MV5BZmUxZjY3MDktNGI5NS00MTQ5LWE0YWItZWQzNmZhNjhkZDYyXkEyXkFqcGc@._V1_Ratio0.6833_AL_.jpg</t>
  </si>
  <si>
    <t>https://www.imdb.com/video/imdb/vi1667021593/imdb/embed</t>
  </si>
  <si>
    <t>A rookie lawyer Ryuuichi Naruhodou stands up to save his defendants by proving their innocence from unusual cases!</t>
  </si>
  <si>
    <t>https://m.media-amazon.com/images/M/MV5BMWJlZTEzMTctYTRjZS00Y2ExLWI4NTEtYTFkNzU3ZDhkMTdiXkEyXkFqcGc@._V1_Ratio0.7046_AL_.jpg</t>
  </si>
  <si>
    <t>A poor boy named Arthur learns the power of love, kindness, knowledge and bravery with the help of a wizard called Merlin in the path to become one of the most beloved kings in English history.</t>
  </si>
  <si>
    <t>https://m.media-amazon.com/images/M/MV5BN2U1ZDI3OGMtOTU0Ni00MTAxLTgwYWEtN2QwZDI4ZTQ5MTQ0XkEyXkFqcGc@._V1_Ratio0.6762_AL_.jpg</t>
  </si>
  <si>
    <t>https://www.imdb.com/video/imdb/https://www.imdb.com/video/vi2431254809//imdb/embed</t>
  </si>
  <si>
    <t>A lawman apprehends a notorious outlaw and gives him nine days to kill his older brother, or else they'll execute his younger brother.</t>
  </si>
  <si>
    <t>https://m.media-amazon.com/images/M/MV5BZTU2NGQ0MzAtMzZiNy00NDUyLThhNDMtZGNjMjViZmM0NTMwXkEyXkFqcGc@._V1_Ratio0.6762_AL_.jpg</t>
  </si>
  <si>
    <t>https://www.imdb.com/video/imdb/https://www.imdb.com/video/vi3091709465//imdb/embed</t>
  </si>
  <si>
    <t>A fox named Tod and a hound named Copper vow to be best friends forever. But as Copper grows into a hunting dog, their unlikely friendship faces the ultimate test.</t>
  </si>
  <si>
    <t>https://m.media-amazon.com/images/M/MV5BY2IxMDIxZTAtMjEyMS00MzY3LTkyM2EtNTVlNTZmMjI1OTRlXkEyXkFqcGc@._V1_Ratio0.6762_AL_.jpg</t>
  </si>
  <si>
    <t>https://www.imdb.com/video/imdb/vi319208985/imdb/embed</t>
  </si>
  <si>
    <t>Decades after surviving the Nostromo incident, Ellen Ripley is sent out to re-establish contact with a terraforming colony but finds herself battling the Alien Queen and her offspring.</t>
  </si>
  <si>
    <t>https://m.media-amazon.com/images/M/MV5BZjIyNGJhYzYtN2I1My00OTVhLWEyMzItZTVjNDMzOTVkYWViXkEyXkFqcGc@._V1_Ratio0.6762_AL_.jpg</t>
  </si>
  <si>
    <t>https://www.imdb.com/video/imdb/vi368744473/imdb/embed</t>
  </si>
  <si>
    <t>Two hip detectives protect a witness to a murder while investigating a case of stolen heroin from the evidence storage room from their police precinct.</t>
  </si>
  <si>
    <t>https://m.media-amazon.com/images/M/MV5BMWNjZWEwNDMtMWE1ZC00MTgwLTk2YzAtYmE0NTkwOWVhMDI0XkEyXkFqcGc@._V1_Ratio0.6762_AL_.jpg</t>
  </si>
  <si>
    <t>https://www.imdb.com/video/imdb/vi2344091929/imdb/embed</t>
  </si>
  <si>
    <t>In an oppressive future where all forms of feeling are illegal, a man in charge of enforcing the law rises to overthrow the system and state.</t>
  </si>
  <si>
    <t>https://m.media-amazon.com/images/M/MV5BMTkzMzA1OTI3N15BMl5BanBnXkFtZTYwMzUyMDg5._V1_Ratio0.6762_AL_.jpg</t>
  </si>
  <si>
    <t>https://www.imdb.com/video/imdb/vi368025113/imdb/embed</t>
  </si>
  <si>
    <t>In the late 1960s, a pretentious, womanizing young cat drops out of college, starts a riot in Harlem, hits the road with an ex-girlfriend and gets mixed up with domestic terrorists.</t>
  </si>
  <si>
    <t>https://m.media-amazon.com/images/M/MV5BMWY5MzJhZjMtMDc1Yy00ZDc2LWFhYmYtODA0MGNiYjdiZTcwXkEyXkFqcGc@._V1_Ratio0.6762_AL_.jpg</t>
  </si>
  <si>
    <t>A Sergeant must deal with his desires to save the lives of young soldiers being sent to Viet Nam. Continuously denied the chance to teach the soldiers about his experiences, he settles for trying to help the son of an old Army buddy.</t>
  </si>
  <si>
    <t>https://m.media-amazon.com/images/M/MV5BOTk3ZjI1M2QtOGZkNy00Njc4LTlkNjQtZTMxMTAzODFmODUxXkEyXkFqcGc@._V1_Ratio0.6762_AL_.jpg</t>
  </si>
  <si>
    <t>https://www.imdb.com/video/imdb/vi1588134169/imdb/embed</t>
  </si>
  <si>
    <t>In Detroit, a pop-culture enthusiast steals cocaine from his new wife's pimp and tries to sell it in Hollywood, prompting the mobsters who own the drugs to pursue the couple.</t>
  </si>
  <si>
    <t>https://m.media-amazon.com/images/M/MV5BYzQ5OGMwMDAtMzcyOS00YTA4LWEwM2MtOTA1MDZjZGEyYmI1XkEyXkFqcGc@._V1_Ratio0.6762_AL_.jpg</t>
  </si>
  <si>
    <t>https://www.imdb.com/video/imdb/https://www.imdb.com/video/vi4110352665//imdb/embed</t>
  </si>
  <si>
    <t>Political involvement in the Avengers' affairs causes a rift between Captain America and Iron Man.</t>
  </si>
  <si>
    <t>https://m.media-amazon.com/images/M/MV5BMjQ0MTgyNjAxMV5BMl5BanBnXkFtZTgwNjUzMDkyODE@._V1_Ratio0.6762_AL_.jpg</t>
  </si>
  <si>
    <t>https://www.imdb.com/video/imdb/vi174044441/imdb/embed</t>
  </si>
  <si>
    <t>Follows the lives of eight very different couples in dealing with their love lives in various loosely interrelated tales all set during a frantic month before Christmas in London, England.</t>
  </si>
  <si>
    <t>https://m.media-amazon.com/images/M/MV5BYWRlZjcwYTgtYWJkOS00MGYwLTk3Y2ItNmU4NTg5Nzg2YTQ2XkEyXkFqcGc@._V1_Ratio0.7046_AL_.jpg</t>
  </si>
  <si>
    <t>https://www.imdb.com/video/imdb/vi3838289945/imdb/embed</t>
  </si>
  <si>
    <t>After two male musicians witness a mob hit, they flee the state in an all-female band disguised as women, but further complications set in.</t>
  </si>
  <si>
    <t>https://m.media-amazon.com/images/M/MV5BZTllZDYyNjEtY2RmMS00NmJhLWI4ODAtMTQ0NWFiZTJhZjA0XkEyXkFqcGc@._V1_Ratio0.6762_AL_.jpg</t>
  </si>
  <si>
    <t>https://www.imdb.com/video/imdb/vi2371683353/imdb/embed</t>
  </si>
  <si>
    <t>A film following the lives of two inner-city Chicago boys who struggle to become college basketball players on the road to going professional.</t>
  </si>
  <si>
    <t>https://m.media-amazon.com/images/M/MV5BOGQ0NDdmZjUtYWY5OC00MDQzLThjNTgtZjc5ZTVmNGNhMmI2XkEyXkFqcGc@._V1_Ratio0.6762_AL_.jpg</t>
  </si>
  <si>
    <t>https://www.imdb.com/video/imdb/vi4121887001/imdb/embed</t>
  </si>
  <si>
    <t>After being held captive in an Afghan cave, billionaire engineer Tony Stark creates a unique weaponized suit of armor to fight evil.</t>
  </si>
  <si>
    <t>https://m.media-amazon.com/images/M/MV5BMTczNTI2ODUwOF5BMl5BanBnXkFtZTcwMTU0NTIzMw@@._V1_Ratio0.6762_AL_.jpg</t>
  </si>
  <si>
    <t>https://www.imdb.com/video/imdb/vi447873305/imdb/embed</t>
  </si>
  <si>
    <t>Nelly has just lost her grandmother and is helping her parents clean out her mother's childhood home. She explores the house and the surrounding woods. One day she meets a girl her age building a tree-house.</t>
  </si>
  <si>
    <t>https://m.media-amazon.com/images/M/MV5BMjkxMTE3M2ItNjhiZC00YmEwLWI1MDYtZjY2MTEwZjAxNGE3XkEyXkFqcGc@._V1_Ratio0.6833_AL_.jpg</t>
  </si>
  <si>
    <t>https://www.imdb.com/video/imdb/https://www.imdb.com/video/vi733331993//imdb/embed</t>
  </si>
  <si>
    <t>When the crew of the Enterprise learn of a Federation conspiracy against the inhabitants of a unique planet, Captain Picard begins an open rebellion.</t>
  </si>
  <si>
    <t>https://m.media-amazon.com/images/M/MV5BNTQwZDg2NGQtNjEwNS00ZWVhLWE0YTEtYjhkZWM0NjdkOWIzXkEyXkFqcGc@._V1_Ratio0.6762_AL_.jpg</t>
  </si>
  <si>
    <t>https://www.imdb.com/video/imdb/vi1299231769/imdb/embed</t>
  </si>
  <si>
    <t>As the Civil War rages on, U.S President Abraham Lincoln struggles with continuing carnage on the battlefield as he fights with many inside his own cabinet on his decision to emancipate the slaves.</t>
  </si>
  <si>
    <t>https://m.media-amazon.com/images/M/MV5BMTQzNzczMDUyNV5BMl5BanBnXkFtZTcwNjM2ODEzOA@@._V1_Ratio0.6762_AL_.jpg</t>
  </si>
  <si>
    <t>https://www.imdb.com/video/imdb/vi759866393/imdb/embed</t>
  </si>
  <si>
    <t>Alone in her attic bedroom, teenager Casey becomes immersed in an online role-playing horror game, wherein she begins to document the changes that may or may not be happening to her.</t>
  </si>
  <si>
    <t>https://m.media-amazon.com/images/M/MV5BNDZhMTlkOWItZmI2ZC00MmNmLWI4ZTctNmNmZmIwNTYyYzQ4XkEyXkFqcGc@._V1_Ratio0.6762_AL_.jpg</t>
  </si>
  <si>
    <t>https://www.imdb.com/video/imdb/vi2317927193/imdb/embed</t>
  </si>
  <si>
    <t>In 1918, a young woman on the brink of madness pursues stardom in a desperate attempt to escape the drudgery, isolation, and lovelessness of life on her parents' farm.</t>
  </si>
  <si>
    <t>https://m.media-amazon.com/images/M/MV5BNzk0Y2RlZjItZDUzYi00Y2JhLTk5MzMtNjgzYWFmZmUxN2FmXkEyXkFqcGc@._V1_Ratio0.6762_AL_.jpg</t>
  </si>
  <si>
    <t>https://www.imdb.com/video/imdb/vi3608199705/imdb/embed</t>
  </si>
  <si>
    <t>A fiercely independent teenager tries to make her own way in the world while wanting to get out of her hometown of Sacramento, California and to get away from her complicated mother and recently-unemployed father.</t>
  </si>
  <si>
    <t>https://m.media-amazon.com/images/M/MV5BNjk5MzcyOWQtNzE1Mi00NzdmLTlkM2QtOTdjZThhMDc2Y2NjXkEyXkFqcGc@._V1_Ratio0.6762_AL_.jpg</t>
  </si>
  <si>
    <t>https://www.imdb.com/video/imdb/vi317437977/imdb/embed</t>
  </si>
  <si>
    <t>In 1945, during a 48-hour leave, a soldier accidentally meets a girl at Pennsylvania Station and spends his leave with her, eventually falling in love with the lovely New Yorker.</t>
  </si>
  <si>
    <t>https://m.media-amazon.com/images/M/MV5BZmI5NDM0NTEtNzdjMS00MTZlLWJkNmEtMGFlYjc5NzRlMWNiXkEyXkFqcGc@._V1_Ratio0.6762_AL_.jpg</t>
  </si>
  <si>
    <t>https://www.imdb.com/video/imdb/vi2854207769/imdb/embed</t>
  </si>
  <si>
    <t>A teenage boy's unexpected crush turns a camping trip into a weekend of self-discovery in this heartwarming coming-of-age comedy.</t>
  </si>
  <si>
    <t>https://m.media-amazon.com/images/M/MV5BNWZmZTk3NzMtZDVjZS00MDAwLTg1NzEtZjM0ZTFjYTU3NmRjXkEyXkFqcGc@._V1_Ratio0.6762_AL_.jpg</t>
  </si>
  <si>
    <t>https://www.imdb.com/video/imdb/https://www.imdb.com/video/vi2666842393//imdb/embed</t>
  </si>
  <si>
    <t>A shy student trying to reach his family in Ohio, a gun-toting bruiser in search of the last Twinkie and a pair of sisters striving to get to an amusement park join forces in a trek across a zombie-filled America.</t>
  </si>
  <si>
    <t>https://m.media-amazon.com/images/M/MV5BMTU5MDg0NTQ1N15BMl5BanBnXkFtZTcwMjA4Mjg3Mg@@._V1_Ratio0.7189_AL_.jpg</t>
  </si>
  <si>
    <t>https://www.imdb.com/video/imdb/https://www.imdb.com/video/vi179635481//imdb/embed</t>
  </si>
  <si>
    <t>A writer recounts a childhood journey with his friends to find the body of a missing boy.</t>
  </si>
  <si>
    <t>https://m.media-amazon.com/images/M/MV5BNGJkNTUwM2MtZWE2MS00YjNkLWE3MjktNWQwZDQxMDIyZWVmXkEyXkFqcGc@._V1_Ratio0.6762_AL_.jpg</t>
  </si>
  <si>
    <t>https://www.imdb.com/video/imdb/https://www.imdb.com/video/vi2284829721//imdb/embed</t>
  </si>
  <si>
    <t>A mob enforcer's son in 1930s Illinois witnesses a murder, forcing him and his father to take to the road, and his father down a path of redemption and revenge.</t>
  </si>
  <si>
    <t>https://m.media-amazon.com/images/M/MV5BMjMyYjMyMzktMjlhZC00ZTZkLTkzMWQtZmEwMjdjNzJkM2RlXkEyXkFqcGc@._V1_Ratio0.6762_AL_.jpg</t>
  </si>
  <si>
    <t>https://www.imdb.com/video/imdb/vi696301081/imdb/embed</t>
  </si>
  <si>
    <t>A massage therapist is unable to do her job when stricken with a mysterious and sudden aversion to bodily contact. Meanwhile, her uptight brother's floundering dental practice receives new life when clients seek out his healing touch.</t>
  </si>
  <si>
    <t>https://m.media-amazon.com/images/M/MV5BMTk2MTI1NTA3Ml5BMl5BanBnXkFtZTcwODY1MzA3OQ@@._V1_Ratio0.6762_AL_.jpg</t>
  </si>
  <si>
    <t>https://www.imdb.com/video/imdb/vi2370610713/imdb/embed</t>
  </si>
  <si>
    <t>While emigrating to the United States, a young Russian mouse gets separated from his family and must locate them while trying to survive in a new country.</t>
  </si>
  <si>
    <t>https://m.media-amazon.com/images/M/MV5BZjQ2MzBlMzktNDExYy00YWIyLWI2OWEtNzI4N2IwYjRiZmFhXkEyXkFqcGc@._V1_Ratio0.6762_AL_.jpg</t>
  </si>
  <si>
    <t>A mysterious artifact is unearthed in London, and famous scientist Bernard Quatermass is called in to divine its origins and explain its strange effects on people.</t>
  </si>
  <si>
    <t>https://m.media-amazon.com/images/M/MV5BODIyNzM0YWUtMjViYS00NGVjLTgyYmUtNGU0MWI3ZDgwYjlmXkEyXkFqcGc@._V1_Ratio0.6762_AL_.jpg</t>
  </si>
  <si>
    <t>https://www.imdb.com/video/imdb/vi4196319001/imdb/embed</t>
  </si>
  <si>
    <t>In 1965, an unorthodox and irreverent DJ named Adrian Cronauer begins to shake up things when he is assigned to the U.S. Armed Services radio station in Vietnam.</t>
  </si>
  <si>
    <t>https://m.media-amazon.com/images/M/MV5BYThiZTU4N2UtYWU2Mi00ZGUyLWI2ZmEtM2U1ZmJmOGY1ZTc3XkEyXkFqcGc@._V1_Ratio0.6762_AL_.jpg</t>
  </si>
  <si>
    <t>https://www.imdb.com/video/imdb/vi4054450457/imdb/embed</t>
  </si>
  <si>
    <t>A group of theatre actors plays "Hamlet" in a provincial village, faced with their own temptations, disappointments, and joys.</t>
  </si>
  <si>
    <t>https://m.media-amazon.com/images/M/MV5BZmQwM2Q0MDItYjBiMC00ZDYzLWJlZDUtZmE5ZmNkMmUzM2NmXkEyXkFqcGc@._V1_Ratio0.6762_AL_.jpg</t>
  </si>
  <si>
    <t>https://www.imdb.com/video/imdb/https://www.imdb.com/video/vi3098804505//imdb/embed</t>
  </si>
  <si>
    <t>A former gunslinger is forced to take up arms again when he and his cattle crew are threatened by a corrupt landowner.</t>
  </si>
  <si>
    <t>https://m.media-amazon.com/images/M/MV5BMTYyNjA4NTY3N15BMl5BanBnXkFtZTYwNjc0MDM3._V1_Ratio0.6762_AL_.jpg</t>
  </si>
  <si>
    <t>Book superstore magnate Joe Fox and independent book shop owner Kathleen Kelly fall in love in the anonymity of the Internet, both blissfully unaware that he's trying to put her out of business.</t>
  </si>
  <si>
    <t>https://m.media-amazon.com/images/M/MV5BN2FhMWRiODYtMTQwMy00OTE2LTlhZjMtNWRmYmIyZjYwYTk1XkEyXkFqcGc@._V1_Ratio0.6762_AL_.jpg</t>
  </si>
  <si>
    <t>https://www.imdb.com/video/imdb/https://www.imdb.com/video/vi3707699481//imdb/embed</t>
  </si>
  <si>
    <t>A white bull terrier named Baxter is given to an elderly woman by her daughter. As time passes, the dog develops aggressive and murderous behavior in order to be adopted by another family.</t>
  </si>
  <si>
    <t>https://m.media-amazon.com/images/M/MV5BZDZmYWU1NGYtMzY5Yi00MmI0LWE2NDEtYTExNWYzNjAyYTNiXkEyXkFqcGc@._V1_Ratio0.7117_AL_.jpg</t>
  </si>
  <si>
    <t>The aftermath of the Oxygen Destroyer brings forth Destoroyah, a beast intent on killing Godzilla, who is on the verge of a nuclear meltdown.</t>
  </si>
  <si>
    <t>https://m.media-amazon.com/images/M/MV5BMDcwNTA1ZGYtYTJlZS00ODllLTg2ZjMtYWEzMDc1NWQ1MDM5XkEyXkFqcGc@._V1_Ratio0.7046_AL_.jpg</t>
  </si>
  <si>
    <t>https://www.imdb.com/video/imdb/vi3399467545/imdb/embed</t>
  </si>
  <si>
    <t>A Member of Parliament falls passionately in love with his son's girlfriend despite the obvious dangers.</t>
  </si>
  <si>
    <t>https://m.media-amazon.com/images/M/MV5BMWZiY2MyZGUtMTJiNy00YWNhLWFhNjItYWEzMzQwOTBiOTQ3XkEyXkFqcGc@._V1_Ratio0.6762_AL_.jpg</t>
  </si>
  <si>
    <t>https://www.imdb.com/video/imdb/vi1755316505/imdb/embed</t>
  </si>
  <si>
    <t>A twisted tale of two estranged sisters whose reunion is cut short by the rise of flesh-possessing demons, thrusting them into a primal battle for survival as they face the most nightmarish version of family imaginable.</t>
  </si>
  <si>
    <t>https://m.media-amazon.com/images/M/MV5BMjM1ZmViMmYtOGYzZC00YzhmLWE0MTMtMzNjYzcyNjEwYWRkXkEyXkFqcGc@._V1_Ratio0.6762_AL_.jpg</t>
  </si>
  <si>
    <t>https://www.imdb.com/video/imdb/https://www.imdb.com/video/vi2030289945//imdb/embed</t>
  </si>
  <si>
    <t>German commander Hauptmann Stransky places a squad in extreme danger after Sergeant Rolf Steiner refuses to lie for him.</t>
  </si>
  <si>
    <t>https://m.media-amazon.com/images/M/MV5BZjMyNGJmNzItYTEyNy00ZDVhLTkzNTQtNTIzZjFhZjMzMDBhXkEyXkFqcGc@._V1_Ratio0.6762_AL_.jpg</t>
  </si>
  <si>
    <t>https://www.imdb.com/video/imdb/https://www.imdb.com/video/vi3102147609//imdb/embed</t>
  </si>
  <si>
    <t>Mild-mannered Jerry Mitchell gets into hot water with quiet bad boy Buddy Revell, who challenges Jerry to a fight on the grounds of their high school after the school day's end.</t>
  </si>
  <si>
    <t>https://m.media-amazon.com/images/M/MV5BMWExOTFhYjktYWU2OC00MjRmLWJmZGQtZjgyMTE3ZTljNzZmXkEyXkFqcGc@._V1_Ratio0.6762_AL_.jpg</t>
  </si>
  <si>
    <t>https://www.imdb.com/video/imdb/vi3060596761/imdb/embed</t>
  </si>
  <si>
    <t>Spike Lee's vibrant semi-autobiographical portrait of a school teacher, her stubborn jazz musician husband and their five kids living in Brooklyn in 1973.</t>
  </si>
  <si>
    <t>https://m.media-amazon.com/images/M/MV5BZWE2NDNhNjQtOGExMC00MWQ1LTg2N2UtNGZjYzVjNWZiYjkzXkEyXkFqcGc@._V1_Ratio0.6762_AL_.jpg</t>
  </si>
  <si>
    <t>Ten years after initially meeting, Anakin Skywalker shares a forbidden romance with PadmÃ© Amidala, while Obi-Wan Kenobi discovers a secret clone army crafted for the Jedi.</t>
  </si>
  <si>
    <t>https://m.media-amazon.com/images/M/MV5BNTgxMjY2YzUtZmVmNC00YjAwLWJlODMtNDBhNzllNzIzMjgxXkEyXkFqcGc@._V1_Ratio0.6762_AL_.jpg</t>
  </si>
  <si>
    <t>https://www.imdb.com/video/imdb/vi1132511001/imdb/embed</t>
  </si>
  <si>
    <t>An orphaned brontosaurus teams up with other young dinosaurs in order to reunite with their families in a valley.</t>
  </si>
  <si>
    <t>https://m.media-amazon.com/images/M/MV5BYThiYTJkZjAtZWE1OS00YjI3LWEyZjQtZWVmMmI3NjNkYTg4XkEyXkFqcGc@._V1_Ratio0.6762_AL_.jpg</t>
  </si>
  <si>
    <t>https://www.imdb.com/video/imdb/vi2420227609/imdb/embed</t>
  </si>
  <si>
    <t>Writer, ex-con and 40-something bottle-baby Tim Madden, who is prone to black-outs, awakens from a two-week bender to discover a pool of blood in his car.</t>
  </si>
  <si>
    <t>https://m.media-amazon.com/images/M/MV5BMjI1MDk4NjE0OV5BMl5BanBnXkFtZTcwMjExODM5NA@@._V1_Ratio0.6762_AL_.jpg</t>
  </si>
  <si>
    <t>https://www.imdb.com/video/imdb/vi687850265/imdb/embed</t>
  </si>
  <si>
    <t>The life of Jesus Christ, his journey through life as he faces the struggles all humans do, and his final temptation on the cross.</t>
  </si>
  <si>
    <t>https://m.media-amazon.com/images/M/MV5BZjE2MWE2NDQtMjIzYy00OGY4LTk3YjktZTE2MWExYmEzMjM5XkEyXkFqcGc@._V1_Ratio0.6762_AL_.jpg</t>
  </si>
  <si>
    <t>https://www.imdb.com/video/imdb/vi121152537/imdb/embed</t>
  </si>
  <si>
    <t>Sharpshooter Matt Quigley is hired from Wyoming by an Australian rancher paying a very high price. But when Quigley arrives Down Under, all is not as it seems.</t>
  </si>
  <si>
    <t>https://m.media-amazon.com/images/M/MV5BNjIzZTE4MTgtMjkwZC00YTVmLWE3ZWYtODY3ZDVlODk1NTA4XkEyXkFqcGc@._V1_Ratio0.7046_AL_.jpg</t>
  </si>
  <si>
    <t>https://www.imdb.com/video/imdb/vi860797977/imdb/embed</t>
  </si>
  <si>
    <t>A former tennis star arranges the murder of his adulterous wife.</t>
  </si>
  <si>
    <t>https://m.media-amazon.com/images/M/MV5BYmU3YjJiNjUtN2VjOS00YWI0LWE0NzktZjgxYzgzNmE4MWI1XkEyXkFqcGc@._V1_Ratio0.6762_AL_.jpg</t>
  </si>
  <si>
    <t>https://www.imdb.com/video/imdb/vi3634430233/imdb/embed</t>
  </si>
  <si>
    <t>A U.S. Army officer serving in Vietnam is tasked with assassinating a renegade Special Forces Colonel who sees himself as a god.</t>
  </si>
  <si>
    <t>https://m.media-amazon.com/images/M/MV5BZDhiMTljYjYtODc1Yy00MmEwLTg2OTYtYmE1YTRmNDE4MmEwXkEyXkFqcGc@._V1_Ratio0.6762_AL_.jpg</t>
  </si>
  <si>
    <t>https://www.imdb.com/video/imdb/vi3543773721/imdb/embed</t>
  </si>
  <si>
    <t>Lifelong friends Barb and Star embark on the adventure of a lifetime when they decide to leave their small Midwestern town for the first time - ever.</t>
  </si>
  <si>
    <t>https://m.media-amazon.com/images/M/MV5BNDY1MzUxYjItN2Y3Yi00YWUxLTgyZDYtOTBmYTBlNjUwNTlkXkEyXkFqcGc@._V1_Ratio0.6762_AL_.jpg</t>
  </si>
  <si>
    <t>https://www.imdb.com/video/imdb/https://www.imdb.com/video/vi845791513//imdb/embed</t>
  </si>
  <si>
    <t>After wandering off during a White House tour, two high school girls inadvertently become Richard Nixon's top secret advisers at the height of the Watergate scandal.</t>
  </si>
  <si>
    <t>https://m.media-amazon.com/images/M/MV5BYmEzZjg4YTUtN2MyZC00OGMxLWE2NjEtMzg5MWZjZDFhYjQ4XkEyXkFqcGc@._V1_Ratio0.7331_AL_.jpg</t>
  </si>
  <si>
    <t>https://www.imdb.com/video/imdb/https://www.imdb.com/video/vi982694425//imdb/embed</t>
  </si>
  <si>
    <t>A young woman is trained from birth to be a deadly instrument of revenge against the swindlers who destroyed her family.</t>
  </si>
  <si>
    <t>https://m.media-amazon.com/images/M/MV5BMzE4ZWU3YTEtYmY2Mi00ODE1LWE1MjMtZDA1Zjk1NWJiZjY4XkEyXkFqcGc@._V1_Ratio0.7117_AL_.jpg</t>
  </si>
  <si>
    <t>https://www.imdb.com/video/imdb/vi3824665369/imdb/embed</t>
  </si>
  <si>
    <t>A woman washes ashore a small uninhabited island after an accident. The situation turns from bad to worse when she realizes there is a mysterious creature hunting at night.</t>
  </si>
  <si>
    <t>https://m.media-amazon.com/images/M/MV5BNDMxZWJhMTAtMTJhMi00Y2Y1LWE0M2UtMzY3YWU4MjFjY2Q1XkEyXkFqcGc@._V1_Ratio0.6762_AL_.jpg</t>
  </si>
  <si>
    <t>https://www.imdb.com/video/imdb/https://www.imdb.com/video/vi144162585//imdb/embed</t>
  </si>
  <si>
    <t>A team of commandos on a mission in a Central American jungle find themselves hunted by an extraterrestrial warrior.</t>
  </si>
  <si>
    <t>https://m.media-amazon.com/images/M/MV5BOWEzMDI0MTUtMjQ0Yy00MGRhLWI4YjAtZTgzZTM3NTYxZGJkXkEyXkFqcGc@._V1_Ratio0.6762_AL_.jpg</t>
  </si>
  <si>
    <t>https://www.imdb.com/video/imdb/vi1686176025/imdb/embed</t>
  </si>
  <si>
    <t>In a world where dinosaurs and humans live side-by-side, an Apatosaurus named Arlo makes an unlikely human friend.</t>
  </si>
  <si>
    <t>https://m.media-amazon.com/images/M/MV5BMTc5MTg2NjQ4MV5BMl5BanBnXkFtZTgwNzcxOTY5NjE@._V1_Ratio0.6762_AL_.jpg</t>
  </si>
  <si>
    <t>https://www.imdb.com/video/imdb/vi2104275737/imdb/embed</t>
  </si>
  <si>
    <t>Darkly comic coming-of-age story that follows 16 year old Bethan as she deals with the anxieties and insecurities of teenage life, along with the stark reality of a home life that is far removed from what she projects to her friends.</t>
  </si>
  <si>
    <t>https://m.media-amazon.com/images/M/MV5BNGIyNGExZTQtOGUxNi00NTJlLWE5NzQtZjA5Yzk0NjE3ZWU2XkEyXkFqcGc@._V1_Ratio0.6762_AL_.jpg</t>
  </si>
  <si>
    <t>https://www.imdb.com/video/imdb/vi107200025/imdb/embed</t>
  </si>
  <si>
    <t>An unusually intense storm pattern catches some commercial fishermen unaware and puts them in mortal danger.</t>
  </si>
  <si>
    <t>https://m.media-amazon.com/images/M/MV5BZmYyZjJiMTQtMzQyNi00ZjBkLTg4MjAtNWYxOWVlNmFlMGNhXkEyXkFqcGc@._V1_Ratio0.6762_AL_.jpg</t>
  </si>
  <si>
    <t>https://www.imdb.com/video/imdb/vi737673497/imdb/embed</t>
  </si>
  <si>
    <t>In this collection of animated shorts based on the stories and characters by A.A. Milne, Winnie the Pooh, a honey-loving teddy bear, embarks on some eccentric adventures.</t>
  </si>
  <si>
    <t>https://m.media-amazon.com/images/M/MV5BYzkwMmI1YjktNDM4Ni00MmU5LWEyYWQtNTgyNjcxOTQ2OWJhXkEyXkFqcGc@._V1_Ratio0.6762_AL_.jpg</t>
  </si>
  <si>
    <t>https://www.imdb.com/video/imdb/https://www.imdb.com/video/vi1903363865//imdb/embed</t>
  </si>
  <si>
    <t>Retired Old West gunslinger Will Munny reluctantly takes on one last job to avenge an injustice with the help of his old partner and a newer outlaw known simply as The Schofield Kid.</t>
  </si>
  <si>
    <t>https://m.media-amazon.com/images/M/MV5BNmZmMzM3YWMtZjg5Yi00M2MxLTg3ZGItNGU4YjQxNDAxM2Q4XkEyXkFqcGc@._V1_Ratio0.6762_AL_.jpg</t>
  </si>
  <si>
    <t>https://www.imdb.com/video/imdb/https://www.imdb.com/video/vi3445406489//imdb/embed</t>
  </si>
  <si>
    <t>A couple travels to Northern Europe to visit a rural hometown's fabled Swedish mid-summer festival. What begins as an idyllic retreat quickly devolves into an increasingly violent and bizarre competition at the hands of a pagan cult.</t>
  </si>
  <si>
    <t>https://m.media-amazon.com/images/M/MV5BMzQxNzQzOTQwM15BMl5BanBnXkFtZTgwMDQ2NTcwODM@._V1_Ratio0.6762_AL_.jpg</t>
  </si>
  <si>
    <t>https://www.imdb.com/video/imdb/https://www.imdb.com/video/vi1256832025//imdb/embed</t>
  </si>
  <si>
    <t>A husband and wife who recently lost their baby adopt a 9-year-old girl who is not nearly as innocent as she appears.</t>
  </si>
  <si>
    <t>https://m.media-amazon.com/images/M/MV5BYjc1Y2M4ZmQtMTA2NC00OTUwLTgxZDMtZDJmNTk1OTU4Njk4XkEyXkFqcGc@._V1_Ratio0.6762_AL_.jpg</t>
  </si>
  <si>
    <t>https://www.imdb.com/video/imdb/vi780468761/imdb/embed</t>
  </si>
  <si>
    <t>A modern-day musical about a busker and an immigrant and their eventful week in Dublin, as they write, rehearse and record songs that tell their love story.</t>
  </si>
  <si>
    <t>https://m.media-amazon.com/images/M/MV5BYmFmZmRkNzYtMTcyNy00NjY3LTkyNTUtNGExZjViNGFhZDdkXkEyXkFqcGc@._V1_Ratio0.6762_AL_.jpg</t>
  </si>
  <si>
    <t>https://www.imdb.com/video/imdb/vi2275016985/imdb/embed</t>
  </si>
  <si>
    <t>Aang, a young successor to a long line of Avatars, must master all four elements and stop the Fire Nation from enslaving the Water Tribes and the Earth Kingdom.</t>
  </si>
  <si>
    <t>https://m.media-amazon.com/images/M/MV5BMTM1NjE0NDA0MV5BMl5BanBnXkFtZTcwODE4NDg1Mw@@._V1_Ratio0.6762_AL_.jpg</t>
  </si>
  <si>
    <t>https://www.imdb.com/video/imdb/vi105187097/imdb/embed</t>
  </si>
  <si>
    <t>A crafty ronin comes to a town divided by two criminal gangs and decides to play them against each other to free the town.</t>
  </si>
  <si>
    <t>https://m.media-amazon.com/images/M/MV5BYzFkODA1N2QtY2UyMC00NTMwLWEyNzctMmE3YjIzNzE1MzY4XkEyXkFqcGc@._V1_Ratio0.6762_AL_.jpg</t>
  </si>
  <si>
    <t>https://www.imdb.com/video/imdb/vi1889518105/imdb/embed</t>
  </si>
  <si>
    <t>Divine G, imprisoned at Sing Sing for a crime he didn't commit, finds purpose by acting in a theatre group alongside other incarcerated men in this story of resilience, humanity, and the transformative power of art.</t>
  </si>
  <si>
    <t>https://m.media-amazon.com/images/M/MV5BMDMzODBlNmMtZmUxNC00NWEwLWE4NTktZWUwNmExNGRlMWEzXkEyXkFqcGc@._V1_Ratio0.6762_AL_.jpg</t>
  </si>
  <si>
    <t>https://www.imdb.com/video/imdb/https://www.imdb.com/video/vi447333913//imdb/embed</t>
  </si>
  <si>
    <t>Six tales of life and violence in the Old West, following a singing gunslinger, a bank robber, a traveling impresario, an elderly prospector, a wagon train, and a perverse pair of bounty hunters.</t>
  </si>
  <si>
    <t>https://m.media-amazon.com/images/M/MV5BOTc0MzZjYTktYzBlZC00MmViLTgyNDYtNjljNTcxMzdjODRkXkEyXkFqcGc@._V1_Ratio0.6762_AL_.jpg</t>
  </si>
  <si>
    <t>https://www.imdb.com/video/imdb/vi921942553/imdb/embed</t>
  </si>
  <si>
    <t>Rabbit, a country-born trickster, takes over the organized crime racket in Harlem, facing opposition from the institutionalized racism of the Mafia and corrupt police.</t>
  </si>
  <si>
    <t>https://m.media-amazon.com/images/M/MV5BYmM1OTRiNDctMTVlMi00YWFlLTk3ZWQtMzU3Y2NjNzkxNTMyXkEyXkFqcGc@._V1_Ratio0.6762_AL_.jpg</t>
  </si>
  <si>
    <t>Doctor Strange teams up with a mysterious teenage girl who can travel across multiverses, to battle other-universe versions of himself which threaten to wipe out the multiverse. They seek help from the Scarlet Witch, Wong and others.</t>
  </si>
  <si>
    <t>https://m.media-amazon.com/images/M/MV5BN2YxZGRjMzYtZjE1ZC00MDI0LThjZmQtZTZmMzVmMmQ2NzBmXkEyXkFqcGc@._V1_Ratio0.6762_AL_.jpg</t>
  </si>
  <si>
    <t>https://www.imdb.com/video/imdb/https://www.imdb.com/video/vi1050657305//imdb/embed</t>
  </si>
  <si>
    <t>America's third political party, the New Founding Fathers of America, comes to power and conducts an experiment: no laws for 12 hours on Staten Island. No one has to stay on the island, but $5,000 is given to anyone who does.</t>
  </si>
  <si>
    <t>https://m.media-amazon.com/images/M/MV5BZjZmMDY4MzItYzVhOC00YmQ5LWFjMDgtYzk5ZDY1ZTFmN2ZjXkEyXkFqcGc@._V1_Ratio0.6762_AL_.jpg</t>
  </si>
  <si>
    <t>https://www.imdb.com/video/imdb/vi2054666265/imdb/embed</t>
  </si>
  <si>
    <t>A teacher and a psychologist work with children at an institute for the mentally-imparied.</t>
  </si>
  <si>
    <t>https://m.media-amazon.com/images/M/MV5BNjA3MDI2YTMtMTU4NS00YTJiLWE3NmYtNjE5OTg1ODlkOWY0XkEyXkFqcGc@._V1_Ratio0.6762_AL_.jpg</t>
  </si>
  <si>
    <t>https://www.imdb.com/video/imdb/https://www.imdb.com/video/vi2333197081//imdb/embed</t>
  </si>
  <si>
    <t>A bullied teenage boy is devastated after the death of his heavy metal idol, Sammi Curr. But as Halloween night approaches, he discovers that he may be the only one who can stop Sammi from making a Satanic comeback from beyond the grave.</t>
  </si>
  <si>
    <t>https://m.media-amazon.com/images/M/MV5BMDMzMDBmNWEtNjdhOC00ZGIxLWJmZjUtMmRlMzNiOGJkZjdkXkEyXkFqcGc@._V1_Ratio0.6762_AL_.jpg</t>
  </si>
  <si>
    <t>https://www.imdb.com/video/imdb/vi3146760473/imdb/embed</t>
  </si>
  <si>
    <t>When Miss Jane Marple reports witnessing a murder through the window of a passing train, the police dismiss her as a dotty spinster when no trace of the crime can be found.</t>
  </si>
  <si>
    <t>https://m.media-amazon.com/images/M/MV5BY2JkYjMxYTktZmI3Zi00ZTg4LTg3YTAtMWY0ZmYwMWFlNDI4XkEyXkFqcGc@._V1_Ratio0.6762_AL_.jpg</t>
  </si>
  <si>
    <t>https://www.imdb.com/video/imdb/https://www.imdb.com/video/vi1596374297//imdb/embed</t>
  </si>
  <si>
    <t>A knight returning to Sweden after the Crusades seeks answers about life, death, and the existence of God as he plays chess against the Grim Reaper during the Black Plague.</t>
  </si>
  <si>
    <t>https://m.media-amazon.com/images/M/MV5BZDlmYTkzOWUtODQ0MS00MmM4LWE3ZjMtYTEwNGUwMmJkYzIxXkEyXkFqcGc@._V1_Ratio0.6904_AL_.jpg</t>
  </si>
  <si>
    <t>Inspector "Dirty" Harry Callahan must stop a sick secret contest to murder various San Francisco celebrities, with himself being one of the targets.</t>
  </si>
  <si>
    <t>https://m.media-amazon.com/images/M/MV5BZjY5NjBlZjItMzI3ZS00MmJkLTkxMTgtMzY5OWRjYjdhYzMxXkEyXkFqcGc@._V1_Ratio0.6762_AL_.jpg</t>
  </si>
  <si>
    <t>Bob Dylan and Tom Petty and the Heartbreakers play a concert in Australia.</t>
  </si>
  <si>
    <t>https://m.media-amazon.com/images/M/MV5BNzRiMTg2ZjgtZGYyMy00ZWYwLWFhMzktM2NiMjgxOWE3YWM4XkEyXkFqcGc@._V1_Ratio0.7046_AL_.jpg</t>
  </si>
  <si>
    <t>A dying serial killer transfers his consciousness into a popular kids doll using voodoo. A struggling single mother gifts her six-year-old son the much sought-after doll for his birthday, and the doll slowly begins to show its true colors.</t>
  </si>
  <si>
    <t>https://m.media-amazon.com/images/M/MV5BOTc2M2FjMDMtYzBmNS00ODMxLWJjOTYtZmNkMDYxMTU5ZTBhXkEyXkFqcGc@._V1_Ratio0.6762_AL_.jpg</t>
  </si>
  <si>
    <t>https://www.imdb.com/video/imdb/vi3092038425/imdb/embed</t>
  </si>
  <si>
    <t>In this new chapter from the Book of Saw, a detective and his partner investigate grisly murders that are eerily reminiscent of the past.</t>
  </si>
  <si>
    <t>https://m.media-amazon.com/images/M/MV5BOGU1ODAwZTItYzg2Ny00NzdmLTg0OTktZTQyYmE0OGMxYjdjXkEyXkFqcGc@._V1_Ratio0.6762_AL_.jpg</t>
  </si>
  <si>
    <t>https://www.imdb.com/video/imdb/vi402440985/imdb/embed</t>
  </si>
  <si>
    <t>Evie's long-lost cousin invites her to a swanky English wedding, where she uncovers a dark and twisted family secret that threatens to upend her life.</t>
  </si>
  <si>
    <t>https://m.media-amazon.com/images/M/MV5BODJiMTNiN2MtZDAzYy00MjEwLWJhZjYtN2NiYWQyY2IwNjdjXkEyXkFqcGc@._V1_Ratio0.6762_AL_.jpg</t>
  </si>
  <si>
    <t>https://www.imdb.com/video/imdb/vi2026291737/imdb/embed</t>
  </si>
  <si>
    <t>A paraplegic Marine dispatched to the moon Pandora on a unique mission becomes torn between following his orders and protecting the world he feels is his home.</t>
  </si>
  <si>
    <t>https://m.media-amazon.com/images/M/MV5BMDEzMmQwZjctZWU2My00MWNlLWE0NjItMDJlYTRlNGJiZjcyXkEyXkFqcGc@._V1_Ratio0.6762_AL_.jpg</t>
  </si>
  <si>
    <t>https://www.imdb.com/video/imdb/vi531039513/imdb/embed</t>
  </si>
  <si>
    <t>Bane, an imposing terrorist, attacks Gotham City and disrupts its eight-year-long period of peace. This forces Bruce Wayne to come out of hiding and don the cape and cowl of Batman again.</t>
  </si>
  <si>
    <t>https://m.media-amazon.com/images/M/MV5BMTk4ODQzNDY3Ml5BMl5BanBnXkFtZTcwODA0NTM4Nw@@._V1_Ratio0.6762_AL_.jpg</t>
  </si>
  <si>
    <t>https://www.imdb.com/video/imdb/vi144884505/imdb/embed</t>
  </si>
  <si>
    <t>A sexually repressed woman's husband is having an affair with her sister. The arrival of a visitor with a rather unusual fetish changes everything.</t>
  </si>
  <si>
    <t>https://m.media-amazon.com/images/M/MV5BZmFjNjkyNmQtMDdkNy00YmQxLWFmZTYtZDQyYTY3ZGFjYmFiXkEyXkFqcGc@._V1_Ratio0.6762_AL_.jpg</t>
  </si>
  <si>
    <t>https://www.imdb.com/video/imdb/vi1568801049/imdb/embed</t>
  </si>
  <si>
    <t>A highly advanced robotic boy longs to become "real" so that he can regain the love of his human mother.</t>
  </si>
  <si>
    <t>https://m.media-amazon.com/images/M/MV5BODA1YjhhZDctM2Y1ZS00ODkyLWFmMTAtZGY5YWEzNzRjYzA1XkEyXkFqcGc@._V1_Ratio0.6762_AL_.jpg</t>
  </si>
  <si>
    <t>https://www.imdb.com/video/imdb/vi212009753/imdb/embed</t>
  </si>
  <si>
    <t>In the throes of a quarter-life crisis, Megan panics when her boyfriend proposes. She takes an opportunity to escape for a week, hiding out in the house of her new 16-year-old friend Annika and her world-weary single dad.</t>
  </si>
  <si>
    <t>https://m.media-amazon.com/images/M/MV5BMTY5NjU0MTQwMl5BMl5BanBnXkFtZTgwMjYxMTU0MjE@._V1_Ratio0.6762_AL_.jpg</t>
  </si>
  <si>
    <t>https://www.imdb.com/video/imdb/vi2375659289/imdb/embed</t>
  </si>
  <si>
    <t>Experience the Authentic Cut of a haunting murder-mystery written, directed, and produced by Francis Ford Coppola, starring Val Kilmer, Bruce Dern, and Elle Fanning.</t>
  </si>
  <si>
    <t>https://m.media-amazon.com/images/M/MV5BMjk5NzY5M2UtNGU1Zi00Zjc5LWJjNGUtYWUwZTA1MmIxYTc0XkEyXkFqcGc@._V1_Ratio0.6762_AL_.jpg</t>
  </si>
  <si>
    <t>https://www.imdb.com/video/imdb/vi758432793/imdb/embed</t>
  </si>
  <si>
    <t>An unusual set of circumstances brings unexpected success to a pop star.</t>
  </si>
  <si>
    <t>https://m.media-amazon.com/images/M/MV5BMDJkOGJhZjQtOTFlMS00MGNkLWE1MTktZDdlZjc2NTRkMWE0XkEyXkFqcGc@._V1_Ratio0.6762_AL_.jpg</t>
  </si>
  <si>
    <t>https://www.imdb.com/video/imdb/vi3788683801/imdb/embed</t>
  </si>
  <si>
    <t>Miles, a high-profile divorce lawyer, wins a case for his rich but adulterous client Rex Rexroth. But Rex's ex-wife, Marylin, who is no saint and is a gold-digger, plots to take revenge on Miles.</t>
  </si>
  <si>
    <t>https://m.media-amazon.com/images/M/MV5BMzgwY2RlYzMtOGNhMi00NzcyLTg1M2YtMzZiYTNiNjdjYjIyXkEyXkFqcGc@._V1_Ratio0.6762_AL_.jpg</t>
  </si>
  <si>
    <t>https://www.imdb.com/video/imdb/vi781320473/imdb/embed</t>
  </si>
  <si>
    <t>Perched on the hull of a wrecked Soviet freighter, a team of deep-sea miners led by head oceanographer Steven Beck comes face to face with a mutant creature that's the product of a failed genetic experiment.</t>
  </si>
  <si>
    <t>https://m.media-amazon.com/images/M/MV5BMjIxZTQ1OGEtZGY3OS00MGNlLWExM2YtZTkwNjdjMzJhMDA4XkEyXkFqcGc@._V1_Ratio0.6833_AL_.jpg</t>
  </si>
  <si>
    <t>Eddie Murphy's raunchy, raucous stand-up comedy routine is captured for posterity on this tape.</t>
  </si>
  <si>
    <t>https://m.media-amazon.com/images/M/MV5BMTQ5MDcyODU0Nl5BMl5BanBnXkFtZTcwMTgxNjA0MQ@@._V1_Ratio0.7117_AL_.jpg</t>
  </si>
  <si>
    <t>https://www.imdb.com/video/imdb/vi2354839833/imdb/embed</t>
  </si>
  <si>
    <t>Two brothers attempt to pull off a heist during a NASCAR race in North Carolina.</t>
  </si>
  <si>
    <t>https://m.media-amazon.com/images/M/MV5BMTYyODg0NDU1OV5BMl5BanBnXkFtZTgwNjcxMzU0MjI@._V1_Ratio0.6762_AL_.jpg</t>
  </si>
  <si>
    <t>https://www.imdb.com/video/imdb/vi4292131097/imdb/embed</t>
  </si>
  <si>
    <t>A prisoner on death row in the US and a woman trapped in a cellar under an English vicarage, cross paths in the most unexpected way.</t>
  </si>
  <si>
    <t>https://m.media-amazon.com/images/M/MV5BYWZiYWUxZmMtOWI2Yi00MmMyLWFkYTQtN2VlNmE0N2Y0OWVjXkEyXkFqcGc@._V1_Ratio0.6762_AL_.jpg</t>
  </si>
  <si>
    <t>https://www.imdb.com/video/imdb/vi1313456665/imdb/embed</t>
  </si>
  <si>
    <t>A lovelorn screenwriter becomes desperate as he tries and fails to adapt 'The Orchid Thief' by Susan Orlean for the screen.</t>
  </si>
  <si>
    <t>https://m.media-amazon.com/images/M/MV5BMmQ1MWMxZjEtNmNmYi00ZGFhLWExZDItODcwNzlmZjg0YzNlXkEyXkFqcGc@._V1_Ratio0.6762_AL_.jpg</t>
  </si>
  <si>
    <t>https://www.imdb.com/video/imdb/vi3355100441/imdb/embed</t>
  </si>
  <si>
    <t>A documentary about fraud and fakery.</t>
  </si>
  <si>
    <t>https://m.media-amazon.com/images/M/MV5BOGJjZjU1NWEtOWM2Zi00NjgxLTliYTUtYmJmNmI2ZThiZmMyXkEyXkFqcGc@._V1_Ratio0.6762_AL_.jpg</t>
  </si>
  <si>
    <t>https://www.imdb.com/video/imdb/vi1289011993/imdb/embed</t>
  </si>
  <si>
    <t>An insurance representative is seduced by a dissatisfied housewife into a scheme of insurance fraud and murder that arouses the suspicion of his colleague, a claims investigator.</t>
  </si>
  <si>
    <t>https://m.media-amazon.com/images/M/MV5BM2YwNjZlZDktNTlmNS00ODQwLWJmNmUtYmE1NTBhYjc1YTY5XkEyXkFqcGc@._V1_Ratio0.6762_AL_.jpg</t>
  </si>
  <si>
    <t>https://www.imdb.com/video/imdb/vi2244780569/imdb/embed</t>
  </si>
  <si>
    <t>A boating accident runs a young man and woman ashore in a decrepit Spanish fishing town which they discover is in the grips of an ancient sea god and its monstrous half human offspring.</t>
  </si>
  <si>
    <t>https://m.media-amazon.com/images/M/MV5BODNiZGQzNTEtMTA4Yy00YzU4LWFkOWQtYWY3ZDM1NDdmNjA0XkEyXkFqcGc@._V1_Ratio0.7402_AL_.jpg</t>
  </si>
  <si>
    <t>The population of a small town disappears and is replaced by aliens that chase human flesh for their intergalactic fast-food chain.</t>
  </si>
  <si>
    <t>https://m.media-amazon.com/images/M/MV5BYzgxZDRmOGEtYzY4NS00NmVkLTgyZTctYWUwMTIwMDhlZWI2XkEyXkFqcGc@._V1_Ratio0.7046_AL_.jpg</t>
  </si>
  <si>
    <t>https://www.imdb.com/video/imdb/vi3058482713/imdb/embed</t>
  </si>
  <si>
    <t>A scheming widow hatches a bold plan to acquire her late husband's inheritance, unaware that she is being targeted by an ax murderer who lurks in the family's estate.</t>
  </si>
  <si>
    <t>https://m.media-amazon.com/images/M/MV5BNzAwZWZlY2YtOWVlZS00MDFhLWExZjEtMGFiOWExMDc3YThhXkEyXkFqcGc@._V1_Ratio0.6762_AL_.jpg</t>
  </si>
  <si>
    <t>https://www.imdb.com/video/imdb/vi2750988569/imdb/embed</t>
  </si>
  <si>
    <t>Natasha Romanoff confronts the darker parts of her ledger when a dangerous conspiracy with ties to her past arises.</t>
  </si>
  <si>
    <t>https://m.media-amazon.com/images/M/MV5BZTMyZTA0ZTItYjY3Yi00ODNjLWExYTgtYzgxZTk0NTg0Y2FlXkEyXkFqcGc@._V1_Ratio0.6762_AL_.jpg</t>
  </si>
  <si>
    <t>https://www.imdb.com/video/imdb/vi645185561/imdb/embed</t>
  </si>
  <si>
    <t>A trio of classy card sharks targets a socially awkward brewery heir, until one of them falls in love with him.</t>
  </si>
  <si>
    <t>https://m.media-amazon.com/images/M/MV5BMGVmYmZkNjgtNDA5Ny00YzFlLTk5MDctYjUyM2RjZWYxNTMwXkEyXkFqcGc@._V1_Ratio0.6762_AL_.jpg</t>
  </si>
  <si>
    <t>https://www.imdb.com/video/imdb/vi4014997529/imdb/embed</t>
  </si>
  <si>
    <t>A teenager at Rushmore Academy falls for a much older teacher and befriends a middle-aged industrialist. Later, he finds out that his love interest and his friend are having an affair, which prompts him to begin a vendetta.</t>
  </si>
  <si>
    <t>https://m.media-amazon.com/images/M/MV5BZmM2MTNhYWItMDc4Yi00MTM3LWI3YTctYjE1NWRjNTczYjI5XkEyXkFqcGc@._V1_Ratio0.6762_AL_.jpg</t>
  </si>
  <si>
    <t>https://www.imdb.com/video/imdb/vi4047289369/imdb/embed</t>
  </si>
  <si>
    <t>A bitter old miser who rationalizes his uncaring nature learns real compassion when three spirits visit him on Christmas Eve.</t>
  </si>
  <si>
    <t>https://m.media-amazon.com/images/M/MV5BYmUwYzgxMWMtNTY0Mi00MWQwLWI5MTctMDEyODcwYjQ2NzM1XkEyXkFqcGc@._V1_Ratio0.6762_AL_.jpg</t>
  </si>
  <si>
    <t>https://www.imdb.com/video/imdb/https://www.imdb.com/video/vi1541653785//imdb/embed</t>
  </si>
  <si>
    <t>Following her sister's disappearance, a Native American hustler kidnaps her niece from the child's white grandparents and sets out for the state powwow in hopes of keeping what is left of their family intact.</t>
  </si>
  <si>
    <t>https://m.media-amazon.com/images/M/MV5BMGMxNjJiYzYtNWZkOS00ODBkLWFmMzQtMTZmMzJjM2YxYjM4XkEyXkFqcGc@._V1_Ratio1.0036_AL_.jpg</t>
  </si>
  <si>
    <t>https://www.imdb.com/video/imdb/https://www.imdb.com/video/vi2077279769//imdb/embed</t>
  </si>
  <si>
    <t>A biography of sports legend Muhammad Ali, focusing on his triumphs and controversies between 1964 and 1974.</t>
  </si>
  <si>
    <t>https://m.media-amazon.com/images/M/MV5BODVhNWUwMGItZTg1My00Njg1LTllMjctNzQzMjIzODUyZDhmXkEyXkFqcGc@._V1_Ratio0.6762_AL_.jpg</t>
  </si>
  <si>
    <t>https://www.imdb.com/video/imdb/vi2319302425/imdb/embed</t>
  </si>
  <si>
    <t>Boris Karloff hosts a trio of horror stories about a stalked call girl, a vampire-like monster who preys on his family, and a nurse who is haunted by her ring's rightful owner.</t>
  </si>
  <si>
    <t>https://m.media-amazon.com/images/M/MV5BNGQyNDI5MDMtNWEwMC00Mzk4LThlYWItNzUzNjBjZTI5NjE2XkEyXkFqcGc@._V1_Ratio0.6762_AL_.jpg</t>
  </si>
  <si>
    <t>In 1873, four petty criminals - three men and a pregnant woman - wander through the trackless terrain of Utah, where they are hounded by a sadistic bandit.</t>
  </si>
  <si>
    <t>https://m.media-amazon.com/images/M/MV5BNmNmYTVjNGUtYzBkYy00MDA2LTkwYTQtYzQ2ZjM1NThmYTJiXkEyXkFqcGc@._V1_Ratio0.7046_AL_.jpg</t>
  </si>
  <si>
    <t>After being stabbed with an ancient, germ-infested knife, a doctor's assistant finds himself with an insatiable desire for blood.</t>
  </si>
  <si>
    <t>https://m.media-amazon.com/images/M/MV5BZTI0YWMyNzctMDRhZS00OGU2LWFlZWMtYTczZGEwYWFlODE3XkEyXkFqcGc@._V1_Ratio0.6833_AL_.jpg</t>
  </si>
  <si>
    <t>https://www.imdb.com/video/imdb/vi79608601/imdb/embed</t>
  </si>
  <si>
    <t>Lara Croft, the fiercely independent daughter of a missing adventurer, must push herself beyond her limits when she discovers the island where her father, Lord Richard Croft disappeared.</t>
  </si>
  <si>
    <t>https://m.media-amazon.com/images/M/MV5BMTIwNWU2NTEtMDQ0Yi00MjFkLThhN2UtMjJhOGVjN2UyYzFkXkEyXkFqcGc@._V1_Ratio0.6762_AL_.jpg</t>
  </si>
  <si>
    <t>https://www.imdb.com/video/imdb/vi3590174745/imdb/embed</t>
  </si>
  <si>
    <t>A New York City police officer tries to save his estranged wife and several others taken hostage by terrorists during a Christmas party at the Nakatomi Plaza in Los Angeles.</t>
  </si>
  <si>
    <t>https://m.media-amazon.com/images/M/MV5BMGNlYmM1NmQtYWExMS00NmRjLTg5ZmEtMmYyYzJkMzljYWMxXkEyXkFqcGc@._V1_Ratio0.6762_AL_.jpg</t>
  </si>
  <si>
    <t>https://www.imdb.com/video/imdb/vi3895704089/imdb/embed</t>
  </si>
  <si>
    <t>Reunited by the death of a college friend, three divorced women seek revenge on the husbands who left them for younger women.</t>
  </si>
  <si>
    <t>https://m.media-amazon.com/images/M/MV5BODBjMzg2MTktYjhjNS00ODNjLTk3MzYtZjAyYjg2NjZiNjVjXkEyXkFqcGc@._V1_Ratio0.6762_AL_.jpg</t>
  </si>
  <si>
    <t>https://www.imdb.com/video/imdb/vi1576141081/imdb/embed</t>
  </si>
  <si>
    <t>After a job gone wrong, hitman Ray and his partner await orders from their ruthless boss in Bruges, Belgium, the last place in the world Ray wants to be.</t>
  </si>
  <si>
    <t>https://m.media-amazon.com/images/M/MV5BNjliZjBlNDItOWUyZC00ZTExLTg5NmUtNzE5ZmQyZWVmZmE5XkEyXkFqcGc@._V1_Ratio0.6762_AL_.jpg</t>
  </si>
  <si>
    <t>https://www.imdb.com/video/imdb/vi783417625/imdb/embed</t>
  </si>
  <si>
    <t>In 1997, when the U.S. president crashes into Manhattan, now a giant maximum security prison, a convicted bank robber is sent in to rescue him.</t>
  </si>
  <si>
    <t>https://m.media-amazon.com/images/M/MV5BMTUzMTY0Nzg0MV5BMl5BanBnXkFtZTgwMDU3MzQxMDE@._V1_Ratio0.6762_AL_.jpg</t>
  </si>
  <si>
    <t>https://www.imdb.com/video/imdb/vi3134046745/imdb/embed</t>
  </si>
  <si>
    <t>A stray cat is the linking element of three tales of suspense and horror.</t>
  </si>
  <si>
    <t>https://m.media-amazon.com/images/M/MV5BNjFjYTM3ZWUtZDYxMi00Y2NkLWI1M2UtMGZiODI5NzM4ZjdlXkEyXkFqcGc@._V1_Ratio0.6762_AL_.jpg</t>
  </si>
  <si>
    <t>https://www.imdb.com/video/imdb/vi956219673/imdb/embed</t>
  </si>
  <si>
    <t>A demonic force has chosen Freddy Krueger as its portal to the real world. Can Heather Langenkamp play the part of Nancy one last time and trap the evil trying to enter our world?</t>
  </si>
  <si>
    <t>https://m.media-amazon.com/images/M/MV5BMDgxY2MzYjctYWJlOS00OWU4LWEzYTAtOGFmYTIzNmFjNGJiXkEyXkFqcGc@._V1_Ratio0.6762_AL_.jpg</t>
  </si>
  <si>
    <t>https://www.imdb.com/video/imdb/vi81920281/imdb/embed</t>
  </si>
  <si>
    <t>A quietly troubled young man returns home for his mother's funeral after being estranged from his family for a decade.</t>
  </si>
  <si>
    <t>https://m.media-amazon.com/images/M/MV5BMjc5MDE0NjkxOF5BMl5BanBnXkFtZTcwNzA0NTkyMw@@._V1_Ratio0.6762_AL_.jpg</t>
  </si>
  <si>
    <t>https://www.imdb.com/video/imdb/vi1873084697/imdb/embed</t>
  </si>
  <si>
    <t>In Macao, a wealthy merchant named Charles Clay hires two people to recreate a story of a sailor who is paid to impregnate a man's wife.</t>
  </si>
  <si>
    <t>https://m.media-amazon.com/images/M/MV5BNmZmOWEzMTItNGYyYi00MzA1LTg4OTYtZjI3OWIzNjhmOWRjXkEyXkFqcGc@._V1_Ratio0.7758_AL_.jpg</t>
  </si>
  <si>
    <t>https://www.imdb.com/video/imdb/https://www.imdb.com/video/vi407684377//imdb/embed</t>
  </si>
  <si>
    <t>Two ex-lovers wind up living next door to each other with their respective spouses. Forbidden passions ensue.</t>
  </si>
  <si>
    <t>https://m.media-amazon.com/images/M/MV5BNjAxMGVjM2YtNDExMS00NWU1LTg4ZTItOGQ2ZGFmMGU2MGU5XkEyXkFqcGc@._V1_Ratio0.6762_AL_.jpg</t>
  </si>
  <si>
    <t>https://www.imdb.com/video/imdb/https://www.imdb.com/video/vi3975938329//imdb/embed</t>
  </si>
  <si>
    <t>A veteran returns home to deal with family secrets and small-town scandals.</t>
  </si>
  <si>
    <t>https://m.media-amazon.com/images/M/MV5BNjk2NWE2MTktMGEyMS00NjI3LWE5ODQtMzNkN2YzZWE3ZjIyXkEyXkFqcGc@._V1_Ratio0.6762_AL_.jpg</t>
  </si>
  <si>
    <t>https://www.imdb.com/video/imdb/vi2362425369/imdb/embed</t>
  </si>
  <si>
    <t>A retired CIA agent travels across Europe and relies on his old skills to save his estranged daughter, who has been kidnapped while on a trip to Paris.</t>
  </si>
  <si>
    <t>https://m.media-amazon.com/images/M/MV5BYTAxNTY2NjMtYjk5Yy00Nzg4LTkyMmItYmMzMDM2OWQ1ZGQ3XkEyXkFqcGc@._V1_Ratio0.6833_AL_.jpg</t>
  </si>
  <si>
    <t>https://www.imdb.com/video/imdb/vi654818073/imdb/embed</t>
  </si>
  <si>
    <t>Lovers' lives are complicated by city law, feuding faerie royalty, and... love.</t>
  </si>
  <si>
    <t>https://m.media-amazon.com/images/M/MV5BNTlhNTQ3MzUtZDBjNi00YjRjLWExOTQtMTczYjM0MTkzYzI5XkEyXkFqcGc@._V1_Ratio0.6762_AL_.jpg</t>
  </si>
  <si>
    <t>https://www.imdb.com/video/imdb/vi1787937561/imdb/embed</t>
  </si>
  <si>
    <t>In future Tokyo, a young woman in the privatized police force tracks down her father's killer while battling against mutant rebels known as engineers.</t>
  </si>
  <si>
    <t>https://m.media-amazon.com/images/M/MV5BMzhlZDU5NjAtNGQ2Mi00MjNjLTgzMGYtMTBmMzUwYzQzOTRhXkEyXkFqcGc@._V1_Ratio0.7189_AL_.jpg</t>
  </si>
  <si>
    <t>Entrepreneur Ross Webster teams up with a computer genius in order to realise his own evil intentions. When Superman obstructs his plans, he decides to destroy him.</t>
  </si>
  <si>
    <t>https://m.media-amazon.com/images/M/MV5BYjcyN2E4NzQtYmUwZC00NmQ5LWJkMWUtMThjZGIwZGIwYzZmXkEyXkFqcGc@._V1_Ratio0.6762_AL_.jpg</t>
  </si>
  <si>
    <t>https://www.imdb.com/video/imdb/vi35241241/imdb/embed</t>
  </si>
  <si>
    <t>A man who believes he has put his mysterious past behind him cannot stand idly by when he meets a young girl under the control of ultra-violent Russian gangsters.</t>
  </si>
  <si>
    <t>https://m.media-amazon.com/images/M/MV5BMTQ2MzE2NTk0NF5BMl5BanBnXkFtZTgwOTM3NTk1MjE@._V1_Ratio0.6762_AL_.jpg</t>
  </si>
  <si>
    <t>https://www.imdb.com/video/imdb/vi1649060889/imdb/embed</t>
  </si>
  <si>
    <t>A mysterious Hollywood action film stuntman gets in trouble with gangsters when he tries to help his neighbor's husband rob a pawn shop while serving as his getaway driver.</t>
  </si>
  <si>
    <t>https://m.media-amazon.com/images/M/MV5BYTFmNTFlOTAtNzEyNi00MWU2LTg3MGEtYjA2NWY3MDliNjlkXkEyXkFqcGc@._V1_Ratio0.6762_AL_.jpg</t>
  </si>
  <si>
    <t>https://www.imdb.com/video/imdb/vi2772212761/imdb/embed</t>
  </si>
  <si>
    <t>A house is cursed by a vengeful ghost that dooms those who enter it with a violent death.</t>
  </si>
  <si>
    <t>https://m.media-amazon.com/images/M/MV5BOGFmODVlYTctMDJhNy00NzZhLTk5ZGEtY2ZkMWZmNGIyOTZiXkEyXkFqcGc@._V1_Ratio0.6762_AL_.jpg</t>
  </si>
  <si>
    <t>https://www.imdb.com/video/imdb/vi686407449/imdb/embed</t>
  </si>
  <si>
    <t>Laurie Strode, now the dean of a Northern California private school with an assumed name, must battle the Shape one last time, as the life of her own son hangs in the balance.</t>
  </si>
  <si>
    <t>https://m.media-amazon.com/images/M/MV5BOTgyZjI3MWEtOWNiMS00ZDE3LWJmNjMtZjZhZWY4MmU5MzBmXkEyXkFqcGc@._V1_Ratio0.6833_AL_.jpg</t>
  </si>
  <si>
    <t>https://www.imdb.com/video/imdb/vi1408212505/imdb/embed</t>
  </si>
  <si>
    <t>A widowed U.S. President running for reelection and an environmental lobbyist fall in love. It's all above-board, but "politics is perception," and sparks fly anyway.</t>
  </si>
  <si>
    <t>https://m.media-amazon.com/images/M/MV5BZTcyNDAzYTUtNjBjMC00YTk3LTg5MTItMzM3MjhlNGE5YWNlXkEyXkFqcGc@._V1_Ratio0.6762_AL_.jpg</t>
  </si>
  <si>
    <t>https://www.imdb.com/video/imdb/vi2626552089/imdb/embed</t>
  </si>
  <si>
    <t>A Chinese family discovers their grandmother has only a short while left to live and decide to keep her in the dark, scheduling a wedding to gather before she dies.</t>
  </si>
  <si>
    <t>https://m.media-amazon.com/images/M/MV5BYjdlZDI1OWYtZWU4MC00NDhkLThmOWEtMTZiODFhZThkMjA4XkEyXkFqcGc@._V1_Ratio0.6762_AL_.jpg</t>
  </si>
  <si>
    <t>https://www.imdb.com/video/imdb/vi1239464985/imdb/embed</t>
  </si>
  <si>
    <t>A mobster travels from Florida to Hollywood to collect a debt and discovers that the movie business is just as sleazy as the Miami underworld.</t>
  </si>
  <si>
    <t>https://m.media-amazon.com/images/M/MV5BMjAwODYzNDY4Ml5BMl5BanBnXkFtZTcwODkwNTgzNA@@._V1_Ratio0.6762_AL_.jpg</t>
  </si>
  <si>
    <t>https://www.imdb.com/video/imdb/vi676248601/imdb/embed</t>
  </si>
  <si>
    <t>Newcomer Will Lockhart defies the local cattle baron and his sadistic son by working for one of his oldest rivals.</t>
  </si>
  <si>
    <t>https://m.media-amazon.com/images/M/MV5BNzU1Mzk1Y2QtNmQxNi00ZDA4LTljMjUtZTFlMDlhNjdjYWIyXkEyXkFqcGc@._V1_Ratio0.6762_AL_.jpg</t>
  </si>
  <si>
    <t>https://www.imdb.com/video/imdb/vi3315316249/imdb/embed</t>
  </si>
  <si>
    <t>A Brooklyn answering service operator becomes involved in the lives of her clients, including a struggling playwright with whom she begins to fall in love.</t>
  </si>
  <si>
    <t>https://m.media-amazon.com/images/M/MV5BYTE4NmEwN2YtMDgyOC00OTAxLTk5ZDAtMzRjMTZmMmRmOGNhXkEyXkFqcGc@._V1_Ratio0.6762_AL_.jpg</t>
  </si>
  <si>
    <t>https://www.imdb.com/video/imdb/vi1135787545/imdb/embed</t>
  </si>
  <si>
    <t>A series of vignettes that all have coffee and cigarettes in common.</t>
  </si>
  <si>
    <t>https://m.media-amazon.com/images/M/MV5BZGQ2MmE1ZDItOTk0Zi00ZDVlLTg4MzUtYTdlMTQyNmE3OTI2XkEyXkFqcGc@._V1_Ratio0.6762_AL_.jpg</t>
  </si>
  <si>
    <t>https://www.imdb.com/video/imdb/https://www.imdb.com/video/vi577290521//imdb/embed</t>
  </si>
  <si>
    <t>An unlikely friendship forms between twenty-one-year-old Jane and the elderly Sadie after Jane discovers a hidden stash of money inside an object at Sadie's yard sale.</t>
  </si>
  <si>
    <t>https://m.media-amazon.com/images/M/MV5BMzI5NTI3MjYyNl5BMl5BanBnXkFtZTcwNTg1NjQ2OA@@._V1_Ratio0.6762_AL_.jpg</t>
  </si>
  <si>
    <t>https://www.imdb.com/video/imdb/vi1007133721/imdb/embed</t>
  </si>
  <si>
    <t>AlienÂ³</t>
  </si>
  <si>
    <t>Returning from LV-426, Ellen Ripley crash-lands on the maximum-security prison Fiorina 161, where she discovers that she has unwittingly brought along an unwelcome visitor.</t>
  </si>
  <si>
    <t>https://m.media-amazon.com/images/M/MV5BOGZiNmVlZGEtM2VmMi00ZTFkLTliMzEtZDNhYzUzNTcxMGY3XkEyXkFqcGc@._V1_Ratio0.6762_AL_.jpg</t>
  </si>
  <si>
    <t>https://www.imdb.com/video/imdb/https://www.imdb.com/video/vi1520474905//imdb/embed</t>
  </si>
  <si>
    <t>A collection of death scenes, ranging from TV material to homemade super 8 movies.</t>
  </si>
  <si>
    <t>https://m.media-amazon.com/images/M/MV5BN2RlNThhMDEtNWI4YS00Y2MwLWIwNjItYTI1MjMxNzdlYzU1XkEyXkFqcGc@._V1_Ratio0.6762_AL_.jpg</t>
  </si>
  <si>
    <t>The beloved superintendent of New York's Roslyn school district and his staff, friends and relatives become the prime suspects in the unfolding of the single largest public school embezzlement scandal in American history.</t>
  </si>
  <si>
    <t>https://m.media-amazon.com/images/M/MV5BMTc4NzU0ZWMtZDBhNC00MWE3LTk5ZmQtMWFlYjE1ODQwZTU2XkEyXkFqcGc@._V1_Ratio0.6762_AL_.jpg</t>
  </si>
  <si>
    <t>https://www.imdb.com/video/imdb/vi3986275865/imdb/embed</t>
  </si>
  <si>
    <t>Following the death of publishing tycoon Charles Foster Kane, reporters scramble to uncover the meaning of his final utterance: 'Rosebud.'</t>
  </si>
  <si>
    <t>https://m.media-amazon.com/images/M/MV5BYjk1ZDJlMmUtOWQ0Zi00MDM5LTk1OGYtODczNjFmMGYwZGVkXkEyXkFqcGc@._V1_Ratio0.6762_AL_.jpg</t>
  </si>
  <si>
    <t>https://www.imdb.com/video/imdb/vi568630553/imdb/embed</t>
  </si>
  <si>
    <t>A decidedly odd couple with ulterior motives convince Dr. Grant to go to Isla Sorna for a holiday, but their unexpected landing startles the island's new inhabitants.</t>
  </si>
  <si>
    <t>https://m.media-amazon.com/images/M/MV5BN2FmMjhlZDYtNmYyMy00NTdjLTlhYzYtZWNlMDY2MmUzOGM2XkEyXkFqcGc@._V1_Ratio0.6833_AL_.jpg</t>
  </si>
  <si>
    <t>https://www.imdb.com/video/imdb/https://www.imdb.com/video/vi1839120153//imdb/embed</t>
  </si>
  <si>
    <t>Peter Parker tries to stop Adrian 'The Vulture' Toomes from selling weapons made with advanced Chitauri technology while trying to balance his life as an ordinary high school student.</t>
  </si>
  <si>
    <t>https://m.media-amazon.com/images/M/MV5BODY2MTAzOTQ4M15BMl5BanBnXkFtZTgwNzg5MTE0MjI@._V1_Ratio0.6762_AL_.jpg</t>
  </si>
  <si>
    <t>https://www.imdb.com/video/imdb/vi4175083801/imdb/embed</t>
  </si>
  <si>
    <t>In Las Vegas, two best friends--a casino executive and a Mafia enforcer--compete for a gambling empire and a fast-living, fast-loving socialite.</t>
  </si>
  <si>
    <t>https://m.media-amazon.com/images/M/MV5BMDRlZWZjZjYtYzY2NS00ZWVjLTkwYzAtZTA2ZDAzMGRiYmYwXkEyXkFqcGc@._V1_Ratio0.6762_AL_.jpg</t>
  </si>
  <si>
    <t>https://www.imdb.com/video/imdb/vi1035796761/imdb/embed</t>
  </si>
  <si>
    <t>Five years after the events of Mamma Mia! (2008), Sophie prepares for the grand reopening of the Hotel Bella Donna as she learns more about her mother's past.</t>
  </si>
  <si>
    <t>https://m.media-amazon.com/images/M/MV5BMjEwMTM3OTI1NV5BMl5BanBnXkFtZTgwNDk5NTY0NTM@._V1_Ratio0.6762_AL_.jpg</t>
  </si>
  <si>
    <t>https://www.imdb.com/video/imdb/vi2789914649/imdb/embed</t>
  </si>
  <si>
    <t>A champion high school cheerleading squad discovers its previous captain stole all their best routines from an inner-city school and must scramble to compete at this year's championships.</t>
  </si>
  <si>
    <t>https://m.media-amazon.com/images/M/MV5BYjNhNmI3YjUtOTY4NS00YmI0LWFhNGQtNzU2YmI5MjBlZTg5XkEyXkFqcGc@._V1_Ratio0.7189_AL_.jpg</t>
  </si>
  <si>
    <t>https://www.imdb.com/video/imdb/vi3775316761/imdb/embed</t>
  </si>
  <si>
    <t>Sparks fly when spirited Elizabeth Bennet meets single, rich, and proud Mr. Darcy. But Mr. Darcy reluctantly finds himself falling in love with a woman beneath his class. Can each overcome their own pride and prejudice?</t>
  </si>
  <si>
    <t>https://m.media-amazon.com/images/M/MV5BMTA1NDQ3NTcyOTNeQTJeQWpwZ15BbWU3MDA0MzA4MzE@._V1_Ratio0.6762_AL_.jpg</t>
  </si>
  <si>
    <t>https://www.imdb.com/video/imdb/vi3045130521/imdb/embed</t>
  </si>
  <si>
    <t>In the 1960s, superpowered humans Charles Xavier and Erik Lensherr work together to find others like them, but Erik's vengeful pursuit of an ambitious mutant who ruined his life causes a schism to divide them.</t>
  </si>
  <si>
    <t>https://m.media-amazon.com/images/M/MV5BMTg5OTMxNzk4Nl5BMl5BanBnXkFtZTcwOTk1MjAwNQ@@._V1_Ratio0.6762_AL_.jpg</t>
  </si>
  <si>
    <t>https://www.imdb.com/video/imdb/vi168926489/imdb/embed</t>
  </si>
  <si>
    <t>Lisa on her flight to Miami befriends Jackson who turns out to be a terrorist. Holding her hostage, he forces her to help him assassinate the United States Deputy Secretary of Homeland Security.</t>
  </si>
  <si>
    <t>https://m.media-amazon.com/images/M/MV5BNzAxNjc1ODczOF5BMl5BanBnXkFtZTcwMjE3MjEzMw@@._V1_Ratio0.6762_AL_.jpg</t>
  </si>
  <si>
    <t>https://www.imdb.com/video/imdb/vi931332377/imdb/embed</t>
  </si>
  <si>
    <t>After earning a licence to kill, secret agent James Bond sets out on his first mission as 007. Bond must defeat a private banker funding terrorists in a high-stakes game of poker at Casino Royale, in Montenegro.</t>
  </si>
  <si>
    <t>https://m.media-amazon.com/images/M/MV5BMTM5MjI4NDExNF5BMl5BanBnXkFtZTcwMDM1MjMzMQ@@._V1_Ratio0.6762_AL_.jpg</t>
  </si>
  <si>
    <t>https://www.imdb.com/video/imdb/vi1859520025/imdb/embed</t>
  </si>
  <si>
    <t>The Top Gun Naval Fighter Weapons School is where the best of the best train to refine their elite flying skills. When hotshot fighter pilot Maverick is sent to the school, his reckless attitude and cocky demeanor put him at odds with the other pilots, especially the cool and collected Iceman.</t>
  </si>
  <si>
    <t>https://m.media-amazon.com/images/M/MV5BZmVjNzQ3MjYtYTZiNC00Y2YzLWExZTEtMTM2ZDllNDI0MzgyXkEyXkFqcGc@._V1_Ratio0.6762_AL_.jpg</t>
  </si>
  <si>
    <t>https://www.imdb.com/video/imdb/vi3442321177/imdb/embed</t>
  </si>
  <si>
    <t>A hobo accidentally stumbles onto a water spring, and creates a profitable way station in the middle of the desert.</t>
  </si>
  <si>
    <t>https://m.media-amazon.com/images/M/MV5BMTQwMjkwNjE0Ml5BMl5BanBnXkFtZTgwOTU5ODIyMTE@._V1_Ratio0.6762_AL_.jpg</t>
  </si>
  <si>
    <t>https://www.imdb.com/video/imdb/vi644808729/imdb/embed</t>
  </si>
  <si>
    <t>In 1839, the revolt of Mende captives aboard a Spanish owned ship causes a major controversy in the United States when the ship is captured off the coast of Long Island. The courts must decide whether the Mende are slaves or legally free.</t>
  </si>
  <si>
    <t>https://m.media-amazon.com/images/M/MV5BZGUyMWU0ZjctZTFiMS00YzdjLTg1YjktNDRmN2ZhNDY3ZDFhXkEyXkFqcGc@._V1_Ratio0.6762_AL_.jpg</t>
  </si>
  <si>
    <t>https://www.imdb.com/video/imdb/vi2161771289/imdb/embed</t>
  </si>
  <si>
    <t>A huge man-eating crocodile terrorizes people near Krabi, Thailand. A hunter stalks the beast, while a local tries to blame a foreign crocodile-farm owner for the crocodile's rampage.</t>
  </si>
  <si>
    <t>https://m.media-amazon.com/images/M/MV5BMTY3MTg4MzkzNF5BMl5BanBnXkFtZTgwMjUwNjcwMzE@._V1_Ratio0.7544_AL_.jpg</t>
  </si>
  <si>
    <t>An architect brings home a mysterious old clock, not knowing that it's haunted by the demonic presence of the Amityville house. Soon, the clock begins to alter time and space and starts to possess members of the household.</t>
  </si>
  <si>
    <t>https://m.media-amazon.com/images/M/MV5BMWE3NWIzOTUtZWJmMy00ODRjLTk5ZWItZDk5Y2M1OWQ0YjY0XkEyXkFqcGc@._V1_Ratio0.7544_AL_.jpg</t>
  </si>
  <si>
    <t>https://www.imdb.com/video/imdb/vi2110374169/imdb/embed</t>
  </si>
  <si>
    <t>A half-vampire, half-mortal man becomes a protector of the mortal race, while slaying evil vampires.</t>
  </si>
  <si>
    <t>https://m.media-amazon.com/images/M/MV5BNzAzMmY3OWMtNDgyMS00Y2U4LTlmM2UtY2YwMmM0MDI5ODJmXkEyXkFqcGc@._V1_Ratio0.6762_AL_.jpg</t>
  </si>
  <si>
    <t>https://www.imdb.com/video/imdb/https://www.imdb.com/video/vi2746876185//imdb/embed</t>
  </si>
  <si>
    <t>A naive youth leader is appointed to fill a vacancy in the U.S. Senate. His idealistic plans promptly collide with corruption at home and subterfuge from his hero in Washington, but he tries to forge ahead despite attacks on his character.</t>
  </si>
  <si>
    <t>https://m.media-amazon.com/images/M/MV5BMDU4ZjNmMjEtMjcxYi00NDAxLWFlMjQtNWIyNjg5NWUzNTdjXkEyXkFqcGc@._V1_Ratio0.6762_AL_.jpg</t>
  </si>
  <si>
    <t>https://www.imdb.com/video/imdb/vi1789722905/imdb/embed</t>
  </si>
  <si>
    <t>Two men try to convince themselves they've committed the perfect murder by hosting a dinner party after strangling a former classmate to death.</t>
  </si>
  <si>
    <t>https://m.media-amazon.com/images/M/MV5BMDM1YzdlZjAtZWFiZS00ZjYyLTgxYzctNzBiYmE0OWFiMGU1XkEyXkFqcGc@._V1_Ratio0.6762_AL_.jpg</t>
  </si>
  <si>
    <t>https://www.imdb.com/video/imdb/vi1025293849/imdb/embed</t>
  </si>
  <si>
    <t>When Tony Stark's world is torn apart by a formidable terrorist called the Mandarin, he starts an odyssey of rebuilding and retribution.</t>
  </si>
  <si>
    <t>https://m.media-amazon.com/images/M/MV5BMjIzMzAzMjQyM15BMl5BanBnXkFtZTcwNzM2NjcyOQ@@._V1_Ratio0.6762_AL_.jpg</t>
  </si>
  <si>
    <t>https://www.imdb.com/video/imdb/vi2830738969/imdb/embed</t>
  </si>
  <si>
    <t>James Bond tries to stop an organisation from eliminating a country's most valuable resource.</t>
  </si>
  <si>
    <t>https://m.media-amazon.com/images/M/MV5BYmMwZTA3MTAtNWU0Yy00NGZmLTg0YmItZTVkZGFjZTI1ZWJiXkEyXkFqcGc@._V1_Ratio0.6762_AL_.jpg</t>
  </si>
  <si>
    <t>https://www.imdb.com/video/imdb/vi1024524313/imdb/embed</t>
  </si>
  <si>
    <t>Imprisoned on the planet Sakaar, Thor must race against time to return to Asgard and stop RagnarÃ¶k, the destruction of his world, at the hands of the powerful and ruthless villain Hela.</t>
  </si>
  <si>
    <t>https://m.media-amazon.com/images/M/MV5BMjMyNDkzMzI1OF5BMl5BanBnXkFtZTgwODcxODg5MjI@._V1_Ratio0.6762_AL_.jpg</t>
  </si>
  <si>
    <t>https://www.imdb.com/video/imdb/https://www.imdb.com/video/vi4010391833//imdb/embed</t>
  </si>
  <si>
    <t>Vampire hunter Dr. Van Helsing returns to Transylvania to destroy handsome bloodsucker Baron Meinster, who has designs on a beautiful young schoolteacher.</t>
  </si>
  <si>
    <t>https://m.media-amazon.com/images/M/MV5BZWYxNzc0NzMtM2VkYS00ZWNmLTk2ZmMtODUwY2EzYWQyNzMxXkEyXkFqcGc@._V1_Ratio0.6762_AL_.jpg</t>
  </si>
  <si>
    <t>https://www.imdb.com/video/imdb/vi3641425433/imdb/embed</t>
  </si>
  <si>
    <t>A journalist must investigate a mysterious videotape which seems to cause the death of anyone one week to the day after they view it.</t>
  </si>
  <si>
    <t>https://m.media-amazon.com/images/M/MV5BNDA2NTg2NjE4Ml5BMl5BanBnXkFtZTYwMjYxMDg5._V1_Ratio0.6762_AL_.jpg</t>
  </si>
  <si>
    <t>https://www.imdb.com/video/imdb/vi1593377049/imdb/embed</t>
  </si>
  <si>
    <t>A process server and his marijuana dealer wind up on the run from hitmen and a corrupt police officer after he witnesses his dealer's boss murder a competitor while trying to serve papers on him.</t>
  </si>
  <si>
    <t>https://m.media-amazon.com/images/M/MV5BMTY1MTE4NzAwM15BMl5BanBnXkFtZTcwNzg3Mjg2MQ@@._V1_Ratio0.6762_AL_.jpg</t>
  </si>
  <si>
    <t>https://www.imdb.com/video/imdb/vi2729574681/imdb/embed</t>
  </si>
  <si>
    <t>A caving expedition goes horribly wrong, as the explorers become trapped and ultimately pursued by a strange breed of predators.</t>
  </si>
  <si>
    <t>https://m.media-amazon.com/images/M/MV5BMjA5NzQ1NTgwNV5BMl5BanBnXkFtZTcwNjUxMzUzMw@@._V1_Ratio0.6762_AL_.jpg</t>
  </si>
  <si>
    <t>https://www.imdb.com/video/imdb/vi2810904857/imdb/embed</t>
  </si>
  <si>
    <t>John Wick is a former hitman grieving the loss of his true love. When his home is broken into, robbed, and his dog killed, he is forced to return to action to exact revenge.</t>
  </si>
  <si>
    <t>https://m.media-amazon.com/images/M/MV5BMTU2NjA1ODgzMF5BMl5BanBnXkFtZTgwMTM2MTI4MjE@._V1_Ratio0.6762_AL_.jpg</t>
  </si>
  <si>
    <t>https://www.imdb.com/video/imdb/vi3963799065/imdb/embed</t>
  </si>
  <si>
    <t>On the eve of World War II, a young American reporter tries to expose enemy agents in London.</t>
  </si>
  <si>
    <t>https://m.media-amazon.com/images/M/MV5BNzE1M2QxY2YtNzI3NS00ZTViLTkxZTEtNGM4NWVjMjAyYjM0XkEyXkFqcGc@._V1_Ratio0.6762_AL_.jpg</t>
  </si>
  <si>
    <t>https://www.imdb.com/video/imdb/vi4248092441/imdb/embed</t>
  </si>
  <si>
    <t>When the creator of a virtual reality called the OASIS dies, he makes a posthumous challenge to all OASIS users to find his Easter Egg, which will give the finder his fortune and control of his world.</t>
  </si>
  <si>
    <t>https://m.media-amazon.com/images/M/MV5BNzVkMTgzODQtMWIwZC00NzE4LTgzZjYtMzAwM2I5OGZhNjE4XkEyXkFqcGc@._V1_Ratio0.6762_AL_.jpg</t>
  </si>
  <si>
    <t>https://www.imdb.com/video/imdb/https://www.imdb.com/video/vi2568140825//imdb/embed</t>
  </si>
  <si>
    <t>Video game adventurer Lara Croft comes to life in a movie where she races against time and villains to recover powerful ancient artifacts.</t>
  </si>
  <si>
    <t>https://m.media-amazon.com/images/M/MV5BNjcxYzIyZWItZWRiOS00ODliLWI3ZTEtZTA4NTg4OGQwZDY1XkEyXkFqcGc@._V1_Ratio0.6762_AL_.jpg</t>
  </si>
  <si>
    <t>https://www.imdb.com/video/imdb/vi1100284185/imdb/embed</t>
  </si>
  <si>
    <t>Rancher Wil Andersen is forced to hire inexperienced boys as cowhands in order to get his cattle herd to market on time but the rough drive is full of dangers and a gang of rustlers is trailing them.</t>
  </si>
  <si>
    <t>https://m.media-amazon.com/images/M/MV5BNzMzODYyMTktOWE3Yy00ODM3LWI5MDctNzEzOTllMDQ3YTRiXkEyXkFqcGc@._V1_Ratio0.6762_AL_.jpg</t>
  </si>
  <si>
    <t>https://www.imdb.com/video/imdb/https://www.imdb.com/video/vi307691545//imdb/embed</t>
  </si>
  <si>
    <t>Ten years after a worldwide series of ape revolutions and a brutal nuclear war among humans, Caesar must protect survivors of both species from an insidious human cult and a militant ape faction alike.</t>
  </si>
  <si>
    <t>https://m.media-amazon.com/images/M/MV5BMTZiODVlNjQtYjVmNS00MjIyLThhMTctMzQzMWE2YTY0YjNjXkEyXkFqcGc@._V1_Ratio0.6762_AL_.jpg</t>
  </si>
  <si>
    <t>https://www.imdb.com/video/imdb/vi1572405529/imdb/embed</t>
  </si>
  <si>
    <t>Merlin the magician helps Arthur Pendragon unite the Britons around the Round Table of Camelot, even as dark forces conspire to tear it apart.</t>
  </si>
  <si>
    <t>https://m.media-amazon.com/images/M/MV5BMTI0ZTZlNGMtNjhmNi00OGFiLTkzYjEtZmZiODgxMzI3YTE0XkEyXkFqcGc@._V1_Ratio0.6762_AL_.jpg</t>
  </si>
  <si>
    <t>https://www.imdb.com/video/imdb/vi3679453209/imdb/embed</t>
  </si>
  <si>
    <t>A couple has a fight after living together 5 years in Las Vegas. They go out and celebrate 4th of July, each with a new partner. Breakup?</t>
  </si>
  <si>
    <t>https://m.media-amazon.com/images/M/MV5BOTliZGU4Y2YtZjI2NS00YzdhLTljNTItZjk5ODUzODUzODU5XkEyXkFqcGc@._V1_Ratio0.6762_AL_.jpg</t>
  </si>
  <si>
    <t>https://www.imdb.com/video/imdb/vi1520354073/imdb/embed</t>
  </si>
  <si>
    <t>Shakespeare's comedy of gender confusion, in which a girl disguises herself as a man to be near the count she adores, only to be pursued by the woman he loves.</t>
  </si>
  <si>
    <t>https://m.media-amazon.com/images/M/MV5BYmU4ZGI1OTctODBlMC00NzI2LWJhM2EtOGY1NzQ2ZmRhYWFmXkEyXkFqcGc@._V1_Ratio0.6833_AL_.jpg</t>
  </si>
  <si>
    <t>https://www.imdb.com/video/imdb/vi1608515865/imdb/embed</t>
  </si>
  <si>
    <t>The world is shocked by the appearance of three talking chimpanzees, who arrived mysteriously in a U.S. spacecraft. They become the toast of society, but one man believes them to be a threat to the human race.</t>
  </si>
  <si>
    <t>https://m.media-amazon.com/images/M/MV5BY2NjNzVlMDgtMzEyYS00N2M4LWI2YjMtNGQ1NGRlZDk5MDU5XkEyXkFqcGc@._V1_Ratio0.6762_AL_.jpg</t>
  </si>
  <si>
    <t>https://www.imdb.com/video/imdb/vi2225406233/imdb/embed</t>
  </si>
  <si>
    <t>In a dystopian future, Joseph Dredd, the most famous Judge (a police officer with instant field judiciary powers), is convicted for a crime he did not commit and must face his murderous counterpart.</t>
  </si>
  <si>
    <t>https://m.media-amazon.com/images/M/MV5BZWM0MjExNzMtNGJkMy00MDNhLTlkOTctNDFiYzVjNTVmNGFjXkEyXkFqcGc@._V1_Ratio0.6762_AL_.jpg</t>
  </si>
  <si>
    <t>A seventeen-year-old aristocrat falls in love with a kind but poor artist aboard the luxurious, ill-fated R.M.S. Titanic.</t>
  </si>
  <si>
    <t>https://m.media-amazon.com/images/M/MV5BYzYyN2FiZmUtYWYzMy00MzViLWJkZTMtOGY1ZjgzNWMwN2YxXkEyXkFqcGc@._V1_Ratio0.6762_AL_.jpg</t>
  </si>
  <si>
    <t>https://www.imdb.com/video/imdb/vi1740686617/imdb/embed</t>
  </si>
  <si>
    <t>The sole survivor of a pier shoot-out tells the story of how a notorious criminal influenced the events that began with five criminals meeting in a seemingly random police lineup.</t>
  </si>
  <si>
    <t>https://m.media-amazon.com/images/M/MV5BOTE5MDUxZDUtZWZmZC00NDVmLWFhOGQtNWI2YTc4NzY3MGQ0XkEyXkFqcGc@._V1_Ratio0.6762_AL_.jpg</t>
  </si>
  <si>
    <t>https://www.imdb.com/video/imdb/vi2717188377/imdb/embed</t>
  </si>
  <si>
    <t>The chronicles of four years in the life of Julie, a young woman who navigates the troubled waters of her love life and struggles to find her career path, leading her to take a realistic look at who she really is.</t>
  </si>
  <si>
    <t>https://m.media-amazon.com/images/M/MV5BZGEyYzBiYmItZDM4OC00NTdmLWJlYzctODdiM2E2MjZmYTU2XkEyXkFqcGc@._V1_Ratio0.7117_AL_.jpg</t>
  </si>
  <si>
    <t>https://www.imdb.com/video/imdb/https://www.imdb.com/video/vi2032321305//imdb/embed</t>
  </si>
  <si>
    <t>One year after the events of Halloween 4: The Return of Michael Myers (1988), the Shape returns to Haddonfield once again in an attempt to kill his now-mute niece.</t>
  </si>
  <si>
    <t>https://m.media-amazon.com/images/M/MV5BMTI2MWRkMzUtNGI2OC00MzA1LTkwMjEtZGRkOTk3ZjU1MjIxXkEyXkFqcGc@._V1_Ratio0.6762_AL_.jpg</t>
  </si>
  <si>
    <t>https://www.imdb.com/video/imdb/vi2057026073/imdb/embed</t>
  </si>
  <si>
    <t>A young musician, tormented by an abusive situation at home, must contend with a rival singer, a burgeoning romance, and his own dissatisfied band, as his star begins to rise.</t>
  </si>
  <si>
    <t>https://m.media-amazon.com/images/M/MV5BNDI3YzhiMmItNWUwOC00NjQ2LTliMTItMGFjOTJhZTc4MDcyXkEyXkFqcGc@._V1_Ratio0.6762_AL_.jpg</t>
  </si>
  <si>
    <t>https://www.imdb.com/video/imdb/vi629276953/imdb/embed</t>
  </si>
  <si>
    <t>A young woman is involuntarily committed to a mental institution, where she is confronted by her greatest fear - but is it real or a product of her delusion?</t>
  </si>
  <si>
    <t>https://m.media-amazon.com/images/M/MV5BNTYzMDYzMzA1MV5BMl5BanBnXkFtZTgwODUzODg2NDM@._V1_Ratio0.6762_AL_.jpg</t>
  </si>
  <si>
    <t>https://www.imdb.com/video/imdb/vi957724697/imdb/embed</t>
  </si>
  <si>
    <t>Documentary about the legendary 1969 Harlem Cultural Festival which celebrated African-American music and culture and promoted Black pride and unity.</t>
  </si>
  <si>
    <t>https://m.media-amazon.com/images/M/MV5BNGQzZGIzMmYtYzdjMC00ZjJhLThhMTQtZGM0NjRkNmVkNmMyXkEyXkFqcGc@._V1_Ratio0.6762_AL_.jpg</t>
  </si>
  <si>
    <t>https://www.imdb.com/video/imdb/vi3727212569/imdb/embed</t>
  </si>
  <si>
    <t>A reporter returns to his Florida hometown to investigate a case involving a death row inmate.</t>
  </si>
  <si>
    <t>https://m.media-amazon.com/images/M/MV5BMTcxMzI3OTQ5MF5BMl5BanBnXkFtZTcwMzA0NzcxOA@@._V1_Ratio0.6762_AL_.jpg</t>
  </si>
  <si>
    <t>https://www.imdb.com/video/imdb/vi3623855385/imdb/embed</t>
  </si>
  <si>
    <t>When Angela Bennett, a computer programmer, stumbles upon government secrets, she finds herself on the run from an unknown enemy hell-bent on destroying her completely.</t>
  </si>
  <si>
    <t>https://m.media-amazon.com/images/M/MV5BMDNhMjgxODUtMWRjOS00N2JlLWEyYWEtOWJhNWQ1MTdmYTllXkEyXkFqcGc@._V1_Ratio0.6762_AL_.jpg</t>
  </si>
  <si>
    <t>https://www.imdb.com/video/imdb/vi2046230809/imdb/embed</t>
  </si>
  <si>
    <t>A successful lawman's plans to retire anonymously in Tombstone, Arizona, are disrupted by the kind of outlaws he was famous for eliminating.</t>
  </si>
  <si>
    <t>https://m.media-amazon.com/images/M/MV5BNmQyMzlhNjUtMzRjYS00MWY4LWI5MDAtZGU1MWE2M2E0OGMxXkEyXkFqcGc@._V1_Ratio0.6762_AL_.jpg</t>
  </si>
  <si>
    <t>https://www.imdb.com/video/imdb/vi822527769/imdb/embed</t>
  </si>
  <si>
    <t>A gubernatorial candidate hires a wormy special assistant whose only job is to make sure the candidate's well-meaning but incompetent brother doesn't ruin the election.</t>
  </si>
  <si>
    <t>https://m.media-amazon.com/images/M/MV5BOTYyMWE0MDUtMjkwZi00ZDNiLTg0MjUtZWQ5ZjMxNzA1N2ZjXkEyXkFqcGc@._V1_Ratio0.6762_AL_.jpg</t>
  </si>
  <si>
    <t>https://www.imdb.com/video/imdb/vi3586310425/imdb/embed</t>
  </si>
  <si>
    <t>Watch as the life of a leader of a menacing group of deviants explodes in a spectacle of debauchery. Accidentally filmed from beginning to end, on purpose.</t>
  </si>
  <si>
    <t>https://m.media-amazon.com/images/M/MV5BNzQxYjE5ZWEtMmEwYy00N2E1LWI1NWUtYTJmZWQyZjQ1MjRlXkEyXkFqcGc@._V1_Ratio0.6762_AL_.jpg</t>
  </si>
  <si>
    <t>https://www.imdb.com/video/imdb/vi1416279833/imdb/embed</t>
  </si>
  <si>
    <t>Dr Robert Neville has developed an experimental vaccine which makes him the only immune survivor of a biological catastrophe. A gang of homicidal mutants blame science for their condition and attempt to kill him.</t>
  </si>
  <si>
    <t>https://m.media-amazon.com/images/M/MV5BYTExYjc1YjYtMDVmYy00NjNmLTg1NzYtZjNlNWI5ZjNiMTgyXkEyXkFqcGc@._V1_Ratio0.6762_AL_.jpg</t>
  </si>
  <si>
    <t>https://www.imdb.com/video/imdb/https://www.imdb.com/video/vi2627911193//imdb/embed</t>
  </si>
  <si>
    <t>Young drifter Tom Skelton returns to his home in Key West, Florida and attempts to open a fishing charter business, provoking a dangerous feud with rival fishing sea captain Nichol Dance.</t>
  </si>
  <si>
    <t>https://m.media-amazon.com/images/M/MV5BMDhmZTYxNjAtMzRhOC00ZjQ4LThlNmUtYzhmMWE4MThjODdmXkEyXkFqcGc@._V1_Ratio0.6762_AL_.jpg</t>
  </si>
  <si>
    <t>A gay filmmaker becomes involved with an obsessive fan while still pining for his absent true love. Meanwhile, he shares a close but complex relationship with his trans sister, an actress.</t>
  </si>
  <si>
    <t>https://m.media-amazon.com/images/M/MV5BMmRlZjZhYjUtMDJhZC00NGIwLWEyYjEtY2Q3ZTEyM2JkMDEzXkEyXkFqcGc@._V1_Ratio0.6762_AL_.jpg</t>
  </si>
  <si>
    <t>https://www.imdb.com/video/imdb/vi384746265/imdb/embed</t>
  </si>
  <si>
    <t>A mute alien with the appearance of a black human is chased by outer-space bounty hunters through the streets of Harlem.</t>
  </si>
  <si>
    <t>https://m.media-amazon.com/images/M/MV5BYjJkZDczMzMtM2JjMS00YjM3LWE5NjUtZTlkMTY3MDU4ZDZhXkEyXkFqcGc@._V1_Ratio0.6762_AL_.jpg</t>
  </si>
  <si>
    <t>https://www.imdb.com/video/imdb/vi237290265/imdb/embed</t>
  </si>
  <si>
    <t>The love of high school sweethearts Deanie and Bud is weighed down by the oppressive expectations of their parents and society in smalltown Kansas in 1928, threatening the future of their relationship.</t>
  </si>
  <si>
    <t>https://m.media-amazon.com/images/M/MV5BM2RkM2EzNDMtM2I4Mi00M2YzLWI5YWMtYmRjMmZmMmE4ZTMzXkEyXkFqcGc@._V1_Ratio0.6762_AL_.jpg</t>
  </si>
  <si>
    <t>https://www.imdb.com/video/imdb/vi1651097113/imdb/embed</t>
  </si>
  <si>
    <t>A chronicle of New York's drag scene in the 1980s, focusing on balls, voguing and the ambitions and dreams of those who gave the era its warmth and vitality.</t>
  </si>
  <si>
    <t>https://m.media-amazon.com/images/M/MV5BNGE3ZmUxMjctZTA0OS00NzBlLWI0M2MtOTA4ZGY1Nzc3YWE3XkEyXkFqcGc@._V1_Ratio0.6762_AL_.jpg</t>
  </si>
  <si>
    <t>https://www.imdb.com/video/imdb/https://www.imdb.com/video/vi3898589465//imdb/embed</t>
  </si>
  <si>
    <t>A documentary of the successful career and assassination of San Francisco's first elected gay city supervisor.</t>
  </si>
  <si>
    <t>https://m.media-amazon.com/images/M/MV5BODU3NDVhZjktNTllNy00OTZlLWE1MjctM2VmYjFlODRlOWEzXkEyXkFqcGc@._V1_Ratio0.6762_AL_.jpg</t>
  </si>
  <si>
    <t>https://www.imdb.com/video/imdb/vi2333907481/imdb/embed</t>
  </si>
  <si>
    <t>Rocky struggles in family life after his bout with Apollo Creed, while the embarrassed champ insistently goads him to accept a challenge for a rematch.</t>
  </si>
  <si>
    <t>https://m.media-amazon.com/images/M/MV5BMDUxMWExZDctZTk4Zi00ZDFiLTgwYWUtNjEyYzA0NWQyYTJlXkEyXkFqcGc@._V1_Ratio0.6762_AL_.jpg</t>
  </si>
  <si>
    <t>https://www.imdb.com/video/imdb/vi2087782169/imdb/embed</t>
  </si>
  <si>
    <t>"Passing" follows the unexpected reunion of two high school friends, whose renewed acquaintance ignites a mutual obsession that threatens both of their carefully constructed realities.</t>
  </si>
  <si>
    <t>https://m.media-amazon.com/images/M/MV5BOTc3YjlkMTAtYjc1OC00M2QzLWJhNDItNGMwOTY3ZjA0M2UxXkEyXkFqcGc@._V1_Ratio0.6762_AL_.jpg</t>
  </si>
  <si>
    <t>https://www.imdb.com/video/imdb/https://www.imdb.com/video/vi4272145177//imdb/embed</t>
  </si>
  <si>
    <t>A bedridden boy's grandfather reads him the story of a farmboy-turned-pirate who encounters numerous obstacles, enemies and allies in his quest to be reunited with his true love.</t>
  </si>
  <si>
    <t>https://m.media-amazon.com/images/M/MV5BMjFiOTEyNGMtN2E4MC00ZjZlLTk3ZDQtNTU1ZGNiZTA1MzJlXkEyXkFqcGc@._V1_Ratio0.6904_AL_.jpg</t>
  </si>
  <si>
    <t>https://www.imdb.com/video/imdb/vi1571095833/imdb/embed</t>
  </si>
  <si>
    <t>Two neighbors form a strong bond after both suspect extramarital activities of their spouses. However, they agree to keep their bond platonic so as not to commit similar wrongs.</t>
  </si>
  <si>
    <t>https://m.media-amazon.com/images/M/MV5BN2Q4NjllMDgtOTk2Zi00YzM1LWJmOTMtNmRiZDgyZGJmMjQzXkEyXkFqcGc@._V1_Ratio0.6762_AL_.jpg</t>
  </si>
  <si>
    <t>https://www.imdb.com/video/imdb/vi738640153/imdb/embed</t>
  </si>
  <si>
    <t>The Fellowship of the Ring embark on a journey to destroy the One Ring and end Sauron's reign over Middle-earth.</t>
  </si>
  <si>
    <t>https://m.media-amazon.com/images/M/MV5BZmI4ZmIxOGQtMGY2ZS00Y2Y5LTllMDItYzllOWFmMTNlMmY2XkEyXkFqcGc@._V1_Ratio0.6762_AL_.jpg</t>
  </si>
  <si>
    <t>https://www.imdb.com/video/imdb/vi1584596761/imdb/embed</t>
  </si>
  <si>
    <t>Frankenstein tries to create a living companion for him from the bodies of the women he killed.</t>
  </si>
  <si>
    <t>https://m.media-amazon.com/images/M/MV5BYWQyZWNjNmQtMjI4Ny00ZDE5LTljMzYtNWQ5ZTg2ODI0YTVjXkEyXkFqcGc@._V1_Ratio0.7544_AL_.jpg</t>
  </si>
  <si>
    <t>A pianist helps his brother escape from two gangsters, who retaliate by abducting their kid brother.</t>
  </si>
  <si>
    <t>https://m.media-amazon.com/images/M/MV5BMTNjYTcxZjEtOWE1ZC00YTY0LThmMjctMDM1OGExOGEzYTVkXkEyXkFqcGc@._V1_Ratio0.7473_AL_.jpg</t>
  </si>
  <si>
    <t>https://www.imdb.com/video/imdb/vi2276704537/imdb/embed</t>
  </si>
  <si>
    <t>A gender-queer punk-rock singer from East Berlin tours the U.S. with her band as she tells her life story and follows the former lover/band-mate who stole her songs.</t>
  </si>
  <si>
    <t>https://m.media-amazon.com/images/M/MV5BN2Q4MGJmYTgtNDhiMS00MTcwLTlhZjgtN2U5NWUyYzFiMWRmXkEyXkFqcGc@._V1_Ratio0.6762_AL_.jpg</t>
  </si>
  <si>
    <t>https://www.imdb.com/video/imdb/vi3786146073/imdb/embed</t>
  </si>
  <si>
    <t>Director Alexander Nanau follows a crack team of investigators at the Romanian newspaper Gazeta Sporturilor as they try to uncover a vast health-care fraud that enriched moguls and politicians and led to the deaths of innocent citizens.</t>
  </si>
  <si>
    <t>https://m.media-amazon.com/images/M/MV5BZGNlMGYyOTEtZTdmYi00MDE2LWEwZDEtZDkxYmRjOWI1OTI2XkEyXkFqcGc@._V1_Ratio0.7046_AL_.jpg</t>
  </si>
  <si>
    <t>https://www.imdb.com/video/imdb/vi495370521/imdb/embed</t>
  </si>
  <si>
    <t>A rough-and-tumble trucker and his sidekick face off with an ancient sorcerer in a supernatural battle beneath Chinatown.</t>
  </si>
  <si>
    <t>https://m.media-amazon.com/images/M/MV5BYWNjZDQyMjUtZDEzZC00OThhLTg1NWItOTQ1MWI3ODBlODcyXkEyXkFqcGc@._V1_Ratio0.6762_AL_.jpg</t>
  </si>
  <si>
    <t>https://www.imdb.com/video/imdb/vi1236926745/imdb/embed</t>
  </si>
  <si>
    <t>A young woman commits a hit-and-run, then finds her fate tied to her victim.</t>
  </si>
  <si>
    <t>https://m.media-amazon.com/images/M/MV5BNjQ4MWNhZTItZWRmNS00YjI3LTg5NmYtMTczMjJkY2M1OTMxXkEyXkFqcGc@._V1_Ratio0.6762_AL_.jpg</t>
  </si>
  <si>
    <t>https://www.imdb.com/video/imdb/vi2783117593/imdb/embed</t>
  </si>
  <si>
    <t>A year after Sheila is killed by a hit-and-run driver, her wealthy husband invites a group of friends to spend a week on his yacht playing a scavenger hunt mystery game. The game turns out to be all too real and all too deadly.</t>
  </si>
  <si>
    <t>https://m.media-amazon.com/images/M/MV5BNDUwNmVlYTUtODA4NS00NzE2LWFiZWYtYTAyMWM5NGZmMTk2XkEyXkFqcGc@._V1_Ratio0.6762_AL_.jpg</t>
  </si>
  <si>
    <t>https://www.imdb.com/video/imdb/vi2790522905/imdb/embed</t>
  </si>
  <si>
    <t>The Kung Fu master travels to the U.S. where his student has upset the local martial arts community by opening a Wing Chun school.</t>
  </si>
  <si>
    <t>https://m.media-amazon.com/images/M/MV5BOGVjMDEzNjMtMWJmMy00NDdjLWFkMzItOTBhZTE3OWU0YmM4XkEyXkFqcGc@._V1_Ratio0.6762_AL_.jpg</t>
  </si>
  <si>
    <t>https://www.imdb.com/video/imdb/vi503365401/imdb/embed</t>
  </si>
  <si>
    <t>Harry's dead and, while no one really minds, everyone feels responsible. After Harry's body is found in the woods, several locals must determine not only how and why he was killed but what to do with the body.</t>
  </si>
  <si>
    <t>https://m.media-amazon.com/images/M/MV5BY2JmZWE4MjgtNmRiOS00ZDY1LTkyMWQtZDkyMjFiZTc1M2M4XkEyXkFqcGc@._V1_Ratio0.6762_AL_.jpg</t>
  </si>
  <si>
    <t>https://www.imdb.com/video/imdb/vi2410922265/imdb/embed</t>
  </si>
  <si>
    <t>A man leaves his pregnant wife because he does not want to be a father, then he begins a relationship with another woman who loves someone else.</t>
  </si>
  <si>
    <t>https://m.media-amazon.com/images/M/MV5BYTg3OTgxNTQtMmRmOS00ZGMwLThiNTAtYmU3Y2FiNzJlNTJiXkEyXkFqcGc@._V1_Ratio0.7189_AL_.jpg</t>
  </si>
  <si>
    <t>After being kept in hypersleep during a long expedition into deep space, an astronaut crew crash-lands in the 40th century on a planet where highly intelligent non-human ape species are dominant and humans are enslaved.</t>
  </si>
  <si>
    <t>https://m.media-amazon.com/images/M/MV5BMjI2NzRkNmQtNTIwZi00ZWMxLThlOGQtMjQ1NjI3MzI5YmIzXkEyXkFqcGc@._V1_Ratio0.6762_AL_.jpg</t>
  </si>
  <si>
    <t>https://www.imdb.com/video/imdb/vi3430940953/imdb/embed</t>
  </si>
  <si>
    <t>Two guys take their bromance to another level when they participate in an art film project.</t>
  </si>
  <si>
    <t>https://m.media-amazon.com/images/M/MV5BMTcxNTYyODA1M15BMl5BanBnXkFtZTcwODk2MDE1Mg@@._V1_Ratio0.6762_AL_.jpg</t>
  </si>
  <si>
    <t>https://www.imdb.com/video/imdb/vi3114533913/imdb/embed</t>
  </si>
  <si>
    <t>A private eye shadows a female serial killer of men all over the U.S. without her knowing as he, strangely enough, occasionally acts as her guardian angel.</t>
  </si>
  <si>
    <t>https://m.media-amazon.com/images/M/MV5BZjE1NTI3NGYtMjAwZC00N2EwLTliY2MtNDliOTg2OWVjNjY0XkEyXkFqcGc@._V1_Ratio0.6762_AL_.jpg</t>
  </si>
  <si>
    <t>https://www.imdb.com/video/imdb/vi3147405337/imdb/embed</t>
  </si>
  <si>
    <t>After a single, career-minded woman is left on her own to give birth to the child of a married man, she finds a new romantic chance in a cab driver. Meanwhile, the point-of-view of the newborn baby is narrated through voice-over.</t>
  </si>
  <si>
    <t>https://m.media-amazon.com/images/M/MV5BNGFkMmRkOTEtNTZhZi00ODBkLWJjM2UtOTdiMjM5ZmM1M2VjXkEyXkFqcGc@._V1_Ratio0.6762_AL_.jpg</t>
  </si>
  <si>
    <t>https://www.imdb.com/video/imdb/vi1168949017/imdb/embed</t>
  </si>
  <si>
    <t>A series of mishaps threaten a recently divorced mom's attempts to make her two kids' first Christmas "without dad" perfect.</t>
  </si>
  <si>
    <t>https://m.media-amazon.com/images/M/MV5BM2FhMGQ2ZjItMDRiMi00YTY2LWI5YzMtZjhlM2U4MTQ4OTY1XkEyXkFqcGc@._V1_Ratio0.6762_AL_.jpg</t>
  </si>
  <si>
    <t>https://www.imdb.com/video/imdb/vi1992013849/imdb/embed</t>
  </si>
  <si>
    <t>A precocious and outspoken Iranian girl grows up during the Islamic Revolution.</t>
  </si>
  <si>
    <t>https://m.media-amazon.com/images/M/MV5BNzk3NTI2NGUtNmM1Yy00YTRmLWE2YTItZTYyNGM0ZjdjOTliXkEyXkFqcGc@._V1_Ratio0.6762_AL_.jpg</t>
  </si>
  <si>
    <t>https://www.imdb.com/video/imdb/vi280101145/imdb/embed</t>
  </si>
  <si>
    <t>An extremely volatile and dangerous Englishman goes to Los Angeles to find the man he considers responsible for his daughter's death.</t>
  </si>
  <si>
    <t>https://m.media-amazon.com/images/M/MV5BOGYzZTI5MGYtZjE2NS00Yzg3LTk5Y2UtNjY3ZDk3MWI3Njg2XkEyXkFqcGc@._V1_Ratio0.6762_AL_.jpg</t>
  </si>
  <si>
    <t>https://www.imdb.com/video/imdb/vi3824484633/imdb/embed</t>
  </si>
  <si>
    <t>In the 17th century, two Portuguese Jesuit priests travel to Japan in an attempt to locate their mentor, who is rumored to have committed apostasy, and to propagate Catholicism.</t>
  </si>
  <si>
    <t>https://m.media-amazon.com/images/M/MV5BMjY3OTk0NjA2NV5BMl5BanBnXkFtZTgwNTg3Mjc2MDI@._V1_Ratio0.6762_AL_.jpg</t>
  </si>
  <si>
    <t>https://www.imdb.com/video/imdb/vi2128131609/imdb/embed</t>
  </si>
  <si>
    <t>Three actors accept an invitation to a Mexican village to perform their onscreen bandit fighter roles, unaware that it is the real thing.</t>
  </si>
  <si>
    <t>https://m.media-amazon.com/images/M/MV5BNTE5NDQ1NTMyNl5BMl5BanBnXkFtZTcwNjY5MDQ3NA@@._V1_Ratio0.6762_AL_.jpg</t>
  </si>
  <si>
    <t>https://www.imdb.com/video/imdb/vi2349776409/imdb/embed</t>
  </si>
  <si>
    <t>A biopic depicting the early years of legendary director and aviator Howard Hughes' career from the late 1920s to the mid 1940s.</t>
  </si>
  <si>
    <t>https://m.media-amazon.com/images/M/MV5BYTUyYWJlNDgtOTM5Ny00YTQ3LWFmYTgtZjJiNTNkYjJlMmY4XkEyXkFqcGc@._V1_Ratio0.6762_AL_.jpg</t>
  </si>
  <si>
    <t>https://www.imdb.com/video/imdb/https://www.imdb.com/video/vi3947888665//imdb/embed</t>
  </si>
  <si>
    <t>When Cecilia's abusive ex takes his own life and leaves her his fortune, she suspects his death was a hoax. As a series of coincidences turn lethal, Cecilia works to prove that she is being hunted by someone nobody can see.</t>
  </si>
  <si>
    <t>https://m.media-amazon.com/images/M/MV5BYTM3NDJhZWUtZWM1Yy00ODk4LThjNmMtNDg3OGYzMGM2OGYzXkEyXkFqcGc@._V1_Ratio0.6762_AL_.jpg</t>
  </si>
  <si>
    <t>https://www.imdb.com/video/imdb/vi2623455001/imdb/embed</t>
  </si>
  <si>
    <t>In a self-destructing world, a vengeful Australian policeman sets out to stop a violent motorcycle gang.</t>
  </si>
  <si>
    <t>https://m.media-amazon.com/images/M/MV5BMTM4Mjg5ODEzMV5BMl5BanBnXkFtZTcwMDc3NDk0NA@@._V1_Ratio0.6762_AL_.jpg</t>
  </si>
  <si>
    <t>https://www.imdb.com/video/imdb/vi961986073/imdb/embed</t>
  </si>
  <si>
    <t>A young woman, studying to be a vet, develops a craving for human flesh.</t>
  </si>
  <si>
    <t>https://m.media-amazon.com/images/M/MV5BMTU3MDUxMDI0MV5BMl5BanBnXkFtZTgwMzk3OTg3MDI@._V1_Ratio0.6762_AL_.jpg</t>
  </si>
  <si>
    <t>https://www.imdb.com/video/imdb/vi1779218969/imdb/embed</t>
  </si>
  <si>
    <t>In the aftermath of her tumultuous relationship, Julie begins to untangle her fraught love for him in making her graduation film, sorting fact from his elaborately constructed fiction.</t>
  </si>
  <si>
    <t>https://m.media-amazon.com/images/M/MV5BZGQ1ZWQ3OWItYmUxMy00MDYyLTk4NDMtOTBkY2FjNTEyNzRmXkEyXkFqcGc@._V1_Ratio0.6762_AL_.jpg</t>
  </si>
  <si>
    <t>https://www.imdb.com/video/imdb/vi950911769/imdb/embed</t>
  </si>
  <si>
    <t>A New York inventor needs cash to develop his big idea, so his adoring wife decides to raise it by divorcing him and marrying an eccentric Florida millionaire with a capricious high-society sister.</t>
  </si>
  <si>
    <t>https://m.media-amazon.com/images/M/MV5BY2FiZDE5OTEtMWQxNi00NDg3LTg0NzYtNTZmNzVmOWQ3ZTg4XkEyXkFqcGc@._V1_Ratio0.6762_AL_.jpg</t>
  </si>
  <si>
    <t>https://www.imdb.com/video/imdb/vi2807300121/imdb/embed</t>
  </si>
  <si>
    <t>The story of T.E. Lawrence, the English officer who successfully united and led the diverse, often warring, Arab tribes during World War I in order to fight the Turks.</t>
  </si>
  <si>
    <t>https://m.media-amazon.com/images/M/MV5BYjY0YTQ1OTAtYjEyNy00NTQ4LThlMTQtM2QwYTVhYWFhNjU5XkEyXkFqcGc@._V1_Ratio0.6975_AL_.jpg</t>
  </si>
  <si>
    <t>https://www.imdb.com/video/imdb/https://www.imdb.com/video/vi2095825433//imdb/embed</t>
  </si>
  <si>
    <t>A high-strung news producer finds herself in a love triangle between a talented but self-doubting reporter and a charming new anchor, who embodies the growing trivialization of news that she is determined to fight against.</t>
  </si>
  <si>
    <t>https://m.media-amazon.com/images/M/MV5BMGVhZjNiYmUtMTAwYS00ZjQ0LWIyNGItNTU1OWNjYjA4ZDE5XkEyXkFqcGc@._V1_Ratio0.6762_AL_.jpg</t>
  </si>
  <si>
    <t>https://www.imdb.com/video/imdb/vi1052508441/imdb/embed</t>
  </si>
  <si>
    <t>A secret military project endangers Neo-Tokyo when it turns a biker gang member into a rampaging psychic psychopath who can only be stopped by a teenager, his gang of biker friends and a group of psychics.</t>
  </si>
  <si>
    <t>https://m.media-amazon.com/images/M/MV5BM2NiMTIzZWEtM2Y2ZS00NTg1LTlhZTgtOThjMTkwNzQ4NzBlXkEyXkFqcGc@._V1_Ratio0.7046_AL_.jpg</t>
  </si>
  <si>
    <t>https://www.imdb.com/video/imdb/https://www.imdb.com/video/vi1854122009//imdb/embed</t>
  </si>
  <si>
    <t>During the Great Depression, a con man finds himself saddled with a young girl who may or may not be his daughter, and the two forge an unlikely partnership.</t>
  </si>
  <si>
    <t>https://m.media-amazon.com/images/M/MV5BODU5MGI4ZmItYTAyYi00NmI3LWExZTQtNTYzYjM3ZDY5NGVkXkEyXkFqcGc@._V1_Ratio0.6762_AL_.jpg</t>
  </si>
  <si>
    <t>https://www.imdb.com/video/imdb/vi724746521/imdb/embed</t>
  </si>
  <si>
    <t>A struggling dentist's life is turned upside down when a famous gangster moves in next door, and his wife convinces him to inform a notorious mob boss about the gangster's whereabouts.</t>
  </si>
  <si>
    <t>https://m.media-amazon.com/images/M/MV5BMjA4Nzk4NzU4MF5BMl5BanBnXkFtZTYwNzU0MDc3._V1_Ratio0.6762_AL_.jpg</t>
  </si>
  <si>
    <t>https://www.imdb.com/video/imdb/https://www.imdb.com/video/vi4278959641//imdb/embed</t>
  </si>
  <si>
    <t>Christmas, family, and infidelity. Yvette's husband has died, and her grown daughters join her at the grave: Sonia, wealthy, bourgeois, and generous; Louba, living with their dad Stanislas, singing at a Russian restaurant, penniless, the mistress for the past 12 years of a man who will never leave his wife; Milla, the youngest, acerbic, lonesome. Christmas was when th...</t>
  </si>
  <si>
    <t>https://m.media-amazon.com/images/M/MV5BMjA4NTY4NjI1MF5BMl5BanBnXkFtZTcwMjMwNjQyMQ@@._V1_Ratio0.6762_AL_.jpg</t>
  </si>
  <si>
    <t>https://www.imdb.com/video/imdb/vi3599827225/imdb/embed</t>
  </si>
  <si>
    <t>A series of interconnected short films follows a washed-up producer as he pitches insane story lines featuring some of the biggest stars in Hollywood.</t>
  </si>
  <si>
    <t>https://m.media-amazon.com/images/M/MV5BMTg4NzQ3NDM1Nl5BMl5BanBnXkFtZTcwNjEzMjM3OA@@._V1_Ratio0.6762_AL_.jpg</t>
  </si>
  <si>
    <t>https://www.imdb.com/video/imdb/vi1305061145/imdb/embed</t>
  </si>
  <si>
    <t>The story of five Cuban political prisoners who had been imprisoned by the United States since the late 1990s on charges of espionage and murder.</t>
  </si>
  <si>
    <t>https://m.media-amazon.com/images/M/MV5BMWZkNGQ4ZDEtNzNiOC00YTM0LTlmMjUtZDQ2N2NhNDUxZjRjXkEyXkFqcGc@._V1_Ratio0.7402_AL_.jpg</t>
  </si>
  <si>
    <t>https://www.imdb.com/video/imdb/vi1948368409/imdb/embed</t>
  </si>
  <si>
    <t>After leaving a wealthy Belgian family to become a nun, Sister Luke struggles with her devotion to her vows during crisis, disappointment, and World War II.</t>
  </si>
  <si>
    <t>https://m.media-amazon.com/images/M/MV5BMGFkY2MxZjEtM2VhNS00OTg4LWFlYmMtODljOWNhMGRjODYwXkEyXkFqcGc@._V1_Ratio0.6762_AL_.jpg</t>
  </si>
  <si>
    <t>https://www.imdb.com/video/imdb/vi966984985/imdb/embed</t>
  </si>
  <si>
    <t>Chris Taylor, a neophyte recruit in Vietnam, finds himself caught in a battle of wills between two sergeants, one good and the other evil. A shrewd examination of the brutality of war and the duality of man in conflict.</t>
  </si>
  <si>
    <t>https://m.media-amazon.com/images/M/MV5BZjE4YjllODAtZGMxZS00Mjg2LThkOWUtZjNkMjQ5YThiNDU4XkEyXkFqcGc@._V1_Ratio0.6762_AL_.jpg</t>
  </si>
  <si>
    <t>https://www.imdb.com/video/imdb/vi212245529/imdb/embed</t>
  </si>
  <si>
    <t>Follows the adventures of wealthy entrepreneur Bruce Wayne, also known as the Caped Crusade Batman and his young ward Dick Grayson also known as Batman's sidekick Robin the boy wonder as they battle evildoers in Gotham City.</t>
  </si>
  <si>
    <t>https://m.media-amazon.com/images/M/MV5BZWFjNTdlZjctZTRkNC00OTQ1LWI3NDktOWY0ZWZmNzFiOTNkXkEyXkFqcGc@._V1_Ratio0.6762_AL_.jpg</t>
  </si>
  <si>
    <t>https://www.imdb.com/video/imdb/vi464764185/imdb/embed</t>
  </si>
  <si>
    <t>Three men attempt to make a living in Prohibitionist America after returning home from fighting together in World War I.</t>
  </si>
  <si>
    <t>https://m.media-amazon.com/images/M/MV5BZTNhYzY5MjQtMTQwYi00NTBhLTg3ZTQtYTE1NjFmNzgwYWIwXkEyXkFqcGc@._V1_Ratio0.6762_AL_.jpg</t>
  </si>
  <si>
    <t>https://www.imdb.com/video/imdb/https://www.imdb.com/video/vi3218080793//imdb/embed</t>
  </si>
  <si>
    <t>An outrageous tongue-in-cheek musical comedy adaptation of the classic anti-marijuana propaganda film Reefer Madness (1936).</t>
  </si>
  <si>
    <t>https://m.media-amazon.com/images/M/MV5BYWEwYzJmMDItZGYyYi00ZTZkLWE2NTUtZTg0YjVmODdjZmNhXkEyXkFqcGc@._V1_Ratio0.6904_AL_.jpg</t>
  </si>
  <si>
    <t>https://www.imdb.com/video/imdb/vi3332243737/imdb/embed</t>
  </si>
  <si>
    <t>An American tourist, a youth gang leader, and his troubled sister find themselves trapped in a top secret government facility experimenting on children.</t>
  </si>
  <si>
    <t>https://m.media-amazon.com/images/M/MV5BZTM3MGU0YTEtN2ExYS00NDI5LWJjMmEtMTI2NjhjZTMzMjZiXkEyXkFqcGc@._V1_Ratio0.6762_AL_.jpg</t>
  </si>
  <si>
    <t>https://www.imdb.com/video/imdb/https://www.imdb.com/video/vi2036644633//imdb/embed</t>
  </si>
  <si>
    <t>Orphaned children are unexpectedly given magical wishes.</t>
  </si>
  <si>
    <t>https://m.media-amazon.com/images/M/MV5BZDA2MWYyMzQtYjE5NC00YjMyLTljYTUtZmE3Y2ZmOWEyYTI1XkEyXkFqcGc@._V1_Ratio0.7046_AL_.jpg</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</si>
  <si>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t>
  </si>
  <si>
    <t>https://m.media-amazon.com/images/M/MV5BMDdlNzhjYzctYTkzYS00OGVkLTliOWEtNWRiNDNlOWU4ZWY0XkEyXkFqcGc@._V1_Ratio0.6833_AL_.jpg</t>
  </si>
  <si>
    <t>In 1924, Oskar Matzerath is born in the Free City of Danzig. At age three, he falls down a flight of stairs and stops growing. In 1939, World War II breaks out.</t>
  </si>
  <si>
    <t>https://m.media-amazon.com/images/M/MV5BZjMzMjdlM2MtNjY1NS00NzMzLTlmY2YtYWU5OTliOGE2MDBjXkEyXkFqcGc@._V1_Ratio0.7189_AL_.jpg</t>
  </si>
  <si>
    <t>https://www.imdb.com/video/imdb/vi2736764953/imdb/embed</t>
  </si>
  <si>
    <t>Lightning McQueen sets out to prove to a new generation of racers that he's still the best race car in the world.</t>
  </si>
  <si>
    <t>https://m.media-amazon.com/images/M/MV5BMTc0NzU2OTYyN15BMl5BanBnXkFtZTgwMTkwOTg2MTI@._V1_Ratio0.6762_AL_.jpg</t>
  </si>
  <si>
    <t>https://www.imdb.com/video/imdb/vi3889412377/imdb/embed</t>
  </si>
  <si>
    <t>25 years after a streak of brutal murders shocked the quiet town of Woodsboro, Calif., a new killer dons the Ghostface mask and begins targeting a group of teenagers to resurrect secrets from the town's deadly past.</t>
  </si>
  <si>
    <t>https://m.media-amazon.com/images/M/MV5BMmE4ZmE5NTMtZTZmNi00YWZjLTk0MjYtOGViZDdhZWMyZmRmXkEyXkFqcGc@._V1_Ratio0.6762_AL_.jpg</t>
  </si>
  <si>
    <t>https://www.imdb.com/video/imdb/vi1227014937/imdb/embed</t>
  </si>
  <si>
    <t>Family guy, Jack Sadelstein, prepares for the annual event he always dreads--the Thanksgiving visit of his fraternal twin sister, the needy, and passive-aggressive Jill, who then refuses to leave.</t>
  </si>
  <si>
    <t>https://m.media-amazon.com/images/M/MV5BNjczMTU5OTUyMl5BMl5BanBnXkFtZTcwODEzNjc3Ng@@._V1_Ratio0.6762_AL_.jpg</t>
  </si>
  <si>
    <t>https://www.imdb.com/video/imdb/vi1576967193/imdb/embed</t>
  </si>
  <si>
    <t>The story of a young deer growing up in the forest.</t>
  </si>
  <si>
    <t>https://m.media-amazon.com/images/M/MV5BMTIyZDk5NDItZmU5Yy00N2Y5LWI2ZDItMzEyZDhiYjI3MDdmXkEyXkFqcGc@._V1_Ratio0.6762_AL_.jpg</t>
  </si>
  <si>
    <t>https://www.imdb.com/video/imdb/vi3257245977/imdb/embed</t>
  </si>
  <si>
    <t>An exploration of the dark and miserable Basin City and three of its residents, all of whom are caught up in violent corruption.</t>
  </si>
  <si>
    <t>https://m.media-amazon.com/images/M/MV5BNWE2YmYyYzQtNGMwMi00Yzk0LTk3ZTYtYTcxNmFjMDE1MGExXkEyXkFqcGc@._V1_Ratio0.7117_AL_.jpg</t>
  </si>
  <si>
    <t>https://www.imdb.com/video/imdb/vi667983385/imdb/embed</t>
  </si>
  <si>
    <t>A former San Francisco police detective juggles wrestling with his personal demons and becoming obsessed with the hauntingly beautiful woman he has been hired to trail, who may be deeply disturbed.</t>
  </si>
  <si>
    <t>https://m.media-amazon.com/images/M/MV5BNzEyZTUxMWItMGVhYy00Y2NlLTljYTMtYzBmMzI1YmUyMDBkXkEyXkFqcGc@._V1_Ratio0.6762_AL_.jpg</t>
  </si>
  <si>
    <t>https://www.imdb.com/video/imdb/vi216072473/imdb/embed</t>
  </si>
  <si>
    <t>Ace Bonner returns to Arizona several years after he abandoned his family, Junior Bonner is a wild young man. Against the typical rodeo championship, family drama erupts.</t>
  </si>
  <si>
    <t>https://m.media-amazon.com/images/M/MV5BNDJhY2E3NjQtNjNmZS00ODFkLTk5YTUtOWJmNWRiMjRlYTc2XkEyXkFqcGc@._V1_Ratio0.6762_AL_.jpg</t>
  </si>
  <si>
    <t>https://www.imdb.com/video/imdb/vi1025950489/imdb/embed</t>
  </si>
  <si>
    <t>Milton lives a quiet life of routine in a small western Pennsylvania town, but finds his day upended when a UFO and its extra-terrestrial passenger crash land in his backyard.</t>
  </si>
  <si>
    <t>https://m.media-amazon.com/images/M/MV5BYTU4OWVhZDAtZTA3Ny00NTllLWI3MDktN2FhOWZkZDhlZWZlXkEyXkFqcGc@._V1_Ratio0.6762_AL_.jpg</t>
  </si>
  <si>
    <t>https://www.imdb.com/video/imdb/https://www.imdb.com/video/vi345098009//imdb/embed</t>
  </si>
  <si>
    <t>A young boy, left without attention, delves into a life of petty crime.</t>
  </si>
  <si>
    <t>https://m.media-amazon.com/images/M/MV5BOTU3YTM0YzQtMmFlOS00OTIxLWFmZjctMDJkOGQxNTVhODM3XkEyXkFqcGc@._V1_Ratio0.7544_AL_.jpg</t>
  </si>
  <si>
    <t>https://www.imdb.com/video/imdb/vi3485646617/imdb/embed</t>
  </si>
  <si>
    <t>When a childless couple--an ex-con and an ex-cop--decide to help themselves to one of another family's quintuplets, their lives become more complicated than they anticipated.</t>
  </si>
  <si>
    <t>https://m.media-amazon.com/images/M/MV5BNWIzMTdmZDgtZTc2NS00MDA1LWFiMmMtYzc5YzY0YTEyZjE5XkEyXkFqcGc@._V1_Ratio0.6762_AL_.jpg</t>
  </si>
  <si>
    <t>https://www.imdb.com/video/imdb/https://www.imdb.com/video/vi2007155225//imdb/embed</t>
  </si>
  <si>
    <t>In an alternate present-day version of Oakland, telemarketer Cassius Green discovers a magical key to professional success, propelling him into a universe of greed.</t>
  </si>
  <si>
    <t>https://m.media-amazon.com/images/M/MV5BYjA3ZTYwMzctZTM2ZS00MTllLWE5YzYtOTBjZGRlOTNkODVlXkEyXkFqcGc@._V1_Ratio0.6762_AL_.jpg</t>
  </si>
  <si>
    <t>https://www.imdb.com/video/imdb/https://www.imdb.com/video/vi1982642201//imdb/embed</t>
  </si>
  <si>
    <t>Four teenage mutant ninja turtles emerge from the shadows to protect New York City from a gang of criminal ninjas.</t>
  </si>
  <si>
    <t>https://m.media-amazon.com/images/M/MV5BNzg3NTQ4NDk5NV5BMl5BanBnXkFtZTgwNzMzNDg4NjE@._V1_Ratio0.6762_AL_.jpg</t>
  </si>
  <si>
    <t>https://www.imdb.com/video/imdb/https://www.imdb.com/video/vi2834153753//imdb/embed</t>
  </si>
  <si>
    <t>A young man fresh out of law school tries to win a reprieve for his racist grandfather who is on death row.</t>
  </si>
  <si>
    <t>https://m.media-amazon.com/images/M/MV5BM2E2ZDE4OTItOGFlMi00YmJjLWIwYjMtODAwMDdhZWQ5NGFlXkEyXkFqcGc@._V1_Ratio0.6762_AL_.jpg</t>
  </si>
  <si>
    <t>https://www.imdb.com/video/imdb/https://www.imdb.com/video/vi670040345//imdb/embed</t>
  </si>
  <si>
    <t>After her husband dies under mysterious circumstances, a widow becomes increasingly paranoid of the neighboring religious community that may have diabolical plans for her.</t>
  </si>
  <si>
    <t>https://m.media-amazon.com/images/M/MV5BNTMwNWYwOTgtZDc3Yy00NmVhLTkyYmItNDlkOTlhZTdkNGFhXkEyXkFqcGc@._V1_Ratio0.6762_AL_.jpg</t>
  </si>
  <si>
    <t>https://www.imdb.com/video/imdb/vi1880729369/imdb/embed</t>
  </si>
  <si>
    <t>A computer hacker is abducted into the digital world and forced to participate in gladiatorial games where his only chance of escape is with the help of a heroic security program.</t>
  </si>
  <si>
    <t>https://m.media-amazon.com/images/M/MV5BMTA4Y2VjOWEtMWQ5MS00YWU5LTkxZTMtNzVmMDYyNWFiODU5XkEyXkFqcGc@._V1_Ratio0.6762_AL_.jpg</t>
  </si>
  <si>
    <t>https://www.imdb.com/video/imdb/vi4228627993/imdb/embed</t>
  </si>
  <si>
    <t>The family troupe of English actors in India, performing Shakespearean plays, witness India's transformation as Maharajas shift to hotel owners, sports dominate, and theater replaced by Bolliwood movies.</t>
  </si>
  <si>
    <t>https://m.media-amazon.com/images/M/MV5BMTJlMTlhYWUtNmU2My00YzQ3LWJkZDktZTg3OGMzNWExNzExXkEyXkFqcGc@._V1_Ratio0.6762_AL_.jpg</t>
  </si>
  <si>
    <t>https://www.imdb.com/video/imdb/vi1080343321/imdb/embed</t>
  </si>
  <si>
    <t>A worker at a plutonium processing plant is purposefully contaminated, psychologically tortured and possibly murdered to prevent her from exposing worker safety violations at the plant.</t>
  </si>
  <si>
    <t>https://m.media-amazon.com/images/M/MV5BOGVhMWYzNWQtODQ4NS00OTI5LTlmYjEtNWZlZjc2OWIxYzg5XkEyXkFqcGc@._V1_Ratio0.6762_AL_.jpg</t>
  </si>
  <si>
    <t>https://www.imdb.com/video/imdb/vi918012185/imdb/embed</t>
  </si>
  <si>
    <t>Indigenous detective Jay Swan arrives in the town of Goldstone to search for a missing person, and his simple duty becomes complicated when he uncovers a web of crime and corruption.</t>
  </si>
  <si>
    <t>https://m.media-amazon.com/images/M/MV5BYmQxYmViYTUtMjc2NS00MTA2LWFmYTEtYzNmOTEyYzdlODQ1XkEyXkFqcGc@._V1_Ratio0.6762_AL_.jpg</t>
  </si>
  <si>
    <t>https://www.imdb.com/video/imdb/vi2913450265/imdb/embed</t>
  </si>
  <si>
    <t>A prisoner gets a chance to take part in the Olympics.</t>
  </si>
  <si>
    <t>https://m.media-amazon.com/images/M/MV5BZDAyMGE3YzQtNzExOC00MjUyLWFiOWYtYjU1ZmMyZDViZTk0XkEyXkFqcGc@._V1_Ratio0.6904_AL_.jpg</t>
  </si>
  <si>
    <t>Borat returns to America from Kazakhstan to America, this time to reveal more about the American culture, the COVID-19 pandemic, and the political elections.</t>
  </si>
  <si>
    <t>https://m.media-amazon.com/images/M/MV5BOWJmNDcyOTItYTE0ZS00NzAwLThjNGUtYTdhMjBjMTAwNDc4XkEyXkFqcGc@._V1_Ratio0.6762_AL_.jpg</t>
  </si>
  <si>
    <t>https://www.imdb.com/video/imdb/vi161267993/imdb/embed</t>
  </si>
  <si>
    <t>A poor young Italian man, who is a virtuoso on the violin, wishes to become a champion boxer to make a fortune for his family. But what is the road to success and happiness, and what is the price?</t>
  </si>
  <si>
    <t>https://m.media-amazon.com/images/M/MV5BYTgyYTU2YjAtZmM3NS00NzNkLThmZGYtYzI3NWFiYTE3OWM1XkEyXkFqcGc@._V1_Ratio0.6762_AL_.jpg</t>
  </si>
  <si>
    <t>In the 25th century, a time when people have designations instead of names, a man, THX 1138, and a woman, LUH 3417, rebel against their rigidly controlled society.</t>
  </si>
  <si>
    <t>https://m.media-amazon.com/images/M/MV5BNjRlNjFjMTUtN2E5My00M2Y2LWE4MTQtZTdlYzQwNTMyZmU0XkEyXkFqcGc@._V1_Ratio0.6762_AL_.jpg</t>
  </si>
  <si>
    <t>https://www.imdb.com/video/imdb/vi3864002585/imdb/embed</t>
  </si>
  <si>
    <t>An anthropologist awakes with a thirst for blood after an assistant stabs him with a cursed dagger.</t>
  </si>
  <si>
    <t>https://m.media-amazon.com/images/M/MV5BMTg1NzY3MzkwNl5BMl5BanBnXkFtZTgwMDgxMTY0MzE@._V1_Ratio0.6762_AL_.jpg</t>
  </si>
  <si>
    <t>https://www.imdb.com/video/imdb/vi822390297/imdb/embed</t>
  </si>
  <si>
    <t>Based on the true story of Forrest Tucker and his audacious escape from San Quentin at the age of 70 to an unprecedented string of heists that confounded authorities and enchanted the public.</t>
  </si>
  <si>
    <t>https://m.media-amazon.com/images/M/MV5BOTk3NjU5MjIxM15BMl5BanBnXkFtZTgwNjU0OTU2NTM@._V1_Ratio0.6762_AL_.jpg</t>
  </si>
  <si>
    <t>https://www.imdb.com/video/imdb/vi840743705/imdb/embed</t>
  </si>
  <si>
    <t>Mia Thermopolis has just found out that she is the heir apparent to the throne of Genovia. With her friends Lilly and Michael Moscovitz in tow, she tries to navigate through the rest of her sixteenth year.</t>
  </si>
  <si>
    <t>https://m.media-amazon.com/images/M/MV5BMzNiYWQ4NjUtZjliMS00MTllLWIxNDItNGU1MjBkMTE3ODg1XkEyXkFqcGc@._V1_Ratio0.6975_AL_.jpg</t>
  </si>
  <si>
    <t>https://www.imdb.com/video/imdb/vi3776691737/imdb/embed</t>
  </si>
  <si>
    <t>In a future, private underground prison/Fortress, the inmates are computer controlled with CCTV, dream readers and devices that can cause pain or death. John and his illegally pregnant wife are inside but want to escape before birth.</t>
  </si>
  <si>
    <t>https://m.media-amazon.com/images/M/MV5BZTc4MTRkMTktMTFhYi00MGQ1LTlkNDUtNDgxNjk0OTM5NzdhXkEyXkFqcGc@._V1_Ratio0.6762_AL_.jpg</t>
  </si>
  <si>
    <t>https://www.imdb.com/video/imdb/vi2174010137/imdb/embed</t>
  </si>
  <si>
    <t>Chucky returns for revenge against Andy, the young boy who defeated him, and now a teenager living in a military academy.</t>
  </si>
  <si>
    <t>https://m.media-amazon.com/images/M/MV5BNzc0NjExMTgtYTA4ZS00NWRiLWE3MzUtNTUyNDFkNGY3ODRkXkEyXkFqcGc@._V1_Ratio0.6762_AL_.jpg</t>
  </si>
  <si>
    <t>https://www.imdb.com/video/imdb/vi1232716313/imdb/embed</t>
  </si>
  <si>
    <t>A recently-widowed woman is on the road with her precocious young son, determined to make a new life for herself as a singer.</t>
  </si>
  <si>
    <t>https://m.media-amazon.com/images/M/MV5BZmE2MzdlNjItMzk5My00MDRmLWJmNjMtOTg1NTUxYTczNzNiXkEyXkFqcGc@._V1_Ratio0.6762_AL_.jpg</t>
  </si>
  <si>
    <t>https://www.imdb.com/video/imdb/vi3008626713/imdb/embed</t>
  </si>
  <si>
    <t>John works with the PreCrime police which stop crimes before they take place, with the help of three 'PreCogs' who can foresee crimes. Events ensue when John finds himself framed for a future murder.</t>
  </si>
  <si>
    <t>https://m.media-amazon.com/images/M/MV5BYTdmNzM3YzItZTRkYS00MTY5LTg4ZmItNjFmNTk2N2Q2NmNlXkEyXkFqcGc@._V1_Ratio0.6762_AL_.jpg</t>
  </si>
  <si>
    <t>https://www.imdb.com/video/imdb/vi3333161241/imdb/embed</t>
  </si>
  <si>
    <t>Various chronicles of deception, intrigue, and murder in and around frozen Minnesota. All of these tales mysteriously lead back one way or another to Fargo, North Dakota.</t>
  </si>
  <si>
    <t>https://m.media-amazon.com/images/M/MV5BMjMzMTIzMTUwN15BMl5BanBnXkFtZTgwNjE0NTg0MTE@._V1_Ratio0.6762_AL_.jpg</t>
  </si>
  <si>
    <t>https://www.imdb.com/video/imdb/https://www.imdb.com/video/vi342279961//imdb/embed</t>
  </si>
  <si>
    <t>A pair of underachieving cops are sent back to a local high school to blend in and bring down a synthetic drug ring.</t>
  </si>
  <si>
    <t>https://m.media-amazon.com/images/M/MV5BMTg2NjJiODctM2IyMS00MmQ5LWI1YmQtNTBjMTI4M2U2YzA5XkEyXkFqcGc@._V1_Ratio0.6762_AL_.jpg</t>
  </si>
  <si>
    <t>https://www.imdb.com/video/imdb/vi1681366553/imdb/embed</t>
  </si>
  <si>
    <t>The mercurial villain Loki resumes his role as the God of Mischief in a new series that takes place after the events of â€œAvengers: Endgame.â€</t>
  </si>
  <si>
    <t>https://m.media-amazon.com/images/M/MV5BM2FiMjQ0ZjAtYzc1OC00NzgzLWIyNmQtYmIwYjdhZWM5MmRiXkEyXkFqcGc@._V1_Ratio0.8043_AL_.jpg</t>
  </si>
  <si>
    <t>https://www.imdb.com/video/imdb/https://www.imdb.com/video/vi1278592793//imdb/embed</t>
  </si>
  <si>
    <t>The title refers to the U.S. Army's former "MOS" (job code) for a combat cameraman. The story follows a unit of American G.I.s in Vietnam, all with different backgrounds and motives for being there, through the lens of his camera.</t>
  </si>
  <si>
    <t>https://m.media-amazon.com/images/M/MV5BODIxNTUzOTc4MV5BMl5BanBnXkFtZTcwODk3NzU4MQ@@._V1_Ratio0.7046_AL_.jpg</t>
  </si>
  <si>
    <t>A group of scientists researching an alien spaceship found in the Antarctic come face to face with the ship's, not quite dead, occupant.</t>
  </si>
  <si>
    <t>https://m.media-amazon.com/images/M/MV5BMTMxMjI0MzUyNl5BMl5BanBnXkFtZTcwNjc1NzE5NQ@@._V1_Ratio0.6762_AL_.jpg</t>
  </si>
  <si>
    <t>https://www.imdb.com/video/imdb/vi2985204761/imdb/embed</t>
  </si>
  <si>
    <t>While travelling in continental Europe, a rich young playgirl realizes that an elderly lady seems to have disappeared from the train.</t>
  </si>
  <si>
    <t>https://m.media-amazon.com/images/M/MV5BMzQxY2M5ODUtYjQ5ZS00M2NmLWI2OTMtYzY3ZWJmZjcyNDIwXkEyXkFqcGc@._V1_Ratio0.6762_AL_.jpg</t>
  </si>
  <si>
    <t>https://www.imdb.com/video/imdb/vi104375321/imdb/embed</t>
  </si>
  <si>
    <t>The spirit of a recently deceased expert pilot mentors a newer pilot while watching him fall in love with the girlfriend that he left behind.</t>
  </si>
  <si>
    <t>https://m.media-amazon.com/images/M/MV5BNGFhY2JkYWUtZjk0ZS00NGQxLTk1MjQtZDkxMGNkODAwNzRjXkEyXkFqcGc@._V1_Ratio0.6762_AL_.jpg</t>
  </si>
  <si>
    <t>https://www.imdb.com/video/imdb/vi448135449/imdb/embed</t>
  </si>
  <si>
    <t>A nerdish boy buys a strange car with an evil mind of its own and his nature starts to change to reflect it.</t>
  </si>
  <si>
    <t>https://m.media-amazon.com/images/M/MV5BYTQxZjlhNzUtMGJkMS00ODMwLWI0NzMtZGZiYzRmODE5ODI2XkEyXkFqcGc@._V1_Ratio0.6762_AL_.jpg</t>
  </si>
  <si>
    <t>https://www.imdb.com/video/imdb/vi2371533849/imdb/embed</t>
  </si>
  <si>
    <t>Peggy Sue, on the verge of a divorce, faints at her 25th high school reunion, and wakes up to find herself back in 1960, leading her to try to spot and correct the mistakes that led to disappointments and an unhappy marriage.</t>
  </si>
  <si>
    <t>https://m.media-amazon.com/images/M/MV5BMDJjZjM5MDEtMjM3My00ODgwLWE5YTItMGZlMGQ1N2ZjNDc1XkEyXkFqcGc@._V1_Ratio0.6762_AL_.jpg</t>
  </si>
  <si>
    <t>https://www.imdb.com/video/imdb/vi4187685145/imdb/embed</t>
  </si>
  <si>
    <t>The story of the first major battle of the American phase of the Vietnam War, and the soldiers on both sides that fought it, while their wives wait nervously and anxiously at home for the good news or the bad news.</t>
  </si>
  <si>
    <t>https://m.media-amazon.com/images/M/MV5BOTU2ZDBmMDgtMTNiNC00ZGUyLWE3MGEtMmE5ODJmNDcxMmMyXkEyXkFqcGc@._V1_Ratio0.6762_AL_.jpg</t>
  </si>
  <si>
    <t>https://www.imdb.com/video/imdb/vi451019033/imdb/embed</t>
  </si>
  <si>
    <t>When an alien spacecraft of enormous power is spotted approaching Earth, Admiral James T. Kirk resumes command of the overhauled USS Enterprise in order to intercept it.</t>
  </si>
  <si>
    <t>https://m.media-amazon.com/images/M/MV5BNjcyMmVmMTItNTA3Yy00NGJjLTlmYjQtZWQ3ZjcyNmU5NDQ2XkEyXkFqcGc@._V1_Ratio0.6762_AL_.jpg</t>
  </si>
  <si>
    <t>https://www.imdb.com/video/imdb/vi3331522841/imdb/embed</t>
  </si>
  <si>
    <t>World-changing events spectacularly disrupt the annual Asteroid Day celebration in an American desert town.</t>
  </si>
  <si>
    <t>https://m.media-amazon.com/images/M/MV5BZjY2YjYxNjEtNDJkYi00ZmJjLWIwYTEtNjEyZDgzY2M5ZDc3XkEyXkFqcGc@._V1_Ratio0.6762_AL_.jpg</t>
  </si>
  <si>
    <t>https://www.imdb.com/video/imdb/https://www.imdb.com/video/vi68666393//imdb/embed</t>
  </si>
  <si>
    <t>After her release from a psychiatric ward, a woman obsessed with social media moves to LA to stalk an Instagram star, but her plan takes a dark turn.</t>
  </si>
  <si>
    <t>https://m.media-amazon.com/images/M/MV5BNzE3Mzc5NTc4M15BMl5BanBnXkFtZTgwMDYwNzM3MjI@._V1_Ratio0.7046_AL_.jpg</t>
  </si>
  <si>
    <t>https://www.imdb.com/video/imdb/vi181123353/imdb/embed</t>
  </si>
  <si>
    <t>A family struggles for survival in a world invaded by blind alien creatures with ultra-sensitive hearing.</t>
  </si>
  <si>
    <t>https://m.media-amazon.com/images/M/MV5BMjI0MDMzNTQ0M15BMl5BanBnXkFtZTgwMTM5NzM3NDM@._V1_Ratio0.6762_AL_.jpg</t>
  </si>
  <si>
    <t>https://www.imdb.com/video/imdb/vi3446716441/imdb/embed</t>
  </si>
  <si>
    <t>A look at the life of Alfred Kinsey, a pioneer in the area of human sexuality research, whose 1948 publication "Sexual Behavior in the Human Male" was one of the first recorded works that saw science address sexual behavior.</t>
  </si>
  <si>
    <t>https://m.media-amazon.com/images/M/MV5BMTA0MjA1MjA4MDNeQTJeQWpwZ15BbWU3MDQxMDQ2MjE@._V1_Ratio0.6762_AL_.jpg</t>
  </si>
  <si>
    <t>https://www.imdb.com/video/imdb/vi2224292121/imdb/embed</t>
  </si>
  <si>
    <t>A mentally unstable American general orders a hydrogen bomb attack on the Soviet Union, triggering a path to global nuclear holocaust that a war room full of politicians and generals frantically tries to stop.</t>
  </si>
  <si>
    <t>https://m.media-amazon.com/images/M/MV5BMjFjYzBlOTktMTI2OS00ZWVhLTgxMDUtNzAwODY2NmI3YTAzXkEyXkFqcGc@._V1_Ratio0.6762_AL_.jpg</t>
  </si>
  <si>
    <t>https://www.imdb.com/video/imdb/vi3726294553/imdb/embed</t>
  </si>
  <si>
    <t>The life of renowned runner Steve Prefontaine and his relationship with legendary coach Bill Bowerman.</t>
  </si>
  <si>
    <t>https://m.media-amazon.com/images/M/MV5BODMwNDY1MzQtNjExZC00YTIwLTkyYjctOWI1MjcxYTM1ZTQ4XkEyXkFqcGc@._V1_Ratio0.6762_AL_.jpg</t>
  </si>
  <si>
    <t>https://www.imdb.com/video/imdb/vi956170521/imdb/embed</t>
  </si>
  <si>
    <t>In a countryside town bordering on a magical land, a young man makes a promise to his beloved that he'll retrieve a fallen star by venturing into the magical realm.</t>
  </si>
  <si>
    <t>https://m.media-amazon.com/images/M/MV5BMjkyMTE1OTYwNF5BMl5BanBnXkFtZTcwMDIxODYzMw@@._V1_Ratio0.6762_AL_.jpg</t>
  </si>
  <si>
    <t>https://www.imdb.com/video/imdb/vi4018471193/imdb/embed</t>
  </si>
  <si>
    <t>A trio of girls set out to change the male-dominated environment of the Seven Oaks college campus, and to rescue their fellow students from depression, grunge and low standards of every kind.</t>
  </si>
  <si>
    <t>https://m.media-amazon.com/images/M/MV5BMTQ3OTEwMzExOF5BMl5BanBnXkFtZTcwNjMwNTgzNw@@._V1_Ratio0.6762_AL_.jpg</t>
  </si>
  <si>
    <t>https://www.imdb.com/video/imdb/vi4197294361/imdb/embed</t>
  </si>
  <si>
    <t>A reformed outlaw becomes stranded after an aborted train robbery with two other passengers and is forced to rejoin his old outlaw band.</t>
  </si>
  <si>
    <t>https://m.media-amazon.com/images/M/MV5BMjA3ZThmMTctZWY4ZC00MGRjLWJlYTEtZmEwNzIyNzMzYWJhXkEyXkFqcGc@._V1_Ratio0.6904_AL_.jpg</t>
  </si>
  <si>
    <t>https://www.imdb.com/video/imdb/vi1738523417/imdb/embed</t>
  </si>
  <si>
    <t>An African-American Mafia hit man who models himself after the samurai of old finds himself targeted for death by the mob.</t>
  </si>
  <si>
    <t>https://m.media-amazon.com/images/M/MV5BYmIzNWI3MTMtNGY4Zi00YWIwLWEyMmQtZjcxOTdhNTQ0ZTE5XkEyXkFqcGc@._V1_Ratio0.6762_AL_.jpg</t>
  </si>
  <si>
    <t>https://www.imdb.com/video/imdb/vi3735617817/imdb/embed</t>
  </si>
  <si>
    <t>As a vicious wild boar terrorizes the Australian outback, the husband of one of the victims is joined by a hunter and a farmer in a search for the beast.</t>
  </si>
  <si>
    <t>https://m.media-amazon.com/images/M/MV5BMWRjNzNhNmMtZGMxMy00NWNiLTlhMWUtZWFjNGM2MmJjMzgzXkEyXkFqcGc@._V1_Ratio0.6762_AL_.jpg</t>
  </si>
  <si>
    <t>https://www.imdb.com/video/imdb/vi138331161/imdb/embed</t>
  </si>
  <si>
    <t>Two melancholic Hong Kong policemen fall in love: one with a mysterious female underworld figure, the other with a beautiful and ethereal waitress at a late-night restaurant he frequents.</t>
  </si>
  <si>
    <t>https://m.media-amazon.com/images/M/MV5BNDQ4ZmYxODctZDVlZC00OTcxLWJjOGItZjRlMzk4MDA1Yjg1XkEyXkFqcGc@._V1_Ratio0.6762_AL_.jpg</t>
  </si>
  <si>
    <t>https://www.imdb.com/video/imdb/https://www.imdb.com/video/vi594918937//imdb/embed</t>
  </si>
  <si>
    <t>Tom Ripley is a talented mimic, moocher, forger and all-around criminal improviser; but there's more to Tom Ripley than even he can guess.</t>
  </si>
  <si>
    <t>https://m.media-amazon.com/images/M/MV5BZjEyYWE3ZGItNDFkMy00MzBmLWFlNTEtYzQ3MDRjN2FkZGUxXkEyXkFqcGc@._V1_Ratio0.7331_AL_.jpg</t>
  </si>
  <si>
    <t>https://www.imdb.com/video/imdb/vi1446362905/imdb/embed</t>
  </si>
  <si>
    <t>Best friends Audrey and Morgan unwittingly become entangled in an international conspiracy when one of them discovers that the boyfriend who dumped her was actually a spy.</t>
  </si>
  <si>
    <t>https://m.media-amazon.com/images/M/MV5BNDY1MTA0NjgyN15BMl5BanBnXkFtZTgwMTEzNDQ4NTM@._V1_Ratio0.6762_AL_.jpg</t>
  </si>
  <si>
    <t>https://www.imdb.com/video/imdb/vi357546009/imdb/embed</t>
  </si>
  <si>
    <t>A look within the walls of the New York Public Library.</t>
  </si>
  <si>
    <t>https://m.media-amazon.com/images/M/MV5BZWIzZjhlNjktYjRiOC00YjM4LWFhOTUtZmI1MGM4NmVjNDExXkEyXkFqcGc@._V1_Ratio0.7544_AL_.jpg</t>
  </si>
  <si>
    <t>https://www.imdb.com/video/imdb/vi1375650073/imdb/embed</t>
  </si>
  <si>
    <t>A man awakens from a coma to discover he has a psychic ability to foresee future events.</t>
  </si>
  <si>
    <t>https://m.media-amazon.com/images/M/MV5BNjlmYzYyODgtYjBiYS00ZDM3LWE0MDYtN2U3MzBjMTRmYzMzXkEyXkFqcGc@._V1_Ratio0.6762_AL_.jpg</t>
  </si>
  <si>
    <t>https://www.imdb.com/video/imdb/https://www.imdb.com/video/vi15794457//imdb/embed</t>
  </si>
  <si>
    <t>Bob Dylan and The Hawks (aka The Band) on their infamous 1966 "Judas" tour of the UK.</t>
  </si>
  <si>
    <t>https://m.media-amazon.com/images/M/MV5BMTA1ZTgxZDEtOTNiMS00ODlkLWFjZWUtNjU0YTE3ZDVkZTExXkEyXkFqcGc@._V1_Ratio0.7331_AL_.jpg</t>
  </si>
  <si>
    <t>The story of the small town of Emu Springs, and the radio station that helps keep it alive.</t>
  </si>
  <si>
    <t>https://m.media-amazon.com/images/M/MV5BMjYxNDU0NzY3NF5BMl5BanBnXkFtZTgwODIyMDE2MDE@._V1_Ratio0.6762_AL_.jpg</t>
  </si>
  <si>
    <t>Astronaut Roy McBride undertakes a mission across an unforgiving solar system to uncover the truth about his missing father and his doomed expedition that now, 30 years later, threatens the universe.</t>
  </si>
  <si>
    <t>https://m.media-amazon.com/images/M/MV5BOGRhOGNjZjEtNTU2Ni00MDlmLWI3MWEtNzc1OGE2ZmEwZGNhXkEyXkFqcGc@._V1_Ratio0.6762_AL_.jpg</t>
  </si>
  <si>
    <t>https://www.imdb.com/video/imdb/https://www.imdb.com/video/vi3836788505//imdb/embed</t>
  </si>
  <si>
    <t>A group of friends venture deep into the streets of New York on a rescue mission during a rampaging monster attack.</t>
  </si>
  <si>
    <t>https://m.media-amazon.com/images/M/MV5BOWM3NmYyMjAtMjU3YS00MDJjLThmNDItNWUzZmFmMzk5NTEyXkEyXkFqcGc@._V1_Ratio0.6762_AL_.jpg</t>
  </si>
  <si>
    <t>https://www.imdb.com/video/imdb/vi78774553/imdb/embed</t>
  </si>
  <si>
    <t>A young woman who exudes sexuality battles temptation.</t>
  </si>
  <si>
    <t>https://m.media-amazon.com/images/M/MV5BMTlhYzhjZGQtMmVmYS00OTRjLTk3YWItYzJmZjhkM2JhNWUzXkEyXkFqcGc@._V1_Ratio0.6833_AL_.jpg</t>
  </si>
  <si>
    <t>https://www.imdb.com/video/imdb/vi3162636569/imdb/embed</t>
  </si>
  <si>
    <t>During an escalating zombie epidemic, two Philadelphia SWAT team members, a traffic reporter and his TV executive girlfriend seek refuge in a secluded shopping mall.</t>
  </si>
  <si>
    <t>https://m.media-amazon.com/images/M/MV5BYmVkMmU4ZjItY2FiYS00MmRhLWIzNmYtODMwODFmZGY4ZjNhXkEyXkFqcGc@._V1_Ratio0.6762_AL_.jpg</t>
  </si>
  <si>
    <t>https://www.imdb.com/video/imdb/vi215942681/imdb/embed</t>
  </si>
  <si>
    <t>The story of AdÃ¨le Hugo's unrequited love for a lieutenant.</t>
  </si>
  <si>
    <t>https://m.media-amazon.com/images/M/MV5BNTEzMmNmY2QtYTI5NS00MmNhLWE3MDMtNTljYmMyYzY0ZmI2XkEyXkFqcGc@._V1_Ratio0.6762_AL_.jpg</t>
  </si>
  <si>
    <t>https://www.imdb.com/video/imdb/vi4021207577/imdb/embed</t>
  </si>
  <si>
    <t>A tale of nineteenth-century New York high society in which a young lawyer falls in love with a woman separated from her husband, while he is engaged to the woman's cousin.</t>
  </si>
  <si>
    <t>https://m.media-amazon.com/images/M/MV5BMzFkYjQzZjUtY2NjNi00ZDFkLWI4M2MtN2RjODQ0NDJkMWM0XkEyXkFqcGc@._V1_Ratio0.6762_AL_.jpg</t>
  </si>
  <si>
    <t>https://www.imdb.com/video/imdb/https://www.imdb.com/video/vi3130497049//imdb/embed</t>
  </si>
  <si>
    <t>An executive of a Yokohama shoe company becomes a victim of extortion when his chauffeur's son is kidnapped by mistake and held for ransom.</t>
  </si>
  <si>
    <t>https://m.media-amazon.com/images/M/MV5BMGJiNzllYjktODAzNS00OGUzLTlmY2MtMjA2ZTZhYTY1OTc4XkEyXkFqcGc@._V1_Ratio0.6762_AL_.jpg</t>
  </si>
  <si>
    <t>https://www.imdb.com/video/imdb/vi2921184793/imdb/embed</t>
  </si>
  <si>
    <t>Notorious Baltimore criminal and underground figure Divine goes up against a sleazy married couple who make a passionate attempt to humiliate her and seize her tabloid-given title as "The Filthiest Person Alive".</t>
  </si>
  <si>
    <t>https://m.media-amazon.com/images/M/MV5BNTU0NGZjN2MtOWNmNi00YmJhLWEyZWEtNWVkYTFkMjc1ZmUyXkEyXkFqcGc@._V1_Ratio0.7402_AL_.jpg</t>
  </si>
  <si>
    <t>https://www.imdb.com/video/imdb/vi1391182105/imdb/embed</t>
  </si>
  <si>
    <t>A Korean American family moves to an Arkansas farm in search of its own American dream. Amidst the challenges of new life in the strange and rugged Ozarks, they discover the undeniable resilience of family and what really makes a home.</t>
  </si>
  <si>
    <t>https://m.media-amazon.com/images/M/MV5BNWVmNDE3YzMtZWQ3Ny00YjhkLWEzN2QtZjNhYWNlMGI2N2NkXkEyXkFqcGc@._V1_Ratio0.6904_AL_.jpg</t>
  </si>
  <si>
    <t>https://www.imdb.com/video/imdb/vi3818504473/imdb/embed</t>
  </si>
  <si>
    <t>A young Jewish man develops a fiercely anti-Semitic philosophy. Based on the factual story of a K.K.K. member in the 1960s who was revealed to be Jewish by a New York Times reporter.</t>
  </si>
  <si>
    <t>https://m.media-amazon.com/images/M/MV5BM2UxNWE4OGMtZGYyYS00YjdhLWEzNTQtNjU2YjczOGYzY2E4XkEyXkFqcGc@._V1_Ratio0.6904_AL_.jpg</t>
  </si>
  <si>
    <t>https://www.imdb.com/video/imdb/vi3582525721/imdb/embed</t>
  </si>
  <si>
    <t>A girl group find themselves in the middle of a conspiracy to deliver subliminal messages through popular music.</t>
  </si>
  <si>
    <t>https://m.media-amazon.com/images/M/MV5BNjQxZDlmNjUtM2RjMS00MWYwLWJhNjYtNGJhNzg2YWVmMzQwXkEyXkFqcGc@._V1_Ratio0.6762_AL_.jpg</t>
  </si>
  <si>
    <t>https://www.imdb.com/video/imdb/https://www.imdb.com/video/vi1939013913//imdb/embed</t>
  </si>
  <si>
    <t>A laundry-folding machine has been possessed by a demon, causing it to develop homicidal tendencies.</t>
  </si>
  <si>
    <t>https://m.media-amazon.com/images/M/MV5BYzk2MTQ4MzgtNTg4OC00Mjk3LTk3YTUtODg2NWUwNTU5ODc1XkEyXkFqcGc@._V1_Ratio0.6762_AL_.jpg</t>
  </si>
  <si>
    <t>https://www.imdb.com/video/imdb/vi2197160217/imdb/embed</t>
  </si>
  <si>
    <t>The Moorish General Othello is manipulated into thinking that his new wife Desdemona has been carrying on an affair with his Lieutenant Michael Cassio when in reality, it is all part of the scheme of a bitter Ensign named Iago.</t>
  </si>
  <si>
    <t>https://m.media-amazon.com/images/M/MV5BOWM4MjQ3MGEtMGNmYS00NjJhLWFhMTUtOTg4N2Y3N2FjZjE5XkEyXkFqcGc@._V1_Ratio0.6833_AL_.jpg</t>
  </si>
  <si>
    <t>https://www.imdb.com/video/imdb/https://www.imdb.com/video/vi2988753689//imdb/embed</t>
  </si>
  <si>
    <t>When an escort girl is found dead in the offices of a Japanese company in Los Angeles, detectives Web Smith and John Connor act as liaison between the company's executives and the investigating cop Tom Graham.</t>
  </si>
  <si>
    <t>https://m.media-amazon.com/images/M/MV5BNjAwOGQ0ZjQtMTRjNC00MDIyLThjMWMtYzA0YjRhMDFhNTZkXkEyXkFqcGc@._V1_Ratio0.6762_AL_.jpg</t>
  </si>
  <si>
    <t>https://www.imdb.com/video/imdb/vi646185241/imdb/embed</t>
  </si>
  <si>
    <t>Two Brooklyn plumbers, Mario and Luigi, must travel to another dimension to rescue a princess from the evil dictator King Koopa and stop him from taking over the world.</t>
  </si>
  <si>
    <t>https://m.media-amazon.com/images/M/MV5BYWUzYWIxMDUtYTdmYS00MjUxLWJjNDItYzcxOTY0N2M2YWE5XkEyXkFqcGc@._V1_Ratio0.6762_AL_.jpg</t>
  </si>
  <si>
    <t>https://www.imdb.com/video/imdb/vi589086233/imdb/embed</t>
  </si>
  <si>
    <t>When a young boy accidentally triggers the universe's most lethal hunters' return to Earth, only a ragtag crew of ex-soldiers and a disgruntled scientist can prevent the end of the human race.</t>
  </si>
  <si>
    <t>https://m.media-amazon.com/images/M/MV5BMjM5MDk2NDIxMF5BMl5BanBnXkFtZTgwNjU5NDk3NTM@._V1_Ratio0.6762_AL_.jpg</t>
  </si>
  <si>
    <t>https://www.imdb.com/video/imdb/https://www.imdb.com/video/vi4210998041//imdb/embed</t>
  </si>
  <si>
    <t>In order to ruin a western town and steal their land, a corrupt politician appoints a black sheriff, who promptly becomes his most formidable adversary.</t>
  </si>
  <si>
    <t>https://m.media-amazon.com/images/M/MV5BNTI3Y2Y4NDgtY2I1NS00M2JmLWI5NzEtYTQwYTUwZGQxYzZlXkEyXkFqcGc@._V1_Ratio0.6833_AL_.jpg</t>
  </si>
  <si>
    <t>https://www.imdb.com/video/imdb/vi4038721817/imdb/embed</t>
  </si>
  <si>
    <t>In 1938, after his father goes missing while pursuing the Holy Grail, Indiana Jones finds himself up against the Nazis again to stop them from obtaining its powers.</t>
  </si>
  <si>
    <t>https://m.media-amazon.com/images/M/MV5BNGIxNzQ0YzYtMjNmYi00YjBlLWFjNzEtNGE3ZGFmYTczM2MwXkEyXkFqcGc@._V1_Ratio0.6762_AL_.jpg</t>
  </si>
  <si>
    <t>https://www.imdb.com/video/imdb/vi2007669529/imdb/embed</t>
  </si>
  <si>
    <t>When Casey Connor, Herrington High School's newspaper photographer, witnesses the murder of a nurse and sees her alive again, he decides to investigate the bizarre happenings.</t>
  </si>
  <si>
    <t>https://m.media-amazon.com/images/M/MV5BYWQ5Njk0MzUtZTliZC00ODgzLTlmZTEtZGY0NDgyMTM0NGJmXkEyXkFqcGc@._V1_Ratio0.6762_AL_.jpg</t>
  </si>
  <si>
    <t>https://www.imdb.com/video/imdb/vi54043673/imdb/embed</t>
  </si>
  <si>
    <t>In a dystopic and crime-ridden Detroit, a terminally wounded cop returns to the force as a powerful cyborg haunted by submerged memories.</t>
  </si>
  <si>
    <t>https://m.media-amazon.com/images/M/MV5BZWM1YzRhODktZDE1MC00NzBlLTk0NGMtOGNhZDQyMmJiZGFiXkEyXkFqcGc@._V1_Ratio0.6762_AL_.jpg</t>
  </si>
  <si>
    <t>https://www.imdb.com/video/imdb/vi2038694169/imdb/embed</t>
  </si>
  <si>
    <t>A young Peruvian bear travels to London in search of a home. Finding himself lost and alone at Paddington Station, he meets the kindly Brown family, who offer him a temporary haven.</t>
  </si>
  <si>
    <t>https://m.media-amazon.com/images/M/MV5BMTAxOTMwOTkwNDZeQTJeQWpwZ15BbWU4MDEyMTI1NjMx._V1_Ratio0.6762_AL_.jpg</t>
  </si>
  <si>
    <t>https://www.imdb.com/video/imdb/vi706391833/imdb/embed</t>
  </si>
  <si>
    <t>Lady Susan Vernon takes up temporary residence at her in-laws' estate and, while there, is determined to be a matchmaker for her daughter Frederica--and herself too, naturally.</t>
  </si>
  <si>
    <t>https://m.media-amazon.com/images/M/MV5BMDA2YWRiNzQtNjBkYS00YzllLWI3YjEtNDQ4M2M5M2U3YWJiXkEyXkFqcGc@._V1_Ratio0.6762_AL_.jpg</t>
  </si>
  <si>
    <t>https://www.imdb.com/video/imdb/vi1872869913/imdb/embed</t>
  </si>
  <si>
    <t>The early years of James Logan, featuring his rivalry with his brother Victor Creed, his service in the special forces team Weapon X, and his experimentation into the metal-lined mutant Wolverine.</t>
  </si>
  <si>
    <t>https://m.media-amazon.com/images/M/MV5BZjQwOGEzNjUtNDgwYS00NzUzLWJhZjAtNmFlNzY2YTQyOTllXkEyXkFqcGc@._V1_Ratio0.6762_AL_.jpg</t>
  </si>
  <si>
    <t>https://www.imdb.com/video/imdb/vi520356633/imdb/embed</t>
  </si>
  <si>
    <t>Rich Mr. Dashwood dies, leaving his second wife and her three daughters poor by the rules of inheritance. The older two daughters are the title opposites.</t>
  </si>
  <si>
    <t>https://m.media-amazon.com/images/M/MV5BY2MyZWJhNjktMWQ2My00OTgwLWI1NjEtYjUzM2M2N2M4Mzc4XkEyXkFqcGc@._V1_Ratio0.6833_AL_.jpg</t>
  </si>
  <si>
    <t>https://www.imdb.com/video/imdb/https://www.imdb.com/video/vi3393634073//imdb/embed</t>
  </si>
  <si>
    <t>Travis Henderson, an aimless drifter who has been missing for four years, wanders out of the desert and must reconnect with society, himself, his life, and his family.</t>
  </si>
  <si>
    <t>https://m.media-amazon.com/images/M/MV5BYWY5YzE4YmUtZWFhMS00YjYxLWI5ZGUtNDEyNmMzNDVjMGEwXkEyXkFqcGc@._V1_Ratio0.6762_AL_.jpg</t>
  </si>
  <si>
    <t>https://www.imdb.com/video/imdb/https://www.imdb.com/video/vi2557478681//imdb/embed</t>
  </si>
  <si>
    <t>A fearless warrior on a perilous mission comes face to face with a steely cop serving British forces in this epic saga set in pre-independent India.</t>
  </si>
  <si>
    <t>https://m.media-amazon.com/images/M/MV5BNWMwODYyMjQtMTczMi00NTQ1LWFkYjItMGJhMWRkY2E3NDAyXkEyXkFqcGc@._V1_Ratio0.7544_AL_.jpg</t>
  </si>
  <si>
    <t>https://www.imdb.com/video/imdb/vi1153549081/imdb/embed</t>
  </si>
  <si>
    <t>A boy and his brother run away from home and hitch cross-country, with help from a girl they meet, to compete in the ultimate video-game championship.</t>
  </si>
  <si>
    <t>https://m.media-amazon.com/images/M/MV5BYmUwZTFmNWUtNmEzOS00NWU2LWIyMDYtYjUzZTdmNDVhM2RjXkEyXkFqcGc@._V1_Ratio0.6762_AL_.jpg</t>
  </si>
  <si>
    <t>https://www.imdb.com/video/imdb/https://www.imdb.com/video/vi2671885849//imdb/embed</t>
  </si>
  <si>
    <t>A mysterious young woman seduces lonely men in the evening hours in Scotland. However, events lead her to begin a process of self-discovery.</t>
  </si>
  <si>
    <t>https://m.media-amazon.com/images/M/MV5BMTU1MDEwMDg4Nl5BMl5BanBnXkFtZTgwOTk3NTcxMTE@._V1_Ratio0.6762_AL_.jpg</t>
  </si>
  <si>
    <t>https://www.imdb.com/video/imdb/vi2666834713/imdb/embed</t>
  </si>
  <si>
    <t>During their Christmas break, a group of sorority girls are stalked by a stranger.</t>
  </si>
  <si>
    <t>https://m.media-amazon.com/images/M/MV5BMGUyNmY5MGQtN2FjNC00MmY0LTk5NWMtYzZiMGYzNGMxYWEyXkEyXkFqcGc@._V1_Ratio0.6762_AL_.jpg</t>
  </si>
  <si>
    <t>https://www.imdb.com/video/imdb/vi2030814489/imdb/embed</t>
  </si>
  <si>
    <t>The aliens are coming and their goal is to invade and destroy Earth. Fighting superior technology, mankind's best weapon is the will to survive.</t>
  </si>
  <si>
    <t>https://m.media-amazon.com/images/M/MV5BOGMwN2UwZjEtYjFjMi00ZDA1LWJlYTQtMjA1MTYxMzIyNTdiXkEyXkFqcGc@._V1_Ratio0.6762_AL_.jpg</t>
  </si>
  <si>
    <t>https://www.imdb.com/video/imdb/https://www.imdb.com/video/vi2181957401//imdb/embed</t>
  </si>
  <si>
    <t>Two US marshals are sent to a mental institution on an inhospitable island in order to investigate the disappearance of a patient.</t>
  </si>
  <si>
    <t>https://m.media-amazon.com/images/M/MV5BN2FjNWExYzEtY2YzOC00YjNlLTllMTQtNmIwM2Q1YzBhOWM1XkEyXkFqcGc@._V1_Ratio0.6762_AL_.jpg</t>
  </si>
  <si>
    <t>https://www.imdb.com/video/imdb/vi4064281/imdb/embed</t>
  </si>
  <si>
    <t>Victim of an obscene caller becomes obsessed with her fantasy of him and attempts to track down in real life</t>
  </si>
  <si>
    <t>https://m.media-amazon.com/images/M/MV5BOTZlNDQ2NTUtZTJjMS00YTg5LWJhNjYtMzIxNDk2Y2RkYzE3XkEyXkFqcGc@._V1_Ratio0.6904_AL_.jpg</t>
  </si>
  <si>
    <t>A gay couple's marriage is thrown into crisis when one of them impulsively begins a passionate affair with a young woman.</t>
  </si>
  <si>
    <t>https://m.media-amazon.com/images/M/MV5BNDA0NzhkNGYtNmZhYy00NTlmLTk4NDAtMDlkMjc5Njc2NmFjXkEyXkFqcGc@._V1_Ratio0.6762_AL_.jpg</t>
  </si>
  <si>
    <t>https://www.imdb.com/video/imdb/https://www.imdb.com/video/vi375309337//imdb/embed</t>
  </si>
  <si>
    <t>A former Prohibition-era Jewish gangster returns to the Lower East Side of Manhattan 35 years later, where he must once again confront the ghosts and regrets of his old life.</t>
  </si>
  <si>
    <t>https://m.media-amazon.com/images/M/MV5BMDQ0ZTg2OGUtZjMyOC00M2M5LThkMmItZmM2MmUzMmIxMWJhXkEyXkFqcGc@._V1_Ratio0.6762_AL_.jpg</t>
  </si>
  <si>
    <t>https://www.imdb.com/video/imdb/vi2777395225/imdb/embed</t>
  </si>
  <si>
    <t>Story of two female Manhattan book editors fresh out of college, both finding love and themselves while frequenting the local disco.</t>
  </si>
  <si>
    <t>https://m.media-amazon.com/images/M/MV5BMzIwNDllZDktYzIzMi00NTJhLTk5NzctMDc4MzJjY2QxNTcwXkEyXkFqcGc@._V1_Ratio0.6762_AL_.jpg</t>
  </si>
  <si>
    <t>https://www.imdb.com/video/imdb/vi4252541977/imdb/embed</t>
  </si>
  <si>
    <t>An ex-con's first act of freedom is moving to Miami where he restarts his old criminal ways with even more potency.</t>
  </si>
  <si>
    <t>https://m.media-amazon.com/images/M/MV5BMDljOTRkYzktYzNmMC00MGI4LWFkOTItNGFmZDRjZjdkZjk2XkEyXkFqcGc@._V1_Ratio0.6833_AL_.jpg</t>
  </si>
  <si>
    <t>https://www.imdb.com/video/imdb/vi852820505/imdb/embed</t>
  </si>
  <si>
    <t>Iowa farmer Ray Kinsella is inspired by a voice he can't ignore to pursue a dream he can hardly believe. Supported by his wife, Ray begins the quest by turning his ordinary cornfield into a place where dreams can come true.</t>
  </si>
  <si>
    <t>https://m.media-amazon.com/images/M/MV5BZTEwMGYzNDktOWEyMi00NTJjLWE5MGQtNmNlNDkxOTYyZDA5XkEyXkFqcGc@._V1_Ratio0.6762_AL_.jpg</t>
  </si>
  <si>
    <t>https://www.imdb.com/video/imdb/vi459472921/imdb/embed</t>
  </si>
  <si>
    <t>The Enterprise is diverted to the Romulan homeworld Romulus, supposedly because they want to negotiate a peace treaty. Captain Picard and his crew discover a serious threat to the Federation once Praetor Shinzon plans to attack Earth.</t>
  </si>
  <si>
    <t>https://m.media-amazon.com/images/M/MV5BMjAxNjY2NDY3NF5BMl5BanBnXkFtZTcwMjA0MTEzMw@@._V1_Ratio0.6762_AL_.jpg</t>
  </si>
  <si>
    <t>https://www.imdb.com/video/imdb/vi3498705177/imdb/embed</t>
  </si>
  <si>
    <t>A young maiden in a land called Andalasia, who is prepared to be wed, is sent away to New York City by an evil Queen, where she falls in love with a lawyer.</t>
  </si>
  <si>
    <t>https://m.media-amazon.com/images/M/MV5BMjE4NDQ2Mjc0OF5BMl5BanBnXkFtZTcwNzQ2NDE1MQ@@._V1_Ratio0.6762_AL_.jpg</t>
  </si>
  <si>
    <t>https://www.imdb.com/video/imdb/vi296878361/imdb/embed</t>
  </si>
  <si>
    <t>A police officer is brought out of suspended animation in prison to pursue an old ultra-violent nemesis who is loose in a non-violent future society.</t>
  </si>
  <si>
    <t>https://m.media-amazon.com/images/M/MV5BNWY3ZThmN2QtMzVkNS00MjczLTllNDQtOGEwN2M0ZTFkMWMzXkEyXkFqcGc@._V1_Ratio0.6762_AL_.jpg</t>
  </si>
  <si>
    <t>https://www.imdb.com/video/imdb/vi3323706905/imdb/embed</t>
  </si>
  <si>
    <t>An American agent, under false suspicion of disloyalty, must discover and expose the real spy without the help of his organization.</t>
  </si>
  <si>
    <t>https://m.media-amazon.com/images/M/MV5BOGZjNDlkMTYtMTJkZi00OTkzLWI4NDEtYTA2ODQyMjcwYTdlXkEyXkFqcGc@._V1_Ratio0.6762_AL_.jpg</t>
  </si>
  <si>
    <t>https://www.imdb.com/video/imdb/vi3226468377/imdb/embed</t>
  </si>
  <si>
    <t>After being committed for 15 years, Michael Myers, now a grown man and still very dangerous, escapes from the mental institution and immediately returns to Haddonfield to find his baby sister, Laurie.</t>
  </si>
  <si>
    <t>https://m.media-amazon.com/images/M/MV5BMTMzOTg4MzcxNF5BMl5BanBnXkFtZTcwMzY5MDE1MQ@@._V1_Ratio0.6762_AL_.jpg</t>
  </si>
  <si>
    <t>https://www.imdb.com/video/imdb/https://www.imdb.com/video/vi2089665305//imdb/embed</t>
  </si>
  <si>
    <t>Three years after Mike bowed out of the stripper life at the top of his game, he and the remaining Kings of Tampa hit the road to Myrtle Beach to put on one last blow-out performance.</t>
  </si>
  <si>
    <t>https://m.media-amazon.com/images/M/MV5BNDMyODU3ODk3Ml5BMl5BanBnXkFtZTgwNDc1ODkwNjE@._V1_Ratio0.6762_AL_.jpg</t>
  </si>
  <si>
    <t>https://www.imdb.com/video/imdb/vi755347481/imdb/embed</t>
  </si>
  <si>
    <t>The discovery of a severed human ear found in a field leads a young man on an investigation related to a beautiful, mysterious nightclub singer and a group of psychopathic criminals who have kidnapped her child.</t>
  </si>
  <si>
    <t>https://m.media-amazon.com/images/M/MV5BNzkwZGUyYjQtM2QyOC00MTBjLWE0NGYtMTZmOGM5MjI0Mzg0XkEyXkFqcGc@._V1_Ratio0.6833_AL_.jpg</t>
  </si>
  <si>
    <t>https://www.imdb.com/video/imdb/vi438091289/imdb/embed</t>
  </si>
  <si>
    <t>A group of intergalactic criminals must pull together to stop a fanatical warrior with plans to purge the universe.</t>
  </si>
  <si>
    <t>https://m.media-amazon.com/images/M/MV5BM2ZmNjQ2MzAtNDlhNi00MmQyLWJhZDMtNmJiMjFlOWY4MzcxXkEyXkFqcGc@._V1_Ratio0.6762_AL_.jpg</t>
  </si>
  <si>
    <t>https://www.imdb.com/video/imdb/https://www.imdb.com/video/vi1441049625//imdb/embed</t>
  </si>
  <si>
    <t>A colonel defends three of his soldiers in a court-martial after they abandon a suicidal attack.</t>
  </si>
  <si>
    <t>https://m.media-amazon.com/images/M/MV5BNmQ2NmI2ODYtMDQzNS00NzQyLTkzZjgtZmZlYTQ5MTc1OWU3XkEyXkFqcGc@._V1_Ratio0.6762_AL_.jpg</t>
  </si>
  <si>
    <t>https://www.imdb.com/video/imdb/vi763627801/imdb/embed</t>
  </si>
  <si>
    <t>After undergoing gender reassignment surgery, an aspiring actress travels to Hollywood, where she also wants to make a claim on her wealthy uncle's estate.</t>
  </si>
  <si>
    <t>https://m.media-amazon.com/images/M/MV5BYWFhNzVmMTktZTRkZi00ODNhLTkwOWUtMTE3ZmRhMTVlOWY4XkEyXkFqcGc@._V1_Ratio0.6762_AL_.jpg</t>
  </si>
  <si>
    <t>https://www.imdb.com/video/imdb/vi2644493081/imdb/embed</t>
  </si>
  <si>
    <t>An author tells the story of how, as a young boy growing up in a 1960s small town, he was haunted after witnessing the murder of a little girl.</t>
  </si>
  <si>
    <t>https://m.media-amazon.com/images/M/MV5BZmMwYzQyNjgtMTAzMi00NzFiLWE2ODYtMWIzYzk1YzhmYzg1XkEyXkFqcGc@._V1_Ratio0.6762_AL_.jpg</t>
  </si>
  <si>
    <t>https://www.imdb.com/video/imdb/vi1905197337/imdb/embed</t>
  </si>
  <si>
    <t>The day-to-day lives of several suburban Los Angeles residents.</t>
  </si>
  <si>
    <t>https://m.media-amazon.com/images/M/MV5BYThkMTY5ZTgtYzc0Yy00MTZiLWE5YjUtMDAwM2E4Yjg5MmM5XkEyXkFqcGc@._V1_Ratio0.6762_AL_.jpg</t>
  </si>
  <si>
    <t>https://www.imdb.com/video/imdb/vi3867279641/imdb/embed</t>
  </si>
  <si>
    <t>A police lieutenant uncovers more than he bargained for as his investigation of a series of murders, which have all the hallmarks of the deceased Gemini serial killer, leads him to question the patients of a psychiatric ward.</t>
  </si>
  <si>
    <t>https://m.media-amazon.com/images/M/MV5BNjRiZDQxNTAtNDg4Yy00OTc1LWI5NmQtODM5ODgzMzJmNDI3XkEyXkFqcGc@._V1_Ratio0.6762_AL_.jpg</t>
  </si>
  <si>
    <t>https://www.imdb.com/video/imdb/vi3833052953/imdb/embed</t>
  </si>
  <si>
    <t>A young man and woman meet on a train in Europe, and wind up spending one evening together in Vienna. Unfortunately, both know that this will probably be their only night together.</t>
  </si>
  <si>
    <t>https://m.media-amazon.com/images/M/MV5BZDZhZmI1ZTUtYWI3NC00NTMwLTk3NWMtNDc0OGNjM2I0ZjlmXkEyXkFqcGc@._V1_Ratio0.6762_AL_.jpg</t>
  </si>
  <si>
    <t>https://www.imdb.com/video/imdb/vi2797142297/imdb/embed</t>
  </si>
  <si>
    <t>With the help of a German bounty-hunter, a freed slave sets out to rescue his wife from a brutal plantation owner in Mississippi.</t>
  </si>
  <si>
    <t>https://m.media-amazon.com/images/M/MV5BMjIyNTQ5NjQ1OV5BMl5BanBnXkFtZTcwODg1MDU4OA@@._V1_Ratio0.6762_AL_.jpg</t>
  </si>
  <si>
    <t>https://www.imdb.com/video/imdb/vi2291574553/imdb/embed</t>
  </si>
  <si>
    <t>In an abandoned 6-meter deep pool, a couple is stranded there with a deadly predator.</t>
  </si>
  <si>
    <t>https://m.media-amazon.com/images/M/MV5BNDI4NWJhOWMtM2JjZS00YzI1LWE3ZGYtNDhiMWY3NzI5MzUxXkEyXkFqcGc@._V1_Ratio0.7046_AL_.jpg</t>
  </si>
  <si>
    <t>Hysterical Californians prepare for a Japanese invasion in the days after Pearl Harbor.</t>
  </si>
  <si>
    <t>https://m.media-amazon.com/images/M/MV5BMzMzOTg0YTAtZTAxYy00MGFjLThmNDktZWQ4MjU2ZGYyYzBhXkEyXkFqcGc@._V1_Ratio0.6762_AL_.jpg</t>
  </si>
  <si>
    <t>https://www.imdb.com/video/imdb/vi3031630105/imdb/embed</t>
  </si>
  <si>
    <t>An Eastern European US immigrant with a love for musicals has to cope with the gradual loss of her vision.</t>
  </si>
  <si>
    <t>https://m.media-amazon.com/images/M/MV5BMDg3NWFlYWEtZjQ3Ny00Y2ZjLWI3ZWYtN2ZmMDA4MThkZTg2XkEyXkFqcGc@._V1_Ratio0.6833_AL_.jpg</t>
  </si>
  <si>
    <t>https://www.imdb.com/video/imdb/vi3164602649/imdb/embed</t>
  </si>
  <si>
    <t>When a hypochondriac learns that he is dying, he accepts an offer to throw himself in a volcano at a tropical island, and along the way there, learns to truly live.</t>
  </si>
  <si>
    <t>https://m.media-amazon.com/images/M/MV5BNTVjMThjOWMtODQzYS00MzFmLTg1OWEtZTQzYTQ0YzA0N2Q1XkEyXkFqcGc@._V1_Ratio0.6762_AL_.jpg</t>
  </si>
  <si>
    <t>https://www.imdb.com/video/imdb/vi798163225/imdb/embed</t>
  </si>
  <si>
    <t>A female theatre dresser creates a stir and sparks a revolution in seventeenth century London theatre by playing Desdemona in Othello. But what will become of the male actor she once worked for and eventually replaced?</t>
  </si>
  <si>
    <t>https://m.media-amazon.com/images/M/MV5BN2Q2YjllYzMtNjdkNS00ODU0LWE0YjAtY2M1NDIyYzAzMmEzXkEyXkFqcGc@._V1_Ratio0.6762_AL_.jpg</t>
  </si>
  <si>
    <t>https://www.imdb.com/video/imdb/vi3196715289/imdb/embed</t>
  </si>
  <si>
    <t>A high-school boy, Cameron, cannot date Bianca until her anti-social older sister, Kat, has a boyfriend. So, Cameron pays a mysterious boy, Patrick, to charm Kat.</t>
  </si>
  <si>
    <t>https://m.media-amazon.com/images/M/MV5BOTQwYmRhNGQtODI2Mi00ZTRlLTk0Y2QtY2NkNjE1MGNhNTgwXkEyXkFqcGc@._V1_Ratio0.6762_AL_.jpg</t>
  </si>
  <si>
    <t>https://www.imdb.com/video/imdb/vi911933977/imdb/embed</t>
  </si>
  <si>
    <t>Five doctors on a wilderness outing are stalked by disfigured, crazed killers.</t>
  </si>
  <si>
    <t>https://m.media-amazon.com/images/M/MV5BZGVkYmI5ZmYtY2Y3ZC00M2I3LWEzMDEtMmE5NDc4ZDk5MzJkXkEyXkFqcGc@._V1_Ratio0.6762_AL_.jpg</t>
  </si>
  <si>
    <t>https://www.imdb.com/video/imdb/vi2022556441/imdb/embed</t>
  </si>
  <si>
    <t>Iris invites her friend Jack to stay at her family's island getaway after his brother's death. Jack's drunken encounter with Iris' sister Hannah at their remote cabin kicks off a revealing stretch of days.</t>
  </si>
  <si>
    <t>https://m.media-amazon.com/images/M/MV5BMjIyNjkxOTkyN15BMl5BanBnXkFtZTcwNzg3MTk2Nw@@._V1_Ratio0.6762_AL_.jpg</t>
  </si>
  <si>
    <t>https://www.imdb.com/video/imdb/https://www.imdb.com/video/vi3810304793//imdb/embed</t>
  </si>
  <si>
    <t>A free-spirited 15-year-old girl flirts with a dangerous stranger in the Northern California suburbs and must prepare herself for the frightening and traumatic consequences.</t>
  </si>
  <si>
    <t>https://m.media-amazon.com/images/M/MV5BYTI2MDUwNzItNTE2NC00NTdjLTkzZDMtZDk0YjU4YzYxYjcxXkEyXkFqcGc@._V1_Ratio0.6762_AL_.jpg</t>
  </si>
  <si>
    <t>https://www.imdb.com/video/imdb/vi2244329753/imdb/embed</t>
  </si>
  <si>
    <t>Serial killer Jason Voorhees' supernatural origins are revealed.</t>
  </si>
  <si>
    <t>https://m.media-amazon.com/images/M/MV5BMWVmZjc4YjYtYmY3Mi00MTY2LWIzMzctMjQ2MGEwNzE2YTZlXkEyXkFqcGc@._V1_Ratio0.6762_AL_.jpg</t>
  </si>
  <si>
    <t>https://www.imdb.com/video/imdb/vi3836215577/imdb/embed</t>
  </si>
  <si>
    <t>A woman is in love with a man in love with another woman, and all three have designs on a young man raised as a chimpanzee.</t>
  </si>
  <si>
    <t>https://m.media-amazon.com/images/M/MV5BNGM0ZmMxZDItOGE4ZS00NmFkLTkyNmYtZTJlZjI2NGZlZDJlXkEyXkFqcGc@._V1_Ratio0.6762_AL_.jpg</t>
  </si>
  <si>
    <t>https://www.imdb.com/video/imdb/vi2274361625/imdb/embed</t>
  </si>
  <si>
    <t>A wealthy gynecologist's ideal life is thrown into turmoil when the women closest to him begin to affect his life in unexpecting ways.</t>
  </si>
  <si>
    <t>https://m.media-amazon.com/images/M/MV5BOTcxZTc5MWMtMzY1Ni00YzQ1LWFmNDItNGYzZmM0YWQ3YjY2XkEyXkFqcGc@._V1_Ratio0.6762_AL_.jpg</t>
  </si>
  <si>
    <t>https://www.imdb.com/video/imdb/vi2007105817/imdb/embed</t>
  </si>
  <si>
    <t>Sophie reflects on the shared joy and private melancholy of a holiday she took with her father twenty years earlier. Memories real and imagined fill the gaps between as she tries to reconcile the father she knew with the man she didn't.</t>
  </si>
  <si>
    <t>https://m.media-amazon.com/images/M/MV5BZWU5Y2MyZjQtNGVjYi00ZDRkLTk1MGYtYmNlMzI0MTFmNDU2XkEyXkFqcGc@._V1_Ratio0.6762_AL_.jpg</t>
  </si>
  <si>
    <t>https://www.imdb.com/video/imdb/vi172540441/imdb/embed</t>
  </si>
  <si>
    <t>Shadow Kingdom will showcase Bob Dylan in an intimate setting as he performs songs from his extensive body of work, created especially for this event.</t>
  </si>
  <si>
    <t>https://m.media-amazon.com/images/M/MV5BYmViNTZkMjMtNGE3ZC00YWM0LTg2MTEtZjRhM2NiMzcwOGI5XkEyXkFqcGc@._V1_Ratio0.6762_AL_.jpg</t>
  </si>
  <si>
    <t>Moses, raised as a prince of Egypt in the Pharaoh's household, learns of his true heritage as a Hebrew and his divine mission as the deliverer of his people from slavery.</t>
  </si>
  <si>
    <t>https://m.media-amazon.com/images/M/MV5BMDRiZmNjZDAtN2I0Ny00YjIyLTk3NTUtODUyYTJlMTJhY2U0XkEyXkFqcGc@._V1_Ratio0.6762_AL_.jpg</t>
  </si>
  <si>
    <t>https://www.imdb.com/video/imdb/vi511950873/imdb/embed</t>
  </si>
  <si>
    <t>It's a summer of fun for two teenaged boys who spend their time chasing two sisters, annoying a biker gang, and basically getting into typical sophomoric hijinks whenever they can.</t>
  </si>
  <si>
    <t>https://m.media-amazon.com/images/M/MV5BNDAxNDY0MzctOTA0Yi00N2NhLThkNmYtMGQyYWFlMDY3N2JmXkEyXkFqcGc@._V1_Ratio0.6762_AL_.jpg</t>
  </si>
  <si>
    <t>Cujo, a friendly St. Bernard, contracts rabies and conducts a reign of terror on a small American town.</t>
  </si>
  <si>
    <t>https://m.media-amazon.com/images/M/MV5BMjM2NDc1NDYtMzA1ZS00NGIwLTljMDAtN2JiNGU2ZDM0MDM3XkEyXkFqcGc@._V1_Ratio0.6762_AL_.jpg</t>
  </si>
  <si>
    <t>https://www.imdb.com/video/imdb/https://www.imdb.com/video/vi513802521//imdb/embed</t>
  </si>
  <si>
    <t>A successful but unhappy Japanese accountant finds the missing passion in his life when he begins to secretly take ballroom dance lessons.</t>
  </si>
  <si>
    <t>https://m.media-amazon.com/images/M/MV5BYWUzNzIyZGQtN2Q5YS00NDVlLThhNzItMWM1NDgzODdkMjlhXkEyXkFqcGc@._V1_Ratio0.7117_AL_.jpg</t>
  </si>
  <si>
    <t>https://www.imdb.com/video/imdb/vi785423897/imdb/embed</t>
  </si>
  <si>
    <t>Deckard Shaw seeks revenge against Dominic Toretto and his family for his comatose brother.</t>
  </si>
  <si>
    <t>https://m.media-amazon.com/images/M/MV5BMTQxOTA2NDUzOV5BMl5BanBnXkFtZTgwNzY2MTMxMzE@._V1_Ratio0.6762_AL_.jpg</t>
  </si>
  <si>
    <t>https://www.imdb.com/video/imdb/vi4285973785/imdb/embed</t>
  </si>
  <si>
    <t>A man on the run from a murder charge enlists the help of a beautiful stranger who must put herself at risk for his cause.</t>
  </si>
  <si>
    <t>https://m.media-amazon.com/images/M/MV5BMjg2Y2I5YTctNGY0Mi00MDExLWIwY2QtZWI3NGM5MDhlNzEzXkEyXkFqcGc@._V1_Ratio0.6762_AL_.jpg</t>
  </si>
  <si>
    <t>A devoted wife is visited by her mother, a successful concert pianist who had little time for her when she was young.</t>
  </si>
  <si>
    <t>https://m.media-amazon.com/images/M/MV5BNTg1MzJiNTYtZjcyNS00NDE5LWE0N2ItMGIxM2Y2ZDMyYjJjXkEyXkFqcGc@._V1_Ratio0.6762_AL_.jpg</t>
  </si>
  <si>
    <t>https://www.imdb.com/video/imdb/https://www.imdb.com/video/vi4069245721//imdb/embed</t>
  </si>
  <si>
    <t>An account of the fantastical evolution of Bella Baxter, a young woman brought back to life by the brilliant and unorthodox scientist Dr. Godwin Baxter.</t>
  </si>
  <si>
    <t>https://m.media-amazon.com/images/M/MV5BYWU2MjRjZTYtMjVkMS00MTBjLWFiMTAtYmZlYTk1YjkyMWFkXkEyXkFqcGc@._V1_Ratio0.6762_AL_.jpg</t>
  </si>
  <si>
    <t>https://www.imdb.com/video/imdb/https://www.imdb.com/video/vi2345322265//imdb/embed</t>
  </si>
  <si>
    <t>This film made by a Palestinian-Israeli collective shows the destruction of the occupied West Bank's Masafer Yatta by Israeli soldiers and the alliance which develops between the Palestinian activist Basel and Israeli journalist Yuval.</t>
  </si>
  <si>
    <t>https://m.media-amazon.com/images/M/MV5BMzdhODkyYmUtMzE3ZS00YmQxLThlMGItNTQwNGJmYTk3ZjE3XkEyXkFqcGc@._V1_Ratio0.7260_AL_.jpg</t>
  </si>
  <si>
    <t>https://www.imdb.com/video/imdb/https://www.imdb.com/video/vi1913506073//imdb/embed</t>
  </si>
  <si>
    <t>TÃ¡r</t>
  </si>
  <si>
    <t>Set in the international world of Western classical music, the film centers on Lydia TÃ¡r, widely considered one of the greatest living composer-conductors and the very first female director of a major German orchestra.</t>
  </si>
  <si>
    <t>https://m.media-amazon.com/images/M/MV5BYWY5YThhOGUtNDU4OS00NTk3LWI0ODQtNmRiYTk0ZjVkZWU2XkEyXkFqcGc@._V1_Ratio0.6762_AL_.jpg</t>
  </si>
  <si>
    <t>https://www.imdb.com/video/imdb/vi3426534681/imdb/embed</t>
  </si>
  <si>
    <t>A radio host is victimized by the cannibal family as a former Texas marshal hunts them.</t>
  </si>
  <si>
    <t>https://m.media-amazon.com/images/M/MV5BYzU0YTNkYTktYjhiMS00NWI2LTg2NmUtYTdmN2IwN2IyNmFiXkEyXkFqcGc@._V1_Ratio0.6762_AL_.jpg</t>
  </si>
  <si>
    <t>https://www.imdb.com/video/imdb/vi1239925273/imdb/embed</t>
  </si>
  <si>
    <t>At the snobby Crawford Academy, Virginia's group of friends start to go missing years after horrible events that happened to her as a child around her birthday.</t>
  </si>
  <si>
    <t>https://m.media-amazon.com/images/M/MV5BMTU5MmU3YTgtZjg0Yy00MWVhLWE3NzQtYWE4OGNmMjE1MDlkXkEyXkFqcGc@._V1_Ratio0.6762_AL_.jpg</t>
  </si>
  <si>
    <t>https://www.imdb.com/video/imdb/vi433439001/imdb/embed</t>
  </si>
  <si>
    <t>A young elephant, whose oversized ears enable him to fly, helps save a struggling circus, but when the circus plans a new venture, Dumbo and his friends discover dark secrets beneath its shiny veneer.</t>
  </si>
  <si>
    <t>https://m.media-amazon.com/images/M/MV5BNjMxMDE0MDI1Ml5BMl5BanBnXkFtZTgwMzExNTU3NjM@._V1_Ratio0.6762_AL_.jpg</t>
  </si>
  <si>
    <t>https://www.imdb.com/video/imdb/vi2482814233/imdb/embed</t>
  </si>
  <si>
    <t>A thriller centered on a con artist, his wife, and a stranger who flee Athens after one of them is caught up in the death of a private detective.</t>
  </si>
  <si>
    <t>https://m.media-amazon.com/images/M/MV5BZjFjYjkzYjUtYmYxYi00YWMwLTlhNjktMWYzYjBmOWYxYTExXkEyXkFqcGc@._V1_Ratio0.6762_AL_.jpg</t>
  </si>
  <si>
    <t>https://www.imdb.com/video/imdb/vi2448730905/imdb/embed</t>
  </si>
  <si>
    <t>A mother gives her 13-year-old son a toy doll for his birthday, unaware of its more sinister nature.</t>
  </si>
  <si>
    <t>https://m.media-amazon.com/images/M/MV5BNzMwZTNkYzktM2EwYS00ZGZlLWJhNmQtZWNhMTBlMDUzOWRkXkEyXkFqcGc@._V1_Ratio0.6762_AL_.jpg</t>
  </si>
  <si>
    <t>https://www.imdb.com/video/imdb/vi1036827673/imdb/embed</t>
  </si>
  <si>
    <t>The powerful but arrogant god Thor is cast out of Asgard to live amongst humans in Midgard (Earth), where he soon becomes one of their finest defenders.</t>
  </si>
  <si>
    <t>https://m.media-amazon.com/images/M/MV5BNjRhNGZjZjEtYTQzYS00OWUxLThjNGEtMTIwMTE2ZDFlZTZkXkEyXkFqcGc@._V1_Ratio0.6762_AL_.jpg</t>
  </si>
  <si>
    <t>https://www.imdb.com/video/imdb/vi1431476761/imdb/embed</t>
  </si>
  <si>
    <t>Twin brothers are separated when their parents are murdered but 25 years later they re-unite in order to avenge their parents' death.</t>
  </si>
  <si>
    <t>https://m.media-amazon.com/images/M/MV5BMzU1MDI3MjktNWY3Yy00Y2ZlLTliYTktODJjNGU5ODUzMzNmXkEyXkFqcGc@._V1_Ratio0.6762_AL_.jpg</t>
  </si>
  <si>
    <t>https://www.imdb.com/video/imdb/vi777765401/imdb/embed</t>
  </si>
  <si>
    <t>A young woman who was missing reappears, but she claims to be someone else entirely.</t>
  </si>
  <si>
    <t>https://m.media-amazon.com/images/M/MV5BNGFlOTlmZTAtMzlmMy00NTNkLWJkNTYtMzgxZjA0MDFmY2FmXkEyXkFqcGc@._V1_Ratio0.6762_AL_.jpg</t>
  </si>
  <si>
    <t>https://www.imdb.com/video/imdb/vi764675609/imdb/embed</t>
  </si>
  <si>
    <t>There's something in this house - Something ancient and dark that remains still, hidden and silent. It can only wait, having been concealed in the shadows for years. In fact, its milieu is darkness.</t>
  </si>
  <si>
    <t>https://m.media-amazon.com/images/M/MV5BODc3ODdlMWMtY2M4OS00YWY1LTg1M2ItZWZiYmQ4YjE5YmJmXkEyXkFqcGc@._V1_Ratio0.7046_AL_.jpg</t>
  </si>
  <si>
    <t>https://www.imdb.com/video/imdb/https://www.imdb.com/video/vi48103705//imdb/embed</t>
  </si>
  <si>
    <t>Monica and Quincy love and play basketball together through many life challenges from childhood to adulthood.</t>
  </si>
  <si>
    <t>https://m.media-amazon.com/images/M/MV5BZmExZDZlZGEtNjBlNy00MjA4LWJjNjYtOWUzOTJmMmM2N2VhXkEyXkFqcGc@._V1_Ratio0.6762_AL_.jpg</t>
  </si>
  <si>
    <t>https://www.imdb.com/video/imdb/vi697762073/imdb/embed</t>
  </si>
  <si>
    <t>A British soldier kidnapped by the IRA soon befriends one of his captors, who then becomes drawn into the soldier's world.</t>
  </si>
  <si>
    <t>https://m.media-amazon.com/images/M/MV5BY2NlZjJlODgtNDQ1ZC00YjcxLTgxMjAtODNmYmQ5MTRhOTNkXkEyXkFqcGc@._V1_Ratio0.6762_AL_.jpg</t>
  </si>
  <si>
    <t>A 10-year-old boy goes on a search for God after his grandfather dies.</t>
  </si>
  <si>
    <t>https://m.media-amazon.com/images/M/MV5BMGJlYTBmMGMtMTM3NS00NDI0LTk4ZDktYTM1NzI3NzQ1Mzg2XkEyXkFqcGc@._V1_Ratio0.6762_AL_.jpg</t>
  </si>
  <si>
    <t>https://www.imdb.com/video/imdb/vi3251674649/imdb/embed</t>
  </si>
  <si>
    <t>In the aftermath of the Persian Gulf War, four soldiers set out to steal gold that was stolen from Kuwait, but they discover people who desperately need their help.</t>
  </si>
  <si>
    <t>https://m.media-amazon.com/images/M/MV5BODdlODNiYWUtNDU4Mi00OWY0LTk2MmMtZWMwNzA4Yzc1NTAyXkEyXkFqcGc@._V1_Ratio0.6762_AL_.jpg</t>
  </si>
  <si>
    <t>https://www.imdb.com/video/imdb/vi586613017/imdb/embed</t>
  </si>
  <si>
    <t>Two sisters find their already strained relationship challenged as a mysterious new planet threatens to collide with Earth.</t>
  </si>
  <si>
    <t>https://m.media-amazon.com/images/M/MV5BMTk4NjM0MjI3MV5BMl5BanBnXkFtZTcwNjcxMDYzNg@@._V1_Ratio0.6762_AL_.jpg</t>
  </si>
  <si>
    <t>https://www.imdb.com/video/imdb/vi2606799897/imdb/embed</t>
  </si>
  <si>
    <t>In an alchemic mix of fact and fantasy, Martin Scorsese looks back at Bob Dylan's 1975 Rolling Thunder Revue tour and a country ripe for reinvention.</t>
  </si>
  <si>
    <t>https://m.media-amazon.com/images/M/MV5BNDI4NWIxMDctYzI3MS00ZTEzLWFlY2UtNzhiMWFjODJkOGE4XkEyXkFqcGc@._V1_Ratio0.6762_AL_.jpg</t>
  </si>
  <si>
    <t>https://www.imdb.com/video/imdb/https://www.imdb.com/video/vi1757985817//imdb/embed</t>
  </si>
  <si>
    <t>A cat burglar is forced to steal Da Vinci works of art for a world domination plot.</t>
  </si>
  <si>
    <t>https://m.media-amazon.com/images/M/MV5BNjFjMDBkYzAtNWU4OS00YTVkLTlhYWQtYTRiZGM1MmEzMGY2XkEyXkFqcGc@._V1_Ratio0.6762_AL_.jpg</t>
  </si>
  <si>
    <t>https://www.imdb.com/video/imdb/https://www.imdb.com/video/vi2224029977//imdb/embed</t>
  </si>
  <si>
    <t>A small-town beauty pageant turns deadly as it becomes clear that someone will go to any lengths to win.</t>
  </si>
  <si>
    <t>https://m.media-amazon.com/images/M/MV5BZGNiMmMwZDMtMTVhNS00ODExLTgxMTgtMmEwYWU1YTNiYzVkXkEyXkFqcGc@._V1_Ratio0.6762_AL_.jpg</t>
  </si>
  <si>
    <t>https://www.imdb.com/video/imdb/vi3172580377/imdb/embed</t>
  </si>
  <si>
    <t>A mentally unstable veteran works as a nighttime taxi driver in New York City, where the perceived decadence and sleaze fuels his urge for violent action.</t>
  </si>
  <si>
    <t>https://m.media-amazon.com/images/M/MV5BZDNhMGYwM2UtMTdlZS00MGQ1LWI2YzAtODY5YWI1MjYyNzRmXkEyXkFqcGc@._V1_Ratio0.6762_AL_.jpg</t>
  </si>
  <si>
    <t>https://www.imdb.com/video/imdb/vi474987289/imdb/embed</t>
  </si>
  <si>
    <t>A race of space vampires arrives in London and infects the populace, beginning an apocalyptic descent into chaos.</t>
  </si>
  <si>
    <t>https://m.media-amazon.com/images/M/MV5BNWNmN2Y4ZTAtNGRkMC00ODk2LTkwZjItNDU3N2VjMmEzMDk4XkEyXkFqcGc@._V1_Ratio0.6762_AL_.jpg</t>
  </si>
  <si>
    <t>https://www.imdb.com/video/imdb/vi3408111897/imdb/embed</t>
  </si>
  <si>
    <t>Each member of the Frake clan has his/her own reason for attending the annual Iowa State Fair.</t>
  </si>
  <si>
    <t>https://m.media-amazon.com/images/M/MV5BYWJmOTQyZDktM2VkMC00NmMyLWJkMzItOTkyNDA1NmExMzIwXkEyXkFqcGc@._V1_Ratio0.6762_AL_.jpg</t>
  </si>
  <si>
    <t>A teen gang in South London defend their block from an alien invasion.</t>
  </si>
  <si>
    <t>https://m.media-amazon.com/images/M/MV5BMjAzNjc1MjgzOF5BMl5BanBnXkFtZTcwMzE3Njk5NQ@@._V1_Ratio0.6762_AL_.jpg</t>
  </si>
  <si>
    <t>https://www.imdb.com/video/imdb/vi3155205401/imdb/embed</t>
  </si>
  <si>
    <t>After the murder of her lover Caesar, Egypt's queen Cleopatra needs a new ally. She seduces his probable successor Mark Antony. This develops into real love and slowly leads to a war with the other possible successor: Octavius.</t>
  </si>
  <si>
    <t>https://m.media-amazon.com/images/M/MV5BYjYwYWY0NTgtNzI0ZC00ZjRlLTgyZDktNTA5ZjNjMTdkMTVkXkEyXkFqcGc@._V1_Ratio0.7260_AL_.jpg</t>
  </si>
  <si>
    <t>https://www.imdb.com/video/imdb/vi2644688409/imdb/embed</t>
  </si>
  <si>
    <t>A group of elite warriors parachute into an unfamiliar jungle and are hunted by members of a merciless alien race.</t>
  </si>
  <si>
    <t>https://m.media-amazon.com/images/M/MV5BODNhMWY0MDQtNjgwZC00YjM3LWEwMDItMWM3MTg4ZjA5ODgwXkEyXkFqcGc@._V1_Ratio0.6762_AL_.jpg</t>
  </si>
  <si>
    <t>https://www.imdb.com/video/imdb/vi2220360729/imdb/embed</t>
  </si>
  <si>
    <t>A couple in the midst of a tumultuous relationship fight to stay together.</t>
  </si>
  <si>
    <t>https://m.media-amazon.com/images/M/MV5BM2I1OTFiOGEtNWI2YS00ZWRjLTg5OWEtYTg4OWVjYzg3MTFlXkEyXkFqcGc@._V1_Ratio0.6762_AL_.jpg</t>
  </si>
  <si>
    <t>https://www.imdb.com/video/imdb/vi4087415065/imdb/embed</t>
  </si>
  <si>
    <t>After being abandoned by his parents at the Grand Canyon, Joe Dirt tells the story of his journey to find his parents.</t>
  </si>
  <si>
    <t>https://m.media-amazon.com/images/M/MV5BMTE5NDgxNzU1MV5BMl5BanBnXkFtZTYwODQ4ODE3._V1_Ratio0.6762_AL_.jpg</t>
  </si>
  <si>
    <t>https://www.imdb.com/video/imdb/https://www.imdb.com/video/vi3383689497//imdb/embed</t>
  </si>
  <si>
    <t>A woman faces many hardships in her life, but ultimately finds extraordinary strength and hope in the unbreakable bonds of sisterhood.</t>
  </si>
  <si>
    <t>https://m.media-amazon.com/images/M/MV5BYzg2ZGEzZjItZWY3Ni00MTFjLTk3ZmEtZTE1OGFmOTkzM2I4XkEyXkFqcGc@._V1_Ratio0.6762_AL_.jpg</t>
  </si>
  <si>
    <t>https://www.imdb.com/video/imdb/https://www.imdb.com/video/vi3003565849//imdb/embed</t>
  </si>
  <si>
    <t>A young single mother and textile worker agrees to help unionize her mill despite the problems and dangers involved.</t>
  </si>
  <si>
    <t>https://m.media-amazon.com/images/M/MV5BMjcxMmFhMDQtYTNmYS00Y2ZlLWE0ZGYtZThlNWZiMGI4YWE4XkEyXkFqcGc@._V1_Ratio0.6762_AL_.jpg</t>
  </si>
  <si>
    <t>https://www.imdb.com/video/imdb/vi798737177/imdb/embed</t>
  </si>
  <si>
    <t>Chris Pontius, Johnny Knoxville, Steve-O, Bam Margera, and the whole crew return to the screen to raise the stakes higher than ever before.</t>
  </si>
  <si>
    <t>https://m.media-amazon.com/images/M/MV5BNzgzNDYyOTcxNl5BMl5BanBnXkFtZTcwODczNzUzMQ@@._V1_Ratio0.6762_AL_.jpg</t>
  </si>
  <si>
    <t>https://www.imdb.com/video/imdb/vi2844918041/imdb/embed</t>
  </si>
  <si>
    <t>A trip into the Mediterranean sea becomes a trip into the discovery of how society's frameworks of the rich and poor are delicate and temporary.</t>
  </si>
  <si>
    <t>https://m.media-amazon.com/images/M/MV5BZGU2YzAwN2MtOTYxYy00YjlkLTk3ZjYtMTI2NTJlMTM5MDg2XkEyXkFqcGc@._V1_Ratio0.6762_AL_.jpg</t>
  </si>
  <si>
    <t>https://www.imdb.com/video/imdb/vi56409625/imdb/embed</t>
  </si>
  <si>
    <t>A meek Hobbit from the Shire and eight companions set out on a journey to destroy the powerful One Ring and save Middle-earth from the Dark Lord Sauron.</t>
  </si>
  <si>
    <t>https://m.media-amazon.com/images/M/MV5BNzIxMDQ2YTctNDY4MC00ZTRhLTk4ODQtMTVlOWY4NTdiYmMwXkEyXkFqcGc@._V1_Ratio0.6762_AL_.jpg</t>
  </si>
  <si>
    <t>https://www.imdb.com/video/imdb/https://www.imdb.com/video/vi684573465//imdb/embed</t>
  </si>
  <si>
    <t>During the Vietnam War, Colonel Hambleton's aircraft is shot down over enemy territory and a frantic rescue operation ensues.</t>
  </si>
  <si>
    <t>https://m.media-amazon.com/images/M/MV5BODliNTk0NDItZTdkNS00ZjRkLTk5MjItYmQxNmYyZTBiNjI0XkEyXkFqcGc@._V1_Ratio0.6762_AL_.jpg</t>
  </si>
  <si>
    <t>https://www.imdb.com/video/imdb/vi3992437529/imdb/embed</t>
  </si>
  <si>
    <t>A toxic, ever-evolving alien life-form from the Dark Gaseous Nebula arrives to consume rampant pollution, and neither Humanity nor Godzilla may be able to stop it.</t>
  </si>
  <si>
    <t>https://m.media-amazon.com/images/M/MV5BMWI5YWYxNjgtYTZmOC00YmFlLWJjMGUtMmNiZDk3NGVjOGY0XkEyXkFqcGc@._V1_Ratio0.7260_AL_.jpg</t>
  </si>
  <si>
    <t>In 1936, archaeologists and adventurers of the U.S. government hired Indiana Jones to find the Ark of the Covenant before the Nazis could obtain its extraordinary powers.</t>
  </si>
  <si>
    <t>https://m.media-amazon.com/images/M/MV5BOGNhMjg2ZjgtYzk4Ni00MTViLTg1MmUtYzM2MDZiYjZlMmU3XkEyXkFqcGc@._V1_Ratio0.6833_AL_.jpg</t>
  </si>
  <si>
    <t>https://www.imdb.com/video/imdb/https://www.imdb.com/video/vi3747396377//imdb/embed</t>
  </si>
  <si>
    <t>A new teacher finds herself falling for one of her students.</t>
  </si>
  <si>
    <t>https://m.media-amazon.com/images/M/MV5BNzk2NzRjZGItYWI2Yi00NDA5LWFhOTItNDU5MzBkYTdhMzk3XkEyXkFqcGc@._V1_Ratio0.6762_AL_.jpg</t>
  </si>
  <si>
    <t>https://www.imdb.com/video/imdb/vi2559361305/imdb/embed</t>
  </si>
  <si>
    <t>A coach with a checkered past and a local drunk train a small-town high school basketball team to become a top contender for the state championship in 1950s Indiana.</t>
  </si>
  <si>
    <t>https://m.media-amazon.com/images/M/MV5BOGFlMjJkNzYtMTMwYS00OWE0LWFkNzYtMGMzODIzOWM0ZDM2XkEyXkFqcGc@._V1_Ratio0.6762_AL_.jpg</t>
  </si>
  <si>
    <t>https://www.imdb.com/video/imdb/https://www.imdb.com/video/vi3827213081//imdb/embed</t>
  </si>
  <si>
    <t>Documentary that chronicles how Francis Ford Coppola's Apocalypse Now (1979) was plagued by extraordinary script, shooting, budget, and casting problems - nearly destroying the life and career of the celebrated director.</t>
  </si>
  <si>
    <t>https://m.media-amazon.com/images/M/MV5BNjMxMWI2NTItYTAzNC00MGRhLTlkOGItZjA0YmFmNzE5MmU0XkEyXkFqcGc@._V1_Ratio0.6833_AL_.jpg</t>
  </si>
  <si>
    <t>https://www.imdb.com/video/imdb/vi386055705/imdb/embed</t>
  </si>
  <si>
    <t>Harry Keach has been widowed for two years and works as a demolition crane operator on a demolition crew.</t>
  </si>
  <si>
    <t>https://m.media-amazon.com/images/M/MV5BNGIyMDkxM2MtMzU2Yy00NzdlLTliYTItMzQzNjNkMDU4ZTM0XkEyXkFqcGc@._V1_Ratio0.6762_AL_.jpg</t>
  </si>
  <si>
    <t>https://www.imdb.com/video/imdb/vi1763296025/imdb/embed</t>
  </si>
  <si>
    <t>On a journey that spans the formative years of their lives, two sisters navigate their loving but volatile father during their yearly summer visits to his home in Las Cruces, New Mexico.</t>
  </si>
  <si>
    <t>https://m.media-amazon.com/images/M/MV5BMzEzNGFjMzgtZWM2NC00MjY0LWI1MWItMTQ0ZWY5ZjUwZjE5XkEyXkFqcGc@._V1_Ratio0.6762_AL_.jpg</t>
  </si>
  <si>
    <t>https://www.imdb.com/video/imdb/https://www.imdb.com/video/vi58377753//imdb/embed</t>
  </si>
  <si>
    <t>A dramatization of the Black Sox scandal when the underpaid Chicago White Sox accepted bribes to deliberately lose the 1919 World Series.</t>
  </si>
  <si>
    <t>https://m.media-amazon.com/images/M/MV5BMTUxMTIzNTY4N15BMl5BanBnXkFtZTcwMDQ4NjYzNA@@._V1_Ratio0.6762_AL_.jpg</t>
  </si>
  <si>
    <t>https://www.imdb.com/video/imdb/vi290243353/imdb/embed</t>
  </si>
  <si>
    <t>After rescuing Han Solo from Jabba the Hutt, the Rebel Alliance attempts to destroy the second Death Star while Luke struggles to help Darth Vader back from the dark side.</t>
  </si>
  <si>
    <t>https://m.media-amazon.com/images/M/MV5BNWEwOTI0MmUtMGNmNy00ODViLTlkZDQtZTg1YmQ3MDgyNTUzXkEyXkFqcGc@._V1_Ratio0.6762_AL_.jpg</t>
  </si>
  <si>
    <t>https://www.imdb.com/video/imdb/vi1702936345/imdb/embed</t>
  </si>
  <si>
    <t>The daughter of a convicted German spy is asked by American agents to gather information on a ring of German scientists in South America. How far will she have to go to ingratiate herself with them?</t>
  </si>
  <si>
    <t>https://m.media-amazon.com/images/M/MV5BOGU5ZjdmNzUtMGY0Ny00NjMyLWJiMDEtMmMzYmMyOTNjNzlmXkEyXkFqcGc@._V1_Ratio0.6762_AL_.jpg</t>
  </si>
  <si>
    <t>https://www.imdb.com/video/imdb/vi1851243545/imdb/embed</t>
  </si>
  <si>
    <t>A college student must relive the day of her murder over and over again, in a loop that will end only when she discovers her killer's identity.</t>
  </si>
  <si>
    <t>https://m.media-amazon.com/images/M/MV5BMTAxNGQwMjEtNjdjNy00NmQwLTkwYTEtNGIwZWJjZjU5M2FmXkEyXkFqcGc@._V1_Ratio0.6762_AL_.jpg</t>
  </si>
  <si>
    <t>https://www.imdb.com/video/imdb/https://www.imdb.com/video/vi592492825//imdb/embed</t>
  </si>
  <si>
    <t>At an opulent gourmet restaurant, a woman carries on an affair with deadly consequences.</t>
  </si>
  <si>
    <t>https://m.media-amazon.com/images/M/MV5BOWNhOTI1MGYtNWFjMS00NDQyLTlkYzItZGJkYmZjODdkMDE4XkEyXkFqcGc@._V1_Ratio0.6762_AL_.jpg</t>
  </si>
  <si>
    <t>https://www.imdb.com/video/imdb/vi2706161177/imdb/embed</t>
  </si>
  <si>
    <t>After a Black Friday riot ends in tragedy, a mysterious Thanksgiving-inspired killer terrorizes Plymouth, Massachusetts, the birthplace of the infamous holiday.</t>
  </si>
  <si>
    <t>https://m.media-amazon.com/images/M/MV5BYzhiZTkyM2UtNjU2MC00MjcxLWJhZGYtODQ0MDViN2UxMzAwXkEyXkFqcGc@._V1_Ratio0.6762_AL_.jpg</t>
  </si>
  <si>
    <t>https://www.imdb.com/video/imdb/https://www.imdb.com/video/vi1860486937//imdb/embed</t>
  </si>
  <si>
    <t>Two employees at a gift shop can barely stand each other, without realizing that they are falling in love through the post as each other's anonymous pen pal.</t>
  </si>
  <si>
    <t>https://m.media-amazon.com/images/M/MV5BMGU3Y2RmMTAtY2EzNC00MjUzLWIyMDUtZWJmYTE2MTU5ZDY5XkEyXkFqcGc@._V1_Ratio0.6762_AL_.jpg</t>
  </si>
  <si>
    <t>https://www.imdb.com/video/imdb/vi3880622361/imdb/embed</t>
  </si>
  <si>
    <t>A local Pennsylvania band scores a one-hit wonder in 1964 and rides the star-making machinery as long as they can, with lots of help from their manager.</t>
  </si>
  <si>
    <t>https://m.media-amazon.com/images/M/MV5BYTk4MmU0NTMtYzFiYi00NWRiLTkzYWEtNWM2Mzk5YTMwNThjXkEyXkFqcGc@._V1_Ratio0.6762_AL_.jpg</t>
  </si>
  <si>
    <t>https://www.imdb.com/video/imdb/vi881721625/imdb/embed</t>
  </si>
  <si>
    <t>A wandering gunfighter plays two rival families against each other in a town torn apart by greed, pride, and revenge.</t>
  </si>
  <si>
    <t>https://m.media-amazon.com/images/M/MV5BM2ZkYWU1MGQtMzM3MC00ODQ5LWE1ZGQtMDM5YjczZDZhMjg5XkEyXkFqcGc@._V1_Ratio0.6762_AL_.jpg</t>
  </si>
  <si>
    <t>https://www.imdb.com/video/imdb/vi1478474777/imdb/embed</t>
  </si>
  <si>
    <t>During an adventure in the criminal underworld, Han Solo meets his future co-pilot Chewbacca and Lando Calrissian years before joining the Rebel Alliance.</t>
  </si>
  <si>
    <t>https://m.media-amazon.com/images/M/MV5BOTM2NTI3NTc3Nl5BMl5BanBnXkFtZTgwNzM1OTQyNTM@._V1_Ratio0.6762_AL_.jpg</t>
  </si>
  <si>
    <t>https://www.imdb.com/video/imdb/vi1229043737/imdb/embed</t>
  </si>
  <si>
    <t>As the clumsiest, most clueless cadet to enter the Military Academy, Kelly seems to be fighting an uphill battle against commanding officer Captain Stone who is determined to break her spirit.</t>
  </si>
  <si>
    <t>https://m.media-amazon.com/images/M/MV5BMTg2OTRiMGQtY2FmZC00MDMzLWFjMGUtNzczOWQ1OWM1ZTEzXkEyXkFqcGc@._V1_Ratio0.7687_AL_.jpg</t>
  </si>
  <si>
    <t>At seventeen Josie Alibrandi is about to enter her final year as a scholarship student at an exclusive Catholic College. It's the year her life is turned upside down and changed forever.</t>
  </si>
  <si>
    <t>https://m.media-amazon.com/images/M/MV5BYzdjMTE2NjktYmE3MS00ZDRiLWJmYzgtYjMzMjk5MTQ4NzI1XkEyXkFqcGc@._V1_Ratio0.6762_AL_.jpg</t>
  </si>
  <si>
    <t>Police search for a supposed to be dead killer who forces his victims to play sadistic games of life and death.</t>
  </si>
  <si>
    <t>https://m.media-amazon.com/images/M/MV5BZDk1ZTk1ZGYtNmViOS00NDExLTg0NTktMGZjYzg2ZDJlNmViXkEyXkFqcGc@._V1_Ratio0.6762_AL_.jpg</t>
  </si>
  <si>
    <t>https://www.imdb.com/video/imdb/vi1582938393/imdb/embed</t>
  </si>
  <si>
    <t>As a deadly battle rages over Jigsaw's brutal legacy, a group of Jigsaw survivors gathers to seek the support of self-help guru and fellow survivor Bobby Dagen, a man whose own dark secrets unleash a new wave of terror.</t>
  </si>
  <si>
    <t>https://m.media-amazon.com/images/M/MV5BMjI0NTEwNTgwNF5BMl5BanBnXkFtZTcwMDM5MTU5Mw@@._V1_Ratio0.6762_AL_.jpg</t>
  </si>
  <si>
    <t>https://www.imdb.com/video/imdb/vi965151001/imdb/embed</t>
  </si>
  <si>
    <t>The story of singer Tina Turner's rise to stardom and how she gained the courage to break free from her abusive husband, Ike Turner.</t>
  </si>
  <si>
    <t>https://m.media-amazon.com/images/M/MV5BYjAwZDAwNzAtZTBjYy00YjZhLWFhNWItYjFiYzg2YzcxOWY5XkEyXkFqcGc@._V1_Ratio0.6762_AL_.jpg</t>
  </si>
  <si>
    <t>https://www.imdb.com/video/imdb/https://www.imdb.com/video/vi486342937//imdb/embed</t>
  </si>
  <si>
    <t>A private detective's protected female witness is murdered, prompting him and the victim's boyfriend to investigate the crime that leads to a corrupt politician and a crooked football team owner.</t>
  </si>
  <si>
    <t>https://m.media-amazon.com/images/M/MV5BNTI4MDcyZTktNTVhMC00NmQ3LWJiN2UtMzZkNDgwMzRkMzIwXkEyXkFqcGc@._V1_Ratio0.6762_AL_.jpg</t>
  </si>
  <si>
    <t>https://www.imdb.com/video/imdb/https://www.imdb.com/video/vi2475622681//imdb/embed</t>
  </si>
  <si>
    <t>Follows the lives and tragedies of rising and fading country music stars in Nashville, Tennessee.</t>
  </si>
  <si>
    <t>https://m.media-amazon.com/images/M/MV5BMTEzNDE2Mjg0MTdeQTJeQWpwZ15BbWU4MDUxNTczNzAy._V1_Ratio0.6762_AL_.jpg</t>
  </si>
  <si>
    <t>https://www.imdb.com/video/imdb/vi1753987353/imdb/embed</t>
  </si>
  <si>
    <t>Admiral Kirk and his bridge crew risk their careers stealing the decommissioned U.S.S. Enterprise to return to the restricted Genesis Planet to recover Spock's body.</t>
  </si>
  <si>
    <t>https://m.media-amazon.com/images/M/MV5BYzNkOTZjMTMtOWYzZS00Yjg2LTgyMzQtMmNjODdkYzM0ZjhmXkEyXkFqcGc@._V1_Ratio0.6762_AL_.jpg</t>
  </si>
  <si>
    <t>https://www.imdb.com/video/imdb/vi4050828825/imdb/embed</t>
  </si>
  <si>
    <t>A small-town sheriff in the American West enlists the help of a disabled man, a drunk, and a young gunfighter in his efforts to hold in jail the brother of the local bad guy.</t>
  </si>
  <si>
    <t>https://m.media-amazon.com/images/M/MV5BYmRiNWY3ZDQtZTJkNi00NjlkLWI3NTQtZDEzZTE0YmNhYTk2XkEyXkFqcGc@._V1_Ratio0.6762_AL_.jpg</t>
  </si>
  <si>
    <t>https://www.imdb.com/video/imdb/vi762249241/imdb/embed</t>
  </si>
  <si>
    <t>A screenwriter develops a dangerous relationship with a faded film star determined to make a triumphant return.</t>
  </si>
  <si>
    <t>https://m.media-amazon.com/images/M/MV5BMTU0NTkyNzYwMF5BMl5BanBnXkFtZTgwMDU0NDk5MTI@._V1_Ratio0.6762_AL_.jpg</t>
  </si>
  <si>
    <t>https://www.imdb.com/video/imdb/vi2388460569/imdb/embed</t>
  </si>
  <si>
    <t>A newly minted lawyer who's just passed the bar exam takes on a fraudulent insurance company in a multi-million dollar lawsuit.</t>
  </si>
  <si>
    <t>https://m.media-amazon.com/images/M/MV5BNDY3ZjBjNjAtMjJiMS00MGI5LTk3ZDItNDcxYjI4Y2MyN2RhXkEyXkFqcGc@._V1_Ratio0.6762_AL_.jpg</t>
  </si>
  <si>
    <t>https://www.imdb.com/video/imdb/vi2624631833/imdb/embed</t>
  </si>
  <si>
    <t>An abandoned dog teams up with other strays to get revenge on his former owner.</t>
  </si>
  <si>
    <t>https://m.media-amazon.com/images/M/MV5BMDZjN2E2MDYtZWY4ZS00NGMxLWE3MjktYTQ3MzY2ZmNlMTY5XkEyXkFqcGc@._V1_Ratio0.6762_AL_.jpg</t>
  </si>
  <si>
    <t>https://www.imdb.com/video/imdb/https://www.imdb.com/video/vi60606233//imdb/embed</t>
  </si>
  <si>
    <t>An alien child is evacuated from his dying world and sent to Earth to live among humans. His peace is threatened when other survivors of his home planet invade Earth.</t>
  </si>
  <si>
    <t>https://m.media-amazon.com/images/M/MV5BMTk5ODk1NDkxMF5BMl5BanBnXkFtZTcwNTA5OTY0OQ@@._V1_Ratio0.6762_AL_.jpg</t>
  </si>
  <si>
    <t>https://www.imdb.com/video/imdb/vi705668633/imdb/embed</t>
  </si>
  <si>
    <t>CachÃ©</t>
  </si>
  <si>
    <t>A married couple is terrorized by a series of surveillance videotapes left on their front porch.</t>
  </si>
  <si>
    <t>https://m.media-amazon.com/images/M/MV5BYmRiMDFkZmMtYmVkMC00MDFhLTg5YTUtNTk3M2IxNGMwZGRmXkEyXkFqcGc@._V1_Ratio0.6904_AL_.jpg</t>
  </si>
  <si>
    <t>A fashion model celebrity couple join an eventful cruise for the super-rich.</t>
  </si>
  <si>
    <t>https://m.media-amazon.com/images/M/MV5BYTViNzUyNDUtZTg3Yy00OTY4LWEyMTYtMmUzYjE3ZmZjYzUwXkEyXkFqcGc@._V1_Ratio0.6762_AL_.jpg</t>
  </si>
  <si>
    <t>https://www.imdb.com/video/imdb/vi470467097/imdb/embed</t>
  </si>
  <si>
    <t>A violent police detective investigates a brutal murder that might involve a manipulative and seductive novelist.</t>
  </si>
  <si>
    <t>https://m.media-amazon.com/images/M/MV5BZWYwYmQzYTctMjg5Ni00NWZkLWI5NzItZGFjMDM2NDkyNGZlXkEyXkFqcGc@._V1_Ratio0.6762_AL_.jpg</t>
  </si>
  <si>
    <t>https://www.imdb.com/video/imdb/vi129564953/imdb/embed</t>
  </si>
  <si>
    <t>The life of the Armenian poet Sayat-Nova, from childhood to death: his spiritual journey, artistic endeavors, and inner conflicts within the cultural and historical context of Armenia. Hailed as revolutionary by Mikhail Vartanov.</t>
  </si>
  <si>
    <t>https://m.media-amazon.com/images/M/MV5BMTIwZWRlYzItYzFkYS00NmUzLTg2NDctZWExZjIwNDkzZTA0XkEyXkFqcGc@._V1_Ratio0.8043_AL_.jpg</t>
  </si>
  <si>
    <t>https://www.imdb.com/video/imdb/https://www.imdb.com/video/vi469680921//imdb/embed</t>
  </si>
  <si>
    <t>A young man searches for home in the changing city that seems to have left him behind.</t>
  </si>
  <si>
    <t>https://m.media-amazon.com/images/M/MV5BYTUyNTdhNmUtYzU5Zi00ZTI0LTg3NzQtNjM5ZmFkZWNiOTYwXkEyXkFqcGc@._V1_Ratio0.6762_AL_.jpg</t>
  </si>
  <si>
    <t>https://www.imdb.com/video/imdb/vi1660337433/imdb/embed</t>
  </si>
  <si>
    <t>Auschwitz commandant Rudolf HÃ¶ss and his wife Hedwig strive to build a dream life for their family in a house and garden beside the camp.</t>
  </si>
  <si>
    <t>https://m.media-amazon.com/images/M/MV5BNjk4MTQ3MGEtZmI4OS00N2NhLWI5ZjgtYWE5ZWVkZGExYTQ1XkEyXkFqcGc@._V1_Ratio0.6762_AL_.jpg</t>
  </si>
  <si>
    <t>https://www.imdb.com/video/imdb/https://www.imdb.com/video/vi455067417//imdb/embed</t>
  </si>
  <si>
    <t>The Beatles charter a special bus for a surreal mystery tour.</t>
  </si>
  <si>
    <t>https://m.media-amazon.com/images/M/MV5BMDExMDI0MjYtNDI2My00MGIzLWEzMzQtZGVmZjIwMmFhOGNiXkEyXkFqcGc@._V1_Ratio0.6762_AL_.jpg</t>
  </si>
  <si>
    <t>https://www.imdb.com/video/imdb/vi903717913/imdb/embed</t>
  </si>
  <si>
    <t>Despite Jigsaw's death, and in order to save the lives of two of his colleagues, Lieutenant Rigg is forced to take part in a new game, which promises to test him to the limit.</t>
  </si>
  <si>
    <t>https://m.media-amazon.com/images/M/MV5BNjc0NjUyNzg3MF5BMl5BanBnXkFtZTYwODMxOTM3._V1_Ratio0.6762_AL_.jpg</t>
  </si>
  <si>
    <t>https://www.imdb.com/video/imdb/vi3031499033/imdb/embed</t>
  </si>
  <si>
    <t>Paul must confront his white boy realness after arriving in New York and getting involved with explosively divisive groups: the queer ballroom scene and some straight debt collectors, while falling in love with a trans woman.</t>
  </si>
  <si>
    <t>https://m.media-amazon.com/images/M/MV5BM2QxODdiNWItMjQyZi00M2RjLWI0N2MtZmU2MzE2YmU2ZjU5XkEyXkFqcGc@._V1_Ratio0.6975_AL_.jpg</t>
  </si>
  <si>
    <t>https://www.imdb.com/video/imdb/vi4125868057/imdb/embed</t>
  </si>
  <si>
    <t>Divorced single mom Mildred Pierce decides to open a restaurant business, which tears at the already-strained relationship with her ambitious elder daughter, Veda.</t>
  </si>
  <si>
    <t>https://m.media-amazon.com/images/M/MV5BMTYxMTI3MDA2NV5BMl5BanBnXkFtZTcwMjkwODU2NA@@._V1_Ratio0.6762_AL_.jpg</t>
  </si>
  <si>
    <t>https://www.imdb.com/video/imdb/vi880910617/imdb/embed</t>
  </si>
  <si>
    <t>An autistic girl with powerful martial art skills looks to settle her ailing mother's debts by seeking out the ruthless gangs that owe her family money.</t>
  </si>
  <si>
    <t>https://m.media-amazon.com/images/M/MV5BNzkwOTlkYjQtMWJhOC00OGIxLTg5MDAtYjc5MjM3ZDQyYTkwXkEyXkFqcGc@._V1_Ratio0.6762_AL_.jpg</t>
  </si>
  <si>
    <t>https://www.imdb.com/video/imdb/vi1110508313/imdb/embed</t>
  </si>
  <si>
    <t>Heartbroken Christmas tree salesman moves to NYC, takes night job. Struggling emotionally until saving woman and interacting with eccentric customers turn his life around, saving him from self-destruction.</t>
  </si>
  <si>
    <t>https://m.media-amazon.com/images/M/MV5BNmE3MGNhY2UtMWFkMi00NWY0LTk5OWYtMDhmOTNhOGVkYzc4XkEyXkFqcGc@._V1_Ratio0.6762_AL_.jpg</t>
  </si>
  <si>
    <t>https://www.imdb.com/video/imdb/vi3538596377/imdb/embed</t>
  </si>
  <si>
    <t>Friends since childhood, a magazine editor and a hip-hop record executive stumble into romantic territory.</t>
  </si>
  <si>
    <t>https://m.media-amazon.com/images/M/MV5BNDU4ODk1NzM0Ml5BMl5BanBnXkFtZTYwOTcxMDg5._V1_Ratio0.6833_AL_.jpg</t>
  </si>
  <si>
    <t>https://www.imdb.com/video/imdb/vi1371275545/imdb/embed</t>
  </si>
  <si>
    <t>In 1910s London, snobbish phonetics professor Henry Higgins agrees to a wager that he can make a crude flower girl, Eliza Doolittle, presentable in high society.</t>
  </si>
  <si>
    <t>https://m.media-amazon.com/images/M/MV5BNmMxZmFjZmQtMDRiOC00MDQxLTlhNDktZTkxMmRiYWM1ZDUzXkEyXkFqcGc@._V1_Ratio0.7331_AL_.jpg</t>
  </si>
  <si>
    <t>https://www.imdb.com/video/imdb/vi24561433/imdb/embed</t>
  </si>
  <si>
    <t>During the Civil War a group of Union soldiers, a Confederate and a civilian escape the stockade using a hot-air balloon and end up on a strange Pacific island.</t>
  </si>
  <si>
    <t>https://m.media-amazon.com/images/M/MV5BYWNkYWQ2N2ItMGJlYi00NjZmLTlhMjAtNGY0ZmVjYTEzZGEzXkEyXkFqcGc@._V1_Ratio0.6762_AL_.jpg</t>
  </si>
  <si>
    <t>https://www.imdb.com/video/imdb/vi1760166937/imdb/embed</t>
  </si>
  <si>
    <t>A group of seven former college friends gather for a weekend reunion at a South Carolina vacation home after the funeral of another of their college friends.</t>
  </si>
  <si>
    <t>https://m.media-amazon.com/images/M/MV5BOTg3YWQ1MWItMTcxYy00NTczLWJiMDktYjkxMWExNDY3ZjI4XkEyXkFqcGc@._V1_Ratio0.6762_AL_.jpg</t>
  </si>
  <si>
    <t>https://www.imdb.com/video/imdb/vi2083110425/imdb/embed</t>
  </si>
  <si>
    <t>Thirty years after her accidental death at her 1957 senior prom, the tortured spirit of prom queen Mary Lou Maloney returns to seek revenge.</t>
  </si>
  <si>
    <t>https://m.media-amazon.com/images/M/MV5BMWQxZjMwODMtYzRlOS00YjAyLWI2ZjYtZmZiNzE5NTEwOWFlXkEyXkFqcGc@._V1_Ratio0.6762_AL_.jpg</t>
  </si>
  <si>
    <t>https://www.imdb.com/video/imdb/vi1893908761/imdb/embed</t>
  </si>
  <si>
    <t>An affluent New York City couple finds their lives touched, intruded upon, and compelled by a mysterious young black man who is never quite who he says he is.</t>
  </si>
  <si>
    <t>https://m.media-amazon.com/images/M/MV5BMTQ5ODk1NTI4NV5BMl5BanBnXkFtZTcwNDYzMjI3NA@@._V1_Ratio0.6762_AL_.jpg</t>
  </si>
  <si>
    <t>https://www.imdb.com/video/imdb/vi3416524057/imdb/embed</t>
  </si>
  <si>
    <t>An American computer whiz who works at a New York bank is suddenly thrust into the world of international espionage after she inadvertently receives a coded message from a British spy.</t>
  </si>
  <si>
    <t>https://m.media-amazon.com/images/M/MV5BMTJmZjRmMjAtNTk3MC00ZDNjLWE3ZWItZDUyNjZjOTI3YWUzXkEyXkFqcGc@._V1_Ratio0.6762_AL_.jpg</t>
  </si>
  <si>
    <t>https://www.imdb.com/video/imdb/https://www.imdb.com/video/vi3134636313//imdb/embed</t>
  </si>
  <si>
    <t>A religious sect led by Gustav Weil hunts all women suspected of witchcraft, killing a number of innocent victims. Young Frieda, Gustav's niece, will involve herself in a devilish cult, and become an instrument of Justice in the region.</t>
  </si>
  <si>
    <t>https://m.media-amazon.com/images/M/MV5BY2YxNTcxZGQtZGU3Yy00NmM4LWEwOTUtMzY1YzA3N2IwOWIyXkEyXkFqcGc@._V1_Ratio0.6762_AL_.jpg</t>
  </si>
  <si>
    <t>https://www.imdb.com/video/imdb/vi193184537/imdb/embed</t>
  </si>
  <si>
    <t>While protecting an Amish boy - who is the sole witness to a brutal murder - and his mother, a detective is forced to seek refuge within their community when his own life is threatened.</t>
  </si>
  <si>
    <t>https://m.media-amazon.com/images/M/MV5BNDcyNjU5MWMtNDZiYy00Yjc4LWE4YjItMTA5ODBlOGU1NzRhXkEyXkFqcGc@._V1_Ratio0.6762_AL_.jpg</t>
  </si>
  <si>
    <t>https://www.imdb.com/video/imdb/vi3546069785/imdb/embed</t>
  </si>
  <si>
    <t>A married couple, Simon and Robyn, run into Gordo, an old classmate. Things take a turn when Gordo begins to drop in unannounced at their house and inundates them with mysterious gifts.</t>
  </si>
  <si>
    <t>https://m.media-amazon.com/images/M/MV5BOTNlZmJiNGUtZGEwNC00MzE1LTkzNTItNGQ0NGRkYjhiYTNmXkEyXkFqcGc@._V1_Ratio0.6762_AL_.jpg</t>
  </si>
  <si>
    <t>https://www.imdb.com/video/imdb/vi4154897177/imdb/embed</t>
  </si>
  <si>
    <t>A musical based on the New York City newsboy strike of 1899. When young newspaper sellers are exploited beyond reason by their bosses they set out to enact change and are met by the ruthlessness of big business.</t>
  </si>
  <si>
    <t>https://m.media-amazon.com/images/M/MV5BYzBjMjgzZTAtNmNkMy00NTM2LWExNTktYTQ5ZGVhMDhhZGVkXkEyXkFqcGc@._V1_Ratio0.6762_AL_.jpg</t>
  </si>
  <si>
    <t>https://www.imdb.com/video/imdb/vi1476509209/imdb/embed</t>
  </si>
  <si>
    <t>The story of Henry Hill and his life in the mafia, covering his relationship with his wife Karen and his mob partners Jimmy Conway and Tommy DeVito.</t>
  </si>
  <si>
    <t>https://m.media-amazon.com/images/M/MV5BN2E5NzI2ZGMtY2VjNi00YTRjLWI1MDUtZGY5OWU1MWJjZjRjXkEyXkFqcGc@._V1_Ratio0.6762_AL_.jpg</t>
  </si>
  <si>
    <t>https://www.imdb.com/video/imdb/vi2673654553/imdb/embed</t>
  </si>
  <si>
    <t>A nurse, a policeman, a young married couple, a salesman and other survivors of a worldwide plague that is producing aggressive, flesh-eating zombies, take refuge in a mega Midwestern shopping mall.</t>
  </si>
  <si>
    <t>https://m.media-amazon.com/images/M/MV5BM2ZiYjNlMWYtNTc2My00ZTM4LWJhMjQtM2FlOWM0ZmE0Yjg1XkEyXkFqcGc@._V1_Ratio0.6762_AL_.jpg</t>
  </si>
  <si>
    <t>https://www.imdb.com/video/imdb/vi1692647449/imdb/embed</t>
  </si>
  <si>
    <t>Two grifters team up to pull off the ultimate con.</t>
  </si>
  <si>
    <t>https://m.media-amazon.com/images/M/MV5BZGI4OTk4MDMtYmQ1Ni00YTUzLTkyYTktZGUwMjMyN2M4NjQ5XkEyXkFqcGc@._V1_Ratio0.6762_AL_.jpg</t>
  </si>
  <si>
    <t>https://www.imdb.com/video/imdb/https://www.imdb.com/video/vi2717122841//imdb/embed</t>
  </si>
  <si>
    <t>1930s Hollywood is re-evaluated through the eyes of scathing social critic and alcoholic screenwriter Herman J. Mankiewicz as he races to finish the screenplay of Citizen Kane (1941).</t>
  </si>
  <si>
    <t>https://m.media-amazon.com/images/M/MV5BOTA0NTI1ODYtZDVkMy00ZDU5LThiODgtYjEzYmNlZmUyYTg0XkEyXkFqcGc@._V1_Ratio0.6762_AL_.jpg</t>
  </si>
  <si>
    <t>https://www.imdb.com/video/imdb/https://www.imdb.com/video/vi421380377//imdb/embed</t>
  </si>
  <si>
    <t>The sole survivor of an interplanetary rescue mission searches for the only survivor of the previous expedition. He discovers a planet ruled by apes and an underground city run by telepathic humans.</t>
  </si>
  <si>
    <t>https://m.media-amazon.com/images/M/MV5BNzY5ODkwMGUtYTNkZi00NDJmLWJhZjktNzE0NmM0ZDcyMTM0XkEyXkFqcGc@._V1_Ratio0.6762_AL_.jpg</t>
  </si>
  <si>
    <t>https://www.imdb.com/video/imdb/vi4223205657/imdb/embed</t>
  </si>
  <si>
    <t>An unceasingly kind Italian peasant and his family are blatantly exploited by a tobacco baroness.</t>
  </si>
  <si>
    <t>https://m.media-amazon.com/images/M/MV5BZGRhNWJjNDUtNTJmYi00NDY3LTgyMGEtMjMyOGE5MDE5ZDMyXkEyXkFqcGc@._V1_Ratio0.7046_AL_.jpg</t>
  </si>
  <si>
    <t>https://www.imdb.com/video/imdb/vi3451435801/imdb/embed</t>
  </si>
  <si>
    <t>A cowboy named Tuck Kirby seeks fame and fortune by capturing an Allosaurus living in a Mexican valley and putting it in a wild west show. His star attraction, called the Gwangi, turns out to have an aversion to being shown in public.</t>
  </si>
  <si>
    <t>https://m.media-amazon.com/images/M/MV5BOTA1Y2U2Y2YtZDNjOS00MTcwLThmYjItNTEyYmNjYzlmOTVkXkEyXkFqcGc@._V1_Ratio0.6762_AL_.jpg</t>
  </si>
  <si>
    <t>https://www.imdb.com/video/imdb/vi1137771545/imdb/embed</t>
  </si>
  <si>
    <t>James Bond uncovers a nuclear plot while protecting an oil heiress from her former kidnapper, an international terrorist who can't feel pain.</t>
  </si>
  <si>
    <t>https://m.media-amazon.com/images/M/MV5BMDlmNTA0YmMtODJmMi00NTZhLTk4MzUtY2FiYjNhMmY4OTI1XkEyXkFqcGc@._V1_Ratio0.6762_AL_.jpg</t>
  </si>
  <si>
    <t>https://www.imdb.com/video/imdb/vi2709954841/imdb/embed</t>
  </si>
  <si>
    <t>In Italy, a woman becomes involved in a series of unauthorized exorcisms during her mission to discover what happened to her mother, who allegedly murdered three people during her own exorcism.</t>
  </si>
  <si>
    <t>https://m.media-amazon.com/images/M/MV5BMTYwOTg1MTk0NF5BMl5BanBnXkFtZTcwMTA5NTI5Ng@@._V1_Ratio0.6762_AL_.jpg</t>
  </si>
  <si>
    <t>https://www.imdb.com/video/imdb/https://www.imdb.com/video/vi1191026201//imdb/embed</t>
  </si>
  <si>
    <t>A week in the life of a young singer as he navigates the Greenwich Village folk scene of 1961.</t>
  </si>
  <si>
    <t>https://m.media-amazon.com/images/M/MV5BMjAxNjcyNDQxM15BMl5BanBnXkFtZTgwNzU2NDA0MDE@._V1_Ratio0.6762_AL_.jpg</t>
  </si>
  <si>
    <t>https://www.imdb.com/video/imdb/vi1645979673/imdb/embed</t>
  </si>
  <si>
    <t>Bertrand Morane, a 40-year-old engineer, dies. At his funeral, his past lovers gather, revealing his life and affairs as he narrates while writing his autobiography.</t>
  </si>
  <si>
    <t>https://m.media-amazon.com/images/M/MV5BODU2NjE1YWItZmYzYy00MDBhLWFmYTQtYmU2Y2U0MjA2ODUzXkEyXkFqcGc@._V1_Ratio0.6762_AL_.jpg</t>
  </si>
  <si>
    <t>Earl Bassett, now a washed-up ex-celebrity, is hired by a Mexican oil company to eradicate a Graboid epidemic that's killing more people each day. However, the humans aren't the only one with a new battle plan.</t>
  </si>
  <si>
    <t>https://m.media-amazon.com/images/M/MV5BN2QxZTI3OWEtZjY2Yy00MzUzLTlmN2EtOWUxNjcyZjQ5NWFiXkEyXkFqcGc@._V1_Ratio0.6833_AL_.jpg</t>
  </si>
  <si>
    <t>https://www.imdb.com/video/imdb/https://www.imdb.com/video/vi3061057305//imdb/embed</t>
  </si>
  <si>
    <t>An outrageous, affectionate look at coming of age in Eisenhower-era Brooklyn.</t>
  </si>
  <si>
    <t>https://m.media-amazon.com/images/M/MV5BYTdkMTgzZDUtMThmZS00MWY1LWFhYmEtNTM0ZmJmZWJmMjE3XkEyXkFqcGc@._V1_Ratio0.6762_AL_.jpg</t>
  </si>
  <si>
    <t>https://www.imdb.com/video/imdb/https://www.imdb.com/video/vi2904015641//imdb/embed</t>
  </si>
  <si>
    <t>A drag queen takes in a drug addict and her daughter and helps raise the daughter.</t>
  </si>
  <si>
    <t>https://m.media-amazon.com/images/M/MV5BMTMzMjM3NzE2OF5BMl5BanBnXkFtZTcwNTQ4MzYxMQ@@._V1_Ratio0.7046_AL_.jpg</t>
  </si>
  <si>
    <t>A C.I.A. operative on the edge of retirement discovers a family secret and is called back into the field for one last job.</t>
  </si>
  <si>
    <t>https://m.media-amazon.com/images/M/MV5BYTUyYzNjOWQtZGQ0Yi00OGQ0LTg4N2MtNzdlN2VlZGUwNTJmXkEyXkFqcGc@._V1_Ratio0.6762_AL_.jpg</t>
  </si>
  <si>
    <t>https://www.imdb.com/video/imdb/https://www.imdb.com/video/vi1165214745//imdb/embed</t>
  </si>
  <si>
    <t>T'Challa, heir to the hidden but advanced kingdom of Wakanda, must step forward to lead his people into a new future and must confront a challenger from his country's past.</t>
  </si>
  <si>
    <t>https://m.media-amazon.com/images/M/MV5BMTg1MTY2MjYzNV5BMl5BanBnXkFtZTgwMTc4NTMwNDI@._V1_Ratio0.6762_AL_.jpg</t>
  </si>
  <si>
    <t>https://www.imdb.com/video/imdb/vi2320939289/imdb/embed</t>
  </si>
  <si>
    <t>Ten teenagers party at an abandoned funeral parlor on Halloween night. When an evil force awakens, demonic spirits keep them from leaving and turn their gathering into a living Hell.</t>
  </si>
  <si>
    <t>https://m.media-amazon.com/images/M/MV5BMjZkZGI5NDEtYWMxNS00MTIyLTkzM2MtZjcwNWU0NGFmZGM4XkEyXkFqcGc@._V1_Ratio0.6762_AL_.jpg</t>
  </si>
  <si>
    <t>Centers on a Southern California family, whose excessive lifestyle is fueled by their criminal activities.</t>
  </si>
  <si>
    <t>https://m.media-amazon.com/images/M/MV5BNjFjOGU5NTUtZTYwNy00NDhmLTk2NjgtOTc2MTUwMTgzNTY3XkEyXkFqcGc@._V1_Ratio0.6762_AL_.jpg</t>
  </si>
  <si>
    <t>https://www.imdb.com/video/imdb/vi3756245529/imdb/embed</t>
  </si>
  <si>
    <t>The story of a baseball scout who discovers a talented but troubled baseball player.</t>
  </si>
  <si>
    <t>https://m.media-amazon.com/images/M/MV5BMzFhZWE5NjgtNDNkNy00MGVhLWI2NjQtZThjZTk4ODg0Y2JiXkEyXkFqcGc@._V1_Ratio0.6762_AL_.jpg</t>
  </si>
  <si>
    <t>A biographical portrait of a pre-fame Jane Austen and her romance with a young Irishman.</t>
  </si>
  <si>
    <t>https://m.media-amazon.com/images/M/MV5BMTIzMjQyMDMxM15BMl5BanBnXkFtZTcwMjAwOTM1MQ@@._V1_Ratio0.6762_AL_.jpg</t>
  </si>
  <si>
    <t>https://www.imdb.com/video/imdb/vi2495152409/imdb/embed</t>
  </si>
  <si>
    <t>A family looks to prevent evil spirits from trapping their comatose child in a realm called The Further.</t>
  </si>
  <si>
    <t>https://m.media-amazon.com/images/M/MV5BMTYyOTAxMDA0OF5BMl5BanBnXkFtZTcwNzgwNTc1NA@@._V1_Ratio0.6762_AL_.jpg</t>
  </si>
  <si>
    <t>https://www.imdb.com/video/imdb/https://www.imdb.com/video/vi1929288729//imdb/embed</t>
  </si>
  <si>
    <t>A practical joking father tries to reconnect with his hard working daughter by creating an outrageous alter ego and posing as her CEO's life coach.</t>
  </si>
  <si>
    <t>https://m.media-amazon.com/images/M/MV5BODNiNmE5OWMtNDAxMy00YTQzLThjMGItMTAwOTNlNGM2ZDlhXkEyXkFqcGc@._V1_Ratio0.6762_AL_.jpg</t>
  </si>
  <si>
    <t>https://www.imdb.com/video/imdb/https://www.imdb.com/video/vi998684185//imdb/embed</t>
  </si>
  <si>
    <t>A pet baby alligator is flushed down a toilet and survives in the city sewers. Twelve years later, it grows to an enormous size thanks to a diet of discarded laboratory dogs injected with growth hormones. Now, humans have entered the menu.</t>
  </si>
  <si>
    <t>https://m.media-amazon.com/images/M/MV5BODVkZDhiZTYtMmM2Ni00ZDM4LThjOTctNWU3NzNiNzdlMGY5XkEyXkFqcGc@._V1_Ratio0.6762_AL_.jpg</t>
  </si>
  <si>
    <t>https://www.imdb.com/video/imdb/https://www.imdb.com/video/vi3538076185//imdb/embed</t>
  </si>
  <si>
    <t>A man searches for his missing wife after his car breaks down in the middle of the desert.</t>
  </si>
  <si>
    <t>https://m.media-amazon.com/images/M/MV5BMjhiODJmOWQtNGYwZi00NjFmLWFiNTMtZjZhNTJiMTJmNjhjXkEyXkFqcGc@._V1_Ratio0.6904_AL_.jpg</t>
  </si>
  <si>
    <t>https://www.imdb.com/video/imdb/vi3271149081/imdb/embed</t>
  </si>
  <si>
    <t>Rupert is an aspiring stand-up comedian, who is willing to go the extra mile in his attempt to appear in the late night show hosted by his idol.</t>
  </si>
  <si>
    <t>https://m.media-amazon.com/images/M/MV5BYTQxNGUwNmUtMDJhYy00ZjM1LWFjZjQtYmI5ZGY4YTZmZWQyXkEyXkFqcGc@._V1_Ratio0.6762_AL_.jpg</t>
  </si>
  <si>
    <t>https://www.imdb.com/video/imdb/vi3992191257/imdb/embed</t>
  </si>
  <si>
    <t>An angel is sent from Heaven to help a desperately frustrated businessman by showing him what life would have been like if he had never existed.</t>
  </si>
  <si>
    <t>https://m.media-amazon.com/images/M/MV5BMDM4OWFhYjEtNTE5Yy00NjcyLTg5N2UtZDQwNDZlYjlmNDU5XkEyXkFqcGc@._V1_Ratio0.6904_AL_.jpg</t>
  </si>
  <si>
    <t>https://www.imdb.com/video/imdb/vi1101988121/imdb/embed</t>
  </si>
  <si>
    <t>A girl is trapped inside her family's lakeside retreat and becomes unable to contact the outside world as supernatural forces haunt the house with mysterious energy and consequences.</t>
  </si>
  <si>
    <t>https://m.media-amazon.com/images/M/MV5BMTUzOTc2NjQ3MV5BMl5BanBnXkFtZTcwNzk3ODUzNw@@._V1_Ratio0.6762_AL_.jpg</t>
  </si>
  <si>
    <t>https://www.imdb.com/video/imdb/vi4010779417/imdb/embed</t>
  </si>
  <si>
    <t>A French boarding school run by priests seems to be a haven from World War II until a new student arrives. Occupying the next bed in the dormitory to the top student in his class, the two young boys begin to form a bond.</t>
  </si>
  <si>
    <t>https://m.media-amazon.com/images/M/MV5BY2Y5NGViM2UtOTlhNi00NjBlLTg4YzgtZGQ4YWEyZTA3OWQwXkEyXkFqcGc@._V1_Ratio0.6762_AL_.jpg</t>
  </si>
  <si>
    <t>https://www.imdb.com/video/imdb/vi506904345/imdb/embed</t>
  </si>
  <si>
    <t>Stranded in 1955, Marty McFly learns about the death of Doc Brown in 1885 and must travel back in time to save him. With no fuel readily available for the DeLorean, the two must figure how to escape the Old West before Emmett is murdered.</t>
  </si>
  <si>
    <t>https://m.media-amazon.com/images/M/MV5BNTNkNzJmY2MtOGNjYi00NDJmLWIyZTQtNmFmMGQ5M2VlOTI0XkEyXkFqcGc@._V1_Ratio0.6762_AL_.jpg</t>
  </si>
  <si>
    <t>https://www.imdb.com/video/imdb/vi2184091929/imdb/embed</t>
  </si>
  <si>
    <t>Taking refuge on Earth, when Sonic uses his incredible speed and accidentally knock out the power in part of the United States, he catches the attention of Dr. Robotnik and must stop him from using his unique power for world domination.</t>
  </si>
  <si>
    <t>https://m.media-amazon.com/images/M/MV5BYTg2Yjc5MzItNzVmMi00MTllLWI2MDQtOTYyOWNjYWIxNzEzXkEyXkFqcGc@._V1_Ratio0.6762_AL_.jpg</t>
  </si>
  <si>
    <t>https://www.imdb.com/video/imdb/vi3594698521/imdb/embed</t>
  </si>
  <si>
    <t>A young ballet dancer is torn between the man she loves and her pursuit to become a prima ballerina.</t>
  </si>
  <si>
    <t>https://m.media-amazon.com/images/M/MV5BMjRjMzAxMmMtMTkzNS00ZGIyLTgzM2UtODgyYjI5NGEwZDhjXkEyXkFqcGc@._V1_Ratio0.6762_AL_.jpg</t>
  </si>
  <si>
    <t>https://www.imdb.com/video/imdb/vi1675599129/imdb/embed</t>
  </si>
  <si>
    <t>A lawyer and a little girl must prove that a man claiming to be Santa Claus is the real thing.</t>
  </si>
  <si>
    <t>https://m.media-amazon.com/images/M/MV5BMzA2YjU3NjUtZDNiOS00ZjY2LThjOTYtYjQ1MGM4MTk4YzZjXkEyXkFqcGc@._V1_Ratio0.6762_AL_.jpg</t>
  </si>
  <si>
    <t>https://www.imdb.com/video/imdb/vi3822781209/imdb/embed</t>
  </si>
  <si>
    <t>After a rich woman's ex-husband and a tabloid-type reporter turn up just before her planned remarriage, she begins to learn the truth about herself.</t>
  </si>
  <si>
    <t>https://m.media-amazon.com/images/M/MV5BYmMwZTQ5OGUtMjQ4Ni00ZTIwLTk1ZWMtNzhlMGQxYjIxMTU1XkEyXkFqcGc@._V1_Ratio0.6833_AL_.jpg</t>
  </si>
  <si>
    <t>https://www.imdb.com/video/imdb/vi648348953/imdb/embed</t>
  </si>
  <si>
    <t>When a female member of a murderous Eastern cult sends Ringo Starr their Sacrificial ring and it gets stuck on his hand, he becomes a target of both the cult and an obsessed scientist. Can his fellow Beatles protect him?</t>
  </si>
  <si>
    <t>https://m.media-amazon.com/images/M/MV5BODZlNjBkYTAtNGQ3OC00MWNhLTk4MjQtNjg4MzI5ZDQ1Y2E0XkEyXkFqcGc@._V1_Ratio0.7616_AL_.jpg</t>
  </si>
  <si>
    <t>https://www.imdb.com/video/imdb/vi1737343769/imdb/embed</t>
  </si>
  <si>
    <t>Henry Spencer tries to survive his industrial environment, his angry girlfriend, and the unbearable screams of his newborn mutant child.</t>
  </si>
  <si>
    <t>https://m.media-amazon.com/images/M/MV5BNGYxNzZkYzAtMDExMS00MzE1LTg5ZGItMTgzMzJhZWMyNTBjXkEyXkFqcGc@._V1_Ratio0.6762_AL_.jpg</t>
  </si>
  <si>
    <t>https://www.imdb.com/video/imdb/vi3878535961/imdb/embed</t>
  </si>
  <si>
    <t>A shop assistant, her cook husband, and their twin daughters go about their lives in a working-class London suburb.</t>
  </si>
  <si>
    <t>https://m.media-amazon.com/images/M/MV5BOGI5ZjExOGQtM2NmMi00MDBiLWE3MDAtYTJmYTQwNmM5MjYzXkEyXkFqcGc@._V1_Ratio0.6833_AL_.jpg</t>
  </si>
  <si>
    <t>https://www.imdb.com/video/imdb/vi1754661145/imdb/embed</t>
  </si>
  <si>
    <t>Rival 19th-century magicians engage in a bitter battle for trade secrets.</t>
  </si>
  <si>
    <t>https://m.media-amazon.com/images/M/MV5BMjA4NDI0MTIxNF5BMl5BanBnXkFtZTYwNTM0MzY2._V1_Ratio0.6762_AL_.jpg</t>
  </si>
  <si>
    <t>https://www.imdb.com/video/imdb/vi2885334553/imdb/embed</t>
  </si>
  <si>
    <t>After being sold to the mortician Sowerberry, young orphan Oliver Twist runs away and meets a group of boys trained to be pickpockets by their elderly mentor Fagin in 1830s London in this musical based on Charles Dickens' Oliver Twist.</t>
  </si>
  <si>
    <t>https://m.media-amazon.com/images/M/MV5BNjRhYmVlZGItYzgxMS00MzI3LTgzZjctNTcxMGRiN2E5ZGYwXkEyXkFqcGc@._V1_Ratio0.6762_AL_.jpg</t>
  </si>
  <si>
    <t>https://www.imdb.com/video/imdb/vi2820653337/imdb/embed</t>
  </si>
  <si>
    <t>In 16th century Venice, when a merchant must default on a large loan from an abused Jewish moneylender for a friend with romantic ambitions, the bitterly vengeful creditor demands a gruesome payment instead.</t>
  </si>
  <si>
    <t>https://m.media-amazon.com/images/M/MV5BY2I5NjkxZjYtYWM1NS00M2MzLTk0MTEtNmE2OTAxMzIwNDQxXkEyXkFqcGc@._V1_Ratio0.6762_AL_.jpg</t>
  </si>
  <si>
    <t>https://www.imdb.com/video/imdb/vi2576941337/imdb/embed</t>
  </si>
  <si>
    <t>A nine-year-old amateur inventor, Francophile, and pacifist searches New York City for the lock that matches a mysterious key left behind by his father, who died in the World Trade Center on September 11, 2001.</t>
  </si>
  <si>
    <t>https://m.media-amazon.com/images/M/MV5BMTUxNzYwMTE3NV5BMl5BanBnXkFtZTcwMDY2NzU4Ng@@._V1_Ratio0.6762_AL_.jpg</t>
  </si>
  <si>
    <t>https://www.imdb.com/video/imdb/vi2238291481/imdb/embed</t>
  </si>
  <si>
    <t>A high school teacher meets his match in an over-achieving student politician.</t>
  </si>
  <si>
    <t>https://m.media-amazon.com/images/M/MV5BMTVmMWJiMTgtNmNmMS00NmI2LTgxZTAtNjdhODE2NTBlYTAyXkEyXkFqcGc@._V1_Ratio0.6762_AL_.jpg</t>
  </si>
  <si>
    <t>https://www.imdb.com/video/imdb/vi2653469209/imdb/embed</t>
  </si>
  <si>
    <t>Farmers from a village exploited by bandits hire a veteran samurai for protection, and he gathers six other samurai to join him.</t>
  </si>
  <si>
    <t>https://m.media-amazon.com/images/M/MV5BZjliMWExOTMtZDQ3ZS00NWU3LWIyN2EtMjllNzk3ZTNlYzg4XkEyXkFqcGc@._V1_Ratio0.7117_AL_.jpg</t>
  </si>
  <si>
    <t>https://www.imdb.com/video/imdb/vi2923348761/imdb/embed</t>
  </si>
  <si>
    <t>Captain EO and his space crew are on a mission to save the world from the evil queen by giving her a song and dance.</t>
  </si>
  <si>
    <t>https://m.media-amazon.com/images/M/MV5BNjE3Yjc5MmQtMzk5Ny00MGMyLWIwMTktNGUxODlmMzkwNTEwXkEyXkFqcGc@._V1_Ratio0.6762_AL_.jpg</t>
  </si>
  <si>
    <t>A silent film star falls for a chorus girl just as he and his delusionally jealous screen partner are trying to make the difficult transition to talking pictures in 1920s Hollywood.</t>
  </si>
  <si>
    <t>https://m.media-amazon.com/images/M/MV5BMGQzZDFjZWUtZDU4ZS00ZjM3LTgyYmItYjA3YmIwYzRkZWY3XkEyXkFqcGc@._V1_Ratio0.6833_AL_.jpg</t>
  </si>
  <si>
    <t>https://www.imdb.com/video/imdb/vi2086470681/imdb/embed</t>
  </si>
  <si>
    <t>A wealthy New York City investment banking executive, Patrick Bateman, hides his alternate psychopathic ego from his co-workers and friends as he delves deeper into his violent, hedonistic fantasies.</t>
  </si>
  <si>
    <t>https://m.media-amazon.com/images/M/MV5BNzBjM2I5ZjUtNmIzNy00OGNkLWIwZDMtOTAwYWUwMzA2YjdlXkEyXkFqcGc@._V1_Ratio0.6762_AL_.jpg</t>
  </si>
  <si>
    <t>https://www.imdb.com/video/imdb/vi4060743449/imdb/embed</t>
  </si>
  <si>
    <t>Nazis are forced to turn to a Jewish historian for help in battling the ancient demon they have inadvertently freed from its prison.</t>
  </si>
  <si>
    <t>https://m.media-amazon.com/images/M/MV5BOWE5NGM3MDctMWFmOS00MDA3LThiODQtYmM5YmUzMjQzY2QzXkEyXkFqcGc@._V1_Ratio0.6762_AL_.jpg</t>
  </si>
  <si>
    <t>https://www.imdb.com/video/imdb/https://www.imdb.com/video/vi9371929//imdb/embed</t>
  </si>
  <si>
    <t>The troubled Vuillard family is no stranger to illness, grief, and banishment, but when their matriarch requires a bone-marrow transplant, the estranged clan reunites just in time for Christmas.</t>
  </si>
  <si>
    <t>https://m.media-amazon.com/images/M/MV5BMjEwNTkyNTMtYmQ3Mi00NTE0LWEzNzctMTllOTVjMTAxZTdjXkEyXkFqcGc@._V1_Ratio0.6833_AL_.jpg</t>
  </si>
  <si>
    <t>https://www.imdb.com/video/imdb/vi541196313/imdb/embed</t>
  </si>
  <si>
    <t>After being announced dead and taken to a morgue, Jason Voorhees spontaneously revives, escapes from the hospital, and stalks a group of friends renting a house in the countryside near Crystal Lake.</t>
  </si>
  <si>
    <t>https://m.media-amazon.com/images/M/MV5BZjE1N2NlMjctMmM5OS00NGUyLWFiNjYtNzM2MDJlOTUxODVkXkEyXkFqcGc@._V1_Ratio0.6762_AL_.jpg</t>
  </si>
  <si>
    <t>https://www.imdb.com/video/imdb/vi2489957913/imdb/embed</t>
  </si>
  <si>
    <t>Author Michael Enslin specializes in debunking paranormal occurrences, checks into the fabled room 1408 in the Dolphin Hotel in New York City, settles in, and soon confronts genuine terror.</t>
  </si>
  <si>
    <t>https://m.media-amazon.com/images/M/MV5BMjQ2ODkxMjc4OV5BMl5BanBnXkFtZTgwMTgzNzQyMTI@._V1_Ratio0.6762_AL_.jpg</t>
  </si>
  <si>
    <t>https://www.imdb.com/video/imdb/vi3115516185/imdb/embed</t>
  </si>
  <si>
    <t>The story of psychologist William Moulton Marston, and his polyamorous relationship with his wife and their mistress who would inspire his creation of the superheroine, Wonder Woman.</t>
  </si>
  <si>
    <t>https://m.media-amazon.com/images/M/MV5BMTcyMTQzMDIwNl5BMl5BanBnXkFtZTgwMTY1NjgzMzI@._V1_Ratio0.6762_AL_.jpg</t>
  </si>
  <si>
    <t>https://www.imdb.com/video/imdb/vi678344985/imdb/embed</t>
  </si>
  <si>
    <t>A jaded former jockey helps a young girl prepare a wild but gifted horse for England's Grand National Sweepstakes.</t>
  </si>
  <si>
    <t>https://m.media-amazon.com/images/M/MV5BNWY0MGFkMzItNjc5MS00ZjhmLThlY2UtMWRiNjkxZTJjNjA2XkEyXkFqcGc@._V1_Ratio0.6762_AL_.jpg</t>
  </si>
  <si>
    <t>https://www.imdb.com/video/imdb/vi2595601945/imdb/embed</t>
  </si>
  <si>
    <t>A television reporter and cameraman follow emergency workers into a dark apartment building and are quickly locked inside with something terrifying.</t>
  </si>
  <si>
    <t>https://m.media-amazon.com/images/M/MV5BMDEzNDc5ODMtZTAyNi00MTNkLThkNGUtZGE2MDY0MjBiYjMzXkEyXkFqcGc@._V1_Ratio0.6762_AL_.jpg</t>
  </si>
  <si>
    <t>https://www.imdb.com/video/imdb/vi1419903513/imdb/embed</t>
  </si>
  <si>
    <t>A ruthlessly ambitious Scottish lord seizes the throne with the help of his scheming wife and a trio of witches.</t>
  </si>
  <si>
    <t>https://m.media-amazon.com/images/M/MV5BZTk2ZmEwNmYtNmY0Ny00NzAwLWI3OTEtMzkwNTZlZGJhM2Y5XkEyXkFqcGc@._V1_Ratio0.6762_AL_.jpg</t>
  </si>
  <si>
    <t>https://www.imdb.com/video/imdb/vi2659435289/imdb/embed</t>
  </si>
  <si>
    <t>An American grandson of the infamous scientist, struggling to prove that his grandfather was not as insane as people believe, is invited to Transylvania, where he discovers the process that reanimates a dead body.</t>
  </si>
  <si>
    <t>https://m.media-amazon.com/images/M/MV5BMTEwNjg2MjM2ODFeQTJeQWpwZ15BbWU4MDQ1MDU5OTEx._V1_Ratio0.6762_AL_.jpg</t>
  </si>
  <si>
    <t>https://www.imdb.com/video/imdb/vi3070165273/imdb/embed</t>
  </si>
  <si>
    <t>A gambler and a prostitute become business partners in a remote Old West mining town, and their enterprise thrives until a large corporation arrives on the scene.</t>
  </si>
  <si>
    <t>https://m.media-amazon.com/images/M/MV5BMzk1MjEwZWEtMjA5MS00ZjFhLTkzZDEtOTY0MmFlODA4MzM1XkEyXkFqcGc@._V1_Ratio0.6762_AL_.jpg</t>
  </si>
  <si>
    <t>https://www.imdb.com/video/imdb/vi446234905/imdb/embed</t>
  </si>
  <si>
    <t>A story about the transition from late youth to early maturity, the film follows several friends and lovers as they come to make decisions on how to live their lives--getting a job more in harmony with ones ideals, committing to a lover, giving up a lover that no longer loves you: a film about grown-ups growing up.</t>
  </si>
  <si>
    <t>https://m.media-amazon.com/images/M/MV5BYjFmMmJjMmYtNDFiMi00Nzc5LWI2MjctZTQ4YjYwZmQ4MmMyXkEyXkFqcGc@._V1_Ratio0.7189_AL_.jpg</t>
  </si>
  <si>
    <t>A teenager becomes a major competitor in the world of drift racing after moving in with his father in Tokyo to avoid a jail sentence in America.</t>
  </si>
  <si>
    <t>https://m.media-amazon.com/images/M/MV5BMTQ2NTMxODEyNV5BMl5BanBnXkFtZTcwMDgxMjA0MQ@@._V1_Ratio0.6762_AL_.jpg</t>
  </si>
  <si>
    <t>https://www.imdb.com/video/imdb/https://www.imdb.com/video/vi3597780249//imdb/embed</t>
  </si>
  <si>
    <t>Snake Eyes, a tenacious loner, is welcomed into an ancient Japanese clan called the Arashikage, who teach him the ways of the ninja and provide him home. But when secrets from his past are revealed, his honor and allegiance will be tested.</t>
  </si>
  <si>
    <t>https://m.media-amazon.com/images/M/MV5BYjRiYTRiMTQtMjBmMy00MDhiLWFlMWMtZGU1YTRiYjUxNjA2XkEyXkFqcGc@._V1_Ratio0.8043_AL_.jpg</t>
  </si>
  <si>
    <t>https://www.imdb.com/video/imdb/https://www.imdb.com/video/vi3413295129//imdb/embed</t>
  </si>
  <si>
    <t>James Bond is sent to investigate the connection between a North Korean terrorist and a diamond mogul, who is funding the development of an international space weapon.</t>
  </si>
  <si>
    <t>https://m.media-amazon.com/images/M/MV5BNDZiYWFmOTQtMTQ5Yy00MzA3LWFlNzktZTVmMGQ1MDA4MjEyXkEyXkFqcGc@._V1_Ratio0.6762_AL_.jpg</t>
  </si>
  <si>
    <t>https://www.imdb.com/video/imdb/https://www.imdb.com/video/vi4225302809//imdb/embed</t>
  </si>
  <si>
    <t>The crew of a U.S. Navy submarine in World War II rescues survivors from a sunken ship, only to face a series of mysterious deaths and supernatural occurrences.</t>
  </si>
  <si>
    <t>https://m.media-amazon.com/images/M/MV5BMzg2YzUzOTAtMjNjZi00MzY1LTk1NTgtZTQ2NjJiYzM4YzgzXkEyXkFqcGc@._V1_Ratio0.6762_AL_.jpg</t>
  </si>
  <si>
    <t>https://www.imdb.com/video/imdb/https://www.imdb.com/video/vi1877909017//imdb/embed</t>
  </si>
  <si>
    <t>An Irish rogue wins the heart of a rich widow and assumes her dead husband's aristocratic position in 18th-century England.</t>
  </si>
  <si>
    <t>https://m.media-amazon.com/images/M/MV5BNmM2MGQ5Y2UtYzA3ZC00ZDJlLTkwNDYtMjBmZGExZDJiN2RlXkEyXkFqcGc@._V1_Ratio0.6762_AL_.jpg</t>
  </si>
  <si>
    <t>https://www.imdb.com/video/imdb/vi247005465/imdb/embed</t>
  </si>
  <si>
    <t>An American POW in the Korean War is brainwashed as an unwitting assassin for an international Communist conspiracy.</t>
  </si>
  <si>
    <t>https://m.media-amazon.com/images/M/MV5BMTg2NTM1ZDktNTM4My00NzM0LWE3ZjctMTUyZTk0N2EwMGNjXkEyXkFqcGc@._V1_Ratio0.6762_AL_.jpg</t>
  </si>
  <si>
    <t>https://www.imdb.com/video/imdb/https://www.imdb.com/video/vi1571995929//imdb/embed</t>
  </si>
  <si>
    <t>Four women with nothing in common except a debt left behind by their dead husbands' criminal activities take fate into their own hands and conspire to forge a future on their own terms.</t>
  </si>
  <si>
    <t>https://m.media-amazon.com/images/M/MV5BMjM3ODc5NDEyOF5BMl5BanBnXkFtZTgwMTI4MDcxNjM@._V1_Ratio0.6762_AL_.jpg</t>
  </si>
  <si>
    <t>https://www.imdb.com/video/imdb/https://www.imdb.com/video/vi3358178073//imdb/embed</t>
  </si>
  <si>
    <t>In the near future, a police officer specializes in malfunctioning robots. When a robot turns out to have been programmed to kill, he begins to uncover a homicidal plot to create killer robots... and his son becomes a target.</t>
  </si>
  <si>
    <t>https://m.media-amazon.com/images/M/MV5BMjkzMWUxNGMtZmRiZi00Mjc0LWI0NjYtYzFmZjg5NTU5MTA5XkEyXkFqcGc@._V1_Ratio0.6762_AL_.jpg</t>
  </si>
  <si>
    <t>https://www.imdb.com/video/imdb/vi1803551001/imdb/embed</t>
  </si>
  <si>
    <t>Agent Strahm is dead, and FBI agent Erickson draws nearer to Hoffman. Meanwhile, a pair of insurance executives find themselves in another game set by Jigsaw.</t>
  </si>
  <si>
    <t>https://m.media-amazon.com/images/M/MV5BMTY1MzkzNTYyMl5BMl5BanBnXkFtZTcwOTg4MjE5Ng@@._V1_Ratio0.6762_AL_.jpg</t>
  </si>
  <si>
    <t>https://www.imdb.com/video/imdb/vi3762881049/imdb/embed</t>
  </si>
  <si>
    <t>After a dinosaur-like beast - awoken from undersea hibernation by atom bomb testing - ravages Tokyo, a scientist must decide if his similarly dangerous weapon should be used to destroy it.</t>
  </si>
  <si>
    <t>https://m.media-amazon.com/images/M/MV5BODgwYzYzYzMtMGQxMS00NWU5LTg0YzEtMDY0MDk2MjdlYjA3XkEyXkFqcGc@._V1_Ratio0.6762_AL_.jpg</t>
  </si>
  <si>
    <t>https://www.imdb.com/video/imdb/vi656259097/imdb/embed</t>
  </si>
  <si>
    <t>A gang of Nazi bikers prepares for a race as sexual, sadistic, and occult images are cut together.</t>
  </si>
  <si>
    <t>https://m.media-amazon.com/images/M/MV5BODQzY2EwNWEtYjI0Ni00ZGZiLWFiNGYtMmNjYTIxZDdiYjJlXkEyXkFqcGc@._V1_Ratio0.6762_AL_.jpg</t>
  </si>
  <si>
    <t>An English soldier and the daughter of an Algonquin chief share a romance when English colonists invade seventeenth century Virginia.</t>
  </si>
  <si>
    <t>https://m.media-amazon.com/images/M/MV5BY2ZlNTUxM2MtYmJhYS00Y2E5LTlmYTItZDhlNWJmMmRiYTYzXkEyXkFqcGc@._V1_Ratio0.6762_AL_.jpg</t>
  </si>
  <si>
    <t>https://www.imdb.com/video/imdb/vi549454105/imdb/embed</t>
  </si>
  <si>
    <t>A millennial in London is juggling two dead-end jobs and navigating the awkward morning-after-the-night-before when she discovers the complications of accidentally sleeping with a film star.</t>
  </si>
  <si>
    <t>https://m.media-amazon.com/images/M/MV5BNDRmMzM0ZDctNjQwOS00NjZlLTk1MTYtNzVmYWI0NWUzMzI5XkEyXkFqcGc@._V1_Ratio0.6762_AL_.jpg</t>
  </si>
  <si>
    <t>https://www.imdb.com/video/imdb/https://www.imdb.com/video/vi3791374105//imdb/embed</t>
  </si>
  <si>
    <t>When strange seeds drift to earth from space, mysterious pods begin to grow and invade San Francisco, replicating the city's residents one body at a time.</t>
  </si>
  <si>
    <t>https://m.media-amazon.com/images/M/MV5BMzUzNDdjOTAtOThlNS00OTc0LWIyZjEtMzA3YTA4Mjk2Yjc5XkEyXkFqcGc@._V1_Ratio0.6762_AL_.jpg</t>
  </si>
  <si>
    <t>https://www.imdb.com/video/imdb/vi4157522457/imdb/embed</t>
  </si>
  <si>
    <t>A suit makes wishes of the one wearing it come true.</t>
  </si>
  <si>
    <t>https://m.media-amazon.com/images/M/MV5BNTIxMjM0OTYtMDI3OS00MTdlLWI1NWQtMjAxNzVmYjNmYzJjXkEyXkFqcGc@._V1_Ratio0.6762_AL_.jpg</t>
  </si>
  <si>
    <t>https://www.imdb.com/video/imdb/vi432079641/imdb/embed</t>
  </si>
  <si>
    <t>While doing a story on the intrusion of surreptitious surveillance in peoples' private lives, a television reporter rents some surveillance equipment to get a feel for what it's like to spy on people. When he finishes his report, he returns to the equipment rental store to discover that he was too late and the store is closed, so he'll have to keep the equipment for a...</t>
  </si>
  <si>
    <t>https://m.media-amazon.com/images/M/MV5BMDBkNTk0ZWItZmVmNy00ZDJjLWJmOGUtYWUyYjJiMDVkZGM2XkEyXkFqcGc@._V1_Ratio0.6762_AL_.jpg</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</si>
  <si>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</si>
  <si>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https://m.media-amazon.com/images/M/MV5BMjEyNTc0NTk5M15BMl5BanBnXkFtZTcwMDE5NzkyMw@@._V1_Ratio0.6762_AL_.jpg</t>
  </si>
  <si>
    <t>https://www.imdb.com/video/imdb/vi2398460697/imdb/embed</t>
  </si>
  <si>
    <t>Set in the early 20th century, class distinctions and troubled relations affect the relationship between two families and the ownership of a cherished British estate known as Howards End.</t>
  </si>
  <si>
    <t>https://m.media-amazon.com/images/M/MV5BMTk3MDY3NDc2NF5BMl5BanBnXkFtZTgwODcwNjgzOTE@._V1_Ratio0.6904_AL_.jpg</t>
  </si>
  <si>
    <t>https://www.imdb.com/video/imdb/vi1586214681/imdb/embed</t>
  </si>
  <si>
    <t>The fragile peace between apes and humans is threatened as mistrust and betrayal threaten to plunge both tribes into a war for dominance over the Earth.</t>
  </si>
  <si>
    <t>https://m.media-amazon.com/images/M/MV5BNWNjYzQ4ZGItZTg1My00NTM2LTg1NDUtYThjOTQwMTYyNjU1XkEyXkFqcGc@._V1_Ratio0.6762_AL_.jpg</t>
  </si>
  <si>
    <t>https://www.imdb.com/video/imdb/vi3448876057/imdb/embed</t>
  </si>
  <si>
    <t>After an all-night send-off party for the troops, a small-town girl with an awkward boyfriend wakes up to find herself married and pregnant, but with no memory of her husband's identity.</t>
  </si>
  <si>
    <t>https://m.media-amazon.com/images/M/MV5BNmMxMzk5OGUtYzJlYS00YzIxLWI3NjItN2RiZWYwNGIzODVlXkEyXkFqcGc@._V1_Ratio0.6762_AL_.jpg</t>
  </si>
  <si>
    <t>https://www.imdb.com/video/imdb/vi1836302361/imdb/embed</t>
  </si>
  <si>
    <t>In Mumbai, Nurse Prabha's routine is troubled when she receives an unexpected gift from her estranged husband. Her younger roommate, Anu, tries in vain to find a spot in the city to be intimate with her boyfriend.</t>
  </si>
  <si>
    <t>https://m.media-amazon.com/images/M/MV5BNzg5OWVkODQtNDViMS00YmFkLTg4YjctMGFmZjM4OTdlYWRhXkEyXkFqcGc@._V1_Ratio0.7117_AL_.jpg</t>
  </si>
  <si>
    <t>https://www.imdb.com/video/imdb/https://www.imdb.com/video/vi2050147865//imdb/embed</t>
  </si>
  <si>
    <t>A troubled boy dives into a wondrous fantasy world through the pages of a mysterious book.</t>
  </si>
  <si>
    <t>https://m.media-amazon.com/images/M/MV5BMjVlZTVjYWItOGM3YS00NzQ5LTk3MmQtYTI3ZGU0ZGZhOWJjXkEyXkFqcGc@._V1_Ratio0.6762_AL_.jpg</t>
  </si>
  <si>
    <t>https://www.imdb.com/video/imdb/vi2498936601/imdb/embed</t>
  </si>
  <si>
    <t>The daily programming of a fictional local TV channel presented as a series of highly irreverent skits.</t>
  </si>
  <si>
    <t>https://m.media-amazon.com/images/M/MV5BOTMzOTQ3YmEtYmEyNy00NWJhLTg3OTktNWE0YTZmYzM2YmNiXkEyXkFqcGc@._V1_Ratio0.6762_AL_.jpg</t>
  </si>
  <si>
    <t>https://www.imdb.com/video/imdb/vi3574769945/imdb/embed</t>
  </si>
  <si>
    <t>A screenwriter drawn back to his childhood home enters into a fledgling relationship with his downstairs neighbor while discovering a mysterious new way to heal from losing his parents 30 years ago.</t>
  </si>
  <si>
    <t>https://m.media-amazon.com/images/M/MV5BZDU2ZjBlOTUtMTIzMC00OWI0LTg2OTAtZmUxYTE2MzdhNzZlXkEyXkFqcGc@._V1_Ratio0.6762_AL_.jpg</t>
  </si>
  <si>
    <t>https://www.imdb.com/video/imdb/https://www.imdb.com/video/vi835831577//imdb/embed</t>
  </si>
  <si>
    <t>A young woman who has been in and out of rehab for the past ten years returns home for the weekend for her sister's wedding.</t>
  </si>
  <si>
    <t>https://m.media-amazon.com/images/M/MV5BMTU4MTQ0MzQwOF5BMl5BanBnXkFtZTcwODY1NDI5MQ@@._V1_Ratio0.6762_AL_.jpg</t>
  </si>
  <si>
    <t>https://www.imdb.com/video/imdb/vi4010410265/imdb/embed</t>
  </si>
  <si>
    <t>"Bloodsport" follows Frank Dux, an American martial artist serving in the military, who decides to leave the army to compete in a martial arts tournament in Hong Kong where fights to the death can occur.</t>
  </si>
  <si>
    <t>https://m.media-amazon.com/images/M/MV5BNmRkMGNkZWYtNzk3ZC00OGM0LThjMzMtMDg2YzViMTJmNjNhXkEyXkFqcGc@._V1_Ratio0.6762_AL_.jpg</t>
  </si>
  <si>
    <t>https://www.imdb.com/video/imdb/vi1245757977/imdb/embed</t>
  </si>
  <si>
    <t>When an aging, but gentlemanly stagecoach robber is released from prison, he decides to go to Canada to become a train robber.</t>
  </si>
  <si>
    <t>https://m.media-amazon.com/images/M/MV5BZDIzNzc1ZGItYTQyMi00YjgzLWFjMjctOTUzNTNlYmUyMDc1XkEyXkFqcGc@._V1_Ratio0.6762_AL_.jpg</t>
  </si>
  <si>
    <t>A year after disposing of the body of a man they accidentally killed, a group of dumb teenagers are stalked by a bumbling serial killer.</t>
  </si>
  <si>
    <t>https://m.media-amazon.com/images/M/MV5BZGRmMGRhOWMtOTk3Ni00OTRjLTkyYTAtYzA1M2IzMGE3NGRkXkEyXkFqcGc@._V1_Ratio0.6762_AL_.jpg</t>
  </si>
  <si>
    <t>https://www.imdb.com/video/imdb/vi4046298137/imdb/embed</t>
  </si>
  <si>
    <t>Five Halloween stories: A principal has a secret life, a virgin is looking for her first time, a group of kids pull a prank, a woman who loathes Halloween does not respect the rules and a mean old man meets a demonic trick-or-treater.</t>
  </si>
  <si>
    <t>https://m.media-amazon.com/images/M/MV5BNjI2YTA2NmUtOTY4MS00ZGJjLWI1NzctOWRlNzgzNDk1ZTk2XkEyXkFqcGc@._V1_Ratio0.6762_AL_.jpg</t>
  </si>
  <si>
    <t>https://www.imdb.com/video/imdb/https://www.imdb.com/video/vi1819065881//imdb/embed</t>
  </si>
  <si>
    <t>An elderly toy maker and his son make killer toys designed to kill their customers' children.</t>
  </si>
  <si>
    <t>https://m.media-amazon.com/images/M/MV5BMTg5YWFhNWYtY2UyYS00MTliLTg4MmYtNTA3YWUzNmM5YmY4XkEyXkFqcGc@._V1_Ratio0.6762_AL_.jpg</t>
  </si>
  <si>
    <t>https://www.imdb.com/video/imdb/vi579338521/imdb/embed</t>
  </si>
  <si>
    <t>A couple in the south of France non-sequentially spin down the highways of infidelity in their troubled ten-year marriage.</t>
  </si>
  <si>
    <t>https://m.media-amazon.com/images/M/MV5BNTI0OWU4YjAtZGRiOS00MzkyLTlkYzAtZTQ0OWZhYTM3YzE0XkEyXkFqcGc@._V1_Ratio0.6762_AL_.jpg</t>
  </si>
  <si>
    <t>https://www.imdb.com/video/imdb/vi2725512985/imdb/embed</t>
  </si>
  <si>
    <t>Ash Williams, the lone survivor of an earlier onslaught of flesh-possessing spirits, holes up in a cabin with a group of strangers while the demons continue their attack.</t>
  </si>
  <si>
    <t>https://m.media-amazon.com/images/M/MV5BMGMxMWVhMzAtYWRlOS00YzY1LTlkYTQtYjU5ZDM4MGI1YWFjXkEyXkFqcGc@._V1_Ratio0.6762_AL_.jpg</t>
  </si>
  <si>
    <t>https://www.imdb.com/video/imdb/vi2539306009/imdb/embed</t>
  </si>
  <si>
    <t>Spoiled Cecile, 17, spends her summer at the French Riviera with her rich, widower, playboy dad and Elsa. Anne, her late mom's friend, visits and brings changes to all.</t>
  </si>
  <si>
    <t>https://m.media-amazon.com/images/M/MV5BMTAzOTY5NTU2NDJeQTJeQWpwZ15BbWU4MDAyNzMyMTAx._V1_Ratio0.6762_AL_.jpg</t>
  </si>
  <si>
    <t>https://www.imdb.com/video/imdb/vi160677657/imdb/embed</t>
  </si>
  <si>
    <t>A Catholic teacher meets an atheist journalist, whom a group of Catholics and priests believes has been chosen by the devil to be the Antichrist.</t>
  </si>
  <si>
    <t>https://m.media-amazon.com/images/M/MV5BNTlhNTQ1ZmQtMmNlOS00YzJkLTg5YTYtYzQzN2RlYmEzNjE5XkEyXkFqcGc@._V1_Ratio0.6762_AL_.jpg</t>
  </si>
  <si>
    <t>https://www.imdb.com/video/imdb/vi3851616537/imdb/embed</t>
  </si>
  <si>
    <t>A group of teenagers from various backgrounds enroll at the American Ballet Academy in New York to make it as ballet dancers and each one deals with the problems and stress of training and getting ahead in the world of dance.</t>
  </si>
  <si>
    <t>https://m.media-amazon.com/images/M/MV5BNmU1OTczYjAtYTAyMS00MjY3LWIwN2EtNzg4ZDcyMjBlNjdjXkEyXkFqcGc@._V1_Ratio0.6762_AL_.jpg</t>
  </si>
  <si>
    <t>https://www.imdb.com/video/imdb/vi1891434777/imdb/embed</t>
  </si>
  <si>
    <t>Seeking shelter from a storm, five travelers are in for a bizarre and terrifying night when they stumble upon the Femm family estate.</t>
  </si>
  <si>
    <t>https://m.media-amazon.com/images/M/MV5BYTZlZjAyZTQtZjIzMC00NjhjLTgyY2YtZGIxNDE3MmEwMzZlXkEyXkFqcGc@._V1_Ratio0.6762_AL_.jpg</t>
  </si>
  <si>
    <t>https://www.imdb.com/video/imdb/vi375373593/imdb/embed</t>
  </si>
  <si>
    <t>In 1935, Indiana Jones is tasked by Indian villagers with reclaiming a rock stolen from them by a secret cult beneath the catacombs of an ancient palace.</t>
  </si>
  <si>
    <t>https://m.media-amazon.com/images/M/MV5BOGUwZjZiNWQtYzAzZi00NGI5LWE4YmUtN2Y4YWMwY2RlZDkyXkEyXkFqcGc@._V1_Ratio0.6762_AL_.jpg</t>
  </si>
  <si>
    <t>https://www.imdb.com/video/imdb/vi2444476697/imdb/embed</t>
  </si>
  <si>
    <t>Teenage elf brothers Ian and Barley embark on a magical quest to spend one more day with their late father. Like any good adventure, their journey is filled with cryptic maps, impossible obstacles and unimaginable discoveries.</t>
  </si>
  <si>
    <t>https://m.media-amazon.com/images/M/MV5BODYyM2I0YTItODA2MC00NDc0LTgyZmEtODM1MWQwZmY4YzY4XkEyXkFqcGc@._V1_Ratio0.6762_AL_.jpg</t>
  </si>
  <si>
    <t>https://www.imdb.com/video/imdb/vi1287503385/imdb/embed</t>
  </si>
  <si>
    <t>A successful executive and womanizer finds his lifestyle choices have turned back on him when his new female boss turns out to be an even bigger deviant than he is.</t>
  </si>
  <si>
    <t>https://m.media-amazon.com/images/M/MV5BMjI1OWE5NjAtNmZjMy00NDA0LWI4OGItMTgxNDM3YmVhMDliXkEyXkFqcGc@._V1_Ratio0.6762_AL_.jpg</t>
  </si>
  <si>
    <t>https://www.imdb.com/video/imdb/https://www.imdb.com/video/vi1661973529//imdb/embed</t>
  </si>
  <si>
    <t>Trauma and tragedy during World War II warp young Hannibal Lecter's mind.</t>
  </si>
  <si>
    <t>https://m.media-amazon.com/images/M/MV5BMTIzMTA0NTM4NF5BMl5BanBnXkFtZTcwNjY3ODM0MQ@@._V1_Ratio0.6762_AL_.jpg</t>
  </si>
  <si>
    <t>https://www.imdb.com/video/imdb/vi600638233/imdb/embed</t>
  </si>
  <si>
    <t>After waking from a four-year coma, a former assassin wreaks vengeance on the team of assassins who betrayed her.</t>
  </si>
  <si>
    <t>https://m.media-amazon.com/images/M/MV5BZmMyYzJlZmYtY2I3NC00NjAyLTkyZWItZjdjZDI1YTYyYTEwXkEyXkFqcGc@._V1_Ratio0.6762_AL_.jpg</t>
  </si>
  <si>
    <t>https://www.imdb.com/video/imdb/vi3102711321/imdb/embed</t>
  </si>
  <si>
    <t>A group of high-end professional thieves start to feel the heat from the LAPD when they unknowingly leave a verbal clue at their latest heist.</t>
  </si>
  <si>
    <t>https://m.media-amazon.com/images/M/MV5BMTkxYjU1OTMtYWViZC00ZjAzLWI3MDktZGQ2N2VmMjVjNDRlXkEyXkFqcGc@._V1_Ratio0.6975_AL_.jpg</t>
  </si>
  <si>
    <t>https://www.imdb.com/video/imdb/vi86755609/imdb/embed</t>
  </si>
  <si>
    <t>This movie, based on William Shakespeare's Othello, is neatly positioned as a vehicle to showcase some of the best jazz musicians of the period, including Dave Brubeck and Charles Mingus.</t>
  </si>
  <si>
    <t>https://m.media-amazon.com/images/M/MV5BOTZhNjBkOGUtYjEwZi00MWIxLTg4NmQtYmY5ZmZhNzFjZGE4XkEyXkFqcGc@._V1_Ratio0.6762_AL_.jpg</t>
  </si>
  <si>
    <t>https://www.imdb.com/video/imdb/vi1393672985/imdb/embed</t>
  </si>
  <si>
    <t>An unscrupulous movie producer uses an actress, a director and a writer to achieve success.</t>
  </si>
  <si>
    <t>https://m.media-amazon.com/images/M/MV5BYjdlY2FjNmUtZTRmZi00OWFhLWFmNjQtMGM5NDg5OTE5ZmEwXkEyXkFqcGc@._V1_Ratio0.6762_AL_.jpg</t>
  </si>
  <si>
    <t>https://www.imdb.com/video/imdb/vi2170356761/imdb/embed</t>
  </si>
  <si>
    <t>Over two "typical" days in the life of The Beatles, the boys struggle to keep themselves and Sir Paul McCartney's mischievous grandfather in check while preparing for a live TV performance.</t>
  </si>
  <si>
    <t>https://m.media-amazon.com/images/M/MV5BNWY3OGNkM2QtYWZjMi00NTVhLTkzZWQtZTcyMGNhNjczNWVmXkEyXkFqcGc@._V1_Ratio0.6762_AL_.jpg</t>
  </si>
  <si>
    <t>https://www.imdb.com/video/imdb/vi2732502297/imdb/embed</t>
  </si>
  <si>
    <t>Danny Ocean, a gangster, rounds up a gang of associates to stage a sophisticated and elaborate casino heist which involves robbing three Las Vegas casinos simultaneously during a popular boxing event.</t>
  </si>
  <si>
    <t>https://m.media-amazon.com/images/M/MV5BMmNhZDkxYTgtMDM3ZC00NTQ3LWFjZTUtNzc1Y2QyNWZjNDRmXkEyXkFqcGc@._V1_Ratio0.6762_AL_.jpg</t>
  </si>
  <si>
    <t>https://www.imdb.com/video/imdb/vi1822294297/imdb/embed</t>
  </si>
  <si>
    <t>A wisecracking mercenary gets experimented on and becomes immortal yet hideously scarred, and sets out to track down the man who ruined his looks.</t>
  </si>
  <si>
    <t>https://m.media-amazon.com/images/M/MV5BNzY3ZWU5NGQtOTViNC00ZWVmLTliNjAtNzViNzlkZWQ4YzQ4XkEyXkFqcGc@._V1_Ratio0.6762_AL_.jpg</t>
  </si>
  <si>
    <t>https://www.imdb.com/video/imdb/vi567457049/imdb/embed</t>
  </si>
  <si>
    <t>Two common criminals get more than they bargained for after kidnapping the wife of a corrupt real-estate developer who shows no interest in paying the $1 million dollar ransom for her safe return.</t>
  </si>
  <si>
    <t>https://m.media-amazon.com/images/M/MV5BMjE0NzQ1OTEwOV5BMl5BanBnXkFtZTgwMTY0MzUxMjE@._V1_Ratio0.6762_AL_.jpg</t>
  </si>
  <si>
    <t>https://www.imdb.com/video/imdb/vi1007070489/imdb/embed</t>
  </si>
  <si>
    <t>Aida is a translator for the UN in the small town of Srebrenica. When the Serbian army takes over the town, her family is among the thousands of citizens looking for shelter in the UN camp.</t>
  </si>
  <si>
    <t>https://m.media-amazon.com/images/M/MV5BOTMyMmYzZDEtMDYwMC00N2EwLTg1NmMtMzk0YTMzODUxYzFmXkEyXkFqcGc@._V1_Ratio0.6762_AL_.jpg</t>
  </si>
  <si>
    <t>https://www.imdb.com/video/imdb/vi480428057/imdb/embed</t>
  </si>
  <si>
    <t>A bored and sheltered princess escapes her guardians and falls in love with an American newsman in Rome.</t>
  </si>
  <si>
    <t>https://m.media-amazon.com/images/M/MV5BNTVjNWUwZTEtZmI3OS00ODhmLWFhNTEtY2I1OTdlMjg0YTEyXkEyXkFqcGc@._V1_Ratio0.6762_AL_.jpg</t>
  </si>
  <si>
    <t>https://www.imdb.com/video/imdb/vi930856473/imdb/embed</t>
  </si>
  <si>
    <t>A young American woman is sent to Rome to begin a life of service to the church, but encounters a darkness that causes her to question her faith and uncovers a terrifying conspiracy that hopes to bring about the birth of evil incarnate.</t>
  </si>
  <si>
    <t>https://m.media-amazon.com/images/M/MV5BNWU0ZjM1YjYtMGZkZi00NTBiLTgxMGItMzVhZDgyZTkyY2ZhXkEyXkFqcGc@._V1_Ratio0.6762_AL_.jpg</t>
  </si>
  <si>
    <t>https://www.imdb.com/video/imdb/https://www.imdb.com/video/vi1893058073//imdb/embed</t>
  </si>
  <si>
    <t>A woman in her sixties, after losing everything in the Great Recession, embarks on a journey through the American West, living as a van-dwelling modern-day nomad.</t>
  </si>
  <si>
    <t>https://m.media-amazon.com/images/M/MV5BZjU3MGYwZjAtNmIzZC00YzkzLWI1NTAtMDQ3YjQzYmRlNjJlXkEyXkFqcGc@._V1_Ratio0.6762_AL_.jpg</t>
  </si>
  <si>
    <t>https://www.imdb.com/video/imdb/vi3233136665/imdb/embed</t>
  </si>
  <si>
    <t>A tale about a happily married couple who would like to have children. Tracy teaches art, Andy's a college dean. Things are never the same after she is taken to hospital and operated upon by Jed, a "know all" doctor.</t>
  </si>
  <si>
    <t>https://m.media-amazon.com/images/M/MV5BY2U4ZTY0MWQtNTVmMS00YzNlLWExMDAtOGY0MTFjNjM2YjMwXkEyXkFqcGc@._V1_Ratio0.6762_AL_.jpg</t>
  </si>
  <si>
    <t>https://www.imdb.com/video/imdb/vi3920298265/imdb/embed</t>
  </si>
  <si>
    <t>A deranged, misogynistic killer assaults a journalist. When he discovers that she survived the attack, he follows her to the hospital to finish her off.</t>
  </si>
  <si>
    <t>https://m.media-amazon.com/images/M/MV5BMGViZDZlNGMtMzc5ZC00M2YxLTk5YjktMWZiYWYwMzI4NGM5XkEyXkFqcGc@._V1_Ratio0.6762_AL_.jpg</t>
  </si>
  <si>
    <t>https://www.imdb.com/video/imdb/vi2650472729/imdb/embed</t>
  </si>
  <si>
    <t>A test pilot is miniaturized in a secret experiment, and accidentally injected into a hapless store clerk.</t>
  </si>
  <si>
    <t>https://m.media-amazon.com/images/M/MV5BMDgxNzhkNjYtZTdkMy00NWYxLThkNWMtYjhlYTkwYWZjN2NlXkEyXkFqcGc@._V1_Ratio0.6762_AL_.jpg</t>
  </si>
  <si>
    <t>https://www.imdb.com/video/imdb/vi4136698137/imdb/embed</t>
  </si>
  <si>
    <t>A homebody hobbit in Middle Earth gets talked into joining a quest with a group of dwarves to recover their treasure from a dragon.</t>
  </si>
  <si>
    <t>https://m.media-amazon.com/images/M/MV5BYTJhODI1YjMtYjc0Ni00YTcyLTgxNjYtMzYzNDllZWI1ZTI0XkEyXkFqcGc@._V1_Ratio0.6762_AL_.jpg</t>
  </si>
  <si>
    <t>The story of four generations of a Russian Jewish immigrant family of musicians whose careers parallel the history of American popular music in the 20th century.</t>
  </si>
  <si>
    <t>https://m.media-amazon.com/images/M/MV5BODkwYTNkMDItOGYwYi00ZjBkLWE3MzAtN2M4YzE4OGM1YzA3XkEyXkFqcGc@._V1_Ratio0.6762_AL_.jpg</t>
  </si>
  <si>
    <t>https://www.imdb.com/video/imdb/vi1014014233/imdb/embed</t>
  </si>
  <si>
    <t>A historical epic inspired by true events that took place in The Kingdom of Dahomey, one of the most powerful states of Africa in the 18th and 19th centuries.</t>
  </si>
  <si>
    <t>https://m.media-amazon.com/images/M/MV5BNzM4ODY0NzctZDIyNC00MzE4LWI3NDYtYjIyYTUyZWFmYzJkXkEyXkFqcGc@._V1_Ratio0.8043_AL_.jpg</t>
  </si>
  <si>
    <t>https://www.imdb.com/video/imdb/vi1362346521/imdb/embed</t>
  </si>
  <si>
    <t>In a future where mutants are nearly extinct, an elderly and weary Logan leads a quiet life. But when Laura, a mutant child pursued by scientists, comes to him for help, he must get her to safety.</t>
  </si>
  <si>
    <t>https://m.media-amazon.com/images/M/MV5BM2JjODdkMGMtNmY2YS00OGM2LThiY2YtZGYyNzE4Nzc2ODA0XkEyXkFqcGc@._V1_Ratio0.6762_AL_.jpg</t>
  </si>
  <si>
    <t>https://www.imdb.com/video/imdb/vi1946727961/imdb/embed</t>
  </si>
  <si>
    <t>Antoine Doinel works dying flowers in the courtyard outside his apartment. He is married to Christine, who is pregnant. He has an affair with a Japanese woman, jeopardising his marriage.</t>
  </si>
  <si>
    <t>https://m.media-amazon.com/images/M/MV5BZTA1NDdjZjItNTJkNS00ZmIyLTg4ZWQtNTA4NzZlOTUzM2UyXkEyXkFqcGc@._V1_Ratio0.6762_AL_.jpg</t>
  </si>
  <si>
    <t>https://www.imdb.com/video/imdb/vi2233384729/imdb/embed</t>
  </si>
  <si>
    <t>A comet is discovered to be on a collision course with Earth. As doomsday nears, the human race prepares for the worst.</t>
  </si>
  <si>
    <t>https://m.media-amazon.com/images/M/MV5BN2EwNjMxOWYtYWE5Zi00MWEyLWJlMGMtYzA1NDQyZGE5YWZjXkEyXkFqcGc@._V1_Ratio0.6762_AL_.jpg</t>
  </si>
  <si>
    <t>https://www.imdb.com/video/imdb/vi3825977113/imdb/embed</t>
  </si>
  <si>
    <t>An FBI agent and an Interpol detective track a team of illusionists who pull off bank heists during their performances, and reward their audiences with the money.</t>
  </si>
  <si>
    <t>https://m.media-amazon.com/images/M/MV5BMTY0NDY3MDMxN15BMl5BanBnXkFtZTcwOTM5NzMzOQ@@._V1_Ratio0.6762_AL_.jpg</t>
  </si>
  <si>
    <t>https://www.imdb.com/video/imdb/https://www.imdb.com/video/vi378775833//imdb/embed</t>
  </si>
  <si>
    <t>The legendary Greek hero leads a team of intrepid adventurers in a perilous quest for the legendary Golden Fleece.</t>
  </si>
  <si>
    <t>https://m.media-amazon.com/images/M/MV5BY2YzZmFhNDgtOTE0MS00NTA1LTgzZDYtMGZiZWJiNTQxMGM3XkEyXkFqcGc@._V1_Ratio0.6762_AL_.jpg</t>
  </si>
  <si>
    <t>A group of young shopping mall employees stay behind for a late night party in one of the stores. When the mall goes on lock-down before they can get out, the robot security system malfunctions, and goes on a killing spree.</t>
  </si>
  <si>
    <t>https://m.media-amazon.com/images/M/MV5BOTdkNDk3MDEtN2FkNi00NmFjLWI3MWUtZDMxMmY1ZDU2YTdkXkEyXkFqcGc@._V1_Ratio0.6762_AL_.jpg</t>
  </si>
  <si>
    <t>https://www.imdb.com/video/imdb/vi121748505/imdb/embed</t>
  </si>
  <si>
    <t>An elderly man reads to a woman with dementia the story of two young lovers whose romance is threatened by the difference in their respective social classes.</t>
  </si>
  <si>
    <t>https://m.media-amazon.com/images/M/MV5BZjE0ZjgzMzYtMTAxYi00NGMzLThmZDktNzFlMzA2MWRmYWQ0XkEyXkFqcGc@._V1_Ratio0.6762_AL_.jpg</t>
  </si>
  <si>
    <t>https://www.imdb.com/video/imdb/vi2603746073/imdb/embed</t>
  </si>
  <si>
    <t>After being murdered by his rivals, Petey Wheatstraw is resurrected, in exchange for marrying the devil's daughter, the world's ugliest woman.</t>
  </si>
  <si>
    <t>https://m.media-amazon.com/images/M/MV5BMWQ1NzA1ZjctNDU4MS00MjVlLWFmNTEtMzJkMDQ3OGU3MGU4XkEyXkFqcGc@._V1_Ratio0.6762_AL_.jpg</t>
  </si>
  <si>
    <t>https://www.imdb.com/video/imdb/vi3498163993/imdb/embed</t>
  </si>
  <si>
    <t>Hannah is a recent college graduate interning at a Chicago production company. She is crushing on two writers at work, Matt and Paul, who share an office and keep her entertained. Will a relationship with one of them disrupt the delicate balance of their friendship?</t>
  </si>
  <si>
    <t>https://m.media-amazon.com/images/M/MV5BOGJmMGY0YzgtMzU5ZC00MTdkLWFjMjctYzhiMjYyZTk5YTgxXkEyXkFqcGc@._V1_Ratio0.7544_AL_.jpg</t>
  </si>
  <si>
    <t>https://www.imdb.com/video/imdb/vi3752198425/imdb/embed</t>
  </si>
  <si>
    <t>Set in the summer of 1957, with Enzo Ferrari's auto empire in crisis, the ex-racer turned entrepreneur pushes himself and his drivers to the edge as they launch into the Mille Miglia, a treacherous 1,000-mile race across Italy.</t>
  </si>
  <si>
    <t>https://m.media-amazon.com/images/M/MV5BYmUzYmJiMDMtZjIxNy00ZjBlLThjZDMtMDA1ZDM4MWMwNmI0XkEyXkFqcGc@._V1_Ratio0.6762_AL_.jpg</t>
  </si>
  <si>
    <t>https://www.imdb.com/video/imdb/https://www.imdb.com/video/vi1628423961//imdb/embed</t>
  </si>
  <si>
    <t>Upon his return to his father's estate, aristocrat Larry Talbot meets a beautiful woman, attends a mystical carnival and uncovers a horrifying curse.</t>
  </si>
  <si>
    <t>https://m.media-amazon.com/images/M/MV5BMjM4YWM2MzUtZjNmNi00NWEzLWIxZTYtZDEwZTE4YmVlZTMxXkEyXkFqcGc@._V1_Ratio0.6762_AL_.jpg</t>
  </si>
  <si>
    <t>https://www.imdb.com/video/imdb/vi1911947545/imdb/embed</t>
  </si>
  <si>
    <t>A piano player at a crossroads in his life returns home to his friends and their own problems with life and love.</t>
  </si>
  <si>
    <t>https://m.media-amazon.com/images/M/MV5BZDJkZjZlY2UtZWY2ZC00NGIzLWI2N2MtMDNlNGVkMzM5NjVlXkEyXkFqcGc@._V1_Ratio0.6904_AL_.jpg</t>
  </si>
  <si>
    <t>https://www.imdb.com/video/imdb/https://www.imdb.com/video/vi1089379865//imdb/embed</t>
  </si>
  <si>
    <t>After her mother commits suicide, a young woman travels to Italy in search of love, truth and a deeper connection with herself.</t>
  </si>
  <si>
    <t>https://m.media-amazon.com/images/M/MV5BOWRhYWZjNGQtNmQxOC00ZDY3LTlkOTktNzU1ZTE3MTE0YmM2XkEyXkFqcGc@._V1_Ratio0.6833_AL_.jpg</t>
  </si>
  <si>
    <t>https://www.imdb.com/video/imdb/vi109445401/imdb/embed</t>
  </si>
  <si>
    <t>A high-school boy in the early 1970s is given the chance to write a story for Rolling Stone magazine about an up-and-coming rock band as he accompanies them on their concert tour.</t>
  </si>
  <si>
    <t>https://m.media-amazon.com/images/M/MV5BZGFmNDQzOTItOGZkNS00NjFkLWE4MjQtNmRjMjNlMjg3YzdiXkEyXkFqcGc@._V1_Ratio0.6762_AL_.jpg</t>
  </si>
  <si>
    <t>https://www.imdb.com/video/imdb/vi2943458841/imdb/embed</t>
  </si>
  <si>
    <t>A young gentleman goes to Australia where he reunites with his now married childhood sweetheart, only to find out she has become an alcoholic and harbors dark secrets.</t>
  </si>
  <si>
    <t>https://m.media-amazon.com/images/M/MV5BZWViMWFmNzUtMTdhYy00YWUwLTg0ZTktOTNkZDdjMzQ5MzI1XkEyXkFqcGc@._V1_Ratio0.6762_AL_.jpg</t>
  </si>
  <si>
    <t>An aging movie star uncertain of his future teams up with a top ballerina to headline a new Broadway musical, but the pretentiously artistic goals of its director threaten to change it beyond recognition.</t>
  </si>
  <si>
    <t>https://m.media-amazon.com/images/M/MV5BOTdjYTRlOGItNDZhZC00YTk2LWFhZWMtMzBjNjc5YjVhNWE0XkEyXkFqcGc@._V1_Ratio0.6762_AL_.jpg</t>
  </si>
  <si>
    <t>https://www.imdb.com/video/imdb/vi2167652121/imdb/embed</t>
  </si>
  <si>
    <t>A drifter fights his way across a ravaged, post-apocalyptic America while protecting a sacred book that holds the secrets to humanity's salvation.</t>
  </si>
  <si>
    <t>https://m.media-amazon.com/images/M/MV5BZjk4N2U2YTAtNWEzZC00N2VmLTlkNDctMjg5YjI4OTExZTFhXkEyXkFqcGc@._V1_Ratio0.6762_AL_.jpg</t>
  </si>
  <si>
    <t>https://www.imdb.com/video/imdb/vi862650905/imdb/embed</t>
  </si>
  <si>
    <t>After being released from prison, notorious thief Roy Earle is hired by his old boss to help a group of inexperienced criminals plan and carry out the robbery of a California resort.</t>
  </si>
  <si>
    <t>https://m.media-amazon.com/images/M/MV5BN2ZhZmY2MzctYjRlNy00ZTNjLTkxZWYtMmI3M2UzZjdjNmI5XkEyXkFqcGc@._V1_Ratio0.6762_AL_.jpg</t>
  </si>
  <si>
    <t>https://www.imdb.com/video/imdb/vi4092068889/imdb/embed</t>
  </si>
  <si>
    <t>A reporter finds what appears to be a cover-up of safety hazards at a nuclear power plant.</t>
  </si>
  <si>
    <t>https://m.media-amazon.com/images/M/MV5BYjg5OTc5ODEtYjI0Yy00OGE3LWJhMzMtMmM1M2MyYmIwZTNmXkEyXkFqcGc@._V1_Ratio0.6762_AL_.jpg</t>
  </si>
  <si>
    <t>https://www.imdb.com/video/imdb/vi1743961881/imdb/embed</t>
  </si>
  <si>
    <t>A young programmer is selected to participate in a ground-breaking experiment in synthetic intelligence by evaluating the human qualities of a highly advanced humanoid A.I.</t>
  </si>
  <si>
    <t>https://m.media-amazon.com/images/M/MV5BMTUxNzc0OTIxMV5BMl5BanBnXkFtZTgwNDI3NzU2NDE@._V1_Ratio0.6762_AL_.jpg</t>
  </si>
  <si>
    <t>https://www.imdb.com/video/imdb/vi744337689/imdb/embed</t>
  </si>
  <si>
    <t>Lured by gold, two greedy peasants unknowingly escort a princess and her general across enemy lines.</t>
  </si>
  <si>
    <t>https://m.media-amazon.com/images/M/MV5BMTUzMzI1OTU2OV5BMl5BanBnXkFtZTgwNjAwOTQyNjE@._V1_Ratio0.7117_AL_.jpg</t>
  </si>
  <si>
    <t>James, an NYC cop, is hired by Agent K of a secret government agency that monitors extraterrestrial life on Earth. Together, they must recover an item that has been stolen by an intergalactic villain.</t>
  </si>
  <si>
    <t>https://m.media-amazon.com/images/M/MV5BZmQ0YTdhYzEtMjIxZC00MGFiLTlmNjktZmFlOWE2M2QxOTRhXkEyXkFqcGc@._V1_Ratio0.6762_AL_.jpg</t>
  </si>
  <si>
    <t>https://www.imdb.com/video/imdb/vi4224631321/imdb/embed</t>
  </si>
  <si>
    <t>A soft and hesitant young man is in danger when he tries to break toxic relationships with a mysterious stranger claiming to be his friend.</t>
  </si>
  <si>
    <t>https://m.media-amazon.com/images/M/MV5BZGViYTNjMTktMTQ3OS00NWNkLTk2Y2MtMGQ4M2JjZTUwOGRlXkEyXkFqcGc@._V1_Ratio0.6762_AL_.jpg</t>
  </si>
  <si>
    <t>https://www.imdb.com/video/imdb/vi3712793625/imdb/embed</t>
  </si>
  <si>
    <t>Kraven's complex relationship with his ruthless father, Nikolai Kravinoff, starts him down a path of vengeance with brutal consequences, motivating him to become not only the greatest hunter in the world, but also one of its most feared.</t>
  </si>
  <si>
    <t>https://m.media-amazon.com/images/M/MV5BZDU0YTI5ODAtN2NmMS00YTg3LTgyNDItN2RmOWEzOTkzZjcyXkEyXkFqcGc@._V1_Ratio0.6762_AL_.jpg</t>
  </si>
  <si>
    <t>https://www.imdb.com/video/imdb/https://www.imdb.com/video/vi3775907353//imdb/embed</t>
  </si>
  <si>
    <t>A historian races to find the legendary Templar Treasure before a team of mercenaries.</t>
  </si>
  <si>
    <t>https://m.media-amazon.com/images/M/MV5BMTY3NTc4OTYxMF5BMl5BanBnXkFtZTcwMjk5NzUyMw@@._V1_Ratio0.6762_AL_.jpg</t>
  </si>
  <si>
    <t>https://www.imdb.com/video/imdb/vi3890151705/imdb/embed</t>
  </si>
  <si>
    <t>Sinbad and the vizier of Marabia, followed by evil magician Koura, seek the three golden tablets that can gain them access to the ancient temple of the Oracle of All Knowledge.</t>
  </si>
  <si>
    <t>https://m.media-amazon.com/images/M/MV5BMjNhZDgzNGUtNmM0Yi00YmQ1LTkzOTYtNWE3NTE5MzQxOWQ2XkEyXkFqcGc@._V1_Ratio0.6762_AL_.jpg</t>
  </si>
  <si>
    <t>https://www.imdb.com/video/imdb/vi379978009/imdb/embed</t>
  </si>
  <si>
    <t>Survivors of the Raccoon City catastrophe travel across the Nevada desert, hoping to make it to Alaska. Alice joins the caravan and their fight against the evil Umbrella Corp.</t>
  </si>
  <si>
    <t>https://m.media-amazon.com/images/M/MV5BYzk4YjU4ZTItNTYwNi00ZjZkLTlhMzEtODkyMWEwN2JkN2Q4XkEyXkFqcGc@._V1_Ratio0.6762_AL_.jpg</t>
  </si>
  <si>
    <t>https://www.imdb.com/video/imdb/vi3364028697/imdb/embed</t>
  </si>
  <si>
    <t>A snobbish investor and a wily street con artist find their positions reversed as part of a bet by two callous millionaires.</t>
  </si>
  <si>
    <t>https://m.media-amazon.com/images/M/MV5BNzlkYjQ1MzUtNjgwZi00MmRhLTkwYzItMGRmN2Y3YmRjY2JmXkEyXkFqcGc@._V1_Ratio0.6762_AL_.jpg</t>
  </si>
  <si>
    <t>https://www.imdb.com/video/imdb/vi683391513/imdb/embed</t>
  </si>
  <si>
    <t>The first U.S. spaceship to Venus crash-lands off the coast of Sicily on its return trip. A dangerous, lizard-like creature comes with it and quickly grows gigantic.</t>
  </si>
  <si>
    <t>https://m.media-amazon.com/images/M/MV5BNTcyZDEwYWYtN2I2Yi00YzJhLWJiMmUtMDhmNjlhMWViZDRkXkEyXkFqcGc@._V1_Ratio0.6762_AL_.jpg</t>
  </si>
  <si>
    <t>https://www.imdb.com/video/imdb/https://www.imdb.com/video/vi2696085785//imdb/embed</t>
  </si>
  <si>
    <t>Molly meets Josh, a widower who recently moved to town with his young son. At the same time she is charmed by a mysterious client of her bakery whom she's never met in person. In the end, he was the one and the same man.</t>
  </si>
  <si>
    <t>https://m.media-amazon.com/images/M/MV5BZGJlYTJkNGQtMTNjOS00MmU5LWI2M2UtYzIzY2ZkY2Y1YWIyXkEyXkFqcGc@._V1_Ratio0.7544_AL_.jpg</t>
  </si>
  <si>
    <t>An orphan little girl befriends a benevolent giant who takes her to Giant Country, where they attempt to stop the man-eating giants that are invading the human world.</t>
  </si>
  <si>
    <t>https://m.media-amazon.com/images/M/MV5BNjAzOTUzNTY3Ml5BMl5BanBnXkFtZTgwMjYwNzE5ODE@._V1_Ratio0.6762_AL_.jpg</t>
  </si>
  <si>
    <t>https://www.imdb.com/video/imdb/vi836482073/imdb/embed</t>
  </si>
  <si>
    <t>On a long-distance train trip, a man finds romance but also finds himself in danger of being killed, or at least pushed off the train.</t>
  </si>
  <si>
    <t>https://m.media-amazon.com/images/M/MV5BOGQ1MTQ5ZTgtNzVlYS00OGU3LTg3N2MtYmE0OTFiMDYwMDIyXkEyXkFqcGc@._V1_Ratio0.6762_AL_.jpg</t>
  </si>
  <si>
    <t>https://www.imdb.com/video/imdb/vi4041933849/imdb/embed</t>
  </si>
  <si>
    <t>When a group of hunters genetically modify Graboid eggs, they face an all-out war against the larger, terrifyingly intelligent Graboids, and the swiftly multiplying Shriekers.</t>
  </si>
  <si>
    <t>https://m.media-amazon.com/images/M/MV5BZTkzOTY2NmEtMjA2ZC00NDdjLWIzMDQtMjU0ODNlMGEyN2JiXkEyXkFqcGc@._V1_Ratio0.7046_AL_.jpg</t>
  </si>
  <si>
    <t>https://www.imdb.com/video/imdb/vi4072522009/imdb/embed</t>
  </si>
  <si>
    <t>A record company intern is hired to accompany out-of-control British rock star Aldous Snow to a concert at L.A.'s Greek Theater.</t>
  </si>
  <si>
    <t>https://m.media-amazon.com/images/M/MV5BMjIyMzQ0MjExNV5BMl5BanBnXkFtZTcwMzkyMzgxMw@@._V1_Ratio0.6762_AL_.jpg</t>
  </si>
  <si>
    <t>https://www.imdb.com/video/imdb/vi288228377/imdb/embed</t>
  </si>
  <si>
    <t>An ex-prize fighter turned New Jersey longshoreman struggles to stand up to his corrupt union bosses, including his older brother, as he starts to connect with the grieving sister of one of the syndicate's victims.</t>
  </si>
  <si>
    <t>https://m.media-amazon.com/images/M/MV5BZDJlYTM1ZGYtZTM4YS00MzFhLThiZjktYzQ0ZjAzMGYwZTU3XkEyXkFqcGc@._V1_Ratio0.6762_AL_.jpg</t>
  </si>
  <si>
    <t>https://www.imdb.com/video/imdb/https://www.imdb.com/video/vi1817421337//imdb/embed</t>
  </si>
  <si>
    <t>Steve Rogers, a rejected military soldier, transforms into Captain America after taking a dose of a "Super-Soldier serum". But being Captain America comes at a price as he attempts to take down a warmonger and a terrorist organization.</t>
  </si>
  <si>
    <t>https://m.media-amazon.com/images/M/MV5BNzUyM2YyY2MtNzNlMS00MWU5LTgxNjAtNzZlNmI2NjU2NDZlXkEyXkFqcGc@._V1_Ratio0.7046_AL_.jpg</t>
  </si>
  <si>
    <t>https://www.imdb.com/video/imdb/vi2912787481/imdb/embed</t>
  </si>
  <si>
    <t>A disk containing mysterious information from a CIA agent ends up in the hands of two unscrupulous and daft gym employees who attempt to sell it.</t>
  </si>
  <si>
    <t>https://m.media-amazon.com/images/M/MV5BMjdmNjJjMzAtMmJkMy00MDJlLTgxYjctNDU3YjBkMmJhM2M5XkEyXkFqcGc@._V1_Ratio0.6762_AL_.jpg</t>
  </si>
  <si>
    <t>https://www.imdb.com/video/imdb/vi1155268889/imdb/embed</t>
  </si>
  <si>
    <t>Wolverine comes to Japan to meet an old friend whose life he saved years ago, and gets embroiled in a conspiracy involving yakuza and mutants.</t>
  </si>
  <si>
    <t>https://m.media-amazon.com/images/M/MV5BNzg1MDQxMTQ2OF5BMl5BanBnXkFtZTcwMTk3MjAzOQ@@._V1_Ratio0.6762_AL_.jpg</t>
  </si>
  <si>
    <t>https://www.imdb.com/video/imdb/https://www.imdb.com/video/vi2302846489//imdb/embed</t>
  </si>
  <si>
    <t>Events over the course of one traumatic night in Paris unfold in reverse-chronological order.</t>
  </si>
  <si>
    <t>https://m.media-amazon.com/images/M/MV5BZTE2MWM1NTgtMGVjMy00ZGU2LWE4YTUtNTRlNWRhZWE2NmM0XkEyXkFqcGc@._V1_Ratio0.6762_AL_.jpg</t>
  </si>
  <si>
    <t>https://www.imdb.com/video/imdb/vi1821507865/imdb/embed</t>
  </si>
  <si>
    <t>A documentary on a chorus of senior citizens from Massachusetts who cover songs by Jimi Hendrix, Coldplay, Sonic Youth, and other unexpected musicians.</t>
  </si>
  <si>
    <t>https://m.media-amazon.com/images/M/MV5BMTU4MDM1MzA0N15BMl5BanBnXkFtZTcwMjQ2OTc1MQ@@._V1_Ratio0.6762_AL_.jpg</t>
  </si>
  <si>
    <t>https://www.imdb.com/video/imdb/vi2075263257/imdb/embed</t>
  </si>
  <si>
    <t>Three of four models, who had plastic surgery done by Larry after a computed list, are dead. Neither the cops nor Larry believe they're suicides. Larry investigates and stays with the fourth model. Who's behind the lists and murders?</t>
  </si>
  <si>
    <t>https://m.media-amazon.com/images/M/MV5BYTg4YWIyNjYtMmEwMC00YzVjLThkYTUtNTE1MjEwYmM3MWY0XkEyXkFqcGc@._V1_Ratio0.6762_AL_.jpg</t>
  </si>
  <si>
    <t>https://www.imdb.com/video/imdb/vi3767927065/imdb/embed</t>
  </si>
  <si>
    <t>Maggie and Sam are crashing Christmas. When he proposes that they team up against his sister's perfect Christmas, neither is prepared for the blended-family challenges that lie ahead.</t>
  </si>
  <si>
    <t>https://m.media-amazon.com/images/M/MV5BOTY1MWZmOGYtMjc4Yi00OWUxLTk5ZGItNDM0YmRiZTllMTlmXkEyXkFqcGc@._V1_Ratio0.6762_AL_.jpg</t>
  </si>
  <si>
    <t>https://www.imdb.com/video/imdb/https://www.imdb.com/video/vi2299905305//imdb/embed</t>
  </si>
  <si>
    <t>Two old pals reunite for a camping trip in Oregon's Cascade Mountains.</t>
  </si>
  <si>
    <t>https://m.media-amazon.com/images/M/MV5BMDU0OWE2NDMtNDY0My00MzllLTk0YjItZDQ0YWZiNjhjZTY3XkEyXkFqcGc@._V1_Ratio0.6904_AL_.jpg</t>
  </si>
  <si>
    <t>https://www.imdb.com/video/imdb/vi267305753/imdb/embed</t>
  </si>
  <si>
    <t>A man is wrongfully arrested and tortured to death after he is suspected of being part of a revolutionary group.</t>
  </si>
  <si>
    <t>https://m.media-amazon.com/images/M/MV5BOTlkNjBiMTAtZTZkZS00ODgzLWE0ZmItZjFlM2IyZjUyMmEzXkEyXkFqcGc@._V1_Ratio0.7117_AL_.jpg</t>
  </si>
  <si>
    <t>A young man, armed with a magical bow and arrows, embarks on a mystical journey through a mystical land to rid it of all evil and joins forces with an outlaw to take down an evil witch bent on claiming the magic bow for evil.</t>
  </si>
  <si>
    <t>https://m.media-amazon.com/images/M/MV5BNGE5ODdkY2YtNjJmNC00NmMyLWIxYmYtODZhZTAxMTA1ZmU5XkEyXkFqcGc@._V1_Ratio0.6762_AL_.jpg</t>
  </si>
  <si>
    <t>https://www.imdb.com/video/imdb/https://www.imdb.com/video/vi3207578393//imdb/embed</t>
  </si>
  <si>
    <t>Various tales in the lives of Tokyo slum dwellers, including a mentally deficient young man obsessed with driving his own commuter trolley.</t>
  </si>
  <si>
    <t>https://m.media-amazon.com/images/M/MV5BNmUzMTk0N2YtMzc3ZC00NjAwLWFiOTgtZWFkOWJlODBmYTlkXkEyXkFqcGc@._V1_Ratio0.6762_AL_.jpg</t>
  </si>
  <si>
    <t>https://www.imdb.com/video/imdb/vi1084146201/imdb/embed</t>
  </si>
  <si>
    <t>In the depths of the Korvatunturi mountains, 486 meters deep, lies the closest ever guarded secret of Christmas. The time has come to dig it up. This Christmas everyone will believe in Santa Claus.</t>
  </si>
  <si>
    <t>https://m.media-amazon.com/images/M/MV5BMTM4NzkxMDM4N15BMl5BanBnXkFtZTcwMTI1NzQwNA@@._V1_Ratio0.7046_AL_.jpg</t>
  </si>
  <si>
    <t>https://www.imdb.com/video/imdb/vi192256281/imdb/embed</t>
  </si>
  <si>
    <t>Manifest Destiny is a three part documentary series on the history of American foreign policy. Part I is called "To Conquer or Redeem," which chronicles the westward expansion of the United States through the war of 1898. Part II is "Making the World Safe for Democracy,"and examines the U.S. involvement in global affairs from World War I through the Vietnam war. Part ...</t>
  </si>
  <si>
    <t>https://m.media-amazon.com/images/M/MV5BMTg4MTk5MjIyMl5BMl5BanBnXkFtZTgwMTA5MjE1NjE@._V1_Ratio1.7794_AL_.jpg</t>
  </si>
  <si>
    <t>After crash-landing on an alien planet, the Robinson family fight against all odds to survive and escape, but they're surrounded by hidden dangers.</t>
  </si>
  <si>
    <t>https://m.media-amazon.com/images/M/MV5BMTU1MzAwODM4OF5BMl5BanBnXkFtZTgwMjA4OTY5NDM@._V1_Ratio0.6762_AL_.jpg</t>
  </si>
  <si>
    <t>https://www.imdb.com/video/imdb/vi1476379417/imdb/embed</t>
  </si>
  <si>
    <t>A veteran British barrister must defend his client in a murder trial that has surprise after surprise.</t>
  </si>
  <si>
    <t>https://m.media-amazon.com/images/M/MV5BNjRhNTQzMzQtMWViMi00ODQ1LTg0MTEtYWE4ZWZlYjM4YjJhXkEyXkFqcGc@._V1_Ratio0.6762_AL_.jpg</t>
  </si>
  <si>
    <t>https://www.imdb.com/video/imdb/vi421183001/imdb/embed</t>
  </si>
  <si>
    <t>A land baron tries to reconnect with his two daughters after his wife is seriously injured in a boating accident.</t>
  </si>
  <si>
    <t>https://m.media-amazon.com/images/M/MV5BMjAyNTA1MTcyN15BMl5BanBnXkFtZTcwNjEyODczNQ@@._V1_Ratio0.6762_AL_.jpg</t>
  </si>
  <si>
    <t>https://www.imdb.com/video/imdb/https://www.imdb.com/video/vi4144471577//imdb/embed</t>
  </si>
  <si>
    <t>A young soprano becomes the obsession of a disfigured and murderous musical genius who lives beneath the Paris OpÃ©ra House.</t>
  </si>
  <si>
    <t>https://m.media-amazon.com/images/M/MV5BNDczNzg4OTM3MV5BMl5BanBnXkFtZTcwOTQzMTEzMw@@._V1_Ratio0.6762_AL_.jpg</t>
  </si>
  <si>
    <t>https://www.imdb.com/video/imdb/vi1082130713/imdb/embed</t>
  </si>
  <si>
    <t>Moscow, 1953. After being in power for nearly 30 years, Soviet dictator, Joseph Vissarionovich Stalin, takes ill and quickly dies. Now the members of the Council of Ministers scramble for power.</t>
  </si>
  <si>
    <t>https://m.media-amazon.com/images/M/MV5BMTcxMDc1NjcyNl5BMl5BanBnXkFtZTgwNDU0NDYxMzI@._V1_Ratio0.6762_AL_.jpg</t>
  </si>
  <si>
    <t>https://www.imdb.com/video/imdb/https://www.imdb.com/video/vi1778169881//imdb/embed</t>
  </si>
  <si>
    <t>A town Marshal, despite the disagreements of his newlywed bride and the townspeople around him, must face a gang of deadly killers alone at "high noon" when the gang leader, an outlaw he "sent up" years ago, arrives on the noon train.</t>
  </si>
  <si>
    <t>https://m.media-amazon.com/images/M/MV5BMmJiZjA3ODgtNWI1Zi00OTA1LTkyNTMtZTA1NGYwOTQyZTA3XkEyXkFqcGc@._V1_Ratio0.6762_AL_.jpg</t>
  </si>
  <si>
    <t>https://www.imdb.com/video/imdb/https://www.imdb.com/video/vi3442326553//imdb/embed</t>
  </si>
  <si>
    <t>Three Mohican trappers agree to protect the daughters of a British Colonel in the midst of the French and Indian War.</t>
  </si>
  <si>
    <t>https://m.media-amazon.com/images/M/MV5BODAxNTAxMDItMzkwZS00ZTEyLWJlZmMtYTc0MGI1NDdkNWZkXkEyXkFqcGc@._V1_Ratio0.6762_AL_.jpg</t>
  </si>
  <si>
    <t>https://www.imdb.com/video/imdb/vi999228185/imdb/embed</t>
  </si>
  <si>
    <t>An unconventional single mother relocates with her two daughters to a small Massachusetts town in 1963, where a number of events and relationships both challenge and strengthen their familial bonds.</t>
  </si>
  <si>
    <t>https://m.media-amazon.com/images/M/MV5BZmU1NTk4ZTItMzgwNS00ZjUyLWFiNGItZGYxMDMwYmMyYzYwXkEyXkFqcGc@._V1_Ratio0.6762_AL_.jpg</t>
  </si>
  <si>
    <t>https://www.imdb.com/video/imdb/vi4065770265/imdb/embed</t>
  </si>
  <si>
    <t>Alice stumbles into the world of Wonderland. Will she get home? Not if the Queen of Hearts has her way.</t>
  </si>
  <si>
    <t>https://m.media-amazon.com/images/M/MV5BMTgyMjM2NTAxMF5BMl5BanBnXkFtZTgwNjU1NDc2MTE@._V1_Ratio0.6762_AL_.jpg</t>
  </si>
  <si>
    <t>https://www.imdb.com/video/imdb/vi3097073689/imdb/embed</t>
  </si>
  <si>
    <t>A cowboy's obsession with a stolen rifle leads to a bullet-ridden odyssey through the American West.</t>
  </si>
  <si>
    <t>https://m.media-amazon.com/images/M/MV5BMDViMTYxN2QtNjQwNC00NGZhLTg2NjYtMDA0YWI1MDI3NjJlXkEyXkFqcGc@._V1_Ratio0.6762_AL_.jpg</t>
  </si>
  <si>
    <t>An unhappy middle-aged banker agrees to a procedure that will fake his death and give him a completely new look and identity - one that comes with its own price.</t>
  </si>
  <si>
    <t>https://m.media-amazon.com/images/M/MV5BMTA4OTliMzItYTk1ZS00MjZhLThlMjgtNGUyNGQxNzMwOWJlXkEyXkFqcGc@._V1_Ratio0.6762_AL_.jpg</t>
  </si>
  <si>
    <t>The biography of Ron Kovic. Paralyzed in the Vietnam war, he becomes an anti-war and pro-human rights political activist after feeling betrayed by the country for which he fought.</t>
  </si>
  <si>
    <t>https://m.media-amazon.com/images/M/MV5BMTgwNDk5NTA0NF5BMl5BanBnXkFtZTgwMTkyMDUxMDE@._V1_Ratio0.6762_AL_.jpg</t>
  </si>
  <si>
    <t>https://www.imdb.com/video/imdb/vi2998599961/imdb/embed</t>
  </si>
  <si>
    <t>A world-class playboy and part-time secret agent from the 1960s emerges after thirty years in a cryogenic state to battle with his nemesis Dr. Evil.</t>
  </si>
  <si>
    <t>https://m.media-amazon.com/images/M/MV5BODQzM2UwODQtMzg1ZC00MTk4LTlkOTEtYzU4NDFhYmM1MWJkXkEyXkFqcGc@._V1_Ratio0.6762_AL_.jpg</t>
  </si>
  <si>
    <t>https://www.imdb.com/video/imdb/https://www.imdb.com/video/vi884474137//imdb/embed</t>
  </si>
  <si>
    <t>A food writer who has lied about being the perfect housewife must try to cover her deception when her boss and a returning war hero invite themselves to her home for a traditional family Christmas.</t>
  </si>
  <si>
    <t>https://m.media-amazon.com/images/M/MV5BMWQ4MjYwMmQtNTUzZC00YmU4LWE2YmEtNTMwMjc4YWI4YjMxXkEyXkFqcGc@._V1_Ratio0.6762_AL_.jpg</t>
  </si>
  <si>
    <t>https://www.imdb.com/video/imdb/vi1664335641/imdb/embed</t>
  </si>
  <si>
    <t>When 93-year-old Thelma Post gets duped by a phone scammer pretending to be her grandson, she sets out on a treacherous quest across the city to reclaim what was taken from her.</t>
  </si>
  <si>
    <t>https://m.media-amazon.com/images/M/MV5BNmE4OTc5ODAtMmEyOC00NTY5LWE5MGEtMDhkZjhiNzNhY2VjXkEyXkFqcGc@._V1_Ratio0.6762_AL_.jpg</t>
  </si>
  <si>
    <t>https://www.imdb.com/video/imdb/https://www.imdb.com/video/vi3922642457//imdb/embed</t>
  </si>
  <si>
    <t>Prince Hamlet struggles over whether or not he should kill his uncle, whom he suspects has murdered his father, the former king.</t>
  </si>
  <si>
    <t>https://m.media-amazon.com/images/M/MV5BMGEyNzVjNjktZjY5Zi00NWU4LWE2NDgtYjdhNDdlZDk5NDIyXkEyXkFqcGc@._V1_Ratio0.6762_AL_.jpg</t>
  </si>
  <si>
    <t>https://www.imdb.com/video/imdb/vi1945748249/imdb/embed</t>
  </si>
  <si>
    <t>A teenager is traumatized into silence after a disastrous summer party.</t>
  </si>
  <si>
    <t>https://m.media-amazon.com/images/M/MV5BMTg4MzY0NzUzMl5BMl5BanBnXkFtZTYwOTE4Mjc2._V1_Ratio0.6762_AL_.jpg</t>
  </si>
  <si>
    <t>During a rescue mission into the Amazon rainforest, a professor stumbles across lost film shot by a missing documentary crew.</t>
  </si>
  <si>
    <t>https://m.media-amazon.com/images/M/MV5BMWI4YWFkYmEtNTU4ZS00MjhkLTg0NTUtNWI4NDMxNTg2ZjEwXkEyXkFqcGc@._V1_Ratio0.6904_AL_.jpg</t>
  </si>
  <si>
    <t>https://www.imdb.com/video/imdb/vi2307431961/imdb/embed</t>
  </si>
  <si>
    <t>A young couple is trapped in a remote town where a dangerous religious cult of children believes that everyone over age 18 must be killed.</t>
  </si>
  <si>
    <t>https://m.media-amazon.com/images/M/MV5BNjFmZjhkNDYtZThjZi00YWY4LWFkYjMtNDM3YjkyODMxZDNmXkEyXkFqcGc@._V1_Ratio0.6762_AL_.jpg</t>
  </si>
  <si>
    <t>https://www.imdb.com/video/imdb/vi2112292377/imdb/embed</t>
  </si>
  <si>
    <t>In Medieval Japan, an elderly warlord retires, handing over his empire to his three sons. However, he vastly underestimates how the new-found power will corrupt them and cause them to turn on each other...and him.</t>
  </si>
  <si>
    <t>https://m.media-amazon.com/images/M/MV5BZDk2NDY5YjktMjEyMC00OTJhLTkzM2EtY2Q4Y2RjYzc2Yjk4XkEyXkFqcGc@._V1_Ratio0.6762_AL_.jpg</t>
  </si>
  <si>
    <t>https://www.imdb.com/video/imdb/vi3567629593/imdb/embed</t>
  </si>
  <si>
    <t>An inquisitive teenager pries into suspected dodgy dealings on her space station home - and ends up being sent down to Earth.</t>
  </si>
  <si>
    <t>https://m.media-amazon.com/images/M/MV5BNDJjOGRhNzYtOTE1Yi00ZjU5LTg3NDktNjZhZjE2ZThlMDIzXkEyXkFqcGc@._V1_Ratio0.6762_AL_.jpg</t>
  </si>
  <si>
    <t>A fictional account of one incredible night where icons Muhammad Ali, Malcolm X, Sam Cooke, and Jim Brown gathered discussing their roles in the Civil Rights Movement and cultural upheaval of the 60s.</t>
  </si>
  <si>
    <t>https://m.media-amazon.com/images/M/MV5BODRhN2U5OTAtYzlkYi00MGM5LWFmYjctZTRkODllZGM5YThlXkEyXkFqcGc@._V1_Ratio0.6833_AL_.jpg</t>
  </si>
  <si>
    <t>https://www.imdb.com/video/imdb/vi2987245849/imdb/embed</t>
  </si>
  <si>
    <t>Boxing documentary on the 1974 world heavyweight championship bout between defending champion, George Foreman, and the underdog challenger, Muhammad Ali.</t>
  </si>
  <si>
    <t>https://m.media-amazon.com/images/M/MV5BMTQ4NjU3MzI3NF5BMl5BanBnXkFtZTgwMjYyODU3MDI@._V1_Ratio0.6762_AL_.jpg</t>
  </si>
  <si>
    <t>https://www.imdb.com/video/imdb/https://www.imdb.com/video/vi585236761//imdb/embed</t>
  </si>
  <si>
    <t>A mother desperately searches for the killer who framed her son for a girl's horrific murder.</t>
  </si>
  <si>
    <t>https://m.media-amazon.com/images/M/MV5BMTQzMTg0NDA1M15BMl5BanBnXkFtZTgwODUzMTE0MjE@._V1_Ratio0.6975_AL_.jpg</t>
  </si>
  <si>
    <t>https://www.imdb.com/video/imdb/https://www.imdb.com/video/vi3905684505//imdb/embed</t>
  </si>
  <si>
    <t>At a birthday party in 1968 New York, a surprise guest and a drunken game leave seven gay friends reckoning with unspoken feelings and buried truths.</t>
  </si>
  <si>
    <t>https://m.media-amazon.com/images/M/MV5BODFkOTU5ZDEtY2I1My00NWQyLWJmYTItZjgxZjAxZTU3MjM1XkEyXkFqcGc@._V1_Ratio0.6762_AL_.jpg</t>
  </si>
  <si>
    <t>https://www.imdb.com/video/imdb/vi1957937433/imdb/embed</t>
  </si>
  <si>
    <t>A deformed bell-ringer must assert his independence from a vicious government minister in order to help his friend, a gypsy dancer.</t>
  </si>
  <si>
    <t>https://m.media-amazon.com/images/M/MV5BY2QzMGEzNGMtMDQyNC00YTlmLWEwYjMtOGI1NWYxMTM4NjA2XkEyXkFqcGc@._V1_Ratio0.6762_AL_.jpg</t>
  </si>
  <si>
    <t>https://www.imdb.com/video/imdb/vi2762778137/imdb/embed</t>
  </si>
  <si>
    <t>Fletcher Munson, the lethargic employee of a pseudo-religious self help company, and his doppelganger, the friendly but dull dentist Dr. Jeffrey Korchek.</t>
  </si>
  <si>
    <t>https://m.media-amazon.com/images/M/MV5BMjMyMDg1NjMyNl5BMl5BanBnXkFtZTgwNzQzMTE2ODE@._V1_Ratio0.7189_AL_.jpg</t>
  </si>
  <si>
    <t>https://www.imdb.com/video/imdb/vi2313880601/imdb/embed</t>
  </si>
  <si>
    <t>Follows the journey of a time traveler from the post-apocalyptic future who appears in present day on a mission to locate and eradicate the source of a deadly plague that will nearly destroy the human race.</t>
  </si>
  <si>
    <t>https://m.media-amazon.com/images/M/MV5BMTkwOTcxNzMzOV5BMl5BanBnXkFtZTgwODYxNjg0ODE@._V1_Ratio0.6762_AL_.jpg</t>
  </si>
  <si>
    <t>https://www.imdb.com/video/imdb/https://www.imdb.com/video/vi3788486937//imdb/embed</t>
  </si>
  <si>
    <t>James Bond's loyalty to M is tested when her past comes back to haunt her. When MI6 comes under attack, 007 must track down and destroy the threat, no matter how personal the cost.</t>
  </si>
  <si>
    <t>https://m.media-amazon.com/images/M/MV5BNjAzMWNkODUtM2FlMi00NzgyLWJhMGUtMWEyNDYyZGFiN2RlXkEyXkFqcGc@._V1_Ratio0.6762_AL_.jpg</t>
  </si>
  <si>
    <t>https://www.imdb.com/video/imdb/https://www.imdb.com/video/vi973841433//imdb/embed</t>
  </si>
  <si>
    <t>Two storm chasers on the brink of divorce must work together to create an advanced weather alert system by putting themselves in the cross-hairs of extremely violent tornadoes.</t>
  </si>
  <si>
    <t>https://m.media-amazon.com/images/M/MV5BNGVhY2JjYzgtYjAyOC00ODg0LTliYWEtMzliZWYzMjA2NjYyXkEyXkFqcGc@._V1_Ratio0.6762_AL_.jpg</t>
  </si>
  <si>
    <t>https://www.imdb.com/video/imdb/vi2145386777/imdb/embed</t>
  </si>
  <si>
    <t>An ambitious television soap actress connives with her producer to scuttle the career of the show's long-time star, but nothing works as they plan.</t>
  </si>
  <si>
    <t>https://m.media-amazon.com/images/M/MV5BY2NjZWJhOGQtZDE4Yi00M2UwLTk1NGUtODMwN2EyM2JhMDM4XkEyXkFqcGc@._V1_Ratio0.6762_AL_.jpg</t>
  </si>
  <si>
    <t>https://www.imdb.com/video/imdb/vi2307129625/imdb/embed</t>
  </si>
  <si>
    <t>A lawyer is forced to defend a judge, while defending other clients, and trying to find punishment for the guilty and provide justice for the innocent.</t>
  </si>
  <si>
    <t>https://m.media-amazon.com/images/M/MV5BNGQ3YWEzMTQtZWE0Yy00ZDY2LWFjMmItNmE0MDkzNTZiMDdhXkEyXkFqcGc@._V1_Ratio0.6762_AL_.jpg</t>
  </si>
  <si>
    <t>https://www.imdb.com/video/imdb/vi2677512217/imdb/embed</t>
  </si>
  <si>
    <t>A left-wing terrorist group, consisting of several homosexual men and a female leader, kidnaps the son of a wealthy industrialist.</t>
  </si>
  <si>
    <t>https://m.media-amazon.com/images/M/MV5BMTQzOTU4MTQyN15BMl5BanBnXkFtZTcwNDUyMzcyMQ@@._V1_Ratio0.7117_AL_.jpg</t>
  </si>
  <si>
    <t>A poor girl must choose between the affections of dating her childhood sweetheart or a rich but sensitive playboy.</t>
  </si>
  <si>
    <t>https://m.media-amazon.com/images/M/MV5BZWMxMTk4YTAtMzEzNS00OTA0LTk2NWMtZjhjYmQwNDUyMzkzXkEyXkFqcGc@._V1_Ratio0.6762_AL_.jpg</t>
  </si>
  <si>
    <t>https://www.imdb.com/video/imdb/https://www.imdb.com/video/vi2418588185//imdb/embed</t>
  </si>
  <si>
    <t>A loan officer who evicts an old woman from her home finds herself the recipient of a supernatural curse. Desperate, she turns to a seer to try and save her soul, while evil forces work to push her to a breaking point.</t>
  </si>
  <si>
    <t>https://m.media-amazon.com/images/M/MV5BMTQwNTMyNjc5Ml5BMl5BanBnXkFtZTcwOTI2MTQ0Mg@@._V1_Ratio0.6762_AL_.jpg</t>
  </si>
  <si>
    <t>https://www.imdb.com/video/imdb/vi3899917081/imdb/embed</t>
  </si>
  <si>
    <t>Thirteen-year-old Lili fights to protect her dog Hagen. She is devastated when her father eventually sets Hagen free on the streets. Still innocently believing love can conquer any difficulty, Lili sets out to find her dog and save him.</t>
  </si>
  <si>
    <t>https://m.media-amazon.com/images/M/MV5BNjk4MzkyOTQwNF5BMl5BanBnXkFtZTgwODE5MTk1MzE@._V1_Ratio0.6762_AL_.jpg</t>
  </si>
  <si>
    <t>https://www.imdb.com/video/imdb/vi1942075929/imdb/embed</t>
  </si>
  <si>
    <t>A jaded Japanese woman discovers a hidden copy of Fargo (1996) on VHS, believing it to be a treasure map indicating the location of a large case of money.</t>
  </si>
  <si>
    <t>https://m.media-amazon.com/images/M/MV5BMTAzNzI1MTkyNzBeQTJeQWpwZ15BbWU4MDQ0NDU0MzQx._V1_Ratio0.6762_AL_.jpg</t>
  </si>
  <si>
    <t>https://www.imdb.com/video/imdb/https://www.imdb.com/video/vi2972626457//imdb/embed</t>
  </si>
  <si>
    <t>A small-time Philadelphia boxer gets a supremely rare chance to fight the world heavyweight champion in a bout in which he strives to go the distance for his self-respect.</t>
  </si>
  <si>
    <t>https://m.media-amazon.com/images/M/MV5BZDEyY2M2MGMtYjg5OC00ZWFjLWFkZDQtNmQzZTdiYmYzZTBkXkEyXkFqcGc@._V1_Ratio0.6762_AL_.jpg</t>
  </si>
  <si>
    <t>https://www.imdb.com/video/imdb/https://www.imdb.com/video/vi1537524249//imdb/embed</t>
  </si>
  <si>
    <t>After death, people have a week to choose only one memory to keep for eternity.</t>
  </si>
  <si>
    <t>https://m.media-amazon.com/images/M/MV5BN2JhYzY1ZDctMTRjNi00ZDEyLTk3YzktODVjY2U1OWQ5M2VhXkEyXkFqcGc@._V1_Ratio0.6762_AL_.jpg</t>
  </si>
  <si>
    <t>https://www.imdb.com/video/imdb/vi1605697817/imdb/embed</t>
  </si>
  <si>
    <t>During the 1960s, two American expatriate jazz musicians living in Paris meet and fall in love with two American tourist girls.</t>
  </si>
  <si>
    <t>https://m.media-amazon.com/images/M/MV5BNWQ4MDA5MDItNWZkYy00OGRkLTg1MTAtMWNkNGUyYzg3MmNhXkEyXkFqcGc@._V1_Ratio0.6762_AL_.jpg</t>
  </si>
  <si>
    <t>https://www.imdb.com/video/imdb/vi2049163289/imdb/embed</t>
  </si>
  <si>
    <t>Idealistic Senate staffer Daniel J. Jones, tasked by his boss to lead an investigation into the CIA's post 9/11 Detention and Interrogation Program, uncovers shocking secrets.</t>
  </si>
  <si>
    <t>https://m.media-amazon.com/images/M/MV5BNTA3MDQwMDktNTNmYS00ZTkzLWE4ZDAtMzg2NGYyM2UzYWQ3XkEyXkFqcGc@._V1_Ratio0.6762_AL_.jpg</t>
  </si>
  <si>
    <t>https://www.imdb.com/video/imdb/vi162578201/imdb/embed</t>
  </si>
  <si>
    <t>Oakland A's general manager Billy Beane's successful attempt to assemble a baseball team on a lean budget by employing computer-generated analysis to acquire new players.</t>
  </si>
  <si>
    <t>https://m.media-amazon.com/images/M/MV5BMjAxOTU3Mzc1M15BMl5BanBnXkFtZTcwMzk1ODUzNg@@._V1_Ratio0.6762_AL_.jpg</t>
  </si>
  <si>
    <t>https://www.imdb.com/video/imdb/https://www.imdb.com/video/vi3229326361//imdb/embed</t>
  </si>
  <si>
    <t>Harry Potter finds himself competing in a hazardous tournament between rival schools of magic, but he is distracted by recurring nightmares.</t>
  </si>
  <si>
    <t>https://m.media-amazon.com/images/M/MV5BMTI1NDMyMjExOF5BMl5BanBnXkFtZTcwOTc4MjQzMQ@@._V1_Ratio0.6762_AL_.jpg</t>
  </si>
  <si>
    <t>https://www.imdb.com/video/imdb/vi2611740953/imdb/embed</t>
  </si>
  <si>
    <t>A pharmaceutical scientist creates a pill that makes people remember their happiest memory, and although it's successful, it has unfortunate side effects.</t>
  </si>
  <si>
    <t>https://m.media-amazon.com/images/M/MV5BOWUwODQ3ZTAtMDE5OS00YTFiLTlhMWYtZjYyMTdlYTUyYzQ4XkEyXkFqcGc@._V1_Ratio0.6762_AL_.jpg</t>
  </si>
  <si>
    <t>https://www.imdb.com/video/imdb/vi3702063385/imdb/embed</t>
  </si>
  <si>
    <t>Chucky and Tiffany are resurrected by their innocent gender-confused child, Glen/Glenda, and hit Hollywood, where a movie depicting the killer dolls' murder spree is underway.</t>
  </si>
  <si>
    <t>https://m.media-amazon.com/images/M/MV5BMTIwMTczMjc3M15BMl5BanBnXkFtZTcwODcxMzcyMQ@@._V1_Ratio0.6762_AL_.jpg</t>
  </si>
  <si>
    <t>https://www.imdb.com/video/imdb/vi2256929049/imdb/embed</t>
  </si>
  <si>
    <t>Cool private investigator Lew Harper is hired by a wealthy California matron to locate her kidnapped husband.</t>
  </si>
  <si>
    <t>https://m.media-amazon.com/images/M/MV5BY2FmYTU4ZWYtM2Y5Yy00Y2ZmLWFkMDEtOTNjNGQ3MzFjZDk3XkEyXkFqcGc@._V1_Ratio0.6762_AL_.jpg</t>
  </si>
  <si>
    <t>https://www.imdb.com/video/imdb/vi324124441/imdb/embed</t>
  </si>
  <si>
    <t>Teenage hackers discover a criminal conspiracy with plans to use a computer virus that will capsize five oil tankers.</t>
  </si>
  <si>
    <t>https://m.media-amazon.com/images/M/MV5BOGZkZTc2ZjItNzIzMS00ODRlLTliNjgtZjRmNzM2NjkzZTU1XkEyXkFqcGc@._V1_Ratio0.6762_AL_.jpg</t>
  </si>
  <si>
    <t>https://www.imdb.com/video/imdb/vi489014553/imdb/embed</t>
  </si>
  <si>
    <t>A brilliant scientist left for dead returns to exact revenge on the people who burned him alive.</t>
  </si>
  <si>
    <t>https://m.media-amazon.com/images/M/MV5BMTc5MzUxMjk4NF5BMl5BanBnXkFtZTgwNTEzNDk4NjE@._V1_Ratio0.6833_AL_.jpg</t>
  </si>
  <si>
    <t>https://www.imdb.com/video/imdb/vi2336534041/imdb/embed</t>
  </si>
  <si>
    <t>Two English school chums find themselves falling in love at Cambridge. To regain his place in society, Clive gives up Maurice and marries. While staying with Clive and his wife, Maurice discovers romance in the arms of the gamekeeper Alec.</t>
  </si>
  <si>
    <t>https://m.media-amazon.com/images/M/MV5BZGNkNzBmZTUtYzA2Yy00NmVhLTk2NTMtYWEzNDdkZmFiMTk3XkEyXkFqcGc@._V1_Ratio0.6904_AL_.jpg</t>
  </si>
  <si>
    <t>https://www.imdb.com/video/imdb/https://www.imdb.com/video/vi665041177//imdb/embed</t>
  </si>
  <si>
    <t>A young American studying in Paris in 1968 strikes up a friendship with a French brother and sister. Set against the background of the '68 Paris student riots.</t>
  </si>
  <si>
    <t>https://m.media-amazon.com/images/M/MV5BZmY0Y2YwZTgtZDE2Ny00ZmYzLWFhOTItNDFhZjhjMjAzNWVhXkEyXkFqcGc@._V1_Ratio0.6762_AL_.jpg</t>
  </si>
  <si>
    <t>https://www.imdb.com/video/imdb/vi2465267993/imdb/embed</t>
  </si>
  <si>
    <t>A man joins the political campaign of a smooth-operator candidate for President of the United States of America.</t>
  </si>
  <si>
    <t>https://m.media-amazon.com/images/M/MV5BYzlkNDFmM2UtYWY4ZC00NGQwLTgwNmYtMWMxMzNhZjM4ODk4XkEyXkFqcGc@._V1_Ratio0.6762_AL_.jpg</t>
  </si>
  <si>
    <t>https://www.imdb.com/video/imdb/vi3252355353/imdb/embed</t>
  </si>
  <si>
    <t>Based on the true story of Jordan Belfort, from his rise to a wealthy stock-broker living the high life to his fall involving crime, corruption and the federal government.</t>
  </si>
  <si>
    <t>https://m.media-amazon.com/images/M/MV5BMjIxMjgxNTk0MF5BMl5BanBnXkFtZTgwNjIyOTg2MDE@._V1_Ratio0.6762_AL_.jpg</t>
  </si>
  <si>
    <t>https://www.imdb.com/video/imdb/vi2312218649/imdb/embed</t>
  </si>
  <si>
    <t>After the birth of Renesmee/Nessie, the Cullens gather other vampire clans in order to protect the child from a false allegation that puts the family in front of the Volturi.</t>
  </si>
  <si>
    <t>https://m.media-amazon.com/images/M/MV5BMTcyMzUyMzY1OF5BMl5BanBnXkFtZTcwNDQ4ODk1OA@@._V1_Ratio0.6762_AL_.jpg</t>
  </si>
  <si>
    <t>https://www.imdb.com/video/imdb/vi3050349593/imdb/embed</t>
  </si>
  <si>
    <t>A widow begins to uncover her recently deceased husband's disturbing secrets.</t>
  </si>
  <si>
    <t>https://m.media-amazon.com/images/M/MV5BN2U1MzRiN2UtZjkyMS00MGEwLWIyYTktNjMyMmUzZmMyMGRjXkEyXkFqcGc@._V1_Ratio0.6762_AL_.jpg</t>
  </si>
  <si>
    <t>https://www.imdb.com/video/imdb/vi981188633/imdb/embed</t>
  </si>
  <si>
    <t>A female girlie club entertainer in Weimar Republic era Berlin romances two men while the Nazi Party rises to power around them.</t>
  </si>
  <si>
    <t>https://m.media-amazon.com/images/M/MV5BZGExNGNlNmQtZTlmNy00MmZkLWE1MjgtZGYwODY0ZDI1YzMwXkEyXkFqcGc@._V1_Ratio0.6762_AL_.jpg</t>
  </si>
  <si>
    <t>https://www.imdb.com/video/imdb/vi1315438617/imdb/embed</t>
  </si>
  <si>
    <t>Frustrated by the lack of intimacy in her relationship, a young schoolteacher goes through a series of intimidating and often violent sexual partners.</t>
  </si>
  <si>
    <t>https://m.media-amazon.com/images/M/MV5BZmIzM2JjMzMtZWM0OS00ZjNiLWFiYTAtZTNjNzZjMzdjZDI5XkEyXkFqcGc@._V1_Ratio0.6762_AL_.jpg</t>
  </si>
  <si>
    <t>https://www.imdb.com/video/imdb/https://www.imdb.com/video/vi2827223321//imdb/embed</t>
  </si>
  <si>
    <t>At the age of 21, Tim discovers he can travel in time and change what happens and has happened in his own life. His decision to make his world a better place by getting a girlfriend turns out not to be as easy as you might think.</t>
  </si>
  <si>
    <t>https://m.media-amazon.com/images/M/MV5BMTA1ODUzMDA3NzFeQTJeQWpwZ15BbWU3MDgxMTYxNTk@._V1_Ratio0.6762_AL_.jpg</t>
  </si>
  <si>
    <t>https://www.imdb.com/video/imdb/vi802400281/imdb/embed</t>
  </si>
  <si>
    <t>The classic Disney animated characters play the roles in this animated retelling of the Charles Dickens masterpiece.</t>
  </si>
  <si>
    <t>https://m.media-amazon.com/images/M/MV5BN2RlYTZkYWQtYTU1Mi00N2JhLTg5NDktNjZmZjVmNmU2NjQyXkEyXkFqcGc@._V1_Ratio0.6762_AL_.jpg</t>
  </si>
  <si>
    <t>https://www.imdb.com/video/imdb/vi2230958617/imdb/embed</t>
  </si>
  <si>
    <t>While Sidney and her friends visit the Hollywood set of Stab 3, the third film based on the Woodsboro murders, another Ghostface killer rises to terrorize them.</t>
  </si>
  <si>
    <t>https://m.media-amazon.com/images/M/MV5BMzc4MThjNDItNWIzYy00NjA5LWExMTAtNjAzZGQwZTViN2ZiXkEyXkFqcGc@._V1_Ratio0.6762_AL_.jpg</t>
  </si>
  <si>
    <t>https://www.imdb.com/video/imdb/vi914204185/imdb/embed</t>
  </si>
  <si>
    <t>The IMF is shut down when it's implicated in the bombing of the Kremlin, causing Ethan Hunt and his new team to go rogue to clear their organization's name.</t>
  </si>
  <si>
    <t>https://m.media-amazon.com/images/M/MV5BMTY4MTUxMjQ5OV5BMl5BanBnXkFtZTcwNTUyMzg5Ng@@._V1_Ratio0.6762_AL_.jpg</t>
  </si>
  <si>
    <t>https://www.imdb.com/video/imdb/vi2866585113/imdb/embed</t>
  </si>
  <si>
    <t>Two teenage girls share a unique bond: their parents, concerned that the friendship is too intense, separate them, and the girls take revenge.</t>
  </si>
  <si>
    <t>https://m.media-amazon.com/images/M/MV5BMjY2OTgyMjMtZGEwYy00NGNjLTg3NmQtNzBmMDRkZmRiYzlhXkEyXkFqcGc@._V1_Ratio0.6762_AL_.jpg</t>
  </si>
  <si>
    <t>https://www.imdb.com/video/imdb/vi1923201561/imdb/embed</t>
  </si>
  <si>
    <t>A sequel to the horror film Candyman (1992) that returns to the now-gentrified Chicago neighborhood where the legend began.</t>
  </si>
  <si>
    <t>https://m.media-amazon.com/images/M/MV5BMzFjMTQwMGYtNjNmNC00NjMyLWJjNWYtOGRhMmVkNGY1N2U5XkEyXkFqcGc@._V1_Ratio0.6762_AL_.jpg</t>
  </si>
  <si>
    <t>https://www.imdb.com/video/imdb/https://www.imdb.com/video/vi202555417//imdb/embed</t>
  </si>
  <si>
    <t>British flying aces in World War I contend with the harsh realities of war.</t>
  </si>
  <si>
    <t>https://m.media-amazon.com/images/M/MV5BNTFkN2RmYWEtOGJmZC00YTQyLTllYTgtYjE1MzE5OTljNGM2XkEyXkFqcGc@._V1_Ratio0.6762_AL_.jpg</t>
  </si>
  <si>
    <t>https://www.imdb.com/video/imdb/vi1243922713/imdb/embed</t>
  </si>
  <si>
    <t>John Russell, disdained by his "respectable" fellow stagecoach passengers because he was raised by Apaches becomes their only hope for survival when they are set upon by outlaws.</t>
  </si>
  <si>
    <t>https://m.media-amazon.com/images/M/MV5BOGQ5MmJkMGItNmI2NC00YTM2LWExZmEtYWFiYWMzYmY2OWZjXkEyXkFqcGc@._V1_Ratio0.6762_AL_.jpg</t>
  </si>
  <si>
    <t>https://www.imdb.com/video/imdb/vi2746024217/imdb/embed</t>
  </si>
  <si>
    <t>The young attendees of a space camp find themselves in space for real when their shuttle is accidentally launched into orbit.</t>
  </si>
  <si>
    <t>https://m.media-amazon.com/images/M/MV5BZDE3ZmZlNjEtNjE1ZC00MmZhLWIzNmMtYmJhNzQ1OTY2ZjYyXkEyXkFqcGc@._V1_Ratio0.6762_AL_.jpg</t>
  </si>
  <si>
    <t>https://www.imdb.com/video/imdb/vi2282667545/imdb/embed</t>
  </si>
  <si>
    <t>They influence our decisions without us knowing it. They numb our senses without us feeling it. They control our lives without us realizing it. They live.</t>
  </si>
  <si>
    <t>https://m.media-amazon.com/images/M/MV5BMTQ3MjM3ODU1NV5BMl5BanBnXkFtZTgwMjU3NDU2MTE@._V1_Ratio0.6762_AL_.jpg</t>
  </si>
  <si>
    <t>https://www.imdb.com/video/imdb/vi3554854681/imdb/embed</t>
  </si>
  <si>
    <t>The lives of two mob hitmen, a boxer, a gangster and his wife, and a pair of diner bandits intertwine in four tales of violence and redemption.</t>
  </si>
  <si>
    <t>https://m.media-amazon.com/images/M/MV5BYTViYTE3ZGQtNDBlMC00ZTAyLTkyODMtZGRiZDg0MjA2YThkXkEyXkFqcGc@._V1_Ratio0.6904_AL_.jpg</t>
  </si>
  <si>
    <t>https://www.imdb.com/video/imdb/https://www.imdb.com/video/vi2620371481//imdb/embed</t>
  </si>
  <si>
    <t>A group of graduate students and scientists uncover an ancient canister in an abandoned church, but when they open the container, they inadvertently unleash a strange liquid and an evil force on all humanity.</t>
  </si>
  <si>
    <t>https://m.media-amazon.com/images/M/MV5BNDYwOThiMDgtMjMyNC00ODY2LTkwNDMtZjJlNWJiN2IyNDliXkEyXkFqcGc@._V1_Ratio0.6762_AL_.jpg</t>
  </si>
  <si>
    <t>https://www.imdb.com/video/imdb/vi2116856089/imdb/embed</t>
  </si>
  <si>
    <t>Demons hypnotize the general public by posing as a rock and roll band.</t>
  </si>
  <si>
    <t>https://m.media-amazon.com/images/M/MV5BOGE5ODIwNjItYWM0Ni00NzcwLTg0NTctMmRkNjA5NWFiYjQwXkEyXkFqcGc@._V1_Ratio0.6762_AL_.jpg</t>
  </si>
  <si>
    <t>Only a short time after the first raid, Rama goes undercover with the thugs of Jakarta and plans to bring down the syndicate and uncover the corruption within his police force.</t>
  </si>
  <si>
    <t>https://m.media-amazon.com/images/M/MV5BMDMyNTMzZmYtNDIxYi00YTNkLWE2ZTMtM2M4ZGQwYTFjZTEyXkEyXkFqcGc@._V1_Ratio0.6762_AL_.jpg</t>
  </si>
  <si>
    <t>https://www.imdb.com/video/imdb/vi530950937/imdb/embed</t>
  </si>
  <si>
    <t>Troubling questions arise after airline pilot Whip Whitaker makes a miracle landing after a mid-air catastrophe.</t>
  </si>
  <si>
    <t>https://m.media-amazon.com/images/M/MV5BMTUxMjI1OTMxNl5BMl5BanBnXkFtZTcwNjc3NTY1OA@@._V1_Ratio0.6762_AL_.jpg</t>
  </si>
  <si>
    <t>https://www.imdb.com/video/imdb/https://www.imdb.com/video/vi2384176153//imdb/embed</t>
  </si>
  <si>
    <t>A sexually frustrated suburban father has a mid-life crisis after becoming infatuated with his daughter's best friend.</t>
  </si>
  <si>
    <t>https://m.media-amazon.com/images/M/MV5BMDI1MDE0OTMtMmI2MS00Yjc2LTg2MTItMWExYTg5NzA1OGUzXkEyXkFqcGc@._V1_Ratio0.6762_AL_.jpg</t>
  </si>
  <si>
    <t>https://www.imdb.com/video/imdb/vi788506137/imdb/embed</t>
  </si>
  <si>
    <t>Over the summer, a series of unfortunate happenings triggers a financial crisis for a young woman and she soon finds her life falling apart.</t>
  </si>
  <si>
    <t>https://m.media-amazon.com/images/M/MV5BMTI3MTE1NjAwNV5BMl5BanBnXkFtZTcwMDM3MzMwMg@@._V1_Ratio0.6762_AL_.jpg</t>
  </si>
  <si>
    <t>https://www.imdb.com/video/imdb/vi3595894809/imdb/embed</t>
  </si>
  <si>
    <t>A twenty-something comedienne's unplanned pregnancy forces her to confront the realities of independent womanhood for the first time.</t>
  </si>
  <si>
    <t>https://m.media-amazon.com/images/M/MV5BYmJjMmJhYWEtOWI5MC00YTlkLTkwMWMtOGYzNGRhNTZiOTgzXkEyXkFqcGc@._V1_Ratio0.6762_AL_.jpg</t>
  </si>
  <si>
    <t>https://www.imdb.com/video/imdb/vi2229058073/imdb/embed</t>
  </si>
  <si>
    <t>A Teacher from Washington state decides to do a house swap with a Boston Professor to be able to surprise and spend Christmas with her daughter.</t>
  </si>
  <si>
    <t>https://m.media-amazon.com/images/M/MV5BODA2Njg0MjY2MF5BMl5BanBnXkFtZTgwNDk1NzAxMzE@._V1_Ratio0.6762_AL_.jpg</t>
  </si>
  <si>
    <t>https://www.imdb.com/video/imdb/https://www.imdb.com/video/vi2111481113//imdb/embed</t>
  </si>
  <si>
    <t>A newlywed man on his honeymoon has second thoughts about his marriage and falls for a different woman.</t>
  </si>
  <si>
    <t>https://m.media-amazon.com/images/M/MV5BZWM5MmRmYzItMjc1ZC00ZmI2LWI3NzQtMDc5MzU5YjM1OTVlXkEyXkFqcGc@._V1_Ratio0.6762_AL_.jpg</t>
  </si>
  <si>
    <t>https://www.imdb.com/video/imdb/vi821674009/imdb/embed</t>
  </si>
  <si>
    <t>The new owner of the Cleveland Indians puts together a purposely horrible team so they'll lose and she can move the team. But when the plot is uncovered, they start winning just to spite her.</t>
  </si>
  <si>
    <t>https://m.media-amazon.com/images/M/MV5BMmRiNjc2YWMtYzg4YS00Njg3LTg4YzgtNWVhM2RmMGIwNGFjXkEyXkFqcGc@._V1_Ratio0.6833_AL_.jpg</t>
  </si>
  <si>
    <t>https://www.imdb.com/video/imdb/vi2434317849/imdb/embed</t>
  </si>
  <si>
    <t>During an extreme heatwave, a beautiful Florida woman and a seedy lawyer engage in an affair while plotting the murder of her rich husband.</t>
  </si>
  <si>
    <t>https://m.media-amazon.com/images/M/MV5BMWZjNDE0ZDUtZTg3Ny00ZWNiLWExZDMtNTY3OWYxZDUzZjg1XkEyXkFqcGc@._V1_Ratio0.6762_AL_.jpg</t>
  </si>
  <si>
    <t>https://www.imdb.com/video/imdb/vi1773863193/imdb/embed</t>
  </si>
  <si>
    <t>When his wife dies, Lasse takes his 12-year-old son, Pelle, from their home in Sweden to Denmark in search of a better life.</t>
  </si>
  <si>
    <t>https://m.media-amazon.com/images/M/MV5BMjc0NGNmZmUtMGRlMC00Zjg4LWI1MWEtMzUzYjE1MmU0MGYzXkEyXkFqcGc@._V1_Ratio0.6762_AL_.jpg</t>
  </si>
  <si>
    <t>https://www.imdb.com/video/imdb/vi2849815065/imdb/embed</t>
  </si>
  <si>
    <t>Deputy sheriff Destry tames the town of Bottle Neck, including saloon singer Frenchy.</t>
  </si>
  <si>
    <t>https://m.media-amazon.com/images/M/MV5BOTQ2YWYwZmMtNWUyOC00NWRlLWEzMmUtM2FlYzY2MDQzNWEwXkEyXkFqcGc@._V1_Ratio0.6762_AL_.jpg</t>
  </si>
  <si>
    <t>https://www.imdb.com/video/imdb/vi3884171545/imdb/embed</t>
  </si>
  <si>
    <t>A lawyer uses his power to help his lover put her father behind bars, but when he escapes, they are all in danger.</t>
  </si>
  <si>
    <t>https://m.media-amazon.com/images/M/MV5BY2M3MWEyN2EtMzQ4MS00Njc3LThiYTQtNDcyMDVhYTBkMzZhXkEyXkFqcGc@._V1_Ratio0.6762_AL_.jpg</t>
  </si>
  <si>
    <t>The story of Venezuelan revolutionary Ilich RamÃ­rez SÃ¡nchez, who founded a worldwide terrorist organization and raided the 1975 OPEC meeting.</t>
  </si>
  <si>
    <t>https://m.media-amazon.com/images/M/MV5BOWJmNTViNGItZTE4NS00OWZjLWFkYzItYTFiMzcwMTQ4ODFhXkEyXkFqcGc@._V1_Ratio0.7046_AL_.jpg</t>
  </si>
  <si>
    <t>https://www.imdb.com/video/imdb/https://www.imdb.com/video/vi1206716697//imdb/embed</t>
  </si>
  <si>
    <t>A tough cop teams up with a professional skydiver to capture a renegade computer hacker on the run from the law.</t>
  </si>
  <si>
    <t>https://m.media-amazon.com/images/M/MV5BOThiNGQxNjAtNDQ1NC00YWQ0LTliMjktYzc3MTU2ZmI0NjMzXkEyXkFqcGc@._V1_Ratio0.6762_AL_.jpg</t>
  </si>
  <si>
    <t>https://www.imdb.com/video/imdb/vi3550609689/imdb/embed</t>
  </si>
  <si>
    <t>Kermit the Frog, The Great Gonzo, and Fozzie Bear are reporters who travel to Britain to interview a rich victim of jewel thieves and help her along with her secretary, Miss Piggy.</t>
  </si>
  <si>
    <t>https://m.media-amazon.com/images/M/MV5BMGMwN2JkOTgtMDZjYi00YjkxLWI4YWQtMDFkMTQzNTgxYzgxXkEyXkFqcGc@._V1_Ratio0.6762_AL_.jpg</t>
  </si>
  <si>
    <t>https://www.imdb.com/video/imdb/vi2643263769/imdb/embed</t>
  </si>
  <si>
    <t>In the late 1980s, a low level gangster named Jackie DiNorscio defends himself in court in what became the longest criminal trial in American judicial history.</t>
  </si>
  <si>
    <t>https://m.media-amazon.com/images/M/MV5BNTYzYjBhM2MtY2ZmNS00ZDQ1LWE1MDktNGY0ZmQ4NzI3ODIzXkEyXkFqcGc@._V1_Ratio0.6762_AL_.jpg</t>
  </si>
  <si>
    <t>https://www.imdb.com/video/imdb/https://www.imdb.com/video/vi1017577753//imdb/embed</t>
  </si>
  <si>
    <t>Men sent their own way await heroin in Leach's apartment.</t>
  </si>
  <si>
    <t>https://m.media-amazon.com/images/M/MV5BNDQwNDQ4MDc3Ml5BMl5BanBnXkFtZTgwNTU3MTg5NjE@._V1_Ratio0.7544_AL_.jpg</t>
  </si>
  <si>
    <t>Two brothers and a sister witness the disappearance of their childhood memories when they must relinquish the family belongings to ensure their deceased mother's succession.</t>
  </si>
  <si>
    <t>https://m.media-amazon.com/images/M/MV5BMTUxNjU0Njc0OV5BMl5BanBnXkFtZTcwNjcyNDY1Mg@@._V1_Ratio0.6762_AL_.jpg</t>
  </si>
  <si>
    <t>https://www.imdb.com/video/imdb/vi509412121/imdb/embed</t>
  </si>
  <si>
    <t>Paddington, now happily settled with the Brown family and a popular member of the local community, picks up a series of odd jobs to buy the perfect present for his Aunt Lucy's 100th birthday, only for the gift to be stolen.</t>
  </si>
  <si>
    <t>https://m.media-amazon.com/images/M/MV5BNTk1YzlhMTUtZmU5MC00NmRmLTlkZjItYzQ0NTY4Y2NiNzc4XkEyXkFqcGc@._V1_Ratio0.6762_AL_.jpg</t>
  </si>
  <si>
    <t>https://www.imdb.com/video/imdb/vi3045242905/imdb/embed</t>
  </si>
  <si>
    <t>Two self-confessed 'Christmasphobes' sign a contract which will mutually benefit them over the holiday season.</t>
  </si>
  <si>
    <t>https://m.media-amazon.com/images/M/MV5BOTQwMjkzYTktOTBkMi00OTY2LTk0NzYtMzRmMzhkZWY1ZTAyXkEyXkFqcGc@._V1_Ratio0.6762_AL_.jpg</t>
  </si>
  <si>
    <t>https://www.imdb.com/video/imdb/vi3657415193/imdb/embed</t>
  </si>
  <si>
    <t>Les MisÃ©rables</t>
  </si>
  <si>
    <t>In 19th-century France, Jean Valjean, who, for decades, has been hunted by the ruthless policeman Javert after breaking parole, agrees to care for a factory worker's daughter. The decision changes their lives forever.</t>
  </si>
  <si>
    <t>https://m.media-amazon.com/images/M/MV5BY2Q1YjIxZTAtZTU0YS00ZmE5LWEwODEtY2IyYWM2ZTJlOWE1XkEyXkFqcGc@._V1_Ratio0.6762_AL_.jpg</t>
  </si>
  <si>
    <t>https://www.imdb.com/video/imdb/vi2712512281/imdb/embed</t>
  </si>
  <si>
    <t>The Borg travel back in time intent on preventing Earth's first contact with an alien species. Captain Picard and his crew pursue them to ensure that Zefram Cochrane makes his maiden flight reaching warp speed.</t>
  </si>
  <si>
    <t>https://m.media-amazon.com/images/M/MV5BZjc0OWE1NDMtNjRmMi00ZDc2LWI2ZmQtNzEwNWU4Nzg4NDA5XkEyXkFqcGc@._V1_Ratio0.6762_AL_.jpg</t>
  </si>
  <si>
    <t>https://www.imdb.com/video/imdb/vi1265677337/imdb/embed</t>
  </si>
  <si>
    <t>A crime lord ascends to power and becomes megalomaniacal while a maverick police detective vows to stop him.</t>
  </si>
  <si>
    <t>https://m.media-amazon.com/images/M/MV5BOTFlNGE5NWUtNmNkNS00OGJkLWFhNTEtYzFlMWFmNGM1YmJhXkEyXkFqcGc@._V1_Ratio0.6762_AL_.jpg</t>
  </si>
  <si>
    <t>https://www.imdb.com/video/imdb/vi565051673/imdb/embed</t>
  </si>
  <si>
    <t>Warring Alien and Predator races descend on a rural Colorado town, where unsuspecting residents must band together for any chance of survival.</t>
  </si>
  <si>
    <t>https://m.media-amazon.com/images/M/MV5BMTI5NDY2NDUwM15BMl5BanBnXkFtZTYwNzQxMTA3._V1_Ratio0.6762_AL_.jpg</t>
  </si>
  <si>
    <t>https://www.imdb.com/video/imdb/vi682754329/imdb/embed</t>
  </si>
  <si>
    <t>A woman attempts to reunite her family by helping her husband escape prison and together kidnapping their son. But things don't go as planned when they are forced to take a police hostage on the road.</t>
  </si>
  <si>
    <t>https://m.media-amazon.com/images/M/MV5BMWNiZTViMzQtNGI0NC00ODc5LThlMmEtNzE2YWVhZDBhMThiXkEyXkFqcGc@._V1_Ratio0.6762_AL_.jpg</t>
  </si>
  <si>
    <t>https://www.imdb.com/video/imdb/vi2209595673/imdb/embed</t>
  </si>
  <si>
    <t>A phobic con artist and his protÃ©gÃ© are on the verge of pulling off a lucrative swindle when the former's teenage daughter arrives unexpectedly.</t>
  </si>
  <si>
    <t>https://m.media-amazon.com/images/M/MV5BMjA3NjMyNjIyMF5BMl5BanBnXkFtZTYwOTgzMDI3._V1_Ratio0.6762_AL_.jpg</t>
  </si>
  <si>
    <t>https://www.imdb.com/video/imdb/vi3415539993/imdb/embed</t>
  </si>
  <si>
    <t>A fading movie star falls for a lonely young woman in Tokyo.</t>
  </si>
  <si>
    <t>https://m.media-amazon.com/images/M/MV5BMTUxMzk0NDg1MV5BMl5BanBnXkFtZTgwNDg0NjkxMDI@._V1_Ratio0.6762_AL_.jpg</t>
  </si>
  <si>
    <t>https://www.imdb.com/video/imdb/vi2994779673/imdb/embed</t>
  </si>
  <si>
    <t>An evil Queen banishes a flower loving troll named Stanley (Dom DeLuise) to New York City, where he befriends two young children.</t>
  </si>
  <si>
    <t>https://m.media-amazon.com/images/M/MV5BMzViMDRiZDAtMjc2OS00M2I2LTg4MTItZjliN2EyMjBmMTllXkEyXkFqcGc@._V1_Ratio0.6762_AL_.jpg</t>
  </si>
  <si>
    <t>https://www.imdb.com/video/imdb/vi4071883033/imdb/embed</t>
  </si>
  <si>
    <t>The adventures of high school and junior high students on the last day of school in May 1976.</t>
  </si>
  <si>
    <t>https://m.media-amazon.com/images/M/MV5BMTM5MDY5MDQyOV5BMl5BanBnXkFtZTgwMzM3NzMxMDE@._V1_Ratio0.6762_AL_.jpg</t>
  </si>
  <si>
    <t>https://www.imdb.com/video/imdb/vi3349152025/imdb/embed</t>
  </si>
  <si>
    <t>A fantasy retelling of the medieval story of Sir Gawain and the Green Knight.</t>
  </si>
  <si>
    <t>https://m.media-amazon.com/images/M/MV5BNjRjNmU1M2ItNDU4Ni00ZGY2LTlmNzItY2MxYmY3OTllZjMwXkEyXkFqcGc@._V1_Ratio0.6762_AL_.jpg</t>
  </si>
  <si>
    <t>https://www.imdb.com/video/imdb/vi1843249177/imdb/embed</t>
  </si>
  <si>
    <t>After being rejected by the Confederate military, not realizing it was due to his crucial civilian role, an engineer must single-handedly recapture his beloved locomotive after it is seized by Union spies and return it through enemy lines.</t>
  </si>
  <si>
    <t>https://m.media-amazon.com/images/M/MV5BMTVhM2Y1MDUtMDkxYi00Y2UxLWI2MTMtZjMzYTY4ODM4MGIzXkEyXkFqcGc@._V1_Ratio0.6762_AL_.jpg</t>
  </si>
  <si>
    <t>https://www.imdb.com/video/imdb/vi534623769/imdb/embed</t>
  </si>
  <si>
    <t>An Eastern European tourist unexpectedly finds himself stranded in JFK airport, and must take up temporary residence there.</t>
  </si>
  <si>
    <t>https://m.media-amazon.com/images/M/MV5BMTU1Mzg0ZTctNWNkNi00Mzk3LTgzY2ItYWY2MTczYzI3MWRiXkEyXkFqcGc@._V1_Ratio0.6762_AL_.jpg</t>
  </si>
  <si>
    <t>https://www.imdb.com/video/imdb/vi2012938521/imdb/embed</t>
  </si>
  <si>
    <t>As a lawyer investigates the murder of a colleague, he finds himself more connected to the crime than anyone else.</t>
  </si>
  <si>
    <t>https://m.media-amazon.com/images/M/MV5BMjMyODU4NjQwMV5BMl5BanBnXkFtZTgwMTkwNTg4NjE@._V1_Ratio0.6762_AL_.jpg</t>
  </si>
  <si>
    <t>https://www.imdb.com/video/imdb/vi1262656537/imdb/embed</t>
  </si>
  <si>
    <t>Five people are offered one million dollars to spend six months together in an isolated mansion, with cameras watching their every move.</t>
  </si>
  <si>
    <t>https://m.media-amazon.com/images/M/MV5BNzEyZWE0ZGUtNjZkZi00YzBkLTk0MDctMjQ2OGU1ZTQ2ZmUwXkEyXkFqcGc@._V1_Ratio0.6762_AL_.jpg</t>
  </si>
  <si>
    <t>https://www.imdb.com/video/imdb/vi370197273/imdb/embed</t>
  </si>
  <si>
    <t>A detective protects a princess who prophecies Earth's destruction by a powerful space monster; the world's only hope being if Mothra can persuade Godzilla and Rodan to unite and save the planet.</t>
  </si>
  <si>
    <t>https://m.media-amazon.com/images/M/MV5BOWM4NWMwYzUtN2U5My00NDExLTk0ODYtMzg3MGY3NWY4MTc0XkEyXkFqcGc@._V1_Ratio0.7046_AL_.jpg</t>
  </si>
  <si>
    <t>https://www.imdb.com/video/imdb/vi3685286169/imdb/embed</t>
  </si>
  <si>
    <t>Blends the style of classic sitcoms with the MCU, in which Wanda Maximoff and Vision - two super-powered beings living their ideal suburban lives - begin to suspect that everything is not as it seems.</t>
  </si>
  <si>
    <t>https://m.media-amazon.com/images/M/MV5BZTMxMmM1ODItMTZiMS00NjI1LWEwODctMjQ4ZjY4ODliNDI0XkEyXkFqcGc@._V1_Ratio0.6762_AL_.jpg</t>
  </si>
  <si>
    <t>https://www.imdb.com/video/imdb/https://www.imdb.com/video/vi3485450265//imdb/embed</t>
  </si>
  <si>
    <t>A boy who has a bad Christmas accidentally summons a festive demon to his family home.</t>
  </si>
  <si>
    <t>https://m.media-amazon.com/images/M/MV5BMjk0MjMzMTI3NV5BMl5BanBnXkFtZTgwODEyODkxNzE@._V1_Ratio0.6762_AL_.jpg</t>
  </si>
  <si>
    <t>https://www.imdb.com/video/imdb/vi1764602649/imdb/embed</t>
  </si>
  <si>
    <t>U.S. Olympic wrestling champions and brothers Mark Schultz and Dave Schultz join "Team Foxcatcher", led by eccentric multi-millionaire John du Pont, as they train for the 1988 Olympic Games in Seoul, South Korea, but John's self-destructive behavior threatens to consume them all.</t>
  </si>
  <si>
    <t>https://m.media-amazon.com/images/M/MV5BMTQ2MjQxNjYxOV5BMl5BanBnXkFtZTgwMzIwODUxMzE@._V1_Ratio0.6762_AL_.jpg</t>
  </si>
  <si>
    <t>https://www.imdb.com/video/imdb/https://www.imdb.com/video/vi230469145//imdb/embed</t>
  </si>
  <si>
    <t>Wendy and her brothers are whisked away to the magical world of Neverland with the hero of their stories, Peter Pan.</t>
  </si>
  <si>
    <t>https://m.media-amazon.com/images/M/MV5BOGUwNjg5MWItNTc5OC00MTNkLWEwNzYtYzA1M2Y4MWU3NmQwXkEyXkFqcGc@._V1_Ratio0.6762_AL_.jpg</t>
  </si>
  <si>
    <t>https://www.imdb.com/video/imdb/https://www.imdb.com/video/vi3276584985//imdb/embed</t>
  </si>
  <si>
    <t>A pair of cops investigating a drug invasion stumble upon a mysterious bank vault.</t>
  </si>
  <si>
    <t>https://m.media-amazon.com/images/M/MV5BMTA4NjE3OTk1MzdeQTJeQWpwZ15BbWU4MDMwMTk1Mjgx._V1_Ratio0.6762_AL_.jpg</t>
  </si>
  <si>
    <t>https://www.imdb.com/video/imdb/vi3994531097/imdb/embed</t>
  </si>
  <si>
    <t>A veteran Green Beret is forced by a cruel Sheriff and his deputies to flee into the mountains and wage an escalating one-man war against his pursuers.</t>
  </si>
  <si>
    <t>https://m.media-amazon.com/images/M/MV5BYzc4ZmQ5YzEtYTQzYy00ZDdiLWI2NmQtZTA3MzM1ZGIyYmUzXkEyXkFqcGc@._V1_Ratio0.6762_AL_.jpg</t>
  </si>
  <si>
    <t>https://www.imdb.com/video/imdb/https://www.imdb.com/video/vi1402863897//imdb/embed</t>
  </si>
  <si>
    <t>During World War II, sisters Dottie and Kit join the first female professional baseball league and struggle to help it succeed amid their own growing rivalry.</t>
  </si>
  <si>
    <t>https://m.media-amazon.com/images/M/MV5BMDgwZDJjNWQtMzBmNi00ZTNkLTk5NGQtMzE2ODJkZjUyYjRhXkEyXkFqcGc@._V1_Ratio0.6762_AL_.jpg</t>
  </si>
  <si>
    <t>https://www.imdb.com/video/imdb/vi1872936473/imdb/embed</t>
  </si>
  <si>
    <t>A linguistics professor and her family find their bonds tested when she is diagnosed with Alzheimer's Disease.</t>
  </si>
  <si>
    <t>https://m.media-amazon.com/images/M/MV5BMjIzNzAxNjY1Nl5BMl5BanBnXkFtZTgwMDg4ODQxMzE@._V1_Ratio0.6762_AL_.jpg</t>
  </si>
  <si>
    <t>https://www.imdb.com/video/imdb/https://www.imdb.com/video/vi484748825//imdb/embed</t>
  </si>
  <si>
    <t>When a mysterious artifact is uncovered on the Moon, a spacecraft manned by two humans and one supercomputer is sent to Jupiter to find its origins.</t>
  </si>
  <si>
    <t>https://m.media-amazon.com/images/M/MV5BNjU0NDFkMTQtZWY5OS00MmZhLTg3Y2QtZmJhMzMzMWYyYjc2XkEyXkFqcGc@._V1_Ratio0.6762_AL_.jpg</t>
  </si>
  <si>
    <t>https://www.imdb.com/video/imdb/vi2674767897/imdb/embed</t>
  </si>
  <si>
    <t>A look at the final days in the life of renowned playwright William Shakespeare.</t>
  </si>
  <si>
    <t>https://m.media-amazon.com/images/M/MV5BODI5Nzc1Nzk2Ml5BMl5BanBnXkFtZTgwNTg5MTQ5NjM@._V1_Ratio0.6762_AL_.jpg</t>
  </si>
  <si>
    <t>https://www.imdb.com/video/imdb/vi1345567257/imdb/embed</t>
  </si>
  <si>
    <t>A police investigation, the saga of a grieving family, and a Seattle mayoral campaign all interlock after the body of 17-year-old Rosie Larsen is found in the trunk of a submerged car.</t>
  </si>
  <si>
    <t>https://m.media-amazon.com/images/M/MV5BMTQ5MTUxMzU3Ml5BMl5BanBnXkFtZTgwMDU3NDYxMjE@._V1_Ratio0.6762_AL_.jpg</t>
  </si>
  <si>
    <t>https://www.imdb.com/video/imdb/vi251178009/imdb/embed</t>
  </si>
  <si>
    <t>A truffle hunter who lives alone in the Oregon wilderness must return to his past in Portland in search of his beloved foraging pig after she is kidnapped.</t>
  </si>
  <si>
    <t>https://m.media-amazon.com/images/M/MV5BMDlhN2E1ODUtNzNlZi00NWE4LTlhMDAtOThjNmY1MDkwYTVkXkEyXkFqcGc@._V1_Ratio0.6762_AL_.jpg</t>
  </si>
  <si>
    <t>https://www.imdb.com/video/imdb/vi1126940697/imdb/embed</t>
  </si>
  <si>
    <t>In the English village of Midwich, the blonde-haired, glowing-eyed children of uncertain paternity prove to have frightening powers.</t>
  </si>
  <si>
    <t>https://m.media-amazon.com/images/M/MV5BMTRiZTI2ZDktOTJmNC00OWQ5LTg0YzktMmQ0MTAwZmI4NjIyXkEyXkFqcGc@._V1_Ratio0.6762_AL_.jpg</t>
  </si>
  <si>
    <t>https://www.imdb.com/video/imdb/https://www.imdb.com/video/vi2054094873//imdb/embed</t>
  </si>
  <si>
    <t>Follows Lucy and Desi as they face a crisis that could end their careers--and another that could end their marriage.</t>
  </si>
  <si>
    <t>https://m.media-amazon.com/images/M/MV5BNTdkY2Y0MzgtMmE2ZS00NTc3LWE5MjMtMDk0ZDk3ZTgxZTM0XkEyXkFqcGc@._V1_Ratio0.6762_AL_.jpg</t>
  </si>
  <si>
    <t>https://www.imdb.com/video/imdb/vi50316057/imdb/embed</t>
  </si>
  <si>
    <t>The iconic metal band struggles for two years to create their album St. Anger, dealing with alcoholism, the loss of their bass player, and the challenge of working with a psychotherapist.</t>
  </si>
  <si>
    <t>https://m.media-amazon.com/images/M/MV5BMjA4MzY1Nzc3NF5BMl5BanBnXkFtZTYwMzUxNTU3._V1_Ratio0.6762_AL_.jpg</t>
  </si>
  <si>
    <t>https://www.imdb.com/video/imdb/vi1620443417/imdb/embed</t>
  </si>
  <si>
    <t>England, 1850s. A master criminal aims to rob a train of a large sum of gold. Security is incredibly tight and the task seems an impossible one. However, he has a plan and just the right people to carry it out.</t>
  </si>
  <si>
    <t>https://m.media-amazon.com/images/M/MV5BM2ZjODAyYjItZGQ0My00Y2ZhLTk0ZmMtM2M3OGJmN2E2NTNlXkEyXkFqcGc@._V1_Ratio0.6762_AL_.jpg</t>
  </si>
  <si>
    <t>https://www.imdb.com/video/imdb/vi3319054617/imdb/embed</t>
  </si>
  <si>
    <t>Two underground black marketeers, Marko and Blacky, sell weapons to the Communist resistance in wartime Belgrade, living the good life along the way.</t>
  </si>
  <si>
    <t>https://m.media-amazon.com/images/M/MV5BZGI3MGFhMTgtMDJjOC00ODU1LTlhMTQtZmYyZDQ3YWQxYjc5XkEyXkFqcGc@._V1_Ratio0.6975_AL_.jpg</t>
  </si>
  <si>
    <t>https://www.imdb.com/video/imdb/vi1188348697/imdb/embed</t>
  </si>
  <si>
    <t>Two basketball hustlers, black Sidney Deane and white Billy Hoyle, join forces to double their chances of winning money on the street courts as well as in a tournament.</t>
  </si>
  <si>
    <t>https://m.media-amazon.com/images/M/MV5BZTE1ZmEyNDgtMjQyOS00YzUyLTlkMjYtNmJkYWUyZDJjYjczXkEyXkFqcGc@._V1_Ratio0.6762_AL_.jpg</t>
  </si>
  <si>
    <t>https://www.imdb.com/video/imdb/vi2055389465/imdb/embed</t>
  </si>
  <si>
    <t>Barely 17 yet, Frank is a skilled forger who has passed as a doctor, lawyer and pilot. FBI agent Carl becomes obsessed with tracking down the con man, who only revels in the pursuit.</t>
  </si>
  <si>
    <t>https://m.media-amazon.com/images/M/MV5BMTY5MzYzNjc5NV5BMl5BanBnXkFtZTYwNTUyNTc2._V1_Ratio0.6762_AL_.jpg</t>
  </si>
  <si>
    <t>https://www.imdb.com/video/imdb/vi1220346137/imdb/embed</t>
  </si>
  <si>
    <t>https://m.media-amazon.com/images/M/MV5BOTg3ZmQwYTMtNDI2MC00OWE5LWEzMmYtNTczNzA0NjhiZTRkXkEyXkFqcGc@._V1_Ratio0.7544_AL_.jpg</t>
  </si>
  <si>
    <t>Stefano, a young restorer, is commissioned to save a controversial mural located in the church of a small, isolated village.</t>
  </si>
  <si>
    <t>https://m.media-amazon.com/images/M/MV5BOGM5ZGE1OGEtYzE1ZC00OTVmLWEzYjgtMWRkZmZkNzJiYTEwXkEyXkFqcGc@._V1_Ratio0.7117_AL_.jpg</t>
  </si>
  <si>
    <t>https://www.imdb.com/video/imdb/vi2646584601/imdb/embed</t>
  </si>
  <si>
    <t>A haunting portrait of Lucy, a young university student drawn into a mysterious hidden world of unspoken desires.</t>
  </si>
  <si>
    <t>https://m.media-amazon.com/images/M/MV5BMjI5OTk3Mjg4MV5BMl5BanBnXkFtZTcwNzQ2NTQxNw@@._V1_Ratio0.7046_AL_.jpg</t>
  </si>
  <si>
    <t>https://www.imdb.com/video/imdb/vi2213584409/imdb/embed</t>
  </si>
  <si>
    <t>Four men plan a technically perfect crime, but the human element intervenes...</t>
  </si>
  <si>
    <t>https://m.media-amazon.com/images/M/MV5BODI4ZDZmOTUtYjFiNi00NDdiLTgwY2ItNjAzODc4N2I4NjljXkEyXkFqcGc@._V1_Ratio0.6762_AL_.jpg</t>
  </si>
  <si>
    <t>https://www.imdb.com/video/imdb/vi3206461465/imdb/embed</t>
  </si>
  <si>
    <t>Four teenagers are sucked into a magical video game, and the only way they can escape is to work together to finish the game.</t>
  </si>
  <si>
    <t>https://m.media-amazon.com/images/M/MV5BZjI5MzdmODctYjA4NS00ZmMxLWJlOWUtOGVhMjA0OGMxMWYzXkEyXkFqcGc@._V1_Ratio0.6762_AL_.jpg</t>
  </si>
  <si>
    <t>https://www.imdb.com/video/imdb/vi3413817625/imdb/embed</t>
  </si>
  <si>
    <t>During a sweltering summer, a rookie homicide detective tries to track down his stolen Colt pistol.</t>
  </si>
  <si>
    <t>https://m.media-amazon.com/images/M/MV5BNTgxNmMyY2QtOWY1NC00Njg2LTk2YTAtYTkyMzIyZDhmY2U3XkEyXkFqcGc@._V1_Ratio0.6762_AL_.jpg</t>
  </si>
  <si>
    <t>https://www.imdb.com/video/imdb/vi3391406873/imdb/embed</t>
  </si>
  <si>
    <t>A former beauty queen and single mom prepares her rebellious teenage daughter for the "Miss Juneteenth" pageant.</t>
  </si>
  <si>
    <t>https://m.media-amazon.com/images/M/MV5BN2I5NTA2YmQtYzBmNC00YjEzLWEyM2EtNDI1OGRkNGVjYTU4XkEyXkFqcGc@._V1_Ratio0.6762_AL_.jpg</t>
  </si>
  <si>
    <t>https://www.imdb.com/video/imdb/vi3871915545/imdb/embed</t>
  </si>
  <si>
    <t>The Muppets put their spin on the tale of an elder, Christmas-hating miser who is visited by spirits who foretell his future and share secrets from his past and present, which helps change his view on life.</t>
  </si>
  <si>
    <t>https://m.media-amazon.com/images/M/MV5BNTIwOTAyMDgtNTY1Zi00ZWMyLWFjMjAtNjI5YWIyOTE2NDJhXkEyXkFqcGc@._V1_Ratio0.6762_AL_.jpg</t>
  </si>
  <si>
    <t>https://www.imdb.com/video/imdb/vi4007641369/imdb/embed</t>
  </si>
  <si>
    <t>An animated adaptation of "The Wind in the Willows" followed by an adaptation of "The Legend of Sleepy Hollow".</t>
  </si>
  <si>
    <t>https://m.media-amazon.com/images/M/MV5BZDRkODhiMTMtZDg0ZC00ZTFhLTk2MDAtMWI3ZjcxMmY1OTllXkEyXkFqcGc@._V1_Ratio0.6762_AL_.jpg</t>
  </si>
  <si>
    <t>https://www.imdb.com/video/imdb/vi1567337497/imdb/embed</t>
  </si>
  <si>
    <t>In 1967 Los Angeles, a widowed mother's daughter tries to communicate with her late father through a Ouija board, but unleashes a demon instead.</t>
  </si>
  <si>
    <t>https://m.media-amazon.com/images/M/MV5BNzhmYzkyNjUtNmI2OC00MWY2LWFjN2MtNjIwMGRkOWMyYzI0XkEyXkFqcGc@._V1_Ratio0.6762_AL_.jpg</t>
  </si>
  <si>
    <t>https://www.imdb.com/video/imdb/https://www.imdb.com/video/vi2695083545//imdb/embed</t>
  </si>
  <si>
    <t>Mira is an American movie star disillusioned by her career and recent breakup, who comes to France to star as Irma Vep in a remake of the French silent film classic, "Les Vampires."</t>
  </si>
  <si>
    <t>https://m.media-amazon.com/images/M/MV5BZTY1ZjAxZDEtMDFkNS00NTgwLWIxYzktMWE2Y2MwMGY3NzkxXkEyXkFqcGc@._V1_Ratio0.6762_AL_.jpg</t>
  </si>
  <si>
    <t>https://www.imdb.com/video/imdb/https://www.imdb.com/video/vi3152265753//imdb/embed</t>
  </si>
  <si>
    <t>Following the assassination of President John F. Kennedy, First Lady Jacqueline Kennedy fights through grief and trauma to regain her faith, console her children, and define her husband's historic legacy.</t>
  </si>
  <si>
    <t>https://m.media-amazon.com/images/M/MV5BMzg4MjYzNjk5N15BMl5BanBnXkFtZTgwODgwODI3MDI@._V1_Ratio0.6762_AL_.jpg</t>
  </si>
  <si>
    <t>https://www.imdb.com/video/imdb/vi1875818009/imdb/embed</t>
  </si>
  <si>
    <t>A Manhattan doctor embarks on a bizarre, night-long odyssey after his wife's admission of unfulfilled longing.</t>
  </si>
  <si>
    <t>https://m.media-amazon.com/images/M/MV5BZTQ0MmM5MDAtYmYyZS00MzlmLTlhZTAtZDJlZWY5ZTZkZjZmXkEyXkFqcGc@._V1_Ratio0.6762_AL_.jpg</t>
  </si>
  <si>
    <t>https://www.imdb.com/video/imdb/vi2812477721/imdb/embed</t>
  </si>
  <si>
    <t>In eighteenth-century Spain, an adopted boy becomes a werewolf and terrorizes the inhabitants of his town.</t>
  </si>
  <si>
    <t>https://m.media-amazon.com/images/M/MV5BYmM1OThlODMtOWI4Ni00NGM0LTk3YTktMjY4ZTZmYjEwOWY1XkEyXkFqcGc@._V1_Ratio0.6762_AL_.jpg</t>
  </si>
  <si>
    <t>https://www.imdb.com/video/imdb/https://www.imdb.com/video/vi1124187673//imdb/embed</t>
  </si>
  <si>
    <t>Between 1968 and 1983, a San Francisco cartoonist becomes an amateur detective obsessed with tracking down the Zodiac Killer, an unidentified individual who terrorizes Northern California with a killing spree.</t>
  </si>
  <si>
    <t>https://m.media-amazon.com/images/M/MV5BNDFkMTRkZmQtM2I0NC00NjJjLWJlMDctNTNiZWYxYzhjZDZiXkEyXkFqcGc@._V1_Ratio0.6762_AL_.jpg</t>
  </si>
  <si>
    <t>https://www.imdb.com/video/imdb/https://www.imdb.com/video/vi1390412057//imdb/embed</t>
  </si>
  <si>
    <t>"The Washington Post" reporters Bob Woodward and Carl Bernstein uncover the details of the Watergate scandal that leads to President Richard Nixon's resignation.</t>
  </si>
  <si>
    <t>https://m.media-amazon.com/images/M/MV5BZGQzMzcwMDYtMmNjNS00YzZlLTg2MjUtNTE0MThlNTFjMDQ0XkEyXkFqcGc@._V1_Ratio0.6762_AL_.jpg</t>
  </si>
  <si>
    <t>https://www.imdb.com/video/imdb/https://www.imdb.com/video/vi2958664729//imdb/embed</t>
  </si>
  <si>
    <t>Exiled into the dangerous forest by her wicked stepmother, a princess is rescued by seven dwarf miners who make her part of their household.</t>
  </si>
  <si>
    <t>https://m.media-amazon.com/images/M/MV5BMTQwMzE2Mzc4M15BMl5BanBnXkFtZTcwMTE4NTc1Nw@@._V1_Ratio0.6762_AL_.jpg</t>
  </si>
  <si>
    <t>https://www.imdb.com/video/imdb/https://www.imdb.com/video/vi755680793//imdb/embed</t>
  </si>
  <si>
    <t>While on a grand world tour, The Muppets find themselves wrapped into an European jewel-heist caper headed by a Kermit the Frog look-alike and his dastardly sidekick.</t>
  </si>
  <si>
    <t>https://m.media-amazon.com/images/M/MV5BNDY2MTE0ODM4NF5BMl5BanBnXkFtZTgwMDI3Mjc2MDE@._V1_Ratio0.6762_AL_.jpg</t>
  </si>
  <si>
    <t>https://www.imdb.com/video/imdb/https://www.imdb.com/video/vi315927321//imdb/embed</t>
  </si>
  <si>
    <t>A stubborn teenager enlists the help of a tough U.S. Marshal to track down her father's murderer.</t>
  </si>
  <si>
    <t>https://m.media-amazon.com/images/M/MV5BMTU5MjU3MTI4OF5BMl5BanBnXkFtZTcwMTQxOTAxNA@@._V1_Ratio0.6762_AL_.jpg</t>
  </si>
  <si>
    <t>https://www.imdb.com/video/imdb/https://www.imdb.com/video/vi1984862489//imdb/embed</t>
  </si>
  <si>
    <t>Moviestar Nick Cage is channeling his iconic characters as he's caught between a superfan and a CIA agent.</t>
  </si>
  <si>
    <t>https://m.media-amazon.com/images/M/MV5BMWEzMTA3MjAtOTkwYS00ZTNlLWIzYzMtMDIxNzU0NTlkMGRlXkEyXkFqcGc@._V1_Ratio0.6762_AL_.jpg</t>
  </si>
  <si>
    <t>https://www.imdb.com/video/imdb/vi2192097817/imdb/embed</t>
  </si>
  <si>
    <t>A naturalist living with big cats in East Africa expects a visit by his family of four from Chicago. A mix-up leaves him searching for his family, who have been left in the clutches of wild lions.</t>
  </si>
  <si>
    <t>https://m.media-amazon.com/images/M/MV5BZmUxNjQwMmUtNjkzMi00ODlmLWI2NzAtMzVkYmEyMzFkNmU5XkEyXkFqcGc@._V1_Ratio0.6833_AL_.jpg</t>
  </si>
  <si>
    <t>https://www.imdb.com/video/imdb/vi1793175833/imdb/embed</t>
  </si>
  <si>
    <t>Tom Ripley, who deals in forged art, suggests a picture framer he knows would make a good hit man.</t>
  </si>
  <si>
    <t>https://m.media-amazon.com/images/M/MV5BNTZkOTY4NTktODE0My00NjQ2LWIxNWQtODcxZWJiNTgyMDE2XkEyXkFqcGc@._V1_Ratio0.6762_AL_.jpg</t>
  </si>
  <si>
    <t>https://www.imdb.com/video/imdb/vi2011300121/imdb/embed</t>
  </si>
  <si>
    <t>A freewheeling Detroit cop pursuing a murder investigation finds himself dealing with the very different culture of Beverly Hills.</t>
  </si>
  <si>
    <t>https://m.media-amazon.com/images/M/MV5BNjU4OGM2MzctNGU3ZC00M2EzLThiN2ItOTlmN2FjODM0MzFhXkEyXkFqcGc@._V1_Ratio0.6833_AL_.jpg</t>
  </si>
  <si>
    <t>https://www.imdb.com/video/imdb/vi3658726169/imdb/embed</t>
  </si>
  <si>
    <t>A mute gunfighter defends a young widow and a group of outlaws against a gang of bounty killers in the winter of 1898, and a grim, tense struggle unfolds.</t>
  </si>
  <si>
    <t>https://m.media-amazon.com/images/M/MV5BYjFhZmNjMjItNDgxNS00ZTE0LThiYmYtYmEzNjUxMTdkMzI0XkEyXkFqcGc@._V1_Ratio0.6762_AL_.jpg</t>
  </si>
  <si>
    <t>A vacationing family discovers that the secluded beach where they're relaxing for a few hours is somehow causing them to age rapidly, reducing their entire lives into a single day.</t>
  </si>
  <si>
    <t>https://m.media-amazon.com/images/M/MV5BM2JkZjI5MjktNmQwZC00ZmYxLTg0OTYtYmVhNGFkMGZlMGYyXkEyXkFqcGc@._V1_Ratio0.6762_AL_.jpg</t>
  </si>
  <si>
    <t>https://www.imdb.com/video/imdb/https://www.imdb.com/video/vi119193625//imdb/embed</t>
  </si>
  <si>
    <t>A journalist becomes the unwanted center of attention for a 14-year-old girl, who proceeds to sabotage his life after he refuses her sexual advances.</t>
  </si>
  <si>
    <t>https://m.media-amazon.com/images/M/MV5BZjZiNWZmZDUtMmNkMy00NTJkLTgyZjEtYWJmYTEzNDk2MjEwXkEyXkFqcGc@._V1_Ratio0.6762_AL_.jpg</t>
  </si>
  <si>
    <t>https://www.imdb.com/video/imdb/vi206486553/imdb/embed</t>
  </si>
  <si>
    <t>After a young man is murdered, his spirit stays behind to warn his lover of impending danger, with the help of a reluctant psychic.</t>
  </si>
  <si>
    <t>https://m.media-amazon.com/images/M/MV5BZjkwOWM2MWMtMWE1YS00MTBlLTg1ODctYTI3M2I0NGIxMGYyXkEyXkFqcGc@._V1_Ratio0.6762_AL_.jpg</t>
  </si>
  <si>
    <t>https://www.imdb.com/video/imdb/vi2739978009/imdb/embed</t>
  </si>
  <si>
    <t>A mysterious new shop opens in a small town which always seems to stock the deepest desires of each shopper, with a price far heavier than expected.</t>
  </si>
  <si>
    <t>https://m.media-amazon.com/images/M/MV5BNTVkYjA1OTQtMDE1OC00ZTU4LTlkNjgtMTgyMGRjOGNjYmYyXkEyXkFqcGc@._V1_Ratio0.6762_AL_.jpg</t>
  </si>
  <si>
    <t>https://www.imdb.com/video/imdb/vi816709913/imdb/embed</t>
  </si>
  <si>
    <t>A group of teenagers in California's central valley spend one final night after their 1962 high school graduation cruising the strip with their buddies before they pursue their varying goals.</t>
  </si>
  <si>
    <t>https://m.media-amazon.com/images/M/MV5BNzc5MjUyMWYtMDkyMi00YTc2LTg3ZDMtMjI3MmU3Nzg2YTExXkEyXkFqcGc@._V1_Ratio0.6762_AL_.jpg</t>
  </si>
  <si>
    <t>https://www.imdb.com/video/imdb/vi613466393/imdb/embed</t>
  </si>
  <si>
    <t>Two 12-year-olds, who live on an island, fall in love with each other and elope into the wilderness. While people set out on a search mission, a violent storm approaching them catches their attention.</t>
  </si>
  <si>
    <t>https://m.media-amazon.com/images/M/MV5BMTEwMTc3NDkzOTJeQTJeQWpwZ15BbWU3MDI4NTAwNzc@._V1_Ratio0.6762_AL_.jpg</t>
  </si>
  <si>
    <t>https://www.imdb.com/video/imdb/https://www.imdb.com/video/vi562733337//imdb/embed</t>
  </si>
  <si>
    <t>Spike Lee documents the former Talking Heads frontman's brilliant, timely 2019 Broadway show, based on his recent album and tour of the same name.</t>
  </si>
  <si>
    <t>https://m.media-amazon.com/images/M/MV5BNmQzYmEzMDYtOTEwMy00YzQ3LThjNWItYTc5OTcwYzkwNzQ2XkEyXkFqcGc@._V1_Ratio0.6762_AL_.jpg</t>
  </si>
  <si>
    <t>https://www.imdb.com/video/imdb/vi1783217689/imdb/embed</t>
  </si>
  <si>
    <t>A young Scottish man travels across America in pursuit of the woman he loves, attracting the attention of an outlaw who is willing to serve as a guide.</t>
  </si>
  <si>
    <t>https://m.media-amazon.com/images/M/MV5BNTYxNDA5ODk5NF5BMl5BanBnXkFtZTgwNzMwMzIwNTE@._V1_Ratio0.6762_AL_.jpg</t>
  </si>
  <si>
    <t>https://www.imdb.com/video/imdb/vi621460249/imdb/embed</t>
  </si>
  <si>
    <t>The musical fantasy about Elton John's breakthrough years, from his time as a prodigy at the Royal Academy of Music through his influential and enduring musical partnership with Bernie Taupin.</t>
  </si>
  <si>
    <t>https://m.media-amazon.com/images/M/MV5BNDNmM2U1MDAtNmE3NS00ZWVjLWFiZDktZTkwZjY5YWU2ZjZkXkEyXkFqcGc@._V1_Ratio0.6762_AL_.jpg</t>
  </si>
  <si>
    <t>https://www.imdb.com/video/imdb/https://www.imdb.com/video/vi1213315609//imdb/embed</t>
  </si>
  <si>
    <t>Incompetent police Detective Frank Drebin must foil an attempt to assassinate Queen Elizabeth II.</t>
  </si>
  <si>
    <t>https://m.media-amazon.com/images/M/MV5BZTI5N2I1MjAtNTc0Yy00ZDIyLThkZTctMGQ5NTBhNjIwMWQ0XkEyXkFqcGc@._V1_Ratio0.6762_AL_.jpg</t>
  </si>
  <si>
    <t>https://www.imdb.com/video/imdb/https://www.imdb.com/video/vi3084976409//imdb/embed</t>
  </si>
  <si>
    <t>A bounty hunter trying to bring a murderer to justice is forced to accept the help of two less-than-trustworthy strangers.</t>
  </si>
  <si>
    <t>https://m.media-amazon.com/images/M/MV5BNjZlOGJhYzYtYmE3MS00YjYyLTk0NDUtZWIyNDliMDUyZmZhXkEyXkFqcGc@._V1_Ratio0.6762_AL_.jpg</t>
  </si>
  <si>
    <t>https://www.imdb.com/video/imdb/vi3763339289/imdb/embed</t>
  </si>
  <si>
    <t>After being kidnapped and imprisoned for fifteen years, Oh Dae-Su is released, only to find that he must track down his captor in five days.</t>
  </si>
  <si>
    <t>https://m.media-amazon.com/images/M/MV5BMTI3NTQyMzU5M15BMl5BanBnXkFtZTcwMTM2MjgyMQ@@._V1_Ratio0.6762_AL_.jpg</t>
  </si>
  <si>
    <t>https://www.imdb.com/video/imdb/vi3245261849/imdb/embed</t>
  </si>
  <si>
    <t>A set of circumstances makes Anna Scott, a famous actress, fall in love with William Thacker, owner of a bookstore in Notting Hill. But the paparazzi's fascination with her complicates their bond.</t>
  </si>
  <si>
    <t>https://m.media-amazon.com/images/M/MV5BZjY3YWI5OTMtYTdlNy00ZTZiLWEwYjItN2M1MGVkMDM4ZDExXkEyXkFqcGc@._V1_Ratio0.6762_AL_.jpg</t>
  </si>
  <si>
    <t>https://www.imdb.com/video/imdb/vi1318977817/imdb/embed</t>
  </si>
  <si>
    <t>Mark marries Marnie although she is a habitual thief and has serious psychological problems, and tries to help her confront and resolve them.</t>
  </si>
  <si>
    <t>https://m.media-amazon.com/images/M/MV5BMTIyMmJmOGUtODMzMy00NTUxLWJmZTQtMWQ4NWM1ZTg5MjZlXkEyXkFqcGc@._V1_Ratio0.6762_AL_.jpg</t>
  </si>
  <si>
    <t>https://www.imdb.com/video/imdb/vi2476212505/imdb/embed</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</si>
  <si>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</si>
  <si>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https://m.media-amazon.com/images/M/MV5BMTY3ODQxNDc2Ml5BMl5BanBnXkFtZTcwOTYxMTYxMw@@._V1_Ratio0.7544_AL_.jpg</t>
  </si>
  <si>
    <t>https://www.imdb.com/video/imdb/https://www.imdb.com/video/vi496828953//imdb/embed</t>
  </si>
  <si>
    <t>A homeless vigilante blows away crooked cops, pedophile Santas, and other scumbags with his trusty pump-action shotgun.</t>
  </si>
  <si>
    <t>https://m.media-amazon.com/images/M/MV5BMTcxMDkxNTMwNl5BMl5BanBnXkFtZTcwMzc5MjUzNA@@._V1_Ratio0.6762_AL_.jpg</t>
  </si>
  <si>
    <t>https://www.imdb.com/video/imdb/vi3655703833/imdb/embed</t>
  </si>
  <si>
    <t>The murderous, backwoods Firefly family take to the road to escape the vengeful Sheriff Wydell, who is not afraid of being as ruthless as his target.</t>
  </si>
  <si>
    <t>https://m.media-amazon.com/images/M/MV5BMzg0MmNkM2MtZDc1Ni00OTVhLTg1NjgtY2UxYjM1Y2JjMDgzXkEyXkFqcGc@._V1_Ratio0.6762_AL_.jpg</t>
  </si>
  <si>
    <t>https://www.imdb.com/video/imdb/vi2079392025/imdb/embed</t>
  </si>
  <si>
    <t>An exceptionally adept Florida lawyer is offered a job at a high-end New York City law firm with a high-end boss - the biggest opportunity of his career to date.</t>
  </si>
  <si>
    <t>https://m.media-amazon.com/images/M/MV5BNGIxZmU2ZjEtYjc3OC00Y2FiLWE2ZTQtZGI3NzE0YmRhOTMxXkEyXkFqcGc@._V1_Ratio0.7046_AL_.jpg</t>
  </si>
  <si>
    <t>https://www.imdb.com/video/imdb/vi2728460569/imdb/embed</t>
  </si>
  <si>
    <t>A drama based on Texas congressman Charlie Wilson's covert dealings in Afghanistan, where his efforts to assist rebels in their war with the Soviets have some unforeseen and long-reaching effects.</t>
  </si>
  <si>
    <t>https://m.media-amazon.com/images/M/MV5BMTgwMDgwMDc4MF5BMl5BanBnXkFtZTYwOTU3MDM4._V1_Ratio0.6762_AL_.jpg</t>
  </si>
  <si>
    <t>https://www.imdb.com/video/imdb/vi95551769/imdb/embed</t>
  </si>
  <si>
    <t>Tashi, a former tennis prodigy turned coach, transformed her husband into a champion. But to overcome a recent losing streak and redeem himself, he'll need to face off against his former best friend and Tashi's ex-boyfriend.</t>
  </si>
  <si>
    <t>https://m.media-amazon.com/images/M/MV5BZTcyZGIyODctZGJhOS00MWUyLWI5ZWEtMjg4YzhkMDczMDBhXkEyXkFqcGc@._V1_Ratio0.6762_AL_.jpg</t>
  </si>
  <si>
    <t>https://www.imdb.com/video/imdb/https://www.imdb.com/video/vi2491663897//imdb/embed</t>
  </si>
  <si>
    <t>A Mexican official and his American wife are targeted in a Texas border town by the crime family he's trying to put behind bars for drug trafficking, as his concern grows over the tactics of the local detective whose cooperation he needs.</t>
  </si>
  <si>
    <t>https://m.media-amazon.com/images/M/MV5BYzBkNTQzODUtNzcxMy00ZGNhLThmOWMtMTcyYzY4ZTU2NDM3XkEyXkFqcGc@._V1_Ratio0.6762_AL_.jpg</t>
  </si>
  <si>
    <t>https://www.imdb.com/video/imdb/vi33489177/imdb/embed</t>
  </si>
  <si>
    <t>A mother and her teenage daughter must confront Death when it arrives in the form of an astonishing talking bird.</t>
  </si>
  <si>
    <t>https://m.media-amazon.com/images/M/MV5BMThlN2FhYTctYWU1Ni00MDI1LWE4YmYtNjU3ZmRkMDc1N2I5XkEyXkFqcGc@._V1_Ratio0.6762_AL_.jpg</t>
  </si>
  <si>
    <t>https://www.imdb.com/video/imdb/https://www.imdb.com/video/vi1448593177//imdb/embed</t>
  </si>
  <si>
    <t>A color-blind psychoanalyst is stalked by an unknown killer after taking over his murdered friend's therapy group, all of whom have a connection to a mysterious young woman that he begins having intense sexual encounters with.</t>
  </si>
  <si>
    <t>https://m.media-amazon.com/images/M/MV5BZWVmZTg3NGEtNTNmMi00ZTAyLTgzMjItOWIwMmIzZWIxODIwXkEyXkFqcGc@._V1_Ratio0.6762_AL_.jpg</t>
  </si>
  <si>
    <t>https://www.imdb.com/video/imdb/vi247398681/imdb/embed</t>
  </si>
  <si>
    <t>After visiting 2015, Marty McFly must repeat his visit to 1955 to prevent disastrous changes to 1985...without interfering with his first trip.</t>
  </si>
  <si>
    <t>https://m.media-amazon.com/images/M/MV5BMTNlOTRmOTEtMTAyMi00NjFiLTk3NDMtNWI0YzA3ZTZlYjZiXkEyXkFqcGc@._V1_Ratio0.6762_AL_.jpg</t>
  </si>
  <si>
    <t>https://www.imdb.com/video/imdb/vi1706557721/imdb/embed</t>
  </si>
  <si>
    <t>Two men share an odd friendship while they care for two women who are both in deep comas.</t>
  </si>
  <si>
    <t>https://m.media-amazon.com/images/M/MV5BM2NjMmQyYmQtMjRjMi00OGVjLWFlMDAtNDYzNDE0MmY4YjE1XkEyXkFqcGc@._V1_Ratio0.7260_AL_.jpg</t>
  </si>
  <si>
    <t>https://www.imdb.com/video/imdb/vi2123170073/imdb/embed</t>
  </si>
  <si>
    <t>After witnessing a bizarre, traumatic incident involving a patient, a psychiatrist becomes increasingly convinced she is being threatened by an uncanny entity.</t>
  </si>
  <si>
    <t>https://m.media-amazon.com/images/M/MV5BNjFhMzBlNzktMjE2Ni00YTMyLWI2YWUtYmM1N2QxMDQwZmZhXkEyXkFqcGc@._V1_Ratio0.6762_AL_.jpg</t>
  </si>
  <si>
    <t>https://www.imdb.com/video/imdb/vi1028112921/imdb/embed</t>
  </si>
  <si>
    <t>An Irish immigrant and his daughter move into a town in the American South with a magical piece of gold that will change people's lives, including a struggling farmer and African American citizens threatened by a bigoted politician.</t>
  </si>
  <si>
    <t>https://m.media-amazon.com/images/M/MV5BZGE2MjcyMzAtMzZiOS00NDM1LWJjMWQtN2RmODgyZGY1ZjkzXkEyXkFqcGc@._V1_Ratio0.6762_AL_.jpg</t>
  </si>
  <si>
    <t>https://www.imdb.com/video/imdb/vi1319354393/imdb/embed</t>
  </si>
  <si>
    <t>In order to defeat the wicked Grand Duke of Owls, a young boy, transformed into a cat, teams up with a group of barnyard animals to find the rooster who can raise the sun.</t>
  </si>
  <si>
    <t>https://m.media-amazon.com/images/M/MV5BMTU5Njk5OTAwMl5BMl5BanBnXkFtZTcwNDkwODU2NA@@._V1_Ratio0.6762_AL_.jpg</t>
  </si>
  <si>
    <t>https://www.imdb.com/video/imdb/vi3582984473/imdb/embed</t>
  </si>
  <si>
    <t>A daughter helps her father prepare for the end of his life.</t>
  </si>
  <si>
    <t>https://m.media-amazon.com/images/M/MV5BOTQyN2E1NDMtN2MyNy00YjI2LTliYTctZDU2OTA4YTQ1NTU5XkEyXkFqcGc@._V1_Ratio0.6762_AL_.jpg</t>
  </si>
  <si>
    <t>https://www.imdb.com/video/imdb/vi1520681241/imdb/embed</t>
  </si>
  <si>
    <t>Riggs and Murtaugh are on the trail of South African diplomats who are using their immunity to engage in criminal activities.</t>
  </si>
  <si>
    <t>https://m.media-amazon.com/images/M/MV5BZWE1OWYwZTAtMGUwMC00MGE3LWE1ODAtMTI0NGQ1NzU5YmYzXkEyXkFqcGc@._V1_Ratio0.6762_AL_.jpg</t>
  </si>
  <si>
    <t>https://www.imdb.com/video/imdb/vi1963893785/imdb/embed</t>
  </si>
  <si>
    <t>The true story of Selena, a Texas-born Tejana singer who rose from cult status to performing at the Astrodome, as well as having chart-topping albums on the Latin music charts.</t>
  </si>
  <si>
    <t>https://m.media-amazon.com/images/M/MV5BOWU2MjkzN2EtNzY4MC00N2RlLThiNzEtMjk2M2M3NGJjZjRlXkEyXkFqcGc@._V1_Ratio0.6762_AL_.jpg</t>
  </si>
  <si>
    <t>https://www.imdb.com/video/imdb/https://www.imdb.com/video/vi4036017689//imdb/embed</t>
  </si>
  <si>
    <t>After the Empire overpowers the Rebel Alliance, Luke Skywalker begins training with Jedi Master Yoda, while Darth Vader and bounty hunter Boba Fett pursue his friends across the galaxy.</t>
  </si>
  <si>
    <t>https://m.media-amazon.com/images/M/MV5BMTkxNGFlNDktZmJkNC00MDdhLTg0MTEtZjZiYWI3MGE5NWIwXkEyXkFqcGc@._V1_Ratio0.6762_AL_.jpg</t>
  </si>
  <si>
    <t>https://www.imdb.com/video/imdb/vi221753881/imdb/embed</t>
  </si>
  <si>
    <t>An extraordinary family, the Madrigals, live hidden in the mountains of Colombia, in a magical house called an Encanto. The magic of the Encanto has blessed every child in the family with a unique gift - every child except one, Mirabel.</t>
  </si>
  <si>
    <t>https://m.media-amazon.com/images/M/MV5BOTY1YmU1ZTItMzNjZC00ZGU0LTk0MTEtZDgzN2QwOWVlNjZhXkEyXkFqcGc@._V1_Ratio0.6762_AL_.jpg</t>
  </si>
  <si>
    <t>https://www.imdb.com/video/imdb/https://www.imdb.com/video/vi4093755417//imdb/embed</t>
  </si>
  <si>
    <t>Obsessed with Pride and Prejudice (1995), a woman travels to a Jane Austen theme park in search for her perfect gentleman.</t>
  </si>
  <si>
    <t>https://m.media-amazon.com/images/M/MV5BMjE2MTUzMjgyNF5BMl5BanBnXkFtZTcwNjY4NDM4OQ@@._V1_Ratio0.6762_AL_.jpg</t>
  </si>
  <si>
    <t>https://www.imdb.com/video/imdb/vi1871030553/imdb/embed</t>
  </si>
  <si>
    <t>With the help of long presumed dead Captain Kirk, Captain Picard must stop a deranged scientist willing to murder on a planetary scale in order to enter a space matrix.</t>
  </si>
  <si>
    <t>https://m.media-amazon.com/images/M/MV5BNDFjYmFmNmItODM5Ny00YzhlLWEzNjEtNTBlNjRiN2RlYTRhXkEyXkFqcGc@._V1_Ratio0.6762_AL_.jpg</t>
  </si>
  <si>
    <t>https://www.imdb.com/video/imdb/https://www.imdb.com/video/vi3961241113//imdb/embed</t>
  </si>
  <si>
    <t>A fearless, globe-trotting, terrorist-battling secret agent has his life turned upside down when he discovers his wife might be having an affair with a used-car salesman while terrorists smuggle nuclear war heads into the United States.</t>
  </si>
  <si>
    <t>https://m.media-amazon.com/images/M/MV5BYjU1ZjNhMjMtOTMxZS00MDc1LTlkNzQtZTdjNGQyYjQ4YTA4XkEyXkFqcGc@._V1_Ratio0.6762_AL_.jpg</t>
  </si>
  <si>
    <t>https://www.imdb.com/video/imdb/https://www.imdb.com/video/vi284754201//imdb/embed</t>
  </si>
  <si>
    <t>A furloughed convict and his American and Chinese partners hunt a high-level cybercrime network from Chicago to Los Angeles to Hong Kong to Jakarta.</t>
  </si>
  <si>
    <t>https://m.media-amazon.com/images/M/MV5BMTg1NDUyMzk5NV5BMl5BanBnXkFtZTgwOTk1NzUxMzE@._V1_Ratio0.6762_AL_.jpg</t>
  </si>
  <si>
    <t>https://www.imdb.com/video/imdb/https://www.imdb.com/video/vi1590799897//imdb/embed</t>
  </si>
  <si>
    <t>Four-time widow Louisa May Foster sees a psychologist to discuss her marriages, in which her husbands (humble businessman Edgar, blase millionaire Rod, bohemian painter Larry, and nightclub singer Pinky) got rich and died because of greed.</t>
  </si>
  <si>
    <t>https://m.media-amazon.com/images/M/MV5BYzJjNTBkZDQtMzE5My00ZmNlLTlkNDktMzEwYjkwM2I3YjZmXkEyXkFqcGc@._V1_Ratio0.6762_AL_.jpg</t>
  </si>
  <si>
    <t>https://www.imdb.com/video/imdb/vi2147468057/imdb/embed</t>
  </si>
  <si>
    <t>A popular high school athlete and an academically gifted girl get roles in the school musical and develop a friendship that threatens East High's social order.</t>
  </si>
  <si>
    <t>https://m.media-amazon.com/images/M/MV5BNzA2MmIxYWUtOGRiYi00ZTVkLWE4YTQtY2MyN2I5ZmRmOTBjXkEyXkFqcGc@._V1_Ratio0.6762_AL_.jpg</t>
  </si>
  <si>
    <t>https://www.imdb.com/video/imdb/https://www.imdb.com/video/vi3681728537//imdb/embed</t>
  </si>
  <si>
    <t>A middle-aged Chinese immigrant is swept up into an insane adventure in which she alone can save existence by exploring other universes and connecting with the lives she could have led.</t>
  </si>
  <si>
    <t>https://m.media-amazon.com/images/M/MV5BOWNmMzAzZmQtNDQ1NC00Nzk5LTkyMmUtNGI2N2NkOWM4MzEyXkEyXkFqcGc@._V1_Ratio0.6904_AL_.jpg</t>
  </si>
  <si>
    <t>https://www.imdb.com/video/imdb/https://www.imdb.com/video/vi1708573209//imdb/embed</t>
  </si>
  <si>
    <t>An epic journey of friendship and self-discovery set in the breathtaking Italian Alps, The Eight Mountains follows over four decades the profound, complex relationship between Pietro and Bruno.</t>
  </si>
  <si>
    <t>https://m.media-amazon.com/images/M/MV5BOTMyYWRlN2QtMzgwYi00OTNlLTlhZDQtMjg1ZDMzMDUzZGExXkEyXkFqcGc@._V1_Ratio0.7046_AL_.jpg</t>
  </si>
  <si>
    <t>https://www.imdb.com/video/imdb/vi66175513/imdb/embed</t>
  </si>
  <si>
    <t>An upstate Michigan lawyer defends a soldier who claims he killed an innkeeper due to temporary insanity after the victim raped his wife. What is the truth, and will he win his case?</t>
  </si>
  <si>
    <t>https://m.media-amazon.com/images/M/MV5BYWRiNmViOGEtODY5OC00YTgxLWI3NjktZjBlOTBhM2ExNTU5XkEyXkFqcGc@._V1_Ratio0.6762_AL_.jpg</t>
  </si>
  <si>
    <t>https://www.imdb.com/video/imdb/vi110543641/imdb/embed</t>
  </si>
  <si>
    <t>Summer war games between neighborhood kids turn deadly serious when jealousy and betrayal enter the mix.</t>
  </si>
  <si>
    <t>https://m.media-amazon.com/images/M/MV5BOTg4NTQyODIyM15BMl5BanBnXkFtZTcwMjI1OTQ4OQ@@._V1_Ratio0.6833_AL_.jpg</t>
  </si>
  <si>
    <t>https://www.imdb.com/video/imdb/vi2274011417/imdb/embed</t>
  </si>
  <si>
    <t>Years following the events of The Shining (1980), a now-adult Dan Torrance must protect a young girl with similar powers from a cult known as The True Knot, who prey on children with powers to remain immortal.</t>
  </si>
  <si>
    <t>https://m.media-amazon.com/images/M/MV5BNGUyNTg0NWItODdkZS00YWY0LTljNjItMDYwMTI1ZmZkMjExXkEyXkFqcGc@._V1_Ratio0.6762_AL_.jpg</t>
  </si>
  <si>
    <t>https://www.imdb.com/video/imdb/vi212254489/imdb/embed</t>
  </si>
  <si>
    <t>A documentary about the experiences of black homosexual men living in the United States of America.</t>
  </si>
  <si>
    <t>https://m.media-amazon.com/images/M/MV5BNzNlODA1ODAtMmQ0OS00MWYzLTgwMWYtN2I0ZmRlM2EyYmFmXkEyXkFqcGc@._V1_Ratio0.7544_AL_.jpg</t>
  </si>
  <si>
    <t>https://www.imdb.com/video/imdb/vi759087385/imdb/embed</t>
  </si>
  <si>
    <t>Mary-Jane, a lonely mother in her forties, gets absorbed in a sentimental affair with a 14-year-old boy.</t>
  </si>
  <si>
    <t>https://m.media-amazon.com/images/M/MV5BYjE3MzhmZTktZDkyNy00YzA0LWI0M2UtZDk2YjUwM2E3Nzc2XkEyXkFqcGc@._V1_Ratio0.7046_AL_.jpg</t>
  </si>
  <si>
    <t>https://www.imdb.com/video/imdb/vi3357390873/imdb/embed</t>
  </si>
  <si>
    <t>Teenage Amy Harper, her boyfriend Buzz Dawson, and their friends Richie Atterbury and Liz Duncan visit a local carnival for a night of innocent amusement, but soon witness a fortune teller's murder and find that the exits are locked.</t>
  </si>
  <si>
    <t>https://m.media-amazon.com/images/M/MV5BYjgyMTY4YzUtNDUzYi00ZTlkLTg1MmYtYzU4MTRkNzc3NzMyXkEyXkFqcGc@._V1_Ratio0.6762_AL_.jpg</t>
  </si>
  <si>
    <t>https://www.imdb.com/video/imdb/https://www.imdb.com/video/vi1779344409//imdb/embed</t>
  </si>
  <si>
    <t>Alfalfa is wooing Darla and his "He-Man-Woman-Hating" friends attempt to sabotage the relationship.</t>
  </si>
  <si>
    <t>https://m.media-amazon.com/images/M/MV5BZTlhMjA5MGYtZDYyNS00MDQ4LWI0ZDAtZjJiODJjODI0N2I3XkEyXkFqcGc@._V1_Ratio0.6762_AL_.jpg</t>
  </si>
  <si>
    <t>A police detective uncovers a conspiracy behind a case involving a high-school guidance counselor when accusations of rape are made against him by two female students.</t>
  </si>
  <si>
    <t>https://m.media-amazon.com/images/M/MV5BZDRiYjFlNjgtNWJkMS00YjAzLTg1OTItZTkxOTFlZDA1N2U4XkEyXkFqcGc@._V1_Ratio0.6762_AL_.jpg</t>
  </si>
  <si>
    <t>https://www.imdb.com/video/imdb/vi3053256985/imdb/embed</t>
  </si>
  <si>
    <t>Follows a lycanthrope superhero who fights evil using the abilities given to him by a curse brought on by his bloodline.</t>
  </si>
  <si>
    <t>https://m.media-amazon.com/images/M/MV5BODUzMGFkYzgtYzhjNC00ZmFjLTg3ZTYtYWJkMWRjMzJmYTQ2XkEyXkFqcGc@._V1_Ratio0.6762_AL_.jpg</t>
  </si>
  <si>
    <t>https://www.imdb.com/video/imdb/vi951567641/imdb/embed</t>
  </si>
  <si>
    <t>A young, reformed gambler must return to playing high stakes poker to help a friend pay off loan sharks, while balancing his relationship with his girlfriend and his commitments to law school.</t>
  </si>
  <si>
    <t>https://m.media-amazon.com/images/M/MV5BMWQ1NTVjZjYtNzlhYi00YmQ2LWFhM2EtMWY4MGE3NzVmZGQzXkEyXkFqcGc@._V1_Ratio0.6762_AL_.jpg</t>
  </si>
  <si>
    <t>https://www.imdb.com/video/imdb/vi818978329/imdb/embed</t>
  </si>
  <si>
    <t>Salome, pregnant by Chad, runs away from her rural-Texas home and marries wealthy Yale student Tony. Years later she runs into Chad, who is now a successful musician in New York.</t>
  </si>
  <si>
    <t>https://m.media-amazon.com/images/M/MV5BZGUwOGY2NGItOTc2My00MzJlLWI3ODItNjE0MDBhNTE5MDdjXkEyXkFqcGc@._V1_Ratio0.6904_AL_.jpg</t>
  </si>
  <si>
    <t>https://www.imdb.com/video/imdb/vi2761933337/imdb/embed</t>
  </si>
  <si>
    <t>The crew of a colony ship, bound for a remote planet, discover an uncharted paradise with a threat beyond their imagination, and must attempt a harrowing escape.</t>
  </si>
  <si>
    <t>https://m.media-amazon.com/images/M/MV5BMjhiYWQ4MTAtOGY1Zi00ZjcyLTk1ZDYtODI3ODRhNjE4MzZhXkEyXkFqcGc@._V1_Ratio0.6762_AL_.jpg</t>
  </si>
  <si>
    <t>https://www.imdb.com/video/imdb/vi4288987161/imdb/embed</t>
  </si>
  <si>
    <t>After 11 years, the Jackass crew is back for another crusade.</t>
  </si>
  <si>
    <t>https://m.media-amazon.com/images/M/MV5BYjljZTI4NTgtYTc4NS00MWM0LThkNDUtNjZkNjE4ZjNhODU1XkEyXkFqcGc@._V1_Ratio0.6762_AL_.jpg</t>
  </si>
  <si>
    <t>https://www.imdb.com/video/imdb/vi3793797913/imdb/embed</t>
  </si>
  <si>
    <t>After the murder of his older brother, a New York history student is hounded by shadowy government agents on the trail of a Nazi war criminal who is trying to retrieve smuggled diamonds.</t>
  </si>
  <si>
    <t>https://m.media-amazon.com/images/M/MV5BNTFlOWU2NTItNDlmMS00MmZhLTgyMjMtODYxMjkwZGY3ODg2XkEyXkFqcGc@._V1_Ratio0.6904_AL_.jpg</t>
  </si>
  <si>
    <t>https://www.imdb.com/video/imdb/vi2840378905/imdb/embed</t>
  </si>
  <si>
    <t>A famous author goes on a cruise trip with her friends and nephew in an effort to find fun and happiness while she comes to terms with her troubled past.</t>
  </si>
  <si>
    <t>https://m.media-amazon.com/images/M/MV5BZjY1MTY1YzktMjc0Zi00ZDU1LThiMGEtODFkZDc4YmIxODAyXkEyXkFqcGc@._V1_Ratio0.6762_AL_.jpg</t>
  </si>
  <si>
    <t>https://www.imdb.com/video/imdb/vi3569664281/imdb/embed</t>
  </si>
  <si>
    <t>King Arthur learns that his wife, Queen Guinevere, has been having an affair with Lancelot, who at the same time remains loyal to the king, particularly after Arthur's traitorous nephew Mordred commits an attempt on his life.</t>
  </si>
  <si>
    <t>https://m.media-amazon.com/images/M/MV5BOTJmOWM3ODYtMjkxOS00NjlkLThkNGUtYjdjZGFiOGJkMjYyXkEyXkFqcGc@._V1_Ratio0.7331_AL_.jpg</t>
  </si>
  <si>
    <t>https://www.imdb.com/video/imdb/vi1860748057/imdb/embed</t>
  </si>
  <si>
    <t>A new species of South American killer spider hitches a lift to a California town in a coffin and starts to breed, leaving a trail of deaths that puzzle and terrify young Dr. Ross Jennings, who is newly arrived in town with his family.</t>
  </si>
  <si>
    <t>https://m.media-amazon.com/images/M/MV5BMjExNTcyMjI2Ml5BMl5BanBnXkFtZTgwMDgwNTg4NjE@._V1_Ratio0.6762_AL_.jpg</t>
  </si>
  <si>
    <t>https://www.imdb.com/video/imdb/vi2508374297/imdb/embed</t>
  </si>
  <si>
    <t>When a massive killer shark unleashes chaos on a beach community off Long Island, it's up to a local sheriff, a marine biologist, and an old seafarer to hunt the beast down.</t>
  </si>
  <si>
    <t>https://m.media-amazon.com/images/M/MV5BYjViNDQzNmUtYzkxZi00NTk5LTljMmItYjJlZmZkODIxNjU1XkEyXkFqcGc@._V1_Ratio0.6762_AL_.jpg</t>
  </si>
  <si>
    <t>https://www.imdb.com/video/imdb/https://www.imdb.com/video/vi4242122009//imdb/embed</t>
  </si>
  <si>
    <t>A butler who sacrificed body and soul to service in the years leading up to World War II realizes too late how misguided his loyalty was to his lordly employer.</t>
  </si>
  <si>
    <t>https://m.media-amazon.com/images/M/MV5BOWY5MTFkMmEtNDE2Zi00NzU4LWE2OWMtZGE4ZWY1NmIzN2I0XkEyXkFqcGc@._V1_Ratio0.6762_AL_.jpg</t>
  </si>
  <si>
    <t>https://www.imdb.com/video/imdb/https://www.imdb.com/video/vi2463417369//imdb/embed</t>
  </si>
  <si>
    <t>In 1862, Amsterdam Vallon returns to the Five Points area of New York City seeking revenge against Bill the Butcher; his father's killer.</t>
  </si>
  <si>
    <t>https://m.media-amazon.com/images/M/MV5BMTQ0MDA0MTUtYzkzMi00NDY3LThhZDEtNGM4MWUwYzMyZDk5XkEyXkFqcGc@._V1_Ratio0.6833_AL_.jpg</t>
  </si>
  <si>
    <t>https://www.imdb.com/video/imdb/vi2706030105/imdb/embed</t>
  </si>
  <si>
    <t>A retired sheriff and his wife, grieving over the death of their son, set out to find their only grandson.</t>
  </si>
  <si>
    <t>https://m.media-amazon.com/images/M/MV5BYTRhMjVkZmEtYmYyNi00NGJkLTkzYmQtOWE0MGJjZjUyNmFmXkEyXkFqcGc@._V1_Ratio0.6762_AL_.jpg</t>
  </si>
  <si>
    <t>https://www.imdb.com/video/imdb/vi876658201/imdb/embed</t>
  </si>
  <si>
    <t>Rey develops her abilities with the help of Luke Skywalker as the Resistance prepares for battle against the First Order.</t>
  </si>
  <si>
    <t>https://m.media-amazon.com/images/M/MV5BMjQ1MzcxNjg4N15BMl5BanBnXkFtZTgwNzgwMjY4MzI@._V1_Ratio0.6762_AL_.jpg</t>
  </si>
  <si>
    <t>https://www.imdb.com/video/imdb/vi983676953/imdb/embed</t>
  </si>
  <si>
    <t>The flight of a rugby team crashes on a glacier in the Andes. The few passengers who survive the crash find themselves in one of the world's toughest environments to survive.</t>
  </si>
  <si>
    <t>https://m.media-amazon.com/images/M/MV5BODM1MWQ1MWUtMDM1ZS00ZjI3LTg4ZTMtNmI1ZDAwNmE4MTNiXkEyXkFqcGc@._V1_Ratio0.6762_AL_.jpg</t>
  </si>
  <si>
    <t>https://www.imdb.com/video/imdb/https://www.imdb.com/video/vi2887108377//imdb/embed</t>
  </si>
  <si>
    <t>Based on Disneyland's theme park ride where a small riverboat takes a group of travelers through a jungle filled with dangerous animals and reptiles but with a supernatural element.</t>
  </si>
  <si>
    <t>https://m.media-amazon.com/images/M/MV5BMWU5ZTBkMjQtMzg2Yi00ZmJlLTk4YWEtYTc0ZjU1YzE1NGNkXkEyXkFqcGc@._V1_Ratio0.6762_AL_.jpg</t>
  </si>
  <si>
    <t>https://www.imdb.com/video/imdb/vi152748057/imdb/embed</t>
  </si>
  <si>
    <t>After the abolishment of the death penalty, California murderers are dumped on an island to spend the rest of their lives unsupervised. There, two groups are formed, one lead by a psychopath, and another group determined to bring him down.</t>
  </si>
  <si>
    <t>https://m.media-amazon.com/images/M/MV5BYTMwMDY0ZDAtNzZjNy00ZmM3LWFmZmYtMDM4OWRlODYwM2ZjXkEyXkFqcGc@._V1_Ratio0.6762_AL_.jpg</t>
  </si>
  <si>
    <t>https://www.imdb.com/video/imdb/vi3206530329/imdb/embed</t>
  </si>
  <si>
    <t>A reporter is on the trail of a vampiric murderer who travels by plane.</t>
  </si>
  <si>
    <t>https://m.media-amazon.com/images/M/MV5BYTZhM2JmMmMtZDIwYy00OTM2LTkxZTgtMWExMWMxYThhNDQ1XkEyXkFqcGc@._V1_Ratio0.6904_AL_.jpg</t>
  </si>
  <si>
    <t>https://www.imdb.com/video/imdb/vi1384513817/imdb/embed</t>
  </si>
  <si>
    <t>In Cornwall, 1819, a young woman discovers she's living near a gang of criminals who arrange shipwrecks for profit.</t>
  </si>
  <si>
    <t>https://m.media-amazon.com/images/M/MV5BNzQxZjdjNjYtNzk5Yy00MjhjLTkxNzItNDBjMmVkOWIyNDAzXkEyXkFqcGc@._V1_Ratio0.6762_AL_.jpg</t>
  </si>
  <si>
    <t>https://www.imdb.com/video/imdb/vi1179303449/imdb/embed</t>
  </si>
  <si>
    <t>Soon after her divorce, a fiction writer returns to her home in small-town Minnesota, looking to rekindle a romance with her ex-boyfriend who is now happily married and has a newborn daughter.</t>
  </si>
  <si>
    <t>https://m.media-amazon.com/images/M/MV5BMTc4NzgyMjQwMV5BMl5BanBnXkFtZTcwNjMxODcwNw@@._V1_Ratio0.6762_AL_.jpg</t>
  </si>
  <si>
    <t>https://www.imdb.com/video/imdb/vi3380715033/imdb/embed</t>
  </si>
  <si>
    <t>The toys are mistakenly delivered to a day-care center instead of the attic right before Andy leaves for college, and it's up to Woody to convince the other toys that they weren't abandoned and to return home.</t>
  </si>
  <si>
    <t>https://m.media-amazon.com/images/M/MV5BMTgxOTY4Mjc0MF5BMl5BanBnXkFtZTcwNTA4MDQyMw@@._V1_Ratio0.7117_AL_.jpg</t>
  </si>
  <si>
    <t>https://www.imdb.com/video/imdb/vi3676898329/imdb/embed</t>
  </si>
  <si>
    <t>Experience the magic of the Muppets during a hilarious film and live-action extravaganza.</t>
  </si>
  <si>
    <t>https://m.media-amazon.com/images/M/MV5BMzljODUyZDEtNWM3Mi00NTA0LWE4NzYtYmViYjE2ZjZjMzBkXkEyXkFqcGc@._V1_Ratio0.7046_AL_.jpg</t>
  </si>
  <si>
    <t>James Bond is called upon to try to recover nuclear bombs stolen by Spectre, but he will have to get rid of a professional assassin, hired especially to eliminate him.</t>
  </si>
  <si>
    <t>https://m.media-amazon.com/images/M/MV5BM2ZkMzg5ZmQtYzhjMy00ZGM0LWJkNTgtZDMwMzljZGMyZDc0XkEyXkFqcGc@._V1_Ratio0.6762_AL_.jpg</t>
  </si>
  <si>
    <t>https://www.imdb.com/video/imdb/vi1906574617/imdb/embed</t>
  </si>
  <si>
    <t>A tough-on-crime street cop must protect the only surviving witness to a strange murderous cult with far-reaching plans.</t>
  </si>
  <si>
    <t>https://m.media-amazon.com/images/M/MV5BODczYzNiMjgtZGU4Yi00ZmM2LWFiNzMtMjcyMTA1YzMwNTk3XkEyXkFqcGc@._V1_Ratio0.6762_AL_.jpg</t>
  </si>
  <si>
    <t>https://www.imdb.com/video/imdb/vi1995944473/imdb/embed</t>
  </si>
  <si>
    <t>A working-class Indiana teen obsessed with the Italian cycling team vies for the affections of a college girl while searching for life goals with his friends.</t>
  </si>
  <si>
    <t>https://m.media-amazon.com/images/M/MV5BYTNkMTA4YzktNmE3Mi00NjdjLWE4MzAtZjcwOTVmYmMxNGIwXkEyXkFqcGc@._V1_Ratio0.6762_AL_.jpg</t>
  </si>
  <si>
    <t>https://www.imdb.com/video/imdb/vi3787129113/imdb/embed</t>
  </si>
  <si>
    <t>Follows the life of artist Nan Goldin and the downfall of the Sackler family, the pharmaceutical dynasty who was greatly responsible for the opioid epidemic's unfathomable death toll.</t>
  </si>
  <si>
    <t>https://m.media-amazon.com/images/M/MV5BY2Y5YjA3ZDctODFlMi00NmQyLTk2MWMtOGE5OTJmYzUzNTQ1XkEyXkFqcGc@._V1_Ratio0.6762_AL_.jpg</t>
  </si>
  <si>
    <t>https://www.imdb.com/video/imdb/https://www.imdb.com/video/vi2877539353//imdb/embed</t>
  </si>
  <si>
    <t>Number 5 of a group of experimental robots in a lab is electrocuted, suddenly becomes intelligent, and escapes.</t>
  </si>
  <si>
    <t>https://m.media-amazon.com/images/M/MV5BNDFiYmMyNmEtM2Q1Ni00OTE1LWI4OTItMmU3NWMzNWYyZTg0XkEyXkFqcGc@._V1_Ratio0.6762_AL_.jpg</t>
  </si>
  <si>
    <t>https://www.imdb.com/video/imdb/vi3666280729/imdb/embed</t>
  </si>
  <si>
    <t>Adaptation of James Jones' autobiographical 1962 novel, focusing on the conflict at Guadalcanal during the second World War.</t>
  </si>
  <si>
    <t>https://m.media-amazon.com/images/M/MV5BMzQ5NmViMDUtMjI1NC00ZWJkLTkwNzctMmIxZWY2MzQyZDc2XkEyXkFqcGc@._V1_Ratio0.6762_AL_.jpg</t>
  </si>
  <si>
    <t>https://www.imdb.com/video/imdb/https://www.imdb.com/video/vi1266944281//imdb/embed</t>
  </si>
  <si>
    <t>The lives of four black students at an Ivy League college.</t>
  </si>
  <si>
    <t>https://m.media-amazon.com/images/M/MV5BMjMzMjc5MjIzNV5BMl5BanBnXkFtZTgwNTY4OTQ2MjE@._V1_Ratio0.6762_AL_.jpg</t>
  </si>
  <si>
    <t>https://www.imdb.com/video/imdb/https://www.imdb.com/video/vi3234376729//imdb/embed</t>
  </si>
  <si>
    <t>Professional gambler Sydney teaches John the tricks of the trade. John does well until he falls for cocktail waitress Clementine.</t>
  </si>
  <si>
    <t>https://m.media-amazon.com/images/M/MV5BOWQyNjBiZWMtYzFjMS00ZDEzLWEyNTYtZGFiZDE4Mjk4M2E2XkEyXkFqcGc@._V1_Ratio0.6762_AL_.jpg</t>
  </si>
  <si>
    <t>https://www.imdb.com/video/imdb/vi799801625/imdb/embed</t>
  </si>
  <si>
    <t>A detective investigating a series of murders becomes involved with a woman who may be the culprit.</t>
  </si>
  <si>
    <t>https://m.media-amazon.com/images/M/MV5BNTQ4ODNhMmQtZDM3MC00MTUyLWIwN2MtYWNhZjE5MTljNjIyXkEyXkFqcGc@._V1_Ratio0.6762_AL_.jpg</t>
  </si>
  <si>
    <t>PokÃ©mon: Detective Pikachu</t>
  </si>
  <si>
    <t>In a world where people collect PokÃ©mon to do battle, a boy comes across an intelligent talking Pikachu who seeks to be a detective.</t>
  </si>
  <si>
    <t>https://m.media-amazon.com/images/M/MV5BNDU4Mzc3NzE5NV5BMl5BanBnXkFtZTgwMzE1NzI1NzM@._V1_Ratio0.6762_AL_.jpg</t>
  </si>
  <si>
    <t>https://www.imdb.com/video/imdb/https://www.imdb.com/video/vi3254238233//imdb/embed</t>
  </si>
  <si>
    <t>In the late 1930s during racial segregation, a star of the Negro League Baseball, Bingo Long, leaves his team and convinces other stars of the league to join him as free agent players touring the towns of the Midwest.</t>
  </si>
  <si>
    <t>https://m.media-amazon.com/images/M/MV5BNDVkMmFiZTctZGU0Yy00OTA2LTg3MjgtZGI3MWFhOTY2MmFmXkEyXkFqcGc@._V1_Ratio0.6762_AL_.jpg</t>
  </si>
  <si>
    <t>https://www.imdb.com/video/imdb/vi562217753/imdb/embed</t>
  </si>
  <si>
    <t>A strange prehistoric beast lurks in the depths of the Amazonian jungle. A group of scientists try to capture the animal and bring it back to civilization for study.</t>
  </si>
  <si>
    <t>https://m.media-amazon.com/images/M/MV5BMjMwMjA5NDkyMl5BMl5BanBnXkFtZTgwMzYyMTY2MTE@._V1_Ratio0.6762_AL_.jpg</t>
  </si>
  <si>
    <t>https://www.imdb.com/video/imdb/vi3669950745/imdb/embed</t>
  </si>
  <si>
    <t>Frustrated former journalist Chuck Tatum now working for an Albuquerque newspaper exploits a story about trading post owner Leo Minosa trapped in a cave to rekindle Chuck's career, but the story soon escalates into a media circus.</t>
  </si>
  <si>
    <t>https://m.media-amazon.com/images/M/MV5BMDY5MmVmODktYjg5Yi00ZDg4LThiOGItN2MzOWViZjVjMGUwXkEyXkFqcGc@._V1_Ratio0.6762_AL_.jpg</t>
  </si>
  <si>
    <t>https://www.imdb.com/video/imdb/vi2991849497/imdb/embed</t>
  </si>
  <si>
    <t>An ancient struggle between two Cybertronian races, the heroic Autobots and the evil Decepticons, comes to Earth, with a clue to the ultimate power held by a teenager.</t>
  </si>
  <si>
    <t>https://m.media-amazon.com/images/M/MV5BZjM3ZDA2YmItMzhiMi00ZGI3LTg3ZGQtOTk3Nzk0MDY0ZDZhXkEyXkFqcGc@._V1_Ratio0.7117_AL_.jpg</t>
  </si>
  <si>
    <t>https://www.imdb.com/video/imdb/vi513779993/imdb/embed</t>
  </si>
  <si>
    <t>A series of events tests the beliefs of a small isolated countryside village.</t>
  </si>
  <si>
    <t>https://m.media-amazon.com/images/M/MV5BZWI1MjE4YmYtMjJhMS00YmJhLTg1NjMtYjM5ZWE0YjM2MGFiXkEyXkFqcGc@._V1_Ratio0.6762_AL_.jpg</t>
  </si>
  <si>
    <t>https://www.imdb.com/video/imdb/https://www.imdb.com/video/vi113377561//imdb/embed</t>
  </si>
  <si>
    <t>A young man murders women, using a movie camera to film their dying expressions of terror.</t>
  </si>
  <si>
    <t>https://m.media-amazon.com/images/M/MV5BZTkwYmQyZmMtYmZkMi00NTlhLTlhNmUtMDBmYzQ1YWIxNDBiXkEyXkFqcGc@._V1_Ratio0.6762_AL_.jpg</t>
  </si>
  <si>
    <t>https://www.imdb.com/video/imdb/vi3348824345/imdb/embed</t>
  </si>
  <si>
    <t>When a housewife finds out she is pregnant, she runs out of town looking for freedom to reevaluate her life decisions.</t>
  </si>
  <si>
    <t>https://m.media-amazon.com/images/M/MV5BNTZiZWFlN2YtOTNhYy00OWVjLTgwZDEtY2M2ZGI5ZWVkMDYxXkEyXkFqcGc@._V1_Ratio0.6762_AL_.jpg</t>
  </si>
  <si>
    <t>https://www.imdb.com/video/imdb/vi463781401/imdb/embed</t>
  </si>
  <si>
    <t>A young lawyer, Richard Goodwin, investigates a potentially fixed game show. Charles Van Doren, a big time show winner, is under Goodwin's investigation.</t>
  </si>
  <si>
    <t>https://m.media-amazon.com/images/M/MV5BYzYyMjAzN2YtYTJiNC00MDhhLWE0MmUtZTE0ZmUxODU3MzkyXkEyXkFqcGc@._V1_Ratio0.6833_AL_.jpg</t>
  </si>
  <si>
    <t>https://www.imdb.com/video/imdb/vi2848440601/imdb/embed</t>
  </si>
  <si>
    <t>James Bond is sent to stop a diabolically brilliant heroin magnate armed with a complex organisation and a reliable psychic tarot card reader.</t>
  </si>
  <si>
    <t>https://m.media-amazon.com/images/M/MV5BOGQ0OThkZGQtMzM4Zi00ZDc2LWE4ZWQtZGYyNjEzYzAzMTYzXkEyXkFqcGc@._V1_Ratio0.6762_AL_.jpg</t>
  </si>
  <si>
    <t>https://www.imdb.com/video/imdb/vi3772365849/imdb/embed</t>
  </si>
  <si>
    <t>A veteran high school teacher befriends a younger art teacher, who is having an affair with one of her fifteen-year-old students. However, her intentions with this new "friend" also go well beyond a platonic friendship.</t>
  </si>
  <si>
    <t>https://m.media-amazon.com/images/M/MV5BODdhZDJjNDgtZjAxZi00ZGE2LWJiYzYtZTJhMmRmYjgzMzY0XkEyXkFqcGc@._V1_Ratio0.6762_AL_.jpg</t>
  </si>
  <si>
    <t>https://www.imdb.com/video/imdb/vi1419641113/imdb/embed</t>
  </si>
  <si>
    <t>In a future British dystopian society, a shadowy freedom fighter, known only by the alias of "V", plots to overthrow the tyrannical government - with the help of a young woman.</t>
  </si>
  <si>
    <t>https://m.media-amazon.com/images/M/MV5BOTI5ODc3NzExNV5BMl5BanBnXkFtZTcwNzYxNzQzMw@@._V1_Ratio0.6762_AL_.jpg</t>
  </si>
  <si>
    <t>https://www.imdb.com/video/imdb/vi4276093209/imdb/embed</t>
  </si>
  <si>
    <t>Humans, in a fascist militaristic future, wage war with giant alien bugs.</t>
  </si>
  <si>
    <t>https://m.media-amazon.com/images/M/MV5BZTNiOGM1ZWUtZTZjZC00OWJmLWE2YzUtZjQ4ODZjZmVlMDU3XkEyXkFqcGc@._V1_Ratio0.6762_AL_.jpg</t>
  </si>
  <si>
    <t>https://www.imdb.com/video/imdb/vi1097905177/imdb/embed</t>
  </si>
  <si>
    <t>When flesh-eating piranhas are accidentally released into a summer resort's rivers, the guests become their next meal.</t>
  </si>
  <si>
    <t>https://m.media-amazon.com/images/M/MV5BNjBlMTFmOGYtYzE1Ny00YTY0LWE3YTAtNzIzYzllMTFmMmY1XkEyXkFqcGc@._V1_Ratio0.6762_AL_.jpg</t>
  </si>
  <si>
    <t>https://www.imdb.com/video/imdb/vi2336861721/imdb/embed</t>
  </si>
  <si>
    <t>A group of 12-year-olds form a Universal Monsters fan club called Monster Squad, and have to attempt to save their hometown from Count Dracula and his monsters when they show up for real.</t>
  </si>
  <si>
    <t>https://m.media-amazon.com/images/M/MV5BZmQ5YjJjNzEtOWU0YS00NTdhLWJlYTYtMWYzOTVjMWFjMjczXkEyXkFqcGc@._V1_Ratio0.6762_AL_.jpg</t>
  </si>
  <si>
    <t>https://www.imdb.com/video/imdb/vi32571673/imdb/embed</t>
  </si>
  <si>
    <t>Following Jigsaw's grisly demise, Mark Hoffman is commended as a hero, but Agent Strahm is suspicious, and delves into Hoffman's past. Meanwhile, another group of people are put through a series of gruesome tests.</t>
  </si>
  <si>
    <t>https://m.media-amazon.com/images/M/MV5BNWViYzg3YzItYzQxNS00MTE1LWJkNTMtMTM3OGI4ODAxOTMwXkEyXkFqcGc@._V1_Ratio0.6762_AL_.jpg</t>
  </si>
  <si>
    <t>https://www.imdb.com/video/imdb/https://www.imdb.com/video/vi627179545//imdb/embed</t>
  </si>
  <si>
    <t>Spending the summer at a Catskills resort with her family, Frances "Baby" Houseman falls in love with the camp's dance instructor, Johnny Castle.</t>
  </si>
  <si>
    <t>https://m.media-amazon.com/images/M/MV5BZmIwZjA1NzUtNTA0OS00OWMyLWE5MzctM2RjOWYxZjQyZDdmXkEyXkFqcGc@._V1_Ratio0.6762_AL_.jpg</t>
  </si>
  <si>
    <t>https://www.imdb.com/video/imdb/vi1997649433/imdb/embed</t>
  </si>
  <si>
    <t>The scientist father of a teenage girl and boy accidentally shrinks his and two other neighborhood teens to the size of insects. Now the teens must fight diminutive dangers as the father searches for them.</t>
  </si>
  <si>
    <t>https://m.media-amazon.com/images/M/MV5BMWZmMDA5OGUtNmUzZi00MTkyLWE2MTctNmRkOWUwMWViNjNkXkEyXkFqcGc@._V1_Ratio0.6762_AL_.jpg</t>
  </si>
  <si>
    <t>https://www.imdb.com/video/imdb/vi1942930201/imdb/embed</t>
  </si>
  <si>
    <t>The true story of Homer Hickam, a coal miner's son who was inspired by the first Sputnik launch to take up rocketry against his father's wishes.</t>
  </si>
  <si>
    <t>https://m.media-amazon.com/images/M/MV5BMDU0M2I3ODUtZDAyYy00NThhLWIwNjQtZGNmNTNjZDIxODM4XkEyXkFqcGc@._V1_Ratio0.6762_AL_.jpg</t>
  </si>
  <si>
    <t>https://www.imdb.com/video/imdb/vi934920729/imdb/embed</t>
  </si>
  <si>
    <t>Gloria is an out-of-work party girl forced to leave her life in New York City and move back home. When reports surface that a giant creature is destroying Seoul, she gradually comes to the realization that she is somehow connected to this phenomenon.</t>
  </si>
  <si>
    <t>https://m.media-amazon.com/images/M/MV5BMTY2NTExOTA2MF5BMl5BanBnXkFtZTgwNTMwMjE2MTI@._V1_Ratio0.6904_AL_.jpg</t>
  </si>
  <si>
    <t>https://www.imdb.com/video/imdb/vi2507650585/imdb/embed</t>
  </si>
  <si>
    <t>The personalities of two former baseball players clash as they traverse the rural back roads of a post-plague New England teeming with the undead.</t>
  </si>
  <si>
    <t>https://m.media-amazon.com/images/M/MV5BMjAxMTk2NDcxM15BMl5BanBnXkFtZTcwMjQ0ODA0OQ@@._V1_Ratio0.6762_AL_.jpg</t>
  </si>
  <si>
    <t>https://www.imdb.com/video/imdb/vi2851455769/imdb/embed</t>
  </si>
  <si>
    <t>Thierry's wife Zandalee married the poet he once was. Taking over his dad's company in New Orleans gives him stress and impotence. Thierry meets his high school buddy Johnny at a bachelor party. The painter Johnny can satisfy Zandalee.</t>
  </si>
  <si>
    <t>https://m.media-amazon.com/images/M/MV5BYzNjZDU3OGMtZmYxNy00MGE3LTkyMTgtZDFkYWJlZGU3MjllXkEyXkFqcGc@._V1_Ratio0.6762_AL_.jpg</t>
  </si>
  <si>
    <t>https://www.imdb.com/video/imdb/vi613663513/imdb/embed</t>
  </si>
  <si>
    <t>At an archaeological dig in the ancient city of Hamunaptra, an American serving in the French Foreign Legion accidentally awakens a mummy who begins to wreak havoc as he searches for the reincarnation of his long-lost love.</t>
  </si>
  <si>
    <t>https://m.media-amazon.com/images/M/MV5BMTY4YWE0OGMtNjU0Yi00YzIwLTk3NTktM2ZiYWQwNjM4MmMxXkEyXkFqcGc@._V1_Ratio0.6762_AL_.jpg</t>
  </si>
  <si>
    <t>https://www.imdb.com/video/imdb/https://www.imdb.com/video/vi3743267865//imdb/embed</t>
  </si>
  <si>
    <t>A woman's beach vacation takes a dark turn when she begins to confront the troubles of her past.</t>
  </si>
  <si>
    <t>https://m.media-amazon.com/images/M/MV5BOGQ2OTNiNzMtMjA5Ny00Zjg4LWE1NTMtZDJlMWEyMDhhYmU4XkEyXkFqcGc@._V1_Ratio0.6762_AL_.jpg</t>
  </si>
  <si>
    <t>https://www.imdb.com/video/imdb/vi243516185/imdb/embed</t>
  </si>
  <si>
    <t>A variety of losers in Dublin have harrowingly farcical intersecting stories of love, greed and violence.</t>
  </si>
  <si>
    <t>https://m.media-amazon.com/images/M/MV5BMTUyNjQzNzYyMF5BMl5BanBnXkFtZTcwNDg0MzUyMQ@@._V1_Ratio0.6762_AL_.jpg</t>
  </si>
  <si>
    <t>https://www.imdb.com/video/imdb/https://www.imdb.com/video/vi395444505//imdb/embed</t>
  </si>
  <si>
    <t>A ferocious dinosaur awakened by an Arctic atomic test terrorizes the North Atlantic and, ultimately, New York City.</t>
  </si>
  <si>
    <t>https://m.media-amazon.com/images/M/MV5BMjNkMjEzOWMtMGFhMS00ZDk1LWE3N2MtZTA1YmIzYTZjMDRmXkEyXkFqcGc@._V1_Ratio0.6762_AL_.jpg</t>
  </si>
  <si>
    <t>https://www.imdb.com/video/imdb/https://www.imdb.com/video/vi585958425//imdb/embed</t>
  </si>
  <si>
    <t>Emily works at an ad agency and is sent to her ex's hometown before Christmas. She arrives at the train station as her ex is picked up by his family. They mistakenly think Emily's still an item.</t>
  </si>
  <si>
    <t>https://m.media-amazon.com/images/M/MV5BZGRmMjM5NGMtYmM4NC00N2M4LThjZGMtMzRiMjM1ODk0MDk1XkEyXkFqcGc@._V1_Ratio0.8043_AL_.jpg</t>
  </si>
  <si>
    <t>https://www.imdb.com/video/imdb/vi1257095961/imdb/embed</t>
  </si>
  <si>
    <t>In 1980 New York, three young men who were all adopted meet each other and find out they're triplets who were separated at birth. But their quest to find out why turns into a bizarre and sinister mystery.</t>
  </si>
  <si>
    <t>https://m.media-amazon.com/images/M/MV5BMTcxYWE2YmItNzdiNi00OWQ3LThiNDctOTBjYjgwNWNlZGRiXkEyXkFqcGc@._V1_Ratio0.6762_AL_.jpg</t>
  </si>
  <si>
    <t>https://www.imdb.com/video/imdb/vi2892085273/imdb/embed</t>
  </si>
  <si>
    <t>A man coping with the institutionalization of his wife because of Alzheimer's disease faces an epiphany when she transfers her affections to another man, Aubrey, a wheelchair-bound mute who also is a patient at the nursing home.</t>
  </si>
  <si>
    <t>https://m.media-amazon.com/images/M/MV5BMjExMzgyOTUyNF5BMl5BanBnXkFtZTcwNTUzMDg0MQ@@._V1_Ratio0.6762_AL_.jpg</t>
  </si>
  <si>
    <t>https://www.imdb.com/video/imdb/vi1404567833/imdb/embed</t>
  </si>
  <si>
    <t>Schoolboys marooned on a Pacific island create their own savage civilization.</t>
  </si>
  <si>
    <t>https://m.media-amazon.com/images/M/MV5BY2RiOTM0ZDgtNDRlMi00MDMzLWI1NDYtY2NjZDM4YTkwNWVlXkEyXkFqcGc@._V1_Ratio0.6762_AL_.jpg</t>
  </si>
  <si>
    <t>https://www.imdb.com/video/imdb/vi496435481/imdb/embed</t>
  </si>
  <si>
    <t>Meet the jazz musicians, dancers, owner, and guests (like gangster Dutch Schultz) of The Cotton Club in 1928-1930s Harlem.</t>
  </si>
  <si>
    <t>https://m.media-amazon.com/images/M/MV5BZWNiNDcyOTktZTFmMi00N2IyLWJhMTctMWRkYjY0M2VhNjAxXkEyXkFqcGc@._V1_Ratio0.6762_AL_.jpg</t>
  </si>
  <si>
    <t>https://www.imdb.com/video/imdb/vi2722086681/imdb/embed</t>
  </si>
  <si>
    <t>Three castaways - a man and two women - adrift in the vast expanse of the ocean find solace in recounting the tales of their lives to one another, reminiscing about the circumstances that led them to their desolate predicament.</t>
  </si>
  <si>
    <t>https://m.media-amazon.com/images/M/MV5BMjYzMmRmOWMtN2MzOC00MTVlLWJjYzItYTM2ZDBlZjBmMDU3XkEyXkFqcGc@._V1_Ratio0.6975_AL_.jpg</t>
  </si>
  <si>
    <t>https://www.imdb.com/video/imdb/https://www.imdb.com/video/vi1747304729//imdb/embed</t>
  </si>
  <si>
    <t>A couple's relationship is tested when uninvited guests arrive at their home, disrupting their tranquil existence.</t>
  </si>
  <si>
    <t>https://m.media-amazon.com/images/M/MV5BMzc5ODExODE0MV5BMl5BanBnXkFtZTgwNDkzNDUxMzI@._V1_Ratio0.6762_AL_.jpg</t>
  </si>
  <si>
    <t>https://www.imdb.com/video/imdb/vi2921576729/imdb/embed</t>
  </si>
  <si>
    <t>A lonely shoe salesman and an eccentric performance artist struggle to connect in this unique take on contemporary life.</t>
  </si>
  <si>
    <t>https://m.media-amazon.com/images/M/MV5BMTM0NTY1ODI4NF5BMl5BanBnXkFtZTYwNzQ2OTc3._V1_Ratio0.6762_AL_.jpg</t>
  </si>
  <si>
    <t>https://www.imdb.com/video/imdb/vi3767861529/imdb/embed</t>
  </si>
  <si>
    <t>In 1976 Melbourne, a lonely 8-year-old girl strikes up a correspondence with an unlikely pen pal: a severely obese 44-year-old New Yorker with Asperger's syndrome.</t>
  </si>
  <si>
    <t>https://m.media-amazon.com/images/M/MV5BNzY2Mjc4NjMtNGY4Mi00NzM5LTk3ZTQtN2VkNzVkMzRmM2Y2XkEyXkFqcGc@._V1_Ratio0.7046_AL_.jpg</t>
  </si>
  <si>
    <t>https://www.imdb.com/video/imdb/vi784205081/imdb/embed</t>
  </si>
  <si>
    <t>When Nicole met handsome, charming, affectionate David, he was everything. It seemed perfect, but soon she sees that David has a darker side. And his adoration turns to obsession, their dream into a nightmare, and her love into fear.</t>
  </si>
  <si>
    <t>https://m.media-amazon.com/images/M/MV5BMmNiNDEyYjUtN2YzYi00MTBlLWIzNzYtOGM2YWUzNTY4ZDNlXkEyXkFqcGc@._V1_Ratio0.6762_AL_.jpg</t>
  </si>
  <si>
    <t>https://www.imdb.com/video/imdb/vi4211260953/imdb/embed</t>
  </si>
  <si>
    <t>Shallow, rich and socially successful Cher is at the top of her Beverly Hills high school's pecking scale. Seeing herself as a matchmaker, Cher first coaxes two teachers into dating each other.</t>
  </si>
  <si>
    <t>https://m.media-amazon.com/images/M/MV5BMTgwYjQ1NDktOTcwNi00MWZhLTliYWQtZDg5NjZhY2U5ZTNlXkEyXkFqcGc@._V1_Ratio0.6762_AL_.jpg</t>
  </si>
  <si>
    <t>https://www.imdb.com/video/imdb/https://www.imdb.com/video/vi993050137//imdb/embed</t>
  </si>
  <si>
    <t>Mortimer Brewster, a Brooklyn writer of books on the futility of marriage, risks his reputation after he decides to tie the knot. Things grow complicated when he learns that his beloved maiden aunts Abby and Martha are serial murderers.</t>
  </si>
  <si>
    <t>https://m.media-amazon.com/images/M/MV5BZmRhYTJlOTktMjg2NC00MmZmLWE2YzAtZWUwNzU4ZWY1ODlhXkEyXkFqcGc@._V1_Ratio0.6762_AL_.jpg</t>
  </si>
  <si>
    <t>https://www.imdb.com/video/imdb/vi3783179801/imdb/embed</t>
  </si>
  <si>
    <t>A New York City writing professor, Frannie Avery, has an affair with a police detective who is investigating the murder of a beautiful young woman in her neighborhood.</t>
  </si>
  <si>
    <t>https://m.media-amazon.com/images/M/MV5BM2VhYTA4NzctMzUyZC00NWUwLWI3M2QtODM5OTZkMWY1ODZiXkEyXkFqcGc@._V1_Ratio0.6762_AL_.jpg</t>
  </si>
  <si>
    <t>https://www.imdb.com/video/imdb/vi3062956313/imdb/embed</t>
  </si>
  <si>
    <t>At the close of World War II, a young nurse tends to a badly burned plane crash victim. His past is shown in flashbacks, revealing an involvement in a fateful love affair.</t>
  </si>
  <si>
    <t>https://m.media-amazon.com/images/M/MV5BODg0NjdiN2UtZWY3MS00M2JmLTg1MDAtY2ZiNzNiMzAzYWFmXkEyXkFqcGc@._V1_Ratio0.6762_AL_.jpg</t>
  </si>
  <si>
    <t>https://www.imdb.com/video/imdb/vi561882649/imdb/embed</t>
  </si>
  <si>
    <t>Freddy Krueger returns once again to terrorize the dreams of the remaining Dream Warriors, as well as those of a young woman who may be able to defeat him for good.</t>
  </si>
  <si>
    <t>https://m.media-amazon.com/images/M/MV5BY2FlMDZlNjUtM2QyYS00Y2YyLWI3ZjEtZDdjZWM5ZTg0MDRiXkEyXkFqcGc@._V1_Ratio0.6762_AL_.jpg</t>
  </si>
  <si>
    <t>https://www.imdb.com/video/imdb/https://www.imdb.com/video/vi737527065//imdb/embed</t>
  </si>
  <si>
    <t>Two 1990s teenage siblings find themselves transported to a 1950s sitcom where their influence begins to profoundly change that colorless, complacent world.</t>
  </si>
  <si>
    <t>https://m.media-amazon.com/images/M/MV5BYmM4ZThmNzAtYzRmNi00ZjZmLThhYjAtYjU2YTcwMmY3MzRmXkEyXkFqcGc@._V1_Ratio0.6762_AL_.jpg</t>
  </si>
  <si>
    <t>https://www.imdb.com/video/imdb/vi2979791129/imdb/embed</t>
  </si>
  <si>
    <t>The crypto-zoological agency Monarch faces off against a battery of god-sized monsters, including the mighty Godzilla, who collides with Mothra, Rodan, and his ultimate nemesis, the three-headed King Ghidorah.</t>
  </si>
  <si>
    <t>https://m.media-amazon.com/images/M/MV5BMDVhMjk2OGUtYzYxNS00NzBjLTk5YTItYzI0ZjgzNjY1NmI0XkEyXkFqcGc@._V1_Ratio0.6762_AL_.jpg</t>
  </si>
  <si>
    <t>https://www.imdb.com/video/imdb/vi1619573785/imdb/embed</t>
  </si>
  <si>
    <t>65 years after a masked serial killer terrorized the small town of Texarkana, the so-called "moonlight murders" begin again. Is it a copycat or something even more sinister? A lonely high-school girl may be the key to catching him.</t>
  </si>
  <si>
    <t>https://m.media-amazon.com/images/M/MV5BMTUwNzUyNjEwM15BMl5BanBnXkFtZTgwOTk3MTc2MjE@._V1_Ratio0.6762_AL_.jpg</t>
  </si>
  <si>
    <t>https://www.imdb.com/video/imdb/vi3561860121/imdb/embed</t>
  </si>
  <si>
    <t>A historic Hollywood hotel houses a supernatural evil. It's been subdued for decades, but when renovations start, a series of murders take place.</t>
  </si>
  <si>
    <t>https://m.media-amazon.com/images/M/MV5BNDg0Y2I2NmMtZDc2OS00NTkyLTgxNWYtNWM3N2NkMjAwMTZiXkEyXkFqcGc@._V1_Ratio0.6762_AL_.jpg</t>
  </si>
  <si>
    <t>A faded professional wrestler must retire, but finds his quest for a new life outside the ring a dispiriting struggle.</t>
  </si>
  <si>
    <t>https://m.media-amazon.com/images/M/MV5BMTc5MjYyOTg4MF5BMl5BanBnXkFtZTcwNDc2MzQwMg@@._V1_Ratio0.6762_AL_.jpg</t>
  </si>
  <si>
    <t>https://www.imdb.com/video/imdb/vi1387528985/imdb/embed</t>
  </si>
  <si>
    <t>A group of terrorists plans to detonate three plutonium cores for a simultaneous nuclear attack on different cities. Ethan Hunt, along with his IMF team, sets out to stop the carnage.</t>
  </si>
  <si>
    <t>https://m.media-amazon.com/images/M/MV5BMTk3NDY5MTU0NV5BMl5BanBnXkFtZTgwNDI3MDE1NTM@._V1_Ratio0.6833_AL_.jpg</t>
  </si>
  <si>
    <t>https://www.imdb.com/video/imdb/vi2629352217/imdb/embed</t>
  </si>
  <si>
    <t>The Dark Knight of Gotham City begins his war on crime with his first major enemy being Jack Napier, a criminal who becomes the clownishly homicidal Joker.</t>
  </si>
  <si>
    <t>https://m.media-amazon.com/images/M/MV5BYzZmZWViM2EtNzhlMi00NzBlLWE0MWEtZDFjMjk3YjIyNTBhXkEyXkFqcGc@._V1_Ratio0.6762_AL_.jpg</t>
  </si>
  <si>
    <t>https://www.imdb.com/video/imdb/vi2568602905/imdb/embed</t>
  </si>
  <si>
    <t>In a world where mutants (evolved super-powered humans) exist and are discriminated against, two groups form for an inevitable clash: the supremacist Brotherhood, and the pacifist X-Men.</t>
  </si>
  <si>
    <t>https://m.media-amazon.com/images/M/MV5BNzNjZjQwOTAtNWQ3NC00MmJlLThlZDEtZmUyMWQ3NmE4Y2Y5XkEyXkFqcGc@._V1_Ratio0.6762_AL_.jpg</t>
  </si>
  <si>
    <t>https://www.imdb.com/video/imdb/vi339519001/imdb/embed</t>
  </si>
  <si>
    <t>WALLÂ·E</t>
  </si>
  <si>
    <t>A robot who is responsible for cleaning a waste-covered Earth meets another robot and falls in love with her. Together, they set out on a journey that will alter the fate of mankind.</t>
  </si>
  <si>
    <t>https://m.media-amazon.com/images/M/MV5BMjExMTg5OTU0NF5BMl5BanBnXkFtZTcwMjMxMzMzMw@@._V1_Ratio0.6762_AL_.jpg</t>
  </si>
  <si>
    <t>https://www.imdb.com/video/imdb/vi2192703769/imdb/embed</t>
  </si>
  <si>
    <t>A man convicted of murdering his wife escapes from prison and works with a woman to try to prove his innocence.</t>
  </si>
  <si>
    <t>https://m.media-amazon.com/images/M/MV5BZjBlYjcyYTktOTJkMy00YWRiLTg0YjgtNjQ1ZWU5ZGMxMTgzXkEyXkFqcGc@._V1_Ratio0.6762_AL_.jpg</t>
  </si>
  <si>
    <t>https://www.imdb.com/video/imdb/vi3001484313/imdb/embed</t>
  </si>
  <si>
    <t>We meet Jesse and Celine nine years on in Greece. Almost two decades have passed since their first meeting on that train bound for Vienna.</t>
  </si>
  <si>
    <t>https://m.media-amazon.com/images/M/MV5BMjA5NzgxODE2NF5BMl5BanBnXkFtZTcwNTI1NTI0OQ@@._V1_Ratio0.6762_AL_.jpg</t>
  </si>
  <si>
    <t>https://www.imdb.com/video/imdb/vi4026246681/imdb/embed</t>
  </si>
  <si>
    <t>In the dead of a Wyoming winter, a bounty hunter and his prisoner find shelter in a cabin currently inhabited by a collection of nefarious characters.</t>
  </si>
  <si>
    <t>https://m.media-amazon.com/images/M/MV5BMjA1MTc1NTg5NV5BMl5BanBnXkFtZTgwOTM2MDEzNzE@._V1_Ratio0.6762_AL_.jpg</t>
  </si>
  <si>
    <t>https://www.imdb.com/video/imdb/vi2079306521/imdb/embed</t>
  </si>
  <si>
    <t>Set on the last day of camp, in the hot summer of 1981, a group of counselors try to complete their unfinished business before the day ends.</t>
  </si>
  <si>
    <t>https://m.media-amazon.com/images/M/MV5BODUzOTRmMWUtMDZlNS00ZDhiLTg1NDYtOGVjMmM5MmQ3ZmYzXkEyXkFqcGc@._V1_Ratio0.6762_AL_.jpg</t>
  </si>
  <si>
    <t>https://www.imdb.com/video/imdb/vi4177264921/imdb/embed</t>
  </si>
  <si>
    <t>After tragedy strikes, a grieving father discovers an ancient burial ground behind his home with the power to raise the dead.</t>
  </si>
  <si>
    <t>https://m.media-amazon.com/images/M/MV5BZTEyYWIyZWYtMTM5OC00M2ZmLWI5NzMtZjA0ZTI4MTQ4ZDZkXkEyXkFqcGc@._V1_Ratio0.6762_AL_.jpg</t>
  </si>
  <si>
    <t>https://www.imdb.com/video/imdb/https://www.imdb.com/video/vi1030796313//imdb/embed</t>
  </si>
  <si>
    <t>A struggling writer meets an enigmatic woman who enters his life at the right time.</t>
  </si>
  <si>
    <t>https://m.media-amazon.com/images/M/MV5BZmUwM2UxYjQtOTVhZi00MjBlLTk3YmQtZWY2MTMyNjc5NjE1XkEyXkFqcGc@._V1_Ratio0.6762_AL_.jpg</t>
  </si>
  <si>
    <t>https://www.imdb.com/video/imdb/https://www.imdb.com/video/vi3702767641//imdb/embed</t>
  </si>
  <si>
    <t>Medical students are attacked by an aggressive laboratory animal while locked inside their campus medical building competing in an after-hours role-playing game similar to Dungeons and Dragons.</t>
  </si>
  <si>
    <t>https://m.media-amazon.com/images/M/MV5BMTQ0OTc0NjcxNV5BMl5BanBnXkFtZTcwMjk1MzYyNw@@._V1_Ratio0.6904_AL_.jpg</t>
  </si>
  <si>
    <t>A nymphomaniac's carefully cultivated private life falls apart after his sister arrives for an indefinite stay.</t>
  </si>
  <si>
    <t>https://m.media-amazon.com/images/M/MV5BM2I4YjYzYmQtNGM4Yy00NmYwLWEzYjUtMDBmNjYzZmViZWE3XkEyXkFqcGc@._V1_Ratio0.6833_AL_.jpg</t>
  </si>
  <si>
    <t>https://www.imdb.com/video/imdb/vi404332057/imdb/embed</t>
  </si>
  <si>
    <t>Two troubled adolescents chronicle the events that ultimately lead up to a terrifying assault on their school.</t>
  </si>
  <si>
    <t>https://m.media-amazon.com/images/M/MV5BMGNiZjJiZDktMDA3Ni00MGRhLWJmZDYtNWY3Y2RjMTk5OGY5XkEyXkFqcGc@._V1_Ratio0.6975_AL_.jpg</t>
  </si>
  <si>
    <t>https://www.imdb.com/video/imdb/https://www.imdb.com/video/vi1407385881//imdb/embed</t>
  </si>
  <si>
    <t>In a corporate-controlled future, an ultra-violent sport known as Rollerball represents the world, and one of its powerful athletes is out to defy those who want him out of the game.</t>
  </si>
  <si>
    <t>https://m.media-amazon.com/images/M/MV5BMjhiMTc1ZDMtMjY3NC00YzliLWFkNjYtYWRmYjI2YWRmMzgwXkEyXkFqcGc@._V1_Ratio0.6762_AL_.jpg</t>
  </si>
  <si>
    <t>https://www.imdb.com/video/imdb/vi2431763737/imdb/embed</t>
  </si>
  <si>
    <t>A young woman embraces her pregnancy while she and her family set out to prove her childhood friend and lover innocent of a crime he didn't commit.</t>
  </si>
  <si>
    <t>https://m.media-amazon.com/images/M/MV5BYmJlMWY1ZDMtMmU3ZS00MzVmLWE2MjQtYWVhNDAxOWY2MWI0XkEyXkFqcGc@._V1_Ratio0.6762_AL_.jpg</t>
  </si>
  <si>
    <t>https://www.imdb.com/video/imdb/vi2767108633/imdb/embed</t>
  </si>
  <si>
    <t>After his auto-parts tycoon father dies, the overweight, underachieving son teams up with a snide accountant to try and save the family business.</t>
  </si>
  <si>
    <t>https://m.media-amazon.com/images/M/MV5BMWMwOWU4NmYtZmU2Ny00MjM0LWI4NmQtN2YwNzdhYTI1MmFlXkEyXkFqcGc@._V1_Ratio0.6762_AL_.jpg</t>
  </si>
  <si>
    <t>https://www.imdb.com/video/imdb/https://www.imdb.com/video/vi2154869785//imdb/embed</t>
  </si>
  <si>
    <t>A group of kids go to a remote cabin in the woods where their fate is unknowingly controlled by technicians as part of a world-wide conspiracy where all horror movie clichÃ©s are revealed to be part of an elaborate sacrifice ritual.</t>
  </si>
  <si>
    <t>https://m.media-amazon.com/images/M/MV5BNTUxNzYyMjg2N15BMl5BanBnXkFtZTcwMTExNzExNw@@._V1_Ratio0.6762_AL_.jpg</t>
  </si>
  <si>
    <t>https://www.imdb.com/video/imdb/vi2572394777/imdb/embed</t>
  </si>
  <si>
    <t>Alice, an ambitious camgirl, wakes up one day to discover she's been replaced on her show with an exact replica of herself.</t>
  </si>
  <si>
    <t>https://m.media-amazon.com/images/M/MV5BMmEyNzUwNmItOTI1Mi00ZmVlLTkxZWEtOGY0Y2Y2YzU0YzRkXkEyXkFqcGc@._V1_Ratio0.6762_AL_.jpg</t>
  </si>
  <si>
    <t>Carrie White, a shy, friendless teenage girl who is sheltered by her domineering, religious mother, unleashes her telekinetic powers after being humiliated by her classmates at her senior prom.</t>
  </si>
  <si>
    <t>https://m.media-amazon.com/images/M/MV5BNjMwMDVlZjYtMWRlZS00OTU1LTlmYTQtOGViNTdmYTE0ZjRlXkEyXkFqcGc@._V1_Ratio0.6762_AL_.jpg</t>
  </si>
  <si>
    <t>https://www.imdb.com/video/imdb/vi3005071129/imdb/embed</t>
  </si>
  <si>
    <t>A talented young boy becomes torn between his unexpected love of dance and the disintegration of his family.</t>
  </si>
  <si>
    <t>https://m.media-amazon.com/images/M/MV5BZThiYjczMmItNjBhZC00NzcwLTkyZjUtZGRiM2FiOGRiNDQ0XkEyXkFqcGc@._V1_Ratio0.6762_AL_.jpg</t>
  </si>
  <si>
    <t>https://www.imdb.com/video/imdb/https://www.imdb.com/video/vi4001614105//imdb/embed</t>
  </si>
  <si>
    <t>The story involves Maverick confronting his past while training a group of younger Top Gun graduates, including the son of his deceased best friend, for a dangerous mission.</t>
  </si>
  <si>
    <t>https://m.media-amazon.com/images/M/MV5BMDBkZDNjMWEtOTdmMi00NmExLTg5MmMtNTFlYTJlNWY5YTdmXkEyXkFqcGc@._V1_Ratio0.6762_AL_.jpg</t>
  </si>
  <si>
    <t>https://www.imdb.com/video/imdb/https://www.imdb.com/video/vi632472089//imdb/embed</t>
  </si>
  <si>
    <t>A paralyzed man's friend gives him a smart monkey.</t>
  </si>
  <si>
    <t>https://m.media-amazon.com/images/M/MV5BMTkxOTk4NDM1Nl5BMl5BanBnXkFtZTcwNzI0ODI1NA@@._V1_Ratio0.6762_AL_.jpg</t>
  </si>
  <si>
    <t>https://www.imdb.com/video/imdb/https://www.imdb.com/video/vi4269195033//imdb/embed</t>
  </si>
  <si>
    <t>Biographical epic of the controversial and influential Black Nationalist leader, from his early life and career as a small-time gangster, to his ministry as a member of the Nation of Islam and his eventual assassination.</t>
  </si>
  <si>
    <t>https://m.media-amazon.com/images/M/MV5BYTQwYjFhNTMtMjliOC00MGJhLTkwYWMtYjQzZTRiYjRlNjE4XkEyXkFqcGc@._V1_Ratio0.6762_AL_.jpg</t>
  </si>
  <si>
    <t>https://www.imdb.com/video/imdb/vi3885236505/imdb/embed</t>
  </si>
  <si>
    <t>As Scott Lang balances being both a superhero and a father, Hope van Dyne and Dr. Hank Pym present an urgent new mission that finds the Ant-Man fighting alongside The Wasp to uncover secrets from their past.</t>
  </si>
  <si>
    <t>https://m.media-amazon.com/images/M/MV5BODVkY2ZmZTAtYzFhMi00YzZlLWE2YWMtMDBiYjY2OTU4ZWM0XkEyXkFqcGc@._V1_Ratio0.6762_AL_.jpg</t>
  </si>
  <si>
    <t>https://www.imdb.com/video/imdb/vi4137138969/imdb/embed</t>
  </si>
  <si>
    <t>After the apes suffer unimaginable losses, Caesar wrestles with his darker instincts and begins his own mythic quest to avenge his kind.</t>
  </si>
  <si>
    <t>https://m.media-amazon.com/images/M/MV5BMzNhMzNiZDYtMzYxYy00YTYwLTkxNmYtNTJhOGU1Yjg5ODI5XkEyXkFqcGc@._V1_Ratio0.6762_AL_.jpg</t>
  </si>
  <si>
    <t>https://www.imdb.com/video/imdb/https://www.imdb.com/video/vi4291213593//imdb/embed</t>
  </si>
  <si>
    <t>A model discovers a retired judge is keen on invading people's privacy.</t>
  </si>
  <si>
    <t>https://m.media-amazon.com/images/M/MV5BMTQ0YTQyYzItNGEzMi00NmI4LWJkOTMtOWMyMjAwMWEzYTZhXkEyXkFqcGc@._V1_Ratio0.6762_AL_.jpg</t>
  </si>
  <si>
    <t>https://www.imdb.com/video/imdb/vi3436160025/imdb/embed</t>
  </si>
  <si>
    <t>A group of young misfits called The Goonies discover an ancient map and set out on an adventure to find a legendary pirate's long-lost treasure.</t>
  </si>
  <si>
    <t>https://m.media-amazon.com/images/M/MV5BMjE1OWU4ODEtZmEzMC00NTcwLWFlMWUtYjhlNzExOTIxYzVlXkEyXkFqcGc@._V1_Ratio0.6762_AL_.jpg</t>
  </si>
  <si>
    <t>https://www.imdb.com/video/imdb/vi316781849/imdb/embed</t>
  </si>
  <si>
    <t>A blind sculptor and his mother kidnap a young model.</t>
  </si>
  <si>
    <t>https://m.media-amazon.com/images/M/MV5BMTgxYmY4MDktNDg2MC00Nzk2LTg0N2MtODZmMGQxMDcwMzNjXkEyXkFqcGc@._V1_Ratio0.7046_AL_.jpg</t>
  </si>
  <si>
    <t>'Limbo' follows the investigation of a twenty year-old outback cold case murder by jaded detective Travis Hurley.</t>
  </si>
  <si>
    <t>https://m.media-amazon.com/images/M/MV5BOTZlNThhMDYtMjg5NS00NDI2LTk3YTAtM2RjNTQ5YmMzM2ZmXkEyXkFqcGc@._V1_Ratio0.7046_AL_.jpg</t>
  </si>
  <si>
    <t>https://www.imdb.com/video/imdb/https://www.imdb.com/video/vi1632487193//imdb/embed</t>
  </si>
  <si>
    <t>An American occult novelist battles to save the soul of a young girl from a group of Satanists, led by an excommunicated priest, who plan on using her as the representative of the Devil on Earth.</t>
  </si>
  <si>
    <t>https://m.media-amazon.com/images/M/MV5BY2ZiYjg0NDMtZDA1Ny00NGMyLTlmNWUtZDk3MDczMDk3ZmM2XkEyXkFqcGc@._V1_Ratio0.6762_AL_.jpg</t>
  </si>
  <si>
    <t>https://www.imdb.com/video/imdb/https://www.imdb.com/video/vi4040229913//imdb/embed</t>
  </si>
  <si>
    <t>Without hostile intent, a Soviet submarine runs aground off New England. Men are sent for a boat, but many villagers go into a tizzy, risking bloodshed.</t>
  </si>
  <si>
    <t>https://m.media-amazon.com/images/M/MV5BYjFjYzViMjctZDI1ZS00ZTAwLWEyYzktMzU3NzQ0ZmFiZjA3XkEyXkFqcGc@._V1_Ratio0.6762_AL_.jpg</t>
  </si>
  <si>
    <t>https://www.imdb.com/video/imdb/https://www.imdb.com/video/vi4000187673//imdb/embed</t>
  </si>
  <si>
    <t>Ryuzaki, an editor of Muscle Magazine, which features photographs of men with sculpted bodies, becomes involved with a man named Kitami; their affair soon becomes dominated by sadomasochistic games, with a horrid result. Jump ahead one year, Ryuzaki is released from jail and goes in search of Kitami, perhaps to make amends. The films of Pasolini, especially "SalÃ²," do...</t>
  </si>
  <si>
    <t>https://m.media-amazon.com/images/M/MV5BZDA0ZmUxMmMtZmYyZS00OWJjLWEyNDMtYmE4NTI5ZmNjOWE5XkEyXkFqcGc@._V1_Ratio0.6762_AL_.jpg</t>
  </si>
  <si>
    <t>On a U.S. nuclear missile sub, a young First Officer stages a mutiny to prevent his trigger-happy Captain from launching his missiles before confirming his orders to do so.</t>
  </si>
  <si>
    <t>https://m.media-amazon.com/images/M/MV5BNTNhZDk2NmQtNDc3ZC00Nzk3LWFmNTctYTc0OWMyNGM0ZWYyXkEyXkFqcGc@._V1_Ratio0.6762_AL_.jpg</t>
  </si>
  <si>
    <t>https://www.imdb.com/video/imdb/vi247398425/imdb/embed</t>
  </si>
  <si>
    <t>A twenty-five-year-old French woman returns to Korea, the country she was born in before being adopted by a French couple, for the very first time. She decides to track down her biological parents, but her journey takes a surprising turn.</t>
  </si>
  <si>
    <t>https://m.media-amazon.com/images/M/MV5BMTliYTA2NjAtNjYxMC00NjViLTk5N2MtYjRkZDU0MTAyYjQ3XkEyXkFqcGc@._V1_Ratio0.6762_AL_.jpg</t>
  </si>
  <si>
    <t>https://www.imdb.com/video/imdb/vi905233689/imdb/embed</t>
  </si>
  <si>
    <t>Chopper tells the intense story of Mark "Chopper" Read, a legendary criminal who wrote his autobiography while serving a jail sentence in prison. His book, "From the Inside", upon which the film is based, was a best-seller.</t>
  </si>
  <si>
    <t>https://m.media-amazon.com/images/M/MV5BYThkZjk2NmMtNjdmMC00NDBlLWEyZDItODY2NDBjYWM3NDQyXkEyXkFqcGc@._V1_Ratio0.6762_AL_.jpg</t>
  </si>
  <si>
    <t>https://www.imdb.com/video/imdb/vi1525678361/imdb/embed</t>
  </si>
  <si>
    <t>A French little town, at the end of the twenties. Julien Davenne is a journalist whose wife Julie died a decade ago. He gathered in the green room all Julie's objects. When a fire destroys the room, he renovates a little chapel and devotes it to Julie and his other dead persons.</t>
  </si>
  <si>
    <t>https://m.media-amazon.com/images/M/MV5BNGI3MzE1YmItZmFiZC00MWU5LTg4NWYtMzllNjY5OTI2OGY4XkEyXkFqcGc@._V1_Ratio0.6762_AL_.jpg</t>
  </si>
  <si>
    <t>Plaid-skirted schoolgirls are groomed by a secret government agency to become the newest members of the elite national-defense group, D.E.B.S.</t>
  </si>
  <si>
    <t>https://m.media-amazon.com/images/M/MV5BMjA0OTU5ODgyOF5BMl5BanBnXkFtZTcwODczNDgyMQ@@._V1_Ratio0.6762_AL_.jpg</t>
  </si>
  <si>
    <t>https://www.imdb.com/video/imdb/vi1402994969/imdb/embed</t>
  </si>
  <si>
    <t>In the aftermath of a massive earthquake in California, a rescue-chopper pilot makes a dangerous journey with his ex-wife across the state in order to rescue his daughter.</t>
  </si>
  <si>
    <t>https://m.media-amazon.com/images/M/MV5BYmQzNDEzMzMtM2U5OS00YTUzLWI2NDYtYjI2NjAyNWE5YzMzXkEyXkFqcGc@._V1_Ratio0.6762_AL_.jpg</t>
  </si>
  <si>
    <t>https://www.imdb.com/video/imdb/https://www.imdb.com/video/vi395358233//imdb/embed</t>
  </si>
  <si>
    <t>A composer and his wife are thrown into turmoil when a housemaid becomes more than they bargained for.</t>
  </si>
  <si>
    <t>https://m.media-amazon.com/images/M/MV5BYTkzMWZjYzItMmNmZS00MGFiLTlkMmYtNDQ1YWRkOGU1MzZmXkEyXkFqcGc@._V1_Ratio0.7046_AL_.jpg</t>
  </si>
  <si>
    <t>In 1980 Texas, a college freshman moves into an old frat house with his new baseball teammates as they party their way through the final weekend of Summer.</t>
  </si>
  <si>
    <t>https://m.media-amazon.com/images/M/MV5BMTk2NDcyNDE5N15BMl5BanBnXkFtZTgwNDA0MzQ1NzE@._V1_Ratio0.6762_AL_.jpg</t>
  </si>
  <si>
    <t>https://www.imdb.com/video/imdb/vi4050564377/imdb/embed</t>
  </si>
  <si>
    <t>At a remote South American trading port, the manager of an air-freight company is compelled to risk the lives of his pilots in order to win an important contract as a traveling American showgirl stops in town.</t>
  </si>
  <si>
    <t>https://m.media-amazon.com/images/M/MV5BMDE0ZDk3MjQtOTE5Ny00MTM3LWIyNGUtZWZjOWU0YmE3NGI1XkEyXkFqcGc@._V1_Ratio0.6762_AL_.jpg</t>
  </si>
  <si>
    <t>https://www.imdb.com/video/imdb/vi1062649369/imdb/embed</t>
  </si>
  <si>
    <t>A troubled evangelical minister agrees to let his last exorcism be filmed by a documentary crew.</t>
  </si>
  <si>
    <t>https://m.media-amazon.com/images/M/MV5BNDc4Mjk2MjA0NF5BMl5BanBnXkFtZTcwMzMyNjQ3Mw@@._V1_Ratio0.6762_AL_.jpg</t>
  </si>
  <si>
    <t>https://www.imdb.com/video/imdb/vi4275897881/imdb/embed</t>
  </si>
  <si>
    <t>A widowed former reverend living with his children and brother on a Pennsylvania farm finds mysterious crop circles in their fields, which suggests something more frightening to come.</t>
  </si>
  <si>
    <t>https://m.media-amazon.com/images/M/MV5BNDUwMDUyMDAyNF5BMl5BanBnXkFtZTYwMDQ3NzM3._V1_Ratio0.6762_AL_.jpg</t>
  </si>
  <si>
    <t>https://www.imdb.com/video/imdb/vi15335705/imdb/embed</t>
  </si>
  <si>
    <t>An urbane fox cannot resist returning to his farm raiding ways and then must help his community survive the farmers' retaliation.</t>
  </si>
  <si>
    <t>https://m.media-amazon.com/images/M/MV5BYTA1ZTIxZDUtNGFjYS00YTc5LTgzNDMtZWNjYjBlMzI2OTk3XkEyXkFqcGc@._V1_Ratio0.6762_AL_.jpg</t>
  </si>
  <si>
    <t>https://www.imdb.com/video/imdb/vi3713925657/imdb/embed</t>
  </si>
  <si>
    <t>Two lifelong friends find themselves at an impasse when one abruptly ends their relationship, with alarming consequences for both of them.</t>
  </si>
  <si>
    <t>https://m.media-amazon.com/images/M/MV5BOTkzMWI4OTEtMTk0MS00MTUxLWI4NTYtYmRiNWM4Zjc1MGRhXkEyXkFqcGc@._V1_Ratio0.6762_AL_.jpg</t>
  </si>
  <si>
    <t>https://www.imdb.com/video/imdb/vi1001440537/imdb/embed</t>
  </si>
  <si>
    <t>A fisherman and a rising young lawyer, who grew up as brothers, fall in love with the same girl.</t>
  </si>
  <si>
    <t>https://m.media-amazon.com/images/M/MV5BMWVkMmYzMzEtMTgyOC00ZTBmLTllMjUtMmFjOWI3YzM3MzNlXkEyXkFqcGc@._V1_Ratio0.7687_AL_.jpg</t>
  </si>
  <si>
    <t>The story of the battle of Iwo Jima between the United States and Imperial Japan during World War II, as told from the perspective of the Japanese who fought it.</t>
  </si>
  <si>
    <t>https://m.media-amazon.com/images/M/MV5BMjE0NzgwODI4M15BMl5BanBnXkFtZTcwNjg3OTA0MQ@@._V1_Ratio0.6762_AL_.jpg</t>
  </si>
  <si>
    <t>https://www.imdb.com/video/imdb/vi584302873/imdb/embed</t>
  </si>
  <si>
    <t>A teenage boy must deal with his mother's complicated response after his father temporarily abandons them to take a menial and dangerous job.</t>
  </si>
  <si>
    <t>https://m.media-amazon.com/images/M/MV5BOTliYzZkZmItODdhZi00YTcyLTkzYzQtZWJlNjE0NTUzMGU1XkEyXkFqcGc@._V1_Ratio0.6762_AL_.jpg</t>
  </si>
  <si>
    <t>https://www.imdb.com/video/imdb/vi1986312985/imdb/embed</t>
  </si>
  <si>
    <t>With the assistance of the Enterprise crew, Admiral Kirk must stop an old nemesis, Khan Noonien Singh, from using the life-generating Genesis Device as the ultimate weapon.</t>
  </si>
  <si>
    <t>https://m.media-amazon.com/images/M/MV5BOTFkZDY5NWQtMjY4Yy00OThiLTk3YjQtMDdhYTllMTI4MTdiXkEyXkFqcGc@._V1_Ratio0.6762_AL_.jpg</t>
  </si>
  <si>
    <t>https://www.imdb.com/video/imdb/vi1234417433/imdb/embed</t>
  </si>
  <si>
    <t>Mel Brooks brings his one-of-a-kind comic touch to the history of mankind covering events from the Old Testament to the French Revolution in a series of episodic comedy vignettes.</t>
  </si>
  <si>
    <t>https://m.media-amazon.com/images/M/MV5BMDk3Zjc4MWYtNjVjYS00NTBjLTg4NmUtNzA4ODRjYzEyMDgzXkEyXkFqcGc@._V1_Ratio0.6762_AL_.jpg</t>
  </si>
  <si>
    <t>https://www.imdb.com/video/imdb/vi2343371033/imdb/embed</t>
  </si>
  <si>
    <t>Follows Michael Corleone, now in his 60s, as he seeks to free his family from crime and find a suitable successor to his empire.</t>
  </si>
  <si>
    <t>https://m.media-amazon.com/images/M/MV5BMDVjODgzNTEtNjBiNS00ODBjLWEwZjUtMDljZTFhOTA4M2MxXkEyXkFqcGc@._V1_Ratio0.6762_AL_.jpg</t>
  </si>
  <si>
    <t>https://www.imdb.com/video/imdb/https://www.imdb.com/video/vi1237827865//imdb/embed</t>
  </si>
  <si>
    <t>In 1953, an innocent man named Christopher Emanuel "Manny" Balestrero is arrested after being mistaken for an armed robber.</t>
  </si>
  <si>
    <t>https://m.media-amazon.com/images/M/MV5BZGZhZjlkN2MtYmE2Ni00YmRkLTkwNjMtNTFjMzFkZWNlYzg2XkEyXkFqcGc@._V1_Ratio0.6762_AL_.jpg</t>
  </si>
  <si>
    <t>https://www.imdb.com/video/imdb/vi1732379161/imdb/embed</t>
  </si>
  <si>
    <t>Loretta Castorini, a bookkeeper from Brooklyn, New York, finds herself in a difficult situation when she falls for the brother of the man she has agreed to marry.</t>
  </si>
  <si>
    <t>https://m.media-amazon.com/images/M/MV5BZjdiMjI1MTQtMWIzNC00OTg2LWI5NjItYTBiMTYzMmIxYmNjXkEyXkFqcGc@._V1_Ratio0.6833_AL_.jpg</t>
  </si>
  <si>
    <t>https://www.imdb.com/video/imdb/vi4032215833/imdb/embed</t>
  </si>
  <si>
    <t>In order to get away from their busy lives, the Wilson family takes a vacation to Santa Cruz, California. At night, four strangers break into Adelaide's childhood home. The family is shocked to find out that the intruders look like them.</t>
  </si>
  <si>
    <t>https://m.media-amazon.com/images/M/MV5BMzhkMjFkN2YtODU2Ni00YWYwLWExN2MtOWNjZmQxM2U4YTM5XkEyXkFqcGc@._V1_Ratio0.6762_AL_.jpg</t>
  </si>
  <si>
    <t>https://www.imdb.com/video/imdb/vi1333246489/imdb/embed</t>
  </si>
  <si>
    <t>An isolated Puritan family in 1630s New England comes unraveled by the forces of witchcraft and possession.</t>
  </si>
  <si>
    <t>https://m.media-amazon.com/images/M/MV5BMTUyNzkwMzAxOF5BMl5BanBnXkFtZTgwMzc1OTk1NjE@._V1_Ratio0.6762_AL_.jpg</t>
  </si>
  <si>
    <t>https://www.imdb.com/video/imdb/vi1994241305/imdb/embed</t>
  </si>
  <si>
    <t>A group of teens are unwittingly stranded near a strange wax museum and soon must fight to survive and keep from becoming the next exhibit.</t>
  </si>
  <si>
    <t>https://m.media-amazon.com/images/M/MV5BNDA4Nzg1NjQ2NV5BMl5BanBnXkFtZTcwMDYwNTgyMQ@@._V1_Ratio0.6762_AL_.jpg</t>
  </si>
  <si>
    <t>https://www.imdb.com/video/imdb/vi3584491801/imdb/embed</t>
  </si>
  <si>
    <t>When oil is discovered in 1920s Oklahoma under Osage Nation land, the Osage people are murdered one by one - until the FBI steps in to unravel the mystery.</t>
  </si>
  <si>
    <t>https://m.media-amazon.com/images/M/MV5BZWY5ZDVjNTUtODI5Yy00MjFhLWEyM2EtYzZjM2VjZTI0MTBjXkEyXkFqcGc@._V1_Ratio0.6762_AL_.jpg</t>
  </si>
  <si>
    <t>https://www.imdb.com/video/imdb/vi784910105/imdb/embed</t>
  </si>
  <si>
    <t>A frustrated fan of the hopeless Washington Senators makes a pact with the Devil to help the baseball team win the league pennant.</t>
  </si>
  <si>
    <t>https://m.media-amazon.com/images/M/MV5BMTRlZDM4OGItYjQxMC00MzI4LWEwMGEtM2I1NzhkMmRjNDI0XkEyXkFqcGc@._V1_Ratio0.6762_AL_.jpg</t>
  </si>
  <si>
    <t>https://www.imdb.com/video/imdb/https://www.imdb.com/video/vi1386217753//imdb/embed</t>
  </si>
  <si>
    <t>Despite his devotion to his hometown of Salem (and its Halloween celebration), Hubie Dubois is a figure of mockery for kids and adults alike. But this year, something is going bump in the night, and it's up to Hubie to save Halloween.</t>
  </si>
  <si>
    <t>https://m.media-amazon.com/images/M/MV5BZTlkMDdiNmUtOTQwYS00ZTE5LWJlMWEtNzMyN2M2MWIzZTMzXkEyXkFqcGc@._V1_Ratio0.8043_AL_.jpg</t>
  </si>
  <si>
    <t>https://www.imdb.com/video/imdb/https://www.imdb.com/video/vi2713567513//imdb/embed</t>
  </si>
  <si>
    <t>In December 1935, when his transcontinental luxury train is stranded by deep snow, detective Hercule Poirot is called on to solve a murder that occurred in his car the night before, with a multitude of suspects.</t>
  </si>
  <si>
    <t>https://m.media-amazon.com/images/M/MV5BNzZmZWMwOWUtM2NkZS00MWM0LTk1YzMtYzI4OGYyMTNlNTMwXkEyXkFqcGc@._V1_Ratio0.6762_AL_.jpg</t>
  </si>
  <si>
    <t>https://www.imdb.com/video/imdb/vi729659929/imdb/embed</t>
  </si>
  <si>
    <t>Rocky Balboa proudly holds the world heavyweight boxing championship, but a new challenger has stepped forward: Drago, a six-foot-six, 261-pound fighter who has the backing of the Soviet Union.</t>
  </si>
  <si>
    <t>https://m.media-amazon.com/images/M/MV5BNjJiYzRiYWMtZTgyZC00YjliLWIwZWMtZTJlYjkyYzc2MDMxXkEyXkFqcGc@._V1_Ratio0.6762_AL_.jpg</t>
  </si>
  <si>
    <t>https://www.imdb.com/video/imdb/vi3266298649/imdb/embed</t>
  </si>
  <si>
    <t>Mysterious deaths surround an American ambassador. Could the child that he is raising actually be the Antichrist? The Devil's own son?</t>
  </si>
  <si>
    <t>https://m.media-amazon.com/images/M/MV5BOTgxNjY0OTEtYWExOC00OWJiLWEzY2ItNzNjYTY0YjhjNjlhXkEyXkFqcGc@._V1_Ratio0.6762_AL_.jpg</t>
  </si>
  <si>
    <t>https://www.imdb.com/video/imdb/vi2750873881/imdb/embed</t>
  </si>
  <si>
    <t>When their relationship turns sour, a couple undergoes a medical procedure to have each other erased from their memories forever.</t>
  </si>
  <si>
    <t>https://m.media-amazon.com/images/M/MV5BMTY4NzcwODg3Nl5BMl5BanBnXkFtZTcwNTEwOTMyMw@@._V1_Ratio0.6762_AL_.jpg</t>
  </si>
  <si>
    <t>https://www.imdb.com/video/imdb/vi2292515097/imdb/embed</t>
  </si>
  <si>
    <t>A young woman leaves Ireland to find her boyfriend in England, and while there is helped by a man hiding unsettling secrets.</t>
  </si>
  <si>
    <t>https://m.media-amazon.com/images/M/MV5BZWY2NmMyZTgtNzM4MC00YWRlLTlkMzMtYTRiMmU3MDI4YjhjXkEyXkFqcGc@._V1_Ratio0.6975_AL_.jpg</t>
  </si>
  <si>
    <t>https://www.imdb.com/video/imdb/vi161743129/imdb/embed</t>
  </si>
  <si>
    <t>Hubie (Martin Short) must present his special pebble to Marina (Annie Golden) before the pebble festival is over, or lose his chance forever.</t>
  </si>
  <si>
    <t>https://m.media-amazon.com/images/M/MV5BMTQxMjE0MzAxM15BMl5BanBnXkFtZTcwNjAwMDU2NA@@._V1_Ratio0.6762_AL_.jpg</t>
  </si>
  <si>
    <t>https://www.imdb.com/video/imdb/vi3002712857/imdb/embed</t>
  </si>
  <si>
    <t>In 1920, Inge, a German national, travels from Norway to rural Minnesota for her arranged marriage to Olaf, a Norwegian farmer; bureaucracy and prejudice cause major complications.</t>
  </si>
  <si>
    <t>https://m.media-amazon.com/images/M/MV5BNzIxMzcwNjY3Ml5BMl5BanBnXkFtZTcwMTc4MjM3NA@@._V1_Ratio0.6762_AL_.jpg</t>
  </si>
  <si>
    <t>https://www.imdb.com/video/imdb/vi362201881/imdb/embed</t>
  </si>
  <si>
    <t>Over the course of one evening, an unsuspecting group of twenty-somethings find themselves bombarded by a series of natural disasters and catastrophic events.</t>
  </si>
  <si>
    <t>https://m.media-amazon.com/images/M/MV5BMTIzMDQyNDgwNl5BMl5BanBnXkFtZTcwMDA0MTc3MQ@@._V1_Ratio0.6762_AL_.jpg</t>
  </si>
  <si>
    <t>https://www.imdb.com/video/imdb/vi1211761433/imdb/embed</t>
  </si>
  <si>
    <t>A young boy, his family, and the migrant workers they hire to work their cotton farm struggle against difficult odds to raise and sell the crop. Meanwhile, the boy dreams of living in better conditions. However, with this particularly tough farming season, the boy learns that his challenges guide him in discovering who he really is.</t>
  </si>
  <si>
    <t>https://m.media-amazon.com/images/M/MV5BZmNlOTRlZWEtZTViNC00NWVjLWE0MjktMGUxNTY5ODIyNzhkXkEyXkFqcGc@._V1_Ratio0.7544_AL_.jpg</t>
  </si>
  <si>
    <t>A young New York socialite becomes interested in a young man who has moved into her apartment building, but her past threatens to get in the way.</t>
  </si>
  <si>
    <t>https://m.media-amazon.com/images/M/MV5BZmU1MzlmOTMtZTNmMC00ZTA3LTkzMWMtOTc1MWNlMjFiYjFlXkEyXkFqcGc@._V1_Ratio0.6762_AL_.jpg</t>
  </si>
  <si>
    <t>https://www.imdb.com/video/imdb/vi786734361/imdb/embed</t>
  </si>
  <si>
    <t>An undercover cop and a mole in the police attempt to identify each other while infiltrating an Irish gang in South Boston.</t>
  </si>
  <si>
    <t>https://m.media-amazon.com/images/M/MV5BMTI1MTY2OTIxNV5BMl5BanBnXkFtZTYwNjQ4NjY3._V1_Ratio0.6762_AL_.jpg</t>
  </si>
  <si>
    <t>https://www.imdb.com/video/imdb/vi2760573209/imdb/embed</t>
  </si>
  <si>
    <t>A reforming ex-gangster tries to reconcile with his estranged policeman brother, but the ties to his former gang are difficult to break.</t>
  </si>
  <si>
    <t>https://m.media-amazon.com/images/M/MV5BZTdlMWM2YjYtMGY3NC00YzM3LWIzZWEtNTg2NjVkZGM1MzFhXkEyXkFqcGc@._V1_Ratio0.6833_AL_.jpg</t>
  </si>
  <si>
    <t>https://www.imdb.com/video/imdb/vi2394145049/imdb/embed</t>
  </si>
  <si>
    <t>When King Henry IV ascends to the throne, his heir, the Prince of Wales, is befriended by Sir John Falstaff, an old, overweight, fun-loving habitual liar. Through Falstaff's eyes we see the reign of King Henry IV and the rise of Henry V.</t>
  </si>
  <si>
    <t>https://m.media-amazon.com/images/M/MV5BNzUyNTUyMTktM2U3Ny00NjE5LTk3NDktOTllNDRlNzMxYTIyXkEyXkFqcGc@._V1_Ratio0.6762_AL_.jpg</t>
  </si>
  <si>
    <t>https://www.imdb.com/video/imdb/https://www.imdb.com/video/vi4068323865//imdb/embed</t>
  </si>
  <si>
    <t>An unvarnished chronicle of Bob Dylan's metamorphosis from folk to rock musician via appearances at the Newport Folk Festival between 1963 and 1965.</t>
  </si>
  <si>
    <t>https://m.media-amazon.com/images/M/MV5BY2FmMThjZmQtZmUwZC00YmVkLTlkNzktZWI1MTAyYmMwZDIwXkEyXkFqcGc@._V1_Ratio0.7331_AL_.jpg</t>
  </si>
  <si>
    <t>A detective investigating a man's death in the mountains meets the dead man's mysterious wife in the course of his dogged sleuthing.</t>
  </si>
  <si>
    <t>https://m.media-amazon.com/images/M/MV5BN2NhZjcxYjItNDhlOC00Y2U2LWE4NDktMDJhNTQ1NzNjMmNmXkEyXkFqcGc@._V1_Ratio0.6762_AL_.jpg</t>
  </si>
  <si>
    <t>https://www.imdb.com/video/imdb/vi716227865/imdb/embed</t>
  </si>
  <si>
    <t>Elise and Didier fall in love at first sight, in spite of their differences. He talks, she listens. He's a romantic atheist, she's a religious realist. When their daughter becomes seriously ill, their love is put on trial.</t>
  </si>
  <si>
    <t>https://m.media-amazon.com/images/M/MV5BMTQzMzg2Nzg2MF5BMl5BanBnXkFtZTgwNjUzNzIzMDE@._V1_Ratio0.6762_AL_.jpg</t>
  </si>
  <si>
    <t>https://www.imdb.com/video/imdb/vi181512217/imdb/embed</t>
  </si>
  <si>
    <t>In 1890s Wyoming, Butch Cassidy and The Sundance Kid lead a band of outlaws. When a train robbery goes wrong, they find themselves on the run with a posse hard on their heels..</t>
  </si>
  <si>
    <t>https://m.media-amazon.com/images/M/MV5BMTkyMTM2NDk5Nl5BMl5BanBnXkFtZTgwNzY1NzEyMDE@._V1_Ratio0.6762_AL_.jpg</t>
  </si>
  <si>
    <t>https://www.imdb.com/video/imdb/vi2377908505/imdb/embed</t>
  </si>
  <si>
    <t>A decades-old folk tale surrounding a deranged murderer killing those who celebrate Valentine's Day turns out to be true to legend when a group defies the killer's order and people start turning up dead.</t>
  </si>
  <si>
    <t>https://m.media-amazon.com/images/M/MV5BNDQ1MmY3YjgtZWQzNC00OWIzLTgzYTUtODhhNDI0NWI5ZjU0XkEyXkFqcGc@._V1_Ratio0.6762_AL_.jpg</t>
  </si>
  <si>
    <t>https://www.imdb.com/video/imdb/https://www.imdb.com/video/vi2283715097//imdb/embed</t>
  </si>
  <si>
    <t>A personal shopper in Paris refuses to leave the city until she makes contact with her twin brother who previously died there. Her life becomes more complicated when a mysterious person contacts her via text message.</t>
  </si>
  <si>
    <t>https://m.media-amazon.com/images/M/MV5BZTcwNzM2YTEtYThmZC00ZTlhLThhNTEtMjlhMjM4NWMwOGQxXkEyXkFqcGc@._V1_Ratio0.6762_AL_.jpg</t>
  </si>
  <si>
    <t>https://www.imdb.com/video/imdb/vi3540629017/imdb/embed</t>
  </si>
  <si>
    <t>Eddie Murphy portrays real-life legend Rudy Ray Moore, a comedy and rap pioneer who proved naysayers wrong when his hilarious, obscene, kung-fu fighting alter ego, Dolemite, became a 1970s Blaxploitation phenomenon.</t>
  </si>
  <si>
    <t>https://m.media-amazon.com/images/M/MV5BOTYyNGU3MDctZWU1NS00N2Y5LWE2MDUtOWFlMmVmM2IzNDQ5XkEyXkFqcGc@._V1_Ratio0.6762_AL_.jpg</t>
  </si>
  <si>
    <t>https://www.imdb.com/video/imdb/vi1363393561/imdb/embed</t>
  </si>
  <si>
    <t>Two criminals and their hostages unknowingly seek temporary refuge in a truck stop populated by vampires, with chaotic results.</t>
  </si>
  <si>
    <t>https://m.media-amazon.com/images/M/MV5BZGNjMWMwNWEtYTQ2YS00N2E5LTg5ZWYtMDgzM2UxMTE1ZTE4XkEyXkFqcGc@._V1_Ratio0.6762_AL_.jpg</t>
  </si>
  <si>
    <t>https://www.imdb.com/video/imdb/vi3052320281/imdb/embed</t>
  </si>
  <si>
    <t>Fearless optimist Anna teams up with rugged mountain man Kristoff and his loyal reindeer Sven in an epic journey to find Anna's sister Elsa, whose icy powers have trapped the kingdom of Arendelle in eternal winter.</t>
  </si>
  <si>
    <t>https://m.media-amazon.com/images/M/MV5BMTQ1MjQwMTE5OF5BMl5BanBnXkFtZTgwNjk3MTcyMDE@._V1_Ratio0.6762_AL_.jpg</t>
  </si>
  <si>
    <t>https://www.imdb.com/video/imdb/vi2482677785/imdb/embed</t>
  </si>
  <si>
    <t>Female radio reporter Marcia Jeffries turns folk-singing drifter Larry "Lonesome" Rhodes into a powerful media star who becomes utterly detestable during his meteoric rise.</t>
  </si>
  <si>
    <t>https://m.media-amazon.com/images/M/MV5BYmFjNzllOTEtNTE0Mi00NDI4LWE3NzItMjhlM2Y5MWEzZTQyXkEyXkFqcGc@._V1_Ratio0.6762_AL_.jpg</t>
  </si>
  <si>
    <t>https://www.imdb.com/video/imdb/vi1630977049/imdb/embed</t>
  </si>
  <si>
    <t>After being bitten by a genetically-modified spider, a shy teenager gains spider-like abilities that he uses to fight injustice as a masked superhero and face a vengeful enemy.</t>
  </si>
  <si>
    <t>https://m.media-amazon.com/images/M/MV5BZWM0OWVmNTEtNWVkOS00MzgyLTkyMzgtMmE2ZTZiNjY4MmFiXkEyXkFqcGc@._V1_Ratio0.6762_AL_.jpg</t>
  </si>
  <si>
    <t>https://www.imdb.com/video/imdb/vi1376109081/imdb/embed</t>
  </si>
  <si>
    <t>A mob mix-up in Chicago sends two chanteuses screaming for L.A., where they score a perfect gig: posing as drag queens on the dinner theater/cabaret circuit. Things get extra-weird when a guy falls for one of the girls.</t>
  </si>
  <si>
    <t>https://m.media-amazon.com/images/M/MV5BMTgyMzMyNDU0MV5BMl5BanBnXkFtZTYwMjg4MjI3._V1_Ratio0.6762_AL_.jpg</t>
  </si>
  <si>
    <t>https://www.imdb.com/video/imdb/vi1136591129/imdb/embed</t>
  </si>
  <si>
    <t>After a car wreck on Mulholland Drive renders a woman amnesiac, she and a Hollywood-hopeful search for clues and answers across Los Angeles in a twisting venture beyond dreams and reality.</t>
  </si>
  <si>
    <t>https://m.media-amazon.com/images/M/MV5BNjliY2UwMjQtYjVlNi00NzExLTg1MDMtMjE2OTYwYjI0NTcxXkEyXkFqcGc@._V1_Ratio0.6762_AL_.jpg</t>
  </si>
  <si>
    <t>https://www.imdb.com/video/imdb/vi4266178073/imdb/embed</t>
  </si>
  <si>
    <t>While trying to lead a quiet suburban life, a family of undercover superheroes are forced into action to save the world.</t>
  </si>
  <si>
    <t>https://m.media-amazon.com/images/M/MV5BMTY5OTU0OTc2NV5BMl5BanBnXkFtZTcwMzU4MDcyMQ@@._V1_Ratio0.6762_AL_.jpg</t>
  </si>
  <si>
    <t>https://www.imdb.com/video/imdb/vi2963250457/imdb/embed</t>
  </si>
  <si>
    <t>1183 A.D.: King Henry II's three sons all want to inherit the throne, but he won't commit to a choice. When he allows his imprisoned wife Eleanor of Aquitaine out for a Christmas visit, they all variously plot to force him into a decision.</t>
  </si>
  <si>
    <t>https://m.media-amazon.com/images/M/MV5BMTkzNzYyMzA5N15BMl5BanBnXkFtZTgwODcwODQ3MDI@._V1_Ratio0.6762_AL_.jpg</t>
  </si>
  <si>
    <t>https://www.imdb.com/video/imdb/vi1742255641/imdb/embed</t>
  </si>
  <si>
    <t>Detective Kyle Bodine falls for Rachel Munro who is trapped in a violent marriage. After shooting her husband, Kyle reluctantly agrees to help hide the body, but Kyle's partner is showing an unusual flair for finding clues.</t>
  </si>
  <si>
    <t>https://m.media-amazon.com/images/M/MV5BMjYzODA5NTctNWIyMy00ZTI3LWI1MjEtMGYwZWQwNjNhNjA2XkEyXkFqcGc@._V1_Ratio0.6762_AL_.jpg</t>
  </si>
  <si>
    <t>https://www.imdb.com/video/imdb/vi1472069913/imdb/embed</t>
  </si>
  <si>
    <t>Arriving in Chicago, Henry moves in with ex-con acquaintance Otis and starts schooling him in the ways of the serial killer.</t>
  </si>
  <si>
    <t>https://m.media-amazon.com/images/M/MV5BOGJjMzI2MmQtZTJmYS00OGI0LWE2MDktYWJmNmU0NTMxMjJkXkEyXkFqcGc@._V1_Ratio0.6833_AL_.jpg</t>
  </si>
  <si>
    <t>https://www.imdb.com/video/imdb/vi2733553177/imdb/embed</t>
  </si>
  <si>
    <t>The true story of the Miami Jackson High School chess team which was the first inner city team to win the U.S. National Chess Championship.</t>
  </si>
  <si>
    <t>https://m.media-amazon.com/images/M/MV5BNWNlNTI2OGMtZmEwNi00ZjFjLTkzMTYtNTBiOTU3ZTI1NTNkXkEyXkFqcGc@._V1_Ratio0.6762_AL_.jpg</t>
  </si>
  <si>
    <t>https://www.imdb.com/video/imdb/vi3597319705/imdb/embed</t>
  </si>
  <si>
    <t>Do nothing, stay and fight, or leave. In 2010, the women of an isolated religious community grapple with reconciling a brutal reality with their faith.</t>
  </si>
  <si>
    <t>https://m.media-amazon.com/images/M/MV5BNzM2YzEzOTktNTJiNy00YjAwLWI2N2YtNjBkZWM5Y2U1OTRlXkEyXkFqcGc@._V1_Ratio0.6762_AL_.jpg</t>
  </si>
  <si>
    <t>https://www.imdb.com/video/imdb/vi1657980185/imdb/embed</t>
  </si>
  <si>
    <t>Shakespeare's famous play is updated to the hip modern suburb of Verona still retaining its original dialogue.</t>
  </si>
  <si>
    <t>https://m.media-amazon.com/images/M/MV5BZjBhYjkxN2EtNDc1Yy00NTViLTkxMjQtMDYxMzM0MzA3NGQ4XkEyXkFqcGc@._V1_Ratio0.6762_AL_.jpg</t>
  </si>
  <si>
    <t>https://www.imdb.com/video/imdb/vi58720537/imdb/embed</t>
  </si>
  <si>
    <t>A stuntman, fresh off an almost career-ending accident, has to track down a missing movie star, solve a conspiracy and try to win back the love of his life while still doing his day job.</t>
  </si>
  <si>
    <t>https://m.media-amazon.com/images/M/MV5BM2U0MTJiYTItMjNiZS00MzU4LTkxYTAtYTU0ZGY1ODJhMjRhXkEyXkFqcGc@._V1_Ratio0.6762_AL_.jpg</t>
  </si>
  <si>
    <t>https://www.imdb.com/video/imdb/https://www.imdb.com/video/vi1117505049//imdb/embed</t>
  </si>
  <si>
    <t>A lawyer becomes targeted by a corrupt politician and his N.S.A. goons when he accidentally receives key evidence to a politically motivated crime.</t>
  </si>
  <si>
    <t>https://m.media-amazon.com/images/M/MV5BOWVhZmRiODktNzM0Zi00YmVlLWI3MGQtY2M0NmYzN2Q4Yzg4XkEyXkFqcGc@._V1_Ratio0.6762_AL_.jpg</t>
  </si>
  <si>
    <t>https://www.imdb.com/video/imdb/vi384368921/imdb/embed</t>
  </si>
  <si>
    <t>Marty McFly, a 17-year-old high school student, is accidentally sent 30 years into the past in a time-traveling DeLorean invented by his close friend, the maverick scientist Doc Brown.</t>
  </si>
  <si>
    <t>https://m.media-amazon.com/images/M/MV5BZmM3ZjE0NzctNjBiOC00MDZmLTgzMTUtNGVlOWFlOTNiZDJiXkEyXkFqcGc@._V1_Ratio0.6762_AL_.jpg</t>
  </si>
  <si>
    <t>https://www.imdb.com/video/imdb/vi870762265/imdb/embed</t>
  </si>
  <si>
    <t>Earth's mightiest heroes must come together and learn to fight as a team if they are going to stop the mischievous Loki and his alien army from enslaving humanity.</t>
  </si>
  <si>
    <t>https://m.media-amazon.com/images/M/MV5BNGE0YTVjNzUtNzJjOS00NGNlLTgxMzctZTY4YTE1Y2Y1ZTU4XkEyXkFqcGc@._V1_Ratio0.6762_AL_.jpg</t>
  </si>
  <si>
    <t>https://www.imdb.com/video/imdb/vi1891149081/imdb/embed</t>
  </si>
  <si>
    <t>A farmer takes in an injured man with a satchel of cash. When a posse comes for the money, he must decide who to trust. Defending a siege, he reveals a gunslinging talent calling his true identity into question.</t>
  </si>
  <si>
    <t>https://m.media-amazon.com/images/M/MV5BYzI5NTJiZTYtNDE0MS00ZTc3LWFiZTItOTY2Y2NlYTc2Mzc0XkEyXkFqcGc@._V1_Ratio0.6762_AL_.jpg</t>
  </si>
  <si>
    <t>https://www.imdb.com/video/imdb/https://www.imdb.com/video/vi961003545//imdb/embed</t>
  </si>
  <si>
    <t>A struggling actress tries to help a friend prove his innocence after he's accused of murdering the husband of a high-society entertainer.</t>
  </si>
  <si>
    <t>https://m.media-amazon.com/images/M/MV5BYjU0MDU5YzYtZTdiOS00ZTY4LThlN2EtOGU1ZDgxYTRmNjYyXkEyXkFqcGc@._V1_Ratio0.6762_AL_.jpg</t>
  </si>
  <si>
    <t>https://www.imdb.com/video/imdb/vi1465239321/imdb/embed</t>
  </si>
  <si>
    <t>Luke Skywalker joins forces with a Jedi Knight, a cocky pilot, a Wookiee and two droids to save the galaxy from the Empire's world-destroying battle station, while also attempting to rescue Princess Leia from the mysterious Darth Vader.</t>
  </si>
  <si>
    <t>https://m.media-amazon.com/images/M/MV5BOGUwMDk0Y2MtNjBlNi00NmRiLTk2MWYtMGMyMDlhYmI4ZDBjXkEyXkFqcGc@._V1_Ratio0.6762_AL_.jpg</t>
  </si>
  <si>
    <t>https://www.imdb.com/video/imdb/vi1317709849/imdb/embed</t>
  </si>
  <si>
    <t>Self-esteem and insecurity are at the heart of this comedy about the relationship between a mother and her three confused daughters.</t>
  </si>
  <si>
    <t>https://m.media-amazon.com/images/M/MV5BMjdmN2JkZGItM2ZhMy00ZGYyLTlmMjAtYmE4ZGFiNDdkMWQ0XkEyXkFqcGc@._V1_Ratio0.6762_AL_.jpg</t>
  </si>
  <si>
    <t>https://www.imdb.com/video/imdb/vi932446489/imdb/embed</t>
  </si>
  <si>
    <t>A teenage girl, overjoyed when her uncle comes to visit the family in their quiet California town, slowly begins to suspect that he is the "Merry Widow" killer sought by the authorities.</t>
  </si>
  <si>
    <t>https://m.media-amazon.com/images/M/MV5BMDFhMzBlYzctMDhkOC00OTFiLTgyYzEtZTBkNmQzNGRlMmNlXkEyXkFqcGc@._V1_Ratio0.6762_AL_.jpg</t>
  </si>
  <si>
    <t>https://www.imdb.com/video/imdb/https://www.imdb.com/video/vi148441369//imdb/embed</t>
  </si>
  <si>
    <t>Bunks and showers are a mad stabber's beat at a summer camp strictly for teens.</t>
  </si>
  <si>
    <t>https://m.media-amazon.com/images/M/MV5BN2IyOWU4MGUtZjEyNC00ODNjLTg3OGMtZmNlM2ZlZDYzOWJjXkEyXkFqcGc@._V1_Ratio0.6762_AL_.jpg</t>
  </si>
  <si>
    <t>https://www.imdb.com/video/imdb/vi4169051161/imdb/embed</t>
  </si>
  <si>
    <t>While trying to secure a $1 million donation for his museum, a befuddled paleontologist is pursued by a flighty and often irritating heiress and her pet leopard, Baby.</t>
  </si>
  <si>
    <t>https://m.media-amazon.com/images/M/MV5BNDA5M2NlYjAtYzQ3OC00ZWM0LWJjYWYtMTU5N2NhNGY3ZmZmXkEyXkFqcGc@._V1_Ratio0.6762_AL_.jpg</t>
  </si>
  <si>
    <t>https://www.imdb.com/video/imdb/vi1018954009/imdb/embed</t>
  </si>
  <si>
    <t>The Incredibles family takes on a new mission which involves a change in family roles: Bob Parr (Mr. Incredible) must manage the house while his wife Helen (Elastigirl) goes out to save the world.</t>
  </si>
  <si>
    <t>https://m.media-amazon.com/images/M/MV5BMTEzNzY0OTg0NTdeQTJeQWpwZ15BbWU4MDU3OTg3MjUz._V1_Ratio0.6762_AL_.jpg</t>
  </si>
  <si>
    <t>https://www.imdb.com/video/imdb/vi3210917913/imdb/embed</t>
  </si>
  <si>
    <t>Devastated Peter takes a Hawaiian vacation in order to deal with the recent break-up with his TV star girlfriend, Sarah. Little does he know, Sarah's traveling to the same resort as her ex - and she's bringing along her new boyfriend.</t>
  </si>
  <si>
    <t>https://m.media-amazon.com/images/M/MV5BMTYzODgzMjAyM15BMl5BanBnXkFtZTcwMTI3NzI2MQ@@._V1_Ratio0.6762_AL_.jpg</t>
  </si>
  <si>
    <t>https://www.imdb.com/video/imdb/vi1722941721/imdb/embed</t>
  </si>
  <si>
    <t>The true story of Hossain Sabzian, a cinephile who impersonated the director Mohsen Makhmalbaf to convince a family they would star in his so-called new film.</t>
  </si>
  <si>
    <t>https://m.media-amazon.com/images/M/MV5BOTNlNWFiNTAtZTMxYS00NzgxLTlmOGYtZjY4NWVlNDlmZDJlXkEyXkFqcGc@._V1_Ratio0.6833_AL_.jpg</t>
  </si>
  <si>
    <t>An accidental cross-time radio link connects father and son across 30 years. The son tries to save his father's life, but then must fix the consequences.</t>
  </si>
  <si>
    <t>https://m.media-amazon.com/images/M/MV5BNzJmODljY2UtMWFkMy00YzQ5LThiZjUtNDI3NjM5NjU0ZTRjXkEyXkFqcGc@._V1_Ratio0.6762_AL_.jpg</t>
  </si>
  <si>
    <t>https://www.imdb.com/video/imdb/https://www.imdb.com/video/vi3265790233//imdb/embed</t>
  </si>
  <si>
    <t>After a love affair ends badly, a young Parisian named Paul (Romain Duris) sinks into the same kind of deep depression that led his sister to kill herself. He moves back home with his father (Guy Marchand) and aimless brother Jonathan (Louis Garrel) but refuses to get out of bed. One night, Paul rises from his torpor and makes a fateful visit to the Seine.</t>
  </si>
  <si>
    <t>https://m.media-amazon.com/images/M/MV5BMTMzODU2MjEyNV5BMl5BanBnXkFtZTcwMjU1MTM1MQ@@._V1_Ratio0.6762_AL_.jpg</t>
  </si>
  <si>
    <t>In turn of the century London, a magical nanny employs music and adventure to help two neglected children become closer to their father.</t>
  </si>
  <si>
    <t>https://m.media-amazon.com/images/M/MV5BNThiNjgzMTYtZjUzMC00YTVlLTg4MDItMmFjMDIwYjg4ZDAwXkEyXkFqcGc@._V1_Ratio0.6762_AL_.jpg</t>
  </si>
  <si>
    <t>https://www.imdb.com/video/imdb/vi2574362649/imdb/embed</t>
  </si>
  <si>
    <t>Young drug pushers in the projects of Brooklyn live hard dangerous lives, trapped between their drug bosses and the detectives out to stop them.</t>
  </si>
  <si>
    <t>https://m.media-amazon.com/images/M/MV5BZTI5OWEwOGQtMzE1Ny00NWM0LTlmOGItYTRhNzlkY2E3Nzk2XkEyXkFqcGc@._V1_Ratio0.6904_AL_.jpg</t>
  </si>
  <si>
    <t>https://www.imdb.com/video/imdb/vi3720216857/imdb/embed</t>
  </si>
  <si>
    <t>A Hollywood studio executive is being sent death threats by a writer whose script he rejected, but which one?</t>
  </si>
  <si>
    <t>https://m.media-amazon.com/images/M/MV5BMjM5MDg0MjU3Ml5BMl5BanBnXkFtZTgwODQ0NjYxMTE@._V1_Ratio0.6762_AL_.jpg</t>
  </si>
  <si>
    <t>https://www.imdb.com/video/imdb/vi2063073561/imdb/embed</t>
  </si>
  <si>
    <t>Thirty years after the ring of the first bell, Rocky Balboa comes out of retirement and dons his gloves for his final fight against the reigning heavyweight champ Mason 'The Line' Dixon.</t>
  </si>
  <si>
    <t>https://m.media-amazon.com/images/M/MV5BMTM2OTUzNDE3NV5BMl5BanBnXkFtZTcwODczMzkzMQ@@._V1_Ratio0.6762_AL_.jpg</t>
  </si>
  <si>
    <t>https://www.imdb.com/video/imdb/vi3013870873/imdb/embed</t>
  </si>
  <si>
    <t>Clint Barton aka Hawkeye has the mission to get back to his family for Christmas. But when a threat from his past shows up, Hawkeye reluctantly teams up with Kate Bishop, a skilled archer and his biggest fan, to unravel a conspiracy.</t>
  </si>
  <si>
    <t>https://m.media-amazon.com/images/M/MV5BOGU5ZDBlOTAtOTZmYS00MWE0LTg0NzktNDcxZGJhN2FhZmM2XkEyXkFqcGc@._V1_Ratio0.6762_AL_.jpg</t>
  </si>
  <si>
    <t>https://www.imdb.com/video/imdb/vi2263335705/imdb/embed</t>
  </si>
  <si>
    <t>The U.S. space program's development from the breaking of the sound barrier to selection of the Mercury 7 astronauts, from a group of test pilots with a more seat-of-the-pants approach than the program's more cautious engineers preferred.</t>
  </si>
  <si>
    <t>https://m.media-amazon.com/images/M/MV5BZmNiMWIxZDEtYWE0Zi00YzU5LTk4NzctNmE2YThiMGUzYzlkXkEyXkFqcGc@._V1_Ratio0.6762_AL_.jpg</t>
  </si>
  <si>
    <t>https://www.imdb.com/video/imdb/vi770900249/imdb/embed</t>
  </si>
  <si>
    <t>Jake Sully lives with his newfound family formed on the extrasolar moon Pandora. Once a familiar threat returns to finish what was previously started, Jake must work with Neytiri and the army of the Na'vi race to protect their home.</t>
  </si>
  <si>
    <t>https://m.media-amazon.com/images/M/MV5BNmQxNjZlZTctMWJiMC00NGMxLWJjNTctNTFiNjA1Njk3ZDQ5XkEyXkFqcGc@._V1_Ratio0.6762_AL_.jpg</t>
  </si>
  <si>
    <t>https://www.imdb.com/video/imdb/vi3565864217/imdb/embed</t>
  </si>
  <si>
    <t>A young transgender man named Brandon navigates love, life, and trying to pass as a boy in rural Nebraska.</t>
  </si>
  <si>
    <t>https://m.media-amazon.com/images/M/MV5BYTMwYWZkOWQtMDY4My00MzE5LThkODAtN2Q2Y2FmNzY3ZmE2XkEyXkFqcGc@._V1_Ratio0.6762_AL_.jpg</t>
  </si>
  <si>
    <t>https://www.imdb.com/video/imdb/vi3535470873/imdb/embed</t>
  </si>
  <si>
    <t>The original 1970s TV family is now placed in the 1990s, where they're even more square and out of place than ever.</t>
  </si>
  <si>
    <t>https://m.media-amazon.com/images/M/MV5BOTRjZTkxNWUtZDM1Mi00ZjE0LTk1N2ItNDc5MWY0ZTUwYmMyXkEyXkFqcGc@._V1_Ratio0.6833_AL_.jpg</t>
  </si>
  <si>
    <t>https://www.imdb.com/video/imdb/vi2760835353/imdb/embed</t>
  </si>
  <si>
    <t>A selfish, cynical television executive is haunted by three spirits bearing lessons on Christmas Eve.</t>
  </si>
  <si>
    <t>https://m.media-amazon.com/images/M/MV5BYWY3ODUyZTQtMTQyZS00ZWIyLTk3M2YtYzU5ZWQ3MTEwZGU1XkEyXkFqcGc@._V1_Ratio0.6762_AL_.jpg</t>
  </si>
  <si>
    <t>https://www.imdb.com/video/imdb/https://www.imdb.com/video/vi4082477081//imdb/embed</t>
  </si>
  <si>
    <t>A young and ambitious female doctor's best friend falls into an unexplained coma after a routine medical procedure. Noticing an unusually high number of similar comas occurring in her hospital, she's determined to uncover the cause.</t>
  </si>
  <si>
    <t>https://m.media-amazon.com/images/M/MV5BZTU4YWFkZjctYjJjYy00YzU4LWIxMTktOTA3MDdmMjZiYTRjXkEyXkFqcGc@._V1_Ratio0.6762_AL_.jpg</t>
  </si>
  <si>
    <t>https://www.imdb.com/video/imdb/vi3915955737/imdb/embed</t>
  </si>
  <si>
    <t>A UN reporter covers the appearance of a prehistoric monster that emerges from hibernation, while a pharmaceutical company seeks publicity with a monster of their own.</t>
  </si>
  <si>
    <t>https://m.media-amazon.com/images/M/MV5BZWRiNzYzN2ItN2QxOC00Y2ZiLThjYWItZGI5ODA2MWM4ZDllXkEyXkFqcGc@._V1_Ratio0.6762_AL_.jpg</t>
  </si>
  <si>
    <t>https://www.imdb.com/video/imdb/vi915472665/imdb/embed</t>
  </si>
  <si>
    <t>A young film student in the early '80s becomes romantically involved with a complicated and untrustworthy man.</t>
  </si>
  <si>
    <t>https://m.media-amazon.com/images/M/MV5BMTk2NjY3NDYzN15BMl5BanBnXkFtZTgwOTUxNzg0NzM@._V1_Ratio0.6762_AL_.jpg</t>
  </si>
  <si>
    <t>https://www.imdb.com/video/imdb/vi695122457/imdb/embed</t>
  </si>
  <si>
    <t>Spinal Tap, one of England's loudest bands, is chronicled by film director Marty DiBergi on what proves to be a fateful tour.</t>
  </si>
  <si>
    <t>https://m.media-amazon.com/images/M/MV5BMTQ2MTIzMzg5Nl5BMl5BanBnXkFtZTgwOTc5NDI1MDE@._V1_Ratio0.6762_AL_.jpg</t>
  </si>
  <si>
    <t>https://www.imdb.com/video/imdb/https://www.imdb.com/video/vi2231173401//imdb/embed</t>
  </si>
  <si>
    <t>Under the tutelage of Rocky Balboa, newly crowned heavyweight champion Adonis Creed faces off against Viktor Drago, the son of Ivan Drago.</t>
  </si>
  <si>
    <t>https://m.media-amazon.com/images/M/MV5BMTBmYTg3YTItZjUzYi00MGU2LThiNDUtMDA3NjNmMTFiYzZkXkEyXkFqcGc@._V1_Ratio0.6762_AL_.jpg</t>
  </si>
  <si>
    <t>https://www.imdb.com/video/imdb/vi65124889/imdb/embed</t>
  </si>
  <si>
    <t>A coffin-dragging gunslinger and a prostitute become embroiled in a bitter feud between a Klan of Southern racists and a band of Mexican Revolutionaries.</t>
  </si>
  <si>
    <t>https://m.media-amazon.com/images/M/MV5BZWVmN2NjOTMtMjZiNy00NDU2LTk3OTgtODFkYWQ2MDFiYzAwXkEyXkFqcGc@._V1_Ratio0.7260_AL_.jpg</t>
  </si>
  <si>
    <t>https://www.imdb.com/video/imdb/vi4061177625/imdb/embed</t>
  </si>
  <si>
    <t>A pregnant New York City social worker begins to develop romantic feelings for her gay best friend, and decides she'd rather raise her child with him, much to the dismay of her overbearing boyfriend.</t>
  </si>
  <si>
    <t>https://m.media-amazon.com/images/M/MV5BNDY2MjRhMTQtY2NhYi00OWNhLWJhYjUtNzA2NDYwNGFmN2FjXkEyXkFqcGc@._V1_Ratio0.6762_AL_.jpg</t>
  </si>
  <si>
    <t>https://www.imdb.com/video/imdb/vi2985361689/imdb/embed</t>
  </si>
  <si>
    <t>The story of Oscar Grant III, a 22-year-old Bay Area resident, who crosses paths with friends, enemies, family, and strangers on the last day of 2008.</t>
  </si>
  <si>
    <t>https://m.media-amazon.com/images/M/MV5BMTQ0OTU1MDkxMF5BMl5BanBnXkFtZTcwNjI5OTA3OQ@@._V1_Ratio0.6762_AL_.jpg</t>
  </si>
  <si>
    <t>https://www.imdb.com/video/imdb/https://www.imdb.com/video/vi1457760537//imdb/embed</t>
  </si>
  <si>
    <t>The secret to a Stepford wife lies behind the doors of the Men's Association.</t>
  </si>
  <si>
    <t>https://m.media-amazon.com/images/M/MV5BMjEzNTM4ODM1OF5BMl5BanBnXkFtZTcwNjg4NzAzMw@@._V1_Ratio0.6762_AL_.jpg</t>
  </si>
  <si>
    <t>https://www.imdb.com/video/imdb/vi318439705/imdb/embed</t>
  </si>
  <si>
    <t>Two fugitives pass themselves off as priests in the hope of evading capture and passing the police blockade at the border with Canada.</t>
  </si>
  <si>
    <t>https://m.media-amazon.com/images/M/MV5BMjhiZmZiM2MtOGM0Zi00MjcwLWI4MDEtNTI0M2JjZDEzZjgzXkEyXkFqcGc@._V1_Ratio0.6762_AL_.jpg</t>
  </si>
  <si>
    <t>https://www.imdb.com/video/imdb/vi1578483225/imdb/embed</t>
  </si>
  <si>
    <t>After being released from prison, Billy is set to visit his parents with his wife, whom he does not actually have. This provokes Billy to act out, as he kidnaps a girl and forces her to act as his wife for the visit.</t>
  </si>
  <si>
    <t>https://m.media-amazon.com/images/M/MV5BMjQzYzEwZWItMGE2Ny00YTg2LTgyMjUtMjNjZDUzMGE2ZGE5XkEyXkFqcGc@._V1_Ratio0.6833_AL_.jpg</t>
  </si>
  <si>
    <t>https://www.imdb.com/video/imdb/vi1102840089/imdb/embed</t>
  </si>
  <si>
    <t>A doctor in 1968 Prague struggles with monogamy to his wife's frustration, and then the Soviet invasion further disrupts their lives.</t>
  </si>
  <si>
    <t>https://m.media-amazon.com/images/M/MV5BMzQyMTliMzMtNzliZi00MmMwLWExZGEtNzQ3MDc1NmY4M2I1XkEyXkFqcGc@._V1_Ratio0.6762_AL_.jpg</t>
  </si>
  <si>
    <t>When a sports agent has a moral epiphany and is fired for expressing it, he decides to put his new philosophy to the test as an independent agent with the only athlete who stays with him and his former colleague.</t>
  </si>
  <si>
    <t>https://m.media-amazon.com/images/M/MV5BM2E1ZjU1MjctZjU2Yi00MGE1LWI1MDEtYzBlMWJlNDc1NTQxXkEyXkFqcGc@._V1_Ratio0.6762_AL_.jpg</t>
  </si>
  <si>
    <t>https://www.imdb.com/video/imdb/vi2527247897/imdb/embed</t>
  </si>
  <si>
    <t>Les Blank's first feature-length documentary captures music and other events at Leon Russell's Oklahoma recording studio during a three-year period (1972-1974).</t>
  </si>
  <si>
    <t>https://m.media-amazon.com/images/M/MV5BMmM3Mjg3YzYtMDg5My00OTBiLTlhZmMtNzYzOGNhMDgzNmFkXkEyXkFqcGc@._V1_Ratio0.7117_AL_.jpg</t>
  </si>
  <si>
    <t>https://www.imdb.com/video/imdb/vi3020533785/imdb/embed</t>
  </si>
  <si>
    <t>To become the greatest band of all time, two slackers, wannabe-rockers set out on a quest to steal a legendary guitar pick that gives its holders incredible guitar skills, from a maximum security Rock and Roll museum.</t>
  </si>
  <si>
    <t>https://m.media-amazon.com/images/M/MV5BOGI1M2MwYzEtZmMwOC00NGUzLWIzMzYtOTczZWM3NDYwZTkyXkEyXkFqcGc@._V1_Ratio0.6762_AL_.jpg</t>
  </si>
  <si>
    <t>https://www.imdb.com/video/imdb/https://www.imdb.com/video/vi4220322073//imdb/embed</t>
  </si>
  <si>
    <t>To keep her ailing father from serving in the Imperial Army, a fearless young woman disguises herself as a man and battles northern invaders in China.</t>
  </si>
  <si>
    <t>https://m.media-amazon.com/images/M/MV5BYWJiZDg3ZWEtYWZkMC00Zjc1LTkzYTctZWFkODk2MDlmOGNiXkEyXkFqcGc@._V1_Ratio0.6762_AL_.jpg</t>
  </si>
  <si>
    <t>https://www.imdb.com/video/imdb/https://www.imdb.com/video/vi3702767897//imdb/embed</t>
  </si>
  <si>
    <t>A group of young upper-class Manhattanites are blithely passing through the gala debutante season, when an unusual outsider joins them and stirs them up.</t>
  </si>
  <si>
    <t>https://m.media-amazon.com/images/M/MV5BOTQ5OWQ4ZDUtZWU4ZS00YWZiLTk5ODktNzg4YzMwMDIwYTFjXkEyXkFqcGc@._V1_Ratio0.7544_AL_.jpg</t>
  </si>
  <si>
    <t>https://www.imdb.com/video/imdb/vi1658632729/imdb/embed</t>
  </si>
  <si>
    <t>Newcomers to the country-music business seek love and stardom.</t>
  </si>
  <si>
    <t>https://m.media-amazon.com/images/M/MV5BM2YwMzBmZjctZjc5OS00NGU5LTkyYTYtYTlmYjhhYmMzMDA5XkEyXkFqcGc@._V1_Ratio0.6762_AL_.jpg</t>
  </si>
  <si>
    <t>https://www.imdb.com/video/imdb/https://www.imdb.com/video/vi2163933465//imdb/embed</t>
  </si>
  <si>
    <t>In early 18th-century England, the status quo at the court is upset when a new servant arrives and endears herself to a frail Queen Anne.</t>
  </si>
  <si>
    <t>https://m.media-amazon.com/images/M/MV5BMTg1NzQwMDQxNV5BMl5BanBnXkFtZTgwNDg2NDYyNjM@._V1_Ratio0.6762_AL_.jpg</t>
  </si>
  <si>
    <t>https://www.imdb.com/video/imdb/vi687061529/imdb/embed</t>
  </si>
  <si>
    <t>Three thieves successfully rob a New York City bank, but making the escape from the city proves to be almost impossible.</t>
  </si>
  <si>
    <t>https://m.media-amazon.com/images/M/MV5BNjJkZWZhN2MtNWNhOS00OGU1LTgyOWItNzQ3YmFmMmU4Y2Y3XkEyXkFqcGc@._V1_Ratio0.6762_AL_.jpg</t>
  </si>
  <si>
    <t>https://www.imdb.com/video/imdb/vi2907020313/imdb/embed</t>
  </si>
  <si>
    <t>Publicist Stuart Shepard finds himself trapped in a phone booth, pinned down by an extortionist's sniper rifle. Unable to leave or receive outside help, Stuart's negotiation with the caller leads to a jaw-dropping climax.</t>
  </si>
  <si>
    <t>https://m.media-amazon.com/images/M/MV5BYjJhYTNhYmEtODcyOS00ZGEwLWEwZTYtNzlkMmY0MjQ1OWQwXkEyXkFqcGc@._V1_Ratio0.6762_AL_.jpg</t>
  </si>
  <si>
    <t>https://www.imdb.com/video/imdb/https://www.imdb.com/video/vi932970777//imdb/embed</t>
  </si>
  <si>
    <t>Kids all over America want Silver Shamrock masks for Halloween. Doctor Daniel Challis seeks to uncover a plot by Silver Shamrock owner Conal Cochran.</t>
  </si>
  <si>
    <t>https://m.media-amazon.com/images/M/MV5BODRhZjBjNmUtYTcxOC00YzJmLTk3OTYtYTBiNzg5OGU5YmM5XkEyXkFqcGc@._V1_Ratio0.6762_AL_.jpg</t>
  </si>
  <si>
    <t>https://www.imdb.com/video/imdb/https://www.imdb.com/video/vi2584388633//imdb/embed</t>
  </si>
  <si>
    <t>An ordinary man frustrated with the various flaws he sees in society begins to psychotically and violently lash out against them.</t>
  </si>
  <si>
    <t>https://m.media-amazon.com/images/M/MV5BZmE2MGQ4OWEtMmUzYS00ZDBhLTg4ZDAtZGRhYWNkOTAzYWQyXkEyXkFqcGc@._V1_Ratio0.6833_AL_.jpg</t>
  </si>
  <si>
    <t>https://www.imdb.com/video/imdb/vi389284633/imdb/embed</t>
  </si>
  <si>
    <t>Born on the original Christmas in the stable next door to Jesus Christ, Brian of Nazareth spends his life being mistaken for a messiah.</t>
  </si>
  <si>
    <t>https://m.media-amazon.com/images/M/MV5BNDMzY2E4NjEtMTJiZC00Y2UzLWFiM2MtZWVhNTg5OGQxNjk1XkEyXkFqcGc@._V1_Ratio0.6762_AL_.jpg</t>
  </si>
  <si>
    <t>https://www.imdb.com/video/imdb/vi3075522329/imdb/embed</t>
  </si>
  <si>
    <t>The lives of Pomme, an aspiring singer, and Suzanne, a struggling mother, as they search for their own identity in 1970s France.</t>
  </si>
  <si>
    <t>https://m.media-amazon.com/images/M/MV5BOWQzYTNiNTAtNjQ4NS00OTNmLTkxYTUtNGE0MzYxYjFkYTkzXkEyXkFqcGc@._V1_Ratio0.7544_AL_.jpg</t>
  </si>
  <si>
    <t>https://www.imdb.com/video/imdb/vi836943129/imdb/embed</t>
  </si>
  <si>
    <t>On the eve of their high-school graduation, two academic superstars and best friends realize they should have worked less and played more. Determined not to fall short of their peers, the girls try to cram four years of fun into one night.</t>
  </si>
  <si>
    <t>https://m.media-amazon.com/images/M/MV5BMjEzMjcxNjA2Nl5BMl5BanBnXkFtZTgwMjAxMDM2NzM@._V1_Ratio0.6762_AL_.jpg</t>
  </si>
  <si>
    <t>https://www.imdb.com/video/imdb/vi2100608281/imdb/embed</t>
  </si>
  <si>
    <t>An insane independent film director and his renegade group of teenage filmmakers kidnap an A-list Hollywood actress and force her to star in their underground film.</t>
  </si>
  <si>
    <t>https://m.media-amazon.com/images/M/MV5BMjdkNjlhOTQtNGU5Yy00NDJjLThlZWEtNzIwNzE0NDczY2VkXkEyXkFqcGc@._V1_Ratio0.6762_AL_.jpg</t>
  </si>
  <si>
    <t>https://www.imdb.com/video/imdb/vi2025652505/imdb/embed</t>
  </si>
  <si>
    <t>An extremely pampered African prince travels to Queens, New York and goes undercover to find a wife that he can respect for her intelligence and strong will.</t>
  </si>
  <si>
    <t>https://m.media-amazon.com/images/M/MV5BMDY1N2RiYWMtMTNmMy00MWQzLTlkYzAtYzRlZmM5OGZhMjUwXkEyXkFqcGc@._V1_Ratio0.6762_AL_.jpg</t>
  </si>
  <si>
    <t>https://www.imdb.com/video/imdb/vi995605273/imdb/embed</t>
  </si>
  <si>
    <t>Kurt Sloane must learn the ancient kick boxing art of Muay Thai in order to avenge his brother.</t>
  </si>
  <si>
    <t>https://m.media-amazon.com/images/M/MV5BYjQ2NjVkMjAtNGYzZC00ZTZiLWJlZjYtMTNlYWNiZDVlMDZkXkEyXkFqcGc@._V1_Ratio0.6762_AL_.jpg</t>
  </si>
  <si>
    <t>https://www.imdb.com/video/imdb/https://www.imdb.com/video/vi4237295897//imdb/embed</t>
  </si>
  <si>
    <t>Mary Beth and Priscilla Connolly attempt to cover up a gruesome run-in with a dangerous man. To conceal their crime, the sisters must go deep into the criminal underbelly of their hometown, uncovering the town's darkest secrets.</t>
  </si>
  <si>
    <t>https://m.media-amazon.com/images/M/MV5BYTcxMTMyYmQtOTYxZS00N2ExLWFkMWYtOGZkMmZkNTQ1YWM3XkEyXkFqcGc@._V1_Ratio0.6762_AL_.jpg</t>
  </si>
  <si>
    <t>https://www.imdb.com/video/imdb/vi4217028377/imdb/embed</t>
  </si>
  <si>
    <t>A look at the life of the astronaut, Neil Armstrong, and the legendary space mission that led him to become the first man to walk on the Moon on July 20, 1969.</t>
  </si>
  <si>
    <t>https://m.media-amazon.com/images/M/MV5BYmIzYmViN2UtMDRhYy00OTMwLWI5YzctMTQxYzg2ODMwMTIwXkEyXkFqcGc@._V1_Ratio0.6762_AL_.jpg</t>
  </si>
  <si>
    <t>https://www.imdb.com/video/imdb/vi3450845721/imdb/embed</t>
  </si>
  <si>
    <t>A ragtag group of Pennsylvanians barricade themselves in an old farmhouse to remain safe from a horde of flesh-eating ghouls that are ravaging the Northeast of the United States.</t>
  </si>
  <si>
    <t>https://m.media-amazon.com/images/M/MV5BZGMyZTA0MWEtZjczMS00ZDE5LTk1OTQtNmIxNGYzNDA2NDVhXkEyXkFqcGc@._V1_Ratio0.6833_AL_.jpg</t>
  </si>
  <si>
    <t>https://www.imdb.com/video/imdb/vi2325283097/imdb/embed</t>
  </si>
  <si>
    <t>When a single mom and her two kids arrive in a small town, they begin to discover their connection to the original Ghostbusters and the secret legacy their grandfather left behind.</t>
  </si>
  <si>
    <t>https://m.media-amazon.com/images/M/MV5BMDJmZmM2NmQtMzhlYi00MGNkLTlhMWUtYjM1MmFlMTA1YTliXkEyXkFqcGc@._V1_Ratio0.6762_AL_.jpg</t>
  </si>
  <si>
    <t>https://www.imdb.com/video/imdb/https://www.imdb.com/video/vi637322009//imdb/embed</t>
  </si>
  <si>
    <t>A research team is sent to the Jurassic Park Site B island to study the dinosaurs there, while an InGen team approaches with another agenda.</t>
  </si>
  <si>
    <t>https://m.media-amazon.com/images/M/MV5BMGI3NDg5N2ItZGIyZi00ZWNkLWFlODUtZDA1Y2Q1M2U4NGM2XkEyXkFqcGc@._V1_Ratio0.6762_AL_.jpg</t>
  </si>
  <si>
    <t>https://www.imdb.com/video/imdb/vi1092667161/imdb/embed</t>
  </si>
  <si>
    <t>Los Angeles police officer Brian O'Conner must decide where his loyalty really lies when he becomes enamored with the street racing world he has been sent undercover to end it.</t>
  </si>
  <si>
    <t>https://m.media-amazon.com/images/M/MV5BZGRiMDE1NTMtMThmZS00YjE4LWI1ODQtNjRkZGZlOTg2MGE1XkEyXkFqcGc@._V1_Ratio0.6762_AL_.jpg</t>
  </si>
  <si>
    <t>https://www.imdb.com/video/imdb/vi253281561/imdb/embed</t>
  </si>
  <si>
    <t>Teen Miles Morales becomes the Spider-Man of his universe and must join with five spider-powered individuals from other dimensions to stop a threat for all realities.</t>
  </si>
  <si>
    <t>https://m.media-amazon.com/images/M/MV5BMjMwNDkxMTgzOF5BMl5BanBnXkFtZTgwNTkwNTQ3NjM@._V1_Ratio0.6762_AL_.jpg</t>
  </si>
  <si>
    <t>https://www.imdb.com/video/imdb/vi1489877529/imdb/embed</t>
  </si>
  <si>
    <t>The history of the United States from the 1950s to the '70s unfolds from the perspective of an Alabama man with an IQ of 75, who yearns to be reunited with his childhood sweetheart.</t>
  </si>
  <si>
    <t>https://m.media-amazon.com/images/M/MV5BNDYwNzVjMTItZmU5YS00YjQ5LTljYjgtMjY2NDVmYWMyNWFmXkEyXkFqcGc@._V1_Ratio0.6904_AL_.jpg</t>
  </si>
  <si>
    <t>https://www.imdb.com/video/imdb/vi3567517977/imdb/embed</t>
  </si>
  <si>
    <t>An ex-con gets on a series of apparently unrelated killings. He gets tracked by a veteran cop with secrets of his own and an egocentric hit man.</t>
  </si>
  <si>
    <t>https://m.media-amazon.com/images/M/MV5BMTMyOTQ5MTAxOF5BMl5BanBnXkFtZTcwOTYzMDg5Mw@@._V1_Ratio0.6762_AL_.jpg</t>
  </si>
  <si>
    <t>https://www.imdb.com/video/imdb/https://www.imdb.com/video/vi4163606809//imdb/embed</t>
  </si>
  <si>
    <t>An exploration of how the actions of individual lives impact one another in the past, present and future, as one soul is shaped from a killer into a hero, and an act of kindness ripples across centuries to inspire a revolution.</t>
  </si>
  <si>
    <t>https://m.media-amazon.com/images/M/MV5BMTczMTgxMjc4NF5BMl5BanBnXkFtZTcwNjM5MTA2OA@@._V1_Ratio0.6762_AL_.jpg</t>
  </si>
  <si>
    <t>https://www.imdb.com/video/imdb/vi2146673945/imdb/embed</t>
  </si>
  <si>
    <t>A FedEx executive undergoes a physical and emotional transformation after crash landing on a deserted island.</t>
  </si>
  <si>
    <t>https://m.media-amazon.com/images/M/MV5BOGNjNDI5ZGQtZjRjMy00NzQyLWFiYzQtYjcwNjM3ZDYwNThhXkEyXkFqcGc@._V1_Ratio0.6762_AL_.jpg</t>
  </si>
  <si>
    <t>https://www.imdb.com/video/imdb/vi127449625/imdb/embed</t>
  </si>
  <si>
    <t>A family's home becomes the center of paranormal activity that opens a doorway to the "other side." With help, they must cross over to get their daughter back.</t>
  </si>
  <si>
    <t>https://m.media-amazon.com/images/M/MV5BNzY4MGZkYjgtYTQ2YS00YTlhLWEyMjAtMjZhYzczNTRlM2ZmXkEyXkFqcGc@._V1_Ratio0.6762_AL_.jpg</t>
  </si>
  <si>
    <t>https://www.imdb.com/video/imdb/vi3557933593/imdb/embed</t>
  </si>
  <si>
    <t>Leonard Shelby, an insurance investigator, suffers from anterograde amnesia and uses notes and tattoos to hunt for the man he thinks killed his wife, which is the last thing he remembers.</t>
  </si>
  <si>
    <t>https://m.media-amazon.com/images/M/MV5BYmQ3MjliNjAtNWFiZS00YWI1LTlmZTktMzBiNDE1NjRhZjU0XkEyXkFqcGc@._V1_Ratio0.6833_AL_.jpg</t>
  </si>
  <si>
    <t>https://www.imdb.com/video/imdb/vi3220356889/imdb/embed</t>
  </si>
  <si>
    <t>When a group of trespassing seniors swim in a pool containing alien cocoons, they find themselves energized with youthful vigor.</t>
  </si>
  <si>
    <t>https://m.media-amazon.com/images/M/MV5BY2VkNzdkMTktODZlYi00NzMzLWEzZDQtZTJmYmFkOGQyMWU4XkEyXkFqcGc@._V1_Ratio0.6762_AL_.jpg</t>
  </si>
  <si>
    <t>https://www.imdb.com/video/imdb/vi2708061721/imdb/embed</t>
  </si>
  <si>
    <t>A debonair angel comes to Earth to help an Episcopalian bishop and his wife in their quest to raise money for the new church.</t>
  </si>
  <si>
    <t>https://m.media-amazon.com/images/M/MV5BMzY4ZTg3M2UtNGRiNi00NzVkLTkxMzAtYmU3YTBhZDAyZTI0XkEyXkFqcGc@._V1_Ratio0.6762_AL_.jpg</t>
  </si>
  <si>
    <t>https://www.imdb.com/video/imdb/vi2106523929/imdb/embed</t>
  </si>
  <si>
    <t>After the devastating events of Avengers: Infinity War (2018), the universe is in ruins. With the help of remaining allies, the Avengers assemble once more in order to reverse Thanos' actions and restore balance to the universe.</t>
  </si>
  <si>
    <t>https://m.media-amazon.com/images/M/MV5BMTc5MDE2ODcwNV5BMl5BanBnXkFtZTgwMzI2NzQ2NzM@._V1_Ratio0.6762_AL_.jpg</t>
  </si>
  <si>
    <t>https://www.imdb.com/video/imdb/vi2163260441/imdb/embed</t>
  </si>
  <si>
    <t>A young, gay Black man, rejected by his mother and with few options for his future, decides to join the Marines, doing whatever it takes to succeed in a system that would cast him aside.</t>
  </si>
  <si>
    <t>https://m.media-amazon.com/images/M/MV5BNmFhMTM5OTUtMmQ0ZC00NTMyLWE2OTYtMTM1N2QyMTA3MzA2XkEyXkFqcGc@._V1_Ratio0.6762_AL_.jpg</t>
  </si>
  <si>
    <t>https://www.imdb.com/video/imdb/vi1048560153/imdb/embed</t>
  </si>
  <si>
    <t>In the near future artificial intelligence is in control of everyone's lives and human emotions are perceived as a threat.</t>
  </si>
  <si>
    <t>https://m.media-amazon.com/images/M/MV5BYWMwNjdiYmItNDNiNS00ODEyLWI1MDctYjdhMTI1MGZkNGRkXkEyXkFqcGc@._V1_Ratio0.6762_AL_.jpg</t>
  </si>
  <si>
    <t>https://www.imdb.com/video/imdb/https://www.imdb.com/video/vi3914319641//imdb/embed</t>
  </si>
  <si>
    <t>A sarcastic humanoid duck is pulled from his homeworld to Earth where he must stop an alien invasion with the help of a nerdy scientist and a struggling female rock singer.</t>
  </si>
  <si>
    <t>https://m.media-amazon.com/images/M/MV5BZTA4ZjJkZjQtNzMwMy00YjJjLTkwYzgtZDY0YmNhZjYzMGExXkEyXkFqcGc@._V1_Ratio0.6762_AL_.jpg</t>
  </si>
  <si>
    <t>https://www.imdb.com/video/imdb/vi3626548249/imdb/embed</t>
  </si>
  <si>
    <t>Lucy Honeychurch shares a brief romance with George Emerson in Florence. Yet as she tries to move on with her life and look for marriage elsewhere, can she truly forget the events of that summer?</t>
  </si>
  <si>
    <t>https://m.media-amazon.com/images/M/MV5BOTkwNTZhMWUtOTNmZC00NmE0LWExOGItMzJiNzEyNWNmODI1XkEyXkFqcGc@._V1_Ratio0.6762_AL_.jpg</t>
  </si>
  <si>
    <t>A young girl lost in the loneliness and boredom of reality finds solace in an ill boy, whom she can visit in a surreal dream world that she drew in her school composition book.</t>
  </si>
  <si>
    <t>https://m.media-amazon.com/images/M/MV5BYjAxMDllODUtNmZhYi00ZTU4LTliMTItMDBiYmYyYjcwZDliXkEyXkFqcGc@._V1_Ratio0.6762_AL_.jpg</t>
  </si>
  <si>
    <t>https://www.imdb.com/video/imdb/vi4029006617/imdb/embed</t>
  </si>
  <si>
    <t>A love story wrapped in a mystery. Set in World War II Europe, a professor is changed by a cataclysmic event and explores the mysteries of life.</t>
  </si>
  <si>
    <t>https://m.media-amazon.com/images/M/MV5BMmVmMGQ5YWItNmMzMS00M2Y4LWE3NDItOTVmNWFlZmRmMjNiXkEyXkFqcGc@._V1_Ratio0.6762_AL_.jpg</t>
  </si>
  <si>
    <t>https://www.imdb.com/video/imdb/https://www.imdb.com/video/vi246546713//imdb/embed</t>
  </si>
  <si>
    <t>A young man inadvertently breaks three important rules concerning his new pet and unleashes a horde of malevolently mischievous monsters on a small town.</t>
  </si>
  <si>
    <t>https://m.media-amazon.com/images/M/MV5BYmMzMmIxNzYtYjk3OS00NjBiLTkxNDQtODU3ZDNjN2RiMTIxXkEyXkFqcGc@._V1_Ratio0.6762_AL_.jpg</t>
  </si>
  <si>
    <t>https://www.imdb.com/video/imdb/vi2626338585/imdb/embed</t>
  </si>
  <si>
    <t>When a beautiful stranger leads computer hacker Neo to a forbidding underworld, he discovers the shocking truth--the life he knows is the elaborate deception of an evil cyber-intelligence.</t>
  </si>
  <si>
    <t>https://m.media-amazon.com/images/M/MV5BN2NmN2VhMTQtMDNiOS00NDlhLTliMjgtODE2ZTY0ODQyNDRhXkEyXkFqcGc@._V1_Ratio0.6762_AL_.jpg</t>
  </si>
  <si>
    <t>https://www.imdb.com/video/imdb/vi1032782617/imdb/embed</t>
  </si>
  <si>
    <t>Kamala, a superhero fan with an imagination--particularly when it comes to Captain Marvel--feels like she doesn't fit in at school and sometimes even at home, that is until she gets superpowers like the heroes she admires.</t>
  </si>
  <si>
    <t>https://m.media-amazon.com/images/M/MV5BNzlkNjBmOWUtOTgzZS00OWIzLThkNWEtZTg5MGY2ODAyYzZjXkEyXkFqcGc@._V1_Ratio0.6762_AL_.jpg</t>
  </si>
  <si>
    <t>https://www.imdb.com/video/imdb/vi687129113/imdb/embed</t>
  </si>
  <si>
    <t>A woman discovers the newly resurrected, partially formed, body of her brother-in-law and lover. She starts killing for him to revitalize his body and escape the demonic beings that are pursuing him after he escaped their underworld.</t>
  </si>
  <si>
    <t>https://m.media-amazon.com/images/M/MV5BZGI4MzkzNzQtYjA3MC00ZjE1LWI0NWUtMDdjNWQ3OTgxZTkwXkEyXkFqcGc@._V1_Ratio0.6762_AL_.jpg</t>
  </si>
  <si>
    <t>https://www.imdb.com/video/imdb/vi373279001/imdb/embed</t>
  </si>
  <si>
    <t>Three company workers who hate their jobs decide to rebel against their greedy boss.</t>
  </si>
  <si>
    <t>https://m.media-amazon.com/images/M/MV5BOTA5MzQ3MzI1NV5BMl5BanBnXkFtZTgwNTcxNTYxMTE@._V1_Ratio0.6762_AL_.jpg</t>
  </si>
  <si>
    <t>https://www.imdb.com/video/imdb/https://www.imdb.com/video/vi3215851801//imdb/embed</t>
  </si>
  <si>
    <t>The story of 160 elite U.S. soldiers who dropped into Mogadishu in October 1993 to capture two top lieutenants of a renegade warlord, but found themselves in a desperate battle with a large force of heavily armed Somalis.</t>
  </si>
  <si>
    <t>https://m.media-amazon.com/images/M/MV5BYTM3YTQ1M2MtNDEyNC00NzRlLWFmOTgtYjBhNDg2ODNjNTU0XkEyXkFqcGc@._V1_Ratio0.6762_AL_.jpg</t>
  </si>
  <si>
    <t>https://www.imdb.com/video/imdb/vi1809188377/imdb/embed</t>
  </si>
  <si>
    <t>Superman agrees to sacrifice his powers to start a relationship with Lois Lane, unaware that three Kryptonian criminals he inadvertently released are conquering Earth.</t>
  </si>
  <si>
    <t>https://m.media-amazon.com/images/M/MV5BNzg5ZjJkNGEtNzhjNy00YzI4LTlkZjItNTViNmYxNGZlZWE2XkEyXkFqcGc@._V1_Ratio0.6762_AL_.jpg</t>
  </si>
  <si>
    <t>https://www.imdb.com/video/imdb/vi3346572313/imdb/embed</t>
  </si>
  <si>
    <t>Vincent is an ex-soldier with PTSD who is hired to protect the wife and child of a wealthy Lebanese businessman while he's out of town. Despite the apparent tranquility in Maryland, Vincent perceives an external threat.</t>
  </si>
  <si>
    <t>https://m.media-amazon.com/images/M/MV5BMTk5Mjk5NTUwNV5BMl5BanBnXkFtZTgwNzU2Mzk2OTE@._V1_Ratio0.6762_AL_.jpg</t>
  </si>
  <si>
    <t>https://www.imdb.com/video/imdb/vi1267053849/imdb/embed</t>
  </si>
  <si>
    <t>Isabelle, Parisian artist, divorced mother, is looking for love, true love at last.</t>
  </si>
  <si>
    <t>https://m.media-amazon.com/images/M/MV5BNmJhYjA0MTQtYWQ4MC00NjQzLTg5OWItNWVjN2QxOGE2ZTM0XkEyXkFqcGc@._V1_Ratio0.6762_AL_.jpg</t>
  </si>
  <si>
    <t>https://www.imdb.com/video/imdb/vi2855450649/imdb/embed</t>
  </si>
  <si>
    <t>A woman is suspected of murder after her husband's death; their half-blind son faces a moral dilemma as the main witness.</t>
  </si>
  <si>
    <t>https://m.media-amazon.com/images/M/MV5BYTk3MjFkZmQtMThiYi00N2JhLTk2YzItZTE5ZGUxZTIyZDVkXkEyXkFqcGc@._V1_Ratio0.6833_AL_.jpg</t>
  </si>
  <si>
    <t>https://www.imdb.com/video/imdb/https://www.imdb.com/video/vi3689989913//imdb/embed</t>
  </si>
  <si>
    <t>Eleven-year-old Margaret moves from the city to the suburbs and starts to contemplate everything about life, friendship and adolescence. She relies on her mother, Barbara, who offers loving support, and her grandmother, Sylvia.</t>
  </si>
  <si>
    <t>https://m.media-amazon.com/images/M/MV5BMTY5ZTY1MTQtOGNjOC00ZDRkLWEyNGItNGEyYjJiMzM0MWEwXkEyXkFqcGc@._V1_Ratio0.6762_AL_.jpg</t>
  </si>
  <si>
    <t>https://www.imdb.com/video/imdb/vi1824769305/imdb/embed</t>
  </si>
  <si>
    <t>A bored photographer recovering from a broken leg passes the time by watching his neighbors and begins to suspect one of them of murder.</t>
  </si>
  <si>
    <t>https://m.media-amazon.com/images/M/MV5BODZhOWI1ODgtMzdiOS00YjNkLTgwOGUtYmIyZDg5ZmQwMzQ1XkEyXkFqcGc@._V1_Ratio0.6833_AL_.jpg</t>
  </si>
  <si>
    <t>https://www.imdb.com/video/imdb/vi1947451929/imdb/embed</t>
  </si>
  <si>
    <t>Batman must battle former district attorney Harvey Dent, who is now Two-Face and Edward Nygma, The Riddler with help from an amorous psychologist and a young circus acrobat who becomes his sidekick, Robin.</t>
  </si>
  <si>
    <t>https://m.media-amazon.com/images/M/MV5BMTUyNjJhZWItMTZkNS00NDc4LTllNjUtYTg3NjczMzA5ZTViXkEyXkFqcGc@._V1_Ratio0.6762_AL_.jpg</t>
  </si>
  <si>
    <t>https://www.imdb.com/video/imdb/vi1146535449/imdb/embed</t>
  </si>
  <si>
    <t>A monster emerges from Seoul's Han River and begins attacking people. One victim's loving family does what it can to rescue her from its clutches.</t>
  </si>
  <si>
    <t>https://m.media-amazon.com/images/M/MV5BMTQzYzI1MDAtYzVkOC00N2U1LThmNzYtNmYyNDg5MzQwYjEwXkEyXkFqcGc@._V1_Ratio0.6762_AL_.jpg</t>
  </si>
  <si>
    <t>https://www.imdb.com/video/imdb/vi1234043161/imdb/embed</t>
  </si>
  <si>
    <t>A street gang known as the Warriors must fight its way from the Bronx to its home turf on Coney Island when its members are falsely accused of assassinating a respected gang leader.</t>
  </si>
  <si>
    <t>https://m.media-amazon.com/images/M/MV5BYjAzNTNlMTgtYzdlYi00NGViLWIwNzUtNjc3MDg1ZTAxNjc3XkEyXkFqcGc@._V1_Ratio0.6762_AL_.jpg</t>
  </si>
  <si>
    <t>https://www.imdb.com/video/imdb/vi272284185/imdb/embed</t>
  </si>
  <si>
    <t>In 2074, when the mob wants to get rid of someone, the target is sent into the past, where a hired gun awaits - someone like Joe - who one day learns the mob wants to 'close the loop' by sending back Joe's future self for assassination.</t>
  </si>
  <si>
    <t>https://m.media-amazon.com/images/M/MV5BMTg5NTA3NTg4NF5BMl5BanBnXkFtZTcwNTA0NDYzOA@@._V1_Ratio0.6762_AL_.jpg</t>
  </si>
  <si>
    <t>https://www.imdb.com/video/imdb/vi3368395801/imdb/embed</t>
  </si>
  <si>
    <t>After losing his arm in a car accident, a criminal psychologist has it replaced with a limb that belonged to a serial killer.</t>
  </si>
  <si>
    <t>https://m.media-amazon.com/images/M/MV5BM2U5ZWQ3MDQtZWJmMS00NTBlLTk5NjktMjdmMzUxOGNlZDgxXkEyXkFqcGc@._V1_Ratio0.6762_AL_.jpg</t>
  </si>
  <si>
    <t>https://www.imdb.com/video/imdb/vi1628419097/imdb/embed</t>
  </si>
  <si>
    <t>Quentin Tarantino and Robert Rodriguez's homage to exploitation double features in the '60s and '70s with two back-to-back cult films that include previews of coming attractions between them.</t>
  </si>
  <si>
    <t>https://m.media-amazon.com/images/M/MV5BMjA0MzExNzc3MV5BMl5BanBnXkFtZTcwODAxMzM0MQ@@._V1_Ratio0.6762_AL_.jpg</t>
  </si>
  <si>
    <t>https://www.imdb.com/video/imdb/vi1722482969/imdb/embed</t>
  </si>
  <si>
    <t>An Irish journalist writes a series of stories about drug dealers.</t>
  </si>
  <si>
    <t>https://m.media-amazon.com/images/M/MV5BMjUzNzMxMDUtNmMyNS00YTk0LTkyNjEtZDNjMmQ2NjJkZDIxXkEyXkFqcGc@._V1_Ratio0.6904_AL_.jpg</t>
  </si>
  <si>
    <t>https://www.imdb.com/video/imdb/vi401015065/imdb/embed</t>
  </si>
  <si>
    <t>In 19th century England, young Mary Grant and her brother, Robert, embark on a dangerous quest to find their missing father, a sea captain who vanished somewhere along the Chilean coast.</t>
  </si>
  <si>
    <t>https://m.media-amazon.com/images/M/MV5BZmExZGJhM2YtMmQ1Mi00YjIwLWFhZDUtMTFhZWZjZTNhYTYxXkEyXkFqcGc@._V1_Ratio0.6762_AL_.jpg</t>
  </si>
  <si>
    <t>https://www.imdb.com/video/imdb/vi2229977881/imdb/embed</t>
  </si>
  <si>
    <t>Dr. Richard Kimble, unjustly accused of murdering his wife, must find the real killer while being the target of a nationwide manhunt led by a seasoned U.S. Marshal.</t>
  </si>
  <si>
    <t>https://m.media-amazon.com/images/M/MV5BM2RjMjEwODUtYTE4OC00MzhkLThjMjItZjYyZjk3YzA4YWUxXkEyXkFqcGc@._V1_Ratio0.6762_AL_.jpg</t>
  </si>
  <si>
    <t>https://www.imdb.com/video/imdb/vi2388441881/imdb/embed</t>
  </si>
  <si>
    <t>To save Earth from an alien probe, Admiral James T. Kirk and his fugitive crew go back in time to San Francisco in 1986 to retrieve the only beings who can communicate with it: humpback whales.</t>
  </si>
  <si>
    <t>https://m.media-amazon.com/images/M/MV5BYmZlYWYwMzUtMjYzMy00MWI1LTg3MDctOTdjYjA2MDkwNGU5XkEyXkFqcGc@._V1_Ratio0.6762_AL_.jpg</t>
  </si>
  <si>
    <t>https://www.imdb.com/video/imdb/vi3872046873/imdb/embed</t>
  </si>
  <si>
    <t>Former detective Nick Charles and his wealthy wife Nora investigate a murder case, mostly for the fun of it.</t>
  </si>
  <si>
    <t>https://m.media-amazon.com/images/M/MV5BOWNhZmQxMzUtZDMxYS00OWFhLWI1MjgtOTYxNmM0NWQ3M2FhXkEyXkFqcGc@._V1_Ratio0.6762_AL_.jpg</t>
  </si>
  <si>
    <t>https://www.imdb.com/video/imdb/vi1336214809/imdb/embed</t>
  </si>
  <si>
    <t>When a bored Holmes eagerly takes the case of Gabrielle Valladon after an attempt on her life, the search for her missing husband leads to Loch Ness and the legendary monster.</t>
  </si>
  <si>
    <t>https://m.media-amazon.com/images/M/MV5BNDNiMzI5MWMtZDhlMy00Yzg5LWI1NDAtZDE0NGRmOTg5NmFjXkEyXkFqcGc@._V1_Ratio0.6762_AL_.jpg</t>
  </si>
  <si>
    <t>https://www.imdb.com/video/imdb/vi2353379609/imdb/embed</t>
  </si>
  <si>
    <t>Terrorists steal nuclear warheads from the U.S. military but don't count on a pilot and park ranger spoiling their plans.</t>
  </si>
  <si>
    <t>https://m.media-amazon.com/images/M/MV5BMjkxMzA5ZWMtZWU0MS00MTBhLWFjNzItYWI2ZGU4YjE2MTc4XkEyXkFqcGc@._V1_Ratio0.6762_AL_.jpg</t>
  </si>
  <si>
    <t>https://www.imdb.com/video/imdb/https://www.imdb.com/video/vi3961848601//imdb/embed</t>
  </si>
  <si>
    <t>A powerful warrior seeks to avenge the genocide of his people and the murder of his parents at the hands of a snake cult.</t>
  </si>
  <si>
    <t>https://m.media-amazon.com/images/M/MV5BMjUzM2YzZDAtNzk1MS00YmNmLTg1ZmQtNjgyN2U3NTY0ZjE4XkEyXkFqcGc@._V1_Ratio0.6762_AL_.jpg</t>
  </si>
  <si>
    <t>https://www.imdb.com/video/imdb/https://www.imdb.com/video/vi488422937//imdb/embed</t>
  </si>
  <si>
    <t>An epic mosaic of interrelated characters in search of love, forgiveness and meaning in the San Fernando Valley.</t>
  </si>
  <si>
    <t>https://m.media-amazon.com/images/M/MV5BOWY0Zjk1YTMtMGFlYi00OTFmLWEyOTAtNmRkYjE0ZDJiZWMwXkEyXkFqcGc@._V1_Ratio0.6762_AL_.jpg</t>
  </si>
  <si>
    <t>https://www.imdb.com/video/imdb/vi4237558041/imdb/embed</t>
  </si>
  <si>
    <t>With the help of a magic ticket, a young movie fan is transported into the fictional world of his favorite action movie character.</t>
  </si>
  <si>
    <t>https://m.media-amazon.com/images/M/MV5BZGU2NWQyY2ItY2JiZS00ZDJhLWI0NDQtNjMyNWU3MDA1NTgzXkEyXkFqcGc@._V1_Ratio0.6762_AL_.jpg</t>
  </si>
  <si>
    <t>https://www.imdb.com/video/imdb/vi1823080729/imdb/embed</t>
  </si>
  <si>
    <t>A group of sinners involved in interconnected tales of murder, revenge, deceit and adultery all meet at the Gates of Hell.</t>
  </si>
  <si>
    <t>https://m.media-amazon.com/images/M/MV5BY2I5Mzk1MzMtNGRhZC00ZDkwLTlhMzQtNzIxNTQ1MjRjYmZiXkEyXkFqcGc@._V1_Ratio0.7117_AL_.jpg</t>
  </si>
  <si>
    <t>Godzilla is threatened by two new forces: Mogera - another UN built machine; and Space Godzilla - a beast spawned from Godzilla's particles in space.</t>
  </si>
  <si>
    <t>https://m.media-amazon.com/images/M/MV5BNDc1ZTMwNzEtNjcxNy00YjNhLTlhMWMtM2FlNDMwNmYxMDE3XkEyXkFqcGc@._V1_Ratio0.7046_AL_.jpg</t>
  </si>
  <si>
    <t>https://www.imdb.com/video/imdb/https://www.imdb.com/video/vi1272234777//imdb/embed</t>
  </si>
  <si>
    <t>A small desert town is terrorized by a powerful, seemingly possessed car, and the local sheriff may be the only one who can stop it.</t>
  </si>
  <si>
    <t>https://m.media-amazon.com/images/M/MV5BNjhjZGZhZjItNmRlOS00YjMzLTg0NWMtMjBmNWJhZDQ2NzZjXkEyXkFqcGc@._V1_Ratio0.6762_AL_.jpg</t>
  </si>
  <si>
    <t>https://www.imdb.com/video/imdb/vi1912782617/imdb/embed</t>
  </si>
  <si>
    <t>A spaceship carrying settlers to Mars is knocked off course, causing the consumption-obsessed passengers to consider their place in the universe.</t>
  </si>
  <si>
    <t>https://m.media-amazon.com/images/M/MV5BMjUzMzk4NDMzNV5BMl5BanBnXkFtZTgwNjE5NDY1NzM@._V1_Ratio0.6762_AL_.jpg</t>
  </si>
  <si>
    <t>https://www.imdb.com/video/imdb/vi3426859545/imdb/embed</t>
  </si>
  <si>
    <t>Aspiring fashion designer Eloise is mysteriously able to return to 1960s London, where she encounters dazzling wannabe singer Sandie. But the glamour is not as it seems, and the dreams of the past crack and splinter into something darker.</t>
  </si>
  <si>
    <t>https://m.media-amazon.com/images/M/MV5BODdhZjBmZTEtZmQyMy00NWY5LWJiMWQtODhjODFkZWZlMjMyXkEyXkFqcGc@._V1_Ratio0.6762_AL_.jpg</t>
  </si>
  <si>
    <t>https://www.imdb.com/video/imdb/vi2863907609/imdb/embed</t>
  </si>
  <si>
    <t>A gay cabaret owner and his drag queen companion agree to put up a false straight front so that their son can introduce them to his fiancÃ©e's right-wing, conservative parents.</t>
  </si>
  <si>
    <t>https://m.media-amazon.com/images/M/MV5BMTM2NjExODYyOF5BMl5BanBnXkFtZTcwNTc0NjgyNA@@._V1_Ratio0.6762_AL_.jpg</t>
  </si>
  <si>
    <t>https://www.imdb.com/video/imdb/vi480576793/imdb/embed</t>
  </si>
  <si>
    <t>Two New Yorkers accused of murder in rural Alabama while on their way back to college call in the help of one of their cousins, a loudmouth lawyer with no trial experience.</t>
  </si>
  <si>
    <t>https://m.media-amazon.com/images/M/MV5BMTQxNDYzMTg1M15BMl5BanBnXkFtZTgwNzk4MDgxMTE@._V1_Ratio0.6762_AL_.jpg</t>
  </si>
  <si>
    <t>https://www.imdb.com/video/imdb/vi2744844569/imdb/embed</t>
  </si>
  <si>
    <t>While waiting for her divorce papers, a repressed professor of literature is unexpectedly seduced by a carefree, spirited young lesbian.</t>
  </si>
  <si>
    <t>https://m.media-amazon.com/images/M/MV5BZTg3N2UwYmMtNmRjYi00NDEzLWIwYTctY2FmMTFiZDJmYTJlXkEyXkFqcGc@._V1_Ratio0.6762_AL_.jpg</t>
  </si>
  <si>
    <t>https://www.imdb.com/video/imdb/vi2556232217/imdb/embed</t>
  </si>
  <si>
    <t>A young boy named Kubo must locate a magical suit of armour worn by his late father in order to defeat a vengeful spirit from the past.</t>
  </si>
  <si>
    <t>https://m.media-amazon.com/images/M/MV5BMjA2Mzg2NDMzNl5BMl5BanBnXkFtZTgwMjcwODUzOTE@._V1_Ratio0.6762_AL_.jpg</t>
  </si>
  <si>
    <t>https://www.imdb.com/video/imdb/vi2096412441/imdb/embed</t>
  </si>
  <si>
    <t>An American writer vacationing in Rome attempts to unmask a serial killer he witnessed in the act of an attempted murder, and who is now hunting him and his girlfriend.</t>
  </si>
  <si>
    <t>https://m.media-amazon.com/images/M/MV5BMGFkOWMxYmYtZThjOS00YTQzLTg3YWUtZjFkZDczZTMxYjgxXkEyXkFqcGc@._V1_Ratio0.6762_AL_.jpg</t>
  </si>
  <si>
    <t>https://www.imdb.com/video/imdb/https://www.imdb.com/video/vi43385113//imdb/embed</t>
  </si>
  <si>
    <t>A career bank robber breaks out of jail, and shares a moment of mutual attraction with a U.S. Marshal he has kidnapped.</t>
  </si>
  <si>
    <t>https://m.media-amazon.com/images/M/MV5BM2U3OGQ0NTMtNmQxYS00MmRiLTg2OTctZDI3ZjNjZjM5N2NlXkEyXkFqcGc@._V1_Ratio0.6762_AL_.jpg</t>
  </si>
  <si>
    <t>https://www.imdb.com/video/imdb/https://www.imdb.com/video/vi1685063449//imdb/embed</t>
  </si>
  <si>
    <t>Honest, hard-working Texas rancher Homer Bannon has a conflict with his unscrupulous, selfish, arrogant, egotistical son Hud, who sank into alcoholism after accidentally killing his brother in a car crash.</t>
  </si>
  <si>
    <t>https://m.media-amazon.com/images/M/MV5BMGU0MWUyZGItMzhmMy00MDkzLTkyNWItOWFkMWE0ZDA4NjA2XkEyXkFqcGc@._V1_Ratio0.6762_AL_.jpg</t>
  </si>
  <si>
    <t>https://www.imdb.com/video/imdb/vi2435365401/imdb/embed</t>
  </si>
  <si>
    <t>After one of its members witnesses a political assassination, a motorbike gang becomes the target of a string of murders, prompting a cop to join their ranks to determine who is responsible.</t>
  </si>
  <si>
    <t>https://m.media-amazon.com/images/M/MV5BOGE4ZTQ3ZTgtYmUwMy00Y2NmLWIyM2ItMDcwMDNkYWM5MDM0XkEyXkFqcGc@._V1_Ratio0.7046_AL_.jpg</t>
  </si>
  <si>
    <t>https://www.imdb.com/video/imdb/vi3929325337/imdb/embed</t>
  </si>
  <si>
    <t>An aspiring white actress takes in an African American widow whose mixed-race daughter is desperate to be seen as white.</t>
  </si>
  <si>
    <t>https://m.media-amazon.com/images/M/MV5BZWY3MTYwMmQtMGIzNy00YmU3LTg3ODgtYzU3ZTdiZmZmZWMyXkEyXkFqcGc@._V1_Ratio0.6762_AL_.jpg</t>
  </si>
  <si>
    <t>https://www.imdb.com/video/imdb/vi2332952345/imdb/embed</t>
  </si>
  <si>
    <t>The aging patriarch of an organized crime dynasty transfers control of his clandestine empire to his reluctant son.</t>
  </si>
  <si>
    <t>https://m.media-amazon.com/images/M/MV5BNGEwYjgwOGQtYjg5ZS00Njc1LTk2ZGEtM2QwZWQ2NjdhZTE5XkEyXkFqcGc@._V1_Ratio0.7046_AL_.jpg</t>
  </si>
  <si>
    <t>https://www.imdb.com/video/imdb/vi1348706585/imdb/embed</t>
  </si>
  <si>
    <t>Lewis is a brilliant inventor who meets mysterious stranger named Wilbur Robinson, whisking Lewis away in a time machine and together they team up to track down Bowler Hat Guy in a showdown that ends with an unexpected twist of fate.</t>
  </si>
  <si>
    <t>https://m.media-amazon.com/images/M/MV5BMjVjY2E5MWYtZDZmNy00NzllLThlNzEtMmQ4MjExNTIxZDUzXkEyXkFqcGc@._V1_Ratio0.6762_AL_.jpg</t>
  </si>
  <si>
    <t>https://www.imdb.com/video/imdb/https://www.imdb.com/video/vi65668121//imdb/embed</t>
  </si>
  <si>
    <t>A young punk, recruited by a car repo agency, finds himself in pursuit of a Chevrolet Malibu with a huge, $20,000 bounty--and something otherworldly stashed in its trunk.</t>
  </si>
  <si>
    <t>https://m.media-amazon.com/images/M/MV5BMTc3NTZhOTQtNDUzMi00ZjQ1LThhYTQtYmVlNmNjZTZlZjNkXkEyXkFqcGc@._V1_Ratio0.6762_AL_.jpg</t>
  </si>
  <si>
    <t>https://www.imdb.com/video/imdb/vi475571737/imdb/embed</t>
  </si>
  <si>
    <t>Girls are killed at a language-school in Spain.</t>
  </si>
  <si>
    <t>https://m.media-amazon.com/images/M/MV5BYWE3MmM0MjYtZTBhOS00MDg5LTg4NDMtMGY2MmRhM2VmZWIwXkEyXkFqcGc@._V1_Ratio0.6762_AL_.jpg</t>
  </si>
  <si>
    <t>https://www.imdb.com/video/imdb/vi4246515225/imdb/embed</t>
  </si>
  <si>
    <t>A dropout comes to the aid of a chubby and suicidal high-school kid by recruiting him as the drummer for his upstart punk-rock band.</t>
  </si>
  <si>
    <t>https://m.media-amazon.com/images/M/MV5BNjI2Mzk0NzQ5MV5BMl5BanBnXkFtZTcwOTk5MTUxOA@@._V1_Ratio0.6833_AL_.jpg</t>
  </si>
  <si>
    <t>https://www.imdb.com/video/imdb/vi4265583641/imdb/embed</t>
  </si>
  <si>
    <t>A group of archaeologists get embroiled in an adventure where they must travel back in time to 14th Century France, to save their professor before the French battle the English at Castlegard. If they fail, they won't be able to return.</t>
  </si>
  <si>
    <t>https://m.media-amazon.com/images/M/MV5BMTg5OTAyNDE3NV5BMl5BanBnXkFtZTYwOTkzMzE3._V1_Ratio0.6833_AL_.jpg</t>
  </si>
  <si>
    <t>https://www.imdb.com/video/imdb/vi3170304281/imdb/embed</t>
  </si>
  <si>
    <t>When the Davison family comes under attack during their wedding anniversary getaway, the gang of mysterious killers soon learns that one of the victims harbors a secret talent for fighting back.</t>
  </si>
  <si>
    <t>https://m.media-amazon.com/images/M/MV5BMTQwODAxMTE1NF5BMl5BanBnXkFtZTcwNTQ0MjY3OQ@@._V1_Ratio0.6762_AL_.jpg</t>
  </si>
  <si>
    <t>https://www.imdb.com/video/imdb/vi1610393113/imdb/embed</t>
  </si>
  <si>
    <t>Over the course of a midsummer night in Fermanagh in 1890, an unsettled daughter of the Anglo-Irish aristocracy encourages her father's valet to seduce her.</t>
  </si>
  <si>
    <t>https://m.media-amazon.com/images/M/MV5BMTgyMjY3MzI5M15BMl5BanBnXkFtZTgwNTkxNTU0MzE@._V1_Ratio0.6904_AL_.jpg</t>
  </si>
  <si>
    <t>https://www.imdb.com/video/imdb/vi1115139865/imdb/embed</t>
  </si>
  <si>
    <t>When household tensions and a sense of worthlessness overcome Evan, he finds escape when he clings with the orphans of a throw-away society.</t>
  </si>
  <si>
    <t>https://m.media-amazon.com/images/M/MV5BZTU1OGIxYjItNGM4My00ZDUwLTg3MzQtMDBlYmUzMjQ3NzVjXkEyXkFqcGc@._V1_Ratio0.6762_AL_.jpg</t>
  </si>
  <si>
    <t>https://www.imdb.com/video/imdb/vi722452761/imdb/embed</t>
  </si>
  <si>
    <t>A thief arrested for a jewelry heist initially refuses to give up his accomplices, but he changes his mind after his wife dies under mysterious circumstances.</t>
  </si>
  <si>
    <t>https://m.media-amazon.com/images/M/MV5BNTc4NWJiNDYtYTZjZC00MDZjLTg0YTktY2VmNTc3ZTQyNWQ1XkEyXkFqcGc@._V1_Ratio0.6762_AL_.jpg</t>
  </si>
  <si>
    <t>https://www.imdb.com/video/imdb/vi2313749529/imdb/embed</t>
  </si>
  <si>
    <t>Young Dorothy Gale and her dog Toto are swept away by a tornado from their Kansas farm to the magical Land of Oz and embark on a quest with three new friends to see the Wizard, who can return her to her home and fulfill the others' wishes.</t>
  </si>
  <si>
    <t>https://m.media-amazon.com/images/M/MV5BYWRmY2I0MGItYTQ0OC00NWZmLWIwMDktYjJlNDc0MzVhMmViXkEyXkFqcGc@._V1_Ratio0.6762_AL_.jpg</t>
  </si>
  <si>
    <t>https://www.imdb.com/video/imdb/https://www.imdb.com/video/vi7784217//imdb/embed</t>
  </si>
  <si>
    <t>In a post-apocalyptic wasteland, a woman rebels against a tyrannical ruler in search for her homeland with the aid of a group of female prisoners, a psychotic worshipper and a drifter named Max.</t>
  </si>
  <si>
    <t>https://m.media-amazon.com/images/M/MV5BZDRkODJhOTgtOTc1OC00NTgzLTk4NjItNDgxZDY4YjlmNDY2XkEyXkFqcGc@._V1_Ratio0.6762_AL_.jpg</t>
  </si>
  <si>
    <t>https://www.imdb.com/video/imdb/https://www.imdb.com/video/vi3047862297//imdb/embed</t>
  </si>
  <si>
    <t>An adaptation of the cult memoir of game show impresario Chuck Barris (Sam Rockwell), in which he purports to have been a C.I.A. hitman.</t>
  </si>
  <si>
    <t>https://m.media-amazon.com/images/M/MV5BZjI1NDZhNDgtNjgyNS00YzJjLWJjNzctZjk3ZmZlMWNlYWI2XkEyXkFqcGc@._V1_Ratio0.6833_AL_.jpg</t>
  </si>
  <si>
    <t>https://www.imdb.com/video/imdb/vi3605962265/imdb/embed</t>
  </si>
  <si>
    <t>Ambitious but troubled movie director Edward D. Wood Jr. tries his best to fulfill his dreams despite his lack of talent.</t>
  </si>
  <si>
    <t>https://m.media-amazon.com/images/M/MV5BOWU4NzlkZGEtODNmYi00YTVhLWJhYjAtZjBkN2Q1Y2U5NjE4XkEyXkFqcGc@._V1_Ratio0.6762_AL_.jpg</t>
  </si>
  <si>
    <t>https://www.imdb.com/video/imdb/vi2695102745/imdb/embed</t>
  </si>
  <si>
    <t>Young Frenchman Claude meets Englishwoman Ann in Paris. Ann invites him to her family home, intending him for her sister Muriel. Claude falls for Muriel, but families demand year-long separation before approving marriage.</t>
  </si>
  <si>
    <t>https://m.media-amazon.com/images/M/MV5BNWRjNjJmOTEtNzdiYS00YzA3LWE1OWItZmMxNjVmYjY2MTVlXkEyXkFqcGc@._V1_Ratio0.6762_AL_.jpg</t>
  </si>
  <si>
    <t>A law firm brings in its "fixer" to remedy the situation after a lawyer has a breakdown while representing a chemical company that he knows is guilty in a multibillion-dollar class action suit.</t>
  </si>
  <si>
    <t>https://m.media-amazon.com/images/M/MV5BMTc0NTU5MjI2MV5BMl5BanBnXkFtZTcwMTg5NTQzMw@@._V1_Ratio0.6833_AL_.jpg</t>
  </si>
  <si>
    <t>https://www.imdb.com/video/imdb/vi2795045145/imdb/embed</t>
  </si>
  <si>
    <t>Dream-haunting Freddy Krueger returns once again to prowl the nightmares of Springwood's last surviving teenager, and of a woman whose personal connection to Krueger may mean his doom.</t>
  </si>
  <si>
    <t>https://m.media-amazon.com/images/M/MV5BZjNiMWEzNDMtZjQwZS00YTJiLTkyNzItNjkyY2Y4YjBiNmIzXkEyXkFqcGc@._V1_Ratio0.6762_AL_.jpg</t>
  </si>
  <si>
    <t>https://www.imdb.com/video/imdb/vi938853657/imdb/embed</t>
  </si>
  <si>
    <t>A rat who can cook makes an unusual alliance with a young kitchen worker at a famous Paris restaurant.</t>
  </si>
  <si>
    <t>https://m.media-amazon.com/images/M/MV5BMTMzODU0NTkxMF5BMl5BanBnXkFtZTcwMjQ4MzMzMw@@._V1_Ratio0.6762_AL_.jpg</t>
  </si>
  <si>
    <t>https://www.imdb.com/video/imdb/vi906147865/imdb/embed</t>
  </si>
  <si>
    <t>A bounty-hunting scam joins two men in an uneasy alliance against a third in a race to find a fortune in gold buried in a remote cemetery.</t>
  </si>
  <si>
    <t>https://m.media-amazon.com/images/M/MV5BMWM5ZjQxM2YtNDlmYi00ZDNhLWI4MWUtN2VkYjBlMTY1ZTkwXkEyXkFqcGc@._V1_Ratio0.6762_AL_.jpg</t>
  </si>
  <si>
    <t>https://www.imdb.com/video/imdb/vi3416964889/imdb/embed</t>
  </si>
  <si>
    <t>A psychologist is sent to a station orbiting a distant planet in order to discover what has caused the crew to go insane.</t>
  </si>
  <si>
    <t>https://m.media-amazon.com/images/M/MV5BYTYyMjU4MjItYzZkNy00NmIyLTg1ZGEtYTY5ZTEyM2U2NDM2XkEyXkFqcGc@._V1_Ratio0.7117_AL_.jpg</t>
  </si>
  <si>
    <t>https://www.imdb.com/video/imdb/https://www.imdb.com/video/vi4261789209//imdb/embed</t>
  </si>
  <si>
    <t>Two very different families converge on Martha's Vineyard one weekend for a wedding.</t>
  </si>
  <si>
    <t>https://m.media-amazon.com/images/M/MV5BMTg4NjA3OTQ0OF5BMl5BanBnXkFtZTcwOTQ1NjA2NA@@._V1_Ratio0.6762_AL_.jpg</t>
  </si>
  <si>
    <t>https://www.imdb.com/video/imdb/vi2389350681/imdb/embed</t>
  </si>
  <si>
    <t>When Eric Cartman and his friends go see an R-rated movie, they start cursing and their parents think that Canada is to blame.</t>
  </si>
  <si>
    <t>https://m.media-amazon.com/images/M/MV5BMDcyNDE4OWEtMjIzNi00OTdmLWIwMWEtNWU2ZjM4ZjA4YzNkXkEyXkFqcGc@._V1_Ratio0.6762_AL_.jpg</t>
  </si>
  <si>
    <t>https://www.imdb.com/video/imdb/https://www.imdb.com/video/vi3882944281//imdb/embed</t>
  </si>
  <si>
    <t>When his peaceful life is threatened by a high-tech assassin, former black-ops agent Frank Moses reassembles his old team in a last-ditch effort to survive and uncover the assailants.</t>
  </si>
  <si>
    <t>https://m.media-amazon.com/images/M/MV5BMzg2Mjg1OTk0NF5BMl5BanBnXkFtZTcwMjQ4MTA3Mw@@._V1_Ratio0.6762_AL_.jpg</t>
  </si>
  <si>
    <t>https://www.imdb.com/video/imdb/vi2156856857/imdb/embed</t>
  </si>
  <si>
    <t>Gigantic alligators swarm around a young woman and her father as floodwaters engulf their home.</t>
  </si>
  <si>
    <t>https://m.media-amazon.com/images/M/MV5BNTE4NjJmZDgtMzk4MS00MmYzLWI0YjAtZWU0NTNmMDJhNzI3XkEyXkFqcGc@._V1_Ratio0.6762_AL_.jpg</t>
  </si>
  <si>
    <t>https://www.imdb.com/video/imdb/vi922336281/imdb/embed</t>
  </si>
  <si>
    <t>Two loose-cannon narcotics cops investigate the flow of Ecstasy into Florida from a Cuban drug cartel.</t>
  </si>
  <si>
    <t>https://m.media-amazon.com/images/M/MV5BMTVkM2YxODItOGNlMy00NWExLWI2NTgtODEzMmM5NThiM2E2XkEyXkFqcGc@._V1_Ratio0.6762_AL_.jpg</t>
  </si>
  <si>
    <t>https://www.imdb.com/video/imdb/vi2360869145/imdb/embed</t>
  </si>
  <si>
    <t>After Playboy bunny Shelley is kicked out of the Playboy Mansion, she finds a job as the house mother for a sorority full of socially awkward girls.</t>
  </si>
  <si>
    <t>https://m.media-amazon.com/images/M/MV5BODkxMDg0MjM2OF5BMl5BanBnXkFtZTcwMjc0NTU4MQ@@._V1_Ratio0.6762_AL_.jpg</t>
  </si>
  <si>
    <t>https://www.imdb.com/video/imdb/https://www.imdb.com/video/vi1305281305//imdb/embed</t>
  </si>
  <si>
    <t>A group of friends and a hitchhiker become stranded on a tourist island where they are stalked by a disfigured cannibalistic killer who is prowling the island after killing its residents.</t>
  </si>
  <si>
    <t>https://m.media-amazon.com/images/M/MV5BYzIyMDBkMjAtMDkwZC00NjA5LThiY2EtYTYxYTYwNTE5YWVjXkEyXkFqcGc@._V1_Ratio0.6762_AL_.jpg</t>
  </si>
  <si>
    <t>https://www.imdb.com/video/imdb/vi344507161/imdb/embed</t>
  </si>
  <si>
    <t>A theater director struggles with his work and the women in his life as he creates a life-size replica of New York City inside a warehouse as part of his new play.</t>
  </si>
  <si>
    <t>https://m.media-amazon.com/images/M/MV5BMjA0MjIyOTI3MF5BMl5BanBnXkFtZTcwODM5NTY5MQ@@._V1_Ratio0.6833_AL_.jpg</t>
  </si>
  <si>
    <t>https://www.imdb.com/video/imdb/vi3579511321/imdb/embed</t>
  </si>
  <si>
    <t>Two youngsters from rival New York City gangs fall in love, but tensions between their respective friends build toward tragedy.</t>
  </si>
  <si>
    <t>https://m.media-amazon.com/images/M/MV5BMTM0NDAxOTI5MF5BMl5BanBnXkFtZTcwNjI4Mjg3NA@@._V1_Ratio0.6762_AL_.jpg</t>
  </si>
  <si>
    <t>https://www.imdb.com/video/imdb/vi3215263001/imdb/embed</t>
  </si>
  <si>
    <t>A stubborn man past his prime reflects on his life of strict independence and seeks more from himself.</t>
  </si>
  <si>
    <t>https://m.media-amazon.com/images/M/MV5BNmNmYWYwZTctM2QzYS00Y2JlLTkyODgtYmVlNmRhNGE3YWJkXkEyXkFqcGc@._V1_Ratio0.6904_AL_.jpg</t>
  </si>
  <si>
    <t>https://www.imdb.com/video/imdb/vi362414361/imdb/embed</t>
  </si>
  <si>
    <t>Four teenagers discover an underground fallout shelter thanks to a friend, who agrees to have them hide there with the door locked for a few days to escape a school trip. Yet, time passes, and their friend doesn't come back to get them.</t>
  </si>
  <si>
    <t>https://m.media-amazon.com/images/M/MV5BNmFmYTg0NDItMTA0ZS00NDUwLWIzNDctZmViMWIzMzRmZmEzXkEyXkFqcGc@._V1_Ratio0.6762_AL_.jpg</t>
  </si>
  <si>
    <t>Seven years after the world has become a frozen wasteland, the remnants of humanity inhabit a perpetually-moving train that circles the globe, where class warfare, social injustice, and the politics of survival play out.</t>
  </si>
  <si>
    <t>https://m.media-amazon.com/images/M/MV5BMmM1ODg0MjktY2U3ZC00ZDc4LTkxMjAtMzljY2VkZmI3MmE5XkEyXkFqcGc@._V1_Ratio0.6762_AL_.jpg</t>
  </si>
  <si>
    <t>https://www.imdb.com/video/imdb/vi3913008665/imdb/embed</t>
  </si>
  <si>
    <t>An alien trying to escape from NASA is befriended by a wheelchair-bound boy.</t>
  </si>
  <si>
    <t>https://m.media-amazon.com/images/M/MV5BMGU3YjE1ZGYtYmY5NC00OTU5LTk1NjktODk1OThlYjZlYzRiXkEyXkFqcGc@._V1_Ratio0.6762_AL_.jpg</t>
  </si>
  <si>
    <t>https://www.imdb.com/video/imdb/vi934986265/imdb/embed</t>
  </si>
  <si>
    <t>Henry Roth is a man afraid of commitment until he meets the beautiful Lucy. They hit it off and Henry think he's finally found the girl of his dreams until discovering she has short-term memory loss and forgets him the next day.</t>
  </si>
  <si>
    <t>https://m.media-amazon.com/images/M/MV5BMjAwMzc4MDgxNF5BMl5BanBnXkFtZTYwNjUwMzE3._V1_Ratio0.6762_AL_.jpg</t>
  </si>
  <si>
    <t>https://www.imdb.com/video/imdb/vi867434777/imdb/embed</t>
  </si>
  <si>
    <t>A family heads to an isolated hotel for the winter, where a sinister presence influences the father into violence. At the same time, his psychic son sees horrifying forebodings from both the past and the future.</t>
  </si>
  <si>
    <t>https://m.media-amazon.com/images/M/MV5BNmM5ZThhY2ItOGRjOS00NzZiLWEwYTItNDgyMjFkOTgxMmRiXkEyXkFqcGc@._V1_Ratio0.6762_AL_.jpg</t>
  </si>
  <si>
    <t>https://www.imdb.com/video/imdb/vi2689121305/imdb/embed</t>
  </si>
  <si>
    <t>Three escaped convicts hold a black minister and his family hostage, forcing them to fight for their lives.</t>
  </si>
  <si>
    <t>https://m.media-amazon.com/images/M/MV5BMzA0MzIxZmEtMzcwMy00ZjFkLThmMWMtZDU3YjM0ZmMyOTExXkEyXkFqcGc@._V1_Ratio0.6762_AL_.jpg</t>
  </si>
  <si>
    <t>When a recently divorced mother and her two teenage boys move to a coastal town to stay with her father, it doesn't take long for the brothers to realize the area is a haven for something much more sinister than party-going surfers.</t>
  </si>
  <si>
    <t>https://m.media-amazon.com/images/M/MV5BMTc4NzljMDQtMWYxMS00ZDIxLTkwY2ItMjZhMzIzNjQ4NDNkXkEyXkFqcGc@._V1_Ratio0.6833_AL_.jpg</t>
  </si>
  <si>
    <t>https://www.imdb.com/video/imdb/vi2012217625/imdb/embed</t>
  </si>
  <si>
    <t>When the island's dormant volcano begins roaring to life, Owen and Claire mount a campaign to rescue the remaining dinosaurs from this extinction-level event.</t>
  </si>
  <si>
    <t>https://m.media-amazon.com/images/M/MV5BNzIxMjYwNDEwN15BMl5BanBnXkFtZTgwMzk5MDI3NTM@._V1_Ratio0.6762_AL_.jpg</t>
  </si>
  <si>
    <t>https://www.imdb.com/video/imdb/vi2465250073/imdb/embed</t>
  </si>
  <si>
    <t>A dealer in "outsider" art travels from Chicago to North Carolina to meet her new in-laws, challenging the equilibrium of this middle class Southern home.</t>
  </si>
  <si>
    <t>https://m.media-amazon.com/images/M/MV5BNWEzM2Y0ZWEtODZkMC00N2M1LTljNDctMzMxYzE0NzUyZDliXkEyXkFqcGc@._V1_Ratio0.6762_AL_.jpg</t>
  </si>
  <si>
    <t>https://www.imdb.com/video/imdb/vi2173894937/imdb/embed</t>
  </si>
  <si>
    <t>When an expedition to the African Congo ends in disaster, a new team is assembled to find out what went wrong.</t>
  </si>
  <si>
    <t>https://m.media-amazon.com/images/M/MV5BOTc0MmM1MmMtYTI0Yi00YzJlLTg4MjctNjBlOGQ4NGJjZTNmXkEyXkFqcGc@._V1_Ratio0.6762_AL_.jpg</t>
  </si>
  <si>
    <t>https://www.imdb.com/video/imdb/https://www.imdb.com/video/vi1103036697//imdb/embed</t>
  </si>
  <si>
    <t>A chronicle of Bob Dylan's strange evolution between 1961 and 1966 from folk singer to protest singer to "voice of a generation" to rock star.</t>
  </si>
  <si>
    <t>https://m.media-amazon.com/images/M/MV5BZjFkMDEzYTQtY2VhMy00MjIyLTg1MTMtMzVjOGE5OTVmYTlmXkEyXkFqcGc@._V1_Ratio0.6762_AL_.jpg</t>
  </si>
  <si>
    <t>A botched mid-air heist results in suitcases full of cash being searched for by various groups throughout the Rocky Mountains.</t>
  </si>
  <si>
    <t>https://m.media-amazon.com/images/M/MV5BNGJkZmZlYTYtODQ1ZC00N2JiLWIxMWYtZTE4ZDMxZjQyZTAzXkEyXkFqcGc@._V1_Ratio0.6762_AL_.jpg</t>
  </si>
  <si>
    <t>https://www.imdb.com/video/imdb/vi2695675417/imdb/embed</t>
  </si>
  <si>
    <t>A married couple are faced with a difficult decision - to improve the life of their child by moving to another country or to stay in Iran and look after a deteriorating parent who has Alzheimer's disease.</t>
  </si>
  <si>
    <t>https://m.media-amazon.com/images/M/MV5BMDM0ZWRmMzctM2M5ZS00ZjU0LWIxN2MtNWNlNGY1ZDhjMDVhXkEyXkFqcGc@._V1_Ratio0.6762_AL_.jpg</t>
  </si>
  <si>
    <t>https://www.imdb.com/video/imdb/vi2758057497/imdb/embed</t>
  </si>
  <si>
    <t>After a wealthy San Francisco banker is given an opportunity to participate in a mysterious game, his life is turned upside down as he begins to question if it might really be a concealed conspiracy to destroy him.</t>
  </si>
  <si>
    <t>https://m.media-amazon.com/images/M/MV5BNGUzNzQwNmMtNzI3Mi00ZDIwLWJlM2ItMTA5N2Q2ZDMxMjJiXkEyXkFqcGc@._V1_Ratio0.6762_AL_.jpg</t>
  </si>
  <si>
    <t>https://www.imdb.com/video/imdb/vi3301942297/imdb/embed</t>
  </si>
  <si>
    <t>After moving into a suburban home, a couple becomes increasingly disturbed by a nightly demonic presence.</t>
  </si>
  <si>
    <t>https://m.media-amazon.com/images/M/MV5BMjY1NjcxODQ4MV5BMl5BanBnXkFtZTcwMzUxNjM4Mg@@._V1_Ratio0.6762_AL_.jpg</t>
  </si>
  <si>
    <t>https://www.imdb.com/video/imdb/vi1135609113/imdb/embed</t>
  </si>
  <si>
    <t>A secretary on the run for embezzlement takes refuge at a secluded California motel owned by a repressed man and his overbearing mother.</t>
  </si>
  <si>
    <t>https://m.media-amazon.com/images/M/MV5BYjZhMzFiZjItODA3ZC00MmRhLWIzMGYtMmVjOWUwYTA3MTRjXkEyXkFqcGc@._V1_Ratio0.6762_AL_.jpg</t>
  </si>
  <si>
    <t>https://www.imdb.com/video/imdb/https://www.imdb.com/video/vi607099161//imdb/embed</t>
  </si>
  <si>
    <t>Film school grad Nick Chapman thought his career was made after his award winning short film, but discovered Hollywood wasn't as easy as it seems.</t>
  </si>
  <si>
    <t>https://m.media-amazon.com/images/M/MV5BZjkzOTkyMzktM2FhYS00NmNiLWJkNWEtNDM2N2U0YWViMDU3XkEyXkFqcGc@._V1_Ratio0.6762_AL_.jpg</t>
  </si>
  <si>
    <t>https://www.imdb.com/video/imdb/vi2126954521/imdb/embed</t>
  </si>
  <si>
    <t>Two brothers and a friend, all blue-collar workers, come across millions of dollars in lost cash and make a plan to keep their find from the authorities, but it isn't long before complications and mistrust weave their way into the plan.</t>
  </si>
  <si>
    <t>https://m.media-amazon.com/images/M/MV5BM2RiZGE0MGYtMmUxZS00NjZhLWJmNGEtMDNlN2RmMGFmOGJkXkEyXkFqcGc@._V1_Ratio0.6762_AL_.jpg</t>
  </si>
  <si>
    <t>An undercover MI6 agent is sent to Berlin during the Cold War to investigate the murder of a fellow agent and recover a missing list of double agents.</t>
  </si>
  <si>
    <t>https://m.media-amazon.com/images/M/MV5BMjM5NDYzMzg5N15BMl5BanBnXkFtZTgwOTM2NDU1MjI@._V1_Ratio0.6762_AL_.jpg</t>
  </si>
  <si>
    <t>https://www.imdb.com/video/imdb/vi500742425/imdb/embed</t>
  </si>
  <si>
    <t>The focus is on the sleepy small town of Centerville where the dead become undead.</t>
  </si>
  <si>
    <t>https://m.media-amazon.com/images/M/MV5BMGQzMTFkM2UtZDhmOC00OGY4LWFjYzctMjljZDkzYTAxN2VmXkEyXkFqcGc@._V1_Ratio0.6762_AL_.jpg</t>
  </si>
  <si>
    <t>https://www.imdb.com/video/imdb/vi870563097/imdb/embed</t>
  </si>
  <si>
    <t>Jason Voorhees is cryogenically frozen at the beginning of the 21st century, and is discovered in the 25th century and taken to space. He gets thawed, and begins stalking and killing the crew of the spaceship that's transporting him.</t>
  </si>
  <si>
    <t>https://m.media-amazon.com/images/M/MV5BMDY4NWZhZmMtNDQwZi00MmZiLTllNTItYTRjN2FkYTU1MDVmXkEyXkFqcGc@._V1_Ratio0.6762_AL_.jpg</t>
  </si>
  <si>
    <t>https://www.imdb.com/video/imdb/https://www.imdb.com/video/vi4237426969//imdb/embed</t>
  </si>
  <si>
    <t>A look at the relationship between Mike Wazowski and James P. "Sully" Sullivan during their days at Monsters University, when they weren't necessarily the best of friends.</t>
  </si>
  <si>
    <t>https://m.media-amazon.com/images/M/MV5BMTUyODgwMDU3M15BMl5BanBnXkFtZTcwOTM4MjcxOQ@@._V1_Ratio0.6762_AL_.jpg</t>
  </si>
  <si>
    <t>https://www.imdb.com/video/imdb/vi2206049817/imdb/embed</t>
  </si>
  <si>
    <t>"Fright Night" - A new neighbor moves in next to Charley, who discovers that he is an ancient vampire who preys on the community. Can he save his neighborhood from the creature with the help of the famous "vampire killer", Peter Vincent?</t>
  </si>
  <si>
    <t>https://m.media-amazon.com/images/M/MV5BMjAyMTZmYjItODUyMC00MGMyLTlhMzItODZkNWE2NzI0Mzc1XkEyXkFqcGc@._V1_Ratio0.6762_AL_.jpg</t>
  </si>
  <si>
    <t>https://www.imdb.com/video/imdb/vi341875993/imdb/embed</t>
  </si>
  <si>
    <t>Teenage Sarah journeys through a maze to save her baby brother from the Goblin King.</t>
  </si>
  <si>
    <t>https://m.media-amazon.com/images/M/MV5BMjM2MDE4OTQwOV5BMl5BanBnXkFtZTgwNjgxMTg2NzE@._V1_Ratio0.6762_AL_.jpg</t>
  </si>
  <si>
    <t>https://www.imdb.com/video/imdb/vi514901529/imdb/embed</t>
  </si>
  <si>
    <t>The enchanted lives of a couple in a secluded forest are brutally shattered by a nightmarish hippie cult and their demon-biker henchmen, propelling a man into a spiraling, surreal rampage of vengeance.</t>
  </si>
  <si>
    <t>https://m.media-amazon.com/images/M/MV5BZGI1NTNhNzctOTk4OC00N2RjLTkwYTgtOGMwMWFjMzM5ZjNiXkEyXkFqcGc@._V1_Ratio0.6975_AL_.jpg</t>
  </si>
  <si>
    <t>https://www.imdb.com/video/imdb/vi3034626841/imdb/embed</t>
  </si>
  <si>
    <t>Two Jedi escape a hostile blockade to find allies and come across a young boy who may bring balance to the Force, but the long-dormant Sith resurface to claim their former glory.</t>
  </si>
  <si>
    <t>https://m.media-amazon.com/images/M/MV5BODVhNGIxOGItYWNlMi00YTA0LWI3NTctZmQxZGUwZDEyZWI4XkEyXkFqcGc@._V1_Ratio0.6762_AL_.jpg</t>
  </si>
  <si>
    <t>https://www.imdb.com/video/imdb/vi2143788569/imdb/embed</t>
  </si>
  <si>
    <t>In 17th-century France, Father Urbain Grandier's protection of the city of Loudun from the corrupt Cardinal Richelieu is undermined by a sexually repressed nun's accusation of witchcraft.</t>
  </si>
  <si>
    <t>https://m.media-amazon.com/images/M/MV5BYjQzYzFmNmUtMWVkNS00MmU1LTkyMzUtYzhmNjIwM2ZjOWZmXkEyXkFqcGc@._V1_Ratio0.6762_AL_.jpg</t>
  </si>
  <si>
    <t>Nemo, a high-end art thief, is trapped in a New York penthouse after his heist doesn't go as planned. Locked inside with nothing but priceless works of art, he must use all his cunning and ingenuity to survive.</t>
  </si>
  <si>
    <t>https://m.media-amazon.com/images/M/MV5BYWJkY2I3NWQtYWZiMC00MjFjLWIyOGItMjZlNWJkYmRiODdkXkEyXkFqcGc@._V1_Ratio0.6762_AL_.jpg</t>
  </si>
  <si>
    <t>https://www.imdb.com/video/imdb/https://www.imdb.com/video/vi181388569//imdb/embed</t>
  </si>
  <si>
    <t>A young woman moves from the French countryside to Paris and begins a passionate love affair with a feminist leader in this drama set in 1970s France.</t>
  </si>
  <si>
    <t>https://m.media-amazon.com/images/M/MV5BODM3MDY4MzkwMl5BMl5BanBnXkFtZTgwOTExODUzOTE@._V1_Ratio0.6833_AL_.jpg</t>
  </si>
  <si>
    <t>https://www.imdb.com/video/imdb/https://www.imdb.com/video/vi1878244377//imdb/embed</t>
  </si>
  <si>
    <t>Two con men try to settle their rivalry by betting on who can swindle a young American heiress out of fifty thousand dollars first.</t>
  </si>
  <si>
    <t>https://m.media-amazon.com/images/M/MV5BNzRmYjM2ZmEtYTczZC00YWJjLWJjZTMtYTFlYjljMTVmMTAwXkEyXkFqcGc@._V1_Ratio0.6762_AL_.jpg</t>
  </si>
  <si>
    <t>https://www.imdb.com/video/imdb/https://www.imdb.com/video/vi492159513//imdb/embed</t>
  </si>
  <si>
    <t>After they rob a bank in Mexico, Dad Longworth absconds with the loot leaving his partner, Rio, to be captured by the Rurales. 5 years later, Rio escapes from prison and seeks revenge on Longworth, but falls in love with his step-daughter.</t>
  </si>
  <si>
    <t>https://m.media-amazon.com/images/M/MV5BZjJmY2ExYmUtMmM2MS00ODY2LTk1NjItZjBkYmRhYzMxYTczXkEyXkFqcGc@._V1_Ratio0.6762_AL_.jpg</t>
  </si>
  <si>
    <t>https://www.imdb.com/video/imdb/vi2934751257/imdb/embed</t>
  </si>
  <si>
    <t>When two young members of feuding families meet, forbidden love ensues.</t>
  </si>
  <si>
    <t>https://m.media-amazon.com/images/M/MV5BMDAxNjRiZmEtOWUxYy00YjVmLWFlMDItZmQxOWI3MjI2Y2NmXkEyXkFqcGc@._V1_Ratio0.6762_AL_.jpg</t>
  </si>
  <si>
    <t>https://www.imdb.com/video/imdb/vi2776891673/imdb/embed</t>
  </si>
  <si>
    <t>A dramatization of the life story of J. Robert Oppenheimer, the physicist who had a large hand in the development of the atomic bombs that brought an end to World War II.</t>
  </si>
  <si>
    <t>https://m.media-amazon.com/images/M/MV5BN2JkMDc5MGQtZjg3YS00NmFiLWIyZmQtZTJmNTM5MjVmYTQ4XkEyXkFqcGc@._V1_Ratio0.6762_AL_.jpg</t>
  </si>
  <si>
    <t>https://www.imdb.com/video/imdb/https://www.imdb.com/video/vi2053751833//imdb/embed</t>
  </si>
  <si>
    <t>When a man goes in to have virtual vacation memories of the planet Mars implanted in his mind, an unexpected and harrowing series of events forces him to go to the planet for real - or is he?</t>
  </si>
  <si>
    <t>https://m.media-amazon.com/images/M/MV5BZjRlMzBkOGMtMTA1Ny00ZWI4LTkzMDItOGVkNWJkN2E4ZTkwXkEyXkFqcGc@._V1_Ratio0.6762_AL_.jpg</t>
  </si>
  <si>
    <t>https://www.imdb.com/video/imdb/https://www.imdb.com/video/vi184484121//imdb/embed</t>
  </si>
  <si>
    <t>A psychosomatically blind, deaf, and mute boy becomes a master pinball player and, subsequently, the figurehead of a cult.</t>
  </si>
  <si>
    <t>https://m.media-amazon.com/images/M/MV5BNmU1ZWNhZTMtMzdlNy00OWJlLWEwOGMtMzE3YmI0MDQxMGU5XkEyXkFqcGc@._V1_Ratio0.6762_AL_.jpg</t>
  </si>
  <si>
    <t>https://www.imdb.com/video/imdb/vi2827008537/imdb/embed</t>
  </si>
  <si>
    <t>Nothing in Cassie's life is what it appears to be - she's wickedly smart, tantalizingly cunning, and she's living a secret double life. Now, an unexpected encounter is about to give Cassie a chance to right the wrongs from the past.</t>
  </si>
  <si>
    <t>https://m.media-amazon.com/images/M/MV5BZDMyNTQ5ODYtMjU3YS00MjM3LWFmOGMtZjZlNDA3YWE3YjM0XkEyXkFqcGc@._V1_Ratio0.6762_AL_.jpg</t>
  </si>
  <si>
    <t>https://www.imdb.com/video/imdb/vi2072690969/imdb/embed</t>
  </si>
  <si>
    <t>A scatterbrained socialite hires a vagrant as a family butler - but there's more to Godfrey than meets the eye.</t>
  </si>
  <si>
    <t>https://m.media-amazon.com/images/M/MV5BMTVlOTFjMzQtNGJmNy00ZTUwLTgwNWUtZWUyMzY2MGU3MjU4XkEyXkFqcGc@._V1_Ratio0.6762_AL_.jpg</t>
  </si>
  <si>
    <t>https://www.imdb.com/video/imdb/vi3249931545/imdb/embed</t>
  </si>
  <si>
    <t>She's the perfect all-American parent: a great cook and homemaker, a devoted recycler, and a woman who'll literally kill to keep her children happy.</t>
  </si>
  <si>
    <t>https://m.media-amazon.com/images/M/MV5BMGU3ZDYzNmItYjg5Ni00MjlmLWFmODgtYjIxNTgyNTgwZWNlXkEyXkFqcGc@._V1_Ratio0.6762_AL_.jpg</t>
  </si>
  <si>
    <t>https://www.imdb.com/video/imdb/vi293732633/imdb/embed</t>
  </si>
  <si>
    <t>In 1974, Professor Lorrimer Van Helsing investigates a satanic cult on behalf of Scotland Yard, only to discover a plot by Count Dracula to commit global genocide.</t>
  </si>
  <si>
    <t>https://m.media-amazon.com/images/M/MV5BY2Q2NGIyNzQtNjBmMC00MjQyLThmNjgtYTE4MjA0Y2U5NzQ0XkEyXkFqcGc@._V1_Ratio0.6762_AL_.jpg</t>
  </si>
  <si>
    <t>https://www.imdb.com/video/imdb/vi2700280089/imdb/embed</t>
  </si>
  <si>
    <t>A temperamental figure skater and an arrogant former hockey player attempt to win the Olympic Gold Medal as a figure skating pairs team.</t>
  </si>
  <si>
    <t>https://m.media-amazon.com/images/M/MV5BZmRiNTc0NzktNDc5Yy00OTg4LTljZGMtZjAzY2JiNWNjYzUxXkEyXkFqcGc@._V1_Ratio0.6762_AL_.jpg</t>
  </si>
  <si>
    <t>https://www.imdb.com/video/imdb/https://www.imdb.com/video/vi2199962905//imdb/embed</t>
  </si>
  <si>
    <t>Government agents come after an amnesiac woman, who gradually remembers her past.</t>
  </si>
  <si>
    <t>https://m.media-amazon.com/images/M/MV5BZjJmNzZjODktNmNhMy00NDZiLWIwNGUtM2NjYWNhZWU4YTY1XkEyXkFqcGc@._V1_Ratio0.6762_AL_.jpg</t>
  </si>
  <si>
    <t>https://www.imdb.com/video/imdb/vi1592787225/imdb/embed</t>
  </si>
  <si>
    <t>After withdrawing to the Chateau Marmont, a passionless Hollywood actor reexamines his life when his eleven-year-old daughter surprises him with a visit.</t>
  </si>
  <si>
    <t>https://m.media-amazon.com/images/M/MV5BMTg1MzE1NDA0M15BMl5BanBnXkFtZTcwODM2MDY1Mw@@._V1_Ratio0.6762_AL_.jpg</t>
  </si>
  <si>
    <t>https://www.imdb.com/video/imdb/vi2394490393/imdb/embed</t>
  </si>
  <si>
    <t>Black Dynamite is the greatest African-American action star of the 1970s. When his only brother is killed by The Man, it's up to him to find justice.</t>
  </si>
  <si>
    <t>https://m.media-amazon.com/images/M/MV5BMjIzYzRiN2MtNmM1ZC00MjdmLWI0YWEtZTJmM2ZlNmVkODJkXkEyXkFqcGc@._V1_Ratio0.6762_AL_.jpg</t>
  </si>
  <si>
    <t>https://www.imdb.com/video/imdb/vi896205337/imdb/embed</t>
  </si>
  <si>
    <t>Set against the backdrop of a decaying Midwestern town, a murder becomes the focal point of three people who work in a doll factory.</t>
  </si>
  <si>
    <t>https://m.media-amazon.com/images/M/MV5BYTY3YmJjZDctZWYzNy00OTk0LWE3NmQtZTdlMTRiODJmMjcyXkEyXkFqcGc@._V1_Ratio0.6904_AL_.jpg</t>
  </si>
  <si>
    <t>https://www.imdb.com/video/imdb/vi1081393945/imdb/embed</t>
  </si>
  <si>
    <t>Ryan's job is to travel around the country firing off people. When his boss hires Natalie, who proposes firing people via video conference, he tries to convince her that her method is a mistake.</t>
  </si>
  <si>
    <t>https://m.media-amazon.com/images/M/MV5BMTI3MzYxMTA4NF5BMl5BanBnXkFtZTcwMDE4ODg3Mg@@._V1_Ratio0.6762_AL_.jpg</t>
  </si>
  <si>
    <t>https://www.imdb.com/video/imdb/vi3344040473/imdb/embed</t>
  </si>
  <si>
    <t>An up-and-coming pool player plays a long-time champion in a single high-stakes match.</t>
  </si>
  <si>
    <t>https://m.media-amazon.com/images/M/MV5BMjhjMWVhODAtZDhlYi00ZjIzLTk0ODItOGU0MDM3Njc5ODA0XkEyXkFqcGc@._V1_Ratio0.6762_AL_.jpg</t>
  </si>
  <si>
    <t>https://www.imdb.com/video/imdb/vi2475557145/imdb/embed</t>
  </si>
  <si>
    <t>In post-World War II Venice, Poirot, now retired and living in his own exile, reluctantly attends a seance. But when one of the guests is murdered, it is up to the former detective to once again uncover the killer.</t>
  </si>
  <si>
    <t>https://m.media-amazon.com/images/M/MV5BOTgwODdhZTMtYTFiNy00NzI1LTkwZWEtNjI2NWZiMzFmMjJlXkEyXkFqcGc@._V1_Ratio0.7972_AL_.jpg</t>
  </si>
  <si>
    <t>https://www.imdb.com/video/imdb/https://www.imdb.com/video/vi1670760217//imdb/embed</t>
  </si>
  <si>
    <t>When Prince John and the Norman Lords begin oppressing the Saxon masses in King Richard's absence in 1190s England, a Saxon lord fights back as the outlaw leader of a resistance movement.</t>
  </si>
  <si>
    <t>https://m.media-amazon.com/images/M/MV5BYjA3NzFjNmItYTkwZi00NmMyLWFiMDgtMzY4NjY1ODE0NTg1XkEyXkFqcGc@._V1_Ratio0.6762_AL_.jpg</t>
  </si>
  <si>
    <t>https://www.imdb.com/video/imdb/https://www.imdb.com/video/vi324863001//imdb/embed</t>
  </si>
  <si>
    <t>The media and disaffected teens mistake the acerbic rants of an obnoxious teenage punk rocker as a rallying cry for the women of America, launching her and her talentless group to national stardom.</t>
  </si>
  <si>
    <t>https://m.media-amazon.com/images/M/MV5BYjliMDI0OWMtM2Q0ZS00MTJhLTg1MWQtMzdkNDg4ODYyNTg4XkEyXkFqcGc@._V1_Ratio0.6762_AL_.jpg</t>
  </si>
  <si>
    <t>https://www.imdb.com/video/imdb/vi1695007001/imdb/embed</t>
  </si>
  <si>
    <t>A Hollywood fixer in the 1950s works to keep the studio's stars in line.</t>
  </si>
  <si>
    <t>https://m.media-amazon.com/images/M/MV5BYmE1NDE2ODUtZmVmNi00OTM3LWFkOTItZDE2NGUwMTM0YjIyXkEyXkFqcGc@._V1_Ratio0.6762_AL_.jpg</t>
  </si>
  <si>
    <t>https://www.imdb.com/video/imdb/vi3705713945/imdb/embed</t>
  </si>
  <si>
    <t>When a fading actress learns of an immortality treatment, she sees it as a way to outdo her long-time rival.</t>
  </si>
  <si>
    <t>https://m.media-amazon.com/images/M/MV5BNTczYmEyMmEtMmJlYi00YjI2LTg3MzUtMzEyODUwYWYzNjJhXkEyXkFqcGc@._V1_Ratio0.6762_AL_.jpg</t>
  </si>
  <si>
    <t>https://www.imdb.com/video/imdb/https://www.imdb.com/video/vi3075390233//imdb/embed</t>
  </si>
  <si>
    <t>A television network cynically exploits a deranged former anchor's ravings and revelations about mass media for its own profit, but finds that his message may be difficult to control.</t>
  </si>
  <si>
    <t>https://m.media-amazon.com/images/M/MV5BY2E4ZGJiNTMtZTAxZC00MmVlLWI1NjYtMGVhMjhkOGEwZDhjXkEyXkFqcGc@._V1_Ratio0.6762_AL_.jpg</t>
  </si>
  <si>
    <t>https://www.imdb.com/video/imdb/vi2333982233/imdb/embed</t>
  </si>
  <si>
    <t>In 1988, young sisters Katie and Kristi befriend an invisible entity called Toby, who resides in their home.</t>
  </si>
  <si>
    <t>https://m.media-amazon.com/images/M/MV5BMTk0MTQzODQzOV5BMl5BanBnXkFtZTcwMDQ2NzQ3Ng@@._V1_Ratio0.6762_AL_.jpg</t>
  </si>
  <si>
    <t>https://www.imdb.com/video/imdb/vi4238777881/imdb/embed</t>
  </si>
  <si>
    <t>Post-war Japan is at its lowest point when a new crisis emerges in the form of a giant monster, baptized in the horrific power of the atomic bomb.</t>
  </si>
  <si>
    <t>https://m.media-amazon.com/images/M/MV5BMjc5MjllMGUtMDIwMS00ZDVkLWEzODQtM2NlMTMwMTZhNThmXkEyXkFqcGc@._V1_Ratio0.6762_AL_.jpg</t>
  </si>
  <si>
    <t>https://www.imdb.com/video/imdb/https://www.imdb.com/video/vi2969880089//imdb/embed</t>
  </si>
  <si>
    <t>A rogue reporter trailing a runaway heiress for a big story joins her on a bus heading from Florida to New York and they end up stuck with each other when the bus leaves them behind at one of the stops along the way.</t>
  </si>
  <si>
    <t>https://m.media-amazon.com/images/M/MV5BOTYxYWYwNWUtZTZkOS00MDY3LTg0MTktZGZjYjI3NTJiYzZmXkEyXkFqcGc@._V1_Ratio0.6762_AL_.jpg</t>
  </si>
  <si>
    <t>https://www.imdb.com/video/imdb/https://www.imdb.com/video/vi3410886681//imdb/embed</t>
  </si>
  <si>
    <t>When strongman Samson rejects the love of the beautiful Philistine woman Delilah, she seeks vengeance that brings horrible consequences they both regret.</t>
  </si>
  <si>
    <t>https://m.media-amazon.com/images/M/MV5BMDMyYmE4MzgtYWIwOS00NjYzLTllZjAtYmIzZTcyMTUyMjI2XkEyXkFqcGc@._V1_Ratio0.6762_AL_.jpg</t>
  </si>
  <si>
    <t>https://www.imdb.com/video/imdb/vi1468449561/imdb/embed</t>
  </si>
  <si>
    <t>When a young girl living with her secret witch mother learns she too is a witch, she must help her witch grandmother save Halloweentown from evil forces.</t>
  </si>
  <si>
    <t>https://m.media-amazon.com/images/M/MV5BMzkwNDI2NzktZDBmZi00ODhmLTkxYWUtODNjNzY0YjEzZjEyXkEyXkFqcGc@._V1_Ratio0.6762_AL_.jpg</t>
  </si>
  <si>
    <t>https://www.imdb.com/video/imdb/vi772126745/imdb/embed</t>
  </si>
  <si>
    <t>Bruce Banner, a scientist on the run from the U.S. Government, must find a cure for the monster he turns into whenever he loses his temper.</t>
  </si>
  <si>
    <t>https://m.media-amazon.com/images/M/MV5BMTUyNzk3MjA1OF5BMl5BanBnXkFtZTcwMTE1Njg2MQ@@._V1_Ratio0.6762_AL_.jpg</t>
  </si>
  <si>
    <t>https://www.imdb.com/video/imdb/vi1726152985/imdb/embed</t>
  </si>
  <si>
    <t>An ex-husband and wife team star in a musical version of 'The Taming of the Shrew'; off-stage, the production is troublesome with ex-lovers' quarrels and two gangsters looking for some money owed to them.</t>
  </si>
  <si>
    <t>https://m.media-amazon.com/images/M/MV5BOGIzYTYzNzEtMTBlMi00NjY3LWE1ZDAtNDZhZTMyOGMyNDUxXkEyXkFqcGc@._V1_Ratio0.6762_AL_.jpg</t>
  </si>
  <si>
    <t>https://www.imdb.com/video/imdb/vi1314372633/imdb/embed</t>
  </si>
  <si>
    <t>The story of the legendary British outlaw portrayed with the characters as anthropomorphic animals.</t>
  </si>
  <si>
    <t>https://m.media-amazon.com/images/M/MV5BZDk2NTEzNjktZDg0MS00MWEwLTkzMWItNTU4ZjcxODM5ODdhXkEyXkFqcGc@._V1_Ratio0.6762_AL_.jpg</t>
  </si>
  <si>
    <t>https://www.imdb.com/video/imdb/vi4127374873/imdb/embed</t>
  </si>
  <si>
    <t>A year in the life of the White family, well known for Jesco White, the star of the "Dancing Outlaw" documentary.</t>
  </si>
  <si>
    <t>https://m.media-amazon.com/images/M/MV5BMjE3NTU1NjY5M15BMl5BanBnXkFtZTcwOTE2ODg3OA@@._V1_Ratio0.6762_AL_.jpg</t>
  </si>
  <si>
    <t>https://www.imdb.com/video/imdb/vi745801497/imdb/embed</t>
  </si>
  <si>
    <t>A legendary fifteen-foot tall mountain gorilla named Joe is taken to an animal sanctuary in California by zoologist Gregg O'Hara (Bill Paxton) and Jill Young (Charlize Theron), with whom he grew up. Poacher Strasser (Rade Serbedzija) returns from the past to seek vengeance on Joe.</t>
  </si>
  <si>
    <t>https://m.media-amazon.com/images/M/MV5BYjViMWExYzItMjBkNS00YTFkLWFmOWItMGVmNWFjMjg3OGE2XkEyXkFqcGc@._V1_Ratio0.6762_AL_.jpg</t>
  </si>
  <si>
    <t>https://www.imdb.com/video/imdb/vi326351641/imdb/embed</t>
  </si>
  <si>
    <t>Years after a plague kills most of humanity and transforms the rest into monsters, the sole survivor in New York City struggles valiantly to find a cure.</t>
  </si>
  <si>
    <t>https://m.media-amazon.com/images/M/MV5BMGE1OWZkZmItNmVhMC00YzAxLTgxOTctNjg3NWExM2RmOWJkXkEyXkFqcGc@._V1_Ratio0.6762_AL_.jpg</t>
  </si>
  <si>
    <t>https://www.imdb.com/video/imdb/vi3820028185/imdb/embed</t>
  </si>
  <si>
    <t>Recounts the 1985-86 strike against the Hormel Foods Corporation in Minnesota after its employees' wages and benefits were cut.</t>
  </si>
  <si>
    <t>https://m.media-amazon.com/images/M/MV5BMDA0OTliZGEtZGUxMy00ZWVhLWJmZDYtOTg0OTRlYTNlMjVhXkEyXkFqcGc@._V1_Ratio0.6762_AL_.jpg</t>
  </si>
  <si>
    <t>https://www.imdb.com/video/imdb/vi1720368921/imdb/embed</t>
  </si>
  <si>
    <t>In the 1970s, an anchorman's stint as San Diego's top-rated newsreader is challenged when an ambitious newswoman becomes his co-anchor.</t>
  </si>
  <si>
    <t>https://m.media-amazon.com/images/M/MV5BMTQ2MzYwMzk5Ml5BMl5BanBnXkFtZTcwOTI4NzUyMw@@._V1_Ratio0.6762_AL_.jpg</t>
  </si>
  <si>
    <t>https://www.imdb.com/video/imdb/https://www.imdb.com/video/vi1149285913//imdb/embed</t>
  </si>
  <si>
    <t>A young Mississippi lawyer defends a black man who killed the two white men that raped his preteen daughter.</t>
  </si>
  <si>
    <t>https://m.media-amazon.com/images/M/MV5BYmNiYzY1N2ItZDZiNC00ZGMyLWJlZjktZDE1MDI3NDBlYjE5XkEyXkFqcGc@._V1_Ratio0.6762_AL_.jpg</t>
  </si>
  <si>
    <t>https://www.imdb.com/video/imdb/vi4038328601/imdb/embed</t>
  </si>
  <si>
    <t>A confined but troubled rock star descends into madness in the midst of his physical and social isolation from everyone.</t>
  </si>
  <si>
    <t>https://m.media-amazon.com/images/M/MV5BNzMxZGFhMTUtZGJjYS00Njc4LTk1NTktZmYzNjI0MzQxZDU3XkEyXkFqcGc@._V1_Ratio0.6762_AL_.jpg</t>
  </si>
  <si>
    <t>https://www.imdb.com/video/imdb/vi2510554393/imdb/embed</t>
  </si>
  <si>
    <t>While on dispatch in Australia to extradite a drug courier, a tough Hong Kong cop wages a one-man war against Sydney's most powerful kingpin.</t>
  </si>
  <si>
    <t>https://m.media-amazon.com/images/M/MV5BYjIwYzYzNDgtNWM5MC00ZGUxLWFlNjEtODk3MWVkOTJhOTFlXkEyXkFqcGc@._V1_Ratio0.6762_AL_.jpg</t>
  </si>
  <si>
    <t>https://www.imdb.com/video/imdb/vi956154393/imdb/embed</t>
  </si>
  <si>
    <t>A renowned New York playwright is enticed to California to write for the movies and discovers the hellish truth of Hollywood.</t>
  </si>
  <si>
    <t>https://m.media-amazon.com/images/M/MV5BNDc1YWRjODItNGZjNS00MDI4LTliYWYtNDdjZjI3ZWYzNzM4XkEyXkFqcGc@._V1_Ratio0.6762_AL_.jpg</t>
  </si>
  <si>
    <t>https://www.imdb.com/video/imdb/vi12124441/imdb/embed</t>
  </si>
  <si>
    <t>A young pilot stumbles onto a prototype jetpack that allows him to become a high-flying masked hero.</t>
  </si>
  <si>
    <t>https://m.media-amazon.com/images/M/MV5BMmQyMzk5NTAtMmIzNy00MDVjLWExNWQtOWFmZmU0NGVmODEyXkEyXkFqcGc@._V1_Ratio0.6762_AL_.jpg</t>
  </si>
  <si>
    <t>https://www.imdb.com/video/imdb/vi1794703641/imdb/embed</t>
  </si>
  <si>
    <t>The comedy team takes a look at life in all of its stages in their own uniquely silly way.</t>
  </si>
  <si>
    <t>https://m.media-amazon.com/images/M/MV5BMmZjYzM5OGMtYmY2OS00YzQ3LWEzZjgtY2Q1Yjc1NTNkYTZiXkEyXkFqcGc@._V1_Ratio0.6762_AL_.jpg</t>
  </si>
  <si>
    <t>https://www.imdb.com/video/imdb/vi3625101593/imdb/embed</t>
  </si>
  <si>
    <t>The magically long-haired Rapunzel has spent her entire life in a tower, but now that a runaway thief has stumbled upon her, she is about to discover the world for the first time, and who she really is.</t>
  </si>
  <si>
    <t>https://m.media-amazon.com/images/M/MV5BMTAxNDYxMjg0MjNeQTJeQWpwZ15BbWU3MDcyNTk2OTM@._V1_Ratio0.6762_AL_.jpg</t>
  </si>
  <si>
    <t>https://www.imdb.com/video/imdb/vi385091865/imdb/embed</t>
  </si>
  <si>
    <t>Following the Normandy Landings, a group of U.S. soldiers go behind enemy lines to retrieve a paratrooper whose brothers have been killed in action.</t>
  </si>
  <si>
    <t>https://m.media-amazon.com/images/M/MV5BZGZhZGQ1ZWUtZTZjYS00MDJhLWFkYjctN2ZlYjE5NWYwZDM2XkEyXkFqcGc@._V1_Ratio0.6833_AL_.jpg</t>
  </si>
  <si>
    <t>https://www.imdb.com/video/imdb/vi1908983577/imdb/embed</t>
  </si>
  <si>
    <t>An alien invasion threatens the future of humanity. The catastrophic nightmare is depicted through the eyes of one American family fighting for survival.</t>
  </si>
  <si>
    <t>https://m.media-amazon.com/images/M/MV5BNDUyODAzNDI1Nl5BMl5BanBnXkFtZTcwMDA2NDAzMw@@._V1_Ratio0.6762_AL_.jpg</t>
  </si>
  <si>
    <t>https://www.imdb.com/video/imdb/vi3487629593/imdb/embed</t>
  </si>
  <si>
    <t>After he's implicated in several murders, a real estate agent hides out from the cops while his intrepid secretary does some private investigating of her own to locate the killer.</t>
  </si>
  <si>
    <t>https://m.media-amazon.com/images/M/MV5BMzM1NThiMWUtZWRiZS00MjFiLWE3Y2QtNDllOTFkMzkwN2Y0XkEyXkFqcGc@._V1_Ratio0.6762_AL_.jpg</t>
  </si>
  <si>
    <t>https://www.imdb.com/video/imdb/vi2266939161/imdb/embed</t>
  </si>
  <si>
    <t>A tale of the wicked deformed King and his conquests, both on the battlefield and in the boudoir.</t>
  </si>
  <si>
    <t>https://m.media-amazon.com/images/M/MV5BYWQ0MjE2Y2QtZjcwOS00MDBlLThhZDktNTYwMWEwYmUyNmY0XkEyXkFqcGc@._V1_Ratio0.6833_AL_.jpg</t>
  </si>
  <si>
    <t>https://www.imdb.com/video/imdb/vi2804925209/imdb/embed</t>
  </si>
  <si>
    <t>Pat Garrett is hired as a lawman on behalf of a group of wealthy New Mexico cattle barons to bring down his old friend Billy the Kid.</t>
  </si>
  <si>
    <t>https://m.media-amazon.com/images/M/MV5BYTRkZWQyMGEtOGMzZi00MWE0LTgyNGEtM2IyYzMxYzY0MzVjXkEyXkFqcGc@._V1_Ratio0.6762_AL_.jpg</t>
  </si>
  <si>
    <t>https://www.imdb.com/video/imdb/vi879689753/imdb/embed</t>
  </si>
  <si>
    <t>The new sequel finds Burt Gummer, who's dying from Graboid poison, and his son Travis at a remote research station in Canada's Nunavut Territory, where they must go up against a new batch of Graboids to save Burt's life.</t>
  </si>
  <si>
    <t>https://m.media-amazon.com/images/M/MV5BYjczN2IxNmMtYzc3ZC00Y2EzLWIzYjYtM2RiZDVhY2YyNjg3XkEyXkFqcGc@._V1_Ratio0.7117_AL_.jpg</t>
  </si>
  <si>
    <t>https://www.imdb.com/video/imdb/https://www.imdb.com/video/vi1467856921//imdb/embed</t>
  </si>
  <si>
    <t>A remake of the 1951 classic science fiction film about an alien visitor and his giant robot counterpart who visit Earth.</t>
  </si>
  <si>
    <t>https://m.media-amazon.com/images/M/MV5BMTI5NTg1MzU5Nl5BMl5BanBnXkFtZTcwMDU1ODMwMg@@._V1_Ratio0.6762_AL_.jpg</t>
  </si>
  <si>
    <t>https://www.imdb.com/video/imdb/https://www.imdb.com/video/vi1665335321//imdb/embed</t>
  </si>
  <si>
    <t>The story of Eugenie, an esteemed cook, and Dodin - the fine gourmet chef she has been working for over the last 20 years.</t>
  </si>
  <si>
    <t>https://m.media-amazon.com/images/M/MV5BMTBkZTk1NzMtMTNlMC00ZjFmLWE5ZWYtYzg0NmVlNzllNTRlXkEyXkFqcGc@._V1_Ratio0.6762_AL_.jpg</t>
  </si>
  <si>
    <t>https://www.imdb.com/video/imdb/https://www.imdb.com/video/vi886097689//imdb/embed</t>
  </si>
  <si>
    <t>A salesgirl pursues a handsome playboy.</t>
  </si>
  <si>
    <t>https://m.media-amazon.com/images/M/MV5BZWUzNzVjNzctNzJiNy00NTgzLTk5NjktYTc5NDJjYmI3MGI4XkEyXkFqcGc@._V1_Ratio0.6762_AL_.jpg</t>
  </si>
  <si>
    <t>Full of misgivings, a young woman travels with her new boyfriend to his parents' secluded farm. Upon arriving, she comes to question everything she thought she knew about him, and herself.</t>
  </si>
  <si>
    <t>https://m.media-amazon.com/images/M/MV5BYTgxNWU0MGMtMDI1Ny00NDIwLTllYzYtZDkyOTVmYmFhZGM0XkEyXkFqcGc@._V1_Ratio0.6762_AL_.jpg</t>
  </si>
  <si>
    <t>https://www.imdb.com/video/imdb/vi4234919449/imdb/embed</t>
  </si>
  <si>
    <t>A special bond develops between plus-sized inflatable robot Baymax and prodigy Hiro Hamada, who together team up with a group of friends to form a band of high-tech heroes.</t>
  </si>
  <si>
    <t>https://m.media-amazon.com/images/M/MV5BYjQ3YzUyOGQtNjdlYS00YmRhLWIyOWYtMGQ3YjkwMjJiYzRjXkEyXkFqcGc@._V1_Ratio0.7046_AL_.jpg</t>
  </si>
  <si>
    <t>https://www.imdb.com/video/imdb/vi513650457/imdb/embed</t>
  </si>
  <si>
    <t>While awaiting execution for murder, Baron Victor Frankenstein tells the story of a creature he built and brought to life - only for it to behave not as he intended.</t>
  </si>
  <si>
    <t>https://m.media-amazon.com/images/M/MV5BYWU4ODc3ZmYtMDgxYi00NzQ5LWE4MzAtZTZkZjkyZThkNjljXkEyXkFqcGc@._V1_Ratio0.6762_AL_.jpg</t>
  </si>
  <si>
    <t>https://www.imdb.com/video/imdb/vi2202517017/imdb/embed</t>
  </si>
  <si>
    <t>When teenage Priscilla Beaulieu meets Elvis Presley, the man who is already a meteoric rock-and-roll superstar becomes someone entirely unexpected in private moments: a thrilling crush, an ally in loneliness, a vulnerable best friend.</t>
  </si>
  <si>
    <t>https://m.media-amazon.com/images/M/MV5BOWRjYjVhYWUtNjM2OS00OWE1LTk5ZmYtZDM3MjllNzI1ZmQ4XkEyXkFqcGc@._V1_Ratio0.6762_AL_.jpg</t>
  </si>
  <si>
    <t>https://www.imdb.com/video/imdb/https://www.imdb.com/video/vi3284387609//imdb/embed</t>
  </si>
  <si>
    <t>In a post-apocalyptic wasteland, a boy who can communicate with his dog telepathically is targeted by a mysterious committee.</t>
  </si>
  <si>
    <t>https://m.media-amazon.com/images/M/MV5BN2U4YTE4MDItMDc0My00ZTc5LWI0MzktM2NjMDExNjNhMDI3XkEyXkFqcGc@._V1_Ratio0.6762_AL_.jpg</t>
  </si>
  <si>
    <t>https://www.imdb.com/video/imdb/vi1437860121/imdb/embed</t>
  </si>
  <si>
    <t>Two co-dependent high school seniors are forced to deal with separation anxiety after their plan to stage a booze-soaked party goes awry.</t>
  </si>
  <si>
    <t>https://m.media-amazon.com/images/M/MV5BNjk0MzdlZGEtNTRkOC00ZDRiLWJkYjAtMzUzYTRiNzk1YTViXkEyXkFqcGc@._V1_Ratio0.6762_AL_.jpg</t>
  </si>
  <si>
    <t>https://www.imdb.com/video/imdb/https://www.imdb.com/video/vi1602730521//imdb/embed</t>
  </si>
  <si>
    <t>Desperate to repay his debt to his ex-wife, an ex-con plots a heist at his new employer's country home, unaware that a second criminal has also targeted the property, and rigged it with a series of deadly traps.</t>
  </si>
  <si>
    <t>https://m.media-amazon.com/images/M/MV5BMTQ4NTU3OTE3OF5BMl5BanBnXkFtZTcwNTkxMjA3Mg@@._V1_Ratio0.6762_AL_.jpg</t>
  </si>
  <si>
    <t>https://www.imdb.com/video/imdb/vi4192076313/imdb/embed</t>
  </si>
  <si>
    <t>James Bond is sent to investigate a KGB policy to kill all enemy spies, and uncovers an arms deal that potentially has major global ramifications.</t>
  </si>
  <si>
    <t>https://m.media-amazon.com/images/M/MV5BNzU3NjJlZDItY2EzOC00NWU2LThiZjUtMTUzNjdiYmZlYWE0XkEyXkFqcGc@._V1_Ratio0.6762_AL_.jpg</t>
  </si>
  <si>
    <t>https://www.imdb.com/video/imdb/https://www.imdb.com/video/vi4162371097//imdb/embed</t>
  </si>
  <si>
    <t>During a pro basketball lockout, a sports agent pitches a rookie basketball client on an intriguing and controversial business proposition.</t>
  </si>
  <si>
    <t>https://m.media-amazon.com/images/M/MV5BMTk1NDI2MzEyNF5BMl5BanBnXkFtZTgwODk3ODQyNzM@._V1_Ratio0.6762_AL_.jpg</t>
  </si>
  <si>
    <t>https://www.imdb.com/video/imdb/https://www.imdb.com/video/vi3944462873//imdb/embed</t>
  </si>
  <si>
    <t>Two rock-'n-rolling teens, on the verge of failing their class, set out on a quest to make the ultimate school history report after being presented with a time machine.</t>
  </si>
  <si>
    <t>https://m.media-amazon.com/images/M/MV5BMTk3Mjk5MzI3OF5BMl5BanBnXkFtZTcwMTY4MzcyNA@@._V1_Ratio0.6762_AL_.jpg</t>
  </si>
  <si>
    <t>https://www.imdb.com/video/imdb/vi1152893465/imdb/embed</t>
  </si>
  <si>
    <t>A comedic look at some of our favorite characters' more mundane moments during the rise of the Empire.</t>
  </si>
  <si>
    <t>https://m.media-amazon.com/images/M/MV5BMDY3YTM4ODItZGE1Ni00N2ZlLWI5MzQtNDcwNjE3OGU3Y2E1XkEyXkFqcGc@._V1_Ratio0.7297_AL_.jpg</t>
  </si>
  <si>
    <t>Five grisly tales from a kid's comic book about a murdered father rising from his grave, a bizarre meteor, a vengeful husband, a mysterious crate's occupant, and a plague of cockroaches.</t>
  </si>
  <si>
    <t>https://m.media-amazon.com/images/M/MV5BMTA3YTM5M2EtZWU2OC00ZDI1LTkxYTQtZjY3OTNmZDQ2MGNlXkEyXkFqcGc@._V1_Ratio0.6762_AL_.jpg</t>
  </si>
  <si>
    <t>https://www.imdb.com/video/imdb/vi1937948953/imdb/embed</t>
  </si>
  <si>
    <t>A coming-of-age story about the lives of a teenage boy and his friend as they traverse the highs and lows of boyhood in the run-up to Halloween.</t>
  </si>
  <si>
    <t>https://m.media-amazon.com/images/M/MV5BMThkNmIyY2EtMTkyYi00NTkwLTgzYzItMzZjMTg0ZjlmMzZjXkEyXkFqcGc@._V1_Ratio0.7046_AL_.jpg</t>
  </si>
  <si>
    <t>https://www.imdb.com/video/imdb/vi2846425369/imdb/embed</t>
  </si>
  <si>
    <t>An Interpol investigation uncovers a shunned biologist, his cyborg daughter, and their monstrous dinosaur, entwined in a alien plot to resurrect Mechagodzilla and construct a new utopia from the ashes of humanity.</t>
  </si>
  <si>
    <t>https://m.media-amazon.com/images/M/MV5BZjkzMDU1YTYtNWQ0Ny00ZjAxLTkwNWEtMzZjNDFkNDg2NTZlXkEyXkFqcGc@._V1_Ratio0.7046_AL_.jpg</t>
  </si>
  <si>
    <t>https://www.imdb.com/video/imdb/https://www.imdb.com/video/vi2810708249//imdb/embed</t>
  </si>
  <si>
    <t>Strangers searching for a young woman's missing father arrive at a tropical island where a doctor desperately seeks the cause and cure of a recent epidemic of the undead.</t>
  </si>
  <si>
    <t>https://m.media-amazon.com/images/M/MV5BZmVhZWIxNTMtZTk1Ni00YmViLTlhZDgtNjJjMmZjYjNjNWM4XkEyXkFqcGc@._V1_Ratio0.6762_AL_.jpg</t>
  </si>
  <si>
    <t>https://www.imdb.com/video/imdb/https://www.imdb.com/video/vi1256194329//imdb/embed</t>
  </si>
  <si>
    <t>Exploring pivotal moments from the Marvel Cinematic Universe and turning them on their head, leading the audience into uncharted territory.</t>
  </si>
  <si>
    <t>https://m.media-amazon.com/images/M/MV5BYWFiOTcwNzItMTg5Mi00ZTU4LThkZWYtYWNmZWQ1ODE5ZTVmXkEyXkFqcGc@._V1_Ratio0.6762_AL_.jpg</t>
  </si>
  <si>
    <t>https://www.imdb.com/video/imdb/vi3501115673/imdb/embed</t>
  </si>
  <si>
    <t>Armed with the titular manual, an ambitious window washer seeks to climb the corporate ladder.</t>
  </si>
  <si>
    <t>https://m.media-amazon.com/images/M/MV5BMTc3MDI1ODIwNV5BMl5BanBnXkFtZTcwNjk0ODE0NA@@._V1_Ratio0.6762_AL_.jpg</t>
  </si>
  <si>
    <t>https://www.imdb.com/video/imdb/vi1590345753/imdb/embed</t>
  </si>
  <si>
    <t>Japan is plunged into chaos upon the appearance of a giant monster.</t>
  </si>
  <si>
    <t>https://m.media-amazon.com/images/M/MV5BNjg5ODA1NzQtZmNmNy00MmFhLTk1YjUtYTM2NDNmNjY4ODA1XkEyXkFqcGc@._V1_Ratio0.7117_AL_.jpg</t>
  </si>
  <si>
    <t>https://www.imdb.com/video/imdb/https://www.imdb.com/video/vi3987191321//imdb/embed</t>
  </si>
  <si>
    <t>CIA Analyst Jack Ryan is drawn into an illegal war fought by the US government against a Colombian drug cartel.</t>
  </si>
  <si>
    <t>https://m.media-amazon.com/images/M/MV5BZmRhZWJhZTctZjE4OS00NzM0LWIyYzEtNTM2MDgyY2MwNTQzXkEyXkFqcGc@._V1_Ratio0.6762_AL_.jpg</t>
  </si>
  <si>
    <t>https://www.imdb.com/video/imdb/vi2668606489/imdb/embed</t>
  </si>
  <si>
    <t>Popular Broadway actor Gary Johnston is recruited by the elite counter-terrorism organization Team America: World Police. As the world begins to crumble around him, he must battle with terrorists, celebrities and falling in love.</t>
  </si>
  <si>
    <t>https://m.media-amazon.com/images/M/MV5BMTM2Nzc4NjYxMV5BMl5BanBnXkFtZTcwNTM1MTcyMQ@@._V1_Ratio0.7189_AL_.jpg</t>
  </si>
  <si>
    <t>https://www.imdb.com/video/imdb/vi1166541081/imdb/embed</t>
  </si>
  <si>
    <t>In 1820, a cook travels to Oregon, where he meets a Chinese immigrant who is also looking to make his fortune. Soon, they team up in a dangerous scheme to steal milk from a prized local cow, the first and only in the territory.</t>
  </si>
  <si>
    <t>https://m.media-amazon.com/images/M/MV5BMjNiZTA3MDYtYzRiZi00OTdiLWI5NjItMTllZDQxMWM5NTQyXkEyXkFqcGc@._V1_Ratio0.6762_AL_.jpg</t>
  </si>
  <si>
    <t>https://www.imdb.com/video/imdb/vi158580505/imdb/embed</t>
  </si>
  <si>
    <t>After the Black September capture and massacre of Israeli athletes at the 1972 Olympics, five men are chosen to eliminate the people responsible for that fateful day.</t>
  </si>
  <si>
    <t>https://m.media-amazon.com/images/M/MV5BMTcwNzYzMzMwMF5BMl5BanBnXkFtZTcwMzMzODczMQ@@._V1_Ratio0.6762_AL_.jpg</t>
  </si>
  <si>
    <t>https://www.imdb.com/video/imdb/vi1109444377/imdb/embed</t>
  </si>
  <si>
    <t>A blind lawyer by day, vigilante by night. Matt Murdock fights the crime of New York as Daredevil.</t>
  </si>
  <si>
    <t>https://m.media-amazon.com/images/M/MV5BODcwOTg2MDE3NF5BMl5BanBnXkFtZTgwNTUyNTY1NjM@._V1_Ratio0.6762_AL_.jpg</t>
  </si>
  <si>
    <t>https://www.imdb.com/video/imdb/vi3349527065/imdb/embed</t>
  </si>
  <si>
    <t>Johnny Knoxville and his band of maniacs perform a variety of stunts and gross-out gags on the big screen for the first time.</t>
  </si>
  <si>
    <t>https://m.media-amazon.com/images/M/MV5BZDkzNmZmZDUtNjA5Mi00OTM4LTk2MDAtNmRhYTkzM2Y4MWNiXkEyXkFqcGc@._V1_Ratio0.6762_AL_.jpg</t>
  </si>
  <si>
    <t>https://www.imdb.com/video/imdb/vi186162201/imdb/embed</t>
  </si>
  <si>
    <t>Ben Sanderson, a Hollywood screenwriter who lost everything because of his alcoholism, arrives in Las Vegas to drink himself to death. There, he meets and forms an uneasy friendship and non-interference pact with prostitute Sera.</t>
  </si>
  <si>
    <t>https://m.media-amazon.com/images/M/MV5BNDg3MDM5NTI0MF5BMl5BanBnXkFtZTcwNDY0NDk0NA@@._V1_Ratio0.6762_AL_.jpg</t>
  </si>
  <si>
    <t>https://www.imdb.com/video/imdb/vi3960192537/imdb/embed</t>
  </si>
  <si>
    <t>A woman's life is turned upside down when her criminal parents invite an outsider to join them on a major heist they're planning.</t>
  </si>
  <si>
    <t>https://m.media-amazon.com/images/M/MV5BNjliN2U3NTMtZDNmNy00MWJmLWFlMzgtOTFjNDBlOWZiYTQ4XkEyXkFqcGc@._V1_Ratio0.6762_AL_.jpg</t>
  </si>
  <si>
    <t>https://www.imdb.com/video/imdb/vi3764567577/imdb/embed</t>
  </si>
  <si>
    <t>While at a Jewish funeral service with her parents, a college student has an awkward encounter with her sugar daddy and ex-girlfriend.</t>
  </si>
  <si>
    <t>https://m.media-amazon.com/images/M/MV5BZTU5ZjRiNDctZWJkMy00NWIxLTgzMTAtZGYzODU5NTIyMzlmXkEyXkFqcGc@._V1_Ratio0.6762_AL_.jpg</t>
  </si>
  <si>
    <t>https://www.imdb.com/video/imdb/vi3846750489/imdb/embed</t>
  </si>
  <si>
    <t>The exploits of Sir Perceval, a legendary exemplar of knightly chivalry and one of the champions of King Arthur's Round Table.</t>
  </si>
  <si>
    <t>https://m.media-amazon.com/images/M/MV5BMmMzMTk2OGYtMDBkYy00MTM1LWIwMmMtMjRkZTJhNjEzZDczXkEyXkFqcGc@._V1_Ratio0.7402_AL_.jpg</t>
  </si>
  <si>
    <t>A look at the Apollo 11 mission to land on the moon led by commander Neil Armstrong and pilots Buzz Aldrin and Mike Collins.</t>
  </si>
  <si>
    <t>https://m.media-amazon.com/images/M/MV5BMTYyMzEzNjI4M15BMl5BanBnXkFtZTgwODgxOTgyNzM@._V1_Ratio0.6762_AL_.jpg</t>
  </si>
  <si>
    <t>https://www.imdb.com/video/imdb/vi4178360857/imdb/embed</t>
  </si>
  <si>
    <t>The story of a TV pilot as it goes through the network TV process of casting, production and finally airing.</t>
  </si>
  <si>
    <t>https://m.media-amazon.com/images/M/MV5BODAyMjEzOTE0NF5BMl5BanBnXkFtZTcwMTc1NjU0MQ@@._V1_Ratio0.6762_AL_.jpg</t>
  </si>
  <si>
    <t>https://www.imdb.com/video/imdb/vi2616525081/imdb/embed</t>
  </si>
  <si>
    <t>A nurse is hired to care for the wife of a sugar plantation owner, who has been acting strangely, on a Caribbean island.</t>
  </si>
  <si>
    <t>https://m.media-amazon.com/images/M/MV5BMmU3Mjg1ZTMtOTMwMi00ZGQzLTk4ZGItYzMxMTI4MGU2NDNjXkEyXkFqcGc@._V1_Ratio0.6762_AL_.jpg</t>
  </si>
  <si>
    <t>https://www.imdb.com/video/imdb/vi509018137/imdb/embed</t>
  </si>
  <si>
    <t>A young lad notices a beautiful girl who begins to occupy his thoughts. While struggling with poverty, personal relationships and life's woes, he starts a band, hoping to catch her attention.</t>
  </si>
  <si>
    <t>https://m.media-amazon.com/images/M/MV5BMjEzODA3MDcxMl5BMl5BanBnXkFtZTgwODgxNDk3NzE@._V1_Ratio0.6762_AL_.jpg</t>
  </si>
  <si>
    <t>https://www.imdb.com/video/imdb/https://www.imdb.com/video/vi3855792153//imdb/embed</t>
  </si>
  <si>
    <t>A retired jewel thief sets out to prove his innocence after being suspected of returning to his former occupation.</t>
  </si>
  <si>
    <t>https://m.media-amazon.com/images/M/MV5BOWVjMjA1YzQtMjY4Yy00NDg1LTkwYmUtNDVlZGZiNmRhMGQ0XkEyXkFqcGc@._V1_Ratio0.6762_AL_.jpg</t>
  </si>
  <si>
    <t>https://www.imdb.com/video/imdb/vi536329753/imdb/embed</t>
  </si>
  <si>
    <t>A collection of expertly photographed phenomena with no conventional plot. The footage focuses on the relationship between nature, humanity, and technology.</t>
  </si>
  <si>
    <t>https://m.media-amazon.com/images/M/MV5BZWI2OWRmMGQtYmIxNS00MjgxLWIyMjUtMGY4NmQ2OWQyMmMwXkEyXkFqcGc@._V1_Ratio0.6762_AL_.jpg</t>
  </si>
  <si>
    <t>https://www.imdb.com/video/imdb/vi2735391513/imdb/embed</t>
  </si>
  <si>
    <t>A college dropout, attempting to live up to his father's high standards, gets a job as a broker for a suburban investment firm which puts him on the fast track to success. But the job might not be as legitimate as it first appeared to be.</t>
  </si>
  <si>
    <t>https://m.media-amazon.com/images/M/MV5BZGU2NmQwNTQtNzVkYi00MDg4LTk5NWUtZDE5ZWM2NDA1N2JlXkEyXkFqcGc@._V1_Ratio0.6762_AL_.jpg</t>
  </si>
  <si>
    <t>https://www.imdb.com/video/imdb/vi1622868249/imdb/embed</t>
  </si>
  <si>
    <t>A pack of naÃ¯ve teenagers conspire to murder a mutual friend, whose aggressive demeanour has proven too much.</t>
  </si>
  <si>
    <t>https://m.media-amazon.com/images/M/MV5BOTZhYjYyZWYtMTZlZS00MTY1LWI3ZDEtYTI2Yjk1ZDIyNTM5XkEyXkFqcGc@._V1_Ratio0.6975_AL_.jpg</t>
  </si>
  <si>
    <t>https://www.imdb.com/video/imdb/vi1639711001/imdb/embed</t>
  </si>
  <si>
    <t>In 1947, having abandoned his faith, Father Merrin joins an archaeological excavation in Kenya, where an ancient church has been unearthed and something much older waits to be awoken.</t>
  </si>
  <si>
    <t>https://m.media-amazon.com/images/M/MV5BMjI0NzY1MzQ0MV5BMl5BanBnXkFtZTcwOTM1MTEzMw@@._V1_Ratio0.6762_AL_.jpg</t>
  </si>
  <si>
    <t>https://www.imdb.com/video/imdb/https://www.imdb.com/video/vi3262429721//imdb/embed</t>
  </si>
  <si>
    <t>In 1930s New York City, The Shadow (Alec Baldwin) battles his nemesis, Shiwan Khan (John Lone), who is building an atomic bomb.</t>
  </si>
  <si>
    <t>https://m.media-amazon.com/images/M/MV5BNTZkZWE2MzAtYjU3OS00MWUwLWExYzMtNzdmZTA2MmI0ODU5XkEyXkFqcGc@._V1_Ratio0.6762_AL_.jpg</t>
  </si>
  <si>
    <t>https://www.imdb.com/video/imdb/https://www.imdb.com/video/vi3628379673//imdb/embed</t>
  </si>
  <si>
    <t>Two college professors team up with a fire-fighting cadet and a government scientist to combat an alien organism that has been rapidly evolving since its arrival on Earth inside a meteor.</t>
  </si>
  <si>
    <t>https://m.media-amazon.com/images/M/MV5BZjMwZjJjYzItZjUwZS00MTU5LTlmOTItMmE5MGFhZTg2MWM2XkEyXkFqcGc@._V1_Ratio0.6762_AL_.jpg</t>
  </si>
  <si>
    <t>https://www.imdb.com/video/imdb/vi2997027097/imdb/embed</t>
  </si>
  <si>
    <t>After fierce war chief Ulzana and a small war party jump the reservation bent on murder and terror, an inexperienced young lieutenant is assigned to track him down.</t>
  </si>
  <si>
    <t>https://m.media-amazon.com/images/M/MV5BMmZiNDM0OTYtODU1OS00MjRmLWI3NWYtOGRiMTc4YWEyZmY0XkEyXkFqcGc@._V1_Ratio0.6762_AL_.jpg</t>
  </si>
  <si>
    <t>https://www.imdb.com/video/imdb/vi1358414617/imdb/embed</t>
  </si>
  <si>
    <t>Corporal Joe Bauers, a decidedly average American, is selected for a top-secret hibernation program but is forgotten and left to awaken to a future so incredibly moronic that he's easily the most intelligent person alive.</t>
  </si>
  <si>
    <t>https://m.media-amazon.com/images/M/MV5BNmNhN2NiOGUtOGM0Yy00ZjA3LTljNjAtNGZjZDZlNzdlZDcxXkEyXkFqcGc@._V1_Ratio0.6762_AL_.jpg</t>
  </si>
  <si>
    <t>https://www.imdb.com/video/imdb/https://www.imdb.com/video/vi1622016281//imdb/embed</t>
  </si>
  <si>
    <t>A research chemist comes under personal and professional attack when he decides to appear in a 60 Minutes exposÃ© on Big Tobacco.</t>
  </si>
  <si>
    <t>https://m.media-amazon.com/images/M/MV5BZGY3ZjEyODAtNjAwMC00ZTEwLTg3NDctYzMzYTZkMjBmZDQwXkEyXkFqcGc@._V1_Ratio0.6975_AL_.jpg</t>
  </si>
  <si>
    <t>https://www.imdb.com/video/imdb/vi1173618969/imdb/embed</t>
  </si>
  <si>
    <t>A self-centered Minnesota lawyer is sentenced to community service coaching a rag tag youth hockey team.</t>
  </si>
  <si>
    <t>https://m.media-amazon.com/images/M/MV5BYjBhOTYzMTUtZTUyNy00NzU1LWFhZjktMWE4ZTMzYjc1ZmJhXkEyXkFqcGc@._V1_Ratio0.6762_AL_.jpg</t>
  </si>
  <si>
    <t>https://www.imdb.com/video/imdb/vi536985113/imdb/embed</t>
  </si>
  <si>
    <t>A tough-as-nails cop teams up with an undercover agent to shut down a sinister mobster and his crew.</t>
  </si>
  <si>
    <t>https://m.media-amazon.com/images/M/MV5BOTZkYjBlMTktOGNmMC00ZWMzLTlkYmYtNDAxYjNjNWRkNjE0XkEyXkFqcGc@._V1_Ratio0.6833_AL_.jpg</t>
  </si>
  <si>
    <t>https://www.imdb.com/video/imdb/https://www.imdb.com/video/vi715915545//imdb/embed</t>
  </si>
  <si>
    <t>It's the summer of 1983, and 17-year-old Elio is spending the days with his family at their villa in Lombardy, Italy. He soon meets Oliver, who's working as an intern for Elio's father. They discover the heady beauty of awakening desire.</t>
  </si>
  <si>
    <t>https://m.media-amazon.com/images/M/MV5BNDk3NTEwNjc0MV5BMl5BanBnXkFtZTgwNzYxNTMwMzI@._V1_Ratio0.6762_AL_.jpg</t>
  </si>
  <si>
    <t>https://www.imdb.com/video/imdb/vi1152171801/imdb/embed</t>
  </si>
  <si>
    <t>A quirky, dysfunctional family's road trip is upended when they find themselves in the middle of the robot apocalypse and suddenly become humanity's unlikeliest last hope.</t>
  </si>
  <si>
    <t>https://m.media-amazon.com/images/M/MV5BNzAyOWNiMjAtNWUzMi00ZDk1LWE5NzYtNDUzMWE1Y2M0NDM2XkEyXkFqcGc@._V1_Ratio0.6762_AL_.jpg</t>
  </si>
  <si>
    <t>https://www.imdb.com/video/imdb/https://www.imdb.com/video/vi4035100697//imdb/embed</t>
  </si>
  <si>
    <t>Tommy Jarvis exhumes Jason Voorhees to cremate his corpse, but inadvertently brings him back to life instead. The newly revived killer seeks revenge, and Tommy may be the only one who can stop him.</t>
  </si>
  <si>
    <t>https://m.media-amazon.com/images/M/MV5BMjhmNDkwZTItNDFhZi00YWMyLWJjNTctNGE3M2MxNGRmMDMyXkEyXkFqcGc@._V1_Ratio0.6762_AL_.jpg</t>
  </si>
  <si>
    <t>https://www.imdb.com/video/imdb/vi2794962713/imdb/embed</t>
  </si>
  <si>
    <t>French dancers gather in a remote, empty school building to rehearse on a wintry night. The all-night celebration morphs into a hallucinatory nightmare when they learn their sangria is laced with LSD.</t>
  </si>
  <si>
    <t>https://m.media-amazon.com/images/M/MV5BYWQwOTVmNGQtNGU1Ny00ODNkLTkzMmMtYzY1ZWQyMzk0Y2ZiXkEyXkFqcGc@._V1_Ratio0.7331_AL_.jpg</t>
  </si>
  <si>
    <t>https://www.imdb.com/video/imdb/https://www.imdb.com/video/vi1604434457//imdb/embed</t>
  </si>
  <si>
    <t>An outcast New York City cop is charged with bringing down Harlem drug lord Frank Lucas, whose real life inspired this partly biographical film.</t>
  </si>
  <si>
    <t>https://m.media-amazon.com/images/M/MV5BZGExM2MwNjUtNThkNi00ZjBmLWJhZDgtN2ZmOWJiZWEwNGMxXkEyXkFqcGc@._V1_Ratio0.6762_AL_.jpg</t>
  </si>
  <si>
    <t>https://www.imdb.com/video/imdb/vi3216048409/imdb/embed</t>
  </si>
  <si>
    <t>A simple man is turned into a genius through the application of computer science.</t>
  </si>
  <si>
    <t>https://m.media-amazon.com/images/M/MV5BM2JlNzVmN2QtM2IwYS00ZjVmLWI4NDMtYTU4MmEzMzRmYzNkXkEyXkFqcGc@._V1_Ratio0.6762_AL_.jpg</t>
  </si>
  <si>
    <t>https://www.imdb.com/video/imdb/https://www.imdb.com/video/vi2360607257//imdb/embed</t>
  </si>
  <si>
    <t>When three close friends escape from Hong Kong to war-time Saigon to start a criminal's life, they all go through a harrowing experience which totally shatters their lives and their friendship forever.</t>
  </si>
  <si>
    <t>https://m.media-amazon.com/images/M/MV5BZGZkNWE0MjYtZjBiNy00MDI1LTg3ZDItNDI1NDgyZTQ2OTJjXkEyXkFqcGc@._V1_Ratio0.7260_AL_.jpg</t>
  </si>
  <si>
    <t>https://www.imdb.com/video/imdb/https://www.imdb.com/video/vi3604136729//imdb/embed</t>
  </si>
  <si>
    <t>As a new threat to the galaxy rises, Rey, a desert scavenger, and Finn, an ex-stormtrooper, must join Han Solo and Chewbacca to search for the one hope of restoring peace.</t>
  </si>
  <si>
    <t>https://m.media-amazon.com/images/M/MV5BOTAzODEzNDAzMl5BMl5BanBnXkFtZTgwMDU1MTgzNzE@._V1_Ratio0.6762_AL_.jpg</t>
  </si>
  <si>
    <t>https://www.imdb.com/video/imdb/https://www.imdb.com/video/vi2762323481//imdb/embed</t>
  </si>
  <si>
    <t>Ethan Hunt and his IMF team must track down a dangerous weapon before it falls into the wrong hands.</t>
  </si>
  <si>
    <t>https://m.media-amazon.com/images/M/MV5BN2U4OTdmM2QtZTkxYy00ZmQyLTg2N2UtMDdmMGJmNDhlZDU1XkEyXkFqcGc@._V1_Ratio0.6833_AL_.jpg</t>
  </si>
  <si>
    <t>https://www.imdb.com/video/imdb/https://www.imdb.com/video/vi3500918553//imdb/embed</t>
  </si>
  <si>
    <t>Godzilla's fiftieth Anniversary project, in which Godzilla travels around the world to fight his old foes and his allies plus a new, mysterious monster named Monster X.</t>
  </si>
  <si>
    <t>https://m.media-amazon.com/images/M/MV5BMTQ4MTg1MTE5Nl5BMl5BanBnXkFtZTgwMDY4MzU4MzE@._V1_Ratio0.7046_AL_.jpg</t>
  </si>
  <si>
    <t>https://www.imdb.com/video/imdb/https://www.imdb.com/video/vi2125070617//imdb/embed</t>
  </si>
  <si>
    <t>Adonis has been thriving in both his career and family life, but when a childhood friend and former boxing prodigy resurfaces, the face-off is more than just a fight.</t>
  </si>
  <si>
    <t>https://m.media-amazon.com/images/M/MV5BOWY0MTRmY2YtMzBlYi00NjlkLThkZWYtMmE2NzJiZmIzODFkXkEyXkFqcGc@._V1_Ratio0.6762_AL_.jpg</t>
  </si>
  <si>
    <t>https://www.imdb.com/video/imdb/https://www.imdb.com/video/vi3712337177//imdb/embed</t>
  </si>
  <si>
    <t>A middle-aged unknown comes seemingly out of nowhere to become a legendary baseball player with almost supernatural talent.</t>
  </si>
  <si>
    <t>https://m.media-amazon.com/images/M/MV5BODM3ZmMxN2YtOWMwMy00MDRjLTk0NDUtY2Q5MGQwZTQwNmM1XkEyXkFqcGc@._V1_Ratio0.6762_AL_.jpg</t>
  </si>
  <si>
    <t>https://www.imdb.com/video/imdb/vi2045837593/imdb/embed</t>
  </si>
  <si>
    <t>A woman falls to her death after getting attacked by a black-clad assailant. Her sister arrives in town and starts dating a police detective, who's friends with a strange movie theater curator, as other women fall prey to the killer.</t>
  </si>
  <si>
    <t>https://m.media-amazon.com/images/M/MV5BMWRhOGJiMTEtOTMyZi00YzQ0LWFjZTUtMjRlYTFlNGU3Nzk0XkEyXkFqcGc@._V1_Ratio0.6762_AL_.jpg</t>
  </si>
  <si>
    <t>https://www.imdb.com/video/imdb/vi148423449/imdb/embed</t>
  </si>
  <si>
    <t>Recently relocated from NJ to LA, Daniel becomes the target of a gang of Cobra Kai dojo students. When Mr. Miyagi saves him with expert Karate skills, Daniel convinces him to teach him to defend himself, and put his bullies in their place.</t>
  </si>
  <si>
    <t>https://m.media-amazon.com/images/M/MV5BM2I3ZmZhNzctMzBlNC00YTc2LWE1MmEtY2ZkMzg3Y2I1ZDJhXkEyXkFqcGc@._V1_Ratio0.6762_AL_.jpg</t>
  </si>
  <si>
    <t>https://www.imdb.com/video/imdb/vi813087257/imdb/embed</t>
  </si>
  <si>
    <t>A beautiful unicorn sets out to learn if she truly is the last of her kind in this sparkling animated musical.</t>
  </si>
  <si>
    <t>https://m.media-amazon.com/images/M/MV5BNTBlOWQyMjYtMjUyYS00MWQ0LTgyYzEtYjZmNWE0ODYwZTg2XkEyXkFqcGc@._V1_Ratio0.6762_AL_.jpg</t>
  </si>
  <si>
    <t>https://www.imdb.com/video/imdb/vi2750742809/imdb/embed</t>
  </si>
  <si>
    <t>Daniel Johnston, manic-depressive genius singer/songwriter/artist is revealed in this portrait of madness, creativity and love.</t>
  </si>
  <si>
    <t>https://m.media-amazon.com/images/M/MV5BMjE0NTk1NzUyN15BMl5BanBnXkFtZTcwMDUyMzIzMQ@@._V1_Ratio0.6762_AL_.jpg</t>
  </si>
  <si>
    <t>https://www.imdb.com/video/imdb/vi3716874521/imdb/embed</t>
  </si>
  <si>
    <t>A young black woman discovers that her father was a sperm donor, and if that weren't bad enough, he's white.</t>
  </si>
  <si>
    <t>https://m.media-amazon.com/images/M/MV5BOWYwMTAxNTQtYTJjZC00ODI2LWE0NmQtNTc3MmFjNmRiOWRhXkEyXkFqcGc@._V1_Ratio0.6762_AL_.jpg</t>
  </si>
  <si>
    <t>https://www.imdb.com/video/imdb/vi2912354585/imdb/embed</t>
  </si>
  <si>
    <t>The Guardians struggle to keep together as a team while dealing with their personal family issues, notably Star-Lord's encounter with his father, the ambitious celestial being Ego.</t>
  </si>
  <si>
    <t>https://m.media-amazon.com/images/M/MV5BNWE5MGI3MDctMmU5Ni00YzI2LWEzMTQtZGIyZDA5MzQzNDBhXkEyXkFqcGc@._V1_Ratio0.6762_AL_.jpg</t>
  </si>
  <si>
    <t>https://www.imdb.com/video/imdb/vi3076896281/imdb/embed</t>
  </si>
  <si>
    <t>Nora and Hae Sung, two deeply connected childhood friends, are wrested apart after Nora's family emigrates from South Korea. Twenty years later, they are reunited for one fateful week as they confront notions of love and destiny.</t>
  </si>
  <si>
    <t>https://m.media-amazon.com/images/M/MV5BYjQyMTNhNjUtN2VmYy00NWRhLTkwOTctMGVmNTBmNDIxYjZhXkEyXkFqcGc@._V1_Ratio0.6762_AL_.jpg</t>
  </si>
  <si>
    <t>https://www.imdb.com/video/imdb/https://www.imdb.com/video/vi212714521//imdb/embed</t>
  </si>
  <si>
    <t>In this 19th century, supernatural winter epic, a drunken applejack salesman must go from zero to hero and become North America's greatest fur trapper by defeating hundreds of beavers.</t>
  </si>
  <si>
    <t>https://m.media-amazon.com/images/M/MV5BNWU4YWY5ZGItZTgxNC00N2MwLTlkNTktZDc2MDAwOWY2OTE0XkEyXkFqcGc@._V1_Ratio0.6762_AL_.jpg</t>
  </si>
  <si>
    <t>https://www.imdb.com/video/imdb/vi4184590105/imdb/embed</t>
  </si>
  <si>
    <t>An attractive pair agrees to be each other's supposed significant other throughout the holidays to keep their meddling families at bay.</t>
  </si>
  <si>
    <t>https://m.media-amazon.com/images/M/MV5BZWYyOWIzMmItYzEzYy00ZWJjLWE3YjAtZWJlZjYxYzFhZGQwXkEyXkFqcGc@._V1_Ratio0.6762_AL_.jpg</t>
  </si>
  <si>
    <t>A group of environmentalists arrives at a faraway tropical delta where toxic waste is being dumped. However the water also hides a giant crocodile. The corrupt local officials don't help much either.</t>
  </si>
  <si>
    <t>https://m.media-amazon.com/images/M/MV5BMTJkZWY5NjktYzdkOC00OWVlLWEyOWItNDM0NzhjZjk3Y2Y4XkEyXkFqcGc@._V1_Ratio0.7473_AL_.jpg</t>
  </si>
  <si>
    <t>A bureaucrat in a dystopic society becomes an enemy of the state as he pursues the woman of his dreams.</t>
  </si>
  <si>
    <t>https://m.media-amazon.com/images/M/MV5BNjI1MTAzNmYtYzQ3Zi00ZWE0LWJiZmQtY2UwZWU3ZTE4OGQ3XkEyXkFqcGc@._V1_Ratio0.6833_AL_.jpg</t>
  </si>
  <si>
    <t>https://www.imdb.com/video/imdb/vi1783866905/imdb/embed</t>
  </si>
  <si>
    <t>A self-conscious woman juggles adjusting to her new role as an aristocrat's wife and avoiding being intimidated by his first wife's spectral presence.</t>
  </si>
  <si>
    <t>https://m.media-amazon.com/images/M/MV5BYTI0MjUyODAtZTBkNC00MmIwLWFlNmYtMWE3ZmJlOWJjM2QyXkEyXkFqcGc@._V1_Ratio0.6762_AL_.jpg</t>
  </si>
  <si>
    <t>https://www.imdb.com/video/imdb/vi110100761/imdb/embed</t>
  </si>
  <si>
    <t>A substance designed to help the brain repair itself gives advanced intelligence to a chimpanzee who leads an ape uprising.</t>
  </si>
  <si>
    <t>https://m.media-amazon.com/images/M/MV5BMjllODU1NDItODU1Ni00N2Y2LTg4Y2ItOTJjMTczZDliN2FhXkEyXkFqcGc@._V1_Ratio0.6762_AL_.jpg</t>
  </si>
  <si>
    <t>https://www.imdb.com/video/imdb/vi1615502617/imdb/embed</t>
  </si>
  <si>
    <t>When Bella Swan moves to a small town in the Pacific Northwest, she falls in love with Edward Cullen, a mysterious classmate who reveals himself to be a 108-year-old vampire.</t>
  </si>
  <si>
    <t>https://m.media-amazon.com/images/M/MV5BMTQ2NzUxMTAxN15BMl5BanBnXkFtZTcwMzEyMTIwMg@@._V1_Ratio0.6762_AL_.jpg</t>
  </si>
  <si>
    <t>https://www.imdb.com/video/imdb/vi861339673/imdb/embed</t>
  </si>
  <si>
    <t>A young couple struggles to repair a hopelessly dilapidated house.</t>
  </si>
  <si>
    <t>https://m.media-amazon.com/images/M/MV5BNWMyMzliNDgtNDJiYy00ZDg2LTkwZGEtYjVmYmEyNTk2ZTFlXkEyXkFqcGc@._V1_Ratio0.6762_AL_.jpg</t>
  </si>
  <si>
    <t>https://www.imdb.com/video/imdb/vi2820521497/imdb/embed</t>
  </si>
  <si>
    <t>An agoraphobic Seattle tech worker uncovers evidence of a crime.</t>
  </si>
  <si>
    <t>https://m.media-amazon.com/images/M/MV5BYjhkNzI4NWItOTFjNi00Y2VjLTkwZTktMjdlNWU0NWViMWI5XkEyXkFqcGc@._V1_Ratio0.6762_AL_.jpg</t>
  </si>
  <si>
    <t>https://www.imdb.com/video/imdb/vi1814217497/imdb/embed</t>
  </si>
  <si>
    <t>Kermit and his newfound friends trek across America to find success in Hollywood, but a frog legs merchant is after Kermit.</t>
  </si>
  <si>
    <t>https://m.media-amazon.com/images/M/MV5BMTE0ODE3N2ItYjRiOS00ZGU4LThjZTgtOGY5ZTFhMTNlZTNlXkEyXkFqcGc@._V1_Ratio0.6762_AL_.jpg</t>
  </si>
  <si>
    <t>https://www.imdb.com/video/imdb/vi2867250713/imdb/embed</t>
  </si>
  <si>
    <t>A self-proclaimed preacher marries a gullible widow whose young children are reluctant to tell him where their real dad hid the $10,000 he'd stolen in a robbery.</t>
  </si>
  <si>
    <t>https://m.media-amazon.com/images/M/MV5BZmZmOWEzYjktZWYxMi00MjlmLTlmNTAtMzI4ZDVlZmIxZGIzXkEyXkFqcGc@._V1_Ratio0.6833_AL_.jpg</t>
  </si>
  <si>
    <t>https://www.imdb.com/video/imdb/vi3009003289/imdb/embed</t>
  </si>
  <si>
    <t>Four high-school teachers consume alcohol on a daily basis to see how it affects their social and professional lives.</t>
  </si>
  <si>
    <t>https://m.media-amazon.com/images/M/MV5BNjYxN2EwYjUtNzdiOS00NTgwLTgwNzMtZmE1NGMzYTYxNzBjXkEyXkFqcGc@._V1_Ratio0.6762_AL_.jpg</t>
  </si>
  <si>
    <t>https://www.imdb.com/video/imdb/vi4070162713/imdb/embed</t>
  </si>
  <si>
    <t>A law student uncovers a conspiracy, putting herself and others in danger.</t>
  </si>
  <si>
    <t>https://m.media-amazon.com/images/M/MV5BZjA2NmE4MjEtOTkxYy00YjhkLWI2YjgtODFmMGY0Zjc3YTdhXkEyXkFqcGc@._V1_Ratio0.6762_AL_.jpg</t>
  </si>
  <si>
    <t>https://www.imdb.com/video/imdb/https://www.imdb.com/video/vi351404313//imdb/embed</t>
  </si>
  <si>
    <t>The Feds try to take down notorious American gangsters John Dillinger, Baby Face Nelson, and Pretty Boy Floyd during a booming crime wave in the 1930s.</t>
  </si>
  <si>
    <t>https://m.media-amazon.com/images/M/MV5BY2FjYTZjZTUtNDMyOS00YzViLWFlZjQtZTAzNGQwM2VjYjVjXkEyXkFqcGc@._V1_Ratio0.6762_AL_.jpg</t>
  </si>
  <si>
    <t>https://www.imdb.com/video/imdb/vi3420308505/imdb/embed</t>
  </si>
  <si>
    <t>A minister of a small congregation in upstate New York grapples with mounting despair brought on by tragedy, worldly concerns and a tormented past.</t>
  </si>
  <si>
    <t>https://m.media-amazon.com/images/M/MV5BYTRkOTUxZDItNDU0OC00ODQzLWJkMWEtYjBiODViNGMyYjhjXkEyXkFqcGc@._V1_Ratio0.6762_AL_.jpg</t>
  </si>
  <si>
    <t>https://www.imdb.com/video/imdb/vi923580441/imdb/embed</t>
  </si>
  <si>
    <t>Alex, who's homeless and addicted to alcohol, and MichÃ¨le, who's losing her sight, form a relationship while sleeping rough on Paris's Pont-Neuf bridge.</t>
  </si>
  <si>
    <t>https://m.media-amazon.com/images/M/MV5BNmYyZTUyNDctNmYwYi00OTIxLWIzMDQtNTRkZDE0MGI3MmVkXkEyXkFqcGc@._V1_Ratio0.6975_AL_.jpg</t>
  </si>
  <si>
    <t>https://www.imdb.com/video/imdb/https://www.imdb.com/video/vi3813326361//imdb/embed</t>
  </si>
  <si>
    <t>A young man must defeat his new girlfriend's seven evil exes, who are willing to do anything to prevent her happiness with someone else.</t>
  </si>
  <si>
    <t>https://m.media-amazon.com/images/M/MV5BNTA5ZWMwNmYtNWI1ZS00NDRlLTkxNzktMzdhZDU2ZDhjNDJmXkEyXkFqcGc@._V1_Ratio0.7117_AL_.jpg</t>
  </si>
  <si>
    <t>https://www.imdb.com/video/imdb/https://www.imdb.com/video/vi4036739097//imdb/embed</t>
  </si>
  <si>
    <t>A comedy about making it on Wall Street. Prejudices are hard to break and Laurel Ayres quickly learns that in order for people to take her seriously she has to work for an older white man or be one.</t>
  </si>
  <si>
    <t>https://m.media-amazon.com/images/M/MV5BYzI1OTRiZWQtOTljMy00NDk5LTg0M2QtNzA2ZmFkOTA5YmVkXkEyXkFqcGc@._V1_Ratio0.6762_AL_.jpg</t>
  </si>
  <si>
    <t>https://www.imdb.com/video/imdb/vi1444528921/imdb/embed</t>
  </si>
  <si>
    <t>Two closely bound, emotionally wounded souls reunite after years apart.</t>
  </si>
  <si>
    <t>https://m.media-amazon.com/images/M/MV5BYmMxYzJmOTQtMTc2NS00Njg2LTk5OTItNDUxNWMzMjQyODhhXkEyXkFqcGc@._V1_Ratio0.6762_AL_.jpg</t>
  </si>
  <si>
    <t>Fifteen years after murdering his sister on Halloween night 1963, Michael Myers escapes from a mental hospital and returns to the small town of Haddonfield, Illinois, to kill again.</t>
  </si>
  <si>
    <t>https://m.media-amazon.com/images/M/MV5BMzZiNTdiYTgtYjNkMS00MmJmLWEwZGQtNmY0NGJkMGE0YmYzXkEyXkFqcGc@._V1_Ratio0.6762_AL_.jpg</t>
  </si>
  <si>
    <t>https://www.imdb.com/video/imdb/vi330039577/imdb/embed</t>
  </si>
  <si>
    <t>A couple tries to spice up their marriage in a remote lake house. After the husband dies unexpectedly, the wife is left handcuffed to their bed frame and must fight to survive and break free.</t>
  </si>
  <si>
    <t>https://m.media-amazon.com/images/M/MV5BNDA2ZjU5ZWMtMmQ4OS00ZTQzLWIwOWMtYTBmOTljYTIwNjM3XkEyXkFqcGc@._V1_Ratio0.6762_AL_.jpg</t>
  </si>
  <si>
    <t>https://www.imdb.com/video/imdb/vi3305617689/imdb/embed</t>
  </si>
  <si>
    <t>A woman hires a drifter as her guide through New Orleans in search of her missing father. In the process, they discover a deadly game of cat and mouse behind his disappearance.</t>
  </si>
  <si>
    <t>https://m.media-amazon.com/images/M/MV5BMTBkNzJmZTMtMTNlMy00ZTA0LTg1YzMtZGUyNWUwNTIxZDY2XkEyXkFqcGc@._V1_Ratio0.6762_AL_.jpg</t>
  </si>
  <si>
    <t>https://www.imdb.com/video/imdb/vi2432214553/imdb/embed</t>
  </si>
  <si>
    <t>A killer threatens to expose the fatal secret binding a group of sorority sisters.</t>
  </si>
  <si>
    <t>https://m.media-amazon.com/images/M/MV5BMjEyMTQ4ODc4M15BMl5BanBnXkFtZTcwMzI1NjE4Mg@@._V1_Ratio0.6762_AL_.jpg</t>
  </si>
  <si>
    <t>https://www.imdb.com/video/imdb/vi1360724505/imdb/embed</t>
  </si>
  <si>
    <t>When a posse captures three men suspected of killing a local farmer, they become strongly divided over whether or not to lynch the men.</t>
  </si>
  <si>
    <t>https://m.media-amazon.com/images/M/MV5BZDQ2MGY2NmYtZmVmNy00ZmRiLWJjYWYtNzFhMzk4MzQ0MGQ2XkEyXkFqcGc@._V1_Ratio0.6762_AL_.jpg</t>
  </si>
  <si>
    <t>https://www.imdb.com/video/imdb/vi2005058329/imdb/embed</t>
  </si>
  <si>
    <t>While Batman deals with a deformed man calling himself the Penguin wreaking havoc across Gotham with the help of a cruel businessman, a female employee of the latter becomes the Catwoman with her own vendetta.</t>
  </si>
  <si>
    <t>https://m.media-amazon.com/images/M/MV5BZTliMDVkYTktZDdlMS00NTAwLWJhNzYtMWIwMDZjN2ViMGFiXkEyXkFqcGc@._V1_Ratio0.6762_AL_.jpg</t>
  </si>
  <si>
    <t>https://www.imdb.com/video/imdb/vi582549785/imdb/embed</t>
  </si>
  <si>
    <t>A well-to-do husband who allows his wife to have affairs in order to avoid a divorce becomes a prime suspect in the disappearance of her lovers.</t>
  </si>
  <si>
    <t>https://m.media-amazon.com/images/M/MV5BZWNkNGUyZDMtNTk5Ni00NzQ1LTkyNTYtZmY4ZWY5ZjM5NmZmXkEyXkFqcGc@._V1_Ratio0.6762_AL_.jpg</t>
  </si>
  <si>
    <t>https://www.imdb.com/video/imdb/vi1129759513/imdb/embed</t>
  </si>
  <si>
    <t>A tragic-comic tale with surrealistic tendencies about a lost 23-year-old who is haunted by her disappointed 13-year-old self.</t>
  </si>
  <si>
    <t>https://m.media-amazon.com/images/M/MV5BMTIwODczNjE3Ml5BMl5BanBnXkFtZTcwNDYzOTUzMQ@@._V1_Ratio0.6762_AL_.jpg</t>
  </si>
  <si>
    <t>Julie Kohler is prevented from suicide by her mother. She leaves the town. She will track down, charm and kill five men who do not know her. What is her goal? What is her purpose?</t>
  </si>
  <si>
    <t>https://m.media-amazon.com/images/M/MV5BOTFhNDhlY2EtYjEyZC00MDU5LWE4MTQtM2M4ODZkYWQ2NzBjXkEyXkFqcGc@._V1_Ratio0.6762_AL_.jpg</t>
  </si>
  <si>
    <t>https://www.imdb.com/video/imdb/https://www.imdb.com/video/vi346359065//imdb/embed</t>
  </si>
  <si>
    <t>A man accidentally gets into a time machine and travels back in time nearly an hour. Finding himself will be the first of a series of disasters of unforeseeable consequences.</t>
  </si>
  <si>
    <t>https://m.media-amazon.com/images/M/MV5BZTc3NGZkZmItMmZkZS00Yzc4LWIzZDItODRkYTI0MjlhNjA0XkEyXkFqcGc@._V1_Ratio0.7046_AL_.jpg</t>
  </si>
  <si>
    <t>https://www.imdb.com/video/imdb/vi2807103513/imdb/embed</t>
  </si>
  <si>
    <t>Shang-Chi, the master of weaponry-based Kung Fu, is forced to confront his past after being drawn into the Ten Rings organization.</t>
  </si>
  <si>
    <t>https://m.media-amazon.com/images/M/MV5BZmY5MDcyNzAtYzg3MC00MGNlLTg3OGItNmRjYThkZGVlNzAyXkEyXkFqcGc@._V1_Ratio0.6762_AL_.jpg</t>
  </si>
  <si>
    <t>https://www.imdb.com/video/imdb/vi558809113/imdb/embed</t>
  </si>
  <si>
    <t>This fictionalized story, based on the family life of writer James Jones, is an emotionless slice-of-life story. Jones here is portrayed as Bill Willis, a former war hero and now successful author who obviously drinks too much and is starting to experience health problems.</t>
  </si>
  <si>
    <t>https://m.media-amazon.com/images/M/MV5BZDY3NTdlMWEtOTdmNi00OTNhLTgzZGUtOGJlZGM4MGIxZWYyXkEyXkFqcGc@._V1_Ratio0.6762_AL_.jpg</t>
  </si>
  <si>
    <t>In 2029, an Air Force astronaut crash-lands on a mysterious planet where evolved, talking apes dominate a race of primitive humans.</t>
  </si>
  <si>
    <t>https://m.media-amazon.com/images/M/MV5BYjczODRhOTQtZjdkYi00MmM2LTg1ZmEtZDQ3YjA5MDJhODNhXkEyXkFqcGc@._V1_Ratio0.6762_AL_.jpg</t>
  </si>
  <si>
    <t>https://www.imdb.com/video/imdb/vi3005720089/imdb/embed</t>
  </si>
  <si>
    <t>Three friends struggle to find work in Paris. Things become more complicated when two of them fall in love with the same woman.</t>
  </si>
  <si>
    <t>https://m.media-amazon.com/images/M/MV5BYWE3N2E1NDYtMzEzMC00OWFiLWJhNTUtYTJjZDdhMGY4YzI4XkEyXkFqcGc@._V1_Ratio0.6762_AL_.jpg</t>
  </si>
  <si>
    <t>https://www.imdb.com/video/imdb/vi769957145/imdb/embed</t>
  </si>
  <si>
    <t>Four black veterans battle the forces of man and nature when they return to Vietnam seeking the remains of their fallen squad leader and the gold fortune he helped them hide.</t>
  </si>
  <si>
    <t>https://m.media-amazon.com/images/M/MV5BNjIwN2IxODEtNDhhMi00NDEwLWIwODEtYjIzZDVhZjg0Y2MyXkEyXkFqcGc@._V1_Ratio0.6762_AL_.jpg</t>
  </si>
  <si>
    <t>https://www.imdb.com/video/imdb/vi3888299545/imdb/embed</t>
  </si>
  <si>
    <t>A shady police detective becomes embroiled in a strange world of murder, sadism and madness after being assigned a murder investigation against a madman known only as "The Engineer".</t>
  </si>
  <si>
    <t>https://m.media-amazon.com/images/M/MV5BYWY1ZGFkYzUtZDQzOC00NjFlLWFjMDQtODRiOTZhYTVjYWM5XkEyXkFqcGc@._V1_Ratio0.6762_AL_.jpg</t>
  </si>
  <si>
    <t>https://www.imdb.com/video/imdb/vi652804377/imdb/embed</t>
  </si>
  <si>
    <t>Six months after the rage virus was inflicted on the population of Great Britain, the US Army helps to secure a small area of London for the survivors to repopulate and start again. But not everything goes according to plan.</t>
  </si>
  <si>
    <t>https://m.media-amazon.com/images/M/MV5BMTUxMjc2MTcxNV5BMl5BanBnXkFtZTcwMzgzOTY0MQ@@._V1_Ratio0.6762_AL_.jpg</t>
  </si>
  <si>
    <t>https://www.imdb.com/video/imdb/vi4088594713/imdb/embed</t>
  </si>
  <si>
    <t>Two teenage boys unwittingly summon an ancient evil entity known as The Blind One by delving into black magic while trying to escape their mundane lives.</t>
  </si>
  <si>
    <t>https://m.media-amazon.com/images/M/MV5BMmI2NWZiODEtNGYxYy00MDA2LWI2ZWEtNDg5NWFmOWVhZTI5XkEyXkFqcGc@._V1_Ratio0.6762_AL_.jpg</t>
  </si>
  <si>
    <t>https://www.imdb.com/video/imdb/https://www.imdb.com/video/vi2015736601//imdb/embed</t>
  </si>
  <si>
    <t>A man from Los Angeles, who moved to New York years ago, returns to L.A. to figure out his life while he house-sits for his brother. He soon sparks with his brother's assistant.</t>
  </si>
  <si>
    <t>https://m.media-amazon.com/images/M/MV5BMTU4MzY4OTY0NF5BMl5BanBnXkFtZTcwOTc3OTQwMw@@._V1_Ratio0.6762_AL_.jpg</t>
  </si>
  <si>
    <t>https://www.imdb.com/video/imdb/vi2925659161/imdb/embed</t>
  </si>
  <si>
    <t>After his grandmother's house is repossessed by the IRS, a bad tempered hockey player takes his talents to golf to earn the big bucks and get his grandmothers house back.</t>
  </si>
  <si>
    <t>https://m.media-amazon.com/images/M/MV5BMzMyZTM1MTMtNDdjOS00NzIzLTkxY2QtZTU4OGYxOTUwNDMxXkEyXkFqcGc@._V1_Ratio0.6762_AL_.jpg</t>
  </si>
  <si>
    <t>https://www.imdb.com/video/imdb/vi3306209817/imdb/embed</t>
  </si>
  <si>
    <t>A mysterious young drifter who calls herself Nomi Malone hitches a ride to Las Vegas, where she finds work as a stripper and sets about clawing her way to the top of the Vegas showgirls.</t>
  </si>
  <si>
    <t>https://m.media-amazon.com/images/M/MV5BNzcyMjExNjg3OF5BMl5BanBnXkFtZTgwOTY4Mjc1MDE@._V1_Ratio0.6762_AL_.jpg</t>
  </si>
  <si>
    <t>https://www.imdb.com/video/imdb/vi272931097/imdb/embed</t>
  </si>
  <si>
    <t>When two bumbling employees at a medical supply warehouse accidentally release a deadly gas into the air, the vapors cause the dead to rise again as zombies.</t>
  </si>
  <si>
    <t>https://m.media-amazon.com/images/M/MV5BOWFjZmQ1NjAtYWFkOC00YmRhLTg1NzItMWY0NzMxODA2ODM3XkEyXkFqcGc@._V1_Ratio0.6762_AL_.jpg</t>
  </si>
  <si>
    <t>https://www.imdb.com/video/imdb/vi1684538649/imdb/embed</t>
  </si>
  <si>
    <t>Callum Lynch explores the memories of his ancestor Aguilar de Nerha and gains the skills of a Master Assassin, before taking on the secret Templar society.</t>
  </si>
  <si>
    <t>https://m.media-amazon.com/images/M/MV5BMTU2Mjc1ODY2OV5BMl5BanBnXkFtZTgwNTMzMTYzMDI@._V1_Ratio0.6762_AL_.jpg</t>
  </si>
  <si>
    <t>https://www.imdb.com/video/imdb/https://www.imdb.com/video/vi1056093721//imdb/embed</t>
  </si>
  <si>
    <t>An ambitious reporter gets in way-over-his-head trouble while investigating a senator's assassination which leads to a vast conspiracy involving a multinational corporation behind every event in the world's headlines.</t>
  </si>
  <si>
    <t>https://m.media-amazon.com/images/M/MV5BZTk0ODI4MjctNmY5Mi00ZTFhLTgxMTQtNWIyN2YwODE3ZGYxXkEyXkFqcGc@._V1_Ratio0.6762_AL_.jpg</t>
  </si>
  <si>
    <t>https://www.imdb.com/video/imdb/vi3629383705/imdb/embed</t>
  </si>
  <si>
    <t>Batman is wrongly implicated in a series of murders of mob bosses actually committed by a new vigilante assassin.</t>
  </si>
  <si>
    <t>https://m.media-amazon.com/images/M/MV5BYjYwN2ZmZWYtMTdlNC00ZDQxLWEyNmUtZDI5Yjk5MzQ2N2Y3XkEyXkFqcGc@._V1_Ratio0.6762_AL_.jpg</t>
  </si>
  <si>
    <t>https://www.imdb.com/video/imdb/vi599327001/imdb/embed</t>
  </si>
  <si>
    <t>Hoping to cure his blackout seizures which turn him temporarily extremely violent, a computer scientist agrees to an experimental brain computer chip implant surgery.</t>
  </si>
  <si>
    <t>https://m.media-amazon.com/images/M/MV5BZmMzYTA5ODYtY2UzZi00YzViLTk4YzQtYzRiOGRiNWUwNWQ5XkEyXkFqcGc@._V1_Ratio0.6762_AL_.jpg</t>
  </si>
  <si>
    <t>https://www.imdb.com/video/imdb/vi1805827609/imdb/embed</t>
  </si>
  <si>
    <t>Two couples and a troupe of actors have an encounter with some mischievous fairies in the forest.</t>
  </si>
  <si>
    <t>https://m.media-amazon.com/images/M/MV5BZjVkZjg1MjItNmRjNS00NWE4LWJlMGEtYTczMTU5ZWJiYmZmXkEyXkFqcGc@._V1_Ratio0.6762_AL_.jpg</t>
  </si>
  <si>
    <t>https://www.imdb.com/video/imdb/vi670286105/imdb/embed</t>
  </si>
  <si>
    <t>Lion prince Simba and his father are targeted by his bitter uncle, who wants to ascend the throne himself.</t>
  </si>
  <si>
    <t>https://m.media-amazon.com/images/M/MV5BZGRiZDZhZjItM2M3ZC00Y2IyLTk3Y2MtMWY5YjliNDFkZTJlXkEyXkFqcGc@._V1_Ratio0.6762_AL_.jpg</t>
  </si>
  <si>
    <t>https://www.imdb.com/video/imdb/vi3764362265/imdb/embed</t>
  </si>
  <si>
    <t>A young soldier killed in the Vietnam War inexplicably shows up at his family home on the night of his death.</t>
  </si>
  <si>
    <t>https://m.media-amazon.com/images/M/MV5BOGEwZTgyNGMtY2U4MS00NTNjLThkOTAtZGZlNjEwOGRmMTAwXkEyXkFqcGc@._V1_Ratio0.6762_AL_.jpg</t>
  </si>
  <si>
    <t>https://www.imdb.com/video/imdb/vi3466380057/imdb/embed</t>
  </si>
  <si>
    <t>A young woman named Sam finds herself trapped in New York City during the early stages of an invasion by alien creatures with ultra-sensitive hearing.</t>
  </si>
  <si>
    <t>https://m.media-amazon.com/images/M/MV5BMDdjZTljZWMtMDIwNi00MTA5LTkxZmItNmY0NDA3ZDM0N2M2XkEyXkFqcGc@._V1_Ratio0.6762_AL_.jpg</t>
  </si>
  <si>
    <t>https://www.imdb.com/video/imdb/https://www.imdb.com/video/vi891340313//imdb/embed</t>
  </si>
  <si>
    <t>Many years after the reign of Caesar, a young ape goes on a journey that will lead him to question everything he's been taught about the past and make choices that will define a future for apes and humans alike.</t>
  </si>
  <si>
    <t>https://m.media-amazon.com/images/M/MV5BZDRlZTc3YTItOTk3Yi00NmU4LWFiOGUtNjgwMDZjNjIzNTU1XkEyXkFqcGc@._V1_Ratio0.6762_AL_.jpg</t>
  </si>
  <si>
    <t>https://www.imdb.com/video/imdb/https://www.imdb.com/video/vi904447513//imdb/embed</t>
  </si>
  <si>
    <t>A newly-engaged couple have a breakdown in an isolated area and must seek shelter at the bizarre residence of Dr. Frank-n-Furter.</t>
  </si>
  <si>
    <t>https://m.media-amazon.com/images/M/MV5BOTg2YzY5ZGYtNDk1My00N2Q2LWFhN2YtZWU5YTkzODIyZGRmXkEyXkFqcGc@._V1_Ratio0.6762_AL_.jpg</t>
  </si>
  <si>
    <t>https://www.imdb.com/video/imdb/vi2137168153/imdb/embed</t>
  </si>
  <si>
    <t>A fictionalized account of the first major successful sexual harassment case in the United States, Jenson vs. Eveleth Mines, where a woman who endured a range of abuse while working as a miner filed and won the landmark 1984 lawsuit.</t>
  </si>
  <si>
    <t>https://m.media-amazon.com/images/M/MV5BNTM3OTEwODYzNl5BMl5BanBnXkFtZTcwNjM1NzUzMw@@._V1_Ratio0.6762_AL_.jpg</t>
  </si>
  <si>
    <t>https://www.imdb.com/video/imdb/vi714998041/imdb/embed</t>
  </si>
  <si>
    <t>In 1944, a German colonel loads a train with French art treasures to send to Germany. The Resistance must stop it without damaging the cargo.</t>
  </si>
  <si>
    <t>https://m.media-amazon.com/images/M/MV5BYzc2MDdmYTktNTYwZC00Yjg4LTlmYWUtMDllMjU2YmZiNDVlXkEyXkFqcGc@._V1_Ratio0.6762_AL_.jpg</t>
  </si>
  <si>
    <t>https://www.imdb.com/video/imdb/vi2153233945/imdb/embed</t>
  </si>
  <si>
    <t>James Bond investigates the hijacking of British and Russian submarines carrying nuclear warheads, with the help of a K.G.B. agent whose lover he killed.</t>
  </si>
  <si>
    <t>https://m.media-amazon.com/images/M/MV5BOGQzNTIyYjAtNjAyNy00OTZhLTg4YmMtNzAyNjdiOTlhZDVlXkEyXkFqcGc@._V1_Ratio0.6762_AL_.jpg</t>
  </si>
  <si>
    <t>https://www.imdb.com/video/imdb/vi1285883161/imdb/embed</t>
  </si>
  <si>
    <t>The last days of Frankenstein (1931) director James Whale are explored.</t>
  </si>
  <si>
    <t>https://m.media-amazon.com/images/M/MV5BOTZiZTg1NzMtODNmMS00YzAwLWE1OTMtODdhZDZiZWJmMzk4XkEyXkFqcGc@._V1_Ratio0.6762_AL_.jpg</t>
  </si>
  <si>
    <t>https://www.imdb.com/video/imdb/vi2309619993/imdb/embed</t>
  </si>
  <si>
    <t>Akeelah, a young gifted girl, comes from a dysfunctional family and is on the verge of quitting school. She discovers that she has a high aptitude for spellings and enters a spelling bee contest.</t>
  </si>
  <si>
    <t>https://m.media-amazon.com/images/M/MV5BMTUzMDIwNjIzM15BMl5BanBnXkFtZTcwNTczODQzMQ@@._V1_Ratio0.6762_AL_.jpg</t>
  </si>
  <si>
    <t>https://www.imdb.com/video/imdb/vi1706361113/imdb/embed</t>
  </si>
  <si>
    <t>On the brink of turning 30, a promising theater composer navigates love, friendship and the pressure to create something great before time runs out.</t>
  </si>
  <si>
    <t>https://m.media-amazon.com/images/M/MV5BOGYyNGJmNzctYzZjZi00MzUzLTg3YTYtYjk0OTNjMzA1OTE4XkEyXkFqcGc@._V1_Ratio0.6762_AL_.jpg</t>
  </si>
  <si>
    <t>https://www.imdb.com/video/imdb/vi580043545/imdb/embed</t>
  </si>
  <si>
    <t>Laura Palmer's harrowing final days are chronicled one year after the murder of Teresa Banks, a resident of Twin Peaks' neighboring town.</t>
  </si>
  <si>
    <t>https://m.media-amazon.com/images/M/MV5BYzJmZGFiMzAtODNhOC00NzAwLWFlMzAtYTQzYmRmYjIwNDgyXkEyXkFqcGc@._V1_Ratio0.6762_AL_.jpg</t>
  </si>
  <si>
    <t>https://www.imdb.com/video/imdb/vi1289748761/imdb/embed</t>
  </si>
  <si>
    <t>Goaded by his buddies, a nerdy guy who's never "done the deed" only finds the pressure mounting when he meets a single mother.</t>
  </si>
  <si>
    <t>https://m.media-amazon.com/images/M/MV5BMzFiNzU2NjQtZTcwZC00Nzc3LTk3NjEtMDZmMDhmYjQ4NTAwXkEyXkFqcGc@._V1_Ratio0.6762_AL_.jpg</t>
  </si>
  <si>
    <t>https://www.imdb.com/video/imdb/vi596508953/imdb/embed</t>
  </si>
  <si>
    <t>Six unemployed steel workers form a male striptease act. The women cheer them on to go for "the full monty" - total nudity.</t>
  </si>
  <si>
    <t>https://m.media-amazon.com/images/M/MV5BYjZjNjU4YjItM2NhNS00NzIwLWIzMjMtMGMzZjcyMjYwYzE2XkEyXkFqcGc@._V1_Ratio0.6762_AL_.jpg</t>
  </si>
  <si>
    <t>https://www.imdb.com/video/imdb/vi395116825/imdb/embed</t>
  </si>
  <si>
    <t>In Tuscany to promote his latest book, a middle-aged British writer meets a French woman who leads him to the village of Lucignano. While there, a chance question reveals something deeper.</t>
  </si>
  <si>
    <t>https://m.media-amazon.com/images/M/MV5BZmY5OWY2MTQtZDZmYS00YTczLWEwMTktMDNjZWMzYzEwYzFjXkEyXkFqcGc@._V1_Ratio0.7544_AL_.jpg</t>
  </si>
  <si>
    <t>https://www.imdb.com/video/imdb/vi3646593561/imdb/embed</t>
  </si>
  <si>
    <t>A fictionalized account of the early life of the American president as a young lawyer facing his greatest court case.</t>
  </si>
  <si>
    <t>https://m.media-amazon.com/images/M/MV5BNGRjNTgxMTUtOGUwMy00OWMxLTk3ZWEtMGViOGFhNDcxMzg4XkEyXkFqcGc@._V1_Ratio0.6762_AL_.jpg</t>
  </si>
  <si>
    <t>Zachary is confused about his sexuality and is in conflict with his Catholic upbringing which alienates his parents. Forcing himself to like girls, Zachary also has to cope with his older brothers, who don't make his life any easier.</t>
  </si>
  <si>
    <t>https://m.media-amazon.com/images/M/MV5BMzVmM2I5Y2EtZTRmMS00YmVhLTk1ZmItNWJmNjIyYmJkZjgxXkEyXkFqcGc@._V1_Ratio0.6762_AL_.jpg</t>
  </si>
  <si>
    <t>Charlie, a 15-year-old introvert, enters high school and is nervous about his new life. When he befriends his seniors, he learns to cope with his friend's suicide and his tumultuous past.</t>
  </si>
  <si>
    <t>https://m.media-amazon.com/images/M/MV5BNTY0ZTI2NzQtYWI1YS00ZWM3LWFmMjMtZWYxNmNmOTI0MGJjXkEyXkFqcGc@._V1_Ratio0.6762_AL_.jpg</t>
  </si>
  <si>
    <t>https://www.imdb.com/video/imdb/https://www.imdb.com/video/vi1460642329//imdb/embed</t>
  </si>
  <si>
    <t>Over the course of five social occasions, a committed bachelor must consider the notion that he may have discovered love.</t>
  </si>
  <si>
    <t>https://m.media-amazon.com/images/M/MV5BMTMyNzg2NzgxNV5BMl5BanBnXkFtZTcwMTcxNzczNA@@._V1_Ratio0.6762_AL_.jpg</t>
  </si>
  <si>
    <t>https://www.imdb.com/video/imdb/vi665321753/imdb/embed</t>
  </si>
  <si>
    <t>Y tu mamÃ¡ tambiÃ©n</t>
  </si>
  <si>
    <t>In Mexico, two teenage boys and an older woman embark on a road trip and learn a thing or two about life and each other.</t>
  </si>
  <si>
    <t>https://m.media-amazon.com/images/M/MV5BNTRmZmNlMjktZDRkMi00OGNjLWJkZGUtMDljNDViMGE3MjNhXkEyXkFqcGc@._V1_Ratio0.6833_AL_.jpg</t>
  </si>
  <si>
    <t>https://www.imdb.com/video/imdb/vi557627929/imdb/embed</t>
  </si>
  <si>
    <t>A hard-drinking country music star falls in love with a singer whose career quickly takes off.</t>
  </si>
  <si>
    <t>https://m.media-amazon.com/images/M/MV5BNGUxZTc0NTAtNzQwMy00MmM2LTgzMGYtZWIyY2E1MGFjYmM5XkEyXkFqcGc@._V1_Ratio0.6762_AL_.jpg</t>
  </si>
  <si>
    <t>https://www.imdb.com/video/imdb/vi94288665/imdb/embed</t>
  </si>
  <si>
    <t>In a near future where robot boxing is a top sport, a struggling ex-boxer feels he's found a champion in a discarded robot.</t>
  </si>
  <si>
    <t>https://m.media-amazon.com/images/M/MV5BMjEzMzEzNjg0N15BMl5BanBnXkFtZTcwMzg4NDk0Ng@@._V1_Ratio0.6762_AL_.jpg</t>
  </si>
  <si>
    <t>https://www.imdb.com/video/imdb/https://www.imdb.com/video/vi3446840601//imdb/embed</t>
  </si>
  <si>
    <t>A dog named Mooch comes to Hollywood and tries to make it in show business with the help of Zsa Zsa Gabor (narrator).</t>
  </si>
  <si>
    <t>https://m.media-amazon.com/images/M/MV5BYWYzNDc1YWItMzZjNy00Nzc4LWEyMzgtZDQwNTFlNWE4ZmM4XkEyXkFqcGc@._V1_Ratio0.6762_AL_.jpg</t>
  </si>
  <si>
    <t>Three years after he last terrorized his sister, Michael Myers confronts her again, before traveling to Haddonfield to deal with the cast and crew of a reality show which is being broadcast from his old home.</t>
  </si>
  <si>
    <t>https://m.media-amazon.com/images/M/MV5BZTlhMTRiNDYtZjc3My00MDZmLWE4N2YtMGQ3YzE5ZTFiYTY2XkEyXkFqcGc@._V1_Ratio0.6762_AL_.jpg</t>
  </si>
  <si>
    <t>https://www.imdb.com/video/imdb/vi1424989721/imdb/embed</t>
  </si>
  <si>
    <t>Natives of a small isolated town defend themselves against strange underground creatures which are killing them one by one.</t>
  </si>
  <si>
    <t>https://m.media-amazon.com/images/M/MV5BMTEzNjkwMzIyMjZeQTJeQWpwZ15BbWU4MDI2NTU5ODYx._V1_Ratio0.6762_AL_.jpg</t>
  </si>
  <si>
    <t>https://www.imdb.com/video/imdb/https://www.imdb.com/video/vi969917209//imdb/embed</t>
  </si>
  <si>
    <t>In 15th-century France, a gypsy girl is framed for murder by the infatuated Chief Justice, and only the deformed bellringer of Notre Dame Cathedral can save her.</t>
  </si>
  <si>
    <t>https://m.media-amazon.com/images/M/MV5BYzM2ZmE3MzctOWRkMC00N2JjLWEyZGYtMjc4MjU2YzlkNDk1XkEyXkFqcGc@._V1_Ratio0.6762_AL_.jpg</t>
  </si>
  <si>
    <t>https://www.imdb.com/video/imdb/vi1821245721/imdb/embed</t>
  </si>
  <si>
    <t>A fictionalized account in four chapters of the life of celebrated Japanese writer Yukio Mishima.</t>
  </si>
  <si>
    <t>https://m.media-amazon.com/images/M/MV5BYTRjOGMzNDAtNGMzOS00ZjI2LWE3ZWEtNTVmNzA3OWNkOTkxXkEyXkFqcGc@._V1_Ratio0.6762_AL_.jpg</t>
  </si>
  <si>
    <t>https://www.imdb.com/video/imdb/vi322289433/imdb/embed</t>
  </si>
  <si>
    <t>A comedy-drama about a bereaved mother, an overwrought actress, her jealous lover, and a pregnant nun.</t>
  </si>
  <si>
    <t>https://m.media-amazon.com/images/M/MV5BYzgyNWMzNDItZmJhZi00NzZmLTkyNmMtMjBiNjUyMmNkYjg4XkEyXkFqcGc@._V1_Ratio0.6762_AL_.jpg</t>
  </si>
  <si>
    <t>https://www.imdb.com/video/imdb/vi3008215577/imdb/embed</t>
  </si>
  <si>
    <t>When a secretary's idea is stolen by her boss, she seizes an opportunity to steal it back by pretending she has her boss' job.</t>
  </si>
  <si>
    <t>https://m.media-amazon.com/images/M/MV5BYzZhNGFlNGYtMjgyMi00YmZiLWFjNjktZGIzYjkxM2YyZWJjXkEyXkFqcGc@._V1_Ratio0.6762_AL_.jpg</t>
  </si>
  <si>
    <t>https://www.imdb.com/video/imdb/vi1425932569/imdb/embed</t>
  </si>
  <si>
    <t>Robert Ford, who has idolized Jesse James since childhood, tries hard to join the resurgent gang of the Missouri outlaw, but gradually becomes resentful of the bandit leader.</t>
  </si>
  <si>
    <t>https://m.media-amazon.com/images/M/MV5BMTY2NDI2MTc2NV5BMl5BanBnXkFtZTcwNjA2NTQzMw@@._V1_Ratio0.6762_AL_.jpg</t>
  </si>
  <si>
    <t>https://www.imdb.com/video/imdb/vi2897281305/imdb/embed</t>
  </si>
  <si>
    <t>A battle for survival ensues after a group of hikers encounters a chemically imbalanced forest.</t>
  </si>
  <si>
    <t>https://m.media-amazon.com/images/M/MV5BNDIxMTY1ZDctZWQxZi00ZjYxLTkwNzQtM2IyOWIxNjgzODM4XkEyXkFqcGc@._V1_Ratio0.7544_AL_.jpg</t>
  </si>
  <si>
    <t>https://www.imdb.com/video/imdb/vi955171609/imdb/embed</t>
  </si>
  <si>
    <t>On a post-apocalyptic Earth, a wizard and his faire folk comrades fight an evil wizard who's using technology in his bid for conquest.</t>
  </si>
  <si>
    <t>https://m.media-amazon.com/images/M/MV5BZjhjOTIwNDItOGUwNC00YjMxLTkxM2QtMzAzYzg0ZDQyN2U4XkEyXkFqcGc@._V1_Ratio0.6762_AL_.jpg</t>
  </si>
  <si>
    <t>https://www.imdb.com/video/imdb/vi84918553/imdb/embed</t>
  </si>
  <si>
    <t>Freddy Krueger and Jason Voorhees return to terrorize the teenagers of Elm Street. Only this time, they're out to get each other, too.</t>
  </si>
  <si>
    <t>https://m.media-amazon.com/images/M/MV5BOTc4ODQ3YTAtNDJiZi00NTUzLTllOWUtYjE3NjYyNjdlNDlmXkEyXkFqcGc@._V1_Ratio0.7189_AL_.jpg</t>
  </si>
  <si>
    <t>https://www.imdb.com/video/imdb/vi335545113/imdb/embed</t>
  </si>
  <si>
    <t>A television weatherman scams a local lottery.</t>
  </si>
  <si>
    <t>https://m.media-amazon.com/images/M/MV5BZjcwNjM3MGMtNjk4OC00MWNmLTgyZGEtMTQzZjBiZDc3OTc3XkEyXkFqcGc@._V1_Ratio0.6904_AL_.jpg</t>
  </si>
  <si>
    <t>https://www.imdb.com/video/imdb/https://www.imdb.com/video/vi1402208537//imdb/embed</t>
  </si>
  <si>
    <t>Returning to a hotel now haunted by its mysterious past, an artist and her elderly mother confront long-buried secrets in their former family home.</t>
  </si>
  <si>
    <t>https://m.media-amazon.com/images/M/MV5BM2MzNDhhYzctOTExMS00NzQxLWIxMjEtM2NkODI0MjE0OTVlXkEyXkFqcGc@._V1_Ratio0.6762_AL_.jpg</t>
  </si>
  <si>
    <t>https://www.imdb.com/video/imdb/https://www.imdb.com/video/vi1133757721//imdb/embed</t>
  </si>
  <si>
    <t>Lust turns to love for a 40-ish working-class woman and a 20-ish yuppie adman with little in common.</t>
  </si>
  <si>
    <t>https://m.media-amazon.com/images/M/MV5BMTQyNjE2YmUtNWEyNi00ZjVhLWI3MzktOTBmYjA3YjA5OGVkXkEyXkFqcGc@._V1_Ratio0.6833_AL_.jpg</t>
  </si>
  <si>
    <t>https://www.imdb.com/video/imdb/https://www.imdb.com/video/vi1140654361//imdb/embed</t>
  </si>
  <si>
    <t>The former World Heavyweight Champion Rocky Balboa serves as a trainer and mentor to Adonis Johnson, the son of his late friend and former rival Apollo Creed.</t>
  </si>
  <si>
    <t>https://m.media-amazon.com/images/M/MV5BNWM3NjY2ZDctMGZiYy00OGFlLThkMTktOTY2MDM2YjE2OTliXkEyXkFqcGc@._V1_Ratio0.6762_AL_.jpg</t>
  </si>
  <si>
    <t>https://www.imdb.com/video/imdb/https://www.imdb.com/video/vi3155604249//imdb/embed</t>
  </si>
  <si>
    <t>A successful song-and-dance team become romantically involved with a sister act and team up to save the failing Vermont inn of their former commanding general.</t>
  </si>
  <si>
    <t>https://m.media-amazon.com/images/M/MV5BYzZlOTBmZDgtMWIwMS00YTNlLTllNWYtZTk1MmY0ZWU3MzQzXkEyXkFqcGc@._V1_Ratio0.6762_AL_.jpg</t>
  </si>
  <si>
    <t>https://www.imdb.com/video/imdb/vi2073741593/imdb/embed</t>
  </si>
  <si>
    <t>In 1984, British journalist Arthur Stuart investigates the career of 1970s glam superstar Brian Slade, who was heavily influenced in his early years by hard-living and rebellious American singer Curt Wild.</t>
  </si>
  <si>
    <t>https://m.media-amazon.com/images/M/MV5BZWFmZjhlNWQtMjEzMi00MjVhLWIyYTQtNGJhZTA4MzA1ZDM1XkEyXkFqcGc@._V1_Ratio0.6762_AL_.jpg</t>
  </si>
  <si>
    <t>https://www.imdb.com/video/imdb/vi3385892377/imdb/embed</t>
  </si>
  <si>
    <t>Violence and mayhem ensue after a hunter stumbles upon the aftermath of a drug deal gone wrong and over two million dollars in cash near the Rio Grande.</t>
  </si>
  <si>
    <t>https://m.media-amazon.com/images/M/MV5BMjA5Njk3MjM4OV5BMl5BanBnXkFtZTcwMTc5MTE1MQ@@._V1_Ratio0.6833_AL_.jpg</t>
  </si>
  <si>
    <t>https://www.imdb.com/video/imdb/vi145883417/imdb/embed</t>
  </si>
  <si>
    <t>Three film students vanish after traveling into a Maryland forest to film a documentary on the local Blair Witch legend, leaving only their footage behind.</t>
  </si>
  <si>
    <t>https://m.media-amazon.com/images/M/MV5BNGFmYzA5NzktOTc1Ni00YTIxLWJiZTEtNmEyZjBjNDM2MjRlXkEyXkFqcGc@._V1_Ratio0.6762_AL_.jpg</t>
  </si>
  <si>
    <t>https://www.imdb.com/video/imdb/https://www.imdb.com/video/vi9044249//imdb/embed</t>
  </si>
  <si>
    <t>A young couple trying for a baby moves into an aging, ornate apartment building on Central Park West, where they find themselves surrounded by peculiar neighbors.</t>
  </si>
  <si>
    <t>https://m.media-amazon.com/images/M/MV5BNDlhMDI3OTQtNTBkYy00NWQ5LWJmNWEtZGQwYzZlMTQ4MDI1XkEyXkFqcGc@._V1_Ratio0.6762_AL_.jpg</t>
  </si>
  <si>
    <t>https://www.imdb.com/video/imdb/vi3480790041/imdb/embed</t>
  </si>
  <si>
    <t>A young Chinese warrior steals a sword from a famed swordsman and then escapes into a world of romantic adventure with a mysterious man in the frontier of the nation.</t>
  </si>
  <si>
    <t>https://m.media-amazon.com/images/M/MV5BMzRmMTU2OWEtZjI0Ni00MGRhLThjOTItZTJiNmM4MDk0ZWU2XkEyXkFqcGc@._V1_Ratio0.6762_AL_.jpg</t>
  </si>
  <si>
    <t>https://www.imdb.com/video/imdb/vi1046455321/imdb/embed</t>
  </si>
  <si>
    <t>A cab driver finds himself the hostage of an engaging contract killer as he makes his rounds from hit to hit during one night in Los Angeles.</t>
  </si>
  <si>
    <t>https://m.media-amazon.com/images/M/MV5BMjE3NjM5OTMxMV5BMl5BanBnXkFtZTcwOTIzMTQyMw@@._V1_Ratio0.6762_AL_.jpg</t>
  </si>
  <si>
    <t>https://www.imdb.com/video/imdb/vi448725273/imdb/embed</t>
  </si>
  <si>
    <t>Seductive vampire Carmilla Karnstein and her family target the beautiful and the rich in a remote area of late eighteenth-century Gemany.</t>
  </si>
  <si>
    <t>https://m.media-amazon.com/images/M/MV5BOWY5Y2QzMTktOWRhOS00YTAyLWI4MWMtZTBlMjY5NGUyNjJmXkEyXkFqcGc@._V1_Ratio0.6904_AL_.jpg</t>
  </si>
  <si>
    <t>https://www.imdb.com/video/imdb/vi1151665433/imdb/embed</t>
  </si>
  <si>
    <t>Reluctantly retired from fighting, Rocky takes charge of Mickey's gym and agrees to train a young protÃ©gÃ© who's hungry for success.</t>
  </si>
  <si>
    <t>https://m.media-amazon.com/images/M/MV5BMTM2Mzc4MTYxM15BMl5BanBnXkFtZTcwODY5NTk1NA@@._V1_Ratio0.6762_AL_.jpg</t>
  </si>
  <si>
    <t>A middle-aged husband's life changes dramatically when his wife asks him for a divorce. He seeks to rediscover his manhood with the help of a newfound friend, Jacob, learning to pick up girls at bars.</t>
  </si>
  <si>
    <t>https://m.media-amazon.com/images/M/MV5BMTg2MjkwMTM0NF5BMl5BanBnXkFtZTcwMzc4NDg2NQ@@._V1_Ratio0.6762_AL_.jpg</t>
  </si>
  <si>
    <t>https://www.imdb.com/video/imdb/vi3722091801/imdb/embed</t>
  </si>
  <si>
    <t>Les DestinÃ©es</t>
  </si>
  <si>
    <t>In late nineteenth century Charante, Protestant minister Jean Barnery causes local disquiet when he arranges a separation from his obsessive wife - and more talk when he decides to take her back. By this time he has been drawn to Pauline, niece of a Cognac distiller, and this precipitates him divorcing his wife, settling on her and his daughter the shares he owns in h...</t>
  </si>
  <si>
    <t>https://m.media-amazon.com/images/M/MV5BMTI2NDQ3OTU5NF5BMl5BanBnXkFtZTcwMjUzMDYxMQ@@._V1_Ratio0.7117_AL_.jpg</t>
  </si>
  <si>
    <t>Tess and her daughter, Anna, do not get along. However, things take a turn when, in a freak incident, they switch bodies and are forced to live each other's lives.</t>
  </si>
  <si>
    <t>https://m.media-amazon.com/images/M/MV5BOGNhNDAyZWUtNmU3My00ZWRlLTkwYTgtMzZiYmNjNmM0MzVkXkEyXkFqcGc@._V1_Ratio0.6762_AL_.jpg</t>
  </si>
  <si>
    <t>https://www.imdb.com/video/imdb/vi2383330841/imdb/embed</t>
  </si>
  <si>
    <t>A film crew sets out to record a year in the life of an average family, but things quickly start going wrong.</t>
  </si>
  <si>
    <t>https://m.media-amazon.com/images/M/MV5BYzVjYzg5OGUtOGI3YS00OGRhLTg3N2ItZDk4M2U0ZDBlYWEwXkEyXkFqcGc@._V1_Ratio0.6762_AL_.jpg</t>
  </si>
  <si>
    <t>https://www.imdb.com/video/imdb/vi2324677401/imdb/embed</t>
  </si>
  <si>
    <t>A crash landing leaves Kitai Raige and his father Cypher stranded on Earth, a millennium after events forced humanity's escape. With Cypher injured, Kitai must embark on a perilous journey to signal for help.</t>
  </si>
  <si>
    <t>https://m.media-amazon.com/images/M/MV5BMTY3MzQyMjkwMl5BMl5BanBnXkFtZTcwMDk2OTE0OQ@@._V1_Ratio0.6762_AL_.jpg</t>
  </si>
  <si>
    <t>https://www.imdb.com/video/imdb/https://www.imdb.com/video/vi2277418521//imdb/embed</t>
  </si>
  <si>
    <t>An American scientist publicly defects to East Germany as part of a cloak and dagger mission to steal a formula before planning an escape back to the West.</t>
  </si>
  <si>
    <t>https://m.media-amazon.com/images/M/MV5BNTYwODI4NjcwOV5BMl5BanBnXkFtZTgwMzU0OTk5MTE@._V1_Ratio0.6762_AL_.jpg</t>
  </si>
  <si>
    <t>https://www.imdb.com/video/imdb/vi2020540441/imdb/embed</t>
  </si>
  <si>
    <t>Secret Service agent Mike Banning finds himself trapped inside the White House in the wake of a terrorist attack and works with national security to rescue the President from his kidnappers.</t>
  </si>
  <si>
    <t>https://m.media-amazon.com/images/M/MV5BNzg3Mjc0YzItZWQyOS00ODY4LTgwZjUtYWRmYzM1MDg1ZDA5XkEyXkFqcGc@._V1_Ratio0.6762_AL_.jpg</t>
  </si>
  <si>
    <t>https://www.imdb.com/video/imdb/vi3461588761/imdb/embed</t>
  </si>
  <si>
    <t>A widow investigates an insurance fraud, chasing leads to a pair of Panama City law partners exploiting the world's financial system.</t>
  </si>
  <si>
    <t>https://m.media-amazon.com/images/M/MV5BMDRmNzMzZGYtZDdiMy00ZjNiLThjYzUtODMzY2QxY2VkZmIxXkEyXkFqcGc@._V1_Ratio0.6762_AL_.jpg</t>
  </si>
  <si>
    <t>https://www.imdb.com/video/imdb/vi2025307929/imdb/embed</t>
  </si>
  <si>
    <t>A schoolgirl and six of her classmates travel to her aunt's country home, which turns out to be haunted.</t>
  </si>
  <si>
    <t>https://m.media-amazon.com/images/M/MV5BZGEyMjgwOWUtYWU2NC00MTYyLTg5NDktMzFhNzI0OTFkNWMxXkEyXkFqcGc@._V1_Ratio0.6904_AL_.jpg</t>
  </si>
  <si>
    <t>https://www.imdb.com/video/imdb/vi2997729305/imdb/embed</t>
  </si>
  <si>
    <t>The night before his wedding, musician Eric Draven and his fiancÃ©e are brutally murdered by members of a violent gang. On the anniversary of their death, Eric rises from the grave and assumes the mantle of the Crow, a supernatural avenger.</t>
  </si>
  <si>
    <t>https://m.media-amazon.com/images/M/MV5BOTBiNzhkZTItZWUwZS00YTJkLTg0YTEtN2I0ZDI5ODI2MWFjXkEyXkFqcGc@._V1_Ratio0.6762_AL_.jpg</t>
  </si>
  <si>
    <t>https://www.imdb.com/video/imdb/vi404404249/imdb/embed</t>
  </si>
  <si>
    <t>A highway patrol officer, two criminals, and a station secretary defend a defunct Los Angeles precinct office against a siege by a bloodthirsty street gang.</t>
  </si>
  <si>
    <t>https://m.media-amazon.com/images/M/MV5BMjUzZmI1YjUtMDlhOS00MGQ1LTgxZWYtOWFhZGE0NTIyNWZlXkEyXkFqcGc@._V1_Ratio0.6762_AL_.jpg</t>
  </si>
  <si>
    <t>https://www.imdb.com/video/imdb/vi3579577113/imdb/embed</t>
  </si>
  <si>
    <t>Ramones fanatic and delinquent Riff Randell battles it out with the strict new principal of Vince Lombardi High School, Miss Togar, with help from the Ramones.</t>
  </si>
  <si>
    <t>https://m.media-amazon.com/images/M/MV5BOGU0ZDlmM2QtYzFkNS00MTYxLWI1NjYtZDRjYjgyY2Q3NmU1XkEyXkFqcGc@._V1_Ratio0.6904_AL_.jpg</t>
  </si>
  <si>
    <t>https://www.imdb.com/video/imdb/vi3012533017/imdb/embed</t>
  </si>
  <si>
    <t>An aspiring actor undergoes a radical medical procedure to drastically transform his appearance, but his new dream face quickly turns into a nightmare.</t>
  </si>
  <si>
    <t>https://m.media-amazon.com/images/M/MV5BYTQ0NDI2NzItZjNiOC00ZDc0LWJiNGMtMzZmMGM2NmVjMmJkXkEyXkFqcGc@._V1_Ratio0.6762_AL_.jpg</t>
  </si>
  <si>
    <t>https://www.imdb.com/video/imdb/https://www.imdb.com/video/vi236242457//imdb/embed</t>
  </si>
  <si>
    <t>Follows the lives of the Charles family as they deal with themes of family legacy and more, in deciding what to do with an heirloom, the family piano.</t>
  </si>
  <si>
    <t>https://m.media-amazon.com/images/M/MV5BMzQzOWY5ZmUtNGVkNi00NWIzLTliMWMtNDNkYmRjMTBiOTVlXkEyXkFqcGc@._V1_Ratio0.6762_AL_.jpg</t>
  </si>
  <si>
    <t>https://www.imdb.com/video/imdb/https://www.imdb.com/video/vi3751201049//imdb/embed</t>
  </si>
  <si>
    <t>Pierre Lachenay is a well-known publisher and lecturer, married with Franca and father of Sabine, around 10. He meets an air hostess, Nicole. They start a love affair, which Pierre is hiding, but he cannot stand staying away from her.</t>
  </si>
  <si>
    <t>https://m.media-amazon.com/images/M/MV5BNWRlYzI1YTYtNDI4Yy00NjgyLWJkMjYtZTZjOGI3MDI2Mjg2XkEyXkFqcGc@._V1_Ratio0.6762_AL_.jpg</t>
  </si>
  <si>
    <t>https://www.imdb.com/video/imdb/vi2115157785/imdb/embed</t>
  </si>
  <si>
    <t>A cryptic message from James Bond's past sends him on a trail to uncover the existence of a sinister organisation named SPECTRE. With a new threat dawning, Bond learns the terrible truth about the author of all his pain in his most recent missions.</t>
  </si>
  <si>
    <t>https://m.media-amazon.com/images/M/MV5BMzA5MzFiNDAtYTI0NC00MDE5LTljYTctYTNkODk1OTZlODI5XkEyXkFqcGc@._V1_Ratio0.6762_AL_.jpg</t>
  </si>
  <si>
    <t>https://www.imdb.com/video/imdb/vi3362042649/imdb/embed</t>
  </si>
  <si>
    <t>When a desperate movie producer fails to get a major star for his bargain-basement film, he decides to shoot the film secretly around him.</t>
  </si>
  <si>
    <t>https://m.media-amazon.com/images/M/MV5BOGVjOTM3NDEtMTE4Zi00OTVkLTkyYTYtNTk0OWY4NDAxZjRkXkEyXkFqcGc@._V1_Ratio0.6833_AL_.jpg</t>
  </si>
  <si>
    <t>https://www.imdb.com/video/imdb/https://www.imdb.com/video/vi4268474649//imdb/embed</t>
  </si>
  <si>
    <t>The music of The Beatles, New York in the 1960s, and the American youth's actions to protest the Vietnam War, form the backdrop for the romance between an upper-class American girl and a poor Liverpudlian artist.</t>
  </si>
  <si>
    <t>https://m.media-amazon.com/images/M/MV5BYTEyZTAyMjAtYjAwMi00YTkzLWE0MTAtYzZiNjY5YTcyMzlhXkEyXkFqcGc@._V1_Ratio0.6762_AL_.jpg</t>
  </si>
  <si>
    <t>https://www.imdb.com/video/imdb/vi95748377/imdb/embed</t>
  </si>
  <si>
    <t>A small-time rancher agrees to hold a captured outlaw who's awaiting a train to go to court in Yuma. A battle of wills ensues as the outlaw tries to psych out the rancher.</t>
  </si>
  <si>
    <t>https://m.media-amazon.com/images/M/MV5BODE0NTcxNTQzNF5BMl5BanBnXkFtZTcwMzczOTIzMw@@._V1_Ratio0.6762_AL_.jpg</t>
  </si>
  <si>
    <t>https://www.imdb.com/video/imdb/vi2880504089/imdb/embed</t>
  </si>
  <si>
    <t>Architect/vigilante Paul Kersey arrives back in New York City and is forcibly recruited by a crooked police chief to fight street crime caused by a large gang terrorizing the neighborhoods.</t>
  </si>
  <si>
    <t>https://m.media-amazon.com/images/M/MV5BZGUzNjQ5MTEtNGZiYS00NGZiLWIwZDItYzdiNGMyNDMxMzczXkEyXkFqcGc@._V1_Ratio0.6762_AL_.jpg</t>
  </si>
  <si>
    <t>https://www.imdb.com/video/imdb/vi2012721689/imdb/embed</t>
  </si>
  <si>
    <t>The story of Preston Tucker, the maverick car designer and his ill-fated challenge to the auto industry with his revolutionary car concept.</t>
  </si>
  <si>
    <t>https://m.media-amazon.com/images/M/MV5BMjNiMWFjOTctMTQ1NC00ZGY2LWE2NDEtYTMxNzMzM2VhNmQ2XkEyXkFqcGc@._V1_Ratio0.6762_AL_.jpg</t>
  </si>
  <si>
    <t>https://www.imdb.com/video/imdb/vi1126349593/imdb/embed</t>
  </si>
  <si>
    <t>Determined to ensure that Superman's ultimate sacrifice wasn't in vain, Bruce Wayne recruits a team of metahumans to protect the world from an approaching threat of catastrophic proportions.</t>
  </si>
  <si>
    <t>https://m.media-amazon.com/images/M/MV5BNDA0MzM5YTctZTU2My00NGQ5LWE2NTEtNDM0MjZmMDBkOTZkXkEyXkFqcGc@._V1_Ratio0.6762_AL_.jpg</t>
  </si>
  <si>
    <t>https://www.imdb.com/video/imdb/vi2343551001/imdb/embed</t>
  </si>
  <si>
    <t>King Arthur and his Knights of the Round Table embark on a surreal, low-budget search for the Holy Grail, encountering many, very silly obstacles.</t>
  </si>
  <si>
    <t>https://m.media-amazon.com/images/M/MV5BYWY4YmUzZmUtMzQ0ZS00N2Y2LWJlODQtN2IwMDc1MWQwMmU3XkEyXkFqcGc@._V1_Ratio0.6762_AL_.jpg</t>
  </si>
  <si>
    <t>https://www.imdb.com/video/imdb/vi3159408409/imdb/embed</t>
  </si>
  <si>
    <t>The eccentric members of a dysfunctional family reluctantly gather under the same roof for various reasons.</t>
  </si>
  <si>
    <t>https://m.media-amazon.com/images/M/MV5BNTZlOWU4ZmEtZjkzMC00OWJkLTkwMTAtZTUyOTFlNGY2YTNjXkEyXkFqcGc@._V1_Ratio0.6762_AL_.jpg</t>
  </si>
  <si>
    <t>https://www.imdb.com/video/imdb/vi4067992601/imdb/embed</t>
  </si>
  <si>
    <t>Dr Henry Frankenstein is obsessed with assembling a living being from parts of several exhumed corpses.</t>
  </si>
  <si>
    <t>https://m.media-amazon.com/images/M/MV5BNDhjNjgxN2EtZGIxZC00NDQzLThmOWMtZDgwNmYwZDQ3MzZiXkEyXkFqcGc@._V1_Ratio0.6762_AL_.jpg</t>
  </si>
  <si>
    <t>https://www.imdb.com/video/imdb/vi1168638233/imdb/embed</t>
  </si>
  <si>
    <t>In 14th-century Sweden, an innocent yet pampered teenage girl and her family's pregnant and jealous servant set out from their farm to deliver candles to church, but only one returns from events that transpire in the woods along the way.</t>
  </si>
  <si>
    <t>https://m.media-amazon.com/images/M/MV5BZWM2NzYyOGItZTU1Ni00MWY1LTlkZTMtZmI4MzZlYjdjNzc5XkEyXkFqcGc@._V1_Ratio0.6762_AL_.jpg</t>
  </si>
  <si>
    <t>After kidnapping and brutally assaulting two young women, a gang unknowingly finds refuge at a vacation home belonging to the parents of one of the victims: a mother and father who devise an increasingly gruesome series of revenge tactics.</t>
  </si>
  <si>
    <t>https://m.media-amazon.com/images/M/MV5BMjExMTM4MDAwOF5BMl5BanBnXkFtZTcwODcyMDIzMg@@._V1_Ratio0.6762_AL_.jpg</t>
  </si>
  <si>
    <t>https://www.imdb.com/video/imdb/vi3927704345/imdb/embed</t>
  </si>
  <si>
    <t>A young boy befriends a giant robot from outer space that a paranoid government agent wants to destroy.</t>
  </si>
  <si>
    <t>https://m.media-amazon.com/images/M/MV5BODM4ZjZjMGEtYmFiMy00MThjLWIzZjUtMDU0ODg1NTI2MzIwXkEyXkFqcGc@._V1_Ratio0.6762_AL_.jpg</t>
  </si>
  <si>
    <t>https://www.imdb.com/video/imdb/vi1865921305/imdb/embed</t>
  </si>
  <si>
    <t>Young Blade Runner K's discovery of a long-buried secret leads him to track down former Blade Runner Rick Deckard, who's been missing for thirty years.</t>
  </si>
  <si>
    <t>https://m.media-amazon.com/images/M/MV5BNzA1Njg4NzYxOV5BMl5BanBnXkFtZTgwODk5NjU3MzI@._V1_Ratio0.6762_AL_.jpg</t>
  </si>
  <si>
    <t>https://www.imdb.com/video/imdb/vi2181676825/imdb/embed</t>
  </si>
  <si>
    <t>A Swiss family must survive being shipwrecked on a deserted island.</t>
  </si>
  <si>
    <t>https://m.media-amazon.com/images/M/MV5BOTk3ZmNjZGMtNTExZi00NDI1LTk3YTAtMDFjM2U0OTcwYTk2XkEyXkFqcGc@._V1_Ratio0.6762_AL_.jpg</t>
  </si>
  <si>
    <t>https://www.imdb.com/video/imdb/vi3860577817/imdb/embed</t>
  </si>
  <si>
    <t>A college student suspects a series of bizarre deaths are connected to certain urban legends.</t>
  </si>
  <si>
    <t>https://m.media-amazon.com/images/M/MV5BZWNkZjQ1NzktNTlkZC00MDRiLWIzNjEtMmQwNDg5NzdjYTI5XkEyXkFqcGc@._V1_Ratio0.6762_AL_.jpg</t>
  </si>
  <si>
    <t>https://www.imdb.com/video/imdb/https://www.imdb.com/video/vi2985951513//imdb/embed</t>
  </si>
  <si>
    <t>In 1931 Paris, an orphan living in the walls of a train station gets wrapped up in a mystery involving his late father and an automaton.</t>
  </si>
  <si>
    <t>https://m.media-amazon.com/images/M/MV5BMjAzNzk5MzgyNF5BMl5BanBnXkFtZTcwOTE4NDU5Ng@@._V1_Ratio0.6762_AL_.jpg</t>
  </si>
  <si>
    <t>https://www.imdb.com/video/imdb/vi2781978137/imdb/embed</t>
  </si>
  <si>
    <t>In late 1950s New York, a young underachiever named Tom Ripley is sent to Italy to retrieve Dickie Greenleaf, a rich and spoiled millionaire playboy. But when the errand fails, Ripley takes extreme measures.</t>
  </si>
  <si>
    <t>https://m.media-amazon.com/images/M/MV5BYzI2ZmU3MWMtZmRlMi00ZmVlLTkwMDMtZmI1YTg4YzcwMDE0XkEyXkFqcGc@._V1_Ratio0.6762_AL_.jpg</t>
  </si>
  <si>
    <t>https://www.imdb.com/video/imdb/vi673890841/imdb/embed</t>
  </si>
  <si>
    <t>Romance and intrigue ensue in Paris as a woman is pursued by several men who want to get their hands on a fortune her murdered husband had stolen. She soon loses trust in those who claim they want to help her.</t>
  </si>
  <si>
    <t>https://m.media-amazon.com/images/M/MV5BM2FiMmFkNWItNzNmOS00MWQ3LWExNTUtZWJkOTBmNzg0ZWRjXkEyXkFqcGc@._V1_Ratio0.6762_AL_.jpg</t>
  </si>
  <si>
    <t>https://www.imdb.com/video/imdb/vi3418161433/imdb/embed</t>
  </si>
  <si>
    <t>While on a journey of physical and spiritual healing, a brilliant neurosurgeon is drawn into the world of the mystic arts.</t>
  </si>
  <si>
    <t>https://m.media-amazon.com/images/M/MV5BNjgwNzAzNjk1Nl5BMl5BanBnXkFtZTgwMzQ2NjI1OTE@._V1_Ratio0.6762_AL_.jpg</t>
  </si>
  <si>
    <t>https://www.imdb.com/video/imdb/https://www.imdb.com/video/vi1822209561//imdb/embed</t>
  </si>
  <si>
    <t>A teenager just trying to make it through life in the suburbs is introduced by a classmate to a mysterious late-night TV show.</t>
  </si>
  <si>
    <t>https://m.media-amazon.com/images/M/MV5BZTA2MGM5M2ItNDBjYi00OWJhLTk1MTMtMGIzMDZlYzg1N2Q3XkEyXkFqcGc@._V1_Ratio0.6762_AL_.jpg</t>
  </si>
  <si>
    <t>https://www.imdb.com/video/imdb/https://www.imdb.com/video/vi216319513//imdb/embed</t>
  </si>
  <si>
    <t>San Francisco private detective Sam Spade takes on a case that involves him with three eccentric criminals, a gorgeous liar and their quest for a priceless statuette, with the stakes rising after his partner is murdered.</t>
  </si>
  <si>
    <t>https://m.media-amazon.com/images/M/MV5BZjJhOTcwNGYtZGM3ZS00ZTYzLWJlZDYtMzllYmRkMDI4MjBkXkEyXkFqcGc@._V1_Ratio0.6762_AL_.jpg</t>
  </si>
  <si>
    <t>https://www.imdb.com/video/imdb/vi3611673881/imdb/embed</t>
  </si>
  <si>
    <t>A cover-up spanning four U.S. Presidents pushes the country's first female newspaper publisher and her editor to join an unprecedented battle between press and government.</t>
  </si>
  <si>
    <t>https://m.media-amazon.com/images/M/MV5BMjQyMjEwOTIwNV5BMl5BanBnXkFtZTgwOTkzNTMxNDM@._V1_Ratio0.6762_AL_.jpg</t>
  </si>
  <si>
    <t>https://www.imdb.com/video/imdb/https://www.imdb.com/video/vi11581465//imdb/embed</t>
  </si>
  <si>
    <t>The legendary Clades are a family of explorers whose differences threaten to topple their latest and most crucial mission.</t>
  </si>
  <si>
    <t>https://m.media-amazon.com/images/M/MV5BZDI1ZjY1OTUtMzE1Yi00OWVmLTliNjAtNWVlOTk0ZjNkMDI4XkEyXkFqcGc@._V1_Ratio0.6762_AL_.jpg</t>
  </si>
  <si>
    <t>https://www.imdb.com/video/imdb/vi2067907097/imdb/embed</t>
  </si>
  <si>
    <t>A desert warrior rises up against the evil army that is destroying his homeland. He captures the enemy's key sorcerer, takes her deep into the desert and prepares for a final showdown.</t>
  </si>
  <si>
    <t>https://m.media-amazon.com/images/M/MV5BMjkxNTAwNTQ0M15BMl5BanBnXkFtZTYwMTQwMjM3._V1_Ratio0.6762_AL_.jpg</t>
  </si>
  <si>
    <t>https://www.imdb.com/video/imdb/vi4163553561/imdb/embed</t>
  </si>
  <si>
    <t>When Tony Stark and Bruce Banner try to jump-start a dormant peacekeeping program called Ultron, things go horribly wrong and it's up to Earth's mightiest heroes to stop the villainous Ultron from enacting his terrible plan.</t>
  </si>
  <si>
    <t>https://m.media-amazon.com/images/M/MV5BODBhYTg1NGQtNGVmNS00ZTdiLThjYTYtZDFkNzRiNTZmNDZjXkEyXkFqcGc@._V1_Ratio0.6762_AL_.jpg</t>
  </si>
  <si>
    <t>https://www.imdb.com/video/imdb/vi2821566745/imdb/embed</t>
  </si>
  <si>
    <t>When Fool breaks into the home of his family's landlords, he discovers that they have mutilated several boys and kept them imprisoned under stairs. As Fool attempts to flee, he meets their daughter, Alice. Can Fool and Alice escape?</t>
  </si>
  <si>
    <t>https://m.media-amazon.com/images/M/MV5BMTc0MjgyOGEtNjM5ZS00MDM4LWJlNDEtN2JmNDY2NjRiZmY1XkEyXkFqcGc@._V1_Ratio0.6762_AL_.jpg</t>
  </si>
  <si>
    <t>https://www.imdb.com/video/imdb/vi3849830169/imdb/embed</t>
  </si>
  <si>
    <t>A struggling female soprano in 1934 Paris finally finds work after posing as a female impersonator, but it complicates her personal life when a visiting Chicago gangster finds himself inexplicably attracted to the seemingly male performer.</t>
  </si>
  <si>
    <t>https://m.media-amazon.com/images/M/MV5BMzBlOThkMzQtZmY3Yi00ZmI1LTg3OWItZjlkZTQ0YmJmZTczXkEyXkFqcGc@._V1_Ratio0.6762_AL_.jpg</t>
  </si>
  <si>
    <t>https://www.imdb.com/video/imdb/https://www.imdb.com/video/vi72858393//imdb/embed</t>
  </si>
  <si>
    <t>A traveling family falls victim to a group of mutated cannibals in a desert far away from civilization.</t>
  </si>
  <si>
    <t>https://m.media-amazon.com/images/M/MV5BMzk0MTg5MzEyOF5BMl5BanBnXkFtZTcwNDUyMzIzMQ@@._V1_Ratio0.6762_AL_.jpg</t>
  </si>
  <si>
    <t>https://www.imdb.com/video/imdb/vi2750611737/imdb/embed</t>
  </si>
  <si>
    <t>A woman assists her friend in arranging an illegal abortion in 1980s Romania.</t>
  </si>
  <si>
    <t>https://m.media-amazon.com/images/M/MV5BMTk3NDY2MDg0MF5BMl5BanBnXkFtZTYwODcwODc4._V1_Ratio0.6762_AL_.jpg</t>
  </si>
  <si>
    <t>https://www.imdb.com/video/imdb/vi1471283481/imdb/embed</t>
  </si>
  <si>
    <t>A middle-aged playboy becomes fascinated by the daughter of a private detective who has been hired to entrap him with the wife of a client.</t>
  </si>
  <si>
    <t>https://m.media-amazon.com/images/M/MV5BNmJlZWRjYjQtNzczMy00YzhjLTg0OGItYzljYTZlZmY3YjY0XkEyXkFqcGc@._V1_Ratio0.6762_AL_.jpg</t>
  </si>
  <si>
    <t>King Henry VIII of England discards one wife, Catharine of Aragon, who has failed to produce a male heir, in favor of the young and beautiful Anne Boleyn.</t>
  </si>
  <si>
    <t>https://m.media-amazon.com/images/M/MV5BYTQ0Njg2YWItNzNlZC00NzU3LWI0MmYtMGMxNjFlYmFkOTIxXkEyXkFqcGc@._V1_Ratio0.6762_AL_.jpg</t>
  </si>
  <si>
    <t>https://www.imdb.com/video/imdb/https://www.imdb.com/video/vi166134809//imdb/embed</t>
  </si>
  <si>
    <t>Harry Potter, Ron and Hermione return to Hogwarts School of Witchcraft and Wizardry for their third year of study, where they delve into the mystery surrounding an escaped prisoner who poses a dangerous threat to the young wizard.</t>
  </si>
  <si>
    <t>https://m.media-amazon.com/images/M/MV5BMTY4NTIwODg0N15BMl5BanBnXkFtZTcwOTc0MjEzMw@@._V1_Ratio0.6762_AL_.jpg</t>
  </si>
  <si>
    <t>https://www.imdb.com/video/imdb/vi2007761177/imdb/embed</t>
  </si>
  <si>
    <t>A young man learns that he has to find a hidden Earth ship before an enemy alien species does in order to secure the survival of humanity.</t>
  </si>
  <si>
    <t>https://m.media-amazon.com/images/M/MV5BMzYwZTRhMzMtMmRkNi00ODc2LWE0ODktNTUwYzVjMWJhMjViXkEyXkFqcGc@._V1_Ratio0.6762_AL_.jpg</t>
  </si>
  <si>
    <t>https://www.imdb.com/video/imdb/vi3268133145/imdb/embed</t>
  </si>
  <si>
    <t>In the 1980s, the X-Men must defeat an ancient all-powerful mutant, En Sabah Nur, who intends to thrive by bringing destruction to the world.</t>
  </si>
  <si>
    <t>https://m.media-amazon.com/images/M/MV5BNjVhNWY3NjItNmZjOS00NTU3LWFiZTctNzdjNGM5Y2Y0MDUwXkEyXkFqcGc@._V1_Ratio0.6762_AL_.jpg</t>
  </si>
  <si>
    <t>https://www.imdb.com/video/imdb/vi3551507481/imdb/embed</t>
  </si>
  <si>
    <t>A shy young heiress marries a charming gentleman, and soon begins to suspect he is planning to murder her.</t>
  </si>
  <si>
    <t>https://m.media-amazon.com/images/M/MV5BYjhmZDkzMzItNDc2Yy00MmUxLTgxMWMtNjZhNjM2Mzc3MDcxXkEyXkFqcGc@._V1_Ratio0.6762_AL_.jpg</t>
  </si>
  <si>
    <t>https://www.imdb.com/video/imdb/vi3598042905/imdb/embed</t>
  </si>
  <si>
    <t>A suburban housewife's world falls apart when she finds that her pornographer husband is serially unfaithful to her, her daughter is pregnant, and her son is suspected of being the foot-fetishist who's been breaking local women's feet.</t>
  </si>
  <si>
    <t>https://m.media-amazon.com/images/M/MV5BNjQzMzYyMzEtOTQxMS00YWRlLTljY2EtZjU2MzhiNDliOWJlXkEyXkFqcGc@._V1_Ratio0.6762_AL_.jpg</t>
  </si>
  <si>
    <t>https://www.imdb.com/video/imdb/https://www.imdb.com/video/vi564903449//imdb/embed</t>
  </si>
  <si>
    <t>Five years after the events of the first film, a summer camp next to the infamous Camp Crystal Lake is preparing to open, but the legend of Jason is weighing heavy on the proceedings.</t>
  </si>
  <si>
    <t>https://m.media-amazon.com/images/M/MV5BYjBkMGM2MDAtMjUwYS00ZjVlLWEzNGItZDJmOTA2YmE2NjRhXkEyXkFqcGc@._V1_Ratio0.6762_AL_.jpg</t>
  </si>
  <si>
    <t>https://www.imdb.com/video/imdb/vi1035714841/imdb/embed</t>
  </si>
  <si>
    <t>A committed film director struggles to complete his movie while coping with a myriad of crises, personal and professional, among the cast and crew.</t>
  </si>
  <si>
    <t>https://m.media-amazon.com/images/M/MV5BYmE5MjQ1MmMtOWEyZS00MWM4LWJhNzYtYzliNzIzNTE0MmY4XkEyXkFqcGc@._V1_Ratio0.6762_AL_.jpg</t>
  </si>
  <si>
    <t>https://www.imdb.com/video/imdb/vi2699494425/imdb/embed</t>
  </si>
  <si>
    <t>The early life and career of Vito Corleone in 1920s New York City is portrayed, while his son, Michael, expands and tightens his grip on the family crime syndicate.</t>
  </si>
  <si>
    <t>https://m.media-amazon.com/images/M/MV5BMDIxMzBlZDktZjMxNy00ZGI4LTgxNDEtYWRlNzRjMjJmOGQ1XkEyXkFqcGc@._V1_Ratio0.6762_AL_.jpg</t>
  </si>
  <si>
    <t>https://www.imdb.com/video/imdb/vi696162841/imdb/embed</t>
  </si>
  <si>
    <t>A young farm boy enlists to serve in World War I after his beloved horse is sold to the cavalry. His hopeful journey takes him out of England and onto the front lines as the war rages on.</t>
  </si>
  <si>
    <t>https://m.media-amazon.com/images/M/MV5BMjExNzkxOTYyNl5BMl5BanBnXkFtZTcwODA0MjU4Ng@@._V1_Ratio0.6762_AL_.jpg</t>
  </si>
  <si>
    <t>https://www.imdb.com/video/imdb/vi3969097241/imdb/embed</t>
  </si>
  <si>
    <t>Surviving victims of Michael Myers form a vigilante mob and vow to end his reign of terror.</t>
  </si>
  <si>
    <t>https://m.media-amazon.com/images/M/MV5BMDZjMzJjYzMtMzkxMi00ODdiLTkyZTctMzY3MGNmOTRlZmQ3XkEyXkFqcGc@._V1_Ratio0.6762_AL_.jpg</t>
  </si>
  <si>
    <t>https://www.imdb.com/video/imdb/vi2091041561/imdb/embed</t>
  </si>
  <si>
    <t>Two slacker friends try to promote their public-access cable show.</t>
  </si>
  <si>
    <t>https://m.media-amazon.com/images/M/MV5BZGNlZDY1ZTEtZTMxOS00ZjQ5LThjODUtYTBmMWYyMjAxZDdiXkEyXkFqcGc@._V1_Ratio0.6762_AL_.jpg</t>
  </si>
  <si>
    <t>https://www.imdb.com/video/imdb/https://www.imdb.com/video/vi3340484121//imdb/embed</t>
  </si>
  <si>
    <t>A young lawyer joins a prestigious law firm only to discover that it has a sinister dark side.</t>
  </si>
  <si>
    <t>https://m.media-amazon.com/images/M/MV5BMjE3ZDZkMWMtY2RkMC00YzJjLWFhYTUtYmRjMzAyMzEwZDE5XkEyXkFqcGc@._V1_Ratio0.6762_AL_.jpg</t>
  </si>
  <si>
    <t>https://www.imdb.com/video/imdb/https://www.imdb.com/video/vi1802548249//imdb/embed</t>
  </si>
  <si>
    <t>A curmudgeonly instructor at a New England school remains on campus during Christmas break. He soon forms an unlikely bond with a brainy but damaged troublemaker, and with the school's cook, a woman who just lost a son in the Vietnam War.</t>
  </si>
  <si>
    <t>https://m.media-amazon.com/images/M/MV5BOWY3MjUzZTctOTI5ZC00MDA5LTk4ZTMtZWJjNjRmMzE4ZmI2XkEyXkFqcGc@._V1_Ratio0.6762_AL_.jpg</t>
  </si>
  <si>
    <t>https://www.imdb.com/video/imdb/https://www.imdb.com/video/vi2626930457//imdb/embed</t>
  </si>
  <si>
    <t>Unhappily married couple Roslyn and Michael lead separate affairs that lead to violent repercussions for all.</t>
  </si>
  <si>
    <t>https://m.media-amazon.com/images/M/MV5BZTllMmQ0ZTQtNWVjMC00YmRmLWE4NTAtMWI0YmVhODM2NmU3XkEyXkFqcGc@._V1_Ratio0.7046_AL_.jpg</t>
  </si>
  <si>
    <t>When Queen Victoria descends into deep mourning after the death of her husband Prince Albert in 1861, she finds solace in her trusted servant, Mr. John Brown, but their relationship also brings scandal and turmoil.</t>
  </si>
  <si>
    <t>https://m.media-amazon.com/images/M/MV5BNDU0ZTYzNDYtYTI5Ni00MDVlLTkwZWItZGQ2MjhjNzU2NmRhXkEyXkFqcGc@._V1_Ratio0.6762_AL_.jpg</t>
  </si>
  <si>
    <t>https://www.imdb.com/video/imdb/https://www.imdb.com/video/vi3471810073//imdb/embed</t>
  </si>
  <si>
    <t>As the world is overrun by zombies, a group of scientists and military personnel sheltering in an underground bunker in Florida must decide on how they should deal with the undead horde.</t>
  </si>
  <si>
    <t>https://m.media-amazon.com/images/M/MV5BOTg0ZTVmMDMtMTkxZC00MDY1LTliZTUtNjg5NTAzNjAxY2Y0XkEyXkFqcGc@._V1_Ratio0.6762_AL_.jpg</t>
  </si>
  <si>
    <t>https://www.imdb.com/video/imdb/vi3336177177/imdb/embed</t>
  </si>
  <si>
    <t>Adam Sandler takes his comical musical musings back out on the road, from comedy clubs to concert halls to one very unsuspecting subway station.</t>
  </si>
  <si>
    <t>https://m.media-amazon.com/images/M/MV5BY2U1ZTBiNmYtMzBmYS00YzU3LTg0OGMtYTg0N2VhODczODg2XkEyXkFqcGc@._V1_Ratio0.7189_AL_.jpg</t>
  </si>
  <si>
    <t>https://www.imdb.com/video/imdb/https://www.imdb.com/video/vi614054425//imdb/embed</t>
  </si>
  <si>
    <t>Captain Kirk and his crew must deal with Mr. Spock's long-lost half-brother who hijacks the Enterprise for an obsessive search for God at the center of the galaxy.</t>
  </si>
  <si>
    <t>https://m.media-amazon.com/images/M/MV5BNWEzYmU4ZDYtNWMwMi00YWRmLTg3NDQtMWFhYTI3YWQ2OTQ3XkEyXkFqcGc@._V1_Ratio0.6762_AL_.jpg</t>
  </si>
  <si>
    <t>https://www.imdb.com/video/imdb/vi3842752025/imdb/embed</t>
  </si>
  <si>
    <t>Kirsty is brought to an institution after the horrible events of Hellraiser (1987), where the occult-obsessive head doctor resurrects Julia and unleashes the Cenobites and their demonic underworld.</t>
  </si>
  <si>
    <t>https://m.media-amazon.com/images/M/MV5BZDU4NTQ3MjItZjhlNy00NDllLTllMjctYTE2MDI3OTUwNDM5XkEyXkFqcGc@._V1_Ratio0.6762_AL_.jpg</t>
  </si>
  <si>
    <t>https://www.imdb.com/video/imdb/vi4152738073/imdb/embed</t>
  </si>
  <si>
    <t>Returning to the ancestral castle long after the death of the monster, the son of Dr. Frankenstein meets a mad shepherd who is hiding the comatose creature. To clear the family name, he revives the creature and tries to rehabilitate him.</t>
  </si>
  <si>
    <t>https://m.media-amazon.com/images/M/MV5BYWRhNDMzNmYtZjhkZS00ZTk3LWI5ODktZTY2NGUxOTM5MjgyXkEyXkFqcGc@._V1_Ratio0.6762_AL_.jpg</t>
  </si>
  <si>
    <t>https://www.imdb.com/video/imdb/vi1869594393/imdb/embed</t>
  </si>
  <si>
    <t>Two centuries after her death, a powerful human/alien hybrid clone of Ellen Ripley aids a crew of space pirates in stopping the aliens from reaching Earth.</t>
  </si>
  <si>
    <t>https://m.media-amazon.com/images/M/MV5BNDMyNmU5ZGQtNzhiZi00NjRjLTk3NGUtMmQ5YWU4ODlkNTBhXkEyXkFqcGc@._V1_Ratio0.6904_AL_.jpg</t>
  </si>
  <si>
    <t>https://www.imdb.com/video/imdb/https://www.imdb.com/video/vi1570806553//imdb/embed</t>
  </si>
  <si>
    <t>A hooker tears through Tinseltown on Christmas Eve searching for the pimp who broke her heart.</t>
  </si>
  <si>
    <t>https://m.media-amazon.com/images/M/MV5BMjEzNzY2NjYwOV5BMl5BanBnXkFtZTgwOTY1MDU1NTE@._V1_Ratio0.6833_AL_.jpg</t>
  </si>
  <si>
    <t>https://www.imdb.com/video/imdb/vi581480473/imdb/embed</t>
  </si>
  <si>
    <t>In 1945, immediately following the end of Second World War, a woman who lives with her two photosensitive children on her darkened old family estate in the Channel Islands becomes convinced that the home is haunted.</t>
  </si>
  <si>
    <t>https://m.media-amazon.com/images/M/MV5BZTNhODBkODAtNDllYy00YTg1LWJmNDUtYjgzMzEzOWQ0YWNjXkEyXkFqcGc@._V1_Ratio0.6762_AL_.jpg</t>
  </si>
  <si>
    <t>https://www.imdb.com/video/imdb/vi3201343001/imdb/embed</t>
  </si>
  <si>
    <t>A teenager's quest to launch Norwegian Black Metal in Oslo in the early 1990s results in a very violent outcome.</t>
  </si>
  <si>
    <t>https://m.media-amazon.com/images/M/MV5BMjUwNDA3MTgwOV5BMl5BanBnXkFtZTgwNTEzMjk5NjM@._V1_Ratio0.6762_AL_.jpg</t>
  </si>
  <si>
    <t>https://www.imdb.com/video/imdb/vi2283649561/imdb/embed</t>
  </si>
  <si>
    <t>A surreal, half-fiction, half real life footage of a day in the life of John Lennon and Yoko Ono, composed to music from John's historic 'Imagine' album and Yoko's 'Fly'.</t>
  </si>
  <si>
    <t>https://m.media-amazon.com/images/M/MV5BOGRjMzU1ZTEtNGIzNy00MmRlLWI4OTAtMWM5MDZhOTgxNDI5XkEyXkFqcGc@._V1_Ratio0.6762_AL_.jpg</t>
  </si>
  <si>
    <t>On another planet in the distant past, a Gelfling embarks on a quest to find the missing shard of a magical crystal, and to restore order to his world.</t>
  </si>
  <si>
    <t>https://m.media-amazon.com/images/M/MV5BYTcxY2NiMDAtMjRmYi00ZTUwLTk2NDYtYjI1MDQ4ZDBiMTA5XkEyXkFqcGc@._V1_Ratio0.6762_AL_.jpg</t>
  </si>
  <si>
    <t>https://www.imdb.com/video/imdb/vi2162803993/imdb/embed</t>
  </si>
  <si>
    <t>A group of young gunmen, led by Billy the Kid, become deputies to avenge the murder of the rancher who became their benefactor. But when Billy takes their authority too far, they become the hunted.</t>
  </si>
  <si>
    <t>https://m.media-amazon.com/images/M/MV5BMGE5ZjYzMDEtZmQ4ZS00YjczLTk5YWYtNjdkZjY4NmQxNTEyXkEyXkFqcGc@._V1_Ratio0.6762_AL_.jpg</t>
  </si>
  <si>
    <t>https://www.imdb.com/video/imdb/vi132317465/imdb/embed</t>
  </si>
  <si>
    <t>A one-man army comes to the rescue when the United States are invaded by communists.</t>
  </si>
  <si>
    <t>https://m.media-amazon.com/images/M/MV5BNjIxNDk2ZTQtMjgzNy00NTNmLWJhOTItZWY5NTFkMmMzMGYzXkEyXkFqcGc@._V1_Ratio0.6762_AL_.jpg</t>
  </si>
  <si>
    <t>https://www.imdb.com/video/imdb/vi1828172313/imdb/embed</t>
  </si>
  <si>
    <t>A political extremist plans to spread stolen nerve gas in a city where a political convention is being held. Government agents are sent to catch him.</t>
  </si>
  <si>
    <t>https://m.media-amazon.com/images/M/MV5BMTI2MDIzMzU4NV5BMl5BanBnXkFtZTcwODU3NDYyMQ@@._V1_Ratio0.7402_AL_.jpg</t>
  </si>
  <si>
    <t>Intrepid reporter Tintin and Captain Haddock set off on a treasure hunt for a sunken ship commanded by Haddock's ancestor.</t>
  </si>
  <si>
    <t>https://m.media-amazon.com/images/M/MV5BNDE5MDExNTQ1OF5BMl5BanBnXkFtZTcwMDIxMTM5Ng@@._V1_Ratio0.6762_AL_.jpg</t>
  </si>
  <si>
    <t>https://www.imdb.com/video/imdb/vi2415828505/imdb/embed</t>
  </si>
  <si>
    <t>Following clues to the origin of mankind, a team finds a structure on a distant moon, but they soon realize they are not alone.</t>
  </si>
  <si>
    <t>https://m.media-amazon.com/images/M/MV5BMTY3NzIyNTA2NV5BMl5BanBnXkFtZTcwNzE2NjI4Nw@@._V1_Ratio0.6762_AL_.jpg</t>
  </si>
  <si>
    <t>https://www.imdb.com/video/imdb/vi2405016345/imdb/embed</t>
  </si>
  <si>
    <t>An insurance salesman begins to suspect that his whole life is actually some sort of reality TV show.</t>
  </si>
  <si>
    <t>https://m.media-amazon.com/images/M/MV5BNzA3ZjZlNzYtMTdjMy00NjMzLTk5ZGYtMTkyYzNiOGM1YmM3XkEyXkFqcGc@._V1_Ratio0.6762_AL_.jpg</t>
  </si>
  <si>
    <t>https://www.imdb.com/video/imdb/vi1878327577/imdb/embed</t>
  </si>
  <si>
    <t>Terence McDonagh is a drug- and gambling-addled detective in post-Katrina New Orleans investigating the killing of five Senegalese immigrants.</t>
  </si>
  <si>
    <t>https://m.media-amazon.com/images/M/MV5BMTcyMzY0NTMzMF5BMl5BanBnXkFtZTcwMTc1MjY4Mg@@._V1_Ratio0.6762_AL_.jpg</t>
  </si>
  <si>
    <t>https://www.imdb.com/video/imdb/vi440730137/imdb/embed</t>
  </si>
  <si>
    <t>A drifter and a faded film star, both traumatized by Hollywood, arrive to the guy's hometown, where the old bitter memories revive again.</t>
  </si>
  <si>
    <t>https://m.media-amazon.com/images/M/MV5BYzNjNzFlY2ItNDcwNy00MDUyLThkMWUtMGQyOTY3OTlmYWMxXkEyXkFqcGc@._V1_Ratio0.6762_AL_.jpg</t>
  </si>
  <si>
    <t>https://www.imdb.com/video/imdb/vi2084635161/imdb/embed</t>
  </si>
  <si>
    <t>Three World War II veterans, two of them traumatized or disabled, return home to the American midwest to discover that they and their families have been irreparably changed.</t>
  </si>
  <si>
    <t>https://m.media-amazon.com/images/M/MV5BNTgxMzUyODQtMDJmZC00ZGMyLWI3MzAtZTYwYjBjZjFmMzIxXkEyXkFqcGc@._V1_Ratio0.6762_AL_.jpg</t>
  </si>
  <si>
    <t>https://www.imdb.com/video/imdb/https://www.imdb.com/video/vi730792217//imdb/embed</t>
  </si>
  <si>
    <t>A punk rock band is forced to fight for survival after witnessing a murder at a neo-Nazi skinhead bar.</t>
  </si>
  <si>
    <t>https://m.media-amazon.com/images/M/MV5BMjU1ODQ5NzA0N15BMl5BanBnXkFtZTgwMDg5MTA5NzE@._V1_Ratio0.6762_AL_.jpg</t>
  </si>
  <si>
    <t>https://www.imdb.com/video/imdb/vi261665817/imdb/embed</t>
  </si>
  <si>
    <t>A U.S. fighter pilot's epic struggle of survival after being shot down on a mission over Laos during the Vietnam War.</t>
  </si>
  <si>
    <t>https://m.media-amazon.com/images/M/MV5BNzUxNzUzNzU2MV5BMl5BanBnXkFtZTcwNTgzNzU2NA@@._V1_Ratio0.6762_AL_.jpg</t>
  </si>
  <si>
    <t>https://www.imdb.com/video/imdb/vi3215197465/imdb/embed</t>
  </si>
  <si>
    <t>Five friends set sail and their yacht is overturned by a strange and sudden storm. A mysterious ship arrives to rescue them, and what happens next cannot be explained.</t>
  </si>
  <si>
    <t>https://m.media-amazon.com/images/M/MV5BNzU3ZDA2MmUtYzFhMS00OGYyLWI3MDgtNDI4Zjg2YmRkNGYzXkEyXkFqcGc@._V1_Ratio0.6762_AL_.jpg</t>
  </si>
  <si>
    <t>https://www.imdb.com/video/imdb/vi2981299481/imdb/embed</t>
  </si>
  <si>
    <t>The solitary life of an artificial man - who was incompletely constructed and has scissors for hands - is upended when he is taken in by a suburban family.</t>
  </si>
  <si>
    <t>https://m.media-amazon.com/images/M/MV5BODJhODczYjUtYzdkMy00Yjc4LTllNWMtZTQ3MDZlYWZjYWEzXkEyXkFqcGc@._V1_Ratio0.6762_AL_.jpg</t>
  </si>
  <si>
    <t>https://www.imdb.com/video/imdb/vi3651404057/imdb/embed</t>
  </si>
  <si>
    <t>Dr. Ellie Arroway, after years of searching, finds conclusive radio proof of extraterrestrial intelligence, sending plans for a mysterious machine.</t>
  </si>
  <si>
    <t>https://m.media-amazon.com/images/M/MV5BM2JiYmE1Y2UtNDQ3YS00YTZhLTk5MzAtYzEzMzIyNTM4OTRlXkEyXkFqcGc@._V1_Ratio0.6762_AL_.jpg</t>
  </si>
  <si>
    <t>https://www.imdb.com/video/imdb/vi2509177369/imdb/embed</t>
  </si>
  <si>
    <t>Linguist Louise Banks leads a team of investigators when gigantic spaceships touch down around the world. As nations teeter on the verge of global war, Banks and her crew must find a way to communicate with the extraterrestrial visitors.</t>
  </si>
  <si>
    <t>https://m.media-amazon.com/images/M/MV5BMTExMzU0ODcxNDheQTJeQWpwZ15BbWU4MDE1OTI4MzAy._V1_Ratio0.6762_AL_.jpg</t>
  </si>
  <si>
    <t>https://www.imdb.com/video/imdb/vi4225807897/imdb/embed</t>
  </si>
  <si>
    <t>Steven, a charismatic surgeon, is forced to make an unthinkable sacrifice after his life starts to fall apart, when the behavior of a teenage boy he has taken under his wing turns sinister.</t>
  </si>
  <si>
    <t>https://m.media-amazon.com/images/M/MV5BMjU4NDcwOTA2NF5BMl5BanBnXkFtZTgwMjE2OTg4MzI@._V1_Ratio0.6762_AL_.jpg</t>
  </si>
  <si>
    <t>https://www.imdb.com/video/imdb/vi1950595097/imdb/embed</t>
  </si>
  <si>
    <t>Three drag queens travel cross-country until their car breaks down, leaving them stranded in a small town.</t>
  </si>
  <si>
    <t>https://m.media-amazon.com/images/M/MV5BZWZjMmVhNzAtYTBmMi00YTUyLTkzMmItZGVhY2RiMmNhN2ZkXkEyXkFqcGc@._V1_Ratio0.6762_AL_.jpg</t>
  </si>
  <si>
    <t>https://www.imdb.com/video/imdb/vi2495266585/imdb/embed</t>
  </si>
  <si>
    <t>John McClane and a Harlem store owner are targeted by German terrorist Simon in New York City, where he plans to rob the Federal Reserve Building.</t>
  </si>
  <si>
    <t>https://m.media-amazon.com/images/M/MV5BYjkzNzdkMTctNzMwMS00M2Q0LWIyOTMtNmM2NDY5NWZjNTJlXkEyXkFqcGc@._V1_Ratio0.6762_AL_.jpg</t>
  </si>
  <si>
    <t>https://www.imdb.com/video/imdb/vi2434245657/imdb/embed</t>
  </si>
  <si>
    <t>When a simple jewelry heist goes horribly wrong, the surviving criminals begin to suspect that one of them is a police informant.</t>
  </si>
  <si>
    <t>https://m.media-amazon.com/images/M/MV5BMmMzYjg4NDctYWY0Mi00OGViLWIzMTMtYWNlZGY5ZDJmYjk3XkEyXkFqcGc@._V1_Ratio0.6762_AL_.jpg</t>
  </si>
  <si>
    <t>https://www.imdb.com/video/imdb/vi3028484377/imdb/embed</t>
  </si>
  <si>
    <t>A misunderstood boy takes on ghosts, zombies and grown-ups to save his town from a centuries-old curse.</t>
  </si>
  <si>
    <t>https://m.media-amazon.com/images/M/MV5BZTI0MjA3M2ItY2QzMS00MzZiLWE5YTAtM2ZlODk1MjBhNjA0XkEyXkFqcGc@._V1_Ratio0.6762_AL_.jpg</t>
  </si>
  <si>
    <t>https://www.imdb.com/video/imdb/vi2995757081/imdb/embed</t>
  </si>
  <si>
    <t>Two American newlyweds in Paris experience a love so strong, it almost devours them.</t>
  </si>
  <si>
    <t>https://m.media-amazon.com/images/M/MV5BMGIyNmVlYzEtODNkZi00NjdjLWExNDctZWFiM2FhYzgzNTkwXkEyXkFqcGc@._V1_Ratio0.7046_AL_.jpg</t>
  </si>
  <si>
    <t>https://www.imdb.com/video/imdb/https://www.imdb.com/video/vi2264051225//imdb/embed</t>
  </si>
  <si>
    <t>The short tells the story of John Wayne, a 64-year-old man with an unknown past who constantly struggles to abandon his psychopathic habits, but, unfortunately, fails. But can he live with that? Can he live with the weight of death in his hands?</t>
  </si>
  <si>
    <t>https://m.media-amazon.com/images/M/MV5BOWU5MDQ3MzUtZmYzNi00NmYzLTliZDMtOTQ5MWM1YWM1MzhmXkEyXkFqcGc@._V1_Ratio0.6762_AL_.jpg</t>
  </si>
  <si>
    <t>A talented young photographer, who enjoys snapping photos of his satirical, perverted Baltimore neighborhood and his wacky family, gets dragged into a world of pretentious artists from New York City and finds newfound fame.</t>
  </si>
  <si>
    <t>https://m.media-amazon.com/images/M/MV5BMzVlNDNkNDktYzY4My00ZTY5LWJlZjYtZjBkMGI4NjQ3MzczXkEyXkFqcGc@._V1_Ratio0.6762_AL_.jpg</t>
  </si>
  <si>
    <t>https://www.imdb.com/video/imdb/vi263127321/imdb/embed</t>
  </si>
  <si>
    <t>An idealistic porn producer aspires to elevate his craft to an art when he discovers a hot young talent.</t>
  </si>
  <si>
    <t>https://m.media-amazon.com/images/M/MV5BOTFmZmE4OTMtNDYxNi00MmZmLThlYjktMmExMzMwY2YzOTFiXkEyXkFqcGc@._V1_Ratio0.6762_AL_.jpg</t>
  </si>
  <si>
    <t>https://www.imdb.com/video/imdb/vi2797386265/imdb/embed</t>
  </si>
  <si>
    <t>Larry Gopnik, a Midwestern physics teacher, watches his life unravel over multiple sudden incidents. Despite seeking meaning and answers amidst his turmoils, he seems to keep sinking.</t>
  </si>
  <si>
    <t>https://m.media-amazon.com/images/M/MV5BYTQ0MWU5ODItMmY0Yy00NTM1LWJjMmItMjg4MDgwMTE5YmY5XkEyXkFqcGc@._V1_Ratio0.6762_AL_.jpg</t>
  </si>
  <si>
    <t>https://www.imdb.com/video/imdb/https://www.imdb.com/video/vi1681064473//imdb/embed</t>
  </si>
  <si>
    <t>Greed and class discrimination threaten the newly formed symbiotic relationship between the wealthy Park family and the destitute Kim clan.</t>
  </si>
  <si>
    <t>https://m.media-amazon.com/images/M/MV5BYjk1Y2U4MjQtY2ZiNS00OWQyLWI3MmYtZWUwNmRjYWRiNWNhXkEyXkFqcGc@._V1_Ratio0.6762_AL_.jpg</t>
  </si>
  <si>
    <t>https://www.imdb.com/video/imdb/vi1015463705/imdb/embed</t>
  </si>
  <si>
    <t>78-year-old Carl Fredricksen travels to South America in his house equipped with balloons, inadvertently taking a young stowaway.</t>
  </si>
  <si>
    <t>https://m.media-amazon.com/images/M/MV5BNmI1ZTc5MWMtMDYyOS00ZDc2LTkzOTAtNjQ4NWIxNjYyNDgzXkEyXkFqcGc@._V1_Ratio0.6762_AL_.jpg</t>
  </si>
  <si>
    <t>https://www.imdb.com/video/imdb/vi2557280793/imdb/embed</t>
  </si>
  <si>
    <t>A young woman, sexually exploited all her life, decides to turn the tables and exploit the hapless men at a big city bank by gleefully seducing her way to the top.</t>
  </si>
  <si>
    <t>https://m.media-amazon.com/images/M/MV5BMTc1MDQ4MDkzNl5BMl5BanBnXkFtZTgwODY0NTgyMjE@._V1_Ratio0.6762_AL_.jpg</t>
  </si>
  <si>
    <t>https://www.imdb.com/video/imdb/vi2708650009/imdb/embed</t>
  </si>
  <si>
    <t>Three punk-loving New York City dudes need a change and drive a VW Beetle to California. After rednecks kill one of them in Arizona, they want justice. A cute girl helps them.</t>
  </si>
  <si>
    <t>https://m.media-amazon.com/images/M/MV5BODUxMzg4NTktNWMyNy00NzM4LWI2MzQtYzZmZjdlYjk4N2RlXkEyXkFqcGc@._V1_Ratio0.6762_AL_.jpg</t>
  </si>
  <si>
    <t>https://www.imdb.com/video/imdb/vi4098669593/imdb/embed</t>
  </si>
  <si>
    <t>LÃ©on: The Professional</t>
  </si>
  <si>
    <t>12-year-old Mathilda is reluctantly taken in by LÃ©on, a professional assassin, after her family is murdered. An unusual relationship forms as she becomes his protÃ©gÃ©e and learns the assassin's trade.</t>
  </si>
  <si>
    <t>https://m.media-amazon.com/images/M/MV5BNGRkYTNhOWQtYmI0Ni00MjZhLWJmMzAtMTA2Mjg4NGNiNDU0XkEyXkFqcGc@._V1_Ratio0.6762_AL_.jpg</t>
  </si>
  <si>
    <t>https://www.imdb.com/video/imdb/vi2744254745/imdb/embed</t>
  </si>
  <si>
    <t>A teenager must battle for a gold charm to keep his family from being controlled by an evil leprechaun.</t>
  </si>
  <si>
    <t>https://m.media-amazon.com/images/M/MV5BMjU4MGVmMWItNmY1OC00NTU3LWFhZTctYmMxYzgyMzhlZmRjXkEyXkFqcGc@._V1_Ratio0.6762_AL_.jpg</t>
  </si>
  <si>
    <t>When a woman's long-time friend reveals he's engaged, she realizes she loves him herself and sets out to get him, with only days before the wedding.</t>
  </si>
  <si>
    <t>https://m.media-amazon.com/images/M/MV5BNzhlZjE4NTYtZDBlOC00NTAwLWFmMTQtMWVjNDQwZGI1MjViXkEyXkFqcGc@._V1_Ratio0.6762_AL_.jpg</t>
  </si>
  <si>
    <t>https://www.imdb.com/video/imdb/https://www.imdb.com/video/vi610777881//imdb/embed</t>
  </si>
  <si>
    <t>A 20-something, irresponsible party girl is bailed out of jail by her librarian godmother. To repay the loan, she starts working at the library and gradually turns her life around.</t>
  </si>
  <si>
    <t>https://m.media-amazon.com/images/M/MV5BMGI4NTdmZjUtNGJlMS00ZTRlLTk5ZTQtNjg3ODk3MmNkNzI4XkEyXkFqcGc@._V1_Ratio0.6904_AL_.jpg</t>
  </si>
  <si>
    <t>https://www.imdb.com/video/imdb/vi3063611673/imdb/embed</t>
  </si>
  <si>
    <t>The X-Men send Wolverine to the past in a desperate effort to change history and prevent an event that results in doom for both humans and mutants.</t>
  </si>
  <si>
    <t>https://m.media-amazon.com/images/M/MV5BNzNiYWE4NjMtMTU4OS00NmM4LWE4ZjAtYmE5OTA5NjkzODExXkEyXkFqcGc@._V1_Ratio0.6762_AL_.jpg</t>
  </si>
  <si>
    <t>https://www.imdb.com/video/imdb/https://www.imdb.com/video/vi3858345241//imdb/embed</t>
  </si>
  <si>
    <t>In Fabric is a haunting ghost story set against the backdrop of a busy winter sales period in a department store and follows the life of a cursed dress as it passes from person to person, with devastating consequences.</t>
  </si>
  <si>
    <t>https://m.media-amazon.com/images/M/MV5BNzE5MGE2MTItMmM2Zi00NTI4LTg0MjItMjc2ZDU0MjJkOGIwXkEyXkFqcGc@._V1_Ratio0.6833_AL_.jpg</t>
  </si>
  <si>
    <t>https://www.imdb.com/video/imdb/vi3502291993/imdb/embed</t>
  </si>
  <si>
    <t>A newly-possessed high-school cheerleader turns into a succubus who specializes in killing her male classmates. Can her best friend put an end to the horror?</t>
  </si>
  <si>
    <t>https://m.media-amazon.com/images/M/MV5BMTMxNzYwMjc1Ml5BMl5BanBnXkFtZTcwNDI3MDE3Mg@@._V1_Ratio0.6762_AL_.jpg</t>
  </si>
  <si>
    <t>https://www.imdb.com/video/imdb/https://www.imdb.com/video/vi4062052889//imdb/embed</t>
  </si>
  <si>
    <t>Young Jim Hawkins is torn between his loyalty to his benefactors and his affection for lovable rogue Long John Silver in their struggle to recover a buried pirate treasure.</t>
  </si>
  <si>
    <t>https://m.media-amazon.com/images/M/MV5BOTA5YmM4NjYtMTcwYy00ODEwLTljODItMzdhYTYxNzYwNTZlXkEyXkFqcGc@._V1_Ratio0.6762_AL_.jpg</t>
  </si>
  <si>
    <t>https://www.imdb.com/video/imdb/vi3795566361/imdb/embed</t>
  </si>
  <si>
    <t>Friendly but forgetful blue tang Dory begins a search for her long-lost parents and everyone learns a few things about the real meaning of family along the way.</t>
  </si>
  <si>
    <t>https://m.media-amazon.com/images/M/MV5BY2VlYWJjMGMtYjcwZC00MDE2LThmMDItYjVlMzNhYzBhYTk5XkEyXkFqcGc@._V1_Ratio0.7046_AL_.jpg</t>
  </si>
  <si>
    <t>https://www.imdb.com/video/imdb/https://www.imdb.com/video/vi2669917209//imdb/embed</t>
  </si>
  <si>
    <t>A documentary which challenges former Indonesian death-squad leaders to reenact their mass-killings in whichever cinematic genres they wish, including classic Hollywood crime scenarios and lavish musical numbers.</t>
  </si>
  <si>
    <t>https://m.media-amazon.com/images/M/MV5BZDg1NDMwMGQtMmFkZS00NTQwLTkxYjktMTlhNjI2NzNlYTQ1XkEyXkFqcGc@._V1_Ratio0.6762_AL_.jpg</t>
  </si>
  <si>
    <t>https://www.imdb.com/video/imdb/vi2071766553/imdb/embed</t>
  </si>
  <si>
    <t>A poor Bohemian poet in 1890s Paris falls for a beautiful courtesan and nightclub star coveted by a jealous duke.</t>
  </si>
  <si>
    <t>https://m.media-amazon.com/images/M/MV5BYTgyOGY4OTktZmZhMC00ZmIwLWI4YjUtNjYzNDg1Nzc3ZDg1XkEyXkFqcGc@._V1_Ratio0.6762_AL_.jpg</t>
  </si>
  <si>
    <t>https://www.imdb.com/video/imdb/vi1821835545/imdb/embed</t>
  </si>
  <si>
    <t>A Naive Country Girl from Mississippi comes to town with an aunt to the Big City. She takes up with her family and goes out with them and meets a guy. A loser, pill-popping head nothing who is involved with the local street gang. She Falls in love with him, but he gets arrested and goes to jail. With the $5K bail over his head, she tries a couple of ways both good and...</t>
  </si>
  <si>
    <t>https://m.media-amazon.com/images/M/MV5BZDIxYTk0MGEtZDVhMC00YWZiLThkY2MtYTYxMjExMjhhYzQ1XkEyXkFqcGc@._V1_Ratio0.6762_AL_.jpg</t>
  </si>
  <si>
    <t>https://www.imdb.com/video/imdb/vi2928329497/imdb/embed</t>
  </si>
  <si>
    <t>A day in the lives of two convenience clerks named Dante and Randal as they annoy customers, discuss movies, and play hockey on the store roof.</t>
  </si>
  <si>
    <t>https://m.media-amazon.com/images/M/MV5BYzcwZTU5NzMtMGIxYi00NjRhLThkYTItNjhlYWQ0MjdhYWFmXkEyXkFqcGc@._V1_Ratio0.6762_AL_.jpg</t>
  </si>
  <si>
    <t>https://www.imdb.com/video/imdb/vi3706625561/imdb/embed</t>
  </si>
  <si>
    <t>The dramatic love story of small-town Mississippi girl Alva Starr and railroad official Owen Legate, set during the Great Depression.</t>
  </si>
  <si>
    <t>https://m.media-amazon.com/images/M/MV5BYWVjNTEzYzEtODJkNi00YTRkLTllOTctN2Q3ODVhMzU2MGVjXkEyXkFqcGc@._V1_Ratio0.6762_AL_.jpg</t>
  </si>
  <si>
    <t>https://www.imdb.com/video/imdb/vi2353511961/imdb/embed</t>
  </si>
  <si>
    <t>With their daughter Blair away in Peru, Luther and Nora Krank decide to skip Christmas altogether until she decides to come home, causing an uproar when they must celebrate it at the last minute.</t>
  </si>
  <si>
    <t>https://m.media-amazon.com/images/M/MV5BMTQxMDMxODEwNF5BMl5BanBnXkFtZTYwNzM4OTc2._V1_Ratio0.6762_AL_.jpg</t>
  </si>
  <si>
    <t>https://www.imdb.com/video/imdb/vi2092826905/imdb/embed</t>
  </si>
  <si>
    <t>The unexpected arrival of a wounded Union soldier at a girls school in Virginia during the American Civil War leads to jealousy and betrayal.</t>
  </si>
  <si>
    <t>https://m.media-amazon.com/images/M/MV5BMTg5NjY3NDYxMl5BMl5BanBnXkFtZTgwMjI5ODgyMjI@._V1_Ratio0.6762_AL_.jpg</t>
  </si>
  <si>
    <t>https://www.imdb.com/video/imdb/https://www.imdb.com/video/vi3770661145//imdb/embed</t>
  </si>
  <si>
    <t>Five young mutants, just discovering their abilities while held in a secret facility against their will, fight to escape their past sins and save themselves.</t>
  </si>
  <si>
    <t>https://m.media-amazon.com/images/M/MV5BZGVlMjBkYmMtZDhmYS00N2QyLWI2YTgtMDU2N2UwOWYzM2MxXkEyXkFqcGc@._V1_Ratio0.6762_AL_.jpg</t>
  </si>
  <si>
    <t>https://www.imdb.com/video/imdb/https://www.imdb.com/video/vi1041219097//imdb/embed</t>
  </si>
  <si>
    <t>An aging King invites disaster when he abdicates to his corrupt, toadying daughters, and rejects his loving and honest one.</t>
  </si>
  <si>
    <t>https://m.media-amazon.com/images/M/MV5BMjEwNTk0MzA1Ml5BMl5BanBnXkFtZTgwMTAwMzAzNjM@._V1_Ratio0.6762_AL_.jpg</t>
  </si>
  <si>
    <t>https://www.imdb.com/video/imdb/https://www.imdb.com/video/vi1142143769//imdb/embed</t>
  </si>
  <si>
    <t>A scientist makes a last stand on Earth with the help of a ragtag team of soldiers against an invasion of alien phantoms.</t>
  </si>
  <si>
    <t>https://m.media-amazon.com/images/M/MV5BZWM1MDdjMjMtNjJmYy00ZjY5LTllYmItMTU5N2RmMGI5NTM1XkEyXkFqcGc@._V1_Ratio0.6762_AL_.jpg</t>
  </si>
  <si>
    <t>https://www.imdb.com/video/imdb/vi715587865/imdb/embed</t>
  </si>
  <si>
    <t>Batman is manipulated by Lex Luthor to fear Superman. SupermanÂ´s existence is meanwhile dividing the world and he is framed for murder during an international crisis. The heroes clash and force the neutral Wonder Woman to reemerge.</t>
  </si>
  <si>
    <t>https://m.media-amazon.com/images/M/MV5BZTJkYjdmYjYtOGMyNC00ZGU1LThkY2ItYTc1OTVlMmE2YWY1XkEyXkFqcGc@._V1_Ratio0.6762_AL_.jpg</t>
  </si>
  <si>
    <t>https://www.imdb.com/video/imdb/vi1946858521/imdb/embed</t>
  </si>
  <si>
    <t>Basil, the rodent Sherlock Holmes, investigates the kidnapping of a toy maker and uncovers its link to his archenemy, Professor Ratigan.</t>
  </si>
  <si>
    <t>https://m.media-amazon.com/images/M/MV5BMGZmNDU5OTMtYmRkNC00NDgxLTllNDAtNzFmZDEzNWIzNTViXkEyXkFqcGc@._V1_Ratio0.6762_AL_.jpg</t>
  </si>
  <si>
    <t>https://www.imdb.com/video/imdb/vi1944240409/imdb/embed</t>
  </si>
  <si>
    <t>A Naval veteran arrives home from war unsettled and uncertain of his future - until he is tantalized by a cult and its charismatic leader.</t>
  </si>
  <si>
    <t>https://m.media-amazon.com/images/M/MV5BMTQ2NjQ5MzMwMF5BMl5BanBnXkFtZTcwMjczNTAzOA@@._V1_Ratio0.6762_AL_.jpg</t>
  </si>
  <si>
    <t>https://www.imdb.com/video/imdb/https://www.imdb.com/video/vi1378657561//imdb/embed</t>
  </si>
  <si>
    <t>In San Francisco, an amiable banker's seemingly perfect life is turned upside down when his deceitful bride-to-be embarks on a passionate affair with his best friend.</t>
  </si>
  <si>
    <t>https://m.media-amazon.com/images/M/MV5BYmNkMThiODYtZTAzMC00ODJkLTg5MmEtMWIyMGFlZDlkYmNlXkEyXkFqcGc@._V1_Ratio0.6975_AL_.jpg</t>
  </si>
  <si>
    <t>https://www.imdb.com/video/imdb/vi1546846745/imdb/embed</t>
  </si>
  <si>
    <t>Set in 1957, it pits Indiana Jones against Soviet KGB agents led by Irina Spalko searching for a telepathic crystal skull located in Peru.</t>
  </si>
  <si>
    <t>https://m.media-amazon.com/images/M/MV5BYTFiMDk2NzItZDU5Ni00ZjBjLTkzYWQtYzcwZDIwMWZjMmZiXkEyXkFqcGc@._V1_Ratio0.6762_AL_.jpg</t>
  </si>
  <si>
    <t>https://www.imdb.com/video/imdb/vi1622278425/imdb/embed</t>
  </si>
  <si>
    <t>Hard-nosed new boss Stanton takes over a scientific research company upon the death of his benevolent father.</t>
  </si>
  <si>
    <t>https://m.media-amazon.com/images/M/MV5BYWQzMjU0NGItOGU5Ni00OTc5LWFmMDktZjFjZDI0OWJmZDkzXkEyXkFqcGc@._V1_Ratio0.6762_AL_.jpg</t>
  </si>
  <si>
    <t>Faced with both her hot-tempered father's fading health and melting ice-caps that flood her ramshackle bayou community and unleash ancient aurochs, six-year-old Hushpuppy must learn the ways of courage and love.</t>
  </si>
  <si>
    <t>https://m.media-amazon.com/images/M/MV5BMTgxNDM5MDM1Ml5BMl5BanBnXkFtZTcwOTYwNzQ3Nw@@._V1_Ratio0.6762_AL_.jpg</t>
  </si>
  <si>
    <t>https://www.imdb.com/video/imdb/vi877306649/imdb/embed</t>
  </si>
  <si>
    <t>A naive elderly British rural couple survive the initial onslaught of a nuclear war.</t>
  </si>
  <si>
    <t>https://m.media-amazon.com/images/M/MV5BNjM5YWZlOWEtZmY3MC00MjQ1LWJlNmYtYjRkNzE2MTMyMGZlXkEyXkFqcGc@._V1_Ratio0.6762_AL_.jpg</t>
  </si>
  <si>
    <t>https://www.imdb.com/video/imdb/vi1583072537/imdb/embed</t>
  </si>
  <si>
    <t>A potentially violent screenwriter is a murder suspect until his lovely neighbor clears him. However, she soon starts to have her doubts.</t>
  </si>
  <si>
    <t>https://m.media-amazon.com/images/M/MV5BOGEyNGMyYmYtMzExZi00ZDQzLTg2NjctY2FmMDgyY2I5YjI1XkEyXkFqcGc@._V1_Ratio0.6762_AL_.jpg</t>
  </si>
  <si>
    <t>https://www.imdb.com/video/imdb/vi3890742297/imdb/embed</t>
  </si>
  <si>
    <t>In New York City, a husband and wife butt heads with the granddaughters of the elderly woman who lives in the apartment the couple owns.</t>
  </si>
  <si>
    <t>https://m.media-amazon.com/images/M/MV5BNTczOTAxOTMyM15BMl5BanBnXkFtZTcwMTgyNTIyMw@@._V1_Ratio0.6833_AL_.jpg</t>
  </si>
  <si>
    <t>https://www.imdb.com/video/imdb/https://www.imdb.com/video/vi3345875993//imdb/embed</t>
  </si>
  <si>
    <t>A young man's mother is bitten by a Sumatran rat-monkey. She gets sick and dies, at which time she comes back to life, killing and eating dogs, nurses, friends, and neighbors.</t>
  </si>
  <si>
    <t>https://m.media-amazon.com/images/M/MV5BMzU0Y2FhNDAtYzNlOC00MTNhLWFjYTUtMWMwMTUxZjlmYjc0XkEyXkFqcGc@._V1_Ratio0.6762_AL_.jpg</t>
  </si>
  <si>
    <t>Foul-mouthed mutant mercenary Wade Wilson (a.k.a. Deadpool) assembles a team of fellow mutant rogues to protect a young boy with abilities from the brutal, time-traveling cyborg Cable.</t>
  </si>
  <si>
    <t>https://m.media-amazon.com/images/M/MV5BNGY3N2ZhYmMtYTlmYi00ZWIzLWJiZWMtMjgxMjljYTk3MDAwXkEyXkFqcGc@._V1_Ratio0.6762_AL_.jpg</t>
  </si>
  <si>
    <t>https://www.imdb.com/video/imdb/vi2984557081/imdb/embed</t>
  </si>
  <si>
    <t>A young, recently-orphaned girl is sent to England after living in India all of her life. Once there, she begins to explore her new, seemingly-isolated surroundings, and its secrets.</t>
  </si>
  <si>
    <t>https://m.media-amazon.com/images/M/MV5BNjgyMGI3OTQtYWFjOS00OGNkLTg4NTktMDI4ZWMwODk5ODU5XkEyXkFqcGc@._V1_Ratio0.6762_AL_.jpg</t>
  </si>
  <si>
    <t>https://www.imdb.com/video/imdb/vi1632829465/imdb/embed</t>
  </si>
  <si>
    <t>A retelling of the Orpheus and Eurydice myth, set during the time of the Carnaval in Rio de Janeiro.</t>
  </si>
  <si>
    <t>https://m.media-amazon.com/images/M/MV5BMWI2ZmRhNTItNzhiMC00YWIyLWJmNGItZjNjOTY1MDEyY2VmXkEyXkFqcGc@._V1_Ratio0.7473_AL_.jpg</t>
  </si>
  <si>
    <t>https://www.imdb.com/video/imdb/vi1414710297/imdb/embed</t>
  </si>
  <si>
    <t>Armed with a super-suit with the astonishing ability to shrink in scale but increase in strength, cat burglar Scott Lang must embrace his inner hero and help his mentor, Dr. Hank Pym, pull off a plan that will save the world.</t>
  </si>
  <si>
    <t>https://m.media-amazon.com/images/M/MV5BMjM2NTQ5Mzc2M15BMl5BanBnXkFtZTgwNTcxMDI2NTE@._V1_Ratio0.6762_AL_.jpg</t>
  </si>
  <si>
    <t>https://www.imdb.com/video/imdb/https://www.imdb.com/video/vi3829444633//imdb/embed</t>
  </si>
  <si>
    <t>After young Riley is uprooted from her Midwest life and moved to San Francisco, her emotions - Joy, Fear, Anger, Disgust and Sadness - conflict on how best to navigate a new city, house, and school.</t>
  </si>
  <si>
    <t>https://m.media-amazon.com/images/M/MV5BOTgxMDQwMDk0OF5BMl5BanBnXkFtZTgwNjU5OTg2NDE@._V1_Ratio0.6762_AL_.jpg</t>
  </si>
  <si>
    <t>https://www.imdb.com/video/imdb/vi203730969/imdb/embed</t>
  </si>
  <si>
    <t>With an unmanned, half-mile-long freight train barreling toward a city, a veteran engineer and a young conductor race against the clock to prevent a catastrophe.</t>
  </si>
  <si>
    <t>https://m.media-amazon.com/images/M/MV5BMjI4NDQwMDM0N15BMl5BanBnXkFtZTcwMzY1ODMwNA@@._V1_Ratio0.6762_AL_.jpg</t>
  </si>
  <si>
    <t>https://www.imdb.com/video/imdb/vi3068790297/imdb/embed</t>
  </si>
  <si>
    <t>A cyborg assassin from the future attempts to find and kill a young woman who is destined to give birth to a warrior that will lead a resistance to save humankind from extinction.</t>
  </si>
  <si>
    <t>https://m.media-amazon.com/images/M/MV5BZmE0YzIxM2QtMGNlMi00MjRmLWE3MWMtOWQzMGVjMmU0YTFmXkEyXkFqcGc@._V1_Ratio0.6762_AL_.jpg</t>
  </si>
  <si>
    <t>https://www.imdb.com/video/imdb/https://www.imdb.com/video/vi1274529305//imdb/embed</t>
  </si>
  <si>
    <t>The Decline of Western Civilization III is a 1998 documentary film that follows the gutter punk lifestyle of homeless teenagers.</t>
  </si>
  <si>
    <t>https://m.media-amazon.com/images/M/MV5BNjg1NWQwNGQtNzZhNy00NDk2LTliYTYtODQzYjc1ZjAwMjNiXkEyXkFqcGc@._V1_Ratio0.6762_AL_.jpg</t>
  </si>
  <si>
    <t>https://www.imdb.com/video/imdb/vi2164048409/imdb/embed</t>
  </si>
  <si>
    <t>An ordinary man who comes across surprising circumstances that place him in the center of a huge corruption scandal.</t>
  </si>
  <si>
    <t>https://m.media-amazon.com/images/M/MV5BY2M0NDExNTUtYTA2My00ZGY4LTgwZjEtMThiODY3ZTdmNWFmXkEyXkFqcGc@._V1_Ratio0.7046_AL_.jpg</t>
  </si>
  <si>
    <t>https://www.imdb.com/video/imdb/vi2359148313/imdb/embed</t>
  </si>
  <si>
    <t>Julie, a girl from the valley, meets Randy, a punk from the city. They are from different worlds and find love. Somehow they need to stay together in spite of her trendy, shallow friends.</t>
  </si>
  <si>
    <t>https://m.media-amazon.com/images/M/MV5BMjA4NzI5OTgyMV5BMl5BanBnXkFtZTgwODgwNjU1MDE@._V1_Ratio0.6762_AL_.jpg</t>
  </si>
  <si>
    <t>https://www.imdb.com/video/imdb/vi1336983321/imdb/embed</t>
  </si>
  <si>
    <t>A biographical story of former U.S. President Richard Nixon, from his days as a young boy, to his eventual Presidency, which ended in shame.</t>
  </si>
  <si>
    <t>https://m.media-amazon.com/images/M/MV5BNDk3YWU1NmEtMDBhMC00ZGYwLWFiNzQtMzkwMzg4YjA4MDY4XkEyXkFqcGc@._V1_Ratio0.6762_AL_.jpg</t>
  </si>
  <si>
    <t>https://www.imdb.com/video/imdb/https://www.imdb.com/video/vi479511321//imdb/embed</t>
  </si>
  <si>
    <t>When it becomes clear that his solo album is a failure, a former boy band member does everything in his power to maintain his celebrity status.</t>
  </si>
  <si>
    <t>https://m.media-amazon.com/images/M/MV5BMjMxMzk2ODI4N15BMl5BanBnXkFtZTgwNzgzNzQ5ODE@._V1_Ratio0.6762_AL_.jpg</t>
  </si>
  <si>
    <t>https://www.imdb.com/video/imdb/https://www.imdb.com/video/vi2277946393//imdb/embed</t>
  </si>
  <si>
    <t>Los Angeles private investigator Harry Moseby is hired by a client to find her runaway teenage daughter. Moseby tracks the daughter down, only to stumble upon something much more intriguing and sinister.</t>
  </si>
  <si>
    <t>https://m.media-amazon.com/images/M/MV5BMmYyOWM0ZGQtYzQ4My00NGY3LTg1YTctYTQ5NzY3ODBmN2Q2XkEyXkFqcGc@._V1_Ratio0.6762_AL_.jpg</t>
  </si>
  <si>
    <t>https://www.imdb.com/video/imdb/vi3293577241/imdb/embed</t>
  </si>
  <si>
    <t>Men in BlackÂ³</t>
  </si>
  <si>
    <t>Agent J travels in time to M.I.B.'s early days in 1969 to stop an alien from assassinating his friend Agent K and changing history.</t>
  </si>
  <si>
    <t>https://m.media-amazon.com/images/M/MV5BMTU2NTYxODcwMF5BMl5BanBnXkFtZTcwNDk1NDY0Nw@@._V1_Ratio0.6762_AL_.jpg</t>
  </si>
  <si>
    <t>https://www.imdb.com/video/imdb/vi3916407065/imdb/embed</t>
  </si>
  <si>
    <t>A Catholic school principal questions a priest's ambiguous relationship with a troubled young student.</t>
  </si>
  <si>
    <t>https://m.media-amazon.com/images/M/MV5BZWZmNDMyY2UtOWIwMC00MjE5LTkwNmUtYjRiMThkNjI0OGEwXkEyXkFqcGc@._V1_Ratio0.7046_AL_.jpg</t>
  </si>
  <si>
    <t>https://www.imdb.com/video/imdb/vi2652373017/imdb/embed</t>
  </si>
  <si>
    <t>A bounty hunter escorts a killer to be tried for murder, with the killer's brother after them.</t>
  </si>
  <si>
    <t>https://m.media-amazon.com/images/M/MV5BNWI1MzU1NmMtN2U1Ny00NDkwLWJjZDAtYjkwOTQzNWZhNjgzXkEyXkFqcGc@._V1_Ratio0.6762_AL_.jpg</t>
  </si>
  <si>
    <t>https://www.imdb.com/video/imdb/vi1902166297/imdb/embed</t>
  </si>
  <si>
    <t>This retelling of the Hans Christian Andersen classic fairy tale has the digit-sized heroine evading the clutches of various toads, moles, and beetles before she can proceed with her courtship with her dream lover, Prince Cornelius.</t>
  </si>
  <si>
    <t>https://m.media-amazon.com/images/M/MV5BYzU2NzE2MjQtY2VmOS00ZWI1LTg0NDYtNmQzYzU5YWE4OTgxXkEyXkFqcGc@._V1_Ratio0.6762_AL_.jpg</t>
  </si>
  <si>
    <t>https://www.imdb.com/video/imdb/https://www.imdb.com/video/vi2188689689//imdb/embed</t>
  </si>
  <si>
    <t>The story of the five-day interview between Rolling Stone reporter David Lipsky and acclaimed novelist David Foster Wallace, which took place right after the 1996 publication of Wallace's groundbreaking epic novel, 'Infinite Jest.'</t>
  </si>
  <si>
    <t>https://m.media-amazon.com/images/M/MV5BMTUwODU3NjQxNF5BMl5BanBnXkFtZTgwODE2NTE4NTE@._V1_Ratio0.6762_AL_.jpg</t>
  </si>
  <si>
    <t>https://www.imdb.com/video/imdb/vi1709357593/imdb/embed</t>
  </si>
  <si>
    <t>'Holidays' is an anthology feature film that puts a uniquely dark and original spin on some of the most iconic and beloved holidays of all time by challenging our folklore, traditions and assumptions.</t>
  </si>
  <si>
    <t>https://m.media-amazon.com/images/M/MV5BMjkxZTBlYzYtNmYwZi00ZTE3LThjNDktYjI0ZDg4MjI1ZTkyXkEyXkFqcGc@._V1_Ratio0.6762_AL_.jpg</t>
  </si>
  <si>
    <t>https://www.imdb.com/video/imdb/vi870103577/imdb/embed</t>
  </si>
  <si>
    <t>Top scientists work feverishly in a secret, state-of-the-art laboratory to discover what killed the citizens of a small town and how the deadly contagion can be stopped.</t>
  </si>
  <si>
    <t>https://m.media-amazon.com/images/M/MV5BODg3NDViNDYtNzYxMC00ZWI3LWE5ZWMtMDFlNzFlODBmNDA5XkEyXkFqcGc@._V1_Ratio0.6762_AL_.jpg</t>
  </si>
  <si>
    <t>https://www.imdb.com/video/imdb/https://www.imdb.com/video/vi2043330585//imdb/embed</t>
  </si>
  <si>
    <t>A private investigator is hired to discover if a "snuff film" is authentic or not.</t>
  </si>
  <si>
    <t>https://m.media-amazon.com/images/M/MV5BNmEzZjIzYzQtOGI0MS00NmQ5LWFmYjktYTEwNTUxNDhmY2IzXkEyXkFqcGc@._V1_Ratio0.6762_AL_.jpg</t>
  </si>
  <si>
    <t>https://www.imdb.com/video/imdb/https://www.imdb.com/video/vi4078878489//imdb/embed</t>
  </si>
  <si>
    <t>An Ex-French Soldier begins participating in underground street fights in order to make money for his brother's family.</t>
  </si>
  <si>
    <t>https://m.media-amazon.com/images/M/MV5BZDQwNjgxNmYtN2M3NS00YzhmLThiNjgtZDMzNmE4MTExNDBhXkEyXkFqcGc@._V1_Ratio0.6762_AL_.jpg</t>
  </si>
  <si>
    <t>https://www.imdb.com/video/imdb/vi697499929/imdb/embed</t>
  </si>
  <si>
    <t>Devil worshipers plan to convert two new victims.</t>
  </si>
  <si>
    <t>https://m.media-amazon.com/images/M/MV5BYWVlZWYxNjYtYmUyMi00M2UxLWE1MmUtODE5YWNiNGY1ZmNlXkEyXkFqcGc@._V1_Ratio0.6762_AL_.jpg</t>
  </si>
  <si>
    <t>https://www.imdb.com/video/imdb/https://www.imdb.com/video/vi3549102361//imdb/embed</t>
  </si>
  <si>
    <t>An American barroom pianist and his prostitute girlfriend go on a trip through the Mexican underworld to collect the bounty on the head of a dead gigolo.</t>
  </si>
  <si>
    <t>https://m.media-amazon.com/images/M/MV5BZTc5MTQ4YTAtOTI2Yi00ZWRkLWFhYjItMTg3MTliMGY5YWZjXkEyXkFqcGc@._V1_Ratio0.6762_AL_.jpg</t>
  </si>
  <si>
    <t>https://www.imdb.com/video/imdb/vi905954073/imdb/embed</t>
  </si>
  <si>
    <t>Young lovers, and soon to wed, Hero and Claudio conspire to get verbal sparring partners and confirmed singles, Benedick and Beatrice, to wed as well.</t>
  </si>
  <si>
    <t>https://m.media-amazon.com/images/M/MV5BOTI3MmI1NmYtZGI4Zi00ZWNiLWJjYWItYTVlOThiZGYzNWE5XkEyXkFqcGc@._V1_Ratio0.6762_AL_.jpg</t>
  </si>
  <si>
    <t>https://www.imdb.com/video/imdb/vi1402667289/imdb/embed</t>
  </si>
  <si>
    <t>On a journey to find the cure for a Tatarigami's curse, Ashitaka finds himself in the middle of a war between the forest gods and Tatara, a mining colony. In this quest he also meets San, the Mononoke Hime.</t>
  </si>
  <si>
    <t>https://m.media-amazon.com/images/M/MV5BNjAzODViNGEtMjBkYi00N2U5LWJjNjAtY2U0MGJhZTEwOTU0XkEyXkFqcGc@._V1_Ratio0.6762_AL_.jpg</t>
  </si>
  <si>
    <t>https://www.imdb.com/video/imdb/vi2563293465/imdb/embed</t>
  </si>
  <si>
    <t>The Gremlins are back, and this time, they've taken control of a New York City media mogul's high-tech skyscraper.</t>
  </si>
  <si>
    <t>https://m.media-amazon.com/images/M/MV5BZWI2ZTI2ZjAtOWYyZS00ZmY2LWE4ZDYtNTdmNWMwZTFjNzZhXkEyXkFqcGc@._V1_Ratio0.6762_AL_.jpg</t>
  </si>
  <si>
    <t>https://www.imdb.com/video/imdb/vi2666708761/imdb/embed</t>
  </si>
  <si>
    <t>The surviving Resistance faces the First Order once again.</t>
  </si>
  <si>
    <t>https://m.media-amazon.com/images/M/MV5BODg5ZTNmMTUtYThlNy00NjljLWE0MGUtYmQ1NDg4NWU5MjQ1XkEyXkFqcGc@._V1_Ratio0.6762_AL_.jpg</t>
  </si>
  <si>
    <t>https://www.imdb.com/video/imdb/vi518503961/imdb/embed</t>
  </si>
  <si>
    <t>Roy and Bo leave their small California town the weekend after graduation for a short road trip to Los Angeles. Soon, they find themselves lashing out and leaving a trail of bodies behind them. The violence escalates throughout.</t>
  </si>
  <si>
    <t>https://m.media-amazon.com/images/M/MV5BMjg1YWI4ZTUtNGQxOS00YzdkLWEwNWYtYTIxNGYxODJiYTM2XkEyXkFqcGc@._V1_Ratio0.6762_AL_.jpg</t>
  </si>
  <si>
    <t>https://www.imdb.com/video/imdb/https://www.imdb.com/video/vi2021564697//imdb/embed</t>
  </si>
  <si>
    <t>Two bumbling government employees think they are U.S. spies, only to discover that they are actually decoys for Nuclear War.</t>
  </si>
  <si>
    <t>https://m.media-amazon.com/images/M/MV5BOTA1NzQ1ZTUtNDdjZS00OTk1LWE2ZjUtNTRkODIyYzBmODljXkEyXkFqcGc@._V1_Ratio0.6762_AL_.jpg</t>
  </si>
  <si>
    <t>https://www.imdb.com/video/imdb/vi469416729/imdb/embed</t>
  </si>
  <si>
    <t>At the end of the ice age, an evil queen and her son are set on conquering the world using magic and warriors. The lone survivor of a crushed village fights back as does the king of Fire Keep.</t>
  </si>
  <si>
    <t>https://m.media-amazon.com/images/M/MV5BYTJkOGVjY2MtOTRkYi00Y2Q1LThjNDQtMmQ1ZWY0MzJiYTVhXkEyXkFqcGc@._V1_Ratio0.6762_AL_.jpg</t>
  </si>
  <si>
    <t>https://www.imdb.com/video/imdb/vi2157298457/imdb/embed</t>
  </si>
  <si>
    <t>A doctor goes to extreme lengths--even murder--to restore the badly burned face of his fiancÃ©e.</t>
  </si>
  <si>
    <t>https://m.media-amazon.com/images/M/MV5BMjlkOWFkMGYtM2E0Ny00ZDgxLWE2YjktYjliYzZlZjcyYWMwXkEyXkFqcGc@._V1_Ratio0.6762_AL_.jpg</t>
  </si>
  <si>
    <t>https://www.imdb.com/video/imdb/vi1368309529/imdb/embed</t>
  </si>
  <si>
    <t>Set in the Parisian publishing world, an editor and an author find themselves in over their heads, as they cope with a middle-age crisis, the changing industry and their wives.</t>
  </si>
  <si>
    <t>https://m.media-amazon.com/images/M/MV5BM2FmYzY1N2YtYjY0Ni00OGYxLWFjMmEtOTU2NWU1MTEwODEwXkEyXkFqcGc@._V1_Ratio0.6762_AL_.jpg</t>
  </si>
  <si>
    <t>https://www.imdb.com/video/imdb/vi1581693465/imdb/embed</t>
  </si>
  <si>
    <t>Four unfortunate men from different parts of the globe agree to risk their lives transporting gallons of nitroglycerin across dangerous Latin American jungle.</t>
  </si>
  <si>
    <t>https://m.media-amazon.com/images/M/MV5BY2I4ZDBlM2ItNTcxZS00ZDA0LTljMDAtYjdlYmFiYzA1NGZjXkEyXkFqcGc@._V1_Ratio0.6762_AL_.jpg</t>
  </si>
  <si>
    <t>https://www.imdb.com/video/imdb/https://www.imdb.com/video/vi2039677209//imdb/embed</t>
  </si>
  <si>
    <t>Ordinary word processor Paul Hackett experiences the worst night of his life after he agrees to visit Marcy, a Soho resident that he met that evening at a coffee shop.</t>
  </si>
  <si>
    <t>https://m.media-amazon.com/images/M/MV5BMTUxMjEzMzI2MV5BMl5BanBnXkFtZTgwNTU3ODAxMDE@._V1_Ratio0.6762_AL_.jpg</t>
  </si>
  <si>
    <t>https://www.imdb.com/video/imdb/vi4285400345/imdb/embed</t>
  </si>
  <si>
    <t>An African-American doctor falls in love with the niece of an African ambassador during his vacation in London, but it turns out that she is suffering from a rare terminal illness.</t>
  </si>
  <si>
    <t>https://m.media-amazon.com/images/M/MV5BMDEzYTM1YzUtMTBiOC00ODBmLWI3MzItNDkyYmZlZGU2OTY2XkEyXkFqcGc@._V1_Ratio0.7046_AL_.jpg</t>
  </si>
  <si>
    <t>https://www.imdb.com/video/imdb/vi884587289/imdb/embed</t>
  </si>
  <si>
    <t>A reporter and a psychic race to close the Gates of Hell after the suicide of a clergyman caused them to open, allowing the dead to rise from their graves.</t>
  </si>
  <si>
    <t>https://m.media-amazon.com/images/M/MV5BYTUwY2Q2ZTYtNDlhYi00ZTVmLTliNDYtM2I5ZTc4MzhlODVkXkEyXkFqcGc@._V1_Ratio0.6833_AL_.jpg</t>
  </si>
  <si>
    <t>https://www.imdb.com/video/imdb/vi3151627033/imdb/embed</t>
  </si>
  <si>
    <t>Barbie and Ken are having the time of their lives in the seemingly perfect world of Barbie Land. However, when they get a chance to go to the outside world, they soon discover the joys and perils of living among regular humans.</t>
  </si>
  <si>
    <t>https://m.media-amazon.com/images/M/MV5BYjI3NDU0ZGYtYjA2YS00Y2RlLTgwZDAtYTE2YTM5ZjE1M2JlXkEyXkFqcGc@._V1_Ratio0.6762_AL_.jpg</t>
  </si>
  <si>
    <t>https://www.imdb.com/video/imdb/https://www.imdb.com/video/vi1568131353//imdb/embed</t>
  </si>
  <si>
    <t>A flirtatious teenager with an eye for older men gets more than she bargained for when the handsome stranger she's pursuing turns out to be a serial killer.</t>
  </si>
  <si>
    <t>https://m.media-amazon.com/images/M/MV5BNWQ0ZDE2NzYtOTc5My00ZDQ1LWEwMWItNDM4Y2YwODMzMWUzXkEyXkFqcGc@._V1_Ratio0.6833_AL_.jpg</t>
  </si>
  <si>
    <t>https://www.imdb.com/video/imdb/vi2566505241/imdb/embed</t>
  </si>
  <si>
    <t>A disfigured composer sells his soul for the woman he loves so that she will perform his music. However, an evil record tycoon betrays him and steals his music to open his rock palace, The Paradise.</t>
  </si>
  <si>
    <t>https://m.media-amazon.com/images/M/MV5BZmRkNGJjNTAtMmQzNC00ZDc2LWI5MDItYWM1ZDliMTU5YzEzXkEyXkFqcGc@._V1_Ratio0.6762_AL_.jpg</t>
  </si>
  <si>
    <t>https://www.imdb.com/video/imdb/vi3996434201/imdb/embed</t>
  </si>
  <si>
    <t>A petty thief with an utter resemblance to a samurai warlord is hired as the lord's double. When the warlord later dies the thief is forced to take up arms in his place.</t>
  </si>
  <si>
    <t>https://m.media-amazon.com/images/M/MV5BYTZmMDQwZjQtY2Y0Yy00ZWVlLWFlY2QtNmVjZTRlMTFjMzc3XkEyXkFqcGc@._V1_Ratio0.6762_AL_.jpg</t>
  </si>
  <si>
    <t>https://www.imdb.com/video/imdb/https://www.imdb.com/video/vi643760665//imdb/embed</t>
  </si>
  <si>
    <t>Eli and Charlie Sisters, an infamous duo of gunslinging assassins, chase a gold prospector and his unexpected ally in 1850s Oregon.</t>
  </si>
  <si>
    <t>https://m.media-amazon.com/images/M/MV5BMmY5MGZiMTQtYTc2YS00ZDU5LThmMmQtNTdmMDlmYjk1YWQyXkEyXkFqcGc@._V1_Ratio0.6762_AL_.jpg</t>
  </si>
  <si>
    <t>https://www.imdb.com/video/imdb/https://www.imdb.com/video/vi2359868185//imdb/embed</t>
  </si>
  <si>
    <t>A series of eight famous pieces of classical music, conducted by Leopold Stokowski and interpreted in animation by Walt Disney's team of artists.</t>
  </si>
  <si>
    <t>https://m.media-amazon.com/images/M/MV5BMmM1NGNjZWUtZTk2Zi00ZjdmLTk3Y2QtMDQyNjJjMWI1ZDFlXkEyXkFqcGc@._V1_Ratio0.6762_AL_.jpg</t>
  </si>
  <si>
    <t>https://www.imdb.com/video/imdb/vi3066741017/imdb/embed</t>
  </si>
  <si>
    <t>Communist radicals led by Ivan Korshunov hijack Air Force One with US President James Marshall and his family on board. Vice President Kathryn Bennett negotiates from Washington D.C., while Marshall fights to rescue the hostages on board.</t>
  </si>
  <si>
    <t>https://m.media-amazon.com/images/M/MV5BOTVlYmFhZjktOTA2ZC00Y2YzLWFmNDMtZGU2YzBkNGZkODY4XkEyXkFqcGc@._V1_Ratio0.6762_AL_.jpg</t>
  </si>
  <si>
    <t>https://www.imdb.com/video/imdb/vi3680287513/imdb/embed</t>
  </si>
  <si>
    <t>The story of the English exploration of Virginia, and of the changing world and loves of Pocahontas.</t>
  </si>
  <si>
    <t>https://m.media-amazon.com/images/M/MV5BZGRhNmVmZDMtYzAyNy00M2YyLThkYTItNjNkYzMzYjUyZDY4XkEyXkFqcGc@._V1_Ratio0.6762_AL_.jpg</t>
  </si>
  <si>
    <t>https://www.imdb.com/video/imdb/vi1642725657/imdb/embed</t>
  </si>
  <si>
    <t>A group of teenage camp counselors attempt to re-open an abandoned summer camp with a tragic past, but they are stalked by a mysterious, relentless killer.</t>
  </si>
  <si>
    <t>https://m.media-amazon.com/images/M/MV5BNzI1ODZhNDctNTdjOC00Mzg2LTg1ZjktNjJkNjA2YzYxMGQzXkEyXkFqcGc@._V1_Ratio0.6762_AL_.jpg</t>
  </si>
  <si>
    <t>https://www.imdb.com/video/imdb/https://www.imdb.com/video/vi3229400601//imdb/embed</t>
  </si>
  <si>
    <t>A detective and his team must rescue 8 people trapped in a factory by a man known as Jigsaw.</t>
  </si>
  <si>
    <t>https://m.media-amazon.com/images/M/MV5BZGVlNjk3MmItZmUzNy00MzcyLWIzOTktZjllYWU5MDAyMjM1XkEyXkFqcGc@._V1_Ratio0.6762_AL_.jpg</t>
  </si>
  <si>
    <t>https://www.imdb.com/video/imdb/vi3544187417/imdb/embed</t>
  </si>
  <si>
    <t>When Jack Deebs was behind bars he found escape by creating Cool World, a cartoon series featuring a vixen named Holli Would. However, the flesh proves weaker than ink as Holli takes human form in Las Vegas.</t>
  </si>
  <si>
    <t>https://m.media-amazon.com/images/M/MV5BY2EyNWNkOGMtZDI5YS00ZmU1LTgyMTQtZDk4MTJjMGMyYTEwXkEyXkFqcGc@._V1_Ratio0.6762_AL_.jpg</t>
  </si>
  <si>
    <t>https://www.imdb.com/video/imdb/vi1927463193/imdb/embed</t>
  </si>
  <si>
    <t>Meet a mother and daughter, high-society dropouts, reclusive cousins of Jackie O., managing to thrive together amid the decay and disorder of their East Hampton, NY, mansion, making for an eerily ramshackle echo of the American Camelot.</t>
  </si>
  <si>
    <t>https://m.media-amazon.com/images/M/MV5BN2M0NzAwOGItYjRkNy00YjU5LTk1M2EtNTdhOWI1NDY1NmU5XkEyXkFqcGc@._V1_Ratio0.6762_AL_.jpg</t>
  </si>
  <si>
    <t>https://www.imdb.com/video/imdb/https://www.imdb.com/video/vi2741874201//imdb/embed</t>
  </si>
  <si>
    <t>Two extremely strong personalities clash over the computerization of a television network's research department.</t>
  </si>
  <si>
    <t>https://m.media-amazon.com/images/M/MV5BZTIzMDgyZTktMTZhYi00ZDQzLWI3ZjAtZDJhNDE5MTcyNjYyXkEyXkFqcGc@._V1_Ratio0.6762_AL_.jpg</t>
  </si>
  <si>
    <t>https://www.imdb.com/video/imdb/vi2573009433/imdb/embed</t>
  </si>
  <si>
    <t>A nerdy florist finds his chance for success and romance with the help of a giant man-eating plant who demands to be fed.</t>
  </si>
  <si>
    <t>https://m.media-amazon.com/images/M/MV5BNTJjM2VhMDctMTIxYi00MzY3LWI5ZDgtZjFiNzg0M2QxNzI5XkEyXkFqcGc@._V1_Ratio0.6762_AL_.jpg</t>
  </si>
  <si>
    <t>https://www.imdb.com/video/imdb/vi190298905/imdb/embed</t>
  </si>
  <si>
    <t>Two young Swedish children in the 1900s experience the many comedies and tragedies of their lively and affectionate theatrical family, the Ekdahls.</t>
  </si>
  <si>
    <t>https://m.media-amazon.com/images/M/MV5BNjIwMzRhZWUtOTA0YS00MmFmLWI4ZjgtNjNlZmU3M2Q1Y2NhXkEyXkFqcGc@._V1_Ratio0.6762_AL_.jpg</t>
  </si>
  <si>
    <t>https://www.imdb.com/video/imdb/https://www.imdb.com/video/vi3840722201//imdb/embed</t>
  </si>
  <si>
    <t>The life of boxer Jake LaMotta, whose violence and temper that led him to the top in the ring destroyed his life outside of it.</t>
  </si>
  <si>
    <t>https://m.media-amazon.com/images/M/MV5BMjlkYmYyZWQtNTZkOS00ZjA0LWEwNWUtNzE2ZGNiYjg0MjA2XkEyXkFqcGc@._V1_Ratio0.6833_AL_.jpg</t>
  </si>
  <si>
    <t>https://www.imdb.com/video/imdb/vi3633616921/imdb/embed</t>
  </si>
  <si>
    <t>Dr. Sharon Hayes (DeLoach) searches for a beloved family heirloom in a small Christmas town. When she unexpectedly discovers an adorable little girl and her disheartened father (Rady), she realizes that Christmas miracles really do happen.</t>
  </si>
  <si>
    <t>https://m.media-amazon.com/images/M/MV5BM2RiYzdiNWMtNjdjMC00ZDdjLWIzY2YtODZjNmQxNzdiZGQxXkEyXkFqcGc@._V1_Ratio0.6762_AL_.jpg</t>
  </si>
  <si>
    <t>Aspiring musician Miguel, confronted with his family's ancestral ban on music, enters the Land of the Dead to find his great-great-grandfather, a legendary singer.</t>
  </si>
  <si>
    <t>https://m.media-amazon.com/images/M/MV5BMDIyM2E2NTAtMzlhNy00ZGUxLWI1NjgtZDY5MzhiMDc5NGU3XkEyXkFqcGc@._V1_Ratio0.7046_AL_.jpg</t>
  </si>
  <si>
    <t>https://www.imdb.com/video/imdb/https://www.imdb.com/video/vi4249729305//imdb/embed</t>
  </si>
  <si>
    <t>After a woman unexpectedly loses her job, she must work at her family's Christmas-tree lot to make ends meet during the holiday season.</t>
  </si>
  <si>
    <t>https://m.media-amazon.com/images/M/MV5BZDBhNjFkY2UtNjZlMy00YTAzLTg0NGUtZjEyYWRlMTkxNGI3XkEyXkFqcGc@._V1_Ratio0.6762_AL_.jpg</t>
  </si>
  <si>
    <t>After botanist Wilfred Glendon travels to Tibet in search of a rare flower, the Mariphasa, he returns to a London haunted by murders that can only be the work of bloodthirsty werewolves.</t>
  </si>
  <si>
    <t>https://m.media-amazon.com/images/M/MV5BYzI1ZmEyMGEtODQ1Ni00M2U0LWJlYzktNDUxZWRmOTI1YTJjXkEyXkFqcGc@._V1_Ratio0.6762_AL_.jpg</t>
  </si>
  <si>
    <t>Still haunted by his past, Tommy Jarvis, who, as a child, killed Jason Voorhees, is sent to a secluded halfway house in the countryside, where the killing of a young man triggers a brutal series of murders in the area.</t>
  </si>
  <si>
    <t>https://m.media-amazon.com/images/M/MV5BM2IyZjc2YWYtMDQ3ZS00MzVlLTk1ZmUtYTdhMjhmMzY1OTMzXkEyXkFqcGc@._V1_Ratio0.6762_AL_.jpg</t>
  </si>
  <si>
    <t>https://www.imdb.com/video/imdb/vi3232350489/imdb/embed</t>
  </si>
  <si>
    <t>To foil a terrorist plot, an FBI agent assumes the identity of the criminal who murdered his son via facial transplant surgery, but the crook wakes up prematurely and vows revenge.</t>
  </si>
  <si>
    <t>https://m.media-amazon.com/images/M/MV5BOGQyOWNmYTgtZWY0NS00NzhjLTg3NmMtMzcwYzQ2OTA2OTJkXkEyXkFqcGc@._V1_Ratio0.6762_AL_.jpg</t>
  </si>
  <si>
    <t>https://www.imdb.com/video/imdb/https://www.imdb.com/video/vi3188700185//imdb/embed</t>
  </si>
  <si>
    <t>Arnold Schwarzenegger and Lou Ferrigno face off in a no-holds-barred competition for the title of Mr. Olympia in this critically-acclaimed film that made Schwarzenegger a household name.</t>
  </si>
  <si>
    <t>https://m.media-amazon.com/images/M/MV5BMzFkMDc5ZjYtMzg1My00ZDY3LThlMTYtZmQ3ZDY4YzJhZGY1XkEyXkFqcGc@._V1_Ratio0.6762_AL_.jpg</t>
  </si>
  <si>
    <t>https://www.imdb.com/video/imdb/vi2088681753/imdb/embed</t>
  </si>
  <si>
    <t>A novelist and a young horror fan attempt to save a small New England town which has been invaded by vampires.</t>
  </si>
  <si>
    <t>https://m.media-amazon.com/images/M/MV5BNDBiMTM5MGEtNzA2Ni00MWJiLWI3NzItODFjZDQ3ZjFiMGI3XkEyXkFqcGc@._V1_Ratio0.6762_AL_.jpg</t>
  </si>
  <si>
    <t>https://www.imdb.com/video/imdb/vi3443572505/imdb/embed</t>
  </si>
  <si>
    <t>An idle part-time college lecturer is annoyed by the yapping sound of a nearby dog. He decides to take drastic action.</t>
  </si>
  <si>
    <t>https://m.media-amazon.com/images/M/MV5BMmFlNDk2MGYtNjJmNS00ZDA2LWI3M2EtMzA1MzI5NDU2NTFiXkEyXkFqcGc@._V1_Ratio0.6833_AL_.jpg</t>
  </si>
  <si>
    <t>https://www.imdb.com/video/imdb/https://www.imdb.com/video/vi1537519129//imdb/embed</t>
  </si>
  <si>
    <t>When a powerful secret defense system is stolen, James Bond is assigned to stop a Russian crime syndicate from using it.</t>
  </si>
  <si>
    <t>https://m.media-amazon.com/images/M/MV5BOGQxNmYyY2YtZGIyNy00ODgxLThhZWEtZGIyNjJhYzFlOTllXkEyXkFqcGc@._V1_Ratio0.6762_AL_.jpg</t>
  </si>
  <si>
    <t>https://www.imdb.com/video/imdb/https://www.imdb.com/video/vi2674918169//imdb/embed</t>
  </si>
  <si>
    <t>A rich prospector runs a thriving mining town during the California Gold Rush. But the blind ambition, greed, and selfishness that drove him to succeed finally catch up to him with the arrival of three travelers.</t>
  </si>
  <si>
    <t>https://m.media-amazon.com/images/M/MV5BNDViNjQxNzItMTBjNC00NjdjLWI3NTMtOTM0ZGU4MzFjNzY1XkEyXkFqcGc@._V1_Ratio0.6975_AL_.jpg</t>
  </si>
  <si>
    <t>https://www.imdb.com/video/imdb/vi2296774937/imdb/embed</t>
  </si>
  <si>
    <t>A troubled child summons the courage to help a friendly alien escape from Earth and return to his home planet.</t>
  </si>
  <si>
    <t>https://m.media-amazon.com/images/M/MV5BYTNhNmY0YWMtMTczYi00MTA0LThhMmUtMTIxYzE0Y2QwMzRlXkEyXkFqcGc@._V1_Ratio0.6762_AL_.jpg</t>
  </si>
  <si>
    <t>https://www.imdb.com/video/imdb/vi3090130201/imdb/embed</t>
  </si>
  <si>
    <t>A young man with an unusual connection to rats uses them at his own sociopathic will.</t>
  </si>
  <si>
    <t>https://m.media-amazon.com/images/M/MV5BOWQxZjViNzYtZDY1OS00NzNkLTlmMWMtZDBhMzMyNTdlNzBhXkEyXkFqcGc@._V1_Ratio0.6762_AL_.jpg</t>
  </si>
  <si>
    <t>https://www.imdb.com/video/imdb/https://www.imdb.com/video/vi1977745689//imdb/embed</t>
  </si>
  <si>
    <t>Maysles brothers documentary covering the first arrival of "Beatlemania" in the U.S., as well at the band's historical appearances on "The Ed Sullivan Show."</t>
  </si>
  <si>
    <t>https://m.media-amazon.com/images/M/MV5BYjk5OTNlYmQtM2FlYS00OGZiLTljOWYtY2ZkY2ZkNmI5NTRmXkEyXkFqcGc@._V1_Ratio0.6975_AL_.jpg</t>
  </si>
  <si>
    <t>https://www.imdb.com/video/imdb/https://www.imdb.com/video/vi64537625//imdb/embed</t>
  </si>
  <si>
    <t>A teenage girl and her younger brother must survive a wild 24 hours during which a mass hysteria of unknown origin causes parents to turn violently on their own kids.</t>
  </si>
  <si>
    <t>https://m.media-amazon.com/images/M/MV5BZTUxNDY5MTYtNDBlZC00ZDUxLTlmMmMtODRmZDM4ZGUyODhkXkEyXkFqcGc@._V1_Ratio0.6762_AL_.jpg</t>
  </si>
  <si>
    <t>https://www.imdb.com/video/imdb/https://www.imdb.com/video/vi2525280281//imdb/embed</t>
  </si>
  <si>
    <t>A young African-American man grapples with his identity and sexuality while experiencing the everyday struggles of childhood, adolescence, and burgeoning adulthood.</t>
  </si>
  <si>
    <t>https://m.media-amazon.com/images/M/MV5BNzQxNTIyODAxMV5BMl5BanBnXkFtZTgwNzQyMDA3OTE@._V1_Ratio0.6762_AL_.jpg</t>
  </si>
  <si>
    <t>https://www.imdb.com/video/imdb/vi2935863321/imdb/embed</t>
  </si>
  <si>
    <t>A story of family, religion, hatred, oil and madness, focusing on a turn-of-the-century prospector in the early days of the business.</t>
  </si>
  <si>
    <t>https://m.media-amazon.com/images/M/MV5BMjAxODQ4MDU5NV5BMl5BanBnXkFtZTcwMDU4MjU1MQ@@._V1_Ratio0.6762_AL_.jpg</t>
  </si>
  <si>
    <t>https://www.imdb.com/video/imdb/vi1341980953/imdb/embed</t>
  </si>
  <si>
    <t>10 stories, each inspired by one of the 10 Commandments.</t>
  </si>
  <si>
    <t>https://m.media-amazon.com/images/M/MV5BNzc4MjU2MzY2N15BMl5BanBnXkFtZTcwNjExNTk0MQ@@._V1_Ratio0.6833_AL_.jpg</t>
  </si>
  <si>
    <t>https://www.imdb.com/video/imdb/https://www.imdb.com/video/vi1325072665//imdb/embed</t>
  </si>
  <si>
    <t>In the 22nd century, a scientist attempts to right the wrong his ancestor created: the puzzle box that opens the gates of Hell and unleashes Pinhead and his Cenobite legions.</t>
  </si>
  <si>
    <t>https://m.media-amazon.com/images/M/MV5BYWUyYjc0NjMtOWMxNy00NzRkLTkzZGItOGU4NWIyZDllMzI1XkEyXkFqcGc@._V1_Ratio0.6762_AL_.jpg</t>
  </si>
  <si>
    <t>https://www.imdb.com/video/imdb/vi113180697/imdb/embed</t>
  </si>
  <si>
    <t>A girl is engaged to the local rich man, but meanwhile she has dreams about the legendary pirate Macoco. A traveling singer falls in love with her and to impress her he poses as the pirate.</t>
  </si>
  <si>
    <t>https://m.media-amazon.com/images/M/MV5BNWQyMTMzMmQtMDU0Ny00M2Y5LThhN2UtYjA2Y2VmOTBhYmQ0XkEyXkFqcGc@._V1_Ratio0.7117_AL_.jpg</t>
  </si>
  <si>
    <t>https://www.imdb.com/video/imdb/vi587645209/imdb/embed</t>
  </si>
  <si>
    <t>A fun-loving American bulldog pup, a hilarious Himalayan cat, and a wise old golden retriever embark on a long trek through the rugged wilderness of the Sierra Nevada mountains in a quest to reach home and their beloved owners.</t>
  </si>
  <si>
    <t>https://m.media-amazon.com/images/M/MV5BOWQzYzgyNGEtMjFhMC00MjhlLTk2OGYtMzY4M2MyYWE5ZGI1XkEyXkFqcGc@._V1_Ratio0.6762_AL_.jpg</t>
  </si>
  <si>
    <t>https://www.imdb.com/video/imdb/vi4261592601/imdb/embed</t>
  </si>
  <si>
    <t>An American novelist visiting Rome to promote his latest book is stalked and harassed by an obsessed fan who is committing a string of murders that appear to be tributes to his work.</t>
  </si>
  <si>
    <t>https://m.media-amazon.com/images/M/MV5BM2U1YmE5YTctM2YxNC00OTg4LWI1ZjUtM2FhNzA0YTcyZGI3XkEyXkFqcGc@._V1_Ratio0.6975_AL_.jpg</t>
  </si>
  <si>
    <t>https://www.imdb.com/video/imdb/vi3785622809/imdb/embed</t>
  </si>
  <si>
    <t>A New York City advertising executive goes on the run after being mistaken for a government agent by a group of foreign spies, and falls for a woman whose loyalties he begins to doubt.</t>
  </si>
  <si>
    <t>https://m.media-amazon.com/images/M/MV5BZWIzODI2OGItMzM0Ny00OGRmLTlkNmItMDQxMTFmMTk3YmQwXkEyXkFqcGc@._V1_Ratio0.6762_AL_.jpg</t>
  </si>
  <si>
    <t>https://www.imdb.com/video/imdb/vi473956889/imdb/embed</t>
  </si>
  <si>
    <t>Singer Dewey Cox overcomes adversity to become a musical legend.</t>
  </si>
  <si>
    <t>https://m.media-amazon.com/images/M/MV5BMTk5NDMyNTk0N15BMl5BanBnXkFtZTcwMTQ4MDUzMw@@._V1_Ratio0.6762_AL_.jpg</t>
  </si>
  <si>
    <t>https://www.imdb.com/video/imdb/vi967967001/imdb/embed</t>
  </si>
  <si>
    <t>A biologist signs up for a dangerous, secret expedition in which the laws of nature don't apply.</t>
  </si>
  <si>
    <t>https://m.media-amazon.com/images/M/MV5BMTk2Mjc2NzYxNl5BMl5BanBnXkFtZTgwMTA2OTA1NDM@._V1_Ratio0.6762_AL_.jpg</t>
  </si>
  <si>
    <t>https://www.imdb.com/video/imdb/vi2362882073/imdb/embed</t>
  </si>
  <si>
    <t>A prepubescent chess prodigy is encouraged to harden himself in order to become a champion like the famous but unlikable Bobby Fischer.</t>
  </si>
  <si>
    <t>https://m.media-amazon.com/images/M/MV5BYjhmMDU3MTctN2M3Ny00YTBhLWExZmUtYmRlZTAxNDhmZTQ1XkEyXkFqcGc@._V1_Ratio0.6762_AL_.jpg</t>
  </si>
  <si>
    <t>https://www.imdb.com/video/imdb/vi1542439193/imdb/embed</t>
  </si>
  <si>
    <t>A sheltered and manipulative Southern belle and a roguish profiteer face off in a turbulent romance as the society around them crumbles with the end of slavery and is rebuilt during the Civil War and Reconstruction periods.</t>
  </si>
  <si>
    <t>https://m.media-amazon.com/images/M/MV5BYmYxZTE3YzMtYmE2Yy00NmFlLTkzYTAtYTAzN2IzNDFkN2E0XkEyXkFqcGc@._V1_Ratio0.6762_AL_.jpg</t>
  </si>
  <si>
    <t>https://www.imdb.com/video/imdb/vi581873433/imdb/embed</t>
  </si>
  <si>
    <t>A fake FabergÃ© egg recovered from the body of a fellow agent leads James Bond to uncover a jewel smuggling operation led by the mysterious Octopussy, and a plot to blow up a NATO air base.</t>
  </si>
  <si>
    <t>https://m.media-amazon.com/images/M/MV5BOWZkNWVhMDItOTQwYy00ZDgwLTg3MGItMTcyOTk3OWZkMWIwXkEyXkFqcGc@._V1_Ratio0.6762_AL_.jpg</t>
  </si>
  <si>
    <t>https://www.imdb.com/video/imdb/https://www.imdb.com/video/vi3925917209//imdb/embed</t>
  </si>
  <si>
    <t>Steve Jobs takes us behind the scenes of the digital revolution, to paint a portrait of the man at its epicenter. The story unfolds backstage at three iconic product launches, ending in 1998 with the unveiling of the iMac.</t>
  </si>
  <si>
    <t>https://m.media-amazon.com/images/M/MV5BMjE0NTA2MTEwOV5BMl5BanBnXkFtZTgwNzg4NzU2NjE@._V1_Ratio0.6762_AL_.jpg</t>
  </si>
  <si>
    <t>https://www.imdb.com/video/imdb/vi3424367385/imdb/embed</t>
  </si>
  <si>
    <t>A career-spanning documentary on The Rolling Stones, with concert footage from their "A Bigger Bang" tour.</t>
  </si>
  <si>
    <t>https://m.media-amazon.com/images/M/MV5BYTg5ZTY5ZmQtNDA5NC00MTEyLTlmYWUtY2M1MTNiZTY4MmMyXkEyXkFqcGc@._V1_Ratio0.6833_AL_.jpg</t>
  </si>
  <si>
    <t>https://www.imdb.com/video/imdb/vi2276524313/imdb/embed</t>
  </si>
  <si>
    <t>The tale of 4 gay African-American friends in L.A: shy, virginal photographer Marcus, outgoing Lothario Hill, hot-to-trot rich kid newbie Dante, and fabulous drag diva Crystal.</t>
  </si>
  <si>
    <t>https://m.media-amazon.com/images/M/MV5BNGU0NDA1MGYtMTQ0Yy00MWExLTgxMzctOWNiM2M2ZmU3OWRjXkEyXkFqcGc@._V1_Ratio0.7260_AL_.jpg</t>
  </si>
  <si>
    <t>https://www.imdb.com/video/imdb/https://www.imdb.com/video/vi2122957849//imdb/embed</t>
  </si>
  <si>
    <t>A tyrant from the future creates evil android doubles of Bill and Ted and sends them back to eliminate the originals.</t>
  </si>
  <si>
    <t>https://m.media-amazon.com/images/M/MV5BOWQyNDNmZDYtZmMxYy00NWE1LTk2MzUtMzc1M2YyOTQ4ZjRmXkEyXkFqcGc@._V1_Ratio0.6762_AL_.jpg</t>
  </si>
  <si>
    <t>https://www.imdb.com/video/imdb/vi262341401/imdb/embed</t>
  </si>
  <si>
    <t>The pregnant Alice finds Freddy Krueger striking through the sleeping mind of her unborn child, hoping to be reborn into the real world.</t>
  </si>
  <si>
    <t>https://m.media-amazon.com/images/M/MV5BYzVlNWFlMTItNjRkYS00Y2FhLTk5NDgtZDM0MWFiNDVlNWMxXkEyXkFqcGc@._V1_Ratio0.6762_AL_.jpg</t>
  </si>
  <si>
    <t>https://www.imdb.com/video/imdb/https://www.imdb.com/video/vi720749849//imdb/embed</t>
  </si>
  <si>
    <t>Instead of coming in from the Cold War, British agent Alec Leamas chooses to face another mission.</t>
  </si>
  <si>
    <t>https://m.media-amazon.com/images/M/MV5BNjVmYTMxZWItMzM3OS00N2I5LTkyOTUtNWZiZjNmOTVhYmNhXkEyXkFqcGc@._V1_Ratio0.6762_AL_.jpg</t>
  </si>
  <si>
    <t>https://www.imdb.com/video/imdb/vi2452142617/imdb/embed</t>
  </si>
  <si>
    <t>Simon Spier keeps a huge secret from his family, his friends and all of his classmates: he's gay. When that secret is threatened, Simon must face everyone and come to terms with his identity.</t>
  </si>
  <si>
    <t>https://m.media-amazon.com/images/M/MV5BN2ViMjNkMDMtY2MwZC00YzRiLWJlY2UtNjU0YzNmMDc3NzkxXkEyXkFqcGc@._V1_Ratio0.6762_AL_.jpg</t>
  </si>
  <si>
    <t>https://www.imdb.com/video/imdb/vi1273411609/imdb/embed</t>
  </si>
  <si>
    <t>Two low-life punks invite themselves to a party at a posh villa and after being taunted by their snobbish hosts, hold everyone hostage and subject them to various forms of torture and mayhem.</t>
  </si>
  <si>
    <t>https://m.media-amazon.com/images/M/MV5BYzNhMzA1ZmUtNzYwNi00OTYzLWI4ZTAtZTFiYTM4NTE5YTQ0XkEyXkFqcGc@._V1_Ratio0.7117_AL_.jpg</t>
  </si>
  <si>
    <t>https://www.imdb.com/video/imdb/vi1116733721/imdb/embed</t>
  </si>
  <si>
    <t>British agent James Bond goes undercover to pursue the villainous Ernst Stavro Blofeld, who is planning to hold the world to ransom.</t>
  </si>
  <si>
    <t>https://m.media-amazon.com/images/M/MV5BYmMzOWNlNDMtM2NjMC00NTAxLWE4ODYtNzMyNmY0MzM0OWNhXkEyXkFqcGc@._V1_Ratio0.6762_AL_.jpg</t>
  </si>
  <si>
    <t>https://www.imdb.com/video/imdb/vi2996871705/imdb/embed</t>
  </si>
  <si>
    <t>James Bond sets out to stop a media mogul's plan to induce a war between China and the United Kingdom.</t>
  </si>
  <si>
    <t>https://m.media-amazon.com/images/M/MV5BMTM1MTk2ODQxNV5BMl5BanBnXkFtZTcwOTY5MDg0NA@@._V1_Ratio0.6762_AL_.jpg</t>
  </si>
  <si>
    <t>https://www.imdb.com/video/imdb/https://www.imdb.com/video/vi1580779801//imdb/embed</t>
  </si>
  <si>
    <t>The recovery of a microchip from the body of a fellow British secret agent leads James Bond to mad industrialist Max Zorin, who is scheming to cause massive destruction.</t>
  </si>
  <si>
    <t>https://m.media-amazon.com/images/M/MV5BZjc3ZTJkZjUtM2E4Mi00YzA1LWJkZTAtM2U0OWUyYTE4YTFiXkEyXkFqcGc@._V1_Ratio0.6762_AL_.jpg</t>
  </si>
  <si>
    <t>https://www.imdb.com/video/imdb/vi4127243801/imdb/embed</t>
  </si>
  <si>
    <t>Follows the lives of three young males living in the Crenshaw ghetto of Los Angeles, dissecting questions of race, relationships, violence, and future prospects.</t>
  </si>
  <si>
    <t>https://m.media-amazon.com/images/M/MV5BYzZhNDcyYTctOWU1My00ZmUzLWFmNmItZTIwY2JkNjVkZTdmXkEyXkFqcGc@._V1_Ratio0.6762_AL_.jpg</t>
  </si>
  <si>
    <t>https://www.imdb.com/video/imdb/https://www.imdb.com/video/vi3818766105//imdb/embed</t>
  </si>
  <si>
    <t>Dramatic story of the influential Hunnicutt family set in Texas during the late 1950s.</t>
  </si>
  <si>
    <t>https://m.media-amazon.com/images/M/MV5BMTYyNDAwODE0MV5BMl5BanBnXkFtZTgwNDU0OTgxMTE@._V1_Ratio0.6762_AL_.jpg</t>
  </si>
  <si>
    <t>https://www.imdb.com/video/imdb/vi2794718489/imdb/embed</t>
  </si>
  <si>
    <t>A transport ship crashes and leaves its crew stranded on a desert planet inhabited by bloodthirsty creatures that come out during an eclipse.</t>
  </si>
  <si>
    <t>https://m.media-amazon.com/images/M/MV5BNGJlYjllOTUtZGRiNS00YmI4LTkxYmItYjBmYTdmZWZlMTMxXkEyXkFqcGc@._V1_Ratio0.6762_AL_.jpg</t>
  </si>
  <si>
    <t>https://www.imdb.com/video/imdb/vi15073561/imdb/embed</t>
  </si>
  <si>
    <t>Documentary about an aspiring filmmaker's attempts to finance his dream project by finally completing the low-budget horror film he abandoned years before.</t>
  </si>
  <si>
    <t>https://m.media-amazon.com/images/M/MV5BNzBjNjQwMWQtYWE0OC00MmM3LTljNDktMmI4ZTlhMWFjZTYwXkEyXkFqcGc@._V1_Ratio0.6762_AL_.jpg</t>
  </si>
  <si>
    <t>https://www.imdb.com/video/imdb/vi2978660121/imdb/embed</t>
  </si>
  <si>
    <t>In the midst of the Hundred Years' War, the young King Henry V of England embarks on the conquest of France in 1415.</t>
  </si>
  <si>
    <t>https://m.media-amazon.com/images/M/MV5BMDNlY2ViOTQtMTVjOC00ODljLWE3MjEtYzNkMDg1MDJhN2Q4XkEyXkFqcGc@._V1_Ratio0.6762_AL_.jpg</t>
  </si>
  <si>
    <t>https://www.imdb.com/video/imdb/vi4205576473/imdb/embed</t>
  </si>
  <si>
    <t>A stripper named Zola embarks on a wild road trip to Florida.</t>
  </si>
  <si>
    <t>https://m.media-amazon.com/images/M/MV5BNzhjZGI4NDgtZTk3OC00NDFmLWIwMDAtMGUyNzY2NTM0NjQyXkEyXkFqcGc@._V1_Ratio0.6762_AL_.jpg</t>
  </si>
  <si>
    <t>https://www.imdb.com/video/imdb/vi3733307417/imdb/embed</t>
  </si>
  <si>
    <t>An unemployed cartoonist moves back in with his parents and younger brother Freddy. When his parents demand he leave, he begins to spread rumors that his father is sexually abusing Freddy.</t>
  </si>
  <si>
    <t>https://m.media-amazon.com/images/M/MV5BOWVhNzY0NmItMWYxYy00N2M1LWE2NDAtZTgyMDNlMjhmNmRmXkEyXkFqcGc@._V1_Ratio0.6762_AL_.jpg</t>
  </si>
  <si>
    <t>https://www.imdb.com/video/imdb/vi2997354777/imdb/embed</t>
  </si>
  <si>
    <t>Irregular migrants Okwe and Senay work at a posh London hotel and live in constant fear of deportation. One night Okwe stumbles across evidence of a bizarre murder, setting off a series of events that could lead to disaster or freedom.</t>
  </si>
  <si>
    <t>https://m.media-amazon.com/images/M/MV5BY2FiZmQ3MDMtMzkyMi00ZmE5LTg3NzMtMGVhNzk2MmIwYjUxXkEyXkFqcGc@._V1_Ratio0.6762_AL_.jpg</t>
  </si>
  <si>
    <t>https://www.imdb.com/video/imdb/https://www.imdb.com/video/vi4209942041//imdb/embed</t>
  </si>
  <si>
    <t>King Arthur's rule is threatened by the adulterous love between Sir Lancelot and Queen Guinevere, a relationship the king's enemies hope to exploit.</t>
  </si>
  <si>
    <t>https://m.media-amazon.com/images/M/MV5BMDJiOWNjM2MtNWIyZC00MTVlLWExMmYtYzkyMTI1ODA5NDk3XkEyXkFqcGc@._V1_Ratio0.6762_AL_.jpg</t>
  </si>
  <si>
    <t>https://www.imdb.com/video/imdb/vi3781558297/imdb/embed</t>
  </si>
  <si>
    <t>In 1800s England, a well meaning but selfish young woman meddles in the love lives of her friends.</t>
  </si>
  <si>
    <t>https://m.media-amazon.com/images/M/MV5BZDdkZjg3YWYtMjMyNS00NmM0LTk4NWItMzA0MWYxN2U0MWY5XkEyXkFqcGc@._V1_Ratio0.6762_AL_.jpg</t>
  </si>
  <si>
    <t>https://www.imdb.com/video/imdb/vi2031927065/imdb/embed</t>
  </si>
  <si>
    <t>A working-class African-American father tries to raise his family in the 1950s, while coming to terms with the events of his life.</t>
  </si>
  <si>
    <t>https://m.media-amazon.com/images/M/MV5BOTg0Nzc1NjA0MV5BMl5BanBnXkFtZTgwNTcyNDQ0MDI@._V1_Ratio0.6762_AL_.jpg</t>
  </si>
  <si>
    <t>https://www.imdb.com/video/imdb/vi1272624665/imdb/embed</t>
  </si>
  <si>
    <t>Ebenezer Scrooge, a curmudgeonly, miserly businessman, has no time for sentimentality and largely views Christmas as a waste of time. However, this Christmas Eve, he will be visited by three spirits who will show him the error of his ways.</t>
  </si>
  <si>
    <t>https://m.media-amazon.com/images/M/MV5BNTlmMzgzNTctOWY0ZS00M2Q2LTk5NjYtM2ZiNTFjZTBjYzM0XkEyXkFqcGc@._V1_Ratio0.6762_AL_.jpg</t>
  </si>
  <si>
    <t>https://www.imdb.com/video/imdb/vi3106455833/imdb/embed</t>
  </si>
  <si>
    <t>After investigating a mysterious transmission of unknown origin, the crew of a commercial spacecraft encounters a deadly lifeform.</t>
  </si>
  <si>
    <t>https://m.media-amazon.com/images/M/MV5BN2NhMDk2MmEtZDQzOC00MmY5LThhYzAtMDdjZGFjOGZjMjdjXkEyXkFqcGc@._V1_Ratio0.6762_AL_.jpg</t>
  </si>
  <si>
    <t>https://www.imdb.com/video/imdb/vi1497801241/imdb/embed</t>
  </si>
  <si>
    <t>The very popular Moroccan group Nass-El Ghiwane are filmed, in performances, meetings, interviews, and collaborations with other musicians.</t>
  </si>
  <si>
    <t>https://m.media-amazon.com/images/M/MV5BODViMTdiNjItZmU0Yy00NmZhLThlZmMtOWE2YTU4ZTViM2Q5XkEyXkFqcGc@._V1_Ratio0.6762_AL_.jpg</t>
  </si>
  <si>
    <t>After her beloved boyfriend's suicide, a mourning supermarket worker and her best friend hit the road in Scotland, but find that grief is something that you can't run away from forever.</t>
  </si>
  <si>
    <t>https://m.media-amazon.com/images/M/MV5BODg5MGQyMmEtYTQzMy00ZGY2LWI4MGItNmE4NmY2YjllMDcxXkEyXkFqcGc@._V1_Ratio0.7046_AL_.jpg</t>
  </si>
  <si>
    <t>https://www.imdb.com/video/imdb/vi4204396825/imdb/embed</t>
  </si>
  <si>
    <t>An ex-union soldier is hired to transport gold from a mining community through dangerous territory. But what he doesn't realize is that his partner and old friend is plotting to double-cross him.</t>
  </si>
  <si>
    <t>https://m.media-amazon.com/images/M/MV5BNDlhNzFjMTItZTM3My00NzQ2LWJiNmItYTFlZGRlMjlhZDQyXkEyXkFqcGc@._V1_Ratio0.6762_AL_.jpg</t>
  </si>
  <si>
    <t>https://www.imdb.com/video/imdb/vi4029988633/imdb/embed</t>
  </si>
  <si>
    <t>A New England couple's college-aged son dates an older woman who has two small children and an unwelcome ex-husband.</t>
  </si>
  <si>
    <t>https://m.media-amazon.com/images/M/MV5BYTFmY2U1N2QtZWE5Mi00MjBjLTkyNjgtZmNkZTk2MTJlMTcxXkEyXkFqcGc@._V1_Ratio0.6762_AL_.jpg</t>
  </si>
  <si>
    <t>https://www.imdb.com/video/imdb/vi1760534041/imdb/embed</t>
  </si>
  <si>
    <t>A Scotland Yard undercover detective is on the trail of a saboteur who is part of a plot to set off a bomb in London. But when the detective's cover is blown, the plot begins to unravel.</t>
  </si>
  <si>
    <t>https://m.media-amazon.com/images/M/MV5BNTFmNDQ4MWYtN2Q5YS00ZWQyLThkMTItYzQyNDcyM2E4ZDdmXkEyXkFqcGc@._V1_Ratio0.7260_AL_.jpg</t>
  </si>
  <si>
    <t>https://www.imdb.com/video/imdb/vi2805908249/imdb/embed</t>
  </si>
  <si>
    <t>When Captain James Hook kidnaps his children, an adult Peter Pan must return to Neverland and reclaim his youthful spirit in order to challenge his old enemy.</t>
  </si>
  <si>
    <t>https://m.media-amazon.com/images/M/MV5BOTU0ZTU3MGUtOTQwNi00N2QzLWFmMDUtZDgxMGJlNGI5NDllXkEyXkFqcGc@._V1_Ratio0.6762_AL_.jpg</t>
  </si>
  <si>
    <t>https://www.imdb.com/video/imdb/vi845128729/imdb/embed</t>
  </si>
  <si>
    <t>Traveling con artist Harold Hill targets the naÃ¯ve residents of a small town in 1910s Iowa by posing as a boys' band leader to raise money before he can skip town.</t>
  </si>
  <si>
    <t>https://m.media-amazon.com/images/M/MV5BODBmODNmNTMtY2M5ZC00MjI0LWFkYjUtOTAwMTk3MThjYmNiXkEyXkFqcGc@._V1_Ratio0.6762_AL_.jpg</t>
  </si>
  <si>
    <t>https://www.imdb.com/video/imdb/vi1039597849/imdb/embed</t>
  </si>
  <si>
    <t>Madison is paralyzed by shocking visions of grisly murders, and her torment worsens as she discovers that these waking dreams are in fact terrifying realities.</t>
  </si>
  <si>
    <t>https://m.media-amazon.com/images/M/MV5BNTU3YjhmMTQtNmM5Yi00MDI2LTk0M2UtZGY5ZTNkYjIzNDE3XkEyXkFqcGc@._V1_Ratio0.6762_AL_.jpg</t>
  </si>
  <si>
    <t>https://www.imdb.com/video/imdb/https://www.imdb.com/video/vi2873802777//imdb/embed</t>
  </si>
  <si>
    <t>A research vessel finds a missing ship, commanded by a mysterious scientist, on the edge of a black hole.</t>
  </si>
  <si>
    <t>https://m.media-amazon.com/images/M/MV5BYWNiMDIxZTItOTBmMy00MTM3LWFjZmItZjk1MGJhMzQ5MDkzXkEyXkFqcGc@._V1_Ratio0.6762_AL_.jpg</t>
  </si>
  <si>
    <t>https://www.imdb.com/video/imdb/https://www.imdb.com/video/vi296861977//imdb/embed</t>
  </si>
  <si>
    <t>A master swordsman and former soldier and his hunchbacked assistant hunt vampires.</t>
  </si>
  <si>
    <t>https://m.media-amazon.com/images/M/MV5BZTMwNGNiMmEtN2UxMC00NGRhLTlmY2UtZTdkMjc0OWVkZjhhXkEyXkFqcGc@._V1_Ratio0.6833_AL_.jpg</t>
  </si>
  <si>
    <t>https://www.imdb.com/video/imdb/vi4288332569/imdb/embed</t>
  </si>
  <si>
    <t>A Boston feminist and a conservative Southern lawyer contend for the heart and mind of a beautiful and bright girl unsure of her future.</t>
  </si>
  <si>
    <t>https://m.media-amazon.com/images/M/MV5BYjMwZWYyYjktOTI0NS00ZjI1LThlNjAtZDZjMzgyYWI0NzZlXkEyXkFqcGc@._V1_Ratio0.6762_AL_.jpg</t>
  </si>
  <si>
    <t>https://www.imdb.com/video/imdb/vi3420764697/imdb/embed</t>
  </si>
  <si>
    <t>A doomed female hitchhiker pulls Mike Hammer into a deadly whirlpool of intrigue, revolving around a mysterious "great whatsit".</t>
  </si>
  <si>
    <t>https://m.media-amazon.com/images/M/MV5BODAyMTQxMjg5Nl5BMl5BanBnXkFtZTcwNzUzNzA2NA@@._V1_Ratio0.6762_AL_.jpg</t>
  </si>
  <si>
    <t>https://www.imdb.com/video/imdb/https://www.imdb.com/video/vi3754934553//imdb/embed</t>
  </si>
  <si>
    <t>A love triangle story about a woman caught between two men, her long-time partner and his best friend, her former lover.</t>
  </si>
  <si>
    <t>https://m.media-amazon.com/images/M/MV5BMGNlYjUwNWUtMjYzOS00NTU5LTliN2UtNTczNzA0NWIxZGJkXkEyXkFqcGc@._V1_Ratio0.7616_AL_.jpg</t>
  </si>
  <si>
    <t>https://www.imdb.com/video/imdb/vi4007641625/imdb/embed</t>
  </si>
  <si>
    <t>A film director reflects on the choices he's made in life as the past and present come crashing down around him.</t>
  </si>
  <si>
    <t>https://m.media-amazon.com/images/M/MV5BNmIxMTRhMjAtYzE2ZS00NDJiLTllYjktMzRlN2FiMGI2MmI4XkEyXkFqcGc@._V1_Ratio0.6762_AL_.jpg</t>
  </si>
  <si>
    <t>https://www.imdb.com/video/imdb/vi2354953241/imdb/embed</t>
  </si>
  <si>
    <t>A vengeful James Bond goes rogue to infiltrate and take down the organization of a drug lord who has murdered his friend's new wife and left him near death.</t>
  </si>
  <si>
    <t>https://m.media-amazon.com/images/M/MV5BYjY3OWJkMjMtYTgwYS00MjJjLWE4M2ItOWVhOWMxNGM1NDk3XkEyXkFqcGc@._V1_Ratio0.6762_AL_.jpg</t>
  </si>
  <si>
    <t>https://www.imdb.com/video/imdb/vi2476317465/imdb/embed</t>
  </si>
  <si>
    <t>Healthcare professionals, government officials and everyday people find themselves in the midst of a pandemic as the CDC works to find a cure.</t>
  </si>
  <si>
    <t>https://m.media-amazon.com/images/M/MV5BMTY3MDk5MDc3OV5BMl5BanBnXkFtZTcwNzAyNTg0Ng@@._V1_Ratio0.6762_AL_.jpg</t>
  </si>
  <si>
    <t>https://www.imdb.com/video/imdb/vi3924270105/imdb/embed</t>
  </si>
  <si>
    <t>A defense officer, Nameless, was summoned by the King of Qin regarding his success of terminating three warriors.</t>
  </si>
  <si>
    <t>https://m.media-amazon.com/images/M/MV5BYTlkZWVjYzQtZmI1My00MGM2LTlmZjEtNjU1M2Y1MTRkNmZjXkEyXkFqcGc@._V1_Ratio0.6762_AL_.jpg</t>
  </si>
  <si>
    <t>https://www.imdb.com/video/imdb/vi1206885913/imdb/embed</t>
  </si>
  <si>
    <t>Meeting a stranger in a railway station, a woman is tempted to cheat on her husband.</t>
  </si>
  <si>
    <t>https://m.media-amazon.com/images/M/MV5BYWViMGRhMTEtN2FlOC00MDVkLTllYmMtNDQyNDgzZmE0YzIxXkEyXkFqcGc@._V1_Ratio0.6762_AL_.jpg</t>
  </si>
  <si>
    <t>https://www.imdb.com/video/imdb/vi1364573977/imdb/embed</t>
  </si>
  <si>
    <t>A film crew follows a ruthless thief and heartless killer as he goes about his daily routine. But complications set in when the film crew lose their objectivity and begin lending a hand.</t>
  </si>
  <si>
    <t>https://m.media-amazon.com/images/M/MV5BNjAyZWRiZDktZWQ0OS00MTQ2LWE1ODgtMDBkZWNmNjQzYTA3XkEyXkFqcGc@._V1_Ratio0.7189_AL_.jpg</t>
  </si>
  <si>
    <t>For fun-loving party animal Ben Stone, the last thing he ever expected was for his one-night stand to show up on his doorstep eight weeks later to tell him she's pregnant with his child.</t>
  </si>
  <si>
    <t>https://m.media-amazon.com/images/M/MV5BYmIyMDA5YzgtZmNhMC00YWNlLTgwYjItOTc0ZGNjNTcwNzAxXkEyXkFqcGc@._V1_Ratio0.6762_AL_.jpg</t>
  </si>
  <si>
    <t>https://www.imdb.com/video/imdb/vi1681834777/imdb/embed</t>
  </si>
  <si>
    <t>In 1978, a boy travels eight years into the future and has an adventure with an intelligent, wisecracking alien ship.</t>
  </si>
  <si>
    <t>https://m.media-amazon.com/images/M/MV5BZTJhYTMyNDMtMjAyYy00YTRkLWJmZGMtMDZlODc0NWZmZDRhXkEyXkFqcGc@._V1_Ratio0.6762_AL_.jpg</t>
  </si>
  <si>
    <t>https://www.imdb.com/video/imdb/https://www.imdb.com/video/vi1241628185//imdb/embed</t>
  </si>
  <si>
    <t>A teen comes into possession of a new laptop and soon discovers that the previous owner is not only watching him but will also do anything to get it back.</t>
  </si>
  <si>
    <t>https://m.media-amazon.com/images/M/MV5BNmYxNGZjY2ItOTg5YS00NzM0LWIxZjktMDFmOWM1MGZhOTNkXkEyXkFqcGc@._V1_Ratio0.6975_AL_.jpg</t>
  </si>
  <si>
    <t>https://www.imdb.com/video/imdb/https://www.imdb.com/video/vi1759820569//imdb/embed</t>
  </si>
  <si>
    <t>Two siblings become increasingly frightened by their grandparents' disturbing behavior while visiting them on vacation.</t>
  </si>
  <si>
    <t>https://m.media-amazon.com/images/M/MV5BMTg3OTM2OTc5MV5BMl5BanBnXkFtZTgwMjMxNDM0NTE@._V1_Ratio0.6762_AL_.jpg</t>
  </si>
  <si>
    <t>https://www.imdb.com/video/imdb/https://www.imdb.com/video/vi3728978201//imdb/embed</t>
  </si>
  <si>
    <t>When a litter of Dalmatian puppies are abducted by the minions of Cruella De Vil, the owners must find them before she uses them for a diabolical fashion statement.</t>
  </si>
  <si>
    <t>https://m.media-amazon.com/images/M/MV5BZTIyMzVmNmItYWFkNS00YWJkLTk3YTEtNTVhMmQ0ODFjYmY1XkEyXkFqcGc@._V1_Ratio0.6762_AL_.jpg</t>
  </si>
  <si>
    <t>https://www.imdb.com/video/imdb/vi3112483353/imdb/embed</t>
  </si>
  <si>
    <t>An Irish-American street punk tries to make it big in the world of organized crime.</t>
  </si>
  <si>
    <t>https://m.media-amazon.com/images/M/MV5BYThlZDRjZjYtN2FmZS00NTQxLThlY2QtY2I0MGM5OWY1OWYxXkEyXkFqcGc@._V1_Ratio0.6762_AL_.jpg</t>
  </si>
  <si>
    <t>https://www.imdb.com/video/imdb/vi1593032985/imdb/embed</t>
  </si>
  <si>
    <t>Former FBI profiler Will Graham returns to service to pursue a deranged serial killer dubbed "the Tooth Fairy" by the media.</t>
  </si>
  <si>
    <t>https://m.media-amazon.com/images/M/MV5BMTVlMDQ5MmYtYmFhMi00OTE1LThmNTEtZTgyMzg5Njk2OWM2XkEyXkFqcGc@._V1_Ratio0.6762_AL_.jpg</t>
  </si>
  <si>
    <t>https://www.imdb.com/video/imdb/https://www.imdb.com/video/vi3545021465//imdb/embed</t>
  </si>
  <si>
    <t>During a series of adrenaline-fueled gigs, itinerant punk-metal drummer Ruben begins to experience hearing loss. When a specialist tells him his condition will rapidly worsen, he thinks his music career - and with it his life - is over.</t>
  </si>
  <si>
    <t>https://m.media-amazon.com/images/M/MV5BMWE5ZmYwNDEtYTYwMS00MTc0LTk2ZWItZTM1MjQ1ZDYzZGUzXkEyXkFqcGc@._V1_Ratio0.6762_AL_.jpg</t>
  </si>
  <si>
    <t>https://www.imdb.com/video/imdb/vi2477703449/imdb/embed</t>
  </si>
  <si>
    <t>A flamboyant law firm secretary works tirelessly to gain justice for a small town wrecked by a utility company's pollution.</t>
  </si>
  <si>
    <t>https://m.media-amazon.com/images/M/MV5BZTNkNzkzYTEtYTJkMC00MTNkLWE0YjMtOGYxNGI0ODNiMzIwXkEyXkFqcGc@._V1_Ratio0.6762_AL_.jpg</t>
  </si>
  <si>
    <t>https://www.imdb.com/video/imdb/vi440712729/imdb/embed</t>
  </si>
  <si>
    <t>When Ash Williams is accidentally transported to 1300 A.D., he must retrieve the Necronomicon and battle an army of the dead in order to return home.</t>
  </si>
  <si>
    <t>https://m.media-amazon.com/images/M/MV5BYzU4ZDFmNzEtNmE2Ny00OTA1LWEyMmMtZjFiOWM0MGM3YTQ1XkEyXkFqcGc@._V1_Ratio0.6762_AL_.jpg</t>
  </si>
  <si>
    <t>https://www.imdb.com/video/imdb/vi2629239065/imdb/embed</t>
  </si>
  <si>
    <t>A young socialite is diagnosed with an inoperable brain tumor, and must decide whether or not she'll meet her final days with dignity.</t>
  </si>
  <si>
    <t>https://m.media-amazon.com/images/M/MV5BYWI1ZGMzN2UtNGRiZS00MTllLTk3ODYtNmNiYzhhZGI1NjE0XkEyXkFqcGc@._V1_Ratio0.6762_AL_.jpg</t>
  </si>
  <si>
    <t>https://www.imdb.com/video/imdb/vi1611186457/imdb/embed</t>
  </si>
  <si>
    <t>An illustration of Frank Sheeran's life, from W.W.II veteran to hit-man for the Bufalino crime family and his alleged assassination of his close friend Jimmy Hoffa.</t>
  </si>
  <si>
    <t>https://m.media-amazon.com/images/M/MV5BMTY2YThkNmQtOWJhYy00ZDc3LWEzOGEtMmQwNzM0YjFmZWIyXkEyXkFqcGc@._V1_Ratio0.6833_AL_.jpg</t>
  </si>
  <si>
    <t>https://www.imdb.com/video/imdb/vi2244525849/imdb/embed</t>
  </si>
  <si>
    <t>Brutish, fortune-hunting scoundrel Petruchio tames his wealthy, shrewish wife, Katharina.</t>
  </si>
  <si>
    <t>https://m.media-amazon.com/images/M/MV5BY2Y1Nzg2M2YtYTY3My00ZDgxLTliYWEtZTViMWRkNWZiODI4XkEyXkFqcGc@._V1_Ratio0.6762_AL_.jpg</t>
  </si>
  <si>
    <t>https://www.imdb.com/video/imdb/vi2554707737/imdb/embed</t>
  </si>
  <si>
    <t>A young F.B.I. cadet must receive the help of an incarcerated and manipulative cannibal killer to help catch another serial killer, a madman who skins his victims.</t>
  </si>
  <si>
    <t>https://m.media-amazon.com/images/M/MV5BNDdhOGJhYzctYzYwZC00YmI2LWI0MjctYjg4ODdlMDExYjBlXkEyXkFqcGc@._V1_Ratio0.6762_AL_.jpg</t>
  </si>
  <si>
    <t>https://www.imdb.com/video/imdb/https://www.imdb.com/video/vi3377380121//imdb/embed</t>
  </si>
  <si>
    <t>An ordinary teenage boy discovers his family is part of a gruesome orgy cult for the social elite.</t>
  </si>
  <si>
    <t>https://m.media-amazon.com/images/M/MV5BMGFiOTBmZmEtMWY4My00OGVmLTk5NjktNTk1Mjc1MDcxMzhiXkEyXkFqcGc@._V1_Ratio0.6762_AL_.jpg</t>
  </si>
  <si>
    <t>https://www.imdb.com/video/imdb/vi4002267417/imdb/embed</t>
  </si>
  <si>
    <t>When a nightclub singer is forced to take refuge from the mob in a convent, she ends up turning the convent choir into a soulful chorus complete with a Motown repertoire, until the sudden celebrity of the choir jeopardizes her identity.</t>
  </si>
  <si>
    <t>https://m.media-amazon.com/images/M/MV5BMjIzOTU0ODItMzcyMi00YzFjLTk3MzktNTQ2YjZmN2E0NTBkXkEyXkFqcGc@._V1_Ratio0.6762_AL_.jpg</t>
  </si>
  <si>
    <t>https://www.imdb.com/video/imdb/vi3162702105/imdb/embed</t>
  </si>
  <si>
    <t>A look at what goes on backstage during the last broadcast of America's most celebrated radio show, where singing cowboys Dusty and Lefty, a country music siren, and a host of others hold court.</t>
  </si>
  <si>
    <t>https://m.media-amazon.com/images/M/MV5BMjdlOGRjZGYtOTdjZi00OTJiLWE3OTYtYmFiNmFiOTZiNjVjXkEyXkFqcGc@._V1_Ratio0.6762_AL_.jpg</t>
  </si>
  <si>
    <t>https://www.imdb.com/video/imdb/vi3669229849/imdb/embed</t>
  </si>
  <si>
    <t>Police officer Joe Paris, suspended and now accused of strangling hated extortionist Jake Farley, is forced to join forces with his attorney Jenny Hudson to assemble the pieces of a deadly puzzle to find the missing link.</t>
  </si>
  <si>
    <t>https://m.media-amazon.com/images/M/MV5BY2I5MWZjNzItNWRjZC00NzcwLTlkYTAtMjIzZjJhYjk5OTlmXkEyXkFqcGc@._V1_Ratio0.6762_AL_.jpg</t>
  </si>
  <si>
    <t>https://www.imdb.com/video/imdb/vi1754579737/imdb/embed</t>
  </si>
  <si>
    <t>Batman and Robin try to keep their relationship together even as they must stop Mr. Freeze and Poison Ivy from freezing Gotham City.</t>
  </si>
  <si>
    <t>https://m.media-amazon.com/images/M/MV5BYzU3ZjE3M2UtM2E4Ni00MDI5LTkyZGUtOTFkMGIyYjNjZGU3XkEyXkFqcGc@._V1_Ratio0.6762_AL_.jpg</t>
  </si>
  <si>
    <t>https://www.imdb.com/video/imdb/vi884539673/imdb/embed</t>
  </si>
  <si>
    <t>A young Los Angeles Police Department (LAPD) Special Weapons And Tactics (SWAT) officer must prevent a bomb exploding aboard a city bus by keeping its speed above 50 mph.</t>
  </si>
  <si>
    <t>https://m.media-amazon.com/images/M/MV5BMDc2ODI5YWQtMmM2ZS00MTdmLWEyNWEtNmRmOGE5NGZlYWMzXkEyXkFqcGc@._V1_Ratio0.6762_AL_.jpg</t>
  </si>
  <si>
    <t>https://www.imdb.com/video/imdb/https://www.imdb.com/video/vi126484761//imdb/embed</t>
  </si>
  <si>
    <t>Identical twin gangsters Ronald and Reginald Kray terrorize London during the 1960s.</t>
  </si>
  <si>
    <t>https://m.media-amazon.com/images/M/MV5BMjE0MjkyODQ3NF5BMl5BanBnXkFtZTgwNDM1OTk1NjE@._V1_Ratio0.6833_AL_.jpg</t>
  </si>
  <si>
    <t>https://www.imdb.com/video/imdb/vi3234116377/imdb/embed</t>
  </si>
  <si>
    <t>A vengeful father escapes from hell and chases after the men who killed his daughter and kidnapped his granddaughter.</t>
  </si>
  <si>
    <t>https://m.media-amazon.com/images/M/MV5BMjIwNTM4Njg2NF5BMl5BanBnXkFtZTcwNDQwMTAwNA@@._V1_Ratio0.6762_AL_.jpg</t>
  </si>
  <si>
    <t>https://www.imdb.com/video/imdb/vi1259117081/imdb/embed</t>
  </si>
  <si>
    <t>Two psychopathic young men take a family hostage in their cabin.</t>
  </si>
  <si>
    <t>https://m.media-amazon.com/images/M/MV5BMTg4OTExNTYzMV5BMl5BanBnXkFtZTcwOTg1MDU1MQ@@._V1_Ratio0.6762_AL_.jpg</t>
  </si>
  <si>
    <t>https://www.imdb.com/video/imdb/vi1420362009/imdb/embed</t>
  </si>
  <si>
    <t>In Nazi-occupied France during World War II, a plan to assassinate Nazi leaders by a group of Jewish U.S. soldiers coincides with a theatre owner's vengeful plans for the same.</t>
  </si>
  <si>
    <t>https://m.media-amazon.com/images/M/MV5BODZhMWJlNjYtNDExNC00MTIzLTllM2ItOGQ2NGVjNDQ3MzkzXkEyXkFqcGc@._V1_Ratio0.6762_AL_.jpg</t>
  </si>
  <si>
    <t>https://www.imdb.com/video/imdb/vi3738173977/imdb/embed</t>
  </si>
  <si>
    <t>Because of an unusual disorder that has aged him four times faster than a typical human being, a boy looks like a 40-year-old man as he starts fifth grade at public school after being homeschooled.</t>
  </si>
  <si>
    <t>https://m.media-amazon.com/images/M/MV5BZjk5OGJmODYtNjA3ZS00MjA5LWEyZmQtMDdiYTc5ZDM5NTk2XkEyXkFqcGc@._V1_Ratio0.7046_AL_.jpg</t>
  </si>
  <si>
    <t>https://www.imdb.com/video/imdb/vi3220617753/imdb/embed</t>
  </si>
  <si>
    <t>A hard-working machinist loses a promotion to a Polish-born worker, he's seduced into joining the secretive Black Legion, which intimidates foreigners through violence.</t>
  </si>
  <si>
    <t>https://m.media-amazon.com/images/M/MV5BYzJmOGY3N2EtM2Q3ZS00ZjM3LWI2YjUtZWEwZDMzNWEzMTNkXkEyXkFqcGc@._V1_Ratio0.6762_AL_.jpg</t>
  </si>
  <si>
    <t>https://www.imdb.com/video/imdb/vi4037918233/imdb/embed</t>
  </si>
  <si>
    <t>The uneventful, aimless lives of a London electronics salesman and his layabout roommate are disrupted by the zombie apocalypse.</t>
  </si>
  <si>
    <t>https://m.media-amazon.com/images/M/MV5BNzNjZGE4YTUtOWU3OC00Mzg2LThjNWItMzUwYzEwMDgxYmVjXkEyXkFqcGc@._V1_Ratio0.6762_AL_.jpg</t>
  </si>
  <si>
    <t>https://www.imdb.com/video/imdb/https://www.imdb.com/video/vi302958873//imdb/embed</t>
  </si>
  <si>
    <t>A convicted rapist, released from prison after serving a fourteen-year sentence, stalks the family of the lawyer who originally defended him.</t>
  </si>
  <si>
    <t>https://m.media-amazon.com/images/M/MV5BNTBkNTYwZTctOTgxYS00ZmIyLTgzNDAtODJhZjg2MDUwNmFlXkEyXkFqcGc@._V1_Ratio0.6762_AL_.jpg</t>
  </si>
  <si>
    <t>https://www.imdb.com/video/imdb/vi458210073/imdb/embed</t>
  </si>
  <si>
    <t>Seven friends go away for the weekend and end up trapped in a cabin with a killer who has a vendetta. Will their street smarts and knowledge of horror movies help them stay alive? Probably not.</t>
  </si>
  <si>
    <t>https://m.media-amazon.com/images/M/MV5BNDI3NTRjNmItYjBkMS00OGRhLTk2MTEtNWM4OTA1MGU5NWExXkEyXkFqcGc@._V1_Ratio0.6762_AL_.jpg</t>
  </si>
  <si>
    <t>https://www.imdb.com/video/imdb/vi127780633/imdb/embed</t>
  </si>
  <si>
    <t>The Mantle twins, identical from head to toe, are on a mission to change the way women give birth.</t>
  </si>
  <si>
    <t>https://m.media-amazon.com/images/M/MV5BYjQ0ZjNiYmYtYWE0Yy00NjBlLTgyNjUtZTlkZmQyZjc0OTUyXkEyXkFqcGc@._V1_Ratio0.6762_AL_.jpg</t>
  </si>
  <si>
    <t>https://www.imdb.com/video/imdb/https://www.imdb.com/video/vi2031600665//imdb/embed</t>
  </si>
  <si>
    <t>After a whirlwind romance, Maddie prepares to marry handsome Italian Raf. Unbeknownst to Maddie, Raf is sister Taylor's ex and love of her life.</t>
  </si>
  <si>
    <t>https://m.media-amazon.com/images/M/MV5BZTNkYmFjNzEtOWVlMS00ODMxLTk0NmMtMzIzYzhiZDI0OTRiXkEyXkFqcGc@._V1_Ratio0.6762_AL_.jpg</t>
  </si>
  <si>
    <t>https://www.imdb.com/video/imdb/vi1474604057/imdb/embed</t>
  </si>
  <si>
    <t>A young escort from Brooklyn meets and impulsively marries the son of a Russian oligarch. Once the news reaches Russia, her fairy tale is threatened as his parents set out for New York to get the marriage annulled.</t>
  </si>
  <si>
    <t>https://m.media-amazon.com/images/M/MV5BYThiN2M0NTItODRmNC00NDhlLWFiYTgtMWM2YTEyYzI3ZTY1XkEyXkFqcGc@._V1_Ratio0.6762_AL_.jpg</t>
  </si>
  <si>
    <t>https://www.imdb.com/video/imdb/https://www.imdb.com/video/vi944621081//imdb/embed</t>
  </si>
  <si>
    <t>During a three-day heat wave just before a huge 4th of July celebration, an action star stricken with amnesia meets up with a porn star who is developing her own reality TV project, and a policeman who holds the key to a vast conspiracy.</t>
  </si>
  <si>
    <t>https://m.media-amazon.com/images/M/MV5BOGEzOWQ4NzUtZTRiZi00MDU1LTg3OGMtMDk4NmFmODhkMjg5XkEyXkFqcGc@._V1_Ratio0.6975_AL_.jpg</t>
  </si>
  <si>
    <t>https://www.imdb.com/video/imdb/vi3867410713/imdb/embed</t>
  </si>
  <si>
    <t>When two kids find and play a magical board game, they release a man trapped in it for decades - and a host of dangers that can only be stopped by finishing the game.</t>
  </si>
  <si>
    <t>https://m.media-amazon.com/images/M/MV5BYTFkMjFmODgtYzRiZi00NmQwLTliZWMtMzRhMWQ5ZmY3ZDExXkEyXkFqcGc@._V1_Ratio0.7544_AL_.jpg</t>
  </si>
  <si>
    <t>https://www.imdb.com/video/imdb/vi2677211417/imdb/embed</t>
  </si>
  <si>
    <t>"Tales from the Crypt" was a 1989 horror story anthology series based on the gruesome E.C. comic books of the 1950s presented by the legendary "Crypt Keeper", a sinister ghoul obsessed with gallows humor and horrific puns.</t>
  </si>
  <si>
    <t>https://m.media-amazon.com/images/M/MV5BMzY2Y2ZkMjctMGEwOS00OGM4LTlmYmQtMTliNDRlNzI5ZDg0XkEyXkFqcGc@._V1_Ratio0.6762_AL_.jpg</t>
  </si>
  <si>
    <t>https://www.imdb.com/video/imdb/vi948437273/imdb/embed</t>
  </si>
  <si>
    <t>A space trucker and his cute fiancee are on their way from a space station to Earth with an unknown cargo. When space pirates hijack them, 5000 disintegrator robots are found in the cargo.</t>
  </si>
  <si>
    <t>https://m.media-amazon.com/images/M/MV5BYTdiNGMwYmItZTEwNS00MmM3LTgyNDAtMDU2NTRhNWJhZTcxXkEyXkFqcGc@._V1_Ratio0.6975_AL_.jpg</t>
  </si>
  <si>
    <t>https://www.imdb.com/video/imdb/vi2610102553/imdb/embed</t>
  </si>
  <si>
    <t>A woman explores the events surrounding a film she and her friends began making with a mysterious stranger decades ago.</t>
  </si>
  <si>
    <t>https://m.media-amazon.com/images/M/MV5BMWFkOGUwNjktNjQxNS00YTQ5LWE2NGQtN2QzODNiMWIyNzU1XkEyXkFqcGc@._V1_Ratio0.6762_AL_.jpg</t>
  </si>
  <si>
    <t>https://www.imdb.com/video/imdb/vi609008409/imdb/embed</t>
  </si>
  <si>
    <t>An American newcomer to a prestigious German ballet academy comes to realize that the school is a front for something sinister amid a series of grisly murders.</t>
  </si>
  <si>
    <t>https://m.media-amazon.com/images/M/MV5BNzk1MTQxMWUtOGE5Mi00YTUzLWFlYjktZDYwYjdmNTc5YWMxXkEyXkFqcGc@._V1_Ratio0.7046_AL_.jpg</t>
  </si>
  <si>
    <t>Decades before Father Merrin helped save Regan MacNeil's soul, he first encounters the demon Pazuzu in Kenya. Merrin's initial battle with Pazuzu leads to the rediscovery of his faith.</t>
  </si>
  <si>
    <t>https://m.media-amazon.com/images/M/MV5BMjc4YWIyOTEtNTE1Zi00NmVlLWEzMTQtN2FjZmE4ZDQ4MDQwXkEyXkFqcGc@._V1_Ratio0.6762_AL_.jpg</t>
  </si>
  <si>
    <t>https://www.imdb.com/video/imdb/vi3381314329/imdb/embed</t>
  </si>
  <si>
    <t>A father's wish magically brings a wooden boy to life in Italy, giving him a chance to care for the child.</t>
  </si>
  <si>
    <t>https://m.media-amazon.com/images/M/MV5BN2I3NDQzZmQtODJmOS00M2QyLWIxZTItYTA1ZTYzOWJlM2ZmXkEyXkFqcGc@._V1_Ratio0.6762_AL_.jpg</t>
  </si>
  <si>
    <t>https://www.imdb.com/video/imdb/vi3567043865/imdb/embed</t>
  </si>
  <si>
    <t>A widowed lawyer in Depression-era Alabama defends a black man against a false rape charge while teaching his young children about the sad reality of prejudice.</t>
  </si>
  <si>
    <t>https://m.media-amazon.com/images/M/MV5BZTlkYWU4MGEtZmQyYi00OWEzLTgzY2EtYzVjOTEzYzAyNTk1XkEyXkFqcGc@._V1_Ratio0.6762_AL_.jpg</t>
  </si>
  <si>
    <t>https://www.imdb.com/video/imdb/https://www.imdb.com/video/vi1222941977//imdb/embed</t>
  </si>
  <si>
    <t>Two teenage girls in small-town Sweden. Elin is beautiful, popular, and bored with life. Agnes is friendless, sad, and secretly in love with Elin.</t>
  </si>
  <si>
    <t>https://m.media-amazon.com/images/M/MV5BNDMyOTRjOWEtMTBkNS00MGI2LTg4MWYtZGY1ZTgyMDc1ZTJjXkEyXkFqcGc@._V1_Ratio0.7117_AL_.jpg</t>
  </si>
  <si>
    <t>James Hoyt and Kristen McKay visit an isolated vacation home to enjoy some time together. However, they are in for a rude surprise when three masked assailants make their stay a nightmare.</t>
  </si>
  <si>
    <t>https://m.media-amazon.com/images/M/MV5BMTkxODAyODMwNV5BMl5BanBnXkFtZTcwNzk5Nzk2MQ@@._V1_Ratio0.6762_AL_.jpg</t>
  </si>
  <si>
    <t>https://www.imdb.com/video/imdb/vi252493337/imdb/embed</t>
  </si>
  <si>
    <t>Young lovers Sailor and Lula run from the variety of weirdos that Lula's mom has hired to kill Sailor.</t>
  </si>
  <si>
    <t>https://m.media-amazon.com/images/M/MV5BMmUyNjMzMjEtMGFkNy00MDA1LWI0NGEtMDY5OGU1N2NmNDg1XkEyXkFqcGc@._V1_Ratio0.6762_AL_.jpg</t>
  </si>
  <si>
    <t>Antoine Doinel is now more than thirty. He divorces from Christine. He is a proofreader, and is in love with Sabine, a record seller. Colette, his teenager love, is now a lawyer. She buys Antoine's first published autobiographical novel. They meet again in a station...</t>
  </si>
  <si>
    <t>https://m.media-amazon.com/images/M/MV5BOWVhZWJiMDUtYTMzOS00MTRmLThmNmEtYzEzODYzNTVkM2M2XkEyXkFqcGc@._V1_Ratio0.6762_AL_.jpg</t>
  </si>
  <si>
    <t>https://www.imdb.com/video/imdb/vi3199451417/imdb/embed</t>
  </si>
  <si>
    <t>Having recovered from wounds received in a failed rescue operation, Navy SEAL Shane Wolfe is handed a new assignment: Protect the five Plummer kids from enemies of their recently deceased father -- a government scientist whose top-secret experiment remains in the kids' house.</t>
  </si>
  <si>
    <t>https://m.media-amazon.com/images/M/MV5BMTE5MTcxOTQxNl5BMl5BanBnXkFtZTYwMzk3Nzg2._V1_Ratio0.6762_AL_.jpg</t>
  </si>
  <si>
    <t>https://www.imdb.com/video/imdb/https://www.imdb.com/video/vi2491725337//imdb/embed</t>
  </si>
  <si>
    <t>A tale of outsized ambition and outrageous excess, it traces the rise and fall of multiple characters during an era of unbridled decadence and depravity in early Hollywood.</t>
  </si>
  <si>
    <t>https://m.media-amazon.com/images/M/MV5BNGY3M2NkN2QtZTdhOS00YTNjLTgyYmMtMGY3Y2U0OTk2NjA0XkEyXkFqcGc@._V1_Ratio0.6762_AL_.jpg</t>
  </si>
  <si>
    <t>https://www.imdb.com/video/imdb/https://www.imdb.com/video/vi3270100249//imdb/embed</t>
  </si>
  <si>
    <t>Wealthy privileged San Francisco debutante Hillary Whitney Essex and cynical struggling entertainer C. C. Bloom share a turbulent, but strong friendship over the years.</t>
  </si>
  <si>
    <t>https://m.media-amazon.com/images/M/MV5BZTdhZGZmMjYtNDVkMC00NmUxLThhM2YtMTgwZTdjOWNlZGY4XkEyXkFqcGc@._V1_Ratio0.6762_AL_.jpg</t>
  </si>
  <si>
    <t>https://www.imdb.com/video/imdb/vi1692778777/imdb/embed</t>
  </si>
  <si>
    <t>James Bond willingly falls into an assassination plot involving a naive Russian beauty in order to retrieve a Soviet encryption device that was stolen by the organization Spectre.</t>
  </si>
  <si>
    <t>https://m.media-amazon.com/images/M/MV5BMWY2MWY2ODAtMTY5Ny00MzA2LWFkMWYtODU2MjE0MmM4ZTQ4XkEyXkFqcGc@._V1_Ratio0.6762_AL_.jpg</t>
  </si>
  <si>
    <t>https://www.imdb.com/video/imdb/vi4231054105/imdb/embed</t>
  </si>
  <si>
    <t>In 1994, a young couple enters the world of the music industry, and subsequently the world of drugs.</t>
  </si>
  <si>
    <t>https://m.media-amazon.com/images/M/MV5BOGU1Y2NjYzktNWJiMi00NzA5LTk1NjEtZTJhYWI2YTRjYzdlXkEyXkFqcGc@._V1_Ratio0.6833_AL_.jpg</t>
  </si>
  <si>
    <t>https://www.imdb.com/video/imdb/vi3354767897/imdb/embed</t>
  </si>
  <si>
    <t>A group of male friends become obsessed with five mysterious sisters who are sheltered by their strict, religious parents in suburban Detroit in the mid 1970s.</t>
  </si>
  <si>
    <t>https://m.media-amazon.com/images/M/MV5BMmNhYTE5MjQtMzI2Ny00MDRhLWE4ZjAtYTg0YjNhNjZmMTVlXkEyXkFqcGc@._V1_Ratio0.6762_AL_.jpg</t>
  </si>
  <si>
    <t>https://www.imdb.com/video/imdb/https://www.imdb.com/video/vi2915812121//imdb/embed</t>
  </si>
  <si>
    <t>A young widow is torn between a boring attorney and a romantic ne'er-do-well.</t>
  </si>
  <si>
    <t>https://m.media-amazon.com/images/M/MV5BNjdhNjhlNGQtMTU4Ny00NTE2LThlZDYtZjRjYjRmNzFiMTY3XkEyXkFqcGc@._V1_Ratio0.6762_AL_.jpg</t>
  </si>
  <si>
    <t>https://www.imdb.com/video/imdb/vi3819159065/imdb/embed</t>
  </si>
  <si>
    <t>A group of heavily armed hijackers board a luxury ocean liner in the South Pacific Ocean to loot it, only to do battle with a series of large-sized, tentacled, man-eating sea creatures who had already invaded the ship.</t>
  </si>
  <si>
    <t>https://m.media-amazon.com/images/M/MV5BNGY3MmNiZTgtMmY0OS00NmNjLWI0MjAtNDVjYTNlNWQwZGE1XkEyXkFqcGc@._V1_Ratio0.6762_AL_.jpg</t>
  </si>
  <si>
    <t>https://www.imdb.com/video/imdb/vi1470405913/imdb/embed</t>
  </si>
  <si>
    <t>A reclusive musician, once a huge rock star, takes a young female protegee. While on a tour she meets a younger, more popular rocker and switches her loyalties.</t>
  </si>
  <si>
    <t>https://m.media-amazon.com/images/M/MV5BYWYxMjliZDgtOWY5Yi00MWFiLTgzMjUtZTNiYWUyYWI5OWIxXkEyXkFqcGc@._V1_Ratio0.6975_AL_.jpg</t>
  </si>
  <si>
    <t>https://www.imdb.com/video/imdb/vi1392230937/imdb/embed</t>
  </si>
  <si>
    <t>Private detective Philip Marlowe is hired by a wealthy family. Before the complex case is over, he's seen murder, blackmail--and what might be love.</t>
  </si>
  <si>
    <t>https://m.media-amazon.com/images/M/MV5BZTVlNDAwZTAtZmY0My00NDMyLWFkZjMtMjY0NmVmOTFlNTdhXkEyXkFqcGc@._V1_Ratio0.6762_AL_.jpg</t>
  </si>
  <si>
    <t>https://www.imdb.com/video/imdb/vi3817406745/imdb/embed</t>
  </si>
  <si>
    <t>Younger generation vs. "older" folks on vacation at an Italian villa.</t>
  </si>
  <si>
    <t>https://m.media-amazon.com/images/M/MV5BZGM1YzgzYjYtNjlmMC00MWVjLTg3Y2EtYTQxNDZjNDk3OWQzXkEyXkFqcGc@._V1_Ratio0.6762_AL_.jpg</t>
  </si>
  <si>
    <t>https://www.imdb.com/video/imdb/vi500941593/imdb/embed</t>
  </si>
  <si>
    <t>After being shot, a lawyer loses his memory and must relearn speech and mobility, but he has a loving family to support him.</t>
  </si>
  <si>
    <t>https://m.media-amazon.com/images/M/MV5BNGFiYmVkMGMtZDI3Zi00YTU0LWFhYWQtZDc2ZGU0OGQ0YzkzXkEyXkFqcGc@._V1_Ratio0.6762_AL_.jpg</t>
  </si>
  <si>
    <t>https://www.imdb.com/video/imdb/vi930133017/imdb/embed</t>
  </si>
  <si>
    <t>A military lawyer is tasked with defending two US Marines charged with murdering a fellow Marine and intends to prove they were only following their base commander's orders.</t>
  </si>
  <si>
    <t>https://m.media-amazon.com/images/M/MV5BOGVhMTUwYzEtZGQ1ZC00Nzg1LTk0OGUtMDk0NDM0ZmZlN2E0XkEyXkFqcGc@._V1_Ratio0.6762_AL_.jpg</t>
  </si>
  <si>
    <t>https://www.imdb.com/video/imdb/vi1407304985/imdb/embed</t>
  </si>
  <si>
    <t>A young and parentless girl adopts a 'dog' from the local pound, completely unaware that it's supposedly a dangerous scientific experiment that's taken refuge on Earth and is now hiding from its creator and those who see it as a menace.</t>
  </si>
  <si>
    <t>https://m.media-amazon.com/images/M/MV5BYzRiYTA1YTEtMjYwMi00NGVhLThkOGYtZDBlYjNjZDk2NDEwXkEyXkFqcGc@._V1_Ratio0.6762_AL_.jpg</t>
  </si>
  <si>
    <t>https://www.imdb.com/video/imdb/vi3781142041/imdb/embed</t>
  </si>
  <si>
    <t>As a deadly virus which infects people who have loveless sex sweeps Paris, a lonely pariah attempts to steal a potent antidote, only to fall for the mistress of his partner-in-crime. Is the infectious young love the cure to the bad blood?</t>
  </si>
  <si>
    <t>https://m.media-amazon.com/images/M/MV5BMjIwODE4NzI2MF5BMl5BanBnXkFtZTgwMDE2NjQ3MDE@._V1_Ratio0.6762_AL_.jpg</t>
  </si>
  <si>
    <t>https://www.imdb.com/video/imdb/https://www.imdb.com/video/vi201893913//imdb/embed</t>
  </si>
  <si>
    <t>Various factions, including a half-breed bandit, a gang of homosexual cowboys, and a priest, feud over stolen gold in a surreal town.</t>
  </si>
  <si>
    <t>https://m.media-amazon.com/images/M/MV5BZDA3OTk5NTUtZDE5MS00NThiLTg5ZWQtMjY4NDU0ZmMxYTMyXkEyXkFqcGc@._V1_Ratio0.7189_AL_.jpg</t>
  </si>
  <si>
    <t>https://www.imdb.com/video/imdb/vi4207805465/imdb/embed</t>
  </si>
  <si>
    <t>Burt and Travis battle ass-blasters and graboids in South Africa.</t>
  </si>
  <si>
    <t>https://m.media-amazon.com/images/M/MV5BMjczMDQxMDUxOV5BMl5BanBnXkFtZTgwOTAxMjE1NjE@._V1_Ratio0.7117_AL_.jpg</t>
  </si>
  <si>
    <t>https://www.imdb.com/video/imdb/https://www.imdb.com/video/vi3649614617//imdb/embed</t>
  </si>
  <si>
    <t>A young actor's obsession with spying on a beautiful woman who lives nearby leads to a baffling series of events with drastic consequences.</t>
  </si>
  <si>
    <t>https://m.media-amazon.com/images/M/MV5BYjhkM2Q4MWUtOGY1OC00MDgxLTgxYzMtMjdhOTdlNDUxYzlhXkEyXkFqcGc@._V1_Ratio0.6762_AL_.jpg</t>
  </si>
  <si>
    <t>https://www.imdb.com/video/imdb/vi3858415385/imdb/embed</t>
  </si>
  <si>
    <t>A distant, desolate shore in a remote part of Ireland. Sarah, a lonely young sculptress, discovers a man washed-up on the water's edge. He is barely conscious but she manages to nurse him back to health and finds he suffers from amnesia.</t>
  </si>
  <si>
    <t>https://m.media-amazon.com/images/M/MV5BNjJlMmZkYTgtZGU3NC00NzQxLTg1MzktODM3MzcyZTFmY2Q1XkEyXkFqcGc@._V1_Ratio0.6762_AL_.jpg</t>
  </si>
  <si>
    <t>The world's richest man and his adopted hobo son set out to test the limits of human vanity and greed through a series of "money games".</t>
  </si>
  <si>
    <t>https://m.media-amazon.com/images/M/MV5BNmU5NmIyZGEtZjE4NC00YzI2LTljMGEtMzczODg3ODQ3NmIxXkEyXkFqcGc@._V1_Ratio0.6762_AL_.jpg</t>
  </si>
  <si>
    <t>Several survivors of a torpedoed merchant ship in World War II find themselves in the same lifeboat with one of the crew members of the U-boat that sank their ship.</t>
  </si>
  <si>
    <t>https://m.media-amazon.com/images/M/MV5BYzliZGI1NmMtN2NjOC00MzA0LTg2YmUtZjNmMGEzMzFlYTUwXkEyXkFqcGc@._V1_Ratio0.6762_AL_.jpg</t>
  </si>
  <si>
    <t>https://www.imdb.com/video/imdb/vi1141555737/imdb/embed</t>
  </si>
  <si>
    <t>A psychiatrist, familiar with the knife-wielding dream demon Freddy Krueger, helps teens at a mental hospital battle the killer who is invading their dreams.</t>
  </si>
  <si>
    <t>https://m.media-amazon.com/images/M/MV5BYWMwMmQxZjUtNDFkYi00MjU3LThhNmYtMmU4YzgyMmYwZWZlXkEyXkFqcGc@._V1_Ratio0.6762_AL_.jpg</t>
  </si>
  <si>
    <t>https://www.imdb.com/video/imdb/https://www.imdb.com/video/vi2696151321//imdb/embed</t>
  </si>
  <si>
    <t>After swapping bodies with a deranged serial killer, a high-school senior discovers that she has fewer than 24 hours before the change becomes permanent.</t>
  </si>
  <si>
    <t>https://m.media-amazon.com/images/M/MV5BYWIzOTJjZmItNzQwMC00N2Y5LWE0MzAtZjQxMzFhNzhhMzYwXkEyXkFqcGc@._V1_Ratio0.6762_AL_.jpg</t>
  </si>
  <si>
    <t>https://www.imdb.com/video/imdb/vi2381037849/imdb/embed</t>
  </si>
  <si>
    <t>A con man, Irving Rosenfeld, along with his seductive partner Sydney Prosser, is forced to work for a wild F.B.I. Agent, Richie DiMaso, who pushes them into a world of Jersey powerbrokers and the Mafia.</t>
  </si>
  <si>
    <t>https://m.media-amazon.com/images/M/MV5BMGQ2NzEwZGEtYjk1MC00NWFmLTgyYTgtZmRhMTRmOTBlN2U5XkEyXkFqcGc@._V1_Ratio0.6762_AL_.jpg</t>
  </si>
  <si>
    <t>https://www.imdb.com/video/imdb/https://www.imdb.com/video/vi2928060441//imdb/embed</t>
  </si>
  <si>
    <t>When a mysterious entity possesses a young girl, her mother seeks the help of two Catholic priests to save her life.</t>
  </si>
  <si>
    <t>https://m.media-amazon.com/images/M/MV5BZjg3YjE4ZjAtYTdmYS00ZTBkLWE1ZjgtNzAzODUwNzRiYjlmXkEyXkFqcGc@._V1_Ratio0.6762_AL_.jpg</t>
  </si>
  <si>
    <t>https://www.imdb.com/video/imdb/vi3987325721/imdb/embed</t>
  </si>
  <si>
    <t>Three backpackers stranded in the Australian outback are plunged inside a hellish nightmare of insufferable torture by a sadistic psychopathic local.</t>
  </si>
  <si>
    <t>https://m.media-amazon.com/images/M/MV5BMTIzMjYwNTU4N15BMl5BanBnXkFtZTcwMjk0OTgzMQ@@._V1_Ratio0.6762_AL_.jpg</t>
  </si>
  <si>
    <t>https://www.imdb.com/video/imdb/https://www.imdb.com/video/vi2330067225//imdb/embed</t>
  </si>
  <si>
    <t>Bridget Jones is determined to improve herself while she looks for love in a year in which she keeps a personal diary.</t>
  </si>
  <si>
    <t>https://m.media-amazon.com/images/M/MV5BNTM1MTFiNDEtMGYzZC00MjM5LWEwMWMtN2VhNjg1MTEzOTg3XkEyXkFqcGc@._V1_Ratio0.6762_AL_.jpg</t>
  </si>
  <si>
    <t>https://www.imdb.com/video/imdb/vi192783897/imdb/embed</t>
  </si>
  <si>
    <t>When a man with HIV is fired by his law firm because of his condition, he hires a homophobic small-time lawyer as the only willing advocate for a wrongful dismissal suit.</t>
  </si>
  <si>
    <t>https://m.media-amazon.com/images/M/MV5BYzEzZmMwMmMtNDgxYi00YTAwLWFkMjQtOGQzNmUxMGU1YWYwXkEyXkFqcGc@._V1_Ratio0.6762_AL_.jpg</t>
  </si>
  <si>
    <t>https://www.imdb.com/video/imdb/https://www.imdb.com/video/vi644332313//imdb/embed</t>
  </si>
  <si>
    <t>A stern Soviet woman sent to Paris to supervise the sale of jewels seized from Russian nobles finds herself attracted to a man who represents everything she is supposed to detest.</t>
  </si>
  <si>
    <t>https://m.media-amazon.com/images/M/MV5BNTllODg3NmItOTY2Yi00NDhkLWE2OWYtNmE0ZWU4NTZiYjljXkEyXkFqcGc@._V1_Ratio0.6975_AL_.jpg</t>
  </si>
  <si>
    <t>https://www.imdb.com/video/imdb/vi860227353/imdb/embed</t>
  </si>
  <si>
    <t>A juror, a lawyer and a mysterious woman stand in the way of a man trying to manipulate an explosive trial.</t>
  </si>
  <si>
    <t>https://m.media-amazon.com/images/M/MV5BOWZkZGFhZDAtNzBmYy00Mjk1LWFjYjQtYzVhMzhiNzQ0MTRlXkEyXkFqcGc@._V1_Ratio0.6762_AL_.jpg</t>
  </si>
  <si>
    <t>https://www.imdb.com/video/imdb/vi982581529/imdb/embed</t>
  </si>
  <si>
    <t>A San Francisco poet who fears commitment suspects his girlfriend may have a knack for killing off her significant others.</t>
  </si>
  <si>
    <t>https://m.media-amazon.com/images/M/MV5BMDNiMzA1MzEtMDQwOC00NTkzLTgyMWEtNzk0YjNkZmY5MDIwXkEyXkFqcGc@._V1_Ratio0.6762_AL_.jpg</t>
  </si>
  <si>
    <t>https://www.imdb.com/video/imdb/vi3990552857/imdb/embed</t>
  </si>
  <si>
    <t>After being kicked out of his rock band, Dewey Finn becomes a substitute teacher of an uptight elementary private school, only to try and turn his class into a rock band.</t>
  </si>
  <si>
    <t>https://m.media-amazon.com/images/M/MV5BOTg2NDU4Mjg2NV5BMl5BanBnXkFtZTgwNjQ0MDIyMDI@._V1_Ratio0.6833_AL_.jpg</t>
  </si>
  <si>
    <t>https://www.imdb.com/video/imdb/vi3338207513/imdb/embed</t>
  </si>
  <si>
    <t>Set in the 1930s, an honest, good-hearted man is forced to turn to a life of crime to finance his neurotic mother's sky-rocketing medical bills.</t>
  </si>
  <si>
    <t>https://m.media-amazon.com/images/M/MV5BYzE2ZjA3ODEtNzZhYi00NzMxLWI2YjQtYTQ3MWFkYmQ5ZmFmXkEyXkFqcGc@._V1_Ratio0.6762_AL_.jpg</t>
  </si>
  <si>
    <t>https://www.imdb.com/video/imdb/vi2308293401/imdb/embed</t>
  </si>
  <si>
    <t>In Ireland, two carnies abduct a mermaid and decide to take her to America. In their sea route, the seductive and mysterious creature reveals an uncontrollable darker side.</t>
  </si>
  <si>
    <t>https://m.media-amazon.com/images/M/MV5BODM2NzYzOTQwM15BMl5BanBnXkFtZTcwNTM3NzkyMQ@@._V1_Ratio0.6904_AL_.jpg</t>
  </si>
  <si>
    <t>https://www.imdb.com/video/imdb/https://www.imdb.com/video/vi680657177//imdb/embed</t>
  </si>
  <si>
    <t>A park ranger is tasked with dealing with a killer crocodile that appears to have a spiritual connection with the local Aboriginals.</t>
  </si>
  <si>
    <t>https://m.media-amazon.com/images/M/MV5BZWFjOTQ3ZDUtY2IxMC00NzFkLWI2N2YtNWM0YjUzNGVkMDU1XkEyXkFqcGc@._V1_Ratio0.6762_AL_.jpg</t>
  </si>
  <si>
    <t>https://www.imdb.com/video/imdb/vi3545941273/imdb/embed</t>
  </si>
  <si>
    <t>A cowboy doll is profoundly threatened and jealous when a new spaceman action figure supplants him as top toy in a boy's bedroom.</t>
  </si>
  <si>
    <t>https://m.media-amazon.com/images/M/MV5BZTA3OWVjOWItNjE1NS00NzZiLWE1MjgtZDZhMWI1ZTlkNzYwXkEyXkFqcGc@._V1_Ratio0.6762_AL_.jpg</t>
  </si>
  <si>
    <t>https://www.imdb.com/video/imdb/vi2052129305/imdb/embed</t>
  </si>
  <si>
    <t>A pragmatic U.S. Marine observes the dehumanizing effects the Vietnam War has on his fellow recruits from their brutal boot camp training to the bloody street fighting in Hue.</t>
  </si>
  <si>
    <t>https://m.media-amazon.com/images/M/MV5BYWUzNzZkNzUtNDdiYy00Nzk5LTgxMmItNTk0MjRjNjdjNDA0XkEyXkFqcGc@._V1_Ratio0.6762_AL_.jpg</t>
  </si>
  <si>
    <t>https://www.imdb.com/video/imdb/vi3225663513/imdb/embed</t>
  </si>
  <si>
    <t>Security guard David Dunn uses his supernatural abilities to track Kevin Wendell Crumb, a disturbed man who has twenty-four personalities.</t>
  </si>
  <si>
    <t>https://m.media-amazon.com/images/M/MV5BMTY1OTA2MjI5OV5BMl5BanBnXkFtZTgwNzkxMjU4NjM@._V1_Ratio0.7046_AL_.jpg</t>
  </si>
  <si>
    <t>https://www.imdb.com/video/imdb/https://www.imdb.com/video/vi768195097//imdb/embed</t>
  </si>
  <si>
    <t>An alien takes the form of a young Wisconsin widow's husband and makes her drive him to his departure point in Arizona. Distrustful government agents, along with a more ambivalent scientist, give pursuit in hopes of intercepting them.</t>
  </si>
  <si>
    <t>https://m.media-amazon.com/images/M/MV5BZDIyZjNkODEtMDNlZS00N2Q1LTgxMjctZjczNzkzZjg0ZThlXkEyXkFqcGc@._V1_Ratio0.6762_AL_.jpg</t>
  </si>
  <si>
    <t>https://www.imdb.com/video/imdb/https://www.imdb.com/video/vi528875801//imdb/embed</t>
  </si>
  <si>
    <t>After being mistaken for an actor, a New York thief is sent to Hollywood to train under a private eye for a potential movie role, but the duo are thrown together with a struggling actress into a murder mystery.</t>
  </si>
  <si>
    <t>https://m.media-amazon.com/images/M/MV5BMTY5NDExMDA3M15BMl5BanBnXkFtZTYwNTc2MzA3._V1_Ratio0.6762_AL_.jpg</t>
  </si>
  <si>
    <t>https://www.imdb.com/video/imdb/https://www.imdb.com/video/vi562411033//imdb/embed</t>
  </si>
  <si>
    <t>On Christmas Eve, a young boy embarks on a magical adventure to the North Pole on the Polar Express, while learning about friendship, bravery, and the spirit of Christmas.</t>
  </si>
  <si>
    <t>https://m.media-amazon.com/images/M/MV5BMTM1NTU0NTE4MV5BMl5BanBnXkFtZTcwMTQ0MjEzMw@@._V1_Ratio0.6762_AL_.jpg</t>
  </si>
  <si>
    <t>https://www.imdb.com/video/imdb/vi2954167065/imdb/embed</t>
  </si>
  <si>
    <t>A woman struggles to find a way to live her life after the death of her husband and child.</t>
  </si>
  <si>
    <t>https://m.media-amazon.com/images/M/MV5BNWMxNWE2NGYtMzYwOS00NmJhLTgwNjAtNGM3ODIwNjU5MTZiXkEyXkFqcGc@._V1_Ratio0.6762_AL_.jpg</t>
  </si>
  <si>
    <t>https://www.imdb.com/video/imdb/vi2054863385/imdb/embed</t>
  </si>
  <si>
    <t>When King George III goes mad, his Lieutenants try to adjust the rules to run the country without his participation.</t>
  </si>
  <si>
    <t>https://m.media-amazon.com/images/M/MV5BOWYyMDcyZDUtMzQ0ZC00ZDllLWI1MTMtZjM0M2I5N2JhNDgzXkEyXkFqcGc@._V1_Ratio0.6762_AL_.jpg</t>
  </si>
  <si>
    <t>https://www.imdb.com/video/imdb/vi2755510553/imdb/embed</t>
  </si>
  <si>
    <t>In Vinegaroon, Texas, former outlaw Roy Bean appoints himself the judge for the region and dispenses his brand of justice as he sees fit.</t>
  </si>
  <si>
    <t>https://m.media-amazon.com/images/M/MV5BMzRjZmU0YjItMDU5Ny00ODg0LTg1MDQtMTgzYjgyNTg1NTM4XkEyXkFqcGc@._V1_Ratio0.6762_AL_.jpg</t>
  </si>
  <si>
    <t>https://www.imdb.com/video/imdb/https://www.imdb.com/video/vi2967584793//imdb/embed</t>
  </si>
  <si>
    <t>A misfit ant, looking for "warriors" to save his colony from greedy grasshoppers, recruits a group of bugs that turn out to be an inept circus troupe.</t>
  </si>
  <si>
    <t>https://m.media-amazon.com/images/M/MV5BNGI3Mjc1ZjUtYTJhYS00NjBiLTgyYjctODU5NTNlMWJiYjYzXkEyXkFqcGc@._V1_Ratio0.6762_AL_.jpg</t>
  </si>
  <si>
    <t>https://www.imdb.com/video/imdb/vi2550268697/imdb/embed</t>
  </si>
  <si>
    <t>Three girls are kidnapped by a man with a diagnosed 23 distinct personalities. They must try to escape before the apparent emergence of a frightful new 24th.</t>
  </si>
  <si>
    <t>https://m.media-amazon.com/images/M/MV5BNTZjNmVjMzAtZjg2Mi00MWNmLTk5NTItOTExZDYwNTE2YmExXkEyXkFqcGc@._V1_Ratio0.6762_AL_.jpg</t>
  </si>
  <si>
    <t>https://www.imdb.com/video/imdb/vi741258777/imdb/embed</t>
  </si>
  <si>
    <t>In 1959, Truman Capote learns of the murder of a Kansas family and decides to write a book about the case. While researching for his novel In Cold Blood, Capote forms a relationship with one of the killers, Perry Smith, who is on death row.</t>
  </si>
  <si>
    <t>https://m.media-amazon.com/images/M/MV5BMTczMzU0MjM1MV5BMl5BanBnXkFtZTcwMjczNzgyNA@@._V1_Ratio0.6762_AL_.jpg</t>
  </si>
  <si>
    <t>https://www.imdb.com/video/imdb/vi4173070617/imdb/embed</t>
  </si>
  <si>
    <t>Dictator Adenoid Hynkel tries to expand his empire while a poor Jewish barber tries to avoid persecution from Hynkel's regime.</t>
  </si>
  <si>
    <t>https://m.media-amazon.com/images/M/MV5BMjc4ZjEwNDUtMjlmZS00NzQ4LTg2N2MtMGI3ZjMyMmM3ZDM2XkEyXkFqcGc@._V1_Ratio0.6762_AL_.jpg</t>
  </si>
  <si>
    <t>https://www.imdb.com/video/imdb/vi3851590681/imdb/embed</t>
  </si>
  <si>
    <t>The story of the marriage of England's King Arthur to Guinevere. The plot of illegitimate Mordred to gain the throne and Guinevere's growing attachment to Sir Lancelot, threaten to topple Arthur and destroy his "round table" of knights.</t>
  </si>
  <si>
    <t>https://m.media-amazon.com/images/M/MV5BZjQ4NTkwNDEtZGFjMy00M2FmLTk0NjUtMjM2MjNkYTEwOTFmXkEyXkFqcGc@._V1_Ratio0.6762_AL_.jpg</t>
  </si>
  <si>
    <t>https://www.imdb.com/video/imdb/vi2790260761/imdb/embed</t>
  </si>
  <si>
    <t>The brash James T. Kirk tries to live up to his father's legacy with Mr. Spock keeping him in check as a vengeful Romulan from the future creates black holes to destroy the Federation one planet at a time.</t>
  </si>
  <si>
    <t>https://m.media-amazon.com/images/M/MV5BMjE5NDQ5OTE4Ml5BMl5BanBnXkFtZTcwOTE3NDIzMw@@._V1_Ratio0.6762_AL_.jpg</t>
  </si>
  <si>
    <t>https://www.imdb.com/video/imdb/vi1761608473/imdb/embed</t>
  </si>
  <si>
    <t>A computer specialist is sued for sexual harassment by a former lover turned boss who initiated the act forcefully, which threatens both his career and his personal life.</t>
  </si>
  <si>
    <t>https://m.media-amazon.com/images/M/MV5BYmRlNTA4NGQtOTFlYy00NDk5LWEzOWYtNjMyMjI3NDdlNjRmXkEyXkFqcGc@._V1_Ratio0.6762_AL_.jpg</t>
  </si>
  <si>
    <t>https://www.imdb.com/video/imdb/vi2510422297/imdb/embed</t>
  </si>
  <si>
    <t>TV series based on the 'Saturday Night Live' sketch spoofing the hit 1980s action series 'MacGyver'.</t>
  </si>
  <si>
    <t>https://m.media-amazon.com/images/M/MV5BZTEyYmU0MmQtYmE3Mi00YjhlLWFlOWUtMTljY2U0MWE4MzliXkEyXkFqcGc@._V1_Ratio0.6762_AL_.jpg</t>
  </si>
  <si>
    <t>https://www.imdb.com/video/imdb/vi2270412313/imdb/embed</t>
  </si>
  <si>
    <t>Two dim-witted, inseparable friends hit the road for their ten-year high school reunion and concoct an elaborate lie about their lives in order to impress their classmates.</t>
  </si>
  <si>
    <t>https://m.media-amazon.com/images/M/MV5BNDQ4ZmRkYTMtOWJhMC00N2Q3LWE0OTktMWJkNDg3ZDhmOGVlXkEyXkFqcGc@._V1_Ratio0.6762_AL_.jpg</t>
  </si>
  <si>
    <t>https://www.imdb.com/video/imdb/vi1849802265/imdb/embed</t>
  </si>
  <si>
    <t>Two college friends unwittingly release Pinhead and his minions.</t>
  </si>
  <si>
    <t>https://m.media-amazon.com/images/M/MV5BMzZlMWJkMmItYmYwNy00NTg0LWEzZTItMzdhMDFkN2MyZjE1XkEyXkFqcGc@._V1_Ratio0.6762_AL_.jpg</t>
  </si>
  <si>
    <t>https://www.imdb.com/video/imdb/https://www.imdb.com/video/vi404593689//imdb/embed</t>
  </si>
  <si>
    <t>In a hotel room in Paris, a doctor comes out of the shower and finds that his wife has disappeared. He soon finds himself caught up in a world of intrigue, espionage, gangsters, drugs and murder.</t>
  </si>
  <si>
    <t>https://m.media-amazon.com/images/M/MV5BMjY2ODQ3MTQyOV5BMl5BanBnXkFtZTgwNTc2MzkyMTE@._V1_Ratio0.6762_AL_.jpg</t>
  </si>
  <si>
    <t>https://www.imdb.com/video/imdb/vi2886710297/imdb/embed</t>
  </si>
  <si>
    <t>Trendy West Coasters Bob and Carol are determined to embrace complete openness after a weekend of emotional honesty at a retreat.</t>
  </si>
  <si>
    <t>https://m.media-amazon.com/images/M/MV5BNDE3MDdmMTAtNWRhOC00NzI0LThhOTQtZjQxN2RjOTQ3ZjQ1XkEyXkFqcGc@._V1_Ratio0.6762_AL_.jpg</t>
  </si>
  <si>
    <t>https://www.imdb.com/video/imdb/vi895990553/imdb/embed</t>
  </si>
  <si>
    <t>The Sheriff of a suburban New Jersey community, populated by New York City police officers, slowly discovers the town is a front for mob connections and corruption.</t>
  </si>
  <si>
    <t>https://m.media-amazon.com/images/M/MV5BNWVjN2IzYjctMDRlNy00YzlhLTlmZmMtNWYxNzVjN2E2NDg2XkEyXkFqcGc@._V1_Ratio0.6762_AL_.jpg</t>
  </si>
  <si>
    <t>https://www.imdb.com/video/imdb/vi3387858457/imdb/embed</t>
  </si>
  <si>
    <t>After an African dinosaur ancestor of the crocodile is found, Dr. Campbell uses its DNA to create prototypes at Paula Kennedy's Gereco lab.</t>
  </si>
  <si>
    <t>https://m.media-amazon.com/images/M/MV5BMTc0MjAxMzI3MF5BMl5BanBnXkFtZTYwNjkwMTc3._V1_Ratio0.7758_AL_.jpg</t>
  </si>
  <si>
    <t>https://www.imdb.com/video/imdb/vi652083481/imdb/embed</t>
  </si>
  <si>
    <t>Jennifer Walters navigates the complicated life of a single, 30-something attorney who also happens to be a green 6-foot-7-inch superpowered Hulk.</t>
  </si>
  <si>
    <t>https://m.media-amazon.com/images/M/MV5BNjg4ZTQ1MjctNzEyMS00YWM2LTk1ZTQtNDU3ZDJjNjhhMDhkXkEyXkFqcGc@._V1_Ratio0.6762_AL_.jpg</t>
  </si>
  <si>
    <t>https://www.imdb.com/video/imdb/https://www.imdb.com/video/vi1297400345//imdb/embed</t>
  </si>
  <si>
    <t>Two sisters leave their small seaside town of Rochefort in search of romance. Hired as carnival singers, one falls for an American musician, while the other must search for her ideal partner.</t>
  </si>
  <si>
    <t>https://m.media-amazon.com/images/M/MV5BZTY2ZjBmNjAtYmIyNy00YTA1LWI5NzEtMTQ2Y2RkYjcxYzMxXkEyXkFqcGc@._V1_Ratio0.6762_AL_.jpg</t>
  </si>
  <si>
    <t>https://www.imdb.com/video/imdb/vi3875915033/imdb/embed</t>
  </si>
  <si>
    <t>The Beatles agree to accompany Captain Fred in his yellow submarine and go to Pepperland to free it from the music-hating Blue Meanies.</t>
  </si>
  <si>
    <t>https://m.media-amazon.com/images/M/MV5BYWI1MGU0ZGQtMGUwYS00M2IxLThkZmMtZDM3M2NhNzdjOTFjXkEyXkFqcGc@._V1_Ratio0.6762_AL_.jpg</t>
  </si>
  <si>
    <t>https://www.imdb.com/video/imdb/https://www.imdb.com/video/vi2500829977//imdb/embed</t>
  </si>
  <si>
    <t>The last surviving child of the Russian Royal Family joins two con men to reunite with her grandmother, the Dowager Empress, while the undead Rasputin seeks her death.</t>
  </si>
  <si>
    <t>https://m.media-amazon.com/images/M/MV5BMGY2YjdjNTItMGIzOC00MDNhLTkxNDMtNzgxN2U4YzA3YzRlXkEyXkFqcGc@._V1_Ratio0.6762_AL_.jpg</t>
  </si>
  <si>
    <t>https://www.imdb.com/video/imdb/vi257277721/imdb/embed</t>
  </si>
  <si>
    <t>A famous horror writer finds inspiration for her next book after she and her husband take in a young couple.</t>
  </si>
  <si>
    <t>https://m.media-amazon.com/images/M/MV5BMmE4N2MwMGItMGQ5MC00MTMzLWIyMWQtNjBiYTZiOTUzYThhXkEyXkFqcGc@._V1_Ratio0.6762_AL_.jpg</t>
  </si>
  <si>
    <t>https://www.imdb.com/video/imdb/vi238009881/imdb/embed</t>
  </si>
  <si>
    <t>Follows a Los Angeles Police Department (LAPD) Special Weapons and Tactics (SWAT) team as they battle crime in Los Angeles, California.</t>
  </si>
  <si>
    <t>https://m.media-amazon.com/images/M/MV5BNmNjZDEyNzAtYTI3NS00YTAwLWJiZjEtNzNmOGFkNTQ2MWIzXkEyXkFqcGc@._V1_Ratio0.6762_AL_.jpg</t>
  </si>
  <si>
    <t>https://www.imdb.com/video/imdb/https://www.imdb.com/video/vi3582245145//imdb/embed</t>
  </si>
  <si>
    <t>Two best friends set out on an adventure, but it soon turns around to a terrifying escape from being hunted by the police, as these two women escape for the crimes they committed.</t>
  </si>
  <si>
    <t>https://m.media-amazon.com/images/M/MV5BMjIxNDgzMDE2MF5BMl5BanBnXkFtZTcwNzY5NTk1NA@@._V1_Ratio0.6762_AL_.jpg</t>
  </si>
  <si>
    <t>https://www.imdb.com/video/imdb/vi1647296537/imdb/embed</t>
  </si>
  <si>
    <t>A prequel to Tremors (1990), this movie tells us about how the town of Perfection, Nevada became founded and how they defended it against the Graboids with the help of Burt Gummer's ancestor, Hiram.</t>
  </si>
  <si>
    <t>https://m.media-amazon.com/images/M/MV5BYjIwMzlhMDYtNWE4My00M2I5LThlZGQtZTg4NDMwZjM4ZjRjXkEyXkFqcGc@._V1_Ratio0.6762_AL_.jpg</t>
  </si>
  <si>
    <t>https://www.imdb.com/video/imdb/vi2248081689/imdb/embed</t>
  </si>
  <si>
    <t>A cynical expatriate American cafe owner struggles to decide whether or not to help his former lover and her fugitive husband escape the Nazis in French Morocco.</t>
  </si>
  <si>
    <t>https://m.media-amazon.com/images/M/MV5BNWEzN2U1YTYtYTQyMS00NTVkLWE2NGQtZWFlMmM0MDNjMmRiXkEyXkFqcGc@._V1_Ratio0.6762_AL_.jpg</t>
  </si>
  <si>
    <t>https://www.imdb.com/video/imdb/vi6095897/imdb/embed</t>
  </si>
  <si>
    <t>A group of scientists have developed the Resonator, a machine which allows whoever is within range to see beyond normal perceptible reality. But when the experiment succeeds, they are immediately attacked by terrible life forms.</t>
  </si>
  <si>
    <t>https://m.media-amazon.com/images/M/MV5BNThkYjI1MDUtMWY1Ny00ZTIwLTk2NDktMDllYzMwYjVkNzEyXkEyXkFqcGc@._V1_Ratio0.6762_AL_.jpg</t>
  </si>
  <si>
    <t>https://www.imdb.com/video/imdb/vi3537085977/imdb/embed</t>
  </si>
  <si>
    <t>A teenage boy is haunted in his dreams by deceased child murderer Freddy Krueger, who is out to possess him in order to continue his reign of terror in the real world.</t>
  </si>
  <si>
    <t>https://m.media-amazon.com/images/M/MV5BYzA0OTk4OWQtYWZlYy00Y2M4LWFmNzctZmU4OWVkMTI1NjJkXkEyXkFqcGc@._V1_Ratio0.6762_AL_.jpg</t>
  </si>
  <si>
    <t>https://www.imdb.com/video/imdb/vi2947809561/imdb/embed</t>
  </si>
  <si>
    <t>A diamond smuggling investigation leads James Bond to Las Vegas where he uncovers an evil plot involving a rich business tycoon.</t>
  </si>
  <si>
    <t>https://m.media-amazon.com/images/M/MV5BMTEwMTdmOWQtNjA0NS00NTBmLTkxMjAtYWI0YjVlZTQ0NmMzXkEyXkFqcGc@._V1_Ratio0.6762_AL_.jpg</t>
  </si>
  <si>
    <t>https://www.imdb.com/video/imdb/vi2822685465/imdb/embed</t>
  </si>
  <si>
    <t>Two groups of people discover evidence that suggests spirits may be trying to invade the human world through the Internet.</t>
  </si>
  <si>
    <t>https://m.media-amazon.com/images/M/MV5BMmUyMTFiZGYtMTgxMC00ZmY2LWJkOGMtYjhhMTIxZDZkZGYxXkEyXkFqcGc@._V1_Ratio0.6762_AL_.jpg</t>
  </si>
  <si>
    <t>https://www.imdb.com/video/imdb/vi2022818585/imdb/embed</t>
  </si>
  <si>
    <t>Three friends plan to pull off a simple robbery and go on the run.</t>
  </si>
  <si>
    <t>https://m.media-amazon.com/images/M/MV5BNDlmNWY5NmMtZDNiMS00YjQ1LTg5NmItZmE5ZWEwNDg2MzhjXkEyXkFqcGc@._V1_Ratio0.6833_AL_.jpg</t>
  </si>
  <si>
    <t>https://www.imdb.com/video/imdb/vi2948268313/imdb/embed</t>
  </si>
  <si>
    <t>A private detective hired to expose an adulterer in 1930s Los Angeles finds himself caught up in a web of deceit, corruption, and murder.</t>
  </si>
  <si>
    <t>https://m.media-amazon.com/images/M/MV5BNmRmZTE0NmUtZjhiZi00MzQ3LTk3ZjctN2Q3ODYzY2U3MDk3XkEyXkFqcGc@._V1_Ratio0.6762_AL_.jpg</t>
  </si>
  <si>
    <t>https://www.imdb.com/video/imdb/vi1220411673/imdb/embed</t>
  </si>
  <si>
    <t>A married couple files an amicable divorce, but find letting go of each other harder than they originally thought.</t>
  </si>
  <si>
    <t>https://m.media-amazon.com/images/M/MV5BNzMwMTU0MTk2Nl5BMl5BanBnXkFtZTgwMTUyMjkzMjE@._V1_Ratio0.6762_AL_.jpg</t>
  </si>
  <si>
    <t>https://www.imdb.com/video/imdb/vi1760936729/imdb/embed</t>
  </si>
  <si>
    <t>Robert Gould Shaw leads the U.S. Civil War's first all-black volunteer company, fighting prejudices from both his own Union Army, and the Confederates.</t>
  </si>
  <si>
    <t>https://m.media-amazon.com/images/M/MV5BOTA1NDcyOGMtYTc0Zi00OTQ0LTllZTEtMTIxZDcxMWYxZTVhXkEyXkFqcGc@._V1_Ratio0.6904_AL_.jpg</t>
  </si>
  <si>
    <t>https://www.imdb.com/video/imdb/https://www.imdb.com/video/vi732561689//imdb/embed</t>
  </si>
  <si>
    <t>In the summer of 1989, a group of bullied kids band together to destroy a shape-shifting monster, which disguises itself as a clown and preys on the children of Derry, their small Maine town.</t>
  </si>
  <si>
    <t>https://m.media-amazon.com/images/M/MV5BZGZmOTZjNzUtOTE4OS00OGM3LWJiNGEtZjk4Yzg2M2Q1YzYxXkEyXkFqcGc@._V1_Ratio0.6762_AL_.jpg</t>
  </si>
  <si>
    <t>https://www.imdb.com/video/imdb/vi1396095257/imdb/embed</t>
  </si>
  <si>
    <t>A deadly entity from space crash-lands near a small town and begins consuming everyone in its path. Panic ensues as shady government scientists try to contain the horrific creature.</t>
  </si>
  <si>
    <t>https://m.media-amazon.com/images/M/MV5BYjE5NDIzZmQtYzdmNy00NjMxLTk3NjUtY2I2MTllNTU0YzRkXkEyXkFqcGc@._V1_Ratio0.6762_AL_.jpg</t>
  </si>
  <si>
    <t>https://www.imdb.com/video/imdb/vi999210777/imdb/embed</t>
  </si>
  <si>
    <t>A comet wipes out most of life on Earth, leaving two Valley Girls fighting against cannibal zombies and a sinister group of scientists.</t>
  </si>
  <si>
    <t>https://m.media-amazon.com/images/M/MV5BZWUyM2IxMzItNDljNi00MWQ5LWI0ZTctOThmZjJiYjU3NWJiXkEyXkFqcGc@._V1_Ratio0.6762_AL_.jpg</t>
  </si>
  <si>
    <t>https://www.imdb.com/video/imdb/vi3549413657/imdb/embed</t>
  </si>
  <si>
    <t>A man struggles with memories of his past, which include a wife he cannot remember and a nightmarish world no one else ever seems to wake up from.</t>
  </si>
  <si>
    <t>https://m.media-amazon.com/images/M/MV5BMTFhMmE1YzgtNTFhYS00MTRlLWI3ZDMtMWJkMTBmOWMzOTk5XkEyXkFqcGc@._V1_Ratio0.6762_AL_.jpg</t>
  </si>
  <si>
    <t>https://www.imdb.com/video/imdb/vi2614494745/imdb/embed</t>
  </si>
  <si>
    <t>A jazz pianist and a wisecracking journalist are pulled into a complex web of mystery after the former witnesses the brutal murder of a psychic.</t>
  </si>
  <si>
    <t>https://m.media-amazon.com/images/M/MV5BZTU2YzAzM2UtY2U5YS00ZDRlLThlYjYtMTQ5MzE3M2FhMWRkXkEyXkFqcGc@._V1_Ratio0.6762_AL_.jpg</t>
  </si>
  <si>
    <t>https://www.imdb.com/video/imdb/https://www.imdb.com/video/vi2973153817//imdb/embed</t>
  </si>
  <si>
    <t>A melon farmer battles organized crime and a hit man who wants to kill him.</t>
  </si>
  <si>
    <t>https://m.media-amazon.com/images/M/MV5BZTlhNzFkZDAtYWUxNy00YWExLTk3OWEtNjUxZGE2ZGY3ZjRiXkEyXkFqcGc@._V1_Ratio0.6762_AL_.jpg</t>
  </si>
  <si>
    <t>https://www.imdb.com/video/imdb/vi3187524377/imdb/embed</t>
  </si>
  <si>
    <t>Roy Neary, an Indiana electric lineman, finds his quiet and ordinary daily life turned upside down after a close encounter with a UFO, spurring him to an obsessed cross-country quest for answers as a momentous event approaches.</t>
  </si>
  <si>
    <t>https://m.media-amazon.com/images/M/MV5BMjM1NjE5NjQxN15BMl5BanBnXkFtZTgwMjYzMzQxMDE@._V1_Ratio0.6762_AL_.jpg</t>
  </si>
  <si>
    <t>https://www.imdb.com/video/imdb/vi1849145625/imdb/embed</t>
  </si>
  <si>
    <t>Jong-su bumps into a girl who used to live in the same neighborhood, who asks him to look after her cat while she's on a trip to Africa. When back, she introduces Ben, a mysterious guy she met there, who confesses his secret hobby.</t>
  </si>
  <si>
    <t>https://m.media-amazon.com/images/M/MV5BOGU0YzFmZDYtODgxMC00NmQ0LTg0MjQtZDJlNzcwZDU5ZjFkXkEyXkFqcGc@._V1_Ratio0.7046_AL_.jpg</t>
  </si>
  <si>
    <t>https://www.imdb.com/video/imdb/vi1202305817/imdb/embed</t>
  </si>
  <si>
    <t>The story of the meteoric rise and catastrophic demise of the world's first smartphone.</t>
  </si>
  <si>
    <t>https://m.media-amazon.com/images/M/MV5BYzEzZDM5NWEtODgzNC00MTE5LWFhZTYtMGE2YTkxMzFiZWIyXkEyXkFqcGc@._V1_Ratio0.6762_AL_.jpg</t>
  </si>
  <si>
    <t>https://www.imdb.com/video/imdb/https://www.imdb.com/video/vi1819722777//imdb/embed</t>
  </si>
  <si>
    <t>When the girl of a rebelious teenage couple finds out she is being sent away, they both believe escaping the rigid order suffocating them is the only way to be free. But is it?</t>
  </si>
  <si>
    <t>https://m.media-amazon.com/images/M/MV5BNTE4ODE4MzktMTYzNy00YWFmLWE4OTMtMDg5OTYxYzRjZDhjXkEyXkFqcGc@._V1_Ratio0.7616_AL_.jpg</t>
  </si>
  <si>
    <t>https://www.imdb.com/video/imdb/https://www.imdb.com/video/vi470008601//imdb/embed</t>
  </si>
  <si>
    <t>Sandy Wexler is a talent manager working in Los Angeles in the 1990s, diligently representing a group of eccentric clients on the fringes of show business.</t>
  </si>
  <si>
    <t>https://m.media-amazon.com/images/M/MV5BMTY1NDIwMjQ1OF5BMl5BanBnXkFtZTgwMzUzMjI4MTI@._V1_Ratio0.7117_AL_.jpg</t>
  </si>
  <si>
    <t>https://www.imdb.com/video/imdb/vi662091289/imdb/embed</t>
  </si>
  <si>
    <t>During the bright Nordic summer, a group of children reveal their dark and mysterious powers when the adults aren't looking. In this original and gripping supernatural thriller, playtime takes a dangerous turn.</t>
  </si>
  <si>
    <t>https://m.media-amazon.com/images/M/MV5BZmFiM2JlMzItMWYwMy00NzJiLTk4ZmMtMWU4NTMzMjNlMzhiXkEyXkFqcGc@._V1_Ratio0.6762_AL_.jpg</t>
  </si>
  <si>
    <t>https://www.imdb.com/video/imdb/https://www.imdb.com/video/vi2174075673//imdb/embed</t>
  </si>
  <si>
    <t>What did little Eve see--and how will it haunt her? Husband, father and womanizer, Louis Batiste, is the head of an affluent family, but it's the women who rule this gothic world of secrets, lies and mystic forces.</t>
  </si>
  <si>
    <t>https://m.media-amazon.com/images/M/MV5BMzA4NmEyOWUtYjQ4Yi00MWU1LTk1YTUtZDM2NGVjOTgzYmVkXkEyXkFqcGc@._V1_Ratio0.6762_AL_.jpg</t>
  </si>
  <si>
    <t>https://www.imdb.com/video/imdb/vi472695321/imdb/embed</t>
  </si>
  <si>
    <t>A canine angel, Charlie, sneaks back to earth from heaven but ends up befriending an orphan girl who can speak to animals. In the process, Charlie learns that friendship is the most heavenly gift of all.</t>
  </si>
  <si>
    <t>https://m.media-amazon.com/images/M/MV5BZTBlYTA0ZDUtNjJhMS00Y2UxLTk5MzAtMjBlYTAyN2FkMmNlXkEyXkFqcGc@._V1_Ratio0.6762_AL_.jpg</t>
  </si>
  <si>
    <t>https://www.imdb.com/video/imdb/vi452707865/imdb/embed</t>
  </si>
  <si>
    <t>An immortal Scottish swordsman must confront the last of his immortal opponents, a murderously brutal barbarian who lusts for the fabled "Prize".</t>
  </si>
  <si>
    <t>https://m.media-amazon.com/images/M/MV5BMDUzODA3ZDctODM1MS00YzY0LWI1MzUtZTU0N2UzYjRhY2M3XkEyXkFqcGc@._V1_Ratio0.6762_AL_.jpg</t>
  </si>
  <si>
    <t>https://www.imdb.com/video/imdb/vi1923547417/imdb/embed</t>
  </si>
  <si>
    <t>On the eve of retirement, Kirk and McCoy are charged with assassinating the Klingon High Chancellor and imprisoned. The Enterprise crew must help them escape to thwart a conspiracy aimed at sabotaging the last best hope for peace.</t>
  </si>
  <si>
    <t>https://m.media-amazon.com/images/M/MV5BNDgzYjM5MWQtYTkzNy00OWZlLWEzMDctYjA5MDUyNmJhZjM5XkEyXkFqcGc@._V1_Ratio0.6762_AL_.jpg</t>
  </si>
  <si>
    <t>https://www.imdb.com/video/imdb/vi1248900121/imdb/embed</t>
  </si>
  <si>
    <t>After returning to the criminal underworld to repay a debt, John Wick discovers that a large bounty has been put on his life.</t>
  </si>
  <si>
    <t>https://m.media-amazon.com/images/M/MV5BMjE2NDkxNTY2M15BMl5BanBnXkFtZTgwMDc2NzE0MTI@._V1_Ratio0.6762_AL_.jpg</t>
  </si>
  <si>
    <t>https://www.imdb.com/video/imdb/vi1127331353/imdb/embed</t>
  </si>
  <si>
    <t>An in-depth examination of the ways in which the Vietnam War impacts and disrupts the lives of several friends in a small steel mill town in Pennsylvania.</t>
  </si>
  <si>
    <t>https://m.media-amazon.com/images/M/MV5BZGI4YmVhMzMtMWExMS00MGZiLTg2MmItM2I2MWZjODAyM2U5XkEyXkFqcGc@._V1_Ratio0.6833_AL_.jpg</t>
  </si>
  <si>
    <t>https://www.imdb.com/video/imdb/https://www.imdb.com/video/vi3045785881//imdb/embed</t>
  </si>
  <si>
    <t>A man travels to Italy with his family to live in the castle they have recently inherited. But he soon begins to suspect that they are not the only occupants.</t>
  </si>
  <si>
    <t>https://m.media-amazon.com/images/M/MV5BOWYxODk5NTktOGZhYy00NTUzLWIzZTMtMzZiZmQyZWVkNzkxXkEyXkFqcGc@._V1_Ratio0.6762_AL_.jpg</t>
  </si>
  <si>
    <t>https://www.imdb.com/video/imdb/vi633143577/imdb/embed</t>
  </si>
  <si>
    <t>Bent on committing as many sins as possible to avert the birth of the beast, a Catholic priest teams up with a Black Metal aficionado and an Italian connoisseur of the occult. Now, he must become an unrelenting sinner. Is there still hope?</t>
  </si>
  <si>
    <t>https://m.media-amazon.com/images/M/MV5BZjRhYmQwMjUtM2NlOC00ZDI1LThkMTgtOTQ3MWQzMWYxMzdiXkEyXkFqcGc@._V1_Ratio0.6762_AL_.jpg</t>
  </si>
  <si>
    <t>https://www.imdb.com/video/imdb/vi672972313/imdb/embed</t>
  </si>
  <si>
    <t>Two mysterious orphan children have extraordinary powers and are chased by a scheming millionaire. But where do these kids really call home?</t>
  </si>
  <si>
    <t>https://m.media-amazon.com/images/M/MV5BMDcwNjE2ZjgtN2U1YS00ZTNjLWI0Y2YtZDBlOTVkYzc3Y2E4XkEyXkFqcGc@._V1_Ratio0.6762_AL_.jpg</t>
  </si>
  <si>
    <t>https://www.imdb.com/video/imdb/https://www.imdb.com/video/vi1726333209//imdb/embed</t>
  </si>
  <si>
    <t>A couple from college get caught in a dangerous game of cat and mouse with a psychopathic hitchhiker and the police after witnessing a murder and being framed.</t>
  </si>
  <si>
    <t>https://m.media-amazon.com/images/M/MV5BMTIwOTA3NzI4NF5BMl5BanBnXkFtZTcwNjY2ODA0MQ@@._V1_Ratio0.6762_AL_.jpg</t>
  </si>
  <si>
    <t>https://www.imdb.com/video/imdb/vi3740467481/imdb/embed</t>
  </si>
  <si>
    <t>Cynthia and Mary show up to collect Cynthia's inheritance from her deceased grandfather, but the only item she receives is an antique sword that was believed by her grandfather to be proof that the South won the Civil War.</t>
  </si>
  <si>
    <t>https://m.media-amazon.com/images/M/MV5BNTg5MWJkYzEtNDExMi00ZmU0LWE0OWMtOWE1NzhiMjc3MjNlXkEyXkFqcGc@._V1_Ratio0.6833_AL_.jpg</t>
  </si>
  <si>
    <t>https://www.imdb.com/video/imdb/vi422624281/imdb/embed</t>
  </si>
  <si>
    <t>Four weeks after a mysterious, incurable virus spreads throughout the United Kingdom, a handful of survivors try to find sanctuary.</t>
  </si>
  <si>
    <t>https://m.media-amazon.com/images/M/MV5BM2I4NTI0ZGQtNGQ2ZC00ODIxLWI2N2QtMDBkNzI1NDhjYjE5XkEyXkFqcGc@._V1_Ratio0.6762_AL_.jpg</t>
  </si>
  <si>
    <t>https://www.imdb.com/video/imdb/vi4071817497/imdb/embed</t>
  </si>
  <si>
    <t>A smooth-talking man falls for a hardened columnist while helping a shy accountant woo a beautiful heiress.</t>
  </si>
  <si>
    <t>https://m.media-amazon.com/images/M/MV5BNzYyNzM2NzM2NF5BMl5BanBnXkFtZTcwNjg5NTQzMw@@._V1_Ratio0.6762_AL_.jpg</t>
  </si>
  <si>
    <t>https://www.imdb.com/video/imdb/vi811574297/imdb/embed</t>
  </si>
  <si>
    <t>A self-help advocate struggles to put his dysfunctional family in its place.</t>
  </si>
  <si>
    <t>https://m.media-amazon.com/images/M/MV5BMzY0MDRkYTgtYjgyOC00MDk0LTgyMjAtNDA0NGFiYTgyYjE4XkEyXkFqcGc@._V1_Ratio0.6762_AL_.jpg</t>
  </si>
  <si>
    <t>https://www.imdb.com/video/imdb/vi852804377/imdb/embed</t>
  </si>
  <si>
    <t>After the crew of the Enterprise find an unstoppable force of terror from within their own organization, Captain Kirk leads a manhunt to a war-zone world to capture a one-man weapon of mass destruction.</t>
  </si>
  <si>
    <t>https://m.media-amazon.com/images/M/MV5BMTk2NzczOTgxNF5BMl5BanBnXkFtZTcwODQ5ODczOQ@@._V1_Ratio0.6762_AL_.jpg</t>
  </si>
  <si>
    <t>https://www.imdb.com/video/imdb/vi410167577/imdb/embed</t>
  </si>
  <si>
    <t>American car designer Carroll Shelby and driver Ken Miles battle corporate interference and the laws of physics to build a revolutionary race car for Ford in order to defeat Ferrari at the 24 Hours of Le Mans in 1966.</t>
  </si>
  <si>
    <t>https://m.media-amazon.com/images/M/MV5BOTBjNTEyNjYtYjdkNi00YzE5LTljYzUtZjVlYmYwZmJmZWYxXkEyXkFqcGc@._V1_Ratio0.6762_AL_.jpg</t>
  </si>
  <si>
    <t>https://www.imdb.com/video/imdb/vi1737539353/imdb/embed</t>
  </si>
  <si>
    <t>A widowed lawyer wanted by the IRS assumes a new identity and signs his now-too-old son up for one more year of Little League. However, this may have been a mistake, as his son's dominance captures the media's attention as his team careens toward the Little League World Series.</t>
  </si>
  <si>
    <t>https://m.media-amazon.com/images/M/MV5BMTIwODc1MzA4OF5BMl5BanBnXkFtZTcwNzUwMjgyMQ@@._V1_Ratio0.7117_AL_.jpg</t>
  </si>
  <si>
    <t>https://www.imdb.com/video/imdb/https://www.imdb.com/video/vi3702259993//imdb/embed</t>
  </si>
  <si>
    <t>Kermit and his friends go to New York City to get their musical on Broadway only to find it's a more difficult task than they anticipated.</t>
  </si>
  <si>
    <t>https://m.media-amazon.com/images/M/MV5BNWMyNmNjNmYtNGZkMy00OTY2LWFkOTAtMDZjYmQ2ODRkZDFiXkEyXkFqcGc@._V1_Ratio0.6833_AL_.jpg</t>
  </si>
  <si>
    <t>https://www.imdb.com/video/imdb/https://www.imdb.com/video/vi116850969//imdb/embed</t>
  </si>
  <si>
    <t>A Shakespearean actor takes poetic revenge on the critics who denied him recognition.</t>
  </si>
  <si>
    <t>https://m.media-amazon.com/images/M/MV5BMTQwODcwNTIyNl5BMl5BanBnXkFtZTcwOTUyMTM4NA@@._V1_Ratio0.6762_AL_.jpg</t>
  </si>
  <si>
    <t>https://www.imdb.com/video/imdb/vi394969369/imdb/embed</t>
  </si>
  <si>
    <t>Two escaped convicts and a female railway worker find themselves trapped on a speeding train with no brakes and nobody driving.</t>
  </si>
  <si>
    <t>https://m.media-amazon.com/images/M/MV5BMjRlMzU3Y2ItYzU5YS00NTc4LTlmMjItZjk1YTc0M2I0OGMxXkEyXkFqcGc@._V1_Ratio0.6762_AL_.jpg</t>
  </si>
  <si>
    <t>https://www.imdb.com/video/imdb/vi2946762009/imdb/embed</t>
  </si>
  <si>
    <t>During the Vietnam War, a soldier finds himself the outsider of his own squad when they unnecessarily kidnap a female villager, for their sexual enjoyment.</t>
  </si>
  <si>
    <t>https://m.media-amazon.com/images/M/MV5BNWE1ZTIzOWYtZjVmNC00NmQ2LWEyYmEtMGI4ZWE0YzU0M2IyXkEyXkFqcGc@._V1_Ratio0.6762_AL_.jpg</t>
  </si>
  <si>
    <t>https://www.imdb.com/video/imdb/https://www.imdb.com/video/vi1505558809//imdb/embed</t>
  </si>
  <si>
    <t>With the press of a button, a wooden box bestows riches and death.</t>
  </si>
  <si>
    <t>https://m.media-amazon.com/images/M/MV5BMTI4MDA5NjIwM15BMl5BanBnXkFtZTcwNTA2MjY0Mg@@._V1_Ratio0.6762_AL_.jpg</t>
  </si>
  <si>
    <t>https://www.imdb.com/video/imdb/https://www.imdb.com/video/vi2447835673//imdb/embed</t>
  </si>
  <si>
    <t>A female gunfighter returns to a frontier town where a dueling tournament is being held, which she enters in an effort to avenge her father's death.</t>
  </si>
  <si>
    <t>https://m.media-amazon.com/images/M/MV5BZGRlZTJmNTEtMzE3Yi00YTAwLWIyMjgtODU4NTExNjFmOTQwXkEyXkFqcGc@._V1_Ratio0.6762_AL_.jpg</t>
  </si>
  <si>
    <t>https://www.imdb.com/video/imdb/vi3858235673/imdb/embed</t>
  </si>
  <si>
    <t>Cady Heron is a hit with The Plastics, the A-list girl clique at her new school, until she makes the mistake of falling for Aaron Samuels, the ex-boyfriend of alpha Plastic Regina George.</t>
  </si>
  <si>
    <t>https://m.media-amazon.com/images/M/MV5BMjE1MDQ4MjI1OV5BMl5BanBnXkFtZTcwNzcwODAzMw@@._V1_Ratio0.7046_AL_.jpg</t>
  </si>
  <si>
    <t>https://www.imdb.com/video/imdb/vi3868524825/imdb/embed</t>
  </si>
  <si>
    <t>An employee who develops a lucrative secret process for his corporation is tempted to betray the company when higher ups attempt to take the process from him. Dastardly intrigue ensues.</t>
  </si>
  <si>
    <t>https://m.media-amazon.com/images/M/MV5BZDY1N2U5MDQtYTczYy00ODhjLWFiMGQtMjUxYmUwNGU4MmUzXkEyXkFqcGc@._V1_Ratio0.6904_AL_.jpg</t>
  </si>
  <si>
    <t>https://www.imdb.com/video/imdb/vi1744044313/imdb/embed</t>
  </si>
  <si>
    <t>Diana Spencer, struggling with mental-health problems during her Christmas holidays with the Royal Family at their Sandringham estate in Norfolk, England, decides to end her decade-long marriage to Prince Charles.</t>
  </si>
  <si>
    <t>https://m.media-amazon.com/images/M/MV5BNjcyYzIyMTItNDQzYS00ZmI5LWJlYzItZDk5ZmEyNDlhNWQ3XkEyXkFqcGc@._V1_Ratio0.6833_AL_.jpg</t>
  </si>
  <si>
    <t>https://www.imdb.com/video/imdb/vi916898585/imdb/embed</t>
  </si>
  <si>
    <t>A female assassin leaves a trail of bodies behind her as she seeks revenge.</t>
  </si>
  <si>
    <t>https://m.media-amazon.com/images/M/MV5BNmNjN2ZkN2ItYjlmYS00YjMxLTkzNjItMzA4N2RhYWZhZmE5XkEyXkFqcGc@._V1_Ratio0.7046_AL_.jpg</t>
  </si>
  <si>
    <t>https://www.imdb.com/video/imdb/vi2635905305/imdb/embed</t>
  </si>
  <si>
    <t>The US government recruits extreme sports athlete Xander Cage to infiltrate a Russian criminal ring, which is plotting the destruction of the world.</t>
  </si>
  <si>
    <t>https://m.media-amazon.com/images/M/MV5BNjY0MTc4ZDEtY2MxYi00ODIxLWJlNzQtZTlmZDVkYTYwM2NhXkEyXkFqcGc@._V1_Ratio0.6762_AL_.jpg</t>
  </si>
  <si>
    <t>https://www.imdb.com/video/imdb/vi2198520345/imdb/embed</t>
  </si>
  <si>
    <t>After a drunken house party with his straight mates, Russell heads out to a gay club. Just before closing time he picks up Glen but what's expected to be just a one-night stand becomes something else, something special.</t>
  </si>
  <si>
    <t>https://m.media-amazon.com/images/M/MV5BNDE3MDQzNDA3Nl5BMl5BanBnXkFtZTcwMjk3NTU4Ng@@._V1_Ratio0.7046_AL_.jpg</t>
  </si>
  <si>
    <t>https://www.imdb.com/video/imdb/vi2350554137/imdb/embed</t>
  </si>
  <si>
    <t>Based on the true story of a transatlantic business correspondence about used books, which later developed into a close, long-distance friendship that evolved over the course of two decades.</t>
  </si>
  <si>
    <t>https://m.media-amazon.com/images/M/MV5BZmE0NDU0YWItZTBhZi00ZmQzLWI3NzAtZDdkZWM1YTkwYjViXkEyXkFqcGc@._V1_Ratio0.6762_AL_.jpg</t>
  </si>
  <si>
    <t>https://www.imdb.com/video/imdb/https://www.imdb.com/video/vi1215414553//imdb/embed</t>
  </si>
  <si>
    <t>The story of the Indian politician Muhammad Ali Jinnah who successfully campaigned for an independent Pakistan and became its first Governor-General.</t>
  </si>
  <si>
    <t>https://m.media-amazon.com/images/M/MV5BNDgyYjU2NmQtY2NkOC00MTJhLTg4MzEtZDFjOWEzY2YwNmE5XkEyXkFqcGc@._V1_Ratio0.7758_AL_.jpg</t>
  </si>
  <si>
    <t>https://www.imdb.com/video/imdb/https://www.imdb.com/video/vi4276075033//imdb/embed</t>
  </si>
  <si>
    <t>When the annual fair comes to town, murder, madness and mayhem creep in its shadows. Dr. Caligari, a mysterious hypnotist, appears to control every move of his bizarre, clairvoyant sleepwalker, but does he?</t>
  </si>
  <si>
    <t>https://m.media-amazon.com/images/M/MV5BMjA1NzUzNzM1NV5BMl5BanBnXkFtZTcwMzg2MjU0MQ@@._V1_Ratio0.7117_AL_.jpg</t>
  </si>
  <si>
    <t>A mild-mannered man becomes a local hero through an act of violence, which sets off repercussions that will shake his family to its very core.</t>
  </si>
  <si>
    <t>https://m.media-amazon.com/images/M/MV5BMTczMzIzMTQ1OV5BMl5BanBnXkFtZTYwMDQwNjk2._V1_Ratio0.6762_AL_.jpg</t>
  </si>
  <si>
    <t>https://www.imdb.com/video/imdb/vi1723072793/imdb/embed</t>
  </si>
  <si>
    <t>When Lee Israel falls out of step with current tastes, she turns her art form to deception.</t>
  </si>
  <si>
    <t>https://m.media-amazon.com/images/M/MV5BYWQ0YmU1YzktMTFmYi00YzNjLWFjNmItNTIwMThkNjdmYmIyXkEyXkFqcGc@._V1_Ratio0.6762_AL_.jpg</t>
  </si>
  <si>
    <t>https://www.imdb.com/video/imdb/vi3927226393/imdb/embed</t>
  </si>
  <si>
    <t>In the colorful future, a cab driver unwittingly becomes the central figure in the search for a legendary cosmic weapon to keep Evil and Mr. Zorg at bay.</t>
  </si>
  <si>
    <t>https://m.media-amazon.com/images/M/MV5BODU4ZTE5MWYtNmY2MC00NDkyLTk0NDgtNTk5YjgzMzc4NmQwXkEyXkFqcGc@._V1_Ratio0.6975_AL_.jpg</t>
  </si>
  <si>
    <t>https://www.imdb.com/video/imdb/vi854720793/imdb/embed</t>
  </si>
  <si>
    <t>After an odd new medical student arrives on campus, a dedicated local and his girlfriend become involved in bizarre experiments centering around the re-animation of dead tissue.</t>
  </si>
  <si>
    <t>https://m.media-amazon.com/images/M/MV5BZGZhYzk5MDEtOTc2Yi00ZTAyLWI1MjctZDYzYzhmNzgyZThlXkEyXkFqcGc@._V1_Ratio0.6762_AL_.jpg</t>
  </si>
  <si>
    <t>https://www.imdb.com/video/imdb/vi511901977/imdb/embed</t>
  </si>
  <si>
    <t>An aging group of outlaws in 1913 Texas look for one last big score, selling stolen Army rifles to a rogue Mexican general during that country's revolution, as the traditional American West is disappearing around them.</t>
  </si>
  <si>
    <t>https://m.media-amazon.com/images/M/MV5BNmFlMWJlMDEtNjFlNC00YjQ1LWI1ZTYtZDZkNDY0N2RiMDA3XkEyXkFqcGc@._V1_Ratio0.6762_AL_.jpg</t>
  </si>
  <si>
    <t>https://www.imdb.com/video/imdb/vi2817703705/imdb/embed</t>
  </si>
  <si>
    <t>A latchkey child living in the industrial city of Kawasaki confronts his loneliness through his escapist dreams of Monster Island and friendship with Minilla.</t>
  </si>
  <si>
    <t>https://m.media-amazon.com/images/M/MV5BOWMyYmQwZGQtMTc5YS00OWJmLTgwMTgtOTBjMGMxNGY2YmIzXkEyXkFqcGc@._V1_Ratio0.7046_AL_.jpg</t>
  </si>
  <si>
    <t>https://www.imdb.com/video/imdb/vi3047817497/imdb/embed</t>
  </si>
  <si>
    <t>In New York City's Little Italy, a devoutly Catholic mobster must reconcile his desire for power, his feelings for his epileptic girlfriend, and his devotion to his troublesome friend.</t>
  </si>
  <si>
    <t>https://m.media-amazon.com/images/M/MV5BMWRlNDdiYWUtYjE1Zi00OWRhLWJiYTYtZWQ0NWFkYzc0NWMxXkEyXkFqcGc@._V1_Ratio0.6762_AL_.jpg</t>
  </si>
  <si>
    <t>https://www.imdb.com/video/imdb/https://www.imdb.com/video/vi429261081//imdb/embed</t>
  </si>
  <si>
    <t>A small-time conman has torn loyalties between his estranged mother and new girlfriend, both of whom are high-stakes grifters with their own angles to play.</t>
  </si>
  <si>
    <t>https://m.media-amazon.com/images/M/MV5BYTcyNDA4Y2ItZGJiNy00YWJjLWFhNDgtMzM4M2NkNWQ1NDVmXkEyXkFqcGc@._V1_Ratio0.6762_AL_.jpg</t>
  </si>
  <si>
    <t>https://www.imdb.com/video/imdb/vi1492320537/imdb/embed</t>
  </si>
  <si>
    <t>A puppeteer discovers a portal that leads literally into the head of movie star John Malkovich.</t>
  </si>
  <si>
    <t>https://m.media-amazon.com/images/M/MV5BNDExODk1MTktNzRiYS00MWEyLTgyOWItYTI1OWY4NzI1NDM2XkEyXkFqcGc@._V1_Ratio0.6762_AL_.jpg</t>
  </si>
  <si>
    <t>https://www.imdb.com/video/imdb/vi945538585/imdb/embed</t>
  </si>
  <si>
    <t>After a bad gambling bet, a schoolteacher is marooned in a town full of crazy, drunk, violent men who threaten to make him just as crazy, drunk, and violent.</t>
  </si>
  <si>
    <t>https://m.media-amazon.com/images/M/MV5BNjAwN2M2MjAtZDk2MS00MDQ2LTkxZWYtNTUyNTQ0YWI2NGJiXkEyXkFqcGc@._V1_Ratio0.6762_AL_.jpg</t>
  </si>
  <si>
    <t>https://www.imdb.com/video/imdb/vi1254401049/imdb/embed</t>
  </si>
  <si>
    <t>In an American town, an old bitter miser is given a ghostly chance at redemption on Christmas Eve.</t>
  </si>
  <si>
    <t>https://m.media-amazon.com/images/M/MV5BZDZkOTBmZWItMWI0NC00YzkxLWIzN2EtOGYxYjMzZGE2YTU4XkEyXkFqcGc@._V1_Ratio0.6762_AL_.jpg</t>
  </si>
  <si>
    <t>https://www.imdb.com/video/imdb/vi1545449753/imdb/embed</t>
  </si>
  <si>
    <t>An American doctor and his wife, a former singing star, witness a murder while vacationing in Morocco, and are drawn into a twisting plot of international intrigue when their young son is kidnapped.</t>
  </si>
  <si>
    <t>https://m.media-amazon.com/images/M/MV5BNDg1NzljZmMtMDU3OS00Y2E5LWE3OGEtMzM4ZjhjMmZmZTI5XkEyXkFqcGc@._V1_Ratio0.6762_AL_.jpg</t>
  </si>
  <si>
    <t>https://www.imdb.com/video/imdb/vi3610623769/imdb/embed</t>
  </si>
  <si>
    <t>A small-town farmer's son reluctantly joins a traveling group of vampires after he is bitten by a beautiful drifter.</t>
  </si>
  <si>
    <t>https://m.media-amazon.com/images/M/MV5BOWQ5YTQ0YmMtOWVjYi00M2M2LWIwZjktYjcwZTRlMDg5ODlmXkEyXkFqcGc@._V1_Ratio0.6762_AL_.jpg</t>
  </si>
  <si>
    <t>https://www.imdb.com/video/imdb/https://www.imdb.com/video/vi379126041//imdb/embed</t>
  </si>
  <si>
    <t>A Black war hero is hired to find a mysterious woman, and gets mixed up in a murderous political scandal in 1948 Los Angeles.</t>
  </si>
  <si>
    <t>https://m.media-amazon.com/images/M/MV5BNDM1YzFjMWYtOTEyNS00Mzk3LWFhNzEtYTBlYmMxNDZlYjdlXkEyXkFqcGc@._V1_Ratio0.6762_AL_.jpg</t>
  </si>
  <si>
    <t>https://www.imdb.com/video/imdb/vi966918425/imdb/embed</t>
  </si>
  <si>
    <t>In the Old West, a small-town sheriff and his rag-tag posse set out to rescue several townspeople from a brutal cave-dwelling, cannibalistic Indian tribe.</t>
  </si>
  <si>
    <t>https://m.media-amazon.com/images/M/MV5BMzQ0MzE4OTUzMF5BMl5BanBnXkFtZTgwODAyNzI3NjE@._V1_Ratio0.6762_AL_.jpg</t>
  </si>
  <si>
    <t>https://www.imdb.com/video/imdb/https://www.imdb.com/video/vi601864729//imdb/embed</t>
  </si>
  <si>
    <t>A free-spirited woman "kidnaps" a yuppie for a weekend of adventure. But the fun quickly takes a dangerous turn when her ex-convict husband shows up.</t>
  </si>
  <si>
    <t>https://m.media-amazon.com/images/M/MV5BMzQxNGIwODAtNDRhYi00MGM0LWJjN2ItMmRlNjRkMjVmMTk2XkEyXkFqcGc@._V1_Ratio0.6762_AL_.jpg</t>
  </si>
  <si>
    <t>https://www.imdb.com/video/imdb/vi2091162905/imdb/embed</t>
  </si>
  <si>
    <t>With his debts mounting and angry collectors closing in, a fast-talking New York City jeweler risks everything in hope of staying afloat and alive.</t>
  </si>
  <si>
    <t>https://m.media-amazon.com/images/M/MV5BNmI0YjA5NjItYzExYi00NzkxLTkxNDctNGJjYTZhM2M0NDQ0XkEyXkFqcGc@._V1_Ratio0.6762_AL_.jpg</t>
  </si>
  <si>
    <t>https://www.imdb.com/video/imdb/vi2668412697/imdb/embed</t>
  </si>
  <si>
    <t>When Earth becomes uninhabitable in the future, a farmer and ex-NASA pilot, Joseph Cooper, is tasked to pilot a spacecraft, along with a team of researchers, to find a new planet for humans.</t>
  </si>
  <si>
    <t>https://m.media-amazon.com/images/M/MV5BYzdjMDAxZGItMjI2My00ODA1LTlkNzItOWFjMDU5ZDJlYWY3XkEyXkFqcGc@._V1_Ratio0.6762_AL_.jpg</t>
  </si>
  <si>
    <t>https://www.imdb.com/video/imdb/https://www.imdb.com/video/vi1586278169//imdb/embed</t>
  </si>
  <si>
    <t>Jason Voorhees is accidentally awakened from his watery grave and ends up stalking a ship full of graduating high-school students headed to Manhattan, New York.</t>
  </si>
  <si>
    <t>https://m.media-amazon.com/images/M/MV5BODg3MThhYjUtYzFmOC00NmI4LTkzODgtMjgxN2M2NmE0ZjViXkEyXkFqcGc@._V1_Ratio0.6762_AL_.jpg</t>
  </si>
  <si>
    <t>https://www.imdb.com/video/imdb/vi1772929305/imdb/embed</t>
  </si>
  <si>
    <t>A young farmer is chosen to undertake a perilous journey in order to protect a special baby from an evil queen.</t>
  </si>
  <si>
    <t>https://m.media-amazon.com/images/M/MV5BM2E5Mjg3NzItNTNlNy00NzJmLThjOGUtZjdjMTZiMGJkYTMzXkEyXkFqcGc@._V1_Ratio0.6762_AL_.jpg</t>
  </si>
  <si>
    <t>https://www.imdb.com/video/imdb/vi1038067481/imdb/embed</t>
  </si>
  <si>
    <t>Ethan and his team take on their most impossible mission yet when they have to eradicate an international rogue organization as highly skilled as they are and committed to destroying the IMF.</t>
  </si>
  <si>
    <t>https://m.media-amazon.com/images/M/MV5BZjUwZjg2ZjAtY2RhZi00YmZjLTlhNGQtOWQwNDk1MjhhM2NhXkEyXkFqcGc@._V1_Ratio0.6762_AL_.jpg</t>
  </si>
  <si>
    <t>https://www.imdb.com/video/imdb/https://www.imdb.com/video/vi3396513817//imdb/embed</t>
  </si>
  <si>
    <t>A man, having fallen in love with the wrong woman, is sent by the sultan himself on a diplomatic mission to a distant land as an ambassador. Stopping at a Viking village port to restock on supplies, he finds himself unwittingly embroiled in a quest to banish a mysterious threat in a distant Viking land.</t>
  </si>
  <si>
    <t>https://m.media-amazon.com/images/M/MV5BY2IwMTYyNjctYzhjZi00Y2Y3LWE3NjktMGVjMjFhNzk0NWFjXkEyXkFqcGc@._V1_Ratio0.6762_AL_.jpg</t>
  </si>
  <si>
    <t>https://www.imdb.com/video/imdb/https://www.imdb.com/video/vi2401091097//imdb/embed</t>
  </si>
  <si>
    <t>Barber Sweeney Todd returns to London to uncover the past, along the way meeting pie shop owner Mrs. Nellie Lovett, and begins to start his life of crime.</t>
  </si>
  <si>
    <t>https://m.media-amazon.com/images/M/MV5BMTBhYzY2M2ItNTgxZS00ZTMxLWJlMjMtMTMxMGIyZTFjYzI1XkEyXkFqcGc@._V1_Ratio0.7544_AL_.jpg</t>
  </si>
  <si>
    <t>When a menace known as the Joker wreaks havoc and chaos on the people of Gotham, Batman, James Gordon and Harvey Dent must work together to put an end to the madness.</t>
  </si>
  <si>
    <t>https://m.media-amazon.com/images/M/MV5BMTMxNTMwODM0NF5BMl5BanBnXkFtZTcwODAyMTk2Mw@@._V1_Ratio0.6762_AL_.jpg</t>
  </si>
  <si>
    <t>https://www.imdb.com/video/imdb/vi324468761/imdb/embed</t>
  </si>
  <si>
    <t>The now famous Burt Gummer returns to his hometown of Perfection, Nevada for the first time in years, but the deadliest Graboid evolution yet forces him to save the town he swore to protect.</t>
  </si>
  <si>
    <t>https://m.media-amazon.com/images/M/MV5BMzQyYzhkZDktZDE3NS00YTA1LWI4OTItNWMwMmU1MWE5Y2E1XkEyXkFqcGc@._V1_Ratio0.6762_AL_.jpg</t>
  </si>
  <si>
    <t>https://www.imdb.com/video/imdb/vi3757572377/imdb/embed</t>
  </si>
  <si>
    <t>Based on the life of Aileen Wuornos, a Daytona Beach prostitute who became a serial killer.</t>
  </si>
  <si>
    <t>https://m.media-amazon.com/images/M/MV5BMTI4NzI5NzEwNl5BMl5BanBnXkFtZTcwNjc1NjQyMQ@@._V1_Ratio0.6762_AL_.jpg</t>
  </si>
  <si>
    <t>https://www.imdb.com/video/imdb/vi95922969/imdb/embed</t>
  </si>
  <si>
    <t>Emperor Kuzco is turned into a llama by his ex-administrator Yzma, and must now regain his throne and his human form with the help of Pacha, a gentle llama herder.</t>
  </si>
  <si>
    <t>https://m.media-amazon.com/images/M/MV5BMjM2MWU5ZDEtNDZlZC00ZmQ2LThiOTEtMmZkMzAxMmI5MGIyXkEyXkFqcGc@._V1_Ratio0.6762_AL_.jpg</t>
  </si>
  <si>
    <t>https://www.imdb.com/video/imdb/https://www.imdb.com/video/vi1071251737//imdb/embed</t>
  </si>
  <si>
    <t>With Spider-Man's identity now revealed, Peter asks Doctor Strange for help. When a spell goes wrong, dangerous foes from other worlds start to appear.</t>
  </si>
  <si>
    <t>https://m.media-amazon.com/images/M/MV5BMmFiZGZjMmEtMTA0Ni00MzA2LTljMTYtZGI2MGJmZWYzZTQ2XkEyXkFqcGc@._V1_Ratio0.6762_AL_.jpg</t>
  </si>
  <si>
    <t>https://www.imdb.com/video/imdb/vi3348546073/imdb/embed</t>
  </si>
  <si>
    <t>In a futuristic city sharply divided between the working class and the city planners, the son of the city's mastermind falls in love with a working-class prophet who predicts the coming of a savior to mediate their differences.</t>
  </si>
  <si>
    <t>https://m.media-amazon.com/images/M/MV5BMjhjMGYyMjAtMzJkYy00NzhlLWIwY2MtMWQ2ODIxZDUyOGYyXkEyXkFqcGc@._V1_Ratio0.6762_AL_.jpg</t>
  </si>
  <si>
    <t>https://www.imdb.com/video/imdb/vi1050609177/imdb/embed</t>
  </si>
  <si>
    <t>Two strangers are drawn to a mysterious pharmaceutical trial for a drug that they're assured will, with no complications or side-effects whatsoever, permanently solve all of their problems. Things do not go as planned.</t>
  </si>
  <si>
    <t>https://m.media-amazon.com/images/M/MV5BNDA0OWI5YzgtOGYzNy00ODdhLTk0ZGQtNDY4ODFiNTAyOGQ4XkEyXkFqcGc@._V1_Ratio0.6904_AL_.jpg</t>
  </si>
  <si>
    <t>https://www.imdb.com/video/imdb/vi1783347993/imdb/embed</t>
  </si>
  <si>
    <t>During an archaeological expedition on BouvetÃ¸ya Island in Antarctica, a team of archaeologists and other scientists find themselves caught up in a battle between the two legends. Soon, the team realize that only one species can win.</t>
  </si>
  <si>
    <t>https://m.media-amazon.com/images/M/MV5BMTU4MjIwMTcyMl5BMl5BanBnXkFtZTYwMTYwNDA3._V1_Ratio0.6762_AL_.jpg</t>
  </si>
  <si>
    <t>https://www.imdb.com/video/imdb/vi1538785561/imdb/embed</t>
  </si>
  <si>
    <t>A young martial artist is caught between respecting his pacifist father's wishes or stopping a group of disrespectful foreigners from stealing precious artifacts.</t>
  </si>
  <si>
    <t>https://m.media-amazon.com/images/M/MV5BNzBlMGZlZTctODdmYi00N2ZkLThkYjItZDdiNTQzNWIxMjAzXkEyXkFqcGc@._V1_Ratio0.6762_AL_.jpg</t>
  </si>
  <si>
    <t>https://www.imdb.com/video/imdb/https://www.imdb.com/video/vi1190965273//imdb/embed</t>
  </si>
  <si>
    <t>In a futuristic world that has embraced ape slavery, Caesar, the son of the late simians Cornelius and Zira, surfaces after almost twenty years of hiding out from the authorities, and prepares for a slave revolt against humanity.</t>
  </si>
  <si>
    <t>https://m.media-amazon.com/images/M/MV5BZjQ5Y2EwMDEtMjAzMS00YWY3LThkOTEtNzFjNDQ4NGRiNDIzXkEyXkFqcGc@._V1_Ratio0.6762_AL_.jpg</t>
  </si>
  <si>
    <t>https://www.imdb.com/video/imdb/vi1203699993/imdb/embed</t>
  </si>
  <si>
    <t>On an isolated island in Brittany at the end of the eighteenth century, a female painter is obliged to paint a wedding portrait of a young woman.</t>
  </si>
  <si>
    <t>https://m.media-amazon.com/images/M/MV5BZjJlYWJlYmMtNjMyMS00ZDgxLTlmNjAtOTJhMzBiZWM5N2VmXkEyXkFqcGc@._V1_Ratio0.6833_AL_.jpg</t>
  </si>
  <si>
    <t>https://www.imdb.com/video/imdb/vi94879513/imdb/embed</t>
  </si>
  <si>
    <t>The life of a young girl living with her mother in the slums of Manila becomes unbearable when her mother's young boyfriend moves in with them.</t>
  </si>
  <si>
    <t>https://m.media-amazon.com/images/M/MV5BM2NlOTFiMDUtNjYyYS00YTI1LTgzZTUtNDAxN2YwNmUyZWU4XkEyXkFqcGc@._V1_Ratio0.7544_AL_.jpg</t>
  </si>
  <si>
    <t>https://www.imdb.com/video/imdb/vi3036857625/imdb/embed</t>
  </si>
  <si>
    <t>A small-town farmer, down on her luck, finds her homestead invaded by a theatrical troupe invited to stay by her ne'er-do-well sister.</t>
  </si>
  <si>
    <t>https://m.media-amazon.com/images/M/MV5BMjAwOTg3MTM3MF5BMl5BanBnXkFtZTgwNzk1NDgyMTE@._V1_Ratio0.6762_AL_.jpg</t>
  </si>
  <si>
    <t>https://www.imdb.com/video/imdb/vi3875193113/imdb/embed</t>
  </si>
  <si>
    <t>An outcast, alcoholic Boston lawyer sees the chance to salvage his career and self-respect by taking a medical malpractice case to trial rather than settling.</t>
  </si>
  <si>
    <t>https://m.media-amazon.com/images/M/MV5BZGNhMzRhNTgtOWUwMy00MGNmLThmZjEtZWMxNDM0N2ZlNzM2XkEyXkFqcGc@._V1_Ratio0.6762_AL_.jpg</t>
  </si>
  <si>
    <t>https://www.imdb.com/video/imdb/https://www.imdb.com/video/vi637272345//imdb/embed</t>
  </si>
  <si>
    <t>A wealthy composer rescues unemployed Broadway performers with a new play, but insists on remaining anonymous.</t>
  </si>
  <si>
    <t>https://m.media-amazon.com/images/M/MV5BMjIyMTQ4MzQwOF5BMl5BanBnXkFtZTgwMzA4NDE1MjE@._V1_Ratio0.6762_AL_.jpg</t>
  </si>
  <si>
    <t>https://www.imdb.com/video/imdb/https://www.imdb.com/video/vi1295892249//imdb/embed</t>
  </si>
  <si>
    <t>A workaholic needs a date for a dinner with new important clientele, but who his brother sets him up with could lead to disaster.</t>
  </si>
  <si>
    <t>https://m.media-amazon.com/images/M/MV5BYWM3YThjZGEtN2UzZC00NzMwLWExOTctZDYzNmM0MTI0YWM4XkEyXkFqcGc@._V1_Ratio0.6762_AL_.jpg</t>
  </si>
  <si>
    <t>https://www.imdb.com/video/imdb/vi3659178265/imdb/embed</t>
  </si>
  <si>
    <t>A devoted husband and father helps two stranded young women who knock on his door, but his kind gesture turns into a dangerous seduction and a deadly game of cat and mouse.</t>
  </si>
  <si>
    <t>https://m.media-amazon.com/images/M/MV5BMzc4YmQ5ODktZmY3Zi00NzE4LWEzMzUtOWI4NzNiODAyYjk0XkEyXkFqcGc@._V1_Ratio0.7189_AL_.jpg</t>
  </si>
  <si>
    <t>https://www.imdb.com/video/imdb/vi1430106905/imdb/embed</t>
  </si>
  <si>
    <t>Two dogs escape from a laboratory and are hunted as possible carriers of the bubonic plague.</t>
  </si>
  <si>
    <t>https://m.media-amazon.com/images/M/MV5BMmE2MWVjZGYtMzdhYS00MTMxLTk5ZDAtMjFhOGViNTE2ZmFhXkEyXkFqcGc@._V1_Ratio0.6762_AL_.jpg</t>
  </si>
  <si>
    <t>https://www.imdb.com/video/imdb/vi9224985/imdb/embed</t>
  </si>
  <si>
    <t>A secret agent exacts revenge on a serial killer through a series of captures and releases.</t>
  </si>
  <si>
    <t>https://m.media-amazon.com/images/M/MV5BM2Q1ZGZiNTYtMWNjOC00NmU2LTg1MDQtZGZkNmY0Y2RlOTBmXkEyXkFqcGc@._V1_Ratio0.6762_AL_.jpg</t>
  </si>
  <si>
    <t>https://www.imdb.com/video/imdb/vi3158612505/imdb/embed</t>
  </si>
  <si>
    <t>A young German soldier's terrifying experiences and distress on the western front during World War I.</t>
  </si>
  <si>
    <t>https://m.media-amazon.com/images/M/MV5BOWJiYWMyYTktZThhOS00ZjgxLWE0YTQtZDMyNTQxMjMyYjI2XkEyXkFqcGc@._V1_Ratio0.6762_AL_.jpg</t>
  </si>
  <si>
    <t>https://www.imdb.com/video/imdb/https://www.imdb.com/video/vi1789248793//imdb/embed</t>
  </si>
  <si>
    <t>Chucky, the doll possessed by a serial killer, discovers the perfect mate to kill and revive into the body of another doll.</t>
  </si>
  <si>
    <t>https://m.media-amazon.com/images/M/MV5BYTk2OGE5MjktYjcyYS00M2QxLWE4YTYtYmNjYmE0M2I3ZDMxXkEyXkFqcGc@._V1_Ratio0.6762_AL_.jpg</t>
  </si>
  <si>
    <t>https://www.imdb.com/video/imdb/vi448528665/imdb/embed</t>
  </si>
  <si>
    <t>Aging baseball star who goes by the nickname, Mr. 3000, finds out many years after retirement that he didn't quite reach 3,000 hits. Now at age 47 he's back to try and reach that goal.</t>
  </si>
  <si>
    <t>https://m.media-amazon.com/images/M/MV5BMTg5NTk2MTQ0NV5BMl5BanBnXkFtZTcwNjMyNTUyMQ@@._V1_Ratio0.6762_AL_.jpg</t>
  </si>
  <si>
    <t>https://www.imdb.com/video/imdb/vi3923706137/imdb/embed</t>
  </si>
  <si>
    <t>Local legend tells of a ship lured on to the rocks of Antonio Bay being enveloped by a supernatural cloud as it sank; the myth says that when this mysterious fog returns, the victims will rise up from the depths seeking vengeance.</t>
  </si>
  <si>
    <t>https://m.media-amazon.com/images/M/MV5BYWVlMmM5YmMtZGJkYy00ODgxLTgyNTctYzM2MTYwZDRkYTJmXkEyXkFqcGc@._V1_Ratio0.6762_AL_.jpg</t>
  </si>
  <si>
    <t>https://www.imdb.com/video/imdb/vi1545648921/imdb/embed</t>
  </si>
  <si>
    <t>Growing up in post-World War II era Arizona, young Sammy Fabelman aspires to become a filmmaker as he reaches adolescence, but soon discovers a shattering family secret and explores how the power of films can help him see the truth.</t>
  </si>
  <si>
    <t>https://m.media-amazon.com/images/M/MV5BNDY5OWY4ZWYtYTM3OC00Zjg5LWFlYzYtYWI5ZGM1MDcxYzY4XkEyXkFqcGc@._V1_Ratio0.6762_AL_.jpg</t>
  </si>
  <si>
    <t>https://www.imdb.com/video/imdb/vi165922073/imdb/embed</t>
  </si>
  <si>
    <t>A struggling screenwriter inadvertently becomes entangled in the Los Angeles criminal underworld after his oddball friends kidnap a gangster's beloved Shih Tzu.</t>
  </si>
  <si>
    <t>https://m.media-amazon.com/images/M/MV5BMTgwMzUxMjc0M15BMl5BanBnXkFtZTcwMzQ2MjYyOA@@._V1_Ratio0.6762_AL_.jpg</t>
  </si>
  <si>
    <t>https://www.imdb.com/video/imdb/vi1273668633/imdb/embed</t>
  </si>
  <si>
    <t>After quitting dating apps, a woman meets the supposedly perfect man and accepts his invitation to a romantic weekend getaway, only to find that her new paramour has been hiding some unusual appetites.</t>
  </si>
  <si>
    <t>https://m.media-amazon.com/images/M/MV5BNjZjOTBhNzgtMGUyMy00ZTJlLWFlMjQtYmMxNGE3YmViYWE5XkEyXkFqcGc@._V1_Ratio0.6762_AL_.jpg</t>
  </si>
  <si>
    <t>https://www.imdb.com/video/imdb/vi74826521/imdb/embed</t>
  </si>
  <si>
    <t>tt0063297</t>
  </si>
  <si>
    <t>The adventures of four young lovers, a group of amateur actors and their interactions with fairies come to light in a moonlit forest.</t>
  </si>
  <si>
    <t>https://m.media-amazon.com/images/M/MV5BODg0YjkxNjAtMzFlYy00MjZmLThlYzktNGZkN2IzMTgyYTE1XkEyXkFqcGc@._V1_Ratio0.6762_AL_.jpg</t>
  </si>
  <si>
    <t>After a woman leaves a briefcase at the airport terminal, a dumb limo driver and his dumber friend set out on a hilarious cross-country road trip to Aspen to return it.</t>
  </si>
  <si>
    <t>https://m.media-amazon.com/images/M/MV5BNGQxZDA1MmMtYWQ1Ni00NTJmLTljMjgtZWVmODllODVhMzgyXkEyXkFqcGc@._V1_Ratio0.6833_AL_.jpg</t>
  </si>
  <si>
    <t>https://www.imdb.com/video/imdb/vi2114888729/imdb/embed</t>
  </si>
  <si>
    <t>A phony psychic and her cab driver boyfriend encounter a pair of serial kidnappers while trailing a missing heir.</t>
  </si>
  <si>
    <t>https://m.media-amazon.com/images/M/MV5BODExM2E0MGUtMzQ5MS00NDBhLTllZDMtYmMwM2MyYzY3Yzg4XkEyXkFqcGc@._V1_Ratio0.6762_AL_.jpg</t>
  </si>
  <si>
    <t>https://www.imdb.com/video/imdb/https://www.imdb.com/video/vi1655046425//imdb/embed</t>
  </si>
  <si>
    <t>A cooler-than-ever Bruce Wayne must deal with the usual suspects as they plan to rule Gotham City, while discovering that he has accidentally adopted a teenage orphan who wishes to become his sidekick.</t>
  </si>
  <si>
    <t>https://m.media-amazon.com/images/M/MV5BMTcyNTEyOTY0M15BMl5BanBnXkFtZTgwOTAyNzU3MDI@._V1_Ratio0.6762_AL_.jpg</t>
  </si>
  <si>
    <t>https://www.imdb.com/video/imdb/vi466269721/imdb/embed</t>
  </si>
  <si>
    <t>A thief who steals corporate secrets through the use of dream-sharing technology is given the inverse task of planting an idea into the mind of a C.E.O., but his tragic past may doom the project and his team to disaster.</t>
  </si>
  <si>
    <t>https://m.media-amazon.com/images/M/MV5BMjAxMzY3NjcxNF5BMl5BanBnXkFtZTcwNTI5OTM0Mw@@._V1_Ratio0.6762_AL_.jpg</t>
  </si>
  <si>
    <t>https://www.imdb.com/video/imdb/vi2959588889/imdb/embed</t>
  </si>
  <si>
    <t>The plot follows the outcast Corey Cunningham who falls in love with Laurie Strode's granddaughter while a series of events, including crossing paths with Michael Myers, drives him to become a serial killer.</t>
  </si>
  <si>
    <t>https://m.media-amazon.com/images/M/MV5BMzllZDYwNWMtYTU5Mi00NDVmLWE2YWQtMDZiZWFmOTcxZmJmXkEyXkFqcGc@._V1_Ratio0.6762_AL_.jpg</t>
  </si>
  <si>
    <t>https://www.imdb.com/video/imdb/vi1061732889/imdb/embed</t>
  </si>
  <si>
    <t>Secret service agent James Bond is assigned to find a missing British vessel equipped with a weapons encryption device and prevent it from falling into enemy hands.</t>
  </si>
  <si>
    <t>https://m.media-amazon.com/images/M/MV5BMjFiYTczNzktZmNiYi00ZGVmLTk4YjUtYzZmYTAwYjU4YTgxXkEyXkFqcGc@._V1_Ratio0.6762_AL_.jpg</t>
  </si>
  <si>
    <t>https://www.imdb.com/video/imdb/vi123601433/imdb/embed</t>
  </si>
  <si>
    <t>Steven Grant discovers he's been granted the powers of an Egyptian moon god. But he soon finds out that these newfound powers can be both a blessing and a curse to his troubled life.</t>
  </si>
  <si>
    <t>https://m.media-amazon.com/images/M/MV5BNDAzNmYwZjgtNDc3YS00ZDMyLTk0MjktMTg4MGNmNGU3MjlhXkEyXkFqcGc@._V1_Ratio0.6762_AL_.jpg</t>
  </si>
  <si>
    <t>https://www.imdb.com/video/imdb/vi796115737/imdb/embed</t>
  </si>
  <si>
    <t>A retired Special Forces colonel tries to save his daughter, who was abducted by his former subordinate.</t>
  </si>
  <si>
    <t>https://m.media-amazon.com/images/M/MV5BZjAyNTRiMTEtNzNlZS00YTZhLThmNzQtZjBkOWQ4N2Y4YjQzXkEyXkFqcGc@._V1_Ratio0.6762_AL_.jpg</t>
  </si>
  <si>
    <t>The story of a family in Waco, Texas in 1956. The eldest son witnesses the loss of innocence and struggles with his parents' conflicting teachings.</t>
  </si>
  <si>
    <t>https://m.media-amazon.com/images/M/MV5BMTMwNjQ0NjMzN15BMl5BanBnXkFtZTcwNjMxMTkyNA@@._V1_Ratio0.6833_AL_.jpg</t>
  </si>
  <si>
    <t>https://www.imdb.com/video/imdb/https://www.imdb.com/video/vi612735001//imdb/embed</t>
  </si>
  <si>
    <t>The retelling of France's iconic but ill-fated queen, Marie Antoinette. From her betrothal and marriage to Louis XVI at 14 to her reign as queen at 19 and to the end of her reign as queen, and ultimately the fall of Versailles.</t>
  </si>
  <si>
    <t>https://m.media-amazon.com/images/M/MV5BMmE4NzQzNGItNTY4My00ZTBhLTk2ZjItZDJkMjRlYTE2MGRiXkEyXkFqcGc@._V1_Ratio0.6762_AL_.jpg</t>
  </si>
  <si>
    <t>https://www.imdb.com/video/imdb/vi1939341593/imdb/embed</t>
  </si>
  <si>
    <t>Private eye Philip Marlowe helps friend Terry Lennox out of a jam and is implicated in his wife Sylvia's murder. He also is hired by Eileen Wade to locate her dipsomaniac husband Roger, who frequently disappears when he wants to dry out.</t>
  </si>
  <si>
    <t>https://m.media-amazon.com/images/M/MV5BMGQwZTBjMGQtNjUzMy00Zjg1LWE5OTktNmM4MjNhZmUxZjk4XkEyXkFqcGc@._V1_Ratio0.6762_AL_.jpg</t>
  </si>
  <si>
    <t>https://www.imdb.com/video/imdb/https://www.imdb.com/video/vi4287939097//imdb/embed</t>
  </si>
  <si>
    <t>A dying family man in need of money is persuaded to assassinate a European crime boss.</t>
  </si>
  <si>
    <t>https://m.media-amazon.com/images/M/MV5BNzM2ZDhlYjEtZDQ5Yy00NDU5LTk0NjEtNTg1OTdmNmEyNTZjXkEyXkFqcGc@._V1_Ratio0.6762_AL_.jpg</t>
  </si>
  <si>
    <t>https://www.imdb.com/video/imdb/vi595853593/imdb/embed</t>
  </si>
  <si>
    <t>A maverick dancer risks his career by performing an unusual routine and sets out to succeed with a new partner.</t>
  </si>
  <si>
    <t>https://m.media-amazon.com/images/M/MV5BZDgwMzI1NmUtNjQ0ZS00MzVjLWFiZmEtMDY0NjVhM2MxOTU3XkEyXkFqcGc@._V1_Ratio0.6762_AL_.jpg</t>
  </si>
  <si>
    <t>https://www.imdb.com/video/imdb/vi1120968217/imdb/embed</t>
  </si>
  <si>
    <t>A young female intern at a small magazine company and a drug-addicted lesbian photographer slowly fall in love while exploiting each other to advance their respective careers.</t>
  </si>
  <si>
    <t>https://m.media-amazon.com/images/M/MV5BMGNlOTFjYzEtYTAxNy00M2Q4LWFmZDMtY2Q3ZGUxNGQyOTEwXkEyXkFqcGc@._V1_Ratio0.6833_AL_.jpg</t>
  </si>
  <si>
    <t>https://www.imdb.com/video/imdb/vi363659545/imdb/embed</t>
  </si>
  <si>
    <t>Four people attempt to stop a gigantic crocodile, who is terrorizing residents in Black Lake, Maine.</t>
  </si>
  <si>
    <t>https://m.media-amazon.com/images/M/MV5BNzY3NTk4NjYtODIzMS00YmM5LWFiODUtZDUxNThjNTNiZGRjXkEyXkFqcGc@._V1_Ratio0.6762_AL_.jpg</t>
  </si>
  <si>
    <t>https://www.imdb.com/video/imdb/vi412221721/imdb/embed</t>
  </si>
  <si>
    <t>A French corporation goes head-to-head with an American web media company for the rights to a 3-D manga pornography studio, resulting in a power struggle that culminates in violence and espionage.</t>
  </si>
  <si>
    <t>https://m.media-amazon.com/images/M/MV5BNDI3OTNjYWYtZmE3Ny00YzY5LTg0MmQtYjhlNDFlMjA2YmZjXkEyXkFqcGc@._V1_Ratio0.6762_AL_.jpg</t>
  </si>
  <si>
    <t>https://www.imdb.com/video/imdb/vi2929787161/imdb/embed</t>
  </si>
  <si>
    <t>On December 26, 1985, Whitley Strieber has a strange nightmare. In the following days, plagued by painful headaches, his behavior becomes increasingly erratic. Later, under hypnosis, he realizes that his dream was not a dream at all.</t>
  </si>
  <si>
    <t>https://m.media-amazon.com/images/M/MV5BYTgxZWYzOTItODRhMS00YWE4LTgwZjYtNjNjYTUzMmViZDExXkEyXkFqcGc@._V1_Ratio0.6762_AL_.jpg</t>
  </si>
  <si>
    <t>https://www.imdb.com/video/imdb/vi767492377/imdb/embed</t>
  </si>
  <si>
    <t>Rusty Griswold takes his own family on a road trip to "Walley World" in order to spice things up with his wife and reconnect with his sons.</t>
  </si>
  <si>
    <t>https://m.media-amazon.com/images/M/MV5BZWJmYTcwN2QtNTc4MC00YjcwLTk4YmUtOWQwM2RkMmVlYThhXkEyXkFqcGc@._V1_Ratio0.7117_AL_.jpg</t>
  </si>
  <si>
    <t>https://www.imdb.com/video/imdb/vi305639449/imdb/embed</t>
  </si>
  <si>
    <t>After getting a premonition about a plane crash on his school trip, Alex, a student, saves a few of his classmates. However, their situation gets complicated when death starts chasing them.</t>
  </si>
  <si>
    <t>https://m.media-amazon.com/images/M/MV5BMjE1MjlmOWYtYzdjMS00OTgwLThjMDctZWU4N2FkZjgyNTJiXkEyXkFqcGc@._V1_Ratio0.6833_AL_.jpg</t>
  </si>
  <si>
    <t>https://www.imdb.com/video/imdb/vi128385305/imdb/embed</t>
  </si>
  <si>
    <t>When his sister asks him to look after her son, a radio journalist embarks on a cross-country trip with his energetic nephew to show him life away from Los Angeles.</t>
  </si>
  <si>
    <t>https://m.media-amazon.com/images/M/MV5BYzM3Zjg3ZjEtYTgxNC00MmUwLWFkNjctMDkyNmY3ZTVkM2Q5XkEyXkFqcGc@._V1_Ratio0.6762_AL_.jpg</t>
  </si>
  <si>
    <t>https://www.imdb.com/video/imdb/vi1425916697/imdb/embed</t>
  </si>
  <si>
    <t>Peter Parker is beset with troubles in his failing personal life as he battles a former brilliant scientist named Otto Octavius.</t>
  </si>
  <si>
    <t>https://m.media-amazon.com/images/M/MV5BNGQ0YTQyYTgtNWI2YS00NTE2LWJmNDItNTFlMTUwNmFlZTM0XkEyXkFqcGc@._V1_Ratio0.7331_AL_.jpg</t>
  </si>
  <si>
    <t>https://www.imdb.com/video/imdb/vi629801241/imdb/embed</t>
  </si>
  <si>
    <t>A young mother reconnects with her larger-than-life playboy father on an adventure through New York.</t>
  </si>
  <si>
    <t>https://m.media-amazon.com/images/M/MV5BZDVmMDI1MTMtMTAwYi00MzA2LWE2YmItOTBmNzVmMDk4MDE3XkEyXkFqcGc@._V1_Ratio0.6762_AL_.jpg</t>
  </si>
  <si>
    <t>https://www.imdb.com/video/imdb/vi2271133209/imdb/embed</t>
  </si>
  <si>
    <t>A department-store window decorator learns there is a vacancy for her dream job in the run-up to Christmas, only to find a professional rival has his eye on it too.</t>
  </si>
  <si>
    <t>https://m.media-amazon.com/images/M/MV5BMjdhZDg3NzQtYWQyNS00NmQ4LThkNzAtZjBlZDMxYzYzMDA3XkEyXkFqcGc@._V1_Ratio0.6762_AL_.jpg</t>
  </si>
  <si>
    <t>To save her ill son, a field mouse must seek the aid of a colony of rats, with whom she has a deeper link than she suspected.</t>
  </si>
  <si>
    <t>https://m.media-amazon.com/images/M/MV5BODAxNzMwYTktZjAyMi00NmNhLWJjMzAtMjkzZjRkYjY2Nzk2XkEyXkFqcGc@._V1_Ratio0.6762_AL_.jpg</t>
  </si>
  <si>
    <t>https://www.imdb.com/video/imdb/vi2336734745/imdb/embed</t>
  </si>
  <si>
    <t>A designer makes a grievious mistake when he rejects the friendship of a borderline cable guy.</t>
  </si>
  <si>
    <t>https://m.media-amazon.com/images/M/MV5BZjZiODE3ZTUtYTA0Yi00YjVmLTlhYTEtMzc3MDU1YmZjMWYxXkEyXkFqcGc@._V1_Ratio0.6762_AL_.jpg</t>
  </si>
  <si>
    <t>https://www.imdb.com/video/imdb/vi116392217/imdb/embed</t>
  </si>
  <si>
    <t>A resourceful British government agent seeks answers in a case involving the disappearance of a colleague and the disruption of the American space program.</t>
  </si>
  <si>
    <t>https://m.media-amazon.com/images/M/MV5BM2Q0ODAxYTgtN2E3My00Yzc2LWI2NDUtOGU0YzgzYzM4OWMwXkEyXkFqcGc@._V1_Ratio0.6762_AL_.jpg</t>
  </si>
  <si>
    <t>https://www.imdb.com/video/imdb/https://www.imdb.com/video/vi2536031001//imdb/embed</t>
  </si>
  <si>
    <t>Agnes Varda's documentary on murals in Los Angeles.</t>
  </si>
  <si>
    <t>https://m.media-amazon.com/images/M/MV5BYTA0YmM1NzYtYzNmYy00NDc2LTlkMTAtZjZlOTMzNzVhMDBhXkEyXkFqcGc@._V1_Ratio0.6762_AL_.jpg</t>
  </si>
  <si>
    <t>A young girl comes to an embittered town and confronts its attitude with her determination to see the best in life.</t>
  </si>
  <si>
    <t>https://m.media-amazon.com/images/M/MV5BNjA5MDU4NmMtNTVkMi00ODQxLWJmMjgtYzJmYjY1MWNkNDc5XkEyXkFqcGc@._V1_Ratio0.6762_AL_.jpg</t>
  </si>
  <si>
    <t>https://www.imdb.com/video/imdb/vi2245182233/imdb/embed</t>
  </si>
  <si>
    <t>Fievel's family decides to move out to the West, unaware that they are falling into a trap perpetrated by a smooth-talking cat.</t>
  </si>
  <si>
    <t>https://m.media-amazon.com/images/M/MV5BNGYyNzJhOWEtODc5OC00ZjY5LWE4MTktN2IwMDU0YTEyYTViXkEyXkFqcGc@._V1_Ratio0.6762_AL_.jpg</t>
  </si>
  <si>
    <t>https://www.imdb.com/video/imdb/vi2998272281/imdb/embed</t>
  </si>
  <si>
    <t>Researchers develop a system where they can jump into people's minds. But when people involved bring their personal problems into the equation, it becomes dangerous - perhaps deadly.</t>
  </si>
  <si>
    <t>https://m.media-amazon.com/images/M/MV5BYzU3MjEyOGEtNWNiZC00YjVjLTg0OWUtOTZhMTk5NTkyNGY1XkEyXkFqcGc@._V1_Ratio0.6762_AL_.jpg</t>
  </si>
  <si>
    <t>https://www.imdb.com/video/imdb/https://www.imdb.com/video/vi887800089//imdb/embed</t>
  </si>
  <si>
    <t>When seasoned comedian George Simmons learns of his terminal, inoperable health condition, his desire to form a genuine friendship causes him to take a relatively green performer under his wing as his opening act.</t>
  </si>
  <si>
    <t>https://m.media-amazon.com/images/M/MV5BNmNlMWQ3YmMtNzJlYi00NGJiLThhMjAtMGJlYjY0ZjZiYWU3XkEyXkFqcGc@._V1_Ratio0.6762_AL_.jpg</t>
  </si>
  <si>
    <t>https://www.imdb.com/video/imdb/vi4124967449/imdb/embed</t>
  </si>
  <si>
    <t>Following the events of 'Avengers: Endgame,' Sam Wilson/Falcon and Bucky Barnes/Winter Soldier team up in a global adventure that tests their abilities -- and their patience.</t>
  </si>
  <si>
    <t>https://m.media-amazon.com/images/M/MV5BYmJkOGNlNmEtMmQyOS00YjZiLTgxM2EtNmEzNzUzNTU5ODYwXkEyXkFqcGc@._V1_Ratio0.6762_AL_.jpg</t>
  </si>
  <si>
    <t>https://www.imdb.com/video/imdb/vi3689463833/imdb/embed</t>
  </si>
  <si>
    <t>A ship sent to investigate a wave of mysterious sinkings encounters the advanced submarine, the Nautilus, commanded by Captain Nemo.</t>
  </si>
  <si>
    <t>https://m.media-amazon.com/images/M/MV5BNGMxNDA0MDUtOWRkMi00NjhhLTk3ODUtNDcyYzFhMzIzMDY4XkEyXkFqcGc@._V1_Ratio0.6762_AL_.jpg</t>
  </si>
  <si>
    <t>https://www.imdb.com/video/imdb/vi2437725721/imdb/embed</t>
  </si>
  <si>
    <t>Dr Ryan Stone, an engineer on her first space mission, and Matt Kowalski, an astronaut on his final expedition, have to survive in space after they are hit by debris while spacewalking.</t>
  </si>
  <si>
    <t>https://m.media-amazon.com/images/M/MV5BNjE5MzYwMzYxMF5BMl5BanBnXkFtZTcwOTk4MTk0OQ@@._V1_Ratio0.6762_AL_.jpg</t>
  </si>
  <si>
    <t>https://www.imdb.com/video/imdb/vi2340006169/imdb/embed</t>
  </si>
  <si>
    <t>Young love and childish fears highlight a year in the life of a turn-of-the-century family.</t>
  </si>
  <si>
    <t>https://m.media-amazon.com/images/M/MV5BNWQ3MGM3ODYtYTJhYS00MjVlLWJkMDUtYmQ4YmExYWYxOTA0XkEyXkFqcGc@._V1_Ratio0.6762_AL_.jpg</t>
  </si>
  <si>
    <t>https://www.imdb.com/video/imdb/vi846110233/imdb/embed</t>
  </si>
  <si>
    <t>After being shipwrecked with a magnificent horse off the coast of Africa in the 1940s, a boy bonds with the stallion, and trains him to race after their rescue.</t>
  </si>
  <si>
    <t>https://m.media-amazon.com/images/M/MV5BMzgzOTgwOTEzM15BMl5BanBnXkFtZTcwMzI2MTcyNA@@._V1_Ratio0.6762_AL_.jpg</t>
  </si>
  <si>
    <t>https://www.imdb.com/video/imdb/https://www.imdb.com/video/vi3346185753//imdb/embed</t>
  </si>
  <si>
    <t>After developing an addiction to the substance he uses to kill bugs, an exterminator accidentally kills his wife and becomes involved in a secret government plot being orchestrated by giant bugs in a port town in North Africa.</t>
  </si>
  <si>
    <t>https://m.media-amazon.com/images/M/MV5BYzBkOWM0MTYtN2QwYy00YTg3LWIwNmEtMGRlNDNhN2UyNjU3XkEyXkFqcGc@._V1_Ratio0.6762_AL_.jpg</t>
  </si>
  <si>
    <t>https://www.imdb.com/video/imdb/vi1534443033/imdb/embed</t>
  </si>
  <si>
    <t>SalÃ², or the 120 Days of Sodom</t>
  </si>
  <si>
    <t>In World War II Italy, four fascist libertines round up nine adolescent boys and girls and subject them to 120 days of torture.</t>
  </si>
  <si>
    <t>https://m.media-amazon.com/images/M/MV5BZjJlYWQyZjItNzU4OS00YTg4LThiYzQtNjYyNjhhM2VmOTE4XkEyXkFqcGc@._V1_Ratio0.6762_AL_.jpg</t>
  </si>
  <si>
    <t>https://www.imdb.com/video/imdb/vi1857472793/imdb/embed</t>
  </si>
  <si>
    <t>In an afterlife way-station resembling a major city, the lives of the recently deceased are examined in a court-like setting.</t>
  </si>
  <si>
    <t>https://m.media-amazon.com/images/M/MV5BMGMxNmIyMWYtYWNkMS00NjYwLWFmNzgtZTE4NTNlODY2OGRmXkEyXkFqcGc@._V1_Ratio0.6833_AL_.jpg</t>
  </si>
  <si>
    <t>https://www.imdb.com/video/imdb/vi1671495961/imdb/embed</t>
  </si>
  <si>
    <t>The spirits of a deceased couple are harassed by an unbearable family that has moved into their home, and hire a malicious spirit to drive them out.</t>
  </si>
  <si>
    <t>https://m.media-amazon.com/images/M/MV5BYjkwNzVlNDEtMTJlNy00OTdlLTljYWItM2RkZmZkYzY3YjM2XkEyXkFqcGc@._V1_Ratio0.6762_AL_.jpg</t>
  </si>
  <si>
    <t>https://www.imdb.com/video/imdb/vi4170302233/imdb/embed</t>
  </si>
  <si>
    <t>After he begins to grow fins and slimy scales on his thirteenth birthday, Cody learns that his birthmother is a mermaid.</t>
  </si>
  <si>
    <t>https://m.media-amazon.com/images/M/MV5BOGFlYjQ0ZGItMzM4Zi00NDg5LWI0MzItNWI5MzFkNzFmN2RhXkEyXkFqcGc@._V1_Ratio0.7544_AL_.jpg</t>
  </si>
  <si>
    <t>https://www.imdb.com/video/imdb/vi1625948441/imdb/embed</t>
  </si>
  <si>
    <t>A servant in the house of Wuthering Heights tells a traveler the unfortunate tale of lovers Cathy and Heathcliff.</t>
  </si>
  <si>
    <t>https://m.media-amazon.com/images/M/MV5BODk1MTk2ODQtNjY5Ni00NmUzLWI5M2ItN2UzYmE0ZDYwZjQ2XkEyXkFqcGc@._V1_Ratio0.6762_AL_.jpg</t>
  </si>
  <si>
    <t>https://www.imdb.com/video/imdb/vi2795832601/imdb/embed</t>
  </si>
  <si>
    <t>A film star comes face-to-face with an uncomfortable reflection of herself while starring in a revival of the play that launched her career.</t>
  </si>
  <si>
    <t>https://m.media-amazon.com/images/M/MV5BMjAwMTg3MDE0NF5BMl5BanBnXkFtZTgwNjQ1ODQyNTE@._V1_Ratio0.6762_AL_.jpg</t>
  </si>
  <si>
    <t>https://www.imdb.com/video/imdb/https://www.imdb.com/video/vi2462166553//imdb/embed</t>
  </si>
  <si>
    <t>A young man accused of sabotage goes on the run to prove his innocence.</t>
  </si>
  <si>
    <t>https://m.media-amazon.com/images/M/MV5BYzk0YTdjMmMtNjM5NC00ZGE3LWE4NGYtZmRjNDg2NzkzNTE5XkEyXkFqcGc@._V1_Ratio0.6762_AL_.jpg</t>
  </si>
  <si>
    <t>On Christmas Eve, a family gathers for what could be the last holiday in their ancestral home. As the night wears on and generational tensions arise, one of the teenagers sneaks out with her friends to claim the wintry suburb for her own.</t>
  </si>
  <si>
    <t>https://m.media-amazon.com/images/M/MV5BYzk2ZjM4ZDUtMDA0Zi00YWQ1LWIzYTItOTZmODIxOGY0ZDg2XkEyXkFqcGc@._V1_Ratio0.6762_AL_.jpg</t>
  </si>
  <si>
    <t>https://www.imdb.com/video/imdb/https://www.imdb.com/video/vi3377186329//imdb/embed</t>
  </si>
  <si>
    <t>A senator returns to a Western town for the funeral of an old friend and tells the story of his origins.</t>
  </si>
  <si>
    <t>https://m.media-amazon.com/images/M/MV5BZmYzNjljYjgtNzY1MS00MjYwLWIwMmItOGJjOGNhNmZiZmYxXkEyXkFqcGc@._V1_Ratio0.6762_AL_.jpg</t>
  </si>
  <si>
    <t>https://www.imdb.com/video/imdb/vi4263231001/imdb/embed</t>
  </si>
  <si>
    <t>The city of New Rome faces the duel between Cesar Catilina, a brilliant artist in favor of a Utopian future, and the greedy mayor Franklyn Cicero. Between them is Julia Cicero, with her loyalty divided between her father and her beloved.</t>
  </si>
  <si>
    <t>https://m.media-amazon.com/images/M/MV5BOTQ2MTcwODgtOTg3Yi00M2RmLWEyMDQtY2IzZmRlYzM3YzhjXkEyXkFqcGc@._V1_Ratio0.6762_AL_.jpg</t>
  </si>
  <si>
    <t>https://www.imdb.com/video/imdb/https://www.imdb.com/video/vi3796944409//imdb/embed</t>
  </si>
  <si>
    <t>A martial artist hunts a killer in a plague-infested urban dump of the future.</t>
  </si>
  <si>
    <t>https://m.media-amazon.com/images/M/MV5BMGY0OGYwNzUtMWYxOS00ZjE1LWEyNDktZTZhYTA1OTZjYzYyXkEyXkFqcGc@._V1_Ratio0.6762_AL_.jpg</t>
  </si>
  <si>
    <t>https://www.imdb.com/video/imdb/vi3858808601/imdb/embed</t>
  </si>
  <si>
    <t>A psychiatrist protects the identity of an amnesia patient accused of murder while attempting to recover his memory.</t>
  </si>
  <si>
    <t>https://m.media-amazon.com/images/M/MV5BYmMxNWY2MjItMWQyMi00MmNiLTk3ZTUtNjRlOTZhNzVjNzc0XkEyXkFqcGc@._V1_Ratio0.6762_AL_.jpg</t>
  </si>
  <si>
    <t>https://www.imdb.com/video/imdb/vi3322199577/imdb/embed</t>
  </si>
  <si>
    <t>The saga of the Eternals, a race of immortal beings who lived on Earth and shaped its history and civilizations.</t>
  </si>
  <si>
    <t>https://m.media-amazon.com/images/M/MV5BZTBiZjI2M2UtZTNiNy00NmU4LWJiMjYtZjk4MDIzMzhlMjFlXkEyXkFqcGc@._V1_Ratio0.6762_AL_.jpg</t>
  </si>
  <si>
    <t>https://www.imdb.com/video/imdb/vi294503193/imdb/embed</t>
  </si>
  <si>
    <t>A bureaucrat tries to find meaning in his life after he discovers he has terminal cancer.</t>
  </si>
  <si>
    <t>https://m.media-amazon.com/images/M/MV5BZTk4OGEwNDQtOGI2MC00MTU2LTk0YTEtNmU5NTIxMWNkNDhlXkEyXkFqcGc@._V1_Ratio0.6762_AL_.jpg</t>
  </si>
  <si>
    <t>https://www.imdb.com/video/imdb/vi626900505/imdb/embed</t>
  </si>
  <si>
    <t>A grieving family is haunted by tragic and disturbing occurrences.</t>
  </si>
  <si>
    <t>https://m.media-amazon.com/images/M/MV5BNTEyZGQwODctYWJjZi00NjFmLTg3YmEtMzlhNjljOGZhMWMyXkEyXkFqcGc@._V1_Ratio0.6762_AL_.jpg</t>
  </si>
  <si>
    <t>https://www.imdb.com/video/imdb/https://www.imdb.com/video/vi837793817//imdb/embed</t>
  </si>
  <si>
    <t>Two shepherds fall for each other, but their relationship becomes complicated when they both get married to their respective girlfriends.</t>
  </si>
  <si>
    <t>https://m.media-amazon.com/images/M/MV5BMzM4OWFjMTMtZjNjOS00YmU3LTlhY2MtNjFiMTVkN2Y1OTZlXkEyXkFqcGc@._V1_Ratio0.6762_AL_.jpg</t>
  </si>
  <si>
    <t>https://www.imdb.com/video/imdb/https://www.imdb.com/video/vi3749225497//imdb/embed</t>
  </si>
  <si>
    <t>A boy makes an unusual and dangerous friend in this family drama. Aaron McGregor (Devin Douglas Drewitz) is a young boy who, after the death of his parents, goes to live with his aunt and uncle in a rural community. Aaron feels like an outcast in his new home, not accepted by his schoolmates and receiving little in the way of support or affection from his Aunt Rebecca...</t>
  </si>
  <si>
    <t>https://m.media-amazon.com/images/M/MV5BMjAyMjAxNzI3N15BMl5BanBnXkFtZTcwODkyMzE5Nw@@._V1_Ratio1.0036_AL_.jpg</t>
  </si>
  <si>
    <t>https://www.imdb.com/video/imdb/vi1638449689/imdb/embed</t>
  </si>
  <si>
    <t>The pilot for the popular TV series is set during 24 frantic hours in the lives of a group of doctors, nurses, and staff members of a busy emergency room at a Chicago hospital. They deal with the seemingly endless casualties that stumble into their place of employment. The central characters are the chief resident and family man Dr. Mark Greene, who is considering a j...</t>
  </si>
  <si>
    <t>https://m.media-amazon.com/images/M/MV5BMTQ5MjQwODk5OF5BMl5BanBnXkFtZTgwNTg2ODQ2MjE@._V1_Ratio1.3381_AL_.jpg</t>
  </si>
  <si>
    <t>A puritan police sergeant arrives in a Scottish island village in search of a missing girl, who the pagan locals claim never existed.</t>
  </si>
  <si>
    <t>https://m.media-amazon.com/images/M/MV5BMWU5NmUxMmYtM2QwYS00ODc1LTkxOGItMWY3ZmEzNzJkNGU3XkEyXkFqcGc@._V1_Ratio0.6762_AL_.jpg</t>
  </si>
  <si>
    <t>https://www.imdb.com/video/imdb/vi695053849/imdb/embed</t>
  </si>
  <si>
    <t>A group of professors working on a new encyclopedia while living in a Manhattan mansion take in a mouthy nightclub singer who is wanted by the police to help bring down her mob boss lover.</t>
  </si>
  <si>
    <t>https://m.media-amazon.com/images/M/MV5BNWQ4YmE5NWItODc0Ni00NGVlLTlhYjAtZTAwY2M3YmViMjc5XkEyXkFqcGc@._V1_Ratio0.6762_AL_.jpg</t>
  </si>
  <si>
    <t>https://www.imdb.com/video/imdb/vi2003418649/imdb/embed</t>
  </si>
  <si>
    <t>A documentary filmmaker and her fellow Generation X graduates face life after college, looking for work and love in Houston.</t>
  </si>
  <si>
    <t>https://m.media-amazon.com/images/M/MV5BNmMwNWY5NTctYzUxNi00MTZkLWJhYWEtYjVkNDQ3ZTFiYjRlXkEyXkFqcGc@._V1_Ratio0.6762_AL_.jpg</t>
  </si>
  <si>
    <t>https://www.imdb.com/video/imdb/vi393283353/imdb/embed</t>
  </si>
  <si>
    <t>Amanda lives in LA and is a movie trailer editor. Iris lives in Surrey and is a journalist. The two decide to swap houses for two weeks at Christmas - both trying to forget their troubled love lives, until love finds them anyways.</t>
  </si>
  <si>
    <t>https://m.media-amazon.com/images/M/MV5BZmEwNDg0M2QtMDdiNy00YTliLTk4ZjctOThjZjczODVmMTdkXkEyXkFqcGc@._V1_Ratio0.6762_AL_.jpg</t>
  </si>
  <si>
    <t>https://www.imdb.com/video/imdb/vi3321037081/imdb/embed</t>
  </si>
  <si>
    <t>A reimagining of the life and times of Blaze Foley, the unsung songwriting legend of the Texas Outlaw Music movement.</t>
  </si>
  <si>
    <t>https://m.media-amazon.com/images/M/MV5BMjQ1MzU2NDU3Nl5BMl5BanBnXkFtZTgwMDQ2MTkwNjM@._V1_Ratio0.6762_AL_.jpg</t>
  </si>
  <si>
    <t>https://www.imdb.com/video/imdb/vi670743321/imdb/embed</t>
  </si>
  <si>
    <t>A serial murderer is strangling women with a necktie. The London police have a suspect, but he is the wrong man.</t>
  </si>
  <si>
    <t>https://m.media-amazon.com/images/M/MV5BYWQ3OGZkYTgtZjVmZi00Yjg4LThkNjEtOTdjM2I4YTUwNmVhXkEyXkFqcGc@._V1_Ratio0.6762_AL_.jpg</t>
  </si>
  <si>
    <t>https://www.imdb.com/video/imdb/https://www.imdb.com/video/vi2980577561//imdb/embed</t>
  </si>
  <si>
    <t>The big-screen adaptation of Perry's stage play about the trials of marriage and what happens to one family when a sexy young temptress arrives on the scene.</t>
  </si>
  <si>
    <t>https://m.media-amazon.com/images/M/MV5BMjAzMDM0Nzg3OV5BMl5BanBnXkFtZTcwNzMxOTI1MQ@@._V1_Ratio0.6762_AL_.jpg</t>
  </si>
  <si>
    <t>https://www.imdb.com/video/imdb/vi2175861017/imdb/embed</t>
  </si>
  <si>
    <t>After helping a wounded gang member, a strong-willed female saloon owner is wrongly suspected of murder and bank robbery by a lynch mob.</t>
  </si>
  <si>
    <t>https://m.media-amazon.com/images/M/MV5BMjUyMWFlYTAtZjBjMS00ZDRjLWFhYWYtMGY2Mjc5YzI4OTMyXkEyXkFqcGc@._V1_Ratio0.6762_AL_.jpg</t>
  </si>
  <si>
    <t>https://www.imdb.com/video/imdb/vi696435481/imdb/embed</t>
  </si>
  <si>
    <t>A young woman's world unravels when a drug prescribed by her psychiatrist has unexpected side effects.</t>
  </si>
  <si>
    <t>https://m.media-amazon.com/images/M/MV5BMTc2MzY0NDAwOF5BMl5BanBnXkFtZTcwMTE1Mzc4OA@@._V1_Ratio0.6762_AL_.jpg</t>
  </si>
  <si>
    <t>https://www.imdb.com/video/imdb/vi2365630233/imdb/embed</t>
  </si>
  <si>
    <t>A shady lawyer attempts a Christmas Eve crime, hoping to swindle the local mob out of some money. But his partner, a strip club owner, might have different plans for the cash.</t>
  </si>
  <si>
    <t>https://m.media-amazon.com/images/M/MV5BODRjNDJkZjMtZGVhNS00Yjc5LWFhNmQtYzRmMjY3NzJkZmE3XkEyXkFqcGc@._V1_Ratio0.6762_AL_.jpg</t>
  </si>
  <si>
    <t>https://www.imdb.com/video/imdb/https://www.imdb.com/video/vi703856921//imdb/embed</t>
  </si>
  <si>
    <t>A young English boy struggles to survive under Japanese occupation of China during World War II.</t>
  </si>
  <si>
    <t>https://m.media-amazon.com/images/M/MV5BMWY2NjdkYzEtYWZhZS00YTdhLWJhMGQtZjkxZjZkODQyYWY5XkEyXkFqcGc@._V1_Ratio0.6762_AL_.jpg</t>
  </si>
  <si>
    <t>https://www.imdb.com/video/imdb/vi497352985/imdb/embed</t>
  </si>
  <si>
    <t>On the run after murdering a man, accountant William Blake encounters a strange Native American man named Nobody who prepares him for his journey into the spiritual world.</t>
  </si>
  <si>
    <t>https://m.media-amazon.com/images/M/MV5BZjdjN2Q4MzctOWZjMS00ZjZkLTg5OWQtM2NjMTliYmE3MTY1XkEyXkFqcGc@._V1_Ratio0.6762_AL_.jpg</t>
  </si>
  <si>
    <t>https://www.imdb.com/video/imdb/vi3303972377/imdb/embed</t>
  </si>
  <si>
    <t>A millionaire offers $10,000 to five people who agree to be locked in a large, spooky, rented house overnight with him and his wife.</t>
  </si>
  <si>
    <t>https://m.media-amazon.com/images/M/MV5BOGMwMDk2YjYtYTc5YS00MDAxLThlNDEtNmM0YTgyMDMzZTRlXkEyXkFqcGc@._V1_Ratio0.6762_AL_.jpg</t>
  </si>
  <si>
    <t>https://www.imdb.com/video/imdb/vi1919729177/imdb/embed</t>
  </si>
  <si>
    <t>The Dynamic Duo face four super-villains who plan to hold the world for ransom with the help of a secret invention that instantly dehydrates people.</t>
  </si>
  <si>
    <t>https://m.media-amazon.com/images/M/MV5BNzEyYWZjNTAtNGRhZi00ZjFiLTlhYmQtNzhhYzJiZmMwNGI1XkEyXkFqcGc@._V1_Ratio0.6762_AL_.jpg</t>
  </si>
  <si>
    <t>https://www.imdb.com/video/imdb/https://www.imdb.com/video/vi941406233//imdb/embed</t>
  </si>
  <si>
    <t>In a small Oklahoma town in 1964, the rivalry between two gangs, the poor Greasers and the rich Socs, heats up when one gang member accidentally kills a member of the other.</t>
  </si>
  <si>
    <t>https://m.media-amazon.com/images/M/MV5BODlmMzZjZDEtOTUwOS00OTAwLTg2YzAtYTA4ZTk3ZWNjMTgxXkEyXkFqcGc@._V1_Ratio0.6762_AL_.jpg</t>
  </si>
  <si>
    <t>https://www.imdb.com/video/imdb/vi1667761433/imdb/embed</t>
  </si>
  <si>
    <t>Doctor, scientist, organist, and biblical scholar Anton Phibes seeks revenge on the nine doctors he considers responsible for the death of his wife.</t>
  </si>
  <si>
    <t>https://m.media-amazon.com/images/M/MV5BYjIyOTNiMWItNzRkZi00YzY5LTk4ODEtZjFiYTYxZTc2NzkyXkEyXkFqcGc@._V1_Ratio0.6762_AL_.jpg</t>
  </si>
  <si>
    <t>A man learns something extraordinary about himself after a devastating accident.</t>
  </si>
  <si>
    <t>https://m.media-amazon.com/images/M/MV5BZWNmMGYwMDQtNGIxMS00MzMzLTlhNmItYzllN2M2M2EwMTZmXkEyXkFqcGc@._V1_Ratio0.6762_AL_.jpg</t>
  </si>
  <si>
    <t>https://www.imdb.com/video/imdb/vi1103346201/imdb/embed</t>
  </si>
  <si>
    <t>A working-class woman is willing to do whatever it takes to give her daughter a socially promising future.</t>
  </si>
  <si>
    <t>https://m.media-amazon.com/images/M/MV5BMmMyODU3ZDktZDQ5YS00OWU5LWExMmItZDZmNDc0NTIzNzdkXkEyXkFqcGc@._V1_Ratio0.6904_AL_.jpg</t>
  </si>
  <si>
    <t>A young man took over his father's real-estate business in 1970s and '80s New York, and got the helping hand of an infamous closeted gay lawyer who helped him turn this young man into a notorious legend. Based on true events.</t>
  </si>
  <si>
    <t>https://m.media-amazon.com/images/M/MV5BZjI3MWUwOTMtOTY1YS00NzE0LWE1OTYtYmQ0Mjg2NDEyMzMxXkEyXkFqcGc@._V1_Ratio0.7046_AL_.jpg</t>
  </si>
  <si>
    <t>https://www.imdb.com/video/imdb/https://www.imdb.com/video/vi1299039769//imdb/embed</t>
  </si>
  <si>
    <t>When four lifelong friends travel to New Orleans for the annual Essence Festival, sisterhoods are rekindled, wild sides are rediscovered, and there's enough dancing, drinking, brawling and romancing to make the Big Easy blush.</t>
  </si>
  <si>
    <t>https://m.media-amazon.com/images/M/MV5BMjMwNTEzODUwMV5BMl5BanBnXkFtZTgwNjE5NjA5MjI@._V1_Ratio0.6762_AL_.jpg</t>
  </si>
  <si>
    <t>https://www.imdb.com/video/imdb/vi3164191001/imdb/embed</t>
  </si>
  <si>
    <t>A new English teacher at a violent, unruly inner-city school is determined to do his job, despite resistance from both students and faculty.</t>
  </si>
  <si>
    <t>https://m.media-amazon.com/images/M/MV5BNWM2ZDQ5YWItZWJlNC00M2RkLWEwNjktNjFhMzM4MWNjMzIwXkEyXkFqcGc@._V1_Ratio0.6833_AL_.jpg</t>
  </si>
  <si>
    <t>https://www.imdb.com/video/imdb/vi2958819865/imdb/embed</t>
  </si>
  <si>
    <t>Cat is a solitary animal, but as its home is devastated by a great flood, he finds refuge on a boat populated by various species, and will have to team up with them despite their differences.</t>
  </si>
  <si>
    <t>https://m.media-amazon.com/images/M/MV5BOTM5ODBlOTAtYjcwZi00YzkzLWIzODEtMTM2MTZlNDFmMWU2XkEyXkFqcGc@._V1_Ratio0.6762_AL_.jpg</t>
  </si>
  <si>
    <t>https://www.imdb.com/video/imdb/https://www.imdb.com/video/vi358598169//imdb/embed</t>
  </si>
  <si>
    <t>Thor enlists the help of Valkyrie, Korg and ex-girlfriend Jane Foster to fight Gorr the God Butcher, who intends to make the gods extinct.</t>
  </si>
  <si>
    <t>https://m.media-amazon.com/images/M/MV5BZjRiMDhiZjQtNjk5Yi00ZDcwLTkyYTEtMDc1NjdmNjFhNGIzXkEyXkFqcGc@._V1_Ratio0.6762_AL_.jpg</t>
  </si>
  <si>
    <t>https://www.imdb.com/video/imdb/vi1613808153/imdb/embed</t>
  </si>
  <si>
    <t>A young girl risks everything to prevent a powerful, multinational company from kidnapping her best friend - a fascinating beast named Okja.</t>
  </si>
  <si>
    <t>https://m.media-amazon.com/images/M/MV5BMjQxMTcxNDgxN15BMl5BanBnXkFtZTgwOTczNTIzMjI@._V1_Ratio0.6762_AL_.jpg</t>
  </si>
  <si>
    <t>https://www.imdb.com/video/imdb/https://www.imdb.com/video/vi1223080217//imdb/embed</t>
  </si>
  <si>
    <t>A love triangle develops between a vampire, her cellist companion, and a gerontologist.</t>
  </si>
  <si>
    <t>https://m.media-amazon.com/images/M/MV5BOTAyNmQ3N2MtOWZlOS00Mjg1LWJhY2EtNmMzOTgyODg2NjM5XkEyXkFqcGc@._V1_Ratio0.6833_AL_.jpg</t>
  </si>
  <si>
    <t>https://www.imdb.com/video/imdb/vi3998220313/imdb/embed</t>
  </si>
  <si>
    <t>A group of young adults visit a boarded up campsite named Crystal Lake where they soon encounter the mysterious Jason Voorhees and his deadly intentions.</t>
  </si>
  <si>
    <t>https://m.media-amazon.com/images/M/MV5BNTg1YzcwZDgtZmUzYi00NGI0LTlhN2YtNGMxZTI5MDc3ZmMyXkEyXkFqcGc@._V1_Ratio0.6762_AL_.jpg</t>
  </si>
  <si>
    <t>https://www.imdb.com/video/imdb/vi3531670297/imdb/embed</t>
  </si>
  <si>
    <t>A delusional young man strikes up an unconventional relationship with a doll he finds on the Internet.</t>
  </si>
  <si>
    <t>https://m.media-amazon.com/images/M/MV5BZThiOTA4N2UtNzJiYS00MDI0LWI3OWItYzYxYzU3M2YwM2M4XkEyXkFqcGc@._V1_Ratio0.6762_AL_.jpg</t>
  </si>
  <si>
    <t>https://www.imdb.com/video/imdb/vi3585147161/imdb/embed</t>
  </si>
  <si>
    <t>After being fired, making out with her soon-to-be ex-boss, and discovering that her daughter plans to spend Thanksgiving with her boyfriend, Claudia Larson faces the unenviable task of spending the holiday with her exceedingly dull family.</t>
  </si>
  <si>
    <t>https://m.media-amazon.com/images/M/MV5BMDI1ZmZhMDQtMDZkMC00M2VlLWJjZDMtYmEyMWRiMDIwZGJiXkEyXkFqcGc@._V1_Ratio0.6762_AL_.jpg</t>
  </si>
  <si>
    <t>https://www.imdb.com/video/imdb/vi1456978457/imdb/embed</t>
  </si>
  <si>
    <t>Through a failed medical experiment, a priest is stricken with vampirism and is forced to abandon his ascetic ways.</t>
  </si>
  <si>
    <t>https://m.media-amazon.com/images/M/MV5BMDIxMTk2MjAtYTgzNy00NDE5LTg2MWQtYjM5ODBhODZkN2M4XkEyXkFqcGc@._V1_Ratio0.7046_AL_.jpg</t>
  </si>
  <si>
    <t>https://www.imdb.com/video/imdb/vi3566061337/imdb/embed</t>
  </si>
  <si>
    <t>A political activist is convinced that her guest is a man who once tortured her for the government.</t>
  </si>
  <si>
    <t>https://m.media-amazon.com/images/M/MV5BOTdjZjZhYWEtYzIwMi00Y2ZjLThhNWYtNDg2ZDRiZDhiZDExXkEyXkFqcGc@._V1_Ratio0.6833_AL_.jpg</t>
  </si>
  <si>
    <t>https://www.imdb.com/video/imdb/vi799080729/imdb/embed</t>
  </si>
  <si>
    <t>After her mother's mysterious death, Nica begins to suspect that Chucky may be the key to recent bloodshed and chaos.</t>
  </si>
  <si>
    <t>https://m.media-amazon.com/images/M/MV5BZjlkNTIzZGMtYmNlMC00NzY4LWFmYzYtYmE1MzZmMWU4MzE1XkEyXkFqcGc@._V1_Ratio0.6762_AL_.jpg</t>
  </si>
  <si>
    <t>https://www.imdb.com/video/imdb/vi3028461849/imdb/embed</t>
  </si>
  <si>
    <t>In Scotland in 1751, young David Balfour is shanghaied aboard a ship where he meets Jacobite rebel Alan Breck Stewart with whom he escapes to the Scottish Highlands, dodging the redcoats.</t>
  </si>
  <si>
    <t>https://m.media-amazon.com/images/M/MV5BYWM4NWQyYmMtYjgwYy00N2IxLWE3NWYtMWE5MmQ0YjBmOTMyXkEyXkFqcGc@._V1_Ratio0.6762_AL_.jpg</t>
  </si>
  <si>
    <t>https://www.imdb.com/video/imdb/https://www.imdb.com/video/vi269420313//imdb/embed</t>
  </si>
  <si>
    <t>tt0068833</t>
  </si>
  <si>
    <t>Two teenage girls heading to a rock concert for one's birthday try to score marijuana in the city, where they are kidnapped and brutalized by a gang of psychopathic convicts.</t>
  </si>
  <si>
    <t>https://m.media-amazon.com/images/M/MV5BZGIxYTE2Y2QtODE5OS00YThiLThjMGYtOTI3NmY1ZDFkZThjXkEyXkFqcGc@._V1_Ratio0.6762_AL_.jpg</t>
  </si>
  <si>
    <t>https://www.imdb.com/video/imdb/https://www.imdb.com/video/vi1816247833//imdb/embed</t>
  </si>
  <si>
    <t>tt1034415</t>
  </si>
  <si>
    <t>A darkness swirls at the center of a world-renowned dance company, one that will engulf the artistic director, an ambitious young dancer, and a grieving psychotherapist. Some will succumb to the nightmare. Others will finally wake up.</t>
  </si>
  <si>
    <t>https://m.media-amazon.com/images/M/MV5BMjQ2MTIyNjM2MF5BMl5BanBnXkFtZTgwMDE3NDMyNjM@._V1_Ratio0.6762_AL_.jpg</t>
  </si>
  <si>
    <t>https://www.imdb.com/video/imdb/vi1749334809/imdb/embed</t>
  </si>
  <si>
    <t>A mentally deranged young woman starts hallucinating, gets involved in lesbianism and murder.</t>
  </si>
  <si>
    <t>https://a.ltrbxd.com/resized/film-poster/2/4/1/1/4/0/241140-a-woman-s-torment-0-10-0-15-crop-resize1000.jpg?v=21f75a5e71</t>
  </si>
  <si>
    <t>veto</t>
  </si>
  <si>
    <t>veto_drafter_id</t>
  </si>
  <si>
    <t>veto_drafter_name</t>
  </si>
  <si>
    <t>veto_override</t>
  </si>
  <si>
    <t>veto_override_drafter_id</t>
  </si>
  <si>
    <t>veto_override_drafter_name</t>
  </si>
  <si>
    <t>Lucé Tomlin-Brenner</t>
  </si>
  <si>
    <t>Renée Bever</t>
  </si>
  <si>
    <t>commissioner_override</t>
  </si>
  <si>
    <t>veto_drafter_team_id</t>
  </si>
  <si>
    <t>veto_drafter_team_name</t>
  </si>
  <si>
    <t>veto_override_team_id</t>
  </si>
  <si>
    <t>veto_override_team_name</t>
  </si>
  <si>
    <t/>
  </si>
  <si>
    <t>True Crime Documentaries</t>
  </si>
  <si>
    <t>70's Horror Mega</t>
  </si>
  <si>
    <t>Salò, or the 120 Days of Sodom</t>
  </si>
  <si>
    <t>Cléo from 5 to 7</t>
  </si>
  <si>
    <t>veto override</t>
  </si>
  <si>
    <t>James Earl Jones</t>
  </si>
  <si>
    <t>Main Feed</t>
  </si>
  <si>
    <t>Franchise mini-Super Draft</t>
  </si>
  <si>
    <t>In Memorium</t>
  </si>
  <si>
    <t>Legends</t>
  </si>
  <si>
    <t>Best Picture Nominee</t>
  </si>
  <si>
    <t>Patreon vs.</t>
  </si>
  <si>
    <t>Live Draft</t>
  </si>
  <si>
    <t>Standard</t>
  </si>
  <si>
    <t>mini-Mega</t>
  </si>
  <si>
    <t>Mega</t>
  </si>
  <si>
    <t>Super</t>
  </si>
  <si>
    <t>mini-Super</t>
  </si>
  <si>
    <t>Dracula mini-Mega Live</t>
  </si>
  <si>
    <t>Woods Horror mini-Mega Live</t>
  </si>
  <si>
    <t>position_name</t>
  </si>
  <si>
    <t>picks</t>
  </si>
  <si>
    <t>has_bonus_veto</t>
  </si>
  <si>
    <t>has_bonus_veto_override</t>
  </si>
  <si>
    <t>Drafter A</t>
  </si>
  <si>
    <t>Drafter B</t>
  </si>
  <si>
    <t>7,6,4,2</t>
  </si>
  <si>
    <t>5,3,1</t>
  </si>
  <si>
    <t>Drafter C</t>
  </si>
  <si>
    <t>questions_won</t>
  </si>
  <si>
    <t>17,16,12,9,6,3</t>
  </si>
  <si>
    <t>15,14,11,8,5,2</t>
  </si>
  <si>
    <t>13,10,7,4,1</t>
  </si>
  <si>
    <t>Drafter D</t>
  </si>
  <si>
    <t>60s Musicals</t>
  </si>
  <si>
    <t>starting_veto</t>
  </si>
  <si>
    <t>trivia_vetoes</t>
  </si>
  <si>
    <t>trivia_veto_override</t>
  </si>
  <si>
    <t>total_vetoes</t>
  </si>
  <si>
    <t>total_veto_overrides</t>
  </si>
  <si>
    <t>rollover_vetoes</t>
  </si>
  <si>
    <t>rollover_veto_override</t>
  </si>
  <si>
    <t>vetoes_used</t>
  </si>
  <si>
    <t>veto_overrides_used</t>
  </si>
  <si>
    <t>17,13,9,5,4</t>
  </si>
  <si>
    <t>21,20,16,12,8,3</t>
  </si>
  <si>
    <t>19,18,15,11,7,2</t>
  </si>
  <si>
    <t>14,10,6,1</t>
  </si>
  <si>
    <t>vetoes_rolling_over</t>
  </si>
  <si>
    <t>veto_overrides_rolling_over</t>
  </si>
  <si>
    <t>20,16,12,8,3</t>
  </si>
  <si>
    <t>15,10,6,1</t>
  </si>
  <si>
    <t>19,18,14,11,7,2</t>
  </si>
  <si>
    <t>11,10,6,3</t>
  </si>
  <si>
    <t>9,8,5,2</t>
  </si>
  <si>
    <t>7,4,1</t>
  </si>
  <si>
    <t>9,5,1</t>
  </si>
  <si>
    <t>10,6,2</t>
  </si>
  <si>
    <t>11,7,3</t>
  </si>
  <si>
    <t>13,12,8,4</t>
  </si>
  <si>
    <t>10,7,4,1</t>
  </si>
  <si>
    <t>11,8,4,2</t>
  </si>
  <si>
    <t>13,12,9,6,3</t>
  </si>
  <si>
    <t>18,16,14,12,10,7,5,3,1</t>
  </si>
  <si>
    <t>17,15,13,11,9,8,6,4,2</t>
  </si>
  <si>
    <t>DC Berlantiverse Super Draft</t>
  </si>
  <si>
    <t>12,7,4,1</t>
  </si>
  <si>
    <t>18,14,9,5,1</t>
  </si>
  <si>
    <t>19,15,10,6,2</t>
  </si>
  <si>
    <t>20,16,12,11,7,3</t>
  </si>
  <si>
    <t>22,21,17,13,8,4</t>
  </si>
  <si>
    <t>14,11,8,5,2</t>
  </si>
  <si>
    <t>16,15,12,9,6,3</t>
  </si>
  <si>
    <t>11,8,5,2</t>
  </si>
  <si>
    <t>Drafter E</t>
  </si>
  <si>
    <t>22,18,14,13,9,5,1</t>
  </si>
  <si>
    <t>23,19,15,10,6,2</t>
  </si>
  <si>
    <t>24,20,16</t>
  </si>
  <si>
    <t>12,7,3</t>
  </si>
  <si>
    <t>26,25,21,17,12,8,4</t>
  </si>
  <si>
    <t>18,14,10,9,5,1</t>
  </si>
  <si>
    <t>15,11,6,2</t>
  </si>
  <si>
    <t>16,12,7,3</t>
  </si>
  <si>
    <t>17,13,8,4</t>
  </si>
  <si>
    <t>14,13,8,4</t>
  </si>
  <si>
    <t>10,9,5,1</t>
  </si>
  <si>
    <t>11,6,2</t>
  </si>
  <si>
    <t>4,2</t>
  </si>
  <si>
    <t>19,15,11,7,2</t>
  </si>
  <si>
    <t>12,8,4</t>
  </si>
  <si>
    <t>16,15,9,5,1</t>
  </si>
  <si>
    <t>11,10,6,2</t>
  </si>
  <si>
    <t>Drafter F</t>
  </si>
  <si>
    <t>Drafter G</t>
  </si>
  <si>
    <t>Drafter H</t>
  </si>
  <si>
    <t>Drafter I</t>
  </si>
  <si>
    <t>Drafter J</t>
  </si>
  <si>
    <t>30,27,24</t>
  </si>
  <si>
    <t>32,31,28,25</t>
  </si>
  <si>
    <t>34,33,29,26</t>
  </si>
  <si>
    <t>18,15,12</t>
  </si>
  <si>
    <t>20,19,16,13</t>
  </si>
  <si>
    <t>22,21,17,14</t>
  </si>
  <si>
    <t>17,14,11,7,4,1</t>
  </si>
  <si>
    <t>18,15,12,8,5,2</t>
  </si>
  <si>
    <t>20,19,16,13,10,9,6,3</t>
  </si>
  <si>
    <t>8,5,2</t>
  </si>
  <si>
    <t>9,6,3</t>
  </si>
  <si>
    <t>11,7,4,1</t>
  </si>
  <si>
    <t>10,6,3</t>
  </si>
  <si>
    <t>7,6,3,1</t>
  </si>
  <si>
    <t>5,4,2</t>
  </si>
  <si>
    <t>8,7,5,3,1</t>
  </si>
  <si>
    <t>9,6,4,2</t>
  </si>
  <si>
    <t>13,9,5,1</t>
  </si>
  <si>
    <t>10,9,7,5,3,1</t>
  </si>
  <si>
    <t>8,6,4,2</t>
  </si>
  <si>
    <t>22,18,14,9,5,1</t>
  </si>
  <si>
    <t>24,20,16,11,7,3</t>
  </si>
  <si>
    <t>26,25,17,13,12,8,4</t>
  </si>
  <si>
    <t>27,24,21</t>
  </si>
  <si>
    <t>28,25,22</t>
  </si>
  <si>
    <t>30,29,26,23</t>
  </si>
  <si>
    <t>17,14,11</t>
  </si>
  <si>
    <t>6,4,2</t>
  </si>
  <si>
    <t>9,8,6,4,2</t>
  </si>
  <si>
    <t>7,5,3,1</t>
  </si>
  <si>
    <t>13,12,9,5,4</t>
  </si>
  <si>
    <t>19,16,13,10,7,4,1</t>
  </si>
  <si>
    <t>20,17,14,11,8,5,2</t>
  </si>
  <si>
    <t>22,21,18,15,12,9,6,3</t>
  </si>
  <si>
    <t>18,15,12,11,8,5,1</t>
  </si>
  <si>
    <t>19,16,13,9,6,2</t>
  </si>
  <si>
    <t>21,20,17,14,10,7,3</t>
  </si>
  <si>
    <t>9,7,5,3,1</t>
  </si>
  <si>
    <t>19,16,13</t>
  </si>
  <si>
    <t>23,22,18,15</t>
  </si>
  <si>
    <t>21,20,17,14</t>
  </si>
  <si>
    <t>20,14,8,2</t>
  </si>
  <si>
    <t>21,15,9,3</t>
  </si>
  <si>
    <t>22,16,10,4</t>
  </si>
  <si>
    <t>23,17,11,5</t>
  </si>
  <si>
    <t>24,18,12,6</t>
  </si>
  <si>
    <t>25,19,13,7,1</t>
  </si>
  <si>
    <t>Eddie Egan Franchise mini-Super Draft</t>
  </si>
  <si>
    <t>created_at_utc</t>
  </si>
  <si>
    <t>updated_at_utc</t>
  </si>
  <si>
    <t>AgnÃ¨s Varda</t>
  </si>
  <si>
    <t>AlmodÃ³var</t>
  </si>
  <si>
    <t>26f0c3a2-e6ec-44ac-ac56-275f0ff94f8e</t>
  </si>
  <si>
    <t>Insidious mini-Super DraftÂ w/Billy Ray Brewton</t>
  </si>
  <si>
    <t>2cf6a05f-855b-4275-bf04-be17158325ee</t>
  </si>
  <si>
    <t>Tony/ Dan Gilroy</t>
  </si>
  <si>
    <t>300d1a69-7bfe-4d5c-927f-e2efa08ff742</t>
  </si>
  <si>
    <t>3eb452f6-037d-4cb9-b0d3-15a96d391adc</t>
  </si>
  <si>
    <t>70's Horror Mega Part I</t>
  </si>
  <si>
    <t>TimothÃ©e Chalamet</t>
  </si>
  <si>
    <t>The Minions mini-Super DraftÂ w/Graham Skipper</t>
  </si>
  <si>
    <t>65ad8d3c-f62c-4fff-ba8c-cdc48d1f3f25</t>
  </si>
  <si>
    <t>a01bc796-e43b-41a2-a762-e516814c1841</t>
  </si>
  <si>
    <t>â€™60s Musicals</t>
  </si>
  <si>
    <t>b2dbed71-fc6e-4b22-bfce-6ce382cb0459</t>
  </si>
  <si>
    <t>c6fa1762-d5f4-4cd1-87b6-ca78d5f4d6c3</t>
  </si>
  <si>
    <t>FranÃ§ois Truffaut Super Draft Part I</t>
  </si>
  <si>
    <t>Peanuts mini-Super DraftÂ w/Bryan Cogman</t>
  </si>
  <si>
    <t>Retired" Soderbergh Super Draft</t>
  </si>
  <si>
    <t>00214384-29c5-43dc-8793-68789f5dd173</t>
  </si>
  <si>
    <t>006498dc-c2f3-4ff4-8d2a-92a82a816b97</t>
  </si>
  <si>
    <t>00fb1ce2-add8-4c15-8c2f-852a6873f4b5</t>
  </si>
  <si>
    <t>0144d41a-82b4-4a49-9df3-dbc500c5bcc7</t>
  </si>
  <si>
    <t>0168bdc8-5e32-440c-ab3f-b92de9b4d547</t>
  </si>
  <si>
    <t>03f4fa20-f3ad-4c6f-b671-24a38d171f79</t>
  </si>
  <si>
    <t>056119f9-e38a-4b13-8f63-a08153396632</t>
  </si>
  <si>
    <t>059100ab-66d9-4679-a16c-7fa4ddb8c8ce</t>
  </si>
  <si>
    <t>05af58fc-e7fa-4552-a7b6-fc5defb76040</t>
  </si>
  <si>
    <t>05e2f4f7-ac37-49b8-95e9-51eafbfb9b45</t>
  </si>
  <si>
    <t>063a11a5-4087-4ab2-9a4d-1834f69d003f</t>
  </si>
  <si>
    <t>06502999-2bc0-4bfa-b7e8-4e8185a3c040</t>
  </si>
  <si>
    <t>06650392-319c-46a6-add3-17f7a2a416f3</t>
  </si>
  <si>
    <t>068a741c-43cf-4ed6-9b2f-444e3e20ffba</t>
  </si>
  <si>
    <t>06c876d1-b745-4da7-af0c-9d1a0b5b5bab</t>
  </si>
  <si>
    <t>0734774f-093d-4595-901d-725b15888dee</t>
  </si>
  <si>
    <t>07df4d48-e3bc-4286-9fcc-989d4d14a2a9</t>
  </si>
  <si>
    <t>08d549b7-f1a8-4b3a-a8e3-aab0a1cebb5c</t>
  </si>
  <si>
    <t>0a2124fb-91ee-4110-8940-53e62ec7ef42</t>
  </si>
  <si>
    <t>0b55f1ed-8c15-40b0-8842-df2b816620a8</t>
  </si>
  <si>
    <t>0c1bb114-cb03-4ca1-896c-15e8bef577b9</t>
  </si>
  <si>
    <t>0c7d5817-b66a-4734-a186-e44294626f5e</t>
  </si>
  <si>
    <t>0cbce6e3-90d5-421f-9f8e-c338552748e5</t>
  </si>
  <si>
    <t>0df6608d-3f30-42c0-a430-4e857d45208a</t>
  </si>
  <si>
    <t>0ef40059-c468-45cc-8a6e-344829de9d07</t>
  </si>
  <si>
    <t>0f35d86e-ae71-483b-897d-bec0785eaf9f</t>
  </si>
  <si>
    <t>10b5acfd-5755-4105-95dc-d4a41846e038</t>
  </si>
  <si>
    <t>10c8ec0e-dda5-48a0-8011-7d297141aa62</t>
  </si>
  <si>
    <t>10c95ab5-ba3a-43d8-a6a0-4794189c6142</t>
  </si>
  <si>
    <t>11bf8043-5632-4876-a308-f7ddc807a6c9</t>
  </si>
  <si>
    <t>12513419-f209-454d-b67a-5df258b6d6f1</t>
  </si>
  <si>
    <t>13e3eb9b-28ee-4145-8b5d-930b2e49bc1d</t>
  </si>
  <si>
    <t>16e6baf4-b77f-448e-ab6b-fb827bb2e922</t>
  </si>
  <si>
    <t>16ec87ee-ee9d-4e75-b7eb-b5a8aa86b0e9</t>
  </si>
  <si>
    <t>174236a7-5d53-41e0-b90c-90dee136de8c</t>
  </si>
  <si>
    <t>1896362b-2800-408e-9396-26e40de622c8</t>
  </si>
  <si>
    <t>18f90510-30e8-4fab-9c8e-6dbb13333aae</t>
  </si>
  <si>
    <t>195f5927-fa06-4f35-b882-c18adf6f3355</t>
  </si>
  <si>
    <t>1a2d9caa-3655-41ea-8e16-9b655b8c02c0</t>
  </si>
  <si>
    <t>1a991993-11fe-4d8a-8abc-ecd1b9b11995</t>
  </si>
  <si>
    <t>1acde5d8-d51c-428b-9f47-5408396bda88</t>
  </si>
  <si>
    <t>1c299edb-9f7a-478f-aa81-eb8aaf93b4f5</t>
  </si>
  <si>
    <t>1c74c065-2fb3-4634-9417-5937f15d2796</t>
  </si>
  <si>
    <t>1d425057-40b3-4a88-aba2-5a20108a7923</t>
  </si>
  <si>
    <t>1d46dbb2-83db-4860-b5c5-8cf1a6868c33</t>
  </si>
  <si>
    <t>1d662f1d-cd10-46ac-9ac7-ddca19fa7573</t>
  </si>
  <si>
    <t>1db74102-0925-49ca-b9a3-2b0961d8fcd4</t>
  </si>
  <si>
    <t>1ecad990-0d14-40b8-b771-8bb5d2a4b71d</t>
  </si>
  <si>
    <t>1f567200-9325-4c0a-8264-a22c86a02d3d</t>
  </si>
  <si>
    <t>1f75ac58-b64d-4e52-8c23-bfc58bf7f064</t>
  </si>
  <si>
    <t>1f7c583f-7318-45f6-95c1-732979f52876</t>
  </si>
  <si>
    <t>2176e6f3-b4b9-4673-9c5f-6aab22b0857f</t>
  </si>
  <si>
    <t>2192c025-ea20-4afb-a6c0-82dd03ccb2c6</t>
  </si>
  <si>
    <t>234e7497-ac7f-4a5c-8857-f143884e9f26</t>
  </si>
  <si>
    <t>23956b27-aed1-4010-b6f1-e1c991199707</t>
  </si>
  <si>
    <t>241d67dd-da1d-42ff-8e99-4c850b7a24e2</t>
  </si>
  <si>
    <t>243887e3-2197-4de9-aa5c-17a378c9c9e5</t>
  </si>
  <si>
    <t>2572d227-4bb6-4173-8ebb-35570838e013</t>
  </si>
  <si>
    <t>259b3b8b-5c49-4b17-b5b7-a1c56ed3a2b3</t>
  </si>
  <si>
    <t>27737541-eda0-470b-919c-a7239803aa1a</t>
  </si>
  <si>
    <t>284b38e1-3b18-459d-af4a-42e49f209592</t>
  </si>
  <si>
    <t>28714caf-d0ac-4ebc-8905-57fa7f80cfed</t>
  </si>
  <si>
    <t>28adb4d6-22df-47e4-89de-7b01aa31a265</t>
  </si>
  <si>
    <t>28c53780-4a97-45e2-b829-0b9e145bd9cc</t>
  </si>
  <si>
    <t>28c91250-7513-4f69-a321-867adf40d272</t>
  </si>
  <si>
    <t>28cc66cc-e348-411d-a36e-64922a634331</t>
  </si>
  <si>
    <t>2a36a9de-54b9-4c50-a14e-c9a6699fbb2e</t>
  </si>
  <si>
    <t>2a762526-08df-43a3-bc5e-3da4e181e3db</t>
  </si>
  <si>
    <t>2aa83c51-ce34-4c77-8e8e-06918aa845c6</t>
  </si>
  <si>
    <t>2c6a0d1c-64cf-4198-a249-29a687da8385</t>
  </si>
  <si>
    <t>2c6b069b-9d41-4dcd-96b0-3fa797708a40</t>
  </si>
  <si>
    <t>2cb586a6-2f3f-4d22-a260-5654aaea3385</t>
  </si>
  <si>
    <t>2d0951b4-97ef-40ed-a22f-87efee23d5a7</t>
  </si>
  <si>
    <t>2d4ddf09-d6f0-402b-83d5-7efd90ebf9b2</t>
  </si>
  <si>
    <t>2e2f6623-a39d-4e5c-8342-9ff5f60bd103</t>
  </si>
  <si>
    <t>2fde4c3f-9216-4497-bf97-bd0b8f610bee</t>
  </si>
  <si>
    <t>314dc361-053c-4903-a404-a6a81b924ba1</t>
  </si>
  <si>
    <t>337907e6-f992-445b-a31a-cd96c34e8c80</t>
  </si>
  <si>
    <t>33eb1f94-331d-41af-a6f8-2d180c5427d6</t>
  </si>
  <si>
    <t>3489c80e-d996-4005-9459-2565bb943cfd</t>
  </si>
  <si>
    <t>37036c39-c04e-4429-b121-dd15e997fef1</t>
  </si>
  <si>
    <t>3784646c-3cd1-4b4f-bf4c-73ce38771b88</t>
  </si>
  <si>
    <t>39751590-7e0e-49f9-8e57-dce05b0a87f5</t>
  </si>
  <si>
    <t>3a039dd7-5bc1-4b96-affa-fc9d7c2df11d</t>
  </si>
  <si>
    <t>3a0bc984-bb3c-4c07-8b4c-8eeaa35080d3</t>
  </si>
  <si>
    <t>3a270bb5-7230-4336-9e7e-6d203813c676</t>
  </si>
  <si>
    <t>3aca6f0b-168d-41b3-8150-94e6a24f056d</t>
  </si>
  <si>
    <t>3c07e28d-1a5b-497f-ae5d-a887b48c7b51</t>
  </si>
  <si>
    <t>3ca5739a-cda2-4354-87d9-ce3815ff69d5</t>
  </si>
  <si>
    <t>3f1b3f89-700a-4b28-97c1-b36fd565e07b</t>
  </si>
  <si>
    <t>40275c76-eeb7-4d3b-ae6f-0fd7aae511b0</t>
  </si>
  <si>
    <t>406cbb15-8414-448c-ad3e-8bb1601c29dd</t>
  </si>
  <si>
    <t>41893c47-9b76-4d16-ba3b-9c2d60969ed6</t>
  </si>
  <si>
    <t>41f17b4e-2622-4914-a2a5-1f6012a9adbb</t>
  </si>
  <si>
    <t>42334315-c9c1-44a7-ad30-f0e292ccbdd9</t>
  </si>
  <si>
    <t>423bb1b3-a5ce-45f9-9dac-0ae4893063b5</t>
  </si>
  <si>
    <t>4340eb05-1e5e-42bc-a12b-d2721159d6c5</t>
  </si>
  <si>
    <t>4388668a-5287-473f-b749-0163f02ef34d</t>
  </si>
  <si>
    <t>43942062-cf22-447a-81ae-1813fc48b259</t>
  </si>
  <si>
    <t>455cf1aa-33d8-4323-937a-5436c7c8008b</t>
  </si>
  <si>
    <t>45d5ea39-7c80-4870-8ee7-caec9b915cb7</t>
  </si>
  <si>
    <t>462032f7-11d3-4e7b-81cb-b3cdf4f1e603</t>
  </si>
  <si>
    <t>46eb9e70-7c49-43ef-810e-14a34a25871a</t>
  </si>
  <si>
    <t>47751fba-1e52-4a23-841a-61befdbdc91e</t>
  </si>
  <si>
    <t>47dfdd2c-6260-4386-ba8c-f98719286575</t>
  </si>
  <si>
    <t>488c30a6-81a4-4171-be69-89dab0f63826</t>
  </si>
  <si>
    <t>48e80f65-3560-4234-a346-f774faab8511</t>
  </si>
  <si>
    <t>49501e4a-2307-4017-956e-5000a43b57b4</t>
  </si>
  <si>
    <t>49b69013-5053-47f9-8b8f-ed5948eab653</t>
  </si>
  <si>
    <t>4a19ae13-b8b8-4922-9f70-e8ba3a0e3566</t>
  </si>
  <si>
    <t>4ae300c3-9184-4b9f-a03b-4c6c8f14eefe</t>
  </si>
  <si>
    <t>4af15cd5-0867-448f-959d-63e121e08cd8</t>
  </si>
  <si>
    <t>4af7668b-66d3-4daf-8ff1-4eb2d477f0b3</t>
  </si>
  <si>
    <t>4b08c0c9-6f91-4abb-9bdc-e7b811794fe0</t>
  </si>
  <si>
    <t>4b119a75-55c7-4f72-a28d-0c86bae1c4f8</t>
  </si>
  <si>
    <t>4c06af25-e21b-4784-a7f7-ce4acca7a800</t>
  </si>
  <si>
    <t>4c2d067c-e9dc-4895-a7c9-2d7923caa52d</t>
  </si>
  <si>
    <t>4e186448-1756-42a2-9fec-3eeeda953c6f</t>
  </si>
  <si>
    <t>4e503744-b2e5-45e0-8615-7fac697ded49</t>
  </si>
  <si>
    <t>4e5761a8-2007-4c69-8b25-117a7aa92d3c</t>
  </si>
  <si>
    <t>4eddc9b5-4d19-4f47-9582-b9ee2079f281</t>
  </si>
  <si>
    <t>4fb23f74-dcdf-4fe3-acc8-ce7750b23e9c</t>
  </si>
  <si>
    <t>50e54d0e-c654-4a77-a574-46ed6eae786e</t>
  </si>
  <si>
    <t>519bbd21-d07b-413a-b833-5aa0e2b3ead2</t>
  </si>
  <si>
    <t>5385b980-b940-4138-bdf9-f3061eebe34f</t>
  </si>
  <si>
    <t>541f19f2-8dd3-4f54-bfb2-0f85ad891fa5</t>
  </si>
  <si>
    <t>5449f148-5def-4493-9b09-bd1639b28fb1</t>
  </si>
  <si>
    <t>546f0c96-bd41-442a-8729-0b946d6ec634</t>
  </si>
  <si>
    <t>54ff4499-be5f-4705-b152-5919321807b8</t>
  </si>
  <si>
    <t>556e149b-82b9-45de-8df3-cf645b520657</t>
  </si>
  <si>
    <t>55728a22-d3aa-4ed8-8dcc-eaa1ef2d9a04</t>
  </si>
  <si>
    <t>55cc1770-cdd4-456c-81cc-3c4ed57a47d0</t>
  </si>
  <si>
    <t>55d6c021-e485-41cf-9082-82fd8d8291dd</t>
  </si>
  <si>
    <t>563842d1-4136-4be6-9300-565d64737aea</t>
  </si>
  <si>
    <t>56f623f9-81cc-4ee4-bbdb-7993f250bfe3</t>
  </si>
  <si>
    <t>57f9c1fc-7342-47a6-aa09-a132d7fbf0cf</t>
  </si>
  <si>
    <t>581a259a-e3f6-451e-bcbf-ea4ccb4a78c7</t>
  </si>
  <si>
    <t>581cb8c0-3c6d-4a35-a561-d36046873ea7</t>
  </si>
  <si>
    <t>5857dd5a-589a-4ff0-bf82-594e3d73bf30</t>
  </si>
  <si>
    <t>59ac4ee7-3126-43d7-8830-ce65a27436c2</t>
  </si>
  <si>
    <t>5a08ea8a-1077-48a9-8520-ef872ad40839</t>
  </si>
  <si>
    <t>5aaa53fe-aacc-4f3a-b273-6dc81b9c9151</t>
  </si>
  <si>
    <t>5b55feb6-d6ad-43f1-9b20-4c18f171f750</t>
  </si>
  <si>
    <t>608e91b8-85db-448e-9817-75b8538c3ce8</t>
  </si>
  <si>
    <t>632d1367-e60f-4b52-bd7e-3fd632499031</t>
  </si>
  <si>
    <t>635502df-349f-4adb-ab2b-b10eda157969</t>
  </si>
  <si>
    <t>63786f6f-611b-460b-aea0-4ab32b7c56d2</t>
  </si>
  <si>
    <t>637cbca0-1ad3-4e57-8530-56ba654d92f2</t>
  </si>
  <si>
    <t>63cf29ce-669d-4832-b644-5fa3251279b9</t>
  </si>
  <si>
    <t>63db9f25-cd1d-4c71-9c55-b831d8ddc66e</t>
  </si>
  <si>
    <t>648ff1c0-aea9-42e2-920a-0d3eae10f1df</t>
  </si>
  <si>
    <t>64b7bd73-0710-4101-a0de-7ed2017ed751</t>
  </si>
  <si>
    <t>669f5b93-cb9b-4071-a8fe-355fe8e68c92</t>
  </si>
  <si>
    <t>672e23a4-4c1a-432e-a0a2-530445c32441</t>
  </si>
  <si>
    <t>68adb68d-37d0-4f59-95a8-e6032f168930</t>
  </si>
  <si>
    <t>692b086b-0397-4a83-8170-5f63abca1ee4</t>
  </si>
  <si>
    <t>69535b85-162f-47a3-bb4f-483c512a5c93</t>
  </si>
  <si>
    <t>69dbee3a-5b1f-4021-8bc1-5963e7bb03ee</t>
  </si>
  <si>
    <t>6ad43a1d-79e4-43ea-b743-c6ffa6ea9340</t>
  </si>
  <si>
    <t>6ae98420-74b3-491c-bbd0-870103c8f659</t>
  </si>
  <si>
    <t>6c1f4472-0249-40f3-847c-531442b24690</t>
  </si>
  <si>
    <t>6dab4fba-2785-4a44-a612-ccf4f0a3673a</t>
  </si>
  <si>
    <t>6ed55e82-e7c5-4ffb-bda1-494f7d80a925</t>
  </si>
  <si>
    <t>72098695-9c53-4e78-9569-82ec75836ff5</t>
  </si>
  <si>
    <t>74efef4a-032e-418e-9a24-45b8910e371e</t>
  </si>
  <si>
    <t>757be5f9-8ff3-4d50-9ac4-3e559278f8d5</t>
  </si>
  <si>
    <t>758ee225-16de-4e37-8a8e-6104e465cec8</t>
  </si>
  <si>
    <t>765ab377-aac9-49f4-a3d0-6bdcd1f06137</t>
  </si>
  <si>
    <t>784099e2-61e4-4149-8a20-e4892af765f1</t>
  </si>
  <si>
    <t>789c7e7d-ccf2-42be-9113-df35a16e6a52</t>
  </si>
  <si>
    <t>79c8a896-3398-493d-b0ef-1dd0f797056f</t>
  </si>
  <si>
    <t>7a01bd8e-011d-4afa-ace7-4a7251914675</t>
  </si>
  <si>
    <t>7a20eea3-d5b2-4531-9b73-07dc0328306a</t>
  </si>
  <si>
    <t>7ac9bf89-081e-4853-a979-97496b44c46d</t>
  </si>
  <si>
    <t>7b3be88e-1850-4c64-8eeb-d95ccfb3422a</t>
  </si>
  <si>
    <t>7b6e751b-2602-45c8-b619-da6977cf165f</t>
  </si>
  <si>
    <t>7c1a1c0a-c617-44f2-a8f7-0039d2c5db35</t>
  </si>
  <si>
    <t>7c1d390a-64ca-4958-aa51-fd10703feca6</t>
  </si>
  <si>
    <t>7c5dbe78-6b4e-4334-b2a1-9beb876de947</t>
  </si>
  <si>
    <t>7ce19369-172d-4749-82b9-9b64344ef260</t>
  </si>
  <si>
    <t>7d27ccef-e764-40f4-bca5-cff910408d7d</t>
  </si>
  <si>
    <t>7da2a7d8-f507-4c46-ae19-54458f484e0c</t>
  </si>
  <si>
    <t>7db7c3bf-d73d-48ba-9caf-812a0c4f0eb4</t>
  </si>
  <si>
    <t>7e017bee-e01c-4057-89b6-c68086047390</t>
  </si>
  <si>
    <t>7e1b36db-291c-4883-95fc-493e4b12dc3b</t>
  </si>
  <si>
    <t>7e890883-1942-4751-b9c3-29c574b83185</t>
  </si>
  <si>
    <t>7ea02fbb-4fec-4a44-94be-202d34e8133a</t>
  </si>
  <si>
    <t>7f0a98a9-767d-4373-bbfc-0fd1301532e6</t>
  </si>
  <si>
    <t>7fa6d2ac-57f4-43e2-a3a9-5ddbd0dd7882</t>
  </si>
  <si>
    <t>80633395-7a30-4deb-b5c5-85eae5a800fb</t>
  </si>
  <si>
    <t>8178436d-c00b-4461-a774-55bd2eb6e8ec</t>
  </si>
  <si>
    <t>81b625ed-bad8-4219-b048-4b519f0ccd97</t>
  </si>
  <si>
    <t>841a456b-0244-4b7b-8116-f39c898378c8</t>
  </si>
  <si>
    <t>858a7ec0-071f-4a64-a14f-a0df7d74c09b</t>
  </si>
  <si>
    <t>85bc43fd-6391-4f12-aca4-b2e57711bfa9</t>
  </si>
  <si>
    <t>864eeb21-e743-46e8-9664-d904a8d163bf</t>
  </si>
  <si>
    <t>870efb7f-c008-4545-9ffc-b5cd4ff9bdf4</t>
  </si>
  <si>
    <t>87a69e3a-fae1-4281-8d0b-d2f9af2f5088</t>
  </si>
  <si>
    <t>883a5301-08a5-440d-8784-cb3e1751cb23</t>
  </si>
  <si>
    <t>895651fe-b770-4988-b4b5-63f556dbefe0</t>
  </si>
  <si>
    <t>897dd4b7-c6f7-4fd9-ac1f-0314592a9d5f</t>
  </si>
  <si>
    <t>89a3b299-3885-41a7-a830-413184a13ea2</t>
  </si>
  <si>
    <t>89a809ad-4ad6-41f0-94d5-3841ae38dd3d</t>
  </si>
  <si>
    <t>8b9a6ca6-8fb9-4d45-8038-32fac3c72808</t>
  </si>
  <si>
    <t>8c489046-a821-45e0-b955-a7c1238e4543</t>
  </si>
  <si>
    <t>8c63411e-a74e-495a-9420-b3385fef1424</t>
  </si>
  <si>
    <t>8cc184a2-655e-454c-b9e8-232cd1982a17</t>
  </si>
  <si>
    <t>8d07d018-0789-42fd-bb1d-5ab3ed2dc42b</t>
  </si>
  <si>
    <t>8dbd27d6-cee7-4a0c-b305-44ec38ebe34d</t>
  </si>
  <si>
    <t>8e3bac1f-44c6-4813-8a27-8894a8b3247f</t>
  </si>
  <si>
    <t>90a933e7-7cac-4976-8867-5d4a256660bf</t>
  </si>
  <si>
    <t>91157c14-3661-4774-92d9-438685e11fc8</t>
  </si>
  <si>
    <t>91cc7e85-f4e0-4dcf-ba93-23eb7924806a</t>
  </si>
  <si>
    <t>92d3b49f-6d13-4f7b-a846-cd218c851a33</t>
  </si>
  <si>
    <t>93ab91a9-89f4-4422-b922-be043326e8ce</t>
  </si>
  <si>
    <t>940395ac-8b80-4796-aa74-f3d0f7027892</t>
  </si>
  <si>
    <t>94760a64-0aa1-44bb-9389-8d2be0d4ba83</t>
  </si>
  <si>
    <t>9512b7c9-016f-4289-94ba-effab6ae6ca0</t>
  </si>
  <si>
    <t>955ebeb8-1e66-4fdb-852b-43e1cd87e712</t>
  </si>
  <si>
    <t>961df5a6-2e92-423b-b1f2-b66287b42f8f</t>
  </si>
  <si>
    <t>9757eaee-fdbc-4c7b-9857-f92c21032a2e</t>
  </si>
  <si>
    <t>9ae7fae0-9ccf-4111-9f0e-bb9806b2061a</t>
  </si>
  <si>
    <t>9b3c559d-9bb6-43f9-b883-7b11a2c8a500</t>
  </si>
  <si>
    <t>9cb75bf2-fea6-4805-9e47-a8312c03b7c1</t>
  </si>
  <si>
    <t>9d226d69-fa6a-4078-a76a-cf3807786ce1</t>
  </si>
  <si>
    <t>9d2f3a02-077f-4333-8610-a0e31bfdcc5b</t>
  </si>
  <si>
    <t>9d657e07-b5a7-49c7-baf8-7b3607a6de24</t>
  </si>
  <si>
    <t>9db67beb-2c33-4361-8f58-2ac667c98403</t>
  </si>
  <si>
    <t>9dc83800-ec99-4d8c-acad-d4052bcdf53c</t>
  </si>
  <si>
    <t>9e18364b-501d-4dce-ba20-fdc7ab8d321d</t>
  </si>
  <si>
    <t>9ec9aa6d-8974-4c09-81a9-f01f37f6586c</t>
  </si>
  <si>
    <t>a002c1c4-ea6a-415b-baf4-9cae228348a1</t>
  </si>
  <si>
    <t>a0d67323-3e89-414f-8cdd-a982100013d8</t>
  </si>
  <si>
    <t>a1687af5-daf8-4e14-b7e4-9bb6ba39fba8</t>
  </si>
  <si>
    <t>a1835b47-5df4-4cfc-b6f3-eea2beba4974</t>
  </si>
  <si>
    <t>a1fe8b24-a714-4d97-8b4e-249a8a0d6517</t>
  </si>
  <si>
    <t>a28de28a-3f90-4e4e-88f0-435ffba33b85</t>
  </si>
  <si>
    <t>a299581b-ce33-4057-a651-30343a4904b8</t>
  </si>
  <si>
    <t>a3759d7d-8917-4c3e-8eed-da6fad9dcc95</t>
  </si>
  <si>
    <t>a3f55519-c1bd-4854-bc8e-71cf705ffd16</t>
  </si>
  <si>
    <t>a4a3ce4d-48e4-493e-bb46-ba6bd21b3b28</t>
  </si>
  <si>
    <t>a4cbf227-bdff-4c3d-9ac5-c7032244d0ff</t>
  </si>
  <si>
    <t>a96d387f-b2c1-456d-838f-453fa2f9fcc4</t>
  </si>
  <si>
    <t>a980b77d-670d-400d-b53d-9dca84bc6134</t>
  </si>
  <si>
    <t>aa0353cb-6b92-4395-b74f-c4dc2abd9875</t>
  </si>
  <si>
    <t>aa718683-5027-4b53-807f-974865a3e7e5</t>
  </si>
  <si>
    <t>aba34416-216c-48f9-9063-7fc7f5d4957f</t>
  </si>
  <si>
    <t>ac37a54f-8cdb-4523-be5e-aa626918c846</t>
  </si>
  <si>
    <t>ac675b5f-9fa0-4b9a-a593-9450064c3b8c</t>
  </si>
  <si>
    <t>ad8b1218-afc3-4a7a-a4a2-e1ab60a4140e</t>
  </si>
  <si>
    <t>ae1b64d2-03ad-4ad1-b77d-9dec320fb8f7</t>
  </si>
  <si>
    <t>b02de0c7-f836-4175-bd65-837caebd349e</t>
  </si>
  <si>
    <t>b168cae9-ab0f-486c-90c9-b22e2e9c188b</t>
  </si>
  <si>
    <t>b1d86db5-6e4d-4d0b-bb73-f77432ffbd4e</t>
  </si>
  <si>
    <t>b1e53c8d-6475-4d5b-aa4c-b8ca7d1ff21e</t>
  </si>
  <si>
    <t>b3411d46-fc88-46a8-896d-4d058a09d68a</t>
  </si>
  <si>
    <t>b3518528-e980-41d3-8466-fcbda396c2b1</t>
  </si>
  <si>
    <t>b397c261-82f4-45f6-a2f3-d1ca7b71e320</t>
  </si>
  <si>
    <t>b42d9cdc-452d-4acd-8e62-27c662ee5024</t>
  </si>
  <si>
    <t>b42ec08b-ca73-4509-ae98-7107d30ddf7a</t>
  </si>
  <si>
    <t>b464cb9a-7ce3-428d-b928-411a3deae39c</t>
  </si>
  <si>
    <t>b57e9323-38f9-4493-819c-c09a2daea213</t>
  </si>
  <si>
    <t>b7e13872-75d5-4307-b09d-8dac31b91763</t>
  </si>
  <si>
    <t>b81c47e1-892b-4e20-98e2-5c911cafeaec</t>
  </si>
  <si>
    <t>b829315c-e5bd-4a6f-8b42-a620b53761ad</t>
  </si>
  <si>
    <t>b82da557-fefe-4d34-9627-2c1239c4229f</t>
  </si>
  <si>
    <t>b85946f3-7420-4ac7-a1cb-23969e1b16cf</t>
  </si>
  <si>
    <t>b8a65566-d801-4ad1-8794-52c98e94524e</t>
  </si>
  <si>
    <t>b8dd69c3-ad9f-40df-a9c8-104442f2d4f8</t>
  </si>
  <si>
    <t>b99906b0-3306-400e-b105-192603c090b2</t>
  </si>
  <si>
    <t>bbfeef7a-33ed-4427-b3f6-853f56f949b5</t>
  </si>
  <si>
    <t>bd1c603b-56e9-4c47-af27-af026d2b7193</t>
  </si>
  <si>
    <t>be1d716c-1963-4707-9eb7-2c16655f8dde</t>
  </si>
  <si>
    <t>be9a63af-a881-433d-859a-48b21cc5b265</t>
  </si>
  <si>
    <t>bfe64a72-595b-40b5-9a9d-e718e88b4eba</t>
  </si>
  <si>
    <t>c03b6f07-c3ef-4809-ba13-535cba7b6b1f</t>
  </si>
  <si>
    <t>c0cda4b0-8d00-4ae8-95c7-0b1a1a9e8208</t>
  </si>
  <si>
    <t>c0d537b7-8e70-4f1a-bb0f-ff40b9f56654</t>
  </si>
  <si>
    <t>c23bb736-4e9a-43eb-87a1-b06a1dc94df2</t>
  </si>
  <si>
    <t>c26ac27b-2635-469c-ae88-0a7aa74ef24e</t>
  </si>
  <si>
    <t>c319f320-e8c0-43e2-b9cd-c5b199ef2200</t>
  </si>
  <si>
    <t>c3763945-c491-4536-a0c3-21b055744833</t>
  </si>
  <si>
    <t>c3dc5452-c260-4790-8801-4d57a4097108</t>
  </si>
  <si>
    <t>c44a1515-f95b-4116-9f56-1ffa76cddfb8</t>
  </si>
  <si>
    <t>c56b34fa-8352-4fc8-aa02-1efb817da48f</t>
  </si>
  <si>
    <t>c61db22e-9f6d-4f92-9b18-a46366afb5f1</t>
  </si>
  <si>
    <t>c67bf8d9-34ef-4677-ac36-3f33af3c4d40</t>
  </si>
  <si>
    <t>c80f8190-950a-4f02-b991-aa4b69a8e616</t>
  </si>
  <si>
    <t>c876d7e7-c3aa-41ad-a9b0-9cabf653726a</t>
  </si>
  <si>
    <t>c92ea65f-8aae-4091-a82a-5b827216f2d9</t>
  </si>
  <si>
    <t>c9d8428b-910f-47ce-a065-58696f846ca5</t>
  </si>
  <si>
    <t>ca1752cb-b455-4494-be6f-5e72fd1cc8cf</t>
  </si>
  <si>
    <t>ca5c1a09-b7f4-422a-a7c5-be1b6c43c924</t>
  </si>
  <si>
    <t>caf9b68f-e910-4312-a8d9-ffbc06fc5483</t>
  </si>
  <si>
    <t>cb4d80f9-bacb-4fca-ade2-19367e77d18d</t>
  </si>
  <si>
    <t>cbd641cf-197c-413d-bfcc-19e483507eda</t>
  </si>
  <si>
    <t>cc37f37b-fd54-4d2d-9f91-96976dc8886e</t>
  </si>
  <si>
    <t>cc7289a8-5b62-46ad-a037-31f56cb85b78</t>
  </si>
  <si>
    <t>cd23b278-0b93-4898-b0d0-80c67e40d784</t>
  </si>
  <si>
    <t>cd7585ca-2782-44f6-8799-cc70d5673cd3</t>
  </si>
  <si>
    <t>cd80d9d6-b502-4667-93fa-d6bb046b9d3c</t>
  </si>
  <si>
    <t>cdb73de5-f7ea-4b5c-995c-faeaf62351a0</t>
  </si>
  <si>
    <t>cddc2eea-04e8-4710-af67-baf6b8313010</t>
  </si>
  <si>
    <t>ced974d1-53d0-44e4-a8b8-bab1781faf51</t>
  </si>
  <si>
    <t>cf679b7e-48a9-4fe7-b0eb-e1f1300e0f6b</t>
  </si>
  <si>
    <t>cfddee5d-b7b4-4297-b362-a3038e34f520</t>
  </si>
  <si>
    <t>d084fca9-d365-4ccc-80cb-7abb4279885e</t>
  </si>
  <si>
    <t>d2325249-8ac2-4cf9-8ccb-335ab236a497</t>
  </si>
  <si>
    <t>d3c47fd5-6572-410e-9e92-2a6079cbbef9</t>
  </si>
  <si>
    <t>d40d9a13-7048-4fe7-b24b-047776db2318</t>
  </si>
  <si>
    <t>d413180d-79aa-4b9f-bf08-b46e5e2b219b</t>
  </si>
  <si>
    <t>d4845172-3af3-42d3-a53c-a67c386a97c0</t>
  </si>
  <si>
    <t>d49c5c4c-e241-40df-b0b1-ec790912fdaf</t>
  </si>
  <si>
    <t>d5b1a1f5-1192-4d67-924a-3a567a5d1554</t>
  </si>
  <si>
    <t>d6557a15-a3bb-449b-8d0b-8c992cafd529</t>
  </si>
  <si>
    <t>d76ca7d4-6ec5-4329-a216-4a55139f3ef5</t>
  </si>
  <si>
    <t>d856a4c4-7dc9-4572-8def-6bc35ff0137c</t>
  </si>
  <si>
    <t>d9aecb83-a520-4c39-bcb9-e8a32d4ecb30</t>
  </si>
  <si>
    <t>d9c81940-dee4-47fe-adf2-184b15ba4259</t>
  </si>
  <si>
    <t>da65e5da-911b-43e4-83f5-66377b2773e7</t>
  </si>
  <si>
    <t>daf9ffbc-775f-4c71-ae54-d236f53ae4ca</t>
  </si>
  <si>
    <t>db63ac6b-f814-4fe6-a932-6bb51b20f5e2</t>
  </si>
  <si>
    <t>dc580e2e-50ac-4989-a356-c6c361a8de3e</t>
  </si>
  <si>
    <t>dc9eb703-595d-4c37-aed7-7cf622c1bd3c</t>
  </si>
  <si>
    <t>dd6f08b4-a3c1-4791-9f79-869b5ff418bd</t>
  </si>
  <si>
    <t>de66b805-93ae-42ca-9d0c-76dd2916d149</t>
  </si>
  <si>
    <t>dea3fbcd-4e11-403f-8835-5abc7ec188db</t>
  </si>
  <si>
    <t>dee48527-6e31-4c23-8a7e-f47b7ff6fb3b</t>
  </si>
  <si>
    <t>e058fa40-06b3-4cad-85f5-7bce2c57ff7b</t>
  </si>
  <si>
    <t>e0673da0-bc5c-455c-821c-604cfa5c3b67</t>
  </si>
  <si>
    <t>e0f530e1-efcc-425d-90bf-cc04f5818a3c</t>
  </si>
  <si>
    <t>e1420d8d-80a9-447f-901f-d101120d159b</t>
  </si>
  <si>
    <t>e1fc7cda-ba19-442c-9645-69840172e1f8</t>
  </si>
  <si>
    <t>e21180c6-1735-49c8-b8f9-372cf8ace08f</t>
  </si>
  <si>
    <t>e235355b-29ad-4f1e-b90b-adb10d9eebfb</t>
  </si>
  <si>
    <t>e2561c39-78fe-44ca-89a2-4a8c01549eca</t>
  </si>
  <si>
    <t>e2ed70cc-ed6f-48aa-a6cd-3aafb56ad2cc</t>
  </si>
  <si>
    <t>e42869f9-4893-4c86-aec0-b455619444df</t>
  </si>
  <si>
    <t>e4880f8f-27ca-4ca8-a44e-82fd811de000</t>
  </si>
  <si>
    <t>e4a4dc6c-2e72-47b8-93e0-954519c9dc04</t>
  </si>
  <si>
    <t>e56e90ab-6f82-494e-87b5-457251d7e59d</t>
  </si>
  <si>
    <t>e5b9529b-1a9c-4c47-8a97-5915be99f3d5</t>
  </si>
  <si>
    <t>e5d28a19-eafd-4a8d-b81d-a404a84fbbd4</t>
  </si>
  <si>
    <t>e75ac7a7-05fe-44d3-92b4-fdca590bcd64</t>
  </si>
  <si>
    <t>e7722944-b23a-4993-a351-b4fb6a0fdc0a</t>
  </si>
  <si>
    <t>e7ebc59b-e8e0-4b31-9814-4e6c83345c45</t>
  </si>
  <si>
    <t>e8d13787-ce40-45ea-ab07-c152694f5194</t>
  </si>
  <si>
    <t>e97e499b-f31c-4def-849d-50e604a46716</t>
  </si>
  <si>
    <t>e9b089af-d439-4c5d-9438-79b3f35bd93d</t>
  </si>
  <si>
    <t>e9b39dff-5adf-4940-a99b-5469cb88eb3a</t>
  </si>
  <si>
    <t>e9dd1262-22ac-4494-ba00-15b8331d9ec3</t>
  </si>
  <si>
    <t>ea3f881f-22d6-4d20-a952-17ae6ae21a3d</t>
  </si>
  <si>
    <t>ea43caff-49d3-4ea2-959d-1e31c87bfe4a</t>
  </si>
  <si>
    <t>eb4152da-7b72-43e9-b461-6aa40f88f08b</t>
  </si>
  <si>
    <t>eb49caaa-c90a-4e2d-aecc-94f59039032c</t>
  </si>
  <si>
    <t>eb8e2d87-78b8-43d1-ad88-470633f8fd71</t>
  </si>
  <si>
    <t>ec44d8d0-d087-4ab3-b369-919ae62d6e50</t>
  </si>
  <si>
    <t>eda3aa26-b31e-4e8a-a388-eeefc2dc3335</t>
  </si>
  <si>
    <t>eda8ee9f-5819-464c-bd22-671f64617764</t>
  </si>
  <si>
    <t>efb2842f-95fa-4f8a-8da7-666e483bf402</t>
  </si>
  <si>
    <t>efee059e-ab71-40af-9bb0-bdcb483335bf</t>
  </si>
  <si>
    <t>f1d09677-f34d-4d04-9aeb-dc7237e22900</t>
  </si>
  <si>
    <t>f2c3ccfd-8404-4968-b220-70a3f6d3e125</t>
  </si>
  <si>
    <t>f2f05e0d-cb27-482a-9bcc-477943697ea1</t>
  </si>
  <si>
    <t>f30b7f67-e62b-4f8a-8792-589f02d4fd36</t>
  </si>
  <si>
    <t>f340509a-0019-4adb-b9cf-de1049648d80</t>
  </si>
  <si>
    <t>f3407027-957f-4693-a4fb-06f84e388fa1</t>
  </si>
  <si>
    <t>f37e690d-f0b7-4b4d-bd10-8d5f61f40599</t>
  </si>
  <si>
    <t>f3902a61-8f86-4ffc-a06a-cd2b55e1c173</t>
  </si>
  <si>
    <t>f44d3886-e2b6-49ca-8551-2d3eaab1f526</t>
  </si>
  <si>
    <t>f47cc7bd-b015-44f0-95d7-2e17b6d7845b</t>
  </si>
  <si>
    <t>f5c249ba-5e65-4beb-98a3-be4b91ec4624</t>
  </si>
  <si>
    <t>f5e4c391-30cb-461f-923c-173d5c7ccf31</t>
  </si>
  <si>
    <t>f6940ffb-3014-4791-9c90-dca1b3bb955f</t>
  </si>
  <si>
    <t>f76d7625-14d5-48e9-aced-776fb6517b25</t>
  </si>
  <si>
    <t>f780290e-baac-47e0-8306-21ad75c73c75</t>
  </si>
  <si>
    <t>f7818e66-4a9f-4bee-8346-b1be7b765c6b</t>
  </si>
  <si>
    <t>f8dc0c0f-170f-4c66-93db-67ea534b9a29</t>
  </si>
  <si>
    <t>f969d692-ffc4-4af2-a8f8-fabffbb7589b</t>
  </si>
  <si>
    <t>f9c35098-5fef-4a79-b805-2c0937f84d96</t>
  </si>
  <si>
    <t>f9ddea7c-e7f2-4cd8-8059-900bab30d606</t>
  </si>
  <si>
    <t>f9e2c983-c76c-41ee-a32a-157386c1b90f</t>
  </si>
  <si>
    <t>fab2717d-30e1-4899-a293-e396834f115c</t>
  </si>
  <si>
    <t>fb62a7da-953f-4500-96f1-ff98cd4bde52</t>
  </si>
  <si>
    <t>fb779cca-8c96-44c0-bff0-206a8408ad08</t>
  </si>
  <si>
    <t>fb936a2b-2c95-4aeb-be1f-c904cf5a82b5</t>
  </si>
  <si>
    <t>fba45494-c321-4d3b-91e7-f76168b1a97e</t>
  </si>
  <si>
    <t>fc032427-08f7-41b0-85a2-97ac0e1e92ec</t>
  </si>
  <si>
    <t>fc0841c5-7fe3-4f1e-a7c3-dc65f989cb1f</t>
  </si>
  <si>
    <t>fc8827af-d66e-4999-b29c-715e2a7dd43c</t>
  </si>
  <si>
    <t>fcf55ceb-3cd3-47e7-9fab-85d260a9b84e</t>
  </si>
  <si>
    <t>fd2b82ea-f715-411e-b1d4-e8ae3f0effad</t>
  </si>
  <si>
    <t>b4e0c1f8-5992-478f-ab8a-e8c0ad140495</t>
  </si>
  <si>
    <t>Ben Hethcoat</t>
  </si>
  <si>
    <t>cdc1b36c-e73d-4e7e-a85d-16c4f05dcc2f</t>
  </si>
  <si>
    <t>2110e21a-a460-476c-941c-6b7c1d9e05cb</t>
  </si>
  <si>
    <t>1b0461d4-8759-43fa-80b4-492f7fd76b5d</t>
  </si>
  <si>
    <t>Influencer</t>
  </si>
  <si>
    <t>tt13309170</t>
  </si>
  <si>
    <t>3d256c84-b641-49bd-97b4-3d98466ccfa8</t>
  </si>
  <si>
    <t>Infinity Pool</t>
  </si>
  <si>
    <t>tt10365998</t>
  </si>
  <si>
    <t>0445b407-3ddb-4582-a55c-4220839c12d8</t>
  </si>
  <si>
    <t>Hostel: Part II</t>
  </si>
  <si>
    <t>tt0498353</t>
  </si>
  <si>
    <t>f7e44420-0f79-45e5-99bf-89f595f9643b</t>
  </si>
  <si>
    <t>The Ruins</t>
  </si>
  <si>
    <t>tt0963794</t>
  </si>
  <si>
    <t>5d7c4d80-97bc-47be-a54a-71d6ce78400f</t>
  </si>
  <si>
    <t>The Vanishing</t>
  </si>
  <si>
    <t>tt0096163</t>
  </si>
  <si>
    <t>925869bd-6722-42ab-b815-13455e7ba045</t>
  </si>
  <si>
    <t>The Texas Chain Saw Massacre</t>
  </si>
  <si>
    <t>tt0072271</t>
  </si>
  <si>
    <t>b16a463a-ed69-470a-beac-e077c66261c3</t>
  </si>
  <si>
    <t>Leatherface</t>
  </si>
  <si>
    <t>tt2620590</t>
  </si>
  <si>
    <t>096f7f44-0e95-42b2-9768-bc1c880d0b7b</t>
  </si>
  <si>
    <t>The Texas Chainsaw Massacre: The Beginning</t>
  </si>
  <si>
    <t>tt0420294</t>
  </si>
  <si>
    <t>5062aa45-a3be-4e81-9175-225ec0f524a8</t>
  </si>
  <si>
    <t>Texas Chainsaw Massacre</t>
  </si>
  <si>
    <t>tt11755740</t>
  </si>
  <si>
    <t>d0bb8c3c-3f08-41d0-a213-972b354dc048</t>
  </si>
  <si>
    <t>Texas Chainsaw</t>
  </si>
  <si>
    <t>tt1572315</t>
  </si>
  <si>
    <t>6857b353-31de-4fe1-b307-a0abff3921e8</t>
  </si>
  <si>
    <t>Texas Chainsaw Massacre: The Next Generation</t>
  </si>
  <si>
    <t>tt0110978</t>
  </si>
  <si>
    <t>aca7d63b-18bc-4360-a779-d054988c0c21</t>
  </si>
  <si>
    <t>Leatherface: Texas Chainsaw Massacre III</t>
  </si>
  <si>
    <t>tt0099994</t>
  </si>
  <si>
    <t>6ce2559e-3a2e-4162-a1e1-8490d5cc6f19</t>
  </si>
  <si>
    <t>Miss Stevens</t>
  </si>
  <si>
    <t>tt2693580</t>
  </si>
  <si>
    <t>cb1ed3e7-faab-44c5-9746-5baa4ca3ceb9</t>
  </si>
  <si>
    <t>Dune: Part One</t>
  </si>
  <si>
    <t>tt1160419</t>
  </si>
  <si>
    <t>700457be-a528-49c4-bb92-08c3077fa3b1</t>
  </si>
  <si>
    <t>Dune: Part Two</t>
  </si>
  <si>
    <t>tt15239678</t>
  </si>
  <si>
    <t>042f0269-17b0-487e-b5b6-d21607b3a643</t>
  </si>
  <si>
    <t>Bones and All</t>
  </si>
  <si>
    <t>tt10168670</t>
  </si>
  <si>
    <t>ca516e18-cfd2-4b7f-a1c8-d87c9d73b6a9</t>
  </si>
  <si>
    <t>tt3281548</t>
  </si>
  <si>
    <t>6a6424c4-ff53-4598-a13d-4c85407e4b3b</t>
  </si>
  <si>
    <t>tt0073440</t>
  </si>
  <si>
    <t>963d18c7-6ba6-4d2a-b936-b5f9f39a85a3</t>
  </si>
  <si>
    <t>Do the Right Thing</t>
  </si>
  <si>
    <t>tt0097216</t>
  </si>
  <si>
    <t>629af00b-80e5-40ae-9e2c-b65bc5094a9e</t>
  </si>
  <si>
    <t>Ordinary People</t>
  </si>
  <si>
    <t>tt0081283</t>
  </si>
  <si>
    <t>282b7eec-f5fb-4a28-b693-890237e8aa03</t>
  </si>
  <si>
    <t>Before Sunset</t>
  </si>
  <si>
    <t>tt0381681</t>
  </si>
  <si>
    <t>4c00a911-7f7c-4c93-8586-cc0cd4d1eca4</t>
  </si>
  <si>
    <t>The Thin Blue Line</t>
  </si>
  <si>
    <t>tt0096257</t>
  </si>
  <si>
    <t>9546ae03-5fad-4224-95a2-2af1b3f984b4</t>
  </si>
  <si>
    <t>Community</t>
  </si>
  <si>
    <t>tt1439629</t>
  </si>
  <si>
    <t>6c16cf88-5418-4bf5-9a42-1906555d7472</t>
  </si>
  <si>
    <t>Late Night with Conan O'Brien</t>
  </si>
  <si>
    <t>tt0106052</t>
  </si>
  <si>
    <t>e6af1ffa-dbb3-47db-9a6b-5dccc265d5de</t>
  </si>
  <si>
    <t>Battlestar Galactica</t>
  </si>
  <si>
    <t>tt0407362</t>
  </si>
  <si>
    <t>fb34fb15-4782-4015-937c-dacc6fc45e31</t>
  </si>
  <si>
    <t>DC's Legends of Tomorrow</t>
  </si>
  <si>
    <t>tt4532368</t>
  </si>
  <si>
    <t>34e426cb-ed6d-4e9c-8f9a-880c20590d1b</t>
  </si>
  <si>
    <t>Atlanta</t>
  </si>
  <si>
    <t>tt4288182</t>
  </si>
  <si>
    <t>4fed2d56-2237-471b-b56c-2644194afacc</t>
  </si>
  <si>
    <t>M*A*S*H</t>
  </si>
  <si>
    <t>tt0068098</t>
  </si>
  <si>
    <t>c9d8f804-9fbd-4152-85a4-101020ae2cd9</t>
  </si>
  <si>
    <t>The Wonder Years</t>
  </si>
  <si>
    <t>tt0094582</t>
  </si>
  <si>
    <t>b80f7d5a-c1c3-4ca4-b58a-6e66b0e39d84</t>
  </si>
  <si>
    <t>ER</t>
  </si>
  <si>
    <t>tt0108757</t>
  </si>
  <si>
    <t>fe70e0aa-203f-44c8-88bb-b6c039529c51</t>
  </si>
  <si>
    <t>Monty Python's Flying Circus</t>
  </si>
  <si>
    <t>tt0063929</t>
  </si>
  <si>
    <t>a96adf3b-f3c0-4a4c-be1b-aa6b2be10270</t>
  </si>
  <si>
    <t>Jeopardy!</t>
  </si>
  <si>
    <t>tt0159881</t>
  </si>
  <si>
    <t>a0723869-b7d3-4b2c-84c5-8e5282105c31</t>
  </si>
  <si>
    <t>Columbo</t>
  </si>
  <si>
    <t>tt1466074</t>
  </si>
  <si>
    <t>9d6ec8b4-8a63-4555-bc47-6ac2d7b4fc9e</t>
  </si>
  <si>
    <t>Deadwood</t>
  </si>
  <si>
    <t>tt0348914</t>
  </si>
  <si>
    <t>a0c22cda-fcc3-46ac-8063-cbed8160181e</t>
  </si>
  <si>
    <t>The Golden Girls</t>
  </si>
  <si>
    <t>tt0088526</t>
  </si>
  <si>
    <t>35614a11-3608-4c0f-9d7e-a8275e837160</t>
  </si>
  <si>
    <t>Star Trek: The Next Generation</t>
  </si>
  <si>
    <t>tt0092455</t>
  </si>
  <si>
    <t>d823b997-38b6-4729-961d-c8c7ff7ee99e</t>
  </si>
  <si>
    <t>The Twilight Zone</t>
  </si>
  <si>
    <t>tt0052520</t>
  </si>
  <si>
    <t>28b0e40e-f21b-4ee7-bd10-6dafeee41420</t>
  </si>
  <si>
    <t>tt0103584</t>
  </si>
  <si>
    <t>ba7b5ff3-5107-4230-bd89-0bbbb9680275</t>
  </si>
  <si>
    <t>Angel</t>
  </si>
  <si>
    <t>tt0162065</t>
  </si>
  <si>
    <t>277f5d3c-7933-477a-9d8f-2816fbb2dab9</t>
  </si>
  <si>
    <t>Cheers</t>
  </si>
  <si>
    <t>tt0083399</t>
  </si>
  <si>
    <t>d21dce7b-6708-4114-be52-7481efbd2f7f</t>
  </si>
  <si>
    <t>Mad Men</t>
  </si>
  <si>
    <t>tt0804503</t>
  </si>
  <si>
    <t>b50598a8-d7ae-48b0-ae14-a41be802eec5</t>
  </si>
  <si>
    <t>The Wire</t>
  </si>
  <si>
    <t>tt0306414</t>
  </si>
  <si>
    <t>b2b9de9f-523d-47c6-ac0e-172548ebaf9e</t>
  </si>
  <si>
    <t>Breaking Bad</t>
  </si>
  <si>
    <t>tt0903747</t>
  </si>
  <si>
    <t>c2f898e3-41ca-4301-9c66-dcbdfa5b4424</t>
  </si>
  <si>
    <t>The West Wing</t>
  </si>
  <si>
    <t>tt0200276</t>
  </si>
  <si>
    <t>8f0a5ff1-81cb-47e7-ad36-072f70db8f77</t>
  </si>
  <si>
    <t>Mister Rogers' Neighborhood</t>
  </si>
  <si>
    <t>tt0062588</t>
  </si>
  <si>
    <t>81d6636d-185b-4821-810e-84d4e2830540</t>
  </si>
  <si>
    <t>Gotham</t>
  </si>
  <si>
    <t>tt3749900</t>
  </si>
  <si>
    <t>cf6d0ef6-c16d-471c-a9fc-dec55ad96203</t>
  </si>
  <si>
    <t>Saturday Night Live</t>
  </si>
  <si>
    <t>tt0072562</t>
  </si>
  <si>
    <t>87828d39-9b7c-46aa-95c3-323a914090a2</t>
  </si>
  <si>
    <t>The Sopranos</t>
  </si>
  <si>
    <t>tt0141842</t>
  </si>
  <si>
    <t>8129bee9-d979-4f79-9612-cf57ad1aa618</t>
  </si>
  <si>
    <t>The Simpsons</t>
  </si>
  <si>
    <t>tt0096697</t>
  </si>
  <si>
    <t>37723ba5-b769-49b3-b17f-3e3f242c0edf</t>
  </si>
  <si>
    <t>The Twilight Saga: Eclipse</t>
  </si>
  <si>
    <t>tt1325004</t>
  </si>
  <si>
    <t>f37db333-16a9-430e-95ba-93518fb2023e</t>
  </si>
  <si>
    <t>The Twilight Saga: New Moon</t>
  </si>
  <si>
    <t>tt1259571</t>
  </si>
  <si>
    <t>895f0bc0-9fd7-4a73-8731-fe4d637978e8</t>
  </si>
  <si>
    <t>Jason Bourne</t>
  </si>
  <si>
    <t>tt4196776</t>
  </si>
  <si>
    <t>198bf00e-2f0a-45e9-8e07-90c7bb06cdeb</t>
  </si>
  <si>
    <t>The Bourne Legacy</t>
  </si>
  <si>
    <t>tt1194173</t>
  </si>
  <si>
    <t>76c0ca32-9218-482a-964f-386de17c6629</t>
  </si>
  <si>
    <t>The Bourne Ultimatum</t>
  </si>
  <si>
    <t>tt0440963</t>
  </si>
  <si>
    <t>ccc430b7-1749-484f-b428-bd83a955141d</t>
  </si>
  <si>
    <t>The Bourne Supremacy</t>
  </si>
  <si>
    <t>tt0372183</t>
  </si>
  <si>
    <t>4b0e7c11-2551-46e0-b221-a3311d82ec27</t>
  </si>
  <si>
    <t>Pirates of the Caribbean: On Stranger Tides</t>
  </si>
  <si>
    <t>tt1298650</t>
  </si>
  <si>
    <t>dc453698-f158-442f-bb3e-8902ed790edb</t>
  </si>
  <si>
    <t>Pirates of the Caribbean: Dead Man's Chest</t>
  </si>
  <si>
    <t>tt0383574</t>
  </si>
  <si>
    <t>da0d28de-33bf-4841-9e62-2cbe1794d6eb</t>
  </si>
  <si>
    <t>Pirates of the Caribbean: At World's End</t>
  </si>
  <si>
    <t>tt0449088</t>
  </si>
  <si>
    <t>c1e074b0-e0ae-48b0-82f8-1bd9e0597cb7</t>
  </si>
  <si>
    <t>Pirates of the Caribbean: Dead Men Tell No Tales</t>
  </si>
  <si>
    <t>tt1790809</t>
  </si>
  <si>
    <t>9540624e-6f3c-4395-809b-2e6fd74bdd65</t>
  </si>
  <si>
    <t>The Twilight Saga: Breaking Dawn - Part 1</t>
  </si>
  <si>
    <t>tt1324999</t>
  </si>
  <si>
    <t>29f84877-8d99-425c-a297-5144674735d8</t>
  </si>
  <si>
    <t>The Armstrong Lie</t>
  </si>
  <si>
    <t>tt1638364</t>
  </si>
  <si>
    <t>e6340ff3-53c6-4001-a855-70f8d282402a</t>
  </si>
  <si>
    <t>4 Little Girls</t>
  </si>
  <si>
    <t>tt0118540</t>
  </si>
  <si>
    <t>661d03a4-df29-4466-a195-f15f4bd294b0</t>
  </si>
  <si>
    <t>The Imposter</t>
  </si>
  <si>
    <t>tt1966604</t>
  </si>
  <si>
    <t>2c5e1867-3350-4983-8364-a1ca1ae105a8</t>
  </si>
  <si>
    <t>Paradise Lost 3: Purgatory</t>
  </si>
  <si>
    <t>tt2028530</t>
  </si>
  <si>
    <t>2bfaeb1f-1d38-4e15-80cc-8af6c112aa4e</t>
  </si>
  <si>
    <t>Dear Zachary: A Letter to a Son About His Father</t>
  </si>
  <si>
    <t>tt1152758</t>
  </si>
  <si>
    <t>9bfd276b-fde7-412b-a4c8-aeaeefd745a8</t>
  </si>
  <si>
    <t>Final Destination 5</t>
  </si>
  <si>
    <t>tt1622979</t>
  </si>
  <si>
    <t>c184245c-4a65-4fe4-a6a5-1fefa1469004</t>
  </si>
  <si>
    <t>The Final Destination</t>
  </si>
  <si>
    <t>tt1144884</t>
  </si>
  <si>
    <t>4c184ce7-f3ff-4482-bfec-d8f5f56ba292</t>
  </si>
  <si>
    <t>Final Destination 3</t>
  </si>
  <si>
    <t>tt0414982</t>
  </si>
  <si>
    <t>343ba516-d43f-4317-ac19-63ba9b6a0431</t>
  </si>
  <si>
    <t>Final Destination 2</t>
  </si>
  <si>
    <t>tt0309593</t>
  </si>
  <si>
    <t>e9d0b874-0b20-484b-8861-aefdefe74116</t>
  </si>
  <si>
    <t>Jurassic World</t>
  </si>
  <si>
    <t>tt0369610</t>
  </si>
  <si>
    <t>b8bc5135-ed00-4176-8b8c-d28a26bc62c4</t>
  </si>
  <si>
    <t>Hannibal</t>
  </si>
  <si>
    <t>tt0212985</t>
  </si>
  <si>
    <t>f53b28ec-1ac3-48c4-bea4-c5bd399884f6</t>
  </si>
  <si>
    <t>Red Dragon</t>
  </si>
  <si>
    <t>tt0289765</t>
  </si>
  <si>
    <t>733ad94c-1e31-43c3-a3c6-19758b477f3a</t>
  </si>
  <si>
    <t>Jack Ryan: Shadow Recruit</t>
  </si>
  <si>
    <t>tt1205537</t>
  </si>
  <si>
    <t>9712f01a-6395-4535-b6c1-2fc50e98a933</t>
  </si>
  <si>
    <t>Patriot Games</t>
  </si>
  <si>
    <t>tt0105112</t>
  </si>
  <si>
    <t>300fd0bb-2f92-4b12-8292-367fe36ef408</t>
  </si>
  <si>
    <t>The Sum of All Fears</t>
  </si>
  <si>
    <t>tt0164184</t>
  </si>
  <si>
    <t>29645045-ab2b-4d4a-8f91-93899c1ef1f0</t>
  </si>
  <si>
    <t>The Hunt for Red October</t>
  </si>
  <si>
    <t>tt0099810</t>
  </si>
  <si>
    <t>0a8919af-00a5-4caf-98b7-b477494d4c51</t>
  </si>
  <si>
    <t>tt0155975</t>
  </si>
  <si>
    <t>2c55fb85-df1a-4fc5-8756-0ddab6b6c64d</t>
  </si>
  <si>
    <t>Psycho IV: The Beginning</t>
  </si>
  <si>
    <t>tt0102724</t>
  </si>
  <si>
    <t>ef31294d-1964-40ba-956d-2171ef4c8fcd</t>
  </si>
  <si>
    <t>Psycho II</t>
  </si>
  <si>
    <t>tt0086154</t>
  </si>
  <si>
    <t>528baca5-213b-4128-a3bd-a010a77ddd4e</t>
  </si>
  <si>
    <t>Psycho III</t>
  </si>
  <si>
    <t>tt0091799</t>
  </si>
  <si>
    <t>3d962bde-18d2-4547-8d15-1857e53da6ac</t>
  </si>
  <si>
    <t>Underworld</t>
  </si>
  <si>
    <t>tt0320691</t>
  </si>
  <si>
    <t>ecc85b4e-48be-4f04-8c8a-892a7bc45aec</t>
  </si>
  <si>
    <t>Underworld: Blood Wars</t>
  </si>
  <si>
    <t>tt3717252</t>
  </si>
  <si>
    <t>7c0c0fae-17da-49de-9822-f55460f714a9</t>
  </si>
  <si>
    <t>Underworld: Rise of the Lycans</t>
  </si>
  <si>
    <t>tt0834001</t>
  </si>
  <si>
    <t>430c642d-43ae-4523-90a2-616a2bd49ceb</t>
  </si>
  <si>
    <t>Underworld: Evolution</t>
  </si>
  <si>
    <t>tt0401855</t>
  </si>
  <si>
    <t>dc6c8186-3117-49c2-b8af-0723cb8cf949</t>
  </si>
  <si>
    <t>Underworld: Awakening</t>
  </si>
  <si>
    <t>tt1496025</t>
  </si>
  <si>
    <t>fffc2c1d-97e2-45c7-bbe2-3d75cdb63fe4</t>
  </si>
  <si>
    <t>Home Alone 4: Taking Back the House</t>
  </si>
  <si>
    <t>tt0329200</t>
  </si>
  <si>
    <t>0ec25f16-2c0c-43ba-84b1-56d0a4bbd89c</t>
  </si>
  <si>
    <t>Home Alone: The Holiday Heist</t>
  </si>
  <si>
    <t>tt2308733</t>
  </si>
  <si>
    <t>323ea757-c5d7-4d25-af3d-f2fd2666101d</t>
  </si>
  <si>
    <t>Home Alone 3</t>
  </si>
  <si>
    <t>tt0119303</t>
  </si>
  <si>
    <t>00c308e5-4f6d-435f-806a-a7cb805e32ce</t>
  </si>
  <si>
    <t>Home Alone 2: Lost in New York</t>
  </si>
  <si>
    <t>tt0104431</t>
  </si>
  <si>
    <t>9ba5b7a7-d1fc-4e7f-b5a1-700cde0af183</t>
  </si>
  <si>
    <t>Summer Storm</t>
  </si>
  <si>
    <t>tt0420206</t>
  </si>
  <si>
    <t>1b78d668-5e68-4d73-be67-f27080d4d18c</t>
  </si>
  <si>
    <t>Yes, God, Yes</t>
  </si>
  <si>
    <t>tt8949056</t>
  </si>
  <si>
    <t>e138a6b7-4920-4f97-a14c-7664e1f1a78a</t>
  </si>
  <si>
    <t>Ernest Goes to Camp</t>
  </si>
  <si>
    <t>tt0092974</t>
  </si>
  <si>
    <t>87df5ecb-5083-4df5-9089-b0ed0a610ab8</t>
  </si>
  <si>
    <t>Indian Summer</t>
  </si>
  <si>
    <t>tt0107212</t>
  </si>
  <si>
    <t>eddc66c5-8fce-47a4-83b9-531c11137369</t>
  </si>
  <si>
    <t>Camp</t>
  </si>
  <si>
    <t>tt5526820</t>
  </si>
  <si>
    <t>d94bd722-1cb5-46e3-b637-1ea68ffcacf1</t>
  </si>
  <si>
    <t>Little Darlings</t>
  </si>
  <si>
    <t>tt0081060</t>
  </si>
  <si>
    <t>81e56ea3-795c-495d-8401-06102d6c8072</t>
  </si>
  <si>
    <t>Addams Family Values</t>
  </si>
  <si>
    <t>tt0106220</t>
  </si>
  <si>
    <t>fcdf75f9-1f51-4037-a4b1-f333e9e27884</t>
  </si>
  <si>
    <t>tt0063611</t>
  </si>
  <si>
    <t>2c935558-d0a4-4fed-bfcb-992cb3057b33</t>
  </si>
  <si>
    <t>Beginners</t>
  </si>
  <si>
    <t>tt1532503</t>
  </si>
  <si>
    <t>25c16cf5-021f-4686-8395-7ce0a7c8bed0</t>
  </si>
  <si>
    <t>Nicholas Nickleby</t>
  </si>
  <si>
    <t>tt0309912</t>
  </si>
  <si>
    <t>ceadb4e7-9b6f-4cc6-bfc4-3023cb72c0bc</t>
  </si>
  <si>
    <t>Murder by Decree</t>
  </si>
  <si>
    <t>tt0079592</t>
  </si>
  <si>
    <t>84ff5a7d-1513-4f6a-bd93-c4864ef4c6ef</t>
  </si>
  <si>
    <t>The Silent Partner</t>
  </si>
  <si>
    <t>tt0078269</t>
  </si>
  <si>
    <t>f1b8841b-cb34-4eec-8bef-1f3534e346b8</t>
  </si>
  <si>
    <t>Dolores Claiborne</t>
  </si>
  <si>
    <t>tt0109642</t>
  </si>
  <si>
    <t>73d3449c-6106-48e0-9a2b-36cf4b8d0f1c</t>
  </si>
  <si>
    <t>Ripley Under Ground</t>
  </si>
  <si>
    <t>tt0219171</t>
  </si>
  <si>
    <t>1b596611-4d41-4410-aecb-9fc4e304822b</t>
  </si>
  <si>
    <t>Blue Collar</t>
  </si>
  <si>
    <t>tt0077248</t>
  </si>
  <si>
    <t>156e6d40-1dbd-4258-bd56-92cd921e4257</t>
  </si>
  <si>
    <t>The Razor's Edge</t>
  </si>
  <si>
    <t>tt0087980</t>
  </si>
  <si>
    <t>38dc3bc1-5e6d-475a-b076-b56b4477ca8a</t>
  </si>
  <si>
    <t>Enough Said</t>
  </si>
  <si>
    <t>tt2390361</t>
  </si>
  <si>
    <t>ff93043a-5c81-42e8-8d9e-62fb63ea7bd2</t>
  </si>
  <si>
    <t>Ray</t>
  </si>
  <si>
    <t>tt0350258</t>
  </si>
  <si>
    <t>3d8fc653-70e2-4dbb-ba0e-ac56fd79f51d</t>
  </si>
  <si>
    <t>Punch-Drunk Love</t>
  </si>
  <si>
    <t>tt0272338</t>
  </si>
  <si>
    <t>ba938008-4b1a-4489-a3ec-4bd7a4a08f14</t>
  </si>
  <si>
    <t>Unsolved Mysteries</t>
  </si>
  <si>
    <t>tt0094574</t>
  </si>
  <si>
    <t>32205fae-82e5-4a26-b465-2fb8f2152c14</t>
  </si>
  <si>
    <t>A Good Day to Die Hard</t>
  </si>
  <si>
    <t>tt1606378</t>
  </si>
  <si>
    <t>dccff7f4-244f-4751-8ce9-c3190a6d98bf</t>
  </si>
  <si>
    <t>Die Hard 2</t>
  </si>
  <si>
    <t>tt0099423</t>
  </si>
  <si>
    <t>27f01fbb-3c87-47bb-9abb-c26d9851588c</t>
  </si>
  <si>
    <t>Live Free or Die Hard</t>
  </si>
  <si>
    <t>tt0337978</t>
  </si>
  <si>
    <t>0736b0b3-dfd2-4f8b-8bf0-a8f7558b2b00</t>
  </si>
  <si>
    <t>Titans</t>
  </si>
  <si>
    <t>tt1043813</t>
  </si>
  <si>
    <t>e6ed4a03-d36f-4d3a-8094-a085fc926369</t>
  </si>
  <si>
    <t>Batwoman</t>
  </si>
  <si>
    <t>tt8712204</t>
  </si>
  <si>
    <t>28613649-b1d8-49fd-9348-6597afb3152e</t>
  </si>
  <si>
    <t>Doom Patrol</t>
  </si>
  <si>
    <t>tt8416494</t>
  </si>
  <si>
    <t>15f64b84-82e6-4aef-9c59-8cfc6043d35f</t>
  </si>
  <si>
    <t>Supergirl</t>
  </si>
  <si>
    <t>tt4016454</t>
  </si>
  <si>
    <t>e541834d-eb44-4d02-8b6c-d37c04d493a2</t>
  </si>
  <si>
    <t>Gotham Knights</t>
  </si>
  <si>
    <t>tt16418896</t>
  </si>
  <si>
    <t>9055208c-13d2-4de8-b697-e4e4ac378008</t>
  </si>
  <si>
    <t>The Flash</t>
  </si>
  <si>
    <t>tt3107288</t>
  </si>
  <si>
    <t>40a79327-d9cb-480b-8704-4b24863403fd</t>
  </si>
  <si>
    <t>Black Lightning</t>
  </si>
  <si>
    <t>tt6045840</t>
  </si>
  <si>
    <t>845e7ec6-1321-47b5-9237-cb690d635e40</t>
  </si>
  <si>
    <t>Stargirl</t>
  </si>
  <si>
    <t>tt8722888</t>
  </si>
  <si>
    <t>8ea91fe4-6b78-47cc-acfd-18b859ac8b5f</t>
  </si>
  <si>
    <t>Arrow</t>
  </si>
  <si>
    <t>tt2193021</t>
  </si>
  <si>
    <t>b082f366-dd3b-48d5-a29e-ffd5ddb0f2df</t>
  </si>
  <si>
    <t>Superman &amp; Lois</t>
  </si>
  <si>
    <t>tt11192306</t>
  </si>
  <si>
    <t>62b9c566-4b11-49c5-b4ee-11397c68f17e</t>
  </si>
  <si>
    <t>The Fall</t>
  </si>
  <si>
    <t>tt0460791</t>
  </si>
  <si>
    <t>537d041b-6535-4115-b9d8-0db4a72cce73</t>
  </si>
  <si>
    <t>Roman J. Israel, Esq.</t>
  </si>
  <si>
    <t>tt6000478</t>
  </si>
  <si>
    <t>c3ffcad5-76e0-4811-a8c3-dde8a98a35da</t>
  </si>
  <si>
    <t>Best of the Best</t>
  </si>
  <si>
    <t>tt0096913</t>
  </si>
  <si>
    <t>f534e374-905c-495e-aeb3-bb9186c6c3ba</t>
  </si>
  <si>
    <t>Cry, the Beloved Country</t>
  </si>
  <si>
    <t>tt0112749</t>
  </si>
  <si>
    <t>7b36ed29-7d6b-441d-9280-b4486d91a5bd</t>
  </si>
  <si>
    <t>The Great White Hope</t>
  </si>
  <si>
    <t>tt0065797</t>
  </si>
  <si>
    <t>cf18ecae-d94c-4058-9964-86d304f411c4</t>
  </si>
  <si>
    <t>Claudine</t>
  </si>
  <si>
    <t>tt0071334</t>
  </si>
  <si>
    <t>a2832171-db00-45fb-8075-1d08b42344c3</t>
  </si>
  <si>
    <t>The Seven-Ups</t>
  </si>
  <si>
    <t>tt0070672</t>
  </si>
  <si>
    <t>02a63185-9f72-4a10-bdf4-2c6a372e0366</t>
  </si>
  <si>
    <t>The French Connection 3</t>
  </si>
  <si>
    <t>tt0091780</t>
  </si>
  <si>
    <t>55331308-227f-4488-bf03-c9be4e205591</t>
  </si>
  <si>
    <t>Badge 373</t>
  </si>
  <si>
    <t>tt0069761</t>
  </si>
  <si>
    <t>09d55af0-4e0e-455a-b1e2-c06fb3e1e861</t>
  </si>
  <si>
    <t>French Connection II</t>
  </si>
  <si>
    <t>tt0073018</t>
  </si>
  <si>
    <t>87795adc-8afe-467a-9b6a-fc230ea537f5</t>
  </si>
  <si>
    <t>The French Connection</t>
  </si>
  <si>
    <t>tt0067116</t>
  </si>
  <si>
    <t>f43ad1ea-6851-4563-8fe7-1452a906b8e7</t>
  </si>
  <si>
    <t>Antoine and Colette</t>
  </si>
  <si>
    <t>tt1180329</t>
  </si>
  <si>
    <t>8ae1fb34-9d89-4b4f-9d5e-0d9a7395d812</t>
  </si>
  <si>
    <t>Shaft</t>
  </si>
  <si>
    <t>tt0162650</t>
  </si>
  <si>
    <t>b5674721-209a-46e0-98b9-a8e5f608fea3</t>
  </si>
  <si>
    <t>tt4463894</t>
  </si>
  <si>
    <t>2fc7641d-0344-41b7-9218-6cf5d9dd11ff</t>
  </si>
  <si>
    <t>tt0067741</t>
  </si>
  <si>
    <t>04aa251a-b6fe-49de-848f-c473baf737a8</t>
  </si>
  <si>
    <t>Shaft in Africa</t>
  </si>
  <si>
    <t>tt0070679</t>
  </si>
  <si>
    <t>ea11ec90-cd24-479e-b112-57d5b2ff291f</t>
  </si>
  <si>
    <t>Shaft's Big Score!</t>
  </si>
  <si>
    <t>tt0069257</t>
  </si>
  <si>
    <t xml:space="preserve"> </t>
  </si>
  <si>
    <t>Body Swap</t>
  </si>
  <si>
    <t>9,4,1</t>
  </si>
  <si>
    <t>Larry Fessenden</t>
  </si>
  <si>
    <t>Emily Hagins</t>
  </si>
  <si>
    <t>Mike Scollins</t>
  </si>
  <si>
    <t>Kevin Tully</t>
  </si>
  <si>
    <t>Disney Attractions Super Draft</t>
  </si>
  <si>
    <t>0c34af1f-cdea-4733-b689-49216be2f852</t>
  </si>
  <si>
    <t>a8cd488d-a7de-4b64-b26d-b0fb8d90397f</t>
  </si>
  <si>
    <t>1d7885c9-7817-4eed-9697-c10a1d81ec56</t>
  </si>
  <si>
    <t>7edfae24-a4b9-4d2f-8a31-ea39d5d1a114</t>
  </si>
  <si>
    <t>92795a7b-177e-4598-ae7d-d2f692ef887c</t>
  </si>
  <si>
    <t>fe31edec-942b-49a9-ad37-197f873fddbf</t>
  </si>
  <si>
    <t>2e767335-c2b6-493c-a074-7bf232b1bab5</t>
  </si>
  <si>
    <t>57bb42ec-2383-4b5a-aa44-1d9941e9a367</t>
  </si>
  <si>
    <t>4c818cb4-4f55-415a-bacd-dfac607d228c</t>
  </si>
  <si>
    <t>c4c6ab31-3ad1-4533-85a2-e56b14c9fab7</t>
  </si>
  <si>
    <t>9b90e6e6-6783-4bf0-b8b8-265cad5e79f3</t>
  </si>
  <si>
    <t>f0ca3fdf-de35-4b74-8363-c5aa63f97e35</t>
  </si>
  <si>
    <t>3c44d165-d83f-496e-aa98-53e31500c5e2</t>
  </si>
  <si>
    <t>db3ab67f-e628-4d7b-8127-9f7807e76e44</t>
  </si>
  <si>
    <t>ca2eef2a-6364-4158-b4a8-196fd4e98ac0</t>
  </si>
  <si>
    <t>4f2f6dc5-5cbf-4abe-8777-866b531bbf61</t>
  </si>
  <si>
    <t>cd19b7d3-543c-486e-9245-1fb571315136</t>
  </si>
  <si>
    <t>7f3399d0-22e7-4237-9555-b63aa3b1916d</t>
  </si>
  <si>
    <t>06888966-838f-4e4f-b11b-a396dfe97212</t>
  </si>
  <si>
    <t>dc873dba-c822-4273-81c5-2422ef2d1bbc</t>
  </si>
  <si>
    <t>02f78b22-81bc-4f93-a2bb-b80016698cae</t>
  </si>
  <si>
    <t>b8c96813-d820-4314-b519-3f03a95975aa</t>
  </si>
  <si>
    <t>fc4ea3aa-3da1-48fa-ab18-f6a9c4620686</t>
  </si>
  <si>
    <t>08ee1122-98eb-4274-b7a4-09f0be56ac59</t>
  </si>
  <si>
    <t>9f8411c4-2950-4af4-a344-11b55e9a3f67</t>
  </si>
  <si>
    <t>021e1d36-8053-4bed-9b05-01cf2030963b</t>
  </si>
  <si>
    <t>5ab72e3c-5c78-4161-b339-8a525ed3efc2</t>
  </si>
  <si>
    <t>f1423064-c2c1-4381-959a-90ada614857d</t>
  </si>
  <si>
    <t>759e6cba-3789-4102-98f0-5204bce60f35</t>
  </si>
  <si>
    <t>967d2aa3-1d29-4c41-887f-a0ef35367e1c</t>
  </si>
  <si>
    <t>c8ed1efb-291d-49e7-911c-20770a3f7307</t>
  </si>
  <si>
    <t>afa4e8f3-5166-45da-ba13-70a8fc3ca7ef</t>
  </si>
  <si>
    <t>e53b8b15-5f45-4d80-8e0e-c79669302e1d</t>
  </si>
  <si>
    <t>dad3a9fd-ab34-49ca-b8b8-9dd29f5d67a5</t>
  </si>
  <si>
    <t>7ca2ac02-af08-4d60-87e2-a425b3aaf731</t>
  </si>
  <si>
    <t>0c13302d-44ea-4aeb-94b4-3f003bea5a0a</t>
  </si>
  <si>
    <t>05561fee-6803-4aa4-990a-a833b356784b</t>
  </si>
  <si>
    <t>99c3c964-3db9-41e9-8406-1e9b770d220e</t>
  </si>
  <si>
    <t>05d45a2e-d664-457c-b7b5-02b3ef8f4beb</t>
  </si>
  <si>
    <t>4150b5c4-26a0-4610-a4f3-7e8f4ba369ba</t>
  </si>
  <si>
    <t>a00da413-ef0b-4493-8bfa-3dfaa5b8ba08</t>
  </si>
  <si>
    <t>0dbabaaf-a60c-4551-a7ae-dbef431650b4</t>
  </si>
  <si>
    <t>e324f2c7-ddcb-4141-931e-d06ffb184a31</t>
  </si>
  <si>
    <t>60e48b7c-5a5d-41b5-aa06-ea7b9fb242af</t>
  </si>
  <si>
    <t>2e0fbcc7-83cc-4308-bb09-2dd1d5637f4e</t>
  </si>
  <si>
    <t>d04ac64f-2d45-4c41-bee5-bc7d31f618d6</t>
  </si>
  <si>
    <t>264f03a0-1b5a-4c08-81a3-448e22bb10de</t>
  </si>
  <si>
    <t>b4e289e5-8850-4f72-a51a-6c20eaa6c60c</t>
  </si>
  <si>
    <t>f59d3244-0cbe-4f07-b324-f74255fe583a</t>
  </si>
  <si>
    <t>e12d9a00-0618-433c-9d9c-071ba7534697</t>
  </si>
  <si>
    <t>6035ef63-f568-43cc-9f9f-eb5660f4103f</t>
  </si>
  <si>
    <t>4b72ae30-fbfa-4b69-93b4-7675b05f27ca</t>
  </si>
  <si>
    <t>bd32c075-7555-442d-a6d9-b280e2d9fa00</t>
  </si>
  <si>
    <t>95a6df81-b3c9-46b1-81dd-a43767ca1392</t>
  </si>
  <si>
    <t>608e3f66-7a51-4087-8469-857afb078f4d</t>
  </si>
  <si>
    <t>1d30c3ad-f2b4-4984-b4f7-60e50a238493</t>
  </si>
  <si>
    <t>3d70ad66-b950-454e-864b-d8435b037fd6</t>
  </si>
  <si>
    <t>50e06377-a062-44ad-b366-093d37074af3</t>
  </si>
  <si>
    <t>2226fa01-0c76-49a0-a3bc-1f8e4a8125b0</t>
  </si>
  <si>
    <t>09c1c6bd-2f1c-4fb9-a49b-4e04e0f66165</t>
  </si>
  <si>
    <t>5ed34aa7-ba95-48bc-a913-abce63a0f9e0</t>
  </si>
  <si>
    <t>a8e72fc4-9939-4c66-902e-ffb14b510c99</t>
  </si>
  <si>
    <t>78ff32df-6e44-43dc-88b6-2a5611763d37</t>
  </si>
  <si>
    <t>ed61bd8d-03b1-47c2-875d-64fc9245cc0f</t>
  </si>
  <si>
    <t>d4cf3aaa-02e0-471d-87fd-782856c33406</t>
  </si>
  <si>
    <t>d7fa6354-b58f-4a19-bb31-635f0ad7e711</t>
  </si>
  <si>
    <t>0d8a26aa-60a6-49d6-92aa-20fc0858787c</t>
  </si>
  <si>
    <t>8ed9d134-9391-4f75-9e4d-59a93aaefbe1</t>
  </si>
  <si>
    <t>974867d8-33dd-4e2b-a8bc-7307dcc189f1</t>
  </si>
  <si>
    <t>36610b90-8ee3-4581-a3bd-f611beb6a50d</t>
  </si>
  <si>
    <t>176545b5-98df-4baf-bee5-ea8f0c76889e</t>
  </si>
  <si>
    <t>d84d0cfb-4fc5-4453-a68c-eae499772c26</t>
  </si>
  <si>
    <t>be978637-06f9-4cda-bc00-c5f353cf5110</t>
  </si>
  <si>
    <t>e21c8e89-3479-43ae-a697-65c329ab0344</t>
  </si>
  <si>
    <t>b51ef9ec-5e0b-47b2-abe3-f366a4a3980c</t>
  </si>
  <si>
    <t>68273c9b-75dd-4261-9098-c4d0bb667ffb</t>
  </si>
  <si>
    <t>758ddb45-ce2a-45b8-8110-e654d673f068</t>
  </si>
  <si>
    <t>a8c92123-0eaf-4da1-b325-4c02e0969eea</t>
  </si>
  <si>
    <t>f232b481-732c-40b1-a9ed-434317f29e42</t>
  </si>
  <si>
    <t>dd053b39-a7b1-4618-ac19-db3ea63a37da</t>
  </si>
  <si>
    <t>899a17db-8f30-4f3d-ab7d-4e3c6a92997e</t>
  </si>
  <si>
    <t>12b581a3-2b2e-4934-b4c0-5ab68e018943</t>
  </si>
  <si>
    <t>1f53b78e-6bca-4ac0-9134-b792ec7ab306</t>
  </si>
  <si>
    <t>caa2fb46-0720-4323-838f-5a0e1470f3c0</t>
  </si>
  <si>
    <t>4e46501a-bd45-47cd-930e-4645d52725ea</t>
  </si>
  <si>
    <t>17f2ccaa-c4df-4ae0-a156-9c9958e03c8e</t>
  </si>
  <si>
    <t>44a995fb-c573-41f7-991c-857703525cb6</t>
  </si>
  <si>
    <t>74f43e01-e389-4e6e-a4fe-eb95c47aa73f</t>
  </si>
  <si>
    <t>bc2e5571-6893-4b22-90cf-6eb06bbe7db5</t>
  </si>
  <si>
    <t>1e5d27ee-05f8-422b-8ae4-4d60fec100c9</t>
  </si>
  <si>
    <t>9c961d91-78a6-4c8a-968e-13ef7651bff8</t>
  </si>
  <si>
    <t>8596b69b-dd50-4dc1-8cfd-ab1e16b54765</t>
  </si>
  <si>
    <t>88eae2e7-b005-48c5-ad65-c6f4b822d620</t>
  </si>
  <si>
    <t>7a2ae1ac-d56a-4975-888c-46e37ff51acb</t>
  </si>
  <si>
    <t>23a44d40-f29b-47d8-a584-23d25ad62cff</t>
  </si>
  <si>
    <t>c6ab9630-07e3-438f-83eb-49f3045488bd</t>
  </si>
  <si>
    <t>7d6f8abc-12a0-414a-ae72-7fc552efb2d3</t>
  </si>
  <si>
    <t>ad83f1bc-e0e8-4ff4-bce2-9128b9b53ebc</t>
  </si>
  <si>
    <t>39b90458-2cdb-4075-860b-2db6962922f4</t>
  </si>
  <si>
    <t>4abfbee4-3ed5-447c-bd27-6fac1ff93351</t>
  </si>
  <si>
    <t>e76ce44e-20cd-4581-9bdd-86b80ad9baf6</t>
  </si>
  <si>
    <t>5069bb37-958a-4221-af02-0dfef65c33f9</t>
  </si>
  <si>
    <t>526835f3-d30d-4462-a47a-7709b22cfb7c</t>
  </si>
  <si>
    <t>ef6818aa-ed9d-4ec8-8ff1-082bac8b7758</t>
  </si>
  <si>
    <t>e5be149d-baaf-4388-9608-cfd0bd8e5c23</t>
  </si>
  <si>
    <t>1d828b79-3693-4a57-86b2-e9eb32565f4c</t>
  </si>
  <si>
    <t>54172eec-b429-4df7-8744-4c1c8d201a75</t>
  </si>
  <si>
    <t>55e827ca-16ee-4c0a-b287-cf8a646d2db1</t>
  </si>
  <si>
    <t>60723ab1-6617-4221-88c4-b34f0bccf1a4</t>
  </si>
  <si>
    <t>43c937cd-ff36-4393-a02e-38607d1ba6a0</t>
  </si>
  <si>
    <t>3da5803c-83f6-4e01-9e1a-0eaafe8e355a</t>
  </si>
  <si>
    <t>0e30c592-0bf8-49da-a65d-75c111d5e80e</t>
  </si>
  <si>
    <t>016ef18a-66c8-4aa2-9d54-a61689beeb1f</t>
  </si>
  <si>
    <t>4cbade58-dcf6-4e40-a1d3-eaadf05b0e60</t>
  </si>
  <si>
    <t>58aa7ce4-ab9e-452f-87af-74fce0bee14b</t>
  </si>
  <si>
    <t>28af0eb6-4498-40f6-adcc-3028f000146b</t>
  </si>
  <si>
    <t>84fb9f51-ce14-4165-bc04-12c93a585367</t>
  </si>
  <si>
    <t>d75f4592-43a1-410b-ab6a-06e12bc10442</t>
  </si>
  <si>
    <t>acb5e185-7f84-47bc-af82-078827dde12a</t>
  </si>
  <si>
    <t>adea5bc2-fcc7-4aef-a2e6-d0210ea46027</t>
  </si>
  <si>
    <t>d4e94d28-4598-4c60-84d2-3f0406df002d</t>
  </si>
  <si>
    <t>528cf6c5-5eba-42c6-a018-07a74214b295</t>
  </si>
  <si>
    <t>9c55f89e-ef92-4f9e-8a8b-5f5d340802af</t>
  </si>
  <si>
    <t>67bd9faa-27b5-4ab6-be31-e8bb69ba5be4</t>
  </si>
  <si>
    <t>d82c2af4-2076-4b7a-8ebc-1c3984e7bd0a</t>
  </si>
  <si>
    <t>c66da022-6a6d-44ed-978c-2fe60fa2b5f5</t>
  </si>
  <si>
    <t>9fb06374-5b4c-44fb-8234-900d5c48bfd9</t>
  </si>
  <si>
    <t>ac372f76-4be3-4791-bcf5-fae6c24398f2</t>
  </si>
  <si>
    <t>6f042c8b-c45c-4ec8-b39b-74c690c03a28</t>
  </si>
  <si>
    <t>34854919-7fc5-4863-a740-ec333d15e085</t>
  </si>
  <si>
    <t>872d4ff5-fa02-4ea8-b43e-3c1896da0168</t>
  </si>
  <si>
    <t>8363afe4-d5af-411a-ba39-e5192006ab05</t>
  </si>
  <si>
    <t>be79de6a-f927-421b-a10b-08823c8d7191</t>
  </si>
  <si>
    <t>6512d16a-7640-490c-bbc0-971f44465808</t>
  </si>
  <si>
    <t>c654ffe4-f45b-4125-b3bf-1039fe3f667a</t>
  </si>
  <si>
    <t>7ea714e2-e929-4619-b70b-fda0e1461aba</t>
  </si>
  <si>
    <t>b7ea20bc-b7e6-41ba-8dda-4901a5895476</t>
  </si>
  <si>
    <t>cd9e3f2a-6d7a-4b02-b92d-a648cbcce796</t>
  </si>
  <si>
    <t>d4d5a08e-786e-42a8-81fc-511e88db082b</t>
  </si>
  <si>
    <t>77e03de7-fffd-4924-aa03-4461719ad92a</t>
  </si>
  <si>
    <t>1831460e-5824-48f7-a09b-a191c80150e5</t>
  </si>
  <si>
    <t>0035af5a-aef6-461c-ab2e-5fc873fe769a</t>
  </si>
  <si>
    <t>dc9f8b81-25d4-497c-93d1-5848d6497ce4</t>
  </si>
  <si>
    <t>6d3fab2e-5101-4d23-92d9-91d19f97c641</t>
  </si>
  <si>
    <t>367504c1-0044-4b2d-97ec-f94ea9495bf5</t>
  </si>
  <si>
    <t>e2cd06e3-abc2-4f79-ba0b-6cf422944ac4</t>
  </si>
  <si>
    <t>57606506-3e49-4557-9f86-2d79100dc575</t>
  </si>
  <si>
    <t>295996cc-92b2-4fb1-96c8-d96fff0769dc</t>
  </si>
  <si>
    <t>02478618-304e-4c50-8bf2-0d045f814de7</t>
  </si>
  <si>
    <t>46d76b1f-5040-44a3-baf7-515be252e0d7</t>
  </si>
  <si>
    <t>2a1df4b0-d6bd-4794-a32e-af3cfbc749a3</t>
  </si>
  <si>
    <t>1683e893-dc6f-4b1b-bee0-8a55c0795b01</t>
  </si>
  <si>
    <t>de7d5ec5-e958-49ab-bdf6-cbf4bcfd8f20</t>
  </si>
  <si>
    <t>1af832be-50a4-483c-ae49-1fcc884f20e3</t>
  </si>
  <si>
    <t>5a02d623-2b8d-452d-9d50-7b4bae9e8bdb</t>
  </si>
  <si>
    <t>5fed9acd-6d97-422d-85ab-ee71700bc8f3</t>
  </si>
  <si>
    <t>f8193b29-96da-4292-aa57-bbcc8e4d3181</t>
  </si>
  <si>
    <t>a6ae0c50-435a-40c3-bdab-224d197a00b6</t>
  </si>
  <si>
    <t>b8ce9331-dc9a-42d3-946f-4004c0de6f5b</t>
  </si>
  <si>
    <t>2089e0da-5cdc-408c-b19f-b0ae91660dcb</t>
  </si>
  <si>
    <t>c110371e-36b0-448b-9a9f-32a1e189e7ec</t>
  </si>
  <si>
    <t>1cf4e2e2-df94-4153-9833-c9bcbe87e516</t>
  </si>
  <si>
    <t>8c42224b-485e-469a-ad77-b3e1cc7949cd</t>
  </si>
  <si>
    <t>tt2184339</t>
  </si>
  <si>
    <t>tt2975578</t>
  </si>
  <si>
    <t>tt10327252</t>
  </si>
  <si>
    <t>tt4094724</t>
  </si>
  <si>
    <t>tt0105211</t>
  </si>
  <si>
    <t>tt0089457</t>
  </si>
  <si>
    <t>tt0112401</t>
  </si>
  <si>
    <t>tt0110478</t>
  </si>
  <si>
    <t>tt0093409</t>
  </si>
  <si>
    <t>tt0462499</t>
  </si>
  <si>
    <t>tt0089880</t>
  </si>
  <si>
    <t>tt0095956</t>
  </si>
  <si>
    <t>tt1206885</t>
  </si>
  <si>
    <t>tt0116704</t>
  </si>
  <si>
    <t>tt0106544</t>
  </si>
  <si>
    <t>tt0089374</t>
  </si>
  <si>
    <t>tt0095403</t>
  </si>
  <si>
    <t>tt0104558</t>
  </si>
  <si>
    <t>tt0138703</t>
  </si>
  <si>
    <t>tt3627704</t>
  </si>
  <si>
    <t>tt0095863</t>
  </si>
  <si>
    <t>tt0110823</t>
  </si>
  <si>
    <t>tt0064603</t>
  </si>
  <si>
    <t>tt0076137</t>
  </si>
  <si>
    <t>tt0400497</t>
  </si>
  <si>
    <t>tt0093974</t>
  </si>
  <si>
    <t>tt0088117</t>
  </si>
  <si>
    <t>tt0098331</t>
  </si>
  <si>
    <t>tt0100618</t>
  </si>
  <si>
    <t>tt0110657</t>
  </si>
  <si>
    <t>tt1155076</t>
  </si>
  <si>
    <t>tt0091326</t>
  </si>
  <si>
    <t>tt0097647</t>
  </si>
  <si>
    <t>tt0099422</t>
  </si>
  <si>
    <t>tt0107065</t>
  </si>
  <si>
    <t>tt0060384</t>
  </si>
  <si>
    <t>tt3282712</t>
  </si>
  <si>
    <t>tt0293475</t>
  </si>
  <si>
    <t>tt0208162</t>
  </si>
  <si>
    <t>tt3581652</t>
  </si>
  <si>
    <t>tt0054135</t>
  </si>
  <si>
    <t>tt0496806</t>
  </si>
  <si>
    <t>tt5164214</t>
  </si>
  <si>
    <t>tt0349903</t>
  </si>
  <si>
    <t>tt0084917</t>
  </si>
  <si>
    <t>tt0083929</t>
  </si>
  <si>
    <t>tt0160916</t>
  </si>
  <si>
    <t>tt1414382</t>
  </si>
  <si>
    <t>tt0285073</t>
  </si>
  <si>
    <t>tt0101563</t>
  </si>
  <si>
    <t>tt0055728</t>
  </si>
  <si>
    <t>tt16842060</t>
  </si>
  <si>
    <t>tt0952693</t>
  </si>
  <si>
    <t>tt0120696</t>
  </si>
  <si>
    <t>tt1041829</t>
  </si>
  <si>
    <t>tt0118111</t>
  </si>
  <si>
    <t>tt0295238</t>
  </si>
  <si>
    <t>tt0119324</t>
  </si>
  <si>
    <t>tt1323594</t>
  </si>
  <si>
    <t>tt1690953</t>
  </si>
  <si>
    <t>tt2293640</t>
  </si>
  <si>
    <t>tt3469046</t>
  </si>
  <si>
    <t>tt5113044</t>
  </si>
  <si>
    <t>tt0070244</t>
  </si>
  <si>
    <t>tt0070246</t>
  </si>
  <si>
    <t>tt0071696</t>
  </si>
  <si>
    <t>tt0226018</t>
  </si>
  <si>
    <t>tt0070245</t>
  </si>
  <si>
    <t>tt0056846</t>
  </si>
  <si>
    <t>tt0055093</t>
  </si>
  <si>
    <t>tt0064679</t>
  </si>
  <si>
    <t>tt0058450</t>
  </si>
  <si>
    <t>tt0086383</t>
  </si>
  <si>
    <t>tt0074483</t>
  </si>
  <si>
    <t>tt0070355</t>
  </si>
  <si>
    <t>tt0066999</t>
  </si>
  <si>
    <t>tt0103060</t>
  </si>
  <si>
    <t>tt0108308</t>
  </si>
  <si>
    <t>tt8589698</t>
  </si>
  <si>
    <t>tt1291150</t>
  </si>
  <si>
    <t>tt0076009</t>
  </si>
  <si>
    <t>tt0386421</t>
  </si>
  <si>
    <t>tt0322023</t>
  </si>
  <si>
    <t>tt0088074</t>
  </si>
  <si>
    <t>tt0098258</t>
  </si>
  <si>
    <t>tt0067328</t>
  </si>
  <si>
    <t>tt0091671</t>
  </si>
  <si>
    <t>tt0078131</t>
  </si>
  <si>
    <t>tt0058262</t>
  </si>
  <si>
    <t>tt0079168</t>
  </si>
  <si>
    <t>tt0426459</t>
  </si>
  <si>
    <t>tt0084352</t>
  </si>
  <si>
    <t>tt0066765</t>
  </si>
  <si>
    <t>tt0165859</t>
  </si>
  <si>
    <t>tt0083833</t>
  </si>
  <si>
    <t>tt0094155</t>
  </si>
  <si>
    <t>tt0099073</t>
  </si>
  <si>
    <t>tt1262416</t>
  </si>
  <si>
    <t>tt0120082</t>
  </si>
  <si>
    <t>tt0066392</t>
  </si>
  <si>
    <t>tt0040834</t>
  </si>
  <si>
    <t>tt0087075</t>
  </si>
  <si>
    <t>tt0037988</t>
  </si>
  <si>
    <t>tt0066817</t>
  </si>
  <si>
    <t>tt0116136</t>
  </si>
  <si>
    <t>tt0214641</t>
  </si>
  <si>
    <t>tt3829170</t>
  </si>
  <si>
    <t>tt5610626</t>
  </si>
  <si>
    <t>tt9711106</t>
  </si>
  <si>
    <t>tt0113634</t>
  </si>
  <si>
    <t>tt0060437</t>
  </si>
  <si>
    <t>tt0113633</t>
  </si>
  <si>
    <t>tt0059319</t>
  </si>
  <si>
    <t>tt0061405</t>
  </si>
  <si>
    <t>tt0859163</t>
  </si>
  <si>
    <t>tt2345759</t>
  </si>
  <si>
    <t>tt0209163</t>
  </si>
  <si>
    <t>tt1288558</t>
  </si>
  <si>
    <t>tt0101821</t>
  </si>
  <si>
    <t>tt0085515</t>
  </si>
  <si>
    <t>tt2944198</t>
  </si>
  <si>
    <t>tt0303816</t>
  </si>
  <si>
    <t>tt5638642</t>
  </si>
  <si>
    <t>tt0162661</t>
  </si>
  <si>
    <t>tt0870984</t>
  </si>
  <si>
    <t>tt2118624</t>
  </si>
  <si>
    <t>tt0083907</t>
  </si>
  <si>
    <t>tt0095925</t>
  </si>
  <si>
    <t>tt0189998</t>
  </si>
  <si>
    <t>tt0208504</t>
  </si>
  <si>
    <t>tt0062909</t>
  </si>
  <si>
    <t>tt0079641</t>
  </si>
  <si>
    <t>tt0051554</t>
  </si>
  <si>
    <t>tt0112896</t>
  </si>
  <si>
    <t>tt0079073</t>
  </si>
  <si>
    <t>tt0021814</t>
  </si>
  <si>
    <t>tt0013442</t>
  </si>
  <si>
    <t>tt1699231</t>
  </si>
  <si>
    <t>tt1649443</t>
  </si>
  <si>
    <t>tt1245112</t>
  </si>
  <si>
    <t>tt1649444</t>
  </si>
  <si>
    <t>tt5726086</t>
  </si>
  <si>
    <t>tt2226417</t>
  </si>
  <si>
    <t>tt13405778</t>
  </si>
  <si>
    <t>tt3195644</t>
  </si>
  <si>
    <t>tt1462764</t>
  </si>
  <si>
    <t>tt0076591</t>
  </si>
  <si>
    <t>tt0080461</t>
  </si>
  <si>
    <t>tt2452042</t>
  </si>
  <si>
    <t>tt0069289</t>
  </si>
  <si>
    <t>tt0064107</t>
  </si>
  <si>
    <t>tt0065400</t>
  </si>
  <si>
    <t>tt0050549</t>
  </si>
  <si>
    <t>tt0045578</t>
  </si>
  <si>
    <t>tt0116745</t>
  </si>
  <si>
    <t>tt0053454</t>
  </si>
  <si>
    <t>tt0046828</t>
  </si>
  <si>
    <t>tt0068323</t>
  </si>
  <si>
    <t>tt0053133</t>
  </si>
  <si>
    <t>The Purge</t>
  </si>
  <si>
    <t>The Purge: Anarchy</t>
  </si>
  <si>
    <t>The Forever Purge</t>
  </si>
  <si>
    <t>The Purge: Election Year</t>
  </si>
  <si>
    <t>Radio Flyer</t>
  </si>
  <si>
    <t>Ladyhawke</t>
  </si>
  <si>
    <t>Assassins</t>
  </si>
  <si>
    <t>Maverick</t>
  </si>
  <si>
    <t>Lethal Weapon</t>
  </si>
  <si>
    <t>Rambo</t>
  </si>
  <si>
    <t>Rambo: First Blood Part II</t>
  </si>
  <si>
    <t>Rambo III</t>
  </si>
  <si>
    <t>Rambo: Last Blood</t>
  </si>
  <si>
    <t>First Strike</t>
  </si>
  <si>
    <t>Supercop 2</t>
  </si>
  <si>
    <t>Police Story</t>
  </si>
  <si>
    <t>Police Story 2</t>
  </si>
  <si>
    <t>Supercop</t>
  </si>
  <si>
    <t>Phantasm IV: Oblivion</t>
  </si>
  <si>
    <t>Phantasm: Ravager</t>
  </si>
  <si>
    <t>Phantasm II</t>
  </si>
  <si>
    <t>Phantasm III: Lord of the Dead</t>
  </si>
  <si>
    <t>The Love Bug</t>
  </si>
  <si>
    <t>Herbie Goes to Monte Carlo</t>
  </si>
  <si>
    <t>Herbie Fully Loaded</t>
  </si>
  <si>
    <t>Silent Night, Deadly Night Part 2</t>
  </si>
  <si>
    <t>Silent Night, Deadly Night</t>
  </si>
  <si>
    <t>Silent Night, Deadly Night 3: Better Watch Out!</t>
  </si>
  <si>
    <t>Silent Night, Deadly Night 4: Initiation</t>
  </si>
  <si>
    <t>The Next Karate Kid</t>
  </si>
  <si>
    <t>The Karate Kid Part II</t>
  </si>
  <si>
    <t>The Karate Kid Part III</t>
  </si>
  <si>
    <t>Dick Tracy</t>
  </si>
  <si>
    <t>Gypsy</t>
  </si>
  <si>
    <t>Evening Primrose</t>
  </si>
  <si>
    <t>Best Worst Thing That Ever Could Have Happened</t>
  </si>
  <si>
    <t>Original Cast Album: Company</t>
  </si>
  <si>
    <t>Follies in Concert</t>
  </si>
  <si>
    <t>Ocean's Thirteen</t>
  </si>
  <si>
    <t>Ocean's Eight</t>
  </si>
  <si>
    <t>Ocean's Twelve</t>
  </si>
  <si>
    <t>The World According to Garp</t>
  </si>
  <si>
    <t>Fast Times at Ridgemont High</t>
  </si>
  <si>
    <t>The Story of Us</t>
  </si>
  <si>
    <t>You Again</t>
  </si>
  <si>
    <t>Eunice</t>
  </si>
  <si>
    <t>Chance of a Lifetime</t>
  </si>
  <si>
    <t>Advise &amp; Consent</t>
  </si>
  <si>
    <t>Betty White: A Celebration</t>
  </si>
  <si>
    <t>Your Mommy Kills Animals!</t>
  </si>
  <si>
    <t>Hard Rain</t>
  </si>
  <si>
    <t>The Proposal</t>
  </si>
  <si>
    <t>Waiting for Guffman</t>
  </si>
  <si>
    <t>Personal Velocity</t>
  </si>
  <si>
    <t>The House of Yes</t>
  </si>
  <si>
    <t>Despicable Me</t>
  </si>
  <si>
    <t>Despicable Me 2</t>
  </si>
  <si>
    <t>Minions</t>
  </si>
  <si>
    <t>Despicable Me 3</t>
  </si>
  <si>
    <t>Minions: The Rise of Gru</t>
  </si>
  <si>
    <t>Proxy War</t>
  </si>
  <si>
    <t>Battles Without Honor and Humanity</t>
  </si>
  <si>
    <t>Police Tactics</t>
  </si>
  <si>
    <t>Final Episode</t>
  </si>
  <si>
    <t>Hiroshima Death Match</t>
  </si>
  <si>
    <t>Bay of Angels</t>
  </si>
  <si>
    <t>Lola</t>
  </si>
  <si>
    <t>Model Shop</t>
  </si>
  <si>
    <t>The Umbrellas of Cherbourg</t>
  </si>
  <si>
    <t>Sudden Impact</t>
  </si>
  <si>
    <t>The Enforcer</t>
  </si>
  <si>
    <t>Magnum Force</t>
  </si>
  <si>
    <t>Dirty Harry</t>
  </si>
  <si>
    <t>Teenage Mutant Ninja Turtles II: The Secret of the Ooze</t>
  </si>
  <si>
    <t>Teenage Mutant Ninja Turtles III</t>
  </si>
  <si>
    <t>Teenage Mutant Ninja Turtles: Mutant Mayhem</t>
  </si>
  <si>
    <t>Exorcist II: The Heretic</t>
  </si>
  <si>
    <t>Duck</t>
  </si>
  <si>
    <t>Die, Mommie, Die!</t>
  </si>
  <si>
    <t>Secret Honor</t>
  </si>
  <si>
    <t>Say Anything</t>
  </si>
  <si>
    <t>The Last Picture Show</t>
  </si>
  <si>
    <t>From a Whisper to a Scream</t>
  </si>
  <si>
    <t>A Question of Love</t>
  </si>
  <si>
    <t>The Killers</t>
  </si>
  <si>
    <t>A Force of One</t>
  </si>
  <si>
    <t>Feast</t>
  </si>
  <si>
    <t>Monty Python Live at the Hollywood Bowl</t>
  </si>
  <si>
    <t>Monty Python's and Now for Something Completely Different</t>
  </si>
  <si>
    <t>Liberty Heights</t>
  </si>
  <si>
    <t>Diner</t>
  </si>
  <si>
    <t>Tin Men</t>
  </si>
  <si>
    <t>Avalon</t>
  </si>
  <si>
    <t>Scream 4</t>
  </si>
  <si>
    <t>Scream 2</t>
  </si>
  <si>
    <t>Something for Everyone</t>
  </si>
  <si>
    <t>State of the Union</t>
  </si>
  <si>
    <t>The Company of Wolves</t>
  </si>
  <si>
    <t>The Picture of Dorian Gray</t>
  </si>
  <si>
    <t>Bedknobs and Broomsticks</t>
  </si>
  <si>
    <t>DragonHeart</t>
  </si>
  <si>
    <t>Dragonheart: A New Beginning</t>
  </si>
  <si>
    <t>Dragonheart 3: The Sorcerer's Curse</t>
  </si>
  <si>
    <t>Dragonheart: Battle for the Heartfire</t>
  </si>
  <si>
    <t>Dragonheart Vengeance</t>
  </si>
  <si>
    <t>Midnight in Saint Petersburg</t>
  </si>
  <si>
    <t>Funeral in Berlin</t>
  </si>
  <si>
    <t>Bullet to Beijing</t>
  </si>
  <si>
    <t>The Ipcress File</t>
  </si>
  <si>
    <t>Billion Dollar Brain</t>
  </si>
  <si>
    <t>The Mummy: Tomb of the Dragon Emperor</t>
  </si>
  <si>
    <t>The Mummy Returns</t>
  </si>
  <si>
    <t>Evil Dead</t>
  </si>
  <si>
    <t>Ernest Scared Stupid</t>
  </si>
  <si>
    <t>Eyes of Fire</t>
  </si>
  <si>
    <t>Backcountry</t>
  </si>
  <si>
    <t>Cabin Fever</t>
  </si>
  <si>
    <t>The Ritual</t>
  </si>
  <si>
    <t>Sleepy Hollow</t>
  </si>
  <si>
    <t>Antichrist</t>
  </si>
  <si>
    <t>The Final Girls</t>
  </si>
  <si>
    <t>The Evil Dead</t>
  </si>
  <si>
    <t>Pumpkinhead</t>
  </si>
  <si>
    <t>Shadow of the Vampire</t>
  </si>
  <si>
    <t>Santo in the Treasure of Dracula</t>
  </si>
  <si>
    <t>Dracula Has Risen from the Grave</t>
  </si>
  <si>
    <t>Nosferatu the Vampyre</t>
  </si>
  <si>
    <t>Horror of Dracula</t>
  </si>
  <si>
    <t>Dracula: Dead and Loving It</t>
  </si>
  <si>
    <t>Nosferatu: A Symphony of Horror</t>
  </si>
  <si>
    <t>Quarantine 2: Terminal</t>
  </si>
  <si>
    <t>[REC] 4: Apocalypse</t>
  </si>
  <si>
    <t>[Rec]²</t>
  </si>
  <si>
    <t>[REC] 3: Genesis</t>
  </si>
  <si>
    <t>Insidious: The Last Key</t>
  </si>
  <si>
    <t>Insidious: Chapter 2</t>
  </si>
  <si>
    <t>Insidious: The Red Door</t>
  </si>
  <si>
    <t>Insidious: Chapter 3</t>
  </si>
  <si>
    <t>Indiana Jones and the Dial of Destiny</t>
  </si>
  <si>
    <t>Race for Your Life, Charlie Brown</t>
  </si>
  <si>
    <t>Bon Voyage, Charlie Brown (and Don't Come Back!!)</t>
  </si>
  <si>
    <t>The Peanuts Movie</t>
  </si>
  <si>
    <t>Snoopy Come Home</t>
  </si>
  <si>
    <t>A Boy Named Charlie Brown</t>
  </si>
  <si>
    <t>The Angel Levine</t>
  </si>
  <si>
    <t>Island in the Sun</t>
  </si>
  <si>
    <t>Bright Road</t>
  </si>
  <si>
    <t>Kansas City</t>
  </si>
  <si>
    <t>The World, the Flesh and the Devil</t>
  </si>
  <si>
    <t>Carmen Jones</t>
  </si>
  <si>
    <t>Buck and the Preacher</t>
  </si>
  <si>
    <t>Odds Against Tomorrow</t>
  </si>
  <si>
    <t>ba51c634-5ce3-43f7-b9df-e9a5e8b468bb</t>
  </si>
  <si>
    <t>7c073b57-8c6f-4357-9772-63a05b936053</t>
  </si>
  <si>
    <t>8addba12-be57-4ef3-b288-0a4fba948cd7</t>
  </si>
  <si>
    <t>a59ba641-c783-4f2e-a765-01ab2e2b3d56</t>
  </si>
  <si>
    <t>Stalked by My Doctor</t>
  </si>
  <si>
    <t>Scorsese Short Films Super Draft</t>
  </si>
  <si>
    <t>Special</t>
  </si>
  <si>
    <t>Scorsese Miscellaneous Documentaries</t>
  </si>
  <si>
    <t>1f860e7f-32c7-45ca-83ad-74117598865e</t>
  </si>
  <si>
    <t>4436e89c-3f86-4d96-969d-d4f9c46e9ff2</t>
  </si>
  <si>
    <t>eafa9518-7043-4e65-b04e-c821da2e7a7c</t>
  </si>
  <si>
    <t>8c3df265-27ae-40a5-91e1-fde554b1b0a8</t>
  </si>
  <si>
    <t>6e137094-cf8c-4621-87bd-3a609572d124</t>
  </si>
  <si>
    <t>6bc6f3e6-0dd4-407f-82f2-ebed425e85eb</t>
  </si>
  <si>
    <t>7316c63a-52da-43a3-9744-7e3a32325000</t>
  </si>
  <si>
    <t>815f758f-5903-467b-b320-d6d11406fcbb</t>
  </si>
  <si>
    <t>3d9168be-54f2-4432-bc66-1f3fc799452d</t>
  </si>
  <si>
    <t>e111cf05-4b48-4001-a30c-9dffc06b796f</t>
  </si>
  <si>
    <t>3628ae49-b9fb-4c20-81af-c01c356a8bb2</t>
  </si>
  <si>
    <t>c41b9eb7-1703-493b-98ca-4b349828c305</t>
  </si>
  <si>
    <t>8b0486bf-c306-445d-8f14-84c23bfd13f5</t>
  </si>
  <si>
    <t>295dc212-ea62-4ae4-8668-517b46f0cfe6</t>
  </si>
  <si>
    <t>ace57733-bc77-40c2-8592-68b43e90fd02</t>
  </si>
  <si>
    <t>2a2dbaf3-2478-4373-a995-57db85ece35a</t>
  </si>
  <si>
    <t>3eb41a1e-d2d0-44ad-a55b-6c3a456577ed</t>
  </si>
  <si>
    <t>a2c87c8a-8c89-42d3-8807-a9cedf51b328</t>
  </si>
  <si>
    <t>d21dd26c-2aee-4458-8e8a-da1c54569a05</t>
  </si>
  <si>
    <t>0be52356-fea8-4667-a313-e3ed817189ee</t>
  </si>
  <si>
    <t>e01e7c97-b240-4720-be03-50e2cbba407e</t>
  </si>
  <si>
    <t>2ba8171d-6739-42e8-8dff-b44ff7c5ab8a</t>
  </si>
  <si>
    <t>727daa05-4137-4560-bf82-ffc6cd6e19e8</t>
  </si>
  <si>
    <t>90253e15-3453-44c4-9f8c-6556ae74b5fc</t>
  </si>
  <si>
    <t>696809b3-a625-4ab7-977d-7fa6e63d40f1</t>
  </si>
  <si>
    <t>bb91584b-6f4b-40e5-a3d9-a119621e0040</t>
  </si>
  <si>
    <t>e6cfb194-8dbe-49dc-ace7-e2df5a876af3</t>
  </si>
  <si>
    <t>20f2b200-f511-4a09-93b3-03a400f95f00</t>
  </si>
  <si>
    <t>d6785d18-8be8-4153-a85d-f84dee69dabd</t>
  </si>
  <si>
    <t>6486a7da-6d34-4957-9f42-6e1781c86a1c</t>
  </si>
  <si>
    <t>682d8a72-c261-4850-a343-91cff6632286</t>
  </si>
  <si>
    <t>c79b1800-d34c-4e0d-a531-80795be0ff37</t>
  </si>
  <si>
    <t>759cc37f-6444-4ddd-986a-af97fdef485c</t>
  </si>
  <si>
    <t>77ff41bd-1a76-44c3-9257-7d25af85f0ea</t>
  </si>
  <si>
    <t>be0e25cd-e9a2-47ef-87ea-27cbbd1705b7</t>
  </si>
  <si>
    <t>c7958566-d871-4fac-9cf9-65eb00249305</t>
  </si>
  <si>
    <t>422f6046-d51d-4a58-8975-3e9295180910</t>
  </si>
  <si>
    <t>8b0d30cf-e88b-4269-bf7d-4e3defc4872b</t>
  </si>
  <si>
    <t>220108f3-a2c6-43a2-8730-0d3efdf79eda</t>
  </si>
  <si>
    <t>b12b026f-4b3e-4a97-ac5b-b489bfc7d92b</t>
  </si>
  <si>
    <t>929869fd-6d1c-4242-9acc-863290d10ade</t>
  </si>
  <si>
    <t>d1f3a763-5cd7-499b-9e4a-08515943d0c4</t>
  </si>
  <si>
    <t>139e379d-031f-426b-8233-0664703caa0e</t>
  </si>
  <si>
    <t>24cef914-4bde-492a-876e-266062a2a7f6</t>
  </si>
  <si>
    <t>136154eb-45bf-4f4f-a03b-3fbcade00394</t>
  </si>
  <si>
    <t>f84f67f3-b3a6-4984-a69a-762eb092c0eb</t>
  </si>
  <si>
    <t>2b37e4a6-ace9-4931-b1f5-473b6f3b3449</t>
  </si>
  <si>
    <t>3a2267c6-e01e-46da-b561-3221e7986b39</t>
  </si>
  <si>
    <t>7c50c62a-6cb4-4046-9e94-ec088acedf1c</t>
  </si>
  <si>
    <t>9e0d0778-a9ce-478c-9fd0-e937bc841419</t>
  </si>
  <si>
    <t>9b158d99-2046-4048-96b0-2aa827fce474</t>
  </si>
  <si>
    <t>35c268b6-d2f2-46a3-8c4d-97b4f79f9324</t>
  </si>
  <si>
    <t>1aed3461-c59b-47da-aba5-b386d10f9260</t>
  </si>
  <si>
    <t>d886fa3d-9c64-45fb-8eb6-fd8aba179489</t>
  </si>
  <si>
    <t>bcec06ea-a524-4f16-8b9c-ab9d2236d836</t>
  </si>
  <si>
    <t>fc02ef0b-6572-4e01-a0ce-abd9763de5b4</t>
  </si>
  <si>
    <t>bf1a7d22-dae1-47fd-a4d8-3d761b5a1eff</t>
  </si>
  <si>
    <t>c3651aab-9acc-4627-a6eb-e3a6649937f3</t>
  </si>
  <si>
    <t>08644428-b63f-40e8-877b-15bd3ead0d37</t>
  </si>
  <si>
    <t>e2f0c44b-b819-4beb-be21-eb520f3aa8e7</t>
  </si>
  <si>
    <t>1c572a54-0b7b-49e1-ba77-aa4e20b1a111</t>
  </si>
  <si>
    <t>ce8bed31-47c2-46d5-ac72-1fcd2f755a8b</t>
  </si>
  <si>
    <t>tt3949660</t>
  </si>
  <si>
    <t>tt0117571</t>
  </si>
  <si>
    <t>tt0024184</t>
  </si>
  <si>
    <t>tt0032637</t>
  </si>
  <si>
    <t>tt0036959</t>
  </si>
  <si>
    <t>tt0034902</t>
  </si>
  <si>
    <t>tt0032635</t>
  </si>
  <si>
    <t>tt0388482</t>
  </si>
  <si>
    <t>tt1129442</t>
  </si>
  <si>
    <t>tt0293662</t>
  </si>
  <si>
    <t>tt2938956</t>
  </si>
  <si>
    <t>tt0050737</t>
  </si>
  <si>
    <t>tt0057102</t>
  </si>
  <si>
    <t>tt0045902</t>
  </si>
  <si>
    <t>tt0084112</t>
  </si>
  <si>
    <t>tt0077394</t>
  </si>
  <si>
    <t>tt0102585</t>
  </si>
  <si>
    <t>tt0466909</t>
  </si>
  <si>
    <t>tt0082377</t>
  </si>
  <si>
    <t>tt0091721</t>
  </si>
  <si>
    <t>tt0098065</t>
  </si>
  <si>
    <t>tt0098066</t>
  </si>
  <si>
    <t>tt0120783</t>
  </si>
  <si>
    <t>tt0055277</t>
  </si>
  <si>
    <t>tt0089530</t>
  </si>
  <si>
    <t>tt12037194</t>
  </si>
  <si>
    <t>tt0082694</t>
  </si>
  <si>
    <t>tt0059037</t>
  </si>
  <si>
    <t>tt0097570</t>
  </si>
  <si>
    <t>tt0088146</t>
  </si>
  <si>
    <t>tt0070239</t>
  </si>
  <si>
    <t>tt0067093</t>
  </si>
  <si>
    <t>tt0061811</t>
  </si>
  <si>
    <t>tt10579468</t>
  </si>
  <si>
    <t>tt14525460</t>
  </si>
  <si>
    <t>tt5989054</t>
  </si>
  <si>
    <t>tt5252624</t>
  </si>
  <si>
    <t>tt8499212</t>
  </si>
  <si>
    <t>tt4016250</t>
  </si>
  <si>
    <t>tt1151319</t>
  </si>
  <si>
    <t>tt0061402</t>
  </si>
  <si>
    <t>tt0097965</t>
  </si>
  <si>
    <t>tt0057680</t>
  </si>
  <si>
    <t>tt0183523</t>
  </si>
  <si>
    <t>tt0058242</t>
  </si>
  <si>
    <t>tt13660958</t>
  </si>
  <si>
    <t>tt0808245</t>
  </si>
  <si>
    <t>tt0077157</t>
  </si>
  <si>
    <t>tt0112120</t>
  </si>
  <si>
    <t>tt1113829</t>
  </si>
  <si>
    <t>tt0071680</t>
  </si>
  <si>
    <t>tt0439572</t>
  </si>
  <si>
    <t>tt14577874</t>
  </si>
  <si>
    <t>tt21364764</t>
  </si>
  <si>
    <t>tt0096380</t>
  </si>
  <si>
    <t>tt0118178</t>
  </si>
  <si>
    <t>tt5311514</t>
  </si>
  <si>
    <t>tt1695843</t>
  </si>
  <si>
    <t>tt0338094</t>
  </si>
  <si>
    <t>tt1964418</t>
  </si>
  <si>
    <t>tt0131620</t>
  </si>
  <si>
    <t>tt0276033</t>
  </si>
  <si>
    <t>Teenage Mutant Ninja Turtles: Out of the Shadows</t>
  </si>
  <si>
    <t>The Invisible Woman</t>
  </si>
  <si>
    <t>The Invisible Man's Revenge</t>
  </si>
  <si>
    <t>Invisible Agent</t>
  </si>
  <si>
    <t>The Invisible Man Returns</t>
  </si>
  <si>
    <t>Transporter 2</t>
  </si>
  <si>
    <t>Transporter 3</t>
  </si>
  <si>
    <t>The Transporter</t>
  </si>
  <si>
    <t>The Transporter Refueled</t>
  </si>
  <si>
    <t>My Gun Is Quick</t>
  </si>
  <si>
    <t>The Girl Hunters</t>
  </si>
  <si>
    <t>I, the Jury</t>
  </si>
  <si>
    <t>Damien: Omen II</t>
  </si>
  <si>
    <t>Omen IV: The Awakening</t>
  </si>
  <si>
    <t>The Final Conflict</t>
  </si>
  <si>
    <t>The Parent Trap II</t>
  </si>
  <si>
    <t>Parent Trap: Hawaiian Honeymoon</t>
  </si>
  <si>
    <t>Parent Trap III</t>
  </si>
  <si>
    <t>The Parent Trap</t>
  </si>
  <si>
    <t>Mad Max Beyond Thunderdome</t>
  </si>
  <si>
    <t>Furiosa: A Mad Max Saga</t>
  </si>
  <si>
    <t>The Road Warrior</t>
  </si>
  <si>
    <t>The Cincinnati Kid</t>
  </si>
  <si>
    <t>In Country</t>
  </si>
  <si>
    <t>A Soldier's Story</t>
  </si>
  <si>
    <t>Jesus Christ Superstar</t>
  </si>
  <si>
    <t>Fiddler on the Roof</t>
  </si>
  <si>
    <t>In the Heat of the Night</t>
  </si>
  <si>
    <t>Stalked by My Doctor: A Sleepwalker's Nightmare</t>
  </si>
  <si>
    <t>Just What the Doctor Ordered</t>
  </si>
  <si>
    <t>Stalked by My Doctor: The Return</t>
  </si>
  <si>
    <t>Stalked by My Doctor: Patient's Revenge</t>
  </si>
  <si>
    <t>The Audition</t>
  </si>
  <si>
    <t>The Key to Reserva</t>
  </si>
  <si>
    <t>The Big Shave</t>
  </si>
  <si>
    <t>New York Stories</t>
  </si>
  <si>
    <t>What's a Nice Girl Like You Doing in a Place Like This?</t>
  </si>
  <si>
    <t>Mission to Mars</t>
  </si>
  <si>
    <t>It's Not Just You, Murray!</t>
  </si>
  <si>
    <t>Pretend It's a City</t>
  </si>
  <si>
    <t>A Letter to Elia</t>
  </si>
  <si>
    <t>American Boy: A Profile of Steven Prince</t>
  </si>
  <si>
    <t>A Personal Journey with Martin Scorsese Through American Movies</t>
  </si>
  <si>
    <t>George Harrison: Living in the Material World</t>
  </si>
  <si>
    <t>Italianamerican</t>
  </si>
  <si>
    <t>It's What's Inside</t>
  </si>
  <si>
    <t>Skin Deep</t>
  </si>
  <si>
    <t>Vice Versa</t>
  </si>
  <si>
    <t>Wish Upon a Star</t>
  </si>
  <si>
    <t>Your Name.</t>
  </si>
  <si>
    <t>Haunted Mansion</t>
  </si>
  <si>
    <t>The Haunted Mansion</t>
  </si>
  <si>
    <t>Tomorrowland</t>
  </si>
  <si>
    <t>Tower of Terror</t>
  </si>
  <si>
    <t>The Country Bears</t>
  </si>
  <si>
    <t>bdf18672-bd18-43e6-b785-584b177837bd</t>
  </si>
  <si>
    <t>4151ea62-1d42-46fa-a968-f84a9d597b7a</t>
  </si>
  <si>
    <t>Herbie Goes Bananas</t>
  </si>
  <si>
    <t>Herbie Rides Again</t>
  </si>
  <si>
    <t>tt0080861</t>
  </si>
  <si>
    <t>tt0071607</t>
  </si>
  <si>
    <t>f00bc083-4048-4d3a-8853-adaf99e0d155</t>
  </si>
  <si>
    <t>2211c7d8-5482-4c5e-a814-c64260d0e438</t>
  </si>
  <si>
    <t>fbdb9775-3a5c-4756-a6f0-d35c83453250</t>
  </si>
  <si>
    <t>8c889e41-578b-4726-be21-8d9d68007c96</t>
  </si>
  <si>
    <t>89282881-489e-4ab9-90f1-10a17b12f03c</t>
  </si>
  <si>
    <t>b004312d-06a0-4b18-ac40-e95af6e7f43e</t>
  </si>
  <si>
    <t>337dcaea-62fc-4730-befb-e38261e9d9de</t>
  </si>
  <si>
    <t>6833f8ec-4ce3-4fed-ba10-0786127ea752</t>
  </si>
  <si>
    <t>One Flew Over the Cuckoo's Nest</t>
  </si>
  <si>
    <t>Dog Day Afternoon</t>
  </si>
  <si>
    <t>tt0073486</t>
  </si>
  <si>
    <t>tt0072890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</si>
</sst>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font>
    <font>
      <sz val="11"/>
      <color theme="1"/>
      <name val="Calibri"/>
      <family val="2"/>
    </font>
    <font>
      <sz val="8"/>
      <name val="Calibri"/>
      <family val="2"/>
    </font>
  </fonts>
  <fills count="4">
    <fill>
      <patternFill patternType="none"/>
    </fill>
    <fill>
      <patternFill patternType="gray125"/>
    </fill>
    <fill>
      <patternFill patternType="solid">
        <fgColor rgb="FFFFFF00"/>
        <bgColor indexed="64"/>
      </patternFill>
    </fill>
    <fill>
      <patternFill patternType="solid">
        <fgColor theme="0" tint="-0.14999847407452621"/>
        <bgColor theme="0" tint="-0.14999847407452621"/>
      </patternFill>
    </fill>
  </fills>
  <borders count="3">
    <border>
      <left/>
      <right/>
      <top/>
      <bottom/>
      <diagonal/>
    </border>
    <border>
      <left style="thin">
        <color theme="1"/>
      </left>
      <right style="thin">
        <color theme="1"/>
      </right>
      <top style="thin">
        <color theme="1"/>
      </top>
      <bottom style="thin">
        <color theme="1"/>
      </bottom>
      <diagonal/>
    </border>
    <border>
      <left style="thin">
        <color theme="1"/>
      </left>
      <right style="thin">
        <color theme="1"/>
      </right>
      <top style="thin">
        <color theme="1"/>
      </top>
      <bottom/>
      <diagonal/>
    </border>
  </borders>
  <cellStyleXfs count="3">
    <xf numFmtId="0" fontId="0" fillId="0" borderId="0"/>
    <xf numFmtId="0" fontId="1" fillId="0" borderId="0"/>
    <xf numFmtId="0" fontId="1" fillId="0" borderId="0"/>
  </cellStyleXfs>
  <cellXfs count="22">
    <xf numFmtId="0" fontId="0" fillId="0" borderId="0" xfId="0"/>
    <xf numFmtId="11" fontId="0" fillId="0" borderId="0" xfId="0" applyNumberFormat="1"/>
    <xf numFmtId="14" fontId="0" fillId="0" borderId="0" xfId="0" applyNumberFormat="1"/>
    <xf numFmtId="0" fontId="1" fillId="0" borderId="0" xfId="0" applyFont="1"/>
    <xf numFmtId="0" fontId="0" fillId="0" borderId="1" xfId="0" applyBorder="1"/>
    <xf numFmtId="0" fontId="0" fillId="0" borderId="2" xfId="0" applyBorder="1"/>
    <xf numFmtId="11" fontId="0" fillId="0" borderId="1" xfId="0" applyNumberFormat="1" applyBorder="1"/>
    <xf numFmtId="11" fontId="0" fillId="0" borderId="2" xfId="0" applyNumberFormat="1" applyBorder="1"/>
    <xf numFmtId="0" fontId="0" fillId="0" borderId="0" xfId="0" quotePrefix="1"/>
    <xf numFmtId="0" fontId="0" fillId="0" borderId="0" xfId="0" applyAlignment="1">
      <alignment horizontal="center"/>
    </xf>
    <xf numFmtId="0" fontId="0" fillId="2" borderId="1" xfId="0" applyFill="1" applyBorder="1"/>
    <xf numFmtId="0" fontId="0" fillId="2" borderId="0" xfId="0" applyFill="1"/>
    <xf numFmtId="47" fontId="0" fillId="0" borderId="0" xfId="0" applyNumberFormat="1"/>
    <xf numFmtId="0" fontId="0" fillId="3" borderId="1" xfId="0" applyFill="1" applyBorder="1" applyAlignment="1">
      <alignment horizontal="center"/>
    </xf>
    <xf numFmtId="0" fontId="0" fillId="0" borderId="1" xfId="0" applyBorder="1" applyAlignment="1">
      <alignment horizontal="center"/>
    </xf>
    <xf numFmtId="0" fontId="0" fillId="0" borderId="1" xfId="0" applyFont="1" applyBorder="1"/>
    <xf numFmtId="0" fontId="0" fillId="0" borderId="0" xfId="0" applyNumberFormat="1"/>
    <xf numFmtId="0" fontId="0" fillId="0" borderId="0" xfId="0" applyBorder="1"/>
    <xf numFmtId="0" fontId="0" fillId="0" borderId="0" xfId="0" applyNumberFormat="1" applyBorder="1"/>
    <xf numFmtId="0" fontId="0" fillId="0" borderId="0" xfId="0" applyFont="1"/>
    <xf numFmtId="0" fontId="0" fillId="0" borderId="2" xfId="0" applyFont="1" applyBorder="1"/>
    <xf numFmtId="0" fontId="0" fillId="0" borderId="0" xfId="0" applyNumberFormat="1" applyAlignment="1">
      <alignment horizontal="center"/>
    </xf>
  </cellXfs>
  <cellStyles count="3">
    <cellStyle name="Normal" xfId="0" builtinId="0"/>
    <cellStyle name="Normal 3" xfId="2" xr:uid="{9178FAF8-9DFF-406D-8505-7FC5809D7D00}"/>
    <cellStyle name="Normal 4" xfId="1" xr:uid="{1A1A6A14-490A-4F22-B69E-81BA09E4D1F3}"/>
  </cellStyles>
  <dxfs count="5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none"/>
      </font>
    </dxf>
    <dxf>
      <numFmt numFmtId="0" formatCode="General"/>
    </dxf>
    <dxf>
      <font>
        <color theme="8"/>
      </font>
      <fill>
        <patternFill>
          <bgColor theme="8" tint="0.79998168889431442"/>
        </patternFill>
      </fill>
    </dxf>
    <dxf>
      <font>
        <color theme="8"/>
      </font>
      <fill>
        <patternFill>
          <bgColor theme="8" tint="0.79998168889431442"/>
        </patternFill>
      </fill>
    </dxf>
    <dxf>
      <font>
        <color rgb="FF006100"/>
      </font>
      <fill>
        <patternFill>
          <bgColor rgb="FFC6EFCE"/>
        </patternFill>
      </fill>
    </dxf>
    <dxf>
      <font>
        <color rgb="FF9C0006"/>
      </font>
      <fill>
        <patternFill>
          <bgColor rgb="FFFFC7CE"/>
        </patternFill>
      </fil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none"/>
      </font>
      <border diagonalUp="0" diagonalDown="0">
        <left style="thin">
          <color theme="1"/>
        </left>
        <right style="thin">
          <color theme="1"/>
        </right>
        <top style="thin">
          <color theme="1"/>
        </top>
        <bottom style="thin">
          <color theme="1"/>
        </bottom>
        <vertical/>
        <horizontal/>
      </border>
    </dxf>
    <dxf>
      <numFmt numFmtId="0" formatCode="General"/>
    </dxf>
    <dxf>
      <numFmt numFmtId="0" formatCode="General"/>
    </dxf>
    <dxf>
      <numFmt numFmtId="19" formatCode="m/d/yyyy"/>
    </dxf>
    <dxf>
      <numFmt numFmtId="29" formatCode="mm:ss.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E4EDF72-7703-4D94-A52B-806B59125AF8}" name="drafts" displayName="drafts" ref="A1:M399" totalsRowShown="0">
  <autoFilter ref="A1:M399" xr:uid="{5E4EDF72-7703-4D94-A52B-806B59125AF8}"/>
  <sortState xmlns:xlrd2="http://schemas.microsoft.com/office/spreadsheetml/2017/richdata2" ref="A2:M393">
    <sortCondition ref="J1:J393"/>
  </sortState>
  <tableColumns count="13">
    <tableColumn id="1" xr3:uid="{EDA85053-4BF3-4BF6-8327-BD1A5A63BE2B}" name="id"/>
    <tableColumn id="2" xr3:uid="{374AEA42-543A-44F8-BA80-BF89AC4E19C6}" name="readable_id"/>
    <tableColumn id="3" xr3:uid="{FB1EDD85-05D7-412A-9D1E-86C7E2EC9F12}" name="title"/>
    <tableColumn id="4" xr3:uid="{FE63A703-4048-4D91-BEB6-907944D2FC19}" name="draft_type"/>
    <tableColumn id="5" xr3:uid="{B8DF4C00-B3A8-48A4-B287-E27CE4AC4EAE}" name="episode_type"/>
    <tableColumn id="6" xr3:uid="{B855431D-6E1F-4B3E-A7C4-C066B49DC10B}" name="total_picks"/>
    <tableColumn id="7" xr3:uid="{CAB8BD60-598D-42E6-A49A-C57BC198B8B0}" name="total_drafters"/>
    <tableColumn id="8" xr3:uid="{DF53204A-34BA-4DD1-B632-773B4820C33D}" name="total_drafter_teams"/>
    <tableColumn id="9" xr3:uid="{28BBF42C-8EDB-4D9B-8DB8-916B0F45EFCA}" name="total_hosts"/>
    <tableColumn id="10" xr3:uid="{1426ABA1-C2C8-4A9E-832D-4E055E7A3505}" name="episode_number"/>
    <tableColumn id="11" xr3:uid="{D9C717D7-FADA-41A4-870F-0241A1A16502}" name="draft_status"/>
    <tableColumn id="12" xr3:uid="{C314C386-DD7E-461C-821A-BA96BB484D17}" name="is_patreon_only"/>
    <tableColumn id="13" xr3:uid="{D60ECAF5-9BEA-4EC2-A74F-5BDE7D546372}" name="non_canonical"/>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78DECFF6-160B-4BE7-B17F-1BD84F998FF3}" name="Table16" displayName="Table16" ref="A1:O393" totalsRowShown="0">
  <autoFilter ref="A1:O393" xr:uid="{78DECFF6-160B-4BE7-B17F-1BD84F998FF3}"/>
  <sortState xmlns:xlrd2="http://schemas.microsoft.com/office/spreadsheetml/2017/richdata2" ref="A10:O386">
    <sortCondition ref="J1:J393"/>
  </sortState>
  <tableColumns count="15">
    <tableColumn id="1" xr3:uid="{6C2304F3-4312-4142-9283-8AF4D480B927}" name="id"/>
    <tableColumn id="2" xr3:uid="{1D87EE19-8A5D-4BE5-B2EB-51DD9D5481C2}" name="readable_id"/>
    <tableColumn id="3" xr3:uid="{FDB27A3B-DB78-4FCD-B7E9-E0472C720A4F}" name="title"/>
    <tableColumn id="4" xr3:uid="{A0B63EEA-97F6-41EF-A929-6299B08B9BF1}" name="draft_type"/>
    <tableColumn id="5" xr3:uid="{0CF98512-FFEA-4D25-976A-DA0D432FEFB1}" name="episode_type"/>
    <tableColumn id="6" xr3:uid="{9776986C-4E13-471D-89C1-F789CCCFC170}" name="total_picks"/>
    <tableColumn id="7" xr3:uid="{61DFB407-4C18-46F9-A573-E6C8E0150530}" name="total_drafters"/>
    <tableColumn id="8" xr3:uid="{CD2169D2-3ADC-4F13-9016-9B1DD307F571}" name="total_drafter_teams"/>
    <tableColumn id="9" xr3:uid="{366FC719-7DE6-4514-A831-523DCC0F2163}" name="total_hosts"/>
    <tableColumn id="10" xr3:uid="{E2431D2A-996F-42D1-85BB-3E0EF3A228A2}" name="episode_number"/>
    <tableColumn id="11" xr3:uid="{609EA70B-BCF0-4D62-A537-F32875F1C977}" name="draft_status"/>
    <tableColumn id="12" xr3:uid="{F0C03B13-9410-47FA-BB1F-B9CA851F5111}" name="created_at_utc" dataDxfId="53"/>
    <tableColumn id="13" xr3:uid="{BE88F7D6-8922-4551-806C-5EB04A260B1B}" name="updated_at_utc"/>
    <tableColumn id="14" xr3:uid="{0080716E-86A1-4B26-B6B0-156B2EA1CADF}" name="is_patreon_only"/>
    <tableColumn id="15" xr3:uid="{91EC1CD9-4CC7-4E48-9C58-1949DAE95E2C}" name="non_canonical"/>
  </tableColumns>
  <tableStyleInfo name="TableStyleMedium1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7CB8688-7CA5-46AB-80F2-EEA5368E568A}" name="draft_release_dates" displayName="draft_release_dates" ref="A1:C410" totalsRowShown="0">
  <autoFilter ref="A1:C410" xr:uid="{D7CB8688-7CA5-46AB-80F2-EEA5368E568A}"/>
  <sortState xmlns:xlrd2="http://schemas.microsoft.com/office/spreadsheetml/2017/richdata2" ref="A2:C399">
    <sortCondition ref="B1:B399"/>
  </sortState>
  <tableColumns count="3">
    <tableColumn id="1" xr3:uid="{9FDCCF0E-62A5-4D06-A840-CEA0CE1C76C2}" name="draft_id"/>
    <tableColumn id="2" xr3:uid="{6F7A63FC-6DA4-4926-B944-728077B202F2}" name="release_date" dataDxfId="52"/>
    <tableColumn id="3" xr3:uid="{4FD2CC58-22AB-4AB8-826B-4D37E31C912D}" name="draft_name" dataDxfId="51">
      <calculatedColumnFormula>_xlfn.XLOOKUP(draft_release_dates[[#This Row],[draft_id]],drafts[id],drafts[title])</calculatedColumnFormula>
    </tableColumn>
  </tableColumns>
  <tableStyleInfo name="TableStyleMedium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BD70F99D-9E67-4BF7-9883-8895EE1B1D87}" name="game_boards_export" displayName="game_boards_export" ref="A1:B399" totalsRowShown="0">
  <autoFilter ref="A1:B399" xr:uid="{BD70F99D-9E67-4BF7-9883-8895EE1B1D87}"/>
  <tableColumns count="2">
    <tableColumn id="1" xr3:uid="{BDC20AD6-C86B-4DF7-9A4C-C96E35C7C8A7}" name="id"/>
    <tableColumn id="2" xr3:uid="{1CB2169C-EAB4-4E6F-B39D-571E62F56D64}" name="draft_id"/>
  </tableColumns>
  <tableStyleInfo name="TableStyleMedium1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7048F3F-2EAE-4E55-9D12-9768D5FB9BC8}" name="game_boards" displayName="game_boards" ref="A1:K936" totalsRowShown="0">
  <autoFilter ref="A1:K936" xr:uid="{E7048F3F-2EAE-4E55-9D12-9768D5FB9BC8}"/>
  <tableColumns count="11">
    <tableColumn id="1" xr3:uid="{3AD448B2-F96B-4EE6-9D28-02A4B851A9B2}" name="id" dataDxfId="50">
      <calculatedColumnFormula>_xlfn.XLOOKUP(game_boards[[#This Row],[draft_id]],game_boards_export[draft_id],game_boards_export[id])</calculatedColumnFormula>
    </tableColumn>
    <tableColumn id="2" xr3:uid="{FBCD8AEE-E240-4A3C-9A41-AF670126CBD3}" name="draft_id" dataDxfId="49"/>
    <tableColumn id="3" xr3:uid="{2173A153-3838-446D-922A-F495788EDA5B}" name="draft_name">
      <calculatedColumnFormula>_xlfn.XLOOKUP(game_boards[[#This Row],[draft_id]],drafts[id],drafts[title])</calculatedColumnFormula>
    </tableColumn>
    <tableColumn id="4" xr3:uid="{E71C2D9E-38C7-4680-B92A-31E5271098D7}" name="position_name"/>
    <tableColumn id="5" xr3:uid="{0497D513-F4AF-4696-BEBC-F23321FF07B8}" name="picks"/>
    <tableColumn id="6" xr3:uid="{03F65447-C9EB-44AB-9151-3E07D1E83A94}" name="has_bonus_veto"/>
    <tableColumn id="7" xr3:uid="{57394341-790E-4197-A13A-6775DA1ED609}" name="has_bonus_veto_override"/>
    <tableColumn id="8" xr3:uid="{2F51A4C8-4E4D-49D0-85BD-079363697804}" name="drafter_id"/>
    <tableColumn id="9" xr3:uid="{8E301792-FE28-44B5-95B8-F362CA8CD67C}" name="drafter_name" dataDxfId="48">
      <calculatedColumnFormula>_xlfn.XLOOKUP(game_boards[[#This Row],[drafter_id]],drafters[id],drafters[name],"")</calculatedColumnFormula>
    </tableColumn>
    <tableColumn id="10" xr3:uid="{243D4955-8D37-42DA-B591-F7E68E574516}" name="drafter_team_id"/>
    <tableColumn id="11" xr3:uid="{4ADF5C6B-8434-4DD8-BC85-0CFE70D05DF0}" name="drafter_team_name" dataDxfId="47">
      <calculatedColumnFormula>_xlfn.XLOOKUP(game_boards[[#This Row],[drafter_team_id]],drafter_teams[id],drafter_teams[name],"")</calculatedColumnFormula>
    </tableColumn>
  </tableColumns>
  <tableStyleInfo name="TableStyleMedium15"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15A3180-4265-467B-8D53-0F9F37622081}" name="drafter_draft_stats" displayName="drafter_draft_stats" ref="A1:S936" totalsRowShown="0">
  <autoFilter ref="A1:S936" xr:uid="{015A3180-4265-467B-8D53-0F9F37622081}"/>
  <tableColumns count="19">
    <tableColumn id="1" xr3:uid="{FB132D00-7F51-4F85-8381-90BA6B273208}" name="id"/>
    <tableColumn id="2" xr3:uid="{33CC5E21-81A8-4A02-A92A-CB4AC8F0ABB2}" name="draft_id"/>
    <tableColumn id="3" xr3:uid="{0A3A595E-720B-4E48-8AE6-5481DF55A718}" name="draft_title">
      <calculatedColumnFormula>_xlfn.XLOOKUP(drafter_draft_stats[[#This Row],[draft_id]],drafts[id],drafts[title])</calculatedColumnFormula>
    </tableColumn>
    <tableColumn id="4" xr3:uid="{7D1BC9CB-B5BD-4347-A195-D695246BE870}" name="drafter_id"/>
    <tableColumn id="5" xr3:uid="{4E80C80B-FA02-4D3E-A772-6CB85C02251C}" name="drafter_name" dataDxfId="46">
      <calculatedColumnFormula>_xlfn.XLOOKUP(drafter_draft_stats[[#This Row],[drafter_id]],drafters[id],drafters[name],"")</calculatedColumnFormula>
    </tableColumn>
    <tableColumn id="6" xr3:uid="{AF7168B9-B42D-4F4F-829E-83392ECB72F9}" name="drafter_team_id"/>
    <tableColumn id="7" xr3:uid="{55BA90B8-254C-4589-8942-5DBE80C8A088}" name="drafter_team_name" dataDxfId="45">
      <calculatedColumnFormula>_xlfn.XLOOKUP(drafter_draft_stats[[#This Row],[drafter_team_id]],drafter_teams[id],drafter_teams[name],"")</calculatedColumnFormula>
    </tableColumn>
    <tableColumn id="8" xr3:uid="{DF28F38F-2A62-4731-AE80-86FC871AAFAC}" name="starting_veto" dataDxfId="44">
      <calculatedColumnFormula>1</calculatedColumnFormula>
    </tableColumn>
    <tableColumn id="14" xr3:uid="{2EF9B3B2-3BE4-4A52-A76B-C749B932BFA8}" name="rollover_vetoes"/>
    <tableColumn id="15" xr3:uid="{4E476593-5A29-4BA7-BC09-1C977E6FB7BD}" name="rollover_veto_override" dataDxfId="43">
      <calculatedColumnFormula array="1">_xlfn.XLOOKUP(drafter_draft_stats[[#This Row],[drafter_id]],$D1:$D$2,$R$1:$R2,0,,-1)</calculatedColumnFormula>
    </tableColumn>
    <tableColumn id="10" xr3:uid="{F12F8FAC-22DD-49D6-898A-16A63DCC0B8A}" name="trivia_vetoes"/>
    <tableColumn id="11" xr3:uid="{0824CDB2-EE74-489C-9D66-C665B4469768}" name="trivia_veto_override" dataDxfId="42">
      <calculatedColumnFormula array="1">IF(_xlfn.XLOOKUP(1,(game_boards[draft_id]=drafter_draft_stats[[#This Row],[draft_id]])*(game_boards[drafter_id]=drafter_draft_stats[[#This Row],[drafter_id]]),game_boards[has_bonus_veto_override])=TRUE,1,0)</calculatedColumnFormula>
    </tableColumn>
    <tableColumn id="12" xr3:uid="{48FC0440-FF43-4445-88EA-9E4F96971BE9}" name="total_vetoes" dataDxfId="41">
      <calculatedColumnFormula>drafter_draft_stats[[#This Row],[starting_veto]]+drafter_draft_stats[[#This Row],[rollover_vetoes]]+drafter_draft_stats[[#This Row],[trivia_vetoes]]</calculatedColumnFormula>
    </tableColumn>
    <tableColumn id="13" xr3:uid="{0B2AE593-2F19-40DB-9CC0-852DE40D4164}" name="total_veto_overrides" dataDxfId="40">
      <calculatedColumnFormula>drafter_draft_stats[[#This Row],[rollover_veto_override]]+drafter_draft_stats[[#This Row],[trivia_veto_override]]</calculatedColumnFormula>
    </tableColumn>
    <tableColumn id="20" xr3:uid="{A17576C9-1D40-44EC-9D89-078DC6076AEF}" name="commissioner_override" dataDxfId="39"/>
    <tableColumn id="16" xr3:uid="{A4F41FC5-D4D0-4A11-A13A-AB084BFA5E81}" name="vetoes_used"/>
    <tableColumn id="17" xr3:uid="{A9C260EC-90F8-43C5-81E6-DDAE52101789}" name="veto_overrides_used"/>
    <tableColumn id="18" xr3:uid="{61890CC5-AE24-42F5-9809-FA6BF1C054A2}" name="vetoes_rolling_over" dataDxfId="38">
      <calculatedColumnFormula>IF(_xlfn.XLOOKUP(drafter_draft_stats[[#This Row],[draft_id]],drafts[id],drafts[non_canonical])=TRUE,0,IF(drafter_draft_stats[[#This Row],[total_vetoes]]-drafter_draft_stats[[#This Row],[vetoes_used]]&gt;=1,1,0))</calculatedColumnFormula>
    </tableColumn>
    <tableColumn id="19" xr3:uid="{664F3F6C-899F-4F18-AEFB-05A7C2138CCB}" name="veto_overrides_rolling_over" dataDxfId="37">
      <calculatedColumnFormula>IF(_xlfn.XLOOKUP(drafter_draft_stats[[#This Row],[draft_id]],drafts[id],drafts[non_canonical])=TRUE,0,IF(drafter_draft_stats[[#This Row],[total_veto_overrides]]-drafter_draft_stats[[#This Row],[veto_overrides_used]]&gt;=1,1,0))</calculatedColumnFormula>
    </tableColumn>
  </tableColumns>
  <tableStyleInfo name="TableStyleMedium15"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769A781-973C-4B03-BEB1-C6FE828FC246}" name="trivia_results" displayName="trivia_results" ref="A1:I921" totalsRowShown="0">
  <autoFilter ref="A1:I921" xr:uid="{A769A781-973C-4B03-BEB1-C6FE828FC246}"/>
  <tableColumns count="9">
    <tableColumn id="1" xr3:uid="{F4487F01-31BC-46C6-AC57-6D19C87F2661}" name="id"/>
    <tableColumn id="2" xr3:uid="{8C20A10A-61F9-447F-B3B4-F44B86BBF5DA}" name="draft_id"/>
    <tableColumn id="3" xr3:uid="{F996C615-BDD4-47C4-9688-D49BA98213F7}" name="draft_title" dataDxfId="36">
      <calculatedColumnFormula>_xlfn.XLOOKUP(trivia_results[[#This Row],[draft_id]],drafts[id],drafts[title])</calculatedColumnFormula>
    </tableColumn>
    <tableColumn id="4" xr3:uid="{BC4EBCB0-9EB4-4730-98D7-953F454D8BF5}" name="drafter_id"/>
    <tableColumn id="5" xr3:uid="{9CE9DCB0-6287-49B3-B8F8-78DDBBBC921A}" name="drafter_name" dataDxfId="35">
      <calculatedColumnFormula>_xlfn.XLOOKUP(trivia_results[[#This Row],[drafter_id]],drafters[id],drafters[name],"")</calculatedColumnFormula>
    </tableColumn>
    <tableColumn id="6" xr3:uid="{5BA2BD55-8EBE-4AB1-A53E-FD842F8C4FFE}" name="drafter_team_id"/>
    <tableColumn id="7" xr3:uid="{4937C86A-5031-461C-84BC-7DDAC0279E12}" name="drafter_team_name" dataDxfId="34">
      <calculatedColumnFormula>_xlfn.XLOOKUP(trivia_results[[#This Row],[drafter_team_id]],drafter_teams[id],drafter_teams[name],"")</calculatedColumnFormula>
    </tableColumn>
    <tableColumn id="9" xr3:uid="{BE9A27BD-D22F-45D6-BB79-218E4DBCF5BC}" name="questions_won" dataDxfId="33"/>
    <tableColumn id="8" xr3:uid="{358348D6-569C-49B4-842E-16ED064636E5}" name="position" dataDxfId="32"/>
  </tableColumns>
  <tableStyleInfo name="TableStyleMedium15"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F1CD891-C3FD-4CBA-A897-BDC0D82518B5}" name="drafters" displayName="drafters" ref="A1:D247" totalsRowShown="0">
  <autoFilter ref="A1:D247" xr:uid="{0F1CD891-C3FD-4CBA-A897-BDC0D82518B5}"/>
  <sortState xmlns:xlrd2="http://schemas.microsoft.com/office/spreadsheetml/2017/richdata2" ref="A2:D242">
    <sortCondition ref="D1:D242"/>
  </sortState>
  <tableColumns count="4">
    <tableColumn id="1" xr3:uid="{676F8584-6E63-4645-99AE-480074A09C39}" name="id"/>
    <tableColumn id="2" xr3:uid="{E43BE47A-5519-4323-9377-5944169B1FDE}" name="readable_id"/>
    <tableColumn id="3" xr3:uid="{B26A616F-0B14-43BB-8C28-8D2DBAD5097F}" name="user_id"/>
    <tableColumn id="4" xr3:uid="{E1BE6C44-8CB0-4A52-BB66-31AD47EF36E2}" name="name"/>
  </tableColumns>
  <tableStyleInfo name="TableStyleMedium15"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7ED14BE-5038-409D-91FB-937D1EFB4AA9}" name="hosts" displayName="hosts" ref="A1:D34" totalsRowShown="0">
  <autoFilter ref="A1:D34" xr:uid="{D7ED14BE-5038-409D-91FB-937D1EFB4AA9}"/>
  <tableColumns count="4">
    <tableColumn id="1" xr3:uid="{9CC789DB-1328-4886-9C78-7E7FE1F6E84D}" name="id"/>
    <tableColumn id="2" xr3:uid="{D12A3320-53E6-41AD-8460-6320CE2FD02E}" name="readable_id"/>
    <tableColumn id="3" xr3:uid="{D397D868-499E-482C-99CD-2A89E6AC478D}" name="user_id"/>
    <tableColumn id="4" xr3:uid="{0750E16B-C443-4868-8AE7-F8E0CBF976D4}" name="host_name"/>
  </tableColumns>
  <tableStyleInfo name="TableStyleMedium15"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C815CE5-7274-4D4C-B731-75400351EF66}" name="drafter_teams" displayName="drafter_teams" ref="A1:B9" totalsRowShown="0">
  <autoFilter ref="A1:B9" xr:uid="{BC815CE5-7274-4D4C-B731-75400351EF66}"/>
  <tableColumns count="2">
    <tableColumn id="1" xr3:uid="{C36D24D1-1B8F-4A53-B604-5C1C665663B6}" name="id"/>
    <tableColumn id="2" xr3:uid="{D41D0A03-FA14-4A7B-8169-55D37D373E5B}" name="name"/>
  </tableColumns>
  <tableStyleInfo name="TableStyleMedium15"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ED77815-6168-45F2-9666-00BA33FCEA95}" name="drafts_hosts" displayName="drafts_hosts" ref="A1:D693" totalsRowShown="0">
  <autoFilter ref="A1:D693" xr:uid="{5ED77815-6168-45F2-9666-00BA33FCEA95}"/>
  <tableColumns count="4">
    <tableColumn id="1" xr3:uid="{E63A281C-C01A-4102-A8A3-E8EBCDBCACBC}" name="hosted_drafts_id"/>
    <tableColumn id="3" xr3:uid="{49D17904-DC6F-4D35-84DF-F21B609F9798}" name="draft_title" dataDxfId="31">
      <calculatedColumnFormula>_xlfn.XLOOKUP(drafts_hosts[[#This Row],[hosted_drafts_id]],drafts[id],drafts[title])</calculatedColumnFormula>
    </tableColumn>
    <tableColumn id="2" xr3:uid="{9D6614C1-D4FD-4BBA-ABE6-A82ED2825589}" name="hosts_id"/>
    <tableColumn id="4" xr3:uid="{D3F8023D-8A35-4D5F-8DC1-E4ADD0E158B1}" name="host_name" dataDxfId="30">
      <calculatedColumnFormula>_xlfn.XLOOKUP(drafts_hosts[[#This Row],[hosts_id]],hosts[id],hosts[host_name])</calculatedColumnFormula>
    </tableColumn>
  </tableColumns>
  <tableStyleInfo name="TableStyleMedium15"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95A5B66-5E0F-4E59-A4E4-F307C83D5606}" name="drafters_teams" displayName="drafters_teams" ref="A1:D17" totalsRowShown="0">
  <autoFilter ref="A1:D17" xr:uid="{295A5B66-5E0F-4E59-A4E4-F307C83D5606}"/>
  <tableColumns count="4">
    <tableColumn id="1" xr3:uid="{8D8F84C0-708D-4A35-BDB3-43347E07C4E4}" name="drafter_id"/>
    <tableColumn id="3" xr3:uid="{EBBB704E-65D1-43B0-9189-95209E002250}" name="drafter_nam" dataDxfId="29">
      <calculatedColumnFormula>_xlfn.XLOOKUP(drafters_teams[[#This Row],[drafter_id]],drafters[id],drafters[name])</calculatedColumnFormula>
    </tableColumn>
    <tableColumn id="2" xr3:uid="{5D255C67-F2C6-457A-B707-EC67298737E3}" name="drafter_team_id"/>
    <tableColumn id="4" xr3:uid="{DC27444A-4C4B-484D-8D21-B2498A726DA3}" name="team_name" dataDxfId="28">
      <calculatedColumnFormula>_xlfn.XLOOKUP(drafters_teams[[#This Row],[drafter_team_id]],drafter_teams[id],drafter_teams[name])</calculatedColumnFormula>
    </tableColumn>
  </tableColumns>
  <tableStyleInfo name="TableStyleMedium15"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B33EC761-C138-446F-B058-16E3FF47C802}" name="Table8" displayName="Table8" ref="A1:D9" totalsRowShown="0">
  <autoFilter ref="A1:D9" xr:uid="{B33EC761-C138-446F-B058-16E3FF47C802}"/>
  <sortState xmlns:xlrd2="http://schemas.microsoft.com/office/spreadsheetml/2017/richdata2" ref="A2:D9">
    <sortCondition ref="A1:A9"/>
  </sortState>
  <tableColumns count="4">
    <tableColumn id="1" xr3:uid="{96CD5289-A6D5-4B9B-9A07-874465FF2BBD}" name="draft_id"/>
    <tableColumn id="3" xr3:uid="{97E169A2-6663-4E77-BCBD-91047D08377E}" name="draft_title" dataDxfId="27">
      <calculatedColumnFormula>_xlfn.XLOOKUP(Table8[[#This Row],[draft_id]],drafts[id],drafts[title])</calculatedColumnFormula>
    </tableColumn>
    <tableColumn id="2" xr3:uid="{555C1288-7B83-4DC5-954D-6FD6B7904CFD}" name="drafter_team_id"/>
    <tableColumn id="4" xr3:uid="{608A3BEB-9AC3-49D0-9BD2-E7058BB9F1AC}" name="drafter_team_name" dataDxfId="26">
      <calculatedColumnFormula>_xlfn.XLOOKUP(Table8[[#This Row],[drafter_team_id]],drafter_teams[id],drafter_teams[name])</calculatedColumnFormula>
    </tableColumn>
  </tableColumns>
  <tableStyleInfo name="TableStyleMedium15"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CF2FF68-BDA3-436E-905C-2EC888E9C3BE}" name="drafts_drafters" displayName="drafts_drafters" ref="A1:D939" totalsRowShown="0">
  <autoFilter ref="A1:D939" xr:uid="{0CF2FF68-BDA3-436E-905C-2EC888E9C3BE}"/>
  <tableColumns count="4">
    <tableColumn id="1" xr3:uid="{433DDB24-9E4A-4902-937A-92CAF23EB7CF}" name="draft_id"/>
    <tableColumn id="3" xr3:uid="{02D64F71-B84B-481F-B899-17CD8A38A473}" name="draft_title" dataDxfId="25">
      <calculatedColumnFormula>_xlfn.XLOOKUP(drafts_drafters[[#This Row],[draft_id]],drafts[id],drafts[title])</calculatedColumnFormula>
    </tableColumn>
    <tableColumn id="2" xr3:uid="{DBAF8693-AE66-4598-AEAB-A91FAAB0594F}" name="drafter_id"/>
    <tableColumn id="4" xr3:uid="{48A60665-55DA-4E59-A6A5-03A25DE22DA5}" name="drafter_name" dataDxfId="24">
      <calculatedColumnFormula>_xlfn.XLOOKUP(drafts_drafters[[#This Row],[drafter_id]],drafters[id],drafters[name])</calculatedColumnFormula>
    </tableColumn>
  </tableColumns>
  <tableStyleInfo name="TableStyleMedium15"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0A7524C-B275-4C29-9B21-2C953F84F1C7}" name="drafts.movies" displayName="drafts.movies" ref="A1:C2758" totalsRowShown="0">
  <autoFilter ref="A1:C2758" xr:uid="{80A7524C-B275-4C29-9B21-2C953F84F1C7}"/>
  <tableColumns count="3">
    <tableColumn id="1" xr3:uid="{E779794D-0915-42F7-A1E4-E73CA788377E}" name="id"/>
    <tableColumn id="2" xr3:uid="{1B391639-FE30-4BA8-B0DF-84DB06995DB9}" name="movie_title"/>
    <tableColumn id="3" xr3:uid="{71918B54-F6DA-48C8-A2D1-4CFC9BDF1ECF}" name="imdb_id"/>
  </tableColumns>
  <tableStyleInfo name="TableStyleMedium15"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E85C5FB-4579-47B7-8446-05A0BA6DC082}" name="movies.movies" displayName="movies.movies" ref="A1:H2393" totalsRowShown="0">
  <autoFilter ref="A1:H2393" xr:uid="{7E85C5FB-4579-47B7-8446-05A0BA6DC082}"/>
  <tableColumns count="8">
    <tableColumn id="1" xr3:uid="{EF19ED34-14E4-4435-A934-B54E9DF283A9}" name="id"/>
    <tableColumn id="2" xr3:uid="{5A8D4A6B-6ED8-42DE-A2A8-6A56D40B934B}" name="imdb_id"/>
    <tableColumn id="3" xr3:uid="{7BC5841D-5923-4EC4-ACDB-5B631F6DFC8B}" name="title"/>
    <tableColumn id="4" xr3:uid="{C00C4C50-BC25-4925-BD30-3A9E933B7D9D}" name="year"/>
    <tableColumn id="5" xr3:uid="{42F0AF7F-3815-4FBE-B17B-64CDA56375A4}" name="plot"/>
    <tableColumn id="6" xr3:uid="{A9860091-A4E2-4C2F-8031-8FAE88E3ED53}" name="image"/>
    <tableColumn id="7" xr3:uid="{E597438F-9BE9-4E4F-81A6-B7EAC2418396}" name="release_date" dataDxfId="23"/>
    <tableColumn id="8" xr3:uid="{FB39E678-7D5C-4D0E-BB03-ECC0D02C4A59}" name="youtube_trailer_url"/>
  </tableColumns>
  <tableStyleInfo name="TableStyleMedium15"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33FD966C-629A-49EE-B6F4-0BB4649CEB96}" name="draft_picks" displayName="draft_picks" ref="A1:U4071" totalsRowShown="0">
  <autoFilter ref="A1:U4071" xr:uid="{33FD966C-629A-49EE-B6F4-0BB4649CEB96}"/>
  <tableColumns count="21">
    <tableColumn id="1" xr3:uid="{A68F92DD-6CF8-4BB6-8D3C-3637CBCCC517}" name="draft_id"/>
    <tableColumn id="2" xr3:uid="{EAA0B9C1-3D65-4D97-9C91-136124A19552}" name="draft_title" dataDxfId="18">
      <calculatedColumnFormula>_xlfn.XLOOKUP(draft_picks[[#This Row],[draft_id]],drafts[id],drafts[title])</calculatedColumnFormula>
    </tableColumn>
    <tableColumn id="3" xr3:uid="{9EE8D76B-CB40-4550-AC5A-CF9B70F07CF4}" name="position" dataDxfId="17"/>
    <tableColumn id="4" xr3:uid="{D177E2F5-E43F-4C5F-948B-AC3A942750B2}" name="play_order" dataDxfId="16">
      <calculatedColumnFormula>IF(C1&lt;draft_picks[[#This Row],[position]],1,IF(C1&gt;draft_picks[[#This Row],[position]],D1+1,IF(C1=draft_picks[[#This Row],[position]],D1+1)))</calculatedColumnFormula>
    </tableColumn>
    <tableColumn id="5" xr3:uid="{0A865FC4-D268-49C8-8115-23C8AB7FE31B}" name="movie_id"/>
    <tableColumn id="6" xr3:uid="{3863908D-07AA-4194-9740-9054519E23A8}" name="movie_title" dataDxfId="15">
      <calculatedColumnFormula>IF(ISBLANK(draft_picks[[#This Row],[movie_id]]),"",_xlfn.XLOOKUP(draft_picks[[#This Row],[movie_id]],drafts.movies[id],drafts.movies[movie_title]))</calculatedColumnFormula>
    </tableColumn>
    <tableColumn id="7" xr3:uid="{D440A14A-2A2B-4A2B-97BC-53561D66F914}" name="drafter_id" dataDxfId="14"/>
    <tableColumn id="8" xr3:uid="{6D207AC5-CD31-4A77-A5F6-9EB516B7A4AF}" name="drafter_name" dataDxfId="13">
      <calculatedColumnFormula>IF(ISBLANK(draft_picks[[#This Row],[drafter_id]]),"",_xlfn.XLOOKUP(draft_picks[[#This Row],[drafter_id]],drafters[id],drafters[name]))</calculatedColumnFormula>
    </tableColumn>
    <tableColumn id="9" xr3:uid="{79D9824A-7E39-46C4-B95B-E96A8AAE23B4}" name="drafter_team_id" dataDxfId="12"/>
    <tableColumn id="10" xr3:uid="{432D8F66-5A13-42A5-8F5D-0EDBF43945FF}" name="drafter_team_name" dataDxfId="11">
      <calculatedColumnFormula>IF(ISBLANK(draft_picks[[#This Row],[drafter_team_id]]),"",_xlfn.XLOOKUP(draft_picks[[#This Row],[drafter_team_id]],drafter_teams[id],drafter_teams[name]))</calculatedColumnFormula>
    </tableColumn>
    <tableColumn id="11" xr3:uid="{ACC98CAB-10B0-4DB6-B8E2-0620C7F0D03C}" name="veto" dataDxfId="10"/>
    <tableColumn id="12" xr3:uid="{2CBEC808-086E-4CCA-868F-5361D3379F83}" name="veto_drafter_id" dataDxfId="9"/>
    <tableColumn id="13" xr3:uid="{F7B6118B-D6C3-4A32-A9BB-211346A50ADB}" name="veto_drafter_name" dataDxfId="8">
      <calculatedColumnFormula>IF(OR(ISBLANK(draft_picks[[#This Row],[veto_drafter_id]]),draft_picks[[#This Row],[veto_drafter_id]]=""),"",_xlfn.XLOOKUP(draft_picks[[#This Row],[veto_drafter_id]],drafters[id],drafters[name]))</calculatedColumnFormula>
    </tableColumn>
    <tableColumn id="18" xr3:uid="{CC8CC29A-504F-488C-B4AF-3AB26EDAF284}" name="veto_drafter_team_id" dataDxfId="7"/>
    <tableColumn id="19" xr3:uid="{85F25050-E32D-4A9A-8F80-DFF518CE0888}" name="veto_drafter_team_name" dataDxfId="6">
      <calculatedColumnFormula>IF(OR(ISBLANK(draft_picks[[#This Row],[veto_drafter_team_id]]),draft_picks[[#This Row],[veto_drafter_team_id]]=""),"",_xlfn.XLOOKUP(draft_picks[[#This Row],[veto_drafter_team_id]],drafter_teams[id],drafter_teams[name]))</calculatedColumnFormula>
    </tableColumn>
    <tableColumn id="14" xr3:uid="{B29CD17C-E319-41E3-9CB3-F076C3B78EA7}" name="veto_override" dataDxfId="5"/>
    <tableColumn id="15" xr3:uid="{2F4E1944-C367-475A-80FB-7B5B72AC728A}" name="veto_override_drafter_id" dataDxfId="4"/>
    <tableColumn id="16" xr3:uid="{BCA6D253-87D4-4052-908F-952FBBD04AA8}" name="veto_override_drafter_name" dataDxfId="3">
      <calculatedColumnFormula>IF(OR(ISBLANK(draft_picks[[#This Row],[veto_override_drafter_id]]),draft_picks[[#This Row],[veto_override_drafter_id]]=""),"",_xlfn.XLOOKUP(draft_picks[[#This Row],[veto_override_drafter_id]],drafters[id],drafters[name]))</calculatedColumnFormula>
    </tableColumn>
    <tableColumn id="21" xr3:uid="{EFAB7276-8FAA-4A2A-96FC-D9F91683D8B9}" name="veto_override_team_id" dataDxfId="2"/>
    <tableColumn id="20" xr3:uid="{4A30155C-F69F-498B-8700-0B8C62466CEC}" name="veto_override_team_name" dataDxfId="1">
      <calculatedColumnFormula>IF(OR(ISBLANK(draft_picks[[#This Row],[veto_override_team_id]]),draft_picks[[#This Row],[veto_override_team_id]]=""),"",_xlfn.XLOOKUP(draft_picks[[#This Row],[veto_override_team_id]],drafter_teams[id],drafter_teams[name]))</calculatedColumnFormula>
    </tableColumn>
    <tableColumn id="17" xr3:uid="{25DB84A5-8308-4BDC-84BD-D0CD87A4A908}" name="commissioner_override" dataDxfId="0"/>
  </tableColumns>
  <tableStyleInfo name="TableStyleMedium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9.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59F7D-675D-44E5-9694-221B078538CE}">
  <dimension ref="A1:B8"/>
  <sheetViews>
    <sheetView workbookViewId="0"/>
  </sheetViews>
  <sheetFormatPr defaultRowHeight="15" x14ac:dyDescent="0.25"/>
  <sheetData>
    <row r="1" spans="1:2" x14ac:dyDescent="0.25">
      <c r="A1">
        <v>0</v>
      </c>
      <c r="B1" t="s">
        <v>15504</v>
      </c>
    </row>
    <row r="2" spans="1:2" x14ac:dyDescent="0.25">
      <c r="A2">
        <v>1</v>
      </c>
      <c r="B2" t="s">
        <v>15505</v>
      </c>
    </row>
    <row r="3" spans="1:2" x14ac:dyDescent="0.25">
      <c r="A3">
        <v>2</v>
      </c>
      <c r="B3" t="s">
        <v>15506</v>
      </c>
    </row>
    <row r="4" spans="1:2" x14ac:dyDescent="0.25">
      <c r="A4">
        <v>3</v>
      </c>
      <c r="B4" t="s">
        <v>15507</v>
      </c>
    </row>
    <row r="5" spans="1:2" x14ac:dyDescent="0.25">
      <c r="A5">
        <v>4</v>
      </c>
      <c r="B5" t="s">
        <v>15508</v>
      </c>
    </row>
    <row r="6" spans="1:2" x14ac:dyDescent="0.25">
      <c r="A6">
        <v>5</v>
      </c>
      <c r="B6" t="s">
        <v>15509</v>
      </c>
    </row>
    <row r="7" spans="1:2" x14ac:dyDescent="0.25">
      <c r="A7">
        <v>6</v>
      </c>
      <c r="B7" t="s">
        <v>15510</v>
      </c>
    </row>
    <row r="8" spans="1:2" x14ac:dyDescent="0.25">
      <c r="A8">
        <v>7</v>
      </c>
      <c r="B8" t="s">
        <v>16958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48CBD4-3C06-4E9B-99CE-80562DBF4027}">
  <dimension ref="A1:B5"/>
  <sheetViews>
    <sheetView workbookViewId="0"/>
  </sheetViews>
  <sheetFormatPr defaultRowHeight="15" x14ac:dyDescent="0.25"/>
  <sheetData>
    <row r="1" spans="1:2" x14ac:dyDescent="0.25">
      <c r="A1">
        <v>0</v>
      </c>
      <c r="B1" t="s">
        <v>15511</v>
      </c>
    </row>
    <row r="2" spans="1:2" x14ac:dyDescent="0.25">
      <c r="A2">
        <v>1</v>
      </c>
      <c r="B2" t="s">
        <v>15512</v>
      </c>
    </row>
    <row r="3" spans="1:2" x14ac:dyDescent="0.25">
      <c r="A3">
        <v>2</v>
      </c>
      <c r="B3" t="s">
        <v>15513</v>
      </c>
    </row>
    <row r="4" spans="1:2" x14ac:dyDescent="0.25">
      <c r="A4">
        <v>3</v>
      </c>
      <c r="B4" t="s">
        <v>15514</v>
      </c>
    </row>
    <row r="5" spans="1:2" x14ac:dyDescent="0.25">
      <c r="A5">
        <v>4</v>
      </c>
      <c r="B5" t="s">
        <v>15515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2261E-23F3-4C8E-AE0A-69CFAD6AAC5F}">
  <dimension ref="A1:M399"/>
  <sheetViews>
    <sheetView topLeftCell="A353" workbookViewId="0">
      <selection activeCell="A397" sqref="A397"/>
    </sheetView>
  </sheetViews>
  <sheetFormatPr defaultRowHeight="15" x14ac:dyDescent="0.25"/>
  <cols>
    <col min="1" max="1" width="38.7109375" bestFit="1" customWidth="1"/>
    <col min="2" max="2" width="13.7109375" customWidth="1"/>
    <col min="3" max="3" width="56.42578125" bestFit="1" customWidth="1"/>
    <col min="4" max="4" width="12.42578125" customWidth="1"/>
    <col min="5" max="5" width="15.28515625" customWidth="1"/>
    <col min="6" max="6" width="12.7109375" customWidth="1"/>
    <col min="7" max="7" width="15.28515625" customWidth="1"/>
    <col min="8" max="8" width="20.85546875" customWidth="1"/>
    <col min="9" max="9" width="13" customWidth="1"/>
    <col min="10" max="10" width="18.28515625" customWidth="1"/>
    <col min="11" max="11" width="13.7109375" customWidth="1"/>
    <col min="12" max="12" width="17.42578125" customWidth="1"/>
    <col min="13" max="13" width="15.85546875"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t="s">
        <v>367</v>
      </c>
      <c r="B2">
        <v>184</v>
      </c>
      <c r="C2" t="s">
        <v>368</v>
      </c>
      <c r="D2">
        <v>0</v>
      </c>
      <c r="E2">
        <v>0</v>
      </c>
      <c r="F2">
        <v>7</v>
      </c>
      <c r="G2">
        <v>2</v>
      </c>
      <c r="H2">
        <v>0</v>
      </c>
      <c r="I2">
        <v>2</v>
      </c>
      <c r="J2">
        <v>1</v>
      </c>
      <c r="K2">
        <v>3</v>
      </c>
      <c r="L2" t="b">
        <v>0</v>
      </c>
      <c r="M2" t="b">
        <v>0</v>
      </c>
    </row>
    <row r="3" spans="1:13" x14ac:dyDescent="0.25">
      <c r="A3" t="s">
        <v>723</v>
      </c>
      <c r="B3">
        <v>364</v>
      </c>
      <c r="C3" t="s">
        <v>724</v>
      </c>
      <c r="D3">
        <v>4</v>
      </c>
      <c r="E3">
        <v>1</v>
      </c>
      <c r="F3">
        <v>5</v>
      </c>
      <c r="G3">
        <v>2</v>
      </c>
      <c r="H3">
        <v>0</v>
      </c>
      <c r="I3">
        <v>0</v>
      </c>
      <c r="J3">
        <v>1</v>
      </c>
      <c r="K3">
        <v>3</v>
      </c>
      <c r="L3" t="b">
        <v>1</v>
      </c>
      <c r="M3" t="b">
        <v>1</v>
      </c>
    </row>
    <row r="4" spans="1:13" x14ac:dyDescent="0.25">
      <c r="A4" t="s">
        <v>411</v>
      </c>
      <c r="B4">
        <v>206</v>
      </c>
      <c r="C4" t="s">
        <v>412</v>
      </c>
      <c r="D4">
        <v>4</v>
      </c>
      <c r="E4">
        <v>4</v>
      </c>
      <c r="F4">
        <v>5</v>
      </c>
      <c r="G4">
        <v>2</v>
      </c>
      <c r="H4">
        <v>0</v>
      </c>
      <c r="I4">
        <v>0</v>
      </c>
      <c r="J4">
        <v>1</v>
      </c>
      <c r="K4">
        <v>3</v>
      </c>
      <c r="L4" t="b">
        <v>1</v>
      </c>
      <c r="M4" t="b">
        <v>1</v>
      </c>
    </row>
    <row r="5" spans="1:13" x14ac:dyDescent="0.25">
      <c r="A5" t="s">
        <v>242</v>
      </c>
      <c r="B5">
        <v>121</v>
      </c>
      <c r="C5" t="s">
        <v>243</v>
      </c>
      <c r="D5">
        <v>0</v>
      </c>
      <c r="E5">
        <v>5</v>
      </c>
      <c r="F5">
        <v>7</v>
      </c>
      <c r="G5">
        <v>2</v>
      </c>
      <c r="H5">
        <v>0</v>
      </c>
      <c r="I5">
        <v>2</v>
      </c>
      <c r="J5">
        <v>1</v>
      </c>
      <c r="K5">
        <v>3</v>
      </c>
      <c r="L5" t="b">
        <v>1</v>
      </c>
      <c r="M5" t="b">
        <v>1</v>
      </c>
    </row>
    <row r="6" spans="1:13" x14ac:dyDescent="0.25">
      <c r="A6" t="s">
        <v>697</v>
      </c>
      <c r="B6">
        <v>351</v>
      </c>
      <c r="C6" t="s">
        <v>698</v>
      </c>
      <c r="D6">
        <v>0</v>
      </c>
      <c r="E6">
        <v>0</v>
      </c>
      <c r="F6">
        <v>7</v>
      </c>
      <c r="G6">
        <v>2</v>
      </c>
      <c r="H6">
        <v>0</v>
      </c>
      <c r="I6">
        <v>1</v>
      </c>
      <c r="J6">
        <v>2</v>
      </c>
      <c r="K6">
        <v>3</v>
      </c>
      <c r="L6" t="b">
        <v>0</v>
      </c>
      <c r="M6" t="b">
        <v>0</v>
      </c>
    </row>
    <row r="7" spans="1:13" x14ac:dyDescent="0.25">
      <c r="A7" t="s">
        <v>639</v>
      </c>
      <c r="B7">
        <v>322</v>
      </c>
      <c r="C7" t="s">
        <v>640</v>
      </c>
      <c r="D7">
        <v>4</v>
      </c>
      <c r="E7">
        <v>1</v>
      </c>
      <c r="F7">
        <v>5</v>
      </c>
      <c r="G7">
        <v>2</v>
      </c>
      <c r="H7">
        <v>0</v>
      </c>
      <c r="I7">
        <v>0</v>
      </c>
      <c r="J7">
        <v>2</v>
      </c>
      <c r="K7">
        <v>3</v>
      </c>
      <c r="L7" t="b">
        <v>1</v>
      </c>
      <c r="M7" t="b">
        <v>1</v>
      </c>
    </row>
    <row r="8" spans="1:13" x14ac:dyDescent="0.25">
      <c r="A8" t="s">
        <v>665</v>
      </c>
      <c r="B8">
        <v>335</v>
      </c>
      <c r="C8" t="s">
        <v>666</v>
      </c>
      <c r="D8">
        <v>0</v>
      </c>
      <c r="E8">
        <v>2</v>
      </c>
      <c r="F8">
        <v>7</v>
      </c>
      <c r="G8">
        <v>2</v>
      </c>
      <c r="H8">
        <v>0</v>
      </c>
      <c r="I8">
        <v>0</v>
      </c>
      <c r="J8">
        <v>2</v>
      </c>
      <c r="K8">
        <v>3</v>
      </c>
      <c r="L8" t="b">
        <v>1</v>
      </c>
      <c r="M8" t="b">
        <v>1</v>
      </c>
    </row>
    <row r="9" spans="1:13" x14ac:dyDescent="0.25">
      <c r="A9" t="s">
        <v>124</v>
      </c>
      <c r="B9">
        <v>59</v>
      </c>
      <c r="C9" t="s">
        <v>125</v>
      </c>
      <c r="D9">
        <v>4</v>
      </c>
      <c r="E9">
        <v>4</v>
      </c>
      <c r="F9">
        <v>5</v>
      </c>
      <c r="G9">
        <v>2</v>
      </c>
      <c r="H9">
        <v>0</v>
      </c>
      <c r="I9">
        <v>0</v>
      </c>
      <c r="J9">
        <v>2</v>
      </c>
      <c r="K9">
        <v>3</v>
      </c>
      <c r="L9" t="b">
        <v>1</v>
      </c>
      <c r="M9" t="b">
        <v>1</v>
      </c>
    </row>
    <row r="10" spans="1:13" x14ac:dyDescent="0.25">
      <c r="A10" t="s">
        <v>112</v>
      </c>
      <c r="B10">
        <v>53</v>
      </c>
      <c r="C10" t="s">
        <v>113</v>
      </c>
      <c r="D10">
        <v>0</v>
      </c>
      <c r="E10">
        <v>5</v>
      </c>
      <c r="F10">
        <v>7</v>
      </c>
      <c r="G10">
        <v>2</v>
      </c>
      <c r="H10">
        <v>0</v>
      </c>
      <c r="I10">
        <v>2</v>
      </c>
      <c r="J10">
        <v>2</v>
      </c>
      <c r="K10">
        <v>3</v>
      </c>
      <c r="L10" t="b">
        <v>1</v>
      </c>
      <c r="M10" t="b">
        <v>1</v>
      </c>
    </row>
    <row r="11" spans="1:13" x14ac:dyDescent="0.25">
      <c r="A11" t="s">
        <v>104</v>
      </c>
      <c r="B11">
        <v>49</v>
      </c>
      <c r="C11" t="s">
        <v>105</v>
      </c>
      <c r="D11">
        <v>0</v>
      </c>
      <c r="E11">
        <v>0</v>
      </c>
      <c r="F11">
        <v>7</v>
      </c>
      <c r="G11">
        <v>2</v>
      </c>
      <c r="H11">
        <v>0</v>
      </c>
      <c r="I11">
        <v>2</v>
      </c>
      <c r="J11">
        <v>3</v>
      </c>
      <c r="K11">
        <v>3</v>
      </c>
      <c r="L11" t="b">
        <v>0</v>
      </c>
      <c r="M11" t="b">
        <v>0</v>
      </c>
    </row>
    <row r="12" spans="1:13" x14ac:dyDescent="0.25">
      <c r="A12" t="s">
        <v>750</v>
      </c>
      <c r="B12">
        <v>378</v>
      </c>
      <c r="C12" t="s">
        <v>751</v>
      </c>
      <c r="D12">
        <v>4</v>
      </c>
      <c r="E12">
        <v>1</v>
      </c>
      <c r="F12">
        <v>5</v>
      </c>
      <c r="G12">
        <v>2</v>
      </c>
      <c r="H12">
        <v>0</v>
      </c>
      <c r="I12">
        <v>1</v>
      </c>
      <c r="J12">
        <v>3</v>
      </c>
      <c r="K12">
        <v>3</v>
      </c>
      <c r="L12" t="b">
        <v>0</v>
      </c>
      <c r="M12" t="b">
        <v>1</v>
      </c>
    </row>
    <row r="13" spans="1:13" x14ac:dyDescent="0.25">
      <c r="A13" t="s">
        <v>693</v>
      </c>
      <c r="B13">
        <v>349</v>
      </c>
      <c r="C13" t="s">
        <v>694</v>
      </c>
      <c r="D13">
        <v>0</v>
      </c>
      <c r="E13">
        <v>2</v>
      </c>
      <c r="F13">
        <v>7</v>
      </c>
      <c r="G13">
        <v>2</v>
      </c>
      <c r="H13">
        <v>0</v>
      </c>
      <c r="I13">
        <v>2</v>
      </c>
      <c r="J13">
        <v>3</v>
      </c>
      <c r="K13">
        <v>3</v>
      </c>
      <c r="L13" t="b">
        <v>0</v>
      </c>
      <c r="M13" t="b">
        <v>1</v>
      </c>
    </row>
    <row r="14" spans="1:13" x14ac:dyDescent="0.25">
      <c r="A14" t="s">
        <v>691</v>
      </c>
      <c r="B14">
        <v>348</v>
      </c>
      <c r="C14" t="s">
        <v>692</v>
      </c>
      <c r="D14">
        <v>0</v>
      </c>
      <c r="E14">
        <v>5</v>
      </c>
      <c r="F14">
        <v>7</v>
      </c>
      <c r="G14">
        <v>2</v>
      </c>
      <c r="H14">
        <v>0</v>
      </c>
      <c r="I14">
        <v>2</v>
      </c>
      <c r="J14">
        <v>3</v>
      </c>
      <c r="K14">
        <v>3</v>
      </c>
      <c r="L14" t="b">
        <v>1</v>
      </c>
      <c r="M14" t="b">
        <v>1</v>
      </c>
    </row>
    <row r="15" spans="1:13" x14ac:dyDescent="0.25">
      <c r="A15" t="s">
        <v>236</v>
      </c>
      <c r="B15">
        <v>118</v>
      </c>
      <c r="C15" t="s">
        <v>237</v>
      </c>
      <c r="D15">
        <v>0</v>
      </c>
      <c r="E15">
        <v>0</v>
      </c>
      <c r="F15">
        <v>7</v>
      </c>
      <c r="G15">
        <v>2</v>
      </c>
      <c r="H15">
        <v>0</v>
      </c>
      <c r="I15">
        <v>2</v>
      </c>
      <c r="J15">
        <v>4</v>
      </c>
      <c r="K15">
        <v>3</v>
      </c>
      <c r="L15" t="b">
        <v>0</v>
      </c>
      <c r="M15" t="b">
        <v>0</v>
      </c>
    </row>
    <row r="16" spans="1:13" x14ac:dyDescent="0.25">
      <c r="A16" t="s">
        <v>346</v>
      </c>
      <c r="B16">
        <v>173</v>
      </c>
      <c r="C16" t="s">
        <v>347</v>
      </c>
      <c r="D16">
        <v>4</v>
      </c>
      <c r="E16">
        <v>1</v>
      </c>
      <c r="F16">
        <v>5</v>
      </c>
      <c r="G16">
        <v>2</v>
      </c>
      <c r="H16">
        <v>0</v>
      </c>
      <c r="I16">
        <v>0</v>
      </c>
      <c r="J16">
        <v>4</v>
      </c>
      <c r="K16">
        <v>3</v>
      </c>
      <c r="L16" t="b">
        <v>1</v>
      </c>
      <c r="M16" t="b">
        <v>1</v>
      </c>
    </row>
    <row r="17" spans="1:13" x14ac:dyDescent="0.25">
      <c r="A17" t="s">
        <v>304</v>
      </c>
      <c r="B17">
        <v>152</v>
      </c>
      <c r="C17" t="s">
        <v>305</v>
      </c>
      <c r="D17">
        <v>0</v>
      </c>
      <c r="E17">
        <v>2</v>
      </c>
      <c r="F17">
        <v>7</v>
      </c>
      <c r="G17">
        <v>2</v>
      </c>
      <c r="H17">
        <v>0</v>
      </c>
      <c r="I17">
        <v>0</v>
      </c>
      <c r="J17">
        <v>4</v>
      </c>
      <c r="K17">
        <v>3</v>
      </c>
      <c r="L17" t="b">
        <v>1</v>
      </c>
      <c r="M17" t="b">
        <v>1</v>
      </c>
    </row>
    <row r="18" spans="1:13" x14ac:dyDescent="0.25">
      <c r="A18" t="s">
        <v>15651</v>
      </c>
      <c r="B18">
        <v>284</v>
      </c>
      <c r="C18" t="s">
        <v>567</v>
      </c>
      <c r="D18">
        <v>0</v>
      </c>
      <c r="E18">
        <v>5</v>
      </c>
      <c r="F18">
        <v>7</v>
      </c>
      <c r="G18">
        <v>2</v>
      </c>
      <c r="H18">
        <v>0</v>
      </c>
      <c r="I18">
        <v>2</v>
      </c>
      <c r="J18">
        <v>4</v>
      </c>
      <c r="K18">
        <v>3</v>
      </c>
      <c r="L18" t="b">
        <v>0</v>
      </c>
      <c r="M18" t="b">
        <v>1</v>
      </c>
    </row>
    <row r="19" spans="1:13" x14ac:dyDescent="0.25">
      <c r="A19" t="s">
        <v>208</v>
      </c>
      <c r="B19">
        <v>102</v>
      </c>
      <c r="C19" t="s">
        <v>209</v>
      </c>
      <c r="D19">
        <v>0</v>
      </c>
      <c r="E19">
        <v>0</v>
      </c>
      <c r="F19">
        <v>7</v>
      </c>
      <c r="G19">
        <v>2</v>
      </c>
      <c r="H19">
        <v>0</v>
      </c>
      <c r="I19">
        <v>2</v>
      </c>
      <c r="J19">
        <v>5</v>
      </c>
      <c r="K19">
        <v>3</v>
      </c>
      <c r="L19" t="b">
        <v>0</v>
      </c>
      <c r="M19" t="b">
        <v>0</v>
      </c>
    </row>
    <row r="20" spans="1:13" x14ac:dyDescent="0.25">
      <c r="A20" t="s">
        <v>413</v>
      </c>
      <c r="B20">
        <v>207</v>
      </c>
      <c r="C20" t="s">
        <v>414</v>
      </c>
      <c r="D20">
        <v>4</v>
      </c>
      <c r="E20">
        <v>1</v>
      </c>
      <c r="F20">
        <v>5</v>
      </c>
      <c r="G20">
        <v>2</v>
      </c>
      <c r="H20">
        <v>0</v>
      </c>
      <c r="I20">
        <v>2</v>
      </c>
      <c r="J20">
        <v>5</v>
      </c>
      <c r="K20">
        <v>3</v>
      </c>
      <c r="L20" t="b">
        <v>0</v>
      </c>
      <c r="M20" t="b">
        <v>1</v>
      </c>
    </row>
    <row r="21" spans="1:13" x14ac:dyDescent="0.25">
      <c r="A21" t="s">
        <v>204</v>
      </c>
      <c r="B21">
        <v>100</v>
      </c>
      <c r="C21" t="s">
        <v>205</v>
      </c>
      <c r="D21">
        <v>0</v>
      </c>
      <c r="E21">
        <v>2</v>
      </c>
      <c r="F21">
        <v>7</v>
      </c>
      <c r="G21">
        <v>2</v>
      </c>
      <c r="H21">
        <v>0</v>
      </c>
      <c r="I21">
        <v>0</v>
      </c>
      <c r="J21">
        <v>5</v>
      </c>
      <c r="K21">
        <v>3</v>
      </c>
      <c r="L21" t="b">
        <v>1</v>
      </c>
      <c r="M21" t="b">
        <v>1</v>
      </c>
    </row>
    <row r="22" spans="1:13" x14ac:dyDescent="0.25">
      <c r="A22" t="s">
        <v>451</v>
      </c>
      <c r="B22">
        <v>226</v>
      </c>
      <c r="C22" t="s">
        <v>452</v>
      </c>
      <c r="D22">
        <v>0</v>
      </c>
      <c r="E22">
        <v>0</v>
      </c>
      <c r="F22">
        <v>7</v>
      </c>
      <c r="G22">
        <v>2</v>
      </c>
      <c r="H22">
        <v>0</v>
      </c>
      <c r="I22">
        <v>2</v>
      </c>
      <c r="J22">
        <v>6</v>
      </c>
      <c r="K22">
        <v>3</v>
      </c>
      <c r="L22" t="b">
        <v>0</v>
      </c>
      <c r="M22" t="b">
        <v>0</v>
      </c>
    </row>
    <row r="23" spans="1:13" x14ac:dyDescent="0.25">
      <c r="A23" t="s">
        <v>441</v>
      </c>
      <c r="B23">
        <v>221</v>
      </c>
      <c r="C23" t="s">
        <v>442</v>
      </c>
      <c r="D23">
        <v>4</v>
      </c>
      <c r="E23">
        <v>1</v>
      </c>
      <c r="F23">
        <v>5</v>
      </c>
      <c r="G23">
        <v>2</v>
      </c>
      <c r="H23">
        <v>0</v>
      </c>
      <c r="I23">
        <v>0</v>
      </c>
      <c r="J23">
        <v>6</v>
      </c>
      <c r="K23">
        <v>3</v>
      </c>
      <c r="L23" t="b">
        <v>1</v>
      </c>
      <c r="M23" t="b">
        <v>1</v>
      </c>
    </row>
    <row r="24" spans="1:13" x14ac:dyDescent="0.25">
      <c r="A24" t="s">
        <v>580</v>
      </c>
      <c r="B24">
        <v>291</v>
      </c>
      <c r="C24" t="s">
        <v>581</v>
      </c>
      <c r="D24">
        <v>0</v>
      </c>
      <c r="E24">
        <v>2</v>
      </c>
      <c r="F24">
        <v>7</v>
      </c>
      <c r="G24">
        <v>2</v>
      </c>
      <c r="H24">
        <v>0</v>
      </c>
      <c r="I24">
        <v>0</v>
      </c>
      <c r="J24">
        <v>6</v>
      </c>
      <c r="K24">
        <v>3</v>
      </c>
      <c r="L24" t="b">
        <v>1</v>
      </c>
      <c r="M24" t="b">
        <v>1</v>
      </c>
    </row>
    <row r="25" spans="1:13" x14ac:dyDescent="0.25">
      <c r="A25" t="s">
        <v>136</v>
      </c>
      <c r="B25">
        <v>65</v>
      </c>
      <c r="C25" t="s">
        <v>137</v>
      </c>
      <c r="D25">
        <v>0</v>
      </c>
      <c r="E25">
        <v>0</v>
      </c>
      <c r="F25">
        <v>7</v>
      </c>
      <c r="G25">
        <v>2</v>
      </c>
      <c r="H25">
        <v>0</v>
      </c>
      <c r="I25">
        <v>0</v>
      </c>
      <c r="J25">
        <v>7</v>
      </c>
      <c r="K25">
        <v>3</v>
      </c>
      <c r="L25" t="b">
        <v>0</v>
      </c>
      <c r="M25" t="b">
        <v>0</v>
      </c>
    </row>
    <row r="26" spans="1:13" x14ac:dyDescent="0.25">
      <c r="A26" t="s">
        <v>266</v>
      </c>
      <c r="B26">
        <v>133</v>
      </c>
      <c r="C26" t="s">
        <v>267</v>
      </c>
      <c r="D26">
        <v>4</v>
      </c>
      <c r="E26">
        <v>1</v>
      </c>
      <c r="F26">
        <v>5</v>
      </c>
      <c r="G26">
        <v>2</v>
      </c>
      <c r="H26">
        <v>0</v>
      </c>
      <c r="I26">
        <v>0</v>
      </c>
      <c r="J26">
        <v>7</v>
      </c>
      <c r="K26">
        <v>3</v>
      </c>
      <c r="L26" t="b">
        <v>1</v>
      </c>
      <c r="M26" t="b">
        <v>1</v>
      </c>
    </row>
    <row r="27" spans="1:13" x14ac:dyDescent="0.25">
      <c r="A27" t="s">
        <v>600</v>
      </c>
      <c r="B27">
        <v>301</v>
      </c>
      <c r="C27" t="s">
        <v>601</v>
      </c>
      <c r="D27">
        <v>0</v>
      </c>
      <c r="E27">
        <v>2</v>
      </c>
      <c r="F27">
        <v>7</v>
      </c>
      <c r="G27">
        <v>2</v>
      </c>
      <c r="H27">
        <v>0</v>
      </c>
      <c r="I27">
        <v>0</v>
      </c>
      <c r="J27">
        <v>7</v>
      </c>
      <c r="K27">
        <v>3</v>
      </c>
      <c r="L27" t="b">
        <v>1</v>
      </c>
      <c r="M27" t="b">
        <v>1</v>
      </c>
    </row>
    <row r="28" spans="1:13" x14ac:dyDescent="0.25">
      <c r="A28" t="s">
        <v>65</v>
      </c>
      <c r="B28">
        <v>28</v>
      </c>
      <c r="C28" t="s">
        <v>66</v>
      </c>
      <c r="D28">
        <v>0</v>
      </c>
      <c r="E28">
        <v>0</v>
      </c>
      <c r="F28">
        <v>7</v>
      </c>
      <c r="G28">
        <v>2</v>
      </c>
      <c r="H28">
        <v>0</v>
      </c>
      <c r="I28">
        <v>2</v>
      </c>
      <c r="J28">
        <v>8</v>
      </c>
      <c r="K28">
        <v>3</v>
      </c>
      <c r="L28" t="b">
        <v>0</v>
      </c>
      <c r="M28" t="b">
        <v>0</v>
      </c>
    </row>
    <row r="29" spans="1:13" x14ac:dyDescent="0.25">
      <c r="A29" t="s">
        <v>217</v>
      </c>
      <c r="B29">
        <v>107</v>
      </c>
      <c r="C29" t="s">
        <v>218</v>
      </c>
      <c r="D29">
        <v>4</v>
      </c>
      <c r="E29">
        <v>1</v>
      </c>
      <c r="F29">
        <v>5</v>
      </c>
      <c r="G29">
        <v>2</v>
      </c>
      <c r="H29">
        <v>0</v>
      </c>
      <c r="I29">
        <v>0</v>
      </c>
      <c r="J29">
        <v>8</v>
      </c>
      <c r="K29">
        <v>3</v>
      </c>
      <c r="L29" t="b">
        <v>1</v>
      </c>
      <c r="M29" t="b">
        <v>1</v>
      </c>
    </row>
    <row r="30" spans="1:13" x14ac:dyDescent="0.25">
      <c r="A30" t="s">
        <v>312</v>
      </c>
      <c r="B30">
        <v>156</v>
      </c>
      <c r="C30" t="s">
        <v>313</v>
      </c>
      <c r="D30">
        <v>0</v>
      </c>
      <c r="E30">
        <v>2</v>
      </c>
      <c r="F30">
        <v>7</v>
      </c>
      <c r="G30">
        <v>2</v>
      </c>
      <c r="H30">
        <v>0</v>
      </c>
      <c r="I30">
        <v>0</v>
      </c>
      <c r="J30">
        <v>8</v>
      </c>
      <c r="K30">
        <v>3</v>
      </c>
      <c r="L30" t="b">
        <v>1</v>
      </c>
      <c r="M30" t="b">
        <v>1</v>
      </c>
    </row>
    <row r="31" spans="1:13" x14ac:dyDescent="0.25">
      <c r="A31" t="s">
        <v>58</v>
      </c>
      <c r="B31">
        <v>24</v>
      </c>
      <c r="C31" t="s">
        <v>59</v>
      </c>
      <c r="D31">
        <v>0</v>
      </c>
      <c r="E31">
        <v>0</v>
      </c>
      <c r="F31">
        <v>7</v>
      </c>
      <c r="G31">
        <v>2</v>
      </c>
      <c r="H31">
        <v>0</v>
      </c>
      <c r="I31">
        <v>2</v>
      </c>
      <c r="J31">
        <v>9</v>
      </c>
      <c r="K31">
        <v>3</v>
      </c>
      <c r="L31" t="b">
        <v>0</v>
      </c>
      <c r="M31" t="b">
        <v>0</v>
      </c>
    </row>
    <row r="32" spans="1:13" x14ac:dyDescent="0.25">
      <c r="A32" t="s">
        <v>128</v>
      </c>
      <c r="B32">
        <v>61</v>
      </c>
      <c r="C32" t="s">
        <v>129</v>
      </c>
      <c r="D32">
        <v>4</v>
      </c>
      <c r="E32">
        <v>1</v>
      </c>
      <c r="F32">
        <v>5</v>
      </c>
      <c r="G32">
        <v>2</v>
      </c>
      <c r="H32">
        <v>0</v>
      </c>
      <c r="I32">
        <v>0</v>
      </c>
      <c r="J32">
        <v>9</v>
      </c>
      <c r="K32">
        <v>3</v>
      </c>
      <c r="L32" t="b">
        <v>1</v>
      </c>
      <c r="M32" t="b">
        <v>1</v>
      </c>
    </row>
    <row r="33" spans="1:13" x14ac:dyDescent="0.25">
      <c r="A33" t="s">
        <v>371</v>
      </c>
      <c r="B33">
        <v>186</v>
      </c>
      <c r="C33" t="s">
        <v>372</v>
      </c>
      <c r="D33">
        <v>0</v>
      </c>
      <c r="E33">
        <v>2</v>
      </c>
      <c r="F33">
        <v>7</v>
      </c>
      <c r="G33">
        <v>2</v>
      </c>
      <c r="H33">
        <v>0</v>
      </c>
      <c r="I33">
        <v>0</v>
      </c>
      <c r="J33">
        <v>9</v>
      </c>
      <c r="K33">
        <v>3</v>
      </c>
      <c r="L33" t="b">
        <v>1</v>
      </c>
      <c r="M33" t="b">
        <v>1</v>
      </c>
    </row>
    <row r="34" spans="1:13" x14ac:dyDescent="0.25">
      <c r="A34" s="1" t="s">
        <v>36</v>
      </c>
      <c r="B34">
        <v>13</v>
      </c>
      <c r="C34" t="s">
        <v>37</v>
      </c>
      <c r="D34">
        <v>0</v>
      </c>
      <c r="E34">
        <v>0</v>
      </c>
      <c r="F34">
        <v>7</v>
      </c>
      <c r="G34">
        <v>2</v>
      </c>
      <c r="H34">
        <v>0</v>
      </c>
      <c r="I34">
        <v>2</v>
      </c>
      <c r="J34">
        <v>10</v>
      </c>
      <c r="K34">
        <v>3</v>
      </c>
      <c r="L34" t="b">
        <v>0</v>
      </c>
      <c r="M34" t="b">
        <v>0</v>
      </c>
    </row>
    <row r="35" spans="1:13" x14ac:dyDescent="0.25">
      <c r="A35" t="s">
        <v>354</v>
      </c>
      <c r="B35">
        <v>177</v>
      </c>
      <c r="C35" t="s">
        <v>355</v>
      </c>
      <c r="D35">
        <v>4</v>
      </c>
      <c r="E35">
        <v>1</v>
      </c>
      <c r="F35">
        <v>5</v>
      </c>
      <c r="G35">
        <v>2</v>
      </c>
      <c r="H35">
        <v>0</v>
      </c>
      <c r="I35">
        <v>0</v>
      </c>
      <c r="J35">
        <v>10</v>
      </c>
      <c r="K35">
        <v>3</v>
      </c>
      <c r="L35" t="b">
        <v>1</v>
      </c>
      <c r="M35" t="b">
        <v>1</v>
      </c>
    </row>
    <row r="36" spans="1:13" x14ac:dyDescent="0.25">
      <c r="A36" t="s">
        <v>475</v>
      </c>
      <c r="B36">
        <v>238</v>
      </c>
      <c r="C36" t="s">
        <v>476</v>
      </c>
      <c r="D36">
        <v>0</v>
      </c>
      <c r="E36">
        <v>2</v>
      </c>
      <c r="F36">
        <v>7</v>
      </c>
      <c r="G36">
        <v>2</v>
      </c>
      <c r="H36">
        <v>0</v>
      </c>
      <c r="I36">
        <v>0</v>
      </c>
      <c r="J36">
        <v>10</v>
      </c>
      <c r="K36">
        <v>3</v>
      </c>
      <c r="L36" t="b">
        <v>1</v>
      </c>
      <c r="M36" t="b">
        <v>1</v>
      </c>
    </row>
    <row r="37" spans="1:13" x14ac:dyDescent="0.25">
      <c r="A37" t="s">
        <v>675</v>
      </c>
      <c r="B37">
        <v>340</v>
      </c>
      <c r="C37" t="s">
        <v>676</v>
      </c>
      <c r="D37">
        <v>0</v>
      </c>
      <c r="E37">
        <v>0</v>
      </c>
      <c r="F37">
        <v>7</v>
      </c>
      <c r="G37">
        <v>2</v>
      </c>
      <c r="H37">
        <v>0</v>
      </c>
      <c r="I37">
        <v>2</v>
      </c>
      <c r="J37">
        <v>11</v>
      </c>
      <c r="K37">
        <v>3</v>
      </c>
      <c r="L37" t="b">
        <v>0</v>
      </c>
      <c r="M37" t="b">
        <v>0</v>
      </c>
    </row>
    <row r="38" spans="1:13" x14ac:dyDescent="0.25">
      <c r="A38" t="s">
        <v>508</v>
      </c>
      <c r="B38">
        <v>255</v>
      </c>
      <c r="C38" t="s">
        <v>509</v>
      </c>
      <c r="D38">
        <v>4</v>
      </c>
      <c r="E38">
        <v>1</v>
      </c>
      <c r="F38">
        <v>5</v>
      </c>
      <c r="G38">
        <v>2</v>
      </c>
      <c r="H38">
        <v>0</v>
      </c>
      <c r="I38">
        <v>0</v>
      </c>
      <c r="J38">
        <v>11</v>
      </c>
      <c r="K38">
        <v>3</v>
      </c>
      <c r="L38" t="b">
        <v>1</v>
      </c>
      <c r="M38" t="b">
        <v>1</v>
      </c>
    </row>
    <row r="39" spans="1:13" x14ac:dyDescent="0.25">
      <c r="A39" t="s">
        <v>67</v>
      </c>
      <c r="B39">
        <v>29</v>
      </c>
      <c r="C39" t="s">
        <v>68</v>
      </c>
      <c r="D39">
        <v>0</v>
      </c>
      <c r="E39">
        <v>2</v>
      </c>
      <c r="F39">
        <v>7</v>
      </c>
      <c r="G39">
        <v>2</v>
      </c>
      <c r="H39">
        <v>0</v>
      </c>
      <c r="I39">
        <v>0</v>
      </c>
      <c r="J39">
        <v>11</v>
      </c>
      <c r="K39">
        <v>3</v>
      </c>
      <c r="L39" t="b">
        <v>1</v>
      </c>
      <c r="M39" t="b">
        <v>1</v>
      </c>
    </row>
    <row r="40" spans="1:13" x14ac:dyDescent="0.25">
      <c r="A40" t="s">
        <v>126</v>
      </c>
      <c r="B40">
        <v>60</v>
      </c>
      <c r="C40" t="s">
        <v>127</v>
      </c>
      <c r="D40">
        <v>0</v>
      </c>
      <c r="E40">
        <v>0</v>
      </c>
      <c r="F40">
        <v>7</v>
      </c>
      <c r="G40">
        <v>2</v>
      </c>
      <c r="H40">
        <v>0</v>
      </c>
      <c r="I40">
        <v>2</v>
      </c>
      <c r="J40">
        <v>12</v>
      </c>
      <c r="K40">
        <v>3</v>
      </c>
      <c r="L40" t="b">
        <v>0</v>
      </c>
      <c r="M40" t="b">
        <v>0</v>
      </c>
    </row>
    <row r="41" spans="1:13" x14ac:dyDescent="0.25">
      <c r="A41" t="s">
        <v>54</v>
      </c>
      <c r="B41">
        <v>22</v>
      </c>
      <c r="C41" t="s">
        <v>55</v>
      </c>
      <c r="D41">
        <v>4</v>
      </c>
      <c r="E41">
        <v>1</v>
      </c>
      <c r="F41">
        <v>5</v>
      </c>
      <c r="G41">
        <v>2</v>
      </c>
      <c r="H41">
        <v>0</v>
      </c>
      <c r="I41">
        <v>0</v>
      </c>
      <c r="J41">
        <v>12</v>
      </c>
      <c r="K41">
        <v>3</v>
      </c>
      <c r="L41" t="b">
        <v>1</v>
      </c>
      <c r="M41" t="b">
        <v>1</v>
      </c>
    </row>
    <row r="42" spans="1:13" x14ac:dyDescent="0.25">
      <c r="A42" t="s">
        <v>15647</v>
      </c>
      <c r="B42">
        <v>40</v>
      </c>
      <c r="C42" t="s">
        <v>15503</v>
      </c>
      <c r="D42">
        <v>0</v>
      </c>
      <c r="E42">
        <v>2</v>
      </c>
      <c r="F42">
        <v>7</v>
      </c>
      <c r="G42">
        <v>2</v>
      </c>
      <c r="H42">
        <v>0</v>
      </c>
      <c r="I42">
        <v>0</v>
      </c>
      <c r="J42">
        <v>12</v>
      </c>
      <c r="K42">
        <v>3</v>
      </c>
      <c r="L42" t="b">
        <v>1</v>
      </c>
      <c r="M42" t="b">
        <v>1</v>
      </c>
    </row>
    <row r="43" spans="1:13" x14ac:dyDescent="0.25">
      <c r="A43" t="s">
        <v>532</v>
      </c>
      <c r="B43">
        <v>267</v>
      </c>
      <c r="C43" t="s">
        <v>533</v>
      </c>
      <c r="D43">
        <v>4</v>
      </c>
      <c r="E43">
        <v>1</v>
      </c>
      <c r="F43">
        <v>5</v>
      </c>
      <c r="G43">
        <v>2</v>
      </c>
      <c r="H43">
        <v>0</v>
      </c>
      <c r="I43">
        <v>0</v>
      </c>
      <c r="J43">
        <v>13</v>
      </c>
      <c r="K43">
        <v>3</v>
      </c>
      <c r="L43" t="b">
        <v>1</v>
      </c>
      <c r="M43" t="b">
        <v>1</v>
      </c>
    </row>
    <row r="44" spans="1:13" x14ac:dyDescent="0.25">
      <c r="A44" t="s">
        <v>69</v>
      </c>
      <c r="B44">
        <v>30</v>
      </c>
      <c r="C44" t="s">
        <v>70</v>
      </c>
      <c r="D44">
        <v>2</v>
      </c>
      <c r="E44">
        <v>0</v>
      </c>
      <c r="F44">
        <v>17</v>
      </c>
      <c r="G44">
        <v>3</v>
      </c>
      <c r="H44">
        <v>0</v>
      </c>
      <c r="I44">
        <v>0</v>
      </c>
      <c r="J44">
        <v>14</v>
      </c>
      <c r="K44">
        <v>3</v>
      </c>
      <c r="L44" t="b">
        <v>0</v>
      </c>
      <c r="M44" t="b">
        <v>0</v>
      </c>
    </row>
    <row r="45" spans="1:13" x14ac:dyDescent="0.25">
      <c r="A45" t="s">
        <v>572</v>
      </c>
      <c r="B45">
        <v>287</v>
      </c>
      <c r="C45" t="s">
        <v>573</v>
      </c>
      <c r="D45">
        <v>4</v>
      </c>
      <c r="E45">
        <v>1</v>
      </c>
      <c r="F45">
        <v>5</v>
      </c>
      <c r="G45">
        <v>2</v>
      </c>
      <c r="H45">
        <v>0</v>
      </c>
      <c r="I45">
        <v>0</v>
      </c>
      <c r="J45">
        <v>14</v>
      </c>
      <c r="K45">
        <v>3</v>
      </c>
      <c r="L45" t="b">
        <v>1</v>
      </c>
      <c r="M45" t="b">
        <v>1</v>
      </c>
    </row>
    <row r="46" spans="1:13" x14ac:dyDescent="0.25">
      <c r="A46" t="s">
        <v>746</v>
      </c>
      <c r="B46">
        <v>376</v>
      </c>
      <c r="C46" t="s">
        <v>747</v>
      </c>
      <c r="D46">
        <v>0</v>
      </c>
      <c r="E46">
        <v>0</v>
      </c>
      <c r="F46">
        <v>7</v>
      </c>
      <c r="G46">
        <v>2</v>
      </c>
      <c r="H46">
        <v>0</v>
      </c>
      <c r="I46">
        <v>2</v>
      </c>
      <c r="J46">
        <v>15</v>
      </c>
      <c r="K46">
        <v>3</v>
      </c>
      <c r="L46" t="b">
        <v>0</v>
      </c>
      <c r="M46" t="b">
        <v>0</v>
      </c>
    </row>
    <row r="47" spans="1:13" x14ac:dyDescent="0.25">
      <c r="A47" t="s">
        <v>270</v>
      </c>
      <c r="B47">
        <v>135</v>
      </c>
      <c r="C47" t="s">
        <v>271</v>
      </c>
      <c r="D47">
        <v>4</v>
      </c>
      <c r="E47">
        <v>1</v>
      </c>
      <c r="F47">
        <v>5</v>
      </c>
      <c r="G47">
        <v>2</v>
      </c>
      <c r="H47">
        <v>0</v>
      </c>
      <c r="I47">
        <v>0</v>
      </c>
      <c r="J47">
        <v>15</v>
      </c>
      <c r="K47">
        <v>3</v>
      </c>
      <c r="L47" t="b">
        <v>1</v>
      </c>
      <c r="M47" t="b">
        <v>1</v>
      </c>
    </row>
    <row r="48" spans="1:13" x14ac:dyDescent="0.25">
      <c r="A48" t="s">
        <v>178</v>
      </c>
      <c r="B48">
        <v>87</v>
      </c>
      <c r="C48" t="s">
        <v>179</v>
      </c>
      <c r="D48">
        <v>0</v>
      </c>
      <c r="E48">
        <v>0</v>
      </c>
      <c r="F48">
        <v>7</v>
      </c>
      <c r="G48">
        <v>2</v>
      </c>
      <c r="H48">
        <v>0</v>
      </c>
      <c r="I48">
        <v>2</v>
      </c>
      <c r="J48">
        <v>16</v>
      </c>
      <c r="K48">
        <v>3</v>
      </c>
      <c r="L48" t="b">
        <v>0</v>
      </c>
      <c r="M48" t="b">
        <v>0</v>
      </c>
    </row>
    <row r="49" spans="1:13" x14ac:dyDescent="0.25">
      <c r="A49" t="s">
        <v>429</v>
      </c>
      <c r="B49">
        <v>215</v>
      </c>
      <c r="C49" t="s">
        <v>430</v>
      </c>
      <c r="D49">
        <v>4</v>
      </c>
      <c r="E49">
        <v>1</v>
      </c>
      <c r="F49">
        <v>5</v>
      </c>
      <c r="G49">
        <v>2</v>
      </c>
      <c r="H49">
        <v>0</v>
      </c>
      <c r="I49">
        <v>0</v>
      </c>
      <c r="J49">
        <v>16</v>
      </c>
      <c r="K49">
        <v>3</v>
      </c>
      <c r="L49" t="b">
        <v>1</v>
      </c>
      <c r="M49" t="b">
        <v>1</v>
      </c>
    </row>
    <row r="50" spans="1:13" x14ac:dyDescent="0.25">
      <c r="A50" s="1" t="s">
        <v>148</v>
      </c>
      <c r="B50">
        <v>71</v>
      </c>
      <c r="C50" t="s">
        <v>149</v>
      </c>
      <c r="D50">
        <v>0</v>
      </c>
      <c r="E50">
        <v>0</v>
      </c>
      <c r="F50">
        <v>7</v>
      </c>
      <c r="G50">
        <v>2</v>
      </c>
      <c r="H50">
        <v>0</v>
      </c>
      <c r="I50">
        <v>2</v>
      </c>
      <c r="J50">
        <v>17</v>
      </c>
      <c r="K50">
        <v>3</v>
      </c>
      <c r="L50" t="b">
        <v>0</v>
      </c>
      <c r="M50" t="b">
        <v>0</v>
      </c>
    </row>
    <row r="51" spans="1:13" x14ac:dyDescent="0.25">
      <c r="A51" t="s">
        <v>226</v>
      </c>
      <c r="B51">
        <v>112</v>
      </c>
      <c r="C51" t="s">
        <v>227</v>
      </c>
      <c r="D51">
        <v>4</v>
      </c>
      <c r="E51">
        <v>1</v>
      </c>
      <c r="F51">
        <v>5</v>
      </c>
      <c r="G51">
        <v>2</v>
      </c>
      <c r="H51">
        <v>0</v>
      </c>
      <c r="I51">
        <v>0</v>
      </c>
      <c r="J51">
        <v>17</v>
      </c>
      <c r="K51">
        <v>3</v>
      </c>
      <c r="L51" t="b">
        <v>1</v>
      </c>
      <c r="M51" t="b">
        <v>1</v>
      </c>
    </row>
    <row r="52" spans="1:13" x14ac:dyDescent="0.25">
      <c r="A52" t="s">
        <v>729</v>
      </c>
      <c r="B52">
        <v>367</v>
      </c>
      <c r="C52" t="s">
        <v>730</v>
      </c>
      <c r="D52">
        <v>0</v>
      </c>
      <c r="E52">
        <v>0</v>
      </c>
      <c r="F52">
        <v>7</v>
      </c>
      <c r="G52">
        <v>2</v>
      </c>
      <c r="H52">
        <v>0</v>
      </c>
      <c r="I52">
        <v>2</v>
      </c>
      <c r="J52">
        <v>18</v>
      </c>
      <c r="K52">
        <v>3</v>
      </c>
      <c r="L52" t="b">
        <v>0</v>
      </c>
      <c r="M52" t="b">
        <v>0</v>
      </c>
    </row>
    <row r="53" spans="1:13" x14ac:dyDescent="0.25">
      <c r="A53" t="s">
        <v>504</v>
      </c>
      <c r="B53">
        <v>253</v>
      </c>
      <c r="C53" t="s">
        <v>505</v>
      </c>
      <c r="D53">
        <v>4</v>
      </c>
      <c r="E53">
        <v>1</v>
      </c>
      <c r="F53">
        <v>5</v>
      </c>
      <c r="G53">
        <v>2</v>
      </c>
      <c r="H53">
        <v>0</v>
      </c>
      <c r="I53">
        <v>0</v>
      </c>
      <c r="J53">
        <v>18</v>
      </c>
      <c r="K53">
        <v>3</v>
      </c>
      <c r="L53" t="b">
        <v>1</v>
      </c>
      <c r="M53" t="b">
        <v>1</v>
      </c>
    </row>
    <row r="54" spans="1:13" x14ac:dyDescent="0.25">
      <c r="A54" t="s">
        <v>56</v>
      </c>
      <c r="B54">
        <v>23</v>
      </c>
      <c r="C54" t="s">
        <v>57</v>
      </c>
      <c r="D54">
        <v>0</v>
      </c>
      <c r="E54">
        <v>0</v>
      </c>
      <c r="F54">
        <v>7</v>
      </c>
      <c r="G54">
        <v>2</v>
      </c>
      <c r="H54">
        <v>0</v>
      </c>
      <c r="I54">
        <v>0</v>
      </c>
      <c r="J54">
        <v>19</v>
      </c>
      <c r="K54">
        <v>3</v>
      </c>
      <c r="L54" t="b">
        <v>0</v>
      </c>
      <c r="M54" t="b">
        <v>0</v>
      </c>
    </row>
    <row r="55" spans="1:13" x14ac:dyDescent="0.25">
      <c r="A55" t="s">
        <v>88</v>
      </c>
      <c r="B55">
        <v>40</v>
      </c>
      <c r="C55" t="s">
        <v>89</v>
      </c>
      <c r="D55">
        <v>4</v>
      </c>
      <c r="E55">
        <v>1</v>
      </c>
      <c r="F55">
        <v>5</v>
      </c>
      <c r="G55">
        <v>2</v>
      </c>
      <c r="H55">
        <v>0</v>
      </c>
      <c r="I55">
        <v>0</v>
      </c>
      <c r="J55">
        <v>19</v>
      </c>
      <c r="K55">
        <v>3</v>
      </c>
      <c r="L55" t="b">
        <v>1</v>
      </c>
      <c r="M55" t="b">
        <v>1</v>
      </c>
    </row>
    <row r="56" spans="1:13" x14ac:dyDescent="0.25">
      <c r="A56" t="s">
        <v>316</v>
      </c>
      <c r="B56">
        <v>158</v>
      </c>
      <c r="C56" t="s">
        <v>317</v>
      </c>
      <c r="D56">
        <v>0</v>
      </c>
      <c r="E56">
        <v>0</v>
      </c>
      <c r="F56">
        <v>7</v>
      </c>
      <c r="G56">
        <v>2</v>
      </c>
      <c r="H56">
        <v>0</v>
      </c>
      <c r="I56">
        <v>2</v>
      </c>
      <c r="J56">
        <v>20</v>
      </c>
      <c r="K56">
        <v>3</v>
      </c>
      <c r="L56" t="b">
        <v>0</v>
      </c>
      <c r="M56" t="b">
        <v>0</v>
      </c>
    </row>
    <row r="57" spans="1:13" x14ac:dyDescent="0.25">
      <c r="A57" t="s">
        <v>538</v>
      </c>
      <c r="B57">
        <v>270</v>
      </c>
      <c r="C57" t="s">
        <v>539</v>
      </c>
      <c r="D57">
        <v>4</v>
      </c>
      <c r="E57">
        <v>1</v>
      </c>
      <c r="F57">
        <v>5</v>
      </c>
      <c r="G57">
        <v>2</v>
      </c>
      <c r="H57">
        <v>0</v>
      </c>
      <c r="I57">
        <v>0</v>
      </c>
      <c r="J57">
        <v>20</v>
      </c>
      <c r="K57">
        <v>3</v>
      </c>
      <c r="L57" t="b">
        <v>1</v>
      </c>
      <c r="M57" t="b">
        <v>1</v>
      </c>
    </row>
    <row r="58" spans="1:13" x14ac:dyDescent="0.25">
      <c r="A58" t="s">
        <v>480</v>
      </c>
      <c r="B58">
        <v>241</v>
      </c>
      <c r="C58" t="s">
        <v>481</v>
      </c>
      <c r="D58">
        <v>0</v>
      </c>
      <c r="E58">
        <v>0</v>
      </c>
      <c r="F58">
        <v>7</v>
      </c>
      <c r="G58">
        <v>2</v>
      </c>
      <c r="H58">
        <v>0</v>
      </c>
      <c r="I58">
        <v>2</v>
      </c>
      <c r="J58">
        <v>21</v>
      </c>
      <c r="K58">
        <v>3</v>
      </c>
      <c r="L58" t="b">
        <v>0</v>
      </c>
      <c r="M58" t="b">
        <v>0</v>
      </c>
    </row>
    <row r="59" spans="1:13" x14ac:dyDescent="0.25">
      <c r="A59" t="s">
        <v>138</v>
      </c>
      <c r="B59">
        <v>66</v>
      </c>
      <c r="C59" t="s">
        <v>139</v>
      </c>
      <c r="D59">
        <v>4</v>
      </c>
      <c r="E59">
        <v>1</v>
      </c>
      <c r="F59">
        <v>5</v>
      </c>
      <c r="G59">
        <v>2</v>
      </c>
      <c r="H59">
        <v>0</v>
      </c>
      <c r="I59">
        <v>0</v>
      </c>
      <c r="J59">
        <v>21</v>
      </c>
      <c r="K59">
        <v>3</v>
      </c>
      <c r="L59" t="b">
        <v>1</v>
      </c>
      <c r="M59" t="b">
        <v>1</v>
      </c>
    </row>
    <row r="60" spans="1:13" x14ac:dyDescent="0.25">
      <c r="A60" t="s">
        <v>40</v>
      </c>
      <c r="B60">
        <v>15</v>
      </c>
      <c r="C60" t="s">
        <v>41</v>
      </c>
      <c r="D60">
        <v>0</v>
      </c>
      <c r="E60">
        <v>0</v>
      </c>
      <c r="F60">
        <v>7</v>
      </c>
      <c r="G60">
        <v>2</v>
      </c>
      <c r="H60">
        <v>0</v>
      </c>
      <c r="I60">
        <v>0</v>
      </c>
      <c r="J60">
        <v>22</v>
      </c>
      <c r="K60">
        <v>3</v>
      </c>
      <c r="L60" t="b">
        <v>0</v>
      </c>
      <c r="M60" t="b">
        <v>0</v>
      </c>
    </row>
    <row r="61" spans="1:13" x14ac:dyDescent="0.25">
      <c r="A61" t="s">
        <v>717</v>
      </c>
      <c r="B61">
        <v>361</v>
      </c>
      <c r="C61" t="s">
        <v>718</v>
      </c>
      <c r="D61">
        <v>4</v>
      </c>
      <c r="E61">
        <v>1</v>
      </c>
      <c r="F61">
        <v>5</v>
      </c>
      <c r="G61">
        <v>2</v>
      </c>
      <c r="H61">
        <v>0</v>
      </c>
      <c r="I61">
        <v>0</v>
      </c>
      <c r="J61">
        <v>22</v>
      </c>
      <c r="K61">
        <v>3</v>
      </c>
      <c r="L61" t="b">
        <v>1</v>
      </c>
      <c r="M61" t="b">
        <v>1</v>
      </c>
    </row>
    <row r="62" spans="1:13" x14ac:dyDescent="0.25">
      <c r="A62" t="s">
        <v>180</v>
      </c>
      <c r="B62">
        <v>88</v>
      </c>
      <c r="C62" t="s">
        <v>181</v>
      </c>
      <c r="D62">
        <v>3</v>
      </c>
      <c r="E62">
        <v>0</v>
      </c>
      <c r="F62">
        <v>21</v>
      </c>
      <c r="G62">
        <v>4</v>
      </c>
      <c r="H62">
        <v>0</v>
      </c>
      <c r="I62">
        <v>0</v>
      </c>
      <c r="J62">
        <v>23</v>
      </c>
      <c r="K62">
        <v>3</v>
      </c>
      <c r="L62" t="b">
        <v>0</v>
      </c>
      <c r="M62" t="b">
        <v>0</v>
      </c>
    </row>
    <row r="63" spans="1:13" x14ac:dyDescent="0.25">
      <c r="A63" t="s">
        <v>28</v>
      </c>
      <c r="B63">
        <v>9</v>
      </c>
      <c r="C63" t="s">
        <v>29</v>
      </c>
      <c r="D63">
        <v>4</v>
      </c>
      <c r="E63">
        <v>1</v>
      </c>
      <c r="F63">
        <v>5</v>
      </c>
      <c r="G63">
        <v>2</v>
      </c>
      <c r="H63">
        <v>0</v>
      </c>
      <c r="I63">
        <v>0</v>
      </c>
      <c r="J63">
        <v>23</v>
      </c>
      <c r="K63">
        <v>3</v>
      </c>
      <c r="L63" t="b">
        <v>1</v>
      </c>
      <c r="M63" t="b">
        <v>1</v>
      </c>
    </row>
    <row r="64" spans="1:13" x14ac:dyDescent="0.25">
      <c r="A64" t="s">
        <v>26</v>
      </c>
      <c r="B64">
        <v>8</v>
      </c>
      <c r="C64" t="s">
        <v>27</v>
      </c>
      <c r="D64">
        <v>0</v>
      </c>
      <c r="E64">
        <v>0</v>
      </c>
      <c r="F64">
        <v>7</v>
      </c>
      <c r="G64">
        <v>2</v>
      </c>
      <c r="H64">
        <v>0</v>
      </c>
      <c r="I64">
        <v>1</v>
      </c>
      <c r="J64">
        <v>24</v>
      </c>
      <c r="K64">
        <v>3</v>
      </c>
      <c r="L64" t="b">
        <v>0</v>
      </c>
      <c r="M64" t="b">
        <v>0</v>
      </c>
    </row>
    <row r="65" spans="1:13" x14ac:dyDescent="0.25">
      <c r="A65" t="s">
        <v>435</v>
      </c>
      <c r="B65">
        <v>218</v>
      </c>
      <c r="C65" t="s">
        <v>436</v>
      </c>
      <c r="D65">
        <v>4</v>
      </c>
      <c r="E65">
        <v>1</v>
      </c>
      <c r="F65">
        <v>5</v>
      </c>
      <c r="G65">
        <v>2</v>
      </c>
      <c r="H65">
        <v>0</v>
      </c>
      <c r="I65">
        <v>0</v>
      </c>
      <c r="J65">
        <v>24</v>
      </c>
      <c r="K65">
        <v>3</v>
      </c>
      <c r="L65" t="b">
        <v>1</v>
      </c>
      <c r="M65" t="b">
        <v>1</v>
      </c>
    </row>
    <row r="66" spans="1:13" x14ac:dyDescent="0.25">
      <c r="A66" t="s">
        <v>234</v>
      </c>
      <c r="B66">
        <v>117</v>
      </c>
      <c r="C66" t="s">
        <v>235</v>
      </c>
      <c r="D66">
        <v>0</v>
      </c>
      <c r="E66">
        <v>0</v>
      </c>
      <c r="F66">
        <v>7</v>
      </c>
      <c r="G66">
        <v>2</v>
      </c>
      <c r="H66">
        <v>0</v>
      </c>
      <c r="I66">
        <v>2</v>
      </c>
      <c r="J66">
        <v>25</v>
      </c>
      <c r="K66">
        <v>3</v>
      </c>
      <c r="L66" t="b">
        <v>0</v>
      </c>
      <c r="M66" t="b">
        <v>0</v>
      </c>
    </row>
    <row r="67" spans="1:13" x14ac:dyDescent="0.25">
      <c r="A67" t="s">
        <v>769</v>
      </c>
      <c r="B67">
        <v>115</v>
      </c>
      <c r="C67" t="s">
        <v>770</v>
      </c>
      <c r="D67">
        <v>4</v>
      </c>
      <c r="E67">
        <v>1</v>
      </c>
      <c r="F67">
        <v>5</v>
      </c>
      <c r="G67">
        <v>2</v>
      </c>
      <c r="H67">
        <v>0</v>
      </c>
      <c r="I67">
        <v>0</v>
      </c>
      <c r="J67">
        <v>25</v>
      </c>
      <c r="K67">
        <v>3</v>
      </c>
      <c r="L67" t="b">
        <v>1</v>
      </c>
      <c r="M67" t="b">
        <v>1</v>
      </c>
    </row>
    <row r="68" spans="1:13" x14ac:dyDescent="0.25">
      <c r="A68" t="s">
        <v>401</v>
      </c>
      <c r="B68">
        <v>201</v>
      </c>
      <c r="C68" t="s">
        <v>402</v>
      </c>
      <c r="D68">
        <v>0</v>
      </c>
      <c r="E68">
        <v>0</v>
      </c>
      <c r="F68">
        <v>7</v>
      </c>
      <c r="G68">
        <v>2</v>
      </c>
      <c r="H68">
        <v>0</v>
      </c>
      <c r="I68">
        <v>2</v>
      </c>
      <c r="J68">
        <v>26</v>
      </c>
      <c r="K68">
        <v>3</v>
      </c>
      <c r="L68" t="b">
        <v>0</v>
      </c>
      <c r="M68" t="b">
        <v>0</v>
      </c>
    </row>
    <row r="69" spans="1:13" x14ac:dyDescent="0.25">
      <c r="A69" t="s">
        <v>679</v>
      </c>
      <c r="B69">
        <v>342</v>
      </c>
      <c r="C69" t="s">
        <v>680</v>
      </c>
      <c r="D69">
        <v>4</v>
      </c>
      <c r="E69">
        <v>1</v>
      </c>
      <c r="F69">
        <v>5</v>
      </c>
      <c r="G69">
        <v>2</v>
      </c>
      <c r="H69">
        <v>0</v>
      </c>
      <c r="I69">
        <v>0</v>
      </c>
      <c r="J69">
        <v>26</v>
      </c>
      <c r="K69">
        <v>3</v>
      </c>
      <c r="L69" t="b">
        <v>1</v>
      </c>
      <c r="M69" t="b">
        <v>1</v>
      </c>
    </row>
    <row r="70" spans="1:13" x14ac:dyDescent="0.25">
      <c r="A70" t="s">
        <v>161</v>
      </c>
      <c r="B70">
        <v>78</v>
      </c>
      <c r="C70" t="s">
        <v>162</v>
      </c>
      <c r="D70">
        <v>0</v>
      </c>
      <c r="E70">
        <v>0</v>
      </c>
      <c r="F70">
        <v>7</v>
      </c>
      <c r="G70">
        <v>2</v>
      </c>
      <c r="H70">
        <v>0</v>
      </c>
      <c r="I70">
        <v>2</v>
      </c>
      <c r="J70">
        <v>27</v>
      </c>
      <c r="K70">
        <v>3</v>
      </c>
      <c r="L70" t="b">
        <v>0</v>
      </c>
      <c r="M70" t="b">
        <v>0</v>
      </c>
    </row>
    <row r="71" spans="1:13" x14ac:dyDescent="0.25">
      <c r="A71" t="s">
        <v>677</v>
      </c>
      <c r="B71">
        <v>341</v>
      </c>
      <c r="C71" t="s">
        <v>678</v>
      </c>
      <c r="D71">
        <v>4</v>
      </c>
      <c r="E71">
        <v>1</v>
      </c>
      <c r="F71">
        <v>5</v>
      </c>
      <c r="G71">
        <v>2</v>
      </c>
      <c r="H71">
        <v>0</v>
      </c>
      <c r="I71">
        <v>0</v>
      </c>
      <c r="J71">
        <v>27</v>
      </c>
      <c r="K71">
        <v>3</v>
      </c>
      <c r="L71" t="b">
        <v>1</v>
      </c>
      <c r="M71" t="b">
        <v>1</v>
      </c>
    </row>
    <row r="72" spans="1:13" x14ac:dyDescent="0.25">
      <c r="A72" t="s">
        <v>100</v>
      </c>
      <c r="B72">
        <v>47</v>
      </c>
      <c r="C72" t="s">
        <v>101</v>
      </c>
      <c r="D72">
        <v>0</v>
      </c>
      <c r="E72">
        <v>0</v>
      </c>
      <c r="F72">
        <v>7</v>
      </c>
      <c r="G72">
        <v>2</v>
      </c>
      <c r="H72">
        <v>0</v>
      </c>
      <c r="I72">
        <v>2</v>
      </c>
      <c r="J72">
        <v>28</v>
      </c>
      <c r="K72">
        <v>3</v>
      </c>
      <c r="L72" t="b">
        <v>0</v>
      </c>
      <c r="M72" t="b">
        <v>0</v>
      </c>
    </row>
    <row r="73" spans="1:13" x14ac:dyDescent="0.25">
      <c r="A73" t="s">
        <v>681</v>
      </c>
      <c r="B73">
        <v>343</v>
      </c>
      <c r="C73" t="s">
        <v>682</v>
      </c>
      <c r="D73">
        <v>4</v>
      </c>
      <c r="E73">
        <v>1</v>
      </c>
      <c r="F73">
        <v>5</v>
      </c>
      <c r="G73">
        <v>2</v>
      </c>
      <c r="H73">
        <v>0</v>
      </c>
      <c r="I73">
        <v>0</v>
      </c>
      <c r="J73">
        <v>28</v>
      </c>
      <c r="K73">
        <v>3</v>
      </c>
      <c r="L73" t="b">
        <v>1</v>
      </c>
      <c r="M73" t="b">
        <v>1</v>
      </c>
    </row>
    <row r="74" spans="1:13" x14ac:dyDescent="0.25">
      <c r="A74" t="s">
        <v>455</v>
      </c>
      <c r="B74">
        <v>228</v>
      </c>
      <c r="C74" t="s">
        <v>456</v>
      </c>
      <c r="D74">
        <v>0</v>
      </c>
      <c r="E74">
        <v>0</v>
      </c>
      <c r="F74">
        <v>7</v>
      </c>
      <c r="G74">
        <v>2</v>
      </c>
      <c r="H74">
        <v>0</v>
      </c>
      <c r="I74">
        <v>2</v>
      </c>
      <c r="J74">
        <v>29</v>
      </c>
      <c r="K74">
        <v>3</v>
      </c>
      <c r="L74" t="b">
        <v>0</v>
      </c>
      <c r="M74" t="b">
        <v>0</v>
      </c>
    </row>
    <row r="75" spans="1:13" x14ac:dyDescent="0.25">
      <c r="A75" t="s">
        <v>459</v>
      </c>
      <c r="B75">
        <v>230</v>
      </c>
      <c r="C75" t="s">
        <v>460</v>
      </c>
      <c r="D75">
        <v>4</v>
      </c>
      <c r="E75">
        <v>1</v>
      </c>
      <c r="F75">
        <v>5</v>
      </c>
      <c r="G75">
        <v>2</v>
      </c>
      <c r="H75">
        <v>0</v>
      </c>
      <c r="I75">
        <v>0</v>
      </c>
      <c r="J75">
        <v>29</v>
      </c>
      <c r="K75">
        <v>3</v>
      </c>
      <c r="L75" t="b">
        <v>1</v>
      </c>
      <c r="M75" t="b">
        <v>1</v>
      </c>
    </row>
    <row r="76" spans="1:13" x14ac:dyDescent="0.25">
      <c r="A76" t="s">
        <v>633</v>
      </c>
      <c r="B76">
        <v>319</v>
      </c>
      <c r="C76" t="s">
        <v>634</v>
      </c>
      <c r="D76">
        <v>0</v>
      </c>
      <c r="E76">
        <v>0</v>
      </c>
      <c r="F76">
        <v>7</v>
      </c>
      <c r="G76">
        <v>2</v>
      </c>
      <c r="H76">
        <v>0</v>
      </c>
      <c r="I76">
        <v>1</v>
      </c>
      <c r="J76">
        <v>30</v>
      </c>
      <c r="K76">
        <v>3</v>
      </c>
      <c r="L76" t="b">
        <v>0</v>
      </c>
      <c r="M76" t="b">
        <v>0</v>
      </c>
    </row>
    <row r="77" spans="1:13" x14ac:dyDescent="0.25">
      <c r="A77" t="s">
        <v>484</v>
      </c>
      <c r="B77">
        <v>243</v>
      </c>
      <c r="C77" t="s">
        <v>485</v>
      </c>
      <c r="D77">
        <v>4</v>
      </c>
      <c r="E77">
        <v>1</v>
      </c>
      <c r="F77">
        <v>5</v>
      </c>
      <c r="G77">
        <v>2</v>
      </c>
      <c r="H77">
        <v>0</v>
      </c>
      <c r="I77">
        <v>0</v>
      </c>
      <c r="J77">
        <v>30</v>
      </c>
      <c r="K77">
        <v>3</v>
      </c>
      <c r="L77" t="b">
        <v>1</v>
      </c>
      <c r="M77" t="b">
        <v>1</v>
      </c>
    </row>
    <row r="78" spans="1:13" x14ac:dyDescent="0.25">
      <c r="A78" t="s">
        <v>739</v>
      </c>
      <c r="B78">
        <v>372</v>
      </c>
      <c r="C78" t="s">
        <v>740</v>
      </c>
      <c r="D78">
        <v>0</v>
      </c>
      <c r="E78">
        <v>0</v>
      </c>
      <c r="F78">
        <v>7</v>
      </c>
      <c r="G78">
        <v>2</v>
      </c>
      <c r="H78">
        <v>0</v>
      </c>
      <c r="I78">
        <v>2</v>
      </c>
      <c r="J78">
        <v>31</v>
      </c>
      <c r="K78">
        <v>3</v>
      </c>
      <c r="L78" t="b">
        <v>0</v>
      </c>
      <c r="M78" t="b">
        <v>0</v>
      </c>
    </row>
    <row r="79" spans="1:13" x14ac:dyDescent="0.25">
      <c r="A79" t="s">
        <v>152</v>
      </c>
      <c r="B79">
        <v>73</v>
      </c>
      <c r="C79" t="s">
        <v>153</v>
      </c>
      <c r="D79">
        <v>4</v>
      </c>
      <c r="E79">
        <v>1</v>
      </c>
      <c r="F79">
        <v>5</v>
      </c>
      <c r="G79">
        <v>2</v>
      </c>
      <c r="H79">
        <v>0</v>
      </c>
      <c r="I79">
        <v>0</v>
      </c>
      <c r="J79">
        <v>31</v>
      </c>
      <c r="K79">
        <v>3</v>
      </c>
      <c r="L79" t="b">
        <v>1</v>
      </c>
      <c r="M79" t="b">
        <v>1</v>
      </c>
    </row>
    <row r="80" spans="1:13" x14ac:dyDescent="0.25">
      <c r="A80" t="s">
        <v>357</v>
      </c>
      <c r="B80">
        <v>179</v>
      </c>
      <c r="C80" t="s">
        <v>358</v>
      </c>
      <c r="D80">
        <v>0</v>
      </c>
      <c r="E80">
        <v>0</v>
      </c>
      <c r="F80">
        <v>7</v>
      </c>
      <c r="G80">
        <v>2</v>
      </c>
      <c r="H80">
        <v>0</v>
      </c>
      <c r="I80">
        <v>2</v>
      </c>
      <c r="J80">
        <v>32</v>
      </c>
      <c r="K80">
        <v>3</v>
      </c>
      <c r="L80" t="b">
        <v>0</v>
      </c>
      <c r="M80" t="b">
        <v>0</v>
      </c>
    </row>
    <row r="81" spans="1:13" x14ac:dyDescent="0.25">
      <c r="A81" t="s">
        <v>202</v>
      </c>
      <c r="B81">
        <v>99</v>
      </c>
      <c r="C81" t="s">
        <v>203</v>
      </c>
      <c r="D81">
        <v>4</v>
      </c>
      <c r="E81">
        <v>1</v>
      </c>
      <c r="F81">
        <v>5</v>
      </c>
      <c r="G81">
        <v>2</v>
      </c>
      <c r="H81">
        <v>0</v>
      </c>
      <c r="I81">
        <v>0</v>
      </c>
      <c r="J81">
        <v>32</v>
      </c>
      <c r="K81">
        <v>3</v>
      </c>
      <c r="L81" t="b">
        <v>1</v>
      </c>
      <c r="M81" t="b">
        <v>1</v>
      </c>
    </row>
    <row r="82" spans="1:13" x14ac:dyDescent="0.25">
      <c r="A82" t="s">
        <v>761</v>
      </c>
      <c r="B82">
        <v>384</v>
      </c>
      <c r="C82" t="s">
        <v>762</v>
      </c>
      <c r="D82">
        <v>0</v>
      </c>
      <c r="E82">
        <v>0</v>
      </c>
      <c r="F82">
        <v>7</v>
      </c>
      <c r="G82">
        <v>2</v>
      </c>
      <c r="H82">
        <v>0</v>
      </c>
      <c r="I82">
        <v>2</v>
      </c>
      <c r="J82">
        <v>33</v>
      </c>
      <c r="K82">
        <v>3</v>
      </c>
      <c r="L82" t="b">
        <v>0</v>
      </c>
      <c r="M82" t="b">
        <v>0</v>
      </c>
    </row>
    <row r="83" spans="1:13" x14ac:dyDescent="0.25">
      <c r="A83" t="s">
        <v>206</v>
      </c>
      <c r="B83">
        <v>101</v>
      </c>
      <c r="C83" t="s">
        <v>207</v>
      </c>
      <c r="D83">
        <v>4</v>
      </c>
      <c r="E83">
        <v>1</v>
      </c>
      <c r="F83">
        <v>5</v>
      </c>
      <c r="G83">
        <v>2</v>
      </c>
      <c r="H83">
        <v>0</v>
      </c>
      <c r="I83">
        <v>0</v>
      </c>
      <c r="J83">
        <v>33</v>
      </c>
      <c r="K83">
        <v>3</v>
      </c>
      <c r="L83" t="b">
        <v>1</v>
      </c>
      <c r="M83" t="b">
        <v>1</v>
      </c>
    </row>
    <row r="84" spans="1:13" x14ac:dyDescent="0.25">
      <c r="A84" t="s">
        <v>554</v>
      </c>
      <c r="B84">
        <v>278</v>
      </c>
      <c r="C84" t="s">
        <v>555</v>
      </c>
      <c r="D84">
        <v>0</v>
      </c>
      <c r="E84">
        <v>0</v>
      </c>
      <c r="F84">
        <v>7</v>
      </c>
      <c r="G84">
        <v>2</v>
      </c>
      <c r="H84">
        <v>0</v>
      </c>
      <c r="I84">
        <v>2</v>
      </c>
      <c r="J84">
        <v>34</v>
      </c>
      <c r="K84">
        <v>3</v>
      </c>
      <c r="L84" t="b">
        <v>0</v>
      </c>
      <c r="M84" t="b">
        <v>0</v>
      </c>
    </row>
    <row r="85" spans="1:13" x14ac:dyDescent="0.25">
      <c r="A85" t="s">
        <v>130</v>
      </c>
      <c r="B85">
        <v>62</v>
      </c>
      <c r="C85" t="s">
        <v>131</v>
      </c>
      <c r="D85">
        <v>4</v>
      </c>
      <c r="E85">
        <v>1</v>
      </c>
      <c r="F85">
        <v>5</v>
      </c>
      <c r="G85">
        <v>2</v>
      </c>
      <c r="H85">
        <v>0</v>
      </c>
      <c r="I85">
        <v>0</v>
      </c>
      <c r="J85">
        <v>34</v>
      </c>
      <c r="K85">
        <v>3</v>
      </c>
      <c r="L85" t="b">
        <v>1</v>
      </c>
      <c r="M85" t="b">
        <v>1</v>
      </c>
    </row>
    <row r="86" spans="1:13" x14ac:dyDescent="0.25">
      <c r="A86" t="s">
        <v>106</v>
      </c>
      <c r="B86">
        <v>50</v>
      </c>
      <c r="C86" t="s">
        <v>107</v>
      </c>
      <c r="D86">
        <v>0</v>
      </c>
      <c r="E86">
        <v>0</v>
      </c>
      <c r="F86">
        <v>7</v>
      </c>
      <c r="G86">
        <v>2</v>
      </c>
      <c r="H86">
        <v>0</v>
      </c>
      <c r="I86">
        <v>2</v>
      </c>
      <c r="J86">
        <v>35</v>
      </c>
      <c r="K86">
        <v>3</v>
      </c>
      <c r="L86" t="b">
        <v>0</v>
      </c>
      <c r="M86" t="b">
        <v>0</v>
      </c>
    </row>
    <row r="87" spans="1:13" x14ac:dyDescent="0.25">
      <c r="A87" t="s">
        <v>320</v>
      </c>
      <c r="B87">
        <v>160</v>
      </c>
      <c r="C87" t="s">
        <v>321</v>
      </c>
      <c r="D87">
        <v>4</v>
      </c>
      <c r="E87">
        <v>1</v>
      </c>
      <c r="F87">
        <v>5</v>
      </c>
      <c r="G87">
        <v>2</v>
      </c>
      <c r="H87">
        <v>0</v>
      </c>
      <c r="I87">
        <v>0</v>
      </c>
      <c r="J87">
        <v>35</v>
      </c>
      <c r="K87">
        <v>3</v>
      </c>
      <c r="L87" t="b">
        <v>1</v>
      </c>
      <c r="M87" t="b">
        <v>1</v>
      </c>
    </row>
    <row r="88" spans="1:13" x14ac:dyDescent="0.25">
      <c r="A88" t="s">
        <v>752</v>
      </c>
      <c r="B88">
        <v>379</v>
      </c>
      <c r="C88" t="s">
        <v>753</v>
      </c>
      <c r="D88">
        <v>0</v>
      </c>
      <c r="E88">
        <v>0</v>
      </c>
      <c r="F88">
        <v>7</v>
      </c>
      <c r="G88">
        <v>2</v>
      </c>
      <c r="H88">
        <v>0</v>
      </c>
      <c r="I88">
        <v>2</v>
      </c>
      <c r="J88">
        <v>36</v>
      </c>
      <c r="K88">
        <v>3</v>
      </c>
      <c r="L88" t="b">
        <v>0</v>
      </c>
      <c r="M88" t="b">
        <v>0</v>
      </c>
    </row>
    <row r="89" spans="1:13" x14ac:dyDescent="0.25">
      <c r="A89" t="s">
        <v>174</v>
      </c>
      <c r="B89">
        <v>85</v>
      </c>
      <c r="C89" t="s">
        <v>175</v>
      </c>
      <c r="D89">
        <v>4</v>
      </c>
      <c r="E89">
        <v>1</v>
      </c>
      <c r="F89">
        <v>5</v>
      </c>
      <c r="G89">
        <v>2</v>
      </c>
      <c r="H89">
        <v>0</v>
      </c>
      <c r="I89">
        <v>0</v>
      </c>
      <c r="J89">
        <v>36</v>
      </c>
      <c r="K89">
        <v>3</v>
      </c>
      <c r="L89" t="b">
        <v>1</v>
      </c>
      <c r="M89" t="b">
        <v>1</v>
      </c>
    </row>
    <row r="90" spans="1:13" x14ac:dyDescent="0.25">
      <c r="A90" t="s">
        <v>356</v>
      </c>
      <c r="B90">
        <v>178</v>
      </c>
      <c r="C90">
        <v>1999</v>
      </c>
      <c r="D90">
        <v>0</v>
      </c>
      <c r="E90">
        <v>0</v>
      </c>
      <c r="F90">
        <v>7</v>
      </c>
      <c r="G90">
        <v>2</v>
      </c>
      <c r="H90">
        <v>0</v>
      </c>
      <c r="I90">
        <v>1</v>
      </c>
      <c r="J90">
        <v>37</v>
      </c>
      <c r="K90">
        <v>3</v>
      </c>
      <c r="L90" t="b">
        <v>0</v>
      </c>
      <c r="M90" t="b">
        <v>0</v>
      </c>
    </row>
    <row r="91" spans="1:13" x14ac:dyDescent="0.25">
      <c r="A91" t="s">
        <v>767</v>
      </c>
      <c r="B91">
        <v>44</v>
      </c>
      <c r="C91" t="s">
        <v>768</v>
      </c>
      <c r="D91">
        <v>4</v>
      </c>
      <c r="E91">
        <v>1</v>
      </c>
      <c r="F91">
        <v>5</v>
      </c>
      <c r="G91">
        <v>2</v>
      </c>
      <c r="H91">
        <v>0</v>
      </c>
      <c r="I91">
        <v>0</v>
      </c>
      <c r="J91">
        <v>37</v>
      </c>
      <c r="K91">
        <v>3</v>
      </c>
      <c r="L91" t="b">
        <v>1</v>
      </c>
      <c r="M91" t="b">
        <v>1</v>
      </c>
    </row>
    <row r="92" spans="1:13" x14ac:dyDescent="0.25">
      <c r="A92" t="s">
        <v>196</v>
      </c>
      <c r="B92">
        <v>96</v>
      </c>
      <c r="C92" t="s">
        <v>197</v>
      </c>
      <c r="D92">
        <v>3</v>
      </c>
      <c r="E92">
        <v>0</v>
      </c>
      <c r="F92">
        <v>20</v>
      </c>
      <c r="G92">
        <v>4</v>
      </c>
      <c r="H92">
        <v>0</v>
      </c>
      <c r="I92">
        <v>2</v>
      </c>
      <c r="J92">
        <v>38</v>
      </c>
      <c r="K92">
        <v>3</v>
      </c>
      <c r="L92" t="b">
        <v>0</v>
      </c>
      <c r="M92" t="b">
        <v>0</v>
      </c>
    </row>
    <row r="93" spans="1:13" x14ac:dyDescent="0.25">
      <c r="A93" t="s">
        <v>154</v>
      </c>
      <c r="B93">
        <v>74</v>
      </c>
      <c r="C93" t="s">
        <v>155</v>
      </c>
      <c r="D93">
        <v>4</v>
      </c>
      <c r="E93">
        <v>1</v>
      </c>
      <c r="F93">
        <v>5</v>
      </c>
      <c r="G93">
        <v>2</v>
      </c>
      <c r="H93">
        <v>0</v>
      </c>
      <c r="I93">
        <v>0</v>
      </c>
      <c r="J93">
        <v>38</v>
      </c>
      <c r="K93">
        <v>3</v>
      </c>
      <c r="L93" t="b">
        <v>1</v>
      </c>
      <c r="M93" t="b">
        <v>1</v>
      </c>
    </row>
    <row r="94" spans="1:13" x14ac:dyDescent="0.25">
      <c r="A94" t="s">
        <v>310</v>
      </c>
      <c r="B94">
        <v>155</v>
      </c>
      <c r="C94" t="s">
        <v>311</v>
      </c>
      <c r="D94">
        <v>0</v>
      </c>
      <c r="E94">
        <v>0</v>
      </c>
      <c r="F94">
        <v>7</v>
      </c>
      <c r="G94">
        <v>2</v>
      </c>
      <c r="H94">
        <v>0</v>
      </c>
      <c r="I94">
        <v>0</v>
      </c>
      <c r="J94">
        <v>39</v>
      </c>
      <c r="K94">
        <v>3</v>
      </c>
      <c r="L94" t="b">
        <v>0</v>
      </c>
      <c r="M94" t="b">
        <v>0</v>
      </c>
    </row>
    <row r="95" spans="1:13" x14ac:dyDescent="0.25">
      <c r="A95" t="s">
        <v>771</v>
      </c>
      <c r="B95">
        <v>314</v>
      </c>
      <c r="C95" t="s">
        <v>772</v>
      </c>
      <c r="D95">
        <v>4</v>
      </c>
      <c r="E95">
        <v>1</v>
      </c>
      <c r="F95">
        <v>5</v>
      </c>
      <c r="G95">
        <v>2</v>
      </c>
      <c r="H95">
        <v>0</v>
      </c>
      <c r="I95">
        <v>0</v>
      </c>
      <c r="J95">
        <v>39</v>
      </c>
      <c r="K95">
        <v>3</v>
      </c>
      <c r="L95" t="b">
        <v>1</v>
      </c>
      <c r="M95" t="b">
        <v>1</v>
      </c>
    </row>
    <row r="96" spans="1:13" x14ac:dyDescent="0.25">
      <c r="A96" t="s">
        <v>314</v>
      </c>
      <c r="B96">
        <v>157</v>
      </c>
      <c r="C96" t="s">
        <v>315</v>
      </c>
      <c r="D96">
        <v>0</v>
      </c>
      <c r="E96">
        <v>0</v>
      </c>
      <c r="F96">
        <v>7</v>
      </c>
      <c r="G96">
        <v>2</v>
      </c>
      <c r="H96">
        <v>0</v>
      </c>
      <c r="I96">
        <v>2</v>
      </c>
      <c r="J96">
        <v>40</v>
      </c>
      <c r="K96">
        <v>3</v>
      </c>
      <c r="L96" t="b">
        <v>0</v>
      </c>
      <c r="M96" t="b">
        <v>0</v>
      </c>
    </row>
    <row r="97" spans="1:13" x14ac:dyDescent="0.25">
      <c r="A97" t="s">
        <v>669</v>
      </c>
      <c r="B97">
        <v>337</v>
      </c>
      <c r="C97" t="s">
        <v>670</v>
      </c>
      <c r="D97">
        <v>4</v>
      </c>
      <c r="E97">
        <v>1</v>
      </c>
      <c r="F97">
        <v>5</v>
      </c>
      <c r="G97">
        <v>2</v>
      </c>
      <c r="H97">
        <v>0</v>
      </c>
      <c r="I97">
        <v>0</v>
      </c>
      <c r="J97">
        <v>40</v>
      </c>
      <c r="K97">
        <v>3</v>
      </c>
      <c r="L97" t="b">
        <v>1</v>
      </c>
      <c r="M97" t="b">
        <v>1</v>
      </c>
    </row>
    <row r="98" spans="1:13" x14ac:dyDescent="0.25">
      <c r="A98" t="s">
        <v>552</v>
      </c>
      <c r="B98">
        <v>277</v>
      </c>
      <c r="C98" t="s">
        <v>553</v>
      </c>
      <c r="D98">
        <v>2</v>
      </c>
      <c r="E98">
        <v>0</v>
      </c>
      <c r="F98">
        <v>20</v>
      </c>
      <c r="G98">
        <v>4</v>
      </c>
      <c r="H98">
        <v>0</v>
      </c>
      <c r="I98">
        <v>2</v>
      </c>
      <c r="J98">
        <v>41</v>
      </c>
      <c r="K98">
        <v>3</v>
      </c>
      <c r="L98" t="b">
        <v>0</v>
      </c>
      <c r="M98" t="b">
        <v>0</v>
      </c>
    </row>
    <row r="99" spans="1:13" x14ac:dyDescent="0.25">
      <c r="A99" t="s">
        <v>453</v>
      </c>
      <c r="B99">
        <v>227</v>
      </c>
      <c r="C99" t="s">
        <v>454</v>
      </c>
      <c r="D99">
        <v>4</v>
      </c>
      <c r="E99">
        <v>1</v>
      </c>
      <c r="F99">
        <v>5</v>
      </c>
      <c r="G99">
        <v>2</v>
      </c>
      <c r="H99">
        <v>0</v>
      </c>
      <c r="I99">
        <v>0</v>
      </c>
      <c r="J99">
        <v>41</v>
      </c>
      <c r="K99">
        <v>3</v>
      </c>
      <c r="L99" t="b">
        <v>1</v>
      </c>
      <c r="M99" t="b">
        <v>1</v>
      </c>
    </row>
    <row r="100" spans="1:13" x14ac:dyDescent="0.25">
      <c r="A100" t="s">
        <v>284</v>
      </c>
      <c r="B100">
        <v>142</v>
      </c>
      <c r="C100" t="s">
        <v>285</v>
      </c>
      <c r="D100">
        <v>0</v>
      </c>
      <c r="E100">
        <v>0</v>
      </c>
      <c r="F100">
        <v>7</v>
      </c>
      <c r="G100">
        <v>2</v>
      </c>
      <c r="H100">
        <v>0</v>
      </c>
      <c r="I100">
        <v>1</v>
      </c>
      <c r="J100">
        <v>42</v>
      </c>
      <c r="K100">
        <v>3</v>
      </c>
      <c r="L100" t="b">
        <v>0</v>
      </c>
      <c r="M100" t="b">
        <v>0</v>
      </c>
    </row>
    <row r="101" spans="1:13" x14ac:dyDescent="0.25">
      <c r="A101" t="s">
        <v>415</v>
      </c>
      <c r="B101">
        <v>208</v>
      </c>
      <c r="C101" t="s">
        <v>416</v>
      </c>
      <c r="D101">
        <v>4</v>
      </c>
      <c r="E101">
        <v>1</v>
      </c>
      <c r="F101">
        <v>5</v>
      </c>
      <c r="G101">
        <v>2</v>
      </c>
      <c r="H101">
        <v>0</v>
      </c>
      <c r="I101">
        <v>0</v>
      </c>
      <c r="J101">
        <v>42</v>
      </c>
      <c r="K101">
        <v>3</v>
      </c>
      <c r="L101" t="b">
        <v>1</v>
      </c>
      <c r="M101" t="b">
        <v>1</v>
      </c>
    </row>
    <row r="102" spans="1:13" x14ac:dyDescent="0.25">
      <c r="A102" t="s">
        <v>81</v>
      </c>
      <c r="B102">
        <v>36</v>
      </c>
      <c r="C102" t="s">
        <v>82</v>
      </c>
      <c r="D102">
        <v>0</v>
      </c>
      <c r="E102">
        <v>0</v>
      </c>
      <c r="F102">
        <v>7</v>
      </c>
      <c r="G102">
        <v>2</v>
      </c>
      <c r="H102">
        <v>0</v>
      </c>
      <c r="I102">
        <v>2</v>
      </c>
      <c r="J102">
        <v>43</v>
      </c>
      <c r="K102">
        <v>3</v>
      </c>
      <c r="L102" t="b">
        <v>0</v>
      </c>
      <c r="M102" t="b">
        <v>0</v>
      </c>
    </row>
    <row r="103" spans="1:13" x14ac:dyDescent="0.25">
      <c r="A103" t="s">
        <v>421</v>
      </c>
      <c r="B103">
        <v>211</v>
      </c>
      <c r="C103" t="s">
        <v>422</v>
      </c>
      <c r="D103">
        <v>4</v>
      </c>
      <c r="E103">
        <v>1</v>
      </c>
      <c r="F103">
        <v>5</v>
      </c>
      <c r="G103">
        <v>2</v>
      </c>
      <c r="H103">
        <v>0</v>
      </c>
      <c r="I103">
        <v>0</v>
      </c>
      <c r="J103">
        <v>43</v>
      </c>
      <c r="K103">
        <v>3</v>
      </c>
      <c r="L103" t="b">
        <v>1</v>
      </c>
      <c r="M103" t="b">
        <v>1</v>
      </c>
    </row>
    <row r="104" spans="1:13" x14ac:dyDescent="0.25">
      <c r="A104" t="s">
        <v>64</v>
      </c>
      <c r="B104">
        <v>27</v>
      </c>
      <c r="C104" t="s">
        <v>1258</v>
      </c>
      <c r="D104">
        <v>0</v>
      </c>
      <c r="E104">
        <v>0</v>
      </c>
      <c r="F104">
        <v>7</v>
      </c>
      <c r="G104">
        <v>2</v>
      </c>
      <c r="H104">
        <v>0</v>
      </c>
      <c r="I104">
        <v>2</v>
      </c>
      <c r="J104">
        <v>44</v>
      </c>
      <c r="K104">
        <v>3</v>
      </c>
      <c r="L104" t="b">
        <v>0</v>
      </c>
      <c r="M104" t="b">
        <v>0</v>
      </c>
    </row>
    <row r="105" spans="1:13" x14ac:dyDescent="0.25">
      <c r="A105" t="s">
        <v>695</v>
      </c>
      <c r="B105">
        <v>350</v>
      </c>
      <c r="C105" t="s">
        <v>696</v>
      </c>
      <c r="D105">
        <v>4</v>
      </c>
      <c r="E105">
        <v>1</v>
      </c>
      <c r="F105">
        <v>5</v>
      </c>
      <c r="G105">
        <v>2</v>
      </c>
      <c r="H105">
        <v>0</v>
      </c>
      <c r="I105">
        <v>0</v>
      </c>
      <c r="J105">
        <v>44</v>
      </c>
      <c r="K105">
        <v>3</v>
      </c>
      <c r="L105" t="b">
        <v>1</v>
      </c>
      <c r="M105" t="b">
        <v>1</v>
      </c>
    </row>
    <row r="106" spans="1:13" x14ac:dyDescent="0.25">
      <c r="A106" t="s">
        <v>140</v>
      </c>
      <c r="B106">
        <v>67</v>
      </c>
      <c r="C106" t="s">
        <v>141</v>
      </c>
      <c r="D106">
        <v>0</v>
      </c>
      <c r="E106">
        <v>0</v>
      </c>
      <c r="F106">
        <v>7</v>
      </c>
      <c r="G106">
        <v>2</v>
      </c>
      <c r="H106">
        <v>0</v>
      </c>
      <c r="I106">
        <v>2</v>
      </c>
      <c r="J106">
        <v>45</v>
      </c>
      <c r="K106">
        <v>3</v>
      </c>
      <c r="L106" t="b">
        <v>0</v>
      </c>
      <c r="M106" t="b">
        <v>0</v>
      </c>
    </row>
    <row r="107" spans="1:13" x14ac:dyDescent="0.25">
      <c r="A107" t="s">
        <v>592</v>
      </c>
      <c r="B107">
        <v>297</v>
      </c>
      <c r="C107" t="s">
        <v>593</v>
      </c>
      <c r="D107">
        <v>4</v>
      </c>
      <c r="E107">
        <v>1</v>
      </c>
      <c r="F107">
        <v>5</v>
      </c>
      <c r="G107">
        <v>2</v>
      </c>
      <c r="H107">
        <v>0</v>
      </c>
      <c r="I107">
        <v>0</v>
      </c>
      <c r="J107">
        <v>45</v>
      </c>
      <c r="K107">
        <v>3</v>
      </c>
      <c r="L107" t="b">
        <v>1</v>
      </c>
      <c r="M107" t="b">
        <v>1</v>
      </c>
    </row>
    <row r="108" spans="1:13" x14ac:dyDescent="0.25">
      <c r="A108" t="s">
        <v>30</v>
      </c>
      <c r="B108">
        <v>10</v>
      </c>
      <c r="C108" t="s">
        <v>31</v>
      </c>
      <c r="D108">
        <v>2</v>
      </c>
      <c r="E108">
        <v>0</v>
      </c>
      <c r="F108">
        <v>20</v>
      </c>
      <c r="G108">
        <v>4</v>
      </c>
      <c r="H108">
        <v>0</v>
      </c>
      <c r="I108">
        <v>2</v>
      </c>
      <c r="J108">
        <v>46</v>
      </c>
      <c r="K108">
        <v>3</v>
      </c>
      <c r="L108" t="b">
        <v>0</v>
      </c>
      <c r="M108" t="b">
        <v>0</v>
      </c>
    </row>
    <row r="109" spans="1:13" x14ac:dyDescent="0.25">
      <c r="A109" t="s">
        <v>219</v>
      </c>
      <c r="B109">
        <v>108</v>
      </c>
      <c r="C109" t="s">
        <v>220</v>
      </c>
      <c r="D109">
        <v>4</v>
      </c>
      <c r="E109">
        <v>1</v>
      </c>
      <c r="F109">
        <v>5</v>
      </c>
      <c r="G109">
        <v>2</v>
      </c>
      <c r="H109">
        <v>0</v>
      </c>
      <c r="I109">
        <v>0</v>
      </c>
      <c r="J109">
        <v>46</v>
      </c>
      <c r="K109">
        <v>3</v>
      </c>
      <c r="L109" t="b">
        <v>1</v>
      </c>
      <c r="M109" t="b">
        <v>1</v>
      </c>
    </row>
    <row r="110" spans="1:13" x14ac:dyDescent="0.25">
      <c r="A110" t="s">
        <v>361</v>
      </c>
      <c r="B110">
        <v>181</v>
      </c>
      <c r="C110" t="s">
        <v>362</v>
      </c>
      <c r="D110">
        <v>0</v>
      </c>
      <c r="E110">
        <v>0</v>
      </c>
      <c r="F110">
        <v>7</v>
      </c>
      <c r="G110">
        <v>2</v>
      </c>
      <c r="H110">
        <v>0</v>
      </c>
      <c r="I110">
        <v>2</v>
      </c>
      <c r="J110">
        <v>47</v>
      </c>
      <c r="K110">
        <v>3</v>
      </c>
      <c r="L110" t="b">
        <v>0</v>
      </c>
      <c r="M110" t="b">
        <v>0</v>
      </c>
    </row>
    <row r="111" spans="1:13" x14ac:dyDescent="0.25">
      <c r="A111" t="s">
        <v>290</v>
      </c>
      <c r="B111">
        <v>145</v>
      </c>
      <c r="C111" t="s">
        <v>291</v>
      </c>
      <c r="D111">
        <v>4</v>
      </c>
      <c r="E111">
        <v>1</v>
      </c>
      <c r="F111">
        <v>5</v>
      </c>
      <c r="G111">
        <v>2</v>
      </c>
      <c r="H111">
        <v>0</v>
      </c>
      <c r="I111">
        <v>0</v>
      </c>
      <c r="J111">
        <v>47</v>
      </c>
      <c r="K111">
        <v>3</v>
      </c>
      <c r="L111" t="b">
        <v>1</v>
      </c>
      <c r="M111" t="b">
        <v>1</v>
      </c>
    </row>
    <row r="112" spans="1:13" x14ac:dyDescent="0.25">
      <c r="A112" t="s">
        <v>629</v>
      </c>
      <c r="B112">
        <v>317</v>
      </c>
      <c r="C112" t="s">
        <v>630</v>
      </c>
      <c r="D112">
        <v>0</v>
      </c>
      <c r="E112">
        <v>0</v>
      </c>
      <c r="F112">
        <v>7</v>
      </c>
      <c r="G112">
        <v>2</v>
      </c>
      <c r="H112">
        <v>0</v>
      </c>
      <c r="I112">
        <v>1</v>
      </c>
      <c r="J112">
        <v>48</v>
      </c>
      <c r="K112">
        <v>3</v>
      </c>
      <c r="L112" t="b">
        <v>0</v>
      </c>
      <c r="M112" t="b">
        <v>0</v>
      </c>
    </row>
    <row r="113" spans="1:13" x14ac:dyDescent="0.25">
      <c r="A113" t="s">
        <v>437</v>
      </c>
      <c r="B113">
        <v>219</v>
      </c>
      <c r="C113" t="s">
        <v>438</v>
      </c>
      <c r="D113">
        <v>4</v>
      </c>
      <c r="E113">
        <v>1</v>
      </c>
      <c r="F113">
        <v>5</v>
      </c>
      <c r="G113">
        <v>2</v>
      </c>
      <c r="H113">
        <v>0</v>
      </c>
      <c r="I113">
        <v>0</v>
      </c>
      <c r="J113">
        <v>48</v>
      </c>
      <c r="K113">
        <v>3</v>
      </c>
      <c r="L113" t="b">
        <v>1</v>
      </c>
      <c r="M113" t="b">
        <v>1</v>
      </c>
    </row>
    <row r="114" spans="1:13" x14ac:dyDescent="0.25">
      <c r="A114" t="s">
        <v>92</v>
      </c>
      <c r="B114">
        <v>42</v>
      </c>
      <c r="C114" t="s">
        <v>93</v>
      </c>
      <c r="D114">
        <v>0</v>
      </c>
      <c r="E114">
        <v>0</v>
      </c>
      <c r="F114">
        <v>7</v>
      </c>
      <c r="G114">
        <v>2</v>
      </c>
      <c r="H114">
        <v>0</v>
      </c>
      <c r="I114">
        <v>2</v>
      </c>
      <c r="J114">
        <v>49</v>
      </c>
      <c r="K114">
        <v>3</v>
      </c>
      <c r="L114" t="b">
        <v>0</v>
      </c>
      <c r="M114" t="b">
        <v>0</v>
      </c>
    </row>
    <row r="115" spans="1:13" x14ac:dyDescent="0.25">
      <c r="A115" t="s">
        <v>260</v>
      </c>
      <c r="B115">
        <v>130</v>
      </c>
      <c r="C115" t="s">
        <v>261</v>
      </c>
      <c r="D115">
        <v>4</v>
      </c>
      <c r="E115">
        <v>1</v>
      </c>
      <c r="F115">
        <v>5</v>
      </c>
      <c r="G115">
        <v>2</v>
      </c>
      <c r="H115">
        <v>0</v>
      </c>
      <c r="I115">
        <v>0</v>
      </c>
      <c r="J115">
        <v>49</v>
      </c>
      <c r="K115">
        <v>3</v>
      </c>
      <c r="L115" t="b">
        <v>1</v>
      </c>
      <c r="M115" t="b">
        <v>1</v>
      </c>
    </row>
    <row r="116" spans="1:13" x14ac:dyDescent="0.25">
      <c r="A116" t="s">
        <v>246</v>
      </c>
      <c r="B116">
        <v>123</v>
      </c>
      <c r="C116" t="s">
        <v>247</v>
      </c>
      <c r="D116">
        <v>0</v>
      </c>
      <c r="E116">
        <v>0</v>
      </c>
      <c r="F116">
        <v>7</v>
      </c>
      <c r="G116">
        <v>2</v>
      </c>
      <c r="H116">
        <v>0</v>
      </c>
      <c r="I116">
        <v>2</v>
      </c>
      <c r="J116">
        <v>50</v>
      </c>
      <c r="K116">
        <v>3</v>
      </c>
      <c r="L116" t="b">
        <v>0</v>
      </c>
      <c r="M116" t="b">
        <v>0</v>
      </c>
    </row>
    <row r="117" spans="1:13" x14ac:dyDescent="0.25">
      <c r="A117" t="s">
        <v>228</v>
      </c>
      <c r="B117">
        <v>113</v>
      </c>
      <c r="C117" t="s">
        <v>229</v>
      </c>
      <c r="D117">
        <v>4</v>
      </c>
      <c r="E117">
        <v>1</v>
      </c>
      <c r="F117">
        <v>5</v>
      </c>
      <c r="G117">
        <v>2</v>
      </c>
      <c r="H117">
        <v>0</v>
      </c>
      <c r="I117">
        <v>0</v>
      </c>
      <c r="J117">
        <v>50</v>
      </c>
      <c r="K117">
        <v>3</v>
      </c>
      <c r="L117" t="b">
        <v>1</v>
      </c>
      <c r="M117" t="b">
        <v>1</v>
      </c>
    </row>
    <row r="118" spans="1:13" x14ac:dyDescent="0.25">
      <c r="A118" t="s">
        <v>492</v>
      </c>
      <c r="B118">
        <v>247</v>
      </c>
      <c r="C118" t="s">
        <v>493</v>
      </c>
      <c r="D118">
        <v>0</v>
      </c>
      <c r="E118">
        <v>0</v>
      </c>
      <c r="F118">
        <v>7</v>
      </c>
      <c r="G118">
        <v>2</v>
      </c>
      <c r="H118">
        <v>0</v>
      </c>
      <c r="I118">
        <v>2</v>
      </c>
      <c r="J118">
        <v>51</v>
      </c>
      <c r="K118">
        <v>3</v>
      </c>
      <c r="L118" t="b">
        <v>0</v>
      </c>
      <c r="M118" t="b">
        <v>0</v>
      </c>
    </row>
    <row r="119" spans="1:13" x14ac:dyDescent="0.25">
      <c r="A119" t="s">
        <v>596</v>
      </c>
      <c r="B119">
        <v>299</v>
      </c>
      <c r="C119" t="s">
        <v>597</v>
      </c>
      <c r="D119">
        <v>4</v>
      </c>
      <c r="E119">
        <v>1</v>
      </c>
      <c r="F119">
        <v>5</v>
      </c>
      <c r="G119">
        <v>2</v>
      </c>
      <c r="H119">
        <v>0</v>
      </c>
      <c r="I119">
        <v>0</v>
      </c>
      <c r="J119">
        <v>51</v>
      </c>
      <c r="K119">
        <v>3</v>
      </c>
      <c r="L119" t="b">
        <v>1</v>
      </c>
      <c r="M119" t="b">
        <v>1</v>
      </c>
    </row>
    <row r="120" spans="1:13" x14ac:dyDescent="0.25">
      <c r="A120" t="s">
        <v>612</v>
      </c>
      <c r="B120">
        <v>307</v>
      </c>
      <c r="C120" t="s">
        <v>613</v>
      </c>
      <c r="D120">
        <v>0</v>
      </c>
      <c r="E120">
        <v>0</v>
      </c>
      <c r="F120">
        <v>7</v>
      </c>
      <c r="G120">
        <v>2</v>
      </c>
      <c r="H120">
        <v>0</v>
      </c>
      <c r="I120">
        <v>2</v>
      </c>
      <c r="J120">
        <v>52</v>
      </c>
      <c r="K120">
        <v>3</v>
      </c>
      <c r="L120" t="b">
        <v>0</v>
      </c>
      <c r="M120" t="b">
        <v>0</v>
      </c>
    </row>
    <row r="121" spans="1:13" x14ac:dyDescent="0.25">
      <c r="A121" t="s">
        <v>707</v>
      </c>
      <c r="B121">
        <v>356</v>
      </c>
      <c r="C121" t="s">
        <v>708</v>
      </c>
      <c r="D121">
        <v>4</v>
      </c>
      <c r="E121">
        <v>1</v>
      </c>
      <c r="F121">
        <v>5</v>
      </c>
      <c r="G121">
        <v>2</v>
      </c>
      <c r="H121">
        <v>0</v>
      </c>
      <c r="I121">
        <v>0</v>
      </c>
      <c r="J121">
        <v>52</v>
      </c>
      <c r="K121">
        <v>3</v>
      </c>
      <c r="L121" t="b">
        <v>1</v>
      </c>
      <c r="M121" t="b">
        <v>1</v>
      </c>
    </row>
    <row r="122" spans="1:13" x14ac:dyDescent="0.25">
      <c r="A122" t="s">
        <v>44</v>
      </c>
      <c r="B122">
        <v>17</v>
      </c>
      <c r="C122" t="s">
        <v>45</v>
      </c>
      <c r="D122">
        <v>0</v>
      </c>
      <c r="E122">
        <v>0</v>
      </c>
      <c r="F122">
        <v>7</v>
      </c>
      <c r="G122">
        <v>2</v>
      </c>
      <c r="H122">
        <v>0</v>
      </c>
      <c r="I122">
        <v>2</v>
      </c>
      <c r="J122">
        <v>53</v>
      </c>
      <c r="K122">
        <v>3</v>
      </c>
      <c r="L122" t="b">
        <v>0</v>
      </c>
      <c r="M122" t="b">
        <v>0</v>
      </c>
    </row>
    <row r="123" spans="1:13" x14ac:dyDescent="0.25">
      <c r="A123" t="s">
        <v>334</v>
      </c>
      <c r="B123">
        <v>167</v>
      </c>
      <c r="C123" t="s">
        <v>335</v>
      </c>
      <c r="D123">
        <v>4</v>
      </c>
      <c r="E123">
        <v>1</v>
      </c>
      <c r="F123">
        <v>5</v>
      </c>
      <c r="G123">
        <v>2</v>
      </c>
      <c r="H123">
        <v>0</v>
      </c>
      <c r="I123">
        <v>0</v>
      </c>
      <c r="J123">
        <v>53</v>
      </c>
      <c r="K123">
        <v>3</v>
      </c>
      <c r="L123" t="b">
        <v>1</v>
      </c>
      <c r="M123" t="b">
        <v>1</v>
      </c>
    </row>
    <row r="124" spans="1:13" x14ac:dyDescent="0.25">
      <c r="A124" t="s">
        <v>300</v>
      </c>
      <c r="B124">
        <v>150</v>
      </c>
      <c r="C124" t="s">
        <v>301</v>
      </c>
      <c r="D124">
        <v>0</v>
      </c>
      <c r="E124">
        <v>0</v>
      </c>
      <c r="F124">
        <v>7</v>
      </c>
      <c r="G124">
        <v>2</v>
      </c>
      <c r="H124">
        <v>0</v>
      </c>
      <c r="I124">
        <v>2</v>
      </c>
      <c r="J124">
        <v>54</v>
      </c>
      <c r="K124">
        <v>3</v>
      </c>
      <c r="L124" t="b">
        <v>0</v>
      </c>
      <c r="M124" t="b">
        <v>0</v>
      </c>
    </row>
    <row r="125" spans="1:13" x14ac:dyDescent="0.25">
      <c r="A125" t="s">
        <v>158</v>
      </c>
      <c r="B125">
        <v>76</v>
      </c>
      <c r="C125" t="s">
        <v>159</v>
      </c>
      <c r="D125">
        <v>4</v>
      </c>
      <c r="E125">
        <v>1</v>
      </c>
      <c r="F125">
        <v>5</v>
      </c>
      <c r="G125">
        <v>2</v>
      </c>
      <c r="H125">
        <v>0</v>
      </c>
      <c r="I125">
        <v>0</v>
      </c>
      <c r="J125">
        <v>54</v>
      </c>
      <c r="K125">
        <v>3</v>
      </c>
      <c r="L125" t="b">
        <v>1</v>
      </c>
      <c r="M125" t="b">
        <v>1</v>
      </c>
    </row>
    <row r="126" spans="1:13" x14ac:dyDescent="0.25">
      <c r="A126" s="1" t="s">
        <v>393</v>
      </c>
      <c r="B126">
        <v>197</v>
      </c>
      <c r="C126" t="s">
        <v>394</v>
      </c>
      <c r="D126">
        <v>2</v>
      </c>
      <c r="E126">
        <v>0</v>
      </c>
      <c r="F126">
        <v>20</v>
      </c>
      <c r="G126">
        <v>4</v>
      </c>
      <c r="H126">
        <v>0</v>
      </c>
      <c r="I126">
        <v>2</v>
      </c>
      <c r="J126">
        <v>55</v>
      </c>
      <c r="K126">
        <v>3</v>
      </c>
      <c r="L126" t="b">
        <v>0</v>
      </c>
      <c r="M126" t="b">
        <v>0</v>
      </c>
    </row>
    <row r="127" spans="1:13" x14ac:dyDescent="0.25">
      <c r="A127" t="s">
        <v>16058</v>
      </c>
      <c r="B127">
        <v>393</v>
      </c>
      <c r="C127" t="s">
        <v>15642</v>
      </c>
      <c r="D127">
        <v>4</v>
      </c>
      <c r="E127">
        <v>1</v>
      </c>
      <c r="F127">
        <v>5</v>
      </c>
      <c r="G127">
        <v>2</v>
      </c>
      <c r="H127">
        <v>0</v>
      </c>
      <c r="I127">
        <v>0</v>
      </c>
      <c r="J127">
        <v>55</v>
      </c>
      <c r="K127">
        <v>3</v>
      </c>
      <c r="L127" t="b">
        <v>1</v>
      </c>
      <c r="M127" t="b">
        <v>1</v>
      </c>
    </row>
    <row r="128" spans="1:13" x14ac:dyDescent="0.25">
      <c r="A128" t="s">
        <v>32</v>
      </c>
      <c r="B128">
        <v>11</v>
      </c>
      <c r="C128" t="s">
        <v>33</v>
      </c>
      <c r="D128">
        <v>0</v>
      </c>
      <c r="E128">
        <v>0</v>
      </c>
      <c r="F128">
        <v>7</v>
      </c>
      <c r="G128">
        <v>2</v>
      </c>
      <c r="H128">
        <v>0</v>
      </c>
      <c r="I128">
        <v>2</v>
      </c>
      <c r="J128">
        <v>56</v>
      </c>
      <c r="K128">
        <v>3</v>
      </c>
      <c r="L128" t="b">
        <v>0</v>
      </c>
      <c r="M128" t="b">
        <v>0</v>
      </c>
    </row>
    <row r="129" spans="1:13" x14ac:dyDescent="0.25">
      <c r="A129" t="s">
        <v>715</v>
      </c>
      <c r="B129">
        <v>360</v>
      </c>
      <c r="C129" t="s">
        <v>716</v>
      </c>
      <c r="D129">
        <v>0</v>
      </c>
      <c r="E129">
        <v>0</v>
      </c>
      <c r="F129">
        <v>7</v>
      </c>
      <c r="G129">
        <v>2</v>
      </c>
      <c r="H129">
        <v>0</v>
      </c>
      <c r="I129">
        <v>0</v>
      </c>
      <c r="J129">
        <v>57</v>
      </c>
      <c r="K129">
        <v>3</v>
      </c>
      <c r="L129" t="b">
        <v>0</v>
      </c>
      <c r="M129" t="b">
        <v>0</v>
      </c>
    </row>
    <row r="130" spans="1:13" x14ac:dyDescent="0.25">
      <c r="A130" t="s">
        <v>210</v>
      </c>
      <c r="B130">
        <v>103</v>
      </c>
      <c r="C130">
        <v>2009</v>
      </c>
      <c r="D130">
        <v>0</v>
      </c>
      <c r="E130">
        <v>0</v>
      </c>
      <c r="F130">
        <v>7</v>
      </c>
      <c r="G130">
        <v>2</v>
      </c>
      <c r="H130">
        <v>0</v>
      </c>
      <c r="I130">
        <v>1</v>
      </c>
      <c r="J130">
        <v>58</v>
      </c>
      <c r="K130">
        <v>3</v>
      </c>
      <c r="L130" t="b">
        <v>0</v>
      </c>
      <c r="M130" t="b">
        <v>0</v>
      </c>
    </row>
    <row r="131" spans="1:13" x14ac:dyDescent="0.25">
      <c r="A131" t="s">
        <v>60</v>
      </c>
      <c r="B131">
        <v>25</v>
      </c>
      <c r="C131" t="s">
        <v>61</v>
      </c>
      <c r="D131">
        <v>3</v>
      </c>
      <c r="E131">
        <v>0</v>
      </c>
      <c r="F131">
        <v>11</v>
      </c>
      <c r="G131">
        <v>3</v>
      </c>
      <c r="H131">
        <v>0</v>
      </c>
      <c r="I131">
        <v>2</v>
      </c>
      <c r="J131">
        <v>59</v>
      </c>
      <c r="K131">
        <v>3</v>
      </c>
      <c r="L131" t="b">
        <v>0</v>
      </c>
      <c r="M131" t="b">
        <v>0</v>
      </c>
    </row>
    <row r="132" spans="1:13" x14ac:dyDescent="0.25">
      <c r="A132" t="s">
        <v>230</v>
      </c>
      <c r="B132">
        <v>114</v>
      </c>
      <c r="C132" t="s">
        <v>231</v>
      </c>
      <c r="D132">
        <v>0</v>
      </c>
      <c r="E132">
        <v>0</v>
      </c>
      <c r="F132">
        <v>7</v>
      </c>
      <c r="G132">
        <v>2</v>
      </c>
      <c r="H132">
        <v>0</v>
      </c>
      <c r="I132">
        <v>2</v>
      </c>
      <c r="J132">
        <v>60</v>
      </c>
      <c r="K132">
        <v>3</v>
      </c>
      <c r="L132" t="b">
        <v>0</v>
      </c>
      <c r="M132" t="b">
        <v>0</v>
      </c>
    </row>
    <row r="133" spans="1:13" x14ac:dyDescent="0.25">
      <c r="A133" s="1" t="s">
        <v>250</v>
      </c>
      <c r="B133">
        <v>125</v>
      </c>
      <c r="C133" t="s">
        <v>251</v>
      </c>
      <c r="D133">
        <v>0</v>
      </c>
      <c r="E133">
        <v>0</v>
      </c>
      <c r="F133">
        <v>7</v>
      </c>
      <c r="G133">
        <v>2</v>
      </c>
      <c r="H133">
        <v>0</v>
      </c>
      <c r="I133">
        <v>2</v>
      </c>
      <c r="J133">
        <v>61</v>
      </c>
      <c r="K133">
        <v>3</v>
      </c>
      <c r="L133" t="b">
        <v>0</v>
      </c>
      <c r="M133" t="b">
        <v>0</v>
      </c>
    </row>
    <row r="134" spans="1:13" x14ac:dyDescent="0.25">
      <c r="A134" t="s">
        <v>727</v>
      </c>
      <c r="B134">
        <v>366</v>
      </c>
      <c r="C134" t="s">
        <v>728</v>
      </c>
      <c r="D134">
        <v>3</v>
      </c>
      <c r="E134">
        <v>0</v>
      </c>
      <c r="F134">
        <v>13</v>
      </c>
      <c r="G134">
        <v>4</v>
      </c>
      <c r="H134">
        <v>0</v>
      </c>
      <c r="I134">
        <v>2</v>
      </c>
      <c r="J134">
        <v>62</v>
      </c>
      <c r="K134">
        <v>3</v>
      </c>
      <c r="L134" t="b">
        <v>0</v>
      </c>
      <c r="M134" t="b">
        <v>0</v>
      </c>
    </row>
    <row r="135" spans="1:13" x14ac:dyDescent="0.25">
      <c r="A135" t="s">
        <v>294</v>
      </c>
      <c r="B135">
        <v>147</v>
      </c>
      <c r="C135" t="s">
        <v>295</v>
      </c>
      <c r="D135">
        <v>2</v>
      </c>
      <c r="E135">
        <v>0</v>
      </c>
      <c r="F135">
        <v>20</v>
      </c>
      <c r="G135">
        <v>4</v>
      </c>
      <c r="H135">
        <v>0</v>
      </c>
      <c r="I135">
        <v>1</v>
      </c>
      <c r="J135">
        <v>63</v>
      </c>
      <c r="K135">
        <v>3</v>
      </c>
      <c r="L135" t="b">
        <v>0</v>
      </c>
      <c r="M135" t="b">
        <v>0</v>
      </c>
    </row>
    <row r="136" spans="1:13" x14ac:dyDescent="0.25">
      <c r="A136" t="s">
        <v>42</v>
      </c>
      <c r="B136">
        <v>16</v>
      </c>
      <c r="C136" t="s">
        <v>43</v>
      </c>
      <c r="D136">
        <v>0</v>
      </c>
      <c r="E136">
        <v>0</v>
      </c>
      <c r="F136">
        <v>7</v>
      </c>
      <c r="G136">
        <v>2</v>
      </c>
      <c r="H136">
        <v>0</v>
      </c>
      <c r="I136">
        <v>2</v>
      </c>
      <c r="J136">
        <v>64</v>
      </c>
      <c r="K136">
        <v>3</v>
      </c>
      <c r="L136" t="b">
        <v>0</v>
      </c>
      <c r="M136" t="b">
        <v>0</v>
      </c>
    </row>
    <row r="137" spans="1:13" x14ac:dyDescent="0.25">
      <c r="A137" t="s">
        <v>671</v>
      </c>
      <c r="B137">
        <v>338</v>
      </c>
      <c r="C137" t="s">
        <v>672</v>
      </c>
      <c r="D137">
        <v>1</v>
      </c>
      <c r="E137">
        <v>0</v>
      </c>
      <c r="F137">
        <v>11</v>
      </c>
      <c r="G137">
        <v>3</v>
      </c>
      <c r="H137">
        <v>0</v>
      </c>
      <c r="I137">
        <v>2</v>
      </c>
      <c r="J137">
        <v>65</v>
      </c>
      <c r="K137">
        <v>3</v>
      </c>
      <c r="L137" t="b">
        <v>0</v>
      </c>
      <c r="M137" t="b">
        <v>0</v>
      </c>
    </row>
    <row r="138" spans="1:13" x14ac:dyDescent="0.25">
      <c r="A138" t="s">
        <v>641</v>
      </c>
      <c r="B138">
        <v>323</v>
      </c>
      <c r="C138" t="s">
        <v>642</v>
      </c>
      <c r="D138">
        <v>0</v>
      </c>
      <c r="E138">
        <v>0</v>
      </c>
      <c r="F138">
        <v>7</v>
      </c>
      <c r="G138">
        <v>2</v>
      </c>
      <c r="H138">
        <v>0</v>
      </c>
      <c r="I138">
        <v>2</v>
      </c>
      <c r="J138">
        <v>66</v>
      </c>
      <c r="K138">
        <v>3</v>
      </c>
      <c r="L138" t="b">
        <v>0</v>
      </c>
      <c r="M138" t="b">
        <v>0</v>
      </c>
    </row>
    <row r="139" spans="1:13" x14ac:dyDescent="0.25">
      <c r="A139" t="s">
        <v>425</v>
      </c>
      <c r="B139">
        <v>213</v>
      </c>
      <c r="C139" t="s">
        <v>426</v>
      </c>
      <c r="D139">
        <v>0</v>
      </c>
      <c r="E139">
        <v>0</v>
      </c>
      <c r="F139">
        <v>7</v>
      </c>
      <c r="G139">
        <v>2</v>
      </c>
      <c r="H139">
        <v>0</v>
      </c>
      <c r="I139">
        <v>2</v>
      </c>
      <c r="J139">
        <v>67</v>
      </c>
      <c r="K139">
        <v>3</v>
      </c>
      <c r="L139" t="b">
        <v>0</v>
      </c>
      <c r="M139" t="b">
        <v>0</v>
      </c>
    </row>
    <row r="140" spans="1:13" x14ac:dyDescent="0.25">
      <c r="A140" t="s">
        <v>274</v>
      </c>
      <c r="B140">
        <v>137</v>
      </c>
      <c r="C140" t="s">
        <v>275</v>
      </c>
      <c r="D140">
        <v>0</v>
      </c>
      <c r="E140">
        <v>0</v>
      </c>
      <c r="F140">
        <v>7</v>
      </c>
      <c r="G140">
        <v>2</v>
      </c>
      <c r="H140">
        <v>0</v>
      </c>
      <c r="I140">
        <v>1</v>
      </c>
      <c r="J140">
        <v>68</v>
      </c>
      <c r="K140">
        <v>3</v>
      </c>
      <c r="L140" t="b">
        <v>0</v>
      </c>
      <c r="M140" t="b">
        <v>0</v>
      </c>
    </row>
    <row r="141" spans="1:13" x14ac:dyDescent="0.25">
      <c r="A141" t="s">
        <v>71</v>
      </c>
      <c r="B141">
        <v>31</v>
      </c>
      <c r="C141" t="s">
        <v>72</v>
      </c>
      <c r="D141">
        <v>0</v>
      </c>
      <c r="E141">
        <v>0</v>
      </c>
      <c r="F141">
        <v>7</v>
      </c>
      <c r="G141">
        <v>2</v>
      </c>
      <c r="H141">
        <v>0</v>
      </c>
      <c r="I141">
        <v>1</v>
      </c>
      <c r="J141">
        <v>69</v>
      </c>
      <c r="K141">
        <v>3</v>
      </c>
      <c r="L141" t="b">
        <v>0</v>
      </c>
      <c r="M141" t="b">
        <v>0</v>
      </c>
    </row>
    <row r="142" spans="1:13" x14ac:dyDescent="0.25">
      <c r="A142" t="s">
        <v>741</v>
      </c>
      <c r="B142">
        <v>373</v>
      </c>
      <c r="C142" t="s">
        <v>742</v>
      </c>
      <c r="D142">
        <v>0</v>
      </c>
      <c r="E142">
        <v>0</v>
      </c>
      <c r="F142">
        <v>7</v>
      </c>
      <c r="G142">
        <v>2</v>
      </c>
      <c r="H142">
        <v>0</v>
      </c>
      <c r="I142">
        <v>1</v>
      </c>
      <c r="J142">
        <v>70</v>
      </c>
      <c r="K142">
        <v>3</v>
      </c>
      <c r="L142" t="b">
        <v>0</v>
      </c>
      <c r="M142" t="b">
        <v>0</v>
      </c>
    </row>
    <row r="143" spans="1:13" x14ac:dyDescent="0.25">
      <c r="A143" t="s">
        <v>359</v>
      </c>
      <c r="B143">
        <v>180</v>
      </c>
      <c r="C143" t="s">
        <v>360</v>
      </c>
      <c r="D143">
        <v>0</v>
      </c>
      <c r="E143">
        <v>0</v>
      </c>
      <c r="F143">
        <v>7</v>
      </c>
      <c r="G143">
        <v>2</v>
      </c>
      <c r="H143">
        <v>0</v>
      </c>
      <c r="I143">
        <v>2</v>
      </c>
      <c r="J143">
        <v>71</v>
      </c>
      <c r="K143">
        <v>3</v>
      </c>
      <c r="L143" t="b">
        <v>0</v>
      </c>
      <c r="M143" t="b">
        <v>0</v>
      </c>
    </row>
    <row r="144" spans="1:13" x14ac:dyDescent="0.25">
      <c r="A144" t="s">
        <v>403</v>
      </c>
      <c r="B144">
        <v>202</v>
      </c>
      <c r="C144" t="s">
        <v>404</v>
      </c>
      <c r="D144">
        <v>0</v>
      </c>
      <c r="E144">
        <v>0</v>
      </c>
      <c r="F144">
        <v>7</v>
      </c>
      <c r="G144">
        <v>2</v>
      </c>
      <c r="H144">
        <v>0</v>
      </c>
      <c r="I144">
        <v>2</v>
      </c>
      <c r="J144">
        <v>72</v>
      </c>
      <c r="K144">
        <v>3</v>
      </c>
      <c r="L144" t="b">
        <v>0</v>
      </c>
      <c r="M144" t="b">
        <v>0</v>
      </c>
    </row>
    <row r="145" spans="1:13" x14ac:dyDescent="0.25">
      <c r="A145" t="s">
        <v>445</v>
      </c>
      <c r="B145">
        <v>223</v>
      </c>
      <c r="C145" t="s">
        <v>446</v>
      </c>
      <c r="D145">
        <v>0</v>
      </c>
      <c r="E145">
        <v>0</v>
      </c>
      <c r="F145">
        <v>7</v>
      </c>
      <c r="G145">
        <v>2</v>
      </c>
      <c r="H145">
        <v>0</v>
      </c>
      <c r="I145">
        <v>2</v>
      </c>
      <c r="J145">
        <v>73</v>
      </c>
      <c r="K145">
        <v>3</v>
      </c>
      <c r="L145" t="b">
        <v>0</v>
      </c>
      <c r="M145" t="b">
        <v>0</v>
      </c>
    </row>
    <row r="146" spans="1:13" x14ac:dyDescent="0.25">
      <c r="A146" t="s">
        <v>328</v>
      </c>
      <c r="B146">
        <v>164</v>
      </c>
      <c r="C146" t="s">
        <v>329</v>
      </c>
      <c r="D146">
        <v>0</v>
      </c>
      <c r="E146">
        <v>0</v>
      </c>
      <c r="F146">
        <v>7</v>
      </c>
      <c r="G146">
        <v>2</v>
      </c>
      <c r="H146">
        <v>0</v>
      </c>
      <c r="I146">
        <v>2</v>
      </c>
      <c r="J146">
        <v>74</v>
      </c>
      <c r="K146">
        <v>3</v>
      </c>
      <c r="L146" t="b">
        <v>0</v>
      </c>
      <c r="M146" t="b">
        <v>0</v>
      </c>
    </row>
    <row r="147" spans="1:13" x14ac:dyDescent="0.25">
      <c r="A147" t="s">
        <v>536</v>
      </c>
      <c r="B147">
        <v>269</v>
      </c>
      <c r="C147" t="s">
        <v>537</v>
      </c>
      <c r="D147">
        <v>0</v>
      </c>
      <c r="E147">
        <v>0</v>
      </c>
      <c r="F147">
        <v>7</v>
      </c>
      <c r="G147">
        <v>2</v>
      </c>
      <c r="H147">
        <v>0</v>
      </c>
      <c r="I147">
        <v>2</v>
      </c>
      <c r="J147">
        <v>75</v>
      </c>
      <c r="K147">
        <v>3</v>
      </c>
      <c r="L147" t="b">
        <v>0</v>
      </c>
      <c r="M147" t="b">
        <v>0</v>
      </c>
    </row>
    <row r="148" spans="1:13" x14ac:dyDescent="0.25">
      <c r="A148" t="s">
        <v>222</v>
      </c>
      <c r="B148">
        <v>110</v>
      </c>
      <c r="C148" t="s">
        <v>223</v>
      </c>
      <c r="D148">
        <v>0</v>
      </c>
      <c r="E148">
        <v>0</v>
      </c>
      <c r="F148">
        <v>7</v>
      </c>
      <c r="G148">
        <v>2</v>
      </c>
      <c r="H148">
        <v>0</v>
      </c>
      <c r="I148">
        <v>2</v>
      </c>
      <c r="J148">
        <v>76</v>
      </c>
      <c r="K148">
        <v>3</v>
      </c>
      <c r="L148" t="b">
        <v>0</v>
      </c>
      <c r="M148" t="b">
        <v>0</v>
      </c>
    </row>
    <row r="149" spans="1:13" x14ac:dyDescent="0.25">
      <c r="A149" t="s">
        <v>582</v>
      </c>
      <c r="B149">
        <v>292</v>
      </c>
      <c r="C149" t="s">
        <v>583</v>
      </c>
      <c r="D149">
        <v>0</v>
      </c>
      <c r="E149">
        <v>0</v>
      </c>
      <c r="F149">
        <v>7</v>
      </c>
      <c r="G149">
        <v>2</v>
      </c>
      <c r="H149">
        <v>0</v>
      </c>
      <c r="I149">
        <v>2</v>
      </c>
      <c r="J149">
        <v>77</v>
      </c>
      <c r="K149">
        <v>3</v>
      </c>
      <c r="L149" t="b">
        <v>0</v>
      </c>
      <c r="M149" t="b">
        <v>0</v>
      </c>
    </row>
    <row r="150" spans="1:13" x14ac:dyDescent="0.25">
      <c r="A150" t="s">
        <v>520</v>
      </c>
      <c r="B150">
        <v>261</v>
      </c>
      <c r="C150" t="s">
        <v>521</v>
      </c>
      <c r="D150">
        <v>0</v>
      </c>
      <c r="E150">
        <v>0</v>
      </c>
      <c r="F150">
        <v>7</v>
      </c>
      <c r="G150">
        <v>2</v>
      </c>
      <c r="H150">
        <v>0</v>
      </c>
      <c r="I150">
        <v>2</v>
      </c>
      <c r="J150">
        <v>78</v>
      </c>
      <c r="K150">
        <v>3</v>
      </c>
      <c r="L150" t="b">
        <v>0</v>
      </c>
      <c r="M150" t="b">
        <v>0</v>
      </c>
    </row>
    <row r="151" spans="1:13" x14ac:dyDescent="0.25">
      <c r="A151" t="s">
        <v>213</v>
      </c>
      <c r="B151">
        <v>105</v>
      </c>
      <c r="C151" t="s">
        <v>214</v>
      </c>
      <c r="D151">
        <v>0</v>
      </c>
      <c r="E151">
        <v>0</v>
      </c>
      <c r="F151">
        <v>7</v>
      </c>
      <c r="G151">
        <v>2</v>
      </c>
      <c r="H151">
        <v>0</v>
      </c>
      <c r="I151">
        <v>2</v>
      </c>
      <c r="J151">
        <v>79</v>
      </c>
      <c r="K151">
        <v>3</v>
      </c>
      <c r="L151" t="b">
        <v>0</v>
      </c>
      <c r="M151" t="b">
        <v>0</v>
      </c>
    </row>
    <row r="152" spans="1:13" x14ac:dyDescent="0.25">
      <c r="A152" t="s">
        <v>116</v>
      </c>
      <c r="B152">
        <v>55</v>
      </c>
      <c r="C152" t="s">
        <v>117</v>
      </c>
      <c r="D152">
        <v>0</v>
      </c>
      <c r="E152">
        <v>0</v>
      </c>
      <c r="F152">
        <v>7</v>
      </c>
      <c r="G152">
        <v>2</v>
      </c>
      <c r="H152">
        <v>0</v>
      </c>
      <c r="I152">
        <v>2</v>
      </c>
      <c r="J152">
        <v>80</v>
      </c>
      <c r="K152">
        <v>3</v>
      </c>
      <c r="L152" t="b">
        <v>0</v>
      </c>
      <c r="M152" t="b">
        <v>0</v>
      </c>
    </row>
    <row r="153" spans="1:13" x14ac:dyDescent="0.25">
      <c r="A153" t="s">
        <v>649</v>
      </c>
      <c r="B153">
        <v>327</v>
      </c>
      <c r="C153" t="s">
        <v>650</v>
      </c>
      <c r="D153">
        <v>1</v>
      </c>
      <c r="E153">
        <v>0</v>
      </c>
      <c r="F153">
        <v>13</v>
      </c>
      <c r="G153">
        <v>3</v>
      </c>
      <c r="H153">
        <v>0</v>
      </c>
      <c r="I153">
        <v>2</v>
      </c>
      <c r="J153">
        <v>81</v>
      </c>
      <c r="K153">
        <v>3</v>
      </c>
      <c r="L153" t="b">
        <v>0</v>
      </c>
      <c r="M153" t="b">
        <v>0</v>
      </c>
    </row>
    <row r="154" spans="1:13" x14ac:dyDescent="0.25">
      <c r="A154" t="s">
        <v>477</v>
      </c>
      <c r="B154">
        <v>239</v>
      </c>
      <c r="C154" s="8" t="s">
        <v>15532</v>
      </c>
      <c r="D154">
        <v>0</v>
      </c>
      <c r="E154">
        <v>0</v>
      </c>
      <c r="F154">
        <v>7</v>
      </c>
      <c r="G154">
        <v>2</v>
      </c>
      <c r="H154">
        <v>0</v>
      </c>
      <c r="I154">
        <v>2</v>
      </c>
      <c r="J154">
        <v>82</v>
      </c>
      <c r="K154">
        <v>3</v>
      </c>
      <c r="L154" t="b">
        <v>0</v>
      </c>
      <c r="M154" t="b">
        <v>0</v>
      </c>
    </row>
    <row r="155" spans="1:13" x14ac:dyDescent="0.25">
      <c r="A155" t="s">
        <v>48</v>
      </c>
      <c r="B155">
        <v>19</v>
      </c>
      <c r="C155" t="s">
        <v>49</v>
      </c>
      <c r="D155">
        <v>0</v>
      </c>
      <c r="E155">
        <v>0</v>
      </c>
      <c r="F155">
        <v>7</v>
      </c>
      <c r="G155">
        <v>2</v>
      </c>
      <c r="H155">
        <v>0</v>
      </c>
      <c r="I155">
        <v>2</v>
      </c>
      <c r="J155">
        <v>83</v>
      </c>
      <c r="K155">
        <v>3</v>
      </c>
      <c r="L155" t="b">
        <v>0</v>
      </c>
      <c r="M155" t="b">
        <v>0</v>
      </c>
    </row>
    <row r="156" spans="1:13" x14ac:dyDescent="0.25">
      <c r="A156" t="s">
        <v>198</v>
      </c>
      <c r="B156">
        <v>97</v>
      </c>
      <c r="C156" t="s">
        <v>199</v>
      </c>
      <c r="D156">
        <v>3</v>
      </c>
      <c r="E156">
        <v>0</v>
      </c>
      <c r="F156">
        <v>18</v>
      </c>
      <c r="G156">
        <v>2</v>
      </c>
      <c r="H156">
        <v>0</v>
      </c>
      <c r="I156">
        <v>1</v>
      </c>
      <c r="J156">
        <v>84</v>
      </c>
      <c r="K156">
        <v>3</v>
      </c>
      <c r="L156" t="b">
        <v>0</v>
      </c>
      <c r="M156" t="b">
        <v>0</v>
      </c>
    </row>
    <row r="157" spans="1:13" x14ac:dyDescent="0.25">
      <c r="A157" t="s">
        <v>62</v>
      </c>
      <c r="B157">
        <v>26</v>
      </c>
      <c r="C157" t="s">
        <v>63</v>
      </c>
      <c r="D157">
        <v>0</v>
      </c>
      <c r="E157">
        <v>0</v>
      </c>
      <c r="F157">
        <v>7</v>
      </c>
      <c r="G157">
        <v>2</v>
      </c>
      <c r="H157">
        <v>0</v>
      </c>
      <c r="I157">
        <v>2</v>
      </c>
      <c r="J157">
        <v>85</v>
      </c>
      <c r="K157">
        <v>3</v>
      </c>
      <c r="L157" t="b">
        <v>0</v>
      </c>
      <c r="M157" t="b">
        <v>0</v>
      </c>
    </row>
    <row r="158" spans="1:13" x14ac:dyDescent="0.25">
      <c r="A158" t="s">
        <v>733</v>
      </c>
      <c r="B158">
        <v>369</v>
      </c>
      <c r="C158" t="s">
        <v>734</v>
      </c>
      <c r="D158">
        <v>0</v>
      </c>
      <c r="E158">
        <v>0</v>
      </c>
      <c r="F158">
        <v>7</v>
      </c>
      <c r="G158">
        <v>2</v>
      </c>
      <c r="H158">
        <v>0</v>
      </c>
      <c r="I158">
        <v>2</v>
      </c>
      <c r="J158">
        <v>86</v>
      </c>
      <c r="K158">
        <v>3</v>
      </c>
      <c r="L158" t="b">
        <v>0</v>
      </c>
      <c r="M158" t="b">
        <v>0</v>
      </c>
    </row>
    <row r="159" spans="1:13" x14ac:dyDescent="0.25">
      <c r="A159" t="s">
        <v>52</v>
      </c>
      <c r="B159">
        <v>21</v>
      </c>
      <c r="C159" t="s">
        <v>53</v>
      </c>
      <c r="D159">
        <v>0</v>
      </c>
      <c r="E159">
        <v>0</v>
      </c>
      <c r="F159">
        <v>7</v>
      </c>
      <c r="G159">
        <v>2</v>
      </c>
      <c r="H159">
        <v>0</v>
      </c>
      <c r="I159">
        <v>2</v>
      </c>
      <c r="J159">
        <v>87</v>
      </c>
      <c r="K159">
        <v>3</v>
      </c>
      <c r="L159" t="b">
        <v>0</v>
      </c>
      <c r="M159" t="b">
        <v>0</v>
      </c>
    </row>
    <row r="160" spans="1:13" x14ac:dyDescent="0.25">
      <c r="A160" t="s">
        <v>419</v>
      </c>
      <c r="B160">
        <v>210</v>
      </c>
      <c r="C160" t="s">
        <v>420</v>
      </c>
      <c r="D160">
        <v>0</v>
      </c>
      <c r="E160">
        <v>0</v>
      </c>
      <c r="F160">
        <v>7</v>
      </c>
      <c r="G160">
        <v>2</v>
      </c>
      <c r="H160">
        <v>0</v>
      </c>
      <c r="I160">
        <v>2</v>
      </c>
      <c r="J160">
        <v>88</v>
      </c>
      <c r="K160">
        <v>3</v>
      </c>
      <c r="L160" t="b">
        <v>0</v>
      </c>
      <c r="M160" t="b">
        <v>0</v>
      </c>
    </row>
    <row r="161" spans="1:13" x14ac:dyDescent="0.25">
      <c r="A161" t="s">
        <v>754</v>
      </c>
      <c r="B161">
        <v>380</v>
      </c>
      <c r="C161" t="s">
        <v>755</v>
      </c>
      <c r="D161">
        <v>0</v>
      </c>
      <c r="E161">
        <v>0</v>
      </c>
      <c r="F161">
        <v>7</v>
      </c>
      <c r="G161">
        <v>2</v>
      </c>
      <c r="H161">
        <v>0</v>
      </c>
      <c r="I161">
        <v>2</v>
      </c>
      <c r="J161">
        <v>89</v>
      </c>
      <c r="K161">
        <v>3</v>
      </c>
      <c r="L161" t="b">
        <v>0</v>
      </c>
      <c r="M161" t="b">
        <v>0</v>
      </c>
    </row>
    <row r="162" spans="1:13" x14ac:dyDescent="0.25">
      <c r="A162" t="s">
        <v>560</v>
      </c>
      <c r="B162">
        <v>281</v>
      </c>
      <c r="C162" t="s">
        <v>561</v>
      </c>
      <c r="D162">
        <v>0</v>
      </c>
      <c r="E162">
        <v>0</v>
      </c>
      <c r="F162">
        <v>7</v>
      </c>
      <c r="G162">
        <v>2</v>
      </c>
      <c r="H162">
        <v>0</v>
      </c>
      <c r="I162">
        <v>2</v>
      </c>
      <c r="J162">
        <v>90</v>
      </c>
      <c r="K162">
        <v>3</v>
      </c>
      <c r="L162" t="b">
        <v>0</v>
      </c>
      <c r="M162" t="b">
        <v>0</v>
      </c>
    </row>
    <row r="163" spans="1:13" x14ac:dyDescent="0.25">
      <c r="A163" t="s">
        <v>338</v>
      </c>
      <c r="B163">
        <v>169</v>
      </c>
      <c r="C163" t="s">
        <v>339</v>
      </c>
      <c r="D163">
        <v>0</v>
      </c>
      <c r="E163">
        <v>0</v>
      </c>
      <c r="F163">
        <v>7</v>
      </c>
      <c r="G163">
        <v>2</v>
      </c>
      <c r="H163">
        <v>0</v>
      </c>
      <c r="I163">
        <v>2</v>
      </c>
      <c r="J163">
        <v>91</v>
      </c>
      <c r="K163">
        <v>3</v>
      </c>
      <c r="L163" t="b">
        <v>0</v>
      </c>
      <c r="M163" t="b">
        <v>0</v>
      </c>
    </row>
    <row r="164" spans="1:13" x14ac:dyDescent="0.25">
      <c r="A164" t="s">
        <v>465</v>
      </c>
      <c r="B164">
        <v>233</v>
      </c>
      <c r="C164" t="s">
        <v>466</v>
      </c>
      <c r="D164">
        <v>1</v>
      </c>
      <c r="E164">
        <v>0</v>
      </c>
      <c r="F164">
        <v>13</v>
      </c>
      <c r="G164">
        <v>3</v>
      </c>
      <c r="H164">
        <v>0</v>
      </c>
      <c r="I164">
        <v>2</v>
      </c>
      <c r="J164">
        <v>92</v>
      </c>
      <c r="K164">
        <v>3</v>
      </c>
      <c r="L164" t="b">
        <v>0</v>
      </c>
      <c r="M164" t="b">
        <v>0</v>
      </c>
    </row>
    <row r="165" spans="1:13" x14ac:dyDescent="0.25">
      <c r="A165" t="s">
        <v>160</v>
      </c>
      <c r="B165">
        <v>77</v>
      </c>
      <c r="C165" t="s">
        <v>15499</v>
      </c>
      <c r="D165">
        <v>2</v>
      </c>
      <c r="E165">
        <v>0</v>
      </c>
      <c r="F165">
        <v>20</v>
      </c>
      <c r="G165">
        <v>4</v>
      </c>
      <c r="H165">
        <v>0</v>
      </c>
      <c r="I165">
        <v>2</v>
      </c>
      <c r="J165">
        <v>93</v>
      </c>
      <c r="K165">
        <v>3</v>
      </c>
      <c r="L165" t="b">
        <v>0</v>
      </c>
      <c r="M165" t="b">
        <v>0</v>
      </c>
    </row>
    <row r="166" spans="1:13" x14ac:dyDescent="0.25">
      <c r="A166" t="s">
        <v>594</v>
      </c>
      <c r="B166">
        <v>298</v>
      </c>
      <c r="C166" t="s">
        <v>595</v>
      </c>
      <c r="D166">
        <v>0</v>
      </c>
      <c r="E166">
        <v>0</v>
      </c>
      <c r="F166">
        <v>7</v>
      </c>
      <c r="G166">
        <v>2</v>
      </c>
      <c r="H166">
        <v>0</v>
      </c>
      <c r="I166">
        <v>2</v>
      </c>
      <c r="J166">
        <v>94</v>
      </c>
      <c r="K166">
        <v>3</v>
      </c>
      <c r="L166" t="b">
        <v>0</v>
      </c>
      <c r="M166" t="b">
        <v>0</v>
      </c>
    </row>
    <row r="167" spans="1:13" x14ac:dyDescent="0.25">
      <c r="A167" t="s">
        <v>232</v>
      </c>
      <c r="B167">
        <v>116</v>
      </c>
      <c r="C167" t="s">
        <v>233</v>
      </c>
      <c r="D167">
        <v>0</v>
      </c>
      <c r="E167">
        <v>0</v>
      </c>
      <c r="F167">
        <v>7</v>
      </c>
      <c r="G167">
        <v>2</v>
      </c>
      <c r="H167">
        <v>0</v>
      </c>
      <c r="I167">
        <v>2</v>
      </c>
      <c r="J167">
        <v>95</v>
      </c>
      <c r="K167">
        <v>3</v>
      </c>
      <c r="L167" t="b">
        <v>0</v>
      </c>
      <c r="M167" t="b">
        <v>0</v>
      </c>
    </row>
    <row r="168" spans="1:13" x14ac:dyDescent="0.25">
      <c r="A168" t="s">
        <v>763</v>
      </c>
      <c r="B168">
        <v>385</v>
      </c>
      <c r="C168" t="s">
        <v>764</v>
      </c>
      <c r="D168">
        <v>1</v>
      </c>
      <c r="E168">
        <v>0</v>
      </c>
      <c r="F168">
        <v>11</v>
      </c>
      <c r="G168">
        <v>3</v>
      </c>
      <c r="H168">
        <v>0</v>
      </c>
      <c r="I168">
        <v>2</v>
      </c>
      <c r="J168">
        <v>96</v>
      </c>
      <c r="K168">
        <v>3</v>
      </c>
      <c r="L168" t="b">
        <v>0</v>
      </c>
      <c r="M168" t="b">
        <v>0</v>
      </c>
    </row>
    <row r="169" spans="1:13" x14ac:dyDescent="0.25">
      <c r="A169" t="s">
        <v>534</v>
      </c>
      <c r="B169">
        <v>268</v>
      </c>
      <c r="C169" t="s">
        <v>535</v>
      </c>
      <c r="D169">
        <v>0</v>
      </c>
      <c r="E169">
        <v>0</v>
      </c>
      <c r="F169">
        <v>7</v>
      </c>
      <c r="G169">
        <v>2</v>
      </c>
      <c r="H169">
        <v>0</v>
      </c>
      <c r="I169">
        <v>2</v>
      </c>
      <c r="J169">
        <v>97</v>
      </c>
      <c r="K169">
        <v>3</v>
      </c>
      <c r="L169" t="b">
        <v>0</v>
      </c>
      <c r="M169" t="b">
        <v>0</v>
      </c>
    </row>
    <row r="170" spans="1:13" x14ac:dyDescent="0.25">
      <c r="A170" t="s">
        <v>502</v>
      </c>
      <c r="B170">
        <v>252</v>
      </c>
      <c r="C170" t="s">
        <v>503</v>
      </c>
      <c r="D170">
        <v>0</v>
      </c>
      <c r="E170">
        <v>0</v>
      </c>
      <c r="F170">
        <v>7</v>
      </c>
      <c r="G170">
        <v>2</v>
      </c>
      <c r="H170">
        <v>0</v>
      </c>
      <c r="I170">
        <v>2</v>
      </c>
      <c r="J170">
        <v>98</v>
      </c>
      <c r="K170">
        <v>3</v>
      </c>
      <c r="L170" t="b">
        <v>0</v>
      </c>
      <c r="M170" t="b">
        <v>0</v>
      </c>
    </row>
    <row r="171" spans="1:13" x14ac:dyDescent="0.25">
      <c r="A171" t="s">
        <v>20</v>
      </c>
      <c r="B171">
        <v>5</v>
      </c>
      <c r="C171" t="s">
        <v>21</v>
      </c>
      <c r="D171">
        <v>0</v>
      </c>
      <c r="E171">
        <v>0</v>
      </c>
      <c r="F171">
        <v>7</v>
      </c>
      <c r="G171">
        <v>2</v>
      </c>
      <c r="H171">
        <v>0</v>
      </c>
      <c r="I171">
        <v>2</v>
      </c>
      <c r="J171">
        <v>99</v>
      </c>
      <c r="K171">
        <v>3</v>
      </c>
      <c r="L171" t="b">
        <v>0</v>
      </c>
      <c r="M171" t="b">
        <v>0</v>
      </c>
    </row>
    <row r="172" spans="1:13" x14ac:dyDescent="0.25">
      <c r="A172" t="s">
        <v>574</v>
      </c>
      <c r="B172">
        <v>288</v>
      </c>
      <c r="C172" t="s">
        <v>575</v>
      </c>
      <c r="D172">
        <v>3</v>
      </c>
      <c r="E172">
        <v>0</v>
      </c>
      <c r="F172">
        <v>12</v>
      </c>
      <c r="G172">
        <v>3</v>
      </c>
      <c r="H172">
        <v>0</v>
      </c>
      <c r="I172">
        <v>2</v>
      </c>
      <c r="J172">
        <v>100</v>
      </c>
      <c r="K172">
        <v>3</v>
      </c>
      <c r="L172" t="b">
        <v>0</v>
      </c>
      <c r="M172" t="b">
        <v>0</v>
      </c>
    </row>
    <row r="173" spans="1:13" x14ac:dyDescent="0.25">
      <c r="A173" t="s">
        <v>482</v>
      </c>
      <c r="B173">
        <v>242</v>
      </c>
      <c r="C173" t="s">
        <v>483</v>
      </c>
      <c r="D173">
        <v>0</v>
      </c>
      <c r="E173">
        <v>0</v>
      </c>
      <c r="F173">
        <v>7</v>
      </c>
      <c r="G173">
        <v>2</v>
      </c>
      <c r="H173">
        <v>0</v>
      </c>
      <c r="I173">
        <v>2</v>
      </c>
      <c r="J173">
        <v>101</v>
      </c>
      <c r="K173">
        <v>3</v>
      </c>
      <c r="L173" t="b">
        <v>0</v>
      </c>
      <c r="M173" t="b">
        <v>0</v>
      </c>
    </row>
    <row r="174" spans="1:13" x14ac:dyDescent="0.25">
      <c r="A174" t="s">
        <v>252</v>
      </c>
      <c r="B174">
        <v>126</v>
      </c>
      <c r="C174" t="s">
        <v>253</v>
      </c>
      <c r="D174">
        <v>0</v>
      </c>
      <c r="E174">
        <v>0</v>
      </c>
      <c r="F174">
        <v>7</v>
      </c>
      <c r="G174">
        <v>2</v>
      </c>
      <c r="H174">
        <v>0</v>
      </c>
      <c r="I174">
        <v>1</v>
      </c>
      <c r="J174">
        <v>102</v>
      </c>
      <c r="K174">
        <v>3</v>
      </c>
      <c r="L174" t="b">
        <v>0</v>
      </c>
      <c r="M174" t="b">
        <v>0</v>
      </c>
    </row>
    <row r="175" spans="1:13" x14ac:dyDescent="0.25">
      <c r="A175" t="s">
        <v>397</v>
      </c>
      <c r="B175">
        <v>199</v>
      </c>
      <c r="C175" t="s">
        <v>398</v>
      </c>
      <c r="D175">
        <v>0</v>
      </c>
      <c r="E175">
        <v>0</v>
      </c>
      <c r="F175">
        <v>7</v>
      </c>
      <c r="G175">
        <v>2</v>
      </c>
      <c r="H175">
        <v>0</v>
      </c>
      <c r="I175">
        <v>2</v>
      </c>
      <c r="J175">
        <v>103</v>
      </c>
      <c r="K175">
        <v>3</v>
      </c>
      <c r="L175" t="b">
        <v>0</v>
      </c>
      <c r="M175" t="b">
        <v>0</v>
      </c>
    </row>
    <row r="176" spans="1:13" x14ac:dyDescent="0.25">
      <c r="A176" t="s">
        <v>590</v>
      </c>
      <c r="B176">
        <v>296</v>
      </c>
      <c r="C176" t="s">
        <v>591</v>
      </c>
      <c r="D176">
        <v>0</v>
      </c>
      <c r="E176">
        <v>0</v>
      </c>
      <c r="F176">
        <v>7</v>
      </c>
      <c r="G176">
        <v>2</v>
      </c>
      <c r="H176">
        <v>0</v>
      </c>
      <c r="I176">
        <v>2</v>
      </c>
      <c r="J176">
        <v>104</v>
      </c>
      <c r="K176">
        <v>3</v>
      </c>
      <c r="L176" t="b">
        <v>0</v>
      </c>
      <c r="M176" t="b">
        <v>0</v>
      </c>
    </row>
    <row r="177" spans="1:13" x14ac:dyDescent="0.25">
      <c r="A177" t="s">
        <v>122</v>
      </c>
      <c r="B177">
        <v>58</v>
      </c>
      <c r="C177" t="s">
        <v>123</v>
      </c>
      <c r="D177">
        <v>3</v>
      </c>
      <c r="E177">
        <v>0</v>
      </c>
      <c r="F177">
        <v>22</v>
      </c>
      <c r="G177">
        <v>4</v>
      </c>
      <c r="H177">
        <v>0</v>
      </c>
      <c r="I177">
        <v>2</v>
      </c>
      <c r="J177">
        <v>105</v>
      </c>
      <c r="K177">
        <v>3</v>
      </c>
      <c r="L177" t="b">
        <v>0</v>
      </c>
      <c r="M177" t="b">
        <v>0</v>
      </c>
    </row>
    <row r="178" spans="1:13" x14ac:dyDescent="0.25">
      <c r="A178" t="s">
        <v>586</v>
      </c>
      <c r="B178">
        <v>294</v>
      </c>
      <c r="C178" t="s">
        <v>587</v>
      </c>
      <c r="D178">
        <v>0</v>
      </c>
      <c r="E178">
        <v>0</v>
      </c>
      <c r="F178">
        <v>7</v>
      </c>
      <c r="G178">
        <v>2</v>
      </c>
      <c r="H178">
        <v>0</v>
      </c>
      <c r="I178">
        <v>2</v>
      </c>
      <c r="J178">
        <v>106</v>
      </c>
      <c r="K178">
        <v>3</v>
      </c>
      <c r="L178" t="b">
        <v>0</v>
      </c>
      <c r="M178" t="b">
        <v>0</v>
      </c>
    </row>
    <row r="179" spans="1:13" x14ac:dyDescent="0.25">
      <c r="A179" t="s">
        <v>176</v>
      </c>
      <c r="B179">
        <v>86</v>
      </c>
      <c r="C179" t="s">
        <v>177</v>
      </c>
      <c r="D179">
        <v>0</v>
      </c>
      <c r="E179">
        <v>0</v>
      </c>
      <c r="F179">
        <v>7</v>
      </c>
      <c r="G179">
        <v>2</v>
      </c>
      <c r="H179">
        <v>0</v>
      </c>
      <c r="I179">
        <v>2</v>
      </c>
      <c r="J179">
        <v>107</v>
      </c>
      <c r="K179">
        <v>3</v>
      </c>
      <c r="L179" t="b">
        <v>0</v>
      </c>
      <c r="M179" t="b">
        <v>0</v>
      </c>
    </row>
    <row r="180" spans="1:13" x14ac:dyDescent="0.25">
      <c r="A180" t="s">
        <v>447</v>
      </c>
      <c r="B180">
        <v>224</v>
      </c>
      <c r="C180" t="s">
        <v>448</v>
      </c>
      <c r="D180">
        <v>1</v>
      </c>
      <c r="E180">
        <v>0</v>
      </c>
      <c r="F180">
        <v>13</v>
      </c>
      <c r="G180">
        <v>3</v>
      </c>
      <c r="H180">
        <v>0</v>
      </c>
      <c r="I180">
        <v>2</v>
      </c>
      <c r="J180">
        <v>108</v>
      </c>
      <c r="K180">
        <v>3</v>
      </c>
      <c r="L180" t="b">
        <v>0</v>
      </c>
      <c r="M180" t="b">
        <v>0</v>
      </c>
    </row>
    <row r="181" spans="1:13" x14ac:dyDescent="0.25">
      <c r="A181" t="s">
        <v>248</v>
      </c>
      <c r="B181">
        <v>124</v>
      </c>
      <c r="C181" t="s">
        <v>249</v>
      </c>
      <c r="D181">
        <v>0</v>
      </c>
      <c r="E181">
        <v>0</v>
      </c>
      <c r="F181">
        <v>7</v>
      </c>
      <c r="G181">
        <v>2</v>
      </c>
      <c r="H181">
        <v>0</v>
      </c>
      <c r="I181">
        <v>1</v>
      </c>
      <c r="J181">
        <v>109</v>
      </c>
      <c r="K181">
        <v>3</v>
      </c>
      <c r="L181" t="b">
        <v>0</v>
      </c>
      <c r="M181" t="b">
        <v>0</v>
      </c>
    </row>
    <row r="182" spans="1:13" x14ac:dyDescent="0.25">
      <c r="A182" t="s">
        <v>488</v>
      </c>
      <c r="B182">
        <v>245</v>
      </c>
      <c r="C182" t="s">
        <v>489</v>
      </c>
      <c r="D182">
        <v>3</v>
      </c>
      <c r="E182">
        <v>0</v>
      </c>
      <c r="F182">
        <v>16</v>
      </c>
      <c r="G182">
        <v>3</v>
      </c>
      <c r="H182">
        <v>0</v>
      </c>
      <c r="I182">
        <v>1</v>
      </c>
      <c r="J182">
        <v>110</v>
      </c>
      <c r="K182">
        <v>3</v>
      </c>
      <c r="L182" t="b">
        <v>0</v>
      </c>
      <c r="M182" t="b">
        <v>0</v>
      </c>
    </row>
    <row r="183" spans="1:13" x14ac:dyDescent="0.25">
      <c r="A183" t="s">
        <v>518</v>
      </c>
      <c r="B183">
        <v>260</v>
      </c>
      <c r="C183" t="s">
        <v>519</v>
      </c>
      <c r="D183">
        <v>1</v>
      </c>
      <c r="E183">
        <v>0</v>
      </c>
      <c r="F183">
        <v>11</v>
      </c>
      <c r="G183">
        <v>3</v>
      </c>
      <c r="H183">
        <v>0</v>
      </c>
      <c r="I183">
        <v>2</v>
      </c>
      <c r="J183">
        <v>111</v>
      </c>
      <c r="K183">
        <v>3</v>
      </c>
      <c r="L183" t="b">
        <v>0</v>
      </c>
      <c r="M183" t="b">
        <v>0</v>
      </c>
    </row>
    <row r="184" spans="1:13" x14ac:dyDescent="0.25">
      <c r="A184" t="s">
        <v>689</v>
      </c>
      <c r="B184">
        <v>347</v>
      </c>
      <c r="C184" t="s">
        <v>690</v>
      </c>
      <c r="D184">
        <v>0</v>
      </c>
      <c r="E184">
        <v>0</v>
      </c>
      <c r="F184">
        <v>7</v>
      </c>
      <c r="G184">
        <v>2</v>
      </c>
      <c r="H184">
        <v>0</v>
      </c>
      <c r="I184">
        <v>2</v>
      </c>
      <c r="J184">
        <v>112</v>
      </c>
      <c r="K184">
        <v>3</v>
      </c>
      <c r="L184" t="b">
        <v>0</v>
      </c>
      <c r="M184" t="b">
        <v>0</v>
      </c>
    </row>
    <row r="185" spans="1:13" x14ac:dyDescent="0.25">
      <c r="A185" t="s">
        <v>643</v>
      </c>
      <c r="B185">
        <v>324</v>
      </c>
      <c r="C185" t="s">
        <v>644</v>
      </c>
      <c r="D185">
        <v>0</v>
      </c>
      <c r="E185">
        <v>0</v>
      </c>
      <c r="F185">
        <v>7</v>
      </c>
      <c r="G185">
        <v>2</v>
      </c>
      <c r="H185">
        <v>0</v>
      </c>
      <c r="I185">
        <v>2</v>
      </c>
      <c r="J185">
        <v>113</v>
      </c>
      <c r="K185">
        <v>3</v>
      </c>
      <c r="L185" t="b">
        <v>0</v>
      </c>
      <c r="M185" t="b">
        <v>0</v>
      </c>
    </row>
    <row r="186" spans="1:13" x14ac:dyDescent="0.25">
      <c r="A186" s="1" t="s">
        <v>240</v>
      </c>
      <c r="B186">
        <v>120</v>
      </c>
      <c r="C186" t="s">
        <v>241</v>
      </c>
      <c r="D186">
        <v>0</v>
      </c>
      <c r="E186">
        <v>0</v>
      </c>
      <c r="F186">
        <v>7</v>
      </c>
      <c r="G186">
        <v>2</v>
      </c>
      <c r="H186">
        <v>0</v>
      </c>
      <c r="I186">
        <v>2</v>
      </c>
      <c r="J186">
        <v>114</v>
      </c>
      <c r="K186">
        <v>3</v>
      </c>
      <c r="L186" t="b">
        <v>0</v>
      </c>
      <c r="M186" t="b">
        <v>0</v>
      </c>
    </row>
    <row r="187" spans="1:13" x14ac:dyDescent="0.25">
      <c r="A187" t="s">
        <v>282</v>
      </c>
      <c r="B187">
        <v>141</v>
      </c>
      <c r="C187" t="s">
        <v>283</v>
      </c>
      <c r="D187">
        <v>1</v>
      </c>
      <c r="E187">
        <v>0</v>
      </c>
      <c r="F187">
        <v>11</v>
      </c>
      <c r="G187">
        <v>3</v>
      </c>
      <c r="H187">
        <v>0</v>
      </c>
      <c r="I187">
        <v>2</v>
      </c>
      <c r="J187">
        <v>115</v>
      </c>
      <c r="K187">
        <v>3</v>
      </c>
      <c r="L187" t="b">
        <v>0</v>
      </c>
      <c r="M187" t="b">
        <v>0</v>
      </c>
    </row>
    <row r="188" spans="1:13" x14ac:dyDescent="0.25">
      <c r="A188" t="s">
        <v>379</v>
      </c>
      <c r="B188">
        <v>190</v>
      </c>
      <c r="C188" t="s">
        <v>380</v>
      </c>
      <c r="D188">
        <v>0</v>
      </c>
      <c r="E188">
        <v>0</v>
      </c>
      <c r="F188">
        <v>7</v>
      </c>
      <c r="G188">
        <v>2</v>
      </c>
      <c r="H188">
        <v>0</v>
      </c>
      <c r="I188">
        <v>2</v>
      </c>
      <c r="J188">
        <v>116</v>
      </c>
      <c r="K188">
        <v>3</v>
      </c>
      <c r="L188" t="b">
        <v>0</v>
      </c>
      <c r="M188" t="b">
        <v>0</v>
      </c>
    </row>
    <row r="189" spans="1:13" x14ac:dyDescent="0.25">
      <c r="A189" t="s">
        <v>272</v>
      </c>
      <c r="B189">
        <v>136</v>
      </c>
      <c r="C189" t="s">
        <v>273</v>
      </c>
      <c r="D189">
        <v>0</v>
      </c>
      <c r="E189">
        <v>0</v>
      </c>
      <c r="F189">
        <v>7</v>
      </c>
      <c r="G189">
        <v>0</v>
      </c>
      <c r="H189">
        <v>2</v>
      </c>
      <c r="I189">
        <v>2</v>
      </c>
      <c r="J189">
        <v>117</v>
      </c>
      <c r="K189">
        <v>3</v>
      </c>
      <c r="L189" t="b">
        <v>0</v>
      </c>
      <c r="M189" t="b">
        <v>0</v>
      </c>
    </row>
    <row r="190" spans="1:13" x14ac:dyDescent="0.25">
      <c r="A190" t="s">
        <v>373</v>
      </c>
      <c r="B190">
        <v>187</v>
      </c>
      <c r="C190" t="s">
        <v>374</v>
      </c>
      <c r="D190">
        <v>0</v>
      </c>
      <c r="E190">
        <v>0</v>
      </c>
      <c r="F190">
        <v>7</v>
      </c>
      <c r="G190">
        <v>2</v>
      </c>
      <c r="H190">
        <v>0</v>
      </c>
      <c r="I190">
        <v>2</v>
      </c>
      <c r="J190">
        <v>118</v>
      </c>
      <c r="K190">
        <v>3</v>
      </c>
      <c r="L190" t="b">
        <v>0</v>
      </c>
      <c r="M190" t="b">
        <v>0</v>
      </c>
    </row>
    <row r="191" spans="1:13" x14ac:dyDescent="0.25">
      <c r="A191" t="s">
        <v>494</v>
      </c>
      <c r="B191">
        <v>248</v>
      </c>
      <c r="C191" t="s">
        <v>495</v>
      </c>
      <c r="D191">
        <v>0</v>
      </c>
      <c r="E191">
        <v>0</v>
      </c>
      <c r="F191">
        <v>7</v>
      </c>
      <c r="G191">
        <v>2</v>
      </c>
      <c r="H191">
        <v>0</v>
      </c>
      <c r="I191">
        <v>2</v>
      </c>
      <c r="J191">
        <v>119</v>
      </c>
      <c r="K191">
        <v>3</v>
      </c>
      <c r="L191" t="b">
        <v>0</v>
      </c>
      <c r="M191" t="b">
        <v>0</v>
      </c>
    </row>
    <row r="192" spans="1:13" x14ac:dyDescent="0.25">
      <c r="A192" t="s">
        <v>653</v>
      </c>
      <c r="B192">
        <v>329</v>
      </c>
      <c r="C192" t="s">
        <v>654</v>
      </c>
      <c r="D192">
        <v>0</v>
      </c>
      <c r="E192">
        <v>0</v>
      </c>
      <c r="F192">
        <v>7</v>
      </c>
      <c r="G192">
        <v>2</v>
      </c>
      <c r="H192">
        <v>0</v>
      </c>
      <c r="I192">
        <v>2</v>
      </c>
      <c r="J192">
        <v>120</v>
      </c>
      <c r="K192">
        <v>3</v>
      </c>
      <c r="L192" t="b">
        <v>0</v>
      </c>
      <c r="M192" t="b">
        <v>0</v>
      </c>
    </row>
    <row r="193" spans="1:13" x14ac:dyDescent="0.25">
      <c r="A193" t="s">
        <v>172</v>
      </c>
      <c r="B193">
        <v>84</v>
      </c>
      <c r="C193" t="s">
        <v>173</v>
      </c>
      <c r="D193">
        <v>0</v>
      </c>
      <c r="E193">
        <v>0</v>
      </c>
      <c r="F193">
        <v>7</v>
      </c>
      <c r="G193">
        <v>2</v>
      </c>
      <c r="H193">
        <v>0</v>
      </c>
      <c r="I193">
        <v>2</v>
      </c>
      <c r="J193">
        <v>121</v>
      </c>
      <c r="K193">
        <v>3</v>
      </c>
      <c r="L193" t="b">
        <v>0</v>
      </c>
      <c r="M193" t="b">
        <v>0</v>
      </c>
    </row>
    <row r="194" spans="1:13" x14ac:dyDescent="0.25">
      <c r="A194" t="s">
        <v>165</v>
      </c>
      <c r="B194">
        <v>80</v>
      </c>
      <c r="C194" t="s">
        <v>166</v>
      </c>
      <c r="D194">
        <v>0</v>
      </c>
      <c r="E194">
        <v>0</v>
      </c>
      <c r="F194">
        <v>7</v>
      </c>
      <c r="G194">
        <v>2</v>
      </c>
      <c r="H194">
        <v>0</v>
      </c>
      <c r="I194">
        <v>2</v>
      </c>
      <c r="J194">
        <v>122</v>
      </c>
      <c r="K194">
        <v>3</v>
      </c>
      <c r="L194" t="b">
        <v>0</v>
      </c>
      <c r="M194" t="b">
        <v>0</v>
      </c>
    </row>
    <row r="195" spans="1:13" x14ac:dyDescent="0.25">
      <c r="A195" t="s">
        <v>244</v>
      </c>
      <c r="B195">
        <v>122</v>
      </c>
      <c r="C195" t="s">
        <v>245</v>
      </c>
      <c r="D195">
        <v>0</v>
      </c>
      <c r="E195">
        <v>0</v>
      </c>
      <c r="F195">
        <v>7</v>
      </c>
      <c r="G195">
        <v>2</v>
      </c>
      <c r="H195">
        <v>0</v>
      </c>
      <c r="I195">
        <v>2</v>
      </c>
      <c r="J195">
        <v>123</v>
      </c>
      <c r="K195">
        <v>3</v>
      </c>
      <c r="L195" t="b">
        <v>0</v>
      </c>
      <c r="M195" t="b">
        <v>0</v>
      </c>
    </row>
    <row r="196" spans="1:13" x14ac:dyDescent="0.25">
      <c r="A196" t="s">
        <v>365</v>
      </c>
      <c r="B196">
        <v>183</v>
      </c>
      <c r="C196" t="s">
        <v>366</v>
      </c>
      <c r="D196">
        <v>0</v>
      </c>
      <c r="E196">
        <v>0</v>
      </c>
      <c r="F196">
        <v>7</v>
      </c>
      <c r="G196">
        <v>3</v>
      </c>
      <c r="H196">
        <v>0</v>
      </c>
      <c r="I196">
        <v>2</v>
      </c>
      <c r="J196">
        <v>124</v>
      </c>
      <c r="K196">
        <v>3</v>
      </c>
      <c r="L196" t="b">
        <v>0</v>
      </c>
      <c r="M196" t="b">
        <v>0</v>
      </c>
    </row>
    <row r="197" spans="1:13" x14ac:dyDescent="0.25">
      <c r="A197" t="s">
        <v>526</v>
      </c>
      <c r="B197">
        <v>264</v>
      </c>
      <c r="C197" t="s">
        <v>527</v>
      </c>
      <c r="D197">
        <v>0</v>
      </c>
      <c r="E197">
        <v>0</v>
      </c>
      <c r="F197">
        <v>7</v>
      </c>
      <c r="G197">
        <v>2</v>
      </c>
      <c r="H197">
        <v>0</v>
      </c>
      <c r="I197">
        <v>2</v>
      </c>
      <c r="J197">
        <v>125</v>
      </c>
      <c r="K197">
        <v>3</v>
      </c>
      <c r="L197" t="b">
        <v>0</v>
      </c>
      <c r="M197" t="b">
        <v>0</v>
      </c>
    </row>
    <row r="198" spans="1:13" x14ac:dyDescent="0.25">
      <c r="A198" t="s">
        <v>24</v>
      </c>
      <c r="B198">
        <v>7</v>
      </c>
      <c r="C198" t="s">
        <v>25</v>
      </c>
      <c r="D198">
        <v>0</v>
      </c>
      <c r="E198">
        <v>0</v>
      </c>
      <c r="F198">
        <v>7</v>
      </c>
      <c r="G198">
        <v>2</v>
      </c>
      <c r="H198">
        <v>0</v>
      </c>
      <c r="I198">
        <v>1</v>
      </c>
      <c r="J198">
        <v>126</v>
      </c>
      <c r="K198">
        <v>3</v>
      </c>
      <c r="L198" t="b">
        <v>0</v>
      </c>
      <c r="M198" t="b">
        <v>0</v>
      </c>
    </row>
    <row r="199" spans="1:13" x14ac:dyDescent="0.25">
      <c r="A199" t="s">
        <v>280</v>
      </c>
      <c r="B199">
        <v>140</v>
      </c>
      <c r="C199" t="s">
        <v>281</v>
      </c>
      <c r="D199">
        <v>0</v>
      </c>
      <c r="E199">
        <v>0</v>
      </c>
      <c r="F199">
        <v>7</v>
      </c>
      <c r="G199">
        <v>2</v>
      </c>
      <c r="H199">
        <v>0</v>
      </c>
      <c r="I199">
        <v>2</v>
      </c>
      <c r="J199">
        <v>127</v>
      </c>
      <c r="K199">
        <v>3</v>
      </c>
      <c r="L199" t="b">
        <v>0</v>
      </c>
      <c r="M199" t="b">
        <v>0</v>
      </c>
    </row>
    <row r="200" spans="1:13" x14ac:dyDescent="0.25">
      <c r="A200" t="s">
        <v>471</v>
      </c>
      <c r="B200">
        <v>236</v>
      </c>
      <c r="C200" t="s">
        <v>472</v>
      </c>
      <c r="D200">
        <v>2</v>
      </c>
      <c r="E200">
        <v>0</v>
      </c>
      <c r="F200">
        <v>20</v>
      </c>
      <c r="G200">
        <v>4</v>
      </c>
      <c r="H200">
        <v>0</v>
      </c>
      <c r="I200">
        <v>1</v>
      </c>
      <c r="J200">
        <v>128</v>
      </c>
      <c r="K200">
        <v>3</v>
      </c>
      <c r="L200" t="b">
        <v>0</v>
      </c>
      <c r="M200" t="b">
        <v>0</v>
      </c>
    </row>
    <row r="201" spans="1:13" x14ac:dyDescent="0.25">
      <c r="A201" t="s">
        <v>687</v>
      </c>
      <c r="B201">
        <v>346</v>
      </c>
      <c r="C201" t="s">
        <v>688</v>
      </c>
      <c r="D201">
        <v>0</v>
      </c>
      <c r="E201">
        <v>0</v>
      </c>
      <c r="F201">
        <v>7</v>
      </c>
      <c r="G201">
        <v>2</v>
      </c>
      <c r="H201">
        <v>0</v>
      </c>
      <c r="I201">
        <v>2</v>
      </c>
      <c r="J201">
        <v>129</v>
      </c>
      <c r="K201">
        <v>3</v>
      </c>
      <c r="L201" t="b">
        <v>0</v>
      </c>
      <c r="M201" t="b">
        <v>0</v>
      </c>
    </row>
    <row r="202" spans="1:13" x14ac:dyDescent="0.25">
      <c r="A202" t="s">
        <v>655</v>
      </c>
      <c r="B202">
        <v>330</v>
      </c>
      <c r="C202" t="s">
        <v>656</v>
      </c>
      <c r="D202">
        <v>0</v>
      </c>
      <c r="E202">
        <v>0</v>
      </c>
      <c r="F202">
        <v>7</v>
      </c>
      <c r="G202">
        <v>2</v>
      </c>
      <c r="H202">
        <v>0</v>
      </c>
      <c r="I202">
        <v>2</v>
      </c>
      <c r="J202">
        <v>130</v>
      </c>
      <c r="K202">
        <v>3</v>
      </c>
      <c r="L202" t="b">
        <v>0</v>
      </c>
      <c r="M202" t="b">
        <v>0</v>
      </c>
    </row>
    <row r="203" spans="1:13" x14ac:dyDescent="0.25">
      <c r="A203" t="s">
        <v>512</v>
      </c>
      <c r="B203">
        <v>257</v>
      </c>
      <c r="C203" t="s">
        <v>513</v>
      </c>
      <c r="D203">
        <v>0</v>
      </c>
      <c r="E203">
        <v>0</v>
      </c>
      <c r="F203">
        <v>7</v>
      </c>
      <c r="G203">
        <v>2</v>
      </c>
      <c r="H203">
        <v>0</v>
      </c>
      <c r="I203">
        <v>2</v>
      </c>
      <c r="J203">
        <v>131</v>
      </c>
      <c r="K203">
        <v>3</v>
      </c>
      <c r="L203" t="b">
        <v>0</v>
      </c>
      <c r="M203" t="b">
        <v>0</v>
      </c>
    </row>
    <row r="204" spans="1:13" x14ac:dyDescent="0.25">
      <c r="A204" t="s">
        <v>134</v>
      </c>
      <c r="B204">
        <v>64</v>
      </c>
      <c r="C204" t="s">
        <v>135</v>
      </c>
      <c r="D204">
        <v>1</v>
      </c>
      <c r="E204">
        <v>0</v>
      </c>
      <c r="F204">
        <v>13</v>
      </c>
      <c r="G204">
        <v>4</v>
      </c>
      <c r="H204">
        <v>0</v>
      </c>
      <c r="I204">
        <v>2</v>
      </c>
      <c r="J204">
        <v>132</v>
      </c>
      <c r="K204">
        <v>3</v>
      </c>
      <c r="L204" t="b">
        <v>0</v>
      </c>
      <c r="M204" t="b">
        <v>0</v>
      </c>
    </row>
    <row r="205" spans="1:13" x14ac:dyDescent="0.25">
      <c r="A205" t="s">
        <v>699</v>
      </c>
      <c r="B205">
        <v>352</v>
      </c>
      <c r="C205" t="s">
        <v>700</v>
      </c>
      <c r="D205">
        <v>0</v>
      </c>
      <c r="E205">
        <v>0</v>
      </c>
      <c r="F205">
        <v>7</v>
      </c>
      <c r="G205">
        <v>2</v>
      </c>
      <c r="H205">
        <v>0</v>
      </c>
      <c r="I205">
        <v>2</v>
      </c>
      <c r="J205">
        <v>133</v>
      </c>
      <c r="K205">
        <v>3</v>
      </c>
      <c r="L205" t="b">
        <v>0</v>
      </c>
      <c r="M205" t="b">
        <v>0</v>
      </c>
    </row>
    <row r="206" spans="1:13" x14ac:dyDescent="0.25">
      <c r="A206" t="s">
        <v>516</v>
      </c>
      <c r="B206">
        <v>259</v>
      </c>
      <c r="C206" t="s">
        <v>517</v>
      </c>
      <c r="D206">
        <v>0</v>
      </c>
      <c r="E206">
        <v>0</v>
      </c>
      <c r="F206">
        <v>7</v>
      </c>
      <c r="G206">
        <v>2</v>
      </c>
      <c r="H206">
        <v>0</v>
      </c>
      <c r="I206">
        <v>2</v>
      </c>
      <c r="J206">
        <v>134</v>
      </c>
      <c r="K206">
        <v>3</v>
      </c>
      <c r="L206" t="b">
        <v>0</v>
      </c>
      <c r="M206" t="b">
        <v>0</v>
      </c>
    </row>
    <row r="207" spans="1:13" x14ac:dyDescent="0.25">
      <c r="A207" t="s">
        <v>604</v>
      </c>
      <c r="B207">
        <v>303</v>
      </c>
      <c r="C207" t="s">
        <v>605</v>
      </c>
      <c r="D207">
        <v>3</v>
      </c>
      <c r="E207">
        <v>0</v>
      </c>
      <c r="F207">
        <v>13</v>
      </c>
      <c r="G207">
        <v>3</v>
      </c>
      <c r="H207">
        <v>0</v>
      </c>
      <c r="I207">
        <v>2</v>
      </c>
      <c r="J207">
        <v>135</v>
      </c>
      <c r="K207">
        <v>3</v>
      </c>
      <c r="L207" t="b">
        <v>0</v>
      </c>
      <c r="M207" t="b">
        <v>0</v>
      </c>
    </row>
    <row r="208" spans="1:13" x14ac:dyDescent="0.25">
      <c r="A208" t="s">
        <v>524</v>
      </c>
      <c r="B208">
        <v>263</v>
      </c>
      <c r="C208" t="s">
        <v>525</v>
      </c>
      <c r="D208">
        <v>0</v>
      </c>
      <c r="E208">
        <v>0</v>
      </c>
      <c r="F208">
        <v>7</v>
      </c>
      <c r="G208">
        <v>2</v>
      </c>
      <c r="H208">
        <v>0</v>
      </c>
      <c r="I208">
        <v>2</v>
      </c>
      <c r="J208">
        <v>136</v>
      </c>
      <c r="K208">
        <v>3</v>
      </c>
      <c r="L208" t="b">
        <v>0</v>
      </c>
      <c r="M208" t="b">
        <v>0</v>
      </c>
    </row>
    <row r="209" spans="1:13" x14ac:dyDescent="0.25">
      <c r="A209" t="s">
        <v>83</v>
      </c>
      <c r="B209">
        <v>37</v>
      </c>
      <c r="C209" t="s">
        <v>84</v>
      </c>
      <c r="D209">
        <v>0</v>
      </c>
      <c r="E209">
        <v>0</v>
      </c>
      <c r="F209">
        <v>7</v>
      </c>
      <c r="G209">
        <v>2</v>
      </c>
      <c r="H209">
        <v>0</v>
      </c>
      <c r="I209">
        <v>2</v>
      </c>
      <c r="J209">
        <v>137</v>
      </c>
      <c r="K209">
        <v>3</v>
      </c>
      <c r="L209" t="b">
        <v>0</v>
      </c>
      <c r="M209" t="b">
        <v>0</v>
      </c>
    </row>
    <row r="210" spans="1:13" x14ac:dyDescent="0.25">
      <c r="A210" t="s">
        <v>506</v>
      </c>
      <c r="B210">
        <v>254</v>
      </c>
      <c r="C210" t="s">
        <v>507</v>
      </c>
      <c r="D210">
        <v>0</v>
      </c>
      <c r="E210">
        <v>0</v>
      </c>
      <c r="F210">
        <v>7</v>
      </c>
      <c r="G210">
        <v>2</v>
      </c>
      <c r="H210">
        <v>0</v>
      </c>
      <c r="I210">
        <v>2</v>
      </c>
      <c r="J210">
        <v>138</v>
      </c>
      <c r="K210">
        <v>3</v>
      </c>
      <c r="L210" t="b">
        <v>0</v>
      </c>
      <c r="M210" t="b">
        <v>0</v>
      </c>
    </row>
    <row r="211" spans="1:13" x14ac:dyDescent="0.25">
      <c r="A211" t="s">
        <v>514</v>
      </c>
      <c r="B211">
        <v>258</v>
      </c>
      <c r="C211" t="s">
        <v>515</v>
      </c>
      <c r="D211">
        <v>0</v>
      </c>
      <c r="E211">
        <v>0</v>
      </c>
      <c r="F211">
        <v>7</v>
      </c>
      <c r="G211">
        <v>2</v>
      </c>
      <c r="H211">
        <v>0</v>
      </c>
      <c r="I211">
        <v>2</v>
      </c>
      <c r="J211">
        <v>139</v>
      </c>
      <c r="K211">
        <v>3</v>
      </c>
      <c r="L211" t="b">
        <v>0</v>
      </c>
      <c r="M211" t="b">
        <v>0</v>
      </c>
    </row>
    <row r="212" spans="1:13" x14ac:dyDescent="0.25">
      <c r="A212" t="s">
        <v>102</v>
      </c>
      <c r="B212">
        <v>48</v>
      </c>
      <c r="C212" t="s">
        <v>103</v>
      </c>
      <c r="D212">
        <v>0</v>
      </c>
      <c r="E212">
        <v>0</v>
      </c>
      <c r="F212">
        <v>7</v>
      </c>
      <c r="G212">
        <v>2</v>
      </c>
      <c r="H212">
        <v>0</v>
      </c>
      <c r="I212">
        <v>2</v>
      </c>
      <c r="J212">
        <v>140</v>
      </c>
      <c r="K212">
        <v>3</v>
      </c>
      <c r="L212" t="b">
        <v>0</v>
      </c>
      <c r="M212" t="b">
        <v>0</v>
      </c>
    </row>
    <row r="213" spans="1:13" x14ac:dyDescent="0.25">
      <c r="A213" t="s">
        <v>200</v>
      </c>
      <c r="B213">
        <v>98</v>
      </c>
      <c r="C213" t="s">
        <v>201</v>
      </c>
      <c r="D213">
        <v>0</v>
      </c>
      <c r="E213">
        <v>0</v>
      </c>
      <c r="F213">
        <v>7</v>
      </c>
      <c r="G213">
        <v>2</v>
      </c>
      <c r="H213">
        <v>0</v>
      </c>
      <c r="I213">
        <v>2</v>
      </c>
      <c r="J213">
        <v>141</v>
      </c>
      <c r="K213">
        <v>3</v>
      </c>
      <c r="L213" t="b">
        <v>0</v>
      </c>
      <c r="M213" t="b">
        <v>0</v>
      </c>
    </row>
    <row r="214" spans="1:13" x14ac:dyDescent="0.25">
      <c r="A214" t="s">
        <v>221</v>
      </c>
      <c r="B214">
        <v>109</v>
      </c>
      <c r="C214">
        <v>2007</v>
      </c>
      <c r="D214">
        <v>0</v>
      </c>
      <c r="E214">
        <v>0</v>
      </c>
      <c r="F214">
        <v>7</v>
      </c>
      <c r="G214">
        <v>2</v>
      </c>
      <c r="H214">
        <v>0</v>
      </c>
      <c r="I214">
        <v>2</v>
      </c>
      <c r="J214">
        <v>142</v>
      </c>
      <c r="K214">
        <v>3</v>
      </c>
      <c r="L214" t="b">
        <v>0</v>
      </c>
      <c r="M214" t="b">
        <v>0</v>
      </c>
    </row>
    <row r="215" spans="1:13" x14ac:dyDescent="0.25">
      <c r="A215" t="s">
        <v>576</v>
      </c>
      <c r="B215">
        <v>289</v>
      </c>
      <c r="C215" t="s">
        <v>577</v>
      </c>
      <c r="D215">
        <v>0</v>
      </c>
      <c r="E215">
        <v>0</v>
      </c>
      <c r="F215">
        <v>7</v>
      </c>
      <c r="G215">
        <v>2</v>
      </c>
      <c r="H215">
        <v>0</v>
      </c>
      <c r="I215">
        <v>2</v>
      </c>
      <c r="J215">
        <v>143</v>
      </c>
      <c r="K215">
        <v>3</v>
      </c>
      <c r="L215" t="b">
        <v>0</v>
      </c>
      <c r="M215" t="b">
        <v>0</v>
      </c>
    </row>
    <row r="216" spans="1:13" x14ac:dyDescent="0.25">
      <c r="A216" t="s">
        <v>713</v>
      </c>
      <c r="B216">
        <v>359</v>
      </c>
      <c r="C216" t="s">
        <v>714</v>
      </c>
      <c r="D216">
        <v>0</v>
      </c>
      <c r="E216">
        <v>0</v>
      </c>
      <c r="F216">
        <v>7</v>
      </c>
      <c r="G216">
        <v>2</v>
      </c>
      <c r="H216">
        <v>0</v>
      </c>
      <c r="I216">
        <v>1</v>
      </c>
      <c r="J216">
        <v>144</v>
      </c>
      <c r="K216">
        <v>3</v>
      </c>
      <c r="L216" t="b">
        <v>0</v>
      </c>
      <c r="M216" t="b">
        <v>0</v>
      </c>
    </row>
    <row r="217" spans="1:13" x14ac:dyDescent="0.25">
      <c r="A217" t="s">
        <v>548</v>
      </c>
      <c r="B217">
        <v>275</v>
      </c>
      <c r="C217" t="s">
        <v>549</v>
      </c>
      <c r="D217">
        <v>0</v>
      </c>
      <c r="E217">
        <v>0</v>
      </c>
      <c r="F217">
        <v>7</v>
      </c>
      <c r="G217">
        <v>2</v>
      </c>
      <c r="H217">
        <v>0</v>
      </c>
      <c r="I217">
        <v>2</v>
      </c>
      <c r="J217">
        <v>145</v>
      </c>
      <c r="K217">
        <v>3</v>
      </c>
      <c r="L217" t="b">
        <v>0</v>
      </c>
      <c r="M217" t="b">
        <v>0</v>
      </c>
    </row>
    <row r="218" spans="1:13" x14ac:dyDescent="0.25">
      <c r="A218" t="s">
        <v>324</v>
      </c>
      <c r="B218">
        <v>162</v>
      </c>
      <c r="C218" t="s">
        <v>325</v>
      </c>
      <c r="D218">
        <v>2</v>
      </c>
      <c r="E218">
        <v>0</v>
      </c>
      <c r="F218">
        <v>20</v>
      </c>
      <c r="G218">
        <v>4</v>
      </c>
      <c r="H218">
        <v>0</v>
      </c>
      <c r="I218">
        <v>2</v>
      </c>
      <c r="J218">
        <v>146</v>
      </c>
      <c r="K218">
        <v>3</v>
      </c>
      <c r="L218" t="b">
        <v>0</v>
      </c>
      <c r="M218" t="b">
        <v>0</v>
      </c>
    </row>
    <row r="219" spans="1:13" x14ac:dyDescent="0.25">
      <c r="A219" t="s">
        <v>744</v>
      </c>
      <c r="B219">
        <v>375</v>
      </c>
      <c r="C219" t="s">
        <v>745</v>
      </c>
      <c r="D219">
        <v>0</v>
      </c>
      <c r="E219">
        <v>0</v>
      </c>
      <c r="F219">
        <v>7</v>
      </c>
      <c r="G219">
        <v>2</v>
      </c>
      <c r="H219">
        <v>0</v>
      </c>
      <c r="I219">
        <v>2</v>
      </c>
      <c r="J219">
        <v>147</v>
      </c>
      <c r="K219">
        <v>3</v>
      </c>
      <c r="L219" t="b">
        <v>0</v>
      </c>
      <c r="M219" t="b">
        <v>0</v>
      </c>
    </row>
    <row r="220" spans="1:13" x14ac:dyDescent="0.25">
      <c r="A220" t="s">
        <v>276</v>
      </c>
      <c r="B220">
        <v>138</v>
      </c>
      <c r="C220" t="s">
        <v>277</v>
      </c>
      <c r="D220">
        <v>0</v>
      </c>
      <c r="E220">
        <v>0</v>
      </c>
      <c r="F220">
        <v>7</v>
      </c>
      <c r="G220">
        <v>2</v>
      </c>
      <c r="H220">
        <v>0</v>
      </c>
      <c r="I220">
        <v>2</v>
      </c>
      <c r="J220">
        <v>148</v>
      </c>
      <c r="K220">
        <v>3</v>
      </c>
      <c r="L220" t="b">
        <v>0</v>
      </c>
      <c r="M220" t="b">
        <v>0</v>
      </c>
    </row>
    <row r="221" spans="1:13" x14ac:dyDescent="0.25">
      <c r="A221" t="s">
        <v>98</v>
      </c>
      <c r="B221">
        <v>46</v>
      </c>
      <c r="C221" t="s">
        <v>99</v>
      </c>
      <c r="D221">
        <v>0</v>
      </c>
      <c r="E221">
        <v>0</v>
      </c>
      <c r="F221">
        <v>7</v>
      </c>
      <c r="G221">
        <v>2</v>
      </c>
      <c r="H221">
        <v>0</v>
      </c>
      <c r="I221">
        <v>2</v>
      </c>
      <c r="J221">
        <v>149</v>
      </c>
      <c r="K221">
        <v>3</v>
      </c>
      <c r="L221" t="b">
        <v>0</v>
      </c>
      <c r="M221" t="b">
        <v>0</v>
      </c>
    </row>
    <row r="222" spans="1:13" x14ac:dyDescent="0.25">
      <c r="A222" t="s">
        <v>322</v>
      </c>
      <c r="B222">
        <v>161</v>
      </c>
      <c r="C222" t="s">
        <v>323</v>
      </c>
      <c r="D222">
        <v>0</v>
      </c>
      <c r="E222">
        <v>0</v>
      </c>
      <c r="F222">
        <v>7</v>
      </c>
      <c r="G222">
        <v>2</v>
      </c>
      <c r="H222">
        <v>0</v>
      </c>
      <c r="I222">
        <v>2</v>
      </c>
      <c r="J222">
        <v>150</v>
      </c>
      <c r="K222">
        <v>3</v>
      </c>
      <c r="L222" t="b">
        <v>0</v>
      </c>
      <c r="M222" t="b">
        <v>0</v>
      </c>
    </row>
    <row r="223" spans="1:13" x14ac:dyDescent="0.25">
      <c r="A223" t="s">
        <v>546</v>
      </c>
      <c r="B223">
        <v>274</v>
      </c>
      <c r="C223" t="s">
        <v>547</v>
      </c>
      <c r="D223">
        <v>0</v>
      </c>
      <c r="E223">
        <v>0</v>
      </c>
      <c r="F223">
        <v>7</v>
      </c>
      <c r="G223">
        <v>2</v>
      </c>
      <c r="H223">
        <v>0</v>
      </c>
      <c r="I223">
        <v>2</v>
      </c>
      <c r="J223">
        <v>151</v>
      </c>
      <c r="K223">
        <v>3</v>
      </c>
      <c r="L223" t="b">
        <v>0</v>
      </c>
      <c r="M223" t="b">
        <v>0</v>
      </c>
    </row>
    <row r="224" spans="1:13" x14ac:dyDescent="0.25">
      <c r="A224" t="s">
        <v>663</v>
      </c>
      <c r="B224">
        <v>334</v>
      </c>
      <c r="C224" t="s">
        <v>664</v>
      </c>
      <c r="D224">
        <v>1</v>
      </c>
      <c r="E224">
        <v>0</v>
      </c>
      <c r="F224">
        <v>11</v>
      </c>
      <c r="G224">
        <v>3</v>
      </c>
      <c r="H224">
        <v>0</v>
      </c>
      <c r="I224">
        <v>2</v>
      </c>
      <c r="J224">
        <v>152</v>
      </c>
      <c r="K224">
        <v>3</v>
      </c>
      <c r="L224" t="b">
        <v>0</v>
      </c>
      <c r="M224" t="b">
        <v>0</v>
      </c>
    </row>
    <row r="225" spans="1:13" x14ac:dyDescent="0.25">
      <c r="A225" t="s">
        <v>407</v>
      </c>
      <c r="B225">
        <v>204</v>
      </c>
      <c r="C225" t="s">
        <v>408</v>
      </c>
      <c r="D225">
        <v>0</v>
      </c>
      <c r="E225">
        <v>0</v>
      </c>
      <c r="F225">
        <v>7</v>
      </c>
      <c r="G225">
        <v>2</v>
      </c>
      <c r="H225">
        <v>0</v>
      </c>
      <c r="I225">
        <v>2</v>
      </c>
      <c r="J225">
        <v>153</v>
      </c>
      <c r="K225">
        <v>3</v>
      </c>
      <c r="L225" t="b">
        <v>0</v>
      </c>
      <c r="M225" t="b">
        <v>0</v>
      </c>
    </row>
    <row r="226" spans="1:13" x14ac:dyDescent="0.25">
      <c r="A226" t="s">
        <v>631</v>
      </c>
      <c r="B226">
        <v>318</v>
      </c>
      <c r="C226" t="s">
        <v>632</v>
      </c>
      <c r="D226">
        <v>0</v>
      </c>
      <c r="E226">
        <v>0</v>
      </c>
      <c r="F226">
        <v>7</v>
      </c>
      <c r="G226">
        <v>2</v>
      </c>
      <c r="H226">
        <v>0</v>
      </c>
      <c r="I226">
        <v>2</v>
      </c>
      <c r="J226">
        <v>154</v>
      </c>
      <c r="K226">
        <v>3</v>
      </c>
      <c r="L226" t="b">
        <v>0</v>
      </c>
      <c r="M226" t="b">
        <v>0</v>
      </c>
    </row>
    <row r="227" spans="1:13" x14ac:dyDescent="0.25">
      <c r="A227" t="s">
        <v>443</v>
      </c>
      <c r="B227">
        <v>222</v>
      </c>
      <c r="C227" t="s">
        <v>444</v>
      </c>
      <c r="D227">
        <v>1</v>
      </c>
      <c r="E227">
        <v>0</v>
      </c>
      <c r="F227">
        <v>13</v>
      </c>
      <c r="G227">
        <v>3</v>
      </c>
      <c r="H227">
        <v>0</v>
      </c>
      <c r="I227">
        <v>2</v>
      </c>
      <c r="J227">
        <v>155</v>
      </c>
      <c r="K227">
        <v>3</v>
      </c>
      <c r="L227" t="b">
        <v>0</v>
      </c>
      <c r="M227" t="b">
        <v>0</v>
      </c>
    </row>
    <row r="228" spans="1:13" x14ac:dyDescent="0.25">
      <c r="A228" t="s">
        <v>637</v>
      </c>
      <c r="B228">
        <v>321</v>
      </c>
      <c r="C228" t="s">
        <v>638</v>
      </c>
      <c r="D228">
        <v>3</v>
      </c>
      <c r="E228">
        <v>0</v>
      </c>
      <c r="F228">
        <v>26</v>
      </c>
      <c r="G228">
        <v>5</v>
      </c>
      <c r="H228">
        <v>0</v>
      </c>
      <c r="I228">
        <v>2</v>
      </c>
      <c r="J228">
        <v>156</v>
      </c>
      <c r="K228">
        <v>3</v>
      </c>
      <c r="L228" t="b">
        <v>0</v>
      </c>
      <c r="M228" t="b">
        <v>0</v>
      </c>
    </row>
    <row r="229" spans="1:13" x14ac:dyDescent="0.25">
      <c r="A229" t="s">
        <v>725</v>
      </c>
      <c r="B229">
        <v>365</v>
      </c>
      <c r="C229" t="s">
        <v>726</v>
      </c>
      <c r="D229">
        <v>0</v>
      </c>
      <c r="E229">
        <v>0</v>
      </c>
      <c r="F229">
        <v>7</v>
      </c>
      <c r="G229">
        <v>2</v>
      </c>
      <c r="H229">
        <v>0</v>
      </c>
      <c r="I229">
        <v>2</v>
      </c>
      <c r="J229">
        <v>157</v>
      </c>
      <c r="K229">
        <v>3</v>
      </c>
      <c r="L229" t="b">
        <v>0</v>
      </c>
      <c r="M229" t="b">
        <v>0</v>
      </c>
    </row>
    <row r="230" spans="1:13" x14ac:dyDescent="0.25">
      <c r="A230" t="s">
        <v>86</v>
      </c>
      <c r="B230">
        <v>39</v>
      </c>
      <c r="C230" t="s">
        <v>87</v>
      </c>
      <c r="D230">
        <v>0</v>
      </c>
      <c r="E230">
        <v>0</v>
      </c>
      <c r="F230">
        <v>7</v>
      </c>
      <c r="G230">
        <v>2</v>
      </c>
      <c r="H230">
        <v>0</v>
      </c>
      <c r="I230">
        <v>2</v>
      </c>
      <c r="J230">
        <v>158</v>
      </c>
      <c r="K230">
        <v>3</v>
      </c>
      <c r="L230" t="b">
        <v>0</v>
      </c>
      <c r="M230" t="b">
        <v>0</v>
      </c>
    </row>
    <row r="231" spans="1:13" x14ac:dyDescent="0.25">
      <c r="A231" t="s">
        <v>184</v>
      </c>
      <c r="B231">
        <v>90</v>
      </c>
      <c r="C231" t="s">
        <v>185</v>
      </c>
      <c r="D231">
        <v>0</v>
      </c>
      <c r="E231">
        <v>0</v>
      </c>
      <c r="F231">
        <v>7</v>
      </c>
      <c r="G231">
        <v>2</v>
      </c>
      <c r="H231">
        <v>0</v>
      </c>
      <c r="I231">
        <v>2</v>
      </c>
      <c r="J231">
        <v>159</v>
      </c>
      <c r="K231">
        <v>3</v>
      </c>
      <c r="L231" t="b">
        <v>0</v>
      </c>
      <c r="M231" t="b">
        <v>0</v>
      </c>
    </row>
    <row r="232" spans="1:13" x14ac:dyDescent="0.25">
      <c r="A232" t="s">
        <v>568</v>
      </c>
      <c r="B232">
        <v>285</v>
      </c>
      <c r="C232" t="s">
        <v>569</v>
      </c>
      <c r="D232">
        <v>0</v>
      </c>
      <c r="E232">
        <v>0</v>
      </c>
      <c r="F232">
        <v>7</v>
      </c>
      <c r="G232">
        <v>2</v>
      </c>
      <c r="H232">
        <v>0</v>
      </c>
      <c r="I232">
        <v>2</v>
      </c>
      <c r="J232">
        <v>160</v>
      </c>
      <c r="K232">
        <v>3</v>
      </c>
      <c r="L232" t="b">
        <v>0</v>
      </c>
      <c r="M232" t="b">
        <v>0</v>
      </c>
    </row>
    <row r="233" spans="1:13" x14ac:dyDescent="0.25">
      <c r="A233" t="s">
        <v>77</v>
      </c>
      <c r="B233">
        <v>34</v>
      </c>
      <c r="C233" t="s">
        <v>78</v>
      </c>
      <c r="D233">
        <v>0</v>
      </c>
      <c r="E233">
        <v>0</v>
      </c>
      <c r="F233">
        <v>7</v>
      </c>
      <c r="G233">
        <v>2</v>
      </c>
      <c r="H233">
        <v>0</v>
      </c>
      <c r="I233">
        <v>2</v>
      </c>
      <c r="J233">
        <v>161</v>
      </c>
      <c r="K233">
        <v>3</v>
      </c>
      <c r="L233" t="b">
        <v>0</v>
      </c>
      <c r="M233" t="b">
        <v>0</v>
      </c>
    </row>
    <row r="234" spans="1:13" x14ac:dyDescent="0.25">
      <c r="A234" t="s">
        <v>667</v>
      </c>
      <c r="B234">
        <v>336</v>
      </c>
      <c r="C234" t="s">
        <v>668</v>
      </c>
      <c r="D234">
        <v>0</v>
      </c>
      <c r="E234">
        <v>0</v>
      </c>
      <c r="F234">
        <v>7</v>
      </c>
      <c r="G234">
        <v>2</v>
      </c>
      <c r="H234">
        <v>0</v>
      </c>
      <c r="I234">
        <v>2</v>
      </c>
      <c r="J234">
        <v>162</v>
      </c>
      <c r="K234">
        <v>3</v>
      </c>
      <c r="L234" t="b">
        <v>0</v>
      </c>
      <c r="M234" t="b">
        <v>0</v>
      </c>
    </row>
    <row r="235" spans="1:13" x14ac:dyDescent="0.25">
      <c r="A235" t="s">
        <v>79</v>
      </c>
      <c r="B235">
        <v>35</v>
      </c>
      <c r="C235" t="s">
        <v>80</v>
      </c>
      <c r="D235">
        <v>0</v>
      </c>
      <c r="E235">
        <v>0</v>
      </c>
      <c r="F235">
        <v>7</v>
      </c>
      <c r="G235">
        <v>2</v>
      </c>
      <c r="H235">
        <v>0</v>
      </c>
      <c r="I235">
        <v>2</v>
      </c>
      <c r="J235">
        <v>163</v>
      </c>
      <c r="K235">
        <v>3</v>
      </c>
      <c r="L235" t="b">
        <v>0</v>
      </c>
      <c r="M235" t="b">
        <v>0</v>
      </c>
    </row>
    <row r="236" spans="1:13" x14ac:dyDescent="0.25">
      <c r="A236" t="s">
        <v>617</v>
      </c>
      <c r="B236">
        <v>310</v>
      </c>
      <c r="C236" t="s">
        <v>618</v>
      </c>
      <c r="D236">
        <v>0</v>
      </c>
      <c r="E236">
        <v>0</v>
      </c>
      <c r="F236">
        <v>7</v>
      </c>
      <c r="G236">
        <v>2</v>
      </c>
      <c r="H236">
        <v>0</v>
      </c>
      <c r="I236">
        <v>1</v>
      </c>
      <c r="J236">
        <v>164</v>
      </c>
      <c r="K236">
        <v>3</v>
      </c>
      <c r="L236" t="b">
        <v>0</v>
      </c>
      <c r="M236" t="b">
        <v>0</v>
      </c>
    </row>
    <row r="237" spans="1:13" x14ac:dyDescent="0.25">
      <c r="A237" t="s">
        <v>659</v>
      </c>
      <c r="B237">
        <v>332</v>
      </c>
      <c r="C237" t="s">
        <v>660</v>
      </c>
      <c r="D237">
        <v>0</v>
      </c>
      <c r="E237">
        <v>0</v>
      </c>
      <c r="F237">
        <v>7</v>
      </c>
      <c r="G237">
        <v>2</v>
      </c>
      <c r="H237">
        <v>0</v>
      </c>
      <c r="I237">
        <v>1</v>
      </c>
      <c r="J237">
        <v>165</v>
      </c>
      <c r="K237">
        <v>3</v>
      </c>
      <c r="L237" t="b">
        <v>0</v>
      </c>
      <c r="M237" t="b">
        <v>0</v>
      </c>
    </row>
    <row r="238" spans="1:13" x14ac:dyDescent="0.25">
      <c r="A238" t="s">
        <v>757</v>
      </c>
      <c r="B238">
        <v>382</v>
      </c>
      <c r="C238" t="s">
        <v>758</v>
      </c>
      <c r="D238">
        <v>0</v>
      </c>
      <c r="E238">
        <v>0</v>
      </c>
      <c r="F238">
        <v>7</v>
      </c>
      <c r="G238">
        <v>2</v>
      </c>
      <c r="H238">
        <v>0</v>
      </c>
      <c r="I238">
        <v>2</v>
      </c>
      <c r="J238">
        <v>166</v>
      </c>
      <c r="K238">
        <v>3</v>
      </c>
      <c r="L238" t="b">
        <v>0</v>
      </c>
      <c r="M238" t="b">
        <v>0</v>
      </c>
    </row>
    <row r="239" spans="1:13" x14ac:dyDescent="0.25">
      <c r="A239" t="s">
        <v>34</v>
      </c>
      <c r="B239">
        <v>12</v>
      </c>
      <c r="C239" t="s">
        <v>35</v>
      </c>
      <c r="D239">
        <v>1</v>
      </c>
      <c r="E239">
        <v>0</v>
      </c>
      <c r="F239">
        <v>11</v>
      </c>
      <c r="G239">
        <v>3</v>
      </c>
      <c r="H239">
        <v>0</v>
      </c>
      <c r="I239">
        <v>1</v>
      </c>
      <c r="J239">
        <v>167</v>
      </c>
      <c r="K239">
        <v>3</v>
      </c>
      <c r="L239" t="b">
        <v>0</v>
      </c>
      <c r="M239" t="b">
        <v>0</v>
      </c>
    </row>
    <row r="240" spans="1:13" x14ac:dyDescent="0.25">
      <c r="A240" t="s">
        <v>194</v>
      </c>
      <c r="B240">
        <v>95</v>
      </c>
      <c r="C240" t="s">
        <v>195</v>
      </c>
      <c r="D240">
        <v>0</v>
      </c>
      <c r="E240">
        <v>0</v>
      </c>
      <c r="F240">
        <v>7</v>
      </c>
      <c r="G240">
        <v>2</v>
      </c>
      <c r="H240">
        <v>0</v>
      </c>
      <c r="I240">
        <v>2</v>
      </c>
      <c r="J240">
        <v>168</v>
      </c>
      <c r="K240">
        <v>3</v>
      </c>
      <c r="L240" t="b">
        <v>0</v>
      </c>
      <c r="M240" t="b">
        <v>0</v>
      </c>
    </row>
    <row r="241" spans="1:13" x14ac:dyDescent="0.25">
      <c r="A241" t="s">
        <v>385</v>
      </c>
      <c r="B241">
        <v>193</v>
      </c>
      <c r="C241" t="s">
        <v>386</v>
      </c>
      <c r="D241">
        <v>0</v>
      </c>
      <c r="E241">
        <v>0</v>
      </c>
      <c r="F241">
        <v>7</v>
      </c>
      <c r="G241">
        <v>2</v>
      </c>
      <c r="H241">
        <v>0</v>
      </c>
      <c r="I241">
        <v>2</v>
      </c>
      <c r="J241">
        <v>169</v>
      </c>
      <c r="K241">
        <v>3</v>
      </c>
      <c r="L241" t="b">
        <v>0</v>
      </c>
      <c r="M241" t="b">
        <v>0</v>
      </c>
    </row>
    <row r="242" spans="1:13" x14ac:dyDescent="0.25">
      <c r="A242" t="s">
        <v>264</v>
      </c>
      <c r="B242">
        <v>132</v>
      </c>
      <c r="C242" t="s">
        <v>265</v>
      </c>
      <c r="D242">
        <v>0</v>
      </c>
      <c r="E242">
        <v>0</v>
      </c>
      <c r="F242">
        <v>7</v>
      </c>
      <c r="G242">
        <v>2</v>
      </c>
      <c r="H242">
        <v>0</v>
      </c>
      <c r="I242">
        <v>2</v>
      </c>
      <c r="J242">
        <v>170</v>
      </c>
      <c r="K242">
        <v>3</v>
      </c>
      <c r="L242" t="b">
        <v>0</v>
      </c>
      <c r="M242" t="b">
        <v>0</v>
      </c>
    </row>
    <row r="243" spans="1:13" x14ac:dyDescent="0.25">
      <c r="A243" t="s">
        <v>564</v>
      </c>
      <c r="B243">
        <v>283</v>
      </c>
      <c r="C243" t="s">
        <v>565</v>
      </c>
      <c r="D243">
        <v>0</v>
      </c>
      <c r="E243">
        <v>0</v>
      </c>
      <c r="F243">
        <v>7</v>
      </c>
      <c r="G243">
        <v>2</v>
      </c>
      <c r="H243">
        <v>0</v>
      </c>
      <c r="I243">
        <v>2</v>
      </c>
      <c r="J243">
        <v>171</v>
      </c>
      <c r="K243">
        <v>3</v>
      </c>
      <c r="L243" t="b">
        <v>0</v>
      </c>
      <c r="M243" t="b">
        <v>0</v>
      </c>
    </row>
    <row r="244" spans="1:13" x14ac:dyDescent="0.25">
      <c r="A244" t="s">
        <v>186</v>
      </c>
      <c r="B244">
        <v>91</v>
      </c>
      <c r="C244" t="s">
        <v>187</v>
      </c>
      <c r="D244">
        <v>0</v>
      </c>
      <c r="E244">
        <v>0</v>
      </c>
      <c r="F244">
        <v>7</v>
      </c>
      <c r="G244">
        <v>2</v>
      </c>
      <c r="H244">
        <v>0</v>
      </c>
      <c r="I244">
        <v>2</v>
      </c>
      <c r="J244">
        <v>172</v>
      </c>
      <c r="K244">
        <v>3</v>
      </c>
      <c r="L244" t="b">
        <v>0</v>
      </c>
      <c r="M244" t="b">
        <v>0</v>
      </c>
    </row>
    <row r="245" spans="1:13" x14ac:dyDescent="0.25">
      <c r="A245" t="s">
        <v>278</v>
      </c>
      <c r="B245">
        <v>139</v>
      </c>
      <c r="C245" t="s">
        <v>279</v>
      </c>
      <c r="D245">
        <v>0</v>
      </c>
      <c r="E245">
        <v>0</v>
      </c>
      <c r="F245">
        <v>7</v>
      </c>
      <c r="G245">
        <v>2</v>
      </c>
      <c r="H245">
        <v>0</v>
      </c>
      <c r="I245">
        <v>2</v>
      </c>
      <c r="J245">
        <v>173</v>
      </c>
      <c r="K245">
        <v>3</v>
      </c>
      <c r="L245" t="b">
        <v>0</v>
      </c>
      <c r="M245" t="b">
        <v>0</v>
      </c>
    </row>
    <row r="246" spans="1:13" x14ac:dyDescent="0.25">
      <c r="A246" t="s">
        <v>118</v>
      </c>
      <c r="B246">
        <v>56</v>
      </c>
      <c r="C246" t="s">
        <v>119</v>
      </c>
      <c r="D246">
        <v>3</v>
      </c>
      <c r="E246">
        <v>0</v>
      </c>
      <c r="F246">
        <v>18</v>
      </c>
      <c r="G246">
        <v>4</v>
      </c>
      <c r="H246">
        <v>0</v>
      </c>
      <c r="I246">
        <v>2</v>
      </c>
      <c r="J246">
        <v>174</v>
      </c>
      <c r="K246">
        <v>3</v>
      </c>
      <c r="L246" t="b">
        <v>0</v>
      </c>
      <c r="M246" t="b">
        <v>0</v>
      </c>
    </row>
    <row r="247" spans="1:13" x14ac:dyDescent="0.25">
      <c r="A247" t="s">
        <v>496</v>
      </c>
      <c r="B247">
        <v>249</v>
      </c>
      <c r="C247" t="s">
        <v>497</v>
      </c>
      <c r="D247">
        <v>0</v>
      </c>
      <c r="E247">
        <v>0</v>
      </c>
      <c r="F247">
        <v>7</v>
      </c>
      <c r="G247">
        <v>2</v>
      </c>
      <c r="H247">
        <v>0</v>
      </c>
      <c r="I247">
        <v>2</v>
      </c>
      <c r="J247">
        <v>175</v>
      </c>
      <c r="K247">
        <v>3</v>
      </c>
      <c r="L247" t="b">
        <v>0</v>
      </c>
      <c r="M247" t="b">
        <v>0</v>
      </c>
    </row>
    <row r="248" spans="1:13" x14ac:dyDescent="0.25">
      <c r="A248" t="s">
        <v>224</v>
      </c>
      <c r="B248">
        <v>111</v>
      </c>
      <c r="C248" t="s">
        <v>225</v>
      </c>
      <c r="D248">
        <v>0</v>
      </c>
      <c r="E248">
        <v>0</v>
      </c>
      <c r="F248">
        <v>7</v>
      </c>
      <c r="G248">
        <v>2</v>
      </c>
      <c r="H248">
        <v>0</v>
      </c>
      <c r="I248">
        <v>2</v>
      </c>
      <c r="J248">
        <v>176</v>
      </c>
      <c r="K248">
        <v>3</v>
      </c>
      <c r="L248" t="b">
        <v>0</v>
      </c>
      <c r="M248" t="b">
        <v>0</v>
      </c>
    </row>
    <row r="249" spans="1:13" x14ac:dyDescent="0.25">
      <c r="A249" t="s">
        <v>254</v>
      </c>
      <c r="B249">
        <v>127</v>
      </c>
      <c r="C249" t="s">
        <v>255</v>
      </c>
      <c r="D249">
        <v>2</v>
      </c>
      <c r="E249">
        <v>0</v>
      </c>
      <c r="F249">
        <v>20</v>
      </c>
      <c r="G249">
        <v>4</v>
      </c>
      <c r="H249">
        <v>0</v>
      </c>
      <c r="I249">
        <v>2</v>
      </c>
      <c r="J249">
        <v>177</v>
      </c>
      <c r="K249">
        <v>3</v>
      </c>
      <c r="L249" t="b">
        <v>0</v>
      </c>
      <c r="M249" t="b">
        <v>0</v>
      </c>
    </row>
    <row r="250" spans="1:13" x14ac:dyDescent="0.25">
      <c r="A250" t="s">
        <v>657</v>
      </c>
      <c r="B250">
        <v>331</v>
      </c>
      <c r="C250" t="s">
        <v>658</v>
      </c>
      <c r="D250">
        <v>0</v>
      </c>
      <c r="E250">
        <v>0</v>
      </c>
      <c r="F250">
        <v>7</v>
      </c>
      <c r="G250">
        <v>2</v>
      </c>
      <c r="H250">
        <v>0</v>
      </c>
      <c r="I250">
        <v>2</v>
      </c>
      <c r="J250">
        <v>178</v>
      </c>
      <c r="K250">
        <v>3</v>
      </c>
      <c r="L250" t="b">
        <v>0</v>
      </c>
      <c r="M250" t="b">
        <v>0</v>
      </c>
    </row>
    <row r="251" spans="1:13" x14ac:dyDescent="0.25">
      <c r="A251" t="s">
        <v>578</v>
      </c>
      <c r="B251">
        <v>290</v>
      </c>
      <c r="C251" t="s">
        <v>579</v>
      </c>
      <c r="D251">
        <v>0</v>
      </c>
      <c r="E251">
        <v>0</v>
      </c>
      <c r="F251">
        <v>7</v>
      </c>
      <c r="G251">
        <v>2</v>
      </c>
      <c r="H251">
        <v>0</v>
      </c>
      <c r="I251">
        <v>2</v>
      </c>
      <c r="J251">
        <v>179</v>
      </c>
      <c r="K251">
        <v>3</v>
      </c>
      <c r="L251" t="b">
        <v>0</v>
      </c>
      <c r="M251" t="b">
        <v>0</v>
      </c>
    </row>
    <row r="252" spans="1:13" x14ac:dyDescent="0.25">
      <c r="A252" t="s">
        <v>558</v>
      </c>
      <c r="B252">
        <v>280</v>
      </c>
      <c r="C252" t="s">
        <v>559</v>
      </c>
      <c r="D252">
        <v>0</v>
      </c>
      <c r="E252">
        <v>0</v>
      </c>
      <c r="F252">
        <v>7</v>
      </c>
      <c r="G252">
        <v>2</v>
      </c>
      <c r="H252">
        <v>0</v>
      </c>
      <c r="I252">
        <v>2</v>
      </c>
      <c r="J252">
        <v>180</v>
      </c>
      <c r="K252">
        <v>3</v>
      </c>
      <c r="L252" t="b">
        <v>0</v>
      </c>
      <c r="M252" t="b">
        <v>0</v>
      </c>
    </row>
    <row r="253" spans="1:13" x14ac:dyDescent="0.25">
      <c r="A253" t="s">
        <v>363</v>
      </c>
      <c r="B253">
        <v>182</v>
      </c>
      <c r="C253" t="s">
        <v>364</v>
      </c>
      <c r="D253">
        <v>0</v>
      </c>
      <c r="E253">
        <v>0</v>
      </c>
      <c r="F253">
        <v>7</v>
      </c>
      <c r="G253">
        <v>4</v>
      </c>
      <c r="H253">
        <v>0</v>
      </c>
      <c r="I253">
        <v>2</v>
      </c>
      <c r="J253">
        <v>181</v>
      </c>
      <c r="K253">
        <v>3</v>
      </c>
      <c r="L253" t="b">
        <v>0</v>
      </c>
      <c r="M253" t="b">
        <v>0</v>
      </c>
    </row>
    <row r="254" spans="1:13" x14ac:dyDescent="0.25">
      <c r="A254" t="s">
        <v>308</v>
      </c>
      <c r="B254">
        <v>154</v>
      </c>
      <c r="C254" t="s">
        <v>309</v>
      </c>
      <c r="D254">
        <v>0</v>
      </c>
      <c r="E254">
        <v>0</v>
      </c>
      <c r="F254">
        <v>7</v>
      </c>
      <c r="G254">
        <v>2</v>
      </c>
      <c r="H254">
        <v>0</v>
      </c>
      <c r="I254">
        <v>2</v>
      </c>
      <c r="J254">
        <v>182</v>
      </c>
      <c r="K254">
        <v>3</v>
      </c>
      <c r="L254" t="b">
        <v>0</v>
      </c>
      <c r="M254" t="b">
        <v>0</v>
      </c>
    </row>
    <row r="255" spans="1:13" x14ac:dyDescent="0.25">
      <c r="A255" t="s">
        <v>298</v>
      </c>
      <c r="B255">
        <v>149</v>
      </c>
      <c r="C255" t="s">
        <v>299</v>
      </c>
      <c r="D255">
        <v>0</v>
      </c>
      <c r="E255">
        <v>0</v>
      </c>
      <c r="F255">
        <v>7</v>
      </c>
      <c r="G255">
        <v>2</v>
      </c>
      <c r="H255">
        <v>0</v>
      </c>
      <c r="I255">
        <v>2</v>
      </c>
      <c r="J255">
        <v>183</v>
      </c>
      <c r="K255">
        <v>3</v>
      </c>
      <c r="L255" t="b">
        <v>0</v>
      </c>
      <c r="M255" t="b">
        <v>0</v>
      </c>
    </row>
    <row r="256" spans="1:13" x14ac:dyDescent="0.25">
      <c r="A256" t="s">
        <v>256</v>
      </c>
      <c r="B256">
        <v>128</v>
      </c>
      <c r="C256" t="s">
        <v>257</v>
      </c>
      <c r="D256">
        <v>0</v>
      </c>
      <c r="E256">
        <v>0</v>
      </c>
      <c r="F256">
        <v>7</v>
      </c>
      <c r="G256">
        <v>2</v>
      </c>
      <c r="H256">
        <v>0</v>
      </c>
      <c r="I256">
        <v>2</v>
      </c>
      <c r="J256">
        <v>184</v>
      </c>
      <c r="K256">
        <v>3</v>
      </c>
      <c r="L256" t="b">
        <v>0</v>
      </c>
      <c r="M256" t="b">
        <v>0</v>
      </c>
    </row>
    <row r="257" spans="1:13" x14ac:dyDescent="0.25">
      <c r="A257" t="s">
        <v>377</v>
      </c>
      <c r="B257">
        <v>189</v>
      </c>
      <c r="C257" t="s">
        <v>378</v>
      </c>
      <c r="D257">
        <v>0</v>
      </c>
      <c r="E257">
        <v>0</v>
      </c>
      <c r="F257">
        <v>7</v>
      </c>
      <c r="G257">
        <v>2</v>
      </c>
      <c r="H257">
        <v>0</v>
      </c>
      <c r="I257">
        <v>2</v>
      </c>
      <c r="J257">
        <v>185</v>
      </c>
      <c r="K257">
        <v>3</v>
      </c>
      <c r="L257" t="b">
        <v>0</v>
      </c>
      <c r="M257" t="b">
        <v>0</v>
      </c>
    </row>
    <row r="258" spans="1:13" x14ac:dyDescent="0.25">
      <c r="A258" t="s">
        <v>705</v>
      </c>
      <c r="B258">
        <v>355</v>
      </c>
      <c r="C258" t="s">
        <v>706</v>
      </c>
      <c r="D258">
        <v>1</v>
      </c>
      <c r="E258">
        <v>0</v>
      </c>
      <c r="F258">
        <v>13</v>
      </c>
      <c r="G258">
        <v>4</v>
      </c>
      <c r="H258">
        <v>0</v>
      </c>
      <c r="I258">
        <v>2</v>
      </c>
      <c r="J258">
        <v>186</v>
      </c>
      <c r="K258">
        <v>3</v>
      </c>
      <c r="L258" t="b">
        <v>0</v>
      </c>
      <c r="M258" t="b">
        <v>0</v>
      </c>
    </row>
    <row r="259" spans="1:13" x14ac:dyDescent="0.25">
      <c r="A259" t="s">
        <v>150</v>
      </c>
      <c r="B259">
        <v>72</v>
      </c>
      <c r="C259" t="s">
        <v>151</v>
      </c>
      <c r="D259">
        <v>0</v>
      </c>
      <c r="E259">
        <v>0</v>
      </c>
      <c r="F259">
        <v>7</v>
      </c>
      <c r="G259">
        <v>2</v>
      </c>
      <c r="H259">
        <v>0</v>
      </c>
      <c r="I259">
        <v>2</v>
      </c>
      <c r="J259">
        <v>187</v>
      </c>
      <c r="K259">
        <v>3</v>
      </c>
      <c r="L259" t="b">
        <v>0</v>
      </c>
      <c r="M259" t="b">
        <v>0</v>
      </c>
    </row>
    <row r="260" spans="1:13" x14ac:dyDescent="0.25">
      <c r="A260" t="s">
        <v>735</v>
      </c>
      <c r="B260">
        <v>370</v>
      </c>
      <c r="C260" t="s">
        <v>736</v>
      </c>
      <c r="D260">
        <v>0</v>
      </c>
      <c r="E260">
        <v>0</v>
      </c>
      <c r="F260">
        <v>7</v>
      </c>
      <c r="G260">
        <v>2</v>
      </c>
      <c r="H260">
        <v>0</v>
      </c>
      <c r="I260">
        <v>2</v>
      </c>
      <c r="J260">
        <v>188</v>
      </c>
      <c r="K260">
        <v>3</v>
      </c>
      <c r="L260" t="b">
        <v>0</v>
      </c>
      <c r="M260" t="b">
        <v>0</v>
      </c>
    </row>
    <row r="261" spans="1:13" x14ac:dyDescent="0.25">
      <c r="A261" t="s">
        <v>500</v>
      </c>
      <c r="B261">
        <v>251</v>
      </c>
      <c r="C261" t="s">
        <v>501</v>
      </c>
      <c r="D261">
        <v>0</v>
      </c>
      <c r="E261">
        <v>0</v>
      </c>
      <c r="F261">
        <v>7</v>
      </c>
      <c r="G261">
        <v>2</v>
      </c>
      <c r="H261">
        <v>0</v>
      </c>
      <c r="I261">
        <v>2</v>
      </c>
      <c r="J261">
        <v>189</v>
      </c>
      <c r="K261">
        <v>3</v>
      </c>
      <c r="L261" t="b">
        <v>0</v>
      </c>
      <c r="M261" t="b">
        <v>0</v>
      </c>
    </row>
    <row r="262" spans="1:13" x14ac:dyDescent="0.25">
      <c r="A262" t="s">
        <v>340</v>
      </c>
      <c r="B262">
        <v>170</v>
      </c>
      <c r="C262" t="s">
        <v>341</v>
      </c>
      <c r="D262">
        <v>3</v>
      </c>
      <c r="E262">
        <v>0</v>
      </c>
      <c r="F262">
        <v>21</v>
      </c>
      <c r="G262">
        <v>4</v>
      </c>
      <c r="H262">
        <v>0</v>
      </c>
      <c r="I262">
        <v>2</v>
      </c>
      <c r="J262">
        <v>190</v>
      </c>
      <c r="K262">
        <v>3</v>
      </c>
      <c r="L262" t="b">
        <v>0</v>
      </c>
      <c r="M262" t="b">
        <v>0</v>
      </c>
    </row>
    <row r="263" spans="1:13" x14ac:dyDescent="0.25">
      <c r="A263" t="s">
        <v>711</v>
      </c>
      <c r="B263">
        <v>358</v>
      </c>
      <c r="C263" t="s">
        <v>712</v>
      </c>
      <c r="D263">
        <v>0</v>
      </c>
      <c r="E263">
        <v>0</v>
      </c>
      <c r="F263">
        <v>7</v>
      </c>
      <c r="G263">
        <v>2</v>
      </c>
      <c r="H263">
        <v>0</v>
      </c>
      <c r="I263">
        <v>2</v>
      </c>
      <c r="J263">
        <v>191</v>
      </c>
      <c r="K263">
        <v>3</v>
      </c>
      <c r="L263" t="b">
        <v>0</v>
      </c>
      <c r="M263" t="b">
        <v>0</v>
      </c>
    </row>
    <row r="264" spans="1:13" x14ac:dyDescent="0.25">
      <c r="A264" t="s">
        <v>743</v>
      </c>
      <c r="B264">
        <v>374</v>
      </c>
      <c r="C264" t="s">
        <v>1261</v>
      </c>
      <c r="D264">
        <v>0</v>
      </c>
      <c r="E264">
        <v>0</v>
      </c>
      <c r="F264">
        <v>7</v>
      </c>
      <c r="G264">
        <v>2</v>
      </c>
      <c r="H264">
        <v>0</v>
      </c>
      <c r="I264">
        <v>2</v>
      </c>
      <c r="J264">
        <v>192</v>
      </c>
      <c r="K264">
        <v>3</v>
      </c>
      <c r="L264" t="b">
        <v>0</v>
      </c>
      <c r="M264" t="b">
        <v>0</v>
      </c>
    </row>
    <row r="265" spans="1:13" x14ac:dyDescent="0.25">
      <c r="A265" t="s">
        <v>348</v>
      </c>
      <c r="B265">
        <v>174</v>
      </c>
      <c r="C265" t="s">
        <v>349</v>
      </c>
      <c r="D265">
        <v>0</v>
      </c>
      <c r="E265">
        <v>0</v>
      </c>
      <c r="F265">
        <v>7</v>
      </c>
      <c r="G265">
        <v>2</v>
      </c>
      <c r="H265">
        <v>0</v>
      </c>
      <c r="I265">
        <v>2</v>
      </c>
      <c r="J265">
        <v>193</v>
      </c>
      <c r="K265">
        <v>3</v>
      </c>
      <c r="L265" t="b">
        <v>0</v>
      </c>
      <c r="M265" t="b">
        <v>0</v>
      </c>
    </row>
    <row r="266" spans="1:13" x14ac:dyDescent="0.25">
      <c r="A266" t="s">
        <v>461</v>
      </c>
      <c r="B266">
        <v>231</v>
      </c>
      <c r="C266" t="s">
        <v>462</v>
      </c>
      <c r="D266">
        <v>0</v>
      </c>
      <c r="E266">
        <v>0</v>
      </c>
      <c r="F266">
        <v>7</v>
      </c>
      <c r="G266">
        <v>2</v>
      </c>
      <c r="H266">
        <v>0</v>
      </c>
      <c r="I266">
        <v>2</v>
      </c>
      <c r="J266">
        <v>194</v>
      </c>
      <c r="K266">
        <v>3</v>
      </c>
      <c r="L266" t="b">
        <v>0</v>
      </c>
      <c r="M266" t="b">
        <v>0</v>
      </c>
    </row>
    <row r="267" spans="1:13" x14ac:dyDescent="0.25">
      <c r="A267" t="s">
        <v>703</v>
      </c>
      <c r="B267">
        <v>354</v>
      </c>
      <c r="C267" t="s">
        <v>704</v>
      </c>
      <c r="D267">
        <v>1</v>
      </c>
      <c r="E267">
        <v>0</v>
      </c>
      <c r="F267">
        <v>12</v>
      </c>
      <c r="G267">
        <v>4</v>
      </c>
      <c r="H267">
        <v>0</v>
      </c>
      <c r="I267">
        <v>2</v>
      </c>
      <c r="J267">
        <v>195</v>
      </c>
      <c r="K267">
        <v>3</v>
      </c>
      <c r="L267" t="b">
        <v>0</v>
      </c>
      <c r="M267" t="b">
        <v>0</v>
      </c>
    </row>
    <row r="268" spans="1:13" x14ac:dyDescent="0.25">
      <c r="A268" t="s">
        <v>169</v>
      </c>
      <c r="B268">
        <v>82</v>
      </c>
      <c r="C268" t="s">
        <v>170</v>
      </c>
      <c r="D268">
        <v>0</v>
      </c>
      <c r="E268">
        <v>0</v>
      </c>
      <c r="F268">
        <v>7</v>
      </c>
      <c r="G268">
        <v>2</v>
      </c>
      <c r="H268">
        <v>0</v>
      </c>
      <c r="I268">
        <v>2</v>
      </c>
      <c r="J268">
        <v>196</v>
      </c>
      <c r="K268">
        <v>3</v>
      </c>
      <c r="L268" t="b">
        <v>0</v>
      </c>
      <c r="M268" t="b">
        <v>0</v>
      </c>
    </row>
    <row r="269" spans="1:13" x14ac:dyDescent="0.25">
      <c r="A269" t="s">
        <v>625</v>
      </c>
      <c r="B269">
        <v>315</v>
      </c>
      <c r="C269" t="s">
        <v>626</v>
      </c>
      <c r="D269">
        <v>1</v>
      </c>
      <c r="E269">
        <v>0</v>
      </c>
      <c r="F269">
        <v>11</v>
      </c>
      <c r="G269">
        <v>3</v>
      </c>
      <c r="H269">
        <v>0</v>
      </c>
      <c r="I269">
        <v>2</v>
      </c>
      <c r="J269">
        <v>197</v>
      </c>
      <c r="K269">
        <v>3</v>
      </c>
      <c r="L269" t="b">
        <v>0</v>
      </c>
      <c r="M269" t="b">
        <v>0</v>
      </c>
    </row>
    <row r="270" spans="1:13" x14ac:dyDescent="0.25">
      <c r="A270" t="s">
        <v>731</v>
      </c>
      <c r="B270">
        <v>368</v>
      </c>
      <c r="C270" t="s">
        <v>732</v>
      </c>
      <c r="D270">
        <v>0</v>
      </c>
      <c r="E270">
        <v>0</v>
      </c>
      <c r="F270">
        <v>7</v>
      </c>
      <c r="G270">
        <v>2</v>
      </c>
      <c r="H270">
        <v>0</v>
      </c>
      <c r="I270">
        <v>3</v>
      </c>
      <c r="J270">
        <v>198</v>
      </c>
      <c r="K270">
        <v>3</v>
      </c>
      <c r="L270" t="b">
        <v>0</v>
      </c>
      <c r="M270" t="b">
        <v>0</v>
      </c>
    </row>
    <row r="271" spans="1:13" x14ac:dyDescent="0.25">
      <c r="A271" t="s">
        <v>306</v>
      </c>
      <c r="B271">
        <v>153</v>
      </c>
      <c r="C271" t="s">
        <v>307</v>
      </c>
      <c r="D271">
        <v>0</v>
      </c>
      <c r="E271">
        <v>0</v>
      </c>
      <c r="F271">
        <v>7</v>
      </c>
      <c r="G271">
        <v>2</v>
      </c>
      <c r="H271">
        <v>0</v>
      </c>
      <c r="I271">
        <v>2</v>
      </c>
      <c r="J271">
        <v>199</v>
      </c>
      <c r="K271">
        <v>3</v>
      </c>
      <c r="L271" t="b">
        <v>0</v>
      </c>
      <c r="M271" t="b">
        <v>0</v>
      </c>
    </row>
    <row r="272" spans="1:13" x14ac:dyDescent="0.25">
      <c r="A272" t="s">
        <v>19</v>
      </c>
      <c r="B272">
        <v>4</v>
      </c>
      <c r="C272" t="s">
        <v>1257</v>
      </c>
      <c r="D272">
        <v>0</v>
      </c>
      <c r="E272">
        <v>0</v>
      </c>
      <c r="F272">
        <v>7</v>
      </c>
      <c r="G272">
        <v>2</v>
      </c>
      <c r="H272">
        <v>0</v>
      </c>
      <c r="I272">
        <v>1</v>
      </c>
      <c r="J272">
        <v>200</v>
      </c>
      <c r="K272">
        <v>3</v>
      </c>
      <c r="L272" t="b">
        <v>0</v>
      </c>
      <c r="M272" t="b">
        <v>0</v>
      </c>
    </row>
    <row r="273" spans="1:13" x14ac:dyDescent="0.25">
      <c r="A273" s="1" t="s">
        <v>75</v>
      </c>
      <c r="B273">
        <v>33</v>
      </c>
      <c r="C273" t="s">
        <v>76</v>
      </c>
      <c r="D273">
        <v>1</v>
      </c>
      <c r="E273">
        <v>0</v>
      </c>
      <c r="F273">
        <v>13</v>
      </c>
      <c r="G273">
        <v>2</v>
      </c>
      <c r="H273">
        <v>1</v>
      </c>
      <c r="I273">
        <v>2</v>
      </c>
      <c r="J273">
        <v>201</v>
      </c>
      <c r="K273">
        <v>3</v>
      </c>
      <c r="L273" t="b">
        <v>0</v>
      </c>
      <c r="M273" t="b">
        <v>0</v>
      </c>
    </row>
    <row r="274" spans="1:13" x14ac:dyDescent="0.25">
      <c r="A274" t="s">
        <v>389</v>
      </c>
      <c r="B274">
        <v>195</v>
      </c>
      <c r="C274" t="s">
        <v>390</v>
      </c>
      <c r="D274">
        <v>0</v>
      </c>
      <c r="E274">
        <v>0</v>
      </c>
      <c r="F274">
        <v>7</v>
      </c>
      <c r="G274">
        <v>2</v>
      </c>
      <c r="H274">
        <v>0</v>
      </c>
      <c r="I274">
        <v>2</v>
      </c>
      <c r="J274">
        <v>202</v>
      </c>
      <c r="K274">
        <v>3</v>
      </c>
      <c r="L274" t="b">
        <v>0</v>
      </c>
      <c r="M274" t="b">
        <v>0</v>
      </c>
    </row>
    <row r="275" spans="1:13" x14ac:dyDescent="0.25">
      <c r="A275" t="s">
        <v>395</v>
      </c>
      <c r="B275">
        <v>198</v>
      </c>
      <c r="C275" t="s">
        <v>396</v>
      </c>
      <c r="D275">
        <v>0</v>
      </c>
      <c r="E275">
        <v>0</v>
      </c>
      <c r="F275">
        <v>7</v>
      </c>
      <c r="G275">
        <v>2</v>
      </c>
      <c r="H275">
        <v>0</v>
      </c>
      <c r="I275">
        <v>2</v>
      </c>
      <c r="J275">
        <v>203</v>
      </c>
      <c r="K275">
        <v>3</v>
      </c>
      <c r="L275" t="b">
        <v>0</v>
      </c>
      <c r="M275" t="b">
        <v>0</v>
      </c>
    </row>
    <row r="276" spans="1:13" x14ac:dyDescent="0.25">
      <c r="A276" t="s">
        <v>701</v>
      </c>
      <c r="B276">
        <v>353</v>
      </c>
      <c r="C276" t="s">
        <v>702</v>
      </c>
      <c r="D276">
        <v>0</v>
      </c>
      <c r="E276">
        <v>0</v>
      </c>
      <c r="F276">
        <v>7</v>
      </c>
      <c r="G276">
        <v>2</v>
      </c>
      <c r="H276">
        <v>0</v>
      </c>
      <c r="I276">
        <v>2</v>
      </c>
      <c r="J276">
        <v>204</v>
      </c>
      <c r="K276">
        <v>3</v>
      </c>
      <c r="L276" t="b">
        <v>0</v>
      </c>
      <c r="M276" t="b">
        <v>0</v>
      </c>
    </row>
    <row r="277" spans="1:13" x14ac:dyDescent="0.25">
      <c r="A277" t="s">
        <v>431</v>
      </c>
      <c r="B277">
        <v>216</v>
      </c>
      <c r="C277" t="s">
        <v>432</v>
      </c>
      <c r="D277">
        <v>1</v>
      </c>
      <c r="E277">
        <v>0</v>
      </c>
      <c r="F277">
        <v>11</v>
      </c>
      <c r="G277">
        <v>3</v>
      </c>
      <c r="H277">
        <v>0</v>
      </c>
      <c r="I277">
        <v>2</v>
      </c>
      <c r="J277">
        <v>205</v>
      </c>
      <c r="K277">
        <v>3</v>
      </c>
      <c r="L277" t="b">
        <v>0</v>
      </c>
      <c r="M277" t="b">
        <v>0</v>
      </c>
    </row>
    <row r="278" spans="1:13" x14ac:dyDescent="0.25">
      <c r="A278" t="s">
        <v>17</v>
      </c>
      <c r="B278">
        <v>3</v>
      </c>
      <c r="C278" t="s">
        <v>18</v>
      </c>
      <c r="D278">
        <v>0</v>
      </c>
      <c r="E278">
        <v>0</v>
      </c>
      <c r="F278">
        <v>7</v>
      </c>
      <c r="G278">
        <v>2</v>
      </c>
      <c r="H278">
        <v>0</v>
      </c>
      <c r="I278">
        <v>2</v>
      </c>
      <c r="J278">
        <v>206</v>
      </c>
      <c r="K278">
        <v>3</v>
      </c>
      <c r="L278" t="b">
        <v>0</v>
      </c>
      <c r="M278" t="b">
        <v>0</v>
      </c>
    </row>
    <row r="279" spans="1:13" x14ac:dyDescent="0.25">
      <c r="A279" t="s">
        <v>765</v>
      </c>
      <c r="B279">
        <v>386</v>
      </c>
      <c r="C279" t="s">
        <v>766</v>
      </c>
      <c r="D279">
        <v>1</v>
      </c>
      <c r="E279">
        <v>0</v>
      </c>
      <c r="F279">
        <v>13</v>
      </c>
      <c r="G279">
        <v>4</v>
      </c>
      <c r="H279">
        <v>0</v>
      </c>
      <c r="I279">
        <v>1</v>
      </c>
      <c r="J279">
        <v>207</v>
      </c>
      <c r="K279">
        <v>3</v>
      </c>
      <c r="L279" t="b">
        <v>0</v>
      </c>
      <c r="M279" t="b">
        <v>0</v>
      </c>
    </row>
    <row r="280" spans="1:13" x14ac:dyDescent="0.25">
      <c r="A280" t="s">
        <v>409</v>
      </c>
      <c r="B280">
        <v>205</v>
      </c>
      <c r="C280" t="s">
        <v>410</v>
      </c>
      <c r="D280">
        <v>0</v>
      </c>
      <c r="E280">
        <v>0</v>
      </c>
      <c r="F280">
        <v>7</v>
      </c>
      <c r="G280">
        <v>2</v>
      </c>
      <c r="H280">
        <v>0</v>
      </c>
      <c r="I280">
        <v>2</v>
      </c>
      <c r="J280">
        <v>208</v>
      </c>
      <c r="K280">
        <v>3</v>
      </c>
      <c r="L280" t="b">
        <v>0</v>
      </c>
      <c r="M280" t="b">
        <v>0</v>
      </c>
    </row>
    <row r="281" spans="1:13" x14ac:dyDescent="0.25">
      <c r="A281" t="s">
        <v>651</v>
      </c>
      <c r="B281">
        <v>328</v>
      </c>
      <c r="C281" t="s">
        <v>652</v>
      </c>
      <c r="D281">
        <v>0</v>
      </c>
      <c r="E281">
        <v>0</v>
      </c>
      <c r="F281">
        <v>7</v>
      </c>
      <c r="G281">
        <v>2</v>
      </c>
      <c r="H281">
        <v>0</v>
      </c>
      <c r="I281">
        <v>2</v>
      </c>
      <c r="J281">
        <v>209</v>
      </c>
      <c r="K281">
        <v>3</v>
      </c>
      <c r="L281" t="b">
        <v>0</v>
      </c>
      <c r="M281" t="b">
        <v>0</v>
      </c>
    </row>
    <row r="282" spans="1:13" x14ac:dyDescent="0.25">
      <c r="A282" t="s">
        <v>156</v>
      </c>
      <c r="B282">
        <v>75</v>
      </c>
      <c r="C282" t="s">
        <v>157</v>
      </c>
      <c r="D282">
        <v>1</v>
      </c>
      <c r="E282">
        <v>0</v>
      </c>
      <c r="F282">
        <v>11</v>
      </c>
      <c r="G282">
        <v>3</v>
      </c>
      <c r="H282">
        <v>0</v>
      </c>
      <c r="I282">
        <v>2</v>
      </c>
      <c r="J282">
        <v>210</v>
      </c>
      <c r="K282">
        <v>3</v>
      </c>
      <c r="L282" t="b">
        <v>0</v>
      </c>
      <c r="M282" t="b">
        <v>0</v>
      </c>
    </row>
    <row r="283" spans="1:13" x14ac:dyDescent="0.25">
      <c r="A283" t="s">
        <v>258</v>
      </c>
      <c r="B283">
        <v>129</v>
      </c>
      <c r="C283" t="s">
        <v>259</v>
      </c>
      <c r="D283">
        <v>3</v>
      </c>
      <c r="E283">
        <v>0</v>
      </c>
      <c r="F283">
        <v>16</v>
      </c>
      <c r="G283">
        <v>4</v>
      </c>
      <c r="H283">
        <v>0</v>
      </c>
      <c r="I283">
        <v>2</v>
      </c>
      <c r="J283">
        <v>211</v>
      </c>
      <c r="K283">
        <v>3</v>
      </c>
      <c r="L283" t="b">
        <v>0</v>
      </c>
      <c r="M283" t="b">
        <v>0</v>
      </c>
    </row>
    <row r="284" spans="1:13" x14ac:dyDescent="0.25">
      <c r="A284" t="s">
        <v>673</v>
      </c>
      <c r="B284">
        <v>339</v>
      </c>
      <c r="C284" t="s">
        <v>674</v>
      </c>
      <c r="D284">
        <v>1</v>
      </c>
      <c r="E284">
        <v>0</v>
      </c>
      <c r="F284">
        <v>13</v>
      </c>
      <c r="G284">
        <v>3</v>
      </c>
      <c r="H284">
        <v>0</v>
      </c>
      <c r="I284">
        <v>2</v>
      </c>
      <c r="J284">
        <v>212</v>
      </c>
      <c r="K284">
        <v>3</v>
      </c>
      <c r="L284" t="b">
        <v>0</v>
      </c>
      <c r="M284" t="b">
        <v>0</v>
      </c>
    </row>
    <row r="285" spans="1:13" x14ac:dyDescent="0.25">
      <c r="A285" t="s">
        <v>427</v>
      </c>
      <c r="B285">
        <v>214</v>
      </c>
      <c r="C285" t="s">
        <v>428</v>
      </c>
      <c r="D285">
        <v>0</v>
      </c>
      <c r="E285">
        <v>0</v>
      </c>
      <c r="F285">
        <v>7</v>
      </c>
      <c r="G285">
        <v>2</v>
      </c>
      <c r="H285">
        <v>0</v>
      </c>
      <c r="I285">
        <v>2</v>
      </c>
      <c r="J285">
        <v>213</v>
      </c>
      <c r="K285">
        <v>3</v>
      </c>
      <c r="L285" t="b">
        <v>0</v>
      </c>
      <c r="M285" t="b">
        <v>0</v>
      </c>
    </row>
    <row r="286" spans="1:13" x14ac:dyDescent="0.25">
      <c r="A286" t="s">
        <v>606</v>
      </c>
      <c r="B286">
        <v>304</v>
      </c>
      <c r="C286" t="s">
        <v>607</v>
      </c>
      <c r="D286">
        <v>0</v>
      </c>
      <c r="E286">
        <v>0</v>
      </c>
      <c r="F286">
        <v>7</v>
      </c>
      <c r="G286">
        <v>2</v>
      </c>
      <c r="H286">
        <v>0</v>
      </c>
      <c r="I286">
        <v>2</v>
      </c>
      <c r="J286">
        <v>214</v>
      </c>
      <c r="K286">
        <v>3</v>
      </c>
      <c r="L286" t="b">
        <v>0</v>
      </c>
      <c r="M286" t="b">
        <v>0</v>
      </c>
    </row>
    <row r="287" spans="1:13" x14ac:dyDescent="0.25">
      <c r="A287" t="s">
        <v>326</v>
      </c>
      <c r="B287">
        <v>163</v>
      </c>
      <c r="C287" t="s">
        <v>327</v>
      </c>
      <c r="D287">
        <v>1</v>
      </c>
      <c r="E287">
        <v>0</v>
      </c>
      <c r="F287">
        <v>9</v>
      </c>
      <c r="G287">
        <v>2</v>
      </c>
      <c r="H287">
        <v>0</v>
      </c>
      <c r="I287">
        <v>0</v>
      </c>
      <c r="J287">
        <v>215</v>
      </c>
      <c r="K287">
        <v>3</v>
      </c>
      <c r="L287" t="b">
        <v>0</v>
      </c>
      <c r="M287" t="b">
        <v>0</v>
      </c>
    </row>
    <row r="288" spans="1:13" x14ac:dyDescent="0.25">
      <c r="A288" t="s">
        <v>486</v>
      </c>
      <c r="B288">
        <v>244</v>
      </c>
      <c r="C288" t="s">
        <v>487</v>
      </c>
      <c r="D288">
        <v>3</v>
      </c>
      <c r="E288">
        <v>0</v>
      </c>
      <c r="F288">
        <v>34</v>
      </c>
      <c r="G288">
        <v>10</v>
      </c>
      <c r="H288">
        <v>0</v>
      </c>
      <c r="I288">
        <v>2</v>
      </c>
      <c r="J288">
        <v>216</v>
      </c>
      <c r="K288">
        <v>3</v>
      </c>
      <c r="L288" t="b">
        <v>0</v>
      </c>
      <c r="M288" t="b">
        <v>0</v>
      </c>
    </row>
    <row r="289" spans="1:13" x14ac:dyDescent="0.25">
      <c r="A289" t="s">
        <v>22</v>
      </c>
      <c r="B289">
        <v>6</v>
      </c>
      <c r="C289" t="s">
        <v>23</v>
      </c>
      <c r="D289">
        <v>2</v>
      </c>
      <c r="E289">
        <v>0</v>
      </c>
      <c r="F289">
        <v>20</v>
      </c>
      <c r="G289">
        <v>0</v>
      </c>
      <c r="H289">
        <v>3</v>
      </c>
      <c r="I289">
        <v>1</v>
      </c>
      <c r="J289">
        <v>217</v>
      </c>
      <c r="K289">
        <v>3</v>
      </c>
      <c r="L289" t="b">
        <v>0</v>
      </c>
      <c r="M289" t="b">
        <v>0</v>
      </c>
    </row>
    <row r="290" spans="1:13" x14ac:dyDescent="0.25">
      <c r="A290" t="s">
        <v>433</v>
      </c>
      <c r="B290">
        <v>217</v>
      </c>
      <c r="C290" t="s">
        <v>434</v>
      </c>
      <c r="D290">
        <v>0</v>
      </c>
      <c r="E290">
        <v>0</v>
      </c>
      <c r="F290">
        <v>7</v>
      </c>
      <c r="G290">
        <v>2</v>
      </c>
      <c r="H290">
        <v>0</v>
      </c>
      <c r="I290">
        <v>2</v>
      </c>
      <c r="J290">
        <v>218</v>
      </c>
      <c r="K290">
        <v>3</v>
      </c>
      <c r="L290" t="b">
        <v>0</v>
      </c>
      <c r="M290" t="b">
        <v>0</v>
      </c>
    </row>
    <row r="291" spans="1:13" x14ac:dyDescent="0.25">
      <c r="A291" t="s">
        <v>50</v>
      </c>
      <c r="B291">
        <v>20</v>
      </c>
      <c r="C291" t="s">
        <v>51</v>
      </c>
      <c r="D291">
        <v>0</v>
      </c>
      <c r="E291">
        <v>0</v>
      </c>
      <c r="F291">
        <v>7</v>
      </c>
      <c r="G291">
        <v>2</v>
      </c>
      <c r="H291">
        <v>0</v>
      </c>
      <c r="I291">
        <v>2</v>
      </c>
      <c r="J291">
        <v>219</v>
      </c>
      <c r="K291">
        <v>3</v>
      </c>
      <c r="L291" t="b">
        <v>0</v>
      </c>
      <c r="M291" t="b">
        <v>0</v>
      </c>
    </row>
    <row r="292" spans="1:13" x14ac:dyDescent="0.25">
      <c r="A292" t="s">
        <v>645</v>
      </c>
      <c r="B292">
        <v>325</v>
      </c>
      <c r="C292" t="s">
        <v>646</v>
      </c>
      <c r="D292">
        <v>3</v>
      </c>
      <c r="E292">
        <v>0</v>
      </c>
      <c r="F292">
        <v>8</v>
      </c>
      <c r="G292">
        <v>2</v>
      </c>
      <c r="H292">
        <v>0</v>
      </c>
      <c r="I292">
        <v>2</v>
      </c>
      <c r="J292">
        <v>220</v>
      </c>
      <c r="K292">
        <v>3</v>
      </c>
      <c r="L292" t="b">
        <v>0</v>
      </c>
      <c r="M292" t="b">
        <v>0</v>
      </c>
    </row>
    <row r="293" spans="1:13" x14ac:dyDescent="0.25">
      <c r="A293" t="s">
        <v>498</v>
      </c>
      <c r="B293">
        <v>250</v>
      </c>
      <c r="C293" t="s">
        <v>499</v>
      </c>
      <c r="D293">
        <v>0</v>
      </c>
      <c r="E293">
        <v>0</v>
      </c>
      <c r="F293">
        <v>7</v>
      </c>
      <c r="G293">
        <v>2</v>
      </c>
      <c r="H293">
        <v>0</v>
      </c>
      <c r="I293">
        <v>2</v>
      </c>
      <c r="J293">
        <v>221</v>
      </c>
      <c r="K293">
        <v>3</v>
      </c>
      <c r="L293" t="b">
        <v>0</v>
      </c>
      <c r="M293" t="b">
        <v>0</v>
      </c>
    </row>
    <row r="294" spans="1:13" x14ac:dyDescent="0.25">
      <c r="A294" t="s">
        <v>142</v>
      </c>
      <c r="B294">
        <v>68</v>
      </c>
      <c r="C294" t="s">
        <v>143</v>
      </c>
      <c r="D294">
        <v>2</v>
      </c>
      <c r="E294">
        <v>0</v>
      </c>
      <c r="F294">
        <v>20</v>
      </c>
      <c r="G294">
        <v>4</v>
      </c>
      <c r="H294">
        <v>0</v>
      </c>
      <c r="I294">
        <v>0</v>
      </c>
      <c r="J294">
        <v>222</v>
      </c>
      <c r="K294">
        <v>3</v>
      </c>
      <c r="L294" t="b">
        <v>0</v>
      </c>
      <c r="M294" t="b">
        <v>0</v>
      </c>
    </row>
    <row r="295" spans="1:13" x14ac:dyDescent="0.25">
      <c r="A295" t="s">
        <v>399</v>
      </c>
      <c r="B295">
        <v>200</v>
      </c>
      <c r="C295" t="s">
        <v>400</v>
      </c>
      <c r="D295">
        <v>0</v>
      </c>
      <c r="E295">
        <v>0</v>
      </c>
      <c r="F295">
        <v>7</v>
      </c>
      <c r="G295">
        <v>2</v>
      </c>
      <c r="H295">
        <v>0</v>
      </c>
      <c r="I295">
        <v>2</v>
      </c>
      <c r="J295">
        <v>223</v>
      </c>
      <c r="K295">
        <v>3</v>
      </c>
      <c r="L295" t="b">
        <v>0</v>
      </c>
      <c r="M295" t="b">
        <v>0</v>
      </c>
    </row>
    <row r="296" spans="1:13" x14ac:dyDescent="0.25">
      <c r="A296" t="s">
        <v>391</v>
      </c>
      <c r="B296">
        <v>196</v>
      </c>
      <c r="C296" t="s">
        <v>392</v>
      </c>
      <c r="D296">
        <v>0</v>
      </c>
      <c r="E296">
        <v>0</v>
      </c>
      <c r="F296">
        <v>7</v>
      </c>
      <c r="G296">
        <v>2</v>
      </c>
      <c r="H296">
        <v>0</v>
      </c>
      <c r="I296">
        <v>2</v>
      </c>
      <c r="J296">
        <v>224</v>
      </c>
      <c r="K296">
        <v>3</v>
      </c>
      <c r="L296" t="b">
        <v>0</v>
      </c>
      <c r="M296" t="b">
        <v>0</v>
      </c>
    </row>
    <row r="297" spans="1:13" x14ac:dyDescent="0.25">
      <c r="A297" t="s">
        <v>721</v>
      </c>
      <c r="B297">
        <v>363</v>
      </c>
      <c r="C297" t="s">
        <v>722</v>
      </c>
      <c r="D297">
        <v>0</v>
      </c>
      <c r="E297">
        <v>0</v>
      </c>
      <c r="F297">
        <v>7</v>
      </c>
      <c r="G297">
        <v>2</v>
      </c>
      <c r="H297">
        <v>0</v>
      </c>
      <c r="I297">
        <v>1</v>
      </c>
      <c r="J297">
        <v>225</v>
      </c>
      <c r="K297">
        <v>3</v>
      </c>
      <c r="L297" t="b">
        <v>0</v>
      </c>
      <c r="M297" t="b">
        <v>0</v>
      </c>
    </row>
    <row r="298" spans="1:13" x14ac:dyDescent="0.25">
      <c r="A298" t="s">
        <v>661</v>
      </c>
      <c r="B298">
        <v>333</v>
      </c>
      <c r="C298" t="s">
        <v>662</v>
      </c>
      <c r="D298">
        <v>1</v>
      </c>
      <c r="E298">
        <v>6</v>
      </c>
      <c r="F298">
        <v>9</v>
      </c>
      <c r="G298">
        <v>3</v>
      </c>
      <c r="H298">
        <v>0</v>
      </c>
      <c r="I298">
        <v>2</v>
      </c>
      <c r="J298">
        <v>226</v>
      </c>
      <c r="K298">
        <v>3</v>
      </c>
      <c r="L298" t="b">
        <v>0</v>
      </c>
      <c r="M298" t="b">
        <v>1</v>
      </c>
    </row>
    <row r="299" spans="1:13" x14ac:dyDescent="0.25">
      <c r="A299" t="s">
        <v>463</v>
      </c>
      <c r="B299">
        <v>232</v>
      </c>
      <c r="C299" t="s">
        <v>464</v>
      </c>
      <c r="D299">
        <v>0</v>
      </c>
      <c r="E299">
        <v>0</v>
      </c>
      <c r="F299">
        <v>7</v>
      </c>
      <c r="G299">
        <v>2</v>
      </c>
      <c r="H299">
        <v>0</v>
      </c>
      <c r="I299">
        <v>2</v>
      </c>
      <c r="J299">
        <v>227</v>
      </c>
      <c r="K299">
        <v>3</v>
      </c>
      <c r="L299" t="b">
        <v>0</v>
      </c>
      <c r="M299" t="b">
        <v>0</v>
      </c>
    </row>
    <row r="300" spans="1:13" x14ac:dyDescent="0.25">
      <c r="A300" t="s">
        <v>598</v>
      </c>
      <c r="B300">
        <v>300</v>
      </c>
      <c r="C300" t="s">
        <v>599</v>
      </c>
      <c r="D300">
        <v>0</v>
      </c>
      <c r="E300">
        <v>0</v>
      </c>
      <c r="F300">
        <v>7</v>
      </c>
      <c r="G300">
        <v>2</v>
      </c>
      <c r="H300">
        <v>0</v>
      </c>
      <c r="I300">
        <v>2</v>
      </c>
      <c r="J300">
        <v>228</v>
      </c>
      <c r="K300">
        <v>3</v>
      </c>
      <c r="L300" t="b">
        <v>0</v>
      </c>
      <c r="M300" t="b">
        <v>0</v>
      </c>
    </row>
    <row r="301" spans="1:13" x14ac:dyDescent="0.25">
      <c r="A301" t="s">
        <v>190</v>
      </c>
      <c r="B301">
        <v>93</v>
      </c>
      <c r="C301" t="s">
        <v>191</v>
      </c>
      <c r="D301">
        <v>3</v>
      </c>
      <c r="E301">
        <v>0</v>
      </c>
      <c r="F301">
        <v>11</v>
      </c>
      <c r="G301">
        <v>3</v>
      </c>
      <c r="H301">
        <v>0</v>
      </c>
      <c r="I301">
        <v>2</v>
      </c>
      <c r="J301">
        <v>229</v>
      </c>
      <c r="K301">
        <v>3</v>
      </c>
      <c r="L301" t="b">
        <v>0</v>
      </c>
      <c r="M301" t="b">
        <v>0</v>
      </c>
    </row>
    <row r="302" spans="1:13" x14ac:dyDescent="0.25">
      <c r="A302" t="s">
        <v>85</v>
      </c>
      <c r="B302">
        <v>38</v>
      </c>
      <c r="C302">
        <v>2012</v>
      </c>
      <c r="D302">
        <v>0</v>
      </c>
      <c r="E302">
        <v>0</v>
      </c>
      <c r="F302">
        <v>7</v>
      </c>
      <c r="G302">
        <v>2</v>
      </c>
      <c r="H302">
        <v>0</v>
      </c>
      <c r="I302">
        <v>2</v>
      </c>
      <c r="J302">
        <v>230</v>
      </c>
      <c r="K302">
        <v>3</v>
      </c>
      <c r="L302" t="b">
        <v>0</v>
      </c>
      <c r="M302" t="b">
        <v>0</v>
      </c>
    </row>
    <row r="303" spans="1:13" x14ac:dyDescent="0.25">
      <c r="A303" t="s">
        <v>562</v>
      </c>
      <c r="B303">
        <v>282</v>
      </c>
      <c r="C303" t="s">
        <v>563</v>
      </c>
      <c r="D303">
        <v>0</v>
      </c>
      <c r="E303">
        <v>0</v>
      </c>
      <c r="F303">
        <v>7</v>
      </c>
      <c r="G303">
        <v>2</v>
      </c>
      <c r="H303">
        <v>0</v>
      </c>
      <c r="I303">
        <v>2</v>
      </c>
      <c r="J303">
        <v>231</v>
      </c>
      <c r="K303">
        <v>3</v>
      </c>
      <c r="L303" t="b">
        <v>0</v>
      </c>
      <c r="M303" t="b">
        <v>0</v>
      </c>
    </row>
    <row r="304" spans="1:13" x14ac:dyDescent="0.25">
      <c r="A304" t="s">
        <v>215</v>
      </c>
      <c r="B304">
        <v>106</v>
      </c>
      <c r="C304" t="s">
        <v>216</v>
      </c>
      <c r="D304">
        <v>1</v>
      </c>
      <c r="E304">
        <v>0</v>
      </c>
      <c r="F304">
        <v>13</v>
      </c>
      <c r="G304">
        <v>3</v>
      </c>
      <c r="H304">
        <v>0</v>
      </c>
      <c r="I304">
        <v>2</v>
      </c>
      <c r="J304">
        <v>232</v>
      </c>
      <c r="K304">
        <v>3</v>
      </c>
      <c r="L304" t="b">
        <v>0</v>
      </c>
      <c r="M304" t="b">
        <v>0</v>
      </c>
    </row>
    <row r="305" spans="1:13" x14ac:dyDescent="0.25">
      <c r="A305" t="s">
        <v>759</v>
      </c>
      <c r="B305">
        <v>383</v>
      </c>
      <c r="C305" t="s">
        <v>760</v>
      </c>
      <c r="D305">
        <v>0</v>
      </c>
      <c r="E305">
        <v>0</v>
      </c>
      <c r="F305">
        <v>7</v>
      </c>
      <c r="G305">
        <v>2</v>
      </c>
      <c r="H305">
        <v>0</v>
      </c>
      <c r="I305">
        <v>2</v>
      </c>
      <c r="J305">
        <v>233</v>
      </c>
      <c r="K305">
        <v>3</v>
      </c>
      <c r="L305" t="b">
        <v>0</v>
      </c>
      <c r="M305" t="b">
        <v>0</v>
      </c>
    </row>
    <row r="306" spans="1:13" x14ac:dyDescent="0.25">
      <c r="A306" t="s">
        <v>167</v>
      </c>
      <c r="B306">
        <v>81</v>
      </c>
      <c r="C306" t="s">
        <v>168</v>
      </c>
      <c r="D306">
        <v>0</v>
      </c>
      <c r="E306">
        <v>0</v>
      </c>
      <c r="F306">
        <v>7</v>
      </c>
      <c r="G306">
        <v>2</v>
      </c>
      <c r="H306">
        <v>0</v>
      </c>
      <c r="I306">
        <v>2</v>
      </c>
      <c r="J306">
        <v>235</v>
      </c>
      <c r="K306">
        <v>3</v>
      </c>
      <c r="L306" t="b">
        <v>0</v>
      </c>
      <c r="M306" t="b">
        <v>0</v>
      </c>
    </row>
    <row r="307" spans="1:13" x14ac:dyDescent="0.25">
      <c r="A307" t="s">
        <v>182</v>
      </c>
      <c r="B307">
        <v>89</v>
      </c>
      <c r="C307" t="s">
        <v>183</v>
      </c>
      <c r="D307">
        <v>0</v>
      </c>
      <c r="E307">
        <v>0</v>
      </c>
      <c r="F307">
        <v>7</v>
      </c>
      <c r="G307">
        <v>2</v>
      </c>
      <c r="H307">
        <v>0</v>
      </c>
      <c r="I307">
        <v>2</v>
      </c>
      <c r="J307">
        <v>236</v>
      </c>
      <c r="K307">
        <v>3</v>
      </c>
      <c r="L307" t="b">
        <v>0</v>
      </c>
      <c r="M307" t="b">
        <v>0</v>
      </c>
    </row>
    <row r="308" spans="1:13" x14ac:dyDescent="0.25">
      <c r="A308" t="s">
        <v>635</v>
      </c>
      <c r="B308">
        <v>320</v>
      </c>
      <c r="C308" t="s">
        <v>636</v>
      </c>
      <c r="D308">
        <v>1</v>
      </c>
      <c r="E308">
        <v>0</v>
      </c>
      <c r="F308">
        <v>13</v>
      </c>
      <c r="G308">
        <v>3</v>
      </c>
      <c r="H308">
        <v>0</v>
      </c>
      <c r="I308">
        <v>2</v>
      </c>
      <c r="J308">
        <v>237</v>
      </c>
      <c r="K308">
        <v>3</v>
      </c>
      <c r="L308" t="b">
        <v>0</v>
      </c>
      <c r="M308" t="b">
        <v>0</v>
      </c>
    </row>
    <row r="309" spans="1:13" x14ac:dyDescent="0.25">
      <c r="A309" t="s">
        <v>383</v>
      </c>
      <c r="B309">
        <v>192</v>
      </c>
      <c r="C309" t="s">
        <v>384</v>
      </c>
      <c r="D309">
        <v>3</v>
      </c>
      <c r="E309">
        <v>0</v>
      </c>
      <c r="F309">
        <v>9</v>
      </c>
      <c r="G309">
        <v>2</v>
      </c>
      <c r="H309">
        <v>0</v>
      </c>
      <c r="I309">
        <v>2</v>
      </c>
      <c r="J309">
        <v>238</v>
      </c>
      <c r="K309">
        <v>3</v>
      </c>
      <c r="L309" t="b">
        <v>0</v>
      </c>
      <c r="M309" t="b">
        <v>0</v>
      </c>
    </row>
    <row r="310" spans="1:13" x14ac:dyDescent="0.25">
      <c r="A310" s="1" t="s">
        <v>192</v>
      </c>
      <c r="B310">
        <v>94</v>
      </c>
      <c r="C310" t="s">
        <v>193</v>
      </c>
      <c r="D310">
        <v>1</v>
      </c>
      <c r="E310">
        <v>0</v>
      </c>
      <c r="F310">
        <v>11</v>
      </c>
      <c r="G310">
        <v>3</v>
      </c>
      <c r="H310">
        <v>0</v>
      </c>
      <c r="I310">
        <v>2</v>
      </c>
      <c r="J310">
        <v>239</v>
      </c>
      <c r="K310">
        <v>3</v>
      </c>
      <c r="L310" t="b">
        <v>0</v>
      </c>
      <c r="M310" t="b">
        <v>0</v>
      </c>
    </row>
    <row r="311" spans="1:13" x14ac:dyDescent="0.25">
      <c r="A311" t="s">
        <v>457</v>
      </c>
      <c r="B311">
        <v>229</v>
      </c>
      <c r="C311" t="s">
        <v>458</v>
      </c>
      <c r="D311">
        <v>0</v>
      </c>
      <c r="E311">
        <v>0</v>
      </c>
      <c r="F311">
        <v>7</v>
      </c>
      <c r="G311">
        <v>2</v>
      </c>
      <c r="H311">
        <v>0</v>
      </c>
      <c r="I311">
        <v>1</v>
      </c>
      <c r="J311">
        <v>240</v>
      </c>
      <c r="K311">
        <v>3</v>
      </c>
      <c r="L311" t="b">
        <v>0</v>
      </c>
      <c r="M311" t="b">
        <v>0</v>
      </c>
    </row>
    <row r="312" spans="1:13" x14ac:dyDescent="0.25">
      <c r="A312" t="s">
        <v>647</v>
      </c>
      <c r="B312">
        <v>326</v>
      </c>
      <c r="C312" t="s">
        <v>648</v>
      </c>
      <c r="D312">
        <v>0</v>
      </c>
      <c r="E312">
        <v>0</v>
      </c>
      <c r="F312">
        <v>7</v>
      </c>
      <c r="G312">
        <v>2</v>
      </c>
      <c r="H312">
        <v>0</v>
      </c>
      <c r="I312">
        <v>2</v>
      </c>
      <c r="J312">
        <v>241</v>
      </c>
      <c r="K312">
        <v>3</v>
      </c>
      <c r="L312" t="b">
        <v>0</v>
      </c>
      <c r="M312" t="b">
        <v>0</v>
      </c>
    </row>
    <row r="313" spans="1:13" x14ac:dyDescent="0.25">
      <c r="A313" t="s">
        <v>369</v>
      </c>
      <c r="B313">
        <v>185</v>
      </c>
      <c r="C313" t="s">
        <v>370</v>
      </c>
      <c r="D313">
        <v>0</v>
      </c>
      <c r="E313">
        <v>0</v>
      </c>
      <c r="F313">
        <v>7</v>
      </c>
      <c r="G313">
        <v>2</v>
      </c>
      <c r="H313">
        <v>0</v>
      </c>
      <c r="I313">
        <v>2</v>
      </c>
      <c r="J313">
        <v>242</v>
      </c>
      <c r="K313">
        <v>3</v>
      </c>
      <c r="L313" t="b">
        <v>0</v>
      </c>
      <c r="M313" t="b">
        <v>0</v>
      </c>
    </row>
    <row r="314" spans="1:13" x14ac:dyDescent="0.25">
      <c r="A314" t="s">
        <v>188</v>
      </c>
      <c r="B314">
        <v>92</v>
      </c>
      <c r="C314" t="s">
        <v>189</v>
      </c>
      <c r="D314">
        <v>0</v>
      </c>
      <c r="E314">
        <v>0</v>
      </c>
      <c r="F314">
        <v>7</v>
      </c>
      <c r="G314">
        <v>2</v>
      </c>
      <c r="H314">
        <v>0</v>
      </c>
      <c r="I314">
        <v>2</v>
      </c>
      <c r="J314">
        <v>243</v>
      </c>
      <c r="K314">
        <v>3</v>
      </c>
      <c r="L314" t="b">
        <v>0</v>
      </c>
      <c r="M314" t="b">
        <v>0</v>
      </c>
    </row>
    <row r="315" spans="1:13" x14ac:dyDescent="0.25">
      <c r="A315" t="s">
        <v>748</v>
      </c>
      <c r="B315">
        <v>377</v>
      </c>
      <c r="C315" t="s">
        <v>749</v>
      </c>
      <c r="D315">
        <v>0</v>
      </c>
      <c r="E315">
        <v>0</v>
      </c>
      <c r="F315">
        <v>7</v>
      </c>
      <c r="G315">
        <v>2</v>
      </c>
      <c r="H315">
        <v>0</v>
      </c>
      <c r="I315">
        <v>2</v>
      </c>
      <c r="J315">
        <v>244</v>
      </c>
      <c r="K315">
        <v>3</v>
      </c>
      <c r="L315" t="b">
        <v>0</v>
      </c>
      <c r="M315" t="b">
        <v>0</v>
      </c>
    </row>
    <row r="316" spans="1:13" x14ac:dyDescent="0.25">
      <c r="A316" t="s">
        <v>73</v>
      </c>
      <c r="B316">
        <v>32</v>
      </c>
      <c r="C316" t="s">
        <v>74</v>
      </c>
      <c r="D316">
        <v>0</v>
      </c>
      <c r="E316">
        <v>0</v>
      </c>
      <c r="F316">
        <v>7</v>
      </c>
      <c r="G316">
        <v>2</v>
      </c>
      <c r="H316">
        <v>0</v>
      </c>
      <c r="I316">
        <v>2</v>
      </c>
      <c r="J316">
        <v>245</v>
      </c>
      <c r="K316">
        <v>3</v>
      </c>
      <c r="L316" t="b">
        <v>0</v>
      </c>
      <c r="M316" t="b">
        <v>0</v>
      </c>
    </row>
    <row r="317" spans="1:13" x14ac:dyDescent="0.25">
      <c r="A317" t="s">
        <v>510</v>
      </c>
      <c r="B317">
        <v>256</v>
      </c>
      <c r="C317" t="s">
        <v>511</v>
      </c>
      <c r="D317">
        <v>0</v>
      </c>
      <c r="E317">
        <v>0</v>
      </c>
      <c r="F317">
        <v>7</v>
      </c>
      <c r="G317">
        <v>2</v>
      </c>
      <c r="H317">
        <v>0</v>
      </c>
      <c r="I317">
        <v>2</v>
      </c>
      <c r="J317">
        <v>246</v>
      </c>
      <c r="K317">
        <v>3</v>
      </c>
      <c r="L317" t="b">
        <v>0</v>
      </c>
      <c r="M317" t="b">
        <v>0</v>
      </c>
    </row>
    <row r="318" spans="1:13" x14ac:dyDescent="0.25">
      <c r="A318" t="s">
        <v>132</v>
      </c>
      <c r="B318">
        <v>63</v>
      </c>
      <c r="C318" t="s">
        <v>133</v>
      </c>
      <c r="D318">
        <v>1</v>
      </c>
      <c r="E318">
        <v>0</v>
      </c>
      <c r="F318">
        <v>11</v>
      </c>
      <c r="G318">
        <v>3</v>
      </c>
      <c r="H318">
        <v>0</v>
      </c>
      <c r="I318">
        <v>3</v>
      </c>
      <c r="J318">
        <v>247</v>
      </c>
      <c r="K318">
        <v>3</v>
      </c>
      <c r="L318" t="b">
        <v>0</v>
      </c>
      <c r="M318" t="b">
        <v>0</v>
      </c>
    </row>
    <row r="319" spans="1:13" x14ac:dyDescent="0.25">
      <c r="A319" t="s">
        <v>584</v>
      </c>
      <c r="B319">
        <v>293</v>
      </c>
      <c r="C319" t="s">
        <v>585</v>
      </c>
      <c r="D319">
        <v>0</v>
      </c>
      <c r="E319">
        <v>0</v>
      </c>
      <c r="F319">
        <v>7</v>
      </c>
      <c r="G319">
        <v>2</v>
      </c>
      <c r="H319">
        <v>0</v>
      </c>
      <c r="I319">
        <v>2</v>
      </c>
      <c r="J319">
        <v>248</v>
      </c>
      <c r="K319">
        <v>3</v>
      </c>
      <c r="L319" t="b">
        <v>0</v>
      </c>
      <c r="M319" t="b">
        <v>0</v>
      </c>
    </row>
    <row r="320" spans="1:13" x14ac:dyDescent="0.25">
      <c r="A320" t="s">
        <v>737</v>
      </c>
      <c r="B320">
        <v>371</v>
      </c>
      <c r="C320" t="s">
        <v>738</v>
      </c>
      <c r="D320">
        <v>1</v>
      </c>
      <c r="E320">
        <v>0</v>
      </c>
      <c r="F320">
        <v>13</v>
      </c>
      <c r="G320">
        <v>4</v>
      </c>
      <c r="H320">
        <v>0</v>
      </c>
      <c r="I320">
        <v>1</v>
      </c>
      <c r="J320">
        <v>249</v>
      </c>
      <c r="K320">
        <v>3</v>
      </c>
      <c r="L320" t="b">
        <v>0</v>
      </c>
      <c r="M320" t="b">
        <v>0</v>
      </c>
    </row>
    <row r="321" spans="1:13" x14ac:dyDescent="0.25">
      <c r="A321" t="s">
        <v>13</v>
      </c>
      <c r="B321">
        <v>1</v>
      </c>
      <c r="C321" t="s">
        <v>14</v>
      </c>
      <c r="D321">
        <v>0</v>
      </c>
      <c r="E321">
        <v>0</v>
      </c>
      <c r="F321">
        <v>7</v>
      </c>
      <c r="G321">
        <v>2</v>
      </c>
      <c r="H321">
        <v>0</v>
      </c>
      <c r="I321">
        <v>2</v>
      </c>
      <c r="J321">
        <v>250</v>
      </c>
      <c r="K321">
        <v>3</v>
      </c>
      <c r="L321" t="b">
        <v>0</v>
      </c>
      <c r="M321" t="b">
        <v>0</v>
      </c>
    </row>
    <row r="322" spans="1:13" x14ac:dyDescent="0.25">
      <c r="A322" t="s">
        <v>114</v>
      </c>
      <c r="B322">
        <v>54</v>
      </c>
      <c r="C322" t="s">
        <v>115</v>
      </c>
      <c r="D322">
        <v>0</v>
      </c>
      <c r="E322">
        <v>0</v>
      </c>
      <c r="F322">
        <v>7</v>
      </c>
      <c r="G322">
        <v>2</v>
      </c>
      <c r="H322">
        <v>0</v>
      </c>
      <c r="I322">
        <v>2</v>
      </c>
      <c r="J322">
        <v>251</v>
      </c>
      <c r="K322">
        <v>3</v>
      </c>
      <c r="L322" t="b">
        <v>0</v>
      </c>
      <c r="M322" t="b">
        <v>0</v>
      </c>
    </row>
    <row r="323" spans="1:13" x14ac:dyDescent="0.25">
      <c r="A323" t="s">
        <v>318</v>
      </c>
      <c r="B323">
        <v>159</v>
      </c>
      <c r="C323" t="s">
        <v>319</v>
      </c>
      <c r="D323">
        <v>0</v>
      </c>
      <c r="E323">
        <v>0</v>
      </c>
      <c r="F323">
        <v>7</v>
      </c>
      <c r="G323">
        <v>2</v>
      </c>
      <c r="H323">
        <v>0</v>
      </c>
      <c r="I323">
        <v>2</v>
      </c>
      <c r="J323">
        <v>252</v>
      </c>
      <c r="K323">
        <v>3</v>
      </c>
      <c r="L323" t="b">
        <v>0</v>
      </c>
      <c r="M323" t="b">
        <v>0</v>
      </c>
    </row>
    <row r="324" spans="1:13" x14ac:dyDescent="0.25">
      <c r="A324" t="s">
        <v>342</v>
      </c>
      <c r="B324">
        <v>171</v>
      </c>
      <c r="C324" t="s">
        <v>343</v>
      </c>
      <c r="D324">
        <v>3</v>
      </c>
      <c r="E324">
        <v>0</v>
      </c>
      <c r="F324">
        <v>10</v>
      </c>
      <c r="G324">
        <v>3</v>
      </c>
      <c r="H324">
        <v>0</v>
      </c>
      <c r="I324">
        <v>2</v>
      </c>
      <c r="J324">
        <v>253</v>
      </c>
      <c r="K324">
        <v>3</v>
      </c>
      <c r="L324" t="b">
        <v>0</v>
      </c>
      <c r="M324" t="b">
        <v>0</v>
      </c>
    </row>
    <row r="325" spans="1:13" x14ac:dyDescent="0.25">
      <c r="A325" t="s">
        <v>522</v>
      </c>
      <c r="B325">
        <v>262</v>
      </c>
      <c r="C325" t="s">
        <v>523</v>
      </c>
      <c r="D325">
        <v>3</v>
      </c>
      <c r="E325">
        <v>0</v>
      </c>
      <c r="F325">
        <v>13</v>
      </c>
      <c r="G325">
        <v>4</v>
      </c>
      <c r="H325">
        <v>0</v>
      </c>
      <c r="I325">
        <v>2</v>
      </c>
      <c r="J325">
        <v>254</v>
      </c>
      <c r="K325">
        <v>3</v>
      </c>
      <c r="L325" t="b">
        <v>0</v>
      </c>
      <c r="M325" t="b">
        <v>0</v>
      </c>
    </row>
    <row r="326" spans="1:13" x14ac:dyDescent="0.25">
      <c r="A326" t="s">
        <v>467</v>
      </c>
      <c r="B326">
        <v>234</v>
      </c>
      <c r="C326" t="s">
        <v>468</v>
      </c>
      <c r="D326">
        <v>3</v>
      </c>
      <c r="E326">
        <v>0</v>
      </c>
      <c r="F326">
        <v>10</v>
      </c>
      <c r="G326">
        <v>2</v>
      </c>
      <c r="H326">
        <v>0</v>
      </c>
      <c r="I326">
        <v>2</v>
      </c>
      <c r="J326">
        <v>255</v>
      </c>
      <c r="K326">
        <v>3</v>
      </c>
      <c r="L326" t="b">
        <v>0</v>
      </c>
      <c r="M326" t="b">
        <v>0</v>
      </c>
    </row>
    <row r="327" spans="1:13" x14ac:dyDescent="0.25">
      <c r="A327" t="s">
        <v>614</v>
      </c>
      <c r="B327">
        <v>308</v>
      </c>
      <c r="C327" t="s">
        <v>615</v>
      </c>
      <c r="D327">
        <v>2</v>
      </c>
      <c r="E327">
        <v>0</v>
      </c>
      <c r="F327">
        <v>26</v>
      </c>
      <c r="G327">
        <v>4</v>
      </c>
      <c r="H327">
        <v>0</v>
      </c>
      <c r="I327">
        <v>2</v>
      </c>
      <c r="J327">
        <v>256</v>
      </c>
      <c r="K327">
        <v>3</v>
      </c>
      <c r="L327" t="b">
        <v>0</v>
      </c>
      <c r="M327" t="b">
        <v>0</v>
      </c>
    </row>
    <row r="328" spans="1:13" x14ac:dyDescent="0.25">
      <c r="A328" t="s">
        <v>90</v>
      </c>
      <c r="B328">
        <v>41</v>
      </c>
      <c r="C328" t="s">
        <v>91</v>
      </c>
      <c r="D328">
        <v>3</v>
      </c>
      <c r="E328">
        <v>0</v>
      </c>
      <c r="F328">
        <v>10</v>
      </c>
      <c r="G328">
        <v>2</v>
      </c>
      <c r="H328">
        <v>0</v>
      </c>
      <c r="I328">
        <v>2</v>
      </c>
      <c r="J328">
        <v>257</v>
      </c>
      <c r="K328">
        <v>3</v>
      </c>
      <c r="L328" t="b">
        <v>0</v>
      </c>
      <c r="M328" t="b">
        <v>0</v>
      </c>
    </row>
    <row r="329" spans="1:13" x14ac:dyDescent="0.25">
      <c r="A329" t="s">
        <v>292</v>
      </c>
      <c r="B329">
        <v>146</v>
      </c>
      <c r="C329" t="s">
        <v>293</v>
      </c>
      <c r="D329">
        <v>0</v>
      </c>
      <c r="E329">
        <v>0</v>
      </c>
      <c r="F329">
        <v>7</v>
      </c>
      <c r="G329">
        <v>2</v>
      </c>
      <c r="H329">
        <v>0</v>
      </c>
      <c r="I329">
        <v>2</v>
      </c>
      <c r="J329">
        <v>258</v>
      </c>
      <c r="K329">
        <v>3</v>
      </c>
      <c r="L329" t="b">
        <v>0</v>
      </c>
      <c r="M329" t="b">
        <v>0</v>
      </c>
    </row>
    <row r="330" spans="1:13" x14ac:dyDescent="0.25">
      <c r="A330" t="s">
        <v>530</v>
      </c>
      <c r="B330">
        <v>266</v>
      </c>
      <c r="C330" t="s">
        <v>531</v>
      </c>
      <c r="D330">
        <v>1</v>
      </c>
      <c r="E330">
        <v>0</v>
      </c>
      <c r="F330">
        <v>11</v>
      </c>
      <c r="G330">
        <v>3</v>
      </c>
      <c r="H330">
        <v>0</v>
      </c>
      <c r="I330">
        <v>2</v>
      </c>
      <c r="J330">
        <v>259</v>
      </c>
      <c r="K330">
        <v>3</v>
      </c>
      <c r="L330" t="b">
        <v>0</v>
      </c>
      <c r="M330" t="b">
        <v>0</v>
      </c>
    </row>
    <row r="331" spans="1:13" x14ac:dyDescent="0.25">
      <c r="A331" t="s">
        <v>683</v>
      </c>
      <c r="B331">
        <v>344</v>
      </c>
      <c r="C331" t="s">
        <v>684</v>
      </c>
      <c r="D331">
        <v>0</v>
      </c>
      <c r="E331">
        <v>0</v>
      </c>
      <c r="F331">
        <v>7</v>
      </c>
      <c r="G331">
        <v>2</v>
      </c>
      <c r="H331">
        <v>0</v>
      </c>
      <c r="I331">
        <v>2</v>
      </c>
      <c r="J331">
        <v>260</v>
      </c>
      <c r="K331">
        <v>3</v>
      </c>
      <c r="L331" t="b">
        <v>0</v>
      </c>
      <c r="M331" t="b">
        <v>0</v>
      </c>
    </row>
    <row r="332" spans="1:13" x14ac:dyDescent="0.25">
      <c r="A332" t="s">
        <v>110</v>
      </c>
      <c r="B332">
        <v>52</v>
      </c>
      <c r="C332" t="s">
        <v>111</v>
      </c>
      <c r="D332">
        <v>1</v>
      </c>
      <c r="E332">
        <v>0</v>
      </c>
      <c r="F332">
        <v>13</v>
      </c>
      <c r="G332">
        <v>3</v>
      </c>
      <c r="H332">
        <v>0</v>
      </c>
      <c r="I332">
        <v>0</v>
      </c>
      <c r="J332">
        <v>261</v>
      </c>
      <c r="K332">
        <v>3</v>
      </c>
      <c r="L332" t="b">
        <v>0</v>
      </c>
      <c r="M332" t="b">
        <v>0</v>
      </c>
    </row>
    <row r="333" spans="1:13" x14ac:dyDescent="0.25">
      <c r="A333" t="s">
        <v>288</v>
      </c>
      <c r="B333">
        <v>144</v>
      </c>
      <c r="C333" t="s">
        <v>289</v>
      </c>
      <c r="D333">
        <v>3</v>
      </c>
      <c r="E333">
        <v>0</v>
      </c>
      <c r="F333">
        <v>30</v>
      </c>
      <c r="G333">
        <v>9</v>
      </c>
      <c r="H333">
        <v>0</v>
      </c>
      <c r="I333">
        <v>3</v>
      </c>
      <c r="J333">
        <v>262</v>
      </c>
      <c r="K333">
        <v>3</v>
      </c>
      <c r="L333" t="b">
        <v>0</v>
      </c>
      <c r="M333" t="b">
        <v>0</v>
      </c>
    </row>
    <row r="334" spans="1:13" x14ac:dyDescent="0.25">
      <c r="A334" t="s">
        <v>94</v>
      </c>
      <c r="B334">
        <v>43</v>
      </c>
      <c r="C334" t="s">
        <v>95</v>
      </c>
      <c r="D334">
        <v>0</v>
      </c>
      <c r="E334">
        <v>0</v>
      </c>
      <c r="F334">
        <v>7</v>
      </c>
      <c r="G334">
        <v>2</v>
      </c>
      <c r="H334">
        <v>0</v>
      </c>
      <c r="I334">
        <v>2</v>
      </c>
      <c r="J334">
        <v>263</v>
      </c>
      <c r="K334">
        <v>3</v>
      </c>
      <c r="L334" t="b">
        <v>0</v>
      </c>
      <c r="M334" t="b">
        <v>0</v>
      </c>
    </row>
    <row r="335" spans="1:13" x14ac:dyDescent="0.25">
      <c r="A335" t="s">
        <v>332</v>
      </c>
      <c r="B335">
        <v>166</v>
      </c>
      <c r="C335" t="s">
        <v>333</v>
      </c>
      <c r="D335">
        <v>1</v>
      </c>
      <c r="E335">
        <v>0</v>
      </c>
      <c r="F335">
        <v>11</v>
      </c>
      <c r="G335">
        <v>3</v>
      </c>
      <c r="H335">
        <v>0</v>
      </c>
      <c r="I335">
        <v>2</v>
      </c>
      <c r="J335">
        <v>264</v>
      </c>
      <c r="K335">
        <v>3</v>
      </c>
      <c r="L335" t="b">
        <v>0</v>
      </c>
      <c r="M335" t="b">
        <v>0</v>
      </c>
    </row>
    <row r="336" spans="1:13" x14ac:dyDescent="0.25">
      <c r="A336" t="s">
        <v>108</v>
      </c>
      <c r="B336">
        <v>51</v>
      </c>
      <c r="C336" t="s">
        <v>109</v>
      </c>
      <c r="D336">
        <v>0</v>
      </c>
      <c r="E336">
        <v>0</v>
      </c>
      <c r="F336">
        <v>7</v>
      </c>
      <c r="G336">
        <v>2</v>
      </c>
      <c r="H336">
        <v>0</v>
      </c>
      <c r="I336">
        <v>2</v>
      </c>
      <c r="J336">
        <v>265</v>
      </c>
      <c r="K336">
        <v>3</v>
      </c>
      <c r="L336" t="b">
        <v>0</v>
      </c>
      <c r="M336" t="b">
        <v>0</v>
      </c>
    </row>
    <row r="337" spans="1:13" x14ac:dyDescent="0.25">
      <c r="A337" t="s">
        <v>556</v>
      </c>
      <c r="B337">
        <v>279</v>
      </c>
      <c r="C337" t="s">
        <v>557</v>
      </c>
      <c r="D337">
        <v>0</v>
      </c>
      <c r="E337">
        <v>0</v>
      </c>
      <c r="F337">
        <v>7</v>
      </c>
      <c r="G337">
        <v>2</v>
      </c>
      <c r="H337">
        <v>0</v>
      </c>
      <c r="I337">
        <v>3</v>
      </c>
      <c r="J337">
        <v>266</v>
      </c>
      <c r="K337">
        <v>3</v>
      </c>
      <c r="L337" t="b">
        <v>0</v>
      </c>
      <c r="M337" t="b">
        <v>0</v>
      </c>
    </row>
    <row r="338" spans="1:13" x14ac:dyDescent="0.25">
      <c r="A338" t="s">
        <v>286</v>
      </c>
      <c r="B338">
        <v>143</v>
      </c>
      <c r="C338" t="s">
        <v>287</v>
      </c>
      <c r="D338">
        <v>1</v>
      </c>
      <c r="E338">
        <v>0</v>
      </c>
      <c r="F338">
        <v>13</v>
      </c>
      <c r="G338">
        <v>4</v>
      </c>
      <c r="H338">
        <v>0</v>
      </c>
      <c r="I338">
        <v>2</v>
      </c>
      <c r="J338">
        <v>267</v>
      </c>
      <c r="K338">
        <v>3</v>
      </c>
      <c r="L338" t="b">
        <v>0</v>
      </c>
      <c r="M338" t="b">
        <v>0</v>
      </c>
    </row>
    <row r="339" spans="1:13" x14ac:dyDescent="0.25">
      <c r="A339" t="s">
        <v>146</v>
      </c>
      <c r="B339">
        <v>70</v>
      </c>
      <c r="C339" t="s">
        <v>147</v>
      </c>
      <c r="D339">
        <v>2</v>
      </c>
      <c r="E339">
        <v>0</v>
      </c>
      <c r="F339">
        <v>20</v>
      </c>
      <c r="G339">
        <v>4</v>
      </c>
      <c r="H339">
        <v>0</v>
      </c>
      <c r="I339">
        <v>1</v>
      </c>
      <c r="J339">
        <v>268</v>
      </c>
      <c r="K339">
        <v>3</v>
      </c>
      <c r="L339" t="b">
        <v>0</v>
      </c>
      <c r="M339" t="b">
        <v>0</v>
      </c>
    </row>
    <row r="340" spans="1:13" x14ac:dyDescent="0.25">
      <c r="A340" t="s">
        <v>719</v>
      </c>
      <c r="B340">
        <v>362</v>
      </c>
      <c r="C340" t="s">
        <v>720</v>
      </c>
      <c r="D340">
        <v>0</v>
      </c>
      <c r="E340">
        <v>0</v>
      </c>
      <c r="F340">
        <v>7</v>
      </c>
      <c r="G340">
        <v>2</v>
      </c>
      <c r="H340">
        <v>0</v>
      </c>
      <c r="I340">
        <v>3</v>
      </c>
      <c r="J340">
        <v>269</v>
      </c>
      <c r="K340">
        <v>3</v>
      </c>
      <c r="L340" t="b">
        <v>0</v>
      </c>
      <c r="M340" t="b">
        <v>0</v>
      </c>
    </row>
    <row r="341" spans="1:13" x14ac:dyDescent="0.25">
      <c r="A341" t="s">
        <v>387</v>
      </c>
      <c r="B341">
        <v>194</v>
      </c>
      <c r="C341" t="s">
        <v>388</v>
      </c>
      <c r="D341">
        <v>0</v>
      </c>
      <c r="E341">
        <v>0</v>
      </c>
      <c r="F341">
        <v>7</v>
      </c>
      <c r="G341">
        <v>2</v>
      </c>
      <c r="H341">
        <v>0</v>
      </c>
      <c r="I341">
        <v>2</v>
      </c>
      <c r="J341">
        <v>270</v>
      </c>
      <c r="K341">
        <v>3</v>
      </c>
      <c r="L341" t="b">
        <v>0</v>
      </c>
      <c r="M341" t="b">
        <v>0</v>
      </c>
    </row>
    <row r="342" spans="1:13" x14ac:dyDescent="0.25">
      <c r="A342" t="s">
        <v>302</v>
      </c>
      <c r="B342">
        <v>151</v>
      </c>
      <c r="C342" t="s">
        <v>303</v>
      </c>
      <c r="D342">
        <v>0</v>
      </c>
      <c r="E342">
        <v>0</v>
      </c>
      <c r="F342">
        <v>7</v>
      </c>
      <c r="G342">
        <v>2</v>
      </c>
      <c r="H342">
        <v>0</v>
      </c>
      <c r="I342">
        <v>2</v>
      </c>
      <c r="J342">
        <v>271</v>
      </c>
      <c r="K342">
        <v>3</v>
      </c>
      <c r="L342" t="b">
        <v>0</v>
      </c>
      <c r="M342" t="b">
        <v>0</v>
      </c>
    </row>
    <row r="343" spans="1:13" x14ac:dyDescent="0.25">
      <c r="A343" t="s">
        <v>15</v>
      </c>
      <c r="B343">
        <v>2</v>
      </c>
      <c r="C343" t="s">
        <v>16</v>
      </c>
      <c r="D343">
        <v>3</v>
      </c>
      <c r="E343">
        <v>0</v>
      </c>
      <c r="F343">
        <v>8</v>
      </c>
      <c r="G343">
        <v>2</v>
      </c>
      <c r="H343">
        <v>0</v>
      </c>
      <c r="I343">
        <v>2</v>
      </c>
      <c r="J343">
        <v>272</v>
      </c>
      <c r="K343">
        <v>3</v>
      </c>
      <c r="L343" t="b">
        <v>0</v>
      </c>
      <c r="M343" t="b">
        <v>0</v>
      </c>
    </row>
    <row r="344" spans="1:13" x14ac:dyDescent="0.25">
      <c r="A344" t="s">
        <v>490</v>
      </c>
      <c r="B344">
        <v>246</v>
      </c>
      <c r="C344" t="s">
        <v>491</v>
      </c>
      <c r="D344">
        <v>3</v>
      </c>
      <c r="E344">
        <v>0</v>
      </c>
      <c r="F344">
        <v>10</v>
      </c>
      <c r="G344">
        <v>3</v>
      </c>
      <c r="H344">
        <v>0</v>
      </c>
      <c r="I344">
        <v>2</v>
      </c>
      <c r="J344">
        <v>273</v>
      </c>
      <c r="K344">
        <v>3</v>
      </c>
      <c r="L344" t="b">
        <v>0</v>
      </c>
      <c r="M344" t="b">
        <v>0</v>
      </c>
    </row>
    <row r="345" spans="1:13" x14ac:dyDescent="0.25">
      <c r="A345" t="s">
        <v>542</v>
      </c>
      <c r="B345">
        <v>272</v>
      </c>
      <c r="C345" t="s">
        <v>543</v>
      </c>
      <c r="D345">
        <v>0</v>
      </c>
      <c r="E345">
        <v>0</v>
      </c>
      <c r="F345">
        <v>7</v>
      </c>
      <c r="G345">
        <v>2</v>
      </c>
      <c r="H345">
        <v>0</v>
      </c>
      <c r="I345">
        <v>2</v>
      </c>
      <c r="J345">
        <v>274</v>
      </c>
      <c r="K345">
        <v>3</v>
      </c>
      <c r="L345" t="b">
        <v>0</v>
      </c>
      <c r="M345" t="b">
        <v>0</v>
      </c>
    </row>
    <row r="346" spans="1:13" x14ac:dyDescent="0.25">
      <c r="A346" t="s">
        <v>449</v>
      </c>
      <c r="B346">
        <v>225</v>
      </c>
      <c r="C346" t="s">
        <v>450</v>
      </c>
      <c r="D346">
        <v>0</v>
      </c>
      <c r="E346">
        <v>0</v>
      </c>
      <c r="F346">
        <v>7</v>
      </c>
      <c r="G346">
        <v>2</v>
      </c>
      <c r="H346">
        <v>0</v>
      </c>
      <c r="I346">
        <v>2</v>
      </c>
      <c r="J346">
        <v>275</v>
      </c>
      <c r="K346">
        <v>3</v>
      </c>
      <c r="L346" t="b">
        <v>0</v>
      </c>
      <c r="M346" t="b">
        <v>0</v>
      </c>
    </row>
    <row r="347" spans="1:13" x14ac:dyDescent="0.25">
      <c r="A347" t="s">
        <v>352</v>
      </c>
      <c r="B347">
        <v>176</v>
      </c>
      <c r="C347" t="s">
        <v>353</v>
      </c>
      <c r="D347">
        <v>0</v>
      </c>
      <c r="E347">
        <v>0</v>
      </c>
      <c r="F347">
        <v>7</v>
      </c>
      <c r="G347">
        <v>2</v>
      </c>
      <c r="H347">
        <v>0</v>
      </c>
      <c r="I347">
        <v>2</v>
      </c>
      <c r="J347">
        <v>276</v>
      </c>
      <c r="K347">
        <v>3</v>
      </c>
      <c r="L347" t="b">
        <v>0</v>
      </c>
      <c r="M347" t="b">
        <v>0</v>
      </c>
    </row>
    <row r="348" spans="1:13" x14ac:dyDescent="0.25">
      <c r="A348" t="s">
        <v>211</v>
      </c>
      <c r="B348">
        <v>104</v>
      </c>
      <c r="C348" t="s">
        <v>212</v>
      </c>
      <c r="D348">
        <v>0</v>
      </c>
      <c r="E348">
        <v>0</v>
      </c>
      <c r="F348">
        <v>7</v>
      </c>
      <c r="G348">
        <v>2</v>
      </c>
      <c r="H348">
        <v>0</v>
      </c>
      <c r="I348">
        <v>3</v>
      </c>
      <c r="J348">
        <v>277</v>
      </c>
      <c r="K348">
        <v>3</v>
      </c>
      <c r="L348" t="b">
        <v>0</v>
      </c>
      <c r="M348" t="b">
        <v>0</v>
      </c>
    </row>
    <row r="349" spans="1:13" x14ac:dyDescent="0.25">
      <c r="A349" t="s">
        <v>610</v>
      </c>
      <c r="B349">
        <v>306</v>
      </c>
      <c r="C349" t="s">
        <v>611</v>
      </c>
      <c r="D349">
        <v>0</v>
      </c>
      <c r="E349">
        <v>0</v>
      </c>
      <c r="F349">
        <v>7</v>
      </c>
      <c r="G349">
        <v>2</v>
      </c>
      <c r="H349">
        <v>0</v>
      </c>
      <c r="I349">
        <v>2</v>
      </c>
      <c r="J349">
        <v>278</v>
      </c>
      <c r="K349">
        <v>3</v>
      </c>
      <c r="L349" t="b">
        <v>0</v>
      </c>
      <c r="M349" t="b">
        <v>0</v>
      </c>
    </row>
    <row r="350" spans="1:13" x14ac:dyDescent="0.25">
      <c r="A350" t="s">
        <v>330</v>
      </c>
      <c r="B350">
        <v>165</v>
      </c>
      <c r="C350" t="s">
        <v>331</v>
      </c>
      <c r="D350">
        <v>0</v>
      </c>
      <c r="E350">
        <v>0</v>
      </c>
      <c r="F350">
        <v>7</v>
      </c>
      <c r="G350">
        <v>2</v>
      </c>
      <c r="H350">
        <v>0</v>
      </c>
      <c r="I350">
        <v>2</v>
      </c>
      <c r="J350">
        <v>279</v>
      </c>
      <c r="K350">
        <v>3</v>
      </c>
      <c r="L350" t="b">
        <v>0</v>
      </c>
      <c r="M350" t="b">
        <v>0</v>
      </c>
    </row>
    <row r="351" spans="1:13" x14ac:dyDescent="0.25">
      <c r="A351" t="s">
        <v>550</v>
      </c>
      <c r="B351">
        <v>276</v>
      </c>
      <c r="C351" t="s">
        <v>551</v>
      </c>
      <c r="D351">
        <v>3</v>
      </c>
      <c r="E351">
        <v>0</v>
      </c>
      <c r="F351">
        <v>10</v>
      </c>
      <c r="G351">
        <v>3</v>
      </c>
      <c r="H351">
        <v>0</v>
      </c>
      <c r="I351">
        <v>2</v>
      </c>
      <c r="J351">
        <v>280</v>
      </c>
      <c r="K351">
        <v>3</v>
      </c>
      <c r="L351" t="b">
        <v>0</v>
      </c>
      <c r="M351" t="b">
        <v>0</v>
      </c>
    </row>
    <row r="352" spans="1:13" x14ac:dyDescent="0.25">
      <c r="A352" t="s">
        <v>423</v>
      </c>
      <c r="B352">
        <v>212</v>
      </c>
      <c r="C352" t="s">
        <v>424</v>
      </c>
      <c r="D352">
        <v>0</v>
      </c>
      <c r="E352">
        <v>0</v>
      </c>
      <c r="F352">
        <v>7</v>
      </c>
      <c r="G352">
        <v>2</v>
      </c>
      <c r="H352">
        <v>0</v>
      </c>
      <c r="I352">
        <v>2</v>
      </c>
      <c r="J352">
        <v>281</v>
      </c>
      <c r="K352">
        <v>3</v>
      </c>
      <c r="L352" t="b">
        <v>0</v>
      </c>
      <c r="M352" t="b">
        <v>0</v>
      </c>
    </row>
    <row r="353" spans="1:13" x14ac:dyDescent="0.25">
      <c r="A353" t="s">
        <v>344</v>
      </c>
      <c r="B353">
        <v>172</v>
      </c>
      <c r="C353" t="s">
        <v>345</v>
      </c>
      <c r="D353">
        <v>0</v>
      </c>
      <c r="E353">
        <v>0</v>
      </c>
      <c r="F353">
        <v>7</v>
      </c>
      <c r="G353">
        <v>2</v>
      </c>
      <c r="H353">
        <v>0</v>
      </c>
      <c r="I353">
        <v>2</v>
      </c>
      <c r="J353">
        <v>282</v>
      </c>
      <c r="K353">
        <v>3</v>
      </c>
      <c r="L353" t="b">
        <v>0</v>
      </c>
      <c r="M353" t="b">
        <v>0</v>
      </c>
    </row>
    <row r="354" spans="1:13" x14ac:dyDescent="0.25">
      <c r="A354" t="s">
        <v>528</v>
      </c>
      <c r="B354">
        <v>265</v>
      </c>
      <c r="C354" t="s">
        <v>529</v>
      </c>
      <c r="D354">
        <v>1</v>
      </c>
      <c r="E354">
        <v>0</v>
      </c>
      <c r="F354">
        <v>9</v>
      </c>
      <c r="G354">
        <v>2</v>
      </c>
      <c r="H354">
        <v>0</v>
      </c>
      <c r="I354">
        <v>2</v>
      </c>
      <c r="J354">
        <v>283</v>
      </c>
      <c r="K354">
        <v>3</v>
      </c>
      <c r="L354" t="b">
        <v>0</v>
      </c>
      <c r="M354" t="b">
        <v>0</v>
      </c>
    </row>
    <row r="355" spans="1:13" x14ac:dyDescent="0.25">
      <c r="A355" t="s">
        <v>623</v>
      </c>
      <c r="B355">
        <v>313</v>
      </c>
      <c r="C355" t="s">
        <v>624</v>
      </c>
      <c r="D355">
        <v>1</v>
      </c>
      <c r="E355">
        <v>0</v>
      </c>
      <c r="F355">
        <v>11</v>
      </c>
      <c r="G355">
        <v>3</v>
      </c>
      <c r="H355">
        <v>0</v>
      </c>
      <c r="I355">
        <v>2</v>
      </c>
      <c r="J355">
        <v>284</v>
      </c>
      <c r="K355">
        <v>3</v>
      </c>
      <c r="L355" t="b">
        <v>0</v>
      </c>
      <c r="M355" t="b">
        <v>0</v>
      </c>
    </row>
    <row r="356" spans="1:13" x14ac:dyDescent="0.25">
      <c r="A356" t="s">
        <v>570</v>
      </c>
      <c r="B356">
        <v>286</v>
      </c>
      <c r="C356" t="s">
        <v>571</v>
      </c>
      <c r="D356">
        <v>0</v>
      </c>
      <c r="E356">
        <v>0</v>
      </c>
      <c r="F356">
        <v>7</v>
      </c>
      <c r="G356">
        <v>2</v>
      </c>
      <c r="H356">
        <v>0</v>
      </c>
      <c r="I356">
        <v>2</v>
      </c>
      <c r="J356">
        <v>285</v>
      </c>
      <c r="K356">
        <v>3</v>
      </c>
      <c r="L356" t="b">
        <v>0</v>
      </c>
      <c r="M356" t="b">
        <v>0</v>
      </c>
    </row>
    <row r="357" spans="1:13" x14ac:dyDescent="0.25">
      <c r="A357" t="s">
        <v>602</v>
      </c>
      <c r="B357">
        <v>302</v>
      </c>
      <c r="C357" t="s">
        <v>603</v>
      </c>
      <c r="D357">
        <v>1</v>
      </c>
      <c r="E357">
        <v>0</v>
      </c>
      <c r="F357">
        <v>13</v>
      </c>
      <c r="G357">
        <v>3</v>
      </c>
      <c r="H357">
        <v>0</v>
      </c>
      <c r="I357">
        <v>2</v>
      </c>
      <c r="J357">
        <v>286</v>
      </c>
      <c r="K357">
        <v>3</v>
      </c>
      <c r="L357" t="b">
        <v>0</v>
      </c>
      <c r="M357" t="b">
        <v>0</v>
      </c>
    </row>
    <row r="358" spans="1:13" x14ac:dyDescent="0.25">
      <c r="A358" t="s">
        <v>405</v>
      </c>
      <c r="B358">
        <v>203</v>
      </c>
      <c r="C358" t="s">
        <v>406</v>
      </c>
      <c r="D358">
        <v>0</v>
      </c>
      <c r="E358">
        <v>0</v>
      </c>
      <c r="F358">
        <v>7</v>
      </c>
      <c r="G358">
        <v>2</v>
      </c>
      <c r="H358">
        <v>0</v>
      </c>
      <c r="I358">
        <v>2</v>
      </c>
      <c r="J358">
        <v>287</v>
      </c>
      <c r="K358">
        <v>3</v>
      </c>
      <c r="L358" t="b">
        <v>0</v>
      </c>
      <c r="M358" t="b">
        <v>0</v>
      </c>
    </row>
    <row r="359" spans="1:13" x14ac:dyDescent="0.25">
      <c r="A359" t="s">
        <v>621</v>
      </c>
      <c r="B359">
        <v>312</v>
      </c>
      <c r="C359" t="s">
        <v>622</v>
      </c>
      <c r="D359">
        <v>0</v>
      </c>
      <c r="E359">
        <v>0</v>
      </c>
      <c r="F359">
        <v>7</v>
      </c>
      <c r="G359">
        <v>2</v>
      </c>
      <c r="H359">
        <v>0</v>
      </c>
      <c r="I359">
        <v>2</v>
      </c>
      <c r="J359">
        <v>288</v>
      </c>
      <c r="K359">
        <v>3</v>
      </c>
      <c r="L359" t="b">
        <v>0</v>
      </c>
      <c r="M359" t="b">
        <v>0</v>
      </c>
    </row>
    <row r="360" spans="1:13" x14ac:dyDescent="0.25">
      <c r="A360" t="s">
        <v>375</v>
      </c>
      <c r="B360">
        <v>188</v>
      </c>
      <c r="C360" t="s">
        <v>376</v>
      </c>
      <c r="D360">
        <v>0</v>
      </c>
      <c r="E360">
        <v>0</v>
      </c>
      <c r="F360">
        <v>7</v>
      </c>
      <c r="G360">
        <v>2</v>
      </c>
      <c r="H360">
        <v>0</v>
      </c>
      <c r="I360">
        <v>2</v>
      </c>
      <c r="J360">
        <v>289</v>
      </c>
      <c r="K360">
        <v>3</v>
      </c>
      <c r="L360" t="b">
        <v>0</v>
      </c>
      <c r="M360" t="b">
        <v>0</v>
      </c>
    </row>
    <row r="361" spans="1:13" x14ac:dyDescent="0.25">
      <c r="A361" t="s">
        <v>588</v>
      </c>
      <c r="B361">
        <v>295</v>
      </c>
      <c r="C361" t="s">
        <v>589</v>
      </c>
      <c r="D361">
        <v>1</v>
      </c>
      <c r="E361">
        <v>0</v>
      </c>
      <c r="F361">
        <v>13</v>
      </c>
      <c r="G361">
        <v>3</v>
      </c>
      <c r="H361">
        <v>0</v>
      </c>
      <c r="I361">
        <v>3</v>
      </c>
      <c r="J361">
        <v>290</v>
      </c>
      <c r="K361">
        <v>3</v>
      </c>
      <c r="L361" t="b">
        <v>0</v>
      </c>
      <c r="M361" t="b">
        <v>0</v>
      </c>
    </row>
    <row r="362" spans="1:13" x14ac:dyDescent="0.25">
      <c r="A362" t="s">
        <v>144</v>
      </c>
      <c r="B362">
        <v>69</v>
      </c>
      <c r="C362" t="s">
        <v>145</v>
      </c>
      <c r="D362">
        <v>3</v>
      </c>
      <c r="E362">
        <v>0</v>
      </c>
      <c r="F362">
        <v>13</v>
      </c>
      <c r="G362">
        <v>3</v>
      </c>
      <c r="H362">
        <v>0</v>
      </c>
      <c r="I362">
        <v>2</v>
      </c>
      <c r="J362">
        <v>291</v>
      </c>
      <c r="K362">
        <v>3</v>
      </c>
      <c r="L362" t="b">
        <v>0</v>
      </c>
      <c r="M362" t="b">
        <v>0</v>
      </c>
    </row>
    <row r="363" spans="1:13" x14ac:dyDescent="0.25">
      <c r="A363" t="s">
        <v>46</v>
      </c>
      <c r="B363">
        <v>18</v>
      </c>
      <c r="C363" t="s">
        <v>47</v>
      </c>
      <c r="D363">
        <v>0</v>
      </c>
      <c r="E363">
        <v>0</v>
      </c>
      <c r="F363">
        <v>7</v>
      </c>
      <c r="G363">
        <v>2</v>
      </c>
      <c r="H363">
        <v>0</v>
      </c>
      <c r="I363">
        <v>2</v>
      </c>
      <c r="J363">
        <v>292</v>
      </c>
      <c r="K363">
        <v>3</v>
      </c>
      <c r="L363" t="b">
        <v>0</v>
      </c>
      <c r="M363" t="b">
        <v>0</v>
      </c>
    </row>
    <row r="364" spans="1:13" x14ac:dyDescent="0.25">
      <c r="A364" t="s">
        <v>473</v>
      </c>
      <c r="B364">
        <v>237</v>
      </c>
      <c r="C364" t="s">
        <v>474</v>
      </c>
      <c r="D364">
        <v>3</v>
      </c>
      <c r="E364">
        <v>0</v>
      </c>
      <c r="F364">
        <v>22</v>
      </c>
      <c r="G364">
        <v>3</v>
      </c>
      <c r="H364">
        <v>0</v>
      </c>
      <c r="I364">
        <v>1</v>
      </c>
      <c r="J364">
        <v>293</v>
      </c>
      <c r="K364">
        <v>3</v>
      </c>
      <c r="L364" t="b">
        <v>0</v>
      </c>
      <c r="M364" t="b">
        <v>0</v>
      </c>
    </row>
    <row r="365" spans="1:13" x14ac:dyDescent="0.25">
      <c r="A365" t="s">
        <v>417</v>
      </c>
      <c r="B365">
        <v>209</v>
      </c>
      <c r="C365" t="s">
        <v>418</v>
      </c>
      <c r="D365">
        <v>0</v>
      </c>
      <c r="E365">
        <v>0</v>
      </c>
      <c r="F365">
        <v>7</v>
      </c>
      <c r="G365">
        <v>2</v>
      </c>
      <c r="H365">
        <v>0</v>
      </c>
      <c r="I365">
        <v>2</v>
      </c>
      <c r="J365">
        <v>294</v>
      </c>
      <c r="K365">
        <v>3</v>
      </c>
      <c r="L365" t="b">
        <v>0</v>
      </c>
      <c r="M365" t="b">
        <v>0</v>
      </c>
    </row>
    <row r="366" spans="1:13" x14ac:dyDescent="0.25">
      <c r="A366" t="s">
        <v>38</v>
      </c>
      <c r="B366">
        <v>14</v>
      </c>
      <c r="C366" t="s">
        <v>39</v>
      </c>
      <c r="D366">
        <v>1</v>
      </c>
      <c r="E366">
        <v>0</v>
      </c>
      <c r="F366">
        <v>13</v>
      </c>
      <c r="G366">
        <v>4</v>
      </c>
      <c r="H366">
        <v>0</v>
      </c>
      <c r="I366">
        <v>2</v>
      </c>
      <c r="J366">
        <v>295</v>
      </c>
      <c r="K366">
        <v>3</v>
      </c>
      <c r="L366" t="b">
        <v>0</v>
      </c>
      <c r="M366" t="b">
        <v>0</v>
      </c>
    </row>
    <row r="367" spans="1:13" x14ac:dyDescent="0.25">
      <c r="A367" t="s">
        <v>627</v>
      </c>
      <c r="B367">
        <v>316</v>
      </c>
      <c r="C367" t="s">
        <v>628</v>
      </c>
      <c r="D367">
        <v>0</v>
      </c>
      <c r="E367">
        <v>0</v>
      </c>
      <c r="F367">
        <v>7</v>
      </c>
      <c r="G367">
        <v>2</v>
      </c>
      <c r="H367">
        <v>0</v>
      </c>
      <c r="I367">
        <v>2</v>
      </c>
      <c r="J367">
        <v>296</v>
      </c>
      <c r="K367">
        <v>3</v>
      </c>
      <c r="L367" t="b">
        <v>0</v>
      </c>
      <c r="M367" t="b">
        <v>0</v>
      </c>
    </row>
    <row r="368" spans="1:13" x14ac:dyDescent="0.25">
      <c r="A368" t="s">
        <v>619</v>
      </c>
      <c r="B368">
        <v>311</v>
      </c>
      <c r="C368" t="s">
        <v>620</v>
      </c>
      <c r="D368">
        <v>0</v>
      </c>
      <c r="E368">
        <v>0</v>
      </c>
      <c r="F368">
        <v>7</v>
      </c>
      <c r="G368">
        <v>0</v>
      </c>
      <c r="H368">
        <v>2</v>
      </c>
      <c r="I368">
        <v>1</v>
      </c>
      <c r="J368">
        <v>297</v>
      </c>
      <c r="K368">
        <v>3</v>
      </c>
      <c r="L368" t="b">
        <v>0</v>
      </c>
      <c r="M368" t="b">
        <v>0</v>
      </c>
    </row>
    <row r="369" spans="1:13" x14ac:dyDescent="0.25">
      <c r="A369" t="s">
        <v>478</v>
      </c>
      <c r="B369">
        <v>240</v>
      </c>
      <c r="C369" t="s">
        <v>479</v>
      </c>
      <c r="D369">
        <v>0</v>
      </c>
      <c r="E369">
        <v>0</v>
      </c>
      <c r="F369">
        <v>7</v>
      </c>
      <c r="G369">
        <v>2</v>
      </c>
      <c r="H369">
        <v>0</v>
      </c>
      <c r="I369">
        <v>2</v>
      </c>
      <c r="J369">
        <v>298</v>
      </c>
      <c r="K369">
        <v>3</v>
      </c>
      <c r="L369" t="b">
        <v>0</v>
      </c>
      <c r="M369" t="b">
        <v>0</v>
      </c>
    </row>
    <row r="370" spans="1:13" x14ac:dyDescent="0.25">
      <c r="A370" t="s">
        <v>709</v>
      </c>
      <c r="B370">
        <v>357</v>
      </c>
      <c r="C370" t="s">
        <v>710</v>
      </c>
      <c r="D370">
        <v>0</v>
      </c>
      <c r="E370">
        <v>0</v>
      </c>
      <c r="F370">
        <v>7</v>
      </c>
      <c r="G370">
        <v>2</v>
      </c>
      <c r="H370">
        <v>0</v>
      </c>
      <c r="I370">
        <v>2</v>
      </c>
      <c r="J370">
        <v>299</v>
      </c>
      <c r="K370">
        <v>3</v>
      </c>
      <c r="L370" t="b">
        <v>0</v>
      </c>
      <c r="M370" t="b">
        <v>0</v>
      </c>
    </row>
    <row r="371" spans="1:13" x14ac:dyDescent="0.25">
      <c r="A371" t="s">
        <v>608</v>
      </c>
      <c r="B371">
        <v>305</v>
      </c>
      <c r="C371" t="s">
        <v>609</v>
      </c>
      <c r="D371">
        <v>0</v>
      </c>
      <c r="E371">
        <v>0</v>
      </c>
      <c r="F371">
        <v>7</v>
      </c>
      <c r="G371">
        <v>2</v>
      </c>
      <c r="H371">
        <v>0</v>
      </c>
      <c r="I371">
        <v>2</v>
      </c>
      <c r="J371">
        <v>300</v>
      </c>
      <c r="K371">
        <v>3</v>
      </c>
      <c r="L371" t="b">
        <v>0</v>
      </c>
      <c r="M371" t="b">
        <v>0</v>
      </c>
    </row>
    <row r="372" spans="1:13" x14ac:dyDescent="0.25">
      <c r="A372" s="1" t="s">
        <v>350</v>
      </c>
      <c r="B372">
        <v>175</v>
      </c>
      <c r="C372" t="s">
        <v>351</v>
      </c>
      <c r="D372">
        <v>1</v>
      </c>
      <c r="E372">
        <v>0</v>
      </c>
      <c r="F372">
        <v>13</v>
      </c>
      <c r="G372">
        <v>3</v>
      </c>
      <c r="H372">
        <v>0</v>
      </c>
      <c r="I372">
        <v>2</v>
      </c>
      <c r="J372">
        <v>301</v>
      </c>
      <c r="K372">
        <v>3</v>
      </c>
      <c r="L372" t="b">
        <v>0</v>
      </c>
      <c r="M372" t="b">
        <v>0</v>
      </c>
    </row>
    <row r="373" spans="1:13" x14ac:dyDescent="0.25">
      <c r="A373" t="s">
        <v>296</v>
      </c>
      <c r="B373">
        <v>148</v>
      </c>
      <c r="C373" t="s">
        <v>297</v>
      </c>
      <c r="D373">
        <v>2</v>
      </c>
      <c r="E373">
        <v>0</v>
      </c>
      <c r="F373">
        <v>30</v>
      </c>
      <c r="G373">
        <v>9</v>
      </c>
      <c r="H373">
        <v>0</v>
      </c>
      <c r="I373">
        <v>3</v>
      </c>
      <c r="J373">
        <v>302</v>
      </c>
      <c r="K373">
        <v>3</v>
      </c>
      <c r="L373" t="b">
        <v>0</v>
      </c>
      <c r="M373" t="b">
        <v>0</v>
      </c>
    </row>
    <row r="374" spans="1:13" x14ac:dyDescent="0.25">
      <c r="A374" t="s">
        <v>616</v>
      </c>
      <c r="B374">
        <v>309</v>
      </c>
      <c r="C374" t="s">
        <v>1260</v>
      </c>
      <c r="D374">
        <v>3</v>
      </c>
      <c r="E374">
        <v>0</v>
      </c>
      <c r="F374">
        <v>22</v>
      </c>
      <c r="G374">
        <v>3</v>
      </c>
      <c r="H374">
        <v>0</v>
      </c>
      <c r="I374">
        <v>1</v>
      </c>
      <c r="J374">
        <v>303</v>
      </c>
      <c r="K374">
        <v>3</v>
      </c>
      <c r="L374" t="b">
        <v>0</v>
      </c>
      <c r="M374" t="b">
        <v>0</v>
      </c>
    </row>
    <row r="375" spans="1:13" x14ac:dyDescent="0.25">
      <c r="A375" t="s">
        <v>540</v>
      </c>
      <c r="B375">
        <v>271</v>
      </c>
      <c r="C375" t="s">
        <v>541</v>
      </c>
      <c r="D375">
        <v>0</v>
      </c>
      <c r="E375">
        <v>0</v>
      </c>
      <c r="F375">
        <v>7</v>
      </c>
      <c r="G375">
        <v>2</v>
      </c>
      <c r="H375">
        <v>0</v>
      </c>
      <c r="I375">
        <v>2</v>
      </c>
      <c r="J375">
        <v>304</v>
      </c>
      <c r="K375">
        <v>3</v>
      </c>
      <c r="L375" t="b">
        <v>0</v>
      </c>
      <c r="M375" t="b">
        <v>0</v>
      </c>
    </row>
    <row r="376" spans="1:13" x14ac:dyDescent="0.25">
      <c r="A376" t="s">
        <v>238</v>
      </c>
      <c r="B376">
        <v>119</v>
      </c>
      <c r="C376" t="s">
        <v>239</v>
      </c>
      <c r="D376">
        <v>3</v>
      </c>
      <c r="E376">
        <v>0</v>
      </c>
      <c r="F376">
        <v>9</v>
      </c>
      <c r="G376">
        <v>2</v>
      </c>
      <c r="H376">
        <v>0</v>
      </c>
      <c r="I376">
        <v>3</v>
      </c>
      <c r="J376">
        <v>305</v>
      </c>
      <c r="K376">
        <v>3</v>
      </c>
      <c r="L376" t="b">
        <v>0</v>
      </c>
      <c r="M376" t="b">
        <v>0</v>
      </c>
    </row>
    <row r="377" spans="1:13" x14ac:dyDescent="0.25">
      <c r="A377" t="s">
        <v>469</v>
      </c>
      <c r="B377">
        <v>235</v>
      </c>
      <c r="C377" t="s">
        <v>470</v>
      </c>
      <c r="D377">
        <v>3</v>
      </c>
      <c r="E377">
        <v>0</v>
      </c>
      <c r="F377">
        <v>5</v>
      </c>
      <c r="G377">
        <v>2</v>
      </c>
      <c r="H377">
        <v>0</v>
      </c>
      <c r="I377">
        <v>1</v>
      </c>
      <c r="J377">
        <v>306</v>
      </c>
      <c r="K377">
        <v>3</v>
      </c>
      <c r="L377" t="b">
        <v>0</v>
      </c>
      <c r="M377" t="b">
        <v>0</v>
      </c>
    </row>
    <row r="378" spans="1:13" x14ac:dyDescent="0.25">
      <c r="A378" t="s">
        <v>381</v>
      </c>
      <c r="B378">
        <v>191</v>
      </c>
      <c r="C378" t="s">
        <v>382</v>
      </c>
      <c r="D378">
        <v>1</v>
      </c>
      <c r="E378">
        <v>0</v>
      </c>
      <c r="F378">
        <v>13</v>
      </c>
      <c r="G378">
        <v>4</v>
      </c>
      <c r="H378">
        <v>0</v>
      </c>
      <c r="I378">
        <v>2</v>
      </c>
      <c r="J378">
        <v>307</v>
      </c>
      <c r="K378">
        <v>3</v>
      </c>
      <c r="L378" t="b">
        <v>0</v>
      </c>
      <c r="M378" t="b">
        <v>0</v>
      </c>
    </row>
    <row r="379" spans="1:13" x14ac:dyDescent="0.25">
      <c r="A379" t="s">
        <v>163</v>
      </c>
      <c r="B379">
        <v>79</v>
      </c>
      <c r="C379" t="s">
        <v>164</v>
      </c>
      <c r="D379">
        <v>3</v>
      </c>
      <c r="E379">
        <v>0</v>
      </c>
      <c r="F379">
        <v>8</v>
      </c>
      <c r="G379">
        <v>2</v>
      </c>
      <c r="H379">
        <v>0</v>
      </c>
      <c r="I379">
        <v>2</v>
      </c>
      <c r="J379">
        <v>308</v>
      </c>
      <c r="K379">
        <v>3</v>
      </c>
      <c r="L379" t="b">
        <v>0</v>
      </c>
      <c r="M379" t="b">
        <v>0</v>
      </c>
    </row>
    <row r="380" spans="1:13" x14ac:dyDescent="0.25">
      <c r="A380" t="s">
        <v>685</v>
      </c>
      <c r="B380">
        <v>345</v>
      </c>
      <c r="C380" t="s">
        <v>686</v>
      </c>
      <c r="D380">
        <v>3</v>
      </c>
      <c r="E380">
        <v>0</v>
      </c>
      <c r="F380">
        <v>24</v>
      </c>
      <c r="G380">
        <v>6</v>
      </c>
      <c r="H380">
        <v>0</v>
      </c>
      <c r="I380">
        <v>3</v>
      </c>
      <c r="J380">
        <v>309</v>
      </c>
      <c r="K380">
        <v>3</v>
      </c>
      <c r="L380" t="b">
        <v>0</v>
      </c>
      <c r="M380" t="b">
        <v>0</v>
      </c>
    </row>
    <row r="381" spans="1:13" x14ac:dyDescent="0.25">
      <c r="A381" t="s">
        <v>262</v>
      </c>
      <c r="B381">
        <v>131</v>
      </c>
      <c r="C381" t="s">
        <v>263</v>
      </c>
      <c r="D381">
        <v>0</v>
      </c>
      <c r="E381">
        <v>0</v>
      </c>
      <c r="F381">
        <v>7</v>
      </c>
      <c r="G381">
        <v>2</v>
      </c>
      <c r="H381">
        <v>0</v>
      </c>
      <c r="I381">
        <v>1</v>
      </c>
      <c r="J381">
        <v>310</v>
      </c>
      <c r="K381">
        <v>3</v>
      </c>
      <c r="L381" t="b">
        <v>0</v>
      </c>
      <c r="M381" t="b">
        <v>0</v>
      </c>
    </row>
    <row r="382" spans="1:13" x14ac:dyDescent="0.25">
      <c r="A382" t="s">
        <v>439</v>
      </c>
      <c r="B382">
        <v>220</v>
      </c>
      <c r="C382" t="s">
        <v>440</v>
      </c>
      <c r="D382">
        <v>0</v>
      </c>
      <c r="E382">
        <v>0</v>
      </c>
      <c r="F382">
        <v>7</v>
      </c>
      <c r="G382">
        <v>2</v>
      </c>
      <c r="H382">
        <v>0</v>
      </c>
      <c r="I382">
        <v>3</v>
      </c>
      <c r="J382">
        <v>311</v>
      </c>
      <c r="K382">
        <v>3</v>
      </c>
      <c r="L382" t="b">
        <v>0</v>
      </c>
      <c r="M382" t="b">
        <v>0</v>
      </c>
    </row>
    <row r="383" spans="1:13" x14ac:dyDescent="0.25">
      <c r="A383" t="s">
        <v>96</v>
      </c>
      <c r="B383">
        <v>45</v>
      </c>
      <c r="C383" t="s">
        <v>97</v>
      </c>
      <c r="D383">
        <v>0</v>
      </c>
      <c r="E383">
        <v>0</v>
      </c>
      <c r="F383">
        <v>7</v>
      </c>
      <c r="G383">
        <v>2</v>
      </c>
      <c r="H383">
        <v>0</v>
      </c>
      <c r="I383">
        <v>2</v>
      </c>
      <c r="J383">
        <v>312</v>
      </c>
      <c r="K383">
        <v>3</v>
      </c>
      <c r="L383" t="b">
        <v>0</v>
      </c>
      <c r="M383" t="b">
        <v>0</v>
      </c>
    </row>
    <row r="384" spans="1:13" x14ac:dyDescent="0.25">
      <c r="A384" t="s">
        <v>120</v>
      </c>
      <c r="B384">
        <v>57</v>
      </c>
      <c r="C384" t="s">
        <v>121</v>
      </c>
      <c r="D384">
        <v>2</v>
      </c>
      <c r="E384">
        <v>0</v>
      </c>
      <c r="F384">
        <v>20</v>
      </c>
      <c r="G384">
        <v>4</v>
      </c>
      <c r="H384">
        <v>0</v>
      </c>
      <c r="I384">
        <v>1</v>
      </c>
      <c r="J384">
        <v>313</v>
      </c>
      <c r="K384">
        <v>3</v>
      </c>
      <c r="L384" t="b">
        <v>0</v>
      </c>
      <c r="M384" t="b">
        <v>0</v>
      </c>
    </row>
    <row r="385" spans="1:13" x14ac:dyDescent="0.25">
      <c r="A385" t="s">
        <v>544</v>
      </c>
      <c r="B385">
        <v>273</v>
      </c>
      <c r="C385" t="s">
        <v>545</v>
      </c>
      <c r="D385">
        <v>0</v>
      </c>
      <c r="E385">
        <v>0</v>
      </c>
      <c r="F385">
        <v>7</v>
      </c>
      <c r="G385">
        <v>2</v>
      </c>
      <c r="H385">
        <v>0</v>
      </c>
      <c r="I385">
        <v>2</v>
      </c>
      <c r="J385">
        <v>314</v>
      </c>
      <c r="K385">
        <v>3</v>
      </c>
      <c r="L385" t="b">
        <v>0</v>
      </c>
      <c r="M385" t="b">
        <v>0</v>
      </c>
    </row>
    <row r="386" spans="1:13" x14ac:dyDescent="0.25">
      <c r="A386" t="s">
        <v>15657</v>
      </c>
      <c r="B386">
        <v>381</v>
      </c>
      <c r="C386" t="s">
        <v>756</v>
      </c>
      <c r="D386">
        <v>3</v>
      </c>
      <c r="E386">
        <v>0</v>
      </c>
      <c r="F386">
        <v>9</v>
      </c>
      <c r="G386">
        <v>2</v>
      </c>
      <c r="H386">
        <v>0</v>
      </c>
      <c r="I386">
        <v>3</v>
      </c>
      <c r="J386">
        <v>315</v>
      </c>
      <c r="K386">
        <v>3</v>
      </c>
      <c r="L386" t="b">
        <v>0</v>
      </c>
      <c r="M386" t="b">
        <v>0</v>
      </c>
    </row>
    <row r="387" spans="1:13" x14ac:dyDescent="0.25">
      <c r="A387" t="s">
        <v>171</v>
      </c>
      <c r="B387">
        <v>83</v>
      </c>
      <c r="C387" t="s">
        <v>1259</v>
      </c>
      <c r="D387">
        <v>0</v>
      </c>
      <c r="E387">
        <v>0</v>
      </c>
      <c r="F387">
        <v>7</v>
      </c>
      <c r="G387">
        <v>2</v>
      </c>
      <c r="H387">
        <v>0</v>
      </c>
      <c r="I387">
        <v>2</v>
      </c>
      <c r="J387">
        <v>316</v>
      </c>
      <c r="K387">
        <v>3</v>
      </c>
      <c r="L387" t="b">
        <v>0</v>
      </c>
      <c r="M387" t="b">
        <v>0</v>
      </c>
    </row>
    <row r="388" spans="1:13" x14ac:dyDescent="0.25">
      <c r="A388" t="s">
        <v>15659</v>
      </c>
      <c r="B388">
        <v>269</v>
      </c>
      <c r="C388" t="s">
        <v>15498</v>
      </c>
      <c r="D388">
        <v>0</v>
      </c>
      <c r="E388">
        <v>0</v>
      </c>
      <c r="F388">
        <v>7</v>
      </c>
      <c r="G388">
        <v>2</v>
      </c>
      <c r="H388">
        <v>0</v>
      </c>
      <c r="I388">
        <v>2</v>
      </c>
      <c r="J388">
        <v>317</v>
      </c>
      <c r="K388">
        <v>3</v>
      </c>
      <c r="L388" t="b">
        <v>0</v>
      </c>
      <c r="M388" t="b">
        <v>0</v>
      </c>
    </row>
    <row r="389" spans="1:13" x14ac:dyDescent="0.25">
      <c r="A389" t="s">
        <v>15652</v>
      </c>
      <c r="B389">
        <v>76</v>
      </c>
      <c r="C389" t="s">
        <v>15563</v>
      </c>
      <c r="D389">
        <v>3</v>
      </c>
      <c r="E389">
        <v>0</v>
      </c>
      <c r="F389">
        <v>11</v>
      </c>
      <c r="G389">
        <v>3</v>
      </c>
      <c r="H389">
        <v>0</v>
      </c>
      <c r="I389">
        <v>2</v>
      </c>
      <c r="J389">
        <v>318</v>
      </c>
      <c r="K389">
        <v>3</v>
      </c>
      <c r="L389" t="b">
        <v>0</v>
      </c>
      <c r="M389" t="b">
        <v>0</v>
      </c>
    </row>
    <row r="390" spans="1:13" x14ac:dyDescent="0.25">
      <c r="A390" t="s">
        <v>268</v>
      </c>
      <c r="B390">
        <v>134</v>
      </c>
      <c r="C390" t="s">
        <v>269</v>
      </c>
      <c r="D390">
        <v>2</v>
      </c>
      <c r="E390">
        <v>3</v>
      </c>
      <c r="F390">
        <v>25</v>
      </c>
      <c r="G390">
        <v>6</v>
      </c>
      <c r="H390">
        <v>0</v>
      </c>
      <c r="I390">
        <v>0</v>
      </c>
      <c r="K390">
        <v>3</v>
      </c>
      <c r="L390" t="b">
        <v>1</v>
      </c>
      <c r="M390" t="b">
        <v>1</v>
      </c>
    </row>
    <row r="391" spans="1:13" x14ac:dyDescent="0.25">
      <c r="A391" t="s">
        <v>336</v>
      </c>
      <c r="B391">
        <v>168</v>
      </c>
      <c r="C391" t="s">
        <v>337</v>
      </c>
      <c r="D391">
        <v>2</v>
      </c>
      <c r="E391">
        <v>3</v>
      </c>
      <c r="F391">
        <v>25</v>
      </c>
      <c r="G391">
        <v>6</v>
      </c>
      <c r="H391">
        <v>0</v>
      </c>
      <c r="I391">
        <v>0</v>
      </c>
      <c r="K391">
        <v>3</v>
      </c>
      <c r="L391" t="b">
        <v>1</v>
      </c>
      <c r="M391" t="b">
        <v>1</v>
      </c>
    </row>
    <row r="392" spans="1:13" x14ac:dyDescent="0.25">
      <c r="A392" t="s">
        <v>15660</v>
      </c>
      <c r="B392">
        <v>296</v>
      </c>
      <c r="C392" t="s">
        <v>15516</v>
      </c>
      <c r="D392">
        <v>1</v>
      </c>
      <c r="E392">
        <v>6</v>
      </c>
      <c r="F392">
        <v>9</v>
      </c>
      <c r="G392">
        <v>3</v>
      </c>
      <c r="H392">
        <v>0</v>
      </c>
      <c r="I392">
        <v>2</v>
      </c>
      <c r="K392">
        <v>3</v>
      </c>
      <c r="L392" t="b">
        <v>1</v>
      </c>
      <c r="M392" t="b">
        <v>1</v>
      </c>
    </row>
    <row r="393" spans="1:13" x14ac:dyDescent="0.25">
      <c r="A393" t="s">
        <v>15656</v>
      </c>
      <c r="B393">
        <v>135</v>
      </c>
      <c r="C393" t="s">
        <v>15517</v>
      </c>
      <c r="D393">
        <v>1</v>
      </c>
      <c r="E393">
        <v>6</v>
      </c>
      <c r="F393">
        <v>13</v>
      </c>
      <c r="G393">
        <v>4</v>
      </c>
      <c r="H393">
        <v>0</v>
      </c>
      <c r="I393">
        <v>2</v>
      </c>
      <c r="K393">
        <v>3</v>
      </c>
      <c r="L393" t="b">
        <v>1</v>
      </c>
      <c r="M393" t="b">
        <v>1</v>
      </c>
    </row>
    <row r="394" spans="1:13" x14ac:dyDescent="0.25">
      <c r="A394" t="s">
        <v>15649</v>
      </c>
      <c r="B394">
        <v>47</v>
      </c>
      <c r="C394" t="s">
        <v>15650</v>
      </c>
      <c r="D394">
        <v>0</v>
      </c>
      <c r="E394">
        <v>0</v>
      </c>
      <c r="F394">
        <v>7</v>
      </c>
      <c r="G394">
        <v>2</v>
      </c>
      <c r="H394">
        <v>0</v>
      </c>
      <c r="I394">
        <v>2</v>
      </c>
      <c r="J394">
        <v>319</v>
      </c>
      <c r="K394">
        <v>3</v>
      </c>
      <c r="L394" t="b">
        <v>0</v>
      </c>
      <c r="M394" t="b">
        <v>0</v>
      </c>
    </row>
    <row r="395" spans="1:13" x14ac:dyDescent="0.25">
      <c r="A395" t="s">
        <v>16479</v>
      </c>
      <c r="B395">
        <v>395</v>
      </c>
      <c r="C395" t="s">
        <v>16471</v>
      </c>
      <c r="D395">
        <v>0</v>
      </c>
      <c r="E395">
        <v>0</v>
      </c>
      <c r="F395">
        <v>7</v>
      </c>
      <c r="G395">
        <v>2</v>
      </c>
      <c r="H395">
        <v>0</v>
      </c>
      <c r="I395">
        <v>2</v>
      </c>
      <c r="J395">
        <v>320</v>
      </c>
      <c r="K395">
        <v>3</v>
      </c>
      <c r="L395" t="b">
        <v>0</v>
      </c>
      <c r="M395" t="b">
        <v>0</v>
      </c>
    </row>
    <row r="396" spans="1:13" x14ac:dyDescent="0.25">
      <c r="A396" t="s">
        <v>16478</v>
      </c>
      <c r="B396">
        <v>394</v>
      </c>
      <c r="C396" t="s">
        <v>16477</v>
      </c>
      <c r="D396">
        <v>3</v>
      </c>
      <c r="E396">
        <v>0</v>
      </c>
      <c r="F396">
        <v>8</v>
      </c>
      <c r="G396">
        <v>2</v>
      </c>
      <c r="H396">
        <v>0</v>
      </c>
      <c r="I396">
        <v>2</v>
      </c>
      <c r="J396">
        <v>321</v>
      </c>
      <c r="K396">
        <v>3</v>
      </c>
      <c r="L396" t="b">
        <v>0</v>
      </c>
      <c r="M396" t="b">
        <v>0</v>
      </c>
    </row>
    <row r="397" spans="1:13" x14ac:dyDescent="0.25">
      <c r="A397" t="s">
        <v>17145</v>
      </c>
      <c r="B397">
        <v>397</v>
      </c>
      <c r="C397" t="s">
        <v>16956</v>
      </c>
      <c r="D397">
        <v>4</v>
      </c>
      <c r="E397">
        <v>1</v>
      </c>
      <c r="F397">
        <v>5</v>
      </c>
      <c r="G397">
        <v>2</v>
      </c>
      <c r="H397">
        <v>0</v>
      </c>
      <c r="I397">
        <v>1</v>
      </c>
      <c r="J397">
        <v>56</v>
      </c>
      <c r="K397">
        <v>3</v>
      </c>
      <c r="L397" t="b">
        <v>1</v>
      </c>
      <c r="M397" t="b">
        <v>1</v>
      </c>
    </row>
    <row r="398" spans="1:13" x14ac:dyDescent="0.25">
      <c r="A398" t="s">
        <v>17146</v>
      </c>
      <c r="B398">
        <v>396</v>
      </c>
      <c r="C398" t="s">
        <v>16957</v>
      </c>
      <c r="D398">
        <v>3</v>
      </c>
      <c r="E398">
        <v>7</v>
      </c>
      <c r="F398">
        <v>7</v>
      </c>
      <c r="G398">
        <v>2</v>
      </c>
      <c r="H398">
        <v>0</v>
      </c>
      <c r="I398">
        <v>2</v>
      </c>
      <c r="K398">
        <v>3</v>
      </c>
      <c r="L398" t="b">
        <v>1</v>
      </c>
      <c r="M398" t="b">
        <v>1</v>
      </c>
    </row>
    <row r="399" spans="1:13" x14ac:dyDescent="0.25">
      <c r="A399" t="s">
        <v>17147</v>
      </c>
      <c r="B399">
        <v>398</v>
      </c>
      <c r="C399" t="s">
        <v>16959</v>
      </c>
      <c r="D399">
        <v>0</v>
      </c>
      <c r="E399">
        <v>7</v>
      </c>
      <c r="F399">
        <v>7</v>
      </c>
      <c r="G399">
        <v>2</v>
      </c>
      <c r="H399">
        <v>0</v>
      </c>
      <c r="I399">
        <v>2</v>
      </c>
      <c r="K399">
        <v>3</v>
      </c>
      <c r="L399" t="b">
        <v>1</v>
      </c>
      <c r="M399" t="b">
        <v>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DDB42-4C41-4B9B-92D7-577F851E0D25}">
  <dimension ref="A1:O393"/>
  <sheetViews>
    <sheetView workbookViewId="0"/>
  </sheetViews>
  <sheetFormatPr defaultRowHeight="15" x14ac:dyDescent="0.25"/>
  <cols>
    <col min="1" max="1" width="38.7109375" bestFit="1" customWidth="1"/>
    <col min="2" max="2" width="13.7109375" customWidth="1"/>
    <col min="3" max="3" width="56.42578125" bestFit="1" customWidth="1"/>
    <col min="4" max="4" width="12.42578125" customWidth="1"/>
    <col min="5" max="5" width="15.28515625" customWidth="1"/>
    <col min="6" max="6" width="12.7109375" customWidth="1"/>
    <col min="7" max="7" width="15.28515625" customWidth="1"/>
    <col min="8" max="8" width="20.85546875" customWidth="1"/>
    <col min="9" max="9" width="13" customWidth="1"/>
    <col min="10" max="10" width="18.28515625" customWidth="1"/>
    <col min="11" max="11" width="13.7109375" customWidth="1"/>
    <col min="12" max="12" width="16.28515625" customWidth="1"/>
    <col min="13" max="13" width="17" customWidth="1"/>
    <col min="14" max="14" width="17.42578125" customWidth="1"/>
    <col min="15" max="15" width="15.85546875" customWidth="1"/>
  </cols>
  <sheetData>
    <row r="1" spans="1:15" x14ac:dyDescent="0.25">
      <c r="A1" t="s">
        <v>0</v>
      </c>
      <c r="B1" t="s">
        <v>1</v>
      </c>
      <c r="C1" t="s">
        <v>2</v>
      </c>
      <c r="D1" t="s">
        <v>3</v>
      </c>
      <c r="E1" t="s">
        <v>4</v>
      </c>
      <c r="F1" t="s">
        <v>5</v>
      </c>
      <c r="G1" t="s">
        <v>6</v>
      </c>
      <c r="H1" t="s">
        <v>7</v>
      </c>
      <c r="I1" t="s">
        <v>8</v>
      </c>
      <c r="J1" t="s">
        <v>9</v>
      </c>
      <c r="K1" t="s">
        <v>10</v>
      </c>
      <c r="L1" t="s">
        <v>15643</v>
      </c>
      <c r="M1" t="s">
        <v>15644</v>
      </c>
      <c r="N1" t="s">
        <v>11</v>
      </c>
      <c r="O1" t="s">
        <v>12</v>
      </c>
    </row>
    <row r="2" spans="1:15" x14ac:dyDescent="0.25">
      <c r="A2" t="s">
        <v>13</v>
      </c>
      <c r="B2">
        <v>1</v>
      </c>
      <c r="C2" t="s">
        <v>14</v>
      </c>
      <c r="D2">
        <v>0</v>
      </c>
      <c r="E2">
        <v>0</v>
      </c>
      <c r="F2">
        <v>7</v>
      </c>
      <c r="G2">
        <v>2</v>
      </c>
      <c r="H2">
        <v>0</v>
      </c>
      <c r="I2">
        <v>2</v>
      </c>
      <c r="J2">
        <v>250</v>
      </c>
      <c r="K2">
        <v>3</v>
      </c>
      <c r="L2" s="12">
        <v>45762.709323518517</v>
      </c>
      <c r="N2" t="b">
        <v>0</v>
      </c>
      <c r="O2" t="b">
        <v>0</v>
      </c>
    </row>
    <row r="3" spans="1:15" x14ac:dyDescent="0.25">
      <c r="A3" t="s">
        <v>15</v>
      </c>
      <c r="B3">
        <v>2</v>
      </c>
      <c r="C3" t="s">
        <v>16</v>
      </c>
      <c r="D3">
        <v>3</v>
      </c>
      <c r="E3">
        <v>0</v>
      </c>
      <c r="F3">
        <v>8</v>
      </c>
      <c r="G3">
        <v>2</v>
      </c>
      <c r="H3">
        <v>0</v>
      </c>
      <c r="I3">
        <v>2</v>
      </c>
      <c r="J3">
        <v>272</v>
      </c>
      <c r="K3">
        <v>3</v>
      </c>
      <c r="L3" s="12">
        <v>45762.709323587966</v>
      </c>
      <c r="N3" t="b">
        <v>0</v>
      </c>
      <c r="O3" t="b">
        <v>0</v>
      </c>
    </row>
    <row r="4" spans="1:15" x14ac:dyDescent="0.25">
      <c r="A4" t="s">
        <v>17</v>
      </c>
      <c r="B4">
        <v>3</v>
      </c>
      <c r="C4" t="s">
        <v>18</v>
      </c>
      <c r="D4">
        <v>0</v>
      </c>
      <c r="E4">
        <v>0</v>
      </c>
      <c r="F4">
        <v>7</v>
      </c>
      <c r="G4">
        <v>2</v>
      </c>
      <c r="H4">
        <v>0</v>
      </c>
      <c r="I4">
        <v>2</v>
      </c>
      <c r="J4">
        <v>206</v>
      </c>
      <c r="K4">
        <v>3</v>
      </c>
      <c r="L4" s="12">
        <v>45762.709323402778</v>
      </c>
      <c r="N4" t="b">
        <v>0</v>
      </c>
      <c r="O4" t="b">
        <v>0</v>
      </c>
    </row>
    <row r="5" spans="1:15" x14ac:dyDescent="0.25">
      <c r="A5" t="s">
        <v>19</v>
      </c>
      <c r="B5">
        <v>4</v>
      </c>
      <c r="C5" t="s">
        <v>15645</v>
      </c>
      <c r="D5">
        <v>0</v>
      </c>
      <c r="E5">
        <v>0</v>
      </c>
      <c r="F5">
        <v>7</v>
      </c>
      <c r="G5">
        <v>2</v>
      </c>
      <c r="H5">
        <v>0</v>
      </c>
      <c r="I5">
        <v>1</v>
      </c>
      <c r="J5">
        <v>200</v>
      </c>
      <c r="K5">
        <v>3</v>
      </c>
      <c r="L5" s="12">
        <v>45762.709323391202</v>
      </c>
      <c r="N5" t="b">
        <v>0</v>
      </c>
      <c r="O5" t="b">
        <v>0</v>
      </c>
    </row>
    <row r="6" spans="1:15" x14ac:dyDescent="0.25">
      <c r="A6" t="s">
        <v>20</v>
      </c>
      <c r="B6">
        <v>5</v>
      </c>
      <c r="C6" t="s">
        <v>21</v>
      </c>
      <c r="D6">
        <v>0</v>
      </c>
      <c r="E6">
        <v>0</v>
      </c>
      <c r="F6">
        <v>7</v>
      </c>
      <c r="G6">
        <v>2</v>
      </c>
      <c r="H6">
        <v>0</v>
      </c>
      <c r="I6">
        <v>2</v>
      </c>
      <c r="J6">
        <v>99</v>
      </c>
      <c r="K6">
        <v>3</v>
      </c>
      <c r="L6" s="12">
        <v>45762.709323113428</v>
      </c>
      <c r="N6" t="b">
        <v>0</v>
      </c>
      <c r="O6" t="b">
        <v>0</v>
      </c>
    </row>
    <row r="7" spans="1:15" x14ac:dyDescent="0.25">
      <c r="A7" t="s">
        <v>22</v>
      </c>
      <c r="B7">
        <v>6</v>
      </c>
      <c r="C7" t="s">
        <v>23</v>
      </c>
      <c r="D7">
        <v>2</v>
      </c>
      <c r="E7">
        <v>0</v>
      </c>
      <c r="F7">
        <v>20</v>
      </c>
      <c r="G7">
        <v>0</v>
      </c>
      <c r="H7">
        <v>3</v>
      </c>
      <c r="I7">
        <v>1</v>
      </c>
      <c r="J7">
        <v>217</v>
      </c>
      <c r="K7">
        <v>3</v>
      </c>
      <c r="L7" s="12">
        <v>45762.709323437499</v>
      </c>
      <c r="N7" t="b">
        <v>0</v>
      </c>
      <c r="O7" t="b">
        <v>0</v>
      </c>
    </row>
    <row r="8" spans="1:15" x14ac:dyDescent="0.25">
      <c r="A8" t="s">
        <v>24</v>
      </c>
      <c r="B8">
        <v>7</v>
      </c>
      <c r="C8" t="s">
        <v>25</v>
      </c>
      <c r="D8">
        <v>0</v>
      </c>
      <c r="E8">
        <v>0</v>
      </c>
      <c r="F8">
        <v>7</v>
      </c>
      <c r="G8">
        <v>2</v>
      </c>
      <c r="H8">
        <v>0</v>
      </c>
      <c r="I8">
        <v>1</v>
      </c>
      <c r="J8">
        <v>126</v>
      </c>
      <c r="K8">
        <v>3</v>
      </c>
      <c r="L8" s="12">
        <v>45762.709323182869</v>
      </c>
      <c r="N8" t="b">
        <v>0</v>
      </c>
      <c r="O8" t="b">
        <v>0</v>
      </c>
    </row>
    <row r="9" spans="1:15" x14ac:dyDescent="0.25">
      <c r="A9" t="s">
        <v>26</v>
      </c>
      <c r="B9">
        <v>8</v>
      </c>
      <c r="C9" t="s">
        <v>27</v>
      </c>
      <c r="D9">
        <v>0</v>
      </c>
      <c r="E9">
        <v>0</v>
      </c>
      <c r="F9">
        <v>7</v>
      </c>
      <c r="G9">
        <v>2</v>
      </c>
      <c r="H9">
        <v>0</v>
      </c>
      <c r="I9">
        <v>1</v>
      </c>
      <c r="J9">
        <v>24</v>
      </c>
      <c r="K9">
        <v>3</v>
      </c>
      <c r="L9" s="12">
        <v>45762.709322881943</v>
      </c>
      <c r="N9" t="b">
        <v>0</v>
      </c>
      <c r="O9" t="b">
        <v>0</v>
      </c>
    </row>
    <row r="10" spans="1:15" x14ac:dyDescent="0.25">
      <c r="A10" t="s">
        <v>411</v>
      </c>
      <c r="B10">
        <v>211</v>
      </c>
      <c r="C10" t="s">
        <v>412</v>
      </c>
      <c r="D10">
        <v>4</v>
      </c>
      <c r="E10">
        <v>4</v>
      </c>
      <c r="F10">
        <v>5</v>
      </c>
      <c r="G10">
        <v>2</v>
      </c>
      <c r="H10">
        <v>0</v>
      </c>
      <c r="I10">
        <v>0</v>
      </c>
      <c r="J10">
        <v>1</v>
      </c>
      <c r="K10">
        <v>3</v>
      </c>
      <c r="L10" s="12">
        <v>45762.709323981479</v>
      </c>
      <c r="N10" t="b">
        <v>1</v>
      </c>
      <c r="O10" t="b">
        <v>0</v>
      </c>
    </row>
    <row r="11" spans="1:15" x14ac:dyDescent="0.25">
      <c r="A11" t="s">
        <v>30</v>
      </c>
      <c r="B11">
        <v>10</v>
      </c>
      <c r="C11" t="s">
        <v>31</v>
      </c>
      <c r="D11">
        <v>2</v>
      </c>
      <c r="E11">
        <v>0</v>
      </c>
      <c r="F11">
        <v>20</v>
      </c>
      <c r="G11">
        <v>4</v>
      </c>
      <c r="H11">
        <v>0</v>
      </c>
      <c r="I11">
        <v>2</v>
      </c>
      <c r="J11">
        <v>46</v>
      </c>
      <c r="K11">
        <v>3</v>
      </c>
      <c r="L11" s="12">
        <v>45762.709322939816</v>
      </c>
      <c r="N11" t="b">
        <v>0</v>
      </c>
      <c r="O11" t="b">
        <v>0</v>
      </c>
    </row>
    <row r="12" spans="1:15" x14ac:dyDescent="0.25">
      <c r="A12" t="s">
        <v>32</v>
      </c>
      <c r="B12">
        <v>11</v>
      </c>
      <c r="C12" t="s">
        <v>33</v>
      </c>
      <c r="D12">
        <v>0</v>
      </c>
      <c r="E12">
        <v>0</v>
      </c>
      <c r="F12">
        <v>7</v>
      </c>
      <c r="G12">
        <v>2</v>
      </c>
      <c r="H12">
        <v>0</v>
      </c>
      <c r="I12">
        <v>2</v>
      </c>
      <c r="J12">
        <v>56</v>
      </c>
      <c r="K12">
        <v>3</v>
      </c>
      <c r="L12" s="12">
        <v>45762.709322974537</v>
      </c>
      <c r="N12" t="b">
        <v>0</v>
      </c>
      <c r="O12" t="b">
        <v>0</v>
      </c>
    </row>
    <row r="13" spans="1:15" x14ac:dyDescent="0.25">
      <c r="A13" t="s">
        <v>34</v>
      </c>
      <c r="B13">
        <v>12</v>
      </c>
      <c r="C13" t="s">
        <v>35</v>
      </c>
      <c r="D13">
        <v>1</v>
      </c>
      <c r="E13">
        <v>0</v>
      </c>
      <c r="F13">
        <v>11</v>
      </c>
      <c r="G13">
        <v>3</v>
      </c>
      <c r="H13">
        <v>0</v>
      </c>
      <c r="I13">
        <v>1</v>
      </c>
      <c r="J13">
        <v>167</v>
      </c>
      <c r="K13">
        <v>3</v>
      </c>
      <c r="L13" s="12">
        <v>45762.709323298608</v>
      </c>
      <c r="N13" t="b">
        <v>0</v>
      </c>
      <c r="O13" t="b">
        <v>0</v>
      </c>
    </row>
    <row r="14" spans="1:15" x14ac:dyDescent="0.25">
      <c r="A14" s="1" t="s">
        <v>36</v>
      </c>
      <c r="B14">
        <v>13</v>
      </c>
      <c r="C14" t="s">
        <v>37</v>
      </c>
      <c r="D14">
        <v>0</v>
      </c>
      <c r="E14">
        <v>0</v>
      </c>
      <c r="F14">
        <v>7</v>
      </c>
      <c r="G14">
        <v>2</v>
      </c>
      <c r="H14">
        <v>0</v>
      </c>
      <c r="I14">
        <v>2</v>
      </c>
      <c r="J14">
        <v>10</v>
      </c>
      <c r="K14">
        <v>3</v>
      </c>
      <c r="L14" s="12">
        <v>45762.709322824077</v>
      </c>
      <c r="N14" t="b">
        <v>0</v>
      </c>
      <c r="O14" t="b">
        <v>0</v>
      </c>
    </row>
    <row r="15" spans="1:15" x14ac:dyDescent="0.25">
      <c r="A15" t="s">
        <v>38</v>
      </c>
      <c r="B15">
        <v>14</v>
      </c>
      <c r="C15" t="s">
        <v>39</v>
      </c>
      <c r="D15">
        <v>1</v>
      </c>
      <c r="E15">
        <v>0</v>
      </c>
      <c r="F15">
        <v>13</v>
      </c>
      <c r="G15">
        <v>4</v>
      </c>
      <c r="H15">
        <v>0</v>
      </c>
      <c r="I15">
        <v>2</v>
      </c>
      <c r="J15">
        <v>295</v>
      </c>
      <c r="K15">
        <v>3</v>
      </c>
      <c r="L15" s="12">
        <v>45762.709323657407</v>
      </c>
      <c r="N15" t="b">
        <v>0</v>
      </c>
      <c r="O15" t="b">
        <v>0</v>
      </c>
    </row>
    <row r="16" spans="1:15" x14ac:dyDescent="0.25">
      <c r="A16" t="s">
        <v>40</v>
      </c>
      <c r="B16">
        <v>15</v>
      </c>
      <c r="C16" t="s">
        <v>41</v>
      </c>
      <c r="D16">
        <v>0</v>
      </c>
      <c r="E16">
        <v>0</v>
      </c>
      <c r="F16">
        <v>7</v>
      </c>
      <c r="G16">
        <v>2</v>
      </c>
      <c r="H16">
        <v>0</v>
      </c>
      <c r="I16">
        <v>0</v>
      </c>
      <c r="J16">
        <v>22</v>
      </c>
      <c r="K16">
        <v>3</v>
      </c>
      <c r="L16" s="12">
        <v>45762.709322870367</v>
      </c>
      <c r="N16" t="b">
        <v>0</v>
      </c>
      <c r="O16" t="b">
        <v>0</v>
      </c>
    </row>
    <row r="17" spans="1:15" x14ac:dyDescent="0.25">
      <c r="A17" t="s">
        <v>42</v>
      </c>
      <c r="B17">
        <v>16</v>
      </c>
      <c r="C17" t="s">
        <v>43</v>
      </c>
      <c r="D17">
        <v>0</v>
      </c>
      <c r="E17">
        <v>0</v>
      </c>
      <c r="F17">
        <v>7</v>
      </c>
      <c r="G17">
        <v>2</v>
      </c>
      <c r="H17">
        <v>0</v>
      </c>
      <c r="I17">
        <v>2</v>
      </c>
      <c r="J17">
        <v>64</v>
      </c>
      <c r="K17">
        <v>3</v>
      </c>
      <c r="L17" s="12">
        <v>45762.709322997682</v>
      </c>
      <c r="N17" t="b">
        <v>0</v>
      </c>
      <c r="O17" t="b">
        <v>0</v>
      </c>
    </row>
    <row r="18" spans="1:15" x14ac:dyDescent="0.25">
      <c r="A18" t="s">
        <v>44</v>
      </c>
      <c r="B18">
        <v>17</v>
      </c>
      <c r="C18" t="s">
        <v>45</v>
      </c>
      <c r="D18">
        <v>0</v>
      </c>
      <c r="E18">
        <v>0</v>
      </c>
      <c r="F18">
        <v>7</v>
      </c>
      <c r="G18">
        <v>2</v>
      </c>
      <c r="H18">
        <v>0</v>
      </c>
      <c r="I18">
        <v>2</v>
      </c>
      <c r="J18">
        <v>53</v>
      </c>
      <c r="K18">
        <v>3</v>
      </c>
      <c r="L18" s="12">
        <v>45762.709322962961</v>
      </c>
      <c r="N18" t="b">
        <v>0</v>
      </c>
      <c r="O18" t="b">
        <v>0</v>
      </c>
    </row>
    <row r="19" spans="1:15" x14ac:dyDescent="0.25">
      <c r="A19" t="s">
        <v>46</v>
      </c>
      <c r="B19">
        <v>18</v>
      </c>
      <c r="C19" t="s">
        <v>47</v>
      </c>
      <c r="D19">
        <v>0</v>
      </c>
      <c r="E19">
        <v>0</v>
      </c>
      <c r="F19">
        <v>7</v>
      </c>
      <c r="G19">
        <v>2</v>
      </c>
      <c r="H19">
        <v>0</v>
      </c>
      <c r="I19">
        <v>2</v>
      </c>
      <c r="J19">
        <v>292</v>
      </c>
      <c r="K19">
        <v>3</v>
      </c>
      <c r="L19" s="12">
        <v>45762.709323645831</v>
      </c>
      <c r="N19" t="b">
        <v>0</v>
      </c>
      <c r="O19" t="b">
        <v>0</v>
      </c>
    </row>
    <row r="20" spans="1:15" x14ac:dyDescent="0.25">
      <c r="A20" t="s">
        <v>48</v>
      </c>
      <c r="B20">
        <v>19</v>
      </c>
      <c r="C20" t="s">
        <v>49</v>
      </c>
      <c r="D20">
        <v>0</v>
      </c>
      <c r="E20">
        <v>0</v>
      </c>
      <c r="F20">
        <v>7</v>
      </c>
      <c r="G20">
        <v>2</v>
      </c>
      <c r="H20">
        <v>0</v>
      </c>
      <c r="I20">
        <v>2</v>
      </c>
      <c r="J20">
        <v>83</v>
      </c>
      <c r="K20">
        <v>3</v>
      </c>
      <c r="L20" s="12">
        <v>45762.709323067131</v>
      </c>
      <c r="N20" t="b">
        <v>0</v>
      </c>
      <c r="O20" t="b">
        <v>0</v>
      </c>
    </row>
    <row r="21" spans="1:15" x14ac:dyDescent="0.25">
      <c r="A21" t="s">
        <v>50</v>
      </c>
      <c r="B21">
        <v>20</v>
      </c>
      <c r="C21" t="s">
        <v>51</v>
      </c>
      <c r="D21">
        <v>0</v>
      </c>
      <c r="E21">
        <v>0</v>
      </c>
      <c r="F21">
        <v>7</v>
      </c>
      <c r="G21">
        <v>2</v>
      </c>
      <c r="H21">
        <v>0</v>
      </c>
      <c r="I21">
        <v>2</v>
      </c>
      <c r="J21">
        <v>219</v>
      </c>
      <c r="K21">
        <v>3</v>
      </c>
      <c r="L21" s="12">
        <v>45762.709323437499</v>
      </c>
      <c r="N21" t="b">
        <v>0</v>
      </c>
      <c r="O21" t="b">
        <v>0</v>
      </c>
    </row>
    <row r="22" spans="1:15" x14ac:dyDescent="0.25">
      <c r="A22" t="s">
        <v>52</v>
      </c>
      <c r="B22">
        <v>21</v>
      </c>
      <c r="C22" t="s">
        <v>53</v>
      </c>
      <c r="D22">
        <v>0</v>
      </c>
      <c r="E22">
        <v>0</v>
      </c>
      <c r="F22">
        <v>7</v>
      </c>
      <c r="G22">
        <v>2</v>
      </c>
      <c r="H22">
        <v>0</v>
      </c>
      <c r="I22">
        <v>2</v>
      </c>
      <c r="J22">
        <v>87</v>
      </c>
      <c r="K22">
        <v>3</v>
      </c>
      <c r="L22" s="12">
        <v>45762.709323078707</v>
      </c>
      <c r="N22" t="b">
        <v>0</v>
      </c>
      <c r="O22" t="b">
        <v>0</v>
      </c>
    </row>
    <row r="23" spans="1:15" x14ac:dyDescent="0.25">
      <c r="A23" t="s">
        <v>723</v>
      </c>
      <c r="B23">
        <v>371</v>
      </c>
      <c r="C23" t="s">
        <v>724</v>
      </c>
      <c r="D23">
        <v>4</v>
      </c>
      <c r="E23">
        <v>1</v>
      </c>
      <c r="F23">
        <v>5</v>
      </c>
      <c r="G23">
        <v>2</v>
      </c>
      <c r="H23">
        <v>0</v>
      </c>
      <c r="I23">
        <v>0</v>
      </c>
      <c r="J23">
        <v>1</v>
      </c>
      <c r="K23">
        <v>3</v>
      </c>
      <c r="L23" s="12">
        <v>45762.709323703704</v>
      </c>
      <c r="N23" t="b">
        <v>1</v>
      </c>
      <c r="O23" t="b">
        <v>0</v>
      </c>
    </row>
    <row r="24" spans="1:15" x14ac:dyDescent="0.25">
      <c r="A24" t="s">
        <v>56</v>
      </c>
      <c r="B24">
        <v>23</v>
      </c>
      <c r="C24" t="s">
        <v>57</v>
      </c>
      <c r="D24">
        <v>0</v>
      </c>
      <c r="E24">
        <v>0</v>
      </c>
      <c r="F24">
        <v>7</v>
      </c>
      <c r="G24">
        <v>2</v>
      </c>
      <c r="H24">
        <v>0</v>
      </c>
      <c r="I24">
        <v>0</v>
      </c>
      <c r="J24">
        <v>19</v>
      </c>
      <c r="K24">
        <v>3</v>
      </c>
      <c r="L24" s="12">
        <v>45762.709322858798</v>
      </c>
      <c r="N24" t="b">
        <v>0</v>
      </c>
      <c r="O24" t="b">
        <v>0</v>
      </c>
    </row>
    <row r="25" spans="1:15" x14ac:dyDescent="0.25">
      <c r="A25" t="s">
        <v>58</v>
      </c>
      <c r="B25">
        <v>24</v>
      </c>
      <c r="C25" t="s">
        <v>59</v>
      </c>
      <c r="D25">
        <v>0</v>
      </c>
      <c r="E25">
        <v>0</v>
      </c>
      <c r="F25">
        <v>7</v>
      </c>
      <c r="G25">
        <v>2</v>
      </c>
      <c r="H25">
        <v>0</v>
      </c>
      <c r="I25">
        <v>2</v>
      </c>
      <c r="J25">
        <v>9</v>
      </c>
      <c r="K25">
        <v>3</v>
      </c>
      <c r="L25" s="12">
        <v>45762.709322824077</v>
      </c>
      <c r="N25" t="b">
        <v>0</v>
      </c>
      <c r="O25" t="b">
        <v>0</v>
      </c>
    </row>
    <row r="26" spans="1:15" x14ac:dyDescent="0.25">
      <c r="A26" t="s">
        <v>60</v>
      </c>
      <c r="B26">
        <v>25</v>
      </c>
      <c r="C26" t="s">
        <v>61</v>
      </c>
      <c r="D26">
        <v>3</v>
      </c>
      <c r="E26">
        <v>0</v>
      </c>
      <c r="F26">
        <v>11</v>
      </c>
      <c r="G26">
        <v>3</v>
      </c>
      <c r="H26">
        <v>0</v>
      </c>
      <c r="I26">
        <v>2</v>
      </c>
      <c r="J26">
        <v>59</v>
      </c>
      <c r="K26">
        <v>3</v>
      </c>
      <c r="L26" s="12">
        <v>45762.709322986113</v>
      </c>
      <c r="N26" t="b">
        <v>0</v>
      </c>
      <c r="O26" t="b">
        <v>0</v>
      </c>
    </row>
    <row r="27" spans="1:15" x14ac:dyDescent="0.25">
      <c r="A27" t="s">
        <v>62</v>
      </c>
      <c r="B27">
        <v>26</v>
      </c>
      <c r="C27" t="s">
        <v>63</v>
      </c>
      <c r="D27">
        <v>0</v>
      </c>
      <c r="E27">
        <v>0</v>
      </c>
      <c r="F27">
        <v>7</v>
      </c>
      <c r="G27">
        <v>2</v>
      </c>
      <c r="H27">
        <v>0</v>
      </c>
      <c r="I27">
        <v>2</v>
      </c>
      <c r="J27">
        <v>85</v>
      </c>
      <c r="K27">
        <v>3</v>
      </c>
      <c r="L27" s="12">
        <v>45762.709323067131</v>
      </c>
      <c r="N27" t="b">
        <v>0</v>
      </c>
      <c r="O27" t="b">
        <v>0</v>
      </c>
    </row>
    <row r="28" spans="1:15" x14ac:dyDescent="0.25">
      <c r="A28" t="s">
        <v>64</v>
      </c>
      <c r="B28">
        <v>27</v>
      </c>
      <c r="C28" t="s">
        <v>15646</v>
      </c>
      <c r="D28">
        <v>0</v>
      </c>
      <c r="E28">
        <v>0</v>
      </c>
      <c r="F28">
        <v>7</v>
      </c>
      <c r="G28">
        <v>2</v>
      </c>
      <c r="H28">
        <v>0</v>
      </c>
      <c r="I28">
        <v>2</v>
      </c>
      <c r="J28">
        <v>44</v>
      </c>
      <c r="K28">
        <v>3</v>
      </c>
      <c r="L28" s="12">
        <v>45762.709322939816</v>
      </c>
      <c r="N28" t="b">
        <v>0</v>
      </c>
      <c r="O28" t="b">
        <v>0</v>
      </c>
    </row>
    <row r="29" spans="1:15" x14ac:dyDescent="0.25">
      <c r="A29" t="s">
        <v>65</v>
      </c>
      <c r="B29">
        <v>28</v>
      </c>
      <c r="C29" t="s">
        <v>66</v>
      </c>
      <c r="D29">
        <v>0</v>
      </c>
      <c r="E29">
        <v>0</v>
      </c>
      <c r="F29">
        <v>7</v>
      </c>
      <c r="G29">
        <v>2</v>
      </c>
      <c r="H29">
        <v>0</v>
      </c>
      <c r="I29">
        <v>2</v>
      </c>
      <c r="J29">
        <v>8</v>
      </c>
      <c r="K29">
        <v>3</v>
      </c>
      <c r="L29" s="12">
        <v>45762.709322824077</v>
      </c>
      <c r="N29" t="b">
        <v>0</v>
      </c>
      <c r="O29" t="b">
        <v>0</v>
      </c>
    </row>
    <row r="30" spans="1:15" x14ac:dyDescent="0.25">
      <c r="A30" t="s">
        <v>67</v>
      </c>
      <c r="B30">
        <v>29</v>
      </c>
      <c r="C30" t="s">
        <v>68</v>
      </c>
      <c r="D30">
        <v>0</v>
      </c>
      <c r="E30">
        <v>2</v>
      </c>
      <c r="F30">
        <v>7</v>
      </c>
      <c r="G30">
        <v>2</v>
      </c>
      <c r="H30">
        <v>0</v>
      </c>
      <c r="I30">
        <v>0</v>
      </c>
      <c r="J30">
        <v>11</v>
      </c>
      <c r="K30">
        <v>3</v>
      </c>
      <c r="L30" s="12">
        <v>45762.70932396991</v>
      </c>
      <c r="N30" t="b">
        <v>1</v>
      </c>
      <c r="O30" t="b">
        <v>0</v>
      </c>
    </row>
    <row r="31" spans="1:15" x14ac:dyDescent="0.25">
      <c r="A31" t="s">
        <v>69</v>
      </c>
      <c r="B31">
        <v>30</v>
      </c>
      <c r="C31" t="s">
        <v>70</v>
      </c>
      <c r="D31">
        <v>2</v>
      </c>
      <c r="E31">
        <v>0</v>
      </c>
      <c r="F31">
        <v>17</v>
      </c>
      <c r="G31">
        <v>3</v>
      </c>
      <c r="H31">
        <v>0</v>
      </c>
      <c r="I31">
        <v>0</v>
      </c>
      <c r="J31">
        <v>14</v>
      </c>
      <c r="K31">
        <v>3</v>
      </c>
      <c r="L31" s="12">
        <v>45762.709322835646</v>
      </c>
      <c r="N31" t="b">
        <v>0</v>
      </c>
      <c r="O31" t="b">
        <v>0</v>
      </c>
    </row>
    <row r="32" spans="1:15" x14ac:dyDescent="0.25">
      <c r="A32" t="s">
        <v>71</v>
      </c>
      <c r="B32">
        <v>31</v>
      </c>
      <c r="C32" t="s">
        <v>72</v>
      </c>
      <c r="D32">
        <v>0</v>
      </c>
      <c r="E32">
        <v>0</v>
      </c>
      <c r="F32">
        <v>7</v>
      </c>
      <c r="G32">
        <v>2</v>
      </c>
      <c r="H32">
        <v>0</v>
      </c>
      <c r="I32">
        <v>1</v>
      </c>
      <c r="J32">
        <v>69</v>
      </c>
      <c r="K32">
        <v>3</v>
      </c>
      <c r="L32" s="12">
        <v>45762.709323009258</v>
      </c>
      <c r="N32" t="b">
        <v>0</v>
      </c>
      <c r="O32" t="b">
        <v>0</v>
      </c>
    </row>
    <row r="33" spans="1:15" x14ac:dyDescent="0.25">
      <c r="A33" t="s">
        <v>73</v>
      </c>
      <c r="B33">
        <v>32</v>
      </c>
      <c r="C33" t="s">
        <v>74</v>
      </c>
      <c r="D33">
        <v>0</v>
      </c>
      <c r="E33">
        <v>0</v>
      </c>
      <c r="F33">
        <v>7</v>
      </c>
      <c r="G33">
        <v>2</v>
      </c>
      <c r="H33">
        <v>0</v>
      </c>
      <c r="I33">
        <v>2</v>
      </c>
      <c r="J33">
        <v>245</v>
      </c>
      <c r="K33">
        <v>3</v>
      </c>
      <c r="L33" s="12">
        <v>45762.709323506948</v>
      </c>
      <c r="N33" t="b">
        <v>0</v>
      </c>
      <c r="O33" t="b">
        <v>0</v>
      </c>
    </row>
    <row r="34" spans="1:15" x14ac:dyDescent="0.25">
      <c r="A34" s="1" t="s">
        <v>75</v>
      </c>
      <c r="B34">
        <v>33</v>
      </c>
      <c r="C34" t="s">
        <v>76</v>
      </c>
      <c r="D34">
        <v>1</v>
      </c>
      <c r="E34">
        <v>0</v>
      </c>
      <c r="F34">
        <v>13</v>
      </c>
      <c r="G34">
        <v>2</v>
      </c>
      <c r="H34">
        <v>1</v>
      </c>
      <c r="I34">
        <v>2</v>
      </c>
      <c r="J34">
        <v>201</v>
      </c>
      <c r="K34">
        <v>3</v>
      </c>
      <c r="L34" s="12">
        <v>45762.709323391202</v>
      </c>
      <c r="N34" t="b">
        <v>0</v>
      </c>
      <c r="O34" t="b">
        <v>0</v>
      </c>
    </row>
    <row r="35" spans="1:15" x14ac:dyDescent="0.25">
      <c r="A35" t="s">
        <v>77</v>
      </c>
      <c r="B35">
        <v>34</v>
      </c>
      <c r="C35" t="s">
        <v>78</v>
      </c>
      <c r="D35">
        <v>0</v>
      </c>
      <c r="E35">
        <v>0</v>
      </c>
      <c r="F35">
        <v>7</v>
      </c>
      <c r="G35">
        <v>2</v>
      </c>
      <c r="H35">
        <v>0</v>
      </c>
      <c r="I35">
        <v>2</v>
      </c>
      <c r="J35">
        <v>161</v>
      </c>
      <c r="K35">
        <v>3</v>
      </c>
      <c r="L35" s="12">
        <v>45762.709323275463</v>
      </c>
      <c r="N35" t="b">
        <v>0</v>
      </c>
      <c r="O35" t="b">
        <v>0</v>
      </c>
    </row>
    <row r="36" spans="1:15" x14ac:dyDescent="0.25">
      <c r="A36" t="s">
        <v>79</v>
      </c>
      <c r="B36">
        <v>35</v>
      </c>
      <c r="C36" t="s">
        <v>80</v>
      </c>
      <c r="D36">
        <v>0</v>
      </c>
      <c r="E36">
        <v>0</v>
      </c>
      <c r="F36">
        <v>7</v>
      </c>
      <c r="G36">
        <v>2</v>
      </c>
      <c r="H36">
        <v>0</v>
      </c>
      <c r="I36">
        <v>2</v>
      </c>
      <c r="J36">
        <v>163</v>
      </c>
      <c r="K36">
        <v>3</v>
      </c>
      <c r="L36" s="12">
        <v>45762.709323287039</v>
      </c>
      <c r="N36" t="b">
        <v>0</v>
      </c>
      <c r="O36" t="b">
        <v>0</v>
      </c>
    </row>
    <row r="37" spans="1:15" x14ac:dyDescent="0.25">
      <c r="A37" t="s">
        <v>81</v>
      </c>
      <c r="B37">
        <v>36</v>
      </c>
      <c r="C37" t="s">
        <v>82</v>
      </c>
      <c r="D37">
        <v>0</v>
      </c>
      <c r="E37">
        <v>0</v>
      </c>
      <c r="F37">
        <v>7</v>
      </c>
      <c r="G37">
        <v>2</v>
      </c>
      <c r="H37">
        <v>0</v>
      </c>
      <c r="I37">
        <v>2</v>
      </c>
      <c r="J37">
        <v>43</v>
      </c>
      <c r="K37">
        <v>3</v>
      </c>
      <c r="L37" s="12">
        <v>45762.709322939816</v>
      </c>
      <c r="N37" t="b">
        <v>0</v>
      </c>
      <c r="O37" t="b">
        <v>0</v>
      </c>
    </row>
    <row r="38" spans="1:15" x14ac:dyDescent="0.25">
      <c r="A38" t="s">
        <v>83</v>
      </c>
      <c r="B38">
        <v>37</v>
      </c>
      <c r="C38" t="s">
        <v>84</v>
      </c>
      <c r="D38">
        <v>0</v>
      </c>
      <c r="E38">
        <v>0</v>
      </c>
      <c r="F38">
        <v>7</v>
      </c>
      <c r="G38">
        <v>2</v>
      </c>
      <c r="H38">
        <v>0</v>
      </c>
      <c r="I38">
        <v>2</v>
      </c>
      <c r="J38">
        <v>137</v>
      </c>
      <c r="K38">
        <v>3</v>
      </c>
      <c r="L38" s="12">
        <v>45762.70932321759</v>
      </c>
      <c r="N38" t="b">
        <v>0</v>
      </c>
      <c r="O38" t="b">
        <v>0</v>
      </c>
    </row>
    <row r="39" spans="1:15" x14ac:dyDescent="0.25">
      <c r="A39" t="s">
        <v>85</v>
      </c>
      <c r="B39">
        <v>38</v>
      </c>
      <c r="C39">
        <v>2012</v>
      </c>
      <c r="D39">
        <v>0</v>
      </c>
      <c r="E39">
        <v>0</v>
      </c>
      <c r="F39">
        <v>7</v>
      </c>
      <c r="G39">
        <v>2</v>
      </c>
      <c r="H39">
        <v>0</v>
      </c>
      <c r="I39">
        <v>2</v>
      </c>
      <c r="J39">
        <v>230</v>
      </c>
      <c r="K39">
        <v>3</v>
      </c>
      <c r="L39" s="12">
        <v>45762.70932347222</v>
      </c>
      <c r="N39" t="b">
        <v>0</v>
      </c>
      <c r="O39" t="b">
        <v>0</v>
      </c>
    </row>
    <row r="40" spans="1:15" x14ac:dyDescent="0.25">
      <c r="A40" t="s">
        <v>86</v>
      </c>
      <c r="B40">
        <v>39</v>
      </c>
      <c r="C40" t="s">
        <v>87</v>
      </c>
      <c r="D40">
        <v>0</v>
      </c>
      <c r="E40">
        <v>0</v>
      </c>
      <c r="F40">
        <v>7</v>
      </c>
      <c r="G40">
        <v>2</v>
      </c>
      <c r="H40">
        <v>0</v>
      </c>
      <c r="I40">
        <v>2</v>
      </c>
      <c r="J40">
        <v>158</v>
      </c>
      <c r="K40">
        <v>3</v>
      </c>
      <c r="L40" s="12">
        <v>45762.709323263887</v>
      </c>
      <c r="N40" t="b">
        <v>0</v>
      </c>
      <c r="O40" t="b">
        <v>0</v>
      </c>
    </row>
    <row r="41" spans="1:15" x14ac:dyDescent="0.25">
      <c r="A41" t="s">
        <v>15647</v>
      </c>
      <c r="B41">
        <v>40</v>
      </c>
      <c r="C41" t="s">
        <v>15503</v>
      </c>
      <c r="D41">
        <v>0</v>
      </c>
      <c r="E41">
        <v>2</v>
      </c>
      <c r="F41">
        <v>7</v>
      </c>
      <c r="G41">
        <v>2</v>
      </c>
      <c r="H41">
        <v>0</v>
      </c>
      <c r="I41">
        <v>2</v>
      </c>
      <c r="J41">
        <v>12</v>
      </c>
      <c r="K41">
        <v>3</v>
      </c>
      <c r="L41" s="12">
        <v>45762.709324027775</v>
      </c>
      <c r="N41" t="b">
        <v>1</v>
      </c>
      <c r="O41" t="b">
        <v>0</v>
      </c>
    </row>
    <row r="42" spans="1:15" x14ac:dyDescent="0.25">
      <c r="A42" t="s">
        <v>124</v>
      </c>
      <c r="B42">
        <v>62</v>
      </c>
      <c r="C42" t="s">
        <v>125</v>
      </c>
      <c r="D42">
        <v>4</v>
      </c>
      <c r="E42">
        <v>4</v>
      </c>
      <c r="F42">
        <v>5</v>
      </c>
      <c r="G42">
        <v>2</v>
      </c>
      <c r="H42">
        <v>0</v>
      </c>
      <c r="I42">
        <v>0</v>
      </c>
      <c r="J42">
        <v>2</v>
      </c>
      <c r="K42">
        <v>3</v>
      </c>
      <c r="L42" s="12">
        <v>45762.709323993055</v>
      </c>
      <c r="N42" t="b">
        <v>1</v>
      </c>
      <c r="O42" t="b">
        <v>0</v>
      </c>
    </row>
    <row r="43" spans="1:15" x14ac:dyDescent="0.25">
      <c r="A43" t="s">
        <v>90</v>
      </c>
      <c r="B43">
        <v>42</v>
      </c>
      <c r="C43" t="s">
        <v>91</v>
      </c>
      <c r="D43">
        <v>3</v>
      </c>
      <c r="E43">
        <v>0</v>
      </c>
      <c r="F43">
        <v>10</v>
      </c>
      <c r="G43">
        <v>2</v>
      </c>
      <c r="H43">
        <v>0</v>
      </c>
      <c r="I43">
        <v>2</v>
      </c>
      <c r="J43">
        <v>257</v>
      </c>
      <c r="K43">
        <v>3</v>
      </c>
      <c r="L43" s="12">
        <v>45762.709323541669</v>
      </c>
      <c r="N43" t="b">
        <v>0</v>
      </c>
      <c r="O43" t="b">
        <v>0</v>
      </c>
    </row>
    <row r="44" spans="1:15" x14ac:dyDescent="0.25">
      <c r="A44" t="s">
        <v>92</v>
      </c>
      <c r="B44">
        <v>43</v>
      </c>
      <c r="C44" t="s">
        <v>93</v>
      </c>
      <c r="D44">
        <v>0</v>
      </c>
      <c r="E44">
        <v>0</v>
      </c>
      <c r="F44">
        <v>7</v>
      </c>
      <c r="G44">
        <v>2</v>
      </c>
      <c r="H44">
        <v>0</v>
      </c>
      <c r="I44">
        <v>2</v>
      </c>
      <c r="J44">
        <v>49</v>
      </c>
      <c r="K44">
        <v>3</v>
      </c>
      <c r="L44" s="12">
        <v>45762.709322951392</v>
      </c>
      <c r="N44" t="b">
        <v>0</v>
      </c>
      <c r="O44" t="b">
        <v>0</v>
      </c>
    </row>
    <row r="45" spans="1:15" x14ac:dyDescent="0.25">
      <c r="A45" t="s">
        <v>94</v>
      </c>
      <c r="B45">
        <v>44</v>
      </c>
      <c r="C45" t="s">
        <v>95</v>
      </c>
      <c r="D45">
        <v>0</v>
      </c>
      <c r="E45">
        <v>0</v>
      </c>
      <c r="F45">
        <v>7</v>
      </c>
      <c r="G45">
        <v>2</v>
      </c>
      <c r="H45">
        <v>0</v>
      </c>
      <c r="I45">
        <v>2</v>
      </c>
      <c r="J45">
        <v>263</v>
      </c>
      <c r="K45">
        <v>3</v>
      </c>
      <c r="L45" s="12">
        <v>45762.709323564814</v>
      </c>
      <c r="N45" t="b">
        <v>0</v>
      </c>
      <c r="O45" t="b">
        <v>0</v>
      </c>
    </row>
    <row r="46" spans="1:15" x14ac:dyDescent="0.25">
      <c r="A46" t="s">
        <v>639</v>
      </c>
      <c r="B46">
        <v>329</v>
      </c>
      <c r="C46" t="s">
        <v>640</v>
      </c>
      <c r="D46">
        <v>4</v>
      </c>
      <c r="E46">
        <v>1</v>
      </c>
      <c r="F46">
        <v>5</v>
      </c>
      <c r="G46">
        <v>2</v>
      </c>
      <c r="H46">
        <v>0</v>
      </c>
      <c r="I46">
        <v>0</v>
      </c>
      <c r="J46">
        <v>2</v>
      </c>
      <c r="K46">
        <v>3</v>
      </c>
      <c r="L46" s="12">
        <v>45762.70932371528</v>
      </c>
      <c r="N46" t="b">
        <v>1</v>
      </c>
      <c r="O46" t="b">
        <v>0</v>
      </c>
    </row>
    <row r="47" spans="1:15" x14ac:dyDescent="0.25">
      <c r="A47" t="s">
        <v>96</v>
      </c>
      <c r="B47">
        <v>46</v>
      </c>
      <c r="C47" t="s">
        <v>97</v>
      </c>
      <c r="D47">
        <v>0</v>
      </c>
      <c r="E47">
        <v>0</v>
      </c>
      <c r="F47">
        <v>7</v>
      </c>
      <c r="G47">
        <v>2</v>
      </c>
      <c r="H47">
        <v>0</v>
      </c>
      <c r="I47">
        <v>2</v>
      </c>
      <c r="J47">
        <v>312</v>
      </c>
      <c r="K47">
        <v>3</v>
      </c>
      <c r="L47" s="12">
        <v>45762.709323981479</v>
      </c>
      <c r="N47" t="b">
        <v>0</v>
      </c>
      <c r="O47" t="b">
        <v>0</v>
      </c>
    </row>
    <row r="48" spans="1:15" x14ac:dyDescent="0.25">
      <c r="A48" t="s">
        <v>15649</v>
      </c>
      <c r="B48">
        <v>47</v>
      </c>
      <c r="C48" t="s">
        <v>15650</v>
      </c>
      <c r="D48">
        <v>0</v>
      </c>
      <c r="E48">
        <v>0</v>
      </c>
      <c r="F48">
        <v>7</v>
      </c>
      <c r="G48">
        <v>2</v>
      </c>
      <c r="H48">
        <v>0</v>
      </c>
      <c r="I48">
        <v>2</v>
      </c>
      <c r="J48">
        <v>319</v>
      </c>
      <c r="K48">
        <v>3</v>
      </c>
      <c r="L48" s="12">
        <v>45762.709324039351</v>
      </c>
      <c r="N48" t="b">
        <v>0</v>
      </c>
      <c r="O48" t="b">
        <v>0</v>
      </c>
    </row>
    <row r="49" spans="1:15" x14ac:dyDescent="0.25">
      <c r="A49" t="s">
        <v>98</v>
      </c>
      <c r="B49">
        <v>48</v>
      </c>
      <c r="C49" t="s">
        <v>99</v>
      </c>
      <c r="D49">
        <v>0</v>
      </c>
      <c r="E49">
        <v>0</v>
      </c>
      <c r="F49">
        <v>7</v>
      </c>
      <c r="G49">
        <v>2</v>
      </c>
      <c r="H49">
        <v>0</v>
      </c>
      <c r="I49">
        <v>2</v>
      </c>
      <c r="J49">
        <v>149</v>
      </c>
      <c r="K49">
        <v>3</v>
      </c>
      <c r="L49" s="12">
        <v>45762.709323240742</v>
      </c>
      <c r="N49" t="b">
        <v>0</v>
      </c>
      <c r="O49" t="b">
        <v>0</v>
      </c>
    </row>
    <row r="50" spans="1:15" x14ac:dyDescent="0.25">
      <c r="A50" t="s">
        <v>100</v>
      </c>
      <c r="B50">
        <v>49</v>
      </c>
      <c r="C50" t="s">
        <v>101</v>
      </c>
      <c r="D50">
        <v>0</v>
      </c>
      <c r="E50">
        <v>0</v>
      </c>
      <c r="F50">
        <v>7</v>
      </c>
      <c r="G50">
        <v>2</v>
      </c>
      <c r="H50">
        <v>0</v>
      </c>
      <c r="I50">
        <v>2</v>
      </c>
      <c r="J50">
        <v>28</v>
      </c>
      <c r="K50">
        <v>3</v>
      </c>
      <c r="L50" s="12">
        <v>45762.709322893519</v>
      </c>
      <c r="N50" t="b">
        <v>0</v>
      </c>
      <c r="O50" t="b">
        <v>0</v>
      </c>
    </row>
    <row r="51" spans="1:15" x14ac:dyDescent="0.25">
      <c r="A51" t="s">
        <v>102</v>
      </c>
      <c r="B51">
        <v>50</v>
      </c>
      <c r="C51" t="s">
        <v>103</v>
      </c>
      <c r="D51">
        <v>0</v>
      </c>
      <c r="E51">
        <v>0</v>
      </c>
      <c r="F51">
        <v>7</v>
      </c>
      <c r="G51">
        <v>2</v>
      </c>
      <c r="H51">
        <v>0</v>
      </c>
      <c r="I51">
        <v>2</v>
      </c>
      <c r="J51">
        <v>140</v>
      </c>
      <c r="K51">
        <v>3</v>
      </c>
      <c r="L51" s="12">
        <v>45762.70932321759</v>
      </c>
      <c r="N51" t="b">
        <v>0</v>
      </c>
      <c r="O51" t="b">
        <v>0</v>
      </c>
    </row>
    <row r="52" spans="1:15" x14ac:dyDescent="0.25">
      <c r="A52" t="s">
        <v>15651</v>
      </c>
      <c r="B52">
        <v>51</v>
      </c>
      <c r="C52" t="s">
        <v>567</v>
      </c>
      <c r="D52">
        <v>0</v>
      </c>
      <c r="E52">
        <v>5</v>
      </c>
      <c r="F52">
        <v>7</v>
      </c>
      <c r="G52">
        <v>2</v>
      </c>
      <c r="H52">
        <v>0</v>
      </c>
      <c r="I52">
        <v>2</v>
      </c>
      <c r="J52">
        <v>4</v>
      </c>
      <c r="K52">
        <v>3</v>
      </c>
      <c r="L52" s="12">
        <v>45762.709324004631</v>
      </c>
      <c r="N52" t="b">
        <v>0</v>
      </c>
      <c r="O52" t="b">
        <v>0</v>
      </c>
    </row>
    <row r="53" spans="1:15" x14ac:dyDescent="0.25">
      <c r="A53" t="s">
        <v>104</v>
      </c>
      <c r="B53">
        <v>52</v>
      </c>
      <c r="C53" t="s">
        <v>105</v>
      </c>
      <c r="D53">
        <v>0</v>
      </c>
      <c r="E53">
        <v>0</v>
      </c>
      <c r="F53">
        <v>7</v>
      </c>
      <c r="G53">
        <v>2</v>
      </c>
      <c r="H53">
        <v>0</v>
      </c>
      <c r="I53">
        <v>2</v>
      </c>
      <c r="J53">
        <v>3</v>
      </c>
      <c r="K53">
        <v>3</v>
      </c>
      <c r="L53" s="12">
        <v>45762.709322812501</v>
      </c>
      <c r="N53" t="b">
        <v>0</v>
      </c>
      <c r="O53" t="b">
        <v>0</v>
      </c>
    </row>
    <row r="54" spans="1:15" x14ac:dyDescent="0.25">
      <c r="A54" t="s">
        <v>106</v>
      </c>
      <c r="B54">
        <v>53</v>
      </c>
      <c r="C54" t="s">
        <v>107</v>
      </c>
      <c r="D54">
        <v>0</v>
      </c>
      <c r="E54">
        <v>0</v>
      </c>
      <c r="F54">
        <v>7</v>
      </c>
      <c r="G54">
        <v>2</v>
      </c>
      <c r="H54">
        <v>0</v>
      </c>
      <c r="I54">
        <v>2</v>
      </c>
      <c r="J54">
        <v>35</v>
      </c>
      <c r="K54">
        <v>3</v>
      </c>
      <c r="L54" s="12">
        <v>45762.709322916664</v>
      </c>
      <c r="N54" t="b">
        <v>0</v>
      </c>
      <c r="O54" t="b">
        <v>0</v>
      </c>
    </row>
    <row r="55" spans="1:15" x14ac:dyDescent="0.25">
      <c r="A55" t="s">
        <v>108</v>
      </c>
      <c r="B55">
        <v>54</v>
      </c>
      <c r="C55" t="s">
        <v>109</v>
      </c>
      <c r="D55">
        <v>0</v>
      </c>
      <c r="E55">
        <v>0</v>
      </c>
      <c r="F55">
        <v>7</v>
      </c>
      <c r="G55">
        <v>2</v>
      </c>
      <c r="H55">
        <v>0</v>
      </c>
      <c r="I55">
        <v>2</v>
      </c>
      <c r="J55">
        <v>265</v>
      </c>
      <c r="K55">
        <v>3</v>
      </c>
      <c r="L55" s="12">
        <v>45762.709323564814</v>
      </c>
      <c r="N55" t="b">
        <v>0</v>
      </c>
      <c r="O55" t="b">
        <v>0</v>
      </c>
    </row>
    <row r="56" spans="1:15" x14ac:dyDescent="0.25">
      <c r="A56" t="s">
        <v>110</v>
      </c>
      <c r="B56">
        <v>55</v>
      </c>
      <c r="C56" t="s">
        <v>111</v>
      </c>
      <c r="D56">
        <v>1</v>
      </c>
      <c r="E56">
        <v>0</v>
      </c>
      <c r="F56">
        <v>13</v>
      </c>
      <c r="G56">
        <v>3</v>
      </c>
      <c r="H56">
        <v>0</v>
      </c>
      <c r="I56">
        <v>0</v>
      </c>
      <c r="J56">
        <v>261</v>
      </c>
      <c r="K56">
        <v>3</v>
      </c>
      <c r="L56" s="12">
        <v>45762.709323553237</v>
      </c>
      <c r="N56" t="b">
        <v>0</v>
      </c>
      <c r="O56" t="b">
        <v>0</v>
      </c>
    </row>
    <row r="57" spans="1:15" x14ac:dyDescent="0.25">
      <c r="A57" t="s">
        <v>112</v>
      </c>
      <c r="B57">
        <v>56</v>
      </c>
      <c r="C57" t="s">
        <v>113</v>
      </c>
      <c r="D57">
        <v>0</v>
      </c>
      <c r="E57">
        <v>5</v>
      </c>
      <c r="F57">
        <v>7</v>
      </c>
      <c r="G57">
        <v>2</v>
      </c>
      <c r="H57">
        <v>0</v>
      </c>
      <c r="I57">
        <v>2</v>
      </c>
      <c r="J57">
        <v>2</v>
      </c>
      <c r="K57">
        <v>3</v>
      </c>
      <c r="L57" s="12">
        <v>45762.709324004631</v>
      </c>
      <c r="N57" t="b">
        <v>1</v>
      </c>
      <c r="O57" t="b">
        <v>0</v>
      </c>
    </row>
    <row r="58" spans="1:15" x14ac:dyDescent="0.25">
      <c r="A58" t="s">
        <v>114</v>
      </c>
      <c r="B58">
        <v>57</v>
      </c>
      <c r="C58" t="s">
        <v>115</v>
      </c>
      <c r="D58">
        <v>0</v>
      </c>
      <c r="E58">
        <v>0</v>
      </c>
      <c r="F58">
        <v>7</v>
      </c>
      <c r="G58">
        <v>2</v>
      </c>
      <c r="H58">
        <v>0</v>
      </c>
      <c r="I58">
        <v>2</v>
      </c>
      <c r="J58">
        <v>251</v>
      </c>
      <c r="K58">
        <v>3</v>
      </c>
      <c r="L58" s="12">
        <v>45762.709323530093</v>
      </c>
      <c r="N58" t="b">
        <v>0</v>
      </c>
      <c r="O58" t="b">
        <v>0</v>
      </c>
    </row>
    <row r="59" spans="1:15" x14ac:dyDescent="0.25">
      <c r="A59" t="s">
        <v>116</v>
      </c>
      <c r="B59">
        <v>58</v>
      </c>
      <c r="C59" t="s">
        <v>117</v>
      </c>
      <c r="D59">
        <v>0</v>
      </c>
      <c r="E59">
        <v>0</v>
      </c>
      <c r="F59">
        <v>7</v>
      </c>
      <c r="G59">
        <v>2</v>
      </c>
      <c r="H59">
        <v>0</v>
      </c>
      <c r="I59">
        <v>2</v>
      </c>
      <c r="J59">
        <v>80</v>
      </c>
      <c r="K59">
        <v>3</v>
      </c>
      <c r="L59" s="12">
        <v>45762.709323055555</v>
      </c>
      <c r="N59" t="b">
        <v>0</v>
      </c>
      <c r="O59" t="b">
        <v>0</v>
      </c>
    </row>
    <row r="60" spans="1:15" x14ac:dyDescent="0.25">
      <c r="A60" t="s">
        <v>118</v>
      </c>
      <c r="B60">
        <v>59</v>
      </c>
      <c r="C60" t="s">
        <v>119</v>
      </c>
      <c r="D60">
        <v>3</v>
      </c>
      <c r="E60">
        <v>0</v>
      </c>
      <c r="F60">
        <v>18</v>
      </c>
      <c r="G60">
        <v>4</v>
      </c>
      <c r="H60">
        <v>0</v>
      </c>
      <c r="I60">
        <v>2</v>
      </c>
      <c r="J60">
        <v>174</v>
      </c>
      <c r="K60">
        <v>3</v>
      </c>
      <c r="L60" s="12">
        <v>45762.70932332176</v>
      </c>
      <c r="N60" t="b">
        <v>0</v>
      </c>
      <c r="O60" t="b">
        <v>0</v>
      </c>
    </row>
    <row r="61" spans="1:15" x14ac:dyDescent="0.25">
      <c r="A61" t="s">
        <v>120</v>
      </c>
      <c r="B61">
        <v>60</v>
      </c>
      <c r="C61" t="s">
        <v>121</v>
      </c>
      <c r="D61">
        <v>2</v>
      </c>
      <c r="E61">
        <v>0</v>
      </c>
      <c r="F61">
        <v>20</v>
      </c>
      <c r="G61">
        <v>4</v>
      </c>
      <c r="H61">
        <v>0</v>
      </c>
      <c r="I61">
        <v>1</v>
      </c>
      <c r="J61">
        <v>313</v>
      </c>
      <c r="K61">
        <v>3</v>
      </c>
      <c r="L61" s="12">
        <v>45762.709323981479</v>
      </c>
      <c r="N61" t="b">
        <v>0</v>
      </c>
      <c r="O61" t="b">
        <v>0</v>
      </c>
    </row>
    <row r="62" spans="1:15" x14ac:dyDescent="0.25">
      <c r="A62" t="s">
        <v>122</v>
      </c>
      <c r="B62">
        <v>61</v>
      </c>
      <c r="C62" t="s">
        <v>123</v>
      </c>
      <c r="D62">
        <v>3</v>
      </c>
      <c r="E62">
        <v>0</v>
      </c>
      <c r="F62">
        <v>22</v>
      </c>
      <c r="G62">
        <v>4</v>
      </c>
      <c r="H62">
        <v>0</v>
      </c>
      <c r="I62">
        <v>2</v>
      </c>
      <c r="J62">
        <v>105</v>
      </c>
      <c r="K62">
        <v>3</v>
      </c>
      <c r="L62" s="12">
        <v>45762.709323124996</v>
      </c>
      <c r="N62" t="b">
        <v>0</v>
      </c>
      <c r="O62" t="b">
        <v>0</v>
      </c>
    </row>
    <row r="63" spans="1:15" x14ac:dyDescent="0.25">
      <c r="A63" t="s">
        <v>750</v>
      </c>
      <c r="B63">
        <v>385</v>
      </c>
      <c r="C63" t="s">
        <v>751</v>
      </c>
      <c r="D63">
        <v>4</v>
      </c>
      <c r="E63">
        <v>1</v>
      </c>
      <c r="F63">
        <v>5</v>
      </c>
      <c r="G63">
        <v>2</v>
      </c>
      <c r="H63">
        <v>0</v>
      </c>
      <c r="I63">
        <v>1</v>
      </c>
      <c r="J63">
        <v>3</v>
      </c>
      <c r="K63">
        <v>3</v>
      </c>
      <c r="L63" s="12">
        <v>45762.70932371528</v>
      </c>
      <c r="N63" t="b">
        <v>0</v>
      </c>
      <c r="O63" t="b">
        <v>0</v>
      </c>
    </row>
    <row r="64" spans="1:15" x14ac:dyDescent="0.25">
      <c r="A64" t="s">
        <v>126</v>
      </c>
      <c r="B64">
        <v>63</v>
      </c>
      <c r="C64" t="s">
        <v>127</v>
      </c>
      <c r="D64">
        <v>0</v>
      </c>
      <c r="E64">
        <v>0</v>
      </c>
      <c r="F64">
        <v>7</v>
      </c>
      <c r="G64">
        <v>2</v>
      </c>
      <c r="H64">
        <v>0</v>
      </c>
      <c r="I64">
        <v>2</v>
      </c>
      <c r="J64">
        <v>12</v>
      </c>
      <c r="K64">
        <v>3</v>
      </c>
      <c r="L64" s="12">
        <v>45762.709322835646</v>
      </c>
      <c r="N64" t="b">
        <v>0</v>
      </c>
      <c r="O64" t="b">
        <v>0</v>
      </c>
    </row>
    <row r="65" spans="1:15" x14ac:dyDescent="0.25">
      <c r="A65" t="s">
        <v>346</v>
      </c>
      <c r="B65">
        <v>178</v>
      </c>
      <c r="C65" t="s">
        <v>347</v>
      </c>
      <c r="D65">
        <v>4</v>
      </c>
      <c r="E65">
        <v>1</v>
      </c>
      <c r="F65">
        <v>5</v>
      </c>
      <c r="G65">
        <v>2</v>
      </c>
      <c r="H65">
        <v>0</v>
      </c>
      <c r="I65">
        <v>0</v>
      </c>
      <c r="J65">
        <v>4</v>
      </c>
      <c r="K65">
        <v>3</v>
      </c>
      <c r="L65" s="12">
        <v>45762.709323726849</v>
      </c>
      <c r="N65" t="b">
        <v>1</v>
      </c>
      <c r="O65" t="b">
        <v>0</v>
      </c>
    </row>
    <row r="66" spans="1:15" x14ac:dyDescent="0.25">
      <c r="A66" t="s">
        <v>413</v>
      </c>
      <c r="B66">
        <v>212</v>
      </c>
      <c r="C66" t="s">
        <v>414</v>
      </c>
      <c r="D66">
        <v>4</v>
      </c>
      <c r="E66">
        <v>1</v>
      </c>
      <c r="F66">
        <v>5</v>
      </c>
      <c r="G66">
        <v>2</v>
      </c>
      <c r="H66">
        <v>0</v>
      </c>
      <c r="I66">
        <v>2</v>
      </c>
      <c r="J66">
        <v>5</v>
      </c>
      <c r="K66">
        <v>3</v>
      </c>
      <c r="L66" s="12">
        <v>45762.709323738425</v>
      </c>
      <c r="N66" t="b">
        <v>0</v>
      </c>
      <c r="O66" t="b">
        <v>0</v>
      </c>
    </row>
    <row r="67" spans="1:15" x14ac:dyDescent="0.25">
      <c r="A67" t="s">
        <v>132</v>
      </c>
      <c r="B67">
        <v>66</v>
      </c>
      <c r="C67" t="s">
        <v>133</v>
      </c>
      <c r="D67">
        <v>1</v>
      </c>
      <c r="E67">
        <v>0</v>
      </c>
      <c r="F67">
        <v>11</v>
      </c>
      <c r="G67">
        <v>3</v>
      </c>
      <c r="H67">
        <v>0</v>
      </c>
      <c r="I67">
        <v>3</v>
      </c>
      <c r="J67">
        <v>247</v>
      </c>
      <c r="K67">
        <v>3</v>
      </c>
      <c r="L67" s="12">
        <v>45762.709323506948</v>
      </c>
      <c r="N67" t="b">
        <v>0</v>
      </c>
      <c r="O67" t="b">
        <v>0</v>
      </c>
    </row>
    <row r="68" spans="1:15" x14ac:dyDescent="0.25">
      <c r="A68" t="s">
        <v>134</v>
      </c>
      <c r="B68">
        <v>67</v>
      </c>
      <c r="C68" t="s">
        <v>135</v>
      </c>
      <c r="D68">
        <v>1</v>
      </c>
      <c r="E68">
        <v>0</v>
      </c>
      <c r="F68">
        <v>13</v>
      </c>
      <c r="G68">
        <v>4</v>
      </c>
      <c r="H68">
        <v>0</v>
      </c>
      <c r="I68">
        <v>2</v>
      </c>
      <c r="J68">
        <v>132</v>
      </c>
      <c r="K68">
        <v>3</v>
      </c>
      <c r="L68" s="12">
        <v>45762.709323194445</v>
      </c>
      <c r="N68" t="b">
        <v>0</v>
      </c>
      <c r="O68" t="b">
        <v>0</v>
      </c>
    </row>
    <row r="69" spans="1:15" x14ac:dyDescent="0.25">
      <c r="A69" t="s">
        <v>136</v>
      </c>
      <c r="B69">
        <v>68</v>
      </c>
      <c r="C69" t="s">
        <v>137</v>
      </c>
      <c r="D69">
        <v>0</v>
      </c>
      <c r="E69">
        <v>0</v>
      </c>
      <c r="F69">
        <v>7</v>
      </c>
      <c r="G69">
        <v>2</v>
      </c>
      <c r="H69">
        <v>0</v>
      </c>
      <c r="I69">
        <v>0</v>
      </c>
      <c r="J69">
        <v>7</v>
      </c>
      <c r="K69">
        <v>3</v>
      </c>
      <c r="L69" s="12">
        <v>45762.709322824077</v>
      </c>
      <c r="N69" t="b">
        <v>0</v>
      </c>
      <c r="O69" t="b">
        <v>0</v>
      </c>
    </row>
    <row r="70" spans="1:15" x14ac:dyDescent="0.25">
      <c r="A70" t="s">
        <v>441</v>
      </c>
      <c r="B70">
        <v>226</v>
      </c>
      <c r="C70" t="s">
        <v>442</v>
      </c>
      <c r="D70">
        <v>4</v>
      </c>
      <c r="E70">
        <v>1</v>
      </c>
      <c r="F70">
        <v>5</v>
      </c>
      <c r="G70">
        <v>2</v>
      </c>
      <c r="H70">
        <v>0</v>
      </c>
      <c r="I70">
        <v>0</v>
      </c>
      <c r="J70">
        <v>6</v>
      </c>
      <c r="K70">
        <v>3</v>
      </c>
      <c r="L70" s="12">
        <v>45762.709323750001</v>
      </c>
      <c r="N70" t="b">
        <v>1</v>
      </c>
      <c r="O70" t="b">
        <v>0</v>
      </c>
    </row>
    <row r="71" spans="1:15" x14ac:dyDescent="0.25">
      <c r="A71" t="s">
        <v>140</v>
      </c>
      <c r="B71">
        <v>70</v>
      </c>
      <c r="C71" t="s">
        <v>141</v>
      </c>
      <c r="D71">
        <v>0</v>
      </c>
      <c r="E71">
        <v>0</v>
      </c>
      <c r="F71">
        <v>7</v>
      </c>
      <c r="G71">
        <v>2</v>
      </c>
      <c r="H71">
        <v>0</v>
      </c>
      <c r="I71">
        <v>2</v>
      </c>
      <c r="J71">
        <v>45</v>
      </c>
      <c r="K71">
        <v>3</v>
      </c>
      <c r="L71" s="12">
        <v>45762.709322939816</v>
      </c>
      <c r="N71" t="b">
        <v>0</v>
      </c>
      <c r="O71" t="b">
        <v>0</v>
      </c>
    </row>
    <row r="72" spans="1:15" x14ac:dyDescent="0.25">
      <c r="A72" t="s">
        <v>142</v>
      </c>
      <c r="B72">
        <v>71</v>
      </c>
      <c r="C72" t="s">
        <v>143</v>
      </c>
      <c r="D72">
        <v>2</v>
      </c>
      <c r="E72">
        <v>0</v>
      </c>
      <c r="F72">
        <v>20</v>
      </c>
      <c r="G72">
        <v>4</v>
      </c>
      <c r="H72">
        <v>0</v>
      </c>
      <c r="I72">
        <v>0</v>
      </c>
      <c r="J72">
        <v>222</v>
      </c>
      <c r="K72">
        <v>3</v>
      </c>
      <c r="L72" s="12">
        <v>45762.709323449075</v>
      </c>
      <c r="N72" t="b">
        <v>0</v>
      </c>
      <c r="O72" t="b">
        <v>0</v>
      </c>
    </row>
    <row r="73" spans="1:15" x14ac:dyDescent="0.25">
      <c r="A73" t="s">
        <v>144</v>
      </c>
      <c r="B73">
        <v>72</v>
      </c>
      <c r="C73" t="s">
        <v>145</v>
      </c>
      <c r="D73">
        <v>3</v>
      </c>
      <c r="E73">
        <v>0</v>
      </c>
      <c r="F73">
        <v>13</v>
      </c>
      <c r="G73">
        <v>3</v>
      </c>
      <c r="H73">
        <v>0</v>
      </c>
      <c r="I73">
        <v>2</v>
      </c>
      <c r="J73">
        <v>291</v>
      </c>
      <c r="K73">
        <v>3</v>
      </c>
      <c r="L73" s="12">
        <v>45762.709323645831</v>
      </c>
      <c r="N73" t="b">
        <v>0</v>
      </c>
      <c r="O73" t="b">
        <v>0</v>
      </c>
    </row>
    <row r="74" spans="1:15" x14ac:dyDescent="0.25">
      <c r="A74" t="s">
        <v>146</v>
      </c>
      <c r="B74">
        <v>73</v>
      </c>
      <c r="C74" t="s">
        <v>147</v>
      </c>
      <c r="D74">
        <v>2</v>
      </c>
      <c r="E74">
        <v>0</v>
      </c>
      <c r="F74">
        <v>20</v>
      </c>
      <c r="G74">
        <v>4</v>
      </c>
      <c r="H74">
        <v>0</v>
      </c>
      <c r="I74">
        <v>1</v>
      </c>
      <c r="J74">
        <v>268</v>
      </c>
      <c r="K74">
        <v>3</v>
      </c>
      <c r="L74" s="12">
        <v>45762.70932357639</v>
      </c>
      <c r="N74" t="b">
        <v>0</v>
      </c>
      <c r="O74" t="b">
        <v>0</v>
      </c>
    </row>
    <row r="75" spans="1:15" x14ac:dyDescent="0.25">
      <c r="A75" s="1" t="s">
        <v>148</v>
      </c>
      <c r="B75">
        <v>74</v>
      </c>
      <c r="C75" t="s">
        <v>149</v>
      </c>
      <c r="D75">
        <v>0</v>
      </c>
      <c r="E75">
        <v>0</v>
      </c>
      <c r="F75">
        <v>7</v>
      </c>
      <c r="G75">
        <v>2</v>
      </c>
      <c r="H75">
        <v>0</v>
      </c>
      <c r="I75">
        <v>2</v>
      </c>
      <c r="J75">
        <v>17</v>
      </c>
      <c r="K75">
        <v>3</v>
      </c>
      <c r="L75" s="12">
        <v>45762.709322858798</v>
      </c>
      <c r="N75" t="b">
        <v>0</v>
      </c>
      <c r="O75" t="b">
        <v>0</v>
      </c>
    </row>
    <row r="76" spans="1:15" x14ac:dyDescent="0.25">
      <c r="A76" t="s">
        <v>150</v>
      </c>
      <c r="B76">
        <v>75</v>
      </c>
      <c r="C76" t="s">
        <v>151</v>
      </c>
      <c r="D76">
        <v>0</v>
      </c>
      <c r="E76">
        <v>0</v>
      </c>
      <c r="F76">
        <v>7</v>
      </c>
      <c r="G76">
        <v>2</v>
      </c>
      <c r="H76">
        <v>0</v>
      </c>
      <c r="I76">
        <v>2</v>
      </c>
      <c r="J76">
        <v>187</v>
      </c>
      <c r="K76">
        <v>3</v>
      </c>
      <c r="L76" s="12">
        <v>45762.709323356481</v>
      </c>
      <c r="N76" t="b">
        <v>0</v>
      </c>
      <c r="O76" t="b">
        <v>0</v>
      </c>
    </row>
    <row r="77" spans="1:15" x14ac:dyDescent="0.25">
      <c r="A77" t="s">
        <v>15652</v>
      </c>
      <c r="B77">
        <v>76</v>
      </c>
      <c r="C77" t="s">
        <v>15563</v>
      </c>
      <c r="D77">
        <v>3</v>
      </c>
      <c r="E77">
        <v>0</v>
      </c>
      <c r="F77">
        <v>11</v>
      </c>
      <c r="G77">
        <v>3</v>
      </c>
      <c r="H77">
        <v>0</v>
      </c>
      <c r="I77">
        <v>2</v>
      </c>
      <c r="J77">
        <v>318</v>
      </c>
      <c r="K77">
        <v>3</v>
      </c>
      <c r="L77" s="12">
        <v>45762.709324039351</v>
      </c>
      <c r="N77" t="b">
        <v>0</v>
      </c>
      <c r="O77" t="b">
        <v>0</v>
      </c>
    </row>
    <row r="78" spans="1:15" x14ac:dyDescent="0.25">
      <c r="A78" t="s">
        <v>266</v>
      </c>
      <c r="B78">
        <v>138</v>
      </c>
      <c r="C78" t="s">
        <v>267</v>
      </c>
      <c r="D78">
        <v>4</v>
      </c>
      <c r="E78">
        <v>1</v>
      </c>
      <c r="F78">
        <v>5</v>
      </c>
      <c r="G78">
        <v>2</v>
      </c>
      <c r="H78">
        <v>0</v>
      </c>
      <c r="I78">
        <v>0</v>
      </c>
      <c r="J78">
        <v>7</v>
      </c>
      <c r="K78">
        <v>3</v>
      </c>
      <c r="L78" s="12">
        <v>45762.709323750001</v>
      </c>
      <c r="N78" t="b">
        <v>1</v>
      </c>
      <c r="O78" t="b">
        <v>0</v>
      </c>
    </row>
    <row r="79" spans="1:15" x14ac:dyDescent="0.25">
      <c r="A79" t="s">
        <v>217</v>
      </c>
      <c r="B79">
        <v>111</v>
      </c>
      <c r="C79" t="s">
        <v>218</v>
      </c>
      <c r="D79">
        <v>4</v>
      </c>
      <c r="E79">
        <v>1</v>
      </c>
      <c r="F79">
        <v>5</v>
      </c>
      <c r="G79">
        <v>2</v>
      </c>
      <c r="H79">
        <v>0</v>
      </c>
      <c r="I79">
        <v>0</v>
      </c>
      <c r="J79">
        <v>8</v>
      </c>
      <c r="K79">
        <v>3</v>
      </c>
      <c r="L79" s="12">
        <v>45762.709323773146</v>
      </c>
      <c r="N79" t="b">
        <v>1</v>
      </c>
      <c r="O79" t="b">
        <v>0</v>
      </c>
    </row>
    <row r="80" spans="1:15" x14ac:dyDescent="0.25">
      <c r="A80" t="s">
        <v>156</v>
      </c>
      <c r="B80">
        <v>79</v>
      </c>
      <c r="C80" t="s">
        <v>157</v>
      </c>
      <c r="D80">
        <v>1</v>
      </c>
      <c r="E80">
        <v>0</v>
      </c>
      <c r="F80">
        <v>11</v>
      </c>
      <c r="G80">
        <v>3</v>
      </c>
      <c r="H80">
        <v>0</v>
      </c>
      <c r="I80">
        <v>2</v>
      </c>
      <c r="J80">
        <v>210</v>
      </c>
      <c r="K80">
        <v>3</v>
      </c>
      <c r="L80" s="12">
        <v>45762.709323414354</v>
      </c>
      <c r="N80" t="b">
        <v>0</v>
      </c>
      <c r="O80" t="b">
        <v>0</v>
      </c>
    </row>
    <row r="81" spans="1:15" x14ac:dyDescent="0.25">
      <c r="A81" t="s">
        <v>128</v>
      </c>
      <c r="B81">
        <v>64</v>
      </c>
      <c r="C81" t="s">
        <v>129</v>
      </c>
      <c r="D81">
        <v>4</v>
      </c>
      <c r="E81">
        <v>1</v>
      </c>
      <c r="F81">
        <v>5</v>
      </c>
      <c r="G81">
        <v>2</v>
      </c>
      <c r="H81">
        <v>0</v>
      </c>
      <c r="I81">
        <v>0</v>
      </c>
      <c r="J81">
        <v>9</v>
      </c>
      <c r="K81">
        <v>3</v>
      </c>
      <c r="L81" s="12">
        <v>45762.709323784722</v>
      </c>
      <c r="N81" t="b">
        <v>1</v>
      </c>
      <c r="O81" t="b">
        <v>0</v>
      </c>
    </row>
    <row r="82" spans="1:15" x14ac:dyDescent="0.25">
      <c r="A82" t="s">
        <v>160</v>
      </c>
      <c r="B82">
        <v>81</v>
      </c>
      <c r="C82" t="s">
        <v>15653</v>
      </c>
      <c r="D82">
        <v>2</v>
      </c>
      <c r="E82">
        <v>0</v>
      </c>
      <c r="F82">
        <v>20</v>
      </c>
      <c r="G82">
        <v>4</v>
      </c>
      <c r="H82">
        <v>0</v>
      </c>
      <c r="I82">
        <v>2</v>
      </c>
      <c r="J82">
        <v>93</v>
      </c>
      <c r="K82">
        <v>3</v>
      </c>
      <c r="L82" s="12">
        <v>45762.709323090276</v>
      </c>
      <c r="N82" t="b">
        <v>0</v>
      </c>
      <c r="O82" t="b">
        <v>0</v>
      </c>
    </row>
    <row r="83" spans="1:15" x14ac:dyDescent="0.25">
      <c r="A83" t="s">
        <v>161</v>
      </c>
      <c r="B83">
        <v>82</v>
      </c>
      <c r="C83" t="s">
        <v>162</v>
      </c>
      <c r="D83">
        <v>0</v>
      </c>
      <c r="E83">
        <v>0</v>
      </c>
      <c r="F83">
        <v>7</v>
      </c>
      <c r="G83">
        <v>2</v>
      </c>
      <c r="H83">
        <v>0</v>
      </c>
      <c r="I83">
        <v>2</v>
      </c>
      <c r="J83">
        <v>27</v>
      </c>
      <c r="K83">
        <v>3</v>
      </c>
      <c r="L83" s="12">
        <v>45762.709322893519</v>
      </c>
      <c r="N83" t="b">
        <v>0</v>
      </c>
      <c r="O83" t="b">
        <v>0</v>
      </c>
    </row>
    <row r="84" spans="1:15" x14ac:dyDescent="0.25">
      <c r="A84" t="s">
        <v>163</v>
      </c>
      <c r="B84">
        <v>83</v>
      </c>
      <c r="C84" t="s">
        <v>164</v>
      </c>
      <c r="D84">
        <v>3</v>
      </c>
      <c r="E84">
        <v>0</v>
      </c>
      <c r="F84">
        <v>8</v>
      </c>
      <c r="G84">
        <v>2</v>
      </c>
      <c r="H84">
        <v>0</v>
      </c>
      <c r="I84">
        <v>2</v>
      </c>
      <c r="J84">
        <v>308</v>
      </c>
      <c r="K84">
        <v>3</v>
      </c>
      <c r="L84" s="12">
        <v>45762.709323692128</v>
      </c>
      <c r="N84" t="b">
        <v>0</v>
      </c>
      <c r="O84" t="b">
        <v>0</v>
      </c>
    </row>
    <row r="85" spans="1:15" x14ac:dyDescent="0.25">
      <c r="A85" t="s">
        <v>165</v>
      </c>
      <c r="B85">
        <v>84</v>
      </c>
      <c r="C85" t="s">
        <v>166</v>
      </c>
      <c r="D85">
        <v>0</v>
      </c>
      <c r="E85">
        <v>0</v>
      </c>
      <c r="F85">
        <v>7</v>
      </c>
      <c r="G85">
        <v>2</v>
      </c>
      <c r="H85">
        <v>0</v>
      </c>
      <c r="I85">
        <v>2</v>
      </c>
      <c r="J85">
        <v>122</v>
      </c>
      <c r="K85">
        <v>3</v>
      </c>
      <c r="L85" s="12">
        <v>45762.709323171293</v>
      </c>
      <c r="N85" t="b">
        <v>0</v>
      </c>
      <c r="O85" t="b">
        <v>0</v>
      </c>
    </row>
    <row r="86" spans="1:15" x14ac:dyDescent="0.25">
      <c r="A86" t="s">
        <v>167</v>
      </c>
      <c r="B86">
        <v>85</v>
      </c>
      <c r="C86" t="s">
        <v>168</v>
      </c>
      <c r="D86">
        <v>0</v>
      </c>
      <c r="E86">
        <v>0</v>
      </c>
      <c r="F86">
        <v>7</v>
      </c>
      <c r="G86">
        <v>2</v>
      </c>
      <c r="H86">
        <v>0</v>
      </c>
      <c r="I86">
        <v>2</v>
      </c>
      <c r="J86">
        <v>235</v>
      </c>
      <c r="K86">
        <v>3</v>
      </c>
      <c r="L86" s="12">
        <v>45762.70932347222</v>
      </c>
      <c r="N86" t="b">
        <v>0</v>
      </c>
      <c r="O86" t="b">
        <v>0</v>
      </c>
    </row>
    <row r="87" spans="1:15" x14ac:dyDescent="0.25">
      <c r="A87" t="s">
        <v>169</v>
      </c>
      <c r="B87">
        <v>86</v>
      </c>
      <c r="C87" t="s">
        <v>170</v>
      </c>
      <c r="D87">
        <v>0</v>
      </c>
      <c r="E87">
        <v>0</v>
      </c>
      <c r="F87">
        <v>7</v>
      </c>
      <c r="G87">
        <v>2</v>
      </c>
      <c r="H87">
        <v>0</v>
      </c>
      <c r="I87">
        <v>2</v>
      </c>
      <c r="J87">
        <v>196</v>
      </c>
      <c r="K87">
        <v>3</v>
      </c>
      <c r="L87" s="12">
        <v>45762.709323379633</v>
      </c>
      <c r="N87" t="b">
        <v>0</v>
      </c>
      <c r="O87" t="b">
        <v>0</v>
      </c>
    </row>
    <row r="88" spans="1:15" x14ac:dyDescent="0.25">
      <c r="A88" t="s">
        <v>171</v>
      </c>
      <c r="B88">
        <v>87</v>
      </c>
      <c r="C88" t="s">
        <v>15654</v>
      </c>
      <c r="D88">
        <v>0</v>
      </c>
      <c r="E88">
        <v>0</v>
      </c>
      <c r="F88">
        <v>7</v>
      </c>
      <c r="G88">
        <v>2</v>
      </c>
      <c r="H88">
        <v>0</v>
      </c>
      <c r="I88">
        <v>2</v>
      </c>
      <c r="J88">
        <v>316</v>
      </c>
      <c r="K88">
        <v>3</v>
      </c>
      <c r="L88" s="12">
        <v>45762.709324016207</v>
      </c>
      <c r="N88" t="b">
        <v>0</v>
      </c>
      <c r="O88" t="b">
        <v>0</v>
      </c>
    </row>
    <row r="89" spans="1:15" x14ac:dyDescent="0.25">
      <c r="A89" t="s">
        <v>172</v>
      </c>
      <c r="B89">
        <v>88</v>
      </c>
      <c r="C89" t="s">
        <v>173</v>
      </c>
      <c r="D89">
        <v>0</v>
      </c>
      <c r="E89">
        <v>0</v>
      </c>
      <c r="F89">
        <v>7</v>
      </c>
      <c r="G89">
        <v>2</v>
      </c>
      <c r="H89">
        <v>0</v>
      </c>
      <c r="I89">
        <v>2</v>
      </c>
      <c r="J89">
        <v>121</v>
      </c>
      <c r="K89">
        <v>3</v>
      </c>
      <c r="L89" s="12">
        <v>45762.709323171293</v>
      </c>
      <c r="N89" t="b">
        <v>0</v>
      </c>
      <c r="O89" t="b">
        <v>0</v>
      </c>
    </row>
    <row r="90" spans="1:15" x14ac:dyDescent="0.25">
      <c r="A90" t="s">
        <v>354</v>
      </c>
      <c r="B90">
        <v>182</v>
      </c>
      <c r="C90" t="s">
        <v>355</v>
      </c>
      <c r="D90">
        <v>4</v>
      </c>
      <c r="E90">
        <v>1</v>
      </c>
      <c r="F90">
        <v>5</v>
      </c>
      <c r="G90">
        <v>2</v>
      </c>
      <c r="H90">
        <v>0</v>
      </c>
      <c r="I90">
        <v>0</v>
      </c>
      <c r="J90">
        <v>10</v>
      </c>
      <c r="K90">
        <v>3</v>
      </c>
      <c r="L90" s="12">
        <v>45762.709323784722</v>
      </c>
      <c r="N90" t="b">
        <v>1</v>
      </c>
      <c r="O90" t="b">
        <v>0</v>
      </c>
    </row>
    <row r="91" spans="1:15" x14ac:dyDescent="0.25">
      <c r="A91" t="s">
        <v>176</v>
      </c>
      <c r="B91">
        <v>90</v>
      </c>
      <c r="C91" t="s">
        <v>177</v>
      </c>
      <c r="D91">
        <v>0</v>
      </c>
      <c r="E91">
        <v>0</v>
      </c>
      <c r="F91">
        <v>7</v>
      </c>
      <c r="G91">
        <v>2</v>
      </c>
      <c r="H91">
        <v>0</v>
      </c>
      <c r="I91">
        <v>2</v>
      </c>
      <c r="J91">
        <v>107</v>
      </c>
      <c r="K91">
        <v>3</v>
      </c>
      <c r="L91" s="12">
        <v>45762.709323136572</v>
      </c>
      <c r="N91" t="b">
        <v>0</v>
      </c>
      <c r="O91" t="b">
        <v>0</v>
      </c>
    </row>
    <row r="92" spans="1:15" x14ac:dyDescent="0.25">
      <c r="A92" t="s">
        <v>178</v>
      </c>
      <c r="B92">
        <v>91</v>
      </c>
      <c r="C92" t="s">
        <v>179</v>
      </c>
      <c r="D92">
        <v>0</v>
      </c>
      <c r="E92">
        <v>0</v>
      </c>
      <c r="F92">
        <v>7</v>
      </c>
      <c r="G92">
        <v>2</v>
      </c>
      <c r="H92">
        <v>0</v>
      </c>
      <c r="I92">
        <v>2</v>
      </c>
      <c r="J92">
        <v>16</v>
      </c>
      <c r="K92">
        <v>3</v>
      </c>
      <c r="L92" s="12">
        <v>45762.709322847222</v>
      </c>
      <c r="N92" t="b">
        <v>0</v>
      </c>
      <c r="O92" t="b">
        <v>0</v>
      </c>
    </row>
    <row r="93" spans="1:15" x14ac:dyDescent="0.25">
      <c r="A93" t="s">
        <v>180</v>
      </c>
      <c r="B93">
        <v>92</v>
      </c>
      <c r="C93" t="s">
        <v>181</v>
      </c>
      <c r="D93">
        <v>3</v>
      </c>
      <c r="E93">
        <v>0</v>
      </c>
      <c r="F93">
        <v>21</v>
      </c>
      <c r="G93">
        <v>4</v>
      </c>
      <c r="H93">
        <v>0</v>
      </c>
      <c r="I93">
        <v>0</v>
      </c>
      <c r="J93">
        <v>23</v>
      </c>
      <c r="K93">
        <v>3</v>
      </c>
      <c r="L93" s="12">
        <v>45762.709322870367</v>
      </c>
      <c r="N93" t="b">
        <v>0</v>
      </c>
      <c r="O93" t="b">
        <v>0</v>
      </c>
    </row>
    <row r="94" spans="1:15" x14ac:dyDescent="0.25">
      <c r="A94" t="s">
        <v>182</v>
      </c>
      <c r="B94">
        <v>93</v>
      </c>
      <c r="C94" t="s">
        <v>183</v>
      </c>
      <c r="D94">
        <v>0</v>
      </c>
      <c r="E94">
        <v>0</v>
      </c>
      <c r="F94">
        <v>7</v>
      </c>
      <c r="G94">
        <v>2</v>
      </c>
      <c r="H94">
        <v>0</v>
      </c>
      <c r="I94">
        <v>2</v>
      </c>
      <c r="J94">
        <v>236</v>
      </c>
      <c r="K94">
        <v>3</v>
      </c>
      <c r="L94" s="12">
        <v>45762.709323483796</v>
      </c>
      <c r="N94" t="b">
        <v>0</v>
      </c>
      <c r="O94" t="b">
        <v>0</v>
      </c>
    </row>
    <row r="95" spans="1:15" x14ac:dyDescent="0.25">
      <c r="A95" t="s">
        <v>184</v>
      </c>
      <c r="B95">
        <v>94</v>
      </c>
      <c r="C95" t="s">
        <v>185</v>
      </c>
      <c r="D95">
        <v>0</v>
      </c>
      <c r="E95">
        <v>0</v>
      </c>
      <c r="F95">
        <v>7</v>
      </c>
      <c r="G95">
        <v>2</v>
      </c>
      <c r="H95">
        <v>0</v>
      </c>
      <c r="I95">
        <v>2</v>
      </c>
      <c r="J95">
        <v>159</v>
      </c>
      <c r="K95">
        <v>3</v>
      </c>
      <c r="L95" s="12">
        <v>45762.709323275463</v>
      </c>
      <c r="N95" t="b">
        <v>0</v>
      </c>
      <c r="O95" t="b">
        <v>0</v>
      </c>
    </row>
    <row r="96" spans="1:15" x14ac:dyDescent="0.25">
      <c r="A96" t="s">
        <v>186</v>
      </c>
      <c r="B96">
        <v>95</v>
      </c>
      <c r="C96" t="s">
        <v>187</v>
      </c>
      <c r="D96">
        <v>0</v>
      </c>
      <c r="E96">
        <v>0</v>
      </c>
      <c r="F96">
        <v>7</v>
      </c>
      <c r="G96">
        <v>2</v>
      </c>
      <c r="H96">
        <v>0</v>
      </c>
      <c r="I96">
        <v>2</v>
      </c>
      <c r="J96">
        <v>172</v>
      </c>
      <c r="K96">
        <v>3</v>
      </c>
      <c r="L96" s="12">
        <v>45762.709323310184</v>
      </c>
      <c r="N96" t="b">
        <v>0</v>
      </c>
      <c r="O96" t="b">
        <v>0</v>
      </c>
    </row>
    <row r="97" spans="1:15" x14ac:dyDescent="0.25">
      <c r="A97" t="s">
        <v>188</v>
      </c>
      <c r="B97">
        <v>96</v>
      </c>
      <c r="C97" t="s">
        <v>189</v>
      </c>
      <c r="D97">
        <v>0</v>
      </c>
      <c r="E97">
        <v>0</v>
      </c>
      <c r="F97">
        <v>7</v>
      </c>
      <c r="G97">
        <v>2</v>
      </c>
      <c r="H97">
        <v>0</v>
      </c>
      <c r="I97">
        <v>2</v>
      </c>
      <c r="J97">
        <v>243</v>
      </c>
      <c r="K97">
        <v>3</v>
      </c>
      <c r="L97" s="12">
        <v>45762.709323495372</v>
      </c>
      <c r="N97" t="b">
        <v>0</v>
      </c>
      <c r="O97" t="b">
        <v>0</v>
      </c>
    </row>
    <row r="98" spans="1:15" x14ac:dyDescent="0.25">
      <c r="A98" t="s">
        <v>190</v>
      </c>
      <c r="B98">
        <v>97</v>
      </c>
      <c r="C98" t="s">
        <v>191</v>
      </c>
      <c r="D98">
        <v>3</v>
      </c>
      <c r="E98">
        <v>0</v>
      </c>
      <c r="F98">
        <v>11</v>
      </c>
      <c r="G98">
        <v>3</v>
      </c>
      <c r="H98">
        <v>0</v>
      </c>
      <c r="I98">
        <v>2</v>
      </c>
      <c r="J98">
        <v>229</v>
      </c>
      <c r="K98">
        <v>3</v>
      </c>
      <c r="L98" s="12">
        <v>45762.709323460651</v>
      </c>
      <c r="N98" t="b">
        <v>0</v>
      </c>
      <c r="O98" t="b">
        <v>0</v>
      </c>
    </row>
    <row r="99" spans="1:15" x14ac:dyDescent="0.25">
      <c r="A99" s="1" t="s">
        <v>192</v>
      </c>
      <c r="B99">
        <v>98</v>
      </c>
      <c r="C99" t="s">
        <v>193</v>
      </c>
      <c r="D99">
        <v>1</v>
      </c>
      <c r="E99">
        <v>0</v>
      </c>
      <c r="F99">
        <v>11</v>
      </c>
      <c r="G99">
        <v>3</v>
      </c>
      <c r="H99">
        <v>0</v>
      </c>
      <c r="I99">
        <v>2</v>
      </c>
      <c r="J99">
        <v>239</v>
      </c>
      <c r="K99">
        <v>3</v>
      </c>
      <c r="L99" s="12">
        <v>45762.709323483796</v>
      </c>
      <c r="N99" t="b">
        <v>0</v>
      </c>
      <c r="O99" t="b">
        <v>0</v>
      </c>
    </row>
    <row r="100" spans="1:15" x14ac:dyDescent="0.25">
      <c r="A100" t="s">
        <v>194</v>
      </c>
      <c r="B100">
        <v>99</v>
      </c>
      <c r="C100" t="s">
        <v>195</v>
      </c>
      <c r="D100">
        <v>0</v>
      </c>
      <c r="E100">
        <v>0</v>
      </c>
      <c r="F100">
        <v>7</v>
      </c>
      <c r="G100">
        <v>2</v>
      </c>
      <c r="H100">
        <v>0</v>
      </c>
      <c r="I100">
        <v>2</v>
      </c>
      <c r="J100">
        <v>168</v>
      </c>
      <c r="K100">
        <v>3</v>
      </c>
      <c r="L100" s="12">
        <v>45762.709323298608</v>
      </c>
      <c r="N100" t="b">
        <v>0</v>
      </c>
      <c r="O100" t="b">
        <v>0</v>
      </c>
    </row>
    <row r="101" spans="1:15" x14ac:dyDescent="0.25">
      <c r="A101" t="s">
        <v>196</v>
      </c>
      <c r="B101">
        <v>100</v>
      </c>
      <c r="C101" t="s">
        <v>197</v>
      </c>
      <c r="D101">
        <v>3</v>
      </c>
      <c r="E101">
        <v>0</v>
      </c>
      <c r="F101">
        <v>20</v>
      </c>
      <c r="G101">
        <v>4</v>
      </c>
      <c r="H101">
        <v>0</v>
      </c>
      <c r="I101">
        <v>2</v>
      </c>
      <c r="J101">
        <v>38</v>
      </c>
      <c r="K101">
        <v>3</v>
      </c>
      <c r="L101" s="12">
        <v>45762.709322916664</v>
      </c>
      <c r="N101" t="b">
        <v>0</v>
      </c>
      <c r="O101" t="b">
        <v>0</v>
      </c>
    </row>
    <row r="102" spans="1:15" x14ac:dyDescent="0.25">
      <c r="A102" t="s">
        <v>198</v>
      </c>
      <c r="B102">
        <v>101</v>
      </c>
      <c r="C102" t="s">
        <v>199</v>
      </c>
      <c r="D102">
        <v>3</v>
      </c>
      <c r="E102">
        <v>0</v>
      </c>
      <c r="F102">
        <v>18</v>
      </c>
      <c r="G102">
        <v>2</v>
      </c>
      <c r="H102">
        <v>0</v>
      </c>
      <c r="I102">
        <v>1</v>
      </c>
      <c r="J102">
        <v>84</v>
      </c>
      <c r="K102">
        <v>3</v>
      </c>
      <c r="L102" s="12">
        <v>45762.709323067131</v>
      </c>
      <c r="N102" t="b">
        <v>0</v>
      </c>
      <c r="O102" t="b">
        <v>0</v>
      </c>
    </row>
    <row r="103" spans="1:15" x14ac:dyDescent="0.25">
      <c r="A103" t="s">
        <v>200</v>
      </c>
      <c r="B103">
        <v>102</v>
      </c>
      <c r="C103" t="s">
        <v>201</v>
      </c>
      <c r="D103">
        <v>0</v>
      </c>
      <c r="E103">
        <v>0</v>
      </c>
      <c r="F103">
        <v>7</v>
      </c>
      <c r="G103">
        <v>2</v>
      </c>
      <c r="H103">
        <v>0</v>
      </c>
      <c r="I103">
        <v>2</v>
      </c>
      <c r="J103">
        <v>141</v>
      </c>
      <c r="K103">
        <v>3</v>
      </c>
      <c r="L103" s="12">
        <v>45762.709323229166</v>
      </c>
      <c r="N103" t="b">
        <v>0</v>
      </c>
      <c r="O103" t="b">
        <v>0</v>
      </c>
    </row>
    <row r="104" spans="1:15" x14ac:dyDescent="0.25">
      <c r="A104" t="s">
        <v>508</v>
      </c>
      <c r="B104">
        <v>261</v>
      </c>
      <c r="C104" t="s">
        <v>509</v>
      </c>
      <c r="D104">
        <v>4</v>
      </c>
      <c r="E104">
        <v>1</v>
      </c>
      <c r="F104">
        <v>5</v>
      </c>
      <c r="G104">
        <v>2</v>
      </c>
      <c r="H104">
        <v>0</v>
      </c>
      <c r="I104">
        <v>0</v>
      </c>
      <c r="J104">
        <v>11</v>
      </c>
      <c r="K104">
        <v>3</v>
      </c>
      <c r="L104" s="12">
        <v>45762.709323796298</v>
      </c>
      <c r="N104" t="b">
        <v>1</v>
      </c>
      <c r="O104" t="b">
        <v>0</v>
      </c>
    </row>
    <row r="105" spans="1:15" x14ac:dyDescent="0.25">
      <c r="A105" t="s">
        <v>204</v>
      </c>
      <c r="B105">
        <v>104</v>
      </c>
      <c r="C105" t="s">
        <v>205</v>
      </c>
      <c r="D105">
        <v>0</v>
      </c>
      <c r="E105">
        <v>2</v>
      </c>
      <c r="F105">
        <v>7</v>
      </c>
      <c r="G105">
        <v>2</v>
      </c>
      <c r="H105">
        <v>0</v>
      </c>
      <c r="I105">
        <v>0</v>
      </c>
      <c r="J105">
        <v>5</v>
      </c>
      <c r="K105">
        <v>3</v>
      </c>
      <c r="L105" s="12">
        <v>45762.709323958334</v>
      </c>
      <c r="N105" t="b">
        <v>1</v>
      </c>
      <c r="O105" t="b">
        <v>0</v>
      </c>
    </row>
    <row r="106" spans="1:15" x14ac:dyDescent="0.25">
      <c r="A106" t="s">
        <v>54</v>
      </c>
      <c r="B106">
        <v>22</v>
      </c>
      <c r="C106" t="s">
        <v>55</v>
      </c>
      <c r="D106">
        <v>4</v>
      </c>
      <c r="E106">
        <v>1</v>
      </c>
      <c r="F106">
        <v>5</v>
      </c>
      <c r="G106">
        <v>2</v>
      </c>
      <c r="H106">
        <v>0</v>
      </c>
      <c r="I106">
        <v>0</v>
      </c>
      <c r="J106">
        <v>12</v>
      </c>
      <c r="K106">
        <v>3</v>
      </c>
      <c r="L106" s="12">
        <v>45762.709323807867</v>
      </c>
      <c r="N106" t="b">
        <v>1</v>
      </c>
      <c r="O106" t="b">
        <v>0</v>
      </c>
    </row>
    <row r="107" spans="1:15" x14ac:dyDescent="0.25">
      <c r="A107" t="s">
        <v>208</v>
      </c>
      <c r="B107">
        <v>106</v>
      </c>
      <c r="C107" t="s">
        <v>209</v>
      </c>
      <c r="D107">
        <v>0</v>
      </c>
      <c r="E107">
        <v>0</v>
      </c>
      <c r="F107">
        <v>7</v>
      </c>
      <c r="G107">
        <v>2</v>
      </c>
      <c r="H107">
        <v>0</v>
      </c>
      <c r="I107">
        <v>2</v>
      </c>
      <c r="J107">
        <v>5</v>
      </c>
      <c r="K107">
        <v>3</v>
      </c>
      <c r="L107" s="12">
        <v>45762.709322812501</v>
      </c>
      <c r="N107" t="b">
        <v>0</v>
      </c>
      <c r="O107" t="b">
        <v>0</v>
      </c>
    </row>
    <row r="108" spans="1:15" x14ac:dyDescent="0.25">
      <c r="A108" t="s">
        <v>210</v>
      </c>
      <c r="B108">
        <v>107</v>
      </c>
      <c r="C108">
        <v>2009</v>
      </c>
      <c r="D108">
        <v>0</v>
      </c>
      <c r="E108">
        <v>0</v>
      </c>
      <c r="F108">
        <v>7</v>
      </c>
      <c r="G108">
        <v>2</v>
      </c>
      <c r="H108">
        <v>0</v>
      </c>
      <c r="I108">
        <v>1</v>
      </c>
      <c r="J108">
        <v>58</v>
      </c>
      <c r="K108">
        <v>3</v>
      </c>
      <c r="L108" s="12">
        <v>45762.709322974537</v>
      </c>
      <c r="N108" t="b">
        <v>0</v>
      </c>
      <c r="O108" t="b">
        <v>0</v>
      </c>
    </row>
    <row r="109" spans="1:15" x14ac:dyDescent="0.25">
      <c r="A109" t="s">
        <v>211</v>
      </c>
      <c r="B109">
        <v>108</v>
      </c>
      <c r="C109" t="s">
        <v>212</v>
      </c>
      <c r="D109">
        <v>0</v>
      </c>
      <c r="E109">
        <v>0</v>
      </c>
      <c r="F109">
        <v>7</v>
      </c>
      <c r="G109">
        <v>2</v>
      </c>
      <c r="H109">
        <v>0</v>
      </c>
      <c r="I109">
        <v>3</v>
      </c>
      <c r="J109">
        <v>277</v>
      </c>
      <c r="K109">
        <v>3</v>
      </c>
      <c r="L109" s="12">
        <v>45762.70932361111</v>
      </c>
      <c r="N109" t="b">
        <v>0</v>
      </c>
      <c r="O109" t="b">
        <v>0</v>
      </c>
    </row>
    <row r="110" spans="1:15" x14ac:dyDescent="0.25">
      <c r="A110" t="s">
        <v>213</v>
      </c>
      <c r="B110">
        <v>109</v>
      </c>
      <c r="C110" t="s">
        <v>214</v>
      </c>
      <c r="D110">
        <v>0</v>
      </c>
      <c r="E110">
        <v>0</v>
      </c>
      <c r="F110">
        <v>7</v>
      </c>
      <c r="G110">
        <v>2</v>
      </c>
      <c r="H110">
        <v>0</v>
      </c>
      <c r="I110">
        <v>2</v>
      </c>
      <c r="J110">
        <v>79</v>
      </c>
      <c r="K110">
        <v>3</v>
      </c>
      <c r="L110" s="12">
        <v>45762.709323043979</v>
      </c>
      <c r="N110" t="b">
        <v>0</v>
      </c>
      <c r="O110" t="b">
        <v>0</v>
      </c>
    </row>
    <row r="111" spans="1:15" x14ac:dyDescent="0.25">
      <c r="A111" t="s">
        <v>215</v>
      </c>
      <c r="B111">
        <v>110</v>
      </c>
      <c r="C111" t="s">
        <v>216</v>
      </c>
      <c r="D111">
        <v>1</v>
      </c>
      <c r="E111">
        <v>0</v>
      </c>
      <c r="F111">
        <v>13</v>
      </c>
      <c r="G111">
        <v>3</v>
      </c>
      <c r="H111">
        <v>0</v>
      </c>
      <c r="I111">
        <v>2</v>
      </c>
      <c r="J111">
        <v>232</v>
      </c>
      <c r="K111">
        <v>3</v>
      </c>
      <c r="L111" s="12">
        <v>45762.70932347222</v>
      </c>
      <c r="N111" t="b">
        <v>0</v>
      </c>
      <c r="O111" t="b">
        <v>0</v>
      </c>
    </row>
    <row r="112" spans="1:15" x14ac:dyDescent="0.25">
      <c r="A112" t="s">
        <v>532</v>
      </c>
      <c r="B112">
        <v>274</v>
      </c>
      <c r="C112" t="s">
        <v>533</v>
      </c>
      <c r="D112">
        <v>4</v>
      </c>
      <c r="E112">
        <v>1</v>
      </c>
      <c r="F112">
        <v>5</v>
      </c>
      <c r="G112">
        <v>2</v>
      </c>
      <c r="H112">
        <v>0</v>
      </c>
      <c r="I112">
        <v>0</v>
      </c>
      <c r="J112">
        <v>13</v>
      </c>
      <c r="K112">
        <v>3</v>
      </c>
      <c r="L112" s="12">
        <v>45762.709323807867</v>
      </c>
      <c r="N112" t="b">
        <v>1</v>
      </c>
      <c r="O112" t="b">
        <v>0</v>
      </c>
    </row>
    <row r="113" spans="1:15" x14ac:dyDescent="0.25">
      <c r="A113" t="s">
        <v>572</v>
      </c>
      <c r="B113">
        <v>293</v>
      </c>
      <c r="C113" t="s">
        <v>573</v>
      </c>
      <c r="D113">
        <v>4</v>
      </c>
      <c r="E113">
        <v>1</v>
      </c>
      <c r="F113">
        <v>5</v>
      </c>
      <c r="G113">
        <v>2</v>
      </c>
      <c r="H113">
        <v>0</v>
      </c>
      <c r="I113">
        <v>0</v>
      </c>
      <c r="J113">
        <v>14</v>
      </c>
      <c r="K113">
        <v>3</v>
      </c>
      <c r="L113" s="12">
        <v>45762.709323819443</v>
      </c>
      <c r="N113" t="b">
        <v>1</v>
      </c>
      <c r="O113" t="b">
        <v>0</v>
      </c>
    </row>
    <row r="114" spans="1:15" x14ac:dyDescent="0.25">
      <c r="A114" t="s">
        <v>221</v>
      </c>
      <c r="B114">
        <v>113</v>
      </c>
      <c r="C114">
        <v>2007</v>
      </c>
      <c r="D114">
        <v>0</v>
      </c>
      <c r="E114">
        <v>0</v>
      </c>
      <c r="F114">
        <v>7</v>
      </c>
      <c r="G114">
        <v>2</v>
      </c>
      <c r="H114">
        <v>0</v>
      </c>
      <c r="I114">
        <v>2</v>
      </c>
      <c r="J114">
        <v>142</v>
      </c>
      <c r="K114">
        <v>3</v>
      </c>
      <c r="L114" s="12">
        <v>45762.709323229166</v>
      </c>
      <c r="N114" t="b">
        <v>0</v>
      </c>
      <c r="O114" t="b">
        <v>0</v>
      </c>
    </row>
    <row r="115" spans="1:15" x14ac:dyDescent="0.25">
      <c r="A115" t="s">
        <v>222</v>
      </c>
      <c r="B115">
        <v>114</v>
      </c>
      <c r="C115" t="s">
        <v>223</v>
      </c>
      <c r="D115">
        <v>0</v>
      </c>
      <c r="E115">
        <v>0</v>
      </c>
      <c r="F115">
        <v>7</v>
      </c>
      <c r="G115">
        <v>2</v>
      </c>
      <c r="H115">
        <v>0</v>
      </c>
      <c r="I115">
        <v>2</v>
      </c>
      <c r="J115">
        <v>76</v>
      </c>
      <c r="K115">
        <v>3</v>
      </c>
      <c r="L115" s="12">
        <v>45762.709323043979</v>
      </c>
      <c r="N115" t="b">
        <v>0</v>
      </c>
      <c r="O115" t="b">
        <v>0</v>
      </c>
    </row>
    <row r="116" spans="1:15" x14ac:dyDescent="0.25">
      <c r="A116" t="s">
        <v>224</v>
      </c>
      <c r="B116">
        <v>115</v>
      </c>
      <c r="C116" t="s">
        <v>225</v>
      </c>
      <c r="D116">
        <v>0</v>
      </c>
      <c r="E116">
        <v>0</v>
      </c>
      <c r="F116">
        <v>7</v>
      </c>
      <c r="G116">
        <v>2</v>
      </c>
      <c r="H116">
        <v>0</v>
      </c>
      <c r="I116">
        <v>2</v>
      </c>
      <c r="J116">
        <v>176</v>
      </c>
      <c r="K116">
        <v>3</v>
      </c>
      <c r="L116" s="12">
        <v>45762.70932332176</v>
      </c>
      <c r="N116" t="b">
        <v>0</v>
      </c>
      <c r="O116" t="b">
        <v>0</v>
      </c>
    </row>
    <row r="117" spans="1:15" x14ac:dyDescent="0.25">
      <c r="A117" t="s">
        <v>270</v>
      </c>
      <c r="B117">
        <v>140</v>
      </c>
      <c r="C117" t="s">
        <v>271</v>
      </c>
      <c r="D117">
        <v>4</v>
      </c>
      <c r="E117">
        <v>1</v>
      </c>
      <c r="F117">
        <v>5</v>
      </c>
      <c r="G117">
        <v>2</v>
      </c>
      <c r="H117">
        <v>0</v>
      </c>
      <c r="I117">
        <v>0</v>
      </c>
      <c r="J117">
        <v>15</v>
      </c>
      <c r="K117">
        <v>3</v>
      </c>
      <c r="L117" s="12">
        <v>45762.709323819443</v>
      </c>
      <c r="N117" t="b">
        <v>1</v>
      </c>
      <c r="O117" t="b">
        <v>0</v>
      </c>
    </row>
    <row r="118" spans="1:15" x14ac:dyDescent="0.25">
      <c r="A118" t="s">
        <v>429</v>
      </c>
      <c r="B118">
        <v>220</v>
      </c>
      <c r="C118" t="s">
        <v>430</v>
      </c>
      <c r="D118">
        <v>4</v>
      </c>
      <c r="E118">
        <v>1</v>
      </c>
      <c r="F118">
        <v>5</v>
      </c>
      <c r="G118">
        <v>2</v>
      </c>
      <c r="H118">
        <v>0</v>
      </c>
      <c r="I118">
        <v>0</v>
      </c>
      <c r="J118">
        <v>16</v>
      </c>
      <c r="K118">
        <v>3</v>
      </c>
      <c r="L118" s="12">
        <v>45762.709323819443</v>
      </c>
      <c r="N118" t="b">
        <v>1</v>
      </c>
      <c r="O118" t="b">
        <v>0</v>
      </c>
    </row>
    <row r="119" spans="1:15" x14ac:dyDescent="0.25">
      <c r="A119" t="s">
        <v>230</v>
      </c>
      <c r="B119">
        <v>118</v>
      </c>
      <c r="C119" t="s">
        <v>231</v>
      </c>
      <c r="D119">
        <v>0</v>
      </c>
      <c r="E119">
        <v>0</v>
      </c>
      <c r="F119">
        <v>7</v>
      </c>
      <c r="G119">
        <v>2</v>
      </c>
      <c r="H119">
        <v>0</v>
      </c>
      <c r="I119">
        <v>2</v>
      </c>
      <c r="J119">
        <v>60</v>
      </c>
      <c r="K119">
        <v>3</v>
      </c>
      <c r="L119" s="12">
        <v>45762.709322986113</v>
      </c>
      <c r="N119" t="b">
        <v>0</v>
      </c>
      <c r="O119" t="b">
        <v>0</v>
      </c>
    </row>
    <row r="120" spans="1:15" x14ac:dyDescent="0.25">
      <c r="A120" t="s">
        <v>226</v>
      </c>
      <c r="B120">
        <v>116</v>
      </c>
      <c r="C120" t="s">
        <v>227</v>
      </c>
      <c r="D120">
        <v>4</v>
      </c>
      <c r="E120">
        <v>1</v>
      </c>
      <c r="F120">
        <v>5</v>
      </c>
      <c r="G120">
        <v>2</v>
      </c>
      <c r="H120">
        <v>0</v>
      </c>
      <c r="I120">
        <v>0</v>
      </c>
      <c r="J120">
        <v>17</v>
      </c>
      <c r="K120">
        <v>3</v>
      </c>
      <c r="L120" s="12">
        <v>45762.709323819443</v>
      </c>
      <c r="N120" t="b">
        <v>1</v>
      </c>
      <c r="O120" t="b">
        <v>0</v>
      </c>
    </row>
    <row r="121" spans="1:15" x14ac:dyDescent="0.25">
      <c r="A121" t="s">
        <v>232</v>
      </c>
      <c r="B121">
        <v>120</v>
      </c>
      <c r="C121" t="s">
        <v>233</v>
      </c>
      <c r="D121">
        <v>0</v>
      </c>
      <c r="E121">
        <v>0</v>
      </c>
      <c r="F121">
        <v>7</v>
      </c>
      <c r="G121">
        <v>2</v>
      </c>
      <c r="H121">
        <v>0</v>
      </c>
      <c r="I121">
        <v>2</v>
      </c>
      <c r="J121">
        <v>95</v>
      </c>
      <c r="K121">
        <v>3</v>
      </c>
      <c r="L121" s="12">
        <v>45762.709323101852</v>
      </c>
      <c r="N121" t="b">
        <v>0</v>
      </c>
      <c r="O121" t="b">
        <v>0</v>
      </c>
    </row>
    <row r="122" spans="1:15" x14ac:dyDescent="0.25">
      <c r="A122" t="s">
        <v>234</v>
      </c>
      <c r="B122">
        <v>121</v>
      </c>
      <c r="C122" t="s">
        <v>235</v>
      </c>
      <c r="D122">
        <v>0</v>
      </c>
      <c r="E122">
        <v>0</v>
      </c>
      <c r="F122">
        <v>7</v>
      </c>
      <c r="G122">
        <v>2</v>
      </c>
      <c r="H122">
        <v>0</v>
      </c>
      <c r="I122">
        <v>2</v>
      </c>
      <c r="J122">
        <v>25</v>
      </c>
      <c r="K122">
        <v>3</v>
      </c>
      <c r="L122" s="12">
        <v>45762.709322881943</v>
      </c>
      <c r="N122" t="b">
        <v>0</v>
      </c>
      <c r="O122" t="b">
        <v>0</v>
      </c>
    </row>
    <row r="123" spans="1:15" x14ac:dyDescent="0.25">
      <c r="A123" t="s">
        <v>236</v>
      </c>
      <c r="B123">
        <v>122</v>
      </c>
      <c r="C123" t="s">
        <v>237</v>
      </c>
      <c r="D123">
        <v>0</v>
      </c>
      <c r="E123">
        <v>0</v>
      </c>
      <c r="F123">
        <v>7</v>
      </c>
      <c r="G123">
        <v>2</v>
      </c>
      <c r="H123">
        <v>0</v>
      </c>
      <c r="I123">
        <v>2</v>
      </c>
      <c r="J123">
        <v>4</v>
      </c>
      <c r="K123">
        <v>3</v>
      </c>
      <c r="L123" s="12">
        <v>45762.709322812501</v>
      </c>
      <c r="N123" t="b">
        <v>0</v>
      </c>
      <c r="O123" t="b">
        <v>0</v>
      </c>
    </row>
    <row r="124" spans="1:15" x14ac:dyDescent="0.25">
      <c r="A124" t="s">
        <v>238</v>
      </c>
      <c r="B124">
        <v>123</v>
      </c>
      <c r="C124" t="s">
        <v>239</v>
      </c>
      <c r="D124">
        <v>3</v>
      </c>
      <c r="E124">
        <v>0</v>
      </c>
      <c r="F124">
        <v>9</v>
      </c>
      <c r="G124">
        <v>2</v>
      </c>
      <c r="H124">
        <v>0</v>
      </c>
      <c r="I124">
        <v>3</v>
      </c>
      <c r="J124">
        <v>305</v>
      </c>
      <c r="K124">
        <v>3</v>
      </c>
      <c r="L124" s="12">
        <v>45762.709323680552</v>
      </c>
      <c r="N124" t="b">
        <v>0</v>
      </c>
      <c r="O124" t="b">
        <v>0</v>
      </c>
    </row>
    <row r="125" spans="1:15" x14ac:dyDescent="0.25">
      <c r="A125" s="1" t="s">
        <v>240</v>
      </c>
      <c r="B125">
        <v>124</v>
      </c>
      <c r="C125" t="s">
        <v>241</v>
      </c>
      <c r="D125">
        <v>0</v>
      </c>
      <c r="E125">
        <v>0</v>
      </c>
      <c r="F125">
        <v>7</v>
      </c>
      <c r="G125">
        <v>2</v>
      </c>
      <c r="H125">
        <v>0</v>
      </c>
      <c r="I125">
        <v>2</v>
      </c>
      <c r="J125">
        <v>114</v>
      </c>
      <c r="K125">
        <v>3</v>
      </c>
      <c r="L125" s="12">
        <v>45762.709323159725</v>
      </c>
      <c r="N125" t="b">
        <v>0</v>
      </c>
      <c r="O125" t="b">
        <v>0</v>
      </c>
    </row>
    <row r="126" spans="1:15" x14ac:dyDescent="0.25">
      <c r="A126" t="s">
        <v>242</v>
      </c>
      <c r="B126">
        <v>125</v>
      </c>
      <c r="C126" t="s">
        <v>243</v>
      </c>
      <c r="D126">
        <v>0</v>
      </c>
      <c r="E126">
        <v>5</v>
      </c>
      <c r="F126">
        <v>7</v>
      </c>
      <c r="G126">
        <v>2</v>
      </c>
      <c r="H126">
        <v>0</v>
      </c>
      <c r="I126">
        <v>2</v>
      </c>
      <c r="J126">
        <v>1</v>
      </c>
      <c r="K126">
        <v>3</v>
      </c>
      <c r="L126" s="12">
        <v>45762.709323993055</v>
      </c>
      <c r="N126" t="b">
        <v>1</v>
      </c>
      <c r="O126" t="b">
        <v>0</v>
      </c>
    </row>
    <row r="127" spans="1:15" x14ac:dyDescent="0.25">
      <c r="A127" t="s">
        <v>244</v>
      </c>
      <c r="B127">
        <v>126</v>
      </c>
      <c r="C127" t="s">
        <v>245</v>
      </c>
      <c r="D127">
        <v>0</v>
      </c>
      <c r="E127">
        <v>0</v>
      </c>
      <c r="F127">
        <v>7</v>
      </c>
      <c r="G127">
        <v>2</v>
      </c>
      <c r="H127">
        <v>0</v>
      </c>
      <c r="I127">
        <v>2</v>
      </c>
      <c r="J127">
        <v>123</v>
      </c>
      <c r="K127">
        <v>3</v>
      </c>
      <c r="L127" s="12">
        <v>45762.709323182869</v>
      </c>
      <c r="N127" t="b">
        <v>0</v>
      </c>
      <c r="O127" t="b">
        <v>0</v>
      </c>
    </row>
    <row r="128" spans="1:15" x14ac:dyDescent="0.25">
      <c r="A128" t="s">
        <v>246</v>
      </c>
      <c r="B128">
        <v>127</v>
      </c>
      <c r="C128" t="s">
        <v>247</v>
      </c>
      <c r="D128">
        <v>0</v>
      </c>
      <c r="E128">
        <v>0</v>
      </c>
      <c r="F128">
        <v>7</v>
      </c>
      <c r="G128">
        <v>2</v>
      </c>
      <c r="H128">
        <v>0</v>
      </c>
      <c r="I128">
        <v>2</v>
      </c>
      <c r="J128">
        <v>50</v>
      </c>
      <c r="K128">
        <v>3</v>
      </c>
      <c r="L128" s="12">
        <v>45762.709322951392</v>
      </c>
      <c r="N128" t="b">
        <v>0</v>
      </c>
      <c r="O128" t="b">
        <v>0</v>
      </c>
    </row>
    <row r="129" spans="1:15" x14ac:dyDescent="0.25">
      <c r="A129" t="s">
        <v>248</v>
      </c>
      <c r="B129">
        <v>128</v>
      </c>
      <c r="C129" t="s">
        <v>249</v>
      </c>
      <c r="D129">
        <v>0</v>
      </c>
      <c r="E129">
        <v>0</v>
      </c>
      <c r="F129">
        <v>7</v>
      </c>
      <c r="G129">
        <v>2</v>
      </c>
      <c r="H129">
        <v>0</v>
      </c>
      <c r="I129">
        <v>1</v>
      </c>
      <c r="J129">
        <v>109</v>
      </c>
      <c r="K129">
        <v>3</v>
      </c>
      <c r="L129" s="12">
        <v>45762.709323136572</v>
      </c>
      <c r="N129" t="b">
        <v>0</v>
      </c>
      <c r="O129" t="b">
        <v>0</v>
      </c>
    </row>
    <row r="130" spans="1:15" x14ac:dyDescent="0.25">
      <c r="A130" s="1" t="s">
        <v>250</v>
      </c>
      <c r="B130">
        <v>129</v>
      </c>
      <c r="C130" t="s">
        <v>251</v>
      </c>
      <c r="D130">
        <v>0</v>
      </c>
      <c r="E130">
        <v>0</v>
      </c>
      <c r="F130">
        <v>7</v>
      </c>
      <c r="G130">
        <v>2</v>
      </c>
      <c r="H130">
        <v>0</v>
      </c>
      <c r="I130">
        <v>2</v>
      </c>
      <c r="J130">
        <v>61</v>
      </c>
      <c r="K130">
        <v>3</v>
      </c>
      <c r="L130" s="12">
        <v>45762.709322986113</v>
      </c>
      <c r="N130" t="b">
        <v>0</v>
      </c>
      <c r="O130" t="b">
        <v>0</v>
      </c>
    </row>
    <row r="131" spans="1:15" x14ac:dyDescent="0.25">
      <c r="A131" t="s">
        <v>252</v>
      </c>
      <c r="B131">
        <v>130</v>
      </c>
      <c r="C131" t="s">
        <v>253</v>
      </c>
      <c r="D131">
        <v>0</v>
      </c>
      <c r="E131">
        <v>0</v>
      </c>
      <c r="F131">
        <v>7</v>
      </c>
      <c r="G131">
        <v>2</v>
      </c>
      <c r="H131">
        <v>0</v>
      </c>
      <c r="I131">
        <v>1</v>
      </c>
      <c r="J131">
        <v>102</v>
      </c>
      <c r="K131">
        <v>3</v>
      </c>
      <c r="L131" s="12">
        <v>45762.709323124996</v>
      </c>
      <c r="N131" t="b">
        <v>0</v>
      </c>
      <c r="O131" t="b">
        <v>0</v>
      </c>
    </row>
    <row r="132" spans="1:15" x14ac:dyDescent="0.25">
      <c r="A132" t="s">
        <v>254</v>
      </c>
      <c r="B132">
        <v>131</v>
      </c>
      <c r="C132" t="s">
        <v>255</v>
      </c>
      <c r="D132">
        <v>2</v>
      </c>
      <c r="E132">
        <v>0</v>
      </c>
      <c r="F132">
        <v>20</v>
      </c>
      <c r="G132">
        <v>4</v>
      </c>
      <c r="H132">
        <v>0</v>
      </c>
      <c r="I132">
        <v>2</v>
      </c>
      <c r="J132">
        <v>177</v>
      </c>
      <c r="K132">
        <v>3</v>
      </c>
      <c r="L132" s="12">
        <v>45762.70932332176</v>
      </c>
      <c r="N132" t="b">
        <v>0</v>
      </c>
      <c r="O132" t="b">
        <v>0</v>
      </c>
    </row>
    <row r="133" spans="1:15" x14ac:dyDescent="0.25">
      <c r="A133" t="s">
        <v>256</v>
      </c>
      <c r="B133">
        <v>132</v>
      </c>
      <c r="C133" t="s">
        <v>257</v>
      </c>
      <c r="D133">
        <v>0</v>
      </c>
      <c r="E133">
        <v>0</v>
      </c>
      <c r="F133">
        <v>7</v>
      </c>
      <c r="G133">
        <v>2</v>
      </c>
      <c r="H133">
        <v>0</v>
      </c>
      <c r="I133">
        <v>2</v>
      </c>
      <c r="J133">
        <v>184</v>
      </c>
      <c r="K133">
        <v>3</v>
      </c>
      <c r="L133" s="12">
        <v>45762.709323344905</v>
      </c>
      <c r="N133" t="b">
        <v>0</v>
      </c>
      <c r="O133" t="b">
        <v>0</v>
      </c>
    </row>
    <row r="134" spans="1:15" x14ac:dyDescent="0.25">
      <c r="A134" t="s">
        <v>258</v>
      </c>
      <c r="B134">
        <v>133</v>
      </c>
      <c r="C134" t="s">
        <v>259</v>
      </c>
      <c r="D134">
        <v>3</v>
      </c>
      <c r="E134">
        <v>0</v>
      </c>
      <c r="F134">
        <v>16</v>
      </c>
      <c r="G134">
        <v>4</v>
      </c>
      <c r="H134">
        <v>0</v>
      </c>
      <c r="I134">
        <v>2</v>
      </c>
      <c r="J134">
        <v>211</v>
      </c>
      <c r="K134">
        <v>3</v>
      </c>
      <c r="L134" s="12">
        <v>45762.709323414354</v>
      </c>
      <c r="N134" t="b">
        <v>0</v>
      </c>
      <c r="O134" t="b">
        <v>0</v>
      </c>
    </row>
    <row r="135" spans="1:15" x14ac:dyDescent="0.25">
      <c r="A135" t="s">
        <v>504</v>
      </c>
      <c r="B135">
        <v>259</v>
      </c>
      <c r="C135" t="s">
        <v>505</v>
      </c>
      <c r="D135">
        <v>4</v>
      </c>
      <c r="E135">
        <v>1</v>
      </c>
      <c r="F135">
        <v>5</v>
      </c>
      <c r="G135">
        <v>2</v>
      </c>
      <c r="H135">
        <v>0</v>
      </c>
      <c r="I135">
        <v>0</v>
      </c>
      <c r="J135">
        <v>18</v>
      </c>
      <c r="K135">
        <v>3</v>
      </c>
      <c r="L135" s="12">
        <v>45762.709323831019</v>
      </c>
      <c r="N135" t="b">
        <v>1</v>
      </c>
      <c r="O135" t="b">
        <v>0</v>
      </c>
    </row>
    <row r="136" spans="1:15" x14ac:dyDescent="0.25">
      <c r="A136" t="s">
        <v>15656</v>
      </c>
      <c r="B136">
        <v>135</v>
      </c>
      <c r="C136" t="s">
        <v>15517</v>
      </c>
      <c r="D136">
        <v>1</v>
      </c>
      <c r="E136">
        <v>6</v>
      </c>
      <c r="F136">
        <v>13</v>
      </c>
      <c r="G136">
        <v>4</v>
      </c>
      <c r="H136">
        <v>0</v>
      </c>
      <c r="I136">
        <v>2</v>
      </c>
      <c r="K136">
        <v>3</v>
      </c>
      <c r="L136" s="12">
        <v>45762.709324027775</v>
      </c>
      <c r="N136" t="b">
        <v>1</v>
      </c>
      <c r="O136" t="b">
        <v>0</v>
      </c>
    </row>
    <row r="137" spans="1:15" x14ac:dyDescent="0.25">
      <c r="A137" t="s">
        <v>262</v>
      </c>
      <c r="B137">
        <v>136</v>
      </c>
      <c r="C137" t="s">
        <v>263</v>
      </c>
      <c r="D137">
        <v>0</v>
      </c>
      <c r="E137">
        <v>0</v>
      </c>
      <c r="F137">
        <v>7</v>
      </c>
      <c r="G137">
        <v>2</v>
      </c>
      <c r="H137">
        <v>0</v>
      </c>
      <c r="I137">
        <v>1</v>
      </c>
      <c r="J137">
        <v>310</v>
      </c>
      <c r="K137">
        <v>3</v>
      </c>
      <c r="L137" s="12">
        <v>45762.709323692128</v>
      </c>
      <c r="N137" t="b">
        <v>0</v>
      </c>
      <c r="O137" t="b">
        <v>0</v>
      </c>
    </row>
    <row r="138" spans="1:15" x14ac:dyDescent="0.25">
      <c r="A138" t="s">
        <v>264</v>
      </c>
      <c r="B138">
        <v>137</v>
      </c>
      <c r="C138" t="s">
        <v>265</v>
      </c>
      <c r="D138">
        <v>0</v>
      </c>
      <c r="E138">
        <v>0</v>
      </c>
      <c r="F138">
        <v>7</v>
      </c>
      <c r="G138">
        <v>2</v>
      </c>
      <c r="H138">
        <v>0</v>
      </c>
      <c r="I138">
        <v>2</v>
      </c>
      <c r="J138">
        <v>170</v>
      </c>
      <c r="K138">
        <v>3</v>
      </c>
      <c r="L138" s="12">
        <v>45762.709323298608</v>
      </c>
      <c r="N138" t="b">
        <v>0</v>
      </c>
      <c r="O138" t="b">
        <v>0</v>
      </c>
    </row>
    <row r="139" spans="1:15" x14ac:dyDescent="0.25">
      <c r="A139" t="s">
        <v>88</v>
      </c>
      <c r="B139">
        <v>41</v>
      </c>
      <c r="C139" t="s">
        <v>89</v>
      </c>
      <c r="D139">
        <v>4</v>
      </c>
      <c r="E139">
        <v>1</v>
      </c>
      <c r="F139">
        <v>5</v>
      </c>
      <c r="G139">
        <v>2</v>
      </c>
      <c r="H139">
        <v>0</v>
      </c>
      <c r="I139">
        <v>0</v>
      </c>
      <c r="J139">
        <v>19</v>
      </c>
      <c r="K139">
        <v>3</v>
      </c>
      <c r="L139" s="12">
        <v>45762.709323831019</v>
      </c>
      <c r="N139" t="b">
        <v>1</v>
      </c>
      <c r="O139" t="b">
        <v>0</v>
      </c>
    </row>
    <row r="140" spans="1:15" x14ac:dyDescent="0.25">
      <c r="A140" t="s">
        <v>268</v>
      </c>
      <c r="B140">
        <v>139</v>
      </c>
      <c r="C140" t="s">
        <v>269</v>
      </c>
      <c r="D140">
        <v>2</v>
      </c>
      <c r="E140">
        <v>3</v>
      </c>
      <c r="F140">
        <v>25</v>
      </c>
      <c r="G140">
        <v>6</v>
      </c>
      <c r="H140">
        <v>0</v>
      </c>
      <c r="I140">
        <v>0</v>
      </c>
      <c r="K140">
        <v>3</v>
      </c>
      <c r="L140" s="12">
        <v>45762.709323935182</v>
      </c>
      <c r="N140" t="b">
        <v>1</v>
      </c>
      <c r="O140" t="b">
        <v>0</v>
      </c>
    </row>
    <row r="141" spans="1:15" x14ac:dyDescent="0.25">
      <c r="A141" t="s">
        <v>538</v>
      </c>
      <c r="B141">
        <v>277</v>
      </c>
      <c r="C141" t="s">
        <v>539</v>
      </c>
      <c r="D141">
        <v>4</v>
      </c>
      <c r="E141">
        <v>1</v>
      </c>
      <c r="F141">
        <v>5</v>
      </c>
      <c r="G141">
        <v>2</v>
      </c>
      <c r="H141">
        <v>0</v>
      </c>
      <c r="I141">
        <v>0</v>
      </c>
      <c r="J141">
        <v>20</v>
      </c>
      <c r="K141">
        <v>3</v>
      </c>
      <c r="L141" s="12">
        <v>45762.709323831019</v>
      </c>
      <c r="N141" t="b">
        <v>1</v>
      </c>
      <c r="O141" t="b">
        <v>0</v>
      </c>
    </row>
    <row r="142" spans="1:15" x14ac:dyDescent="0.25">
      <c r="A142" t="s">
        <v>272</v>
      </c>
      <c r="B142">
        <v>141</v>
      </c>
      <c r="C142" t="s">
        <v>273</v>
      </c>
      <c r="D142">
        <v>0</v>
      </c>
      <c r="E142">
        <v>0</v>
      </c>
      <c r="F142">
        <v>7</v>
      </c>
      <c r="G142">
        <v>0</v>
      </c>
      <c r="H142">
        <v>2</v>
      </c>
      <c r="I142">
        <v>2</v>
      </c>
      <c r="J142">
        <v>117</v>
      </c>
      <c r="K142">
        <v>3</v>
      </c>
      <c r="L142" s="12">
        <v>45762.709323159725</v>
      </c>
      <c r="N142" t="b">
        <v>0</v>
      </c>
      <c r="O142" t="b">
        <v>0</v>
      </c>
    </row>
    <row r="143" spans="1:15" x14ac:dyDescent="0.25">
      <c r="A143" t="s">
        <v>274</v>
      </c>
      <c r="B143">
        <v>142</v>
      </c>
      <c r="C143" t="s">
        <v>275</v>
      </c>
      <c r="D143">
        <v>0</v>
      </c>
      <c r="E143">
        <v>0</v>
      </c>
      <c r="F143">
        <v>7</v>
      </c>
      <c r="G143">
        <v>2</v>
      </c>
      <c r="H143">
        <v>0</v>
      </c>
      <c r="I143">
        <v>1</v>
      </c>
      <c r="J143">
        <v>68</v>
      </c>
      <c r="K143">
        <v>3</v>
      </c>
      <c r="L143" s="12">
        <v>45762.709323009258</v>
      </c>
      <c r="N143" t="b">
        <v>0</v>
      </c>
      <c r="O143" t="b">
        <v>0</v>
      </c>
    </row>
    <row r="144" spans="1:15" x14ac:dyDescent="0.25">
      <c r="A144" t="s">
        <v>276</v>
      </c>
      <c r="B144">
        <v>143</v>
      </c>
      <c r="C144" t="s">
        <v>277</v>
      </c>
      <c r="D144">
        <v>0</v>
      </c>
      <c r="E144">
        <v>0</v>
      </c>
      <c r="F144">
        <v>7</v>
      </c>
      <c r="G144">
        <v>2</v>
      </c>
      <c r="H144">
        <v>0</v>
      </c>
      <c r="I144">
        <v>2</v>
      </c>
      <c r="J144">
        <v>148</v>
      </c>
      <c r="K144">
        <v>3</v>
      </c>
      <c r="L144" s="12">
        <v>45762.709323240742</v>
      </c>
      <c r="N144" t="b">
        <v>0</v>
      </c>
      <c r="O144" t="b">
        <v>0</v>
      </c>
    </row>
    <row r="145" spans="1:15" x14ac:dyDescent="0.25">
      <c r="A145" t="s">
        <v>278</v>
      </c>
      <c r="B145">
        <v>144</v>
      </c>
      <c r="C145" t="s">
        <v>279</v>
      </c>
      <c r="D145">
        <v>0</v>
      </c>
      <c r="E145">
        <v>0</v>
      </c>
      <c r="F145">
        <v>7</v>
      </c>
      <c r="G145">
        <v>2</v>
      </c>
      <c r="H145">
        <v>0</v>
      </c>
      <c r="I145">
        <v>2</v>
      </c>
      <c r="J145">
        <v>173</v>
      </c>
      <c r="K145">
        <v>3</v>
      </c>
      <c r="L145" s="12">
        <v>45762.709323310184</v>
      </c>
      <c r="N145" t="b">
        <v>0</v>
      </c>
      <c r="O145" t="b">
        <v>0</v>
      </c>
    </row>
    <row r="146" spans="1:15" x14ac:dyDescent="0.25">
      <c r="A146" t="s">
        <v>280</v>
      </c>
      <c r="B146">
        <v>145</v>
      </c>
      <c r="C146" t="s">
        <v>281</v>
      </c>
      <c r="D146">
        <v>0</v>
      </c>
      <c r="E146">
        <v>0</v>
      </c>
      <c r="F146">
        <v>7</v>
      </c>
      <c r="G146">
        <v>2</v>
      </c>
      <c r="H146">
        <v>0</v>
      </c>
      <c r="I146">
        <v>2</v>
      </c>
      <c r="J146">
        <v>127</v>
      </c>
      <c r="K146">
        <v>3</v>
      </c>
      <c r="L146" s="12">
        <v>45762.709323182869</v>
      </c>
      <c r="N146" t="b">
        <v>0</v>
      </c>
      <c r="O146" t="b">
        <v>0</v>
      </c>
    </row>
    <row r="147" spans="1:15" x14ac:dyDescent="0.25">
      <c r="A147" t="s">
        <v>282</v>
      </c>
      <c r="B147">
        <v>146</v>
      </c>
      <c r="C147" t="s">
        <v>283</v>
      </c>
      <c r="D147">
        <v>1</v>
      </c>
      <c r="E147">
        <v>0</v>
      </c>
      <c r="F147">
        <v>11</v>
      </c>
      <c r="G147">
        <v>3</v>
      </c>
      <c r="H147">
        <v>0</v>
      </c>
      <c r="I147">
        <v>2</v>
      </c>
      <c r="J147">
        <v>115</v>
      </c>
      <c r="K147">
        <v>3</v>
      </c>
      <c r="L147" s="12">
        <v>45762.709323159725</v>
      </c>
      <c r="N147" t="b">
        <v>0</v>
      </c>
      <c r="O147" t="b">
        <v>0</v>
      </c>
    </row>
    <row r="148" spans="1:15" x14ac:dyDescent="0.25">
      <c r="A148" t="s">
        <v>284</v>
      </c>
      <c r="B148">
        <v>147</v>
      </c>
      <c r="C148" t="s">
        <v>285</v>
      </c>
      <c r="D148">
        <v>0</v>
      </c>
      <c r="E148">
        <v>0</v>
      </c>
      <c r="F148">
        <v>7</v>
      </c>
      <c r="G148">
        <v>2</v>
      </c>
      <c r="H148">
        <v>0</v>
      </c>
      <c r="I148">
        <v>1</v>
      </c>
      <c r="J148">
        <v>42</v>
      </c>
      <c r="K148">
        <v>3</v>
      </c>
      <c r="L148" s="12">
        <v>45762.70932292824</v>
      </c>
      <c r="N148" t="b">
        <v>0</v>
      </c>
      <c r="O148" t="b">
        <v>0</v>
      </c>
    </row>
    <row r="149" spans="1:15" x14ac:dyDescent="0.25">
      <c r="A149" t="s">
        <v>286</v>
      </c>
      <c r="B149">
        <v>148</v>
      </c>
      <c r="C149" t="s">
        <v>287</v>
      </c>
      <c r="D149">
        <v>1</v>
      </c>
      <c r="E149">
        <v>0</v>
      </c>
      <c r="F149">
        <v>13</v>
      </c>
      <c r="G149">
        <v>4</v>
      </c>
      <c r="H149">
        <v>0</v>
      </c>
      <c r="I149">
        <v>2</v>
      </c>
      <c r="J149">
        <v>267</v>
      </c>
      <c r="K149">
        <v>3</v>
      </c>
      <c r="L149" s="12">
        <v>45762.70932357639</v>
      </c>
      <c r="N149" t="b">
        <v>0</v>
      </c>
      <c r="O149" t="b">
        <v>0</v>
      </c>
    </row>
    <row r="150" spans="1:15" x14ac:dyDescent="0.25">
      <c r="A150" t="s">
        <v>288</v>
      </c>
      <c r="B150">
        <v>149</v>
      </c>
      <c r="C150" t="s">
        <v>289</v>
      </c>
      <c r="D150">
        <v>3</v>
      </c>
      <c r="E150">
        <v>0</v>
      </c>
      <c r="F150">
        <v>30</v>
      </c>
      <c r="G150">
        <v>9</v>
      </c>
      <c r="H150">
        <v>0</v>
      </c>
      <c r="I150">
        <v>3</v>
      </c>
      <c r="J150">
        <v>262</v>
      </c>
      <c r="K150">
        <v>3</v>
      </c>
      <c r="L150" s="12">
        <v>45762.709323564814</v>
      </c>
      <c r="N150" t="b">
        <v>0</v>
      </c>
      <c r="O150" t="b">
        <v>0</v>
      </c>
    </row>
    <row r="151" spans="1:15" x14ac:dyDescent="0.25">
      <c r="A151" t="s">
        <v>138</v>
      </c>
      <c r="B151">
        <v>69</v>
      </c>
      <c r="C151" t="s">
        <v>139</v>
      </c>
      <c r="D151">
        <v>4</v>
      </c>
      <c r="E151">
        <v>1</v>
      </c>
      <c r="F151">
        <v>5</v>
      </c>
      <c r="G151">
        <v>2</v>
      </c>
      <c r="H151">
        <v>0</v>
      </c>
      <c r="I151">
        <v>0</v>
      </c>
      <c r="J151">
        <v>21</v>
      </c>
      <c r="K151">
        <v>3</v>
      </c>
      <c r="L151" s="12">
        <v>45762.709323831019</v>
      </c>
      <c r="N151" t="b">
        <v>1</v>
      </c>
      <c r="O151" t="b">
        <v>0</v>
      </c>
    </row>
    <row r="152" spans="1:15" x14ac:dyDescent="0.25">
      <c r="A152" t="s">
        <v>292</v>
      </c>
      <c r="B152">
        <v>151</v>
      </c>
      <c r="C152" t="s">
        <v>293</v>
      </c>
      <c r="D152">
        <v>0</v>
      </c>
      <c r="E152">
        <v>0</v>
      </c>
      <c r="F152">
        <v>7</v>
      </c>
      <c r="G152">
        <v>2</v>
      </c>
      <c r="H152">
        <v>0</v>
      </c>
      <c r="I152">
        <v>2</v>
      </c>
      <c r="J152">
        <v>258</v>
      </c>
      <c r="K152">
        <v>3</v>
      </c>
      <c r="L152" s="12">
        <v>45762.709323553237</v>
      </c>
      <c r="N152" t="b">
        <v>0</v>
      </c>
      <c r="O152" t="b">
        <v>0</v>
      </c>
    </row>
    <row r="153" spans="1:15" x14ac:dyDescent="0.25">
      <c r="A153" t="s">
        <v>294</v>
      </c>
      <c r="B153">
        <v>152</v>
      </c>
      <c r="C153" t="s">
        <v>295</v>
      </c>
      <c r="D153">
        <v>2</v>
      </c>
      <c r="E153">
        <v>0</v>
      </c>
      <c r="F153">
        <v>20</v>
      </c>
      <c r="G153">
        <v>4</v>
      </c>
      <c r="H153">
        <v>0</v>
      </c>
      <c r="I153">
        <v>1</v>
      </c>
      <c r="J153">
        <v>63</v>
      </c>
      <c r="K153">
        <v>3</v>
      </c>
      <c r="L153" s="12">
        <v>45762.709322997682</v>
      </c>
      <c r="N153" t="b">
        <v>0</v>
      </c>
      <c r="O153" t="b">
        <v>0</v>
      </c>
    </row>
    <row r="154" spans="1:15" x14ac:dyDescent="0.25">
      <c r="A154" t="s">
        <v>296</v>
      </c>
      <c r="B154">
        <v>153</v>
      </c>
      <c r="C154" t="s">
        <v>297</v>
      </c>
      <c r="D154">
        <v>2</v>
      </c>
      <c r="E154">
        <v>0</v>
      </c>
      <c r="F154">
        <v>30</v>
      </c>
      <c r="G154">
        <v>9</v>
      </c>
      <c r="H154">
        <v>0</v>
      </c>
      <c r="I154">
        <v>3</v>
      </c>
      <c r="J154">
        <v>302</v>
      </c>
      <c r="K154">
        <v>3</v>
      </c>
      <c r="L154" s="12">
        <v>45762.709323680552</v>
      </c>
      <c r="N154" t="b">
        <v>0</v>
      </c>
      <c r="O154" t="b">
        <v>0</v>
      </c>
    </row>
    <row r="155" spans="1:15" x14ac:dyDescent="0.25">
      <c r="A155" t="s">
        <v>298</v>
      </c>
      <c r="B155">
        <v>154</v>
      </c>
      <c r="C155" t="s">
        <v>299</v>
      </c>
      <c r="D155">
        <v>0</v>
      </c>
      <c r="E155">
        <v>0</v>
      </c>
      <c r="F155">
        <v>7</v>
      </c>
      <c r="G155">
        <v>2</v>
      </c>
      <c r="H155">
        <v>0</v>
      </c>
      <c r="I155">
        <v>2</v>
      </c>
      <c r="J155">
        <v>183</v>
      </c>
      <c r="K155">
        <v>3</v>
      </c>
      <c r="L155" s="12">
        <v>45762.709323344905</v>
      </c>
      <c r="N155" t="b">
        <v>0</v>
      </c>
      <c r="O155" t="b">
        <v>0</v>
      </c>
    </row>
    <row r="156" spans="1:15" x14ac:dyDescent="0.25">
      <c r="A156" t="s">
        <v>300</v>
      </c>
      <c r="B156">
        <v>155</v>
      </c>
      <c r="C156" t="s">
        <v>301</v>
      </c>
      <c r="D156">
        <v>0</v>
      </c>
      <c r="E156">
        <v>0</v>
      </c>
      <c r="F156">
        <v>7</v>
      </c>
      <c r="G156">
        <v>2</v>
      </c>
      <c r="H156">
        <v>0</v>
      </c>
      <c r="I156">
        <v>2</v>
      </c>
      <c r="J156">
        <v>54</v>
      </c>
      <c r="K156">
        <v>3</v>
      </c>
      <c r="L156" s="12">
        <v>45762.709322962961</v>
      </c>
      <c r="N156" t="b">
        <v>0</v>
      </c>
      <c r="O156" t="b">
        <v>0</v>
      </c>
    </row>
    <row r="157" spans="1:15" x14ac:dyDescent="0.25">
      <c r="A157" t="s">
        <v>302</v>
      </c>
      <c r="B157">
        <v>156</v>
      </c>
      <c r="C157" t="s">
        <v>303</v>
      </c>
      <c r="D157">
        <v>0</v>
      </c>
      <c r="E157">
        <v>0</v>
      </c>
      <c r="F157">
        <v>7</v>
      </c>
      <c r="G157">
        <v>2</v>
      </c>
      <c r="H157">
        <v>0</v>
      </c>
      <c r="I157">
        <v>2</v>
      </c>
      <c r="J157">
        <v>271</v>
      </c>
      <c r="K157">
        <v>3</v>
      </c>
      <c r="L157" s="12">
        <v>45762.709323587966</v>
      </c>
      <c r="N157" t="b">
        <v>0</v>
      </c>
      <c r="O157" t="b">
        <v>0</v>
      </c>
    </row>
    <row r="158" spans="1:15" x14ac:dyDescent="0.25">
      <c r="A158" t="s">
        <v>304</v>
      </c>
      <c r="B158">
        <v>157</v>
      </c>
      <c r="C158" t="s">
        <v>305</v>
      </c>
      <c r="D158">
        <v>0</v>
      </c>
      <c r="E158">
        <v>2</v>
      </c>
      <c r="F158">
        <v>7</v>
      </c>
      <c r="G158">
        <v>2</v>
      </c>
      <c r="H158">
        <v>0</v>
      </c>
      <c r="I158">
        <v>0</v>
      </c>
      <c r="J158">
        <v>4</v>
      </c>
      <c r="K158">
        <v>3</v>
      </c>
      <c r="L158" s="12">
        <v>45762.709323946758</v>
      </c>
      <c r="N158" t="b">
        <v>1</v>
      </c>
      <c r="O158" t="b">
        <v>0</v>
      </c>
    </row>
    <row r="159" spans="1:15" x14ac:dyDescent="0.25">
      <c r="A159" t="s">
        <v>306</v>
      </c>
      <c r="B159">
        <v>158</v>
      </c>
      <c r="C159" t="s">
        <v>307</v>
      </c>
      <c r="D159">
        <v>0</v>
      </c>
      <c r="E159">
        <v>0</v>
      </c>
      <c r="F159">
        <v>7</v>
      </c>
      <c r="G159">
        <v>2</v>
      </c>
      <c r="H159">
        <v>0</v>
      </c>
      <c r="I159">
        <v>2</v>
      </c>
      <c r="J159">
        <v>199</v>
      </c>
      <c r="K159">
        <v>3</v>
      </c>
      <c r="L159" s="12">
        <v>45762.709323391202</v>
      </c>
      <c r="N159" t="b">
        <v>0</v>
      </c>
      <c r="O159" t="b">
        <v>0</v>
      </c>
    </row>
    <row r="160" spans="1:15" x14ac:dyDescent="0.25">
      <c r="A160" t="s">
        <v>308</v>
      </c>
      <c r="B160">
        <v>159</v>
      </c>
      <c r="C160" t="s">
        <v>309</v>
      </c>
      <c r="D160">
        <v>0</v>
      </c>
      <c r="E160">
        <v>0</v>
      </c>
      <c r="F160">
        <v>7</v>
      </c>
      <c r="G160">
        <v>2</v>
      </c>
      <c r="H160">
        <v>0</v>
      </c>
      <c r="I160">
        <v>2</v>
      </c>
      <c r="J160">
        <v>182</v>
      </c>
      <c r="K160">
        <v>3</v>
      </c>
      <c r="L160" s="12">
        <v>45762.709323344905</v>
      </c>
      <c r="N160" t="b">
        <v>0</v>
      </c>
      <c r="O160" t="b">
        <v>0</v>
      </c>
    </row>
    <row r="161" spans="1:15" x14ac:dyDescent="0.25">
      <c r="A161" t="s">
        <v>310</v>
      </c>
      <c r="B161">
        <v>160</v>
      </c>
      <c r="C161" t="s">
        <v>311</v>
      </c>
      <c r="D161">
        <v>0</v>
      </c>
      <c r="E161">
        <v>0</v>
      </c>
      <c r="F161">
        <v>7</v>
      </c>
      <c r="G161">
        <v>2</v>
      </c>
      <c r="H161">
        <v>0</v>
      </c>
      <c r="I161">
        <v>0</v>
      </c>
      <c r="J161">
        <v>39</v>
      </c>
      <c r="K161">
        <v>3</v>
      </c>
      <c r="L161" s="12">
        <v>45762.70932292824</v>
      </c>
      <c r="N161" t="b">
        <v>0</v>
      </c>
      <c r="O161" t="b">
        <v>0</v>
      </c>
    </row>
    <row r="162" spans="1:15" x14ac:dyDescent="0.25">
      <c r="A162" t="s">
        <v>312</v>
      </c>
      <c r="B162">
        <v>161</v>
      </c>
      <c r="C162" t="s">
        <v>313</v>
      </c>
      <c r="D162">
        <v>0</v>
      </c>
      <c r="E162">
        <v>2</v>
      </c>
      <c r="F162">
        <v>7</v>
      </c>
      <c r="G162">
        <v>2</v>
      </c>
      <c r="H162">
        <v>0</v>
      </c>
      <c r="I162">
        <v>0</v>
      </c>
      <c r="J162">
        <v>8</v>
      </c>
      <c r="K162">
        <v>3</v>
      </c>
      <c r="L162" s="12">
        <v>45762.70932396991</v>
      </c>
      <c r="N162" t="b">
        <v>1</v>
      </c>
      <c r="O162" t="b">
        <v>0</v>
      </c>
    </row>
    <row r="163" spans="1:15" x14ac:dyDescent="0.25">
      <c r="A163" t="s">
        <v>314</v>
      </c>
      <c r="B163">
        <v>162</v>
      </c>
      <c r="C163" t="s">
        <v>315</v>
      </c>
      <c r="D163">
        <v>0</v>
      </c>
      <c r="E163">
        <v>0</v>
      </c>
      <c r="F163">
        <v>7</v>
      </c>
      <c r="G163">
        <v>2</v>
      </c>
      <c r="H163">
        <v>0</v>
      </c>
      <c r="I163">
        <v>2</v>
      </c>
      <c r="J163">
        <v>40</v>
      </c>
      <c r="K163">
        <v>3</v>
      </c>
      <c r="L163" s="12">
        <v>45762.70932292824</v>
      </c>
      <c r="N163" t="b">
        <v>0</v>
      </c>
      <c r="O163" t="b">
        <v>0</v>
      </c>
    </row>
    <row r="164" spans="1:15" x14ac:dyDescent="0.25">
      <c r="A164" t="s">
        <v>316</v>
      </c>
      <c r="B164">
        <v>163</v>
      </c>
      <c r="C164" t="s">
        <v>317</v>
      </c>
      <c r="D164">
        <v>0</v>
      </c>
      <c r="E164">
        <v>0</v>
      </c>
      <c r="F164">
        <v>7</v>
      </c>
      <c r="G164">
        <v>2</v>
      </c>
      <c r="H164">
        <v>0</v>
      </c>
      <c r="I164">
        <v>2</v>
      </c>
      <c r="J164">
        <v>20</v>
      </c>
      <c r="K164">
        <v>3</v>
      </c>
      <c r="L164" s="12">
        <v>45762.709322858798</v>
      </c>
      <c r="N164" t="b">
        <v>0</v>
      </c>
      <c r="O164" t="b">
        <v>0</v>
      </c>
    </row>
    <row r="165" spans="1:15" x14ac:dyDescent="0.25">
      <c r="A165" t="s">
        <v>318</v>
      </c>
      <c r="B165">
        <v>164</v>
      </c>
      <c r="C165" t="s">
        <v>319</v>
      </c>
      <c r="D165">
        <v>0</v>
      </c>
      <c r="E165">
        <v>0</v>
      </c>
      <c r="F165">
        <v>7</v>
      </c>
      <c r="G165">
        <v>2</v>
      </c>
      <c r="H165">
        <v>0</v>
      </c>
      <c r="I165">
        <v>2</v>
      </c>
      <c r="J165">
        <v>252</v>
      </c>
      <c r="K165">
        <v>3</v>
      </c>
      <c r="L165" s="12">
        <v>45762.709323530093</v>
      </c>
      <c r="N165" t="b">
        <v>0</v>
      </c>
      <c r="O165" t="b">
        <v>0</v>
      </c>
    </row>
    <row r="166" spans="1:15" x14ac:dyDescent="0.25">
      <c r="A166" t="s">
        <v>717</v>
      </c>
      <c r="B166">
        <v>368</v>
      </c>
      <c r="C166" t="s">
        <v>718</v>
      </c>
      <c r="D166">
        <v>4</v>
      </c>
      <c r="E166">
        <v>1</v>
      </c>
      <c r="F166">
        <v>5</v>
      </c>
      <c r="G166">
        <v>2</v>
      </c>
      <c r="H166">
        <v>0</v>
      </c>
      <c r="I166">
        <v>0</v>
      </c>
      <c r="J166">
        <v>22</v>
      </c>
      <c r="K166">
        <v>3</v>
      </c>
      <c r="L166" s="12">
        <v>45762.709323842595</v>
      </c>
      <c r="N166" t="b">
        <v>1</v>
      </c>
      <c r="O166" t="b">
        <v>0</v>
      </c>
    </row>
    <row r="167" spans="1:15" x14ac:dyDescent="0.25">
      <c r="A167" t="s">
        <v>322</v>
      </c>
      <c r="B167">
        <v>166</v>
      </c>
      <c r="C167" t="s">
        <v>323</v>
      </c>
      <c r="D167">
        <v>0</v>
      </c>
      <c r="E167">
        <v>0</v>
      </c>
      <c r="F167">
        <v>7</v>
      </c>
      <c r="G167">
        <v>2</v>
      </c>
      <c r="H167">
        <v>0</v>
      </c>
      <c r="I167">
        <v>2</v>
      </c>
      <c r="J167">
        <v>150</v>
      </c>
      <c r="K167">
        <v>3</v>
      </c>
      <c r="L167" s="12">
        <v>45762.709323252318</v>
      </c>
      <c r="N167" t="b">
        <v>0</v>
      </c>
      <c r="O167" t="b">
        <v>0</v>
      </c>
    </row>
    <row r="168" spans="1:15" x14ac:dyDescent="0.25">
      <c r="A168" t="s">
        <v>324</v>
      </c>
      <c r="B168">
        <v>167</v>
      </c>
      <c r="C168" t="s">
        <v>325</v>
      </c>
      <c r="D168">
        <v>2</v>
      </c>
      <c r="E168">
        <v>0</v>
      </c>
      <c r="F168">
        <v>20</v>
      </c>
      <c r="G168">
        <v>4</v>
      </c>
      <c r="H168">
        <v>0</v>
      </c>
      <c r="I168">
        <v>2</v>
      </c>
      <c r="J168">
        <v>146</v>
      </c>
      <c r="K168">
        <v>3</v>
      </c>
      <c r="L168" s="12">
        <v>45762.709323240742</v>
      </c>
      <c r="N168" t="b">
        <v>0</v>
      </c>
      <c r="O168" t="b">
        <v>0</v>
      </c>
    </row>
    <row r="169" spans="1:15" x14ac:dyDescent="0.25">
      <c r="A169" t="s">
        <v>326</v>
      </c>
      <c r="B169">
        <v>168</v>
      </c>
      <c r="C169" t="s">
        <v>327</v>
      </c>
      <c r="D169">
        <v>1</v>
      </c>
      <c r="E169">
        <v>0</v>
      </c>
      <c r="F169">
        <v>9</v>
      </c>
      <c r="G169">
        <v>2</v>
      </c>
      <c r="H169">
        <v>0</v>
      </c>
      <c r="I169">
        <v>0</v>
      </c>
      <c r="J169">
        <v>215</v>
      </c>
      <c r="K169">
        <v>3</v>
      </c>
      <c r="L169" s="12">
        <v>45762.709323425923</v>
      </c>
      <c r="N169" t="b">
        <v>0</v>
      </c>
      <c r="O169" t="b">
        <v>0</v>
      </c>
    </row>
    <row r="170" spans="1:15" x14ac:dyDescent="0.25">
      <c r="A170" t="s">
        <v>328</v>
      </c>
      <c r="B170">
        <v>169</v>
      </c>
      <c r="C170" t="s">
        <v>329</v>
      </c>
      <c r="D170">
        <v>0</v>
      </c>
      <c r="E170">
        <v>0</v>
      </c>
      <c r="F170">
        <v>7</v>
      </c>
      <c r="G170">
        <v>2</v>
      </c>
      <c r="H170">
        <v>0</v>
      </c>
      <c r="I170">
        <v>2</v>
      </c>
      <c r="J170">
        <v>74</v>
      </c>
      <c r="K170">
        <v>3</v>
      </c>
      <c r="L170" s="12">
        <v>45762.70932303241</v>
      </c>
      <c r="N170" t="b">
        <v>0</v>
      </c>
      <c r="O170" t="b">
        <v>0</v>
      </c>
    </row>
    <row r="171" spans="1:15" x14ac:dyDescent="0.25">
      <c r="A171" t="s">
        <v>330</v>
      </c>
      <c r="B171">
        <v>170</v>
      </c>
      <c r="C171" t="s">
        <v>331</v>
      </c>
      <c r="D171">
        <v>0</v>
      </c>
      <c r="E171">
        <v>0</v>
      </c>
      <c r="F171">
        <v>7</v>
      </c>
      <c r="G171">
        <v>2</v>
      </c>
      <c r="H171">
        <v>0</v>
      </c>
      <c r="I171">
        <v>2</v>
      </c>
      <c r="J171">
        <v>279</v>
      </c>
      <c r="K171">
        <v>3</v>
      </c>
      <c r="L171" s="12">
        <v>45762.70932361111</v>
      </c>
      <c r="N171" t="b">
        <v>0</v>
      </c>
      <c r="O171" t="b">
        <v>0</v>
      </c>
    </row>
    <row r="172" spans="1:15" x14ac:dyDescent="0.25">
      <c r="A172" t="s">
        <v>332</v>
      </c>
      <c r="B172">
        <v>171</v>
      </c>
      <c r="C172" t="s">
        <v>333</v>
      </c>
      <c r="D172">
        <v>1</v>
      </c>
      <c r="E172">
        <v>0</v>
      </c>
      <c r="F172">
        <v>11</v>
      </c>
      <c r="G172">
        <v>3</v>
      </c>
      <c r="H172">
        <v>0</v>
      </c>
      <c r="I172">
        <v>2</v>
      </c>
      <c r="J172">
        <v>264</v>
      </c>
      <c r="K172">
        <v>3</v>
      </c>
      <c r="L172" s="12">
        <v>45762.709323564814</v>
      </c>
      <c r="N172" t="b">
        <v>0</v>
      </c>
      <c r="O172" t="b">
        <v>0</v>
      </c>
    </row>
    <row r="173" spans="1:15" x14ac:dyDescent="0.25">
      <c r="A173" t="s">
        <v>28</v>
      </c>
      <c r="B173">
        <v>9</v>
      </c>
      <c r="C173" t="s">
        <v>29</v>
      </c>
      <c r="D173">
        <v>4</v>
      </c>
      <c r="E173">
        <v>1</v>
      </c>
      <c r="F173">
        <v>5</v>
      </c>
      <c r="G173">
        <v>2</v>
      </c>
      <c r="H173">
        <v>0</v>
      </c>
      <c r="I173">
        <v>0</v>
      </c>
      <c r="J173">
        <v>23</v>
      </c>
      <c r="K173">
        <v>3</v>
      </c>
      <c r="L173" s="12">
        <v>45762.709323842595</v>
      </c>
      <c r="N173" t="b">
        <v>1</v>
      </c>
      <c r="O173" t="b">
        <v>0</v>
      </c>
    </row>
    <row r="174" spans="1:15" x14ac:dyDescent="0.25">
      <c r="A174" t="s">
        <v>336</v>
      </c>
      <c r="B174">
        <v>173</v>
      </c>
      <c r="C174" t="s">
        <v>337</v>
      </c>
      <c r="D174">
        <v>2</v>
      </c>
      <c r="E174">
        <v>3</v>
      </c>
      <c r="F174">
        <v>25</v>
      </c>
      <c r="G174">
        <v>6</v>
      </c>
      <c r="H174">
        <v>0</v>
      </c>
      <c r="I174">
        <v>0</v>
      </c>
      <c r="K174">
        <v>3</v>
      </c>
      <c r="L174" s="12">
        <v>45762.709323946758</v>
      </c>
      <c r="N174" t="b">
        <v>1</v>
      </c>
      <c r="O174" t="b">
        <v>0</v>
      </c>
    </row>
    <row r="175" spans="1:15" x14ac:dyDescent="0.25">
      <c r="A175" t="s">
        <v>338</v>
      </c>
      <c r="B175">
        <v>174</v>
      </c>
      <c r="C175" t="s">
        <v>339</v>
      </c>
      <c r="D175">
        <v>0</v>
      </c>
      <c r="E175">
        <v>0</v>
      </c>
      <c r="F175">
        <v>7</v>
      </c>
      <c r="G175">
        <v>2</v>
      </c>
      <c r="H175">
        <v>0</v>
      </c>
      <c r="I175">
        <v>2</v>
      </c>
      <c r="J175">
        <v>91</v>
      </c>
      <c r="K175">
        <v>3</v>
      </c>
      <c r="L175" s="12">
        <v>45762.709323090276</v>
      </c>
      <c r="N175" t="b">
        <v>0</v>
      </c>
      <c r="O175" t="b">
        <v>0</v>
      </c>
    </row>
    <row r="176" spans="1:15" x14ac:dyDescent="0.25">
      <c r="A176" t="s">
        <v>340</v>
      </c>
      <c r="B176">
        <v>175</v>
      </c>
      <c r="C176" t="s">
        <v>341</v>
      </c>
      <c r="D176">
        <v>3</v>
      </c>
      <c r="E176">
        <v>0</v>
      </c>
      <c r="F176">
        <v>21</v>
      </c>
      <c r="G176">
        <v>4</v>
      </c>
      <c r="H176">
        <v>0</v>
      </c>
      <c r="I176">
        <v>2</v>
      </c>
      <c r="J176">
        <v>190</v>
      </c>
      <c r="K176">
        <v>3</v>
      </c>
      <c r="L176" s="12">
        <v>45762.709323368057</v>
      </c>
      <c r="N176" t="b">
        <v>0</v>
      </c>
      <c r="O176" t="b">
        <v>0</v>
      </c>
    </row>
    <row r="177" spans="1:15" x14ac:dyDescent="0.25">
      <c r="A177" t="s">
        <v>342</v>
      </c>
      <c r="B177">
        <v>176</v>
      </c>
      <c r="C177" t="s">
        <v>343</v>
      </c>
      <c r="D177">
        <v>3</v>
      </c>
      <c r="E177">
        <v>0</v>
      </c>
      <c r="F177">
        <v>10</v>
      </c>
      <c r="G177">
        <v>3</v>
      </c>
      <c r="H177">
        <v>0</v>
      </c>
      <c r="I177">
        <v>2</v>
      </c>
      <c r="J177">
        <v>253</v>
      </c>
      <c r="K177">
        <v>3</v>
      </c>
      <c r="L177" s="12">
        <v>45762.709323530093</v>
      </c>
      <c r="N177" t="b">
        <v>0</v>
      </c>
      <c r="O177" t="b">
        <v>0</v>
      </c>
    </row>
    <row r="178" spans="1:15" x14ac:dyDescent="0.25">
      <c r="A178" t="s">
        <v>344</v>
      </c>
      <c r="B178">
        <v>177</v>
      </c>
      <c r="C178" t="s">
        <v>345</v>
      </c>
      <c r="D178">
        <v>0</v>
      </c>
      <c r="E178">
        <v>0</v>
      </c>
      <c r="F178">
        <v>7</v>
      </c>
      <c r="G178">
        <v>2</v>
      </c>
      <c r="H178">
        <v>0</v>
      </c>
      <c r="I178">
        <v>2</v>
      </c>
      <c r="J178">
        <v>282</v>
      </c>
      <c r="K178">
        <v>3</v>
      </c>
      <c r="L178" s="12">
        <v>45762.709323622686</v>
      </c>
      <c r="N178" t="b">
        <v>0</v>
      </c>
      <c r="O178" t="b">
        <v>0</v>
      </c>
    </row>
    <row r="179" spans="1:15" x14ac:dyDescent="0.25">
      <c r="A179" t="s">
        <v>435</v>
      </c>
      <c r="B179">
        <v>223</v>
      </c>
      <c r="C179" t="s">
        <v>436</v>
      </c>
      <c r="D179">
        <v>4</v>
      </c>
      <c r="E179">
        <v>1</v>
      </c>
      <c r="F179">
        <v>5</v>
      </c>
      <c r="G179">
        <v>2</v>
      </c>
      <c r="H179">
        <v>0</v>
      </c>
      <c r="I179">
        <v>0</v>
      </c>
      <c r="J179">
        <v>24</v>
      </c>
      <c r="K179">
        <v>3</v>
      </c>
      <c r="L179" s="12">
        <v>45762.709323842595</v>
      </c>
      <c r="N179" t="b">
        <v>1</v>
      </c>
      <c r="O179" t="b">
        <v>0</v>
      </c>
    </row>
    <row r="180" spans="1:15" x14ac:dyDescent="0.25">
      <c r="A180" t="s">
        <v>348</v>
      </c>
      <c r="B180">
        <v>179</v>
      </c>
      <c r="C180" t="s">
        <v>349</v>
      </c>
      <c r="D180">
        <v>0</v>
      </c>
      <c r="E180">
        <v>0</v>
      </c>
      <c r="F180">
        <v>7</v>
      </c>
      <c r="G180">
        <v>2</v>
      </c>
      <c r="H180">
        <v>0</v>
      </c>
      <c r="I180">
        <v>2</v>
      </c>
      <c r="J180">
        <v>193</v>
      </c>
      <c r="K180">
        <v>3</v>
      </c>
      <c r="L180" s="12">
        <v>45762.709323368057</v>
      </c>
      <c r="N180" t="b">
        <v>0</v>
      </c>
      <c r="O180" t="b">
        <v>0</v>
      </c>
    </row>
    <row r="181" spans="1:15" x14ac:dyDescent="0.25">
      <c r="A181" s="1" t="s">
        <v>350</v>
      </c>
      <c r="B181">
        <v>180</v>
      </c>
      <c r="C181" t="s">
        <v>351</v>
      </c>
      <c r="D181">
        <v>1</v>
      </c>
      <c r="E181">
        <v>0</v>
      </c>
      <c r="F181">
        <v>13</v>
      </c>
      <c r="G181">
        <v>3</v>
      </c>
      <c r="H181">
        <v>0</v>
      </c>
      <c r="I181">
        <v>2</v>
      </c>
      <c r="J181">
        <v>301</v>
      </c>
      <c r="K181">
        <v>3</v>
      </c>
      <c r="L181" s="12">
        <v>45762.709323668983</v>
      </c>
      <c r="N181" t="b">
        <v>0</v>
      </c>
      <c r="O181" t="b">
        <v>0</v>
      </c>
    </row>
    <row r="182" spans="1:15" x14ac:dyDescent="0.25">
      <c r="A182" t="s">
        <v>352</v>
      </c>
      <c r="B182">
        <v>181</v>
      </c>
      <c r="C182" t="s">
        <v>353</v>
      </c>
      <c r="D182">
        <v>0</v>
      </c>
      <c r="E182">
        <v>0</v>
      </c>
      <c r="F182">
        <v>7</v>
      </c>
      <c r="G182">
        <v>2</v>
      </c>
      <c r="H182">
        <v>0</v>
      </c>
      <c r="I182">
        <v>2</v>
      </c>
      <c r="J182">
        <v>276</v>
      </c>
      <c r="K182">
        <v>3</v>
      </c>
      <c r="L182" s="12">
        <v>45762.709323599534</v>
      </c>
      <c r="N182" t="b">
        <v>0</v>
      </c>
      <c r="O182" t="b">
        <v>0</v>
      </c>
    </row>
    <row r="183" spans="1:15" x14ac:dyDescent="0.25">
      <c r="A183" t="s">
        <v>769</v>
      </c>
      <c r="B183">
        <v>119</v>
      </c>
      <c r="C183" t="s">
        <v>15655</v>
      </c>
      <c r="D183">
        <v>4</v>
      </c>
      <c r="E183">
        <v>1</v>
      </c>
      <c r="F183">
        <v>5</v>
      </c>
      <c r="G183">
        <v>2</v>
      </c>
      <c r="H183">
        <v>0</v>
      </c>
      <c r="I183">
        <v>0</v>
      </c>
      <c r="J183">
        <v>25</v>
      </c>
      <c r="K183">
        <v>3</v>
      </c>
      <c r="L183" s="12">
        <v>45762.709323854164</v>
      </c>
      <c r="N183" t="b">
        <v>1</v>
      </c>
      <c r="O183" t="b">
        <v>0</v>
      </c>
    </row>
    <row r="184" spans="1:15" x14ac:dyDescent="0.25">
      <c r="A184" t="s">
        <v>356</v>
      </c>
      <c r="B184">
        <v>183</v>
      </c>
      <c r="C184">
        <v>1999</v>
      </c>
      <c r="D184">
        <v>0</v>
      </c>
      <c r="E184">
        <v>0</v>
      </c>
      <c r="F184">
        <v>7</v>
      </c>
      <c r="G184">
        <v>2</v>
      </c>
      <c r="H184">
        <v>0</v>
      </c>
      <c r="I184">
        <v>1</v>
      </c>
      <c r="J184">
        <v>37</v>
      </c>
      <c r="K184">
        <v>3</v>
      </c>
      <c r="L184" s="12">
        <v>45762.709322916664</v>
      </c>
      <c r="N184" t="b">
        <v>0</v>
      </c>
      <c r="O184" t="b">
        <v>0</v>
      </c>
    </row>
    <row r="185" spans="1:15" x14ac:dyDescent="0.25">
      <c r="A185" t="s">
        <v>357</v>
      </c>
      <c r="B185">
        <v>184</v>
      </c>
      <c r="C185" t="s">
        <v>358</v>
      </c>
      <c r="D185">
        <v>0</v>
      </c>
      <c r="E185">
        <v>0</v>
      </c>
      <c r="F185">
        <v>7</v>
      </c>
      <c r="G185">
        <v>2</v>
      </c>
      <c r="H185">
        <v>0</v>
      </c>
      <c r="I185">
        <v>2</v>
      </c>
      <c r="J185">
        <v>32</v>
      </c>
      <c r="K185">
        <v>3</v>
      </c>
      <c r="L185" s="12">
        <v>45762.709322905095</v>
      </c>
      <c r="N185" t="b">
        <v>0</v>
      </c>
      <c r="O185" t="b">
        <v>0</v>
      </c>
    </row>
    <row r="186" spans="1:15" x14ac:dyDescent="0.25">
      <c r="A186" t="s">
        <v>359</v>
      </c>
      <c r="B186">
        <v>185</v>
      </c>
      <c r="C186" t="s">
        <v>360</v>
      </c>
      <c r="D186">
        <v>0</v>
      </c>
      <c r="E186">
        <v>0</v>
      </c>
      <c r="F186">
        <v>7</v>
      </c>
      <c r="G186">
        <v>2</v>
      </c>
      <c r="H186">
        <v>0</v>
      </c>
      <c r="I186">
        <v>2</v>
      </c>
      <c r="J186">
        <v>71</v>
      </c>
      <c r="K186">
        <v>3</v>
      </c>
      <c r="L186" s="12">
        <v>45762.709323020834</v>
      </c>
      <c r="N186" t="b">
        <v>0</v>
      </c>
      <c r="O186" t="b">
        <v>0</v>
      </c>
    </row>
    <row r="187" spans="1:15" x14ac:dyDescent="0.25">
      <c r="A187" t="s">
        <v>361</v>
      </c>
      <c r="B187">
        <v>186</v>
      </c>
      <c r="C187" t="s">
        <v>362</v>
      </c>
      <c r="D187">
        <v>0</v>
      </c>
      <c r="E187">
        <v>0</v>
      </c>
      <c r="F187">
        <v>7</v>
      </c>
      <c r="G187">
        <v>2</v>
      </c>
      <c r="H187">
        <v>0</v>
      </c>
      <c r="I187">
        <v>2</v>
      </c>
      <c r="J187">
        <v>47</v>
      </c>
      <c r="K187">
        <v>3</v>
      </c>
      <c r="L187" s="12">
        <v>45762.709322951392</v>
      </c>
      <c r="N187" t="b">
        <v>0</v>
      </c>
      <c r="O187" t="b">
        <v>0</v>
      </c>
    </row>
    <row r="188" spans="1:15" x14ac:dyDescent="0.25">
      <c r="A188" t="s">
        <v>363</v>
      </c>
      <c r="B188">
        <v>187</v>
      </c>
      <c r="C188" t="s">
        <v>364</v>
      </c>
      <c r="D188">
        <v>0</v>
      </c>
      <c r="E188">
        <v>0</v>
      </c>
      <c r="F188">
        <v>7</v>
      </c>
      <c r="G188">
        <v>4</v>
      </c>
      <c r="H188">
        <v>0</v>
      </c>
      <c r="I188">
        <v>2</v>
      </c>
      <c r="J188">
        <v>181</v>
      </c>
      <c r="K188">
        <v>3</v>
      </c>
      <c r="L188" s="12">
        <v>45762.709323333336</v>
      </c>
      <c r="N188" t="b">
        <v>0</v>
      </c>
      <c r="O188" t="b">
        <v>0</v>
      </c>
    </row>
    <row r="189" spans="1:15" x14ac:dyDescent="0.25">
      <c r="A189" t="s">
        <v>365</v>
      </c>
      <c r="B189">
        <v>188</v>
      </c>
      <c r="C189" t="s">
        <v>366</v>
      </c>
      <c r="D189">
        <v>0</v>
      </c>
      <c r="E189">
        <v>0</v>
      </c>
      <c r="F189">
        <v>7</v>
      </c>
      <c r="G189">
        <v>3</v>
      </c>
      <c r="H189">
        <v>0</v>
      </c>
      <c r="I189">
        <v>2</v>
      </c>
      <c r="J189">
        <v>124</v>
      </c>
      <c r="K189">
        <v>3</v>
      </c>
      <c r="L189" s="12">
        <v>45762.709323182869</v>
      </c>
      <c r="N189" t="b">
        <v>0</v>
      </c>
      <c r="O189" t="b">
        <v>0</v>
      </c>
    </row>
    <row r="190" spans="1:15" x14ac:dyDescent="0.25">
      <c r="A190" t="s">
        <v>367</v>
      </c>
      <c r="B190">
        <v>189</v>
      </c>
      <c r="C190" t="s">
        <v>368</v>
      </c>
      <c r="D190">
        <v>0</v>
      </c>
      <c r="E190">
        <v>0</v>
      </c>
      <c r="F190">
        <v>7</v>
      </c>
      <c r="G190">
        <v>2</v>
      </c>
      <c r="H190">
        <v>0</v>
      </c>
      <c r="I190">
        <v>2</v>
      </c>
      <c r="J190">
        <v>1</v>
      </c>
      <c r="K190">
        <v>3</v>
      </c>
      <c r="L190" s="12">
        <v>45762.709320671296</v>
      </c>
      <c r="N190" t="b">
        <v>0</v>
      </c>
      <c r="O190" t="b">
        <v>0</v>
      </c>
    </row>
    <row r="191" spans="1:15" x14ac:dyDescent="0.25">
      <c r="A191" t="s">
        <v>369</v>
      </c>
      <c r="B191">
        <v>190</v>
      </c>
      <c r="C191" t="s">
        <v>370</v>
      </c>
      <c r="D191">
        <v>0</v>
      </c>
      <c r="E191">
        <v>0</v>
      </c>
      <c r="F191">
        <v>7</v>
      </c>
      <c r="G191">
        <v>2</v>
      </c>
      <c r="H191">
        <v>0</v>
      </c>
      <c r="I191">
        <v>2</v>
      </c>
      <c r="J191">
        <v>242</v>
      </c>
      <c r="K191">
        <v>3</v>
      </c>
      <c r="L191" s="12">
        <v>45762.709323495372</v>
      </c>
      <c r="N191" t="b">
        <v>0</v>
      </c>
      <c r="O191" t="b">
        <v>0</v>
      </c>
    </row>
    <row r="192" spans="1:15" x14ac:dyDescent="0.25">
      <c r="A192" t="s">
        <v>371</v>
      </c>
      <c r="B192">
        <v>191</v>
      </c>
      <c r="C192" t="s">
        <v>372</v>
      </c>
      <c r="D192">
        <v>0</v>
      </c>
      <c r="E192">
        <v>2</v>
      </c>
      <c r="F192">
        <v>7</v>
      </c>
      <c r="G192">
        <v>2</v>
      </c>
      <c r="H192">
        <v>0</v>
      </c>
      <c r="I192">
        <v>0</v>
      </c>
      <c r="J192">
        <v>9</v>
      </c>
      <c r="K192">
        <v>3</v>
      </c>
      <c r="L192" s="12">
        <v>45762.70932396991</v>
      </c>
      <c r="N192" t="b">
        <v>1</v>
      </c>
      <c r="O192" t="b">
        <v>0</v>
      </c>
    </row>
    <row r="193" spans="1:15" x14ac:dyDescent="0.25">
      <c r="A193" t="s">
        <v>373</v>
      </c>
      <c r="B193">
        <v>192</v>
      </c>
      <c r="C193" t="s">
        <v>374</v>
      </c>
      <c r="D193">
        <v>0</v>
      </c>
      <c r="E193">
        <v>0</v>
      </c>
      <c r="F193">
        <v>7</v>
      </c>
      <c r="G193">
        <v>2</v>
      </c>
      <c r="H193">
        <v>0</v>
      </c>
      <c r="I193">
        <v>2</v>
      </c>
      <c r="J193">
        <v>118</v>
      </c>
      <c r="K193">
        <v>3</v>
      </c>
      <c r="L193" s="12">
        <v>45762.709323159725</v>
      </c>
      <c r="N193" t="b">
        <v>0</v>
      </c>
      <c r="O193" t="b">
        <v>0</v>
      </c>
    </row>
    <row r="194" spans="1:15" x14ac:dyDescent="0.25">
      <c r="A194" t="s">
        <v>375</v>
      </c>
      <c r="B194">
        <v>193</v>
      </c>
      <c r="C194" t="s">
        <v>376</v>
      </c>
      <c r="D194">
        <v>0</v>
      </c>
      <c r="E194">
        <v>0</v>
      </c>
      <c r="F194">
        <v>7</v>
      </c>
      <c r="G194">
        <v>2</v>
      </c>
      <c r="H194">
        <v>0</v>
      </c>
      <c r="I194">
        <v>2</v>
      </c>
      <c r="J194">
        <v>289</v>
      </c>
      <c r="K194">
        <v>3</v>
      </c>
      <c r="L194" s="12">
        <v>45762.709323645831</v>
      </c>
      <c r="N194" t="b">
        <v>0</v>
      </c>
      <c r="O194" t="b">
        <v>0</v>
      </c>
    </row>
    <row r="195" spans="1:15" x14ac:dyDescent="0.25">
      <c r="A195" t="s">
        <v>377</v>
      </c>
      <c r="B195">
        <v>194</v>
      </c>
      <c r="C195" t="s">
        <v>378</v>
      </c>
      <c r="D195">
        <v>0</v>
      </c>
      <c r="E195">
        <v>0</v>
      </c>
      <c r="F195">
        <v>7</v>
      </c>
      <c r="G195">
        <v>2</v>
      </c>
      <c r="H195">
        <v>0</v>
      </c>
      <c r="I195">
        <v>2</v>
      </c>
      <c r="J195">
        <v>185</v>
      </c>
      <c r="K195">
        <v>3</v>
      </c>
      <c r="L195" s="12">
        <v>45762.709323344905</v>
      </c>
      <c r="N195" t="b">
        <v>0</v>
      </c>
      <c r="O195" t="b">
        <v>0</v>
      </c>
    </row>
    <row r="196" spans="1:15" x14ac:dyDescent="0.25">
      <c r="A196" t="s">
        <v>379</v>
      </c>
      <c r="B196">
        <v>195</v>
      </c>
      <c r="C196" t="s">
        <v>380</v>
      </c>
      <c r="D196">
        <v>0</v>
      </c>
      <c r="E196">
        <v>0</v>
      </c>
      <c r="F196">
        <v>7</v>
      </c>
      <c r="G196">
        <v>2</v>
      </c>
      <c r="H196">
        <v>0</v>
      </c>
      <c r="I196">
        <v>2</v>
      </c>
      <c r="J196">
        <v>116</v>
      </c>
      <c r="K196">
        <v>3</v>
      </c>
      <c r="L196" s="12">
        <v>45762.709323159725</v>
      </c>
      <c r="N196" t="b">
        <v>0</v>
      </c>
      <c r="O196" t="b">
        <v>0</v>
      </c>
    </row>
    <row r="197" spans="1:15" x14ac:dyDescent="0.25">
      <c r="A197" t="s">
        <v>381</v>
      </c>
      <c r="B197">
        <v>196</v>
      </c>
      <c r="C197" t="s">
        <v>382</v>
      </c>
      <c r="D197">
        <v>1</v>
      </c>
      <c r="E197">
        <v>0</v>
      </c>
      <c r="F197">
        <v>13</v>
      </c>
      <c r="G197">
        <v>4</v>
      </c>
      <c r="H197">
        <v>0</v>
      </c>
      <c r="I197">
        <v>2</v>
      </c>
      <c r="J197">
        <v>307</v>
      </c>
      <c r="K197">
        <v>3</v>
      </c>
      <c r="L197" s="12">
        <v>45762.709323692128</v>
      </c>
      <c r="N197" t="b">
        <v>0</v>
      </c>
      <c r="O197" t="b">
        <v>0</v>
      </c>
    </row>
    <row r="198" spans="1:15" x14ac:dyDescent="0.25">
      <c r="A198" t="s">
        <v>383</v>
      </c>
      <c r="B198">
        <v>197</v>
      </c>
      <c r="C198" t="s">
        <v>384</v>
      </c>
      <c r="D198">
        <v>3</v>
      </c>
      <c r="E198">
        <v>0</v>
      </c>
      <c r="F198">
        <v>9</v>
      </c>
      <c r="G198">
        <v>2</v>
      </c>
      <c r="H198">
        <v>0</v>
      </c>
      <c r="I198">
        <v>2</v>
      </c>
      <c r="J198">
        <v>238</v>
      </c>
      <c r="K198">
        <v>3</v>
      </c>
      <c r="L198" s="12">
        <v>45762.709323483796</v>
      </c>
      <c r="N198" t="b">
        <v>0</v>
      </c>
      <c r="O198" t="b">
        <v>0</v>
      </c>
    </row>
    <row r="199" spans="1:15" x14ac:dyDescent="0.25">
      <c r="A199" t="s">
        <v>385</v>
      </c>
      <c r="B199">
        <v>198</v>
      </c>
      <c r="C199" t="s">
        <v>386</v>
      </c>
      <c r="D199">
        <v>0</v>
      </c>
      <c r="E199">
        <v>0</v>
      </c>
      <c r="F199">
        <v>7</v>
      </c>
      <c r="G199">
        <v>2</v>
      </c>
      <c r="H199">
        <v>0</v>
      </c>
      <c r="I199">
        <v>2</v>
      </c>
      <c r="J199">
        <v>169</v>
      </c>
      <c r="K199">
        <v>3</v>
      </c>
      <c r="L199" s="12">
        <v>45762.709323298608</v>
      </c>
      <c r="N199" t="b">
        <v>0</v>
      </c>
      <c r="O199" t="b">
        <v>0</v>
      </c>
    </row>
    <row r="200" spans="1:15" x14ac:dyDescent="0.25">
      <c r="A200" t="s">
        <v>387</v>
      </c>
      <c r="B200">
        <v>199</v>
      </c>
      <c r="C200" t="s">
        <v>388</v>
      </c>
      <c r="D200">
        <v>0</v>
      </c>
      <c r="E200">
        <v>0</v>
      </c>
      <c r="F200">
        <v>7</v>
      </c>
      <c r="G200">
        <v>2</v>
      </c>
      <c r="H200">
        <v>0</v>
      </c>
      <c r="I200">
        <v>2</v>
      </c>
      <c r="J200">
        <v>270</v>
      </c>
      <c r="K200">
        <v>3</v>
      </c>
      <c r="L200" s="12">
        <v>45762.709323587966</v>
      </c>
      <c r="N200" t="b">
        <v>0</v>
      </c>
      <c r="O200" t="b">
        <v>0</v>
      </c>
    </row>
    <row r="201" spans="1:15" x14ac:dyDescent="0.25">
      <c r="A201" t="s">
        <v>389</v>
      </c>
      <c r="B201">
        <v>200</v>
      </c>
      <c r="C201" t="s">
        <v>390</v>
      </c>
      <c r="D201">
        <v>0</v>
      </c>
      <c r="E201">
        <v>0</v>
      </c>
      <c r="F201">
        <v>7</v>
      </c>
      <c r="G201">
        <v>2</v>
      </c>
      <c r="H201">
        <v>0</v>
      </c>
      <c r="I201">
        <v>2</v>
      </c>
      <c r="J201">
        <v>202</v>
      </c>
      <c r="K201">
        <v>3</v>
      </c>
      <c r="L201" s="12">
        <v>45762.709323391202</v>
      </c>
      <c r="N201" t="b">
        <v>0</v>
      </c>
      <c r="O201" t="b">
        <v>0</v>
      </c>
    </row>
    <row r="202" spans="1:15" x14ac:dyDescent="0.25">
      <c r="A202" t="s">
        <v>391</v>
      </c>
      <c r="B202">
        <v>201</v>
      </c>
      <c r="C202" t="s">
        <v>392</v>
      </c>
      <c r="D202">
        <v>0</v>
      </c>
      <c r="E202">
        <v>0</v>
      </c>
      <c r="F202">
        <v>7</v>
      </c>
      <c r="G202">
        <v>2</v>
      </c>
      <c r="H202">
        <v>0</v>
      </c>
      <c r="I202">
        <v>2</v>
      </c>
      <c r="J202">
        <v>224</v>
      </c>
      <c r="K202">
        <v>3</v>
      </c>
      <c r="L202" s="12">
        <v>45762.709323449075</v>
      </c>
      <c r="N202" t="b">
        <v>0</v>
      </c>
      <c r="O202" t="b">
        <v>0</v>
      </c>
    </row>
    <row r="203" spans="1:15" x14ac:dyDescent="0.25">
      <c r="A203" s="1" t="s">
        <v>393</v>
      </c>
      <c r="B203">
        <v>202</v>
      </c>
      <c r="C203" t="s">
        <v>394</v>
      </c>
      <c r="D203">
        <v>2</v>
      </c>
      <c r="E203">
        <v>0</v>
      </c>
      <c r="F203">
        <v>20</v>
      </c>
      <c r="G203">
        <v>4</v>
      </c>
      <c r="H203">
        <v>0</v>
      </c>
      <c r="I203">
        <v>2</v>
      </c>
      <c r="J203">
        <v>55</v>
      </c>
      <c r="K203">
        <v>3</v>
      </c>
      <c r="L203" s="12">
        <v>45762.709322974537</v>
      </c>
      <c r="N203" t="b">
        <v>0</v>
      </c>
      <c r="O203" t="b">
        <v>0</v>
      </c>
    </row>
    <row r="204" spans="1:15" x14ac:dyDescent="0.25">
      <c r="A204" t="s">
        <v>395</v>
      </c>
      <c r="B204">
        <v>203</v>
      </c>
      <c r="C204" t="s">
        <v>396</v>
      </c>
      <c r="D204">
        <v>0</v>
      </c>
      <c r="E204">
        <v>0</v>
      </c>
      <c r="F204">
        <v>7</v>
      </c>
      <c r="G204">
        <v>2</v>
      </c>
      <c r="H204">
        <v>0</v>
      </c>
      <c r="I204">
        <v>2</v>
      </c>
      <c r="J204">
        <v>203</v>
      </c>
      <c r="K204">
        <v>3</v>
      </c>
      <c r="L204" s="12">
        <v>45762.709323402778</v>
      </c>
      <c r="N204" t="b">
        <v>0</v>
      </c>
      <c r="O204" t="b">
        <v>0</v>
      </c>
    </row>
    <row r="205" spans="1:15" x14ac:dyDescent="0.25">
      <c r="A205" t="s">
        <v>397</v>
      </c>
      <c r="B205">
        <v>204</v>
      </c>
      <c r="C205" t="s">
        <v>398</v>
      </c>
      <c r="D205">
        <v>0</v>
      </c>
      <c r="E205">
        <v>0</v>
      </c>
      <c r="F205">
        <v>7</v>
      </c>
      <c r="G205">
        <v>2</v>
      </c>
      <c r="H205">
        <v>0</v>
      </c>
      <c r="I205">
        <v>2</v>
      </c>
      <c r="J205">
        <v>103</v>
      </c>
      <c r="K205">
        <v>3</v>
      </c>
      <c r="L205" s="12">
        <v>45762.709323124996</v>
      </c>
      <c r="N205" t="b">
        <v>0</v>
      </c>
      <c r="O205" t="b">
        <v>0</v>
      </c>
    </row>
    <row r="206" spans="1:15" x14ac:dyDescent="0.25">
      <c r="A206" t="s">
        <v>399</v>
      </c>
      <c r="B206">
        <v>205</v>
      </c>
      <c r="C206" t="s">
        <v>400</v>
      </c>
      <c r="D206">
        <v>0</v>
      </c>
      <c r="E206">
        <v>0</v>
      </c>
      <c r="F206">
        <v>7</v>
      </c>
      <c r="G206">
        <v>2</v>
      </c>
      <c r="H206">
        <v>0</v>
      </c>
      <c r="I206">
        <v>2</v>
      </c>
      <c r="J206">
        <v>223</v>
      </c>
      <c r="K206">
        <v>3</v>
      </c>
      <c r="L206" s="12">
        <v>45762.709323449075</v>
      </c>
      <c r="N206" t="b">
        <v>0</v>
      </c>
      <c r="O206" t="b">
        <v>0</v>
      </c>
    </row>
    <row r="207" spans="1:15" x14ac:dyDescent="0.25">
      <c r="A207" t="s">
        <v>401</v>
      </c>
      <c r="B207">
        <v>206</v>
      </c>
      <c r="C207" t="s">
        <v>402</v>
      </c>
      <c r="D207">
        <v>0</v>
      </c>
      <c r="E207">
        <v>0</v>
      </c>
      <c r="F207">
        <v>7</v>
      </c>
      <c r="G207">
        <v>2</v>
      </c>
      <c r="H207">
        <v>0</v>
      </c>
      <c r="I207">
        <v>2</v>
      </c>
      <c r="J207">
        <v>26</v>
      </c>
      <c r="K207">
        <v>3</v>
      </c>
      <c r="L207" s="12">
        <v>45762.709322881943</v>
      </c>
      <c r="N207" t="b">
        <v>0</v>
      </c>
      <c r="O207" t="b">
        <v>0</v>
      </c>
    </row>
    <row r="208" spans="1:15" x14ac:dyDescent="0.25">
      <c r="A208" t="s">
        <v>403</v>
      </c>
      <c r="B208">
        <v>207</v>
      </c>
      <c r="C208" t="s">
        <v>404</v>
      </c>
      <c r="D208">
        <v>0</v>
      </c>
      <c r="E208">
        <v>0</v>
      </c>
      <c r="F208">
        <v>7</v>
      </c>
      <c r="G208">
        <v>2</v>
      </c>
      <c r="H208">
        <v>0</v>
      </c>
      <c r="I208">
        <v>2</v>
      </c>
      <c r="J208">
        <v>72</v>
      </c>
      <c r="K208">
        <v>3</v>
      </c>
      <c r="L208" s="12">
        <v>45762.709323020834</v>
      </c>
      <c r="N208" t="b">
        <v>0</v>
      </c>
      <c r="O208" t="b">
        <v>0</v>
      </c>
    </row>
    <row r="209" spans="1:15" x14ac:dyDescent="0.25">
      <c r="A209" t="s">
        <v>405</v>
      </c>
      <c r="B209">
        <v>208</v>
      </c>
      <c r="C209" t="s">
        <v>406</v>
      </c>
      <c r="D209">
        <v>0</v>
      </c>
      <c r="E209">
        <v>0</v>
      </c>
      <c r="F209">
        <v>7</v>
      </c>
      <c r="G209">
        <v>2</v>
      </c>
      <c r="H209">
        <v>0</v>
      </c>
      <c r="I209">
        <v>2</v>
      </c>
      <c r="J209">
        <v>287</v>
      </c>
      <c r="K209">
        <v>3</v>
      </c>
      <c r="L209" s="12">
        <v>45762.709323634263</v>
      </c>
      <c r="N209" t="b">
        <v>0</v>
      </c>
      <c r="O209" t="b">
        <v>0</v>
      </c>
    </row>
    <row r="210" spans="1:15" x14ac:dyDescent="0.25">
      <c r="A210" t="s">
        <v>407</v>
      </c>
      <c r="B210">
        <v>209</v>
      </c>
      <c r="C210" t="s">
        <v>408</v>
      </c>
      <c r="D210">
        <v>0</v>
      </c>
      <c r="E210">
        <v>0</v>
      </c>
      <c r="F210">
        <v>7</v>
      </c>
      <c r="G210">
        <v>2</v>
      </c>
      <c r="H210">
        <v>0</v>
      </c>
      <c r="I210">
        <v>2</v>
      </c>
      <c r="J210">
        <v>153</v>
      </c>
      <c r="K210">
        <v>3</v>
      </c>
      <c r="L210" s="12">
        <v>45762.709323252318</v>
      </c>
      <c r="N210" t="b">
        <v>0</v>
      </c>
      <c r="O210" t="b">
        <v>0</v>
      </c>
    </row>
    <row r="211" spans="1:15" x14ac:dyDescent="0.25">
      <c r="A211" t="s">
        <v>409</v>
      </c>
      <c r="B211">
        <v>210</v>
      </c>
      <c r="C211" t="s">
        <v>410</v>
      </c>
      <c r="D211">
        <v>0</v>
      </c>
      <c r="E211">
        <v>0</v>
      </c>
      <c r="F211">
        <v>7</v>
      </c>
      <c r="G211">
        <v>2</v>
      </c>
      <c r="H211">
        <v>0</v>
      </c>
      <c r="I211">
        <v>2</v>
      </c>
      <c r="J211">
        <v>208</v>
      </c>
      <c r="K211">
        <v>3</v>
      </c>
      <c r="L211" s="12">
        <v>45762.709323414354</v>
      </c>
      <c r="N211" t="b">
        <v>0</v>
      </c>
      <c r="O211" t="b">
        <v>0</v>
      </c>
    </row>
    <row r="212" spans="1:15" x14ac:dyDescent="0.25">
      <c r="A212" t="s">
        <v>679</v>
      </c>
      <c r="B212">
        <v>349</v>
      </c>
      <c r="C212" t="s">
        <v>680</v>
      </c>
      <c r="D212">
        <v>4</v>
      </c>
      <c r="E212">
        <v>1</v>
      </c>
      <c r="F212">
        <v>5</v>
      </c>
      <c r="G212">
        <v>2</v>
      </c>
      <c r="H212">
        <v>0</v>
      </c>
      <c r="I212">
        <v>0</v>
      </c>
      <c r="J212">
        <v>26</v>
      </c>
      <c r="K212">
        <v>3</v>
      </c>
      <c r="L212" s="12">
        <v>45762.709323854164</v>
      </c>
      <c r="N212" t="b">
        <v>1</v>
      </c>
      <c r="O212" t="b">
        <v>0</v>
      </c>
    </row>
    <row r="213" spans="1:15" x14ac:dyDescent="0.25">
      <c r="A213" t="s">
        <v>677</v>
      </c>
      <c r="B213">
        <v>348</v>
      </c>
      <c r="C213" t="s">
        <v>678</v>
      </c>
      <c r="D213">
        <v>4</v>
      </c>
      <c r="E213">
        <v>1</v>
      </c>
      <c r="F213">
        <v>5</v>
      </c>
      <c r="G213">
        <v>2</v>
      </c>
      <c r="H213">
        <v>0</v>
      </c>
      <c r="I213">
        <v>0</v>
      </c>
      <c r="J213">
        <v>27</v>
      </c>
      <c r="K213">
        <v>3</v>
      </c>
      <c r="L213" s="12">
        <v>45762.709323854164</v>
      </c>
      <c r="N213" t="b">
        <v>1</v>
      </c>
      <c r="O213" t="b">
        <v>0</v>
      </c>
    </row>
    <row r="214" spans="1:15" x14ac:dyDescent="0.25">
      <c r="A214" t="s">
        <v>681</v>
      </c>
      <c r="B214">
        <v>350</v>
      </c>
      <c r="C214" t="s">
        <v>682</v>
      </c>
      <c r="D214">
        <v>4</v>
      </c>
      <c r="E214">
        <v>1</v>
      </c>
      <c r="F214">
        <v>5</v>
      </c>
      <c r="G214">
        <v>2</v>
      </c>
      <c r="H214">
        <v>0</v>
      </c>
      <c r="I214">
        <v>0</v>
      </c>
      <c r="J214">
        <v>28</v>
      </c>
      <c r="K214">
        <v>3</v>
      </c>
      <c r="L214" s="12">
        <v>45762.709323854164</v>
      </c>
      <c r="N214" t="b">
        <v>1</v>
      </c>
      <c r="O214" t="b">
        <v>0</v>
      </c>
    </row>
    <row r="215" spans="1:15" x14ac:dyDescent="0.25">
      <c r="A215" t="s">
        <v>417</v>
      </c>
      <c r="B215">
        <v>214</v>
      </c>
      <c r="C215" t="s">
        <v>418</v>
      </c>
      <c r="D215">
        <v>0</v>
      </c>
      <c r="E215">
        <v>0</v>
      </c>
      <c r="F215">
        <v>7</v>
      </c>
      <c r="G215">
        <v>2</v>
      </c>
      <c r="H215">
        <v>0</v>
      </c>
      <c r="I215">
        <v>2</v>
      </c>
      <c r="J215">
        <v>294</v>
      </c>
      <c r="K215">
        <v>3</v>
      </c>
      <c r="L215" s="12">
        <v>45762.709323657407</v>
      </c>
      <c r="N215" t="b">
        <v>0</v>
      </c>
      <c r="O215" t="b">
        <v>0</v>
      </c>
    </row>
    <row r="216" spans="1:15" x14ac:dyDescent="0.25">
      <c r="A216" t="s">
        <v>419</v>
      </c>
      <c r="B216">
        <v>215</v>
      </c>
      <c r="C216" t="s">
        <v>420</v>
      </c>
      <c r="D216">
        <v>0</v>
      </c>
      <c r="E216">
        <v>0</v>
      </c>
      <c r="F216">
        <v>7</v>
      </c>
      <c r="G216">
        <v>2</v>
      </c>
      <c r="H216">
        <v>0</v>
      </c>
      <c r="I216">
        <v>2</v>
      </c>
      <c r="J216">
        <v>88</v>
      </c>
      <c r="K216">
        <v>3</v>
      </c>
      <c r="L216" s="12">
        <v>45762.709323078707</v>
      </c>
      <c r="N216" t="b">
        <v>0</v>
      </c>
      <c r="O216" t="b">
        <v>0</v>
      </c>
    </row>
    <row r="217" spans="1:15" x14ac:dyDescent="0.25">
      <c r="A217" t="s">
        <v>459</v>
      </c>
      <c r="B217">
        <v>235</v>
      </c>
      <c r="C217" t="s">
        <v>460</v>
      </c>
      <c r="D217">
        <v>4</v>
      </c>
      <c r="E217">
        <v>1</v>
      </c>
      <c r="F217">
        <v>5</v>
      </c>
      <c r="G217">
        <v>2</v>
      </c>
      <c r="H217">
        <v>0</v>
      </c>
      <c r="I217">
        <v>0</v>
      </c>
      <c r="J217">
        <v>29</v>
      </c>
      <c r="K217">
        <v>3</v>
      </c>
      <c r="L217" s="12">
        <v>45762.70932386574</v>
      </c>
      <c r="N217" t="b">
        <v>1</v>
      </c>
      <c r="O217" t="b">
        <v>0</v>
      </c>
    </row>
    <row r="218" spans="1:15" x14ac:dyDescent="0.25">
      <c r="A218" t="s">
        <v>423</v>
      </c>
      <c r="B218">
        <v>217</v>
      </c>
      <c r="C218" t="s">
        <v>424</v>
      </c>
      <c r="D218">
        <v>0</v>
      </c>
      <c r="E218">
        <v>0</v>
      </c>
      <c r="F218">
        <v>7</v>
      </c>
      <c r="G218">
        <v>2</v>
      </c>
      <c r="H218">
        <v>0</v>
      </c>
      <c r="I218">
        <v>2</v>
      </c>
      <c r="J218">
        <v>281</v>
      </c>
      <c r="K218">
        <v>3</v>
      </c>
      <c r="L218" s="12">
        <v>45762.709323622686</v>
      </c>
      <c r="N218" t="b">
        <v>0</v>
      </c>
      <c r="O218" t="b">
        <v>0</v>
      </c>
    </row>
    <row r="219" spans="1:15" x14ac:dyDescent="0.25">
      <c r="A219" t="s">
        <v>425</v>
      </c>
      <c r="B219">
        <v>218</v>
      </c>
      <c r="C219" t="s">
        <v>426</v>
      </c>
      <c r="D219">
        <v>0</v>
      </c>
      <c r="E219">
        <v>0</v>
      </c>
      <c r="F219">
        <v>7</v>
      </c>
      <c r="G219">
        <v>2</v>
      </c>
      <c r="H219">
        <v>0</v>
      </c>
      <c r="I219">
        <v>2</v>
      </c>
      <c r="J219">
        <v>67</v>
      </c>
      <c r="K219">
        <v>3</v>
      </c>
      <c r="L219" s="12">
        <v>45762.709323009258</v>
      </c>
      <c r="N219" t="b">
        <v>0</v>
      </c>
      <c r="O219" t="b">
        <v>0</v>
      </c>
    </row>
    <row r="220" spans="1:15" x14ac:dyDescent="0.25">
      <c r="A220" t="s">
        <v>427</v>
      </c>
      <c r="B220">
        <v>219</v>
      </c>
      <c r="C220" t="s">
        <v>428</v>
      </c>
      <c r="D220">
        <v>0</v>
      </c>
      <c r="E220">
        <v>0</v>
      </c>
      <c r="F220">
        <v>7</v>
      </c>
      <c r="G220">
        <v>2</v>
      </c>
      <c r="H220">
        <v>0</v>
      </c>
      <c r="I220">
        <v>2</v>
      </c>
      <c r="J220">
        <v>213</v>
      </c>
      <c r="K220">
        <v>3</v>
      </c>
      <c r="L220" s="12">
        <v>45762.709323425923</v>
      </c>
      <c r="N220" t="b">
        <v>0</v>
      </c>
      <c r="O220" t="b">
        <v>0</v>
      </c>
    </row>
    <row r="221" spans="1:15" x14ac:dyDescent="0.25">
      <c r="A221" t="s">
        <v>484</v>
      </c>
      <c r="B221">
        <v>249</v>
      </c>
      <c r="C221" t="s">
        <v>485</v>
      </c>
      <c r="D221">
        <v>4</v>
      </c>
      <c r="E221">
        <v>1</v>
      </c>
      <c r="F221">
        <v>5</v>
      </c>
      <c r="G221">
        <v>2</v>
      </c>
      <c r="H221">
        <v>0</v>
      </c>
      <c r="I221">
        <v>0</v>
      </c>
      <c r="J221">
        <v>30</v>
      </c>
      <c r="K221">
        <v>3</v>
      </c>
      <c r="L221" s="12">
        <v>45762.70932386574</v>
      </c>
      <c r="N221" t="b">
        <v>1</v>
      </c>
      <c r="O221" t="b">
        <v>0</v>
      </c>
    </row>
    <row r="222" spans="1:15" x14ac:dyDescent="0.25">
      <c r="A222" t="s">
        <v>431</v>
      </c>
      <c r="B222">
        <v>221</v>
      </c>
      <c r="C222" t="s">
        <v>432</v>
      </c>
      <c r="D222">
        <v>1</v>
      </c>
      <c r="E222">
        <v>0</v>
      </c>
      <c r="F222">
        <v>11</v>
      </c>
      <c r="G222">
        <v>3</v>
      </c>
      <c r="H222">
        <v>0</v>
      </c>
      <c r="I222">
        <v>2</v>
      </c>
      <c r="J222">
        <v>205</v>
      </c>
      <c r="K222">
        <v>3</v>
      </c>
      <c r="L222" s="12">
        <v>45762.709323402778</v>
      </c>
      <c r="N222" t="b">
        <v>0</v>
      </c>
      <c r="O222" t="b">
        <v>0</v>
      </c>
    </row>
    <row r="223" spans="1:15" x14ac:dyDescent="0.25">
      <c r="A223" t="s">
        <v>433</v>
      </c>
      <c r="B223">
        <v>222</v>
      </c>
      <c r="C223" t="s">
        <v>434</v>
      </c>
      <c r="D223">
        <v>0</v>
      </c>
      <c r="E223">
        <v>0</v>
      </c>
      <c r="F223">
        <v>7</v>
      </c>
      <c r="G223">
        <v>2</v>
      </c>
      <c r="H223">
        <v>0</v>
      </c>
      <c r="I223">
        <v>2</v>
      </c>
      <c r="J223">
        <v>218</v>
      </c>
      <c r="K223">
        <v>3</v>
      </c>
      <c r="L223" s="12">
        <v>45762.709323437499</v>
      </c>
      <c r="N223" t="b">
        <v>0</v>
      </c>
      <c r="O223" t="b">
        <v>0</v>
      </c>
    </row>
    <row r="224" spans="1:15" x14ac:dyDescent="0.25">
      <c r="A224" t="s">
        <v>152</v>
      </c>
      <c r="B224">
        <v>77</v>
      </c>
      <c r="C224" t="s">
        <v>153</v>
      </c>
      <c r="D224">
        <v>4</v>
      </c>
      <c r="E224">
        <v>1</v>
      </c>
      <c r="F224">
        <v>5</v>
      </c>
      <c r="G224">
        <v>2</v>
      </c>
      <c r="H224">
        <v>0</v>
      </c>
      <c r="I224">
        <v>0</v>
      </c>
      <c r="J224">
        <v>31</v>
      </c>
      <c r="K224">
        <v>3</v>
      </c>
      <c r="L224" s="12">
        <v>45762.70932386574</v>
      </c>
      <c r="N224" t="b">
        <v>1</v>
      </c>
      <c r="O224" t="b">
        <v>0</v>
      </c>
    </row>
    <row r="225" spans="1:15" x14ac:dyDescent="0.25">
      <c r="A225" t="s">
        <v>202</v>
      </c>
      <c r="B225">
        <v>103</v>
      </c>
      <c r="C225" t="s">
        <v>203</v>
      </c>
      <c r="D225">
        <v>4</v>
      </c>
      <c r="E225">
        <v>1</v>
      </c>
      <c r="F225">
        <v>5</v>
      </c>
      <c r="G225">
        <v>2</v>
      </c>
      <c r="H225">
        <v>0</v>
      </c>
      <c r="I225">
        <v>0</v>
      </c>
      <c r="J225">
        <v>32</v>
      </c>
      <c r="K225">
        <v>3</v>
      </c>
      <c r="L225" s="12">
        <v>45762.70932386574</v>
      </c>
      <c r="N225" t="b">
        <v>1</v>
      </c>
      <c r="O225" t="b">
        <v>0</v>
      </c>
    </row>
    <row r="226" spans="1:15" x14ac:dyDescent="0.25">
      <c r="A226" t="s">
        <v>439</v>
      </c>
      <c r="B226">
        <v>225</v>
      </c>
      <c r="C226" t="s">
        <v>440</v>
      </c>
      <c r="D226">
        <v>0</v>
      </c>
      <c r="E226">
        <v>0</v>
      </c>
      <c r="F226">
        <v>7</v>
      </c>
      <c r="G226">
        <v>2</v>
      </c>
      <c r="H226">
        <v>0</v>
      </c>
      <c r="I226">
        <v>3</v>
      </c>
      <c r="J226">
        <v>311</v>
      </c>
      <c r="K226">
        <v>3</v>
      </c>
      <c r="L226" s="12">
        <v>45762.709323703704</v>
      </c>
      <c r="N226" t="b">
        <v>0</v>
      </c>
      <c r="O226" t="b">
        <v>0</v>
      </c>
    </row>
    <row r="227" spans="1:15" x14ac:dyDescent="0.25">
      <c r="A227" t="s">
        <v>206</v>
      </c>
      <c r="B227">
        <v>105</v>
      </c>
      <c r="C227" t="s">
        <v>207</v>
      </c>
      <c r="D227">
        <v>4</v>
      </c>
      <c r="E227">
        <v>1</v>
      </c>
      <c r="F227">
        <v>5</v>
      </c>
      <c r="G227">
        <v>2</v>
      </c>
      <c r="H227">
        <v>0</v>
      </c>
      <c r="I227">
        <v>0</v>
      </c>
      <c r="J227">
        <v>33</v>
      </c>
      <c r="K227">
        <v>3</v>
      </c>
      <c r="L227" s="12">
        <v>45762.709323877316</v>
      </c>
      <c r="N227" t="b">
        <v>1</v>
      </c>
      <c r="O227" t="b">
        <v>0</v>
      </c>
    </row>
    <row r="228" spans="1:15" x14ac:dyDescent="0.25">
      <c r="A228" t="s">
        <v>443</v>
      </c>
      <c r="B228">
        <v>227</v>
      </c>
      <c r="C228" t="s">
        <v>444</v>
      </c>
      <c r="D228">
        <v>1</v>
      </c>
      <c r="E228">
        <v>0</v>
      </c>
      <c r="F228">
        <v>13</v>
      </c>
      <c r="G228">
        <v>3</v>
      </c>
      <c r="H228">
        <v>0</v>
      </c>
      <c r="I228">
        <v>2</v>
      </c>
      <c r="J228">
        <v>155</v>
      </c>
      <c r="K228">
        <v>3</v>
      </c>
      <c r="L228" s="12">
        <v>45762.709323263887</v>
      </c>
      <c r="N228" t="b">
        <v>0</v>
      </c>
      <c r="O228" t="b">
        <v>0</v>
      </c>
    </row>
    <row r="229" spans="1:15" x14ac:dyDescent="0.25">
      <c r="A229" t="s">
        <v>445</v>
      </c>
      <c r="B229">
        <v>228</v>
      </c>
      <c r="C229" t="s">
        <v>446</v>
      </c>
      <c r="D229">
        <v>0</v>
      </c>
      <c r="E229">
        <v>0</v>
      </c>
      <c r="F229">
        <v>7</v>
      </c>
      <c r="G229">
        <v>2</v>
      </c>
      <c r="H229">
        <v>0</v>
      </c>
      <c r="I229">
        <v>2</v>
      </c>
      <c r="J229">
        <v>73</v>
      </c>
      <c r="K229">
        <v>3</v>
      </c>
      <c r="L229" s="12">
        <v>45762.709323020834</v>
      </c>
      <c r="N229" t="b">
        <v>0</v>
      </c>
      <c r="O229" t="b">
        <v>0</v>
      </c>
    </row>
    <row r="230" spans="1:15" x14ac:dyDescent="0.25">
      <c r="A230" t="s">
        <v>447</v>
      </c>
      <c r="B230">
        <v>229</v>
      </c>
      <c r="C230" t="s">
        <v>448</v>
      </c>
      <c r="D230">
        <v>1</v>
      </c>
      <c r="E230">
        <v>0</v>
      </c>
      <c r="F230">
        <v>13</v>
      </c>
      <c r="G230">
        <v>3</v>
      </c>
      <c r="H230">
        <v>0</v>
      </c>
      <c r="I230">
        <v>2</v>
      </c>
      <c r="J230">
        <v>108</v>
      </c>
      <c r="K230">
        <v>3</v>
      </c>
      <c r="L230" s="12">
        <v>45762.709323136572</v>
      </c>
      <c r="N230" t="b">
        <v>0</v>
      </c>
      <c r="O230" t="b">
        <v>0</v>
      </c>
    </row>
    <row r="231" spans="1:15" x14ac:dyDescent="0.25">
      <c r="A231" t="s">
        <v>449</v>
      </c>
      <c r="B231">
        <v>230</v>
      </c>
      <c r="C231" t="s">
        <v>450</v>
      </c>
      <c r="D231">
        <v>0</v>
      </c>
      <c r="E231">
        <v>0</v>
      </c>
      <c r="F231">
        <v>7</v>
      </c>
      <c r="G231">
        <v>2</v>
      </c>
      <c r="H231">
        <v>0</v>
      </c>
      <c r="I231">
        <v>2</v>
      </c>
      <c r="J231">
        <v>275</v>
      </c>
      <c r="K231">
        <v>3</v>
      </c>
      <c r="L231" s="12">
        <v>45762.709323599534</v>
      </c>
      <c r="N231" t="b">
        <v>0</v>
      </c>
      <c r="O231" t="b">
        <v>0</v>
      </c>
    </row>
    <row r="232" spans="1:15" x14ac:dyDescent="0.25">
      <c r="A232" t="s">
        <v>451</v>
      </c>
      <c r="B232">
        <v>231</v>
      </c>
      <c r="C232" t="s">
        <v>452</v>
      </c>
      <c r="D232">
        <v>0</v>
      </c>
      <c r="E232">
        <v>0</v>
      </c>
      <c r="F232">
        <v>7</v>
      </c>
      <c r="G232">
        <v>2</v>
      </c>
      <c r="H232">
        <v>0</v>
      </c>
      <c r="I232">
        <v>2</v>
      </c>
      <c r="J232">
        <v>6</v>
      </c>
      <c r="K232">
        <v>3</v>
      </c>
      <c r="L232" s="12">
        <v>45762.709322812501</v>
      </c>
      <c r="N232" t="b">
        <v>0</v>
      </c>
      <c r="O232" t="b">
        <v>0</v>
      </c>
    </row>
    <row r="233" spans="1:15" x14ac:dyDescent="0.25">
      <c r="A233" t="s">
        <v>130</v>
      </c>
      <c r="B233">
        <v>65</v>
      </c>
      <c r="C233" t="s">
        <v>131</v>
      </c>
      <c r="D233">
        <v>4</v>
      </c>
      <c r="E233">
        <v>1</v>
      </c>
      <c r="F233">
        <v>5</v>
      </c>
      <c r="G233">
        <v>2</v>
      </c>
      <c r="H233">
        <v>0</v>
      </c>
      <c r="I233">
        <v>0</v>
      </c>
      <c r="J233">
        <v>34</v>
      </c>
      <c r="K233">
        <v>3</v>
      </c>
      <c r="L233" s="12">
        <v>45762.709323877316</v>
      </c>
      <c r="N233" t="b">
        <v>1</v>
      </c>
      <c r="O233" t="b">
        <v>0</v>
      </c>
    </row>
    <row r="234" spans="1:15" x14ac:dyDescent="0.25">
      <c r="A234" t="s">
        <v>455</v>
      </c>
      <c r="B234">
        <v>233</v>
      </c>
      <c r="C234" t="s">
        <v>456</v>
      </c>
      <c r="D234">
        <v>0</v>
      </c>
      <c r="E234">
        <v>0</v>
      </c>
      <c r="F234">
        <v>7</v>
      </c>
      <c r="G234">
        <v>2</v>
      </c>
      <c r="H234">
        <v>0</v>
      </c>
      <c r="I234">
        <v>2</v>
      </c>
      <c r="J234">
        <v>29</v>
      </c>
      <c r="K234">
        <v>3</v>
      </c>
      <c r="L234" s="12">
        <v>45762.709322893519</v>
      </c>
      <c r="N234" t="b">
        <v>0</v>
      </c>
      <c r="O234" t="b">
        <v>0</v>
      </c>
    </row>
    <row r="235" spans="1:15" x14ac:dyDescent="0.25">
      <c r="A235" t="s">
        <v>457</v>
      </c>
      <c r="B235">
        <v>234</v>
      </c>
      <c r="C235" t="s">
        <v>458</v>
      </c>
      <c r="D235">
        <v>0</v>
      </c>
      <c r="E235">
        <v>0</v>
      </c>
      <c r="F235">
        <v>7</v>
      </c>
      <c r="G235">
        <v>2</v>
      </c>
      <c r="H235">
        <v>0</v>
      </c>
      <c r="I235">
        <v>1</v>
      </c>
      <c r="J235">
        <v>240</v>
      </c>
      <c r="K235">
        <v>3</v>
      </c>
      <c r="L235" s="12">
        <v>45762.709323495372</v>
      </c>
      <c r="N235" t="b">
        <v>0</v>
      </c>
      <c r="O235" t="b">
        <v>0</v>
      </c>
    </row>
    <row r="236" spans="1:15" x14ac:dyDescent="0.25">
      <c r="A236" t="s">
        <v>320</v>
      </c>
      <c r="B236">
        <v>165</v>
      </c>
      <c r="C236" t="s">
        <v>321</v>
      </c>
      <c r="D236">
        <v>4</v>
      </c>
      <c r="E236">
        <v>1</v>
      </c>
      <c r="F236">
        <v>5</v>
      </c>
      <c r="G236">
        <v>2</v>
      </c>
      <c r="H236">
        <v>0</v>
      </c>
      <c r="I236">
        <v>0</v>
      </c>
      <c r="J236">
        <v>35</v>
      </c>
      <c r="K236">
        <v>3</v>
      </c>
      <c r="L236" s="12">
        <v>45762.709323877316</v>
      </c>
      <c r="N236" t="b">
        <v>1</v>
      </c>
      <c r="O236" t="b">
        <v>0</v>
      </c>
    </row>
    <row r="237" spans="1:15" x14ac:dyDescent="0.25">
      <c r="A237" t="s">
        <v>461</v>
      </c>
      <c r="B237">
        <v>236</v>
      </c>
      <c r="C237" t="s">
        <v>462</v>
      </c>
      <c r="D237">
        <v>0</v>
      </c>
      <c r="E237">
        <v>0</v>
      </c>
      <c r="F237">
        <v>7</v>
      </c>
      <c r="G237">
        <v>2</v>
      </c>
      <c r="H237">
        <v>0</v>
      </c>
      <c r="I237">
        <v>2</v>
      </c>
      <c r="J237">
        <v>194</v>
      </c>
      <c r="K237">
        <v>3</v>
      </c>
      <c r="L237" s="12">
        <v>45762.709323379633</v>
      </c>
      <c r="N237" t="b">
        <v>0</v>
      </c>
      <c r="O237" t="b">
        <v>0</v>
      </c>
    </row>
    <row r="238" spans="1:15" x14ac:dyDescent="0.25">
      <c r="A238" t="s">
        <v>15657</v>
      </c>
      <c r="B238">
        <v>237</v>
      </c>
      <c r="C238" t="s">
        <v>756</v>
      </c>
      <c r="D238">
        <v>3</v>
      </c>
      <c r="E238">
        <v>0</v>
      </c>
      <c r="F238">
        <v>9</v>
      </c>
      <c r="G238">
        <v>2</v>
      </c>
      <c r="H238">
        <v>0</v>
      </c>
      <c r="I238">
        <v>3</v>
      </c>
      <c r="J238">
        <v>315</v>
      </c>
      <c r="K238">
        <v>3</v>
      </c>
      <c r="L238" s="12">
        <v>45762.709324016207</v>
      </c>
      <c r="N238" t="b">
        <v>0</v>
      </c>
      <c r="O238" t="b">
        <v>0</v>
      </c>
    </row>
    <row r="239" spans="1:15" x14ac:dyDescent="0.25">
      <c r="A239" t="s">
        <v>463</v>
      </c>
      <c r="B239">
        <v>238</v>
      </c>
      <c r="C239" t="s">
        <v>464</v>
      </c>
      <c r="D239">
        <v>0</v>
      </c>
      <c r="E239">
        <v>0</v>
      </c>
      <c r="F239">
        <v>7</v>
      </c>
      <c r="G239">
        <v>2</v>
      </c>
      <c r="H239">
        <v>0</v>
      </c>
      <c r="I239">
        <v>2</v>
      </c>
      <c r="J239">
        <v>227</v>
      </c>
      <c r="K239">
        <v>3</v>
      </c>
      <c r="L239" s="12">
        <v>45762.709323460651</v>
      </c>
      <c r="N239" t="b">
        <v>0</v>
      </c>
      <c r="O239" t="b">
        <v>0</v>
      </c>
    </row>
    <row r="240" spans="1:15" x14ac:dyDescent="0.25">
      <c r="A240" t="s">
        <v>465</v>
      </c>
      <c r="B240">
        <v>239</v>
      </c>
      <c r="C240" t="s">
        <v>466</v>
      </c>
      <c r="D240">
        <v>1</v>
      </c>
      <c r="E240">
        <v>0</v>
      </c>
      <c r="F240">
        <v>13</v>
      </c>
      <c r="G240">
        <v>3</v>
      </c>
      <c r="H240">
        <v>0</v>
      </c>
      <c r="I240">
        <v>2</v>
      </c>
      <c r="J240">
        <v>92</v>
      </c>
      <c r="K240">
        <v>3</v>
      </c>
      <c r="L240" s="12">
        <v>45762.709323090276</v>
      </c>
      <c r="N240" t="b">
        <v>0</v>
      </c>
      <c r="O240" t="b">
        <v>0</v>
      </c>
    </row>
    <row r="241" spans="1:15" x14ac:dyDescent="0.25">
      <c r="A241" t="s">
        <v>467</v>
      </c>
      <c r="B241">
        <v>240</v>
      </c>
      <c r="C241" t="s">
        <v>468</v>
      </c>
      <c r="D241">
        <v>3</v>
      </c>
      <c r="E241">
        <v>0</v>
      </c>
      <c r="F241">
        <v>10</v>
      </c>
      <c r="G241">
        <v>2</v>
      </c>
      <c r="H241">
        <v>0</v>
      </c>
      <c r="I241">
        <v>2</v>
      </c>
      <c r="J241">
        <v>255</v>
      </c>
      <c r="K241">
        <v>3</v>
      </c>
      <c r="L241" s="12">
        <v>45762.709323541669</v>
      </c>
      <c r="N241" t="b">
        <v>0</v>
      </c>
      <c r="O241" t="b">
        <v>0</v>
      </c>
    </row>
    <row r="242" spans="1:15" x14ac:dyDescent="0.25">
      <c r="A242" t="s">
        <v>469</v>
      </c>
      <c r="B242">
        <v>241</v>
      </c>
      <c r="C242" t="s">
        <v>470</v>
      </c>
      <c r="D242">
        <v>3</v>
      </c>
      <c r="E242">
        <v>0</v>
      </c>
      <c r="F242">
        <v>5</v>
      </c>
      <c r="G242">
        <v>2</v>
      </c>
      <c r="H242">
        <v>0</v>
      </c>
      <c r="I242">
        <v>1</v>
      </c>
      <c r="J242">
        <v>306</v>
      </c>
      <c r="K242">
        <v>3</v>
      </c>
      <c r="L242" s="12">
        <v>45762.709323692128</v>
      </c>
      <c r="N242" t="b">
        <v>0</v>
      </c>
      <c r="O242" t="b">
        <v>0</v>
      </c>
    </row>
    <row r="243" spans="1:15" x14ac:dyDescent="0.25">
      <c r="A243" t="s">
        <v>471</v>
      </c>
      <c r="B243">
        <v>242</v>
      </c>
      <c r="C243" t="s">
        <v>472</v>
      </c>
      <c r="D243">
        <v>2</v>
      </c>
      <c r="E243">
        <v>0</v>
      </c>
      <c r="F243">
        <v>20</v>
      </c>
      <c r="G243">
        <v>4</v>
      </c>
      <c r="H243">
        <v>0</v>
      </c>
      <c r="I243">
        <v>1</v>
      </c>
      <c r="J243">
        <v>128</v>
      </c>
      <c r="K243">
        <v>3</v>
      </c>
      <c r="L243" s="12">
        <v>45762.709323194445</v>
      </c>
      <c r="N243" t="b">
        <v>0</v>
      </c>
      <c r="O243" t="b">
        <v>0</v>
      </c>
    </row>
    <row r="244" spans="1:15" x14ac:dyDescent="0.25">
      <c r="A244" t="s">
        <v>473</v>
      </c>
      <c r="B244">
        <v>243</v>
      </c>
      <c r="C244" t="s">
        <v>474</v>
      </c>
      <c r="D244">
        <v>3</v>
      </c>
      <c r="E244">
        <v>0</v>
      </c>
      <c r="F244">
        <v>22</v>
      </c>
      <c r="G244">
        <v>3</v>
      </c>
      <c r="H244">
        <v>0</v>
      </c>
      <c r="I244">
        <v>1</v>
      </c>
      <c r="J244">
        <v>293</v>
      </c>
      <c r="K244">
        <v>3</v>
      </c>
      <c r="L244" s="12">
        <v>45762.709323657407</v>
      </c>
      <c r="N244" t="b">
        <v>0</v>
      </c>
      <c r="O244" t="b">
        <v>0</v>
      </c>
    </row>
    <row r="245" spans="1:15" x14ac:dyDescent="0.25">
      <c r="A245" t="s">
        <v>475</v>
      </c>
      <c r="B245">
        <v>244</v>
      </c>
      <c r="C245" t="s">
        <v>476</v>
      </c>
      <c r="D245">
        <v>0</v>
      </c>
      <c r="E245">
        <v>2</v>
      </c>
      <c r="F245">
        <v>7</v>
      </c>
      <c r="G245">
        <v>2</v>
      </c>
      <c r="H245">
        <v>0</v>
      </c>
      <c r="I245">
        <v>0</v>
      </c>
      <c r="J245">
        <v>10</v>
      </c>
      <c r="K245">
        <v>3</v>
      </c>
      <c r="L245" s="12">
        <v>45762.70932396991</v>
      </c>
      <c r="N245" t="b">
        <v>1</v>
      </c>
      <c r="O245" t="b">
        <v>0</v>
      </c>
    </row>
    <row r="246" spans="1:15" x14ac:dyDescent="0.25">
      <c r="A246" t="s">
        <v>477</v>
      </c>
      <c r="B246">
        <v>245</v>
      </c>
      <c r="C246" t="s">
        <v>15658</v>
      </c>
      <c r="D246">
        <v>0</v>
      </c>
      <c r="E246">
        <v>0</v>
      </c>
      <c r="F246">
        <v>7</v>
      </c>
      <c r="G246">
        <v>2</v>
      </c>
      <c r="H246">
        <v>0</v>
      </c>
      <c r="I246">
        <v>2</v>
      </c>
      <c r="J246">
        <v>82</v>
      </c>
      <c r="K246">
        <v>3</v>
      </c>
      <c r="L246" s="12">
        <v>45762.709323055555</v>
      </c>
      <c r="N246" t="b">
        <v>0</v>
      </c>
      <c r="O246" t="b">
        <v>0</v>
      </c>
    </row>
    <row r="247" spans="1:15" x14ac:dyDescent="0.25">
      <c r="A247" t="s">
        <v>478</v>
      </c>
      <c r="B247">
        <v>246</v>
      </c>
      <c r="C247" t="s">
        <v>479</v>
      </c>
      <c r="D247">
        <v>0</v>
      </c>
      <c r="E247">
        <v>0</v>
      </c>
      <c r="F247">
        <v>7</v>
      </c>
      <c r="G247">
        <v>2</v>
      </c>
      <c r="H247">
        <v>0</v>
      </c>
      <c r="I247">
        <v>2</v>
      </c>
      <c r="J247">
        <v>298</v>
      </c>
      <c r="K247">
        <v>3</v>
      </c>
      <c r="L247" s="12">
        <v>45762.709323668983</v>
      </c>
      <c r="N247" t="b">
        <v>0</v>
      </c>
      <c r="O247" t="b">
        <v>0</v>
      </c>
    </row>
    <row r="248" spans="1:15" x14ac:dyDescent="0.25">
      <c r="A248" t="s">
        <v>480</v>
      </c>
      <c r="B248">
        <v>247</v>
      </c>
      <c r="C248" t="s">
        <v>481</v>
      </c>
      <c r="D248">
        <v>0</v>
      </c>
      <c r="E248">
        <v>0</v>
      </c>
      <c r="F248">
        <v>7</v>
      </c>
      <c r="G248">
        <v>2</v>
      </c>
      <c r="H248">
        <v>0</v>
      </c>
      <c r="I248">
        <v>2</v>
      </c>
      <c r="J248">
        <v>21</v>
      </c>
      <c r="K248">
        <v>3</v>
      </c>
      <c r="L248" s="12">
        <v>45762.709322870367</v>
      </c>
      <c r="N248" t="b">
        <v>0</v>
      </c>
      <c r="O248" t="b">
        <v>0</v>
      </c>
    </row>
    <row r="249" spans="1:15" x14ac:dyDescent="0.25">
      <c r="A249" t="s">
        <v>482</v>
      </c>
      <c r="B249">
        <v>248</v>
      </c>
      <c r="C249" t="s">
        <v>483</v>
      </c>
      <c r="D249">
        <v>0</v>
      </c>
      <c r="E249">
        <v>0</v>
      </c>
      <c r="F249">
        <v>7</v>
      </c>
      <c r="G249">
        <v>2</v>
      </c>
      <c r="H249">
        <v>0</v>
      </c>
      <c r="I249">
        <v>2</v>
      </c>
      <c r="J249">
        <v>101</v>
      </c>
      <c r="K249">
        <v>3</v>
      </c>
      <c r="L249" s="12">
        <v>45762.709323113428</v>
      </c>
      <c r="N249" t="b">
        <v>0</v>
      </c>
      <c r="O249" t="b">
        <v>0</v>
      </c>
    </row>
    <row r="250" spans="1:15" x14ac:dyDescent="0.25">
      <c r="A250" t="s">
        <v>174</v>
      </c>
      <c r="B250">
        <v>89</v>
      </c>
      <c r="C250" t="s">
        <v>175</v>
      </c>
      <c r="D250">
        <v>4</v>
      </c>
      <c r="E250">
        <v>1</v>
      </c>
      <c r="F250">
        <v>5</v>
      </c>
      <c r="G250">
        <v>2</v>
      </c>
      <c r="H250">
        <v>0</v>
      </c>
      <c r="I250">
        <v>0</v>
      </c>
      <c r="J250">
        <v>36</v>
      </c>
      <c r="K250">
        <v>3</v>
      </c>
      <c r="L250" s="12">
        <v>45762.709323877316</v>
      </c>
      <c r="N250" t="b">
        <v>1</v>
      </c>
      <c r="O250" t="b">
        <v>0</v>
      </c>
    </row>
    <row r="251" spans="1:15" x14ac:dyDescent="0.25">
      <c r="A251" t="s">
        <v>486</v>
      </c>
      <c r="B251">
        <v>250</v>
      </c>
      <c r="C251" t="s">
        <v>487</v>
      </c>
      <c r="D251">
        <v>3</v>
      </c>
      <c r="E251">
        <v>0</v>
      </c>
      <c r="F251">
        <v>34</v>
      </c>
      <c r="G251">
        <v>10</v>
      </c>
      <c r="H251">
        <v>0</v>
      </c>
      <c r="I251">
        <v>2</v>
      </c>
      <c r="J251">
        <v>216</v>
      </c>
      <c r="K251">
        <v>3</v>
      </c>
      <c r="L251" s="12">
        <v>45762.709323437499</v>
      </c>
      <c r="N251" t="b">
        <v>0</v>
      </c>
      <c r="O251" t="b">
        <v>0</v>
      </c>
    </row>
    <row r="252" spans="1:15" x14ac:dyDescent="0.25">
      <c r="A252" t="s">
        <v>488</v>
      </c>
      <c r="B252">
        <v>251</v>
      </c>
      <c r="C252" t="s">
        <v>489</v>
      </c>
      <c r="D252">
        <v>3</v>
      </c>
      <c r="E252">
        <v>0</v>
      </c>
      <c r="F252">
        <v>16</v>
      </c>
      <c r="G252">
        <v>3</v>
      </c>
      <c r="H252">
        <v>0</v>
      </c>
      <c r="I252">
        <v>1</v>
      </c>
      <c r="J252">
        <v>110</v>
      </c>
      <c r="K252">
        <v>3</v>
      </c>
      <c r="L252" s="12">
        <v>45762.709323148149</v>
      </c>
      <c r="N252" t="b">
        <v>0</v>
      </c>
      <c r="O252" t="b">
        <v>0</v>
      </c>
    </row>
    <row r="253" spans="1:15" x14ac:dyDescent="0.25">
      <c r="A253" t="s">
        <v>490</v>
      </c>
      <c r="B253">
        <v>252</v>
      </c>
      <c r="C253" t="s">
        <v>491</v>
      </c>
      <c r="D253">
        <v>3</v>
      </c>
      <c r="E253">
        <v>0</v>
      </c>
      <c r="F253">
        <v>10</v>
      </c>
      <c r="G253">
        <v>3</v>
      </c>
      <c r="H253">
        <v>0</v>
      </c>
      <c r="I253">
        <v>2</v>
      </c>
      <c r="J253">
        <v>273</v>
      </c>
      <c r="K253">
        <v>3</v>
      </c>
      <c r="L253" s="12">
        <v>45762.709323587966</v>
      </c>
      <c r="N253" t="b">
        <v>0</v>
      </c>
      <c r="O253" t="b">
        <v>0</v>
      </c>
    </row>
    <row r="254" spans="1:15" x14ac:dyDescent="0.25">
      <c r="A254" t="s">
        <v>492</v>
      </c>
      <c r="B254">
        <v>253</v>
      </c>
      <c r="C254" t="s">
        <v>493</v>
      </c>
      <c r="D254">
        <v>0</v>
      </c>
      <c r="E254">
        <v>0</v>
      </c>
      <c r="F254">
        <v>7</v>
      </c>
      <c r="G254">
        <v>2</v>
      </c>
      <c r="H254">
        <v>0</v>
      </c>
      <c r="I254">
        <v>2</v>
      </c>
      <c r="J254">
        <v>51</v>
      </c>
      <c r="K254">
        <v>3</v>
      </c>
      <c r="L254" s="12">
        <v>45762.709322962961</v>
      </c>
      <c r="N254" t="b">
        <v>0</v>
      </c>
      <c r="O254" t="b">
        <v>0</v>
      </c>
    </row>
    <row r="255" spans="1:15" x14ac:dyDescent="0.25">
      <c r="A255" t="s">
        <v>494</v>
      </c>
      <c r="B255">
        <v>254</v>
      </c>
      <c r="C255" t="s">
        <v>495</v>
      </c>
      <c r="D255">
        <v>0</v>
      </c>
      <c r="E255">
        <v>0</v>
      </c>
      <c r="F255">
        <v>7</v>
      </c>
      <c r="G255">
        <v>2</v>
      </c>
      <c r="H255">
        <v>0</v>
      </c>
      <c r="I255">
        <v>2</v>
      </c>
      <c r="J255">
        <v>119</v>
      </c>
      <c r="K255">
        <v>3</v>
      </c>
      <c r="L255" s="12">
        <v>45762.709323171293</v>
      </c>
      <c r="N255" t="b">
        <v>0</v>
      </c>
      <c r="O255" t="b">
        <v>0</v>
      </c>
    </row>
    <row r="256" spans="1:15" x14ac:dyDescent="0.25">
      <c r="A256" t="s">
        <v>496</v>
      </c>
      <c r="B256">
        <v>255</v>
      </c>
      <c r="C256" t="s">
        <v>497</v>
      </c>
      <c r="D256">
        <v>0</v>
      </c>
      <c r="E256">
        <v>0</v>
      </c>
      <c r="F256">
        <v>7</v>
      </c>
      <c r="G256">
        <v>2</v>
      </c>
      <c r="H256">
        <v>0</v>
      </c>
      <c r="I256">
        <v>2</v>
      </c>
      <c r="J256">
        <v>175</v>
      </c>
      <c r="K256">
        <v>3</v>
      </c>
      <c r="L256" s="12">
        <v>45762.70932332176</v>
      </c>
      <c r="N256" t="b">
        <v>0</v>
      </c>
      <c r="O256" t="b">
        <v>0</v>
      </c>
    </row>
    <row r="257" spans="1:15" x14ac:dyDescent="0.25">
      <c r="A257" t="s">
        <v>498</v>
      </c>
      <c r="B257">
        <v>256</v>
      </c>
      <c r="C257" t="s">
        <v>499</v>
      </c>
      <c r="D257">
        <v>0</v>
      </c>
      <c r="E257">
        <v>0</v>
      </c>
      <c r="F257">
        <v>7</v>
      </c>
      <c r="G257">
        <v>2</v>
      </c>
      <c r="H257">
        <v>0</v>
      </c>
      <c r="I257">
        <v>2</v>
      </c>
      <c r="J257">
        <v>221</v>
      </c>
      <c r="K257">
        <v>3</v>
      </c>
      <c r="L257" s="12">
        <v>45762.709323449075</v>
      </c>
      <c r="N257" t="b">
        <v>0</v>
      </c>
      <c r="O257" t="b">
        <v>0</v>
      </c>
    </row>
    <row r="258" spans="1:15" x14ac:dyDescent="0.25">
      <c r="A258" t="s">
        <v>500</v>
      </c>
      <c r="B258">
        <v>257</v>
      </c>
      <c r="C258" t="s">
        <v>501</v>
      </c>
      <c r="D258">
        <v>0</v>
      </c>
      <c r="E258">
        <v>0</v>
      </c>
      <c r="F258">
        <v>7</v>
      </c>
      <c r="G258">
        <v>2</v>
      </c>
      <c r="H258">
        <v>0</v>
      </c>
      <c r="I258">
        <v>2</v>
      </c>
      <c r="J258">
        <v>189</v>
      </c>
      <c r="K258">
        <v>3</v>
      </c>
      <c r="L258" s="12">
        <v>45762.709323356481</v>
      </c>
      <c r="N258" t="b">
        <v>0</v>
      </c>
      <c r="O258" t="b">
        <v>0</v>
      </c>
    </row>
    <row r="259" spans="1:15" x14ac:dyDescent="0.25">
      <c r="A259" t="s">
        <v>502</v>
      </c>
      <c r="B259">
        <v>258</v>
      </c>
      <c r="C259" t="s">
        <v>503</v>
      </c>
      <c r="D259">
        <v>0</v>
      </c>
      <c r="E259">
        <v>0</v>
      </c>
      <c r="F259">
        <v>7</v>
      </c>
      <c r="G259">
        <v>2</v>
      </c>
      <c r="H259">
        <v>0</v>
      </c>
      <c r="I259">
        <v>2</v>
      </c>
      <c r="J259">
        <v>98</v>
      </c>
      <c r="K259">
        <v>3</v>
      </c>
      <c r="L259" s="12">
        <v>45762.709323113428</v>
      </c>
      <c r="N259" t="b">
        <v>0</v>
      </c>
      <c r="O259" t="b">
        <v>0</v>
      </c>
    </row>
    <row r="260" spans="1:15" x14ac:dyDescent="0.25">
      <c r="A260" t="s">
        <v>767</v>
      </c>
      <c r="B260">
        <v>45</v>
      </c>
      <c r="C260" t="s">
        <v>15648</v>
      </c>
      <c r="D260">
        <v>4</v>
      </c>
      <c r="E260">
        <v>1</v>
      </c>
      <c r="F260">
        <v>5</v>
      </c>
      <c r="G260">
        <v>2</v>
      </c>
      <c r="H260">
        <v>0</v>
      </c>
      <c r="I260">
        <v>0</v>
      </c>
      <c r="J260">
        <v>37</v>
      </c>
      <c r="K260">
        <v>3</v>
      </c>
      <c r="L260" s="12">
        <v>45762.709323888892</v>
      </c>
      <c r="N260" t="b">
        <v>1</v>
      </c>
      <c r="O260" t="b">
        <v>0</v>
      </c>
    </row>
    <row r="261" spans="1:15" x14ac:dyDescent="0.25">
      <c r="A261" t="s">
        <v>506</v>
      </c>
      <c r="B261">
        <v>260</v>
      </c>
      <c r="C261" t="s">
        <v>507</v>
      </c>
      <c r="D261">
        <v>0</v>
      </c>
      <c r="E261">
        <v>0</v>
      </c>
      <c r="F261">
        <v>7</v>
      </c>
      <c r="G261">
        <v>2</v>
      </c>
      <c r="H261">
        <v>0</v>
      </c>
      <c r="I261">
        <v>2</v>
      </c>
      <c r="J261">
        <v>138</v>
      </c>
      <c r="K261">
        <v>3</v>
      </c>
      <c r="L261" s="12">
        <v>45762.70932321759</v>
      </c>
      <c r="N261" t="b">
        <v>0</v>
      </c>
      <c r="O261" t="b">
        <v>0</v>
      </c>
    </row>
    <row r="262" spans="1:15" x14ac:dyDescent="0.25">
      <c r="A262" t="s">
        <v>154</v>
      </c>
      <c r="B262">
        <v>78</v>
      </c>
      <c r="C262" t="s">
        <v>155</v>
      </c>
      <c r="D262">
        <v>4</v>
      </c>
      <c r="E262">
        <v>1</v>
      </c>
      <c r="F262">
        <v>5</v>
      </c>
      <c r="G262">
        <v>2</v>
      </c>
      <c r="H262">
        <v>0</v>
      </c>
      <c r="I262">
        <v>0</v>
      </c>
      <c r="J262">
        <v>38</v>
      </c>
      <c r="K262">
        <v>3</v>
      </c>
      <c r="L262" s="12">
        <v>45762.709323888892</v>
      </c>
      <c r="N262" t="b">
        <v>1</v>
      </c>
      <c r="O262" t="b">
        <v>0</v>
      </c>
    </row>
    <row r="263" spans="1:15" x14ac:dyDescent="0.25">
      <c r="A263" t="s">
        <v>510</v>
      </c>
      <c r="B263">
        <v>262</v>
      </c>
      <c r="C263" t="s">
        <v>511</v>
      </c>
      <c r="D263">
        <v>0</v>
      </c>
      <c r="E263">
        <v>0</v>
      </c>
      <c r="F263">
        <v>7</v>
      </c>
      <c r="G263">
        <v>2</v>
      </c>
      <c r="H263">
        <v>0</v>
      </c>
      <c r="I263">
        <v>2</v>
      </c>
      <c r="J263">
        <v>246</v>
      </c>
      <c r="K263">
        <v>3</v>
      </c>
      <c r="L263" s="12">
        <v>45762.709323506948</v>
      </c>
      <c r="N263" t="b">
        <v>0</v>
      </c>
      <c r="O263" t="b">
        <v>0</v>
      </c>
    </row>
    <row r="264" spans="1:15" x14ac:dyDescent="0.25">
      <c r="A264" t="s">
        <v>512</v>
      </c>
      <c r="B264">
        <v>263</v>
      </c>
      <c r="C264" t="s">
        <v>513</v>
      </c>
      <c r="D264">
        <v>0</v>
      </c>
      <c r="E264">
        <v>0</v>
      </c>
      <c r="F264">
        <v>7</v>
      </c>
      <c r="G264">
        <v>2</v>
      </c>
      <c r="H264">
        <v>0</v>
      </c>
      <c r="I264">
        <v>2</v>
      </c>
      <c r="J264">
        <v>131</v>
      </c>
      <c r="K264">
        <v>3</v>
      </c>
      <c r="L264" s="12">
        <v>45762.709323194445</v>
      </c>
      <c r="N264" t="b">
        <v>0</v>
      </c>
      <c r="O264" t="b">
        <v>0</v>
      </c>
    </row>
    <row r="265" spans="1:15" x14ac:dyDescent="0.25">
      <c r="A265" t="s">
        <v>514</v>
      </c>
      <c r="B265">
        <v>264</v>
      </c>
      <c r="C265" t="s">
        <v>515</v>
      </c>
      <c r="D265">
        <v>0</v>
      </c>
      <c r="E265">
        <v>0</v>
      </c>
      <c r="F265">
        <v>7</v>
      </c>
      <c r="G265">
        <v>2</v>
      </c>
      <c r="H265">
        <v>0</v>
      </c>
      <c r="I265">
        <v>2</v>
      </c>
      <c r="J265">
        <v>139</v>
      </c>
      <c r="K265">
        <v>3</v>
      </c>
      <c r="L265" s="12">
        <v>45762.70932321759</v>
      </c>
      <c r="N265" t="b">
        <v>0</v>
      </c>
      <c r="O265" t="b">
        <v>0</v>
      </c>
    </row>
    <row r="266" spans="1:15" x14ac:dyDescent="0.25">
      <c r="A266" t="s">
        <v>516</v>
      </c>
      <c r="B266">
        <v>265</v>
      </c>
      <c r="C266" t="s">
        <v>517</v>
      </c>
      <c r="D266">
        <v>0</v>
      </c>
      <c r="E266">
        <v>0</v>
      </c>
      <c r="F266">
        <v>7</v>
      </c>
      <c r="G266">
        <v>2</v>
      </c>
      <c r="H266">
        <v>0</v>
      </c>
      <c r="I266">
        <v>2</v>
      </c>
      <c r="J266">
        <v>134</v>
      </c>
      <c r="K266">
        <v>3</v>
      </c>
      <c r="L266" s="12">
        <v>45762.709323206022</v>
      </c>
      <c r="N266" t="b">
        <v>0</v>
      </c>
      <c r="O266" t="b">
        <v>0</v>
      </c>
    </row>
    <row r="267" spans="1:15" x14ac:dyDescent="0.25">
      <c r="A267" t="s">
        <v>518</v>
      </c>
      <c r="B267">
        <v>266</v>
      </c>
      <c r="C267" t="s">
        <v>519</v>
      </c>
      <c r="D267">
        <v>1</v>
      </c>
      <c r="E267">
        <v>0</v>
      </c>
      <c r="F267">
        <v>11</v>
      </c>
      <c r="G267">
        <v>3</v>
      </c>
      <c r="H267">
        <v>0</v>
      </c>
      <c r="I267">
        <v>2</v>
      </c>
      <c r="J267">
        <v>111</v>
      </c>
      <c r="K267">
        <v>3</v>
      </c>
      <c r="L267" s="12">
        <v>45762.709323148149</v>
      </c>
      <c r="N267" t="b">
        <v>0</v>
      </c>
      <c r="O267" t="b">
        <v>0</v>
      </c>
    </row>
    <row r="268" spans="1:15" x14ac:dyDescent="0.25">
      <c r="A268" t="s">
        <v>520</v>
      </c>
      <c r="B268">
        <v>267</v>
      </c>
      <c r="C268" t="s">
        <v>521</v>
      </c>
      <c r="D268">
        <v>0</v>
      </c>
      <c r="E268">
        <v>0</v>
      </c>
      <c r="F268">
        <v>7</v>
      </c>
      <c r="G268">
        <v>2</v>
      </c>
      <c r="H268">
        <v>0</v>
      </c>
      <c r="I268">
        <v>2</v>
      </c>
      <c r="J268">
        <v>78</v>
      </c>
      <c r="K268">
        <v>3</v>
      </c>
      <c r="L268" s="12">
        <v>45762.709323043979</v>
      </c>
      <c r="N268" t="b">
        <v>0</v>
      </c>
      <c r="O268" t="b">
        <v>0</v>
      </c>
    </row>
    <row r="269" spans="1:15" x14ac:dyDescent="0.25">
      <c r="A269" t="s">
        <v>522</v>
      </c>
      <c r="B269">
        <v>268</v>
      </c>
      <c r="C269" t="s">
        <v>523</v>
      </c>
      <c r="D269">
        <v>3</v>
      </c>
      <c r="E269">
        <v>0</v>
      </c>
      <c r="F269">
        <v>13</v>
      </c>
      <c r="G269">
        <v>4</v>
      </c>
      <c r="H269">
        <v>0</v>
      </c>
      <c r="I269">
        <v>2</v>
      </c>
      <c r="J269">
        <v>254</v>
      </c>
      <c r="K269">
        <v>3</v>
      </c>
      <c r="L269" s="12">
        <v>45762.709323530093</v>
      </c>
      <c r="N269" t="b">
        <v>0</v>
      </c>
      <c r="O269" t="b">
        <v>0</v>
      </c>
    </row>
    <row r="270" spans="1:15" x14ac:dyDescent="0.25">
      <c r="A270" t="s">
        <v>15659</v>
      </c>
      <c r="B270">
        <v>269</v>
      </c>
      <c r="C270" t="s">
        <v>15498</v>
      </c>
      <c r="D270">
        <v>0</v>
      </c>
      <c r="E270">
        <v>0</v>
      </c>
      <c r="F270">
        <v>7</v>
      </c>
      <c r="G270">
        <v>2</v>
      </c>
      <c r="H270">
        <v>0</v>
      </c>
      <c r="I270">
        <v>2</v>
      </c>
      <c r="J270">
        <v>317</v>
      </c>
      <c r="K270">
        <v>3</v>
      </c>
      <c r="L270" s="12">
        <v>45762.709324027775</v>
      </c>
      <c r="N270" t="b">
        <v>0</v>
      </c>
      <c r="O270" t="b">
        <v>0</v>
      </c>
    </row>
    <row r="271" spans="1:15" x14ac:dyDescent="0.25">
      <c r="A271" t="s">
        <v>524</v>
      </c>
      <c r="B271">
        <v>270</v>
      </c>
      <c r="C271" t="s">
        <v>525</v>
      </c>
      <c r="D271">
        <v>0</v>
      </c>
      <c r="E271">
        <v>0</v>
      </c>
      <c r="F271">
        <v>7</v>
      </c>
      <c r="G271">
        <v>2</v>
      </c>
      <c r="H271">
        <v>0</v>
      </c>
      <c r="I271">
        <v>2</v>
      </c>
      <c r="J271">
        <v>136</v>
      </c>
      <c r="K271">
        <v>3</v>
      </c>
      <c r="L271" s="12">
        <v>45762.709323206022</v>
      </c>
      <c r="N271" t="b">
        <v>0</v>
      </c>
      <c r="O271" t="b">
        <v>0</v>
      </c>
    </row>
    <row r="272" spans="1:15" x14ac:dyDescent="0.25">
      <c r="A272" t="s">
        <v>526</v>
      </c>
      <c r="B272">
        <v>271</v>
      </c>
      <c r="C272" t="s">
        <v>527</v>
      </c>
      <c r="D272">
        <v>0</v>
      </c>
      <c r="E272">
        <v>0</v>
      </c>
      <c r="F272">
        <v>7</v>
      </c>
      <c r="G272">
        <v>2</v>
      </c>
      <c r="H272">
        <v>0</v>
      </c>
      <c r="I272">
        <v>2</v>
      </c>
      <c r="J272">
        <v>125</v>
      </c>
      <c r="K272">
        <v>3</v>
      </c>
      <c r="L272" s="12">
        <v>45762.709323182869</v>
      </c>
      <c r="N272" t="b">
        <v>0</v>
      </c>
      <c r="O272" t="b">
        <v>0</v>
      </c>
    </row>
    <row r="273" spans="1:15" x14ac:dyDescent="0.25">
      <c r="A273" t="s">
        <v>528</v>
      </c>
      <c r="B273">
        <v>272</v>
      </c>
      <c r="C273" t="s">
        <v>529</v>
      </c>
      <c r="D273">
        <v>1</v>
      </c>
      <c r="E273">
        <v>0</v>
      </c>
      <c r="F273">
        <v>9</v>
      </c>
      <c r="G273">
        <v>2</v>
      </c>
      <c r="H273">
        <v>0</v>
      </c>
      <c r="I273">
        <v>2</v>
      </c>
      <c r="J273">
        <v>283</v>
      </c>
      <c r="K273">
        <v>3</v>
      </c>
      <c r="L273" s="12">
        <v>45762.709323622686</v>
      </c>
      <c r="N273" t="b">
        <v>0</v>
      </c>
      <c r="O273" t="b">
        <v>0</v>
      </c>
    </row>
    <row r="274" spans="1:15" x14ac:dyDescent="0.25">
      <c r="A274" t="s">
        <v>530</v>
      </c>
      <c r="B274">
        <v>273</v>
      </c>
      <c r="C274" t="s">
        <v>531</v>
      </c>
      <c r="D274">
        <v>1</v>
      </c>
      <c r="E274">
        <v>0</v>
      </c>
      <c r="F274">
        <v>11</v>
      </c>
      <c r="G274">
        <v>3</v>
      </c>
      <c r="H274">
        <v>0</v>
      </c>
      <c r="I274">
        <v>2</v>
      </c>
      <c r="J274">
        <v>259</v>
      </c>
      <c r="K274">
        <v>3</v>
      </c>
      <c r="L274" s="12">
        <v>45762.709323553237</v>
      </c>
      <c r="N274" t="b">
        <v>0</v>
      </c>
      <c r="O274" t="b">
        <v>0</v>
      </c>
    </row>
    <row r="275" spans="1:15" x14ac:dyDescent="0.25">
      <c r="A275" t="s">
        <v>771</v>
      </c>
      <c r="B275">
        <v>321</v>
      </c>
      <c r="C275" t="s">
        <v>15662</v>
      </c>
      <c r="D275">
        <v>4</v>
      </c>
      <c r="E275">
        <v>1</v>
      </c>
      <c r="F275">
        <v>5</v>
      </c>
      <c r="G275">
        <v>2</v>
      </c>
      <c r="H275">
        <v>0</v>
      </c>
      <c r="I275">
        <v>0</v>
      </c>
      <c r="J275">
        <v>39</v>
      </c>
      <c r="K275">
        <v>3</v>
      </c>
      <c r="L275" s="12">
        <v>45762.709323888892</v>
      </c>
      <c r="N275" t="b">
        <v>1</v>
      </c>
      <c r="O275" t="b">
        <v>0</v>
      </c>
    </row>
    <row r="276" spans="1:15" x14ac:dyDescent="0.25">
      <c r="A276" t="s">
        <v>534</v>
      </c>
      <c r="B276">
        <v>275</v>
      </c>
      <c r="C276" t="s">
        <v>535</v>
      </c>
      <c r="D276">
        <v>0</v>
      </c>
      <c r="E276">
        <v>0</v>
      </c>
      <c r="F276">
        <v>7</v>
      </c>
      <c r="G276">
        <v>2</v>
      </c>
      <c r="H276">
        <v>0</v>
      </c>
      <c r="I276">
        <v>2</v>
      </c>
      <c r="J276">
        <v>97</v>
      </c>
      <c r="K276">
        <v>3</v>
      </c>
      <c r="L276" s="12">
        <v>45762.709323101852</v>
      </c>
      <c r="N276" t="b">
        <v>0</v>
      </c>
      <c r="O276" t="b">
        <v>0</v>
      </c>
    </row>
    <row r="277" spans="1:15" x14ac:dyDescent="0.25">
      <c r="A277" t="s">
        <v>536</v>
      </c>
      <c r="B277">
        <v>276</v>
      </c>
      <c r="C277" t="s">
        <v>537</v>
      </c>
      <c r="D277">
        <v>0</v>
      </c>
      <c r="E277">
        <v>0</v>
      </c>
      <c r="F277">
        <v>7</v>
      </c>
      <c r="G277">
        <v>2</v>
      </c>
      <c r="H277">
        <v>0</v>
      </c>
      <c r="I277">
        <v>2</v>
      </c>
      <c r="J277">
        <v>75</v>
      </c>
      <c r="K277">
        <v>3</v>
      </c>
      <c r="L277" s="12">
        <v>45762.70932303241</v>
      </c>
      <c r="N277" t="b">
        <v>0</v>
      </c>
      <c r="O277" t="b">
        <v>0</v>
      </c>
    </row>
    <row r="278" spans="1:15" x14ac:dyDescent="0.25">
      <c r="A278" t="s">
        <v>669</v>
      </c>
      <c r="B278">
        <v>344</v>
      </c>
      <c r="C278" t="s">
        <v>670</v>
      </c>
      <c r="D278">
        <v>4</v>
      </c>
      <c r="E278">
        <v>1</v>
      </c>
      <c r="F278">
        <v>5</v>
      </c>
      <c r="G278">
        <v>2</v>
      </c>
      <c r="H278">
        <v>0</v>
      </c>
      <c r="I278">
        <v>0</v>
      </c>
      <c r="J278">
        <v>40</v>
      </c>
      <c r="K278">
        <v>3</v>
      </c>
      <c r="L278" s="12">
        <v>45762.709323888892</v>
      </c>
      <c r="N278" t="b">
        <v>1</v>
      </c>
      <c r="O278" t="b">
        <v>0</v>
      </c>
    </row>
    <row r="279" spans="1:15" x14ac:dyDescent="0.25">
      <c r="A279" t="s">
        <v>540</v>
      </c>
      <c r="B279">
        <v>278</v>
      </c>
      <c r="C279" t="s">
        <v>541</v>
      </c>
      <c r="D279">
        <v>0</v>
      </c>
      <c r="E279">
        <v>0</v>
      </c>
      <c r="F279">
        <v>7</v>
      </c>
      <c r="G279">
        <v>2</v>
      </c>
      <c r="H279">
        <v>0</v>
      </c>
      <c r="I279">
        <v>2</v>
      </c>
      <c r="J279">
        <v>304</v>
      </c>
      <c r="K279">
        <v>3</v>
      </c>
      <c r="L279" s="12">
        <v>45762.709323680552</v>
      </c>
      <c r="N279" t="b">
        <v>0</v>
      </c>
      <c r="O279" t="b">
        <v>0</v>
      </c>
    </row>
    <row r="280" spans="1:15" x14ac:dyDescent="0.25">
      <c r="A280" t="s">
        <v>542</v>
      </c>
      <c r="B280">
        <v>279</v>
      </c>
      <c r="C280" t="s">
        <v>543</v>
      </c>
      <c r="D280">
        <v>0</v>
      </c>
      <c r="E280">
        <v>0</v>
      </c>
      <c r="F280">
        <v>7</v>
      </c>
      <c r="G280">
        <v>2</v>
      </c>
      <c r="H280">
        <v>0</v>
      </c>
      <c r="I280">
        <v>2</v>
      </c>
      <c r="J280">
        <v>274</v>
      </c>
      <c r="K280">
        <v>3</v>
      </c>
      <c r="L280" s="12">
        <v>45762.709323599534</v>
      </c>
      <c r="N280" t="b">
        <v>0</v>
      </c>
      <c r="O280" t="b">
        <v>0</v>
      </c>
    </row>
    <row r="281" spans="1:15" x14ac:dyDescent="0.25">
      <c r="A281" t="s">
        <v>544</v>
      </c>
      <c r="B281">
        <v>280</v>
      </c>
      <c r="C281" t="s">
        <v>545</v>
      </c>
      <c r="D281">
        <v>0</v>
      </c>
      <c r="E281">
        <v>0</v>
      </c>
      <c r="F281">
        <v>7</v>
      </c>
      <c r="G281">
        <v>2</v>
      </c>
      <c r="H281">
        <v>0</v>
      </c>
      <c r="I281">
        <v>2</v>
      </c>
      <c r="J281">
        <v>314</v>
      </c>
      <c r="K281">
        <v>3</v>
      </c>
      <c r="L281" s="12">
        <v>45762.709323993055</v>
      </c>
      <c r="N281" t="b">
        <v>0</v>
      </c>
      <c r="O281" t="b">
        <v>0</v>
      </c>
    </row>
    <row r="282" spans="1:15" x14ac:dyDescent="0.25">
      <c r="A282" t="s">
        <v>546</v>
      </c>
      <c r="B282">
        <v>281</v>
      </c>
      <c r="C282" t="s">
        <v>547</v>
      </c>
      <c r="D282">
        <v>0</v>
      </c>
      <c r="E282">
        <v>0</v>
      </c>
      <c r="F282">
        <v>7</v>
      </c>
      <c r="G282">
        <v>2</v>
      </c>
      <c r="H282">
        <v>0</v>
      </c>
      <c r="I282">
        <v>2</v>
      </c>
      <c r="J282">
        <v>151</v>
      </c>
      <c r="K282">
        <v>3</v>
      </c>
      <c r="L282" s="12">
        <v>45762.709323252318</v>
      </c>
      <c r="N282" t="b">
        <v>0</v>
      </c>
      <c r="O282" t="b">
        <v>0</v>
      </c>
    </row>
    <row r="283" spans="1:15" x14ac:dyDescent="0.25">
      <c r="A283" t="s">
        <v>548</v>
      </c>
      <c r="B283">
        <v>282</v>
      </c>
      <c r="C283" t="s">
        <v>549</v>
      </c>
      <c r="D283">
        <v>0</v>
      </c>
      <c r="E283">
        <v>0</v>
      </c>
      <c r="F283">
        <v>7</v>
      </c>
      <c r="G283">
        <v>2</v>
      </c>
      <c r="H283">
        <v>0</v>
      </c>
      <c r="I283">
        <v>2</v>
      </c>
      <c r="J283">
        <v>145</v>
      </c>
      <c r="K283">
        <v>3</v>
      </c>
      <c r="L283" s="12">
        <v>45762.709323240742</v>
      </c>
      <c r="N283" t="b">
        <v>0</v>
      </c>
      <c r="O283" t="b">
        <v>0</v>
      </c>
    </row>
    <row r="284" spans="1:15" x14ac:dyDescent="0.25">
      <c r="A284" t="s">
        <v>550</v>
      </c>
      <c r="B284">
        <v>283</v>
      </c>
      <c r="C284" t="s">
        <v>551</v>
      </c>
      <c r="D284">
        <v>3</v>
      </c>
      <c r="E284">
        <v>0</v>
      </c>
      <c r="F284">
        <v>10</v>
      </c>
      <c r="G284">
        <v>3</v>
      </c>
      <c r="H284">
        <v>0</v>
      </c>
      <c r="I284">
        <v>2</v>
      </c>
      <c r="J284">
        <v>280</v>
      </c>
      <c r="K284">
        <v>3</v>
      </c>
      <c r="L284" s="12">
        <v>45762.70932361111</v>
      </c>
      <c r="N284" t="b">
        <v>0</v>
      </c>
      <c r="O284" t="b">
        <v>0</v>
      </c>
    </row>
    <row r="285" spans="1:15" x14ac:dyDescent="0.25">
      <c r="A285" t="s">
        <v>552</v>
      </c>
      <c r="B285">
        <v>284</v>
      </c>
      <c r="C285" t="s">
        <v>553</v>
      </c>
      <c r="D285">
        <v>2</v>
      </c>
      <c r="E285">
        <v>0</v>
      </c>
      <c r="F285">
        <v>20</v>
      </c>
      <c r="G285">
        <v>4</v>
      </c>
      <c r="H285">
        <v>0</v>
      </c>
      <c r="I285">
        <v>2</v>
      </c>
      <c r="J285">
        <v>41</v>
      </c>
      <c r="K285">
        <v>3</v>
      </c>
      <c r="L285" s="12">
        <v>45762.70932292824</v>
      </c>
      <c r="N285" t="b">
        <v>0</v>
      </c>
      <c r="O285" t="b">
        <v>0</v>
      </c>
    </row>
    <row r="286" spans="1:15" x14ac:dyDescent="0.25">
      <c r="A286" t="s">
        <v>554</v>
      </c>
      <c r="B286">
        <v>285</v>
      </c>
      <c r="C286" t="s">
        <v>555</v>
      </c>
      <c r="D286">
        <v>0</v>
      </c>
      <c r="E286">
        <v>0</v>
      </c>
      <c r="F286">
        <v>7</v>
      </c>
      <c r="G286">
        <v>2</v>
      </c>
      <c r="H286">
        <v>0</v>
      </c>
      <c r="I286">
        <v>2</v>
      </c>
      <c r="J286">
        <v>34</v>
      </c>
      <c r="K286">
        <v>3</v>
      </c>
      <c r="L286" s="12">
        <v>45762.709322905095</v>
      </c>
      <c r="N286" t="b">
        <v>0</v>
      </c>
      <c r="O286" t="b">
        <v>0</v>
      </c>
    </row>
    <row r="287" spans="1:15" x14ac:dyDescent="0.25">
      <c r="A287" t="s">
        <v>556</v>
      </c>
      <c r="B287">
        <v>286</v>
      </c>
      <c r="C287" t="s">
        <v>557</v>
      </c>
      <c r="D287">
        <v>0</v>
      </c>
      <c r="E287">
        <v>0</v>
      </c>
      <c r="F287">
        <v>7</v>
      </c>
      <c r="G287">
        <v>2</v>
      </c>
      <c r="H287">
        <v>0</v>
      </c>
      <c r="I287">
        <v>3</v>
      </c>
      <c r="J287">
        <v>266</v>
      </c>
      <c r="K287">
        <v>3</v>
      </c>
      <c r="L287" s="12">
        <v>45762.70932357639</v>
      </c>
      <c r="N287" t="b">
        <v>0</v>
      </c>
      <c r="O287" t="b">
        <v>0</v>
      </c>
    </row>
    <row r="288" spans="1:15" x14ac:dyDescent="0.25">
      <c r="A288" t="s">
        <v>558</v>
      </c>
      <c r="B288">
        <v>287</v>
      </c>
      <c r="C288" t="s">
        <v>559</v>
      </c>
      <c r="D288">
        <v>0</v>
      </c>
      <c r="E288">
        <v>0</v>
      </c>
      <c r="F288">
        <v>7</v>
      </c>
      <c r="G288">
        <v>2</v>
      </c>
      <c r="H288">
        <v>0</v>
      </c>
      <c r="I288">
        <v>2</v>
      </c>
      <c r="J288">
        <v>180</v>
      </c>
      <c r="K288">
        <v>3</v>
      </c>
      <c r="L288" s="12">
        <v>45762.709323333336</v>
      </c>
      <c r="N288" t="b">
        <v>0</v>
      </c>
      <c r="O288" t="b">
        <v>0</v>
      </c>
    </row>
    <row r="289" spans="1:15" x14ac:dyDescent="0.25">
      <c r="A289" t="s">
        <v>560</v>
      </c>
      <c r="B289">
        <v>288</v>
      </c>
      <c r="C289" t="s">
        <v>561</v>
      </c>
      <c r="D289">
        <v>0</v>
      </c>
      <c r="E289">
        <v>0</v>
      </c>
      <c r="F289">
        <v>7</v>
      </c>
      <c r="G289">
        <v>2</v>
      </c>
      <c r="H289">
        <v>0</v>
      </c>
      <c r="I289">
        <v>2</v>
      </c>
      <c r="J289">
        <v>90</v>
      </c>
      <c r="K289">
        <v>3</v>
      </c>
      <c r="L289" s="12">
        <v>45762.709323078707</v>
      </c>
      <c r="N289" t="b">
        <v>0</v>
      </c>
      <c r="O289" t="b">
        <v>0</v>
      </c>
    </row>
    <row r="290" spans="1:15" x14ac:dyDescent="0.25">
      <c r="A290" t="s">
        <v>562</v>
      </c>
      <c r="B290">
        <v>289</v>
      </c>
      <c r="C290" t="s">
        <v>563</v>
      </c>
      <c r="D290">
        <v>0</v>
      </c>
      <c r="E290">
        <v>0</v>
      </c>
      <c r="F290">
        <v>7</v>
      </c>
      <c r="G290">
        <v>2</v>
      </c>
      <c r="H290">
        <v>0</v>
      </c>
      <c r="I290">
        <v>2</v>
      </c>
      <c r="J290">
        <v>231</v>
      </c>
      <c r="K290">
        <v>3</v>
      </c>
      <c r="L290" s="12">
        <v>45762.70932347222</v>
      </c>
      <c r="N290" t="b">
        <v>0</v>
      </c>
      <c r="O290" t="b">
        <v>0</v>
      </c>
    </row>
    <row r="291" spans="1:15" x14ac:dyDescent="0.25">
      <c r="A291" t="s">
        <v>564</v>
      </c>
      <c r="B291">
        <v>290</v>
      </c>
      <c r="C291" t="s">
        <v>565</v>
      </c>
      <c r="D291">
        <v>0</v>
      </c>
      <c r="E291">
        <v>0</v>
      </c>
      <c r="F291">
        <v>7</v>
      </c>
      <c r="G291">
        <v>2</v>
      </c>
      <c r="H291">
        <v>0</v>
      </c>
      <c r="I291">
        <v>2</v>
      </c>
      <c r="J291">
        <v>171</v>
      </c>
      <c r="K291">
        <v>3</v>
      </c>
      <c r="L291" s="12">
        <v>45762.709323310184</v>
      </c>
      <c r="N291" t="b">
        <v>0</v>
      </c>
      <c r="O291" t="b">
        <v>0</v>
      </c>
    </row>
    <row r="292" spans="1:15" x14ac:dyDescent="0.25">
      <c r="A292" t="s">
        <v>568</v>
      </c>
      <c r="B292">
        <v>291</v>
      </c>
      <c r="C292" t="s">
        <v>569</v>
      </c>
      <c r="D292">
        <v>0</v>
      </c>
      <c r="E292">
        <v>0</v>
      </c>
      <c r="F292">
        <v>7</v>
      </c>
      <c r="G292">
        <v>2</v>
      </c>
      <c r="H292">
        <v>0</v>
      </c>
      <c r="I292">
        <v>2</v>
      </c>
      <c r="J292">
        <v>160</v>
      </c>
      <c r="K292">
        <v>3</v>
      </c>
      <c r="L292" s="12">
        <v>45762.709323275463</v>
      </c>
      <c r="N292" t="b">
        <v>0</v>
      </c>
      <c r="O292" t="b">
        <v>0</v>
      </c>
    </row>
    <row r="293" spans="1:15" x14ac:dyDescent="0.25">
      <c r="A293" t="s">
        <v>570</v>
      </c>
      <c r="B293">
        <v>292</v>
      </c>
      <c r="C293" t="s">
        <v>571</v>
      </c>
      <c r="D293">
        <v>0</v>
      </c>
      <c r="E293">
        <v>0</v>
      </c>
      <c r="F293">
        <v>7</v>
      </c>
      <c r="G293">
        <v>2</v>
      </c>
      <c r="H293">
        <v>0</v>
      </c>
      <c r="I293">
        <v>2</v>
      </c>
      <c r="J293">
        <v>285</v>
      </c>
      <c r="K293">
        <v>3</v>
      </c>
      <c r="L293" s="12">
        <v>45762.709323634263</v>
      </c>
      <c r="N293" t="b">
        <v>0</v>
      </c>
      <c r="O293" t="b">
        <v>0</v>
      </c>
    </row>
    <row r="294" spans="1:15" x14ac:dyDescent="0.25">
      <c r="A294" t="s">
        <v>453</v>
      </c>
      <c r="B294">
        <v>232</v>
      </c>
      <c r="C294" t="s">
        <v>454</v>
      </c>
      <c r="D294">
        <v>4</v>
      </c>
      <c r="E294">
        <v>1</v>
      </c>
      <c r="F294">
        <v>5</v>
      </c>
      <c r="G294">
        <v>2</v>
      </c>
      <c r="H294">
        <v>0</v>
      </c>
      <c r="I294">
        <v>0</v>
      </c>
      <c r="J294">
        <v>41</v>
      </c>
      <c r="K294">
        <v>3</v>
      </c>
      <c r="L294" s="12">
        <v>45762.709323900461</v>
      </c>
      <c r="N294" t="b">
        <v>1</v>
      </c>
      <c r="O294" t="b">
        <v>0</v>
      </c>
    </row>
    <row r="295" spans="1:15" x14ac:dyDescent="0.25">
      <c r="A295" t="s">
        <v>574</v>
      </c>
      <c r="B295">
        <v>294</v>
      </c>
      <c r="C295" t="s">
        <v>575</v>
      </c>
      <c r="D295">
        <v>3</v>
      </c>
      <c r="E295">
        <v>0</v>
      </c>
      <c r="F295">
        <v>12</v>
      </c>
      <c r="G295">
        <v>3</v>
      </c>
      <c r="H295">
        <v>0</v>
      </c>
      <c r="I295">
        <v>2</v>
      </c>
      <c r="J295">
        <v>100</v>
      </c>
      <c r="K295">
        <v>3</v>
      </c>
      <c r="L295" s="12">
        <v>45762.709323113428</v>
      </c>
      <c r="N295" t="b">
        <v>0</v>
      </c>
      <c r="O295" t="b">
        <v>0</v>
      </c>
    </row>
    <row r="296" spans="1:15" x14ac:dyDescent="0.25">
      <c r="A296" t="s">
        <v>576</v>
      </c>
      <c r="B296">
        <v>295</v>
      </c>
      <c r="C296" t="s">
        <v>577</v>
      </c>
      <c r="D296">
        <v>0</v>
      </c>
      <c r="E296">
        <v>0</v>
      </c>
      <c r="F296">
        <v>7</v>
      </c>
      <c r="G296">
        <v>2</v>
      </c>
      <c r="H296">
        <v>0</v>
      </c>
      <c r="I296">
        <v>2</v>
      </c>
      <c r="J296">
        <v>143</v>
      </c>
      <c r="K296">
        <v>3</v>
      </c>
      <c r="L296" s="12">
        <v>45762.709323229166</v>
      </c>
      <c r="N296" t="b">
        <v>0</v>
      </c>
      <c r="O296" t="b">
        <v>0</v>
      </c>
    </row>
    <row r="297" spans="1:15" x14ac:dyDescent="0.25">
      <c r="A297" t="s">
        <v>15660</v>
      </c>
      <c r="B297">
        <v>296</v>
      </c>
      <c r="C297" t="s">
        <v>15516</v>
      </c>
      <c r="D297">
        <v>1</v>
      </c>
      <c r="E297">
        <v>6</v>
      </c>
      <c r="F297">
        <v>9</v>
      </c>
      <c r="G297">
        <v>3</v>
      </c>
      <c r="H297">
        <v>0</v>
      </c>
      <c r="I297">
        <v>2</v>
      </c>
      <c r="K297">
        <v>3</v>
      </c>
      <c r="L297" s="12">
        <v>45762.709324027775</v>
      </c>
      <c r="N297" t="b">
        <v>1</v>
      </c>
      <c r="O297" t="b">
        <v>0</v>
      </c>
    </row>
    <row r="298" spans="1:15" x14ac:dyDescent="0.25">
      <c r="A298" t="s">
        <v>578</v>
      </c>
      <c r="B298">
        <v>297</v>
      </c>
      <c r="C298" t="s">
        <v>579</v>
      </c>
      <c r="D298">
        <v>0</v>
      </c>
      <c r="E298">
        <v>0</v>
      </c>
      <c r="F298">
        <v>7</v>
      </c>
      <c r="G298">
        <v>2</v>
      </c>
      <c r="H298">
        <v>0</v>
      </c>
      <c r="I298">
        <v>2</v>
      </c>
      <c r="J298">
        <v>179</v>
      </c>
      <c r="K298">
        <v>3</v>
      </c>
      <c r="L298" s="12">
        <v>45762.709323333336</v>
      </c>
      <c r="N298" t="b">
        <v>0</v>
      </c>
      <c r="O298" t="b">
        <v>0</v>
      </c>
    </row>
    <row r="299" spans="1:15" x14ac:dyDescent="0.25">
      <c r="A299" t="s">
        <v>580</v>
      </c>
      <c r="B299">
        <v>298</v>
      </c>
      <c r="C299" t="s">
        <v>581</v>
      </c>
      <c r="D299">
        <v>0</v>
      </c>
      <c r="E299">
        <v>2</v>
      </c>
      <c r="F299">
        <v>7</v>
      </c>
      <c r="G299">
        <v>2</v>
      </c>
      <c r="H299">
        <v>0</v>
      </c>
      <c r="I299">
        <v>0</v>
      </c>
      <c r="J299">
        <v>6</v>
      </c>
      <c r="K299">
        <v>3</v>
      </c>
      <c r="L299" s="12">
        <v>45762.709323958334</v>
      </c>
      <c r="N299" t="b">
        <v>1</v>
      </c>
      <c r="O299" t="b">
        <v>0</v>
      </c>
    </row>
    <row r="300" spans="1:15" x14ac:dyDescent="0.25">
      <c r="A300" t="s">
        <v>582</v>
      </c>
      <c r="B300">
        <v>299</v>
      </c>
      <c r="C300" t="s">
        <v>583</v>
      </c>
      <c r="D300">
        <v>0</v>
      </c>
      <c r="E300">
        <v>0</v>
      </c>
      <c r="F300">
        <v>7</v>
      </c>
      <c r="G300">
        <v>2</v>
      </c>
      <c r="H300">
        <v>0</v>
      </c>
      <c r="I300">
        <v>2</v>
      </c>
      <c r="J300">
        <v>77</v>
      </c>
      <c r="K300">
        <v>3</v>
      </c>
      <c r="L300" s="12">
        <v>45762.709323043979</v>
      </c>
      <c r="N300" t="b">
        <v>0</v>
      </c>
      <c r="O300" t="b">
        <v>0</v>
      </c>
    </row>
    <row r="301" spans="1:15" x14ac:dyDescent="0.25">
      <c r="A301" t="s">
        <v>584</v>
      </c>
      <c r="B301">
        <v>300</v>
      </c>
      <c r="C301" t="s">
        <v>585</v>
      </c>
      <c r="D301">
        <v>0</v>
      </c>
      <c r="E301">
        <v>0</v>
      </c>
      <c r="F301">
        <v>7</v>
      </c>
      <c r="G301">
        <v>2</v>
      </c>
      <c r="H301">
        <v>0</v>
      </c>
      <c r="I301">
        <v>2</v>
      </c>
      <c r="J301">
        <v>248</v>
      </c>
      <c r="K301">
        <v>3</v>
      </c>
      <c r="L301" s="12">
        <v>45762.709323518517</v>
      </c>
      <c r="N301" t="b">
        <v>0</v>
      </c>
      <c r="O301" t="b">
        <v>0</v>
      </c>
    </row>
    <row r="302" spans="1:15" x14ac:dyDescent="0.25">
      <c r="A302" t="s">
        <v>586</v>
      </c>
      <c r="B302">
        <v>301</v>
      </c>
      <c r="C302" t="s">
        <v>587</v>
      </c>
      <c r="D302">
        <v>0</v>
      </c>
      <c r="E302">
        <v>0</v>
      </c>
      <c r="F302">
        <v>7</v>
      </c>
      <c r="G302">
        <v>2</v>
      </c>
      <c r="H302">
        <v>0</v>
      </c>
      <c r="I302">
        <v>2</v>
      </c>
      <c r="J302">
        <v>106</v>
      </c>
      <c r="K302">
        <v>3</v>
      </c>
      <c r="L302" s="12">
        <v>45762.709323136572</v>
      </c>
      <c r="N302" t="b">
        <v>0</v>
      </c>
      <c r="O302" t="b">
        <v>0</v>
      </c>
    </row>
    <row r="303" spans="1:15" x14ac:dyDescent="0.25">
      <c r="A303" t="s">
        <v>588</v>
      </c>
      <c r="B303">
        <v>302</v>
      </c>
      <c r="C303" t="s">
        <v>589</v>
      </c>
      <c r="D303">
        <v>1</v>
      </c>
      <c r="E303">
        <v>0</v>
      </c>
      <c r="F303">
        <v>13</v>
      </c>
      <c r="G303">
        <v>3</v>
      </c>
      <c r="H303">
        <v>0</v>
      </c>
      <c r="I303">
        <v>3</v>
      </c>
      <c r="J303">
        <v>290</v>
      </c>
      <c r="K303">
        <v>3</v>
      </c>
      <c r="L303" s="12">
        <v>45762.709323645831</v>
      </c>
      <c r="N303" t="b">
        <v>0</v>
      </c>
      <c r="O303" t="b">
        <v>0</v>
      </c>
    </row>
    <row r="304" spans="1:15" x14ac:dyDescent="0.25">
      <c r="A304" t="s">
        <v>590</v>
      </c>
      <c r="B304">
        <v>303</v>
      </c>
      <c r="C304" t="s">
        <v>591</v>
      </c>
      <c r="D304">
        <v>0</v>
      </c>
      <c r="E304">
        <v>0</v>
      </c>
      <c r="F304">
        <v>7</v>
      </c>
      <c r="G304">
        <v>2</v>
      </c>
      <c r="H304">
        <v>0</v>
      </c>
      <c r="I304">
        <v>2</v>
      </c>
      <c r="J304">
        <v>104</v>
      </c>
      <c r="K304">
        <v>3</v>
      </c>
      <c r="L304" s="12">
        <v>45762.709323124996</v>
      </c>
      <c r="N304" t="b">
        <v>0</v>
      </c>
      <c r="O304" t="b">
        <v>0</v>
      </c>
    </row>
    <row r="305" spans="1:15" x14ac:dyDescent="0.25">
      <c r="A305" t="s">
        <v>415</v>
      </c>
      <c r="B305">
        <v>213</v>
      </c>
      <c r="C305" t="s">
        <v>416</v>
      </c>
      <c r="D305">
        <v>4</v>
      </c>
      <c r="E305">
        <v>1</v>
      </c>
      <c r="F305">
        <v>5</v>
      </c>
      <c r="G305">
        <v>2</v>
      </c>
      <c r="H305">
        <v>0</v>
      </c>
      <c r="I305">
        <v>0</v>
      </c>
      <c r="J305">
        <v>42</v>
      </c>
      <c r="K305">
        <v>3</v>
      </c>
      <c r="L305" s="12">
        <v>45762.709323900461</v>
      </c>
      <c r="N305" t="b">
        <v>1</v>
      </c>
      <c r="O305" t="b">
        <v>0</v>
      </c>
    </row>
    <row r="306" spans="1:15" x14ac:dyDescent="0.25">
      <c r="A306" t="s">
        <v>594</v>
      </c>
      <c r="B306">
        <v>305</v>
      </c>
      <c r="C306" t="s">
        <v>595</v>
      </c>
      <c r="D306">
        <v>0</v>
      </c>
      <c r="E306">
        <v>0</v>
      </c>
      <c r="F306">
        <v>7</v>
      </c>
      <c r="G306">
        <v>2</v>
      </c>
      <c r="H306">
        <v>0</v>
      </c>
      <c r="I306">
        <v>2</v>
      </c>
      <c r="J306">
        <v>94</v>
      </c>
      <c r="K306">
        <v>3</v>
      </c>
      <c r="L306" s="12">
        <v>45762.709323090276</v>
      </c>
      <c r="N306" t="b">
        <v>0</v>
      </c>
      <c r="O306" t="b">
        <v>0</v>
      </c>
    </row>
    <row r="307" spans="1:15" x14ac:dyDescent="0.25">
      <c r="A307" t="s">
        <v>421</v>
      </c>
      <c r="B307">
        <v>216</v>
      </c>
      <c r="C307" t="s">
        <v>422</v>
      </c>
      <c r="D307">
        <v>4</v>
      </c>
      <c r="E307">
        <v>1</v>
      </c>
      <c r="F307">
        <v>5</v>
      </c>
      <c r="G307">
        <v>2</v>
      </c>
      <c r="H307">
        <v>0</v>
      </c>
      <c r="I307">
        <v>0</v>
      </c>
      <c r="J307">
        <v>43</v>
      </c>
      <c r="K307">
        <v>3</v>
      </c>
      <c r="L307" s="12">
        <v>45762.709323900461</v>
      </c>
      <c r="N307" t="b">
        <v>1</v>
      </c>
      <c r="O307" t="b">
        <v>0</v>
      </c>
    </row>
    <row r="308" spans="1:15" x14ac:dyDescent="0.25">
      <c r="A308" t="s">
        <v>598</v>
      </c>
      <c r="B308">
        <v>307</v>
      </c>
      <c r="C308" t="s">
        <v>599</v>
      </c>
      <c r="D308">
        <v>0</v>
      </c>
      <c r="E308">
        <v>0</v>
      </c>
      <c r="F308">
        <v>7</v>
      </c>
      <c r="G308">
        <v>2</v>
      </c>
      <c r="H308">
        <v>0</v>
      </c>
      <c r="I308">
        <v>2</v>
      </c>
      <c r="J308">
        <v>228</v>
      </c>
      <c r="K308">
        <v>3</v>
      </c>
      <c r="L308" s="12">
        <v>45762.709323460651</v>
      </c>
      <c r="N308" t="b">
        <v>0</v>
      </c>
      <c r="O308" t="b">
        <v>0</v>
      </c>
    </row>
    <row r="309" spans="1:15" x14ac:dyDescent="0.25">
      <c r="A309" t="s">
        <v>600</v>
      </c>
      <c r="B309">
        <v>308</v>
      </c>
      <c r="C309" t="s">
        <v>601</v>
      </c>
      <c r="D309">
        <v>0</v>
      </c>
      <c r="E309">
        <v>2</v>
      </c>
      <c r="F309">
        <v>7</v>
      </c>
      <c r="G309">
        <v>2</v>
      </c>
      <c r="H309">
        <v>0</v>
      </c>
      <c r="I309">
        <v>0</v>
      </c>
      <c r="J309">
        <v>7</v>
      </c>
      <c r="K309">
        <v>3</v>
      </c>
      <c r="L309" s="12">
        <v>45762.709323958334</v>
      </c>
      <c r="N309" t="b">
        <v>1</v>
      </c>
      <c r="O309" t="b">
        <v>0</v>
      </c>
    </row>
    <row r="310" spans="1:15" x14ac:dyDescent="0.25">
      <c r="A310" t="s">
        <v>602</v>
      </c>
      <c r="B310">
        <v>309</v>
      </c>
      <c r="C310" t="s">
        <v>603</v>
      </c>
      <c r="D310">
        <v>1</v>
      </c>
      <c r="E310">
        <v>0</v>
      </c>
      <c r="F310">
        <v>13</v>
      </c>
      <c r="G310">
        <v>3</v>
      </c>
      <c r="H310">
        <v>0</v>
      </c>
      <c r="I310">
        <v>2</v>
      </c>
      <c r="J310">
        <v>286</v>
      </c>
      <c r="K310">
        <v>3</v>
      </c>
      <c r="L310" s="12">
        <v>45762.709323634263</v>
      </c>
      <c r="N310" t="b">
        <v>0</v>
      </c>
      <c r="O310" t="b">
        <v>0</v>
      </c>
    </row>
    <row r="311" spans="1:15" x14ac:dyDescent="0.25">
      <c r="A311" t="s">
        <v>604</v>
      </c>
      <c r="B311">
        <v>310</v>
      </c>
      <c r="C311" t="s">
        <v>605</v>
      </c>
      <c r="D311">
        <v>3</v>
      </c>
      <c r="E311">
        <v>0</v>
      </c>
      <c r="F311">
        <v>13</v>
      </c>
      <c r="G311">
        <v>3</v>
      </c>
      <c r="H311">
        <v>0</v>
      </c>
      <c r="I311">
        <v>2</v>
      </c>
      <c r="J311">
        <v>135</v>
      </c>
      <c r="K311">
        <v>3</v>
      </c>
      <c r="L311" s="12">
        <v>45762.709323206022</v>
      </c>
      <c r="N311" t="b">
        <v>0</v>
      </c>
      <c r="O311" t="b">
        <v>0</v>
      </c>
    </row>
    <row r="312" spans="1:15" x14ac:dyDescent="0.25">
      <c r="A312" t="s">
        <v>606</v>
      </c>
      <c r="B312">
        <v>311</v>
      </c>
      <c r="C312" t="s">
        <v>607</v>
      </c>
      <c r="D312">
        <v>0</v>
      </c>
      <c r="E312">
        <v>0</v>
      </c>
      <c r="F312">
        <v>7</v>
      </c>
      <c r="G312">
        <v>2</v>
      </c>
      <c r="H312">
        <v>0</v>
      </c>
      <c r="I312">
        <v>2</v>
      </c>
      <c r="J312">
        <v>214</v>
      </c>
      <c r="K312">
        <v>3</v>
      </c>
      <c r="L312" s="12">
        <v>45762.709323425923</v>
      </c>
      <c r="N312" t="b">
        <v>0</v>
      </c>
      <c r="O312" t="b">
        <v>0</v>
      </c>
    </row>
    <row r="313" spans="1:15" x14ac:dyDescent="0.25">
      <c r="A313" t="s">
        <v>608</v>
      </c>
      <c r="B313">
        <v>312</v>
      </c>
      <c r="C313" t="s">
        <v>609</v>
      </c>
      <c r="D313">
        <v>0</v>
      </c>
      <c r="E313">
        <v>0</v>
      </c>
      <c r="F313">
        <v>7</v>
      </c>
      <c r="G313">
        <v>2</v>
      </c>
      <c r="H313">
        <v>0</v>
      </c>
      <c r="I313">
        <v>2</v>
      </c>
      <c r="J313">
        <v>300</v>
      </c>
      <c r="K313">
        <v>3</v>
      </c>
      <c r="L313" s="12">
        <v>45762.709323668983</v>
      </c>
      <c r="N313" t="b">
        <v>0</v>
      </c>
      <c r="O313" t="b">
        <v>0</v>
      </c>
    </row>
    <row r="314" spans="1:15" x14ac:dyDescent="0.25">
      <c r="A314" t="s">
        <v>610</v>
      </c>
      <c r="B314">
        <v>313</v>
      </c>
      <c r="C314" t="s">
        <v>611</v>
      </c>
      <c r="D314">
        <v>0</v>
      </c>
      <c r="E314">
        <v>0</v>
      </c>
      <c r="F314">
        <v>7</v>
      </c>
      <c r="G314">
        <v>2</v>
      </c>
      <c r="H314">
        <v>0</v>
      </c>
      <c r="I314">
        <v>2</v>
      </c>
      <c r="J314">
        <v>278</v>
      </c>
      <c r="K314">
        <v>3</v>
      </c>
      <c r="L314" s="12">
        <v>45762.70932361111</v>
      </c>
      <c r="N314" t="b">
        <v>0</v>
      </c>
      <c r="O314" t="b">
        <v>0</v>
      </c>
    </row>
    <row r="315" spans="1:15" x14ac:dyDescent="0.25">
      <c r="A315" t="s">
        <v>612</v>
      </c>
      <c r="B315">
        <v>314</v>
      </c>
      <c r="C315" t="s">
        <v>613</v>
      </c>
      <c r="D315">
        <v>0</v>
      </c>
      <c r="E315">
        <v>0</v>
      </c>
      <c r="F315">
        <v>7</v>
      </c>
      <c r="G315">
        <v>2</v>
      </c>
      <c r="H315">
        <v>0</v>
      </c>
      <c r="I315">
        <v>2</v>
      </c>
      <c r="J315">
        <v>52</v>
      </c>
      <c r="K315">
        <v>3</v>
      </c>
      <c r="L315" s="12">
        <v>45762.709322962961</v>
      </c>
      <c r="N315" t="b">
        <v>0</v>
      </c>
      <c r="O315" t="b">
        <v>0</v>
      </c>
    </row>
    <row r="316" spans="1:15" x14ac:dyDescent="0.25">
      <c r="A316" t="s">
        <v>614</v>
      </c>
      <c r="B316">
        <v>315</v>
      </c>
      <c r="C316" t="s">
        <v>615</v>
      </c>
      <c r="D316">
        <v>2</v>
      </c>
      <c r="E316">
        <v>0</v>
      </c>
      <c r="F316">
        <v>26</v>
      </c>
      <c r="G316">
        <v>4</v>
      </c>
      <c r="H316">
        <v>0</v>
      </c>
      <c r="I316">
        <v>2</v>
      </c>
      <c r="J316">
        <v>256</v>
      </c>
      <c r="K316">
        <v>3</v>
      </c>
      <c r="L316" s="12">
        <v>45762.709323541669</v>
      </c>
      <c r="N316" t="b">
        <v>0</v>
      </c>
      <c r="O316" t="b">
        <v>0</v>
      </c>
    </row>
    <row r="317" spans="1:15" x14ac:dyDescent="0.25">
      <c r="A317" t="s">
        <v>616</v>
      </c>
      <c r="B317">
        <v>316</v>
      </c>
      <c r="C317" t="s">
        <v>15661</v>
      </c>
      <c r="D317">
        <v>3</v>
      </c>
      <c r="E317">
        <v>0</v>
      </c>
      <c r="F317">
        <v>22</v>
      </c>
      <c r="G317">
        <v>3</v>
      </c>
      <c r="H317">
        <v>0</v>
      </c>
      <c r="I317">
        <v>1</v>
      </c>
      <c r="J317">
        <v>303</v>
      </c>
      <c r="K317">
        <v>3</v>
      </c>
      <c r="L317" s="12">
        <v>45762.709323680552</v>
      </c>
      <c r="N317" t="b">
        <v>0</v>
      </c>
      <c r="O317" t="b">
        <v>0</v>
      </c>
    </row>
    <row r="318" spans="1:15" x14ac:dyDescent="0.25">
      <c r="A318" t="s">
        <v>617</v>
      </c>
      <c r="B318">
        <v>317</v>
      </c>
      <c r="C318" t="s">
        <v>618</v>
      </c>
      <c r="D318">
        <v>0</v>
      </c>
      <c r="E318">
        <v>0</v>
      </c>
      <c r="F318">
        <v>7</v>
      </c>
      <c r="G318">
        <v>2</v>
      </c>
      <c r="H318">
        <v>0</v>
      </c>
      <c r="I318">
        <v>1</v>
      </c>
      <c r="J318">
        <v>164</v>
      </c>
      <c r="K318">
        <v>3</v>
      </c>
      <c r="L318" s="12">
        <v>45762.709323287039</v>
      </c>
      <c r="N318" t="b">
        <v>0</v>
      </c>
      <c r="O318" t="b">
        <v>0</v>
      </c>
    </row>
    <row r="319" spans="1:15" x14ac:dyDescent="0.25">
      <c r="A319" t="s">
        <v>619</v>
      </c>
      <c r="B319">
        <v>318</v>
      </c>
      <c r="C319" t="s">
        <v>620</v>
      </c>
      <c r="D319">
        <v>0</v>
      </c>
      <c r="E319">
        <v>0</v>
      </c>
      <c r="F319">
        <v>7</v>
      </c>
      <c r="G319">
        <v>0</v>
      </c>
      <c r="H319">
        <v>2</v>
      </c>
      <c r="I319">
        <v>1</v>
      </c>
      <c r="J319">
        <v>297</v>
      </c>
      <c r="K319">
        <v>3</v>
      </c>
      <c r="L319" s="12">
        <v>45762.709323668983</v>
      </c>
      <c r="N319" t="b">
        <v>0</v>
      </c>
      <c r="O319" t="b">
        <v>0</v>
      </c>
    </row>
    <row r="320" spans="1:15" x14ac:dyDescent="0.25">
      <c r="A320" t="s">
        <v>621</v>
      </c>
      <c r="B320">
        <v>319</v>
      </c>
      <c r="C320" t="s">
        <v>622</v>
      </c>
      <c r="D320">
        <v>0</v>
      </c>
      <c r="E320">
        <v>0</v>
      </c>
      <c r="F320">
        <v>7</v>
      </c>
      <c r="G320">
        <v>2</v>
      </c>
      <c r="H320">
        <v>0</v>
      </c>
      <c r="I320">
        <v>2</v>
      </c>
      <c r="J320">
        <v>288</v>
      </c>
      <c r="K320">
        <v>3</v>
      </c>
      <c r="L320" s="12">
        <v>45762.709323634263</v>
      </c>
      <c r="N320" t="b">
        <v>0</v>
      </c>
      <c r="O320" t="b">
        <v>0</v>
      </c>
    </row>
    <row r="321" spans="1:15" x14ac:dyDescent="0.25">
      <c r="A321" t="s">
        <v>623</v>
      </c>
      <c r="B321">
        <v>320</v>
      </c>
      <c r="C321" t="s">
        <v>624</v>
      </c>
      <c r="D321">
        <v>1</v>
      </c>
      <c r="E321">
        <v>0</v>
      </c>
      <c r="F321">
        <v>11</v>
      </c>
      <c r="G321">
        <v>3</v>
      </c>
      <c r="H321">
        <v>0</v>
      </c>
      <c r="I321">
        <v>2</v>
      </c>
      <c r="J321">
        <v>284</v>
      </c>
      <c r="K321">
        <v>3</v>
      </c>
      <c r="L321" s="12">
        <v>45762.709323622686</v>
      </c>
      <c r="N321" t="b">
        <v>0</v>
      </c>
      <c r="O321" t="b">
        <v>0</v>
      </c>
    </row>
    <row r="322" spans="1:15" x14ac:dyDescent="0.25">
      <c r="A322" t="s">
        <v>695</v>
      </c>
      <c r="B322">
        <v>357</v>
      </c>
      <c r="C322" t="s">
        <v>696</v>
      </c>
      <c r="D322">
        <v>4</v>
      </c>
      <c r="E322">
        <v>1</v>
      </c>
      <c r="F322">
        <v>5</v>
      </c>
      <c r="G322">
        <v>2</v>
      </c>
      <c r="H322">
        <v>0</v>
      </c>
      <c r="I322">
        <v>0</v>
      </c>
      <c r="J322">
        <v>44</v>
      </c>
      <c r="K322">
        <v>3</v>
      </c>
      <c r="L322" s="12">
        <v>45762.709323900461</v>
      </c>
      <c r="N322" t="b">
        <v>1</v>
      </c>
      <c r="O322" t="b">
        <v>0</v>
      </c>
    </row>
    <row r="323" spans="1:15" x14ac:dyDescent="0.25">
      <c r="A323" t="s">
        <v>625</v>
      </c>
      <c r="B323">
        <v>322</v>
      </c>
      <c r="C323" t="s">
        <v>626</v>
      </c>
      <c r="D323">
        <v>1</v>
      </c>
      <c r="E323">
        <v>0</v>
      </c>
      <c r="F323">
        <v>11</v>
      </c>
      <c r="G323">
        <v>3</v>
      </c>
      <c r="H323">
        <v>0</v>
      </c>
      <c r="I323">
        <v>2</v>
      </c>
      <c r="J323">
        <v>197</v>
      </c>
      <c r="K323">
        <v>3</v>
      </c>
      <c r="L323" s="12">
        <v>45762.709323379633</v>
      </c>
      <c r="N323" t="b">
        <v>0</v>
      </c>
      <c r="O323" t="b">
        <v>0</v>
      </c>
    </row>
    <row r="324" spans="1:15" x14ac:dyDescent="0.25">
      <c r="A324" t="s">
        <v>627</v>
      </c>
      <c r="B324">
        <v>323</v>
      </c>
      <c r="C324" t="s">
        <v>628</v>
      </c>
      <c r="D324">
        <v>0</v>
      </c>
      <c r="E324">
        <v>0</v>
      </c>
      <c r="F324">
        <v>7</v>
      </c>
      <c r="G324">
        <v>2</v>
      </c>
      <c r="H324">
        <v>0</v>
      </c>
      <c r="I324">
        <v>2</v>
      </c>
      <c r="J324">
        <v>296</v>
      </c>
      <c r="K324">
        <v>3</v>
      </c>
      <c r="L324" s="12">
        <v>45762.709323657407</v>
      </c>
      <c r="N324" t="b">
        <v>0</v>
      </c>
      <c r="O324" t="b">
        <v>0</v>
      </c>
    </row>
    <row r="325" spans="1:15" x14ac:dyDescent="0.25">
      <c r="A325" t="s">
        <v>629</v>
      </c>
      <c r="B325">
        <v>324</v>
      </c>
      <c r="C325" t="s">
        <v>630</v>
      </c>
      <c r="D325">
        <v>0</v>
      </c>
      <c r="E325">
        <v>0</v>
      </c>
      <c r="F325">
        <v>7</v>
      </c>
      <c r="G325">
        <v>2</v>
      </c>
      <c r="H325">
        <v>0</v>
      </c>
      <c r="I325">
        <v>1</v>
      </c>
      <c r="J325">
        <v>48</v>
      </c>
      <c r="K325">
        <v>3</v>
      </c>
      <c r="L325" s="12">
        <v>45762.709322951392</v>
      </c>
      <c r="N325" t="b">
        <v>0</v>
      </c>
      <c r="O325" t="b">
        <v>0</v>
      </c>
    </row>
    <row r="326" spans="1:15" x14ac:dyDescent="0.25">
      <c r="A326" t="s">
        <v>631</v>
      </c>
      <c r="B326">
        <v>325</v>
      </c>
      <c r="C326" t="s">
        <v>632</v>
      </c>
      <c r="D326">
        <v>0</v>
      </c>
      <c r="E326">
        <v>0</v>
      </c>
      <c r="F326">
        <v>7</v>
      </c>
      <c r="G326">
        <v>2</v>
      </c>
      <c r="H326">
        <v>0</v>
      </c>
      <c r="I326">
        <v>2</v>
      </c>
      <c r="J326">
        <v>154</v>
      </c>
      <c r="K326">
        <v>3</v>
      </c>
      <c r="L326" s="12">
        <v>45762.709323263887</v>
      </c>
      <c r="N326" t="b">
        <v>0</v>
      </c>
      <c r="O326" t="b">
        <v>0</v>
      </c>
    </row>
    <row r="327" spans="1:15" x14ac:dyDescent="0.25">
      <c r="A327" t="s">
        <v>633</v>
      </c>
      <c r="B327">
        <v>326</v>
      </c>
      <c r="C327" t="s">
        <v>634</v>
      </c>
      <c r="D327">
        <v>0</v>
      </c>
      <c r="E327">
        <v>0</v>
      </c>
      <c r="F327">
        <v>7</v>
      </c>
      <c r="G327">
        <v>2</v>
      </c>
      <c r="H327">
        <v>0</v>
      </c>
      <c r="I327">
        <v>1</v>
      </c>
      <c r="J327">
        <v>30</v>
      </c>
      <c r="K327">
        <v>3</v>
      </c>
      <c r="L327" s="12">
        <v>45762.709322893519</v>
      </c>
      <c r="N327" t="b">
        <v>0</v>
      </c>
      <c r="O327" t="b">
        <v>0</v>
      </c>
    </row>
    <row r="328" spans="1:15" x14ac:dyDescent="0.25">
      <c r="A328" t="s">
        <v>635</v>
      </c>
      <c r="B328">
        <v>327</v>
      </c>
      <c r="C328" t="s">
        <v>636</v>
      </c>
      <c r="D328">
        <v>1</v>
      </c>
      <c r="E328">
        <v>0</v>
      </c>
      <c r="F328">
        <v>13</v>
      </c>
      <c r="G328">
        <v>3</v>
      </c>
      <c r="H328">
        <v>0</v>
      </c>
      <c r="I328">
        <v>2</v>
      </c>
      <c r="J328">
        <v>237</v>
      </c>
      <c r="K328">
        <v>3</v>
      </c>
      <c r="L328" s="12">
        <v>45762.709323483796</v>
      </c>
      <c r="N328" t="b">
        <v>0</v>
      </c>
      <c r="O328" t="b">
        <v>0</v>
      </c>
    </row>
    <row r="329" spans="1:15" x14ac:dyDescent="0.25">
      <c r="A329" t="s">
        <v>637</v>
      </c>
      <c r="B329">
        <v>328</v>
      </c>
      <c r="C329" t="s">
        <v>638</v>
      </c>
      <c r="D329">
        <v>3</v>
      </c>
      <c r="E329">
        <v>0</v>
      </c>
      <c r="F329">
        <v>26</v>
      </c>
      <c r="G329">
        <v>5</v>
      </c>
      <c r="H329">
        <v>0</v>
      </c>
      <c r="I329">
        <v>2</v>
      </c>
      <c r="J329">
        <v>156</v>
      </c>
      <c r="K329">
        <v>3</v>
      </c>
      <c r="L329" s="12">
        <v>45762.709323263887</v>
      </c>
      <c r="N329" t="b">
        <v>0</v>
      </c>
      <c r="O329" t="b">
        <v>0</v>
      </c>
    </row>
    <row r="330" spans="1:15" x14ac:dyDescent="0.25">
      <c r="A330" t="s">
        <v>592</v>
      </c>
      <c r="B330">
        <v>304</v>
      </c>
      <c r="C330" t="s">
        <v>593</v>
      </c>
      <c r="D330">
        <v>4</v>
      </c>
      <c r="E330">
        <v>1</v>
      </c>
      <c r="F330">
        <v>5</v>
      </c>
      <c r="G330">
        <v>2</v>
      </c>
      <c r="H330">
        <v>0</v>
      </c>
      <c r="I330">
        <v>0</v>
      </c>
      <c r="J330">
        <v>45</v>
      </c>
      <c r="K330">
        <v>3</v>
      </c>
      <c r="L330" s="12">
        <v>45762.709323912037</v>
      </c>
      <c r="N330" t="b">
        <v>1</v>
      </c>
      <c r="O330" t="b">
        <v>0</v>
      </c>
    </row>
    <row r="331" spans="1:15" x14ac:dyDescent="0.25">
      <c r="A331" t="s">
        <v>641</v>
      </c>
      <c r="B331">
        <v>330</v>
      </c>
      <c r="C331" t="s">
        <v>642</v>
      </c>
      <c r="D331">
        <v>0</v>
      </c>
      <c r="E331">
        <v>0</v>
      </c>
      <c r="F331">
        <v>7</v>
      </c>
      <c r="G331">
        <v>2</v>
      </c>
      <c r="H331">
        <v>0</v>
      </c>
      <c r="I331">
        <v>2</v>
      </c>
      <c r="J331">
        <v>66</v>
      </c>
      <c r="K331">
        <v>3</v>
      </c>
      <c r="L331" s="12">
        <v>45762.709322997682</v>
      </c>
      <c r="N331" t="b">
        <v>0</v>
      </c>
      <c r="O331" t="b">
        <v>0</v>
      </c>
    </row>
    <row r="332" spans="1:15" x14ac:dyDescent="0.25">
      <c r="A332" t="s">
        <v>643</v>
      </c>
      <c r="B332">
        <v>331</v>
      </c>
      <c r="C332" t="s">
        <v>644</v>
      </c>
      <c r="D332">
        <v>0</v>
      </c>
      <c r="E332">
        <v>0</v>
      </c>
      <c r="F332">
        <v>7</v>
      </c>
      <c r="G332">
        <v>2</v>
      </c>
      <c r="H332">
        <v>0</v>
      </c>
      <c r="I332">
        <v>2</v>
      </c>
      <c r="J332">
        <v>113</v>
      </c>
      <c r="K332">
        <v>3</v>
      </c>
      <c r="L332" s="12">
        <v>45762.709323148149</v>
      </c>
      <c r="N332" t="b">
        <v>0</v>
      </c>
      <c r="O332" t="b">
        <v>0</v>
      </c>
    </row>
    <row r="333" spans="1:15" x14ac:dyDescent="0.25">
      <c r="A333" t="s">
        <v>645</v>
      </c>
      <c r="B333">
        <v>332</v>
      </c>
      <c r="C333" t="s">
        <v>646</v>
      </c>
      <c r="D333">
        <v>3</v>
      </c>
      <c r="E333">
        <v>0</v>
      </c>
      <c r="F333">
        <v>8</v>
      </c>
      <c r="G333">
        <v>2</v>
      </c>
      <c r="H333">
        <v>0</v>
      </c>
      <c r="I333">
        <v>2</v>
      </c>
      <c r="J333">
        <v>220</v>
      </c>
      <c r="K333">
        <v>3</v>
      </c>
      <c r="L333" s="12">
        <v>45762.709323437499</v>
      </c>
      <c r="N333" t="b">
        <v>0</v>
      </c>
      <c r="O333" t="b">
        <v>0</v>
      </c>
    </row>
    <row r="334" spans="1:15" x14ac:dyDescent="0.25">
      <c r="A334" t="s">
        <v>647</v>
      </c>
      <c r="B334">
        <v>333</v>
      </c>
      <c r="C334" t="s">
        <v>648</v>
      </c>
      <c r="D334">
        <v>0</v>
      </c>
      <c r="E334">
        <v>0</v>
      </c>
      <c r="F334">
        <v>7</v>
      </c>
      <c r="G334">
        <v>2</v>
      </c>
      <c r="H334">
        <v>0</v>
      </c>
      <c r="I334">
        <v>2</v>
      </c>
      <c r="J334">
        <v>241</v>
      </c>
      <c r="K334">
        <v>3</v>
      </c>
      <c r="L334" s="12">
        <v>45762.709323495372</v>
      </c>
      <c r="N334" t="b">
        <v>0</v>
      </c>
      <c r="O334" t="b">
        <v>0</v>
      </c>
    </row>
    <row r="335" spans="1:15" x14ac:dyDescent="0.25">
      <c r="A335" t="s">
        <v>649</v>
      </c>
      <c r="B335">
        <v>334</v>
      </c>
      <c r="C335" t="s">
        <v>650</v>
      </c>
      <c r="D335">
        <v>1</v>
      </c>
      <c r="E335">
        <v>0</v>
      </c>
      <c r="F335">
        <v>13</v>
      </c>
      <c r="G335">
        <v>3</v>
      </c>
      <c r="H335">
        <v>0</v>
      </c>
      <c r="I335">
        <v>2</v>
      </c>
      <c r="J335">
        <v>81</v>
      </c>
      <c r="K335">
        <v>3</v>
      </c>
      <c r="L335" s="12">
        <v>45762.709323055555</v>
      </c>
      <c r="N335" t="b">
        <v>0</v>
      </c>
      <c r="O335" t="b">
        <v>0</v>
      </c>
    </row>
    <row r="336" spans="1:15" x14ac:dyDescent="0.25">
      <c r="A336" t="s">
        <v>651</v>
      </c>
      <c r="B336">
        <v>335</v>
      </c>
      <c r="C336" t="s">
        <v>652</v>
      </c>
      <c r="D336">
        <v>0</v>
      </c>
      <c r="E336">
        <v>0</v>
      </c>
      <c r="F336">
        <v>7</v>
      </c>
      <c r="G336">
        <v>2</v>
      </c>
      <c r="H336">
        <v>0</v>
      </c>
      <c r="I336">
        <v>2</v>
      </c>
      <c r="J336">
        <v>209</v>
      </c>
      <c r="K336">
        <v>3</v>
      </c>
      <c r="L336" s="12">
        <v>45762.709323414354</v>
      </c>
      <c r="N336" t="b">
        <v>0</v>
      </c>
      <c r="O336" t="b">
        <v>0</v>
      </c>
    </row>
    <row r="337" spans="1:15" x14ac:dyDescent="0.25">
      <c r="A337" t="s">
        <v>653</v>
      </c>
      <c r="B337">
        <v>336</v>
      </c>
      <c r="C337" t="s">
        <v>654</v>
      </c>
      <c r="D337">
        <v>0</v>
      </c>
      <c r="E337">
        <v>0</v>
      </c>
      <c r="F337">
        <v>7</v>
      </c>
      <c r="G337">
        <v>2</v>
      </c>
      <c r="H337">
        <v>0</v>
      </c>
      <c r="I337">
        <v>2</v>
      </c>
      <c r="J337">
        <v>120</v>
      </c>
      <c r="K337">
        <v>3</v>
      </c>
      <c r="L337" s="12">
        <v>45762.709323171293</v>
      </c>
      <c r="N337" t="b">
        <v>0</v>
      </c>
      <c r="O337" t="b">
        <v>0</v>
      </c>
    </row>
    <row r="338" spans="1:15" x14ac:dyDescent="0.25">
      <c r="A338" t="s">
        <v>655</v>
      </c>
      <c r="B338">
        <v>337</v>
      </c>
      <c r="C338" t="s">
        <v>656</v>
      </c>
      <c r="D338">
        <v>0</v>
      </c>
      <c r="E338">
        <v>0</v>
      </c>
      <c r="F338">
        <v>7</v>
      </c>
      <c r="G338">
        <v>2</v>
      </c>
      <c r="H338">
        <v>0</v>
      </c>
      <c r="I338">
        <v>2</v>
      </c>
      <c r="J338">
        <v>130</v>
      </c>
      <c r="K338">
        <v>3</v>
      </c>
      <c r="L338" s="12">
        <v>45762.709323194445</v>
      </c>
      <c r="N338" t="b">
        <v>0</v>
      </c>
      <c r="O338" t="b">
        <v>0</v>
      </c>
    </row>
    <row r="339" spans="1:15" x14ac:dyDescent="0.25">
      <c r="A339" t="s">
        <v>657</v>
      </c>
      <c r="B339">
        <v>338</v>
      </c>
      <c r="C339" t="s">
        <v>658</v>
      </c>
      <c r="D339">
        <v>0</v>
      </c>
      <c r="E339">
        <v>0</v>
      </c>
      <c r="F339">
        <v>7</v>
      </c>
      <c r="G339">
        <v>2</v>
      </c>
      <c r="H339">
        <v>0</v>
      </c>
      <c r="I339">
        <v>2</v>
      </c>
      <c r="J339">
        <v>178</v>
      </c>
      <c r="K339">
        <v>3</v>
      </c>
      <c r="L339" s="12">
        <v>45762.709323333336</v>
      </c>
      <c r="N339" t="b">
        <v>0</v>
      </c>
      <c r="O339" t="b">
        <v>0</v>
      </c>
    </row>
    <row r="340" spans="1:15" x14ac:dyDescent="0.25">
      <c r="A340" t="s">
        <v>659</v>
      </c>
      <c r="B340">
        <v>339</v>
      </c>
      <c r="C340" t="s">
        <v>660</v>
      </c>
      <c r="D340">
        <v>0</v>
      </c>
      <c r="E340">
        <v>0</v>
      </c>
      <c r="F340">
        <v>7</v>
      </c>
      <c r="G340">
        <v>2</v>
      </c>
      <c r="H340">
        <v>0</v>
      </c>
      <c r="I340">
        <v>1</v>
      </c>
      <c r="J340">
        <v>165</v>
      </c>
      <c r="K340">
        <v>3</v>
      </c>
      <c r="L340" s="12">
        <v>45762.709323287039</v>
      </c>
      <c r="N340" t="b">
        <v>0</v>
      </c>
      <c r="O340" t="b">
        <v>0</v>
      </c>
    </row>
    <row r="341" spans="1:15" x14ac:dyDescent="0.25">
      <c r="A341" t="s">
        <v>661</v>
      </c>
      <c r="B341">
        <v>340</v>
      </c>
      <c r="C341" t="s">
        <v>662</v>
      </c>
      <c r="D341">
        <v>1</v>
      </c>
      <c r="E341">
        <v>0</v>
      </c>
      <c r="F341">
        <v>9</v>
      </c>
      <c r="G341">
        <v>3</v>
      </c>
      <c r="H341">
        <v>0</v>
      </c>
      <c r="I341">
        <v>2</v>
      </c>
      <c r="J341">
        <v>226</v>
      </c>
      <c r="K341">
        <v>3</v>
      </c>
      <c r="L341" s="12">
        <v>45762.709323460651</v>
      </c>
      <c r="N341" t="b">
        <v>0</v>
      </c>
      <c r="O341" t="b">
        <v>0</v>
      </c>
    </row>
    <row r="342" spans="1:15" x14ac:dyDescent="0.25">
      <c r="A342" t="s">
        <v>663</v>
      </c>
      <c r="B342">
        <v>341</v>
      </c>
      <c r="C342" t="s">
        <v>664</v>
      </c>
      <c r="D342">
        <v>1</v>
      </c>
      <c r="E342">
        <v>0</v>
      </c>
      <c r="F342">
        <v>11</v>
      </c>
      <c r="G342">
        <v>3</v>
      </c>
      <c r="H342">
        <v>0</v>
      </c>
      <c r="I342">
        <v>2</v>
      </c>
      <c r="J342">
        <v>152</v>
      </c>
      <c r="K342">
        <v>3</v>
      </c>
      <c r="L342" s="12">
        <v>45762.709323252318</v>
      </c>
      <c r="N342" t="b">
        <v>0</v>
      </c>
      <c r="O342" t="b">
        <v>0</v>
      </c>
    </row>
    <row r="343" spans="1:15" x14ac:dyDescent="0.25">
      <c r="A343" t="s">
        <v>665</v>
      </c>
      <c r="B343">
        <v>342</v>
      </c>
      <c r="C343" t="s">
        <v>666</v>
      </c>
      <c r="D343">
        <v>0</v>
      </c>
      <c r="E343">
        <v>2</v>
      </c>
      <c r="F343">
        <v>7</v>
      </c>
      <c r="G343">
        <v>2</v>
      </c>
      <c r="H343">
        <v>0</v>
      </c>
      <c r="I343">
        <v>0</v>
      </c>
      <c r="J343">
        <v>2</v>
      </c>
      <c r="K343">
        <v>3</v>
      </c>
      <c r="L343" s="12">
        <v>45762.709323946758</v>
      </c>
      <c r="N343" t="b">
        <v>1</v>
      </c>
      <c r="O343" t="b">
        <v>0</v>
      </c>
    </row>
    <row r="344" spans="1:15" x14ac:dyDescent="0.25">
      <c r="A344" t="s">
        <v>667</v>
      </c>
      <c r="B344">
        <v>343</v>
      </c>
      <c r="C344" t="s">
        <v>668</v>
      </c>
      <c r="D344">
        <v>0</v>
      </c>
      <c r="E344">
        <v>0</v>
      </c>
      <c r="F344">
        <v>7</v>
      </c>
      <c r="G344">
        <v>2</v>
      </c>
      <c r="H344">
        <v>0</v>
      </c>
      <c r="I344">
        <v>2</v>
      </c>
      <c r="J344">
        <v>162</v>
      </c>
      <c r="K344">
        <v>3</v>
      </c>
      <c r="L344" s="12">
        <v>45762.709323275463</v>
      </c>
      <c r="N344" t="b">
        <v>0</v>
      </c>
      <c r="O344" t="b">
        <v>0</v>
      </c>
    </row>
    <row r="345" spans="1:15" x14ac:dyDescent="0.25">
      <c r="A345" t="s">
        <v>219</v>
      </c>
      <c r="B345">
        <v>112</v>
      </c>
      <c r="C345" t="s">
        <v>220</v>
      </c>
      <c r="D345">
        <v>4</v>
      </c>
      <c r="E345">
        <v>1</v>
      </c>
      <c r="F345">
        <v>5</v>
      </c>
      <c r="G345">
        <v>2</v>
      </c>
      <c r="H345">
        <v>0</v>
      </c>
      <c r="I345">
        <v>0</v>
      </c>
      <c r="J345">
        <v>46</v>
      </c>
      <c r="K345">
        <v>3</v>
      </c>
      <c r="L345" s="12">
        <v>45762.709323912037</v>
      </c>
      <c r="N345" t="b">
        <v>1</v>
      </c>
      <c r="O345" t="b">
        <v>0</v>
      </c>
    </row>
    <row r="346" spans="1:15" x14ac:dyDescent="0.25">
      <c r="A346" t="s">
        <v>671</v>
      </c>
      <c r="B346">
        <v>345</v>
      </c>
      <c r="C346" t="s">
        <v>672</v>
      </c>
      <c r="D346">
        <v>1</v>
      </c>
      <c r="E346">
        <v>0</v>
      </c>
      <c r="F346">
        <v>11</v>
      </c>
      <c r="G346">
        <v>3</v>
      </c>
      <c r="H346">
        <v>0</v>
      </c>
      <c r="I346">
        <v>2</v>
      </c>
      <c r="J346">
        <v>65</v>
      </c>
      <c r="K346">
        <v>3</v>
      </c>
      <c r="L346" s="12">
        <v>45762.709322997682</v>
      </c>
      <c r="N346" t="b">
        <v>0</v>
      </c>
      <c r="O346" t="b">
        <v>0</v>
      </c>
    </row>
    <row r="347" spans="1:15" x14ac:dyDescent="0.25">
      <c r="A347" t="s">
        <v>673</v>
      </c>
      <c r="B347">
        <v>346</v>
      </c>
      <c r="C347" t="s">
        <v>674</v>
      </c>
      <c r="D347">
        <v>1</v>
      </c>
      <c r="E347">
        <v>0</v>
      </c>
      <c r="F347">
        <v>13</v>
      </c>
      <c r="G347">
        <v>3</v>
      </c>
      <c r="H347">
        <v>0</v>
      </c>
      <c r="I347">
        <v>2</v>
      </c>
      <c r="J347">
        <v>212</v>
      </c>
      <c r="K347">
        <v>3</v>
      </c>
      <c r="L347" s="12">
        <v>45762.709323425923</v>
      </c>
      <c r="N347" t="b">
        <v>0</v>
      </c>
      <c r="O347" t="b">
        <v>0</v>
      </c>
    </row>
    <row r="348" spans="1:15" x14ac:dyDescent="0.25">
      <c r="A348" t="s">
        <v>675</v>
      </c>
      <c r="B348">
        <v>347</v>
      </c>
      <c r="C348" t="s">
        <v>676</v>
      </c>
      <c r="D348">
        <v>0</v>
      </c>
      <c r="E348">
        <v>0</v>
      </c>
      <c r="F348">
        <v>7</v>
      </c>
      <c r="G348">
        <v>2</v>
      </c>
      <c r="H348">
        <v>0</v>
      </c>
      <c r="I348">
        <v>2</v>
      </c>
      <c r="J348">
        <v>11</v>
      </c>
      <c r="K348">
        <v>3</v>
      </c>
      <c r="L348" s="12">
        <v>45762.709322835646</v>
      </c>
      <c r="N348" t="b">
        <v>0</v>
      </c>
      <c r="O348" t="b">
        <v>0</v>
      </c>
    </row>
    <row r="349" spans="1:15" x14ac:dyDescent="0.25">
      <c r="A349" t="s">
        <v>290</v>
      </c>
      <c r="B349">
        <v>150</v>
      </c>
      <c r="C349" t="s">
        <v>291</v>
      </c>
      <c r="D349">
        <v>4</v>
      </c>
      <c r="E349">
        <v>1</v>
      </c>
      <c r="F349">
        <v>5</v>
      </c>
      <c r="G349">
        <v>2</v>
      </c>
      <c r="H349">
        <v>0</v>
      </c>
      <c r="I349">
        <v>0</v>
      </c>
      <c r="J349">
        <v>47</v>
      </c>
      <c r="K349">
        <v>3</v>
      </c>
      <c r="L349" s="12">
        <v>45762.709323912037</v>
      </c>
      <c r="N349" t="b">
        <v>1</v>
      </c>
      <c r="O349" t="b">
        <v>0</v>
      </c>
    </row>
    <row r="350" spans="1:15" x14ac:dyDescent="0.25">
      <c r="A350" t="s">
        <v>437</v>
      </c>
      <c r="B350">
        <v>224</v>
      </c>
      <c r="C350" t="s">
        <v>438</v>
      </c>
      <c r="D350">
        <v>4</v>
      </c>
      <c r="E350">
        <v>1</v>
      </c>
      <c r="F350">
        <v>5</v>
      </c>
      <c r="G350">
        <v>2</v>
      </c>
      <c r="H350">
        <v>0</v>
      </c>
      <c r="I350">
        <v>0</v>
      </c>
      <c r="J350">
        <v>48</v>
      </c>
      <c r="K350">
        <v>3</v>
      </c>
      <c r="L350" s="12">
        <v>45762.709323923613</v>
      </c>
      <c r="N350" t="b">
        <v>1</v>
      </c>
      <c r="O350" t="b">
        <v>0</v>
      </c>
    </row>
    <row r="351" spans="1:15" x14ac:dyDescent="0.25">
      <c r="A351" t="s">
        <v>260</v>
      </c>
      <c r="B351">
        <v>134</v>
      </c>
      <c r="C351" t="s">
        <v>261</v>
      </c>
      <c r="D351">
        <v>4</v>
      </c>
      <c r="E351">
        <v>1</v>
      </c>
      <c r="F351">
        <v>5</v>
      </c>
      <c r="G351">
        <v>2</v>
      </c>
      <c r="H351">
        <v>0</v>
      </c>
      <c r="I351">
        <v>0</v>
      </c>
      <c r="J351">
        <v>49</v>
      </c>
      <c r="K351">
        <v>3</v>
      </c>
      <c r="L351" s="12">
        <v>45762.709323923613</v>
      </c>
      <c r="N351" t="b">
        <v>1</v>
      </c>
      <c r="O351" t="b">
        <v>0</v>
      </c>
    </row>
    <row r="352" spans="1:15" x14ac:dyDescent="0.25">
      <c r="A352" t="s">
        <v>683</v>
      </c>
      <c r="B352">
        <v>351</v>
      </c>
      <c r="C352" t="s">
        <v>684</v>
      </c>
      <c r="D352">
        <v>0</v>
      </c>
      <c r="E352">
        <v>0</v>
      </c>
      <c r="F352">
        <v>7</v>
      </c>
      <c r="G352">
        <v>2</v>
      </c>
      <c r="H352">
        <v>0</v>
      </c>
      <c r="I352">
        <v>2</v>
      </c>
      <c r="J352">
        <v>260</v>
      </c>
      <c r="K352">
        <v>3</v>
      </c>
      <c r="L352" s="12">
        <v>45762.709323553237</v>
      </c>
      <c r="N352" t="b">
        <v>0</v>
      </c>
      <c r="O352" t="b">
        <v>0</v>
      </c>
    </row>
    <row r="353" spans="1:15" x14ac:dyDescent="0.25">
      <c r="A353" t="s">
        <v>685</v>
      </c>
      <c r="B353">
        <v>352</v>
      </c>
      <c r="C353" t="s">
        <v>686</v>
      </c>
      <c r="D353">
        <v>3</v>
      </c>
      <c r="E353">
        <v>0</v>
      </c>
      <c r="F353">
        <v>24</v>
      </c>
      <c r="G353">
        <v>6</v>
      </c>
      <c r="H353">
        <v>0</v>
      </c>
      <c r="I353">
        <v>3</v>
      </c>
      <c r="J353">
        <v>309</v>
      </c>
      <c r="K353">
        <v>3</v>
      </c>
      <c r="L353" s="12">
        <v>45762.709323692128</v>
      </c>
      <c r="N353" t="b">
        <v>0</v>
      </c>
      <c r="O353" t="b">
        <v>0</v>
      </c>
    </row>
    <row r="354" spans="1:15" x14ac:dyDescent="0.25">
      <c r="A354" t="s">
        <v>687</v>
      </c>
      <c r="B354">
        <v>353</v>
      </c>
      <c r="C354" t="s">
        <v>688</v>
      </c>
      <c r="D354">
        <v>0</v>
      </c>
      <c r="E354">
        <v>0</v>
      </c>
      <c r="F354">
        <v>7</v>
      </c>
      <c r="G354">
        <v>2</v>
      </c>
      <c r="H354">
        <v>0</v>
      </c>
      <c r="I354">
        <v>2</v>
      </c>
      <c r="J354">
        <v>129</v>
      </c>
      <c r="K354">
        <v>3</v>
      </c>
      <c r="L354" s="12">
        <v>45762.709323194445</v>
      </c>
      <c r="N354" t="b">
        <v>0</v>
      </c>
      <c r="O354" t="b">
        <v>0</v>
      </c>
    </row>
    <row r="355" spans="1:15" x14ac:dyDescent="0.25">
      <c r="A355" t="s">
        <v>689</v>
      </c>
      <c r="B355">
        <v>354</v>
      </c>
      <c r="C355" t="s">
        <v>690</v>
      </c>
      <c r="D355">
        <v>0</v>
      </c>
      <c r="E355">
        <v>0</v>
      </c>
      <c r="F355">
        <v>7</v>
      </c>
      <c r="G355">
        <v>2</v>
      </c>
      <c r="H355">
        <v>0</v>
      </c>
      <c r="I355">
        <v>2</v>
      </c>
      <c r="J355">
        <v>112</v>
      </c>
      <c r="K355">
        <v>3</v>
      </c>
      <c r="L355" s="12">
        <v>45762.709323148149</v>
      </c>
      <c r="N355" t="b">
        <v>0</v>
      </c>
      <c r="O355" t="b">
        <v>0</v>
      </c>
    </row>
    <row r="356" spans="1:15" x14ac:dyDescent="0.25">
      <c r="A356" t="s">
        <v>691</v>
      </c>
      <c r="B356">
        <v>355</v>
      </c>
      <c r="C356" t="s">
        <v>692</v>
      </c>
      <c r="D356">
        <v>0</v>
      </c>
      <c r="E356">
        <v>5</v>
      </c>
      <c r="F356">
        <v>7</v>
      </c>
      <c r="G356">
        <v>2</v>
      </c>
      <c r="H356">
        <v>0</v>
      </c>
      <c r="I356">
        <v>2</v>
      </c>
      <c r="J356">
        <v>3</v>
      </c>
      <c r="K356">
        <v>3</v>
      </c>
      <c r="L356" s="12">
        <v>45762.709324004631</v>
      </c>
      <c r="N356" t="b">
        <v>1</v>
      </c>
      <c r="O356" t="b">
        <v>0</v>
      </c>
    </row>
    <row r="357" spans="1:15" x14ac:dyDescent="0.25">
      <c r="A357" t="s">
        <v>693</v>
      </c>
      <c r="B357">
        <v>356</v>
      </c>
      <c r="C357" t="s">
        <v>694</v>
      </c>
      <c r="D357">
        <v>0</v>
      </c>
      <c r="E357">
        <v>2</v>
      </c>
      <c r="F357">
        <v>7</v>
      </c>
      <c r="G357">
        <v>2</v>
      </c>
      <c r="H357">
        <v>0</v>
      </c>
      <c r="I357">
        <v>2</v>
      </c>
      <c r="J357">
        <v>3</v>
      </c>
      <c r="K357">
        <v>3</v>
      </c>
      <c r="L357" s="12">
        <v>45762.709323946758</v>
      </c>
      <c r="N357" t="b">
        <v>0</v>
      </c>
      <c r="O357" t="b">
        <v>0</v>
      </c>
    </row>
    <row r="358" spans="1:15" x14ac:dyDescent="0.25">
      <c r="A358" t="s">
        <v>228</v>
      </c>
      <c r="B358">
        <v>117</v>
      </c>
      <c r="C358" t="s">
        <v>229</v>
      </c>
      <c r="D358">
        <v>4</v>
      </c>
      <c r="E358">
        <v>1</v>
      </c>
      <c r="F358">
        <v>5</v>
      </c>
      <c r="G358">
        <v>2</v>
      </c>
      <c r="H358">
        <v>0</v>
      </c>
      <c r="I358">
        <v>0</v>
      </c>
      <c r="J358">
        <v>50</v>
      </c>
      <c r="K358">
        <v>3</v>
      </c>
      <c r="L358" s="12">
        <v>45762.709323923613</v>
      </c>
      <c r="N358" t="b">
        <v>1</v>
      </c>
      <c r="O358" t="b">
        <v>0</v>
      </c>
    </row>
    <row r="359" spans="1:15" x14ac:dyDescent="0.25">
      <c r="A359" t="s">
        <v>697</v>
      </c>
      <c r="B359">
        <v>358</v>
      </c>
      <c r="C359" t="s">
        <v>698</v>
      </c>
      <c r="D359">
        <v>0</v>
      </c>
      <c r="E359">
        <v>0</v>
      </c>
      <c r="F359">
        <v>7</v>
      </c>
      <c r="G359">
        <v>2</v>
      </c>
      <c r="H359">
        <v>0</v>
      </c>
      <c r="I359">
        <v>1</v>
      </c>
      <c r="J359">
        <v>2</v>
      </c>
      <c r="K359">
        <v>3</v>
      </c>
      <c r="L359" s="12">
        <v>45762.709322800925</v>
      </c>
      <c r="N359" t="b">
        <v>0</v>
      </c>
      <c r="O359" t="b">
        <v>0</v>
      </c>
    </row>
    <row r="360" spans="1:15" x14ac:dyDescent="0.25">
      <c r="A360" t="s">
        <v>699</v>
      </c>
      <c r="B360">
        <v>359</v>
      </c>
      <c r="C360" t="s">
        <v>700</v>
      </c>
      <c r="D360">
        <v>0</v>
      </c>
      <c r="E360">
        <v>0</v>
      </c>
      <c r="F360">
        <v>7</v>
      </c>
      <c r="G360">
        <v>2</v>
      </c>
      <c r="H360">
        <v>0</v>
      </c>
      <c r="I360">
        <v>2</v>
      </c>
      <c r="J360">
        <v>133</v>
      </c>
      <c r="K360">
        <v>3</v>
      </c>
      <c r="L360" s="12">
        <v>45762.709323206022</v>
      </c>
      <c r="N360" t="b">
        <v>0</v>
      </c>
      <c r="O360" t="b">
        <v>0</v>
      </c>
    </row>
    <row r="361" spans="1:15" x14ac:dyDescent="0.25">
      <c r="A361" t="s">
        <v>701</v>
      </c>
      <c r="B361">
        <v>360</v>
      </c>
      <c r="C361" t="s">
        <v>702</v>
      </c>
      <c r="D361">
        <v>0</v>
      </c>
      <c r="E361">
        <v>0</v>
      </c>
      <c r="F361">
        <v>7</v>
      </c>
      <c r="G361">
        <v>2</v>
      </c>
      <c r="H361">
        <v>0</v>
      </c>
      <c r="I361">
        <v>2</v>
      </c>
      <c r="J361">
        <v>204</v>
      </c>
      <c r="K361">
        <v>3</v>
      </c>
      <c r="L361" s="12">
        <v>45762.709323402778</v>
      </c>
      <c r="N361" t="b">
        <v>0</v>
      </c>
      <c r="O361" t="b">
        <v>0</v>
      </c>
    </row>
    <row r="362" spans="1:15" x14ac:dyDescent="0.25">
      <c r="A362" t="s">
        <v>703</v>
      </c>
      <c r="B362">
        <v>361</v>
      </c>
      <c r="C362" t="s">
        <v>704</v>
      </c>
      <c r="D362">
        <v>1</v>
      </c>
      <c r="E362">
        <v>0</v>
      </c>
      <c r="F362">
        <v>12</v>
      </c>
      <c r="G362">
        <v>4</v>
      </c>
      <c r="H362">
        <v>0</v>
      </c>
      <c r="I362">
        <v>2</v>
      </c>
      <c r="J362">
        <v>195</v>
      </c>
      <c r="K362">
        <v>3</v>
      </c>
      <c r="L362" s="12">
        <v>45762.709323379633</v>
      </c>
      <c r="N362" t="b">
        <v>0</v>
      </c>
      <c r="O362" t="b">
        <v>0</v>
      </c>
    </row>
    <row r="363" spans="1:15" x14ac:dyDescent="0.25">
      <c r="A363" t="s">
        <v>705</v>
      </c>
      <c r="B363">
        <v>362</v>
      </c>
      <c r="C363" t="s">
        <v>706</v>
      </c>
      <c r="D363">
        <v>1</v>
      </c>
      <c r="E363">
        <v>0</v>
      </c>
      <c r="F363">
        <v>13</v>
      </c>
      <c r="G363">
        <v>4</v>
      </c>
      <c r="H363">
        <v>0</v>
      </c>
      <c r="I363">
        <v>2</v>
      </c>
      <c r="J363">
        <v>186</v>
      </c>
      <c r="K363">
        <v>3</v>
      </c>
      <c r="L363" s="12">
        <v>45762.709323356481</v>
      </c>
      <c r="N363" t="b">
        <v>0</v>
      </c>
      <c r="O363" t="b">
        <v>0</v>
      </c>
    </row>
    <row r="364" spans="1:15" x14ac:dyDescent="0.25">
      <c r="A364" t="s">
        <v>596</v>
      </c>
      <c r="B364">
        <v>306</v>
      </c>
      <c r="C364" t="s">
        <v>597</v>
      </c>
      <c r="D364">
        <v>4</v>
      </c>
      <c r="E364">
        <v>1</v>
      </c>
      <c r="F364">
        <v>5</v>
      </c>
      <c r="G364">
        <v>2</v>
      </c>
      <c r="H364">
        <v>0</v>
      </c>
      <c r="I364">
        <v>0</v>
      </c>
      <c r="J364">
        <v>51</v>
      </c>
      <c r="K364">
        <v>3</v>
      </c>
      <c r="L364" s="12">
        <v>45762.709323923613</v>
      </c>
      <c r="N364" t="b">
        <v>1</v>
      </c>
      <c r="O364" t="b">
        <v>0</v>
      </c>
    </row>
    <row r="365" spans="1:15" x14ac:dyDescent="0.25">
      <c r="A365" t="s">
        <v>709</v>
      </c>
      <c r="B365">
        <v>364</v>
      </c>
      <c r="C365" t="s">
        <v>710</v>
      </c>
      <c r="D365">
        <v>0</v>
      </c>
      <c r="E365">
        <v>0</v>
      </c>
      <c r="F365">
        <v>7</v>
      </c>
      <c r="G365">
        <v>2</v>
      </c>
      <c r="H365">
        <v>0</v>
      </c>
      <c r="I365">
        <v>2</v>
      </c>
      <c r="J365">
        <v>299</v>
      </c>
      <c r="K365">
        <v>3</v>
      </c>
      <c r="L365" s="12">
        <v>45762.709323668983</v>
      </c>
      <c r="N365" t="b">
        <v>0</v>
      </c>
      <c r="O365" t="b">
        <v>0</v>
      </c>
    </row>
    <row r="366" spans="1:15" x14ac:dyDescent="0.25">
      <c r="A366" t="s">
        <v>711</v>
      </c>
      <c r="B366">
        <v>365</v>
      </c>
      <c r="C366" t="s">
        <v>712</v>
      </c>
      <c r="D366">
        <v>0</v>
      </c>
      <c r="E366">
        <v>0</v>
      </c>
      <c r="F366">
        <v>7</v>
      </c>
      <c r="G366">
        <v>2</v>
      </c>
      <c r="H366">
        <v>0</v>
      </c>
      <c r="I366">
        <v>2</v>
      </c>
      <c r="J366">
        <v>191</v>
      </c>
      <c r="K366">
        <v>3</v>
      </c>
      <c r="L366" s="12">
        <v>45762.709323368057</v>
      </c>
      <c r="N366" t="b">
        <v>0</v>
      </c>
      <c r="O366" t="b">
        <v>0</v>
      </c>
    </row>
    <row r="367" spans="1:15" x14ac:dyDescent="0.25">
      <c r="A367" t="s">
        <v>713</v>
      </c>
      <c r="B367">
        <v>366</v>
      </c>
      <c r="C367" t="s">
        <v>714</v>
      </c>
      <c r="D367">
        <v>0</v>
      </c>
      <c r="E367">
        <v>0</v>
      </c>
      <c r="F367">
        <v>7</v>
      </c>
      <c r="G367">
        <v>2</v>
      </c>
      <c r="H367">
        <v>0</v>
      </c>
      <c r="I367">
        <v>1</v>
      </c>
      <c r="J367">
        <v>144</v>
      </c>
      <c r="K367">
        <v>3</v>
      </c>
      <c r="L367" s="12">
        <v>45762.709323229166</v>
      </c>
      <c r="N367" t="b">
        <v>0</v>
      </c>
      <c r="O367" t="b">
        <v>0</v>
      </c>
    </row>
    <row r="368" spans="1:15" x14ac:dyDescent="0.25">
      <c r="A368" t="s">
        <v>715</v>
      </c>
      <c r="B368">
        <v>367</v>
      </c>
      <c r="C368" t="s">
        <v>716</v>
      </c>
      <c r="D368">
        <v>0</v>
      </c>
      <c r="E368">
        <v>0</v>
      </c>
      <c r="F368">
        <v>7</v>
      </c>
      <c r="G368">
        <v>2</v>
      </c>
      <c r="H368">
        <v>0</v>
      </c>
      <c r="I368">
        <v>0</v>
      </c>
      <c r="J368">
        <v>57</v>
      </c>
      <c r="K368">
        <v>3</v>
      </c>
      <c r="L368" s="12">
        <v>45762.709322974537</v>
      </c>
      <c r="N368" t="b">
        <v>0</v>
      </c>
      <c r="O368" t="b">
        <v>0</v>
      </c>
    </row>
    <row r="369" spans="1:15" x14ac:dyDescent="0.25">
      <c r="A369" t="s">
        <v>707</v>
      </c>
      <c r="B369">
        <v>363</v>
      </c>
      <c r="C369" t="s">
        <v>708</v>
      </c>
      <c r="D369">
        <v>4</v>
      </c>
      <c r="E369">
        <v>1</v>
      </c>
      <c r="F369">
        <v>5</v>
      </c>
      <c r="G369">
        <v>2</v>
      </c>
      <c r="H369">
        <v>0</v>
      </c>
      <c r="I369">
        <v>0</v>
      </c>
      <c r="J369">
        <v>52</v>
      </c>
      <c r="K369">
        <v>3</v>
      </c>
      <c r="L369" s="12">
        <v>45762.709323935182</v>
      </c>
      <c r="N369" t="b">
        <v>1</v>
      </c>
      <c r="O369" t="b">
        <v>0</v>
      </c>
    </row>
    <row r="370" spans="1:15" x14ac:dyDescent="0.25">
      <c r="A370" t="s">
        <v>719</v>
      </c>
      <c r="B370">
        <v>369</v>
      </c>
      <c r="C370" t="s">
        <v>720</v>
      </c>
      <c r="D370">
        <v>0</v>
      </c>
      <c r="E370">
        <v>0</v>
      </c>
      <c r="F370">
        <v>7</v>
      </c>
      <c r="G370">
        <v>2</v>
      </c>
      <c r="H370">
        <v>0</v>
      </c>
      <c r="I370">
        <v>3</v>
      </c>
      <c r="J370">
        <v>269</v>
      </c>
      <c r="K370">
        <v>3</v>
      </c>
      <c r="L370" s="12">
        <v>45762.70932357639</v>
      </c>
      <c r="N370" t="b">
        <v>0</v>
      </c>
      <c r="O370" t="b">
        <v>0</v>
      </c>
    </row>
    <row r="371" spans="1:15" x14ac:dyDescent="0.25">
      <c r="A371" t="s">
        <v>721</v>
      </c>
      <c r="B371">
        <v>370</v>
      </c>
      <c r="C371" t="s">
        <v>722</v>
      </c>
      <c r="D371">
        <v>0</v>
      </c>
      <c r="E371">
        <v>0</v>
      </c>
      <c r="F371">
        <v>7</v>
      </c>
      <c r="G371">
        <v>2</v>
      </c>
      <c r="H371">
        <v>0</v>
      </c>
      <c r="I371">
        <v>1</v>
      </c>
      <c r="J371">
        <v>225</v>
      </c>
      <c r="K371">
        <v>3</v>
      </c>
      <c r="L371" s="12">
        <v>45762.709323460651</v>
      </c>
      <c r="N371" t="b">
        <v>0</v>
      </c>
      <c r="O371" t="b">
        <v>0</v>
      </c>
    </row>
    <row r="372" spans="1:15" x14ac:dyDescent="0.25">
      <c r="A372" t="s">
        <v>334</v>
      </c>
      <c r="B372">
        <v>172</v>
      </c>
      <c r="C372" t="s">
        <v>335</v>
      </c>
      <c r="D372">
        <v>4</v>
      </c>
      <c r="E372">
        <v>1</v>
      </c>
      <c r="F372">
        <v>5</v>
      </c>
      <c r="G372">
        <v>2</v>
      </c>
      <c r="H372">
        <v>0</v>
      </c>
      <c r="I372">
        <v>0</v>
      </c>
      <c r="J372">
        <v>53</v>
      </c>
      <c r="K372">
        <v>3</v>
      </c>
      <c r="L372" s="12">
        <v>45762.709323935182</v>
      </c>
      <c r="N372" t="b">
        <v>1</v>
      </c>
      <c r="O372" t="b">
        <v>0</v>
      </c>
    </row>
    <row r="373" spans="1:15" x14ac:dyDescent="0.25">
      <c r="A373" t="s">
        <v>725</v>
      </c>
      <c r="B373">
        <v>372</v>
      </c>
      <c r="C373" t="s">
        <v>726</v>
      </c>
      <c r="D373">
        <v>0</v>
      </c>
      <c r="E373">
        <v>0</v>
      </c>
      <c r="F373">
        <v>7</v>
      </c>
      <c r="G373">
        <v>2</v>
      </c>
      <c r="H373">
        <v>0</v>
      </c>
      <c r="I373">
        <v>2</v>
      </c>
      <c r="J373">
        <v>157</v>
      </c>
      <c r="K373">
        <v>3</v>
      </c>
      <c r="L373" s="12">
        <v>45762.709323263887</v>
      </c>
      <c r="N373" t="b">
        <v>0</v>
      </c>
      <c r="O373" t="b">
        <v>0</v>
      </c>
    </row>
    <row r="374" spans="1:15" x14ac:dyDescent="0.25">
      <c r="A374" t="s">
        <v>727</v>
      </c>
      <c r="B374">
        <v>373</v>
      </c>
      <c r="C374" t="s">
        <v>728</v>
      </c>
      <c r="D374">
        <v>3</v>
      </c>
      <c r="E374">
        <v>0</v>
      </c>
      <c r="F374">
        <v>13</v>
      </c>
      <c r="G374">
        <v>4</v>
      </c>
      <c r="H374">
        <v>0</v>
      </c>
      <c r="I374">
        <v>2</v>
      </c>
      <c r="J374">
        <v>62</v>
      </c>
      <c r="K374">
        <v>3</v>
      </c>
      <c r="L374" s="12">
        <v>45762.709322986113</v>
      </c>
      <c r="N374" t="b">
        <v>0</v>
      </c>
      <c r="O374" t="b">
        <v>0</v>
      </c>
    </row>
    <row r="375" spans="1:15" x14ac:dyDescent="0.25">
      <c r="A375" t="s">
        <v>729</v>
      </c>
      <c r="B375">
        <v>374</v>
      </c>
      <c r="C375" t="s">
        <v>730</v>
      </c>
      <c r="D375">
        <v>0</v>
      </c>
      <c r="E375">
        <v>0</v>
      </c>
      <c r="F375">
        <v>7</v>
      </c>
      <c r="G375">
        <v>2</v>
      </c>
      <c r="H375">
        <v>0</v>
      </c>
      <c r="I375">
        <v>2</v>
      </c>
      <c r="J375">
        <v>18</v>
      </c>
      <c r="K375">
        <v>3</v>
      </c>
      <c r="L375" s="12">
        <v>45762.709322858798</v>
      </c>
      <c r="N375" t="b">
        <v>0</v>
      </c>
      <c r="O375" t="b">
        <v>0</v>
      </c>
    </row>
    <row r="376" spans="1:15" x14ac:dyDescent="0.25">
      <c r="A376" t="s">
        <v>731</v>
      </c>
      <c r="B376">
        <v>375</v>
      </c>
      <c r="C376" t="s">
        <v>732</v>
      </c>
      <c r="D376">
        <v>0</v>
      </c>
      <c r="E376">
        <v>0</v>
      </c>
      <c r="F376">
        <v>7</v>
      </c>
      <c r="G376">
        <v>2</v>
      </c>
      <c r="H376">
        <v>0</v>
      </c>
      <c r="I376">
        <v>3</v>
      </c>
      <c r="J376">
        <v>198</v>
      </c>
      <c r="K376">
        <v>3</v>
      </c>
      <c r="L376" s="12">
        <v>45762.709323379633</v>
      </c>
      <c r="N376" t="b">
        <v>0</v>
      </c>
      <c r="O376" t="b">
        <v>0</v>
      </c>
    </row>
    <row r="377" spans="1:15" x14ac:dyDescent="0.25">
      <c r="A377" t="s">
        <v>733</v>
      </c>
      <c r="B377">
        <v>376</v>
      </c>
      <c r="C377" t="s">
        <v>734</v>
      </c>
      <c r="D377">
        <v>0</v>
      </c>
      <c r="E377">
        <v>0</v>
      </c>
      <c r="F377">
        <v>7</v>
      </c>
      <c r="G377">
        <v>2</v>
      </c>
      <c r="H377">
        <v>0</v>
      </c>
      <c r="I377">
        <v>2</v>
      </c>
      <c r="J377">
        <v>86</v>
      </c>
      <c r="K377">
        <v>3</v>
      </c>
      <c r="L377" s="12">
        <v>45762.709323067131</v>
      </c>
      <c r="N377" t="b">
        <v>0</v>
      </c>
      <c r="O377" t="b">
        <v>0</v>
      </c>
    </row>
    <row r="378" spans="1:15" x14ac:dyDescent="0.25">
      <c r="A378" t="s">
        <v>735</v>
      </c>
      <c r="B378">
        <v>377</v>
      </c>
      <c r="C378" t="s">
        <v>736</v>
      </c>
      <c r="D378">
        <v>0</v>
      </c>
      <c r="E378">
        <v>0</v>
      </c>
      <c r="F378">
        <v>7</v>
      </c>
      <c r="G378">
        <v>2</v>
      </c>
      <c r="H378">
        <v>0</v>
      </c>
      <c r="I378">
        <v>2</v>
      </c>
      <c r="J378">
        <v>188</v>
      </c>
      <c r="K378">
        <v>3</v>
      </c>
      <c r="L378" s="12">
        <v>45762.709323356481</v>
      </c>
      <c r="N378" t="b">
        <v>0</v>
      </c>
      <c r="O378" t="b">
        <v>0</v>
      </c>
    </row>
    <row r="379" spans="1:15" x14ac:dyDescent="0.25">
      <c r="A379" t="s">
        <v>737</v>
      </c>
      <c r="B379">
        <v>378</v>
      </c>
      <c r="C379" t="s">
        <v>738</v>
      </c>
      <c r="D379">
        <v>1</v>
      </c>
      <c r="E379">
        <v>0</v>
      </c>
      <c r="F379">
        <v>13</v>
      </c>
      <c r="G379">
        <v>4</v>
      </c>
      <c r="H379">
        <v>0</v>
      </c>
      <c r="I379">
        <v>1</v>
      </c>
      <c r="J379">
        <v>249</v>
      </c>
      <c r="K379">
        <v>3</v>
      </c>
      <c r="L379" s="12">
        <v>45762.709323518517</v>
      </c>
      <c r="N379" t="b">
        <v>0</v>
      </c>
      <c r="O379" t="b">
        <v>0</v>
      </c>
    </row>
    <row r="380" spans="1:15" x14ac:dyDescent="0.25">
      <c r="A380" t="s">
        <v>739</v>
      </c>
      <c r="B380">
        <v>379</v>
      </c>
      <c r="C380" t="s">
        <v>740</v>
      </c>
      <c r="D380">
        <v>0</v>
      </c>
      <c r="E380">
        <v>0</v>
      </c>
      <c r="F380">
        <v>7</v>
      </c>
      <c r="G380">
        <v>2</v>
      </c>
      <c r="H380">
        <v>0</v>
      </c>
      <c r="I380">
        <v>2</v>
      </c>
      <c r="J380">
        <v>31</v>
      </c>
      <c r="K380">
        <v>3</v>
      </c>
      <c r="L380" s="12">
        <v>45762.709322905095</v>
      </c>
      <c r="N380" t="b">
        <v>0</v>
      </c>
      <c r="O380" t="b">
        <v>0</v>
      </c>
    </row>
    <row r="381" spans="1:15" x14ac:dyDescent="0.25">
      <c r="A381" t="s">
        <v>741</v>
      </c>
      <c r="B381">
        <v>380</v>
      </c>
      <c r="C381" t="s">
        <v>742</v>
      </c>
      <c r="D381">
        <v>0</v>
      </c>
      <c r="E381">
        <v>0</v>
      </c>
      <c r="F381">
        <v>7</v>
      </c>
      <c r="G381">
        <v>2</v>
      </c>
      <c r="H381">
        <v>0</v>
      </c>
      <c r="I381">
        <v>1</v>
      </c>
      <c r="J381">
        <v>70</v>
      </c>
      <c r="K381">
        <v>3</v>
      </c>
      <c r="L381" s="12">
        <v>45762.709323020834</v>
      </c>
      <c r="N381" t="b">
        <v>0</v>
      </c>
      <c r="O381" t="b">
        <v>0</v>
      </c>
    </row>
    <row r="382" spans="1:15" x14ac:dyDescent="0.25">
      <c r="A382" t="s">
        <v>743</v>
      </c>
      <c r="B382">
        <v>381</v>
      </c>
      <c r="C382" t="s">
        <v>15663</v>
      </c>
      <c r="D382">
        <v>0</v>
      </c>
      <c r="E382">
        <v>0</v>
      </c>
      <c r="F382">
        <v>7</v>
      </c>
      <c r="G382">
        <v>2</v>
      </c>
      <c r="H382">
        <v>0</v>
      </c>
      <c r="I382">
        <v>2</v>
      </c>
      <c r="J382">
        <v>192</v>
      </c>
      <c r="K382">
        <v>3</v>
      </c>
      <c r="L382" s="12">
        <v>45762.709323368057</v>
      </c>
      <c r="N382" t="b">
        <v>0</v>
      </c>
      <c r="O382" t="b">
        <v>0</v>
      </c>
    </row>
    <row r="383" spans="1:15" x14ac:dyDescent="0.25">
      <c r="A383" t="s">
        <v>744</v>
      </c>
      <c r="B383">
        <v>382</v>
      </c>
      <c r="C383" t="s">
        <v>745</v>
      </c>
      <c r="D383">
        <v>0</v>
      </c>
      <c r="E383">
        <v>0</v>
      </c>
      <c r="F383">
        <v>7</v>
      </c>
      <c r="G383">
        <v>2</v>
      </c>
      <c r="H383">
        <v>0</v>
      </c>
      <c r="I383">
        <v>2</v>
      </c>
      <c r="J383">
        <v>147</v>
      </c>
      <c r="K383">
        <v>3</v>
      </c>
      <c r="L383" s="12">
        <v>45762.709323240742</v>
      </c>
      <c r="N383" t="b">
        <v>0</v>
      </c>
      <c r="O383" t="b">
        <v>0</v>
      </c>
    </row>
    <row r="384" spans="1:15" x14ac:dyDescent="0.25">
      <c r="A384" t="s">
        <v>746</v>
      </c>
      <c r="B384">
        <v>383</v>
      </c>
      <c r="C384" t="s">
        <v>747</v>
      </c>
      <c r="D384">
        <v>0</v>
      </c>
      <c r="E384">
        <v>0</v>
      </c>
      <c r="F384">
        <v>7</v>
      </c>
      <c r="G384">
        <v>2</v>
      </c>
      <c r="H384">
        <v>0</v>
      </c>
      <c r="I384">
        <v>2</v>
      </c>
      <c r="J384">
        <v>15</v>
      </c>
      <c r="K384">
        <v>3</v>
      </c>
      <c r="L384" s="12">
        <v>45762.709322847222</v>
      </c>
      <c r="N384" t="b">
        <v>0</v>
      </c>
      <c r="O384" t="b">
        <v>0</v>
      </c>
    </row>
    <row r="385" spans="1:15" x14ac:dyDescent="0.25">
      <c r="A385" t="s">
        <v>748</v>
      </c>
      <c r="B385">
        <v>384</v>
      </c>
      <c r="C385" t="s">
        <v>749</v>
      </c>
      <c r="D385">
        <v>0</v>
      </c>
      <c r="E385">
        <v>0</v>
      </c>
      <c r="F385">
        <v>7</v>
      </c>
      <c r="G385">
        <v>2</v>
      </c>
      <c r="H385">
        <v>0</v>
      </c>
      <c r="I385">
        <v>2</v>
      </c>
      <c r="J385">
        <v>244</v>
      </c>
      <c r="K385">
        <v>3</v>
      </c>
      <c r="L385" s="12">
        <v>45762.709323506948</v>
      </c>
      <c r="N385" t="b">
        <v>0</v>
      </c>
      <c r="O385" t="b">
        <v>0</v>
      </c>
    </row>
    <row r="386" spans="1:15" x14ac:dyDescent="0.25">
      <c r="A386" t="s">
        <v>158</v>
      </c>
      <c r="B386">
        <v>80</v>
      </c>
      <c r="C386" t="s">
        <v>159</v>
      </c>
      <c r="D386">
        <v>4</v>
      </c>
      <c r="E386">
        <v>1</v>
      </c>
      <c r="F386">
        <v>5</v>
      </c>
      <c r="G386">
        <v>2</v>
      </c>
      <c r="H386">
        <v>0</v>
      </c>
      <c r="I386">
        <v>0</v>
      </c>
      <c r="J386">
        <v>54</v>
      </c>
      <c r="K386">
        <v>3</v>
      </c>
      <c r="L386" s="12">
        <v>45762.709323935182</v>
      </c>
      <c r="N386" t="b">
        <v>1</v>
      </c>
      <c r="O386" t="b">
        <v>0</v>
      </c>
    </row>
    <row r="387" spans="1:15" x14ac:dyDescent="0.25">
      <c r="A387" t="s">
        <v>752</v>
      </c>
      <c r="B387">
        <v>386</v>
      </c>
      <c r="C387" t="s">
        <v>753</v>
      </c>
      <c r="D387">
        <v>0</v>
      </c>
      <c r="E387">
        <v>0</v>
      </c>
      <c r="F387">
        <v>7</v>
      </c>
      <c r="G387">
        <v>2</v>
      </c>
      <c r="H387">
        <v>0</v>
      </c>
      <c r="I387">
        <v>2</v>
      </c>
      <c r="J387">
        <v>36</v>
      </c>
      <c r="K387">
        <v>3</v>
      </c>
      <c r="L387" s="12">
        <v>45762.709322916664</v>
      </c>
      <c r="N387" t="b">
        <v>0</v>
      </c>
      <c r="O387" t="b">
        <v>0</v>
      </c>
    </row>
    <row r="388" spans="1:15" x14ac:dyDescent="0.25">
      <c r="A388" t="s">
        <v>754</v>
      </c>
      <c r="B388">
        <v>387</v>
      </c>
      <c r="C388" t="s">
        <v>755</v>
      </c>
      <c r="D388">
        <v>0</v>
      </c>
      <c r="E388">
        <v>0</v>
      </c>
      <c r="F388">
        <v>7</v>
      </c>
      <c r="G388">
        <v>2</v>
      </c>
      <c r="H388">
        <v>0</v>
      </c>
      <c r="I388">
        <v>2</v>
      </c>
      <c r="J388">
        <v>89</v>
      </c>
      <c r="K388">
        <v>3</v>
      </c>
      <c r="L388" s="12">
        <v>45762.709323078707</v>
      </c>
      <c r="N388" t="b">
        <v>0</v>
      </c>
      <c r="O388" t="b">
        <v>0</v>
      </c>
    </row>
    <row r="389" spans="1:15" x14ac:dyDescent="0.25">
      <c r="A389" t="s">
        <v>757</v>
      </c>
      <c r="B389">
        <v>388</v>
      </c>
      <c r="C389" t="s">
        <v>758</v>
      </c>
      <c r="D389">
        <v>0</v>
      </c>
      <c r="E389">
        <v>0</v>
      </c>
      <c r="F389">
        <v>7</v>
      </c>
      <c r="G389">
        <v>2</v>
      </c>
      <c r="H389">
        <v>0</v>
      </c>
      <c r="I389">
        <v>2</v>
      </c>
      <c r="J389">
        <v>166</v>
      </c>
      <c r="K389">
        <v>3</v>
      </c>
      <c r="L389" s="12">
        <v>45762.709323287039</v>
      </c>
      <c r="N389" t="b">
        <v>0</v>
      </c>
      <c r="O389" t="b">
        <v>0</v>
      </c>
    </row>
    <row r="390" spans="1:15" x14ac:dyDescent="0.25">
      <c r="A390" t="s">
        <v>759</v>
      </c>
      <c r="B390">
        <v>389</v>
      </c>
      <c r="C390" t="s">
        <v>760</v>
      </c>
      <c r="D390">
        <v>0</v>
      </c>
      <c r="E390">
        <v>0</v>
      </c>
      <c r="F390">
        <v>7</v>
      </c>
      <c r="G390">
        <v>2</v>
      </c>
      <c r="H390">
        <v>0</v>
      </c>
      <c r="I390">
        <v>2</v>
      </c>
      <c r="J390">
        <v>233</v>
      </c>
      <c r="K390">
        <v>3</v>
      </c>
      <c r="L390" s="12">
        <v>45762.70932347222</v>
      </c>
      <c r="N390" t="b">
        <v>0</v>
      </c>
      <c r="O390" t="b">
        <v>0</v>
      </c>
    </row>
    <row r="391" spans="1:15" x14ac:dyDescent="0.25">
      <c r="A391" t="s">
        <v>761</v>
      </c>
      <c r="B391">
        <v>390</v>
      </c>
      <c r="C391" t="s">
        <v>762</v>
      </c>
      <c r="D391">
        <v>0</v>
      </c>
      <c r="E391">
        <v>0</v>
      </c>
      <c r="F391">
        <v>7</v>
      </c>
      <c r="G391">
        <v>2</v>
      </c>
      <c r="H391">
        <v>0</v>
      </c>
      <c r="I391">
        <v>2</v>
      </c>
      <c r="J391">
        <v>33</v>
      </c>
      <c r="K391">
        <v>3</v>
      </c>
      <c r="L391" s="12">
        <v>45762.709322905095</v>
      </c>
      <c r="N391" t="b">
        <v>0</v>
      </c>
      <c r="O391" t="b">
        <v>0</v>
      </c>
    </row>
    <row r="392" spans="1:15" x14ac:dyDescent="0.25">
      <c r="A392" t="s">
        <v>763</v>
      </c>
      <c r="B392">
        <v>391</v>
      </c>
      <c r="C392" t="s">
        <v>764</v>
      </c>
      <c r="D392">
        <v>1</v>
      </c>
      <c r="E392">
        <v>0</v>
      </c>
      <c r="F392">
        <v>11</v>
      </c>
      <c r="G392">
        <v>3</v>
      </c>
      <c r="H392">
        <v>0</v>
      </c>
      <c r="I392">
        <v>2</v>
      </c>
      <c r="J392">
        <v>96</v>
      </c>
      <c r="K392">
        <v>3</v>
      </c>
      <c r="L392" s="12">
        <v>45762.709323101852</v>
      </c>
      <c r="N392" t="b">
        <v>0</v>
      </c>
      <c r="O392" t="b">
        <v>0</v>
      </c>
    </row>
    <row r="393" spans="1:15" x14ac:dyDescent="0.25">
      <c r="A393" t="s">
        <v>765</v>
      </c>
      <c r="B393">
        <v>392</v>
      </c>
      <c r="C393" t="s">
        <v>766</v>
      </c>
      <c r="D393">
        <v>1</v>
      </c>
      <c r="E393">
        <v>0</v>
      </c>
      <c r="F393">
        <v>13</v>
      </c>
      <c r="G393">
        <v>4</v>
      </c>
      <c r="H393">
        <v>0</v>
      </c>
      <c r="I393">
        <v>1</v>
      </c>
      <c r="J393">
        <v>207</v>
      </c>
      <c r="K393">
        <v>3</v>
      </c>
      <c r="L393" s="12">
        <v>45762.709323402778</v>
      </c>
      <c r="N393" t="b">
        <v>0</v>
      </c>
      <c r="O393" t="b">
        <v>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29516-EE13-4FDD-8C25-750487794F4D}">
  <dimension ref="A1:C410"/>
  <sheetViews>
    <sheetView workbookViewId="0"/>
  </sheetViews>
  <sheetFormatPr defaultRowHeight="15" x14ac:dyDescent="0.25"/>
  <cols>
    <col min="1" max="1" width="38.7109375" bestFit="1" customWidth="1"/>
    <col min="2" max="2" width="14.7109375" customWidth="1"/>
    <col min="3" max="3" width="56.42578125" bestFit="1" customWidth="1"/>
  </cols>
  <sheetData>
    <row r="1" spans="1:3" x14ac:dyDescent="0.25">
      <c r="A1" t="s">
        <v>773</v>
      </c>
      <c r="B1" t="s">
        <v>774</v>
      </c>
      <c r="C1" t="s">
        <v>1262</v>
      </c>
    </row>
    <row r="2" spans="1:3" x14ac:dyDescent="0.25">
      <c r="A2" t="s">
        <v>367</v>
      </c>
      <c r="B2" s="2">
        <v>43330</v>
      </c>
      <c r="C2" t="str">
        <f>_xlfn.XLOOKUP(draft_release_dates[[#This Row],[draft_id]],drafts[id],drafts[title])</f>
        <v>Threequels</v>
      </c>
    </row>
    <row r="3" spans="1:3" x14ac:dyDescent="0.25">
      <c r="A3" t="s">
        <v>697</v>
      </c>
      <c r="B3" s="2">
        <v>43347</v>
      </c>
      <c r="C3" t="str">
        <f>_xlfn.XLOOKUP(draft_release_dates[[#This Row],[draft_id]],drafts[id],drafts[title])</f>
        <v>Visitors From Another Planet</v>
      </c>
    </row>
    <row r="4" spans="1:3" x14ac:dyDescent="0.25">
      <c r="A4" t="s">
        <v>104</v>
      </c>
      <c r="B4" s="2">
        <v>43361</v>
      </c>
      <c r="C4" t="str">
        <f>_xlfn.XLOOKUP(draft_release_dates[[#This Row],[draft_id]],drafts[id],drafts[title])</f>
        <v>Audrey Hepburn</v>
      </c>
    </row>
    <row r="5" spans="1:3" x14ac:dyDescent="0.25">
      <c r="A5" t="s">
        <v>236</v>
      </c>
      <c r="B5" s="2">
        <v>43375</v>
      </c>
      <c r="C5" t="str">
        <f>_xlfn.XLOOKUP(draft_release_dates[[#This Row],[draft_id]],drafts[id],drafts[title])</f>
        <v>Horror Sequels</v>
      </c>
    </row>
    <row r="6" spans="1:3" x14ac:dyDescent="0.25">
      <c r="A6" t="s">
        <v>208</v>
      </c>
      <c r="B6" s="2">
        <v>43391</v>
      </c>
      <c r="C6" t="str">
        <f>_xlfn.XLOOKUP(draft_release_dates[[#This Row],[draft_id]],drafts[id],drafts[title])</f>
        <v>Teen Horror (Millennial Edition)</v>
      </c>
    </row>
    <row r="7" spans="1:3" x14ac:dyDescent="0.25">
      <c r="A7" t="s">
        <v>451</v>
      </c>
      <c r="B7" s="2">
        <v>43403</v>
      </c>
      <c r="C7" t="str">
        <f>_xlfn.XLOOKUP(draft_release_dates[[#This Row],[draft_id]],drafts[id],drafts[title])</f>
        <v>Stephen King Horror Adaptations</v>
      </c>
    </row>
    <row r="8" spans="1:3" x14ac:dyDescent="0.25">
      <c r="A8" t="s">
        <v>136</v>
      </c>
      <c r="B8" s="2">
        <v>43419</v>
      </c>
      <c r="C8" t="str">
        <f>_xlfn.XLOOKUP(draft_release_dates[[#This Row],[draft_id]],drafts[id],drafts[title])</f>
        <v>Time Travel</v>
      </c>
    </row>
    <row r="9" spans="1:3" x14ac:dyDescent="0.25">
      <c r="A9" t="s">
        <v>65</v>
      </c>
      <c r="B9" s="2">
        <v>43431</v>
      </c>
      <c r="C9" t="str">
        <f>_xlfn.XLOOKUP(draft_release_dates[[#This Row],[draft_id]],drafts[id],drafts[title])</f>
        <v>Classic Christmas</v>
      </c>
    </row>
    <row r="10" spans="1:3" x14ac:dyDescent="0.25">
      <c r="A10" t="s">
        <v>58</v>
      </c>
      <c r="B10" s="2">
        <v>43446</v>
      </c>
      <c r="C10" t="str">
        <f>_xlfn.XLOOKUP(draft_release_dates[[#This Row],[draft_id]],drafts[id],drafts[title])</f>
        <v>Sports</v>
      </c>
    </row>
    <row r="11" spans="1:3" x14ac:dyDescent="0.25">
      <c r="A11" s="1" t="s">
        <v>36</v>
      </c>
      <c r="B11" s="2">
        <v>43455</v>
      </c>
      <c r="C11" t="str">
        <f>_xlfn.XLOOKUP(draft_release_dates[[#This Row],[draft_id]],drafts[id],drafts[title])</f>
        <v>Dark Christmas</v>
      </c>
    </row>
    <row r="12" spans="1:3" x14ac:dyDescent="0.25">
      <c r="A12" t="s">
        <v>675</v>
      </c>
      <c r="B12" s="2">
        <v>43473</v>
      </c>
      <c r="C12" t="str">
        <f>_xlfn.XLOOKUP(draft_release_dates[[#This Row],[draft_id]],drafts[id],drafts[title])</f>
        <v>Notable Nudes</v>
      </c>
    </row>
    <row r="13" spans="1:3" x14ac:dyDescent="0.25">
      <c r="A13" t="s">
        <v>126</v>
      </c>
      <c r="B13" s="2">
        <v>43482</v>
      </c>
      <c r="C13" t="str">
        <f>_xlfn.XLOOKUP(draft_release_dates[[#This Row],[draft_id]],drafts[id],drafts[title])</f>
        <v>Christopher Lee</v>
      </c>
    </row>
    <row r="14" spans="1:3" x14ac:dyDescent="0.25">
      <c r="A14" t="s">
        <v>69</v>
      </c>
      <c r="B14" s="2">
        <v>43494</v>
      </c>
      <c r="C14" t="str">
        <f>_xlfn.XLOOKUP(draft_release_dates[[#This Row],[draft_id]],drafts[id],drafts[title])</f>
        <v>2018 Mega Draft</v>
      </c>
    </row>
    <row r="15" spans="1:3" x14ac:dyDescent="0.25">
      <c r="A15" t="s">
        <v>746</v>
      </c>
      <c r="B15" s="2">
        <v>43508</v>
      </c>
      <c r="C15" t="str">
        <f>_xlfn.XLOOKUP(draft_release_dates[[#This Row],[draft_id]],drafts[id],drafts[title])</f>
        <v>Twist Endings</v>
      </c>
    </row>
    <row r="16" spans="1:3" x14ac:dyDescent="0.25">
      <c r="A16" t="s">
        <v>178</v>
      </c>
      <c r="B16" s="2">
        <v>43522</v>
      </c>
      <c r="C16" t="str">
        <f>_xlfn.XLOOKUP(draft_release_dates[[#This Row],[draft_id]],drafts[id],drafts[title])</f>
        <v>Films About Filmmakers</v>
      </c>
    </row>
    <row r="17" spans="1:3" x14ac:dyDescent="0.25">
      <c r="A17" s="1" t="s">
        <v>148</v>
      </c>
      <c r="B17" s="2">
        <v>43529</v>
      </c>
      <c r="C17" t="str">
        <f>_xlfn.XLOOKUP(draft_release_dates[[#This Row],[draft_id]],drafts[id],drafts[title])</f>
        <v>Quentin Tarantino</v>
      </c>
    </row>
    <row r="18" spans="1:3" x14ac:dyDescent="0.25">
      <c r="A18" t="s">
        <v>729</v>
      </c>
      <c r="B18" s="2">
        <v>43537</v>
      </c>
      <c r="C18" t="str">
        <f>_xlfn.XLOOKUP(draft_release_dates[[#This Row],[draft_id]],drafts[id],drafts[title])</f>
        <v>'80s Fantasy</v>
      </c>
    </row>
    <row r="19" spans="1:3" x14ac:dyDescent="0.25">
      <c r="A19" t="s">
        <v>56</v>
      </c>
      <c r="B19" s="2">
        <v>43544</v>
      </c>
      <c r="C19" t="str">
        <f>_xlfn.XLOOKUP(draft_release_dates[[#This Row],[draft_id]],drafts[id],drafts[title])</f>
        <v>Amnesia</v>
      </c>
    </row>
    <row r="20" spans="1:3" x14ac:dyDescent="0.25">
      <c r="A20" t="s">
        <v>316</v>
      </c>
      <c r="B20" s="2">
        <v>43551</v>
      </c>
      <c r="C20" t="str">
        <f>_xlfn.XLOOKUP(draft_release_dates[[#This Row],[draft_id]],drafts[id],drafts[title])</f>
        <v>Kubrick</v>
      </c>
    </row>
    <row r="21" spans="1:3" x14ac:dyDescent="0.25">
      <c r="A21" t="s">
        <v>480</v>
      </c>
      <c r="B21" s="2">
        <v>43559</v>
      </c>
      <c r="C21" t="str">
        <f>_xlfn.XLOOKUP(draft_release_dates[[#This Row],[draft_id]],drafts[id],drafts[title])</f>
        <v>British Rom-Coms</v>
      </c>
    </row>
    <row r="22" spans="1:3" x14ac:dyDescent="0.25">
      <c r="A22" t="s">
        <v>40</v>
      </c>
      <c r="B22" s="2">
        <v>43570</v>
      </c>
      <c r="C22" t="str">
        <f>_xlfn.XLOOKUP(draft_release_dates[[#This Row],[draft_id]],drafts[id],drafts[title])</f>
        <v>A24</v>
      </c>
    </row>
    <row r="23" spans="1:3" x14ac:dyDescent="0.25">
      <c r="A23" t="s">
        <v>180</v>
      </c>
      <c r="B23" s="2">
        <v>43578</v>
      </c>
      <c r="C23" t="str">
        <f>_xlfn.XLOOKUP(draft_release_dates[[#This Row],[draft_id]],drafts[id],drafts[title])</f>
        <v>MCU Super Draft</v>
      </c>
    </row>
    <row r="24" spans="1:3" x14ac:dyDescent="0.25">
      <c r="A24" t="s">
        <v>26</v>
      </c>
      <c r="B24" s="2">
        <v>43586</v>
      </c>
      <c r="C24" t="str">
        <f>_xlfn.XLOOKUP(draft_release_dates[[#This Row],[draft_id]],drafts[id],drafts[title])</f>
        <v>Dog Movies</v>
      </c>
    </row>
    <row r="25" spans="1:3" x14ac:dyDescent="0.25">
      <c r="A25" t="s">
        <v>234</v>
      </c>
      <c r="B25" s="2">
        <v>43592</v>
      </c>
      <c r="C25" t="str">
        <f>_xlfn.XLOOKUP(draft_release_dates[[#This Row],[draft_id]],drafts[id],drafts[title])</f>
        <v>Amy Adams</v>
      </c>
    </row>
    <row r="26" spans="1:3" x14ac:dyDescent="0.25">
      <c r="A26" t="s">
        <v>401</v>
      </c>
      <c r="B26" s="2">
        <v>43599</v>
      </c>
      <c r="C26" t="str">
        <f>_xlfn.XLOOKUP(draft_release_dates[[#This Row],[draft_id]],drafts[id],drafts[title])</f>
        <v>Multiple Roles</v>
      </c>
    </row>
    <row r="27" spans="1:3" x14ac:dyDescent="0.25">
      <c r="A27" t="s">
        <v>161</v>
      </c>
      <c r="B27" s="2">
        <v>43607</v>
      </c>
      <c r="C27" t="str">
        <f>_xlfn.XLOOKUP(draft_release_dates[[#This Row],[draft_id]],drafts[id],drafts[title])</f>
        <v>Remakes</v>
      </c>
    </row>
    <row r="28" spans="1:3" x14ac:dyDescent="0.25">
      <c r="A28" t="s">
        <v>100</v>
      </c>
      <c r="B28" s="2">
        <v>43617</v>
      </c>
      <c r="C28" t="str">
        <f>_xlfn.XLOOKUP(draft_release_dates[[#This Row],[draft_id]],drafts[id],drafts[title])</f>
        <v>Punksploitation</v>
      </c>
    </row>
    <row r="29" spans="1:3" x14ac:dyDescent="0.25">
      <c r="A29" t="s">
        <v>455</v>
      </c>
      <c r="B29" s="2">
        <v>43621</v>
      </c>
      <c r="C29" t="str">
        <f>_xlfn.XLOOKUP(draft_release_dates[[#This Row],[draft_id]],drafts[id],drafts[title])</f>
        <v>Apatow, Producer</v>
      </c>
    </row>
    <row r="30" spans="1:3" x14ac:dyDescent="0.25">
      <c r="A30" t="s">
        <v>633</v>
      </c>
      <c r="B30" s="2">
        <v>43628</v>
      </c>
      <c r="C30" t="str">
        <f>_xlfn.XLOOKUP(draft_release_dates[[#This Row],[draft_id]],drafts[id],drafts[title])</f>
        <v>Erotic Thrillers</v>
      </c>
    </row>
    <row r="31" spans="1:3" x14ac:dyDescent="0.25">
      <c r="A31" t="s">
        <v>739</v>
      </c>
      <c r="B31" s="2">
        <v>43634</v>
      </c>
      <c r="C31" t="str">
        <f>_xlfn.XLOOKUP(draft_release_dates[[#This Row],[draft_id]],drafts[id],drafts[title])</f>
        <v>Mixtape Movies</v>
      </c>
    </row>
    <row r="32" spans="1:3" x14ac:dyDescent="0.25">
      <c r="A32" t="s">
        <v>357</v>
      </c>
      <c r="B32" s="2">
        <v>43641</v>
      </c>
      <c r="C32" t="str">
        <f>_xlfn.XLOOKUP(draft_release_dates[[#This Row],[draft_id]],drafts[id],drafts[title])</f>
        <v>Creature Features</v>
      </c>
    </row>
    <row r="33" spans="1:3" x14ac:dyDescent="0.25">
      <c r="A33" t="s">
        <v>761</v>
      </c>
      <c r="B33" s="2">
        <v>43648</v>
      </c>
      <c r="C33" t="str">
        <f>_xlfn.XLOOKUP(draft_release_dates[[#This Row],[draft_id]],drafts[id],drafts[title])</f>
        <v>Humphrey Bogart</v>
      </c>
    </row>
    <row r="34" spans="1:3" x14ac:dyDescent="0.25">
      <c r="A34" t="s">
        <v>554</v>
      </c>
      <c r="B34" s="2">
        <v>43655</v>
      </c>
      <c r="C34" t="str">
        <f>_xlfn.XLOOKUP(draft_release_dates[[#This Row],[draft_id]],drafts[id],drafts[title])</f>
        <v>Disney Animation Studios 2D</v>
      </c>
    </row>
    <row r="35" spans="1:3" x14ac:dyDescent="0.25">
      <c r="A35" t="s">
        <v>106</v>
      </c>
      <c r="B35" s="2">
        <v>43662</v>
      </c>
      <c r="C35" t="str">
        <f>_xlfn.XLOOKUP(draft_release_dates[[#This Row],[draft_id]],drafts[id],drafts[title])</f>
        <v>Queer Romance</v>
      </c>
    </row>
    <row r="36" spans="1:3" x14ac:dyDescent="0.25">
      <c r="A36" t="s">
        <v>752</v>
      </c>
      <c r="B36" s="2">
        <v>43669</v>
      </c>
      <c r="C36" t="str">
        <f>_xlfn.XLOOKUP(draft_release_dates[[#This Row],[draft_id]],drafts[id],drafts[title])</f>
        <v>Spoofs</v>
      </c>
    </row>
    <row r="37" spans="1:3" x14ac:dyDescent="0.25">
      <c r="A37" t="s">
        <v>356</v>
      </c>
      <c r="B37" s="2">
        <v>43676</v>
      </c>
      <c r="C37">
        <f>_xlfn.XLOOKUP(draft_release_dates[[#This Row],[draft_id]],drafts[id],drafts[title])</f>
        <v>1999</v>
      </c>
    </row>
    <row r="38" spans="1:3" x14ac:dyDescent="0.25">
      <c r="A38" t="s">
        <v>196</v>
      </c>
      <c r="B38" s="2">
        <v>43684</v>
      </c>
      <c r="C38" t="str">
        <f>_xlfn.XLOOKUP(draft_release_dates[[#This Row],[draft_id]],drafts[id],drafts[title])</f>
        <v>Freddy vs. Jason Super Draft</v>
      </c>
    </row>
    <row r="39" spans="1:3" x14ac:dyDescent="0.25">
      <c r="A39" t="s">
        <v>310</v>
      </c>
      <c r="B39" s="2">
        <v>43694</v>
      </c>
      <c r="C39" t="str">
        <f>_xlfn.XLOOKUP(draft_release_dates[[#This Row],[draft_id]],drafts[id],drafts[title])</f>
        <v>2019 (so far)</v>
      </c>
    </row>
    <row r="40" spans="1:3" x14ac:dyDescent="0.25">
      <c r="A40" t="s">
        <v>314</v>
      </c>
      <c r="B40" s="2">
        <v>43698</v>
      </c>
      <c r="C40" t="str">
        <f>_xlfn.XLOOKUP(draft_release_dates[[#This Row],[draft_id]],drafts[id],drafts[title])</f>
        <v>Serious Kids</v>
      </c>
    </row>
    <row r="41" spans="1:3" x14ac:dyDescent="0.25">
      <c r="A41" t="s">
        <v>552</v>
      </c>
      <c r="B41" s="2">
        <v>43704</v>
      </c>
      <c r="C41" t="str">
        <f>_xlfn.XLOOKUP(draft_release_dates[[#This Row],[draft_id]],drafts[id],drafts[title])</f>
        <v>Nicolas Cage Mega Draft</v>
      </c>
    </row>
    <row r="42" spans="1:3" x14ac:dyDescent="0.25">
      <c r="A42" t="s">
        <v>284</v>
      </c>
      <c r="B42" s="2">
        <v>43718</v>
      </c>
      <c r="C42" t="str">
        <f>_xlfn.XLOOKUP(draft_release_dates[[#This Row],[draft_id]],drafts[id],drafts[title])</f>
        <v>Actor's Directorial Debuts</v>
      </c>
    </row>
    <row r="43" spans="1:3" x14ac:dyDescent="0.25">
      <c r="A43" t="s">
        <v>81</v>
      </c>
      <c r="B43" s="2">
        <v>43725</v>
      </c>
      <c r="C43" t="str">
        <f>_xlfn.XLOOKUP(draft_release_dates[[#This Row],[draft_id]],drafts[id],drafts[title])</f>
        <v>Original Movie Musicals - American</v>
      </c>
    </row>
    <row r="44" spans="1:3" x14ac:dyDescent="0.25">
      <c r="A44" t="s">
        <v>64</v>
      </c>
      <c r="B44" s="2">
        <v>43732</v>
      </c>
      <c r="C44" t="str">
        <f>_xlfn.XLOOKUP(draft_release_dates[[#This Row],[draft_id]],drafts[id],drafts[title])</f>
        <v>Almodóvar</v>
      </c>
    </row>
    <row r="45" spans="1:3" x14ac:dyDescent="0.25">
      <c r="A45" t="s">
        <v>140</v>
      </c>
      <c r="B45" s="2">
        <v>43739</v>
      </c>
      <c r="C45" t="str">
        <f>_xlfn.XLOOKUP(draft_release_dates[[#This Row],[draft_id]],drafts[id],drafts[title])</f>
        <v>Ensemble Casts</v>
      </c>
    </row>
    <row r="46" spans="1:3" x14ac:dyDescent="0.25">
      <c r="A46" t="s">
        <v>30</v>
      </c>
      <c r="B46" s="2">
        <v>43746</v>
      </c>
      <c r="C46" t="str">
        <f>_xlfn.XLOOKUP(draft_release_dates[[#This Row],[draft_id]],drafts[id],drafts[title])</f>
        <v>'90s Action Mega Draft</v>
      </c>
    </row>
    <row r="47" spans="1:3" x14ac:dyDescent="0.25">
      <c r="A47" t="s">
        <v>361</v>
      </c>
      <c r="B47" s="2">
        <v>43757</v>
      </c>
      <c r="C47" t="str">
        <f>_xlfn.XLOOKUP(draft_release_dates[[#This Row],[draft_id]],drafts[id],drafts[title])</f>
        <v>John Carpenter Live</v>
      </c>
    </row>
    <row r="48" spans="1:3" x14ac:dyDescent="0.25">
      <c r="A48" t="s">
        <v>629</v>
      </c>
      <c r="B48" s="2">
        <v>43761</v>
      </c>
      <c r="C48" t="str">
        <f>_xlfn.XLOOKUP(draft_release_dates[[#This Row],[draft_id]],drafts[id],drafts[title])</f>
        <v>Horror Prequels</v>
      </c>
    </row>
    <row r="49" spans="1:3" x14ac:dyDescent="0.25">
      <c r="A49" t="s">
        <v>92</v>
      </c>
      <c r="B49" s="2">
        <v>43767</v>
      </c>
      <c r="C49" t="str">
        <f>_xlfn.XLOOKUP(draft_release_dates[[#This Row],[draft_id]],drafts[id],drafts[title])</f>
        <v>Halloween Movies</v>
      </c>
    </row>
    <row r="50" spans="1:3" x14ac:dyDescent="0.25">
      <c r="A50" t="s">
        <v>246</v>
      </c>
      <c r="B50" s="2">
        <v>43774</v>
      </c>
      <c r="C50" t="str">
        <f>_xlfn.XLOOKUP(draft_release_dates[[#This Row],[draft_id]],drafts[id],drafts[title])</f>
        <v>Found Footage</v>
      </c>
    </row>
    <row r="51" spans="1:3" x14ac:dyDescent="0.25">
      <c r="A51" t="s">
        <v>492</v>
      </c>
      <c r="B51" s="2">
        <v>43781</v>
      </c>
      <c r="C51" t="str">
        <f>_xlfn.XLOOKUP(draft_release_dates[[#This Row],[draft_id]],drafts[id],drafts[title])</f>
        <v>Heist Movies</v>
      </c>
    </row>
    <row r="52" spans="1:3" x14ac:dyDescent="0.25">
      <c r="A52" t="s">
        <v>612</v>
      </c>
      <c r="B52" s="2">
        <v>43788</v>
      </c>
      <c r="C52" t="str">
        <f>_xlfn.XLOOKUP(draft_release_dates[[#This Row],[draft_id]],drafts[id],drafts[title])</f>
        <v>Philip Seymour Hoffman</v>
      </c>
    </row>
    <row r="53" spans="1:3" x14ac:dyDescent="0.25">
      <c r="A53" t="s">
        <v>44</v>
      </c>
      <c r="B53" s="2">
        <v>43795</v>
      </c>
      <c r="C53" t="str">
        <f>_xlfn.XLOOKUP(draft_release_dates[[#This Row],[draft_id]],drafts[id],drafts[title])</f>
        <v>Sword &amp; Sorcery</v>
      </c>
    </row>
    <row r="54" spans="1:3" x14ac:dyDescent="0.25">
      <c r="A54" t="s">
        <v>300</v>
      </c>
      <c r="B54" s="2">
        <v>43802</v>
      </c>
      <c r="C54" t="str">
        <f>_xlfn.XLOOKUP(draft_release_dates[[#This Row],[draft_id]],drafts[id],drafts[title])</f>
        <v>Game Movies</v>
      </c>
    </row>
    <row r="55" spans="1:3" x14ac:dyDescent="0.25">
      <c r="A55" s="1" t="s">
        <v>393</v>
      </c>
      <c r="B55" s="2">
        <v>43809</v>
      </c>
      <c r="C55" t="str">
        <f>_xlfn.XLOOKUP(draft_release_dates[[#This Row],[draft_id]],drafts[id],drafts[title])</f>
        <v>2010s Decade Mega Draft</v>
      </c>
    </row>
    <row r="56" spans="1:3" x14ac:dyDescent="0.25">
      <c r="A56" t="s">
        <v>32</v>
      </c>
      <c r="B56" s="2">
        <v>43817</v>
      </c>
      <c r="C56" t="str">
        <f>_xlfn.XLOOKUP(draft_release_dates[[#This Row],[draft_id]],drafts[id],drafts[title])</f>
        <v>Arthouse Christmas</v>
      </c>
    </row>
    <row r="57" spans="1:3" x14ac:dyDescent="0.25">
      <c r="A57" t="s">
        <v>715</v>
      </c>
      <c r="B57" s="2">
        <v>43824</v>
      </c>
      <c r="C57" t="str">
        <f>_xlfn.XLOOKUP(draft_release_dates[[#This Row],[draft_id]],drafts[id],drafts[title])</f>
        <v>Kristen Stewart</v>
      </c>
    </row>
    <row r="58" spans="1:3" x14ac:dyDescent="0.25">
      <c r="A58" t="s">
        <v>210</v>
      </c>
      <c r="B58" s="2">
        <v>43830</v>
      </c>
      <c r="C58">
        <f>_xlfn.XLOOKUP(draft_release_dates[[#This Row],[draft_id]],drafts[id],drafts[title])</f>
        <v>2009</v>
      </c>
    </row>
    <row r="59" spans="1:3" x14ac:dyDescent="0.25">
      <c r="A59" t="s">
        <v>60</v>
      </c>
      <c r="B59" s="2">
        <v>43839</v>
      </c>
      <c r="C59" t="str">
        <f>_xlfn.XLOOKUP(draft_release_dates[[#This Row],[draft_id]],drafts[id],drafts[title])</f>
        <v>Star Wars Super Draft</v>
      </c>
    </row>
    <row r="60" spans="1:3" x14ac:dyDescent="0.25">
      <c r="A60" t="s">
        <v>230</v>
      </c>
      <c r="B60" s="2">
        <v>43846</v>
      </c>
      <c r="C60" t="str">
        <f>_xlfn.XLOOKUP(draft_release_dates[[#This Row],[draft_id]],drafts[id],drafts[title])</f>
        <v>Laura Dern</v>
      </c>
    </row>
    <row r="61" spans="1:3" x14ac:dyDescent="0.25">
      <c r="A61" s="1" t="s">
        <v>250</v>
      </c>
      <c r="B61" s="2">
        <v>43851</v>
      </c>
      <c r="C61" t="str">
        <f>_xlfn.XLOOKUP(draft_release_dates[[#This Row],[draft_id]],drafts[id],drafts[title])</f>
        <v>Giallo</v>
      </c>
    </row>
    <row r="62" spans="1:3" x14ac:dyDescent="0.25">
      <c r="A62" t="s">
        <v>727</v>
      </c>
      <c r="B62" s="2">
        <v>43861</v>
      </c>
      <c r="C62" t="str">
        <f>_xlfn.XLOOKUP(draft_release_dates[[#This Row],[draft_id]],drafts[id],drafts[title])</f>
        <v>Star Trek Super Draft</v>
      </c>
    </row>
    <row r="63" spans="1:3" x14ac:dyDescent="0.25">
      <c r="A63" t="s">
        <v>294</v>
      </c>
      <c r="B63" s="2">
        <v>43867</v>
      </c>
      <c r="C63" t="str">
        <f>_xlfn.XLOOKUP(draft_release_dates[[#This Row],[draft_id]],drafts[id],drafts[title])</f>
        <v>2019 Mega Draft</v>
      </c>
    </row>
    <row r="64" spans="1:3" x14ac:dyDescent="0.25">
      <c r="A64" t="s">
        <v>42</v>
      </c>
      <c r="B64" s="2">
        <v>43872</v>
      </c>
      <c r="C64" t="str">
        <f>_xlfn.XLOOKUP(draft_release_dates[[#This Row],[draft_id]],drafts[id],drafts[title])</f>
        <v>European Vacation</v>
      </c>
    </row>
    <row r="65" spans="1:3" x14ac:dyDescent="0.25">
      <c r="A65" t="s">
        <v>671</v>
      </c>
      <c r="B65" s="2">
        <v>43881</v>
      </c>
      <c r="C65" t="str">
        <f>_xlfn.XLOOKUP(draft_release_dates[[#This Row],[draft_id]],drafts[id],drafts[title])</f>
        <v>Universal Classic Monsters Mini-Mega</v>
      </c>
    </row>
    <row r="66" spans="1:3" x14ac:dyDescent="0.25">
      <c r="A66" t="s">
        <v>641</v>
      </c>
      <c r="B66" s="2">
        <v>43886</v>
      </c>
      <c r="C66" t="str">
        <f>_xlfn.XLOOKUP(draft_release_dates[[#This Row],[draft_id]],drafts[id],drafts[title])</f>
        <v>One Crazy Night</v>
      </c>
    </row>
    <row r="67" spans="1:3" x14ac:dyDescent="0.25">
      <c r="A67" t="s">
        <v>425</v>
      </c>
      <c r="B67" s="2">
        <v>43893</v>
      </c>
      <c r="C67" t="str">
        <f>_xlfn.XLOOKUP(draft_release_dates[[#This Row],[draft_id]],drafts[id],drafts[title])</f>
        <v>1992 Horror</v>
      </c>
    </row>
    <row r="68" spans="1:3" x14ac:dyDescent="0.25">
      <c r="A68" t="s">
        <v>274</v>
      </c>
      <c r="B68" s="2">
        <v>43900</v>
      </c>
      <c r="C68" t="str">
        <f>_xlfn.XLOOKUP(draft_release_dates[[#This Row],[draft_id]],drafts[id],drafts[title])</f>
        <v>The Cold War</v>
      </c>
    </row>
    <row r="69" spans="1:3" x14ac:dyDescent="0.25">
      <c r="A69" t="s">
        <v>71</v>
      </c>
      <c r="B69" s="2">
        <v>43909</v>
      </c>
      <c r="C69" t="str">
        <f>_xlfn.XLOOKUP(draft_release_dates[[#This Row],[draft_id]],drafts[id],drafts[title])</f>
        <v>Max von Sydow</v>
      </c>
    </row>
    <row r="70" spans="1:3" x14ac:dyDescent="0.25">
      <c r="A70" t="s">
        <v>741</v>
      </c>
      <c r="B70" s="2">
        <v>43914</v>
      </c>
      <c r="C70" t="str">
        <f>_xlfn.XLOOKUP(draft_release_dates[[#This Row],[draft_id]],drafts[id],drafts[title])</f>
        <v>Post-Apocalypse</v>
      </c>
    </row>
    <row r="71" spans="1:3" x14ac:dyDescent="0.25">
      <c r="A71" t="s">
        <v>359</v>
      </c>
      <c r="B71" s="2">
        <v>43920</v>
      </c>
      <c r="C71" t="str">
        <f>_xlfn.XLOOKUP(draft_release_dates[[#This Row],[draft_id]],drafts[id],drafts[title])</f>
        <v>Lorne Michaels</v>
      </c>
    </row>
    <row r="72" spans="1:3" x14ac:dyDescent="0.25">
      <c r="A72" t="s">
        <v>723</v>
      </c>
      <c r="B72" s="2">
        <v>43925</v>
      </c>
      <c r="C72" t="str">
        <f>_xlfn.XLOOKUP(draft_release_dates[[#This Row],[draft_id]],drafts[id],drafts[title])</f>
        <v>Bourne mini-Super Draft</v>
      </c>
    </row>
    <row r="73" spans="1:3" x14ac:dyDescent="0.25">
      <c r="A73" t="s">
        <v>403</v>
      </c>
      <c r="B73" s="2">
        <v>43926</v>
      </c>
      <c r="C73" t="str">
        <f>_xlfn.XLOOKUP(draft_release_dates[[#This Row],[draft_id]],drafts[id],drafts[title])</f>
        <v>Stuart Gordon</v>
      </c>
    </row>
    <row r="74" spans="1:3" x14ac:dyDescent="0.25">
      <c r="A74" t="s">
        <v>445</v>
      </c>
      <c r="B74" s="2">
        <v>43929</v>
      </c>
      <c r="C74" t="str">
        <f>_xlfn.XLOOKUP(draft_release_dates[[#This Row],[draft_id]],drafts[id],drafts[title])</f>
        <v>'30s Warner Bros</v>
      </c>
    </row>
    <row r="75" spans="1:3" x14ac:dyDescent="0.25">
      <c r="A75" t="s">
        <v>328</v>
      </c>
      <c r="B75" s="2">
        <v>43934</v>
      </c>
      <c r="C75" t="str">
        <f>_xlfn.XLOOKUP(draft_release_dates[[#This Row],[draft_id]],drafts[id],drafts[title])</f>
        <v>Kidventure</v>
      </c>
    </row>
    <row r="76" spans="1:3" x14ac:dyDescent="0.25">
      <c r="A76" t="s">
        <v>536</v>
      </c>
      <c r="B76" s="2">
        <v>43941</v>
      </c>
      <c r="C76" t="str">
        <f>_xlfn.XLOOKUP(draft_release_dates[[#This Row],[draft_id]],drafts[id],drafts[title])</f>
        <v>Steven Soderbergh</v>
      </c>
    </row>
    <row r="77" spans="1:3" x14ac:dyDescent="0.25">
      <c r="A77" t="s">
        <v>639</v>
      </c>
      <c r="B77" s="2">
        <v>43945</v>
      </c>
      <c r="C77" t="str">
        <f>_xlfn.XLOOKUP(draft_release_dates[[#This Row],[draft_id]],drafts[id],drafts[title])</f>
        <v>Pirates of the Caribbean mini-Super Draft</v>
      </c>
    </row>
    <row r="78" spans="1:3" x14ac:dyDescent="0.25">
      <c r="A78" t="s">
        <v>222</v>
      </c>
      <c r="B78" s="2">
        <v>43948</v>
      </c>
      <c r="C78" t="str">
        <f>_xlfn.XLOOKUP(draft_release_dates[[#This Row],[draft_id]],drafts[id],drafts[title])</f>
        <v>New Camp Classics</v>
      </c>
    </row>
    <row r="79" spans="1:3" x14ac:dyDescent="0.25">
      <c r="A79" t="s">
        <v>582</v>
      </c>
      <c r="B79" s="2">
        <v>43955</v>
      </c>
      <c r="C79" t="str">
        <f>_xlfn.XLOOKUP(draft_release_dates[[#This Row],[draft_id]],drafts[id],drafts[title])</f>
        <v>Brief Encounters</v>
      </c>
    </row>
    <row r="80" spans="1:3" x14ac:dyDescent="0.25">
      <c r="A80" t="s">
        <v>520</v>
      </c>
      <c r="B80" s="2">
        <v>43961</v>
      </c>
      <c r="C80" t="str">
        <f>_xlfn.XLOOKUP(draft_release_dates[[#This Row],[draft_id]],drafts[id],drafts[title])</f>
        <v>Mothers &amp; Daughters</v>
      </c>
    </row>
    <row r="81" spans="1:3" x14ac:dyDescent="0.25">
      <c r="A81" t="s">
        <v>213</v>
      </c>
      <c r="B81" s="2">
        <v>43969</v>
      </c>
      <c r="C81" t="str">
        <f>_xlfn.XLOOKUP(draft_release_dates[[#This Row],[draft_id]],drafts[id],drafts[title])</f>
        <v>Jim Henson</v>
      </c>
    </row>
    <row r="82" spans="1:3" x14ac:dyDescent="0.25">
      <c r="A82" t="s">
        <v>116</v>
      </c>
      <c r="B82" s="2">
        <v>43976</v>
      </c>
      <c r="C82" t="str">
        <f>_xlfn.XLOOKUP(draft_release_dates[[#This Row],[draft_id]],drafts[id],drafts[title])</f>
        <v>David Cronenberg</v>
      </c>
    </row>
    <row r="83" spans="1:3" x14ac:dyDescent="0.25">
      <c r="A83" t="s">
        <v>750</v>
      </c>
      <c r="B83" s="2">
        <v>43977</v>
      </c>
      <c r="C83" t="str">
        <f>_xlfn.XLOOKUP(draft_release_dates[[#This Row],[draft_id]],drafts[id],drafts[title])</f>
        <v>Twilight mini-Super Draft</v>
      </c>
    </row>
    <row r="84" spans="1:3" x14ac:dyDescent="0.25">
      <c r="A84" t="s">
        <v>649</v>
      </c>
      <c r="B84" s="2">
        <v>43984</v>
      </c>
      <c r="C84" t="str">
        <f>_xlfn.XLOOKUP(draft_release_dates[[#This Row],[draft_id]],drafts[id],drafts[title])</f>
        <v>Westerns: Part I Mini-Mega</v>
      </c>
    </row>
    <row r="85" spans="1:3" x14ac:dyDescent="0.25">
      <c r="A85" t="s">
        <v>477</v>
      </c>
      <c r="B85" s="2">
        <v>43991</v>
      </c>
      <c r="C85" t="str">
        <f>_xlfn.XLOOKUP(draft_release_dates[[#This Row],[draft_id]],drafts[id],drafts[title])</f>
        <v>60s Musicals</v>
      </c>
    </row>
    <row r="86" spans="1:3" x14ac:dyDescent="0.25">
      <c r="A86" t="s">
        <v>48</v>
      </c>
      <c r="B86" s="2">
        <v>43998</v>
      </c>
      <c r="C86" t="str">
        <f>_xlfn.XLOOKUP(draft_release_dates[[#This Row],[draft_id]],drafts[id],drafts[title])</f>
        <v>Mistaken Identity</v>
      </c>
    </row>
    <row r="87" spans="1:3" x14ac:dyDescent="0.25">
      <c r="A87" t="s">
        <v>62</v>
      </c>
      <c r="B87" s="2">
        <v>44013</v>
      </c>
      <c r="C87" t="str">
        <f>_xlfn.XLOOKUP(draft_release_dates[[#This Row],[draft_id]],drafts[id],drafts[title])</f>
        <v>July 4th Weekend</v>
      </c>
    </row>
    <row r="88" spans="1:3" x14ac:dyDescent="0.25">
      <c r="A88" t="s">
        <v>346</v>
      </c>
      <c r="B88" s="2">
        <v>44018</v>
      </c>
      <c r="C88" t="str">
        <f>_xlfn.XLOOKUP(draft_release_dates[[#This Row],[draft_id]],drafts[id],drafts[title])</f>
        <v>Final Destination mini-Super Draft</v>
      </c>
    </row>
    <row r="89" spans="1:3" x14ac:dyDescent="0.25">
      <c r="A89" t="s">
        <v>733</v>
      </c>
      <c r="B89" s="2">
        <v>44019</v>
      </c>
      <c r="C89" t="str">
        <f>_xlfn.XLOOKUP(draft_release_dates[[#This Row],[draft_id]],drafts[id],drafts[title])</f>
        <v>Heavy Metal</v>
      </c>
    </row>
    <row r="90" spans="1:3" x14ac:dyDescent="0.25">
      <c r="A90" t="s">
        <v>52</v>
      </c>
      <c r="B90" s="2">
        <v>44025</v>
      </c>
      <c r="C90" t="str">
        <f>_xlfn.XLOOKUP(draft_release_dates[[#This Row],[draft_id]],drafts[id],drafts[title])</f>
        <v>Animals Attack!</v>
      </c>
    </row>
    <row r="91" spans="1:3" x14ac:dyDescent="0.25">
      <c r="A91" t="s">
        <v>419</v>
      </c>
      <c r="B91" s="2">
        <v>44033</v>
      </c>
      <c r="C91" t="str">
        <f>_xlfn.XLOOKUP(draft_release_dates[[#This Row],[draft_id]],drafts[id],drafts[title])</f>
        <v>Sketch Comedy Anthologies</v>
      </c>
    </row>
    <row r="92" spans="1:3" x14ac:dyDescent="0.25">
      <c r="A92" t="s">
        <v>413</v>
      </c>
      <c r="B92" s="2">
        <v>44038</v>
      </c>
      <c r="C92" t="str">
        <f>_xlfn.XLOOKUP(draft_release_dates[[#This Row],[draft_id]],drafts[id],drafts[title])</f>
        <v>Jurassic Park / World mini-Super Draft</v>
      </c>
    </row>
    <row r="93" spans="1:3" x14ac:dyDescent="0.25">
      <c r="A93" t="s">
        <v>754</v>
      </c>
      <c r="B93" s="2">
        <v>44041</v>
      </c>
      <c r="C93" t="str">
        <f>_xlfn.XLOOKUP(draft_release_dates[[#This Row],[draft_id]],drafts[id],drafts[title])</f>
        <v>Con Artist</v>
      </c>
    </row>
    <row r="94" spans="1:3" x14ac:dyDescent="0.25">
      <c r="A94" t="s">
        <v>560</v>
      </c>
      <c r="B94" s="2">
        <v>44047</v>
      </c>
      <c r="C94" t="str">
        <f>_xlfn.XLOOKUP(draft_release_dates[[#This Row],[draft_id]],drafts[id],drafts[title])</f>
        <v>Comic Book (Non-Superhero)</v>
      </c>
    </row>
    <row r="95" spans="1:3" x14ac:dyDescent="0.25">
      <c r="A95" t="s">
        <v>338</v>
      </c>
      <c r="B95" s="2">
        <v>44054</v>
      </c>
      <c r="C95" t="str">
        <f>_xlfn.XLOOKUP(draft_release_dates[[#This Row],[draft_id]],drafts[id],drafts[title])</f>
        <v>Winona Ryder</v>
      </c>
    </row>
    <row r="96" spans="1:3" x14ac:dyDescent="0.25">
      <c r="A96" t="s">
        <v>465</v>
      </c>
      <c r="B96" s="2">
        <v>44061</v>
      </c>
      <c r="C96" t="str">
        <f>_xlfn.XLOOKUP(draft_release_dates[[#This Row],[draft_id]],drafts[id],drafts[title])</f>
        <v>Westerns: Part II Mini-Mega</v>
      </c>
    </row>
    <row r="97" spans="1:3" x14ac:dyDescent="0.25">
      <c r="A97" t="s">
        <v>441</v>
      </c>
      <c r="B97" s="2">
        <v>44067</v>
      </c>
      <c r="C97" t="str">
        <f>_xlfn.XLOOKUP(draft_release_dates[[#This Row],[draft_id]],drafts[id],drafts[title])</f>
        <v>Hannibal mini-Super Draft</v>
      </c>
    </row>
    <row r="98" spans="1:3" x14ac:dyDescent="0.25">
      <c r="A98" t="s">
        <v>160</v>
      </c>
      <c r="B98" s="2">
        <v>44073</v>
      </c>
      <c r="C98" t="str">
        <f>_xlfn.XLOOKUP(draft_release_dates[[#This Row],[draft_id]],drafts[id],drafts[title])</f>
        <v>70's Horror Mega</v>
      </c>
    </row>
    <row r="99" spans="1:3" x14ac:dyDescent="0.25">
      <c r="A99" t="s">
        <v>160</v>
      </c>
      <c r="B99" s="2">
        <v>44076</v>
      </c>
      <c r="C99" t="str">
        <f>_xlfn.XLOOKUP(draft_release_dates[[#This Row],[draft_id]],drafts[id],drafts[title])</f>
        <v>70's Horror Mega</v>
      </c>
    </row>
    <row r="100" spans="1:3" x14ac:dyDescent="0.25">
      <c r="A100" t="s">
        <v>594</v>
      </c>
      <c r="B100" s="2">
        <v>44083</v>
      </c>
      <c r="C100" t="str">
        <f>_xlfn.XLOOKUP(draft_release_dates[[#This Row],[draft_id]],drafts[id],drafts[title])</f>
        <v>Road Trip</v>
      </c>
    </row>
    <row r="101" spans="1:3" x14ac:dyDescent="0.25">
      <c r="A101" t="s">
        <v>232</v>
      </c>
      <c r="B101" s="2">
        <v>44088</v>
      </c>
      <c r="C101" t="str">
        <f>_xlfn.XLOOKUP(draft_release_dates[[#This Row],[draft_id]],drafts[id],drafts[title])</f>
        <v>Wesley Snipes</v>
      </c>
    </row>
    <row r="102" spans="1:3" x14ac:dyDescent="0.25">
      <c r="A102" t="s">
        <v>763</v>
      </c>
      <c r="B102" s="2">
        <v>44095</v>
      </c>
      <c r="C102" t="str">
        <f>_xlfn.XLOOKUP(draft_release_dates[[#This Row],[draft_id]],drafts[id],drafts[title])</f>
        <v>Shakespeare: Part I Mini-Mega</v>
      </c>
    </row>
    <row r="103" spans="1:3" x14ac:dyDescent="0.25">
      <c r="A103" t="s">
        <v>266</v>
      </c>
      <c r="B103" s="2">
        <v>44101</v>
      </c>
      <c r="C103" t="str">
        <f>_xlfn.XLOOKUP(draft_release_dates[[#This Row],[draft_id]],drafts[id],drafts[title])</f>
        <v>Jack Ryan mini-Super Draft</v>
      </c>
    </row>
    <row r="104" spans="1:3" x14ac:dyDescent="0.25">
      <c r="A104" t="s">
        <v>534</v>
      </c>
      <c r="B104" s="2">
        <v>44103</v>
      </c>
      <c r="C104" t="str">
        <f>_xlfn.XLOOKUP(draft_release_dates[[#This Row],[draft_id]],drafts[id],drafts[title])</f>
        <v>Florida Crime</v>
      </c>
    </row>
    <row r="105" spans="1:3" x14ac:dyDescent="0.25">
      <c r="A105" t="s">
        <v>502</v>
      </c>
      <c r="B105" s="2">
        <v>44110</v>
      </c>
      <c r="C105" t="str">
        <f>_xlfn.XLOOKUP(draft_release_dates[[#This Row],[draft_id]],drafts[id],drafts[title])</f>
        <v>Lucio Fulci</v>
      </c>
    </row>
    <row r="106" spans="1:3" x14ac:dyDescent="0.25">
      <c r="A106" t="s">
        <v>20</v>
      </c>
      <c r="B106" s="2">
        <v>44117</v>
      </c>
      <c r="C106" t="str">
        <f>_xlfn.XLOOKUP(draft_release_dates[[#This Row],[draft_id]],drafts[id],drafts[title])</f>
        <v>Horror Remakes</v>
      </c>
    </row>
    <row r="107" spans="1:3" x14ac:dyDescent="0.25">
      <c r="A107" t="s">
        <v>574</v>
      </c>
      <c r="B107" s="2">
        <v>44124</v>
      </c>
      <c r="C107" t="str">
        <f>_xlfn.XLOOKUP(draft_release_dates[[#This Row],[draft_id]],drafts[id],drafts[title])</f>
        <v>Alien vs. Predator Super Draft</v>
      </c>
    </row>
    <row r="108" spans="1:3" x14ac:dyDescent="0.25">
      <c r="A108" t="s">
        <v>482</v>
      </c>
      <c r="B108" s="2">
        <v>44131</v>
      </c>
      <c r="C108" t="str">
        <f>_xlfn.XLOOKUP(draft_release_dates[[#This Row],[draft_id]],drafts[id],drafts[title])</f>
        <v>Video Nasties - Prosecuted Films</v>
      </c>
    </row>
    <row r="109" spans="1:3" x14ac:dyDescent="0.25">
      <c r="A109" t="s">
        <v>217</v>
      </c>
      <c r="B109" s="2">
        <v>44134</v>
      </c>
      <c r="C109" t="str">
        <f>_xlfn.XLOOKUP(draft_release_dates[[#This Row],[draft_id]],drafts[id],drafts[title])</f>
        <v>Psycho mini-Super Draft</v>
      </c>
    </row>
    <row r="110" spans="1:3" x14ac:dyDescent="0.25">
      <c r="A110" t="s">
        <v>252</v>
      </c>
      <c r="B110" s="2">
        <v>44136</v>
      </c>
      <c r="C110" t="str">
        <f>_xlfn.XLOOKUP(draft_release_dates[[#This Row],[draft_id]],drafts[id],drafts[title])</f>
        <v>The American President</v>
      </c>
    </row>
    <row r="111" spans="1:3" x14ac:dyDescent="0.25">
      <c r="A111" t="s">
        <v>397</v>
      </c>
      <c r="B111" s="2">
        <v>44145</v>
      </c>
      <c r="C111" t="str">
        <f>_xlfn.XLOOKUP(draft_release_dates[[#This Row],[draft_id]],drafts[id],drafts[title])</f>
        <v>Drag</v>
      </c>
    </row>
    <row r="112" spans="1:3" x14ac:dyDescent="0.25">
      <c r="A112" t="s">
        <v>590</v>
      </c>
      <c r="B112" s="2">
        <v>44152</v>
      </c>
      <c r="C112" t="str">
        <f>_xlfn.XLOOKUP(draft_release_dates[[#This Row],[draft_id]],drafts[id],drafts[title])</f>
        <v>'50s Sci-Fi</v>
      </c>
    </row>
    <row r="113" spans="1:3" x14ac:dyDescent="0.25">
      <c r="A113" t="s">
        <v>122</v>
      </c>
      <c r="B113" s="2">
        <v>44157</v>
      </c>
      <c r="C113" t="str">
        <f>_xlfn.XLOOKUP(draft_release_dates[[#This Row],[draft_id]],drafts[id],drafts[title])</f>
        <v>Pixar Super Draft</v>
      </c>
    </row>
    <row r="114" spans="1:3" x14ac:dyDescent="0.25">
      <c r="A114" t="s">
        <v>128</v>
      </c>
      <c r="B114" s="2">
        <v>44165</v>
      </c>
      <c r="C114" t="str">
        <f>_xlfn.XLOOKUP(draft_release_dates[[#This Row],[draft_id]],drafts[id],drafts[title])</f>
        <v>Underworld mini-Super Draft</v>
      </c>
    </row>
    <row r="115" spans="1:3" x14ac:dyDescent="0.25">
      <c r="A115" t="s">
        <v>586</v>
      </c>
      <c r="B115" s="2">
        <v>44166</v>
      </c>
      <c r="C115" t="str">
        <f>_xlfn.XLOOKUP(draft_release_dates[[#This Row],[draft_id]],drafts[id],drafts[title])</f>
        <v>Friends</v>
      </c>
    </row>
    <row r="116" spans="1:3" x14ac:dyDescent="0.25">
      <c r="A116" t="s">
        <v>176</v>
      </c>
      <c r="B116" s="2">
        <v>44172</v>
      </c>
      <c r="C116" t="str">
        <f>_xlfn.XLOOKUP(draft_release_dates[[#This Row],[draft_id]],drafts[id],drafts[title])</f>
        <v>TV Adaptations</v>
      </c>
    </row>
    <row r="117" spans="1:3" x14ac:dyDescent="0.25">
      <c r="A117" t="s">
        <v>447</v>
      </c>
      <c r="B117" s="2">
        <v>44180</v>
      </c>
      <c r="C117" t="str">
        <f>_xlfn.XLOOKUP(draft_release_dates[[#This Row],[draft_id]],drafts[id],drafts[title])</f>
        <v>Westerns: Part III Mini-Mega</v>
      </c>
    </row>
    <row r="118" spans="1:3" x14ac:dyDescent="0.25">
      <c r="A118" t="s">
        <v>248</v>
      </c>
      <c r="B118" s="2">
        <v>44186</v>
      </c>
      <c r="C118" t="str">
        <f>_xlfn.XLOOKUP(draft_release_dates[[#This Row],[draft_id]],drafts[id],drafts[title])</f>
        <v>A Christmas Carol</v>
      </c>
    </row>
    <row r="119" spans="1:3" x14ac:dyDescent="0.25">
      <c r="A119" t="s">
        <v>488</v>
      </c>
      <c r="B119" s="2">
        <v>44190</v>
      </c>
      <c r="C119" t="str">
        <f>_xlfn.XLOOKUP(draft_release_dates[[#This Row],[draft_id]],drafts[id],drafts[title])</f>
        <v>Oliver Assayas Super Draft</v>
      </c>
    </row>
    <row r="120" spans="1:3" x14ac:dyDescent="0.25">
      <c r="A120" t="s">
        <v>518</v>
      </c>
      <c r="B120" s="2">
        <v>44201</v>
      </c>
      <c r="C120" t="str">
        <f>_xlfn.XLOOKUP(draft_release_dates[[#This Row],[draft_id]],drafts[id],drafts[title])</f>
        <v>Shakespeare: Part II Mini-Mega</v>
      </c>
    </row>
    <row r="121" spans="1:3" x14ac:dyDescent="0.25">
      <c r="A121" t="s">
        <v>354</v>
      </c>
      <c r="B121" s="2">
        <v>44202</v>
      </c>
      <c r="C121" t="str">
        <f>_xlfn.XLOOKUP(draft_release_dates[[#This Row],[draft_id]],drafts[id],drafts[title])</f>
        <v>Home Alone mini-Super Draft</v>
      </c>
    </row>
    <row r="122" spans="1:3" x14ac:dyDescent="0.25">
      <c r="A122" t="s">
        <v>689</v>
      </c>
      <c r="B122" s="2">
        <v>44208</v>
      </c>
      <c r="C122" t="str">
        <f>_xlfn.XLOOKUP(draft_release_dates[[#This Row],[draft_id]],drafts[id],drafts[title])</f>
        <v>Tony Scott</v>
      </c>
    </row>
    <row r="123" spans="1:3" x14ac:dyDescent="0.25">
      <c r="A123" t="s">
        <v>643</v>
      </c>
      <c r="B123" s="2">
        <v>44215</v>
      </c>
      <c r="C123" t="str">
        <f>_xlfn.XLOOKUP(draft_release_dates[[#This Row],[draft_id]],drafts[id],drafts[title])</f>
        <v>John Woo</v>
      </c>
    </row>
    <row r="124" spans="1:3" x14ac:dyDescent="0.25">
      <c r="A124" s="1" t="s">
        <v>240</v>
      </c>
      <c r="B124" s="2">
        <v>44222</v>
      </c>
      <c r="C124" t="str">
        <f>_xlfn.XLOOKUP(draft_release_dates[[#This Row],[draft_id]],drafts[id],drafts[title])</f>
        <v>Aquatic Horror</v>
      </c>
    </row>
    <row r="125" spans="1:3" x14ac:dyDescent="0.25">
      <c r="A125" t="s">
        <v>242</v>
      </c>
      <c r="B125" s="2">
        <v>44227</v>
      </c>
      <c r="C125" t="str">
        <f>_xlfn.XLOOKUP(draft_release_dates[[#This Row],[draft_id]],drafts[id],drafts[title])</f>
        <v>Summer Camp</v>
      </c>
    </row>
    <row r="126" spans="1:3" x14ac:dyDescent="0.25">
      <c r="A126" t="s">
        <v>282</v>
      </c>
      <c r="B126" s="2">
        <v>44229</v>
      </c>
      <c r="C126" t="str">
        <f>_xlfn.XLOOKUP(draft_release_dates[[#This Row],[draft_id]],drafts[id],drafts[title])</f>
        <v>Fictional Musicians Mini-Mega</v>
      </c>
    </row>
    <row r="127" spans="1:3" x14ac:dyDescent="0.25">
      <c r="A127" t="s">
        <v>379</v>
      </c>
      <c r="B127" s="2">
        <v>44236</v>
      </c>
      <c r="C127" t="str">
        <f>_xlfn.XLOOKUP(draft_release_dates[[#This Row],[draft_id]],drafts[id],drafts[title])</f>
        <v>Cannon</v>
      </c>
    </row>
    <row r="128" spans="1:3" x14ac:dyDescent="0.25">
      <c r="A128" t="s">
        <v>272</v>
      </c>
      <c r="B128" s="2">
        <v>44241</v>
      </c>
      <c r="C128" t="str">
        <f>_xlfn.XLOOKUP(draft_release_dates[[#This Row],[draft_id]],drafts[id],drafts[title])</f>
        <v>Relationship Horror</v>
      </c>
    </row>
    <row r="129" spans="1:3" x14ac:dyDescent="0.25">
      <c r="A129" t="s">
        <v>373</v>
      </c>
      <c r="B129" s="2">
        <v>44243</v>
      </c>
      <c r="C129" t="str">
        <f>_xlfn.XLOOKUP(draft_release_dates[[#This Row],[draft_id]],drafts[id],drafts[title])</f>
        <v>Hugh Grant</v>
      </c>
    </row>
    <row r="130" spans="1:3" x14ac:dyDescent="0.25">
      <c r="A130" t="s">
        <v>665</v>
      </c>
      <c r="B130" s="2">
        <v>44247</v>
      </c>
      <c r="C130" t="str">
        <f>_xlfn.XLOOKUP(draft_release_dates[[#This Row],[draft_id]],drafts[id],drafts[title])</f>
        <v>Christopher Plummer</v>
      </c>
    </row>
    <row r="131" spans="1:3" x14ac:dyDescent="0.25">
      <c r="A131" t="s">
        <v>494</v>
      </c>
      <c r="B131" s="2">
        <v>44251</v>
      </c>
      <c r="C131" t="str">
        <f>_xlfn.XLOOKUP(draft_release_dates[[#This Row],[draft_id]],drafts[id],drafts[title])</f>
        <v>Eddie Murphy</v>
      </c>
    </row>
    <row r="132" spans="1:3" x14ac:dyDescent="0.25">
      <c r="A132" t="s">
        <v>508</v>
      </c>
      <c r="B132" s="2">
        <v>44255</v>
      </c>
      <c r="C132" t="str">
        <f>_xlfn.XLOOKUP(draft_release_dates[[#This Row],[draft_id]],drafts[id],drafts[title])</f>
        <v>Die Hard mini-Super Draft</v>
      </c>
    </row>
    <row r="133" spans="1:3" x14ac:dyDescent="0.25">
      <c r="A133" t="s">
        <v>653</v>
      </c>
      <c r="B133" s="2">
        <v>44257</v>
      </c>
      <c r="C133" t="str">
        <f>_xlfn.XLOOKUP(draft_release_dates[[#This Row],[draft_id]],drafts[id],drafts[title])</f>
        <v>Classic Disney Live Action Adventure</v>
      </c>
    </row>
    <row r="134" spans="1:3" x14ac:dyDescent="0.25">
      <c r="A134" t="s">
        <v>172</v>
      </c>
      <c r="B134" s="2">
        <v>44264</v>
      </c>
      <c r="C134" t="str">
        <f>_xlfn.XLOOKUP(draft_release_dates[[#This Row],[draft_id]],drafts[id],drafts[title])</f>
        <v>Godzilla vs. Kong</v>
      </c>
    </row>
    <row r="135" spans="1:3" x14ac:dyDescent="0.25">
      <c r="A135" t="s">
        <v>165</v>
      </c>
      <c r="B135" s="2">
        <v>44269</v>
      </c>
      <c r="C135" t="str">
        <f>_xlfn.XLOOKUP(draft_release_dates[[#This Row],[draft_id]],drafts[id],drafts[title])</f>
        <v>George Lucas</v>
      </c>
    </row>
    <row r="136" spans="1:3" x14ac:dyDescent="0.25">
      <c r="A136" t="s">
        <v>244</v>
      </c>
      <c r="B136" s="2">
        <v>44271</v>
      </c>
      <c r="C136" t="str">
        <f>_xlfn.XLOOKUP(draft_release_dates[[#This Row],[draft_id]],drafts[id],drafts[title])</f>
        <v>Jerry Bruckheimer</v>
      </c>
    </row>
    <row r="137" spans="1:3" x14ac:dyDescent="0.25">
      <c r="A137" t="s">
        <v>365</v>
      </c>
      <c r="B137" s="2">
        <v>44278</v>
      </c>
      <c r="C137" t="str">
        <f>_xlfn.XLOOKUP(draft_release_dates[[#This Row],[draft_id]],drafts[id],drafts[title])</f>
        <v>Minnesota Mini-Mega</v>
      </c>
    </row>
    <row r="138" spans="1:3" x14ac:dyDescent="0.25">
      <c r="A138" t="s">
        <v>54</v>
      </c>
      <c r="B138" s="2">
        <v>44282</v>
      </c>
      <c r="C138" t="str">
        <f>_xlfn.XLOOKUP(draft_release_dates[[#This Row],[draft_id]],drafts[id],drafts[title])</f>
        <v>Tom Ripley mini-Super Draft</v>
      </c>
    </row>
    <row r="139" spans="1:3" x14ac:dyDescent="0.25">
      <c r="A139" t="s">
        <v>526</v>
      </c>
      <c r="B139" s="2">
        <v>44285</v>
      </c>
      <c r="C139" t="str">
        <f>_xlfn.XLOOKUP(draft_release_dates[[#This Row],[draft_id]],drafts[id],drafts[title])</f>
        <v>Private Eyes</v>
      </c>
    </row>
    <row r="140" spans="1:3" x14ac:dyDescent="0.25">
      <c r="A140" t="s">
        <v>24</v>
      </c>
      <c r="B140" s="2">
        <v>44292</v>
      </c>
      <c r="C140" t="str">
        <f>_xlfn.XLOOKUP(draft_release_dates[[#This Row],[draft_id]],drafts[id],drafts[title])</f>
        <v>Kelly Reichardt Super Draft</v>
      </c>
    </row>
    <row r="141" spans="1:3" x14ac:dyDescent="0.25">
      <c r="A141" t="s">
        <v>280</v>
      </c>
      <c r="B141" s="2">
        <v>44299</v>
      </c>
      <c r="C141" t="str">
        <f>_xlfn.XLOOKUP(draft_release_dates[[#This Row],[draft_id]],drafts[id],drafts[title])</f>
        <v>BFFFs</v>
      </c>
    </row>
    <row r="142" spans="1:3" x14ac:dyDescent="0.25">
      <c r="A142" t="s">
        <v>471</v>
      </c>
      <c r="B142" s="2">
        <v>44307</v>
      </c>
      <c r="C142" t="str">
        <f>_xlfn.XLOOKUP(draft_release_dates[[#This Row],[draft_id]],drafts[id],drafts[title])</f>
        <v>2020 Mega Draft</v>
      </c>
    </row>
    <row r="143" spans="1:3" x14ac:dyDescent="0.25">
      <c r="A143" t="s">
        <v>687</v>
      </c>
      <c r="B143" s="2">
        <v>44313</v>
      </c>
      <c r="C143" t="str">
        <f>_xlfn.XLOOKUP(draft_release_dates[[#This Row],[draft_id]],drafts[id],drafts[title])</f>
        <v>'00 Slashers</v>
      </c>
    </row>
    <row r="144" spans="1:3" x14ac:dyDescent="0.25">
      <c r="A144" t="s">
        <v>112</v>
      </c>
      <c r="B144" s="2">
        <v>44316</v>
      </c>
      <c r="C144" t="str">
        <f>_xlfn.XLOOKUP(draft_release_dates[[#This Row],[draft_id]],drafts[id],drafts[title])</f>
        <v>Comedians First Dramas</v>
      </c>
    </row>
    <row r="145" spans="1:3" x14ac:dyDescent="0.25">
      <c r="A145" t="s">
        <v>655</v>
      </c>
      <c r="B145" s="2">
        <v>44320</v>
      </c>
      <c r="C145" t="str">
        <f>_xlfn.XLOOKUP(draft_release_dates[[#This Row],[draft_id]],drafts[id],drafts[title])</f>
        <v>21st Century Best Actress Winning Films</v>
      </c>
    </row>
    <row r="146" spans="1:3" x14ac:dyDescent="0.25">
      <c r="A146" t="s">
        <v>512</v>
      </c>
      <c r="B146" s="2">
        <v>44327</v>
      </c>
      <c r="C146" t="str">
        <f>_xlfn.XLOOKUP(draft_release_dates[[#This Row],[draft_id]],drafts[id],drafts[title])</f>
        <v>Movies About Television</v>
      </c>
    </row>
    <row r="147" spans="1:3" x14ac:dyDescent="0.25">
      <c r="A147" t="s">
        <v>134</v>
      </c>
      <c r="B147" s="2">
        <v>44334</v>
      </c>
      <c r="C147" t="str">
        <f>_xlfn.XLOOKUP(draft_release_dates[[#This Row],[draft_id]],drafts[id],drafts[title])</f>
        <v>Shakespeare: Part III Mini-Mega</v>
      </c>
    </row>
    <row r="148" spans="1:3" x14ac:dyDescent="0.25">
      <c r="A148" t="s">
        <v>699</v>
      </c>
      <c r="B148" s="2">
        <v>44341</v>
      </c>
      <c r="C148" t="str">
        <f>_xlfn.XLOOKUP(draft_release_dates[[#This Row],[draft_id]],drafts[id],drafts[title])</f>
        <v>2010s Directorial Debuts</v>
      </c>
    </row>
    <row r="149" spans="1:3" x14ac:dyDescent="0.25">
      <c r="A149" t="s">
        <v>532</v>
      </c>
      <c r="B149" s="2">
        <v>44347</v>
      </c>
      <c r="C149" t="str">
        <f>_xlfn.XLOOKUP(draft_release_dates[[#This Row],[draft_id]],drafts[id],drafts[title])</f>
        <v>Antoine Doinel mini-Super Draft</v>
      </c>
    </row>
    <row r="150" spans="1:3" x14ac:dyDescent="0.25">
      <c r="A150" t="s">
        <v>516</v>
      </c>
      <c r="B150" s="2">
        <v>44348</v>
      </c>
      <c r="C150" t="str">
        <f>_xlfn.XLOOKUP(draft_release_dates[[#This Row],[draft_id]],drafts[id],drafts[title])</f>
        <v>James Spader</v>
      </c>
    </row>
    <row r="151" spans="1:3" x14ac:dyDescent="0.25">
      <c r="A151" t="s">
        <v>604</v>
      </c>
      <c r="B151" s="2">
        <v>44355</v>
      </c>
      <c r="C151" t="str">
        <f>_xlfn.XLOOKUP(draft_release_dates[[#This Row],[draft_id]],drafts[id],drafts[title])</f>
        <v>X-Men Super Draft</v>
      </c>
    </row>
    <row r="152" spans="1:3" x14ac:dyDescent="0.25">
      <c r="A152" t="s">
        <v>524</v>
      </c>
      <c r="B152" s="2">
        <v>44362</v>
      </c>
      <c r="C152" t="str">
        <f>_xlfn.XLOOKUP(draft_release_dates[[#This Row],[draft_id]],drafts[id],drafts[title])</f>
        <v>The Internet</v>
      </c>
    </row>
    <row r="153" spans="1:3" x14ac:dyDescent="0.25">
      <c r="A153" t="s">
        <v>83</v>
      </c>
      <c r="B153" s="2">
        <v>44369</v>
      </c>
      <c r="C153" t="str">
        <f>_xlfn.XLOOKUP(draft_release_dates[[#This Row],[draft_id]],drafts[id],drafts[title])</f>
        <v>TV Continuations</v>
      </c>
    </row>
    <row r="154" spans="1:3" x14ac:dyDescent="0.25">
      <c r="A154" t="s">
        <v>506</v>
      </c>
      <c r="B154" s="2">
        <v>44376</v>
      </c>
      <c r="C154" t="str">
        <f>_xlfn.XLOOKUP(draft_release_dates[[#This Row],[draft_id]],drafts[id],drafts[title])</f>
        <v>Hellraiser</v>
      </c>
    </row>
    <row r="155" spans="1:3" x14ac:dyDescent="0.25">
      <c r="A155" t="s">
        <v>514</v>
      </c>
      <c r="B155" s="2">
        <v>44378</v>
      </c>
      <c r="C155" t="str">
        <f>_xlfn.XLOOKUP(draft_release_dates[[#This Row],[draft_id]],drafts[id],drafts[title])</f>
        <v>Natalie Wood</v>
      </c>
    </row>
    <row r="156" spans="1:3" x14ac:dyDescent="0.25">
      <c r="A156" t="s">
        <v>572</v>
      </c>
      <c r="B156" s="2">
        <v>44378</v>
      </c>
      <c r="C156" t="str">
        <f>_xlfn.XLOOKUP(draft_release_dates[[#This Row],[draft_id]],drafts[id],drafts[title])</f>
        <v>Shaft mini-Super Draft</v>
      </c>
    </row>
    <row r="157" spans="1:3" x14ac:dyDescent="0.25">
      <c r="A157" t="s">
        <v>102</v>
      </c>
      <c r="B157" s="2">
        <v>44390</v>
      </c>
      <c r="C157" t="str">
        <f>_xlfn.XLOOKUP(draft_release_dates[[#This Row],[draft_id]],drafts[id],drafts[title])</f>
        <v>Legacy Sequels</v>
      </c>
    </row>
    <row r="158" spans="1:3" x14ac:dyDescent="0.25">
      <c r="A158" t="s">
        <v>200</v>
      </c>
      <c r="B158" s="2">
        <v>44397</v>
      </c>
      <c r="C158" t="str">
        <f>_xlfn.XLOOKUP(draft_release_dates[[#This Row],[draft_id]],drafts[id],drafts[title])</f>
        <v>Video Game Adaptations</v>
      </c>
    </row>
    <row r="159" spans="1:3" x14ac:dyDescent="0.25">
      <c r="A159" t="s">
        <v>221</v>
      </c>
      <c r="B159" s="2">
        <v>44404</v>
      </c>
      <c r="C159">
        <f>_xlfn.XLOOKUP(draft_release_dates[[#This Row],[draft_id]],drafts[id],drafts[title])</f>
        <v>2007</v>
      </c>
    </row>
    <row r="160" spans="1:3" x14ac:dyDescent="0.25">
      <c r="A160" t="s">
        <v>270</v>
      </c>
      <c r="B160" s="2">
        <v>44408</v>
      </c>
      <c r="C160" t="str">
        <f>_xlfn.XLOOKUP(draft_release_dates[[#This Row],[draft_id]],drafts[id],drafts[title])</f>
        <v>The Purge mini-Super Draft</v>
      </c>
    </row>
    <row r="161" spans="1:3" x14ac:dyDescent="0.25">
      <c r="A161" t="s">
        <v>576</v>
      </c>
      <c r="B161" s="2">
        <v>44411</v>
      </c>
      <c r="C161" t="str">
        <f>_xlfn.XLOOKUP(draft_release_dates[[#This Row],[draft_id]],drafts[id],drafts[title])</f>
        <v>Wes Craven</v>
      </c>
    </row>
    <row r="162" spans="1:3" x14ac:dyDescent="0.25">
      <c r="A162" t="s">
        <v>693</v>
      </c>
      <c r="B162" s="2">
        <v>44416</v>
      </c>
      <c r="C162" t="str">
        <f>_xlfn.XLOOKUP(draft_release_dates[[#This Row],[draft_id]],drafts[id],drafts[title])</f>
        <v>Richard Donner</v>
      </c>
    </row>
    <row r="163" spans="1:3" x14ac:dyDescent="0.25">
      <c r="A163" t="s">
        <v>713</v>
      </c>
      <c r="B163" s="2">
        <v>44418</v>
      </c>
      <c r="C163" t="str">
        <f>_xlfn.XLOOKUP(draft_release_dates[[#This Row],[draft_id]],drafts[id],drafts[title])</f>
        <v>Bob Dylan</v>
      </c>
    </row>
    <row r="164" spans="1:3" x14ac:dyDescent="0.25">
      <c r="A164" t="s">
        <v>548</v>
      </c>
      <c r="B164" s="2">
        <v>44424</v>
      </c>
      <c r="C164" t="str">
        <f>_xlfn.XLOOKUP(draft_release_dates[[#This Row],[draft_id]],drafts[id],drafts[title])</f>
        <v>Tremors Super Draft</v>
      </c>
    </row>
    <row r="165" spans="1:3" x14ac:dyDescent="0.25">
      <c r="A165" t="s">
        <v>324</v>
      </c>
      <c r="B165" s="2">
        <v>44431</v>
      </c>
      <c r="C165" t="str">
        <f>_xlfn.XLOOKUP(draft_release_dates[[#This Row],[draft_id]],drafts[id],drafts[title])</f>
        <v>Planet Hollywood Mega Draft</v>
      </c>
    </row>
    <row r="166" spans="1:3" x14ac:dyDescent="0.25">
      <c r="A166" t="s">
        <v>744</v>
      </c>
      <c r="B166" s="2">
        <v>44439</v>
      </c>
      <c r="C166" t="str">
        <f>_xlfn.XLOOKUP(draft_release_dates[[#This Row],[draft_id]],drafts[id],drafts[title])</f>
        <v>Jane Austen</v>
      </c>
    </row>
    <row r="167" spans="1:3" x14ac:dyDescent="0.25">
      <c r="A167" t="s">
        <v>276</v>
      </c>
      <c r="B167" s="2">
        <v>44446</v>
      </c>
      <c r="C167" t="str">
        <f>_xlfn.XLOOKUP(draft_release_dates[[#This Row],[draft_id]],drafts[id],drafts[title])</f>
        <v>21st Century Australian</v>
      </c>
    </row>
    <row r="168" spans="1:3" x14ac:dyDescent="0.25">
      <c r="A168" t="s">
        <v>429</v>
      </c>
      <c r="B168" s="2">
        <v>44447</v>
      </c>
      <c r="C168" t="str">
        <f>_xlfn.XLOOKUP(draft_release_dates[[#This Row],[draft_id]],drafts[id],drafts[title])</f>
        <v>Rambo mini-Super Draft</v>
      </c>
    </row>
    <row r="169" spans="1:3" x14ac:dyDescent="0.25">
      <c r="A169" t="s">
        <v>98</v>
      </c>
      <c r="B169" s="2">
        <v>44453</v>
      </c>
      <c r="C169" t="str">
        <f>_xlfn.XLOOKUP(draft_release_dates[[#This Row],[draft_id]],drafts[id],drafts[title])</f>
        <v>Dinosaurs</v>
      </c>
    </row>
    <row r="170" spans="1:3" x14ac:dyDescent="0.25">
      <c r="A170" t="s">
        <v>322</v>
      </c>
      <c r="B170" s="2">
        <v>44461</v>
      </c>
      <c r="C170" t="str">
        <f>_xlfn.XLOOKUP(draft_release_dates[[#This Row],[draft_id]],drafts[id],drafts[title])</f>
        <v>Canuxploitation</v>
      </c>
    </row>
    <row r="171" spans="1:3" x14ac:dyDescent="0.25">
      <c r="A171" t="s">
        <v>546</v>
      </c>
      <c r="B171" s="2">
        <v>44467</v>
      </c>
      <c r="C171" t="str">
        <f>_xlfn.XLOOKUP(draft_release_dates[[#This Row],[draft_id]],drafts[id],drafts[title])</f>
        <v>Body Horror</v>
      </c>
    </row>
    <row r="172" spans="1:3" x14ac:dyDescent="0.25">
      <c r="A172" t="s">
        <v>226</v>
      </c>
      <c r="B172" s="2">
        <v>44472</v>
      </c>
      <c r="C172" t="str">
        <f>_xlfn.XLOOKUP(draft_release_dates[[#This Row],[draft_id]],drafts[id],drafts[title])</f>
        <v>Police Story mini-Super Draft</v>
      </c>
    </row>
    <row r="173" spans="1:3" x14ac:dyDescent="0.25">
      <c r="A173" t="s">
        <v>663</v>
      </c>
      <c r="B173" s="2">
        <v>44474</v>
      </c>
      <c r="C173" t="str">
        <f>_xlfn.XLOOKUP(draft_release_dates[[#This Row],[draft_id]],drafts[id],drafts[title])</f>
        <v>Baseball Mini-Mega</v>
      </c>
    </row>
    <row r="174" spans="1:3" x14ac:dyDescent="0.25">
      <c r="A174" t="s">
        <v>407</v>
      </c>
      <c r="B174" s="2">
        <v>44481</v>
      </c>
      <c r="C174" t="str">
        <f>_xlfn.XLOOKUP(draft_release_dates[[#This Row],[draft_id]],drafts[id],drafts[title])</f>
        <v>Dimension Films</v>
      </c>
    </row>
    <row r="175" spans="1:3" x14ac:dyDescent="0.25">
      <c r="A175" t="s">
        <v>631</v>
      </c>
      <c r="B175" s="2">
        <v>44487</v>
      </c>
      <c r="C175" t="str">
        <f>_xlfn.XLOOKUP(draft_release_dates[[#This Row],[draft_id]],drafts[id],drafts[title])</f>
        <v>Mad Scientist</v>
      </c>
    </row>
    <row r="176" spans="1:3" x14ac:dyDescent="0.25">
      <c r="A176" t="s">
        <v>443</v>
      </c>
      <c r="B176" s="2">
        <v>44496</v>
      </c>
      <c r="C176" t="str">
        <f>_xlfn.XLOOKUP(draft_release_dates[[#This Row],[draft_id]],drafts[id],drafts[title])</f>
        <v>Zombie Mini-Mega</v>
      </c>
    </row>
    <row r="177" spans="1:3" x14ac:dyDescent="0.25">
      <c r="A177" t="s">
        <v>504</v>
      </c>
      <c r="B177" s="2">
        <v>44498</v>
      </c>
      <c r="C177" t="str">
        <f>_xlfn.XLOOKUP(draft_release_dates[[#This Row],[draft_id]],drafts[id],drafts[title])</f>
        <v>Phantasm mini-Super Draft</v>
      </c>
    </row>
    <row r="178" spans="1:3" x14ac:dyDescent="0.25">
      <c r="A178" t="s">
        <v>637</v>
      </c>
      <c r="B178" s="2">
        <v>44502</v>
      </c>
      <c r="C178" t="str">
        <f>_xlfn.XLOOKUP(draft_release_dates[[#This Row],[draft_id]],drafts[id],drafts[title])</f>
        <v>James Bond Super Draft</v>
      </c>
    </row>
    <row r="179" spans="1:3" x14ac:dyDescent="0.25">
      <c r="A179" t="s">
        <v>637</v>
      </c>
      <c r="B179" s="2">
        <v>44503</v>
      </c>
      <c r="C179" t="str">
        <f>_xlfn.XLOOKUP(draft_release_dates[[#This Row],[draft_id]],drafts[id],drafts[title])</f>
        <v>James Bond Super Draft</v>
      </c>
    </row>
    <row r="180" spans="1:3" x14ac:dyDescent="0.25">
      <c r="A180" t="s">
        <v>725</v>
      </c>
      <c r="B180" s="2">
        <v>44505</v>
      </c>
      <c r="C180" t="str">
        <f>_xlfn.XLOOKUP(draft_release_dates[[#This Row],[draft_id]],drafts[id],drafts[title])</f>
        <v>Serial Killer</v>
      </c>
    </row>
    <row r="181" spans="1:3" x14ac:dyDescent="0.25">
      <c r="A181" t="s">
        <v>86</v>
      </c>
      <c r="B181" s="2">
        <v>44516</v>
      </c>
      <c r="C181" t="str">
        <f>_xlfn.XLOOKUP(draft_release_dates[[#This Row],[draft_id]],drafts[id],drafts[title])</f>
        <v>Oscar Winning Queer Films</v>
      </c>
    </row>
    <row r="182" spans="1:3" x14ac:dyDescent="0.25">
      <c r="A182" t="s">
        <v>184</v>
      </c>
      <c r="B182" s="2">
        <v>44523</v>
      </c>
      <c r="C182" t="str">
        <f>_xlfn.XLOOKUP(draft_release_dates[[#This Row],[draft_id]],drafts[id],drafts[title])</f>
        <v>Thanksgiving Weekend</v>
      </c>
    </row>
    <row r="183" spans="1:3" x14ac:dyDescent="0.25">
      <c r="A183" t="s">
        <v>88</v>
      </c>
      <c r="B183" s="2">
        <v>44530</v>
      </c>
      <c r="C183" t="str">
        <f>_xlfn.XLOOKUP(draft_release_dates[[#This Row],[draft_id]],drafts[id],drafts[title])</f>
        <v>Herbie mini-Super Draft</v>
      </c>
    </row>
    <row r="184" spans="1:3" x14ac:dyDescent="0.25">
      <c r="A184" t="s">
        <v>568</v>
      </c>
      <c r="B184" s="2">
        <v>44530</v>
      </c>
      <c r="C184" t="str">
        <f>_xlfn.XLOOKUP(draft_release_dates[[#This Row],[draft_id]],drafts[id],drafts[title])</f>
        <v>Disney Channel Original Movies</v>
      </c>
    </row>
    <row r="185" spans="1:3" x14ac:dyDescent="0.25">
      <c r="A185" t="s">
        <v>77</v>
      </c>
      <c r="B185" s="2">
        <v>44538</v>
      </c>
      <c r="C185" t="str">
        <f>_xlfn.XLOOKUP(draft_release_dates[[#This Row],[draft_id]],drafts[id],drafts[title])</f>
        <v>Razzie Worst Picture Winners</v>
      </c>
    </row>
    <row r="186" spans="1:3" x14ac:dyDescent="0.25">
      <c r="A186" t="s">
        <v>667</v>
      </c>
      <c r="B186" s="2">
        <v>44544</v>
      </c>
      <c r="C186" t="str">
        <f>_xlfn.XLOOKUP(draft_release_dates[[#This Row],[draft_id]],drafts[id],drafts[title])</f>
        <v>Christmas-Adjacent</v>
      </c>
    </row>
    <row r="187" spans="1:3" x14ac:dyDescent="0.25">
      <c r="A187" t="s">
        <v>79</v>
      </c>
      <c r="B187" s="2">
        <v>44551</v>
      </c>
      <c r="C187" t="str">
        <f>_xlfn.XLOOKUP(draft_release_dates[[#This Row],[draft_id]],drafts[id],drafts[title])</f>
        <v>British Royal Family</v>
      </c>
    </row>
    <row r="188" spans="1:3" x14ac:dyDescent="0.25">
      <c r="A188" t="s">
        <v>617</v>
      </c>
      <c r="B188" s="2">
        <v>44554</v>
      </c>
      <c r="C188" t="str">
        <f>_xlfn.XLOOKUP(draft_release_dates[[#This Row],[draft_id]],drafts[id],drafts[title])</f>
        <v>Rebecca Hall</v>
      </c>
    </row>
    <row r="189" spans="1:3" x14ac:dyDescent="0.25">
      <c r="A189" t="s">
        <v>538</v>
      </c>
      <c r="B189" s="2">
        <v>44561</v>
      </c>
      <c r="C189" t="str">
        <f>_xlfn.XLOOKUP(draft_release_dates[[#This Row],[draft_id]],drafts[id],drafts[title])</f>
        <v>Silent Night, Deadly Night mini-Super Draft</v>
      </c>
    </row>
    <row r="190" spans="1:3" x14ac:dyDescent="0.25">
      <c r="A190" t="s">
        <v>435</v>
      </c>
      <c r="B190" s="2">
        <v>44562</v>
      </c>
      <c r="C190" t="str">
        <f>_xlfn.XLOOKUP(draft_release_dates[[#This Row],[draft_id]],drafts[id],drafts[title])</f>
        <v>The Yakuza Papers mini-Super Draft</v>
      </c>
    </row>
    <row r="191" spans="1:3" x14ac:dyDescent="0.25">
      <c r="A191" t="s">
        <v>659</v>
      </c>
      <c r="B191" s="2">
        <v>44565</v>
      </c>
      <c r="C191" t="str">
        <f>_xlfn.XLOOKUP(draft_release_dates[[#This Row],[draft_id]],drafts[id],drafts[title])</f>
        <v>Billy Wilder</v>
      </c>
    </row>
    <row r="192" spans="1:3" x14ac:dyDescent="0.25">
      <c r="A192" t="s">
        <v>757</v>
      </c>
      <c r="B192" s="2">
        <v>44572</v>
      </c>
      <c r="C192" t="str">
        <f>_xlfn.XLOOKUP(draft_release_dates[[#This Row],[draft_id]],drafts[id],drafts[title])</f>
        <v>Adult Animation</v>
      </c>
    </row>
    <row r="193" spans="1:3" x14ac:dyDescent="0.25">
      <c r="A193" t="s">
        <v>34</v>
      </c>
      <c r="B193" s="2">
        <v>44579</v>
      </c>
      <c r="C193" t="str">
        <f>_xlfn.XLOOKUP(draft_release_dates[[#This Row],[draft_id]],drafts[id],drafts[title])</f>
        <v>Alien Invasion Mini-Mega</v>
      </c>
    </row>
    <row r="194" spans="1:3" x14ac:dyDescent="0.25">
      <c r="A194" t="s">
        <v>194</v>
      </c>
      <c r="B194" s="2">
        <v>44583</v>
      </c>
      <c r="C194" t="str">
        <f>_xlfn.XLOOKUP(draft_release_dates[[#This Row],[draft_id]],drafts[id],drafts[title])</f>
        <v>Movies About Screenwriters</v>
      </c>
    </row>
    <row r="195" spans="1:3" x14ac:dyDescent="0.25">
      <c r="A195" t="s">
        <v>385</v>
      </c>
      <c r="B195" s="2">
        <v>44586</v>
      </c>
      <c r="C195" t="str">
        <f>_xlfn.XLOOKUP(draft_release_dates[[#This Row],[draft_id]],drafts[id],drafts[title])</f>
        <v>NASA</v>
      </c>
    </row>
    <row r="196" spans="1:3" x14ac:dyDescent="0.25">
      <c r="A196" t="s">
        <v>304</v>
      </c>
      <c r="B196" s="2">
        <v>44587</v>
      </c>
      <c r="C196" t="str">
        <f>_xlfn.XLOOKUP(draft_release_dates[[#This Row],[draft_id]],drafts[id],drafts[title])</f>
        <v>Stephen Sondheim</v>
      </c>
    </row>
    <row r="197" spans="1:3" x14ac:dyDescent="0.25">
      <c r="A197" t="s">
        <v>138</v>
      </c>
      <c r="B197" s="2">
        <v>44592</v>
      </c>
      <c r="C197" t="str">
        <f>_xlfn.XLOOKUP(draft_release_dates[[#This Row],[draft_id]],drafts[id],drafts[title])</f>
        <v>The Karate Kid mini-Super Draft</v>
      </c>
    </row>
    <row r="198" spans="1:3" x14ac:dyDescent="0.25">
      <c r="A198" t="s">
        <v>264</v>
      </c>
      <c r="B198" s="2">
        <v>44593</v>
      </c>
      <c r="C198" t="str">
        <f>_xlfn.XLOOKUP(draft_release_dates[[#This Row],[draft_id]],drafts[id],drafts[title])</f>
        <v>Whoopi Goldberg</v>
      </c>
    </row>
    <row r="199" spans="1:3" x14ac:dyDescent="0.25">
      <c r="A199" t="s">
        <v>564</v>
      </c>
      <c r="B199" s="2">
        <v>44600</v>
      </c>
      <c r="C199" t="str">
        <f>_xlfn.XLOOKUP(draft_release_dates[[#This Row],[draft_id]],drafts[id],drafts[title])</f>
        <v>Black Love</v>
      </c>
    </row>
    <row r="200" spans="1:3" x14ac:dyDescent="0.25">
      <c r="A200" t="s">
        <v>186</v>
      </c>
      <c r="B200" s="2">
        <v>44607</v>
      </c>
      <c r="C200" t="str">
        <f>_xlfn.XLOOKUP(draft_release_dates[[#This Row],[draft_id]],drafts[id],drafts[title])</f>
        <v>Will Smith</v>
      </c>
    </row>
    <row r="201" spans="1:3" x14ac:dyDescent="0.25">
      <c r="A201" t="s">
        <v>204</v>
      </c>
      <c r="B201" s="2">
        <v>44610</v>
      </c>
      <c r="C201" t="str">
        <f>_xlfn.XLOOKUP(draft_release_dates[[#This Row],[draft_id]],drafts[id],drafts[title])</f>
        <v>Betty White</v>
      </c>
    </row>
    <row r="202" spans="1:3" x14ac:dyDescent="0.25">
      <c r="A202" t="s">
        <v>278</v>
      </c>
      <c r="B202" s="2">
        <v>44614</v>
      </c>
      <c r="C202" t="str">
        <f>_xlfn.XLOOKUP(draft_release_dates[[#This Row],[draft_id]],drafts[id],drafts[title])</f>
        <v>Courtroom Movies</v>
      </c>
    </row>
    <row r="203" spans="1:3" x14ac:dyDescent="0.25">
      <c r="A203" t="s">
        <v>691</v>
      </c>
      <c r="B203" s="2">
        <v>44619</v>
      </c>
      <c r="C203" t="str">
        <f>_xlfn.XLOOKUP(draft_release_dates[[#This Row],[draft_id]],drafts[id],drafts[title])</f>
        <v>Summer '82</v>
      </c>
    </row>
    <row r="204" spans="1:3" x14ac:dyDescent="0.25">
      <c r="A204" t="s">
        <v>118</v>
      </c>
      <c r="B204" s="2">
        <v>44621</v>
      </c>
      <c r="C204" t="str">
        <f>_xlfn.XLOOKUP(draft_release_dates[[#This Row],[draft_id]],drafts[id],drafts[title])</f>
        <v>Batman vs. Superman Super Draft</v>
      </c>
    </row>
    <row r="205" spans="1:3" x14ac:dyDescent="0.25">
      <c r="A205" t="s">
        <v>496</v>
      </c>
      <c r="B205" s="2">
        <v>44628</v>
      </c>
      <c r="C205" t="str">
        <f>_xlfn.XLOOKUP(draft_release_dates[[#This Row],[draft_id]],drafts[id],drafts[title])</f>
        <v>Gators &amp; Crocs</v>
      </c>
    </row>
    <row r="206" spans="1:3" x14ac:dyDescent="0.25">
      <c r="A206" t="s">
        <v>224</v>
      </c>
      <c r="B206" s="2">
        <v>44635</v>
      </c>
      <c r="C206" t="str">
        <f>_xlfn.XLOOKUP(draft_release_dates[[#This Row],[draft_id]],drafts[id],drafts[title])</f>
        <v>Happy Madison Productions</v>
      </c>
    </row>
    <row r="207" spans="1:3" x14ac:dyDescent="0.25">
      <c r="A207" t="s">
        <v>254</v>
      </c>
      <c r="B207" s="2">
        <v>44642</v>
      </c>
      <c r="C207" t="str">
        <f>_xlfn.XLOOKUP(draft_release_dates[[#This Row],[draft_id]],drafts[id],drafts[title])</f>
        <v>2021 Mega Draft</v>
      </c>
    </row>
    <row r="208" spans="1:3" x14ac:dyDescent="0.25">
      <c r="A208" t="s">
        <v>657</v>
      </c>
      <c r="B208" s="2">
        <v>44649</v>
      </c>
      <c r="C208" t="str">
        <f>_xlfn.XLOOKUP(draft_release_dates[[#This Row],[draft_id]],drafts[id],drafts[title])</f>
        <v>21st Century Female Action</v>
      </c>
    </row>
    <row r="209" spans="1:3" x14ac:dyDescent="0.25">
      <c r="A209" t="s">
        <v>717</v>
      </c>
      <c r="B209" s="2">
        <v>44651</v>
      </c>
      <c r="C209" t="str">
        <f>_xlfn.XLOOKUP(draft_release_dates[[#This Row],[draft_id]],drafts[id],drafts[title])</f>
        <v>Ocean's mini-Super Draft</v>
      </c>
    </row>
    <row r="210" spans="1:3" x14ac:dyDescent="0.25">
      <c r="A210" t="s">
        <v>578</v>
      </c>
      <c r="B210" s="2">
        <v>44656</v>
      </c>
      <c r="C210" t="str">
        <f>_xlfn.XLOOKUP(draft_release_dates[[#This Row],[draft_id]],drafts[id],drafts[title])</f>
        <v>Penelope Spheeris</v>
      </c>
    </row>
    <row r="211" spans="1:3" x14ac:dyDescent="0.25">
      <c r="A211" t="s">
        <v>558</v>
      </c>
      <c r="B211" s="2">
        <v>44663</v>
      </c>
      <c r="C211" t="str">
        <f>_xlfn.XLOOKUP(draft_release_dates[[#This Row],[draft_id]],drafts[id],drafts[title])</f>
        <v>Ray Harryhausen</v>
      </c>
    </row>
    <row r="212" spans="1:3" x14ac:dyDescent="0.25">
      <c r="A212" t="s">
        <v>363</v>
      </c>
      <c r="B212" s="2">
        <v>44670</v>
      </c>
      <c r="C212" t="str">
        <f>_xlfn.XLOOKUP(draft_release_dates[[#This Row],[draft_id]],drafts[id],drafts[title])</f>
        <v>M. Night Shyamalan Super Draft</v>
      </c>
    </row>
    <row r="213" spans="1:3" x14ac:dyDescent="0.25">
      <c r="A213" t="s">
        <v>308</v>
      </c>
      <c r="B213" s="2">
        <v>44677</v>
      </c>
      <c r="C213" t="str">
        <f>_xlfn.XLOOKUP(draft_release_dates[[#This Row],[draft_id]],drafts[id],drafts[title])</f>
        <v>Orson Welles</v>
      </c>
    </row>
    <row r="214" spans="1:3" x14ac:dyDescent="0.25">
      <c r="A214" t="s">
        <v>28</v>
      </c>
      <c r="B214" s="2">
        <v>44681</v>
      </c>
      <c r="C214" t="str">
        <f>_xlfn.XLOOKUP(draft_release_dates[[#This Row],[draft_id]],drafts[id],drafts[title])</f>
        <v>Jacques Demy Connected Universe mini-Super Draft</v>
      </c>
    </row>
    <row r="215" spans="1:3" x14ac:dyDescent="0.25">
      <c r="A215" t="s">
        <v>298</v>
      </c>
      <c r="B215" s="2">
        <v>44683</v>
      </c>
      <c r="C215" t="str">
        <f>_xlfn.XLOOKUP(draft_release_dates[[#This Row],[draft_id]],drafts[id],drafts[title])</f>
        <v>Space Horror</v>
      </c>
    </row>
    <row r="216" spans="1:3" x14ac:dyDescent="0.25">
      <c r="A216" t="s">
        <v>256</v>
      </c>
      <c r="B216" s="2">
        <v>44690</v>
      </c>
      <c r="C216" t="str">
        <f>_xlfn.XLOOKUP(draft_release_dates[[#This Row],[draft_id]],drafts[id],drafts[title])</f>
        <v>'70s Sports</v>
      </c>
    </row>
    <row r="217" spans="1:3" x14ac:dyDescent="0.25">
      <c r="A217" t="s">
        <v>377</v>
      </c>
      <c r="B217" s="2">
        <v>44697</v>
      </c>
      <c r="C217" t="str">
        <f>_xlfn.XLOOKUP(draft_release_dates[[#This Row],[draft_id]],drafts[id],drafts[title])</f>
        <v>Dance</v>
      </c>
    </row>
    <row r="218" spans="1:3" x14ac:dyDescent="0.25">
      <c r="A218" t="s">
        <v>705</v>
      </c>
      <c r="B218" s="2">
        <v>44704</v>
      </c>
      <c r="C218" t="str">
        <f>_xlfn.XLOOKUP(draft_release_dates[[#This Row],[draft_id]],drafts[id],drafts[title])</f>
        <v>1997 Mini-Mega</v>
      </c>
    </row>
    <row r="219" spans="1:3" x14ac:dyDescent="0.25">
      <c r="A219" t="s">
        <v>150</v>
      </c>
      <c r="B219" s="2">
        <v>44711</v>
      </c>
      <c r="C219" t="str">
        <f>_xlfn.XLOOKUP(draft_release_dates[[#This Row],[draft_id]],drafts[id],drafts[title])</f>
        <v>Hotels &amp; Motels</v>
      </c>
    </row>
    <row r="220" spans="1:3" x14ac:dyDescent="0.25">
      <c r="A220" t="s">
        <v>735</v>
      </c>
      <c r="B220" s="2">
        <v>44718</v>
      </c>
      <c r="C220" t="str">
        <f>_xlfn.XLOOKUP(draft_release_dates[[#This Row],[draft_id]],drafts[id],drafts[title])</f>
        <v>John Waters</v>
      </c>
    </row>
    <row r="221" spans="1:3" x14ac:dyDescent="0.25">
      <c r="A221" t="s">
        <v>500</v>
      </c>
      <c r="B221" s="2">
        <v>44725</v>
      </c>
      <c r="C221" t="str">
        <f>_xlfn.XLOOKUP(draft_release_dates[[#This Row],[draft_id]],drafts[id],drafts[title])</f>
        <v>'90s Directorial Debuts</v>
      </c>
    </row>
    <row r="222" spans="1:3" x14ac:dyDescent="0.25">
      <c r="A222" t="s">
        <v>340</v>
      </c>
      <c r="B222" s="2">
        <v>44732</v>
      </c>
      <c r="C222" t="str">
        <f>_xlfn.XLOOKUP(draft_release_dates[[#This Row],[draft_id]],drafts[id],drafts[title])</f>
        <v>F Cinemascore Super Draft</v>
      </c>
    </row>
    <row r="223" spans="1:3" x14ac:dyDescent="0.25">
      <c r="A223" t="s">
        <v>198</v>
      </c>
      <c r="B223" s="2">
        <v>44734</v>
      </c>
      <c r="C223" t="str">
        <f>_xlfn.XLOOKUP(draft_release_dates[[#This Row],[draft_id]],drafts[id],drafts[title])</f>
        <v>Coen Brothers Super Draft</v>
      </c>
    </row>
    <row r="224" spans="1:3" x14ac:dyDescent="0.25">
      <c r="A224" t="s">
        <v>711</v>
      </c>
      <c r="B224" s="2">
        <v>44739</v>
      </c>
      <c r="C224" t="str">
        <f>_xlfn.XLOOKUP(draft_release_dates[[#This Row],[draft_id]],drafts[id],drafts[title])</f>
        <v>Ryan Gosling</v>
      </c>
    </row>
    <row r="225" spans="1:3" x14ac:dyDescent="0.25">
      <c r="A225" t="s">
        <v>566</v>
      </c>
      <c r="B225" s="2">
        <v>44742</v>
      </c>
      <c r="C225" t="e">
        <f>_xlfn.XLOOKUP(draft_release_dates[[#This Row],[draft_id]],drafts[id],drafts[title])</f>
        <v>#N/A</v>
      </c>
    </row>
    <row r="226" spans="1:3" x14ac:dyDescent="0.25">
      <c r="A226" t="s">
        <v>743</v>
      </c>
      <c r="B226" s="2">
        <v>44747</v>
      </c>
      <c r="C226" t="str">
        <f>_xlfn.XLOOKUP(draft_release_dates[[#This Row],[draft_id]],drafts[id],drafts[title])</f>
        <v>"Retired" Soderbergh Super Draft</v>
      </c>
    </row>
    <row r="227" spans="1:3" x14ac:dyDescent="0.25">
      <c r="A227" t="s">
        <v>348</v>
      </c>
      <c r="B227" s="2">
        <v>44753</v>
      </c>
      <c r="C227" t="str">
        <f>_xlfn.XLOOKUP(draft_release_dates[[#This Row],[draft_id]],drafts[id],drafts[title])</f>
        <v>X / NC-17 / Unrated</v>
      </c>
    </row>
    <row r="228" spans="1:3" x14ac:dyDescent="0.25">
      <c r="A228" t="s">
        <v>461</v>
      </c>
      <c r="B228" s="2">
        <v>44760</v>
      </c>
      <c r="C228" t="str">
        <f>_xlfn.XLOOKUP(draft_release_dates[[#This Row],[draft_id]],drafts[id],drafts[title])</f>
        <v>The Beatles</v>
      </c>
    </row>
    <row r="229" spans="1:3" x14ac:dyDescent="0.25">
      <c r="A229" t="s">
        <v>703</v>
      </c>
      <c r="B229" s="2">
        <v>44767</v>
      </c>
      <c r="C229" t="str">
        <f>_xlfn.XLOOKUP(draft_release_dates[[#This Row],[draft_id]],drafts[id],drafts[title])</f>
        <v>Hallmark Christmas Mini-Mega</v>
      </c>
    </row>
    <row r="230" spans="1:3" x14ac:dyDescent="0.25">
      <c r="A230" t="s">
        <v>769</v>
      </c>
      <c r="B230" s="2">
        <v>44771</v>
      </c>
      <c r="C230" t="str">
        <f>_xlfn.XLOOKUP(draft_release_dates[[#This Row],[draft_id]],drafts[id],drafts[title])</f>
        <v>The Minions mini-Super Draft</v>
      </c>
    </row>
    <row r="231" spans="1:3" x14ac:dyDescent="0.25">
      <c r="A231" t="s">
        <v>169</v>
      </c>
      <c r="B231" s="2">
        <v>44774</v>
      </c>
      <c r="C231" t="str">
        <f>_xlfn.XLOOKUP(draft_release_dates[[#This Row],[draft_id]],drafts[id],drafts[title])</f>
        <v>Agatha Christie</v>
      </c>
    </row>
    <row r="232" spans="1:3" x14ac:dyDescent="0.25">
      <c r="A232" t="s">
        <v>625</v>
      </c>
      <c r="B232" s="2">
        <v>44781</v>
      </c>
      <c r="C232" t="str">
        <f>_xlfn.XLOOKUP(draft_release_dates[[#This Row],[draft_id]],drafts[id],drafts[title])</f>
        <v>Denzel Washington Mini-Mega</v>
      </c>
    </row>
    <row r="233" spans="1:3" x14ac:dyDescent="0.25">
      <c r="A233" t="s">
        <v>580</v>
      </c>
      <c r="B233" s="2">
        <v>44784</v>
      </c>
      <c r="C233" t="str">
        <f>_xlfn.XLOOKUP(draft_release_dates[[#This Row],[draft_id]],drafts[id],drafts[title])</f>
        <v>Philip Baker Hall</v>
      </c>
    </row>
    <row r="234" spans="1:3" x14ac:dyDescent="0.25">
      <c r="A234" t="s">
        <v>731</v>
      </c>
      <c r="B234" s="2">
        <v>44788</v>
      </c>
      <c r="C234" t="str">
        <f>_xlfn.XLOOKUP(draft_release_dates[[#This Row],[draft_id]],drafts[id],drafts[title])</f>
        <v>Directors' Final Films</v>
      </c>
    </row>
    <row r="235" spans="1:3" x14ac:dyDescent="0.25">
      <c r="A235" t="s">
        <v>306</v>
      </c>
      <c r="B235" s="2">
        <v>44802</v>
      </c>
      <c r="C235" t="str">
        <f>_xlfn.XLOOKUP(draft_release_dates[[#This Row],[draft_id]],drafts[id],drafts[title])</f>
        <v>Sam Peckinpah</v>
      </c>
    </row>
    <row r="236" spans="1:3" x14ac:dyDescent="0.25">
      <c r="A236" t="s">
        <v>679</v>
      </c>
      <c r="B236" s="2">
        <v>44804</v>
      </c>
      <c r="C236" t="str">
        <f>_xlfn.XLOOKUP(draft_release_dates[[#This Row],[draft_id]],drafts[id],drafts[title])</f>
        <v>Dirty Harry mini-Super Draft</v>
      </c>
    </row>
    <row r="237" spans="1:3" x14ac:dyDescent="0.25">
      <c r="A237" t="s">
        <v>19</v>
      </c>
      <c r="B237" s="2">
        <v>44810</v>
      </c>
      <c r="C237" t="str">
        <f>_xlfn.XLOOKUP(draft_release_dates[[#This Row],[draft_id]],drafts[id],drafts[title])</f>
        <v>Agnès Varda</v>
      </c>
    </row>
    <row r="238" spans="1:3" x14ac:dyDescent="0.25">
      <c r="A238" s="1" t="s">
        <v>75</v>
      </c>
      <c r="B238" s="2">
        <v>44816</v>
      </c>
      <c r="C238" t="str">
        <f>_xlfn.XLOOKUP(draft_release_dates[[#This Row],[draft_id]],drafts[id],drafts[title])</f>
        <v>Godzilla mini-Mega</v>
      </c>
    </row>
    <row r="239" spans="1:3" x14ac:dyDescent="0.25">
      <c r="A239" t="s">
        <v>389</v>
      </c>
      <c r="B239" s="2">
        <v>44823</v>
      </c>
      <c r="C239" t="str">
        <f>_xlfn.XLOOKUP(draft_release_dates[[#This Row],[draft_id]],drafts[id],drafts[title])</f>
        <v>Vintage Con Artist</v>
      </c>
    </row>
    <row r="240" spans="1:3" x14ac:dyDescent="0.25">
      <c r="A240" t="s">
        <v>395</v>
      </c>
      <c r="B240" s="2">
        <v>44831</v>
      </c>
      <c r="C240" t="str">
        <f>_xlfn.XLOOKUP(draft_release_dates[[#This Row],[draft_id]],drafts[id],drafts[title])</f>
        <v>Kirsten Dunst</v>
      </c>
    </row>
    <row r="241" spans="1:3" x14ac:dyDescent="0.25">
      <c r="A241" t="s">
        <v>677</v>
      </c>
      <c r="B241" s="2">
        <v>44835</v>
      </c>
      <c r="C241" t="str">
        <f>_xlfn.XLOOKUP(draft_release_dates[[#This Row],[draft_id]],drafts[id],drafts[title])</f>
        <v>Teenage Mutant Ninja Turtles mini-Super Draft</v>
      </c>
    </row>
    <row r="242" spans="1:3" x14ac:dyDescent="0.25">
      <c r="A242" t="s">
        <v>701</v>
      </c>
      <c r="B242" s="2">
        <v>44837</v>
      </c>
      <c r="C242" t="str">
        <f>_xlfn.XLOOKUP(draft_release_dates[[#This Row],[draft_id]],drafts[id],drafts[title])</f>
        <v>A24 Horror</v>
      </c>
    </row>
    <row r="243" spans="1:3" x14ac:dyDescent="0.25">
      <c r="A243" t="s">
        <v>431</v>
      </c>
      <c r="B243" s="2">
        <v>44844</v>
      </c>
      <c r="C243" t="str">
        <f>_xlfn.XLOOKUP(draft_release_dates[[#This Row],[draft_id]],drafts[id],drafts[title])</f>
        <v>Horror Comedy mini-Mega</v>
      </c>
    </row>
    <row r="244" spans="1:3" x14ac:dyDescent="0.25">
      <c r="A244" t="s">
        <v>17</v>
      </c>
      <c r="B244" s="2">
        <v>44851</v>
      </c>
      <c r="C244" t="str">
        <f>_xlfn.XLOOKUP(draft_release_dates[[#This Row],[draft_id]],drafts[id],drafts[title])</f>
        <v>Tobe Hooper</v>
      </c>
    </row>
    <row r="245" spans="1:3" x14ac:dyDescent="0.25">
      <c r="A245" t="s">
        <v>600</v>
      </c>
      <c r="B245" s="2">
        <v>44851</v>
      </c>
      <c r="C245" t="str">
        <f>_xlfn.XLOOKUP(draft_release_dates[[#This Row],[draft_id]],drafts[id],drafts[title])</f>
        <v>Clu Gulager</v>
      </c>
    </row>
    <row r="246" spans="1:3" x14ac:dyDescent="0.25">
      <c r="A246" t="s">
        <v>681</v>
      </c>
      <c r="B246" s="2">
        <v>44865</v>
      </c>
      <c r="C246" t="str">
        <f>_xlfn.XLOOKUP(draft_release_dates[[#This Row],[draft_id]],drafts[id],drafts[title])</f>
        <v>The Exorcist mini-Super Draft</v>
      </c>
    </row>
    <row r="247" spans="1:3" x14ac:dyDescent="0.25">
      <c r="A247" t="s">
        <v>765</v>
      </c>
      <c r="B247" s="2">
        <v>44865</v>
      </c>
      <c r="C247" t="str">
        <f>_xlfn.XLOOKUP(draft_release_dates[[#This Row],[draft_id]],drafts[id],drafts[title])</f>
        <v>High School Horror mini-Mega</v>
      </c>
    </row>
    <row r="248" spans="1:3" x14ac:dyDescent="0.25">
      <c r="A248" t="s">
        <v>409</v>
      </c>
      <c r="B248" s="2">
        <v>44872</v>
      </c>
      <c r="C248" t="str">
        <f>_xlfn.XLOOKUP(draft_release_dates[[#This Row],[draft_id]],drafts[id],drafts[title])</f>
        <v>Akira Kurosawa</v>
      </c>
    </row>
    <row r="249" spans="1:3" x14ac:dyDescent="0.25">
      <c r="A249" t="s">
        <v>651</v>
      </c>
      <c r="B249" s="2">
        <v>44879</v>
      </c>
      <c r="C249" t="str">
        <f>_xlfn.XLOOKUP(draft_release_dates[[#This Row],[draft_id]],drafts[id],drafts[title])</f>
        <v>Teacher Movies</v>
      </c>
    </row>
    <row r="250" spans="1:3" x14ac:dyDescent="0.25">
      <c r="A250" t="s">
        <v>156</v>
      </c>
      <c r="B250" s="2">
        <v>44886</v>
      </c>
      <c r="C250" t="str">
        <f>_xlfn.XLOOKUP(draft_release_dates[[#This Row],[draft_id]],drafts[id],drafts[title])</f>
        <v>Paul Newman mini-Mega</v>
      </c>
    </row>
    <row r="251" spans="1:3" x14ac:dyDescent="0.25">
      <c r="A251" t="s">
        <v>258</v>
      </c>
      <c r="B251" s="2">
        <v>44893</v>
      </c>
      <c r="C251" t="str">
        <f>_xlfn.XLOOKUP(draft_release_dates[[#This Row],[draft_id]],drafts[id],drafts[title])</f>
        <v>MCU Phase 4 Super Draft</v>
      </c>
    </row>
    <row r="252" spans="1:3" x14ac:dyDescent="0.25">
      <c r="A252" t="s">
        <v>459</v>
      </c>
      <c r="B252" s="2">
        <v>44896</v>
      </c>
      <c r="C252" t="str">
        <f>_xlfn.XLOOKUP(draft_release_dates[[#This Row],[draft_id]],drafts[id],drafts[title])</f>
        <v>Monty Python mini-Super Draft</v>
      </c>
    </row>
    <row r="253" spans="1:3" x14ac:dyDescent="0.25">
      <c r="A253" t="s">
        <v>673</v>
      </c>
      <c r="B253" s="2">
        <v>44900</v>
      </c>
      <c r="C253" t="str">
        <f>_xlfn.XLOOKUP(draft_release_dates[[#This Row],[draft_id]],drafts[id],drafts[title])</f>
        <v>Best Picture Follow-ups mini-Mega</v>
      </c>
    </row>
    <row r="254" spans="1:3" x14ac:dyDescent="0.25">
      <c r="A254" t="s">
        <v>427</v>
      </c>
      <c r="B254" s="2">
        <v>44907</v>
      </c>
      <c r="C254" t="str">
        <f>_xlfn.XLOOKUP(draft_release_dates[[#This Row],[draft_id]],drafts[id],drafts[title])</f>
        <v>Arthurian Legend</v>
      </c>
    </row>
    <row r="255" spans="1:3" x14ac:dyDescent="0.25">
      <c r="A255" t="s">
        <v>312</v>
      </c>
      <c r="B255" s="2">
        <v>44912</v>
      </c>
      <c r="C255" t="str">
        <f>_xlfn.XLOOKUP(draft_release_dates[[#This Row],[draft_id]],drafts[id],drafts[title])</f>
        <v>Angela Lansbury</v>
      </c>
    </row>
    <row r="256" spans="1:3" x14ac:dyDescent="0.25">
      <c r="A256" t="s">
        <v>606</v>
      </c>
      <c r="B256" s="2">
        <v>44914</v>
      </c>
      <c r="C256" t="str">
        <f>_xlfn.XLOOKUP(draft_release_dates[[#This Row],[draft_id]],drafts[id],drafts[title])</f>
        <v>Christmas Horror</v>
      </c>
    </row>
    <row r="257" spans="1:3" x14ac:dyDescent="0.25">
      <c r="A257" t="s">
        <v>326</v>
      </c>
      <c r="B257" s="2">
        <v>44919</v>
      </c>
      <c r="C257" t="str">
        <f>_xlfn.XLOOKUP(draft_release_dates[[#This Row],[draft_id]],drafts[id],drafts[title])</f>
        <v>Colin Farrell mini-Mega</v>
      </c>
    </row>
    <row r="258" spans="1:3" x14ac:dyDescent="0.25">
      <c r="A258" t="s">
        <v>486</v>
      </c>
      <c r="B258" s="2">
        <v>44928</v>
      </c>
      <c r="C258" t="str">
        <f>_xlfn.XLOOKUP(draft_release_dates[[#This Row],[draft_id]],drafts[id],drafts[title])</f>
        <v>Steven Spielberg Super Draft</v>
      </c>
    </row>
    <row r="259" spans="1:3" x14ac:dyDescent="0.25">
      <c r="A259" t="s">
        <v>22</v>
      </c>
      <c r="B259" s="2">
        <v>44936</v>
      </c>
      <c r="C259" t="str">
        <f>_xlfn.XLOOKUP(draft_release_dates[[#This Row],[draft_id]],drafts[id],drafts[title])</f>
        <v>Spielberg Produced Mega Draft</v>
      </c>
    </row>
    <row r="260" spans="1:3" x14ac:dyDescent="0.25">
      <c r="A260" t="s">
        <v>484</v>
      </c>
      <c r="B260" s="2">
        <v>44941</v>
      </c>
      <c r="C260" t="str">
        <f>_xlfn.XLOOKUP(draft_release_dates[[#This Row],[draft_id]],drafts[id],drafts[title])</f>
        <v>Barry Levinson's Baltimore mini-Super Draft</v>
      </c>
    </row>
    <row r="261" spans="1:3" x14ac:dyDescent="0.25">
      <c r="A261" t="s">
        <v>486</v>
      </c>
      <c r="B261" s="2">
        <v>44943</v>
      </c>
      <c r="C261" t="str">
        <f>_xlfn.XLOOKUP(draft_release_dates[[#This Row],[draft_id]],drafts[id],drafts[title])</f>
        <v>Steven Spielberg Super Draft</v>
      </c>
    </row>
    <row r="262" spans="1:3" x14ac:dyDescent="0.25">
      <c r="A262" t="s">
        <v>22</v>
      </c>
      <c r="B262" s="2">
        <v>44950</v>
      </c>
      <c r="C262" t="str">
        <f>_xlfn.XLOOKUP(draft_release_dates[[#This Row],[draft_id]],drafts[id],drafts[title])</f>
        <v>Spielberg Produced Mega Draft</v>
      </c>
    </row>
    <row r="263" spans="1:3" x14ac:dyDescent="0.25">
      <c r="A263" t="s">
        <v>486</v>
      </c>
      <c r="B263" s="2">
        <v>44957</v>
      </c>
      <c r="C263" t="str">
        <f>_xlfn.XLOOKUP(draft_release_dates[[#This Row],[draft_id]],drafts[id],drafts[title])</f>
        <v>Steven Spielberg Super Draft</v>
      </c>
    </row>
    <row r="264" spans="1:3" x14ac:dyDescent="0.25">
      <c r="A264" t="s">
        <v>152</v>
      </c>
      <c r="B264" s="2">
        <v>44958</v>
      </c>
      <c r="C264" t="str">
        <f>_xlfn.XLOOKUP(draft_release_dates[[#This Row],[draft_id]],drafts[id],drafts[title])</f>
        <v>Scream mini-Super Draft</v>
      </c>
    </row>
    <row r="265" spans="1:3" x14ac:dyDescent="0.25">
      <c r="A265" t="s">
        <v>433</v>
      </c>
      <c r="B265" s="2">
        <v>44963</v>
      </c>
      <c r="C265" t="str">
        <f>_xlfn.XLOOKUP(draft_release_dates[[#This Row],[draft_id]],drafts[id],drafts[title])</f>
        <v>Black Queer Films</v>
      </c>
    </row>
    <row r="266" spans="1:3" x14ac:dyDescent="0.25">
      <c r="A266" t="s">
        <v>50</v>
      </c>
      <c r="B266" s="2">
        <v>44970</v>
      </c>
      <c r="C266" t="str">
        <f>_xlfn.XLOOKUP(draft_release_dates[[#This Row],[draft_id]],drafts[id],drafts[title])</f>
        <v>Obsession Thrillers</v>
      </c>
    </row>
    <row r="267" spans="1:3" x14ac:dyDescent="0.25">
      <c r="A267" t="s">
        <v>645</v>
      </c>
      <c r="B267" s="2">
        <v>44977</v>
      </c>
      <c r="C267" t="str">
        <f>_xlfn.XLOOKUP(draft_release_dates[[#This Row],[draft_id]],drafts[id],drafts[title])</f>
        <v>Chucky Super Draft</v>
      </c>
    </row>
    <row r="268" spans="1:3" x14ac:dyDescent="0.25">
      <c r="A268" t="s">
        <v>498</v>
      </c>
      <c r="B268" s="2">
        <v>44984</v>
      </c>
      <c r="C268" t="str">
        <f>_xlfn.XLOOKUP(draft_release_dates[[#This Row],[draft_id]],drafts[id],drafts[title])</f>
        <v>Independent Spirit Best First Feature Award Winners</v>
      </c>
    </row>
    <row r="269" spans="1:3" x14ac:dyDescent="0.25">
      <c r="A269" t="s">
        <v>202</v>
      </c>
      <c r="B269" s="2">
        <v>44985</v>
      </c>
      <c r="C269" t="str">
        <f>_xlfn.XLOOKUP(draft_release_dates[[#This Row],[draft_id]],drafts[id],drafts[title])</f>
        <v>Dragonheart mini-Super Draft</v>
      </c>
    </row>
    <row r="270" spans="1:3" x14ac:dyDescent="0.25">
      <c r="A270" t="s">
        <v>142</v>
      </c>
      <c r="B270" s="2">
        <v>44991</v>
      </c>
      <c r="C270" t="str">
        <f>_xlfn.XLOOKUP(draft_release_dates[[#This Row],[draft_id]],drafts[id],drafts[title])</f>
        <v>2022 Mega Draft</v>
      </c>
    </row>
    <row r="271" spans="1:3" x14ac:dyDescent="0.25">
      <c r="A271" t="s">
        <v>399</v>
      </c>
      <c r="B271" s="2">
        <v>44998</v>
      </c>
      <c r="C271" t="str">
        <f>_xlfn.XLOOKUP(draft_release_dates[[#This Row],[draft_id]],drafts[id],drafts[title])</f>
        <v>Cults</v>
      </c>
    </row>
    <row r="272" spans="1:3" x14ac:dyDescent="0.25">
      <c r="A272" t="s">
        <v>391</v>
      </c>
      <c r="B272" s="2">
        <v>45005</v>
      </c>
      <c r="C272" t="str">
        <f>_xlfn.XLOOKUP(draft_release_dates[[#This Row],[draft_id]],drafts[id],drafts[title])</f>
        <v>Train Movies</v>
      </c>
    </row>
    <row r="273" spans="1:3" x14ac:dyDescent="0.25">
      <c r="A273" t="s">
        <v>721</v>
      </c>
      <c r="B273" s="2">
        <v>45012</v>
      </c>
      <c r="C273" t="str">
        <f>_xlfn.XLOOKUP(draft_release_dates[[#This Row],[draft_id]],drafts[id],drafts[title])</f>
        <v>'70s Conspiracy Thrillers</v>
      </c>
    </row>
    <row r="274" spans="1:3" x14ac:dyDescent="0.25">
      <c r="A274" t="s">
        <v>206</v>
      </c>
      <c r="B274" s="2">
        <v>45016</v>
      </c>
      <c r="C274" t="str">
        <f>_xlfn.XLOOKUP(draft_release_dates[[#This Row],[draft_id]],drafts[id],drafts[title])</f>
        <v>Harry Palmer mini-Super Draft</v>
      </c>
    </row>
    <row r="275" spans="1:3" x14ac:dyDescent="0.25">
      <c r="A275" t="s">
        <v>661</v>
      </c>
      <c r="B275" s="2">
        <v>45019</v>
      </c>
      <c r="C275" t="str">
        <f>_xlfn.XLOOKUP(draft_release_dates[[#This Row],[draft_id]],drafts[id],drafts[title])</f>
        <v>Robots mini-Mega Live</v>
      </c>
    </row>
    <row r="276" spans="1:3" x14ac:dyDescent="0.25">
      <c r="A276" t="s">
        <v>463</v>
      </c>
      <c r="B276" s="2">
        <v>45026</v>
      </c>
      <c r="C276" t="str">
        <f>_xlfn.XLOOKUP(draft_release_dates[[#This Row],[draft_id]],drafts[id],drafts[title])</f>
        <v>Anne Hathaway</v>
      </c>
    </row>
    <row r="277" spans="1:3" x14ac:dyDescent="0.25">
      <c r="A277" t="s">
        <v>598</v>
      </c>
      <c r="B277" s="2">
        <v>45033</v>
      </c>
      <c r="C277" t="str">
        <f>_xlfn.XLOOKUP(draft_release_dates[[#This Row],[draft_id]],drafts[id],drafts[title])</f>
        <v>Music Docs</v>
      </c>
    </row>
    <row r="278" spans="1:3" x14ac:dyDescent="0.25">
      <c r="A278" t="s">
        <v>190</v>
      </c>
      <c r="B278" s="2">
        <v>45042</v>
      </c>
      <c r="C278" t="str">
        <f>_xlfn.XLOOKUP(draft_release_dates[[#This Row],[draft_id]],drafts[id],drafts[title])</f>
        <v>John Grisham Super Draft</v>
      </c>
    </row>
    <row r="279" spans="1:3" x14ac:dyDescent="0.25">
      <c r="A279" t="s">
        <v>130</v>
      </c>
      <c r="B279" s="2">
        <v>45043</v>
      </c>
      <c r="C279" t="str">
        <f>_xlfn.XLOOKUP(draft_release_dates[[#This Row],[draft_id]],drafts[id],drafts[title])</f>
        <v>The "Modern" Mummy mini-Super Draft</v>
      </c>
    </row>
    <row r="280" spans="1:3" x14ac:dyDescent="0.25">
      <c r="A280" t="s">
        <v>85</v>
      </c>
      <c r="B280" s="2">
        <v>45048</v>
      </c>
      <c r="C280">
        <f>_xlfn.XLOOKUP(draft_release_dates[[#This Row],[draft_id]],drafts[id],drafts[title])</f>
        <v>2012</v>
      </c>
    </row>
    <row r="281" spans="1:3" x14ac:dyDescent="0.25">
      <c r="A281" t="s">
        <v>562</v>
      </c>
      <c r="B281" s="2">
        <v>45055</v>
      </c>
      <c r="C281" t="str">
        <f>_xlfn.XLOOKUP(draft_release_dates[[#This Row],[draft_id]],drafts[id],drafts[title])</f>
        <v>Bong Joon-ho Super Draft</v>
      </c>
    </row>
    <row r="282" spans="1:3" x14ac:dyDescent="0.25">
      <c r="A282" t="s">
        <v>215</v>
      </c>
      <c r="B282" s="2">
        <v>45062</v>
      </c>
      <c r="C282" t="str">
        <f>_xlfn.XLOOKUP(draft_release_dates[[#This Row],[draft_id]],drafts[id],drafts[title])</f>
        <v>Rock vs. Diesel mini-Mega</v>
      </c>
    </row>
    <row r="283" spans="1:3" x14ac:dyDescent="0.25">
      <c r="A283" t="s">
        <v>759</v>
      </c>
      <c r="B283" s="2">
        <v>45069</v>
      </c>
      <c r="C283" t="str">
        <f>_xlfn.XLOOKUP(draft_release_dates[[#This Row],[draft_id]],drafts[id],drafts[title])</f>
        <v>Jukebox Musicals</v>
      </c>
    </row>
    <row r="284" spans="1:3" x14ac:dyDescent="0.25">
      <c r="A284" t="s">
        <v>320</v>
      </c>
      <c r="B284" s="2">
        <v>45076</v>
      </c>
      <c r="C284" t="str">
        <f>_xlfn.XLOOKUP(draft_release_dates[[#This Row],[draft_id]],drafts[id],drafts[title])</f>
        <v>Evil Dead mini-Super Draft</v>
      </c>
    </row>
    <row r="285" spans="1:3" x14ac:dyDescent="0.25">
      <c r="A285" t="s">
        <v>167</v>
      </c>
      <c r="B285" s="2">
        <v>45083</v>
      </c>
      <c r="C285" t="str">
        <f>_xlfn.XLOOKUP(draft_release_dates[[#This Row],[draft_id]],drafts[id],drafts[title])</f>
        <v>Merchant / Ivory</v>
      </c>
    </row>
    <row r="286" spans="1:3" x14ac:dyDescent="0.25">
      <c r="A286" t="s">
        <v>182</v>
      </c>
      <c r="B286" s="2">
        <v>45090</v>
      </c>
      <c r="C286" t="str">
        <f>_xlfn.XLOOKUP(draft_release_dates[[#This Row],[draft_id]],drafts[id],drafts[title])</f>
        <v>Queer Studio Movies</v>
      </c>
    </row>
    <row r="287" spans="1:3" x14ac:dyDescent="0.25">
      <c r="A287" t="s">
        <v>635</v>
      </c>
      <c r="B287" s="2">
        <v>45104</v>
      </c>
      <c r="C287" t="str">
        <f>_xlfn.XLOOKUP(draft_release_dates[[#This Row],[draft_id]],drafts[id],drafts[title])</f>
        <v>Harrison Ford mini-Mega</v>
      </c>
    </row>
    <row r="288" spans="1:3" x14ac:dyDescent="0.25">
      <c r="A288" t="s">
        <v>174</v>
      </c>
      <c r="B288" s="2">
        <v>45107</v>
      </c>
      <c r="C288" t="str">
        <f>_xlfn.XLOOKUP(draft_release_dates[[#This Row],[draft_id]],drafts[id],drafts[title])</f>
        <v>REC mini-Super Draft</v>
      </c>
    </row>
    <row r="289" spans="1:3" x14ac:dyDescent="0.25">
      <c r="A289" t="s">
        <v>383</v>
      </c>
      <c r="B289" s="2">
        <v>45110</v>
      </c>
      <c r="C289" t="str">
        <f>_xlfn.XLOOKUP(draft_release_dates[[#This Row],[draft_id]],drafts[id],drafts[title])</f>
        <v>Rocky/Creed Super Draft</v>
      </c>
    </row>
    <row r="290" spans="1:3" x14ac:dyDescent="0.25">
      <c r="A290" s="1" t="s">
        <v>192</v>
      </c>
      <c r="B290" s="2">
        <v>45118</v>
      </c>
      <c r="C290" t="str">
        <f>_xlfn.XLOOKUP(draft_release_dates[[#This Row],[draft_id]],drafts[id],drafts[title])</f>
        <v>Screwball Comedy mini-Mega</v>
      </c>
    </row>
    <row r="291" spans="1:3" x14ac:dyDescent="0.25">
      <c r="A291" t="s">
        <v>457</v>
      </c>
      <c r="B291" s="2">
        <v>45125</v>
      </c>
      <c r="C291" t="str">
        <f>_xlfn.XLOOKUP(draft_release_dates[[#This Row],[draft_id]],drafts[id],drafts[title])</f>
        <v>Union Movies</v>
      </c>
    </row>
    <row r="292" spans="1:3" x14ac:dyDescent="0.25">
      <c r="A292" t="s">
        <v>647</v>
      </c>
      <c r="B292" s="2">
        <v>45132</v>
      </c>
      <c r="C292" t="str">
        <f>_xlfn.XLOOKUP(draft_release_dates[[#This Row],[draft_id]],drafts[id],drafts[title])</f>
        <v>Fivequels</v>
      </c>
    </row>
    <row r="293" spans="1:3" x14ac:dyDescent="0.25">
      <c r="A293" t="s">
        <v>371</v>
      </c>
      <c r="B293" s="2">
        <v>45135</v>
      </c>
      <c r="C293" t="str">
        <f>_xlfn.XLOOKUP(draft_release_dates[[#This Row],[draft_id]],drafts[id],drafts[title])</f>
        <v>Harry Belafonte</v>
      </c>
    </row>
    <row r="294" spans="1:3" x14ac:dyDescent="0.25">
      <c r="A294" t="s">
        <v>767</v>
      </c>
      <c r="B294" s="2">
        <v>45139</v>
      </c>
      <c r="C294" t="str">
        <f>_xlfn.XLOOKUP(draft_release_dates[[#This Row],[draft_id]],drafts[id],drafts[title])</f>
        <v>Insidious mini-Super Draft</v>
      </c>
    </row>
    <row r="295" spans="1:3" x14ac:dyDescent="0.25">
      <c r="A295" t="s">
        <v>369</v>
      </c>
      <c r="B295" s="2">
        <v>45139</v>
      </c>
      <c r="C295" t="str">
        <f>_xlfn.XLOOKUP(draft_release_dates[[#This Row],[draft_id]],drafts[id],drafts[title])</f>
        <v>'90s Superhero</v>
      </c>
    </row>
    <row r="296" spans="1:3" x14ac:dyDescent="0.25">
      <c r="A296" t="s">
        <v>188</v>
      </c>
      <c r="B296" s="2">
        <v>45146</v>
      </c>
      <c r="C296" t="str">
        <f>_xlfn.XLOOKUP(draft_release_dates[[#This Row],[draft_id]],drafts[id],drafts[title])</f>
        <v>George Clooney</v>
      </c>
    </row>
    <row r="297" spans="1:3" x14ac:dyDescent="0.25">
      <c r="A297" t="s">
        <v>748</v>
      </c>
      <c r="B297" s="2">
        <v>45153</v>
      </c>
      <c r="C297" t="str">
        <f>_xlfn.XLOOKUP(draft_release_dates[[#This Row],[draft_id]],drafts[id],drafts[title])</f>
        <v>Screenwriters' Directorial Debuts</v>
      </c>
    </row>
    <row r="298" spans="1:3" x14ac:dyDescent="0.25">
      <c r="A298" t="s">
        <v>268</v>
      </c>
      <c r="B298" s="2">
        <v>45156</v>
      </c>
      <c r="C298" t="str">
        <f>_xlfn.XLOOKUP(draft_release_dates[[#This Row],[draft_id]],drafts[id],drafts[title])</f>
        <v>Movies Mega Draft</v>
      </c>
    </row>
    <row r="299" spans="1:3" x14ac:dyDescent="0.25">
      <c r="A299" t="s">
        <v>73</v>
      </c>
      <c r="B299" s="2">
        <v>45160</v>
      </c>
      <c r="C299" t="str">
        <f>_xlfn.XLOOKUP(draft_release_dates[[#This Row],[draft_id]],drafts[id],drafts[title])</f>
        <v>Country Music</v>
      </c>
    </row>
    <row r="300" spans="1:3" x14ac:dyDescent="0.25">
      <c r="A300" t="s">
        <v>510</v>
      </c>
      <c r="B300" s="2">
        <v>45167</v>
      </c>
      <c r="C300" t="str">
        <f>_xlfn.XLOOKUP(draft_release_dates[[#This Row],[draft_id]],drafts[id],drafts[title])</f>
        <v>Queer Crime</v>
      </c>
    </row>
    <row r="301" spans="1:3" x14ac:dyDescent="0.25">
      <c r="A301" t="s">
        <v>154</v>
      </c>
      <c r="B301" s="2">
        <v>45169</v>
      </c>
      <c r="C301" t="str">
        <f>_xlfn.XLOOKUP(draft_release_dates[[#This Row],[draft_id]],drafts[id],drafts[title])</f>
        <v>Indiana Jones mini-Super Draft</v>
      </c>
    </row>
    <row r="302" spans="1:3" x14ac:dyDescent="0.25">
      <c r="A302" t="s">
        <v>132</v>
      </c>
      <c r="B302" s="2">
        <v>45180</v>
      </c>
      <c r="C302" t="str">
        <f>_xlfn.XLOOKUP(draft_release_dates[[#This Row],[draft_id]],drafts[id],drafts[title])</f>
        <v>Vietnam War mini-Mega</v>
      </c>
    </row>
    <row r="303" spans="1:3" x14ac:dyDescent="0.25">
      <c r="A303" t="s">
        <v>584</v>
      </c>
      <c r="B303" s="2">
        <v>45187</v>
      </c>
      <c r="C303" t="str">
        <f>_xlfn.XLOOKUP(draft_release_dates[[#This Row],[draft_id]],drafts[id],drafts[title])</f>
        <v>Greta Gerwig</v>
      </c>
    </row>
    <row r="304" spans="1:3" x14ac:dyDescent="0.25">
      <c r="A304" t="s">
        <v>737</v>
      </c>
      <c r="B304" s="2">
        <v>45194</v>
      </c>
      <c r="C304" t="str">
        <f>_xlfn.XLOOKUP(draft_release_dates[[#This Row],[draft_id]],drafts[id],drafts[title])</f>
        <v>1998 mini-Mega Draft</v>
      </c>
    </row>
    <row r="305" spans="1:3" x14ac:dyDescent="0.25">
      <c r="A305" t="s">
        <v>771</v>
      </c>
      <c r="B305" s="2">
        <v>45198</v>
      </c>
      <c r="C305" t="str">
        <f>_xlfn.XLOOKUP(draft_release_dates[[#This Row],[draft_id]],drafts[id],drafts[title])</f>
        <v>Peanuts mini-Super Draft</v>
      </c>
    </row>
    <row r="306" spans="1:3" x14ac:dyDescent="0.25">
      <c r="A306" t="s">
        <v>13</v>
      </c>
      <c r="B306" s="2">
        <v>45201</v>
      </c>
      <c r="C306" t="str">
        <f>_xlfn.XLOOKUP(draft_release_dates[[#This Row],[draft_id]],drafts[id],drafts[title])</f>
        <v>Blumhouse</v>
      </c>
    </row>
    <row r="307" spans="1:3" x14ac:dyDescent="0.25">
      <c r="A307" t="s">
        <v>114</v>
      </c>
      <c r="B307" s="2">
        <v>45208</v>
      </c>
      <c r="C307" t="str">
        <f>_xlfn.XLOOKUP(draft_release_dates[[#This Row],[draft_id]],drafts[id],drafts[title])</f>
        <v>Home Invasion</v>
      </c>
    </row>
    <row r="308" spans="1:3" x14ac:dyDescent="0.25">
      <c r="A308" t="s">
        <v>318</v>
      </c>
      <c r="B308" s="2">
        <v>45215</v>
      </c>
      <c r="C308" t="str">
        <f>_xlfn.XLOOKUP(draft_release_dates[[#This Row],[draft_id]],drafts[id],drafts[title])</f>
        <v>Two Thumbs Down</v>
      </c>
    </row>
    <row r="309" spans="1:3" x14ac:dyDescent="0.25">
      <c r="A309" t="s">
        <v>342</v>
      </c>
      <c r="B309" s="2">
        <v>45222</v>
      </c>
      <c r="C309" t="str">
        <f>_xlfn.XLOOKUP(draft_release_dates[[#This Row],[draft_id]],drafts[id],drafts[title])</f>
        <v>Saw Super Draft</v>
      </c>
    </row>
    <row r="310" spans="1:3" x14ac:dyDescent="0.25">
      <c r="A310" t="s">
        <v>669</v>
      </c>
      <c r="B310" s="2">
        <v>45228</v>
      </c>
      <c r="C310" t="str">
        <f>_xlfn.XLOOKUP(draft_release_dates[[#This Row],[draft_id]],drafts[id],drafts[title])</f>
        <v>The Invisible Man ('30s/'40s) mini-Super Draft</v>
      </c>
    </row>
    <row r="311" spans="1:3" x14ac:dyDescent="0.25">
      <c r="A311" t="s">
        <v>522</v>
      </c>
      <c r="B311" s="2">
        <v>45229</v>
      </c>
      <c r="C311" t="str">
        <f>_xlfn.XLOOKUP(draft_release_dates[[#This Row],[draft_id]],drafts[id],drafts[title])</f>
        <v>Halloween Super Draft</v>
      </c>
    </row>
    <row r="312" spans="1:3" x14ac:dyDescent="0.25">
      <c r="A312" t="s">
        <v>467</v>
      </c>
      <c r="B312" s="2">
        <v>45236</v>
      </c>
      <c r="C312" t="str">
        <f>_xlfn.XLOOKUP(draft_release_dates[[#This Row],[draft_id]],drafts[id],drafts[title])</f>
        <v>Don Bluth Super Draft</v>
      </c>
    </row>
    <row r="313" spans="1:3" x14ac:dyDescent="0.25">
      <c r="A313" t="s">
        <v>614</v>
      </c>
      <c r="B313" s="2">
        <v>45243</v>
      </c>
      <c r="C313" t="str">
        <f>_xlfn.XLOOKUP(draft_release_dates[[#This Row],[draft_id]],drafts[id],drafts[title])</f>
        <v>Disney Animation Studios Mega Draft</v>
      </c>
    </row>
    <row r="314" spans="1:3" x14ac:dyDescent="0.25">
      <c r="A314" t="s">
        <v>90</v>
      </c>
      <c r="B314" s="2">
        <v>45250</v>
      </c>
      <c r="C314" t="str">
        <f>_xlfn.XLOOKUP(draft_release_dates[[#This Row],[draft_id]],drafts[id],drafts[title])</f>
        <v>Ralph Bakshi Super Draft</v>
      </c>
    </row>
    <row r="315" spans="1:3" x14ac:dyDescent="0.25">
      <c r="A315" t="s">
        <v>453</v>
      </c>
      <c r="B315" s="2">
        <v>45260</v>
      </c>
      <c r="C315" t="str">
        <f>_xlfn.XLOOKUP(draft_release_dates[[#This Row],[draft_id]],drafts[id],drafts[title])</f>
        <v>The Girl with the Dragon Tattoo/Millennium mini-Super Draft</v>
      </c>
    </row>
    <row r="316" spans="1:3" x14ac:dyDescent="0.25">
      <c r="A316" t="s">
        <v>292</v>
      </c>
      <c r="B316" s="2">
        <v>45265</v>
      </c>
      <c r="C316" t="str">
        <f>_xlfn.XLOOKUP(draft_release_dates[[#This Row],[draft_id]],drafts[id],drafts[title])</f>
        <v>Judy Garland</v>
      </c>
    </row>
    <row r="317" spans="1:3" x14ac:dyDescent="0.25">
      <c r="A317" t="s">
        <v>530</v>
      </c>
      <c r="B317" s="2">
        <v>45271</v>
      </c>
      <c r="C317" t="str">
        <f>_xlfn.XLOOKUP(draft_release_dates[[#This Row],[draft_id]],drafts[id],drafts[title])</f>
        <v>'80s Sports mini-Mega</v>
      </c>
    </row>
    <row r="318" spans="1:3" x14ac:dyDescent="0.25">
      <c r="A318" t="s">
        <v>683</v>
      </c>
      <c r="B318" s="2">
        <v>45278</v>
      </c>
      <c r="C318" t="str">
        <f>_xlfn.XLOOKUP(draft_release_dates[[#This Row],[draft_id]],drafts[id],drafts[title])</f>
        <v>AARP Action</v>
      </c>
    </row>
    <row r="319" spans="1:3" x14ac:dyDescent="0.25">
      <c r="A319" t="s">
        <v>110</v>
      </c>
      <c r="B319" s="2">
        <v>45284</v>
      </c>
      <c r="C319" t="str">
        <f>_xlfn.XLOOKUP(draft_release_dates[[#This Row],[draft_id]],drafts[id],drafts[title])</f>
        <v>Juliette Binoche mini-Mega</v>
      </c>
    </row>
    <row r="320" spans="1:3" x14ac:dyDescent="0.25">
      <c r="A320" t="s">
        <v>415</v>
      </c>
      <c r="B320" s="2">
        <v>45291</v>
      </c>
      <c r="C320" t="str">
        <f>_xlfn.XLOOKUP(draft_release_dates[[#This Row],[draft_id]],drafts[id],drafts[title])</f>
        <v>The Transporter mini-Super Draft</v>
      </c>
    </row>
    <row r="321" spans="1:3" x14ac:dyDescent="0.25">
      <c r="A321" t="s">
        <v>288</v>
      </c>
      <c r="B321" s="2">
        <v>45292</v>
      </c>
      <c r="C321" t="str">
        <f>_xlfn.XLOOKUP(draft_release_dates[[#This Row],[draft_id]],drafts[id],drafts[title])</f>
        <v>Martin Scorsese Super Draft</v>
      </c>
    </row>
    <row r="322" spans="1:3" x14ac:dyDescent="0.25">
      <c r="A322" t="s">
        <v>94</v>
      </c>
      <c r="B322" s="2">
        <v>45299</v>
      </c>
      <c r="C322" t="str">
        <f>_xlfn.XLOOKUP(draft_release_dates[[#This Row],[draft_id]],drafts[id],drafts[title])</f>
        <v>Criterion World Cinema Project</v>
      </c>
    </row>
    <row r="323" spans="1:3" x14ac:dyDescent="0.25">
      <c r="A323" t="s">
        <v>288</v>
      </c>
      <c r="B323" s="2">
        <v>45306</v>
      </c>
      <c r="C323" t="str">
        <f>_xlfn.XLOOKUP(draft_release_dates[[#This Row],[draft_id]],drafts[id],drafts[title])</f>
        <v>Martin Scorsese Super Draft</v>
      </c>
    </row>
    <row r="324" spans="1:3" x14ac:dyDescent="0.25">
      <c r="A324" t="s">
        <v>332</v>
      </c>
      <c r="B324" s="2">
        <v>45313</v>
      </c>
      <c r="C324" t="str">
        <f>_xlfn.XLOOKUP(draft_release_dates[[#This Row],[draft_id]],drafts[id],drafts[title])</f>
        <v>Scorsese Produced mini-Mega</v>
      </c>
    </row>
    <row r="325" spans="1:3" x14ac:dyDescent="0.25">
      <c r="A325" t="s">
        <v>288</v>
      </c>
      <c r="B325" s="2">
        <v>45320</v>
      </c>
      <c r="C325" t="str">
        <f>_xlfn.XLOOKUP(draft_release_dates[[#This Row],[draft_id]],drafts[id],drafts[title])</f>
        <v>Martin Scorsese Super Draft</v>
      </c>
    </row>
    <row r="326" spans="1:3" x14ac:dyDescent="0.25">
      <c r="A326" t="s">
        <v>421</v>
      </c>
      <c r="B326" s="2">
        <v>45322</v>
      </c>
      <c r="C326" t="str">
        <f>_xlfn.XLOOKUP(draft_release_dates[[#This Row],[draft_id]],drafts[id],drafts[title])</f>
        <v>Mike Hammer mini-Super Draft</v>
      </c>
    </row>
    <row r="327" spans="1:3" x14ac:dyDescent="0.25">
      <c r="A327" t="s">
        <v>108</v>
      </c>
      <c r="B327" s="2">
        <v>45327</v>
      </c>
      <c r="C327" t="str">
        <f>_xlfn.XLOOKUP(draft_release_dates[[#This Row],[draft_id]],drafts[id],drafts[title])</f>
        <v>Queer Comedy</v>
      </c>
    </row>
    <row r="328" spans="1:3" x14ac:dyDescent="0.25">
      <c r="A328" t="s">
        <v>556</v>
      </c>
      <c r="B328" s="2">
        <v>45334</v>
      </c>
      <c r="C328" t="str">
        <f>_xlfn.XLOOKUP(draft_release_dates[[#This Row],[draft_id]],drafts[id],drafts[title])</f>
        <v>Ozploitation</v>
      </c>
    </row>
    <row r="329" spans="1:3" x14ac:dyDescent="0.25">
      <c r="A329" t="s">
        <v>286</v>
      </c>
      <c r="B329" s="2">
        <v>45341</v>
      </c>
      <c r="C329" t="str">
        <f>_xlfn.XLOOKUP(draft_release_dates[[#This Row],[draft_id]],drafts[id],drafts[title])</f>
        <v>Stephen King mini-Mega</v>
      </c>
    </row>
    <row r="330" spans="1:3" x14ac:dyDescent="0.25">
      <c r="A330" t="s">
        <v>695</v>
      </c>
      <c r="B330" s="2">
        <v>45352</v>
      </c>
      <c r="C330" t="str">
        <f>_xlfn.XLOOKUP(draft_release_dates[[#This Row],[draft_id]],drafts[id],drafts[title])</f>
        <v>The Omen mini-Super Draft</v>
      </c>
    </row>
    <row r="331" spans="1:3" x14ac:dyDescent="0.25">
      <c r="A331" t="s">
        <v>146</v>
      </c>
      <c r="B331" s="2">
        <v>45355</v>
      </c>
      <c r="C331" t="str">
        <f>_xlfn.XLOOKUP(draft_release_dates[[#This Row],[draft_id]],drafts[id],drafts[title])</f>
        <v>2023 Mega Draft</v>
      </c>
    </row>
    <row r="332" spans="1:3" x14ac:dyDescent="0.25">
      <c r="A332" t="s">
        <v>719</v>
      </c>
      <c r="B332" s="2">
        <v>45363</v>
      </c>
      <c r="C332" t="str">
        <f>_xlfn.XLOOKUP(draft_release_dates[[#This Row],[draft_id]],drafts[id],drafts[title])</f>
        <v>Horror Musicals</v>
      </c>
    </row>
    <row r="333" spans="1:3" x14ac:dyDescent="0.25">
      <c r="A333" t="s">
        <v>387</v>
      </c>
      <c r="B333" s="2">
        <v>45369</v>
      </c>
      <c r="C333" t="str">
        <f>_xlfn.XLOOKUP(draft_release_dates[[#This Row],[draft_id]],drafts[id],drafts[title])</f>
        <v>2009 Horror</v>
      </c>
    </row>
    <row r="334" spans="1:3" x14ac:dyDescent="0.25">
      <c r="A334" t="s">
        <v>302</v>
      </c>
      <c r="B334" s="2">
        <v>45377</v>
      </c>
      <c r="C334" t="str">
        <f>_xlfn.XLOOKUP(draft_release_dates[[#This Row],[draft_id]],drafts[id],drafts[title])</f>
        <v>Jodie Foster</v>
      </c>
    </row>
    <row r="335" spans="1:3" x14ac:dyDescent="0.25">
      <c r="A335" t="s">
        <v>411</v>
      </c>
      <c r="B335" s="2">
        <v>45382</v>
      </c>
      <c r="C335" t="str">
        <f>_xlfn.XLOOKUP(draft_release_dates[[#This Row],[draft_id]],drafts[id],drafts[title])</f>
        <v>1975 Best Picture</v>
      </c>
    </row>
    <row r="336" spans="1:3" x14ac:dyDescent="0.25">
      <c r="A336" t="s">
        <v>475</v>
      </c>
      <c r="B336" s="2">
        <v>45383</v>
      </c>
      <c r="C336" t="str">
        <f>_xlfn.XLOOKUP(draft_release_dates[[#This Row],[draft_id]],drafts[id],drafts[title])</f>
        <v>Norman Jewison</v>
      </c>
    </row>
    <row r="337" spans="1:3" x14ac:dyDescent="0.25">
      <c r="A337" t="s">
        <v>15</v>
      </c>
      <c r="B337" s="2">
        <v>45385</v>
      </c>
      <c r="C337" t="str">
        <f>_xlfn.XLOOKUP(draft_release_dates[[#This Row],[draft_id]],drafts[id],drafts[title])</f>
        <v>Lynn Shelton Super Draft</v>
      </c>
    </row>
    <row r="338" spans="1:3" x14ac:dyDescent="0.25">
      <c r="A338" t="s">
        <v>490</v>
      </c>
      <c r="B338" s="2">
        <v>45392</v>
      </c>
      <c r="C338" t="str">
        <f>_xlfn.XLOOKUP(draft_release_dates[[#This Row],[draft_id]],drafts[id],drafts[title])</f>
        <v>Aaron Sorkin Super Draft</v>
      </c>
    </row>
    <row r="339" spans="1:3" x14ac:dyDescent="0.25">
      <c r="A339" t="s">
        <v>542</v>
      </c>
      <c r="B339" s="2">
        <v>45397</v>
      </c>
      <c r="C339" t="str">
        <f>_xlfn.XLOOKUP(draft_release_dates[[#This Row],[draft_id]],drafts[id],drafts[title])</f>
        <v>Action Sequels</v>
      </c>
    </row>
    <row r="340" spans="1:3" x14ac:dyDescent="0.25">
      <c r="A340" t="s">
        <v>449</v>
      </c>
      <c r="B340" s="2">
        <v>45404</v>
      </c>
      <c r="C340" t="str">
        <f>_xlfn.XLOOKUP(draft_release_dates[[#This Row],[draft_id]],drafts[id],drafts[title])</f>
        <v>The Afterlife</v>
      </c>
    </row>
    <row r="341" spans="1:3" x14ac:dyDescent="0.25">
      <c r="A341" t="s">
        <v>352</v>
      </c>
      <c r="B341" s="2">
        <v>45411</v>
      </c>
      <c r="C341" t="str">
        <f>_xlfn.XLOOKUP(draft_release_dates[[#This Row],[draft_id]],drafts[id],drafts[title])</f>
        <v>Horror Anthologies</v>
      </c>
    </row>
    <row r="342" spans="1:3" x14ac:dyDescent="0.25">
      <c r="A342" t="s">
        <v>592</v>
      </c>
      <c r="B342" s="2">
        <v>45412</v>
      </c>
      <c r="C342" t="str">
        <f>_xlfn.XLOOKUP(draft_release_dates[[#This Row],[draft_id]],drafts[id],drafts[title])</f>
        <v>The Parent Trap mini-Super Draft</v>
      </c>
    </row>
    <row r="343" spans="1:3" x14ac:dyDescent="0.25">
      <c r="A343" t="s">
        <v>211</v>
      </c>
      <c r="B343" s="2">
        <v>45418</v>
      </c>
      <c r="C343" t="str">
        <f>_xlfn.XLOOKUP(draft_release_dates[[#This Row],[draft_id]],drafts[id],drafts[title])</f>
        <v>Vinegar Syndrome</v>
      </c>
    </row>
    <row r="344" spans="1:3" x14ac:dyDescent="0.25">
      <c r="A344" t="s">
        <v>610</v>
      </c>
      <c r="B344" s="2">
        <v>45425</v>
      </c>
      <c r="C344" t="str">
        <f>_xlfn.XLOOKUP(draft_release_dates[[#This Row],[draft_id]],drafts[id],drafts[title])</f>
        <v>Booed at Cannes</v>
      </c>
    </row>
    <row r="345" spans="1:3" x14ac:dyDescent="0.25">
      <c r="A345" t="s">
        <v>330</v>
      </c>
      <c r="B345" s="2">
        <v>45432</v>
      </c>
      <c r="C345" t="str">
        <f>_xlfn.XLOOKUP(draft_release_dates[[#This Row],[draft_id]],drafts[id],drafts[title])</f>
        <v>Natalie Portman</v>
      </c>
    </row>
    <row r="346" spans="1:3" x14ac:dyDescent="0.25">
      <c r="A346" t="s">
        <v>550</v>
      </c>
      <c r="B346" s="2">
        <v>45439</v>
      </c>
      <c r="C346" t="str">
        <f>_xlfn.XLOOKUP(draft_release_dates[[#This Row],[draft_id]],drafts[id],drafts[title])</f>
        <v>Planet of the Apes Super Draft</v>
      </c>
    </row>
    <row r="347" spans="1:3" x14ac:dyDescent="0.25">
      <c r="A347" t="s">
        <v>423</v>
      </c>
      <c r="B347" s="2">
        <v>45446</v>
      </c>
      <c r="C347" t="str">
        <f>_xlfn.XLOOKUP(draft_release_dates[[#This Row],[draft_id]],drafts[id],drafts[title])</f>
        <v>MTV Movie Awards Best Kiss Winners</v>
      </c>
    </row>
    <row r="348" spans="1:3" x14ac:dyDescent="0.25">
      <c r="A348" t="s">
        <v>219</v>
      </c>
      <c r="B348" s="2">
        <v>45451</v>
      </c>
      <c r="C348" t="str">
        <f>_xlfn.XLOOKUP(draft_release_dates[[#This Row],[draft_id]],drafts[id],drafts[title])</f>
        <v>Mad Max mini-Super Draft</v>
      </c>
    </row>
    <row r="349" spans="1:3" x14ac:dyDescent="0.25">
      <c r="A349" t="s">
        <v>344</v>
      </c>
      <c r="B349" s="2">
        <v>45453</v>
      </c>
      <c r="C349" t="str">
        <f>_xlfn.XLOOKUP(draft_release_dates[[#This Row],[draft_id]],drafts[id],drafts[title])</f>
        <v>Geena Davis</v>
      </c>
    </row>
    <row r="350" spans="1:3" x14ac:dyDescent="0.25">
      <c r="A350" t="s">
        <v>528</v>
      </c>
      <c r="B350" s="2">
        <v>45460</v>
      </c>
      <c r="C350" t="str">
        <f>_xlfn.XLOOKUP(draft_release_dates[[#This Row],[draft_id]],drafts[id],drafts[title])</f>
        <v>Joel Schumacher mini-Mega</v>
      </c>
    </row>
    <row r="351" spans="1:3" x14ac:dyDescent="0.25">
      <c r="A351" t="s">
        <v>623</v>
      </c>
      <c r="B351" s="2">
        <v>45467</v>
      </c>
      <c r="C351" t="str">
        <f>_xlfn.XLOOKUP(draft_release_dates[[#This Row],[draft_id]],drafts[id],drafts[title])</f>
        <v>Lesbians mini-Mega</v>
      </c>
    </row>
    <row r="352" spans="1:3" x14ac:dyDescent="0.25">
      <c r="A352" t="s">
        <v>290</v>
      </c>
      <c r="B352" s="2">
        <v>45473</v>
      </c>
      <c r="C352" t="str">
        <f>_xlfn.XLOOKUP(draft_release_dates[[#This Row],[draft_id]],drafts[id],drafts[title])</f>
        <v>The Predator mini-Super Draft</v>
      </c>
    </row>
    <row r="353" spans="1:3" x14ac:dyDescent="0.25">
      <c r="A353" t="s">
        <v>570</v>
      </c>
      <c r="B353" s="2">
        <v>45474</v>
      </c>
      <c r="C353" t="str">
        <f>_xlfn.XLOOKUP(draft_release_dates[[#This Row],[draft_id]],drafts[id],drafts[title])</f>
        <v>Angela Bassett</v>
      </c>
    </row>
    <row r="354" spans="1:3" x14ac:dyDescent="0.25">
      <c r="A354" t="s">
        <v>602</v>
      </c>
      <c r="B354" s="2">
        <v>45481</v>
      </c>
      <c r="C354" t="str">
        <f>_xlfn.XLOOKUP(draft_release_dates[[#This Row],[draft_id]],drafts[id],drafts[title])</f>
        <v>1939 mini-Mega</v>
      </c>
    </row>
    <row r="355" spans="1:3" x14ac:dyDescent="0.25">
      <c r="A355" t="s">
        <v>405</v>
      </c>
      <c r="B355" s="2">
        <v>45488</v>
      </c>
      <c r="C355" t="str">
        <f>_xlfn.XLOOKUP(draft_release_dates[[#This Row],[draft_id]],drafts[id],drafts[title])</f>
        <v>Supernatural Kids</v>
      </c>
    </row>
    <row r="356" spans="1:3" x14ac:dyDescent="0.25">
      <c r="A356" t="s">
        <v>621</v>
      </c>
      <c r="B356" s="2">
        <v>45495</v>
      </c>
      <c r="C356" t="str">
        <f>_xlfn.XLOOKUP(draft_release_dates[[#This Row],[draft_id]],drafts[id],drafts[title])</f>
        <v>Jean-Claude Van Damme</v>
      </c>
    </row>
    <row r="357" spans="1:3" x14ac:dyDescent="0.25">
      <c r="A357" t="s">
        <v>437</v>
      </c>
      <c r="B357" s="2">
        <v>45504</v>
      </c>
      <c r="C357" t="str">
        <f>_xlfn.XLOOKUP(draft_release_dates[[#This Row],[draft_id]],drafts[id],drafts[title])</f>
        <v>Flashpoint: Batman (Franchise mini-Super Draft)</v>
      </c>
    </row>
    <row r="358" spans="1:3" x14ac:dyDescent="0.25">
      <c r="A358" t="s">
        <v>375</v>
      </c>
      <c r="B358" s="2">
        <v>45509</v>
      </c>
      <c r="C358" t="str">
        <f>_xlfn.XLOOKUP(draft_release_dates[[#This Row],[draft_id]],drafts[id],drafts[title])</f>
        <v>Retail Hell</v>
      </c>
    </row>
    <row r="359" spans="1:3" x14ac:dyDescent="0.25">
      <c r="A359" t="s">
        <v>588</v>
      </c>
      <c r="B359" s="2">
        <v>45516</v>
      </c>
      <c r="C359" t="str">
        <f>_xlfn.XLOOKUP(draft_release_dates[[#This Row],[draft_id]],drafts[id],drafts[title])</f>
        <v>1994 mini-Mega</v>
      </c>
    </row>
    <row r="360" spans="1:3" x14ac:dyDescent="0.25">
      <c r="A360" t="s">
        <v>336</v>
      </c>
      <c r="B360" s="2">
        <v>45523</v>
      </c>
      <c r="C360" t="str">
        <f>_xlfn.XLOOKUP(draft_release_dates[[#This Row],[draft_id]],drafts[id],drafts[title])</f>
        <v>TV Shows Mega Draft</v>
      </c>
    </row>
    <row r="361" spans="1:3" x14ac:dyDescent="0.25">
      <c r="A361" t="s">
        <v>144</v>
      </c>
      <c r="B361" s="2">
        <v>45524</v>
      </c>
      <c r="C361" t="str">
        <f>_xlfn.XLOOKUP(draft_release_dates[[#This Row],[draft_id]],drafts[id],drafts[title])</f>
        <v>Michael Mann Super Draft</v>
      </c>
    </row>
    <row r="362" spans="1:3" x14ac:dyDescent="0.25">
      <c r="A362" t="s">
        <v>46</v>
      </c>
      <c r="B362" s="2">
        <v>45530</v>
      </c>
      <c r="C362" t="str">
        <f>_xlfn.XLOOKUP(draft_release_dates[[#This Row],[draft_id]],drafts[id],drafts[title])</f>
        <v>Castaways</v>
      </c>
    </row>
    <row r="363" spans="1:3" x14ac:dyDescent="0.25">
      <c r="A363" t="s">
        <v>473</v>
      </c>
      <c r="B363" s="2">
        <v>45537</v>
      </c>
      <c r="C363" t="str">
        <f>_xlfn.XLOOKUP(draft_release_dates[[#This Row],[draft_id]],drafts[id],drafts[title])</f>
        <v>Michael Crichton Super Draft</v>
      </c>
    </row>
    <row r="364" spans="1:3" x14ac:dyDescent="0.25">
      <c r="A364" t="s">
        <v>260</v>
      </c>
      <c r="B364" s="2">
        <v>45542</v>
      </c>
      <c r="C364" t="str">
        <f>_xlfn.XLOOKUP(draft_release_dates[[#This Row],[draft_id]],drafts[id],drafts[title])</f>
        <v>Highlander mini-Super Draft</v>
      </c>
    </row>
    <row r="365" spans="1:3" x14ac:dyDescent="0.25">
      <c r="A365" t="s">
        <v>417</v>
      </c>
      <c r="B365" s="2">
        <v>45544</v>
      </c>
      <c r="C365" t="str">
        <f>_xlfn.XLOOKUP(draft_release_dates[[#This Row],[draft_id]],drafts[id],drafts[title])</f>
        <v>Elmore Leonard</v>
      </c>
    </row>
    <row r="366" spans="1:3" x14ac:dyDescent="0.25">
      <c r="A366" t="s">
        <v>38</v>
      </c>
      <c r="B366" s="2">
        <v>45551</v>
      </c>
      <c r="C366" t="str">
        <f>_xlfn.XLOOKUP(draft_release_dates[[#This Row],[draft_id]],drafts[id],drafts[title])</f>
        <v>'90s Sports mini-Mega</v>
      </c>
    </row>
    <row r="367" spans="1:3" x14ac:dyDescent="0.25">
      <c r="A367" t="s">
        <v>627</v>
      </c>
      <c r="B367" s="2">
        <v>45558</v>
      </c>
      <c r="C367" t="str">
        <f>_xlfn.XLOOKUP(draft_release_dates[[#This Row],[draft_id]],drafts[id],drafts[title])</f>
        <v>Patricia Highsmith</v>
      </c>
    </row>
    <row r="368" spans="1:3" x14ac:dyDescent="0.25">
      <c r="A368" t="s">
        <v>619</v>
      </c>
      <c r="B368" s="2">
        <v>45565</v>
      </c>
      <c r="C368" t="str">
        <f>_xlfn.XLOOKUP(draft_release_dates[[#This Row],[draft_id]],drafts[id],drafts[title])</f>
        <v>Bookstore &amp; Library Movies</v>
      </c>
    </row>
    <row r="369" spans="1:3" x14ac:dyDescent="0.25">
      <c r="A369" t="s">
        <v>228</v>
      </c>
      <c r="B369" s="2">
        <v>45567</v>
      </c>
      <c r="C369" t="str">
        <f>_xlfn.XLOOKUP(draft_release_dates[[#This Row],[draft_id]],drafts[id],drafts[title])</f>
        <v>The Gambler mini-Super Draft</v>
      </c>
    </row>
    <row r="370" spans="1:3" x14ac:dyDescent="0.25">
      <c r="A370" t="s">
        <v>478</v>
      </c>
      <c r="B370" s="2">
        <v>45573</v>
      </c>
      <c r="C370" t="str">
        <f>_xlfn.XLOOKUP(draft_release_dates[[#This Row],[draft_id]],drafts[id],drafts[title])</f>
        <v>1977 Horror</v>
      </c>
    </row>
    <row r="371" spans="1:3" x14ac:dyDescent="0.25">
      <c r="A371" t="s">
        <v>709</v>
      </c>
      <c r="B371" s="2">
        <v>45579</v>
      </c>
      <c r="C371" t="str">
        <f>_xlfn.XLOOKUP(draft_release_dates[[#This Row],[draft_id]],drafts[id],drafts[title])</f>
        <v>Erotic Horror</v>
      </c>
    </row>
    <row r="372" spans="1:3" x14ac:dyDescent="0.25">
      <c r="A372" t="s">
        <v>608</v>
      </c>
      <c r="B372" s="2">
        <v>45586</v>
      </c>
      <c r="C372" t="str">
        <f>_xlfn.XLOOKUP(draft_release_dates[[#This Row],[draft_id]],drafts[id],drafts[title])</f>
        <v>Rural Horror</v>
      </c>
    </row>
    <row r="373" spans="1:3" x14ac:dyDescent="0.25">
      <c r="A373" s="1" t="s">
        <v>350</v>
      </c>
      <c r="B373" s="2">
        <v>45593</v>
      </c>
      <c r="C373" t="str">
        <f>_xlfn.XLOOKUP(draft_release_dates[[#This Row],[draft_id]],drafts[id],drafts[title])</f>
        <v>Classic Hammer Horror mini-Mega</v>
      </c>
    </row>
    <row r="374" spans="1:3" x14ac:dyDescent="0.25">
      <c r="A374" t="s">
        <v>296</v>
      </c>
      <c r="B374" s="2">
        <v>45597</v>
      </c>
      <c r="C374" t="str">
        <f>_xlfn.XLOOKUP(draft_release_dates[[#This Row],[draft_id]],drafts[id],drafts[title])</f>
        <v>Alfred Hitchcock Mega Draft</v>
      </c>
    </row>
    <row r="375" spans="1:3" x14ac:dyDescent="0.25">
      <c r="A375" t="s">
        <v>596</v>
      </c>
      <c r="B375" s="2">
        <v>45599</v>
      </c>
      <c r="C375" t="str">
        <f>_xlfn.XLOOKUP(draft_release_dates[[#This Row],[draft_id]],drafts[id],drafts[title])</f>
        <v>Abbott and Costello Meet the Monsters mini-Super Draft</v>
      </c>
    </row>
    <row r="376" spans="1:3" x14ac:dyDescent="0.25">
      <c r="A376" t="s">
        <v>616</v>
      </c>
      <c r="B376" s="2">
        <v>45600</v>
      </c>
      <c r="C376" t="str">
        <f>_xlfn.XLOOKUP(draft_release_dates[[#This Row],[draft_id]],drafts[id],drafts[title])</f>
        <v>François Truffaut Super Draft</v>
      </c>
    </row>
    <row r="377" spans="1:3" x14ac:dyDescent="0.25">
      <c r="A377" t="s">
        <v>296</v>
      </c>
      <c r="B377" s="2">
        <v>45607</v>
      </c>
      <c r="C377" t="str">
        <f>_xlfn.XLOOKUP(draft_release_dates[[#This Row],[draft_id]],drafts[id],drafts[title])</f>
        <v>Alfred Hitchcock Mega Draft</v>
      </c>
    </row>
    <row r="378" spans="1:3" x14ac:dyDescent="0.25">
      <c r="A378" t="s">
        <v>616</v>
      </c>
      <c r="B378" s="2">
        <v>45614</v>
      </c>
      <c r="C378" t="str">
        <f>_xlfn.XLOOKUP(draft_release_dates[[#This Row],[draft_id]],drafts[id],drafts[title])</f>
        <v>François Truffaut Super Draft</v>
      </c>
    </row>
    <row r="379" spans="1:3" x14ac:dyDescent="0.25">
      <c r="A379" t="s">
        <v>296</v>
      </c>
      <c r="B379" s="2">
        <v>45621</v>
      </c>
      <c r="C379" t="str">
        <f>_xlfn.XLOOKUP(draft_release_dates[[#This Row],[draft_id]],drafts[id],drafts[title])</f>
        <v>Alfred Hitchcock Mega Draft</v>
      </c>
    </row>
    <row r="380" spans="1:3" x14ac:dyDescent="0.25">
      <c r="A380" t="s">
        <v>707</v>
      </c>
      <c r="B380" s="2">
        <v>45626</v>
      </c>
      <c r="C380" t="str">
        <f>_xlfn.XLOOKUP(draft_release_dates[[#This Row],[draft_id]],drafts[id],drafts[title])</f>
        <v>Sony Spider-man Adjacent (NoVENOMber)</v>
      </c>
    </row>
    <row r="381" spans="1:3" x14ac:dyDescent="0.25">
      <c r="A381" t="s">
        <v>540</v>
      </c>
      <c r="B381" s="2">
        <v>45628</v>
      </c>
      <c r="C381" t="str">
        <f>_xlfn.XLOOKUP(draft_release_dates[[#This Row],[draft_id]],drafts[id],drafts[title])</f>
        <v>Holiday Horror (Non Christmas &amp; Halloween)</v>
      </c>
    </row>
    <row r="382" spans="1:3" x14ac:dyDescent="0.25">
      <c r="A382" t="s">
        <v>238</v>
      </c>
      <c r="B382" s="2">
        <v>45635</v>
      </c>
      <c r="C382" t="str">
        <f>_xlfn.XLOOKUP(draft_release_dates[[#This Row],[draft_id]],drafts[id],drafts[title])</f>
        <v>Charlie Kaufman Super Draft</v>
      </c>
    </row>
    <row r="383" spans="1:3" x14ac:dyDescent="0.25">
      <c r="A383" t="s">
        <v>67</v>
      </c>
      <c r="B383" s="2">
        <v>45642</v>
      </c>
      <c r="C383" t="str">
        <f>_xlfn.XLOOKUP(draft_release_dates[[#This Row],[draft_id]],drafts[id],drafts[title])</f>
        <v>Gena Rowlands</v>
      </c>
    </row>
    <row r="384" spans="1:3" x14ac:dyDescent="0.25">
      <c r="A384" t="s">
        <v>469</v>
      </c>
      <c r="B384" s="2">
        <v>45650</v>
      </c>
      <c r="C384" t="str">
        <f>_xlfn.XLOOKUP(draft_release_dates[[#This Row],[draft_id]],drafts[id],drafts[title])</f>
        <v>Whit Stillman mini-Super Draft</v>
      </c>
    </row>
    <row r="385" spans="1:3" x14ac:dyDescent="0.25">
      <c r="A385" t="s">
        <v>381</v>
      </c>
      <c r="B385" s="2">
        <v>45656</v>
      </c>
      <c r="C385" t="str">
        <f>_xlfn.XLOOKUP(draft_release_dates[[#This Row],[draft_id]],drafts[id],drafts[title])</f>
        <v>1999 mini-Mega</v>
      </c>
    </row>
    <row r="386" spans="1:3" x14ac:dyDescent="0.25">
      <c r="A386" t="s">
        <v>163</v>
      </c>
      <c r="B386" s="2">
        <v>45663</v>
      </c>
      <c r="C386" t="str">
        <f>_xlfn.XLOOKUP(draft_release_dates[[#This Row],[draft_id]],drafts[id],drafts[title])</f>
        <v>Sofia Coppola Super Draft</v>
      </c>
    </row>
    <row r="387" spans="1:3" x14ac:dyDescent="0.25">
      <c r="A387" t="s">
        <v>334</v>
      </c>
      <c r="B387" s="2">
        <v>45666</v>
      </c>
      <c r="C387" t="str">
        <f>_xlfn.XLOOKUP(draft_release_dates[[#This Row],[draft_id]],drafts[id],drafts[title])</f>
        <v>Oz (Live Action) mini-Super Draft</v>
      </c>
    </row>
    <row r="388" spans="1:3" x14ac:dyDescent="0.25">
      <c r="A388" t="s">
        <v>685</v>
      </c>
      <c r="B388" s="2">
        <v>45678</v>
      </c>
      <c r="C388" t="str">
        <f>_xlfn.XLOOKUP(draft_release_dates[[#This Row],[draft_id]],drafts[id],drafts[title])</f>
        <v>Francis Ford Coppola Super Draft</v>
      </c>
    </row>
    <row r="389" spans="1:3" x14ac:dyDescent="0.25">
      <c r="A389" t="s">
        <v>262</v>
      </c>
      <c r="B389" s="2">
        <v>45685</v>
      </c>
      <c r="C389" t="str">
        <f>_xlfn.XLOOKUP(draft_release_dates[[#This Row],[draft_id]],drafts[id],drafts[title])</f>
        <v>American Zoetrope</v>
      </c>
    </row>
    <row r="390" spans="1:3" x14ac:dyDescent="0.25">
      <c r="A390" t="s">
        <v>685</v>
      </c>
      <c r="B390" s="2">
        <v>45692</v>
      </c>
      <c r="C390" t="str">
        <f>_xlfn.XLOOKUP(draft_release_dates[[#This Row],[draft_id]],drafts[id],drafts[title])</f>
        <v>Francis Ford Coppola Super Draft</v>
      </c>
    </row>
    <row r="391" spans="1:3" x14ac:dyDescent="0.25">
      <c r="A391" t="s">
        <v>158</v>
      </c>
      <c r="B391" s="2">
        <v>45694</v>
      </c>
      <c r="C391" t="str">
        <f>_xlfn.XLOOKUP(draft_release_dates[[#This Row],[draft_id]],drafts[id],drafts[title])</f>
        <v>Allan Quatermain mini-Super Draft</v>
      </c>
    </row>
    <row r="392" spans="1:3" x14ac:dyDescent="0.25">
      <c r="A392" t="s">
        <v>439</v>
      </c>
      <c r="B392" s="2">
        <v>45698</v>
      </c>
      <c r="C392" t="str">
        <f>_xlfn.XLOOKUP(draft_release_dates[[#This Row],[draft_id]],drafts[id],drafts[title])</f>
        <v>Internet Horror</v>
      </c>
    </row>
    <row r="393" spans="1:3" x14ac:dyDescent="0.25">
      <c r="A393" t="s">
        <v>96</v>
      </c>
      <c r="B393" s="2">
        <v>45706</v>
      </c>
      <c r="C393" t="str">
        <f>_xlfn.XLOOKUP(draft_release_dates[[#This Row],[draft_id]],drafts[id],drafts[title])</f>
        <v>Vincente Minnelli</v>
      </c>
    </row>
    <row r="394" spans="1:3" x14ac:dyDescent="0.25">
      <c r="A394" t="s">
        <v>120</v>
      </c>
      <c r="B394" s="2">
        <v>45712</v>
      </c>
      <c r="C394" t="str">
        <f>_xlfn.XLOOKUP(draft_release_dates[[#This Row],[draft_id]],drafts[id],drafts[title])</f>
        <v>2024 Mega Draft</v>
      </c>
    </row>
    <row r="395" spans="1:3" x14ac:dyDescent="0.25">
      <c r="A395" t="s">
        <v>124</v>
      </c>
      <c r="B395" s="2">
        <v>45718</v>
      </c>
      <c r="C395" t="str">
        <f>_xlfn.XLOOKUP(draft_release_dates[[#This Row],[draft_id]],drafts[id],drafts[title])</f>
        <v>1950 Best Picture</v>
      </c>
    </row>
    <row r="396" spans="1:3" x14ac:dyDescent="0.25">
      <c r="A396" t="s">
        <v>544</v>
      </c>
      <c r="B396" s="2">
        <v>45719</v>
      </c>
      <c r="C396" t="str">
        <f>_xlfn.XLOOKUP(draft_release_dates[[#This Row],[draft_id]],drafts[id],drafts[title])</f>
        <v>Vacation Horror</v>
      </c>
    </row>
    <row r="397" spans="1:3" x14ac:dyDescent="0.25">
      <c r="A397" t="s">
        <v>15657</v>
      </c>
      <c r="B397" s="2">
        <v>45733</v>
      </c>
      <c r="C397" t="str">
        <f>_xlfn.XLOOKUP(draft_release_dates[[#This Row],[draft_id]],drafts[id],drafts[title])</f>
        <v>Texas Chainsaw Massacre Super Draft</v>
      </c>
    </row>
    <row r="398" spans="1:3" x14ac:dyDescent="0.25">
      <c r="A398" t="s">
        <v>171</v>
      </c>
      <c r="B398" s="2">
        <v>45740</v>
      </c>
      <c r="C398" t="str">
        <f>_xlfn.XLOOKUP(draft_release_dates[[#This Row],[draft_id]],drafts[id],drafts[title])</f>
        <v>Timothée Chalamet</v>
      </c>
    </row>
    <row r="399" spans="1:3" x14ac:dyDescent="0.25">
      <c r="A399" t="s">
        <v>15647</v>
      </c>
      <c r="B399" s="2">
        <v>45745</v>
      </c>
      <c r="C399" t="str">
        <f>_xlfn.XLOOKUP(draft_release_dates[[#This Row],[draft_id]],drafts[id],drafts[title])</f>
        <v>James Earl Jones</v>
      </c>
    </row>
    <row r="400" spans="1:3" x14ac:dyDescent="0.25">
      <c r="A400" t="s">
        <v>15659</v>
      </c>
      <c r="B400" s="2">
        <v>45747</v>
      </c>
      <c r="C400" t="str">
        <f>_xlfn.XLOOKUP(draft_release_dates[[#This Row],[draft_id]],drafts[id],drafts[title])</f>
        <v>True Crime Documentaries</v>
      </c>
    </row>
    <row r="401" spans="1:3" x14ac:dyDescent="0.25">
      <c r="A401" t="s">
        <v>15660</v>
      </c>
      <c r="B401" s="2">
        <v>45053</v>
      </c>
      <c r="C401" t="str">
        <f>_xlfn.XLOOKUP(draft_release_dates[[#This Row],[draft_id]],drafts[id],drafts[title])</f>
        <v>Dracula mini-Mega Live</v>
      </c>
    </row>
    <row r="402" spans="1:3" x14ac:dyDescent="0.25">
      <c r="A402" t="s">
        <v>15656</v>
      </c>
      <c r="B402" s="2">
        <v>45013</v>
      </c>
      <c r="C402" t="str">
        <f>_xlfn.XLOOKUP(draft_release_dates[[#This Row],[draft_id]],drafts[id],drafts[title])</f>
        <v>Woods Horror mini-Mega Live</v>
      </c>
    </row>
    <row r="403" spans="1:3" x14ac:dyDescent="0.25">
      <c r="A403" t="s">
        <v>15652</v>
      </c>
      <c r="B403" s="2">
        <v>45754</v>
      </c>
      <c r="C403" t="str">
        <f>_xlfn.XLOOKUP(draft_release_dates[[#This Row],[draft_id]],drafts[id],drafts[title])</f>
        <v>DC Berlantiverse Super Draft</v>
      </c>
    </row>
    <row r="404" spans="1:3" x14ac:dyDescent="0.25">
      <c r="A404" s="5" t="s">
        <v>15649</v>
      </c>
      <c r="B404" s="2">
        <v>45761</v>
      </c>
      <c r="C404" t="str">
        <f>_xlfn.XLOOKUP(draft_release_dates[[#This Row],[draft_id]],drafts[id],drafts[title])</f>
        <v>Tony/ Dan Gilroy</v>
      </c>
    </row>
    <row r="405" spans="1:3" x14ac:dyDescent="0.25">
      <c r="A405" t="s">
        <v>16058</v>
      </c>
      <c r="B405" s="2">
        <v>45757</v>
      </c>
      <c r="C405" t="str">
        <f>_xlfn.XLOOKUP(draft_release_dates[[#This Row],[draft_id]],drafts[id],drafts[title])</f>
        <v>Eddie Egan Franchise mini-Super Draft</v>
      </c>
    </row>
    <row r="406" spans="1:3" x14ac:dyDescent="0.25">
      <c r="A406" t="s">
        <v>16479</v>
      </c>
      <c r="B406" s="2">
        <v>45768</v>
      </c>
      <c r="C406" t="str">
        <f>_xlfn.XLOOKUP(draft_release_dates[[#This Row],[draft_id]],drafts[id],drafts[title])</f>
        <v>Body Swap</v>
      </c>
    </row>
    <row r="407" spans="1:3" x14ac:dyDescent="0.25">
      <c r="A407" t="s">
        <v>16478</v>
      </c>
      <c r="B407" s="2">
        <v>45775</v>
      </c>
      <c r="C407" t="str">
        <f>_xlfn.XLOOKUP(draft_release_dates[[#This Row],[draft_id]],drafts[id],drafts[title])</f>
        <v>Disney Attractions Super Draft</v>
      </c>
    </row>
    <row r="408" spans="1:3" x14ac:dyDescent="0.25">
      <c r="A408" t="s">
        <v>17145</v>
      </c>
      <c r="B408" s="2">
        <v>45779</v>
      </c>
      <c r="C408" s="16" t="str">
        <f>_xlfn.XLOOKUP(draft_release_dates[[#This Row],[draft_id]],drafts[id],drafts[title])</f>
        <v>Stalked by My Doctor</v>
      </c>
    </row>
    <row r="409" spans="1:3" x14ac:dyDescent="0.25">
      <c r="A409" t="s">
        <v>17146</v>
      </c>
      <c r="B409" s="2">
        <v>45323</v>
      </c>
      <c r="C409" s="16" t="str">
        <f>_xlfn.XLOOKUP(draft_release_dates[[#This Row],[draft_id]],drafts[id],drafts[title])</f>
        <v>Scorsese Short Films Super Draft</v>
      </c>
    </row>
    <row r="410" spans="1:3" x14ac:dyDescent="0.25">
      <c r="A410" t="s">
        <v>17147</v>
      </c>
      <c r="B410" s="2">
        <v>45269</v>
      </c>
      <c r="C410" s="16" t="str">
        <f>_xlfn.XLOOKUP(draft_release_dates[[#This Row],[draft_id]],drafts[id],drafts[title])</f>
        <v>Scorsese Miscellaneous Documentaries</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84DB1-958A-4B44-873D-54B60962C7F9}">
  <dimension ref="A1:B399"/>
  <sheetViews>
    <sheetView workbookViewId="0"/>
  </sheetViews>
  <sheetFormatPr defaultRowHeight="15" x14ac:dyDescent="0.25"/>
  <cols>
    <col min="1" max="1" width="38.5703125" bestFit="1" customWidth="1"/>
    <col min="2" max="2" width="38.7109375" bestFit="1" customWidth="1"/>
  </cols>
  <sheetData>
    <row r="1" spans="1:2" x14ac:dyDescent="0.25">
      <c r="A1" t="s">
        <v>0</v>
      </c>
      <c r="B1" t="s">
        <v>773</v>
      </c>
    </row>
    <row r="2" spans="1:2" x14ac:dyDescent="0.25">
      <c r="A2" t="s">
        <v>15664</v>
      </c>
      <c r="B2" t="s">
        <v>769</v>
      </c>
    </row>
    <row r="3" spans="1:2" x14ac:dyDescent="0.25">
      <c r="A3" t="s">
        <v>15665</v>
      </c>
      <c r="B3" t="s">
        <v>488</v>
      </c>
    </row>
    <row r="4" spans="1:2" x14ac:dyDescent="0.25">
      <c r="A4" t="s">
        <v>15666</v>
      </c>
      <c r="B4" t="s">
        <v>363</v>
      </c>
    </row>
    <row r="5" spans="1:2" x14ac:dyDescent="0.25">
      <c r="A5" t="s">
        <v>15667</v>
      </c>
      <c r="B5" t="s">
        <v>518</v>
      </c>
    </row>
    <row r="6" spans="1:2" x14ac:dyDescent="0.25">
      <c r="A6" t="s">
        <v>15668</v>
      </c>
      <c r="B6" t="s">
        <v>496</v>
      </c>
    </row>
    <row r="7" spans="1:2" x14ac:dyDescent="0.25">
      <c r="A7" t="s">
        <v>15669</v>
      </c>
      <c r="B7" t="s">
        <v>52</v>
      </c>
    </row>
    <row r="8" spans="1:2" x14ac:dyDescent="0.25">
      <c r="A8" t="s">
        <v>15670</v>
      </c>
      <c r="B8" t="s">
        <v>627</v>
      </c>
    </row>
    <row r="9" spans="1:2" x14ac:dyDescent="0.25">
      <c r="A9" t="s">
        <v>15671</v>
      </c>
      <c r="B9" t="s">
        <v>58</v>
      </c>
    </row>
    <row r="10" spans="1:2" x14ac:dyDescent="0.25">
      <c r="A10" t="s">
        <v>15672</v>
      </c>
      <c r="B10" s="1" t="s">
        <v>75</v>
      </c>
    </row>
    <row r="11" spans="1:2" x14ac:dyDescent="0.25">
      <c r="A11" t="s">
        <v>15673</v>
      </c>
      <c r="B11" t="s">
        <v>232</v>
      </c>
    </row>
    <row r="12" spans="1:2" x14ac:dyDescent="0.25">
      <c r="A12" t="s">
        <v>15674</v>
      </c>
      <c r="B12" t="s">
        <v>614</v>
      </c>
    </row>
    <row r="13" spans="1:2" x14ac:dyDescent="0.25">
      <c r="A13" t="s">
        <v>15675</v>
      </c>
      <c r="B13" t="s">
        <v>114</v>
      </c>
    </row>
    <row r="14" spans="1:2" x14ac:dyDescent="0.25">
      <c r="A14" t="s">
        <v>15676</v>
      </c>
      <c r="B14" t="s">
        <v>206</v>
      </c>
    </row>
    <row r="15" spans="1:2" x14ac:dyDescent="0.25">
      <c r="A15" t="s">
        <v>15677</v>
      </c>
      <c r="B15" t="s">
        <v>421</v>
      </c>
    </row>
    <row r="16" spans="1:2" x14ac:dyDescent="0.25">
      <c r="A16" t="s">
        <v>15678</v>
      </c>
      <c r="B16" t="s">
        <v>15656</v>
      </c>
    </row>
    <row r="17" spans="1:2" x14ac:dyDescent="0.25">
      <c r="A17" t="s">
        <v>15679</v>
      </c>
      <c r="B17" t="s">
        <v>562</v>
      </c>
    </row>
    <row r="18" spans="1:2" x14ac:dyDescent="0.25">
      <c r="A18" t="s">
        <v>15680</v>
      </c>
      <c r="B18" t="s">
        <v>709</v>
      </c>
    </row>
    <row r="19" spans="1:2" x14ac:dyDescent="0.25">
      <c r="A19" t="s">
        <v>15681</v>
      </c>
      <c r="B19" t="s">
        <v>492</v>
      </c>
    </row>
    <row r="20" spans="1:2" x14ac:dyDescent="0.25">
      <c r="A20" t="s">
        <v>15682</v>
      </c>
      <c r="B20" t="s">
        <v>90</v>
      </c>
    </row>
    <row r="21" spans="1:2" x14ac:dyDescent="0.25">
      <c r="A21" t="s">
        <v>15683</v>
      </c>
      <c r="B21" t="s">
        <v>683</v>
      </c>
    </row>
    <row r="22" spans="1:2" x14ac:dyDescent="0.25">
      <c r="A22" t="s">
        <v>15684</v>
      </c>
      <c r="B22" t="s">
        <v>616</v>
      </c>
    </row>
    <row r="23" spans="1:2" x14ac:dyDescent="0.25">
      <c r="A23" t="s">
        <v>15685</v>
      </c>
      <c r="B23" t="s">
        <v>746</v>
      </c>
    </row>
    <row r="24" spans="1:2" x14ac:dyDescent="0.25">
      <c r="A24" t="s">
        <v>15686</v>
      </c>
      <c r="B24" t="s">
        <v>40</v>
      </c>
    </row>
    <row r="25" spans="1:2" x14ac:dyDescent="0.25">
      <c r="A25" t="s">
        <v>15687</v>
      </c>
      <c r="B25" t="s">
        <v>340</v>
      </c>
    </row>
    <row r="26" spans="1:2" x14ac:dyDescent="0.25">
      <c r="A26" t="s">
        <v>15688</v>
      </c>
      <c r="B26" t="s">
        <v>65</v>
      </c>
    </row>
    <row r="27" spans="1:2" x14ac:dyDescent="0.25">
      <c r="A27" t="s">
        <v>15689</v>
      </c>
      <c r="B27" t="s">
        <v>548</v>
      </c>
    </row>
    <row r="28" spans="1:2" x14ac:dyDescent="0.25">
      <c r="A28" t="s">
        <v>15690</v>
      </c>
      <c r="B28" t="s">
        <v>15659</v>
      </c>
    </row>
    <row r="29" spans="1:2" x14ac:dyDescent="0.25">
      <c r="A29" t="s">
        <v>15691</v>
      </c>
      <c r="B29" t="s">
        <v>744</v>
      </c>
    </row>
    <row r="30" spans="1:2" x14ac:dyDescent="0.25">
      <c r="A30" t="s">
        <v>15692</v>
      </c>
      <c r="B30" t="s">
        <v>64</v>
      </c>
    </row>
    <row r="31" spans="1:2" x14ac:dyDescent="0.25">
      <c r="A31" t="s">
        <v>15693</v>
      </c>
      <c r="B31" t="s">
        <v>586</v>
      </c>
    </row>
    <row r="32" spans="1:2" x14ac:dyDescent="0.25">
      <c r="A32" t="s">
        <v>15694</v>
      </c>
      <c r="B32" t="s">
        <v>308</v>
      </c>
    </row>
    <row r="33" spans="1:2" x14ac:dyDescent="0.25">
      <c r="A33" t="s">
        <v>15695</v>
      </c>
      <c r="B33" t="s">
        <v>202</v>
      </c>
    </row>
    <row r="34" spans="1:2" x14ac:dyDescent="0.25">
      <c r="A34" t="s">
        <v>15696</v>
      </c>
      <c r="B34" t="s">
        <v>142</v>
      </c>
    </row>
    <row r="35" spans="1:2" x14ac:dyDescent="0.25">
      <c r="A35" t="s">
        <v>15697</v>
      </c>
      <c r="B35" t="s">
        <v>46</v>
      </c>
    </row>
    <row r="36" spans="1:2" x14ac:dyDescent="0.25">
      <c r="A36" t="s">
        <v>15698</v>
      </c>
      <c r="B36" t="s">
        <v>467</v>
      </c>
    </row>
    <row r="37" spans="1:2" x14ac:dyDescent="0.25">
      <c r="A37" t="s">
        <v>15699</v>
      </c>
      <c r="B37" t="s">
        <v>342</v>
      </c>
    </row>
    <row r="38" spans="1:2" x14ac:dyDescent="0.25">
      <c r="A38" t="s">
        <v>15700</v>
      </c>
      <c r="B38" t="s">
        <v>455</v>
      </c>
    </row>
    <row r="39" spans="1:2" x14ac:dyDescent="0.25">
      <c r="A39" t="s">
        <v>15701</v>
      </c>
      <c r="B39" t="s">
        <v>48</v>
      </c>
    </row>
    <row r="40" spans="1:2" x14ac:dyDescent="0.25">
      <c r="A40" t="s">
        <v>15702</v>
      </c>
      <c r="B40" t="s">
        <v>204</v>
      </c>
    </row>
    <row r="41" spans="1:2" x14ac:dyDescent="0.25">
      <c r="A41" t="s">
        <v>15703</v>
      </c>
      <c r="B41" t="s">
        <v>471</v>
      </c>
    </row>
    <row r="42" spans="1:2" x14ac:dyDescent="0.25">
      <c r="A42" t="s">
        <v>15704</v>
      </c>
      <c r="B42" t="s">
        <v>667</v>
      </c>
    </row>
    <row r="43" spans="1:2" x14ac:dyDescent="0.25">
      <c r="A43" t="s">
        <v>15705</v>
      </c>
      <c r="B43" t="s">
        <v>86</v>
      </c>
    </row>
    <row r="44" spans="1:2" x14ac:dyDescent="0.25">
      <c r="A44" t="s">
        <v>15706</v>
      </c>
      <c r="B44" t="s">
        <v>230</v>
      </c>
    </row>
    <row r="45" spans="1:2" x14ac:dyDescent="0.25">
      <c r="A45" t="s">
        <v>15707</v>
      </c>
      <c r="B45" t="s">
        <v>377</v>
      </c>
    </row>
    <row r="46" spans="1:2" x14ac:dyDescent="0.25">
      <c r="A46" t="s">
        <v>15708</v>
      </c>
      <c r="B46" t="s">
        <v>270</v>
      </c>
    </row>
    <row r="47" spans="1:2" x14ac:dyDescent="0.25">
      <c r="A47" t="s">
        <v>15709</v>
      </c>
      <c r="B47" t="s">
        <v>564</v>
      </c>
    </row>
    <row r="48" spans="1:2" x14ac:dyDescent="0.25">
      <c r="A48" t="s">
        <v>15710</v>
      </c>
      <c r="B48" t="s">
        <v>465</v>
      </c>
    </row>
    <row r="49" spans="1:2" x14ac:dyDescent="0.25">
      <c r="A49" t="s">
        <v>15711</v>
      </c>
      <c r="B49" t="s">
        <v>383</v>
      </c>
    </row>
    <row r="50" spans="1:2" x14ac:dyDescent="0.25">
      <c r="A50" t="s">
        <v>15712</v>
      </c>
      <c r="B50" t="s">
        <v>447</v>
      </c>
    </row>
    <row r="51" spans="1:2" x14ac:dyDescent="0.25">
      <c r="A51" t="s">
        <v>15713</v>
      </c>
      <c r="B51" t="s">
        <v>433</v>
      </c>
    </row>
    <row r="52" spans="1:2" x14ac:dyDescent="0.25">
      <c r="A52" t="s">
        <v>15714</v>
      </c>
      <c r="B52" t="s">
        <v>435</v>
      </c>
    </row>
    <row r="53" spans="1:2" x14ac:dyDescent="0.25">
      <c r="A53" t="s">
        <v>15715</v>
      </c>
      <c r="B53" t="s">
        <v>284</v>
      </c>
    </row>
    <row r="54" spans="1:2" x14ac:dyDescent="0.25">
      <c r="A54" t="s">
        <v>15716</v>
      </c>
      <c r="B54" t="s">
        <v>246</v>
      </c>
    </row>
    <row r="55" spans="1:2" x14ac:dyDescent="0.25">
      <c r="A55" s="1" t="s">
        <v>15717</v>
      </c>
      <c r="B55" t="s">
        <v>194</v>
      </c>
    </row>
    <row r="56" spans="1:2" x14ac:dyDescent="0.25">
      <c r="A56" t="s">
        <v>15718</v>
      </c>
      <c r="B56" t="s">
        <v>278</v>
      </c>
    </row>
    <row r="57" spans="1:2" x14ac:dyDescent="0.25">
      <c r="A57" t="s">
        <v>15719</v>
      </c>
      <c r="B57" t="s">
        <v>701</v>
      </c>
    </row>
    <row r="58" spans="1:2" x14ac:dyDescent="0.25">
      <c r="A58" t="s">
        <v>15720</v>
      </c>
      <c r="B58" t="s">
        <v>401</v>
      </c>
    </row>
    <row r="59" spans="1:2" x14ac:dyDescent="0.25">
      <c r="A59" t="s">
        <v>15721</v>
      </c>
      <c r="B59" t="s">
        <v>234</v>
      </c>
    </row>
    <row r="60" spans="1:2" x14ac:dyDescent="0.25">
      <c r="A60" t="s">
        <v>15722</v>
      </c>
      <c r="B60" t="s">
        <v>15651</v>
      </c>
    </row>
    <row r="61" spans="1:2" x14ac:dyDescent="0.25">
      <c r="A61" t="s">
        <v>15723</v>
      </c>
      <c r="B61" t="s">
        <v>685</v>
      </c>
    </row>
    <row r="62" spans="1:2" x14ac:dyDescent="0.25">
      <c r="A62" t="s">
        <v>15724</v>
      </c>
      <c r="B62" t="s">
        <v>576</v>
      </c>
    </row>
    <row r="63" spans="1:2" x14ac:dyDescent="0.25">
      <c r="A63" t="s">
        <v>15725</v>
      </c>
      <c r="B63" t="s">
        <v>262</v>
      </c>
    </row>
    <row r="64" spans="1:2" x14ac:dyDescent="0.25">
      <c r="A64" t="s">
        <v>15726</v>
      </c>
      <c r="B64" t="s">
        <v>445</v>
      </c>
    </row>
    <row r="65" spans="1:2" x14ac:dyDescent="0.25">
      <c r="A65" t="s">
        <v>15727</v>
      </c>
      <c r="B65" t="s">
        <v>116</v>
      </c>
    </row>
    <row r="66" spans="1:2" x14ac:dyDescent="0.25">
      <c r="A66" t="s">
        <v>15728</v>
      </c>
      <c r="B66" t="s">
        <v>136</v>
      </c>
    </row>
    <row r="67" spans="1:2" x14ac:dyDescent="0.25">
      <c r="A67" t="s">
        <v>15729</v>
      </c>
      <c r="B67" t="s">
        <v>407</v>
      </c>
    </row>
    <row r="68" spans="1:2" x14ac:dyDescent="0.25">
      <c r="A68" t="s">
        <v>15730</v>
      </c>
      <c r="B68" t="s">
        <v>221</v>
      </c>
    </row>
    <row r="69" spans="1:2" x14ac:dyDescent="0.25">
      <c r="A69" t="s">
        <v>15731</v>
      </c>
      <c r="B69" t="s">
        <v>338</v>
      </c>
    </row>
    <row r="70" spans="1:2" x14ac:dyDescent="0.25">
      <c r="A70" t="s">
        <v>15732</v>
      </c>
      <c r="B70" s="1" t="s">
        <v>36</v>
      </c>
    </row>
    <row r="71" spans="1:2" x14ac:dyDescent="0.25">
      <c r="A71" t="s">
        <v>15733</v>
      </c>
      <c r="B71" t="s">
        <v>469</v>
      </c>
    </row>
    <row r="72" spans="1:2" x14ac:dyDescent="0.25">
      <c r="A72" t="s">
        <v>15734</v>
      </c>
      <c r="B72" t="s">
        <v>437</v>
      </c>
    </row>
    <row r="73" spans="1:2" x14ac:dyDescent="0.25">
      <c r="A73" t="s">
        <v>15735</v>
      </c>
      <c r="B73" t="s">
        <v>379</v>
      </c>
    </row>
    <row r="74" spans="1:2" x14ac:dyDescent="0.25">
      <c r="A74" t="s">
        <v>15736</v>
      </c>
      <c r="B74" t="s">
        <v>71</v>
      </c>
    </row>
    <row r="75" spans="1:2" x14ac:dyDescent="0.25">
      <c r="A75" t="s">
        <v>15737</v>
      </c>
      <c r="B75" t="s">
        <v>739</v>
      </c>
    </row>
    <row r="76" spans="1:2" x14ac:dyDescent="0.25">
      <c r="A76" t="s">
        <v>15738</v>
      </c>
      <c r="B76" t="s">
        <v>651</v>
      </c>
    </row>
    <row r="77" spans="1:2" x14ac:dyDescent="0.25">
      <c r="A77" t="s">
        <v>15739</v>
      </c>
      <c r="B77" t="s">
        <v>733</v>
      </c>
    </row>
    <row r="78" spans="1:2" x14ac:dyDescent="0.25">
      <c r="A78" t="s">
        <v>15740</v>
      </c>
      <c r="B78" t="s">
        <v>42</v>
      </c>
    </row>
    <row r="79" spans="1:2" x14ac:dyDescent="0.25">
      <c r="A79" t="s">
        <v>15741</v>
      </c>
      <c r="B79" t="s">
        <v>60</v>
      </c>
    </row>
    <row r="80" spans="1:2" x14ac:dyDescent="0.25">
      <c r="A80" t="s">
        <v>15742</v>
      </c>
      <c r="B80" t="s">
        <v>359</v>
      </c>
    </row>
    <row r="81" spans="1:2" x14ac:dyDescent="0.25">
      <c r="A81" t="s">
        <v>15743</v>
      </c>
      <c r="B81" t="s">
        <v>735</v>
      </c>
    </row>
    <row r="82" spans="1:2" x14ac:dyDescent="0.25">
      <c r="A82" t="s">
        <v>15744</v>
      </c>
      <c r="B82" t="s">
        <v>163</v>
      </c>
    </row>
    <row r="83" spans="1:2" x14ac:dyDescent="0.25">
      <c r="A83" t="s">
        <v>15745</v>
      </c>
      <c r="B83" t="s">
        <v>217</v>
      </c>
    </row>
    <row r="84" spans="1:2" x14ac:dyDescent="0.25">
      <c r="A84" t="s">
        <v>15746</v>
      </c>
      <c r="B84" t="s">
        <v>415</v>
      </c>
    </row>
    <row r="85" spans="1:2" x14ac:dyDescent="0.25">
      <c r="A85" t="s">
        <v>15747</v>
      </c>
      <c r="B85" t="s">
        <v>367</v>
      </c>
    </row>
    <row r="86" spans="1:2" x14ac:dyDescent="0.25">
      <c r="A86" t="s">
        <v>15748</v>
      </c>
      <c r="B86" t="s">
        <v>375</v>
      </c>
    </row>
    <row r="87" spans="1:2" x14ac:dyDescent="0.25">
      <c r="A87" t="s">
        <v>15749</v>
      </c>
      <c r="B87" t="s">
        <v>171</v>
      </c>
    </row>
    <row r="88" spans="1:2" x14ac:dyDescent="0.25">
      <c r="A88" t="s">
        <v>15750</v>
      </c>
      <c r="B88" t="s">
        <v>699</v>
      </c>
    </row>
    <row r="89" spans="1:2" x14ac:dyDescent="0.25">
      <c r="A89" t="s">
        <v>15751</v>
      </c>
      <c r="B89" t="s">
        <v>62</v>
      </c>
    </row>
    <row r="90" spans="1:2" x14ac:dyDescent="0.25">
      <c r="A90" t="s">
        <v>15752</v>
      </c>
      <c r="B90" t="s">
        <v>649</v>
      </c>
    </row>
    <row r="91" spans="1:2" x14ac:dyDescent="0.25">
      <c r="A91" t="s">
        <v>15753</v>
      </c>
      <c r="B91" t="s">
        <v>160</v>
      </c>
    </row>
    <row r="92" spans="1:2" x14ac:dyDescent="0.25">
      <c r="A92" t="s">
        <v>15754</v>
      </c>
      <c r="B92" t="s">
        <v>522</v>
      </c>
    </row>
    <row r="93" spans="1:2" x14ac:dyDescent="0.25">
      <c r="A93" t="s">
        <v>15755</v>
      </c>
      <c r="B93" t="s">
        <v>85</v>
      </c>
    </row>
    <row r="94" spans="1:2" x14ac:dyDescent="0.25">
      <c r="A94" t="s">
        <v>15756</v>
      </c>
      <c r="B94" t="s">
        <v>528</v>
      </c>
    </row>
    <row r="95" spans="1:2" x14ac:dyDescent="0.25">
      <c r="A95" t="s">
        <v>15757</v>
      </c>
      <c r="B95" t="s">
        <v>300</v>
      </c>
    </row>
    <row r="96" spans="1:2" x14ac:dyDescent="0.25">
      <c r="A96" t="s">
        <v>15758</v>
      </c>
      <c r="B96" t="s">
        <v>260</v>
      </c>
    </row>
    <row r="97" spans="1:2" x14ac:dyDescent="0.25">
      <c r="A97" t="s">
        <v>15759</v>
      </c>
      <c r="B97" t="s">
        <v>691</v>
      </c>
    </row>
    <row r="98" spans="1:2" x14ac:dyDescent="0.25">
      <c r="A98" t="s">
        <v>15760</v>
      </c>
      <c r="B98" t="s">
        <v>280</v>
      </c>
    </row>
    <row r="99" spans="1:2" x14ac:dyDescent="0.25">
      <c r="A99" t="s">
        <v>15761</v>
      </c>
      <c r="B99" t="s">
        <v>276</v>
      </c>
    </row>
    <row r="100" spans="1:2" x14ac:dyDescent="0.25">
      <c r="A100" t="s">
        <v>15762</v>
      </c>
      <c r="B100" t="s">
        <v>312</v>
      </c>
    </row>
    <row r="101" spans="1:2" x14ac:dyDescent="0.25">
      <c r="A101" t="s">
        <v>15763</v>
      </c>
      <c r="B101" t="s">
        <v>371</v>
      </c>
    </row>
    <row r="102" spans="1:2" x14ac:dyDescent="0.25">
      <c r="A102" t="s">
        <v>15764</v>
      </c>
      <c r="B102" t="s">
        <v>190</v>
      </c>
    </row>
    <row r="103" spans="1:2" x14ac:dyDescent="0.25">
      <c r="A103" t="s">
        <v>15765</v>
      </c>
      <c r="B103" t="s">
        <v>572</v>
      </c>
    </row>
    <row r="104" spans="1:2" x14ac:dyDescent="0.25">
      <c r="A104" t="s">
        <v>15766</v>
      </c>
      <c r="B104" t="s">
        <v>56</v>
      </c>
    </row>
    <row r="105" spans="1:2" x14ac:dyDescent="0.25">
      <c r="A105" t="s">
        <v>15767</v>
      </c>
      <c r="B105" t="s">
        <v>395</v>
      </c>
    </row>
    <row r="106" spans="1:2" x14ac:dyDescent="0.25">
      <c r="A106" t="s">
        <v>15768</v>
      </c>
      <c r="B106" t="s">
        <v>144</v>
      </c>
    </row>
    <row r="107" spans="1:2" x14ac:dyDescent="0.25">
      <c r="A107" t="s">
        <v>15769</v>
      </c>
      <c r="B107" t="s">
        <v>473</v>
      </c>
    </row>
    <row r="108" spans="1:2" x14ac:dyDescent="0.25">
      <c r="A108" t="s">
        <v>15770</v>
      </c>
      <c r="B108" t="s">
        <v>391</v>
      </c>
    </row>
    <row r="109" spans="1:2" x14ac:dyDescent="0.25">
      <c r="A109" t="s">
        <v>15771</v>
      </c>
      <c r="B109" t="s">
        <v>480</v>
      </c>
    </row>
    <row r="110" spans="1:2" x14ac:dyDescent="0.25">
      <c r="A110" t="s">
        <v>15772</v>
      </c>
      <c r="B110" t="s">
        <v>453</v>
      </c>
    </row>
    <row r="111" spans="1:2" x14ac:dyDescent="0.25">
      <c r="A111" t="s">
        <v>15773</v>
      </c>
      <c r="B111" t="s">
        <v>28</v>
      </c>
    </row>
    <row r="112" spans="1:2" x14ac:dyDescent="0.25">
      <c r="A112" t="s">
        <v>15774</v>
      </c>
      <c r="B112" t="s">
        <v>13</v>
      </c>
    </row>
    <row r="113" spans="1:2" x14ac:dyDescent="0.25">
      <c r="A113" t="s">
        <v>15775</v>
      </c>
      <c r="B113" t="s">
        <v>558</v>
      </c>
    </row>
    <row r="114" spans="1:2" x14ac:dyDescent="0.25">
      <c r="A114" t="s">
        <v>15776</v>
      </c>
      <c r="B114" t="s">
        <v>405</v>
      </c>
    </row>
    <row r="115" spans="1:2" x14ac:dyDescent="0.25">
      <c r="A115" t="s">
        <v>15777</v>
      </c>
      <c r="B115" t="s">
        <v>588</v>
      </c>
    </row>
    <row r="116" spans="1:2" x14ac:dyDescent="0.25">
      <c r="A116" t="s">
        <v>15778</v>
      </c>
      <c r="B116" t="s">
        <v>268</v>
      </c>
    </row>
    <row r="117" spans="1:2" x14ac:dyDescent="0.25">
      <c r="A117" t="s">
        <v>15779</v>
      </c>
      <c r="B117" t="s">
        <v>94</v>
      </c>
    </row>
    <row r="118" spans="1:2" x14ac:dyDescent="0.25">
      <c r="A118" t="s">
        <v>15780</v>
      </c>
      <c r="B118" t="s">
        <v>754</v>
      </c>
    </row>
    <row r="119" spans="1:2" x14ac:dyDescent="0.25">
      <c r="A119" s="1" t="s">
        <v>15781</v>
      </c>
      <c r="B119" s="1" t="s">
        <v>192</v>
      </c>
    </row>
    <row r="120" spans="1:2" x14ac:dyDescent="0.25">
      <c r="A120" s="1" t="s">
        <v>15782</v>
      </c>
      <c r="B120" t="s">
        <v>653</v>
      </c>
    </row>
    <row r="121" spans="1:2" x14ac:dyDescent="0.25">
      <c r="A121" s="1" t="s">
        <v>15783</v>
      </c>
      <c r="B121" t="s">
        <v>126</v>
      </c>
    </row>
    <row r="122" spans="1:2" x14ac:dyDescent="0.25">
      <c r="A122" t="s">
        <v>15784</v>
      </c>
      <c r="B122" t="s">
        <v>38</v>
      </c>
    </row>
    <row r="123" spans="1:2" x14ac:dyDescent="0.25">
      <c r="A123" t="s">
        <v>15785</v>
      </c>
      <c r="B123" t="s">
        <v>580</v>
      </c>
    </row>
    <row r="124" spans="1:2" x14ac:dyDescent="0.25">
      <c r="A124" t="s">
        <v>15786</v>
      </c>
      <c r="B124" t="s">
        <v>15652</v>
      </c>
    </row>
    <row r="125" spans="1:2" x14ac:dyDescent="0.25">
      <c r="A125" t="s">
        <v>15787</v>
      </c>
      <c r="B125" t="s">
        <v>439</v>
      </c>
    </row>
    <row r="126" spans="1:2" x14ac:dyDescent="0.25">
      <c r="A126" t="s">
        <v>15788</v>
      </c>
      <c r="B126" t="s">
        <v>675</v>
      </c>
    </row>
    <row r="127" spans="1:2" x14ac:dyDescent="0.25">
      <c r="A127" t="s">
        <v>15789</v>
      </c>
      <c r="B127" t="s">
        <v>288</v>
      </c>
    </row>
    <row r="128" spans="1:2" x14ac:dyDescent="0.25">
      <c r="A128" t="s">
        <v>15790</v>
      </c>
      <c r="B128" t="s">
        <v>677</v>
      </c>
    </row>
    <row r="129" spans="1:2" x14ac:dyDescent="0.25">
      <c r="A129" t="s">
        <v>15791</v>
      </c>
      <c r="B129" t="s">
        <v>310</v>
      </c>
    </row>
    <row r="130" spans="1:2" x14ac:dyDescent="0.25">
      <c r="A130" t="s">
        <v>15792</v>
      </c>
      <c r="B130" t="s">
        <v>67</v>
      </c>
    </row>
    <row r="131" spans="1:2" x14ac:dyDescent="0.25">
      <c r="A131" t="s">
        <v>15793</v>
      </c>
      <c r="B131" t="s">
        <v>122</v>
      </c>
    </row>
    <row r="132" spans="1:2" x14ac:dyDescent="0.25">
      <c r="A132" t="s">
        <v>15794</v>
      </c>
      <c r="B132" t="s">
        <v>22</v>
      </c>
    </row>
    <row r="133" spans="1:2" x14ac:dyDescent="0.25">
      <c r="A133" t="s">
        <v>15795</v>
      </c>
      <c r="B133" t="s">
        <v>120</v>
      </c>
    </row>
    <row r="134" spans="1:2" x14ac:dyDescent="0.25">
      <c r="A134" t="s">
        <v>15796</v>
      </c>
      <c r="B134" t="s">
        <v>524</v>
      </c>
    </row>
    <row r="135" spans="1:2" x14ac:dyDescent="0.25">
      <c r="A135" t="s">
        <v>15797</v>
      </c>
      <c r="B135" t="s">
        <v>761</v>
      </c>
    </row>
    <row r="136" spans="1:2" x14ac:dyDescent="0.25">
      <c r="A136" t="s">
        <v>15798</v>
      </c>
      <c r="B136" t="s">
        <v>705</v>
      </c>
    </row>
    <row r="137" spans="1:2" x14ac:dyDescent="0.25">
      <c r="A137" t="s">
        <v>15799</v>
      </c>
      <c r="B137" t="s">
        <v>554</v>
      </c>
    </row>
    <row r="138" spans="1:2" x14ac:dyDescent="0.25">
      <c r="A138" t="s">
        <v>15800</v>
      </c>
      <c r="B138" t="s">
        <v>254</v>
      </c>
    </row>
    <row r="139" spans="1:2" x14ac:dyDescent="0.25">
      <c r="A139" t="s">
        <v>15801</v>
      </c>
      <c r="B139" t="s">
        <v>582</v>
      </c>
    </row>
    <row r="140" spans="1:2" x14ac:dyDescent="0.25">
      <c r="A140" t="s">
        <v>15802</v>
      </c>
      <c r="B140" t="s">
        <v>161</v>
      </c>
    </row>
    <row r="141" spans="1:2" x14ac:dyDescent="0.25">
      <c r="A141" t="s">
        <v>15803</v>
      </c>
      <c r="B141" t="s">
        <v>629</v>
      </c>
    </row>
    <row r="142" spans="1:2" x14ac:dyDescent="0.25">
      <c r="A142" t="s">
        <v>15804</v>
      </c>
      <c r="B142" t="s">
        <v>98</v>
      </c>
    </row>
    <row r="143" spans="1:2" x14ac:dyDescent="0.25">
      <c r="A143" t="s">
        <v>15805</v>
      </c>
      <c r="B143" t="s">
        <v>526</v>
      </c>
    </row>
    <row r="144" spans="1:2" x14ac:dyDescent="0.25">
      <c r="A144" t="s">
        <v>15806</v>
      </c>
      <c r="B144" t="s">
        <v>186</v>
      </c>
    </row>
    <row r="145" spans="1:2" x14ac:dyDescent="0.25">
      <c r="A145" t="s">
        <v>15807</v>
      </c>
      <c r="B145" t="s">
        <v>24</v>
      </c>
    </row>
    <row r="146" spans="1:2" x14ac:dyDescent="0.25">
      <c r="A146" t="s">
        <v>15808</v>
      </c>
      <c r="B146" t="s">
        <v>514</v>
      </c>
    </row>
    <row r="147" spans="1:2" x14ac:dyDescent="0.25">
      <c r="A147" t="s">
        <v>15809</v>
      </c>
      <c r="B147" t="s">
        <v>356</v>
      </c>
    </row>
    <row r="148" spans="1:2" x14ac:dyDescent="0.25">
      <c r="A148" t="s">
        <v>15810</v>
      </c>
      <c r="B148" t="s">
        <v>759</v>
      </c>
    </row>
    <row r="149" spans="1:2" x14ac:dyDescent="0.25">
      <c r="A149" t="s">
        <v>15811</v>
      </c>
      <c r="B149" t="s">
        <v>88</v>
      </c>
    </row>
    <row r="150" spans="1:2" x14ac:dyDescent="0.25">
      <c r="A150" t="s">
        <v>15812</v>
      </c>
      <c r="B150" t="s">
        <v>631</v>
      </c>
    </row>
    <row r="151" spans="1:2" x14ac:dyDescent="0.25">
      <c r="A151" t="s">
        <v>15813</v>
      </c>
      <c r="B151" t="s">
        <v>50</v>
      </c>
    </row>
    <row r="152" spans="1:2" x14ac:dyDescent="0.25">
      <c r="A152" t="s">
        <v>15814</v>
      </c>
      <c r="B152" t="s">
        <v>403</v>
      </c>
    </row>
    <row r="153" spans="1:2" x14ac:dyDescent="0.25">
      <c r="A153" t="s">
        <v>15815</v>
      </c>
      <c r="B153" t="s">
        <v>711</v>
      </c>
    </row>
    <row r="154" spans="1:2" x14ac:dyDescent="0.25">
      <c r="A154" t="s">
        <v>15816</v>
      </c>
      <c r="B154" t="s">
        <v>409</v>
      </c>
    </row>
    <row r="155" spans="1:2" x14ac:dyDescent="0.25">
      <c r="A155" t="s">
        <v>15817</v>
      </c>
      <c r="B155" t="s">
        <v>198</v>
      </c>
    </row>
    <row r="156" spans="1:2" x14ac:dyDescent="0.25">
      <c r="A156" t="s">
        <v>15818</v>
      </c>
      <c r="B156" t="s">
        <v>752</v>
      </c>
    </row>
    <row r="157" spans="1:2" x14ac:dyDescent="0.25">
      <c r="A157" t="s">
        <v>15819</v>
      </c>
      <c r="B157" t="s">
        <v>156</v>
      </c>
    </row>
    <row r="158" spans="1:2" x14ac:dyDescent="0.25">
      <c r="A158" t="s">
        <v>15820</v>
      </c>
      <c r="B158" s="1" t="s">
        <v>148</v>
      </c>
    </row>
    <row r="159" spans="1:2" x14ac:dyDescent="0.25">
      <c r="A159" t="s">
        <v>15821</v>
      </c>
      <c r="B159" t="s">
        <v>140</v>
      </c>
    </row>
    <row r="160" spans="1:2" x14ac:dyDescent="0.25">
      <c r="A160" t="s">
        <v>15822</v>
      </c>
      <c r="B160" t="s">
        <v>494</v>
      </c>
    </row>
    <row r="161" spans="1:2" x14ac:dyDescent="0.25">
      <c r="A161" t="s">
        <v>15823</v>
      </c>
      <c r="B161" t="s">
        <v>219</v>
      </c>
    </row>
    <row r="162" spans="1:2" x14ac:dyDescent="0.25">
      <c r="A162" t="s">
        <v>15824</v>
      </c>
      <c r="B162" t="s">
        <v>534</v>
      </c>
    </row>
    <row r="163" spans="1:2" x14ac:dyDescent="0.25">
      <c r="A163" t="s">
        <v>15825</v>
      </c>
      <c r="B163" t="s">
        <v>427</v>
      </c>
    </row>
    <row r="164" spans="1:2" x14ac:dyDescent="0.25">
      <c r="A164" t="s">
        <v>15826</v>
      </c>
      <c r="B164" t="s">
        <v>637</v>
      </c>
    </row>
    <row r="165" spans="1:2" x14ac:dyDescent="0.25">
      <c r="A165" t="s">
        <v>15827</v>
      </c>
      <c r="B165" t="s">
        <v>748</v>
      </c>
    </row>
    <row r="166" spans="1:2" x14ac:dyDescent="0.25">
      <c r="A166" t="s">
        <v>15828</v>
      </c>
      <c r="B166" t="s">
        <v>389</v>
      </c>
    </row>
    <row r="167" spans="1:2" x14ac:dyDescent="0.25">
      <c r="A167" t="s">
        <v>15829</v>
      </c>
      <c r="B167" t="s">
        <v>723</v>
      </c>
    </row>
    <row r="168" spans="1:2" x14ac:dyDescent="0.25">
      <c r="A168" t="s">
        <v>15830</v>
      </c>
      <c r="B168" t="s">
        <v>598</v>
      </c>
    </row>
    <row r="169" spans="1:2" x14ac:dyDescent="0.25">
      <c r="A169" t="s">
        <v>15831</v>
      </c>
      <c r="B169" t="s">
        <v>196</v>
      </c>
    </row>
    <row r="170" spans="1:2" x14ac:dyDescent="0.25">
      <c r="A170" t="s">
        <v>15832</v>
      </c>
      <c r="B170" t="s">
        <v>73</v>
      </c>
    </row>
    <row r="171" spans="1:2" x14ac:dyDescent="0.25">
      <c r="A171" t="s">
        <v>15833</v>
      </c>
      <c r="B171" t="s">
        <v>54</v>
      </c>
    </row>
    <row r="172" spans="1:2" x14ac:dyDescent="0.25">
      <c r="A172" t="s">
        <v>15834</v>
      </c>
      <c r="B172" t="s">
        <v>645</v>
      </c>
    </row>
    <row r="173" spans="1:2" x14ac:dyDescent="0.25">
      <c r="A173" t="s">
        <v>15835</v>
      </c>
      <c r="B173" t="s">
        <v>385</v>
      </c>
    </row>
    <row r="174" spans="1:2" x14ac:dyDescent="0.25">
      <c r="A174" t="s">
        <v>15836</v>
      </c>
      <c r="B174" t="s">
        <v>639</v>
      </c>
    </row>
    <row r="175" spans="1:2" x14ac:dyDescent="0.25">
      <c r="A175" t="s">
        <v>15837</v>
      </c>
      <c r="B175" t="s">
        <v>596</v>
      </c>
    </row>
    <row r="176" spans="1:2" x14ac:dyDescent="0.25">
      <c r="A176" t="s">
        <v>15838</v>
      </c>
      <c r="B176" t="s">
        <v>520</v>
      </c>
    </row>
    <row r="177" spans="1:2" x14ac:dyDescent="0.25">
      <c r="A177" t="s">
        <v>15839</v>
      </c>
      <c r="B177" t="s">
        <v>180</v>
      </c>
    </row>
    <row r="178" spans="1:2" x14ac:dyDescent="0.25">
      <c r="A178" t="s">
        <v>15840</v>
      </c>
      <c r="B178" t="s">
        <v>19</v>
      </c>
    </row>
    <row r="179" spans="1:2" x14ac:dyDescent="0.25">
      <c r="A179" t="s">
        <v>15841</v>
      </c>
      <c r="B179" t="s">
        <v>574</v>
      </c>
    </row>
    <row r="180" spans="1:2" x14ac:dyDescent="0.25">
      <c r="A180" t="s">
        <v>15842</v>
      </c>
      <c r="B180" t="s">
        <v>365</v>
      </c>
    </row>
    <row r="181" spans="1:2" x14ac:dyDescent="0.25">
      <c r="A181" t="s">
        <v>15843</v>
      </c>
      <c r="B181" t="s">
        <v>550</v>
      </c>
    </row>
    <row r="182" spans="1:2" x14ac:dyDescent="0.25">
      <c r="A182" t="s">
        <v>15844</v>
      </c>
      <c r="B182" t="s">
        <v>657</v>
      </c>
    </row>
    <row r="183" spans="1:2" x14ac:dyDescent="0.25">
      <c r="A183" t="s">
        <v>15845</v>
      </c>
      <c r="B183" t="s">
        <v>172</v>
      </c>
    </row>
    <row r="184" spans="1:2" x14ac:dyDescent="0.25">
      <c r="A184" t="s">
        <v>15846</v>
      </c>
      <c r="B184" t="s">
        <v>104</v>
      </c>
    </row>
    <row r="185" spans="1:2" x14ac:dyDescent="0.25">
      <c r="A185" t="s">
        <v>15847</v>
      </c>
      <c r="B185" t="s">
        <v>32</v>
      </c>
    </row>
    <row r="186" spans="1:2" x14ac:dyDescent="0.25">
      <c r="A186" t="s">
        <v>15848</v>
      </c>
      <c r="B186" t="s">
        <v>713</v>
      </c>
    </row>
    <row r="187" spans="1:2" x14ac:dyDescent="0.25">
      <c r="A187" s="1" t="s">
        <v>15849</v>
      </c>
      <c r="B187" t="s">
        <v>484</v>
      </c>
    </row>
    <row r="188" spans="1:2" x14ac:dyDescent="0.25">
      <c r="A188" t="s">
        <v>15850</v>
      </c>
      <c r="B188" s="1" t="s">
        <v>350</v>
      </c>
    </row>
    <row r="189" spans="1:2" x14ac:dyDescent="0.25">
      <c r="A189" t="s">
        <v>15851</v>
      </c>
      <c r="B189" t="s">
        <v>763</v>
      </c>
    </row>
    <row r="190" spans="1:2" x14ac:dyDescent="0.25">
      <c r="A190" t="s">
        <v>15852</v>
      </c>
      <c r="B190" t="s">
        <v>441</v>
      </c>
    </row>
    <row r="191" spans="1:2" x14ac:dyDescent="0.25">
      <c r="A191" t="s">
        <v>15853</v>
      </c>
      <c r="B191" t="s">
        <v>663</v>
      </c>
    </row>
    <row r="192" spans="1:2" x14ac:dyDescent="0.25">
      <c r="A192" t="s">
        <v>15854</v>
      </c>
      <c r="B192" t="s">
        <v>767</v>
      </c>
    </row>
    <row r="193" spans="1:2" x14ac:dyDescent="0.25">
      <c r="A193" t="s">
        <v>15855</v>
      </c>
      <c r="B193" t="s">
        <v>106</v>
      </c>
    </row>
    <row r="194" spans="1:2" x14ac:dyDescent="0.25">
      <c r="A194" t="s">
        <v>15856</v>
      </c>
      <c r="B194" s="1" t="s">
        <v>393</v>
      </c>
    </row>
    <row r="195" spans="1:2" x14ac:dyDescent="0.25">
      <c r="A195" t="s">
        <v>15857</v>
      </c>
      <c r="B195" t="s">
        <v>15657</v>
      </c>
    </row>
    <row r="196" spans="1:2" x14ac:dyDescent="0.25">
      <c r="A196" t="s">
        <v>15858</v>
      </c>
      <c r="B196" t="s">
        <v>498</v>
      </c>
    </row>
    <row r="197" spans="1:2" x14ac:dyDescent="0.25">
      <c r="A197" t="s">
        <v>15859</v>
      </c>
      <c r="B197" t="s">
        <v>304</v>
      </c>
    </row>
    <row r="198" spans="1:2" x14ac:dyDescent="0.25">
      <c r="A198" t="s">
        <v>15860</v>
      </c>
      <c r="B198" t="s">
        <v>344</v>
      </c>
    </row>
    <row r="199" spans="1:2" x14ac:dyDescent="0.25">
      <c r="A199" t="s">
        <v>15861</v>
      </c>
      <c r="B199" t="s">
        <v>600</v>
      </c>
    </row>
    <row r="200" spans="1:2" x14ac:dyDescent="0.25">
      <c r="A200" t="s">
        <v>15862</v>
      </c>
      <c r="B200" t="s">
        <v>602</v>
      </c>
    </row>
    <row r="201" spans="1:2" x14ac:dyDescent="0.25">
      <c r="A201" t="s">
        <v>15863</v>
      </c>
      <c r="B201" t="s">
        <v>242</v>
      </c>
    </row>
    <row r="202" spans="1:2" x14ac:dyDescent="0.25">
      <c r="A202" t="s">
        <v>15864</v>
      </c>
      <c r="B202" t="s">
        <v>512</v>
      </c>
    </row>
    <row r="203" spans="1:2" x14ac:dyDescent="0.25">
      <c r="A203" t="s">
        <v>15865</v>
      </c>
      <c r="B203" t="s">
        <v>695</v>
      </c>
    </row>
    <row r="204" spans="1:2" x14ac:dyDescent="0.25">
      <c r="A204" t="s">
        <v>15866</v>
      </c>
      <c r="B204" t="s">
        <v>152</v>
      </c>
    </row>
    <row r="205" spans="1:2" x14ac:dyDescent="0.25">
      <c r="A205" t="s">
        <v>15867</v>
      </c>
      <c r="B205" t="s">
        <v>150</v>
      </c>
    </row>
    <row r="206" spans="1:2" x14ac:dyDescent="0.25">
      <c r="A206" t="s">
        <v>15868</v>
      </c>
      <c r="B206" t="s">
        <v>510</v>
      </c>
    </row>
    <row r="207" spans="1:2" x14ac:dyDescent="0.25">
      <c r="A207" t="s">
        <v>15869</v>
      </c>
      <c r="B207" t="s">
        <v>330</v>
      </c>
    </row>
    <row r="208" spans="1:2" x14ac:dyDescent="0.25">
      <c r="A208" t="s">
        <v>15870</v>
      </c>
      <c r="B208" t="s">
        <v>592</v>
      </c>
    </row>
    <row r="209" spans="1:2" x14ac:dyDescent="0.25">
      <c r="A209" t="s">
        <v>15871</v>
      </c>
      <c r="B209" t="s">
        <v>741</v>
      </c>
    </row>
    <row r="210" spans="1:2" x14ac:dyDescent="0.25">
      <c r="A210" t="s">
        <v>15872</v>
      </c>
      <c r="B210" t="s">
        <v>184</v>
      </c>
    </row>
    <row r="211" spans="1:2" x14ac:dyDescent="0.25">
      <c r="A211" t="s">
        <v>15873</v>
      </c>
      <c r="B211" t="s">
        <v>252</v>
      </c>
    </row>
    <row r="212" spans="1:2" x14ac:dyDescent="0.25">
      <c r="A212" t="s">
        <v>15874</v>
      </c>
      <c r="B212" t="s">
        <v>290</v>
      </c>
    </row>
    <row r="213" spans="1:2" x14ac:dyDescent="0.25">
      <c r="A213" t="s">
        <v>15875</v>
      </c>
      <c r="B213" t="s">
        <v>30</v>
      </c>
    </row>
    <row r="214" spans="1:2" x14ac:dyDescent="0.25">
      <c r="A214" t="s">
        <v>15876</v>
      </c>
      <c r="B214" t="s">
        <v>69</v>
      </c>
    </row>
    <row r="215" spans="1:2" x14ac:dyDescent="0.25">
      <c r="A215" t="s">
        <v>15877</v>
      </c>
      <c r="B215" t="s">
        <v>765</v>
      </c>
    </row>
    <row r="216" spans="1:2" x14ac:dyDescent="0.25">
      <c r="A216" t="s">
        <v>15878</v>
      </c>
      <c r="B216" t="s">
        <v>320</v>
      </c>
    </row>
    <row r="217" spans="1:2" x14ac:dyDescent="0.25">
      <c r="A217" t="s">
        <v>15879</v>
      </c>
      <c r="B217" t="s">
        <v>92</v>
      </c>
    </row>
    <row r="218" spans="1:2" x14ac:dyDescent="0.25">
      <c r="A218" t="s">
        <v>15880</v>
      </c>
      <c r="B218" t="s">
        <v>516</v>
      </c>
    </row>
    <row r="219" spans="1:2" x14ac:dyDescent="0.25">
      <c r="A219" t="s">
        <v>15881</v>
      </c>
      <c r="B219" t="s">
        <v>560</v>
      </c>
    </row>
    <row r="220" spans="1:2" x14ac:dyDescent="0.25">
      <c r="A220" t="s">
        <v>15882</v>
      </c>
      <c r="B220" t="s">
        <v>306</v>
      </c>
    </row>
    <row r="221" spans="1:2" x14ac:dyDescent="0.25">
      <c r="A221" t="s">
        <v>15883</v>
      </c>
      <c r="B221" t="s">
        <v>110</v>
      </c>
    </row>
    <row r="222" spans="1:2" x14ac:dyDescent="0.25">
      <c r="A222" t="s">
        <v>15884</v>
      </c>
      <c r="B222" t="s">
        <v>486</v>
      </c>
    </row>
    <row r="223" spans="1:2" x14ac:dyDescent="0.25">
      <c r="A223" t="s">
        <v>15885</v>
      </c>
      <c r="B223" t="s">
        <v>633</v>
      </c>
    </row>
    <row r="224" spans="1:2" x14ac:dyDescent="0.25">
      <c r="A224" t="s">
        <v>15886</v>
      </c>
      <c r="B224" t="s">
        <v>625</v>
      </c>
    </row>
    <row r="225" spans="1:2" x14ac:dyDescent="0.25">
      <c r="A225" t="s">
        <v>15887</v>
      </c>
      <c r="B225" t="s">
        <v>715</v>
      </c>
    </row>
    <row r="226" spans="1:2" x14ac:dyDescent="0.25">
      <c r="A226" t="s">
        <v>15888</v>
      </c>
      <c r="B226" t="s">
        <v>727</v>
      </c>
    </row>
    <row r="227" spans="1:2" x14ac:dyDescent="0.25">
      <c r="A227" t="s">
        <v>15889</v>
      </c>
      <c r="B227" t="s">
        <v>463</v>
      </c>
    </row>
    <row r="228" spans="1:2" x14ac:dyDescent="0.25">
      <c r="A228" t="s">
        <v>15890</v>
      </c>
      <c r="B228" t="s">
        <v>274</v>
      </c>
    </row>
    <row r="229" spans="1:2" x14ac:dyDescent="0.25">
      <c r="A229" t="s">
        <v>15891</v>
      </c>
      <c r="B229" t="s">
        <v>102</v>
      </c>
    </row>
    <row r="230" spans="1:2" x14ac:dyDescent="0.25">
      <c r="A230" t="s">
        <v>15892</v>
      </c>
      <c r="B230" t="s">
        <v>540</v>
      </c>
    </row>
    <row r="231" spans="1:2" x14ac:dyDescent="0.25">
      <c r="A231" s="1" t="s">
        <v>15893</v>
      </c>
      <c r="B231" t="s">
        <v>659</v>
      </c>
    </row>
    <row r="232" spans="1:2" x14ac:dyDescent="0.25">
      <c r="A232" t="s">
        <v>15894</v>
      </c>
      <c r="B232" t="s">
        <v>292</v>
      </c>
    </row>
    <row r="233" spans="1:2" x14ac:dyDescent="0.25">
      <c r="A233" t="s">
        <v>15895</v>
      </c>
      <c r="B233" t="s">
        <v>693</v>
      </c>
    </row>
    <row r="234" spans="1:2" x14ac:dyDescent="0.25">
      <c r="A234" t="s">
        <v>15896</v>
      </c>
      <c r="B234" t="s">
        <v>729</v>
      </c>
    </row>
    <row r="235" spans="1:2" x14ac:dyDescent="0.25">
      <c r="A235" t="s">
        <v>15897</v>
      </c>
      <c r="B235" t="s">
        <v>655</v>
      </c>
    </row>
    <row r="236" spans="1:2" x14ac:dyDescent="0.25">
      <c r="A236" t="s">
        <v>15898</v>
      </c>
      <c r="B236" t="s">
        <v>34</v>
      </c>
    </row>
    <row r="237" spans="1:2" x14ac:dyDescent="0.25">
      <c r="A237" t="s">
        <v>15899</v>
      </c>
      <c r="B237" t="s">
        <v>544</v>
      </c>
    </row>
    <row r="238" spans="1:2" x14ac:dyDescent="0.25">
      <c r="A238" t="s">
        <v>15900</v>
      </c>
      <c r="B238" t="s">
        <v>482</v>
      </c>
    </row>
    <row r="239" spans="1:2" x14ac:dyDescent="0.25">
      <c r="A239" t="s">
        <v>15901</v>
      </c>
      <c r="B239" t="s">
        <v>425</v>
      </c>
    </row>
    <row r="240" spans="1:2" x14ac:dyDescent="0.25">
      <c r="A240" t="s">
        <v>15902</v>
      </c>
      <c r="B240" t="s">
        <v>568</v>
      </c>
    </row>
    <row r="241" spans="1:2" x14ac:dyDescent="0.25">
      <c r="A241" t="s">
        <v>15903</v>
      </c>
      <c r="B241" t="s">
        <v>508</v>
      </c>
    </row>
    <row r="242" spans="1:2" x14ac:dyDescent="0.25">
      <c r="A242" t="s">
        <v>15904</v>
      </c>
      <c r="B242" t="s">
        <v>174</v>
      </c>
    </row>
    <row r="243" spans="1:2" x14ac:dyDescent="0.25">
      <c r="A243" t="s">
        <v>15905</v>
      </c>
      <c r="B243" t="s">
        <v>399</v>
      </c>
    </row>
    <row r="244" spans="1:2" x14ac:dyDescent="0.25">
      <c r="A244" t="s">
        <v>15906</v>
      </c>
      <c r="B244" s="1" t="s">
        <v>240</v>
      </c>
    </row>
    <row r="245" spans="1:2" x14ac:dyDescent="0.25">
      <c r="A245" t="s">
        <v>15907</v>
      </c>
      <c r="B245" t="s">
        <v>286</v>
      </c>
    </row>
    <row r="246" spans="1:2" x14ac:dyDescent="0.25">
      <c r="A246" t="s">
        <v>15908</v>
      </c>
      <c r="B246" t="s">
        <v>546</v>
      </c>
    </row>
    <row r="247" spans="1:2" x14ac:dyDescent="0.25">
      <c r="A247" t="s">
        <v>15909</v>
      </c>
      <c r="B247" t="s">
        <v>478</v>
      </c>
    </row>
    <row r="248" spans="1:2" x14ac:dyDescent="0.25">
      <c r="A248" t="s">
        <v>15910</v>
      </c>
      <c r="B248" t="s">
        <v>502</v>
      </c>
    </row>
    <row r="249" spans="1:2" x14ac:dyDescent="0.25">
      <c r="A249" t="s">
        <v>15911</v>
      </c>
      <c r="B249" t="s">
        <v>83</v>
      </c>
    </row>
    <row r="250" spans="1:2" x14ac:dyDescent="0.25">
      <c r="A250" t="s">
        <v>15912</v>
      </c>
      <c r="B250" t="s">
        <v>381</v>
      </c>
    </row>
    <row r="251" spans="1:2" x14ac:dyDescent="0.25">
      <c r="A251" t="s">
        <v>15913</v>
      </c>
      <c r="B251" t="s">
        <v>451</v>
      </c>
    </row>
    <row r="252" spans="1:2" x14ac:dyDescent="0.25">
      <c r="A252" t="s">
        <v>15914</v>
      </c>
      <c r="B252" t="s">
        <v>604</v>
      </c>
    </row>
    <row r="253" spans="1:2" x14ac:dyDescent="0.25">
      <c r="A253" t="s">
        <v>15915</v>
      </c>
      <c r="B253" t="s">
        <v>635</v>
      </c>
    </row>
    <row r="254" spans="1:2" x14ac:dyDescent="0.25">
      <c r="A254" t="s">
        <v>15916</v>
      </c>
      <c r="B254" t="s">
        <v>750</v>
      </c>
    </row>
    <row r="255" spans="1:2" x14ac:dyDescent="0.25">
      <c r="A255" t="s">
        <v>15917</v>
      </c>
      <c r="B255" t="s">
        <v>165</v>
      </c>
    </row>
    <row r="256" spans="1:2" x14ac:dyDescent="0.25">
      <c r="A256" t="s">
        <v>15918</v>
      </c>
      <c r="B256" t="s">
        <v>757</v>
      </c>
    </row>
    <row r="257" spans="1:2" x14ac:dyDescent="0.25">
      <c r="A257" t="s">
        <v>15919</v>
      </c>
      <c r="B257" t="s">
        <v>314</v>
      </c>
    </row>
    <row r="258" spans="1:2" x14ac:dyDescent="0.25">
      <c r="A258" t="s">
        <v>15920</v>
      </c>
      <c r="B258" t="s">
        <v>336</v>
      </c>
    </row>
    <row r="259" spans="1:2" x14ac:dyDescent="0.25">
      <c r="A259" t="s">
        <v>15921</v>
      </c>
      <c r="B259" t="s">
        <v>15647</v>
      </c>
    </row>
    <row r="260" spans="1:2" x14ac:dyDescent="0.25">
      <c r="A260" t="s">
        <v>15922</v>
      </c>
      <c r="B260" t="s">
        <v>594</v>
      </c>
    </row>
    <row r="261" spans="1:2" x14ac:dyDescent="0.25">
      <c r="A261" t="s">
        <v>15923</v>
      </c>
      <c r="B261" t="s">
        <v>15660</v>
      </c>
    </row>
    <row r="262" spans="1:2" x14ac:dyDescent="0.25">
      <c r="A262" t="s">
        <v>15924</v>
      </c>
      <c r="B262" t="s">
        <v>373</v>
      </c>
    </row>
    <row r="263" spans="1:2" x14ac:dyDescent="0.25">
      <c r="A263" t="s">
        <v>15925</v>
      </c>
      <c r="B263" t="s">
        <v>731</v>
      </c>
    </row>
    <row r="264" spans="1:2" x14ac:dyDescent="0.25">
      <c r="A264" t="s">
        <v>15926</v>
      </c>
      <c r="B264" t="s">
        <v>112</v>
      </c>
    </row>
    <row r="265" spans="1:2" x14ac:dyDescent="0.25">
      <c r="A265" t="s">
        <v>15927</v>
      </c>
      <c r="B265" t="s">
        <v>200</v>
      </c>
    </row>
    <row r="266" spans="1:2" x14ac:dyDescent="0.25">
      <c r="A266" t="s">
        <v>15928</v>
      </c>
      <c r="B266" t="s">
        <v>623</v>
      </c>
    </row>
    <row r="267" spans="1:2" x14ac:dyDescent="0.25">
      <c r="A267" t="s">
        <v>15929</v>
      </c>
      <c r="B267" t="s">
        <v>671</v>
      </c>
    </row>
    <row r="268" spans="1:2" x14ac:dyDescent="0.25">
      <c r="A268" t="s">
        <v>15930</v>
      </c>
      <c r="B268" t="s">
        <v>154</v>
      </c>
    </row>
    <row r="269" spans="1:2" x14ac:dyDescent="0.25">
      <c r="A269" t="s">
        <v>15931</v>
      </c>
      <c r="B269" t="s">
        <v>665</v>
      </c>
    </row>
    <row r="270" spans="1:2" x14ac:dyDescent="0.25">
      <c r="A270" t="s">
        <v>15932</v>
      </c>
      <c r="B270" t="s">
        <v>15649</v>
      </c>
    </row>
    <row r="271" spans="1:2" x14ac:dyDescent="0.25">
      <c r="A271" t="s">
        <v>15933</v>
      </c>
      <c r="B271" t="s">
        <v>612</v>
      </c>
    </row>
    <row r="272" spans="1:2" x14ac:dyDescent="0.25">
      <c r="A272" t="s">
        <v>15934</v>
      </c>
      <c r="B272" t="s">
        <v>222</v>
      </c>
    </row>
    <row r="273" spans="1:2" x14ac:dyDescent="0.25">
      <c r="A273" t="s">
        <v>15935</v>
      </c>
      <c r="B273" t="s">
        <v>697</v>
      </c>
    </row>
    <row r="274" spans="1:2" x14ac:dyDescent="0.25">
      <c r="A274" t="s">
        <v>15936</v>
      </c>
      <c r="B274" t="s">
        <v>211</v>
      </c>
    </row>
    <row r="275" spans="1:2" x14ac:dyDescent="0.25">
      <c r="A275" t="s">
        <v>15937</v>
      </c>
      <c r="B275" t="s">
        <v>361</v>
      </c>
    </row>
    <row r="276" spans="1:2" x14ac:dyDescent="0.25">
      <c r="A276" t="s">
        <v>15938</v>
      </c>
      <c r="B276" t="s">
        <v>324</v>
      </c>
    </row>
    <row r="277" spans="1:2" x14ac:dyDescent="0.25">
      <c r="A277" t="s">
        <v>15939</v>
      </c>
      <c r="B277" t="s">
        <v>584</v>
      </c>
    </row>
    <row r="278" spans="1:2" x14ac:dyDescent="0.25">
      <c r="A278" t="s">
        <v>15940</v>
      </c>
      <c r="B278" t="s">
        <v>326</v>
      </c>
    </row>
    <row r="279" spans="1:2" x14ac:dyDescent="0.25">
      <c r="A279" t="s">
        <v>15941</v>
      </c>
      <c r="B279" t="s">
        <v>643</v>
      </c>
    </row>
    <row r="280" spans="1:2" x14ac:dyDescent="0.25">
      <c r="A280" t="s">
        <v>15942</v>
      </c>
      <c r="B280" t="s">
        <v>236</v>
      </c>
    </row>
    <row r="281" spans="1:2" x14ac:dyDescent="0.25">
      <c r="A281" t="s">
        <v>15943</v>
      </c>
      <c r="B281" t="s">
        <v>669</v>
      </c>
    </row>
    <row r="282" spans="1:2" x14ac:dyDescent="0.25">
      <c r="A282" t="s">
        <v>15944</v>
      </c>
      <c r="B282" t="s">
        <v>703</v>
      </c>
    </row>
    <row r="283" spans="1:2" x14ac:dyDescent="0.25">
      <c r="A283" t="s">
        <v>15945</v>
      </c>
      <c r="B283" t="s">
        <v>431</v>
      </c>
    </row>
    <row r="284" spans="1:2" x14ac:dyDescent="0.25">
      <c r="A284" t="s">
        <v>15946</v>
      </c>
      <c r="B284" t="s">
        <v>542</v>
      </c>
    </row>
    <row r="285" spans="1:2" x14ac:dyDescent="0.25">
      <c r="A285" t="s">
        <v>15947</v>
      </c>
      <c r="B285" t="s">
        <v>26</v>
      </c>
    </row>
    <row r="286" spans="1:2" x14ac:dyDescent="0.25">
      <c r="A286" t="s">
        <v>15948</v>
      </c>
      <c r="B286" t="s">
        <v>707</v>
      </c>
    </row>
    <row r="287" spans="1:2" x14ac:dyDescent="0.25">
      <c r="A287" t="s">
        <v>15949</v>
      </c>
      <c r="B287" t="s">
        <v>411</v>
      </c>
    </row>
    <row r="288" spans="1:2" x14ac:dyDescent="0.25">
      <c r="A288" t="s">
        <v>15950</v>
      </c>
      <c r="B288" t="s">
        <v>413</v>
      </c>
    </row>
    <row r="289" spans="1:2" x14ac:dyDescent="0.25">
      <c r="A289" t="s">
        <v>15951</v>
      </c>
      <c r="B289" t="s">
        <v>138</v>
      </c>
    </row>
    <row r="290" spans="1:2" x14ac:dyDescent="0.25">
      <c r="A290" t="s">
        <v>15952</v>
      </c>
      <c r="B290" t="s">
        <v>506</v>
      </c>
    </row>
    <row r="291" spans="1:2" x14ac:dyDescent="0.25">
      <c r="A291" t="s">
        <v>15953</v>
      </c>
      <c r="B291" t="s">
        <v>443</v>
      </c>
    </row>
    <row r="292" spans="1:2" x14ac:dyDescent="0.25">
      <c r="A292" t="s">
        <v>15954</v>
      </c>
      <c r="B292" t="s">
        <v>771</v>
      </c>
    </row>
    <row r="293" spans="1:2" x14ac:dyDescent="0.25">
      <c r="A293" t="s">
        <v>15955</v>
      </c>
      <c r="B293" t="s">
        <v>169</v>
      </c>
    </row>
    <row r="294" spans="1:2" x14ac:dyDescent="0.25">
      <c r="A294" t="s">
        <v>15956</v>
      </c>
      <c r="B294" t="s">
        <v>256</v>
      </c>
    </row>
    <row r="295" spans="1:2" x14ac:dyDescent="0.25">
      <c r="A295" t="s">
        <v>15957</v>
      </c>
      <c r="B295" t="s">
        <v>552</v>
      </c>
    </row>
    <row r="296" spans="1:2" x14ac:dyDescent="0.25">
      <c r="A296" t="s">
        <v>15958</v>
      </c>
      <c r="B296" t="s">
        <v>134</v>
      </c>
    </row>
    <row r="297" spans="1:2" x14ac:dyDescent="0.25">
      <c r="A297" t="s">
        <v>15959</v>
      </c>
      <c r="B297" t="s">
        <v>77</v>
      </c>
    </row>
    <row r="298" spans="1:2" x14ac:dyDescent="0.25">
      <c r="A298" t="s">
        <v>15960</v>
      </c>
      <c r="B298" t="s">
        <v>208</v>
      </c>
    </row>
    <row r="299" spans="1:2" x14ac:dyDescent="0.25">
      <c r="A299" t="s">
        <v>15961</v>
      </c>
      <c r="B299" t="s">
        <v>296</v>
      </c>
    </row>
    <row r="300" spans="1:2" x14ac:dyDescent="0.25">
      <c r="A300" t="s">
        <v>15962</v>
      </c>
      <c r="B300" t="s">
        <v>610</v>
      </c>
    </row>
    <row r="301" spans="1:2" x14ac:dyDescent="0.25">
      <c r="A301" t="s">
        <v>15963</v>
      </c>
      <c r="B301" t="s">
        <v>536</v>
      </c>
    </row>
    <row r="302" spans="1:2" x14ac:dyDescent="0.25">
      <c r="A302" t="s">
        <v>15964</v>
      </c>
      <c r="B302" t="s">
        <v>44</v>
      </c>
    </row>
    <row r="303" spans="1:2" x14ac:dyDescent="0.25">
      <c r="A303" t="s">
        <v>15965</v>
      </c>
      <c r="B303" t="s">
        <v>334</v>
      </c>
    </row>
    <row r="304" spans="1:2" x14ac:dyDescent="0.25">
      <c r="A304" t="s">
        <v>15966</v>
      </c>
      <c r="B304" t="s">
        <v>661</v>
      </c>
    </row>
    <row r="305" spans="1:2" x14ac:dyDescent="0.25">
      <c r="A305" t="s">
        <v>15967</v>
      </c>
      <c r="B305" t="s">
        <v>419</v>
      </c>
    </row>
    <row r="306" spans="1:2" x14ac:dyDescent="0.25">
      <c r="A306" t="s">
        <v>15968</v>
      </c>
      <c r="B306" t="s">
        <v>238</v>
      </c>
    </row>
    <row r="307" spans="1:2" x14ac:dyDescent="0.25">
      <c r="A307" t="s">
        <v>15969</v>
      </c>
      <c r="B307" t="s">
        <v>417</v>
      </c>
    </row>
    <row r="308" spans="1:2" x14ac:dyDescent="0.25">
      <c r="A308" t="s">
        <v>15970</v>
      </c>
      <c r="B308" t="s">
        <v>215</v>
      </c>
    </row>
    <row r="309" spans="1:2" x14ac:dyDescent="0.25">
      <c r="A309" t="s">
        <v>15971</v>
      </c>
      <c r="B309" t="s">
        <v>178</v>
      </c>
    </row>
    <row r="310" spans="1:2" x14ac:dyDescent="0.25">
      <c r="A310" t="s">
        <v>15972</v>
      </c>
      <c r="B310" t="s">
        <v>621</v>
      </c>
    </row>
    <row r="311" spans="1:2" x14ac:dyDescent="0.25">
      <c r="A311" t="s">
        <v>15973</v>
      </c>
      <c r="B311" t="s">
        <v>397</v>
      </c>
    </row>
    <row r="312" spans="1:2" x14ac:dyDescent="0.25">
      <c r="A312" t="s">
        <v>15974</v>
      </c>
      <c r="B312" t="s">
        <v>244</v>
      </c>
    </row>
    <row r="313" spans="1:2" x14ac:dyDescent="0.25">
      <c r="A313" t="s">
        <v>15975</v>
      </c>
      <c r="B313" t="s">
        <v>228</v>
      </c>
    </row>
    <row r="314" spans="1:2" x14ac:dyDescent="0.25">
      <c r="A314" t="s">
        <v>15976</v>
      </c>
      <c r="B314" t="s">
        <v>354</v>
      </c>
    </row>
    <row r="315" spans="1:2" x14ac:dyDescent="0.25">
      <c r="A315" t="s">
        <v>15977</v>
      </c>
      <c r="B315" t="s">
        <v>322</v>
      </c>
    </row>
    <row r="316" spans="1:2" x14ac:dyDescent="0.25">
      <c r="A316" t="s">
        <v>15978</v>
      </c>
      <c r="B316" t="s">
        <v>118</v>
      </c>
    </row>
    <row r="317" spans="1:2" x14ac:dyDescent="0.25">
      <c r="A317" t="s">
        <v>15979</v>
      </c>
      <c r="B317" t="s">
        <v>294</v>
      </c>
    </row>
    <row r="318" spans="1:2" x14ac:dyDescent="0.25">
      <c r="A318" t="s">
        <v>15980</v>
      </c>
      <c r="B318" t="s">
        <v>717</v>
      </c>
    </row>
    <row r="319" spans="1:2" x14ac:dyDescent="0.25">
      <c r="A319" t="s">
        <v>15981</v>
      </c>
      <c r="B319" t="s">
        <v>298</v>
      </c>
    </row>
    <row r="320" spans="1:2" x14ac:dyDescent="0.25">
      <c r="A320" t="s">
        <v>15982</v>
      </c>
      <c r="B320" t="s">
        <v>689</v>
      </c>
    </row>
    <row r="321" spans="1:2" x14ac:dyDescent="0.25">
      <c r="A321" t="s">
        <v>15983</v>
      </c>
      <c r="B321" t="s">
        <v>224</v>
      </c>
    </row>
    <row r="322" spans="1:2" x14ac:dyDescent="0.25">
      <c r="A322" t="s">
        <v>15984</v>
      </c>
      <c r="B322" t="s">
        <v>357</v>
      </c>
    </row>
    <row r="323" spans="1:2" x14ac:dyDescent="0.25">
      <c r="A323" t="s">
        <v>15985</v>
      </c>
      <c r="B323" t="s">
        <v>332</v>
      </c>
    </row>
    <row r="324" spans="1:2" x14ac:dyDescent="0.25">
      <c r="A324" t="s">
        <v>15986</v>
      </c>
      <c r="B324" t="s">
        <v>272</v>
      </c>
    </row>
    <row r="325" spans="1:2" x14ac:dyDescent="0.25">
      <c r="A325" t="s">
        <v>15987</v>
      </c>
      <c r="B325" t="s">
        <v>608</v>
      </c>
    </row>
    <row r="326" spans="1:2" x14ac:dyDescent="0.25">
      <c r="A326" t="s">
        <v>15988</v>
      </c>
      <c r="B326" t="s">
        <v>679</v>
      </c>
    </row>
    <row r="327" spans="1:2" x14ac:dyDescent="0.25">
      <c r="A327" t="s">
        <v>15989</v>
      </c>
      <c r="B327" t="s">
        <v>504</v>
      </c>
    </row>
    <row r="328" spans="1:2" x14ac:dyDescent="0.25">
      <c r="A328" t="s">
        <v>15990</v>
      </c>
      <c r="B328" t="s">
        <v>128</v>
      </c>
    </row>
    <row r="329" spans="1:2" x14ac:dyDescent="0.25">
      <c r="A329" t="s">
        <v>15991</v>
      </c>
      <c r="B329" t="s">
        <v>619</v>
      </c>
    </row>
    <row r="330" spans="1:2" x14ac:dyDescent="0.25">
      <c r="A330" t="s">
        <v>15992</v>
      </c>
      <c r="B330" t="s">
        <v>369</v>
      </c>
    </row>
    <row r="331" spans="1:2" x14ac:dyDescent="0.25">
      <c r="A331" t="s">
        <v>15993</v>
      </c>
      <c r="B331" t="s">
        <v>302</v>
      </c>
    </row>
    <row r="332" spans="1:2" x14ac:dyDescent="0.25">
      <c r="A332" t="s">
        <v>15994</v>
      </c>
      <c r="B332" t="s">
        <v>743</v>
      </c>
    </row>
    <row r="333" spans="1:2" x14ac:dyDescent="0.25">
      <c r="A333" t="s">
        <v>15995</v>
      </c>
      <c r="B333" t="s">
        <v>570</v>
      </c>
    </row>
    <row r="334" spans="1:2" x14ac:dyDescent="0.25">
      <c r="A334" t="s">
        <v>15996</v>
      </c>
      <c r="B334" t="s">
        <v>15</v>
      </c>
    </row>
    <row r="335" spans="1:2" x14ac:dyDescent="0.25">
      <c r="A335" t="s">
        <v>15997</v>
      </c>
      <c r="B335" t="s">
        <v>530</v>
      </c>
    </row>
    <row r="336" spans="1:2" x14ac:dyDescent="0.25">
      <c r="A336" t="s">
        <v>15998</v>
      </c>
      <c r="B336" t="s">
        <v>213</v>
      </c>
    </row>
    <row r="337" spans="1:2" x14ac:dyDescent="0.25">
      <c r="A337" t="s">
        <v>15999</v>
      </c>
      <c r="B337" t="s">
        <v>538</v>
      </c>
    </row>
    <row r="338" spans="1:2" x14ac:dyDescent="0.25">
      <c r="A338" t="s">
        <v>16000</v>
      </c>
      <c r="B338" t="s">
        <v>617</v>
      </c>
    </row>
    <row r="339" spans="1:2" x14ac:dyDescent="0.25">
      <c r="A339" t="s">
        <v>16001</v>
      </c>
      <c r="B339" t="s">
        <v>737</v>
      </c>
    </row>
    <row r="340" spans="1:2" x14ac:dyDescent="0.25">
      <c r="A340" t="s">
        <v>16002</v>
      </c>
      <c r="B340" s="1" t="s">
        <v>250</v>
      </c>
    </row>
    <row r="341" spans="1:2" x14ac:dyDescent="0.25">
      <c r="A341" t="s">
        <v>16003</v>
      </c>
      <c r="B341" t="s">
        <v>282</v>
      </c>
    </row>
    <row r="342" spans="1:2" x14ac:dyDescent="0.25">
      <c r="A342" t="s">
        <v>16004</v>
      </c>
      <c r="B342" t="s">
        <v>477</v>
      </c>
    </row>
    <row r="343" spans="1:2" x14ac:dyDescent="0.25">
      <c r="A343" t="s">
        <v>16005</v>
      </c>
      <c r="B343" t="s">
        <v>124</v>
      </c>
    </row>
    <row r="344" spans="1:2" x14ac:dyDescent="0.25">
      <c r="A344" t="s">
        <v>16006</v>
      </c>
      <c r="B344" t="s">
        <v>490</v>
      </c>
    </row>
    <row r="345" spans="1:2" x14ac:dyDescent="0.25">
      <c r="A345" t="s">
        <v>16007</v>
      </c>
      <c r="B345" t="s">
        <v>20</v>
      </c>
    </row>
    <row r="346" spans="1:2" x14ac:dyDescent="0.25">
      <c r="A346" t="s">
        <v>16008</v>
      </c>
      <c r="B346" t="s">
        <v>176</v>
      </c>
    </row>
    <row r="347" spans="1:2" x14ac:dyDescent="0.25">
      <c r="A347" t="s">
        <v>16009</v>
      </c>
      <c r="B347" t="s">
        <v>475</v>
      </c>
    </row>
    <row r="348" spans="1:2" x14ac:dyDescent="0.25">
      <c r="A348" t="s">
        <v>16010</v>
      </c>
      <c r="B348" t="s">
        <v>673</v>
      </c>
    </row>
    <row r="349" spans="1:2" x14ac:dyDescent="0.25">
      <c r="A349" t="s">
        <v>16011</v>
      </c>
      <c r="B349" t="s">
        <v>210</v>
      </c>
    </row>
    <row r="350" spans="1:2" x14ac:dyDescent="0.25">
      <c r="A350" t="s">
        <v>16012</v>
      </c>
      <c r="B350" t="s">
        <v>108</v>
      </c>
    </row>
    <row r="351" spans="1:2" x14ac:dyDescent="0.25">
      <c r="A351" t="s">
        <v>16013</v>
      </c>
      <c r="B351" t="s">
        <v>130</v>
      </c>
    </row>
    <row r="352" spans="1:2" x14ac:dyDescent="0.25">
      <c r="A352" t="s">
        <v>16014</v>
      </c>
      <c r="B352" t="s">
        <v>132</v>
      </c>
    </row>
    <row r="353" spans="1:2" x14ac:dyDescent="0.25">
      <c r="A353" t="s">
        <v>16015</v>
      </c>
      <c r="B353" t="s">
        <v>449</v>
      </c>
    </row>
    <row r="354" spans="1:2" x14ac:dyDescent="0.25">
      <c r="A354" t="s">
        <v>16016</v>
      </c>
      <c r="B354" t="s">
        <v>500</v>
      </c>
    </row>
    <row r="355" spans="1:2" x14ac:dyDescent="0.25">
      <c r="A355" t="s">
        <v>16017</v>
      </c>
      <c r="B355" t="s">
        <v>316</v>
      </c>
    </row>
    <row r="356" spans="1:2" x14ac:dyDescent="0.25">
      <c r="A356" t="s">
        <v>16018</v>
      </c>
      <c r="B356" t="s">
        <v>328</v>
      </c>
    </row>
    <row r="357" spans="1:2" x14ac:dyDescent="0.25">
      <c r="A357" t="s">
        <v>16019</v>
      </c>
      <c r="B357" t="s">
        <v>79</v>
      </c>
    </row>
    <row r="358" spans="1:2" x14ac:dyDescent="0.25">
      <c r="A358" t="s">
        <v>16020</v>
      </c>
      <c r="B358" t="s">
        <v>647</v>
      </c>
    </row>
    <row r="359" spans="1:2" x14ac:dyDescent="0.25">
      <c r="A359" t="s">
        <v>16021</v>
      </c>
      <c r="B359" t="s">
        <v>188</v>
      </c>
    </row>
    <row r="360" spans="1:2" x14ac:dyDescent="0.25">
      <c r="A360" t="s">
        <v>16022</v>
      </c>
      <c r="B360" t="s">
        <v>532</v>
      </c>
    </row>
    <row r="361" spans="1:2" x14ac:dyDescent="0.25">
      <c r="A361" t="s">
        <v>16023</v>
      </c>
      <c r="B361" t="s">
        <v>457</v>
      </c>
    </row>
    <row r="362" spans="1:2" x14ac:dyDescent="0.25">
      <c r="A362" t="s">
        <v>16024</v>
      </c>
      <c r="B362" t="s">
        <v>248</v>
      </c>
    </row>
    <row r="363" spans="1:2" x14ac:dyDescent="0.25">
      <c r="A363" t="s">
        <v>16025</v>
      </c>
      <c r="B363" t="s">
        <v>429</v>
      </c>
    </row>
    <row r="364" spans="1:2" x14ac:dyDescent="0.25">
      <c r="A364" t="s">
        <v>16026</v>
      </c>
      <c r="B364" t="s">
        <v>606</v>
      </c>
    </row>
    <row r="365" spans="1:2" x14ac:dyDescent="0.25">
      <c r="A365" t="s">
        <v>16027</v>
      </c>
      <c r="B365" t="s">
        <v>167</v>
      </c>
    </row>
    <row r="366" spans="1:2" x14ac:dyDescent="0.25">
      <c r="A366" t="s">
        <v>16028</v>
      </c>
      <c r="B366" t="s">
        <v>158</v>
      </c>
    </row>
    <row r="367" spans="1:2" x14ac:dyDescent="0.25">
      <c r="A367" t="s">
        <v>16029</v>
      </c>
      <c r="B367" t="s">
        <v>423</v>
      </c>
    </row>
    <row r="368" spans="1:2" x14ac:dyDescent="0.25">
      <c r="A368" t="s">
        <v>16030</v>
      </c>
      <c r="B368" t="s">
        <v>318</v>
      </c>
    </row>
    <row r="369" spans="1:2" x14ac:dyDescent="0.25">
      <c r="A369" t="s">
        <v>16031</v>
      </c>
      <c r="B369" t="s">
        <v>146</v>
      </c>
    </row>
    <row r="370" spans="1:2" x14ac:dyDescent="0.25">
      <c r="A370" t="s">
        <v>16032</v>
      </c>
      <c r="B370" t="s">
        <v>81</v>
      </c>
    </row>
    <row r="371" spans="1:2" x14ac:dyDescent="0.25">
      <c r="A371" t="s">
        <v>16033</v>
      </c>
      <c r="B371" t="s">
        <v>266</v>
      </c>
    </row>
    <row r="372" spans="1:2" x14ac:dyDescent="0.25">
      <c r="A372" t="s">
        <v>16034</v>
      </c>
      <c r="B372" t="s">
        <v>461</v>
      </c>
    </row>
    <row r="373" spans="1:2" x14ac:dyDescent="0.25">
      <c r="A373" t="s">
        <v>16035</v>
      </c>
      <c r="B373" t="s">
        <v>681</v>
      </c>
    </row>
    <row r="374" spans="1:2" x14ac:dyDescent="0.25">
      <c r="A374" t="s">
        <v>16036</v>
      </c>
      <c r="B374" t="s">
        <v>719</v>
      </c>
    </row>
    <row r="375" spans="1:2" x14ac:dyDescent="0.25">
      <c r="A375" t="s">
        <v>16037</v>
      </c>
      <c r="B375" t="s">
        <v>348</v>
      </c>
    </row>
    <row r="376" spans="1:2" x14ac:dyDescent="0.25">
      <c r="A376" t="s">
        <v>16038</v>
      </c>
      <c r="B376" t="s">
        <v>100</v>
      </c>
    </row>
    <row r="377" spans="1:2" x14ac:dyDescent="0.25">
      <c r="A377" t="s">
        <v>16039</v>
      </c>
      <c r="B377" t="s">
        <v>725</v>
      </c>
    </row>
    <row r="378" spans="1:2" x14ac:dyDescent="0.25">
      <c r="A378" t="s">
        <v>16040</v>
      </c>
      <c r="B378" t="s">
        <v>721</v>
      </c>
    </row>
    <row r="379" spans="1:2" x14ac:dyDescent="0.25">
      <c r="A379" t="s">
        <v>16041</v>
      </c>
      <c r="B379" t="s">
        <v>556</v>
      </c>
    </row>
    <row r="380" spans="1:2" x14ac:dyDescent="0.25">
      <c r="A380" t="s">
        <v>16042</v>
      </c>
      <c r="B380" t="s">
        <v>264</v>
      </c>
    </row>
    <row r="381" spans="1:2" x14ac:dyDescent="0.25">
      <c r="A381" t="s">
        <v>16043</v>
      </c>
      <c r="B381" t="s">
        <v>258</v>
      </c>
    </row>
    <row r="382" spans="1:2" x14ac:dyDescent="0.25">
      <c r="A382" t="s">
        <v>16044</v>
      </c>
      <c r="B382" t="s">
        <v>578</v>
      </c>
    </row>
    <row r="383" spans="1:2" x14ac:dyDescent="0.25">
      <c r="A383" t="s">
        <v>16045</v>
      </c>
      <c r="B383" t="s">
        <v>459</v>
      </c>
    </row>
    <row r="384" spans="1:2" x14ac:dyDescent="0.25">
      <c r="A384" t="s">
        <v>16046</v>
      </c>
      <c r="B384" t="s">
        <v>590</v>
      </c>
    </row>
    <row r="385" spans="1:2" x14ac:dyDescent="0.25">
      <c r="A385" t="s">
        <v>16047</v>
      </c>
      <c r="B385" t="s">
        <v>346</v>
      </c>
    </row>
    <row r="386" spans="1:2" x14ac:dyDescent="0.25">
      <c r="A386" t="s">
        <v>16048</v>
      </c>
      <c r="B386" t="s">
        <v>687</v>
      </c>
    </row>
    <row r="387" spans="1:2" x14ac:dyDescent="0.25">
      <c r="A387" t="s">
        <v>16049</v>
      </c>
      <c r="B387" t="s">
        <v>182</v>
      </c>
    </row>
    <row r="388" spans="1:2" x14ac:dyDescent="0.25">
      <c r="A388" t="s">
        <v>16050</v>
      </c>
      <c r="B388" t="s">
        <v>387</v>
      </c>
    </row>
    <row r="389" spans="1:2" x14ac:dyDescent="0.25">
      <c r="A389" t="s">
        <v>16051</v>
      </c>
      <c r="B389" t="s">
        <v>226</v>
      </c>
    </row>
    <row r="390" spans="1:2" x14ac:dyDescent="0.25">
      <c r="A390" t="s">
        <v>16052</v>
      </c>
      <c r="B390" t="s">
        <v>96</v>
      </c>
    </row>
    <row r="391" spans="1:2" x14ac:dyDescent="0.25">
      <c r="A391" t="s">
        <v>16053</v>
      </c>
      <c r="B391" t="s">
        <v>352</v>
      </c>
    </row>
    <row r="392" spans="1:2" x14ac:dyDescent="0.25">
      <c r="A392" t="s">
        <v>16054</v>
      </c>
      <c r="B392" t="s">
        <v>641</v>
      </c>
    </row>
    <row r="393" spans="1:2" x14ac:dyDescent="0.25">
      <c r="A393" t="s">
        <v>16055</v>
      </c>
      <c r="B393" t="s">
        <v>17</v>
      </c>
    </row>
    <row r="394" spans="1:2" x14ac:dyDescent="0.25">
      <c r="A394" t="s">
        <v>16059</v>
      </c>
      <c r="B394" t="s">
        <v>16058</v>
      </c>
    </row>
    <row r="395" spans="1:2" x14ac:dyDescent="0.25">
      <c r="A395" t="s">
        <v>16480</v>
      </c>
      <c r="B395" t="s">
        <v>16479</v>
      </c>
    </row>
    <row r="396" spans="1:2" x14ac:dyDescent="0.25">
      <c r="A396" t="s">
        <v>16481</v>
      </c>
      <c r="B396" t="s">
        <v>16478</v>
      </c>
    </row>
    <row r="397" spans="1:2" x14ac:dyDescent="0.25">
      <c r="A397" t="s">
        <v>17148</v>
      </c>
      <c r="B397" t="s">
        <v>17145</v>
      </c>
    </row>
    <row r="398" spans="1:2" x14ac:dyDescent="0.25">
      <c r="A398" t="s">
        <v>17149</v>
      </c>
      <c r="B398" t="s">
        <v>17147</v>
      </c>
    </row>
    <row r="399" spans="1:2" x14ac:dyDescent="0.25">
      <c r="A399" t="s">
        <v>17150</v>
      </c>
      <c r="B399" t="s">
        <v>17146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23FF4-B042-4985-BFA3-268ABC986437}">
  <dimension ref="A1:K936"/>
  <sheetViews>
    <sheetView topLeftCell="A898" workbookViewId="0">
      <selection activeCell="H931" sqref="H931:H936"/>
    </sheetView>
  </sheetViews>
  <sheetFormatPr defaultRowHeight="15" x14ac:dyDescent="0.25"/>
  <cols>
    <col min="2" max="2" width="10.140625" customWidth="1"/>
    <col min="3" max="3" width="30.7109375" bestFit="1" customWidth="1"/>
    <col min="4" max="4" width="16.42578125" customWidth="1"/>
    <col min="5" max="5" width="14" bestFit="1" customWidth="1"/>
    <col min="6" max="7" width="10.7109375" customWidth="1"/>
    <col min="8" max="8" width="12" customWidth="1"/>
    <col min="9" max="9" width="19.28515625" bestFit="1" customWidth="1"/>
    <col min="10" max="10" width="17.5703125" customWidth="1"/>
    <col min="11" max="11" width="20.85546875" customWidth="1"/>
  </cols>
  <sheetData>
    <row r="1" spans="1:11" x14ac:dyDescent="0.25">
      <c r="A1" t="s">
        <v>0</v>
      </c>
      <c r="B1" t="s">
        <v>773</v>
      </c>
      <c r="C1" t="s">
        <v>1262</v>
      </c>
      <c r="D1" t="s">
        <v>15518</v>
      </c>
      <c r="E1" t="s">
        <v>15519</v>
      </c>
      <c r="F1" t="s">
        <v>15520</v>
      </c>
      <c r="G1" t="s">
        <v>15521</v>
      </c>
      <c r="H1" t="s">
        <v>1324</v>
      </c>
      <c r="I1" t="s">
        <v>1329</v>
      </c>
      <c r="J1" t="s">
        <v>1325</v>
      </c>
      <c r="K1" t="s">
        <v>1328</v>
      </c>
    </row>
    <row r="2" spans="1:11" x14ac:dyDescent="0.25">
      <c r="A2" t="str">
        <f>_xlfn.XLOOKUP(game_boards[[#This Row],[draft_id]],game_boards_export[draft_id],game_boards_export[id])</f>
        <v>3a039dd7-5bc1-4b96-affa-fc9d7c2df11d</v>
      </c>
      <c r="B2" s="4" t="s">
        <v>367</v>
      </c>
      <c r="C2" t="str">
        <f>_xlfn.XLOOKUP(game_boards[[#This Row],[draft_id]],drafts[id],drafts[title])</f>
        <v>Threequels</v>
      </c>
      <c r="D2" t="s">
        <v>15522</v>
      </c>
      <c r="E2" t="s">
        <v>15524</v>
      </c>
      <c r="H2" t="s">
        <v>1177</v>
      </c>
      <c r="I2" t="str">
        <f>_xlfn.XLOOKUP(game_boards[[#This Row],[drafter_id]],drafters[id],drafters[name],"")</f>
        <v>Darren Franich</v>
      </c>
      <c r="K2" t="str">
        <f>_xlfn.XLOOKUP(game_boards[[#This Row],[drafter_team_id]],drafter_teams[id],drafter_teams[name],"")</f>
        <v/>
      </c>
    </row>
    <row r="3" spans="1:11" x14ac:dyDescent="0.25">
      <c r="A3" t="str">
        <f>_xlfn.XLOOKUP(game_boards[[#This Row],[draft_id]],game_boards_export[draft_id],game_boards_export[id])</f>
        <v>3a039dd7-5bc1-4b96-affa-fc9d7c2df11d</v>
      </c>
      <c r="B3" s="4" t="s">
        <v>367</v>
      </c>
      <c r="C3" t="str">
        <f>_xlfn.XLOOKUP(game_boards[[#This Row],[draft_id]],drafts[id],drafts[title])</f>
        <v>Threequels</v>
      </c>
      <c r="D3" t="s">
        <v>15523</v>
      </c>
      <c r="E3" t="s">
        <v>15525</v>
      </c>
      <c r="H3" t="s">
        <v>913</v>
      </c>
      <c r="I3" t="str">
        <f>_xlfn.XLOOKUP(game_boards[[#This Row],[drafter_id]],drafters[id],drafters[name],"")</f>
        <v>Chancellor Agard</v>
      </c>
      <c r="K3" t="str">
        <f>_xlfn.XLOOKUP(game_boards[[#This Row],[drafter_team_id]],drafter_teams[id],drafter_teams[name],"")</f>
        <v/>
      </c>
    </row>
    <row r="4" spans="1:11" x14ac:dyDescent="0.25">
      <c r="A4" t="str">
        <f>_xlfn.XLOOKUP(game_boards[[#This Row],[draft_id]],game_boards_export[draft_id],game_boards_export[id])</f>
        <v>bd1c603b-56e9-4c47-af27-af026d2b7193</v>
      </c>
      <c r="B4" s="5" t="s">
        <v>697</v>
      </c>
      <c r="C4" t="str">
        <f>_xlfn.XLOOKUP(game_boards[[#This Row],[draft_id]],drafts[id],drafts[title])</f>
        <v>Visitors From Another Planet</v>
      </c>
      <c r="D4" t="s">
        <v>15522</v>
      </c>
      <c r="E4" t="s">
        <v>15524</v>
      </c>
      <c r="H4" t="s">
        <v>1115</v>
      </c>
      <c r="I4" t="str">
        <f>_xlfn.XLOOKUP(game_boards[[#This Row],[drafter_id]],drafters[id],drafters[name],"")</f>
        <v>Ryan Marker</v>
      </c>
      <c r="K4" t="str">
        <f>_xlfn.XLOOKUP(game_boards[[#This Row],[drafter_team_id]],drafter_teams[id],drafter_teams[name],"")</f>
        <v/>
      </c>
    </row>
    <row r="5" spans="1:11" x14ac:dyDescent="0.25">
      <c r="A5" t="str">
        <f>_xlfn.XLOOKUP(game_boards[[#This Row],[draft_id]],game_boards_export[draft_id],game_boards_export[id])</f>
        <v>bd1c603b-56e9-4c47-af27-af026d2b7193</v>
      </c>
      <c r="B5" s="5" t="s">
        <v>697</v>
      </c>
      <c r="C5" t="str">
        <f>_xlfn.XLOOKUP(game_boards[[#This Row],[draft_id]],drafts[id],drafts[title])</f>
        <v>Visitors From Another Planet</v>
      </c>
      <c r="D5" t="s">
        <v>15523</v>
      </c>
      <c r="E5" t="s">
        <v>15525</v>
      </c>
      <c r="H5" t="s">
        <v>1019</v>
      </c>
      <c r="I5" t="str">
        <f>_xlfn.XLOOKUP(game_boards[[#This Row],[drafter_id]],drafters[id],drafters[name],"")</f>
        <v>Steve Berg</v>
      </c>
      <c r="K5" t="str">
        <f>_xlfn.XLOOKUP(game_boards[[#This Row],[drafter_team_id]],drafter_teams[id],drafter_teams[name],"")</f>
        <v/>
      </c>
    </row>
    <row r="6" spans="1:11" x14ac:dyDescent="0.25">
      <c r="A6" t="str">
        <f>_xlfn.XLOOKUP(game_boards[[#This Row],[draft_id]],game_boards_export[draft_id],game_boards_export[id])</f>
        <v>7db7c3bf-d73d-48ba-9caf-812a0c4f0eb4</v>
      </c>
      <c r="B6" s="5" t="s">
        <v>104</v>
      </c>
      <c r="C6" t="str">
        <f>_xlfn.XLOOKUP(game_boards[[#This Row],[draft_id]],drafts[id],drafts[title])</f>
        <v>Audrey Hepburn</v>
      </c>
      <c r="D6" t="s">
        <v>15522</v>
      </c>
      <c r="E6" t="s">
        <v>15524</v>
      </c>
      <c r="H6" t="s">
        <v>1041</v>
      </c>
      <c r="I6" t="str">
        <f>_xlfn.XLOOKUP(game_boards[[#This Row],[drafter_id]],drafters[id],drafters[name],"")</f>
        <v>Angela Matano</v>
      </c>
      <c r="K6" t="str">
        <f>_xlfn.XLOOKUP(game_boards[[#This Row],[drafter_team_id]],drafter_teams[id],drafter_teams[name],"")</f>
        <v/>
      </c>
    </row>
    <row r="7" spans="1:11" x14ac:dyDescent="0.25">
      <c r="A7" t="str">
        <f>_xlfn.XLOOKUP(game_boards[[#This Row],[draft_id]],game_boards_export[draft_id],game_boards_export[id])</f>
        <v>7db7c3bf-d73d-48ba-9caf-812a0c4f0eb4</v>
      </c>
      <c r="B7" s="5" t="s">
        <v>104</v>
      </c>
      <c r="C7" t="str">
        <f>_xlfn.XLOOKUP(game_boards[[#This Row],[draft_id]],drafts[id],drafts[title])</f>
        <v>Audrey Hepburn</v>
      </c>
      <c r="D7" t="s">
        <v>15523</v>
      </c>
      <c r="E7" t="s">
        <v>15525</v>
      </c>
      <c r="H7" t="s">
        <v>893</v>
      </c>
      <c r="I7" t="str">
        <f>_xlfn.XLOOKUP(game_boards[[#This Row],[drafter_id]],drafters[id],drafters[name],"")</f>
        <v>Tom Cendejas</v>
      </c>
      <c r="K7" t="str">
        <f>_xlfn.XLOOKUP(game_boards[[#This Row],[drafter_team_id]],drafter_teams[id],drafter_teams[name],"")</f>
        <v/>
      </c>
    </row>
    <row r="8" spans="1:11" x14ac:dyDescent="0.25">
      <c r="A8" t="str">
        <f>_xlfn.XLOOKUP(game_boards[[#This Row],[draft_id]],game_boards_export[draft_id],game_boards_export[id])</f>
        <v>c23bb736-4e9a-43eb-87a1-b06a1dc94df2</v>
      </c>
      <c r="B8" s="5" t="s">
        <v>236</v>
      </c>
      <c r="C8" t="str">
        <f>_xlfn.XLOOKUP(game_boards[[#This Row],[draft_id]],drafts[id],drafts[title])</f>
        <v>Horror Sequels</v>
      </c>
      <c r="D8" t="s">
        <v>15522</v>
      </c>
      <c r="E8" t="s">
        <v>15524</v>
      </c>
      <c r="H8" t="s">
        <v>909</v>
      </c>
      <c r="I8" t="str">
        <f>_xlfn.XLOOKUP(game_boards[[#This Row],[drafter_id]],drafters[id],drafters[name],"")</f>
        <v>Kyle Anderson</v>
      </c>
      <c r="K8" t="str">
        <f>_xlfn.XLOOKUP(game_boards[[#This Row],[drafter_team_id]],drafter_teams[id],drafter_teams[name],"")</f>
        <v/>
      </c>
    </row>
    <row r="9" spans="1:11" x14ac:dyDescent="0.25">
      <c r="A9" t="str">
        <f>_xlfn.XLOOKUP(game_boards[[#This Row],[draft_id]],game_boards_export[draft_id],game_boards_export[id])</f>
        <v>c23bb736-4e9a-43eb-87a1-b06a1dc94df2</v>
      </c>
      <c r="B9" s="5" t="s">
        <v>236</v>
      </c>
      <c r="C9" t="str">
        <f>_xlfn.XLOOKUP(game_boards[[#This Row],[draft_id]],drafts[id],drafts[title])</f>
        <v>Horror Sequels</v>
      </c>
      <c r="D9" t="s">
        <v>15523</v>
      </c>
      <c r="E9" t="s">
        <v>15525</v>
      </c>
      <c r="H9" t="s">
        <v>915</v>
      </c>
      <c r="I9" t="str">
        <f>_xlfn.XLOOKUP(game_boards[[#This Row],[drafter_id]],drafters[id],drafters[name],"")</f>
        <v>Billy Ray Brewton</v>
      </c>
      <c r="K9" t="str">
        <f>_xlfn.XLOOKUP(game_boards[[#This Row],[drafter_team_id]],drafter_teams[id],drafter_teams[name],"")</f>
        <v/>
      </c>
    </row>
    <row r="10" spans="1:11" x14ac:dyDescent="0.25">
      <c r="A10" t="str">
        <f>_xlfn.XLOOKUP(game_boards[[#This Row],[draft_id]],game_boards_export[draft_id],game_boards_export[id])</f>
        <v>cc37f37b-fd54-4d2d-9f91-96976dc8886e</v>
      </c>
      <c r="B10" s="4" t="s">
        <v>208</v>
      </c>
      <c r="C10" t="str">
        <f>_xlfn.XLOOKUP(game_boards[[#This Row],[draft_id]],drafts[id],drafts[title])</f>
        <v>Teen Horror (Millennial Edition)</v>
      </c>
      <c r="D10" t="s">
        <v>15522</v>
      </c>
      <c r="E10" t="s">
        <v>15524</v>
      </c>
      <c r="H10" t="s">
        <v>1001</v>
      </c>
      <c r="I10" t="str">
        <f>_xlfn.XLOOKUP(game_boards[[#This Row],[drafter_id]],drafters[id],drafters[name],"")</f>
        <v>Piya Sinha-Roy</v>
      </c>
      <c r="K10" t="str">
        <f>_xlfn.XLOOKUP(game_boards[[#This Row],[drafter_team_id]],drafter_teams[id],drafter_teams[name],"")</f>
        <v/>
      </c>
    </row>
    <row r="11" spans="1:11" x14ac:dyDescent="0.25">
      <c r="A11" t="str">
        <f>_xlfn.XLOOKUP(game_boards[[#This Row],[draft_id]],game_boards_export[draft_id],game_boards_export[id])</f>
        <v>cc37f37b-fd54-4d2d-9f91-96976dc8886e</v>
      </c>
      <c r="B11" s="5" t="s">
        <v>208</v>
      </c>
      <c r="C11" t="str">
        <f>_xlfn.XLOOKUP(game_boards[[#This Row],[draft_id]],drafts[id],drafts[title])</f>
        <v>Teen Horror (Millennial Edition)</v>
      </c>
      <c r="D11" t="s">
        <v>15523</v>
      </c>
      <c r="E11" t="s">
        <v>15525</v>
      </c>
      <c r="H11" t="s">
        <v>1177</v>
      </c>
      <c r="I11" t="str">
        <f>_xlfn.XLOOKUP(game_boards[[#This Row],[drafter_id]],drafters[id],drafters[name],"")</f>
        <v>Darren Franich</v>
      </c>
      <c r="K11" t="str">
        <f>_xlfn.XLOOKUP(game_boards[[#This Row],[drafter_team_id]],drafter_teams[id],drafter_teams[name],"")</f>
        <v/>
      </c>
    </row>
    <row r="12" spans="1:11" x14ac:dyDescent="0.25">
      <c r="A12" t="str">
        <f>_xlfn.XLOOKUP(game_boards[[#This Row],[draft_id]],game_boards_export[draft_id],game_boards_export[id])</f>
        <v>ad8b1218-afc3-4a7a-a4a2-e1ab60a4140e</v>
      </c>
      <c r="B12" s="4" t="s">
        <v>451</v>
      </c>
      <c r="C12" t="str">
        <f>_xlfn.XLOOKUP(game_boards[[#This Row],[draft_id]],drafts[id],drafts[title])</f>
        <v>Stephen King Horror Adaptations</v>
      </c>
      <c r="D12" t="s">
        <v>15522</v>
      </c>
      <c r="E12" t="s">
        <v>15524</v>
      </c>
      <c r="H12" t="s">
        <v>915</v>
      </c>
      <c r="I12" t="str">
        <f>_xlfn.XLOOKUP(game_boards[[#This Row],[drafter_id]],drafters[id],drafters[name],"")</f>
        <v>Billy Ray Brewton</v>
      </c>
      <c r="K12" t="str">
        <f>_xlfn.XLOOKUP(game_boards[[#This Row],[drafter_team_id]],drafter_teams[id],drafter_teams[name],"")</f>
        <v/>
      </c>
    </row>
    <row r="13" spans="1:11" x14ac:dyDescent="0.25">
      <c r="A13" t="str">
        <f>_xlfn.XLOOKUP(game_boards[[#This Row],[draft_id]],game_boards_export[draft_id],game_boards_export[id])</f>
        <v>ad8b1218-afc3-4a7a-a4a2-e1ab60a4140e</v>
      </c>
      <c r="B13" s="5" t="s">
        <v>451</v>
      </c>
      <c r="C13" t="str">
        <f>_xlfn.XLOOKUP(game_boards[[#This Row],[draft_id]],drafts[id],drafts[title])</f>
        <v>Stephen King Horror Adaptations</v>
      </c>
      <c r="D13" t="s">
        <v>15523</v>
      </c>
      <c r="E13" t="s">
        <v>15525</v>
      </c>
      <c r="H13" t="s">
        <v>935</v>
      </c>
      <c r="I13" t="str">
        <f>_xlfn.XLOOKUP(game_boards[[#This Row],[drafter_id]],drafters[id],drafters[name],"")</f>
        <v>Heidi Honeycutt</v>
      </c>
      <c r="K13" t="str">
        <f>_xlfn.XLOOKUP(game_boards[[#This Row],[drafter_team_id]],drafter_teams[id],drafter_teams[name],"")</f>
        <v/>
      </c>
    </row>
    <row r="14" spans="1:11" x14ac:dyDescent="0.25">
      <c r="A14" t="str">
        <f>_xlfn.XLOOKUP(game_boards[[#This Row],[draft_id]],game_boards_export[draft_id],game_boards_export[id])</f>
        <v>28c91250-7513-4f69-a321-867adf40d272</v>
      </c>
      <c r="B14" s="4" t="s">
        <v>136</v>
      </c>
      <c r="C14" t="str">
        <f>_xlfn.XLOOKUP(game_boards[[#This Row],[draft_id]],drafts[id],drafts[title])</f>
        <v>Time Travel</v>
      </c>
      <c r="D14" t="s">
        <v>15522</v>
      </c>
      <c r="E14" t="s">
        <v>15524</v>
      </c>
      <c r="H14" t="s">
        <v>1237</v>
      </c>
      <c r="I14" t="str">
        <f>_xlfn.XLOOKUP(game_boards[[#This Row],[drafter_id]],drafters[id],drafters[name],"")</f>
        <v>Clay Keller</v>
      </c>
      <c r="K14" t="str">
        <f>_xlfn.XLOOKUP(game_boards[[#This Row],[drafter_team_id]],drafter_teams[id],drafter_teams[name],"")</f>
        <v/>
      </c>
    </row>
    <row r="15" spans="1:11" x14ac:dyDescent="0.25">
      <c r="A15" t="str">
        <f>_xlfn.XLOOKUP(game_boards[[#This Row],[draft_id]],game_boards_export[draft_id],game_boards_export[id])</f>
        <v>28c91250-7513-4f69-a321-867adf40d272</v>
      </c>
      <c r="B15" s="5" t="s">
        <v>136</v>
      </c>
      <c r="C15" t="str">
        <f>_xlfn.XLOOKUP(game_boards[[#This Row],[draft_id]],drafts[id],drafts[title])</f>
        <v>Time Travel</v>
      </c>
      <c r="D15" t="s">
        <v>15523</v>
      </c>
      <c r="E15" t="s">
        <v>15525</v>
      </c>
      <c r="H15" t="s">
        <v>1115</v>
      </c>
      <c r="I15" t="str">
        <f>_xlfn.XLOOKUP(game_boards[[#This Row],[drafter_id]],drafters[id],drafters[name],"")</f>
        <v>Ryan Marker</v>
      </c>
      <c r="K15" t="str">
        <f>_xlfn.XLOOKUP(game_boards[[#This Row],[drafter_team_id]],drafter_teams[id],drafter_teams[name],"")</f>
        <v/>
      </c>
    </row>
    <row r="16" spans="1:11" x14ac:dyDescent="0.25">
      <c r="A16" t="str">
        <f>_xlfn.XLOOKUP(game_boards[[#This Row],[draft_id]],game_boards_export[draft_id],game_boards_export[id])</f>
        <v>0ef40059-c468-45cc-8a6e-344829de9d07</v>
      </c>
      <c r="B16" s="4" t="s">
        <v>65</v>
      </c>
      <c r="C16" t="str">
        <f>_xlfn.XLOOKUP(game_boards[[#This Row],[draft_id]],drafts[id],drafts[title])</f>
        <v>Classic Christmas</v>
      </c>
      <c r="D16" t="s">
        <v>15522</v>
      </c>
      <c r="E16" t="s">
        <v>15524</v>
      </c>
      <c r="H16" t="s">
        <v>951</v>
      </c>
      <c r="I16" t="str">
        <f>_xlfn.XLOOKUP(game_boards[[#This Row],[drafter_id]],drafters[id],drafters[name],"")</f>
        <v>Maureen Lee Lenker</v>
      </c>
      <c r="K16" t="str">
        <f>_xlfn.XLOOKUP(game_boards[[#This Row],[drafter_team_id]],drafter_teams[id],drafter_teams[name],"")</f>
        <v/>
      </c>
    </row>
    <row r="17" spans="1:11" x14ac:dyDescent="0.25">
      <c r="A17" t="str">
        <f>_xlfn.XLOOKUP(game_boards[[#This Row],[draft_id]],game_boards_export[draft_id],game_boards_export[id])</f>
        <v>0ef40059-c468-45cc-8a6e-344829de9d07</v>
      </c>
      <c r="B17" s="5" t="s">
        <v>65</v>
      </c>
      <c r="C17" t="str">
        <f>_xlfn.XLOOKUP(game_boards[[#This Row],[draft_id]],drafts[id],drafts[title])</f>
        <v>Classic Christmas</v>
      </c>
      <c r="D17" t="s">
        <v>15523</v>
      </c>
      <c r="E17" t="s">
        <v>15525</v>
      </c>
      <c r="H17" t="s">
        <v>939</v>
      </c>
      <c r="I17" t="str">
        <f>_xlfn.XLOOKUP(game_boards[[#This Row],[drafter_id]],drafters[id],drafters[name],"")</f>
        <v>Vince Balzano</v>
      </c>
      <c r="K17" t="str">
        <f>_xlfn.XLOOKUP(game_boards[[#This Row],[drafter_team_id]],drafter_teams[id],drafter_teams[name],"")</f>
        <v/>
      </c>
    </row>
    <row r="18" spans="1:11" x14ac:dyDescent="0.25">
      <c r="A18" t="str">
        <f>_xlfn.XLOOKUP(game_boards[[#This Row],[draft_id]],game_boards_export[draft_id],game_boards_export[id])</f>
        <v>059100ab-66d9-4679-a16c-7fa4ddb8c8ce</v>
      </c>
      <c r="B18" s="4" t="s">
        <v>58</v>
      </c>
      <c r="C18" t="str">
        <f>_xlfn.XLOOKUP(game_boards[[#This Row],[draft_id]],drafts[id],drafts[title])</f>
        <v>Sports</v>
      </c>
      <c r="D18" t="s">
        <v>15522</v>
      </c>
      <c r="E18" t="s">
        <v>15524</v>
      </c>
      <c r="H18" t="s">
        <v>829</v>
      </c>
      <c r="I18" t="str">
        <f>_xlfn.XLOOKUP(game_boards[[#This Row],[drafter_id]],drafters[id],drafters[name],"")</f>
        <v>Zed Cutsinger</v>
      </c>
      <c r="K18" t="str">
        <f>_xlfn.XLOOKUP(game_boards[[#This Row],[drafter_team_id]],drafter_teams[id],drafter_teams[name],"")</f>
        <v/>
      </c>
    </row>
    <row r="19" spans="1:11" x14ac:dyDescent="0.25">
      <c r="A19" t="str">
        <f>_xlfn.XLOOKUP(game_boards[[#This Row],[draft_id]],game_boards_export[draft_id],game_boards_export[id])</f>
        <v>059100ab-66d9-4679-a16c-7fa4ddb8c8ce</v>
      </c>
      <c r="B19" s="5" t="s">
        <v>58</v>
      </c>
      <c r="C19" t="str">
        <f>_xlfn.XLOOKUP(game_boards[[#This Row],[draft_id]],drafts[id],drafts[title])</f>
        <v>Sports</v>
      </c>
      <c r="D19" t="s">
        <v>15523</v>
      </c>
      <c r="E19" t="s">
        <v>15525</v>
      </c>
      <c r="H19" t="s">
        <v>1149</v>
      </c>
      <c r="I19" t="str">
        <f>_xlfn.XLOOKUP(game_boards[[#This Row],[drafter_id]],drafters[id],drafters[name],"")</f>
        <v>Dave Schilling</v>
      </c>
      <c r="K19" t="str">
        <f>_xlfn.XLOOKUP(game_boards[[#This Row],[drafter_team_id]],drafter_teams[id],drafter_teams[name],"")</f>
        <v/>
      </c>
    </row>
    <row r="20" spans="1:11" x14ac:dyDescent="0.25">
      <c r="A20" t="str">
        <f>_xlfn.XLOOKUP(game_boards[[#This Row],[draft_id]],game_boards_export[draft_id],game_boards_export[id])</f>
        <v>2aa83c51-ce34-4c77-8e8e-06918aa845c6</v>
      </c>
      <c r="B20" s="6" t="s">
        <v>36</v>
      </c>
      <c r="C20" t="str">
        <f>_xlfn.XLOOKUP(game_boards[[#This Row],[draft_id]],drafts[id],drafts[title])</f>
        <v>Dark Christmas</v>
      </c>
      <c r="D20" t="s">
        <v>15522</v>
      </c>
      <c r="E20" t="s">
        <v>15524</v>
      </c>
      <c r="H20" t="s">
        <v>915</v>
      </c>
      <c r="I20" t="str">
        <f>_xlfn.XLOOKUP(game_boards[[#This Row],[drafter_id]],drafters[id],drafters[name],"")</f>
        <v>Billy Ray Brewton</v>
      </c>
      <c r="K20" t="str">
        <f>_xlfn.XLOOKUP(game_boards[[#This Row],[drafter_team_id]],drafter_teams[id],drafter_teams[name],"")</f>
        <v/>
      </c>
    </row>
    <row r="21" spans="1:11" x14ac:dyDescent="0.25">
      <c r="A21" t="str">
        <f>_xlfn.XLOOKUP(game_boards[[#This Row],[draft_id]],game_boards_export[draft_id],game_boards_export[id])</f>
        <v>2aa83c51-ce34-4c77-8e8e-06918aa845c6</v>
      </c>
      <c r="B21" s="7" t="s">
        <v>36</v>
      </c>
      <c r="C21" t="str">
        <f>_xlfn.XLOOKUP(game_boards[[#This Row],[draft_id]],drafts[id],drafts[title])</f>
        <v>Dark Christmas</v>
      </c>
      <c r="D21" t="s">
        <v>15523</v>
      </c>
      <c r="E21" t="s">
        <v>15525</v>
      </c>
      <c r="H21" t="s">
        <v>969</v>
      </c>
      <c r="I21" t="str">
        <f>_xlfn.XLOOKUP(game_boards[[#This Row],[drafter_id]],drafters[id],drafters[name],"")</f>
        <v>Graham Skipper</v>
      </c>
      <c r="K21" t="str">
        <f>_xlfn.XLOOKUP(game_boards[[#This Row],[drafter_team_id]],drafter_teams[id],drafter_teams[name],"")</f>
        <v/>
      </c>
    </row>
    <row r="22" spans="1:11" x14ac:dyDescent="0.25">
      <c r="A22" t="str">
        <f>_xlfn.XLOOKUP(game_boards[[#This Row],[draft_id]],game_boards_export[draft_id],game_boards_export[id])</f>
        <v>5385b980-b940-4138-bdf9-f3061eebe34f</v>
      </c>
      <c r="B22" s="4" t="s">
        <v>675</v>
      </c>
      <c r="C22" t="str">
        <f>_xlfn.XLOOKUP(game_boards[[#This Row],[draft_id]],drafts[id],drafts[title])</f>
        <v>Notable Nudes</v>
      </c>
      <c r="D22" t="s">
        <v>15522</v>
      </c>
      <c r="E22" t="s">
        <v>15524</v>
      </c>
      <c r="H22" t="s">
        <v>1041</v>
      </c>
      <c r="I22" t="str">
        <f>_xlfn.XLOOKUP(game_boards[[#This Row],[drafter_id]],drafters[id],drafters[name],"")</f>
        <v>Angela Matano</v>
      </c>
      <c r="K22" t="str">
        <f>_xlfn.XLOOKUP(game_boards[[#This Row],[drafter_team_id]],drafter_teams[id],drafter_teams[name],"")</f>
        <v/>
      </c>
    </row>
    <row r="23" spans="1:11" x14ac:dyDescent="0.25">
      <c r="A23" t="str">
        <f>_xlfn.XLOOKUP(game_boards[[#This Row],[draft_id]],game_boards_export[draft_id],game_boards_export[id])</f>
        <v>5385b980-b940-4138-bdf9-f3061eebe34f</v>
      </c>
      <c r="B23" s="5" t="s">
        <v>675</v>
      </c>
      <c r="C23" t="str">
        <f>_xlfn.XLOOKUP(game_boards[[#This Row],[draft_id]],drafts[id],drafts[title])</f>
        <v>Notable Nudes</v>
      </c>
      <c r="D23" t="s">
        <v>15523</v>
      </c>
      <c r="E23" t="s">
        <v>15525</v>
      </c>
      <c r="H23" t="s">
        <v>801</v>
      </c>
      <c r="I23" t="str">
        <f>_xlfn.XLOOKUP(game_boards[[#This Row],[drafter_id]],drafters[id],drafters[name],"")</f>
        <v>Alec Tibaldi</v>
      </c>
      <c r="K23" t="str">
        <f>_xlfn.XLOOKUP(game_boards[[#This Row],[drafter_team_id]],drafter_teams[id],drafter_teams[name],"")</f>
        <v/>
      </c>
    </row>
    <row r="24" spans="1:11" x14ac:dyDescent="0.25">
      <c r="A24" t="str">
        <f>_xlfn.XLOOKUP(game_boards[[#This Row],[draft_id]],game_boards_export[draft_id],game_boards_export[id])</f>
        <v>4e5761a8-2007-4c69-8b25-117a7aa92d3c</v>
      </c>
      <c r="B24" s="4" t="s">
        <v>126</v>
      </c>
      <c r="C24" t="str">
        <f>_xlfn.XLOOKUP(game_boards[[#This Row],[draft_id]],drafts[id],drafts[title])</f>
        <v>Christopher Lee</v>
      </c>
      <c r="D24" t="s">
        <v>15522</v>
      </c>
      <c r="E24" t="s">
        <v>15524</v>
      </c>
      <c r="H24" t="s">
        <v>1235</v>
      </c>
      <c r="I24" t="str">
        <f>_xlfn.XLOOKUP(game_boards[[#This Row],[drafter_id]],drafters[id],drafters[name],"")</f>
        <v>Amy Nicholson</v>
      </c>
      <c r="K24" t="str">
        <f>_xlfn.XLOOKUP(game_boards[[#This Row],[drafter_team_id]],drafter_teams[id],drafter_teams[name],"")</f>
        <v/>
      </c>
    </row>
    <row r="25" spans="1:11" x14ac:dyDescent="0.25">
      <c r="A25" t="str">
        <f>_xlfn.XLOOKUP(game_boards[[#This Row],[draft_id]],game_boards_export[draft_id],game_boards_export[id])</f>
        <v>4e5761a8-2007-4c69-8b25-117a7aa92d3c</v>
      </c>
      <c r="B25" s="5" t="s">
        <v>126</v>
      </c>
      <c r="C25" t="str">
        <f>_xlfn.XLOOKUP(game_boards[[#This Row],[draft_id]],drafts[id],drafts[title])</f>
        <v>Christopher Lee</v>
      </c>
      <c r="D25" t="s">
        <v>15523</v>
      </c>
      <c r="E25" t="s">
        <v>15525</v>
      </c>
      <c r="H25" t="s">
        <v>1245</v>
      </c>
      <c r="I25" t="str">
        <f>_xlfn.XLOOKUP(game_boards[[#This Row],[drafter_id]],drafters[id],drafters[name],"")</f>
        <v>Eva Anderson</v>
      </c>
      <c r="K25" t="str">
        <f>_xlfn.XLOOKUP(game_boards[[#This Row],[drafter_team_id]],drafter_teams[id],drafter_teams[name],"")</f>
        <v/>
      </c>
    </row>
    <row r="26" spans="1:11" x14ac:dyDescent="0.25">
      <c r="A26" t="str">
        <f>_xlfn.XLOOKUP(game_boards[[#This Row],[draft_id]],game_boards_export[draft_id],game_boards_export[id])</f>
        <v>91cc7e85-f4e0-4dcf-ba93-23eb7924806a</v>
      </c>
      <c r="B26" s="4" t="s">
        <v>69</v>
      </c>
      <c r="C26" t="str">
        <f>_xlfn.XLOOKUP(game_boards[[#This Row],[draft_id]],drafts[id],drafts[title])</f>
        <v>2018 Mega Draft</v>
      </c>
      <c r="D26" t="s">
        <v>15522</v>
      </c>
      <c r="E26" t="s">
        <v>15528</v>
      </c>
      <c r="H26" t="s">
        <v>1177</v>
      </c>
      <c r="I26" t="str">
        <f>_xlfn.XLOOKUP(game_boards[[#This Row],[drafter_id]],drafters[id],drafters[name],"")</f>
        <v>Darren Franich</v>
      </c>
      <c r="K26" t="str">
        <f>_xlfn.XLOOKUP(game_boards[[#This Row],[drafter_team_id]],drafter_teams[id],drafter_teams[name],"")</f>
        <v/>
      </c>
    </row>
    <row r="27" spans="1:11" x14ac:dyDescent="0.25">
      <c r="A27" t="str">
        <f>_xlfn.XLOOKUP(game_boards[[#This Row],[draft_id]],game_boards_export[draft_id],game_boards_export[id])</f>
        <v>91cc7e85-f4e0-4dcf-ba93-23eb7924806a</v>
      </c>
      <c r="B27" s="4" t="s">
        <v>69</v>
      </c>
      <c r="C27" t="str">
        <f>_xlfn.XLOOKUP(game_boards[[#This Row],[draft_id]],drafts[id],drafts[title])</f>
        <v>2018 Mega Draft</v>
      </c>
      <c r="D27" t="s">
        <v>15523</v>
      </c>
      <c r="E27" t="s">
        <v>15529</v>
      </c>
      <c r="H27" t="s">
        <v>1115</v>
      </c>
      <c r="I27" t="str">
        <f>_xlfn.XLOOKUP(game_boards[[#This Row],[drafter_id]],drafters[id],drafters[name],"")</f>
        <v>Ryan Marker</v>
      </c>
      <c r="K27" t="str">
        <f>_xlfn.XLOOKUP(game_boards[[#This Row],[drafter_team_id]],drafter_teams[id],drafter_teams[name],"")</f>
        <v/>
      </c>
    </row>
    <row r="28" spans="1:11" x14ac:dyDescent="0.25">
      <c r="A28" t="str">
        <f>_xlfn.XLOOKUP(game_boards[[#This Row],[draft_id]],game_boards_export[draft_id],game_boards_export[id])</f>
        <v>91cc7e85-f4e0-4dcf-ba93-23eb7924806a</v>
      </c>
      <c r="B28" s="5" t="s">
        <v>69</v>
      </c>
      <c r="C28" t="str">
        <f>_xlfn.XLOOKUP(game_boards[[#This Row],[draft_id]],drafts[id],drafts[title])</f>
        <v>2018 Mega Draft</v>
      </c>
      <c r="D28" t="s">
        <v>15526</v>
      </c>
      <c r="E28" t="s">
        <v>15530</v>
      </c>
      <c r="H28" t="s">
        <v>1237</v>
      </c>
      <c r="I28" t="str">
        <f>_xlfn.XLOOKUP(game_boards[[#This Row],[drafter_id]],drafters[id],drafters[name],"")</f>
        <v>Clay Keller</v>
      </c>
      <c r="K28" t="str">
        <f>_xlfn.XLOOKUP(game_boards[[#This Row],[drafter_team_id]],drafter_teams[id],drafter_teams[name],"")</f>
        <v/>
      </c>
    </row>
    <row r="29" spans="1:11" x14ac:dyDescent="0.25">
      <c r="A29" t="str">
        <f>_xlfn.XLOOKUP(game_boards[[#This Row],[draft_id]],game_boards_export[draft_id],game_boards_export[id])</f>
        <v>0c7d5817-b66a-4734-a186-e44294626f5e</v>
      </c>
      <c r="B29" s="4" t="s">
        <v>746</v>
      </c>
      <c r="C29" t="str">
        <f>_xlfn.XLOOKUP(game_boards[[#This Row],[draft_id]],drafts[id],drafts[title])</f>
        <v>Twist Endings</v>
      </c>
      <c r="D29" t="s">
        <v>15522</v>
      </c>
      <c r="E29" t="s">
        <v>15524</v>
      </c>
      <c r="H29" t="s">
        <v>969</v>
      </c>
      <c r="I29" t="str">
        <f>_xlfn.XLOOKUP(game_boards[[#This Row],[drafter_id]],drafters[id],drafters[name],"")</f>
        <v>Graham Skipper</v>
      </c>
      <c r="K29" t="str">
        <f>_xlfn.XLOOKUP(game_boards[[#This Row],[drafter_team_id]],drafter_teams[id],drafter_teams[name],"")</f>
        <v/>
      </c>
    </row>
    <row r="30" spans="1:11" x14ac:dyDescent="0.25">
      <c r="A30" t="str">
        <f>_xlfn.XLOOKUP(game_boards[[#This Row],[draft_id]],game_boards_export[draft_id],game_boards_export[id])</f>
        <v>0c7d5817-b66a-4734-a186-e44294626f5e</v>
      </c>
      <c r="B30" s="5" t="s">
        <v>746</v>
      </c>
      <c r="C30" t="str">
        <f>_xlfn.XLOOKUP(game_boards[[#This Row],[draft_id]],drafts[id],drafts[title])</f>
        <v>Twist Endings</v>
      </c>
      <c r="D30" t="s">
        <v>15523</v>
      </c>
      <c r="E30" t="s">
        <v>15525</v>
      </c>
      <c r="H30" t="s">
        <v>1135</v>
      </c>
      <c r="I30" t="str">
        <f>_xlfn.XLOOKUP(game_boards[[#This Row],[drafter_id]],drafters[id],drafters[name],"")</f>
        <v>Sean Keller</v>
      </c>
      <c r="K30" t="str">
        <f>_xlfn.XLOOKUP(game_boards[[#This Row],[drafter_team_id]],drafter_teams[id],drafter_teams[name],"")</f>
        <v/>
      </c>
    </row>
    <row r="31" spans="1:11" x14ac:dyDescent="0.25">
      <c r="A31" t="str">
        <f>_xlfn.XLOOKUP(game_boards[[#This Row],[draft_id]],game_boards_export[draft_id],game_boards_export[id])</f>
        <v>d2325249-8ac2-4cf9-8ccb-335ab236a497</v>
      </c>
      <c r="B31" s="4" t="s">
        <v>178</v>
      </c>
      <c r="C31" t="str">
        <f>_xlfn.XLOOKUP(game_boards[[#This Row],[draft_id]],drafts[id],drafts[title])</f>
        <v>Films About Filmmakers</v>
      </c>
      <c r="D31" t="s">
        <v>15522</v>
      </c>
      <c r="E31" t="s">
        <v>15524</v>
      </c>
      <c r="H31" t="s">
        <v>879</v>
      </c>
      <c r="I31" t="str">
        <f>_xlfn.XLOOKUP(game_boards[[#This Row],[drafter_id]],drafters[id],drafters[name],"")</f>
        <v>James Ponsoldt</v>
      </c>
      <c r="K31" t="str">
        <f>_xlfn.XLOOKUP(game_boards[[#This Row],[drafter_team_id]],drafter_teams[id],drafter_teams[name],"")</f>
        <v/>
      </c>
    </row>
    <row r="32" spans="1:11" x14ac:dyDescent="0.25">
      <c r="A32" t="str">
        <f>_xlfn.XLOOKUP(game_boards[[#This Row],[draft_id]],game_boards_export[draft_id],game_boards_export[id])</f>
        <v>d2325249-8ac2-4cf9-8ccb-335ab236a497</v>
      </c>
      <c r="B32" s="5" t="s">
        <v>178</v>
      </c>
      <c r="C32" t="str">
        <f>_xlfn.XLOOKUP(game_boards[[#This Row],[draft_id]],drafts[id],drafts[title])</f>
        <v>Films About Filmmakers</v>
      </c>
      <c r="D32" t="s">
        <v>15523</v>
      </c>
      <c r="E32" t="s">
        <v>15525</v>
      </c>
      <c r="H32" t="s">
        <v>779</v>
      </c>
      <c r="I32" t="str">
        <f>_xlfn.XLOOKUP(game_boards[[#This Row],[drafter_id]],drafters[id],drafters[name],"")</f>
        <v>Darrin Navarro</v>
      </c>
      <c r="K32" t="str">
        <f>_xlfn.XLOOKUP(game_boards[[#This Row],[drafter_team_id]],drafter_teams[id],drafter_teams[name],"")</f>
        <v/>
      </c>
    </row>
    <row r="33" spans="1:11" x14ac:dyDescent="0.25">
      <c r="A33" t="str">
        <f>_xlfn.XLOOKUP(game_boards[[#This Row],[draft_id]],game_boards_export[draft_id],game_boards_export[id])</f>
        <v>69535b85-162f-47a3-bb4f-483c512a5c93</v>
      </c>
      <c r="B33" s="6" t="s">
        <v>148</v>
      </c>
      <c r="C33" t="str">
        <f>_xlfn.XLOOKUP(game_boards[[#This Row],[draft_id]],drafts[id],drafts[title])</f>
        <v>Quentin Tarantino</v>
      </c>
      <c r="D33" t="s">
        <v>15522</v>
      </c>
      <c r="E33" t="s">
        <v>15524</v>
      </c>
      <c r="H33" t="s">
        <v>889</v>
      </c>
      <c r="I33" t="str">
        <f>_xlfn.XLOOKUP(game_boards[[#This Row],[drafter_id]],drafters[id],drafters[name],"")</f>
        <v>Matt Perez-Mora</v>
      </c>
      <c r="K33" t="str">
        <f>_xlfn.XLOOKUP(game_boards[[#This Row],[drafter_team_id]],drafter_teams[id],drafter_teams[name],"")</f>
        <v/>
      </c>
    </row>
    <row r="34" spans="1:11" x14ac:dyDescent="0.25">
      <c r="A34" t="str">
        <f>_xlfn.XLOOKUP(game_boards[[#This Row],[draft_id]],game_boards_export[draft_id],game_boards_export[id])</f>
        <v>69535b85-162f-47a3-bb4f-483c512a5c93</v>
      </c>
      <c r="B34" s="7" t="s">
        <v>148</v>
      </c>
      <c r="C34" t="str">
        <f>_xlfn.XLOOKUP(game_boards[[#This Row],[draft_id]],drafts[id],drafts[title])</f>
        <v>Quentin Tarantino</v>
      </c>
      <c r="D34" t="s">
        <v>15523</v>
      </c>
      <c r="E34" t="s">
        <v>15525</v>
      </c>
      <c r="H34" t="s">
        <v>943</v>
      </c>
      <c r="I34" t="str">
        <f>_xlfn.XLOOKUP(game_boards[[#This Row],[drafter_id]],drafters[id],drafters[name],"")</f>
        <v>Holly Thompson</v>
      </c>
      <c r="K34" t="str">
        <f>_xlfn.XLOOKUP(game_boards[[#This Row],[drafter_team_id]],drafter_teams[id],drafter_teams[name],"")</f>
        <v/>
      </c>
    </row>
    <row r="35" spans="1:11" x14ac:dyDescent="0.25">
      <c r="A35" t="str">
        <f>_xlfn.XLOOKUP(game_boards[[#This Row],[draft_id]],game_boards_export[draft_id],game_boards_export[id])</f>
        <v>a0d67323-3e89-414f-8cdd-a982100013d8</v>
      </c>
      <c r="B35" s="4" t="s">
        <v>729</v>
      </c>
      <c r="C35" t="str">
        <f>_xlfn.XLOOKUP(game_boards[[#This Row],[draft_id]],drafts[id],drafts[title])</f>
        <v>'80s Fantasy</v>
      </c>
      <c r="D35" t="s">
        <v>15522</v>
      </c>
      <c r="E35" t="s">
        <v>15524</v>
      </c>
      <c r="H35" t="s">
        <v>915</v>
      </c>
      <c r="I35" t="str">
        <f>_xlfn.XLOOKUP(game_boards[[#This Row],[drafter_id]],drafters[id],drafters[name],"")</f>
        <v>Billy Ray Brewton</v>
      </c>
      <c r="K35" t="str">
        <f>_xlfn.XLOOKUP(game_boards[[#This Row],[drafter_team_id]],drafter_teams[id],drafter_teams[name],"")</f>
        <v/>
      </c>
    </row>
    <row r="36" spans="1:11" x14ac:dyDescent="0.25">
      <c r="A36" t="str">
        <f>_xlfn.XLOOKUP(game_boards[[#This Row],[draft_id]],game_boards_export[draft_id],game_boards_export[id])</f>
        <v>a0d67323-3e89-414f-8cdd-a982100013d8</v>
      </c>
      <c r="B36" s="5" t="s">
        <v>729</v>
      </c>
      <c r="C36" t="str">
        <f>_xlfn.XLOOKUP(game_boards[[#This Row],[draft_id]],drafts[id],drafts[title])</f>
        <v>'80s Fantasy</v>
      </c>
      <c r="D36" t="s">
        <v>15523</v>
      </c>
      <c r="E36" t="s">
        <v>15525</v>
      </c>
      <c r="H36" t="s">
        <v>877</v>
      </c>
      <c r="I36" t="str">
        <f>_xlfn.XLOOKUP(game_boards[[#This Row],[drafter_id]],drafters[id],drafters[name],"")</f>
        <v>Chris Thomas Devlin</v>
      </c>
      <c r="K36" t="str">
        <f>_xlfn.XLOOKUP(game_boards[[#This Row],[drafter_team_id]],drafter_teams[id],drafter_teams[name],"")</f>
        <v/>
      </c>
    </row>
    <row r="37" spans="1:11" x14ac:dyDescent="0.25">
      <c r="A37" t="str">
        <f>_xlfn.XLOOKUP(game_boards[[#This Row],[draft_id]],game_boards_export[draft_id],game_boards_export[id])</f>
        <v>46eb9e70-7c49-43ef-810e-14a34a25871a</v>
      </c>
      <c r="B37" s="4" t="s">
        <v>56</v>
      </c>
      <c r="C37" t="str">
        <f>_xlfn.XLOOKUP(game_boards[[#This Row],[draft_id]],drafts[id],drafts[title])</f>
        <v>Amnesia</v>
      </c>
      <c r="D37" t="s">
        <v>15522</v>
      </c>
      <c r="E37" t="s">
        <v>15524</v>
      </c>
      <c r="H37" t="s">
        <v>1237</v>
      </c>
      <c r="I37" t="str">
        <f>_xlfn.XLOOKUP(game_boards[[#This Row],[drafter_id]],drafters[id],drafters[name],"")</f>
        <v>Clay Keller</v>
      </c>
      <c r="K37" t="str">
        <f>_xlfn.XLOOKUP(game_boards[[#This Row],[drafter_team_id]],drafter_teams[id],drafter_teams[name],"")</f>
        <v/>
      </c>
    </row>
    <row r="38" spans="1:11" x14ac:dyDescent="0.25">
      <c r="A38" t="str">
        <f>_xlfn.XLOOKUP(game_boards[[#This Row],[draft_id]],game_boards_export[draft_id],game_boards_export[id])</f>
        <v>46eb9e70-7c49-43ef-810e-14a34a25871a</v>
      </c>
      <c r="B38" s="5" t="s">
        <v>56</v>
      </c>
      <c r="C38" t="str">
        <f>_xlfn.XLOOKUP(game_boards[[#This Row],[draft_id]],drafts[id],drafts[title])</f>
        <v>Amnesia</v>
      </c>
      <c r="D38" t="s">
        <v>15523</v>
      </c>
      <c r="E38" t="s">
        <v>15525</v>
      </c>
      <c r="H38" t="s">
        <v>1115</v>
      </c>
      <c r="I38" t="str">
        <f>_xlfn.XLOOKUP(game_boards[[#This Row],[drafter_id]],drafters[id],drafters[name],"")</f>
        <v>Ryan Marker</v>
      </c>
      <c r="K38" t="str">
        <f>_xlfn.XLOOKUP(game_boards[[#This Row],[drafter_team_id]],drafter_teams[id],drafter_teams[name],"")</f>
        <v/>
      </c>
    </row>
    <row r="39" spans="1:11" x14ac:dyDescent="0.25">
      <c r="A39" t="str">
        <f>_xlfn.XLOOKUP(game_boards[[#This Row],[draft_id]],game_boards_export[draft_id],game_boards_export[id])</f>
        <v>eb4152da-7b72-43e9-b461-6aa40f88f08b</v>
      </c>
      <c r="B39" s="4" t="s">
        <v>316</v>
      </c>
      <c r="C39" t="str">
        <f>_xlfn.XLOOKUP(game_boards[[#This Row],[draft_id]],drafts[id],drafts[title])</f>
        <v>Kubrick</v>
      </c>
      <c r="D39" t="s">
        <v>15522</v>
      </c>
      <c r="E39" t="s">
        <v>15524</v>
      </c>
      <c r="H39" t="s">
        <v>1177</v>
      </c>
      <c r="I39" t="str">
        <f>_xlfn.XLOOKUP(game_boards[[#This Row],[drafter_id]],drafters[id],drafters[name],"")</f>
        <v>Darren Franich</v>
      </c>
      <c r="K39" t="str">
        <f>_xlfn.XLOOKUP(game_boards[[#This Row],[drafter_team_id]],drafter_teams[id],drafter_teams[name],"")</f>
        <v/>
      </c>
    </row>
    <row r="40" spans="1:11" x14ac:dyDescent="0.25">
      <c r="A40" t="str">
        <f>_xlfn.XLOOKUP(game_boards[[#This Row],[draft_id]],game_boards_export[draft_id],game_boards_export[id])</f>
        <v>eb4152da-7b72-43e9-b461-6aa40f88f08b</v>
      </c>
      <c r="B40" s="5" t="s">
        <v>316</v>
      </c>
      <c r="C40" t="str">
        <f>_xlfn.XLOOKUP(game_boards[[#This Row],[draft_id]],drafts[id],drafts[title])</f>
        <v>Kubrick</v>
      </c>
      <c r="D40" t="s">
        <v>15523</v>
      </c>
      <c r="E40" t="s">
        <v>15525</v>
      </c>
      <c r="H40" t="s">
        <v>933</v>
      </c>
      <c r="I40" t="str">
        <f>_xlfn.XLOOKUP(game_boards[[#This Row],[drafter_id]],drafters[id],drafters[name],"")</f>
        <v>Jeff Jensen</v>
      </c>
      <c r="K40" t="str">
        <f>_xlfn.XLOOKUP(game_boards[[#This Row],[drafter_team_id]],drafter_teams[id],drafter_teams[name],"")</f>
        <v/>
      </c>
    </row>
    <row r="41" spans="1:11" x14ac:dyDescent="0.25">
      <c r="A41" t="str">
        <f>_xlfn.XLOOKUP(game_boards[[#This Row],[draft_id]],game_boards_export[draft_id],game_boards_export[id])</f>
        <v>49501e4a-2307-4017-956e-5000a43b57b4</v>
      </c>
      <c r="B41" s="4" t="s">
        <v>480</v>
      </c>
      <c r="C41" t="str">
        <f>_xlfn.XLOOKUP(game_boards[[#This Row],[draft_id]],drafts[id],drafts[title])</f>
        <v>British Rom-Coms</v>
      </c>
      <c r="D41" t="s">
        <v>15522</v>
      </c>
      <c r="E41" t="s">
        <v>15524</v>
      </c>
      <c r="H41" t="s">
        <v>961</v>
      </c>
      <c r="I41" t="str">
        <f>_xlfn.XLOOKUP(game_boards[[#This Row],[drafter_id]],drafters[id],drafters[name],"")</f>
        <v>Dana Schwartz</v>
      </c>
      <c r="K41" t="str">
        <f>_xlfn.XLOOKUP(game_boards[[#This Row],[drafter_team_id]],drafter_teams[id],drafter_teams[name],"")</f>
        <v/>
      </c>
    </row>
    <row r="42" spans="1:11" x14ac:dyDescent="0.25">
      <c r="A42" t="str">
        <f>_xlfn.XLOOKUP(game_boards[[#This Row],[draft_id]],game_boards_export[draft_id],game_boards_export[id])</f>
        <v>49501e4a-2307-4017-956e-5000a43b57b4</v>
      </c>
      <c r="B42" s="4" t="s">
        <v>480</v>
      </c>
      <c r="C42" t="str">
        <f>_xlfn.XLOOKUP(game_boards[[#This Row],[draft_id]],drafts[id],drafts[title])</f>
        <v>British Rom-Coms</v>
      </c>
      <c r="D42" t="s">
        <v>15523</v>
      </c>
      <c r="E42" t="s">
        <v>15525</v>
      </c>
      <c r="H42" t="s">
        <v>945</v>
      </c>
      <c r="I42" t="str">
        <f>_xlfn.XLOOKUP(game_boards[[#This Row],[drafter_id]],drafters[id],drafters[name],"")</f>
        <v>Max Genecov</v>
      </c>
      <c r="K42" t="str">
        <f>_xlfn.XLOOKUP(game_boards[[#This Row],[drafter_team_id]],drafter_teams[id],drafter_teams[name],"")</f>
        <v/>
      </c>
    </row>
    <row r="43" spans="1:11" x14ac:dyDescent="0.25">
      <c r="A43" t="str">
        <f>_xlfn.XLOOKUP(game_boards[[#This Row],[draft_id]],game_boards_export[draft_id],game_boards_export[id])</f>
        <v>0cbce6e3-90d5-421f-9f8e-c338552748e5</v>
      </c>
      <c r="B43" s="5" t="s">
        <v>40</v>
      </c>
      <c r="C43" t="str">
        <f>_xlfn.XLOOKUP(game_boards[[#This Row],[draft_id]],drafts[id],drafts[title])</f>
        <v>A24</v>
      </c>
      <c r="D43" t="s">
        <v>15522</v>
      </c>
      <c r="E43" t="s">
        <v>15524</v>
      </c>
      <c r="H43" t="s">
        <v>1237</v>
      </c>
      <c r="I43" t="str">
        <f>_xlfn.XLOOKUP(game_boards[[#This Row],[drafter_id]],drafters[id],drafters[name],"")</f>
        <v>Clay Keller</v>
      </c>
      <c r="K43" t="str">
        <f>_xlfn.XLOOKUP(game_boards[[#This Row],[drafter_team_id]],drafter_teams[id],drafter_teams[name],"")</f>
        <v/>
      </c>
    </row>
    <row r="44" spans="1:11" x14ac:dyDescent="0.25">
      <c r="A44" t="str">
        <f>_xlfn.XLOOKUP(game_boards[[#This Row],[draft_id]],game_boards_export[draft_id],game_boards_export[id])</f>
        <v>0cbce6e3-90d5-421f-9f8e-c338552748e5</v>
      </c>
      <c r="B44" s="5" t="s">
        <v>40</v>
      </c>
      <c r="C44" t="str">
        <f>_xlfn.XLOOKUP(game_boards[[#This Row],[draft_id]],drafts[id],drafts[title])</f>
        <v>A24</v>
      </c>
      <c r="D44" t="s">
        <v>15523</v>
      </c>
      <c r="E44" t="s">
        <v>15525</v>
      </c>
      <c r="H44" t="s">
        <v>1115</v>
      </c>
      <c r="I44" t="str">
        <f>_xlfn.XLOOKUP(game_boards[[#This Row],[drafter_id]],drafters[id],drafters[name],"")</f>
        <v>Ryan Marker</v>
      </c>
      <c r="K44" t="str">
        <f>_xlfn.XLOOKUP(game_boards[[#This Row],[drafter_team_id]],drafter_teams[id],drafter_teams[name],"")</f>
        <v/>
      </c>
    </row>
    <row r="45" spans="1:11" x14ac:dyDescent="0.25">
      <c r="A45" t="str">
        <f>_xlfn.XLOOKUP(game_boards[[#This Row],[draft_id]],game_boards_export[draft_id],game_boards_export[id])</f>
        <v>7b6e751b-2602-45c8-b619-da6977cf165f</v>
      </c>
      <c r="B45" s="4" t="s">
        <v>180</v>
      </c>
      <c r="C45" t="str">
        <f>_xlfn.XLOOKUP(game_boards[[#This Row],[draft_id]],drafts[id],drafts[title])</f>
        <v>MCU Super Draft</v>
      </c>
      <c r="D45" t="s">
        <v>15522</v>
      </c>
      <c r="E45" t="s">
        <v>15545</v>
      </c>
      <c r="F45" t="b">
        <v>1</v>
      </c>
      <c r="H45" t="s">
        <v>1115</v>
      </c>
      <c r="I45" t="str">
        <f>_xlfn.XLOOKUP(game_boards[[#This Row],[drafter_id]],drafters[id],drafters[name],"")</f>
        <v>Ryan Marker</v>
      </c>
      <c r="K45" t="str">
        <f>_xlfn.XLOOKUP(game_boards[[#This Row],[drafter_team_id]],drafter_teams[id],drafter_teams[name],"")</f>
        <v/>
      </c>
    </row>
    <row r="46" spans="1:11" x14ac:dyDescent="0.25">
      <c r="A46" t="str">
        <f>_xlfn.XLOOKUP(game_boards[[#This Row],[draft_id]],game_boards_export[draft_id],game_boards_export[id])</f>
        <v>7b6e751b-2602-45c8-b619-da6977cf165f</v>
      </c>
      <c r="B46" s="4" t="s">
        <v>180</v>
      </c>
      <c r="C46" t="str">
        <f>_xlfn.XLOOKUP(game_boards[[#This Row],[draft_id]],drafts[id],drafts[title])</f>
        <v>MCU Super Draft</v>
      </c>
      <c r="D46" t="s">
        <v>15523</v>
      </c>
      <c r="E46" t="s">
        <v>15544</v>
      </c>
      <c r="H46" t="s">
        <v>913</v>
      </c>
      <c r="I46" t="str">
        <f>_xlfn.XLOOKUP(game_boards[[#This Row],[drafter_id]],drafters[id],drafters[name],"")</f>
        <v>Chancellor Agard</v>
      </c>
      <c r="K46" t="str">
        <f>_xlfn.XLOOKUP(game_boards[[#This Row],[drafter_team_id]],drafter_teams[id],drafter_teams[name],"")</f>
        <v/>
      </c>
    </row>
    <row r="47" spans="1:11" x14ac:dyDescent="0.25">
      <c r="A47" t="str">
        <f>_xlfn.XLOOKUP(game_boards[[#This Row],[draft_id]],game_boards_export[draft_id],game_boards_export[id])</f>
        <v>7b6e751b-2602-45c8-b619-da6977cf165f</v>
      </c>
      <c r="B47" s="4" t="s">
        <v>180</v>
      </c>
      <c r="C47" t="str">
        <f>_xlfn.XLOOKUP(game_boards[[#This Row],[draft_id]],drafts[id],drafts[title])</f>
        <v>MCU Super Draft</v>
      </c>
      <c r="D47" t="s">
        <v>15526</v>
      </c>
      <c r="E47" t="s">
        <v>15543</v>
      </c>
      <c r="H47" t="s">
        <v>1237</v>
      </c>
      <c r="I47" t="str">
        <f>_xlfn.XLOOKUP(game_boards[[#This Row],[drafter_id]],drafters[id],drafters[name],"")</f>
        <v>Clay Keller</v>
      </c>
      <c r="K47" t="str">
        <f>_xlfn.XLOOKUP(game_boards[[#This Row],[drafter_team_id]],drafter_teams[id],drafter_teams[name],"")</f>
        <v/>
      </c>
    </row>
    <row r="48" spans="1:11" x14ac:dyDescent="0.25">
      <c r="A48" t="str">
        <f>_xlfn.XLOOKUP(game_boards[[#This Row],[draft_id]],game_boards_export[draft_id],game_boards_export[id])</f>
        <v>7b6e751b-2602-45c8-b619-da6977cf165f</v>
      </c>
      <c r="B48" s="5" t="s">
        <v>180</v>
      </c>
      <c r="C48" t="str">
        <f>_xlfn.XLOOKUP(game_boards[[#This Row],[draft_id]],drafts[id],drafts[title])</f>
        <v>MCU Super Draft</v>
      </c>
      <c r="D48" t="s">
        <v>15531</v>
      </c>
      <c r="E48" t="s">
        <v>15542</v>
      </c>
      <c r="H48" t="s">
        <v>1177</v>
      </c>
      <c r="I48" t="str">
        <f>_xlfn.XLOOKUP(game_boards[[#This Row],[drafter_id]],drafters[id],drafters[name],"")</f>
        <v>Darren Franich</v>
      </c>
      <c r="K48" t="str">
        <f>_xlfn.XLOOKUP(game_boards[[#This Row],[drafter_team_id]],drafter_teams[id],drafter_teams[name],"")</f>
        <v/>
      </c>
    </row>
    <row r="49" spans="1:11" x14ac:dyDescent="0.25">
      <c r="A49" t="str">
        <f>_xlfn.XLOOKUP(game_boards[[#This Row],[draft_id]],game_boards_export[draft_id],game_boards_export[id])</f>
        <v>c44a1515-f95b-4116-9f56-1ffa76cddfb8</v>
      </c>
      <c r="B49" s="4" t="s">
        <v>26</v>
      </c>
      <c r="C49" t="str">
        <f>_xlfn.XLOOKUP(game_boards[[#This Row],[draft_id]],drafts[id],drafts[title])</f>
        <v>Dog Movies</v>
      </c>
      <c r="D49" t="s">
        <v>15522</v>
      </c>
      <c r="E49" t="s">
        <v>15524</v>
      </c>
      <c r="H49" t="s">
        <v>803</v>
      </c>
      <c r="I49" t="str">
        <f>_xlfn.XLOOKUP(game_boards[[#This Row],[drafter_id]],drafters[id],drafters[name],"")</f>
        <v>Grant Moninger</v>
      </c>
      <c r="K49" t="str">
        <f>_xlfn.XLOOKUP(game_boards[[#This Row],[drafter_team_id]],drafter_teams[id],drafter_teams[name],"")</f>
        <v/>
      </c>
    </row>
    <row r="50" spans="1:11" x14ac:dyDescent="0.25">
      <c r="A50" t="str">
        <f>_xlfn.XLOOKUP(game_boards[[#This Row],[draft_id]],game_boards_export[draft_id],game_boards_export[id])</f>
        <v>c44a1515-f95b-4116-9f56-1ffa76cddfb8</v>
      </c>
      <c r="B50" s="5" t="s">
        <v>26</v>
      </c>
      <c r="C50" t="str">
        <f>_xlfn.XLOOKUP(game_boards[[#This Row],[draft_id]],drafts[id],drafts[title])</f>
        <v>Dog Movies</v>
      </c>
      <c r="D50" t="s">
        <v>15523</v>
      </c>
      <c r="E50" t="s">
        <v>15525</v>
      </c>
      <c r="H50" t="s">
        <v>1115</v>
      </c>
      <c r="I50" t="str">
        <f>_xlfn.XLOOKUP(game_boards[[#This Row],[drafter_id]],drafters[id],drafters[name],"")</f>
        <v>Ryan Marker</v>
      </c>
      <c r="K50" t="str">
        <f>_xlfn.XLOOKUP(game_boards[[#This Row],[drafter_team_id]],drafter_teams[id],drafter_teams[name],"")</f>
        <v/>
      </c>
    </row>
    <row r="51" spans="1:11" x14ac:dyDescent="0.25">
      <c r="A51" t="str">
        <f>_xlfn.XLOOKUP(game_boards[[#This Row],[draft_id]],game_boards_export[draft_id],game_boards_export[id])</f>
        <v>2572d227-4bb6-4173-8ebb-35570838e013</v>
      </c>
      <c r="B51" s="4" t="s">
        <v>234</v>
      </c>
      <c r="C51" t="str">
        <f>_xlfn.XLOOKUP(game_boards[[#This Row],[draft_id]],drafts[id],drafts[title])</f>
        <v>Amy Adams</v>
      </c>
      <c r="D51" t="s">
        <v>15522</v>
      </c>
      <c r="E51" t="s">
        <v>15524</v>
      </c>
      <c r="H51" t="s">
        <v>1125</v>
      </c>
      <c r="I51" t="str">
        <f>_xlfn.XLOOKUP(game_boards[[#This Row],[drafter_id]],drafters[id],drafters[name],"")</f>
        <v>Jesse Knight</v>
      </c>
      <c r="K51" t="str">
        <f>_xlfn.XLOOKUP(game_boards[[#This Row],[drafter_team_id]],drafter_teams[id],drafter_teams[name],"")</f>
        <v/>
      </c>
    </row>
    <row r="52" spans="1:11" x14ac:dyDescent="0.25">
      <c r="A52" t="str">
        <f>_xlfn.XLOOKUP(game_boards[[#This Row],[draft_id]],game_boards_export[draft_id],game_boards_export[id])</f>
        <v>2572d227-4bb6-4173-8ebb-35570838e013</v>
      </c>
      <c r="B52" s="5" t="s">
        <v>234</v>
      </c>
      <c r="C52" t="str">
        <f>_xlfn.XLOOKUP(game_boards[[#This Row],[draft_id]],drafts[id],drafts[title])</f>
        <v>Amy Adams</v>
      </c>
      <c r="D52" t="s">
        <v>15523</v>
      </c>
      <c r="E52" t="s">
        <v>15525</v>
      </c>
      <c r="H52" t="s">
        <v>831</v>
      </c>
      <c r="I52" t="str">
        <f>_xlfn.XLOOKUP(game_boards[[#This Row],[drafter_id]],drafters[id],drafters[name],"")</f>
        <v>Dane McDonald</v>
      </c>
      <c r="K52" t="str">
        <f>_xlfn.XLOOKUP(game_boards[[#This Row],[drafter_team_id]],drafter_teams[id],drafter_teams[name],"")</f>
        <v/>
      </c>
    </row>
    <row r="53" spans="1:11" x14ac:dyDescent="0.25">
      <c r="A53" t="str">
        <f>_xlfn.XLOOKUP(game_boards[[#This Row],[draft_id]],game_boards_export[draft_id],game_boards_export[id])</f>
        <v>243887e3-2197-4de9-aa5c-17a378c9c9e5</v>
      </c>
      <c r="B53" s="4" t="s">
        <v>401</v>
      </c>
      <c r="C53" t="str">
        <f>_xlfn.XLOOKUP(game_boards[[#This Row],[draft_id]],drafts[id],drafts[title])</f>
        <v>Multiple Roles</v>
      </c>
      <c r="D53" t="s">
        <v>15522</v>
      </c>
      <c r="E53" t="s">
        <v>15524</v>
      </c>
      <c r="H53" t="s">
        <v>1175</v>
      </c>
      <c r="I53" t="str">
        <f>_xlfn.XLOOKUP(game_boards[[#This Row],[drafter_id]],drafters[id],drafters[name],"")</f>
        <v>Jenn Wilson</v>
      </c>
      <c r="K53" t="str">
        <f>_xlfn.XLOOKUP(game_boards[[#This Row],[drafter_team_id]],drafter_teams[id],drafter_teams[name],"")</f>
        <v/>
      </c>
    </row>
    <row r="54" spans="1:11" x14ac:dyDescent="0.25">
      <c r="A54" t="str">
        <f>_xlfn.XLOOKUP(game_boards[[#This Row],[draft_id]],game_boards_export[draft_id],game_boards_export[id])</f>
        <v>243887e3-2197-4de9-aa5c-17a378c9c9e5</v>
      </c>
      <c r="B54" s="5" t="s">
        <v>401</v>
      </c>
      <c r="C54" t="str">
        <f>_xlfn.XLOOKUP(game_boards[[#This Row],[draft_id]],drafts[id],drafts[title])</f>
        <v>Multiple Roles</v>
      </c>
      <c r="D54" t="s">
        <v>15523</v>
      </c>
      <c r="E54" t="s">
        <v>15525</v>
      </c>
      <c r="H54" t="s">
        <v>1009</v>
      </c>
      <c r="I54" t="str">
        <f>_xlfn.XLOOKUP(game_boards[[#This Row],[drafter_id]],drafters[id],drafters[name],"")</f>
        <v>Drea Clark</v>
      </c>
      <c r="K54" t="str">
        <f>_xlfn.XLOOKUP(game_boards[[#This Row],[drafter_team_id]],drafter_teams[id],drafter_teams[name],"")</f>
        <v/>
      </c>
    </row>
    <row r="55" spans="1:11" x14ac:dyDescent="0.25">
      <c r="A55" t="str">
        <f>_xlfn.XLOOKUP(game_boards[[#This Row],[draft_id]],game_boards_export[draft_id],game_boards_export[id])</f>
        <v>5857dd5a-589a-4ff0-bf82-594e3d73bf30</v>
      </c>
      <c r="B55" s="4" t="s">
        <v>161</v>
      </c>
      <c r="C55" t="str">
        <f>_xlfn.XLOOKUP(game_boards[[#This Row],[draft_id]],drafts[id],drafts[title])</f>
        <v>Remakes</v>
      </c>
      <c r="D55" t="s">
        <v>15522</v>
      </c>
      <c r="E55" t="s">
        <v>15524</v>
      </c>
      <c r="H55" t="s">
        <v>805</v>
      </c>
      <c r="I55" t="str">
        <f>_xlfn.XLOOKUP(game_boards[[#This Row],[drafter_id]],drafters[id],drafters[name],"")</f>
        <v>Elric Kane</v>
      </c>
      <c r="K55" t="str">
        <f>_xlfn.XLOOKUP(game_boards[[#This Row],[drafter_team_id]],drafter_teams[id],drafter_teams[name],"")</f>
        <v/>
      </c>
    </row>
    <row r="56" spans="1:11" x14ac:dyDescent="0.25">
      <c r="A56" t="str">
        <f>_xlfn.XLOOKUP(game_boards[[#This Row],[draft_id]],game_boards_export[draft_id],game_boards_export[id])</f>
        <v>5857dd5a-589a-4ff0-bf82-594e3d73bf30</v>
      </c>
      <c r="B56" s="5" t="s">
        <v>161</v>
      </c>
      <c r="C56" t="str">
        <f>_xlfn.XLOOKUP(game_boards[[#This Row],[draft_id]],drafts[id],drafts[title])</f>
        <v>Remakes</v>
      </c>
      <c r="D56" t="s">
        <v>15523</v>
      </c>
      <c r="E56" t="s">
        <v>15525</v>
      </c>
      <c r="H56" t="s">
        <v>851</v>
      </c>
      <c r="I56" t="str">
        <f>_xlfn.XLOOKUP(game_boards[[#This Row],[drafter_id]],drafters[id],drafters[name],"")</f>
        <v>Brian Saur</v>
      </c>
      <c r="K56" t="str">
        <f>_xlfn.XLOOKUP(game_boards[[#This Row],[drafter_team_id]],drafter_teams[id],drafter_teams[name],"")</f>
        <v/>
      </c>
    </row>
    <row r="57" spans="1:11" x14ac:dyDescent="0.25">
      <c r="A57" t="str">
        <f>_xlfn.XLOOKUP(game_boards[[#This Row],[draft_id]],game_boards_export[draft_id],game_boards_export[id])</f>
        <v>f76d7625-14d5-48e9-aced-776fb6517b25</v>
      </c>
      <c r="B57" s="4" t="s">
        <v>100</v>
      </c>
      <c r="C57" t="str">
        <f>_xlfn.XLOOKUP(game_boards[[#This Row],[draft_id]],drafts[id],drafts[title])</f>
        <v>Punksploitation</v>
      </c>
      <c r="D57" t="s">
        <v>15522</v>
      </c>
      <c r="E57" t="s">
        <v>15524</v>
      </c>
      <c r="H57" t="s">
        <v>1189</v>
      </c>
      <c r="I57" t="str">
        <f>_xlfn.XLOOKUP(game_boards[[#This Row],[drafter_id]],drafters[id],drafters[name],"")</f>
        <v>Jim Branscome</v>
      </c>
      <c r="K57" t="str">
        <f>_xlfn.XLOOKUP(game_boards[[#This Row],[drafter_team_id]],drafter_teams[id],drafter_teams[name],"")</f>
        <v/>
      </c>
    </row>
    <row r="58" spans="1:11" x14ac:dyDescent="0.25">
      <c r="A58" t="str">
        <f>_xlfn.XLOOKUP(game_boards[[#This Row],[draft_id]],game_boards_export[draft_id],game_boards_export[id])</f>
        <v>f76d7625-14d5-48e9-aced-776fb6517b25</v>
      </c>
      <c r="B58" s="5" t="s">
        <v>100</v>
      </c>
      <c r="C58" t="str">
        <f>_xlfn.XLOOKUP(game_boards[[#This Row],[draft_id]],drafts[id],drafts[title])</f>
        <v>Punksploitation</v>
      </c>
      <c r="D58" t="s">
        <v>15523</v>
      </c>
      <c r="E58" t="s">
        <v>15525</v>
      </c>
      <c r="H58" t="s">
        <v>911</v>
      </c>
      <c r="I58" t="str">
        <f>_xlfn.XLOOKUP(game_boards[[#This Row],[drafter_id]],drafters[id],drafters[name],"")</f>
        <v>Jonah Ray Rodrigues</v>
      </c>
      <c r="K58" t="str">
        <f>_xlfn.XLOOKUP(game_boards[[#This Row],[drafter_team_id]],drafter_teams[id],drafter_teams[name],"")</f>
        <v/>
      </c>
    </row>
    <row r="59" spans="1:11" x14ac:dyDescent="0.25">
      <c r="A59" t="str">
        <f>_xlfn.XLOOKUP(game_boards[[#This Row],[draft_id]],game_boards_export[draft_id],game_boards_export[id])</f>
        <v>18f90510-30e8-4fab-9c8e-6dbb13333aae</v>
      </c>
      <c r="B59" s="5" t="s">
        <v>455</v>
      </c>
      <c r="C59" t="str">
        <f>_xlfn.XLOOKUP(game_boards[[#This Row],[draft_id]],drafts[id],drafts[title])</f>
        <v>Apatow, Producer</v>
      </c>
      <c r="D59" t="s">
        <v>15522</v>
      </c>
      <c r="E59" t="s">
        <v>15524</v>
      </c>
      <c r="H59" t="s">
        <v>1017</v>
      </c>
      <c r="I59" t="str">
        <f>_xlfn.XLOOKUP(game_boards[[#This Row],[drafter_id]],drafters[id],drafters[name],"")</f>
        <v>Thomas Grabinski</v>
      </c>
      <c r="K59" t="str">
        <f>_xlfn.XLOOKUP(game_boards[[#This Row],[drafter_team_id]],drafter_teams[id],drafter_teams[name],"")</f>
        <v/>
      </c>
    </row>
    <row r="60" spans="1:11" x14ac:dyDescent="0.25">
      <c r="A60" t="str">
        <f>_xlfn.XLOOKUP(game_boards[[#This Row],[draft_id]],game_boards_export[draft_id],game_boards_export[id])</f>
        <v>18f90510-30e8-4fab-9c8e-6dbb13333aae</v>
      </c>
      <c r="B60" s="5" t="s">
        <v>455</v>
      </c>
      <c r="C60" t="str">
        <f>_xlfn.XLOOKUP(game_boards[[#This Row],[draft_id]],drafts[id],drafts[title])</f>
        <v>Apatow, Producer</v>
      </c>
      <c r="D60" t="s">
        <v>15523</v>
      </c>
      <c r="E60" t="s">
        <v>15525</v>
      </c>
      <c r="H60" t="s">
        <v>1197</v>
      </c>
      <c r="I60" t="str">
        <f>_xlfn.XLOOKUP(game_boards[[#This Row],[drafter_id]],drafters[id],drafters[name],"")</f>
        <v>Eric Moore</v>
      </c>
      <c r="K60" t="str">
        <f>_xlfn.XLOOKUP(game_boards[[#This Row],[drafter_team_id]],drafter_teams[id],drafter_teams[name],"")</f>
        <v/>
      </c>
    </row>
    <row r="61" spans="1:11" x14ac:dyDescent="0.25">
      <c r="A61" t="str">
        <f>_xlfn.XLOOKUP(game_boards[[#This Row],[draft_id]],game_boards_export[draft_id],game_boards_export[id])</f>
        <v>9ae7fae0-9ccf-4111-9f0e-bb9806b2061a</v>
      </c>
      <c r="B61" s="4" t="s">
        <v>633</v>
      </c>
      <c r="C61" t="str">
        <f>_xlfn.XLOOKUP(game_boards[[#This Row],[draft_id]],drafts[id],drafts[title])</f>
        <v>Erotic Thrillers</v>
      </c>
      <c r="D61" t="s">
        <v>15522</v>
      </c>
      <c r="E61" t="s">
        <v>15524</v>
      </c>
      <c r="H61" t="s">
        <v>1237</v>
      </c>
      <c r="I61" t="str">
        <f>_xlfn.XLOOKUP(game_boards[[#This Row],[drafter_id]],drafters[id],drafters[name],"")</f>
        <v>Clay Keller</v>
      </c>
      <c r="K61" t="str">
        <f>_xlfn.XLOOKUP(game_boards[[#This Row],[drafter_team_id]],drafter_teams[id],drafter_teams[name],"")</f>
        <v/>
      </c>
    </row>
    <row r="62" spans="1:11" x14ac:dyDescent="0.25">
      <c r="A62" t="str">
        <f>_xlfn.XLOOKUP(game_boards[[#This Row],[draft_id]],game_boards_export[draft_id],game_boards_export[id])</f>
        <v>9ae7fae0-9ccf-4111-9f0e-bb9806b2061a</v>
      </c>
      <c r="B62" s="5" t="s">
        <v>633</v>
      </c>
      <c r="C62" t="str">
        <f>_xlfn.XLOOKUP(game_boards[[#This Row],[draft_id]],drafts[id],drafts[title])</f>
        <v>Erotic Thrillers</v>
      </c>
      <c r="D62" t="s">
        <v>15523</v>
      </c>
      <c r="E62" t="s">
        <v>15525</v>
      </c>
      <c r="H62" t="s">
        <v>1035</v>
      </c>
      <c r="I62" t="str">
        <f>_xlfn.XLOOKUP(game_boards[[#This Row],[drafter_id]],drafters[id],drafters[name],"")</f>
        <v>Kate Hagen</v>
      </c>
      <c r="K62" t="str">
        <f>_xlfn.XLOOKUP(game_boards[[#This Row],[drafter_team_id]],drafter_teams[id],drafter_teams[name],"")</f>
        <v/>
      </c>
    </row>
    <row r="63" spans="1:11" x14ac:dyDescent="0.25">
      <c r="A63" t="str">
        <f>_xlfn.XLOOKUP(game_boards[[#This Row],[draft_id]],game_boards_export[draft_id],game_boards_export[id])</f>
        <v>2d4ddf09-d6f0-402b-83d5-7efd90ebf9b2</v>
      </c>
      <c r="B63" s="4" t="s">
        <v>739</v>
      </c>
      <c r="C63" t="str">
        <f>_xlfn.XLOOKUP(game_boards[[#This Row],[draft_id]],drafts[id],drafts[title])</f>
        <v>Mixtape Movies</v>
      </c>
      <c r="D63" t="s">
        <v>15522</v>
      </c>
      <c r="E63" t="s">
        <v>15524</v>
      </c>
      <c r="H63" t="s">
        <v>915</v>
      </c>
      <c r="I63" t="str">
        <f>_xlfn.XLOOKUP(game_boards[[#This Row],[drafter_id]],drafters[id],drafters[name],"")</f>
        <v>Billy Ray Brewton</v>
      </c>
      <c r="K63" t="str">
        <f>_xlfn.XLOOKUP(game_boards[[#This Row],[drafter_team_id]],drafter_teams[id],drafter_teams[name],"")</f>
        <v/>
      </c>
    </row>
    <row r="64" spans="1:11" x14ac:dyDescent="0.25">
      <c r="A64" t="str">
        <f>_xlfn.XLOOKUP(game_boards[[#This Row],[draft_id]],game_boards_export[draft_id],game_boards_export[id])</f>
        <v>2d4ddf09-d6f0-402b-83d5-7efd90ebf9b2</v>
      </c>
      <c r="B64" s="5" t="s">
        <v>739</v>
      </c>
      <c r="C64" t="str">
        <f>_xlfn.XLOOKUP(game_boards[[#This Row],[draft_id]],drafts[id],drafts[title])</f>
        <v>Mixtape Movies</v>
      </c>
      <c r="D64" t="s">
        <v>15523</v>
      </c>
      <c r="E64" t="s">
        <v>15525</v>
      </c>
      <c r="H64" t="s">
        <v>1177</v>
      </c>
      <c r="I64" t="str">
        <f>_xlfn.XLOOKUP(game_boards[[#This Row],[drafter_id]],drafters[id],drafters[name],"")</f>
        <v>Darren Franich</v>
      </c>
      <c r="K64" t="str">
        <f>_xlfn.XLOOKUP(game_boards[[#This Row],[drafter_team_id]],drafter_teams[id],drafter_teams[name],"")</f>
        <v/>
      </c>
    </row>
    <row r="65" spans="1:11" x14ac:dyDescent="0.25">
      <c r="A65" t="str">
        <f>_xlfn.XLOOKUP(game_boards[[#This Row],[draft_id]],game_boards_export[draft_id],game_boards_export[id])</f>
        <v>daf9ffbc-775f-4c71-ae54-d236f53ae4ca</v>
      </c>
      <c r="B65" s="4" t="s">
        <v>357</v>
      </c>
      <c r="C65" t="str">
        <f>_xlfn.XLOOKUP(game_boards[[#This Row],[draft_id]],drafts[id],drafts[title])</f>
        <v>Creature Features</v>
      </c>
      <c r="D65" t="s">
        <v>15522</v>
      </c>
      <c r="E65" t="s">
        <v>15524</v>
      </c>
      <c r="H65" t="s">
        <v>969</v>
      </c>
      <c r="I65" t="str">
        <f>_xlfn.XLOOKUP(game_boards[[#This Row],[drafter_id]],drafters[id],drafters[name],"")</f>
        <v>Graham Skipper</v>
      </c>
      <c r="K65" t="str">
        <f>_xlfn.XLOOKUP(game_boards[[#This Row],[drafter_team_id]],drafter_teams[id],drafter_teams[name],"")</f>
        <v/>
      </c>
    </row>
    <row r="66" spans="1:11" x14ac:dyDescent="0.25">
      <c r="A66" t="str">
        <f>_xlfn.XLOOKUP(game_boards[[#This Row],[draft_id]],game_boards_export[draft_id],game_boards_export[id])</f>
        <v>daf9ffbc-775f-4c71-ae54-d236f53ae4ca</v>
      </c>
      <c r="B66" s="5" t="s">
        <v>357</v>
      </c>
      <c r="C66" t="str">
        <f>_xlfn.XLOOKUP(game_boards[[#This Row],[draft_id]],drafts[id],drafts[title])</f>
        <v>Creature Features</v>
      </c>
      <c r="D66" t="s">
        <v>15523</v>
      </c>
      <c r="E66" t="s">
        <v>15525</v>
      </c>
      <c r="H66" t="s">
        <v>959</v>
      </c>
      <c r="I66" t="str">
        <f>_xlfn.XLOOKUP(game_boards[[#This Row],[drafter_id]],drafters[id],drafters[name],"")</f>
        <v>Matt Mercer</v>
      </c>
      <c r="K66" t="str">
        <f>_xlfn.XLOOKUP(game_boards[[#This Row],[drafter_team_id]],drafter_teams[id],drafter_teams[name],"")</f>
        <v/>
      </c>
    </row>
    <row r="67" spans="1:11" x14ac:dyDescent="0.25">
      <c r="A67" t="str">
        <f>_xlfn.XLOOKUP(game_boards[[#This Row],[draft_id]],game_boards_export[draft_id],game_boards_export[id])</f>
        <v>563842d1-4136-4be6-9300-565d64737aea</v>
      </c>
      <c r="B67" s="4" t="s">
        <v>761</v>
      </c>
      <c r="C67" t="str">
        <f>_xlfn.XLOOKUP(game_boards[[#This Row],[draft_id]],drafts[id],drafts[title])</f>
        <v>Humphrey Bogart</v>
      </c>
      <c r="D67" t="s">
        <v>15522</v>
      </c>
      <c r="E67" t="s">
        <v>15524</v>
      </c>
      <c r="H67" t="s">
        <v>1133</v>
      </c>
      <c r="I67" t="str">
        <f>_xlfn.XLOOKUP(game_boards[[#This Row],[drafter_id]],drafters[id],drafters[name],"")</f>
        <v>Oriana Nudo</v>
      </c>
      <c r="K67" t="str">
        <f>_xlfn.XLOOKUP(game_boards[[#This Row],[drafter_team_id]],drafter_teams[id],drafter_teams[name],"")</f>
        <v/>
      </c>
    </row>
    <row r="68" spans="1:11" x14ac:dyDescent="0.25">
      <c r="A68" t="str">
        <f>_xlfn.XLOOKUP(game_boards[[#This Row],[draft_id]],game_boards_export[draft_id],game_boards_export[id])</f>
        <v>563842d1-4136-4be6-9300-565d64737aea</v>
      </c>
      <c r="B68" s="5" t="s">
        <v>761</v>
      </c>
      <c r="C68" t="str">
        <f>_xlfn.XLOOKUP(game_boards[[#This Row],[draft_id]],drafts[id],drafts[title])</f>
        <v>Humphrey Bogart</v>
      </c>
      <c r="D68" t="s">
        <v>15523</v>
      </c>
      <c r="E68" t="s">
        <v>15525</v>
      </c>
      <c r="H68" t="s">
        <v>951</v>
      </c>
      <c r="I68" t="str">
        <f>_xlfn.XLOOKUP(game_boards[[#This Row],[drafter_id]],drafters[id],drafters[name],"")</f>
        <v>Maureen Lee Lenker</v>
      </c>
      <c r="K68" t="str">
        <f>_xlfn.XLOOKUP(game_boards[[#This Row],[drafter_team_id]],drafter_teams[id],drafter_teams[name],"")</f>
        <v/>
      </c>
    </row>
    <row r="69" spans="1:11" x14ac:dyDescent="0.25">
      <c r="A69" t="str">
        <f>_xlfn.XLOOKUP(game_boards[[#This Row],[draft_id]],game_boards_export[draft_id],game_boards_export[id])</f>
        <v>57f9c1fc-7342-47a6-aa09-a132d7fbf0cf</v>
      </c>
      <c r="B69" s="4" t="s">
        <v>554</v>
      </c>
      <c r="C69" t="str">
        <f>_xlfn.XLOOKUP(game_boards[[#This Row],[draft_id]],drafts[id],drafts[title])</f>
        <v>Disney Animation Studios 2D</v>
      </c>
      <c r="D69" t="s">
        <v>15522</v>
      </c>
      <c r="E69" t="s">
        <v>15524</v>
      </c>
      <c r="H69" t="s">
        <v>789</v>
      </c>
      <c r="I69" t="str">
        <f>_xlfn.XLOOKUP(game_boards[[#This Row],[drafter_id]],drafters[id],drafters[name],"")</f>
        <v>Bryan Cogman</v>
      </c>
      <c r="K69" t="str">
        <f>_xlfn.XLOOKUP(game_boards[[#This Row],[drafter_team_id]],drafter_teams[id],drafter_teams[name],"")</f>
        <v/>
      </c>
    </row>
    <row r="70" spans="1:11" x14ac:dyDescent="0.25">
      <c r="A70" t="str">
        <f>_xlfn.XLOOKUP(game_boards[[#This Row],[draft_id]],game_boards_export[draft_id],game_boards_export[id])</f>
        <v>57f9c1fc-7342-47a6-aa09-a132d7fbf0cf</v>
      </c>
      <c r="B70" s="5" t="s">
        <v>554</v>
      </c>
      <c r="C70" t="str">
        <f>_xlfn.XLOOKUP(game_boards[[#This Row],[draft_id]],drafts[id],drafts[title])</f>
        <v>Disney Animation Studios 2D</v>
      </c>
      <c r="D70" t="s">
        <v>15523</v>
      </c>
      <c r="E70" t="s">
        <v>15525</v>
      </c>
      <c r="H70" t="s">
        <v>903</v>
      </c>
      <c r="I70" t="str">
        <f>_xlfn.XLOOKUP(game_boards[[#This Row],[drafter_id]],drafters[id],drafters[name],"")</f>
        <v>Riley Stearns</v>
      </c>
      <c r="K70" t="str">
        <f>_xlfn.XLOOKUP(game_boards[[#This Row],[drafter_team_id]],drafter_teams[id],drafter_teams[name],"")</f>
        <v/>
      </c>
    </row>
    <row r="71" spans="1:11" x14ac:dyDescent="0.25">
      <c r="A71" t="str">
        <f>_xlfn.XLOOKUP(game_boards[[#This Row],[draft_id]],game_boards_export[draft_id],game_boards_export[id])</f>
        <v>81b625ed-bad8-4219-b048-4b519f0ccd97</v>
      </c>
      <c r="B71" s="4" t="s">
        <v>106</v>
      </c>
      <c r="C71" t="str">
        <f>_xlfn.XLOOKUP(game_boards[[#This Row],[draft_id]],drafts[id],drafts[title])</f>
        <v>Queer Romance</v>
      </c>
      <c r="D71" t="s">
        <v>15522</v>
      </c>
      <c r="E71" t="s">
        <v>15524</v>
      </c>
      <c r="H71" t="s">
        <v>919</v>
      </c>
      <c r="I71" t="str">
        <f>_xlfn.XLOOKUP(game_boards[[#This Row],[drafter_id]],drafters[id],drafters[name],"")</f>
        <v>Daniel Crooke</v>
      </c>
      <c r="K71" t="str">
        <f>_xlfn.XLOOKUP(game_boards[[#This Row],[drafter_team_id]],drafter_teams[id],drafter_teams[name],"")</f>
        <v/>
      </c>
    </row>
    <row r="72" spans="1:11" x14ac:dyDescent="0.25">
      <c r="A72" t="str">
        <f>_xlfn.XLOOKUP(game_boards[[#This Row],[draft_id]],game_boards_export[draft_id],game_boards_export[id])</f>
        <v>81b625ed-bad8-4219-b048-4b519f0ccd97</v>
      </c>
      <c r="B72" s="4" t="s">
        <v>106</v>
      </c>
      <c r="C72" t="str">
        <f>_xlfn.XLOOKUP(game_boards[[#This Row],[draft_id]],drafts[id],drafts[title])</f>
        <v>Queer Romance</v>
      </c>
      <c r="D72" t="s">
        <v>15523</v>
      </c>
      <c r="E72" t="s">
        <v>15525</v>
      </c>
      <c r="H72" t="s">
        <v>1031</v>
      </c>
      <c r="I72" t="str">
        <f>_xlfn.XLOOKUP(game_boards[[#This Row],[drafter_id]],drafters[id],drafters[name],"")</f>
        <v>Mike Dougherty</v>
      </c>
      <c r="K72" t="str">
        <f>_xlfn.XLOOKUP(game_boards[[#This Row],[drafter_team_id]],drafter_teams[id],drafter_teams[name],"")</f>
        <v/>
      </c>
    </row>
    <row r="73" spans="1:11" x14ac:dyDescent="0.25">
      <c r="A73" t="str">
        <f>_xlfn.XLOOKUP(game_boards[[#This Row],[draft_id]],game_boards_export[draft_id],game_boards_export[id])</f>
        <v>68adb68d-37d0-4f59-95a8-e6032f168930</v>
      </c>
      <c r="B73" s="5" t="s">
        <v>752</v>
      </c>
      <c r="C73" t="str">
        <f>_xlfn.XLOOKUP(game_boards[[#This Row],[draft_id]],drafts[id],drafts[title])</f>
        <v>Spoofs</v>
      </c>
      <c r="D73" t="s">
        <v>15522</v>
      </c>
      <c r="E73" t="s">
        <v>15524</v>
      </c>
      <c r="H73" t="s">
        <v>915</v>
      </c>
      <c r="I73" t="str">
        <f>_xlfn.XLOOKUP(game_boards[[#This Row],[drafter_id]],drafters[id],drafters[name],"")</f>
        <v>Billy Ray Brewton</v>
      </c>
      <c r="K73" t="str">
        <f>_xlfn.XLOOKUP(game_boards[[#This Row],[drafter_team_id]],drafter_teams[id],drafter_teams[name],"")</f>
        <v/>
      </c>
    </row>
    <row r="74" spans="1:11" x14ac:dyDescent="0.25">
      <c r="A74" t="str">
        <f>_xlfn.XLOOKUP(game_boards[[#This Row],[draft_id]],game_boards_export[draft_id],game_boards_export[id])</f>
        <v>68adb68d-37d0-4f59-95a8-e6032f168930</v>
      </c>
      <c r="B74" s="5" t="s">
        <v>752</v>
      </c>
      <c r="C74" t="str">
        <f>_xlfn.XLOOKUP(game_boards[[#This Row],[draft_id]],drafts[id],drafts[title])</f>
        <v>Spoofs</v>
      </c>
      <c r="D74" t="s">
        <v>15523</v>
      </c>
      <c r="E74" t="s">
        <v>15525</v>
      </c>
      <c r="H74" t="s">
        <v>959</v>
      </c>
      <c r="I74" t="str">
        <f>_xlfn.XLOOKUP(game_boards[[#This Row],[drafter_id]],drafters[id],drafters[name],"")</f>
        <v>Matt Mercer</v>
      </c>
      <c r="K74" t="str">
        <f>_xlfn.XLOOKUP(game_boards[[#This Row],[drafter_team_id]],drafter_teams[id],drafter_teams[name],"")</f>
        <v/>
      </c>
    </row>
    <row r="75" spans="1:11" x14ac:dyDescent="0.25">
      <c r="A75" t="str">
        <f>_xlfn.XLOOKUP(game_boards[[#This Row],[draft_id]],game_boards_export[draft_id],game_boards_export[id])</f>
        <v>635502df-349f-4adb-ab2b-b10eda157969</v>
      </c>
      <c r="B75" s="4" t="s">
        <v>356</v>
      </c>
      <c r="C75">
        <f>_xlfn.XLOOKUP(game_boards[[#This Row],[draft_id]],drafts[id],drafts[title])</f>
        <v>1999</v>
      </c>
      <c r="D75" t="s">
        <v>15522</v>
      </c>
      <c r="E75" t="s">
        <v>15524</v>
      </c>
      <c r="H75" t="s">
        <v>1237</v>
      </c>
      <c r="I75" t="str">
        <f>_xlfn.XLOOKUP(game_boards[[#This Row],[drafter_id]],drafters[id],drafters[name],"")</f>
        <v>Clay Keller</v>
      </c>
      <c r="K75" t="str">
        <f>_xlfn.XLOOKUP(game_boards[[#This Row],[drafter_team_id]],drafter_teams[id],drafter_teams[name],"")</f>
        <v/>
      </c>
    </row>
    <row r="76" spans="1:11" x14ac:dyDescent="0.25">
      <c r="A76" t="str">
        <f>_xlfn.XLOOKUP(game_boards[[#This Row],[draft_id]],game_boards_export[draft_id],game_boards_export[id])</f>
        <v>635502df-349f-4adb-ab2b-b10eda157969</v>
      </c>
      <c r="B76" s="5" t="s">
        <v>356</v>
      </c>
      <c r="C76">
        <f>_xlfn.XLOOKUP(game_boards[[#This Row],[draft_id]],drafts[id],drafts[title])</f>
        <v>1999</v>
      </c>
      <c r="D76" t="s">
        <v>15523</v>
      </c>
      <c r="E76" t="s">
        <v>15525</v>
      </c>
      <c r="H76" t="s">
        <v>1115</v>
      </c>
      <c r="I76" t="str">
        <f>_xlfn.XLOOKUP(game_boards[[#This Row],[drafter_id]],drafters[id],drafters[name],"")</f>
        <v>Ryan Marker</v>
      </c>
      <c r="K76" t="str">
        <f>_xlfn.XLOOKUP(game_boards[[#This Row],[drafter_team_id]],drafter_teams[id],drafter_teams[name],"")</f>
        <v/>
      </c>
    </row>
    <row r="77" spans="1:11" x14ac:dyDescent="0.25">
      <c r="A77" t="str">
        <f>_xlfn.XLOOKUP(game_boards[[#This Row],[draft_id]],game_boards_export[draft_id],game_boards_export[id])</f>
        <v>765ab377-aac9-49f4-a3d0-6bdcd1f06137</v>
      </c>
      <c r="B77" t="s">
        <v>196</v>
      </c>
      <c r="C77" t="str">
        <f>_xlfn.XLOOKUP(game_boards[[#This Row],[draft_id]],drafts[id],drafts[title])</f>
        <v>Freddy vs. Jason Super Draft</v>
      </c>
      <c r="D77" t="s">
        <v>15522</v>
      </c>
      <c r="E77" t="s">
        <v>15545</v>
      </c>
      <c r="F77" t="b">
        <v>1</v>
      </c>
      <c r="H77" t="s">
        <v>805</v>
      </c>
      <c r="I77" t="str">
        <f>_xlfn.XLOOKUP(game_boards[[#This Row],[drafter_id]],drafters[id],drafters[name],"")</f>
        <v>Elric Kane</v>
      </c>
      <c r="K77" t="str">
        <f>_xlfn.XLOOKUP(game_boards[[#This Row],[drafter_team_id]],drafter_teams[id],drafter_teams[name],"")</f>
        <v/>
      </c>
    </row>
    <row r="78" spans="1:11" x14ac:dyDescent="0.25">
      <c r="A78" t="str">
        <f>_xlfn.XLOOKUP(game_boards[[#This Row],[draft_id]],game_boards_export[draft_id],game_boards_export[id])</f>
        <v>765ab377-aac9-49f4-a3d0-6bdcd1f06137</v>
      </c>
      <c r="B78" t="s">
        <v>196</v>
      </c>
      <c r="C78" t="str">
        <f>_xlfn.XLOOKUP(game_boards[[#This Row],[draft_id]],drafts[id],drafts[title])</f>
        <v>Freddy vs. Jason Super Draft</v>
      </c>
      <c r="D78" t="s">
        <v>15523</v>
      </c>
      <c r="E78" t="s">
        <v>15544</v>
      </c>
      <c r="H78" t="s">
        <v>915</v>
      </c>
      <c r="I78" t="str">
        <f>_xlfn.XLOOKUP(game_boards[[#This Row],[drafter_id]],drafters[id],drafters[name],"")</f>
        <v>Billy Ray Brewton</v>
      </c>
      <c r="K78" t="str">
        <f>_xlfn.XLOOKUP(game_boards[[#This Row],[drafter_team_id]],drafter_teams[id],drafter_teams[name],"")</f>
        <v/>
      </c>
    </row>
    <row r="79" spans="1:11" x14ac:dyDescent="0.25">
      <c r="A79" t="str">
        <f>_xlfn.XLOOKUP(game_boards[[#This Row],[draft_id]],game_boards_export[draft_id],game_boards_export[id])</f>
        <v>765ab377-aac9-49f4-a3d0-6bdcd1f06137</v>
      </c>
      <c r="B79" t="s">
        <v>196</v>
      </c>
      <c r="C79" t="str">
        <f>_xlfn.XLOOKUP(game_boards[[#This Row],[draft_id]],drafts[id],drafts[title])</f>
        <v>Freddy vs. Jason Super Draft</v>
      </c>
      <c r="D79" t="s">
        <v>15526</v>
      </c>
      <c r="E79" t="s">
        <v>15548</v>
      </c>
      <c r="G79" t="b">
        <v>1</v>
      </c>
      <c r="H79" t="s">
        <v>969</v>
      </c>
      <c r="I79" t="str">
        <f>_xlfn.XLOOKUP(game_boards[[#This Row],[drafter_id]],drafters[id],drafters[name],"")</f>
        <v>Graham Skipper</v>
      </c>
      <c r="K79" t="str">
        <f>_xlfn.XLOOKUP(game_boards[[#This Row],[drafter_team_id]],drafter_teams[id],drafter_teams[name],"")</f>
        <v/>
      </c>
    </row>
    <row r="80" spans="1:11" x14ac:dyDescent="0.25">
      <c r="A80" t="str">
        <f>_xlfn.XLOOKUP(game_boards[[#This Row],[draft_id]],game_boards_export[draft_id],game_boards_export[id])</f>
        <v>765ab377-aac9-49f4-a3d0-6bdcd1f06137</v>
      </c>
      <c r="B80" t="s">
        <v>196</v>
      </c>
      <c r="C80" t="str">
        <f>_xlfn.XLOOKUP(game_boards[[#This Row],[draft_id]],drafts[id],drafts[title])</f>
        <v>Freddy vs. Jason Super Draft</v>
      </c>
      <c r="D80" t="s">
        <v>15531</v>
      </c>
      <c r="E80" t="s">
        <v>15542</v>
      </c>
      <c r="H80" t="s">
        <v>845</v>
      </c>
      <c r="I80" t="str">
        <f>_xlfn.XLOOKUP(game_boards[[#This Row],[drafter_id]],drafters[id],drafters[name],"")</f>
        <v>Rebekah McKendry</v>
      </c>
      <c r="K80" t="str">
        <f>_xlfn.XLOOKUP(game_boards[[#This Row],[drafter_team_id]],drafter_teams[id],drafter_teams[name],"")</f>
        <v/>
      </c>
    </row>
    <row r="81" spans="1:11" x14ac:dyDescent="0.25">
      <c r="A81" t="str">
        <f>_xlfn.XLOOKUP(game_boards[[#This Row],[draft_id]],game_boards_export[draft_id],game_boards_export[id])</f>
        <v>546f0c96-bd41-442a-8729-0b946d6ec634</v>
      </c>
      <c r="B81" s="4" t="s">
        <v>310</v>
      </c>
      <c r="C81" t="str">
        <f>_xlfn.XLOOKUP(game_boards[[#This Row],[draft_id]],drafts[id],drafts[title])</f>
        <v>2019 (so far)</v>
      </c>
      <c r="D81" t="s">
        <v>15522</v>
      </c>
      <c r="E81" t="s">
        <v>15524</v>
      </c>
      <c r="H81" t="s">
        <v>1237</v>
      </c>
      <c r="I81" t="str">
        <f>_xlfn.XLOOKUP(game_boards[[#This Row],[drafter_id]],drafters[id],drafters[name],"")</f>
        <v>Clay Keller</v>
      </c>
      <c r="K81" t="str">
        <f>_xlfn.XLOOKUP(game_boards[[#This Row],[drafter_team_id]],drafter_teams[id],drafter_teams[name],"")</f>
        <v/>
      </c>
    </row>
    <row r="82" spans="1:11" x14ac:dyDescent="0.25">
      <c r="A82" t="str">
        <f>_xlfn.XLOOKUP(game_boards[[#This Row],[draft_id]],game_boards_export[draft_id],game_boards_export[id])</f>
        <v>546f0c96-bd41-442a-8729-0b946d6ec634</v>
      </c>
      <c r="B82" s="5" t="s">
        <v>310</v>
      </c>
      <c r="C82" t="str">
        <f>_xlfn.XLOOKUP(game_boards[[#This Row],[draft_id]],drafts[id],drafts[title])</f>
        <v>2019 (so far)</v>
      </c>
      <c r="D82" t="s">
        <v>15523</v>
      </c>
      <c r="E82" t="s">
        <v>15525</v>
      </c>
      <c r="H82" t="s">
        <v>1115</v>
      </c>
      <c r="I82" t="str">
        <f>_xlfn.XLOOKUP(game_boards[[#This Row],[drafter_id]],drafters[id],drafters[name],"")</f>
        <v>Ryan Marker</v>
      </c>
      <c r="K82" t="str">
        <f>_xlfn.XLOOKUP(game_boards[[#This Row],[drafter_team_id]],drafter_teams[id],drafter_teams[name],"")</f>
        <v/>
      </c>
    </row>
    <row r="83" spans="1:11" x14ac:dyDescent="0.25">
      <c r="A83" t="str">
        <f>_xlfn.XLOOKUP(game_boards[[#This Row],[draft_id]],game_boards_export[draft_id],game_boards_export[id])</f>
        <v>b3411d46-fc88-46a8-896d-4d058a09d68a</v>
      </c>
      <c r="B83" s="4" t="s">
        <v>314</v>
      </c>
      <c r="C83" t="str">
        <f>_xlfn.XLOOKUP(game_boards[[#This Row],[draft_id]],drafts[id],drafts[title])</f>
        <v>Serious Kids</v>
      </c>
      <c r="D83" t="s">
        <v>15522</v>
      </c>
      <c r="E83" t="s">
        <v>15524</v>
      </c>
      <c r="H83" t="s">
        <v>1133</v>
      </c>
      <c r="I83" t="str">
        <f>_xlfn.XLOOKUP(game_boards[[#This Row],[drafter_id]],drafters[id],drafters[name],"")</f>
        <v>Oriana Nudo</v>
      </c>
      <c r="K83" t="str">
        <f>_xlfn.XLOOKUP(game_boards[[#This Row],[drafter_team_id]],drafter_teams[id],drafter_teams[name],"")</f>
        <v/>
      </c>
    </row>
    <row r="84" spans="1:11" x14ac:dyDescent="0.25">
      <c r="A84" t="str">
        <f>_xlfn.XLOOKUP(game_boards[[#This Row],[draft_id]],game_boards_export[draft_id],game_boards_export[id])</f>
        <v>b3411d46-fc88-46a8-896d-4d058a09d68a</v>
      </c>
      <c r="B84" s="5" t="s">
        <v>314</v>
      </c>
      <c r="C84" t="str">
        <f>_xlfn.XLOOKUP(game_boards[[#This Row],[draft_id]],drafts[id],drafts[title])</f>
        <v>Serious Kids</v>
      </c>
      <c r="D84" t="s">
        <v>15523</v>
      </c>
      <c r="E84" t="s">
        <v>15525</v>
      </c>
      <c r="H84" t="s">
        <v>881</v>
      </c>
      <c r="I84" t="str">
        <f>_xlfn.XLOOKUP(game_boards[[#This Row],[drafter_id]],drafters[id],drafters[name],"")</f>
        <v>Rance Collins</v>
      </c>
      <c r="K84" t="str">
        <f>_xlfn.XLOOKUP(game_boards[[#This Row],[drafter_team_id]],drafter_teams[id],drafter_teams[name],"")</f>
        <v/>
      </c>
    </row>
    <row r="85" spans="1:11" x14ac:dyDescent="0.25">
      <c r="A85" t="str">
        <f>_xlfn.XLOOKUP(game_boards[[#This Row],[draft_id]],game_boards_export[draft_id],game_boards_export[id])</f>
        <v>caf9b68f-e910-4312-a8d9-ffbc06fc5483</v>
      </c>
      <c r="B85" s="4" t="s">
        <v>552</v>
      </c>
      <c r="C85" t="str">
        <f>_xlfn.XLOOKUP(game_boards[[#This Row],[draft_id]],drafts[id],drafts[title])</f>
        <v>Nicolas Cage Mega Draft</v>
      </c>
      <c r="D85" t="s">
        <v>15522</v>
      </c>
      <c r="E85" t="s">
        <v>15549</v>
      </c>
      <c r="F85" t="b">
        <v>1</v>
      </c>
      <c r="H85" t="s">
        <v>929</v>
      </c>
      <c r="I85" t="str">
        <f>_xlfn.XLOOKUP(game_boards[[#This Row],[drafter_id]],drafters[id],drafters[name],"")</f>
        <v>Marc Calderaro</v>
      </c>
      <c r="K85" t="str">
        <f>_xlfn.XLOOKUP(game_boards[[#This Row],[drafter_team_id]],drafter_teams[id],drafter_teams[name],"")</f>
        <v/>
      </c>
    </row>
    <row r="86" spans="1:11" x14ac:dyDescent="0.25">
      <c r="A86" t="str">
        <f>_xlfn.XLOOKUP(game_boards[[#This Row],[draft_id]],game_boards_export[draft_id],game_boards_export[id])</f>
        <v>caf9b68f-e910-4312-a8d9-ffbc06fc5483</v>
      </c>
      <c r="B86" s="4" t="s">
        <v>552</v>
      </c>
      <c r="C86" t="str">
        <f>_xlfn.XLOOKUP(game_boards[[#This Row],[draft_id]],drafts[id],drafts[title])</f>
        <v>Nicolas Cage Mega Draft</v>
      </c>
      <c r="D86" t="s">
        <v>15523</v>
      </c>
      <c r="E86" t="s">
        <v>15550</v>
      </c>
      <c r="H86" t="s">
        <v>1171</v>
      </c>
      <c r="I86" t="str">
        <f>_xlfn.XLOOKUP(game_boards[[#This Row],[drafter_id]],drafters[id],drafters[name],"")</f>
        <v>John Freiler</v>
      </c>
      <c r="K86" t="str">
        <f>_xlfn.XLOOKUP(game_boards[[#This Row],[drafter_team_id]],drafter_teams[id],drafter_teams[name],"")</f>
        <v/>
      </c>
    </row>
    <row r="87" spans="1:11" x14ac:dyDescent="0.25">
      <c r="A87" t="str">
        <f>_xlfn.XLOOKUP(game_boards[[#This Row],[draft_id]],game_boards_export[draft_id],game_boards_export[id])</f>
        <v>caf9b68f-e910-4312-a8d9-ffbc06fc5483</v>
      </c>
      <c r="B87" s="4" t="s">
        <v>552</v>
      </c>
      <c r="C87" t="str">
        <f>_xlfn.XLOOKUP(game_boards[[#This Row],[draft_id]],drafts[id],drafts[title])</f>
        <v>Nicolas Cage Mega Draft</v>
      </c>
      <c r="D87" t="s">
        <v>15526</v>
      </c>
      <c r="E87" t="s">
        <v>15548</v>
      </c>
      <c r="G87" t="b">
        <v>1</v>
      </c>
      <c r="H87" t="s">
        <v>997</v>
      </c>
      <c r="I87" t="str">
        <f>_xlfn.XLOOKUP(game_boards[[#This Row],[drafter_id]],drafters[id],drafters[name],"")</f>
        <v>BenDavid Grabinski</v>
      </c>
      <c r="K87" t="str">
        <f>_xlfn.XLOOKUP(game_boards[[#This Row],[drafter_team_id]],drafter_teams[id],drafter_teams[name],"")</f>
        <v/>
      </c>
    </row>
    <row r="88" spans="1:11" x14ac:dyDescent="0.25">
      <c r="A88" t="str">
        <f>_xlfn.XLOOKUP(game_boards[[#This Row],[draft_id]],game_boards_export[draft_id],game_boards_export[id])</f>
        <v>caf9b68f-e910-4312-a8d9-ffbc06fc5483</v>
      </c>
      <c r="B88" s="5" t="s">
        <v>552</v>
      </c>
      <c r="C88" t="str">
        <f>_xlfn.XLOOKUP(game_boards[[#This Row],[draft_id]],drafts[id],drafts[title])</f>
        <v>Nicolas Cage Mega Draft</v>
      </c>
      <c r="D88" t="s">
        <v>15531</v>
      </c>
      <c r="E88" t="s">
        <v>15542</v>
      </c>
      <c r="H88" t="s">
        <v>1009</v>
      </c>
      <c r="I88" t="str">
        <f>_xlfn.XLOOKUP(game_boards[[#This Row],[drafter_id]],drafters[id],drafters[name],"")</f>
        <v>Drea Clark</v>
      </c>
      <c r="K88" t="str">
        <f>_xlfn.XLOOKUP(game_boards[[#This Row],[drafter_team_id]],drafter_teams[id],drafter_teams[name],"")</f>
        <v/>
      </c>
    </row>
    <row r="89" spans="1:11" x14ac:dyDescent="0.25">
      <c r="A89" t="str">
        <f>_xlfn.XLOOKUP(game_boards[[#This Row],[draft_id]],game_boards_export[draft_id],game_boards_export[id])</f>
        <v>2176e6f3-b4b9-4673-9c5f-6aab22b0857f</v>
      </c>
      <c r="B89" s="4" t="s">
        <v>284</v>
      </c>
      <c r="C89" t="str">
        <f>_xlfn.XLOOKUP(game_boards[[#This Row],[draft_id]],drafts[id],drafts[title])</f>
        <v>Actor's Directorial Debuts</v>
      </c>
      <c r="D89" t="s">
        <v>15522</v>
      </c>
      <c r="E89" t="s">
        <v>15524</v>
      </c>
      <c r="H89" t="s">
        <v>857</v>
      </c>
      <c r="I89" t="str">
        <f>_xlfn.XLOOKUP(game_boards[[#This Row],[drafter_id]],drafters[id],drafters[name],"")</f>
        <v>Patreon Members</v>
      </c>
      <c r="K89" t="str">
        <f>_xlfn.XLOOKUP(game_boards[[#This Row],[drafter_team_id]],drafter_teams[id],drafter_teams[name],"")</f>
        <v/>
      </c>
    </row>
    <row r="90" spans="1:11" x14ac:dyDescent="0.25">
      <c r="A90" t="str">
        <f>_xlfn.XLOOKUP(game_boards[[#This Row],[draft_id]],game_boards_export[draft_id],game_boards_export[id])</f>
        <v>2176e6f3-b4b9-4673-9c5f-6aab22b0857f</v>
      </c>
      <c r="B90" s="5" t="s">
        <v>284</v>
      </c>
      <c r="C90" t="str">
        <f>_xlfn.XLOOKUP(game_boards[[#This Row],[draft_id]],drafts[id],drafts[title])</f>
        <v>Actor's Directorial Debuts</v>
      </c>
      <c r="D90" t="s">
        <v>15523</v>
      </c>
      <c r="E90" t="s">
        <v>15525</v>
      </c>
      <c r="H90" t="s">
        <v>1115</v>
      </c>
      <c r="I90" t="str">
        <f>_xlfn.XLOOKUP(game_boards[[#This Row],[drafter_id]],drafters[id],drafters[name],"")</f>
        <v>Ryan Marker</v>
      </c>
      <c r="K90" t="str">
        <f>_xlfn.XLOOKUP(game_boards[[#This Row],[drafter_team_id]],drafter_teams[id],drafter_teams[name],"")</f>
        <v/>
      </c>
    </row>
    <row r="91" spans="1:11" x14ac:dyDescent="0.25">
      <c r="A91" t="str">
        <f>_xlfn.XLOOKUP(game_boards[[#This Row],[draft_id]],game_boards_export[draft_id],game_boards_export[id])</f>
        <v>f3902a61-8f86-4ffc-a06a-cd2b55e1c173</v>
      </c>
      <c r="B91" s="4" t="s">
        <v>81</v>
      </c>
      <c r="C91" t="str">
        <f>_xlfn.XLOOKUP(game_boards[[#This Row],[draft_id]],drafts[id],drafts[title])</f>
        <v>Original Movie Musicals - American</v>
      </c>
      <c r="D91" t="s">
        <v>15522</v>
      </c>
      <c r="E91" t="s">
        <v>15524</v>
      </c>
      <c r="H91" t="s">
        <v>1067</v>
      </c>
      <c r="I91" t="str">
        <f>_xlfn.XLOOKUP(game_boards[[#This Row],[drafter_id]],drafters[id],drafters[name],"")</f>
        <v>Walter Hollmann</v>
      </c>
      <c r="K91" t="str">
        <f>_xlfn.XLOOKUP(game_boards[[#This Row],[drafter_team_id]],drafter_teams[id],drafter_teams[name],"")</f>
        <v/>
      </c>
    </row>
    <row r="92" spans="1:11" x14ac:dyDescent="0.25">
      <c r="A92" t="str">
        <f>_xlfn.XLOOKUP(game_boards[[#This Row],[draft_id]],game_boards_export[draft_id],game_boards_export[id])</f>
        <v>f3902a61-8f86-4ffc-a06a-cd2b55e1c173</v>
      </c>
      <c r="B92" s="5" t="s">
        <v>81</v>
      </c>
      <c r="C92" t="str">
        <f>_xlfn.XLOOKUP(game_boards[[#This Row],[draft_id]],drafts[id],drafts[title])</f>
        <v>Original Movie Musicals - American</v>
      </c>
      <c r="D92" t="s">
        <v>15523</v>
      </c>
      <c r="E92" t="s">
        <v>15525</v>
      </c>
      <c r="H92" t="s">
        <v>1223</v>
      </c>
      <c r="I92" t="str">
        <f>_xlfn.XLOOKUP(game_boards[[#This Row],[drafter_id]],drafters[id],drafters[name],"")</f>
        <v>Ben Mekler</v>
      </c>
      <c r="K92" t="str">
        <f>_xlfn.XLOOKUP(game_boards[[#This Row],[drafter_team_id]],drafter_teams[id],drafter_teams[name],"")</f>
        <v/>
      </c>
    </row>
    <row r="93" spans="1:11" x14ac:dyDescent="0.25">
      <c r="A93" t="str">
        <f>_xlfn.XLOOKUP(game_boards[[#This Row],[draft_id]],game_boards_export[draft_id],game_boards_export[id])</f>
        <v>10c95ab5-ba3a-43d8-a6a0-4794189c6142</v>
      </c>
      <c r="B93" s="4" t="s">
        <v>64</v>
      </c>
      <c r="C93" t="str">
        <f>_xlfn.XLOOKUP(game_boards[[#This Row],[draft_id]],drafts[id],drafts[title])</f>
        <v>Almodóvar</v>
      </c>
      <c r="D93" t="s">
        <v>15522</v>
      </c>
      <c r="E93" t="s">
        <v>15524</v>
      </c>
      <c r="H93" t="s">
        <v>985</v>
      </c>
      <c r="I93" t="str">
        <f>_xlfn.XLOOKUP(game_boards[[#This Row],[drafter_id]],drafters[id],drafters[name],"")</f>
        <v>Alonso Duralde</v>
      </c>
      <c r="K93" t="str">
        <f>_xlfn.XLOOKUP(game_boards[[#This Row],[drafter_team_id]],drafter_teams[id],drafter_teams[name],"")</f>
        <v/>
      </c>
    </row>
    <row r="94" spans="1:11" x14ac:dyDescent="0.25">
      <c r="A94" t="str">
        <f>_xlfn.XLOOKUP(game_boards[[#This Row],[draft_id]],game_boards_export[draft_id],game_boards_export[id])</f>
        <v>10c95ab5-ba3a-43d8-a6a0-4794189c6142</v>
      </c>
      <c r="B94" s="5" t="s">
        <v>64</v>
      </c>
      <c r="C94" t="str">
        <f>_xlfn.XLOOKUP(game_boards[[#This Row],[draft_id]],drafts[id],drafts[title])</f>
        <v>Almodóvar</v>
      </c>
      <c r="D94" t="s">
        <v>15523</v>
      </c>
      <c r="E94" t="s">
        <v>15525</v>
      </c>
      <c r="H94" t="s">
        <v>807</v>
      </c>
      <c r="I94" t="str">
        <f>_xlfn.XLOOKUP(game_boards[[#This Row],[drafter_id]],drafters[id],drafters[name],"")</f>
        <v>David Kittredge</v>
      </c>
      <c r="K94" t="str">
        <f>_xlfn.XLOOKUP(game_boards[[#This Row],[drafter_team_id]],drafter_teams[id],drafter_teams[name],"")</f>
        <v/>
      </c>
    </row>
    <row r="95" spans="1:11" x14ac:dyDescent="0.25">
      <c r="A95" t="str">
        <f>_xlfn.XLOOKUP(game_boards[[#This Row],[draft_id]],game_boards_export[draft_id],game_boards_export[id])</f>
        <v>69dbee3a-5b1f-4021-8bc1-5963e7bb03ee</v>
      </c>
      <c r="B95" s="4" t="s">
        <v>140</v>
      </c>
      <c r="C95" t="str">
        <f>_xlfn.XLOOKUP(game_boards[[#This Row],[draft_id]],drafts[id],drafts[title])</f>
        <v>Ensemble Casts</v>
      </c>
      <c r="D95" t="s">
        <v>15522</v>
      </c>
      <c r="E95" t="s">
        <v>15524</v>
      </c>
      <c r="H95" t="s">
        <v>1063</v>
      </c>
      <c r="I95" t="str">
        <f>_xlfn.XLOOKUP(game_boards[[#This Row],[drafter_id]],drafters[id],drafters[name],"")</f>
        <v>Nichol Lovett</v>
      </c>
      <c r="K95" t="str">
        <f>_xlfn.XLOOKUP(game_boards[[#This Row],[drafter_team_id]],drafter_teams[id],drafter_teams[name],"")</f>
        <v/>
      </c>
    </row>
    <row r="96" spans="1:11" x14ac:dyDescent="0.25">
      <c r="A96" t="str">
        <f>_xlfn.XLOOKUP(game_boards[[#This Row],[draft_id]],game_boards_export[draft_id],game_boards_export[id])</f>
        <v>69dbee3a-5b1f-4021-8bc1-5963e7bb03ee</v>
      </c>
      <c r="B96" s="5" t="s">
        <v>140</v>
      </c>
      <c r="C96" t="str">
        <f>_xlfn.XLOOKUP(game_boards[[#This Row],[draft_id]],drafts[id],drafts[title])</f>
        <v>Ensemble Casts</v>
      </c>
      <c r="D96" t="s">
        <v>15523</v>
      </c>
      <c r="E96" t="s">
        <v>15525</v>
      </c>
      <c r="H96" t="s">
        <v>779</v>
      </c>
      <c r="I96" t="str">
        <f>_xlfn.XLOOKUP(game_boards[[#This Row],[drafter_id]],drafters[id],drafters[name],"")</f>
        <v>Darrin Navarro</v>
      </c>
      <c r="K96" t="str">
        <f>_xlfn.XLOOKUP(game_boards[[#This Row],[drafter_team_id]],drafter_teams[id],drafter_teams[name],"")</f>
        <v/>
      </c>
    </row>
    <row r="97" spans="1:11" x14ac:dyDescent="0.25">
      <c r="A97" t="str">
        <f>_xlfn.XLOOKUP(game_boards[[#This Row],[draft_id]],game_boards_export[draft_id],game_boards_export[id])</f>
        <v>91157c14-3661-4774-92d9-438685e11fc8</v>
      </c>
      <c r="B97" s="4" t="s">
        <v>30</v>
      </c>
      <c r="C97" t="str">
        <f>_xlfn.XLOOKUP(game_boards[[#This Row],[draft_id]],drafts[id],drafts[title])</f>
        <v>'90s Action Mega Draft</v>
      </c>
      <c r="D97" t="s">
        <v>15522</v>
      </c>
      <c r="E97" t="s">
        <v>15545</v>
      </c>
      <c r="F97" t="b">
        <v>1</v>
      </c>
      <c r="H97" t="s">
        <v>839</v>
      </c>
      <c r="I97" t="str">
        <f>_xlfn.XLOOKUP(game_boards[[#This Row],[drafter_id]],drafters[id],drafters[name],"")</f>
        <v>Ricky Carmona</v>
      </c>
      <c r="K97" t="str">
        <f>_xlfn.XLOOKUP(game_boards[[#This Row],[drafter_team_id]],drafter_teams[id],drafter_teams[name],"")</f>
        <v/>
      </c>
    </row>
    <row r="98" spans="1:11" x14ac:dyDescent="0.25">
      <c r="A98" t="str">
        <f>_xlfn.XLOOKUP(game_boards[[#This Row],[draft_id]],game_boards_export[draft_id],game_boards_export[id])</f>
        <v>91157c14-3661-4774-92d9-438685e11fc8</v>
      </c>
      <c r="B98" s="4" t="s">
        <v>30</v>
      </c>
      <c r="C98" t="str">
        <f>_xlfn.XLOOKUP(game_boards[[#This Row],[draft_id]],drafts[id],drafts[title])</f>
        <v>'90s Action Mega Draft</v>
      </c>
      <c r="D98" t="s">
        <v>15523</v>
      </c>
      <c r="E98" t="s">
        <v>15544</v>
      </c>
      <c r="H98" t="s">
        <v>1237</v>
      </c>
      <c r="I98" t="str">
        <f>_xlfn.XLOOKUP(game_boards[[#This Row],[drafter_id]],drafters[id],drafters[name],"")</f>
        <v>Clay Keller</v>
      </c>
      <c r="K98" t="str">
        <f>_xlfn.XLOOKUP(game_boards[[#This Row],[drafter_team_id]],drafter_teams[id],drafter_teams[name],"")</f>
        <v/>
      </c>
    </row>
    <row r="99" spans="1:11" x14ac:dyDescent="0.25">
      <c r="A99" t="str">
        <f>_xlfn.XLOOKUP(game_boards[[#This Row],[draft_id]],game_boards_export[draft_id],game_boards_export[id])</f>
        <v>91157c14-3661-4774-92d9-438685e11fc8</v>
      </c>
      <c r="B99" s="4" t="s">
        <v>30</v>
      </c>
      <c r="C99" t="str">
        <f>_xlfn.XLOOKUP(game_boards[[#This Row],[draft_id]],drafts[id],drafts[title])</f>
        <v>'90s Action Mega Draft</v>
      </c>
      <c r="D99" t="s">
        <v>15526</v>
      </c>
      <c r="E99" t="s">
        <v>15548</v>
      </c>
      <c r="G99" t="b">
        <v>1</v>
      </c>
      <c r="H99" t="s">
        <v>1149</v>
      </c>
      <c r="I99" t="str">
        <f>_xlfn.XLOOKUP(game_boards[[#This Row],[drafter_id]],drafters[id],drafters[name],"")</f>
        <v>Dave Schilling</v>
      </c>
      <c r="K99" t="str">
        <f>_xlfn.XLOOKUP(game_boards[[#This Row],[drafter_team_id]],drafter_teams[id],drafter_teams[name],"")</f>
        <v/>
      </c>
    </row>
    <row r="100" spans="1:11" x14ac:dyDescent="0.25">
      <c r="A100" t="str">
        <f>_xlfn.XLOOKUP(game_boards[[#This Row],[draft_id]],game_boards_export[draft_id],game_boards_export[id])</f>
        <v>91157c14-3661-4774-92d9-438685e11fc8</v>
      </c>
      <c r="B100" s="5" t="s">
        <v>30</v>
      </c>
      <c r="C100" t="str">
        <f>_xlfn.XLOOKUP(game_boards[[#This Row],[draft_id]],drafts[id],drafts[title])</f>
        <v>'90s Action Mega Draft</v>
      </c>
      <c r="D100" t="s">
        <v>15531</v>
      </c>
      <c r="E100" t="s">
        <v>15542</v>
      </c>
      <c r="H100" t="s">
        <v>1003</v>
      </c>
      <c r="I100" t="str">
        <f>_xlfn.XLOOKUP(game_boards[[#This Row],[drafter_id]],drafters[id],drafters[name],"")</f>
        <v>Kate Freund</v>
      </c>
      <c r="K100" t="str">
        <f>_xlfn.XLOOKUP(game_boards[[#This Row],[drafter_team_id]],drafter_teams[id],drafter_teams[name],"")</f>
        <v/>
      </c>
    </row>
    <row r="101" spans="1:11" x14ac:dyDescent="0.25">
      <c r="A101" t="str">
        <f>_xlfn.XLOOKUP(game_boards[[#This Row],[draft_id]],game_boards_export[draft_id],game_boards_export[id])</f>
        <v>be9a63af-a881-433d-859a-48b21cc5b265</v>
      </c>
      <c r="B101" s="4" t="s">
        <v>361</v>
      </c>
      <c r="C101" t="str">
        <f>_xlfn.XLOOKUP(game_boards[[#This Row],[draft_id]],drafts[id],drafts[title])</f>
        <v>John Carpenter Live</v>
      </c>
      <c r="D101" t="s">
        <v>15522</v>
      </c>
      <c r="E101" t="s">
        <v>15524</v>
      </c>
      <c r="H101" t="s">
        <v>1153</v>
      </c>
      <c r="I101" t="str">
        <f>_xlfn.XLOOKUP(game_boards[[#This Row],[drafter_id]],drafters[id],drafters[name],"")</f>
        <v>Joe Lynch</v>
      </c>
      <c r="K101" t="str">
        <f>_xlfn.XLOOKUP(game_boards[[#This Row],[drafter_team_id]],drafter_teams[id],drafter_teams[name],"")</f>
        <v/>
      </c>
    </row>
    <row r="102" spans="1:11" x14ac:dyDescent="0.25">
      <c r="A102" t="str">
        <f>_xlfn.XLOOKUP(game_boards[[#This Row],[draft_id]],game_boards_export[draft_id],game_boards_export[id])</f>
        <v>be9a63af-a881-433d-859a-48b21cc5b265</v>
      </c>
      <c r="B102" s="5" t="s">
        <v>361</v>
      </c>
      <c r="C102" t="str">
        <f>_xlfn.XLOOKUP(game_boards[[#This Row],[draft_id]],drafts[id],drafts[title])</f>
        <v>John Carpenter Live</v>
      </c>
      <c r="D102" t="s">
        <v>15523</v>
      </c>
      <c r="E102" t="s">
        <v>15525</v>
      </c>
      <c r="H102" t="s">
        <v>1051</v>
      </c>
      <c r="I102" t="str">
        <f>_xlfn.XLOOKUP(game_boards[[#This Row],[drafter_id]],drafters[id],drafters[name],"")</f>
        <v>Drew McWeeny</v>
      </c>
      <c r="K102" t="str">
        <f>_xlfn.XLOOKUP(game_boards[[#This Row],[drafter_team_id]],drafter_teams[id],drafter_teams[name],"")</f>
        <v/>
      </c>
    </row>
    <row r="103" spans="1:11" x14ac:dyDescent="0.25">
      <c r="A103" t="str">
        <f>_xlfn.XLOOKUP(game_boards[[#This Row],[draft_id]],game_boards_export[draft_id],game_boards_export[id])</f>
        <v>59ac4ee7-3126-43d7-8830-ce65a27436c2</v>
      </c>
      <c r="B103" s="4" t="s">
        <v>629</v>
      </c>
      <c r="C103" t="str">
        <f>_xlfn.XLOOKUP(game_boards[[#This Row],[draft_id]],drafts[id],drafts[title])</f>
        <v>Horror Prequels</v>
      </c>
      <c r="D103" t="s">
        <v>15522</v>
      </c>
      <c r="E103" t="s">
        <v>15524</v>
      </c>
      <c r="H103" t="s">
        <v>915</v>
      </c>
      <c r="I103" t="str">
        <f>_xlfn.XLOOKUP(game_boards[[#This Row],[drafter_id]],drafters[id],drafters[name],"")</f>
        <v>Billy Ray Brewton</v>
      </c>
      <c r="K103" t="str">
        <f>_xlfn.XLOOKUP(game_boards[[#This Row],[drafter_team_id]],drafter_teams[id],drafter_teams[name],"")</f>
        <v/>
      </c>
    </row>
    <row r="104" spans="1:11" x14ac:dyDescent="0.25">
      <c r="A104" t="str">
        <f>_xlfn.XLOOKUP(game_boards[[#This Row],[draft_id]],game_boards_export[draft_id],game_boards_export[id])</f>
        <v>59ac4ee7-3126-43d7-8830-ce65a27436c2</v>
      </c>
      <c r="B104" s="4" t="s">
        <v>629</v>
      </c>
      <c r="C104" t="str">
        <f>_xlfn.XLOOKUP(game_boards[[#This Row],[draft_id]],drafts[id],drafts[title])</f>
        <v>Horror Prequels</v>
      </c>
      <c r="D104" t="s">
        <v>15523</v>
      </c>
      <c r="E104" t="s">
        <v>15525</v>
      </c>
      <c r="H104" t="s">
        <v>909</v>
      </c>
      <c r="I104" t="str">
        <f>_xlfn.XLOOKUP(game_boards[[#This Row],[drafter_id]],drafters[id],drafters[name],"")</f>
        <v>Kyle Anderson</v>
      </c>
      <c r="K104" t="str">
        <f>_xlfn.XLOOKUP(game_boards[[#This Row],[drafter_team_id]],drafter_teams[id],drafter_teams[name],"")</f>
        <v/>
      </c>
    </row>
    <row r="105" spans="1:11" x14ac:dyDescent="0.25">
      <c r="A105" t="str">
        <f>_xlfn.XLOOKUP(game_boards[[#This Row],[draft_id]],game_boards_export[draft_id],game_boards_export[id])</f>
        <v>940395ac-8b80-4796-aa74-f3d0f7027892</v>
      </c>
      <c r="B105" s="5" t="s">
        <v>92</v>
      </c>
      <c r="C105" t="str">
        <f>_xlfn.XLOOKUP(game_boards[[#This Row],[draft_id]],drafts[id],drafts[title])</f>
        <v>Halloween Movies</v>
      </c>
      <c r="D105" t="s">
        <v>15522</v>
      </c>
      <c r="E105" t="s">
        <v>15524</v>
      </c>
      <c r="H105" t="s">
        <v>805</v>
      </c>
      <c r="I105" t="str">
        <f>_xlfn.XLOOKUP(game_boards[[#This Row],[drafter_id]],drafters[id],drafters[name],"")</f>
        <v>Elric Kane</v>
      </c>
      <c r="K105" t="str">
        <f>_xlfn.XLOOKUP(game_boards[[#This Row],[drafter_team_id]],drafter_teams[id],drafter_teams[name],"")</f>
        <v/>
      </c>
    </row>
    <row r="106" spans="1:11" x14ac:dyDescent="0.25">
      <c r="A106" t="str">
        <f>_xlfn.XLOOKUP(game_boards[[#This Row],[draft_id]],game_boards_export[draft_id],game_boards_export[id])</f>
        <v>940395ac-8b80-4796-aa74-f3d0f7027892</v>
      </c>
      <c r="B106" s="5" t="s">
        <v>92</v>
      </c>
      <c r="C106" t="str">
        <f>_xlfn.XLOOKUP(game_boards[[#This Row],[draft_id]],drafts[id],drafts[title])</f>
        <v>Halloween Movies</v>
      </c>
      <c r="D106" t="s">
        <v>15523</v>
      </c>
      <c r="E106" t="s">
        <v>15525</v>
      </c>
      <c r="H106" t="s">
        <v>969</v>
      </c>
      <c r="I106" t="str">
        <f>_xlfn.XLOOKUP(game_boards[[#This Row],[drafter_id]],drafters[id],drafters[name],"")</f>
        <v>Graham Skipper</v>
      </c>
      <c r="K106" t="str">
        <f>_xlfn.XLOOKUP(game_boards[[#This Row],[drafter_team_id]],drafter_teams[id],drafter_teams[name],"")</f>
        <v/>
      </c>
    </row>
    <row r="107" spans="1:11" x14ac:dyDescent="0.25">
      <c r="A107" t="str">
        <f>_xlfn.XLOOKUP(game_boards[[#This Row],[draft_id]],game_boards_export[draft_id],game_boards_export[id])</f>
        <v>2192c025-ea20-4afb-a6c0-82dd03ccb2c6</v>
      </c>
      <c r="B107" s="4" t="s">
        <v>246</v>
      </c>
      <c r="C107" t="str">
        <f>_xlfn.XLOOKUP(game_boards[[#This Row],[draft_id]],drafts[id],drafts[title])</f>
        <v>Found Footage</v>
      </c>
      <c r="D107" t="s">
        <v>15522</v>
      </c>
      <c r="E107" t="s">
        <v>15524</v>
      </c>
      <c r="H107" t="s">
        <v>915</v>
      </c>
      <c r="I107" t="str">
        <f>_xlfn.XLOOKUP(game_boards[[#This Row],[drafter_id]],drafters[id],drafters[name],"")</f>
        <v>Billy Ray Brewton</v>
      </c>
      <c r="K107" t="str">
        <f>_xlfn.XLOOKUP(game_boards[[#This Row],[drafter_team_id]],drafter_teams[id],drafter_teams[name],"")</f>
        <v/>
      </c>
    </row>
    <row r="108" spans="1:11" x14ac:dyDescent="0.25">
      <c r="A108" t="str">
        <f>_xlfn.XLOOKUP(game_boards[[#This Row],[draft_id]],game_boards_export[draft_id],game_boards_export[id])</f>
        <v>2192c025-ea20-4afb-a6c0-82dd03ccb2c6</v>
      </c>
      <c r="B108" s="4" t="s">
        <v>246</v>
      </c>
      <c r="C108" t="str">
        <f>_xlfn.XLOOKUP(game_boards[[#This Row],[draft_id]],drafts[id],drafts[title])</f>
        <v>Found Footage</v>
      </c>
      <c r="D108" t="s">
        <v>15523</v>
      </c>
      <c r="E108" t="s">
        <v>15525</v>
      </c>
      <c r="H108" t="s">
        <v>1237</v>
      </c>
      <c r="I108" t="str">
        <f>_xlfn.XLOOKUP(game_boards[[#This Row],[drafter_id]],drafters[id],drafters[name],"")</f>
        <v>Clay Keller</v>
      </c>
      <c r="K108" t="str">
        <f>_xlfn.XLOOKUP(game_boards[[#This Row],[drafter_team_id]],drafter_teams[id],drafter_teams[name],"")</f>
        <v/>
      </c>
    </row>
    <row r="109" spans="1:11" x14ac:dyDescent="0.25">
      <c r="A109" t="str">
        <f>_xlfn.XLOOKUP(game_boards[[#This Row],[draft_id]],game_boards_export[draft_id],game_boards_export[id])</f>
        <v>08d549b7-f1a8-4b3a-a8e3-aab0a1cebb5c</v>
      </c>
      <c r="B109" s="5" t="s">
        <v>492</v>
      </c>
      <c r="C109" t="str">
        <f>_xlfn.XLOOKUP(game_boards[[#This Row],[draft_id]],drafts[id],drafts[title])</f>
        <v>Heist Movies</v>
      </c>
      <c r="D109" t="s">
        <v>15522</v>
      </c>
      <c r="E109" t="s">
        <v>15524</v>
      </c>
      <c r="H109" t="s">
        <v>1017</v>
      </c>
      <c r="I109" t="str">
        <f>_xlfn.XLOOKUP(game_boards[[#This Row],[drafter_id]],drafters[id],drafters[name],"")</f>
        <v>Thomas Grabinski</v>
      </c>
      <c r="K109" t="str">
        <f>_xlfn.XLOOKUP(game_boards[[#This Row],[drafter_team_id]],drafter_teams[id],drafter_teams[name],"")</f>
        <v/>
      </c>
    </row>
    <row r="110" spans="1:11" x14ac:dyDescent="0.25">
      <c r="A110" t="str">
        <f>_xlfn.XLOOKUP(game_boards[[#This Row],[draft_id]],game_boards_export[draft_id],game_boards_export[id])</f>
        <v>08d549b7-f1a8-4b3a-a8e3-aab0a1cebb5c</v>
      </c>
      <c r="B110" s="5" t="s">
        <v>492</v>
      </c>
      <c r="C110" t="str">
        <f>_xlfn.XLOOKUP(game_boards[[#This Row],[draft_id]],drafts[id],drafts[title])</f>
        <v>Heist Movies</v>
      </c>
      <c r="D110" t="s">
        <v>15523</v>
      </c>
      <c r="E110" t="s">
        <v>15525</v>
      </c>
      <c r="H110" t="s">
        <v>1233</v>
      </c>
      <c r="I110" t="str">
        <f>_xlfn.XLOOKUP(game_boards[[#This Row],[drafter_id]],drafters[id],drafters[name],"")</f>
        <v>Kevin Costello</v>
      </c>
      <c r="K110" t="str">
        <f>_xlfn.XLOOKUP(game_boards[[#This Row],[drafter_team_id]],drafter_teams[id],drafter_teams[name],"")</f>
        <v/>
      </c>
    </row>
    <row r="111" spans="1:11" x14ac:dyDescent="0.25">
      <c r="A111" t="str">
        <f>_xlfn.XLOOKUP(game_boards[[#This Row],[draft_id]],game_boards_export[draft_id],game_boards_export[id])</f>
        <v>b99906b0-3306-400e-b105-192603c090b2</v>
      </c>
      <c r="B111" s="4" t="s">
        <v>612</v>
      </c>
      <c r="C111" t="str">
        <f>_xlfn.XLOOKUP(game_boards[[#This Row],[draft_id]],drafts[id],drafts[title])</f>
        <v>Philip Seymour Hoffman</v>
      </c>
      <c r="D111" t="s">
        <v>15522</v>
      </c>
      <c r="E111" t="s">
        <v>15524</v>
      </c>
      <c r="H111" t="s">
        <v>789</v>
      </c>
      <c r="I111" t="str">
        <f>_xlfn.XLOOKUP(game_boards[[#This Row],[drafter_id]],drafters[id],drafters[name],"")</f>
        <v>Bryan Cogman</v>
      </c>
      <c r="K111" t="str">
        <f>_xlfn.XLOOKUP(game_boards[[#This Row],[drafter_team_id]],drafter_teams[id],drafter_teams[name],"")</f>
        <v/>
      </c>
    </row>
    <row r="112" spans="1:11" x14ac:dyDescent="0.25">
      <c r="A112" t="str">
        <f>_xlfn.XLOOKUP(game_boards[[#This Row],[draft_id]],game_boards_export[draft_id],game_boards_export[id])</f>
        <v>b99906b0-3306-400e-b105-192603c090b2</v>
      </c>
      <c r="B112" s="5" t="s">
        <v>612</v>
      </c>
      <c r="C112" t="str">
        <f>_xlfn.XLOOKUP(game_boards[[#This Row],[draft_id]],drafts[id],drafts[title])</f>
        <v>Philip Seymour Hoffman</v>
      </c>
      <c r="D112" t="s">
        <v>15523</v>
      </c>
      <c r="E112" t="s">
        <v>15525</v>
      </c>
      <c r="H112" t="s">
        <v>967</v>
      </c>
      <c r="I112" t="str">
        <f>_xlfn.XLOOKUP(game_boards[[#This Row],[drafter_id]],drafters[id],drafters[name],"")</f>
        <v>Milla Bell-Hart</v>
      </c>
      <c r="K112" t="str">
        <f>_xlfn.XLOOKUP(game_boards[[#This Row],[drafter_team_id]],drafter_teams[id],drafter_teams[name],"")</f>
        <v/>
      </c>
    </row>
    <row r="113" spans="1:11" x14ac:dyDescent="0.25">
      <c r="A113" t="str">
        <f>_xlfn.XLOOKUP(game_boards[[#This Row],[draft_id]],game_boards_export[draft_id],game_boards_export[id])</f>
        <v>cd80d9d6-b502-4667-93fa-d6bb046b9d3c</v>
      </c>
      <c r="B113" s="4" t="s">
        <v>44</v>
      </c>
      <c r="C113" t="str">
        <f>_xlfn.XLOOKUP(game_boards[[#This Row],[draft_id]],drafts[id],drafts[title])</f>
        <v>Sword &amp; Sorcery</v>
      </c>
      <c r="D113" t="s">
        <v>15522</v>
      </c>
      <c r="E113" t="s">
        <v>15524</v>
      </c>
      <c r="H113" t="s">
        <v>1129</v>
      </c>
      <c r="I113" t="str">
        <f>_xlfn.XLOOKUP(game_boards[[#This Row],[drafter_id]],drafters[id],drafters[name],"")</f>
        <v>Morgan Peter Brown</v>
      </c>
      <c r="K113" t="str">
        <f>_xlfn.XLOOKUP(game_boards[[#This Row],[drafter_team_id]],drafter_teams[id],drafter_teams[name],"")</f>
        <v/>
      </c>
    </row>
    <row r="114" spans="1:11" x14ac:dyDescent="0.25">
      <c r="A114" t="str">
        <f>_xlfn.XLOOKUP(game_boards[[#This Row],[draft_id]],game_boards_export[draft_id],game_boards_export[id])</f>
        <v>cd80d9d6-b502-4667-93fa-d6bb046b9d3c</v>
      </c>
      <c r="B114" s="5" t="s">
        <v>44</v>
      </c>
      <c r="C114" t="str">
        <f>_xlfn.XLOOKUP(game_boards[[#This Row],[draft_id]],drafts[id],drafts[title])</f>
        <v>Sword &amp; Sorcery</v>
      </c>
      <c r="D114" t="s">
        <v>15523</v>
      </c>
      <c r="E114" t="s">
        <v>15525</v>
      </c>
      <c r="H114" t="s">
        <v>1158</v>
      </c>
      <c r="I114" t="str">
        <f>_xlfn.XLOOKUP(game_boards[[#This Row],[drafter_id]],drafters[id],drafters[name],"")</f>
        <v>Jeff Cannata</v>
      </c>
      <c r="K114" t="str">
        <f>_xlfn.XLOOKUP(game_boards[[#This Row],[drafter_team_id]],drafter_teams[id],drafter_teams[name],"")</f>
        <v/>
      </c>
    </row>
    <row r="115" spans="1:11" x14ac:dyDescent="0.25">
      <c r="A115" t="str">
        <f>_xlfn.XLOOKUP(game_boards[[#This Row],[draft_id]],game_boards_export[draft_id],game_boards_export[id])</f>
        <v>41f17b4e-2622-4914-a2a5-1f6012a9adbb</v>
      </c>
      <c r="B115" s="4" t="s">
        <v>300</v>
      </c>
      <c r="C115" t="str">
        <f>_xlfn.XLOOKUP(game_boards[[#This Row],[draft_id]],drafts[id],drafts[title])</f>
        <v>Game Movies</v>
      </c>
      <c r="D115" t="s">
        <v>15522</v>
      </c>
      <c r="E115" t="s">
        <v>15524</v>
      </c>
      <c r="H115" t="s">
        <v>969</v>
      </c>
      <c r="I115" t="str">
        <f>_xlfn.XLOOKUP(game_boards[[#This Row],[drafter_id]],drafters[id],drafters[name],"")</f>
        <v>Graham Skipper</v>
      </c>
      <c r="K115" t="str">
        <f>_xlfn.XLOOKUP(game_boards[[#This Row],[drafter_team_id]],drafter_teams[id],drafter_teams[name],"")</f>
        <v/>
      </c>
    </row>
    <row r="116" spans="1:11" x14ac:dyDescent="0.25">
      <c r="A116" t="str">
        <f>_xlfn.XLOOKUP(game_boards[[#This Row],[draft_id]],game_boards_export[draft_id],game_boards_export[id])</f>
        <v>41f17b4e-2622-4914-a2a5-1f6012a9adbb</v>
      </c>
      <c r="B116" s="4" t="s">
        <v>300</v>
      </c>
      <c r="C116" t="str">
        <f>_xlfn.XLOOKUP(game_boards[[#This Row],[draft_id]],drafts[id],drafts[title])</f>
        <v>Game Movies</v>
      </c>
      <c r="D116" t="s">
        <v>15523</v>
      </c>
      <c r="E116" t="s">
        <v>15525</v>
      </c>
      <c r="H116" t="s">
        <v>795</v>
      </c>
      <c r="I116" t="str">
        <f>_xlfn.XLOOKUP(game_boards[[#This Row],[drafter_id]],drafters[id],drafters[name],"")</f>
        <v>Brea Grant</v>
      </c>
      <c r="K116" t="str">
        <f>_xlfn.XLOOKUP(game_boards[[#This Row],[drafter_team_id]],drafter_teams[id],drafter_teams[name],"")</f>
        <v/>
      </c>
    </row>
    <row r="117" spans="1:11" x14ac:dyDescent="0.25">
      <c r="A117" t="str">
        <f>_xlfn.XLOOKUP(game_boards[[#This Row],[draft_id]],game_boards_export[draft_id],game_boards_export[id])</f>
        <v>841a456b-0244-4b7b-8116-f39c898378c8</v>
      </c>
      <c r="B117" s="6" t="s">
        <v>393</v>
      </c>
      <c r="C117" t="str">
        <f>_xlfn.XLOOKUP(game_boards[[#This Row],[draft_id]],drafts[id],drafts[title])</f>
        <v>2010s Decade Mega Draft</v>
      </c>
      <c r="D117" t="s">
        <v>15522</v>
      </c>
      <c r="E117" t="s">
        <v>15545</v>
      </c>
      <c r="F117" t="b">
        <v>1</v>
      </c>
      <c r="H117" t="s">
        <v>1001</v>
      </c>
      <c r="I117" t="str">
        <f>_xlfn.XLOOKUP(game_boards[[#This Row],[drafter_id]],drafters[id],drafters[name],"")</f>
        <v>Piya Sinha-Roy</v>
      </c>
      <c r="K117" t="str">
        <f>_xlfn.XLOOKUP(game_boards[[#This Row],[drafter_team_id]],drafter_teams[id],drafter_teams[name],"")</f>
        <v/>
      </c>
    </row>
    <row r="118" spans="1:11" x14ac:dyDescent="0.25">
      <c r="A118" t="str">
        <f>_xlfn.XLOOKUP(game_boards[[#This Row],[draft_id]],game_boards_export[draft_id],game_boards_export[id])</f>
        <v>841a456b-0244-4b7b-8116-f39c898378c8</v>
      </c>
      <c r="B118" s="6" t="s">
        <v>393</v>
      </c>
      <c r="C118" t="str">
        <f>_xlfn.XLOOKUP(game_boards[[#This Row],[draft_id]],drafts[id],drafts[title])</f>
        <v>2010s Decade Mega Draft</v>
      </c>
      <c r="D118" t="s">
        <v>15523</v>
      </c>
      <c r="E118" t="s">
        <v>15544</v>
      </c>
      <c r="H118" t="s">
        <v>1237</v>
      </c>
      <c r="I118" t="str">
        <f>_xlfn.XLOOKUP(game_boards[[#This Row],[drafter_id]],drafters[id],drafters[name],"")</f>
        <v>Clay Keller</v>
      </c>
      <c r="K118" t="str">
        <f>_xlfn.XLOOKUP(game_boards[[#This Row],[drafter_team_id]],drafter_teams[id],drafter_teams[name],"")</f>
        <v/>
      </c>
    </row>
    <row r="119" spans="1:11" x14ac:dyDescent="0.25">
      <c r="A119" t="str">
        <f>_xlfn.XLOOKUP(game_boards[[#This Row],[draft_id]],game_boards_export[draft_id],game_boards_export[id])</f>
        <v>841a456b-0244-4b7b-8116-f39c898378c8</v>
      </c>
      <c r="B119" s="6" t="s">
        <v>393</v>
      </c>
      <c r="C119" t="str">
        <f>_xlfn.XLOOKUP(game_boards[[#This Row],[draft_id]],drafts[id],drafts[title])</f>
        <v>2010s Decade Mega Draft</v>
      </c>
      <c r="D119" t="s">
        <v>15526</v>
      </c>
      <c r="E119" t="s">
        <v>15548</v>
      </c>
      <c r="G119" t="b">
        <v>1</v>
      </c>
      <c r="H119" t="s">
        <v>1177</v>
      </c>
      <c r="I119" t="str">
        <f>_xlfn.XLOOKUP(game_boards[[#This Row],[drafter_id]],drafters[id],drafters[name],"")</f>
        <v>Darren Franich</v>
      </c>
      <c r="K119" t="str">
        <f>_xlfn.XLOOKUP(game_boards[[#This Row],[drafter_team_id]],drafter_teams[id],drafter_teams[name],"")</f>
        <v/>
      </c>
    </row>
    <row r="120" spans="1:11" x14ac:dyDescent="0.25">
      <c r="A120" t="str">
        <f>_xlfn.XLOOKUP(game_boards[[#This Row],[draft_id]],game_boards_export[draft_id],game_boards_export[id])</f>
        <v>841a456b-0244-4b7b-8116-f39c898378c8</v>
      </c>
      <c r="B120" s="6" t="s">
        <v>393</v>
      </c>
      <c r="C120" t="str">
        <f>_xlfn.XLOOKUP(game_boards[[#This Row],[draft_id]],drafts[id],drafts[title])</f>
        <v>2010s Decade Mega Draft</v>
      </c>
      <c r="D120" t="s">
        <v>15531</v>
      </c>
      <c r="E120" t="s">
        <v>15542</v>
      </c>
      <c r="H120" t="s">
        <v>1151</v>
      </c>
      <c r="I120" t="str">
        <f>_xlfn.XLOOKUP(game_boards[[#This Row],[drafter_id]],drafters[id],drafters[name],"")</f>
        <v>Alison Herman</v>
      </c>
      <c r="K120" t="str">
        <f>_xlfn.XLOOKUP(game_boards[[#This Row],[drafter_team_id]],drafter_teams[id],drafter_teams[name],"")</f>
        <v/>
      </c>
    </row>
    <row r="121" spans="1:11" x14ac:dyDescent="0.25">
      <c r="A121" t="str">
        <f>_xlfn.XLOOKUP(game_boards[[#This Row],[draft_id]],game_boards_export[draft_id],game_boards_export[id])</f>
        <v>7e017bee-e01c-4057-89b6-c68086047390</v>
      </c>
      <c r="B121" s="4" t="s">
        <v>32</v>
      </c>
      <c r="C121" t="str">
        <f>_xlfn.XLOOKUP(game_boards[[#This Row],[draft_id]],drafts[id],drafts[title])</f>
        <v>Arthouse Christmas</v>
      </c>
      <c r="D121" t="s">
        <v>15522</v>
      </c>
      <c r="E121" t="s">
        <v>15524</v>
      </c>
      <c r="H121" t="s">
        <v>985</v>
      </c>
      <c r="I121" t="str">
        <f>_xlfn.XLOOKUP(game_boards[[#This Row],[drafter_id]],drafters[id],drafters[name],"")</f>
        <v>Alonso Duralde</v>
      </c>
      <c r="K121" t="str">
        <f>_xlfn.XLOOKUP(game_boards[[#This Row],[drafter_team_id]],drafter_teams[id],drafter_teams[name],"")</f>
        <v/>
      </c>
    </row>
    <row r="122" spans="1:11" x14ac:dyDescent="0.25">
      <c r="A122" t="str">
        <f>_xlfn.XLOOKUP(game_boards[[#This Row],[draft_id]],game_boards_export[draft_id],game_boards_export[id])</f>
        <v>7e017bee-e01c-4057-89b6-c68086047390</v>
      </c>
      <c r="B122" s="4" t="s">
        <v>32</v>
      </c>
      <c r="C122" t="str">
        <f>_xlfn.XLOOKUP(game_boards[[#This Row],[draft_id]],drafts[id],drafts[title])</f>
        <v>Arthouse Christmas</v>
      </c>
      <c r="D122" t="s">
        <v>15523</v>
      </c>
      <c r="E122" t="s">
        <v>15525</v>
      </c>
      <c r="H122" t="s">
        <v>1253</v>
      </c>
      <c r="I122" t="str">
        <f>_xlfn.XLOOKUP(game_boards[[#This Row],[drafter_id]],drafters[id],drafters[name],"")</f>
        <v>Dave White</v>
      </c>
      <c r="K122" t="str">
        <f>_xlfn.XLOOKUP(game_boards[[#This Row],[drafter_team_id]],drafter_teams[id],drafter_teams[name],"")</f>
        <v/>
      </c>
    </row>
    <row r="123" spans="1:11" x14ac:dyDescent="0.25">
      <c r="A123" t="str">
        <f>_xlfn.XLOOKUP(game_boards[[#This Row],[draft_id]],game_boards_export[draft_id],game_boards_export[id])</f>
        <v>9cb75bf2-fea6-4805-9e47-a8312c03b7c1</v>
      </c>
      <c r="B123" s="4" t="s">
        <v>715</v>
      </c>
      <c r="C123" t="str">
        <f>_xlfn.XLOOKUP(game_boards[[#This Row],[draft_id]],drafts[id],drafts[title])</f>
        <v>Kristen Stewart</v>
      </c>
      <c r="D123" t="s">
        <v>15522</v>
      </c>
      <c r="E123" t="s">
        <v>15524</v>
      </c>
      <c r="H123" t="s">
        <v>1237</v>
      </c>
      <c r="I123" t="str">
        <f>_xlfn.XLOOKUP(game_boards[[#This Row],[drafter_id]],drafters[id],drafters[name],"")</f>
        <v>Clay Keller</v>
      </c>
      <c r="K123" t="str">
        <f>_xlfn.XLOOKUP(game_boards[[#This Row],[drafter_team_id]],drafter_teams[id],drafter_teams[name],"")</f>
        <v/>
      </c>
    </row>
    <row r="124" spans="1:11" x14ac:dyDescent="0.25">
      <c r="A124" t="str">
        <f>_xlfn.XLOOKUP(game_boards[[#This Row],[draft_id]],game_boards_export[draft_id],game_boards_export[id])</f>
        <v>9cb75bf2-fea6-4805-9e47-a8312c03b7c1</v>
      </c>
      <c r="B124" s="4" t="s">
        <v>715</v>
      </c>
      <c r="C124" t="str">
        <f>_xlfn.XLOOKUP(game_boards[[#This Row],[draft_id]],drafts[id],drafts[title])</f>
        <v>Kristen Stewart</v>
      </c>
      <c r="D124" t="s">
        <v>15523</v>
      </c>
      <c r="E124" t="s">
        <v>15525</v>
      </c>
      <c r="H124" t="s">
        <v>1115</v>
      </c>
      <c r="I124" t="str">
        <f>_xlfn.XLOOKUP(game_boards[[#This Row],[drafter_id]],drafters[id],drafters[name],"")</f>
        <v>Ryan Marker</v>
      </c>
      <c r="K124" t="str">
        <f>_xlfn.XLOOKUP(game_boards[[#This Row],[drafter_team_id]],drafter_teams[id],drafter_teams[name],"")</f>
        <v/>
      </c>
    </row>
    <row r="125" spans="1:11" x14ac:dyDescent="0.25">
      <c r="A125" t="str">
        <f>_xlfn.XLOOKUP(game_boards[[#This Row],[draft_id]],game_boards_export[draft_id],game_boards_export[id])</f>
        <v>e97e499b-f31c-4def-849d-50e604a46716</v>
      </c>
      <c r="B125" s="4" t="s">
        <v>210</v>
      </c>
      <c r="C125">
        <f>_xlfn.XLOOKUP(game_boards[[#This Row],[draft_id]],drafts[id],drafts[title])</f>
        <v>2009</v>
      </c>
      <c r="D125" t="s">
        <v>15522</v>
      </c>
      <c r="E125" t="s">
        <v>15524</v>
      </c>
      <c r="H125" t="s">
        <v>1237</v>
      </c>
      <c r="I125" t="str">
        <f>_xlfn.XLOOKUP(game_boards[[#This Row],[drafter_id]],drafters[id],drafters[name],"")</f>
        <v>Clay Keller</v>
      </c>
      <c r="K125" t="str">
        <f>_xlfn.XLOOKUP(game_boards[[#This Row],[drafter_team_id]],drafter_teams[id],drafter_teams[name],"")</f>
        <v/>
      </c>
    </row>
    <row r="126" spans="1:11" x14ac:dyDescent="0.25">
      <c r="A126" t="str">
        <f>_xlfn.XLOOKUP(game_boards[[#This Row],[draft_id]],game_boards_export[draft_id],game_boards_export[id])</f>
        <v>e97e499b-f31c-4def-849d-50e604a46716</v>
      </c>
      <c r="B126" s="4" t="s">
        <v>210</v>
      </c>
      <c r="C126">
        <f>_xlfn.XLOOKUP(game_boards[[#This Row],[draft_id]],drafts[id],drafts[title])</f>
        <v>2009</v>
      </c>
      <c r="D126" t="s">
        <v>15523</v>
      </c>
      <c r="E126" t="s">
        <v>15525</v>
      </c>
      <c r="H126" t="s">
        <v>857</v>
      </c>
      <c r="I126" t="str">
        <f>_xlfn.XLOOKUP(game_boards[[#This Row],[drafter_id]],drafters[id],drafters[name],"")</f>
        <v>Patreon Members</v>
      </c>
      <c r="K126" t="str">
        <f>_xlfn.XLOOKUP(game_boards[[#This Row],[drafter_team_id]],drafter_teams[id],drafter_teams[name],"")</f>
        <v/>
      </c>
    </row>
    <row r="127" spans="1:11" x14ac:dyDescent="0.25">
      <c r="A127" t="str">
        <f>_xlfn.XLOOKUP(game_boards[[#This Row],[draft_id]],game_boards_export[draft_id],game_boards_export[id])</f>
        <v>337907e6-f992-445b-a31a-cd96c34e8c80</v>
      </c>
      <c r="B127" s="4" t="s">
        <v>60</v>
      </c>
      <c r="C127" t="str">
        <f>_xlfn.XLOOKUP(game_boards[[#This Row],[draft_id]],drafts[id],drafts[title])</f>
        <v>Star Wars Super Draft</v>
      </c>
      <c r="D127" t="s">
        <v>15522</v>
      </c>
      <c r="E127" t="s">
        <v>15553</v>
      </c>
      <c r="F127" t="b">
        <v>1</v>
      </c>
      <c r="H127" t="s">
        <v>913</v>
      </c>
      <c r="I127" t="str">
        <f>_xlfn.XLOOKUP(game_boards[[#This Row],[drafter_id]],drafters[id],drafters[name],"")</f>
        <v>Chancellor Agard</v>
      </c>
      <c r="K127" t="str">
        <f>_xlfn.XLOOKUP(game_boards[[#This Row],[drafter_team_id]],drafter_teams[id],drafter_teams[name],"")</f>
        <v/>
      </c>
    </row>
    <row r="128" spans="1:11" x14ac:dyDescent="0.25">
      <c r="A128" t="str">
        <f>_xlfn.XLOOKUP(game_boards[[#This Row],[draft_id]],game_boards_export[draft_id],game_boards_export[id])</f>
        <v>337907e6-f992-445b-a31a-cd96c34e8c80</v>
      </c>
      <c r="B128" s="4" t="s">
        <v>60</v>
      </c>
      <c r="C128" t="str">
        <f>_xlfn.XLOOKUP(game_boards[[#This Row],[draft_id]],drafts[id],drafts[title])</f>
        <v>Star Wars Super Draft</v>
      </c>
      <c r="D128" t="s">
        <v>15523</v>
      </c>
      <c r="E128" t="s">
        <v>15552</v>
      </c>
      <c r="H128" t="s">
        <v>1027</v>
      </c>
      <c r="I128" t="str">
        <f>_xlfn.XLOOKUP(game_boards[[#This Row],[drafter_id]],drafters[id],drafters[name],"")</f>
        <v>Devan Coggan</v>
      </c>
      <c r="K128" t="str">
        <f>_xlfn.XLOOKUP(game_boards[[#This Row],[drafter_team_id]],drafter_teams[id],drafter_teams[name],"")</f>
        <v/>
      </c>
    </row>
    <row r="129" spans="1:11" x14ac:dyDescent="0.25">
      <c r="A129" t="str">
        <f>_xlfn.XLOOKUP(game_boards[[#This Row],[draft_id]],game_boards_export[draft_id],game_boards_export[id])</f>
        <v>337907e6-f992-445b-a31a-cd96c34e8c80</v>
      </c>
      <c r="B129" s="4" t="s">
        <v>60</v>
      </c>
      <c r="C129" t="str">
        <f>_xlfn.XLOOKUP(game_boards[[#This Row],[draft_id]],drafts[id],drafts[title])</f>
        <v>Star Wars Super Draft</v>
      </c>
      <c r="D129" t="s">
        <v>15526</v>
      </c>
      <c r="E129" t="s">
        <v>15551</v>
      </c>
      <c r="G129" t="b">
        <v>1</v>
      </c>
      <c r="H129" t="s">
        <v>781</v>
      </c>
      <c r="I129" t="str">
        <f>_xlfn.XLOOKUP(game_boards[[#This Row],[drafter_id]],drafters[id],drafters[name],"")</f>
        <v>Adam B. Vary</v>
      </c>
      <c r="K129" t="str">
        <f>_xlfn.XLOOKUP(game_boards[[#This Row],[drafter_team_id]],drafter_teams[id],drafter_teams[name],"")</f>
        <v/>
      </c>
    </row>
    <row r="130" spans="1:11" x14ac:dyDescent="0.25">
      <c r="A130" t="str">
        <f>_xlfn.XLOOKUP(game_boards[[#This Row],[draft_id]],game_boards_export[draft_id],game_boards_export[id])</f>
        <v>1c74c065-2fb3-4634-9417-5937f15d2796</v>
      </c>
      <c r="B130" s="4" t="s">
        <v>230</v>
      </c>
      <c r="C130" t="str">
        <f>_xlfn.XLOOKUP(game_boards[[#This Row],[draft_id]],drafts[id],drafts[title])</f>
        <v>Laura Dern</v>
      </c>
      <c r="D130" t="s">
        <v>15522</v>
      </c>
      <c r="E130" t="s">
        <v>15524</v>
      </c>
      <c r="H130" t="s">
        <v>1119</v>
      </c>
      <c r="I130" t="str">
        <f>_xlfn.XLOOKUP(game_boards[[#This Row],[drafter_id]],drafters[id],drafters[name],"")</f>
        <v>Zoe Zelkind</v>
      </c>
      <c r="K130" t="str">
        <f>_xlfn.XLOOKUP(game_boards[[#This Row],[drafter_team_id]],drafter_teams[id],drafter_teams[name],"")</f>
        <v/>
      </c>
    </row>
    <row r="131" spans="1:11" x14ac:dyDescent="0.25">
      <c r="A131" t="str">
        <f>_xlfn.XLOOKUP(game_boards[[#This Row],[draft_id]],game_boards_export[draft_id],game_boards_export[id])</f>
        <v>1c74c065-2fb3-4634-9417-5937f15d2796</v>
      </c>
      <c r="B131" s="4" t="s">
        <v>230</v>
      </c>
      <c r="C131" t="str">
        <f>_xlfn.XLOOKUP(game_boards[[#This Row],[draft_id]],drafts[id],drafts[title])</f>
        <v>Laura Dern</v>
      </c>
      <c r="D131" t="s">
        <v>15523</v>
      </c>
      <c r="E131" t="s">
        <v>15525</v>
      </c>
      <c r="H131" t="s">
        <v>1115</v>
      </c>
      <c r="I131" t="str">
        <f>_xlfn.XLOOKUP(game_boards[[#This Row],[drafter_id]],drafters[id],drafters[name],"")</f>
        <v>Ryan Marker</v>
      </c>
      <c r="K131" t="str">
        <f>_xlfn.XLOOKUP(game_boards[[#This Row],[drafter_team_id]],drafter_teams[id],drafter_teams[name],"")</f>
        <v/>
      </c>
    </row>
    <row r="132" spans="1:11" x14ac:dyDescent="0.25">
      <c r="A132" t="str">
        <f>_xlfn.XLOOKUP(game_boards[[#This Row],[draft_id]],game_boards_export[draft_id],game_boards_export[id])</f>
        <v>e4880f8f-27ca-4ca8-a44e-82fd811de000</v>
      </c>
      <c r="B132" s="6" t="s">
        <v>250</v>
      </c>
      <c r="C132" t="str">
        <f>_xlfn.XLOOKUP(game_boards[[#This Row],[draft_id]],drafts[id],drafts[title])</f>
        <v>Giallo</v>
      </c>
      <c r="D132" t="s">
        <v>15522</v>
      </c>
      <c r="E132" t="s">
        <v>15524</v>
      </c>
      <c r="H132" t="s">
        <v>805</v>
      </c>
      <c r="I132" t="str">
        <f>_xlfn.XLOOKUP(game_boards[[#This Row],[drafter_id]],drafters[id],drafters[name],"")</f>
        <v>Elric Kane</v>
      </c>
      <c r="K132" t="str">
        <f>_xlfn.XLOOKUP(game_boards[[#This Row],[drafter_team_id]],drafter_teams[id],drafter_teams[name],"")</f>
        <v/>
      </c>
    </row>
    <row r="133" spans="1:11" x14ac:dyDescent="0.25">
      <c r="A133" t="str">
        <f>_xlfn.XLOOKUP(game_boards[[#This Row],[draft_id]],game_boards_export[draft_id],game_boards_export[id])</f>
        <v>e4880f8f-27ca-4ca8-a44e-82fd811de000</v>
      </c>
      <c r="B133" s="6" t="s">
        <v>250</v>
      </c>
      <c r="C133" t="str">
        <f>_xlfn.XLOOKUP(game_boards[[#This Row],[draft_id]],drafts[id],drafts[title])</f>
        <v>Giallo</v>
      </c>
      <c r="D133" t="s">
        <v>15523</v>
      </c>
      <c r="E133" t="s">
        <v>15525</v>
      </c>
      <c r="H133" t="s">
        <v>845</v>
      </c>
      <c r="I133" t="str">
        <f>_xlfn.XLOOKUP(game_boards[[#This Row],[drafter_id]],drafters[id],drafters[name],"")</f>
        <v>Rebekah McKendry</v>
      </c>
      <c r="K133" t="str">
        <f>_xlfn.XLOOKUP(game_boards[[#This Row],[drafter_team_id]],drafter_teams[id],drafter_teams[name],"")</f>
        <v/>
      </c>
    </row>
    <row r="134" spans="1:11" x14ac:dyDescent="0.25">
      <c r="A134" t="str">
        <f>_xlfn.XLOOKUP(game_boards[[#This Row],[draft_id]],game_boards_export[draft_id],game_boards_export[id])</f>
        <v>9d226d69-fa6a-4078-a76a-cf3807786ce1</v>
      </c>
      <c r="B134" s="4" t="s">
        <v>727</v>
      </c>
      <c r="C134" t="str">
        <f>_xlfn.XLOOKUP(game_boards[[#This Row],[draft_id]],drafts[id],drafts[title])</f>
        <v>Star Trek Super Draft</v>
      </c>
      <c r="D134" t="s">
        <v>15522</v>
      </c>
      <c r="E134" t="s">
        <v>15554</v>
      </c>
      <c r="F134" t="b">
        <v>1</v>
      </c>
      <c r="H134" t="s">
        <v>1177</v>
      </c>
      <c r="I134" t="str">
        <f>_xlfn.XLOOKUP(game_boards[[#This Row],[drafter_id]],drafters[id],drafters[name],"")</f>
        <v>Darren Franich</v>
      </c>
      <c r="K134" t="str">
        <f>_xlfn.XLOOKUP(game_boards[[#This Row],[drafter_team_id]],drafter_teams[id],drafter_teams[name],"")</f>
        <v/>
      </c>
    </row>
    <row r="135" spans="1:11" x14ac:dyDescent="0.25">
      <c r="A135" t="str">
        <f>_xlfn.XLOOKUP(game_boards[[#This Row],[draft_id]],game_boards_export[draft_id],game_boards_export[id])</f>
        <v>9d226d69-fa6a-4078-a76a-cf3807786ce1</v>
      </c>
      <c r="B135" s="4" t="s">
        <v>727</v>
      </c>
      <c r="C135" t="str">
        <f>_xlfn.XLOOKUP(game_boards[[#This Row],[draft_id]],drafts[id],drafts[title])</f>
        <v>Star Trek Super Draft</v>
      </c>
      <c r="D135" t="s">
        <v>15523</v>
      </c>
      <c r="E135" t="s">
        <v>15555</v>
      </c>
      <c r="H135" t="s">
        <v>1115</v>
      </c>
      <c r="I135" t="str">
        <f>_xlfn.XLOOKUP(game_boards[[#This Row],[drafter_id]],drafters[id],drafters[name],"")</f>
        <v>Ryan Marker</v>
      </c>
      <c r="K135" t="str">
        <f>_xlfn.XLOOKUP(game_boards[[#This Row],[drafter_team_id]],drafter_teams[id],drafter_teams[name],"")</f>
        <v/>
      </c>
    </row>
    <row r="136" spans="1:11" x14ac:dyDescent="0.25">
      <c r="A136" t="str">
        <f>_xlfn.XLOOKUP(game_boards[[#This Row],[draft_id]],game_boards_export[draft_id],game_boards_export[id])</f>
        <v>9d226d69-fa6a-4078-a76a-cf3807786ce1</v>
      </c>
      <c r="B136" s="4" t="s">
        <v>727</v>
      </c>
      <c r="C136" t="str">
        <f>_xlfn.XLOOKUP(game_boards[[#This Row],[draft_id]],drafts[id],drafts[title])</f>
        <v>Star Trek Super Draft</v>
      </c>
      <c r="D136" t="s">
        <v>15526</v>
      </c>
      <c r="E136" t="s">
        <v>15556</v>
      </c>
      <c r="G136" t="b">
        <v>1</v>
      </c>
      <c r="H136" t="s">
        <v>809</v>
      </c>
      <c r="I136" t="str">
        <f>_xlfn.XLOOKUP(game_boards[[#This Row],[drafter_id]],drafters[id],drafters[name],"")</f>
        <v>Marc Bernardin</v>
      </c>
      <c r="K136" t="str">
        <f>_xlfn.XLOOKUP(game_boards[[#This Row],[drafter_team_id]],drafter_teams[id],drafter_teams[name],"")</f>
        <v/>
      </c>
    </row>
    <row r="137" spans="1:11" x14ac:dyDescent="0.25">
      <c r="A137" t="str">
        <f>_xlfn.XLOOKUP(game_boards[[#This Row],[draft_id]],game_boards_export[draft_id],game_boards_export[id])</f>
        <v>9d226d69-fa6a-4078-a76a-cf3807786ce1</v>
      </c>
      <c r="B137" s="4" t="s">
        <v>727</v>
      </c>
      <c r="C137" t="str">
        <f>_xlfn.XLOOKUP(game_boards[[#This Row],[draft_id]],drafts[id],drafts[title])</f>
        <v>Star Trek Super Draft</v>
      </c>
      <c r="D137" t="s">
        <v>15531</v>
      </c>
      <c r="E137" t="s">
        <v>15557</v>
      </c>
      <c r="H137" t="s">
        <v>1237</v>
      </c>
      <c r="I137" t="str">
        <f>_xlfn.XLOOKUP(game_boards[[#This Row],[drafter_id]],drafters[id],drafters[name],"")</f>
        <v>Clay Keller</v>
      </c>
      <c r="K137" t="str">
        <f>_xlfn.XLOOKUP(game_boards[[#This Row],[drafter_team_id]],drafter_teams[id],drafter_teams[name],"")</f>
        <v/>
      </c>
    </row>
    <row r="138" spans="1:11" x14ac:dyDescent="0.25">
      <c r="A138" t="str">
        <f>_xlfn.XLOOKUP(game_boards[[#This Row],[draft_id]],game_boards_export[draft_id],game_boards_export[id])</f>
        <v>d76ca7d4-6ec5-4329-a216-4a55139f3ef5</v>
      </c>
      <c r="B138" s="4" t="s">
        <v>294</v>
      </c>
      <c r="C138" t="str">
        <f>_xlfn.XLOOKUP(game_boards[[#This Row],[draft_id]],drafts[id],drafts[title])</f>
        <v>2019 Mega Draft</v>
      </c>
      <c r="D138" t="s">
        <v>15522</v>
      </c>
      <c r="E138" t="s">
        <v>15545</v>
      </c>
      <c r="F138" t="b">
        <v>1</v>
      </c>
      <c r="H138" t="s">
        <v>1115</v>
      </c>
      <c r="I138" t="str">
        <f>_xlfn.XLOOKUP(game_boards[[#This Row],[drafter_id]],drafters[id],drafters[name],"")</f>
        <v>Ryan Marker</v>
      </c>
      <c r="K138" t="str">
        <f>_xlfn.XLOOKUP(game_boards[[#This Row],[drafter_team_id]],drafter_teams[id],drafter_teams[name],"")</f>
        <v/>
      </c>
    </row>
    <row r="139" spans="1:11" x14ac:dyDescent="0.25">
      <c r="A139" t="str">
        <f>_xlfn.XLOOKUP(game_boards[[#This Row],[draft_id]],game_boards_export[draft_id],game_boards_export[id])</f>
        <v>d76ca7d4-6ec5-4329-a216-4a55139f3ef5</v>
      </c>
      <c r="B139" s="4" t="s">
        <v>294</v>
      </c>
      <c r="C139" t="str">
        <f>_xlfn.XLOOKUP(game_boards[[#This Row],[draft_id]],drafts[id],drafts[title])</f>
        <v>2019 Mega Draft</v>
      </c>
      <c r="D139" t="s">
        <v>15523</v>
      </c>
      <c r="E139" t="s">
        <v>15544</v>
      </c>
      <c r="H139" t="s">
        <v>1237</v>
      </c>
      <c r="I139" t="str">
        <f>_xlfn.XLOOKUP(game_boards[[#This Row],[drafter_id]],drafters[id],drafters[name],"")</f>
        <v>Clay Keller</v>
      </c>
      <c r="K139" t="str">
        <f>_xlfn.XLOOKUP(game_boards[[#This Row],[drafter_team_id]],drafter_teams[id],drafter_teams[name],"")</f>
        <v/>
      </c>
    </row>
    <row r="140" spans="1:11" x14ac:dyDescent="0.25">
      <c r="A140" t="str">
        <f>_xlfn.XLOOKUP(game_boards[[#This Row],[draft_id]],game_boards_export[draft_id],game_boards_export[id])</f>
        <v>d76ca7d4-6ec5-4329-a216-4a55139f3ef5</v>
      </c>
      <c r="B140" s="4" t="s">
        <v>294</v>
      </c>
      <c r="C140" t="str">
        <f>_xlfn.XLOOKUP(game_boards[[#This Row],[draft_id]],drafts[id],drafts[title])</f>
        <v>2019 Mega Draft</v>
      </c>
      <c r="D140" t="s">
        <v>15526</v>
      </c>
      <c r="E140" t="s">
        <v>15548</v>
      </c>
      <c r="G140" t="b">
        <v>1</v>
      </c>
      <c r="H140" t="s">
        <v>915</v>
      </c>
      <c r="I140" t="str">
        <f>_xlfn.XLOOKUP(game_boards[[#This Row],[drafter_id]],drafters[id],drafters[name],"")</f>
        <v>Billy Ray Brewton</v>
      </c>
      <c r="K140" t="str">
        <f>_xlfn.XLOOKUP(game_boards[[#This Row],[drafter_team_id]],drafter_teams[id],drafter_teams[name],"")</f>
        <v/>
      </c>
    </row>
    <row r="141" spans="1:11" x14ac:dyDescent="0.25">
      <c r="A141" t="str">
        <f>_xlfn.XLOOKUP(game_boards[[#This Row],[draft_id]],game_boards_export[draft_id],game_boards_export[id])</f>
        <v>d76ca7d4-6ec5-4329-a216-4a55139f3ef5</v>
      </c>
      <c r="B141" s="5" t="s">
        <v>294</v>
      </c>
      <c r="C141" t="str">
        <f>_xlfn.XLOOKUP(game_boards[[#This Row],[draft_id]],drafts[id],drafts[title])</f>
        <v>2019 Mega Draft</v>
      </c>
      <c r="D141" t="s">
        <v>15531</v>
      </c>
      <c r="E141" t="s">
        <v>15542</v>
      </c>
      <c r="H141" t="s">
        <v>1133</v>
      </c>
      <c r="I141" t="str">
        <f>_xlfn.XLOOKUP(game_boards[[#This Row],[drafter_id]],drafters[id],drafters[name],"")</f>
        <v>Oriana Nudo</v>
      </c>
      <c r="K141" t="str">
        <f>_xlfn.XLOOKUP(game_boards[[#This Row],[drafter_team_id]],drafter_teams[id],drafter_teams[name],"")</f>
        <v/>
      </c>
    </row>
    <row r="142" spans="1:11" x14ac:dyDescent="0.25">
      <c r="A142" t="str">
        <f>_xlfn.XLOOKUP(game_boards[[#This Row],[draft_id]],game_boards_export[draft_id],game_boards_export[id])</f>
        <v>314dc361-053c-4903-a404-a6a81b924ba1</v>
      </c>
      <c r="B142" s="4" t="s">
        <v>42</v>
      </c>
      <c r="C142" t="str">
        <f>_xlfn.XLOOKUP(game_boards[[#This Row],[draft_id]],drafts[id],drafts[title])</f>
        <v>European Vacation</v>
      </c>
      <c r="D142" t="s">
        <v>15522</v>
      </c>
      <c r="E142" t="s">
        <v>15524</v>
      </c>
      <c r="H142" t="s">
        <v>1133</v>
      </c>
      <c r="I142" t="str">
        <f>_xlfn.XLOOKUP(game_boards[[#This Row],[drafter_id]],drafters[id],drafters[name],"")</f>
        <v>Oriana Nudo</v>
      </c>
      <c r="K142" t="str">
        <f>_xlfn.XLOOKUP(game_boards[[#This Row],[drafter_team_id]],drafter_teams[id],drafter_teams[name],"")</f>
        <v/>
      </c>
    </row>
    <row r="143" spans="1:11" x14ac:dyDescent="0.25">
      <c r="A143" t="str">
        <f>_xlfn.XLOOKUP(game_boards[[#This Row],[draft_id]],game_boards_export[draft_id],game_boards_export[id])</f>
        <v>314dc361-053c-4903-a404-a6a81b924ba1</v>
      </c>
      <c r="B143" s="5" t="s">
        <v>42</v>
      </c>
      <c r="C143" t="str">
        <f>_xlfn.XLOOKUP(game_boards[[#This Row],[draft_id]],drafts[id],drafts[title])</f>
        <v>European Vacation</v>
      </c>
      <c r="D143" t="s">
        <v>15523</v>
      </c>
      <c r="E143" t="s">
        <v>15525</v>
      </c>
      <c r="H143" t="s">
        <v>881</v>
      </c>
      <c r="I143" t="str">
        <f>_xlfn.XLOOKUP(game_boards[[#This Row],[drafter_id]],drafters[id],drafters[name],"")</f>
        <v>Rance Collins</v>
      </c>
      <c r="K143" t="str">
        <f>_xlfn.XLOOKUP(game_boards[[#This Row],[drafter_team_id]],drafter_teams[id],drafter_teams[name],"")</f>
        <v/>
      </c>
    </row>
    <row r="144" spans="1:11" x14ac:dyDescent="0.25">
      <c r="A144" t="str">
        <f>_xlfn.XLOOKUP(game_boards[[#This Row],[draft_id]],game_boards_export[draft_id],game_boards_export[id])</f>
        <v>b82da557-fefe-4d34-9627-2c1239c4229f</v>
      </c>
      <c r="B144" s="4" t="s">
        <v>671</v>
      </c>
      <c r="C144" t="str">
        <f>_xlfn.XLOOKUP(game_boards[[#This Row],[draft_id]],drafts[id],drafts[title])</f>
        <v>Universal Classic Monsters Mini-Mega</v>
      </c>
      <c r="D144" t="s">
        <v>15522</v>
      </c>
      <c r="E144" t="s">
        <v>15553</v>
      </c>
      <c r="F144" t="b">
        <v>1</v>
      </c>
      <c r="H144" t="s">
        <v>1097</v>
      </c>
      <c r="I144" t="str">
        <f>_xlfn.XLOOKUP(game_boards[[#This Row],[drafter_id]],drafters[id],drafters[name],"")</f>
        <v>Kimmy Shields</v>
      </c>
      <c r="K144" t="str">
        <f>_xlfn.XLOOKUP(game_boards[[#This Row],[drafter_team_id]],drafter_teams[id],drafter_teams[name],"")</f>
        <v/>
      </c>
    </row>
    <row r="145" spans="1:11" x14ac:dyDescent="0.25">
      <c r="A145" t="str">
        <f>_xlfn.XLOOKUP(game_boards[[#This Row],[draft_id]],game_boards_export[draft_id],game_boards_export[id])</f>
        <v>b82da557-fefe-4d34-9627-2c1239c4229f</v>
      </c>
      <c r="B145" s="4" t="s">
        <v>671</v>
      </c>
      <c r="C145" t="str">
        <f>_xlfn.XLOOKUP(game_boards[[#This Row],[draft_id]],drafts[id],drafts[title])</f>
        <v>Universal Classic Monsters Mini-Mega</v>
      </c>
      <c r="D145" t="s">
        <v>15523</v>
      </c>
      <c r="E145" t="s">
        <v>15552</v>
      </c>
      <c r="H145" t="s">
        <v>835</v>
      </c>
      <c r="I145" t="str">
        <f>_xlfn.XLOOKUP(game_boards[[#This Row],[drafter_id]],drafters[id],drafters[name],"")</f>
        <v>Frank Dietz</v>
      </c>
      <c r="K145" t="str">
        <f>_xlfn.XLOOKUP(game_boards[[#This Row],[drafter_team_id]],drafter_teams[id],drafter_teams[name],"")</f>
        <v/>
      </c>
    </row>
    <row r="146" spans="1:11" x14ac:dyDescent="0.25">
      <c r="A146" t="str">
        <f>_xlfn.XLOOKUP(game_boards[[#This Row],[draft_id]],game_boards_export[draft_id],game_boards_export[id])</f>
        <v>b82da557-fefe-4d34-9627-2c1239c4229f</v>
      </c>
      <c r="B146" s="5" t="s">
        <v>671</v>
      </c>
      <c r="C146" t="str">
        <f>_xlfn.XLOOKUP(game_boards[[#This Row],[draft_id]],drafts[id],drafts[title])</f>
        <v>Universal Classic Monsters Mini-Mega</v>
      </c>
      <c r="D146" t="s">
        <v>15526</v>
      </c>
      <c r="E146" t="s">
        <v>15551</v>
      </c>
      <c r="G146" t="b">
        <v>1</v>
      </c>
      <c r="H146" t="s">
        <v>1045</v>
      </c>
      <c r="I146" t="str">
        <f>_xlfn.XLOOKUP(game_boards[[#This Row],[drafter_id]],drafters[id],drafters[name],"")</f>
        <v>Aaron LaPlante</v>
      </c>
      <c r="K146" t="str">
        <f>_xlfn.XLOOKUP(game_boards[[#This Row],[drafter_team_id]],drafter_teams[id],drafter_teams[name],"")</f>
        <v/>
      </c>
    </row>
    <row r="147" spans="1:11" x14ac:dyDescent="0.25">
      <c r="A147" t="str">
        <f>_xlfn.XLOOKUP(game_boards[[#This Row],[draft_id]],game_boards_export[draft_id],game_boards_export[id])</f>
        <v>fcf55ceb-3cd3-47e7-9fab-85d260a9b84e</v>
      </c>
      <c r="B147" s="4" t="s">
        <v>641</v>
      </c>
      <c r="C147" t="str">
        <f>_xlfn.XLOOKUP(game_boards[[#This Row],[draft_id]],drafts[id],drafts[title])</f>
        <v>One Crazy Night</v>
      </c>
      <c r="D147" t="s">
        <v>15522</v>
      </c>
      <c r="E147" t="s">
        <v>15524</v>
      </c>
      <c r="H147" t="s">
        <v>1009</v>
      </c>
      <c r="I147" t="str">
        <f>_xlfn.XLOOKUP(game_boards[[#This Row],[drafter_id]],drafters[id],drafters[name],"")</f>
        <v>Drea Clark</v>
      </c>
      <c r="K147" t="str">
        <f>_xlfn.XLOOKUP(game_boards[[#This Row],[drafter_team_id]],drafter_teams[id],drafter_teams[name],"")</f>
        <v/>
      </c>
    </row>
    <row r="148" spans="1:11" x14ac:dyDescent="0.25">
      <c r="A148" t="str">
        <f>_xlfn.XLOOKUP(game_boards[[#This Row],[draft_id]],game_boards_export[draft_id],game_boards_export[id])</f>
        <v>fcf55ceb-3cd3-47e7-9fab-85d260a9b84e</v>
      </c>
      <c r="B148" s="4" t="s">
        <v>641</v>
      </c>
      <c r="C148" t="str">
        <f>_xlfn.XLOOKUP(game_boards[[#This Row],[draft_id]],drafts[id],drafts[title])</f>
        <v>One Crazy Night</v>
      </c>
      <c r="D148" t="s">
        <v>15523</v>
      </c>
      <c r="E148" t="s">
        <v>15525</v>
      </c>
      <c r="H148" t="s">
        <v>1166</v>
      </c>
      <c r="I148" t="str">
        <f>_xlfn.XLOOKUP(game_boards[[#This Row],[drafter_id]],drafters[id],drafters[name],"")</f>
        <v>Lucé Tomlin-Brenner</v>
      </c>
      <c r="K148" t="str">
        <f>_xlfn.XLOOKUP(game_boards[[#This Row],[drafter_team_id]],drafter_teams[id],drafter_teams[name],"")</f>
        <v/>
      </c>
    </row>
    <row r="149" spans="1:11" x14ac:dyDescent="0.25">
      <c r="A149" t="str">
        <f>_xlfn.XLOOKUP(game_boards[[#This Row],[draft_id]],game_boards_export[draft_id],game_boards_export[id])</f>
        <v>a299581b-ce33-4057-a651-30343a4904b8</v>
      </c>
      <c r="B149" s="4" t="s">
        <v>425</v>
      </c>
      <c r="C149" t="str">
        <f>_xlfn.XLOOKUP(game_boards[[#This Row],[draft_id]],drafts[id],drafts[title])</f>
        <v>1992 Horror</v>
      </c>
      <c r="D149" t="s">
        <v>15522</v>
      </c>
      <c r="E149" t="s">
        <v>15524</v>
      </c>
      <c r="H149" t="s">
        <v>969</v>
      </c>
      <c r="I149" t="str">
        <f>_xlfn.XLOOKUP(game_boards[[#This Row],[drafter_id]],drafters[id],drafters[name],"")</f>
        <v>Graham Skipper</v>
      </c>
      <c r="K149" t="str">
        <f>_xlfn.XLOOKUP(game_boards[[#This Row],[drafter_team_id]],drafter_teams[id],drafter_teams[name],"")</f>
        <v/>
      </c>
    </row>
    <row r="150" spans="1:11" x14ac:dyDescent="0.25">
      <c r="A150" t="str">
        <f>_xlfn.XLOOKUP(game_boards[[#This Row],[draft_id]],game_boards_export[draft_id],game_boards_export[id])</f>
        <v>a299581b-ce33-4057-a651-30343a4904b8</v>
      </c>
      <c r="B150" s="4" t="s">
        <v>425</v>
      </c>
      <c r="C150" t="str">
        <f>_xlfn.XLOOKUP(game_boards[[#This Row],[draft_id]],drafts[id],drafts[title])</f>
        <v>1992 Horror</v>
      </c>
      <c r="D150" t="s">
        <v>15523</v>
      </c>
      <c r="E150" t="s">
        <v>15525</v>
      </c>
      <c r="H150" t="s">
        <v>1203</v>
      </c>
      <c r="I150" t="str">
        <f>_xlfn.XLOOKUP(game_boards[[#This Row],[drafter_id]],drafters[id],drafters[name],"")</f>
        <v>Joe Begos</v>
      </c>
      <c r="K150" t="str">
        <f>_xlfn.XLOOKUP(game_boards[[#This Row],[drafter_team_id]],drafter_teams[id],drafter_teams[name],"")</f>
        <v/>
      </c>
    </row>
    <row r="151" spans="1:11" x14ac:dyDescent="0.25">
      <c r="A151" t="str">
        <f>_xlfn.XLOOKUP(game_boards[[#This Row],[draft_id]],game_boards_export[draft_id],game_boards_export[id])</f>
        <v>9d657e07-b5a7-49c7-baf8-7b3607a6de24</v>
      </c>
      <c r="B151" s="5" t="s">
        <v>274</v>
      </c>
      <c r="C151" t="str">
        <f>_xlfn.XLOOKUP(game_boards[[#This Row],[draft_id]],drafts[id],drafts[title])</f>
        <v>The Cold War</v>
      </c>
      <c r="D151" t="s">
        <v>15522</v>
      </c>
      <c r="E151" t="s">
        <v>15524</v>
      </c>
      <c r="H151" t="s">
        <v>1115</v>
      </c>
      <c r="I151" t="str">
        <f>_xlfn.XLOOKUP(game_boards[[#This Row],[drafter_id]],drafters[id],drafters[name],"")</f>
        <v>Ryan Marker</v>
      </c>
      <c r="K151" t="str">
        <f>_xlfn.XLOOKUP(game_boards[[#This Row],[drafter_team_id]],drafter_teams[id],drafter_teams[name],"")</f>
        <v/>
      </c>
    </row>
    <row r="152" spans="1:11" x14ac:dyDescent="0.25">
      <c r="A152" t="str">
        <f>_xlfn.XLOOKUP(game_boards[[#This Row],[draft_id]],game_boards_export[draft_id],game_boards_export[id])</f>
        <v>9d657e07-b5a7-49c7-baf8-7b3607a6de24</v>
      </c>
      <c r="B152" s="5" t="s">
        <v>274</v>
      </c>
      <c r="C152" t="str">
        <f>_xlfn.XLOOKUP(game_boards[[#This Row],[draft_id]],drafts[id],drafts[title])</f>
        <v>The Cold War</v>
      </c>
      <c r="D152" t="s">
        <v>15523</v>
      </c>
      <c r="E152" t="s">
        <v>15525</v>
      </c>
      <c r="H152" t="s">
        <v>1019</v>
      </c>
      <c r="I152" t="str">
        <f>_xlfn.XLOOKUP(game_boards[[#This Row],[drafter_id]],drafters[id],drafters[name],"")</f>
        <v>Steve Berg</v>
      </c>
      <c r="K152" t="str">
        <f>_xlfn.XLOOKUP(game_boards[[#This Row],[drafter_team_id]],drafter_teams[id],drafter_teams[name],"")</f>
        <v/>
      </c>
    </row>
    <row r="153" spans="1:11" x14ac:dyDescent="0.25">
      <c r="A153" t="str">
        <f>_xlfn.XLOOKUP(game_boards[[#This Row],[draft_id]],game_boards_export[draft_id],game_boards_export[id])</f>
        <v>2d0951b4-97ef-40ed-a22f-87efee23d5a7</v>
      </c>
      <c r="B153" s="4" t="s">
        <v>71</v>
      </c>
      <c r="C153" t="str">
        <f>_xlfn.XLOOKUP(game_boards[[#This Row],[draft_id]],drafts[id],drafts[title])</f>
        <v>Max von Sydow</v>
      </c>
      <c r="D153" t="s">
        <v>15522</v>
      </c>
      <c r="E153" t="s">
        <v>15524</v>
      </c>
      <c r="H153" t="s">
        <v>789</v>
      </c>
      <c r="I153" t="str">
        <f>_xlfn.XLOOKUP(game_boards[[#This Row],[drafter_id]],drafters[id],drafters[name],"")</f>
        <v>Bryan Cogman</v>
      </c>
      <c r="K153" t="str">
        <f>_xlfn.XLOOKUP(game_boards[[#This Row],[drafter_team_id]],drafter_teams[id],drafter_teams[name],"")</f>
        <v/>
      </c>
    </row>
    <row r="154" spans="1:11" x14ac:dyDescent="0.25">
      <c r="A154" t="str">
        <f>_xlfn.XLOOKUP(game_boards[[#This Row],[draft_id]],game_boards_export[draft_id],game_boards_export[id])</f>
        <v>2d0951b4-97ef-40ed-a22f-87efee23d5a7</v>
      </c>
      <c r="B154" s="5" t="s">
        <v>71</v>
      </c>
      <c r="C154" t="str">
        <f>_xlfn.XLOOKUP(game_boards[[#This Row],[draft_id]],drafts[id],drafts[title])</f>
        <v>Max von Sydow</v>
      </c>
      <c r="D154" t="s">
        <v>15523</v>
      </c>
      <c r="E154" t="s">
        <v>15525</v>
      </c>
      <c r="H154" t="s">
        <v>915</v>
      </c>
      <c r="I154" t="str">
        <f>_xlfn.XLOOKUP(game_boards[[#This Row],[drafter_id]],drafters[id],drafters[name],"")</f>
        <v>Billy Ray Brewton</v>
      </c>
      <c r="K154" t="str">
        <f>_xlfn.XLOOKUP(game_boards[[#This Row],[drafter_team_id]],drafter_teams[id],drafter_teams[name],"")</f>
        <v/>
      </c>
    </row>
    <row r="155" spans="1:11" x14ac:dyDescent="0.25">
      <c r="A155" t="str">
        <f>_xlfn.XLOOKUP(game_boards[[#This Row],[draft_id]],game_boards_export[draft_id],game_boards_export[id])</f>
        <v>8d07d018-0789-42fd-bb1d-5ab3ed2dc42b</v>
      </c>
      <c r="B155" s="4" t="s">
        <v>741</v>
      </c>
      <c r="C155" t="str">
        <f>_xlfn.XLOOKUP(game_boards[[#This Row],[draft_id]],drafts[id],drafts[title])</f>
        <v>Post-Apocalypse</v>
      </c>
      <c r="D155" t="s">
        <v>15522</v>
      </c>
      <c r="E155" t="s">
        <v>15524</v>
      </c>
      <c r="H155" t="s">
        <v>1237</v>
      </c>
      <c r="I155" t="str">
        <f>_xlfn.XLOOKUP(game_boards[[#This Row],[drafter_id]],drafters[id],drafters[name],"")</f>
        <v>Clay Keller</v>
      </c>
      <c r="K155" t="str">
        <f>_xlfn.XLOOKUP(game_boards[[#This Row],[drafter_team_id]],drafter_teams[id],drafter_teams[name],"")</f>
        <v/>
      </c>
    </row>
    <row r="156" spans="1:11" x14ac:dyDescent="0.25">
      <c r="A156" t="str">
        <f>_xlfn.XLOOKUP(game_boards[[#This Row],[draft_id]],game_boards_export[draft_id],game_boards_export[id])</f>
        <v>8d07d018-0789-42fd-bb1d-5ab3ed2dc42b</v>
      </c>
      <c r="B156" s="4" t="s">
        <v>741</v>
      </c>
      <c r="C156" t="str">
        <f>_xlfn.XLOOKUP(game_boards[[#This Row],[draft_id]],drafts[id],drafts[title])</f>
        <v>Post-Apocalypse</v>
      </c>
      <c r="D156" t="s">
        <v>15523</v>
      </c>
      <c r="E156" t="s">
        <v>15525</v>
      </c>
      <c r="H156" t="s">
        <v>1115</v>
      </c>
      <c r="I156" t="str">
        <f>_xlfn.XLOOKUP(game_boards[[#This Row],[drafter_id]],drafters[id],drafters[name],"")</f>
        <v>Ryan Marker</v>
      </c>
      <c r="K156" t="str">
        <f>_xlfn.XLOOKUP(game_boards[[#This Row],[drafter_team_id]],drafter_teams[id],drafter_teams[name],"")</f>
        <v/>
      </c>
    </row>
    <row r="157" spans="1:11" x14ac:dyDescent="0.25">
      <c r="A157" t="str">
        <f>_xlfn.XLOOKUP(game_boards[[#This Row],[draft_id]],game_boards_export[draft_id],game_boards_export[id])</f>
        <v>33eb1f94-331d-41af-a6f8-2d180c5427d6</v>
      </c>
      <c r="B157" s="4" t="s">
        <v>359</v>
      </c>
      <c r="C157" t="str">
        <f>_xlfn.XLOOKUP(game_boards[[#This Row],[draft_id]],drafts[id],drafts[title])</f>
        <v>Lorne Michaels</v>
      </c>
      <c r="D157" t="s">
        <v>15522</v>
      </c>
      <c r="E157" t="s">
        <v>15524</v>
      </c>
      <c r="H157" t="s">
        <v>1149</v>
      </c>
      <c r="I157" t="str">
        <f>_xlfn.XLOOKUP(game_boards[[#This Row],[drafter_id]],drafters[id],drafters[name],"")</f>
        <v>Dave Schilling</v>
      </c>
      <c r="K157" t="str">
        <f>_xlfn.XLOOKUP(game_boards[[#This Row],[drafter_team_id]],drafter_teams[id],drafter_teams[name],"")</f>
        <v/>
      </c>
    </row>
    <row r="158" spans="1:11" x14ac:dyDescent="0.25">
      <c r="A158" t="str">
        <f>_xlfn.XLOOKUP(game_boards[[#This Row],[draft_id]],game_boards_export[draft_id],game_boards_export[id])</f>
        <v>33eb1f94-331d-41af-a6f8-2d180c5427d6</v>
      </c>
      <c r="B158" s="4" t="s">
        <v>359</v>
      </c>
      <c r="C158" t="str">
        <f>_xlfn.XLOOKUP(game_boards[[#This Row],[draft_id]],drafts[id],drafts[title])</f>
        <v>Lorne Michaels</v>
      </c>
      <c r="D158" t="s">
        <v>15523</v>
      </c>
      <c r="E158" t="s">
        <v>15525</v>
      </c>
      <c r="H158" t="s">
        <v>777</v>
      </c>
      <c r="I158" t="str">
        <f>_xlfn.XLOOKUP(game_boards[[#This Row],[drafter_id]],drafters[id],drafters[name],"")</f>
        <v>Halle Kiefer</v>
      </c>
      <c r="K158" t="str">
        <f>_xlfn.XLOOKUP(game_boards[[#This Row],[drafter_team_id]],drafter_teams[id],drafter_teams[name],"")</f>
        <v/>
      </c>
    </row>
    <row r="159" spans="1:11" x14ac:dyDescent="0.25">
      <c r="A159" t="str">
        <f>_xlfn.XLOOKUP(game_boards[[#This Row],[draft_id]],game_boards_export[draft_id],game_boards_export[id])</f>
        <v>648ff1c0-aea9-42e2-920a-0d3eae10f1df</v>
      </c>
      <c r="B159" s="4" t="s">
        <v>403</v>
      </c>
      <c r="C159" t="str">
        <f>_xlfn.XLOOKUP(game_boards[[#This Row],[draft_id]],drafts[id],drafts[title])</f>
        <v>Stuart Gordon</v>
      </c>
      <c r="D159" t="s">
        <v>15522</v>
      </c>
      <c r="E159" t="s">
        <v>15524</v>
      </c>
      <c r="H159" t="s">
        <v>969</v>
      </c>
      <c r="I159" t="str">
        <f>_xlfn.XLOOKUP(game_boards[[#This Row],[drafter_id]],drafters[id],drafters[name],"")</f>
        <v>Graham Skipper</v>
      </c>
      <c r="K159" t="str">
        <f>_xlfn.XLOOKUP(game_boards[[#This Row],[drafter_team_id]],drafter_teams[id],drafter_teams[name],"")</f>
        <v/>
      </c>
    </row>
    <row r="160" spans="1:11" x14ac:dyDescent="0.25">
      <c r="A160" t="str">
        <f>_xlfn.XLOOKUP(game_boards[[#This Row],[draft_id]],game_boards_export[draft_id],game_boards_export[id])</f>
        <v>648ff1c0-aea9-42e2-920a-0d3eae10f1df</v>
      </c>
      <c r="B160" s="4" t="s">
        <v>403</v>
      </c>
      <c r="C160" t="str">
        <f>_xlfn.XLOOKUP(game_boards[[#This Row],[draft_id]],drafts[id],drafts[title])</f>
        <v>Stuart Gordon</v>
      </c>
      <c r="D160" t="s">
        <v>15523</v>
      </c>
      <c r="E160" t="s">
        <v>15525</v>
      </c>
      <c r="H160" t="s">
        <v>1089</v>
      </c>
      <c r="I160" t="str">
        <f>_xlfn.XLOOKUP(game_boards[[#This Row],[drafter_id]],drafters[id],drafters[name],"")</f>
        <v>Brian Gillespie</v>
      </c>
      <c r="K160" t="str">
        <f>_xlfn.XLOOKUP(game_boards[[#This Row],[drafter_team_id]],drafter_teams[id],drafter_teams[name],"")</f>
        <v/>
      </c>
    </row>
    <row r="161" spans="1:11" x14ac:dyDescent="0.25">
      <c r="A161" t="str">
        <f>_xlfn.XLOOKUP(game_boards[[#This Row],[draft_id]],game_boards_export[draft_id],game_boards_export[id])</f>
        <v>28adb4d6-22df-47e4-89de-7b01aa31a265</v>
      </c>
      <c r="B161" s="4" t="s">
        <v>445</v>
      </c>
      <c r="C161" t="str">
        <f>_xlfn.XLOOKUP(game_boards[[#This Row],[draft_id]],drafts[id],drafts[title])</f>
        <v>'30s Warner Bros</v>
      </c>
      <c r="D161" t="s">
        <v>15522</v>
      </c>
      <c r="E161" t="s">
        <v>15524</v>
      </c>
      <c r="H161" t="s">
        <v>789</v>
      </c>
      <c r="I161" t="str">
        <f>_xlfn.XLOOKUP(game_boards[[#This Row],[drafter_id]],drafters[id],drafters[name],"")</f>
        <v>Bryan Cogman</v>
      </c>
      <c r="K161" t="str">
        <f>_xlfn.XLOOKUP(game_boards[[#This Row],[drafter_team_id]],drafter_teams[id],drafter_teams[name],"")</f>
        <v/>
      </c>
    </row>
    <row r="162" spans="1:11" x14ac:dyDescent="0.25">
      <c r="A162" t="str">
        <f>_xlfn.XLOOKUP(game_boards[[#This Row],[draft_id]],game_boards_export[draft_id],game_boards_export[id])</f>
        <v>28adb4d6-22df-47e4-89de-7b01aa31a265</v>
      </c>
      <c r="B162" s="4" t="s">
        <v>445</v>
      </c>
      <c r="C162" t="str">
        <f>_xlfn.XLOOKUP(game_boards[[#This Row],[draft_id]],drafts[id],drafts[title])</f>
        <v>'30s Warner Bros</v>
      </c>
      <c r="D162" t="s">
        <v>15523</v>
      </c>
      <c r="E162" t="s">
        <v>15525</v>
      </c>
      <c r="H162" t="s">
        <v>951</v>
      </c>
      <c r="I162" t="str">
        <f>_xlfn.XLOOKUP(game_boards[[#This Row],[drafter_id]],drafters[id],drafters[name],"")</f>
        <v>Maureen Lee Lenker</v>
      </c>
      <c r="K162" t="str">
        <f>_xlfn.XLOOKUP(game_boards[[#This Row],[drafter_team_id]],drafter_teams[id],drafter_teams[name],"")</f>
        <v/>
      </c>
    </row>
    <row r="163" spans="1:11" x14ac:dyDescent="0.25">
      <c r="A163" t="str">
        <f>_xlfn.XLOOKUP(game_boards[[#This Row],[draft_id]],game_boards_export[draft_id],game_boards_export[id])</f>
        <v>eb49caaa-c90a-4e2d-aecc-94f59039032c</v>
      </c>
      <c r="B163" s="4" t="s">
        <v>328</v>
      </c>
      <c r="C163" t="str">
        <f>_xlfn.XLOOKUP(game_boards[[#This Row],[draft_id]],drafts[id],drafts[title])</f>
        <v>Kidventure</v>
      </c>
      <c r="D163" t="s">
        <v>15522</v>
      </c>
      <c r="E163" t="s">
        <v>15524</v>
      </c>
      <c r="H163" t="s">
        <v>915</v>
      </c>
      <c r="I163" t="str">
        <f>_xlfn.XLOOKUP(game_boards[[#This Row],[drafter_id]],drafters[id],drafters[name],"")</f>
        <v>Billy Ray Brewton</v>
      </c>
      <c r="K163" t="str">
        <f>_xlfn.XLOOKUP(game_boards[[#This Row],[drafter_team_id]],drafter_teams[id],drafter_teams[name],"")</f>
        <v/>
      </c>
    </row>
    <row r="164" spans="1:11" x14ac:dyDescent="0.25">
      <c r="A164" t="str">
        <f>_xlfn.XLOOKUP(game_boards[[#This Row],[draft_id]],game_boards_export[draft_id],game_boards_export[id])</f>
        <v>eb49caaa-c90a-4e2d-aecc-94f59039032c</v>
      </c>
      <c r="B164" s="4" t="s">
        <v>328</v>
      </c>
      <c r="C164" t="str">
        <f>_xlfn.XLOOKUP(game_boards[[#This Row],[draft_id]],drafts[id],drafts[title])</f>
        <v>Kidventure</v>
      </c>
      <c r="D164" t="s">
        <v>15523</v>
      </c>
      <c r="E164" t="s">
        <v>15525</v>
      </c>
      <c r="H164" t="s">
        <v>969</v>
      </c>
      <c r="I164" t="str">
        <f>_xlfn.XLOOKUP(game_boards[[#This Row],[drafter_id]],drafters[id],drafters[name],"")</f>
        <v>Graham Skipper</v>
      </c>
      <c r="K164" t="str">
        <f>_xlfn.XLOOKUP(game_boards[[#This Row],[drafter_team_id]],drafter_teams[id],drafter_teams[name],"")</f>
        <v/>
      </c>
    </row>
    <row r="165" spans="1:11" x14ac:dyDescent="0.25">
      <c r="A165" t="str">
        <f>_xlfn.XLOOKUP(game_boards[[#This Row],[draft_id]],game_boards_export[draft_id],game_boards_export[id])</f>
        <v>cd7585ca-2782-44f6-8799-cc70d5673cd3</v>
      </c>
      <c r="B165" s="4" t="s">
        <v>536</v>
      </c>
      <c r="C165" t="str">
        <f>_xlfn.XLOOKUP(game_boards[[#This Row],[draft_id]],drafts[id],drafts[title])</f>
        <v>Steven Soderbergh</v>
      </c>
      <c r="D165" t="s">
        <v>15522</v>
      </c>
      <c r="E165" t="s">
        <v>15524</v>
      </c>
      <c r="H165" t="s">
        <v>1177</v>
      </c>
      <c r="I165" t="str">
        <f>_xlfn.XLOOKUP(game_boards[[#This Row],[drafter_id]],drafters[id],drafters[name],"")</f>
        <v>Darren Franich</v>
      </c>
      <c r="K165" t="str">
        <f>_xlfn.XLOOKUP(game_boards[[#This Row],[drafter_team_id]],drafter_teams[id],drafter_teams[name],"")</f>
        <v/>
      </c>
    </row>
    <row r="166" spans="1:11" x14ac:dyDescent="0.25">
      <c r="A166" t="str">
        <f>_xlfn.XLOOKUP(game_boards[[#This Row],[draft_id]],game_boards_export[draft_id],game_boards_export[id])</f>
        <v>cd7585ca-2782-44f6-8799-cc70d5673cd3</v>
      </c>
      <c r="B166" s="4" t="s">
        <v>536</v>
      </c>
      <c r="C166" t="str">
        <f>_xlfn.XLOOKUP(game_boards[[#This Row],[draft_id]],drafts[id],drafts[title])</f>
        <v>Steven Soderbergh</v>
      </c>
      <c r="D166" t="s">
        <v>15523</v>
      </c>
      <c r="E166" t="s">
        <v>15525</v>
      </c>
      <c r="H166" t="s">
        <v>1115</v>
      </c>
      <c r="I166" t="str">
        <f>_xlfn.XLOOKUP(game_boards[[#This Row],[drafter_id]],drafters[id],drafters[name],"")</f>
        <v>Ryan Marker</v>
      </c>
      <c r="K166" t="str">
        <f>_xlfn.XLOOKUP(game_boards[[#This Row],[drafter_team_id]],drafter_teams[id],drafter_teams[name],"")</f>
        <v/>
      </c>
    </row>
    <row r="167" spans="1:11" x14ac:dyDescent="0.25">
      <c r="A167" t="str">
        <f>_xlfn.XLOOKUP(game_boards[[#This Row],[draft_id]],game_boards_export[draft_id],game_boards_export[id])</f>
        <v>bbfeef7a-33ed-4427-b3f6-853f56f949b5</v>
      </c>
      <c r="B167" s="4" t="s">
        <v>222</v>
      </c>
      <c r="C167" t="str">
        <f>_xlfn.XLOOKUP(game_boards[[#This Row],[draft_id]],drafts[id],drafts[title])</f>
        <v>New Camp Classics</v>
      </c>
      <c r="D167" t="s">
        <v>15522</v>
      </c>
      <c r="E167" t="s">
        <v>15524</v>
      </c>
      <c r="H167" t="s">
        <v>975</v>
      </c>
      <c r="I167" t="str">
        <f>_xlfn.XLOOKUP(game_boards[[#This Row],[drafter_id]],drafters[id],drafters[name],"")</f>
        <v>Bethy Squires</v>
      </c>
      <c r="K167" t="str">
        <f>_xlfn.XLOOKUP(game_boards[[#This Row],[drafter_team_id]],drafter_teams[id],drafter_teams[name],"")</f>
        <v/>
      </c>
    </row>
    <row r="168" spans="1:11" x14ac:dyDescent="0.25">
      <c r="A168" t="str">
        <f>_xlfn.XLOOKUP(game_boards[[#This Row],[draft_id]],game_boards_export[draft_id],game_boards_export[id])</f>
        <v>bbfeef7a-33ed-4427-b3f6-853f56f949b5</v>
      </c>
      <c r="B168" s="4" t="s">
        <v>222</v>
      </c>
      <c r="C168" t="str">
        <f>_xlfn.XLOOKUP(game_boards[[#This Row],[draft_id]],drafts[id],drafts[title])</f>
        <v>New Camp Classics</v>
      </c>
      <c r="D168" t="s">
        <v>15523</v>
      </c>
      <c r="E168" t="s">
        <v>15525</v>
      </c>
      <c r="H168" t="s">
        <v>787</v>
      </c>
      <c r="I168" t="str">
        <f>_xlfn.XLOOKUP(game_boards[[#This Row],[drafter_id]],drafters[id],drafters[name],"")</f>
        <v>Jocey Coffman</v>
      </c>
      <c r="K168" t="str">
        <f>_xlfn.XLOOKUP(game_boards[[#This Row],[drafter_team_id]],drafter_teams[id],drafter_teams[name],"")</f>
        <v/>
      </c>
    </row>
    <row r="169" spans="1:11" x14ac:dyDescent="0.25">
      <c r="A169" t="str">
        <f>_xlfn.XLOOKUP(game_boards[[#This Row],[draft_id]],game_boards_export[draft_id],game_boards_export[id])</f>
        <v>581cb8c0-3c6d-4a35-a561-d36046873ea7</v>
      </c>
      <c r="B169" s="4" t="s">
        <v>582</v>
      </c>
      <c r="C169" t="str">
        <f>_xlfn.XLOOKUP(game_boards[[#This Row],[draft_id]],drafts[id],drafts[title])</f>
        <v>Brief Encounters</v>
      </c>
      <c r="D169" t="s">
        <v>15522</v>
      </c>
      <c r="E169" t="s">
        <v>15524</v>
      </c>
      <c r="H169" t="s">
        <v>883</v>
      </c>
      <c r="I169" t="str">
        <f>_xlfn.XLOOKUP(game_boards[[#This Row],[drafter_id]],drafters[id],drafters[name],"")</f>
        <v>Joanna Robinson</v>
      </c>
      <c r="K169" t="str">
        <f>_xlfn.XLOOKUP(game_boards[[#This Row],[drafter_team_id]],drafter_teams[id],drafter_teams[name],"")</f>
        <v/>
      </c>
    </row>
    <row r="170" spans="1:11" x14ac:dyDescent="0.25">
      <c r="A170" t="str">
        <f>_xlfn.XLOOKUP(game_boards[[#This Row],[draft_id]],game_boards_export[draft_id],game_boards_export[id])</f>
        <v>581cb8c0-3c6d-4a35-a561-d36046873ea7</v>
      </c>
      <c r="B170" s="4" t="s">
        <v>582</v>
      </c>
      <c r="C170" t="str">
        <f>_xlfn.XLOOKUP(game_boards[[#This Row],[draft_id]],drafts[id],drafts[title])</f>
        <v>Brief Encounters</v>
      </c>
      <c r="D170" t="s">
        <v>15523</v>
      </c>
      <c r="E170" t="s">
        <v>15525</v>
      </c>
      <c r="H170" t="s">
        <v>1095</v>
      </c>
      <c r="I170" t="str">
        <f>_xlfn.XLOOKUP(game_boards[[#This Row],[drafter_id]],drafters[id],drafters[name],"")</f>
        <v>Katey Rich</v>
      </c>
      <c r="K170" t="str">
        <f>_xlfn.XLOOKUP(game_boards[[#This Row],[drafter_team_id]],drafter_teams[id],drafter_teams[name],"")</f>
        <v/>
      </c>
    </row>
    <row r="171" spans="1:11" x14ac:dyDescent="0.25">
      <c r="A171" t="str">
        <f>_xlfn.XLOOKUP(game_boards[[#This Row],[draft_id]],game_boards_export[draft_id],game_boards_export[id])</f>
        <v>7b3be88e-1850-4c64-8eeb-d95ccfb3422a</v>
      </c>
      <c r="B171" s="4" t="s">
        <v>520</v>
      </c>
      <c r="C171" t="str">
        <f>_xlfn.XLOOKUP(game_boards[[#This Row],[draft_id]],drafts[id],drafts[title])</f>
        <v>Mothers &amp; Daughters</v>
      </c>
      <c r="D171" t="s">
        <v>15522</v>
      </c>
      <c r="E171" t="s">
        <v>15524</v>
      </c>
      <c r="H171" t="s">
        <v>951</v>
      </c>
      <c r="I171" t="str">
        <f>_xlfn.XLOOKUP(game_boards[[#This Row],[drafter_id]],drafters[id],drafters[name],"")</f>
        <v>Maureen Lee Lenker</v>
      </c>
      <c r="K171" t="str">
        <f>_xlfn.XLOOKUP(game_boards[[#This Row],[drafter_team_id]],drafter_teams[id],drafter_teams[name],"")</f>
        <v/>
      </c>
    </row>
    <row r="172" spans="1:11" x14ac:dyDescent="0.25">
      <c r="A172" t="str">
        <f>_xlfn.XLOOKUP(game_boards[[#This Row],[draft_id]],game_boards_export[draft_id],game_boards_export[id])</f>
        <v>7b3be88e-1850-4c64-8eeb-d95ccfb3422a</v>
      </c>
      <c r="B172" s="5" t="s">
        <v>520</v>
      </c>
      <c r="C172" t="str">
        <f>_xlfn.XLOOKUP(game_boards[[#This Row],[draft_id]],drafts[id],drafts[title])</f>
        <v>Mothers &amp; Daughters</v>
      </c>
      <c r="D172" t="s">
        <v>15523</v>
      </c>
      <c r="E172" t="s">
        <v>15525</v>
      </c>
      <c r="H172" t="s">
        <v>1133</v>
      </c>
      <c r="I172" t="str">
        <f>_xlfn.XLOOKUP(game_boards[[#This Row],[drafter_id]],drafters[id],drafters[name],"")</f>
        <v>Oriana Nudo</v>
      </c>
      <c r="K172" t="str">
        <f>_xlfn.XLOOKUP(game_boards[[#This Row],[drafter_team_id]],drafter_teams[id],drafter_teams[name],"")</f>
        <v/>
      </c>
    </row>
    <row r="173" spans="1:11" x14ac:dyDescent="0.25">
      <c r="A173" t="str">
        <f>_xlfn.XLOOKUP(game_boards[[#This Row],[draft_id]],game_boards_export[draft_id],game_boards_export[id])</f>
        <v>e235355b-29ad-4f1e-b90b-adb10d9eebfb</v>
      </c>
      <c r="B173" s="4" t="s">
        <v>213</v>
      </c>
      <c r="C173" t="str">
        <f>_xlfn.XLOOKUP(game_boards[[#This Row],[draft_id]],drafts[id],drafts[title])</f>
        <v>Jim Henson</v>
      </c>
      <c r="D173" t="s">
        <v>15522</v>
      </c>
      <c r="E173" t="s">
        <v>15524</v>
      </c>
      <c r="H173" t="s">
        <v>1156</v>
      </c>
      <c r="I173" t="str">
        <f>_xlfn.XLOOKUP(game_boards[[#This Row],[drafter_id]],drafters[id],drafters[name],"")</f>
        <v>Griffin Newman</v>
      </c>
      <c r="K173" t="str">
        <f>_xlfn.XLOOKUP(game_boards[[#This Row],[drafter_team_id]],drafter_teams[id],drafter_teams[name],"")</f>
        <v/>
      </c>
    </row>
    <row r="174" spans="1:11" x14ac:dyDescent="0.25">
      <c r="A174" t="str">
        <f>_xlfn.XLOOKUP(game_boards[[#This Row],[draft_id]],game_boards_export[draft_id],game_boards_export[id])</f>
        <v>e235355b-29ad-4f1e-b90b-adb10d9eebfb</v>
      </c>
      <c r="B174" s="4" t="s">
        <v>213</v>
      </c>
      <c r="C174" t="str">
        <f>_xlfn.XLOOKUP(game_boards[[#This Row],[draft_id]],drafts[id],drafts[title])</f>
        <v>Jim Henson</v>
      </c>
      <c r="D174" t="s">
        <v>15523</v>
      </c>
      <c r="E174" t="s">
        <v>15525</v>
      </c>
      <c r="H174" t="s">
        <v>1021</v>
      </c>
      <c r="I174" t="str">
        <f>_xlfn.XLOOKUP(game_boards[[#This Row],[drafter_id]],drafters[id],drafters[name],"")</f>
        <v>J.D. Amato</v>
      </c>
      <c r="K174" t="str">
        <f>_xlfn.XLOOKUP(game_boards[[#This Row],[drafter_team_id]],drafter_teams[id],drafter_teams[name],"")</f>
        <v/>
      </c>
    </row>
    <row r="175" spans="1:11" x14ac:dyDescent="0.25">
      <c r="A175" t="str">
        <f>_xlfn.XLOOKUP(game_boards[[#This Row],[draft_id]],game_boards_export[draft_id],game_boards_export[id])</f>
        <v>28c53780-4a97-45e2-b829-0b9e145bd9cc</v>
      </c>
      <c r="B175" s="4" t="s">
        <v>116</v>
      </c>
      <c r="C175" t="str">
        <f>_xlfn.XLOOKUP(game_boards[[#This Row],[draft_id]],drafts[id],drafts[title])</f>
        <v>David Cronenberg</v>
      </c>
      <c r="D175" t="s">
        <v>15522</v>
      </c>
      <c r="E175" t="s">
        <v>15524</v>
      </c>
      <c r="H175" t="s">
        <v>1093</v>
      </c>
      <c r="I175" t="str">
        <f>_xlfn.XLOOKUP(game_boards[[#This Row],[drafter_id]],drafters[id],drafters[name],"")</f>
        <v>Brian Duffield</v>
      </c>
      <c r="K175" t="str">
        <f>_xlfn.XLOOKUP(game_boards[[#This Row],[drafter_team_id]],drafter_teams[id],drafter_teams[name],"")</f>
        <v/>
      </c>
    </row>
    <row r="176" spans="1:11" x14ac:dyDescent="0.25">
      <c r="A176" t="str">
        <f>_xlfn.XLOOKUP(game_boards[[#This Row],[draft_id]],game_boards_export[draft_id],game_boards_export[id])</f>
        <v>28c53780-4a97-45e2-b829-0b9e145bd9cc</v>
      </c>
      <c r="B176" s="4" t="s">
        <v>116</v>
      </c>
      <c r="C176" t="str">
        <f>_xlfn.XLOOKUP(game_boards[[#This Row],[draft_id]],drafts[id],drafts[title])</f>
        <v>David Cronenberg</v>
      </c>
      <c r="D176" t="s">
        <v>15523</v>
      </c>
      <c r="E176" t="s">
        <v>15525</v>
      </c>
      <c r="H176" t="s">
        <v>1051</v>
      </c>
      <c r="I176" t="str">
        <f>_xlfn.XLOOKUP(game_boards[[#This Row],[drafter_id]],drafters[id],drafters[name],"")</f>
        <v>Drew McWeeny</v>
      </c>
      <c r="K176" t="str">
        <f>_xlfn.XLOOKUP(game_boards[[#This Row],[drafter_team_id]],drafter_teams[id],drafter_teams[name],"")</f>
        <v/>
      </c>
    </row>
    <row r="177" spans="1:11" x14ac:dyDescent="0.25">
      <c r="A177" t="str">
        <f>_xlfn.XLOOKUP(game_boards[[#This Row],[draft_id]],game_boards_export[draft_id],game_boards_export[id])</f>
        <v>3ca5739a-cda2-4354-87d9-ce3815ff69d5</v>
      </c>
      <c r="B177" s="4" t="s">
        <v>649</v>
      </c>
      <c r="C177" t="str">
        <f>_xlfn.XLOOKUP(game_boards[[#This Row],[draft_id]],drafts[id],drafts[title])</f>
        <v>Westerns: Part I Mini-Mega</v>
      </c>
      <c r="D177" t="s">
        <v>15522</v>
      </c>
      <c r="E177" t="s">
        <v>15558</v>
      </c>
      <c r="F177" t="b">
        <v>1</v>
      </c>
      <c r="H177" t="s">
        <v>915</v>
      </c>
      <c r="I177" t="str">
        <f>_xlfn.XLOOKUP(game_boards[[#This Row],[drafter_id]],drafters[id],drafters[name],"")</f>
        <v>Billy Ray Brewton</v>
      </c>
      <c r="K177" t="str">
        <f>_xlfn.XLOOKUP(game_boards[[#This Row],[drafter_team_id]],drafter_teams[id],drafter_teams[name],"")</f>
        <v/>
      </c>
    </row>
    <row r="178" spans="1:11" x14ac:dyDescent="0.25">
      <c r="A178" t="str">
        <f>_xlfn.XLOOKUP(game_boards[[#This Row],[draft_id]],game_boards_export[draft_id],game_boards_export[id])</f>
        <v>3ca5739a-cda2-4354-87d9-ce3815ff69d5</v>
      </c>
      <c r="B178" s="4" t="s">
        <v>649</v>
      </c>
      <c r="C178" t="str">
        <f>_xlfn.XLOOKUP(game_boards[[#This Row],[draft_id]],drafts[id],drafts[title])</f>
        <v>Westerns: Part I Mini-Mega</v>
      </c>
      <c r="D178" t="s">
        <v>15523</v>
      </c>
      <c r="E178" t="s">
        <v>15559</v>
      </c>
      <c r="H178" t="s">
        <v>1177</v>
      </c>
      <c r="I178" t="str">
        <f>_xlfn.XLOOKUP(game_boards[[#This Row],[drafter_id]],drafters[id],drafters[name],"")</f>
        <v>Darren Franich</v>
      </c>
      <c r="K178" t="str">
        <f>_xlfn.XLOOKUP(game_boards[[#This Row],[drafter_team_id]],drafter_teams[id],drafter_teams[name],"")</f>
        <v/>
      </c>
    </row>
    <row r="179" spans="1:11" x14ac:dyDescent="0.25">
      <c r="A179" t="str">
        <f>_xlfn.XLOOKUP(game_boards[[#This Row],[draft_id]],game_boards_export[draft_id],game_boards_export[id])</f>
        <v>3ca5739a-cda2-4354-87d9-ce3815ff69d5</v>
      </c>
      <c r="B179" s="4" t="s">
        <v>649</v>
      </c>
      <c r="C179" t="str">
        <f>_xlfn.XLOOKUP(game_boards[[#This Row],[draft_id]],drafts[id],drafts[title])</f>
        <v>Westerns: Part I Mini-Mega</v>
      </c>
      <c r="D179" t="s">
        <v>15526</v>
      </c>
      <c r="E179" t="s">
        <v>15560</v>
      </c>
      <c r="G179" t="b">
        <v>1</v>
      </c>
      <c r="H179" t="s">
        <v>1207</v>
      </c>
      <c r="I179" t="str">
        <f>_xlfn.XLOOKUP(game_boards[[#This Row],[drafter_id]],drafters[id],drafters[name],"")</f>
        <v>Jared Moshe</v>
      </c>
      <c r="K179" t="str">
        <f>_xlfn.XLOOKUP(game_boards[[#This Row],[drafter_team_id]],drafter_teams[id],drafter_teams[name],"")</f>
        <v/>
      </c>
    </row>
    <row r="180" spans="1:11" x14ac:dyDescent="0.25">
      <c r="A180" t="str">
        <f>_xlfn.XLOOKUP(game_boards[[#This Row],[draft_id]],game_boards_export[draft_id],game_boards_export[id])</f>
        <v>e56e90ab-6f82-494e-87b5-457251d7e59d</v>
      </c>
      <c r="B180" s="4" t="s">
        <v>477</v>
      </c>
      <c r="C180" t="str">
        <f>_xlfn.XLOOKUP(game_boards[[#This Row],[draft_id]],drafts[id],drafts[title])</f>
        <v>60s Musicals</v>
      </c>
      <c r="D180" t="s">
        <v>15522</v>
      </c>
      <c r="E180" t="s">
        <v>15524</v>
      </c>
      <c r="H180" t="s">
        <v>789</v>
      </c>
      <c r="I180" t="str">
        <f>_xlfn.XLOOKUP(game_boards[[#This Row],[drafter_id]],drafters[id],drafters[name],"")</f>
        <v>Bryan Cogman</v>
      </c>
      <c r="K180" t="str">
        <f>_xlfn.XLOOKUP(game_boards[[#This Row],[drafter_team_id]],drafter_teams[id],drafter_teams[name],"")</f>
        <v/>
      </c>
    </row>
    <row r="181" spans="1:11" x14ac:dyDescent="0.25">
      <c r="A181" t="str">
        <f>_xlfn.XLOOKUP(game_boards[[#This Row],[draft_id]],game_boards_export[draft_id],game_boards_export[id])</f>
        <v>e56e90ab-6f82-494e-87b5-457251d7e59d</v>
      </c>
      <c r="B181" s="4" t="s">
        <v>477</v>
      </c>
      <c r="C181" t="str">
        <f>_xlfn.XLOOKUP(game_boards[[#This Row],[draft_id]],drafts[id],drafts[title])</f>
        <v>60s Musicals</v>
      </c>
      <c r="D181" t="s">
        <v>15523</v>
      </c>
      <c r="E181" t="s">
        <v>15525</v>
      </c>
      <c r="H181" t="s">
        <v>1115</v>
      </c>
      <c r="I181" t="str">
        <f>_xlfn.XLOOKUP(game_boards[[#This Row],[drafter_id]],drafters[id],drafters[name],"")</f>
        <v>Ryan Marker</v>
      </c>
      <c r="K181" t="str">
        <f>_xlfn.XLOOKUP(game_boards[[#This Row],[drafter_team_id]],drafter_teams[id],drafter_teams[name],"")</f>
        <v/>
      </c>
    </row>
    <row r="182" spans="1:11" x14ac:dyDescent="0.25">
      <c r="A182" t="str">
        <f>_xlfn.XLOOKUP(game_boards[[#This Row],[draft_id]],game_boards_export[draft_id],game_boards_export[id])</f>
        <v>195f5927-fa06-4f35-b882-c18adf6f3355</v>
      </c>
      <c r="B182" s="4" t="s">
        <v>48</v>
      </c>
      <c r="C182" t="str">
        <f>_xlfn.XLOOKUP(game_boards[[#This Row],[draft_id]],drafts[id],drafts[title])</f>
        <v>Mistaken Identity</v>
      </c>
      <c r="D182" t="s">
        <v>15522</v>
      </c>
      <c r="E182" t="s">
        <v>15524</v>
      </c>
      <c r="H182" t="s">
        <v>1009</v>
      </c>
      <c r="I182" t="str">
        <f>_xlfn.XLOOKUP(game_boards[[#This Row],[drafter_id]],drafters[id],drafters[name],"")</f>
        <v>Drea Clark</v>
      </c>
      <c r="K182" t="str">
        <f>_xlfn.XLOOKUP(game_boards[[#This Row],[drafter_team_id]],drafter_teams[id],drafter_teams[name],"")</f>
        <v/>
      </c>
    </row>
    <row r="183" spans="1:11" x14ac:dyDescent="0.25">
      <c r="A183" t="str">
        <f>_xlfn.XLOOKUP(game_boards[[#This Row],[draft_id]],game_boards_export[draft_id],game_boards_export[id])</f>
        <v>195f5927-fa06-4f35-b882-c18adf6f3355</v>
      </c>
      <c r="B183" s="4" t="s">
        <v>48</v>
      </c>
      <c r="C183" t="str">
        <f>_xlfn.XLOOKUP(game_boards[[#This Row],[draft_id]],drafts[id],drafts[title])</f>
        <v>Mistaken Identity</v>
      </c>
      <c r="D183" t="s">
        <v>15523</v>
      </c>
      <c r="E183" t="s">
        <v>15525</v>
      </c>
      <c r="H183" t="s">
        <v>833</v>
      </c>
      <c r="I183" t="str">
        <f>_xlfn.XLOOKUP(game_boards[[#This Row],[drafter_id]],drafters[id],drafters[name],"")</f>
        <v>Jordan Crucchiola</v>
      </c>
      <c r="K183" t="str">
        <f>_xlfn.XLOOKUP(game_boards[[#This Row],[drafter_team_id]],drafter_teams[id],drafter_teams[name],"")</f>
        <v/>
      </c>
    </row>
    <row r="184" spans="1:11" x14ac:dyDescent="0.25">
      <c r="A184" t="str">
        <f>_xlfn.XLOOKUP(game_boards[[#This Row],[draft_id]],game_boards_export[draft_id],game_boards_export[id])</f>
        <v>672e23a4-4c1a-432e-a0a2-530445c32441</v>
      </c>
      <c r="B184" s="4" t="s">
        <v>198</v>
      </c>
      <c r="C184" t="str">
        <f>_xlfn.XLOOKUP(game_boards[[#This Row],[draft_id]],drafts[id],drafts[title])</f>
        <v>Coen Brothers Super Draft</v>
      </c>
      <c r="D184" t="s">
        <v>15522</v>
      </c>
      <c r="E184" t="s">
        <v>15561</v>
      </c>
      <c r="F184" t="b">
        <v>1</v>
      </c>
      <c r="H184" t="s">
        <v>1237</v>
      </c>
      <c r="I184" t="str">
        <f>_xlfn.XLOOKUP(game_boards[[#This Row],[drafter_id]],drafters[id],drafters[name],"")</f>
        <v>Clay Keller</v>
      </c>
      <c r="K184" t="str">
        <f>_xlfn.XLOOKUP(game_boards[[#This Row],[drafter_team_id]],drafter_teams[id],drafter_teams[name],"")</f>
        <v/>
      </c>
    </row>
    <row r="185" spans="1:11" x14ac:dyDescent="0.25">
      <c r="A185" t="str">
        <f>_xlfn.XLOOKUP(game_boards[[#This Row],[draft_id]],game_boards_export[draft_id],game_boards_export[id])</f>
        <v>672e23a4-4c1a-432e-a0a2-530445c32441</v>
      </c>
      <c r="B185" s="4" t="s">
        <v>198</v>
      </c>
      <c r="C185" t="str">
        <f>_xlfn.XLOOKUP(game_boards[[#This Row],[draft_id]],drafts[id],drafts[title])</f>
        <v>Coen Brothers Super Draft</v>
      </c>
      <c r="D185" t="s">
        <v>15523</v>
      </c>
      <c r="E185" t="s">
        <v>15562</v>
      </c>
      <c r="H185" t="s">
        <v>1115</v>
      </c>
      <c r="I185" t="str">
        <f>_xlfn.XLOOKUP(game_boards[[#This Row],[drafter_id]],drafters[id],drafters[name],"")</f>
        <v>Ryan Marker</v>
      </c>
      <c r="K185" t="str">
        <f>_xlfn.XLOOKUP(game_boards[[#This Row],[drafter_team_id]],drafter_teams[id],drafter_teams[name],"")</f>
        <v/>
      </c>
    </row>
    <row r="186" spans="1:11" x14ac:dyDescent="0.25">
      <c r="A186" t="str">
        <f>_xlfn.XLOOKUP(game_boards[[#This Row],[draft_id]],game_boards_export[draft_id],game_boards_export[id])</f>
        <v>3c07e28d-1a5b-497f-ae5d-a887b48c7b51</v>
      </c>
      <c r="B186" s="4" t="s">
        <v>62</v>
      </c>
      <c r="C186" t="str">
        <f>_xlfn.XLOOKUP(game_boards[[#This Row],[draft_id]],drafts[id],drafts[title])</f>
        <v>July 4th Weekend</v>
      </c>
      <c r="D186" t="s">
        <v>15522</v>
      </c>
      <c r="E186" t="s">
        <v>15524</v>
      </c>
      <c r="H186" t="s">
        <v>1231</v>
      </c>
      <c r="I186" t="str">
        <f>_xlfn.XLOOKUP(game_boards[[#This Row],[drafter_id]],drafters[id],drafters[name],"")</f>
        <v>Alison Willmore</v>
      </c>
      <c r="K186" t="str">
        <f>_xlfn.XLOOKUP(game_boards[[#This Row],[drafter_team_id]],drafter_teams[id],drafter_teams[name],"")</f>
        <v/>
      </c>
    </row>
    <row r="187" spans="1:11" x14ac:dyDescent="0.25">
      <c r="A187" t="str">
        <f>_xlfn.XLOOKUP(game_boards[[#This Row],[draft_id]],game_boards_export[draft_id],game_boards_export[id])</f>
        <v>3c07e28d-1a5b-497f-ae5d-a887b48c7b51</v>
      </c>
      <c r="B187" s="4" t="s">
        <v>62</v>
      </c>
      <c r="C187" t="str">
        <f>_xlfn.XLOOKUP(game_boards[[#This Row],[draft_id]],drafts[id],drafts[title])</f>
        <v>July 4th Weekend</v>
      </c>
      <c r="D187" t="s">
        <v>15523</v>
      </c>
      <c r="E187" t="s">
        <v>15525</v>
      </c>
      <c r="H187" t="s">
        <v>781</v>
      </c>
      <c r="I187" t="str">
        <f>_xlfn.XLOOKUP(game_boards[[#This Row],[drafter_id]],drafters[id],drafters[name],"")</f>
        <v>Adam B. Vary</v>
      </c>
      <c r="K187" t="str">
        <f>_xlfn.XLOOKUP(game_boards[[#This Row],[drafter_team_id]],drafter_teams[id],drafter_teams[name],"")</f>
        <v/>
      </c>
    </row>
    <row r="188" spans="1:11" x14ac:dyDescent="0.25">
      <c r="A188" t="str">
        <f>_xlfn.XLOOKUP(game_boards[[#This Row],[draft_id]],game_boards_export[draft_id],game_boards_export[id])</f>
        <v>2fde4c3f-9216-4497-bf97-bd0b8f610bee</v>
      </c>
      <c r="B188" s="4" t="s">
        <v>733</v>
      </c>
      <c r="C188" t="str">
        <f>_xlfn.XLOOKUP(game_boards[[#This Row],[draft_id]],drafts[id],drafts[title])</f>
        <v>Heavy Metal</v>
      </c>
      <c r="D188" t="s">
        <v>15522</v>
      </c>
      <c r="E188" t="s">
        <v>15524</v>
      </c>
      <c r="H188" t="s">
        <v>1249</v>
      </c>
      <c r="I188" t="str">
        <f>_xlfn.XLOOKUP(game_boards[[#This Row],[drafter_id]],drafters[id],drafters[name],"")</f>
        <v>Dave Parker</v>
      </c>
      <c r="K188" t="str">
        <f>_xlfn.XLOOKUP(game_boards[[#This Row],[drafter_team_id]],drafter_teams[id],drafter_teams[name],"")</f>
        <v/>
      </c>
    </row>
    <row r="189" spans="1:11" x14ac:dyDescent="0.25">
      <c r="A189" t="str">
        <f>_xlfn.XLOOKUP(game_boards[[#This Row],[draft_id]],game_boards_export[draft_id],game_boards_export[id])</f>
        <v>2fde4c3f-9216-4497-bf97-bd0b8f610bee</v>
      </c>
      <c r="B189" s="4" t="s">
        <v>733</v>
      </c>
      <c r="C189" t="str">
        <f>_xlfn.XLOOKUP(game_boards[[#This Row],[draft_id]],drafts[id],drafts[title])</f>
        <v>Heavy Metal</v>
      </c>
      <c r="D189" t="s">
        <v>15523</v>
      </c>
      <c r="E189" t="s">
        <v>15525</v>
      </c>
      <c r="H189" t="s">
        <v>845</v>
      </c>
      <c r="I189" t="str">
        <f>_xlfn.XLOOKUP(game_boards[[#This Row],[drafter_id]],drafters[id],drafters[name],"")</f>
        <v>Rebekah McKendry</v>
      </c>
      <c r="K189" t="str">
        <f>_xlfn.XLOOKUP(game_boards[[#This Row],[drafter_team_id]],drafter_teams[id],drafter_teams[name],"")</f>
        <v/>
      </c>
    </row>
    <row r="190" spans="1:11" x14ac:dyDescent="0.25">
      <c r="A190" t="str">
        <f>_xlfn.XLOOKUP(game_boards[[#This Row],[draft_id]],game_boards_export[draft_id],game_boards_export[id])</f>
        <v>03f4fa20-f3ad-4c6f-b671-24a38d171f79</v>
      </c>
      <c r="B190" s="4" t="s">
        <v>52</v>
      </c>
      <c r="C190" t="str">
        <f>_xlfn.XLOOKUP(game_boards[[#This Row],[draft_id]],drafts[id],drafts[title])</f>
        <v>Animals Attack!</v>
      </c>
      <c r="D190" t="s">
        <v>15522</v>
      </c>
      <c r="E190" t="s">
        <v>15524</v>
      </c>
      <c r="H190" t="s">
        <v>797</v>
      </c>
      <c r="I190" t="str">
        <f>_xlfn.XLOOKUP(game_boards[[#This Row],[drafter_id]],drafters[id],drafters[name],"")</f>
        <v>William Bibbiani</v>
      </c>
      <c r="K190" t="str">
        <f>_xlfn.XLOOKUP(game_boards[[#This Row],[drafter_team_id]],drafter_teams[id],drafter_teams[name],"")</f>
        <v/>
      </c>
    </row>
    <row r="191" spans="1:11" x14ac:dyDescent="0.25">
      <c r="A191" t="str">
        <f>_xlfn.XLOOKUP(game_boards[[#This Row],[draft_id]],game_boards_export[draft_id],game_boards_export[id])</f>
        <v>03f4fa20-f3ad-4c6f-b671-24a38d171f79</v>
      </c>
      <c r="B191" s="4" t="s">
        <v>52</v>
      </c>
      <c r="C191" t="str">
        <f>_xlfn.XLOOKUP(game_boards[[#This Row],[draft_id]],drafts[id],drafts[title])</f>
        <v>Animals Attack!</v>
      </c>
      <c r="D191" t="s">
        <v>15523</v>
      </c>
      <c r="E191" t="s">
        <v>15525</v>
      </c>
      <c r="H191" t="s">
        <v>827</v>
      </c>
      <c r="I191" t="str">
        <f>_xlfn.XLOOKUP(game_boards[[#This Row],[drafter_id]],drafters[id],drafters[name],"")</f>
        <v>Witney Seibold</v>
      </c>
      <c r="K191" t="str">
        <f>_xlfn.XLOOKUP(game_boards[[#This Row],[drafter_team_id]],drafter_teams[id],drafter_teams[name],"")</f>
        <v/>
      </c>
    </row>
    <row r="192" spans="1:11" x14ac:dyDescent="0.25">
      <c r="A192" t="str">
        <f>_xlfn.XLOOKUP(game_boards[[#This Row],[draft_id]],game_boards_export[draft_id],game_boards_export[id])</f>
        <v>ced974d1-53d0-44e4-a8b8-bab1781faf51</v>
      </c>
      <c r="B192" s="4" t="s">
        <v>419</v>
      </c>
      <c r="C192" t="str">
        <f>_xlfn.XLOOKUP(game_boards[[#This Row],[draft_id]],drafts[id],drafts[title])</f>
        <v>Sketch Comedy Anthologies</v>
      </c>
      <c r="D192" t="s">
        <v>15522</v>
      </c>
      <c r="E192" t="s">
        <v>15524</v>
      </c>
      <c r="H192" t="s">
        <v>1164</v>
      </c>
      <c r="I192" t="str">
        <f>_xlfn.XLOOKUP(game_boards[[#This Row],[drafter_id]],drafters[id],drafters[name],"")</f>
        <v>Henry Zebrowski</v>
      </c>
      <c r="K192" t="str">
        <f>_xlfn.XLOOKUP(game_boards[[#This Row],[drafter_team_id]],drafter_teams[id],drafter_teams[name],"")</f>
        <v/>
      </c>
    </row>
    <row r="193" spans="1:11" x14ac:dyDescent="0.25">
      <c r="A193" t="str">
        <f>_xlfn.XLOOKUP(game_boards[[#This Row],[draft_id]],game_boards_export[draft_id],game_boards_export[id])</f>
        <v>ced974d1-53d0-44e4-a8b8-bab1781faf51</v>
      </c>
      <c r="B193" s="4" t="s">
        <v>419</v>
      </c>
      <c r="C193" t="str">
        <f>_xlfn.XLOOKUP(game_boards[[#This Row],[draft_id]],drafts[id],drafts[title])</f>
        <v>Sketch Comedy Anthologies</v>
      </c>
      <c r="D193" t="s">
        <v>15523</v>
      </c>
      <c r="E193" t="s">
        <v>15525</v>
      </c>
      <c r="H193" t="s">
        <v>969</v>
      </c>
      <c r="I193" t="str">
        <f>_xlfn.XLOOKUP(game_boards[[#This Row],[drafter_id]],drafters[id],drafters[name],"")</f>
        <v>Graham Skipper</v>
      </c>
      <c r="K193" t="str">
        <f>_xlfn.XLOOKUP(game_boards[[#This Row],[drafter_team_id]],drafter_teams[id],drafter_teams[name],"")</f>
        <v/>
      </c>
    </row>
    <row r="194" spans="1:11" x14ac:dyDescent="0.25">
      <c r="A194" t="str">
        <f>_xlfn.XLOOKUP(game_boards[[#This Row],[draft_id]],game_boards_export[draft_id],game_boards_export[id])</f>
        <v>4c2d067c-e9dc-4895-a7c9-2d7923caa52d</v>
      </c>
      <c r="B194" s="4" t="s">
        <v>754</v>
      </c>
      <c r="C194" t="str">
        <f>_xlfn.XLOOKUP(game_boards[[#This Row],[draft_id]],drafts[id],drafts[title])</f>
        <v>Con Artist</v>
      </c>
      <c r="D194" t="s">
        <v>15522</v>
      </c>
      <c r="E194" t="s">
        <v>15524</v>
      </c>
      <c r="H194" t="s">
        <v>993</v>
      </c>
      <c r="I194" t="str">
        <f>_xlfn.XLOOKUP(game_boards[[#This Row],[drafter_id]],drafters[id],drafters[name],"")</f>
        <v>Demi Adejuyigbe</v>
      </c>
      <c r="K194" t="str">
        <f>_xlfn.XLOOKUP(game_boards[[#This Row],[drafter_team_id]],drafter_teams[id],drafter_teams[name],"")</f>
        <v/>
      </c>
    </row>
    <row r="195" spans="1:11" x14ac:dyDescent="0.25">
      <c r="A195" t="str">
        <f>_xlfn.XLOOKUP(game_boards[[#This Row],[draft_id]],game_boards_export[draft_id],game_boards_export[id])</f>
        <v>4c2d067c-e9dc-4895-a7c9-2d7923caa52d</v>
      </c>
      <c r="B195" s="4" t="s">
        <v>754</v>
      </c>
      <c r="C195" t="str">
        <f>_xlfn.XLOOKUP(game_boards[[#This Row],[draft_id]],drafts[id],drafts[title])</f>
        <v>Con Artist</v>
      </c>
      <c r="D195" t="s">
        <v>15523</v>
      </c>
      <c r="E195" t="s">
        <v>15525</v>
      </c>
      <c r="H195" t="s">
        <v>1229</v>
      </c>
      <c r="I195" t="str">
        <f>_xlfn.XLOOKUP(game_boards[[#This Row],[drafter_id]],drafters[id],drafters[name],"")</f>
        <v>Ify Nwadiwe</v>
      </c>
      <c r="K195" t="str">
        <f>_xlfn.XLOOKUP(game_boards[[#This Row],[drafter_team_id]],drafter_teams[id],drafter_teams[name],"")</f>
        <v/>
      </c>
    </row>
    <row r="196" spans="1:11" x14ac:dyDescent="0.25">
      <c r="A196" t="str">
        <f>_xlfn.XLOOKUP(game_boards[[#This Row],[draft_id]],game_boards_export[draft_id],game_boards_export[id])</f>
        <v>9512b7c9-016f-4289-94ba-effab6ae6ca0</v>
      </c>
      <c r="B196" s="4" t="s">
        <v>560</v>
      </c>
      <c r="C196" t="str">
        <f>_xlfn.XLOOKUP(game_boards[[#This Row],[draft_id]],drafts[id],drafts[title])</f>
        <v>Comic Book (Non-Superhero)</v>
      </c>
      <c r="D196" t="s">
        <v>15522</v>
      </c>
      <c r="E196" t="s">
        <v>15524</v>
      </c>
      <c r="H196" t="s">
        <v>1113</v>
      </c>
      <c r="I196" t="str">
        <f>_xlfn.XLOOKUP(game_boards[[#This Row],[drafter_id]],drafters[id],drafters[name],"")</f>
        <v>Christian Holub</v>
      </c>
      <c r="K196" t="str">
        <f>_xlfn.XLOOKUP(game_boards[[#This Row],[drafter_team_id]],drafter_teams[id],drafter_teams[name],"")</f>
        <v/>
      </c>
    </row>
    <row r="197" spans="1:11" x14ac:dyDescent="0.25">
      <c r="A197" t="str">
        <f>_xlfn.XLOOKUP(game_boards[[#This Row],[draft_id]],game_boards_export[draft_id],game_boards_export[id])</f>
        <v>9512b7c9-016f-4289-94ba-effab6ae6ca0</v>
      </c>
      <c r="B197" s="4" t="s">
        <v>560</v>
      </c>
      <c r="C197" t="str">
        <f>_xlfn.XLOOKUP(game_boards[[#This Row],[draft_id]],drafts[id],drafts[title])</f>
        <v>Comic Book (Non-Superhero)</v>
      </c>
      <c r="D197" t="s">
        <v>15523</v>
      </c>
      <c r="E197" t="s">
        <v>15525</v>
      </c>
      <c r="H197" t="s">
        <v>1027</v>
      </c>
      <c r="I197" t="str">
        <f>_xlfn.XLOOKUP(game_boards[[#This Row],[drafter_id]],drafters[id],drafters[name],"")</f>
        <v>Devan Coggan</v>
      </c>
      <c r="K197" t="str">
        <f>_xlfn.XLOOKUP(game_boards[[#This Row],[drafter_team_id]],drafter_teams[id],drafter_teams[name],"")</f>
        <v/>
      </c>
    </row>
    <row r="198" spans="1:11" x14ac:dyDescent="0.25">
      <c r="A198" t="str">
        <f>_xlfn.XLOOKUP(game_boards[[#This Row],[draft_id]],game_boards_export[draft_id],game_boards_export[id])</f>
        <v>2a762526-08df-43a3-bc5e-3da4e181e3db</v>
      </c>
      <c r="B198" s="4" t="s">
        <v>338</v>
      </c>
      <c r="C198" t="str">
        <f>_xlfn.XLOOKUP(game_boards[[#This Row],[draft_id]],drafts[id],drafts[title])</f>
        <v>Winona Ryder</v>
      </c>
      <c r="D198" t="s">
        <v>15522</v>
      </c>
      <c r="E198" t="s">
        <v>15524</v>
      </c>
      <c r="H198" t="s">
        <v>961</v>
      </c>
      <c r="I198" t="str">
        <f>_xlfn.XLOOKUP(game_boards[[#This Row],[drafter_id]],drafters[id],drafters[name],"")</f>
        <v>Dana Schwartz</v>
      </c>
      <c r="K198" t="str">
        <f>_xlfn.XLOOKUP(game_boards[[#This Row],[drafter_team_id]],drafter_teams[id],drafter_teams[name],"")</f>
        <v/>
      </c>
    </row>
    <row r="199" spans="1:11" x14ac:dyDescent="0.25">
      <c r="A199" t="str">
        <f>_xlfn.XLOOKUP(game_boards[[#This Row],[draft_id]],game_boards_export[draft_id],game_boards_export[id])</f>
        <v>2a762526-08df-43a3-bc5e-3da4e181e3db</v>
      </c>
      <c r="B199" s="4" t="s">
        <v>338</v>
      </c>
      <c r="C199" t="str">
        <f>_xlfn.XLOOKUP(game_boards[[#This Row],[draft_id]],drafts[id],drafts[title])</f>
        <v>Winona Ryder</v>
      </c>
      <c r="D199" t="s">
        <v>15523</v>
      </c>
      <c r="E199" t="s">
        <v>15525</v>
      </c>
      <c r="H199" t="s">
        <v>905</v>
      </c>
      <c r="I199" t="str">
        <f>_xlfn.XLOOKUP(game_boards[[#This Row],[drafter_id]],drafters[id],drafters[name],"")</f>
        <v>Phil Iscove</v>
      </c>
      <c r="K199" t="str">
        <f>_xlfn.XLOOKUP(game_boards[[#This Row],[drafter_team_id]],drafter_teams[id],drafter_teams[name],"")</f>
        <v/>
      </c>
    </row>
    <row r="200" spans="1:11" x14ac:dyDescent="0.25">
      <c r="A200" t="str">
        <f>_xlfn.XLOOKUP(game_boards[[#This Row],[draft_id]],game_boards_export[draft_id],game_boards_export[id])</f>
        <v>1db74102-0925-49ca-b9a3-2b0961d8fcd4</v>
      </c>
      <c r="B200" s="4" t="s">
        <v>465</v>
      </c>
      <c r="C200" t="str">
        <f>_xlfn.XLOOKUP(game_boards[[#This Row],[draft_id]],drafts[id],drafts[title])</f>
        <v>Westerns: Part II Mini-Mega</v>
      </c>
      <c r="D200" t="s">
        <v>15522</v>
      </c>
      <c r="E200" t="s">
        <v>15558</v>
      </c>
      <c r="F200" t="b">
        <v>1</v>
      </c>
      <c r="H200" t="s">
        <v>915</v>
      </c>
      <c r="I200" t="str">
        <f>_xlfn.XLOOKUP(game_boards[[#This Row],[drafter_id]],drafters[id],drafters[name],"")</f>
        <v>Billy Ray Brewton</v>
      </c>
      <c r="K200" t="str">
        <f>_xlfn.XLOOKUP(game_boards[[#This Row],[drafter_team_id]],drafter_teams[id],drafter_teams[name],"")</f>
        <v/>
      </c>
    </row>
    <row r="201" spans="1:11" x14ac:dyDescent="0.25">
      <c r="A201" t="str">
        <f>_xlfn.XLOOKUP(game_boards[[#This Row],[draft_id]],game_boards_export[draft_id],game_boards_export[id])</f>
        <v>1db74102-0925-49ca-b9a3-2b0961d8fcd4</v>
      </c>
      <c r="B201" s="4" t="s">
        <v>465</v>
      </c>
      <c r="C201" t="str">
        <f>_xlfn.XLOOKUP(game_boards[[#This Row],[draft_id]],drafts[id],drafts[title])</f>
        <v>Westerns: Part II Mini-Mega</v>
      </c>
      <c r="D201" t="s">
        <v>15523</v>
      </c>
      <c r="E201" t="s">
        <v>15571</v>
      </c>
      <c r="H201" t="s">
        <v>1115</v>
      </c>
      <c r="I201" t="str">
        <f>_xlfn.XLOOKUP(game_boards[[#This Row],[drafter_id]],drafters[id],drafters[name],"")</f>
        <v>Ryan Marker</v>
      </c>
      <c r="K201" t="str">
        <f>_xlfn.XLOOKUP(game_boards[[#This Row],[drafter_team_id]],drafter_teams[id],drafter_teams[name],"")</f>
        <v/>
      </c>
    </row>
    <row r="202" spans="1:11" x14ac:dyDescent="0.25">
      <c r="A202" t="str">
        <f>_xlfn.XLOOKUP(game_boards[[#This Row],[draft_id]],game_boards_export[draft_id],game_boards_export[id])</f>
        <v>1db74102-0925-49ca-b9a3-2b0961d8fcd4</v>
      </c>
      <c r="B202" s="4" t="s">
        <v>465</v>
      </c>
      <c r="C202" t="str">
        <f>_xlfn.XLOOKUP(game_boards[[#This Row],[draft_id]],drafts[id],drafts[title])</f>
        <v>Westerns: Part II Mini-Mega</v>
      </c>
      <c r="D202" t="s">
        <v>15526</v>
      </c>
      <c r="E202" t="s">
        <v>15560</v>
      </c>
      <c r="G202" t="b">
        <v>1</v>
      </c>
      <c r="H202" t="s">
        <v>1177</v>
      </c>
      <c r="I202" t="str">
        <f>_xlfn.XLOOKUP(game_boards[[#This Row],[drafter_id]],drafters[id],drafters[name],"")</f>
        <v>Darren Franich</v>
      </c>
      <c r="K202" t="str">
        <f>_xlfn.XLOOKUP(game_boards[[#This Row],[drafter_team_id]],drafter_teams[id],drafter_teams[name],"")</f>
        <v/>
      </c>
    </row>
    <row r="203" spans="1:11" x14ac:dyDescent="0.25">
      <c r="A203" t="str">
        <f>_xlfn.XLOOKUP(game_boards[[#This Row],[draft_id]],game_boards_export[draft_id],game_boards_export[id])</f>
        <v>3f1b3f89-700a-4b28-97c1-b36fd565e07b</v>
      </c>
      <c r="B203" s="4" t="s">
        <v>160</v>
      </c>
      <c r="C203" t="str">
        <f>_xlfn.XLOOKUP(game_boards[[#This Row],[draft_id]],drafts[id],drafts[title])</f>
        <v>70's Horror Mega</v>
      </c>
      <c r="D203" t="s">
        <v>15522</v>
      </c>
      <c r="E203" t="s">
        <v>15545</v>
      </c>
      <c r="F203" t="b">
        <v>1</v>
      </c>
      <c r="H203" t="s">
        <v>793</v>
      </c>
      <c r="I203" t="str">
        <f>_xlfn.XLOOKUP(game_boards[[#This Row],[drafter_id]],drafters[id],drafters[name],"")</f>
        <v>Clarke Wolfe</v>
      </c>
      <c r="K203" t="str">
        <f>_xlfn.XLOOKUP(game_boards[[#This Row],[drafter_team_id]],drafter_teams[id],drafter_teams[name],"")</f>
        <v/>
      </c>
    </row>
    <row r="204" spans="1:11" x14ac:dyDescent="0.25">
      <c r="A204" t="str">
        <f>_xlfn.XLOOKUP(game_boards[[#This Row],[draft_id]],game_boards_export[draft_id],game_boards_export[id])</f>
        <v>3f1b3f89-700a-4b28-97c1-b36fd565e07b</v>
      </c>
      <c r="B204" s="4" t="s">
        <v>160</v>
      </c>
      <c r="C204" t="str">
        <f>_xlfn.XLOOKUP(game_boards[[#This Row],[draft_id]],drafts[id],drafts[title])</f>
        <v>70's Horror Mega</v>
      </c>
      <c r="D204" t="s">
        <v>15523</v>
      </c>
      <c r="E204" t="s">
        <v>15544</v>
      </c>
      <c r="H204" t="s">
        <v>969</v>
      </c>
      <c r="I204" t="str">
        <f>_xlfn.XLOOKUP(game_boards[[#This Row],[drafter_id]],drafters[id],drafters[name],"")</f>
        <v>Graham Skipper</v>
      </c>
      <c r="K204" t="str">
        <f>_xlfn.XLOOKUP(game_boards[[#This Row],[drafter_team_id]],drafter_teams[id],drafter_teams[name],"")</f>
        <v/>
      </c>
    </row>
    <row r="205" spans="1:11" x14ac:dyDescent="0.25">
      <c r="A205" t="str">
        <f>_xlfn.XLOOKUP(game_boards[[#This Row],[draft_id]],game_boards_export[draft_id],game_boards_export[id])</f>
        <v>3f1b3f89-700a-4b28-97c1-b36fd565e07b</v>
      </c>
      <c r="B205" s="4" t="s">
        <v>160</v>
      </c>
      <c r="C205" t="str">
        <f>_xlfn.XLOOKUP(game_boards[[#This Row],[draft_id]],drafts[id],drafts[title])</f>
        <v>70's Horror Mega</v>
      </c>
      <c r="D205" t="s">
        <v>15526</v>
      </c>
      <c r="E205" t="s">
        <v>15548</v>
      </c>
      <c r="G205" t="b">
        <v>1</v>
      </c>
      <c r="H205" t="s">
        <v>915</v>
      </c>
      <c r="I205" t="str">
        <f>_xlfn.XLOOKUP(game_boards[[#This Row],[drafter_id]],drafters[id],drafters[name],"")</f>
        <v>Billy Ray Brewton</v>
      </c>
      <c r="K205" t="str">
        <f>_xlfn.XLOOKUP(game_boards[[#This Row],[drafter_team_id]],drafter_teams[id],drafter_teams[name],"")</f>
        <v/>
      </c>
    </row>
    <row r="206" spans="1:11" x14ac:dyDescent="0.25">
      <c r="A206" t="str">
        <f>_xlfn.XLOOKUP(game_boards[[#This Row],[draft_id]],game_boards_export[draft_id],game_boards_export[id])</f>
        <v>3f1b3f89-700a-4b28-97c1-b36fd565e07b</v>
      </c>
      <c r="B206" s="5" t="s">
        <v>160</v>
      </c>
      <c r="C206" t="str">
        <f>_xlfn.XLOOKUP(game_boards[[#This Row],[draft_id]],drafts[id],drafts[title])</f>
        <v>70's Horror Mega</v>
      </c>
      <c r="D206" t="s">
        <v>15531</v>
      </c>
      <c r="E206" t="s">
        <v>15542</v>
      </c>
      <c r="H206" t="s">
        <v>815</v>
      </c>
      <c r="I206" t="str">
        <f>_xlfn.XLOOKUP(game_boards[[#This Row],[drafter_id]],drafters[id],drafters[name],"")</f>
        <v>Chelsea Stardust</v>
      </c>
      <c r="K206" t="str">
        <f>_xlfn.XLOOKUP(game_boards[[#This Row],[drafter_team_id]],drafter_teams[id],drafter_teams[name],"")</f>
        <v/>
      </c>
    </row>
    <row r="207" spans="1:11" x14ac:dyDescent="0.25">
      <c r="A207" t="str">
        <f>_xlfn.XLOOKUP(game_boards[[#This Row],[draft_id]],game_boards_export[draft_id],game_boards_export[id])</f>
        <v>b42d9cdc-452d-4acd-8e62-27c662ee5024</v>
      </c>
      <c r="B207" s="4" t="s">
        <v>594</v>
      </c>
      <c r="C207" t="str">
        <f>_xlfn.XLOOKUP(game_boards[[#This Row],[draft_id]],drafts[id],drafts[title])</f>
        <v>Road Trip</v>
      </c>
      <c r="D207" t="s">
        <v>15522</v>
      </c>
      <c r="E207" t="s">
        <v>15524</v>
      </c>
      <c r="H207" t="s">
        <v>959</v>
      </c>
      <c r="I207" t="str">
        <f>_xlfn.XLOOKUP(game_boards[[#This Row],[drafter_id]],drafters[id],drafters[name],"")</f>
        <v>Matt Mercer</v>
      </c>
      <c r="K207" t="str">
        <f>_xlfn.XLOOKUP(game_boards[[#This Row],[drafter_team_id]],drafter_teams[id],drafter_teams[name],"")</f>
        <v/>
      </c>
    </row>
    <row r="208" spans="1:11" x14ac:dyDescent="0.25">
      <c r="A208" t="str">
        <f>_xlfn.XLOOKUP(game_boards[[#This Row],[draft_id]],game_boards_export[draft_id],game_boards_export[id])</f>
        <v>b42d9cdc-452d-4acd-8e62-27c662ee5024</v>
      </c>
      <c r="B208" s="4" t="s">
        <v>594</v>
      </c>
      <c r="C208" t="str">
        <f>_xlfn.XLOOKUP(game_boards[[#This Row],[draft_id]],drafts[id],drafts[title])</f>
        <v>Road Trip</v>
      </c>
      <c r="D208" t="s">
        <v>15523</v>
      </c>
      <c r="E208" t="s">
        <v>15525</v>
      </c>
      <c r="H208" t="s">
        <v>1211</v>
      </c>
      <c r="I208" t="str">
        <f>_xlfn.XLOOKUP(game_boards[[#This Row],[drafter_id]],drafters[id],drafters[name],"")</f>
        <v>Dave Holmes</v>
      </c>
      <c r="K208" t="str">
        <f>_xlfn.XLOOKUP(game_boards[[#This Row],[drafter_team_id]],drafter_teams[id],drafter_teams[name],"")</f>
        <v/>
      </c>
    </row>
    <row r="209" spans="1:11" x14ac:dyDescent="0.25">
      <c r="A209" t="str">
        <f>_xlfn.XLOOKUP(game_boards[[#This Row],[draft_id]],game_boards_export[draft_id],game_boards_export[id])</f>
        <v>05e2f4f7-ac37-49b8-95e9-51eafbfb9b45</v>
      </c>
      <c r="B209" s="4" t="s">
        <v>232</v>
      </c>
      <c r="C209" t="str">
        <f>_xlfn.XLOOKUP(game_boards[[#This Row],[draft_id]],drafts[id],drafts[title])</f>
        <v>Wesley Snipes</v>
      </c>
      <c r="D209" t="s">
        <v>15522</v>
      </c>
      <c r="E209" t="s">
        <v>15524</v>
      </c>
      <c r="H209" t="s">
        <v>833</v>
      </c>
      <c r="I209" t="str">
        <f>_xlfn.XLOOKUP(game_boards[[#This Row],[drafter_id]],drafters[id],drafters[name],"")</f>
        <v>Jordan Crucchiola</v>
      </c>
      <c r="K209" t="str">
        <f>_xlfn.XLOOKUP(game_boards[[#This Row],[drafter_team_id]],drafter_teams[id],drafter_teams[name],"")</f>
        <v/>
      </c>
    </row>
    <row r="210" spans="1:11" x14ac:dyDescent="0.25">
      <c r="A210" t="str">
        <f>_xlfn.XLOOKUP(game_boards[[#This Row],[draft_id]],game_boards_export[draft_id],game_boards_export[id])</f>
        <v>05e2f4f7-ac37-49b8-95e9-51eafbfb9b45</v>
      </c>
      <c r="B210" s="4" t="s">
        <v>232</v>
      </c>
      <c r="C210" t="str">
        <f>_xlfn.XLOOKUP(game_boards[[#This Row],[draft_id]],drafts[id],drafts[title])</f>
        <v>Wesley Snipes</v>
      </c>
      <c r="D210" t="s">
        <v>15523</v>
      </c>
      <c r="E210" t="s">
        <v>15525</v>
      </c>
      <c r="H210" t="s">
        <v>1149</v>
      </c>
      <c r="I210" t="str">
        <f>_xlfn.XLOOKUP(game_boards[[#This Row],[drafter_id]],drafters[id],drafters[name],"")</f>
        <v>Dave Schilling</v>
      </c>
      <c r="K210" t="str">
        <f>_xlfn.XLOOKUP(game_boards[[#This Row],[drafter_team_id]],drafter_teams[id],drafter_teams[name],"")</f>
        <v/>
      </c>
    </row>
    <row r="211" spans="1:11" x14ac:dyDescent="0.25">
      <c r="A211" t="str">
        <f>_xlfn.XLOOKUP(game_boards[[#This Row],[draft_id]],game_boards_export[draft_id],game_boards_export[id])</f>
        <v>7f0a98a9-767d-4373-bbfc-0fd1301532e6</v>
      </c>
      <c r="B211" s="4" t="s">
        <v>763</v>
      </c>
      <c r="C211" t="str">
        <f>_xlfn.XLOOKUP(game_boards[[#This Row],[draft_id]],drafts[id],drafts[title])</f>
        <v>Shakespeare: Part I Mini-Mega</v>
      </c>
      <c r="D211" t="s">
        <v>15522</v>
      </c>
      <c r="E211" t="s">
        <v>15553</v>
      </c>
      <c r="F211" t="b">
        <v>1</v>
      </c>
      <c r="H211" t="s">
        <v>969</v>
      </c>
      <c r="I211" t="str">
        <f>_xlfn.XLOOKUP(game_boards[[#This Row],[drafter_id]],drafters[id],drafters[name],"")</f>
        <v>Graham Skipper</v>
      </c>
      <c r="K211" t="str">
        <f>_xlfn.XLOOKUP(game_boards[[#This Row],[drafter_team_id]],drafter_teams[id],drafter_teams[name],"")</f>
        <v/>
      </c>
    </row>
    <row r="212" spans="1:11" x14ac:dyDescent="0.25">
      <c r="A212" t="str">
        <f>_xlfn.XLOOKUP(game_boards[[#This Row],[draft_id]],game_boards_export[draft_id],game_boards_export[id])</f>
        <v>7f0a98a9-767d-4373-bbfc-0fd1301532e6</v>
      </c>
      <c r="B212" s="4" t="s">
        <v>763</v>
      </c>
      <c r="C212" t="str">
        <f>_xlfn.XLOOKUP(game_boards[[#This Row],[draft_id]],drafts[id],drafts[title])</f>
        <v>Shakespeare: Part I Mini-Mega</v>
      </c>
      <c r="D212" t="s">
        <v>15523</v>
      </c>
      <c r="E212" t="s">
        <v>15552</v>
      </c>
      <c r="H212" t="s">
        <v>789</v>
      </c>
      <c r="I212" t="str">
        <f>_xlfn.XLOOKUP(game_boards[[#This Row],[drafter_id]],drafters[id],drafters[name],"")</f>
        <v>Bryan Cogman</v>
      </c>
      <c r="K212" t="str">
        <f>_xlfn.XLOOKUP(game_boards[[#This Row],[drafter_team_id]],drafter_teams[id],drafter_teams[name],"")</f>
        <v/>
      </c>
    </row>
    <row r="213" spans="1:11" x14ac:dyDescent="0.25">
      <c r="A213" t="str">
        <f>_xlfn.XLOOKUP(game_boards[[#This Row],[draft_id]],game_boards_export[draft_id],game_boards_export[id])</f>
        <v>7f0a98a9-767d-4373-bbfc-0fd1301532e6</v>
      </c>
      <c r="B213" s="4" t="s">
        <v>763</v>
      </c>
      <c r="C213" t="str">
        <f>_xlfn.XLOOKUP(game_boards[[#This Row],[draft_id]],drafts[id],drafts[title])</f>
        <v>Shakespeare: Part I Mini-Mega</v>
      </c>
      <c r="D213" t="s">
        <v>15526</v>
      </c>
      <c r="E213" t="s">
        <v>15551</v>
      </c>
      <c r="G213" t="b">
        <v>1</v>
      </c>
      <c r="H213" t="s">
        <v>951</v>
      </c>
      <c r="I213" t="str">
        <f>_xlfn.XLOOKUP(game_boards[[#This Row],[drafter_id]],drafters[id],drafters[name],"")</f>
        <v>Maureen Lee Lenker</v>
      </c>
      <c r="K213" t="str">
        <f>_xlfn.XLOOKUP(game_boards[[#This Row],[drafter_team_id]],drafter_teams[id],drafter_teams[name],"")</f>
        <v/>
      </c>
    </row>
    <row r="214" spans="1:11" x14ac:dyDescent="0.25">
      <c r="A214" t="str">
        <f>_xlfn.XLOOKUP(game_boards[[#This Row],[draft_id]],game_boards_export[draft_id],game_boards_export[id])</f>
        <v>6c1f4472-0249-40f3-847c-531442b24690</v>
      </c>
      <c r="B214" s="4" t="s">
        <v>534</v>
      </c>
      <c r="C214" t="str">
        <f>_xlfn.XLOOKUP(game_boards[[#This Row],[draft_id]],drafts[id],drafts[title])</f>
        <v>Florida Crime</v>
      </c>
      <c r="D214" t="s">
        <v>15522</v>
      </c>
      <c r="E214" t="s">
        <v>15524</v>
      </c>
      <c r="H214" t="s">
        <v>1237</v>
      </c>
      <c r="I214" t="str">
        <f>_xlfn.XLOOKUP(game_boards[[#This Row],[drafter_id]],drafters[id],drafters[name],"")</f>
        <v>Clay Keller</v>
      </c>
      <c r="K214" t="str">
        <f>_xlfn.XLOOKUP(game_boards[[#This Row],[drafter_team_id]],drafter_teams[id],drafter_teams[name],"")</f>
        <v/>
      </c>
    </row>
    <row r="215" spans="1:11" x14ac:dyDescent="0.25">
      <c r="A215" t="str">
        <f>_xlfn.XLOOKUP(game_boards[[#This Row],[draft_id]],game_boards_export[draft_id],game_boards_export[id])</f>
        <v>6c1f4472-0249-40f3-847c-531442b24690</v>
      </c>
      <c r="B215" s="4" t="s">
        <v>534</v>
      </c>
      <c r="C215" t="str">
        <f>_xlfn.XLOOKUP(game_boards[[#This Row],[draft_id]],drafts[id],drafts[title])</f>
        <v>Florida Crime</v>
      </c>
      <c r="D215" t="s">
        <v>15523</v>
      </c>
      <c r="E215" t="s">
        <v>15525</v>
      </c>
      <c r="H215" t="s">
        <v>1177</v>
      </c>
      <c r="I215" t="str">
        <f>_xlfn.XLOOKUP(game_boards[[#This Row],[drafter_id]],drafters[id],drafters[name],"")</f>
        <v>Darren Franich</v>
      </c>
      <c r="K215" t="str">
        <f>_xlfn.XLOOKUP(game_boards[[#This Row],[drafter_team_id]],drafter_teams[id],drafter_teams[name],"")</f>
        <v/>
      </c>
    </row>
    <row r="216" spans="1:11" x14ac:dyDescent="0.25">
      <c r="A216" t="str">
        <f>_xlfn.XLOOKUP(game_boards[[#This Row],[draft_id]],game_boards_export[draft_id],game_boards_export[id])</f>
        <v>aba34416-216c-48f9-9063-7fc7f5d4957f</v>
      </c>
      <c r="B216" s="4" t="s">
        <v>502</v>
      </c>
      <c r="C216" t="str">
        <f>_xlfn.XLOOKUP(game_boards[[#This Row],[draft_id]],drafts[id],drafts[title])</f>
        <v>Lucio Fulci</v>
      </c>
      <c r="D216" t="s">
        <v>15522</v>
      </c>
      <c r="E216" t="s">
        <v>15524</v>
      </c>
      <c r="H216" t="s">
        <v>845</v>
      </c>
      <c r="I216" t="str">
        <f>_xlfn.XLOOKUP(game_boards[[#This Row],[drafter_id]],drafters[id],drafters[name],"")</f>
        <v>Rebekah McKendry</v>
      </c>
      <c r="K216" t="str">
        <f>_xlfn.XLOOKUP(game_boards[[#This Row],[drafter_team_id]],drafter_teams[id],drafter_teams[name],"")</f>
        <v/>
      </c>
    </row>
    <row r="217" spans="1:11" x14ac:dyDescent="0.25">
      <c r="A217" t="str">
        <f>_xlfn.XLOOKUP(game_boards[[#This Row],[draft_id]],game_boards_export[draft_id],game_boards_export[id])</f>
        <v>aba34416-216c-48f9-9063-7fc7f5d4957f</v>
      </c>
      <c r="B217" s="4" t="s">
        <v>502</v>
      </c>
      <c r="C217" t="str">
        <f>_xlfn.XLOOKUP(game_boards[[#This Row],[draft_id]],drafts[id],drafts[title])</f>
        <v>Lucio Fulci</v>
      </c>
      <c r="D217" t="s">
        <v>15523</v>
      </c>
      <c r="E217" t="s">
        <v>15525</v>
      </c>
      <c r="H217" t="s">
        <v>805</v>
      </c>
      <c r="I217" t="str">
        <f>_xlfn.XLOOKUP(game_boards[[#This Row],[drafter_id]],drafters[id],drafters[name],"")</f>
        <v>Elric Kane</v>
      </c>
      <c r="K217" t="str">
        <f>_xlfn.XLOOKUP(game_boards[[#This Row],[drafter_team_id]],drafter_teams[id],drafter_teams[name],"")</f>
        <v/>
      </c>
    </row>
    <row r="218" spans="1:11" x14ac:dyDescent="0.25">
      <c r="A218" t="str">
        <f>_xlfn.XLOOKUP(game_boards[[#This Row],[draft_id]],game_boards_export[draft_id],game_boards_export[id])</f>
        <v>e75ac7a7-05fe-44d3-92b4-fdca590bcd64</v>
      </c>
      <c r="B218" s="4" t="s">
        <v>20</v>
      </c>
      <c r="C218" t="str">
        <f>_xlfn.XLOOKUP(game_boards[[#This Row],[draft_id]],drafts[id],drafts[title])</f>
        <v>Horror Remakes</v>
      </c>
      <c r="D218" t="s">
        <v>15522</v>
      </c>
      <c r="E218" t="s">
        <v>15524</v>
      </c>
      <c r="H218" t="s">
        <v>909</v>
      </c>
      <c r="I218" t="str">
        <f>_xlfn.XLOOKUP(game_boards[[#This Row],[drafter_id]],drafters[id],drafters[name],"")</f>
        <v>Kyle Anderson</v>
      </c>
      <c r="K218" t="str">
        <f>_xlfn.XLOOKUP(game_boards[[#This Row],[drafter_team_id]],drafter_teams[id],drafter_teams[name],"")</f>
        <v/>
      </c>
    </row>
    <row r="219" spans="1:11" x14ac:dyDescent="0.25">
      <c r="A219" t="str">
        <f>_xlfn.XLOOKUP(game_boards[[#This Row],[draft_id]],game_boards_export[draft_id],game_boards_export[id])</f>
        <v>e75ac7a7-05fe-44d3-92b4-fdca590bcd64</v>
      </c>
      <c r="B219" s="4" t="s">
        <v>20</v>
      </c>
      <c r="C219" t="str">
        <f>_xlfn.XLOOKUP(game_boards[[#This Row],[draft_id]],drafts[id],drafts[title])</f>
        <v>Horror Remakes</v>
      </c>
      <c r="D219" t="s">
        <v>15523</v>
      </c>
      <c r="E219" t="s">
        <v>15525</v>
      </c>
      <c r="H219" t="s">
        <v>915</v>
      </c>
      <c r="I219" t="str">
        <f>_xlfn.XLOOKUP(game_boards[[#This Row],[drafter_id]],drafters[id],drafters[name],"")</f>
        <v>Billy Ray Brewton</v>
      </c>
      <c r="K219" t="str">
        <f>_xlfn.XLOOKUP(game_boards[[#This Row],[drafter_team_id]],drafter_teams[id],drafter_teams[name],"")</f>
        <v/>
      </c>
    </row>
    <row r="220" spans="1:11" x14ac:dyDescent="0.25">
      <c r="A220" t="str">
        <f>_xlfn.XLOOKUP(game_boards[[#This Row],[draft_id]],game_boards_export[draft_id],game_boards_export[id])</f>
        <v>7c1d390a-64ca-4958-aa51-fd10703feca6</v>
      </c>
      <c r="B220" s="4" t="s">
        <v>574</v>
      </c>
      <c r="C220" t="str">
        <f>_xlfn.XLOOKUP(game_boards[[#This Row],[draft_id]],drafts[id],drafts[title])</f>
        <v>Alien vs. Predator Super Draft</v>
      </c>
      <c r="D220" t="s">
        <v>15522</v>
      </c>
      <c r="E220" t="s">
        <v>15564</v>
      </c>
      <c r="F220" t="b">
        <v>1</v>
      </c>
      <c r="H220" t="s">
        <v>859</v>
      </c>
      <c r="I220" t="str">
        <f>_xlfn.XLOOKUP(game_boards[[#This Row],[drafter_id]],drafters[id],drafters[name],"")</f>
        <v>Angie Han</v>
      </c>
      <c r="K220" t="str">
        <f>_xlfn.XLOOKUP(game_boards[[#This Row],[drafter_team_id]],drafter_teams[id],drafter_teams[name],"")</f>
        <v/>
      </c>
    </row>
    <row r="221" spans="1:11" x14ac:dyDescent="0.25">
      <c r="A221" t="str">
        <f>_xlfn.XLOOKUP(game_boards[[#This Row],[draft_id]],game_boards_export[draft_id],game_boards_export[id])</f>
        <v>7c1d390a-64ca-4958-aa51-fd10703feca6</v>
      </c>
      <c r="B221" s="4" t="s">
        <v>574</v>
      </c>
      <c r="C221" t="str">
        <f>_xlfn.XLOOKUP(game_boards[[#This Row],[draft_id]],drafts[id],drafts[title])</f>
        <v>Alien vs. Predator Super Draft</v>
      </c>
      <c r="D221" t="s">
        <v>15523</v>
      </c>
      <c r="E221" t="s">
        <v>15552</v>
      </c>
      <c r="H221" t="s">
        <v>1047</v>
      </c>
      <c r="I221" t="str">
        <f>_xlfn.XLOOKUP(game_boards[[#This Row],[drafter_id]],drafters[id],drafters[name],"")</f>
        <v>Scott Wampler</v>
      </c>
      <c r="K221" t="str">
        <f>_xlfn.XLOOKUP(game_boards[[#This Row],[drafter_team_id]],drafter_teams[id],drafter_teams[name],"")</f>
        <v/>
      </c>
    </row>
    <row r="222" spans="1:11" x14ac:dyDescent="0.25">
      <c r="A222" t="str">
        <f>_xlfn.XLOOKUP(game_boards[[#This Row],[draft_id]],game_boards_export[draft_id],game_boards_export[id])</f>
        <v>7c1d390a-64ca-4958-aa51-fd10703feca6</v>
      </c>
      <c r="B222" s="4" t="s">
        <v>574</v>
      </c>
      <c r="C222" t="str">
        <f>_xlfn.XLOOKUP(game_boards[[#This Row],[draft_id]],drafts[id],drafts[title])</f>
        <v>Alien vs. Predator Super Draft</v>
      </c>
      <c r="D222" t="s">
        <v>15526</v>
      </c>
      <c r="E222" t="s">
        <v>15551</v>
      </c>
      <c r="G222" t="b">
        <v>1</v>
      </c>
      <c r="H222" t="s">
        <v>947</v>
      </c>
      <c r="I222" t="str">
        <f>_xlfn.XLOOKUP(game_boards[[#This Row],[drafter_id]],drafters[id],drafters[name],"")</f>
        <v>Brian Collins</v>
      </c>
      <c r="K222" t="str">
        <f>_xlfn.XLOOKUP(game_boards[[#This Row],[drafter_team_id]],drafter_teams[id],drafter_teams[name],"")</f>
        <v/>
      </c>
    </row>
    <row r="223" spans="1:11" x14ac:dyDescent="0.25">
      <c r="A223" t="str">
        <f>_xlfn.XLOOKUP(game_boards[[#This Row],[draft_id]],game_boards_export[draft_id],game_boards_export[id])</f>
        <v>a28de28a-3f90-4e4e-88f0-435ffba33b85</v>
      </c>
      <c r="B223" s="4" t="s">
        <v>482</v>
      </c>
      <c r="C223" t="str">
        <f>_xlfn.XLOOKUP(game_boards[[#This Row],[draft_id]],drafts[id],drafts[title])</f>
        <v>Video Nasties - Prosecuted Films</v>
      </c>
      <c r="D223" t="s">
        <v>15522</v>
      </c>
      <c r="E223" t="s">
        <v>15524</v>
      </c>
      <c r="H223" t="s">
        <v>1189</v>
      </c>
      <c r="I223" t="str">
        <f>_xlfn.XLOOKUP(game_boards[[#This Row],[drafter_id]],drafters[id],drafters[name],"")</f>
        <v>Jim Branscome</v>
      </c>
      <c r="K223" t="str">
        <f>_xlfn.XLOOKUP(game_boards[[#This Row],[drafter_team_id]],drafter_teams[id],drafter_teams[name],"")</f>
        <v/>
      </c>
    </row>
    <row r="224" spans="1:11" x14ac:dyDescent="0.25">
      <c r="A224" t="str">
        <f>_xlfn.XLOOKUP(game_boards[[#This Row],[draft_id]],game_boards_export[draft_id],game_boards_export[id])</f>
        <v>a28de28a-3f90-4e4e-88f0-435ffba33b85</v>
      </c>
      <c r="B224" s="4" t="s">
        <v>482</v>
      </c>
      <c r="C224" t="str">
        <f>_xlfn.XLOOKUP(game_boards[[#This Row],[draft_id]],drafts[id],drafts[title])</f>
        <v>Video Nasties - Prosecuted Films</v>
      </c>
      <c r="D224" t="s">
        <v>15523</v>
      </c>
      <c r="E224" t="s">
        <v>15525</v>
      </c>
      <c r="H224" t="s">
        <v>923</v>
      </c>
      <c r="I224" t="str">
        <f>_xlfn.XLOOKUP(game_boards[[#This Row],[drafter_id]],drafters[id],drafters[name],"")</f>
        <v>Alfonso Carrillo</v>
      </c>
      <c r="K224" t="str">
        <f>_xlfn.XLOOKUP(game_boards[[#This Row],[drafter_team_id]],drafter_teams[id],drafter_teams[name],"")</f>
        <v/>
      </c>
    </row>
    <row r="225" spans="1:11" x14ac:dyDescent="0.25">
      <c r="A225" t="str">
        <f>_xlfn.XLOOKUP(game_boards[[#This Row],[draft_id]],game_boards_export[draft_id],game_boards_export[id])</f>
        <v>8e3bac1f-44c6-4813-8a27-8894a8b3247f</v>
      </c>
      <c r="B225" s="4" t="s">
        <v>252</v>
      </c>
      <c r="C225" t="str">
        <f>_xlfn.XLOOKUP(game_boards[[#This Row],[draft_id]],drafts[id],drafts[title])</f>
        <v>The American President</v>
      </c>
      <c r="D225" t="s">
        <v>15522</v>
      </c>
      <c r="E225" t="s">
        <v>15524</v>
      </c>
      <c r="H225" t="s">
        <v>885</v>
      </c>
      <c r="I225" t="str">
        <f>_xlfn.XLOOKUP(game_boards[[#This Row],[drafter_id]],drafters[id],drafters[name],"")</f>
        <v>Guy Branum</v>
      </c>
      <c r="K225" t="str">
        <f>_xlfn.XLOOKUP(game_boards[[#This Row],[drafter_team_id]],drafter_teams[id],drafter_teams[name],"")</f>
        <v/>
      </c>
    </row>
    <row r="226" spans="1:11" x14ac:dyDescent="0.25">
      <c r="A226" t="str">
        <f>_xlfn.XLOOKUP(game_boards[[#This Row],[draft_id]],game_boards_export[draft_id],game_boards_export[id])</f>
        <v>8e3bac1f-44c6-4813-8a27-8894a8b3247f</v>
      </c>
      <c r="B226" s="4" t="s">
        <v>252</v>
      </c>
      <c r="C226" t="str">
        <f>_xlfn.XLOOKUP(game_boards[[#This Row],[draft_id]],drafts[id],drafts[title])</f>
        <v>The American President</v>
      </c>
      <c r="D226" t="s">
        <v>15523</v>
      </c>
      <c r="E226" t="s">
        <v>15525</v>
      </c>
      <c r="H226" t="s">
        <v>1115</v>
      </c>
      <c r="I226" t="str">
        <f>_xlfn.XLOOKUP(game_boards[[#This Row],[drafter_id]],drafters[id],drafters[name],"")</f>
        <v>Ryan Marker</v>
      </c>
      <c r="K226" t="str">
        <f>_xlfn.XLOOKUP(game_boards[[#This Row],[drafter_team_id]],drafter_teams[id],drafter_teams[name],"")</f>
        <v/>
      </c>
    </row>
    <row r="227" spans="1:11" x14ac:dyDescent="0.25">
      <c r="A227" t="str">
        <f>_xlfn.XLOOKUP(game_boards[[#This Row],[draft_id]],game_boards_export[draft_id],game_boards_export[id])</f>
        <v>d40d9a13-7048-4fe7-b24b-047776db2318</v>
      </c>
      <c r="B227" s="4" t="s">
        <v>397</v>
      </c>
      <c r="C227" t="str">
        <f>_xlfn.XLOOKUP(game_boards[[#This Row],[draft_id]],drafts[id],drafts[title])</f>
        <v>Drag</v>
      </c>
      <c r="D227" t="s">
        <v>15522</v>
      </c>
      <c r="E227" t="s">
        <v>15524</v>
      </c>
      <c r="H227" t="s">
        <v>957</v>
      </c>
      <c r="I227" t="str">
        <f>_xlfn.XLOOKUP(game_boards[[#This Row],[drafter_id]],drafters[id],drafters[name],"")</f>
        <v>Chris Feil</v>
      </c>
      <c r="K227" t="str">
        <f>_xlfn.XLOOKUP(game_boards[[#This Row],[drafter_team_id]],drafter_teams[id],drafter_teams[name],"")</f>
        <v/>
      </c>
    </row>
    <row r="228" spans="1:11" x14ac:dyDescent="0.25">
      <c r="A228" t="str">
        <f>_xlfn.XLOOKUP(game_boards[[#This Row],[draft_id]],game_boards_export[draft_id],game_boards_export[id])</f>
        <v>d40d9a13-7048-4fe7-b24b-047776db2318</v>
      </c>
      <c r="B228" s="4" t="s">
        <v>397</v>
      </c>
      <c r="C228" t="str">
        <f>_xlfn.XLOOKUP(game_boards[[#This Row],[draft_id]],drafts[id],drafts[title])</f>
        <v>Drag</v>
      </c>
      <c r="D228" t="s">
        <v>15523</v>
      </c>
      <c r="E228" t="s">
        <v>15525</v>
      </c>
      <c r="H228" t="s">
        <v>799</v>
      </c>
      <c r="I228" t="str">
        <f>_xlfn.XLOOKUP(game_boards[[#This Row],[drafter_id]],drafters[id],drafters[name],"")</f>
        <v>Joe Reid</v>
      </c>
      <c r="K228" t="str">
        <f>_xlfn.XLOOKUP(game_boards[[#This Row],[drafter_team_id]],drafter_teams[id],drafter_teams[name],"")</f>
        <v/>
      </c>
    </row>
    <row r="229" spans="1:11" x14ac:dyDescent="0.25">
      <c r="A229" t="str">
        <f>_xlfn.XLOOKUP(game_boards[[#This Row],[draft_id]],game_boards_export[draft_id],game_boards_export[id])</f>
        <v>fab2717d-30e1-4899-a293-e396834f115c</v>
      </c>
      <c r="B229" s="4" t="s">
        <v>590</v>
      </c>
      <c r="C229" t="str">
        <f>_xlfn.XLOOKUP(game_boards[[#This Row],[draft_id]],drafts[id],drafts[title])</f>
        <v>'50s Sci-Fi</v>
      </c>
      <c r="D229" t="s">
        <v>15522</v>
      </c>
      <c r="E229" t="s">
        <v>15524</v>
      </c>
      <c r="H229" t="s">
        <v>835</v>
      </c>
      <c r="I229" t="str">
        <f>_xlfn.XLOOKUP(game_boards[[#This Row],[drafter_id]],drafters[id],drafters[name],"")</f>
        <v>Frank Dietz</v>
      </c>
      <c r="K229" t="str">
        <f>_xlfn.XLOOKUP(game_boards[[#This Row],[drafter_team_id]],drafter_teams[id],drafter_teams[name],"")</f>
        <v/>
      </c>
    </row>
    <row r="230" spans="1:11" x14ac:dyDescent="0.25">
      <c r="A230" t="str">
        <f>_xlfn.XLOOKUP(game_boards[[#This Row],[draft_id]],game_boards_export[draft_id],game_boards_export[id])</f>
        <v>fab2717d-30e1-4899-a293-e396834f115c</v>
      </c>
      <c r="B230" s="4" t="s">
        <v>590</v>
      </c>
      <c r="C230" t="str">
        <f>_xlfn.XLOOKUP(game_boards[[#This Row],[draft_id]],drafts[id],drafts[title])</f>
        <v>'50s Sci-Fi</v>
      </c>
      <c r="D230" t="s">
        <v>15523</v>
      </c>
      <c r="E230" t="s">
        <v>15525</v>
      </c>
      <c r="H230" t="s">
        <v>865</v>
      </c>
      <c r="I230" t="str">
        <f>_xlfn.XLOOKUP(game_boards[[#This Row],[drafter_id]],drafters[id],drafters[name],"")</f>
        <v>Frank H. Woodward</v>
      </c>
      <c r="K230" t="str">
        <f>_xlfn.XLOOKUP(game_boards[[#This Row],[drafter_team_id]],drafter_teams[id],drafter_teams[name],"")</f>
        <v/>
      </c>
    </row>
    <row r="231" spans="1:11" x14ac:dyDescent="0.25">
      <c r="A231" t="str">
        <f>_xlfn.XLOOKUP(game_boards[[#This Row],[draft_id]],game_boards_export[draft_id],game_boards_export[id])</f>
        <v>556e149b-82b9-45de-8df3-cf645b520657</v>
      </c>
      <c r="B231" s="4" t="s">
        <v>122</v>
      </c>
      <c r="C231" t="str">
        <f>_xlfn.XLOOKUP(game_boards[[#This Row],[draft_id]],drafts[id],drafts[title])</f>
        <v>Pixar Super Draft</v>
      </c>
      <c r="D231" t="s">
        <v>15522</v>
      </c>
      <c r="E231" t="s">
        <v>15565</v>
      </c>
      <c r="F231" t="b">
        <v>1</v>
      </c>
      <c r="H231" t="s">
        <v>831</v>
      </c>
      <c r="I231" t="str">
        <f>_xlfn.XLOOKUP(game_boards[[#This Row],[drafter_id]],drafters[id],drafters[name],"")</f>
        <v>Dane McDonald</v>
      </c>
      <c r="K231" t="str">
        <f>_xlfn.XLOOKUP(game_boards[[#This Row],[drafter_team_id]],drafter_teams[id],drafter_teams[name],"")</f>
        <v/>
      </c>
    </row>
    <row r="232" spans="1:11" x14ac:dyDescent="0.25">
      <c r="A232" t="str">
        <f>_xlfn.XLOOKUP(game_boards[[#This Row],[draft_id]],game_boards_export[draft_id],game_boards_export[id])</f>
        <v>556e149b-82b9-45de-8df3-cf645b520657</v>
      </c>
      <c r="B232" s="4" t="s">
        <v>122</v>
      </c>
      <c r="C232" t="str">
        <f>_xlfn.XLOOKUP(game_boards[[#This Row],[draft_id]],drafts[id],drafts[title])</f>
        <v>Pixar Super Draft</v>
      </c>
      <c r="D232" t="s">
        <v>15523</v>
      </c>
      <c r="E232" t="s">
        <v>15566</v>
      </c>
      <c r="H232" t="s">
        <v>1156</v>
      </c>
      <c r="I232" t="str">
        <f>_xlfn.XLOOKUP(game_boards[[#This Row],[drafter_id]],drafters[id],drafters[name],"")</f>
        <v>Griffin Newman</v>
      </c>
      <c r="K232" t="str">
        <f>_xlfn.XLOOKUP(game_boards[[#This Row],[drafter_team_id]],drafter_teams[id],drafter_teams[name],"")</f>
        <v/>
      </c>
    </row>
    <row r="233" spans="1:11" x14ac:dyDescent="0.25">
      <c r="A233" t="str">
        <f>_xlfn.XLOOKUP(game_boards[[#This Row],[draft_id]],game_boards_export[draft_id],game_boards_export[id])</f>
        <v>556e149b-82b9-45de-8df3-cf645b520657</v>
      </c>
      <c r="B233" s="4" t="s">
        <v>122</v>
      </c>
      <c r="C233" t="str">
        <f>_xlfn.XLOOKUP(game_boards[[#This Row],[draft_id]],drafts[id],drafts[title])</f>
        <v>Pixar Super Draft</v>
      </c>
      <c r="D233" t="s">
        <v>15526</v>
      </c>
      <c r="E233" t="s">
        <v>15567</v>
      </c>
      <c r="G233" t="b">
        <v>1</v>
      </c>
      <c r="H233" t="s">
        <v>781</v>
      </c>
      <c r="I233" t="str">
        <f>_xlfn.XLOOKUP(game_boards[[#This Row],[drafter_id]],drafters[id],drafters[name],"")</f>
        <v>Adam B. Vary</v>
      </c>
      <c r="K233" t="str">
        <f>_xlfn.XLOOKUP(game_boards[[#This Row],[drafter_team_id]],drafter_teams[id],drafter_teams[name],"")</f>
        <v/>
      </c>
    </row>
    <row r="234" spans="1:11" x14ac:dyDescent="0.25">
      <c r="A234" t="str">
        <f>_xlfn.XLOOKUP(game_boards[[#This Row],[draft_id]],game_boards_export[draft_id],game_boards_export[id])</f>
        <v>556e149b-82b9-45de-8df3-cf645b520657</v>
      </c>
      <c r="B234" s="4" t="s">
        <v>122</v>
      </c>
      <c r="C234" t="str">
        <f>_xlfn.XLOOKUP(game_boards[[#This Row],[draft_id]],drafts[id],drafts[title])</f>
        <v>Pixar Super Draft</v>
      </c>
      <c r="D234" t="s">
        <v>15531</v>
      </c>
      <c r="E234" t="s">
        <v>15568</v>
      </c>
      <c r="H234" t="s">
        <v>1173</v>
      </c>
      <c r="I234" t="str">
        <f>_xlfn.XLOOKUP(game_boards[[#This Row],[drafter_id]],drafters[id],drafters[name],"")</f>
        <v>Angelique Jackson</v>
      </c>
      <c r="K234" t="str">
        <f>_xlfn.XLOOKUP(game_boards[[#This Row],[drafter_team_id]],drafter_teams[id],drafter_teams[name],"")</f>
        <v/>
      </c>
    </row>
    <row r="235" spans="1:11" x14ac:dyDescent="0.25">
      <c r="A235" t="str">
        <f>_xlfn.XLOOKUP(game_boards[[#This Row],[draft_id]],game_boards_export[draft_id],game_boards_export[id])</f>
        <v>11bf8043-5632-4876-a308-f7ddc807a6c9</v>
      </c>
      <c r="B235" s="4" t="s">
        <v>586</v>
      </c>
      <c r="C235" t="str">
        <f>_xlfn.XLOOKUP(game_boards[[#This Row],[draft_id]],drafts[id],drafts[title])</f>
        <v>Friends</v>
      </c>
      <c r="D235" t="s">
        <v>15522</v>
      </c>
      <c r="E235" t="s">
        <v>15524</v>
      </c>
      <c r="H235" t="s">
        <v>777</v>
      </c>
      <c r="I235" t="str">
        <f>_xlfn.XLOOKUP(game_boards[[#This Row],[drafter_id]],drafters[id],drafters[name],"")</f>
        <v>Halle Kiefer</v>
      </c>
      <c r="K235" t="str">
        <f>_xlfn.XLOOKUP(game_boards[[#This Row],[drafter_team_id]],drafter_teams[id],drafter_teams[name],"")</f>
        <v/>
      </c>
    </row>
    <row r="236" spans="1:11" x14ac:dyDescent="0.25">
      <c r="A236" t="str">
        <f>_xlfn.XLOOKUP(game_boards[[#This Row],[draft_id]],game_boards_export[draft_id],game_boards_export[id])</f>
        <v>11bf8043-5632-4876-a308-f7ddc807a6c9</v>
      </c>
      <c r="B236" s="4" t="s">
        <v>586</v>
      </c>
      <c r="C236" t="str">
        <f>_xlfn.XLOOKUP(game_boards[[#This Row],[draft_id]],drafts[id],drafts[title])</f>
        <v>Friends</v>
      </c>
      <c r="D236" t="s">
        <v>15523</v>
      </c>
      <c r="E236" t="s">
        <v>15525</v>
      </c>
      <c r="H236" t="s">
        <v>843</v>
      </c>
      <c r="I236" t="str">
        <f>_xlfn.XLOOKUP(game_boards[[#This Row],[drafter_id]],drafters[id],drafters[name],"")</f>
        <v>Alison Leiby</v>
      </c>
      <c r="K236" t="str">
        <f>_xlfn.XLOOKUP(game_boards[[#This Row],[drafter_team_id]],drafter_teams[id],drafter_teams[name],"")</f>
        <v/>
      </c>
    </row>
    <row r="237" spans="1:11" x14ac:dyDescent="0.25">
      <c r="A237" t="str">
        <f>_xlfn.XLOOKUP(game_boards[[#This Row],[draft_id]],game_boards_export[draft_id],game_boards_export[id])</f>
        <v>e7722944-b23a-4993-a351-b4fb6a0fdc0a</v>
      </c>
      <c r="B237" s="4" t="s">
        <v>176</v>
      </c>
      <c r="C237" t="str">
        <f>_xlfn.XLOOKUP(game_boards[[#This Row],[draft_id]],drafts[id],drafts[title])</f>
        <v>TV Adaptations</v>
      </c>
      <c r="D237" t="s">
        <v>15522</v>
      </c>
      <c r="E237" t="s">
        <v>15524</v>
      </c>
      <c r="H237" t="s">
        <v>1051</v>
      </c>
      <c r="I237" t="str">
        <f>_xlfn.XLOOKUP(game_boards[[#This Row],[drafter_id]],drafters[id],drafters[name],"")</f>
        <v>Drew McWeeny</v>
      </c>
      <c r="K237" t="str">
        <f>_xlfn.XLOOKUP(game_boards[[#This Row],[drafter_team_id]],drafter_teams[id],drafter_teams[name],"")</f>
        <v/>
      </c>
    </row>
    <row r="238" spans="1:11" x14ac:dyDescent="0.25">
      <c r="A238" t="str">
        <f>_xlfn.XLOOKUP(game_boards[[#This Row],[draft_id]],game_boards_export[draft_id],game_boards_export[id])</f>
        <v>e7722944-b23a-4993-a351-b4fb6a0fdc0a</v>
      </c>
      <c r="B238" s="4" t="s">
        <v>176</v>
      </c>
      <c r="C238" t="str">
        <f>_xlfn.XLOOKUP(game_boards[[#This Row],[draft_id]],drafts[id],drafts[title])</f>
        <v>TV Adaptations</v>
      </c>
      <c r="D238" t="s">
        <v>15523</v>
      </c>
      <c r="E238" t="s">
        <v>15525</v>
      </c>
      <c r="H238" t="s">
        <v>987</v>
      </c>
      <c r="I238" t="str">
        <f>_xlfn.XLOOKUP(game_boards[[#This Row],[drafter_id]],drafters[id],drafters[name],"")</f>
        <v>Alan Sepinwall</v>
      </c>
      <c r="K238" t="str">
        <f>_xlfn.XLOOKUP(game_boards[[#This Row],[drafter_team_id]],drafter_teams[id],drafter_teams[name],"")</f>
        <v/>
      </c>
    </row>
    <row r="239" spans="1:11" x14ac:dyDescent="0.25">
      <c r="A239" t="str">
        <f>_xlfn.XLOOKUP(game_boards[[#This Row],[draft_id]],game_boards_export[draft_id],game_boards_export[id])</f>
        <v>1f567200-9325-4c0a-8264-a22c86a02d3d</v>
      </c>
      <c r="B239" s="4" t="s">
        <v>447</v>
      </c>
      <c r="C239" t="str">
        <f>_xlfn.XLOOKUP(game_boards[[#This Row],[draft_id]],drafts[id],drafts[title])</f>
        <v>Westerns: Part III Mini-Mega</v>
      </c>
      <c r="D239" t="s">
        <v>15522</v>
      </c>
      <c r="E239" t="s">
        <v>15558</v>
      </c>
      <c r="F239" t="b">
        <v>1</v>
      </c>
      <c r="H239" t="s">
        <v>1177</v>
      </c>
      <c r="I239" t="str">
        <f>_xlfn.XLOOKUP(game_boards[[#This Row],[drafter_id]],drafters[id],drafters[name],"")</f>
        <v>Darren Franich</v>
      </c>
      <c r="K239" t="str">
        <f>_xlfn.XLOOKUP(game_boards[[#This Row],[drafter_team_id]],drafter_teams[id],drafter_teams[name],"")</f>
        <v/>
      </c>
    </row>
    <row r="240" spans="1:11" x14ac:dyDescent="0.25">
      <c r="A240" t="str">
        <f>_xlfn.XLOOKUP(game_boards[[#This Row],[draft_id]],game_boards_export[draft_id],game_boards_export[id])</f>
        <v>1f567200-9325-4c0a-8264-a22c86a02d3d</v>
      </c>
      <c r="B240" s="4" t="s">
        <v>447</v>
      </c>
      <c r="C240" t="str">
        <f>_xlfn.XLOOKUP(game_boards[[#This Row],[draft_id]],drafts[id],drafts[title])</f>
        <v>Westerns: Part III Mini-Mega</v>
      </c>
      <c r="D240" t="s">
        <v>15523</v>
      </c>
      <c r="E240" t="s">
        <v>15559</v>
      </c>
      <c r="H240" t="s">
        <v>1009</v>
      </c>
      <c r="I240" t="str">
        <f>_xlfn.XLOOKUP(game_boards[[#This Row],[drafter_id]],drafters[id],drafters[name],"")</f>
        <v>Drea Clark</v>
      </c>
      <c r="K240" t="str">
        <f>_xlfn.XLOOKUP(game_boards[[#This Row],[drafter_team_id]],drafter_teams[id],drafter_teams[name],"")</f>
        <v/>
      </c>
    </row>
    <row r="241" spans="1:11" x14ac:dyDescent="0.25">
      <c r="A241" t="str">
        <f>_xlfn.XLOOKUP(game_boards[[#This Row],[draft_id]],game_boards_export[draft_id],game_boards_export[id])</f>
        <v>1f567200-9325-4c0a-8264-a22c86a02d3d</v>
      </c>
      <c r="B241" s="4" t="s">
        <v>447</v>
      </c>
      <c r="C241" t="str">
        <f>_xlfn.XLOOKUP(game_boards[[#This Row],[draft_id]],drafts[id],drafts[title])</f>
        <v>Westerns: Part III Mini-Mega</v>
      </c>
      <c r="D241" t="s">
        <v>15526</v>
      </c>
      <c r="E241" t="s">
        <v>15560</v>
      </c>
      <c r="G241" t="b">
        <v>1</v>
      </c>
      <c r="H241" t="s">
        <v>915</v>
      </c>
      <c r="I241" t="str">
        <f>_xlfn.XLOOKUP(game_boards[[#This Row],[drafter_id]],drafters[id],drafters[name],"")</f>
        <v>Billy Ray Brewton</v>
      </c>
      <c r="K241" t="str">
        <f>_xlfn.XLOOKUP(game_boards[[#This Row],[drafter_team_id]],drafter_teams[id],drafter_teams[name],"")</f>
        <v/>
      </c>
    </row>
    <row r="242" spans="1:11" x14ac:dyDescent="0.25">
      <c r="A242" t="str">
        <f>_xlfn.XLOOKUP(game_boards[[#This Row],[draft_id]],game_boards_export[draft_id],game_boards_export[id])</f>
        <v>efee059e-ab71-40af-9bb0-bdcb483335bf</v>
      </c>
      <c r="B242" s="4" t="s">
        <v>248</v>
      </c>
      <c r="C242" t="str">
        <f>_xlfn.XLOOKUP(game_boards[[#This Row],[draft_id]],drafts[id],drafts[title])</f>
        <v>A Christmas Carol</v>
      </c>
      <c r="D242" t="s">
        <v>15522</v>
      </c>
      <c r="E242" t="s">
        <v>15524</v>
      </c>
      <c r="H242" t="s">
        <v>789</v>
      </c>
      <c r="I242" t="str">
        <f>_xlfn.XLOOKUP(game_boards[[#This Row],[drafter_id]],drafters[id],drafters[name],"")</f>
        <v>Bryan Cogman</v>
      </c>
      <c r="K242" t="str">
        <f>_xlfn.XLOOKUP(game_boards[[#This Row],[drafter_team_id]],drafter_teams[id],drafter_teams[name],"")</f>
        <v/>
      </c>
    </row>
    <row r="243" spans="1:11" x14ac:dyDescent="0.25">
      <c r="A243" t="str">
        <f>_xlfn.XLOOKUP(game_boards[[#This Row],[draft_id]],game_boards_export[draft_id],game_boards_export[id])</f>
        <v>efee059e-ab71-40af-9bb0-bdcb483335bf</v>
      </c>
      <c r="B243" s="4" t="s">
        <v>248</v>
      </c>
      <c r="C243" t="str">
        <f>_xlfn.XLOOKUP(game_boards[[#This Row],[draft_id]],drafts[id],drafts[title])</f>
        <v>A Christmas Carol</v>
      </c>
      <c r="D243" t="s">
        <v>15523</v>
      </c>
      <c r="E243" t="s">
        <v>15525</v>
      </c>
      <c r="H243" t="s">
        <v>965</v>
      </c>
      <c r="I243" t="str">
        <f>_xlfn.XLOOKUP(game_boards[[#This Row],[drafter_id]],drafters[id],drafters[name],"")</f>
        <v>Pat Driscoll</v>
      </c>
      <c r="K243" t="str">
        <f>_xlfn.XLOOKUP(game_boards[[#This Row],[drafter_team_id]],drafter_teams[id],drafter_teams[name],"")</f>
        <v/>
      </c>
    </row>
    <row r="244" spans="1:11" x14ac:dyDescent="0.25">
      <c r="A244" t="str">
        <f>_xlfn.XLOOKUP(game_boards[[#This Row],[draft_id]],game_boards_export[draft_id],game_boards_export[id])</f>
        <v>006498dc-c2f3-4ff4-8d2a-92a82a816b97</v>
      </c>
      <c r="B244" s="4" t="s">
        <v>488</v>
      </c>
      <c r="C244" t="str">
        <f>_xlfn.XLOOKUP(game_boards[[#This Row],[draft_id]],drafts[id],drafts[title])</f>
        <v>Oliver Assayas Super Draft</v>
      </c>
      <c r="D244" t="s">
        <v>15522</v>
      </c>
      <c r="E244" t="s">
        <v>15530</v>
      </c>
      <c r="F244" t="b">
        <v>1</v>
      </c>
      <c r="H244" t="s">
        <v>1115</v>
      </c>
      <c r="I244" t="str">
        <f>_xlfn.XLOOKUP(game_boards[[#This Row],[drafter_id]],drafters[id],drafters[name],"")</f>
        <v>Ryan Marker</v>
      </c>
      <c r="K244" t="str">
        <f>_xlfn.XLOOKUP(game_boards[[#This Row],[drafter_team_id]],drafter_teams[id],drafter_teams[name],"")</f>
        <v/>
      </c>
    </row>
    <row r="245" spans="1:11" x14ac:dyDescent="0.25">
      <c r="A245" t="str">
        <f>_xlfn.XLOOKUP(game_boards[[#This Row],[draft_id]],game_boards_export[draft_id],game_boards_export[id])</f>
        <v>006498dc-c2f3-4ff4-8d2a-92a82a816b97</v>
      </c>
      <c r="B245" s="4" t="s">
        <v>488</v>
      </c>
      <c r="C245" t="str">
        <f>_xlfn.XLOOKUP(game_boards[[#This Row],[draft_id]],drafts[id],drafts[title])</f>
        <v>Oliver Assayas Super Draft</v>
      </c>
      <c r="D245" t="s">
        <v>15523</v>
      </c>
      <c r="E245" t="s">
        <v>15569</v>
      </c>
      <c r="H245" t="s">
        <v>1237</v>
      </c>
      <c r="I245" t="str">
        <f>_xlfn.XLOOKUP(game_boards[[#This Row],[drafter_id]],drafters[id],drafters[name],"")</f>
        <v>Clay Keller</v>
      </c>
      <c r="K245" t="str">
        <f>_xlfn.XLOOKUP(game_boards[[#This Row],[drafter_team_id]],drafter_teams[id],drafter_teams[name],"")</f>
        <v/>
      </c>
    </row>
    <row r="246" spans="1:11" x14ac:dyDescent="0.25">
      <c r="A246" t="str">
        <f>_xlfn.XLOOKUP(game_boards[[#This Row],[draft_id]],game_boards_export[draft_id],game_boards_export[id])</f>
        <v>006498dc-c2f3-4ff4-8d2a-92a82a816b97</v>
      </c>
      <c r="B246" s="4" t="s">
        <v>488</v>
      </c>
      <c r="C246" t="str">
        <f>_xlfn.XLOOKUP(game_boards[[#This Row],[draft_id]],drafts[id],drafts[title])</f>
        <v>Oliver Assayas Super Draft</v>
      </c>
      <c r="D246" t="s">
        <v>15526</v>
      </c>
      <c r="E246" t="s">
        <v>15570</v>
      </c>
      <c r="G246" t="b">
        <v>1</v>
      </c>
      <c r="H246" t="s">
        <v>1017</v>
      </c>
      <c r="I246" t="str">
        <f>_xlfn.XLOOKUP(game_boards[[#This Row],[drafter_id]],drafters[id],drafters[name],"")</f>
        <v>Thomas Grabinski</v>
      </c>
      <c r="K246" t="str">
        <f>_xlfn.XLOOKUP(game_boards[[#This Row],[drafter_team_id]],drafter_teams[id],drafter_teams[name],"")</f>
        <v/>
      </c>
    </row>
    <row r="247" spans="1:11" x14ac:dyDescent="0.25">
      <c r="A247" t="str">
        <f>_xlfn.XLOOKUP(game_boards[[#This Row],[draft_id]],game_boards_export[draft_id],game_boards_export[id])</f>
        <v>0144d41a-82b4-4a49-9df3-dbc500c5bcc7</v>
      </c>
      <c r="B247" s="4" t="s">
        <v>518</v>
      </c>
      <c r="C247" t="str">
        <f>_xlfn.XLOOKUP(game_boards[[#This Row],[draft_id]],drafts[id],drafts[title])</f>
        <v>Shakespeare: Part II Mini-Mega</v>
      </c>
      <c r="D247" t="s">
        <v>15522</v>
      </c>
      <c r="E247" t="s">
        <v>15553</v>
      </c>
      <c r="F247" t="b">
        <v>1</v>
      </c>
      <c r="H247" t="s">
        <v>883</v>
      </c>
      <c r="I247" t="str">
        <f>_xlfn.XLOOKUP(game_boards[[#This Row],[drafter_id]],drafters[id],drafters[name],"")</f>
        <v>Joanna Robinson</v>
      </c>
      <c r="K247" t="str">
        <f>_xlfn.XLOOKUP(game_boards[[#This Row],[drafter_team_id]],drafter_teams[id],drafter_teams[name],"")</f>
        <v/>
      </c>
    </row>
    <row r="248" spans="1:11" x14ac:dyDescent="0.25">
      <c r="A248" t="str">
        <f>_xlfn.XLOOKUP(game_boards[[#This Row],[draft_id]],game_boards_export[draft_id],game_boards_export[id])</f>
        <v>0144d41a-82b4-4a49-9df3-dbc500c5bcc7</v>
      </c>
      <c r="B248" s="4" t="s">
        <v>518</v>
      </c>
      <c r="C248" t="str">
        <f>_xlfn.XLOOKUP(game_boards[[#This Row],[draft_id]],drafts[id],drafts[title])</f>
        <v>Shakespeare: Part II Mini-Mega</v>
      </c>
      <c r="D248" t="s">
        <v>15523</v>
      </c>
      <c r="E248" t="s">
        <v>15552</v>
      </c>
      <c r="H248" t="s">
        <v>969</v>
      </c>
      <c r="I248" t="str">
        <f>_xlfn.XLOOKUP(game_boards[[#This Row],[drafter_id]],drafters[id],drafters[name],"")</f>
        <v>Graham Skipper</v>
      </c>
      <c r="K248" t="str">
        <f>_xlfn.XLOOKUP(game_boards[[#This Row],[drafter_team_id]],drafter_teams[id],drafter_teams[name],"")</f>
        <v/>
      </c>
    </row>
    <row r="249" spans="1:11" x14ac:dyDescent="0.25">
      <c r="A249" t="str">
        <f>_xlfn.XLOOKUP(game_boards[[#This Row],[draft_id]],game_boards_export[draft_id],game_boards_export[id])</f>
        <v>0144d41a-82b4-4a49-9df3-dbc500c5bcc7</v>
      </c>
      <c r="B249" s="4" t="s">
        <v>518</v>
      </c>
      <c r="C249" t="str">
        <f>_xlfn.XLOOKUP(game_boards[[#This Row],[draft_id]],drafts[id],drafts[title])</f>
        <v>Shakespeare: Part II Mini-Mega</v>
      </c>
      <c r="D249" t="s">
        <v>15526</v>
      </c>
      <c r="E249" t="s">
        <v>15551</v>
      </c>
      <c r="G249" t="b">
        <v>1</v>
      </c>
      <c r="H249" t="s">
        <v>789</v>
      </c>
      <c r="I249" t="str">
        <f>_xlfn.XLOOKUP(game_boards[[#This Row],[drafter_id]],drafters[id],drafters[name],"")</f>
        <v>Bryan Cogman</v>
      </c>
      <c r="K249" t="str">
        <f>_xlfn.XLOOKUP(game_boards[[#This Row],[drafter_team_id]],drafter_teams[id],drafter_teams[name],"")</f>
        <v/>
      </c>
    </row>
    <row r="250" spans="1:11" x14ac:dyDescent="0.25">
      <c r="A250" t="str">
        <f>_xlfn.XLOOKUP(game_boards[[#This Row],[draft_id]],game_boards_export[draft_id],game_boards_export[id])</f>
        <v>d9c81940-dee4-47fe-adf2-184b15ba4259</v>
      </c>
      <c r="B250" s="4" t="s">
        <v>689</v>
      </c>
      <c r="C250" t="str">
        <f>_xlfn.XLOOKUP(game_boards[[#This Row],[draft_id]],drafts[id],drafts[title])</f>
        <v>Tony Scott</v>
      </c>
      <c r="D250" t="s">
        <v>15522</v>
      </c>
      <c r="E250" t="s">
        <v>15524</v>
      </c>
      <c r="H250" t="s">
        <v>1129</v>
      </c>
      <c r="I250" t="str">
        <f>_xlfn.XLOOKUP(game_boards[[#This Row],[drafter_id]],drafters[id],drafters[name],"")</f>
        <v>Morgan Peter Brown</v>
      </c>
      <c r="K250" t="str">
        <f>_xlfn.XLOOKUP(game_boards[[#This Row],[drafter_team_id]],drafter_teams[id],drafter_teams[name],"")</f>
        <v/>
      </c>
    </row>
    <row r="251" spans="1:11" x14ac:dyDescent="0.25">
      <c r="A251" t="str">
        <f>_xlfn.XLOOKUP(game_boards[[#This Row],[draft_id]],game_boards_export[draft_id],game_boards_export[id])</f>
        <v>d9c81940-dee4-47fe-adf2-184b15ba4259</v>
      </c>
      <c r="B251" s="4" t="s">
        <v>689</v>
      </c>
      <c r="C251" t="str">
        <f>_xlfn.XLOOKUP(game_boards[[#This Row],[draft_id]],drafts[id],drafts[title])</f>
        <v>Tony Scott</v>
      </c>
      <c r="D251" t="s">
        <v>15523</v>
      </c>
      <c r="E251" t="s">
        <v>15525</v>
      </c>
      <c r="H251" t="s">
        <v>997</v>
      </c>
      <c r="I251" t="str">
        <f>_xlfn.XLOOKUP(game_boards[[#This Row],[drafter_id]],drafters[id],drafters[name],"")</f>
        <v>BenDavid Grabinski</v>
      </c>
      <c r="K251" t="str">
        <f>_xlfn.XLOOKUP(game_boards[[#This Row],[drafter_team_id]],drafter_teams[id],drafter_teams[name],"")</f>
        <v/>
      </c>
    </row>
    <row r="252" spans="1:11" x14ac:dyDescent="0.25">
      <c r="A252" t="str">
        <f>_xlfn.XLOOKUP(game_boards[[#This Row],[draft_id]],game_boards_export[draft_id],game_boards_export[id])</f>
        <v>c0d537b7-8e70-4f1a-bb0f-ff40b9f56654</v>
      </c>
      <c r="B252" s="4" t="s">
        <v>643</v>
      </c>
      <c r="C252" t="str">
        <f>_xlfn.XLOOKUP(game_boards[[#This Row],[draft_id]],drafts[id],drafts[title])</f>
        <v>John Woo</v>
      </c>
      <c r="D252" t="s">
        <v>15522</v>
      </c>
      <c r="E252" t="s">
        <v>15524</v>
      </c>
      <c r="H252" t="s">
        <v>821</v>
      </c>
      <c r="I252" t="str">
        <f>_xlfn.XLOOKUP(game_boards[[#This Row],[drafter_id]],drafters[id],drafters[name],"")</f>
        <v>David Chen</v>
      </c>
      <c r="K252" t="str">
        <f>_xlfn.XLOOKUP(game_boards[[#This Row],[drafter_team_id]],drafter_teams[id],drafter_teams[name],"")</f>
        <v/>
      </c>
    </row>
    <row r="253" spans="1:11" x14ac:dyDescent="0.25">
      <c r="A253" t="str">
        <f>_xlfn.XLOOKUP(game_boards[[#This Row],[draft_id]],game_boards_export[draft_id],game_boards_export[id])</f>
        <v>c0d537b7-8e70-4f1a-bb0f-ff40b9f56654</v>
      </c>
      <c r="B253" s="4" t="s">
        <v>643</v>
      </c>
      <c r="C253" t="str">
        <f>_xlfn.XLOOKUP(game_boards[[#This Row],[draft_id]],drafts[id],drafts[title])</f>
        <v>John Woo</v>
      </c>
      <c r="D253" t="s">
        <v>15523</v>
      </c>
      <c r="E253" t="s">
        <v>15525</v>
      </c>
      <c r="H253" t="s">
        <v>819</v>
      </c>
      <c r="I253" t="str">
        <f>_xlfn.XLOOKUP(game_boards[[#This Row],[drafter_id]],drafters[id],drafters[name],"")</f>
        <v>Dan Trachtenberg</v>
      </c>
      <c r="K253" t="str">
        <f>_xlfn.XLOOKUP(game_boards[[#This Row],[drafter_team_id]],drafter_teams[id],drafter_teams[name],"")</f>
        <v/>
      </c>
    </row>
    <row r="254" spans="1:11" x14ac:dyDescent="0.25">
      <c r="A254" t="str">
        <f>_xlfn.XLOOKUP(game_boards[[#This Row],[draft_id]],game_boards_export[draft_id],game_boards_export[id])</f>
        <v>a96d387f-b2c1-456d-838f-453fa2f9fcc4</v>
      </c>
      <c r="B254" s="6" t="s">
        <v>240</v>
      </c>
      <c r="C254" t="str">
        <f>_xlfn.XLOOKUP(game_boards[[#This Row],[draft_id]],drafts[id],drafts[title])</f>
        <v>Aquatic Horror</v>
      </c>
      <c r="D254" t="s">
        <v>15522</v>
      </c>
      <c r="E254" t="s">
        <v>15524</v>
      </c>
      <c r="H254" t="s">
        <v>845</v>
      </c>
      <c r="I254" t="str">
        <f>_xlfn.XLOOKUP(game_boards[[#This Row],[drafter_id]],drafters[id],drafters[name],"")</f>
        <v>Rebekah McKendry</v>
      </c>
      <c r="K254" t="str">
        <f>_xlfn.XLOOKUP(game_boards[[#This Row],[drafter_team_id]],drafter_teams[id],drafter_teams[name],"")</f>
        <v/>
      </c>
    </row>
    <row r="255" spans="1:11" x14ac:dyDescent="0.25">
      <c r="A255" t="str">
        <f>_xlfn.XLOOKUP(game_boards[[#This Row],[draft_id]],game_boards_export[draft_id],game_boards_export[id])</f>
        <v>a96d387f-b2c1-456d-838f-453fa2f9fcc4</v>
      </c>
      <c r="B255" s="6" t="s">
        <v>240</v>
      </c>
      <c r="C255" t="str">
        <f>_xlfn.XLOOKUP(game_boards[[#This Row],[draft_id]],drafts[id],drafts[title])</f>
        <v>Aquatic Horror</v>
      </c>
      <c r="D255" t="s">
        <v>15523</v>
      </c>
      <c r="E255" t="s">
        <v>15525</v>
      </c>
      <c r="H255" t="s">
        <v>887</v>
      </c>
      <c r="I255" t="str">
        <f>_xlfn.XLOOKUP(game_boards[[#This Row],[drafter_id]],drafters[id],drafters[name],"")</f>
        <v>David Ian McKendry</v>
      </c>
      <c r="K255" t="str">
        <f>_xlfn.XLOOKUP(game_boards[[#This Row],[drafter_team_id]],drafter_teams[id],drafter_teams[name],"")</f>
        <v/>
      </c>
    </row>
    <row r="256" spans="1:11" x14ac:dyDescent="0.25">
      <c r="A256" t="str">
        <f>_xlfn.XLOOKUP(game_boards[[#This Row],[draft_id]],game_boards_export[draft_id],game_boards_export[id])</f>
        <v>e4a4dc6c-2e72-47b8-93e0-954519c9dc04</v>
      </c>
      <c r="B256" s="4" t="s">
        <v>282</v>
      </c>
      <c r="C256" t="str">
        <f>_xlfn.XLOOKUP(game_boards[[#This Row],[draft_id]],drafts[id],drafts[title])</f>
        <v>Fictional Musicians Mini-Mega</v>
      </c>
      <c r="D256" t="s">
        <v>15522</v>
      </c>
      <c r="E256" t="s">
        <v>15553</v>
      </c>
      <c r="F256" t="b">
        <v>1</v>
      </c>
      <c r="H256" t="s">
        <v>959</v>
      </c>
      <c r="I256" t="str">
        <f>_xlfn.XLOOKUP(game_boards[[#This Row],[drafter_id]],drafters[id],drafters[name],"")</f>
        <v>Matt Mercer</v>
      </c>
      <c r="K256" t="str">
        <f>_xlfn.XLOOKUP(game_boards[[#This Row],[drafter_team_id]],drafter_teams[id],drafter_teams[name],"")</f>
        <v/>
      </c>
    </row>
    <row r="257" spans="1:11" x14ac:dyDescent="0.25">
      <c r="A257" t="str">
        <f>_xlfn.XLOOKUP(game_boards[[#This Row],[draft_id]],game_boards_export[draft_id],game_boards_export[id])</f>
        <v>e4a4dc6c-2e72-47b8-93e0-954519c9dc04</v>
      </c>
      <c r="B257" s="4" t="s">
        <v>282</v>
      </c>
      <c r="C257" t="str">
        <f>_xlfn.XLOOKUP(game_boards[[#This Row],[draft_id]],drafts[id],drafts[title])</f>
        <v>Fictional Musicians Mini-Mega</v>
      </c>
      <c r="D257" t="s">
        <v>15523</v>
      </c>
      <c r="E257" t="s">
        <v>15552</v>
      </c>
      <c r="H257" t="s">
        <v>1211</v>
      </c>
      <c r="I257" t="str">
        <f>_xlfn.XLOOKUP(game_boards[[#This Row],[drafter_id]],drafters[id],drafters[name],"")</f>
        <v>Dave Holmes</v>
      </c>
      <c r="K257" t="str">
        <f>_xlfn.XLOOKUP(game_boards[[#This Row],[drafter_team_id]],drafter_teams[id],drafter_teams[name],"")</f>
        <v/>
      </c>
    </row>
    <row r="258" spans="1:11" x14ac:dyDescent="0.25">
      <c r="A258" t="str">
        <f>_xlfn.XLOOKUP(game_boards[[#This Row],[draft_id]],game_boards_export[draft_id],game_boards_export[id])</f>
        <v>e4a4dc6c-2e72-47b8-93e0-954519c9dc04</v>
      </c>
      <c r="B258" s="4" t="s">
        <v>282</v>
      </c>
      <c r="C258" t="str">
        <f>_xlfn.XLOOKUP(game_boards[[#This Row],[draft_id]],drafts[id],drafts[title])</f>
        <v>Fictional Musicians Mini-Mega</v>
      </c>
      <c r="D258" t="s">
        <v>15526</v>
      </c>
      <c r="E258" t="s">
        <v>15551</v>
      </c>
      <c r="G258" t="b">
        <v>1</v>
      </c>
      <c r="H258" t="s">
        <v>1061</v>
      </c>
      <c r="I258" t="str">
        <f>_xlfn.XLOOKUP(game_boards[[#This Row],[drafter_id]],drafters[id],drafters[name],"")</f>
        <v>Kay Hanley</v>
      </c>
      <c r="K258" t="str">
        <f>_xlfn.XLOOKUP(game_boards[[#This Row],[drafter_team_id]],drafter_teams[id],drafter_teams[name],"")</f>
        <v/>
      </c>
    </row>
    <row r="259" spans="1:11" x14ac:dyDescent="0.25">
      <c r="A259" t="str">
        <f>_xlfn.XLOOKUP(game_boards[[#This Row],[draft_id]],game_boards_export[draft_id],game_boards_export[id])</f>
        <v>2cb586a6-2f3f-4d22-a260-5654aaea3385</v>
      </c>
      <c r="B259" s="4" t="s">
        <v>379</v>
      </c>
      <c r="C259" t="str">
        <f>_xlfn.XLOOKUP(game_boards[[#This Row],[draft_id]],drafts[id],drafts[title])</f>
        <v>Cannon</v>
      </c>
      <c r="D259" t="s">
        <v>15522</v>
      </c>
      <c r="E259" t="s">
        <v>15524</v>
      </c>
      <c r="H259" t="s">
        <v>1099</v>
      </c>
      <c r="I259" t="str">
        <f>_xlfn.XLOOKUP(game_boards[[#This Row],[drafter_id]],drafters[id],drafters[name],"")</f>
        <v>Patrick Bromley</v>
      </c>
      <c r="K259" t="str">
        <f>_xlfn.XLOOKUP(game_boards[[#This Row],[drafter_team_id]],drafter_teams[id],drafter_teams[name],"")</f>
        <v/>
      </c>
    </row>
    <row r="260" spans="1:11" x14ac:dyDescent="0.25">
      <c r="A260" t="str">
        <f>_xlfn.XLOOKUP(game_boards[[#This Row],[draft_id]],game_boards_export[draft_id],game_boards_export[id])</f>
        <v>2cb586a6-2f3f-4d22-a260-5654aaea3385</v>
      </c>
      <c r="B260" s="4" t="s">
        <v>379</v>
      </c>
      <c r="C260" t="str">
        <f>_xlfn.XLOOKUP(game_boards[[#This Row],[draft_id]],drafts[id],drafts[title])</f>
        <v>Cannon</v>
      </c>
      <c r="D260" t="s">
        <v>15523</v>
      </c>
      <c r="E260" t="s">
        <v>15525</v>
      </c>
      <c r="H260" t="s">
        <v>805</v>
      </c>
      <c r="I260" t="str">
        <f>_xlfn.XLOOKUP(game_boards[[#This Row],[drafter_id]],drafters[id],drafters[name],"")</f>
        <v>Elric Kane</v>
      </c>
      <c r="K260" t="str">
        <f>_xlfn.XLOOKUP(game_boards[[#This Row],[drafter_team_id]],drafter_teams[id],drafter_teams[name],"")</f>
        <v/>
      </c>
    </row>
    <row r="261" spans="1:11" x14ac:dyDescent="0.25">
      <c r="A261" t="str">
        <f>_xlfn.XLOOKUP(game_boards[[#This Row],[draft_id]],game_boards_export[draft_id],game_boards_export[id])</f>
        <v>dc580e2e-50ac-4989-a356-c6c361a8de3e</v>
      </c>
      <c r="B261" s="4" t="s">
        <v>272</v>
      </c>
      <c r="C261" t="str">
        <f>_xlfn.XLOOKUP(game_boards[[#This Row],[draft_id]],drafts[id],drafts[title])</f>
        <v>Relationship Horror</v>
      </c>
      <c r="D261" t="s">
        <v>15522</v>
      </c>
      <c r="E261" t="s">
        <v>15524</v>
      </c>
      <c r="I261" t="str">
        <f>_xlfn.XLOOKUP(game_boards[[#This Row],[drafter_id]],drafters[id],drafters[name],"")</f>
        <v/>
      </c>
      <c r="J261" t="s">
        <v>1319</v>
      </c>
      <c r="K261" t="str">
        <f>_xlfn.XLOOKUP(game_boards[[#This Row],[drafter_team_id]],drafter_teams[id],drafter_teams[name],"")</f>
        <v>Chelsea Stardust and Sean Keller</v>
      </c>
    </row>
    <row r="262" spans="1:11" x14ac:dyDescent="0.25">
      <c r="A262" t="str">
        <f>_xlfn.XLOOKUP(game_boards[[#This Row],[draft_id]],game_boards_export[draft_id],game_boards_export[id])</f>
        <v>dc580e2e-50ac-4989-a356-c6c361a8de3e</v>
      </c>
      <c r="B262" s="4" t="s">
        <v>272</v>
      </c>
      <c r="C262" t="str">
        <f>_xlfn.XLOOKUP(game_boards[[#This Row],[draft_id]],drafts[id],drafts[title])</f>
        <v>Relationship Horror</v>
      </c>
      <c r="D262" t="s">
        <v>15523</v>
      </c>
      <c r="E262" t="s">
        <v>15525</v>
      </c>
      <c r="I262" t="str">
        <f>_xlfn.XLOOKUP(game_boards[[#This Row],[drafter_id]],drafters[id],drafters[name],"")</f>
        <v/>
      </c>
      <c r="J262" t="s">
        <v>1315</v>
      </c>
      <c r="K262" t="str">
        <f>_xlfn.XLOOKUP(game_boards[[#This Row],[drafter_team_id]],drafter_teams[id],drafter_teams[name],"")</f>
        <v>Andrew Merrill and Beth Crudele</v>
      </c>
    </row>
    <row r="263" spans="1:11" x14ac:dyDescent="0.25">
      <c r="A263" t="str">
        <f>_xlfn.XLOOKUP(game_boards[[#This Row],[draft_id]],game_boards_export[draft_id],game_boards_export[id])</f>
        <v>b464cb9a-7ce3-428d-b928-411a3deae39c</v>
      </c>
      <c r="B263" s="4" t="s">
        <v>373</v>
      </c>
      <c r="C263" t="str">
        <f>_xlfn.XLOOKUP(game_boards[[#This Row],[draft_id]],drafts[id],drafts[title])</f>
        <v>Hugh Grant</v>
      </c>
      <c r="D263" t="s">
        <v>15522</v>
      </c>
      <c r="E263" t="s">
        <v>15524</v>
      </c>
      <c r="H263" t="s">
        <v>1137</v>
      </c>
      <c r="I263" t="str">
        <f>_xlfn.XLOOKUP(game_boards[[#This Row],[drafter_id]],drafters[id],drafters[name],"")</f>
        <v>Wynter Mitchell</v>
      </c>
      <c r="K263" t="str">
        <f>_xlfn.XLOOKUP(game_boards[[#This Row],[drafter_team_id]],drafter_teams[id],drafter_teams[name],"")</f>
        <v/>
      </c>
    </row>
    <row r="264" spans="1:11" x14ac:dyDescent="0.25">
      <c r="A264" t="str">
        <f>_xlfn.XLOOKUP(game_boards[[#This Row],[draft_id]],game_boards_export[draft_id],game_boards_export[id])</f>
        <v>b464cb9a-7ce3-428d-b928-411a3deae39c</v>
      </c>
      <c r="B264" s="5" t="s">
        <v>373</v>
      </c>
      <c r="C264" t="str">
        <f>_xlfn.XLOOKUP(game_boards[[#This Row],[draft_id]],drafts[id],drafts[title])</f>
        <v>Hugh Grant</v>
      </c>
      <c r="D264" t="s">
        <v>15523</v>
      </c>
      <c r="E264" t="s">
        <v>15525</v>
      </c>
      <c r="H264" t="s">
        <v>885</v>
      </c>
      <c r="I264" t="str">
        <f>_xlfn.XLOOKUP(game_boards[[#This Row],[drafter_id]],drafters[id],drafters[name],"")</f>
        <v>Guy Branum</v>
      </c>
      <c r="K264" t="str">
        <f>_xlfn.XLOOKUP(game_boards[[#This Row],[drafter_team_id]],drafter_teams[id],drafter_teams[name],"")</f>
        <v/>
      </c>
    </row>
    <row r="265" spans="1:11" x14ac:dyDescent="0.25">
      <c r="A265" t="str">
        <f>_xlfn.XLOOKUP(game_boards[[#This Row],[draft_id]],game_boards_export[draft_id],game_boards_export[id])</f>
        <v>6ad43a1d-79e4-43ea-b743-c6ffa6ea9340</v>
      </c>
      <c r="B265" s="4" t="s">
        <v>494</v>
      </c>
      <c r="C265" t="str">
        <f>_xlfn.XLOOKUP(game_boards[[#This Row],[draft_id]],drafts[id],drafts[title])</f>
        <v>Eddie Murphy</v>
      </c>
      <c r="D265" t="s">
        <v>15522</v>
      </c>
      <c r="E265" t="s">
        <v>15524</v>
      </c>
      <c r="H265" t="s">
        <v>839</v>
      </c>
      <c r="I265" t="str">
        <f>_xlfn.XLOOKUP(game_boards[[#This Row],[drafter_id]],drafters[id],drafters[name],"")</f>
        <v>Ricky Carmona</v>
      </c>
      <c r="K265" t="str">
        <f>_xlfn.XLOOKUP(game_boards[[#This Row],[drafter_team_id]],drafter_teams[id],drafter_teams[name],"")</f>
        <v/>
      </c>
    </row>
    <row r="266" spans="1:11" x14ac:dyDescent="0.25">
      <c r="A266" t="str">
        <f>_xlfn.XLOOKUP(game_boards[[#This Row],[draft_id]],game_boards_export[draft_id],game_boards_export[id])</f>
        <v>6ad43a1d-79e4-43ea-b743-c6ffa6ea9340</v>
      </c>
      <c r="B266" s="4" t="s">
        <v>494</v>
      </c>
      <c r="C266" t="str">
        <f>_xlfn.XLOOKUP(game_boards[[#This Row],[draft_id]],drafts[id],drafts[title])</f>
        <v>Eddie Murphy</v>
      </c>
      <c r="D266" t="s">
        <v>15523</v>
      </c>
      <c r="E266" t="s">
        <v>15525</v>
      </c>
      <c r="H266" t="s">
        <v>1149</v>
      </c>
      <c r="I266" t="str">
        <f>_xlfn.XLOOKUP(game_boards[[#This Row],[drafter_id]],drafters[id],drafters[name],"")</f>
        <v>Dave Schilling</v>
      </c>
      <c r="K266" t="str">
        <f>_xlfn.XLOOKUP(game_boards[[#This Row],[drafter_team_id]],drafter_teams[id],drafter_teams[name],"")</f>
        <v/>
      </c>
    </row>
    <row r="267" spans="1:11" x14ac:dyDescent="0.25">
      <c r="A267" t="str">
        <f>_xlfn.XLOOKUP(game_boards[[#This Row],[draft_id]],game_boards_export[draft_id],game_boards_export[id])</f>
        <v>4e503744-b2e5-45e0-8615-7fac697ded49</v>
      </c>
      <c r="B267" s="4" t="s">
        <v>653</v>
      </c>
      <c r="C267" t="str">
        <f>_xlfn.XLOOKUP(game_boards[[#This Row],[draft_id]],drafts[id],drafts[title])</f>
        <v>Classic Disney Live Action Adventure</v>
      </c>
      <c r="D267" t="s">
        <v>15522</v>
      </c>
      <c r="E267" t="s">
        <v>15524</v>
      </c>
      <c r="H267" t="s">
        <v>1051</v>
      </c>
      <c r="I267" t="str">
        <f>_xlfn.XLOOKUP(game_boards[[#This Row],[drafter_id]],drafters[id],drafters[name],"")</f>
        <v>Drew McWeeny</v>
      </c>
      <c r="K267" t="str">
        <f>_xlfn.XLOOKUP(game_boards[[#This Row],[drafter_team_id]],drafter_teams[id],drafter_teams[name],"")</f>
        <v/>
      </c>
    </row>
    <row r="268" spans="1:11" x14ac:dyDescent="0.25">
      <c r="A268" t="str">
        <f>_xlfn.XLOOKUP(game_boards[[#This Row],[draft_id]],game_boards_export[draft_id],game_boards_export[id])</f>
        <v>4e503744-b2e5-45e0-8615-7fac697ded49</v>
      </c>
      <c r="B268" s="4" t="s">
        <v>653</v>
      </c>
      <c r="C268" t="str">
        <f>_xlfn.XLOOKUP(game_boards[[#This Row],[draft_id]],drafts[id],drafts[title])</f>
        <v>Classic Disney Live Action Adventure</v>
      </c>
      <c r="D268" t="s">
        <v>15523</v>
      </c>
      <c r="E268" t="s">
        <v>15525</v>
      </c>
      <c r="H268" t="s">
        <v>789</v>
      </c>
      <c r="I268" t="str">
        <f>_xlfn.XLOOKUP(game_boards[[#This Row],[drafter_id]],drafters[id],drafters[name],"")</f>
        <v>Bryan Cogman</v>
      </c>
      <c r="K268" t="str">
        <f>_xlfn.XLOOKUP(game_boards[[#This Row],[drafter_team_id]],drafter_teams[id],drafter_teams[name],"")</f>
        <v/>
      </c>
    </row>
    <row r="269" spans="1:11" x14ac:dyDescent="0.25">
      <c r="A269" t="str">
        <f>_xlfn.XLOOKUP(game_boards[[#This Row],[draft_id]],game_boards_export[draft_id],game_boards_export[id])</f>
        <v>7da2a7d8-f507-4c46-ae19-54458f484e0c</v>
      </c>
      <c r="B269" s="4" t="s">
        <v>172</v>
      </c>
      <c r="C269" t="str">
        <f>_xlfn.XLOOKUP(game_boards[[#This Row],[draft_id]],drafts[id],drafts[title])</f>
        <v>Godzilla vs. Kong</v>
      </c>
      <c r="D269" t="s">
        <v>15522</v>
      </c>
      <c r="E269" t="s">
        <v>15524</v>
      </c>
      <c r="H269" t="s">
        <v>969</v>
      </c>
      <c r="I269" t="str">
        <f>_xlfn.XLOOKUP(game_boards[[#This Row],[drafter_id]],drafters[id],drafters[name],"")</f>
        <v>Graham Skipper</v>
      </c>
      <c r="K269" t="str">
        <f>_xlfn.XLOOKUP(game_boards[[#This Row],[drafter_team_id]],drafter_teams[id],drafter_teams[name],"")</f>
        <v/>
      </c>
    </row>
    <row r="270" spans="1:11" x14ac:dyDescent="0.25">
      <c r="A270" t="str">
        <f>_xlfn.XLOOKUP(game_boards[[#This Row],[draft_id]],game_boards_export[draft_id],game_boards_export[id])</f>
        <v>7da2a7d8-f507-4c46-ae19-54458f484e0c</v>
      </c>
      <c r="B270" s="4" t="s">
        <v>172</v>
      </c>
      <c r="C270" t="str">
        <f>_xlfn.XLOOKUP(game_boards[[#This Row],[draft_id]],drafts[id],drafts[title])</f>
        <v>Godzilla vs. Kong</v>
      </c>
      <c r="D270" t="s">
        <v>15523</v>
      </c>
      <c r="E270" t="s">
        <v>15525</v>
      </c>
      <c r="H270" t="s">
        <v>1195</v>
      </c>
      <c r="I270" t="str">
        <f>_xlfn.XLOOKUP(game_boards[[#This Row],[drafter_id]],drafters[id],drafters[name],"")</f>
        <v>Miguel Rodriguez</v>
      </c>
      <c r="K270" t="str">
        <f>_xlfn.XLOOKUP(game_boards[[#This Row],[drafter_team_id]],drafter_teams[id],drafter_teams[name],"")</f>
        <v/>
      </c>
    </row>
    <row r="271" spans="1:11" x14ac:dyDescent="0.25">
      <c r="A271" t="str">
        <f>_xlfn.XLOOKUP(game_boards[[#This Row],[draft_id]],game_boards_export[draft_id],game_boards_export[id])</f>
        <v>b1d86db5-6e4d-4d0b-bb73-f77432ffbd4e</v>
      </c>
      <c r="B271" s="4" t="s">
        <v>165</v>
      </c>
      <c r="C271" t="str">
        <f>_xlfn.XLOOKUP(game_boards[[#This Row],[draft_id]],drafts[id],drafts[title])</f>
        <v>George Lucas</v>
      </c>
      <c r="D271" t="s">
        <v>15522</v>
      </c>
      <c r="E271" t="s">
        <v>15524</v>
      </c>
      <c r="H271" t="s">
        <v>955</v>
      </c>
      <c r="I271" t="str">
        <f>_xlfn.XLOOKUP(game_boards[[#This Row],[drafter_id]],drafters[id],drafters[name],"")</f>
        <v>Patrick Cotnoir</v>
      </c>
      <c r="K271" t="str">
        <f>_xlfn.XLOOKUP(game_boards[[#This Row],[drafter_team_id]],drafter_teams[id],drafter_teams[name],"")</f>
        <v/>
      </c>
    </row>
    <row r="272" spans="1:11" x14ac:dyDescent="0.25">
      <c r="A272" t="str">
        <f>_xlfn.XLOOKUP(game_boards[[#This Row],[draft_id]],game_boards_export[draft_id],game_boards_export[id])</f>
        <v>b1d86db5-6e4d-4d0b-bb73-f77432ffbd4e</v>
      </c>
      <c r="B272" s="4" t="s">
        <v>165</v>
      </c>
      <c r="C272" t="str">
        <f>_xlfn.XLOOKUP(game_boards[[#This Row],[draft_id]],drafts[id],drafts[title])</f>
        <v>George Lucas</v>
      </c>
      <c r="D272" t="s">
        <v>15523</v>
      </c>
      <c r="E272" t="s">
        <v>15525</v>
      </c>
      <c r="H272" t="s">
        <v>869</v>
      </c>
      <c r="I272" t="str">
        <f>_xlfn.XLOOKUP(game_boards[[#This Row],[drafter_id]],drafters[id],drafters[name],"")</f>
        <v>Connor Ratliff</v>
      </c>
      <c r="K272" t="str">
        <f>_xlfn.XLOOKUP(game_boards[[#This Row],[drafter_team_id]],drafter_teams[id],drafter_teams[name],"")</f>
        <v/>
      </c>
    </row>
    <row r="273" spans="1:11" x14ac:dyDescent="0.25">
      <c r="A273" t="str">
        <f>_xlfn.XLOOKUP(game_boards[[#This Row],[draft_id]],game_boards_export[draft_id],game_boards_export[id])</f>
        <v>d413180d-79aa-4b9f-bf08-b46e5e2b219b</v>
      </c>
      <c r="B273" s="4" t="s">
        <v>244</v>
      </c>
      <c r="C273" t="str">
        <f>_xlfn.XLOOKUP(game_boards[[#This Row],[draft_id]],drafts[id],drafts[title])</f>
        <v>Jerry Bruckheimer</v>
      </c>
      <c r="D273" t="s">
        <v>15522</v>
      </c>
      <c r="E273" t="s">
        <v>15524</v>
      </c>
      <c r="H273" t="s">
        <v>905</v>
      </c>
      <c r="I273" t="str">
        <f>_xlfn.XLOOKUP(game_boards[[#This Row],[drafter_id]],drafters[id],drafters[name],"")</f>
        <v>Phil Iscove</v>
      </c>
      <c r="K273" t="str">
        <f>_xlfn.XLOOKUP(game_boards[[#This Row],[drafter_team_id]],drafter_teams[id],drafter_teams[name],"")</f>
        <v/>
      </c>
    </row>
    <row r="274" spans="1:11" x14ac:dyDescent="0.25">
      <c r="A274" t="str">
        <f>_xlfn.XLOOKUP(game_boards[[#This Row],[draft_id]],game_boards_export[draft_id],game_boards_export[id])</f>
        <v>d413180d-79aa-4b9f-bf08-b46e5e2b219b</v>
      </c>
      <c r="B274" s="4" t="s">
        <v>244</v>
      </c>
      <c r="C274" t="str">
        <f>_xlfn.XLOOKUP(game_boards[[#This Row],[draft_id]],drafts[id],drafts[title])</f>
        <v>Jerry Bruckheimer</v>
      </c>
      <c r="D274" t="s">
        <v>15523</v>
      </c>
      <c r="E274" t="s">
        <v>15525</v>
      </c>
      <c r="H274" t="s">
        <v>825</v>
      </c>
      <c r="I274" t="str">
        <f>_xlfn.XLOOKUP(game_boards[[#This Row],[drafter_id]],drafters[id],drafters[name],"")</f>
        <v>Kenny Neibart</v>
      </c>
      <c r="K274" t="str">
        <f>_xlfn.XLOOKUP(game_boards[[#This Row],[drafter_team_id]],drafter_teams[id],drafter_teams[name],"")</f>
        <v/>
      </c>
    </row>
    <row r="275" spans="1:11" x14ac:dyDescent="0.25">
      <c r="A275" t="str">
        <f>_xlfn.XLOOKUP(game_boards[[#This Row],[draft_id]],game_boards_export[draft_id],game_boards_export[id])</f>
        <v>7c5dbe78-6b4e-4334-b2a1-9beb876de947</v>
      </c>
      <c r="B275" s="4" t="s">
        <v>365</v>
      </c>
      <c r="C275" t="str">
        <f>_xlfn.XLOOKUP(game_boards[[#This Row],[draft_id]],drafts[id],drafts[title])</f>
        <v>Minnesota Mini-Mega</v>
      </c>
      <c r="D275" t="s">
        <v>15522</v>
      </c>
      <c r="E275" t="s">
        <v>15553</v>
      </c>
      <c r="F275" t="b">
        <v>1</v>
      </c>
      <c r="H275" t="s">
        <v>1009</v>
      </c>
      <c r="I275" t="str">
        <f>_xlfn.XLOOKUP(game_boards[[#This Row],[drafter_id]],drafters[id],drafters[name],"")</f>
        <v>Drea Clark</v>
      </c>
      <c r="K275" t="str">
        <f>_xlfn.XLOOKUP(game_boards[[#This Row],[drafter_team_id]],drafter_teams[id],drafter_teams[name],"")</f>
        <v/>
      </c>
    </row>
    <row r="276" spans="1:11" x14ac:dyDescent="0.25">
      <c r="A276" t="str">
        <f>_xlfn.XLOOKUP(game_boards[[#This Row],[draft_id]],game_boards_export[draft_id],game_boards_export[id])</f>
        <v>7c5dbe78-6b4e-4334-b2a1-9beb876de947</v>
      </c>
      <c r="B276" s="4" t="s">
        <v>365</v>
      </c>
      <c r="C276" t="str">
        <f>_xlfn.XLOOKUP(game_boards[[#This Row],[draft_id]],drafts[id],drafts[title])</f>
        <v>Minnesota Mini-Mega</v>
      </c>
      <c r="D276" t="s">
        <v>15523</v>
      </c>
      <c r="E276" t="s">
        <v>15552</v>
      </c>
      <c r="H276" t="s">
        <v>1177</v>
      </c>
      <c r="I276" t="str">
        <f>_xlfn.XLOOKUP(game_boards[[#This Row],[drafter_id]],drafters[id],drafters[name],"")</f>
        <v>Darren Franich</v>
      </c>
      <c r="K276" t="str">
        <f>_xlfn.XLOOKUP(game_boards[[#This Row],[drafter_team_id]],drafter_teams[id],drafter_teams[name],"")</f>
        <v/>
      </c>
    </row>
    <row r="277" spans="1:11" x14ac:dyDescent="0.25">
      <c r="A277" t="str">
        <f>_xlfn.XLOOKUP(game_boards[[#This Row],[draft_id]],game_boards_export[draft_id],game_boards_export[id])</f>
        <v>7c5dbe78-6b4e-4334-b2a1-9beb876de947</v>
      </c>
      <c r="B277" s="4" t="s">
        <v>365</v>
      </c>
      <c r="C277" t="str">
        <f>_xlfn.XLOOKUP(game_boards[[#This Row],[draft_id]],drafts[id],drafts[title])</f>
        <v>Minnesota Mini-Mega</v>
      </c>
      <c r="D277" t="s">
        <v>15526</v>
      </c>
      <c r="E277" t="s">
        <v>15551</v>
      </c>
      <c r="G277" t="b">
        <v>1</v>
      </c>
      <c r="H277" t="s">
        <v>1237</v>
      </c>
      <c r="I277" t="str">
        <f>_xlfn.XLOOKUP(game_boards[[#This Row],[drafter_id]],drafters[id],drafters[name],"")</f>
        <v>Clay Keller</v>
      </c>
      <c r="K277" t="str">
        <f>_xlfn.XLOOKUP(game_boards[[#This Row],[drafter_team_id]],drafter_teams[id],drafter_teams[name],"")</f>
        <v/>
      </c>
    </row>
    <row r="278" spans="1:11" x14ac:dyDescent="0.25">
      <c r="A278" t="str">
        <f>_xlfn.XLOOKUP(game_boards[[#This Row],[draft_id]],game_boards_export[draft_id],game_boards_export[id])</f>
        <v>5aaa53fe-aacc-4f3a-b273-6dc81b9c9151</v>
      </c>
      <c r="B278" s="4" t="s">
        <v>526</v>
      </c>
      <c r="C278" t="str">
        <f>_xlfn.XLOOKUP(game_boards[[#This Row],[draft_id]],drafts[id],drafts[title])</f>
        <v>Private Eyes</v>
      </c>
      <c r="D278" t="s">
        <v>15522</v>
      </c>
      <c r="E278" t="s">
        <v>15524</v>
      </c>
      <c r="H278" t="s">
        <v>789</v>
      </c>
      <c r="I278" t="str">
        <f>_xlfn.XLOOKUP(game_boards[[#This Row],[drafter_id]],drafters[id],drafters[name],"")</f>
        <v>Bryan Cogman</v>
      </c>
      <c r="K278" t="str">
        <f>_xlfn.XLOOKUP(game_boards[[#This Row],[drafter_team_id]],drafter_teams[id],drafter_teams[name],"")</f>
        <v/>
      </c>
    </row>
    <row r="279" spans="1:11" x14ac:dyDescent="0.25">
      <c r="A279" t="str">
        <f>_xlfn.XLOOKUP(game_boards[[#This Row],[draft_id]],game_boards_export[draft_id],game_boards_export[id])</f>
        <v>5aaa53fe-aacc-4f3a-b273-6dc81b9c9151</v>
      </c>
      <c r="B279" s="4" t="s">
        <v>526</v>
      </c>
      <c r="C279" t="str">
        <f>_xlfn.XLOOKUP(game_boards[[#This Row],[draft_id]],drafts[id],drafts[title])</f>
        <v>Private Eyes</v>
      </c>
      <c r="D279" t="s">
        <v>15523</v>
      </c>
      <c r="E279" t="s">
        <v>15525</v>
      </c>
      <c r="H279" t="s">
        <v>967</v>
      </c>
      <c r="I279" t="str">
        <f>_xlfn.XLOOKUP(game_boards[[#This Row],[drafter_id]],drafters[id],drafters[name],"")</f>
        <v>Milla Bell-Hart</v>
      </c>
      <c r="K279" t="str">
        <f>_xlfn.XLOOKUP(game_boards[[#This Row],[drafter_team_id]],drafter_teams[id],drafter_teams[name],"")</f>
        <v/>
      </c>
    </row>
    <row r="280" spans="1:11" x14ac:dyDescent="0.25">
      <c r="A280" t="str">
        <f>_xlfn.XLOOKUP(game_boards[[#This Row],[draft_id]],game_boards_export[draft_id],game_boards_export[id])</f>
        <v>608e91b8-85db-448e-9817-75b8538c3ce8</v>
      </c>
      <c r="B280" s="4" t="s">
        <v>24</v>
      </c>
      <c r="C280" t="str">
        <f>_xlfn.XLOOKUP(game_boards[[#This Row],[draft_id]],drafts[id],drafts[title])</f>
        <v>Kelly Reichardt Super Draft</v>
      </c>
      <c r="D280" t="s">
        <v>15522</v>
      </c>
      <c r="E280" t="s">
        <v>15524</v>
      </c>
      <c r="H280" t="s">
        <v>1115</v>
      </c>
      <c r="I280" t="str">
        <f>_xlfn.XLOOKUP(game_boards[[#This Row],[drafter_id]],drafters[id],drafters[name],"")</f>
        <v>Ryan Marker</v>
      </c>
      <c r="K280" t="str">
        <f>_xlfn.XLOOKUP(game_boards[[#This Row],[drafter_team_id]],drafter_teams[id],drafter_teams[name],"")</f>
        <v/>
      </c>
    </row>
    <row r="281" spans="1:11" x14ac:dyDescent="0.25">
      <c r="A281" t="str">
        <f>_xlfn.XLOOKUP(game_boards[[#This Row],[draft_id]],game_boards_export[draft_id],game_boards_export[id])</f>
        <v>608e91b8-85db-448e-9817-75b8538c3ce8</v>
      </c>
      <c r="B281" s="4" t="s">
        <v>24</v>
      </c>
      <c r="C281" t="str">
        <f>_xlfn.XLOOKUP(game_boards[[#This Row],[draft_id]],drafts[id],drafts[title])</f>
        <v>Kelly Reichardt Super Draft</v>
      </c>
      <c r="D281" t="s">
        <v>15523</v>
      </c>
      <c r="E281" t="s">
        <v>15525</v>
      </c>
      <c r="H281" t="s">
        <v>1166</v>
      </c>
      <c r="I281" t="str">
        <f>_xlfn.XLOOKUP(game_boards[[#This Row],[drafter_id]],drafters[id],drafters[name],"")</f>
        <v>Lucé Tomlin-Brenner</v>
      </c>
      <c r="K281" t="str">
        <f>_xlfn.XLOOKUP(game_boards[[#This Row],[drafter_team_id]],drafter_teams[id],drafter_teams[name],"")</f>
        <v/>
      </c>
    </row>
    <row r="282" spans="1:11" x14ac:dyDescent="0.25">
      <c r="A282" t="str">
        <f>_xlfn.XLOOKUP(game_boards[[#This Row],[draft_id]],game_boards_export[draft_id],game_boards_export[id])</f>
        <v>4340eb05-1e5e-42bc-a12b-d2721159d6c5</v>
      </c>
      <c r="B282" s="4" t="s">
        <v>280</v>
      </c>
      <c r="C282" t="str">
        <f>_xlfn.XLOOKUP(game_boards[[#This Row],[draft_id]],drafts[id],drafts[title])</f>
        <v>BFFFs</v>
      </c>
      <c r="D282" t="s">
        <v>15522</v>
      </c>
      <c r="E282" t="s">
        <v>15524</v>
      </c>
      <c r="H282" t="s">
        <v>1013</v>
      </c>
      <c r="I282" t="str">
        <f>_xlfn.XLOOKUP(game_boards[[#This Row],[drafter_id]],drafters[id],drafters[name],"")</f>
        <v>Rachel Walker</v>
      </c>
      <c r="K282" t="str">
        <f>_xlfn.XLOOKUP(game_boards[[#This Row],[drafter_team_id]],drafter_teams[id],drafter_teams[name],"")</f>
        <v/>
      </c>
    </row>
    <row r="283" spans="1:11" x14ac:dyDescent="0.25">
      <c r="A283" t="str">
        <f>_xlfn.XLOOKUP(game_boards[[#This Row],[draft_id]],game_boards_export[draft_id],game_boards_export[id])</f>
        <v>4340eb05-1e5e-42bc-a12b-d2721159d6c5</v>
      </c>
      <c r="B283" s="4" t="s">
        <v>280</v>
      </c>
      <c r="C283" t="str">
        <f>_xlfn.XLOOKUP(game_boards[[#This Row],[draft_id]],drafts[id],drafts[title])</f>
        <v>BFFFs</v>
      </c>
      <c r="D283" t="s">
        <v>15523</v>
      </c>
      <c r="E283" t="s">
        <v>15525</v>
      </c>
      <c r="H283" s="1" t="s">
        <v>847</v>
      </c>
      <c r="I283" t="str">
        <f>_xlfn.XLOOKUP(game_boards[[#This Row],[drafter_id]],drafters[id],drafters[name],"")</f>
        <v>Anam Syed</v>
      </c>
      <c r="K283" t="str">
        <f>_xlfn.XLOOKUP(game_boards[[#This Row],[drafter_team_id]],drafter_teams[id],drafter_teams[name],"")</f>
        <v/>
      </c>
    </row>
    <row r="284" spans="1:11" x14ac:dyDescent="0.25">
      <c r="A284" t="str">
        <f>_xlfn.XLOOKUP(game_boards[[#This Row],[draft_id]],game_boards_export[draft_id],game_boards_export[id])</f>
        <v>1a991993-11fe-4d8a-8abc-ecd1b9b11995</v>
      </c>
      <c r="B284" s="4" t="s">
        <v>471</v>
      </c>
      <c r="C284" t="str">
        <f>_xlfn.XLOOKUP(game_boards[[#This Row],[draft_id]],drafts[id],drafts[title])</f>
        <v>2020 Mega Draft</v>
      </c>
      <c r="D284" t="s">
        <v>15522</v>
      </c>
      <c r="E284" t="s">
        <v>15545</v>
      </c>
      <c r="F284" t="b">
        <v>1</v>
      </c>
      <c r="H284" t="s">
        <v>1009</v>
      </c>
      <c r="I284" t="str">
        <f>_xlfn.XLOOKUP(game_boards[[#This Row],[drafter_id]],drafters[id],drafters[name],"")</f>
        <v>Drea Clark</v>
      </c>
      <c r="K284" t="str">
        <f>_xlfn.XLOOKUP(game_boards[[#This Row],[drafter_team_id]],drafter_teams[id],drafter_teams[name],"")</f>
        <v/>
      </c>
    </row>
    <row r="285" spans="1:11" x14ac:dyDescent="0.25">
      <c r="A285" t="str">
        <f>_xlfn.XLOOKUP(game_boards[[#This Row],[draft_id]],game_boards_export[draft_id],game_boards_export[id])</f>
        <v>1a991993-11fe-4d8a-8abc-ecd1b9b11995</v>
      </c>
      <c r="B285" s="4" t="s">
        <v>471</v>
      </c>
      <c r="C285" t="str">
        <f>_xlfn.XLOOKUP(game_boards[[#This Row],[draft_id]],drafts[id],drafts[title])</f>
        <v>2020 Mega Draft</v>
      </c>
      <c r="D285" t="s">
        <v>15523</v>
      </c>
      <c r="E285" t="s">
        <v>15544</v>
      </c>
      <c r="H285" t="s">
        <v>915</v>
      </c>
      <c r="I285" t="str">
        <f>_xlfn.XLOOKUP(game_boards[[#This Row],[drafter_id]],drafters[id],drafters[name],"")</f>
        <v>Billy Ray Brewton</v>
      </c>
      <c r="K285" t="str">
        <f>_xlfn.XLOOKUP(game_boards[[#This Row],[drafter_team_id]],drafter_teams[id],drafter_teams[name],"")</f>
        <v/>
      </c>
    </row>
    <row r="286" spans="1:11" x14ac:dyDescent="0.25">
      <c r="A286" t="str">
        <f>_xlfn.XLOOKUP(game_boards[[#This Row],[draft_id]],game_boards_export[draft_id],game_boards_export[id])</f>
        <v>1a991993-11fe-4d8a-8abc-ecd1b9b11995</v>
      </c>
      <c r="B286" s="4" t="s">
        <v>471</v>
      </c>
      <c r="C286" t="str">
        <f>_xlfn.XLOOKUP(game_boards[[#This Row],[draft_id]],drafts[id],drafts[title])</f>
        <v>2020 Mega Draft</v>
      </c>
      <c r="D286" t="s">
        <v>15526</v>
      </c>
      <c r="E286" t="s">
        <v>15548</v>
      </c>
      <c r="G286" t="b">
        <v>1</v>
      </c>
      <c r="H286" t="s">
        <v>1173</v>
      </c>
      <c r="I286" t="str">
        <f>_xlfn.XLOOKUP(game_boards[[#This Row],[drafter_id]],drafters[id],drafters[name],"")</f>
        <v>Angelique Jackson</v>
      </c>
      <c r="K286" t="str">
        <f>_xlfn.XLOOKUP(game_boards[[#This Row],[drafter_team_id]],drafter_teams[id],drafter_teams[name],"")</f>
        <v/>
      </c>
    </row>
    <row r="287" spans="1:11" x14ac:dyDescent="0.25">
      <c r="A287" t="str">
        <f>_xlfn.XLOOKUP(game_boards[[#This Row],[draft_id]],game_boards_export[draft_id],game_boards_export[id])</f>
        <v>1a991993-11fe-4d8a-8abc-ecd1b9b11995</v>
      </c>
      <c r="B287" s="4" t="s">
        <v>471</v>
      </c>
      <c r="C287" t="str">
        <f>_xlfn.XLOOKUP(game_boards[[#This Row],[draft_id]],drafts[id],drafts[title])</f>
        <v>2020 Mega Draft</v>
      </c>
      <c r="D287" t="s">
        <v>15531</v>
      </c>
      <c r="E287" t="s">
        <v>15542</v>
      </c>
      <c r="H287" t="s">
        <v>1115</v>
      </c>
      <c r="I287" t="str">
        <f>_xlfn.XLOOKUP(game_boards[[#This Row],[drafter_id]],drafters[id],drafters[name],"")</f>
        <v>Ryan Marker</v>
      </c>
      <c r="K287" t="str">
        <f>_xlfn.XLOOKUP(game_boards[[#This Row],[drafter_team_id]],drafter_teams[id],drafter_teams[name],"")</f>
        <v/>
      </c>
    </row>
    <row r="288" spans="1:11" x14ac:dyDescent="0.25">
      <c r="A288" t="str">
        <f>_xlfn.XLOOKUP(game_boards[[#This Row],[draft_id]],game_boards_export[draft_id],game_boards_export[id])</f>
        <v>fb779cca-8c96-44c0-bff0-206a8408ad08</v>
      </c>
      <c r="B288" s="4" t="s">
        <v>687</v>
      </c>
      <c r="C288" t="str">
        <f>_xlfn.XLOOKUP(game_boards[[#This Row],[draft_id]],drafts[id],drafts[title])</f>
        <v>'00 Slashers</v>
      </c>
      <c r="D288" t="s">
        <v>15522</v>
      </c>
      <c r="E288" t="s">
        <v>15524</v>
      </c>
      <c r="H288" t="s">
        <v>833</v>
      </c>
      <c r="I288" t="str">
        <f>_xlfn.XLOOKUP(game_boards[[#This Row],[drafter_id]],drafters[id],drafters[name],"")</f>
        <v>Jordan Crucchiola</v>
      </c>
      <c r="K288" t="str">
        <f>_xlfn.XLOOKUP(game_boards[[#This Row],[drafter_team_id]],drafter_teams[id],drafter_teams[name],"")</f>
        <v/>
      </c>
    </row>
    <row r="289" spans="1:11" x14ac:dyDescent="0.25">
      <c r="A289" t="str">
        <f>_xlfn.XLOOKUP(game_boards[[#This Row],[draft_id]],game_boards_export[draft_id],game_boards_export[id])</f>
        <v>fb779cca-8c96-44c0-bff0-206a8408ad08</v>
      </c>
      <c r="B289" s="4" t="s">
        <v>687</v>
      </c>
      <c r="C289" t="str">
        <f>_xlfn.XLOOKUP(game_boards[[#This Row],[draft_id]],drafts[id],drafts[title])</f>
        <v>'00 Slashers</v>
      </c>
      <c r="D289" t="s">
        <v>15523</v>
      </c>
      <c r="E289" t="s">
        <v>15525</v>
      </c>
      <c r="H289" t="s">
        <v>1247</v>
      </c>
      <c r="I289" t="str">
        <f>_xlfn.XLOOKUP(game_boards[[#This Row],[drafter_id]],drafters[id],drafters[name],"")</f>
        <v>Sam Wineman</v>
      </c>
      <c r="K289" t="str">
        <f>_xlfn.XLOOKUP(game_boards[[#This Row],[drafter_team_id]],drafter_teams[id],drafter_teams[name],"")</f>
        <v/>
      </c>
    </row>
    <row r="290" spans="1:11" x14ac:dyDescent="0.25">
      <c r="A290" t="str">
        <f>_xlfn.XLOOKUP(game_boards[[#This Row],[draft_id]],game_boards_export[draft_id],game_boards_export[id])</f>
        <v>a1687af5-daf8-4e14-b7e4-9bb6ba39fba8</v>
      </c>
      <c r="B290" s="4" t="s">
        <v>655</v>
      </c>
      <c r="C290" t="str">
        <f>_xlfn.XLOOKUP(game_boards[[#This Row],[draft_id]],drafts[id],drafts[title])</f>
        <v>21st Century Best Actress Winning Films</v>
      </c>
      <c r="D290" t="s">
        <v>15522</v>
      </c>
      <c r="E290" t="s">
        <v>15524</v>
      </c>
      <c r="H290" t="s">
        <v>957</v>
      </c>
      <c r="I290" t="str">
        <f>_xlfn.XLOOKUP(game_boards[[#This Row],[drafter_id]],drafters[id],drafters[name],"")</f>
        <v>Chris Feil</v>
      </c>
      <c r="K290" t="str">
        <f>_xlfn.XLOOKUP(game_boards[[#This Row],[drafter_team_id]],drafter_teams[id],drafter_teams[name],"")</f>
        <v/>
      </c>
    </row>
    <row r="291" spans="1:11" x14ac:dyDescent="0.25">
      <c r="A291" t="str">
        <f>_xlfn.XLOOKUP(game_boards[[#This Row],[draft_id]],game_boards_export[draft_id],game_boards_export[id])</f>
        <v>a1687af5-daf8-4e14-b7e4-9bb6ba39fba8</v>
      </c>
      <c r="B291" s="4" t="s">
        <v>655</v>
      </c>
      <c r="C291" t="str">
        <f>_xlfn.XLOOKUP(game_boards[[#This Row],[draft_id]],drafts[id],drafts[title])</f>
        <v>21st Century Best Actress Winning Films</v>
      </c>
      <c r="D291" t="s">
        <v>15523</v>
      </c>
      <c r="E291" t="s">
        <v>15525</v>
      </c>
      <c r="H291" t="s">
        <v>799</v>
      </c>
      <c r="I291" t="str">
        <f>_xlfn.XLOOKUP(game_boards[[#This Row],[drafter_id]],drafters[id],drafters[name],"")</f>
        <v>Joe Reid</v>
      </c>
      <c r="K291" t="str">
        <f>_xlfn.XLOOKUP(game_boards[[#This Row],[drafter_team_id]],drafter_teams[id],drafter_teams[name],"")</f>
        <v/>
      </c>
    </row>
    <row r="292" spans="1:11" x14ac:dyDescent="0.25">
      <c r="A292" t="str">
        <f>_xlfn.XLOOKUP(game_boards[[#This Row],[draft_id]],game_boards_export[draft_id],game_boards_export[id])</f>
        <v>897dd4b7-c6f7-4fd9-ac1f-0314592a9d5f</v>
      </c>
      <c r="B292" s="4" t="s">
        <v>512</v>
      </c>
      <c r="C292" t="str">
        <f>_xlfn.XLOOKUP(game_boards[[#This Row],[draft_id]],drafts[id],drafts[title])</f>
        <v>Movies About Television</v>
      </c>
      <c r="D292" t="s">
        <v>15522</v>
      </c>
      <c r="E292" t="s">
        <v>15524</v>
      </c>
      <c r="H292" t="s">
        <v>867</v>
      </c>
      <c r="I292" t="str">
        <f>_xlfn.XLOOKUP(game_boards[[#This Row],[drafter_id]],drafters[id],drafters[name],"")</f>
        <v>Mark Harris</v>
      </c>
      <c r="K292" t="str">
        <f>_xlfn.XLOOKUP(game_boards[[#This Row],[drafter_team_id]],drafter_teams[id],drafter_teams[name],"")</f>
        <v/>
      </c>
    </row>
    <row r="293" spans="1:11" x14ac:dyDescent="0.25">
      <c r="A293" t="str">
        <f>_xlfn.XLOOKUP(game_boards[[#This Row],[draft_id]],game_boards_export[draft_id],game_boards_export[id])</f>
        <v>897dd4b7-c6f7-4fd9-ac1f-0314592a9d5f</v>
      </c>
      <c r="B293" s="4" t="s">
        <v>512</v>
      </c>
      <c r="C293" t="str">
        <f>_xlfn.XLOOKUP(game_boards[[#This Row],[draft_id]],drafts[id],drafts[title])</f>
        <v>Movies About Television</v>
      </c>
      <c r="D293" t="s">
        <v>15523</v>
      </c>
      <c r="E293" t="s">
        <v>15525</v>
      </c>
      <c r="H293" t="s">
        <v>781</v>
      </c>
      <c r="I293" t="str">
        <f>_xlfn.XLOOKUP(game_boards[[#This Row],[drafter_id]],drafters[id],drafters[name],"")</f>
        <v>Adam B. Vary</v>
      </c>
      <c r="K293" t="str">
        <f>_xlfn.XLOOKUP(game_boards[[#This Row],[drafter_team_id]],drafter_teams[id],drafter_teams[name],"")</f>
        <v/>
      </c>
    </row>
    <row r="294" spans="1:11" x14ac:dyDescent="0.25">
      <c r="A294" t="str">
        <f>_xlfn.XLOOKUP(game_boards[[#This Row],[draft_id]],game_boards_export[draft_id],game_boards_export[id])</f>
        <v>cb4d80f9-bacb-4fca-ade2-19367e77d18d</v>
      </c>
      <c r="B294" s="4" t="s">
        <v>134</v>
      </c>
      <c r="C294" t="str">
        <f>_xlfn.XLOOKUP(game_boards[[#This Row],[draft_id]],drafts[id],drafts[title])</f>
        <v>Shakespeare: Part III Mini-Mega</v>
      </c>
      <c r="D294" t="s">
        <v>15522</v>
      </c>
      <c r="E294" t="s">
        <v>15554</v>
      </c>
      <c r="F294" t="b">
        <v>1</v>
      </c>
      <c r="H294" t="s">
        <v>951</v>
      </c>
      <c r="I294" t="str">
        <f>_xlfn.XLOOKUP(game_boards[[#This Row],[drafter_id]],drafters[id],drafters[name],"")</f>
        <v>Maureen Lee Lenker</v>
      </c>
      <c r="K294" t="str">
        <f>_xlfn.XLOOKUP(game_boards[[#This Row],[drafter_team_id]],drafter_teams[id],drafter_teams[name],"")</f>
        <v/>
      </c>
    </row>
    <row r="295" spans="1:11" x14ac:dyDescent="0.25">
      <c r="A295" t="str">
        <f>_xlfn.XLOOKUP(game_boards[[#This Row],[draft_id]],game_boards_export[draft_id],game_boards_export[id])</f>
        <v>cb4d80f9-bacb-4fca-ade2-19367e77d18d</v>
      </c>
      <c r="B295" s="4" t="s">
        <v>134</v>
      </c>
      <c r="C295" t="str">
        <f>_xlfn.XLOOKUP(game_boards[[#This Row],[draft_id]],drafts[id],drafts[title])</f>
        <v>Shakespeare: Part III Mini-Mega</v>
      </c>
      <c r="D295" t="s">
        <v>15523</v>
      </c>
      <c r="E295" t="s">
        <v>15555</v>
      </c>
      <c r="H295" t="s">
        <v>969</v>
      </c>
      <c r="I295" t="str">
        <f>_xlfn.XLOOKUP(game_boards[[#This Row],[drafter_id]],drafters[id],drafters[name],"")</f>
        <v>Graham Skipper</v>
      </c>
      <c r="K295" t="str">
        <f>_xlfn.XLOOKUP(game_boards[[#This Row],[drafter_team_id]],drafter_teams[id],drafter_teams[name],"")</f>
        <v/>
      </c>
    </row>
    <row r="296" spans="1:11" x14ac:dyDescent="0.25">
      <c r="A296" t="str">
        <f>_xlfn.XLOOKUP(game_boards[[#This Row],[draft_id]],game_boards_export[draft_id],game_boards_export[id])</f>
        <v>cb4d80f9-bacb-4fca-ade2-19367e77d18d</v>
      </c>
      <c r="B296" s="4" t="s">
        <v>134</v>
      </c>
      <c r="C296" t="str">
        <f>_xlfn.XLOOKUP(game_boards[[#This Row],[draft_id]],drafts[id],drafts[title])</f>
        <v>Shakespeare: Part III Mini-Mega</v>
      </c>
      <c r="D296" t="s">
        <v>15526</v>
      </c>
      <c r="E296" t="s">
        <v>15556</v>
      </c>
      <c r="G296" t="b">
        <v>1</v>
      </c>
      <c r="H296" t="s">
        <v>883</v>
      </c>
      <c r="I296" t="str">
        <f>_xlfn.XLOOKUP(game_boards[[#This Row],[drafter_id]],drafters[id],drafters[name],"")</f>
        <v>Joanna Robinson</v>
      </c>
      <c r="K296" t="str">
        <f>_xlfn.XLOOKUP(game_boards[[#This Row],[drafter_team_id]],drafter_teams[id],drafter_teams[name],"")</f>
        <v/>
      </c>
    </row>
    <row r="297" spans="1:11" x14ac:dyDescent="0.25">
      <c r="A297" t="str">
        <f>_xlfn.XLOOKUP(game_boards[[#This Row],[draft_id]],game_boards_export[draft_id],game_boards_export[id])</f>
        <v>cb4d80f9-bacb-4fca-ade2-19367e77d18d</v>
      </c>
      <c r="B297" s="5" t="s">
        <v>134</v>
      </c>
      <c r="C297" t="str">
        <f>_xlfn.XLOOKUP(game_boards[[#This Row],[draft_id]],drafts[id],drafts[title])</f>
        <v>Shakespeare: Part III Mini-Mega</v>
      </c>
      <c r="D297" t="s">
        <v>15531</v>
      </c>
      <c r="E297" t="s">
        <v>15557</v>
      </c>
      <c r="H297" t="s">
        <v>789</v>
      </c>
      <c r="I297" t="str">
        <f>_xlfn.XLOOKUP(game_boards[[#This Row],[drafter_id]],drafters[id],drafters[name],"")</f>
        <v>Bryan Cogman</v>
      </c>
      <c r="K297" t="str">
        <f>_xlfn.XLOOKUP(game_boards[[#This Row],[drafter_team_id]],drafter_teams[id],drafter_teams[name],"")</f>
        <v/>
      </c>
    </row>
    <row r="298" spans="1:11" x14ac:dyDescent="0.25">
      <c r="A298" t="str">
        <f>_xlfn.XLOOKUP(game_boards[[#This Row],[draft_id]],game_boards_export[draft_id],game_boards_export[id])</f>
        <v>3aca6f0b-168d-41b3-8150-94e6a24f056d</v>
      </c>
      <c r="B298" s="4" t="s">
        <v>699</v>
      </c>
      <c r="C298" t="str">
        <f>_xlfn.XLOOKUP(game_boards[[#This Row],[draft_id]],drafts[id],drafts[title])</f>
        <v>2010s Directorial Debuts</v>
      </c>
      <c r="D298" t="s">
        <v>15522</v>
      </c>
      <c r="E298" t="s">
        <v>15524</v>
      </c>
      <c r="H298" s="1" t="s">
        <v>941</v>
      </c>
      <c r="I298" t="str">
        <f>_xlfn.XLOOKUP(game_boards[[#This Row],[drafter_id]],drafters[id],drafters[name],"")</f>
        <v>Robert Butler III</v>
      </c>
      <c r="K298" t="str">
        <f>_xlfn.XLOOKUP(game_boards[[#This Row],[drafter_team_id]],drafter_teams[id],drafter_teams[name],"")</f>
        <v/>
      </c>
    </row>
    <row r="299" spans="1:11" x14ac:dyDescent="0.25">
      <c r="A299" t="str">
        <f>_xlfn.XLOOKUP(game_boards[[#This Row],[draft_id]],game_boards_export[draft_id],game_boards_export[id])</f>
        <v>3aca6f0b-168d-41b3-8150-94e6a24f056d</v>
      </c>
      <c r="B299" s="4" t="s">
        <v>699</v>
      </c>
      <c r="C299" t="str">
        <f>_xlfn.XLOOKUP(game_boards[[#This Row],[draft_id]],drafts[id],drafts[title])</f>
        <v>2010s Directorial Debuts</v>
      </c>
      <c r="D299" t="s">
        <v>15523</v>
      </c>
      <c r="E299" t="s">
        <v>15525</v>
      </c>
      <c r="H299" t="s">
        <v>917</v>
      </c>
      <c r="I299" t="str">
        <f>_xlfn.XLOOKUP(game_boards[[#This Row],[drafter_id]],drafters[id],drafters[name],"")</f>
        <v>Andres Cabrera</v>
      </c>
      <c r="K299" t="str">
        <f>_xlfn.XLOOKUP(game_boards[[#This Row],[drafter_team_id]],drafter_teams[id],drafter_teams[name],"")</f>
        <v/>
      </c>
    </row>
    <row r="300" spans="1:11" x14ac:dyDescent="0.25">
      <c r="A300" t="str">
        <f>_xlfn.XLOOKUP(game_boards[[#This Row],[draft_id]],game_boards_export[draft_id],game_boards_export[id])</f>
        <v>94760a64-0aa1-44bb-9389-8d2be0d4ba83</v>
      </c>
      <c r="B300" s="4" t="s">
        <v>516</v>
      </c>
      <c r="C300" t="str">
        <f>_xlfn.XLOOKUP(game_boards[[#This Row],[draft_id]],drafts[id],drafts[title])</f>
        <v>James Spader</v>
      </c>
      <c r="D300" t="s">
        <v>15522</v>
      </c>
      <c r="E300" t="s">
        <v>15524</v>
      </c>
      <c r="H300" t="s">
        <v>1035</v>
      </c>
      <c r="I300" t="str">
        <f>_xlfn.XLOOKUP(game_boards[[#This Row],[drafter_id]],drafters[id],drafters[name],"")</f>
        <v>Kate Hagen</v>
      </c>
      <c r="K300" t="str">
        <f>_xlfn.XLOOKUP(game_boards[[#This Row],[drafter_team_id]],drafter_teams[id],drafter_teams[name],"")</f>
        <v/>
      </c>
    </row>
    <row r="301" spans="1:11" x14ac:dyDescent="0.25">
      <c r="A301" t="str">
        <f>_xlfn.XLOOKUP(game_boards[[#This Row],[draft_id]],game_boards_export[draft_id],game_boards_export[id])</f>
        <v>94760a64-0aa1-44bb-9389-8d2be0d4ba83</v>
      </c>
      <c r="B301" s="4" t="s">
        <v>516</v>
      </c>
      <c r="C301" t="str">
        <f>_xlfn.XLOOKUP(game_boards[[#This Row],[draft_id]],drafts[id],drafts[title])</f>
        <v>James Spader</v>
      </c>
      <c r="D301" t="s">
        <v>15523</v>
      </c>
      <c r="E301" t="s">
        <v>15525</v>
      </c>
      <c r="H301" t="s">
        <v>891</v>
      </c>
      <c r="I301" t="str">
        <f>_xlfn.XLOOKUP(game_boards[[#This Row],[drafter_id]],drafters[id],drafters[name],"")</f>
        <v>Jen Johans</v>
      </c>
      <c r="K301" t="str">
        <f>_xlfn.XLOOKUP(game_boards[[#This Row],[drafter_team_id]],drafter_teams[id],drafter_teams[name],"")</f>
        <v/>
      </c>
    </row>
    <row r="302" spans="1:11" x14ac:dyDescent="0.25">
      <c r="A302" t="str">
        <f>_xlfn.XLOOKUP(game_boards[[#This Row],[draft_id]],game_boards_export[draft_id],game_boards_export[id])</f>
        <v>ae1b64d2-03ad-4ad1-b77d-9dec320fb8f7</v>
      </c>
      <c r="B302" s="4" t="s">
        <v>604</v>
      </c>
      <c r="C302" t="str">
        <f>_xlfn.XLOOKUP(game_boards[[#This Row],[draft_id]],drafts[id],drafts[title])</f>
        <v>X-Men Super Draft</v>
      </c>
      <c r="D302" t="s">
        <v>15522</v>
      </c>
      <c r="E302" t="s">
        <v>15558</v>
      </c>
      <c r="F302" t="b">
        <v>1</v>
      </c>
      <c r="H302" t="s">
        <v>1237</v>
      </c>
      <c r="I302" t="str">
        <f>_xlfn.XLOOKUP(game_boards[[#This Row],[drafter_id]],drafters[id],drafters[name],"")</f>
        <v>Clay Keller</v>
      </c>
      <c r="K302" t="str">
        <f>_xlfn.XLOOKUP(game_boards[[#This Row],[drafter_team_id]],drafter_teams[id],drafter_teams[name],"")</f>
        <v/>
      </c>
    </row>
    <row r="303" spans="1:11" x14ac:dyDescent="0.25">
      <c r="A303" t="str">
        <f>_xlfn.XLOOKUP(game_boards[[#This Row],[draft_id]],game_boards_export[draft_id],game_boards_export[id])</f>
        <v>ae1b64d2-03ad-4ad1-b77d-9dec320fb8f7</v>
      </c>
      <c r="B303" s="4" t="s">
        <v>604</v>
      </c>
      <c r="C303" t="str">
        <f>_xlfn.XLOOKUP(game_boards[[#This Row],[draft_id]],drafts[id],drafts[title])</f>
        <v>X-Men Super Draft</v>
      </c>
      <c r="D303" t="s">
        <v>15523</v>
      </c>
      <c r="E303" t="s">
        <v>15571</v>
      </c>
      <c r="H303" t="s">
        <v>1115</v>
      </c>
      <c r="I303" t="str">
        <f>_xlfn.XLOOKUP(game_boards[[#This Row],[drafter_id]],drafters[id],drafters[name],"")</f>
        <v>Ryan Marker</v>
      </c>
      <c r="K303" t="str">
        <f>_xlfn.XLOOKUP(game_boards[[#This Row],[drafter_team_id]],drafter_teams[id],drafter_teams[name],"")</f>
        <v/>
      </c>
    </row>
    <row r="304" spans="1:11" x14ac:dyDescent="0.25">
      <c r="A304" t="str">
        <f>_xlfn.XLOOKUP(game_boards[[#This Row],[draft_id]],game_boards_export[draft_id],game_boards_export[id])</f>
        <v>ae1b64d2-03ad-4ad1-b77d-9dec320fb8f7</v>
      </c>
      <c r="B304" s="4" t="s">
        <v>604</v>
      </c>
      <c r="C304" t="str">
        <f>_xlfn.XLOOKUP(game_boards[[#This Row],[draft_id]],drafts[id],drafts[title])</f>
        <v>X-Men Super Draft</v>
      </c>
      <c r="D304" t="s">
        <v>15526</v>
      </c>
      <c r="E304" t="s">
        <v>15560</v>
      </c>
      <c r="G304" t="b">
        <v>1</v>
      </c>
      <c r="H304" t="s">
        <v>1177</v>
      </c>
      <c r="I304" t="str">
        <f>_xlfn.XLOOKUP(game_boards[[#This Row],[drafter_id]],drafters[id],drafters[name],"")</f>
        <v>Darren Franich</v>
      </c>
      <c r="K304" t="str">
        <f>_xlfn.XLOOKUP(game_boards[[#This Row],[drafter_team_id]],drafter_teams[id],drafter_teams[name],"")</f>
        <v/>
      </c>
    </row>
    <row r="305" spans="1:11" x14ac:dyDescent="0.25">
      <c r="A305" t="str">
        <f>_xlfn.XLOOKUP(game_boards[[#This Row],[draft_id]],game_boards_export[draft_id],game_boards_export[id])</f>
        <v>55d6c021-e485-41cf-9082-82fd8d8291dd</v>
      </c>
      <c r="B305" s="4" t="s">
        <v>524</v>
      </c>
      <c r="C305" t="str">
        <f>_xlfn.XLOOKUP(game_boards[[#This Row],[draft_id]],drafts[id],drafts[title])</f>
        <v>The Internet</v>
      </c>
      <c r="D305" t="s">
        <v>15522</v>
      </c>
      <c r="E305" t="s">
        <v>15524</v>
      </c>
      <c r="H305" t="s">
        <v>1181</v>
      </c>
      <c r="I305" t="str">
        <f>_xlfn.XLOOKUP(game_boards[[#This Row],[drafter_id]],drafters[id],drafters[name],"")</f>
        <v>Kristy Puchko</v>
      </c>
      <c r="K305" t="str">
        <f>_xlfn.XLOOKUP(game_boards[[#This Row],[drafter_team_id]],drafter_teams[id],drafter_teams[name],"")</f>
        <v/>
      </c>
    </row>
    <row r="306" spans="1:11" x14ac:dyDescent="0.25">
      <c r="A306" t="str">
        <f>_xlfn.XLOOKUP(game_boards[[#This Row],[draft_id]],game_boards_export[draft_id],game_boards_export[id])</f>
        <v>55d6c021-e485-41cf-9082-82fd8d8291dd</v>
      </c>
      <c r="B306" s="4" t="s">
        <v>524</v>
      </c>
      <c r="C306" t="str">
        <f>_xlfn.XLOOKUP(game_boards[[#This Row],[draft_id]],drafts[id],drafts[title])</f>
        <v>The Internet</v>
      </c>
      <c r="D306" t="s">
        <v>15523</v>
      </c>
      <c r="E306" t="s">
        <v>15525</v>
      </c>
      <c r="H306" t="s">
        <v>859</v>
      </c>
      <c r="I306" t="str">
        <f>_xlfn.XLOOKUP(game_boards[[#This Row],[drafter_id]],drafters[id],drafters[name],"")</f>
        <v>Angie Han</v>
      </c>
      <c r="K306" t="str">
        <f>_xlfn.XLOOKUP(game_boards[[#This Row],[drafter_team_id]],drafter_teams[id],drafter_teams[name],"")</f>
        <v/>
      </c>
    </row>
    <row r="307" spans="1:11" x14ac:dyDescent="0.25">
      <c r="A307" t="str">
        <f>_xlfn.XLOOKUP(game_boards[[#This Row],[draft_id]],game_boards_export[draft_id],game_boards_export[id])</f>
        <v>ac37a54f-8cdb-4523-be5e-aa626918c846</v>
      </c>
      <c r="B307" s="4" t="s">
        <v>83</v>
      </c>
      <c r="C307" t="str">
        <f>_xlfn.XLOOKUP(game_boards[[#This Row],[draft_id]],drafts[id],drafts[title])</f>
        <v>TV Continuations</v>
      </c>
      <c r="D307" t="s">
        <v>15522</v>
      </c>
      <c r="E307" t="s">
        <v>15524</v>
      </c>
      <c r="H307" t="s">
        <v>1051</v>
      </c>
      <c r="I307" t="str">
        <f>_xlfn.XLOOKUP(game_boards[[#This Row],[drafter_id]],drafters[id],drafters[name],"")</f>
        <v>Drew McWeeny</v>
      </c>
      <c r="K307" t="str">
        <f>_xlfn.XLOOKUP(game_boards[[#This Row],[drafter_team_id]],drafter_teams[id],drafter_teams[name],"")</f>
        <v/>
      </c>
    </row>
    <row r="308" spans="1:11" x14ac:dyDescent="0.25">
      <c r="A308" t="str">
        <f>_xlfn.XLOOKUP(game_boards[[#This Row],[draft_id]],game_boards_export[draft_id],game_boards_export[id])</f>
        <v>ac37a54f-8cdb-4523-be5e-aa626918c846</v>
      </c>
      <c r="B308" s="4" t="s">
        <v>83</v>
      </c>
      <c r="C308" t="str">
        <f>_xlfn.XLOOKUP(game_boards[[#This Row],[draft_id]],drafts[id],drafts[title])</f>
        <v>TV Continuations</v>
      </c>
      <c r="D308" t="s">
        <v>15523</v>
      </c>
      <c r="E308" t="s">
        <v>15525</v>
      </c>
      <c r="H308" t="s">
        <v>987</v>
      </c>
      <c r="I308" t="str">
        <f>_xlfn.XLOOKUP(game_boards[[#This Row],[drafter_id]],drafters[id],drafters[name],"")</f>
        <v>Alan Sepinwall</v>
      </c>
      <c r="K308" t="str">
        <f>_xlfn.XLOOKUP(game_boards[[#This Row],[drafter_team_id]],drafter_teams[id],drafter_teams[name],"")</f>
        <v/>
      </c>
    </row>
    <row r="309" spans="1:11" x14ac:dyDescent="0.25">
      <c r="A309" t="str">
        <f>_xlfn.XLOOKUP(game_boards[[#This Row],[draft_id]],game_boards_export[draft_id],game_boards_export[id])</f>
        <v>c876d7e7-c3aa-41ad-a9b0-9cabf653726a</v>
      </c>
      <c r="B309" s="4" t="s">
        <v>506</v>
      </c>
      <c r="C309" t="str">
        <f>_xlfn.XLOOKUP(game_boards[[#This Row],[draft_id]],drafts[id],drafts[title])</f>
        <v>Hellraiser</v>
      </c>
      <c r="D309" t="s">
        <v>15522</v>
      </c>
      <c r="E309" t="s">
        <v>15524</v>
      </c>
      <c r="H309" t="s">
        <v>969</v>
      </c>
      <c r="I309" t="str">
        <f>_xlfn.XLOOKUP(game_boards[[#This Row],[drafter_id]],drafters[id],drafters[name],"")</f>
        <v>Graham Skipper</v>
      </c>
      <c r="K309" t="str">
        <f>_xlfn.XLOOKUP(game_boards[[#This Row],[drafter_team_id]],drafter_teams[id],drafter_teams[name],"")</f>
        <v/>
      </c>
    </row>
    <row r="310" spans="1:11" x14ac:dyDescent="0.25">
      <c r="A310" t="str">
        <f>_xlfn.XLOOKUP(game_boards[[#This Row],[draft_id]],game_boards_export[draft_id],game_boards_export[id])</f>
        <v>c876d7e7-c3aa-41ad-a9b0-9cabf653726a</v>
      </c>
      <c r="B310" s="4" t="s">
        <v>506</v>
      </c>
      <c r="C310" t="str">
        <f>_xlfn.XLOOKUP(game_boards[[#This Row],[draft_id]],drafts[id],drafts[title])</f>
        <v>Hellraiser</v>
      </c>
      <c r="D310" t="s">
        <v>15523</v>
      </c>
      <c r="E310" t="s">
        <v>15525</v>
      </c>
      <c r="H310" t="s">
        <v>845</v>
      </c>
      <c r="I310" t="str">
        <f>_xlfn.XLOOKUP(game_boards[[#This Row],[drafter_id]],drafters[id],drafters[name],"")</f>
        <v>Rebekah McKendry</v>
      </c>
      <c r="K310" t="str">
        <f>_xlfn.XLOOKUP(game_boards[[#This Row],[drafter_team_id]],drafter_teams[id],drafter_teams[name],"")</f>
        <v/>
      </c>
    </row>
    <row r="311" spans="1:11" x14ac:dyDescent="0.25">
      <c r="A311" t="str">
        <f>_xlfn.XLOOKUP(game_boards[[#This Row],[draft_id]],game_boards_export[draft_id],game_boards_export[id])</f>
        <v>632d1367-e60f-4b52-bd7e-3fd632499031</v>
      </c>
      <c r="B311" s="4" t="s">
        <v>514</v>
      </c>
      <c r="C311" t="str">
        <f>_xlfn.XLOOKUP(game_boards[[#This Row],[draft_id]],drafts[id],drafts[title])</f>
        <v>Natalie Wood</v>
      </c>
      <c r="D311" t="s">
        <v>15522</v>
      </c>
      <c r="E311" t="s">
        <v>15524</v>
      </c>
      <c r="H311" t="s">
        <v>951</v>
      </c>
      <c r="I311" t="str">
        <f>_xlfn.XLOOKUP(game_boards[[#This Row],[drafter_id]],drafters[id],drafters[name],"")</f>
        <v>Maureen Lee Lenker</v>
      </c>
      <c r="K311" t="str">
        <f>_xlfn.XLOOKUP(game_boards[[#This Row],[drafter_team_id]],drafter_teams[id],drafter_teams[name],"")</f>
        <v/>
      </c>
    </row>
    <row r="312" spans="1:11" x14ac:dyDescent="0.25">
      <c r="A312" t="str">
        <f>_xlfn.XLOOKUP(game_boards[[#This Row],[draft_id]],game_boards_export[draft_id],game_boards_export[id])</f>
        <v>632d1367-e60f-4b52-bd7e-3fd632499031</v>
      </c>
      <c r="B312" s="4" t="s">
        <v>514</v>
      </c>
      <c r="C312" t="str">
        <f>_xlfn.XLOOKUP(game_boards[[#This Row],[draft_id]],drafts[id],drafts[title])</f>
        <v>Natalie Wood</v>
      </c>
      <c r="D312" t="s">
        <v>15523</v>
      </c>
      <c r="E312" t="s">
        <v>15525</v>
      </c>
      <c r="H312" t="s">
        <v>1133</v>
      </c>
      <c r="I312" t="str">
        <f>_xlfn.XLOOKUP(game_boards[[#This Row],[drafter_id]],drafters[id],drafters[name],"")</f>
        <v>Oriana Nudo</v>
      </c>
      <c r="K312" t="str">
        <f>_xlfn.XLOOKUP(game_boards[[#This Row],[drafter_team_id]],drafter_teams[id],drafter_teams[name],"")</f>
        <v/>
      </c>
    </row>
    <row r="313" spans="1:11" x14ac:dyDescent="0.25">
      <c r="A313" t="str">
        <f>_xlfn.XLOOKUP(game_boards[[#This Row],[draft_id]],game_boards_export[draft_id],game_boards_export[id])</f>
        <v>9db67beb-2c33-4361-8f58-2ac667c98403</v>
      </c>
      <c r="B313" s="4" t="s">
        <v>102</v>
      </c>
      <c r="C313" t="str">
        <f>_xlfn.XLOOKUP(game_boards[[#This Row],[draft_id]],drafts[id],drafts[title])</f>
        <v>Legacy Sequels</v>
      </c>
      <c r="D313" t="s">
        <v>15522</v>
      </c>
      <c r="E313" t="s">
        <v>15524</v>
      </c>
      <c r="H313" t="s">
        <v>791</v>
      </c>
      <c r="I313" t="str">
        <f>_xlfn.XLOOKUP(game_boards[[#This Row],[drafter_id]],drafters[id],drafters[name],"")</f>
        <v>Dave Gonzales</v>
      </c>
      <c r="K313" t="str">
        <f>_xlfn.XLOOKUP(game_boards[[#This Row],[drafter_team_id]],drafter_teams[id],drafter_teams[name],"")</f>
        <v/>
      </c>
    </row>
    <row r="314" spans="1:11" x14ac:dyDescent="0.25">
      <c r="A314" t="str">
        <f>_xlfn.XLOOKUP(game_boards[[#This Row],[draft_id]],game_boards_export[draft_id],game_boards_export[id])</f>
        <v>9db67beb-2c33-4361-8f58-2ac667c98403</v>
      </c>
      <c r="B314" s="4" t="s">
        <v>102</v>
      </c>
      <c r="C314" t="str">
        <f>_xlfn.XLOOKUP(game_boards[[#This Row],[draft_id]],drafts[id],drafts[title])</f>
        <v>Legacy Sequels</v>
      </c>
      <c r="D314" t="s">
        <v>15523</v>
      </c>
      <c r="E314" t="s">
        <v>15525</v>
      </c>
      <c r="H314" t="s">
        <v>1109</v>
      </c>
      <c r="I314" t="str">
        <f>_xlfn.XLOOKUP(game_boards[[#This Row],[drafter_id]],drafters[id],drafters[name],"")</f>
        <v>Neil Miller</v>
      </c>
      <c r="K314" t="str">
        <f>_xlfn.XLOOKUP(game_boards[[#This Row],[drafter_team_id]],drafter_teams[id],drafter_teams[name],"")</f>
        <v/>
      </c>
    </row>
    <row r="315" spans="1:11" x14ac:dyDescent="0.25">
      <c r="A315" t="str">
        <f>_xlfn.XLOOKUP(game_boards[[#This Row],[draft_id]],game_boards_export[draft_id],game_boards_export[id])</f>
        <v>b81c47e1-892b-4e20-98e2-5c911cafeaec</v>
      </c>
      <c r="B315" s="4" t="s">
        <v>200</v>
      </c>
      <c r="C315" t="str">
        <f>_xlfn.XLOOKUP(game_boards[[#This Row],[draft_id]],drafts[id],drafts[title])</f>
        <v>Video Game Adaptations</v>
      </c>
      <c r="D315" t="s">
        <v>15522</v>
      </c>
      <c r="E315" t="s">
        <v>15524</v>
      </c>
      <c r="H315" t="s">
        <v>1233</v>
      </c>
      <c r="I315" t="str">
        <f>_xlfn.XLOOKUP(game_boards[[#This Row],[drafter_id]],drafters[id],drafters[name],"")</f>
        <v>Kevin Costello</v>
      </c>
      <c r="K315" t="str">
        <f>_xlfn.XLOOKUP(game_boards[[#This Row],[drafter_team_id]],drafter_teams[id],drafter_teams[name],"")</f>
        <v/>
      </c>
    </row>
    <row r="316" spans="1:11" x14ac:dyDescent="0.25">
      <c r="A316" t="str">
        <f>_xlfn.XLOOKUP(game_boards[[#This Row],[draft_id]],game_boards_export[draft_id],game_boards_export[id])</f>
        <v>b81c47e1-892b-4e20-98e2-5c911cafeaec</v>
      </c>
      <c r="B316" s="4" t="s">
        <v>200</v>
      </c>
      <c r="C316" t="str">
        <f>_xlfn.XLOOKUP(game_boards[[#This Row],[draft_id]],drafts[id],drafts[title])</f>
        <v>Video Game Adaptations</v>
      </c>
      <c r="D316" t="s">
        <v>15523</v>
      </c>
      <c r="E316" t="s">
        <v>15525</v>
      </c>
      <c r="H316" t="s">
        <v>1017</v>
      </c>
      <c r="I316" t="str">
        <f>_xlfn.XLOOKUP(game_boards[[#This Row],[drafter_id]],drafters[id],drafters[name],"")</f>
        <v>Thomas Grabinski</v>
      </c>
      <c r="K316" t="str">
        <f>_xlfn.XLOOKUP(game_boards[[#This Row],[drafter_team_id]],drafter_teams[id],drafter_teams[name],"")</f>
        <v/>
      </c>
    </row>
    <row r="317" spans="1:11" x14ac:dyDescent="0.25">
      <c r="A317" t="str">
        <f>_xlfn.XLOOKUP(game_boards[[#This Row],[draft_id]],game_boards_export[draft_id],game_boards_export[id])</f>
        <v>2a36a9de-54b9-4c50-a14e-c9a6699fbb2e</v>
      </c>
      <c r="B317" s="4" t="s">
        <v>221</v>
      </c>
      <c r="C317">
        <f>_xlfn.XLOOKUP(game_boards[[#This Row],[draft_id]],drafts[id],drafts[title])</f>
        <v>2007</v>
      </c>
      <c r="D317" t="s">
        <v>15522</v>
      </c>
      <c r="E317" t="s">
        <v>15524</v>
      </c>
      <c r="H317" t="s">
        <v>1009</v>
      </c>
      <c r="I317" t="str">
        <f>_xlfn.XLOOKUP(game_boards[[#This Row],[drafter_id]],drafters[id],drafters[name],"")</f>
        <v>Drea Clark</v>
      </c>
      <c r="K317" t="str">
        <f>_xlfn.XLOOKUP(game_boards[[#This Row],[drafter_team_id]],drafter_teams[id],drafter_teams[name],"")</f>
        <v/>
      </c>
    </row>
    <row r="318" spans="1:11" x14ac:dyDescent="0.25">
      <c r="A318" t="str">
        <f>_xlfn.XLOOKUP(game_boards[[#This Row],[draft_id]],game_boards_export[draft_id],game_boards_export[id])</f>
        <v>2a36a9de-54b9-4c50-a14e-c9a6699fbb2e</v>
      </c>
      <c r="B318" s="4" t="s">
        <v>221</v>
      </c>
      <c r="C318">
        <f>_xlfn.XLOOKUP(game_boards[[#This Row],[draft_id]],drafts[id],drafts[title])</f>
        <v>2007</v>
      </c>
      <c r="D318" t="s">
        <v>15523</v>
      </c>
      <c r="E318" t="s">
        <v>15525</v>
      </c>
      <c r="H318" t="s">
        <v>789</v>
      </c>
      <c r="I318" t="str">
        <f>_xlfn.XLOOKUP(game_boards[[#This Row],[drafter_id]],drafters[id],drafters[name],"")</f>
        <v>Bryan Cogman</v>
      </c>
      <c r="K318" t="str">
        <f>_xlfn.XLOOKUP(game_boards[[#This Row],[drafter_team_id]],drafter_teams[id],drafter_teams[name],"")</f>
        <v/>
      </c>
    </row>
    <row r="319" spans="1:11" x14ac:dyDescent="0.25">
      <c r="A319" t="str">
        <f>_xlfn.XLOOKUP(game_boards[[#This Row],[draft_id]],game_boards_export[draft_id],game_boards_export[id])</f>
        <v>284b38e1-3b18-459d-af4a-42e49f209592</v>
      </c>
      <c r="B319" s="4" t="s">
        <v>576</v>
      </c>
      <c r="C319" t="str">
        <f>_xlfn.XLOOKUP(game_boards[[#This Row],[draft_id]],drafts[id],drafts[title])</f>
        <v>Wes Craven</v>
      </c>
      <c r="D319" t="s">
        <v>15522</v>
      </c>
      <c r="E319" t="s">
        <v>15524</v>
      </c>
      <c r="H319" t="s">
        <v>849</v>
      </c>
      <c r="I319" t="str">
        <f>_xlfn.XLOOKUP(game_boards[[#This Row],[drafter_id]],drafters[id],drafters[name],"")</f>
        <v>Dylan Guerra</v>
      </c>
      <c r="K319" t="str">
        <f>_xlfn.XLOOKUP(game_boards[[#This Row],[drafter_team_id]],drafter_teams[id],drafter_teams[name],"")</f>
        <v/>
      </c>
    </row>
    <row r="320" spans="1:11" x14ac:dyDescent="0.25">
      <c r="A320" t="str">
        <f>_xlfn.XLOOKUP(game_boards[[#This Row],[draft_id]],game_boards_export[draft_id],game_boards_export[id])</f>
        <v>284b38e1-3b18-459d-af4a-42e49f209592</v>
      </c>
      <c r="B320" s="4" t="s">
        <v>576</v>
      </c>
      <c r="C320" t="str">
        <f>_xlfn.XLOOKUP(game_boards[[#This Row],[draft_id]],drafts[id],drafts[title])</f>
        <v>Wes Craven</v>
      </c>
      <c r="D320" t="s">
        <v>15523</v>
      </c>
      <c r="E320" t="s">
        <v>15525</v>
      </c>
      <c r="H320" t="s">
        <v>793</v>
      </c>
      <c r="I320" t="str">
        <f>_xlfn.XLOOKUP(game_boards[[#This Row],[drafter_id]],drafters[id],drafters[name],"")</f>
        <v>Clarke Wolfe</v>
      </c>
      <c r="K320" t="str">
        <f>_xlfn.XLOOKUP(game_boards[[#This Row],[drafter_team_id]],drafter_teams[id],drafter_teams[name],"")</f>
        <v/>
      </c>
    </row>
    <row r="321" spans="1:11" x14ac:dyDescent="0.25">
      <c r="A321" t="str">
        <f>_xlfn.XLOOKUP(game_boards[[#This Row],[draft_id]],game_boards_export[draft_id],game_boards_export[id])</f>
        <v>7e1b36db-291c-4883-95fc-493e4b12dc3b</v>
      </c>
      <c r="B321" s="4" t="s">
        <v>713</v>
      </c>
      <c r="C321" t="str">
        <f>_xlfn.XLOOKUP(game_boards[[#This Row],[draft_id]],drafts[id],drafts[title])</f>
        <v>Bob Dylan</v>
      </c>
      <c r="D321" t="s">
        <v>15522</v>
      </c>
      <c r="E321" t="s">
        <v>15524</v>
      </c>
      <c r="H321" t="s">
        <v>1115</v>
      </c>
      <c r="I321" t="str">
        <f>_xlfn.XLOOKUP(game_boards[[#This Row],[drafter_id]],drafters[id],drafters[name],"")</f>
        <v>Ryan Marker</v>
      </c>
      <c r="K321" t="str">
        <f>_xlfn.XLOOKUP(game_boards[[#This Row],[drafter_team_id]],drafter_teams[id],drafter_teams[name],"")</f>
        <v/>
      </c>
    </row>
    <row r="322" spans="1:11" x14ac:dyDescent="0.25">
      <c r="A322" t="str">
        <f>_xlfn.XLOOKUP(game_boards[[#This Row],[draft_id]],game_boards_export[draft_id],game_boards_export[id])</f>
        <v>7e1b36db-291c-4883-95fc-493e4b12dc3b</v>
      </c>
      <c r="B322" s="4" t="s">
        <v>713</v>
      </c>
      <c r="C322" t="str">
        <f>_xlfn.XLOOKUP(game_boards[[#This Row],[draft_id]],drafts[id],drafts[title])</f>
        <v>Bob Dylan</v>
      </c>
      <c r="D322" t="s">
        <v>15523</v>
      </c>
      <c r="E322" t="s">
        <v>15525</v>
      </c>
      <c r="H322" t="s">
        <v>921</v>
      </c>
      <c r="I322" t="str">
        <f>_xlfn.XLOOKUP(game_boards[[#This Row],[drafter_id]],drafters[id],drafters[name],"")</f>
        <v>Marya Gates</v>
      </c>
      <c r="K322" t="str">
        <f>_xlfn.XLOOKUP(game_boards[[#This Row],[drafter_team_id]],drafter_teams[id],drafter_teams[name],"")</f>
        <v/>
      </c>
    </row>
    <row r="323" spans="1:11" x14ac:dyDescent="0.25">
      <c r="A323" t="str">
        <f>_xlfn.XLOOKUP(game_boards[[#This Row],[draft_id]],game_boards_export[draft_id],game_boards_export[id])</f>
        <v>0f35d86e-ae71-483b-897d-bec0785eaf9f</v>
      </c>
      <c r="B323" s="4" t="s">
        <v>548</v>
      </c>
      <c r="C323" t="str">
        <f>_xlfn.XLOOKUP(game_boards[[#This Row],[draft_id]],drafts[id],drafts[title])</f>
        <v>Tremors Super Draft</v>
      </c>
      <c r="D323" t="s">
        <v>15522</v>
      </c>
      <c r="E323" t="s">
        <v>15524</v>
      </c>
      <c r="H323" t="s">
        <v>915</v>
      </c>
      <c r="I323" t="str">
        <f>_xlfn.XLOOKUP(game_boards[[#This Row],[drafter_id]],drafters[id],drafters[name],"")</f>
        <v>Billy Ray Brewton</v>
      </c>
      <c r="K323" t="str">
        <f>_xlfn.XLOOKUP(game_boards[[#This Row],[drafter_team_id]],drafter_teams[id],drafter_teams[name],"")</f>
        <v/>
      </c>
    </row>
    <row r="324" spans="1:11" x14ac:dyDescent="0.25">
      <c r="A324" t="str">
        <f>_xlfn.XLOOKUP(game_boards[[#This Row],[draft_id]],game_boards_export[draft_id],game_boards_export[id])</f>
        <v>0f35d86e-ae71-483b-897d-bec0785eaf9f</v>
      </c>
      <c r="B324" s="4" t="s">
        <v>548</v>
      </c>
      <c r="C324" t="str">
        <f>_xlfn.XLOOKUP(game_boards[[#This Row],[draft_id]],drafts[id],drafts[title])</f>
        <v>Tremors Super Draft</v>
      </c>
      <c r="D324" t="s">
        <v>15523</v>
      </c>
      <c r="E324" t="s">
        <v>15525</v>
      </c>
      <c r="H324" t="s">
        <v>1111</v>
      </c>
      <c r="I324" t="str">
        <f>_xlfn.XLOOKUP(game_boards[[#This Row],[drafter_id]],drafters[id],drafters[name],"")</f>
        <v>Harmony Colangelo</v>
      </c>
      <c r="K324" t="str">
        <f>_xlfn.XLOOKUP(game_boards[[#This Row],[drafter_team_id]],drafter_teams[id],drafter_teams[name],"")</f>
        <v/>
      </c>
    </row>
    <row r="325" spans="1:11" x14ac:dyDescent="0.25">
      <c r="A325" t="str">
        <f>_xlfn.XLOOKUP(game_boards[[#This Row],[draft_id]],game_boards_export[draft_id],game_boards_export[id])</f>
        <v>bfe64a72-595b-40b5-9a9d-e718e88b4eba</v>
      </c>
      <c r="B325" s="4" t="s">
        <v>324</v>
      </c>
      <c r="C325" t="str">
        <f>_xlfn.XLOOKUP(game_boards[[#This Row],[draft_id]],drafts[id],drafts[title])</f>
        <v>Planet Hollywood Mega Draft</v>
      </c>
      <c r="D325" t="s">
        <v>15522</v>
      </c>
      <c r="E325" t="s">
        <v>15545</v>
      </c>
      <c r="F325" t="b">
        <v>1</v>
      </c>
      <c r="H325" t="s">
        <v>809</v>
      </c>
      <c r="I325" t="str">
        <f>_xlfn.XLOOKUP(game_boards[[#This Row],[drafter_id]],drafters[id],drafters[name],"")</f>
        <v>Marc Bernardin</v>
      </c>
      <c r="K325" t="str">
        <f>_xlfn.XLOOKUP(game_boards[[#This Row],[drafter_team_id]],drafter_teams[id],drafter_teams[name],"")</f>
        <v/>
      </c>
    </row>
    <row r="326" spans="1:11" x14ac:dyDescent="0.25">
      <c r="A326" t="str">
        <f>_xlfn.XLOOKUP(game_boards[[#This Row],[draft_id]],game_boards_export[draft_id],game_boards_export[id])</f>
        <v>bfe64a72-595b-40b5-9a9d-e718e88b4eba</v>
      </c>
      <c r="B326" s="4" t="s">
        <v>324</v>
      </c>
      <c r="C326" t="str">
        <f>_xlfn.XLOOKUP(game_boards[[#This Row],[draft_id]],drafts[id],drafts[title])</f>
        <v>Planet Hollywood Mega Draft</v>
      </c>
      <c r="D326" t="s">
        <v>15523</v>
      </c>
      <c r="E326" t="s">
        <v>15544</v>
      </c>
      <c r="H326" t="s">
        <v>833</v>
      </c>
      <c r="I326" t="str">
        <f>_xlfn.XLOOKUP(game_boards[[#This Row],[drafter_id]],drafters[id],drafters[name],"")</f>
        <v>Jordan Crucchiola</v>
      </c>
      <c r="K326" t="str">
        <f>_xlfn.XLOOKUP(game_boards[[#This Row],[drafter_team_id]],drafter_teams[id],drafter_teams[name],"")</f>
        <v/>
      </c>
    </row>
    <row r="327" spans="1:11" x14ac:dyDescent="0.25">
      <c r="A327" t="str">
        <f>_xlfn.XLOOKUP(game_boards[[#This Row],[draft_id]],game_boards_export[draft_id],game_boards_export[id])</f>
        <v>bfe64a72-595b-40b5-9a9d-e718e88b4eba</v>
      </c>
      <c r="B327" s="4" t="s">
        <v>324</v>
      </c>
      <c r="C327" t="str">
        <f>_xlfn.XLOOKUP(game_boards[[#This Row],[draft_id]],drafts[id],drafts[title])</f>
        <v>Planet Hollywood Mega Draft</v>
      </c>
      <c r="D327" t="s">
        <v>15526</v>
      </c>
      <c r="E327" t="s">
        <v>15548</v>
      </c>
      <c r="G327" t="b">
        <v>1</v>
      </c>
      <c r="H327" t="s">
        <v>1051</v>
      </c>
      <c r="I327" t="str">
        <f>_xlfn.XLOOKUP(game_boards[[#This Row],[drafter_id]],drafters[id],drafters[name],"")</f>
        <v>Drew McWeeny</v>
      </c>
      <c r="K327" t="str">
        <f>_xlfn.XLOOKUP(game_boards[[#This Row],[drafter_team_id]],drafter_teams[id],drafter_teams[name],"")</f>
        <v/>
      </c>
    </row>
    <row r="328" spans="1:11" x14ac:dyDescent="0.25">
      <c r="A328" t="str">
        <f>_xlfn.XLOOKUP(game_boards[[#This Row],[draft_id]],game_boards_export[draft_id],game_boards_export[id])</f>
        <v>bfe64a72-595b-40b5-9a9d-e718e88b4eba</v>
      </c>
      <c r="B328" s="4" t="s">
        <v>324</v>
      </c>
      <c r="C328" t="str">
        <f>_xlfn.XLOOKUP(game_boards[[#This Row],[draft_id]],drafts[id],drafts[title])</f>
        <v>Planet Hollywood Mega Draft</v>
      </c>
      <c r="D328" t="s">
        <v>15531</v>
      </c>
      <c r="E328" t="s">
        <v>15542</v>
      </c>
      <c r="H328" t="s">
        <v>1137</v>
      </c>
      <c r="I328" t="str">
        <f>_xlfn.XLOOKUP(game_boards[[#This Row],[drafter_id]],drafters[id],drafters[name],"")</f>
        <v>Wynter Mitchell</v>
      </c>
      <c r="K328" t="str">
        <f>_xlfn.XLOOKUP(game_boards[[#This Row],[drafter_team_id]],drafter_teams[id],drafter_teams[name],"")</f>
        <v/>
      </c>
    </row>
    <row r="329" spans="1:11" x14ac:dyDescent="0.25">
      <c r="A329" t="str">
        <f>_xlfn.XLOOKUP(game_boards[[#This Row],[draft_id]],game_boards_export[draft_id],game_boards_export[id])</f>
        <v>10c8ec0e-dda5-48a0-8011-7d297141aa62</v>
      </c>
      <c r="B329" s="4" t="s">
        <v>744</v>
      </c>
      <c r="C329" t="str">
        <f>_xlfn.XLOOKUP(game_boards[[#This Row],[draft_id]],drafts[id],drafts[title])</f>
        <v>Jane Austen</v>
      </c>
      <c r="D329" t="s">
        <v>15522</v>
      </c>
      <c r="E329" t="s">
        <v>15524</v>
      </c>
      <c r="H329" t="s">
        <v>951</v>
      </c>
      <c r="I329" t="str">
        <f>_xlfn.XLOOKUP(game_boards[[#This Row],[drafter_id]],drafters[id],drafters[name],"")</f>
        <v>Maureen Lee Lenker</v>
      </c>
      <c r="K329" t="str">
        <f>_xlfn.XLOOKUP(game_boards[[#This Row],[drafter_team_id]],drafter_teams[id],drafter_teams[name],"")</f>
        <v/>
      </c>
    </row>
    <row r="330" spans="1:11" x14ac:dyDescent="0.25">
      <c r="A330" t="str">
        <f>_xlfn.XLOOKUP(game_boards[[#This Row],[draft_id]],game_boards_export[draft_id],game_boards_export[id])</f>
        <v>10c8ec0e-dda5-48a0-8011-7d297141aa62</v>
      </c>
      <c r="B330" s="4" t="s">
        <v>744</v>
      </c>
      <c r="C330" t="str">
        <f>_xlfn.XLOOKUP(game_boards[[#This Row],[draft_id]],drafts[id],drafts[title])</f>
        <v>Jane Austen</v>
      </c>
      <c r="D330" t="s">
        <v>15523</v>
      </c>
      <c r="E330" t="s">
        <v>15525</v>
      </c>
      <c r="H330" t="s">
        <v>883</v>
      </c>
      <c r="I330" t="str">
        <f>_xlfn.XLOOKUP(game_boards[[#This Row],[drafter_id]],drafters[id],drafters[name],"")</f>
        <v>Joanna Robinson</v>
      </c>
      <c r="K330" t="str">
        <f>_xlfn.XLOOKUP(game_boards[[#This Row],[drafter_team_id]],drafter_teams[id],drafter_teams[name],"")</f>
        <v/>
      </c>
    </row>
    <row r="331" spans="1:11" x14ac:dyDescent="0.25">
      <c r="A331" t="str">
        <f>_xlfn.XLOOKUP(game_boards[[#This Row],[draft_id]],game_boards_export[draft_id],game_boards_export[id])</f>
        <v>4388668a-5287-473f-b749-0163f02ef34d</v>
      </c>
      <c r="B331" s="4" t="s">
        <v>276</v>
      </c>
      <c r="C331" t="str">
        <f>_xlfn.XLOOKUP(game_boards[[#This Row],[draft_id]],drafts[id],drafts[title])</f>
        <v>21st Century Australian</v>
      </c>
      <c r="D331" t="s">
        <v>15522</v>
      </c>
      <c r="E331" t="s">
        <v>15524</v>
      </c>
      <c r="H331" t="s">
        <v>1055</v>
      </c>
      <c r="I331" t="str">
        <f>_xlfn.XLOOKUP(game_boards[[#This Row],[drafter_id]],drafters[id],drafters[name],"")</f>
        <v>Alexei Toliopoulos</v>
      </c>
      <c r="K331" t="str">
        <f>_xlfn.XLOOKUP(game_boards[[#This Row],[drafter_team_id]],drafter_teams[id],drafter_teams[name],"")</f>
        <v/>
      </c>
    </row>
    <row r="332" spans="1:11" x14ac:dyDescent="0.25">
      <c r="A332" t="str">
        <f>_xlfn.XLOOKUP(game_boards[[#This Row],[draft_id]],game_boards_export[draft_id],game_boards_export[id])</f>
        <v>4388668a-5287-473f-b749-0163f02ef34d</v>
      </c>
      <c r="B332" s="4" t="s">
        <v>276</v>
      </c>
      <c r="C332" t="str">
        <f>_xlfn.XLOOKUP(game_boards[[#This Row],[draft_id]],drafts[id],drafts[title])</f>
        <v>21st Century Australian</v>
      </c>
      <c r="D332" t="s">
        <v>15523</v>
      </c>
      <c r="E332" t="s">
        <v>15525</v>
      </c>
      <c r="H332" t="s">
        <v>1219</v>
      </c>
      <c r="I332" t="str">
        <f>_xlfn.XLOOKUP(game_boards[[#This Row],[drafter_id]],drafters[id],drafters[name],"")</f>
        <v>Blake Howard</v>
      </c>
      <c r="K332" t="str">
        <f>_xlfn.XLOOKUP(game_boards[[#This Row],[drafter_team_id]],drafter_teams[id],drafter_teams[name],"")</f>
        <v/>
      </c>
    </row>
    <row r="333" spans="1:11" x14ac:dyDescent="0.25">
      <c r="A333" t="str">
        <f>_xlfn.XLOOKUP(game_boards[[#This Row],[draft_id]],game_boards_export[draft_id],game_boards_export[id])</f>
        <v>5a08ea8a-1077-48a9-8520-ef872ad40839</v>
      </c>
      <c r="B333" s="4" t="s">
        <v>98</v>
      </c>
      <c r="C333" t="str">
        <f>_xlfn.XLOOKUP(game_boards[[#This Row],[draft_id]],drafts[id],drafts[title])</f>
        <v>Dinosaurs</v>
      </c>
      <c r="D333" t="s">
        <v>15522</v>
      </c>
      <c r="E333" t="s">
        <v>15524</v>
      </c>
      <c r="H333" t="s">
        <v>1039</v>
      </c>
      <c r="I333" t="str">
        <f>_xlfn.XLOOKUP(game_boards[[#This Row],[drafter_id]],drafters[id],drafters[name],"")</f>
        <v>Andrew Roebuck</v>
      </c>
      <c r="K333" t="str">
        <f>_xlfn.XLOOKUP(game_boards[[#This Row],[drafter_team_id]],drafter_teams[id],drafter_teams[name],"")</f>
        <v/>
      </c>
    </row>
    <row r="334" spans="1:11" x14ac:dyDescent="0.25">
      <c r="A334" t="str">
        <f>_xlfn.XLOOKUP(game_boards[[#This Row],[draft_id]],game_boards_export[draft_id],game_boards_export[id])</f>
        <v>5a08ea8a-1077-48a9-8520-ef872ad40839</v>
      </c>
      <c r="B334" s="4" t="s">
        <v>98</v>
      </c>
      <c r="C334" t="str">
        <f>_xlfn.XLOOKUP(game_boards[[#This Row],[draft_id]],drafts[id],drafts[title])</f>
        <v>Dinosaurs</v>
      </c>
      <c r="D334" t="s">
        <v>15523</v>
      </c>
      <c r="E334" t="s">
        <v>15525</v>
      </c>
      <c r="H334" t="s">
        <v>927</v>
      </c>
      <c r="I334" t="str">
        <f>_xlfn.XLOOKUP(game_boards[[#This Row],[drafter_id]],drafters[id],drafters[name],"")</f>
        <v>Steven Ray Morris</v>
      </c>
      <c r="K334" t="str">
        <f>_xlfn.XLOOKUP(game_boards[[#This Row],[drafter_team_id]],drafter_teams[id],drafter_teams[name],"")</f>
        <v/>
      </c>
    </row>
    <row r="335" spans="1:11" x14ac:dyDescent="0.25">
      <c r="A335" t="str">
        <f>_xlfn.XLOOKUP(game_boards[[#This Row],[draft_id]],game_boards_export[draft_id],game_boards_export[id])</f>
        <v>d5b1a1f5-1192-4d67-924a-3a567a5d1554</v>
      </c>
      <c r="B335" s="4" t="s">
        <v>322</v>
      </c>
      <c r="C335" t="str">
        <f>_xlfn.XLOOKUP(game_boards[[#This Row],[draft_id]],drafts[id],drafts[title])</f>
        <v>Canuxploitation</v>
      </c>
      <c r="D335" t="s">
        <v>15522</v>
      </c>
      <c r="E335" t="s">
        <v>15524</v>
      </c>
      <c r="H335" t="s">
        <v>1189</v>
      </c>
      <c r="I335" t="str">
        <f>_xlfn.XLOOKUP(game_boards[[#This Row],[drafter_id]],drafters[id],drafters[name],"")</f>
        <v>Jim Branscome</v>
      </c>
      <c r="K335" t="str">
        <f>_xlfn.XLOOKUP(game_boards[[#This Row],[drafter_team_id]],drafter_teams[id],drafter_teams[name],"")</f>
        <v/>
      </c>
    </row>
    <row r="336" spans="1:11" x14ac:dyDescent="0.25">
      <c r="A336" t="str">
        <f>_xlfn.XLOOKUP(game_boards[[#This Row],[draft_id]],game_boards_export[draft_id],game_boards_export[id])</f>
        <v>d5b1a1f5-1192-4d67-924a-3a567a5d1554</v>
      </c>
      <c r="B336" s="4" t="s">
        <v>322</v>
      </c>
      <c r="C336" t="str">
        <f>_xlfn.XLOOKUP(game_boards[[#This Row],[draft_id]],drafts[id],drafts[title])</f>
        <v>Canuxploitation</v>
      </c>
      <c r="D336" t="s">
        <v>15523</v>
      </c>
      <c r="E336" t="s">
        <v>15525</v>
      </c>
      <c r="H336" t="s">
        <v>1162</v>
      </c>
      <c r="I336" t="str">
        <f>_xlfn.XLOOKUP(game_boards[[#This Row],[drafter_id]],drafters[id],drafters[name],"")</f>
        <v>Breanna Whipple</v>
      </c>
      <c r="K336" t="str">
        <f>_xlfn.XLOOKUP(game_boards[[#This Row],[drafter_team_id]],drafter_teams[id],drafter_teams[name],"")</f>
        <v/>
      </c>
    </row>
    <row r="337" spans="1:11" x14ac:dyDescent="0.25">
      <c r="A337" t="str">
        <f>_xlfn.XLOOKUP(game_boards[[#This Row],[draft_id]],game_boards_export[draft_id],game_boards_export[id])</f>
        <v>aa0353cb-6b92-4395-b74f-c4dc2abd9875</v>
      </c>
      <c r="B337" s="4" t="s">
        <v>546</v>
      </c>
      <c r="C337" t="str">
        <f>_xlfn.XLOOKUP(game_boards[[#This Row],[draft_id]],drafts[id],drafts[title])</f>
        <v>Body Horror</v>
      </c>
      <c r="D337" t="s">
        <v>15522</v>
      </c>
      <c r="E337" t="s">
        <v>15524</v>
      </c>
      <c r="H337" t="s">
        <v>845</v>
      </c>
      <c r="I337" t="str">
        <f>_xlfn.XLOOKUP(game_boards[[#This Row],[drafter_id]],drafters[id],drafters[name],"")</f>
        <v>Rebekah McKendry</v>
      </c>
      <c r="K337" t="str">
        <f>_xlfn.XLOOKUP(game_boards[[#This Row],[drafter_team_id]],drafter_teams[id],drafter_teams[name],"")</f>
        <v/>
      </c>
    </row>
    <row r="338" spans="1:11" x14ac:dyDescent="0.25">
      <c r="A338" t="str">
        <f>_xlfn.XLOOKUP(game_boards[[#This Row],[draft_id]],game_boards_export[draft_id],game_boards_export[id])</f>
        <v>aa0353cb-6b92-4395-b74f-c4dc2abd9875</v>
      </c>
      <c r="B338" s="4" t="s">
        <v>546</v>
      </c>
      <c r="C338" t="str">
        <f>_xlfn.XLOOKUP(game_boards[[#This Row],[draft_id]],drafts[id],drafts[title])</f>
        <v>Body Horror</v>
      </c>
      <c r="D338" t="s">
        <v>15523</v>
      </c>
      <c r="E338" t="s">
        <v>15525</v>
      </c>
      <c r="H338" t="s">
        <v>805</v>
      </c>
      <c r="I338" t="str">
        <f>_xlfn.XLOOKUP(game_boards[[#This Row],[drafter_id]],drafters[id],drafters[name],"")</f>
        <v>Elric Kane</v>
      </c>
      <c r="K338" t="str">
        <f>_xlfn.XLOOKUP(game_boards[[#This Row],[drafter_team_id]],drafter_teams[id],drafter_teams[name],"")</f>
        <v/>
      </c>
    </row>
    <row r="339" spans="1:11" x14ac:dyDescent="0.25">
      <c r="A339" t="str">
        <f>_xlfn.XLOOKUP(game_boards[[#This Row],[draft_id]],game_boards_export[draft_id],game_boards_export[id])</f>
        <v>80633395-7a30-4deb-b5c5-85eae5a800fb</v>
      </c>
      <c r="B339" s="4" t="s">
        <v>663</v>
      </c>
      <c r="C339" t="str">
        <f>_xlfn.XLOOKUP(game_boards[[#This Row],[draft_id]],drafts[id],drafts[title])</f>
        <v>Baseball Mini-Mega</v>
      </c>
      <c r="D339" t="s">
        <v>15522</v>
      </c>
      <c r="E339" t="s">
        <v>15553</v>
      </c>
      <c r="F339" t="b">
        <v>1</v>
      </c>
      <c r="H339" t="s">
        <v>915</v>
      </c>
      <c r="I339" t="str">
        <f>_xlfn.XLOOKUP(game_boards[[#This Row],[drafter_id]],drafters[id],drafters[name],"")</f>
        <v>Billy Ray Brewton</v>
      </c>
      <c r="K339" t="str">
        <f>_xlfn.XLOOKUP(game_boards[[#This Row],[drafter_team_id]],drafter_teams[id],drafter_teams[name],"")</f>
        <v/>
      </c>
    </row>
    <row r="340" spans="1:11" x14ac:dyDescent="0.25">
      <c r="A340" t="str">
        <f>_xlfn.XLOOKUP(game_boards[[#This Row],[draft_id]],game_boards_export[draft_id],game_boards_export[id])</f>
        <v>80633395-7a30-4deb-b5c5-85eae5a800fb</v>
      </c>
      <c r="B340" s="4" t="s">
        <v>663</v>
      </c>
      <c r="C340" t="str">
        <f>_xlfn.XLOOKUP(game_boards[[#This Row],[draft_id]],drafts[id],drafts[title])</f>
        <v>Baseball Mini-Mega</v>
      </c>
      <c r="D340" t="s">
        <v>15523</v>
      </c>
      <c r="E340" t="s">
        <v>15552</v>
      </c>
      <c r="H340" t="s">
        <v>825</v>
      </c>
      <c r="I340" t="str">
        <f>_xlfn.XLOOKUP(game_boards[[#This Row],[drafter_id]],drafters[id],drafters[name],"")</f>
        <v>Kenny Neibart</v>
      </c>
      <c r="K340" t="str">
        <f>_xlfn.XLOOKUP(game_boards[[#This Row],[drafter_team_id]],drafter_teams[id],drafter_teams[name],"")</f>
        <v/>
      </c>
    </row>
    <row r="341" spans="1:11" x14ac:dyDescent="0.25">
      <c r="A341" t="str">
        <f>_xlfn.XLOOKUP(game_boards[[#This Row],[draft_id]],game_boards_export[draft_id],game_boards_export[id])</f>
        <v>80633395-7a30-4deb-b5c5-85eae5a800fb</v>
      </c>
      <c r="B341" s="4" t="s">
        <v>663</v>
      </c>
      <c r="C341" t="str">
        <f>_xlfn.XLOOKUP(game_boards[[#This Row],[draft_id]],drafts[id],drafts[title])</f>
        <v>Baseball Mini-Mega</v>
      </c>
      <c r="D341" t="s">
        <v>15526</v>
      </c>
      <c r="E341" t="s">
        <v>15551</v>
      </c>
      <c r="G341" t="b">
        <v>1</v>
      </c>
      <c r="H341" t="s">
        <v>971</v>
      </c>
      <c r="I341" t="str">
        <f>_xlfn.XLOOKUP(game_boards[[#This Row],[drafter_id]],drafters[id],drafters[name],"")</f>
        <v>Amanda Smith</v>
      </c>
      <c r="K341" t="str">
        <f>_xlfn.XLOOKUP(game_boards[[#This Row],[drafter_team_id]],drafter_teams[id],drafter_teams[name],"")</f>
        <v/>
      </c>
    </row>
    <row r="342" spans="1:11" x14ac:dyDescent="0.25">
      <c r="A342" t="str">
        <f>_xlfn.XLOOKUP(game_boards[[#This Row],[draft_id]],game_boards_export[draft_id],game_boards_export[id])</f>
        <v>28cc66cc-e348-411d-a36e-64922a634331</v>
      </c>
      <c r="B342" s="4" t="s">
        <v>407</v>
      </c>
      <c r="C342" t="str">
        <f>_xlfn.XLOOKUP(game_boards[[#This Row],[draft_id]],drafts[id],drafts[title])</f>
        <v>Dimension Films</v>
      </c>
      <c r="D342" t="s">
        <v>15522</v>
      </c>
      <c r="E342" t="s">
        <v>15524</v>
      </c>
      <c r="H342" t="s">
        <v>915</v>
      </c>
      <c r="I342" t="str">
        <f>_xlfn.XLOOKUP(game_boards[[#This Row],[drafter_id]],drafters[id],drafters[name],"")</f>
        <v>Billy Ray Brewton</v>
      </c>
      <c r="K342" t="str">
        <f>_xlfn.XLOOKUP(game_boards[[#This Row],[drafter_team_id]],drafter_teams[id],drafter_teams[name],"")</f>
        <v/>
      </c>
    </row>
    <row r="343" spans="1:11" x14ac:dyDescent="0.25">
      <c r="A343" t="str">
        <f>_xlfn.XLOOKUP(game_boards[[#This Row],[draft_id]],game_boards_export[draft_id],game_boards_export[id])</f>
        <v>28cc66cc-e348-411d-a36e-64922a634331</v>
      </c>
      <c r="B343" s="4" t="s">
        <v>407</v>
      </c>
      <c r="C343" t="str">
        <f>_xlfn.XLOOKUP(game_boards[[#This Row],[draft_id]],drafts[id],drafts[title])</f>
        <v>Dimension Films</v>
      </c>
      <c r="D343" t="s">
        <v>15523</v>
      </c>
      <c r="E343" t="s">
        <v>15525</v>
      </c>
      <c r="H343" t="s">
        <v>909</v>
      </c>
      <c r="I343" t="str">
        <f>_xlfn.XLOOKUP(game_boards[[#This Row],[drafter_id]],drafters[id],drafters[name],"")</f>
        <v>Kyle Anderson</v>
      </c>
      <c r="K343" t="str">
        <f>_xlfn.XLOOKUP(game_boards[[#This Row],[drafter_team_id]],drafter_teams[id],drafter_teams[name],"")</f>
        <v/>
      </c>
    </row>
    <row r="344" spans="1:11" x14ac:dyDescent="0.25">
      <c r="A344" t="str">
        <f>_xlfn.XLOOKUP(game_boards[[#This Row],[draft_id]],game_boards_export[draft_id],game_boards_export[id])</f>
        <v>63cf29ce-669d-4832-b644-5fa3251279b9</v>
      </c>
      <c r="B344" s="4" t="s">
        <v>631</v>
      </c>
      <c r="C344" t="str">
        <f>_xlfn.XLOOKUP(game_boards[[#This Row],[draft_id]],drafts[id],drafts[title])</f>
        <v>Mad Scientist</v>
      </c>
      <c r="D344" t="s">
        <v>15522</v>
      </c>
      <c r="E344" t="s">
        <v>15524</v>
      </c>
      <c r="H344" t="s">
        <v>969</v>
      </c>
      <c r="I344" t="str">
        <f>_xlfn.XLOOKUP(game_boards[[#This Row],[drafter_id]],drafters[id],drafters[name],"")</f>
        <v>Graham Skipper</v>
      </c>
      <c r="K344" t="str">
        <f>_xlfn.XLOOKUP(game_boards[[#This Row],[drafter_team_id]],drafter_teams[id],drafter_teams[name],"")</f>
        <v/>
      </c>
    </row>
    <row r="345" spans="1:11" x14ac:dyDescent="0.25">
      <c r="A345" t="str">
        <f>_xlfn.XLOOKUP(game_boards[[#This Row],[draft_id]],game_boards_export[draft_id],game_boards_export[id])</f>
        <v>63cf29ce-669d-4832-b644-5fa3251279b9</v>
      </c>
      <c r="B345" s="4" t="s">
        <v>631</v>
      </c>
      <c r="C345" t="str">
        <f>_xlfn.XLOOKUP(game_boards[[#This Row],[draft_id]],drafts[id],drafts[title])</f>
        <v>Mad Scientist</v>
      </c>
      <c r="D345" t="s">
        <v>15523</v>
      </c>
      <c r="E345" t="s">
        <v>15525</v>
      </c>
      <c r="H345" t="s">
        <v>777</v>
      </c>
      <c r="I345" t="str">
        <f>_xlfn.XLOOKUP(game_boards[[#This Row],[drafter_id]],drafters[id],drafters[name],"")</f>
        <v>Halle Kiefer</v>
      </c>
      <c r="K345" t="str">
        <f>_xlfn.XLOOKUP(game_boards[[#This Row],[drafter_team_id]],drafter_teams[id],drafter_teams[name],"")</f>
        <v/>
      </c>
    </row>
    <row r="346" spans="1:11" x14ac:dyDescent="0.25">
      <c r="A346" t="str">
        <f>_xlfn.XLOOKUP(game_boards[[#This Row],[draft_id]],game_boards_export[draft_id],game_boards_export[id])</f>
        <v>c92ea65f-8aae-4091-a82a-5b827216f2d9</v>
      </c>
      <c r="B346" s="4" t="s">
        <v>443</v>
      </c>
      <c r="C346" t="str">
        <f>_xlfn.XLOOKUP(game_boards[[#This Row],[draft_id]],drafts[id],drafts[title])</f>
        <v>Zombie Mini-Mega</v>
      </c>
      <c r="D346" t="s">
        <v>15522</v>
      </c>
      <c r="E346" t="s">
        <v>15558</v>
      </c>
      <c r="F346" t="b">
        <v>1</v>
      </c>
      <c r="H346" t="s">
        <v>1205</v>
      </c>
      <c r="I346" t="str">
        <f>_xlfn.XLOOKUP(game_boards[[#This Row],[drafter_id]],drafters[id],drafters[name],"")</f>
        <v>Clark Collis</v>
      </c>
      <c r="K346" t="str">
        <f>_xlfn.XLOOKUP(game_boards[[#This Row],[drafter_team_id]],drafter_teams[id],drafter_teams[name],"")</f>
        <v/>
      </c>
    </row>
    <row r="347" spans="1:11" x14ac:dyDescent="0.25">
      <c r="A347" t="str">
        <f>_xlfn.XLOOKUP(game_boards[[#This Row],[draft_id]],game_boards_export[draft_id],game_boards_export[id])</f>
        <v>c92ea65f-8aae-4091-a82a-5b827216f2d9</v>
      </c>
      <c r="B347" s="4" t="s">
        <v>443</v>
      </c>
      <c r="C347" t="str">
        <f>_xlfn.XLOOKUP(game_boards[[#This Row],[draft_id]],drafts[id],drafts[title])</f>
        <v>Zombie Mini-Mega</v>
      </c>
      <c r="D347" t="s">
        <v>15523</v>
      </c>
      <c r="E347" t="s">
        <v>15571</v>
      </c>
      <c r="H347" t="s">
        <v>1177</v>
      </c>
      <c r="I347" t="str">
        <f>_xlfn.XLOOKUP(game_boards[[#This Row],[drafter_id]],drafters[id],drafters[name],"")</f>
        <v>Darren Franich</v>
      </c>
      <c r="K347" t="str">
        <f>_xlfn.XLOOKUP(game_boards[[#This Row],[drafter_team_id]],drafter_teams[id],drafter_teams[name],"")</f>
        <v/>
      </c>
    </row>
    <row r="348" spans="1:11" x14ac:dyDescent="0.25">
      <c r="A348" t="str">
        <f>_xlfn.XLOOKUP(game_boards[[#This Row],[draft_id]],game_boards_export[draft_id],game_boards_export[id])</f>
        <v>c92ea65f-8aae-4091-a82a-5b827216f2d9</v>
      </c>
      <c r="B348" s="4" t="s">
        <v>443</v>
      </c>
      <c r="C348" t="str">
        <f>_xlfn.XLOOKUP(game_boards[[#This Row],[draft_id]],drafts[id],drafts[title])</f>
        <v>Zombie Mini-Mega</v>
      </c>
      <c r="D348" t="s">
        <v>15526</v>
      </c>
      <c r="E348" t="s">
        <v>15560</v>
      </c>
      <c r="G348" t="b">
        <v>1</v>
      </c>
      <c r="H348" t="s">
        <v>793</v>
      </c>
      <c r="I348" t="str">
        <f>_xlfn.XLOOKUP(game_boards[[#This Row],[drafter_id]],drafters[id],drafters[name],"")</f>
        <v>Clarke Wolfe</v>
      </c>
      <c r="K348" t="str">
        <f>_xlfn.XLOOKUP(game_boards[[#This Row],[drafter_team_id]],drafter_teams[id],drafter_teams[name],"")</f>
        <v/>
      </c>
    </row>
    <row r="349" spans="1:11" x14ac:dyDescent="0.25">
      <c r="A349" t="str">
        <f>_xlfn.XLOOKUP(game_boards[[#This Row],[draft_id]],game_boards_export[draft_id],game_boards_export[id])</f>
        <v>6ed55e82-e7c5-4ffb-bda1-494f7d80a925</v>
      </c>
      <c r="B349" s="4" t="s">
        <v>637</v>
      </c>
      <c r="C349" t="str">
        <f>_xlfn.XLOOKUP(game_boards[[#This Row],[draft_id]],drafts[id],drafts[title])</f>
        <v>James Bond Super Draft</v>
      </c>
      <c r="D349" t="s">
        <v>15522</v>
      </c>
      <c r="E349" t="s">
        <v>15573</v>
      </c>
      <c r="F349" t="b">
        <v>1</v>
      </c>
      <c r="H349" t="s">
        <v>789</v>
      </c>
      <c r="I349" t="str">
        <f>_xlfn.XLOOKUP(game_boards[[#This Row],[drafter_id]],drafters[id],drafters[name],"")</f>
        <v>Bryan Cogman</v>
      </c>
      <c r="K349" t="str">
        <f>_xlfn.XLOOKUP(game_boards[[#This Row],[drafter_team_id]],drafter_teams[id],drafter_teams[name],"")</f>
        <v/>
      </c>
    </row>
    <row r="350" spans="1:11" x14ac:dyDescent="0.25">
      <c r="A350" t="str">
        <f>_xlfn.XLOOKUP(game_boards[[#This Row],[draft_id]],game_boards_export[draft_id],game_boards_export[id])</f>
        <v>6ed55e82-e7c5-4ffb-bda1-494f7d80a925</v>
      </c>
      <c r="B350" s="4" t="s">
        <v>637</v>
      </c>
      <c r="C350" t="str">
        <f>_xlfn.XLOOKUP(game_boards[[#This Row],[draft_id]],drafts[id],drafts[title])</f>
        <v>James Bond Super Draft</v>
      </c>
      <c r="D350" t="s">
        <v>15523</v>
      </c>
      <c r="E350" t="s">
        <v>15574</v>
      </c>
      <c r="H350" t="s">
        <v>1001</v>
      </c>
      <c r="I350" t="str">
        <f>_xlfn.XLOOKUP(game_boards[[#This Row],[drafter_id]],drafters[id],drafters[name],"")</f>
        <v>Piya Sinha-Roy</v>
      </c>
      <c r="K350" t="str">
        <f>_xlfn.XLOOKUP(game_boards[[#This Row],[drafter_team_id]],drafter_teams[id],drafter_teams[name],"")</f>
        <v/>
      </c>
    </row>
    <row r="351" spans="1:11" x14ac:dyDescent="0.25">
      <c r="A351" t="str">
        <f>_xlfn.XLOOKUP(game_boards[[#This Row],[draft_id]],game_boards_export[draft_id],game_boards_export[id])</f>
        <v>6ed55e82-e7c5-4ffb-bda1-494f7d80a925</v>
      </c>
      <c r="B351" s="4" t="s">
        <v>637</v>
      </c>
      <c r="C351" t="str">
        <f>_xlfn.XLOOKUP(game_boards[[#This Row],[draft_id]],drafts[id],drafts[title])</f>
        <v>James Bond Super Draft</v>
      </c>
      <c r="D351" t="s">
        <v>15526</v>
      </c>
      <c r="E351" t="s">
        <v>15575</v>
      </c>
      <c r="G351" t="b">
        <v>1</v>
      </c>
      <c r="H351" t="s">
        <v>963</v>
      </c>
      <c r="I351" t="str">
        <f>_xlfn.XLOOKUP(game_boards[[#This Row],[drafter_id]],drafters[id],drafters[name],"")</f>
        <v>Phil Nobile Jr.</v>
      </c>
      <c r="K351" t="str">
        <f>_xlfn.XLOOKUP(game_boards[[#This Row],[drafter_team_id]],drafter_teams[id],drafter_teams[name],"")</f>
        <v/>
      </c>
    </row>
    <row r="352" spans="1:11" x14ac:dyDescent="0.25">
      <c r="A352" t="str">
        <f>_xlfn.XLOOKUP(game_boards[[#This Row],[draft_id]],game_boards_export[draft_id],game_boards_export[id])</f>
        <v>6ed55e82-e7c5-4ffb-bda1-494f7d80a925</v>
      </c>
      <c r="B352" s="4" t="s">
        <v>637</v>
      </c>
      <c r="C352" t="str">
        <f>_xlfn.XLOOKUP(game_boards[[#This Row],[draft_id]],drafts[id],drafts[title])</f>
        <v>James Bond Super Draft</v>
      </c>
      <c r="D352" t="s">
        <v>15531</v>
      </c>
      <c r="E352" t="s">
        <v>15556</v>
      </c>
      <c r="F352" t="b">
        <v>1</v>
      </c>
      <c r="H352" t="s">
        <v>1051</v>
      </c>
      <c r="I352" t="str">
        <f>_xlfn.XLOOKUP(game_boards[[#This Row],[drafter_id]],drafters[id],drafters[name],"")</f>
        <v>Drew McWeeny</v>
      </c>
      <c r="K352" t="str">
        <f>_xlfn.XLOOKUP(game_boards[[#This Row],[drafter_team_id]],drafter_teams[id],drafter_teams[name],"")</f>
        <v/>
      </c>
    </row>
    <row r="353" spans="1:11" x14ac:dyDescent="0.25">
      <c r="A353" t="str">
        <f>_xlfn.XLOOKUP(game_boards[[#This Row],[draft_id]],game_boards_export[draft_id],game_boards_export[id])</f>
        <v>6ed55e82-e7c5-4ffb-bda1-494f7d80a925</v>
      </c>
      <c r="B353" s="5" t="s">
        <v>637</v>
      </c>
      <c r="C353" t="str">
        <f>_xlfn.XLOOKUP(game_boards[[#This Row],[draft_id]],drafts[id],drafts[title])</f>
        <v>James Bond Super Draft</v>
      </c>
      <c r="D353" t="s">
        <v>15572</v>
      </c>
      <c r="E353" t="s">
        <v>15577</v>
      </c>
      <c r="H353" t="s">
        <v>1149</v>
      </c>
      <c r="I353" t="str">
        <f>_xlfn.XLOOKUP(game_boards[[#This Row],[drafter_id]],drafters[id],drafters[name],"")</f>
        <v>Dave Schilling</v>
      </c>
      <c r="K353" t="str">
        <f>_xlfn.XLOOKUP(game_boards[[#This Row],[drafter_team_id]],drafter_teams[id],drafter_teams[name],"")</f>
        <v/>
      </c>
    </row>
    <row r="354" spans="1:11" x14ac:dyDescent="0.25">
      <c r="A354" t="str">
        <f>_xlfn.XLOOKUP(game_boards[[#This Row],[draft_id]],game_boards_export[draft_id],game_boards_export[id])</f>
        <v>f780290e-baac-47e0-8306-21ad75c73c75</v>
      </c>
      <c r="B354" s="4" t="s">
        <v>725</v>
      </c>
      <c r="C354" t="str">
        <f>_xlfn.XLOOKUP(game_boards[[#This Row],[draft_id]],drafts[id],drafts[title])</f>
        <v>Serial Killer</v>
      </c>
      <c r="D354" t="s">
        <v>15522</v>
      </c>
      <c r="E354" t="s">
        <v>15524</v>
      </c>
      <c r="H354" t="s">
        <v>953</v>
      </c>
      <c r="I354" t="str">
        <f>_xlfn.XLOOKUP(game_boards[[#This Row],[drafter_id]],drafters[id],drafters[name],"")</f>
        <v>Andrew Furtado</v>
      </c>
      <c r="K354" t="str">
        <f>_xlfn.XLOOKUP(game_boards[[#This Row],[drafter_team_id]],drafter_teams[id],drafter_teams[name],"")</f>
        <v/>
      </c>
    </row>
    <row r="355" spans="1:11" x14ac:dyDescent="0.25">
      <c r="A355" t="str">
        <f>_xlfn.XLOOKUP(game_boards[[#This Row],[draft_id]],game_boards_export[draft_id],game_boards_export[id])</f>
        <v>f780290e-baac-47e0-8306-21ad75c73c75</v>
      </c>
      <c r="B355" s="4" t="s">
        <v>725</v>
      </c>
      <c r="C355" t="str">
        <f>_xlfn.XLOOKUP(game_boards[[#This Row],[draft_id]],drafts[id],drafts[title])</f>
        <v>Serial Killer</v>
      </c>
      <c r="D355" t="s">
        <v>15523</v>
      </c>
      <c r="E355" t="s">
        <v>15525</v>
      </c>
      <c r="H355" t="s">
        <v>1143</v>
      </c>
      <c r="I355" t="str">
        <f>_xlfn.XLOOKUP(game_boards[[#This Row],[drafter_id]],drafters[id],drafters[name],"")</f>
        <v>Scott Reynolds</v>
      </c>
      <c r="K355" t="str">
        <f>_xlfn.XLOOKUP(game_boards[[#This Row],[drafter_team_id]],drafter_teams[id],drafter_teams[name],"")</f>
        <v/>
      </c>
    </row>
    <row r="356" spans="1:11" x14ac:dyDescent="0.25">
      <c r="A356" t="str">
        <f>_xlfn.XLOOKUP(game_boards[[#This Row],[draft_id]],game_boards_export[draft_id],game_boards_export[id])</f>
        <v>1c299edb-9f7a-478f-aa81-eb8aaf93b4f5</v>
      </c>
      <c r="B356" s="4" t="s">
        <v>86</v>
      </c>
      <c r="C356" t="str">
        <f>_xlfn.XLOOKUP(game_boards[[#This Row],[draft_id]],drafts[id],drafts[title])</f>
        <v>Oscar Winning Queer Films</v>
      </c>
      <c r="D356" t="s">
        <v>15522</v>
      </c>
      <c r="E356" t="s">
        <v>15524</v>
      </c>
      <c r="H356" t="s">
        <v>957</v>
      </c>
      <c r="I356" t="str">
        <f>_xlfn.XLOOKUP(game_boards[[#This Row],[drafter_id]],drafters[id],drafters[name],"")</f>
        <v>Chris Feil</v>
      </c>
      <c r="K356" t="str">
        <f>_xlfn.XLOOKUP(game_boards[[#This Row],[drafter_team_id]],drafter_teams[id],drafter_teams[name],"")</f>
        <v/>
      </c>
    </row>
    <row r="357" spans="1:11" x14ac:dyDescent="0.25">
      <c r="A357" t="str">
        <f>_xlfn.XLOOKUP(game_boards[[#This Row],[draft_id]],game_boards_export[draft_id],game_boards_export[id])</f>
        <v>1c299edb-9f7a-478f-aa81-eb8aaf93b4f5</v>
      </c>
      <c r="B357" s="4" t="s">
        <v>86</v>
      </c>
      <c r="C357" t="str">
        <f>_xlfn.XLOOKUP(game_boards[[#This Row],[draft_id]],drafts[id],drafts[title])</f>
        <v>Oscar Winning Queer Films</v>
      </c>
      <c r="D357" t="s">
        <v>15523</v>
      </c>
      <c r="E357" t="s">
        <v>15525</v>
      </c>
      <c r="H357" t="s">
        <v>799</v>
      </c>
      <c r="I357" t="str">
        <f>_xlfn.XLOOKUP(game_boards[[#This Row],[drafter_id]],drafters[id],drafters[name],"")</f>
        <v>Joe Reid</v>
      </c>
      <c r="K357" t="str">
        <f>_xlfn.XLOOKUP(game_boards[[#This Row],[drafter_team_id]],drafter_teams[id],drafter_teams[name],"")</f>
        <v/>
      </c>
    </row>
    <row r="358" spans="1:11" x14ac:dyDescent="0.25">
      <c r="A358" t="str">
        <f>_xlfn.XLOOKUP(game_boards[[#This Row],[draft_id]],game_boards_export[draft_id],game_boards_export[id])</f>
        <v>8dbd27d6-cee7-4a0c-b305-44ec38ebe34d</v>
      </c>
      <c r="B358" s="4" t="s">
        <v>184</v>
      </c>
      <c r="C358" t="str">
        <f>_xlfn.XLOOKUP(game_boards[[#This Row],[draft_id]],drafts[id],drafts[title])</f>
        <v>Thanksgiving Weekend</v>
      </c>
      <c r="D358" t="s">
        <v>15522</v>
      </c>
      <c r="E358" t="s">
        <v>15524</v>
      </c>
      <c r="H358" t="s">
        <v>781</v>
      </c>
      <c r="I358" t="str">
        <f>_xlfn.XLOOKUP(game_boards[[#This Row],[drafter_id]],drafters[id],drafters[name],"")</f>
        <v>Adam B. Vary</v>
      </c>
      <c r="K358" t="str">
        <f>_xlfn.XLOOKUP(game_boards[[#This Row],[drafter_team_id]],drafter_teams[id],drafter_teams[name],"")</f>
        <v/>
      </c>
    </row>
    <row r="359" spans="1:11" x14ac:dyDescent="0.25">
      <c r="A359" t="str">
        <f>_xlfn.XLOOKUP(game_boards[[#This Row],[draft_id]],game_boards_export[draft_id],game_boards_export[id])</f>
        <v>8dbd27d6-cee7-4a0c-b305-44ec38ebe34d</v>
      </c>
      <c r="B359" s="4" t="s">
        <v>184</v>
      </c>
      <c r="C359" t="str">
        <f>_xlfn.XLOOKUP(game_boards[[#This Row],[draft_id]],drafts[id],drafts[title])</f>
        <v>Thanksgiving Weekend</v>
      </c>
      <c r="D359" t="s">
        <v>15523</v>
      </c>
      <c r="E359" t="s">
        <v>15525</v>
      </c>
      <c r="H359" s="1" t="s">
        <v>981</v>
      </c>
      <c r="I359" t="str">
        <f>_xlfn.XLOOKUP(game_boards[[#This Row],[drafter_id]],drafters[id],drafters[name],"")</f>
        <v>Alicia Lutes</v>
      </c>
      <c r="K359" t="str">
        <f>_xlfn.XLOOKUP(game_boards[[#This Row],[drafter_team_id]],drafter_teams[id],drafter_teams[name],"")</f>
        <v/>
      </c>
    </row>
    <row r="360" spans="1:11" x14ac:dyDescent="0.25">
      <c r="A360" t="str">
        <f>_xlfn.XLOOKUP(game_boards[[#This Row],[draft_id]],game_boards_export[draft_id],game_boards_export[id])</f>
        <v>a3759d7d-8917-4c3e-8eed-da6fad9dcc95</v>
      </c>
      <c r="B360" s="4" t="s">
        <v>568</v>
      </c>
      <c r="C360" t="str">
        <f>_xlfn.XLOOKUP(game_boards[[#This Row],[draft_id]],drafts[id],drafts[title])</f>
        <v>Disney Channel Original Movies</v>
      </c>
      <c r="D360" t="s">
        <v>15522</v>
      </c>
      <c r="E360" t="s">
        <v>15524</v>
      </c>
      <c r="H360" t="s">
        <v>1199</v>
      </c>
      <c r="I360" t="str">
        <f>_xlfn.XLOOKUP(game_boards[[#This Row],[drafter_id]],drafters[id],drafters[name],"")</f>
        <v>Sarah Sterling</v>
      </c>
      <c r="K360" t="str">
        <f>_xlfn.XLOOKUP(game_boards[[#This Row],[drafter_team_id]],drafter_teams[id],drafter_teams[name],"")</f>
        <v/>
      </c>
    </row>
    <row r="361" spans="1:11" x14ac:dyDescent="0.25">
      <c r="A361" t="str">
        <f>_xlfn.XLOOKUP(game_boards[[#This Row],[draft_id]],game_boards_export[draft_id],game_boards_export[id])</f>
        <v>a3759d7d-8917-4c3e-8eed-da6fad9dcc95</v>
      </c>
      <c r="B361" s="4" t="s">
        <v>568</v>
      </c>
      <c r="C361" t="str">
        <f>_xlfn.XLOOKUP(game_boards[[#This Row],[draft_id]],drafts[id],drafts[title])</f>
        <v>Disney Channel Original Movies</v>
      </c>
      <c r="D361" t="s">
        <v>15523</v>
      </c>
      <c r="E361" t="s">
        <v>15525</v>
      </c>
      <c r="H361" t="s">
        <v>837</v>
      </c>
      <c r="I361" t="str">
        <f>_xlfn.XLOOKUP(game_boards[[#This Row],[drafter_id]],drafters[id],drafters[name],"")</f>
        <v>Ash Crossan</v>
      </c>
      <c r="K361" t="str">
        <f>_xlfn.XLOOKUP(game_boards[[#This Row],[drafter_team_id]],drafter_teams[id],drafter_teams[name],"")</f>
        <v/>
      </c>
    </row>
    <row r="362" spans="1:11" x14ac:dyDescent="0.25">
      <c r="A362" t="str">
        <f>_xlfn.XLOOKUP(game_boards[[#This Row],[draft_id]],game_boards_export[draft_id],game_boards_export[id])</f>
        <v>cbd641cf-197c-413d-bfcc-19e483507eda</v>
      </c>
      <c r="B362" s="4" t="s">
        <v>77</v>
      </c>
      <c r="C362" t="str">
        <f>_xlfn.XLOOKUP(game_boards[[#This Row],[draft_id]],drafts[id],drafts[title])</f>
        <v>Razzie Worst Picture Winners</v>
      </c>
      <c r="D362" t="s">
        <v>15522</v>
      </c>
      <c r="E362" t="s">
        <v>15524</v>
      </c>
      <c r="H362" t="s">
        <v>825</v>
      </c>
      <c r="I362" t="str">
        <f>_xlfn.XLOOKUP(game_boards[[#This Row],[drafter_id]],drafters[id],drafters[name],"")</f>
        <v>Kenny Neibart</v>
      </c>
      <c r="K362" t="str">
        <f>_xlfn.XLOOKUP(game_boards[[#This Row],[drafter_team_id]],drafter_teams[id],drafter_teams[name],"")</f>
        <v/>
      </c>
    </row>
    <row r="363" spans="1:11" x14ac:dyDescent="0.25">
      <c r="A363" t="str">
        <f>_xlfn.XLOOKUP(game_boards[[#This Row],[draft_id]],game_boards_export[draft_id],game_boards_export[id])</f>
        <v>cbd641cf-197c-413d-bfcc-19e483507eda</v>
      </c>
      <c r="B363" s="4" t="s">
        <v>77</v>
      </c>
      <c r="C363" t="str">
        <f>_xlfn.XLOOKUP(game_boards[[#This Row],[draft_id]],drafts[id],drafts[title])</f>
        <v>Razzie Worst Picture Winners</v>
      </c>
      <c r="D363" t="s">
        <v>15523</v>
      </c>
      <c r="E363" t="s">
        <v>15525</v>
      </c>
      <c r="H363" t="s">
        <v>905</v>
      </c>
      <c r="I363" t="str">
        <f>_xlfn.XLOOKUP(game_boards[[#This Row],[drafter_id]],drafters[id],drafters[name],"")</f>
        <v>Phil Iscove</v>
      </c>
      <c r="K363" t="str">
        <f>_xlfn.XLOOKUP(game_boards[[#This Row],[drafter_team_id]],drafter_teams[id],drafter_teams[name],"")</f>
        <v/>
      </c>
    </row>
    <row r="364" spans="1:11" x14ac:dyDescent="0.25">
      <c r="A364" t="str">
        <f>_xlfn.XLOOKUP(game_boards[[#This Row],[draft_id]],game_boards_export[draft_id],game_boards_export[id])</f>
        <v>1acde5d8-d51c-428b-9f47-5408396bda88</v>
      </c>
      <c r="B364" s="4" t="s">
        <v>667</v>
      </c>
      <c r="C364" t="str">
        <f>_xlfn.XLOOKUP(game_boards[[#This Row],[draft_id]],drafts[id],drafts[title])</f>
        <v>Christmas-Adjacent</v>
      </c>
      <c r="D364" t="s">
        <v>15522</v>
      </c>
      <c r="E364" t="s">
        <v>15524</v>
      </c>
      <c r="H364" t="s">
        <v>1183</v>
      </c>
      <c r="I364" t="str">
        <f>_xlfn.XLOOKUP(game_boards[[#This Row],[drafter_id]],drafters[id],drafters[name],"")</f>
        <v>Libby Hill</v>
      </c>
      <c r="K364" t="str">
        <f>_xlfn.XLOOKUP(game_boards[[#This Row],[drafter_team_id]],drafter_teams[id],drafter_teams[name],"")</f>
        <v/>
      </c>
    </row>
    <row r="365" spans="1:11" x14ac:dyDescent="0.25">
      <c r="A365" t="str">
        <f>_xlfn.XLOOKUP(game_boards[[#This Row],[draft_id]],game_boards_export[draft_id],game_boards_export[id])</f>
        <v>1acde5d8-d51c-428b-9f47-5408396bda88</v>
      </c>
      <c r="B365" s="4" t="s">
        <v>667</v>
      </c>
      <c r="C365" t="str">
        <f>_xlfn.XLOOKUP(game_boards[[#This Row],[draft_id]],drafts[id],drafts[title])</f>
        <v>Christmas-Adjacent</v>
      </c>
      <c r="D365" t="s">
        <v>15523</v>
      </c>
      <c r="E365" t="s">
        <v>15525</v>
      </c>
      <c r="H365" t="s">
        <v>871</v>
      </c>
      <c r="I365" t="str">
        <f>_xlfn.XLOOKUP(game_boards[[#This Row],[drafter_id]],drafters[id],drafters[name],"")</f>
        <v>Emily St. James</v>
      </c>
      <c r="K365" t="str">
        <f>_xlfn.XLOOKUP(game_boards[[#This Row],[drafter_team_id]],drafter_teams[id],drafter_teams[name],"")</f>
        <v/>
      </c>
    </row>
    <row r="366" spans="1:11" x14ac:dyDescent="0.25">
      <c r="A366" t="str">
        <f>_xlfn.XLOOKUP(game_boards[[#This Row],[draft_id]],game_boards_export[draft_id],game_boards_export[id])</f>
        <v>eb8e2d87-78b8-43d1-ad88-470633f8fd71</v>
      </c>
      <c r="B366" s="4" t="s">
        <v>79</v>
      </c>
      <c r="C366" t="str">
        <f>_xlfn.XLOOKUP(game_boards[[#This Row],[draft_id]],drafts[id],drafts[title])</f>
        <v>British Royal Family</v>
      </c>
      <c r="D366" t="s">
        <v>15522</v>
      </c>
      <c r="E366" t="s">
        <v>15524</v>
      </c>
      <c r="H366" s="1" t="s">
        <v>931</v>
      </c>
      <c r="I366" t="str">
        <f>_xlfn.XLOOKUP(game_boards[[#This Row],[drafter_id]],drafters[id],drafters[name],"")</f>
        <v>Chris Scleicher</v>
      </c>
      <c r="K366" t="str">
        <f>_xlfn.XLOOKUP(game_boards[[#This Row],[drafter_team_id]],drafter_teams[id],drafter_teams[name],"")</f>
        <v/>
      </c>
    </row>
    <row r="367" spans="1:11" x14ac:dyDescent="0.25">
      <c r="A367" t="str">
        <f>_xlfn.XLOOKUP(game_boards[[#This Row],[draft_id]],game_boards_export[draft_id],game_boards_export[id])</f>
        <v>eb8e2d87-78b8-43d1-ad88-470633f8fd71</v>
      </c>
      <c r="B367" s="4" t="s">
        <v>79</v>
      </c>
      <c r="C367" t="str">
        <f>_xlfn.XLOOKUP(game_boards[[#This Row],[draft_id]],drafts[id],drafts[title])</f>
        <v>British Royal Family</v>
      </c>
      <c r="D367" t="s">
        <v>15523</v>
      </c>
      <c r="E367" t="s">
        <v>15525</v>
      </c>
      <c r="H367" t="s">
        <v>885</v>
      </c>
      <c r="I367" t="str">
        <f>_xlfn.XLOOKUP(game_boards[[#This Row],[drafter_id]],drafters[id],drafters[name],"")</f>
        <v>Guy Branum</v>
      </c>
      <c r="K367" t="str">
        <f>_xlfn.XLOOKUP(game_boards[[#This Row],[drafter_team_id]],drafter_teams[id],drafter_teams[name],"")</f>
        <v/>
      </c>
    </row>
    <row r="368" spans="1:11" x14ac:dyDescent="0.25">
      <c r="A368" t="str">
        <f>_xlfn.XLOOKUP(game_boards[[#This Row],[draft_id]],game_boards_export[draft_id],game_boards_export[id])</f>
        <v>e2ed70cc-ed6f-48aa-a6cd-3aafb56ad2cc</v>
      </c>
      <c r="B368" s="4" t="s">
        <v>617</v>
      </c>
      <c r="C368" t="str">
        <f>_xlfn.XLOOKUP(game_boards[[#This Row],[draft_id]],drafts[id],drafts[title])</f>
        <v>Rebecca Hall</v>
      </c>
      <c r="D368" t="s">
        <v>15522</v>
      </c>
      <c r="E368" t="s">
        <v>15524</v>
      </c>
      <c r="H368" t="s">
        <v>1115</v>
      </c>
      <c r="I368" t="str">
        <f>_xlfn.XLOOKUP(game_boards[[#This Row],[drafter_id]],drafters[id],drafters[name],"")</f>
        <v>Ryan Marker</v>
      </c>
      <c r="K368" t="str">
        <f>_xlfn.XLOOKUP(game_boards[[#This Row],[drafter_team_id]],drafter_teams[id],drafter_teams[name],"")</f>
        <v/>
      </c>
    </row>
    <row r="369" spans="1:11" x14ac:dyDescent="0.25">
      <c r="A369" t="str">
        <f>_xlfn.XLOOKUP(game_boards[[#This Row],[draft_id]],game_boards_export[draft_id],game_boards_export[id])</f>
        <v>e2ed70cc-ed6f-48aa-a6cd-3aafb56ad2cc</v>
      </c>
      <c r="B369" s="4" t="s">
        <v>617</v>
      </c>
      <c r="C369" t="str">
        <f>_xlfn.XLOOKUP(game_boards[[#This Row],[draft_id]],drafts[id],drafts[title])</f>
        <v>Rebecca Hall</v>
      </c>
      <c r="D369" t="s">
        <v>15523</v>
      </c>
      <c r="E369" t="s">
        <v>15525</v>
      </c>
      <c r="H369" t="s">
        <v>1237</v>
      </c>
      <c r="I369" t="str">
        <f>_xlfn.XLOOKUP(game_boards[[#This Row],[drafter_id]],drafters[id],drafters[name],"")</f>
        <v>Clay Keller</v>
      </c>
      <c r="K369" t="str">
        <f>_xlfn.XLOOKUP(game_boards[[#This Row],[drafter_team_id]],drafter_teams[id],drafter_teams[name],"")</f>
        <v/>
      </c>
    </row>
    <row r="370" spans="1:11" x14ac:dyDescent="0.25">
      <c r="A370" t="str">
        <f>_xlfn.XLOOKUP(game_boards[[#This Row],[draft_id]],game_boards_export[draft_id],game_boards_export[id])</f>
        <v>9e18364b-501d-4dce-ba20-fdc7ab8d321d</v>
      </c>
      <c r="B370" s="4" t="s">
        <v>659</v>
      </c>
      <c r="C370" t="str">
        <f>_xlfn.XLOOKUP(game_boards[[#This Row],[draft_id]],drafts[id],drafts[title])</f>
        <v>Billy Wilder</v>
      </c>
      <c r="D370" t="s">
        <v>15522</v>
      </c>
      <c r="E370" t="s">
        <v>15524</v>
      </c>
      <c r="H370" t="s">
        <v>1133</v>
      </c>
      <c r="I370" t="str">
        <f>_xlfn.XLOOKUP(game_boards[[#This Row],[drafter_id]],drafters[id],drafters[name],"")</f>
        <v>Oriana Nudo</v>
      </c>
      <c r="K370" t="str">
        <f>_xlfn.XLOOKUP(game_boards[[#This Row],[drafter_team_id]],drafter_teams[id],drafter_teams[name],"")</f>
        <v/>
      </c>
    </row>
    <row r="371" spans="1:11" x14ac:dyDescent="0.25">
      <c r="A371" t="str">
        <f>_xlfn.XLOOKUP(game_boards[[#This Row],[draft_id]],game_boards_export[draft_id],game_boards_export[id])</f>
        <v>9e18364b-501d-4dce-ba20-fdc7ab8d321d</v>
      </c>
      <c r="B371" s="4" t="s">
        <v>659</v>
      </c>
      <c r="C371" t="str">
        <f>_xlfn.XLOOKUP(game_boards[[#This Row],[draft_id]],drafts[id],drafts[title])</f>
        <v>Billy Wilder</v>
      </c>
      <c r="D371" t="s">
        <v>15523</v>
      </c>
      <c r="E371" t="s">
        <v>15525</v>
      </c>
      <c r="H371" t="s">
        <v>1115</v>
      </c>
      <c r="I371" t="str">
        <f>_xlfn.XLOOKUP(game_boards[[#This Row],[drafter_id]],drafters[id],drafters[name],"")</f>
        <v>Ryan Marker</v>
      </c>
      <c r="K371" t="str">
        <f>_xlfn.XLOOKUP(game_boards[[#This Row],[drafter_team_id]],drafter_teams[id],drafter_teams[name],"")</f>
        <v/>
      </c>
    </row>
    <row r="372" spans="1:11" x14ac:dyDescent="0.25">
      <c r="A372" t="str">
        <f>_xlfn.XLOOKUP(game_boards[[#This Row],[draft_id]],game_boards_export[draft_id],game_boards_export[id])</f>
        <v>b1e53c8d-6475-4d5b-aa4c-b8ca7d1ff21e</v>
      </c>
      <c r="B372" s="4" t="s">
        <v>757</v>
      </c>
      <c r="C372" t="str">
        <f>_xlfn.XLOOKUP(game_boards[[#This Row],[draft_id]],drafts[id],drafts[title])</f>
        <v>Adult Animation</v>
      </c>
      <c r="D372" t="s">
        <v>15522</v>
      </c>
      <c r="E372" t="s">
        <v>15524</v>
      </c>
      <c r="H372" t="s">
        <v>1111</v>
      </c>
      <c r="I372" t="str">
        <f>_xlfn.XLOOKUP(game_boards[[#This Row],[drafter_id]],drafters[id],drafters[name],"")</f>
        <v>Harmony Colangelo</v>
      </c>
      <c r="K372" t="str">
        <f>_xlfn.XLOOKUP(game_boards[[#This Row],[drafter_team_id]],drafter_teams[id],drafter_teams[name],"")</f>
        <v/>
      </c>
    </row>
    <row r="373" spans="1:11" x14ac:dyDescent="0.25">
      <c r="A373" t="str">
        <f>_xlfn.XLOOKUP(game_boards[[#This Row],[draft_id]],game_boards_export[draft_id],game_boards_export[id])</f>
        <v>b1e53c8d-6475-4d5b-aa4c-b8ca7d1ff21e</v>
      </c>
      <c r="B373" s="4" t="s">
        <v>757</v>
      </c>
      <c r="C373" t="str">
        <f>_xlfn.XLOOKUP(game_boards[[#This Row],[draft_id]],drafts[id],drafts[title])</f>
        <v>Adult Animation</v>
      </c>
      <c r="D373" t="s">
        <v>15523</v>
      </c>
      <c r="E373" t="s">
        <v>15525</v>
      </c>
      <c r="H373" t="s">
        <v>983</v>
      </c>
      <c r="I373" t="str">
        <f>_xlfn.XLOOKUP(game_boards[[#This Row],[drafter_id]],drafters[id],drafters[name],"")</f>
        <v>B.J. Colangelo</v>
      </c>
      <c r="K373" t="str">
        <f>_xlfn.XLOOKUP(game_boards[[#This Row],[drafter_team_id]],drafter_teams[id],drafter_teams[name],"")</f>
        <v/>
      </c>
    </row>
    <row r="374" spans="1:11" x14ac:dyDescent="0.25">
      <c r="A374" t="str">
        <f>_xlfn.XLOOKUP(game_boards[[#This Row],[draft_id]],game_boards_export[draft_id],game_boards_export[id])</f>
        <v>a1835b47-5df4-4cfc-b6f3-eea2beba4974</v>
      </c>
      <c r="B374" s="4" t="s">
        <v>34</v>
      </c>
      <c r="C374" t="str">
        <f>_xlfn.XLOOKUP(game_boards[[#This Row],[draft_id]],drafts[id],drafts[title])</f>
        <v>Alien Invasion Mini-Mega</v>
      </c>
      <c r="D374" t="s">
        <v>15522</v>
      </c>
      <c r="E374" t="s">
        <v>15553</v>
      </c>
      <c r="F374" t="b">
        <v>1</v>
      </c>
      <c r="H374" t="s">
        <v>969</v>
      </c>
      <c r="I374" t="str">
        <f>_xlfn.XLOOKUP(game_boards[[#This Row],[drafter_id]],drafters[id],drafters[name],"")</f>
        <v>Graham Skipper</v>
      </c>
      <c r="K374" t="str">
        <f>_xlfn.XLOOKUP(game_boards[[#This Row],[drafter_team_id]],drafter_teams[id],drafter_teams[name],"")</f>
        <v/>
      </c>
    </row>
    <row r="375" spans="1:11" x14ac:dyDescent="0.25">
      <c r="A375" t="str">
        <f>_xlfn.XLOOKUP(game_boards[[#This Row],[draft_id]],game_boards_export[draft_id],game_boards_export[id])</f>
        <v>a1835b47-5df4-4cfc-b6f3-eea2beba4974</v>
      </c>
      <c r="B375" s="4" t="s">
        <v>34</v>
      </c>
      <c r="C375" t="str">
        <f>_xlfn.XLOOKUP(game_boards[[#This Row],[draft_id]],drafts[id],drafts[title])</f>
        <v>Alien Invasion Mini-Mega</v>
      </c>
      <c r="D375" t="s">
        <v>15523</v>
      </c>
      <c r="E375" t="s">
        <v>15552</v>
      </c>
      <c r="H375" t="s">
        <v>793</v>
      </c>
      <c r="I375" t="str">
        <f>_xlfn.XLOOKUP(game_boards[[#This Row],[drafter_id]],drafters[id],drafters[name],"")</f>
        <v>Clarke Wolfe</v>
      </c>
      <c r="K375" t="str">
        <f>_xlfn.XLOOKUP(game_boards[[#This Row],[drafter_team_id]],drafter_teams[id],drafter_teams[name],"")</f>
        <v/>
      </c>
    </row>
    <row r="376" spans="1:11" x14ac:dyDescent="0.25">
      <c r="A376" t="str">
        <f>_xlfn.XLOOKUP(game_boards[[#This Row],[draft_id]],game_boards_export[draft_id],game_boards_export[id])</f>
        <v>a1835b47-5df4-4cfc-b6f3-eea2beba4974</v>
      </c>
      <c r="B376" s="4" t="s">
        <v>34</v>
      </c>
      <c r="C376" t="str">
        <f>_xlfn.XLOOKUP(game_boards[[#This Row],[draft_id]],drafts[id],drafts[title])</f>
        <v>Alien Invasion Mini-Mega</v>
      </c>
      <c r="D376" t="s">
        <v>15526</v>
      </c>
      <c r="E376" t="s">
        <v>15551</v>
      </c>
      <c r="G376" t="b">
        <v>1</v>
      </c>
      <c r="H376" t="s">
        <v>915</v>
      </c>
      <c r="I376" t="str">
        <f>_xlfn.XLOOKUP(game_boards[[#This Row],[drafter_id]],drafters[id],drafters[name],"")</f>
        <v>Billy Ray Brewton</v>
      </c>
      <c r="K376" t="str">
        <f>_xlfn.XLOOKUP(game_boards[[#This Row],[drafter_team_id]],drafter_teams[id],drafter_teams[name],"")</f>
        <v/>
      </c>
    </row>
    <row r="377" spans="1:11" x14ac:dyDescent="0.25">
      <c r="A377" t="str">
        <f>_xlfn.XLOOKUP(game_boards[[#This Row],[draft_id]],game_boards_export[draft_id],game_boards_export[id])</f>
        <v>234e7497-ac7f-4a5c-8857-f143884e9f26</v>
      </c>
      <c r="B377" s="4" t="s">
        <v>194</v>
      </c>
      <c r="C377" t="str">
        <f>_xlfn.XLOOKUP(game_boards[[#This Row],[draft_id]],drafts[id],drafts[title])</f>
        <v>Movies About Screenwriters</v>
      </c>
      <c r="D377" t="s">
        <v>15522</v>
      </c>
      <c r="E377" t="s">
        <v>15524</v>
      </c>
      <c r="H377" t="s">
        <v>901</v>
      </c>
      <c r="I377" t="str">
        <f>_xlfn.XLOOKUP(game_boards[[#This Row],[drafter_id]],drafters[id],drafters[name],"")</f>
        <v>Jarrod Murray</v>
      </c>
      <c r="K377" t="str">
        <f>_xlfn.XLOOKUP(game_boards[[#This Row],[drafter_team_id]],drafter_teams[id],drafter_teams[name],"")</f>
        <v/>
      </c>
    </row>
    <row r="378" spans="1:11" x14ac:dyDescent="0.25">
      <c r="A378" t="str">
        <f>_xlfn.XLOOKUP(game_boards[[#This Row],[draft_id]],game_boards_export[draft_id],game_boards_export[id])</f>
        <v>234e7497-ac7f-4a5c-8857-f143884e9f26</v>
      </c>
      <c r="B378" s="4" t="s">
        <v>194</v>
      </c>
      <c r="C378" t="str">
        <f>_xlfn.XLOOKUP(game_boards[[#This Row],[draft_id]],drafts[id],drafts[title])</f>
        <v>Movies About Screenwriters</v>
      </c>
      <c r="D378" t="s">
        <v>15523</v>
      </c>
      <c r="E378" t="s">
        <v>15525</v>
      </c>
      <c r="H378" t="s">
        <v>999</v>
      </c>
      <c r="I378" t="str">
        <f>_xlfn.XLOOKUP(game_boards[[#This Row],[drafter_id]],drafters[id],drafters[name],"")</f>
        <v>Evan Dickson</v>
      </c>
      <c r="K378" t="str">
        <f>_xlfn.XLOOKUP(game_boards[[#This Row],[drafter_team_id]],drafter_teams[id],drafter_teams[name],"")</f>
        <v/>
      </c>
    </row>
    <row r="379" spans="1:11" x14ac:dyDescent="0.25">
      <c r="A379" t="str">
        <f>_xlfn.XLOOKUP(game_boards[[#This Row],[draft_id]],game_boards_export[draft_id],game_boards_export[id])</f>
        <v>7a01bd8e-011d-4afa-ace7-4a7251914675</v>
      </c>
      <c r="B379" s="4" t="s">
        <v>385</v>
      </c>
      <c r="C379" t="str">
        <f>_xlfn.XLOOKUP(game_boards[[#This Row],[draft_id]],drafts[id],drafts[title])</f>
        <v>NASA</v>
      </c>
      <c r="D379" t="s">
        <v>15522</v>
      </c>
      <c r="E379" t="s">
        <v>15524</v>
      </c>
      <c r="H379" t="s">
        <v>987</v>
      </c>
      <c r="I379" t="str">
        <f>_xlfn.XLOOKUP(game_boards[[#This Row],[drafter_id]],drafters[id],drafters[name],"")</f>
        <v>Alan Sepinwall</v>
      </c>
      <c r="K379" t="str">
        <f>_xlfn.XLOOKUP(game_boards[[#This Row],[drafter_team_id]],drafter_teams[id],drafter_teams[name],"")</f>
        <v/>
      </c>
    </row>
    <row r="380" spans="1:11" x14ac:dyDescent="0.25">
      <c r="A380" t="str">
        <f>_xlfn.XLOOKUP(game_boards[[#This Row],[draft_id]],game_boards_export[draft_id],game_boards_export[id])</f>
        <v>7a01bd8e-011d-4afa-ace7-4a7251914675</v>
      </c>
      <c r="B380" s="4" t="s">
        <v>385</v>
      </c>
      <c r="C380" t="str">
        <f>_xlfn.XLOOKUP(game_boards[[#This Row],[draft_id]],drafts[id],drafts[title])</f>
        <v>NASA</v>
      </c>
      <c r="D380" t="s">
        <v>15523</v>
      </c>
      <c r="E380" t="s">
        <v>15525</v>
      </c>
      <c r="H380" t="s">
        <v>1079</v>
      </c>
      <c r="I380" t="str">
        <f>_xlfn.XLOOKUP(game_boards[[#This Row],[drafter_id]],drafters[id],drafters[name],"")</f>
        <v>Linda Holmes</v>
      </c>
      <c r="K380" t="str">
        <f>_xlfn.XLOOKUP(game_boards[[#This Row],[drafter_team_id]],drafter_teams[id],drafter_teams[name],"")</f>
        <v/>
      </c>
    </row>
    <row r="381" spans="1:11" x14ac:dyDescent="0.25">
      <c r="A381" t="str">
        <f>_xlfn.XLOOKUP(game_boards[[#This Row],[draft_id]],game_boards_export[draft_id],game_boards_export[id])</f>
        <v>f969d692-ffc4-4af2-a8f8-fabffbb7589b</v>
      </c>
      <c r="B381" s="4" t="s">
        <v>264</v>
      </c>
      <c r="C381" t="str">
        <f>_xlfn.XLOOKUP(game_boards[[#This Row],[draft_id]],drafts[id],drafts[title])</f>
        <v>Whoopi Goldberg</v>
      </c>
      <c r="D381" t="s">
        <v>15522</v>
      </c>
      <c r="E381" t="s">
        <v>15524</v>
      </c>
      <c r="H381" t="s">
        <v>1137</v>
      </c>
      <c r="I381" t="str">
        <f>_xlfn.XLOOKUP(game_boards[[#This Row],[drafter_id]],drafters[id],drafters[name],"")</f>
        <v>Wynter Mitchell</v>
      </c>
      <c r="K381" t="str">
        <f>_xlfn.XLOOKUP(game_boards[[#This Row],[drafter_team_id]],drafter_teams[id],drafter_teams[name],"")</f>
        <v/>
      </c>
    </row>
    <row r="382" spans="1:11" x14ac:dyDescent="0.25">
      <c r="A382" t="str">
        <f>_xlfn.XLOOKUP(game_boards[[#This Row],[draft_id]],game_boards_export[draft_id],game_boards_export[id])</f>
        <v>f969d692-ffc4-4af2-a8f8-fabffbb7589b</v>
      </c>
      <c r="B382" s="4" t="s">
        <v>264</v>
      </c>
      <c r="C382" t="str">
        <f>_xlfn.XLOOKUP(game_boards[[#This Row],[draft_id]],drafts[id],drafts[title])</f>
        <v>Whoopi Goldberg</v>
      </c>
      <c r="D382" t="s">
        <v>15523</v>
      </c>
      <c r="E382" t="s">
        <v>15525</v>
      </c>
      <c r="H382" t="s">
        <v>885</v>
      </c>
      <c r="I382" t="str">
        <f>_xlfn.XLOOKUP(game_boards[[#This Row],[drafter_id]],drafters[id],drafters[name],"")</f>
        <v>Guy Branum</v>
      </c>
      <c r="K382" t="str">
        <f>_xlfn.XLOOKUP(game_boards[[#This Row],[drafter_team_id]],drafter_teams[id],drafter_teams[name],"")</f>
        <v/>
      </c>
    </row>
    <row r="383" spans="1:11" x14ac:dyDescent="0.25">
      <c r="A383" t="str">
        <f>_xlfn.XLOOKUP(game_boards[[#This Row],[draft_id]],game_boards_export[draft_id],game_boards_export[id])</f>
        <v>1d662f1d-cd10-46ac-9ac7-ddca19fa7573</v>
      </c>
      <c r="B383" s="4" t="s">
        <v>564</v>
      </c>
      <c r="C383" t="str">
        <f>_xlfn.XLOOKUP(game_boards[[#This Row],[draft_id]],drafts[id],drafts[title])</f>
        <v>Black Love</v>
      </c>
      <c r="D383" t="s">
        <v>15522</v>
      </c>
      <c r="E383" t="s">
        <v>15524</v>
      </c>
      <c r="H383" t="s">
        <v>861</v>
      </c>
      <c r="I383" t="str">
        <f>_xlfn.XLOOKUP(game_boards[[#This Row],[drafter_id]],drafters[id],drafters[name],"")</f>
        <v>Carla Renata</v>
      </c>
      <c r="K383" t="str">
        <f>_xlfn.XLOOKUP(game_boards[[#This Row],[drafter_team_id]],drafter_teams[id],drafter_teams[name],"")</f>
        <v/>
      </c>
    </row>
    <row r="384" spans="1:11" x14ac:dyDescent="0.25">
      <c r="A384" t="str">
        <f>_xlfn.XLOOKUP(game_boards[[#This Row],[draft_id]],game_boards_export[draft_id],game_boards_export[id])</f>
        <v>1d662f1d-cd10-46ac-9ac7-ddca19fa7573</v>
      </c>
      <c r="B384" s="4" t="s">
        <v>564</v>
      </c>
      <c r="C384" t="str">
        <f>_xlfn.XLOOKUP(game_boards[[#This Row],[draft_id]],drafts[id],drafts[title])</f>
        <v>Black Love</v>
      </c>
      <c r="D384" t="s">
        <v>15523</v>
      </c>
      <c r="E384" t="s">
        <v>15525</v>
      </c>
      <c r="H384" t="s">
        <v>1173</v>
      </c>
      <c r="I384" t="str">
        <f>_xlfn.XLOOKUP(game_boards[[#This Row],[drafter_id]],drafters[id],drafters[name],"")</f>
        <v>Angelique Jackson</v>
      </c>
      <c r="K384" t="str">
        <f>_xlfn.XLOOKUP(game_boards[[#This Row],[drafter_team_id]],drafter_teams[id],drafter_teams[name],"")</f>
        <v/>
      </c>
    </row>
    <row r="385" spans="1:11" x14ac:dyDescent="0.25">
      <c r="A385" t="str">
        <f>_xlfn.XLOOKUP(game_boards[[#This Row],[draft_id]],game_boards_export[draft_id],game_boards_export[id])</f>
        <v>5b55feb6-d6ad-43f1-9b20-4c18f171f750</v>
      </c>
      <c r="B385" s="4" t="s">
        <v>186</v>
      </c>
      <c r="C385" t="str">
        <f>_xlfn.XLOOKUP(game_boards[[#This Row],[draft_id]],drafts[id],drafts[title])</f>
        <v>Will Smith</v>
      </c>
      <c r="D385" t="s">
        <v>15522</v>
      </c>
      <c r="E385" t="s">
        <v>15524</v>
      </c>
      <c r="H385" t="s">
        <v>913</v>
      </c>
      <c r="I385" t="str">
        <f>_xlfn.XLOOKUP(game_boards[[#This Row],[drafter_id]],drafters[id],drafters[name],"")</f>
        <v>Chancellor Agard</v>
      </c>
      <c r="K385" t="str">
        <f>_xlfn.XLOOKUP(game_boards[[#This Row],[drafter_team_id]],drafter_teams[id],drafter_teams[name],"")</f>
        <v/>
      </c>
    </row>
    <row r="386" spans="1:11" x14ac:dyDescent="0.25">
      <c r="A386" t="str">
        <f>_xlfn.XLOOKUP(game_boards[[#This Row],[draft_id]],game_boards_export[draft_id],game_boards_export[id])</f>
        <v>5b55feb6-d6ad-43f1-9b20-4c18f171f750</v>
      </c>
      <c r="B386" s="4" t="s">
        <v>186</v>
      </c>
      <c r="C386" t="str">
        <f>_xlfn.XLOOKUP(game_boards[[#This Row],[draft_id]],drafts[id],drafts[title])</f>
        <v>Will Smith</v>
      </c>
      <c r="D386" t="s">
        <v>15523</v>
      </c>
      <c r="E386" t="s">
        <v>15525</v>
      </c>
      <c r="H386" t="s">
        <v>1075</v>
      </c>
      <c r="I386" t="str">
        <f>_xlfn.XLOOKUP(game_boards[[#This Row],[drafter_id]],drafters[id],drafters[name],"")</f>
        <v>Derek Lawrence</v>
      </c>
      <c r="K386" t="str">
        <f>_xlfn.XLOOKUP(game_boards[[#This Row],[drafter_team_id]],drafter_teams[id],drafter_teams[name],"")</f>
        <v/>
      </c>
    </row>
    <row r="387" spans="1:11" x14ac:dyDescent="0.25">
      <c r="A387" t="str">
        <f>_xlfn.XLOOKUP(game_boards[[#This Row],[draft_id]],game_boards_export[draft_id],game_boards_export[id])</f>
        <v>23956b27-aed1-4010-b6f1-e1c991199707</v>
      </c>
      <c r="B387" s="4" t="s">
        <v>278</v>
      </c>
      <c r="C387" t="str">
        <f>_xlfn.XLOOKUP(game_boards[[#This Row],[draft_id]],drafts[id],drafts[title])</f>
        <v>Courtroom Movies</v>
      </c>
      <c r="D387" t="s">
        <v>15522</v>
      </c>
      <c r="E387" t="s">
        <v>15524</v>
      </c>
      <c r="H387" t="s">
        <v>875</v>
      </c>
      <c r="I387" t="str">
        <f>_xlfn.XLOOKUP(game_boards[[#This Row],[drafter_id]],drafters[id],drafters[name],"")</f>
        <v>Larry Zerner</v>
      </c>
      <c r="K387" t="str">
        <f>_xlfn.XLOOKUP(game_boards[[#This Row],[drafter_team_id]],drafter_teams[id],drafter_teams[name],"")</f>
        <v/>
      </c>
    </row>
    <row r="388" spans="1:11" x14ac:dyDescent="0.25">
      <c r="A388" t="str">
        <f>_xlfn.XLOOKUP(game_boards[[#This Row],[draft_id]],game_boards_export[draft_id],game_boards_export[id])</f>
        <v>23956b27-aed1-4010-b6f1-e1c991199707</v>
      </c>
      <c r="B388" s="4" t="s">
        <v>278</v>
      </c>
      <c r="C388" t="str">
        <f>_xlfn.XLOOKUP(game_boards[[#This Row],[draft_id]],drafts[id],drafts[title])</f>
        <v>Courtroom Movies</v>
      </c>
      <c r="D388" t="s">
        <v>15523</v>
      </c>
      <c r="E388" t="s">
        <v>15525</v>
      </c>
      <c r="H388" t="s">
        <v>929</v>
      </c>
      <c r="I388" t="str">
        <f>_xlfn.XLOOKUP(game_boards[[#This Row],[drafter_id]],drafters[id],drafters[name],"")</f>
        <v>Marc Calderaro</v>
      </c>
      <c r="K388" t="str">
        <f>_xlfn.XLOOKUP(game_boards[[#This Row],[drafter_team_id]],drafter_teams[id],drafter_teams[name],"")</f>
        <v/>
      </c>
    </row>
    <row r="389" spans="1:11" x14ac:dyDescent="0.25">
      <c r="A389" t="str">
        <f>_xlfn.XLOOKUP(game_boards[[#This Row],[draft_id]],game_boards_export[draft_id],game_boards_export[id])</f>
        <v>d6557a15-a3bb-449b-8d0b-8c992cafd529</v>
      </c>
      <c r="B389" s="4" t="s">
        <v>118</v>
      </c>
      <c r="C389" t="str">
        <f>_xlfn.XLOOKUP(game_boards[[#This Row],[draft_id]],drafts[id],drafts[title])</f>
        <v>Batman vs. Superman Super Draft</v>
      </c>
      <c r="D389" t="s">
        <v>15522</v>
      </c>
      <c r="E389" t="s">
        <v>15578</v>
      </c>
      <c r="F389" t="b">
        <v>1</v>
      </c>
      <c r="H389" t="s">
        <v>1115</v>
      </c>
      <c r="I389" t="str">
        <f>_xlfn.XLOOKUP(game_boards[[#This Row],[drafter_id]],drafters[id],drafters[name],"")</f>
        <v>Ryan Marker</v>
      </c>
      <c r="K389" t="str">
        <f>_xlfn.XLOOKUP(game_boards[[#This Row],[drafter_team_id]],drafter_teams[id],drafter_teams[name],"")</f>
        <v/>
      </c>
    </row>
    <row r="390" spans="1:11" x14ac:dyDescent="0.25">
      <c r="A390" t="str">
        <f>_xlfn.XLOOKUP(game_boards[[#This Row],[draft_id]],game_boards_export[draft_id],game_boards_export[id])</f>
        <v>d6557a15-a3bb-449b-8d0b-8c992cafd529</v>
      </c>
      <c r="B390" s="4" t="s">
        <v>118</v>
      </c>
      <c r="C390" t="str">
        <f>_xlfn.XLOOKUP(game_boards[[#This Row],[draft_id]],drafts[id],drafts[title])</f>
        <v>Batman vs. Superman Super Draft</v>
      </c>
      <c r="D390" t="s">
        <v>15523</v>
      </c>
      <c r="E390" t="s">
        <v>15579</v>
      </c>
      <c r="H390" t="s">
        <v>1027</v>
      </c>
      <c r="I390" t="str">
        <f>_xlfn.XLOOKUP(game_boards[[#This Row],[drafter_id]],drafters[id],drafters[name],"")</f>
        <v>Devan Coggan</v>
      </c>
      <c r="K390" t="str">
        <f>_xlfn.XLOOKUP(game_boards[[#This Row],[drafter_team_id]],drafter_teams[id],drafter_teams[name],"")</f>
        <v/>
      </c>
    </row>
    <row r="391" spans="1:11" x14ac:dyDescent="0.25">
      <c r="A391" t="str">
        <f>_xlfn.XLOOKUP(game_boards[[#This Row],[draft_id]],game_boards_export[draft_id],game_boards_export[id])</f>
        <v>d6557a15-a3bb-449b-8d0b-8c992cafd529</v>
      </c>
      <c r="B391" s="4" t="s">
        <v>118</v>
      </c>
      <c r="C391" t="str">
        <f>_xlfn.XLOOKUP(game_boards[[#This Row],[draft_id]],drafts[id],drafts[title])</f>
        <v>Batman vs. Superman Super Draft</v>
      </c>
      <c r="D391" t="s">
        <v>15526</v>
      </c>
      <c r="E391" t="s">
        <v>15580</v>
      </c>
      <c r="G391" t="b">
        <v>1</v>
      </c>
      <c r="H391" t="s">
        <v>793</v>
      </c>
      <c r="I391" t="str">
        <f>_xlfn.XLOOKUP(game_boards[[#This Row],[drafter_id]],drafters[id],drafters[name],"")</f>
        <v>Clarke Wolfe</v>
      </c>
      <c r="K391" t="str">
        <f>_xlfn.XLOOKUP(game_boards[[#This Row],[drafter_team_id]],drafter_teams[id],drafter_teams[name],"")</f>
        <v/>
      </c>
    </row>
    <row r="392" spans="1:11" x14ac:dyDescent="0.25">
      <c r="A392" t="str">
        <f>_xlfn.XLOOKUP(game_boards[[#This Row],[draft_id]],game_boards_export[draft_id],game_boards_export[id])</f>
        <v>d6557a15-a3bb-449b-8d0b-8c992cafd529</v>
      </c>
      <c r="B392" s="4" t="s">
        <v>118</v>
      </c>
      <c r="C392" t="str">
        <f>_xlfn.XLOOKUP(game_boards[[#This Row],[draft_id]],drafts[id],drafts[title])</f>
        <v>Batman vs. Superman Super Draft</v>
      </c>
      <c r="D392" t="s">
        <v>15531</v>
      </c>
      <c r="E392" t="s">
        <v>15581</v>
      </c>
      <c r="H392" t="s">
        <v>809</v>
      </c>
      <c r="I392" t="str">
        <f>_xlfn.XLOOKUP(game_boards[[#This Row],[drafter_id]],drafters[id],drafters[name],"")</f>
        <v>Marc Bernardin</v>
      </c>
      <c r="K392" t="str">
        <f>_xlfn.XLOOKUP(game_boards[[#This Row],[drafter_team_id]],drafter_teams[id],drafter_teams[name],"")</f>
        <v/>
      </c>
    </row>
    <row r="393" spans="1:11" x14ac:dyDescent="0.25">
      <c r="A393" t="str">
        <f>_xlfn.XLOOKUP(game_boards[[#This Row],[draft_id]],game_boards_export[draft_id],game_boards_export[id])</f>
        <v>0168bdc8-5e32-440c-ab3f-b92de9b4d547</v>
      </c>
      <c r="B393" s="4" t="s">
        <v>496</v>
      </c>
      <c r="C393" t="str">
        <f>_xlfn.XLOOKUP(game_boards[[#This Row],[draft_id]],drafts[id],drafts[title])</f>
        <v>Gators &amp; Crocs</v>
      </c>
      <c r="D393" t="s">
        <v>15522</v>
      </c>
      <c r="E393" t="s">
        <v>15524</v>
      </c>
      <c r="H393" t="s">
        <v>887</v>
      </c>
      <c r="I393" t="str">
        <f>_xlfn.XLOOKUP(game_boards[[#This Row],[drafter_id]],drafters[id],drafters[name],"")</f>
        <v>David Ian McKendry</v>
      </c>
      <c r="K393" t="str">
        <f>_xlfn.XLOOKUP(game_boards[[#This Row],[drafter_team_id]],drafter_teams[id],drafter_teams[name],"")</f>
        <v/>
      </c>
    </row>
    <row r="394" spans="1:11" x14ac:dyDescent="0.25">
      <c r="A394" t="str">
        <f>_xlfn.XLOOKUP(game_boards[[#This Row],[draft_id]],game_boards_export[draft_id],game_boards_export[id])</f>
        <v>0168bdc8-5e32-440c-ab3f-b92de9b4d547</v>
      </c>
      <c r="B394" s="4" t="s">
        <v>496</v>
      </c>
      <c r="C394" t="str">
        <f>_xlfn.XLOOKUP(game_boards[[#This Row],[draft_id]],drafts[id],drafts[title])</f>
        <v>Gators &amp; Crocs</v>
      </c>
      <c r="D394" t="s">
        <v>15523</v>
      </c>
      <c r="E394" t="s">
        <v>15525</v>
      </c>
      <c r="H394" t="s">
        <v>845</v>
      </c>
      <c r="I394" t="str">
        <f>_xlfn.XLOOKUP(game_boards[[#This Row],[drafter_id]],drafters[id],drafters[name],"")</f>
        <v>Rebekah McKendry</v>
      </c>
      <c r="K394" t="str">
        <f>_xlfn.XLOOKUP(game_boards[[#This Row],[drafter_team_id]],drafter_teams[id],drafter_teams[name],"")</f>
        <v/>
      </c>
    </row>
    <row r="395" spans="1:11" x14ac:dyDescent="0.25">
      <c r="A395" t="str">
        <f>_xlfn.XLOOKUP(game_boards[[#This Row],[draft_id]],game_boards_export[draft_id],game_boards_export[id])</f>
        <v>da65e5da-911b-43e4-83f5-66377b2773e7</v>
      </c>
      <c r="B395" s="4" t="s">
        <v>224</v>
      </c>
      <c r="C395" t="str">
        <f>_xlfn.XLOOKUP(game_boards[[#This Row],[draft_id]],drafts[id],drafts[title])</f>
        <v>Happy Madison Productions</v>
      </c>
      <c r="D395" t="s">
        <v>15522</v>
      </c>
      <c r="E395" t="s">
        <v>15524</v>
      </c>
      <c r="H395" t="s">
        <v>1055</v>
      </c>
      <c r="I395" t="str">
        <f>_xlfn.XLOOKUP(game_boards[[#This Row],[drafter_id]],drafters[id],drafters[name],"")</f>
        <v>Alexei Toliopoulos</v>
      </c>
      <c r="K395" t="str">
        <f>_xlfn.XLOOKUP(game_boards[[#This Row],[drafter_team_id]],drafter_teams[id],drafter_teams[name],"")</f>
        <v/>
      </c>
    </row>
    <row r="396" spans="1:11" x14ac:dyDescent="0.25">
      <c r="A396" t="str">
        <f>_xlfn.XLOOKUP(game_boards[[#This Row],[draft_id]],game_boards_export[draft_id],game_boards_export[id])</f>
        <v>da65e5da-911b-43e4-83f5-66377b2773e7</v>
      </c>
      <c r="B396" s="4" t="s">
        <v>224</v>
      </c>
      <c r="C396" t="str">
        <f>_xlfn.XLOOKUP(game_boards[[#This Row],[draft_id]],drafts[id],drafts[title])</f>
        <v>Happy Madison Productions</v>
      </c>
      <c r="D396" t="s">
        <v>15523</v>
      </c>
      <c r="E396" t="s">
        <v>15525</v>
      </c>
      <c r="H396" t="s">
        <v>1191</v>
      </c>
      <c r="I396" t="str">
        <f>_xlfn.XLOOKUP(game_boards[[#This Row],[drafter_id]],drafters[id],drafters[name],"")</f>
        <v>Cameron James</v>
      </c>
      <c r="K396" t="str">
        <f>_xlfn.XLOOKUP(game_boards[[#This Row],[drafter_team_id]],drafter_teams[id],drafter_teams[name],"")</f>
        <v/>
      </c>
    </row>
    <row r="397" spans="1:11" x14ac:dyDescent="0.25">
      <c r="A397" t="str">
        <f>_xlfn.XLOOKUP(game_boards[[#This Row],[draft_id]],game_boards_export[draft_id],game_boards_export[id])</f>
        <v>581a259a-e3f6-451e-bcbf-ea4ccb4a78c7</v>
      </c>
      <c r="B397" s="4" t="s">
        <v>254</v>
      </c>
      <c r="C397" t="str">
        <f>_xlfn.XLOOKUP(game_boards[[#This Row],[draft_id]],drafts[id],drafts[title])</f>
        <v>2021 Mega Draft</v>
      </c>
      <c r="D397" t="s">
        <v>15522</v>
      </c>
      <c r="E397" t="s">
        <v>15545</v>
      </c>
      <c r="F397" t="b">
        <v>1</v>
      </c>
      <c r="H397" t="s">
        <v>1237</v>
      </c>
      <c r="I397" t="str">
        <f>_xlfn.XLOOKUP(game_boards[[#This Row],[drafter_id]],drafters[id],drafters[name],"")</f>
        <v>Clay Keller</v>
      </c>
      <c r="K397" t="str">
        <f>_xlfn.XLOOKUP(game_boards[[#This Row],[drafter_team_id]],drafter_teams[id],drafter_teams[name],"")</f>
        <v/>
      </c>
    </row>
    <row r="398" spans="1:11" x14ac:dyDescent="0.25">
      <c r="A398" t="str">
        <f>_xlfn.XLOOKUP(game_boards[[#This Row],[draft_id]],game_boards_export[draft_id],game_boards_export[id])</f>
        <v>581a259a-e3f6-451e-bcbf-ea4ccb4a78c7</v>
      </c>
      <c r="B398" s="4" t="s">
        <v>254</v>
      </c>
      <c r="C398" t="str">
        <f>_xlfn.XLOOKUP(game_boards[[#This Row],[draft_id]],drafts[id],drafts[title])</f>
        <v>2021 Mega Draft</v>
      </c>
      <c r="D398" t="s">
        <v>15523</v>
      </c>
      <c r="E398" t="s">
        <v>15544</v>
      </c>
      <c r="H398" t="s">
        <v>915</v>
      </c>
      <c r="I398" t="str">
        <f>_xlfn.XLOOKUP(game_boards[[#This Row],[drafter_id]],drafters[id],drafters[name],"")</f>
        <v>Billy Ray Brewton</v>
      </c>
      <c r="K398" t="str">
        <f>_xlfn.XLOOKUP(game_boards[[#This Row],[drafter_team_id]],drafter_teams[id],drafter_teams[name],"")</f>
        <v/>
      </c>
    </row>
    <row r="399" spans="1:11" x14ac:dyDescent="0.25">
      <c r="A399" t="str">
        <f>_xlfn.XLOOKUP(game_boards[[#This Row],[draft_id]],game_boards_export[draft_id],game_boards_export[id])</f>
        <v>581a259a-e3f6-451e-bcbf-ea4ccb4a78c7</v>
      </c>
      <c r="B399" s="4" t="s">
        <v>254</v>
      </c>
      <c r="C399" t="str">
        <f>_xlfn.XLOOKUP(game_boards[[#This Row],[draft_id]],drafts[id],drafts[title])</f>
        <v>2021 Mega Draft</v>
      </c>
      <c r="D399" t="s">
        <v>15526</v>
      </c>
      <c r="E399" t="s">
        <v>15548</v>
      </c>
      <c r="G399" t="b">
        <v>1</v>
      </c>
      <c r="H399" t="s">
        <v>1009</v>
      </c>
      <c r="I399" t="str">
        <f>_xlfn.XLOOKUP(game_boards[[#This Row],[drafter_id]],drafters[id],drafters[name],"")</f>
        <v>Drea Clark</v>
      </c>
      <c r="K399" t="str">
        <f>_xlfn.XLOOKUP(game_boards[[#This Row],[drafter_team_id]],drafter_teams[id],drafter_teams[name],"")</f>
        <v/>
      </c>
    </row>
    <row r="400" spans="1:11" x14ac:dyDescent="0.25">
      <c r="A400" t="str">
        <f>_xlfn.XLOOKUP(game_boards[[#This Row],[draft_id]],game_boards_export[draft_id],game_boards_export[id])</f>
        <v>581a259a-e3f6-451e-bcbf-ea4ccb4a78c7</v>
      </c>
      <c r="B400" s="4" t="s">
        <v>254</v>
      </c>
      <c r="C400" t="str">
        <f>_xlfn.XLOOKUP(game_boards[[#This Row],[draft_id]],drafts[id],drafts[title])</f>
        <v>2021 Mega Draft</v>
      </c>
      <c r="D400" t="s">
        <v>15531</v>
      </c>
      <c r="E400" t="s">
        <v>15542</v>
      </c>
      <c r="H400" t="s">
        <v>1133</v>
      </c>
      <c r="I400" t="str">
        <f>_xlfn.XLOOKUP(game_boards[[#This Row],[drafter_id]],drafters[id],drafters[name],"")</f>
        <v>Oriana Nudo</v>
      </c>
      <c r="K400" t="str">
        <f>_xlfn.XLOOKUP(game_boards[[#This Row],[drafter_team_id]],drafter_teams[id],drafter_teams[name],"")</f>
        <v/>
      </c>
    </row>
    <row r="401" spans="1:11" x14ac:dyDescent="0.25">
      <c r="A401" t="str">
        <f>_xlfn.XLOOKUP(game_boards[[#This Row],[draft_id]],game_boards_export[draft_id],game_boards_export[id])</f>
        <v>7d27ccef-e764-40f4-bca5-cff910408d7d</v>
      </c>
      <c r="B401" s="4" t="s">
        <v>657</v>
      </c>
      <c r="C401" t="str">
        <f>_xlfn.XLOOKUP(game_boards[[#This Row],[draft_id]],drafts[id],drafts[title])</f>
        <v>21st Century Female Action</v>
      </c>
      <c r="D401" t="s">
        <v>15522</v>
      </c>
      <c r="E401" t="s">
        <v>15524</v>
      </c>
      <c r="H401" t="s">
        <v>823</v>
      </c>
      <c r="I401" t="str">
        <f>_xlfn.XLOOKUP(game_boards[[#This Row],[drafter_id]],drafters[id],drafters[name],"")</f>
        <v>Anna Bogutskaya</v>
      </c>
      <c r="K401" t="str">
        <f>_xlfn.XLOOKUP(game_boards[[#This Row],[drafter_team_id]],drafter_teams[id],drafter_teams[name],"")</f>
        <v/>
      </c>
    </row>
    <row r="402" spans="1:11" x14ac:dyDescent="0.25">
      <c r="A402" t="str">
        <f>_xlfn.XLOOKUP(game_boards[[#This Row],[draft_id]],game_boards_export[draft_id],game_boards_export[id])</f>
        <v>7d27ccef-e764-40f4-bca5-cff910408d7d</v>
      </c>
      <c r="B402" s="4" t="s">
        <v>657</v>
      </c>
      <c r="C402" t="str">
        <f>_xlfn.XLOOKUP(game_boards[[#This Row],[draft_id]],drafts[id],drafts[title])</f>
        <v>21st Century Female Action</v>
      </c>
      <c r="D402" t="s">
        <v>15523</v>
      </c>
      <c r="E402" t="s">
        <v>15525</v>
      </c>
      <c r="H402" t="s">
        <v>833</v>
      </c>
      <c r="I402" t="str">
        <f>_xlfn.XLOOKUP(game_boards[[#This Row],[drafter_id]],drafters[id],drafters[name],"")</f>
        <v>Jordan Crucchiola</v>
      </c>
      <c r="K402" t="str">
        <f>_xlfn.XLOOKUP(game_boards[[#This Row],[drafter_team_id]],drafter_teams[id],drafter_teams[name],"")</f>
        <v/>
      </c>
    </row>
    <row r="403" spans="1:11" x14ac:dyDescent="0.25">
      <c r="A403" t="str">
        <f>_xlfn.XLOOKUP(game_boards[[#This Row],[draft_id]],game_boards_export[draft_id],game_boards_export[id])</f>
        <v>f9ddea7c-e7f2-4cd8-8059-900bab30d606</v>
      </c>
      <c r="B403" s="4" t="s">
        <v>578</v>
      </c>
      <c r="C403" t="str">
        <f>_xlfn.XLOOKUP(game_boards[[#This Row],[draft_id]],drafts[id],drafts[title])</f>
        <v>Penelope Spheeris</v>
      </c>
      <c r="D403" t="s">
        <v>15522</v>
      </c>
      <c r="E403" t="s">
        <v>15524</v>
      </c>
      <c r="H403" t="s">
        <v>785</v>
      </c>
      <c r="I403" t="str">
        <f>_xlfn.XLOOKUP(game_boards[[#This Row],[drafter_id]],drafters[id],drafters[name],"")</f>
        <v>Simon Abrams</v>
      </c>
      <c r="K403" t="str">
        <f>_xlfn.XLOOKUP(game_boards[[#This Row],[drafter_team_id]],drafter_teams[id],drafter_teams[name],"")</f>
        <v/>
      </c>
    </row>
    <row r="404" spans="1:11" x14ac:dyDescent="0.25">
      <c r="A404" t="str">
        <f>_xlfn.XLOOKUP(game_boards[[#This Row],[draft_id]],game_boards_export[draft_id],game_boards_export[id])</f>
        <v>f9ddea7c-e7f2-4cd8-8059-900bab30d606</v>
      </c>
      <c r="B404" s="4" t="s">
        <v>578</v>
      </c>
      <c r="C404" t="str">
        <f>_xlfn.XLOOKUP(game_boards[[#This Row],[draft_id]],drafts[id],drafts[title])</f>
        <v>Penelope Spheeris</v>
      </c>
      <c r="D404" t="s">
        <v>15523</v>
      </c>
      <c r="E404" t="s">
        <v>15525</v>
      </c>
      <c r="H404" t="s">
        <v>1009</v>
      </c>
      <c r="I404" t="str">
        <f>_xlfn.XLOOKUP(game_boards[[#This Row],[drafter_id]],drafters[id],drafters[name],"")</f>
        <v>Drea Clark</v>
      </c>
      <c r="K404" t="str">
        <f>_xlfn.XLOOKUP(game_boards[[#This Row],[drafter_team_id]],drafter_teams[id],drafter_teams[name],"")</f>
        <v/>
      </c>
    </row>
    <row r="405" spans="1:11" x14ac:dyDescent="0.25">
      <c r="A405" t="str">
        <f>_xlfn.XLOOKUP(game_boards[[#This Row],[draft_id]],game_boards_export[draft_id],game_boards_export[id])</f>
        <v>4af15cd5-0867-448f-959d-63e121e08cd8</v>
      </c>
      <c r="B405" s="4" t="s">
        <v>558</v>
      </c>
      <c r="C405" t="str">
        <f>_xlfn.XLOOKUP(game_boards[[#This Row],[draft_id]],drafts[id],drafts[title])</f>
        <v>Ray Harryhausen</v>
      </c>
      <c r="D405" t="s">
        <v>15522</v>
      </c>
      <c r="E405" t="s">
        <v>15524</v>
      </c>
      <c r="H405" t="s">
        <v>835</v>
      </c>
      <c r="I405" t="str">
        <f>_xlfn.XLOOKUP(game_boards[[#This Row],[drafter_id]],drafters[id],drafters[name],"")</f>
        <v>Frank Dietz</v>
      </c>
      <c r="K405" t="str">
        <f>_xlfn.XLOOKUP(game_boards[[#This Row],[drafter_team_id]],drafter_teams[id],drafter_teams[name],"")</f>
        <v/>
      </c>
    </row>
    <row r="406" spans="1:11" x14ac:dyDescent="0.25">
      <c r="A406" t="str">
        <f>_xlfn.XLOOKUP(game_boards[[#This Row],[draft_id]],game_boards_export[draft_id],game_boards_export[id])</f>
        <v>4af15cd5-0867-448f-959d-63e121e08cd8</v>
      </c>
      <c r="B406" s="4" t="s">
        <v>558</v>
      </c>
      <c r="C406" t="str">
        <f>_xlfn.XLOOKUP(game_boards[[#This Row],[draft_id]],drafts[id],drafts[title])</f>
        <v>Ray Harryhausen</v>
      </c>
      <c r="D406" t="s">
        <v>15523</v>
      </c>
      <c r="E406" t="s">
        <v>15525</v>
      </c>
      <c r="H406" t="s">
        <v>865</v>
      </c>
      <c r="I406" t="str">
        <f>_xlfn.XLOOKUP(game_boards[[#This Row],[drafter_id]],drafters[id],drafters[name],"")</f>
        <v>Frank H. Woodward</v>
      </c>
      <c r="K406" t="str">
        <f>_xlfn.XLOOKUP(game_boards[[#This Row],[drafter_team_id]],drafter_teams[id],drafter_teams[name],"")</f>
        <v/>
      </c>
    </row>
    <row r="407" spans="1:11" x14ac:dyDescent="0.25">
      <c r="A407" t="str">
        <f>_xlfn.XLOOKUP(game_boards[[#This Row],[draft_id]],game_boards_export[draft_id],game_boards_export[id])</f>
        <v>00fb1ce2-add8-4c15-8c2f-852a6873f4b5</v>
      </c>
      <c r="B407" s="4" t="s">
        <v>363</v>
      </c>
      <c r="C407" t="str">
        <f>_xlfn.XLOOKUP(game_boards[[#This Row],[draft_id]],drafts[id],drafts[title])</f>
        <v>M. Night Shyamalan Super Draft</v>
      </c>
      <c r="D407" t="s">
        <v>15522</v>
      </c>
      <c r="E407" t="s">
        <v>15583</v>
      </c>
      <c r="F407" t="b">
        <v>1</v>
      </c>
      <c r="H407" t="s">
        <v>1131</v>
      </c>
      <c r="I407" t="str">
        <f>_xlfn.XLOOKUP(game_boards[[#This Row],[drafter_id]],drafters[id],drafters[name],"")</f>
        <v>Josh Baker</v>
      </c>
      <c r="K407" t="str">
        <f>_xlfn.XLOOKUP(game_boards[[#This Row],[drafter_team_id]],drafter_teams[id],drafter_teams[name],"")</f>
        <v/>
      </c>
    </row>
    <row r="408" spans="1:11" x14ac:dyDescent="0.25">
      <c r="A408" t="str">
        <f>_xlfn.XLOOKUP(game_boards[[#This Row],[draft_id]],game_boards_export[draft_id],game_boards_export[id])</f>
        <v>00fb1ce2-add8-4c15-8c2f-852a6873f4b5</v>
      </c>
      <c r="B408" s="4" t="s">
        <v>363</v>
      </c>
      <c r="C408" t="str">
        <f>_xlfn.XLOOKUP(game_boards[[#This Row],[draft_id]],drafts[id],drafts[title])</f>
        <v>M. Night Shyamalan Super Draft</v>
      </c>
      <c r="D408" t="s">
        <v>15523</v>
      </c>
      <c r="E408" t="s">
        <v>15584</v>
      </c>
      <c r="H408" t="s">
        <v>1160</v>
      </c>
      <c r="I408" t="str">
        <f>_xlfn.XLOOKUP(game_boards[[#This Row],[drafter_id]],drafters[id],drafters[name],"")</f>
        <v>Scott Beck</v>
      </c>
      <c r="K408" t="str">
        <f>_xlfn.XLOOKUP(game_boards[[#This Row],[drafter_team_id]],drafter_teams[id],drafter_teams[name],"")</f>
        <v/>
      </c>
    </row>
    <row r="409" spans="1:11" x14ac:dyDescent="0.25">
      <c r="A409" t="str">
        <f>_xlfn.XLOOKUP(game_boards[[#This Row],[draft_id]],game_boards_export[draft_id],game_boards_export[id])</f>
        <v>00fb1ce2-add8-4c15-8c2f-852a6873f4b5</v>
      </c>
      <c r="B409" s="4" t="s">
        <v>363</v>
      </c>
      <c r="C409" t="str">
        <f>_xlfn.XLOOKUP(game_boards[[#This Row],[draft_id]],drafts[id],drafts[title])</f>
        <v>M. Night Shyamalan Super Draft</v>
      </c>
      <c r="D409" t="s">
        <v>15526</v>
      </c>
      <c r="E409" t="s">
        <v>15576</v>
      </c>
      <c r="G409" t="b">
        <v>1</v>
      </c>
      <c r="H409" t="s">
        <v>1169</v>
      </c>
      <c r="I409" t="str">
        <f>_xlfn.XLOOKUP(game_boards[[#This Row],[drafter_id]],drafters[id],drafters[name],"")</f>
        <v>Bryan Woods</v>
      </c>
      <c r="K409" t="str">
        <f>_xlfn.XLOOKUP(game_boards[[#This Row],[drafter_team_id]],drafter_teams[id],drafter_teams[name],"")</f>
        <v/>
      </c>
    </row>
    <row r="410" spans="1:11" x14ac:dyDescent="0.25">
      <c r="A410" t="str">
        <f>_xlfn.XLOOKUP(game_boards[[#This Row],[draft_id]],game_boards_export[draft_id],game_boards_export[id])</f>
        <v>00fb1ce2-add8-4c15-8c2f-852a6873f4b5</v>
      </c>
      <c r="B410" s="5" t="s">
        <v>363</v>
      </c>
      <c r="C410" t="str">
        <f>_xlfn.XLOOKUP(game_boards[[#This Row],[draft_id]],drafts[id],drafts[title])</f>
        <v>M. Night Shyamalan Super Draft</v>
      </c>
      <c r="D410" t="s">
        <v>15531</v>
      </c>
      <c r="E410" t="s">
        <v>15582</v>
      </c>
      <c r="H410" t="s">
        <v>991</v>
      </c>
      <c r="I410" t="str">
        <f>_xlfn.XLOOKUP(game_boards[[#This Row],[drafter_id]],drafters[id],drafters[name],"")</f>
        <v>Jonathan Baker</v>
      </c>
      <c r="K410" t="str">
        <f>_xlfn.XLOOKUP(game_boards[[#This Row],[drafter_team_id]],drafter_teams[id],drafter_teams[name],"")</f>
        <v/>
      </c>
    </row>
    <row r="411" spans="1:11" x14ac:dyDescent="0.25">
      <c r="A411" t="str">
        <f>_xlfn.XLOOKUP(game_boards[[#This Row],[draft_id]],game_boards_export[draft_id],game_boards_export[id])</f>
        <v>12513419-f209-454d-b67a-5df258b6d6f1</v>
      </c>
      <c r="B411" s="4" t="s">
        <v>308</v>
      </c>
      <c r="C411" t="str">
        <f>_xlfn.XLOOKUP(game_boards[[#This Row],[draft_id]],drafts[id],drafts[title])</f>
        <v>Orson Welles</v>
      </c>
      <c r="D411" t="s">
        <v>15522</v>
      </c>
      <c r="E411" t="s">
        <v>15524</v>
      </c>
      <c r="H411" t="s">
        <v>1177</v>
      </c>
      <c r="I411" t="str">
        <f>_xlfn.XLOOKUP(game_boards[[#This Row],[drafter_id]],drafters[id],drafters[name],"")</f>
        <v>Darren Franich</v>
      </c>
      <c r="K411" t="str">
        <f>_xlfn.XLOOKUP(game_boards[[#This Row],[drafter_team_id]],drafter_teams[id],drafter_teams[name],"")</f>
        <v/>
      </c>
    </row>
    <row r="412" spans="1:11" x14ac:dyDescent="0.25">
      <c r="A412" t="str">
        <f>_xlfn.XLOOKUP(game_boards[[#This Row],[draft_id]],game_boards_export[draft_id],game_boards_export[id])</f>
        <v>12513419-f209-454d-b67a-5df258b6d6f1</v>
      </c>
      <c r="B412" s="4" t="s">
        <v>308</v>
      </c>
      <c r="C412" t="str">
        <f>_xlfn.XLOOKUP(game_boards[[#This Row],[draft_id]],drafts[id],drafts[title])</f>
        <v>Orson Welles</v>
      </c>
      <c r="D412" t="s">
        <v>15523</v>
      </c>
      <c r="E412" t="s">
        <v>15525</v>
      </c>
      <c r="H412" t="s">
        <v>789</v>
      </c>
      <c r="I412" t="str">
        <f>_xlfn.XLOOKUP(game_boards[[#This Row],[drafter_id]],drafters[id],drafters[name],"")</f>
        <v>Bryan Cogman</v>
      </c>
      <c r="K412" t="str">
        <f>_xlfn.XLOOKUP(game_boards[[#This Row],[drafter_team_id]],drafter_teams[id],drafter_teams[name],"")</f>
        <v/>
      </c>
    </row>
    <row r="413" spans="1:11" x14ac:dyDescent="0.25">
      <c r="A413" t="str">
        <f>_xlfn.XLOOKUP(game_boards[[#This Row],[draft_id]],game_boards_export[draft_id],game_boards_export[id])</f>
        <v>d9aecb83-a520-4c39-bcb9-e8a32d4ecb30</v>
      </c>
      <c r="B413" s="4" t="s">
        <v>298</v>
      </c>
      <c r="C413" t="str">
        <f>_xlfn.XLOOKUP(game_boards[[#This Row],[draft_id]],drafts[id],drafts[title])</f>
        <v>Space Horror</v>
      </c>
      <c r="D413" t="s">
        <v>15522</v>
      </c>
      <c r="E413" t="s">
        <v>15524</v>
      </c>
      <c r="H413" t="s">
        <v>969</v>
      </c>
      <c r="I413" t="str">
        <f>_xlfn.XLOOKUP(game_boards[[#This Row],[drafter_id]],drafters[id],drafters[name],"")</f>
        <v>Graham Skipper</v>
      </c>
      <c r="K413" t="str">
        <f>_xlfn.XLOOKUP(game_boards[[#This Row],[drafter_team_id]],drafter_teams[id],drafter_teams[name],"")</f>
        <v/>
      </c>
    </row>
    <row r="414" spans="1:11" x14ac:dyDescent="0.25">
      <c r="A414" t="str">
        <f>_xlfn.XLOOKUP(game_boards[[#This Row],[draft_id]],game_boards_export[draft_id],game_boards_export[id])</f>
        <v>d9aecb83-a520-4c39-bcb9-e8a32d4ecb30</v>
      </c>
      <c r="B414" s="4" t="s">
        <v>298</v>
      </c>
      <c r="C414" t="str">
        <f>_xlfn.XLOOKUP(game_boards[[#This Row],[draft_id]],drafts[id],drafts[title])</f>
        <v>Space Horror</v>
      </c>
      <c r="D414" t="s">
        <v>15523</v>
      </c>
      <c r="E414" t="s">
        <v>15525</v>
      </c>
      <c r="H414" t="s">
        <v>1121</v>
      </c>
      <c r="I414" t="str">
        <f>_xlfn.XLOOKUP(game_boards[[#This Row],[drafter_id]],drafters[id],drafters[name],"")</f>
        <v>Jenelle Riley</v>
      </c>
      <c r="K414" t="str">
        <f>_xlfn.XLOOKUP(game_boards[[#This Row],[drafter_team_id]],drafter_teams[id],drafter_teams[name],"")</f>
        <v/>
      </c>
    </row>
    <row r="415" spans="1:11" x14ac:dyDescent="0.25">
      <c r="A415" t="str">
        <f>_xlfn.XLOOKUP(game_boards[[#This Row],[draft_id]],game_boards_export[draft_id],game_boards_export[id])</f>
        <v>ca5c1a09-b7f4-422a-a7c5-be1b6c43c924</v>
      </c>
      <c r="B415" s="4" t="s">
        <v>256</v>
      </c>
      <c r="C415" t="str">
        <f>_xlfn.XLOOKUP(game_boards[[#This Row],[draft_id]],drafts[id],drafts[title])</f>
        <v>'70s Sports</v>
      </c>
      <c r="D415" t="s">
        <v>15522</v>
      </c>
      <c r="E415" t="s">
        <v>15524</v>
      </c>
      <c r="H415" t="s">
        <v>987</v>
      </c>
      <c r="I415" t="str">
        <f>_xlfn.XLOOKUP(game_boards[[#This Row],[drafter_id]],drafters[id],drafters[name],"")</f>
        <v>Alan Sepinwall</v>
      </c>
      <c r="K415" t="str">
        <f>_xlfn.XLOOKUP(game_boards[[#This Row],[drafter_team_id]],drafter_teams[id],drafter_teams[name],"")</f>
        <v/>
      </c>
    </row>
    <row r="416" spans="1:11" x14ac:dyDescent="0.25">
      <c r="A416" t="str">
        <f>_xlfn.XLOOKUP(game_boards[[#This Row],[draft_id]],game_boards_export[draft_id],game_boards_export[id])</f>
        <v>ca5c1a09-b7f4-422a-a7c5-be1b6c43c924</v>
      </c>
      <c r="B416" s="4" t="s">
        <v>256</v>
      </c>
      <c r="C416" t="str">
        <f>_xlfn.XLOOKUP(game_boards[[#This Row],[draft_id]],drafts[id],drafts[title])</f>
        <v>'70s Sports</v>
      </c>
      <c r="D416" t="s">
        <v>15523</v>
      </c>
      <c r="E416" t="s">
        <v>15525</v>
      </c>
      <c r="H416" t="s">
        <v>1193</v>
      </c>
      <c r="I416" t="str">
        <f>_xlfn.XLOOKUP(game_boards[[#This Row],[drafter_id]],drafters[id],drafters[name],"")</f>
        <v>Daniel Fienberg</v>
      </c>
      <c r="K416" t="str">
        <f>_xlfn.XLOOKUP(game_boards[[#This Row],[drafter_team_id]],drafter_teams[id],drafter_teams[name],"")</f>
        <v/>
      </c>
    </row>
    <row r="417" spans="1:11" x14ac:dyDescent="0.25">
      <c r="A417" t="str">
        <f>_xlfn.XLOOKUP(game_boards[[#This Row],[draft_id]],game_boards_export[draft_id],game_boards_export[id])</f>
        <v>1d425057-40b3-4a88-aba2-5a20108a7923</v>
      </c>
      <c r="B417" s="4" t="s">
        <v>377</v>
      </c>
      <c r="C417" t="str">
        <f>_xlfn.XLOOKUP(game_boards[[#This Row],[draft_id]],drafts[id],drafts[title])</f>
        <v>Dance</v>
      </c>
      <c r="D417" t="s">
        <v>15522</v>
      </c>
      <c r="E417" t="s">
        <v>15524</v>
      </c>
      <c r="H417" t="s">
        <v>797</v>
      </c>
      <c r="I417" t="str">
        <f>_xlfn.XLOOKUP(game_boards[[#This Row],[drafter_id]],drafters[id],drafters[name],"")</f>
        <v>William Bibbiani</v>
      </c>
      <c r="K417" t="str">
        <f>_xlfn.XLOOKUP(game_boards[[#This Row],[drafter_team_id]],drafter_teams[id],drafter_teams[name],"")</f>
        <v/>
      </c>
    </row>
    <row r="418" spans="1:11" x14ac:dyDescent="0.25">
      <c r="A418" t="str">
        <f>_xlfn.XLOOKUP(game_boards[[#This Row],[draft_id]],game_boards_export[draft_id],game_boards_export[id])</f>
        <v>1d425057-40b3-4a88-aba2-5a20108a7923</v>
      </c>
      <c r="B418" s="4" t="s">
        <v>377</v>
      </c>
      <c r="C418" t="str">
        <f>_xlfn.XLOOKUP(game_boards[[#This Row],[draft_id]],drafts[id],drafts[title])</f>
        <v>Dance</v>
      </c>
      <c r="D418" t="s">
        <v>15523</v>
      </c>
      <c r="E418" t="s">
        <v>15525</v>
      </c>
      <c r="H418" t="s">
        <v>1033</v>
      </c>
      <c r="I418" t="str">
        <f>_xlfn.XLOOKUP(game_boards[[#This Row],[drafter_id]],drafters[id],drafters[name],"")</f>
        <v>Liz Shannon Miller</v>
      </c>
      <c r="K418" t="str">
        <f>_xlfn.XLOOKUP(game_boards[[#This Row],[drafter_team_id]],drafter_teams[id],drafter_teams[name],"")</f>
        <v/>
      </c>
    </row>
    <row r="419" spans="1:11" x14ac:dyDescent="0.25">
      <c r="A419" t="str">
        <f>_xlfn.XLOOKUP(game_boards[[#This Row],[draft_id]],game_boards_export[draft_id],game_boards_export[id])</f>
        <v>56f623f9-81cc-4ee4-bbdb-7993f250bfe3</v>
      </c>
      <c r="B419" s="4" t="s">
        <v>705</v>
      </c>
      <c r="C419" t="str">
        <f>_xlfn.XLOOKUP(game_boards[[#This Row],[draft_id]],drafts[id],drafts[title])</f>
        <v>1997 Mini-Mega</v>
      </c>
      <c r="D419" t="s">
        <v>15522</v>
      </c>
      <c r="E419" t="s">
        <v>15554</v>
      </c>
      <c r="F419" t="b">
        <v>1</v>
      </c>
      <c r="H419" t="s">
        <v>1095</v>
      </c>
      <c r="I419" t="str">
        <f>_xlfn.XLOOKUP(game_boards[[#This Row],[drafter_id]],drafters[id],drafters[name],"")</f>
        <v>Katey Rich</v>
      </c>
      <c r="K419" t="str">
        <f>_xlfn.XLOOKUP(game_boards[[#This Row],[drafter_team_id]],drafter_teams[id],drafter_teams[name],"")</f>
        <v/>
      </c>
    </row>
    <row r="420" spans="1:11" x14ac:dyDescent="0.25">
      <c r="A420" t="str">
        <f>_xlfn.XLOOKUP(game_boards[[#This Row],[draft_id]],game_boards_export[draft_id],game_boards_export[id])</f>
        <v>56f623f9-81cc-4ee4-bbdb-7993f250bfe3</v>
      </c>
      <c r="B420" s="4" t="s">
        <v>705</v>
      </c>
      <c r="C420" t="str">
        <f>_xlfn.XLOOKUP(game_boards[[#This Row],[draft_id]],drafts[id],drafts[title])</f>
        <v>1997 Mini-Mega</v>
      </c>
      <c r="D420" t="s">
        <v>15523</v>
      </c>
      <c r="E420" t="s">
        <v>15555</v>
      </c>
      <c r="H420" t="s">
        <v>1181</v>
      </c>
      <c r="I420" t="str">
        <f>_xlfn.XLOOKUP(game_boards[[#This Row],[drafter_id]],drafters[id],drafters[name],"")</f>
        <v>Kristy Puchko</v>
      </c>
      <c r="K420" t="str">
        <f>_xlfn.XLOOKUP(game_boards[[#This Row],[drafter_team_id]],drafter_teams[id],drafter_teams[name],"")</f>
        <v/>
      </c>
    </row>
    <row r="421" spans="1:11" x14ac:dyDescent="0.25">
      <c r="A421" t="str">
        <f>_xlfn.XLOOKUP(game_boards[[#This Row],[draft_id]],game_boards_export[draft_id],game_boards_export[id])</f>
        <v>56f623f9-81cc-4ee4-bbdb-7993f250bfe3</v>
      </c>
      <c r="B421" s="4" t="s">
        <v>705</v>
      </c>
      <c r="C421" t="str">
        <f>_xlfn.XLOOKUP(game_boards[[#This Row],[draft_id]],drafts[id],drafts[title])</f>
        <v>1997 Mini-Mega</v>
      </c>
      <c r="D421" t="s">
        <v>15526</v>
      </c>
      <c r="E421" t="s">
        <v>15556</v>
      </c>
      <c r="G421" t="b">
        <v>1</v>
      </c>
      <c r="H421" t="s">
        <v>1137</v>
      </c>
      <c r="I421" t="str">
        <f>_xlfn.XLOOKUP(game_boards[[#This Row],[drafter_id]],drafters[id],drafters[name],"")</f>
        <v>Wynter Mitchell</v>
      </c>
      <c r="K421" t="str">
        <f>_xlfn.XLOOKUP(game_boards[[#This Row],[drafter_team_id]],drafter_teams[id],drafter_teams[name],"")</f>
        <v/>
      </c>
    </row>
    <row r="422" spans="1:11" x14ac:dyDescent="0.25">
      <c r="A422" t="str">
        <f>_xlfn.XLOOKUP(game_boards[[#This Row],[draft_id]],game_boards_export[draft_id],game_boards_export[id])</f>
        <v>56f623f9-81cc-4ee4-bbdb-7993f250bfe3</v>
      </c>
      <c r="B422" s="4" t="s">
        <v>705</v>
      </c>
      <c r="C422" t="str">
        <f>_xlfn.XLOOKUP(game_boards[[#This Row],[draft_id]],drafts[id],drafts[title])</f>
        <v>1997 Mini-Mega</v>
      </c>
      <c r="D422" t="s">
        <v>15531</v>
      </c>
      <c r="E422" t="s">
        <v>15557</v>
      </c>
      <c r="H422" t="s">
        <v>1237</v>
      </c>
      <c r="I422" t="str">
        <f>_xlfn.XLOOKUP(game_boards[[#This Row],[drafter_id]],drafters[id],drafters[name],"")</f>
        <v>Clay Keller</v>
      </c>
      <c r="K422" t="str">
        <f>_xlfn.XLOOKUP(game_boards[[#This Row],[drafter_team_id]],drafter_teams[id],drafter_teams[name],"")</f>
        <v/>
      </c>
    </row>
    <row r="423" spans="1:11" x14ac:dyDescent="0.25">
      <c r="A423" t="str">
        <f>_xlfn.XLOOKUP(game_boards[[#This Row],[draft_id]],game_boards_export[draft_id],game_boards_export[id])</f>
        <v>8b9a6ca6-8fb9-4d45-8038-32fac3c72808</v>
      </c>
      <c r="B423" s="4" t="s">
        <v>150</v>
      </c>
      <c r="C423" t="str">
        <f>_xlfn.XLOOKUP(game_boards[[#This Row],[draft_id]],drafts[id],drafts[title])</f>
        <v>Hotels &amp; Motels</v>
      </c>
      <c r="D423" t="s">
        <v>15522</v>
      </c>
      <c r="E423" t="s">
        <v>15524</v>
      </c>
      <c r="H423" t="s">
        <v>905</v>
      </c>
      <c r="I423" t="str">
        <f>_xlfn.XLOOKUP(game_boards[[#This Row],[drafter_id]],drafters[id],drafters[name],"")</f>
        <v>Phil Iscove</v>
      </c>
      <c r="K423" t="str">
        <f>_xlfn.XLOOKUP(game_boards[[#This Row],[drafter_team_id]],drafter_teams[id],drafter_teams[name],"")</f>
        <v/>
      </c>
    </row>
    <row r="424" spans="1:11" x14ac:dyDescent="0.25">
      <c r="A424" t="str">
        <f>_xlfn.XLOOKUP(game_boards[[#This Row],[draft_id]],game_boards_export[draft_id],game_boards_export[id])</f>
        <v>8b9a6ca6-8fb9-4d45-8038-32fac3c72808</v>
      </c>
      <c r="B424" s="4" t="s">
        <v>150</v>
      </c>
      <c r="C424" t="str">
        <f>_xlfn.XLOOKUP(game_boards[[#This Row],[draft_id]],drafts[id],drafts[title])</f>
        <v>Hotels &amp; Motels</v>
      </c>
      <c r="D424" t="s">
        <v>15523</v>
      </c>
      <c r="E424" t="s">
        <v>15525</v>
      </c>
      <c r="H424" t="s">
        <v>825</v>
      </c>
      <c r="I424" t="str">
        <f>_xlfn.XLOOKUP(game_boards[[#This Row],[drafter_id]],drafters[id],drafters[name],"")</f>
        <v>Kenny Neibart</v>
      </c>
      <c r="K424" t="str">
        <f>_xlfn.XLOOKUP(game_boards[[#This Row],[drafter_team_id]],drafter_teams[id],drafter_teams[name],"")</f>
        <v/>
      </c>
    </row>
    <row r="425" spans="1:11" x14ac:dyDescent="0.25">
      <c r="A425" t="str">
        <f>_xlfn.XLOOKUP(game_boards[[#This Row],[draft_id]],game_boards_export[draft_id],game_boards_export[id])</f>
        <v>3489c80e-d996-4005-9459-2565bb943cfd</v>
      </c>
      <c r="B425" s="4" t="s">
        <v>735</v>
      </c>
      <c r="C425" t="str">
        <f>_xlfn.XLOOKUP(game_boards[[#This Row],[draft_id]],drafts[id],drafts[title])</f>
        <v>John Waters</v>
      </c>
      <c r="D425" t="s">
        <v>15522</v>
      </c>
      <c r="E425" t="s">
        <v>15524</v>
      </c>
      <c r="H425" t="s">
        <v>1241</v>
      </c>
      <c r="I425" t="str">
        <f>_xlfn.XLOOKUP(game_boards[[#This Row],[drafter_id]],drafters[id],drafters[name],"")</f>
        <v>Jason Shawhan</v>
      </c>
      <c r="K425" t="str">
        <f>_xlfn.XLOOKUP(game_boards[[#This Row],[drafter_team_id]],drafter_teams[id],drafter_teams[name],"")</f>
        <v/>
      </c>
    </row>
    <row r="426" spans="1:11" x14ac:dyDescent="0.25">
      <c r="A426" t="str">
        <f>_xlfn.XLOOKUP(game_boards[[#This Row],[draft_id]],game_boards_export[draft_id],game_boards_export[id])</f>
        <v>3489c80e-d996-4005-9459-2565bb943cfd</v>
      </c>
      <c r="B426" s="4" t="s">
        <v>735</v>
      </c>
      <c r="C426" t="str">
        <f>_xlfn.XLOOKUP(game_boards[[#This Row],[draft_id]],drafts[id],drafts[title])</f>
        <v>John Waters</v>
      </c>
      <c r="D426" t="s">
        <v>15523</v>
      </c>
      <c r="E426" t="s">
        <v>15525</v>
      </c>
      <c r="H426" t="s">
        <v>915</v>
      </c>
      <c r="I426" t="str">
        <f>_xlfn.XLOOKUP(game_boards[[#This Row],[drafter_id]],drafters[id],drafters[name],"")</f>
        <v>Billy Ray Brewton</v>
      </c>
      <c r="K426" t="str">
        <f>_xlfn.XLOOKUP(game_boards[[#This Row],[drafter_team_id]],drafter_teams[id],drafter_teams[name],"")</f>
        <v/>
      </c>
    </row>
    <row r="427" spans="1:11" x14ac:dyDescent="0.25">
      <c r="A427" t="str">
        <f>_xlfn.XLOOKUP(game_boards[[#This Row],[draft_id]],game_boards_export[draft_id],game_boards_export[id])</f>
        <v>ea43caff-49d3-4ea2-959d-1e31c87bfe4a</v>
      </c>
      <c r="B427" s="4" t="s">
        <v>500</v>
      </c>
      <c r="C427" t="str">
        <f>_xlfn.XLOOKUP(game_boards[[#This Row],[draft_id]],drafts[id],drafts[title])</f>
        <v>'90s Directorial Debuts</v>
      </c>
      <c r="D427" t="s">
        <v>15522</v>
      </c>
      <c r="E427" t="s">
        <v>15524</v>
      </c>
      <c r="H427" t="s">
        <v>867</v>
      </c>
      <c r="I427" t="str">
        <f>_xlfn.XLOOKUP(game_boards[[#This Row],[drafter_id]],drafters[id],drafters[name],"")</f>
        <v>Mark Harris</v>
      </c>
      <c r="K427" t="str">
        <f>_xlfn.XLOOKUP(game_boards[[#This Row],[drafter_team_id]],drafter_teams[id],drafter_teams[name],"")</f>
        <v/>
      </c>
    </row>
    <row r="428" spans="1:11" x14ac:dyDescent="0.25">
      <c r="A428" t="str">
        <f>_xlfn.XLOOKUP(game_boards[[#This Row],[draft_id]],game_boards_export[draft_id],game_boards_export[id])</f>
        <v>ea43caff-49d3-4ea2-959d-1e31c87bfe4a</v>
      </c>
      <c r="B428" s="4" t="s">
        <v>500</v>
      </c>
      <c r="C428" t="str">
        <f>_xlfn.XLOOKUP(game_boards[[#This Row],[draft_id]],drafts[id],drafts[title])</f>
        <v>'90s Directorial Debuts</v>
      </c>
      <c r="D428" t="s">
        <v>15523</v>
      </c>
      <c r="E428" t="s">
        <v>15525</v>
      </c>
      <c r="H428" t="s">
        <v>781</v>
      </c>
      <c r="I428" t="str">
        <f>_xlfn.XLOOKUP(game_boards[[#This Row],[drafter_id]],drafters[id],drafters[name],"")</f>
        <v>Adam B. Vary</v>
      </c>
      <c r="K428" t="str">
        <f>_xlfn.XLOOKUP(game_boards[[#This Row],[drafter_team_id]],drafter_teams[id],drafter_teams[name],"")</f>
        <v/>
      </c>
    </row>
    <row r="429" spans="1:11" x14ac:dyDescent="0.25">
      <c r="A429" t="str">
        <f>_xlfn.XLOOKUP(game_boards[[#This Row],[draft_id]],game_boards_export[draft_id],game_boards_export[id])</f>
        <v>0df6608d-3f30-42c0-a430-4e857d45208a</v>
      </c>
      <c r="B429" s="4" t="s">
        <v>340</v>
      </c>
      <c r="C429" t="str">
        <f>_xlfn.XLOOKUP(game_boards[[#This Row],[draft_id]],drafts[id],drafts[title])</f>
        <v>F Cinemascore Super Draft</v>
      </c>
      <c r="D429" t="s">
        <v>15522</v>
      </c>
      <c r="E429" t="s">
        <v>15545</v>
      </c>
      <c r="F429" t="b">
        <v>1</v>
      </c>
      <c r="H429" t="s">
        <v>799</v>
      </c>
      <c r="I429" t="str">
        <f>_xlfn.XLOOKUP(game_boards[[#This Row],[drafter_id]],drafters[id],drafters[name],"")</f>
        <v>Joe Reid</v>
      </c>
      <c r="K429" t="str">
        <f>_xlfn.XLOOKUP(game_boards[[#This Row],[drafter_team_id]],drafter_teams[id],drafter_teams[name],"")</f>
        <v/>
      </c>
    </row>
    <row r="430" spans="1:11" x14ac:dyDescent="0.25">
      <c r="A430" t="str">
        <f>_xlfn.XLOOKUP(game_boards[[#This Row],[draft_id]],game_boards_export[draft_id],game_boards_export[id])</f>
        <v>0df6608d-3f30-42c0-a430-4e857d45208a</v>
      </c>
      <c r="B430" s="4" t="s">
        <v>340</v>
      </c>
      <c r="C430" t="str">
        <f>_xlfn.XLOOKUP(game_boards[[#This Row],[draft_id]],drafts[id],drafts[title])</f>
        <v>F Cinemascore Super Draft</v>
      </c>
      <c r="D430" t="s">
        <v>15523</v>
      </c>
      <c r="E430" t="s">
        <v>15586</v>
      </c>
      <c r="H430" t="s">
        <v>1069</v>
      </c>
      <c r="I430" t="str">
        <f>_xlfn.XLOOKUP(game_boards[[#This Row],[drafter_id]],drafters[id],drafters[name],"")</f>
        <v>Luis Rendon</v>
      </c>
      <c r="K430" t="str">
        <f>_xlfn.XLOOKUP(game_boards[[#This Row],[drafter_team_id]],drafter_teams[id],drafter_teams[name],"")</f>
        <v/>
      </c>
    </row>
    <row r="431" spans="1:11" x14ac:dyDescent="0.25">
      <c r="A431" t="str">
        <f>_xlfn.XLOOKUP(game_boards[[#This Row],[draft_id]],game_boards_export[draft_id],game_boards_export[id])</f>
        <v>0df6608d-3f30-42c0-a430-4e857d45208a</v>
      </c>
      <c r="B431" s="4" t="s">
        <v>340</v>
      </c>
      <c r="C431" t="str">
        <f>_xlfn.XLOOKUP(game_boards[[#This Row],[draft_id]],drafts[id],drafts[title])</f>
        <v>F Cinemascore Super Draft</v>
      </c>
      <c r="D431" t="s">
        <v>15526</v>
      </c>
      <c r="E431" t="s">
        <v>15543</v>
      </c>
      <c r="G431" t="b">
        <v>1</v>
      </c>
      <c r="H431" t="s">
        <v>1213</v>
      </c>
      <c r="I431" t="str">
        <f>_xlfn.XLOOKUP(game_boards[[#This Row],[drafter_id]],drafters[id],drafters[name],"")</f>
        <v>Gavin Mevius</v>
      </c>
      <c r="K431" t="str">
        <f>_xlfn.XLOOKUP(game_boards[[#This Row],[drafter_team_id]],drafter_teams[id],drafter_teams[name],"")</f>
        <v/>
      </c>
    </row>
    <row r="432" spans="1:11" x14ac:dyDescent="0.25">
      <c r="A432" t="str">
        <f>_xlfn.XLOOKUP(game_boards[[#This Row],[draft_id]],game_boards_export[draft_id],game_boards_export[id])</f>
        <v>0df6608d-3f30-42c0-a430-4e857d45208a</v>
      </c>
      <c r="B432" s="4" t="s">
        <v>340</v>
      </c>
      <c r="C432" t="str">
        <f>_xlfn.XLOOKUP(game_boards[[#This Row],[draft_id]],drafts[id],drafts[title])</f>
        <v>F Cinemascore Super Draft</v>
      </c>
      <c r="D432" t="s">
        <v>15531</v>
      </c>
      <c r="E432" t="s">
        <v>15542</v>
      </c>
      <c r="H432" t="s">
        <v>957</v>
      </c>
      <c r="I432" t="str">
        <f>_xlfn.XLOOKUP(game_boards[[#This Row],[drafter_id]],drafters[id],drafters[name],"")</f>
        <v>Chris Feil</v>
      </c>
      <c r="K432" t="str">
        <f>_xlfn.XLOOKUP(game_boards[[#This Row],[drafter_team_id]],drafter_teams[id],drafter_teams[name],"")</f>
        <v/>
      </c>
    </row>
    <row r="433" spans="1:11" x14ac:dyDescent="0.25">
      <c r="A433" t="str">
        <f>_xlfn.XLOOKUP(game_boards[[#This Row],[draft_id]],game_boards_export[draft_id],game_boards_export[id])</f>
        <v>64b7bd73-0710-4101-a0de-7ed2017ed751</v>
      </c>
      <c r="B433" s="4" t="s">
        <v>711</v>
      </c>
      <c r="C433" t="str">
        <f>_xlfn.XLOOKUP(game_boards[[#This Row],[draft_id]],drafts[id],drafts[title])</f>
        <v>Ryan Gosling</v>
      </c>
      <c r="D433" t="s">
        <v>15522</v>
      </c>
      <c r="E433" t="s">
        <v>15524</v>
      </c>
      <c r="H433" t="s">
        <v>833</v>
      </c>
      <c r="I433" t="str">
        <f>_xlfn.XLOOKUP(game_boards[[#This Row],[drafter_id]],drafters[id],drafters[name],"")</f>
        <v>Jordan Crucchiola</v>
      </c>
      <c r="K433" t="str">
        <f>_xlfn.XLOOKUP(game_boards[[#This Row],[drafter_team_id]],drafter_teams[id],drafter_teams[name],"")</f>
        <v/>
      </c>
    </row>
    <row r="434" spans="1:11" x14ac:dyDescent="0.25">
      <c r="A434" t="str">
        <f>_xlfn.XLOOKUP(game_boards[[#This Row],[draft_id]],game_boards_export[draft_id],game_boards_export[id])</f>
        <v>64b7bd73-0710-4101-a0de-7ed2017ed751</v>
      </c>
      <c r="B434" s="4" t="s">
        <v>711</v>
      </c>
      <c r="C434" t="str">
        <f>_xlfn.XLOOKUP(game_boards[[#This Row],[draft_id]],drafts[id],drafts[title])</f>
        <v>Ryan Gosling</v>
      </c>
      <c r="D434" t="s">
        <v>15523</v>
      </c>
      <c r="E434" t="s">
        <v>15525</v>
      </c>
      <c r="H434" t="s">
        <v>1221</v>
      </c>
      <c r="I434" t="str">
        <f>_xlfn.XLOOKUP(game_boards[[#This Row],[drafter_id]],drafters[id],drafters[name],"")</f>
        <v>Roxana Hadadi</v>
      </c>
      <c r="K434" t="str">
        <f>_xlfn.XLOOKUP(game_boards[[#This Row],[drafter_team_id]],drafter_teams[id],drafter_teams[name],"")</f>
        <v/>
      </c>
    </row>
    <row r="435" spans="1:11" x14ac:dyDescent="0.25">
      <c r="A435" t="str">
        <f>_xlfn.XLOOKUP(game_boards[[#This Row],[draft_id]],game_boards_export[draft_id],game_boards_export[id])</f>
        <v>e0f530e1-efcc-425d-90bf-cc04f5818a3c</v>
      </c>
      <c r="B435" s="4" t="s">
        <v>743</v>
      </c>
      <c r="C435" t="str">
        <f>_xlfn.XLOOKUP(game_boards[[#This Row],[draft_id]],drafts[id],drafts[title])</f>
        <v>"Retired" Soderbergh Super Draft</v>
      </c>
      <c r="H435" t="s">
        <v>1093</v>
      </c>
      <c r="I435" t="str">
        <f>_xlfn.XLOOKUP(game_boards[[#This Row],[drafter_id]],drafters[id],drafters[name],"")</f>
        <v>Brian Duffield</v>
      </c>
      <c r="K435" t="str">
        <f>_xlfn.XLOOKUP(game_boards[[#This Row],[drafter_team_id]],drafter_teams[id],drafter_teams[name],"")</f>
        <v/>
      </c>
    </row>
    <row r="436" spans="1:11" x14ac:dyDescent="0.25">
      <c r="A436" t="str">
        <f>_xlfn.XLOOKUP(game_boards[[#This Row],[draft_id]],game_boards_export[draft_id],game_boards_export[id])</f>
        <v>e0f530e1-efcc-425d-90bf-cc04f5818a3c</v>
      </c>
      <c r="B436" s="4" t="s">
        <v>743</v>
      </c>
      <c r="C436" t="str">
        <f>_xlfn.XLOOKUP(game_boards[[#This Row],[draft_id]],drafts[id],drafts[title])</f>
        <v>"Retired" Soderbergh Super Draft</v>
      </c>
      <c r="H436" t="s">
        <v>1017</v>
      </c>
      <c r="I436" t="str">
        <f>_xlfn.XLOOKUP(game_boards[[#This Row],[drafter_id]],drafters[id],drafters[name],"")</f>
        <v>Thomas Grabinski</v>
      </c>
      <c r="K436" t="str">
        <f>_xlfn.XLOOKUP(game_boards[[#This Row],[drafter_team_id]],drafter_teams[id],drafter_teams[name],"")</f>
        <v/>
      </c>
    </row>
    <row r="437" spans="1:11" x14ac:dyDescent="0.25">
      <c r="A437" t="str">
        <f>_xlfn.XLOOKUP(game_boards[[#This Row],[draft_id]],game_boards_export[draft_id],game_boards_export[id])</f>
        <v>f6940ffb-3014-4791-9c90-dca1b3bb955f</v>
      </c>
      <c r="B437" s="4" t="s">
        <v>348</v>
      </c>
      <c r="C437" t="str">
        <f>_xlfn.XLOOKUP(game_boards[[#This Row],[draft_id]],drafts[id],drafts[title])</f>
        <v>X / NC-17 / Unrated</v>
      </c>
      <c r="D437" t="s">
        <v>15522</v>
      </c>
      <c r="E437" t="s">
        <v>15524</v>
      </c>
      <c r="H437" t="s">
        <v>1051</v>
      </c>
      <c r="I437" t="str">
        <f>_xlfn.XLOOKUP(game_boards[[#This Row],[drafter_id]],drafters[id],drafters[name],"")</f>
        <v>Drew McWeeny</v>
      </c>
      <c r="K437" t="str">
        <f>_xlfn.XLOOKUP(game_boards[[#This Row],[drafter_team_id]],drafter_teams[id],drafter_teams[name],"")</f>
        <v/>
      </c>
    </row>
    <row r="438" spans="1:11" x14ac:dyDescent="0.25">
      <c r="A438" t="str">
        <f>_xlfn.XLOOKUP(game_boards[[#This Row],[draft_id]],game_boards_export[draft_id],game_boards_export[id])</f>
        <v>f6940ffb-3014-4791-9c90-dca1b3bb955f</v>
      </c>
      <c r="B438" s="4" t="s">
        <v>348</v>
      </c>
      <c r="C438" t="str">
        <f>_xlfn.XLOOKUP(game_boards[[#This Row],[draft_id]],drafts[id],drafts[title])</f>
        <v>X / NC-17 / Unrated</v>
      </c>
      <c r="D438" t="s">
        <v>15523</v>
      </c>
      <c r="E438" t="s">
        <v>15525</v>
      </c>
      <c r="H438" t="s">
        <v>1035</v>
      </c>
      <c r="I438" t="str">
        <f>_xlfn.XLOOKUP(game_boards[[#This Row],[drafter_id]],drafters[id],drafters[name],"")</f>
        <v>Kate Hagen</v>
      </c>
      <c r="K438" t="str">
        <f>_xlfn.XLOOKUP(game_boards[[#This Row],[drafter_team_id]],drafter_teams[id],drafter_teams[name],"")</f>
        <v/>
      </c>
    </row>
    <row r="439" spans="1:11" x14ac:dyDescent="0.25">
      <c r="A439" t="str">
        <f>_xlfn.XLOOKUP(game_boards[[#This Row],[draft_id]],game_boards_export[draft_id],game_boards_export[id])</f>
        <v>f47cc7bd-b015-44f0-95d7-2e17b6d7845b</v>
      </c>
      <c r="B439" s="4" t="s">
        <v>461</v>
      </c>
      <c r="C439" t="str">
        <f>_xlfn.XLOOKUP(game_boards[[#This Row],[draft_id]],drafts[id],drafts[title])</f>
        <v>The Beatles</v>
      </c>
      <c r="D439" t="s">
        <v>15522</v>
      </c>
      <c r="E439" t="s">
        <v>15524</v>
      </c>
      <c r="H439" t="s">
        <v>899</v>
      </c>
      <c r="I439" t="str">
        <f>_xlfn.XLOOKUP(game_boards[[#This Row],[drafter_id]],drafters[id],drafters[name],"")</f>
        <v>John Bradley</v>
      </c>
      <c r="K439" t="str">
        <f>_xlfn.XLOOKUP(game_boards[[#This Row],[drafter_team_id]],drafter_teams[id],drafter_teams[name],"")</f>
        <v/>
      </c>
    </row>
    <row r="440" spans="1:11" x14ac:dyDescent="0.25">
      <c r="A440" t="str">
        <f>_xlfn.XLOOKUP(game_boards[[#This Row],[draft_id]],game_boards_export[draft_id],game_boards_export[id])</f>
        <v>f47cc7bd-b015-44f0-95d7-2e17b6d7845b</v>
      </c>
      <c r="B440" s="4" t="s">
        <v>461</v>
      </c>
      <c r="C440" t="str">
        <f>_xlfn.XLOOKUP(game_boards[[#This Row],[draft_id]],drafts[id],drafts[title])</f>
        <v>The Beatles</v>
      </c>
      <c r="D440" t="s">
        <v>15523</v>
      </c>
      <c r="E440" t="s">
        <v>15525</v>
      </c>
      <c r="H440" t="s">
        <v>789</v>
      </c>
      <c r="I440" t="str">
        <f>_xlfn.XLOOKUP(game_boards[[#This Row],[drafter_id]],drafters[id],drafters[name],"")</f>
        <v>Bryan Cogman</v>
      </c>
      <c r="K440" t="str">
        <f>_xlfn.XLOOKUP(game_boards[[#This Row],[drafter_team_id]],drafter_teams[id],drafter_teams[name],"")</f>
        <v/>
      </c>
    </row>
    <row r="441" spans="1:11" x14ac:dyDescent="0.25">
      <c r="A441" t="str">
        <f>_xlfn.XLOOKUP(game_boards[[#This Row],[draft_id]],game_boards_export[draft_id],game_boards_export[id])</f>
        <v>c319f320-e8c0-43e2-b9cd-c5b199ef2200</v>
      </c>
      <c r="B441" s="4" t="s">
        <v>703</v>
      </c>
      <c r="C441" t="str">
        <f>_xlfn.XLOOKUP(game_boards[[#This Row],[draft_id]],drafts[id],drafts[title])</f>
        <v>Hallmark Christmas Mini-Mega</v>
      </c>
      <c r="D441" t="s">
        <v>15522</v>
      </c>
      <c r="E441" t="s">
        <v>15554</v>
      </c>
      <c r="F441" t="b">
        <v>1</v>
      </c>
      <c r="H441" t="s">
        <v>1179</v>
      </c>
      <c r="I441" t="str">
        <f>_xlfn.XLOOKUP(game_boards[[#This Row],[drafter_id]],drafters[id],drafters[name],"")</f>
        <v>Dory Benford</v>
      </c>
      <c r="K441" t="str">
        <f>_xlfn.XLOOKUP(game_boards[[#This Row],[drafter_team_id]],drafter_teams[id],drafter_teams[name],"")</f>
        <v/>
      </c>
    </row>
    <row r="442" spans="1:11" x14ac:dyDescent="0.25">
      <c r="A442" t="str">
        <f>_xlfn.XLOOKUP(game_boards[[#This Row],[draft_id]],game_boards_export[draft_id],game_boards_export[id])</f>
        <v>c319f320-e8c0-43e2-b9cd-c5b199ef2200</v>
      </c>
      <c r="B442" s="4" t="s">
        <v>703</v>
      </c>
      <c r="C442" t="str">
        <f>_xlfn.XLOOKUP(game_boards[[#This Row],[draft_id]],drafts[id],drafts[title])</f>
        <v>Hallmark Christmas Mini-Mega</v>
      </c>
      <c r="D442" t="s">
        <v>15523</v>
      </c>
      <c r="E442" t="s">
        <v>15555</v>
      </c>
      <c r="H442" t="s">
        <v>1101</v>
      </c>
      <c r="I442" t="str">
        <f>_xlfn.XLOOKUP(game_boards[[#This Row],[drafter_id]],drafters[id],drafters[name],"")</f>
        <v>Rachel Wagner</v>
      </c>
      <c r="K442" t="str">
        <f>_xlfn.XLOOKUP(game_boards[[#This Row],[drafter_team_id]],drafter_teams[id],drafter_teams[name],"")</f>
        <v/>
      </c>
    </row>
    <row r="443" spans="1:11" x14ac:dyDescent="0.25">
      <c r="A443" t="str">
        <f>_xlfn.XLOOKUP(game_boards[[#This Row],[draft_id]],game_boards_export[draft_id],game_boards_export[id])</f>
        <v>c319f320-e8c0-43e2-b9cd-c5b199ef2200</v>
      </c>
      <c r="B443" s="4" t="s">
        <v>703</v>
      </c>
      <c r="C443" t="str">
        <f>_xlfn.XLOOKUP(game_boards[[#This Row],[draft_id]],drafts[id],drafts[title])</f>
        <v>Hallmark Christmas Mini-Mega</v>
      </c>
      <c r="D443" t="s">
        <v>15526</v>
      </c>
      <c r="E443" t="s">
        <v>15556</v>
      </c>
      <c r="G443" t="b">
        <v>1</v>
      </c>
      <c r="H443" t="s">
        <v>985</v>
      </c>
      <c r="I443" t="str">
        <f>_xlfn.XLOOKUP(game_boards[[#This Row],[drafter_id]],drafters[id],drafters[name],"")</f>
        <v>Alonso Duralde</v>
      </c>
      <c r="K443" t="str">
        <f>_xlfn.XLOOKUP(game_boards[[#This Row],[drafter_team_id]],drafter_teams[id],drafter_teams[name],"")</f>
        <v/>
      </c>
    </row>
    <row r="444" spans="1:11" x14ac:dyDescent="0.25">
      <c r="A444" t="str">
        <f>_xlfn.XLOOKUP(game_boards[[#This Row],[draft_id]],game_boards_export[draft_id],game_boards_export[id])</f>
        <v>c319f320-e8c0-43e2-b9cd-c5b199ef2200</v>
      </c>
      <c r="B444" s="4" t="s">
        <v>703</v>
      </c>
      <c r="C444" t="str">
        <f>_xlfn.XLOOKUP(game_boards[[#This Row],[draft_id]],drafts[id],drafts[title])</f>
        <v>Hallmark Christmas Mini-Mega</v>
      </c>
      <c r="D444" t="s">
        <v>15531</v>
      </c>
      <c r="E444" t="s">
        <v>15587</v>
      </c>
      <c r="H444" t="s">
        <v>1005</v>
      </c>
      <c r="I444" t="str">
        <f>_xlfn.XLOOKUP(game_boards[[#This Row],[drafter_id]],drafters[id],drafters[name],"")</f>
        <v>Daniel Thompson</v>
      </c>
      <c r="K444" t="str">
        <f>_xlfn.XLOOKUP(game_boards[[#This Row],[drafter_team_id]],drafter_teams[id],drafter_teams[name],"")</f>
        <v/>
      </c>
    </row>
    <row r="445" spans="1:11" x14ac:dyDescent="0.25">
      <c r="A445" t="str">
        <f>_xlfn.XLOOKUP(game_boards[[#This Row],[draft_id]],game_boards_export[draft_id],game_boards_export[id])</f>
        <v>ca1752cb-b455-4494-be6f-5e72fd1cc8cf</v>
      </c>
      <c r="B445" s="4" t="s">
        <v>169</v>
      </c>
      <c r="C445" t="str">
        <f>_xlfn.XLOOKUP(game_boards[[#This Row],[draft_id]],drafts[id],drafts[title])</f>
        <v>Agatha Christie</v>
      </c>
      <c r="D445" t="s">
        <v>15522</v>
      </c>
      <c r="E445" t="s">
        <v>15524</v>
      </c>
      <c r="H445" t="s">
        <v>789</v>
      </c>
      <c r="I445" t="str">
        <f>_xlfn.XLOOKUP(game_boards[[#This Row],[drafter_id]],drafters[id],drafters[name],"")</f>
        <v>Bryan Cogman</v>
      </c>
      <c r="K445" t="str">
        <f>_xlfn.XLOOKUP(game_boards[[#This Row],[drafter_team_id]],drafter_teams[id],drafter_teams[name],"")</f>
        <v/>
      </c>
    </row>
    <row r="446" spans="1:11" x14ac:dyDescent="0.25">
      <c r="A446" t="str">
        <f>_xlfn.XLOOKUP(game_boards[[#This Row],[draft_id]],game_boards_export[draft_id],game_boards_export[id])</f>
        <v>ca1752cb-b455-4494-be6f-5e72fd1cc8cf</v>
      </c>
      <c r="B446" s="4" t="s">
        <v>169</v>
      </c>
      <c r="C446" t="str">
        <f>_xlfn.XLOOKUP(game_boards[[#This Row],[draft_id]],drafts[id],drafts[title])</f>
        <v>Agatha Christie</v>
      </c>
      <c r="D446" t="s">
        <v>15523</v>
      </c>
      <c r="E446" t="s">
        <v>15525</v>
      </c>
      <c r="H446" t="s">
        <v>883</v>
      </c>
      <c r="I446" t="str">
        <f>_xlfn.XLOOKUP(game_boards[[#This Row],[drafter_id]],drafters[id],drafters[name],"")</f>
        <v>Joanna Robinson</v>
      </c>
      <c r="K446" t="str">
        <f>_xlfn.XLOOKUP(game_boards[[#This Row],[drafter_team_id]],drafter_teams[id],drafter_teams[name],"")</f>
        <v/>
      </c>
    </row>
    <row r="447" spans="1:11" x14ac:dyDescent="0.25">
      <c r="A447" t="str">
        <f>_xlfn.XLOOKUP(game_boards[[#This Row],[draft_id]],game_boards_export[draft_id],game_boards_export[id])</f>
        <v>9b3c559d-9bb6-43f9-b883-7b11a2c8a500</v>
      </c>
      <c r="B447" s="4" t="s">
        <v>625</v>
      </c>
      <c r="C447" t="str">
        <f>_xlfn.XLOOKUP(game_boards[[#This Row],[draft_id]],drafts[id],drafts[title])</f>
        <v>Denzel Washington Mini-Mega</v>
      </c>
      <c r="D447" t="s">
        <v>15522</v>
      </c>
      <c r="E447" t="s">
        <v>15553</v>
      </c>
      <c r="F447" t="b">
        <v>1</v>
      </c>
      <c r="H447" t="s">
        <v>1049</v>
      </c>
      <c r="I447" t="str">
        <f>_xlfn.XLOOKUP(game_boards[[#This Row],[drafter_id]],drafters[id],drafters[name],"")</f>
        <v>Jacqueline Coley</v>
      </c>
      <c r="K447" t="str">
        <f>_xlfn.XLOOKUP(game_boards[[#This Row],[drafter_team_id]],drafter_teams[id],drafter_teams[name],"")</f>
        <v/>
      </c>
    </row>
    <row r="448" spans="1:11" x14ac:dyDescent="0.25">
      <c r="A448" t="str">
        <f>_xlfn.XLOOKUP(game_boards[[#This Row],[draft_id]],game_boards_export[draft_id],game_boards_export[id])</f>
        <v>9b3c559d-9bb6-43f9-b883-7b11a2c8a500</v>
      </c>
      <c r="B448" s="4" t="s">
        <v>625</v>
      </c>
      <c r="C448" t="str">
        <f>_xlfn.XLOOKUP(game_boards[[#This Row],[draft_id]],drafts[id],drafts[title])</f>
        <v>Denzel Washington Mini-Mega</v>
      </c>
      <c r="D448" t="s">
        <v>15523</v>
      </c>
      <c r="E448" t="s">
        <v>15552</v>
      </c>
      <c r="H448" t="s">
        <v>809</v>
      </c>
      <c r="I448" t="str">
        <f>_xlfn.XLOOKUP(game_boards[[#This Row],[drafter_id]],drafters[id],drafters[name],"")</f>
        <v>Marc Bernardin</v>
      </c>
      <c r="K448" t="str">
        <f>_xlfn.XLOOKUP(game_boards[[#This Row],[drafter_team_id]],drafter_teams[id],drafter_teams[name],"")</f>
        <v/>
      </c>
    </row>
    <row r="449" spans="1:11" x14ac:dyDescent="0.25">
      <c r="A449" t="str">
        <f>_xlfn.XLOOKUP(game_boards[[#This Row],[draft_id]],game_boards_export[draft_id],game_boards_export[id])</f>
        <v>9b3c559d-9bb6-43f9-b883-7b11a2c8a500</v>
      </c>
      <c r="B449" s="4" t="s">
        <v>625</v>
      </c>
      <c r="C449" t="str">
        <f>_xlfn.XLOOKUP(game_boards[[#This Row],[draft_id]],drafts[id],drafts[title])</f>
        <v>Denzel Washington Mini-Mega</v>
      </c>
      <c r="D449" t="s">
        <v>15526</v>
      </c>
      <c r="E449" t="s">
        <v>15551</v>
      </c>
      <c r="G449" t="b">
        <v>1</v>
      </c>
      <c r="H449" t="s">
        <v>783</v>
      </c>
      <c r="I449" t="str">
        <f>_xlfn.XLOOKUP(game_boards[[#This Row],[drafter_id]],drafters[id],drafters[name],"")</f>
        <v>Kevin Avery</v>
      </c>
      <c r="K449" t="str">
        <f>_xlfn.XLOOKUP(game_boards[[#This Row],[drafter_team_id]],drafter_teams[id],drafter_teams[name],"")</f>
        <v/>
      </c>
    </row>
    <row r="450" spans="1:11" x14ac:dyDescent="0.25">
      <c r="A450" t="str">
        <f>_xlfn.XLOOKUP(game_boards[[#This Row],[draft_id]],game_boards_export[draft_id],game_boards_export[id])</f>
        <v>b57e9323-38f9-4493-819c-c09a2daea213</v>
      </c>
      <c r="B450" s="4" t="s">
        <v>731</v>
      </c>
      <c r="C450" t="str">
        <f>_xlfn.XLOOKUP(game_boards[[#This Row],[draft_id]],drafts[id],drafts[title])</f>
        <v>Directors' Final Films</v>
      </c>
      <c r="D450" t="s">
        <v>15522</v>
      </c>
      <c r="E450" t="s">
        <v>15524</v>
      </c>
      <c r="H450" t="s">
        <v>951</v>
      </c>
      <c r="I450" t="str">
        <f>_xlfn.XLOOKUP(game_boards[[#This Row],[drafter_id]],drafters[id],drafters[name],"")</f>
        <v>Maureen Lee Lenker</v>
      </c>
      <c r="K450" t="str">
        <f>_xlfn.XLOOKUP(game_boards[[#This Row],[drafter_team_id]],drafter_teams[id],drafter_teams[name],"")</f>
        <v/>
      </c>
    </row>
    <row r="451" spans="1:11" x14ac:dyDescent="0.25">
      <c r="A451" t="str">
        <f>_xlfn.XLOOKUP(game_boards[[#This Row],[draft_id]],game_boards_export[draft_id],game_boards_export[id])</f>
        <v>b57e9323-38f9-4493-819c-c09a2daea213</v>
      </c>
      <c r="B451" s="4" t="s">
        <v>731</v>
      </c>
      <c r="C451" t="str">
        <f>_xlfn.XLOOKUP(game_boards[[#This Row],[draft_id]],drafts[id],drafts[title])</f>
        <v>Directors' Final Films</v>
      </c>
      <c r="D451" t="s">
        <v>15523</v>
      </c>
      <c r="E451" t="s">
        <v>15525</v>
      </c>
      <c r="H451" t="s">
        <v>1133</v>
      </c>
      <c r="I451" t="str">
        <f>_xlfn.XLOOKUP(game_boards[[#This Row],[drafter_id]],drafters[id],drafters[name],"")</f>
        <v>Oriana Nudo</v>
      </c>
      <c r="K451" t="str">
        <f>_xlfn.XLOOKUP(game_boards[[#This Row],[drafter_team_id]],drafter_teams[id],drafter_teams[name],"")</f>
        <v/>
      </c>
    </row>
    <row r="452" spans="1:11" x14ac:dyDescent="0.25">
      <c r="A452" t="str">
        <f>_xlfn.XLOOKUP(game_boards[[#This Row],[draft_id]],game_boards_export[draft_id],game_boards_export[id])</f>
        <v>955ebeb8-1e66-4fdb-852b-43e1cd87e712</v>
      </c>
      <c r="B452" s="4" t="s">
        <v>306</v>
      </c>
      <c r="C452" t="str">
        <f>_xlfn.XLOOKUP(game_boards[[#This Row],[draft_id]],drafts[id],drafts[title])</f>
        <v>Sam Peckinpah</v>
      </c>
      <c r="D452" t="s">
        <v>15522</v>
      </c>
      <c r="E452" t="s">
        <v>15524</v>
      </c>
      <c r="H452" t="s">
        <v>817</v>
      </c>
      <c r="I452" t="str">
        <f>_xlfn.XLOOKUP(game_boards[[#This Row],[drafter_id]],drafters[id],drafters[name],"")</f>
        <v>Blake Masters</v>
      </c>
      <c r="K452" t="str">
        <f>_xlfn.XLOOKUP(game_boards[[#This Row],[drafter_team_id]],drafter_teams[id],drafter_teams[name],"")</f>
        <v/>
      </c>
    </row>
    <row r="453" spans="1:11" x14ac:dyDescent="0.25">
      <c r="A453" t="str">
        <f>_xlfn.XLOOKUP(game_boards[[#This Row],[draft_id]],game_boards_export[draft_id],game_boards_export[id])</f>
        <v>955ebeb8-1e66-4fdb-852b-43e1cd87e712</v>
      </c>
      <c r="B453" s="4" t="s">
        <v>306</v>
      </c>
      <c r="C453" t="str">
        <f>_xlfn.XLOOKUP(game_boards[[#This Row],[draft_id]],drafts[id],drafts[title])</f>
        <v>Sam Peckinpah</v>
      </c>
      <c r="D453" t="s">
        <v>15523</v>
      </c>
      <c r="E453" t="s">
        <v>15525</v>
      </c>
      <c r="H453" t="s">
        <v>1143</v>
      </c>
      <c r="I453" t="str">
        <f>_xlfn.XLOOKUP(game_boards[[#This Row],[drafter_id]],drafters[id],drafters[name],"")</f>
        <v>Scott Reynolds</v>
      </c>
      <c r="K453" t="str">
        <f>_xlfn.XLOOKUP(game_boards[[#This Row],[drafter_team_id]],drafter_teams[id],drafter_teams[name],"")</f>
        <v/>
      </c>
    </row>
    <row r="454" spans="1:11" x14ac:dyDescent="0.25">
      <c r="A454" t="str">
        <f>_xlfn.XLOOKUP(game_boards[[#This Row],[draft_id]],game_boards_export[draft_id],game_boards_export[id])</f>
        <v>7c1a1c0a-c617-44f2-a8f7-0039d2c5db35</v>
      </c>
      <c r="B454" s="4" t="s">
        <v>19</v>
      </c>
      <c r="C454" t="str">
        <f>_xlfn.XLOOKUP(game_boards[[#This Row],[draft_id]],drafts[id],drafts[title])</f>
        <v>Agnès Varda</v>
      </c>
      <c r="D454" t="s">
        <v>15522</v>
      </c>
      <c r="E454" t="s">
        <v>15524</v>
      </c>
      <c r="H454" t="s">
        <v>1166</v>
      </c>
      <c r="I454" t="str">
        <f>_xlfn.XLOOKUP(game_boards[[#This Row],[drafter_id]],drafters[id],drafters[name],"")</f>
        <v>Lucé Tomlin-Brenner</v>
      </c>
      <c r="K454" t="str">
        <f>_xlfn.XLOOKUP(game_boards[[#This Row],[drafter_team_id]],drafter_teams[id],drafter_teams[name],"")</f>
        <v/>
      </c>
    </row>
    <row r="455" spans="1:11" x14ac:dyDescent="0.25">
      <c r="A455" t="str">
        <f>_xlfn.XLOOKUP(game_boards[[#This Row],[draft_id]],game_boards_export[draft_id],game_boards_export[id])</f>
        <v>7c1a1c0a-c617-44f2-a8f7-0039d2c5db35</v>
      </c>
      <c r="B455" s="4" t="s">
        <v>19</v>
      </c>
      <c r="C455" t="str">
        <f>_xlfn.XLOOKUP(game_boards[[#This Row],[draft_id]],drafts[id],drafts[title])</f>
        <v>Agnès Varda</v>
      </c>
      <c r="D455" t="s">
        <v>15523</v>
      </c>
      <c r="E455" t="s">
        <v>15525</v>
      </c>
      <c r="H455" t="s">
        <v>1115</v>
      </c>
      <c r="I455" t="str">
        <f>_xlfn.XLOOKUP(game_boards[[#This Row],[drafter_id]],drafters[id],drafters[name],"")</f>
        <v>Ryan Marker</v>
      </c>
      <c r="K455" t="str">
        <f>_xlfn.XLOOKUP(game_boards[[#This Row],[drafter_team_id]],drafter_teams[id],drafter_teams[name],"")</f>
        <v/>
      </c>
    </row>
    <row r="456" spans="1:11" x14ac:dyDescent="0.25">
      <c r="A456" t="str">
        <f>_xlfn.XLOOKUP(game_boards[[#This Row],[draft_id]],game_boards_export[draft_id],game_boards_export[id])</f>
        <v>05af58fc-e7fa-4552-a7b6-fc5defb76040</v>
      </c>
      <c r="B456" s="6" t="s">
        <v>75</v>
      </c>
      <c r="C456" t="str">
        <f>_xlfn.XLOOKUP(game_boards[[#This Row],[draft_id]],drafts[id],drafts[title])</f>
        <v>Godzilla mini-Mega</v>
      </c>
      <c r="D456" t="s">
        <v>15522</v>
      </c>
      <c r="E456" t="s">
        <v>15558</v>
      </c>
      <c r="F456" t="b">
        <v>1</v>
      </c>
      <c r="H456" t="s">
        <v>995</v>
      </c>
      <c r="I456" t="str">
        <f>_xlfn.XLOOKUP(game_boards[[#This Row],[drafter_id]],drafters[id],drafters[name],"")</f>
        <v>Beth Accomando</v>
      </c>
      <c r="K456" t="str">
        <f>_xlfn.XLOOKUP(game_boards[[#This Row],[drafter_team_id]],drafter_teams[id],drafter_teams[name],"")</f>
        <v/>
      </c>
    </row>
    <row r="457" spans="1:11" x14ac:dyDescent="0.25">
      <c r="A457" t="str">
        <f>_xlfn.XLOOKUP(game_boards[[#This Row],[draft_id]],game_boards_export[draft_id],game_boards_export[id])</f>
        <v>05af58fc-e7fa-4552-a7b6-fc5defb76040</v>
      </c>
      <c r="B457" s="6" t="s">
        <v>75</v>
      </c>
      <c r="C457" t="str">
        <f>_xlfn.XLOOKUP(game_boards[[#This Row],[draft_id]],drafts[id],drafts[title])</f>
        <v>Godzilla mini-Mega</v>
      </c>
      <c r="D457" t="s">
        <v>15523</v>
      </c>
      <c r="E457" t="s">
        <v>15571</v>
      </c>
      <c r="H457" t="s">
        <v>969</v>
      </c>
      <c r="I457" t="str">
        <f>_xlfn.XLOOKUP(game_boards[[#This Row],[drafter_id]],drafters[id],drafters[name],"")</f>
        <v>Graham Skipper</v>
      </c>
      <c r="K457" t="str">
        <f>_xlfn.XLOOKUP(game_boards[[#This Row],[drafter_team_id]],drafter_teams[id],drafter_teams[name],"")</f>
        <v/>
      </c>
    </row>
    <row r="458" spans="1:11" x14ac:dyDescent="0.25">
      <c r="A458" t="str">
        <f>_xlfn.XLOOKUP(game_boards[[#This Row],[draft_id]],game_boards_export[draft_id],game_boards_export[id])</f>
        <v>05af58fc-e7fa-4552-a7b6-fc5defb76040</v>
      </c>
      <c r="B458" s="6" t="s">
        <v>75</v>
      </c>
      <c r="C458" t="str">
        <f>_xlfn.XLOOKUP(game_boards[[#This Row],[draft_id]],drafts[id],drafts[title])</f>
        <v>Godzilla mini-Mega</v>
      </c>
      <c r="D458" t="s">
        <v>15526</v>
      </c>
      <c r="E458" t="s">
        <v>15560</v>
      </c>
      <c r="G458" t="b">
        <v>1</v>
      </c>
      <c r="J458" t="s">
        <v>1311</v>
      </c>
      <c r="K458" t="str">
        <f>_xlfn.XLOOKUP(game_boards[[#This Row],[drafter_team_id]],drafter_teams[id],drafter_teams[name],"")</f>
        <v>Team McWeeny</v>
      </c>
    </row>
    <row r="459" spans="1:11" x14ac:dyDescent="0.25">
      <c r="A459" t="str">
        <f>_xlfn.XLOOKUP(game_boards[[#This Row],[draft_id]],game_boards_export[draft_id],game_boards_export[id])</f>
        <v>74efef4a-032e-418e-9a24-45b8910e371e</v>
      </c>
      <c r="B459" s="4" t="s">
        <v>389</v>
      </c>
      <c r="C459" t="str">
        <f>_xlfn.XLOOKUP(game_boards[[#This Row],[draft_id]],drafts[id],drafts[title])</f>
        <v>Vintage Con Artist</v>
      </c>
      <c r="D459" t="s">
        <v>15522</v>
      </c>
      <c r="E459" t="s">
        <v>15524</v>
      </c>
      <c r="H459" t="s">
        <v>1043</v>
      </c>
      <c r="I459" t="str">
        <f>_xlfn.XLOOKUP(game_boards[[#This Row],[drafter_id]],drafters[id],drafters[name],"")</f>
        <v>Jason Sheridan</v>
      </c>
      <c r="K459" t="str">
        <f>_xlfn.XLOOKUP(game_boards[[#This Row],[drafter_team_id]],drafter_teams[id],drafter_teams[name],"")</f>
        <v/>
      </c>
    </row>
    <row r="460" spans="1:11" x14ac:dyDescent="0.25">
      <c r="A460" t="str">
        <f>_xlfn.XLOOKUP(game_boards[[#This Row],[draft_id]],game_boards_export[draft_id],game_boards_export[id])</f>
        <v>74efef4a-032e-418e-9a24-45b8910e371e</v>
      </c>
      <c r="B460" s="4" t="s">
        <v>389</v>
      </c>
      <c r="C460" t="str">
        <f>_xlfn.XLOOKUP(game_boards[[#This Row],[draft_id]],drafts[id],drafts[title])</f>
        <v>Vintage Con Artist</v>
      </c>
      <c r="D460" t="s">
        <v>15523</v>
      </c>
      <c r="E460" t="s">
        <v>15525</v>
      </c>
      <c r="H460" t="s">
        <v>1245</v>
      </c>
      <c r="I460" t="str">
        <f>_xlfn.XLOOKUP(game_boards[[#This Row],[drafter_id]],drafters[id],drafters[name],"")</f>
        <v>Eva Anderson</v>
      </c>
      <c r="K460" t="str">
        <f>_xlfn.XLOOKUP(game_boards[[#This Row],[drafter_team_id]],drafter_teams[id],drafter_teams[name],"")</f>
        <v/>
      </c>
    </row>
    <row r="461" spans="1:11" x14ac:dyDescent="0.25">
      <c r="A461" t="str">
        <f>_xlfn.XLOOKUP(game_boards[[#This Row],[draft_id]],game_boards_export[draft_id],game_boards_export[id])</f>
        <v>47751fba-1e52-4a23-841a-61befdbdc91e</v>
      </c>
      <c r="B461" s="4" t="s">
        <v>395</v>
      </c>
      <c r="C461" t="str">
        <f>_xlfn.XLOOKUP(game_boards[[#This Row],[draft_id]],drafts[id],drafts[title])</f>
        <v>Kirsten Dunst</v>
      </c>
      <c r="D461" t="s">
        <v>15522</v>
      </c>
      <c r="E461" t="s">
        <v>15524</v>
      </c>
      <c r="H461" t="s">
        <v>905</v>
      </c>
      <c r="I461" t="str">
        <f>_xlfn.XLOOKUP(game_boards[[#This Row],[drafter_id]],drafters[id],drafters[name],"")</f>
        <v>Phil Iscove</v>
      </c>
      <c r="K461" t="str">
        <f>_xlfn.XLOOKUP(game_boards[[#This Row],[drafter_team_id]],drafter_teams[id],drafter_teams[name],"")</f>
        <v/>
      </c>
    </row>
    <row r="462" spans="1:11" x14ac:dyDescent="0.25">
      <c r="A462" t="str">
        <f>_xlfn.XLOOKUP(game_boards[[#This Row],[draft_id]],game_boards_export[draft_id],game_boards_export[id])</f>
        <v>47751fba-1e52-4a23-841a-61befdbdc91e</v>
      </c>
      <c r="B462" s="4" t="s">
        <v>395</v>
      </c>
      <c r="C462" t="str">
        <f>_xlfn.XLOOKUP(game_boards[[#This Row],[draft_id]],drafts[id],drafts[title])</f>
        <v>Kirsten Dunst</v>
      </c>
      <c r="D462" t="s">
        <v>15523</v>
      </c>
      <c r="E462" t="s">
        <v>15525</v>
      </c>
      <c r="H462" t="s">
        <v>961</v>
      </c>
      <c r="I462" t="str">
        <f>_xlfn.XLOOKUP(game_boards[[#This Row],[drafter_id]],drafters[id],drafters[name],"")</f>
        <v>Dana Schwartz</v>
      </c>
      <c r="K462" t="str">
        <f>_xlfn.XLOOKUP(game_boards[[#This Row],[drafter_team_id]],drafter_teams[id],drafter_teams[name],"")</f>
        <v/>
      </c>
    </row>
    <row r="463" spans="1:11" x14ac:dyDescent="0.25">
      <c r="A463" t="str">
        <f>_xlfn.XLOOKUP(game_boards[[#This Row],[draft_id]],game_boards_export[draft_id],game_boards_export[id])</f>
        <v>241d67dd-da1d-42ff-8e99-4c850b7a24e2</v>
      </c>
      <c r="B463" s="4" t="s">
        <v>701</v>
      </c>
      <c r="C463" t="str">
        <f>_xlfn.XLOOKUP(game_boards[[#This Row],[draft_id]],drafts[id],drafts[title])</f>
        <v>A24 Horror</v>
      </c>
      <c r="D463" t="s">
        <v>15522</v>
      </c>
      <c r="E463" t="s">
        <v>15524</v>
      </c>
      <c r="H463" t="s">
        <v>909</v>
      </c>
      <c r="I463" t="str">
        <f>_xlfn.XLOOKUP(game_boards[[#This Row],[drafter_id]],drafters[id],drafters[name],"")</f>
        <v>Kyle Anderson</v>
      </c>
      <c r="K463" t="str">
        <f>_xlfn.XLOOKUP(game_boards[[#This Row],[drafter_team_id]],drafter_teams[id],drafter_teams[name],"")</f>
        <v/>
      </c>
    </row>
    <row r="464" spans="1:11" x14ac:dyDescent="0.25">
      <c r="A464" t="str">
        <f>_xlfn.XLOOKUP(game_boards[[#This Row],[draft_id]],game_boards_export[draft_id],game_boards_export[id])</f>
        <v>241d67dd-da1d-42ff-8e99-4c850b7a24e2</v>
      </c>
      <c r="B464" s="4" t="s">
        <v>701</v>
      </c>
      <c r="C464" t="str">
        <f>_xlfn.XLOOKUP(game_boards[[#This Row],[draft_id]],drafts[id],drafts[title])</f>
        <v>A24 Horror</v>
      </c>
      <c r="D464" t="s">
        <v>15523</v>
      </c>
      <c r="E464" t="s">
        <v>15525</v>
      </c>
      <c r="H464" t="s">
        <v>915</v>
      </c>
      <c r="I464" t="str">
        <f>_xlfn.XLOOKUP(game_boards[[#This Row],[drafter_id]],drafters[id],drafters[name],"")</f>
        <v>Billy Ray Brewton</v>
      </c>
      <c r="K464" t="str">
        <f>_xlfn.XLOOKUP(game_boards[[#This Row],[drafter_team_id]],drafter_teams[id],drafter_teams[name],"")</f>
        <v/>
      </c>
    </row>
    <row r="465" spans="1:11" x14ac:dyDescent="0.25">
      <c r="A465" t="str">
        <f>_xlfn.XLOOKUP(game_boards[[#This Row],[draft_id]],game_boards_export[draft_id],game_boards_export[id])</f>
        <v>c3763945-c491-4536-a0c3-21b055744833</v>
      </c>
      <c r="B465" s="4" t="s">
        <v>431</v>
      </c>
      <c r="C465" t="str">
        <f>_xlfn.XLOOKUP(game_boards[[#This Row],[draft_id]],drafts[id],drafts[title])</f>
        <v>Horror Comedy mini-Mega</v>
      </c>
      <c r="D465" t="s">
        <v>15522</v>
      </c>
      <c r="E465" t="s">
        <v>15553</v>
      </c>
      <c r="F465" t="b">
        <v>1</v>
      </c>
      <c r="H465" t="s">
        <v>887</v>
      </c>
      <c r="I465" t="str">
        <f>_xlfn.XLOOKUP(game_boards[[#This Row],[drafter_id]],drafters[id],drafters[name],"")</f>
        <v>David Ian McKendry</v>
      </c>
      <c r="K465" t="str">
        <f>_xlfn.XLOOKUP(game_boards[[#This Row],[drafter_team_id]],drafter_teams[id],drafter_teams[name],"")</f>
        <v/>
      </c>
    </row>
    <row r="466" spans="1:11" x14ac:dyDescent="0.25">
      <c r="A466" t="str">
        <f>_xlfn.XLOOKUP(game_boards[[#This Row],[draft_id]],game_boards_export[draft_id],game_boards_export[id])</f>
        <v>c3763945-c491-4536-a0c3-21b055744833</v>
      </c>
      <c r="B466" s="4" t="s">
        <v>431</v>
      </c>
      <c r="C466" t="str">
        <f>_xlfn.XLOOKUP(game_boards[[#This Row],[draft_id]],drafts[id],drafts[title])</f>
        <v>Horror Comedy mini-Mega</v>
      </c>
      <c r="D466" t="s">
        <v>15523</v>
      </c>
      <c r="E466" t="s">
        <v>15552</v>
      </c>
      <c r="H466" t="s">
        <v>845</v>
      </c>
      <c r="I466" t="str">
        <f>_xlfn.XLOOKUP(game_boards[[#This Row],[drafter_id]],drafters[id],drafters[name],"")</f>
        <v>Rebekah McKendry</v>
      </c>
      <c r="K466" t="str">
        <f>_xlfn.XLOOKUP(game_boards[[#This Row],[drafter_team_id]],drafter_teams[id],drafter_teams[name],"")</f>
        <v/>
      </c>
    </row>
    <row r="467" spans="1:11" x14ac:dyDescent="0.25">
      <c r="A467" t="str">
        <f>_xlfn.XLOOKUP(game_boards[[#This Row],[draft_id]],game_boards_export[draft_id],game_boards_export[id])</f>
        <v>c3763945-c491-4536-a0c3-21b055744833</v>
      </c>
      <c r="B467" s="4" t="s">
        <v>431</v>
      </c>
      <c r="C467" t="str">
        <f>_xlfn.XLOOKUP(game_boards[[#This Row],[draft_id]],drafts[id],drafts[title])</f>
        <v>Horror Comedy mini-Mega</v>
      </c>
      <c r="D467" t="s">
        <v>15526</v>
      </c>
      <c r="E467" t="s">
        <v>15551</v>
      </c>
      <c r="G467" t="b">
        <v>1</v>
      </c>
      <c r="H467" t="s">
        <v>1129</v>
      </c>
      <c r="I467" t="str">
        <f>_xlfn.XLOOKUP(game_boards[[#This Row],[drafter_id]],drafters[id],drafters[name],"")</f>
        <v>Morgan Peter Brown</v>
      </c>
      <c r="K467" t="str">
        <f>_xlfn.XLOOKUP(game_boards[[#This Row],[drafter_team_id]],drafter_teams[id],drafter_teams[name],"")</f>
        <v/>
      </c>
    </row>
    <row r="468" spans="1:11" x14ac:dyDescent="0.25">
      <c r="A468" t="str">
        <f>_xlfn.XLOOKUP(game_boards[[#This Row],[draft_id]],game_boards_export[draft_id],game_boards_export[id])</f>
        <v>fd2b82ea-f715-411e-b1d4-e8ae3f0effad</v>
      </c>
      <c r="B468" s="4" t="s">
        <v>17</v>
      </c>
      <c r="C468" t="str">
        <f>_xlfn.XLOOKUP(game_boards[[#This Row],[draft_id]],drafts[id],drafts[title])</f>
        <v>Tobe Hooper</v>
      </c>
      <c r="D468" t="s">
        <v>15522</v>
      </c>
      <c r="E468" t="s">
        <v>15524</v>
      </c>
      <c r="H468" t="s">
        <v>1099</v>
      </c>
      <c r="I468" t="str">
        <f>_xlfn.XLOOKUP(game_boards[[#This Row],[drafter_id]],drafters[id],drafters[name],"")</f>
        <v>Patrick Bromley</v>
      </c>
      <c r="K468" t="str">
        <f>_xlfn.XLOOKUP(game_boards[[#This Row],[drafter_team_id]],drafter_teams[id],drafter_teams[name],"")</f>
        <v/>
      </c>
    </row>
    <row r="469" spans="1:11" x14ac:dyDescent="0.25">
      <c r="A469" t="str">
        <f>_xlfn.XLOOKUP(game_boards[[#This Row],[draft_id]],game_boards_export[draft_id],game_boards_export[id])</f>
        <v>fd2b82ea-f715-411e-b1d4-e8ae3f0effad</v>
      </c>
      <c r="B469" s="4" t="s">
        <v>17</v>
      </c>
      <c r="C469" t="str">
        <f>_xlfn.XLOOKUP(game_boards[[#This Row],[draft_id]],drafts[id],drafts[title])</f>
        <v>Tobe Hooper</v>
      </c>
      <c r="D469" t="s">
        <v>15523</v>
      </c>
      <c r="E469" t="s">
        <v>15525</v>
      </c>
      <c r="H469" t="s">
        <v>805</v>
      </c>
      <c r="I469" t="str">
        <f>_xlfn.XLOOKUP(game_boards[[#This Row],[drafter_id]],drafters[id],drafters[name],"")</f>
        <v>Elric Kane</v>
      </c>
      <c r="K469" t="str">
        <f>_xlfn.XLOOKUP(game_boards[[#This Row],[drafter_team_id]],drafter_teams[id],drafter_teams[name],"")</f>
        <v/>
      </c>
    </row>
    <row r="470" spans="1:11" x14ac:dyDescent="0.25">
      <c r="A470" t="str">
        <f>_xlfn.XLOOKUP(game_boards[[#This Row],[draft_id]],game_boards_export[draft_id],game_boards_export[id])</f>
        <v>92d3b49f-6d13-4f7b-a846-cd218c851a33</v>
      </c>
      <c r="B470" s="4" t="s">
        <v>765</v>
      </c>
      <c r="C470" t="str">
        <f>_xlfn.XLOOKUP(game_boards[[#This Row],[draft_id]],drafts[id],drafts[title])</f>
        <v>High School Horror mini-Mega</v>
      </c>
      <c r="D470" t="s">
        <v>15522</v>
      </c>
      <c r="E470" t="s">
        <v>15554</v>
      </c>
      <c r="F470" t="b">
        <v>1</v>
      </c>
      <c r="H470" t="s">
        <v>1081</v>
      </c>
      <c r="I470" t="str">
        <f>_xlfn.XLOOKUP(game_boards[[#This Row],[drafter_id]],drafters[id],drafters[name],"")</f>
        <v>April Wolfe</v>
      </c>
      <c r="K470" t="str">
        <f>_xlfn.XLOOKUP(game_boards[[#This Row],[drafter_team_id]],drafter_teams[id],drafter_teams[name],"")</f>
        <v/>
      </c>
    </row>
    <row r="471" spans="1:11" x14ac:dyDescent="0.25">
      <c r="A471" t="str">
        <f>_xlfn.XLOOKUP(game_boards[[#This Row],[draft_id]],game_boards_export[draft_id],game_boards_export[id])</f>
        <v>92d3b49f-6d13-4f7b-a846-cd218c851a33</v>
      </c>
      <c r="B471" s="4" t="s">
        <v>765</v>
      </c>
      <c r="C471" t="str">
        <f>_xlfn.XLOOKUP(game_boards[[#This Row],[draft_id]],drafts[id],drafts[title])</f>
        <v>High School Horror mini-Mega</v>
      </c>
      <c r="D471" t="s">
        <v>15523</v>
      </c>
      <c r="E471" t="s">
        <v>15555</v>
      </c>
      <c r="H471" t="s">
        <v>1155</v>
      </c>
      <c r="I471" t="str">
        <f>_xlfn.XLOOKUP(game_boards[[#This Row],[drafter_id]],drafters[id],drafters[name],"")</f>
        <v>Renée Bever</v>
      </c>
      <c r="K471" t="str">
        <f>_xlfn.XLOOKUP(game_boards[[#This Row],[drafter_team_id]],drafter_teams[id],drafter_teams[name],"")</f>
        <v/>
      </c>
    </row>
    <row r="472" spans="1:11" x14ac:dyDescent="0.25">
      <c r="A472" t="str">
        <f>_xlfn.XLOOKUP(game_boards[[#This Row],[draft_id]],game_boards_export[draft_id],game_boards_export[id])</f>
        <v>92d3b49f-6d13-4f7b-a846-cd218c851a33</v>
      </c>
      <c r="B472" s="4" t="s">
        <v>765</v>
      </c>
      <c r="C472" t="str">
        <f>_xlfn.XLOOKUP(game_boards[[#This Row],[draft_id]],drafts[id],drafts[title])</f>
        <v>High School Horror mini-Mega</v>
      </c>
      <c r="D472" t="s">
        <v>15526</v>
      </c>
      <c r="E472" t="s">
        <v>15556</v>
      </c>
      <c r="G472" t="b">
        <v>1</v>
      </c>
      <c r="H472" t="s">
        <v>1137</v>
      </c>
      <c r="I472" t="str">
        <f>_xlfn.XLOOKUP(game_boards[[#This Row],[drafter_id]],drafters[id],drafters[name],"")</f>
        <v>Wynter Mitchell</v>
      </c>
      <c r="K472" t="str">
        <f>_xlfn.XLOOKUP(game_boards[[#This Row],[drafter_team_id]],drafter_teams[id],drafter_teams[name],"")</f>
        <v/>
      </c>
    </row>
    <row r="473" spans="1:11" x14ac:dyDescent="0.25">
      <c r="A473" t="str">
        <f>_xlfn.XLOOKUP(game_boards[[#This Row],[draft_id]],game_boards_export[draft_id],game_boards_export[id])</f>
        <v>92d3b49f-6d13-4f7b-a846-cd218c851a33</v>
      </c>
      <c r="B473" s="4" t="s">
        <v>765</v>
      </c>
      <c r="C473" t="str">
        <f>_xlfn.XLOOKUP(game_boards[[#This Row],[draft_id]],drafts[id],drafts[title])</f>
        <v>High School Horror mini-Mega</v>
      </c>
      <c r="D473" t="s">
        <v>15531</v>
      </c>
      <c r="E473" t="s">
        <v>15557</v>
      </c>
      <c r="H473" t="s">
        <v>1077</v>
      </c>
      <c r="I473" t="str">
        <f>_xlfn.XLOOKUP(game_boards[[#This Row],[drafter_id]],drafters[id],drafters[name],"")</f>
        <v>Patrick Hamilton</v>
      </c>
      <c r="K473" t="str">
        <f>_xlfn.XLOOKUP(game_boards[[#This Row],[drafter_team_id]],drafter_teams[id],drafter_teams[name],"")</f>
        <v/>
      </c>
    </row>
    <row r="474" spans="1:11" x14ac:dyDescent="0.25">
      <c r="A474" t="str">
        <f>_xlfn.XLOOKUP(game_boards[[#This Row],[draft_id]],game_boards_export[draft_id],game_boards_export[id])</f>
        <v>669f5b93-cb9b-4071-a8fe-355fe8e68c92</v>
      </c>
      <c r="B474" s="4" t="s">
        <v>409</v>
      </c>
      <c r="C474" t="str">
        <f>_xlfn.XLOOKUP(game_boards[[#This Row],[draft_id]],drafts[id],drafts[title])</f>
        <v>Akira Kurosawa</v>
      </c>
      <c r="D474" t="s">
        <v>15522</v>
      </c>
      <c r="E474" t="s">
        <v>15524</v>
      </c>
      <c r="H474" t="s">
        <v>1177</v>
      </c>
      <c r="I474" t="str">
        <f>_xlfn.XLOOKUP(game_boards[[#This Row],[drafter_id]],drafters[id],drafters[name],"")</f>
        <v>Darren Franich</v>
      </c>
      <c r="K474" t="str">
        <f>_xlfn.XLOOKUP(game_boards[[#This Row],[drafter_team_id]],drafter_teams[id],drafter_teams[name],"")</f>
        <v/>
      </c>
    </row>
    <row r="475" spans="1:11" x14ac:dyDescent="0.25">
      <c r="A475" t="str">
        <f>_xlfn.XLOOKUP(game_boards[[#This Row],[draft_id]],game_boards_export[draft_id],game_boards_export[id])</f>
        <v>669f5b93-cb9b-4071-a8fe-355fe8e68c92</v>
      </c>
      <c r="B475" s="4" t="s">
        <v>409</v>
      </c>
      <c r="C475" t="str">
        <f>_xlfn.XLOOKUP(game_boards[[#This Row],[draft_id]],drafts[id],drafts[title])</f>
        <v>Akira Kurosawa</v>
      </c>
      <c r="D475" t="s">
        <v>15523</v>
      </c>
      <c r="E475" t="s">
        <v>15525</v>
      </c>
      <c r="H475" t="s">
        <v>779</v>
      </c>
      <c r="I475" t="str">
        <f>_xlfn.XLOOKUP(game_boards[[#This Row],[drafter_id]],drafters[id],drafters[name],"")</f>
        <v>Darrin Navarro</v>
      </c>
      <c r="K475" t="str">
        <f>_xlfn.XLOOKUP(game_boards[[#This Row],[drafter_team_id]],drafter_teams[id],drafter_teams[name],"")</f>
        <v/>
      </c>
    </row>
    <row r="476" spans="1:11" x14ac:dyDescent="0.25">
      <c r="A476" t="str">
        <f>_xlfn.XLOOKUP(game_boards[[#This Row],[draft_id]],game_boards_export[draft_id],game_boards_export[id])</f>
        <v>2e2f6623-a39d-4e5c-8342-9ff5f60bd103</v>
      </c>
      <c r="B476" s="4" t="s">
        <v>651</v>
      </c>
      <c r="C476" t="str">
        <f>_xlfn.XLOOKUP(game_boards[[#This Row],[draft_id]],drafts[id],drafts[title])</f>
        <v>Teacher Movies</v>
      </c>
      <c r="D476" t="s">
        <v>15522</v>
      </c>
      <c r="E476" t="s">
        <v>15524</v>
      </c>
      <c r="H476" t="s">
        <v>915</v>
      </c>
      <c r="I476" t="str">
        <f>_xlfn.XLOOKUP(game_boards[[#This Row],[drafter_id]],drafters[id],drafters[name],"")</f>
        <v>Billy Ray Brewton</v>
      </c>
      <c r="K476" t="str">
        <f>_xlfn.XLOOKUP(game_boards[[#This Row],[drafter_team_id]],drafter_teams[id],drafter_teams[name],"")</f>
        <v/>
      </c>
    </row>
    <row r="477" spans="1:11" x14ac:dyDescent="0.25">
      <c r="A477" t="str">
        <f>_xlfn.XLOOKUP(game_boards[[#This Row],[draft_id]],game_boards_export[draft_id],game_boards_export[id])</f>
        <v>2e2f6623-a39d-4e5c-8342-9ff5f60bd103</v>
      </c>
      <c r="B477" s="4" t="s">
        <v>651</v>
      </c>
      <c r="C477" t="str">
        <f>_xlfn.XLOOKUP(game_boards[[#This Row],[draft_id]],drafts[id],drafts[title])</f>
        <v>Teacher Movies</v>
      </c>
      <c r="D477" t="s">
        <v>15523</v>
      </c>
      <c r="E477" t="s">
        <v>15525</v>
      </c>
      <c r="H477" t="s">
        <v>1115</v>
      </c>
      <c r="I477" t="str">
        <f>_xlfn.XLOOKUP(game_boards[[#This Row],[drafter_id]],drafters[id],drafters[name],"")</f>
        <v>Ryan Marker</v>
      </c>
      <c r="K477" t="str">
        <f>_xlfn.XLOOKUP(game_boards[[#This Row],[drafter_team_id]],drafter_teams[id],drafter_teams[name],"")</f>
        <v/>
      </c>
    </row>
    <row r="478" spans="1:11" x14ac:dyDescent="0.25">
      <c r="A478" t="str">
        <f>_xlfn.XLOOKUP(game_boards[[#This Row],[draft_id]],game_boards_export[draft_id],game_boards_export[id])</f>
        <v>692b086b-0397-4a83-8170-5f63abca1ee4</v>
      </c>
      <c r="B478" s="4" t="s">
        <v>156</v>
      </c>
      <c r="C478" t="str">
        <f>_xlfn.XLOOKUP(game_boards[[#This Row],[draft_id]],drafts[id],drafts[title])</f>
        <v>Paul Newman mini-Mega</v>
      </c>
      <c r="D478" t="s">
        <v>15522</v>
      </c>
      <c r="E478" t="s">
        <v>15553</v>
      </c>
      <c r="F478" t="b">
        <v>1</v>
      </c>
      <c r="H478" t="s">
        <v>951</v>
      </c>
      <c r="I478" t="str">
        <f>_xlfn.XLOOKUP(game_boards[[#This Row],[drafter_id]],drafters[id],drafters[name],"")</f>
        <v>Maureen Lee Lenker</v>
      </c>
      <c r="K478" t="str">
        <f>_xlfn.XLOOKUP(game_boards[[#This Row],[drafter_team_id]],drafter_teams[id],drafter_teams[name],"")</f>
        <v/>
      </c>
    </row>
    <row r="479" spans="1:11" x14ac:dyDescent="0.25">
      <c r="A479" t="str">
        <f>_xlfn.XLOOKUP(game_boards[[#This Row],[draft_id]],game_boards_export[draft_id],game_boards_export[id])</f>
        <v>692b086b-0397-4a83-8170-5f63abca1ee4</v>
      </c>
      <c r="B479" s="4" t="s">
        <v>156</v>
      </c>
      <c r="C479" t="str">
        <f>_xlfn.XLOOKUP(game_boards[[#This Row],[draft_id]],drafts[id],drafts[title])</f>
        <v>Paul Newman mini-Mega</v>
      </c>
      <c r="D479" t="s">
        <v>15523</v>
      </c>
      <c r="E479" t="s">
        <v>15552</v>
      </c>
      <c r="H479" t="s">
        <v>1067</v>
      </c>
      <c r="I479" t="str">
        <f>_xlfn.XLOOKUP(game_boards[[#This Row],[drafter_id]],drafters[id],drafters[name],"")</f>
        <v>Walter Hollmann</v>
      </c>
      <c r="K479" t="str">
        <f>_xlfn.XLOOKUP(game_boards[[#This Row],[drafter_team_id]],drafter_teams[id],drafter_teams[name],"")</f>
        <v/>
      </c>
    </row>
    <row r="480" spans="1:11" x14ac:dyDescent="0.25">
      <c r="A480" t="str">
        <f>_xlfn.XLOOKUP(game_boards[[#This Row],[draft_id]],game_boards_export[draft_id],game_boards_export[id])</f>
        <v>692b086b-0397-4a83-8170-5f63abca1ee4</v>
      </c>
      <c r="B480" s="4" t="s">
        <v>156</v>
      </c>
      <c r="C480" t="str">
        <f>_xlfn.XLOOKUP(game_boards[[#This Row],[draft_id]],drafts[id],drafts[title])</f>
        <v>Paul Newman mini-Mega</v>
      </c>
      <c r="D480" t="s">
        <v>15526</v>
      </c>
      <c r="E480" t="s">
        <v>15551</v>
      </c>
      <c r="G480" t="b">
        <v>1</v>
      </c>
      <c r="H480" t="s">
        <v>1133</v>
      </c>
      <c r="I480" t="str">
        <f>_xlfn.XLOOKUP(game_boards[[#This Row],[drafter_id]],drafters[id],drafters[name],"")</f>
        <v>Oriana Nudo</v>
      </c>
      <c r="K480" t="str">
        <f>_xlfn.XLOOKUP(game_boards[[#This Row],[drafter_team_id]],drafter_teams[id],drafter_teams[name],"")</f>
        <v/>
      </c>
    </row>
    <row r="481" spans="1:11" x14ac:dyDescent="0.25">
      <c r="A481" t="str">
        <f>_xlfn.XLOOKUP(game_boards[[#This Row],[draft_id]],game_boards_export[draft_id],game_boards_export[id])</f>
        <v>f9c35098-5fef-4a79-b805-2c0937f84d96</v>
      </c>
      <c r="B481" s="4" t="s">
        <v>258</v>
      </c>
      <c r="C481" t="str">
        <f>_xlfn.XLOOKUP(game_boards[[#This Row],[draft_id]],drafts[id],drafts[title])</f>
        <v>MCU Phase 4 Super Draft</v>
      </c>
      <c r="D481" t="s">
        <v>15522</v>
      </c>
      <c r="E481" t="s">
        <v>15588</v>
      </c>
      <c r="F481" t="b">
        <v>1</v>
      </c>
      <c r="H481" t="s">
        <v>977</v>
      </c>
      <c r="I481" t="str">
        <f>_xlfn.XLOOKUP(game_boards[[#This Row],[drafter_id]],drafters[id],drafters[name],"")</f>
        <v>Louis Peitzman</v>
      </c>
      <c r="K481" t="str">
        <f>_xlfn.XLOOKUP(game_boards[[#This Row],[drafter_team_id]],drafter_teams[id],drafter_teams[name],"")</f>
        <v/>
      </c>
    </row>
    <row r="482" spans="1:11" x14ac:dyDescent="0.25">
      <c r="A482" t="str">
        <f>_xlfn.XLOOKUP(game_boards[[#This Row],[draft_id]],game_boards_export[draft_id],game_boards_export[id])</f>
        <v>f9c35098-5fef-4a79-b805-2c0937f84d96</v>
      </c>
      <c r="B482" s="4" t="s">
        <v>258</v>
      </c>
      <c r="C482" t="str">
        <f>_xlfn.XLOOKUP(game_boards[[#This Row],[draft_id]],drafts[id],drafts[title])</f>
        <v>MCU Phase 4 Super Draft</v>
      </c>
      <c r="D482" t="s">
        <v>15523</v>
      </c>
      <c r="E482" t="s">
        <v>15589</v>
      </c>
      <c r="H482" t="s">
        <v>781</v>
      </c>
      <c r="I482" t="str">
        <f>_xlfn.XLOOKUP(game_boards[[#This Row],[drafter_id]],drafters[id],drafters[name],"")</f>
        <v>Adam B. Vary</v>
      </c>
      <c r="K482" t="str">
        <f>_xlfn.XLOOKUP(game_boards[[#This Row],[drafter_team_id]],drafter_teams[id],drafter_teams[name],"")</f>
        <v/>
      </c>
    </row>
    <row r="483" spans="1:11" x14ac:dyDescent="0.25">
      <c r="A483" t="str">
        <f>_xlfn.XLOOKUP(game_boards[[#This Row],[draft_id]],game_boards_export[draft_id],game_boards_export[id])</f>
        <v>f9c35098-5fef-4a79-b805-2c0937f84d96</v>
      </c>
      <c r="B483" s="4" t="s">
        <v>258</v>
      </c>
      <c r="C483" t="str">
        <f>_xlfn.XLOOKUP(game_boards[[#This Row],[draft_id]],drafts[id],drafts[title])</f>
        <v>MCU Phase 4 Super Draft</v>
      </c>
      <c r="D483" t="s">
        <v>15526</v>
      </c>
      <c r="E483" t="s">
        <v>15576</v>
      </c>
      <c r="G483" t="b">
        <v>1</v>
      </c>
      <c r="H483" t="s">
        <v>913</v>
      </c>
      <c r="I483" t="str">
        <f>_xlfn.XLOOKUP(game_boards[[#This Row],[drafter_id]],drafters[id],drafters[name],"")</f>
        <v>Chancellor Agard</v>
      </c>
      <c r="K483" t="str">
        <f>_xlfn.XLOOKUP(game_boards[[#This Row],[drafter_team_id]],drafter_teams[id],drafter_teams[name],"")</f>
        <v/>
      </c>
    </row>
    <row r="484" spans="1:11" x14ac:dyDescent="0.25">
      <c r="A484" t="str">
        <f>_xlfn.XLOOKUP(game_boards[[#This Row],[draft_id]],game_boards_export[draft_id],game_boards_export[id])</f>
        <v>f9c35098-5fef-4a79-b805-2c0937f84d96</v>
      </c>
      <c r="B484" s="4" t="s">
        <v>258</v>
      </c>
      <c r="C484" t="str">
        <f>_xlfn.XLOOKUP(game_boards[[#This Row],[draft_id]],drafts[id],drafts[title])</f>
        <v>MCU Phase 4 Super Draft</v>
      </c>
      <c r="D484" t="s">
        <v>15531</v>
      </c>
      <c r="E484" t="s">
        <v>15582</v>
      </c>
      <c r="H484" t="s">
        <v>1027</v>
      </c>
      <c r="I484" t="str">
        <f>_xlfn.XLOOKUP(game_boards[[#This Row],[drafter_id]],drafters[id],drafters[name],"")</f>
        <v>Devan Coggan</v>
      </c>
      <c r="K484" t="str">
        <f>_xlfn.XLOOKUP(game_boards[[#This Row],[drafter_team_id]],drafter_teams[id],drafter_teams[name],"")</f>
        <v/>
      </c>
    </row>
    <row r="485" spans="1:11" x14ac:dyDescent="0.25">
      <c r="A485" t="str">
        <f>_xlfn.XLOOKUP(game_boards[[#This Row],[draft_id]],game_boards_export[draft_id],game_boards_export[id])</f>
        <v>e8d13787-ce40-45ea-ab07-c152694f5194</v>
      </c>
      <c r="B485" s="4" t="s">
        <v>673</v>
      </c>
      <c r="C485" t="str">
        <f>_xlfn.XLOOKUP(game_boards[[#This Row],[draft_id]],drafts[id],drafts[title])</f>
        <v>Best Picture Follow-ups mini-Mega</v>
      </c>
      <c r="D485" t="s">
        <v>15522</v>
      </c>
      <c r="E485" t="s">
        <v>15558</v>
      </c>
      <c r="F485" t="b">
        <v>1</v>
      </c>
      <c r="H485" t="s">
        <v>957</v>
      </c>
      <c r="I485" t="str">
        <f>_xlfn.XLOOKUP(game_boards[[#This Row],[drafter_id]],drafters[id],drafters[name],"")</f>
        <v>Chris Feil</v>
      </c>
      <c r="K485" t="str">
        <f>_xlfn.XLOOKUP(game_boards[[#This Row],[drafter_team_id]],drafter_teams[id],drafter_teams[name],"")</f>
        <v/>
      </c>
    </row>
    <row r="486" spans="1:11" x14ac:dyDescent="0.25">
      <c r="A486" t="str">
        <f>_xlfn.XLOOKUP(game_boards[[#This Row],[draft_id]],game_boards_export[draft_id],game_boards_export[id])</f>
        <v>e8d13787-ce40-45ea-ab07-c152694f5194</v>
      </c>
      <c r="B486" s="4" t="s">
        <v>673</v>
      </c>
      <c r="C486" t="str">
        <f>_xlfn.XLOOKUP(game_boards[[#This Row],[draft_id]],drafts[id],drafts[title])</f>
        <v>Best Picture Follow-ups mini-Mega</v>
      </c>
      <c r="D486" t="s">
        <v>15523</v>
      </c>
      <c r="E486" t="s">
        <v>15559</v>
      </c>
      <c r="H486" t="s">
        <v>1095</v>
      </c>
      <c r="I486" t="str">
        <f>_xlfn.XLOOKUP(game_boards[[#This Row],[drafter_id]],drafters[id],drafters[name],"")</f>
        <v>Katey Rich</v>
      </c>
      <c r="K486" t="str">
        <f>_xlfn.XLOOKUP(game_boards[[#This Row],[drafter_team_id]],drafter_teams[id],drafter_teams[name],"")</f>
        <v/>
      </c>
    </row>
    <row r="487" spans="1:11" x14ac:dyDescent="0.25">
      <c r="A487" t="str">
        <f>_xlfn.XLOOKUP(game_boards[[#This Row],[draft_id]],game_boards_export[draft_id],game_boards_export[id])</f>
        <v>e8d13787-ce40-45ea-ab07-c152694f5194</v>
      </c>
      <c r="B487" s="4" t="s">
        <v>673</v>
      </c>
      <c r="C487" t="str">
        <f>_xlfn.XLOOKUP(game_boards[[#This Row],[draft_id]],drafts[id],drafts[title])</f>
        <v>Best Picture Follow-ups mini-Mega</v>
      </c>
      <c r="D487" t="s">
        <v>15526</v>
      </c>
      <c r="E487" t="s">
        <v>15560</v>
      </c>
      <c r="G487" t="b">
        <v>1</v>
      </c>
      <c r="H487" t="s">
        <v>799</v>
      </c>
      <c r="I487" t="str">
        <f>_xlfn.XLOOKUP(game_boards[[#This Row],[drafter_id]],drafters[id],drafters[name],"")</f>
        <v>Joe Reid</v>
      </c>
      <c r="K487" t="str">
        <f>_xlfn.XLOOKUP(game_boards[[#This Row],[drafter_team_id]],drafter_teams[id],drafter_teams[name],"")</f>
        <v/>
      </c>
    </row>
    <row r="488" spans="1:11" x14ac:dyDescent="0.25">
      <c r="A488" t="str">
        <f>_xlfn.XLOOKUP(game_boards[[#This Row],[draft_id]],game_boards_export[draft_id],game_boards_export[id])</f>
        <v>6dab4fba-2785-4a44-a612-ccf4f0a3673a</v>
      </c>
      <c r="B488" s="4" t="s">
        <v>427</v>
      </c>
      <c r="C488" t="str">
        <f>_xlfn.XLOOKUP(game_boards[[#This Row],[draft_id]],drafts[id],drafts[title])</f>
        <v>Arthurian Legend</v>
      </c>
      <c r="D488" t="s">
        <v>15522</v>
      </c>
      <c r="E488" t="s">
        <v>15524</v>
      </c>
      <c r="H488" t="s">
        <v>789</v>
      </c>
      <c r="I488" t="str">
        <f>_xlfn.XLOOKUP(game_boards[[#This Row],[drafter_id]],drafters[id],drafters[name],"")</f>
        <v>Bryan Cogman</v>
      </c>
      <c r="K488" t="str">
        <f>_xlfn.XLOOKUP(game_boards[[#This Row],[drafter_team_id]],drafter_teams[id],drafter_teams[name],"")</f>
        <v/>
      </c>
    </row>
    <row r="489" spans="1:11" x14ac:dyDescent="0.25">
      <c r="A489" t="str">
        <f>_xlfn.XLOOKUP(game_boards[[#This Row],[draft_id]],game_boards_export[draft_id],game_boards_export[id])</f>
        <v>6dab4fba-2785-4a44-a612-ccf4f0a3673a</v>
      </c>
      <c r="B489" s="4" t="s">
        <v>427</v>
      </c>
      <c r="C489" t="str">
        <f>_xlfn.XLOOKUP(game_boards[[#This Row],[draft_id]],drafts[id],drafts[title])</f>
        <v>Arthurian Legend</v>
      </c>
      <c r="D489" t="s">
        <v>15523</v>
      </c>
      <c r="E489" t="s">
        <v>15525</v>
      </c>
      <c r="H489" t="s">
        <v>1085</v>
      </c>
      <c r="I489" t="str">
        <f>_xlfn.XLOOKUP(game_boards[[#This Row],[drafter_id]],drafters[id],drafters[name],"")</f>
        <v>Helen Shang</v>
      </c>
      <c r="K489" t="str">
        <f>_xlfn.XLOOKUP(game_boards[[#This Row],[drafter_team_id]],drafter_teams[id],drafter_teams[name],"")</f>
        <v/>
      </c>
    </row>
    <row r="490" spans="1:11" x14ac:dyDescent="0.25">
      <c r="A490" t="str">
        <f>_xlfn.XLOOKUP(game_boards[[#This Row],[draft_id]],game_boards_export[draft_id],game_boards_export[id])</f>
        <v>f2c3ccfd-8404-4968-b220-70a3f6d3e125</v>
      </c>
      <c r="B490" s="4" t="s">
        <v>606</v>
      </c>
      <c r="C490" t="str">
        <f>_xlfn.XLOOKUP(game_boards[[#This Row],[draft_id]],drafts[id],drafts[title])</f>
        <v>Christmas Horror</v>
      </c>
      <c r="D490" t="s">
        <v>15522</v>
      </c>
      <c r="E490" t="s">
        <v>15524</v>
      </c>
      <c r="H490" t="s">
        <v>969</v>
      </c>
      <c r="I490" t="str">
        <f>_xlfn.XLOOKUP(game_boards[[#This Row],[drafter_id]],drafters[id],drafters[name],"")</f>
        <v>Graham Skipper</v>
      </c>
      <c r="K490" t="str">
        <f>_xlfn.XLOOKUP(game_boards[[#This Row],[drafter_team_id]],drafter_teams[id],drafter_teams[name],"")</f>
        <v/>
      </c>
    </row>
    <row r="491" spans="1:11" x14ac:dyDescent="0.25">
      <c r="A491" t="str">
        <f>_xlfn.XLOOKUP(game_boards[[#This Row],[draft_id]],game_boards_export[draft_id],game_boards_export[id])</f>
        <v>f2c3ccfd-8404-4968-b220-70a3f6d3e125</v>
      </c>
      <c r="B491" s="4" t="s">
        <v>606</v>
      </c>
      <c r="C491" t="str">
        <f>_xlfn.XLOOKUP(game_boards[[#This Row],[draft_id]],drafts[id],drafts[title])</f>
        <v>Christmas Horror</v>
      </c>
      <c r="D491" t="s">
        <v>15523</v>
      </c>
      <c r="E491" t="s">
        <v>15525</v>
      </c>
      <c r="H491" t="s">
        <v>1057</v>
      </c>
      <c r="I491" t="str">
        <f>_xlfn.XLOOKUP(game_boards[[#This Row],[drafter_id]],drafters[id],drafters[name],"")</f>
        <v>Eric Pennycoff</v>
      </c>
      <c r="K491" t="str">
        <f>_xlfn.XLOOKUP(game_boards[[#This Row],[drafter_team_id]],drafter_teams[id],drafter_teams[name],"")</f>
        <v/>
      </c>
    </row>
    <row r="492" spans="1:11" x14ac:dyDescent="0.25">
      <c r="A492" t="str">
        <f>_xlfn.XLOOKUP(game_boards[[#This Row],[draft_id]],game_boards_export[draft_id],game_boards_export[id])</f>
        <v>c0cda4b0-8d00-4ae8-95c7-0b1a1a9e8208</v>
      </c>
      <c r="B492" s="4" t="s">
        <v>326</v>
      </c>
      <c r="C492" t="str">
        <f>_xlfn.XLOOKUP(game_boards[[#This Row],[draft_id]],drafts[id],drafts[title])</f>
        <v>Colin Farrell mini-Mega</v>
      </c>
      <c r="D492" t="s">
        <v>15522</v>
      </c>
      <c r="H492" t="s">
        <v>1237</v>
      </c>
      <c r="I492" t="str">
        <f>_xlfn.XLOOKUP(game_boards[[#This Row],[drafter_id]],drafters[id],drafters[name],"")</f>
        <v>Clay Keller</v>
      </c>
      <c r="K492" t="str">
        <f>_xlfn.XLOOKUP(game_boards[[#This Row],[drafter_team_id]],drafter_teams[id],drafter_teams[name],"")</f>
        <v/>
      </c>
    </row>
    <row r="493" spans="1:11" x14ac:dyDescent="0.25">
      <c r="A493" t="str">
        <f>_xlfn.XLOOKUP(game_boards[[#This Row],[draft_id]],game_boards_export[draft_id],game_boards_export[id])</f>
        <v>c0cda4b0-8d00-4ae8-95c7-0b1a1a9e8208</v>
      </c>
      <c r="B493" s="4" t="s">
        <v>326</v>
      </c>
      <c r="C493" t="str">
        <f>_xlfn.XLOOKUP(game_boards[[#This Row],[draft_id]],drafts[id],drafts[title])</f>
        <v>Colin Farrell mini-Mega</v>
      </c>
      <c r="D493" t="s">
        <v>15523</v>
      </c>
      <c r="H493" t="s">
        <v>1115</v>
      </c>
      <c r="I493" t="str">
        <f>_xlfn.XLOOKUP(game_boards[[#This Row],[drafter_id]],drafters[id],drafters[name],"")</f>
        <v>Ryan Marker</v>
      </c>
      <c r="K493" t="str">
        <f>_xlfn.XLOOKUP(game_boards[[#This Row],[drafter_team_id]],drafter_teams[id],drafter_teams[name],"")</f>
        <v/>
      </c>
    </row>
    <row r="494" spans="1:11" x14ac:dyDescent="0.25">
      <c r="A494" t="str">
        <f>_xlfn.XLOOKUP(game_boards[[#This Row],[draft_id]],game_boards_export[draft_id],game_boards_export[id])</f>
        <v>9757eaee-fdbc-4c7b-9857-f92c21032a2e</v>
      </c>
      <c r="B494" s="4" t="s">
        <v>486</v>
      </c>
      <c r="C494" t="str">
        <f>_xlfn.XLOOKUP(game_boards[[#This Row],[draft_id]],drafts[id],drafts[title])</f>
        <v>Steven Spielberg Super Draft</v>
      </c>
      <c r="D494" t="s">
        <v>15522</v>
      </c>
      <c r="E494" t="s">
        <v>15595</v>
      </c>
      <c r="F494" t="b">
        <v>1</v>
      </c>
      <c r="H494" t="s">
        <v>1051</v>
      </c>
      <c r="I494" t="str">
        <f>_xlfn.XLOOKUP(game_boards[[#This Row],[drafter_id]],drafters[id],drafters[name],"")</f>
        <v>Drew McWeeny</v>
      </c>
      <c r="K494" t="str">
        <f>_xlfn.XLOOKUP(game_boards[[#This Row],[drafter_team_id]],drafter_teams[id],drafter_teams[name],"")</f>
        <v/>
      </c>
    </row>
    <row r="495" spans="1:11" x14ac:dyDescent="0.25">
      <c r="A495" t="str">
        <f>_xlfn.XLOOKUP(game_boards[[#This Row],[draft_id]],game_boards_export[draft_id],game_boards_export[id])</f>
        <v>9757eaee-fdbc-4c7b-9857-f92c21032a2e</v>
      </c>
      <c r="B495" s="4" t="s">
        <v>486</v>
      </c>
      <c r="C495" t="str">
        <f>_xlfn.XLOOKUP(game_boards[[#This Row],[draft_id]],drafts[id],drafts[title])</f>
        <v>Steven Spielberg Super Draft</v>
      </c>
      <c r="D495" t="s">
        <v>15523</v>
      </c>
      <c r="E495" t="s">
        <v>15596</v>
      </c>
      <c r="H495" t="s">
        <v>1177</v>
      </c>
      <c r="I495" t="str">
        <f>_xlfn.XLOOKUP(game_boards[[#This Row],[drafter_id]],drafters[id],drafters[name],"")</f>
        <v>Darren Franich</v>
      </c>
      <c r="K495" t="str">
        <f>_xlfn.XLOOKUP(game_boards[[#This Row],[drafter_team_id]],drafter_teams[id],drafter_teams[name],"")</f>
        <v/>
      </c>
    </row>
    <row r="496" spans="1:11" x14ac:dyDescent="0.25">
      <c r="A496" t="str">
        <f>_xlfn.XLOOKUP(game_boards[[#This Row],[draft_id]],game_boards_export[draft_id],game_boards_export[id])</f>
        <v>9757eaee-fdbc-4c7b-9857-f92c21032a2e</v>
      </c>
      <c r="B496" s="4" t="s">
        <v>486</v>
      </c>
      <c r="C496" t="str">
        <f>_xlfn.XLOOKUP(game_boards[[#This Row],[draft_id]],drafts[id],drafts[title])</f>
        <v>Steven Spielberg Super Draft</v>
      </c>
      <c r="D496" t="s">
        <v>15526</v>
      </c>
      <c r="E496" t="s">
        <v>15597</v>
      </c>
      <c r="G496" t="b">
        <v>1</v>
      </c>
      <c r="H496" t="s">
        <v>1009</v>
      </c>
      <c r="I496" t="str">
        <f>_xlfn.XLOOKUP(game_boards[[#This Row],[drafter_id]],drafters[id],drafters[name],"")</f>
        <v>Drea Clark</v>
      </c>
      <c r="K496" t="str">
        <f>_xlfn.XLOOKUP(game_boards[[#This Row],[drafter_team_id]],drafter_teams[id],drafter_teams[name],"")</f>
        <v/>
      </c>
    </row>
    <row r="497" spans="1:11" x14ac:dyDescent="0.25">
      <c r="A497" t="str">
        <f>_xlfn.XLOOKUP(game_boards[[#This Row],[draft_id]],game_boards_export[draft_id],game_boards_export[id])</f>
        <v>9757eaee-fdbc-4c7b-9857-f92c21032a2e</v>
      </c>
      <c r="B497" s="4" t="s">
        <v>486</v>
      </c>
      <c r="C497" t="str">
        <f>_xlfn.XLOOKUP(game_boards[[#This Row],[draft_id]],drafts[id],drafts[title])</f>
        <v>Steven Spielberg Super Draft</v>
      </c>
      <c r="D497" t="s">
        <v>15531</v>
      </c>
      <c r="E497" t="s">
        <v>15598</v>
      </c>
      <c r="F497" t="b">
        <v>1</v>
      </c>
      <c r="H497" t="s">
        <v>1173</v>
      </c>
      <c r="I497" t="str">
        <f>_xlfn.XLOOKUP(game_boards[[#This Row],[drafter_id]],drafters[id],drafters[name],"")</f>
        <v>Angelique Jackson</v>
      </c>
      <c r="K497" t="str">
        <f>_xlfn.XLOOKUP(game_boards[[#This Row],[drafter_team_id]],drafter_teams[id],drafter_teams[name],"")</f>
        <v/>
      </c>
    </row>
    <row r="498" spans="1:11" x14ac:dyDescent="0.25">
      <c r="A498" t="str">
        <f>_xlfn.XLOOKUP(game_boards[[#This Row],[draft_id]],game_boards_export[draft_id],game_boards_export[id])</f>
        <v>9757eaee-fdbc-4c7b-9857-f92c21032a2e</v>
      </c>
      <c r="B498" s="4" t="s">
        <v>486</v>
      </c>
      <c r="C498" t="str">
        <f>_xlfn.XLOOKUP(game_boards[[#This Row],[draft_id]],drafts[id],drafts[title])</f>
        <v>Steven Spielberg Super Draft</v>
      </c>
      <c r="D498" t="s">
        <v>15572</v>
      </c>
      <c r="E498" t="s">
        <v>15599</v>
      </c>
      <c r="H498" t="s">
        <v>915</v>
      </c>
      <c r="I498" t="str">
        <f>_xlfn.XLOOKUP(game_boards[[#This Row],[drafter_id]],drafters[id],drafters[name],"")</f>
        <v>Billy Ray Brewton</v>
      </c>
      <c r="K498" t="str">
        <f>_xlfn.XLOOKUP(game_boards[[#This Row],[drafter_team_id]],drafter_teams[id],drafter_teams[name],"")</f>
        <v/>
      </c>
    </row>
    <row r="499" spans="1:11" x14ac:dyDescent="0.25">
      <c r="A499" t="str">
        <f>_xlfn.XLOOKUP(game_boards[[#This Row],[draft_id]],game_boards_export[draft_id],game_boards_export[id])</f>
        <v>9757eaee-fdbc-4c7b-9857-f92c21032a2e</v>
      </c>
      <c r="B499" s="4" t="s">
        <v>486</v>
      </c>
      <c r="C499" t="str">
        <f>_xlfn.XLOOKUP(game_boards[[#This Row],[draft_id]],drafts[id],drafts[title])</f>
        <v>Steven Spielberg Super Draft</v>
      </c>
      <c r="D499" t="s">
        <v>15590</v>
      </c>
      <c r="E499" t="s">
        <v>15600</v>
      </c>
      <c r="G499" t="b">
        <v>1</v>
      </c>
      <c r="H499" t="s">
        <v>1221</v>
      </c>
      <c r="I499" t="str">
        <f>_xlfn.XLOOKUP(game_boards[[#This Row],[drafter_id]],drafters[id],drafters[name],"")</f>
        <v>Roxana Hadadi</v>
      </c>
      <c r="K499" t="str">
        <f>_xlfn.XLOOKUP(game_boards[[#This Row],[drafter_team_id]],drafter_teams[id],drafter_teams[name],"")</f>
        <v/>
      </c>
    </row>
    <row r="500" spans="1:11" x14ac:dyDescent="0.25">
      <c r="A500" t="str">
        <f>_xlfn.XLOOKUP(game_boards[[#This Row],[draft_id]],game_boards_export[draft_id],game_boards_export[id])</f>
        <v>9757eaee-fdbc-4c7b-9857-f92c21032a2e</v>
      </c>
      <c r="B500" s="4" t="s">
        <v>486</v>
      </c>
      <c r="C500" t="str">
        <f>_xlfn.XLOOKUP(game_boards[[#This Row],[draft_id]],drafts[id],drafts[title])</f>
        <v>Steven Spielberg Super Draft</v>
      </c>
      <c r="D500" t="s">
        <v>15591</v>
      </c>
      <c r="E500" t="s">
        <v>15553</v>
      </c>
      <c r="F500" t="b">
        <v>1</v>
      </c>
      <c r="H500" t="s">
        <v>1166</v>
      </c>
      <c r="I500" t="str">
        <f>_xlfn.XLOOKUP(game_boards[[#This Row],[drafter_id]],drafters[id],drafters[name],"")</f>
        <v>Lucé Tomlin-Brenner</v>
      </c>
      <c r="K500" t="str">
        <f>_xlfn.XLOOKUP(game_boards[[#This Row],[drafter_team_id]],drafter_teams[id],drafter_teams[name],"")</f>
        <v/>
      </c>
    </row>
    <row r="501" spans="1:11" x14ac:dyDescent="0.25">
      <c r="A501" t="str">
        <f>_xlfn.XLOOKUP(game_boards[[#This Row],[draft_id]],game_boards_export[draft_id],game_boards_export[id])</f>
        <v>9757eaee-fdbc-4c7b-9857-f92c21032a2e</v>
      </c>
      <c r="B501" s="4" t="s">
        <v>486</v>
      </c>
      <c r="C501" t="str">
        <f>_xlfn.XLOOKUP(game_boards[[#This Row],[draft_id]],drafts[id],drafts[title])</f>
        <v>Steven Spielberg Super Draft</v>
      </c>
      <c r="D501" t="s">
        <v>15592</v>
      </c>
      <c r="E501" t="s">
        <v>15552</v>
      </c>
      <c r="H501" t="s">
        <v>781</v>
      </c>
      <c r="I501" t="str">
        <f>_xlfn.XLOOKUP(game_boards[[#This Row],[drafter_id]],drafters[id],drafters[name],"")</f>
        <v>Adam B. Vary</v>
      </c>
      <c r="K501" t="str">
        <f>_xlfn.XLOOKUP(game_boards[[#This Row],[drafter_team_id]],drafter_teams[id],drafter_teams[name],"")</f>
        <v/>
      </c>
    </row>
    <row r="502" spans="1:11" x14ac:dyDescent="0.25">
      <c r="A502" t="str">
        <f>_xlfn.XLOOKUP(game_boards[[#This Row],[draft_id]],game_boards_export[draft_id],game_boards_export[id])</f>
        <v>9757eaee-fdbc-4c7b-9857-f92c21032a2e</v>
      </c>
      <c r="B502" s="4" t="s">
        <v>486</v>
      </c>
      <c r="C502" t="str">
        <f>_xlfn.XLOOKUP(game_boards[[#This Row],[draft_id]],drafts[id],drafts[title])</f>
        <v>Steven Spielberg Super Draft</v>
      </c>
      <c r="D502" t="s">
        <v>15593</v>
      </c>
      <c r="E502" t="s">
        <v>15551</v>
      </c>
      <c r="G502" t="b">
        <v>1</v>
      </c>
      <c r="H502" t="s">
        <v>1137</v>
      </c>
      <c r="I502" t="str">
        <f>_xlfn.XLOOKUP(game_boards[[#This Row],[drafter_id]],drafters[id],drafters[name],"")</f>
        <v>Wynter Mitchell</v>
      </c>
      <c r="K502" t="str">
        <f>_xlfn.XLOOKUP(game_boards[[#This Row],[drafter_team_id]],drafter_teams[id],drafter_teams[name],"")</f>
        <v/>
      </c>
    </row>
    <row r="503" spans="1:11" x14ac:dyDescent="0.25">
      <c r="A503" t="str">
        <f>_xlfn.XLOOKUP(game_boards[[#This Row],[draft_id]],game_boards_export[draft_id],game_boards_export[id])</f>
        <v>9757eaee-fdbc-4c7b-9857-f92c21032a2e</v>
      </c>
      <c r="B503" s="4" t="s">
        <v>486</v>
      </c>
      <c r="C503" t="str">
        <f>_xlfn.XLOOKUP(game_boards[[#This Row],[draft_id]],drafts[id],drafts[title])</f>
        <v>Steven Spielberg Super Draft</v>
      </c>
      <c r="D503" t="s">
        <v>15594</v>
      </c>
      <c r="E503">
        <v>23</v>
      </c>
      <c r="H503" t="s">
        <v>857</v>
      </c>
      <c r="I503" t="str">
        <f>_xlfn.XLOOKUP(game_boards[[#This Row],[drafter_id]],drafters[id],drafters[name],"")</f>
        <v>Patreon Members</v>
      </c>
      <c r="K503" t="str">
        <f>_xlfn.XLOOKUP(game_boards[[#This Row],[drafter_team_id]],drafter_teams[id],drafter_teams[name],"")</f>
        <v/>
      </c>
    </row>
    <row r="504" spans="1:11" x14ac:dyDescent="0.25">
      <c r="A504" t="str">
        <f>_xlfn.XLOOKUP(game_boards[[#This Row],[draft_id]],game_boards_export[draft_id],game_boards_export[id])</f>
        <v>55728a22-d3aa-4ed8-8dcc-eaa1ef2d9a04</v>
      </c>
      <c r="B504" s="4" t="s">
        <v>22</v>
      </c>
      <c r="C504" t="str">
        <f>_xlfn.XLOOKUP(game_boards[[#This Row],[draft_id]],drafts[id],drafts[title])</f>
        <v>Spielberg Produced Mega Draft</v>
      </c>
      <c r="D504" t="s">
        <v>15522</v>
      </c>
      <c r="E504" t="s">
        <v>15601</v>
      </c>
      <c r="F504" t="b">
        <v>1</v>
      </c>
      <c r="I504" t="str">
        <f>_xlfn.XLOOKUP(game_boards[[#This Row],[drafter_id]],drafters[id],drafters[name],"")</f>
        <v/>
      </c>
      <c r="J504" t="s">
        <v>1317</v>
      </c>
      <c r="K504" t="str">
        <f>_xlfn.XLOOKUP(game_boards[[#This Row],[drafter_team_id]],drafter_teams[id],drafter_teams[name],"")</f>
        <v>Team Screen Drafts</v>
      </c>
    </row>
    <row r="505" spans="1:11" x14ac:dyDescent="0.25">
      <c r="A505" t="str">
        <f>_xlfn.XLOOKUP(game_boards[[#This Row],[draft_id]],game_boards_export[draft_id],game_boards_export[id])</f>
        <v>55728a22-d3aa-4ed8-8dcc-eaa1ef2d9a04</v>
      </c>
      <c r="B505" s="4" t="s">
        <v>22</v>
      </c>
      <c r="C505" t="str">
        <f>_xlfn.XLOOKUP(game_boards[[#This Row],[draft_id]],drafts[id],drafts[title])</f>
        <v>Spielberg Produced Mega Draft</v>
      </c>
      <c r="D505" t="s">
        <v>15523</v>
      </c>
      <c r="E505" t="s">
        <v>15602</v>
      </c>
      <c r="I505" t="str">
        <f>_xlfn.XLOOKUP(game_boards[[#This Row],[drafter_id]],drafters[id],drafters[name],"")</f>
        <v/>
      </c>
      <c r="J505" t="s">
        <v>1307</v>
      </c>
      <c r="K505" t="str">
        <f>_xlfn.XLOOKUP(game_boards[[#This Row],[drafter_team_id]],drafter_teams[id],drafter_teams[name],"")</f>
        <v>Team Podcast Like It's 1999</v>
      </c>
    </row>
    <row r="506" spans="1:11" x14ac:dyDescent="0.25">
      <c r="A506" t="str">
        <f>_xlfn.XLOOKUP(game_boards[[#This Row],[draft_id]],game_boards_export[draft_id],game_boards_export[id])</f>
        <v>55728a22-d3aa-4ed8-8dcc-eaa1ef2d9a04</v>
      </c>
      <c r="B506" s="4" t="s">
        <v>22</v>
      </c>
      <c r="C506" t="str">
        <f>_xlfn.XLOOKUP(game_boards[[#This Row],[draft_id]],drafts[id],drafts[title])</f>
        <v>Spielberg Produced Mega Draft</v>
      </c>
      <c r="D506" t="s">
        <v>15526</v>
      </c>
      <c r="E506" t="s">
        <v>15603</v>
      </c>
      <c r="G506" t="b">
        <v>1</v>
      </c>
      <c r="I506" t="str">
        <f>_xlfn.XLOOKUP(game_boards[[#This Row],[drafter_id]],drafters[id],drafters[name],"")</f>
        <v/>
      </c>
      <c r="J506" t="s">
        <v>1305</v>
      </c>
      <c r="K506" t="str">
        <f>_xlfn.XLOOKUP(game_boards[[#This Row],[drafter_team_id]],drafter_teams[id],drafter_teams[name],"")</f>
        <v>Team Disaster Girls</v>
      </c>
    </row>
    <row r="507" spans="1:11" x14ac:dyDescent="0.25">
      <c r="A507" t="str">
        <f>_xlfn.XLOOKUP(game_boards[[#This Row],[draft_id]],game_boards_export[draft_id],game_boards_export[id])</f>
        <v>1f75ac58-b64d-4e52-8c23-bfc58bf7f064</v>
      </c>
      <c r="B507" s="4" t="s">
        <v>433</v>
      </c>
      <c r="C507" t="str">
        <f>_xlfn.XLOOKUP(game_boards[[#This Row],[draft_id]],drafts[id],drafts[title])</f>
        <v>Black Queer Films</v>
      </c>
      <c r="D507" t="s">
        <v>15522</v>
      </c>
      <c r="E507" t="s">
        <v>15524</v>
      </c>
      <c r="H507" t="s">
        <v>1117</v>
      </c>
      <c r="I507" t="str">
        <f>_xlfn.XLOOKUP(game_boards[[#This Row],[drafter_id]],drafters[id],drafters[name],"")</f>
        <v>Mikelle Street</v>
      </c>
      <c r="K507" t="str">
        <f>_xlfn.XLOOKUP(game_boards[[#This Row],[drafter_team_id]],drafter_teams[id],drafter_teams[name],"")</f>
        <v/>
      </c>
    </row>
    <row r="508" spans="1:11" x14ac:dyDescent="0.25">
      <c r="A508" t="str">
        <f>_xlfn.XLOOKUP(game_boards[[#This Row],[draft_id]],game_boards_export[draft_id],game_boards_export[id])</f>
        <v>1f75ac58-b64d-4e52-8c23-bfc58bf7f064</v>
      </c>
      <c r="B508" s="4" t="s">
        <v>433</v>
      </c>
      <c r="C508" t="str">
        <f>_xlfn.XLOOKUP(game_boards[[#This Row],[draft_id]],drafts[id],drafts[title])</f>
        <v>Black Queer Films</v>
      </c>
      <c r="D508" t="s">
        <v>15523</v>
      </c>
      <c r="E508" t="s">
        <v>15525</v>
      </c>
      <c r="H508" t="s">
        <v>1225</v>
      </c>
      <c r="I508" t="str">
        <f>_xlfn.XLOOKUP(game_boards[[#This Row],[drafter_id]],drafters[id],drafters[name],"")</f>
        <v>Tre'vell Anderson</v>
      </c>
      <c r="K508" t="str">
        <f>_xlfn.XLOOKUP(game_boards[[#This Row],[drafter_team_id]],drafter_teams[id],drafter_teams[name],"")</f>
        <v/>
      </c>
    </row>
    <row r="509" spans="1:11" x14ac:dyDescent="0.25">
      <c r="A509" t="str">
        <f>_xlfn.XLOOKUP(game_boards[[#This Row],[draft_id]],game_boards_export[draft_id],game_boards_export[id])</f>
        <v>63db9f25-cd1d-4c71-9c55-b831d8ddc66e</v>
      </c>
      <c r="B509" s="4" t="s">
        <v>50</v>
      </c>
      <c r="C509" t="str">
        <f>_xlfn.XLOOKUP(game_boards[[#This Row],[draft_id]],drafts[id],drafts[title])</f>
        <v>Obsession Thrillers</v>
      </c>
      <c r="D509" t="s">
        <v>15522</v>
      </c>
      <c r="E509" t="s">
        <v>15524</v>
      </c>
      <c r="H509" t="s">
        <v>833</v>
      </c>
      <c r="I509" t="str">
        <f>_xlfn.XLOOKUP(game_boards[[#This Row],[drafter_id]],drafters[id],drafters[name],"")</f>
        <v>Jordan Crucchiola</v>
      </c>
      <c r="K509" t="str">
        <f>_xlfn.XLOOKUP(game_boards[[#This Row],[drafter_team_id]],drafter_teams[id],drafter_teams[name],"")</f>
        <v/>
      </c>
    </row>
    <row r="510" spans="1:11" x14ac:dyDescent="0.25">
      <c r="A510" t="str">
        <f>_xlfn.XLOOKUP(game_boards[[#This Row],[draft_id]],game_boards_export[draft_id],game_boards_export[id])</f>
        <v>63db9f25-cd1d-4c71-9c55-b831d8ddc66e</v>
      </c>
      <c r="B510" s="4" t="s">
        <v>50</v>
      </c>
      <c r="C510" t="str">
        <f>_xlfn.XLOOKUP(game_boards[[#This Row],[draft_id]],drafts[id],drafts[title])</f>
        <v>Obsession Thrillers</v>
      </c>
      <c r="D510" t="s">
        <v>15523</v>
      </c>
      <c r="E510" t="s">
        <v>15525</v>
      </c>
      <c r="H510" t="s">
        <v>1247</v>
      </c>
      <c r="I510" t="str">
        <f>_xlfn.XLOOKUP(game_boards[[#This Row],[drafter_id]],drafters[id],drafters[name],"")</f>
        <v>Sam Wineman</v>
      </c>
      <c r="K510" t="str">
        <f>_xlfn.XLOOKUP(game_boards[[#This Row],[drafter_team_id]],drafter_teams[id],drafter_teams[name],"")</f>
        <v/>
      </c>
    </row>
    <row r="511" spans="1:11" x14ac:dyDescent="0.25">
      <c r="A511" t="str">
        <f>_xlfn.XLOOKUP(game_boards[[#This Row],[draft_id]],game_boards_export[draft_id],game_boards_export[id])</f>
        <v>79c8a896-3398-493d-b0ef-1dd0f797056f</v>
      </c>
      <c r="B511" s="4" t="s">
        <v>645</v>
      </c>
      <c r="C511" t="str">
        <f>_xlfn.XLOOKUP(game_boards[[#This Row],[draft_id]],drafts[id],drafts[title])</f>
        <v>Chucky Super Draft</v>
      </c>
      <c r="D511" t="s">
        <v>15522</v>
      </c>
      <c r="E511" t="s">
        <v>15524</v>
      </c>
      <c r="H511" t="s">
        <v>977</v>
      </c>
      <c r="I511" t="str">
        <f>_xlfn.XLOOKUP(game_boards[[#This Row],[drafter_id]],drafters[id],drafters[name],"")</f>
        <v>Louis Peitzman</v>
      </c>
      <c r="K511" t="str">
        <f>_xlfn.XLOOKUP(game_boards[[#This Row],[drafter_team_id]],drafter_teams[id],drafter_teams[name],"")</f>
        <v/>
      </c>
    </row>
    <row r="512" spans="1:11" x14ac:dyDescent="0.25">
      <c r="A512" t="str">
        <f>_xlfn.XLOOKUP(game_boards[[#This Row],[draft_id]],game_boards_export[draft_id],game_boards_export[id])</f>
        <v>79c8a896-3398-493d-b0ef-1dd0f797056f</v>
      </c>
      <c r="B512" s="4" t="s">
        <v>645</v>
      </c>
      <c r="C512" t="str">
        <f>_xlfn.XLOOKUP(game_boards[[#This Row],[draft_id]],drafts[id],drafts[title])</f>
        <v>Chucky Super Draft</v>
      </c>
      <c r="D512" t="s">
        <v>15523</v>
      </c>
      <c r="E512" t="s">
        <v>15525</v>
      </c>
      <c r="H512" t="s">
        <v>983</v>
      </c>
      <c r="I512" t="str">
        <f>_xlfn.XLOOKUP(game_boards[[#This Row],[drafter_id]],drafters[id],drafters[name],"")</f>
        <v>B.J. Colangelo</v>
      </c>
      <c r="K512" t="str">
        <f>_xlfn.XLOOKUP(game_boards[[#This Row],[drafter_team_id]],drafter_teams[id],drafter_teams[name],"")</f>
        <v/>
      </c>
    </row>
    <row r="513" spans="1:11" x14ac:dyDescent="0.25">
      <c r="A513" t="str">
        <f>_xlfn.XLOOKUP(game_boards[[#This Row],[draft_id]],game_boards_export[draft_id],game_boards_export[id])</f>
        <v>85bc43fd-6391-4f12-aca4-b2e57711bfa9</v>
      </c>
      <c r="B513" s="4" t="s">
        <v>498</v>
      </c>
      <c r="C513" t="str">
        <f>_xlfn.XLOOKUP(game_boards[[#This Row],[draft_id]],drafts[id],drafts[title])</f>
        <v>Independent Spirit Best First Feature Award Winners</v>
      </c>
      <c r="D513" t="s">
        <v>15522</v>
      </c>
      <c r="E513" t="s">
        <v>15524</v>
      </c>
      <c r="H513" t="s">
        <v>1073</v>
      </c>
      <c r="I513" t="str">
        <f>_xlfn.XLOOKUP(game_boards[[#This Row],[drafter_id]],drafters[id],drafters[name],"")</f>
        <v>Mitchell Beaupre</v>
      </c>
      <c r="K513" t="str">
        <f>_xlfn.XLOOKUP(game_boards[[#This Row],[drafter_team_id]],drafter_teams[id],drafter_teams[name],"")</f>
        <v/>
      </c>
    </row>
    <row r="514" spans="1:11" x14ac:dyDescent="0.25">
      <c r="A514" t="str">
        <f>_xlfn.XLOOKUP(game_boards[[#This Row],[draft_id]],game_boards_export[draft_id],game_boards_export[id])</f>
        <v>85bc43fd-6391-4f12-aca4-b2e57711bfa9</v>
      </c>
      <c r="B514" s="4" t="s">
        <v>498</v>
      </c>
      <c r="C514" t="str">
        <f>_xlfn.XLOOKUP(game_boards[[#This Row],[draft_id]],drafts[id],drafts[title])</f>
        <v>Independent Spirit Best First Feature Award Winners</v>
      </c>
      <c r="D514" t="s">
        <v>15523</v>
      </c>
      <c r="E514" t="s">
        <v>15525</v>
      </c>
      <c r="H514" t="s">
        <v>1139</v>
      </c>
      <c r="I514" t="str">
        <f>_xlfn.XLOOKUP(game_boards[[#This Row],[drafter_id]],drafters[id],drafters[name],"")</f>
        <v>Slim</v>
      </c>
      <c r="K514" t="str">
        <f>_xlfn.XLOOKUP(game_boards[[#This Row],[drafter_team_id]],drafter_teams[id],drafter_teams[name],"")</f>
        <v/>
      </c>
    </row>
    <row r="515" spans="1:11" x14ac:dyDescent="0.25">
      <c r="A515" t="str">
        <f>_xlfn.XLOOKUP(game_boards[[#This Row],[draft_id]],game_boards_export[draft_id],game_boards_export[id])</f>
        <v>16e6baf4-b77f-448e-ab6b-fb827bb2e922</v>
      </c>
      <c r="B515" s="4" t="s">
        <v>142</v>
      </c>
      <c r="C515" t="str">
        <f>_xlfn.XLOOKUP(game_boards[[#This Row],[draft_id]],drafts[id],drafts[title])</f>
        <v>2022 Mega Draft</v>
      </c>
      <c r="D515" t="s">
        <v>15522</v>
      </c>
      <c r="E515" t="s">
        <v>15545</v>
      </c>
      <c r="F515" t="b">
        <v>1</v>
      </c>
      <c r="H515" t="s">
        <v>871</v>
      </c>
      <c r="I515" t="str">
        <f>_xlfn.XLOOKUP(game_boards[[#This Row],[drafter_id]],drafters[id],drafters[name],"")</f>
        <v>Emily St. James</v>
      </c>
      <c r="K515" t="str">
        <f>_xlfn.XLOOKUP(game_boards[[#This Row],[drafter_team_id]],drafter_teams[id],drafter_teams[name],"")</f>
        <v/>
      </c>
    </row>
    <row r="516" spans="1:11" x14ac:dyDescent="0.25">
      <c r="A516" t="str">
        <f>_xlfn.XLOOKUP(game_boards[[#This Row],[draft_id]],game_boards_export[draft_id],game_boards_export[id])</f>
        <v>16e6baf4-b77f-448e-ab6b-fb827bb2e922</v>
      </c>
      <c r="B516" s="4" t="s">
        <v>142</v>
      </c>
      <c r="C516" t="str">
        <f>_xlfn.XLOOKUP(game_boards[[#This Row],[draft_id]],drafts[id],drafts[title])</f>
        <v>2022 Mega Draft</v>
      </c>
      <c r="D516" t="s">
        <v>15523</v>
      </c>
      <c r="E516" t="s">
        <v>15544</v>
      </c>
      <c r="H516" t="s">
        <v>1115</v>
      </c>
      <c r="I516" t="str">
        <f>_xlfn.XLOOKUP(game_boards[[#This Row],[drafter_id]],drafters[id],drafters[name],"")</f>
        <v>Ryan Marker</v>
      </c>
      <c r="K516" t="str">
        <f>_xlfn.XLOOKUP(game_boards[[#This Row],[drafter_team_id]],drafter_teams[id],drafter_teams[name],"")</f>
        <v/>
      </c>
    </row>
    <row r="517" spans="1:11" x14ac:dyDescent="0.25">
      <c r="A517" t="str">
        <f>_xlfn.XLOOKUP(game_boards[[#This Row],[draft_id]],game_boards_export[draft_id],game_boards_export[id])</f>
        <v>16e6baf4-b77f-448e-ab6b-fb827bb2e922</v>
      </c>
      <c r="B517" s="4" t="s">
        <v>142</v>
      </c>
      <c r="C517" t="str">
        <f>_xlfn.XLOOKUP(game_boards[[#This Row],[draft_id]],drafts[id],drafts[title])</f>
        <v>2022 Mega Draft</v>
      </c>
      <c r="D517" t="s">
        <v>15526</v>
      </c>
      <c r="E517" t="s">
        <v>15548</v>
      </c>
      <c r="G517" t="b">
        <v>1</v>
      </c>
      <c r="H517" t="s">
        <v>1009</v>
      </c>
      <c r="I517" t="str">
        <f>_xlfn.XLOOKUP(game_boards[[#This Row],[drafter_id]],drafters[id],drafters[name],"")</f>
        <v>Drea Clark</v>
      </c>
      <c r="K517" t="str">
        <f>_xlfn.XLOOKUP(game_boards[[#This Row],[drafter_team_id]],drafter_teams[id],drafter_teams[name],"")</f>
        <v/>
      </c>
    </row>
    <row r="518" spans="1:11" x14ac:dyDescent="0.25">
      <c r="A518" t="str">
        <f>_xlfn.XLOOKUP(game_boards[[#This Row],[draft_id]],game_boards_export[draft_id],game_boards_export[id])</f>
        <v>16e6baf4-b77f-448e-ab6b-fb827bb2e922</v>
      </c>
      <c r="B518" s="4" t="s">
        <v>142</v>
      </c>
      <c r="C518" t="str">
        <f>_xlfn.XLOOKUP(game_boards[[#This Row],[draft_id]],drafts[id],drafts[title])</f>
        <v>2022 Mega Draft</v>
      </c>
      <c r="D518" t="s">
        <v>15531</v>
      </c>
      <c r="E518" t="s">
        <v>15542</v>
      </c>
      <c r="H518" t="s">
        <v>1049</v>
      </c>
      <c r="I518" t="str">
        <f>_xlfn.XLOOKUP(game_boards[[#This Row],[drafter_id]],drafters[id],drafters[name],"")</f>
        <v>Jacqueline Coley</v>
      </c>
      <c r="K518" t="str">
        <f>_xlfn.XLOOKUP(game_boards[[#This Row],[drafter_team_id]],drafter_teams[id],drafter_teams[name],"")</f>
        <v/>
      </c>
    </row>
    <row r="519" spans="1:11" x14ac:dyDescent="0.25">
      <c r="A519" t="str">
        <f>_xlfn.XLOOKUP(game_boards[[#This Row],[draft_id]],game_boards_export[draft_id],game_boards_export[id])</f>
        <v>a4cbf227-bdff-4c3d-9ac5-c7032244d0ff</v>
      </c>
      <c r="B519" s="4" t="s">
        <v>399</v>
      </c>
      <c r="C519" t="str">
        <f>_xlfn.XLOOKUP(game_boards[[#This Row],[draft_id]],drafts[id],drafts[title])</f>
        <v>Cults</v>
      </c>
      <c r="D519" t="s">
        <v>15522</v>
      </c>
      <c r="E519" t="s">
        <v>15524</v>
      </c>
      <c r="H519" t="s">
        <v>793</v>
      </c>
      <c r="I519" t="str">
        <f>_xlfn.XLOOKUP(game_boards[[#This Row],[drafter_id]],drafters[id],drafters[name],"")</f>
        <v>Clarke Wolfe</v>
      </c>
      <c r="K519" t="str">
        <f>_xlfn.XLOOKUP(game_boards[[#This Row],[drafter_team_id]],drafter_teams[id],drafter_teams[name],"")</f>
        <v/>
      </c>
    </row>
    <row r="520" spans="1:11" x14ac:dyDescent="0.25">
      <c r="A520" t="str">
        <f>_xlfn.XLOOKUP(game_boards[[#This Row],[draft_id]],game_boards_export[draft_id],game_boards_export[id])</f>
        <v>a4cbf227-bdff-4c3d-9ac5-c7032244d0ff</v>
      </c>
      <c r="B520" s="4" t="s">
        <v>399</v>
      </c>
      <c r="C520" t="str">
        <f>_xlfn.XLOOKUP(game_boards[[#This Row],[draft_id]],drafts[id],drafts[title])</f>
        <v>Cults</v>
      </c>
      <c r="D520" t="s">
        <v>15523</v>
      </c>
      <c r="E520" t="s">
        <v>15525</v>
      </c>
      <c r="H520" t="s">
        <v>1053</v>
      </c>
      <c r="I520" t="str">
        <f>_xlfn.XLOOKUP(game_boards[[#This Row],[drafter_id]],drafters[id],drafters[name],"")</f>
        <v>Anthony DiBlasi</v>
      </c>
      <c r="K520" t="str">
        <f>_xlfn.XLOOKUP(game_boards[[#This Row],[drafter_team_id]],drafter_teams[id],drafter_teams[name],"")</f>
        <v/>
      </c>
    </row>
    <row r="521" spans="1:11" x14ac:dyDescent="0.25">
      <c r="A521" t="str">
        <f>_xlfn.XLOOKUP(game_boards[[#This Row],[draft_id]],game_boards_export[draft_id],game_boards_export[id])</f>
        <v>48e80f65-3560-4234-a346-f774faab8511</v>
      </c>
      <c r="B521" s="4" t="s">
        <v>391</v>
      </c>
      <c r="C521" t="str">
        <f>_xlfn.XLOOKUP(game_boards[[#This Row],[draft_id]],drafts[id],drafts[title])</f>
        <v>Train Movies</v>
      </c>
      <c r="D521" t="s">
        <v>15522</v>
      </c>
      <c r="E521" t="s">
        <v>15524</v>
      </c>
      <c r="H521" t="s">
        <v>989</v>
      </c>
      <c r="I521" t="str">
        <f>_xlfn.XLOOKUP(game_boards[[#This Row],[drafter_id]],drafters[id],drafters[name],"")</f>
        <v>Chris Amick</v>
      </c>
      <c r="K521" t="str">
        <f>_xlfn.XLOOKUP(game_boards[[#This Row],[drafter_team_id]],drafter_teams[id],drafter_teams[name],"")</f>
        <v/>
      </c>
    </row>
    <row r="522" spans="1:11" x14ac:dyDescent="0.25">
      <c r="A522" t="str">
        <f>_xlfn.XLOOKUP(game_boards[[#This Row],[draft_id]],game_boards_export[draft_id],game_boards_export[id])</f>
        <v>48e80f65-3560-4234-a346-f774faab8511</v>
      </c>
      <c r="B522" s="4" t="s">
        <v>391</v>
      </c>
      <c r="C522" t="str">
        <f>_xlfn.XLOOKUP(game_boards[[#This Row],[draft_id]],drafts[id],drafts[title])</f>
        <v>Train Movies</v>
      </c>
      <c r="D522" t="s">
        <v>15523</v>
      </c>
      <c r="E522" t="s">
        <v>15525</v>
      </c>
      <c r="H522" t="s">
        <v>1223</v>
      </c>
      <c r="I522" t="str">
        <f>_xlfn.XLOOKUP(game_boards[[#This Row],[drafter_id]],drafters[id],drafters[name],"")</f>
        <v>Ben Mekler</v>
      </c>
      <c r="K522" t="str">
        <f>_xlfn.XLOOKUP(game_boards[[#This Row],[drafter_team_id]],drafter_teams[id],drafter_teams[name],"")</f>
        <v/>
      </c>
    </row>
    <row r="523" spans="1:11" x14ac:dyDescent="0.25">
      <c r="A523" t="str">
        <f>_xlfn.XLOOKUP(game_boards[[#This Row],[draft_id]],game_boards_export[draft_id],game_boards_export[id])</f>
        <v>f7818e66-4a9f-4bee-8346-b1be7b765c6b</v>
      </c>
      <c r="B523" s="4" t="s">
        <v>721</v>
      </c>
      <c r="C523" t="str">
        <f>_xlfn.XLOOKUP(game_boards[[#This Row],[draft_id]],drafts[id],drafts[title])</f>
        <v>'70s Conspiracy Thrillers</v>
      </c>
      <c r="D523" t="s">
        <v>15522</v>
      </c>
      <c r="E523" t="s">
        <v>15524</v>
      </c>
      <c r="H523" t="s">
        <v>789</v>
      </c>
      <c r="I523" t="str">
        <f>_xlfn.XLOOKUP(game_boards[[#This Row],[drafter_id]],drafters[id],drafters[name],"")</f>
        <v>Bryan Cogman</v>
      </c>
      <c r="K523" t="str">
        <f>_xlfn.XLOOKUP(game_boards[[#This Row],[drafter_team_id]],drafter_teams[id],drafter_teams[name],"")</f>
        <v/>
      </c>
    </row>
    <row r="524" spans="1:11" x14ac:dyDescent="0.25">
      <c r="A524" t="str">
        <f>_xlfn.XLOOKUP(game_boards[[#This Row],[draft_id]],game_boards_export[draft_id],game_boards_export[id])</f>
        <v>f7818e66-4a9f-4bee-8346-b1be7b765c6b</v>
      </c>
      <c r="B524" s="4" t="s">
        <v>721</v>
      </c>
      <c r="C524" t="str">
        <f>_xlfn.XLOOKUP(game_boards[[#This Row],[draft_id]],drafts[id],drafts[title])</f>
        <v>'70s Conspiracy Thrillers</v>
      </c>
      <c r="D524" t="s">
        <v>15523</v>
      </c>
      <c r="E524" t="s">
        <v>15525</v>
      </c>
      <c r="H524" t="s">
        <v>779</v>
      </c>
      <c r="I524" t="str">
        <f>_xlfn.XLOOKUP(game_boards[[#This Row],[drafter_id]],drafters[id],drafters[name],"")</f>
        <v>Darrin Navarro</v>
      </c>
      <c r="K524" t="str">
        <f>_xlfn.XLOOKUP(game_boards[[#This Row],[drafter_team_id]],drafter_teams[id],drafter_teams[name],"")</f>
        <v/>
      </c>
    </row>
    <row r="525" spans="1:11" x14ac:dyDescent="0.25">
      <c r="A525" t="str">
        <f>_xlfn.XLOOKUP(game_boards[[#This Row],[draft_id]],game_boards_export[draft_id],game_boards_export[id])</f>
        <v>cddc2eea-04e8-4710-af67-baf6b8313010</v>
      </c>
      <c r="B525" s="4" t="s">
        <v>661</v>
      </c>
      <c r="C525" t="str">
        <f>_xlfn.XLOOKUP(game_boards[[#This Row],[draft_id]],drafts[id],drafts[title])</f>
        <v>Robots mini-Mega Live</v>
      </c>
      <c r="D525" t="s">
        <v>15522</v>
      </c>
      <c r="E525" t="s">
        <v>15553</v>
      </c>
      <c r="F525" t="b">
        <v>1</v>
      </c>
      <c r="H525" t="s">
        <v>915</v>
      </c>
      <c r="I525" t="str">
        <f>_xlfn.XLOOKUP(game_boards[[#This Row],[drafter_id]],drafters[id],drafters[name],"")</f>
        <v>Billy Ray Brewton</v>
      </c>
      <c r="K525" t="str">
        <f>_xlfn.XLOOKUP(game_boards[[#This Row],[drafter_team_id]],drafter_teams[id],drafter_teams[name],"")</f>
        <v/>
      </c>
    </row>
    <row r="526" spans="1:11" x14ac:dyDescent="0.25">
      <c r="A526" t="str">
        <f>_xlfn.XLOOKUP(game_boards[[#This Row],[draft_id]],game_boards_export[draft_id],game_boards_export[id])</f>
        <v>cddc2eea-04e8-4710-af67-baf6b8313010</v>
      </c>
      <c r="B526" s="4" t="s">
        <v>661</v>
      </c>
      <c r="C526" t="str">
        <f>_xlfn.XLOOKUP(game_boards[[#This Row],[draft_id]],drafts[id],drafts[title])</f>
        <v>Robots mini-Mega Live</v>
      </c>
      <c r="D526" t="s">
        <v>15523</v>
      </c>
      <c r="E526" t="s">
        <v>15604</v>
      </c>
      <c r="F526" t="b">
        <v>1</v>
      </c>
      <c r="H526" t="s">
        <v>793</v>
      </c>
      <c r="I526" t="str">
        <f>_xlfn.XLOOKUP(game_boards[[#This Row],[drafter_id]],drafters[id],drafters[name],"")</f>
        <v>Clarke Wolfe</v>
      </c>
      <c r="K526" t="str">
        <f>_xlfn.XLOOKUP(game_boards[[#This Row],[drafter_team_id]],drafter_teams[id],drafter_teams[name],"")</f>
        <v/>
      </c>
    </row>
    <row r="527" spans="1:11" x14ac:dyDescent="0.25">
      <c r="A527" t="str">
        <f>_xlfn.XLOOKUP(game_boards[[#This Row],[draft_id]],game_boards_export[draft_id],game_boards_export[id])</f>
        <v>cddc2eea-04e8-4710-af67-baf6b8313010</v>
      </c>
      <c r="B527" s="4" t="s">
        <v>661</v>
      </c>
      <c r="C527" t="str">
        <f>_xlfn.XLOOKUP(game_boards[[#This Row],[draft_id]],drafts[id],drafts[title])</f>
        <v>Robots mini-Mega Live</v>
      </c>
      <c r="D527" t="s">
        <v>15526</v>
      </c>
      <c r="E527" t="s">
        <v>15605</v>
      </c>
      <c r="G527" t="b">
        <v>1</v>
      </c>
      <c r="H527" t="s">
        <v>795</v>
      </c>
      <c r="I527" t="str">
        <f>_xlfn.XLOOKUP(game_boards[[#This Row],[drafter_id]],drafters[id],drafters[name],"")</f>
        <v>Brea Grant</v>
      </c>
      <c r="K527" t="str">
        <f>_xlfn.XLOOKUP(game_boards[[#This Row],[drafter_team_id]],drafter_teams[id],drafter_teams[name],"")</f>
        <v/>
      </c>
    </row>
    <row r="528" spans="1:11" x14ac:dyDescent="0.25">
      <c r="A528" t="str">
        <f>_xlfn.XLOOKUP(game_boards[[#This Row],[draft_id]],game_boards_export[draft_id],game_boards_export[id])</f>
        <v>9d2f3a02-077f-4333-8610-a0e31bfdcc5b</v>
      </c>
      <c r="B528" s="4" t="s">
        <v>463</v>
      </c>
      <c r="C528" t="str">
        <f>_xlfn.XLOOKUP(game_boards[[#This Row],[draft_id]],drafts[id],drafts[title])</f>
        <v>Anne Hathaway</v>
      </c>
      <c r="D528" t="s">
        <v>15522</v>
      </c>
      <c r="E528" t="s">
        <v>15524</v>
      </c>
      <c r="H528" t="s">
        <v>961</v>
      </c>
      <c r="I528" t="str">
        <f>_xlfn.XLOOKUP(game_boards[[#This Row],[drafter_id]],drafters[id],drafters[name],"")</f>
        <v>Dana Schwartz</v>
      </c>
      <c r="K528" t="str">
        <f>_xlfn.XLOOKUP(game_boards[[#This Row],[drafter_team_id]],drafter_teams[id],drafter_teams[name],"")</f>
        <v/>
      </c>
    </row>
    <row r="529" spans="1:11" x14ac:dyDescent="0.25">
      <c r="A529" t="str">
        <f>_xlfn.XLOOKUP(game_boards[[#This Row],[draft_id]],game_boards_export[draft_id],game_boards_export[id])</f>
        <v>9d2f3a02-077f-4333-8610-a0e31bfdcc5b</v>
      </c>
      <c r="B529" s="4" t="s">
        <v>463</v>
      </c>
      <c r="C529" t="str">
        <f>_xlfn.XLOOKUP(game_boards[[#This Row],[draft_id]],drafts[id],drafts[title])</f>
        <v>Anne Hathaway</v>
      </c>
      <c r="D529" t="s">
        <v>15523</v>
      </c>
      <c r="E529" t="s">
        <v>15525</v>
      </c>
      <c r="H529" t="s">
        <v>905</v>
      </c>
      <c r="I529" t="str">
        <f>_xlfn.XLOOKUP(game_boards[[#This Row],[drafter_id]],drafters[id],drafters[name],"")</f>
        <v>Phil Iscove</v>
      </c>
      <c r="K529" t="str">
        <f>_xlfn.XLOOKUP(game_boards[[#This Row],[drafter_team_id]],drafter_teams[id],drafter_teams[name],"")</f>
        <v/>
      </c>
    </row>
    <row r="530" spans="1:11" x14ac:dyDescent="0.25">
      <c r="A530" t="str">
        <f>_xlfn.XLOOKUP(game_boards[[#This Row],[draft_id]],game_boards_export[draft_id],game_boards_export[id])</f>
        <v>758ee225-16de-4e37-8a8e-6104e465cec8</v>
      </c>
      <c r="B530" s="4" t="s">
        <v>598</v>
      </c>
      <c r="C530" t="str">
        <f>_xlfn.XLOOKUP(game_boards[[#This Row],[draft_id]],drafts[id],drafts[title])</f>
        <v>Music Docs</v>
      </c>
      <c r="D530" t="s">
        <v>15522</v>
      </c>
      <c r="E530" t="s">
        <v>15524</v>
      </c>
      <c r="H530" t="s">
        <v>915</v>
      </c>
      <c r="I530" t="str">
        <f>_xlfn.XLOOKUP(game_boards[[#This Row],[drafter_id]],drafters[id],drafters[name],"")</f>
        <v>Billy Ray Brewton</v>
      </c>
      <c r="K530" t="str">
        <f>_xlfn.XLOOKUP(game_boards[[#This Row],[drafter_team_id]],drafter_teams[id],drafter_teams[name],"")</f>
        <v/>
      </c>
    </row>
    <row r="531" spans="1:11" x14ac:dyDescent="0.25">
      <c r="A531" t="str">
        <f>_xlfn.XLOOKUP(game_boards[[#This Row],[draft_id]],game_boards_export[draft_id],game_boards_export[id])</f>
        <v>758ee225-16de-4e37-8a8e-6104e465cec8</v>
      </c>
      <c r="B531" s="4" t="s">
        <v>598</v>
      </c>
      <c r="C531" t="str">
        <f>_xlfn.XLOOKUP(game_boards[[#This Row],[draft_id]],drafts[id],drafts[title])</f>
        <v>Music Docs</v>
      </c>
      <c r="D531" t="s">
        <v>15523</v>
      </c>
      <c r="E531" t="s">
        <v>15525</v>
      </c>
      <c r="H531" t="s">
        <v>921</v>
      </c>
      <c r="I531" t="str">
        <f>_xlfn.XLOOKUP(game_boards[[#This Row],[drafter_id]],drafters[id],drafters[name],"")</f>
        <v>Marya Gates</v>
      </c>
      <c r="K531" t="str">
        <f>_xlfn.XLOOKUP(game_boards[[#This Row],[drafter_team_id]],drafter_teams[id],drafter_teams[name],"")</f>
        <v/>
      </c>
    </row>
    <row r="532" spans="1:11" x14ac:dyDescent="0.25">
      <c r="A532" t="str">
        <f>_xlfn.XLOOKUP(game_boards[[#This Row],[draft_id]],game_boards_export[draft_id],game_boards_export[id])</f>
        <v>45d5ea39-7c80-4870-8ee7-caec9b915cb7</v>
      </c>
      <c r="B532" s="4" t="s">
        <v>190</v>
      </c>
      <c r="C532" t="str">
        <f>_xlfn.XLOOKUP(game_boards[[#This Row],[draft_id]],drafts[id],drafts[title])</f>
        <v>John Grisham Super Draft</v>
      </c>
      <c r="D532" t="s">
        <v>15522</v>
      </c>
      <c r="E532" t="s">
        <v>15606</v>
      </c>
      <c r="F532" t="b">
        <v>1</v>
      </c>
      <c r="H532" t="s">
        <v>1029</v>
      </c>
      <c r="I532" t="str">
        <f>_xlfn.XLOOKUP(game_boards[[#This Row],[drafter_id]],drafters[id],drafters[name],"")</f>
        <v>Liz Hannah</v>
      </c>
      <c r="K532" t="str">
        <f>_xlfn.XLOOKUP(game_boards[[#This Row],[drafter_team_id]],drafter_teams[id],drafter_teams[name],"")</f>
        <v/>
      </c>
    </row>
    <row r="533" spans="1:11" x14ac:dyDescent="0.25">
      <c r="A533" t="str">
        <f>_xlfn.XLOOKUP(game_boards[[#This Row],[draft_id]],game_boards_export[draft_id],game_boards_export[id])</f>
        <v>45d5ea39-7c80-4870-8ee7-caec9b915cb7</v>
      </c>
      <c r="B533" s="4" t="s">
        <v>190</v>
      </c>
      <c r="C533" t="str">
        <f>_xlfn.XLOOKUP(game_boards[[#This Row],[draft_id]],drafts[id],drafts[title])</f>
        <v>John Grisham Super Draft</v>
      </c>
      <c r="D533" t="s">
        <v>15523</v>
      </c>
      <c r="E533" t="s">
        <v>15552</v>
      </c>
      <c r="H533" t="s">
        <v>825</v>
      </c>
      <c r="I533" t="str">
        <f>_xlfn.XLOOKUP(game_boards[[#This Row],[drafter_id]],drafters[id],drafters[name],"")</f>
        <v>Kenny Neibart</v>
      </c>
      <c r="K533" t="str">
        <f>_xlfn.XLOOKUP(game_boards[[#This Row],[drafter_team_id]],drafter_teams[id],drafter_teams[name],"")</f>
        <v/>
      </c>
    </row>
    <row r="534" spans="1:11" x14ac:dyDescent="0.25">
      <c r="A534" t="str">
        <f>_xlfn.XLOOKUP(game_boards[[#This Row],[draft_id]],game_boards_export[draft_id],game_boards_export[id])</f>
        <v>45d5ea39-7c80-4870-8ee7-caec9b915cb7</v>
      </c>
      <c r="B534" s="4" t="s">
        <v>190</v>
      </c>
      <c r="C534" t="str">
        <f>_xlfn.XLOOKUP(game_boards[[#This Row],[draft_id]],drafts[id],drafts[title])</f>
        <v>John Grisham Super Draft</v>
      </c>
      <c r="D534" t="s">
        <v>15526</v>
      </c>
      <c r="E534" t="s">
        <v>15607</v>
      </c>
      <c r="G534" t="b">
        <v>1</v>
      </c>
      <c r="H534" t="s">
        <v>799</v>
      </c>
      <c r="I534" t="str">
        <f>_xlfn.XLOOKUP(game_boards[[#This Row],[drafter_id]],drafters[id],drafters[name],"")</f>
        <v>Joe Reid</v>
      </c>
      <c r="K534" t="str">
        <f>_xlfn.XLOOKUP(game_boards[[#This Row],[drafter_team_id]],drafter_teams[id],drafter_teams[name],"")</f>
        <v/>
      </c>
    </row>
    <row r="535" spans="1:11" x14ac:dyDescent="0.25">
      <c r="A535" t="str">
        <f>_xlfn.XLOOKUP(game_boards[[#This Row],[draft_id]],game_boards_export[draft_id],game_boards_export[id])</f>
        <v>406cbb15-8414-448c-ad3e-8bb1601c29dd</v>
      </c>
      <c r="B535" s="4" t="s">
        <v>85</v>
      </c>
      <c r="C535">
        <f>_xlfn.XLOOKUP(game_boards[[#This Row],[draft_id]],drafts[id],drafts[title])</f>
        <v>2012</v>
      </c>
      <c r="D535" t="s">
        <v>15522</v>
      </c>
      <c r="E535" t="s">
        <v>15524</v>
      </c>
      <c r="H535" t="s">
        <v>811</v>
      </c>
      <c r="I535" t="str">
        <f>_xlfn.XLOOKUP(game_boards[[#This Row],[drafter_id]],drafters[id],drafters[name],"")</f>
        <v>Maria Lewis</v>
      </c>
      <c r="K535" t="str">
        <f>_xlfn.XLOOKUP(game_boards[[#This Row],[drafter_team_id]],drafter_teams[id],drafter_teams[name],"")</f>
        <v/>
      </c>
    </row>
    <row r="536" spans="1:11" x14ac:dyDescent="0.25">
      <c r="A536" t="str">
        <f>_xlfn.XLOOKUP(game_boards[[#This Row],[draft_id]],game_boards_export[draft_id],game_boards_export[id])</f>
        <v>406cbb15-8414-448c-ad3e-8bb1601c29dd</v>
      </c>
      <c r="B536" s="4" t="s">
        <v>85</v>
      </c>
      <c r="C536">
        <f>_xlfn.XLOOKUP(game_boards[[#This Row],[draft_id]],drafts[id],drafts[title])</f>
        <v>2012</v>
      </c>
      <c r="D536" t="s">
        <v>15523</v>
      </c>
      <c r="E536" t="s">
        <v>15525</v>
      </c>
      <c r="H536" t="s">
        <v>1009</v>
      </c>
      <c r="I536" t="str">
        <f>_xlfn.XLOOKUP(game_boards[[#This Row],[drafter_id]],drafters[id],drafters[name],"")</f>
        <v>Drea Clark</v>
      </c>
      <c r="K536" t="str">
        <f>_xlfn.XLOOKUP(game_boards[[#This Row],[drafter_team_id]],drafter_teams[id],drafter_teams[name],"")</f>
        <v/>
      </c>
    </row>
    <row r="537" spans="1:11" x14ac:dyDescent="0.25">
      <c r="A537" t="str">
        <f>_xlfn.XLOOKUP(game_boards[[#This Row],[draft_id]],game_boards_export[draft_id],game_boards_export[id])</f>
        <v>0734774f-093d-4595-901d-725b15888dee</v>
      </c>
      <c r="B537" s="4" t="s">
        <v>562</v>
      </c>
      <c r="C537" t="str">
        <f>_xlfn.XLOOKUP(game_boards[[#This Row],[draft_id]],drafts[id],drafts[title])</f>
        <v>Bong Joon-ho Super Draft</v>
      </c>
      <c r="D537" t="s">
        <v>15522</v>
      </c>
      <c r="E537" t="s">
        <v>15608</v>
      </c>
      <c r="H537" t="s">
        <v>813</v>
      </c>
      <c r="I537" t="str">
        <f>_xlfn.XLOOKUP(game_boards[[#This Row],[drafter_id]],drafters[id],drafters[name],"")</f>
        <v>Eric Plese</v>
      </c>
      <c r="K537" t="str">
        <f>_xlfn.XLOOKUP(game_boards[[#This Row],[drafter_team_id]],drafter_teams[id],drafter_teams[name],"")</f>
        <v/>
      </c>
    </row>
    <row r="538" spans="1:11" x14ac:dyDescent="0.25">
      <c r="A538" t="str">
        <f>_xlfn.XLOOKUP(game_boards[[#This Row],[draft_id]],game_boards_export[draft_id],game_boards_export[id])</f>
        <v>0734774f-093d-4595-901d-725b15888dee</v>
      </c>
      <c r="B538" s="4" t="s">
        <v>562</v>
      </c>
      <c r="C538" t="str">
        <f>_xlfn.XLOOKUP(game_boards[[#This Row],[draft_id]],drafts[id],drafts[title])</f>
        <v>Bong Joon-ho Super Draft</v>
      </c>
      <c r="D538" t="s">
        <v>15523</v>
      </c>
      <c r="E538" t="s">
        <v>15609</v>
      </c>
      <c r="H538" t="s">
        <v>1087</v>
      </c>
      <c r="I538" t="str">
        <f>_xlfn.XLOOKUP(game_boards[[#This Row],[drafter_id]],drafters[id],drafters[name],"")</f>
        <v>Ryan Estrada</v>
      </c>
      <c r="K538" t="str">
        <f>_xlfn.XLOOKUP(game_boards[[#This Row],[drafter_team_id]],drafter_teams[id],drafter_teams[name],"")</f>
        <v/>
      </c>
    </row>
    <row r="539" spans="1:11" x14ac:dyDescent="0.25">
      <c r="A539" t="str">
        <f>_xlfn.XLOOKUP(game_boards[[#This Row],[draft_id]],game_boards_export[draft_id],game_boards_export[id])</f>
        <v>d084fca9-d365-4ccc-80cb-7abb4279885e</v>
      </c>
      <c r="B539" s="4" t="s">
        <v>215</v>
      </c>
      <c r="C539" t="str">
        <f>_xlfn.XLOOKUP(game_boards[[#This Row],[draft_id]],drafts[id],drafts[title])</f>
        <v>Rock vs. Diesel mini-Mega</v>
      </c>
      <c r="D539" t="s">
        <v>15522</v>
      </c>
      <c r="E539" t="s">
        <v>15558</v>
      </c>
      <c r="F539" t="b">
        <v>1</v>
      </c>
      <c r="H539" t="s">
        <v>1001</v>
      </c>
      <c r="I539" t="str">
        <f>_xlfn.XLOOKUP(game_boards[[#This Row],[drafter_id]],drafters[id],drafters[name],"")</f>
        <v>Piya Sinha-Roy</v>
      </c>
      <c r="K539" t="str">
        <f>_xlfn.XLOOKUP(game_boards[[#This Row],[drafter_team_id]],drafter_teams[id],drafter_teams[name],"")</f>
        <v/>
      </c>
    </row>
    <row r="540" spans="1:11" x14ac:dyDescent="0.25">
      <c r="A540" t="str">
        <f>_xlfn.XLOOKUP(game_boards[[#This Row],[draft_id]],game_boards_export[draft_id],game_boards_export[id])</f>
        <v>d084fca9-d365-4ccc-80cb-7abb4279885e</v>
      </c>
      <c r="B540" s="4" t="s">
        <v>215</v>
      </c>
      <c r="C540" t="str">
        <f>_xlfn.XLOOKUP(game_boards[[#This Row],[draft_id]],drafts[id],drafts[title])</f>
        <v>Rock vs. Diesel mini-Mega</v>
      </c>
      <c r="D540" t="s">
        <v>15523</v>
      </c>
      <c r="E540" t="s">
        <v>15571</v>
      </c>
      <c r="H540" t="s">
        <v>1127</v>
      </c>
      <c r="I540" t="str">
        <f>_xlfn.XLOOKUP(game_boards[[#This Row],[drafter_id]],drafters[id],drafters[name],"")</f>
        <v>Jen Yamato</v>
      </c>
      <c r="K540" t="str">
        <f>_xlfn.XLOOKUP(game_boards[[#This Row],[drafter_team_id]],drafter_teams[id],drafter_teams[name],"")</f>
        <v/>
      </c>
    </row>
    <row r="541" spans="1:11" x14ac:dyDescent="0.25">
      <c r="A541" t="str">
        <f>_xlfn.XLOOKUP(game_boards[[#This Row],[draft_id]],game_boards_export[draft_id],game_boards_export[id])</f>
        <v>d084fca9-d365-4ccc-80cb-7abb4279885e</v>
      </c>
      <c r="B541" s="4" t="s">
        <v>215</v>
      </c>
      <c r="C541" t="str">
        <f>_xlfn.XLOOKUP(game_boards[[#This Row],[draft_id]],drafts[id],drafts[title])</f>
        <v>Rock vs. Diesel mini-Mega</v>
      </c>
      <c r="D541" t="s">
        <v>15526</v>
      </c>
      <c r="E541" t="s">
        <v>15560</v>
      </c>
      <c r="G541" t="b">
        <v>1</v>
      </c>
      <c r="H541" t="s">
        <v>1177</v>
      </c>
      <c r="I541" t="str">
        <f>_xlfn.XLOOKUP(game_boards[[#This Row],[drafter_id]],drafters[id],drafters[name],"")</f>
        <v>Darren Franich</v>
      </c>
      <c r="K541" t="str">
        <f>_xlfn.XLOOKUP(game_boards[[#This Row],[drafter_team_id]],drafter_teams[id],drafter_teams[name],"")</f>
        <v/>
      </c>
    </row>
    <row r="542" spans="1:11" x14ac:dyDescent="0.25">
      <c r="A542" t="str">
        <f>_xlfn.XLOOKUP(game_boards[[#This Row],[draft_id]],game_boards_export[draft_id],game_boards_export[id])</f>
        <v>63786f6f-611b-460b-aea0-4ab32b7c56d2</v>
      </c>
      <c r="B542" s="4" t="s">
        <v>759</v>
      </c>
      <c r="C542" t="str">
        <f>_xlfn.XLOOKUP(game_boards[[#This Row],[draft_id]],drafts[id],drafts[title])</f>
        <v>Jukebox Musicals</v>
      </c>
      <c r="D542" t="s">
        <v>15522</v>
      </c>
      <c r="E542" t="s">
        <v>15524</v>
      </c>
      <c r="H542" t="s">
        <v>977</v>
      </c>
      <c r="I542" t="str">
        <f>_xlfn.XLOOKUP(game_boards[[#This Row],[drafter_id]],drafters[id],drafters[name],"")</f>
        <v>Louis Peitzman</v>
      </c>
      <c r="K542" t="str">
        <f>_xlfn.XLOOKUP(game_boards[[#This Row],[drafter_team_id]],drafter_teams[id],drafter_teams[name],"")</f>
        <v/>
      </c>
    </row>
    <row r="543" spans="1:11" x14ac:dyDescent="0.25">
      <c r="A543" t="str">
        <f>_xlfn.XLOOKUP(game_boards[[#This Row],[draft_id]],game_boards_export[draft_id],game_boards_export[id])</f>
        <v>63786f6f-611b-460b-aea0-4ab32b7c56d2</v>
      </c>
      <c r="B543" s="4" t="s">
        <v>759</v>
      </c>
      <c r="C543" t="str">
        <f>_xlfn.XLOOKUP(game_boards[[#This Row],[draft_id]],drafts[id],drafts[title])</f>
        <v>Jukebox Musicals</v>
      </c>
      <c r="D543" t="s">
        <v>15523</v>
      </c>
      <c r="E543" t="s">
        <v>15525</v>
      </c>
      <c r="H543" t="s">
        <v>1133</v>
      </c>
      <c r="I543" t="str">
        <f>_xlfn.XLOOKUP(game_boards[[#This Row],[drafter_id]],drafters[id],drafters[name],"")</f>
        <v>Oriana Nudo</v>
      </c>
      <c r="K543" t="str">
        <f>_xlfn.XLOOKUP(game_boards[[#This Row],[drafter_team_id]],drafter_teams[id],drafter_teams[name],"")</f>
        <v/>
      </c>
    </row>
    <row r="544" spans="1:11" x14ac:dyDescent="0.25">
      <c r="A544" t="str">
        <f>_xlfn.XLOOKUP(game_boards[[#This Row],[draft_id]],game_boards_export[draft_id],game_boards_export[id])</f>
        <v>f2f05e0d-cb27-482a-9bcc-477943697ea1</v>
      </c>
      <c r="B544" s="4" t="s">
        <v>167</v>
      </c>
      <c r="C544" t="str">
        <f>_xlfn.XLOOKUP(game_boards[[#This Row],[draft_id]],drafts[id],drafts[title])</f>
        <v>Merchant / Ivory</v>
      </c>
      <c r="D544" t="s">
        <v>15522</v>
      </c>
      <c r="E544" t="s">
        <v>15524</v>
      </c>
      <c r="H544" t="s">
        <v>1009</v>
      </c>
      <c r="I544" t="str">
        <f>_xlfn.XLOOKUP(game_boards[[#This Row],[drafter_id]],drafters[id],drafters[name],"")</f>
        <v>Drea Clark</v>
      </c>
      <c r="K544" t="str">
        <f>_xlfn.XLOOKUP(game_boards[[#This Row],[drafter_team_id]],drafter_teams[id],drafter_teams[name],"")</f>
        <v/>
      </c>
    </row>
    <row r="545" spans="1:11" x14ac:dyDescent="0.25">
      <c r="A545" t="str">
        <f>_xlfn.XLOOKUP(game_boards[[#This Row],[draft_id]],game_boards_export[draft_id],game_boards_export[id])</f>
        <v>f2f05e0d-cb27-482a-9bcc-477943697ea1</v>
      </c>
      <c r="B545" s="4" t="s">
        <v>167</v>
      </c>
      <c r="C545" t="str">
        <f>_xlfn.XLOOKUP(game_boards[[#This Row],[draft_id]],drafts[id],drafts[title])</f>
        <v>Merchant / Ivory</v>
      </c>
      <c r="D545" t="s">
        <v>15523</v>
      </c>
      <c r="E545" t="s">
        <v>15525</v>
      </c>
      <c r="H545" t="s">
        <v>885</v>
      </c>
      <c r="I545" t="str">
        <f>_xlfn.XLOOKUP(game_boards[[#This Row],[drafter_id]],drafters[id],drafters[name],"")</f>
        <v>Guy Branum</v>
      </c>
      <c r="K545" t="str">
        <f>_xlfn.XLOOKUP(game_boards[[#This Row],[drafter_team_id]],drafter_teams[id],drafter_teams[name],"")</f>
        <v/>
      </c>
    </row>
    <row r="546" spans="1:11" x14ac:dyDescent="0.25">
      <c r="A546" t="str">
        <f>_xlfn.XLOOKUP(game_boards[[#This Row],[draft_id]],game_boards_export[draft_id],game_boards_export[id])</f>
        <v>fb936a2b-2c95-4aeb-be1f-c904cf5a82b5</v>
      </c>
      <c r="B546" s="4" t="s">
        <v>182</v>
      </c>
      <c r="C546" t="str">
        <f>_xlfn.XLOOKUP(game_boards[[#This Row],[draft_id]],drafts[id],drafts[title])</f>
        <v>Queer Studio Movies</v>
      </c>
      <c r="D546" t="s">
        <v>15522</v>
      </c>
      <c r="E546" t="s">
        <v>15524</v>
      </c>
      <c r="H546" t="s">
        <v>781</v>
      </c>
      <c r="I546" t="str">
        <f>_xlfn.XLOOKUP(game_boards[[#This Row],[drafter_id]],drafters[id],drafters[name],"")</f>
        <v>Adam B. Vary</v>
      </c>
      <c r="K546" t="str">
        <f>_xlfn.XLOOKUP(game_boards[[#This Row],[drafter_team_id]],drafter_teams[id],drafter_teams[name],"")</f>
        <v/>
      </c>
    </row>
    <row r="547" spans="1:11" x14ac:dyDescent="0.25">
      <c r="A547" t="str">
        <f>_xlfn.XLOOKUP(game_boards[[#This Row],[draft_id]],game_boards_export[draft_id],game_boards_export[id])</f>
        <v>fb936a2b-2c95-4aeb-be1f-c904cf5a82b5</v>
      </c>
      <c r="B547" s="4" t="s">
        <v>182</v>
      </c>
      <c r="C547" t="str">
        <f>_xlfn.XLOOKUP(game_boards[[#This Row],[draft_id]],drafts[id],drafts[title])</f>
        <v>Queer Studio Movies</v>
      </c>
      <c r="D547" t="s">
        <v>15523</v>
      </c>
      <c r="E547" t="s">
        <v>15525</v>
      </c>
      <c r="H547" t="s">
        <v>833</v>
      </c>
      <c r="I547" t="str">
        <f>_xlfn.XLOOKUP(game_boards[[#This Row],[drafter_id]],drafters[id],drafters[name],"")</f>
        <v>Jordan Crucchiola</v>
      </c>
      <c r="K547" t="str">
        <f>_xlfn.XLOOKUP(game_boards[[#This Row],[drafter_team_id]],drafter_teams[id],drafter_teams[name],"")</f>
        <v/>
      </c>
    </row>
    <row r="548" spans="1:11" x14ac:dyDescent="0.25">
      <c r="A548" t="str">
        <f>_xlfn.XLOOKUP(game_boards[[#This Row],[draft_id]],game_boards_export[draft_id],game_boards_export[id])</f>
        <v>b02de0c7-f836-4175-bd65-837caebd349e</v>
      </c>
      <c r="B548" s="4" t="s">
        <v>635</v>
      </c>
      <c r="C548" t="str">
        <f>_xlfn.XLOOKUP(game_boards[[#This Row],[draft_id]],drafts[id],drafts[title])</f>
        <v>Harrison Ford mini-Mega</v>
      </c>
      <c r="D548" t="s">
        <v>15522</v>
      </c>
      <c r="E548" t="s">
        <v>15558</v>
      </c>
      <c r="F548" t="b">
        <v>1</v>
      </c>
      <c r="H548" t="s">
        <v>789</v>
      </c>
      <c r="I548" t="str">
        <f>_xlfn.XLOOKUP(game_boards[[#This Row],[drafter_id]],drafters[id],drafters[name],"")</f>
        <v>Bryan Cogman</v>
      </c>
      <c r="K548" t="str">
        <f>_xlfn.XLOOKUP(game_boards[[#This Row],[drafter_team_id]],drafter_teams[id],drafter_teams[name],"")</f>
        <v/>
      </c>
    </row>
    <row r="549" spans="1:11" x14ac:dyDescent="0.25">
      <c r="A549" t="str">
        <f>_xlfn.XLOOKUP(game_boards[[#This Row],[draft_id]],game_boards_export[draft_id],game_boards_export[id])</f>
        <v>b02de0c7-f836-4175-bd65-837caebd349e</v>
      </c>
      <c r="B549" s="4" t="s">
        <v>635</v>
      </c>
      <c r="C549" t="str">
        <f>_xlfn.XLOOKUP(game_boards[[#This Row],[draft_id]],drafts[id],drafts[title])</f>
        <v>Harrison Ford mini-Mega</v>
      </c>
      <c r="D549" t="s">
        <v>15523</v>
      </c>
      <c r="E549" t="s">
        <v>15571</v>
      </c>
      <c r="H549" t="s">
        <v>1185</v>
      </c>
      <c r="I549" t="str">
        <f>_xlfn.XLOOKUP(game_boards[[#This Row],[drafter_id]],drafters[id],drafters[name],"")</f>
        <v>Mallory Rubin</v>
      </c>
      <c r="K549" t="str">
        <f>_xlfn.XLOOKUP(game_boards[[#This Row],[drafter_team_id]],drafter_teams[id],drafter_teams[name],"")</f>
        <v/>
      </c>
    </row>
    <row r="550" spans="1:11" x14ac:dyDescent="0.25">
      <c r="A550" t="str">
        <f>_xlfn.XLOOKUP(game_boards[[#This Row],[draft_id]],game_boards_export[draft_id],game_boards_export[id])</f>
        <v>b02de0c7-f836-4175-bd65-837caebd349e</v>
      </c>
      <c r="B550" s="4" t="s">
        <v>635</v>
      </c>
      <c r="C550" t="str">
        <f>_xlfn.XLOOKUP(game_boards[[#This Row],[draft_id]],drafts[id],drafts[title])</f>
        <v>Harrison Ford mini-Mega</v>
      </c>
      <c r="D550" t="s">
        <v>15526</v>
      </c>
      <c r="E550" t="s">
        <v>15560</v>
      </c>
      <c r="G550" t="b">
        <v>1</v>
      </c>
      <c r="H550" t="s">
        <v>883</v>
      </c>
      <c r="I550" t="str">
        <f>_xlfn.XLOOKUP(game_boards[[#This Row],[drafter_id]],drafters[id],drafters[name],"")</f>
        <v>Joanna Robinson</v>
      </c>
      <c r="K550" t="str">
        <f>_xlfn.XLOOKUP(game_boards[[#This Row],[drafter_team_id]],drafter_teams[id],drafter_teams[name],"")</f>
        <v/>
      </c>
    </row>
    <row r="551" spans="1:11" x14ac:dyDescent="0.25">
      <c r="A551" t="str">
        <f>_xlfn.XLOOKUP(game_boards[[#This Row],[draft_id]],game_boards_export[draft_id],game_boards_export[id])</f>
        <v>1ecad990-0d14-40b8-b771-8bb5d2a4b71d</v>
      </c>
      <c r="B551" s="4" t="s">
        <v>383</v>
      </c>
      <c r="C551" t="str">
        <f>_xlfn.XLOOKUP(game_boards[[#This Row],[draft_id]],drafts[id],drafts[title])</f>
        <v>Rocky/Creed Super Draft</v>
      </c>
      <c r="D551" t="s">
        <v>15522</v>
      </c>
      <c r="E551" t="s">
        <v>15610</v>
      </c>
      <c r="H551" t="s">
        <v>1115</v>
      </c>
      <c r="I551" t="str">
        <f>_xlfn.XLOOKUP(game_boards[[#This Row],[drafter_id]],drafters[id],drafters[name],"")</f>
        <v>Ryan Marker</v>
      </c>
      <c r="K551" t="str">
        <f>_xlfn.XLOOKUP(game_boards[[#This Row],[drafter_team_id]],drafter_teams[id],drafter_teams[name],"")</f>
        <v/>
      </c>
    </row>
    <row r="552" spans="1:11" x14ac:dyDescent="0.25">
      <c r="A552" t="str">
        <f>_xlfn.XLOOKUP(game_boards[[#This Row],[draft_id]],game_boards_export[draft_id],game_boards_export[id])</f>
        <v>1ecad990-0d14-40b8-b771-8bb5d2a4b71d</v>
      </c>
      <c r="B552" s="4" t="s">
        <v>383</v>
      </c>
      <c r="C552" t="str">
        <f>_xlfn.XLOOKUP(game_boards[[#This Row],[draft_id]],drafts[id],drafts[title])</f>
        <v>Rocky/Creed Super Draft</v>
      </c>
      <c r="D552" t="s">
        <v>15523</v>
      </c>
      <c r="E552" t="s">
        <v>15611</v>
      </c>
      <c r="H552" t="s">
        <v>809</v>
      </c>
      <c r="I552" t="str">
        <f>_xlfn.XLOOKUP(game_boards[[#This Row],[drafter_id]],drafters[id],drafters[name],"")</f>
        <v>Marc Bernardin</v>
      </c>
      <c r="K552" t="str">
        <f>_xlfn.XLOOKUP(game_boards[[#This Row],[drafter_team_id]],drafter_teams[id],drafter_teams[name],"")</f>
        <v/>
      </c>
    </row>
    <row r="553" spans="1:11" x14ac:dyDescent="0.25">
      <c r="A553" t="str">
        <f>_xlfn.XLOOKUP(game_boards[[#This Row],[draft_id]],game_boards_export[draft_id],game_boards_export[id])</f>
        <v>4e186448-1756-42a2-9fec-3eeeda953c6f</v>
      </c>
      <c r="B553" s="6" t="s">
        <v>192</v>
      </c>
      <c r="C553" t="str">
        <f>_xlfn.XLOOKUP(game_boards[[#This Row],[draft_id]],drafts[id],drafts[title])</f>
        <v>Screwball Comedy mini-Mega</v>
      </c>
      <c r="D553" t="s">
        <v>15522</v>
      </c>
      <c r="E553" t="s">
        <v>15553</v>
      </c>
      <c r="F553" t="b">
        <v>1</v>
      </c>
      <c r="H553" t="s">
        <v>951</v>
      </c>
      <c r="I553" t="str">
        <f>_xlfn.XLOOKUP(game_boards[[#This Row],[drafter_id]],drafters[id],drafters[name],"")</f>
        <v>Maureen Lee Lenker</v>
      </c>
      <c r="K553" t="str">
        <f>_xlfn.XLOOKUP(game_boards[[#This Row],[drafter_team_id]],drafter_teams[id],drafter_teams[name],"")</f>
        <v/>
      </c>
    </row>
    <row r="554" spans="1:11" x14ac:dyDescent="0.25">
      <c r="A554" t="str">
        <f>_xlfn.XLOOKUP(game_boards[[#This Row],[draft_id]],game_boards_export[draft_id],game_boards_export[id])</f>
        <v>4e186448-1756-42a2-9fec-3eeeda953c6f</v>
      </c>
      <c r="B554" s="6" t="s">
        <v>192</v>
      </c>
      <c r="C554" t="str">
        <f>_xlfn.XLOOKUP(game_boards[[#This Row],[draft_id]],drafts[id],drafts[title])</f>
        <v>Screwball Comedy mini-Mega</v>
      </c>
      <c r="D554" t="s">
        <v>15523</v>
      </c>
      <c r="E554" t="s">
        <v>15552</v>
      </c>
      <c r="H554" t="s">
        <v>1133</v>
      </c>
      <c r="I554" t="str">
        <f>_xlfn.XLOOKUP(game_boards[[#This Row],[drafter_id]],drafters[id],drafters[name],"")</f>
        <v>Oriana Nudo</v>
      </c>
      <c r="K554" t="str">
        <f>_xlfn.XLOOKUP(game_boards[[#This Row],[drafter_team_id]],drafter_teams[id],drafter_teams[name],"")</f>
        <v/>
      </c>
    </row>
    <row r="555" spans="1:11" x14ac:dyDescent="0.25">
      <c r="A555" t="str">
        <f>_xlfn.XLOOKUP(game_boards[[#This Row],[draft_id]],game_boards_export[draft_id],game_boards_export[id])</f>
        <v>4e186448-1756-42a2-9fec-3eeeda953c6f</v>
      </c>
      <c r="B555" s="6" t="s">
        <v>192</v>
      </c>
      <c r="C555" t="str">
        <f>_xlfn.XLOOKUP(game_boards[[#This Row],[draft_id]],drafts[id],drafts[title])</f>
        <v>Screwball Comedy mini-Mega</v>
      </c>
      <c r="D555" t="s">
        <v>15526</v>
      </c>
      <c r="E555" t="s">
        <v>15551</v>
      </c>
      <c r="G555" t="b">
        <v>1</v>
      </c>
      <c r="H555" t="s">
        <v>789</v>
      </c>
      <c r="I555" t="str">
        <f>_xlfn.XLOOKUP(game_boards[[#This Row],[drafter_id]],drafters[id],drafters[name],"")</f>
        <v>Bryan Cogman</v>
      </c>
      <c r="K555" t="str">
        <f>_xlfn.XLOOKUP(game_boards[[#This Row],[drafter_team_id]],drafter_teams[id],drafter_teams[name],"")</f>
        <v/>
      </c>
    </row>
    <row r="556" spans="1:11" x14ac:dyDescent="0.25">
      <c r="A556" t="str">
        <f>_xlfn.XLOOKUP(game_boards[[#This Row],[draft_id]],game_boards_export[draft_id],game_boards_export[id])</f>
        <v>efb2842f-95fa-4f8a-8da7-666e483bf402</v>
      </c>
      <c r="B556" s="4" t="s">
        <v>457</v>
      </c>
      <c r="C556" t="str">
        <f>_xlfn.XLOOKUP(game_boards[[#This Row],[draft_id]],drafts[id],drafts[title])</f>
        <v>Union Movies</v>
      </c>
      <c r="D556" t="s">
        <v>15522</v>
      </c>
      <c r="E556" t="s">
        <v>15524</v>
      </c>
      <c r="H556" t="s">
        <v>825</v>
      </c>
      <c r="I556" t="str">
        <f>_xlfn.XLOOKUP(game_boards[[#This Row],[drafter_id]],drafters[id],drafters[name],"")</f>
        <v>Kenny Neibart</v>
      </c>
      <c r="K556" t="str">
        <f>_xlfn.XLOOKUP(game_boards[[#This Row],[drafter_team_id]],drafter_teams[id],drafter_teams[name],"")</f>
        <v/>
      </c>
    </row>
    <row r="557" spans="1:11" x14ac:dyDescent="0.25">
      <c r="A557" t="str">
        <f>_xlfn.XLOOKUP(game_boards[[#This Row],[draft_id]],game_boards_export[draft_id],game_boards_export[id])</f>
        <v>efb2842f-95fa-4f8a-8da7-666e483bf402</v>
      </c>
      <c r="B557" s="4" t="s">
        <v>457</v>
      </c>
      <c r="C557" t="str">
        <f>_xlfn.XLOOKUP(game_boards[[#This Row],[draft_id]],drafts[id],drafts[title])</f>
        <v>Union Movies</v>
      </c>
      <c r="D557" t="s">
        <v>15523</v>
      </c>
      <c r="E557" t="s">
        <v>15525</v>
      </c>
      <c r="H557" t="s">
        <v>1029</v>
      </c>
      <c r="I557" t="str">
        <f>_xlfn.XLOOKUP(game_boards[[#This Row],[drafter_id]],drafters[id],drafters[name],"")</f>
        <v>Liz Hannah</v>
      </c>
      <c r="K557" t="str">
        <f>_xlfn.XLOOKUP(game_boards[[#This Row],[drafter_team_id]],drafter_teams[id],drafter_teams[name],"")</f>
        <v/>
      </c>
    </row>
    <row r="558" spans="1:11" x14ac:dyDescent="0.25">
      <c r="A558" t="str">
        <f>_xlfn.XLOOKUP(game_boards[[#This Row],[draft_id]],game_boards_export[draft_id],game_boards_export[id])</f>
        <v>ec44d8d0-d087-4ab3-b369-919ae62d6e50</v>
      </c>
      <c r="B558" s="4" t="s">
        <v>647</v>
      </c>
      <c r="C558" t="str">
        <f>_xlfn.XLOOKUP(game_boards[[#This Row],[draft_id]],drafts[id],drafts[title])</f>
        <v>Fivequels</v>
      </c>
      <c r="D558" t="s">
        <v>15522</v>
      </c>
      <c r="E558" t="s">
        <v>15524</v>
      </c>
      <c r="H558" t="s">
        <v>897</v>
      </c>
      <c r="I558" t="str">
        <f>_xlfn.XLOOKUP(game_boards[[#This Row],[drafter_id]],drafters[id],drafters[name],"")</f>
        <v>Mike Ryan</v>
      </c>
      <c r="K558" t="str">
        <f>_xlfn.XLOOKUP(game_boards[[#This Row],[drafter_team_id]],drafter_teams[id],drafter_teams[name],"")</f>
        <v/>
      </c>
    </row>
    <row r="559" spans="1:11" x14ac:dyDescent="0.25">
      <c r="A559" t="str">
        <f>_xlfn.XLOOKUP(game_boards[[#This Row],[draft_id]],game_boards_export[draft_id],game_boards_export[id])</f>
        <v>ec44d8d0-d087-4ab3-b369-919ae62d6e50</v>
      </c>
      <c r="B559" s="4" t="s">
        <v>647</v>
      </c>
      <c r="C559" t="str">
        <f>_xlfn.XLOOKUP(game_boards[[#This Row],[draft_id]],drafts[id],drafts[title])</f>
        <v>Fivequels</v>
      </c>
      <c r="D559" t="s">
        <v>15523</v>
      </c>
      <c r="E559" t="s">
        <v>15525</v>
      </c>
      <c r="H559" t="s">
        <v>979</v>
      </c>
      <c r="I559" t="str">
        <f>_xlfn.XLOOKUP(game_boards[[#This Row],[drafter_id]],drafters[id],drafters[name],"")</f>
        <v>Andy Levy</v>
      </c>
      <c r="K559" t="str">
        <f>_xlfn.XLOOKUP(game_boards[[#This Row],[drafter_team_id]],drafter_teams[id],drafter_teams[name],"")</f>
        <v/>
      </c>
    </row>
    <row r="560" spans="1:11" x14ac:dyDescent="0.25">
      <c r="A560" t="str">
        <f>_xlfn.XLOOKUP(game_boards[[#This Row],[draft_id]],game_boards_export[draft_id],game_boards_export[id])</f>
        <v>e058fa40-06b3-4cad-85f5-7bce2c57ff7b</v>
      </c>
      <c r="B560" s="4" t="s">
        <v>369</v>
      </c>
      <c r="C560" t="str">
        <f>_xlfn.XLOOKUP(game_boards[[#This Row],[draft_id]],drafts[id],drafts[title])</f>
        <v>'90s Superhero</v>
      </c>
      <c r="D560" t="s">
        <v>15522</v>
      </c>
      <c r="E560" t="s">
        <v>15524</v>
      </c>
      <c r="H560" t="s">
        <v>1149</v>
      </c>
      <c r="I560" t="str">
        <f>_xlfn.XLOOKUP(game_boards[[#This Row],[drafter_id]],drafters[id],drafters[name],"")</f>
        <v>Dave Schilling</v>
      </c>
      <c r="K560" t="str">
        <f>_xlfn.XLOOKUP(game_boards[[#This Row],[drafter_team_id]],drafter_teams[id],drafter_teams[name],"")</f>
        <v/>
      </c>
    </row>
    <row r="561" spans="1:11" x14ac:dyDescent="0.25">
      <c r="A561" t="str">
        <f>_xlfn.XLOOKUP(game_boards[[#This Row],[draft_id]],game_boards_export[draft_id],game_boards_export[id])</f>
        <v>e058fa40-06b3-4cad-85f5-7bce2c57ff7b</v>
      </c>
      <c r="B561" s="4" t="s">
        <v>369</v>
      </c>
      <c r="C561" t="str">
        <f>_xlfn.XLOOKUP(game_boards[[#This Row],[draft_id]],drafts[id],drafts[title])</f>
        <v>'90s Superhero</v>
      </c>
      <c r="D561" t="s">
        <v>15523</v>
      </c>
      <c r="E561" t="s">
        <v>15525</v>
      </c>
      <c r="H561" t="s">
        <v>1177</v>
      </c>
      <c r="I561" t="str">
        <f>_xlfn.XLOOKUP(game_boards[[#This Row],[drafter_id]],drafters[id],drafters[name],"")</f>
        <v>Darren Franich</v>
      </c>
      <c r="K561" t="str">
        <f>_xlfn.XLOOKUP(game_boards[[#This Row],[drafter_team_id]],drafter_teams[id],drafter_teams[name],"")</f>
        <v/>
      </c>
    </row>
    <row r="562" spans="1:11" x14ac:dyDescent="0.25">
      <c r="A562" t="str">
        <f>_xlfn.XLOOKUP(game_boards[[#This Row],[draft_id]],game_boards_export[draft_id],game_boards_export[id])</f>
        <v>eda3aa26-b31e-4e8a-a388-eeefc2dc3335</v>
      </c>
      <c r="B562" s="4" t="s">
        <v>188</v>
      </c>
      <c r="C562" t="str">
        <f>_xlfn.XLOOKUP(game_boards[[#This Row],[draft_id]],drafts[id],drafts[title])</f>
        <v>George Clooney</v>
      </c>
      <c r="D562" t="s">
        <v>15522</v>
      </c>
      <c r="E562" t="s">
        <v>15524</v>
      </c>
      <c r="H562" s="1" t="s">
        <v>863</v>
      </c>
      <c r="I562" t="str">
        <f>_xlfn.XLOOKUP(game_boards[[#This Row],[drafter_id]],drafters[id],drafters[name],"")</f>
        <v>Ian Karmel</v>
      </c>
      <c r="K562" t="str">
        <f>_xlfn.XLOOKUP(game_boards[[#This Row],[drafter_team_id]],drafter_teams[id],drafter_teams[name],"")</f>
        <v/>
      </c>
    </row>
    <row r="563" spans="1:11" x14ac:dyDescent="0.25">
      <c r="A563" t="str">
        <f>_xlfn.XLOOKUP(game_boards[[#This Row],[draft_id]],game_boards_export[draft_id],game_boards_export[id])</f>
        <v>eda3aa26-b31e-4e8a-a388-eeefc2dc3335</v>
      </c>
      <c r="B563" s="4" t="s">
        <v>188</v>
      </c>
      <c r="C563" t="str">
        <f>_xlfn.XLOOKUP(game_boards[[#This Row],[draft_id]],drafts[id],drafts[title])</f>
        <v>George Clooney</v>
      </c>
      <c r="D563" t="s">
        <v>15523</v>
      </c>
      <c r="E563" t="s">
        <v>15525</v>
      </c>
      <c r="H563" t="s">
        <v>1123</v>
      </c>
      <c r="I563" t="str">
        <f>_xlfn.XLOOKUP(game_boards[[#This Row],[drafter_id]],drafters[id],drafters[name],"")</f>
        <v>Sean Jordan</v>
      </c>
      <c r="K563" t="str">
        <f>_xlfn.XLOOKUP(game_boards[[#This Row],[drafter_team_id]],drafter_teams[id],drafter_teams[name],"")</f>
        <v/>
      </c>
    </row>
    <row r="564" spans="1:11" x14ac:dyDescent="0.25">
      <c r="A564" t="str">
        <f>_xlfn.XLOOKUP(game_boards[[#This Row],[draft_id]],game_boards_export[draft_id],game_boards_export[id])</f>
        <v>72098695-9c53-4e78-9569-82ec75836ff5</v>
      </c>
      <c r="B564" s="4" t="s">
        <v>748</v>
      </c>
      <c r="C564" t="str">
        <f>_xlfn.XLOOKUP(game_boards[[#This Row],[draft_id]],drafts[id],drafts[title])</f>
        <v>Screenwriters' Directorial Debuts</v>
      </c>
      <c r="D564" t="s">
        <v>15522</v>
      </c>
      <c r="E564" t="s">
        <v>15524</v>
      </c>
      <c r="H564" t="s">
        <v>1245</v>
      </c>
      <c r="I564" t="str">
        <f>_xlfn.XLOOKUP(game_boards[[#This Row],[drafter_id]],drafters[id],drafters[name],"")</f>
        <v>Eva Anderson</v>
      </c>
      <c r="K564" t="str">
        <f>_xlfn.XLOOKUP(game_boards[[#This Row],[drafter_team_id]],drafter_teams[id],drafter_teams[name],"")</f>
        <v/>
      </c>
    </row>
    <row r="565" spans="1:11" x14ac:dyDescent="0.25">
      <c r="A565" t="str">
        <f>_xlfn.XLOOKUP(game_boards[[#This Row],[draft_id]],game_boards_export[draft_id],game_boards_export[id])</f>
        <v>72098695-9c53-4e78-9569-82ec75836ff5</v>
      </c>
      <c r="B565" s="4" t="s">
        <v>748</v>
      </c>
      <c r="C565" t="str">
        <f>_xlfn.XLOOKUP(game_boards[[#This Row],[draft_id]],drafts[id],drafts[title])</f>
        <v>Screenwriters' Directorial Debuts</v>
      </c>
      <c r="D565" t="s">
        <v>15523</v>
      </c>
      <c r="E565" t="s">
        <v>15525</v>
      </c>
      <c r="H565" t="s">
        <v>793</v>
      </c>
      <c r="I565" t="str">
        <f>_xlfn.XLOOKUP(game_boards[[#This Row],[drafter_id]],drafters[id],drafters[name],"")</f>
        <v>Clarke Wolfe</v>
      </c>
      <c r="K565" t="str">
        <f>_xlfn.XLOOKUP(game_boards[[#This Row],[drafter_team_id]],drafter_teams[id],drafter_teams[name],"")</f>
        <v/>
      </c>
    </row>
    <row r="566" spans="1:11" x14ac:dyDescent="0.25">
      <c r="A566" t="str">
        <f>_xlfn.XLOOKUP(game_boards[[#This Row],[draft_id]],game_boards_export[draft_id],game_boards_export[id])</f>
        <v>784099e2-61e4-4149-8a20-e4892af765f1</v>
      </c>
      <c r="B566" s="4" t="s">
        <v>73</v>
      </c>
      <c r="C566" t="str">
        <f>_xlfn.XLOOKUP(game_boards[[#This Row],[draft_id]],drafts[id],drafts[title])</f>
        <v>Country Music</v>
      </c>
      <c r="D566" t="s">
        <v>15522</v>
      </c>
      <c r="E566" t="s">
        <v>15524</v>
      </c>
      <c r="H566" t="s">
        <v>871</v>
      </c>
      <c r="I566" t="str">
        <f>_xlfn.XLOOKUP(game_boards[[#This Row],[drafter_id]],drafters[id],drafters[name],"")</f>
        <v>Emily St. James</v>
      </c>
      <c r="K566" t="str">
        <f>_xlfn.XLOOKUP(game_boards[[#This Row],[drafter_team_id]],drafter_teams[id],drafter_teams[name],"")</f>
        <v/>
      </c>
    </row>
    <row r="567" spans="1:11" x14ac:dyDescent="0.25">
      <c r="A567" t="str">
        <f>_xlfn.XLOOKUP(game_boards[[#This Row],[draft_id]],game_boards_export[draft_id],game_boards_export[id])</f>
        <v>784099e2-61e4-4149-8a20-e4892af765f1</v>
      </c>
      <c r="B567" s="4" t="s">
        <v>73</v>
      </c>
      <c r="C567" t="str">
        <f>_xlfn.XLOOKUP(game_boards[[#This Row],[draft_id]],drafts[id],drafts[title])</f>
        <v>Country Music</v>
      </c>
      <c r="D567" t="s">
        <v>15523</v>
      </c>
      <c r="E567" t="s">
        <v>15525</v>
      </c>
      <c r="H567" t="s">
        <v>1183</v>
      </c>
      <c r="I567" t="str">
        <f>_xlfn.XLOOKUP(game_boards[[#This Row],[drafter_id]],drafters[id],drafters[name],"")</f>
        <v>Libby Hill</v>
      </c>
      <c r="K567" t="str">
        <f>_xlfn.XLOOKUP(game_boards[[#This Row],[drafter_team_id]],drafter_teams[id],drafter_teams[name],"")</f>
        <v/>
      </c>
    </row>
    <row r="568" spans="1:11" x14ac:dyDescent="0.25">
      <c r="A568" t="str">
        <f>_xlfn.XLOOKUP(game_boards[[#This Row],[draft_id]],game_boards_export[draft_id],game_boards_export[id])</f>
        <v>8c489046-a821-45e0-b955-a7c1238e4543</v>
      </c>
      <c r="B568" s="4" t="s">
        <v>510</v>
      </c>
      <c r="C568" t="str">
        <f>_xlfn.XLOOKUP(game_boards[[#This Row],[draft_id]],drafts[id],drafts[title])</f>
        <v>Queer Crime</v>
      </c>
      <c r="D568" t="s">
        <v>15522</v>
      </c>
      <c r="E568" t="s">
        <v>15524</v>
      </c>
      <c r="H568" t="s">
        <v>1059</v>
      </c>
      <c r="I568" t="str">
        <f>_xlfn.XLOOKUP(game_boards[[#This Row],[drafter_id]],drafters[id],drafters[name],"")</f>
        <v>Juan Quanito</v>
      </c>
      <c r="K568" t="str">
        <f>_xlfn.XLOOKUP(game_boards[[#This Row],[drafter_team_id]],drafter_teams[id],drafter_teams[name],"")</f>
        <v/>
      </c>
    </row>
    <row r="569" spans="1:11" x14ac:dyDescent="0.25">
      <c r="A569" t="str">
        <f>_xlfn.XLOOKUP(game_boards[[#This Row],[draft_id]],game_boards_export[draft_id],game_boards_export[id])</f>
        <v>8c489046-a821-45e0-b955-a7c1238e4543</v>
      </c>
      <c r="B569" s="4" t="s">
        <v>510</v>
      </c>
      <c r="C569" t="str">
        <f>_xlfn.XLOOKUP(game_boards[[#This Row],[draft_id]],drafts[id],drafts[title])</f>
        <v>Queer Crime</v>
      </c>
      <c r="D569" t="s">
        <v>15523</v>
      </c>
      <c r="E569" t="s">
        <v>15525</v>
      </c>
      <c r="H569" t="s">
        <v>1107</v>
      </c>
      <c r="I569" t="str">
        <f>_xlfn.XLOOKUP(game_boards[[#This Row],[drafter_id]],drafters[id],drafters[name],"")</f>
        <v>Kyle Turner</v>
      </c>
      <c r="K569" t="str">
        <f>_xlfn.XLOOKUP(game_boards[[#This Row],[drafter_team_id]],drafter_teams[id],drafter_teams[name],"")</f>
        <v/>
      </c>
    </row>
    <row r="570" spans="1:11" x14ac:dyDescent="0.25">
      <c r="A570" t="str">
        <f>_xlfn.XLOOKUP(game_boards[[#This Row],[draft_id]],game_boards_export[draft_id],game_boards_export[id])</f>
        <v>e9dd1262-22ac-4494-ba00-15b8331d9ec3</v>
      </c>
      <c r="B570" s="4" t="s">
        <v>132</v>
      </c>
      <c r="C570" t="str">
        <f>_xlfn.XLOOKUP(game_boards[[#This Row],[draft_id]],drafts[id],drafts[title])</f>
        <v>Vietnam War mini-Mega</v>
      </c>
      <c r="D570" t="s">
        <v>15522</v>
      </c>
      <c r="E570" t="s">
        <v>15553</v>
      </c>
      <c r="F570" t="b">
        <v>1</v>
      </c>
      <c r="H570" t="s">
        <v>1051</v>
      </c>
      <c r="I570" t="str">
        <f>_xlfn.XLOOKUP(game_boards[[#This Row],[drafter_id]],drafters[id],drafters[name],"")</f>
        <v>Drew McWeeny</v>
      </c>
      <c r="K570" t="str">
        <f>_xlfn.XLOOKUP(game_boards[[#This Row],[drafter_team_id]],drafter_teams[id],drafter_teams[name],"")</f>
        <v/>
      </c>
    </row>
    <row r="571" spans="1:11" x14ac:dyDescent="0.25">
      <c r="A571" t="str">
        <f>_xlfn.XLOOKUP(game_boards[[#This Row],[draft_id]],game_boards_export[draft_id],game_boards_export[id])</f>
        <v>e9dd1262-22ac-4494-ba00-15b8331d9ec3</v>
      </c>
      <c r="B571" s="4" t="s">
        <v>132</v>
      </c>
      <c r="C571" t="str">
        <f>_xlfn.XLOOKUP(game_boards[[#This Row],[draft_id]],drafts[id],drafts[title])</f>
        <v>Vietnam War mini-Mega</v>
      </c>
      <c r="D571" t="s">
        <v>15523</v>
      </c>
      <c r="E571" t="s">
        <v>15552</v>
      </c>
      <c r="H571" t="s">
        <v>1009</v>
      </c>
      <c r="I571" t="str">
        <f>_xlfn.XLOOKUP(game_boards[[#This Row],[drafter_id]],drafters[id],drafters[name],"")</f>
        <v>Drea Clark</v>
      </c>
      <c r="K571" t="str">
        <f>_xlfn.XLOOKUP(game_boards[[#This Row],[drafter_team_id]],drafter_teams[id],drafter_teams[name],"")</f>
        <v/>
      </c>
    </row>
    <row r="572" spans="1:11" x14ac:dyDescent="0.25">
      <c r="A572" t="str">
        <f>_xlfn.XLOOKUP(game_boards[[#This Row],[draft_id]],game_boards_export[draft_id],game_boards_export[id])</f>
        <v>e9dd1262-22ac-4494-ba00-15b8331d9ec3</v>
      </c>
      <c r="B572" s="4" t="s">
        <v>132</v>
      </c>
      <c r="C572" t="str">
        <f>_xlfn.XLOOKUP(game_boards[[#This Row],[draft_id]],drafts[id],drafts[title])</f>
        <v>Vietnam War mini-Mega</v>
      </c>
      <c r="D572" t="s">
        <v>15526</v>
      </c>
      <c r="E572" t="s">
        <v>15551</v>
      </c>
      <c r="G572" t="b">
        <v>1</v>
      </c>
      <c r="H572" t="s">
        <v>915</v>
      </c>
      <c r="I572" t="str">
        <f>_xlfn.XLOOKUP(game_boards[[#This Row],[drafter_id]],drafters[id],drafters[name],"")</f>
        <v>Billy Ray Brewton</v>
      </c>
      <c r="K572" t="str">
        <f>_xlfn.XLOOKUP(game_boards[[#This Row],[drafter_team_id]],drafter_teams[id],drafter_teams[name],"")</f>
        <v/>
      </c>
    </row>
    <row r="573" spans="1:11" x14ac:dyDescent="0.25">
      <c r="A573" t="str">
        <f>_xlfn.XLOOKUP(game_boards[[#This Row],[draft_id]],game_boards_export[draft_id],game_boards_export[id])</f>
        <v>c03b6f07-c3ef-4809-ba13-535cba7b6b1f</v>
      </c>
      <c r="B573" s="4" t="s">
        <v>584</v>
      </c>
      <c r="C573" t="str">
        <f>_xlfn.XLOOKUP(game_boards[[#This Row],[draft_id]],drafts[id],drafts[title])</f>
        <v>Greta Gerwig</v>
      </c>
      <c r="D573" t="s">
        <v>15522</v>
      </c>
      <c r="E573" t="s">
        <v>15524</v>
      </c>
      <c r="H573" t="s">
        <v>1001</v>
      </c>
      <c r="I573" t="str">
        <f>_xlfn.XLOOKUP(game_boards[[#This Row],[drafter_id]],drafters[id],drafters[name],"")</f>
        <v>Piya Sinha-Roy</v>
      </c>
      <c r="K573" t="str">
        <f>_xlfn.XLOOKUP(game_boards[[#This Row],[drafter_team_id]],drafter_teams[id],drafter_teams[name],"")</f>
        <v/>
      </c>
    </row>
    <row r="574" spans="1:11" x14ac:dyDescent="0.25">
      <c r="A574" t="str">
        <f>_xlfn.XLOOKUP(game_boards[[#This Row],[draft_id]],game_boards_export[draft_id],game_boards_export[id])</f>
        <v>c03b6f07-c3ef-4809-ba13-535cba7b6b1f</v>
      </c>
      <c r="B574" s="4" t="s">
        <v>584</v>
      </c>
      <c r="C574" t="str">
        <f>_xlfn.XLOOKUP(game_boards[[#This Row],[draft_id]],drafts[id],drafts[title])</f>
        <v>Greta Gerwig</v>
      </c>
      <c r="D574" t="s">
        <v>15523</v>
      </c>
      <c r="E574" t="s">
        <v>15525</v>
      </c>
      <c r="H574" t="s">
        <v>1027</v>
      </c>
      <c r="I574" t="str">
        <f>_xlfn.XLOOKUP(game_boards[[#This Row],[drafter_id]],drafters[id],drafters[name],"")</f>
        <v>Devan Coggan</v>
      </c>
      <c r="K574" t="str">
        <f>_xlfn.XLOOKUP(game_boards[[#This Row],[drafter_team_id]],drafter_teams[id],drafter_teams[name],"")</f>
        <v/>
      </c>
    </row>
    <row r="575" spans="1:11" x14ac:dyDescent="0.25">
      <c r="A575" t="str">
        <f>_xlfn.XLOOKUP(game_boards[[#This Row],[draft_id]],game_boards_export[draft_id],game_boards_export[id])</f>
        <v>e42869f9-4893-4c86-aec0-b455619444df</v>
      </c>
      <c r="B575" s="4" t="s">
        <v>737</v>
      </c>
      <c r="C575" t="str">
        <f>_xlfn.XLOOKUP(game_boards[[#This Row],[draft_id]],drafts[id],drafts[title])</f>
        <v>1998 mini-Mega Draft</v>
      </c>
      <c r="D575" t="s">
        <v>15522</v>
      </c>
      <c r="E575" t="s">
        <v>15554</v>
      </c>
      <c r="F575" t="b">
        <v>1</v>
      </c>
      <c r="H575" t="s">
        <v>1237</v>
      </c>
      <c r="I575" t="str">
        <f>_xlfn.XLOOKUP(game_boards[[#This Row],[drafter_id]],drafters[id],drafters[name],"")</f>
        <v>Clay Keller</v>
      </c>
      <c r="K575" t="str">
        <f>_xlfn.XLOOKUP(game_boards[[#This Row],[drafter_team_id]],drafter_teams[id],drafter_teams[name],"")</f>
        <v/>
      </c>
    </row>
    <row r="576" spans="1:11" x14ac:dyDescent="0.25">
      <c r="A576" t="str">
        <f>_xlfn.XLOOKUP(game_boards[[#This Row],[draft_id]],game_boards_export[draft_id],game_boards_export[id])</f>
        <v>e42869f9-4893-4c86-aec0-b455619444df</v>
      </c>
      <c r="B576" s="4" t="s">
        <v>737</v>
      </c>
      <c r="C576" t="str">
        <f>_xlfn.XLOOKUP(game_boards[[#This Row],[draft_id]],drafts[id],drafts[title])</f>
        <v>1998 mini-Mega Draft</v>
      </c>
      <c r="D576" t="s">
        <v>15523</v>
      </c>
      <c r="E576" t="s">
        <v>15555</v>
      </c>
      <c r="H576" t="s">
        <v>1017</v>
      </c>
      <c r="I576" t="str">
        <f>_xlfn.XLOOKUP(game_boards[[#This Row],[drafter_id]],drafters[id],drafters[name],"")</f>
        <v>Thomas Grabinski</v>
      </c>
      <c r="K576" t="str">
        <f>_xlfn.XLOOKUP(game_boards[[#This Row],[drafter_team_id]],drafter_teams[id],drafter_teams[name],"")</f>
        <v/>
      </c>
    </row>
    <row r="577" spans="1:11" x14ac:dyDescent="0.25">
      <c r="A577" t="str">
        <f>_xlfn.XLOOKUP(game_boards[[#This Row],[draft_id]],game_boards_export[draft_id],game_boards_export[id])</f>
        <v>e42869f9-4893-4c86-aec0-b455619444df</v>
      </c>
      <c r="B577" s="4" t="s">
        <v>737</v>
      </c>
      <c r="C577" t="str">
        <f>_xlfn.XLOOKUP(game_boards[[#This Row],[draft_id]],drafts[id],drafts[title])</f>
        <v>1998 mini-Mega Draft</v>
      </c>
      <c r="D577" t="s">
        <v>15526</v>
      </c>
      <c r="E577" t="s">
        <v>15556</v>
      </c>
      <c r="G577" t="b">
        <v>1</v>
      </c>
      <c r="H577" t="s">
        <v>1007</v>
      </c>
      <c r="I577" t="str">
        <f>_xlfn.XLOOKUP(game_boards[[#This Row],[drafter_id]],drafters[id],drafters[name],"")</f>
        <v>Karen Tongson</v>
      </c>
      <c r="K577" t="str">
        <f>_xlfn.XLOOKUP(game_boards[[#This Row],[drafter_team_id]],drafter_teams[id],drafter_teams[name],"")</f>
        <v/>
      </c>
    </row>
    <row r="578" spans="1:11" x14ac:dyDescent="0.25">
      <c r="A578" t="str">
        <f>_xlfn.XLOOKUP(game_boards[[#This Row],[draft_id]],game_boards_export[draft_id],game_boards_export[id])</f>
        <v>e42869f9-4893-4c86-aec0-b455619444df</v>
      </c>
      <c r="B578" s="4" t="s">
        <v>737</v>
      </c>
      <c r="C578" t="str">
        <f>_xlfn.XLOOKUP(game_boards[[#This Row],[draft_id]],drafts[id],drafts[title])</f>
        <v>1998 mini-Mega Draft</v>
      </c>
      <c r="D578" t="s">
        <v>15531</v>
      </c>
      <c r="E578" t="s">
        <v>15557</v>
      </c>
      <c r="H578" t="s">
        <v>1085</v>
      </c>
      <c r="I578" t="str">
        <f>_xlfn.XLOOKUP(game_boards[[#This Row],[drafter_id]],drafters[id],drafters[name],"")</f>
        <v>Helen Shang</v>
      </c>
      <c r="K578" t="str">
        <f>_xlfn.XLOOKUP(game_boards[[#This Row],[drafter_team_id]],drafter_teams[id],drafter_teams[name],"")</f>
        <v/>
      </c>
    </row>
    <row r="579" spans="1:11" x14ac:dyDescent="0.25">
      <c r="A579" t="str">
        <f>_xlfn.XLOOKUP(game_boards[[#This Row],[draft_id]],game_boards_export[draft_id],game_boards_export[id])</f>
        <v>4ae300c3-9184-4b9f-a03b-4c6c8f14eefe</v>
      </c>
      <c r="B579" s="4" t="s">
        <v>13</v>
      </c>
      <c r="C579" t="str">
        <f>_xlfn.XLOOKUP(game_boards[[#This Row],[draft_id]],drafts[id],drafts[title])</f>
        <v>Blumhouse</v>
      </c>
      <c r="D579" t="s">
        <v>15522</v>
      </c>
      <c r="E579" t="s">
        <v>15524</v>
      </c>
      <c r="H579" t="s">
        <v>915</v>
      </c>
      <c r="I579" t="str">
        <f>_xlfn.XLOOKUP(game_boards[[#This Row],[drafter_id]],drafters[id],drafters[name],"")</f>
        <v>Billy Ray Brewton</v>
      </c>
      <c r="K579" t="str">
        <f>_xlfn.XLOOKUP(game_boards[[#This Row],[drafter_team_id]],drafter_teams[id],drafter_teams[name],"")</f>
        <v/>
      </c>
    </row>
    <row r="580" spans="1:11" x14ac:dyDescent="0.25">
      <c r="A580" t="str">
        <f>_xlfn.XLOOKUP(game_boards[[#This Row],[draft_id]],game_boards_export[draft_id],game_boards_export[id])</f>
        <v>4ae300c3-9184-4b9f-a03b-4c6c8f14eefe</v>
      </c>
      <c r="B580" s="4" t="s">
        <v>13</v>
      </c>
      <c r="C580" t="str">
        <f>_xlfn.XLOOKUP(game_boards[[#This Row],[draft_id]],drafts[id],drafts[title])</f>
        <v>Blumhouse</v>
      </c>
      <c r="D580" t="s">
        <v>15523</v>
      </c>
      <c r="E580" t="s">
        <v>15525</v>
      </c>
      <c r="H580" t="s">
        <v>909</v>
      </c>
      <c r="I580" t="str">
        <f>_xlfn.XLOOKUP(game_boards[[#This Row],[drafter_id]],drafters[id],drafters[name],"")</f>
        <v>Kyle Anderson</v>
      </c>
      <c r="K580" t="str">
        <f>_xlfn.XLOOKUP(game_boards[[#This Row],[drafter_team_id]],drafter_teams[id],drafter_teams[name],"")</f>
        <v/>
      </c>
    </row>
    <row r="581" spans="1:11" x14ac:dyDescent="0.25">
      <c r="A581" t="str">
        <f>_xlfn.XLOOKUP(game_boards[[#This Row],[draft_id]],game_boards_export[draft_id],game_boards_export[id])</f>
        <v>06502999-2bc0-4bfa-b7e8-4e8185a3c040</v>
      </c>
      <c r="B581" s="4" t="s">
        <v>114</v>
      </c>
      <c r="C581" t="str">
        <f>_xlfn.XLOOKUP(game_boards[[#This Row],[draft_id]],drafts[id],drafts[title])</f>
        <v>Home Invasion</v>
      </c>
      <c r="D581" t="s">
        <v>15522</v>
      </c>
      <c r="E581" t="s">
        <v>15524</v>
      </c>
      <c r="H581" t="s">
        <v>1137</v>
      </c>
      <c r="I581" t="str">
        <f>_xlfn.XLOOKUP(game_boards[[#This Row],[drafter_id]],drafters[id],drafters[name],"")</f>
        <v>Wynter Mitchell</v>
      </c>
      <c r="K581" t="str">
        <f>_xlfn.XLOOKUP(game_boards[[#This Row],[drafter_team_id]],drafter_teams[id],drafter_teams[name],"")</f>
        <v/>
      </c>
    </row>
    <row r="582" spans="1:11" x14ac:dyDescent="0.25">
      <c r="A582" t="str">
        <f>_xlfn.XLOOKUP(game_boards[[#This Row],[draft_id]],game_boards_export[draft_id],game_boards_export[id])</f>
        <v>06502999-2bc0-4bfa-b7e8-4e8185a3c040</v>
      </c>
      <c r="B582" s="4" t="s">
        <v>114</v>
      </c>
      <c r="C582" t="str">
        <f>_xlfn.XLOOKUP(game_boards[[#This Row],[draft_id]],drafts[id],drafts[title])</f>
        <v>Home Invasion</v>
      </c>
      <c r="D582" t="s">
        <v>15523</v>
      </c>
      <c r="E582" t="s">
        <v>15525</v>
      </c>
      <c r="H582" t="s">
        <v>1129</v>
      </c>
      <c r="I582" t="str">
        <f>_xlfn.XLOOKUP(game_boards[[#This Row],[drafter_id]],drafters[id],drafters[name],"")</f>
        <v>Morgan Peter Brown</v>
      </c>
      <c r="K582" t="str">
        <f>_xlfn.XLOOKUP(game_boards[[#This Row],[drafter_team_id]],drafter_teams[id],drafter_teams[name],"")</f>
        <v/>
      </c>
    </row>
    <row r="583" spans="1:11" x14ac:dyDescent="0.25">
      <c r="A583" t="str">
        <f>_xlfn.XLOOKUP(game_boards[[#This Row],[draft_id]],game_boards_export[draft_id],game_boards_export[id])</f>
        <v>f3407027-957f-4693-a4fb-06f84e388fa1</v>
      </c>
      <c r="B583" s="4" t="s">
        <v>318</v>
      </c>
      <c r="C583" t="str">
        <f>_xlfn.XLOOKUP(game_boards[[#This Row],[draft_id]],drafts[id],drafts[title])</f>
        <v>Two Thumbs Down</v>
      </c>
      <c r="D583" t="s">
        <v>15522</v>
      </c>
      <c r="E583" t="s">
        <v>15524</v>
      </c>
      <c r="H583" t="s">
        <v>1147</v>
      </c>
      <c r="I583" t="str">
        <f>_xlfn.XLOOKUP(game_boards[[#This Row],[drafter_id]],drafters[id],drafters[name],"")</f>
        <v>Matt Singer</v>
      </c>
      <c r="K583" t="str">
        <f>_xlfn.XLOOKUP(game_boards[[#This Row],[drafter_team_id]],drafter_teams[id],drafter_teams[name],"")</f>
        <v/>
      </c>
    </row>
    <row r="584" spans="1:11" x14ac:dyDescent="0.25">
      <c r="A584" t="str">
        <f>_xlfn.XLOOKUP(game_boards[[#This Row],[draft_id]],game_boards_export[draft_id],game_boards_export[id])</f>
        <v>f3407027-957f-4693-a4fb-06f84e388fa1</v>
      </c>
      <c r="B584" s="4" t="s">
        <v>318</v>
      </c>
      <c r="C584" t="str">
        <f>_xlfn.XLOOKUP(game_boards[[#This Row],[draft_id]],drafts[id],drafts[title])</f>
        <v>Two Thumbs Down</v>
      </c>
      <c r="D584" t="s">
        <v>15523</v>
      </c>
      <c r="E584" t="s">
        <v>15525</v>
      </c>
      <c r="H584" t="s">
        <v>1167</v>
      </c>
      <c r="I584" t="str">
        <f>_xlfn.XLOOKUP(game_boards[[#This Row],[drafter_id]],drafters[id],drafters[name],"")</f>
        <v>Jordan Hoffman</v>
      </c>
      <c r="K584" t="str">
        <f>_xlfn.XLOOKUP(game_boards[[#This Row],[drafter_team_id]],drafter_teams[id],drafter_teams[name],"")</f>
        <v/>
      </c>
    </row>
    <row r="585" spans="1:11" x14ac:dyDescent="0.25">
      <c r="A585" t="str">
        <f>_xlfn.XLOOKUP(game_boards[[#This Row],[draft_id]],game_boards_export[draft_id],game_boards_export[id])</f>
        <v>1896362b-2800-408e-9396-26e40de622c8</v>
      </c>
      <c r="B585" s="4" t="s">
        <v>342</v>
      </c>
      <c r="C585" t="str">
        <f>_xlfn.XLOOKUP(game_boards[[#This Row],[draft_id]],drafts[id],drafts[title])</f>
        <v>Saw Super Draft</v>
      </c>
      <c r="D585" t="s">
        <v>15522</v>
      </c>
      <c r="E585" t="s">
        <v>15558</v>
      </c>
      <c r="F585" t="b">
        <v>1</v>
      </c>
      <c r="H585" t="s">
        <v>1065</v>
      </c>
      <c r="I585" t="str">
        <f>_xlfn.XLOOKUP(game_boards[[#This Row],[drafter_id]],drafters[id],drafters[name],"")</f>
        <v>Megan Amram</v>
      </c>
      <c r="K585" t="str">
        <f>_xlfn.XLOOKUP(game_boards[[#This Row],[drafter_team_id]],drafter_teams[id],drafter_teams[name],"")</f>
        <v/>
      </c>
    </row>
    <row r="586" spans="1:11" x14ac:dyDescent="0.25">
      <c r="A586" t="str">
        <f>_xlfn.XLOOKUP(game_boards[[#This Row],[draft_id]],game_boards_export[draft_id],game_boards_export[id])</f>
        <v>1896362b-2800-408e-9396-26e40de622c8</v>
      </c>
      <c r="B586" s="4" t="s">
        <v>342</v>
      </c>
      <c r="C586" t="str">
        <f>_xlfn.XLOOKUP(game_boards[[#This Row],[draft_id]],drafts[id],drafts[title])</f>
        <v>Saw Super Draft</v>
      </c>
      <c r="D586" t="s">
        <v>15523</v>
      </c>
      <c r="E586" t="s">
        <v>15604</v>
      </c>
      <c r="H586" t="s">
        <v>1223</v>
      </c>
      <c r="I586" t="str">
        <f>_xlfn.XLOOKUP(game_boards[[#This Row],[drafter_id]],drafters[id],drafters[name],"")</f>
        <v>Ben Mekler</v>
      </c>
      <c r="K586" t="str">
        <f>_xlfn.XLOOKUP(game_boards[[#This Row],[drafter_team_id]],drafter_teams[id],drafter_teams[name],"")</f>
        <v/>
      </c>
    </row>
    <row r="587" spans="1:11" x14ac:dyDescent="0.25">
      <c r="A587" t="str">
        <f>_xlfn.XLOOKUP(game_boards[[#This Row],[draft_id]],game_boards_export[draft_id],game_boards_export[id])</f>
        <v>1896362b-2800-408e-9396-26e40de622c8</v>
      </c>
      <c r="B587" s="4" t="s">
        <v>342</v>
      </c>
      <c r="C587" t="str">
        <f>_xlfn.XLOOKUP(game_boards[[#This Row],[draft_id]],drafts[id],drafts[title])</f>
        <v>Saw Super Draft</v>
      </c>
      <c r="D587" t="s">
        <v>15526</v>
      </c>
      <c r="E587" t="s">
        <v>15605</v>
      </c>
      <c r="G587" t="b">
        <v>1</v>
      </c>
      <c r="H587" t="s">
        <v>1067</v>
      </c>
      <c r="I587" t="str">
        <f>_xlfn.XLOOKUP(game_boards[[#This Row],[drafter_id]],drafters[id],drafters[name],"")</f>
        <v>Walter Hollmann</v>
      </c>
      <c r="K587" t="str">
        <f>_xlfn.XLOOKUP(game_boards[[#This Row],[drafter_team_id]],drafter_teams[id],drafter_teams[name],"")</f>
        <v/>
      </c>
    </row>
    <row r="588" spans="1:11" x14ac:dyDescent="0.25">
      <c r="A588" t="str">
        <f>_xlfn.XLOOKUP(game_boards[[#This Row],[draft_id]],game_boards_export[draft_id],game_boards_export[id])</f>
        <v>40275c76-eeb7-4d3b-ae6f-0fd7aae511b0</v>
      </c>
      <c r="B588" s="4" t="s">
        <v>522</v>
      </c>
      <c r="C588" t="str">
        <f>_xlfn.XLOOKUP(game_boards[[#This Row],[draft_id]],drafts[id],drafts[title])</f>
        <v>Halloween Super Draft</v>
      </c>
      <c r="D588" t="s">
        <v>15522</v>
      </c>
      <c r="E588" t="s">
        <v>15612</v>
      </c>
      <c r="F588" t="b">
        <v>1</v>
      </c>
      <c r="H588" t="s">
        <v>915</v>
      </c>
      <c r="I588" t="str">
        <f>_xlfn.XLOOKUP(game_boards[[#This Row],[drafter_id]],drafters[id],drafters[name],"")</f>
        <v>Billy Ray Brewton</v>
      </c>
      <c r="K588" t="str">
        <f>_xlfn.XLOOKUP(game_boards[[#This Row],[drafter_team_id]],drafter_teams[id],drafter_teams[name],"")</f>
        <v/>
      </c>
    </row>
    <row r="589" spans="1:11" x14ac:dyDescent="0.25">
      <c r="A589" t="str">
        <f>_xlfn.XLOOKUP(game_boards[[#This Row],[draft_id]],game_boards_export[draft_id],game_boards_export[id])</f>
        <v>40275c76-eeb7-4d3b-ae6f-0fd7aae511b0</v>
      </c>
      <c r="B589" s="4" t="s">
        <v>522</v>
      </c>
      <c r="C589" t="str">
        <f>_xlfn.XLOOKUP(game_boards[[#This Row],[draft_id]],drafts[id],drafts[title])</f>
        <v>Halloween Super Draft</v>
      </c>
      <c r="D589" t="s">
        <v>15523</v>
      </c>
      <c r="E589" t="s">
        <v>15555</v>
      </c>
      <c r="H589" t="s">
        <v>845</v>
      </c>
      <c r="I589" t="str">
        <f>_xlfn.XLOOKUP(game_boards[[#This Row],[drafter_id]],drafters[id],drafters[name],"")</f>
        <v>Rebekah McKendry</v>
      </c>
      <c r="K589" t="str">
        <f>_xlfn.XLOOKUP(game_boards[[#This Row],[drafter_team_id]],drafter_teams[id],drafter_teams[name],"")</f>
        <v/>
      </c>
    </row>
    <row r="590" spans="1:11" x14ac:dyDescent="0.25">
      <c r="A590" t="str">
        <f>_xlfn.XLOOKUP(game_boards[[#This Row],[draft_id]],game_boards_export[draft_id],game_boards_export[id])</f>
        <v>40275c76-eeb7-4d3b-ae6f-0fd7aae511b0</v>
      </c>
      <c r="B590" s="4" t="s">
        <v>522</v>
      </c>
      <c r="C590" t="str">
        <f>_xlfn.XLOOKUP(game_boards[[#This Row],[draft_id]],drafts[id],drafts[title])</f>
        <v>Halloween Super Draft</v>
      </c>
      <c r="D590" t="s">
        <v>15526</v>
      </c>
      <c r="E590" t="s">
        <v>15556</v>
      </c>
      <c r="G590" t="b">
        <v>1</v>
      </c>
      <c r="H590" t="s">
        <v>969</v>
      </c>
      <c r="I590" t="str">
        <f>_xlfn.XLOOKUP(game_boards[[#This Row],[drafter_id]],drafters[id],drafters[name],"")</f>
        <v>Graham Skipper</v>
      </c>
      <c r="K590" t="str">
        <f>_xlfn.XLOOKUP(game_boards[[#This Row],[drafter_team_id]],drafter_teams[id],drafter_teams[name],"")</f>
        <v/>
      </c>
    </row>
    <row r="591" spans="1:11" x14ac:dyDescent="0.25">
      <c r="A591" t="str">
        <f>_xlfn.XLOOKUP(game_boards[[#This Row],[draft_id]],game_boards_export[draft_id],game_boards_export[id])</f>
        <v>40275c76-eeb7-4d3b-ae6f-0fd7aae511b0</v>
      </c>
      <c r="B591" s="4" t="s">
        <v>522</v>
      </c>
      <c r="C591" t="str">
        <f>_xlfn.XLOOKUP(game_boards[[#This Row],[draft_id]],drafts[id],drafts[title])</f>
        <v>Halloween Super Draft</v>
      </c>
      <c r="D591" t="s">
        <v>15531</v>
      </c>
      <c r="E591" t="s">
        <v>15587</v>
      </c>
      <c r="H591" t="s">
        <v>805</v>
      </c>
      <c r="I591" t="str">
        <f>_xlfn.XLOOKUP(game_boards[[#This Row],[drafter_id]],drafters[id],drafters[name],"")</f>
        <v>Elric Kane</v>
      </c>
      <c r="K591" t="str">
        <f>_xlfn.XLOOKUP(game_boards[[#This Row],[drafter_team_id]],drafter_teams[id],drafter_teams[name],"")</f>
        <v/>
      </c>
    </row>
    <row r="592" spans="1:11" x14ac:dyDescent="0.25">
      <c r="A592" t="str">
        <f>_xlfn.XLOOKUP(game_boards[[#This Row],[draft_id]],game_boards_export[draft_id],game_boards_export[id])</f>
        <v>174236a7-5d53-41e0-b90c-90dee136de8c</v>
      </c>
      <c r="B592" s="4" t="s">
        <v>467</v>
      </c>
      <c r="C592" t="str">
        <f>_xlfn.XLOOKUP(game_boards[[#This Row],[draft_id]],drafts[id],drafts[title])</f>
        <v>Don Bluth Super Draft</v>
      </c>
      <c r="D592" t="s">
        <v>15522</v>
      </c>
      <c r="E592" t="s">
        <v>15613</v>
      </c>
      <c r="F592" t="b">
        <v>1</v>
      </c>
      <c r="H592" t="s">
        <v>799</v>
      </c>
      <c r="I592" t="str">
        <f>_xlfn.XLOOKUP(game_boards[[#This Row],[drafter_id]],drafters[id],drafters[name],"")</f>
        <v>Joe Reid</v>
      </c>
      <c r="K592" t="str">
        <f>_xlfn.XLOOKUP(game_boards[[#This Row],[drafter_team_id]],drafter_teams[id],drafter_teams[name],"")</f>
        <v/>
      </c>
    </row>
    <row r="593" spans="1:11" x14ac:dyDescent="0.25">
      <c r="A593" t="str">
        <f>_xlfn.XLOOKUP(game_boards[[#This Row],[draft_id]],game_boards_export[draft_id],game_boards_export[id])</f>
        <v>174236a7-5d53-41e0-b90c-90dee136de8c</v>
      </c>
      <c r="B593" s="4" t="s">
        <v>467</v>
      </c>
      <c r="C593" t="str">
        <f>_xlfn.XLOOKUP(game_boards[[#This Row],[draft_id]],drafts[id],drafts[title])</f>
        <v>Don Bluth Super Draft</v>
      </c>
      <c r="D593" t="s">
        <v>15523</v>
      </c>
      <c r="E593" t="s">
        <v>15614</v>
      </c>
      <c r="H593" t="s">
        <v>781</v>
      </c>
      <c r="I593" t="str">
        <f>_xlfn.XLOOKUP(game_boards[[#This Row],[drafter_id]],drafters[id],drafters[name],"")</f>
        <v>Adam B. Vary</v>
      </c>
      <c r="K593" t="str">
        <f>_xlfn.XLOOKUP(game_boards[[#This Row],[drafter_team_id]],drafter_teams[id],drafter_teams[name],"")</f>
        <v/>
      </c>
    </row>
    <row r="594" spans="1:11" x14ac:dyDescent="0.25">
      <c r="A594" t="str">
        <f>_xlfn.XLOOKUP(game_boards[[#This Row],[draft_id]],game_boards_export[draft_id],game_boards_export[id])</f>
        <v>063a11a5-4087-4ab2-9a4d-1834f69d003f</v>
      </c>
      <c r="B594" s="4" t="s">
        <v>614</v>
      </c>
      <c r="C594" t="str">
        <f>_xlfn.XLOOKUP(game_boards[[#This Row],[draft_id]],drafts[id],drafts[title])</f>
        <v>Disney Animation Studios Mega Draft</v>
      </c>
      <c r="D594" t="s">
        <v>15522</v>
      </c>
      <c r="E594" t="s">
        <v>15615</v>
      </c>
      <c r="F594" t="b">
        <v>1</v>
      </c>
      <c r="H594" t="s">
        <v>831</v>
      </c>
      <c r="I594" t="str">
        <f>_xlfn.XLOOKUP(game_boards[[#This Row],[drafter_id]],drafters[id],drafters[name],"")</f>
        <v>Dane McDonald</v>
      </c>
      <c r="K594" t="str">
        <f>_xlfn.XLOOKUP(game_boards[[#This Row],[drafter_team_id]],drafter_teams[id],drafter_teams[name],"")</f>
        <v/>
      </c>
    </row>
    <row r="595" spans="1:11" x14ac:dyDescent="0.25">
      <c r="A595" t="str">
        <f>_xlfn.XLOOKUP(game_boards[[#This Row],[draft_id]],game_boards_export[draft_id],game_boards_export[id])</f>
        <v>063a11a5-4087-4ab2-9a4d-1834f69d003f</v>
      </c>
      <c r="B595" s="4" t="s">
        <v>614</v>
      </c>
      <c r="C595" t="str">
        <f>_xlfn.XLOOKUP(game_boards[[#This Row],[draft_id]],drafts[id],drafts[title])</f>
        <v>Disney Animation Studios Mega Draft</v>
      </c>
      <c r="D595" t="s">
        <v>15523</v>
      </c>
      <c r="E595" t="s">
        <v>15574</v>
      </c>
      <c r="H595" t="s">
        <v>845</v>
      </c>
      <c r="I595" t="str">
        <f>_xlfn.XLOOKUP(game_boards[[#This Row],[drafter_id]],drafters[id],drafters[name],"")</f>
        <v>Rebekah McKendry</v>
      </c>
      <c r="K595" t="str">
        <f>_xlfn.XLOOKUP(game_boards[[#This Row],[drafter_team_id]],drafter_teams[id],drafter_teams[name],"")</f>
        <v/>
      </c>
    </row>
    <row r="596" spans="1:11" x14ac:dyDescent="0.25">
      <c r="A596" t="str">
        <f>_xlfn.XLOOKUP(game_boards[[#This Row],[draft_id]],game_boards_export[draft_id],game_boards_export[id])</f>
        <v>063a11a5-4087-4ab2-9a4d-1834f69d003f</v>
      </c>
      <c r="B596" s="4" t="s">
        <v>614</v>
      </c>
      <c r="C596" t="str">
        <f>_xlfn.XLOOKUP(game_boards[[#This Row],[draft_id]],drafts[id],drafts[title])</f>
        <v>Disney Animation Studios Mega Draft</v>
      </c>
      <c r="D596" t="s">
        <v>15526</v>
      </c>
      <c r="E596" t="s">
        <v>15616</v>
      </c>
      <c r="G596" t="b">
        <v>1</v>
      </c>
      <c r="H596" t="s">
        <v>977</v>
      </c>
      <c r="I596" t="str">
        <f>_xlfn.XLOOKUP(game_boards[[#This Row],[drafter_id]],drafters[id],drafters[name],"")</f>
        <v>Louis Peitzman</v>
      </c>
      <c r="K596" t="str">
        <f>_xlfn.XLOOKUP(game_boards[[#This Row],[drafter_team_id]],drafter_teams[id],drafter_teams[name],"")</f>
        <v/>
      </c>
    </row>
    <row r="597" spans="1:11" x14ac:dyDescent="0.25">
      <c r="A597" t="str">
        <f>_xlfn.XLOOKUP(game_boards[[#This Row],[draft_id]],game_boards_export[draft_id],game_boards_export[id])</f>
        <v>063a11a5-4087-4ab2-9a4d-1834f69d003f</v>
      </c>
      <c r="B597" s="4" t="s">
        <v>614</v>
      </c>
      <c r="C597" t="str">
        <f>_xlfn.XLOOKUP(game_boards[[#This Row],[draft_id]],drafts[id],drafts[title])</f>
        <v>Disney Animation Studios Mega Draft</v>
      </c>
      <c r="D597" t="s">
        <v>15531</v>
      </c>
      <c r="E597" t="s">
        <v>15617</v>
      </c>
      <c r="H597" t="s">
        <v>983</v>
      </c>
      <c r="I597" t="str">
        <f>_xlfn.XLOOKUP(game_boards[[#This Row],[drafter_id]],drafters[id],drafters[name],"")</f>
        <v>B.J. Colangelo</v>
      </c>
      <c r="K597" t="str">
        <f>_xlfn.XLOOKUP(game_boards[[#This Row],[drafter_team_id]],drafter_teams[id],drafter_teams[name],"")</f>
        <v/>
      </c>
    </row>
    <row r="598" spans="1:11" x14ac:dyDescent="0.25">
      <c r="A598" t="str">
        <f>_xlfn.XLOOKUP(game_boards[[#This Row],[draft_id]],game_boards_export[draft_id],game_boards_export[id])</f>
        <v>0a2124fb-91ee-4110-8940-53e62ec7ef42</v>
      </c>
      <c r="B598" s="4" t="s">
        <v>90</v>
      </c>
      <c r="C598" t="str">
        <f>_xlfn.XLOOKUP(game_boards[[#This Row],[draft_id]],drafts[id],drafts[title])</f>
        <v>Ralph Bakshi Super Draft</v>
      </c>
      <c r="D598" t="s">
        <v>15522</v>
      </c>
      <c r="E598" t="s">
        <v>15613</v>
      </c>
      <c r="F598" t="b">
        <v>1</v>
      </c>
      <c r="H598" t="s">
        <v>797</v>
      </c>
      <c r="I598" t="str">
        <f>_xlfn.XLOOKUP(game_boards[[#This Row],[drafter_id]],drafters[id],drafters[name],"")</f>
        <v>William Bibbiani</v>
      </c>
      <c r="K598" t="str">
        <f>_xlfn.XLOOKUP(game_boards[[#This Row],[drafter_team_id]],drafter_teams[id],drafter_teams[name],"")</f>
        <v/>
      </c>
    </row>
    <row r="599" spans="1:11" x14ac:dyDescent="0.25">
      <c r="A599" t="str">
        <f>_xlfn.XLOOKUP(game_boards[[#This Row],[draft_id]],game_boards_export[draft_id],game_boards_export[id])</f>
        <v>0a2124fb-91ee-4110-8940-53e62ec7ef42</v>
      </c>
      <c r="B599" s="4" t="s">
        <v>90</v>
      </c>
      <c r="C599" t="str">
        <f>_xlfn.XLOOKUP(game_boards[[#This Row],[draft_id]],drafts[id],drafts[title])</f>
        <v>Ralph Bakshi Super Draft</v>
      </c>
      <c r="D599" t="s">
        <v>15523</v>
      </c>
      <c r="E599" t="s">
        <v>15614</v>
      </c>
      <c r="H599" t="s">
        <v>1111</v>
      </c>
      <c r="I599" t="str">
        <f>_xlfn.XLOOKUP(game_boards[[#This Row],[drafter_id]],drafters[id],drafters[name],"")</f>
        <v>Harmony Colangelo</v>
      </c>
      <c r="K599" t="str">
        <f>_xlfn.XLOOKUP(game_boards[[#This Row],[drafter_team_id]],drafter_teams[id],drafter_teams[name],"")</f>
        <v/>
      </c>
    </row>
    <row r="600" spans="1:11" x14ac:dyDescent="0.25">
      <c r="A600" t="str">
        <f>_xlfn.XLOOKUP(game_boards[[#This Row],[draft_id]],game_boards_export[draft_id],game_boards_export[id])</f>
        <v>9ec9aa6d-8974-4c09-81a9-f01f37f6586c</v>
      </c>
      <c r="B600" s="4" t="s">
        <v>292</v>
      </c>
      <c r="C600" t="str">
        <f>_xlfn.XLOOKUP(game_boards[[#This Row],[draft_id]],drafts[id],drafts[title])</f>
        <v>Judy Garland</v>
      </c>
      <c r="D600" t="s">
        <v>15522</v>
      </c>
      <c r="E600" t="s">
        <v>15524</v>
      </c>
      <c r="H600" t="s">
        <v>951</v>
      </c>
      <c r="I600" t="str">
        <f>_xlfn.XLOOKUP(game_boards[[#This Row],[drafter_id]],drafters[id],drafters[name],"")</f>
        <v>Maureen Lee Lenker</v>
      </c>
      <c r="K600" t="str">
        <f>_xlfn.XLOOKUP(game_boards[[#This Row],[drafter_team_id]],drafter_teams[id],drafter_teams[name],"")</f>
        <v/>
      </c>
    </row>
    <row r="601" spans="1:11" x14ac:dyDescent="0.25">
      <c r="A601" t="str">
        <f>_xlfn.XLOOKUP(game_boards[[#This Row],[draft_id]],game_boards_export[draft_id],game_boards_export[id])</f>
        <v>9ec9aa6d-8974-4c09-81a9-f01f37f6586c</v>
      </c>
      <c r="B601" s="4" t="s">
        <v>292</v>
      </c>
      <c r="C601" t="str">
        <f>_xlfn.XLOOKUP(game_boards[[#This Row],[draft_id]],drafts[id],drafts[title])</f>
        <v>Judy Garland</v>
      </c>
      <c r="D601" t="s">
        <v>15523</v>
      </c>
      <c r="E601" t="s">
        <v>15525</v>
      </c>
      <c r="H601" t="s">
        <v>1133</v>
      </c>
      <c r="I601" t="str">
        <f>_xlfn.XLOOKUP(game_boards[[#This Row],[drafter_id]],drafters[id],drafters[name],"")</f>
        <v>Oriana Nudo</v>
      </c>
      <c r="K601" t="str">
        <f>_xlfn.XLOOKUP(game_boards[[#This Row],[drafter_team_id]],drafter_teams[id],drafter_teams[name],"")</f>
        <v/>
      </c>
    </row>
    <row r="602" spans="1:11" x14ac:dyDescent="0.25">
      <c r="A602" t="str">
        <f>_xlfn.XLOOKUP(game_boards[[#This Row],[draft_id]],game_boards_export[draft_id],game_boards_export[id])</f>
        <v>e21180c6-1735-49c8-b8f9-372cf8ace08f</v>
      </c>
      <c r="B602" s="4" t="s">
        <v>530</v>
      </c>
      <c r="C602" t="str">
        <f>_xlfn.XLOOKUP(game_boards[[#This Row],[draft_id]],drafts[id],drafts[title])</f>
        <v>'80s Sports mini-Mega</v>
      </c>
      <c r="D602" t="s">
        <v>15522</v>
      </c>
      <c r="E602" t="s">
        <v>15553</v>
      </c>
      <c r="F602" t="b">
        <v>1</v>
      </c>
      <c r="H602" t="s">
        <v>1079</v>
      </c>
      <c r="I602" t="str">
        <f>_xlfn.XLOOKUP(game_boards[[#This Row],[drafter_id]],drafters[id],drafters[name],"")</f>
        <v>Linda Holmes</v>
      </c>
      <c r="K602" t="str">
        <f>_xlfn.XLOOKUP(game_boards[[#This Row],[drafter_team_id]],drafter_teams[id],drafter_teams[name],"")</f>
        <v/>
      </c>
    </row>
    <row r="603" spans="1:11" x14ac:dyDescent="0.25">
      <c r="A603" t="str">
        <f>_xlfn.XLOOKUP(game_boards[[#This Row],[draft_id]],game_boards_export[draft_id],game_boards_export[id])</f>
        <v>e21180c6-1735-49c8-b8f9-372cf8ace08f</v>
      </c>
      <c r="B603" s="4" t="s">
        <v>530</v>
      </c>
      <c r="C603" t="str">
        <f>_xlfn.XLOOKUP(game_boards[[#This Row],[draft_id]],drafts[id],drafts[title])</f>
        <v>'80s Sports mini-Mega</v>
      </c>
      <c r="D603" t="s">
        <v>15523</v>
      </c>
      <c r="E603" t="s">
        <v>15552</v>
      </c>
      <c r="H603" t="s">
        <v>987</v>
      </c>
      <c r="I603" t="str">
        <f>_xlfn.XLOOKUP(game_boards[[#This Row],[drafter_id]],drafters[id],drafters[name],"")</f>
        <v>Alan Sepinwall</v>
      </c>
      <c r="K603" t="str">
        <f>_xlfn.XLOOKUP(game_boards[[#This Row],[drafter_team_id]],drafter_teams[id],drafter_teams[name],"")</f>
        <v/>
      </c>
    </row>
    <row r="604" spans="1:11" x14ac:dyDescent="0.25">
      <c r="A604" t="str">
        <f>_xlfn.XLOOKUP(game_boards[[#This Row],[draft_id]],game_boards_export[draft_id],game_boards_export[id])</f>
        <v>e21180c6-1735-49c8-b8f9-372cf8ace08f</v>
      </c>
      <c r="B604" s="4" t="s">
        <v>530</v>
      </c>
      <c r="C604" t="str">
        <f>_xlfn.XLOOKUP(game_boards[[#This Row],[draft_id]],drafts[id],drafts[title])</f>
        <v>'80s Sports mini-Mega</v>
      </c>
      <c r="D604" t="s">
        <v>15526</v>
      </c>
      <c r="E604" t="s">
        <v>15551</v>
      </c>
      <c r="G604" t="b">
        <v>1</v>
      </c>
      <c r="H604" t="s">
        <v>1193</v>
      </c>
      <c r="I604" t="str">
        <f>_xlfn.XLOOKUP(game_boards[[#This Row],[drafter_id]],drafters[id],drafters[name],"")</f>
        <v>Daniel Fienberg</v>
      </c>
      <c r="K604" t="str">
        <f>_xlfn.XLOOKUP(game_boards[[#This Row],[drafter_team_id]],drafter_teams[id],drafter_teams[name],"")</f>
        <v/>
      </c>
    </row>
    <row r="605" spans="1:11" x14ac:dyDescent="0.25">
      <c r="A605" t="str">
        <f>_xlfn.XLOOKUP(game_boards[[#This Row],[draft_id]],game_boards_export[draft_id],game_boards_export[id])</f>
        <v>0b55f1ed-8c15-40b0-8842-df2b816620a8</v>
      </c>
      <c r="B605" s="4" t="s">
        <v>683</v>
      </c>
      <c r="C605" t="str">
        <f>_xlfn.XLOOKUP(game_boards[[#This Row],[draft_id]],drafts[id],drafts[title])</f>
        <v>AARP Action</v>
      </c>
      <c r="D605" t="s">
        <v>15522</v>
      </c>
      <c r="E605" t="s">
        <v>15524</v>
      </c>
      <c r="H605" t="s">
        <v>1025</v>
      </c>
      <c r="I605" t="str">
        <f>_xlfn.XLOOKUP(game_boards[[#This Row],[drafter_id]],drafters[id],drafters[name],"")</f>
        <v>Gina Ippolito</v>
      </c>
      <c r="K605" t="str">
        <f>_xlfn.XLOOKUP(game_boards[[#This Row],[drafter_team_id]],drafter_teams[id],drafter_teams[name],"")</f>
        <v/>
      </c>
    </row>
    <row r="606" spans="1:11" x14ac:dyDescent="0.25">
      <c r="A606" t="str">
        <f>_xlfn.XLOOKUP(game_boards[[#This Row],[draft_id]],game_boards_export[draft_id],game_boards_export[id])</f>
        <v>0b55f1ed-8c15-40b0-8842-df2b816620a8</v>
      </c>
      <c r="B606" s="4" t="s">
        <v>683</v>
      </c>
      <c r="C606" t="str">
        <f>_xlfn.XLOOKUP(game_boards[[#This Row],[draft_id]],drafts[id],drafts[title])</f>
        <v>AARP Action</v>
      </c>
      <c r="D606" t="s">
        <v>15523</v>
      </c>
      <c r="E606" t="s">
        <v>15525</v>
      </c>
      <c r="H606" t="s">
        <v>1227</v>
      </c>
      <c r="I606" t="str">
        <f>_xlfn.XLOOKUP(game_boards[[#This Row],[drafter_id]],drafters[id],drafters[name],"")</f>
        <v>Jordan Morris</v>
      </c>
      <c r="K606" t="str">
        <f>_xlfn.XLOOKUP(game_boards[[#This Row],[drafter_team_id]],drafter_teams[id],drafter_teams[name],"")</f>
        <v/>
      </c>
    </row>
    <row r="607" spans="1:11" x14ac:dyDescent="0.25">
      <c r="A607" t="str">
        <f>_xlfn.XLOOKUP(game_boards[[#This Row],[draft_id]],game_boards_export[draft_id],game_boards_export[id])</f>
        <v>961df5a6-2e92-423b-b1f2-b66287b42f8f</v>
      </c>
      <c r="B607" s="4" t="s">
        <v>110</v>
      </c>
      <c r="C607" t="str">
        <f>_xlfn.XLOOKUP(game_boards[[#This Row],[draft_id]],drafts[id],drafts[title])</f>
        <v>Juliette Binoche mini-Mega</v>
      </c>
      <c r="D607" t="s">
        <v>15522</v>
      </c>
      <c r="E607" t="s">
        <v>15558</v>
      </c>
      <c r="F607" t="b">
        <v>1</v>
      </c>
      <c r="H607" t="s">
        <v>1115</v>
      </c>
      <c r="I607" t="str">
        <f>_xlfn.XLOOKUP(game_boards[[#This Row],[drafter_id]],drafters[id],drafters[name],"")</f>
        <v>Ryan Marker</v>
      </c>
      <c r="K607" t="str">
        <f>_xlfn.XLOOKUP(game_boards[[#This Row],[drafter_team_id]],drafter_teams[id],drafter_teams[name],"")</f>
        <v/>
      </c>
    </row>
    <row r="608" spans="1:11" x14ac:dyDescent="0.25">
      <c r="A608" t="str">
        <f>_xlfn.XLOOKUP(game_boards[[#This Row],[draft_id]],game_boards_export[draft_id],game_boards_export[id])</f>
        <v>961df5a6-2e92-423b-b1f2-b66287b42f8f</v>
      </c>
      <c r="B608" s="4" t="s">
        <v>110</v>
      </c>
      <c r="C608" t="str">
        <f>_xlfn.XLOOKUP(game_boards[[#This Row],[draft_id]],drafts[id],drafts[title])</f>
        <v>Juliette Binoche mini-Mega</v>
      </c>
      <c r="D608" t="s">
        <v>15523</v>
      </c>
      <c r="E608" t="s">
        <v>15571</v>
      </c>
      <c r="H608" t="s">
        <v>1237</v>
      </c>
      <c r="I608" t="str">
        <f>_xlfn.XLOOKUP(game_boards[[#This Row],[drafter_id]],drafters[id],drafters[name],"")</f>
        <v>Clay Keller</v>
      </c>
      <c r="K608" t="str">
        <f>_xlfn.XLOOKUP(game_boards[[#This Row],[drafter_team_id]],drafter_teams[id],drafter_teams[name],"")</f>
        <v/>
      </c>
    </row>
    <row r="609" spans="1:11" x14ac:dyDescent="0.25">
      <c r="A609" t="str">
        <f>_xlfn.XLOOKUP(game_boards[[#This Row],[draft_id]],game_boards_export[draft_id],game_boards_export[id])</f>
        <v>961df5a6-2e92-423b-b1f2-b66287b42f8f</v>
      </c>
      <c r="B609" s="4" t="s">
        <v>110</v>
      </c>
      <c r="C609" t="str">
        <f>_xlfn.XLOOKUP(game_boards[[#This Row],[draft_id]],drafts[id],drafts[title])</f>
        <v>Juliette Binoche mini-Mega</v>
      </c>
      <c r="D609" t="s">
        <v>15526</v>
      </c>
      <c r="E609" t="s">
        <v>15560</v>
      </c>
      <c r="G609" t="b">
        <v>1</v>
      </c>
      <c r="H609" t="s">
        <v>1017</v>
      </c>
      <c r="I609" t="str">
        <f>_xlfn.XLOOKUP(game_boards[[#This Row],[drafter_id]],drafters[id],drafters[name],"")</f>
        <v>Thomas Grabinski</v>
      </c>
      <c r="K609" t="str">
        <f>_xlfn.XLOOKUP(game_boards[[#This Row],[drafter_team_id]],drafter_teams[id],drafter_teams[name],"")</f>
        <v/>
      </c>
    </row>
    <row r="610" spans="1:11" x14ac:dyDescent="0.25">
      <c r="A610" t="str">
        <f>_xlfn.XLOOKUP(game_boards[[#This Row],[draft_id]],game_boards_export[draft_id],game_boards_export[id])</f>
        <v>541f19f2-8dd3-4f54-bfb2-0f85ad891fa5</v>
      </c>
      <c r="B610" s="4" t="s">
        <v>288</v>
      </c>
      <c r="C610" t="str">
        <f>_xlfn.XLOOKUP(game_boards[[#This Row],[draft_id]],drafts[id],drafts[title])</f>
        <v>Martin Scorsese Super Draft</v>
      </c>
      <c r="D610" t="s">
        <v>15522</v>
      </c>
      <c r="E610" t="s">
        <v>15618</v>
      </c>
      <c r="F610" t="b">
        <v>1</v>
      </c>
      <c r="H610" t="s">
        <v>871</v>
      </c>
      <c r="I610" t="str">
        <f>_xlfn.XLOOKUP(game_boards[[#This Row],[drafter_id]],drafters[id],drafters[name],"")</f>
        <v>Emily St. James</v>
      </c>
      <c r="K610" t="str">
        <f>_xlfn.XLOOKUP(game_boards[[#This Row],[drafter_team_id]],drafter_teams[id],drafter_teams[name],"")</f>
        <v/>
      </c>
    </row>
    <row r="611" spans="1:11" x14ac:dyDescent="0.25">
      <c r="A611" t="str">
        <f>_xlfn.XLOOKUP(game_boards[[#This Row],[draft_id]],game_boards_export[draft_id],game_boards_export[id])</f>
        <v>541f19f2-8dd3-4f54-bfb2-0f85ad891fa5</v>
      </c>
      <c r="B611" s="4" t="s">
        <v>288</v>
      </c>
      <c r="C611" t="str">
        <f>_xlfn.XLOOKUP(game_boards[[#This Row],[draft_id]],drafts[id],drafts[title])</f>
        <v>Martin Scorsese Super Draft</v>
      </c>
      <c r="D611" t="s">
        <v>15523</v>
      </c>
      <c r="E611" t="s">
        <v>15619</v>
      </c>
      <c r="H611" t="s">
        <v>905</v>
      </c>
      <c r="I611" t="str">
        <f>_xlfn.XLOOKUP(game_boards[[#This Row],[drafter_id]],drafters[id],drafters[name],"")</f>
        <v>Phil Iscove</v>
      </c>
      <c r="K611" t="str">
        <f>_xlfn.XLOOKUP(game_boards[[#This Row],[drafter_team_id]],drafter_teams[id],drafter_teams[name],"")</f>
        <v/>
      </c>
    </row>
    <row r="612" spans="1:11" x14ac:dyDescent="0.25">
      <c r="A612" t="str">
        <f>_xlfn.XLOOKUP(game_boards[[#This Row],[draft_id]],game_boards_export[draft_id],game_boards_export[id])</f>
        <v>541f19f2-8dd3-4f54-bfb2-0f85ad891fa5</v>
      </c>
      <c r="B612" s="4" t="s">
        <v>288</v>
      </c>
      <c r="C612" t="str">
        <f>_xlfn.XLOOKUP(game_boards[[#This Row],[draft_id]],drafts[id],drafts[title])</f>
        <v>Martin Scorsese Super Draft</v>
      </c>
      <c r="D612" t="s">
        <v>15526</v>
      </c>
      <c r="E612" t="s">
        <v>15620</v>
      </c>
      <c r="G612" t="b">
        <v>1</v>
      </c>
      <c r="H612" t="s">
        <v>825</v>
      </c>
      <c r="I612" t="str">
        <f>_xlfn.XLOOKUP(game_boards[[#This Row],[drafter_id]],drafters[id],drafters[name],"")</f>
        <v>Kenny Neibart</v>
      </c>
      <c r="K612" t="str">
        <f>_xlfn.XLOOKUP(game_boards[[#This Row],[drafter_team_id]],drafter_teams[id],drafter_teams[name],"")</f>
        <v/>
      </c>
    </row>
    <row r="613" spans="1:11" x14ac:dyDescent="0.25">
      <c r="A613" t="str">
        <f>_xlfn.XLOOKUP(game_boards[[#This Row],[draft_id]],game_boards_export[draft_id],game_boards_export[id])</f>
        <v>541f19f2-8dd3-4f54-bfb2-0f85ad891fa5</v>
      </c>
      <c r="B613" s="4" t="s">
        <v>288</v>
      </c>
      <c r="C613" t="str">
        <f>_xlfn.XLOOKUP(game_boards[[#This Row],[draft_id]],drafts[id],drafts[title])</f>
        <v>Martin Scorsese Super Draft</v>
      </c>
      <c r="D613" t="s">
        <v>15531</v>
      </c>
      <c r="E613" t="s">
        <v>15621</v>
      </c>
      <c r="F613" t="b">
        <v>1</v>
      </c>
      <c r="H613" t="s">
        <v>799</v>
      </c>
      <c r="I613" t="str">
        <f>_xlfn.XLOOKUP(game_boards[[#This Row],[drafter_id]],drafters[id],drafters[name],"")</f>
        <v>Joe Reid</v>
      </c>
      <c r="K613" t="str">
        <f>_xlfn.XLOOKUP(game_boards[[#This Row],[drafter_team_id]],drafter_teams[id],drafter_teams[name],"")</f>
        <v/>
      </c>
    </row>
    <row r="614" spans="1:11" x14ac:dyDescent="0.25">
      <c r="A614" t="str">
        <f>_xlfn.XLOOKUP(game_boards[[#This Row],[draft_id]],game_boards_export[draft_id],game_boards_export[id])</f>
        <v>541f19f2-8dd3-4f54-bfb2-0f85ad891fa5</v>
      </c>
      <c r="B614" s="4" t="s">
        <v>288</v>
      </c>
      <c r="C614" t="str">
        <f>_xlfn.XLOOKUP(game_boards[[#This Row],[draft_id]],drafts[id],drafts[title])</f>
        <v>Martin Scorsese Super Draft</v>
      </c>
      <c r="D614" t="s">
        <v>15572</v>
      </c>
      <c r="E614" t="s">
        <v>15598</v>
      </c>
      <c r="H614" t="s">
        <v>957</v>
      </c>
      <c r="I614" t="str">
        <f>_xlfn.XLOOKUP(game_boards[[#This Row],[drafter_id]],drafters[id],drafters[name],"")</f>
        <v>Chris Feil</v>
      </c>
      <c r="K614" t="str">
        <f>_xlfn.XLOOKUP(game_boards[[#This Row],[drafter_team_id]],drafter_teams[id],drafter_teams[name],"")</f>
        <v/>
      </c>
    </row>
    <row r="615" spans="1:11" x14ac:dyDescent="0.25">
      <c r="A615" t="str">
        <f>_xlfn.XLOOKUP(game_boards[[#This Row],[draft_id]],game_boards_export[draft_id],game_boards_export[id])</f>
        <v>541f19f2-8dd3-4f54-bfb2-0f85ad891fa5</v>
      </c>
      <c r="B615" s="4" t="s">
        <v>288</v>
      </c>
      <c r="C615" t="str">
        <f>_xlfn.XLOOKUP(game_boards[[#This Row],[draft_id]],drafts[id],drafts[title])</f>
        <v>Martin Scorsese Super Draft</v>
      </c>
      <c r="D615" t="s">
        <v>15590</v>
      </c>
      <c r="E615" t="s">
        <v>15599</v>
      </c>
      <c r="G615" t="b">
        <v>1</v>
      </c>
      <c r="H615" t="s">
        <v>1095</v>
      </c>
      <c r="I615" t="str">
        <f>_xlfn.XLOOKUP(game_boards[[#This Row],[drafter_id]],drafters[id],drafters[name],"")</f>
        <v>Katey Rich</v>
      </c>
      <c r="K615" t="str">
        <f>_xlfn.XLOOKUP(game_boards[[#This Row],[drafter_team_id]],drafter_teams[id],drafter_teams[name],"")</f>
        <v/>
      </c>
    </row>
    <row r="616" spans="1:11" x14ac:dyDescent="0.25">
      <c r="A616" t="str">
        <f>_xlfn.XLOOKUP(game_boards[[#This Row],[draft_id]],game_boards_export[draft_id],game_boards_export[id])</f>
        <v>541f19f2-8dd3-4f54-bfb2-0f85ad891fa5</v>
      </c>
      <c r="B616" s="4" t="s">
        <v>288</v>
      </c>
      <c r="C616" t="str">
        <f>_xlfn.XLOOKUP(game_boards[[#This Row],[draft_id]],drafts[id],drafts[title])</f>
        <v>Martin Scorsese Super Draft</v>
      </c>
      <c r="D616" t="s">
        <v>15591</v>
      </c>
      <c r="E616" t="s">
        <v>15558</v>
      </c>
      <c r="F616" t="b">
        <v>1</v>
      </c>
      <c r="H616" t="s">
        <v>1133</v>
      </c>
      <c r="I616" t="str">
        <f>_xlfn.XLOOKUP(game_boards[[#This Row],[drafter_id]],drafters[id],drafters[name],"")</f>
        <v>Oriana Nudo</v>
      </c>
      <c r="K616" t="str">
        <f>_xlfn.XLOOKUP(game_boards[[#This Row],[drafter_team_id]],drafter_teams[id],drafter_teams[name],"")</f>
        <v/>
      </c>
    </row>
    <row r="617" spans="1:11" x14ac:dyDescent="0.25">
      <c r="A617" t="str">
        <f>_xlfn.XLOOKUP(game_boards[[#This Row],[draft_id]],game_boards_export[draft_id],game_boards_export[id])</f>
        <v>541f19f2-8dd3-4f54-bfb2-0f85ad891fa5</v>
      </c>
      <c r="B617" s="4" t="s">
        <v>288</v>
      </c>
      <c r="C617" t="str">
        <f>_xlfn.XLOOKUP(game_boards[[#This Row],[draft_id]],drafts[id],drafts[title])</f>
        <v>Martin Scorsese Super Draft</v>
      </c>
      <c r="D617" t="s">
        <v>15592</v>
      </c>
      <c r="E617" t="s">
        <v>15604</v>
      </c>
      <c r="H617" t="s">
        <v>1221</v>
      </c>
      <c r="I617" t="str">
        <f>_xlfn.XLOOKUP(game_boards[[#This Row],[drafter_id]],drafters[id],drafters[name],"")</f>
        <v>Roxana Hadadi</v>
      </c>
      <c r="K617" t="str">
        <f>_xlfn.XLOOKUP(game_boards[[#This Row],[drafter_team_id]],drafter_teams[id],drafter_teams[name],"")</f>
        <v/>
      </c>
    </row>
    <row r="618" spans="1:11" x14ac:dyDescent="0.25">
      <c r="A618" t="str">
        <f>_xlfn.XLOOKUP(game_boards[[#This Row],[draft_id]],game_boards_export[draft_id],game_boards_export[id])</f>
        <v>541f19f2-8dd3-4f54-bfb2-0f85ad891fa5</v>
      </c>
      <c r="B618" s="4" t="s">
        <v>288</v>
      </c>
      <c r="C618" t="str">
        <f>_xlfn.XLOOKUP(game_boards[[#This Row],[draft_id]],drafts[id],drafts[title])</f>
        <v>Martin Scorsese Super Draft</v>
      </c>
      <c r="D618" t="s">
        <v>15593</v>
      </c>
      <c r="E618" t="s">
        <v>15605</v>
      </c>
      <c r="G618" t="b">
        <v>1</v>
      </c>
      <c r="H618" t="s">
        <v>789</v>
      </c>
      <c r="I618" t="str">
        <f>_xlfn.XLOOKUP(game_boards[[#This Row],[drafter_id]],drafters[id],drafters[name],"")</f>
        <v>Bryan Cogman</v>
      </c>
      <c r="K618" t="str">
        <f>_xlfn.XLOOKUP(game_boards[[#This Row],[drafter_team_id]],drafter_teams[id],drafter_teams[name],"")</f>
        <v/>
      </c>
    </row>
    <row r="619" spans="1:11" x14ac:dyDescent="0.25">
      <c r="A619" t="str">
        <f>_xlfn.XLOOKUP(game_boards[[#This Row],[draft_id]],game_boards_export[draft_id],game_boards_export[id])</f>
        <v>4c06af25-e21b-4784-a7f7-ce4acca7a800</v>
      </c>
      <c r="B619" s="4" t="s">
        <v>94</v>
      </c>
      <c r="C619" t="str">
        <f>_xlfn.XLOOKUP(game_boards[[#This Row],[draft_id]],drafts[id],drafts[title])</f>
        <v>Criterion World Cinema Project</v>
      </c>
      <c r="D619" t="s">
        <v>15522</v>
      </c>
      <c r="E619" t="s">
        <v>15524</v>
      </c>
      <c r="H619" t="s">
        <v>1115</v>
      </c>
      <c r="I619" t="str">
        <f>_xlfn.XLOOKUP(game_boards[[#This Row],[drafter_id]],drafters[id],drafters[name],"")</f>
        <v>Ryan Marker</v>
      </c>
      <c r="K619" t="str">
        <f>_xlfn.XLOOKUP(game_boards[[#This Row],[drafter_team_id]],drafter_teams[id],drafter_teams[name],"")</f>
        <v/>
      </c>
    </row>
    <row r="620" spans="1:11" x14ac:dyDescent="0.25">
      <c r="A620" t="str">
        <f>_xlfn.XLOOKUP(game_boards[[#This Row],[draft_id]],game_boards_export[draft_id],game_boards_export[id])</f>
        <v>4c06af25-e21b-4784-a7f7-ce4acca7a800</v>
      </c>
      <c r="B620" s="4" t="s">
        <v>94</v>
      </c>
      <c r="C620" t="str">
        <f>_xlfn.XLOOKUP(game_boards[[#This Row],[draft_id]],drafts[id],drafts[title])</f>
        <v>Criterion World Cinema Project</v>
      </c>
      <c r="D620" t="s">
        <v>15523</v>
      </c>
      <c r="E620" t="s">
        <v>15525</v>
      </c>
      <c r="H620" t="s">
        <v>921</v>
      </c>
      <c r="I620" t="str">
        <f>_xlfn.XLOOKUP(game_boards[[#This Row],[drafter_id]],drafters[id],drafters[name],"")</f>
        <v>Marya Gates</v>
      </c>
      <c r="K620" t="str">
        <f>_xlfn.XLOOKUP(game_boards[[#This Row],[drafter_team_id]],drafter_teams[id],drafter_teams[name],"")</f>
        <v/>
      </c>
    </row>
    <row r="621" spans="1:11" x14ac:dyDescent="0.25">
      <c r="A621" t="str">
        <f>_xlfn.XLOOKUP(game_boards[[#This Row],[draft_id]],game_boards_export[draft_id],game_boards_export[id])</f>
        <v>db63ac6b-f814-4fe6-a932-6bb51b20f5e2</v>
      </c>
      <c r="B621" s="4" t="s">
        <v>332</v>
      </c>
      <c r="C621" t="str">
        <f>_xlfn.XLOOKUP(game_boards[[#This Row],[draft_id]],drafts[id],drafts[title])</f>
        <v>Scorsese Produced mini-Mega</v>
      </c>
      <c r="D621" t="s">
        <v>15522</v>
      </c>
      <c r="E621" t="s">
        <v>15553</v>
      </c>
      <c r="F621" t="b">
        <v>1</v>
      </c>
      <c r="H621" t="s">
        <v>1229</v>
      </c>
      <c r="I621" t="str">
        <f>_xlfn.XLOOKUP(game_boards[[#This Row],[drafter_id]],drafters[id],drafters[name],"")</f>
        <v>Ify Nwadiwe</v>
      </c>
      <c r="K621" t="str">
        <f>_xlfn.XLOOKUP(game_boards[[#This Row],[drafter_team_id]],drafter_teams[id],drafter_teams[name],"")</f>
        <v/>
      </c>
    </row>
    <row r="622" spans="1:11" x14ac:dyDescent="0.25">
      <c r="A622" t="str">
        <f>_xlfn.XLOOKUP(game_boards[[#This Row],[draft_id]],game_boards_export[draft_id],game_boards_export[id])</f>
        <v>db63ac6b-f814-4fe6-a932-6bb51b20f5e2</v>
      </c>
      <c r="B622" s="4" t="s">
        <v>332</v>
      </c>
      <c r="C622" t="str">
        <f>_xlfn.XLOOKUP(game_boards[[#This Row],[draft_id]],drafts[id],drafts[title])</f>
        <v>Scorsese Produced mini-Mega</v>
      </c>
      <c r="D622" t="s">
        <v>15523</v>
      </c>
      <c r="E622" t="s">
        <v>15552</v>
      </c>
      <c r="H622" t="s">
        <v>1251</v>
      </c>
      <c r="I622" t="str">
        <f>_xlfn.XLOOKUP(game_boards[[#This Row],[drafter_id]],drafters[id],drafters[name],"")</f>
        <v>Inkoo Kang</v>
      </c>
      <c r="K622" t="str">
        <f>_xlfn.XLOOKUP(game_boards[[#This Row],[drafter_team_id]],drafter_teams[id],drafter_teams[name],"")</f>
        <v/>
      </c>
    </row>
    <row r="623" spans="1:11" x14ac:dyDescent="0.25">
      <c r="A623" t="str">
        <f>_xlfn.XLOOKUP(game_boards[[#This Row],[draft_id]],game_boards_export[draft_id],game_boards_export[id])</f>
        <v>db63ac6b-f814-4fe6-a932-6bb51b20f5e2</v>
      </c>
      <c r="B623" s="4" t="s">
        <v>332</v>
      </c>
      <c r="C623" t="str">
        <f>_xlfn.XLOOKUP(game_boards[[#This Row],[draft_id]],drafts[id],drafts[title])</f>
        <v>Scorsese Produced mini-Mega</v>
      </c>
      <c r="D623" t="s">
        <v>15526</v>
      </c>
      <c r="E623" t="s">
        <v>15551</v>
      </c>
      <c r="G623" t="b">
        <v>1</v>
      </c>
      <c r="H623" t="s">
        <v>1009</v>
      </c>
      <c r="I623" t="str">
        <f>_xlfn.XLOOKUP(game_boards[[#This Row],[drafter_id]],drafters[id],drafters[name],"")</f>
        <v>Drea Clark</v>
      </c>
      <c r="K623" t="str">
        <f>_xlfn.XLOOKUP(game_boards[[#This Row],[drafter_team_id]],drafter_teams[id],drafter_teams[name],"")</f>
        <v/>
      </c>
    </row>
    <row r="624" spans="1:11" x14ac:dyDescent="0.25">
      <c r="A624" t="str">
        <f>_xlfn.XLOOKUP(game_boards[[#This Row],[draft_id]],game_boards_export[draft_id],game_boards_export[id])</f>
        <v>e9b089af-d439-4c5d-9438-79b3f35bd93d</v>
      </c>
      <c r="B624" s="4" t="s">
        <v>108</v>
      </c>
      <c r="C624" t="str">
        <f>_xlfn.XLOOKUP(game_boards[[#This Row],[draft_id]],drafts[id],drafts[title])</f>
        <v>Queer Comedy</v>
      </c>
      <c r="D624" t="s">
        <v>15522</v>
      </c>
      <c r="E624" t="s">
        <v>15524</v>
      </c>
      <c r="H624" t="s">
        <v>1107</v>
      </c>
      <c r="I624" t="str">
        <f>_xlfn.XLOOKUP(game_boards[[#This Row],[drafter_id]],drafters[id],drafters[name],"")</f>
        <v>Kyle Turner</v>
      </c>
      <c r="K624" t="str">
        <f>_xlfn.XLOOKUP(game_boards[[#This Row],[drafter_team_id]],drafter_teams[id],drafter_teams[name],"")</f>
        <v/>
      </c>
    </row>
    <row r="625" spans="1:11" x14ac:dyDescent="0.25">
      <c r="A625" t="str">
        <f>_xlfn.XLOOKUP(game_boards[[#This Row],[draft_id]],game_boards_export[draft_id],game_boards_export[id])</f>
        <v>e9b089af-d439-4c5d-9438-79b3f35bd93d</v>
      </c>
      <c r="B625" s="4" t="s">
        <v>108</v>
      </c>
      <c r="C625" t="str">
        <f>_xlfn.XLOOKUP(game_boards[[#This Row],[draft_id]],drafts[id],drafts[title])</f>
        <v>Queer Comedy</v>
      </c>
      <c r="D625" t="s">
        <v>15523</v>
      </c>
      <c r="E625" t="s">
        <v>15525</v>
      </c>
      <c r="H625" t="s">
        <v>1105</v>
      </c>
      <c r="I625" t="str">
        <f>_xlfn.XLOOKUP(game_boards[[#This Row],[drafter_id]],drafters[id],drafters[name],"")</f>
        <v>Juan Barquin</v>
      </c>
      <c r="K625" t="str">
        <f>_xlfn.XLOOKUP(game_boards[[#This Row],[drafter_team_id]],drafter_teams[id],drafter_teams[name],"")</f>
        <v/>
      </c>
    </row>
    <row r="626" spans="1:11" x14ac:dyDescent="0.25">
      <c r="A626" t="str">
        <f>_xlfn.XLOOKUP(game_boards[[#This Row],[draft_id]],game_boards_export[draft_id],game_boards_export[id])</f>
        <v>f8dc0c0f-170f-4c66-93db-67ea534b9a29</v>
      </c>
      <c r="B626" s="4" t="s">
        <v>556</v>
      </c>
      <c r="C626" t="str">
        <f>_xlfn.XLOOKUP(game_boards[[#This Row],[draft_id]],drafts[id],drafts[title])</f>
        <v>Ozploitation</v>
      </c>
      <c r="D626" t="s">
        <v>15522</v>
      </c>
      <c r="E626" t="s">
        <v>15524</v>
      </c>
      <c r="H626" t="s">
        <v>805</v>
      </c>
      <c r="I626" t="str">
        <f>_xlfn.XLOOKUP(game_boards[[#This Row],[drafter_id]],drafters[id],drafters[name],"")</f>
        <v>Elric Kane</v>
      </c>
      <c r="K626" t="str">
        <f>_xlfn.XLOOKUP(game_boards[[#This Row],[drafter_team_id]],drafter_teams[id],drafter_teams[name],"")</f>
        <v/>
      </c>
    </row>
    <row r="627" spans="1:11" x14ac:dyDescent="0.25">
      <c r="A627" t="str">
        <f>_xlfn.XLOOKUP(game_boards[[#This Row],[draft_id]],game_boards_export[draft_id],game_boards_export[id])</f>
        <v>f8dc0c0f-170f-4c66-93db-67ea534b9a29</v>
      </c>
      <c r="B627" s="4" t="s">
        <v>556</v>
      </c>
      <c r="C627" t="str">
        <f>_xlfn.XLOOKUP(game_boards[[#This Row],[draft_id]],drafts[id],drafts[title])</f>
        <v>Ozploitation</v>
      </c>
      <c r="D627" t="s">
        <v>15523</v>
      </c>
      <c r="E627" t="s">
        <v>15525</v>
      </c>
      <c r="H627" t="s">
        <v>1219</v>
      </c>
      <c r="I627" t="str">
        <f>_xlfn.XLOOKUP(game_boards[[#This Row],[drafter_id]],drafters[id],drafters[name],"")</f>
        <v>Blake Howard</v>
      </c>
      <c r="K627" t="str">
        <f>_xlfn.XLOOKUP(game_boards[[#This Row],[drafter_team_id]],drafter_teams[id],drafter_teams[name],"")</f>
        <v/>
      </c>
    </row>
    <row r="628" spans="1:11" x14ac:dyDescent="0.25">
      <c r="A628" t="str">
        <f>_xlfn.XLOOKUP(game_boards[[#This Row],[draft_id]],game_boards_export[draft_id],game_boards_export[id])</f>
        <v>a980b77d-670d-400d-b53d-9dca84bc6134</v>
      </c>
      <c r="B628" s="4" t="s">
        <v>286</v>
      </c>
      <c r="C628" t="str">
        <f>_xlfn.XLOOKUP(game_boards[[#This Row],[draft_id]],drafts[id],drafts[title])</f>
        <v>Stephen King mini-Mega</v>
      </c>
      <c r="D628" t="s">
        <v>15522</v>
      </c>
      <c r="E628" t="s">
        <v>15554</v>
      </c>
      <c r="F628" t="b">
        <v>1</v>
      </c>
      <c r="H628" t="s">
        <v>907</v>
      </c>
      <c r="I628" t="str">
        <f>_xlfn.XLOOKUP(game_boards[[#This Row],[drafter_id]],drafters[id],drafters[name],"")</f>
        <v>Eric Vespe</v>
      </c>
      <c r="K628" t="str">
        <f>_xlfn.XLOOKUP(game_boards[[#This Row],[drafter_team_id]],drafter_teams[id],drafter_teams[name],"")</f>
        <v/>
      </c>
    </row>
    <row r="629" spans="1:11" x14ac:dyDescent="0.25">
      <c r="A629" t="str">
        <f>_xlfn.XLOOKUP(game_boards[[#This Row],[draft_id]],game_boards_export[draft_id],game_boards_export[id])</f>
        <v>a980b77d-670d-400d-b53d-9dca84bc6134</v>
      </c>
      <c r="B629" s="4" t="s">
        <v>286</v>
      </c>
      <c r="C629" t="str">
        <f>_xlfn.XLOOKUP(game_boards[[#This Row],[draft_id]],drafts[id],drafts[title])</f>
        <v>Stephen King mini-Mega</v>
      </c>
      <c r="D629" t="s">
        <v>15523</v>
      </c>
      <c r="E629" t="s">
        <v>15555</v>
      </c>
      <c r="H629" t="s">
        <v>1137</v>
      </c>
      <c r="I629" t="str">
        <f>_xlfn.XLOOKUP(game_boards[[#This Row],[drafter_id]],drafters[id],drafters[name],"")</f>
        <v>Wynter Mitchell</v>
      </c>
      <c r="K629" t="str">
        <f>_xlfn.XLOOKUP(game_boards[[#This Row],[drafter_team_id]],drafter_teams[id],drafter_teams[name],"")</f>
        <v/>
      </c>
    </row>
    <row r="630" spans="1:11" x14ac:dyDescent="0.25">
      <c r="A630" t="str">
        <f>_xlfn.XLOOKUP(game_boards[[#This Row],[draft_id]],game_boards_export[draft_id],game_boards_export[id])</f>
        <v>a980b77d-670d-400d-b53d-9dca84bc6134</v>
      </c>
      <c r="B630" s="4" t="s">
        <v>286</v>
      </c>
      <c r="C630" t="str">
        <f>_xlfn.XLOOKUP(game_boards[[#This Row],[draft_id]],drafts[id],drafts[title])</f>
        <v>Stephen King mini-Mega</v>
      </c>
      <c r="D630" t="s">
        <v>15526</v>
      </c>
      <c r="E630" t="s">
        <v>15556</v>
      </c>
      <c r="G630" t="b">
        <v>1</v>
      </c>
      <c r="H630" t="s">
        <v>977</v>
      </c>
      <c r="I630" t="str">
        <f>_xlfn.XLOOKUP(game_boards[[#This Row],[drafter_id]],drafters[id],drafters[name],"")</f>
        <v>Louis Peitzman</v>
      </c>
      <c r="K630" t="str">
        <f>_xlfn.XLOOKUP(game_boards[[#This Row],[drafter_team_id]],drafter_teams[id],drafter_teams[name],"")</f>
        <v/>
      </c>
    </row>
    <row r="631" spans="1:11" x14ac:dyDescent="0.25">
      <c r="A631" t="str">
        <f>_xlfn.XLOOKUP(game_boards[[#This Row],[draft_id]],game_boards_export[draft_id],game_boards_export[id])</f>
        <v>a980b77d-670d-400d-b53d-9dca84bc6134</v>
      </c>
      <c r="B631" s="4" t="s">
        <v>286</v>
      </c>
      <c r="C631" t="str">
        <f>_xlfn.XLOOKUP(game_boards[[#This Row],[draft_id]],drafts[id],drafts[title])</f>
        <v>Stephen King mini-Mega</v>
      </c>
      <c r="D631" t="s">
        <v>15531</v>
      </c>
      <c r="E631" t="s">
        <v>15557</v>
      </c>
      <c r="H631" t="s">
        <v>1047</v>
      </c>
      <c r="I631" t="str">
        <f>_xlfn.XLOOKUP(game_boards[[#This Row],[drafter_id]],drafters[id],drafters[name],"")</f>
        <v>Scott Wampler</v>
      </c>
      <c r="K631" t="str">
        <f>_xlfn.XLOOKUP(game_boards[[#This Row],[drafter_team_id]],drafter_teams[id],drafter_teams[name],"")</f>
        <v/>
      </c>
    </row>
    <row r="632" spans="1:11" x14ac:dyDescent="0.25">
      <c r="A632" t="str">
        <f>_xlfn.XLOOKUP(game_boards[[#This Row],[draft_id]],game_boards_export[draft_id],game_boards_export[id])</f>
        <v>f37e690d-f0b7-4b4d-bd10-8d5f61f40599</v>
      </c>
      <c r="B632" s="4" t="s">
        <v>146</v>
      </c>
      <c r="C632" t="str">
        <f>_xlfn.XLOOKUP(game_boards[[#This Row],[draft_id]],drafts[id],drafts[title])</f>
        <v>2023 Mega Draft</v>
      </c>
      <c r="D632" t="s">
        <v>15522</v>
      </c>
      <c r="E632" t="s">
        <v>15545</v>
      </c>
      <c r="F632" t="b">
        <v>1</v>
      </c>
      <c r="H632" t="s">
        <v>1009</v>
      </c>
      <c r="I632" t="str">
        <f>_xlfn.XLOOKUP(game_boards[[#This Row],[drafter_id]],drafters[id],drafters[name],"")</f>
        <v>Drea Clark</v>
      </c>
      <c r="K632" t="str">
        <f>_xlfn.XLOOKUP(game_boards[[#This Row],[drafter_team_id]],drafter_teams[id],drafter_teams[name],"")</f>
        <v/>
      </c>
    </row>
    <row r="633" spans="1:11" x14ac:dyDescent="0.25">
      <c r="A633" t="str">
        <f>_xlfn.XLOOKUP(game_boards[[#This Row],[draft_id]],game_boards_export[draft_id],game_boards_export[id])</f>
        <v>f37e690d-f0b7-4b4d-bd10-8d5f61f40599</v>
      </c>
      <c r="B633" s="4" t="s">
        <v>146</v>
      </c>
      <c r="C633" t="str">
        <f>_xlfn.XLOOKUP(game_boards[[#This Row],[draft_id]],drafts[id],drafts[title])</f>
        <v>2023 Mega Draft</v>
      </c>
      <c r="D633" t="s">
        <v>15523</v>
      </c>
      <c r="E633" t="s">
        <v>15544</v>
      </c>
      <c r="H633" t="s">
        <v>915</v>
      </c>
      <c r="I633" t="str">
        <f>_xlfn.XLOOKUP(game_boards[[#This Row],[drafter_id]],drafters[id],drafters[name],"")</f>
        <v>Billy Ray Brewton</v>
      </c>
      <c r="K633" t="str">
        <f>_xlfn.XLOOKUP(game_boards[[#This Row],[drafter_team_id]],drafter_teams[id],drafter_teams[name],"")</f>
        <v/>
      </c>
    </row>
    <row r="634" spans="1:11" x14ac:dyDescent="0.25">
      <c r="A634" t="str">
        <f>_xlfn.XLOOKUP(game_boards[[#This Row],[draft_id]],game_boards_export[draft_id],game_boards_export[id])</f>
        <v>f37e690d-f0b7-4b4d-bd10-8d5f61f40599</v>
      </c>
      <c r="B634" s="4" t="s">
        <v>146</v>
      </c>
      <c r="C634" t="str">
        <f>_xlfn.XLOOKUP(game_boards[[#This Row],[draft_id]],drafts[id],drafts[title])</f>
        <v>2023 Mega Draft</v>
      </c>
      <c r="D634" t="s">
        <v>15526</v>
      </c>
      <c r="E634" t="s">
        <v>15548</v>
      </c>
      <c r="G634" t="b">
        <v>1</v>
      </c>
      <c r="H634" t="s">
        <v>841</v>
      </c>
      <c r="I634" t="str">
        <f>_xlfn.XLOOKUP(game_boards[[#This Row],[drafter_id]],drafters[id],drafters[name],"")</f>
        <v>Katie Walsh</v>
      </c>
      <c r="K634" t="str">
        <f>_xlfn.XLOOKUP(game_boards[[#This Row],[drafter_team_id]],drafter_teams[id],drafter_teams[name],"")</f>
        <v/>
      </c>
    </row>
    <row r="635" spans="1:11" x14ac:dyDescent="0.25">
      <c r="A635" t="str">
        <f>_xlfn.XLOOKUP(game_boards[[#This Row],[draft_id]],game_boards_export[draft_id],game_boards_export[id])</f>
        <v>f37e690d-f0b7-4b4d-bd10-8d5f61f40599</v>
      </c>
      <c r="B635" s="4" t="s">
        <v>146</v>
      </c>
      <c r="C635" t="str">
        <f>_xlfn.XLOOKUP(game_boards[[#This Row],[draft_id]],drafts[id],drafts[title])</f>
        <v>2023 Mega Draft</v>
      </c>
      <c r="D635" t="s">
        <v>15531</v>
      </c>
      <c r="E635" t="s">
        <v>15542</v>
      </c>
      <c r="H635" t="s">
        <v>1237</v>
      </c>
      <c r="I635" t="str">
        <f>_xlfn.XLOOKUP(game_boards[[#This Row],[drafter_id]],drafters[id],drafters[name],"")</f>
        <v>Clay Keller</v>
      </c>
      <c r="K635" t="str">
        <f>_xlfn.XLOOKUP(game_boards[[#This Row],[drafter_team_id]],drafter_teams[id],drafter_teams[name],"")</f>
        <v/>
      </c>
    </row>
    <row r="636" spans="1:11" x14ac:dyDescent="0.25">
      <c r="A636" t="str">
        <f>_xlfn.XLOOKUP(game_boards[[#This Row],[draft_id]],game_boards_export[draft_id],game_boards_export[id])</f>
        <v>f5e4c391-30cb-461f-923c-173d5c7ccf31</v>
      </c>
      <c r="B636" s="4" t="s">
        <v>719</v>
      </c>
      <c r="C636" t="str">
        <f>_xlfn.XLOOKUP(game_boards[[#This Row],[draft_id]],drafts[id],drafts[title])</f>
        <v>Horror Musicals</v>
      </c>
      <c r="D636" t="s">
        <v>15522</v>
      </c>
      <c r="E636" t="s">
        <v>15524</v>
      </c>
      <c r="H636" t="s">
        <v>845</v>
      </c>
      <c r="I636" t="str">
        <f>_xlfn.XLOOKUP(game_boards[[#This Row],[drafter_id]],drafters[id],drafters[name],"")</f>
        <v>Rebekah McKendry</v>
      </c>
      <c r="K636" t="str">
        <f>_xlfn.XLOOKUP(game_boards[[#This Row],[drafter_team_id]],drafter_teams[id],drafter_teams[name],"")</f>
        <v/>
      </c>
    </row>
    <row r="637" spans="1:11" x14ac:dyDescent="0.25">
      <c r="A637" t="str">
        <f>_xlfn.XLOOKUP(game_boards[[#This Row],[draft_id]],game_boards_export[draft_id],game_boards_export[id])</f>
        <v>f5e4c391-30cb-461f-923c-173d5c7ccf31</v>
      </c>
      <c r="B637" s="4" t="s">
        <v>719</v>
      </c>
      <c r="C637" t="str">
        <f>_xlfn.XLOOKUP(game_boards[[#This Row],[draft_id]],drafts[id],drafts[title])</f>
        <v>Horror Musicals</v>
      </c>
      <c r="D637" t="s">
        <v>15523</v>
      </c>
      <c r="E637" t="s">
        <v>15525</v>
      </c>
      <c r="H637" t="s">
        <v>969</v>
      </c>
      <c r="I637" t="str">
        <f>_xlfn.XLOOKUP(game_boards[[#This Row],[drafter_id]],drafters[id],drafters[name],"")</f>
        <v>Graham Skipper</v>
      </c>
      <c r="K637" t="str">
        <f>_xlfn.XLOOKUP(game_boards[[#This Row],[drafter_team_id]],drafter_teams[id],drafter_teams[name],"")</f>
        <v/>
      </c>
    </row>
    <row r="638" spans="1:11" x14ac:dyDescent="0.25">
      <c r="A638" t="str">
        <f>_xlfn.XLOOKUP(game_boards[[#This Row],[draft_id]],game_boards_export[draft_id],game_boards_export[id])</f>
        <v>fba45494-c321-4d3b-91e7-f76168b1a97e</v>
      </c>
      <c r="B638" s="4" t="s">
        <v>387</v>
      </c>
      <c r="C638" t="str">
        <f>_xlfn.XLOOKUP(game_boards[[#This Row],[draft_id]],drafts[id],drafts[title])</f>
        <v>2009 Horror</v>
      </c>
      <c r="D638" t="s">
        <v>15522</v>
      </c>
      <c r="E638" t="s">
        <v>15524</v>
      </c>
      <c r="H638" t="s">
        <v>1201</v>
      </c>
      <c r="I638" t="str">
        <f>_xlfn.XLOOKUP(game_boards[[#This Row],[drafter_id]],drafters[id],drafters[name],"")</f>
        <v>Penny Cox</v>
      </c>
      <c r="K638" t="str">
        <f>_xlfn.XLOOKUP(game_boards[[#This Row],[drafter_team_id]],drafter_teams[id],drafter_teams[name],"")</f>
        <v/>
      </c>
    </row>
    <row r="639" spans="1:11" x14ac:dyDescent="0.25">
      <c r="A639" t="str">
        <f>_xlfn.XLOOKUP(game_boards[[#This Row],[draft_id]],game_boards_export[draft_id],game_boards_export[id])</f>
        <v>fba45494-c321-4d3b-91e7-f76168b1a97e</v>
      </c>
      <c r="B639" s="4" t="s">
        <v>387</v>
      </c>
      <c r="C639" t="str">
        <f>_xlfn.XLOOKUP(game_boards[[#This Row],[draft_id]],drafts[id],drafts[title])</f>
        <v>2009 Horror</v>
      </c>
      <c r="D639" t="s">
        <v>15523</v>
      </c>
      <c r="E639" t="s">
        <v>15525</v>
      </c>
      <c r="H639" t="s">
        <v>947</v>
      </c>
      <c r="I639" t="str">
        <f>_xlfn.XLOOKUP(game_boards[[#This Row],[drafter_id]],drafters[id],drafters[name],"")</f>
        <v>Brian Collins</v>
      </c>
      <c r="K639" t="str">
        <f>_xlfn.XLOOKUP(game_boards[[#This Row],[drafter_team_id]],drafter_teams[id],drafter_teams[name],"")</f>
        <v/>
      </c>
    </row>
    <row r="640" spans="1:11" x14ac:dyDescent="0.25">
      <c r="A640" t="str">
        <f>_xlfn.XLOOKUP(game_boards[[#This Row],[draft_id]],game_boards_export[draft_id],game_boards_export[id])</f>
        <v>e0673da0-bc5c-455c-821c-604cfa5c3b67</v>
      </c>
      <c r="B640" s="4" t="s">
        <v>302</v>
      </c>
      <c r="C640" t="str">
        <f>_xlfn.XLOOKUP(game_boards[[#This Row],[draft_id]],drafts[id],drafts[title])</f>
        <v>Jodie Foster</v>
      </c>
      <c r="D640" t="s">
        <v>15522</v>
      </c>
      <c r="E640" t="s">
        <v>15524</v>
      </c>
      <c r="H640" t="s">
        <v>1049</v>
      </c>
      <c r="I640" t="str">
        <f>_xlfn.XLOOKUP(game_boards[[#This Row],[drafter_id]],drafters[id],drafters[name],"")</f>
        <v>Jacqueline Coley</v>
      </c>
      <c r="K640" t="str">
        <f>_xlfn.XLOOKUP(game_boards[[#This Row],[drafter_team_id]],drafter_teams[id],drafter_teams[name],"")</f>
        <v/>
      </c>
    </row>
    <row r="641" spans="1:11" x14ac:dyDescent="0.25">
      <c r="A641" t="str">
        <f>_xlfn.XLOOKUP(game_boards[[#This Row],[draft_id]],game_boards_export[draft_id],game_boards_export[id])</f>
        <v>e0673da0-bc5c-455c-821c-604cfa5c3b67</v>
      </c>
      <c r="B641" s="4" t="s">
        <v>302</v>
      </c>
      <c r="C641" t="str">
        <f>_xlfn.XLOOKUP(game_boards[[#This Row],[draft_id]],drafts[id],drafts[title])</f>
        <v>Jodie Foster</v>
      </c>
      <c r="D641" t="s">
        <v>15523</v>
      </c>
      <c r="E641" t="s">
        <v>15525</v>
      </c>
      <c r="H641" t="s">
        <v>1103</v>
      </c>
      <c r="I641" t="str">
        <f>_xlfn.XLOOKUP(game_boards[[#This Row],[drafter_id]],drafters[id],drafters[name],"")</f>
        <v>Erik Anderson</v>
      </c>
      <c r="K641" t="str">
        <f>_xlfn.XLOOKUP(game_boards[[#This Row],[drafter_team_id]],drafter_teams[id],drafter_teams[name],"")</f>
        <v/>
      </c>
    </row>
    <row r="642" spans="1:11" x14ac:dyDescent="0.25">
      <c r="A642" t="str">
        <f>_xlfn.XLOOKUP(game_boards[[#This Row],[draft_id]],game_boards_export[draft_id],game_boards_export[id])</f>
        <v>e1fc7cda-ba19-442c-9645-69840172e1f8</v>
      </c>
      <c r="B642" s="4" t="s">
        <v>15</v>
      </c>
      <c r="C642" t="str">
        <f>_xlfn.XLOOKUP(game_boards[[#This Row],[draft_id]],drafts[id],drafts[title])</f>
        <v>Lynn Shelton Super Draft</v>
      </c>
      <c r="D642" t="s">
        <v>15522</v>
      </c>
      <c r="E642" t="s">
        <v>15610</v>
      </c>
      <c r="H642" t="s">
        <v>1166</v>
      </c>
      <c r="I642" t="str">
        <f>_xlfn.XLOOKUP(game_boards[[#This Row],[drafter_id]],drafters[id],drafters[name],"")</f>
        <v>Lucé Tomlin-Brenner</v>
      </c>
      <c r="K642" t="str">
        <f>_xlfn.XLOOKUP(game_boards[[#This Row],[drafter_team_id]],drafter_teams[id],drafter_teams[name],"")</f>
        <v/>
      </c>
    </row>
    <row r="643" spans="1:11" x14ac:dyDescent="0.25">
      <c r="A643" t="str">
        <f>_xlfn.XLOOKUP(game_boards[[#This Row],[draft_id]],game_boards_export[draft_id],game_boards_export[id])</f>
        <v>e1fc7cda-ba19-442c-9645-69840172e1f8</v>
      </c>
      <c r="B643" s="4" t="s">
        <v>15</v>
      </c>
      <c r="C643" t="str">
        <f>_xlfn.XLOOKUP(game_boards[[#This Row],[draft_id]],drafts[id],drafts[title])</f>
        <v>Lynn Shelton Super Draft</v>
      </c>
      <c r="D643" t="s">
        <v>15523</v>
      </c>
      <c r="E643" t="s">
        <v>15622</v>
      </c>
      <c r="H643" t="s">
        <v>1115</v>
      </c>
      <c r="I643" t="str">
        <f>_xlfn.XLOOKUP(game_boards[[#This Row],[drafter_id]],drafters[id],drafters[name],"")</f>
        <v>Ryan Marker</v>
      </c>
      <c r="K643" t="str">
        <f>_xlfn.XLOOKUP(game_boards[[#This Row],[drafter_team_id]],drafter_teams[id],drafter_teams[name],"")</f>
        <v/>
      </c>
    </row>
    <row r="644" spans="1:11" x14ac:dyDescent="0.25">
      <c r="A644" t="str">
        <f>_xlfn.XLOOKUP(game_boards[[#This Row],[draft_id]],game_boards_export[draft_id],game_boards_export[id])</f>
        <v>e5d28a19-eafd-4a8d-b81d-a404a84fbbd4</v>
      </c>
      <c r="B644" s="4" t="s">
        <v>490</v>
      </c>
      <c r="C644" t="str">
        <f>_xlfn.XLOOKUP(game_boards[[#This Row],[draft_id]],drafts[id],drafts[title])</f>
        <v>Aaron Sorkin Super Draft</v>
      </c>
      <c r="D644" t="s">
        <v>15522</v>
      </c>
      <c r="E644" t="s">
        <v>15558</v>
      </c>
      <c r="F644" t="b">
        <v>1</v>
      </c>
      <c r="H644" t="s">
        <v>1215</v>
      </c>
      <c r="I644" t="str">
        <f>_xlfn.XLOOKUP(game_boards[[#This Row],[drafter_id]],drafters[id],drafters[name],"")</f>
        <v>Mike Makowsky</v>
      </c>
      <c r="K644" t="str">
        <f>_xlfn.XLOOKUP(game_boards[[#This Row],[drafter_team_id]],drafter_teams[id],drafter_teams[name],"")</f>
        <v/>
      </c>
    </row>
    <row r="645" spans="1:11" x14ac:dyDescent="0.25">
      <c r="A645" t="str">
        <f>_xlfn.XLOOKUP(game_boards[[#This Row],[draft_id]],game_boards_export[draft_id],game_boards_export[id])</f>
        <v>e5d28a19-eafd-4a8d-b81d-a404a84fbbd4</v>
      </c>
      <c r="B645" s="4" t="s">
        <v>490</v>
      </c>
      <c r="C645" t="str">
        <f>_xlfn.XLOOKUP(game_boards[[#This Row],[draft_id]],drafts[id],drafts[title])</f>
        <v>Aaron Sorkin Super Draft</v>
      </c>
      <c r="D645" t="s">
        <v>15523</v>
      </c>
      <c r="E645" t="s">
        <v>15605</v>
      </c>
      <c r="H645" t="s">
        <v>1029</v>
      </c>
      <c r="I645" t="str">
        <f>_xlfn.XLOOKUP(game_boards[[#This Row],[drafter_id]],drafters[id],drafters[name],"")</f>
        <v>Liz Hannah</v>
      </c>
      <c r="K645" t="str">
        <f>_xlfn.XLOOKUP(game_boards[[#This Row],[drafter_team_id]],drafter_teams[id],drafter_teams[name],"")</f>
        <v/>
      </c>
    </row>
    <row r="646" spans="1:11" x14ac:dyDescent="0.25">
      <c r="A646" t="str">
        <f>_xlfn.XLOOKUP(game_boards[[#This Row],[draft_id]],game_boards_export[draft_id],game_boards_export[id])</f>
        <v>e5d28a19-eafd-4a8d-b81d-a404a84fbbd4</v>
      </c>
      <c r="B646" s="4" t="s">
        <v>490</v>
      </c>
      <c r="C646" t="str">
        <f>_xlfn.XLOOKUP(game_boards[[#This Row],[draft_id]],drafts[id],drafts[title])</f>
        <v>Aaron Sorkin Super Draft</v>
      </c>
      <c r="D646" t="s">
        <v>15526</v>
      </c>
      <c r="E646" t="s">
        <v>15604</v>
      </c>
      <c r="G646" t="b">
        <v>1</v>
      </c>
      <c r="H646" t="s">
        <v>1093</v>
      </c>
      <c r="I646" t="str">
        <f>_xlfn.XLOOKUP(game_boards[[#This Row],[drafter_id]],drafters[id],drafters[name],"")</f>
        <v>Brian Duffield</v>
      </c>
      <c r="K646" t="str">
        <f>_xlfn.XLOOKUP(game_boards[[#This Row],[drafter_team_id]],drafter_teams[id],drafter_teams[name],"")</f>
        <v/>
      </c>
    </row>
    <row r="647" spans="1:11" x14ac:dyDescent="0.25">
      <c r="A647" t="str">
        <f>_xlfn.XLOOKUP(game_boards[[#This Row],[draft_id]],game_boards_export[draft_id],game_boards_export[id])</f>
        <v>c3dc5452-c260-4790-8801-4d57a4097108</v>
      </c>
      <c r="B647" s="4" t="s">
        <v>542</v>
      </c>
      <c r="C647" t="str">
        <f>_xlfn.XLOOKUP(game_boards[[#This Row],[draft_id]],drafts[id],drafts[title])</f>
        <v>Action Sequels</v>
      </c>
      <c r="D647" t="s">
        <v>15522</v>
      </c>
      <c r="E647" t="s">
        <v>15524</v>
      </c>
      <c r="H647" t="s">
        <v>1015</v>
      </c>
      <c r="I647" t="str">
        <f>_xlfn.XLOOKUP(game_boards[[#This Row],[drafter_id]],drafters[id],drafters[name],"")</f>
        <v>Chris Hewitt</v>
      </c>
      <c r="K647" t="str">
        <f>_xlfn.XLOOKUP(game_boards[[#This Row],[drafter_team_id]],drafter_teams[id],drafter_teams[name],"")</f>
        <v/>
      </c>
    </row>
    <row r="648" spans="1:11" x14ac:dyDescent="0.25">
      <c r="A648" t="str">
        <f>_xlfn.XLOOKUP(game_boards[[#This Row],[draft_id]],game_boards_export[draft_id],game_boards_export[id])</f>
        <v>c3dc5452-c260-4790-8801-4d57a4097108</v>
      </c>
      <c r="B648" s="4" t="s">
        <v>542</v>
      </c>
      <c r="C648" t="str">
        <f>_xlfn.XLOOKUP(game_boards[[#This Row],[draft_id]],drafts[id],drafts[title])</f>
        <v>Action Sequels</v>
      </c>
      <c r="D648" t="s">
        <v>15523</v>
      </c>
      <c r="E648" t="s">
        <v>15525</v>
      </c>
      <c r="H648" t="s">
        <v>1083</v>
      </c>
      <c r="I648" t="str">
        <f>_xlfn.XLOOKUP(game_boards[[#This Row],[drafter_id]],drafters[id],drafters[name],"")</f>
        <v>Nick de Semlyen</v>
      </c>
      <c r="K648" t="str">
        <f>_xlfn.XLOOKUP(game_boards[[#This Row],[drafter_team_id]],drafter_teams[id],drafter_teams[name],"")</f>
        <v/>
      </c>
    </row>
    <row r="649" spans="1:11" x14ac:dyDescent="0.25">
      <c r="A649" t="str">
        <f>_xlfn.XLOOKUP(game_boards[[#This Row],[draft_id]],game_boards_export[draft_id],game_boards_export[id])</f>
        <v>ea3f881f-22d6-4d20-a952-17ae6ae21a3d</v>
      </c>
      <c r="B649" s="4" t="s">
        <v>449</v>
      </c>
      <c r="C649" t="str">
        <f>_xlfn.XLOOKUP(game_boards[[#This Row],[draft_id]],drafts[id],drafts[title])</f>
        <v>The Afterlife</v>
      </c>
      <c r="D649" t="s">
        <v>15522</v>
      </c>
      <c r="E649" t="s">
        <v>15524</v>
      </c>
      <c r="H649" t="s">
        <v>797</v>
      </c>
      <c r="I649" t="str">
        <f>_xlfn.XLOOKUP(game_boards[[#This Row],[drafter_id]],drafters[id],drafters[name],"")</f>
        <v>William Bibbiani</v>
      </c>
      <c r="K649" t="str">
        <f>_xlfn.XLOOKUP(game_boards[[#This Row],[drafter_team_id]],drafter_teams[id],drafter_teams[name],"")</f>
        <v/>
      </c>
    </row>
    <row r="650" spans="1:11" x14ac:dyDescent="0.25">
      <c r="A650" t="str">
        <f>_xlfn.XLOOKUP(game_boards[[#This Row],[draft_id]],game_boards_export[draft_id],game_boards_export[id])</f>
        <v>ea3f881f-22d6-4d20-a952-17ae6ae21a3d</v>
      </c>
      <c r="B650" s="4" t="s">
        <v>449</v>
      </c>
      <c r="C650" t="str">
        <f>_xlfn.XLOOKUP(game_boards[[#This Row],[draft_id]],drafts[id],drafts[title])</f>
        <v>The Afterlife</v>
      </c>
      <c r="D650" t="s">
        <v>15523</v>
      </c>
      <c r="E650" t="s">
        <v>15525</v>
      </c>
      <c r="H650" t="s">
        <v>1023</v>
      </c>
      <c r="I650" t="str">
        <f>_xlfn.XLOOKUP(game_boards[[#This Row],[drafter_id]],drafters[id],drafters[name],"")</f>
        <v>Walter Chaw</v>
      </c>
      <c r="K650" t="str">
        <f>_xlfn.XLOOKUP(game_boards[[#This Row],[drafter_team_id]],drafter_teams[id],drafter_teams[name],"")</f>
        <v/>
      </c>
    </row>
    <row r="651" spans="1:11" x14ac:dyDescent="0.25">
      <c r="A651" t="str">
        <f>_xlfn.XLOOKUP(game_boards[[#This Row],[draft_id]],game_boards_export[draft_id],game_boards_export[id])</f>
        <v>fc8827af-d66e-4999-b29c-715e2a7dd43c</v>
      </c>
      <c r="B651" s="4" t="s">
        <v>352</v>
      </c>
      <c r="C651" t="str">
        <f>_xlfn.XLOOKUP(game_boards[[#This Row],[draft_id]],drafts[id],drafts[title])</f>
        <v>Horror Anthologies</v>
      </c>
      <c r="D651" t="s">
        <v>15522</v>
      </c>
      <c r="E651" t="s">
        <v>15524</v>
      </c>
      <c r="H651" t="s">
        <v>793</v>
      </c>
      <c r="I651" t="str">
        <f>_xlfn.XLOOKUP(game_boards[[#This Row],[drafter_id]],drafters[id],drafters[name],"")</f>
        <v>Clarke Wolfe</v>
      </c>
      <c r="K651" t="str">
        <f>_xlfn.XLOOKUP(game_boards[[#This Row],[drafter_team_id]],drafter_teams[id],drafter_teams[name],"")</f>
        <v/>
      </c>
    </row>
    <row r="652" spans="1:11" x14ac:dyDescent="0.25">
      <c r="A652" t="str">
        <f>_xlfn.XLOOKUP(game_boards[[#This Row],[draft_id]],game_boards_export[draft_id],game_boards_export[id])</f>
        <v>fc8827af-d66e-4999-b29c-715e2a7dd43c</v>
      </c>
      <c r="B652" s="4" t="s">
        <v>352</v>
      </c>
      <c r="C652" t="str">
        <f>_xlfn.XLOOKUP(game_boards[[#This Row],[draft_id]],drafts[id],drafts[title])</f>
        <v>Horror Anthologies</v>
      </c>
      <c r="D652" t="s">
        <v>15523</v>
      </c>
      <c r="E652" t="s">
        <v>15525</v>
      </c>
      <c r="H652" t="s">
        <v>855</v>
      </c>
      <c r="I652" t="str">
        <f>_xlfn.XLOOKUP(game_boards[[#This Row],[drafter_id]],drafters[id],drafters[name],"")</f>
        <v>Fayna Sanchez</v>
      </c>
      <c r="K652" t="str">
        <f>_xlfn.XLOOKUP(game_boards[[#This Row],[drafter_team_id]],drafter_teams[id],drafter_teams[name],"")</f>
        <v/>
      </c>
    </row>
    <row r="653" spans="1:11" x14ac:dyDescent="0.25">
      <c r="A653" t="str">
        <f>_xlfn.XLOOKUP(game_boards[[#This Row],[draft_id]],game_boards_export[draft_id],game_boards_export[id])</f>
        <v>be1d716c-1963-4707-9eb7-2c16655f8dde</v>
      </c>
      <c r="B653" s="4" t="s">
        <v>211</v>
      </c>
      <c r="C653" t="str">
        <f>_xlfn.XLOOKUP(game_boards[[#This Row],[draft_id]],drafts[id],drafts[title])</f>
        <v>Vinegar Syndrome</v>
      </c>
      <c r="D653" t="s">
        <v>15522</v>
      </c>
      <c r="E653" t="s">
        <v>15524</v>
      </c>
      <c r="H653" t="s">
        <v>1141</v>
      </c>
      <c r="I653" t="str">
        <f>_xlfn.XLOOKUP(game_boards[[#This Row],[drafter_id]],drafters[id],drafters[name],"")</f>
        <v>Justin LaLiberty</v>
      </c>
      <c r="K653" t="str">
        <f>_xlfn.XLOOKUP(game_boards[[#This Row],[drafter_team_id]],drafter_teams[id],drafter_teams[name],"")</f>
        <v/>
      </c>
    </row>
    <row r="654" spans="1:11" x14ac:dyDescent="0.25">
      <c r="A654" t="str">
        <f>_xlfn.XLOOKUP(game_boards[[#This Row],[draft_id]],game_boards_export[draft_id],game_boards_export[id])</f>
        <v>be1d716c-1963-4707-9eb7-2c16655f8dde</v>
      </c>
      <c r="B654" s="4" t="s">
        <v>211</v>
      </c>
      <c r="C654" t="str">
        <f>_xlfn.XLOOKUP(game_boards[[#This Row],[draft_id]],drafts[id],drafts[title])</f>
        <v>Vinegar Syndrome</v>
      </c>
      <c r="D654" t="s">
        <v>15523</v>
      </c>
      <c r="E654" t="s">
        <v>15525</v>
      </c>
      <c r="H654" t="s">
        <v>1187</v>
      </c>
      <c r="I654" t="str">
        <f>_xlfn.XLOOKUP(game_boards[[#This Row],[drafter_id]],drafters[id],drafters[name],"")</f>
        <v>Samm Deighan</v>
      </c>
      <c r="K654" t="str">
        <f>_xlfn.XLOOKUP(game_boards[[#This Row],[drafter_team_id]],drafter_teams[id],drafter_teams[name],"")</f>
        <v/>
      </c>
    </row>
    <row r="655" spans="1:11" x14ac:dyDescent="0.25">
      <c r="A655" t="str">
        <f>_xlfn.XLOOKUP(game_boards[[#This Row],[draft_id]],game_boards_export[draft_id],game_boards_export[id])</f>
        <v>cd23b278-0b93-4898-b0d0-80c67e40d784</v>
      </c>
      <c r="B655" s="4" t="s">
        <v>610</v>
      </c>
      <c r="C655" t="str">
        <f>_xlfn.XLOOKUP(game_boards[[#This Row],[draft_id]],drafts[id],drafts[title])</f>
        <v>Booed at Cannes</v>
      </c>
      <c r="D655" t="s">
        <v>15522</v>
      </c>
      <c r="E655" t="s">
        <v>15524</v>
      </c>
      <c r="H655" t="s">
        <v>833</v>
      </c>
      <c r="I655" t="str">
        <f>_xlfn.XLOOKUP(game_boards[[#This Row],[drafter_id]],drafters[id],drafters[name],"")</f>
        <v>Jordan Crucchiola</v>
      </c>
      <c r="K655" t="str">
        <f>_xlfn.XLOOKUP(game_boards[[#This Row],[drafter_team_id]],drafter_teams[id],drafter_teams[name],"")</f>
        <v/>
      </c>
    </row>
    <row r="656" spans="1:11" x14ac:dyDescent="0.25">
      <c r="A656" t="str">
        <f>_xlfn.XLOOKUP(game_boards[[#This Row],[draft_id]],game_boards_export[draft_id],game_boards_export[id])</f>
        <v>cd23b278-0b93-4898-b0d0-80c67e40d784</v>
      </c>
      <c r="B656" s="4" t="s">
        <v>610</v>
      </c>
      <c r="C656" t="str">
        <f>_xlfn.XLOOKUP(game_boards[[#This Row],[draft_id]],drafts[id],drafts[title])</f>
        <v>Booed at Cannes</v>
      </c>
      <c r="D656" t="s">
        <v>15523</v>
      </c>
      <c r="E656" t="s">
        <v>15525</v>
      </c>
      <c r="H656" t="s">
        <v>1177</v>
      </c>
      <c r="I656" t="str">
        <f>_xlfn.XLOOKUP(game_boards[[#This Row],[drafter_id]],drafters[id],drafters[name],"")</f>
        <v>Darren Franich</v>
      </c>
      <c r="K656" t="str">
        <f>_xlfn.XLOOKUP(game_boards[[#This Row],[drafter_team_id]],drafter_teams[id],drafter_teams[name],"")</f>
        <v/>
      </c>
    </row>
    <row r="657" spans="1:11" x14ac:dyDescent="0.25">
      <c r="A657" t="str">
        <f>_xlfn.XLOOKUP(game_boards[[#This Row],[draft_id]],game_boards_export[draft_id],game_boards_export[id])</f>
        <v>8c63411e-a74e-495a-9420-b3385fef1424</v>
      </c>
      <c r="B657" s="4" t="s">
        <v>330</v>
      </c>
      <c r="C657" t="str">
        <f>_xlfn.XLOOKUP(game_boards[[#This Row],[draft_id]],drafts[id],drafts[title])</f>
        <v>Natalie Portman</v>
      </c>
      <c r="D657" t="s">
        <v>15522</v>
      </c>
      <c r="E657" t="s">
        <v>15524</v>
      </c>
      <c r="H657" t="s">
        <v>961</v>
      </c>
      <c r="I657" t="str">
        <f>_xlfn.XLOOKUP(game_boards[[#This Row],[drafter_id]],drafters[id],drafters[name],"")</f>
        <v>Dana Schwartz</v>
      </c>
      <c r="K657" t="str">
        <f>_xlfn.XLOOKUP(game_boards[[#This Row],[drafter_team_id]],drafter_teams[id],drafter_teams[name],"")</f>
        <v/>
      </c>
    </row>
    <row r="658" spans="1:11" x14ac:dyDescent="0.25">
      <c r="A658" t="str">
        <f>_xlfn.XLOOKUP(game_boards[[#This Row],[draft_id]],game_boards_export[draft_id],game_boards_export[id])</f>
        <v>8c63411e-a74e-495a-9420-b3385fef1424</v>
      </c>
      <c r="B658" s="4" t="s">
        <v>330</v>
      </c>
      <c r="C658" t="str">
        <f>_xlfn.XLOOKUP(game_boards[[#This Row],[draft_id]],drafts[id],drafts[title])</f>
        <v>Natalie Portman</v>
      </c>
      <c r="D658" t="s">
        <v>15523</v>
      </c>
      <c r="E658" t="s">
        <v>15525</v>
      </c>
      <c r="H658" t="s">
        <v>905</v>
      </c>
      <c r="I658" t="str">
        <f>_xlfn.XLOOKUP(game_boards[[#This Row],[drafter_id]],drafters[id],drafters[name],"")</f>
        <v>Phil Iscove</v>
      </c>
      <c r="K658" t="str">
        <f>_xlfn.XLOOKUP(game_boards[[#This Row],[drafter_team_id]],drafter_teams[id],drafter_teams[name],"")</f>
        <v/>
      </c>
    </row>
    <row r="659" spans="1:11" x14ac:dyDescent="0.25">
      <c r="A659" t="str">
        <f>_xlfn.XLOOKUP(game_boards[[#This Row],[draft_id]],game_boards_export[draft_id],game_boards_export[id])</f>
        <v>7ce19369-172d-4749-82b9-9b64344ef260</v>
      </c>
      <c r="B659" s="4" t="s">
        <v>550</v>
      </c>
      <c r="C659" t="str">
        <f>_xlfn.XLOOKUP(game_boards[[#This Row],[draft_id]],drafts[id],drafts[title])</f>
        <v>Planet of the Apes Super Draft</v>
      </c>
      <c r="D659" t="s">
        <v>15522</v>
      </c>
      <c r="E659" t="s">
        <v>15558</v>
      </c>
      <c r="F659" t="b">
        <v>1</v>
      </c>
      <c r="H659" t="s">
        <v>809</v>
      </c>
      <c r="I659" t="str">
        <f>_xlfn.XLOOKUP(game_boards[[#This Row],[drafter_id]],drafters[id],drafters[name],"")</f>
        <v>Marc Bernardin</v>
      </c>
      <c r="K659" t="str">
        <f>_xlfn.XLOOKUP(game_boards[[#This Row],[drafter_team_id]],drafter_teams[id],drafter_teams[name],"")</f>
        <v/>
      </c>
    </row>
    <row r="660" spans="1:11" x14ac:dyDescent="0.25">
      <c r="A660" t="str">
        <f>_xlfn.XLOOKUP(game_boards[[#This Row],[draft_id]],game_boards_export[draft_id],game_boards_export[id])</f>
        <v>7ce19369-172d-4749-82b9-9b64344ef260</v>
      </c>
      <c r="B660" s="4" t="s">
        <v>550</v>
      </c>
      <c r="C660" t="str">
        <f>_xlfn.XLOOKUP(game_boards[[#This Row],[draft_id]],drafts[id],drafts[title])</f>
        <v>Planet of the Apes Super Draft</v>
      </c>
      <c r="D660" t="s">
        <v>15523</v>
      </c>
      <c r="E660" t="s">
        <v>15604</v>
      </c>
      <c r="H660" t="s">
        <v>1149</v>
      </c>
      <c r="I660" t="str">
        <f>_xlfn.XLOOKUP(game_boards[[#This Row],[drafter_id]],drafters[id],drafters[name],"")</f>
        <v>Dave Schilling</v>
      </c>
      <c r="K660" t="str">
        <f>_xlfn.XLOOKUP(game_boards[[#This Row],[drafter_team_id]],drafter_teams[id],drafter_teams[name],"")</f>
        <v/>
      </c>
    </row>
    <row r="661" spans="1:11" x14ac:dyDescent="0.25">
      <c r="A661" t="str">
        <f>_xlfn.XLOOKUP(game_boards[[#This Row],[draft_id]],game_boards_export[draft_id],game_boards_export[id])</f>
        <v>7ce19369-172d-4749-82b9-9b64344ef260</v>
      </c>
      <c r="B661" s="4" t="s">
        <v>550</v>
      </c>
      <c r="C661" t="str">
        <f>_xlfn.XLOOKUP(game_boards[[#This Row],[draft_id]],drafts[id],drafts[title])</f>
        <v>Planet of the Apes Super Draft</v>
      </c>
      <c r="D661" t="s">
        <v>15526</v>
      </c>
      <c r="E661" t="s">
        <v>15605</v>
      </c>
      <c r="G661" t="b">
        <v>1</v>
      </c>
      <c r="H661" t="s">
        <v>1177</v>
      </c>
      <c r="I661" t="str">
        <f>_xlfn.XLOOKUP(game_boards[[#This Row],[drafter_id]],drafters[id],drafters[name],"")</f>
        <v>Darren Franich</v>
      </c>
      <c r="K661" t="str">
        <f>_xlfn.XLOOKUP(game_boards[[#This Row],[drafter_team_id]],drafter_teams[id],drafter_teams[name],"")</f>
        <v/>
      </c>
    </row>
    <row r="662" spans="1:11" x14ac:dyDescent="0.25">
      <c r="A662" t="str">
        <f>_xlfn.XLOOKUP(game_boards[[#This Row],[draft_id]],game_boards_export[draft_id],game_boards_export[id])</f>
        <v>f340509a-0019-4adb-b9cf-de1049648d80</v>
      </c>
      <c r="B662" s="4" t="s">
        <v>423</v>
      </c>
      <c r="C662" t="str">
        <f>_xlfn.XLOOKUP(game_boards[[#This Row],[draft_id]],drafts[id],drafts[title])</f>
        <v>MTV Movie Awards Best Kiss Winners</v>
      </c>
      <c r="D662" t="s">
        <v>15522</v>
      </c>
      <c r="E662" t="s">
        <v>15524</v>
      </c>
      <c r="H662" t="s">
        <v>837</v>
      </c>
      <c r="I662" t="str">
        <f>_xlfn.XLOOKUP(game_boards[[#This Row],[drafter_id]],drafters[id],drafters[name],"")</f>
        <v>Ash Crossan</v>
      </c>
      <c r="K662" t="str">
        <f>_xlfn.XLOOKUP(game_boards[[#This Row],[drafter_team_id]],drafter_teams[id],drafter_teams[name],"")</f>
        <v/>
      </c>
    </row>
    <row r="663" spans="1:11" x14ac:dyDescent="0.25">
      <c r="A663" t="str">
        <f>_xlfn.XLOOKUP(game_boards[[#This Row],[draft_id]],game_boards_export[draft_id],game_boards_export[id])</f>
        <v>f340509a-0019-4adb-b9cf-de1049648d80</v>
      </c>
      <c r="B663" s="4" t="s">
        <v>423</v>
      </c>
      <c r="C663" t="str">
        <f>_xlfn.XLOOKUP(game_boards[[#This Row],[draft_id]],drafts[id],drafts[title])</f>
        <v>MTV Movie Awards Best Kiss Winners</v>
      </c>
      <c r="D663" t="s">
        <v>15523</v>
      </c>
      <c r="E663" t="s">
        <v>15525</v>
      </c>
      <c r="H663" t="s">
        <v>1145</v>
      </c>
      <c r="I663" t="str">
        <f>_xlfn.XLOOKUP(game_boards[[#This Row],[drafter_id]],drafters[id],drafters[name],"")</f>
        <v>Kris Tapley</v>
      </c>
      <c r="K663" t="str">
        <f>_xlfn.XLOOKUP(game_boards[[#This Row],[drafter_team_id]],drafter_teams[id],drafter_teams[name],"")</f>
        <v/>
      </c>
    </row>
    <row r="664" spans="1:11" x14ac:dyDescent="0.25">
      <c r="A664" t="str">
        <f>_xlfn.XLOOKUP(game_boards[[#This Row],[draft_id]],game_boards_export[draft_id],game_boards_export[id])</f>
        <v>870efb7f-c008-4545-9ffc-b5cd4ff9bdf4</v>
      </c>
      <c r="B664" s="4" t="s">
        <v>344</v>
      </c>
      <c r="C664" t="str">
        <f>_xlfn.XLOOKUP(game_boards[[#This Row],[draft_id]],drafts[id],drafts[title])</f>
        <v>Geena Davis</v>
      </c>
      <c r="D664" t="s">
        <v>15522</v>
      </c>
      <c r="E664" t="s">
        <v>15524</v>
      </c>
      <c r="H664" t="s">
        <v>915</v>
      </c>
      <c r="I664" t="str">
        <f>_xlfn.XLOOKUP(game_boards[[#This Row],[drafter_id]],drafters[id],drafters[name],"")</f>
        <v>Billy Ray Brewton</v>
      </c>
      <c r="K664" t="str">
        <f>_xlfn.XLOOKUP(game_boards[[#This Row],[drafter_team_id]],drafter_teams[id],drafter_teams[name],"")</f>
        <v/>
      </c>
    </row>
    <row r="665" spans="1:11" x14ac:dyDescent="0.25">
      <c r="A665" t="str">
        <f>_xlfn.XLOOKUP(game_boards[[#This Row],[draft_id]],game_boards_export[draft_id],game_boards_export[id])</f>
        <v>870efb7f-c008-4545-9ffc-b5cd4ff9bdf4</v>
      </c>
      <c r="B665" s="4" t="s">
        <v>344</v>
      </c>
      <c r="C665" t="str">
        <f>_xlfn.XLOOKUP(game_boards[[#This Row],[draft_id]],drafts[id],drafts[title])</f>
        <v>Geena Davis</v>
      </c>
      <c r="D665" t="s">
        <v>15523</v>
      </c>
      <c r="E665" t="s">
        <v>15525</v>
      </c>
      <c r="H665" t="s">
        <v>1009</v>
      </c>
      <c r="I665" t="str">
        <f>_xlfn.XLOOKUP(game_boards[[#This Row],[drafter_id]],drafters[id],drafters[name],"")</f>
        <v>Drea Clark</v>
      </c>
      <c r="K665" t="str">
        <f>_xlfn.XLOOKUP(game_boards[[#This Row],[drafter_team_id]],drafter_teams[id],drafter_teams[name],"")</f>
        <v/>
      </c>
    </row>
    <row r="666" spans="1:11" x14ac:dyDescent="0.25">
      <c r="A666" t="str">
        <f>_xlfn.XLOOKUP(game_boards[[#This Row],[draft_id]],game_boards_export[draft_id],game_boards_export[id])</f>
        <v>41893c47-9b76-4d16-ba3b-9c2d60969ed6</v>
      </c>
      <c r="B666" s="4" t="s">
        <v>528</v>
      </c>
      <c r="C666" t="str">
        <f>_xlfn.XLOOKUP(game_boards[[#This Row],[draft_id]],drafts[id],drafts[title])</f>
        <v>Joel Schumacher mini-Mega</v>
      </c>
      <c r="D666" t="s">
        <v>15522</v>
      </c>
      <c r="E666" t="s">
        <v>15624</v>
      </c>
      <c r="F666" t="b">
        <v>1</v>
      </c>
      <c r="H666" t="s">
        <v>799</v>
      </c>
      <c r="I666" t="str">
        <f>_xlfn.XLOOKUP(game_boards[[#This Row],[drafter_id]],drafters[id],drafters[name],"")</f>
        <v>Joe Reid</v>
      </c>
      <c r="K666" t="str">
        <f>_xlfn.XLOOKUP(game_boards[[#This Row],[drafter_team_id]],drafter_teams[id],drafter_teams[name],"")</f>
        <v/>
      </c>
    </row>
    <row r="667" spans="1:11" x14ac:dyDescent="0.25">
      <c r="A667" t="str">
        <f>_xlfn.XLOOKUP(game_boards[[#This Row],[draft_id]],game_boards_export[draft_id],game_boards_export[id])</f>
        <v>41893c47-9b76-4d16-ba3b-9c2d60969ed6</v>
      </c>
      <c r="B667" s="4" t="s">
        <v>528</v>
      </c>
      <c r="C667" t="str">
        <f>_xlfn.XLOOKUP(game_boards[[#This Row],[draft_id]],drafts[id],drafts[title])</f>
        <v>Joel Schumacher mini-Mega</v>
      </c>
      <c r="D667" t="s">
        <v>15523</v>
      </c>
      <c r="E667" t="s">
        <v>15623</v>
      </c>
      <c r="H667" t="s">
        <v>977</v>
      </c>
      <c r="I667" t="str">
        <f>_xlfn.XLOOKUP(game_boards[[#This Row],[drafter_id]],drafters[id],drafters[name],"")</f>
        <v>Louis Peitzman</v>
      </c>
      <c r="K667" t="str">
        <f>_xlfn.XLOOKUP(game_boards[[#This Row],[drafter_team_id]],drafter_teams[id],drafter_teams[name],"")</f>
        <v/>
      </c>
    </row>
    <row r="668" spans="1:11" x14ac:dyDescent="0.25">
      <c r="A668" t="str">
        <f>_xlfn.XLOOKUP(game_boards[[#This Row],[draft_id]],game_boards_export[draft_id],game_boards_export[id])</f>
        <v>b829315c-e5bd-4a6f-8b42-a620b53761ad</v>
      </c>
      <c r="B668" s="4" t="s">
        <v>623</v>
      </c>
      <c r="C668" t="str">
        <f>_xlfn.XLOOKUP(game_boards[[#This Row],[draft_id]],drafts[id],drafts[title])</f>
        <v>Lesbians mini-Mega</v>
      </c>
      <c r="D668" t="s">
        <v>15522</v>
      </c>
      <c r="E668" t="s">
        <v>15553</v>
      </c>
      <c r="F668" t="b">
        <v>1</v>
      </c>
      <c r="H668" t="s">
        <v>871</v>
      </c>
      <c r="I668" t="str">
        <f>_xlfn.XLOOKUP(game_boards[[#This Row],[drafter_id]],drafters[id],drafters[name],"")</f>
        <v>Emily St. James</v>
      </c>
      <c r="K668" t="str">
        <f>_xlfn.XLOOKUP(game_boards[[#This Row],[drafter_team_id]],drafter_teams[id],drafter_teams[name],"")</f>
        <v/>
      </c>
    </row>
    <row r="669" spans="1:11" x14ac:dyDescent="0.25">
      <c r="A669" t="str">
        <f>_xlfn.XLOOKUP(game_boards[[#This Row],[draft_id]],game_boards_export[draft_id],game_boards_export[id])</f>
        <v>b829315c-e5bd-4a6f-8b42-a620b53761ad</v>
      </c>
      <c r="B669" s="4" t="s">
        <v>623</v>
      </c>
      <c r="C669" t="str">
        <f>_xlfn.XLOOKUP(game_boards[[#This Row],[draft_id]],drafts[id],drafts[title])</f>
        <v>Lesbians mini-Mega</v>
      </c>
      <c r="D669" t="s">
        <v>15523</v>
      </c>
      <c r="E669" t="s">
        <v>15552</v>
      </c>
      <c r="H669" t="s">
        <v>833</v>
      </c>
      <c r="I669" t="str">
        <f>_xlfn.XLOOKUP(game_boards[[#This Row],[drafter_id]],drafters[id],drafters[name],"")</f>
        <v>Jordan Crucchiola</v>
      </c>
      <c r="K669" t="str">
        <f>_xlfn.XLOOKUP(game_boards[[#This Row],[drafter_team_id]],drafter_teams[id],drafter_teams[name],"")</f>
        <v/>
      </c>
    </row>
    <row r="670" spans="1:11" x14ac:dyDescent="0.25">
      <c r="A670" t="str">
        <f>_xlfn.XLOOKUP(game_boards[[#This Row],[draft_id]],game_boards_export[draft_id],game_boards_export[id])</f>
        <v>b829315c-e5bd-4a6f-8b42-a620b53761ad</v>
      </c>
      <c r="B670" s="4" t="s">
        <v>623</v>
      </c>
      <c r="C670" t="str">
        <f>_xlfn.XLOOKUP(game_boards[[#This Row],[draft_id]],drafts[id],drafts[title])</f>
        <v>Lesbians mini-Mega</v>
      </c>
      <c r="D670" t="s">
        <v>15526</v>
      </c>
      <c r="E670" t="s">
        <v>15551</v>
      </c>
      <c r="G670" t="b">
        <v>1</v>
      </c>
      <c r="H670" t="s">
        <v>1183</v>
      </c>
      <c r="I670" t="str">
        <f>_xlfn.XLOOKUP(game_boards[[#This Row],[drafter_id]],drafters[id],drafters[name],"")</f>
        <v>Libby Hill</v>
      </c>
      <c r="K670" t="str">
        <f>_xlfn.XLOOKUP(game_boards[[#This Row],[drafter_team_id]],drafter_teams[id],drafter_teams[name],"")</f>
        <v/>
      </c>
    </row>
    <row r="671" spans="1:11" x14ac:dyDescent="0.25">
      <c r="A671" t="str">
        <f>_xlfn.XLOOKUP(game_boards[[#This Row],[draft_id]],game_boards_export[draft_id],game_boards_export[id])</f>
        <v>e1420d8d-80a9-447f-901f-d101120d159b</v>
      </c>
      <c r="B671" s="4" t="s">
        <v>570</v>
      </c>
      <c r="C671" t="str">
        <f>_xlfn.XLOOKUP(game_boards[[#This Row],[draft_id]],drafts[id],drafts[title])</f>
        <v>Angela Bassett</v>
      </c>
      <c r="D671" t="s">
        <v>15522</v>
      </c>
      <c r="E671" t="s">
        <v>15524</v>
      </c>
      <c r="H671" t="s">
        <v>781</v>
      </c>
      <c r="I671" t="str">
        <f>_xlfn.XLOOKUP(game_boards[[#This Row],[drafter_id]],drafters[id],drafters[name],"")</f>
        <v>Adam B. Vary</v>
      </c>
      <c r="K671" t="str">
        <f>_xlfn.XLOOKUP(game_boards[[#This Row],[drafter_team_id]],drafter_teams[id],drafter_teams[name],"")</f>
        <v/>
      </c>
    </row>
    <row r="672" spans="1:11" x14ac:dyDescent="0.25">
      <c r="A672" t="str">
        <f>_xlfn.XLOOKUP(game_boards[[#This Row],[draft_id]],game_boards_export[draft_id],game_boards_export[id])</f>
        <v>e1420d8d-80a9-447f-901f-d101120d159b</v>
      </c>
      <c r="B672" s="4" t="s">
        <v>570</v>
      </c>
      <c r="C672" t="str">
        <f>_xlfn.XLOOKUP(game_boards[[#This Row],[draft_id]],drafts[id],drafts[title])</f>
        <v>Angela Bassett</v>
      </c>
      <c r="D672" t="s">
        <v>15523</v>
      </c>
      <c r="E672" t="s">
        <v>15525</v>
      </c>
      <c r="H672" t="s">
        <v>1173</v>
      </c>
      <c r="I672" t="str">
        <f>_xlfn.XLOOKUP(game_boards[[#This Row],[drafter_id]],drafters[id],drafters[name],"")</f>
        <v>Angelique Jackson</v>
      </c>
      <c r="K672" t="str">
        <f>_xlfn.XLOOKUP(game_boards[[#This Row],[drafter_team_id]],drafter_teams[id],drafter_teams[name],"")</f>
        <v/>
      </c>
    </row>
    <row r="673" spans="1:11" x14ac:dyDescent="0.25">
      <c r="A673" t="str">
        <f>_xlfn.XLOOKUP(game_boards[[#This Row],[draft_id]],game_boards_export[draft_id],game_boards_export[id])</f>
        <v>883a5301-08a5-440d-8784-cb3e1751cb23</v>
      </c>
      <c r="B673" s="4" t="s">
        <v>602</v>
      </c>
      <c r="C673" t="str">
        <f>_xlfn.XLOOKUP(game_boards[[#This Row],[draft_id]],drafts[id],drafts[title])</f>
        <v>1939 mini-Mega</v>
      </c>
      <c r="D673" t="s">
        <v>15522</v>
      </c>
      <c r="E673" t="s">
        <v>15558</v>
      </c>
      <c r="F673" t="b">
        <v>1</v>
      </c>
      <c r="H673" t="s">
        <v>951</v>
      </c>
      <c r="I673" t="str">
        <f>_xlfn.XLOOKUP(game_boards[[#This Row],[drafter_id]],drafters[id],drafters[name],"")</f>
        <v>Maureen Lee Lenker</v>
      </c>
      <c r="K673" t="str">
        <f>_xlfn.XLOOKUP(game_boards[[#This Row],[drafter_team_id]],drafter_teams[id],drafter_teams[name],"")</f>
        <v/>
      </c>
    </row>
    <row r="674" spans="1:11" x14ac:dyDescent="0.25">
      <c r="A674" t="str">
        <f>_xlfn.XLOOKUP(game_boards[[#This Row],[draft_id]],game_boards_export[draft_id],game_boards_export[id])</f>
        <v>883a5301-08a5-440d-8784-cb3e1751cb23</v>
      </c>
      <c r="B674" s="4" t="s">
        <v>602</v>
      </c>
      <c r="C674" t="str">
        <f>_xlfn.XLOOKUP(game_boards[[#This Row],[draft_id]],drafts[id],drafts[title])</f>
        <v>1939 mini-Mega</v>
      </c>
      <c r="D674" t="s">
        <v>15523</v>
      </c>
      <c r="E674" t="s">
        <v>15571</v>
      </c>
      <c r="H674" t="s">
        <v>1133</v>
      </c>
      <c r="I674" t="str">
        <f>_xlfn.XLOOKUP(game_boards[[#This Row],[drafter_id]],drafters[id],drafters[name],"")</f>
        <v>Oriana Nudo</v>
      </c>
      <c r="K674" t="str">
        <f>_xlfn.XLOOKUP(game_boards[[#This Row],[drafter_team_id]],drafter_teams[id],drafter_teams[name],"")</f>
        <v/>
      </c>
    </row>
    <row r="675" spans="1:11" x14ac:dyDescent="0.25">
      <c r="A675" t="str">
        <f>_xlfn.XLOOKUP(game_boards[[#This Row],[draft_id]],game_boards_export[draft_id],game_boards_export[id])</f>
        <v>883a5301-08a5-440d-8784-cb3e1751cb23</v>
      </c>
      <c r="B675" s="4" t="s">
        <v>602</v>
      </c>
      <c r="C675" t="str">
        <f>_xlfn.XLOOKUP(game_boards[[#This Row],[draft_id]],drafts[id],drafts[title])</f>
        <v>1939 mini-Mega</v>
      </c>
      <c r="D675" t="s">
        <v>15526</v>
      </c>
      <c r="E675" t="s">
        <v>15560</v>
      </c>
      <c r="G675" t="b">
        <v>1</v>
      </c>
      <c r="H675" t="s">
        <v>789</v>
      </c>
      <c r="I675" t="str">
        <f>_xlfn.XLOOKUP(game_boards[[#This Row],[drafter_id]],drafters[id],drafters[name],"")</f>
        <v>Bryan Cogman</v>
      </c>
      <c r="K675" t="str">
        <f>_xlfn.XLOOKUP(game_boards[[#This Row],[drafter_team_id]],drafter_teams[id],drafter_teams[name],"")</f>
        <v/>
      </c>
    </row>
    <row r="676" spans="1:11" x14ac:dyDescent="0.25">
      <c r="A676" t="str">
        <f>_xlfn.XLOOKUP(game_boards[[#This Row],[draft_id]],game_boards_export[draft_id],game_boards_export[id])</f>
        <v>4af7668b-66d3-4daf-8ff1-4eb2d477f0b3</v>
      </c>
      <c r="B676" s="4" t="s">
        <v>405</v>
      </c>
      <c r="C676" t="str">
        <f>_xlfn.XLOOKUP(game_boards[[#This Row],[draft_id]],drafts[id],drafts[title])</f>
        <v>Supernatural Kids</v>
      </c>
      <c r="D676" t="s">
        <v>15522</v>
      </c>
      <c r="E676" t="s">
        <v>15524</v>
      </c>
      <c r="H676" t="s">
        <v>925</v>
      </c>
      <c r="I676" t="str">
        <f>_xlfn.XLOOKUP(game_boards[[#This Row],[drafter_id]],drafters[id],drafters[name],"")</f>
        <v>Elliott Kalan</v>
      </c>
      <c r="K676" t="str">
        <f>_xlfn.XLOOKUP(game_boards[[#This Row],[drafter_team_id]],drafter_teams[id],drafter_teams[name],"")</f>
        <v/>
      </c>
    </row>
    <row r="677" spans="1:11" x14ac:dyDescent="0.25">
      <c r="A677" t="str">
        <f>_xlfn.XLOOKUP(game_boards[[#This Row],[draft_id]],game_boards_export[draft_id],game_boards_export[id])</f>
        <v>4af7668b-66d3-4daf-8ff1-4eb2d477f0b3</v>
      </c>
      <c r="B677" s="4" t="s">
        <v>405</v>
      </c>
      <c r="C677" t="str">
        <f>_xlfn.XLOOKUP(game_boards[[#This Row],[draft_id]],drafts[id],drafts[title])</f>
        <v>Supernatural Kids</v>
      </c>
      <c r="D677" t="s">
        <v>15523</v>
      </c>
      <c r="E677" t="s">
        <v>15525</v>
      </c>
      <c r="H677" t="s">
        <v>1227</v>
      </c>
      <c r="I677" t="str">
        <f>_xlfn.XLOOKUP(game_boards[[#This Row],[drafter_id]],drafters[id],drafters[name],"")</f>
        <v>Jordan Morris</v>
      </c>
      <c r="K677" t="str">
        <f>_xlfn.XLOOKUP(game_boards[[#This Row],[drafter_team_id]],drafter_teams[id],drafter_teams[name],"")</f>
        <v/>
      </c>
    </row>
    <row r="678" spans="1:11" x14ac:dyDescent="0.25">
      <c r="A678" t="str">
        <f>_xlfn.XLOOKUP(game_boards[[#This Row],[draft_id]],game_boards_export[draft_id],game_boards_export[id])</f>
        <v>d3c47fd5-6572-410e-9e92-2a6079cbbef9</v>
      </c>
      <c r="B678" s="4" t="s">
        <v>621</v>
      </c>
      <c r="C678" t="str">
        <f>_xlfn.XLOOKUP(game_boards[[#This Row],[draft_id]],drafts[id],drafts[title])</f>
        <v>Jean-Claude Van Damme</v>
      </c>
      <c r="D678" t="s">
        <v>15522</v>
      </c>
      <c r="E678" t="s">
        <v>15524</v>
      </c>
      <c r="H678" t="s">
        <v>895</v>
      </c>
      <c r="I678" t="str">
        <f>_xlfn.XLOOKUP(game_boards[[#This Row],[drafter_id]],drafters[id],drafters[name],"")</f>
        <v>Jon Gabrus</v>
      </c>
      <c r="K678" t="str">
        <f>_xlfn.XLOOKUP(game_boards[[#This Row],[drafter_team_id]],drafter_teams[id],drafter_teams[name],"")</f>
        <v/>
      </c>
    </row>
    <row r="679" spans="1:11" x14ac:dyDescent="0.25">
      <c r="A679" t="str">
        <f>_xlfn.XLOOKUP(game_boards[[#This Row],[draft_id]],game_boards_export[draft_id],game_boards_export[id])</f>
        <v>d3c47fd5-6572-410e-9e92-2a6079cbbef9</v>
      </c>
      <c r="B679" s="4" t="s">
        <v>621</v>
      </c>
      <c r="C679" t="str">
        <f>_xlfn.XLOOKUP(game_boards[[#This Row],[draft_id]],drafts[id],drafts[title])</f>
        <v>Jean-Claude Van Damme</v>
      </c>
      <c r="D679" t="s">
        <v>15523</v>
      </c>
      <c r="E679" t="s">
        <v>15525</v>
      </c>
      <c r="H679" t="s">
        <v>853</v>
      </c>
      <c r="I679" t="str">
        <f>_xlfn.XLOOKUP(game_boards[[#This Row],[drafter_id]],drafters[id],drafters[name],"")</f>
        <v>Ryan Stanger</v>
      </c>
      <c r="K679" t="str">
        <f>_xlfn.XLOOKUP(game_boards[[#This Row],[drafter_team_id]],drafter_teams[id],drafter_teams[name],"")</f>
        <v/>
      </c>
    </row>
    <row r="680" spans="1:11" x14ac:dyDescent="0.25">
      <c r="A680" t="str">
        <f>_xlfn.XLOOKUP(game_boards[[#This Row],[draft_id]],game_boards_export[draft_id],game_boards_export[id])</f>
        <v>3a0bc984-bb3c-4c07-8b4c-8eeaa35080d3</v>
      </c>
      <c r="B680" s="4" t="s">
        <v>375</v>
      </c>
      <c r="C680" t="str">
        <f>_xlfn.XLOOKUP(game_boards[[#This Row],[draft_id]],drafts[id],drafts[title])</f>
        <v>Retail Hell</v>
      </c>
      <c r="D680" t="s">
        <v>15522</v>
      </c>
      <c r="E680" t="s">
        <v>15524</v>
      </c>
      <c r="H680" s="1" t="s">
        <v>1037</v>
      </c>
      <c r="I680" t="str">
        <f>_xlfn.XLOOKUP(game_boards[[#This Row],[drafter_id]],drafters[id],drafters[name],"")</f>
        <v>Mia Lee Vicino</v>
      </c>
      <c r="K680" t="str">
        <f>_xlfn.XLOOKUP(game_boards[[#This Row],[drafter_team_id]],drafter_teams[id],drafter_teams[name],"")</f>
        <v/>
      </c>
    </row>
    <row r="681" spans="1:11" x14ac:dyDescent="0.25">
      <c r="A681" t="str">
        <f>_xlfn.XLOOKUP(game_boards[[#This Row],[draft_id]],game_boards_export[draft_id],game_boards_export[id])</f>
        <v>3a0bc984-bb3c-4c07-8b4c-8eeaa35080d3</v>
      </c>
      <c r="B681" s="4" t="s">
        <v>375</v>
      </c>
      <c r="C681" t="str">
        <f>_xlfn.XLOOKUP(game_boards[[#This Row],[draft_id]],drafts[id],drafts[title])</f>
        <v>Retail Hell</v>
      </c>
      <c r="D681" t="s">
        <v>15523</v>
      </c>
      <c r="E681" t="s">
        <v>15525</v>
      </c>
      <c r="H681" t="s">
        <v>975</v>
      </c>
      <c r="I681" t="str">
        <f>_xlfn.XLOOKUP(game_boards[[#This Row],[drafter_id]],drafters[id],drafters[name],"")</f>
        <v>Bethy Squires</v>
      </c>
      <c r="K681" t="str">
        <f>_xlfn.XLOOKUP(game_boards[[#This Row],[drafter_team_id]],drafter_teams[id],drafter_teams[name],"")</f>
        <v/>
      </c>
    </row>
    <row r="682" spans="1:11" x14ac:dyDescent="0.25">
      <c r="A682" t="str">
        <f>_xlfn.XLOOKUP(game_boards[[#This Row],[draft_id]],game_boards_export[draft_id],game_boards_export[id])</f>
        <v>4b08c0c9-6f91-4abb-9bdc-e7b811794fe0</v>
      </c>
      <c r="B682" s="4" t="s">
        <v>588</v>
      </c>
      <c r="C682" t="str">
        <f>_xlfn.XLOOKUP(game_boards[[#This Row],[draft_id]],drafts[id],drafts[title])</f>
        <v>1994 mini-Mega</v>
      </c>
      <c r="D682" t="s">
        <v>15522</v>
      </c>
      <c r="E682" t="s">
        <v>15558</v>
      </c>
      <c r="F682" t="b">
        <v>1</v>
      </c>
      <c r="H682" t="s">
        <v>915</v>
      </c>
      <c r="I682" t="str">
        <f>_xlfn.XLOOKUP(game_boards[[#This Row],[drafter_id]],drafters[id],drafters[name],"")</f>
        <v>Billy Ray Brewton</v>
      </c>
      <c r="K682" t="str">
        <f>_xlfn.XLOOKUP(game_boards[[#This Row],[drafter_team_id]],drafter_teams[id],drafter_teams[name],"")</f>
        <v/>
      </c>
    </row>
    <row r="683" spans="1:11" x14ac:dyDescent="0.25">
      <c r="A683" t="str">
        <f>_xlfn.XLOOKUP(game_boards[[#This Row],[draft_id]],game_boards_export[draft_id],game_boards_export[id])</f>
        <v>4b08c0c9-6f91-4abb-9bdc-e7b811794fe0</v>
      </c>
      <c r="B683" s="4" t="s">
        <v>588</v>
      </c>
      <c r="C683" t="str">
        <f>_xlfn.XLOOKUP(game_boards[[#This Row],[draft_id]],drafts[id],drafts[title])</f>
        <v>1994 mini-Mega</v>
      </c>
      <c r="D683" t="s">
        <v>15523</v>
      </c>
      <c r="E683" t="s">
        <v>15571</v>
      </c>
      <c r="H683" t="s">
        <v>1009</v>
      </c>
      <c r="I683" t="str">
        <f>_xlfn.XLOOKUP(game_boards[[#This Row],[drafter_id]],drafters[id],drafters[name],"")</f>
        <v>Drea Clark</v>
      </c>
      <c r="K683" t="str">
        <f>_xlfn.XLOOKUP(game_boards[[#This Row],[drafter_team_id]],drafter_teams[id],drafter_teams[name],"")</f>
        <v/>
      </c>
    </row>
    <row r="684" spans="1:11" x14ac:dyDescent="0.25">
      <c r="A684" t="str">
        <f>_xlfn.XLOOKUP(game_boards[[#This Row],[draft_id]],game_boards_export[draft_id],game_boards_export[id])</f>
        <v>4b08c0c9-6f91-4abb-9bdc-e7b811794fe0</v>
      </c>
      <c r="B684" s="4" t="s">
        <v>588</v>
      </c>
      <c r="C684" t="str">
        <f>_xlfn.XLOOKUP(game_boards[[#This Row],[draft_id]],drafts[id],drafts[title])</f>
        <v>1994 mini-Mega</v>
      </c>
      <c r="D684" t="s">
        <v>15526</v>
      </c>
      <c r="E684" t="s">
        <v>15560</v>
      </c>
      <c r="G684" t="b">
        <v>1</v>
      </c>
      <c r="H684" t="s">
        <v>1051</v>
      </c>
      <c r="I684" t="str">
        <f>_xlfn.XLOOKUP(game_boards[[#This Row],[drafter_id]],drafters[id],drafters[name],"")</f>
        <v>Drew McWeeny</v>
      </c>
      <c r="K684" t="str">
        <f>_xlfn.XLOOKUP(game_boards[[#This Row],[drafter_team_id]],drafter_teams[id],drafter_teams[name],"")</f>
        <v/>
      </c>
    </row>
    <row r="685" spans="1:11" x14ac:dyDescent="0.25">
      <c r="A685" t="str">
        <f>_xlfn.XLOOKUP(game_boards[[#This Row],[draft_id]],game_boards_export[draft_id],game_boards_export[id])</f>
        <v>47dfdd2c-6260-4386-ba8c-f98719286575</v>
      </c>
      <c r="B685" s="4" t="s">
        <v>144</v>
      </c>
      <c r="C685" t="str">
        <f>_xlfn.XLOOKUP(game_boards[[#This Row],[draft_id]],drafts[id],drafts[title])</f>
        <v>Michael Mann Super Draft</v>
      </c>
      <c r="D685" t="s">
        <v>15522</v>
      </c>
      <c r="E685" t="s">
        <v>15558</v>
      </c>
      <c r="F685" t="b">
        <v>1</v>
      </c>
      <c r="H685" t="s">
        <v>1221</v>
      </c>
      <c r="I685" t="str">
        <f>_xlfn.XLOOKUP(game_boards[[#This Row],[drafter_id]],drafters[id],drafters[name],"")</f>
        <v>Roxana Hadadi</v>
      </c>
      <c r="K685" t="str">
        <f>_xlfn.XLOOKUP(game_boards[[#This Row],[drafter_team_id]],drafter_teams[id],drafter_teams[name],"")</f>
        <v/>
      </c>
    </row>
    <row r="686" spans="1:11" x14ac:dyDescent="0.25">
      <c r="A686" t="str">
        <f>_xlfn.XLOOKUP(game_boards[[#This Row],[draft_id]],game_boards_export[draft_id],game_boards_export[id])</f>
        <v>47dfdd2c-6260-4386-ba8c-f98719286575</v>
      </c>
      <c r="B686" s="4" t="s">
        <v>144</v>
      </c>
      <c r="C686" t="str">
        <f>_xlfn.XLOOKUP(game_boards[[#This Row],[draft_id]],drafts[id],drafts[title])</f>
        <v>Michael Mann Super Draft</v>
      </c>
      <c r="D686" t="s">
        <v>15523</v>
      </c>
      <c r="E686" t="s">
        <v>15571</v>
      </c>
      <c r="H686" t="s">
        <v>1217</v>
      </c>
      <c r="I686" t="str">
        <f>_xlfn.XLOOKUP(game_boards[[#This Row],[drafter_id]],drafters[id],drafters[name],"")</f>
        <v>Bilge Ebiri</v>
      </c>
      <c r="K686" t="str">
        <f>_xlfn.XLOOKUP(game_boards[[#This Row],[drafter_team_id]],drafter_teams[id],drafter_teams[name],"")</f>
        <v/>
      </c>
    </row>
    <row r="687" spans="1:11" x14ac:dyDescent="0.25">
      <c r="A687" t="str">
        <f>_xlfn.XLOOKUP(game_boards[[#This Row],[draft_id]],game_boards_export[draft_id],game_boards_export[id])</f>
        <v>47dfdd2c-6260-4386-ba8c-f98719286575</v>
      </c>
      <c r="B687" s="4" t="s">
        <v>144</v>
      </c>
      <c r="C687" t="str">
        <f>_xlfn.XLOOKUP(game_boards[[#This Row],[draft_id]],drafts[id],drafts[title])</f>
        <v>Michael Mann Super Draft</v>
      </c>
      <c r="D687" t="s">
        <v>15526</v>
      </c>
      <c r="E687" t="s">
        <v>15625</v>
      </c>
      <c r="G687" t="b">
        <v>1</v>
      </c>
      <c r="H687" t="s">
        <v>1243</v>
      </c>
      <c r="I687" t="str">
        <f>_xlfn.XLOOKUP(game_boards[[#This Row],[drafter_id]],drafters[id],drafters[name],"")</f>
        <v>Brandon Streussnig</v>
      </c>
      <c r="K687" t="str">
        <f>_xlfn.XLOOKUP(game_boards[[#This Row],[drafter_team_id]],drafter_teams[id],drafter_teams[name],"")</f>
        <v/>
      </c>
    </row>
    <row r="688" spans="1:11" x14ac:dyDescent="0.25">
      <c r="A688" t="str">
        <f>_xlfn.XLOOKUP(game_boards[[#This Row],[draft_id]],game_boards_export[draft_id],game_boards_export[id])</f>
        <v>16ec87ee-ee9d-4e75-b7eb-b5a8aa86b0e9</v>
      </c>
      <c r="B688" s="4" t="s">
        <v>46</v>
      </c>
      <c r="C688" t="str">
        <f>_xlfn.XLOOKUP(game_boards[[#This Row],[draft_id]],drafts[id],drafts[title])</f>
        <v>Castaways</v>
      </c>
      <c r="D688" t="s">
        <v>15522</v>
      </c>
      <c r="E688" t="s">
        <v>15524</v>
      </c>
      <c r="H688" t="s">
        <v>871</v>
      </c>
      <c r="I688" t="str">
        <f>_xlfn.XLOOKUP(game_boards[[#This Row],[drafter_id]],drafters[id],drafters[name],"")</f>
        <v>Emily St. James</v>
      </c>
      <c r="K688" t="str">
        <f>_xlfn.XLOOKUP(game_boards[[#This Row],[drafter_team_id]],drafter_teams[id],drafter_teams[name],"")</f>
        <v/>
      </c>
    </row>
    <row r="689" spans="1:11" x14ac:dyDescent="0.25">
      <c r="A689" t="str">
        <f>_xlfn.XLOOKUP(game_boards[[#This Row],[draft_id]],game_boards_export[draft_id],game_boards_export[id])</f>
        <v>16ec87ee-ee9d-4e75-b7eb-b5a8aa86b0e9</v>
      </c>
      <c r="B689" s="4" t="s">
        <v>46</v>
      </c>
      <c r="C689" t="str">
        <f>_xlfn.XLOOKUP(game_boards[[#This Row],[draft_id]],drafts[id],drafts[title])</f>
        <v>Castaways</v>
      </c>
      <c r="D689" t="s">
        <v>15523</v>
      </c>
      <c r="E689" t="s">
        <v>15525</v>
      </c>
      <c r="H689" t="s">
        <v>949</v>
      </c>
      <c r="I689" t="str">
        <f>_xlfn.XLOOKUP(game_boards[[#This Row],[drafter_id]],drafters[id],drafters[name],"")</f>
        <v>Noel Murray</v>
      </c>
      <c r="K689" t="str">
        <f>_xlfn.XLOOKUP(game_boards[[#This Row],[drafter_team_id]],drafter_teams[id],drafter_teams[name],"")</f>
        <v/>
      </c>
    </row>
    <row r="690" spans="1:11" x14ac:dyDescent="0.25">
      <c r="A690" t="str">
        <f>_xlfn.XLOOKUP(game_boards[[#This Row],[draft_id]],game_boards_export[draft_id],game_boards_export[id])</f>
        <v>488c30a6-81a4-4171-be69-89dab0f63826</v>
      </c>
      <c r="B690" s="4" t="s">
        <v>473</v>
      </c>
      <c r="C690" t="str">
        <f>_xlfn.XLOOKUP(game_boards[[#This Row],[draft_id]],drafts[id],drafts[title])</f>
        <v>Michael Crichton Super Draft</v>
      </c>
      <c r="D690" t="s">
        <v>15522</v>
      </c>
      <c r="E690" t="s">
        <v>15626</v>
      </c>
      <c r="F690" t="b">
        <v>1</v>
      </c>
      <c r="H690" t="s">
        <v>779</v>
      </c>
      <c r="I690" t="str">
        <f>_xlfn.XLOOKUP(game_boards[[#This Row],[drafter_id]],drafters[id],drafters[name],"")</f>
        <v>Darrin Navarro</v>
      </c>
      <c r="K690" t="str">
        <f>_xlfn.XLOOKUP(game_boards[[#This Row],[drafter_team_id]],drafter_teams[id],drafter_teams[name],"")</f>
        <v/>
      </c>
    </row>
    <row r="691" spans="1:11" x14ac:dyDescent="0.25">
      <c r="A691" t="str">
        <f>_xlfn.XLOOKUP(game_boards[[#This Row],[draft_id]],game_boards_export[draft_id],game_boards_export[id])</f>
        <v>488c30a6-81a4-4171-be69-89dab0f63826</v>
      </c>
      <c r="B691" s="4" t="s">
        <v>473</v>
      </c>
      <c r="C691" t="str">
        <f>_xlfn.XLOOKUP(game_boards[[#This Row],[draft_id]],drafts[id],drafts[title])</f>
        <v>Michael Crichton Super Draft</v>
      </c>
      <c r="D691" t="s">
        <v>15523</v>
      </c>
      <c r="E691" t="s">
        <v>15627</v>
      </c>
      <c r="H691" t="s">
        <v>915</v>
      </c>
      <c r="I691" t="str">
        <f>_xlfn.XLOOKUP(game_boards[[#This Row],[drafter_id]],drafters[id],drafters[name],"")</f>
        <v>Billy Ray Brewton</v>
      </c>
      <c r="K691" t="str">
        <f>_xlfn.XLOOKUP(game_boards[[#This Row],[drafter_team_id]],drafter_teams[id],drafter_teams[name],"")</f>
        <v/>
      </c>
    </row>
    <row r="692" spans="1:11" x14ac:dyDescent="0.25">
      <c r="A692" t="str">
        <f>_xlfn.XLOOKUP(game_boards[[#This Row],[draft_id]],game_boards_export[draft_id],game_boards_export[id])</f>
        <v>488c30a6-81a4-4171-be69-89dab0f63826</v>
      </c>
      <c r="B692" s="4" t="s">
        <v>473</v>
      </c>
      <c r="C692" t="str">
        <f>_xlfn.XLOOKUP(game_boards[[#This Row],[draft_id]],drafts[id],drafts[title])</f>
        <v>Michael Crichton Super Draft</v>
      </c>
      <c r="D692" t="s">
        <v>15526</v>
      </c>
      <c r="E692" t="s">
        <v>15628</v>
      </c>
      <c r="G692" t="b">
        <v>1</v>
      </c>
      <c r="H692" t="s">
        <v>1237</v>
      </c>
      <c r="I692" t="str">
        <f>_xlfn.XLOOKUP(game_boards[[#This Row],[drafter_id]],drafters[id],drafters[name],"")</f>
        <v>Clay Keller</v>
      </c>
      <c r="K692" t="str">
        <f>_xlfn.XLOOKUP(game_boards[[#This Row],[drafter_team_id]],drafter_teams[id],drafter_teams[name],"")</f>
        <v/>
      </c>
    </row>
    <row r="693" spans="1:11" x14ac:dyDescent="0.25">
      <c r="A693" t="str">
        <f>_xlfn.XLOOKUP(game_boards[[#This Row],[draft_id]],game_boards_export[draft_id],game_boards_export[id])</f>
        <v>cfddee5d-b7b4-4297-b362-a3038e34f520</v>
      </c>
      <c r="B693" s="4" t="s">
        <v>417</v>
      </c>
      <c r="C693" t="str">
        <f>_xlfn.XLOOKUP(game_boards[[#This Row],[draft_id]],drafts[id],drafts[title])</f>
        <v>Elmore Leonard</v>
      </c>
      <c r="D693" t="s">
        <v>15522</v>
      </c>
      <c r="E693" t="s">
        <v>15524</v>
      </c>
      <c r="H693" t="s">
        <v>789</v>
      </c>
      <c r="I693" t="str">
        <f>_xlfn.XLOOKUP(game_boards[[#This Row],[drafter_id]],drafters[id],drafters[name],"")</f>
        <v>Bryan Cogman</v>
      </c>
      <c r="K693" t="str">
        <f>_xlfn.XLOOKUP(game_boards[[#This Row],[drafter_team_id]],drafter_teams[id],drafter_teams[name],"")</f>
        <v/>
      </c>
    </row>
    <row r="694" spans="1:11" x14ac:dyDescent="0.25">
      <c r="A694" t="str">
        <f>_xlfn.XLOOKUP(game_boards[[#This Row],[draft_id]],game_boards_export[draft_id],game_boards_export[id])</f>
        <v>cfddee5d-b7b4-4297-b362-a3038e34f520</v>
      </c>
      <c r="B694" s="4" t="s">
        <v>417</v>
      </c>
      <c r="C694" t="str">
        <f>_xlfn.XLOOKUP(game_boards[[#This Row],[draft_id]],drafts[id],drafts[title])</f>
        <v>Elmore Leonard</v>
      </c>
      <c r="D694" t="s">
        <v>15523</v>
      </c>
      <c r="E694" t="s">
        <v>15525</v>
      </c>
      <c r="H694" t="s">
        <v>967</v>
      </c>
      <c r="I694" t="str">
        <f>_xlfn.XLOOKUP(game_boards[[#This Row],[drafter_id]],drafters[id],drafters[name],"")</f>
        <v>Milla Bell-Hart</v>
      </c>
      <c r="K694" t="str">
        <f>_xlfn.XLOOKUP(game_boards[[#This Row],[drafter_team_id]],drafter_teams[id],drafter_teams[name],"")</f>
        <v/>
      </c>
    </row>
    <row r="695" spans="1:11" x14ac:dyDescent="0.25">
      <c r="A695" t="str">
        <f>_xlfn.XLOOKUP(game_boards[[#This Row],[draft_id]],game_boards_export[draft_id],game_boards_export[id])</f>
        <v>4eddc9b5-4d19-4f47-9582-b9ee2079f281</v>
      </c>
      <c r="B695" s="4" t="s">
        <v>38</v>
      </c>
      <c r="C695" t="str">
        <f>_xlfn.XLOOKUP(game_boards[[#This Row],[draft_id]],drafts[id],drafts[title])</f>
        <v>'90s Sports mini-Mega</v>
      </c>
      <c r="D695" t="s">
        <v>15522</v>
      </c>
      <c r="E695" t="s">
        <v>15554</v>
      </c>
      <c r="F695" t="b">
        <v>1</v>
      </c>
      <c r="H695" t="s">
        <v>1079</v>
      </c>
      <c r="I695" t="str">
        <f>_xlfn.XLOOKUP(game_boards[[#This Row],[drafter_id]],drafters[id],drafters[name],"")</f>
        <v>Linda Holmes</v>
      </c>
      <c r="K695" t="str">
        <f>_xlfn.XLOOKUP(game_boards[[#This Row],[drafter_team_id]],drafter_teams[id],drafter_teams[name],"")</f>
        <v/>
      </c>
    </row>
    <row r="696" spans="1:11" x14ac:dyDescent="0.25">
      <c r="A696" t="str">
        <f>_xlfn.XLOOKUP(game_boards[[#This Row],[draft_id]],game_boards_export[draft_id],game_boards_export[id])</f>
        <v>4eddc9b5-4d19-4f47-9582-b9ee2079f281</v>
      </c>
      <c r="B696" s="4" t="s">
        <v>38</v>
      </c>
      <c r="C696" t="str">
        <f>_xlfn.XLOOKUP(game_boards[[#This Row],[draft_id]],drafts[id],drafts[title])</f>
        <v>'90s Sports mini-Mega</v>
      </c>
      <c r="D696" t="s">
        <v>15523</v>
      </c>
      <c r="E696" t="s">
        <v>15555</v>
      </c>
      <c r="H696" t="s">
        <v>1193</v>
      </c>
      <c r="I696" t="str">
        <f>_xlfn.XLOOKUP(game_boards[[#This Row],[drafter_id]],drafters[id],drafters[name],"")</f>
        <v>Daniel Fienberg</v>
      </c>
      <c r="K696" t="str">
        <f>_xlfn.XLOOKUP(game_boards[[#This Row],[drafter_team_id]],drafter_teams[id],drafter_teams[name],"")</f>
        <v/>
      </c>
    </row>
    <row r="697" spans="1:11" x14ac:dyDescent="0.25">
      <c r="A697" t="str">
        <f>_xlfn.XLOOKUP(game_boards[[#This Row],[draft_id]],game_boards_export[draft_id],game_boards_export[id])</f>
        <v>4eddc9b5-4d19-4f47-9582-b9ee2079f281</v>
      </c>
      <c r="B697" s="4" t="s">
        <v>38</v>
      </c>
      <c r="C697" t="str">
        <f>_xlfn.XLOOKUP(game_boards[[#This Row],[draft_id]],drafts[id],drafts[title])</f>
        <v>'90s Sports mini-Mega</v>
      </c>
      <c r="D697" t="s">
        <v>15526</v>
      </c>
      <c r="E697" t="s">
        <v>15556</v>
      </c>
      <c r="G697" t="b">
        <v>1</v>
      </c>
      <c r="H697" t="s">
        <v>1127</v>
      </c>
      <c r="I697" t="str">
        <f>_xlfn.XLOOKUP(game_boards[[#This Row],[drafter_id]],drafters[id],drafters[name],"")</f>
        <v>Jen Yamato</v>
      </c>
      <c r="K697" t="str">
        <f>_xlfn.XLOOKUP(game_boards[[#This Row],[drafter_team_id]],drafter_teams[id],drafter_teams[name],"")</f>
        <v/>
      </c>
    </row>
    <row r="698" spans="1:11" x14ac:dyDescent="0.25">
      <c r="A698" t="str">
        <f>_xlfn.XLOOKUP(game_boards[[#This Row],[draft_id]],game_boards_export[draft_id],game_boards_export[id])</f>
        <v>4eddc9b5-4d19-4f47-9582-b9ee2079f281</v>
      </c>
      <c r="B698" s="4" t="s">
        <v>38</v>
      </c>
      <c r="C698" t="str">
        <f>_xlfn.XLOOKUP(game_boards[[#This Row],[draft_id]],drafts[id],drafts[title])</f>
        <v>'90s Sports mini-Mega</v>
      </c>
      <c r="D698" t="s">
        <v>15531</v>
      </c>
      <c r="E698" t="s">
        <v>15557</v>
      </c>
      <c r="H698" t="s">
        <v>987</v>
      </c>
      <c r="I698" t="str">
        <f>_xlfn.XLOOKUP(game_boards[[#This Row],[drafter_id]],drafters[id],drafters[name],"")</f>
        <v>Alan Sepinwall</v>
      </c>
      <c r="K698" t="str">
        <f>_xlfn.XLOOKUP(game_boards[[#This Row],[drafter_team_id]],drafter_teams[id],drafter_teams[name],"")</f>
        <v/>
      </c>
    </row>
    <row r="699" spans="1:11" x14ac:dyDescent="0.25">
      <c r="A699" t="str">
        <f>_xlfn.XLOOKUP(game_boards[[#This Row],[draft_id]],game_boards_export[draft_id],game_boards_export[id])</f>
        <v>056119f9-e38a-4b13-8f63-a08153396632</v>
      </c>
      <c r="B699" s="4" t="s">
        <v>627</v>
      </c>
      <c r="C699" t="str">
        <f>_xlfn.XLOOKUP(game_boards[[#This Row],[draft_id]],drafts[id],drafts[title])</f>
        <v>Patricia Highsmith</v>
      </c>
      <c r="D699" t="s">
        <v>15522</v>
      </c>
      <c r="E699" t="s">
        <v>15524</v>
      </c>
      <c r="H699" t="s">
        <v>977</v>
      </c>
      <c r="I699" t="str">
        <f>_xlfn.XLOOKUP(game_boards[[#This Row],[drafter_id]],drafters[id],drafters[name],"")</f>
        <v>Louis Peitzman</v>
      </c>
      <c r="K699" t="str">
        <f>_xlfn.XLOOKUP(game_boards[[#This Row],[drafter_team_id]],drafter_teams[id],drafter_teams[name],"")</f>
        <v/>
      </c>
    </row>
    <row r="700" spans="1:11" x14ac:dyDescent="0.25">
      <c r="A700" t="str">
        <f>_xlfn.XLOOKUP(game_boards[[#This Row],[draft_id]],game_boards_export[draft_id],game_boards_export[id])</f>
        <v>056119f9-e38a-4b13-8f63-a08153396632</v>
      </c>
      <c r="B700" s="4" t="s">
        <v>627</v>
      </c>
      <c r="C700" t="str">
        <f>_xlfn.XLOOKUP(game_boards[[#This Row],[draft_id]],drafts[id],drafts[title])</f>
        <v>Patricia Highsmith</v>
      </c>
      <c r="D700" t="s">
        <v>15523</v>
      </c>
      <c r="E700" t="s">
        <v>15525</v>
      </c>
      <c r="H700" t="s">
        <v>841</v>
      </c>
      <c r="I700" t="str">
        <f>_xlfn.XLOOKUP(game_boards[[#This Row],[drafter_id]],drafters[id],drafters[name],"")</f>
        <v>Katie Walsh</v>
      </c>
      <c r="K700" t="str">
        <f>_xlfn.XLOOKUP(game_boards[[#This Row],[drafter_team_id]],drafter_teams[id],drafter_teams[name],"")</f>
        <v/>
      </c>
    </row>
    <row r="701" spans="1:11" x14ac:dyDescent="0.25">
      <c r="A701" t="str">
        <f>_xlfn.XLOOKUP(game_boards[[#This Row],[draft_id]],game_boards_export[draft_id],game_boards_export[id])</f>
        <v>dee48527-6e31-4c23-8a7e-f47b7ff6fb3b</v>
      </c>
      <c r="B701" s="4" t="s">
        <v>619</v>
      </c>
      <c r="C701" t="str">
        <f>_xlfn.XLOOKUP(game_boards[[#This Row],[draft_id]],drafts[id],drafts[title])</f>
        <v>Bookstore &amp; Library Movies</v>
      </c>
      <c r="D701" t="s">
        <v>15522</v>
      </c>
      <c r="E701" t="s">
        <v>15524</v>
      </c>
      <c r="I701" t="str">
        <f>_xlfn.XLOOKUP(game_boards[[#This Row],[drafter_id]],drafters[id],drafters[name],"")</f>
        <v/>
      </c>
      <c r="J701" t="s">
        <v>1313</v>
      </c>
      <c r="K701" t="str">
        <f>_xlfn.XLOOKUP(game_boards[[#This Row],[drafter_team_id]],drafter_teams[id],drafter_teams[name],"")</f>
        <v>Team This Had Oscar Buzz</v>
      </c>
    </row>
    <row r="702" spans="1:11" x14ac:dyDescent="0.25">
      <c r="A702" t="str">
        <f>_xlfn.XLOOKUP(game_boards[[#This Row],[draft_id]],game_boards_export[draft_id],game_boards_export[id])</f>
        <v>dee48527-6e31-4c23-8a7e-f47b7ff6fb3b</v>
      </c>
      <c r="B702" s="4" t="s">
        <v>619</v>
      </c>
      <c r="C702" t="str">
        <f>_xlfn.XLOOKUP(game_boards[[#This Row],[draft_id]],drafts[id],drafts[title])</f>
        <v>Bookstore &amp; Library Movies</v>
      </c>
      <c r="D702" t="s">
        <v>15523</v>
      </c>
      <c r="E702" t="s">
        <v>15525</v>
      </c>
      <c r="I702" t="str">
        <f>_xlfn.XLOOKUP(game_boards[[#This Row],[drafter_id]],drafters[id],drafters[name],"")</f>
        <v/>
      </c>
      <c r="J702" t="s">
        <v>1309</v>
      </c>
      <c r="K702" t="str">
        <f>_xlfn.XLOOKUP(game_boards[[#This Row],[drafter_team_id]],drafter_teams[id],drafter_teams[name],"")</f>
        <v>Katey Rich and Joanna Robinson</v>
      </c>
    </row>
    <row r="703" spans="1:11" x14ac:dyDescent="0.25">
      <c r="A703" t="str">
        <f>_xlfn.XLOOKUP(game_boards[[#This Row],[draft_id]],game_boards_export[draft_id],game_boards_export[id])</f>
        <v>aa718683-5027-4b53-807f-974865a3e7e5</v>
      </c>
      <c r="B703" s="4" t="s">
        <v>478</v>
      </c>
      <c r="C703" t="str">
        <f>_xlfn.XLOOKUP(game_boards[[#This Row],[draft_id]],drafts[id],drafts[title])</f>
        <v>1977 Horror</v>
      </c>
      <c r="D703" t="s">
        <v>15522</v>
      </c>
      <c r="E703" t="s">
        <v>15524</v>
      </c>
      <c r="H703" t="s">
        <v>915</v>
      </c>
      <c r="I703" t="str">
        <f>_xlfn.XLOOKUP(game_boards[[#This Row],[drafter_id]],drafters[id],drafters[name],"")</f>
        <v>Billy Ray Brewton</v>
      </c>
      <c r="K703" t="str">
        <f>_xlfn.XLOOKUP(game_boards[[#This Row],[drafter_team_id]],drafter_teams[id],drafter_teams[name],"")</f>
        <v/>
      </c>
    </row>
    <row r="704" spans="1:11" x14ac:dyDescent="0.25">
      <c r="A704" t="str">
        <f>_xlfn.XLOOKUP(game_boards[[#This Row],[draft_id]],game_boards_export[draft_id],game_boards_export[id])</f>
        <v>aa718683-5027-4b53-807f-974865a3e7e5</v>
      </c>
      <c r="B704" s="4" t="s">
        <v>478</v>
      </c>
      <c r="C704" t="str">
        <f>_xlfn.XLOOKUP(game_boards[[#This Row],[draft_id]],drafts[id],drafts[title])</f>
        <v>1977 Horror</v>
      </c>
      <c r="D704" t="s">
        <v>15523</v>
      </c>
      <c r="E704" t="s">
        <v>15525</v>
      </c>
      <c r="H704" t="s">
        <v>909</v>
      </c>
      <c r="I704" t="str">
        <f>_xlfn.XLOOKUP(game_boards[[#This Row],[drafter_id]],drafters[id],drafters[name],"")</f>
        <v>Kyle Anderson</v>
      </c>
      <c r="K704" t="str">
        <f>_xlfn.XLOOKUP(game_boards[[#This Row],[drafter_team_id]],drafter_teams[id],drafter_teams[name],"")</f>
        <v/>
      </c>
    </row>
    <row r="705" spans="1:11" x14ac:dyDescent="0.25">
      <c r="A705" t="str">
        <f>_xlfn.XLOOKUP(game_boards[[#This Row],[draft_id]],game_boards_export[draft_id],game_boards_export[id])</f>
        <v>07df4d48-e3bc-4286-9fcc-989d4d14a2a9</v>
      </c>
      <c r="B705" s="4" t="s">
        <v>709</v>
      </c>
      <c r="C705" t="str">
        <f>_xlfn.XLOOKUP(game_boards[[#This Row],[draft_id]],drafts[id],drafts[title])</f>
        <v>Erotic Horror</v>
      </c>
      <c r="D705" t="s">
        <v>15522</v>
      </c>
      <c r="E705" t="s">
        <v>15524</v>
      </c>
      <c r="H705" t="s">
        <v>1141</v>
      </c>
      <c r="I705" t="str">
        <f>_xlfn.XLOOKUP(game_boards[[#This Row],[drafter_id]],drafters[id],drafters[name],"")</f>
        <v>Justin LaLiberty</v>
      </c>
      <c r="K705" t="str">
        <f>_xlfn.XLOOKUP(game_boards[[#This Row],[drafter_team_id]],drafter_teams[id],drafter_teams[name],"")</f>
        <v/>
      </c>
    </row>
    <row r="706" spans="1:11" x14ac:dyDescent="0.25">
      <c r="A706" t="str">
        <f>_xlfn.XLOOKUP(game_boards[[#This Row],[draft_id]],game_boards_export[draft_id],game_boards_export[id])</f>
        <v>07df4d48-e3bc-4286-9fcc-989d4d14a2a9</v>
      </c>
      <c r="B706" s="4" t="s">
        <v>709</v>
      </c>
      <c r="C706" t="str">
        <f>_xlfn.XLOOKUP(game_boards[[#This Row],[draft_id]],drafts[id],drafts[title])</f>
        <v>Erotic Horror</v>
      </c>
      <c r="D706" t="s">
        <v>15523</v>
      </c>
      <c r="E706" t="s">
        <v>15525</v>
      </c>
      <c r="H706" t="s">
        <v>1187</v>
      </c>
      <c r="I706" t="str">
        <f>_xlfn.XLOOKUP(game_boards[[#This Row],[drafter_id]],drafters[id],drafters[name],"")</f>
        <v>Samm Deighan</v>
      </c>
      <c r="K706" t="str">
        <f>_xlfn.XLOOKUP(game_boards[[#This Row],[drafter_team_id]],drafter_teams[id],drafter_teams[name],"")</f>
        <v/>
      </c>
    </row>
    <row r="707" spans="1:11" x14ac:dyDescent="0.25">
      <c r="A707" t="str">
        <f>_xlfn.XLOOKUP(game_boards[[#This Row],[draft_id]],game_boards_export[draft_id],game_boards_export[id])</f>
        <v>dc9eb703-595d-4c37-aed7-7cf622c1bd3c</v>
      </c>
      <c r="B707" s="4" t="s">
        <v>608</v>
      </c>
      <c r="C707" t="str">
        <f>_xlfn.XLOOKUP(game_boards[[#This Row],[draft_id]],drafts[id],drafts[title])</f>
        <v>Rural Horror</v>
      </c>
      <c r="D707" t="s">
        <v>15522</v>
      </c>
      <c r="E707" t="s">
        <v>15524</v>
      </c>
      <c r="H707" t="s">
        <v>1239</v>
      </c>
      <c r="I707" t="str">
        <f>_xlfn.XLOOKUP(game_boards[[#This Row],[drafter_id]],drafters[id],drafters[name],"")</f>
        <v>Joe George</v>
      </c>
      <c r="K707" t="str">
        <f>_xlfn.XLOOKUP(game_boards[[#This Row],[drafter_team_id]],drafter_teams[id],drafter_teams[name],"")</f>
        <v/>
      </c>
    </row>
    <row r="708" spans="1:11" x14ac:dyDescent="0.25">
      <c r="A708" t="str">
        <f>_xlfn.XLOOKUP(game_boards[[#This Row],[draft_id]],game_boards_export[draft_id],game_boards_export[id])</f>
        <v>dc9eb703-595d-4c37-aed7-7cf622c1bd3c</v>
      </c>
      <c r="B708" s="4" t="s">
        <v>608</v>
      </c>
      <c r="C708" t="str">
        <f>_xlfn.XLOOKUP(game_boards[[#This Row],[draft_id]],drafts[id],drafts[title])</f>
        <v>Rural Horror</v>
      </c>
      <c r="D708" t="s">
        <v>15523</v>
      </c>
      <c r="E708" t="s">
        <v>15525</v>
      </c>
      <c r="H708" t="s">
        <v>1071</v>
      </c>
      <c r="I708" t="str">
        <f>_xlfn.XLOOKUP(game_boards[[#This Row],[drafter_id]],drafters[id],drafters[name],"")</f>
        <v>Josh Larsen</v>
      </c>
      <c r="K708" t="str">
        <f>_xlfn.XLOOKUP(game_boards[[#This Row],[drafter_team_id]],drafter_teams[id],drafter_teams[name],"")</f>
        <v/>
      </c>
    </row>
    <row r="709" spans="1:11" x14ac:dyDescent="0.25">
      <c r="A709" t="str">
        <f>_xlfn.XLOOKUP(game_boards[[#This Row],[draft_id]],game_boards_export[draft_id],game_boards_export[id])</f>
        <v>7ea02fbb-4fec-4a44-94be-202d34e8133a</v>
      </c>
      <c r="B709" s="6" t="s">
        <v>350</v>
      </c>
      <c r="C709" t="str">
        <f>_xlfn.XLOOKUP(game_boards[[#This Row],[draft_id]],drafts[id],drafts[title])</f>
        <v>Classic Hammer Horror mini-Mega</v>
      </c>
      <c r="D709" t="s">
        <v>15522</v>
      </c>
      <c r="E709" t="s">
        <v>15558</v>
      </c>
      <c r="F709" t="b">
        <v>1</v>
      </c>
      <c r="H709" t="s">
        <v>1015</v>
      </c>
      <c r="I709" t="str">
        <f>_xlfn.XLOOKUP(game_boards[[#This Row],[drafter_id]],drafters[id],drafters[name],"")</f>
        <v>Chris Hewitt</v>
      </c>
      <c r="K709" t="str">
        <f>_xlfn.XLOOKUP(game_boards[[#This Row],[drafter_team_id]],drafter_teams[id],drafter_teams[name],"")</f>
        <v/>
      </c>
    </row>
    <row r="710" spans="1:11" x14ac:dyDescent="0.25">
      <c r="A710" t="str">
        <f>_xlfn.XLOOKUP(game_boards[[#This Row],[draft_id]],game_boards_export[draft_id],game_boards_export[id])</f>
        <v>7ea02fbb-4fec-4a44-94be-202d34e8133a</v>
      </c>
      <c r="B710" s="6" t="s">
        <v>350</v>
      </c>
      <c r="C710" t="str">
        <f>_xlfn.XLOOKUP(game_boards[[#This Row],[draft_id]],drafts[id],drafts[title])</f>
        <v>Classic Hammer Horror mini-Mega</v>
      </c>
      <c r="D710" t="s">
        <v>15523</v>
      </c>
      <c r="E710" t="s">
        <v>15571</v>
      </c>
      <c r="H710" t="s">
        <v>983</v>
      </c>
      <c r="I710" t="str">
        <f>_xlfn.XLOOKUP(game_boards[[#This Row],[drafter_id]],drafters[id],drafters[name],"")</f>
        <v>B.J. Colangelo</v>
      </c>
      <c r="K710" t="str">
        <f>_xlfn.XLOOKUP(game_boards[[#This Row],[drafter_team_id]],drafter_teams[id],drafter_teams[name],"")</f>
        <v/>
      </c>
    </row>
    <row r="711" spans="1:11" x14ac:dyDescent="0.25">
      <c r="A711" t="str">
        <f>_xlfn.XLOOKUP(game_boards[[#This Row],[draft_id]],game_boards_export[draft_id],game_boards_export[id])</f>
        <v>7ea02fbb-4fec-4a44-94be-202d34e8133a</v>
      </c>
      <c r="B711" s="6" t="s">
        <v>350</v>
      </c>
      <c r="C711" t="str">
        <f>_xlfn.XLOOKUP(game_boards[[#This Row],[draft_id]],drafts[id],drafts[title])</f>
        <v>Classic Hammer Horror mini-Mega</v>
      </c>
      <c r="D711" t="s">
        <v>15526</v>
      </c>
      <c r="E711" t="s">
        <v>15560</v>
      </c>
      <c r="G711" t="b">
        <v>1</v>
      </c>
      <c r="H711" t="s">
        <v>789</v>
      </c>
      <c r="I711" t="str">
        <f>_xlfn.XLOOKUP(game_boards[[#This Row],[drafter_id]],drafters[id],drafters[name],"")</f>
        <v>Bryan Cogman</v>
      </c>
      <c r="K711" t="str">
        <f>_xlfn.XLOOKUP(game_boards[[#This Row],[drafter_team_id]],drafter_teams[id],drafter_teams[name],"")</f>
        <v/>
      </c>
    </row>
    <row r="712" spans="1:11" x14ac:dyDescent="0.25">
      <c r="A712" t="str">
        <f>_xlfn.XLOOKUP(game_boards[[#This Row],[draft_id]],game_boards_export[draft_id],game_boards_export[id])</f>
        <v>cc7289a8-5b62-46ad-a037-31f56cb85b78</v>
      </c>
      <c r="B712" s="4" t="s">
        <v>296</v>
      </c>
      <c r="C712" t="str">
        <f>_xlfn.XLOOKUP(game_boards[[#This Row],[draft_id]],drafts[id],drafts[title])</f>
        <v>Alfred Hitchcock Mega Draft</v>
      </c>
      <c r="D712" t="s">
        <v>15522</v>
      </c>
      <c r="E712" t="s">
        <v>15618</v>
      </c>
      <c r="F712" t="b">
        <v>1</v>
      </c>
      <c r="H712" t="s">
        <v>1009</v>
      </c>
      <c r="I712" t="str">
        <f>_xlfn.XLOOKUP(game_boards[[#This Row],[drafter_id]],drafters[id],drafters[name],"")</f>
        <v>Drea Clark</v>
      </c>
      <c r="K712" t="str">
        <f>_xlfn.XLOOKUP(game_boards[[#This Row],[drafter_team_id]],drafter_teams[id],drafter_teams[name],"")</f>
        <v/>
      </c>
    </row>
    <row r="713" spans="1:11" x14ac:dyDescent="0.25">
      <c r="A713" t="str">
        <f>_xlfn.XLOOKUP(game_boards[[#This Row],[draft_id]],game_boards_export[draft_id],game_boards_export[id])</f>
        <v>cc7289a8-5b62-46ad-a037-31f56cb85b78</v>
      </c>
      <c r="B713" s="4" t="s">
        <v>296</v>
      </c>
      <c r="C713" t="str">
        <f>_xlfn.XLOOKUP(game_boards[[#This Row],[draft_id]],drafts[id],drafts[title])</f>
        <v>Alfred Hitchcock Mega Draft</v>
      </c>
      <c r="D713" t="s">
        <v>15523</v>
      </c>
      <c r="E713" t="s">
        <v>15619</v>
      </c>
      <c r="H713" t="s">
        <v>797</v>
      </c>
      <c r="I713" t="str">
        <f>_xlfn.XLOOKUP(game_boards[[#This Row],[drafter_id]],drafters[id],drafters[name],"")</f>
        <v>William Bibbiani</v>
      </c>
      <c r="K713" t="str">
        <f>_xlfn.XLOOKUP(game_boards[[#This Row],[drafter_team_id]],drafter_teams[id],drafter_teams[name],"")</f>
        <v/>
      </c>
    </row>
    <row r="714" spans="1:11" x14ac:dyDescent="0.25">
      <c r="A714" t="str">
        <f>_xlfn.XLOOKUP(game_boards[[#This Row],[draft_id]],game_boards_export[draft_id],game_boards_export[id])</f>
        <v>cc7289a8-5b62-46ad-a037-31f56cb85b78</v>
      </c>
      <c r="B714" s="4" t="s">
        <v>296</v>
      </c>
      <c r="C714" t="str">
        <f>_xlfn.XLOOKUP(game_boards[[#This Row],[draft_id]],drafts[id],drafts[title])</f>
        <v>Alfred Hitchcock Mega Draft</v>
      </c>
      <c r="D714" t="s">
        <v>15526</v>
      </c>
      <c r="E714" t="s">
        <v>15620</v>
      </c>
      <c r="G714" t="b">
        <v>1</v>
      </c>
      <c r="H714" t="s">
        <v>1023</v>
      </c>
      <c r="I714" t="str">
        <f>_xlfn.XLOOKUP(game_boards[[#This Row],[drafter_id]],drafters[id],drafters[name],"")</f>
        <v>Walter Chaw</v>
      </c>
      <c r="K714" t="str">
        <f>_xlfn.XLOOKUP(game_boards[[#This Row],[drafter_team_id]],drafter_teams[id],drafter_teams[name],"")</f>
        <v/>
      </c>
    </row>
    <row r="715" spans="1:11" x14ac:dyDescent="0.25">
      <c r="A715" t="str">
        <f>_xlfn.XLOOKUP(game_boards[[#This Row],[draft_id]],game_boards_export[draft_id],game_boards_export[id])</f>
        <v>cc7289a8-5b62-46ad-a037-31f56cb85b78</v>
      </c>
      <c r="B715" s="4" t="s">
        <v>296</v>
      </c>
      <c r="C715" t="str">
        <f>_xlfn.XLOOKUP(game_boards[[#This Row],[draft_id]],drafts[id],drafts[title])</f>
        <v>Alfred Hitchcock Mega Draft</v>
      </c>
      <c r="D715" t="s">
        <v>15531</v>
      </c>
      <c r="E715" t="s">
        <v>15621</v>
      </c>
      <c r="F715" t="b">
        <v>1</v>
      </c>
      <c r="H715" t="s">
        <v>1177</v>
      </c>
      <c r="I715" t="str">
        <f>_xlfn.XLOOKUP(game_boards[[#This Row],[drafter_id]],drafters[id],drafters[name],"")</f>
        <v>Darren Franich</v>
      </c>
      <c r="K715" t="str">
        <f>_xlfn.XLOOKUP(game_boards[[#This Row],[drafter_team_id]],drafter_teams[id],drafter_teams[name],"")</f>
        <v/>
      </c>
    </row>
    <row r="716" spans="1:11" x14ac:dyDescent="0.25">
      <c r="A716" t="str">
        <f>_xlfn.XLOOKUP(game_boards[[#This Row],[draft_id]],game_boards_export[draft_id],game_boards_export[id])</f>
        <v>cc7289a8-5b62-46ad-a037-31f56cb85b78</v>
      </c>
      <c r="B716" s="4" t="s">
        <v>296</v>
      </c>
      <c r="C716" t="str">
        <f>_xlfn.XLOOKUP(game_boards[[#This Row],[draft_id]],drafts[id],drafts[title])</f>
        <v>Alfred Hitchcock Mega Draft</v>
      </c>
      <c r="D716" t="s">
        <v>15572</v>
      </c>
      <c r="E716" t="s">
        <v>15598</v>
      </c>
      <c r="H716" t="s">
        <v>867</v>
      </c>
      <c r="I716" t="str">
        <f>_xlfn.XLOOKUP(game_boards[[#This Row],[drafter_id]],drafters[id],drafters[name],"")</f>
        <v>Mark Harris</v>
      </c>
      <c r="K716" t="str">
        <f>_xlfn.XLOOKUP(game_boards[[#This Row],[drafter_team_id]],drafter_teams[id],drafter_teams[name],"")</f>
        <v/>
      </c>
    </row>
    <row r="717" spans="1:11" x14ac:dyDescent="0.25">
      <c r="A717" t="str">
        <f>_xlfn.XLOOKUP(game_boards[[#This Row],[draft_id]],game_boards_export[draft_id],game_boards_export[id])</f>
        <v>cc7289a8-5b62-46ad-a037-31f56cb85b78</v>
      </c>
      <c r="B717" s="4" t="s">
        <v>296</v>
      </c>
      <c r="C717" t="str">
        <f>_xlfn.XLOOKUP(game_boards[[#This Row],[draft_id]],drafts[id],drafts[title])</f>
        <v>Alfred Hitchcock Mega Draft</v>
      </c>
      <c r="D717" t="s">
        <v>15590</v>
      </c>
      <c r="E717" t="s">
        <v>15599</v>
      </c>
      <c r="G717" t="b">
        <v>1</v>
      </c>
      <c r="H717" t="s">
        <v>781</v>
      </c>
      <c r="I717" t="str">
        <f>_xlfn.XLOOKUP(game_boards[[#This Row],[drafter_id]],drafters[id],drafters[name],"")</f>
        <v>Adam B. Vary</v>
      </c>
      <c r="K717" t="str">
        <f>_xlfn.XLOOKUP(game_boards[[#This Row],[drafter_team_id]],drafter_teams[id],drafter_teams[name],"")</f>
        <v/>
      </c>
    </row>
    <row r="718" spans="1:11" x14ac:dyDescent="0.25">
      <c r="A718" t="str">
        <f>_xlfn.XLOOKUP(game_boards[[#This Row],[draft_id]],game_boards_export[draft_id],game_boards_export[id])</f>
        <v>cc7289a8-5b62-46ad-a037-31f56cb85b78</v>
      </c>
      <c r="B718" s="4" t="s">
        <v>296</v>
      </c>
      <c r="C718" t="str">
        <f>_xlfn.XLOOKUP(game_boards[[#This Row],[draft_id]],drafts[id],drafts[title])</f>
        <v>Alfred Hitchcock Mega Draft</v>
      </c>
      <c r="D718" t="s">
        <v>15591</v>
      </c>
      <c r="E718" t="s">
        <v>15558</v>
      </c>
      <c r="F718" t="b">
        <v>1</v>
      </c>
      <c r="H718" t="s">
        <v>951</v>
      </c>
      <c r="I718" t="str">
        <f>_xlfn.XLOOKUP(game_boards[[#This Row],[drafter_id]],drafters[id],drafters[name],"")</f>
        <v>Maureen Lee Lenker</v>
      </c>
      <c r="K718" t="str">
        <f>_xlfn.XLOOKUP(game_boards[[#This Row],[drafter_team_id]],drafter_teams[id],drafter_teams[name],"")</f>
        <v/>
      </c>
    </row>
    <row r="719" spans="1:11" x14ac:dyDescent="0.25">
      <c r="A719" t="str">
        <f>_xlfn.XLOOKUP(game_boards[[#This Row],[draft_id]],game_boards_export[draft_id],game_boards_export[id])</f>
        <v>cc7289a8-5b62-46ad-a037-31f56cb85b78</v>
      </c>
      <c r="B719" s="4" t="s">
        <v>296</v>
      </c>
      <c r="C719" t="str">
        <f>_xlfn.XLOOKUP(game_boards[[#This Row],[draft_id]],drafts[id],drafts[title])</f>
        <v>Alfred Hitchcock Mega Draft</v>
      </c>
      <c r="D719" t="s">
        <v>15592</v>
      </c>
      <c r="E719" t="s">
        <v>15604</v>
      </c>
      <c r="H719" t="s">
        <v>973</v>
      </c>
      <c r="I719" t="str">
        <f>_xlfn.XLOOKUP(game_boards[[#This Row],[drafter_id]],drafters[id],drafters[name],"")</f>
        <v>Ben Mankiewicz</v>
      </c>
      <c r="K719" t="str">
        <f>_xlfn.XLOOKUP(game_boards[[#This Row],[drafter_team_id]],drafter_teams[id],drafter_teams[name],"")</f>
        <v/>
      </c>
    </row>
    <row r="720" spans="1:11" x14ac:dyDescent="0.25">
      <c r="A720" t="str">
        <f>_xlfn.XLOOKUP(game_boards[[#This Row],[draft_id]],game_boards_export[draft_id],game_boards_export[id])</f>
        <v>cc7289a8-5b62-46ad-a037-31f56cb85b78</v>
      </c>
      <c r="B720" s="4" t="s">
        <v>296</v>
      </c>
      <c r="C720" t="str">
        <f>_xlfn.XLOOKUP(game_boards[[#This Row],[draft_id]],drafts[id],drafts[title])</f>
        <v>Alfred Hitchcock Mega Draft</v>
      </c>
      <c r="D720" t="s">
        <v>15593</v>
      </c>
      <c r="E720" t="s">
        <v>15605</v>
      </c>
      <c r="G720" t="b">
        <v>1</v>
      </c>
      <c r="H720" t="s">
        <v>1133</v>
      </c>
      <c r="I720" t="str">
        <f>_xlfn.XLOOKUP(game_boards[[#This Row],[drafter_id]],drafters[id],drafters[name],"")</f>
        <v>Oriana Nudo</v>
      </c>
      <c r="K720" t="str">
        <f>_xlfn.XLOOKUP(game_boards[[#This Row],[drafter_team_id]],drafter_teams[id],drafter_teams[name],"")</f>
        <v/>
      </c>
    </row>
    <row r="721" spans="1:11" x14ac:dyDescent="0.25">
      <c r="A721" t="str">
        <f>_xlfn.XLOOKUP(game_boards[[#This Row],[draft_id]],game_boards_export[draft_id],game_boards_export[id])</f>
        <v>0c1bb114-cb03-4ca1-896c-15e8bef577b9</v>
      </c>
      <c r="B721" s="4" t="s">
        <v>616</v>
      </c>
      <c r="C721" t="str">
        <f>_xlfn.XLOOKUP(game_boards[[#This Row],[draft_id]],drafts[id],drafts[title])</f>
        <v>François Truffaut Super Draft</v>
      </c>
      <c r="D721" t="s">
        <v>15522</v>
      </c>
      <c r="E721" t="s">
        <v>15629</v>
      </c>
      <c r="F721" t="b">
        <v>1</v>
      </c>
      <c r="H721" t="s">
        <v>1115</v>
      </c>
      <c r="I721" t="str">
        <f>_xlfn.XLOOKUP(game_boards[[#This Row],[drafter_id]],drafters[id],drafters[name],"")</f>
        <v>Ryan Marker</v>
      </c>
      <c r="K721" t="str">
        <f>_xlfn.XLOOKUP(game_boards[[#This Row],[drafter_team_id]],drafter_teams[id],drafter_teams[name],"")</f>
        <v/>
      </c>
    </row>
    <row r="722" spans="1:11" x14ac:dyDescent="0.25">
      <c r="A722" t="str">
        <f>_xlfn.XLOOKUP(game_boards[[#This Row],[draft_id]],game_boards_export[draft_id],game_boards_export[id])</f>
        <v>0c1bb114-cb03-4ca1-896c-15e8bef577b9</v>
      </c>
      <c r="B722" s="4" t="s">
        <v>616</v>
      </c>
      <c r="C722" t="str">
        <f>_xlfn.XLOOKUP(game_boards[[#This Row],[draft_id]],drafts[id],drafts[title])</f>
        <v>François Truffaut Super Draft</v>
      </c>
      <c r="D722" t="s">
        <v>15523</v>
      </c>
      <c r="E722" t="s">
        <v>15630</v>
      </c>
      <c r="G722" t="b">
        <v>1</v>
      </c>
      <c r="H722" t="s">
        <v>921</v>
      </c>
      <c r="I722" t="str">
        <f>_xlfn.XLOOKUP(game_boards[[#This Row],[drafter_id]],drafters[id],drafters[name],"")</f>
        <v>Marya Gates</v>
      </c>
      <c r="K722" t="str">
        <f>_xlfn.XLOOKUP(game_boards[[#This Row],[drafter_team_id]],drafter_teams[id],drafter_teams[name],"")</f>
        <v/>
      </c>
    </row>
    <row r="723" spans="1:11" x14ac:dyDescent="0.25">
      <c r="A723" t="str">
        <f>_xlfn.XLOOKUP(game_boards[[#This Row],[draft_id]],game_boards_export[draft_id],game_boards_export[id])</f>
        <v>0c1bb114-cb03-4ca1-896c-15e8bef577b9</v>
      </c>
      <c r="B723" s="4" t="s">
        <v>616</v>
      </c>
      <c r="C723" t="str">
        <f>_xlfn.XLOOKUP(game_boards[[#This Row],[draft_id]],drafts[id],drafts[title])</f>
        <v>François Truffaut Super Draft</v>
      </c>
      <c r="D723" t="s">
        <v>15526</v>
      </c>
      <c r="E723" t="s">
        <v>15631</v>
      </c>
      <c r="G723" t="b">
        <v>1</v>
      </c>
      <c r="H723" t="s">
        <v>1237</v>
      </c>
      <c r="I723" t="str">
        <f>_xlfn.XLOOKUP(game_boards[[#This Row],[drafter_id]],drafters[id],drafters[name],"")</f>
        <v>Clay Keller</v>
      </c>
      <c r="K723" t="str">
        <f>_xlfn.XLOOKUP(game_boards[[#This Row],[drafter_team_id]],drafter_teams[id],drafter_teams[name],"")</f>
        <v/>
      </c>
    </row>
    <row r="724" spans="1:11" x14ac:dyDescent="0.25">
      <c r="A724" t="str">
        <f>_xlfn.XLOOKUP(game_boards[[#This Row],[draft_id]],game_boards_export[draft_id],game_boards_export[id])</f>
        <v>9dc83800-ec99-4d8c-acad-d4052bcdf53c</v>
      </c>
      <c r="B724" s="4" t="s">
        <v>540</v>
      </c>
      <c r="C724" t="str">
        <f>_xlfn.XLOOKUP(game_boards[[#This Row],[draft_id]],drafts[id],drafts[title])</f>
        <v>Holiday Horror (Non Christmas &amp; Halloween)</v>
      </c>
      <c r="D724" t="s">
        <v>15522</v>
      </c>
      <c r="E724" t="s">
        <v>15524</v>
      </c>
      <c r="H724" t="s">
        <v>793</v>
      </c>
      <c r="I724" t="str">
        <f>_xlfn.XLOOKUP(game_boards[[#This Row],[drafter_id]],drafters[id],drafters[name],"")</f>
        <v>Clarke Wolfe</v>
      </c>
      <c r="K724" t="str">
        <f>_xlfn.XLOOKUP(game_boards[[#This Row],[drafter_team_id]],drafter_teams[id],drafter_teams[name],"")</f>
        <v/>
      </c>
    </row>
    <row r="725" spans="1:11" x14ac:dyDescent="0.25">
      <c r="A725" t="str">
        <f>_xlfn.XLOOKUP(game_boards[[#This Row],[draft_id]],game_boards_export[draft_id],game_boards_export[id])</f>
        <v>9dc83800-ec99-4d8c-acad-d4052bcdf53c</v>
      </c>
      <c r="B725" s="4" t="s">
        <v>540</v>
      </c>
      <c r="C725" t="str">
        <f>_xlfn.XLOOKUP(game_boards[[#This Row],[draft_id]],drafts[id],drafts[title])</f>
        <v>Holiday Horror (Non Christmas &amp; Halloween)</v>
      </c>
      <c r="D725" t="s">
        <v>15523</v>
      </c>
      <c r="E725" t="s">
        <v>15525</v>
      </c>
      <c r="H725" t="s">
        <v>873</v>
      </c>
      <c r="I725" t="str">
        <f>_xlfn.XLOOKUP(game_boards[[#This Row],[drafter_id]],drafters[id],drafters[name],"")</f>
        <v>Samm Levine</v>
      </c>
      <c r="K725" t="str">
        <f>_xlfn.XLOOKUP(game_boards[[#This Row],[drafter_team_id]],drafter_teams[id],drafter_teams[name],"")</f>
        <v/>
      </c>
    </row>
    <row r="726" spans="1:11" x14ac:dyDescent="0.25">
      <c r="A726" t="str">
        <f>_xlfn.XLOOKUP(game_boards[[#This Row],[draft_id]],game_boards_export[draft_id],game_boards_export[id])</f>
        <v>cf679b7e-48a9-4fe7-b0eb-e1f1300e0f6b</v>
      </c>
      <c r="B726" s="4" t="s">
        <v>238</v>
      </c>
      <c r="C726" t="str">
        <f>_xlfn.XLOOKUP(game_boards[[#This Row],[draft_id]],drafts[id],drafts[title])</f>
        <v>Charlie Kaufman Super Draft</v>
      </c>
      <c r="D726" t="s">
        <v>15522</v>
      </c>
      <c r="E726" t="s">
        <v>15632</v>
      </c>
      <c r="F726" t="b">
        <v>1</v>
      </c>
      <c r="H726" t="s">
        <v>1033</v>
      </c>
      <c r="I726" t="str">
        <f>_xlfn.XLOOKUP(game_boards[[#This Row],[drafter_id]],drafters[id],drafters[name],"")</f>
        <v>Liz Shannon Miller</v>
      </c>
      <c r="K726" t="str">
        <f>_xlfn.XLOOKUP(game_boards[[#This Row],[drafter_team_id]],drafter_teams[id],drafter_teams[name],"")</f>
        <v/>
      </c>
    </row>
    <row r="727" spans="1:11" x14ac:dyDescent="0.25">
      <c r="A727" t="str">
        <f>_xlfn.XLOOKUP(game_boards[[#This Row],[draft_id]],game_boards_export[draft_id],game_boards_export[id])</f>
        <v>cf679b7e-48a9-4fe7-b0eb-e1f1300e0f6b</v>
      </c>
      <c r="B727" s="4" t="s">
        <v>238</v>
      </c>
      <c r="C727" t="str">
        <f>_xlfn.XLOOKUP(game_boards[[#This Row],[draft_id]],drafts[id],drafts[title])</f>
        <v>Charlie Kaufman Super Draft</v>
      </c>
      <c r="D727" t="s">
        <v>15523</v>
      </c>
      <c r="E727" t="s">
        <v>15614</v>
      </c>
      <c r="H727" t="s">
        <v>859</v>
      </c>
      <c r="I727" t="str">
        <f>_xlfn.XLOOKUP(game_boards[[#This Row],[drafter_id]],drafters[id],drafters[name],"")</f>
        <v>Angie Han</v>
      </c>
      <c r="K727" t="str">
        <f>_xlfn.XLOOKUP(game_boards[[#This Row],[drafter_team_id]],drafter_teams[id],drafter_teams[name],"")</f>
        <v/>
      </c>
    </row>
    <row r="728" spans="1:11" x14ac:dyDescent="0.25">
      <c r="A728" t="str">
        <f>_xlfn.XLOOKUP(game_boards[[#This Row],[draft_id]],game_boards_export[draft_id],game_boards_export[id])</f>
        <v>2c6a0d1c-64cf-4198-a249-29a687da8385</v>
      </c>
      <c r="B728" s="4" t="s">
        <v>469</v>
      </c>
      <c r="C728" t="str">
        <f>_xlfn.XLOOKUP(game_boards[[#This Row],[draft_id]],drafts[id],drafts[title])</f>
        <v>Whit Stillman mini-Super Draft</v>
      </c>
      <c r="D728" t="s">
        <v>15522</v>
      </c>
      <c r="E728" t="s">
        <v>15525</v>
      </c>
      <c r="H728" t="s">
        <v>1115</v>
      </c>
      <c r="I728" t="str">
        <f>_xlfn.XLOOKUP(game_boards[[#This Row],[drafter_id]],drafters[id],drafters[name],"")</f>
        <v>Ryan Marker</v>
      </c>
      <c r="K728" t="str">
        <f>_xlfn.XLOOKUP(game_boards[[#This Row],[drafter_team_id]],drafter_teams[id],drafter_teams[name],"")</f>
        <v/>
      </c>
    </row>
    <row r="729" spans="1:11" x14ac:dyDescent="0.25">
      <c r="A729" t="str">
        <f>_xlfn.XLOOKUP(game_boards[[#This Row],[draft_id]],game_boards_export[draft_id],game_boards_export[id])</f>
        <v>2c6a0d1c-64cf-4198-a249-29a687da8385</v>
      </c>
      <c r="B729" s="4" t="s">
        <v>469</v>
      </c>
      <c r="C729" t="str">
        <f>_xlfn.XLOOKUP(game_boards[[#This Row],[draft_id]],drafts[id],drafts[title])</f>
        <v>Whit Stillman mini-Super Draft</v>
      </c>
      <c r="D729" t="s">
        <v>15523</v>
      </c>
      <c r="E729" t="s">
        <v>15585</v>
      </c>
      <c r="H729" t="s">
        <v>1237</v>
      </c>
      <c r="I729" t="str">
        <f>_xlfn.XLOOKUP(game_boards[[#This Row],[drafter_id]],drafters[id],drafters[name],"")</f>
        <v>Clay Keller</v>
      </c>
      <c r="K729" t="str">
        <f>_xlfn.XLOOKUP(game_boards[[#This Row],[drafter_team_id]],drafter_teams[id],drafter_teams[name],"")</f>
        <v/>
      </c>
    </row>
    <row r="730" spans="1:11" x14ac:dyDescent="0.25">
      <c r="A730" t="str">
        <f>_xlfn.XLOOKUP(game_boards[[#This Row],[draft_id]],game_boards_export[draft_id],game_boards_export[id])</f>
        <v>ac675b5f-9fa0-4b9a-a593-9450064c3b8c</v>
      </c>
      <c r="B730" s="4" t="s">
        <v>381</v>
      </c>
      <c r="C730" t="str">
        <f>_xlfn.XLOOKUP(game_boards[[#This Row],[draft_id]],drafts[id],drafts[title])</f>
        <v>1999 mini-Mega</v>
      </c>
      <c r="D730" t="s">
        <v>15522</v>
      </c>
      <c r="E730" t="s">
        <v>15554</v>
      </c>
      <c r="F730" t="b">
        <v>1</v>
      </c>
      <c r="H730" t="s">
        <v>825</v>
      </c>
      <c r="I730" t="str">
        <f>_xlfn.XLOOKUP(game_boards[[#This Row],[drafter_id]],drafters[id],drafters[name],"")</f>
        <v>Kenny Neibart</v>
      </c>
      <c r="K730" t="str">
        <f>_xlfn.XLOOKUP(game_boards[[#This Row],[drafter_team_id]],drafter_teams[id],drafter_teams[name],"")</f>
        <v/>
      </c>
    </row>
    <row r="731" spans="1:11" x14ac:dyDescent="0.25">
      <c r="A731" t="str">
        <f>_xlfn.XLOOKUP(game_boards[[#This Row],[draft_id]],game_boards_export[draft_id],game_boards_export[id])</f>
        <v>ac675b5f-9fa0-4b9a-a593-9450064c3b8c</v>
      </c>
      <c r="B731" s="4" t="s">
        <v>381</v>
      </c>
      <c r="C731" t="str">
        <f>_xlfn.XLOOKUP(game_boards[[#This Row],[draft_id]],drafts[id],drafts[title])</f>
        <v>1999 mini-Mega</v>
      </c>
      <c r="D731" t="s">
        <v>15523</v>
      </c>
      <c r="E731" t="s">
        <v>15555</v>
      </c>
      <c r="H731" t="s">
        <v>1115</v>
      </c>
      <c r="I731" t="str">
        <f>_xlfn.XLOOKUP(game_boards[[#This Row],[drafter_id]],drafters[id],drafters[name],"")</f>
        <v>Ryan Marker</v>
      </c>
      <c r="K731" t="str">
        <f>_xlfn.XLOOKUP(game_boards[[#This Row],[drafter_team_id]],drafter_teams[id],drafter_teams[name],"")</f>
        <v/>
      </c>
    </row>
    <row r="732" spans="1:11" x14ac:dyDescent="0.25">
      <c r="A732" t="str">
        <f>_xlfn.XLOOKUP(game_boards[[#This Row],[draft_id]],game_boards_export[draft_id],game_boards_export[id])</f>
        <v>ac675b5f-9fa0-4b9a-a593-9450064c3b8c</v>
      </c>
      <c r="B732" s="4" t="s">
        <v>381</v>
      </c>
      <c r="C732" t="str">
        <f>_xlfn.XLOOKUP(game_boards[[#This Row],[draft_id]],drafts[id],drafts[title])</f>
        <v>1999 mini-Mega</v>
      </c>
      <c r="D732" t="s">
        <v>15526</v>
      </c>
      <c r="E732" t="s">
        <v>15556</v>
      </c>
      <c r="G732" t="b">
        <v>1</v>
      </c>
      <c r="H732" t="s">
        <v>1091</v>
      </c>
      <c r="I732" t="str">
        <f>_xlfn.XLOOKUP(game_boards[[#This Row],[drafter_id]],drafters[id],drafters[name],"")</f>
        <v>Carrie Wittmer</v>
      </c>
      <c r="K732" t="str">
        <f>_xlfn.XLOOKUP(game_boards[[#This Row],[drafter_team_id]],drafter_teams[id],drafter_teams[name],"")</f>
        <v/>
      </c>
    </row>
    <row r="733" spans="1:11" x14ac:dyDescent="0.25">
      <c r="A733" t="str">
        <f>_xlfn.XLOOKUP(game_boards[[#This Row],[draft_id]],game_boards_export[draft_id],game_boards_export[id])</f>
        <v>ac675b5f-9fa0-4b9a-a593-9450064c3b8c</v>
      </c>
      <c r="B733" s="4" t="s">
        <v>381</v>
      </c>
      <c r="C733" t="str">
        <f>_xlfn.XLOOKUP(game_boards[[#This Row],[draft_id]],drafts[id],drafts[title])</f>
        <v>1999 mini-Mega</v>
      </c>
      <c r="D733" t="s">
        <v>15531</v>
      </c>
      <c r="E733" t="s">
        <v>15557</v>
      </c>
      <c r="H733" t="s">
        <v>905</v>
      </c>
      <c r="I733" t="str">
        <f>_xlfn.XLOOKUP(game_boards[[#This Row],[drafter_id]],drafters[id],drafters[name],"")</f>
        <v>Phil Iscove</v>
      </c>
      <c r="K733" t="str">
        <f>_xlfn.XLOOKUP(game_boards[[#This Row],[drafter_team_id]],drafter_teams[id],drafter_teams[name],"")</f>
        <v/>
      </c>
    </row>
    <row r="734" spans="1:11" x14ac:dyDescent="0.25">
      <c r="A734" t="str">
        <f>_xlfn.XLOOKUP(game_boards[[#This Row],[draft_id]],game_boards_export[draft_id],game_boards_export[id])</f>
        <v>37036c39-c04e-4429-b121-dd15e997fef1</v>
      </c>
      <c r="B734" s="4" t="s">
        <v>163</v>
      </c>
      <c r="C734" t="str">
        <f>_xlfn.XLOOKUP(game_boards[[#This Row],[draft_id]],drafts[id],drafts[title])</f>
        <v>Sofia Coppola Super Draft</v>
      </c>
      <c r="D734" t="s">
        <v>15522</v>
      </c>
      <c r="E734" t="s">
        <v>15610</v>
      </c>
      <c r="F734" t="b">
        <v>1</v>
      </c>
      <c r="H734" t="s">
        <v>831</v>
      </c>
      <c r="I734" t="str">
        <f>_xlfn.XLOOKUP(game_boards[[#This Row],[drafter_id]],drafters[id],drafters[name],"")</f>
        <v>Dane McDonald</v>
      </c>
      <c r="K734" t="str">
        <f>_xlfn.XLOOKUP(game_boards[[#This Row],[drafter_team_id]],drafter_teams[id],drafter_teams[name],"")</f>
        <v/>
      </c>
    </row>
    <row r="735" spans="1:11" x14ac:dyDescent="0.25">
      <c r="A735" t="str">
        <f>_xlfn.XLOOKUP(game_boards[[#This Row],[draft_id]],game_boards_export[draft_id],game_boards_export[id])</f>
        <v>37036c39-c04e-4429-b121-dd15e997fef1</v>
      </c>
      <c r="B735" s="4" t="s">
        <v>163</v>
      </c>
      <c r="C735" t="str">
        <f>_xlfn.XLOOKUP(game_boards[[#This Row],[draft_id]],drafts[id],drafts[title])</f>
        <v>Sofia Coppola Super Draft</v>
      </c>
      <c r="D735" t="s">
        <v>15523</v>
      </c>
      <c r="E735" t="s">
        <v>15622</v>
      </c>
      <c r="H735" t="s">
        <v>1133</v>
      </c>
      <c r="I735" t="str">
        <f>_xlfn.XLOOKUP(game_boards[[#This Row],[drafter_id]],drafters[id],drafters[name],"")</f>
        <v>Oriana Nudo</v>
      </c>
      <c r="K735" t="str">
        <f>_xlfn.XLOOKUP(game_boards[[#This Row],[drafter_team_id]],drafter_teams[id],drafter_teams[name],"")</f>
        <v/>
      </c>
    </row>
    <row r="736" spans="1:11" x14ac:dyDescent="0.25">
      <c r="A736" t="str">
        <f>_xlfn.XLOOKUP(game_boards[[#This Row],[draft_id]],game_boards_export[draft_id],game_boards_export[id])</f>
        <v>27737541-eda0-470b-919c-a7239803aa1a</v>
      </c>
      <c r="B736" s="4" t="s">
        <v>685</v>
      </c>
      <c r="C736" t="str">
        <f>_xlfn.XLOOKUP(game_boards[[#This Row],[draft_id]],drafts[id],drafts[title])</f>
        <v>Francis Ford Coppola Super Draft</v>
      </c>
      <c r="D736" t="s">
        <v>15522</v>
      </c>
      <c r="E736" t="s">
        <v>15633</v>
      </c>
      <c r="F736" t="b">
        <v>1</v>
      </c>
      <c r="H736" t="s">
        <v>1115</v>
      </c>
      <c r="I736" t="str">
        <f>_xlfn.XLOOKUP(game_boards[[#This Row],[drafter_id]],drafters[id],drafters[name],"")</f>
        <v>Ryan Marker</v>
      </c>
      <c r="K736" t="str">
        <f>_xlfn.XLOOKUP(game_boards[[#This Row],[drafter_team_id]],drafter_teams[id],drafter_teams[name],"")</f>
        <v/>
      </c>
    </row>
    <row r="737" spans="1:11" x14ac:dyDescent="0.25">
      <c r="A737" t="str">
        <f>_xlfn.XLOOKUP(game_boards[[#This Row],[draft_id]],game_boards_export[draft_id],game_boards_export[id])</f>
        <v>27737541-eda0-470b-919c-a7239803aa1a</v>
      </c>
      <c r="B737" s="4" t="s">
        <v>685</v>
      </c>
      <c r="C737" t="str">
        <f>_xlfn.XLOOKUP(game_boards[[#This Row],[draft_id]],drafts[id],drafts[title])</f>
        <v>Francis Ford Coppola Super Draft</v>
      </c>
      <c r="D737" t="s">
        <v>15523</v>
      </c>
      <c r="E737" t="s">
        <v>15634</v>
      </c>
      <c r="H737" t="s">
        <v>1221</v>
      </c>
      <c r="I737" t="str">
        <f>_xlfn.XLOOKUP(game_boards[[#This Row],[drafter_id]],drafters[id],drafters[name],"")</f>
        <v>Roxana Hadadi</v>
      </c>
      <c r="K737" t="str">
        <f>_xlfn.XLOOKUP(game_boards[[#This Row],[drafter_team_id]],drafter_teams[id],drafter_teams[name],"")</f>
        <v/>
      </c>
    </row>
    <row r="738" spans="1:11" x14ac:dyDescent="0.25">
      <c r="A738" t="str">
        <f>_xlfn.XLOOKUP(game_boards[[#This Row],[draft_id]],game_boards_export[draft_id],game_boards_export[id])</f>
        <v>27737541-eda0-470b-919c-a7239803aa1a</v>
      </c>
      <c r="B738" s="4" t="s">
        <v>685</v>
      </c>
      <c r="C738" t="str">
        <f>_xlfn.XLOOKUP(game_boards[[#This Row],[draft_id]],drafts[id],drafts[title])</f>
        <v>Francis Ford Coppola Super Draft</v>
      </c>
      <c r="D738" t="s">
        <v>15526</v>
      </c>
      <c r="E738" t="s">
        <v>15635</v>
      </c>
      <c r="G738" t="b">
        <v>1</v>
      </c>
      <c r="H738" t="s">
        <v>1219</v>
      </c>
      <c r="I738" t="str">
        <f>_xlfn.XLOOKUP(game_boards[[#This Row],[drafter_id]],drafters[id],drafters[name],"")</f>
        <v>Blake Howard</v>
      </c>
      <c r="K738" t="str">
        <f>_xlfn.XLOOKUP(game_boards[[#This Row],[drafter_team_id]],drafter_teams[id],drafter_teams[name],"")</f>
        <v/>
      </c>
    </row>
    <row r="739" spans="1:11" x14ac:dyDescent="0.25">
      <c r="A739" t="str">
        <f>_xlfn.XLOOKUP(game_boards[[#This Row],[draft_id]],game_boards_export[draft_id],game_boards_export[id])</f>
        <v>27737541-eda0-470b-919c-a7239803aa1a</v>
      </c>
      <c r="B739" s="4" t="s">
        <v>685</v>
      </c>
      <c r="C739" t="str">
        <f>_xlfn.XLOOKUP(game_boards[[#This Row],[draft_id]],drafts[id],drafts[title])</f>
        <v>Francis Ford Coppola Super Draft</v>
      </c>
      <c r="D739" t="s">
        <v>15531</v>
      </c>
      <c r="E739" t="s">
        <v>15564</v>
      </c>
      <c r="F739" t="b">
        <v>1</v>
      </c>
      <c r="H739" t="s">
        <v>883</v>
      </c>
      <c r="I739" t="str">
        <f>_xlfn.XLOOKUP(game_boards[[#This Row],[drafter_id]],drafters[id],drafters[name],"")</f>
        <v>Joanna Robinson</v>
      </c>
      <c r="K739" t="str">
        <f>_xlfn.XLOOKUP(game_boards[[#This Row],[drafter_team_id]],drafter_teams[id],drafter_teams[name],"")</f>
        <v/>
      </c>
    </row>
    <row r="740" spans="1:11" x14ac:dyDescent="0.25">
      <c r="A740" t="str">
        <f>_xlfn.XLOOKUP(game_boards[[#This Row],[draft_id]],game_boards_export[draft_id],game_boards_export[id])</f>
        <v>27737541-eda0-470b-919c-a7239803aa1a</v>
      </c>
      <c r="B740" s="4" t="s">
        <v>685</v>
      </c>
      <c r="C740" t="str">
        <f>_xlfn.XLOOKUP(game_boards[[#This Row],[draft_id]],drafts[id],drafts[title])</f>
        <v>Francis Ford Coppola Super Draft</v>
      </c>
      <c r="D740" t="s">
        <v>15572</v>
      </c>
      <c r="E740" t="s">
        <v>15552</v>
      </c>
      <c r="H740" t="s">
        <v>1051</v>
      </c>
      <c r="I740" t="str">
        <f>_xlfn.XLOOKUP(game_boards[[#This Row],[drafter_id]],drafters[id],drafters[name],"")</f>
        <v>Drew McWeeny</v>
      </c>
      <c r="K740" t="str">
        <f>_xlfn.XLOOKUP(game_boards[[#This Row],[drafter_team_id]],drafter_teams[id],drafter_teams[name],"")</f>
        <v/>
      </c>
    </row>
    <row r="741" spans="1:11" x14ac:dyDescent="0.25">
      <c r="A741" t="str">
        <f>_xlfn.XLOOKUP(game_boards[[#This Row],[draft_id]],game_boards_export[draft_id],game_boards_export[id])</f>
        <v>27737541-eda0-470b-919c-a7239803aa1a</v>
      </c>
      <c r="B741" s="4" t="s">
        <v>685</v>
      </c>
      <c r="C741" t="str">
        <f>_xlfn.XLOOKUP(game_boards[[#This Row],[draft_id]],drafts[id],drafts[title])</f>
        <v>Francis Ford Coppola Super Draft</v>
      </c>
      <c r="D741" t="s">
        <v>15590</v>
      </c>
      <c r="E741" t="s">
        <v>15551</v>
      </c>
      <c r="G741" t="b">
        <v>1</v>
      </c>
      <c r="H741" t="s">
        <v>789</v>
      </c>
      <c r="I741" t="str">
        <f>_xlfn.XLOOKUP(game_boards[[#This Row],[drafter_id]],drafters[id],drafters[name],"")</f>
        <v>Bryan Cogman</v>
      </c>
      <c r="K741" t="str">
        <f>_xlfn.XLOOKUP(game_boards[[#This Row],[drafter_team_id]],drafter_teams[id],drafter_teams[name],"")</f>
        <v/>
      </c>
    </row>
    <row r="742" spans="1:11" x14ac:dyDescent="0.25">
      <c r="A742" t="str">
        <f>_xlfn.XLOOKUP(game_boards[[#This Row],[draft_id]],game_boards_export[draft_id],game_boards_export[id])</f>
        <v>27737541-eda0-470b-919c-a7239803aa1a</v>
      </c>
      <c r="B742" s="4" t="s">
        <v>685</v>
      </c>
      <c r="C742" t="str">
        <f>_xlfn.XLOOKUP(game_boards[[#This Row],[draft_id]],drafts[id],drafts[title])</f>
        <v>Francis Ford Coppola Super Draft</v>
      </c>
      <c r="D742" t="s">
        <v>15591</v>
      </c>
      <c r="E742">
        <v>24</v>
      </c>
      <c r="H742" t="s">
        <v>1073</v>
      </c>
      <c r="I742" t="str">
        <f>_xlfn.XLOOKUP(game_boards[[#This Row],[drafter_id]],drafters[id],drafters[name],"")</f>
        <v>Mitchell Beaupre</v>
      </c>
      <c r="K742" t="str">
        <f>_xlfn.XLOOKUP(game_boards[[#This Row],[drafter_team_id]],drafter_teams[id],drafter_teams[name],"")</f>
        <v/>
      </c>
    </row>
    <row r="743" spans="1:11" x14ac:dyDescent="0.25">
      <c r="A743" t="str">
        <f>_xlfn.XLOOKUP(game_boards[[#This Row],[draft_id]],game_boards_export[draft_id],game_boards_export[id])</f>
        <v>28714caf-d0ac-4ebc-8905-57fa7f80cfed</v>
      </c>
      <c r="B743" s="4" t="s">
        <v>262</v>
      </c>
      <c r="C743" t="str">
        <f>_xlfn.XLOOKUP(game_boards[[#This Row],[draft_id]],drafts[id],drafts[title])</f>
        <v>American Zoetrope</v>
      </c>
      <c r="D743" t="s">
        <v>15522</v>
      </c>
      <c r="E743" t="s">
        <v>15524</v>
      </c>
      <c r="H743" t="s">
        <v>915</v>
      </c>
      <c r="I743" t="str">
        <f>_xlfn.XLOOKUP(game_boards[[#This Row],[drafter_id]],drafters[id],drafters[name],"")</f>
        <v>Billy Ray Brewton</v>
      </c>
      <c r="K743" t="str">
        <f>_xlfn.XLOOKUP(game_boards[[#This Row],[drafter_team_id]],drafter_teams[id],drafter_teams[name],"")</f>
        <v/>
      </c>
    </row>
    <row r="744" spans="1:11" x14ac:dyDescent="0.25">
      <c r="A744" t="str">
        <f>_xlfn.XLOOKUP(game_boards[[#This Row],[draft_id]],game_boards_export[draft_id],game_boards_export[id])</f>
        <v>28714caf-d0ac-4ebc-8905-57fa7f80cfed</v>
      </c>
      <c r="B744" s="4" t="s">
        <v>262</v>
      </c>
      <c r="C744" t="str">
        <f>_xlfn.XLOOKUP(game_boards[[#This Row],[draft_id]],drafts[id],drafts[title])</f>
        <v>American Zoetrope</v>
      </c>
      <c r="D744" t="s">
        <v>15523</v>
      </c>
      <c r="E744" t="s">
        <v>15525</v>
      </c>
      <c r="H744" t="s">
        <v>1115</v>
      </c>
      <c r="I744" t="str">
        <f>_xlfn.XLOOKUP(game_boards[[#This Row],[drafter_id]],drafters[id],drafters[name],"")</f>
        <v>Ryan Marker</v>
      </c>
      <c r="K744" t="str">
        <f>_xlfn.XLOOKUP(game_boards[[#This Row],[drafter_team_id]],drafter_teams[id],drafter_teams[name],"")</f>
        <v/>
      </c>
    </row>
    <row r="745" spans="1:11" x14ac:dyDescent="0.25">
      <c r="A745" t="str">
        <f>_xlfn.XLOOKUP(game_boards[[#This Row],[draft_id]],game_boards_export[draft_id],game_boards_export[id])</f>
        <v>519bbd21-d07b-413a-b833-5aa0e2b3ead2</v>
      </c>
      <c r="B745" s="4" t="s">
        <v>439</v>
      </c>
      <c r="C745" t="str">
        <f>_xlfn.XLOOKUP(game_boards[[#This Row],[draft_id]],drafts[id],drafts[title])</f>
        <v>Internet Horror</v>
      </c>
      <c r="D745" t="s">
        <v>15522</v>
      </c>
      <c r="E745" t="s">
        <v>15524</v>
      </c>
      <c r="H745" t="s">
        <v>845</v>
      </c>
      <c r="I745" t="str">
        <f>_xlfn.XLOOKUP(game_boards[[#This Row],[drafter_id]],drafters[id],drafters[name],"")</f>
        <v>Rebekah McKendry</v>
      </c>
      <c r="K745" t="str">
        <f>_xlfn.XLOOKUP(game_boards[[#This Row],[drafter_team_id]],drafter_teams[id],drafter_teams[name],"")</f>
        <v/>
      </c>
    </row>
    <row r="746" spans="1:11" x14ac:dyDescent="0.25">
      <c r="A746" t="str">
        <f>_xlfn.XLOOKUP(game_boards[[#This Row],[draft_id]],game_boards_export[draft_id],game_boards_export[id])</f>
        <v>519bbd21-d07b-413a-b833-5aa0e2b3ead2</v>
      </c>
      <c r="B746" s="4" t="s">
        <v>439</v>
      </c>
      <c r="C746" t="str">
        <f>_xlfn.XLOOKUP(game_boards[[#This Row],[draft_id]],drafts[id],drafts[title])</f>
        <v>Internet Horror</v>
      </c>
      <c r="D746" t="s">
        <v>15523</v>
      </c>
      <c r="E746" t="s">
        <v>15525</v>
      </c>
      <c r="H746" t="s">
        <v>805</v>
      </c>
      <c r="I746" t="str">
        <f>_xlfn.XLOOKUP(game_boards[[#This Row],[drafter_id]],drafters[id],drafters[name],"")</f>
        <v>Elric Kane</v>
      </c>
      <c r="K746" t="str">
        <f>_xlfn.XLOOKUP(game_boards[[#This Row],[drafter_team_id]],drafter_teams[id],drafter_teams[name],"")</f>
        <v/>
      </c>
    </row>
    <row r="747" spans="1:11" x14ac:dyDescent="0.25">
      <c r="A747" t="str">
        <f>_xlfn.XLOOKUP(game_boards[[#This Row],[draft_id]],game_boards_export[draft_id],game_boards_export[id])</f>
        <v>757be5f9-8ff3-4d50-9ac4-3e559278f8d5</v>
      </c>
      <c r="B747" s="4" t="s">
        <v>723</v>
      </c>
      <c r="C747" t="str">
        <f>_xlfn.XLOOKUP(game_boards[[#This Row],[draft_id]],drafts[id],drafts[title])</f>
        <v>Bourne mini-Super Draft</v>
      </c>
      <c r="D747" t="s">
        <v>15522</v>
      </c>
      <c r="E747" t="s">
        <v>15525</v>
      </c>
      <c r="H747" t="s">
        <v>1115</v>
      </c>
      <c r="I747" t="str">
        <f>_xlfn.XLOOKUP(game_boards[[#This Row],[drafter_id]],drafters[id],drafters[name],"")</f>
        <v>Ryan Marker</v>
      </c>
      <c r="K747" t="str">
        <f>_xlfn.XLOOKUP(game_boards[[#This Row],[drafter_team_id]],drafter_teams[id],drafter_teams[name],"")</f>
        <v/>
      </c>
    </row>
    <row r="748" spans="1:11" x14ac:dyDescent="0.25">
      <c r="A748" t="str">
        <f>_xlfn.XLOOKUP(game_boards[[#This Row],[draft_id]],game_boards_export[draft_id],game_boards_export[id])</f>
        <v>757be5f9-8ff3-4d50-9ac4-3e559278f8d5</v>
      </c>
      <c r="B748" s="4" t="s">
        <v>723</v>
      </c>
      <c r="C748" t="str">
        <f>_xlfn.XLOOKUP(game_boards[[#This Row],[draft_id]],drafts[id],drafts[title])</f>
        <v>Bourne mini-Super Draft</v>
      </c>
      <c r="D748" t="s">
        <v>15523</v>
      </c>
      <c r="E748" t="s">
        <v>15585</v>
      </c>
      <c r="H748" t="s">
        <v>1237</v>
      </c>
      <c r="I748" t="str">
        <f>_xlfn.XLOOKUP(game_boards[[#This Row],[drafter_id]],drafters[id],drafters[name],"")</f>
        <v>Clay Keller</v>
      </c>
      <c r="K748" t="str">
        <f>_xlfn.XLOOKUP(game_boards[[#This Row],[drafter_team_id]],drafter_teams[id],drafter_teams[name],"")</f>
        <v/>
      </c>
    </row>
    <row r="749" spans="1:11" x14ac:dyDescent="0.25">
      <c r="A749" t="str">
        <f>_xlfn.XLOOKUP(game_boards[[#This Row],[draft_id]],game_boards_export[draft_id],game_boards_export[id])</f>
        <v>7a20eea3-d5b2-4531-9b73-07dc0328306a</v>
      </c>
      <c r="B749" s="4" t="s">
        <v>639</v>
      </c>
      <c r="C749" t="str">
        <f>_xlfn.XLOOKUP(game_boards[[#This Row],[draft_id]],drafts[id],drafts[title])</f>
        <v>Pirates of the Caribbean mini-Super Draft</v>
      </c>
      <c r="D749" t="s">
        <v>15522</v>
      </c>
      <c r="E749" t="s">
        <v>15525</v>
      </c>
      <c r="H749" t="s">
        <v>1237</v>
      </c>
      <c r="I749" t="str">
        <f>_xlfn.XLOOKUP(game_boards[[#This Row],[drafter_id]],drafters[id],drafters[name],"")</f>
        <v>Clay Keller</v>
      </c>
      <c r="K749" t="str">
        <f>_xlfn.XLOOKUP(game_boards[[#This Row],[drafter_team_id]],drafter_teams[id],drafter_teams[name],"")</f>
        <v/>
      </c>
    </row>
    <row r="750" spans="1:11" x14ac:dyDescent="0.25">
      <c r="A750" t="str">
        <f>_xlfn.XLOOKUP(game_boards[[#This Row],[draft_id]],game_boards_export[draft_id],game_boards_export[id])</f>
        <v>7a20eea3-d5b2-4531-9b73-07dc0328306a</v>
      </c>
      <c r="B750" s="4" t="s">
        <v>639</v>
      </c>
      <c r="C750" t="str">
        <f>_xlfn.XLOOKUP(game_boards[[#This Row],[draft_id]],drafts[id],drafts[title])</f>
        <v>Pirates of the Caribbean mini-Super Draft</v>
      </c>
      <c r="D750" t="s">
        <v>15523</v>
      </c>
      <c r="E750" t="s">
        <v>15585</v>
      </c>
      <c r="H750" t="s">
        <v>1115</v>
      </c>
      <c r="I750" t="str">
        <f>_xlfn.XLOOKUP(game_boards[[#This Row],[drafter_id]],drafters[id],drafters[name],"")</f>
        <v>Ryan Marker</v>
      </c>
      <c r="K750" t="str">
        <f>_xlfn.XLOOKUP(game_boards[[#This Row],[drafter_team_id]],drafter_teams[id],drafter_teams[name],"")</f>
        <v/>
      </c>
    </row>
    <row r="751" spans="1:11" x14ac:dyDescent="0.25">
      <c r="A751" t="str">
        <f>_xlfn.XLOOKUP(game_boards[[#This Row],[draft_id]],game_boards_export[draft_id],game_boards_export[id])</f>
        <v>b168cae9-ab0f-486c-90c9-b22e2e9c188b</v>
      </c>
      <c r="B751" s="4" t="s">
        <v>750</v>
      </c>
      <c r="C751" t="str">
        <f>_xlfn.XLOOKUP(game_boards[[#This Row],[draft_id]],drafts[id],drafts[title])</f>
        <v>Twilight mini-Super Draft</v>
      </c>
      <c r="D751" t="s">
        <v>15522</v>
      </c>
      <c r="E751" t="s">
        <v>15525</v>
      </c>
      <c r="H751" t="s">
        <v>1237</v>
      </c>
      <c r="I751" t="str">
        <f>_xlfn.XLOOKUP(game_boards[[#This Row],[drafter_id]],drafters[id],drafters[name],"")</f>
        <v>Clay Keller</v>
      </c>
      <c r="K751" t="str">
        <f>_xlfn.XLOOKUP(game_boards[[#This Row],[drafter_team_id]],drafter_teams[id],drafter_teams[name],"")</f>
        <v/>
      </c>
    </row>
    <row r="752" spans="1:11" x14ac:dyDescent="0.25">
      <c r="A752" t="str">
        <f>_xlfn.XLOOKUP(game_boards[[#This Row],[draft_id]],game_boards_export[draft_id],game_boards_export[id])</f>
        <v>b168cae9-ab0f-486c-90c9-b22e2e9c188b</v>
      </c>
      <c r="B752" s="4" t="s">
        <v>750</v>
      </c>
      <c r="C752" t="str">
        <f>_xlfn.XLOOKUP(game_boards[[#This Row],[draft_id]],drafts[id],drafts[title])</f>
        <v>Twilight mini-Super Draft</v>
      </c>
      <c r="D752" t="s">
        <v>15523</v>
      </c>
      <c r="E752" t="s">
        <v>15585</v>
      </c>
      <c r="H752" t="s">
        <v>1115</v>
      </c>
      <c r="I752" t="str">
        <f>_xlfn.XLOOKUP(game_boards[[#This Row],[drafter_id]],drafters[id],drafters[name],"")</f>
        <v>Ryan Marker</v>
      </c>
      <c r="K752" t="str">
        <f>_xlfn.XLOOKUP(game_boards[[#This Row],[drafter_team_id]],drafter_teams[id],drafter_teams[name],"")</f>
        <v/>
      </c>
    </row>
    <row r="753" spans="1:11" x14ac:dyDescent="0.25">
      <c r="A753" t="str">
        <f>_xlfn.XLOOKUP(game_boards[[#This Row],[draft_id]],game_boards_export[draft_id],game_boards_export[id])</f>
        <v>fb62a7da-953f-4500-96f1-ff98cd4bde52</v>
      </c>
      <c r="B753" s="4" t="s">
        <v>346</v>
      </c>
      <c r="C753" t="str">
        <f>_xlfn.XLOOKUP(game_boards[[#This Row],[draft_id]],drafts[id],drafts[title])</f>
        <v>Final Destination mini-Super Draft</v>
      </c>
      <c r="D753" t="s">
        <v>15522</v>
      </c>
      <c r="E753" t="s">
        <v>15525</v>
      </c>
      <c r="H753" t="s">
        <v>1115</v>
      </c>
      <c r="I753" t="str">
        <f>_xlfn.XLOOKUP(game_boards[[#This Row],[drafter_id]],drafters[id],drafters[name],"")</f>
        <v>Ryan Marker</v>
      </c>
      <c r="K753" t="str">
        <f>_xlfn.XLOOKUP(game_boards[[#This Row],[drafter_team_id]],drafter_teams[id],drafter_teams[name],"")</f>
        <v/>
      </c>
    </row>
    <row r="754" spans="1:11" x14ac:dyDescent="0.25">
      <c r="A754" t="str">
        <f>_xlfn.XLOOKUP(game_boards[[#This Row],[draft_id]],game_boards_export[draft_id],game_boards_export[id])</f>
        <v>fb62a7da-953f-4500-96f1-ff98cd4bde52</v>
      </c>
      <c r="B754" s="4" t="s">
        <v>346</v>
      </c>
      <c r="C754" t="str">
        <f>_xlfn.XLOOKUP(game_boards[[#This Row],[draft_id]],drafts[id],drafts[title])</f>
        <v>Final Destination mini-Super Draft</v>
      </c>
      <c r="D754" t="s">
        <v>15523</v>
      </c>
      <c r="E754" t="s">
        <v>15585</v>
      </c>
      <c r="H754" t="s">
        <v>1237</v>
      </c>
      <c r="I754" t="str">
        <f>_xlfn.XLOOKUP(game_boards[[#This Row],[drafter_id]],drafters[id],drafters[name],"")</f>
        <v>Clay Keller</v>
      </c>
      <c r="K754" t="str">
        <f>_xlfn.XLOOKUP(game_boards[[#This Row],[drafter_team_id]],drafter_teams[id],drafter_teams[name],"")</f>
        <v/>
      </c>
    </row>
    <row r="755" spans="1:11" x14ac:dyDescent="0.25">
      <c r="A755" t="str">
        <f>_xlfn.XLOOKUP(game_boards[[#This Row],[draft_id]],game_boards_export[draft_id],game_boards_export[id])</f>
        <v>c67bf8d9-34ef-4677-ac36-3f33af3c4d40</v>
      </c>
      <c r="B755" s="4" t="s">
        <v>413</v>
      </c>
      <c r="C755" t="str">
        <f>_xlfn.XLOOKUP(game_boards[[#This Row],[draft_id]],drafts[id],drafts[title])</f>
        <v>Jurassic Park / World mini-Super Draft</v>
      </c>
      <c r="D755" t="s">
        <v>15522</v>
      </c>
      <c r="E755" t="s">
        <v>15525</v>
      </c>
      <c r="H755" t="s">
        <v>1115</v>
      </c>
      <c r="I755" t="str">
        <f>_xlfn.XLOOKUP(game_boards[[#This Row],[drafter_id]],drafters[id],drafters[name],"")</f>
        <v>Ryan Marker</v>
      </c>
      <c r="K755" t="str">
        <f>_xlfn.XLOOKUP(game_boards[[#This Row],[drafter_team_id]],drafter_teams[id],drafter_teams[name],"")</f>
        <v/>
      </c>
    </row>
    <row r="756" spans="1:11" x14ac:dyDescent="0.25">
      <c r="A756" t="str">
        <f>_xlfn.XLOOKUP(game_boards[[#This Row],[draft_id]],game_boards_export[draft_id],game_boards_export[id])</f>
        <v>c67bf8d9-34ef-4677-ac36-3f33af3c4d40</v>
      </c>
      <c r="B756" s="4" t="s">
        <v>413</v>
      </c>
      <c r="C756" t="str">
        <f>_xlfn.XLOOKUP(game_boards[[#This Row],[draft_id]],drafts[id],drafts[title])</f>
        <v>Jurassic Park / World mini-Super Draft</v>
      </c>
      <c r="D756" t="s">
        <v>15523</v>
      </c>
      <c r="E756" t="s">
        <v>15585</v>
      </c>
      <c r="H756" t="s">
        <v>1237</v>
      </c>
      <c r="I756" t="str">
        <f>_xlfn.XLOOKUP(game_boards[[#This Row],[drafter_id]],drafters[id],drafters[name],"")</f>
        <v>Clay Keller</v>
      </c>
      <c r="K756" t="str">
        <f>_xlfn.XLOOKUP(game_boards[[#This Row],[drafter_team_id]],drafter_teams[id],drafter_teams[name],"")</f>
        <v/>
      </c>
    </row>
    <row r="757" spans="1:11" x14ac:dyDescent="0.25">
      <c r="A757" t="str">
        <f>_xlfn.XLOOKUP(game_boards[[#This Row],[draft_id]],game_boards_export[draft_id],game_boards_export[id])</f>
        <v>7fa6d2ac-57f4-43e2-a3a9-5ddbd0dd7882</v>
      </c>
      <c r="B757" s="4" t="s">
        <v>441</v>
      </c>
      <c r="C757" t="str">
        <f>_xlfn.XLOOKUP(game_boards[[#This Row],[draft_id]],drafts[id],drafts[title])</f>
        <v>Hannibal mini-Super Draft</v>
      </c>
      <c r="D757" t="s">
        <v>15522</v>
      </c>
      <c r="E757" t="s">
        <v>15525</v>
      </c>
      <c r="H757" t="s">
        <v>1115</v>
      </c>
      <c r="I757" t="str">
        <f>_xlfn.XLOOKUP(game_boards[[#This Row],[drafter_id]],drafters[id],drafters[name],"")</f>
        <v>Ryan Marker</v>
      </c>
      <c r="K757" t="str">
        <f>_xlfn.XLOOKUP(game_boards[[#This Row],[drafter_team_id]],drafter_teams[id],drafter_teams[name],"")</f>
        <v/>
      </c>
    </row>
    <row r="758" spans="1:11" x14ac:dyDescent="0.25">
      <c r="A758" t="str">
        <f>_xlfn.XLOOKUP(game_boards[[#This Row],[draft_id]],game_boards_export[draft_id],game_boards_export[id])</f>
        <v>7fa6d2ac-57f4-43e2-a3a9-5ddbd0dd7882</v>
      </c>
      <c r="B758" s="4" t="s">
        <v>441</v>
      </c>
      <c r="C758" t="str">
        <f>_xlfn.XLOOKUP(game_boards[[#This Row],[draft_id]],drafts[id],drafts[title])</f>
        <v>Hannibal mini-Super Draft</v>
      </c>
      <c r="D758" t="s">
        <v>15523</v>
      </c>
      <c r="E758" t="s">
        <v>15585</v>
      </c>
      <c r="H758" t="s">
        <v>1237</v>
      </c>
      <c r="I758" t="str">
        <f>_xlfn.XLOOKUP(game_boards[[#This Row],[drafter_id]],drafters[id],drafters[name],"")</f>
        <v>Clay Keller</v>
      </c>
      <c r="K758" t="str">
        <f>_xlfn.XLOOKUP(game_boards[[#This Row],[drafter_team_id]],drafter_teams[id],drafter_teams[name],"")</f>
        <v/>
      </c>
    </row>
    <row r="759" spans="1:11" x14ac:dyDescent="0.25">
      <c r="A759" t="str">
        <f>_xlfn.XLOOKUP(game_boards[[#This Row],[draft_id]],game_boards_export[draft_id],game_boards_export[id])</f>
        <v>f44d3886-e2b6-49ca-8551-2d3eaab1f526</v>
      </c>
      <c r="B759" s="4" t="s">
        <v>266</v>
      </c>
      <c r="C759" t="str">
        <f>_xlfn.XLOOKUP(game_boards[[#This Row],[draft_id]],drafts[id],drafts[title])</f>
        <v>Jack Ryan mini-Super Draft</v>
      </c>
      <c r="D759" t="s">
        <v>15522</v>
      </c>
      <c r="E759" t="s">
        <v>15525</v>
      </c>
      <c r="H759" t="s">
        <v>1237</v>
      </c>
      <c r="I759" t="str">
        <f>_xlfn.XLOOKUP(game_boards[[#This Row],[drafter_id]],drafters[id],drafters[name],"")</f>
        <v>Clay Keller</v>
      </c>
      <c r="K759" t="str">
        <f>_xlfn.XLOOKUP(game_boards[[#This Row],[drafter_team_id]],drafter_teams[id],drafter_teams[name],"")</f>
        <v/>
      </c>
    </row>
    <row r="760" spans="1:11" x14ac:dyDescent="0.25">
      <c r="A760" t="str">
        <f>_xlfn.XLOOKUP(game_boards[[#This Row],[draft_id]],game_boards_export[draft_id],game_boards_export[id])</f>
        <v>f44d3886-e2b6-49ca-8551-2d3eaab1f526</v>
      </c>
      <c r="B760" s="4" t="s">
        <v>266</v>
      </c>
      <c r="C760" t="str">
        <f>_xlfn.XLOOKUP(game_boards[[#This Row],[draft_id]],drafts[id],drafts[title])</f>
        <v>Jack Ryan mini-Super Draft</v>
      </c>
      <c r="D760" t="s">
        <v>15523</v>
      </c>
      <c r="E760" t="s">
        <v>15585</v>
      </c>
      <c r="H760" t="s">
        <v>1115</v>
      </c>
      <c r="I760" t="str">
        <f>_xlfn.XLOOKUP(game_boards[[#This Row],[drafter_id]],drafters[id],drafters[name],"")</f>
        <v>Ryan Marker</v>
      </c>
      <c r="K760" t="str">
        <f>_xlfn.XLOOKUP(game_boards[[#This Row],[drafter_team_id]],drafter_teams[id],drafter_teams[name],"")</f>
        <v/>
      </c>
    </row>
    <row r="761" spans="1:11" x14ac:dyDescent="0.25">
      <c r="A761" t="str">
        <f>_xlfn.XLOOKUP(game_boards[[#This Row],[draft_id]],game_boards_export[draft_id],game_boards_export[id])</f>
        <v>3784646c-3cd1-4b4f-bf4c-73ce38771b88</v>
      </c>
      <c r="B761" s="4" t="s">
        <v>217</v>
      </c>
      <c r="C761" t="str">
        <f>_xlfn.XLOOKUP(game_boards[[#This Row],[draft_id]],drafts[id],drafts[title])</f>
        <v>Psycho mini-Super Draft</v>
      </c>
      <c r="D761" t="s">
        <v>15522</v>
      </c>
      <c r="E761" t="s">
        <v>15525</v>
      </c>
      <c r="H761" t="s">
        <v>1237</v>
      </c>
      <c r="I761" t="str">
        <f>_xlfn.XLOOKUP(game_boards[[#This Row],[drafter_id]],drafters[id],drafters[name],"")</f>
        <v>Clay Keller</v>
      </c>
      <c r="K761" t="str">
        <f>_xlfn.XLOOKUP(game_boards[[#This Row],[drafter_team_id]],drafter_teams[id],drafter_teams[name],"")</f>
        <v/>
      </c>
    </row>
    <row r="762" spans="1:11" x14ac:dyDescent="0.25">
      <c r="A762" t="str">
        <f>_xlfn.XLOOKUP(game_boards[[#This Row],[draft_id]],game_boards_export[draft_id],game_boards_export[id])</f>
        <v>3784646c-3cd1-4b4f-bf4c-73ce38771b88</v>
      </c>
      <c r="B762" s="4" t="s">
        <v>217</v>
      </c>
      <c r="C762" t="str">
        <f>_xlfn.XLOOKUP(game_boards[[#This Row],[draft_id]],drafts[id],drafts[title])</f>
        <v>Psycho mini-Super Draft</v>
      </c>
      <c r="D762" t="s">
        <v>15523</v>
      </c>
      <c r="E762" t="s">
        <v>15585</v>
      </c>
      <c r="H762" t="s">
        <v>1115</v>
      </c>
      <c r="I762" t="str">
        <f>_xlfn.XLOOKUP(game_boards[[#This Row],[drafter_id]],drafters[id],drafters[name],"")</f>
        <v>Ryan Marker</v>
      </c>
      <c r="K762" t="str">
        <f>_xlfn.XLOOKUP(game_boards[[#This Row],[drafter_team_id]],drafter_teams[id],drafter_teams[name],"")</f>
        <v/>
      </c>
    </row>
    <row r="763" spans="1:11" x14ac:dyDescent="0.25">
      <c r="A763" t="str">
        <f>_xlfn.XLOOKUP(game_boards[[#This Row],[draft_id]],game_boards_export[draft_id],game_boards_export[id])</f>
        <v>dea3fbcd-4e11-403f-8835-5abc7ec188db</v>
      </c>
      <c r="B763" s="4" t="s">
        <v>128</v>
      </c>
      <c r="C763" t="str">
        <f>_xlfn.XLOOKUP(game_boards[[#This Row],[draft_id]],drafts[id],drafts[title])</f>
        <v>Underworld mini-Super Draft</v>
      </c>
      <c r="D763" t="s">
        <v>15522</v>
      </c>
      <c r="E763" t="s">
        <v>15525</v>
      </c>
      <c r="H763" t="s">
        <v>1237</v>
      </c>
      <c r="I763" t="str">
        <f>_xlfn.XLOOKUP(game_boards[[#This Row],[drafter_id]],drafters[id],drafters[name],"")</f>
        <v>Clay Keller</v>
      </c>
      <c r="K763" t="str">
        <f>_xlfn.XLOOKUP(game_boards[[#This Row],[drafter_team_id]],drafter_teams[id],drafter_teams[name],"")</f>
        <v/>
      </c>
    </row>
    <row r="764" spans="1:11" x14ac:dyDescent="0.25">
      <c r="A764" t="str">
        <f>_xlfn.XLOOKUP(game_boards[[#This Row],[draft_id]],game_boards_export[draft_id],game_boards_export[id])</f>
        <v>dea3fbcd-4e11-403f-8835-5abc7ec188db</v>
      </c>
      <c r="B764" s="4" t="s">
        <v>128</v>
      </c>
      <c r="C764" t="str">
        <f>_xlfn.XLOOKUP(game_boards[[#This Row],[draft_id]],drafts[id],drafts[title])</f>
        <v>Underworld mini-Super Draft</v>
      </c>
      <c r="D764" t="s">
        <v>15523</v>
      </c>
      <c r="E764" t="s">
        <v>15585</v>
      </c>
      <c r="H764" t="s">
        <v>1115</v>
      </c>
      <c r="I764" t="str">
        <f>_xlfn.XLOOKUP(game_boards[[#This Row],[drafter_id]],drafters[id],drafters[name],"")</f>
        <v>Ryan Marker</v>
      </c>
      <c r="K764" t="str">
        <f>_xlfn.XLOOKUP(game_boards[[#This Row],[drafter_team_id]],drafter_teams[id],drafter_teams[name],"")</f>
        <v/>
      </c>
    </row>
    <row r="765" spans="1:11" x14ac:dyDescent="0.25">
      <c r="A765" t="str">
        <f>_xlfn.XLOOKUP(game_boards[[#This Row],[draft_id]],game_boards_export[draft_id],game_boards_export[id])</f>
        <v>d49c5c4c-e241-40df-b0b1-ec790912fdaf</v>
      </c>
      <c r="B765" s="4" t="s">
        <v>354</v>
      </c>
      <c r="C765" t="str">
        <f>_xlfn.XLOOKUP(game_boards[[#This Row],[draft_id]],drafts[id],drafts[title])</f>
        <v>Home Alone mini-Super Draft</v>
      </c>
      <c r="D765" t="s">
        <v>15522</v>
      </c>
      <c r="E765" t="s">
        <v>15525</v>
      </c>
      <c r="H765" t="s">
        <v>1115</v>
      </c>
      <c r="I765" t="str">
        <f>_xlfn.XLOOKUP(game_boards[[#This Row],[drafter_id]],drafters[id],drafters[name],"")</f>
        <v>Ryan Marker</v>
      </c>
      <c r="K765" t="str">
        <f>_xlfn.XLOOKUP(game_boards[[#This Row],[drafter_team_id]],drafter_teams[id],drafter_teams[name],"")</f>
        <v/>
      </c>
    </row>
    <row r="766" spans="1:11" x14ac:dyDescent="0.25">
      <c r="A766" t="str">
        <f>_xlfn.XLOOKUP(game_boards[[#This Row],[draft_id]],game_boards_export[draft_id],game_boards_export[id])</f>
        <v>d49c5c4c-e241-40df-b0b1-ec790912fdaf</v>
      </c>
      <c r="B766" s="4" t="s">
        <v>354</v>
      </c>
      <c r="C766" t="str">
        <f>_xlfn.XLOOKUP(game_boards[[#This Row],[draft_id]],drafts[id],drafts[title])</f>
        <v>Home Alone mini-Super Draft</v>
      </c>
      <c r="D766" t="s">
        <v>15523</v>
      </c>
      <c r="E766" t="s">
        <v>15585</v>
      </c>
      <c r="H766" t="s">
        <v>1237</v>
      </c>
      <c r="I766" t="str">
        <f>_xlfn.XLOOKUP(game_boards[[#This Row],[drafter_id]],drafters[id],drafters[name],"")</f>
        <v>Clay Keller</v>
      </c>
      <c r="K766" t="str">
        <f>_xlfn.XLOOKUP(game_boards[[#This Row],[drafter_team_id]],drafter_teams[id],drafter_teams[name],"")</f>
        <v/>
      </c>
    </row>
    <row r="767" spans="1:11" x14ac:dyDescent="0.25">
      <c r="A767" t="str">
        <f>_xlfn.XLOOKUP(game_boards[[#This Row],[draft_id]],game_boards_export[draft_id],game_boards_export[id])</f>
        <v>a3f55519-c1bd-4854-bc8e-71cf705ffd16</v>
      </c>
      <c r="B767" s="4" t="s">
        <v>508</v>
      </c>
      <c r="C767" t="str">
        <f>_xlfn.XLOOKUP(game_boards[[#This Row],[draft_id]],drafts[id],drafts[title])</f>
        <v>Die Hard mini-Super Draft</v>
      </c>
      <c r="D767" t="s">
        <v>15522</v>
      </c>
      <c r="E767" t="s">
        <v>15525</v>
      </c>
      <c r="H767" t="s">
        <v>1115</v>
      </c>
      <c r="I767" t="str">
        <f>_xlfn.XLOOKUP(game_boards[[#This Row],[drafter_id]],drafters[id],drafters[name],"")</f>
        <v>Ryan Marker</v>
      </c>
      <c r="K767" t="str">
        <f>_xlfn.XLOOKUP(game_boards[[#This Row],[drafter_team_id]],drafter_teams[id],drafter_teams[name],"")</f>
        <v/>
      </c>
    </row>
    <row r="768" spans="1:11" x14ac:dyDescent="0.25">
      <c r="A768" t="str">
        <f>_xlfn.XLOOKUP(game_boards[[#This Row],[draft_id]],game_boards_export[draft_id],game_boards_export[id])</f>
        <v>a3f55519-c1bd-4854-bc8e-71cf705ffd16</v>
      </c>
      <c r="B768" s="4" t="s">
        <v>508</v>
      </c>
      <c r="C768" t="str">
        <f>_xlfn.XLOOKUP(game_boards[[#This Row],[draft_id]],drafts[id],drafts[title])</f>
        <v>Die Hard mini-Super Draft</v>
      </c>
      <c r="D768" t="s">
        <v>15523</v>
      </c>
      <c r="E768" t="s">
        <v>15585</v>
      </c>
      <c r="H768" t="s">
        <v>1237</v>
      </c>
      <c r="I768" t="str">
        <f>_xlfn.XLOOKUP(game_boards[[#This Row],[drafter_id]],drafters[id],drafters[name],"")</f>
        <v>Clay Keller</v>
      </c>
      <c r="K768" t="str">
        <f>_xlfn.XLOOKUP(game_boards[[#This Row],[drafter_team_id]],drafter_teams[id],drafter_teams[name],"")</f>
        <v/>
      </c>
    </row>
    <row r="769" spans="1:11" x14ac:dyDescent="0.25">
      <c r="A769" t="str">
        <f>_xlfn.XLOOKUP(game_boards[[#This Row],[draft_id]],game_boards_export[draft_id],game_boards_export[id])</f>
        <v>789c7e7d-ccf2-42be-9113-df35a16e6a52</v>
      </c>
      <c r="B769" s="4" t="s">
        <v>54</v>
      </c>
      <c r="C769" t="str">
        <f>_xlfn.XLOOKUP(game_boards[[#This Row],[draft_id]],drafts[id],drafts[title])</f>
        <v>Tom Ripley mini-Super Draft</v>
      </c>
      <c r="D769" t="s">
        <v>15522</v>
      </c>
      <c r="E769" t="s">
        <v>15525</v>
      </c>
      <c r="H769" t="s">
        <v>1115</v>
      </c>
      <c r="I769" t="str">
        <f>_xlfn.XLOOKUP(game_boards[[#This Row],[drafter_id]],drafters[id],drafters[name],"")</f>
        <v>Ryan Marker</v>
      </c>
      <c r="K769" t="str">
        <f>_xlfn.XLOOKUP(game_boards[[#This Row],[drafter_team_id]],drafter_teams[id],drafter_teams[name],"")</f>
        <v/>
      </c>
    </row>
    <row r="770" spans="1:11" x14ac:dyDescent="0.25">
      <c r="A770" t="str">
        <f>_xlfn.XLOOKUP(game_boards[[#This Row],[draft_id]],game_boards_export[draft_id],game_boards_export[id])</f>
        <v>789c7e7d-ccf2-42be-9113-df35a16e6a52</v>
      </c>
      <c r="B770" s="4" t="s">
        <v>54</v>
      </c>
      <c r="C770" t="str">
        <f>_xlfn.XLOOKUP(game_boards[[#This Row],[draft_id]],drafts[id],drafts[title])</f>
        <v>Tom Ripley mini-Super Draft</v>
      </c>
      <c r="D770" t="s">
        <v>15523</v>
      </c>
      <c r="E770" t="s">
        <v>15585</v>
      </c>
      <c r="H770" t="s">
        <v>1237</v>
      </c>
      <c r="I770" t="str">
        <f>_xlfn.XLOOKUP(game_boards[[#This Row],[drafter_id]],drafters[id],drafters[name],"")</f>
        <v>Clay Keller</v>
      </c>
      <c r="K770" t="str">
        <f>_xlfn.XLOOKUP(game_boards[[#This Row],[drafter_team_id]],drafter_teams[id],drafter_teams[name],"")</f>
        <v/>
      </c>
    </row>
    <row r="771" spans="1:11" x14ac:dyDescent="0.25">
      <c r="A771" t="str">
        <f>_xlfn.XLOOKUP(game_boards[[#This Row],[draft_id]],game_boards_export[draft_id],game_boards_export[id])</f>
        <v>eda8ee9f-5819-464c-bd22-671f64617764</v>
      </c>
      <c r="B771" s="4" t="s">
        <v>532</v>
      </c>
      <c r="C771" t="str">
        <f>_xlfn.XLOOKUP(game_boards[[#This Row],[draft_id]],drafts[id],drafts[title])</f>
        <v>Antoine Doinel mini-Super Draft</v>
      </c>
      <c r="D771" t="s">
        <v>15522</v>
      </c>
      <c r="E771" t="s">
        <v>15525</v>
      </c>
      <c r="H771" t="s">
        <v>1115</v>
      </c>
      <c r="I771" t="str">
        <f>_xlfn.XLOOKUP(game_boards[[#This Row],[drafter_id]],drafters[id],drafters[name],"")</f>
        <v>Ryan Marker</v>
      </c>
      <c r="K771" t="str">
        <f>_xlfn.XLOOKUP(game_boards[[#This Row],[drafter_team_id]],drafter_teams[id],drafter_teams[name],"")</f>
        <v/>
      </c>
    </row>
    <row r="772" spans="1:11" x14ac:dyDescent="0.25">
      <c r="A772" t="str">
        <f>_xlfn.XLOOKUP(game_boards[[#This Row],[draft_id]],game_boards_export[draft_id],game_boards_export[id])</f>
        <v>eda8ee9f-5819-464c-bd22-671f64617764</v>
      </c>
      <c r="B772" s="4" t="s">
        <v>532</v>
      </c>
      <c r="C772" t="str">
        <f>_xlfn.XLOOKUP(game_boards[[#This Row],[draft_id]],drafts[id],drafts[title])</f>
        <v>Antoine Doinel mini-Super Draft</v>
      </c>
      <c r="D772" t="s">
        <v>15523</v>
      </c>
      <c r="E772" t="s">
        <v>15585</v>
      </c>
      <c r="H772" t="s">
        <v>1237</v>
      </c>
      <c r="I772" t="str">
        <f>_xlfn.XLOOKUP(game_boards[[#This Row],[drafter_id]],drafters[id],drafters[name],"")</f>
        <v>Clay Keller</v>
      </c>
      <c r="K772" t="str">
        <f>_xlfn.XLOOKUP(game_boards[[#This Row],[drafter_team_id]],drafter_teams[id],drafter_teams[name],"")</f>
        <v/>
      </c>
    </row>
    <row r="773" spans="1:11" x14ac:dyDescent="0.25">
      <c r="A773" t="str">
        <f>_xlfn.XLOOKUP(game_boards[[#This Row],[draft_id]],game_boards_export[draft_id],game_boards_export[id])</f>
        <v>462032f7-11d3-4e7b-81cb-b3cdf4f1e603</v>
      </c>
      <c r="B773" s="4" t="s">
        <v>572</v>
      </c>
      <c r="C773" t="str">
        <f>_xlfn.XLOOKUP(game_boards[[#This Row],[draft_id]],drafts[id],drafts[title])</f>
        <v>Shaft mini-Super Draft</v>
      </c>
      <c r="D773" t="s">
        <v>15522</v>
      </c>
      <c r="E773" t="s">
        <v>15525</v>
      </c>
      <c r="H773" t="s">
        <v>1115</v>
      </c>
      <c r="I773" t="str">
        <f>_xlfn.XLOOKUP(game_boards[[#This Row],[drafter_id]],drafters[id],drafters[name],"")</f>
        <v>Ryan Marker</v>
      </c>
      <c r="K773" t="str">
        <f>_xlfn.XLOOKUP(game_boards[[#This Row],[drafter_team_id]],drafter_teams[id],drafter_teams[name],"")</f>
        <v/>
      </c>
    </row>
    <row r="774" spans="1:11" x14ac:dyDescent="0.25">
      <c r="A774" t="str">
        <f>_xlfn.XLOOKUP(game_boards[[#This Row],[draft_id]],game_boards_export[draft_id],game_boards_export[id])</f>
        <v>462032f7-11d3-4e7b-81cb-b3cdf4f1e603</v>
      </c>
      <c r="B774" s="4" t="s">
        <v>572</v>
      </c>
      <c r="C774" t="str">
        <f>_xlfn.XLOOKUP(game_boards[[#This Row],[draft_id]],drafts[id],drafts[title])</f>
        <v>Shaft mini-Super Draft</v>
      </c>
      <c r="D774" t="s">
        <v>15523</v>
      </c>
      <c r="E774" t="s">
        <v>15585</v>
      </c>
      <c r="H774" t="s">
        <v>1237</v>
      </c>
      <c r="I774" t="str">
        <f>_xlfn.XLOOKUP(game_boards[[#This Row],[drafter_id]],drafters[id],drafters[name],"")</f>
        <v>Clay Keller</v>
      </c>
      <c r="K774" t="str">
        <f>_xlfn.XLOOKUP(game_boards[[#This Row],[drafter_team_id]],drafter_teams[id],drafter_teams[name],"")</f>
        <v/>
      </c>
    </row>
    <row r="775" spans="1:11" x14ac:dyDescent="0.25">
      <c r="A775" t="str">
        <f>_xlfn.XLOOKUP(game_boards[[#This Row],[draft_id]],game_boards_export[draft_id],game_boards_export[id])</f>
        <v>1d46dbb2-83db-4860-b5c5-8cf1a6868c33</v>
      </c>
      <c r="B775" s="4" t="s">
        <v>270</v>
      </c>
      <c r="C775" t="str">
        <f>_xlfn.XLOOKUP(game_boards[[#This Row],[draft_id]],drafts[id],drafts[title])</f>
        <v>The Purge mini-Super Draft</v>
      </c>
      <c r="D775" t="s">
        <v>15522</v>
      </c>
      <c r="E775" t="s">
        <v>15525</v>
      </c>
      <c r="H775" t="s">
        <v>1115</v>
      </c>
      <c r="I775" t="str">
        <f>_xlfn.XLOOKUP(game_boards[[#This Row],[drafter_id]],drafters[id],drafters[name],"")</f>
        <v>Ryan Marker</v>
      </c>
      <c r="K775" t="str">
        <f>_xlfn.XLOOKUP(game_boards[[#This Row],[drafter_team_id]],drafter_teams[id],drafter_teams[name],"")</f>
        <v/>
      </c>
    </row>
    <row r="776" spans="1:11" x14ac:dyDescent="0.25">
      <c r="A776" t="str">
        <f>_xlfn.XLOOKUP(game_boards[[#This Row],[draft_id]],game_boards_export[draft_id],game_boards_export[id])</f>
        <v>1d46dbb2-83db-4860-b5c5-8cf1a6868c33</v>
      </c>
      <c r="B776" s="4" t="s">
        <v>270</v>
      </c>
      <c r="C776" t="str">
        <f>_xlfn.XLOOKUP(game_boards[[#This Row],[draft_id]],drafts[id],drafts[title])</f>
        <v>The Purge mini-Super Draft</v>
      </c>
      <c r="D776" t="s">
        <v>15523</v>
      </c>
      <c r="E776" t="s">
        <v>15585</v>
      </c>
      <c r="H776" t="s">
        <v>1237</v>
      </c>
      <c r="I776" t="str">
        <f>_xlfn.XLOOKUP(game_boards[[#This Row],[drafter_id]],drafters[id],drafters[name],"")</f>
        <v>Clay Keller</v>
      </c>
      <c r="K776" t="str">
        <f>_xlfn.XLOOKUP(game_boards[[#This Row],[drafter_team_id]],drafter_teams[id],drafter_teams[name],"")</f>
        <v/>
      </c>
    </row>
    <row r="777" spans="1:11" x14ac:dyDescent="0.25">
      <c r="A777" t="str">
        <f>_xlfn.XLOOKUP(game_boards[[#This Row],[draft_id]],game_boards_export[draft_id],game_boards_export[id])</f>
        <v>f1d09677-f34d-4d04-9aeb-dc7237e22900</v>
      </c>
      <c r="B777" s="4" t="s">
        <v>429</v>
      </c>
      <c r="C777" t="str">
        <f>_xlfn.XLOOKUP(game_boards[[#This Row],[draft_id]],drafts[id],drafts[title])</f>
        <v>Rambo mini-Super Draft</v>
      </c>
      <c r="D777" t="s">
        <v>15522</v>
      </c>
      <c r="E777" t="s">
        <v>15525</v>
      </c>
      <c r="H777" t="s">
        <v>1115</v>
      </c>
      <c r="I777" t="str">
        <f>_xlfn.XLOOKUP(game_boards[[#This Row],[drafter_id]],drafters[id],drafters[name],"")</f>
        <v>Ryan Marker</v>
      </c>
      <c r="K777" t="str">
        <f>_xlfn.XLOOKUP(game_boards[[#This Row],[drafter_team_id]],drafter_teams[id],drafter_teams[name],"")</f>
        <v/>
      </c>
    </row>
    <row r="778" spans="1:11" x14ac:dyDescent="0.25">
      <c r="A778" t="str">
        <f>_xlfn.XLOOKUP(game_boards[[#This Row],[draft_id]],game_boards_export[draft_id],game_boards_export[id])</f>
        <v>f1d09677-f34d-4d04-9aeb-dc7237e22900</v>
      </c>
      <c r="B778" s="4" t="s">
        <v>429</v>
      </c>
      <c r="C778" t="str">
        <f>_xlfn.XLOOKUP(game_boards[[#This Row],[draft_id]],drafts[id],drafts[title])</f>
        <v>Rambo mini-Super Draft</v>
      </c>
      <c r="D778" t="s">
        <v>15523</v>
      </c>
      <c r="E778" t="s">
        <v>15585</v>
      </c>
      <c r="H778" t="s">
        <v>1237</v>
      </c>
      <c r="I778" t="str">
        <f>_xlfn.XLOOKUP(game_boards[[#This Row],[drafter_id]],drafters[id],drafters[name],"")</f>
        <v>Clay Keller</v>
      </c>
      <c r="K778" t="str">
        <f>_xlfn.XLOOKUP(game_boards[[#This Row],[drafter_team_id]],drafter_teams[id],drafter_teams[name],"")</f>
        <v/>
      </c>
    </row>
    <row r="779" spans="1:11" x14ac:dyDescent="0.25">
      <c r="A779" t="str">
        <f>_xlfn.XLOOKUP(game_boards[[#This Row],[draft_id]],game_boards_export[draft_id],game_boards_export[id])</f>
        <v>fc032427-08f7-41b0-85a2-97ac0e1e92ec</v>
      </c>
      <c r="B779" s="4" t="s">
        <v>226</v>
      </c>
      <c r="C779" t="str">
        <f>_xlfn.XLOOKUP(game_boards[[#This Row],[draft_id]],drafts[id],drafts[title])</f>
        <v>Police Story mini-Super Draft</v>
      </c>
      <c r="D779" t="s">
        <v>15522</v>
      </c>
      <c r="E779" t="s">
        <v>15525</v>
      </c>
      <c r="H779" t="s">
        <v>1237</v>
      </c>
      <c r="I779" t="str">
        <f>_xlfn.XLOOKUP(game_boards[[#This Row],[drafter_id]],drafters[id],drafters[name],"")</f>
        <v>Clay Keller</v>
      </c>
      <c r="K779" t="str">
        <f>_xlfn.XLOOKUP(game_boards[[#This Row],[drafter_team_id]],drafter_teams[id],drafter_teams[name],"")</f>
        <v/>
      </c>
    </row>
    <row r="780" spans="1:11" x14ac:dyDescent="0.25">
      <c r="A780" t="str">
        <f>_xlfn.XLOOKUP(game_boards[[#This Row],[draft_id]],game_boards_export[draft_id],game_boards_export[id])</f>
        <v>fc032427-08f7-41b0-85a2-97ac0e1e92ec</v>
      </c>
      <c r="B780" s="4" t="s">
        <v>226</v>
      </c>
      <c r="C780" t="str">
        <f>_xlfn.XLOOKUP(game_boards[[#This Row],[draft_id]],drafts[id],drafts[title])</f>
        <v>Police Story mini-Super Draft</v>
      </c>
      <c r="D780" t="s">
        <v>15523</v>
      </c>
      <c r="E780" t="s">
        <v>15585</v>
      </c>
      <c r="H780" t="s">
        <v>1115</v>
      </c>
      <c r="I780" t="str">
        <f>_xlfn.XLOOKUP(game_boards[[#This Row],[drafter_id]],drafters[id],drafters[name],"")</f>
        <v>Ryan Marker</v>
      </c>
      <c r="K780" t="str">
        <f>_xlfn.XLOOKUP(game_boards[[#This Row],[drafter_team_id]],drafter_teams[id],drafter_teams[name],"")</f>
        <v/>
      </c>
    </row>
    <row r="781" spans="1:11" x14ac:dyDescent="0.25">
      <c r="A781" t="str">
        <f>_xlfn.XLOOKUP(game_boards[[#This Row],[draft_id]],game_boards_export[draft_id],game_boards_export[id])</f>
        <v>de66b805-93ae-42ca-9d0c-76dd2916d149</v>
      </c>
      <c r="B781" t="s">
        <v>504</v>
      </c>
      <c r="C781" t="str">
        <f>_xlfn.XLOOKUP(game_boards[[#This Row],[draft_id]],drafts[id],drafts[title])</f>
        <v>Phantasm mini-Super Draft</v>
      </c>
      <c r="D781" t="s">
        <v>15522</v>
      </c>
      <c r="E781" t="s">
        <v>15525</v>
      </c>
      <c r="H781" t="s">
        <v>1237</v>
      </c>
      <c r="I781" t="str">
        <f>_xlfn.XLOOKUP(game_boards[[#This Row],[drafter_id]],drafters[id],drafters[name],"")</f>
        <v>Clay Keller</v>
      </c>
      <c r="K781" t="str">
        <f>_xlfn.XLOOKUP(game_boards[[#This Row],[drafter_team_id]],drafter_teams[id],drafter_teams[name],"")</f>
        <v/>
      </c>
    </row>
    <row r="782" spans="1:11" x14ac:dyDescent="0.25">
      <c r="A782" t="str">
        <f>_xlfn.XLOOKUP(game_boards[[#This Row],[draft_id]],game_boards_export[draft_id],game_boards_export[id])</f>
        <v>de66b805-93ae-42ca-9d0c-76dd2916d149</v>
      </c>
      <c r="B782" t="s">
        <v>504</v>
      </c>
      <c r="C782" t="str">
        <f>_xlfn.XLOOKUP(game_boards[[#This Row],[draft_id]],drafts[id],drafts[title])</f>
        <v>Phantasm mini-Super Draft</v>
      </c>
      <c r="D782" t="s">
        <v>15523</v>
      </c>
      <c r="E782" t="s">
        <v>15585</v>
      </c>
      <c r="H782" t="s">
        <v>1115</v>
      </c>
      <c r="I782" t="str">
        <f>_xlfn.XLOOKUP(game_boards[[#This Row],[drafter_id]],drafters[id],drafters[name],"")</f>
        <v>Ryan Marker</v>
      </c>
      <c r="K782" t="str">
        <f>_xlfn.XLOOKUP(game_boards[[#This Row],[drafter_team_id]],drafter_teams[id],drafter_teams[name],"")</f>
        <v/>
      </c>
    </row>
    <row r="783" spans="1:11" x14ac:dyDescent="0.25">
      <c r="A783" t="str">
        <f>_xlfn.XLOOKUP(game_boards[[#This Row],[draft_id]],game_boards_export[draft_id],game_boards_export[id])</f>
        <v>637cbca0-1ad3-4e57-8530-56ba654d92f2</v>
      </c>
      <c r="B783" s="4" t="s">
        <v>88</v>
      </c>
      <c r="C783" t="str">
        <f>_xlfn.XLOOKUP(game_boards[[#This Row],[draft_id]],drafts[id],drafts[title])</f>
        <v>Herbie mini-Super Draft</v>
      </c>
      <c r="D783" t="s">
        <v>15522</v>
      </c>
      <c r="E783" t="s">
        <v>15525</v>
      </c>
      <c r="H783" t="s">
        <v>1237</v>
      </c>
      <c r="I783" t="str">
        <f>_xlfn.XLOOKUP(game_boards[[#This Row],[drafter_id]],drafters[id],drafters[name],"")</f>
        <v>Clay Keller</v>
      </c>
      <c r="K783" t="str">
        <f>_xlfn.XLOOKUP(game_boards[[#This Row],[drafter_team_id]],drafter_teams[id],drafter_teams[name],"")</f>
        <v/>
      </c>
    </row>
    <row r="784" spans="1:11" x14ac:dyDescent="0.25">
      <c r="A784" t="str">
        <f>_xlfn.XLOOKUP(game_boards[[#This Row],[draft_id]],game_boards_export[draft_id],game_boards_export[id])</f>
        <v>637cbca0-1ad3-4e57-8530-56ba654d92f2</v>
      </c>
      <c r="B784" s="4" t="s">
        <v>88</v>
      </c>
      <c r="C784" t="str">
        <f>_xlfn.XLOOKUP(game_boards[[#This Row],[draft_id]],drafts[id],drafts[title])</f>
        <v>Herbie mini-Super Draft</v>
      </c>
      <c r="D784" t="s">
        <v>15523</v>
      </c>
      <c r="E784" t="s">
        <v>15585</v>
      </c>
      <c r="H784" t="s">
        <v>1115</v>
      </c>
      <c r="I784" t="str">
        <f>_xlfn.XLOOKUP(game_boards[[#This Row],[drafter_id]],drafters[id],drafters[name],"")</f>
        <v>Ryan Marker</v>
      </c>
      <c r="K784" t="str">
        <f>_xlfn.XLOOKUP(game_boards[[#This Row],[drafter_team_id]],drafter_teams[id],drafter_teams[name],"")</f>
        <v/>
      </c>
    </row>
    <row r="785" spans="1:11" x14ac:dyDescent="0.25">
      <c r="A785" t="str">
        <f>_xlfn.XLOOKUP(game_boards[[#This Row],[draft_id]],game_boards_export[draft_id],game_boards_export[id])</f>
        <v>e2561c39-78fe-44ca-89a2-4a8c01549eca</v>
      </c>
      <c r="B785" s="4" t="s">
        <v>538</v>
      </c>
      <c r="C785" t="str">
        <f>_xlfn.XLOOKUP(game_boards[[#This Row],[draft_id]],drafts[id],drafts[title])</f>
        <v>Silent Night, Deadly Night mini-Super Draft</v>
      </c>
      <c r="D785" t="s">
        <v>15522</v>
      </c>
      <c r="E785" t="s">
        <v>15525</v>
      </c>
      <c r="H785" t="s">
        <v>1237</v>
      </c>
      <c r="I785" t="str">
        <f>_xlfn.XLOOKUP(game_boards[[#This Row],[drafter_id]],drafters[id],drafters[name],"")</f>
        <v>Clay Keller</v>
      </c>
      <c r="K785" t="str">
        <f>_xlfn.XLOOKUP(game_boards[[#This Row],[drafter_team_id]],drafter_teams[id],drafter_teams[name],"")</f>
        <v/>
      </c>
    </row>
    <row r="786" spans="1:11" x14ac:dyDescent="0.25">
      <c r="A786" t="str">
        <f>_xlfn.XLOOKUP(game_boards[[#This Row],[draft_id]],game_boards_export[draft_id],game_boards_export[id])</f>
        <v>e2561c39-78fe-44ca-89a2-4a8c01549eca</v>
      </c>
      <c r="B786" s="4" t="s">
        <v>538</v>
      </c>
      <c r="C786" t="str">
        <f>_xlfn.XLOOKUP(game_boards[[#This Row],[draft_id]],drafts[id],drafts[title])</f>
        <v>Silent Night, Deadly Night mini-Super Draft</v>
      </c>
      <c r="D786" t="s">
        <v>15523</v>
      </c>
      <c r="E786" t="s">
        <v>15585</v>
      </c>
      <c r="H786" t="s">
        <v>1115</v>
      </c>
      <c r="I786" t="str">
        <f>_xlfn.XLOOKUP(game_boards[[#This Row],[drafter_id]],drafters[id],drafters[name],"")</f>
        <v>Ryan Marker</v>
      </c>
      <c r="K786" t="str">
        <f>_xlfn.XLOOKUP(game_boards[[#This Row],[drafter_team_id]],drafter_teams[id],drafter_teams[name],"")</f>
        <v/>
      </c>
    </row>
    <row r="787" spans="1:11" x14ac:dyDescent="0.25">
      <c r="A787" t="str">
        <f>_xlfn.XLOOKUP(game_boards[[#This Row],[draft_id]],game_boards_export[draft_id],game_boards_export[id])</f>
        <v>c80f8190-950a-4f02-b991-aa4b69a8e616</v>
      </c>
      <c r="B787" s="4" t="s">
        <v>138</v>
      </c>
      <c r="C787" t="str">
        <f>_xlfn.XLOOKUP(game_boards[[#This Row],[draft_id]],drafts[id],drafts[title])</f>
        <v>The Karate Kid mini-Super Draft</v>
      </c>
      <c r="D787" t="s">
        <v>15522</v>
      </c>
      <c r="E787" t="s">
        <v>15525</v>
      </c>
      <c r="H787" t="s">
        <v>1115</v>
      </c>
      <c r="I787" t="str">
        <f>_xlfn.XLOOKUP(game_boards[[#This Row],[drafter_id]],drafters[id],drafters[name],"")</f>
        <v>Ryan Marker</v>
      </c>
      <c r="K787" t="str">
        <f>_xlfn.XLOOKUP(game_boards[[#This Row],[drafter_team_id]],drafter_teams[id],drafter_teams[name],"")</f>
        <v/>
      </c>
    </row>
    <row r="788" spans="1:11" x14ac:dyDescent="0.25">
      <c r="A788" t="str">
        <f>_xlfn.XLOOKUP(game_boards[[#This Row],[draft_id]],game_boards_export[draft_id],game_boards_export[id])</f>
        <v>c80f8190-950a-4f02-b991-aa4b69a8e616</v>
      </c>
      <c r="B788" s="4" t="s">
        <v>138</v>
      </c>
      <c r="C788" t="str">
        <f>_xlfn.XLOOKUP(game_boards[[#This Row],[draft_id]],drafts[id],drafts[title])</f>
        <v>The Karate Kid mini-Super Draft</v>
      </c>
      <c r="D788" t="s">
        <v>15523</v>
      </c>
      <c r="E788" t="s">
        <v>15585</v>
      </c>
      <c r="H788" t="s">
        <v>1237</v>
      </c>
      <c r="I788" t="str">
        <f>_xlfn.XLOOKUP(game_boards[[#This Row],[drafter_id]],drafters[id],drafters[name],"")</f>
        <v>Clay Keller</v>
      </c>
      <c r="K788" t="str">
        <f>_xlfn.XLOOKUP(game_boards[[#This Row],[drafter_team_id]],drafter_teams[id],drafter_teams[name],"")</f>
        <v/>
      </c>
    </row>
    <row r="789" spans="1:11" x14ac:dyDescent="0.25">
      <c r="A789" t="str">
        <f>_xlfn.XLOOKUP(game_boards[[#This Row],[draft_id]],game_boards_export[draft_id],game_boards_export[id])</f>
        <v>d856a4c4-7dc9-4572-8def-6bc35ff0137c</v>
      </c>
      <c r="B789" s="4" t="s">
        <v>717</v>
      </c>
      <c r="C789" t="str">
        <f>_xlfn.XLOOKUP(game_boards[[#This Row],[draft_id]],drafts[id],drafts[title])</f>
        <v>Ocean's mini-Super Draft</v>
      </c>
      <c r="D789" t="s">
        <v>15522</v>
      </c>
      <c r="E789" t="s">
        <v>15525</v>
      </c>
      <c r="H789" t="s">
        <v>1237</v>
      </c>
      <c r="I789" t="str">
        <f>_xlfn.XLOOKUP(game_boards[[#This Row],[drafter_id]],drafters[id],drafters[name],"")</f>
        <v>Clay Keller</v>
      </c>
      <c r="K789" t="str">
        <f>_xlfn.XLOOKUP(game_boards[[#This Row],[drafter_team_id]],drafter_teams[id],drafter_teams[name],"")</f>
        <v/>
      </c>
    </row>
    <row r="790" spans="1:11" x14ac:dyDescent="0.25">
      <c r="A790" t="str">
        <f>_xlfn.XLOOKUP(game_boards[[#This Row],[draft_id]],game_boards_export[draft_id],game_boards_export[id])</f>
        <v>d856a4c4-7dc9-4572-8def-6bc35ff0137c</v>
      </c>
      <c r="B790" s="4" t="s">
        <v>717</v>
      </c>
      <c r="C790" t="str">
        <f>_xlfn.XLOOKUP(game_boards[[#This Row],[draft_id]],drafts[id],drafts[title])</f>
        <v>Ocean's mini-Super Draft</v>
      </c>
      <c r="D790" t="s">
        <v>15523</v>
      </c>
      <c r="E790" t="s">
        <v>15585</v>
      </c>
      <c r="H790" t="s">
        <v>1115</v>
      </c>
      <c r="I790" t="str">
        <f>_xlfn.XLOOKUP(game_boards[[#This Row],[drafter_id]],drafters[id],drafters[name],"")</f>
        <v>Ryan Marker</v>
      </c>
      <c r="K790" t="str">
        <f>_xlfn.XLOOKUP(game_boards[[#This Row],[drafter_team_id]],drafter_teams[id],drafter_teams[name],"")</f>
        <v/>
      </c>
    </row>
    <row r="791" spans="1:11" x14ac:dyDescent="0.25">
      <c r="A791" t="str">
        <f>_xlfn.XLOOKUP(game_boards[[#This Row],[draft_id]],game_boards_export[draft_id],game_boards_export[id])</f>
        <v>4a19ae13-b8b8-4922-9f70-e8ba3a0e3566</v>
      </c>
      <c r="B791" s="4" t="s">
        <v>28</v>
      </c>
      <c r="C791" t="str">
        <f>_xlfn.XLOOKUP(game_boards[[#This Row],[draft_id]],drafts[id],drafts[title])</f>
        <v>Jacques Demy Connected Universe mini-Super Draft</v>
      </c>
      <c r="D791" t="s">
        <v>15522</v>
      </c>
      <c r="E791" t="s">
        <v>15525</v>
      </c>
      <c r="H791" t="s">
        <v>1237</v>
      </c>
      <c r="I791" t="str">
        <f>_xlfn.XLOOKUP(game_boards[[#This Row],[drafter_id]],drafters[id],drafters[name],"")</f>
        <v>Clay Keller</v>
      </c>
      <c r="K791" t="str">
        <f>_xlfn.XLOOKUP(game_boards[[#This Row],[drafter_team_id]],drafter_teams[id],drafter_teams[name],"")</f>
        <v/>
      </c>
    </row>
    <row r="792" spans="1:11" x14ac:dyDescent="0.25">
      <c r="A792" t="str">
        <f>_xlfn.XLOOKUP(game_boards[[#This Row],[draft_id]],game_boards_export[draft_id],game_boards_export[id])</f>
        <v>4a19ae13-b8b8-4922-9f70-e8ba3a0e3566</v>
      </c>
      <c r="B792" s="4" t="s">
        <v>28</v>
      </c>
      <c r="C792" t="str">
        <f>_xlfn.XLOOKUP(game_boards[[#This Row],[draft_id]],drafts[id],drafts[title])</f>
        <v>Jacques Demy Connected Universe mini-Super Draft</v>
      </c>
      <c r="D792" t="s">
        <v>15523</v>
      </c>
      <c r="E792" t="s">
        <v>15585</v>
      </c>
      <c r="H792" t="s">
        <v>1115</v>
      </c>
      <c r="I792" t="str">
        <f>_xlfn.XLOOKUP(game_boards[[#This Row],[drafter_id]],drafters[id],drafters[name],"")</f>
        <v>Ryan Marker</v>
      </c>
      <c r="K792" t="str">
        <f>_xlfn.XLOOKUP(game_boards[[#This Row],[drafter_team_id]],drafter_teams[id],drafter_teams[name],"")</f>
        <v/>
      </c>
    </row>
    <row r="793" spans="1:11" x14ac:dyDescent="0.25">
      <c r="A793" t="str">
        <f>_xlfn.XLOOKUP(game_boards[[#This Row],[draft_id]],game_boards_export[draft_id],game_boards_export[id])</f>
        <v>1f7c583f-7318-45f6-95c1-732979f52876</v>
      </c>
      <c r="B793" s="4" t="s">
        <v>435</v>
      </c>
      <c r="C793" t="str">
        <f>_xlfn.XLOOKUP(game_boards[[#This Row],[draft_id]],drafts[id],drafts[title])</f>
        <v>The Yakuza Papers mini-Super Draft</v>
      </c>
      <c r="D793" t="s">
        <v>15522</v>
      </c>
      <c r="E793" t="s">
        <v>15525</v>
      </c>
      <c r="H793" t="s">
        <v>1237</v>
      </c>
      <c r="I793" t="str">
        <f>_xlfn.XLOOKUP(game_boards[[#This Row],[drafter_id]],drafters[id],drafters[name],"")</f>
        <v>Clay Keller</v>
      </c>
      <c r="K793" t="str">
        <f>_xlfn.XLOOKUP(game_boards[[#This Row],[drafter_team_id]],drafter_teams[id],drafter_teams[name],"")</f>
        <v/>
      </c>
    </row>
    <row r="794" spans="1:11" x14ac:dyDescent="0.25">
      <c r="A794" t="str">
        <f>_xlfn.XLOOKUP(game_boards[[#This Row],[draft_id]],game_boards_export[draft_id],game_boards_export[id])</f>
        <v>1f7c583f-7318-45f6-95c1-732979f52876</v>
      </c>
      <c r="B794" s="4" t="s">
        <v>435</v>
      </c>
      <c r="C794" t="str">
        <f>_xlfn.XLOOKUP(game_boards[[#This Row],[draft_id]],drafts[id],drafts[title])</f>
        <v>The Yakuza Papers mini-Super Draft</v>
      </c>
      <c r="D794" t="s">
        <v>15523</v>
      </c>
      <c r="E794" t="s">
        <v>15585</v>
      </c>
      <c r="H794" t="s">
        <v>1115</v>
      </c>
      <c r="I794" t="str">
        <f>_xlfn.XLOOKUP(game_boards[[#This Row],[drafter_id]],drafters[id],drafters[name],"")</f>
        <v>Ryan Marker</v>
      </c>
      <c r="K794" t="str">
        <f>_xlfn.XLOOKUP(game_boards[[#This Row],[drafter_team_id]],drafter_teams[id],drafter_teams[name],"")</f>
        <v/>
      </c>
    </row>
    <row r="795" spans="1:11" x14ac:dyDescent="0.25">
      <c r="A795" t="str">
        <f>_xlfn.XLOOKUP(game_boards[[#This Row],[draft_id]],game_boards_export[draft_id],game_boards_export[id])</f>
        <v>00214384-29c5-43dc-8793-68789f5dd173</v>
      </c>
      <c r="B795" s="4" t="s">
        <v>769</v>
      </c>
      <c r="C795" t="str">
        <f>_xlfn.XLOOKUP(game_boards[[#This Row],[draft_id]],drafts[id],drafts[title])</f>
        <v>The Minions mini-Super Draft</v>
      </c>
      <c r="D795" t="s">
        <v>15522</v>
      </c>
      <c r="E795" t="s">
        <v>15525</v>
      </c>
      <c r="H795" t="s">
        <v>1237</v>
      </c>
      <c r="I795" t="str">
        <f>_xlfn.XLOOKUP(game_boards[[#This Row],[drafter_id]],drafters[id],drafters[name],"")</f>
        <v>Clay Keller</v>
      </c>
      <c r="K795" t="str">
        <f>_xlfn.XLOOKUP(game_boards[[#This Row],[drafter_team_id]],drafter_teams[id],drafter_teams[name],"")</f>
        <v/>
      </c>
    </row>
    <row r="796" spans="1:11" x14ac:dyDescent="0.25">
      <c r="A796" t="str">
        <f>_xlfn.XLOOKUP(game_boards[[#This Row],[draft_id]],game_boards_export[draft_id],game_boards_export[id])</f>
        <v>00214384-29c5-43dc-8793-68789f5dd173</v>
      </c>
      <c r="B796" s="4" t="s">
        <v>769</v>
      </c>
      <c r="C796" t="str">
        <f>_xlfn.XLOOKUP(game_boards[[#This Row],[draft_id]],drafts[id],drafts[title])</f>
        <v>The Minions mini-Super Draft</v>
      </c>
      <c r="D796" t="s">
        <v>15523</v>
      </c>
      <c r="E796" t="s">
        <v>15585</v>
      </c>
      <c r="H796" t="s">
        <v>1115</v>
      </c>
      <c r="I796" t="str">
        <f>_xlfn.XLOOKUP(game_boards[[#This Row],[drafter_id]],drafters[id],drafters[name],"")</f>
        <v>Ryan Marker</v>
      </c>
      <c r="K796" t="str">
        <f>_xlfn.XLOOKUP(game_boards[[#This Row],[drafter_team_id]],drafter_teams[id],drafter_teams[name],"")</f>
        <v/>
      </c>
    </row>
    <row r="797" spans="1:11" x14ac:dyDescent="0.25">
      <c r="A797" t="str">
        <f>_xlfn.XLOOKUP(game_boards[[#This Row],[draft_id]],game_boards_export[draft_id],game_boards_export[id])</f>
        <v>dd6f08b4-a3c1-4791-9f79-869b5ff418bd</v>
      </c>
      <c r="B797" s="4" t="s">
        <v>679</v>
      </c>
      <c r="C797" t="str">
        <f>_xlfn.XLOOKUP(game_boards[[#This Row],[draft_id]],drafts[id],drafts[title])</f>
        <v>Dirty Harry mini-Super Draft</v>
      </c>
      <c r="D797" t="s">
        <v>15522</v>
      </c>
      <c r="E797" t="s">
        <v>15525</v>
      </c>
      <c r="H797" t="s">
        <v>1115</v>
      </c>
      <c r="I797" t="str">
        <f>_xlfn.XLOOKUP(game_boards[[#This Row],[drafter_id]],drafters[id],drafters[name],"")</f>
        <v>Ryan Marker</v>
      </c>
      <c r="K797" t="str">
        <f>_xlfn.XLOOKUP(game_boards[[#This Row],[drafter_team_id]],drafter_teams[id],drafter_teams[name],"")</f>
        <v/>
      </c>
    </row>
    <row r="798" spans="1:11" x14ac:dyDescent="0.25">
      <c r="A798" t="str">
        <f>_xlfn.XLOOKUP(game_boards[[#This Row],[draft_id]],game_boards_export[draft_id],game_boards_export[id])</f>
        <v>dd6f08b4-a3c1-4791-9f79-869b5ff418bd</v>
      </c>
      <c r="B798" s="4" t="s">
        <v>679</v>
      </c>
      <c r="C798" t="str">
        <f>_xlfn.XLOOKUP(game_boards[[#This Row],[draft_id]],drafts[id],drafts[title])</f>
        <v>Dirty Harry mini-Super Draft</v>
      </c>
      <c r="D798" t="s">
        <v>15523</v>
      </c>
      <c r="E798" t="s">
        <v>15585</v>
      </c>
      <c r="H798" t="s">
        <v>1237</v>
      </c>
      <c r="I798" t="str">
        <f>_xlfn.XLOOKUP(game_boards[[#This Row],[drafter_id]],drafters[id],drafters[name],"")</f>
        <v>Clay Keller</v>
      </c>
      <c r="K798" t="str">
        <f>_xlfn.XLOOKUP(game_boards[[#This Row],[drafter_team_id]],drafter_teams[id],drafter_teams[name],"")</f>
        <v/>
      </c>
    </row>
    <row r="799" spans="1:11" x14ac:dyDescent="0.25">
      <c r="A799" t="str">
        <f>_xlfn.XLOOKUP(game_boards[[#This Row],[draft_id]],game_boards_export[draft_id],game_boards_export[id])</f>
        <v>5449f148-5def-4493-9b09-bd1639b28fb1</v>
      </c>
      <c r="B799" s="4" t="s">
        <v>677</v>
      </c>
      <c r="C799" t="str">
        <f>_xlfn.XLOOKUP(game_boards[[#This Row],[draft_id]],drafts[id],drafts[title])</f>
        <v>Teenage Mutant Ninja Turtles mini-Super Draft</v>
      </c>
      <c r="D799" t="s">
        <v>15522</v>
      </c>
      <c r="E799" t="s">
        <v>15525</v>
      </c>
      <c r="H799" t="s">
        <v>1115</v>
      </c>
      <c r="I799" t="str">
        <f>_xlfn.XLOOKUP(game_boards[[#This Row],[drafter_id]],drafters[id],drafters[name],"")</f>
        <v>Ryan Marker</v>
      </c>
      <c r="K799" t="str">
        <f>_xlfn.XLOOKUP(game_boards[[#This Row],[drafter_team_id]],drafter_teams[id],drafter_teams[name],"")</f>
        <v/>
      </c>
    </row>
    <row r="800" spans="1:11" x14ac:dyDescent="0.25">
      <c r="A800" t="str">
        <f>_xlfn.XLOOKUP(game_boards[[#This Row],[draft_id]],game_boards_export[draft_id],game_boards_export[id])</f>
        <v>5449f148-5def-4493-9b09-bd1639b28fb1</v>
      </c>
      <c r="B800" s="4" t="s">
        <v>677</v>
      </c>
      <c r="C800" t="str">
        <f>_xlfn.XLOOKUP(game_boards[[#This Row],[draft_id]],drafts[id],drafts[title])</f>
        <v>Teenage Mutant Ninja Turtles mini-Super Draft</v>
      </c>
      <c r="D800" t="s">
        <v>15523</v>
      </c>
      <c r="E800" t="s">
        <v>15585</v>
      </c>
      <c r="H800" t="s">
        <v>1237</v>
      </c>
      <c r="I800" t="str">
        <f>_xlfn.XLOOKUP(game_boards[[#This Row],[drafter_id]],drafters[id],drafters[name],"")</f>
        <v>Clay Keller</v>
      </c>
      <c r="K800" t="str">
        <f>_xlfn.XLOOKUP(game_boards[[#This Row],[drafter_team_id]],drafter_teams[id],drafter_teams[name],"")</f>
        <v/>
      </c>
    </row>
    <row r="801" spans="1:11" x14ac:dyDescent="0.25">
      <c r="A801" t="str">
        <f>_xlfn.XLOOKUP(game_boards[[#This Row],[draft_id]],game_boards_export[draft_id],game_boards_export[id])</f>
        <v>f5c249ba-5e65-4beb-98a3-be4b91ec4624</v>
      </c>
      <c r="B801" s="4" t="s">
        <v>681</v>
      </c>
      <c r="C801" t="str">
        <f>_xlfn.XLOOKUP(game_boards[[#This Row],[draft_id]],drafts[id],drafts[title])</f>
        <v>The Exorcist mini-Super Draft</v>
      </c>
      <c r="D801" t="s">
        <v>15522</v>
      </c>
      <c r="E801" t="s">
        <v>15525</v>
      </c>
      <c r="H801" t="s">
        <v>1237</v>
      </c>
      <c r="I801" t="str">
        <f>_xlfn.XLOOKUP(game_boards[[#This Row],[drafter_id]],drafters[id],drafters[name],"")</f>
        <v>Clay Keller</v>
      </c>
      <c r="K801" t="str">
        <f>_xlfn.XLOOKUP(game_boards[[#This Row],[drafter_team_id]],drafter_teams[id],drafter_teams[name],"")</f>
        <v/>
      </c>
    </row>
    <row r="802" spans="1:11" x14ac:dyDescent="0.25">
      <c r="A802" t="str">
        <f>_xlfn.XLOOKUP(game_boards[[#This Row],[draft_id]],game_boards_export[draft_id],game_boards_export[id])</f>
        <v>f5c249ba-5e65-4beb-98a3-be4b91ec4624</v>
      </c>
      <c r="B802" s="4" t="s">
        <v>681</v>
      </c>
      <c r="C802" t="str">
        <f>_xlfn.XLOOKUP(game_boards[[#This Row],[draft_id]],drafts[id],drafts[title])</f>
        <v>The Exorcist mini-Super Draft</v>
      </c>
      <c r="D802" t="s">
        <v>15523</v>
      </c>
      <c r="E802" t="s">
        <v>15585</v>
      </c>
      <c r="H802" t="s">
        <v>1115</v>
      </c>
      <c r="I802" t="str">
        <f>_xlfn.XLOOKUP(game_boards[[#This Row],[drafter_id]],drafters[id],drafters[name],"")</f>
        <v>Ryan Marker</v>
      </c>
      <c r="K802" t="str">
        <f>_xlfn.XLOOKUP(game_boards[[#This Row],[drafter_team_id]],drafter_teams[id],drafter_teams[name],"")</f>
        <v/>
      </c>
    </row>
    <row r="803" spans="1:11" x14ac:dyDescent="0.25">
      <c r="A803" t="str">
        <f>_xlfn.XLOOKUP(game_boards[[#This Row],[draft_id]],game_boards_export[draft_id],game_boards_export[id])</f>
        <v>f9e2c983-c76c-41ee-a32a-157386c1b90f</v>
      </c>
      <c r="B803" s="4" t="s">
        <v>459</v>
      </c>
      <c r="C803" t="str">
        <f>_xlfn.XLOOKUP(game_boards[[#This Row],[draft_id]],drafts[id],drafts[title])</f>
        <v>Monty Python mini-Super Draft</v>
      </c>
      <c r="D803" t="s">
        <v>15522</v>
      </c>
      <c r="E803" t="s">
        <v>15525</v>
      </c>
      <c r="H803" t="s">
        <v>1237</v>
      </c>
      <c r="I803" t="str">
        <f>_xlfn.XLOOKUP(game_boards[[#This Row],[drafter_id]],drafters[id],drafters[name],"")</f>
        <v>Clay Keller</v>
      </c>
      <c r="K803" t="str">
        <f>_xlfn.XLOOKUP(game_boards[[#This Row],[drafter_team_id]],drafter_teams[id],drafter_teams[name],"")</f>
        <v/>
      </c>
    </row>
    <row r="804" spans="1:11" x14ac:dyDescent="0.25">
      <c r="A804" t="str">
        <f>_xlfn.XLOOKUP(game_boards[[#This Row],[draft_id]],game_boards_export[draft_id],game_boards_export[id])</f>
        <v>f9e2c983-c76c-41ee-a32a-157386c1b90f</v>
      </c>
      <c r="B804" s="4" t="s">
        <v>459</v>
      </c>
      <c r="C804" t="str">
        <f>_xlfn.XLOOKUP(game_boards[[#This Row],[draft_id]],drafts[id],drafts[title])</f>
        <v>Monty Python mini-Super Draft</v>
      </c>
      <c r="D804" t="s">
        <v>15523</v>
      </c>
      <c r="E804" t="s">
        <v>15585</v>
      </c>
      <c r="H804" t="s">
        <v>1115</v>
      </c>
      <c r="I804" t="str">
        <f>_xlfn.XLOOKUP(game_boards[[#This Row],[drafter_id]],drafters[id],drafters[name],"")</f>
        <v>Ryan Marker</v>
      </c>
      <c r="K804" t="str">
        <f>_xlfn.XLOOKUP(game_boards[[#This Row],[drafter_team_id]],drafter_teams[id],drafter_teams[name],"")</f>
        <v/>
      </c>
    </row>
    <row r="805" spans="1:11" x14ac:dyDescent="0.25">
      <c r="A805" t="str">
        <f>_xlfn.XLOOKUP(game_boards[[#This Row],[draft_id]],game_boards_export[draft_id],game_boards_export[id])</f>
        <v>7e890883-1942-4751-b9c3-29c574b83185</v>
      </c>
      <c r="B805" s="4" t="s">
        <v>484</v>
      </c>
      <c r="C805" t="str">
        <f>_xlfn.XLOOKUP(game_boards[[#This Row],[draft_id]],drafts[id],drafts[title])</f>
        <v>Barry Levinson's Baltimore mini-Super Draft</v>
      </c>
      <c r="D805" t="s">
        <v>15522</v>
      </c>
      <c r="E805" t="s">
        <v>15525</v>
      </c>
      <c r="H805" t="s">
        <v>1115</v>
      </c>
      <c r="I805" t="str">
        <f>_xlfn.XLOOKUP(game_boards[[#This Row],[drafter_id]],drafters[id],drafters[name],"")</f>
        <v>Ryan Marker</v>
      </c>
      <c r="K805" t="str">
        <f>_xlfn.XLOOKUP(game_boards[[#This Row],[drafter_team_id]],drafter_teams[id],drafter_teams[name],"")</f>
        <v/>
      </c>
    </row>
    <row r="806" spans="1:11" x14ac:dyDescent="0.25">
      <c r="A806" t="str">
        <f>_xlfn.XLOOKUP(game_boards[[#This Row],[draft_id]],game_boards_export[draft_id],game_boards_export[id])</f>
        <v>7e890883-1942-4751-b9c3-29c574b83185</v>
      </c>
      <c r="B806" s="4" t="s">
        <v>484</v>
      </c>
      <c r="C806" t="str">
        <f>_xlfn.XLOOKUP(game_boards[[#This Row],[draft_id]],drafts[id],drafts[title])</f>
        <v>Barry Levinson's Baltimore mini-Super Draft</v>
      </c>
      <c r="D806" t="s">
        <v>15523</v>
      </c>
      <c r="E806" t="s">
        <v>15585</v>
      </c>
      <c r="H806" t="s">
        <v>1237</v>
      </c>
      <c r="I806" t="str">
        <f>_xlfn.XLOOKUP(game_boards[[#This Row],[drafter_id]],drafters[id],drafters[name],"")</f>
        <v>Clay Keller</v>
      </c>
      <c r="K806" t="str">
        <f>_xlfn.XLOOKUP(game_boards[[#This Row],[drafter_team_id]],drafter_teams[id],drafter_teams[name],"")</f>
        <v/>
      </c>
    </row>
    <row r="807" spans="1:11" x14ac:dyDescent="0.25">
      <c r="A807" t="str">
        <f>_xlfn.XLOOKUP(game_boards[[#This Row],[draft_id]],game_boards_export[draft_id],game_boards_export[id])</f>
        <v>89a809ad-4ad6-41f0-94d5-3841ae38dd3d</v>
      </c>
      <c r="B807" s="4" t="s">
        <v>152</v>
      </c>
      <c r="C807" t="str">
        <f>_xlfn.XLOOKUP(game_boards[[#This Row],[draft_id]],drafts[id],drafts[title])</f>
        <v>Scream mini-Super Draft</v>
      </c>
      <c r="D807" t="s">
        <v>15522</v>
      </c>
      <c r="E807" t="s">
        <v>15525</v>
      </c>
      <c r="H807" t="s">
        <v>1237</v>
      </c>
      <c r="I807" t="str">
        <f>_xlfn.XLOOKUP(game_boards[[#This Row],[drafter_id]],drafters[id],drafters[name],"")</f>
        <v>Clay Keller</v>
      </c>
      <c r="K807" t="str">
        <f>_xlfn.XLOOKUP(game_boards[[#This Row],[drafter_team_id]],drafter_teams[id],drafter_teams[name],"")</f>
        <v/>
      </c>
    </row>
    <row r="808" spans="1:11" x14ac:dyDescent="0.25">
      <c r="A808" t="str">
        <f>_xlfn.XLOOKUP(game_boards[[#This Row],[draft_id]],game_boards_export[draft_id],game_boards_export[id])</f>
        <v>89a809ad-4ad6-41f0-94d5-3841ae38dd3d</v>
      </c>
      <c r="B808" s="4" t="s">
        <v>152</v>
      </c>
      <c r="C808" t="str">
        <f>_xlfn.XLOOKUP(game_boards[[#This Row],[draft_id]],drafts[id],drafts[title])</f>
        <v>Scream mini-Super Draft</v>
      </c>
      <c r="D808" t="s">
        <v>15523</v>
      </c>
      <c r="E808" t="s">
        <v>15585</v>
      </c>
      <c r="H808" t="s">
        <v>1115</v>
      </c>
      <c r="I808" t="str">
        <f>_xlfn.XLOOKUP(game_boards[[#This Row],[drafter_id]],drafters[id],drafters[name],"")</f>
        <v>Ryan Marker</v>
      </c>
      <c r="K808" t="str">
        <f>_xlfn.XLOOKUP(game_boards[[#This Row],[drafter_team_id]],drafter_teams[id],drafter_teams[name],"")</f>
        <v/>
      </c>
    </row>
    <row r="809" spans="1:11" x14ac:dyDescent="0.25">
      <c r="A809" t="str">
        <f>_xlfn.XLOOKUP(game_boards[[#This Row],[draft_id]],game_boards_export[draft_id],game_boards_export[id])</f>
        <v>13e3eb9b-28ee-4145-8b5d-930b2e49bc1d</v>
      </c>
      <c r="B809" s="4" t="s">
        <v>202</v>
      </c>
      <c r="C809" t="str">
        <f>_xlfn.XLOOKUP(game_boards[[#This Row],[draft_id]],drafts[id],drafts[title])</f>
        <v>Dragonheart mini-Super Draft</v>
      </c>
      <c r="D809" t="s">
        <v>15522</v>
      </c>
      <c r="E809" t="s">
        <v>15525</v>
      </c>
      <c r="H809" t="s">
        <v>1237</v>
      </c>
      <c r="I809" t="str">
        <f>_xlfn.XLOOKUP(game_boards[[#This Row],[drafter_id]],drafters[id],drafters[name],"")</f>
        <v>Clay Keller</v>
      </c>
      <c r="K809" t="str">
        <f>_xlfn.XLOOKUP(game_boards[[#This Row],[drafter_team_id]],drafter_teams[id],drafter_teams[name],"")</f>
        <v/>
      </c>
    </row>
    <row r="810" spans="1:11" x14ac:dyDescent="0.25">
      <c r="A810" t="str">
        <f>_xlfn.XLOOKUP(game_boards[[#This Row],[draft_id]],game_boards_export[draft_id],game_boards_export[id])</f>
        <v>13e3eb9b-28ee-4145-8b5d-930b2e49bc1d</v>
      </c>
      <c r="B810" s="4" t="s">
        <v>202</v>
      </c>
      <c r="C810" t="str">
        <f>_xlfn.XLOOKUP(game_boards[[#This Row],[draft_id]],drafts[id],drafts[title])</f>
        <v>Dragonheart mini-Super Draft</v>
      </c>
      <c r="D810" t="s">
        <v>15523</v>
      </c>
      <c r="E810" t="s">
        <v>15585</v>
      </c>
      <c r="H810" t="s">
        <v>1115</v>
      </c>
      <c r="I810" t="str">
        <f>_xlfn.XLOOKUP(game_boards[[#This Row],[drafter_id]],drafters[id],drafters[name],"")</f>
        <v>Ryan Marker</v>
      </c>
      <c r="K810" t="str">
        <f>_xlfn.XLOOKUP(game_boards[[#This Row],[drafter_team_id]],drafter_teams[id],drafter_teams[name],"")</f>
        <v/>
      </c>
    </row>
    <row r="811" spans="1:11" x14ac:dyDescent="0.25">
      <c r="A811" t="str">
        <f>_xlfn.XLOOKUP(game_boards[[#This Row],[draft_id]],game_boards_export[draft_id],game_boards_export[id])</f>
        <v>06650392-319c-46a6-add3-17f7a2a416f3</v>
      </c>
      <c r="B811" s="4" t="s">
        <v>206</v>
      </c>
      <c r="C811" t="str">
        <f>_xlfn.XLOOKUP(game_boards[[#This Row],[draft_id]],drafts[id],drafts[title])</f>
        <v>Harry Palmer mini-Super Draft</v>
      </c>
      <c r="D811" t="s">
        <v>15522</v>
      </c>
      <c r="E811" t="s">
        <v>15525</v>
      </c>
      <c r="H811" t="s">
        <v>1237</v>
      </c>
      <c r="I811" t="str">
        <f>_xlfn.XLOOKUP(game_boards[[#This Row],[drafter_id]],drafters[id],drafters[name],"")</f>
        <v>Clay Keller</v>
      </c>
      <c r="K811" t="str">
        <f>_xlfn.XLOOKUP(game_boards[[#This Row],[drafter_team_id]],drafter_teams[id],drafter_teams[name],"")</f>
        <v/>
      </c>
    </row>
    <row r="812" spans="1:11" x14ac:dyDescent="0.25">
      <c r="A812" t="str">
        <f>_xlfn.XLOOKUP(game_boards[[#This Row],[draft_id]],game_boards_export[draft_id],game_boards_export[id])</f>
        <v>06650392-319c-46a6-add3-17f7a2a416f3</v>
      </c>
      <c r="B812" s="4" t="s">
        <v>206</v>
      </c>
      <c r="C812" t="str">
        <f>_xlfn.XLOOKUP(game_boards[[#This Row],[draft_id]],drafts[id],drafts[title])</f>
        <v>Harry Palmer mini-Super Draft</v>
      </c>
      <c r="D812" t="s">
        <v>15523</v>
      </c>
      <c r="E812" t="s">
        <v>15585</v>
      </c>
      <c r="H812" t="s">
        <v>1115</v>
      </c>
      <c r="I812" t="str">
        <f>_xlfn.XLOOKUP(game_boards[[#This Row],[drafter_id]],drafters[id],drafters[name],"")</f>
        <v>Ryan Marker</v>
      </c>
      <c r="K812" t="str">
        <f>_xlfn.XLOOKUP(game_boards[[#This Row],[drafter_team_id]],drafter_teams[id],drafter_teams[name],"")</f>
        <v/>
      </c>
    </row>
    <row r="813" spans="1:11" x14ac:dyDescent="0.25">
      <c r="A813" t="str">
        <f>_xlfn.XLOOKUP(game_boards[[#This Row],[draft_id]],game_boards_export[draft_id],game_boards_export[id])</f>
        <v>e9b39dff-5adf-4940-a99b-5469cb88eb3a</v>
      </c>
      <c r="B813" s="4" t="s">
        <v>130</v>
      </c>
      <c r="C813" t="str">
        <f>_xlfn.XLOOKUP(game_boards[[#This Row],[draft_id]],drafts[id],drafts[title])</f>
        <v>The "Modern" Mummy mini-Super Draft</v>
      </c>
      <c r="D813" t="s">
        <v>15522</v>
      </c>
      <c r="E813" t="s">
        <v>15525</v>
      </c>
      <c r="H813" t="s">
        <v>1115</v>
      </c>
      <c r="I813" t="str">
        <f>_xlfn.XLOOKUP(game_boards[[#This Row],[drafter_id]],drafters[id],drafters[name],"")</f>
        <v>Ryan Marker</v>
      </c>
      <c r="K813" t="str">
        <f>_xlfn.XLOOKUP(game_boards[[#This Row],[drafter_team_id]],drafter_teams[id],drafter_teams[name],"")</f>
        <v/>
      </c>
    </row>
    <row r="814" spans="1:11" x14ac:dyDescent="0.25">
      <c r="A814" t="str">
        <f>_xlfn.XLOOKUP(game_boards[[#This Row],[draft_id]],game_boards_export[draft_id],game_boards_export[id])</f>
        <v>e9b39dff-5adf-4940-a99b-5469cb88eb3a</v>
      </c>
      <c r="B814" s="4" t="s">
        <v>130</v>
      </c>
      <c r="C814" t="str">
        <f>_xlfn.XLOOKUP(game_boards[[#This Row],[draft_id]],drafts[id],drafts[title])</f>
        <v>The "Modern" Mummy mini-Super Draft</v>
      </c>
      <c r="D814" t="s">
        <v>15523</v>
      </c>
      <c r="E814" t="s">
        <v>15585</v>
      </c>
      <c r="H814" t="s">
        <v>1237</v>
      </c>
      <c r="I814" t="str">
        <f>_xlfn.XLOOKUP(game_boards[[#This Row],[drafter_id]],drafters[id],drafters[name],"")</f>
        <v>Clay Keller</v>
      </c>
      <c r="K814" t="str">
        <f>_xlfn.XLOOKUP(game_boards[[#This Row],[drafter_team_id]],drafter_teams[id],drafter_teams[name],"")</f>
        <v/>
      </c>
    </row>
    <row r="815" spans="1:11" x14ac:dyDescent="0.25">
      <c r="A815" t="str">
        <f>_xlfn.XLOOKUP(game_boards[[#This Row],[draft_id]],game_boards_export[draft_id],game_boards_export[id])</f>
        <v>93ab91a9-89f4-4422-b922-be043326e8ce</v>
      </c>
      <c r="B815" s="4" t="s">
        <v>320</v>
      </c>
      <c r="C815" t="str">
        <f>_xlfn.XLOOKUP(game_boards[[#This Row],[draft_id]],drafts[id],drafts[title])</f>
        <v>Evil Dead mini-Super Draft</v>
      </c>
      <c r="D815" t="s">
        <v>15522</v>
      </c>
      <c r="E815" t="s">
        <v>15525</v>
      </c>
      <c r="H815" t="s">
        <v>1237</v>
      </c>
      <c r="I815" t="str">
        <f>_xlfn.XLOOKUP(game_boards[[#This Row],[drafter_id]],drafters[id],drafters[name],"")</f>
        <v>Clay Keller</v>
      </c>
      <c r="K815" t="str">
        <f>_xlfn.XLOOKUP(game_boards[[#This Row],[drafter_team_id]],drafter_teams[id],drafter_teams[name],"")</f>
        <v/>
      </c>
    </row>
    <row r="816" spans="1:11" x14ac:dyDescent="0.25">
      <c r="A816" t="str">
        <f>_xlfn.XLOOKUP(game_boards[[#This Row],[draft_id]],game_boards_export[draft_id],game_boards_export[id])</f>
        <v>93ab91a9-89f4-4422-b922-be043326e8ce</v>
      </c>
      <c r="B816" s="4" t="s">
        <v>320</v>
      </c>
      <c r="C816" t="str">
        <f>_xlfn.XLOOKUP(game_boards[[#This Row],[draft_id]],drafts[id],drafts[title])</f>
        <v>Evil Dead mini-Super Draft</v>
      </c>
      <c r="D816" t="s">
        <v>15523</v>
      </c>
      <c r="E816" t="s">
        <v>15585</v>
      </c>
      <c r="H816" t="s">
        <v>1115</v>
      </c>
      <c r="I816" t="str">
        <f>_xlfn.XLOOKUP(game_boards[[#This Row],[drafter_id]],drafters[id],drafters[name],"")</f>
        <v>Ryan Marker</v>
      </c>
      <c r="K816" t="str">
        <f>_xlfn.XLOOKUP(game_boards[[#This Row],[drafter_team_id]],drafter_teams[id],drafter_teams[name],"")</f>
        <v/>
      </c>
    </row>
    <row r="817" spans="1:11" x14ac:dyDescent="0.25">
      <c r="A817" t="str">
        <f>_xlfn.XLOOKUP(game_boards[[#This Row],[draft_id]],game_boards_export[draft_id],game_boards_export[id])</f>
        <v>a4a3ce4d-48e4-493e-bb46-ba6bd21b3b28</v>
      </c>
      <c r="B817" s="4" t="s">
        <v>174</v>
      </c>
      <c r="C817" t="str">
        <f>_xlfn.XLOOKUP(game_boards[[#This Row],[draft_id]],drafts[id],drafts[title])</f>
        <v>REC mini-Super Draft</v>
      </c>
      <c r="D817" t="s">
        <v>15522</v>
      </c>
      <c r="E817" t="s">
        <v>15525</v>
      </c>
      <c r="H817" t="s">
        <v>1237</v>
      </c>
      <c r="I817" t="str">
        <f>_xlfn.XLOOKUP(game_boards[[#This Row],[drafter_id]],drafters[id],drafters[name],"")</f>
        <v>Clay Keller</v>
      </c>
      <c r="K817" t="str">
        <f>_xlfn.XLOOKUP(game_boards[[#This Row],[drafter_team_id]],drafter_teams[id],drafter_teams[name],"")</f>
        <v/>
      </c>
    </row>
    <row r="818" spans="1:11" x14ac:dyDescent="0.25">
      <c r="A818" t="str">
        <f>_xlfn.XLOOKUP(game_boards[[#This Row],[draft_id]],game_boards_export[draft_id],game_boards_export[id])</f>
        <v>a4a3ce4d-48e4-493e-bb46-ba6bd21b3b28</v>
      </c>
      <c r="B818" s="4" t="s">
        <v>174</v>
      </c>
      <c r="C818" t="str">
        <f>_xlfn.XLOOKUP(game_boards[[#This Row],[draft_id]],drafts[id],drafts[title])</f>
        <v>REC mini-Super Draft</v>
      </c>
      <c r="D818" t="s">
        <v>15523</v>
      </c>
      <c r="E818" t="s">
        <v>15585</v>
      </c>
      <c r="H818" t="s">
        <v>1115</v>
      </c>
      <c r="I818" t="str">
        <f>_xlfn.XLOOKUP(game_boards[[#This Row],[drafter_id]],drafters[id],drafters[name],"")</f>
        <v>Ryan Marker</v>
      </c>
      <c r="K818" t="str">
        <f>_xlfn.XLOOKUP(game_boards[[#This Row],[drafter_team_id]],drafter_teams[id],drafter_teams[name],"")</f>
        <v/>
      </c>
    </row>
    <row r="819" spans="1:11" x14ac:dyDescent="0.25">
      <c r="A819" t="str">
        <f>_xlfn.XLOOKUP(game_boards[[#This Row],[draft_id]],game_boards_export[draft_id],game_boards_export[id])</f>
        <v>8178436d-c00b-4461-a774-55bd2eb6e8ec</v>
      </c>
      <c r="B819" s="4" t="s">
        <v>767</v>
      </c>
      <c r="C819" t="str">
        <f>_xlfn.XLOOKUP(game_boards[[#This Row],[draft_id]],drafts[id],drafts[title])</f>
        <v>Insidious mini-Super Draft</v>
      </c>
      <c r="D819" t="s">
        <v>15522</v>
      </c>
      <c r="E819" t="s">
        <v>15525</v>
      </c>
      <c r="H819" t="s">
        <v>1237</v>
      </c>
      <c r="I819" t="str">
        <f>_xlfn.XLOOKUP(game_boards[[#This Row],[drafter_id]],drafters[id],drafters[name],"")</f>
        <v>Clay Keller</v>
      </c>
      <c r="K819" t="str">
        <f>_xlfn.XLOOKUP(game_boards[[#This Row],[drafter_team_id]],drafter_teams[id],drafter_teams[name],"")</f>
        <v/>
      </c>
    </row>
    <row r="820" spans="1:11" x14ac:dyDescent="0.25">
      <c r="A820" t="str">
        <f>_xlfn.XLOOKUP(game_boards[[#This Row],[draft_id]],game_boards_export[draft_id],game_boards_export[id])</f>
        <v>8178436d-c00b-4461-a774-55bd2eb6e8ec</v>
      </c>
      <c r="B820" s="4" t="s">
        <v>767</v>
      </c>
      <c r="C820" t="str">
        <f>_xlfn.XLOOKUP(game_boards[[#This Row],[draft_id]],drafts[id],drafts[title])</f>
        <v>Insidious mini-Super Draft</v>
      </c>
      <c r="D820" t="s">
        <v>15523</v>
      </c>
      <c r="E820" t="s">
        <v>15585</v>
      </c>
      <c r="H820" t="s">
        <v>1115</v>
      </c>
      <c r="I820" t="str">
        <f>_xlfn.XLOOKUP(game_boards[[#This Row],[drafter_id]],drafters[id],drafters[name],"")</f>
        <v>Ryan Marker</v>
      </c>
      <c r="K820" t="str">
        <f>_xlfn.XLOOKUP(game_boards[[#This Row],[drafter_team_id]],drafter_teams[id],drafter_teams[name],"")</f>
        <v/>
      </c>
    </row>
    <row r="821" spans="1:11" x14ac:dyDescent="0.25">
      <c r="A821" t="str">
        <f>_xlfn.XLOOKUP(game_boards[[#This Row],[draft_id]],game_boards_export[draft_id],game_boards_export[id])</f>
        <v>b85946f3-7420-4ac7-a1cb-23969e1b16cf</v>
      </c>
      <c r="B821" s="4" t="s">
        <v>154</v>
      </c>
      <c r="C821" t="str">
        <f>_xlfn.XLOOKUP(game_boards[[#This Row],[draft_id]],drafts[id],drafts[title])</f>
        <v>Indiana Jones mini-Super Draft</v>
      </c>
      <c r="D821" t="s">
        <v>15522</v>
      </c>
      <c r="E821" t="s">
        <v>15525</v>
      </c>
      <c r="H821" t="s">
        <v>1115</v>
      </c>
      <c r="I821" t="str">
        <f>_xlfn.XLOOKUP(game_boards[[#This Row],[drafter_id]],drafters[id],drafters[name],"")</f>
        <v>Ryan Marker</v>
      </c>
      <c r="K821" t="str">
        <f>_xlfn.XLOOKUP(game_boards[[#This Row],[drafter_team_id]],drafter_teams[id],drafter_teams[name],"")</f>
        <v/>
      </c>
    </row>
    <row r="822" spans="1:11" x14ac:dyDescent="0.25">
      <c r="A822" t="str">
        <f>_xlfn.XLOOKUP(game_boards[[#This Row],[draft_id]],game_boards_export[draft_id],game_boards_export[id])</f>
        <v>b85946f3-7420-4ac7-a1cb-23969e1b16cf</v>
      </c>
      <c r="B822" s="4" t="s">
        <v>154</v>
      </c>
      <c r="C822" t="str">
        <f>_xlfn.XLOOKUP(game_boards[[#This Row],[draft_id]],drafts[id],drafts[title])</f>
        <v>Indiana Jones mini-Super Draft</v>
      </c>
      <c r="D822" t="s">
        <v>15523</v>
      </c>
      <c r="E822" t="s">
        <v>15585</v>
      </c>
      <c r="H822" t="s">
        <v>1237</v>
      </c>
      <c r="I822" t="str">
        <f>_xlfn.XLOOKUP(game_boards[[#This Row],[drafter_id]],drafters[id],drafters[name],"")</f>
        <v>Clay Keller</v>
      </c>
      <c r="K822" t="str">
        <f>_xlfn.XLOOKUP(game_boards[[#This Row],[drafter_team_id]],drafter_teams[id],drafter_teams[name],"")</f>
        <v/>
      </c>
    </row>
    <row r="823" spans="1:11" x14ac:dyDescent="0.25">
      <c r="A823" t="str">
        <f>_xlfn.XLOOKUP(game_boards[[#This Row],[draft_id]],game_boards_export[draft_id],game_boards_export[id])</f>
        <v>c9d8428b-910f-47ce-a065-58696f846ca5</v>
      </c>
      <c r="B823" s="4" t="s">
        <v>771</v>
      </c>
      <c r="C823" t="str">
        <f>_xlfn.XLOOKUP(game_boards[[#This Row],[draft_id]],drafts[id],drafts[title])</f>
        <v>Peanuts mini-Super Draft</v>
      </c>
      <c r="D823" t="s">
        <v>15522</v>
      </c>
      <c r="E823" t="s">
        <v>15525</v>
      </c>
      <c r="H823" t="s">
        <v>1115</v>
      </c>
      <c r="I823" t="str">
        <f>_xlfn.XLOOKUP(game_boards[[#This Row],[drafter_id]],drafters[id],drafters[name],"")</f>
        <v>Ryan Marker</v>
      </c>
      <c r="K823" t="str">
        <f>_xlfn.XLOOKUP(game_boards[[#This Row],[drafter_team_id]],drafter_teams[id],drafter_teams[name],"")</f>
        <v/>
      </c>
    </row>
    <row r="824" spans="1:11" x14ac:dyDescent="0.25">
      <c r="A824" t="str">
        <f>_xlfn.XLOOKUP(game_boards[[#This Row],[draft_id]],game_boards_export[draft_id],game_boards_export[id])</f>
        <v>c9d8428b-910f-47ce-a065-58696f846ca5</v>
      </c>
      <c r="B824" s="4" t="s">
        <v>771</v>
      </c>
      <c r="C824" t="str">
        <f>_xlfn.XLOOKUP(game_boards[[#This Row],[draft_id]],drafts[id],drafts[title])</f>
        <v>Peanuts mini-Super Draft</v>
      </c>
      <c r="D824" t="s">
        <v>15523</v>
      </c>
      <c r="E824" t="s">
        <v>15585</v>
      </c>
      <c r="H824" t="s">
        <v>1237</v>
      </c>
      <c r="I824" t="str">
        <f>_xlfn.XLOOKUP(game_boards[[#This Row],[drafter_id]],drafters[id],drafters[name],"")</f>
        <v>Clay Keller</v>
      </c>
      <c r="K824" t="str">
        <f>_xlfn.XLOOKUP(game_boards[[#This Row],[drafter_team_id]],drafter_teams[id],drafter_teams[name],"")</f>
        <v/>
      </c>
    </row>
    <row r="825" spans="1:11" x14ac:dyDescent="0.25">
      <c r="A825" t="str">
        <f>_xlfn.XLOOKUP(game_boards[[#This Row],[draft_id]],game_boards_export[draft_id],game_boards_export[id])</f>
        <v>c26ac27b-2635-469c-ae88-0a7aa74ef24e</v>
      </c>
      <c r="B825" s="4" t="s">
        <v>669</v>
      </c>
      <c r="C825" t="str">
        <f>_xlfn.XLOOKUP(game_boards[[#This Row],[draft_id]],drafts[id],drafts[title])</f>
        <v>The Invisible Man ('30s/'40s) mini-Super Draft</v>
      </c>
      <c r="D825" t="s">
        <v>15522</v>
      </c>
      <c r="E825" t="s">
        <v>15525</v>
      </c>
      <c r="H825" t="s">
        <v>1115</v>
      </c>
      <c r="I825" t="str">
        <f>_xlfn.XLOOKUP(game_boards[[#This Row],[drafter_id]],drafters[id],drafters[name],"")</f>
        <v>Ryan Marker</v>
      </c>
      <c r="K825" t="str">
        <f>_xlfn.XLOOKUP(game_boards[[#This Row],[drafter_team_id]],drafter_teams[id],drafter_teams[name],"")</f>
        <v/>
      </c>
    </row>
    <row r="826" spans="1:11" x14ac:dyDescent="0.25">
      <c r="A826" t="str">
        <f>_xlfn.XLOOKUP(game_boards[[#This Row],[draft_id]],game_boards_export[draft_id],game_boards_export[id])</f>
        <v>c26ac27b-2635-469c-ae88-0a7aa74ef24e</v>
      </c>
      <c r="B826" s="4" t="s">
        <v>669</v>
      </c>
      <c r="C826" t="str">
        <f>_xlfn.XLOOKUP(game_boards[[#This Row],[draft_id]],drafts[id],drafts[title])</f>
        <v>The Invisible Man ('30s/'40s) mini-Super Draft</v>
      </c>
      <c r="D826" t="s">
        <v>15523</v>
      </c>
      <c r="E826" t="s">
        <v>15585</v>
      </c>
      <c r="H826" t="s">
        <v>1237</v>
      </c>
      <c r="I826" t="str">
        <f>_xlfn.XLOOKUP(game_boards[[#This Row],[drafter_id]],drafters[id],drafters[name],"")</f>
        <v>Clay Keller</v>
      </c>
      <c r="K826" t="str">
        <f>_xlfn.XLOOKUP(game_boards[[#This Row],[drafter_team_id]],drafter_teams[id],drafter_teams[name],"")</f>
        <v/>
      </c>
    </row>
    <row r="827" spans="1:11" x14ac:dyDescent="0.25">
      <c r="A827" t="str">
        <f>_xlfn.XLOOKUP(game_boards[[#This Row],[draft_id]],game_boards_export[draft_id],game_boards_export[id])</f>
        <v>49b69013-5053-47f9-8b8f-ed5948eab653</v>
      </c>
      <c r="B827" s="4" t="s">
        <v>453</v>
      </c>
      <c r="C827" t="str">
        <f>_xlfn.XLOOKUP(game_boards[[#This Row],[draft_id]],drafts[id],drafts[title])</f>
        <v>The Girl with the Dragon Tattoo/Millennium mini-Super Draft</v>
      </c>
      <c r="D827" t="s">
        <v>15522</v>
      </c>
      <c r="E827" t="s">
        <v>15525</v>
      </c>
      <c r="H827" t="s">
        <v>1115</v>
      </c>
      <c r="I827" t="str">
        <f>_xlfn.XLOOKUP(game_boards[[#This Row],[drafter_id]],drafters[id],drafters[name],"")</f>
        <v>Ryan Marker</v>
      </c>
      <c r="K827" t="str">
        <f>_xlfn.XLOOKUP(game_boards[[#This Row],[drafter_team_id]],drafter_teams[id],drafter_teams[name],"")</f>
        <v/>
      </c>
    </row>
    <row r="828" spans="1:11" x14ac:dyDescent="0.25">
      <c r="A828" t="str">
        <f>_xlfn.XLOOKUP(game_boards[[#This Row],[draft_id]],game_boards_export[draft_id],game_boards_export[id])</f>
        <v>49b69013-5053-47f9-8b8f-ed5948eab653</v>
      </c>
      <c r="B828" s="4" t="s">
        <v>453</v>
      </c>
      <c r="C828" t="str">
        <f>_xlfn.XLOOKUP(game_boards[[#This Row],[draft_id]],drafts[id],drafts[title])</f>
        <v>The Girl with the Dragon Tattoo/Millennium mini-Super Draft</v>
      </c>
      <c r="D828" t="s">
        <v>15523</v>
      </c>
      <c r="E828" t="s">
        <v>15585</v>
      </c>
      <c r="H828" t="s">
        <v>1237</v>
      </c>
      <c r="I828" t="str">
        <f>_xlfn.XLOOKUP(game_boards[[#This Row],[drafter_id]],drafters[id],drafters[name],"")</f>
        <v>Clay Keller</v>
      </c>
      <c r="K828" t="str">
        <f>_xlfn.XLOOKUP(game_boards[[#This Row],[drafter_team_id]],drafter_teams[id],drafter_teams[name],"")</f>
        <v/>
      </c>
    </row>
    <row r="829" spans="1:11" x14ac:dyDescent="0.25">
      <c r="A829" t="str">
        <f>_xlfn.XLOOKUP(game_boards[[#This Row],[draft_id]],game_boards_export[draft_id],game_boards_export[id])</f>
        <v>39751590-7e0e-49f9-8e57-dce05b0a87f5</v>
      </c>
      <c r="B829" s="4" t="s">
        <v>415</v>
      </c>
      <c r="C829" t="str">
        <f>_xlfn.XLOOKUP(game_boards[[#This Row],[draft_id]],drafts[id],drafts[title])</f>
        <v>The Transporter mini-Super Draft</v>
      </c>
      <c r="D829" t="s">
        <v>15522</v>
      </c>
      <c r="E829" t="s">
        <v>15525</v>
      </c>
      <c r="H829" t="s">
        <v>1115</v>
      </c>
      <c r="I829" t="str">
        <f>_xlfn.XLOOKUP(game_boards[[#This Row],[drafter_id]],drafters[id],drafters[name],"")</f>
        <v>Ryan Marker</v>
      </c>
      <c r="K829" t="str">
        <f>_xlfn.XLOOKUP(game_boards[[#This Row],[drafter_team_id]],drafter_teams[id],drafter_teams[name],"")</f>
        <v/>
      </c>
    </row>
    <row r="830" spans="1:11" x14ac:dyDescent="0.25">
      <c r="A830" t="str">
        <f>_xlfn.XLOOKUP(game_boards[[#This Row],[draft_id]],game_boards_export[draft_id],game_boards_export[id])</f>
        <v>39751590-7e0e-49f9-8e57-dce05b0a87f5</v>
      </c>
      <c r="B830" s="4" t="s">
        <v>415</v>
      </c>
      <c r="C830" t="str">
        <f>_xlfn.XLOOKUP(game_boards[[#This Row],[draft_id]],drafts[id],drafts[title])</f>
        <v>The Transporter mini-Super Draft</v>
      </c>
      <c r="D830" t="s">
        <v>15523</v>
      </c>
      <c r="E830" t="s">
        <v>15585</v>
      </c>
      <c r="H830" t="s">
        <v>1237</v>
      </c>
      <c r="I830" t="str">
        <f>_xlfn.XLOOKUP(game_boards[[#This Row],[drafter_id]],drafters[id],drafters[name],"")</f>
        <v>Clay Keller</v>
      </c>
      <c r="K830" t="str">
        <f>_xlfn.XLOOKUP(game_boards[[#This Row],[drafter_team_id]],drafter_teams[id],drafter_teams[name],"")</f>
        <v/>
      </c>
    </row>
    <row r="831" spans="1:11" x14ac:dyDescent="0.25">
      <c r="A831" t="str">
        <f>_xlfn.XLOOKUP(game_boards[[#This Row],[draft_id]],game_boards_export[draft_id],game_boards_export[id])</f>
        <v>068a741c-43cf-4ed6-9b2f-444e3e20ffba</v>
      </c>
      <c r="B831" s="4" t="s">
        <v>421</v>
      </c>
      <c r="C831" t="str">
        <f>_xlfn.XLOOKUP(game_boards[[#This Row],[draft_id]],drafts[id],drafts[title])</f>
        <v>Mike Hammer mini-Super Draft</v>
      </c>
      <c r="D831" t="s">
        <v>15522</v>
      </c>
      <c r="E831" t="s">
        <v>15525</v>
      </c>
      <c r="H831" t="s">
        <v>1115</v>
      </c>
      <c r="I831" t="str">
        <f>_xlfn.XLOOKUP(game_boards[[#This Row],[drafter_id]],drafters[id],drafters[name],"")</f>
        <v>Ryan Marker</v>
      </c>
      <c r="K831" t="str">
        <f>_xlfn.XLOOKUP(game_boards[[#This Row],[drafter_team_id]],drafter_teams[id],drafter_teams[name],"")</f>
        <v/>
      </c>
    </row>
    <row r="832" spans="1:11" x14ac:dyDescent="0.25">
      <c r="A832" t="str">
        <f>_xlfn.XLOOKUP(game_boards[[#This Row],[draft_id]],game_boards_export[draft_id],game_boards_export[id])</f>
        <v>068a741c-43cf-4ed6-9b2f-444e3e20ffba</v>
      </c>
      <c r="B832" s="4" t="s">
        <v>421</v>
      </c>
      <c r="C832" t="str">
        <f>_xlfn.XLOOKUP(game_boards[[#This Row],[draft_id]],drafts[id],drafts[title])</f>
        <v>Mike Hammer mini-Super Draft</v>
      </c>
      <c r="D832" t="s">
        <v>15523</v>
      </c>
      <c r="E832" t="s">
        <v>15585</v>
      </c>
      <c r="H832" t="s">
        <v>1237</v>
      </c>
      <c r="I832" t="str">
        <f>_xlfn.XLOOKUP(game_boards[[#This Row],[drafter_id]],drafters[id],drafters[name],"")</f>
        <v>Clay Keller</v>
      </c>
      <c r="K832" t="str">
        <f>_xlfn.XLOOKUP(game_boards[[#This Row],[drafter_team_id]],drafter_teams[id],drafter_teams[name],"")</f>
        <v/>
      </c>
    </row>
    <row r="833" spans="1:11" x14ac:dyDescent="0.25">
      <c r="A833" t="str">
        <f>_xlfn.XLOOKUP(game_boards[[#This Row],[draft_id]],game_boards_export[draft_id],game_boards_export[id])</f>
        <v>89a3b299-3885-41a7-a830-413184a13ea2</v>
      </c>
      <c r="B833" s="4" t="s">
        <v>695</v>
      </c>
      <c r="C833" t="str">
        <f>_xlfn.XLOOKUP(game_boards[[#This Row],[draft_id]],drafts[id],drafts[title])</f>
        <v>The Omen mini-Super Draft</v>
      </c>
      <c r="D833" t="s">
        <v>15522</v>
      </c>
      <c r="E833" t="s">
        <v>15525</v>
      </c>
      <c r="H833" t="s">
        <v>1115</v>
      </c>
      <c r="I833" t="str">
        <f>_xlfn.XLOOKUP(game_boards[[#This Row],[drafter_id]],drafters[id],drafters[name],"")</f>
        <v>Ryan Marker</v>
      </c>
      <c r="K833" t="str">
        <f>_xlfn.XLOOKUP(game_boards[[#This Row],[drafter_team_id]],drafter_teams[id],drafter_teams[name],"")</f>
        <v/>
      </c>
    </row>
    <row r="834" spans="1:11" x14ac:dyDescent="0.25">
      <c r="A834" t="str">
        <f>_xlfn.XLOOKUP(game_boards[[#This Row],[draft_id]],game_boards_export[draft_id],game_boards_export[id])</f>
        <v>89a3b299-3885-41a7-a830-413184a13ea2</v>
      </c>
      <c r="B834" s="4" t="s">
        <v>695</v>
      </c>
      <c r="C834" t="str">
        <f>_xlfn.XLOOKUP(game_boards[[#This Row],[draft_id]],drafts[id],drafts[title])</f>
        <v>The Omen mini-Super Draft</v>
      </c>
      <c r="D834" t="s">
        <v>15523</v>
      </c>
      <c r="E834" t="s">
        <v>15585</v>
      </c>
      <c r="H834" t="s">
        <v>1237</v>
      </c>
      <c r="I834" t="str">
        <f>_xlfn.XLOOKUP(game_boards[[#This Row],[drafter_id]],drafters[id],drafters[name],"")</f>
        <v>Clay Keller</v>
      </c>
      <c r="K834" t="str">
        <f>_xlfn.XLOOKUP(game_boards[[#This Row],[drafter_team_id]],drafter_teams[id],drafter_teams[name],"")</f>
        <v/>
      </c>
    </row>
    <row r="835" spans="1:11" x14ac:dyDescent="0.25">
      <c r="A835" t="str">
        <f>_xlfn.XLOOKUP(game_boards[[#This Row],[draft_id]],game_boards_export[draft_id],game_boards_export[id])</f>
        <v>8cc184a2-655e-454c-b9e8-232cd1982a17</v>
      </c>
      <c r="B835" s="4" t="s">
        <v>592</v>
      </c>
      <c r="C835" t="str">
        <f>_xlfn.XLOOKUP(game_boards[[#This Row],[draft_id]],drafts[id],drafts[title])</f>
        <v>The Parent Trap mini-Super Draft</v>
      </c>
      <c r="D835" t="s">
        <v>15522</v>
      </c>
      <c r="E835" t="s">
        <v>15525</v>
      </c>
      <c r="H835" t="s">
        <v>1237</v>
      </c>
      <c r="I835" t="str">
        <f>_xlfn.XLOOKUP(game_boards[[#This Row],[drafter_id]],drafters[id],drafters[name],"")</f>
        <v>Clay Keller</v>
      </c>
      <c r="K835" t="str">
        <f>_xlfn.XLOOKUP(game_boards[[#This Row],[drafter_team_id]],drafter_teams[id],drafter_teams[name],"")</f>
        <v/>
      </c>
    </row>
    <row r="836" spans="1:11" x14ac:dyDescent="0.25">
      <c r="A836" t="str">
        <f>_xlfn.XLOOKUP(game_boards[[#This Row],[draft_id]],game_boards_export[draft_id],game_boards_export[id])</f>
        <v>8cc184a2-655e-454c-b9e8-232cd1982a17</v>
      </c>
      <c r="B836" s="4" t="s">
        <v>592</v>
      </c>
      <c r="C836" t="str">
        <f>_xlfn.XLOOKUP(game_boards[[#This Row],[draft_id]],drafts[id],drafts[title])</f>
        <v>The Parent Trap mini-Super Draft</v>
      </c>
      <c r="D836" t="s">
        <v>15523</v>
      </c>
      <c r="E836" t="s">
        <v>15585</v>
      </c>
      <c r="H836" t="s">
        <v>1115</v>
      </c>
      <c r="I836" t="str">
        <f>_xlfn.XLOOKUP(game_boards[[#This Row],[drafter_id]],drafters[id],drafters[name],"")</f>
        <v>Ryan Marker</v>
      </c>
      <c r="K836" t="str">
        <f>_xlfn.XLOOKUP(game_boards[[#This Row],[drafter_team_id]],drafter_teams[id],drafter_teams[name],"")</f>
        <v/>
      </c>
    </row>
    <row r="837" spans="1:11" x14ac:dyDescent="0.25">
      <c r="A837" t="str">
        <f>_xlfn.XLOOKUP(game_boards[[#This Row],[draft_id]],game_boards_export[draft_id],game_boards_export[id])</f>
        <v>6ae98420-74b3-491c-bbd0-870103c8f659</v>
      </c>
      <c r="B837" s="4" t="s">
        <v>219</v>
      </c>
      <c r="C837" t="str">
        <f>_xlfn.XLOOKUP(game_boards[[#This Row],[draft_id]],drafts[id],drafts[title])</f>
        <v>Mad Max mini-Super Draft</v>
      </c>
      <c r="D837" t="s">
        <v>15522</v>
      </c>
      <c r="E837" t="s">
        <v>15525</v>
      </c>
      <c r="H837" t="s">
        <v>1115</v>
      </c>
      <c r="I837" t="str">
        <f>_xlfn.XLOOKUP(game_boards[[#This Row],[drafter_id]],drafters[id],drafters[name],"")</f>
        <v>Ryan Marker</v>
      </c>
      <c r="K837" t="str">
        <f>_xlfn.XLOOKUP(game_boards[[#This Row],[drafter_team_id]],drafter_teams[id],drafter_teams[name],"")</f>
        <v/>
      </c>
    </row>
    <row r="838" spans="1:11" x14ac:dyDescent="0.25">
      <c r="A838" t="str">
        <f>_xlfn.XLOOKUP(game_boards[[#This Row],[draft_id]],game_boards_export[draft_id],game_boards_export[id])</f>
        <v>6ae98420-74b3-491c-bbd0-870103c8f659</v>
      </c>
      <c r="B838" s="4" t="s">
        <v>219</v>
      </c>
      <c r="C838" t="str">
        <f>_xlfn.XLOOKUP(game_boards[[#This Row],[draft_id]],drafts[id],drafts[title])</f>
        <v>Mad Max mini-Super Draft</v>
      </c>
      <c r="D838" t="s">
        <v>15523</v>
      </c>
      <c r="E838" t="s">
        <v>15585</v>
      </c>
      <c r="H838" t="s">
        <v>1237</v>
      </c>
      <c r="I838" t="str">
        <f>_xlfn.XLOOKUP(game_boards[[#This Row],[drafter_id]],drafters[id],drafters[name],"")</f>
        <v>Clay Keller</v>
      </c>
      <c r="K838" t="str">
        <f>_xlfn.XLOOKUP(game_boards[[#This Row],[drafter_team_id]],drafter_teams[id],drafter_teams[name],"")</f>
        <v/>
      </c>
    </row>
    <row r="839" spans="1:11" x14ac:dyDescent="0.25">
      <c r="A839" t="str">
        <f>_xlfn.XLOOKUP(game_boards[[#This Row],[draft_id]],game_boards_export[draft_id],game_boards_export[id])</f>
        <v>90a933e7-7cac-4976-8867-5d4a256660bf</v>
      </c>
      <c r="B839" s="4" t="s">
        <v>290</v>
      </c>
      <c r="C839" t="str">
        <f>_xlfn.XLOOKUP(game_boards[[#This Row],[draft_id]],drafts[id],drafts[title])</f>
        <v>The Predator mini-Super Draft</v>
      </c>
      <c r="D839" t="s">
        <v>15522</v>
      </c>
      <c r="E839" t="s">
        <v>15525</v>
      </c>
      <c r="H839" t="s">
        <v>1237</v>
      </c>
      <c r="I839" t="str">
        <f>_xlfn.XLOOKUP(game_boards[[#This Row],[drafter_id]],drafters[id],drafters[name],"")</f>
        <v>Clay Keller</v>
      </c>
      <c r="K839" t="str">
        <f>_xlfn.XLOOKUP(game_boards[[#This Row],[drafter_team_id]],drafter_teams[id],drafter_teams[name],"")</f>
        <v/>
      </c>
    </row>
    <row r="840" spans="1:11" x14ac:dyDescent="0.25">
      <c r="A840" t="str">
        <f>_xlfn.XLOOKUP(game_boards[[#This Row],[draft_id]],game_boards_export[draft_id],game_boards_export[id])</f>
        <v>90a933e7-7cac-4976-8867-5d4a256660bf</v>
      </c>
      <c r="B840" s="4" t="s">
        <v>290</v>
      </c>
      <c r="C840" t="str">
        <f>_xlfn.XLOOKUP(game_boards[[#This Row],[draft_id]],drafts[id],drafts[title])</f>
        <v>The Predator mini-Super Draft</v>
      </c>
      <c r="D840" t="s">
        <v>15523</v>
      </c>
      <c r="E840" t="s">
        <v>15585</v>
      </c>
      <c r="H840" t="s">
        <v>1115</v>
      </c>
      <c r="I840" t="str">
        <f>_xlfn.XLOOKUP(game_boards[[#This Row],[drafter_id]],drafters[id],drafters[name],"")</f>
        <v>Ryan Marker</v>
      </c>
      <c r="K840" t="str">
        <f>_xlfn.XLOOKUP(game_boards[[#This Row],[drafter_team_id]],drafter_teams[id],drafter_teams[name],"")</f>
        <v/>
      </c>
    </row>
    <row r="841" spans="1:11" x14ac:dyDescent="0.25">
      <c r="A841" t="str">
        <f>_xlfn.XLOOKUP(game_boards[[#This Row],[draft_id]],game_boards_export[draft_id],game_boards_export[id])</f>
        <v>2c6b069b-9d41-4dcd-96b0-3fa797708a40</v>
      </c>
      <c r="B841" s="4" t="s">
        <v>437</v>
      </c>
      <c r="C841" t="str">
        <f>_xlfn.XLOOKUP(game_boards[[#This Row],[draft_id]],drafts[id],drafts[title])</f>
        <v>Flashpoint: Batman (Franchise mini-Super Draft)</v>
      </c>
      <c r="D841" t="s">
        <v>15522</v>
      </c>
      <c r="E841" t="s">
        <v>15525</v>
      </c>
      <c r="H841" t="s">
        <v>1237</v>
      </c>
      <c r="I841" t="str">
        <f>_xlfn.XLOOKUP(game_boards[[#This Row],[drafter_id]],drafters[id],drafters[name],"")</f>
        <v>Clay Keller</v>
      </c>
      <c r="K841" t="str">
        <f>_xlfn.XLOOKUP(game_boards[[#This Row],[drafter_team_id]],drafter_teams[id],drafter_teams[name],"")</f>
        <v/>
      </c>
    </row>
    <row r="842" spans="1:11" x14ac:dyDescent="0.25">
      <c r="A842" t="str">
        <f>_xlfn.XLOOKUP(game_boards[[#This Row],[draft_id]],game_boards_export[draft_id],game_boards_export[id])</f>
        <v>2c6b069b-9d41-4dcd-96b0-3fa797708a40</v>
      </c>
      <c r="B842" s="4" t="s">
        <v>437</v>
      </c>
      <c r="C842" t="str">
        <f>_xlfn.XLOOKUP(game_boards[[#This Row],[draft_id]],drafts[id],drafts[title])</f>
        <v>Flashpoint: Batman (Franchise mini-Super Draft)</v>
      </c>
      <c r="D842" t="s">
        <v>15523</v>
      </c>
      <c r="E842" t="s">
        <v>15585</v>
      </c>
      <c r="H842" t="s">
        <v>1115</v>
      </c>
      <c r="I842" t="str">
        <f>_xlfn.XLOOKUP(game_boards[[#This Row],[drafter_id]],drafters[id],drafters[name],"")</f>
        <v>Ryan Marker</v>
      </c>
      <c r="K842" t="str">
        <f>_xlfn.XLOOKUP(game_boards[[#This Row],[drafter_team_id]],drafter_teams[id],drafter_teams[name],"")</f>
        <v/>
      </c>
    </row>
    <row r="843" spans="1:11" x14ac:dyDescent="0.25">
      <c r="A843" t="str">
        <f>_xlfn.XLOOKUP(game_boards[[#This Row],[draft_id]],game_boards_export[draft_id],game_boards_export[id])</f>
        <v>42334315-c9c1-44a7-ad30-f0e292ccbdd9</v>
      </c>
      <c r="B843" s="4" t="s">
        <v>260</v>
      </c>
      <c r="C843" t="str">
        <f>_xlfn.XLOOKUP(game_boards[[#This Row],[draft_id]],drafts[id],drafts[title])</f>
        <v>Highlander mini-Super Draft</v>
      </c>
      <c r="D843" t="s">
        <v>15522</v>
      </c>
      <c r="E843" t="s">
        <v>15525</v>
      </c>
      <c r="H843" t="s">
        <v>1115</v>
      </c>
      <c r="I843" t="str">
        <f>_xlfn.XLOOKUP(game_boards[[#This Row],[drafter_id]],drafters[id],drafters[name],"")</f>
        <v>Ryan Marker</v>
      </c>
      <c r="K843" t="str">
        <f>_xlfn.XLOOKUP(game_boards[[#This Row],[drafter_team_id]],drafter_teams[id],drafter_teams[name],"")</f>
        <v/>
      </c>
    </row>
    <row r="844" spans="1:11" x14ac:dyDescent="0.25">
      <c r="A844" t="str">
        <f>_xlfn.XLOOKUP(game_boards[[#This Row],[draft_id]],game_boards_export[draft_id],game_boards_export[id])</f>
        <v>42334315-c9c1-44a7-ad30-f0e292ccbdd9</v>
      </c>
      <c r="B844" s="4" t="s">
        <v>260</v>
      </c>
      <c r="C844" t="str">
        <f>_xlfn.XLOOKUP(game_boards[[#This Row],[draft_id]],drafts[id],drafts[title])</f>
        <v>Highlander mini-Super Draft</v>
      </c>
      <c r="D844" t="s">
        <v>15523</v>
      </c>
      <c r="E844" t="s">
        <v>15585</v>
      </c>
      <c r="H844" t="s">
        <v>1237</v>
      </c>
      <c r="I844" t="str">
        <f>_xlfn.XLOOKUP(game_boards[[#This Row],[drafter_id]],drafters[id],drafters[name],"")</f>
        <v>Clay Keller</v>
      </c>
      <c r="K844" t="str">
        <f>_xlfn.XLOOKUP(game_boards[[#This Row],[drafter_team_id]],drafter_teams[id],drafter_teams[name],"")</f>
        <v/>
      </c>
    </row>
    <row r="845" spans="1:11" x14ac:dyDescent="0.25">
      <c r="A845" t="str">
        <f>_xlfn.XLOOKUP(game_boards[[#This Row],[draft_id]],game_boards_export[draft_id],game_boards_export[id])</f>
        <v>d4845172-3af3-42d3-a53c-a67c386a97c0</v>
      </c>
      <c r="B845" s="4" t="s">
        <v>228</v>
      </c>
      <c r="C845" t="str">
        <f>_xlfn.XLOOKUP(game_boards[[#This Row],[draft_id]],drafts[id],drafts[title])</f>
        <v>The Gambler mini-Super Draft</v>
      </c>
      <c r="D845" t="s">
        <v>15522</v>
      </c>
      <c r="E845" t="s">
        <v>15525</v>
      </c>
      <c r="H845" t="s">
        <v>1115</v>
      </c>
      <c r="I845" t="str">
        <f>_xlfn.XLOOKUP(game_boards[[#This Row],[drafter_id]],drafters[id],drafters[name],"")</f>
        <v>Ryan Marker</v>
      </c>
      <c r="K845" t="str">
        <f>_xlfn.XLOOKUP(game_boards[[#This Row],[drafter_team_id]],drafter_teams[id],drafter_teams[name],"")</f>
        <v/>
      </c>
    </row>
    <row r="846" spans="1:11" x14ac:dyDescent="0.25">
      <c r="A846" t="str">
        <f>_xlfn.XLOOKUP(game_boards[[#This Row],[draft_id]],game_boards_export[draft_id],game_boards_export[id])</f>
        <v>d4845172-3af3-42d3-a53c-a67c386a97c0</v>
      </c>
      <c r="B846" s="4" t="s">
        <v>228</v>
      </c>
      <c r="C846" t="str">
        <f>_xlfn.XLOOKUP(game_boards[[#This Row],[draft_id]],drafts[id],drafts[title])</f>
        <v>The Gambler mini-Super Draft</v>
      </c>
      <c r="D846" t="s">
        <v>15523</v>
      </c>
      <c r="E846" t="s">
        <v>15585</v>
      </c>
      <c r="H846" t="s">
        <v>1237</v>
      </c>
      <c r="I846" t="str">
        <f>_xlfn.XLOOKUP(game_boards[[#This Row],[drafter_id]],drafters[id],drafters[name],"")</f>
        <v>Clay Keller</v>
      </c>
      <c r="K846" t="str">
        <f>_xlfn.XLOOKUP(game_boards[[#This Row],[drafter_team_id]],drafter_teams[id],drafter_teams[name],"")</f>
        <v/>
      </c>
    </row>
    <row r="847" spans="1:11" x14ac:dyDescent="0.25">
      <c r="A847" t="str">
        <f>_xlfn.XLOOKUP(game_boards[[#This Row],[draft_id]],game_boards_export[draft_id],game_boards_export[id])</f>
        <v>7ac9bf89-081e-4853-a979-97496b44c46d</v>
      </c>
      <c r="B847" s="4" t="s">
        <v>596</v>
      </c>
      <c r="C847" t="str">
        <f>_xlfn.XLOOKUP(game_boards[[#This Row],[draft_id]],drafts[id],drafts[title])</f>
        <v>Abbott and Costello Meet the Monsters mini-Super Draft</v>
      </c>
      <c r="D847" t="s">
        <v>15522</v>
      </c>
      <c r="E847" t="s">
        <v>15525</v>
      </c>
      <c r="H847" t="s">
        <v>1115</v>
      </c>
      <c r="I847" t="str">
        <f>_xlfn.XLOOKUP(game_boards[[#This Row],[drafter_id]],drafters[id],drafters[name],"")</f>
        <v>Ryan Marker</v>
      </c>
      <c r="K847" t="str">
        <f>_xlfn.XLOOKUP(game_boards[[#This Row],[drafter_team_id]],drafter_teams[id],drafter_teams[name],"")</f>
        <v/>
      </c>
    </row>
    <row r="848" spans="1:11" x14ac:dyDescent="0.25">
      <c r="A848" t="str">
        <f>_xlfn.XLOOKUP(game_boards[[#This Row],[draft_id]],game_boards_export[draft_id],game_boards_export[id])</f>
        <v>7ac9bf89-081e-4853-a979-97496b44c46d</v>
      </c>
      <c r="B848" s="4" t="s">
        <v>596</v>
      </c>
      <c r="C848" t="str">
        <f>_xlfn.XLOOKUP(game_boards[[#This Row],[draft_id]],drafts[id],drafts[title])</f>
        <v>Abbott and Costello Meet the Monsters mini-Super Draft</v>
      </c>
      <c r="D848" t="s">
        <v>15523</v>
      </c>
      <c r="E848" t="s">
        <v>15585</v>
      </c>
      <c r="H848" t="s">
        <v>1237</v>
      </c>
      <c r="I848" t="str">
        <f>_xlfn.XLOOKUP(game_boards[[#This Row],[drafter_id]],drafters[id],drafters[name],"")</f>
        <v>Clay Keller</v>
      </c>
      <c r="K848" t="str">
        <f>_xlfn.XLOOKUP(game_boards[[#This Row],[drafter_team_id]],drafter_teams[id],drafter_teams[name],"")</f>
        <v/>
      </c>
    </row>
    <row r="849" spans="1:11" x14ac:dyDescent="0.25">
      <c r="A849" t="str">
        <f>_xlfn.XLOOKUP(game_boards[[#This Row],[draft_id]],game_boards_export[draft_id],game_boards_export[id])</f>
        <v>c56b34fa-8352-4fc8-aa02-1efb817da48f</v>
      </c>
      <c r="B849" s="4" t="s">
        <v>707</v>
      </c>
      <c r="C849" t="str">
        <f>_xlfn.XLOOKUP(game_boards[[#This Row],[draft_id]],drafts[id],drafts[title])</f>
        <v>Sony Spider-man Adjacent (NoVENOMber)</v>
      </c>
      <c r="D849" t="s">
        <v>15522</v>
      </c>
      <c r="E849" t="s">
        <v>15525</v>
      </c>
      <c r="H849" t="s">
        <v>1115</v>
      </c>
      <c r="I849" t="str">
        <f>_xlfn.XLOOKUP(game_boards[[#This Row],[drafter_id]],drafters[id],drafters[name],"")</f>
        <v>Ryan Marker</v>
      </c>
      <c r="K849" t="str">
        <f>_xlfn.XLOOKUP(game_boards[[#This Row],[drafter_team_id]],drafter_teams[id],drafter_teams[name],"")</f>
        <v/>
      </c>
    </row>
    <row r="850" spans="1:11" x14ac:dyDescent="0.25">
      <c r="A850" t="str">
        <f>_xlfn.XLOOKUP(game_boards[[#This Row],[draft_id]],game_boards_export[draft_id],game_boards_export[id])</f>
        <v>c56b34fa-8352-4fc8-aa02-1efb817da48f</v>
      </c>
      <c r="B850" s="4" t="s">
        <v>707</v>
      </c>
      <c r="C850" t="str">
        <f>_xlfn.XLOOKUP(game_boards[[#This Row],[draft_id]],drafts[id],drafts[title])</f>
        <v>Sony Spider-man Adjacent (NoVENOMber)</v>
      </c>
      <c r="D850" t="s">
        <v>15523</v>
      </c>
      <c r="E850" t="s">
        <v>15585</v>
      </c>
      <c r="H850" t="s">
        <v>1237</v>
      </c>
      <c r="I850" t="str">
        <f>_xlfn.XLOOKUP(game_boards[[#This Row],[drafter_id]],drafters[id],drafters[name],"")</f>
        <v>Clay Keller</v>
      </c>
      <c r="K850" t="str">
        <f>_xlfn.XLOOKUP(game_boards[[#This Row],[drafter_team_id]],drafter_teams[id],drafter_teams[name],"")</f>
        <v/>
      </c>
    </row>
    <row r="851" spans="1:11" x14ac:dyDescent="0.25">
      <c r="A851" t="str">
        <f>_xlfn.XLOOKUP(game_boards[[#This Row],[draft_id]],game_boards_export[draft_id],game_boards_export[id])</f>
        <v>cdb73de5-f7ea-4b5c-995c-faeaf62351a0</v>
      </c>
      <c r="B851" s="4" t="s">
        <v>334</v>
      </c>
      <c r="C851" t="str">
        <f>_xlfn.XLOOKUP(game_boards[[#This Row],[draft_id]],drafts[id],drafts[title])</f>
        <v>Oz (Live Action) mini-Super Draft</v>
      </c>
      <c r="D851" t="s">
        <v>15522</v>
      </c>
      <c r="E851" t="s">
        <v>15525</v>
      </c>
      <c r="H851" t="s">
        <v>1115</v>
      </c>
      <c r="I851" t="str">
        <f>_xlfn.XLOOKUP(game_boards[[#This Row],[drafter_id]],drafters[id],drafters[name],"")</f>
        <v>Ryan Marker</v>
      </c>
      <c r="K851" t="str">
        <f>_xlfn.XLOOKUP(game_boards[[#This Row],[drafter_team_id]],drafter_teams[id],drafter_teams[name],"")</f>
        <v/>
      </c>
    </row>
    <row r="852" spans="1:11" x14ac:dyDescent="0.25">
      <c r="A852" t="str">
        <f>_xlfn.XLOOKUP(game_boards[[#This Row],[draft_id]],game_boards_export[draft_id],game_boards_export[id])</f>
        <v>cdb73de5-f7ea-4b5c-995c-faeaf62351a0</v>
      </c>
      <c r="B852" s="4" t="s">
        <v>334</v>
      </c>
      <c r="C852" t="str">
        <f>_xlfn.XLOOKUP(game_boards[[#This Row],[draft_id]],drafts[id],drafts[title])</f>
        <v>Oz (Live Action) mini-Super Draft</v>
      </c>
      <c r="D852" t="s">
        <v>15523</v>
      </c>
      <c r="E852" t="s">
        <v>15585</v>
      </c>
      <c r="H852" t="s">
        <v>1237</v>
      </c>
      <c r="I852" t="str">
        <f>_xlfn.XLOOKUP(game_boards[[#This Row],[drafter_id]],drafters[id],drafters[name],"")</f>
        <v>Clay Keller</v>
      </c>
      <c r="K852" t="str">
        <f>_xlfn.XLOOKUP(game_boards[[#This Row],[drafter_team_id]],drafter_teams[id],drafter_teams[name],"")</f>
        <v/>
      </c>
    </row>
    <row r="853" spans="1:11" x14ac:dyDescent="0.25">
      <c r="A853" t="str">
        <f>_xlfn.XLOOKUP(game_boards[[#This Row],[draft_id]],game_boards_export[draft_id],game_boards_export[id])</f>
        <v>f30b7f67-e62b-4f8a-8792-589f02d4fd36</v>
      </c>
      <c r="B853" s="4" t="s">
        <v>158</v>
      </c>
      <c r="C853" t="str">
        <f>_xlfn.XLOOKUP(game_boards[[#This Row],[draft_id]],drafts[id],drafts[title])</f>
        <v>Allan Quatermain mini-Super Draft</v>
      </c>
      <c r="D853" t="s">
        <v>15522</v>
      </c>
      <c r="E853" t="s">
        <v>15525</v>
      </c>
      <c r="H853" t="s">
        <v>1115</v>
      </c>
      <c r="I853" t="str">
        <f>_xlfn.XLOOKUP(game_boards[[#This Row],[drafter_id]],drafters[id],drafters[name],"")</f>
        <v>Ryan Marker</v>
      </c>
      <c r="K853" t="str">
        <f>_xlfn.XLOOKUP(game_boards[[#This Row],[drafter_team_id]],drafter_teams[id],drafter_teams[name],"")</f>
        <v/>
      </c>
    </row>
    <row r="854" spans="1:11" x14ac:dyDescent="0.25">
      <c r="A854" t="str">
        <f>_xlfn.XLOOKUP(game_boards[[#This Row],[draft_id]],game_boards_export[draft_id],game_boards_export[id])</f>
        <v>f30b7f67-e62b-4f8a-8792-589f02d4fd36</v>
      </c>
      <c r="B854" s="4" t="s">
        <v>158</v>
      </c>
      <c r="C854" t="str">
        <f>_xlfn.XLOOKUP(game_boards[[#This Row],[draft_id]],drafts[id],drafts[title])</f>
        <v>Allan Quatermain mini-Super Draft</v>
      </c>
      <c r="D854" t="s">
        <v>15523</v>
      </c>
      <c r="E854" t="s">
        <v>15585</v>
      </c>
      <c r="H854" t="s">
        <v>1237</v>
      </c>
      <c r="I854" t="str">
        <f>_xlfn.XLOOKUP(game_boards[[#This Row],[drafter_id]],drafters[id],drafters[name],"")</f>
        <v>Clay Keller</v>
      </c>
      <c r="K854" t="str">
        <f>_xlfn.XLOOKUP(game_boards[[#This Row],[drafter_team_id]],drafter_teams[id],drafter_teams[name],"")</f>
        <v/>
      </c>
    </row>
    <row r="855" spans="1:11" x14ac:dyDescent="0.25">
      <c r="A855" t="str">
        <f>_xlfn.XLOOKUP(game_boards[[#This Row],[draft_id]],game_boards_export[draft_id],game_boards_export[id])</f>
        <v>4b119a75-55c7-4f72-a28d-0c86bae1c4f8</v>
      </c>
      <c r="B855" s="4" t="s">
        <v>268</v>
      </c>
      <c r="C855" t="str">
        <f>_xlfn.XLOOKUP(game_boards[[#This Row],[draft_id]],drafts[id],drafts[title])</f>
        <v>Movies Mega Draft</v>
      </c>
      <c r="D855" t="s">
        <v>15522</v>
      </c>
      <c r="E855" t="s">
        <v>15636</v>
      </c>
      <c r="G855" t="b">
        <v>1</v>
      </c>
      <c r="H855" t="s">
        <v>1177</v>
      </c>
      <c r="I855" t="str">
        <f>_xlfn.XLOOKUP(game_boards[[#This Row],[drafter_id]],drafters[id],drafters[name],"")</f>
        <v>Darren Franich</v>
      </c>
      <c r="K855" t="str">
        <f>_xlfn.XLOOKUP(game_boards[[#This Row],[drafter_team_id]],drafter_teams[id],drafter_teams[name],"")</f>
        <v/>
      </c>
    </row>
    <row r="856" spans="1:11" x14ac:dyDescent="0.25">
      <c r="A856" t="str">
        <f>_xlfn.XLOOKUP(game_boards[[#This Row],[draft_id]],game_boards_export[draft_id],game_boards_export[id])</f>
        <v>4b119a75-55c7-4f72-a28d-0c86bae1c4f8</v>
      </c>
      <c r="B856" s="4" t="s">
        <v>268</v>
      </c>
      <c r="C856" t="str">
        <f>_xlfn.XLOOKUP(game_boards[[#This Row],[draft_id]],drafts[id],drafts[title])</f>
        <v>Movies Mega Draft</v>
      </c>
      <c r="D856" t="s">
        <v>15523</v>
      </c>
      <c r="E856" t="s">
        <v>15637</v>
      </c>
      <c r="G856" t="b">
        <v>1</v>
      </c>
      <c r="H856" t="s">
        <v>1115</v>
      </c>
      <c r="I856" t="str">
        <f>_xlfn.XLOOKUP(game_boards[[#This Row],[drafter_id]],drafters[id],drafters[name],"")</f>
        <v>Ryan Marker</v>
      </c>
      <c r="K856" t="str">
        <f>_xlfn.XLOOKUP(game_boards[[#This Row],[drafter_team_id]],drafter_teams[id],drafter_teams[name],"")</f>
        <v/>
      </c>
    </row>
    <row r="857" spans="1:11" x14ac:dyDescent="0.25">
      <c r="A857" t="str">
        <f>_xlfn.XLOOKUP(game_boards[[#This Row],[draft_id]],game_boards_export[draft_id],game_boards_export[id])</f>
        <v>4b119a75-55c7-4f72-a28d-0c86bae1c4f8</v>
      </c>
      <c r="B857" s="4" t="s">
        <v>268</v>
      </c>
      <c r="C857" t="str">
        <f>_xlfn.XLOOKUP(game_boards[[#This Row],[draft_id]],drafts[id],drafts[title])</f>
        <v>Movies Mega Draft</v>
      </c>
      <c r="D857" t="s">
        <v>15526</v>
      </c>
      <c r="E857" t="s">
        <v>15638</v>
      </c>
      <c r="G857" t="b">
        <v>1</v>
      </c>
      <c r="H857" t="s">
        <v>915</v>
      </c>
      <c r="I857" t="str">
        <f>_xlfn.XLOOKUP(game_boards[[#This Row],[drafter_id]],drafters[id],drafters[name],"")</f>
        <v>Billy Ray Brewton</v>
      </c>
      <c r="K857" t="str">
        <f>_xlfn.XLOOKUP(game_boards[[#This Row],[drafter_team_id]],drafter_teams[id],drafter_teams[name],"")</f>
        <v/>
      </c>
    </row>
    <row r="858" spans="1:11" x14ac:dyDescent="0.25">
      <c r="A858" t="str">
        <f>_xlfn.XLOOKUP(game_boards[[#This Row],[draft_id]],game_boards_export[draft_id],game_boards_export[id])</f>
        <v>4b119a75-55c7-4f72-a28d-0c86bae1c4f8</v>
      </c>
      <c r="B858" s="4" t="s">
        <v>268</v>
      </c>
      <c r="C858" t="str">
        <f>_xlfn.XLOOKUP(game_boards[[#This Row],[draft_id]],drafts[id],drafts[title])</f>
        <v>Movies Mega Draft</v>
      </c>
      <c r="D858" t="s">
        <v>15531</v>
      </c>
      <c r="E858" t="s">
        <v>15639</v>
      </c>
      <c r="F858" t="b">
        <v>1</v>
      </c>
      <c r="G858" t="b">
        <v>1</v>
      </c>
      <c r="H858" t="s">
        <v>969</v>
      </c>
      <c r="I858" t="str">
        <f>_xlfn.XLOOKUP(game_boards[[#This Row],[drafter_id]],drafters[id],drafters[name],"")</f>
        <v>Graham Skipper</v>
      </c>
      <c r="K858" t="str">
        <f>_xlfn.XLOOKUP(game_boards[[#This Row],[drafter_team_id]],drafter_teams[id],drafter_teams[name],"")</f>
        <v/>
      </c>
    </row>
    <row r="859" spans="1:11" x14ac:dyDescent="0.25">
      <c r="A859" t="str">
        <f>_xlfn.XLOOKUP(game_boards[[#This Row],[draft_id]],game_boards_export[draft_id],game_boards_export[id])</f>
        <v>4b119a75-55c7-4f72-a28d-0c86bae1c4f8</v>
      </c>
      <c r="B859" s="4" t="s">
        <v>268</v>
      </c>
      <c r="C859" t="str">
        <f>_xlfn.XLOOKUP(game_boards[[#This Row],[draft_id]],drafts[id],drafts[title])</f>
        <v>Movies Mega Draft</v>
      </c>
      <c r="D859" t="s">
        <v>15572</v>
      </c>
      <c r="E859" t="s">
        <v>15640</v>
      </c>
      <c r="G859" t="b">
        <v>1</v>
      </c>
      <c r="H859" t="s">
        <v>1237</v>
      </c>
      <c r="I859" t="str">
        <f>_xlfn.XLOOKUP(game_boards[[#This Row],[drafter_id]],drafters[id],drafters[name],"")</f>
        <v>Clay Keller</v>
      </c>
      <c r="K859" t="str">
        <f>_xlfn.XLOOKUP(game_boards[[#This Row],[drafter_team_id]],drafter_teams[id],drafter_teams[name],"")</f>
        <v/>
      </c>
    </row>
    <row r="860" spans="1:11" x14ac:dyDescent="0.25">
      <c r="A860" t="str">
        <f>_xlfn.XLOOKUP(game_boards[[#This Row],[draft_id]],game_boards_export[draft_id],game_boards_export[id])</f>
        <v>4b119a75-55c7-4f72-a28d-0c86bae1c4f8</v>
      </c>
      <c r="B860" s="4" t="s">
        <v>268</v>
      </c>
      <c r="C860" t="str">
        <f>_xlfn.XLOOKUP(game_boards[[#This Row],[draft_id]],drafts[id],drafts[title])</f>
        <v>Movies Mega Draft</v>
      </c>
      <c r="D860" t="s">
        <v>15590</v>
      </c>
      <c r="E860" t="s">
        <v>15641</v>
      </c>
      <c r="G860" t="b">
        <v>1</v>
      </c>
      <c r="H860" t="s">
        <v>789</v>
      </c>
      <c r="I860" t="str">
        <f>_xlfn.XLOOKUP(game_boards[[#This Row],[drafter_id]],drafters[id],drafters[name],"")</f>
        <v>Bryan Cogman</v>
      </c>
      <c r="K860" t="str">
        <f>_xlfn.XLOOKUP(game_boards[[#This Row],[drafter_team_id]],drafter_teams[id],drafter_teams[name],"")</f>
        <v/>
      </c>
    </row>
    <row r="861" spans="1:11" x14ac:dyDescent="0.25">
      <c r="A861" t="str">
        <f>_xlfn.XLOOKUP(game_boards[[#This Row],[draft_id]],game_boards_export[draft_id],game_boards_export[id])</f>
        <v>b3518528-e980-41d3-8466-fcbda396c2b1</v>
      </c>
      <c r="B861" s="4" t="s">
        <v>336</v>
      </c>
      <c r="C861" t="str">
        <f>_xlfn.XLOOKUP(game_boards[[#This Row],[draft_id]],drafts[id],drafts[title])</f>
        <v>TV Shows Mega Draft</v>
      </c>
      <c r="D861" t="s">
        <v>15522</v>
      </c>
      <c r="E861" t="s">
        <v>15636</v>
      </c>
      <c r="G861" t="b">
        <v>1</v>
      </c>
      <c r="H861" t="s">
        <v>1177</v>
      </c>
      <c r="I861" t="str">
        <f>_xlfn.XLOOKUP(game_boards[[#This Row],[drafter_id]],drafters[id],drafters[name],"")</f>
        <v>Darren Franich</v>
      </c>
      <c r="K861" t="str">
        <f>_xlfn.XLOOKUP(game_boards[[#This Row],[drafter_team_id]],drafter_teams[id],drafter_teams[name],"")</f>
        <v/>
      </c>
    </row>
    <row r="862" spans="1:11" x14ac:dyDescent="0.25">
      <c r="A862" t="str">
        <f>_xlfn.XLOOKUP(game_boards[[#This Row],[draft_id]],game_boards_export[draft_id],game_boards_export[id])</f>
        <v>b3518528-e980-41d3-8466-fcbda396c2b1</v>
      </c>
      <c r="B862" s="4" t="s">
        <v>336</v>
      </c>
      <c r="C862" t="str">
        <f>_xlfn.XLOOKUP(game_boards[[#This Row],[draft_id]],drafts[id],drafts[title])</f>
        <v>TV Shows Mega Draft</v>
      </c>
      <c r="D862" t="s">
        <v>15523</v>
      </c>
      <c r="E862" t="s">
        <v>15637</v>
      </c>
      <c r="G862" t="b">
        <v>1</v>
      </c>
      <c r="H862" t="s">
        <v>1115</v>
      </c>
      <c r="I862" t="str">
        <f>_xlfn.XLOOKUP(game_boards[[#This Row],[drafter_id]],drafters[id],drafters[name],"")</f>
        <v>Ryan Marker</v>
      </c>
      <c r="K862" t="str">
        <f>_xlfn.XLOOKUP(game_boards[[#This Row],[drafter_team_id]],drafter_teams[id],drafter_teams[name],"")</f>
        <v/>
      </c>
    </row>
    <row r="863" spans="1:11" x14ac:dyDescent="0.25">
      <c r="A863" t="str">
        <f>_xlfn.XLOOKUP(game_boards[[#This Row],[draft_id]],game_boards_export[draft_id],game_boards_export[id])</f>
        <v>b3518528-e980-41d3-8466-fcbda396c2b1</v>
      </c>
      <c r="B863" s="4" t="s">
        <v>336</v>
      </c>
      <c r="C863" t="str">
        <f>_xlfn.XLOOKUP(game_boards[[#This Row],[draft_id]],drafts[id],drafts[title])</f>
        <v>TV Shows Mega Draft</v>
      </c>
      <c r="D863" t="s">
        <v>15526</v>
      </c>
      <c r="E863" t="s">
        <v>15638</v>
      </c>
      <c r="G863" t="b">
        <v>1</v>
      </c>
      <c r="H863" t="s">
        <v>969</v>
      </c>
      <c r="I863" t="str">
        <f>_xlfn.XLOOKUP(game_boards[[#This Row],[drafter_id]],drafters[id],drafters[name],"")</f>
        <v>Graham Skipper</v>
      </c>
      <c r="K863" t="str">
        <f>_xlfn.XLOOKUP(game_boards[[#This Row],[drafter_team_id]],drafter_teams[id],drafter_teams[name],"")</f>
        <v/>
      </c>
    </row>
    <row r="864" spans="1:11" x14ac:dyDescent="0.25">
      <c r="A864" t="str">
        <f>_xlfn.XLOOKUP(game_boards[[#This Row],[draft_id]],game_boards_export[draft_id],game_boards_export[id])</f>
        <v>b3518528-e980-41d3-8466-fcbda396c2b1</v>
      </c>
      <c r="B864" s="4" t="s">
        <v>336</v>
      </c>
      <c r="C864" t="str">
        <f>_xlfn.XLOOKUP(game_boards[[#This Row],[draft_id]],drafts[id],drafts[title])</f>
        <v>TV Shows Mega Draft</v>
      </c>
      <c r="D864" t="s">
        <v>15531</v>
      </c>
      <c r="E864" t="s">
        <v>15639</v>
      </c>
      <c r="G864" t="b">
        <v>1</v>
      </c>
      <c r="H864" t="s">
        <v>1237</v>
      </c>
      <c r="I864" t="str">
        <f>_xlfn.XLOOKUP(game_boards[[#This Row],[drafter_id]],drafters[id],drafters[name],"")</f>
        <v>Clay Keller</v>
      </c>
      <c r="K864" t="str">
        <f>_xlfn.XLOOKUP(game_boards[[#This Row],[drafter_team_id]],drafter_teams[id],drafter_teams[name],"")</f>
        <v/>
      </c>
    </row>
    <row r="865" spans="1:11" x14ac:dyDescent="0.25">
      <c r="A865" t="str">
        <f>_xlfn.XLOOKUP(game_boards[[#This Row],[draft_id]],game_boards_export[draft_id],game_boards_export[id])</f>
        <v>b3518528-e980-41d3-8466-fcbda396c2b1</v>
      </c>
      <c r="B865" s="4" t="s">
        <v>336</v>
      </c>
      <c r="C865" t="str">
        <f>_xlfn.XLOOKUP(game_boards[[#This Row],[draft_id]],drafts[id],drafts[title])</f>
        <v>TV Shows Mega Draft</v>
      </c>
      <c r="D865" t="s">
        <v>15572</v>
      </c>
      <c r="E865" t="s">
        <v>15640</v>
      </c>
      <c r="G865" t="b">
        <v>1</v>
      </c>
      <c r="H865" t="s">
        <v>915</v>
      </c>
      <c r="I865" t="str">
        <f>_xlfn.XLOOKUP(game_boards[[#This Row],[drafter_id]],drafters[id],drafters[name],"")</f>
        <v>Billy Ray Brewton</v>
      </c>
      <c r="K865" t="str">
        <f>_xlfn.XLOOKUP(game_boards[[#This Row],[drafter_team_id]],drafter_teams[id],drafter_teams[name],"")</f>
        <v/>
      </c>
    </row>
    <row r="866" spans="1:11" x14ac:dyDescent="0.25">
      <c r="A866" t="str">
        <f>_xlfn.XLOOKUP(game_boards[[#This Row],[draft_id]],game_boards_export[draft_id],game_boards_export[id])</f>
        <v>b3518528-e980-41d3-8466-fcbda396c2b1</v>
      </c>
      <c r="B866" s="4" t="s">
        <v>336</v>
      </c>
      <c r="C866" t="str">
        <f>_xlfn.XLOOKUP(game_boards[[#This Row],[draft_id]],drafts[id],drafts[title])</f>
        <v>TV Shows Mega Draft</v>
      </c>
      <c r="D866" t="s">
        <v>15590</v>
      </c>
      <c r="E866" t="s">
        <v>15641</v>
      </c>
      <c r="G866" t="b">
        <v>1</v>
      </c>
      <c r="H866" t="s">
        <v>789</v>
      </c>
      <c r="I866" t="str">
        <f>_xlfn.XLOOKUP(game_boards[[#This Row],[drafter_id]],drafters[id],drafters[name],"")</f>
        <v>Bryan Cogman</v>
      </c>
      <c r="K866" t="str">
        <f>_xlfn.XLOOKUP(game_boards[[#This Row],[drafter_team_id]],drafter_teams[id],drafter_teams[name],"")</f>
        <v/>
      </c>
    </row>
    <row r="867" spans="1:11" x14ac:dyDescent="0.25">
      <c r="A867" t="str">
        <f>_xlfn.XLOOKUP(game_boards[[#This Row],[draft_id]],game_boards_export[draft_id],game_boards_export[id])</f>
        <v>b8a65566-d801-4ad1-8794-52c98e94524e</v>
      </c>
      <c r="B867" s="4" t="s">
        <v>665</v>
      </c>
      <c r="C867" t="str">
        <f>_xlfn.XLOOKUP(game_boards[[#This Row],[draft_id]],drafts[id],drafts[title])</f>
        <v>Christopher Plummer</v>
      </c>
      <c r="D867" t="s">
        <v>15522</v>
      </c>
      <c r="E867" t="s">
        <v>15524</v>
      </c>
      <c r="H867" t="s">
        <v>915</v>
      </c>
      <c r="I867" t="str">
        <f>_xlfn.XLOOKUP(game_boards[[#This Row],[drafter_id]],drafters[id],drafters[name],"")</f>
        <v>Billy Ray Brewton</v>
      </c>
      <c r="K867" t="str">
        <f>_xlfn.XLOOKUP(game_boards[[#This Row],[drafter_team_id]],drafter_teams[id],drafter_teams[name],"")</f>
        <v/>
      </c>
    </row>
    <row r="868" spans="1:11" x14ac:dyDescent="0.25">
      <c r="A868" t="str">
        <f>_xlfn.XLOOKUP(game_boards[[#This Row],[draft_id]],game_boards_export[draft_id],game_boards_export[id])</f>
        <v>b8a65566-d801-4ad1-8794-52c98e94524e</v>
      </c>
      <c r="B868" s="4" t="s">
        <v>665</v>
      </c>
      <c r="C868" t="str">
        <f>_xlfn.XLOOKUP(game_boards[[#This Row],[draft_id]],drafts[id],drafts[title])</f>
        <v>Christopher Plummer</v>
      </c>
      <c r="D868" t="s">
        <v>15523</v>
      </c>
      <c r="E868" t="s">
        <v>15525</v>
      </c>
      <c r="H868" t="s">
        <v>789</v>
      </c>
      <c r="I868" t="str">
        <f>_xlfn.XLOOKUP(game_boards[[#This Row],[drafter_id]],drafters[id],drafters[name],"")</f>
        <v>Bryan Cogman</v>
      </c>
      <c r="K868" t="str">
        <f>_xlfn.XLOOKUP(game_boards[[#This Row],[drafter_team_id]],drafter_teams[id],drafter_teams[name],"")</f>
        <v/>
      </c>
    </row>
    <row r="869" spans="1:11" x14ac:dyDescent="0.25">
      <c r="A869" t="str">
        <f>_xlfn.XLOOKUP(game_boards[[#This Row],[draft_id]],game_boards_export[draft_id],game_boards_export[id])</f>
        <v>a002c1c4-ea6a-415b-baf4-9cae228348a1</v>
      </c>
      <c r="B869" s="4" t="s">
        <v>693</v>
      </c>
      <c r="C869" t="str">
        <f>_xlfn.XLOOKUP(game_boards[[#This Row],[draft_id]],drafts[id],drafts[title])</f>
        <v>Richard Donner</v>
      </c>
      <c r="D869" t="s">
        <v>15522</v>
      </c>
      <c r="E869" t="s">
        <v>15524</v>
      </c>
      <c r="H869" t="s">
        <v>915</v>
      </c>
      <c r="I869" t="str">
        <f>_xlfn.XLOOKUP(game_boards[[#This Row],[drafter_id]],drafters[id],drafters[name],"")</f>
        <v>Billy Ray Brewton</v>
      </c>
      <c r="K869" t="str">
        <f>_xlfn.XLOOKUP(game_boards[[#This Row],[drafter_team_id]],drafter_teams[id],drafter_teams[name],"")</f>
        <v/>
      </c>
    </row>
    <row r="870" spans="1:11" x14ac:dyDescent="0.25">
      <c r="A870" t="str">
        <f>_xlfn.XLOOKUP(game_boards[[#This Row],[draft_id]],game_boards_export[draft_id],game_boards_export[id])</f>
        <v>a002c1c4-ea6a-415b-baf4-9cae228348a1</v>
      </c>
      <c r="B870" s="4" t="s">
        <v>693</v>
      </c>
      <c r="C870" t="str">
        <f>_xlfn.XLOOKUP(game_boards[[#This Row],[draft_id]],drafts[id],drafts[title])</f>
        <v>Richard Donner</v>
      </c>
      <c r="D870" t="s">
        <v>15523</v>
      </c>
      <c r="E870" t="s">
        <v>15525</v>
      </c>
      <c r="H870" t="s">
        <v>789</v>
      </c>
      <c r="I870" t="str">
        <f>_xlfn.XLOOKUP(game_boards[[#This Row],[drafter_id]],drafters[id],drafters[name],"")</f>
        <v>Bryan Cogman</v>
      </c>
      <c r="K870" t="str">
        <f>_xlfn.XLOOKUP(game_boards[[#This Row],[drafter_team_id]],drafter_teams[id],drafter_teams[name],"")</f>
        <v/>
      </c>
    </row>
    <row r="871" spans="1:11" x14ac:dyDescent="0.25">
      <c r="A871" t="str">
        <f>_xlfn.XLOOKUP(game_boards[[#This Row],[draft_id]],game_boards_export[draft_id],game_boards_export[id])</f>
        <v>864eeb21-e743-46e8-9664-d904a8d163bf</v>
      </c>
      <c r="B871" s="4" t="s">
        <v>304</v>
      </c>
      <c r="C871" t="str">
        <f>_xlfn.XLOOKUP(game_boards[[#This Row],[draft_id]],drafts[id],drafts[title])</f>
        <v>Stephen Sondheim</v>
      </c>
      <c r="D871" t="s">
        <v>15522</v>
      </c>
      <c r="E871" t="s">
        <v>15524</v>
      </c>
      <c r="H871" t="s">
        <v>789</v>
      </c>
      <c r="I871" t="str">
        <f>_xlfn.XLOOKUP(game_boards[[#This Row],[drafter_id]],drafters[id],drafters[name],"")</f>
        <v>Bryan Cogman</v>
      </c>
      <c r="K871" t="str">
        <f>_xlfn.XLOOKUP(game_boards[[#This Row],[drafter_team_id]],drafter_teams[id],drafter_teams[name],"")</f>
        <v/>
      </c>
    </row>
    <row r="872" spans="1:11" x14ac:dyDescent="0.25">
      <c r="A872" t="str">
        <f>_xlfn.XLOOKUP(game_boards[[#This Row],[draft_id]],game_boards_export[draft_id],game_boards_export[id])</f>
        <v>864eeb21-e743-46e8-9664-d904a8d163bf</v>
      </c>
      <c r="B872" s="4" t="s">
        <v>304</v>
      </c>
      <c r="C872" t="str">
        <f>_xlfn.XLOOKUP(game_boards[[#This Row],[draft_id]],drafts[id],drafts[title])</f>
        <v>Stephen Sondheim</v>
      </c>
      <c r="D872" t="s">
        <v>15523</v>
      </c>
      <c r="E872" t="s">
        <v>15525</v>
      </c>
      <c r="H872" t="s">
        <v>915</v>
      </c>
      <c r="I872" t="str">
        <f>_xlfn.XLOOKUP(game_boards[[#This Row],[drafter_id]],drafters[id],drafters[name],"")</f>
        <v>Billy Ray Brewton</v>
      </c>
      <c r="K872" t="str">
        <f>_xlfn.XLOOKUP(game_boards[[#This Row],[drafter_team_id]],drafter_teams[id],drafter_teams[name],"")</f>
        <v/>
      </c>
    </row>
    <row r="873" spans="1:11" x14ac:dyDescent="0.25">
      <c r="A873" t="str">
        <f>_xlfn.XLOOKUP(game_boards[[#This Row],[draft_id]],game_boards_export[draft_id],game_boards_export[id])</f>
        <v>1a2d9caa-3655-41ea-8e16-9b655b8c02c0</v>
      </c>
      <c r="B873" s="4" t="s">
        <v>204</v>
      </c>
      <c r="C873" t="str">
        <f>_xlfn.XLOOKUP(game_boards[[#This Row],[draft_id]],drafts[id],drafts[title])</f>
        <v>Betty White</v>
      </c>
      <c r="D873" t="s">
        <v>15522</v>
      </c>
      <c r="E873" t="s">
        <v>15524</v>
      </c>
      <c r="H873" t="s">
        <v>789</v>
      </c>
      <c r="I873" t="str">
        <f>_xlfn.XLOOKUP(game_boards[[#This Row],[drafter_id]],drafters[id],drafters[name],"")</f>
        <v>Bryan Cogman</v>
      </c>
      <c r="K873" t="str">
        <f>_xlfn.XLOOKUP(game_boards[[#This Row],[drafter_team_id]],drafter_teams[id],drafter_teams[name],"")</f>
        <v/>
      </c>
    </row>
    <row r="874" spans="1:11" x14ac:dyDescent="0.25">
      <c r="A874" t="str">
        <f>_xlfn.XLOOKUP(game_boards[[#This Row],[draft_id]],game_boards_export[draft_id],game_boards_export[id])</f>
        <v>1a2d9caa-3655-41ea-8e16-9b655b8c02c0</v>
      </c>
      <c r="B874" s="4" t="s">
        <v>204</v>
      </c>
      <c r="C874" t="str">
        <f>_xlfn.XLOOKUP(game_boards[[#This Row],[draft_id]],drafts[id],drafts[title])</f>
        <v>Betty White</v>
      </c>
      <c r="D874" t="s">
        <v>15523</v>
      </c>
      <c r="E874" t="s">
        <v>15525</v>
      </c>
      <c r="H874" t="s">
        <v>915</v>
      </c>
      <c r="I874" t="str">
        <f>_xlfn.XLOOKUP(game_boards[[#This Row],[drafter_id]],drafters[id],drafters[name],"")</f>
        <v>Billy Ray Brewton</v>
      </c>
      <c r="K874" t="str">
        <f>_xlfn.XLOOKUP(game_boards[[#This Row],[drafter_team_id]],drafter_teams[id],drafter_teams[name],"")</f>
        <v/>
      </c>
    </row>
    <row r="875" spans="1:11" x14ac:dyDescent="0.25">
      <c r="A875" t="str">
        <f>_xlfn.XLOOKUP(game_boards[[#This Row],[draft_id]],game_boards_export[draft_id],game_boards_export[id])</f>
        <v>4fb23f74-dcdf-4fe3-acc8-ce7750b23e9c</v>
      </c>
      <c r="B875" s="4" t="s">
        <v>580</v>
      </c>
      <c r="C875" t="str">
        <f>_xlfn.XLOOKUP(game_boards[[#This Row],[draft_id]],drafts[id],drafts[title])</f>
        <v>Philip Baker Hall</v>
      </c>
      <c r="D875" t="s">
        <v>15522</v>
      </c>
      <c r="E875" t="s">
        <v>15524</v>
      </c>
      <c r="H875" t="s">
        <v>915</v>
      </c>
      <c r="I875" t="str">
        <f>_xlfn.XLOOKUP(game_boards[[#This Row],[drafter_id]],drafters[id],drafters[name],"")</f>
        <v>Billy Ray Brewton</v>
      </c>
      <c r="K875" t="str">
        <f>_xlfn.XLOOKUP(game_boards[[#This Row],[drafter_team_id]],drafter_teams[id],drafter_teams[name],"")</f>
        <v/>
      </c>
    </row>
    <row r="876" spans="1:11" x14ac:dyDescent="0.25">
      <c r="A876" t="str">
        <f>_xlfn.XLOOKUP(game_boards[[#This Row],[draft_id]],game_boards_export[draft_id],game_boards_export[id])</f>
        <v>4fb23f74-dcdf-4fe3-acc8-ce7750b23e9c</v>
      </c>
      <c r="B876" s="4" t="s">
        <v>580</v>
      </c>
      <c r="C876" t="str">
        <f>_xlfn.XLOOKUP(game_boards[[#This Row],[draft_id]],drafts[id],drafts[title])</f>
        <v>Philip Baker Hall</v>
      </c>
      <c r="D876" t="s">
        <v>15523</v>
      </c>
      <c r="E876" t="s">
        <v>15525</v>
      </c>
      <c r="H876" t="s">
        <v>789</v>
      </c>
      <c r="I876" t="str">
        <f>_xlfn.XLOOKUP(game_boards[[#This Row],[drafter_id]],drafters[id],drafters[name],"")</f>
        <v>Bryan Cogman</v>
      </c>
      <c r="K876" t="str">
        <f>_xlfn.XLOOKUP(game_boards[[#This Row],[drafter_team_id]],drafter_teams[id],drafter_teams[name],"")</f>
        <v/>
      </c>
    </row>
    <row r="877" spans="1:11" x14ac:dyDescent="0.25">
      <c r="A877" t="str">
        <f>_xlfn.XLOOKUP(game_boards[[#This Row],[draft_id]],game_boards_export[draft_id],game_boards_export[id])</f>
        <v>87a69e3a-fae1-4281-8d0b-d2f9af2f5088</v>
      </c>
      <c r="B877" s="4" t="s">
        <v>600</v>
      </c>
      <c r="C877" t="str">
        <f>_xlfn.XLOOKUP(game_boards[[#This Row],[draft_id]],drafts[id],drafts[title])</f>
        <v>Clu Gulager</v>
      </c>
      <c r="D877" t="s">
        <v>15522</v>
      </c>
      <c r="E877" t="s">
        <v>15524</v>
      </c>
      <c r="H877" t="s">
        <v>915</v>
      </c>
      <c r="I877" t="str">
        <f>_xlfn.XLOOKUP(game_boards[[#This Row],[drafter_id]],drafters[id],drafters[name],"")</f>
        <v>Billy Ray Brewton</v>
      </c>
      <c r="K877" t="str">
        <f>_xlfn.XLOOKUP(game_boards[[#This Row],[drafter_team_id]],drafter_teams[id],drafter_teams[name],"")</f>
        <v/>
      </c>
    </row>
    <row r="878" spans="1:11" x14ac:dyDescent="0.25">
      <c r="A878" t="str">
        <f>_xlfn.XLOOKUP(game_boards[[#This Row],[draft_id]],game_boards_export[draft_id],game_boards_export[id])</f>
        <v>87a69e3a-fae1-4281-8d0b-d2f9af2f5088</v>
      </c>
      <c r="B878" s="4" t="s">
        <v>600</v>
      </c>
      <c r="C878" t="str">
        <f>_xlfn.XLOOKUP(game_boards[[#This Row],[draft_id]],drafts[id],drafts[title])</f>
        <v>Clu Gulager</v>
      </c>
      <c r="D878" t="s">
        <v>15523</v>
      </c>
      <c r="E878" t="s">
        <v>15525</v>
      </c>
      <c r="H878" t="s">
        <v>789</v>
      </c>
      <c r="I878" t="str">
        <f>_xlfn.XLOOKUP(game_boards[[#This Row],[drafter_id]],drafters[id],drafters[name],"")</f>
        <v>Bryan Cogman</v>
      </c>
      <c r="K878" t="str">
        <f>_xlfn.XLOOKUP(game_boards[[#This Row],[drafter_team_id]],drafter_teams[id],drafter_teams[name],"")</f>
        <v/>
      </c>
    </row>
    <row r="879" spans="1:11" x14ac:dyDescent="0.25">
      <c r="A879" t="str">
        <f>_xlfn.XLOOKUP(game_boards[[#This Row],[draft_id]],game_boards_export[draft_id],game_boards_export[id])</f>
        <v>43942062-cf22-447a-81ae-1813fc48b259</v>
      </c>
      <c r="B879" s="4" t="s">
        <v>312</v>
      </c>
      <c r="C879" t="str">
        <f>_xlfn.XLOOKUP(game_boards[[#This Row],[draft_id]],drafts[id],drafts[title])</f>
        <v>Angela Lansbury</v>
      </c>
      <c r="D879" t="s">
        <v>15522</v>
      </c>
      <c r="E879" t="s">
        <v>15524</v>
      </c>
      <c r="H879" t="s">
        <v>915</v>
      </c>
      <c r="I879" t="str">
        <f>_xlfn.XLOOKUP(game_boards[[#This Row],[drafter_id]],drafters[id],drafters[name],"")</f>
        <v>Billy Ray Brewton</v>
      </c>
      <c r="K879" t="str">
        <f>_xlfn.XLOOKUP(game_boards[[#This Row],[drafter_team_id]],drafter_teams[id],drafter_teams[name],"")</f>
        <v/>
      </c>
    </row>
    <row r="880" spans="1:11" x14ac:dyDescent="0.25">
      <c r="A880" t="str">
        <f>_xlfn.XLOOKUP(game_boards[[#This Row],[draft_id]],game_boards_export[draft_id],game_boards_export[id])</f>
        <v>43942062-cf22-447a-81ae-1813fc48b259</v>
      </c>
      <c r="B880" s="4" t="s">
        <v>312</v>
      </c>
      <c r="C880" t="str">
        <f>_xlfn.XLOOKUP(game_boards[[#This Row],[draft_id]],drafts[id],drafts[title])</f>
        <v>Angela Lansbury</v>
      </c>
      <c r="D880" t="s">
        <v>15523</v>
      </c>
      <c r="E880" t="s">
        <v>15525</v>
      </c>
      <c r="H880" t="s">
        <v>789</v>
      </c>
      <c r="I880" t="str">
        <f>_xlfn.XLOOKUP(game_boards[[#This Row],[drafter_id]],drafters[id],drafters[name],"")</f>
        <v>Bryan Cogman</v>
      </c>
      <c r="K880" t="str">
        <f>_xlfn.XLOOKUP(game_boards[[#This Row],[drafter_team_id]],drafter_teams[id],drafter_teams[name],"")</f>
        <v/>
      </c>
    </row>
    <row r="881" spans="1:11" x14ac:dyDescent="0.25">
      <c r="A881" t="str">
        <f>_xlfn.XLOOKUP(game_boards[[#This Row],[draft_id]],game_boards_export[draft_id],game_boards_export[id])</f>
        <v>455cf1aa-33d8-4323-937a-5436c7c8008b</v>
      </c>
      <c r="B881" s="4" t="s">
        <v>371</v>
      </c>
      <c r="C881" t="str">
        <f>_xlfn.XLOOKUP(game_boards[[#This Row],[draft_id]],drafts[id],drafts[title])</f>
        <v>Harry Belafonte</v>
      </c>
      <c r="D881" t="s">
        <v>15522</v>
      </c>
      <c r="E881" t="s">
        <v>15524</v>
      </c>
      <c r="H881" t="s">
        <v>789</v>
      </c>
      <c r="I881" t="str">
        <f>_xlfn.XLOOKUP(game_boards[[#This Row],[drafter_id]],drafters[id],drafters[name],"")</f>
        <v>Bryan Cogman</v>
      </c>
      <c r="K881" t="str">
        <f>_xlfn.XLOOKUP(game_boards[[#This Row],[drafter_team_id]],drafter_teams[id],drafter_teams[name],"")</f>
        <v/>
      </c>
    </row>
    <row r="882" spans="1:11" x14ac:dyDescent="0.25">
      <c r="A882" t="str">
        <f>_xlfn.XLOOKUP(game_boards[[#This Row],[draft_id]],game_boards_export[draft_id],game_boards_export[id])</f>
        <v>455cf1aa-33d8-4323-937a-5436c7c8008b</v>
      </c>
      <c r="B882" s="4" t="s">
        <v>371</v>
      </c>
      <c r="C882" t="str">
        <f>_xlfn.XLOOKUP(game_boards[[#This Row],[draft_id]],drafts[id],drafts[title])</f>
        <v>Harry Belafonte</v>
      </c>
      <c r="D882" t="s">
        <v>15523</v>
      </c>
      <c r="E882" t="s">
        <v>15525</v>
      </c>
      <c r="H882" t="s">
        <v>915</v>
      </c>
      <c r="I882" t="str">
        <f>_xlfn.XLOOKUP(game_boards[[#This Row],[drafter_id]],drafters[id],drafters[name],"")</f>
        <v>Billy Ray Brewton</v>
      </c>
      <c r="K882" t="str">
        <f>_xlfn.XLOOKUP(game_boards[[#This Row],[drafter_team_id]],drafter_teams[id],drafter_teams[name],"")</f>
        <v/>
      </c>
    </row>
    <row r="883" spans="1:11" x14ac:dyDescent="0.25">
      <c r="A883" t="str">
        <f>_xlfn.XLOOKUP(game_boards[[#This Row],[draft_id]],game_boards_export[draft_id],game_boards_export[id])</f>
        <v>e7ebc59b-e8e0-4b31-9814-4e6c83345c45</v>
      </c>
      <c r="B883" s="4" t="s">
        <v>475</v>
      </c>
      <c r="C883" t="str">
        <f>_xlfn.XLOOKUP(game_boards[[#This Row],[draft_id]],drafts[id],drafts[title])</f>
        <v>Norman Jewison</v>
      </c>
      <c r="D883" t="s">
        <v>15522</v>
      </c>
      <c r="E883" t="s">
        <v>15524</v>
      </c>
      <c r="H883" t="s">
        <v>915</v>
      </c>
      <c r="I883" t="str">
        <f>_xlfn.XLOOKUP(game_boards[[#This Row],[drafter_id]],drafters[id],drafters[name],"")</f>
        <v>Billy Ray Brewton</v>
      </c>
      <c r="K883" t="str">
        <f>_xlfn.XLOOKUP(game_boards[[#This Row],[drafter_team_id]],drafter_teams[id],drafter_teams[name],"")</f>
        <v/>
      </c>
    </row>
    <row r="884" spans="1:11" x14ac:dyDescent="0.25">
      <c r="A884" t="str">
        <f>_xlfn.XLOOKUP(game_boards[[#This Row],[draft_id]],game_boards_export[draft_id],game_boards_export[id])</f>
        <v>e7ebc59b-e8e0-4b31-9814-4e6c83345c45</v>
      </c>
      <c r="B884" s="4" t="s">
        <v>475</v>
      </c>
      <c r="C884" t="str">
        <f>_xlfn.XLOOKUP(game_boards[[#This Row],[draft_id]],drafts[id],drafts[title])</f>
        <v>Norman Jewison</v>
      </c>
      <c r="D884" t="s">
        <v>15523</v>
      </c>
      <c r="E884" t="s">
        <v>15525</v>
      </c>
      <c r="H884" t="s">
        <v>789</v>
      </c>
      <c r="I884" t="str">
        <f>_xlfn.XLOOKUP(game_boards[[#This Row],[drafter_id]],drafters[id],drafters[name],"")</f>
        <v>Bryan Cogman</v>
      </c>
      <c r="K884" t="str">
        <f>_xlfn.XLOOKUP(game_boards[[#This Row],[drafter_team_id]],drafter_teams[id],drafter_teams[name],"")</f>
        <v/>
      </c>
    </row>
    <row r="885" spans="1:11" x14ac:dyDescent="0.25">
      <c r="A885" t="str">
        <f>_xlfn.XLOOKUP(game_boards[[#This Row],[draft_id]],game_boards_export[draft_id],game_boards_export[id])</f>
        <v>54ff4499-be5f-4705-b152-5919321807b8</v>
      </c>
      <c r="B885" s="4" t="s">
        <v>67</v>
      </c>
      <c r="C885" t="str">
        <f>_xlfn.XLOOKUP(game_boards[[#This Row],[draft_id]],drafts[id],drafts[title])</f>
        <v>Gena Rowlands</v>
      </c>
      <c r="D885" t="s">
        <v>15522</v>
      </c>
      <c r="E885" t="s">
        <v>15524</v>
      </c>
      <c r="H885" t="s">
        <v>915</v>
      </c>
      <c r="I885" t="str">
        <f>_xlfn.XLOOKUP(game_boards[[#This Row],[drafter_id]],drafters[id],drafters[name],"")</f>
        <v>Billy Ray Brewton</v>
      </c>
      <c r="K885" t="str">
        <f>_xlfn.XLOOKUP(game_boards[[#This Row],[drafter_team_id]],drafter_teams[id],drafter_teams[name],"")</f>
        <v/>
      </c>
    </row>
    <row r="886" spans="1:11" x14ac:dyDescent="0.25">
      <c r="A886" t="str">
        <f>_xlfn.XLOOKUP(game_boards[[#This Row],[draft_id]],game_boards_export[draft_id],game_boards_export[id])</f>
        <v>54ff4499-be5f-4705-b152-5919321807b8</v>
      </c>
      <c r="B886" s="4" t="s">
        <v>67</v>
      </c>
      <c r="C886" t="str">
        <f>_xlfn.XLOOKUP(game_boards[[#This Row],[draft_id]],drafts[id],drafts[title])</f>
        <v>Gena Rowlands</v>
      </c>
      <c r="D886" t="s">
        <v>15523</v>
      </c>
      <c r="E886" t="s">
        <v>15525</v>
      </c>
      <c r="H886" t="s">
        <v>789</v>
      </c>
      <c r="I886" t="str">
        <f>_xlfn.XLOOKUP(game_boards[[#This Row],[drafter_id]],drafters[id],drafters[name],"")</f>
        <v>Bryan Cogman</v>
      </c>
      <c r="K886" t="str">
        <f>_xlfn.XLOOKUP(game_boards[[#This Row],[drafter_team_id]],drafter_teams[id],drafter_teams[name],"")</f>
        <v/>
      </c>
    </row>
    <row r="887" spans="1:11" x14ac:dyDescent="0.25">
      <c r="A887" t="str">
        <f>_xlfn.XLOOKUP(game_boards[[#This Row],[draft_id]],game_boards_export[draft_id],game_boards_export[id])</f>
        <v>c61db22e-9f6d-4f92-9b18-a46366afb5f1</v>
      </c>
      <c r="B887" s="4" t="s">
        <v>411</v>
      </c>
      <c r="C887" t="str">
        <f>_xlfn.XLOOKUP(game_boards[[#This Row],[draft_id]],drafts[id],drafts[title])</f>
        <v>1975 Best Picture</v>
      </c>
      <c r="D887" t="s">
        <v>15522</v>
      </c>
      <c r="E887" t="s">
        <v>15525</v>
      </c>
      <c r="H887" t="s">
        <v>1115</v>
      </c>
      <c r="I887" t="str">
        <f>_xlfn.XLOOKUP(game_boards[[#This Row],[drafter_id]],drafters[id],drafters[name],"")</f>
        <v>Ryan Marker</v>
      </c>
      <c r="K887" t="str">
        <f>_xlfn.XLOOKUP(game_boards[[#This Row],[drafter_team_id]],drafter_teams[id],drafter_teams[name],"")</f>
        <v/>
      </c>
    </row>
    <row r="888" spans="1:11" x14ac:dyDescent="0.25">
      <c r="A888" t="str">
        <f>_xlfn.XLOOKUP(game_boards[[#This Row],[draft_id]],game_boards_export[draft_id],game_boards_export[id])</f>
        <v>c61db22e-9f6d-4f92-9b18-a46366afb5f1</v>
      </c>
      <c r="B888" s="4" t="s">
        <v>411</v>
      </c>
      <c r="C888" t="str">
        <f>_xlfn.XLOOKUP(game_boards[[#This Row],[draft_id]],drafts[id],drafts[title])</f>
        <v>1975 Best Picture</v>
      </c>
      <c r="D888" t="s">
        <v>15523</v>
      </c>
      <c r="E888" t="s">
        <v>15585</v>
      </c>
      <c r="H888" t="s">
        <v>1237</v>
      </c>
      <c r="I888" t="str">
        <f>_xlfn.XLOOKUP(game_boards[[#This Row],[drafter_id]],drafters[id],drafters[name],"")</f>
        <v>Clay Keller</v>
      </c>
      <c r="K888" t="str">
        <f>_xlfn.XLOOKUP(game_boards[[#This Row],[drafter_team_id]],drafter_teams[id],drafter_teams[name],"")</f>
        <v/>
      </c>
    </row>
    <row r="889" spans="1:11" x14ac:dyDescent="0.25">
      <c r="A889" t="str">
        <f>_xlfn.XLOOKUP(game_boards[[#This Row],[draft_id]],game_boards_export[draft_id],game_boards_export[id])</f>
        <v>fc0841c5-7fe3-4f1e-a7c3-dc65f989cb1f</v>
      </c>
      <c r="B889" s="4" t="s">
        <v>96</v>
      </c>
      <c r="C889" t="str">
        <f>_xlfn.XLOOKUP(game_boards[[#This Row],[draft_id]],drafts[id],drafts[title])</f>
        <v>Vincente Minnelli</v>
      </c>
      <c r="D889" t="s">
        <v>15522</v>
      </c>
      <c r="E889" t="s">
        <v>15524</v>
      </c>
      <c r="H889" t="s">
        <v>1095</v>
      </c>
      <c r="I889" t="str">
        <f>_xlfn.XLOOKUP(game_boards[[#This Row],[drafter_id]],drafters[id],drafters[name],"")</f>
        <v>Katey Rich</v>
      </c>
      <c r="K889" t="str">
        <f>_xlfn.XLOOKUP(game_boards[[#This Row],[drafter_team_id]],drafter_teams[id],drafter_teams[name],"")</f>
        <v/>
      </c>
    </row>
    <row r="890" spans="1:11" x14ac:dyDescent="0.25">
      <c r="A890" t="str">
        <f>_xlfn.XLOOKUP(game_boards[[#This Row],[draft_id]],game_boards_export[draft_id],game_boards_export[id])</f>
        <v>fc0841c5-7fe3-4f1e-a7c3-dc65f989cb1f</v>
      </c>
      <c r="B890" s="4" t="s">
        <v>96</v>
      </c>
      <c r="C890" t="str">
        <f>_xlfn.XLOOKUP(game_boards[[#This Row],[draft_id]],drafts[id],drafts[title])</f>
        <v>Vincente Minnelli</v>
      </c>
      <c r="D890" t="s">
        <v>15523</v>
      </c>
      <c r="E890" t="s">
        <v>15525</v>
      </c>
      <c r="H890" t="s">
        <v>957</v>
      </c>
      <c r="I890" t="str">
        <f>_xlfn.XLOOKUP(game_boards[[#This Row],[drafter_id]],drafters[id],drafters[name],"")</f>
        <v>Chris Feil</v>
      </c>
      <c r="K890" t="str">
        <f>_xlfn.XLOOKUP(game_boards[[#This Row],[drafter_team_id]],drafter_teams[id],drafter_teams[name],"")</f>
        <v/>
      </c>
    </row>
    <row r="891" spans="1:11" x14ac:dyDescent="0.25">
      <c r="A891" t="str">
        <f>_xlfn.XLOOKUP(game_boards[[#This Row],[draft_id]],game_boards_export[draft_id],game_boards_export[id])</f>
        <v>55cc1770-cdd4-456c-81cc-3c4ed57a47d0</v>
      </c>
      <c r="B891" s="4" t="s">
        <v>120</v>
      </c>
      <c r="C891" t="str">
        <f>_xlfn.XLOOKUP(game_boards[[#This Row],[draft_id]],drafts[id],drafts[title])</f>
        <v>2024 Mega Draft</v>
      </c>
      <c r="D891" t="s">
        <v>15522</v>
      </c>
      <c r="E891" t="s">
        <v>15545</v>
      </c>
      <c r="F891" t="b">
        <v>1</v>
      </c>
      <c r="H891" t="s">
        <v>1009</v>
      </c>
      <c r="I891" t="str">
        <f>_xlfn.XLOOKUP(game_boards[[#This Row],[drafter_id]],drafters[id],drafters[name],"")</f>
        <v>Drea Clark</v>
      </c>
      <c r="K891" t="str">
        <f>_xlfn.XLOOKUP(game_boards[[#This Row],[drafter_team_id]],drafter_teams[id],drafter_teams[name],"")</f>
        <v/>
      </c>
    </row>
    <row r="892" spans="1:11" x14ac:dyDescent="0.25">
      <c r="A892" t="str">
        <f>_xlfn.XLOOKUP(game_boards[[#This Row],[draft_id]],game_boards_export[draft_id],game_boards_export[id])</f>
        <v>55cc1770-cdd4-456c-81cc-3c4ed57a47d0</v>
      </c>
      <c r="B892" s="4" t="s">
        <v>120</v>
      </c>
      <c r="C892" t="str">
        <f>_xlfn.XLOOKUP(game_boards[[#This Row],[draft_id]],drafts[id],drafts[title])</f>
        <v>2024 Mega Draft</v>
      </c>
      <c r="D892" t="s">
        <v>15523</v>
      </c>
      <c r="E892" t="s">
        <v>15544</v>
      </c>
      <c r="H892" t="s">
        <v>915</v>
      </c>
      <c r="I892" t="str">
        <f>_xlfn.XLOOKUP(game_boards[[#This Row],[drafter_id]],drafters[id],drafters[name],"")</f>
        <v>Billy Ray Brewton</v>
      </c>
      <c r="K892" t="str">
        <f>_xlfn.XLOOKUP(game_boards[[#This Row],[drafter_team_id]],drafter_teams[id],drafter_teams[name],"")</f>
        <v/>
      </c>
    </row>
    <row r="893" spans="1:11" x14ac:dyDescent="0.25">
      <c r="A893" t="str">
        <f>_xlfn.XLOOKUP(game_boards[[#This Row],[draft_id]],game_boards_export[draft_id],game_boards_export[id])</f>
        <v>55cc1770-cdd4-456c-81cc-3c4ed57a47d0</v>
      </c>
      <c r="B893" s="4" t="s">
        <v>120</v>
      </c>
      <c r="C893" t="str">
        <f>_xlfn.XLOOKUP(game_boards[[#This Row],[draft_id]],drafts[id],drafts[title])</f>
        <v>2024 Mega Draft</v>
      </c>
      <c r="D893" t="s">
        <v>15526</v>
      </c>
      <c r="E893" t="s">
        <v>15548</v>
      </c>
      <c r="G893" t="b">
        <v>1</v>
      </c>
      <c r="H893" t="s">
        <v>1115</v>
      </c>
      <c r="I893" t="str">
        <f>_xlfn.XLOOKUP(game_boards[[#This Row],[drafter_id]],drafters[id],drafters[name],"")</f>
        <v>Ryan Marker</v>
      </c>
      <c r="K893" t="str">
        <f>_xlfn.XLOOKUP(game_boards[[#This Row],[drafter_team_id]],drafter_teams[id],drafter_teams[name],"")</f>
        <v/>
      </c>
    </row>
    <row r="894" spans="1:11" x14ac:dyDescent="0.25">
      <c r="A894" t="str">
        <f>_xlfn.XLOOKUP(game_boards[[#This Row],[draft_id]],game_boards_export[draft_id],game_boards_export[id])</f>
        <v>55cc1770-cdd4-456c-81cc-3c4ed57a47d0</v>
      </c>
      <c r="B894" s="4" t="s">
        <v>120</v>
      </c>
      <c r="C894" t="str">
        <f>_xlfn.XLOOKUP(game_boards[[#This Row],[draft_id]],drafts[id],drafts[title])</f>
        <v>2024 Mega Draft</v>
      </c>
      <c r="D894" t="s">
        <v>15531</v>
      </c>
      <c r="E894" t="s">
        <v>15542</v>
      </c>
      <c r="H894" t="s">
        <v>985</v>
      </c>
      <c r="I894" t="str">
        <f>_xlfn.XLOOKUP(game_boards[[#This Row],[drafter_id]],drafters[id],drafters[name],"")</f>
        <v>Alonso Duralde</v>
      </c>
      <c r="K894" t="str">
        <f>_xlfn.XLOOKUP(game_boards[[#This Row],[drafter_team_id]],drafter_teams[id],drafter_teams[name],"")</f>
        <v/>
      </c>
    </row>
    <row r="895" spans="1:11" x14ac:dyDescent="0.25">
      <c r="A895" t="str">
        <f>_xlfn.XLOOKUP(game_boards[[#This Row],[draft_id]],game_boards_export[draft_id],game_boards_export[id])</f>
        <v>a1fe8b24-a714-4d97-8b4e-249a8a0d6517</v>
      </c>
      <c r="B895" s="4" t="s">
        <v>544</v>
      </c>
      <c r="C895" t="str">
        <f>_xlfn.XLOOKUP(game_boards[[#This Row],[draft_id]],drafts[id],drafts[title])</f>
        <v>Vacation Horror</v>
      </c>
      <c r="D895" t="s">
        <v>15522</v>
      </c>
      <c r="E895" t="s">
        <v>15524</v>
      </c>
      <c r="H895" t="s">
        <v>977</v>
      </c>
      <c r="I895" t="str">
        <f>_xlfn.XLOOKUP(game_boards[[#This Row],[drafter_id]],drafters[id],drafters[name],"")</f>
        <v>Louis Peitzman</v>
      </c>
      <c r="K895" t="str">
        <f>_xlfn.XLOOKUP(game_boards[[#This Row],[drafter_team_id]],drafter_teams[id],drafter_teams[name],"")</f>
        <v/>
      </c>
    </row>
    <row r="896" spans="1:11" x14ac:dyDescent="0.25">
      <c r="A896" t="str">
        <f>_xlfn.XLOOKUP(game_boards[[#This Row],[draft_id]],game_boards_export[draft_id],game_boards_export[id])</f>
        <v>a1fe8b24-a714-4d97-8b4e-249a8a0d6517</v>
      </c>
      <c r="B896" s="4" t="s">
        <v>544</v>
      </c>
      <c r="C896" t="str">
        <f>_xlfn.XLOOKUP(game_boards[[#This Row],[draft_id]],drafts[id],drafts[title])</f>
        <v>Vacation Horror</v>
      </c>
      <c r="D896" t="s">
        <v>15523</v>
      </c>
      <c r="E896" t="s">
        <v>15525</v>
      </c>
      <c r="H896" t="s">
        <v>1231</v>
      </c>
      <c r="I896" t="str">
        <f>_xlfn.XLOOKUP(game_boards[[#This Row],[drafter_id]],drafters[id],drafters[name],"")</f>
        <v>Alison Willmore</v>
      </c>
      <c r="K896" t="str">
        <f>_xlfn.XLOOKUP(game_boards[[#This Row],[drafter_team_id]],drafter_teams[id],drafter_teams[name],"")</f>
        <v/>
      </c>
    </row>
    <row r="897" spans="1:11" x14ac:dyDescent="0.25">
      <c r="A897" t="str">
        <f>_xlfn.XLOOKUP(game_boards[[#This Row],[draft_id]],game_boards_export[draft_id],game_boards_export[id])</f>
        <v>858a7ec0-071f-4a64-a14f-a0df7d74c09b</v>
      </c>
      <c r="B897" s="4" t="s">
        <v>15657</v>
      </c>
      <c r="C897" t="str">
        <f>_xlfn.XLOOKUP(game_boards[[#This Row],[draft_id]],drafts[id],drafts[title])</f>
        <v>Texas Chainsaw Massacre Super Draft</v>
      </c>
      <c r="D897" t="s">
        <v>15522</v>
      </c>
      <c r="E897" t="s">
        <v>15632</v>
      </c>
      <c r="F897" t="b">
        <v>1</v>
      </c>
      <c r="H897" t="s">
        <v>1255</v>
      </c>
      <c r="I897" t="str">
        <f>_xlfn.XLOOKUP(game_boards[[#This Row],[drafter_id]],drafters[id],drafters[name],"")</f>
        <v>Jill Gevargizian</v>
      </c>
      <c r="K897" t="str">
        <f>_xlfn.XLOOKUP(game_boards[[#This Row],[drafter_team_id]],drafter_teams[id],drafter_teams[name],"")</f>
        <v/>
      </c>
    </row>
    <row r="898" spans="1:11" x14ac:dyDescent="0.25">
      <c r="A898" t="str">
        <f>_xlfn.XLOOKUP(game_boards[[#This Row],[draft_id]],game_boards_export[draft_id],game_boards_export[id])</f>
        <v>858a7ec0-071f-4a64-a14f-a0df7d74c09b</v>
      </c>
      <c r="B898" s="4" t="s">
        <v>15657</v>
      </c>
      <c r="C898" t="str">
        <f>_xlfn.XLOOKUP(game_boards[[#This Row],[draft_id]],drafts[id],drafts[title])</f>
        <v>Texas Chainsaw Massacre Super Draft</v>
      </c>
      <c r="D898" t="s">
        <v>15523</v>
      </c>
      <c r="E898" t="s">
        <v>15614</v>
      </c>
      <c r="H898" t="s">
        <v>969</v>
      </c>
      <c r="I898" t="str">
        <f>_xlfn.XLOOKUP(game_boards[[#This Row],[drafter_id]],drafters[id],drafters[name],"")</f>
        <v>Graham Skipper</v>
      </c>
      <c r="K898" t="str">
        <f>_xlfn.XLOOKUP(game_boards[[#This Row],[drafter_team_id]],drafter_teams[id],drafter_teams[name],"")</f>
        <v/>
      </c>
    </row>
    <row r="899" spans="1:11" x14ac:dyDescent="0.25">
      <c r="A899" t="str">
        <f>_xlfn.XLOOKUP(game_boards[[#This Row],[draft_id]],game_boards_export[draft_id],game_boards_export[id])</f>
        <v>3a270bb5-7230-4336-9e7e-6d203813c676</v>
      </c>
      <c r="B899" s="4" t="s">
        <v>171</v>
      </c>
      <c r="C899" t="str">
        <f>_xlfn.XLOOKUP(game_boards[[#This Row],[draft_id]],drafts[id],drafts[title])</f>
        <v>Timothée Chalamet</v>
      </c>
      <c r="D899" t="s">
        <v>15522</v>
      </c>
      <c r="E899" t="s">
        <v>15524</v>
      </c>
      <c r="H899" t="s">
        <v>831</v>
      </c>
      <c r="I899" t="str">
        <f>_xlfn.XLOOKUP(game_boards[[#This Row],[drafter_id]],drafters[id],drafters[name],"")</f>
        <v>Dane McDonald</v>
      </c>
      <c r="K899" t="str">
        <f>_xlfn.XLOOKUP(game_boards[[#This Row],[drafter_team_id]],drafter_teams[id],drafter_teams[name],"")</f>
        <v/>
      </c>
    </row>
    <row r="900" spans="1:11" x14ac:dyDescent="0.25">
      <c r="A900" t="str">
        <f>_xlfn.XLOOKUP(game_boards[[#This Row],[draft_id]],game_boards_export[draft_id],game_boards_export[id])</f>
        <v>3a270bb5-7230-4336-9e7e-6d203813c676</v>
      </c>
      <c r="B900" s="5" t="s">
        <v>171</v>
      </c>
      <c r="C900" t="str">
        <f>_xlfn.XLOOKUP(game_boards[[#This Row],[draft_id]],drafts[id],drafts[title])</f>
        <v>Timothée Chalamet</v>
      </c>
      <c r="D900" t="s">
        <v>15523</v>
      </c>
      <c r="E900" t="s">
        <v>15525</v>
      </c>
      <c r="H900" t="s">
        <v>841</v>
      </c>
      <c r="I900" t="str">
        <f>_xlfn.XLOOKUP(game_boards[[#This Row],[drafter_id]],drafters[id],drafters[name],"")</f>
        <v>Katie Walsh</v>
      </c>
      <c r="K900" t="str">
        <f>_xlfn.XLOOKUP(game_boards[[#This Row],[drafter_team_id]],drafter_teams[id],drafter_teams[name],"")</f>
        <v/>
      </c>
    </row>
    <row r="901" spans="1:11" x14ac:dyDescent="0.25">
      <c r="A901" t="str">
        <f>_xlfn.XLOOKUP(game_boards[[#This Row],[draft_id]],game_boards_export[draft_id],game_boards_export[id])</f>
        <v>895651fe-b770-4988-b4b5-63f556dbefe0</v>
      </c>
      <c r="B901" s="5" t="s">
        <v>242</v>
      </c>
      <c r="C901" t="str">
        <f>_xlfn.XLOOKUP(game_boards[[#This Row],[draft_id]],drafts[id],drafts[title])</f>
        <v>Summer Camp</v>
      </c>
      <c r="D901" t="s">
        <v>15522</v>
      </c>
      <c r="E901" t="s">
        <v>15524</v>
      </c>
      <c r="H901" t="s">
        <v>915</v>
      </c>
      <c r="I901" t="str">
        <f>_xlfn.XLOOKUP(game_boards[[#This Row],[drafter_id]],drafters[id],drafters[name],"")</f>
        <v>Billy Ray Brewton</v>
      </c>
      <c r="K901" t="str">
        <f>_xlfn.XLOOKUP(game_boards[[#This Row],[drafter_team_id]],drafter_teams[id],drafter_teams[name],"")</f>
        <v/>
      </c>
    </row>
    <row r="902" spans="1:11" x14ac:dyDescent="0.25">
      <c r="A902" t="str">
        <f>_xlfn.XLOOKUP(game_boards[[#This Row],[draft_id]],game_boards_export[draft_id],game_boards_export[id])</f>
        <v>895651fe-b770-4988-b4b5-63f556dbefe0</v>
      </c>
      <c r="B902" s="5" t="s">
        <v>242</v>
      </c>
      <c r="C902" t="str">
        <f>_xlfn.XLOOKUP(game_boards[[#This Row],[draft_id]],drafts[id],drafts[title])</f>
        <v>Summer Camp</v>
      </c>
      <c r="D902" t="s">
        <v>15523</v>
      </c>
      <c r="E902" t="s">
        <v>15525</v>
      </c>
      <c r="F902" t="b">
        <v>1</v>
      </c>
      <c r="H902" t="s">
        <v>857</v>
      </c>
      <c r="I902" t="str">
        <f>_xlfn.XLOOKUP(game_boards[[#This Row],[drafter_id]],drafters[id],drafters[name],"")</f>
        <v>Patreon Members</v>
      </c>
      <c r="K902" t="str">
        <f>_xlfn.XLOOKUP(game_boards[[#This Row],[drafter_team_id]],drafter_teams[id],drafter_teams[name],"")</f>
        <v/>
      </c>
    </row>
    <row r="903" spans="1:11" x14ac:dyDescent="0.25">
      <c r="A903" t="str">
        <f>_xlfn.XLOOKUP(game_boards[[#This Row],[draft_id]],game_boards_export[draft_id],game_boards_export[id])</f>
        <v>b7e13872-75d5-4307-b09d-8dac31b91763</v>
      </c>
      <c r="B903" s="4" t="s">
        <v>112</v>
      </c>
      <c r="C903" t="str">
        <f>_xlfn.XLOOKUP(game_boards[[#This Row],[draft_id]],drafts[id],drafts[title])</f>
        <v>Comedians First Dramas</v>
      </c>
      <c r="D903" t="s">
        <v>15522</v>
      </c>
      <c r="E903" t="s">
        <v>15524</v>
      </c>
      <c r="H903" t="s">
        <v>857</v>
      </c>
      <c r="I903" t="str">
        <f>_xlfn.XLOOKUP(game_boards[[#This Row],[drafter_id]],drafters[id],drafters[name],"")</f>
        <v>Patreon Members</v>
      </c>
      <c r="K903" t="str">
        <f>_xlfn.XLOOKUP(game_boards[[#This Row],[drafter_team_id]],drafter_teams[id],drafter_teams[name],"")</f>
        <v/>
      </c>
    </row>
    <row r="904" spans="1:11" x14ac:dyDescent="0.25">
      <c r="A904" t="str">
        <f>_xlfn.XLOOKUP(game_boards[[#This Row],[draft_id]],game_boards_export[draft_id],game_boards_export[id])</f>
        <v>b7e13872-75d5-4307-b09d-8dac31b91763</v>
      </c>
      <c r="B904" s="5" t="s">
        <v>112</v>
      </c>
      <c r="C904" t="str">
        <f>_xlfn.XLOOKUP(game_boards[[#This Row],[draft_id]],drafts[id],drafts[title])</f>
        <v>Comedians First Dramas</v>
      </c>
      <c r="D904" t="s">
        <v>15523</v>
      </c>
      <c r="E904" t="s">
        <v>15525</v>
      </c>
      <c r="H904" t="s">
        <v>1149</v>
      </c>
      <c r="I904" t="str">
        <f>_xlfn.XLOOKUP(game_boards[[#This Row],[drafter_id]],drafters[id],drafters[name],"")</f>
        <v>Dave Schilling</v>
      </c>
      <c r="K904" t="str">
        <f>_xlfn.XLOOKUP(game_boards[[#This Row],[drafter_team_id]],drafter_teams[id],drafter_teams[name],"")</f>
        <v/>
      </c>
    </row>
    <row r="905" spans="1:11" x14ac:dyDescent="0.25">
      <c r="A905" t="str">
        <f>_xlfn.XLOOKUP(game_boards[[#This Row],[draft_id]],game_boards_export[draft_id],game_boards_export[id])</f>
        <v>10b5acfd-5755-4105-95dc-d4a41846e038</v>
      </c>
      <c r="B905" s="5" t="s">
        <v>15659</v>
      </c>
      <c r="C905" t="str">
        <f>_xlfn.XLOOKUP(game_boards[[#This Row],[draft_id]],drafts[id],drafts[title])</f>
        <v>True Crime Documentaries</v>
      </c>
      <c r="D905" t="s">
        <v>15522</v>
      </c>
      <c r="E905" t="s">
        <v>15524</v>
      </c>
      <c r="H905" t="s">
        <v>915</v>
      </c>
      <c r="I905" t="str">
        <f>_xlfn.XLOOKUP(game_boards[[#This Row],[drafter_id]],drafters[id],drafters[name],"")</f>
        <v>Billy Ray Brewton</v>
      </c>
      <c r="K905" t="str">
        <f>_xlfn.XLOOKUP(game_boards[[#This Row],[drafter_team_id]],drafter_teams[id],drafter_teams[name],"")</f>
        <v/>
      </c>
    </row>
    <row r="906" spans="1:11" x14ac:dyDescent="0.25">
      <c r="A906" t="str">
        <f>_xlfn.XLOOKUP(game_boards[[#This Row],[draft_id]],game_boards_export[draft_id],game_boards_export[id])</f>
        <v>10b5acfd-5755-4105-95dc-d4a41846e038</v>
      </c>
      <c r="B906" s="5" t="s">
        <v>15659</v>
      </c>
      <c r="C906" t="str">
        <f>_xlfn.XLOOKUP(game_boards[[#This Row],[draft_id]],drafts[id],drafts[title])</f>
        <v>True Crime Documentaries</v>
      </c>
      <c r="D906" t="s">
        <v>15523</v>
      </c>
      <c r="E906" t="s">
        <v>15525</v>
      </c>
      <c r="H906" t="s">
        <v>16056</v>
      </c>
      <c r="I906" t="str">
        <f>_xlfn.XLOOKUP(game_boards[[#This Row],[drafter_id]],drafters[id],drafters[name],"")</f>
        <v>Ben Hethcoat</v>
      </c>
      <c r="K906" t="str">
        <f>_xlfn.XLOOKUP(game_boards[[#This Row],[drafter_team_id]],drafter_teams[id],drafter_teams[name],"")</f>
        <v/>
      </c>
    </row>
    <row r="907" spans="1:11" x14ac:dyDescent="0.25">
      <c r="A907" t="str">
        <f>_xlfn.XLOOKUP(game_boards[[#This Row],[draft_id]],game_boards_export[draft_id],game_boards_export[id])</f>
        <v>50e54d0e-c654-4a77-a574-46ed6eae786e</v>
      </c>
      <c r="B907" s="5" t="s">
        <v>15652</v>
      </c>
      <c r="C907" t="str">
        <f>_xlfn.XLOOKUP(game_boards[[#This Row],[draft_id]],drafts[id],drafts[title])</f>
        <v>DC Berlantiverse Super Draft</v>
      </c>
      <c r="D907" t="s">
        <v>15522</v>
      </c>
      <c r="E907" t="s">
        <v>15606</v>
      </c>
      <c r="F907" t="b">
        <v>1</v>
      </c>
      <c r="H907" t="s">
        <v>913</v>
      </c>
      <c r="I907" t="str">
        <f>_xlfn.XLOOKUP(game_boards[[#This Row],[drafter_id]],drafters[id],drafters[name],"")</f>
        <v>Chancellor Agard</v>
      </c>
      <c r="K907" t="str">
        <f>_xlfn.XLOOKUP(game_boards[[#This Row],[drafter_team_id]],drafter_teams[id],drafter_teams[name],"")</f>
        <v/>
      </c>
    </row>
    <row r="908" spans="1:11" x14ac:dyDescent="0.25">
      <c r="A908" t="str">
        <f>_xlfn.XLOOKUP(game_boards[[#This Row],[draft_id]],game_boards_export[draft_id],game_boards_export[id])</f>
        <v>50e54d0e-c654-4a77-a574-46ed6eae786e</v>
      </c>
      <c r="B908" s="5" t="s">
        <v>15652</v>
      </c>
      <c r="C908" t="str">
        <f>_xlfn.XLOOKUP(game_boards[[#This Row],[draft_id]],drafts[id],drafts[title])</f>
        <v>DC Berlantiverse Super Draft</v>
      </c>
      <c r="D908" t="s">
        <v>15523</v>
      </c>
      <c r="E908" t="s">
        <v>15552</v>
      </c>
      <c r="H908" t="s">
        <v>909</v>
      </c>
      <c r="I908" t="str">
        <f>_xlfn.XLOOKUP(game_boards[[#This Row],[drafter_id]],drafters[id],drafters[name],"")</f>
        <v>Kyle Anderson</v>
      </c>
      <c r="K908" t="str">
        <f>_xlfn.XLOOKUP(game_boards[[#This Row],[drafter_team_id]],drafter_teams[id],drafter_teams[name],"")</f>
        <v/>
      </c>
    </row>
    <row r="909" spans="1:11" x14ac:dyDescent="0.25">
      <c r="A909" t="str">
        <f>_xlfn.XLOOKUP(game_boards[[#This Row],[draft_id]],game_boards_export[draft_id],game_boards_export[id])</f>
        <v>50e54d0e-c654-4a77-a574-46ed6eae786e</v>
      </c>
      <c r="B909" s="5" t="s">
        <v>15652</v>
      </c>
      <c r="C909" t="str">
        <f>_xlfn.XLOOKUP(game_boards[[#This Row],[draft_id]],drafts[id],drafts[title])</f>
        <v>DC Berlantiverse Super Draft</v>
      </c>
      <c r="D909" t="s">
        <v>15526</v>
      </c>
      <c r="E909" t="s">
        <v>15607</v>
      </c>
      <c r="G909" t="b">
        <v>1</v>
      </c>
      <c r="H909" t="s">
        <v>1115</v>
      </c>
      <c r="I909" t="str">
        <f>_xlfn.XLOOKUP(game_boards[[#This Row],[drafter_id]],drafters[id],drafters[name],"")</f>
        <v>Ryan Marker</v>
      </c>
      <c r="K909" t="str">
        <f>_xlfn.XLOOKUP(game_boards[[#This Row],[drafter_team_id]],drafter_teams[id],drafter_teams[name],"")</f>
        <v/>
      </c>
    </row>
    <row r="910" spans="1:11" x14ac:dyDescent="0.25">
      <c r="A910" t="str">
        <f>_xlfn.XLOOKUP(game_boards[[#This Row],[draft_id]],game_boards_export[draft_id],game_boards_export[id])</f>
        <v>b397c261-82f4-45f6-a2f3-d1ca7b71e320</v>
      </c>
      <c r="B910" s="5" t="s">
        <v>15647</v>
      </c>
      <c r="C910" t="str">
        <f>_xlfn.XLOOKUP(game_boards[[#This Row],[draft_id]],drafts[id],drafts[title])</f>
        <v>James Earl Jones</v>
      </c>
      <c r="D910" t="s">
        <v>15522</v>
      </c>
      <c r="E910" t="s">
        <v>15524</v>
      </c>
      <c r="H910" t="s">
        <v>915</v>
      </c>
      <c r="I910" t="str">
        <f>_xlfn.XLOOKUP(game_boards[[#This Row],[drafter_id]],drafters[id],drafters[name],"")</f>
        <v>Billy Ray Brewton</v>
      </c>
      <c r="K910" t="str">
        <f>_xlfn.XLOOKUP(game_boards[[#This Row],[drafter_team_id]],drafter_teams[id],drafter_teams[name],"")</f>
        <v/>
      </c>
    </row>
    <row r="911" spans="1:11" x14ac:dyDescent="0.25">
      <c r="A911" t="str">
        <f>_xlfn.XLOOKUP(game_boards[[#This Row],[draft_id]],game_boards_export[draft_id],game_boards_export[id])</f>
        <v>b397c261-82f4-45f6-a2f3-d1ca7b71e320</v>
      </c>
      <c r="B911" s="5" t="s">
        <v>15647</v>
      </c>
      <c r="C911" t="str">
        <f>_xlfn.XLOOKUP(game_boards[[#This Row],[draft_id]],drafts[id],drafts[title])</f>
        <v>James Earl Jones</v>
      </c>
      <c r="D911" t="s">
        <v>15523</v>
      </c>
      <c r="E911" t="s">
        <v>15525</v>
      </c>
      <c r="H911" t="s">
        <v>789</v>
      </c>
      <c r="I911" t="str">
        <f>_xlfn.XLOOKUP(game_boards[[#This Row],[drafter_id]],drafters[id],drafters[name],"")</f>
        <v>Bryan Cogman</v>
      </c>
      <c r="K911" t="str">
        <f>_xlfn.XLOOKUP(game_boards[[#This Row],[drafter_team_id]],drafter_teams[id],drafter_teams[name],"")</f>
        <v/>
      </c>
    </row>
    <row r="912" spans="1:11" x14ac:dyDescent="0.25">
      <c r="A912" t="str">
        <f>_xlfn.XLOOKUP(game_boards[[#This Row],[draft_id]],game_boards_export[draft_id],game_boards_export[id])</f>
        <v>b8dd69c3-ad9f-40df-a9c8-104442f2d4f8</v>
      </c>
      <c r="B912" s="4" t="s">
        <v>15649</v>
      </c>
      <c r="C912" t="str">
        <f>_xlfn.XLOOKUP(game_boards[[#This Row],[draft_id]],drafts[id],drafts[title])</f>
        <v>Tony/ Dan Gilroy</v>
      </c>
      <c r="D912" t="s">
        <v>15522</v>
      </c>
      <c r="E912" t="s">
        <v>15524</v>
      </c>
      <c r="H912" t="s">
        <v>1177</v>
      </c>
      <c r="I912" t="str">
        <f>_xlfn.XLOOKUP(game_boards[[#This Row],[drafter_id]],drafters[id],drafters[name],"")</f>
        <v>Darren Franich</v>
      </c>
      <c r="K912" t="str">
        <f>_xlfn.XLOOKUP(game_boards[[#This Row],[drafter_team_id]],drafter_teams[id],drafter_teams[name],"")</f>
        <v/>
      </c>
    </row>
    <row r="913" spans="1:11" x14ac:dyDescent="0.25">
      <c r="A913" t="str">
        <f>_xlfn.XLOOKUP(game_boards[[#This Row],[draft_id]],game_boards_export[draft_id],game_boards_export[id])</f>
        <v>b8dd69c3-ad9f-40df-a9c8-104442f2d4f8</v>
      </c>
      <c r="B913" s="5" t="s">
        <v>15649</v>
      </c>
      <c r="C913" t="str">
        <f>_xlfn.XLOOKUP(game_boards[[#This Row],[draft_id]],drafts[id],drafts[title])</f>
        <v>Tony/ Dan Gilroy</v>
      </c>
      <c r="D913" t="s">
        <v>15523</v>
      </c>
      <c r="E913" t="s">
        <v>15525</v>
      </c>
      <c r="H913" t="s">
        <v>781</v>
      </c>
      <c r="I913" t="str">
        <f>_xlfn.XLOOKUP(game_boards[[#This Row],[drafter_id]],drafters[id],drafters[name],"")</f>
        <v>Adam B. Vary</v>
      </c>
      <c r="K913" t="str">
        <f>_xlfn.XLOOKUP(game_boards[[#This Row],[drafter_team_id]],drafter_teams[id],drafter_teams[name],"")</f>
        <v/>
      </c>
    </row>
    <row r="914" spans="1:11" x14ac:dyDescent="0.25">
      <c r="A914" t="str">
        <f>_xlfn.XLOOKUP(game_boards[[#This Row],[draft_id]],game_boards_export[draft_id],game_boards_export[id])</f>
        <v>2110e21a-a460-476c-941c-6b7c1d9e05cb</v>
      </c>
      <c r="B914" s="5" t="s">
        <v>16058</v>
      </c>
      <c r="C914" t="str">
        <f>_xlfn.XLOOKUP(game_boards[[#This Row],[draft_id]],drafts[id],drafts[title])</f>
        <v>Eddie Egan Franchise mini-Super Draft</v>
      </c>
      <c r="D914" t="s">
        <v>15522</v>
      </c>
      <c r="E914" t="s">
        <v>15525</v>
      </c>
      <c r="H914" t="s">
        <v>1237</v>
      </c>
      <c r="I914" t="str">
        <f>_xlfn.XLOOKUP(game_boards[[#This Row],[drafter_id]],drafters[id],drafters[name],"")</f>
        <v>Clay Keller</v>
      </c>
      <c r="K914" t="str">
        <f>_xlfn.XLOOKUP(game_boards[[#This Row],[drafter_team_id]],drafter_teams[id],drafter_teams[name],"")</f>
        <v/>
      </c>
    </row>
    <row r="915" spans="1:11" x14ac:dyDescent="0.25">
      <c r="A915" t="str">
        <f>_xlfn.XLOOKUP(game_boards[[#This Row],[draft_id]],game_boards_export[draft_id],game_boards_export[id])</f>
        <v>2110e21a-a460-476c-941c-6b7c1d9e05cb</v>
      </c>
      <c r="B915" s="5" t="s">
        <v>16058</v>
      </c>
      <c r="C915" t="str">
        <f>_xlfn.XLOOKUP(game_boards[[#This Row],[draft_id]],drafts[id],drafts[title])</f>
        <v>Eddie Egan Franchise mini-Super Draft</v>
      </c>
      <c r="D915" t="s">
        <v>15523</v>
      </c>
      <c r="E915" t="s">
        <v>15585</v>
      </c>
      <c r="H915" t="s">
        <v>1115</v>
      </c>
      <c r="I915" t="str">
        <f>_xlfn.XLOOKUP(game_boards[[#This Row],[drafter_id]],drafters[id],drafters[name],"")</f>
        <v>Ryan Marker</v>
      </c>
      <c r="K915" t="str">
        <f>_xlfn.XLOOKUP(game_boards[[#This Row],[drafter_team_id]],drafter_teams[id],drafter_teams[name],"")</f>
        <v/>
      </c>
    </row>
    <row r="916" spans="1:11" x14ac:dyDescent="0.25">
      <c r="A916" t="str">
        <f>_xlfn.XLOOKUP(game_boards[[#This Row],[draft_id]],game_boards_export[draft_id],game_boards_export[id])</f>
        <v>423bb1b3-a5ce-45f9-9dac-0ae4893063b5</v>
      </c>
      <c r="B916" s="4" t="s">
        <v>691</v>
      </c>
      <c r="C916" t="str">
        <f>_xlfn.XLOOKUP(game_boards[[#This Row],[draft_id]],drafts[id],drafts[title])</f>
        <v>Summer '82</v>
      </c>
      <c r="D916" t="s">
        <v>15522</v>
      </c>
      <c r="E916" t="s">
        <v>15524</v>
      </c>
      <c r="H916" t="s">
        <v>1051</v>
      </c>
      <c r="I916" t="str">
        <f>_xlfn.XLOOKUP(game_boards[[#This Row],[drafter_id]],drafters[id],drafters[name],"")</f>
        <v>Drew McWeeny</v>
      </c>
      <c r="K916" t="str">
        <f>_xlfn.XLOOKUP(game_boards[[#This Row],[drafter_team_id]],drafter_teams[id],drafter_teams[name],"")</f>
        <v/>
      </c>
    </row>
    <row r="917" spans="1:11" x14ac:dyDescent="0.25">
      <c r="A917" t="str">
        <f>_xlfn.XLOOKUP(game_boards[[#This Row],[draft_id]],game_boards_export[draft_id],game_boards_export[id])</f>
        <v>423bb1b3-a5ce-45f9-9dac-0ae4893063b5</v>
      </c>
      <c r="B917" s="5" t="s">
        <v>691</v>
      </c>
      <c r="C917" t="str">
        <f>_xlfn.XLOOKUP(game_boards[[#This Row],[draft_id]],drafts[id],drafts[title])</f>
        <v>Summer '82</v>
      </c>
      <c r="D917" t="s">
        <v>15523</v>
      </c>
      <c r="E917" t="s">
        <v>15525</v>
      </c>
      <c r="H917" t="s">
        <v>857</v>
      </c>
      <c r="I917" t="str">
        <f>_xlfn.XLOOKUP(game_boards[[#This Row],[drafter_id]],drafters[id],drafters[name],"")</f>
        <v>Patreon Members</v>
      </c>
      <c r="K917" t="str">
        <f>_xlfn.XLOOKUP(game_boards[[#This Row],[drafter_team_id]],drafter_teams[id],drafter_teams[name],"")</f>
        <v/>
      </c>
    </row>
    <row r="918" spans="1:11" x14ac:dyDescent="0.25">
      <c r="A918" t="str">
        <f>_xlfn.XLOOKUP(game_boards[[#This Row],[draft_id]],game_boards_export[draft_id],game_boards_export[id])</f>
        <v>259b3b8b-5c49-4b17-b5b7-a1c56ed3a2b3</v>
      </c>
      <c r="B918" s="5" t="s">
        <v>15651</v>
      </c>
      <c r="C918" t="str">
        <f>_xlfn.XLOOKUP(game_boards[[#This Row],[draft_id]],drafts[id],drafts[title])</f>
        <v>Parker Posey</v>
      </c>
      <c r="D918" t="s">
        <v>15522</v>
      </c>
      <c r="E918" t="s">
        <v>15524</v>
      </c>
      <c r="H918" t="s">
        <v>857</v>
      </c>
      <c r="I918" t="str">
        <f>_xlfn.XLOOKUP(game_boards[[#This Row],[drafter_id]],drafters[id],drafters[name],"")</f>
        <v>Patreon Members</v>
      </c>
      <c r="K918" t="str">
        <f>_xlfn.XLOOKUP(game_boards[[#This Row],[drafter_team_id]],drafter_teams[id],drafter_teams[name],"")</f>
        <v/>
      </c>
    </row>
    <row r="919" spans="1:11" x14ac:dyDescent="0.25">
      <c r="A919" t="str">
        <f>_xlfn.XLOOKUP(game_boards[[#This Row],[draft_id]],game_boards_export[draft_id],game_boards_export[id])</f>
        <v>259b3b8b-5c49-4b17-b5b7-a1c56ed3a2b3</v>
      </c>
      <c r="B919" s="5" t="s">
        <v>15651</v>
      </c>
      <c r="C919" t="str">
        <f>_xlfn.XLOOKUP(game_boards[[#This Row],[draft_id]],drafts[id],drafts[title])</f>
        <v>Parker Posey</v>
      </c>
      <c r="D919" t="s">
        <v>15523</v>
      </c>
      <c r="E919" t="s">
        <v>15525</v>
      </c>
      <c r="H919" t="s">
        <v>1009</v>
      </c>
      <c r="I919" t="str">
        <f>_xlfn.XLOOKUP(game_boards[[#This Row],[drafter_id]],drafters[id],drafters[name],"")</f>
        <v>Drea Clark</v>
      </c>
      <c r="K919" t="str">
        <f>_xlfn.XLOOKUP(game_boards[[#This Row],[drafter_team_id]],drafter_teams[id],drafter_teams[name],"")</f>
        <v/>
      </c>
    </row>
    <row r="920" spans="1:11" x14ac:dyDescent="0.25">
      <c r="A920" t="str">
        <f>_xlfn.XLOOKUP(game_boards[[#This Row],[draft_id]],game_boards_export[draft_id],game_boards_export[id])</f>
        <v>b42ec08b-ca73-4509-ae98-7107d30ddf7a</v>
      </c>
      <c r="B920" s="5" t="s">
        <v>15660</v>
      </c>
      <c r="C920" t="str">
        <f>_xlfn.XLOOKUP(game_boards[[#This Row],[draft_id]],drafts[id],drafts[title])</f>
        <v>Dracula mini-Mega Live</v>
      </c>
      <c r="D920" t="s">
        <v>15522</v>
      </c>
      <c r="E920" t="s">
        <v>15553</v>
      </c>
      <c r="F920" t="b">
        <v>1</v>
      </c>
      <c r="H920" t="s">
        <v>969</v>
      </c>
      <c r="I920" t="str">
        <f>_xlfn.XLOOKUP(game_boards[[#This Row],[drafter_id]],drafters[id],drafters[name],"")</f>
        <v>Graham Skipper</v>
      </c>
      <c r="K920" t="str">
        <f>_xlfn.XLOOKUP(game_boards[[#This Row],[drafter_team_id]],drafter_teams[id],drafter_teams[name],"")</f>
        <v/>
      </c>
    </row>
    <row r="921" spans="1:11" x14ac:dyDescent="0.25">
      <c r="A921" t="str">
        <f>_xlfn.XLOOKUP(game_boards[[#This Row],[draft_id]],game_boards_export[draft_id],game_boards_export[id])</f>
        <v>b42ec08b-ca73-4509-ae98-7107d30ddf7a</v>
      </c>
      <c r="B921" s="5" t="s">
        <v>15660</v>
      </c>
      <c r="C921" t="str">
        <f>_xlfn.XLOOKUP(game_boards[[#This Row],[draft_id]],drafts[id],drafts[title])</f>
        <v>Dracula mini-Mega Live</v>
      </c>
      <c r="D921" t="s">
        <v>15523</v>
      </c>
      <c r="E921" t="s">
        <v>15604</v>
      </c>
      <c r="H921" t="s">
        <v>16952</v>
      </c>
      <c r="I921" t="str">
        <f>_xlfn.XLOOKUP(game_boards[[#This Row],[drafter_id]],drafters[id],drafters[name],"")</f>
        <v>Larry Fessenden</v>
      </c>
      <c r="K921" t="str">
        <f>_xlfn.XLOOKUP(game_boards[[#This Row],[drafter_team_id]],drafter_teams[id],drafter_teams[name],"")</f>
        <v/>
      </c>
    </row>
    <row r="922" spans="1:11" x14ac:dyDescent="0.25">
      <c r="A922" t="str">
        <f>_xlfn.XLOOKUP(game_boards[[#This Row],[draft_id]],game_boards_export[draft_id],game_boards_export[id])</f>
        <v>b42ec08b-ca73-4509-ae98-7107d30ddf7a</v>
      </c>
      <c r="B922" s="5" t="s">
        <v>15660</v>
      </c>
      <c r="C922" t="str">
        <f>_xlfn.XLOOKUP(game_boards[[#This Row],[draft_id]],drafts[id],drafts[title])</f>
        <v>Dracula mini-Mega Live</v>
      </c>
      <c r="D922" t="s">
        <v>15526</v>
      </c>
      <c r="E922" t="s">
        <v>15605</v>
      </c>
      <c r="G922" t="b">
        <v>1</v>
      </c>
      <c r="H922" t="s">
        <v>16953</v>
      </c>
      <c r="I922" t="str">
        <f>_xlfn.XLOOKUP(game_boards[[#This Row],[drafter_id]],drafters[id],drafters[name],"")</f>
        <v>Emily Hagins</v>
      </c>
      <c r="K922" t="str">
        <f>_xlfn.XLOOKUP(game_boards[[#This Row],[drafter_team_id]],drafter_teams[id],drafter_teams[name],"")</f>
        <v/>
      </c>
    </row>
    <row r="923" spans="1:11" x14ac:dyDescent="0.25">
      <c r="A923" t="str">
        <f>_xlfn.XLOOKUP(game_boards[[#This Row],[draft_id]],game_boards_export[draft_id],game_boards_export[id])</f>
        <v>06c876d1-b745-4da7-af0c-9d1a0b5b5bab</v>
      </c>
      <c r="B923" s="4" t="s">
        <v>15656</v>
      </c>
      <c r="C923" t="str">
        <f>_xlfn.XLOOKUP(game_boards[[#This Row],[draft_id]],drafts[id],drafts[title])</f>
        <v>Woods Horror mini-Mega Live</v>
      </c>
      <c r="D923" t="s">
        <v>15522</v>
      </c>
      <c r="E923" t="s">
        <v>16472</v>
      </c>
      <c r="F923" t="b">
        <v>1</v>
      </c>
      <c r="H923" t="s">
        <v>877</v>
      </c>
      <c r="I923" t="str">
        <f>_xlfn.XLOOKUP(game_boards[[#This Row],[drafter_id]],drafters[id],drafters[name],"")</f>
        <v>Chris Thomas Devlin</v>
      </c>
      <c r="K923" t="str">
        <f>_xlfn.XLOOKUP(game_boards[[#This Row],[drafter_team_id]],drafter_teams[id],drafter_teams[name],"")</f>
        <v/>
      </c>
    </row>
    <row r="924" spans="1:11" x14ac:dyDescent="0.25">
      <c r="A924" t="str">
        <f>_xlfn.XLOOKUP(game_boards[[#This Row],[draft_id]],game_boards_export[draft_id],game_boards_export[id])</f>
        <v>06c876d1-b745-4da7-af0c-9d1a0b5b5bab</v>
      </c>
      <c r="B924" s="4" t="s">
        <v>15656</v>
      </c>
      <c r="C924" t="str">
        <f>_xlfn.XLOOKUP(game_boards[[#This Row],[draft_id]],drafts[id],drafts[title])</f>
        <v>Woods Horror mini-Mega Live</v>
      </c>
      <c r="D924" t="s">
        <v>15523</v>
      </c>
      <c r="E924" t="s">
        <v>15555</v>
      </c>
      <c r="H924" t="s">
        <v>805</v>
      </c>
      <c r="I924" t="str">
        <f>_xlfn.XLOOKUP(game_boards[[#This Row],[drafter_id]],drafters[id],drafters[name],"")</f>
        <v>Elric Kane</v>
      </c>
      <c r="K924" t="str">
        <f>_xlfn.XLOOKUP(game_boards[[#This Row],[drafter_team_id]],drafter_teams[id],drafter_teams[name],"")</f>
        <v/>
      </c>
    </row>
    <row r="925" spans="1:11" x14ac:dyDescent="0.25">
      <c r="A925" t="str">
        <f>_xlfn.XLOOKUP(game_boards[[#This Row],[draft_id]],game_boards_export[draft_id],game_boards_export[id])</f>
        <v>06c876d1-b745-4da7-af0c-9d1a0b5b5bab</v>
      </c>
      <c r="B925" s="5" t="s">
        <v>15656</v>
      </c>
      <c r="C925" t="str">
        <f>_xlfn.XLOOKUP(game_boards[[#This Row],[draft_id]],drafts[id],drafts[title])</f>
        <v>Woods Horror mini-Mega Live</v>
      </c>
      <c r="D925" t="s">
        <v>15526</v>
      </c>
      <c r="E925" t="s">
        <v>15556</v>
      </c>
      <c r="G925" t="b">
        <v>1</v>
      </c>
      <c r="H925" t="s">
        <v>845</v>
      </c>
      <c r="I925" t="str">
        <f>_xlfn.XLOOKUP(game_boards[[#This Row],[drafter_id]],drafters[id],drafters[name],"")</f>
        <v>Rebekah McKendry</v>
      </c>
      <c r="K925" t="str">
        <f>_xlfn.XLOOKUP(game_boards[[#This Row],[drafter_team_id]],drafter_teams[id],drafter_teams[name],"")</f>
        <v/>
      </c>
    </row>
    <row r="926" spans="1:11" x14ac:dyDescent="0.25">
      <c r="A926" t="str">
        <f>_xlfn.XLOOKUP(game_boards[[#This Row],[draft_id]],game_boards_export[draft_id],game_boards_export[id])</f>
        <v>06c876d1-b745-4da7-af0c-9d1a0b5b5bab</v>
      </c>
      <c r="B926" s="5" t="s">
        <v>15656</v>
      </c>
      <c r="C926" t="str">
        <f>_xlfn.XLOOKUP(game_boards[[#This Row],[draft_id]],drafts[id],drafts[title])</f>
        <v>Woods Horror mini-Mega Live</v>
      </c>
      <c r="D926" t="s">
        <v>15531</v>
      </c>
      <c r="E926" t="s">
        <v>15557</v>
      </c>
      <c r="F926" t="b">
        <v>1</v>
      </c>
      <c r="H926" t="s">
        <v>915</v>
      </c>
      <c r="I926" t="str">
        <f>_xlfn.XLOOKUP(game_boards[[#This Row],[drafter_id]],drafters[id],drafters[name],"")</f>
        <v>Billy Ray Brewton</v>
      </c>
      <c r="K926" t="str">
        <f>_xlfn.XLOOKUP(game_boards[[#This Row],[drafter_team_id]],drafter_teams[id],drafter_teams[name],"")</f>
        <v/>
      </c>
    </row>
    <row r="927" spans="1:11" x14ac:dyDescent="0.25">
      <c r="A927" t="str">
        <f>_xlfn.XLOOKUP(game_boards[[#This Row],[draft_id]],game_boards_export[draft_id],game_boards_export[id])</f>
        <v>1d7885c9-7817-4eed-9697-c10a1d81ec56</v>
      </c>
      <c r="B927" s="5" t="s">
        <v>16479</v>
      </c>
      <c r="C927" t="str">
        <f>_xlfn.XLOOKUP(game_boards[[#This Row],[draft_id]],drafts[id],drafts[title])</f>
        <v>Body Swap</v>
      </c>
      <c r="D927" t="s">
        <v>15522</v>
      </c>
      <c r="E927" t="s">
        <v>15524</v>
      </c>
      <c r="H927" t="s">
        <v>983</v>
      </c>
      <c r="I927" t="str">
        <f>_xlfn.XLOOKUP(game_boards[[#This Row],[drafter_id]],drafters[id],drafters[name],"")</f>
        <v>B.J. Colangelo</v>
      </c>
      <c r="K927" t="str">
        <f>_xlfn.XLOOKUP(game_boards[[#This Row],[drafter_team_id]],drafter_teams[id],drafter_teams[name],"")</f>
        <v/>
      </c>
    </row>
    <row r="928" spans="1:11" x14ac:dyDescent="0.25">
      <c r="A928" t="str">
        <f>_xlfn.XLOOKUP(game_boards[[#This Row],[draft_id]],game_boards_export[draft_id],game_boards_export[id])</f>
        <v>1d7885c9-7817-4eed-9697-c10a1d81ec56</v>
      </c>
      <c r="B928" s="5" t="s">
        <v>16479</v>
      </c>
      <c r="C928" t="str">
        <f>_xlfn.XLOOKUP(game_boards[[#This Row],[draft_id]],drafts[id],drafts[title])</f>
        <v>Body Swap</v>
      </c>
      <c r="D928" t="s">
        <v>15523</v>
      </c>
      <c r="E928" t="s">
        <v>15525</v>
      </c>
      <c r="H928" t="s">
        <v>1111</v>
      </c>
      <c r="I928" t="str">
        <f>_xlfn.XLOOKUP(game_boards[[#This Row],[drafter_id]],drafters[id],drafters[name],"")</f>
        <v>Harmony Colangelo</v>
      </c>
      <c r="K928" t="str">
        <f>_xlfn.XLOOKUP(game_boards[[#This Row],[drafter_team_id]],drafter_teams[id],drafter_teams[name],"")</f>
        <v/>
      </c>
    </row>
    <row r="929" spans="1:11" x14ac:dyDescent="0.25">
      <c r="A929" t="str">
        <f>_xlfn.XLOOKUP(game_boards[[#This Row],[draft_id]],game_boards_export[draft_id],game_boards_export[id])</f>
        <v>7edfae24-a4b9-4d2f-8a31-ea39d5d1a114</v>
      </c>
      <c r="B929" s="5" t="s">
        <v>16478</v>
      </c>
      <c r="C929" t="str">
        <f>_xlfn.XLOOKUP(game_boards[[#This Row],[draft_id]],drafts[id],drafts[title])</f>
        <v>Disney Attractions Super Draft</v>
      </c>
      <c r="D929" t="s">
        <v>15522</v>
      </c>
      <c r="E929" t="s">
        <v>15524</v>
      </c>
      <c r="H929" t="s">
        <v>16955</v>
      </c>
      <c r="I929" t="str">
        <f>_xlfn.XLOOKUP(game_boards[[#This Row],[drafter_id]],drafters[id],drafters[name],"")</f>
        <v>Kevin Tully</v>
      </c>
      <c r="K929" t="str">
        <f>_xlfn.XLOOKUP(game_boards[[#This Row],[drafter_team_id]],drafter_teams[id],drafter_teams[name],"")</f>
        <v/>
      </c>
    </row>
    <row r="930" spans="1:11" x14ac:dyDescent="0.25">
      <c r="A930" t="str">
        <f>_xlfn.XLOOKUP(game_boards[[#This Row],[draft_id]],game_boards_export[draft_id],game_boards_export[id])</f>
        <v>7edfae24-a4b9-4d2f-8a31-ea39d5d1a114</v>
      </c>
      <c r="B930" s="5" t="s">
        <v>16478</v>
      </c>
      <c r="C930" t="str">
        <f>_xlfn.XLOOKUP(game_boards[[#This Row],[draft_id]],drafts[id],drafts[title])</f>
        <v>Disney Attractions Super Draft</v>
      </c>
      <c r="D930" t="s">
        <v>15523</v>
      </c>
      <c r="E930" t="s">
        <v>15525</v>
      </c>
      <c r="H930" t="s">
        <v>16954</v>
      </c>
      <c r="I930" t="str">
        <f>_xlfn.XLOOKUP(game_boards[[#This Row],[drafter_id]],drafters[id],drafters[name],"")</f>
        <v>Mike Scollins</v>
      </c>
      <c r="K930" t="str">
        <f>_xlfn.XLOOKUP(game_boards[[#This Row],[drafter_team_id]],drafter_teams[id],drafter_teams[name],"")</f>
        <v/>
      </c>
    </row>
    <row r="931" spans="1:11" x14ac:dyDescent="0.25">
      <c r="A931" s="16" t="str">
        <f>_xlfn.XLOOKUP(game_boards[[#This Row],[draft_id]],game_boards_export[draft_id],game_boards_export[id])</f>
        <v>8c889e41-578b-4726-be21-8d9d68007c96</v>
      </c>
      <c r="B931" s="15" t="s">
        <v>17145</v>
      </c>
      <c r="C931" t="str">
        <f>_xlfn.XLOOKUP(game_boards[[#This Row],[draft_id]],drafts[id],drafts[title])</f>
        <v>Stalked by My Doctor</v>
      </c>
      <c r="D931" t="s">
        <v>15522</v>
      </c>
      <c r="E931" t="s">
        <v>15525</v>
      </c>
      <c r="H931" t="s">
        <v>1237</v>
      </c>
      <c r="I931" s="16" t="str">
        <f>_xlfn.XLOOKUP(game_boards[[#This Row],[drafter_id]],drafters[id],drafters[name],"")</f>
        <v>Clay Keller</v>
      </c>
      <c r="K931" s="16" t="str">
        <f>_xlfn.XLOOKUP(game_boards[[#This Row],[drafter_team_id]],drafter_teams[id],drafter_teams[name],"")</f>
        <v/>
      </c>
    </row>
    <row r="932" spans="1:11" x14ac:dyDescent="0.25">
      <c r="A932" s="18" t="str">
        <f>_xlfn.XLOOKUP(game_boards[[#This Row],[draft_id]],game_boards_export[draft_id],game_boards_export[id])</f>
        <v>8c889e41-578b-4726-be21-8d9d68007c96</v>
      </c>
      <c r="B932" s="20" t="s">
        <v>17145</v>
      </c>
      <c r="C932" s="17" t="str">
        <f>_xlfn.XLOOKUP(game_boards[[#This Row],[draft_id]],drafts[id],drafts[title])</f>
        <v>Stalked by My Doctor</v>
      </c>
      <c r="D932" t="s">
        <v>15523</v>
      </c>
      <c r="E932" t="s">
        <v>15585</v>
      </c>
      <c r="F932" s="17"/>
      <c r="G932" s="17"/>
      <c r="H932" t="s">
        <v>1115</v>
      </c>
      <c r="I932" s="18" t="str">
        <f>_xlfn.XLOOKUP(game_boards[[#This Row],[drafter_id]],drafters[id],drafters[name],"")</f>
        <v>Ryan Marker</v>
      </c>
      <c r="J932" s="17"/>
      <c r="K932" s="18" t="str">
        <f>_xlfn.XLOOKUP(game_boards[[#This Row],[drafter_team_id]],drafter_teams[id],drafter_teams[name],"")</f>
        <v/>
      </c>
    </row>
    <row r="933" spans="1:11" x14ac:dyDescent="0.25">
      <c r="A933" s="16" t="str">
        <f>_xlfn.XLOOKUP(game_boards[[#This Row],[draft_id]],game_boards_export[draft_id],game_boards_export[id])</f>
        <v>b004312d-06a0-4b18-ac40-e95af6e7f43e</v>
      </c>
      <c r="B933" s="15" t="s">
        <v>17146</v>
      </c>
      <c r="C933" t="str">
        <f>_xlfn.XLOOKUP(game_boards[[#This Row],[draft_id]],drafts[id],drafts[title])</f>
        <v>Scorsese Short Films Super Draft</v>
      </c>
      <c r="D933" t="s">
        <v>15522</v>
      </c>
      <c r="E933" t="s">
        <v>15624</v>
      </c>
      <c r="H933" t="s">
        <v>1237</v>
      </c>
      <c r="I933" s="16" t="str">
        <f>_xlfn.XLOOKUP(game_boards[[#This Row],[drafter_id]],drafters[id],drafters[name],"")</f>
        <v>Clay Keller</v>
      </c>
      <c r="K933" s="16" t="str">
        <f>_xlfn.XLOOKUP(game_boards[[#This Row],[drafter_team_id]],drafter_teams[id],drafter_teams[name],"")</f>
        <v/>
      </c>
    </row>
    <row r="934" spans="1:11" x14ac:dyDescent="0.25">
      <c r="A934" s="18" t="str">
        <f>_xlfn.XLOOKUP(game_boards[[#This Row],[draft_id]],game_boards_export[draft_id],game_boards_export[id])</f>
        <v>b004312d-06a0-4b18-ac40-e95af6e7f43e</v>
      </c>
      <c r="B934" s="20" t="s">
        <v>17146</v>
      </c>
      <c r="C934" s="17" t="str">
        <f>_xlfn.XLOOKUP(game_boards[[#This Row],[draft_id]],drafts[id],drafts[title])</f>
        <v>Scorsese Short Films Super Draft</v>
      </c>
      <c r="D934" t="s">
        <v>15523</v>
      </c>
      <c r="E934" s="17" t="s">
        <v>15622</v>
      </c>
      <c r="F934" s="17"/>
      <c r="G934" s="17"/>
      <c r="H934" t="s">
        <v>789</v>
      </c>
      <c r="I934" s="18" t="str">
        <f>_xlfn.XLOOKUP(game_boards[[#This Row],[drafter_id]],drafters[id],drafters[name],"")</f>
        <v>Bryan Cogman</v>
      </c>
      <c r="J934" s="17"/>
      <c r="K934" s="18" t="str">
        <f>_xlfn.XLOOKUP(game_boards[[#This Row],[drafter_team_id]],drafter_teams[id],drafter_teams[name],"")</f>
        <v/>
      </c>
    </row>
    <row r="935" spans="1:11" x14ac:dyDescent="0.25">
      <c r="A935" s="16" t="str">
        <f>_xlfn.XLOOKUP(game_boards[[#This Row],[draft_id]],game_boards_export[draft_id],game_boards_export[id])</f>
        <v>89282881-489e-4ab9-90f1-10a17b12f03c</v>
      </c>
      <c r="B935" s="15" t="s">
        <v>17147</v>
      </c>
      <c r="C935" t="str">
        <f>_xlfn.XLOOKUP(game_boards[[#This Row],[draft_id]],drafts[id],drafts[title])</f>
        <v>Scorsese Miscellaneous Documentaries</v>
      </c>
      <c r="D935" t="s">
        <v>15522</v>
      </c>
      <c r="E935" t="s">
        <v>15524</v>
      </c>
      <c r="H935" t="s">
        <v>1115</v>
      </c>
      <c r="I935" s="16" t="str">
        <f>_xlfn.XLOOKUP(game_boards[[#This Row],[drafter_id]],drafters[id],drafters[name],"")</f>
        <v>Ryan Marker</v>
      </c>
      <c r="K935" s="16" t="str">
        <f>_xlfn.XLOOKUP(game_boards[[#This Row],[drafter_team_id]],drafter_teams[id],drafter_teams[name],"")</f>
        <v/>
      </c>
    </row>
    <row r="936" spans="1:11" x14ac:dyDescent="0.25">
      <c r="A936" s="18" t="str">
        <f>_xlfn.XLOOKUP(game_boards[[#This Row],[draft_id]],game_boards_export[draft_id],game_boards_export[id])</f>
        <v>89282881-489e-4ab9-90f1-10a17b12f03c</v>
      </c>
      <c r="B936" s="20" t="s">
        <v>17147</v>
      </c>
      <c r="C936" s="17" t="str">
        <f>_xlfn.XLOOKUP(game_boards[[#This Row],[draft_id]],drafts[id],drafts[title])</f>
        <v>Scorsese Miscellaneous Documentaries</v>
      </c>
      <c r="D936" t="s">
        <v>15523</v>
      </c>
      <c r="E936" t="s">
        <v>15525</v>
      </c>
      <c r="F936" s="17" t="b">
        <v>1</v>
      </c>
      <c r="G936" s="17"/>
      <c r="H936" t="s">
        <v>915</v>
      </c>
      <c r="I936" s="18" t="str">
        <f>_xlfn.XLOOKUP(game_boards[[#This Row],[drafter_id]],drafters[id],drafters[name],"")</f>
        <v>Billy Ray Brewton</v>
      </c>
      <c r="J936" s="17"/>
      <c r="K936" s="18" t="str">
        <f>_xlfn.XLOOKUP(game_boards[[#This Row],[drafter_team_id]],drafter_teams[id],drafter_teams[name],"")</f>
        <v/>
      </c>
    </row>
  </sheetData>
  <phoneticPr fontId="2"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07906-2448-4A9A-86DC-48ED7969F239}">
  <dimension ref="A1:S936"/>
  <sheetViews>
    <sheetView workbookViewId="0"/>
  </sheetViews>
  <sheetFormatPr defaultRowHeight="15" x14ac:dyDescent="0.25"/>
  <cols>
    <col min="2" max="2" width="10.140625" customWidth="1"/>
    <col min="3" max="3" width="30.7109375" bestFit="1" customWidth="1"/>
    <col min="4" max="4" width="12.7109375" customWidth="1"/>
    <col min="5" max="5" width="19.28515625" bestFit="1" customWidth="1"/>
    <col min="6" max="6" width="12.7109375" customWidth="1"/>
    <col min="7" max="7" width="20.85546875" customWidth="1"/>
    <col min="8" max="19" width="10.7109375" customWidth="1"/>
  </cols>
  <sheetData>
    <row r="1" spans="1:19" x14ac:dyDescent="0.25">
      <c r="A1" t="s">
        <v>0</v>
      </c>
      <c r="B1" t="s">
        <v>773</v>
      </c>
      <c r="C1" t="s">
        <v>1323</v>
      </c>
      <c r="D1" t="s">
        <v>1324</v>
      </c>
      <c r="E1" t="s">
        <v>1329</v>
      </c>
      <c r="F1" t="s">
        <v>1325</v>
      </c>
      <c r="G1" t="s">
        <v>1328</v>
      </c>
      <c r="H1" t="s">
        <v>15533</v>
      </c>
      <c r="I1" t="s">
        <v>15538</v>
      </c>
      <c r="J1" t="s">
        <v>15539</v>
      </c>
      <c r="K1" t="s">
        <v>15534</v>
      </c>
      <c r="L1" t="s">
        <v>15535</v>
      </c>
      <c r="M1" t="s">
        <v>15536</v>
      </c>
      <c r="N1" t="s">
        <v>15537</v>
      </c>
      <c r="O1" t="s">
        <v>15492</v>
      </c>
      <c r="P1" t="s">
        <v>15540</v>
      </c>
      <c r="Q1" t="s">
        <v>15541</v>
      </c>
      <c r="R1" t="s">
        <v>15546</v>
      </c>
      <c r="S1" t="s">
        <v>15547</v>
      </c>
    </row>
    <row r="2" spans="1:19" x14ac:dyDescent="0.25">
      <c r="B2" t="s">
        <v>367</v>
      </c>
      <c r="C2" t="str">
        <f>_xlfn.XLOOKUP(drafter_draft_stats[[#This Row],[draft_id]],drafts[id],drafts[title])</f>
        <v>Threequels</v>
      </c>
      <c r="D2" t="s">
        <v>1177</v>
      </c>
      <c r="E2" t="str">
        <f>_xlfn.XLOOKUP(drafter_draft_stats[[#This Row],[drafter_id]],drafters[id],drafters[name],"")</f>
        <v>Darren Franich</v>
      </c>
      <c r="G2" t="str">
        <f>_xlfn.XLOOKUP(drafter_draft_stats[[#This Row],[drafter_team_id]],drafter_teams[id],drafter_teams[name],"")</f>
        <v/>
      </c>
      <c r="H2">
        <f>1</f>
        <v>1</v>
      </c>
      <c r="K2" cm="1">
        <f t="array" ref="K2">IF(_xlfn.XLOOKUP(1,(game_boards[draft_id]=drafter_draft_stats[[#This Row],[draft_id]])*(game_boards[drafter_id]=drafter_draft_stats[[#This Row],[drafter_id]]),game_boards[has_bonus_veto])=TRUE,1,0)</f>
        <v>0</v>
      </c>
      <c r="L2" cm="1">
        <f t="array" ref="L2">IF(_xlfn.XLOOKUP(1,(game_boards[draft_id]=drafter_draft_stats[[#This Row],[draft_id]])*(game_boards[drafter_id]=drafter_draft_stats[[#This Row],[drafter_id]]),game_boards[has_bonus_veto_override])=TRUE,1,0)</f>
        <v>0</v>
      </c>
      <c r="M2">
        <f>drafter_draft_stats[[#This Row],[starting_veto]]+drafter_draft_stats[[#This Row],[rollover_vetoes]]+drafter_draft_stats[[#This Row],[trivia_vetoes]]</f>
        <v>1</v>
      </c>
      <c r="N2">
        <f>drafter_draft_stats[[#This Row],[rollover_veto_override]]+drafter_draft_stats[[#This Row],[trivia_veto_override]]</f>
        <v>0</v>
      </c>
      <c r="P2">
        <v>1</v>
      </c>
      <c r="R2">
        <f>IF(_xlfn.XLOOKUP(drafter_draft_stats[[#This Row],[draft_id]],drafts[id],drafts[non_canonical])=TRUE,0,IF(drafter_draft_stats[[#This Row],[total_vetoes]]-drafter_draft_stats[[#This Row],[vetoes_used]]&gt;=1,1,0))</f>
        <v>0</v>
      </c>
      <c r="S2">
        <f>IF(_xlfn.XLOOKUP(drafter_draft_stats[[#This Row],[draft_id]],drafts[id],drafts[non_canonical])=TRUE,0,IF(drafter_draft_stats[[#This Row],[total_veto_overrides]]-drafter_draft_stats[[#This Row],[veto_overrides_used]]&gt;=1,1,0))</f>
        <v>0</v>
      </c>
    </row>
    <row r="3" spans="1:19" x14ac:dyDescent="0.25">
      <c r="B3" t="s">
        <v>367</v>
      </c>
      <c r="C3" t="str">
        <f>_xlfn.XLOOKUP(drafter_draft_stats[[#This Row],[draft_id]],drafts[id],drafts[title])</f>
        <v>Threequels</v>
      </c>
      <c r="D3" t="s">
        <v>913</v>
      </c>
      <c r="E3" t="str">
        <f>_xlfn.XLOOKUP(drafter_draft_stats[[#This Row],[drafter_id]],drafters[id],drafters[name],"")</f>
        <v>Chancellor Agard</v>
      </c>
      <c r="G3" t="str">
        <f>_xlfn.XLOOKUP(drafter_draft_stats[[#This Row],[drafter_team_id]],drafter_teams[id],drafter_teams[name],"")</f>
        <v/>
      </c>
      <c r="H3">
        <f>1</f>
        <v>1</v>
      </c>
      <c r="I3" cm="1">
        <f t="array" ref="I3">IF(_xlfn.XLOOKUP(drafter_draft_stats[[#This Row],[draft_id]],drafts[id],drafts[non_canonical])=TRUE,0,_xlfn.XLOOKUP(drafter_draft_stats[[#This Row],[drafter_id]],$D$2:$D2,$R$2:$R2,0,,-1))</f>
        <v>0</v>
      </c>
      <c r="J3" cm="1">
        <f t="array" ref="J3">IF(_xlfn.XLOOKUP(drafter_draft_stats[[#This Row],[draft_id]],drafts[id],drafts[non_canonical])=TRUE,0,_xlfn.XLOOKUP(drafter_draft_stats[[#This Row],[drafter_id]],$D$2:$D2,$S$2:$S2,0,,-1))</f>
        <v>0</v>
      </c>
      <c r="K3" cm="1">
        <f t="array" ref="K3">IF(_xlfn.XLOOKUP(1,(game_boards[draft_id]=drafter_draft_stats[[#This Row],[draft_id]])*(game_boards[drafter_id]=drafter_draft_stats[[#This Row],[drafter_id]]),game_boards[has_bonus_veto])=TRUE,1,0)</f>
        <v>0</v>
      </c>
      <c r="L3" cm="1">
        <f t="array" ref="L3">IF(_xlfn.XLOOKUP(1,(game_boards[draft_id]=drafter_draft_stats[[#This Row],[draft_id]])*(game_boards[drafter_id]=drafter_draft_stats[[#This Row],[drafter_id]]),game_boards[has_bonus_veto_override])=TRUE,1,0)</f>
        <v>0</v>
      </c>
      <c r="M3">
        <f>drafter_draft_stats[[#This Row],[starting_veto]]+drafter_draft_stats[[#This Row],[rollover_vetoes]]+drafter_draft_stats[[#This Row],[trivia_vetoes]]</f>
        <v>1</v>
      </c>
      <c r="N3">
        <f>drafter_draft_stats[[#This Row],[rollover_veto_override]]+drafter_draft_stats[[#This Row],[trivia_veto_override]]</f>
        <v>0</v>
      </c>
      <c r="R3">
        <f>IF(_xlfn.XLOOKUP(drafter_draft_stats[[#This Row],[draft_id]],drafts[id],drafts[non_canonical])=TRUE,0,IF(drafter_draft_stats[[#This Row],[total_vetoes]]-drafter_draft_stats[[#This Row],[vetoes_used]]&gt;=1,1,0))</f>
        <v>1</v>
      </c>
      <c r="S3">
        <f>IF(_xlfn.XLOOKUP(drafter_draft_stats[[#This Row],[draft_id]],drafts[id],drafts[non_canonical])=TRUE,0,IF(drafter_draft_stats[[#This Row],[total_veto_overrides]]-drafter_draft_stats[[#This Row],[veto_overrides_used]]&gt;=1,1,0))</f>
        <v>0</v>
      </c>
    </row>
    <row r="4" spans="1:19" x14ac:dyDescent="0.25">
      <c r="B4" s="5" t="s">
        <v>697</v>
      </c>
      <c r="C4" t="str">
        <f>_xlfn.XLOOKUP(drafter_draft_stats[[#This Row],[draft_id]],drafts[id],drafts[title])</f>
        <v>Visitors From Another Planet</v>
      </c>
      <c r="D4" t="s">
        <v>1115</v>
      </c>
      <c r="E4" t="str">
        <f>_xlfn.XLOOKUP(drafter_draft_stats[[#This Row],[drafter_id]],drafters[id],drafters[name],"")</f>
        <v>Ryan Marker</v>
      </c>
      <c r="G4" t="str">
        <f>_xlfn.XLOOKUP(drafter_draft_stats[[#This Row],[drafter_team_id]],drafter_teams[id],drafter_teams[name],"")</f>
        <v/>
      </c>
      <c r="H4">
        <f>1</f>
        <v>1</v>
      </c>
      <c r="I4" cm="1">
        <f t="array" ref="I4">IF(_xlfn.XLOOKUP(drafter_draft_stats[[#This Row],[draft_id]],drafts[id],drafts[non_canonical])=TRUE,0,_xlfn.XLOOKUP(drafter_draft_stats[[#This Row],[drafter_id]],$D$2:$D3,$R$2:$R3,0,,-1))</f>
        <v>0</v>
      </c>
      <c r="J4" cm="1">
        <f t="array" ref="J4">IF(_xlfn.XLOOKUP(drafter_draft_stats[[#This Row],[draft_id]],drafts[id],drafts[non_canonical])=TRUE,0,_xlfn.XLOOKUP(drafter_draft_stats[[#This Row],[drafter_id]],$D$2:$D3,$S$2:$S3,0,,-1))</f>
        <v>0</v>
      </c>
      <c r="K4" cm="1">
        <f t="array" ref="K4">IF(_xlfn.XLOOKUP(1,(game_boards[draft_id]=drafter_draft_stats[[#This Row],[draft_id]])*(game_boards[drafter_id]=drafter_draft_stats[[#This Row],[drafter_id]]),game_boards[has_bonus_veto])=TRUE,1,0)</f>
        <v>0</v>
      </c>
      <c r="L4" cm="1">
        <f t="array" ref="L4">IF(_xlfn.XLOOKUP(1,(game_boards[draft_id]=drafter_draft_stats[[#This Row],[draft_id]])*(game_boards[drafter_id]=drafter_draft_stats[[#This Row],[drafter_id]]),game_boards[has_bonus_veto_override])=TRUE,1,0)</f>
        <v>0</v>
      </c>
      <c r="M4">
        <f>drafter_draft_stats[[#This Row],[starting_veto]]+drafter_draft_stats[[#This Row],[rollover_vetoes]]+drafter_draft_stats[[#This Row],[trivia_vetoes]]</f>
        <v>1</v>
      </c>
      <c r="N4">
        <f>drafter_draft_stats[[#This Row],[rollover_veto_override]]+drafter_draft_stats[[#This Row],[trivia_veto_override]]</f>
        <v>0</v>
      </c>
      <c r="P4">
        <v>1</v>
      </c>
      <c r="R4">
        <f>IF(_xlfn.XLOOKUP(drafter_draft_stats[[#This Row],[draft_id]],drafts[id],drafts[non_canonical])=TRUE,0,IF(drafter_draft_stats[[#This Row],[total_vetoes]]-drafter_draft_stats[[#This Row],[vetoes_used]]&gt;=1,1,0))</f>
        <v>0</v>
      </c>
      <c r="S4">
        <f>IF(_xlfn.XLOOKUP(drafter_draft_stats[[#This Row],[draft_id]],drafts[id],drafts[non_canonical])=TRUE,0,IF(drafter_draft_stats[[#This Row],[total_veto_overrides]]-drafter_draft_stats[[#This Row],[veto_overrides_used]]&gt;=1,1,0))</f>
        <v>0</v>
      </c>
    </row>
    <row r="5" spans="1:19" x14ac:dyDescent="0.25">
      <c r="B5" s="5" t="s">
        <v>697</v>
      </c>
      <c r="C5" t="str">
        <f>_xlfn.XLOOKUP(drafter_draft_stats[[#This Row],[draft_id]],drafts[id],drafts[title])</f>
        <v>Visitors From Another Planet</v>
      </c>
      <c r="D5" t="s">
        <v>1019</v>
      </c>
      <c r="E5" t="str">
        <f>_xlfn.XLOOKUP(drafter_draft_stats[[#This Row],[drafter_id]],drafters[id],drafters[name],"")</f>
        <v>Steve Berg</v>
      </c>
      <c r="G5" t="str">
        <f>_xlfn.XLOOKUP(drafter_draft_stats[[#This Row],[drafter_team_id]],drafter_teams[id],drafter_teams[name],"")</f>
        <v/>
      </c>
      <c r="H5">
        <f>1</f>
        <v>1</v>
      </c>
      <c r="I5" cm="1">
        <f t="array" ref="I5">IF(_xlfn.XLOOKUP(drafter_draft_stats[[#This Row],[draft_id]],drafts[id],drafts[non_canonical])=TRUE,0,_xlfn.XLOOKUP(drafter_draft_stats[[#This Row],[drafter_id]],$D$2:$D4,$R$2:$R4,0,,-1))</f>
        <v>0</v>
      </c>
      <c r="J5" cm="1">
        <f t="array" ref="J5">IF(_xlfn.XLOOKUP(drafter_draft_stats[[#This Row],[draft_id]],drafts[id],drafts[non_canonical])=TRUE,0,_xlfn.XLOOKUP(drafter_draft_stats[[#This Row],[drafter_id]],$D$2:$D4,$S$2:$S4,0,,-1))</f>
        <v>0</v>
      </c>
      <c r="K5" cm="1">
        <f t="array" ref="K5">IF(_xlfn.XLOOKUP(1,(game_boards[draft_id]=drafter_draft_stats[[#This Row],[draft_id]])*(game_boards[drafter_id]=drafter_draft_stats[[#This Row],[drafter_id]]),game_boards[has_bonus_veto])=TRUE,1,0)</f>
        <v>0</v>
      </c>
      <c r="L5" cm="1">
        <f t="array" ref="L5">IF(_xlfn.XLOOKUP(1,(game_boards[draft_id]=drafter_draft_stats[[#This Row],[draft_id]])*(game_boards[drafter_id]=drafter_draft_stats[[#This Row],[drafter_id]]),game_boards[has_bonus_veto_override])=TRUE,1,0)</f>
        <v>0</v>
      </c>
      <c r="M5">
        <f>drafter_draft_stats[[#This Row],[starting_veto]]+drafter_draft_stats[[#This Row],[rollover_vetoes]]+drafter_draft_stats[[#This Row],[trivia_vetoes]]</f>
        <v>1</v>
      </c>
      <c r="N5">
        <f>drafter_draft_stats[[#This Row],[rollover_veto_override]]+drafter_draft_stats[[#This Row],[trivia_veto_override]]</f>
        <v>0</v>
      </c>
      <c r="P5">
        <v>1</v>
      </c>
      <c r="R5">
        <f>IF(_xlfn.XLOOKUP(drafter_draft_stats[[#This Row],[draft_id]],drafts[id],drafts[non_canonical])=TRUE,0,IF(drafter_draft_stats[[#This Row],[total_vetoes]]-drafter_draft_stats[[#This Row],[vetoes_used]]&gt;=1,1,0))</f>
        <v>0</v>
      </c>
      <c r="S5">
        <f>IF(_xlfn.XLOOKUP(drafter_draft_stats[[#This Row],[draft_id]],drafts[id],drafts[non_canonical])=TRUE,0,IF(drafter_draft_stats[[#This Row],[total_veto_overrides]]-drafter_draft_stats[[#This Row],[veto_overrides_used]]&gt;=1,1,0))</f>
        <v>0</v>
      </c>
    </row>
    <row r="6" spans="1:19" x14ac:dyDescent="0.25">
      <c r="B6" s="5" t="s">
        <v>104</v>
      </c>
      <c r="C6" t="str">
        <f>_xlfn.XLOOKUP(drafter_draft_stats[[#This Row],[draft_id]],drafts[id],drafts[title])</f>
        <v>Audrey Hepburn</v>
      </c>
      <c r="D6" t="s">
        <v>1041</v>
      </c>
      <c r="E6" t="str">
        <f>_xlfn.XLOOKUP(drafter_draft_stats[[#This Row],[drafter_id]],drafters[id],drafters[name],"")</f>
        <v>Angela Matano</v>
      </c>
      <c r="G6" t="str">
        <f>_xlfn.XLOOKUP(drafter_draft_stats[[#This Row],[drafter_team_id]],drafter_teams[id],drafter_teams[name],"")</f>
        <v/>
      </c>
      <c r="H6">
        <f>1</f>
        <v>1</v>
      </c>
      <c r="I6" cm="1">
        <f t="array" ref="I6">IF(_xlfn.XLOOKUP(drafter_draft_stats[[#This Row],[draft_id]],drafts[id],drafts[non_canonical])=TRUE,0,_xlfn.XLOOKUP(drafter_draft_stats[[#This Row],[drafter_id]],$D$2:$D5,$R$2:$R5,0,,-1))</f>
        <v>0</v>
      </c>
      <c r="J6" cm="1">
        <f t="array" ref="J6">IF(_xlfn.XLOOKUP(drafter_draft_stats[[#This Row],[draft_id]],drafts[id],drafts[non_canonical])=TRUE,0,_xlfn.XLOOKUP(drafter_draft_stats[[#This Row],[drafter_id]],$D$2:$D5,$S$2:$S5,0,,-1))</f>
        <v>0</v>
      </c>
      <c r="K6" cm="1">
        <f t="array" ref="K6">IF(_xlfn.XLOOKUP(1,(game_boards[draft_id]=drafter_draft_stats[[#This Row],[draft_id]])*(game_boards[drafter_id]=drafter_draft_stats[[#This Row],[drafter_id]]),game_boards[has_bonus_veto])=TRUE,1,0)</f>
        <v>0</v>
      </c>
      <c r="L6" cm="1">
        <f t="array" ref="L6">IF(_xlfn.XLOOKUP(1,(game_boards[draft_id]=drafter_draft_stats[[#This Row],[draft_id]])*(game_boards[drafter_id]=drafter_draft_stats[[#This Row],[drafter_id]]),game_boards[has_bonus_veto_override])=TRUE,1,0)</f>
        <v>0</v>
      </c>
      <c r="M6">
        <f>drafter_draft_stats[[#This Row],[starting_veto]]+drafter_draft_stats[[#This Row],[rollover_vetoes]]+drafter_draft_stats[[#This Row],[trivia_vetoes]]</f>
        <v>1</v>
      </c>
      <c r="N6">
        <f>drafter_draft_stats[[#This Row],[rollover_veto_override]]+drafter_draft_stats[[#This Row],[trivia_veto_override]]</f>
        <v>0</v>
      </c>
      <c r="R6">
        <f>IF(_xlfn.XLOOKUP(drafter_draft_stats[[#This Row],[draft_id]],drafts[id],drafts[non_canonical])=TRUE,0,IF(drafter_draft_stats[[#This Row],[total_vetoes]]-drafter_draft_stats[[#This Row],[vetoes_used]]&gt;=1,1,0))</f>
        <v>1</v>
      </c>
      <c r="S6">
        <f>IF(_xlfn.XLOOKUP(drafter_draft_stats[[#This Row],[draft_id]],drafts[id],drafts[non_canonical])=TRUE,0,IF(drafter_draft_stats[[#This Row],[total_veto_overrides]]-drafter_draft_stats[[#This Row],[veto_overrides_used]]&gt;=1,1,0))</f>
        <v>0</v>
      </c>
    </row>
    <row r="7" spans="1:19" x14ac:dyDescent="0.25">
      <c r="B7" s="5" t="s">
        <v>104</v>
      </c>
      <c r="C7" t="str">
        <f>_xlfn.XLOOKUP(drafter_draft_stats[[#This Row],[draft_id]],drafts[id],drafts[title])</f>
        <v>Audrey Hepburn</v>
      </c>
      <c r="D7" t="s">
        <v>893</v>
      </c>
      <c r="E7" t="str">
        <f>_xlfn.XLOOKUP(drafter_draft_stats[[#This Row],[drafter_id]],drafters[id],drafters[name],"")</f>
        <v>Tom Cendejas</v>
      </c>
      <c r="G7" t="str">
        <f>_xlfn.XLOOKUP(drafter_draft_stats[[#This Row],[drafter_team_id]],drafter_teams[id],drafter_teams[name],"")</f>
        <v/>
      </c>
      <c r="H7">
        <f>1</f>
        <v>1</v>
      </c>
      <c r="I7" cm="1">
        <f t="array" ref="I7">IF(_xlfn.XLOOKUP(drafter_draft_stats[[#This Row],[draft_id]],drafts[id],drafts[non_canonical])=TRUE,0,_xlfn.XLOOKUP(drafter_draft_stats[[#This Row],[drafter_id]],$D$2:$D6,$R$2:$R6,0,,-1))</f>
        <v>0</v>
      </c>
      <c r="J7" cm="1">
        <f t="array" ref="J7">IF(_xlfn.XLOOKUP(drafter_draft_stats[[#This Row],[draft_id]],drafts[id],drafts[non_canonical])=TRUE,0,_xlfn.XLOOKUP(drafter_draft_stats[[#This Row],[drafter_id]],$D$2:$D6,$S$2:$S6,0,,-1))</f>
        <v>0</v>
      </c>
      <c r="K7" cm="1">
        <f t="array" ref="K7">IF(_xlfn.XLOOKUP(1,(game_boards[draft_id]=drafter_draft_stats[[#This Row],[draft_id]])*(game_boards[drafter_id]=drafter_draft_stats[[#This Row],[drafter_id]]),game_boards[has_bonus_veto])=TRUE,1,0)</f>
        <v>0</v>
      </c>
      <c r="L7" cm="1">
        <f t="array" ref="L7">IF(_xlfn.XLOOKUP(1,(game_boards[draft_id]=drafter_draft_stats[[#This Row],[draft_id]])*(game_boards[drafter_id]=drafter_draft_stats[[#This Row],[drafter_id]]),game_boards[has_bonus_veto_override])=TRUE,1,0)</f>
        <v>0</v>
      </c>
      <c r="M7">
        <f>drafter_draft_stats[[#This Row],[starting_veto]]+drafter_draft_stats[[#This Row],[rollover_vetoes]]+drafter_draft_stats[[#This Row],[trivia_vetoes]]</f>
        <v>1</v>
      </c>
      <c r="N7">
        <f>drafter_draft_stats[[#This Row],[rollover_veto_override]]+drafter_draft_stats[[#This Row],[trivia_veto_override]]</f>
        <v>0</v>
      </c>
      <c r="P7">
        <v>1</v>
      </c>
      <c r="R7">
        <f>IF(_xlfn.XLOOKUP(drafter_draft_stats[[#This Row],[draft_id]],drafts[id],drafts[non_canonical])=TRUE,0,IF(drafter_draft_stats[[#This Row],[total_vetoes]]-drafter_draft_stats[[#This Row],[vetoes_used]]&gt;=1,1,0))</f>
        <v>0</v>
      </c>
      <c r="S7">
        <f>IF(_xlfn.XLOOKUP(drafter_draft_stats[[#This Row],[draft_id]],drafts[id],drafts[non_canonical])=TRUE,0,IF(drafter_draft_stats[[#This Row],[total_veto_overrides]]-drafter_draft_stats[[#This Row],[veto_overrides_used]]&gt;=1,1,0))</f>
        <v>0</v>
      </c>
    </row>
    <row r="8" spans="1:19" x14ac:dyDescent="0.25">
      <c r="B8" s="5" t="s">
        <v>236</v>
      </c>
      <c r="C8" t="str">
        <f>_xlfn.XLOOKUP(drafter_draft_stats[[#This Row],[draft_id]],drafts[id],drafts[title])</f>
        <v>Horror Sequels</v>
      </c>
      <c r="D8" t="s">
        <v>909</v>
      </c>
      <c r="E8" t="str">
        <f>_xlfn.XLOOKUP(drafter_draft_stats[[#This Row],[drafter_id]],drafters[id],drafters[name],"")</f>
        <v>Kyle Anderson</v>
      </c>
      <c r="G8" t="str">
        <f>_xlfn.XLOOKUP(drafter_draft_stats[[#This Row],[drafter_team_id]],drafter_teams[id],drafter_teams[name],"")</f>
        <v/>
      </c>
      <c r="H8">
        <f>1</f>
        <v>1</v>
      </c>
      <c r="I8" cm="1">
        <f t="array" ref="I8">IF(_xlfn.XLOOKUP(drafter_draft_stats[[#This Row],[draft_id]],drafts[id],drafts[non_canonical])=TRUE,0,_xlfn.XLOOKUP(drafter_draft_stats[[#This Row],[drafter_id]],$D$2:$D7,$R$2:$R7,0,,-1))</f>
        <v>0</v>
      </c>
      <c r="J8" cm="1">
        <f t="array" ref="J8">IF(_xlfn.XLOOKUP(drafter_draft_stats[[#This Row],[draft_id]],drafts[id],drafts[non_canonical])=TRUE,0,_xlfn.XLOOKUP(drafter_draft_stats[[#This Row],[drafter_id]],$D$2:$D7,$S$2:$S7,0,,-1))</f>
        <v>0</v>
      </c>
      <c r="K8" cm="1">
        <f t="array" ref="K8">IF(_xlfn.XLOOKUP(1,(game_boards[draft_id]=drafter_draft_stats[[#This Row],[draft_id]])*(game_boards[drafter_id]=drafter_draft_stats[[#This Row],[drafter_id]]),game_boards[has_bonus_veto])=TRUE,1,0)</f>
        <v>0</v>
      </c>
      <c r="L8" cm="1">
        <f t="array" ref="L8">IF(_xlfn.XLOOKUP(1,(game_boards[draft_id]=drafter_draft_stats[[#This Row],[draft_id]])*(game_boards[drafter_id]=drafter_draft_stats[[#This Row],[drafter_id]]),game_boards[has_bonus_veto_override])=TRUE,1,0)</f>
        <v>0</v>
      </c>
      <c r="M8">
        <f>drafter_draft_stats[[#This Row],[starting_veto]]+drafter_draft_stats[[#This Row],[rollover_vetoes]]+drafter_draft_stats[[#This Row],[trivia_vetoes]]</f>
        <v>1</v>
      </c>
      <c r="N8">
        <f>drafter_draft_stats[[#This Row],[rollover_veto_override]]+drafter_draft_stats[[#This Row],[trivia_veto_override]]</f>
        <v>0</v>
      </c>
      <c r="P8">
        <v>1</v>
      </c>
      <c r="R8">
        <f>IF(_xlfn.XLOOKUP(drafter_draft_stats[[#This Row],[draft_id]],drafts[id],drafts[non_canonical])=TRUE,0,IF(drafter_draft_stats[[#This Row],[total_vetoes]]-drafter_draft_stats[[#This Row],[vetoes_used]]&gt;=1,1,0))</f>
        <v>0</v>
      </c>
      <c r="S8">
        <f>IF(_xlfn.XLOOKUP(drafter_draft_stats[[#This Row],[draft_id]],drafts[id],drafts[non_canonical])=TRUE,0,IF(drafter_draft_stats[[#This Row],[total_veto_overrides]]-drafter_draft_stats[[#This Row],[veto_overrides_used]]&gt;=1,1,0))</f>
        <v>0</v>
      </c>
    </row>
    <row r="9" spans="1:19" x14ac:dyDescent="0.25">
      <c r="B9" s="5" t="s">
        <v>236</v>
      </c>
      <c r="C9" t="str">
        <f>_xlfn.XLOOKUP(drafter_draft_stats[[#This Row],[draft_id]],drafts[id],drafts[title])</f>
        <v>Horror Sequels</v>
      </c>
      <c r="D9" t="s">
        <v>915</v>
      </c>
      <c r="E9" t="str">
        <f>_xlfn.XLOOKUP(drafter_draft_stats[[#This Row],[drafter_id]],drafters[id],drafters[name],"")</f>
        <v>Billy Ray Brewton</v>
      </c>
      <c r="G9" t="str">
        <f>_xlfn.XLOOKUP(drafter_draft_stats[[#This Row],[drafter_team_id]],drafter_teams[id],drafter_teams[name],"")</f>
        <v/>
      </c>
      <c r="H9">
        <f>1</f>
        <v>1</v>
      </c>
      <c r="I9" cm="1">
        <f t="array" ref="I9">IF(_xlfn.XLOOKUP(drafter_draft_stats[[#This Row],[draft_id]],drafts[id],drafts[non_canonical])=TRUE,0,_xlfn.XLOOKUP(drafter_draft_stats[[#This Row],[drafter_id]],$D$2:$D8,$R$2:$R8,0,,-1))</f>
        <v>0</v>
      </c>
      <c r="J9" cm="1">
        <f t="array" ref="J9">IF(_xlfn.XLOOKUP(drafter_draft_stats[[#This Row],[draft_id]],drafts[id],drafts[non_canonical])=TRUE,0,_xlfn.XLOOKUP(drafter_draft_stats[[#This Row],[drafter_id]],$D$2:$D8,$S$2:$S8,0,,-1))</f>
        <v>0</v>
      </c>
      <c r="K9" cm="1">
        <f t="array" ref="K9">IF(_xlfn.XLOOKUP(1,(game_boards[draft_id]=drafter_draft_stats[[#This Row],[draft_id]])*(game_boards[drafter_id]=drafter_draft_stats[[#This Row],[drafter_id]]),game_boards[has_bonus_veto])=TRUE,1,0)</f>
        <v>0</v>
      </c>
      <c r="L9" cm="1">
        <f t="array" ref="L9">IF(_xlfn.XLOOKUP(1,(game_boards[draft_id]=drafter_draft_stats[[#This Row],[draft_id]])*(game_boards[drafter_id]=drafter_draft_stats[[#This Row],[drafter_id]]),game_boards[has_bonus_veto_override])=TRUE,1,0)</f>
        <v>0</v>
      </c>
      <c r="M9">
        <f>drafter_draft_stats[[#This Row],[starting_veto]]+drafter_draft_stats[[#This Row],[rollover_vetoes]]+drafter_draft_stats[[#This Row],[trivia_vetoes]]</f>
        <v>1</v>
      </c>
      <c r="N9">
        <f>drafter_draft_stats[[#This Row],[rollover_veto_override]]+drafter_draft_stats[[#This Row],[trivia_veto_override]]</f>
        <v>0</v>
      </c>
      <c r="P9">
        <v>1</v>
      </c>
      <c r="R9">
        <f>IF(_xlfn.XLOOKUP(drafter_draft_stats[[#This Row],[draft_id]],drafts[id],drafts[non_canonical])=TRUE,0,IF(drafter_draft_stats[[#This Row],[total_vetoes]]-drafter_draft_stats[[#This Row],[vetoes_used]]&gt;=1,1,0))</f>
        <v>0</v>
      </c>
      <c r="S9">
        <f>IF(_xlfn.XLOOKUP(drafter_draft_stats[[#This Row],[draft_id]],drafts[id],drafts[non_canonical])=TRUE,0,IF(drafter_draft_stats[[#This Row],[total_veto_overrides]]-drafter_draft_stats[[#This Row],[veto_overrides_used]]&gt;=1,1,0))</f>
        <v>0</v>
      </c>
    </row>
    <row r="10" spans="1:19" x14ac:dyDescent="0.25">
      <c r="B10" s="4" t="s">
        <v>208</v>
      </c>
      <c r="C10" t="str">
        <f>_xlfn.XLOOKUP(drafter_draft_stats[[#This Row],[draft_id]],drafts[id],drafts[title])</f>
        <v>Teen Horror (Millennial Edition)</v>
      </c>
      <c r="D10" t="s">
        <v>1001</v>
      </c>
      <c r="E10" t="str">
        <f>_xlfn.XLOOKUP(drafter_draft_stats[[#This Row],[drafter_id]],drafters[id],drafters[name],"")</f>
        <v>Piya Sinha-Roy</v>
      </c>
      <c r="G10" t="str">
        <f>_xlfn.XLOOKUP(drafter_draft_stats[[#This Row],[drafter_team_id]],drafter_teams[id],drafter_teams[name],"")</f>
        <v/>
      </c>
      <c r="H10">
        <f>1</f>
        <v>1</v>
      </c>
      <c r="I10" cm="1">
        <f t="array" ref="I10">IF(_xlfn.XLOOKUP(drafter_draft_stats[[#This Row],[draft_id]],drafts[id],drafts[non_canonical])=TRUE,0,_xlfn.XLOOKUP(drafter_draft_stats[[#This Row],[drafter_id]],$D$2:$D9,$R$2:$R9,0,,-1))</f>
        <v>0</v>
      </c>
      <c r="J10" cm="1">
        <f t="array" ref="J10">IF(_xlfn.XLOOKUP(drafter_draft_stats[[#This Row],[draft_id]],drafts[id],drafts[non_canonical])=TRUE,0,_xlfn.XLOOKUP(drafter_draft_stats[[#This Row],[drafter_id]],$D$2:$D9,$S$2:$S9,0,,-1))</f>
        <v>0</v>
      </c>
      <c r="K10" cm="1">
        <f t="array" ref="K10">IF(_xlfn.XLOOKUP(1,(game_boards[draft_id]=drafter_draft_stats[[#This Row],[draft_id]])*(game_boards[drafter_id]=drafter_draft_stats[[#This Row],[drafter_id]]),game_boards[has_bonus_veto])=TRUE,1,0)</f>
        <v>0</v>
      </c>
      <c r="L10" cm="1">
        <f t="array" ref="L10">IF(_xlfn.XLOOKUP(1,(game_boards[draft_id]=drafter_draft_stats[[#This Row],[draft_id]])*(game_boards[drafter_id]=drafter_draft_stats[[#This Row],[drafter_id]]),game_boards[has_bonus_veto_override])=TRUE,1,0)</f>
        <v>0</v>
      </c>
      <c r="M10">
        <f>drafter_draft_stats[[#This Row],[starting_veto]]+drafter_draft_stats[[#This Row],[rollover_vetoes]]+drafter_draft_stats[[#This Row],[trivia_vetoes]]</f>
        <v>1</v>
      </c>
      <c r="N10">
        <f>drafter_draft_stats[[#This Row],[rollover_veto_override]]+drafter_draft_stats[[#This Row],[trivia_veto_override]]</f>
        <v>0</v>
      </c>
      <c r="P10">
        <v>1</v>
      </c>
      <c r="R10">
        <f>IF(_xlfn.XLOOKUP(drafter_draft_stats[[#This Row],[draft_id]],drafts[id],drafts[non_canonical])=TRUE,0,IF(drafter_draft_stats[[#This Row],[total_vetoes]]-drafter_draft_stats[[#This Row],[vetoes_used]]&gt;=1,1,0))</f>
        <v>0</v>
      </c>
      <c r="S10">
        <f>IF(_xlfn.XLOOKUP(drafter_draft_stats[[#This Row],[draft_id]],drafts[id],drafts[non_canonical])=TRUE,0,IF(drafter_draft_stats[[#This Row],[total_veto_overrides]]-drafter_draft_stats[[#This Row],[veto_overrides_used]]&gt;=1,1,0))</f>
        <v>0</v>
      </c>
    </row>
    <row r="11" spans="1:19" x14ac:dyDescent="0.25">
      <c r="B11" s="5" t="s">
        <v>208</v>
      </c>
      <c r="C11" t="str">
        <f>_xlfn.XLOOKUP(drafter_draft_stats[[#This Row],[draft_id]],drafts[id],drafts[title])</f>
        <v>Teen Horror (Millennial Edition)</v>
      </c>
      <c r="D11" t="s">
        <v>1177</v>
      </c>
      <c r="E11" t="str">
        <f>_xlfn.XLOOKUP(drafter_draft_stats[[#This Row],[drafter_id]],drafters[id],drafters[name],"")</f>
        <v>Darren Franich</v>
      </c>
      <c r="G11" t="str">
        <f>_xlfn.XLOOKUP(drafter_draft_stats[[#This Row],[drafter_team_id]],drafter_teams[id],drafter_teams[name],"")</f>
        <v/>
      </c>
      <c r="H11">
        <f>1</f>
        <v>1</v>
      </c>
      <c r="I11" cm="1">
        <f t="array" ref="I11">IF(_xlfn.XLOOKUP(drafter_draft_stats[[#This Row],[draft_id]],drafts[id],drafts[non_canonical])=TRUE,0,_xlfn.XLOOKUP(drafter_draft_stats[[#This Row],[drafter_id]],$D$2:$D10,$R$2:$R10,0,,-1))</f>
        <v>0</v>
      </c>
      <c r="J11" cm="1">
        <f t="array" ref="J11">IF(_xlfn.XLOOKUP(drafter_draft_stats[[#This Row],[draft_id]],drafts[id],drafts[non_canonical])=TRUE,0,_xlfn.XLOOKUP(drafter_draft_stats[[#This Row],[drafter_id]],$D$2:$D10,$S$2:$S10,0,,-1))</f>
        <v>0</v>
      </c>
      <c r="K11" cm="1">
        <f t="array" ref="K11">IF(_xlfn.XLOOKUP(1,(game_boards[draft_id]=drafter_draft_stats[[#This Row],[draft_id]])*(game_boards[drafter_id]=drafter_draft_stats[[#This Row],[drafter_id]]),game_boards[has_bonus_veto])=TRUE,1,0)</f>
        <v>0</v>
      </c>
      <c r="L11" cm="1">
        <f t="array" ref="L11">IF(_xlfn.XLOOKUP(1,(game_boards[draft_id]=drafter_draft_stats[[#This Row],[draft_id]])*(game_boards[drafter_id]=drafter_draft_stats[[#This Row],[drafter_id]]),game_boards[has_bonus_veto_override])=TRUE,1,0)</f>
        <v>0</v>
      </c>
      <c r="M11">
        <f>drafter_draft_stats[[#This Row],[starting_veto]]+drafter_draft_stats[[#This Row],[rollover_vetoes]]+drafter_draft_stats[[#This Row],[trivia_vetoes]]</f>
        <v>1</v>
      </c>
      <c r="N11">
        <f>drafter_draft_stats[[#This Row],[rollover_veto_override]]+drafter_draft_stats[[#This Row],[trivia_veto_override]]</f>
        <v>0</v>
      </c>
      <c r="R11">
        <f>IF(_xlfn.XLOOKUP(drafter_draft_stats[[#This Row],[draft_id]],drafts[id],drafts[non_canonical])=TRUE,0,IF(drafter_draft_stats[[#This Row],[total_vetoes]]-drafter_draft_stats[[#This Row],[vetoes_used]]&gt;=1,1,0))</f>
        <v>1</v>
      </c>
      <c r="S11">
        <f>IF(_xlfn.XLOOKUP(drafter_draft_stats[[#This Row],[draft_id]],drafts[id],drafts[non_canonical])=TRUE,0,IF(drafter_draft_stats[[#This Row],[total_veto_overrides]]-drafter_draft_stats[[#This Row],[veto_overrides_used]]&gt;=1,1,0))</f>
        <v>0</v>
      </c>
    </row>
    <row r="12" spans="1:19" x14ac:dyDescent="0.25">
      <c r="B12" s="4" t="s">
        <v>451</v>
      </c>
      <c r="C12" t="str">
        <f>_xlfn.XLOOKUP(drafter_draft_stats[[#This Row],[draft_id]],drafts[id],drafts[title])</f>
        <v>Stephen King Horror Adaptations</v>
      </c>
      <c r="D12" t="s">
        <v>915</v>
      </c>
      <c r="E12" t="str">
        <f>_xlfn.XLOOKUP(drafter_draft_stats[[#This Row],[drafter_id]],drafters[id],drafters[name],"")</f>
        <v>Billy Ray Brewton</v>
      </c>
      <c r="G12" t="str">
        <f>_xlfn.XLOOKUP(drafter_draft_stats[[#This Row],[drafter_team_id]],drafter_teams[id],drafter_teams[name],"")</f>
        <v/>
      </c>
      <c r="H12">
        <f>1</f>
        <v>1</v>
      </c>
      <c r="I12" cm="1">
        <f t="array" ref="I12">IF(_xlfn.XLOOKUP(drafter_draft_stats[[#This Row],[draft_id]],drafts[id],drafts[non_canonical])=TRUE,0,_xlfn.XLOOKUP(drafter_draft_stats[[#This Row],[drafter_id]],$D$2:$D11,$R$2:$R11,0,,-1))</f>
        <v>0</v>
      </c>
      <c r="J12" cm="1">
        <f t="array" ref="J12">IF(_xlfn.XLOOKUP(drafter_draft_stats[[#This Row],[draft_id]],drafts[id],drafts[non_canonical])=TRUE,0,_xlfn.XLOOKUP(drafter_draft_stats[[#This Row],[drafter_id]],$D$2:$D11,$S$2:$S11,0,,-1))</f>
        <v>0</v>
      </c>
      <c r="K12" cm="1">
        <f t="array" ref="K12">IF(_xlfn.XLOOKUP(1,(game_boards[draft_id]=drafter_draft_stats[[#This Row],[draft_id]])*(game_boards[drafter_id]=drafter_draft_stats[[#This Row],[drafter_id]]),game_boards[has_bonus_veto])=TRUE,1,0)</f>
        <v>0</v>
      </c>
      <c r="L12" cm="1">
        <f t="array" ref="L12">IF(_xlfn.XLOOKUP(1,(game_boards[draft_id]=drafter_draft_stats[[#This Row],[draft_id]])*(game_boards[drafter_id]=drafter_draft_stats[[#This Row],[drafter_id]]),game_boards[has_bonus_veto_override])=TRUE,1,0)</f>
        <v>0</v>
      </c>
      <c r="M12">
        <f>drafter_draft_stats[[#This Row],[starting_veto]]+drafter_draft_stats[[#This Row],[rollover_vetoes]]+drafter_draft_stats[[#This Row],[trivia_vetoes]]</f>
        <v>1</v>
      </c>
      <c r="N12">
        <f>drafter_draft_stats[[#This Row],[rollover_veto_override]]+drafter_draft_stats[[#This Row],[trivia_veto_override]]</f>
        <v>0</v>
      </c>
      <c r="P12">
        <v>1</v>
      </c>
      <c r="R12">
        <f>IF(_xlfn.XLOOKUP(drafter_draft_stats[[#This Row],[draft_id]],drafts[id],drafts[non_canonical])=TRUE,0,IF(drafter_draft_stats[[#This Row],[total_vetoes]]-drafter_draft_stats[[#This Row],[vetoes_used]]&gt;=1,1,0))</f>
        <v>0</v>
      </c>
      <c r="S12">
        <f>IF(_xlfn.XLOOKUP(drafter_draft_stats[[#This Row],[draft_id]],drafts[id],drafts[non_canonical])=TRUE,0,IF(drafter_draft_stats[[#This Row],[total_veto_overrides]]-drafter_draft_stats[[#This Row],[veto_overrides_used]]&gt;=1,1,0))</f>
        <v>0</v>
      </c>
    </row>
    <row r="13" spans="1:19" x14ac:dyDescent="0.25">
      <c r="B13" s="5" t="s">
        <v>451</v>
      </c>
      <c r="C13" t="str">
        <f>_xlfn.XLOOKUP(drafter_draft_stats[[#This Row],[draft_id]],drafts[id],drafts[title])</f>
        <v>Stephen King Horror Adaptations</v>
      </c>
      <c r="D13" t="s">
        <v>935</v>
      </c>
      <c r="E13" t="str">
        <f>_xlfn.XLOOKUP(drafter_draft_stats[[#This Row],[drafter_id]],drafters[id],drafters[name],"")</f>
        <v>Heidi Honeycutt</v>
      </c>
      <c r="G13" t="str">
        <f>_xlfn.XLOOKUP(drafter_draft_stats[[#This Row],[drafter_team_id]],drafter_teams[id],drafter_teams[name],"")</f>
        <v/>
      </c>
      <c r="H13">
        <f>1</f>
        <v>1</v>
      </c>
      <c r="I13" cm="1">
        <f t="array" ref="I13">IF(_xlfn.XLOOKUP(drafter_draft_stats[[#This Row],[draft_id]],drafts[id],drafts[non_canonical])=TRUE,0,_xlfn.XLOOKUP(drafter_draft_stats[[#This Row],[drafter_id]],$D$2:$D12,$R$2:$R12,0,,-1))</f>
        <v>0</v>
      </c>
      <c r="J13" cm="1">
        <f t="array" ref="J13">IF(_xlfn.XLOOKUP(drafter_draft_stats[[#This Row],[draft_id]],drafts[id],drafts[non_canonical])=TRUE,0,_xlfn.XLOOKUP(drafter_draft_stats[[#This Row],[drafter_id]],$D$2:$D12,$S$2:$S12,0,,-1))</f>
        <v>0</v>
      </c>
      <c r="K13" cm="1">
        <f t="array" ref="K13">IF(_xlfn.XLOOKUP(1,(game_boards[draft_id]=drafter_draft_stats[[#This Row],[draft_id]])*(game_boards[drafter_id]=drafter_draft_stats[[#This Row],[drafter_id]]),game_boards[has_bonus_veto])=TRUE,1,0)</f>
        <v>0</v>
      </c>
      <c r="L13" cm="1">
        <f t="array" ref="L13">IF(_xlfn.XLOOKUP(1,(game_boards[draft_id]=drafter_draft_stats[[#This Row],[draft_id]])*(game_boards[drafter_id]=drafter_draft_stats[[#This Row],[drafter_id]]),game_boards[has_bonus_veto_override])=TRUE,1,0)</f>
        <v>0</v>
      </c>
      <c r="M13">
        <f>drafter_draft_stats[[#This Row],[starting_veto]]+drafter_draft_stats[[#This Row],[rollover_vetoes]]+drafter_draft_stats[[#This Row],[trivia_vetoes]]</f>
        <v>1</v>
      </c>
      <c r="N13">
        <f>drafter_draft_stats[[#This Row],[rollover_veto_override]]+drafter_draft_stats[[#This Row],[trivia_veto_override]]</f>
        <v>0</v>
      </c>
      <c r="P13">
        <v>1</v>
      </c>
      <c r="R13">
        <f>IF(_xlfn.XLOOKUP(drafter_draft_stats[[#This Row],[draft_id]],drafts[id],drafts[non_canonical])=TRUE,0,IF(drafter_draft_stats[[#This Row],[total_vetoes]]-drafter_draft_stats[[#This Row],[vetoes_used]]&gt;=1,1,0))</f>
        <v>0</v>
      </c>
      <c r="S13">
        <f>IF(_xlfn.XLOOKUP(drafter_draft_stats[[#This Row],[draft_id]],drafts[id],drafts[non_canonical])=TRUE,0,IF(drafter_draft_stats[[#This Row],[total_veto_overrides]]-drafter_draft_stats[[#This Row],[veto_overrides_used]]&gt;=1,1,0))</f>
        <v>0</v>
      </c>
    </row>
    <row r="14" spans="1:19" x14ac:dyDescent="0.25">
      <c r="B14" s="4" t="s">
        <v>136</v>
      </c>
      <c r="C14" t="str">
        <f>_xlfn.XLOOKUP(drafter_draft_stats[[#This Row],[draft_id]],drafts[id],drafts[title])</f>
        <v>Time Travel</v>
      </c>
      <c r="D14" t="s">
        <v>1237</v>
      </c>
      <c r="E14" t="str">
        <f>_xlfn.XLOOKUP(drafter_draft_stats[[#This Row],[drafter_id]],drafters[id],drafters[name],"")</f>
        <v>Clay Keller</v>
      </c>
      <c r="G14" t="str">
        <f>_xlfn.XLOOKUP(drafter_draft_stats[[#This Row],[drafter_team_id]],drafter_teams[id],drafter_teams[name],"")</f>
        <v/>
      </c>
      <c r="H14">
        <f>1</f>
        <v>1</v>
      </c>
      <c r="I14" cm="1">
        <f t="array" ref="I14">IF(_xlfn.XLOOKUP(drafter_draft_stats[[#This Row],[draft_id]],drafts[id],drafts[non_canonical])=TRUE,0,_xlfn.XLOOKUP(drafter_draft_stats[[#This Row],[drafter_id]],$D$2:$D13,$R$2:$R13,0,,-1))</f>
        <v>0</v>
      </c>
      <c r="J14" cm="1">
        <f t="array" ref="J14">IF(_xlfn.XLOOKUP(drafter_draft_stats[[#This Row],[draft_id]],drafts[id],drafts[non_canonical])=TRUE,0,_xlfn.XLOOKUP(drafter_draft_stats[[#This Row],[drafter_id]],$D$2:$D13,$S$2:$S13,0,,-1))</f>
        <v>0</v>
      </c>
      <c r="K14" cm="1">
        <f t="array" ref="K14">IF(_xlfn.XLOOKUP(1,(game_boards[draft_id]=drafter_draft_stats[[#This Row],[draft_id]])*(game_boards[drafter_id]=drafter_draft_stats[[#This Row],[drafter_id]]),game_boards[has_bonus_veto])=TRUE,1,0)</f>
        <v>0</v>
      </c>
      <c r="L14" cm="1">
        <f t="array" ref="L14">IF(_xlfn.XLOOKUP(1,(game_boards[draft_id]=drafter_draft_stats[[#This Row],[draft_id]])*(game_boards[drafter_id]=drafter_draft_stats[[#This Row],[drafter_id]]),game_boards[has_bonus_veto_override])=TRUE,1,0)</f>
        <v>0</v>
      </c>
      <c r="M14">
        <f>drafter_draft_stats[[#This Row],[starting_veto]]+drafter_draft_stats[[#This Row],[rollover_vetoes]]+drafter_draft_stats[[#This Row],[trivia_vetoes]]</f>
        <v>1</v>
      </c>
      <c r="N14">
        <f>drafter_draft_stats[[#This Row],[rollover_veto_override]]+drafter_draft_stats[[#This Row],[trivia_veto_override]]</f>
        <v>0</v>
      </c>
      <c r="R14">
        <f>IF(_xlfn.XLOOKUP(drafter_draft_stats[[#This Row],[draft_id]],drafts[id],drafts[non_canonical])=TRUE,0,IF(drafter_draft_stats[[#This Row],[total_vetoes]]-drafter_draft_stats[[#This Row],[vetoes_used]]&gt;=1,1,0))</f>
        <v>1</v>
      </c>
      <c r="S14">
        <f>IF(_xlfn.XLOOKUP(drafter_draft_stats[[#This Row],[draft_id]],drafts[id],drafts[non_canonical])=TRUE,0,IF(drafter_draft_stats[[#This Row],[total_veto_overrides]]-drafter_draft_stats[[#This Row],[veto_overrides_used]]&gt;=1,1,0))</f>
        <v>0</v>
      </c>
    </row>
    <row r="15" spans="1:19" x14ac:dyDescent="0.25">
      <c r="B15" s="5" t="s">
        <v>136</v>
      </c>
      <c r="C15" t="str">
        <f>_xlfn.XLOOKUP(drafter_draft_stats[[#This Row],[draft_id]],drafts[id],drafts[title])</f>
        <v>Time Travel</v>
      </c>
      <c r="D15" t="s">
        <v>1115</v>
      </c>
      <c r="E15" t="str">
        <f>_xlfn.XLOOKUP(drafter_draft_stats[[#This Row],[drafter_id]],drafters[id],drafters[name],"")</f>
        <v>Ryan Marker</v>
      </c>
      <c r="G15" t="str">
        <f>_xlfn.XLOOKUP(drafter_draft_stats[[#This Row],[drafter_team_id]],drafter_teams[id],drafter_teams[name],"")</f>
        <v/>
      </c>
      <c r="H15">
        <f>1</f>
        <v>1</v>
      </c>
      <c r="I15" cm="1">
        <f t="array" ref="I15">IF(_xlfn.XLOOKUP(drafter_draft_stats[[#This Row],[draft_id]],drafts[id],drafts[non_canonical])=TRUE,0,_xlfn.XLOOKUP(drafter_draft_stats[[#This Row],[drafter_id]],$D$2:$D14,$R$2:$R14,0,,-1))</f>
        <v>0</v>
      </c>
      <c r="J15" cm="1">
        <f t="array" ref="J15">IF(_xlfn.XLOOKUP(drafter_draft_stats[[#This Row],[draft_id]],drafts[id],drafts[non_canonical])=TRUE,0,_xlfn.XLOOKUP(drafter_draft_stats[[#This Row],[drafter_id]],$D$2:$D14,$S$2:$S14,0,,-1))</f>
        <v>0</v>
      </c>
      <c r="K15" cm="1">
        <f t="array" ref="K15">IF(_xlfn.XLOOKUP(1,(game_boards[draft_id]=drafter_draft_stats[[#This Row],[draft_id]])*(game_boards[drafter_id]=drafter_draft_stats[[#This Row],[drafter_id]]),game_boards[has_bonus_veto])=TRUE,1,0)</f>
        <v>0</v>
      </c>
      <c r="L15" cm="1">
        <f t="array" ref="L15">IF(_xlfn.XLOOKUP(1,(game_boards[draft_id]=drafter_draft_stats[[#This Row],[draft_id]])*(game_boards[drafter_id]=drafter_draft_stats[[#This Row],[drafter_id]]),game_boards[has_bonus_veto_override])=TRUE,1,0)</f>
        <v>0</v>
      </c>
      <c r="M15">
        <f>drafter_draft_stats[[#This Row],[starting_veto]]+drafter_draft_stats[[#This Row],[rollover_vetoes]]+drafter_draft_stats[[#This Row],[trivia_vetoes]]</f>
        <v>1</v>
      </c>
      <c r="N15">
        <f>drafter_draft_stats[[#This Row],[rollover_veto_override]]+drafter_draft_stats[[#This Row],[trivia_veto_override]]</f>
        <v>0</v>
      </c>
      <c r="P15">
        <v>1</v>
      </c>
      <c r="R15">
        <f>IF(_xlfn.XLOOKUP(drafter_draft_stats[[#This Row],[draft_id]],drafts[id],drafts[non_canonical])=TRUE,0,IF(drafter_draft_stats[[#This Row],[total_vetoes]]-drafter_draft_stats[[#This Row],[vetoes_used]]&gt;=1,1,0))</f>
        <v>0</v>
      </c>
      <c r="S15">
        <f>IF(_xlfn.XLOOKUP(drafter_draft_stats[[#This Row],[draft_id]],drafts[id],drafts[non_canonical])=TRUE,0,IF(drafter_draft_stats[[#This Row],[total_veto_overrides]]-drafter_draft_stats[[#This Row],[veto_overrides_used]]&gt;=1,1,0))</f>
        <v>0</v>
      </c>
    </row>
    <row r="16" spans="1:19" x14ac:dyDescent="0.25">
      <c r="B16" s="4" t="s">
        <v>65</v>
      </c>
      <c r="C16" t="str">
        <f>_xlfn.XLOOKUP(drafter_draft_stats[[#This Row],[draft_id]],drafts[id],drafts[title])</f>
        <v>Classic Christmas</v>
      </c>
      <c r="D16" t="s">
        <v>951</v>
      </c>
      <c r="E16" t="str">
        <f>_xlfn.XLOOKUP(drafter_draft_stats[[#This Row],[drafter_id]],drafters[id],drafters[name],"")</f>
        <v>Maureen Lee Lenker</v>
      </c>
      <c r="G16" t="str">
        <f>_xlfn.XLOOKUP(drafter_draft_stats[[#This Row],[drafter_team_id]],drafter_teams[id],drafter_teams[name],"")</f>
        <v/>
      </c>
      <c r="H16">
        <f>1</f>
        <v>1</v>
      </c>
      <c r="I16" cm="1">
        <f t="array" ref="I16">IF(_xlfn.XLOOKUP(drafter_draft_stats[[#This Row],[draft_id]],drafts[id],drafts[non_canonical])=TRUE,0,_xlfn.XLOOKUP(drafter_draft_stats[[#This Row],[drafter_id]],$D$2:$D15,$R$2:$R15,0,,-1))</f>
        <v>0</v>
      </c>
      <c r="J16" cm="1">
        <f t="array" ref="J16">IF(_xlfn.XLOOKUP(drafter_draft_stats[[#This Row],[draft_id]],drafts[id],drafts[non_canonical])=TRUE,0,_xlfn.XLOOKUP(drafter_draft_stats[[#This Row],[drafter_id]],$D$2:$D15,$S$2:$S15,0,,-1))</f>
        <v>0</v>
      </c>
      <c r="K16" cm="1">
        <f t="array" ref="K16">IF(_xlfn.XLOOKUP(1,(game_boards[draft_id]=drafter_draft_stats[[#This Row],[draft_id]])*(game_boards[drafter_id]=drafter_draft_stats[[#This Row],[drafter_id]]),game_boards[has_bonus_veto])=TRUE,1,0)</f>
        <v>0</v>
      </c>
      <c r="L16" cm="1">
        <f t="array" ref="L16">IF(_xlfn.XLOOKUP(1,(game_boards[draft_id]=drafter_draft_stats[[#This Row],[draft_id]])*(game_boards[drafter_id]=drafter_draft_stats[[#This Row],[drafter_id]]),game_boards[has_bonus_veto_override])=TRUE,1,0)</f>
        <v>0</v>
      </c>
      <c r="M16">
        <f>drafter_draft_stats[[#This Row],[starting_veto]]+drafter_draft_stats[[#This Row],[rollover_vetoes]]+drafter_draft_stats[[#This Row],[trivia_vetoes]]</f>
        <v>1</v>
      </c>
      <c r="N16">
        <f>drafter_draft_stats[[#This Row],[rollover_veto_override]]+drafter_draft_stats[[#This Row],[trivia_veto_override]]</f>
        <v>0</v>
      </c>
      <c r="R16">
        <f>IF(_xlfn.XLOOKUP(drafter_draft_stats[[#This Row],[draft_id]],drafts[id],drafts[non_canonical])=TRUE,0,IF(drafter_draft_stats[[#This Row],[total_vetoes]]-drafter_draft_stats[[#This Row],[vetoes_used]]&gt;=1,1,0))</f>
        <v>1</v>
      </c>
      <c r="S16">
        <f>IF(_xlfn.XLOOKUP(drafter_draft_stats[[#This Row],[draft_id]],drafts[id],drafts[non_canonical])=TRUE,0,IF(drafter_draft_stats[[#This Row],[total_veto_overrides]]-drafter_draft_stats[[#This Row],[veto_overrides_used]]&gt;=1,1,0))</f>
        <v>0</v>
      </c>
    </row>
    <row r="17" spans="2:19" x14ac:dyDescent="0.25">
      <c r="B17" s="5" t="s">
        <v>65</v>
      </c>
      <c r="C17" t="str">
        <f>_xlfn.XLOOKUP(drafter_draft_stats[[#This Row],[draft_id]],drafts[id],drafts[title])</f>
        <v>Classic Christmas</v>
      </c>
      <c r="D17" t="s">
        <v>939</v>
      </c>
      <c r="E17" t="str">
        <f>_xlfn.XLOOKUP(drafter_draft_stats[[#This Row],[drafter_id]],drafters[id],drafters[name],"")</f>
        <v>Vince Balzano</v>
      </c>
      <c r="G17" t="str">
        <f>_xlfn.XLOOKUP(drafter_draft_stats[[#This Row],[drafter_team_id]],drafter_teams[id],drafter_teams[name],"")</f>
        <v/>
      </c>
      <c r="H17">
        <f>1</f>
        <v>1</v>
      </c>
      <c r="I17" cm="1">
        <f t="array" ref="I17">IF(_xlfn.XLOOKUP(drafter_draft_stats[[#This Row],[draft_id]],drafts[id],drafts[non_canonical])=TRUE,0,_xlfn.XLOOKUP(drafter_draft_stats[[#This Row],[drafter_id]],$D$2:$D16,$R$2:$R16,0,,-1))</f>
        <v>0</v>
      </c>
      <c r="J17" cm="1">
        <f t="array" ref="J17">IF(_xlfn.XLOOKUP(drafter_draft_stats[[#This Row],[draft_id]],drafts[id],drafts[non_canonical])=TRUE,0,_xlfn.XLOOKUP(drafter_draft_stats[[#This Row],[drafter_id]],$D$2:$D16,$S$2:$S16,0,,-1))</f>
        <v>0</v>
      </c>
      <c r="K17" cm="1">
        <f t="array" ref="K17">IF(_xlfn.XLOOKUP(1,(game_boards[draft_id]=drafter_draft_stats[[#This Row],[draft_id]])*(game_boards[drafter_id]=drafter_draft_stats[[#This Row],[drafter_id]]),game_boards[has_bonus_veto])=TRUE,1,0)</f>
        <v>0</v>
      </c>
      <c r="L17" cm="1">
        <f t="array" ref="L17">IF(_xlfn.XLOOKUP(1,(game_boards[draft_id]=drafter_draft_stats[[#This Row],[draft_id]])*(game_boards[drafter_id]=drafter_draft_stats[[#This Row],[drafter_id]]),game_boards[has_bonus_veto_override])=TRUE,1,0)</f>
        <v>0</v>
      </c>
      <c r="M17">
        <f>drafter_draft_stats[[#This Row],[starting_veto]]+drafter_draft_stats[[#This Row],[rollover_vetoes]]+drafter_draft_stats[[#This Row],[trivia_vetoes]]</f>
        <v>1</v>
      </c>
      <c r="N17">
        <f>drafter_draft_stats[[#This Row],[rollover_veto_override]]+drafter_draft_stats[[#This Row],[trivia_veto_override]]</f>
        <v>0</v>
      </c>
      <c r="P17">
        <v>1</v>
      </c>
      <c r="R17">
        <f>IF(_xlfn.XLOOKUP(drafter_draft_stats[[#This Row],[draft_id]],drafts[id],drafts[non_canonical])=TRUE,0,IF(drafter_draft_stats[[#This Row],[total_vetoes]]-drafter_draft_stats[[#This Row],[vetoes_used]]&gt;=1,1,0))</f>
        <v>0</v>
      </c>
      <c r="S17">
        <f>IF(_xlfn.XLOOKUP(drafter_draft_stats[[#This Row],[draft_id]],drafts[id],drafts[non_canonical])=TRUE,0,IF(drafter_draft_stats[[#This Row],[total_veto_overrides]]-drafter_draft_stats[[#This Row],[veto_overrides_used]]&gt;=1,1,0))</f>
        <v>0</v>
      </c>
    </row>
    <row r="18" spans="2:19" x14ac:dyDescent="0.25">
      <c r="B18" s="4" t="s">
        <v>58</v>
      </c>
      <c r="C18" t="str">
        <f>_xlfn.XLOOKUP(drafter_draft_stats[[#This Row],[draft_id]],drafts[id],drafts[title])</f>
        <v>Sports</v>
      </c>
      <c r="D18" t="s">
        <v>829</v>
      </c>
      <c r="E18" t="str">
        <f>_xlfn.XLOOKUP(drafter_draft_stats[[#This Row],[drafter_id]],drafters[id],drafters[name],"")</f>
        <v>Zed Cutsinger</v>
      </c>
      <c r="G18" t="str">
        <f>_xlfn.XLOOKUP(drafter_draft_stats[[#This Row],[drafter_team_id]],drafter_teams[id],drafter_teams[name],"")</f>
        <v/>
      </c>
      <c r="H18">
        <f>1</f>
        <v>1</v>
      </c>
      <c r="I18" cm="1">
        <f t="array" ref="I18">IF(_xlfn.XLOOKUP(drafter_draft_stats[[#This Row],[draft_id]],drafts[id],drafts[non_canonical])=TRUE,0,_xlfn.XLOOKUP(drafter_draft_stats[[#This Row],[drafter_id]],$D$2:$D17,$R$2:$R17,0,,-1))</f>
        <v>0</v>
      </c>
      <c r="J18" cm="1">
        <f t="array" ref="J18">IF(_xlfn.XLOOKUP(drafter_draft_stats[[#This Row],[draft_id]],drafts[id],drafts[non_canonical])=TRUE,0,_xlfn.XLOOKUP(drafter_draft_stats[[#This Row],[drafter_id]],$D$2:$D17,$S$2:$S17,0,,-1))</f>
        <v>0</v>
      </c>
      <c r="K18" cm="1">
        <f t="array" ref="K18">IF(_xlfn.XLOOKUP(1,(game_boards[draft_id]=drafter_draft_stats[[#This Row],[draft_id]])*(game_boards[drafter_id]=drafter_draft_stats[[#This Row],[drafter_id]]),game_boards[has_bonus_veto])=TRUE,1,0)</f>
        <v>0</v>
      </c>
      <c r="L18" cm="1">
        <f t="array" ref="L18">IF(_xlfn.XLOOKUP(1,(game_boards[draft_id]=drafter_draft_stats[[#This Row],[draft_id]])*(game_boards[drafter_id]=drafter_draft_stats[[#This Row],[drafter_id]]),game_boards[has_bonus_veto_override])=TRUE,1,0)</f>
        <v>0</v>
      </c>
      <c r="M18">
        <f>drafter_draft_stats[[#This Row],[starting_veto]]+drafter_draft_stats[[#This Row],[rollover_vetoes]]+drafter_draft_stats[[#This Row],[trivia_vetoes]]</f>
        <v>1</v>
      </c>
      <c r="N18">
        <f>drafter_draft_stats[[#This Row],[rollover_veto_override]]+drafter_draft_stats[[#This Row],[trivia_veto_override]]</f>
        <v>0</v>
      </c>
      <c r="P18">
        <v>1</v>
      </c>
      <c r="R18">
        <f>IF(_xlfn.XLOOKUP(drafter_draft_stats[[#This Row],[draft_id]],drafts[id],drafts[non_canonical])=TRUE,0,IF(drafter_draft_stats[[#This Row],[total_vetoes]]-drafter_draft_stats[[#This Row],[vetoes_used]]&gt;=1,1,0))</f>
        <v>0</v>
      </c>
      <c r="S18">
        <f>IF(_xlfn.XLOOKUP(drafter_draft_stats[[#This Row],[draft_id]],drafts[id],drafts[non_canonical])=TRUE,0,IF(drafter_draft_stats[[#This Row],[total_veto_overrides]]-drafter_draft_stats[[#This Row],[veto_overrides_used]]&gt;=1,1,0))</f>
        <v>0</v>
      </c>
    </row>
    <row r="19" spans="2:19" x14ac:dyDescent="0.25">
      <c r="B19" s="5" t="s">
        <v>58</v>
      </c>
      <c r="C19" t="str">
        <f>_xlfn.XLOOKUP(drafter_draft_stats[[#This Row],[draft_id]],drafts[id],drafts[title])</f>
        <v>Sports</v>
      </c>
      <c r="D19" t="s">
        <v>1149</v>
      </c>
      <c r="E19" t="str">
        <f>_xlfn.XLOOKUP(drafter_draft_stats[[#This Row],[drafter_id]],drafters[id],drafters[name],"")</f>
        <v>Dave Schilling</v>
      </c>
      <c r="G19" t="str">
        <f>_xlfn.XLOOKUP(drafter_draft_stats[[#This Row],[drafter_team_id]],drafter_teams[id],drafter_teams[name],"")</f>
        <v/>
      </c>
      <c r="H19">
        <f>1</f>
        <v>1</v>
      </c>
      <c r="I19" cm="1">
        <f t="array" ref="I19">IF(_xlfn.XLOOKUP(drafter_draft_stats[[#This Row],[draft_id]],drafts[id],drafts[non_canonical])=TRUE,0,_xlfn.XLOOKUP(drafter_draft_stats[[#This Row],[drafter_id]],$D$2:$D18,$R$2:$R18,0,,-1))</f>
        <v>0</v>
      </c>
      <c r="J19" cm="1">
        <f t="array" ref="J19">IF(_xlfn.XLOOKUP(drafter_draft_stats[[#This Row],[draft_id]],drafts[id],drafts[non_canonical])=TRUE,0,_xlfn.XLOOKUP(drafter_draft_stats[[#This Row],[drafter_id]],$D$2:$D18,$S$2:$S18,0,,-1))</f>
        <v>0</v>
      </c>
      <c r="K19" cm="1">
        <f t="array" ref="K19">IF(_xlfn.XLOOKUP(1,(game_boards[draft_id]=drafter_draft_stats[[#This Row],[draft_id]])*(game_boards[drafter_id]=drafter_draft_stats[[#This Row],[drafter_id]]),game_boards[has_bonus_veto])=TRUE,1,0)</f>
        <v>0</v>
      </c>
      <c r="L19" cm="1">
        <f t="array" ref="L19">IF(_xlfn.XLOOKUP(1,(game_boards[draft_id]=drafter_draft_stats[[#This Row],[draft_id]])*(game_boards[drafter_id]=drafter_draft_stats[[#This Row],[drafter_id]]),game_boards[has_bonus_veto_override])=TRUE,1,0)</f>
        <v>0</v>
      </c>
      <c r="M19">
        <f>drafter_draft_stats[[#This Row],[starting_veto]]+drafter_draft_stats[[#This Row],[rollover_vetoes]]+drafter_draft_stats[[#This Row],[trivia_vetoes]]</f>
        <v>1</v>
      </c>
      <c r="N19">
        <f>drafter_draft_stats[[#This Row],[rollover_veto_override]]+drafter_draft_stats[[#This Row],[trivia_veto_override]]</f>
        <v>0</v>
      </c>
      <c r="P19">
        <v>1</v>
      </c>
      <c r="R19">
        <f>IF(_xlfn.XLOOKUP(drafter_draft_stats[[#This Row],[draft_id]],drafts[id],drafts[non_canonical])=TRUE,0,IF(drafter_draft_stats[[#This Row],[total_vetoes]]-drafter_draft_stats[[#This Row],[vetoes_used]]&gt;=1,1,0))</f>
        <v>0</v>
      </c>
      <c r="S19">
        <f>IF(_xlfn.XLOOKUP(drafter_draft_stats[[#This Row],[draft_id]],drafts[id],drafts[non_canonical])=TRUE,0,IF(drafter_draft_stats[[#This Row],[total_veto_overrides]]-drafter_draft_stats[[#This Row],[veto_overrides_used]]&gt;=1,1,0))</f>
        <v>0</v>
      </c>
    </row>
    <row r="20" spans="2:19" x14ac:dyDescent="0.25">
      <c r="B20" s="6" t="s">
        <v>36</v>
      </c>
      <c r="C20" t="str">
        <f>_xlfn.XLOOKUP(drafter_draft_stats[[#This Row],[draft_id]],drafts[id],drafts[title])</f>
        <v>Dark Christmas</v>
      </c>
      <c r="D20" t="s">
        <v>915</v>
      </c>
      <c r="E20" t="str">
        <f>_xlfn.XLOOKUP(drafter_draft_stats[[#This Row],[drafter_id]],drafters[id],drafters[name],"")</f>
        <v>Billy Ray Brewton</v>
      </c>
      <c r="G20" t="str">
        <f>_xlfn.XLOOKUP(drafter_draft_stats[[#This Row],[drafter_team_id]],drafter_teams[id],drafter_teams[name],"")</f>
        <v/>
      </c>
      <c r="H20">
        <f>1</f>
        <v>1</v>
      </c>
      <c r="I20" cm="1">
        <f t="array" ref="I20">IF(_xlfn.XLOOKUP(drafter_draft_stats[[#This Row],[draft_id]],drafts[id],drafts[non_canonical])=TRUE,0,_xlfn.XLOOKUP(drafter_draft_stats[[#This Row],[drafter_id]],$D$2:$D19,$R$2:$R19,0,,-1))</f>
        <v>0</v>
      </c>
      <c r="J20" cm="1">
        <f t="array" ref="J20">IF(_xlfn.XLOOKUP(drafter_draft_stats[[#This Row],[draft_id]],drafts[id],drafts[non_canonical])=TRUE,0,_xlfn.XLOOKUP(drafter_draft_stats[[#This Row],[drafter_id]],$D$2:$D19,$S$2:$S19,0,,-1))</f>
        <v>0</v>
      </c>
      <c r="K20" cm="1">
        <f t="array" ref="K20">IF(_xlfn.XLOOKUP(1,(game_boards[draft_id]=drafter_draft_stats[[#This Row],[draft_id]])*(game_boards[drafter_id]=drafter_draft_stats[[#This Row],[drafter_id]]),game_boards[has_bonus_veto])=TRUE,1,0)</f>
        <v>0</v>
      </c>
      <c r="L20" cm="1">
        <f t="array" ref="L20">IF(_xlfn.XLOOKUP(1,(game_boards[draft_id]=drafter_draft_stats[[#This Row],[draft_id]])*(game_boards[drafter_id]=drafter_draft_stats[[#This Row],[drafter_id]]),game_boards[has_bonus_veto_override])=TRUE,1,0)</f>
        <v>0</v>
      </c>
      <c r="M20">
        <f>drafter_draft_stats[[#This Row],[starting_veto]]+drafter_draft_stats[[#This Row],[rollover_vetoes]]+drafter_draft_stats[[#This Row],[trivia_vetoes]]</f>
        <v>1</v>
      </c>
      <c r="N20">
        <f>drafter_draft_stats[[#This Row],[rollover_veto_override]]+drafter_draft_stats[[#This Row],[trivia_veto_override]]</f>
        <v>0</v>
      </c>
      <c r="P20">
        <v>1</v>
      </c>
      <c r="R20">
        <f>IF(_xlfn.XLOOKUP(drafter_draft_stats[[#This Row],[draft_id]],drafts[id],drafts[non_canonical])=TRUE,0,IF(drafter_draft_stats[[#This Row],[total_vetoes]]-drafter_draft_stats[[#This Row],[vetoes_used]]&gt;=1,1,0))</f>
        <v>0</v>
      </c>
      <c r="S20">
        <f>IF(_xlfn.XLOOKUP(drafter_draft_stats[[#This Row],[draft_id]],drafts[id],drafts[non_canonical])=TRUE,0,IF(drafter_draft_stats[[#This Row],[total_veto_overrides]]-drafter_draft_stats[[#This Row],[veto_overrides_used]]&gt;=1,1,0))</f>
        <v>0</v>
      </c>
    </row>
    <row r="21" spans="2:19" x14ac:dyDescent="0.25">
      <c r="B21" s="7" t="s">
        <v>36</v>
      </c>
      <c r="C21" t="str">
        <f>_xlfn.XLOOKUP(drafter_draft_stats[[#This Row],[draft_id]],drafts[id],drafts[title])</f>
        <v>Dark Christmas</v>
      </c>
      <c r="D21" t="s">
        <v>969</v>
      </c>
      <c r="E21" t="str">
        <f>_xlfn.XLOOKUP(drafter_draft_stats[[#This Row],[drafter_id]],drafters[id],drafters[name],"")</f>
        <v>Graham Skipper</v>
      </c>
      <c r="G21" t="str">
        <f>_xlfn.XLOOKUP(drafter_draft_stats[[#This Row],[drafter_team_id]],drafter_teams[id],drafter_teams[name],"")</f>
        <v/>
      </c>
      <c r="H21">
        <f>1</f>
        <v>1</v>
      </c>
      <c r="I21" cm="1">
        <f t="array" ref="I21">IF(_xlfn.XLOOKUP(drafter_draft_stats[[#This Row],[draft_id]],drafts[id],drafts[non_canonical])=TRUE,0,_xlfn.XLOOKUP(drafter_draft_stats[[#This Row],[drafter_id]],$D$2:$D20,$R$2:$R20,0,,-1))</f>
        <v>0</v>
      </c>
      <c r="J21" cm="1">
        <f t="array" ref="J21">IF(_xlfn.XLOOKUP(drafter_draft_stats[[#This Row],[draft_id]],drafts[id],drafts[non_canonical])=TRUE,0,_xlfn.XLOOKUP(drafter_draft_stats[[#This Row],[drafter_id]],$D$2:$D20,$S$2:$S20,0,,-1))</f>
        <v>0</v>
      </c>
      <c r="K21" cm="1">
        <f t="array" ref="K21">IF(_xlfn.XLOOKUP(1,(game_boards[draft_id]=drafter_draft_stats[[#This Row],[draft_id]])*(game_boards[drafter_id]=drafter_draft_stats[[#This Row],[drafter_id]]),game_boards[has_bonus_veto])=TRUE,1,0)</f>
        <v>0</v>
      </c>
      <c r="L21" cm="1">
        <f t="array" ref="L21">IF(_xlfn.XLOOKUP(1,(game_boards[draft_id]=drafter_draft_stats[[#This Row],[draft_id]])*(game_boards[drafter_id]=drafter_draft_stats[[#This Row],[drafter_id]]),game_boards[has_bonus_veto_override])=TRUE,1,0)</f>
        <v>0</v>
      </c>
      <c r="M21">
        <f>drafter_draft_stats[[#This Row],[starting_veto]]+drafter_draft_stats[[#This Row],[rollover_vetoes]]+drafter_draft_stats[[#This Row],[trivia_vetoes]]</f>
        <v>1</v>
      </c>
      <c r="N21">
        <f>drafter_draft_stats[[#This Row],[rollover_veto_override]]+drafter_draft_stats[[#This Row],[trivia_veto_override]]</f>
        <v>0</v>
      </c>
      <c r="P21">
        <v>1</v>
      </c>
      <c r="R21">
        <f>IF(_xlfn.XLOOKUP(drafter_draft_stats[[#This Row],[draft_id]],drafts[id],drafts[non_canonical])=TRUE,0,IF(drafter_draft_stats[[#This Row],[total_vetoes]]-drafter_draft_stats[[#This Row],[vetoes_used]]&gt;=1,1,0))</f>
        <v>0</v>
      </c>
      <c r="S21">
        <f>IF(_xlfn.XLOOKUP(drafter_draft_stats[[#This Row],[draft_id]],drafts[id],drafts[non_canonical])=TRUE,0,IF(drafter_draft_stats[[#This Row],[total_veto_overrides]]-drafter_draft_stats[[#This Row],[veto_overrides_used]]&gt;=1,1,0))</f>
        <v>0</v>
      </c>
    </row>
    <row r="22" spans="2:19" x14ac:dyDescent="0.25">
      <c r="B22" s="4" t="s">
        <v>675</v>
      </c>
      <c r="C22" t="str">
        <f>_xlfn.XLOOKUP(drafter_draft_stats[[#This Row],[draft_id]],drafts[id],drafts[title])</f>
        <v>Notable Nudes</v>
      </c>
      <c r="D22" t="s">
        <v>1041</v>
      </c>
      <c r="E22" t="str">
        <f>_xlfn.XLOOKUP(drafter_draft_stats[[#This Row],[drafter_id]],drafters[id],drafters[name],"")</f>
        <v>Angela Matano</v>
      </c>
      <c r="G22" t="str">
        <f>_xlfn.XLOOKUP(drafter_draft_stats[[#This Row],[drafter_team_id]],drafter_teams[id],drafter_teams[name],"")</f>
        <v/>
      </c>
      <c r="H22">
        <f>1</f>
        <v>1</v>
      </c>
      <c r="I22" cm="1">
        <f t="array" ref="I22">IF(_xlfn.XLOOKUP(drafter_draft_stats[[#This Row],[draft_id]],drafts[id],drafts[non_canonical])=TRUE,0,_xlfn.XLOOKUP(drafter_draft_stats[[#This Row],[drafter_id]],$D$2:$D21,$R$2:$R21,0,,-1))</f>
        <v>1</v>
      </c>
      <c r="J22" cm="1">
        <f t="array" ref="J22">IF(_xlfn.XLOOKUP(drafter_draft_stats[[#This Row],[draft_id]],drafts[id],drafts[non_canonical])=TRUE,0,_xlfn.XLOOKUP(drafter_draft_stats[[#This Row],[drafter_id]],$D$2:$D21,$S$2:$S21,0,,-1))</f>
        <v>0</v>
      </c>
      <c r="K22" cm="1">
        <f t="array" ref="K22">IF(_xlfn.XLOOKUP(1,(game_boards[draft_id]=drafter_draft_stats[[#This Row],[draft_id]])*(game_boards[drafter_id]=drafter_draft_stats[[#This Row],[drafter_id]]),game_boards[has_bonus_veto])=TRUE,1,0)</f>
        <v>0</v>
      </c>
      <c r="L22" cm="1">
        <f t="array" ref="L22">IF(_xlfn.XLOOKUP(1,(game_boards[draft_id]=drafter_draft_stats[[#This Row],[draft_id]])*(game_boards[drafter_id]=drafter_draft_stats[[#This Row],[drafter_id]]),game_boards[has_bonus_veto_override])=TRUE,1,0)</f>
        <v>0</v>
      </c>
      <c r="M22">
        <f>drafter_draft_stats[[#This Row],[starting_veto]]+drafter_draft_stats[[#This Row],[rollover_vetoes]]+drafter_draft_stats[[#This Row],[trivia_vetoes]]</f>
        <v>2</v>
      </c>
      <c r="N22">
        <f>drafter_draft_stats[[#This Row],[rollover_veto_override]]+drafter_draft_stats[[#This Row],[trivia_veto_override]]</f>
        <v>0</v>
      </c>
      <c r="P22">
        <v>1</v>
      </c>
      <c r="R22">
        <f>IF(_xlfn.XLOOKUP(drafter_draft_stats[[#This Row],[draft_id]],drafts[id],drafts[non_canonical])=TRUE,0,IF(drafter_draft_stats[[#This Row],[total_vetoes]]-drafter_draft_stats[[#This Row],[vetoes_used]]&gt;=1,1,0))</f>
        <v>1</v>
      </c>
      <c r="S22">
        <f>IF(_xlfn.XLOOKUP(drafter_draft_stats[[#This Row],[draft_id]],drafts[id],drafts[non_canonical])=TRUE,0,IF(drafter_draft_stats[[#This Row],[total_veto_overrides]]-drafter_draft_stats[[#This Row],[veto_overrides_used]]&gt;=1,1,0))</f>
        <v>0</v>
      </c>
    </row>
    <row r="23" spans="2:19" x14ac:dyDescent="0.25">
      <c r="B23" s="5" t="s">
        <v>675</v>
      </c>
      <c r="C23" t="str">
        <f>_xlfn.XLOOKUP(drafter_draft_stats[[#This Row],[draft_id]],drafts[id],drafts[title])</f>
        <v>Notable Nudes</v>
      </c>
      <c r="D23" t="s">
        <v>801</v>
      </c>
      <c r="E23" t="str">
        <f>_xlfn.XLOOKUP(drafter_draft_stats[[#This Row],[drafter_id]],drafters[id],drafters[name],"")</f>
        <v>Alec Tibaldi</v>
      </c>
      <c r="G23" t="str">
        <f>_xlfn.XLOOKUP(drafter_draft_stats[[#This Row],[drafter_team_id]],drafter_teams[id],drafter_teams[name],"")</f>
        <v/>
      </c>
      <c r="H23">
        <f>1</f>
        <v>1</v>
      </c>
      <c r="I23" cm="1">
        <f t="array" ref="I23">IF(_xlfn.XLOOKUP(drafter_draft_stats[[#This Row],[draft_id]],drafts[id],drafts[non_canonical])=TRUE,0,_xlfn.XLOOKUP(drafter_draft_stats[[#This Row],[drafter_id]],$D$2:$D22,$R$2:$R22,0,,-1))</f>
        <v>0</v>
      </c>
      <c r="J23" cm="1">
        <f t="array" ref="J23">IF(_xlfn.XLOOKUP(drafter_draft_stats[[#This Row],[draft_id]],drafts[id],drafts[non_canonical])=TRUE,0,_xlfn.XLOOKUP(drafter_draft_stats[[#This Row],[drafter_id]],$D$2:$D22,$S$2:$S22,0,,-1))</f>
        <v>0</v>
      </c>
      <c r="K23" cm="1">
        <f t="array" ref="K23">IF(_xlfn.XLOOKUP(1,(game_boards[draft_id]=drafter_draft_stats[[#This Row],[draft_id]])*(game_boards[drafter_id]=drafter_draft_stats[[#This Row],[drafter_id]]),game_boards[has_bonus_veto])=TRUE,1,0)</f>
        <v>0</v>
      </c>
      <c r="L23" cm="1">
        <f t="array" ref="L23">IF(_xlfn.XLOOKUP(1,(game_boards[draft_id]=drafter_draft_stats[[#This Row],[draft_id]])*(game_boards[drafter_id]=drafter_draft_stats[[#This Row],[drafter_id]]),game_boards[has_bonus_veto_override])=TRUE,1,0)</f>
        <v>0</v>
      </c>
      <c r="M23">
        <f>drafter_draft_stats[[#This Row],[starting_veto]]+drafter_draft_stats[[#This Row],[rollover_vetoes]]+drafter_draft_stats[[#This Row],[trivia_vetoes]]</f>
        <v>1</v>
      </c>
      <c r="N23">
        <f>drafter_draft_stats[[#This Row],[rollover_veto_override]]+drafter_draft_stats[[#This Row],[trivia_veto_override]]</f>
        <v>0</v>
      </c>
      <c r="P23">
        <v>1</v>
      </c>
      <c r="R23">
        <f>IF(_xlfn.XLOOKUP(drafter_draft_stats[[#This Row],[draft_id]],drafts[id],drafts[non_canonical])=TRUE,0,IF(drafter_draft_stats[[#This Row],[total_vetoes]]-drafter_draft_stats[[#This Row],[vetoes_used]]&gt;=1,1,0))</f>
        <v>0</v>
      </c>
      <c r="S23">
        <f>IF(_xlfn.XLOOKUP(drafter_draft_stats[[#This Row],[draft_id]],drafts[id],drafts[non_canonical])=TRUE,0,IF(drafter_draft_stats[[#This Row],[total_veto_overrides]]-drafter_draft_stats[[#This Row],[veto_overrides_used]]&gt;=1,1,0))</f>
        <v>0</v>
      </c>
    </row>
    <row r="24" spans="2:19" x14ac:dyDescent="0.25">
      <c r="B24" s="4" t="s">
        <v>126</v>
      </c>
      <c r="C24" t="str">
        <f>_xlfn.XLOOKUP(drafter_draft_stats[[#This Row],[draft_id]],drafts[id],drafts[title])</f>
        <v>Christopher Lee</v>
      </c>
      <c r="D24" t="s">
        <v>1235</v>
      </c>
      <c r="E24" t="str">
        <f>_xlfn.XLOOKUP(drafter_draft_stats[[#This Row],[drafter_id]],drafters[id],drafters[name],"")</f>
        <v>Amy Nicholson</v>
      </c>
      <c r="G24" t="str">
        <f>_xlfn.XLOOKUP(drafter_draft_stats[[#This Row],[drafter_team_id]],drafter_teams[id],drafter_teams[name],"")</f>
        <v/>
      </c>
      <c r="H24">
        <f>1</f>
        <v>1</v>
      </c>
      <c r="I24" cm="1">
        <f t="array" ref="I24">IF(_xlfn.XLOOKUP(drafter_draft_stats[[#This Row],[draft_id]],drafts[id],drafts[non_canonical])=TRUE,0,_xlfn.XLOOKUP(drafter_draft_stats[[#This Row],[drafter_id]],$D$2:$D23,$R$2:$R23,0,,-1))</f>
        <v>0</v>
      </c>
      <c r="J24" cm="1">
        <f t="array" ref="J24">IF(_xlfn.XLOOKUP(drafter_draft_stats[[#This Row],[draft_id]],drafts[id],drafts[non_canonical])=TRUE,0,_xlfn.XLOOKUP(drafter_draft_stats[[#This Row],[drafter_id]],$D$2:$D23,$S$2:$S23,0,,-1))</f>
        <v>0</v>
      </c>
      <c r="K24" cm="1">
        <f t="array" ref="K24">IF(_xlfn.XLOOKUP(1,(game_boards[draft_id]=drafter_draft_stats[[#This Row],[draft_id]])*(game_boards[drafter_id]=drafter_draft_stats[[#This Row],[drafter_id]]),game_boards[has_bonus_veto])=TRUE,1,0)</f>
        <v>0</v>
      </c>
      <c r="L24" cm="1">
        <f t="array" ref="L24">IF(_xlfn.XLOOKUP(1,(game_boards[draft_id]=drafter_draft_stats[[#This Row],[draft_id]])*(game_boards[drafter_id]=drafter_draft_stats[[#This Row],[drafter_id]]),game_boards[has_bonus_veto_override])=TRUE,1,0)</f>
        <v>0</v>
      </c>
      <c r="M24">
        <f>drafter_draft_stats[[#This Row],[starting_veto]]+drafter_draft_stats[[#This Row],[rollover_vetoes]]+drafter_draft_stats[[#This Row],[trivia_vetoes]]</f>
        <v>1</v>
      </c>
      <c r="N24">
        <f>drafter_draft_stats[[#This Row],[rollover_veto_override]]+drafter_draft_stats[[#This Row],[trivia_veto_override]]</f>
        <v>0</v>
      </c>
      <c r="P24">
        <v>1</v>
      </c>
      <c r="R24">
        <f>IF(_xlfn.XLOOKUP(drafter_draft_stats[[#This Row],[draft_id]],drafts[id],drafts[non_canonical])=TRUE,0,IF(drafter_draft_stats[[#This Row],[total_vetoes]]-drafter_draft_stats[[#This Row],[vetoes_used]]&gt;=1,1,0))</f>
        <v>0</v>
      </c>
      <c r="S24">
        <f>IF(_xlfn.XLOOKUP(drafter_draft_stats[[#This Row],[draft_id]],drafts[id],drafts[non_canonical])=TRUE,0,IF(drafter_draft_stats[[#This Row],[total_veto_overrides]]-drafter_draft_stats[[#This Row],[veto_overrides_used]]&gt;=1,1,0))</f>
        <v>0</v>
      </c>
    </row>
    <row r="25" spans="2:19" x14ac:dyDescent="0.25">
      <c r="B25" s="5" t="s">
        <v>126</v>
      </c>
      <c r="C25" t="str">
        <f>_xlfn.XLOOKUP(drafter_draft_stats[[#This Row],[draft_id]],drafts[id],drafts[title])</f>
        <v>Christopher Lee</v>
      </c>
      <c r="D25" t="s">
        <v>1245</v>
      </c>
      <c r="E25" t="str">
        <f>_xlfn.XLOOKUP(drafter_draft_stats[[#This Row],[drafter_id]],drafters[id],drafters[name],"")</f>
        <v>Eva Anderson</v>
      </c>
      <c r="G25" t="str">
        <f>_xlfn.XLOOKUP(drafter_draft_stats[[#This Row],[drafter_team_id]],drafter_teams[id],drafter_teams[name],"")</f>
        <v/>
      </c>
      <c r="H25">
        <f>1</f>
        <v>1</v>
      </c>
      <c r="I25" cm="1">
        <f t="array" ref="I25">IF(_xlfn.XLOOKUP(drafter_draft_stats[[#This Row],[draft_id]],drafts[id],drafts[non_canonical])=TRUE,0,_xlfn.XLOOKUP(drafter_draft_stats[[#This Row],[drafter_id]],$D$2:$D24,$R$2:$R24,0,,-1))</f>
        <v>0</v>
      </c>
      <c r="J25" cm="1">
        <f t="array" ref="J25">IF(_xlfn.XLOOKUP(drafter_draft_stats[[#This Row],[draft_id]],drafts[id],drafts[non_canonical])=TRUE,0,_xlfn.XLOOKUP(drafter_draft_stats[[#This Row],[drafter_id]],$D$2:$D24,$S$2:$S24,0,,-1))</f>
        <v>0</v>
      </c>
      <c r="K25" cm="1">
        <f t="array" ref="K25">IF(_xlfn.XLOOKUP(1,(game_boards[draft_id]=drafter_draft_stats[[#This Row],[draft_id]])*(game_boards[drafter_id]=drafter_draft_stats[[#This Row],[drafter_id]]),game_boards[has_bonus_veto])=TRUE,1,0)</f>
        <v>0</v>
      </c>
      <c r="L25" cm="1">
        <f t="array" ref="L25">IF(_xlfn.XLOOKUP(1,(game_boards[draft_id]=drafter_draft_stats[[#This Row],[draft_id]])*(game_boards[drafter_id]=drafter_draft_stats[[#This Row],[drafter_id]]),game_boards[has_bonus_veto_override])=TRUE,1,0)</f>
        <v>0</v>
      </c>
      <c r="M25">
        <f>drafter_draft_stats[[#This Row],[starting_veto]]+drafter_draft_stats[[#This Row],[rollover_vetoes]]+drafter_draft_stats[[#This Row],[trivia_vetoes]]</f>
        <v>1</v>
      </c>
      <c r="N25">
        <f>drafter_draft_stats[[#This Row],[rollover_veto_override]]+drafter_draft_stats[[#This Row],[trivia_veto_override]]</f>
        <v>0</v>
      </c>
      <c r="R25">
        <f>IF(_xlfn.XLOOKUP(drafter_draft_stats[[#This Row],[draft_id]],drafts[id],drafts[non_canonical])=TRUE,0,IF(drafter_draft_stats[[#This Row],[total_vetoes]]-drafter_draft_stats[[#This Row],[vetoes_used]]&gt;=1,1,0))</f>
        <v>1</v>
      </c>
      <c r="S25">
        <f>IF(_xlfn.XLOOKUP(drafter_draft_stats[[#This Row],[draft_id]],drafts[id],drafts[non_canonical])=TRUE,0,IF(drafter_draft_stats[[#This Row],[total_veto_overrides]]-drafter_draft_stats[[#This Row],[veto_overrides_used]]&gt;=1,1,0))</f>
        <v>0</v>
      </c>
    </row>
    <row r="26" spans="2:19" x14ac:dyDescent="0.25">
      <c r="B26" s="4" t="s">
        <v>69</v>
      </c>
      <c r="C26" t="str">
        <f>_xlfn.XLOOKUP(drafter_draft_stats[[#This Row],[draft_id]],drafts[id],drafts[title])</f>
        <v>2018 Mega Draft</v>
      </c>
      <c r="D26" t="s">
        <v>1177</v>
      </c>
      <c r="E26" t="str">
        <f>_xlfn.XLOOKUP(drafter_draft_stats[[#This Row],[drafter_id]],drafters[id],drafters[name],"")</f>
        <v>Darren Franich</v>
      </c>
      <c r="G26" t="str">
        <f>_xlfn.XLOOKUP(drafter_draft_stats[[#This Row],[drafter_team_id]],drafter_teams[id],drafter_teams[name],"")</f>
        <v/>
      </c>
      <c r="H26">
        <f>1</f>
        <v>1</v>
      </c>
      <c r="I26" cm="1">
        <f t="array" ref="I26">IF(_xlfn.XLOOKUP(drafter_draft_stats[[#This Row],[draft_id]],drafts[id],drafts[non_canonical])=TRUE,0,_xlfn.XLOOKUP(drafter_draft_stats[[#This Row],[drafter_id]],$D$2:$D25,$R$2:$R25,0,,-1))</f>
        <v>1</v>
      </c>
      <c r="J26" cm="1">
        <f t="array" ref="J26">IF(_xlfn.XLOOKUP(drafter_draft_stats[[#This Row],[draft_id]],drafts[id],drafts[non_canonical])=TRUE,0,_xlfn.XLOOKUP(drafter_draft_stats[[#This Row],[drafter_id]],$D$2:$D25,$S$2:$S25,0,,-1))</f>
        <v>0</v>
      </c>
      <c r="K26" cm="1">
        <f t="array" ref="K26">IF(_xlfn.XLOOKUP(1,(game_boards[draft_id]=drafter_draft_stats[[#This Row],[draft_id]])*(game_boards[drafter_id]=drafter_draft_stats[[#This Row],[drafter_id]]),game_boards[has_bonus_veto])=TRUE,1,0)</f>
        <v>0</v>
      </c>
      <c r="L26" cm="1">
        <f t="array" ref="L26">IF(_xlfn.XLOOKUP(1,(game_boards[draft_id]=drafter_draft_stats[[#This Row],[draft_id]])*(game_boards[drafter_id]=drafter_draft_stats[[#This Row],[drafter_id]]),game_boards[has_bonus_veto_override])=TRUE,1,0)</f>
        <v>0</v>
      </c>
      <c r="M26">
        <f>drafter_draft_stats[[#This Row],[starting_veto]]+drafter_draft_stats[[#This Row],[rollover_vetoes]]+drafter_draft_stats[[#This Row],[trivia_vetoes]]</f>
        <v>2</v>
      </c>
      <c r="N26">
        <f>drafter_draft_stats[[#This Row],[rollover_veto_override]]+drafter_draft_stats[[#This Row],[trivia_veto_override]]</f>
        <v>0</v>
      </c>
      <c r="P26">
        <v>1</v>
      </c>
      <c r="R26">
        <f>IF(_xlfn.XLOOKUP(drafter_draft_stats[[#This Row],[draft_id]],drafts[id],drafts[non_canonical])=TRUE,0,IF(drafter_draft_stats[[#This Row],[total_vetoes]]-drafter_draft_stats[[#This Row],[vetoes_used]]&gt;=1,1,0))</f>
        <v>1</v>
      </c>
      <c r="S26">
        <f>IF(_xlfn.XLOOKUP(drafter_draft_stats[[#This Row],[draft_id]],drafts[id],drafts[non_canonical])=TRUE,0,IF(drafter_draft_stats[[#This Row],[total_veto_overrides]]-drafter_draft_stats[[#This Row],[veto_overrides_used]]&gt;=1,1,0))</f>
        <v>0</v>
      </c>
    </row>
    <row r="27" spans="2:19" x14ac:dyDescent="0.25">
      <c r="B27" s="4" t="s">
        <v>69</v>
      </c>
      <c r="C27" t="str">
        <f>_xlfn.XLOOKUP(drafter_draft_stats[[#This Row],[draft_id]],drafts[id],drafts[title])</f>
        <v>2018 Mega Draft</v>
      </c>
      <c r="D27" t="s">
        <v>1115</v>
      </c>
      <c r="E27" t="str">
        <f>_xlfn.XLOOKUP(drafter_draft_stats[[#This Row],[drafter_id]],drafters[id],drafters[name],"")</f>
        <v>Ryan Marker</v>
      </c>
      <c r="G27" t="str">
        <f>_xlfn.XLOOKUP(drafter_draft_stats[[#This Row],[drafter_team_id]],drafter_teams[id],drafter_teams[name],"")</f>
        <v/>
      </c>
      <c r="H27">
        <f>1</f>
        <v>1</v>
      </c>
      <c r="I27" cm="1">
        <f t="array" ref="I27">IF(_xlfn.XLOOKUP(drafter_draft_stats[[#This Row],[draft_id]],drafts[id],drafts[non_canonical])=TRUE,0,_xlfn.XLOOKUP(drafter_draft_stats[[#This Row],[drafter_id]],$D$2:$D26,$R$2:$R26,0,,-1))</f>
        <v>0</v>
      </c>
      <c r="J27" cm="1">
        <f t="array" ref="J27">IF(_xlfn.XLOOKUP(drafter_draft_stats[[#This Row],[draft_id]],drafts[id],drafts[non_canonical])=TRUE,0,_xlfn.XLOOKUP(drafter_draft_stats[[#This Row],[drafter_id]],$D$2:$D26,$S$2:$S26,0,,-1))</f>
        <v>0</v>
      </c>
      <c r="K27" cm="1">
        <f t="array" ref="K27">IF(_xlfn.XLOOKUP(1,(game_boards[draft_id]=drafter_draft_stats[[#This Row],[draft_id]])*(game_boards[drafter_id]=drafter_draft_stats[[#This Row],[drafter_id]]),game_boards[has_bonus_veto])=TRUE,1,0)</f>
        <v>0</v>
      </c>
      <c r="L27" cm="1">
        <f t="array" ref="L27">IF(_xlfn.XLOOKUP(1,(game_boards[draft_id]=drafter_draft_stats[[#This Row],[draft_id]])*(game_boards[drafter_id]=drafter_draft_stats[[#This Row],[drafter_id]]),game_boards[has_bonus_veto_override])=TRUE,1,0)</f>
        <v>0</v>
      </c>
      <c r="M27">
        <f>drafter_draft_stats[[#This Row],[starting_veto]]+drafter_draft_stats[[#This Row],[rollover_vetoes]]+drafter_draft_stats[[#This Row],[trivia_vetoes]]</f>
        <v>1</v>
      </c>
      <c r="N27">
        <f>drafter_draft_stats[[#This Row],[rollover_veto_override]]+drafter_draft_stats[[#This Row],[trivia_veto_override]]</f>
        <v>0</v>
      </c>
      <c r="R27">
        <f>IF(_xlfn.XLOOKUP(drafter_draft_stats[[#This Row],[draft_id]],drafts[id],drafts[non_canonical])=TRUE,0,IF(drafter_draft_stats[[#This Row],[total_vetoes]]-drafter_draft_stats[[#This Row],[vetoes_used]]&gt;=1,1,0))</f>
        <v>1</v>
      </c>
      <c r="S27">
        <f>IF(_xlfn.XLOOKUP(drafter_draft_stats[[#This Row],[draft_id]],drafts[id],drafts[non_canonical])=TRUE,0,IF(drafter_draft_stats[[#This Row],[total_veto_overrides]]-drafter_draft_stats[[#This Row],[veto_overrides_used]]&gt;=1,1,0))</f>
        <v>0</v>
      </c>
    </row>
    <row r="28" spans="2:19" x14ac:dyDescent="0.25">
      <c r="B28" s="5" t="s">
        <v>69</v>
      </c>
      <c r="C28" t="str">
        <f>_xlfn.XLOOKUP(drafter_draft_stats[[#This Row],[draft_id]],drafts[id],drafts[title])</f>
        <v>2018 Mega Draft</v>
      </c>
      <c r="D28" t="s">
        <v>1237</v>
      </c>
      <c r="E28" t="str">
        <f>_xlfn.XLOOKUP(drafter_draft_stats[[#This Row],[drafter_id]],drafters[id],drafters[name],"")</f>
        <v>Clay Keller</v>
      </c>
      <c r="G28" t="str">
        <f>_xlfn.XLOOKUP(drafter_draft_stats[[#This Row],[drafter_team_id]],drafter_teams[id],drafter_teams[name],"")</f>
        <v/>
      </c>
      <c r="H28">
        <f>1</f>
        <v>1</v>
      </c>
      <c r="I28" cm="1">
        <f t="array" ref="I28">IF(_xlfn.XLOOKUP(drafter_draft_stats[[#This Row],[draft_id]],drafts[id],drafts[non_canonical])=TRUE,0,_xlfn.XLOOKUP(drafter_draft_stats[[#This Row],[drafter_id]],$D$2:$D27,$R$2:$R27,0,,-1))</f>
        <v>1</v>
      </c>
      <c r="J28" cm="1">
        <f t="array" ref="J28">IF(_xlfn.XLOOKUP(drafter_draft_stats[[#This Row],[draft_id]],drafts[id],drafts[non_canonical])=TRUE,0,_xlfn.XLOOKUP(drafter_draft_stats[[#This Row],[drafter_id]],$D$2:$D27,$S$2:$S27,0,,-1))</f>
        <v>0</v>
      </c>
      <c r="K28" cm="1">
        <f t="array" ref="K28">IF(_xlfn.XLOOKUP(1,(game_boards[draft_id]=drafter_draft_stats[[#This Row],[draft_id]])*(game_boards[drafter_id]=drafter_draft_stats[[#This Row],[drafter_id]]),game_boards[has_bonus_veto])=TRUE,1,0)</f>
        <v>0</v>
      </c>
      <c r="L28" cm="1">
        <f t="array" ref="L28">IF(_xlfn.XLOOKUP(1,(game_boards[draft_id]=drafter_draft_stats[[#This Row],[draft_id]])*(game_boards[drafter_id]=drafter_draft_stats[[#This Row],[drafter_id]]),game_boards[has_bonus_veto_override])=TRUE,1,0)</f>
        <v>0</v>
      </c>
      <c r="M28">
        <f>drafter_draft_stats[[#This Row],[starting_veto]]+drafter_draft_stats[[#This Row],[rollover_vetoes]]+drafter_draft_stats[[#This Row],[trivia_vetoes]]</f>
        <v>2</v>
      </c>
      <c r="N28">
        <f>drafter_draft_stats[[#This Row],[rollover_veto_override]]+drafter_draft_stats[[#This Row],[trivia_veto_override]]</f>
        <v>0</v>
      </c>
      <c r="P28">
        <v>1</v>
      </c>
      <c r="R28">
        <f>IF(_xlfn.XLOOKUP(drafter_draft_stats[[#This Row],[draft_id]],drafts[id],drafts[non_canonical])=TRUE,0,IF(drafter_draft_stats[[#This Row],[total_vetoes]]-drafter_draft_stats[[#This Row],[vetoes_used]]&gt;=1,1,0))</f>
        <v>1</v>
      </c>
      <c r="S28">
        <f>IF(_xlfn.XLOOKUP(drafter_draft_stats[[#This Row],[draft_id]],drafts[id],drafts[non_canonical])=TRUE,0,IF(drafter_draft_stats[[#This Row],[total_veto_overrides]]-drafter_draft_stats[[#This Row],[veto_overrides_used]]&gt;=1,1,0))</f>
        <v>0</v>
      </c>
    </row>
    <row r="29" spans="2:19" x14ac:dyDescent="0.25">
      <c r="B29" s="4" t="s">
        <v>746</v>
      </c>
      <c r="C29" t="str">
        <f>_xlfn.XLOOKUP(drafter_draft_stats[[#This Row],[draft_id]],drafts[id],drafts[title])</f>
        <v>Twist Endings</v>
      </c>
      <c r="D29" t="s">
        <v>969</v>
      </c>
      <c r="E29" t="str">
        <f>_xlfn.XLOOKUP(drafter_draft_stats[[#This Row],[drafter_id]],drafters[id],drafters[name],"")</f>
        <v>Graham Skipper</v>
      </c>
      <c r="G29" t="str">
        <f>_xlfn.XLOOKUP(drafter_draft_stats[[#This Row],[drafter_team_id]],drafter_teams[id],drafter_teams[name],"")</f>
        <v/>
      </c>
      <c r="H29">
        <f>1</f>
        <v>1</v>
      </c>
      <c r="I29" cm="1">
        <f t="array" ref="I29">IF(_xlfn.XLOOKUP(drafter_draft_stats[[#This Row],[draft_id]],drafts[id],drafts[non_canonical])=TRUE,0,_xlfn.XLOOKUP(drafter_draft_stats[[#This Row],[drafter_id]],$D$2:$D28,$R$2:$R28,0,,-1))</f>
        <v>0</v>
      </c>
      <c r="J29" cm="1">
        <f t="array" ref="J29">IF(_xlfn.XLOOKUP(drafter_draft_stats[[#This Row],[draft_id]],drafts[id],drafts[non_canonical])=TRUE,0,_xlfn.XLOOKUP(drafter_draft_stats[[#This Row],[drafter_id]],$D$2:$D28,$S$2:$S28,0,,-1))</f>
        <v>0</v>
      </c>
      <c r="K29" cm="1">
        <f t="array" ref="K29">IF(_xlfn.XLOOKUP(1,(game_boards[draft_id]=drafter_draft_stats[[#This Row],[draft_id]])*(game_boards[drafter_id]=drafter_draft_stats[[#This Row],[drafter_id]]),game_boards[has_bonus_veto])=TRUE,1,0)</f>
        <v>0</v>
      </c>
      <c r="L29" cm="1">
        <f t="array" ref="L29">IF(_xlfn.XLOOKUP(1,(game_boards[draft_id]=drafter_draft_stats[[#This Row],[draft_id]])*(game_boards[drafter_id]=drafter_draft_stats[[#This Row],[drafter_id]]),game_boards[has_bonus_veto_override])=TRUE,1,0)</f>
        <v>0</v>
      </c>
      <c r="M29">
        <f>drafter_draft_stats[[#This Row],[starting_veto]]+drafter_draft_stats[[#This Row],[rollover_vetoes]]+drafter_draft_stats[[#This Row],[trivia_vetoes]]</f>
        <v>1</v>
      </c>
      <c r="N29">
        <f>drafter_draft_stats[[#This Row],[rollover_veto_override]]+drafter_draft_stats[[#This Row],[trivia_veto_override]]</f>
        <v>0</v>
      </c>
      <c r="P29">
        <v>1</v>
      </c>
      <c r="R29">
        <f>IF(_xlfn.XLOOKUP(drafter_draft_stats[[#This Row],[draft_id]],drafts[id],drafts[non_canonical])=TRUE,0,IF(drafter_draft_stats[[#This Row],[total_vetoes]]-drafter_draft_stats[[#This Row],[vetoes_used]]&gt;=1,1,0))</f>
        <v>0</v>
      </c>
      <c r="S29">
        <f>IF(_xlfn.XLOOKUP(drafter_draft_stats[[#This Row],[draft_id]],drafts[id],drafts[non_canonical])=TRUE,0,IF(drafter_draft_stats[[#This Row],[total_veto_overrides]]-drafter_draft_stats[[#This Row],[veto_overrides_used]]&gt;=1,1,0))</f>
        <v>0</v>
      </c>
    </row>
    <row r="30" spans="2:19" x14ac:dyDescent="0.25">
      <c r="B30" s="5" t="s">
        <v>746</v>
      </c>
      <c r="C30" t="str">
        <f>_xlfn.XLOOKUP(drafter_draft_stats[[#This Row],[draft_id]],drafts[id],drafts[title])</f>
        <v>Twist Endings</v>
      </c>
      <c r="D30" t="s">
        <v>1135</v>
      </c>
      <c r="E30" t="str">
        <f>_xlfn.XLOOKUP(drafter_draft_stats[[#This Row],[drafter_id]],drafters[id],drafters[name],"")</f>
        <v>Sean Keller</v>
      </c>
      <c r="G30" t="str">
        <f>_xlfn.XLOOKUP(drafter_draft_stats[[#This Row],[drafter_team_id]],drafter_teams[id],drafter_teams[name],"")</f>
        <v/>
      </c>
      <c r="H30">
        <f>1</f>
        <v>1</v>
      </c>
      <c r="I30" cm="1">
        <f t="array" ref="I30">IF(_xlfn.XLOOKUP(drafter_draft_stats[[#This Row],[draft_id]],drafts[id],drafts[non_canonical])=TRUE,0,_xlfn.XLOOKUP(drafter_draft_stats[[#This Row],[drafter_id]],$D$2:$D29,$R$2:$R29,0,,-1))</f>
        <v>0</v>
      </c>
      <c r="J30" cm="1">
        <f t="array" ref="J30">IF(_xlfn.XLOOKUP(drafter_draft_stats[[#This Row],[draft_id]],drafts[id],drafts[non_canonical])=TRUE,0,_xlfn.XLOOKUP(drafter_draft_stats[[#This Row],[drafter_id]],$D$2:$D29,$S$2:$S29,0,,-1))</f>
        <v>0</v>
      </c>
      <c r="K30" cm="1">
        <f t="array" ref="K30">IF(_xlfn.XLOOKUP(1,(game_boards[draft_id]=drafter_draft_stats[[#This Row],[draft_id]])*(game_boards[drafter_id]=drafter_draft_stats[[#This Row],[drafter_id]]),game_boards[has_bonus_veto])=TRUE,1,0)</f>
        <v>0</v>
      </c>
      <c r="L30" cm="1">
        <f t="array" ref="L30">IF(_xlfn.XLOOKUP(1,(game_boards[draft_id]=drafter_draft_stats[[#This Row],[draft_id]])*(game_boards[drafter_id]=drafter_draft_stats[[#This Row],[drafter_id]]),game_boards[has_bonus_veto_override])=TRUE,1,0)</f>
        <v>0</v>
      </c>
      <c r="M30">
        <f>drafter_draft_stats[[#This Row],[starting_veto]]+drafter_draft_stats[[#This Row],[rollover_vetoes]]+drafter_draft_stats[[#This Row],[trivia_vetoes]]</f>
        <v>1</v>
      </c>
      <c r="N30">
        <f>drafter_draft_stats[[#This Row],[rollover_veto_override]]+drafter_draft_stats[[#This Row],[trivia_veto_override]]</f>
        <v>0</v>
      </c>
      <c r="P30">
        <v>1</v>
      </c>
      <c r="R30">
        <f>IF(_xlfn.XLOOKUP(drafter_draft_stats[[#This Row],[draft_id]],drafts[id],drafts[non_canonical])=TRUE,0,IF(drafter_draft_stats[[#This Row],[total_vetoes]]-drafter_draft_stats[[#This Row],[vetoes_used]]&gt;=1,1,0))</f>
        <v>0</v>
      </c>
      <c r="S30">
        <f>IF(_xlfn.XLOOKUP(drafter_draft_stats[[#This Row],[draft_id]],drafts[id],drafts[non_canonical])=TRUE,0,IF(drafter_draft_stats[[#This Row],[total_veto_overrides]]-drafter_draft_stats[[#This Row],[veto_overrides_used]]&gt;=1,1,0))</f>
        <v>0</v>
      </c>
    </row>
    <row r="31" spans="2:19" x14ac:dyDescent="0.25">
      <c r="B31" s="4" t="s">
        <v>178</v>
      </c>
      <c r="C31" t="str">
        <f>_xlfn.XLOOKUP(drafter_draft_stats[[#This Row],[draft_id]],drafts[id],drafts[title])</f>
        <v>Films About Filmmakers</v>
      </c>
      <c r="D31" t="s">
        <v>879</v>
      </c>
      <c r="E31" t="str">
        <f>_xlfn.XLOOKUP(drafter_draft_stats[[#This Row],[drafter_id]],drafters[id],drafters[name],"")</f>
        <v>James Ponsoldt</v>
      </c>
      <c r="G31" t="str">
        <f>_xlfn.XLOOKUP(drafter_draft_stats[[#This Row],[drafter_team_id]],drafter_teams[id],drafter_teams[name],"")</f>
        <v/>
      </c>
      <c r="H31">
        <f>1</f>
        <v>1</v>
      </c>
      <c r="I31" cm="1">
        <f t="array" ref="I31">IF(_xlfn.XLOOKUP(drafter_draft_stats[[#This Row],[draft_id]],drafts[id],drafts[non_canonical])=TRUE,0,_xlfn.XLOOKUP(drafter_draft_stats[[#This Row],[drafter_id]],$D$2:$D30,$R$2:$R30,0,,-1))</f>
        <v>0</v>
      </c>
      <c r="J31" cm="1">
        <f t="array" ref="J31">IF(_xlfn.XLOOKUP(drafter_draft_stats[[#This Row],[draft_id]],drafts[id],drafts[non_canonical])=TRUE,0,_xlfn.XLOOKUP(drafter_draft_stats[[#This Row],[drafter_id]],$D$2:$D30,$S$2:$S30,0,,-1))</f>
        <v>0</v>
      </c>
      <c r="K31" cm="1">
        <f t="array" ref="K31">IF(_xlfn.XLOOKUP(1,(game_boards[draft_id]=drafter_draft_stats[[#This Row],[draft_id]])*(game_boards[drafter_id]=drafter_draft_stats[[#This Row],[drafter_id]]),game_boards[has_bonus_veto])=TRUE,1,0)</f>
        <v>0</v>
      </c>
      <c r="L31" cm="1">
        <f t="array" ref="L31">IF(_xlfn.XLOOKUP(1,(game_boards[draft_id]=drafter_draft_stats[[#This Row],[draft_id]])*(game_boards[drafter_id]=drafter_draft_stats[[#This Row],[drafter_id]]),game_boards[has_bonus_veto_override])=TRUE,1,0)</f>
        <v>0</v>
      </c>
      <c r="M31">
        <f>drafter_draft_stats[[#This Row],[starting_veto]]+drafter_draft_stats[[#This Row],[rollover_vetoes]]+drafter_draft_stats[[#This Row],[trivia_vetoes]]</f>
        <v>1</v>
      </c>
      <c r="N31">
        <f>drafter_draft_stats[[#This Row],[rollover_veto_override]]+drafter_draft_stats[[#This Row],[trivia_veto_override]]</f>
        <v>0</v>
      </c>
      <c r="P31">
        <v>1</v>
      </c>
      <c r="R31">
        <f>IF(_xlfn.XLOOKUP(drafter_draft_stats[[#This Row],[draft_id]],drafts[id],drafts[non_canonical])=TRUE,0,IF(drafter_draft_stats[[#This Row],[total_vetoes]]-drafter_draft_stats[[#This Row],[vetoes_used]]&gt;=1,1,0))</f>
        <v>0</v>
      </c>
      <c r="S31">
        <f>IF(_xlfn.XLOOKUP(drafter_draft_stats[[#This Row],[draft_id]],drafts[id],drafts[non_canonical])=TRUE,0,IF(drafter_draft_stats[[#This Row],[total_veto_overrides]]-drafter_draft_stats[[#This Row],[veto_overrides_used]]&gt;=1,1,0))</f>
        <v>0</v>
      </c>
    </row>
    <row r="32" spans="2:19" x14ac:dyDescent="0.25">
      <c r="B32" s="5" t="s">
        <v>178</v>
      </c>
      <c r="C32" t="str">
        <f>_xlfn.XLOOKUP(drafter_draft_stats[[#This Row],[draft_id]],drafts[id],drafts[title])</f>
        <v>Films About Filmmakers</v>
      </c>
      <c r="D32" t="s">
        <v>779</v>
      </c>
      <c r="E32" t="str">
        <f>_xlfn.XLOOKUP(drafter_draft_stats[[#This Row],[drafter_id]],drafters[id],drafters[name],"")</f>
        <v>Darrin Navarro</v>
      </c>
      <c r="G32" t="str">
        <f>_xlfn.XLOOKUP(drafter_draft_stats[[#This Row],[drafter_team_id]],drafter_teams[id],drafter_teams[name],"")</f>
        <v/>
      </c>
      <c r="H32">
        <f>1</f>
        <v>1</v>
      </c>
      <c r="I32" cm="1">
        <f t="array" ref="I32">IF(_xlfn.XLOOKUP(drafter_draft_stats[[#This Row],[draft_id]],drafts[id],drafts[non_canonical])=TRUE,0,_xlfn.XLOOKUP(drafter_draft_stats[[#This Row],[drafter_id]],$D$2:$D31,$R$2:$R31,0,,-1))</f>
        <v>0</v>
      </c>
      <c r="J32" cm="1">
        <f t="array" ref="J32">IF(_xlfn.XLOOKUP(drafter_draft_stats[[#This Row],[draft_id]],drafts[id],drafts[non_canonical])=TRUE,0,_xlfn.XLOOKUP(drafter_draft_stats[[#This Row],[drafter_id]],$D$2:$D31,$S$2:$S31,0,,-1))</f>
        <v>0</v>
      </c>
      <c r="K32" cm="1">
        <f t="array" ref="K32">IF(_xlfn.XLOOKUP(1,(game_boards[draft_id]=drafter_draft_stats[[#This Row],[draft_id]])*(game_boards[drafter_id]=drafter_draft_stats[[#This Row],[drafter_id]]),game_boards[has_bonus_veto])=TRUE,1,0)</f>
        <v>0</v>
      </c>
      <c r="L32" cm="1">
        <f t="array" ref="L32">IF(_xlfn.XLOOKUP(1,(game_boards[draft_id]=drafter_draft_stats[[#This Row],[draft_id]])*(game_boards[drafter_id]=drafter_draft_stats[[#This Row],[drafter_id]]),game_boards[has_bonus_veto_override])=TRUE,1,0)</f>
        <v>0</v>
      </c>
      <c r="M32">
        <f>drafter_draft_stats[[#This Row],[starting_veto]]+drafter_draft_stats[[#This Row],[rollover_vetoes]]+drafter_draft_stats[[#This Row],[trivia_vetoes]]</f>
        <v>1</v>
      </c>
      <c r="N32">
        <f>drafter_draft_stats[[#This Row],[rollover_veto_override]]+drafter_draft_stats[[#This Row],[trivia_veto_override]]</f>
        <v>0</v>
      </c>
      <c r="P32">
        <v>1</v>
      </c>
      <c r="R32">
        <f>IF(_xlfn.XLOOKUP(drafter_draft_stats[[#This Row],[draft_id]],drafts[id],drafts[non_canonical])=TRUE,0,IF(drafter_draft_stats[[#This Row],[total_vetoes]]-drafter_draft_stats[[#This Row],[vetoes_used]]&gt;=1,1,0))</f>
        <v>0</v>
      </c>
      <c r="S32">
        <f>IF(_xlfn.XLOOKUP(drafter_draft_stats[[#This Row],[draft_id]],drafts[id],drafts[non_canonical])=TRUE,0,IF(drafter_draft_stats[[#This Row],[total_veto_overrides]]-drafter_draft_stats[[#This Row],[veto_overrides_used]]&gt;=1,1,0))</f>
        <v>0</v>
      </c>
    </row>
    <row r="33" spans="2:19" x14ac:dyDescent="0.25">
      <c r="B33" s="6" t="s">
        <v>148</v>
      </c>
      <c r="C33" t="str">
        <f>_xlfn.XLOOKUP(drafter_draft_stats[[#This Row],[draft_id]],drafts[id],drafts[title])</f>
        <v>Quentin Tarantino</v>
      </c>
      <c r="D33" t="s">
        <v>889</v>
      </c>
      <c r="E33" t="str">
        <f>_xlfn.XLOOKUP(drafter_draft_stats[[#This Row],[drafter_id]],drafters[id],drafters[name],"")</f>
        <v>Matt Perez-Mora</v>
      </c>
      <c r="G33" t="str">
        <f>_xlfn.XLOOKUP(drafter_draft_stats[[#This Row],[drafter_team_id]],drafter_teams[id],drafter_teams[name],"")</f>
        <v/>
      </c>
      <c r="H33">
        <f>1</f>
        <v>1</v>
      </c>
      <c r="I33" cm="1">
        <f t="array" ref="I33">IF(_xlfn.XLOOKUP(drafter_draft_stats[[#This Row],[draft_id]],drafts[id],drafts[non_canonical])=TRUE,0,_xlfn.XLOOKUP(drafter_draft_stats[[#This Row],[drafter_id]],$D$2:$D32,$R$2:$R32,0,,-1))</f>
        <v>0</v>
      </c>
      <c r="J33" cm="1">
        <f t="array" ref="J33">IF(_xlfn.XLOOKUP(drafter_draft_stats[[#This Row],[draft_id]],drafts[id],drafts[non_canonical])=TRUE,0,_xlfn.XLOOKUP(drafter_draft_stats[[#This Row],[drafter_id]],$D$2:$D32,$S$2:$S32,0,,-1))</f>
        <v>0</v>
      </c>
      <c r="K33" cm="1">
        <f t="array" ref="K33">IF(_xlfn.XLOOKUP(1,(game_boards[draft_id]=drafter_draft_stats[[#This Row],[draft_id]])*(game_boards[drafter_id]=drafter_draft_stats[[#This Row],[drafter_id]]),game_boards[has_bonus_veto])=TRUE,1,0)</f>
        <v>0</v>
      </c>
      <c r="L33" cm="1">
        <f t="array" ref="L33">IF(_xlfn.XLOOKUP(1,(game_boards[draft_id]=drafter_draft_stats[[#This Row],[draft_id]])*(game_boards[drafter_id]=drafter_draft_stats[[#This Row],[drafter_id]]),game_boards[has_bonus_veto_override])=TRUE,1,0)</f>
        <v>0</v>
      </c>
      <c r="M33">
        <f>drafter_draft_stats[[#This Row],[starting_veto]]+drafter_draft_stats[[#This Row],[rollover_vetoes]]+drafter_draft_stats[[#This Row],[trivia_vetoes]]</f>
        <v>1</v>
      </c>
      <c r="N33">
        <f>drafter_draft_stats[[#This Row],[rollover_veto_override]]+drafter_draft_stats[[#This Row],[trivia_veto_override]]</f>
        <v>0</v>
      </c>
      <c r="R33">
        <f>IF(_xlfn.XLOOKUP(drafter_draft_stats[[#This Row],[draft_id]],drafts[id],drafts[non_canonical])=TRUE,0,IF(drafter_draft_stats[[#This Row],[total_vetoes]]-drafter_draft_stats[[#This Row],[vetoes_used]]&gt;=1,1,0))</f>
        <v>1</v>
      </c>
      <c r="S33">
        <f>IF(_xlfn.XLOOKUP(drafter_draft_stats[[#This Row],[draft_id]],drafts[id],drafts[non_canonical])=TRUE,0,IF(drafter_draft_stats[[#This Row],[total_veto_overrides]]-drafter_draft_stats[[#This Row],[veto_overrides_used]]&gt;=1,1,0))</f>
        <v>0</v>
      </c>
    </row>
    <row r="34" spans="2:19" x14ac:dyDescent="0.25">
      <c r="B34" s="7" t="s">
        <v>148</v>
      </c>
      <c r="C34" t="str">
        <f>_xlfn.XLOOKUP(drafter_draft_stats[[#This Row],[draft_id]],drafts[id],drafts[title])</f>
        <v>Quentin Tarantino</v>
      </c>
      <c r="D34" t="s">
        <v>943</v>
      </c>
      <c r="E34" t="str">
        <f>_xlfn.XLOOKUP(drafter_draft_stats[[#This Row],[drafter_id]],drafters[id],drafters[name],"")</f>
        <v>Holly Thompson</v>
      </c>
      <c r="G34" t="str">
        <f>_xlfn.XLOOKUP(drafter_draft_stats[[#This Row],[drafter_team_id]],drafter_teams[id],drafter_teams[name],"")</f>
        <v/>
      </c>
      <c r="H34">
        <f>1</f>
        <v>1</v>
      </c>
      <c r="I34" cm="1">
        <f t="array" ref="I34">IF(_xlfn.XLOOKUP(drafter_draft_stats[[#This Row],[draft_id]],drafts[id],drafts[non_canonical])=TRUE,0,_xlfn.XLOOKUP(drafter_draft_stats[[#This Row],[drafter_id]],$D$2:$D33,$R$2:$R33,0,,-1))</f>
        <v>0</v>
      </c>
      <c r="J34" cm="1">
        <f t="array" ref="J34">IF(_xlfn.XLOOKUP(drafter_draft_stats[[#This Row],[draft_id]],drafts[id],drafts[non_canonical])=TRUE,0,_xlfn.XLOOKUP(drafter_draft_stats[[#This Row],[drafter_id]],$D$2:$D33,$S$2:$S33,0,,-1))</f>
        <v>0</v>
      </c>
      <c r="K34" cm="1">
        <f t="array" ref="K34">IF(_xlfn.XLOOKUP(1,(game_boards[draft_id]=drafter_draft_stats[[#This Row],[draft_id]])*(game_boards[drafter_id]=drafter_draft_stats[[#This Row],[drafter_id]]),game_boards[has_bonus_veto])=TRUE,1,0)</f>
        <v>0</v>
      </c>
      <c r="L34" cm="1">
        <f t="array" ref="L34">IF(_xlfn.XLOOKUP(1,(game_boards[draft_id]=drafter_draft_stats[[#This Row],[draft_id]])*(game_boards[drafter_id]=drafter_draft_stats[[#This Row],[drafter_id]]),game_boards[has_bonus_veto_override])=TRUE,1,0)</f>
        <v>0</v>
      </c>
      <c r="M34">
        <f>drafter_draft_stats[[#This Row],[starting_veto]]+drafter_draft_stats[[#This Row],[rollover_vetoes]]+drafter_draft_stats[[#This Row],[trivia_vetoes]]</f>
        <v>1</v>
      </c>
      <c r="N34">
        <f>drafter_draft_stats[[#This Row],[rollover_veto_override]]+drafter_draft_stats[[#This Row],[trivia_veto_override]]</f>
        <v>0</v>
      </c>
      <c r="P34">
        <v>1</v>
      </c>
      <c r="R34">
        <f>IF(_xlfn.XLOOKUP(drafter_draft_stats[[#This Row],[draft_id]],drafts[id],drafts[non_canonical])=TRUE,0,IF(drafter_draft_stats[[#This Row],[total_vetoes]]-drafter_draft_stats[[#This Row],[vetoes_used]]&gt;=1,1,0))</f>
        <v>0</v>
      </c>
      <c r="S34">
        <f>IF(_xlfn.XLOOKUP(drafter_draft_stats[[#This Row],[draft_id]],drafts[id],drafts[non_canonical])=TRUE,0,IF(drafter_draft_stats[[#This Row],[total_veto_overrides]]-drafter_draft_stats[[#This Row],[veto_overrides_used]]&gt;=1,1,0))</f>
        <v>0</v>
      </c>
    </row>
    <row r="35" spans="2:19" x14ac:dyDescent="0.25">
      <c r="B35" s="4" t="s">
        <v>729</v>
      </c>
      <c r="C35" t="str">
        <f>_xlfn.XLOOKUP(drafter_draft_stats[[#This Row],[draft_id]],drafts[id],drafts[title])</f>
        <v>'80s Fantasy</v>
      </c>
      <c r="D35" t="s">
        <v>915</v>
      </c>
      <c r="E35" t="str">
        <f>_xlfn.XLOOKUP(drafter_draft_stats[[#This Row],[drafter_id]],drafters[id],drafters[name],"")</f>
        <v>Billy Ray Brewton</v>
      </c>
      <c r="G35" t="str">
        <f>_xlfn.XLOOKUP(drafter_draft_stats[[#This Row],[drafter_team_id]],drafter_teams[id],drafter_teams[name],"")</f>
        <v/>
      </c>
      <c r="H35">
        <f>1</f>
        <v>1</v>
      </c>
      <c r="I35" cm="1">
        <f t="array" ref="I35">IF(_xlfn.XLOOKUP(drafter_draft_stats[[#This Row],[draft_id]],drafts[id],drafts[non_canonical])=TRUE,0,_xlfn.XLOOKUP(drafter_draft_stats[[#This Row],[drafter_id]],$D$2:$D34,$R$2:$R34,0,,-1))</f>
        <v>0</v>
      </c>
      <c r="J35" cm="1">
        <f t="array" ref="J35">IF(_xlfn.XLOOKUP(drafter_draft_stats[[#This Row],[draft_id]],drafts[id],drafts[non_canonical])=TRUE,0,_xlfn.XLOOKUP(drafter_draft_stats[[#This Row],[drafter_id]],$D$2:$D34,$S$2:$S34,0,,-1))</f>
        <v>0</v>
      </c>
      <c r="K35" cm="1">
        <f t="array" ref="K35">IF(_xlfn.XLOOKUP(1,(game_boards[draft_id]=drafter_draft_stats[[#This Row],[draft_id]])*(game_boards[drafter_id]=drafter_draft_stats[[#This Row],[drafter_id]]),game_boards[has_bonus_veto])=TRUE,1,0)</f>
        <v>0</v>
      </c>
      <c r="L35" cm="1">
        <f t="array" ref="L35">IF(_xlfn.XLOOKUP(1,(game_boards[draft_id]=drafter_draft_stats[[#This Row],[draft_id]])*(game_boards[drafter_id]=drafter_draft_stats[[#This Row],[drafter_id]]),game_boards[has_bonus_veto_override])=TRUE,1,0)</f>
        <v>0</v>
      </c>
      <c r="M35">
        <f>drafter_draft_stats[[#This Row],[starting_veto]]+drafter_draft_stats[[#This Row],[rollover_vetoes]]+drafter_draft_stats[[#This Row],[trivia_vetoes]]</f>
        <v>1</v>
      </c>
      <c r="N35">
        <f>drafter_draft_stats[[#This Row],[rollover_veto_override]]+drafter_draft_stats[[#This Row],[trivia_veto_override]]</f>
        <v>0</v>
      </c>
      <c r="P35">
        <v>1</v>
      </c>
      <c r="R35">
        <f>IF(_xlfn.XLOOKUP(drafter_draft_stats[[#This Row],[draft_id]],drafts[id],drafts[non_canonical])=TRUE,0,IF(drafter_draft_stats[[#This Row],[total_vetoes]]-drafter_draft_stats[[#This Row],[vetoes_used]]&gt;=1,1,0))</f>
        <v>0</v>
      </c>
      <c r="S35">
        <f>IF(_xlfn.XLOOKUP(drafter_draft_stats[[#This Row],[draft_id]],drafts[id],drafts[non_canonical])=TRUE,0,IF(drafter_draft_stats[[#This Row],[total_veto_overrides]]-drafter_draft_stats[[#This Row],[veto_overrides_used]]&gt;=1,1,0))</f>
        <v>0</v>
      </c>
    </row>
    <row r="36" spans="2:19" x14ac:dyDescent="0.25">
      <c r="B36" s="5" t="s">
        <v>729</v>
      </c>
      <c r="C36" t="str">
        <f>_xlfn.XLOOKUP(drafter_draft_stats[[#This Row],[draft_id]],drafts[id],drafts[title])</f>
        <v>'80s Fantasy</v>
      </c>
      <c r="D36" t="s">
        <v>877</v>
      </c>
      <c r="E36" t="str">
        <f>_xlfn.XLOOKUP(drafter_draft_stats[[#This Row],[drafter_id]],drafters[id],drafters[name],"")</f>
        <v>Chris Thomas Devlin</v>
      </c>
      <c r="G36" t="str">
        <f>_xlfn.XLOOKUP(drafter_draft_stats[[#This Row],[drafter_team_id]],drafter_teams[id],drafter_teams[name],"")</f>
        <v/>
      </c>
      <c r="H36">
        <f>1</f>
        <v>1</v>
      </c>
      <c r="I36" cm="1">
        <f t="array" ref="I36">IF(_xlfn.XLOOKUP(drafter_draft_stats[[#This Row],[draft_id]],drafts[id],drafts[non_canonical])=TRUE,0,_xlfn.XLOOKUP(drafter_draft_stats[[#This Row],[drafter_id]],$D$2:$D35,$R$2:$R35,0,,-1))</f>
        <v>0</v>
      </c>
      <c r="J36" cm="1">
        <f t="array" ref="J36">IF(_xlfn.XLOOKUP(drafter_draft_stats[[#This Row],[draft_id]],drafts[id],drafts[non_canonical])=TRUE,0,_xlfn.XLOOKUP(drafter_draft_stats[[#This Row],[drafter_id]],$D$2:$D35,$S$2:$S35,0,,-1))</f>
        <v>0</v>
      </c>
      <c r="K36" cm="1">
        <f t="array" ref="K36">IF(_xlfn.XLOOKUP(1,(game_boards[draft_id]=drafter_draft_stats[[#This Row],[draft_id]])*(game_boards[drafter_id]=drafter_draft_stats[[#This Row],[drafter_id]]),game_boards[has_bonus_veto])=TRUE,1,0)</f>
        <v>0</v>
      </c>
      <c r="L36" cm="1">
        <f t="array" ref="L36">IF(_xlfn.XLOOKUP(1,(game_boards[draft_id]=drafter_draft_stats[[#This Row],[draft_id]])*(game_boards[drafter_id]=drafter_draft_stats[[#This Row],[drafter_id]]),game_boards[has_bonus_veto_override])=TRUE,1,0)</f>
        <v>0</v>
      </c>
      <c r="M36">
        <f>drafter_draft_stats[[#This Row],[starting_veto]]+drafter_draft_stats[[#This Row],[rollover_vetoes]]+drafter_draft_stats[[#This Row],[trivia_vetoes]]</f>
        <v>1</v>
      </c>
      <c r="N36">
        <f>drafter_draft_stats[[#This Row],[rollover_veto_override]]+drafter_draft_stats[[#This Row],[trivia_veto_override]]</f>
        <v>0</v>
      </c>
      <c r="P36">
        <v>1</v>
      </c>
      <c r="R36">
        <f>IF(_xlfn.XLOOKUP(drafter_draft_stats[[#This Row],[draft_id]],drafts[id],drafts[non_canonical])=TRUE,0,IF(drafter_draft_stats[[#This Row],[total_vetoes]]-drafter_draft_stats[[#This Row],[vetoes_used]]&gt;=1,1,0))</f>
        <v>0</v>
      </c>
      <c r="S36">
        <f>IF(_xlfn.XLOOKUP(drafter_draft_stats[[#This Row],[draft_id]],drafts[id],drafts[non_canonical])=TRUE,0,IF(drafter_draft_stats[[#This Row],[total_veto_overrides]]-drafter_draft_stats[[#This Row],[veto_overrides_used]]&gt;=1,1,0))</f>
        <v>0</v>
      </c>
    </row>
    <row r="37" spans="2:19" x14ac:dyDescent="0.25">
      <c r="B37" s="4" t="s">
        <v>56</v>
      </c>
      <c r="C37" t="str">
        <f>_xlfn.XLOOKUP(drafter_draft_stats[[#This Row],[draft_id]],drafts[id],drafts[title])</f>
        <v>Amnesia</v>
      </c>
      <c r="D37" t="s">
        <v>1237</v>
      </c>
      <c r="E37" t="str">
        <f>_xlfn.XLOOKUP(drafter_draft_stats[[#This Row],[drafter_id]],drafters[id],drafters[name],"")</f>
        <v>Clay Keller</v>
      </c>
      <c r="G37" t="str">
        <f>_xlfn.XLOOKUP(drafter_draft_stats[[#This Row],[drafter_team_id]],drafter_teams[id],drafter_teams[name],"")</f>
        <v/>
      </c>
      <c r="H37">
        <f>1</f>
        <v>1</v>
      </c>
      <c r="I37" cm="1">
        <f t="array" ref="I37">IF(_xlfn.XLOOKUP(drafter_draft_stats[[#This Row],[draft_id]],drafts[id],drafts[non_canonical])=TRUE,0,_xlfn.XLOOKUP(drafter_draft_stats[[#This Row],[drafter_id]],$D$2:$D36,$R$2:$R36,0,,-1))</f>
        <v>1</v>
      </c>
      <c r="J37" cm="1">
        <f t="array" ref="J37">IF(_xlfn.XLOOKUP(drafter_draft_stats[[#This Row],[draft_id]],drafts[id],drafts[non_canonical])=TRUE,0,_xlfn.XLOOKUP(drafter_draft_stats[[#This Row],[drafter_id]],$D$2:$D36,$S$2:$S36,0,,-1))</f>
        <v>0</v>
      </c>
      <c r="K37" cm="1">
        <f t="array" ref="K37">IF(_xlfn.XLOOKUP(1,(game_boards[draft_id]=drafter_draft_stats[[#This Row],[draft_id]])*(game_boards[drafter_id]=drafter_draft_stats[[#This Row],[drafter_id]]),game_boards[has_bonus_veto])=TRUE,1,0)</f>
        <v>0</v>
      </c>
      <c r="L37" cm="1">
        <f t="array" ref="L37">IF(_xlfn.XLOOKUP(1,(game_boards[draft_id]=drafter_draft_stats[[#This Row],[draft_id]])*(game_boards[drafter_id]=drafter_draft_stats[[#This Row],[drafter_id]]),game_boards[has_bonus_veto_override])=TRUE,1,0)</f>
        <v>0</v>
      </c>
      <c r="M37">
        <f>drafter_draft_stats[[#This Row],[starting_veto]]+drafter_draft_stats[[#This Row],[rollover_vetoes]]+drafter_draft_stats[[#This Row],[trivia_vetoes]]</f>
        <v>2</v>
      </c>
      <c r="N37">
        <f>drafter_draft_stats[[#This Row],[rollover_veto_override]]+drafter_draft_stats[[#This Row],[trivia_veto_override]]</f>
        <v>0</v>
      </c>
      <c r="P37">
        <v>0</v>
      </c>
      <c r="R37">
        <f>IF(_xlfn.XLOOKUP(drafter_draft_stats[[#This Row],[draft_id]],drafts[id],drafts[non_canonical])=TRUE,0,IF(drafter_draft_stats[[#This Row],[total_vetoes]]-drafter_draft_stats[[#This Row],[vetoes_used]]&gt;=1,1,0))</f>
        <v>1</v>
      </c>
      <c r="S37">
        <f>IF(_xlfn.XLOOKUP(drafter_draft_stats[[#This Row],[draft_id]],drafts[id],drafts[non_canonical])=TRUE,0,IF(drafter_draft_stats[[#This Row],[total_veto_overrides]]-drafter_draft_stats[[#This Row],[veto_overrides_used]]&gt;=1,1,0))</f>
        <v>0</v>
      </c>
    </row>
    <row r="38" spans="2:19" x14ac:dyDescent="0.25">
      <c r="B38" s="5" t="s">
        <v>56</v>
      </c>
      <c r="C38" t="str">
        <f>_xlfn.XLOOKUP(drafter_draft_stats[[#This Row],[draft_id]],drafts[id],drafts[title])</f>
        <v>Amnesia</v>
      </c>
      <c r="D38" t="s">
        <v>1115</v>
      </c>
      <c r="E38" t="str">
        <f>_xlfn.XLOOKUP(drafter_draft_stats[[#This Row],[drafter_id]],drafters[id],drafters[name],"")</f>
        <v>Ryan Marker</v>
      </c>
      <c r="G38" t="str">
        <f>_xlfn.XLOOKUP(drafter_draft_stats[[#This Row],[drafter_team_id]],drafter_teams[id],drafter_teams[name],"")</f>
        <v/>
      </c>
      <c r="H38">
        <f>1</f>
        <v>1</v>
      </c>
      <c r="I38" cm="1">
        <f t="array" ref="I38">IF(_xlfn.XLOOKUP(drafter_draft_stats[[#This Row],[draft_id]],drafts[id],drafts[non_canonical])=TRUE,0,_xlfn.XLOOKUP(drafter_draft_stats[[#This Row],[drafter_id]],$D$2:$D37,$R$2:$R37,0,,-1))</f>
        <v>1</v>
      </c>
      <c r="J38" cm="1">
        <f t="array" ref="J38">IF(_xlfn.XLOOKUP(drafter_draft_stats[[#This Row],[draft_id]],drafts[id],drafts[non_canonical])=TRUE,0,_xlfn.XLOOKUP(drafter_draft_stats[[#This Row],[drafter_id]],$D$2:$D37,$S$2:$S37,0,,-1))</f>
        <v>0</v>
      </c>
      <c r="K38" cm="1">
        <f t="array" ref="K38">IF(_xlfn.XLOOKUP(1,(game_boards[draft_id]=drafter_draft_stats[[#This Row],[draft_id]])*(game_boards[drafter_id]=drafter_draft_stats[[#This Row],[drafter_id]]),game_boards[has_bonus_veto])=TRUE,1,0)</f>
        <v>0</v>
      </c>
      <c r="L38" cm="1">
        <f t="array" ref="L38">IF(_xlfn.XLOOKUP(1,(game_boards[draft_id]=drafter_draft_stats[[#This Row],[draft_id]])*(game_boards[drafter_id]=drafter_draft_stats[[#This Row],[drafter_id]]),game_boards[has_bonus_veto_override])=TRUE,1,0)</f>
        <v>0</v>
      </c>
      <c r="M38">
        <f>drafter_draft_stats[[#This Row],[starting_veto]]+drafter_draft_stats[[#This Row],[rollover_vetoes]]+drafter_draft_stats[[#This Row],[trivia_vetoes]]</f>
        <v>2</v>
      </c>
      <c r="N38">
        <f>drafter_draft_stats[[#This Row],[rollover_veto_override]]+drafter_draft_stats[[#This Row],[trivia_veto_override]]</f>
        <v>0</v>
      </c>
      <c r="O38">
        <v>1</v>
      </c>
      <c r="R38">
        <f>IF(_xlfn.XLOOKUP(drafter_draft_stats[[#This Row],[draft_id]],drafts[id],drafts[non_canonical])=TRUE,0,IF(drafter_draft_stats[[#This Row],[total_vetoes]]-drafter_draft_stats[[#This Row],[vetoes_used]]&gt;=1,1,0))</f>
        <v>1</v>
      </c>
      <c r="S38">
        <f>IF(_xlfn.XLOOKUP(drafter_draft_stats[[#This Row],[draft_id]],drafts[id],drafts[non_canonical])=TRUE,0,IF(drafter_draft_stats[[#This Row],[total_veto_overrides]]-drafter_draft_stats[[#This Row],[veto_overrides_used]]&gt;=1,1,0))</f>
        <v>0</v>
      </c>
    </row>
    <row r="39" spans="2:19" x14ac:dyDescent="0.25">
      <c r="B39" s="4" t="s">
        <v>316</v>
      </c>
      <c r="C39" t="str">
        <f>_xlfn.XLOOKUP(drafter_draft_stats[[#This Row],[draft_id]],drafts[id],drafts[title])</f>
        <v>Kubrick</v>
      </c>
      <c r="D39" t="s">
        <v>1177</v>
      </c>
      <c r="E39" t="str">
        <f>_xlfn.XLOOKUP(drafter_draft_stats[[#This Row],[drafter_id]],drafters[id],drafters[name],"")</f>
        <v>Darren Franich</v>
      </c>
      <c r="G39" t="str">
        <f>_xlfn.XLOOKUP(drafter_draft_stats[[#This Row],[drafter_team_id]],drafter_teams[id],drafter_teams[name],"")</f>
        <v/>
      </c>
      <c r="H39">
        <f>1</f>
        <v>1</v>
      </c>
      <c r="I39" cm="1">
        <f t="array" ref="I39">IF(_xlfn.XLOOKUP(drafter_draft_stats[[#This Row],[draft_id]],drafts[id],drafts[non_canonical])=TRUE,0,_xlfn.XLOOKUP(drafter_draft_stats[[#This Row],[drafter_id]],$D$2:$D38,$R$2:$R38,0,,-1))</f>
        <v>1</v>
      </c>
      <c r="J39" cm="1">
        <f t="array" ref="J39">IF(_xlfn.XLOOKUP(drafter_draft_stats[[#This Row],[draft_id]],drafts[id],drafts[non_canonical])=TRUE,0,_xlfn.XLOOKUP(drafter_draft_stats[[#This Row],[drafter_id]],$D$2:$D38,$S$2:$S38,0,,-1))</f>
        <v>0</v>
      </c>
      <c r="K39" cm="1">
        <f t="array" ref="K39">IF(_xlfn.XLOOKUP(1,(game_boards[draft_id]=drafter_draft_stats[[#This Row],[draft_id]])*(game_boards[drafter_id]=drafter_draft_stats[[#This Row],[drafter_id]]),game_boards[has_bonus_veto])=TRUE,1,0)</f>
        <v>0</v>
      </c>
      <c r="L39" cm="1">
        <f t="array" ref="L39">IF(_xlfn.XLOOKUP(1,(game_boards[draft_id]=drafter_draft_stats[[#This Row],[draft_id]])*(game_boards[drafter_id]=drafter_draft_stats[[#This Row],[drafter_id]]),game_boards[has_bonus_veto_override])=TRUE,1,0)</f>
        <v>0</v>
      </c>
      <c r="M39">
        <f>drafter_draft_stats[[#This Row],[starting_veto]]+drafter_draft_stats[[#This Row],[rollover_vetoes]]+drafter_draft_stats[[#This Row],[trivia_vetoes]]</f>
        <v>2</v>
      </c>
      <c r="N39">
        <f>drafter_draft_stats[[#This Row],[rollover_veto_override]]+drafter_draft_stats[[#This Row],[trivia_veto_override]]</f>
        <v>0</v>
      </c>
      <c r="P39">
        <v>1</v>
      </c>
      <c r="R39">
        <f>IF(_xlfn.XLOOKUP(drafter_draft_stats[[#This Row],[draft_id]],drafts[id],drafts[non_canonical])=TRUE,0,IF(drafter_draft_stats[[#This Row],[total_vetoes]]-drafter_draft_stats[[#This Row],[vetoes_used]]&gt;=1,1,0))</f>
        <v>1</v>
      </c>
      <c r="S39">
        <f>IF(_xlfn.XLOOKUP(drafter_draft_stats[[#This Row],[draft_id]],drafts[id],drafts[non_canonical])=TRUE,0,IF(drafter_draft_stats[[#This Row],[total_veto_overrides]]-drafter_draft_stats[[#This Row],[veto_overrides_used]]&gt;=1,1,0))</f>
        <v>0</v>
      </c>
    </row>
    <row r="40" spans="2:19" x14ac:dyDescent="0.25">
      <c r="B40" s="5" t="s">
        <v>316</v>
      </c>
      <c r="C40" t="str">
        <f>_xlfn.XLOOKUP(drafter_draft_stats[[#This Row],[draft_id]],drafts[id],drafts[title])</f>
        <v>Kubrick</v>
      </c>
      <c r="D40" t="s">
        <v>933</v>
      </c>
      <c r="E40" t="str">
        <f>_xlfn.XLOOKUP(drafter_draft_stats[[#This Row],[drafter_id]],drafters[id],drafters[name],"")</f>
        <v>Jeff Jensen</v>
      </c>
      <c r="G40" t="str">
        <f>_xlfn.XLOOKUP(drafter_draft_stats[[#This Row],[drafter_team_id]],drafter_teams[id],drafter_teams[name],"")</f>
        <v/>
      </c>
      <c r="H40">
        <f>1</f>
        <v>1</v>
      </c>
      <c r="I40" cm="1">
        <f t="array" ref="I40">IF(_xlfn.XLOOKUP(drafter_draft_stats[[#This Row],[draft_id]],drafts[id],drafts[non_canonical])=TRUE,0,_xlfn.XLOOKUP(drafter_draft_stats[[#This Row],[drafter_id]],$D$2:$D39,$R$2:$R39,0,,-1))</f>
        <v>0</v>
      </c>
      <c r="J40" cm="1">
        <f t="array" ref="J40">IF(_xlfn.XLOOKUP(drafter_draft_stats[[#This Row],[draft_id]],drafts[id],drafts[non_canonical])=TRUE,0,_xlfn.XLOOKUP(drafter_draft_stats[[#This Row],[drafter_id]],$D$2:$D39,$S$2:$S39,0,,-1))</f>
        <v>0</v>
      </c>
      <c r="K40" cm="1">
        <f t="array" ref="K40">IF(_xlfn.XLOOKUP(1,(game_boards[draft_id]=drafter_draft_stats[[#This Row],[draft_id]])*(game_boards[drafter_id]=drafter_draft_stats[[#This Row],[drafter_id]]),game_boards[has_bonus_veto])=TRUE,1,0)</f>
        <v>0</v>
      </c>
      <c r="L40" cm="1">
        <f t="array" ref="L40">IF(_xlfn.XLOOKUP(1,(game_boards[draft_id]=drafter_draft_stats[[#This Row],[draft_id]])*(game_boards[drafter_id]=drafter_draft_stats[[#This Row],[drafter_id]]),game_boards[has_bonus_veto_override])=TRUE,1,0)</f>
        <v>0</v>
      </c>
      <c r="M40">
        <f>drafter_draft_stats[[#This Row],[starting_veto]]+drafter_draft_stats[[#This Row],[rollover_vetoes]]+drafter_draft_stats[[#This Row],[trivia_vetoes]]</f>
        <v>1</v>
      </c>
      <c r="N40">
        <f>drafter_draft_stats[[#This Row],[rollover_veto_override]]+drafter_draft_stats[[#This Row],[trivia_veto_override]]</f>
        <v>0</v>
      </c>
      <c r="P40">
        <v>1</v>
      </c>
      <c r="R40">
        <f>IF(_xlfn.XLOOKUP(drafter_draft_stats[[#This Row],[draft_id]],drafts[id],drafts[non_canonical])=TRUE,0,IF(drafter_draft_stats[[#This Row],[total_vetoes]]-drafter_draft_stats[[#This Row],[vetoes_used]]&gt;=1,1,0))</f>
        <v>0</v>
      </c>
      <c r="S40">
        <f>IF(_xlfn.XLOOKUP(drafter_draft_stats[[#This Row],[draft_id]],drafts[id],drafts[non_canonical])=TRUE,0,IF(drafter_draft_stats[[#This Row],[total_veto_overrides]]-drafter_draft_stats[[#This Row],[veto_overrides_used]]&gt;=1,1,0))</f>
        <v>0</v>
      </c>
    </row>
    <row r="41" spans="2:19" x14ac:dyDescent="0.25">
      <c r="B41" s="4" t="s">
        <v>480</v>
      </c>
      <c r="C41" t="str">
        <f>_xlfn.XLOOKUP(drafter_draft_stats[[#This Row],[draft_id]],drafts[id],drafts[title])</f>
        <v>British Rom-Coms</v>
      </c>
      <c r="D41" t="s">
        <v>961</v>
      </c>
      <c r="E41" t="str">
        <f>_xlfn.XLOOKUP(drafter_draft_stats[[#This Row],[drafter_id]],drafters[id],drafters[name],"")</f>
        <v>Dana Schwartz</v>
      </c>
      <c r="G41" t="str">
        <f>_xlfn.XLOOKUP(drafter_draft_stats[[#This Row],[drafter_team_id]],drafter_teams[id],drafter_teams[name],"")</f>
        <v/>
      </c>
      <c r="H41">
        <f>1</f>
        <v>1</v>
      </c>
      <c r="I41" cm="1">
        <f t="array" ref="I41">IF(_xlfn.XLOOKUP(drafter_draft_stats[[#This Row],[draft_id]],drafts[id],drafts[non_canonical])=TRUE,0,_xlfn.XLOOKUP(drafter_draft_stats[[#This Row],[drafter_id]],$D$2:$D40,$R$2:$R40,0,,-1))</f>
        <v>0</v>
      </c>
      <c r="J41" cm="1">
        <f t="array" ref="J41">IF(_xlfn.XLOOKUP(drafter_draft_stats[[#This Row],[draft_id]],drafts[id],drafts[non_canonical])=TRUE,0,_xlfn.XLOOKUP(drafter_draft_stats[[#This Row],[drafter_id]],$D$2:$D40,$S$2:$S40,0,,-1))</f>
        <v>0</v>
      </c>
      <c r="K41" cm="1">
        <f t="array" ref="K41">IF(_xlfn.XLOOKUP(1,(game_boards[draft_id]=drafter_draft_stats[[#This Row],[draft_id]])*(game_boards[drafter_id]=drafter_draft_stats[[#This Row],[drafter_id]]),game_boards[has_bonus_veto])=TRUE,1,0)</f>
        <v>0</v>
      </c>
      <c r="L41" cm="1">
        <f t="array" ref="L41">IF(_xlfn.XLOOKUP(1,(game_boards[draft_id]=drafter_draft_stats[[#This Row],[draft_id]])*(game_boards[drafter_id]=drafter_draft_stats[[#This Row],[drafter_id]]),game_boards[has_bonus_veto_override])=TRUE,1,0)</f>
        <v>0</v>
      </c>
      <c r="M41">
        <f>drafter_draft_stats[[#This Row],[starting_veto]]+drafter_draft_stats[[#This Row],[rollover_vetoes]]+drafter_draft_stats[[#This Row],[trivia_vetoes]]</f>
        <v>1</v>
      </c>
      <c r="N41">
        <f>drafter_draft_stats[[#This Row],[rollover_veto_override]]+drafter_draft_stats[[#This Row],[trivia_veto_override]]</f>
        <v>0</v>
      </c>
      <c r="R41">
        <f>IF(_xlfn.XLOOKUP(drafter_draft_stats[[#This Row],[draft_id]],drafts[id],drafts[non_canonical])=TRUE,0,IF(drafter_draft_stats[[#This Row],[total_vetoes]]-drafter_draft_stats[[#This Row],[vetoes_used]]&gt;=1,1,0))</f>
        <v>1</v>
      </c>
      <c r="S41">
        <f>IF(_xlfn.XLOOKUP(drafter_draft_stats[[#This Row],[draft_id]],drafts[id],drafts[non_canonical])=TRUE,0,IF(drafter_draft_stats[[#This Row],[total_veto_overrides]]-drafter_draft_stats[[#This Row],[veto_overrides_used]]&gt;=1,1,0))</f>
        <v>0</v>
      </c>
    </row>
    <row r="42" spans="2:19" x14ac:dyDescent="0.25">
      <c r="B42" s="4" t="s">
        <v>480</v>
      </c>
      <c r="C42" t="str">
        <f>_xlfn.XLOOKUP(drafter_draft_stats[[#This Row],[draft_id]],drafts[id],drafts[title])</f>
        <v>British Rom-Coms</v>
      </c>
      <c r="D42" t="s">
        <v>945</v>
      </c>
      <c r="E42" t="str">
        <f>_xlfn.XLOOKUP(drafter_draft_stats[[#This Row],[drafter_id]],drafters[id],drafters[name],"")</f>
        <v>Max Genecov</v>
      </c>
      <c r="G42" t="str">
        <f>_xlfn.XLOOKUP(drafter_draft_stats[[#This Row],[drafter_team_id]],drafter_teams[id],drafter_teams[name],"")</f>
        <v/>
      </c>
      <c r="H42">
        <f>1</f>
        <v>1</v>
      </c>
      <c r="I42" cm="1">
        <f t="array" ref="I42">IF(_xlfn.XLOOKUP(drafter_draft_stats[[#This Row],[draft_id]],drafts[id],drafts[non_canonical])=TRUE,0,_xlfn.XLOOKUP(drafter_draft_stats[[#This Row],[drafter_id]],$D$2:$D41,$R$2:$R41,0,,-1))</f>
        <v>0</v>
      </c>
      <c r="J42" cm="1">
        <f t="array" ref="J42">IF(_xlfn.XLOOKUP(drafter_draft_stats[[#This Row],[draft_id]],drafts[id],drafts[non_canonical])=TRUE,0,_xlfn.XLOOKUP(drafter_draft_stats[[#This Row],[drafter_id]],$D$2:$D41,$S$2:$S41,0,,-1))</f>
        <v>0</v>
      </c>
      <c r="K42" cm="1">
        <f t="array" ref="K42">IF(_xlfn.XLOOKUP(1,(game_boards[draft_id]=drafter_draft_stats[[#This Row],[draft_id]])*(game_boards[drafter_id]=drafter_draft_stats[[#This Row],[drafter_id]]),game_boards[has_bonus_veto])=TRUE,1,0)</f>
        <v>0</v>
      </c>
      <c r="L42" cm="1">
        <f t="array" ref="L42">IF(_xlfn.XLOOKUP(1,(game_boards[draft_id]=drafter_draft_stats[[#This Row],[draft_id]])*(game_boards[drafter_id]=drafter_draft_stats[[#This Row],[drafter_id]]),game_boards[has_bonus_veto_override])=TRUE,1,0)</f>
        <v>0</v>
      </c>
      <c r="M42">
        <f>drafter_draft_stats[[#This Row],[starting_veto]]+drafter_draft_stats[[#This Row],[rollover_vetoes]]+drafter_draft_stats[[#This Row],[trivia_vetoes]]</f>
        <v>1</v>
      </c>
      <c r="N42">
        <f>drafter_draft_stats[[#This Row],[rollover_veto_override]]+drafter_draft_stats[[#This Row],[trivia_veto_override]]</f>
        <v>0</v>
      </c>
      <c r="P42">
        <v>1</v>
      </c>
      <c r="R42">
        <f>IF(_xlfn.XLOOKUP(drafter_draft_stats[[#This Row],[draft_id]],drafts[id],drafts[non_canonical])=TRUE,0,IF(drafter_draft_stats[[#This Row],[total_vetoes]]-drafter_draft_stats[[#This Row],[vetoes_used]]&gt;=1,1,0))</f>
        <v>0</v>
      </c>
      <c r="S42">
        <f>IF(_xlfn.XLOOKUP(drafter_draft_stats[[#This Row],[draft_id]],drafts[id],drafts[non_canonical])=TRUE,0,IF(drafter_draft_stats[[#This Row],[total_veto_overrides]]-drafter_draft_stats[[#This Row],[veto_overrides_used]]&gt;=1,1,0))</f>
        <v>0</v>
      </c>
    </row>
    <row r="43" spans="2:19" x14ac:dyDescent="0.25">
      <c r="B43" s="5" t="s">
        <v>40</v>
      </c>
      <c r="C43" t="str">
        <f>_xlfn.XLOOKUP(drafter_draft_stats[[#This Row],[draft_id]],drafts[id],drafts[title])</f>
        <v>A24</v>
      </c>
      <c r="D43" t="s">
        <v>1237</v>
      </c>
      <c r="E43" t="str">
        <f>_xlfn.XLOOKUP(drafter_draft_stats[[#This Row],[drafter_id]],drafters[id],drafters[name],"")</f>
        <v>Clay Keller</v>
      </c>
      <c r="G43" t="str">
        <f>_xlfn.XLOOKUP(drafter_draft_stats[[#This Row],[drafter_team_id]],drafter_teams[id],drafter_teams[name],"")</f>
        <v/>
      </c>
      <c r="H43">
        <f>1</f>
        <v>1</v>
      </c>
      <c r="I43" cm="1">
        <f t="array" ref="I43">IF(_xlfn.XLOOKUP(drafter_draft_stats[[#This Row],[draft_id]],drafts[id],drafts[non_canonical])=TRUE,0,_xlfn.XLOOKUP(drafter_draft_stats[[#This Row],[drafter_id]],$D$2:$D42,$R$2:$R42,0,,-1))</f>
        <v>1</v>
      </c>
      <c r="J43" cm="1">
        <f t="array" ref="J43">IF(_xlfn.XLOOKUP(drafter_draft_stats[[#This Row],[draft_id]],drafts[id],drafts[non_canonical])=TRUE,0,_xlfn.XLOOKUP(drafter_draft_stats[[#This Row],[drafter_id]],$D$2:$D42,$S$2:$S42,0,,-1))</f>
        <v>0</v>
      </c>
      <c r="K43" cm="1">
        <f t="array" ref="K43">IF(_xlfn.XLOOKUP(1,(game_boards[draft_id]=drafter_draft_stats[[#This Row],[draft_id]])*(game_boards[drafter_id]=drafter_draft_stats[[#This Row],[drafter_id]]),game_boards[has_bonus_veto])=TRUE,1,0)</f>
        <v>0</v>
      </c>
      <c r="L43" cm="1">
        <f t="array" ref="L43">IF(_xlfn.XLOOKUP(1,(game_boards[draft_id]=drafter_draft_stats[[#This Row],[draft_id]])*(game_boards[drafter_id]=drafter_draft_stats[[#This Row],[drafter_id]]),game_boards[has_bonus_veto_override])=TRUE,1,0)</f>
        <v>0</v>
      </c>
      <c r="M43">
        <f>drafter_draft_stats[[#This Row],[starting_veto]]+drafter_draft_stats[[#This Row],[rollover_vetoes]]+drafter_draft_stats[[#This Row],[trivia_vetoes]]</f>
        <v>2</v>
      </c>
      <c r="N43">
        <f>drafter_draft_stats[[#This Row],[rollover_veto_override]]+drafter_draft_stats[[#This Row],[trivia_veto_override]]</f>
        <v>0</v>
      </c>
      <c r="R43">
        <f>IF(_xlfn.XLOOKUP(drafter_draft_stats[[#This Row],[draft_id]],drafts[id],drafts[non_canonical])=TRUE,0,IF(drafter_draft_stats[[#This Row],[total_vetoes]]-drafter_draft_stats[[#This Row],[vetoes_used]]&gt;=1,1,0))</f>
        <v>1</v>
      </c>
      <c r="S43">
        <f>IF(_xlfn.XLOOKUP(drafter_draft_stats[[#This Row],[draft_id]],drafts[id],drafts[non_canonical])=TRUE,0,IF(drafter_draft_stats[[#This Row],[total_veto_overrides]]-drafter_draft_stats[[#This Row],[veto_overrides_used]]&gt;=1,1,0))</f>
        <v>0</v>
      </c>
    </row>
    <row r="44" spans="2:19" x14ac:dyDescent="0.25">
      <c r="B44" s="5" t="s">
        <v>40</v>
      </c>
      <c r="C44" t="str">
        <f>_xlfn.XLOOKUP(drafter_draft_stats[[#This Row],[draft_id]],drafts[id],drafts[title])</f>
        <v>A24</v>
      </c>
      <c r="D44" t="s">
        <v>1115</v>
      </c>
      <c r="E44" t="str">
        <f>_xlfn.XLOOKUP(drafter_draft_stats[[#This Row],[drafter_id]],drafters[id],drafters[name],"")</f>
        <v>Ryan Marker</v>
      </c>
      <c r="G44" t="str">
        <f>_xlfn.XLOOKUP(drafter_draft_stats[[#This Row],[drafter_team_id]],drafter_teams[id],drafter_teams[name],"")</f>
        <v/>
      </c>
      <c r="H44">
        <f>1</f>
        <v>1</v>
      </c>
      <c r="I44" cm="1">
        <f t="array" ref="I44">IF(_xlfn.XLOOKUP(drafter_draft_stats[[#This Row],[draft_id]],drafts[id],drafts[non_canonical])=TRUE,0,_xlfn.XLOOKUP(drafter_draft_stats[[#This Row],[drafter_id]],$D$2:$D43,$R$2:$R43,0,,-1))</f>
        <v>1</v>
      </c>
      <c r="J44" cm="1">
        <f t="array" ref="J44">IF(_xlfn.XLOOKUP(drafter_draft_stats[[#This Row],[draft_id]],drafts[id],drafts[non_canonical])=TRUE,0,_xlfn.XLOOKUP(drafter_draft_stats[[#This Row],[drafter_id]],$D$2:$D43,$S$2:$S43,0,,-1))</f>
        <v>0</v>
      </c>
      <c r="K44" cm="1">
        <f t="array" ref="K44">IF(_xlfn.XLOOKUP(1,(game_boards[draft_id]=drafter_draft_stats[[#This Row],[draft_id]])*(game_boards[drafter_id]=drafter_draft_stats[[#This Row],[drafter_id]]),game_boards[has_bonus_veto])=TRUE,1,0)</f>
        <v>0</v>
      </c>
      <c r="L44" cm="1">
        <f t="array" ref="L44">IF(_xlfn.XLOOKUP(1,(game_boards[draft_id]=drafter_draft_stats[[#This Row],[draft_id]])*(game_boards[drafter_id]=drafter_draft_stats[[#This Row],[drafter_id]]),game_boards[has_bonus_veto_override])=TRUE,1,0)</f>
        <v>0</v>
      </c>
      <c r="M44">
        <f>drafter_draft_stats[[#This Row],[starting_veto]]+drafter_draft_stats[[#This Row],[rollover_vetoes]]+drafter_draft_stats[[#This Row],[trivia_vetoes]]</f>
        <v>2</v>
      </c>
      <c r="N44">
        <f>drafter_draft_stats[[#This Row],[rollover_veto_override]]+drafter_draft_stats[[#This Row],[trivia_veto_override]]</f>
        <v>0</v>
      </c>
      <c r="R44">
        <f>IF(_xlfn.XLOOKUP(drafter_draft_stats[[#This Row],[draft_id]],drafts[id],drafts[non_canonical])=TRUE,0,IF(drafter_draft_stats[[#This Row],[total_vetoes]]-drafter_draft_stats[[#This Row],[vetoes_used]]&gt;=1,1,0))</f>
        <v>1</v>
      </c>
      <c r="S44">
        <f>IF(_xlfn.XLOOKUP(drafter_draft_stats[[#This Row],[draft_id]],drafts[id],drafts[non_canonical])=TRUE,0,IF(drafter_draft_stats[[#This Row],[total_veto_overrides]]-drafter_draft_stats[[#This Row],[veto_overrides_used]]&gt;=1,1,0))</f>
        <v>0</v>
      </c>
    </row>
    <row r="45" spans="2:19" x14ac:dyDescent="0.25">
      <c r="B45" s="4" t="s">
        <v>180</v>
      </c>
      <c r="C45" t="str">
        <f>_xlfn.XLOOKUP(drafter_draft_stats[[#This Row],[draft_id]],drafts[id],drafts[title])</f>
        <v>MCU Super Draft</v>
      </c>
      <c r="D45" t="s">
        <v>1115</v>
      </c>
      <c r="E45" t="str">
        <f>_xlfn.XLOOKUP(drafter_draft_stats[[#This Row],[drafter_id]],drafters[id],drafters[name],"")</f>
        <v>Ryan Marker</v>
      </c>
      <c r="G45" t="str">
        <f>_xlfn.XLOOKUP(drafter_draft_stats[[#This Row],[drafter_team_id]],drafter_teams[id],drafter_teams[name],"")</f>
        <v/>
      </c>
      <c r="H45">
        <f>1</f>
        <v>1</v>
      </c>
      <c r="I45" cm="1">
        <f t="array" ref="I45">IF(_xlfn.XLOOKUP(drafter_draft_stats[[#This Row],[draft_id]],drafts[id],drafts[non_canonical])=TRUE,0,_xlfn.XLOOKUP(drafter_draft_stats[[#This Row],[drafter_id]],$D$2:$D44,$R$2:$R44,0,,-1))</f>
        <v>1</v>
      </c>
      <c r="J45" cm="1">
        <f t="array" ref="J45">IF(_xlfn.XLOOKUP(drafter_draft_stats[[#This Row],[draft_id]],drafts[id],drafts[non_canonical])=TRUE,0,_xlfn.XLOOKUP(drafter_draft_stats[[#This Row],[drafter_id]],$D$2:$D44,$S$2:$S44,0,,-1))</f>
        <v>0</v>
      </c>
      <c r="K45" cm="1">
        <f t="array" ref="K45">IF(_xlfn.XLOOKUP(1,(game_boards[draft_id]=drafter_draft_stats[[#This Row],[draft_id]])*(game_boards[drafter_id]=drafter_draft_stats[[#This Row],[drafter_id]]),game_boards[has_bonus_veto])=TRUE,1,0)</f>
        <v>1</v>
      </c>
      <c r="L45" cm="1">
        <f t="array" ref="L45">IF(_xlfn.XLOOKUP(1,(game_boards[draft_id]=drafter_draft_stats[[#This Row],[draft_id]])*(game_boards[drafter_id]=drafter_draft_stats[[#This Row],[drafter_id]]),game_boards[has_bonus_veto_override])=TRUE,1,0)</f>
        <v>0</v>
      </c>
      <c r="M45">
        <f>drafter_draft_stats[[#This Row],[starting_veto]]+drafter_draft_stats[[#This Row],[rollover_vetoes]]+drafter_draft_stats[[#This Row],[trivia_vetoes]]</f>
        <v>3</v>
      </c>
      <c r="N45">
        <f>drafter_draft_stats[[#This Row],[rollover_veto_override]]+drafter_draft_stats[[#This Row],[trivia_veto_override]]</f>
        <v>0</v>
      </c>
      <c r="P45">
        <v>3</v>
      </c>
      <c r="R45">
        <f>IF(_xlfn.XLOOKUP(drafter_draft_stats[[#This Row],[draft_id]],drafts[id],drafts[non_canonical])=TRUE,0,IF(drafter_draft_stats[[#This Row],[total_vetoes]]-drafter_draft_stats[[#This Row],[vetoes_used]]&gt;=1,1,0))</f>
        <v>0</v>
      </c>
      <c r="S45">
        <f>IF(_xlfn.XLOOKUP(drafter_draft_stats[[#This Row],[draft_id]],drafts[id],drafts[non_canonical])=TRUE,0,IF(drafter_draft_stats[[#This Row],[total_veto_overrides]]-drafter_draft_stats[[#This Row],[veto_overrides_used]]&gt;=1,1,0))</f>
        <v>0</v>
      </c>
    </row>
    <row r="46" spans="2:19" x14ac:dyDescent="0.25">
      <c r="B46" s="4" t="s">
        <v>180</v>
      </c>
      <c r="C46" t="str">
        <f>_xlfn.XLOOKUP(drafter_draft_stats[[#This Row],[draft_id]],drafts[id],drafts[title])</f>
        <v>MCU Super Draft</v>
      </c>
      <c r="D46" t="s">
        <v>913</v>
      </c>
      <c r="E46" t="str">
        <f>_xlfn.XLOOKUP(drafter_draft_stats[[#This Row],[drafter_id]],drafters[id],drafters[name],"")</f>
        <v>Chancellor Agard</v>
      </c>
      <c r="G46" t="str">
        <f>_xlfn.XLOOKUP(drafter_draft_stats[[#This Row],[drafter_team_id]],drafter_teams[id],drafter_teams[name],"")</f>
        <v/>
      </c>
      <c r="H46">
        <f>1</f>
        <v>1</v>
      </c>
      <c r="I46" cm="1">
        <f t="array" ref="I46">IF(_xlfn.XLOOKUP(drafter_draft_stats[[#This Row],[draft_id]],drafts[id],drafts[non_canonical])=TRUE,0,_xlfn.XLOOKUP(drafter_draft_stats[[#This Row],[drafter_id]],$D$2:$D45,$R$2:$R45,0,,-1))</f>
        <v>1</v>
      </c>
      <c r="J46" cm="1">
        <f t="array" ref="J46">IF(_xlfn.XLOOKUP(drafter_draft_stats[[#This Row],[draft_id]],drafts[id],drafts[non_canonical])=TRUE,0,_xlfn.XLOOKUP(drafter_draft_stats[[#This Row],[drafter_id]],$D$2:$D45,$S$2:$S45,0,,-1))</f>
        <v>0</v>
      </c>
      <c r="K46" cm="1">
        <f t="array" ref="K46">IF(_xlfn.XLOOKUP(1,(game_boards[draft_id]=drafter_draft_stats[[#This Row],[draft_id]])*(game_boards[drafter_id]=drafter_draft_stats[[#This Row],[drafter_id]]),game_boards[has_bonus_veto])=TRUE,1,0)</f>
        <v>0</v>
      </c>
      <c r="L46" cm="1">
        <f t="array" ref="L46">IF(_xlfn.XLOOKUP(1,(game_boards[draft_id]=drafter_draft_stats[[#This Row],[draft_id]])*(game_boards[drafter_id]=drafter_draft_stats[[#This Row],[drafter_id]]),game_boards[has_bonus_veto_override])=TRUE,1,0)</f>
        <v>0</v>
      </c>
      <c r="M46">
        <f>drafter_draft_stats[[#This Row],[starting_veto]]+drafter_draft_stats[[#This Row],[rollover_vetoes]]+drafter_draft_stats[[#This Row],[trivia_vetoes]]</f>
        <v>2</v>
      </c>
      <c r="N46">
        <f>drafter_draft_stats[[#This Row],[rollover_veto_override]]+drafter_draft_stats[[#This Row],[trivia_veto_override]]</f>
        <v>0</v>
      </c>
      <c r="P46">
        <v>2</v>
      </c>
      <c r="R46">
        <f>IF(_xlfn.XLOOKUP(drafter_draft_stats[[#This Row],[draft_id]],drafts[id],drafts[non_canonical])=TRUE,0,IF(drafter_draft_stats[[#This Row],[total_vetoes]]-drafter_draft_stats[[#This Row],[vetoes_used]]&gt;=1,1,0))</f>
        <v>0</v>
      </c>
      <c r="S46">
        <f>IF(_xlfn.XLOOKUP(drafter_draft_stats[[#This Row],[draft_id]],drafts[id],drafts[non_canonical])=TRUE,0,IF(drafter_draft_stats[[#This Row],[total_veto_overrides]]-drafter_draft_stats[[#This Row],[veto_overrides_used]]&gt;=1,1,0))</f>
        <v>0</v>
      </c>
    </row>
    <row r="47" spans="2:19" x14ac:dyDescent="0.25">
      <c r="B47" s="4" t="s">
        <v>180</v>
      </c>
      <c r="C47" t="str">
        <f>_xlfn.XLOOKUP(drafter_draft_stats[[#This Row],[draft_id]],drafts[id],drafts[title])</f>
        <v>MCU Super Draft</v>
      </c>
      <c r="D47" t="s">
        <v>1237</v>
      </c>
      <c r="E47" t="str">
        <f>_xlfn.XLOOKUP(drafter_draft_stats[[#This Row],[drafter_id]],drafters[id],drafters[name],"")</f>
        <v>Clay Keller</v>
      </c>
      <c r="G47" t="str">
        <f>_xlfn.XLOOKUP(drafter_draft_stats[[#This Row],[drafter_team_id]],drafter_teams[id],drafter_teams[name],"")</f>
        <v/>
      </c>
      <c r="H47">
        <f>1</f>
        <v>1</v>
      </c>
      <c r="I47" cm="1">
        <f t="array" ref="I47">IF(_xlfn.XLOOKUP(drafter_draft_stats[[#This Row],[draft_id]],drafts[id],drafts[non_canonical])=TRUE,0,_xlfn.XLOOKUP(drafter_draft_stats[[#This Row],[drafter_id]],$D$2:$D46,$R$2:$R46,0,,-1))</f>
        <v>1</v>
      </c>
      <c r="J47" cm="1">
        <f t="array" ref="J47">IF(_xlfn.XLOOKUP(drafter_draft_stats[[#This Row],[draft_id]],drafts[id],drafts[non_canonical])=TRUE,0,_xlfn.XLOOKUP(drafter_draft_stats[[#This Row],[drafter_id]],$D$2:$D46,$S$2:$S46,0,,-1))</f>
        <v>0</v>
      </c>
      <c r="K47" cm="1">
        <f t="array" ref="K47">IF(_xlfn.XLOOKUP(1,(game_boards[draft_id]=drafter_draft_stats[[#This Row],[draft_id]])*(game_boards[drafter_id]=drafter_draft_stats[[#This Row],[drafter_id]]),game_boards[has_bonus_veto])=TRUE,1,0)</f>
        <v>0</v>
      </c>
      <c r="L47" cm="1">
        <f t="array" ref="L47">IF(_xlfn.XLOOKUP(1,(game_boards[draft_id]=drafter_draft_stats[[#This Row],[draft_id]])*(game_boards[drafter_id]=drafter_draft_stats[[#This Row],[drafter_id]]),game_boards[has_bonus_veto_override])=TRUE,1,0)</f>
        <v>0</v>
      </c>
      <c r="M47">
        <f>drafter_draft_stats[[#This Row],[starting_veto]]+drafter_draft_stats[[#This Row],[rollover_vetoes]]+drafter_draft_stats[[#This Row],[trivia_vetoes]]</f>
        <v>2</v>
      </c>
      <c r="N47">
        <f>drafter_draft_stats[[#This Row],[rollover_veto_override]]+drafter_draft_stats[[#This Row],[trivia_veto_override]]</f>
        <v>0</v>
      </c>
      <c r="P47">
        <v>2</v>
      </c>
      <c r="R47">
        <f>IF(_xlfn.XLOOKUP(drafter_draft_stats[[#This Row],[draft_id]],drafts[id],drafts[non_canonical])=TRUE,0,IF(drafter_draft_stats[[#This Row],[total_vetoes]]-drafter_draft_stats[[#This Row],[vetoes_used]]&gt;=1,1,0))</f>
        <v>0</v>
      </c>
      <c r="S47">
        <f>IF(_xlfn.XLOOKUP(drafter_draft_stats[[#This Row],[draft_id]],drafts[id],drafts[non_canonical])=TRUE,0,IF(drafter_draft_stats[[#This Row],[total_veto_overrides]]-drafter_draft_stats[[#This Row],[veto_overrides_used]]&gt;=1,1,0))</f>
        <v>0</v>
      </c>
    </row>
    <row r="48" spans="2:19" x14ac:dyDescent="0.25">
      <c r="B48" s="5" t="s">
        <v>180</v>
      </c>
      <c r="C48" t="str">
        <f>_xlfn.XLOOKUP(drafter_draft_stats[[#This Row],[draft_id]],drafts[id],drafts[title])</f>
        <v>MCU Super Draft</v>
      </c>
      <c r="D48" t="s">
        <v>1177</v>
      </c>
      <c r="E48" t="str">
        <f>_xlfn.XLOOKUP(drafter_draft_stats[[#This Row],[drafter_id]],drafters[id],drafters[name],"")</f>
        <v>Darren Franich</v>
      </c>
      <c r="G48" t="str">
        <f>_xlfn.XLOOKUP(drafter_draft_stats[[#This Row],[drafter_team_id]],drafter_teams[id],drafter_teams[name],"")</f>
        <v/>
      </c>
      <c r="H48">
        <f>1</f>
        <v>1</v>
      </c>
      <c r="I48" cm="1">
        <f t="array" ref="I48">IF(_xlfn.XLOOKUP(drafter_draft_stats[[#This Row],[draft_id]],drafts[id],drafts[non_canonical])=TRUE,0,_xlfn.XLOOKUP(drafter_draft_stats[[#This Row],[drafter_id]],$D$2:$D47,$R$2:$R47,0,,-1))</f>
        <v>1</v>
      </c>
      <c r="J48" cm="1">
        <f t="array" ref="J48">IF(_xlfn.XLOOKUP(drafter_draft_stats[[#This Row],[draft_id]],drafts[id],drafts[non_canonical])=TRUE,0,_xlfn.XLOOKUP(drafter_draft_stats[[#This Row],[drafter_id]],$D$2:$D47,$S$2:$S47,0,,-1))</f>
        <v>0</v>
      </c>
      <c r="K48" cm="1">
        <f t="array" ref="K48">IF(_xlfn.XLOOKUP(1,(game_boards[draft_id]=drafter_draft_stats[[#This Row],[draft_id]])*(game_boards[drafter_id]=drafter_draft_stats[[#This Row],[drafter_id]]),game_boards[has_bonus_veto])=TRUE,1,0)</f>
        <v>0</v>
      </c>
      <c r="L48" cm="1">
        <f t="array" ref="L48">IF(_xlfn.XLOOKUP(1,(game_boards[draft_id]=drafter_draft_stats[[#This Row],[draft_id]])*(game_boards[drafter_id]=drafter_draft_stats[[#This Row],[drafter_id]]),game_boards[has_bonus_veto_override])=TRUE,1,0)</f>
        <v>0</v>
      </c>
      <c r="M48">
        <f>drafter_draft_stats[[#This Row],[starting_veto]]+drafter_draft_stats[[#This Row],[rollover_vetoes]]+drafter_draft_stats[[#This Row],[trivia_vetoes]]</f>
        <v>2</v>
      </c>
      <c r="N48">
        <f>drafter_draft_stats[[#This Row],[rollover_veto_override]]+drafter_draft_stats[[#This Row],[trivia_veto_override]]</f>
        <v>0</v>
      </c>
      <c r="P48">
        <v>3</v>
      </c>
      <c r="R48">
        <f>IF(_xlfn.XLOOKUP(drafter_draft_stats[[#This Row],[draft_id]],drafts[id],drafts[non_canonical])=TRUE,0,IF(drafter_draft_stats[[#This Row],[total_vetoes]]-drafter_draft_stats[[#This Row],[vetoes_used]]&gt;=1,1,0))</f>
        <v>0</v>
      </c>
      <c r="S48">
        <f>IF(_xlfn.XLOOKUP(drafter_draft_stats[[#This Row],[draft_id]],drafts[id],drafts[non_canonical])=TRUE,0,IF(drafter_draft_stats[[#This Row],[total_veto_overrides]]-drafter_draft_stats[[#This Row],[veto_overrides_used]]&gt;=1,1,0))</f>
        <v>0</v>
      </c>
    </row>
    <row r="49" spans="2:19" x14ac:dyDescent="0.25">
      <c r="B49" s="4" t="s">
        <v>26</v>
      </c>
      <c r="C49" t="str">
        <f>_xlfn.XLOOKUP(drafter_draft_stats[[#This Row],[draft_id]],drafts[id],drafts[title])</f>
        <v>Dog Movies</v>
      </c>
      <c r="D49" t="s">
        <v>803</v>
      </c>
      <c r="E49" t="str">
        <f>_xlfn.XLOOKUP(drafter_draft_stats[[#This Row],[drafter_id]],drafters[id],drafters[name],"")</f>
        <v>Grant Moninger</v>
      </c>
      <c r="G49" t="str">
        <f>_xlfn.XLOOKUP(drafter_draft_stats[[#This Row],[drafter_team_id]],drafter_teams[id],drafter_teams[name],"")</f>
        <v/>
      </c>
      <c r="H49">
        <f>1</f>
        <v>1</v>
      </c>
      <c r="I49" cm="1">
        <f t="array" ref="I49">IF(_xlfn.XLOOKUP(drafter_draft_stats[[#This Row],[draft_id]],drafts[id],drafts[non_canonical])=TRUE,0,_xlfn.XLOOKUP(drafter_draft_stats[[#This Row],[drafter_id]],$D$2:$D48,$R$2:$R48,0,,-1))</f>
        <v>0</v>
      </c>
      <c r="J49" cm="1">
        <f t="array" ref="J49">IF(_xlfn.XLOOKUP(drafter_draft_stats[[#This Row],[draft_id]],drafts[id],drafts[non_canonical])=TRUE,0,_xlfn.XLOOKUP(drafter_draft_stats[[#This Row],[drafter_id]],$D$2:$D48,$S$2:$S48,0,,-1))</f>
        <v>0</v>
      </c>
      <c r="K49" cm="1">
        <f t="array" ref="K49">IF(_xlfn.XLOOKUP(1,(game_boards[draft_id]=drafter_draft_stats[[#This Row],[draft_id]])*(game_boards[drafter_id]=drafter_draft_stats[[#This Row],[drafter_id]]),game_boards[has_bonus_veto])=TRUE,1,0)</f>
        <v>0</v>
      </c>
      <c r="L49" cm="1">
        <f t="array" ref="L49">IF(_xlfn.XLOOKUP(1,(game_boards[draft_id]=drafter_draft_stats[[#This Row],[draft_id]])*(game_boards[drafter_id]=drafter_draft_stats[[#This Row],[drafter_id]]),game_boards[has_bonus_veto_override])=TRUE,1,0)</f>
        <v>0</v>
      </c>
      <c r="M49">
        <f>drafter_draft_stats[[#This Row],[starting_veto]]+drafter_draft_stats[[#This Row],[rollover_vetoes]]+drafter_draft_stats[[#This Row],[trivia_vetoes]]</f>
        <v>1</v>
      </c>
      <c r="N49">
        <f>drafter_draft_stats[[#This Row],[rollover_veto_override]]+drafter_draft_stats[[#This Row],[trivia_veto_override]]</f>
        <v>0</v>
      </c>
      <c r="P49">
        <v>1</v>
      </c>
      <c r="R49">
        <f>IF(_xlfn.XLOOKUP(drafter_draft_stats[[#This Row],[draft_id]],drafts[id],drafts[non_canonical])=TRUE,0,IF(drafter_draft_stats[[#This Row],[total_vetoes]]-drafter_draft_stats[[#This Row],[vetoes_used]]&gt;=1,1,0))</f>
        <v>0</v>
      </c>
      <c r="S49">
        <f>IF(_xlfn.XLOOKUP(drafter_draft_stats[[#This Row],[draft_id]],drafts[id],drafts[non_canonical])=TRUE,0,IF(drafter_draft_stats[[#This Row],[total_veto_overrides]]-drafter_draft_stats[[#This Row],[veto_overrides_used]]&gt;=1,1,0))</f>
        <v>0</v>
      </c>
    </row>
    <row r="50" spans="2:19" x14ac:dyDescent="0.25">
      <c r="B50" s="5" t="s">
        <v>26</v>
      </c>
      <c r="C50" t="str">
        <f>_xlfn.XLOOKUP(drafter_draft_stats[[#This Row],[draft_id]],drafts[id],drafts[title])</f>
        <v>Dog Movies</v>
      </c>
      <c r="D50" t="s">
        <v>1115</v>
      </c>
      <c r="E50" t="str">
        <f>_xlfn.XLOOKUP(drafter_draft_stats[[#This Row],[drafter_id]],drafters[id],drafters[name],"")</f>
        <v>Ryan Marker</v>
      </c>
      <c r="G50" t="str">
        <f>_xlfn.XLOOKUP(drafter_draft_stats[[#This Row],[drafter_team_id]],drafter_teams[id],drafter_teams[name],"")</f>
        <v/>
      </c>
      <c r="H50">
        <f>1</f>
        <v>1</v>
      </c>
      <c r="I50" cm="1">
        <f t="array" ref="I50">IF(_xlfn.XLOOKUP(drafter_draft_stats[[#This Row],[draft_id]],drafts[id],drafts[non_canonical])=TRUE,0,_xlfn.XLOOKUP(drafter_draft_stats[[#This Row],[drafter_id]],$D$2:$D49,$R$2:$R49,0,,-1))</f>
        <v>0</v>
      </c>
      <c r="J50" cm="1">
        <f t="array" ref="J50">IF(_xlfn.XLOOKUP(drafter_draft_stats[[#This Row],[draft_id]],drafts[id],drafts[non_canonical])=TRUE,0,_xlfn.XLOOKUP(drafter_draft_stats[[#This Row],[drafter_id]],$D$2:$D49,$S$2:$S49,0,,-1))</f>
        <v>0</v>
      </c>
      <c r="K50" cm="1">
        <f t="array" ref="K50">IF(_xlfn.XLOOKUP(1,(game_boards[draft_id]=drafter_draft_stats[[#This Row],[draft_id]])*(game_boards[drafter_id]=drafter_draft_stats[[#This Row],[drafter_id]]),game_boards[has_bonus_veto])=TRUE,1,0)</f>
        <v>0</v>
      </c>
      <c r="L50" cm="1">
        <f t="array" ref="L50">IF(_xlfn.XLOOKUP(1,(game_boards[draft_id]=drafter_draft_stats[[#This Row],[draft_id]])*(game_boards[drafter_id]=drafter_draft_stats[[#This Row],[drafter_id]]),game_boards[has_bonus_veto_override])=TRUE,1,0)</f>
        <v>0</v>
      </c>
      <c r="M50">
        <f>drafter_draft_stats[[#This Row],[starting_veto]]+drafter_draft_stats[[#This Row],[rollover_vetoes]]+drafter_draft_stats[[#This Row],[trivia_vetoes]]</f>
        <v>1</v>
      </c>
      <c r="N50">
        <f>drafter_draft_stats[[#This Row],[rollover_veto_override]]+drafter_draft_stats[[#This Row],[trivia_veto_override]]</f>
        <v>0</v>
      </c>
      <c r="P50">
        <v>1</v>
      </c>
      <c r="R50">
        <f>IF(_xlfn.XLOOKUP(drafter_draft_stats[[#This Row],[draft_id]],drafts[id],drafts[non_canonical])=TRUE,0,IF(drafter_draft_stats[[#This Row],[total_vetoes]]-drafter_draft_stats[[#This Row],[vetoes_used]]&gt;=1,1,0))</f>
        <v>0</v>
      </c>
      <c r="S50">
        <f>IF(_xlfn.XLOOKUP(drafter_draft_stats[[#This Row],[draft_id]],drafts[id],drafts[non_canonical])=TRUE,0,IF(drafter_draft_stats[[#This Row],[total_veto_overrides]]-drafter_draft_stats[[#This Row],[veto_overrides_used]]&gt;=1,1,0))</f>
        <v>0</v>
      </c>
    </row>
    <row r="51" spans="2:19" x14ac:dyDescent="0.25">
      <c r="B51" s="4" t="s">
        <v>234</v>
      </c>
      <c r="C51" t="str">
        <f>_xlfn.XLOOKUP(drafter_draft_stats[[#This Row],[draft_id]],drafts[id],drafts[title])</f>
        <v>Amy Adams</v>
      </c>
      <c r="D51" t="s">
        <v>1125</v>
      </c>
      <c r="E51" t="str">
        <f>_xlfn.XLOOKUP(drafter_draft_stats[[#This Row],[drafter_id]],drafters[id],drafters[name],"")</f>
        <v>Jesse Knight</v>
      </c>
      <c r="G51" t="str">
        <f>_xlfn.XLOOKUP(drafter_draft_stats[[#This Row],[drafter_team_id]],drafter_teams[id],drafter_teams[name],"")</f>
        <v/>
      </c>
      <c r="H51">
        <f>1</f>
        <v>1</v>
      </c>
      <c r="I51" cm="1">
        <f t="array" ref="I51">IF(_xlfn.XLOOKUP(drafter_draft_stats[[#This Row],[draft_id]],drafts[id],drafts[non_canonical])=TRUE,0,_xlfn.XLOOKUP(drafter_draft_stats[[#This Row],[drafter_id]],$D$2:$D50,$R$2:$R50,0,,-1))</f>
        <v>0</v>
      </c>
      <c r="J51" cm="1">
        <f t="array" ref="J51">IF(_xlfn.XLOOKUP(drafter_draft_stats[[#This Row],[draft_id]],drafts[id],drafts[non_canonical])=TRUE,0,_xlfn.XLOOKUP(drafter_draft_stats[[#This Row],[drafter_id]],$D$2:$D50,$S$2:$S50,0,,-1))</f>
        <v>0</v>
      </c>
      <c r="K51" cm="1">
        <f t="array" ref="K51">IF(_xlfn.XLOOKUP(1,(game_boards[draft_id]=drafter_draft_stats[[#This Row],[draft_id]])*(game_boards[drafter_id]=drafter_draft_stats[[#This Row],[drafter_id]]),game_boards[has_bonus_veto])=TRUE,1,0)</f>
        <v>0</v>
      </c>
      <c r="L51" cm="1">
        <f t="array" ref="L51">IF(_xlfn.XLOOKUP(1,(game_boards[draft_id]=drafter_draft_stats[[#This Row],[draft_id]])*(game_boards[drafter_id]=drafter_draft_stats[[#This Row],[drafter_id]]),game_boards[has_bonus_veto_override])=TRUE,1,0)</f>
        <v>0</v>
      </c>
      <c r="M51">
        <f>drafter_draft_stats[[#This Row],[starting_veto]]+drafter_draft_stats[[#This Row],[rollover_vetoes]]+drafter_draft_stats[[#This Row],[trivia_vetoes]]</f>
        <v>1</v>
      </c>
      <c r="N51">
        <f>drafter_draft_stats[[#This Row],[rollover_veto_override]]+drafter_draft_stats[[#This Row],[trivia_veto_override]]</f>
        <v>0</v>
      </c>
      <c r="R51">
        <f>IF(_xlfn.XLOOKUP(drafter_draft_stats[[#This Row],[draft_id]],drafts[id],drafts[non_canonical])=TRUE,0,IF(drafter_draft_stats[[#This Row],[total_vetoes]]-drafter_draft_stats[[#This Row],[vetoes_used]]&gt;=1,1,0))</f>
        <v>1</v>
      </c>
      <c r="S51">
        <f>IF(_xlfn.XLOOKUP(drafter_draft_stats[[#This Row],[draft_id]],drafts[id],drafts[non_canonical])=TRUE,0,IF(drafter_draft_stats[[#This Row],[total_veto_overrides]]-drafter_draft_stats[[#This Row],[veto_overrides_used]]&gt;=1,1,0))</f>
        <v>0</v>
      </c>
    </row>
    <row r="52" spans="2:19" x14ac:dyDescent="0.25">
      <c r="B52" s="5" t="s">
        <v>234</v>
      </c>
      <c r="C52" t="str">
        <f>_xlfn.XLOOKUP(drafter_draft_stats[[#This Row],[draft_id]],drafts[id],drafts[title])</f>
        <v>Amy Adams</v>
      </c>
      <c r="D52" t="s">
        <v>831</v>
      </c>
      <c r="E52" t="str">
        <f>_xlfn.XLOOKUP(drafter_draft_stats[[#This Row],[drafter_id]],drafters[id],drafters[name],"")</f>
        <v>Dane McDonald</v>
      </c>
      <c r="G52" t="str">
        <f>_xlfn.XLOOKUP(drafter_draft_stats[[#This Row],[drafter_team_id]],drafter_teams[id],drafter_teams[name],"")</f>
        <v/>
      </c>
      <c r="H52">
        <f>1</f>
        <v>1</v>
      </c>
      <c r="I52" cm="1">
        <f t="array" ref="I52">IF(_xlfn.XLOOKUP(drafter_draft_stats[[#This Row],[draft_id]],drafts[id],drafts[non_canonical])=TRUE,0,_xlfn.XLOOKUP(drafter_draft_stats[[#This Row],[drafter_id]],$D$2:$D51,$R$2:$R51,0,,-1))</f>
        <v>0</v>
      </c>
      <c r="J52" cm="1">
        <f t="array" ref="J52">IF(_xlfn.XLOOKUP(drafter_draft_stats[[#This Row],[draft_id]],drafts[id],drafts[non_canonical])=TRUE,0,_xlfn.XLOOKUP(drafter_draft_stats[[#This Row],[drafter_id]],$D$2:$D51,$S$2:$S51,0,,-1))</f>
        <v>0</v>
      </c>
      <c r="K52" cm="1">
        <f t="array" ref="K52">IF(_xlfn.XLOOKUP(1,(game_boards[draft_id]=drafter_draft_stats[[#This Row],[draft_id]])*(game_boards[drafter_id]=drafter_draft_stats[[#This Row],[drafter_id]]),game_boards[has_bonus_veto])=TRUE,1,0)</f>
        <v>0</v>
      </c>
      <c r="L52" cm="1">
        <f t="array" ref="L52">IF(_xlfn.XLOOKUP(1,(game_boards[draft_id]=drafter_draft_stats[[#This Row],[draft_id]])*(game_boards[drafter_id]=drafter_draft_stats[[#This Row],[drafter_id]]),game_boards[has_bonus_veto_override])=TRUE,1,0)</f>
        <v>0</v>
      </c>
      <c r="M52">
        <f>drafter_draft_stats[[#This Row],[starting_veto]]+drafter_draft_stats[[#This Row],[rollover_vetoes]]+drafter_draft_stats[[#This Row],[trivia_vetoes]]</f>
        <v>1</v>
      </c>
      <c r="N52">
        <f>drafter_draft_stats[[#This Row],[rollover_veto_override]]+drafter_draft_stats[[#This Row],[trivia_veto_override]]</f>
        <v>0</v>
      </c>
      <c r="P52">
        <v>1</v>
      </c>
      <c r="R52">
        <f>IF(_xlfn.XLOOKUP(drafter_draft_stats[[#This Row],[draft_id]],drafts[id],drafts[non_canonical])=TRUE,0,IF(drafter_draft_stats[[#This Row],[total_vetoes]]-drafter_draft_stats[[#This Row],[vetoes_used]]&gt;=1,1,0))</f>
        <v>0</v>
      </c>
      <c r="S52">
        <f>IF(_xlfn.XLOOKUP(drafter_draft_stats[[#This Row],[draft_id]],drafts[id],drafts[non_canonical])=TRUE,0,IF(drafter_draft_stats[[#This Row],[total_veto_overrides]]-drafter_draft_stats[[#This Row],[veto_overrides_used]]&gt;=1,1,0))</f>
        <v>0</v>
      </c>
    </row>
    <row r="53" spans="2:19" x14ac:dyDescent="0.25">
      <c r="B53" s="4" t="s">
        <v>401</v>
      </c>
      <c r="C53" t="str">
        <f>_xlfn.XLOOKUP(drafter_draft_stats[[#This Row],[draft_id]],drafts[id],drafts[title])</f>
        <v>Multiple Roles</v>
      </c>
      <c r="D53" t="s">
        <v>1175</v>
      </c>
      <c r="E53" t="str">
        <f>_xlfn.XLOOKUP(drafter_draft_stats[[#This Row],[drafter_id]],drafters[id],drafters[name],"")</f>
        <v>Jenn Wilson</v>
      </c>
      <c r="G53" t="str">
        <f>_xlfn.XLOOKUP(drafter_draft_stats[[#This Row],[drafter_team_id]],drafter_teams[id],drafter_teams[name],"")</f>
        <v/>
      </c>
      <c r="H53">
        <f>1</f>
        <v>1</v>
      </c>
      <c r="I53" cm="1">
        <f t="array" ref="I53">IF(_xlfn.XLOOKUP(drafter_draft_stats[[#This Row],[draft_id]],drafts[id],drafts[non_canonical])=TRUE,0,_xlfn.XLOOKUP(drafter_draft_stats[[#This Row],[drafter_id]],$D$2:$D52,$R$2:$R52,0,,-1))</f>
        <v>0</v>
      </c>
      <c r="J53" cm="1">
        <f t="array" ref="J53">IF(_xlfn.XLOOKUP(drafter_draft_stats[[#This Row],[draft_id]],drafts[id],drafts[non_canonical])=TRUE,0,_xlfn.XLOOKUP(drafter_draft_stats[[#This Row],[drafter_id]],$D$2:$D52,$S$2:$S52,0,,-1))</f>
        <v>0</v>
      </c>
      <c r="K53" cm="1">
        <f t="array" ref="K53">IF(_xlfn.XLOOKUP(1,(game_boards[draft_id]=drafter_draft_stats[[#This Row],[draft_id]])*(game_boards[drafter_id]=drafter_draft_stats[[#This Row],[drafter_id]]),game_boards[has_bonus_veto])=TRUE,1,0)</f>
        <v>0</v>
      </c>
      <c r="L53" cm="1">
        <f t="array" ref="L53">IF(_xlfn.XLOOKUP(1,(game_boards[draft_id]=drafter_draft_stats[[#This Row],[draft_id]])*(game_boards[drafter_id]=drafter_draft_stats[[#This Row],[drafter_id]]),game_boards[has_bonus_veto_override])=TRUE,1,0)</f>
        <v>0</v>
      </c>
      <c r="M53">
        <f>drafter_draft_stats[[#This Row],[starting_veto]]+drafter_draft_stats[[#This Row],[rollover_vetoes]]+drafter_draft_stats[[#This Row],[trivia_vetoes]]</f>
        <v>1</v>
      </c>
      <c r="N53">
        <f>drafter_draft_stats[[#This Row],[rollover_veto_override]]+drafter_draft_stats[[#This Row],[trivia_veto_override]]</f>
        <v>0</v>
      </c>
      <c r="P53">
        <v>1</v>
      </c>
      <c r="R53">
        <f>IF(_xlfn.XLOOKUP(drafter_draft_stats[[#This Row],[draft_id]],drafts[id],drafts[non_canonical])=TRUE,0,IF(drafter_draft_stats[[#This Row],[total_vetoes]]-drafter_draft_stats[[#This Row],[vetoes_used]]&gt;=1,1,0))</f>
        <v>0</v>
      </c>
      <c r="S53">
        <f>IF(_xlfn.XLOOKUP(drafter_draft_stats[[#This Row],[draft_id]],drafts[id],drafts[non_canonical])=TRUE,0,IF(drafter_draft_stats[[#This Row],[total_veto_overrides]]-drafter_draft_stats[[#This Row],[veto_overrides_used]]&gt;=1,1,0))</f>
        <v>0</v>
      </c>
    </row>
    <row r="54" spans="2:19" x14ac:dyDescent="0.25">
      <c r="B54" s="5" t="s">
        <v>401</v>
      </c>
      <c r="C54" t="str">
        <f>_xlfn.XLOOKUP(drafter_draft_stats[[#This Row],[draft_id]],drafts[id],drafts[title])</f>
        <v>Multiple Roles</v>
      </c>
      <c r="D54" t="s">
        <v>1009</v>
      </c>
      <c r="E54" t="str">
        <f>_xlfn.XLOOKUP(drafter_draft_stats[[#This Row],[drafter_id]],drafters[id],drafters[name],"")</f>
        <v>Drea Clark</v>
      </c>
      <c r="G54" t="str">
        <f>_xlfn.XLOOKUP(drafter_draft_stats[[#This Row],[drafter_team_id]],drafter_teams[id],drafter_teams[name],"")</f>
        <v/>
      </c>
      <c r="H54">
        <f>1</f>
        <v>1</v>
      </c>
      <c r="I54" cm="1">
        <f t="array" ref="I54">IF(_xlfn.XLOOKUP(drafter_draft_stats[[#This Row],[draft_id]],drafts[id],drafts[non_canonical])=TRUE,0,_xlfn.XLOOKUP(drafter_draft_stats[[#This Row],[drafter_id]],$D$2:$D53,$R$2:$R53,0,,-1))</f>
        <v>0</v>
      </c>
      <c r="J54" cm="1">
        <f t="array" ref="J54">IF(_xlfn.XLOOKUP(drafter_draft_stats[[#This Row],[draft_id]],drafts[id],drafts[non_canonical])=TRUE,0,_xlfn.XLOOKUP(drafter_draft_stats[[#This Row],[drafter_id]],$D$2:$D53,$S$2:$S53,0,,-1))</f>
        <v>0</v>
      </c>
      <c r="K54" cm="1">
        <f t="array" ref="K54">IF(_xlfn.XLOOKUP(1,(game_boards[draft_id]=drafter_draft_stats[[#This Row],[draft_id]])*(game_boards[drafter_id]=drafter_draft_stats[[#This Row],[drafter_id]]),game_boards[has_bonus_veto])=TRUE,1,0)</f>
        <v>0</v>
      </c>
      <c r="L54" cm="1">
        <f t="array" ref="L54">IF(_xlfn.XLOOKUP(1,(game_boards[draft_id]=drafter_draft_stats[[#This Row],[draft_id]])*(game_boards[drafter_id]=drafter_draft_stats[[#This Row],[drafter_id]]),game_boards[has_bonus_veto_override])=TRUE,1,0)</f>
        <v>0</v>
      </c>
      <c r="M54">
        <f>drafter_draft_stats[[#This Row],[starting_veto]]+drafter_draft_stats[[#This Row],[rollover_vetoes]]+drafter_draft_stats[[#This Row],[trivia_vetoes]]</f>
        <v>1</v>
      </c>
      <c r="N54">
        <f>drafter_draft_stats[[#This Row],[rollover_veto_override]]+drafter_draft_stats[[#This Row],[trivia_veto_override]]</f>
        <v>0</v>
      </c>
      <c r="R54">
        <f>IF(_xlfn.XLOOKUP(drafter_draft_stats[[#This Row],[draft_id]],drafts[id],drafts[non_canonical])=TRUE,0,IF(drafter_draft_stats[[#This Row],[total_vetoes]]-drafter_draft_stats[[#This Row],[vetoes_used]]&gt;=1,1,0))</f>
        <v>1</v>
      </c>
      <c r="S54">
        <f>IF(_xlfn.XLOOKUP(drafter_draft_stats[[#This Row],[draft_id]],drafts[id],drafts[non_canonical])=TRUE,0,IF(drafter_draft_stats[[#This Row],[total_veto_overrides]]-drafter_draft_stats[[#This Row],[veto_overrides_used]]&gt;=1,1,0))</f>
        <v>0</v>
      </c>
    </row>
    <row r="55" spans="2:19" x14ac:dyDescent="0.25">
      <c r="B55" s="4" t="s">
        <v>161</v>
      </c>
      <c r="C55" t="str">
        <f>_xlfn.XLOOKUP(drafter_draft_stats[[#This Row],[draft_id]],drafts[id],drafts[title])</f>
        <v>Remakes</v>
      </c>
      <c r="D55" t="s">
        <v>805</v>
      </c>
      <c r="E55" t="str">
        <f>_xlfn.XLOOKUP(drafter_draft_stats[[#This Row],[drafter_id]],drafters[id],drafters[name],"")</f>
        <v>Elric Kane</v>
      </c>
      <c r="G55" t="str">
        <f>_xlfn.XLOOKUP(drafter_draft_stats[[#This Row],[drafter_team_id]],drafter_teams[id],drafter_teams[name],"")</f>
        <v/>
      </c>
      <c r="H55">
        <f>1</f>
        <v>1</v>
      </c>
      <c r="I55" cm="1">
        <f t="array" ref="I55">IF(_xlfn.XLOOKUP(drafter_draft_stats[[#This Row],[draft_id]],drafts[id],drafts[non_canonical])=TRUE,0,_xlfn.XLOOKUP(drafter_draft_stats[[#This Row],[drafter_id]],$D$2:$D54,$R$2:$R54,0,,-1))</f>
        <v>0</v>
      </c>
      <c r="J55" cm="1">
        <f t="array" ref="J55">IF(_xlfn.XLOOKUP(drafter_draft_stats[[#This Row],[draft_id]],drafts[id],drafts[non_canonical])=TRUE,0,_xlfn.XLOOKUP(drafter_draft_stats[[#This Row],[drafter_id]],$D$2:$D54,$S$2:$S54,0,,-1))</f>
        <v>0</v>
      </c>
      <c r="K55" cm="1">
        <f t="array" ref="K55">IF(_xlfn.XLOOKUP(1,(game_boards[draft_id]=drafter_draft_stats[[#This Row],[draft_id]])*(game_boards[drafter_id]=drafter_draft_stats[[#This Row],[drafter_id]]),game_boards[has_bonus_veto])=TRUE,1,0)</f>
        <v>0</v>
      </c>
      <c r="L55" cm="1">
        <f t="array" ref="L55">IF(_xlfn.XLOOKUP(1,(game_boards[draft_id]=drafter_draft_stats[[#This Row],[draft_id]])*(game_boards[drafter_id]=drafter_draft_stats[[#This Row],[drafter_id]]),game_boards[has_bonus_veto_override])=TRUE,1,0)</f>
        <v>0</v>
      </c>
      <c r="M55">
        <f>drafter_draft_stats[[#This Row],[starting_veto]]+drafter_draft_stats[[#This Row],[rollover_vetoes]]+drafter_draft_stats[[#This Row],[trivia_vetoes]]</f>
        <v>1</v>
      </c>
      <c r="N55">
        <f>drafter_draft_stats[[#This Row],[rollover_veto_override]]+drafter_draft_stats[[#This Row],[trivia_veto_override]]</f>
        <v>0</v>
      </c>
      <c r="R55">
        <f>IF(_xlfn.XLOOKUP(drafter_draft_stats[[#This Row],[draft_id]],drafts[id],drafts[non_canonical])=TRUE,0,IF(drafter_draft_stats[[#This Row],[total_vetoes]]-drafter_draft_stats[[#This Row],[vetoes_used]]&gt;=1,1,0))</f>
        <v>1</v>
      </c>
      <c r="S55">
        <f>IF(_xlfn.XLOOKUP(drafter_draft_stats[[#This Row],[draft_id]],drafts[id],drafts[non_canonical])=TRUE,0,IF(drafter_draft_stats[[#This Row],[total_veto_overrides]]-drafter_draft_stats[[#This Row],[veto_overrides_used]]&gt;=1,1,0))</f>
        <v>0</v>
      </c>
    </row>
    <row r="56" spans="2:19" x14ac:dyDescent="0.25">
      <c r="B56" s="5" t="s">
        <v>161</v>
      </c>
      <c r="C56" t="str">
        <f>_xlfn.XLOOKUP(drafter_draft_stats[[#This Row],[draft_id]],drafts[id],drafts[title])</f>
        <v>Remakes</v>
      </c>
      <c r="D56" t="s">
        <v>851</v>
      </c>
      <c r="E56" t="str">
        <f>_xlfn.XLOOKUP(drafter_draft_stats[[#This Row],[drafter_id]],drafters[id],drafters[name],"")</f>
        <v>Brian Saur</v>
      </c>
      <c r="G56" t="str">
        <f>_xlfn.XLOOKUP(drafter_draft_stats[[#This Row],[drafter_team_id]],drafter_teams[id],drafter_teams[name],"")</f>
        <v/>
      </c>
      <c r="H56">
        <f>1</f>
        <v>1</v>
      </c>
      <c r="I56" cm="1">
        <f t="array" ref="I56">IF(_xlfn.XLOOKUP(drafter_draft_stats[[#This Row],[draft_id]],drafts[id],drafts[non_canonical])=TRUE,0,_xlfn.XLOOKUP(drafter_draft_stats[[#This Row],[drafter_id]],$D$2:$D55,$R$2:$R55,0,,-1))</f>
        <v>0</v>
      </c>
      <c r="J56" cm="1">
        <f t="array" ref="J56">IF(_xlfn.XLOOKUP(drafter_draft_stats[[#This Row],[draft_id]],drafts[id],drafts[non_canonical])=TRUE,0,_xlfn.XLOOKUP(drafter_draft_stats[[#This Row],[drafter_id]],$D$2:$D55,$S$2:$S55,0,,-1))</f>
        <v>0</v>
      </c>
      <c r="K56" cm="1">
        <f t="array" ref="K56">IF(_xlfn.XLOOKUP(1,(game_boards[draft_id]=drafter_draft_stats[[#This Row],[draft_id]])*(game_boards[drafter_id]=drafter_draft_stats[[#This Row],[drafter_id]]),game_boards[has_bonus_veto])=TRUE,1,0)</f>
        <v>0</v>
      </c>
      <c r="L56" cm="1">
        <f t="array" ref="L56">IF(_xlfn.XLOOKUP(1,(game_boards[draft_id]=drafter_draft_stats[[#This Row],[draft_id]])*(game_boards[drafter_id]=drafter_draft_stats[[#This Row],[drafter_id]]),game_boards[has_bonus_veto_override])=TRUE,1,0)</f>
        <v>0</v>
      </c>
      <c r="M56">
        <f>drafter_draft_stats[[#This Row],[starting_veto]]+drafter_draft_stats[[#This Row],[rollover_vetoes]]+drafter_draft_stats[[#This Row],[trivia_vetoes]]</f>
        <v>1</v>
      </c>
      <c r="N56">
        <f>drafter_draft_stats[[#This Row],[rollover_veto_override]]+drafter_draft_stats[[#This Row],[trivia_veto_override]]</f>
        <v>0</v>
      </c>
      <c r="R56">
        <f>IF(_xlfn.XLOOKUP(drafter_draft_stats[[#This Row],[draft_id]],drafts[id],drafts[non_canonical])=TRUE,0,IF(drafter_draft_stats[[#This Row],[total_vetoes]]-drafter_draft_stats[[#This Row],[vetoes_used]]&gt;=1,1,0))</f>
        <v>1</v>
      </c>
      <c r="S56">
        <f>IF(_xlfn.XLOOKUP(drafter_draft_stats[[#This Row],[draft_id]],drafts[id],drafts[non_canonical])=TRUE,0,IF(drafter_draft_stats[[#This Row],[total_veto_overrides]]-drafter_draft_stats[[#This Row],[veto_overrides_used]]&gt;=1,1,0))</f>
        <v>0</v>
      </c>
    </row>
    <row r="57" spans="2:19" x14ac:dyDescent="0.25">
      <c r="B57" s="4" t="s">
        <v>100</v>
      </c>
      <c r="C57" t="str">
        <f>_xlfn.XLOOKUP(drafter_draft_stats[[#This Row],[draft_id]],drafts[id],drafts[title])</f>
        <v>Punksploitation</v>
      </c>
      <c r="D57" t="s">
        <v>1189</v>
      </c>
      <c r="E57" t="str">
        <f>_xlfn.XLOOKUP(drafter_draft_stats[[#This Row],[drafter_id]],drafters[id],drafters[name],"")</f>
        <v>Jim Branscome</v>
      </c>
      <c r="G57" t="str">
        <f>_xlfn.XLOOKUP(drafter_draft_stats[[#This Row],[drafter_team_id]],drafter_teams[id],drafter_teams[name],"")</f>
        <v/>
      </c>
      <c r="H57">
        <f>1</f>
        <v>1</v>
      </c>
      <c r="I57" cm="1">
        <f t="array" ref="I57">IF(_xlfn.XLOOKUP(drafter_draft_stats[[#This Row],[draft_id]],drafts[id],drafts[non_canonical])=TRUE,0,_xlfn.XLOOKUP(drafter_draft_stats[[#This Row],[drafter_id]],$D$2:$D56,$R$2:$R56,0,,-1))</f>
        <v>0</v>
      </c>
      <c r="J57" cm="1">
        <f t="array" ref="J57">IF(_xlfn.XLOOKUP(drafter_draft_stats[[#This Row],[draft_id]],drafts[id],drafts[non_canonical])=TRUE,0,_xlfn.XLOOKUP(drafter_draft_stats[[#This Row],[drafter_id]],$D$2:$D56,$S$2:$S56,0,,-1))</f>
        <v>0</v>
      </c>
      <c r="K57" cm="1">
        <f t="array" ref="K57">IF(_xlfn.XLOOKUP(1,(game_boards[draft_id]=drafter_draft_stats[[#This Row],[draft_id]])*(game_boards[drafter_id]=drafter_draft_stats[[#This Row],[drafter_id]]),game_boards[has_bonus_veto])=TRUE,1,0)</f>
        <v>0</v>
      </c>
      <c r="L57" cm="1">
        <f t="array" ref="L57">IF(_xlfn.XLOOKUP(1,(game_boards[draft_id]=drafter_draft_stats[[#This Row],[draft_id]])*(game_boards[drafter_id]=drafter_draft_stats[[#This Row],[drafter_id]]),game_boards[has_bonus_veto_override])=TRUE,1,0)</f>
        <v>0</v>
      </c>
      <c r="M57">
        <f>drafter_draft_stats[[#This Row],[starting_veto]]+drafter_draft_stats[[#This Row],[rollover_vetoes]]+drafter_draft_stats[[#This Row],[trivia_vetoes]]</f>
        <v>1</v>
      </c>
      <c r="N57">
        <f>drafter_draft_stats[[#This Row],[rollover_veto_override]]+drafter_draft_stats[[#This Row],[trivia_veto_override]]</f>
        <v>0</v>
      </c>
      <c r="P57">
        <v>1</v>
      </c>
      <c r="R57">
        <f>IF(_xlfn.XLOOKUP(drafter_draft_stats[[#This Row],[draft_id]],drafts[id],drafts[non_canonical])=TRUE,0,IF(drafter_draft_stats[[#This Row],[total_vetoes]]-drafter_draft_stats[[#This Row],[vetoes_used]]&gt;=1,1,0))</f>
        <v>0</v>
      </c>
      <c r="S57">
        <f>IF(_xlfn.XLOOKUP(drafter_draft_stats[[#This Row],[draft_id]],drafts[id],drafts[non_canonical])=TRUE,0,IF(drafter_draft_stats[[#This Row],[total_veto_overrides]]-drafter_draft_stats[[#This Row],[veto_overrides_used]]&gt;=1,1,0))</f>
        <v>0</v>
      </c>
    </row>
    <row r="58" spans="2:19" x14ac:dyDescent="0.25">
      <c r="B58" s="5" t="s">
        <v>100</v>
      </c>
      <c r="C58" t="str">
        <f>_xlfn.XLOOKUP(drafter_draft_stats[[#This Row],[draft_id]],drafts[id],drafts[title])</f>
        <v>Punksploitation</v>
      </c>
      <c r="D58" t="s">
        <v>911</v>
      </c>
      <c r="E58" t="str">
        <f>_xlfn.XLOOKUP(drafter_draft_stats[[#This Row],[drafter_id]],drafters[id],drafters[name],"")</f>
        <v>Jonah Ray Rodrigues</v>
      </c>
      <c r="G58" t="str">
        <f>_xlfn.XLOOKUP(drafter_draft_stats[[#This Row],[drafter_team_id]],drafter_teams[id],drafter_teams[name],"")</f>
        <v/>
      </c>
      <c r="H58">
        <f>1</f>
        <v>1</v>
      </c>
      <c r="I58" cm="1">
        <f t="array" ref="I58">IF(_xlfn.XLOOKUP(drafter_draft_stats[[#This Row],[draft_id]],drafts[id],drafts[non_canonical])=TRUE,0,_xlfn.XLOOKUP(drafter_draft_stats[[#This Row],[drafter_id]],$D$2:$D57,$R$2:$R57,0,,-1))</f>
        <v>0</v>
      </c>
      <c r="J58" cm="1">
        <f t="array" ref="J58">IF(_xlfn.XLOOKUP(drafter_draft_stats[[#This Row],[draft_id]],drafts[id],drafts[non_canonical])=TRUE,0,_xlfn.XLOOKUP(drafter_draft_stats[[#This Row],[drafter_id]],$D$2:$D57,$S$2:$S57,0,,-1))</f>
        <v>0</v>
      </c>
      <c r="K58" cm="1">
        <f t="array" ref="K58">IF(_xlfn.XLOOKUP(1,(game_boards[draft_id]=drafter_draft_stats[[#This Row],[draft_id]])*(game_boards[drafter_id]=drafter_draft_stats[[#This Row],[drafter_id]]),game_boards[has_bonus_veto])=TRUE,1,0)</f>
        <v>0</v>
      </c>
      <c r="L58" cm="1">
        <f t="array" ref="L58">IF(_xlfn.XLOOKUP(1,(game_boards[draft_id]=drafter_draft_stats[[#This Row],[draft_id]])*(game_boards[drafter_id]=drafter_draft_stats[[#This Row],[drafter_id]]),game_boards[has_bonus_veto_override])=TRUE,1,0)</f>
        <v>0</v>
      </c>
      <c r="M58">
        <f>drafter_draft_stats[[#This Row],[starting_veto]]+drafter_draft_stats[[#This Row],[rollover_vetoes]]+drafter_draft_stats[[#This Row],[trivia_vetoes]]</f>
        <v>1</v>
      </c>
      <c r="N58">
        <f>drafter_draft_stats[[#This Row],[rollover_veto_override]]+drafter_draft_stats[[#This Row],[trivia_veto_override]]</f>
        <v>0</v>
      </c>
      <c r="P58">
        <v>1</v>
      </c>
      <c r="R58">
        <f>IF(_xlfn.XLOOKUP(drafter_draft_stats[[#This Row],[draft_id]],drafts[id],drafts[non_canonical])=TRUE,0,IF(drafter_draft_stats[[#This Row],[total_vetoes]]-drafter_draft_stats[[#This Row],[vetoes_used]]&gt;=1,1,0))</f>
        <v>0</v>
      </c>
      <c r="S58">
        <f>IF(_xlfn.XLOOKUP(drafter_draft_stats[[#This Row],[draft_id]],drafts[id],drafts[non_canonical])=TRUE,0,IF(drafter_draft_stats[[#This Row],[total_veto_overrides]]-drafter_draft_stats[[#This Row],[veto_overrides_used]]&gt;=1,1,0))</f>
        <v>0</v>
      </c>
    </row>
    <row r="59" spans="2:19" x14ac:dyDescent="0.25">
      <c r="B59" s="5" t="s">
        <v>455</v>
      </c>
      <c r="C59" t="str">
        <f>_xlfn.XLOOKUP(drafter_draft_stats[[#This Row],[draft_id]],drafts[id],drafts[title])</f>
        <v>Apatow, Producer</v>
      </c>
      <c r="D59" t="s">
        <v>1017</v>
      </c>
      <c r="E59" t="str">
        <f>_xlfn.XLOOKUP(drafter_draft_stats[[#This Row],[drafter_id]],drafters[id],drafters[name],"")</f>
        <v>Thomas Grabinski</v>
      </c>
      <c r="G59" t="str">
        <f>_xlfn.XLOOKUP(drafter_draft_stats[[#This Row],[drafter_team_id]],drafter_teams[id],drafter_teams[name],"")</f>
        <v/>
      </c>
      <c r="H59">
        <f>1</f>
        <v>1</v>
      </c>
      <c r="I59" cm="1">
        <f t="array" ref="I59">IF(_xlfn.XLOOKUP(drafter_draft_stats[[#This Row],[draft_id]],drafts[id],drafts[non_canonical])=TRUE,0,_xlfn.XLOOKUP(drafter_draft_stats[[#This Row],[drafter_id]],$D$2:$D58,$R$2:$R58,0,,-1))</f>
        <v>0</v>
      </c>
      <c r="J59" cm="1">
        <f t="array" ref="J59">IF(_xlfn.XLOOKUP(drafter_draft_stats[[#This Row],[draft_id]],drafts[id],drafts[non_canonical])=TRUE,0,_xlfn.XLOOKUP(drafter_draft_stats[[#This Row],[drafter_id]],$D$2:$D58,$S$2:$S58,0,,-1))</f>
        <v>0</v>
      </c>
      <c r="K59" cm="1">
        <f t="array" ref="K59">IF(_xlfn.XLOOKUP(1,(game_boards[draft_id]=drafter_draft_stats[[#This Row],[draft_id]])*(game_boards[drafter_id]=drafter_draft_stats[[#This Row],[drafter_id]]),game_boards[has_bonus_veto])=TRUE,1,0)</f>
        <v>0</v>
      </c>
      <c r="L59" cm="1">
        <f t="array" ref="L59">IF(_xlfn.XLOOKUP(1,(game_boards[draft_id]=drafter_draft_stats[[#This Row],[draft_id]])*(game_boards[drafter_id]=drafter_draft_stats[[#This Row],[drafter_id]]),game_boards[has_bonus_veto_override])=TRUE,1,0)</f>
        <v>0</v>
      </c>
      <c r="M59">
        <f>drafter_draft_stats[[#This Row],[starting_veto]]+drafter_draft_stats[[#This Row],[rollover_vetoes]]+drafter_draft_stats[[#This Row],[trivia_vetoes]]</f>
        <v>1</v>
      </c>
      <c r="N59">
        <f>drafter_draft_stats[[#This Row],[rollover_veto_override]]+drafter_draft_stats[[#This Row],[trivia_veto_override]]</f>
        <v>0</v>
      </c>
      <c r="P59">
        <v>1</v>
      </c>
      <c r="R59">
        <f>IF(_xlfn.XLOOKUP(drafter_draft_stats[[#This Row],[draft_id]],drafts[id],drafts[non_canonical])=TRUE,0,IF(drafter_draft_stats[[#This Row],[total_vetoes]]-drafter_draft_stats[[#This Row],[vetoes_used]]&gt;=1,1,0))</f>
        <v>0</v>
      </c>
      <c r="S59">
        <f>IF(_xlfn.XLOOKUP(drafter_draft_stats[[#This Row],[draft_id]],drafts[id],drafts[non_canonical])=TRUE,0,IF(drafter_draft_stats[[#This Row],[total_veto_overrides]]-drafter_draft_stats[[#This Row],[veto_overrides_used]]&gt;=1,1,0))</f>
        <v>0</v>
      </c>
    </row>
    <row r="60" spans="2:19" x14ac:dyDescent="0.25">
      <c r="B60" s="5" t="s">
        <v>455</v>
      </c>
      <c r="C60" t="str">
        <f>_xlfn.XLOOKUP(drafter_draft_stats[[#This Row],[draft_id]],drafts[id],drafts[title])</f>
        <v>Apatow, Producer</v>
      </c>
      <c r="D60" t="s">
        <v>1197</v>
      </c>
      <c r="E60" t="str">
        <f>_xlfn.XLOOKUP(drafter_draft_stats[[#This Row],[drafter_id]],drafters[id],drafters[name],"")</f>
        <v>Eric Moore</v>
      </c>
      <c r="G60" t="str">
        <f>_xlfn.XLOOKUP(drafter_draft_stats[[#This Row],[drafter_team_id]],drafter_teams[id],drafter_teams[name],"")</f>
        <v/>
      </c>
      <c r="H60">
        <f>1</f>
        <v>1</v>
      </c>
      <c r="I60" cm="1">
        <f t="array" ref="I60">IF(_xlfn.XLOOKUP(drafter_draft_stats[[#This Row],[draft_id]],drafts[id],drafts[non_canonical])=TRUE,0,_xlfn.XLOOKUP(drafter_draft_stats[[#This Row],[drafter_id]],$D$2:$D59,$R$2:$R59,0,,-1))</f>
        <v>0</v>
      </c>
      <c r="J60" cm="1">
        <f t="array" ref="J60">IF(_xlfn.XLOOKUP(drafter_draft_stats[[#This Row],[draft_id]],drafts[id],drafts[non_canonical])=TRUE,0,_xlfn.XLOOKUP(drafter_draft_stats[[#This Row],[drafter_id]],$D$2:$D59,$S$2:$S59,0,,-1))</f>
        <v>0</v>
      </c>
      <c r="K60" cm="1">
        <f t="array" ref="K60">IF(_xlfn.XLOOKUP(1,(game_boards[draft_id]=drafter_draft_stats[[#This Row],[draft_id]])*(game_boards[drafter_id]=drafter_draft_stats[[#This Row],[drafter_id]]),game_boards[has_bonus_veto])=TRUE,1,0)</f>
        <v>0</v>
      </c>
      <c r="L60" cm="1">
        <f t="array" ref="L60">IF(_xlfn.XLOOKUP(1,(game_boards[draft_id]=drafter_draft_stats[[#This Row],[draft_id]])*(game_boards[drafter_id]=drafter_draft_stats[[#This Row],[drafter_id]]),game_boards[has_bonus_veto_override])=TRUE,1,0)</f>
        <v>0</v>
      </c>
      <c r="M60">
        <f>drafter_draft_stats[[#This Row],[starting_veto]]+drafter_draft_stats[[#This Row],[rollover_vetoes]]+drafter_draft_stats[[#This Row],[trivia_vetoes]]</f>
        <v>1</v>
      </c>
      <c r="N60">
        <f>drafter_draft_stats[[#This Row],[rollover_veto_override]]+drafter_draft_stats[[#This Row],[trivia_veto_override]]</f>
        <v>0</v>
      </c>
      <c r="P60">
        <v>1</v>
      </c>
      <c r="R60">
        <f>IF(_xlfn.XLOOKUP(drafter_draft_stats[[#This Row],[draft_id]],drafts[id],drafts[non_canonical])=TRUE,0,IF(drafter_draft_stats[[#This Row],[total_vetoes]]-drafter_draft_stats[[#This Row],[vetoes_used]]&gt;=1,1,0))</f>
        <v>0</v>
      </c>
      <c r="S60">
        <f>IF(_xlfn.XLOOKUP(drafter_draft_stats[[#This Row],[draft_id]],drafts[id],drafts[non_canonical])=TRUE,0,IF(drafter_draft_stats[[#This Row],[total_veto_overrides]]-drafter_draft_stats[[#This Row],[veto_overrides_used]]&gt;=1,1,0))</f>
        <v>0</v>
      </c>
    </row>
    <row r="61" spans="2:19" x14ac:dyDescent="0.25">
      <c r="B61" s="4" t="s">
        <v>633</v>
      </c>
      <c r="C61" t="str">
        <f>_xlfn.XLOOKUP(drafter_draft_stats[[#This Row],[draft_id]],drafts[id],drafts[title])</f>
        <v>Erotic Thrillers</v>
      </c>
      <c r="D61" t="s">
        <v>1237</v>
      </c>
      <c r="E61" t="str">
        <f>_xlfn.XLOOKUP(drafter_draft_stats[[#This Row],[drafter_id]],drafters[id],drafters[name],"")</f>
        <v>Clay Keller</v>
      </c>
      <c r="G61" t="str">
        <f>_xlfn.XLOOKUP(drafter_draft_stats[[#This Row],[drafter_team_id]],drafter_teams[id],drafter_teams[name],"")</f>
        <v/>
      </c>
      <c r="H61">
        <f>1</f>
        <v>1</v>
      </c>
      <c r="I61" cm="1">
        <f t="array" ref="I61">IF(_xlfn.XLOOKUP(drafter_draft_stats[[#This Row],[draft_id]],drafts[id],drafts[non_canonical])=TRUE,0,_xlfn.XLOOKUP(drafter_draft_stats[[#This Row],[drafter_id]],$D$2:$D60,$R$2:$R60,0,,-1))</f>
        <v>0</v>
      </c>
      <c r="J61" cm="1">
        <f t="array" ref="J61">IF(_xlfn.XLOOKUP(drafter_draft_stats[[#This Row],[draft_id]],drafts[id],drafts[non_canonical])=TRUE,0,_xlfn.XLOOKUP(drafter_draft_stats[[#This Row],[drafter_id]],$D$2:$D60,$S$2:$S60,0,,-1))</f>
        <v>0</v>
      </c>
      <c r="K61" cm="1">
        <f t="array" ref="K61">IF(_xlfn.XLOOKUP(1,(game_boards[draft_id]=drafter_draft_stats[[#This Row],[draft_id]])*(game_boards[drafter_id]=drafter_draft_stats[[#This Row],[drafter_id]]),game_boards[has_bonus_veto])=TRUE,1,0)</f>
        <v>0</v>
      </c>
      <c r="L61" cm="1">
        <f t="array" ref="L61">IF(_xlfn.XLOOKUP(1,(game_boards[draft_id]=drafter_draft_stats[[#This Row],[draft_id]])*(game_boards[drafter_id]=drafter_draft_stats[[#This Row],[drafter_id]]),game_boards[has_bonus_veto_override])=TRUE,1,0)</f>
        <v>0</v>
      </c>
      <c r="M61">
        <f>drafter_draft_stats[[#This Row],[starting_veto]]+drafter_draft_stats[[#This Row],[rollover_vetoes]]+drafter_draft_stats[[#This Row],[trivia_vetoes]]</f>
        <v>1</v>
      </c>
      <c r="N61">
        <f>drafter_draft_stats[[#This Row],[rollover_veto_override]]+drafter_draft_stats[[#This Row],[trivia_veto_override]]</f>
        <v>0</v>
      </c>
      <c r="R61">
        <f>IF(_xlfn.XLOOKUP(drafter_draft_stats[[#This Row],[draft_id]],drafts[id],drafts[non_canonical])=TRUE,0,IF(drafter_draft_stats[[#This Row],[total_vetoes]]-drafter_draft_stats[[#This Row],[vetoes_used]]&gt;=1,1,0))</f>
        <v>1</v>
      </c>
      <c r="S61">
        <f>IF(_xlfn.XLOOKUP(drafter_draft_stats[[#This Row],[draft_id]],drafts[id],drafts[non_canonical])=TRUE,0,IF(drafter_draft_stats[[#This Row],[total_veto_overrides]]-drafter_draft_stats[[#This Row],[veto_overrides_used]]&gt;=1,1,0))</f>
        <v>0</v>
      </c>
    </row>
    <row r="62" spans="2:19" x14ac:dyDescent="0.25">
      <c r="B62" s="5" t="s">
        <v>633</v>
      </c>
      <c r="C62" t="str">
        <f>_xlfn.XLOOKUP(drafter_draft_stats[[#This Row],[draft_id]],drafts[id],drafts[title])</f>
        <v>Erotic Thrillers</v>
      </c>
      <c r="D62" t="s">
        <v>1035</v>
      </c>
      <c r="E62" t="str">
        <f>_xlfn.XLOOKUP(drafter_draft_stats[[#This Row],[drafter_id]],drafters[id],drafters[name],"")</f>
        <v>Kate Hagen</v>
      </c>
      <c r="G62" t="str">
        <f>_xlfn.XLOOKUP(drafter_draft_stats[[#This Row],[drafter_team_id]],drafter_teams[id],drafter_teams[name],"")</f>
        <v/>
      </c>
      <c r="H62">
        <f>1</f>
        <v>1</v>
      </c>
      <c r="I62" cm="1">
        <f t="array" ref="I62">IF(_xlfn.XLOOKUP(drafter_draft_stats[[#This Row],[draft_id]],drafts[id],drafts[non_canonical])=TRUE,0,_xlfn.XLOOKUP(drafter_draft_stats[[#This Row],[drafter_id]],$D$2:$D61,$R$2:$R61,0,,-1))</f>
        <v>0</v>
      </c>
      <c r="J62" cm="1">
        <f t="array" ref="J62">IF(_xlfn.XLOOKUP(drafter_draft_stats[[#This Row],[draft_id]],drafts[id],drafts[non_canonical])=TRUE,0,_xlfn.XLOOKUP(drafter_draft_stats[[#This Row],[drafter_id]],$D$2:$D61,$S$2:$S61,0,,-1))</f>
        <v>0</v>
      </c>
      <c r="K62" cm="1">
        <f t="array" ref="K62">IF(_xlfn.XLOOKUP(1,(game_boards[draft_id]=drafter_draft_stats[[#This Row],[draft_id]])*(game_boards[drafter_id]=drafter_draft_stats[[#This Row],[drafter_id]]),game_boards[has_bonus_veto])=TRUE,1,0)</f>
        <v>0</v>
      </c>
      <c r="L62" cm="1">
        <f t="array" ref="L62">IF(_xlfn.XLOOKUP(1,(game_boards[draft_id]=drafter_draft_stats[[#This Row],[draft_id]])*(game_boards[drafter_id]=drafter_draft_stats[[#This Row],[drafter_id]]),game_boards[has_bonus_veto_override])=TRUE,1,0)</f>
        <v>0</v>
      </c>
      <c r="M62">
        <f>drafter_draft_stats[[#This Row],[starting_veto]]+drafter_draft_stats[[#This Row],[rollover_vetoes]]+drafter_draft_stats[[#This Row],[trivia_vetoes]]</f>
        <v>1</v>
      </c>
      <c r="N62">
        <f>drafter_draft_stats[[#This Row],[rollover_veto_override]]+drafter_draft_stats[[#This Row],[trivia_veto_override]]</f>
        <v>0</v>
      </c>
      <c r="R62">
        <f>IF(_xlfn.XLOOKUP(drafter_draft_stats[[#This Row],[draft_id]],drafts[id],drafts[non_canonical])=TRUE,0,IF(drafter_draft_stats[[#This Row],[total_vetoes]]-drafter_draft_stats[[#This Row],[vetoes_used]]&gt;=1,1,0))</f>
        <v>1</v>
      </c>
      <c r="S62">
        <f>IF(_xlfn.XLOOKUP(drafter_draft_stats[[#This Row],[draft_id]],drafts[id],drafts[non_canonical])=TRUE,0,IF(drafter_draft_stats[[#This Row],[total_veto_overrides]]-drafter_draft_stats[[#This Row],[veto_overrides_used]]&gt;=1,1,0))</f>
        <v>0</v>
      </c>
    </row>
    <row r="63" spans="2:19" x14ac:dyDescent="0.25">
      <c r="B63" s="4" t="s">
        <v>739</v>
      </c>
      <c r="C63" t="str">
        <f>_xlfn.XLOOKUP(drafter_draft_stats[[#This Row],[draft_id]],drafts[id],drafts[title])</f>
        <v>Mixtape Movies</v>
      </c>
      <c r="D63" t="s">
        <v>915</v>
      </c>
      <c r="E63" t="str">
        <f>_xlfn.XLOOKUP(drafter_draft_stats[[#This Row],[drafter_id]],drafters[id],drafters[name],"")</f>
        <v>Billy Ray Brewton</v>
      </c>
      <c r="G63" t="str">
        <f>_xlfn.XLOOKUP(drafter_draft_stats[[#This Row],[drafter_team_id]],drafter_teams[id],drafter_teams[name],"")</f>
        <v/>
      </c>
      <c r="H63">
        <f>1</f>
        <v>1</v>
      </c>
      <c r="I63" cm="1">
        <f t="array" ref="I63">IF(_xlfn.XLOOKUP(drafter_draft_stats[[#This Row],[draft_id]],drafts[id],drafts[non_canonical])=TRUE,0,_xlfn.XLOOKUP(drafter_draft_stats[[#This Row],[drafter_id]],$D$2:$D62,$R$2:$R62,0,,-1))</f>
        <v>0</v>
      </c>
      <c r="J63" cm="1">
        <f t="array" ref="J63">IF(_xlfn.XLOOKUP(drafter_draft_stats[[#This Row],[draft_id]],drafts[id],drafts[non_canonical])=TRUE,0,_xlfn.XLOOKUP(drafter_draft_stats[[#This Row],[drafter_id]],$D$2:$D62,$S$2:$S62,0,,-1))</f>
        <v>0</v>
      </c>
      <c r="K63" cm="1">
        <f t="array" ref="K63">IF(_xlfn.XLOOKUP(1,(game_boards[draft_id]=drafter_draft_stats[[#This Row],[draft_id]])*(game_boards[drafter_id]=drafter_draft_stats[[#This Row],[drafter_id]]),game_boards[has_bonus_veto])=TRUE,1,0)</f>
        <v>0</v>
      </c>
      <c r="L63" cm="1">
        <f t="array" ref="L63">IF(_xlfn.XLOOKUP(1,(game_boards[draft_id]=drafter_draft_stats[[#This Row],[draft_id]])*(game_boards[drafter_id]=drafter_draft_stats[[#This Row],[drafter_id]]),game_boards[has_bonus_veto_override])=TRUE,1,0)</f>
        <v>0</v>
      </c>
      <c r="M63">
        <f>drafter_draft_stats[[#This Row],[starting_veto]]+drafter_draft_stats[[#This Row],[rollover_vetoes]]+drafter_draft_stats[[#This Row],[trivia_vetoes]]</f>
        <v>1</v>
      </c>
      <c r="N63">
        <f>drafter_draft_stats[[#This Row],[rollover_veto_override]]+drafter_draft_stats[[#This Row],[trivia_veto_override]]</f>
        <v>0</v>
      </c>
      <c r="R63">
        <f>IF(_xlfn.XLOOKUP(drafter_draft_stats[[#This Row],[draft_id]],drafts[id],drafts[non_canonical])=TRUE,0,IF(drafter_draft_stats[[#This Row],[total_vetoes]]-drafter_draft_stats[[#This Row],[vetoes_used]]&gt;=1,1,0))</f>
        <v>1</v>
      </c>
      <c r="S63">
        <f>IF(_xlfn.XLOOKUP(drafter_draft_stats[[#This Row],[draft_id]],drafts[id],drafts[non_canonical])=TRUE,0,IF(drafter_draft_stats[[#This Row],[total_veto_overrides]]-drafter_draft_stats[[#This Row],[veto_overrides_used]]&gt;=1,1,0))</f>
        <v>0</v>
      </c>
    </row>
    <row r="64" spans="2:19" x14ac:dyDescent="0.25">
      <c r="B64" s="5" t="s">
        <v>739</v>
      </c>
      <c r="C64" t="str">
        <f>_xlfn.XLOOKUP(drafter_draft_stats[[#This Row],[draft_id]],drafts[id],drafts[title])</f>
        <v>Mixtape Movies</v>
      </c>
      <c r="D64" t="s">
        <v>1177</v>
      </c>
      <c r="E64" t="str">
        <f>_xlfn.XLOOKUP(drafter_draft_stats[[#This Row],[drafter_id]],drafters[id],drafters[name],"")</f>
        <v>Darren Franich</v>
      </c>
      <c r="G64" t="str">
        <f>_xlfn.XLOOKUP(drafter_draft_stats[[#This Row],[drafter_team_id]],drafter_teams[id],drafter_teams[name],"")</f>
        <v/>
      </c>
      <c r="H64">
        <f>1</f>
        <v>1</v>
      </c>
      <c r="I64" cm="1">
        <f t="array" ref="I64">IF(_xlfn.XLOOKUP(drafter_draft_stats[[#This Row],[draft_id]],drafts[id],drafts[non_canonical])=TRUE,0,_xlfn.XLOOKUP(drafter_draft_stats[[#This Row],[drafter_id]],$D$2:$D63,$R$2:$R63,0,,-1))</f>
        <v>0</v>
      </c>
      <c r="J64" cm="1">
        <f t="array" ref="J64">IF(_xlfn.XLOOKUP(drafter_draft_stats[[#This Row],[draft_id]],drafts[id],drafts[non_canonical])=TRUE,0,_xlfn.XLOOKUP(drafter_draft_stats[[#This Row],[drafter_id]],$D$2:$D63,$S$2:$S63,0,,-1))</f>
        <v>0</v>
      </c>
      <c r="K64" cm="1">
        <f t="array" ref="K64">IF(_xlfn.XLOOKUP(1,(game_boards[draft_id]=drafter_draft_stats[[#This Row],[draft_id]])*(game_boards[drafter_id]=drafter_draft_stats[[#This Row],[drafter_id]]),game_boards[has_bonus_veto])=TRUE,1,0)</f>
        <v>0</v>
      </c>
      <c r="L64" cm="1">
        <f t="array" ref="L64">IF(_xlfn.XLOOKUP(1,(game_boards[draft_id]=drafter_draft_stats[[#This Row],[draft_id]])*(game_boards[drafter_id]=drafter_draft_stats[[#This Row],[drafter_id]]),game_boards[has_bonus_veto_override])=TRUE,1,0)</f>
        <v>0</v>
      </c>
      <c r="M64">
        <f>drafter_draft_stats[[#This Row],[starting_veto]]+drafter_draft_stats[[#This Row],[rollover_vetoes]]+drafter_draft_stats[[#This Row],[trivia_vetoes]]</f>
        <v>1</v>
      </c>
      <c r="N64">
        <f>drafter_draft_stats[[#This Row],[rollover_veto_override]]+drafter_draft_stats[[#This Row],[trivia_veto_override]]</f>
        <v>0</v>
      </c>
      <c r="P64">
        <v>1</v>
      </c>
      <c r="R64">
        <f>IF(_xlfn.XLOOKUP(drafter_draft_stats[[#This Row],[draft_id]],drafts[id],drafts[non_canonical])=TRUE,0,IF(drafter_draft_stats[[#This Row],[total_vetoes]]-drafter_draft_stats[[#This Row],[vetoes_used]]&gt;=1,1,0))</f>
        <v>0</v>
      </c>
      <c r="S64">
        <f>IF(_xlfn.XLOOKUP(drafter_draft_stats[[#This Row],[draft_id]],drafts[id],drafts[non_canonical])=TRUE,0,IF(drafter_draft_stats[[#This Row],[total_veto_overrides]]-drafter_draft_stats[[#This Row],[veto_overrides_used]]&gt;=1,1,0))</f>
        <v>0</v>
      </c>
    </row>
    <row r="65" spans="2:19" x14ac:dyDescent="0.25">
      <c r="B65" s="4" t="s">
        <v>357</v>
      </c>
      <c r="C65" t="str">
        <f>_xlfn.XLOOKUP(drafter_draft_stats[[#This Row],[draft_id]],drafts[id],drafts[title])</f>
        <v>Creature Features</v>
      </c>
      <c r="D65" t="s">
        <v>969</v>
      </c>
      <c r="E65" t="str">
        <f>_xlfn.XLOOKUP(drafter_draft_stats[[#This Row],[drafter_id]],drafters[id],drafters[name],"")</f>
        <v>Graham Skipper</v>
      </c>
      <c r="G65" t="str">
        <f>_xlfn.XLOOKUP(drafter_draft_stats[[#This Row],[drafter_team_id]],drafter_teams[id],drafter_teams[name],"")</f>
        <v/>
      </c>
      <c r="H65">
        <f>1</f>
        <v>1</v>
      </c>
      <c r="I65" cm="1">
        <f t="array" ref="I65">IF(_xlfn.XLOOKUP(drafter_draft_stats[[#This Row],[draft_id]],drafts[id],drafts[non_canonical])=TRUE,0,_xlfn.XLOOKUP(drafter_draft_stats[[#This Row],[drafter_id]],$D$2:$D64,$R$2:$R64,0,,-1))</f>
        <v>0</v>
      </c>
      <c r="J65" cm="1">
        <f t="array" ref="J65">IF(_xlfn.XLOOKUP(drafter_draft_stats[[#This Row],[draft_id]],drafts[id],drafts[non_canonical])=TRUE,0,_xlfn.XLOOKUP(drafter_draft_stats[[#This Row],[drafter_id]],$D$2:$D64,$S$2:$S64,0,,-1))</f>
        <v>0</v>
      </c>
      <c r="K65" cm="1">
        <f t="array" ref="K65">IF(_xlfn.XLOOKUP(1,(game_boards[draft_id]=drafter_draft_stats[[#This Row],[draft_id]])*(game_boards[drafter_id]=drafter_draft_stats[[#This Row],[drafter_id]]),game_boards[has_bonus_veto])=TRUE,1,0)</f>
        <v>0</v>
      </c>
      <c r="L65" cm="1">
        <f t="array" ref="L65">IF(_xlfn.XLOOKUP(1,(game_boards[draft_id]=drafter_draft_stats[[#This Row],[draft_id]])*(game_boards[drafter_id]=drafter_draft_stats[[#This Row],[drafter_id]]),game_boards[has_bonus_veto_override])=TRUE,1,0)</f>
        <v>0</v>
      </c>
      <c r="M65">
        <f>drafter_draft_stats[[#This Row],[starting_veto]]+drafter_draft_stats[[#This Row],[rollover_vetoes]]+drafter_draft_stats[[#This Row],[trivia_vetoes]]</f>
        <v>1</v>
      </c>
      <c r="N65">
        <f>drafter_draft_stats[[#This Row],[rollover_veto_override]]+drafter_draft_stats[[#This Row],[trivia_veto_override]]</f>
        <v>0</v>
      </c>
      <c r="P65">
        <v>1</v>
      </c>
      <c r="R65">
        <f>IF(_xlfn.XLOOKUP(drafter_draft_stats[[#This Row],[draft_id]],drafts[id],drafts[non_canonical])=TRUE,0,IF(drafter_draft_stats[[#This Row],[total_vetoes]]-drafter_draft_stats[[#This Row],[vetoes_used]]&gt;=1,1,0))</f>
        <v>0</v>
      </c>
      <c r="S65">
        <f>IF(_xlfn.XLOOKUP(drafter_draft_stats[[#This Row],[draft_id]],drafts[id],drafts[non_canonical])=TRUE,0,IF(drafter_draft_stats[[#This Row],[total_veto_overrides]]-drafter_draft_stats[[#This Row],[veto_overrides_used]]&gt;=1,1,0))</f>
        <v>0</v>
      </c>
    </row>
    <row r="66" spans="2:19" x14ac:dyDescent="0.25">
      <c r="B66" s="5" t="s">
        <v>357</v>
      </c>
      <c r="C66" t="str">
        <f>_xlfn.XLOOKUP(drafter_draft_stats[[#This Row],[draft_id]],drafts[id],drafts[title])</f>
        <v>Creature Features</v>
      </c>
      <c r="D66" t="s">
        <v>959</v>
      </c>
      <c r="E66" t="str">
        <f>_xlfn.XLOOKUP(drafter_draft_stats[[#This Row],[drafter_id]],drafters[id],drafters[name],"")</f>
        <v>Matt Mercer</v>
      </c>
      <c r="G66" t="str">
        <f>_xlfn.XLOOKUP(drafter_draft_stats[[#This Row],[drafter_team_id]],drafter_teams[id],drafter_teams[name],"")</f>
        <v/>
      </c>
      <c r="H66">
        <f>1</f>
        <v>1</v>
      </c>
      <c r="I66" cm="1">
        <f t="array" ref="I66">IF(_xlfn.XLOOKUP(drafter_draft_stats[[#This Row],[draft_id]],drafts[id],drafts[non_canonical])=TRUE,0,_xlfn.XLOOKUP(drafter_draft_stats[[#This Row],[drafter_id]],$D$2:$D65,$R$2:$R65,0,,-1))</f>
        <v>0</v>
      </c>
      <c r="J66" cm="1">
        <f t="array" ref="J66">IF(_xlfn.XLOOKUP(drafter_draft_stats[[#This Row],[draft_id]],drafts[id],drafts[non_canonical])=TRUE,0,_xlfn.XLOOKUP(drafter_draft_stats[[#This Row],[drafter_id]],$D$2:$D65,$S$2:$S65,0,,-1))</f>
        <v>0</v>
      </c>
      <c r="K66" cm="1">
        <f t="array" ref="K66">IF(_xlfn.XLOOKUP(1,(game_boards[draft_id]=drafter_draft_stats[[#This Row],[draft_id]])*(game_boards[drafter_id]=drafter_draft_stats[[#This Row],[drafter_id]]),game_boards[has_bonus_veto])=TRUE,1,0)</f>
        <v>0</v>
      </c>
      <c r="L66" cm="1">
        <f t="array" ref="L66">IF(_xlfn.XLOOKUP(1,(game_boards[draft_id]=drafter_draft_stats[[#This Row],[draft_id]])*(game_boards[drafter_id]=drafter_draft_stats[[#This Row],[drafter_id]]),game_boards[has_bonus_veto_override])=TRUE,1,0)</f>
        <v>0</v>
      </c>
      <c r="M66">
        <f>drafter_draft_stats[[#This Row],[starting_veto]]+drafter_draft_stats[[#This Row],[rollover_vetoes]]+drafter_draft_stats[[#This Row],[trivia_vetoes]]</f>
        <v>1</v>
      </c>
      <c r="N66">
        <f>drafter_draft_stats[[#This Row],[rollover_veto_override]]+drafter_draft_stats[[#This Row],[trivia_veto_override]]</f>
        <v>0</v>
      </c>
      <c r="O66">
        <v>1</v>
      </c>
      <c r="P66">
        <v>1</v>
      </c>
      <c r="R66">
        <f>IF(_xlfn.XLOOKUP(drafter_draft_stats[[#This Row],[draft_id]],drafts[id],drafts[non_canonical])=TRUE,0,IF(drafter_draft_stats[[#This Row],[total_vetoes]]-drafter_draft_stats[[#This Row],[vetoes_used]]&gt;=1,1,0))</f>
        <v>0</v>
      </c>
      <c r="S66">
        <f>IF(_xlfn.XLOOKUP(drafter_draft_stats[[#This Row],[draft_id]],drafts[id],drafts[non_canonical])=TRUE,0,IF(drafter_draft_stats[[#This Row],[total_veto_overrides]]-drafter_draft_stats[[#This Row],[veto_overrides_used]]&gt;=1,1,0))</f>
        <v>0</v>
      </c>
    </row>
    <row r="67" spans="2:19" x14ac:dyDescent="0.25">
      <c r="B67" s="4" t="s">
        <v>761</v>
      </c>
      <c r="C67" t="str">
        <f>_xlfn.XLOOKUP(drafter_draft_stats[[#This Row],[draft_id]],drafts[id],drafts[title])</f>
        <v>Humphrey Bogart</v>
      </c>
      <c r="D67" t="s">
        <v>1133</v>
      </c>
      <c r="E67" t="str">
        <f>_xlfn.XLOOKUP(drafter_draft_stats[[#This Row],[drafter_id]],drafters[id],drafters[name],"")</f>
        <v>Oriana Nudo</v>
      </c>
      <c r="G67" t="str">
        <f>_xlfn.XLOOKUP(drafter_draft_stats[[#This Row],[drafter_team_id]],drafter_teams[id],drafter_teams[name],"")</f>
        <v/>
      </c>
      <c r="H67">
        <f>1</f>
        <v>1</v>
      </c>
      <c r="I67" cm="1">
        <f t="array" ref="I67">IF(_xlfn.XLOOKUP(drafter_draft_stats[[#This Row],[draft_id]],drafts[id],drafts[non_canonical])=TRUE,0,_xlfn.XLOOKUP(drafter_draft_stats[[#This Row],[drafter_id]],$D$2:$D66,$R$2:$R66,0,,-1))</f>
        <v>0</v>
      </c>
      <c r="J67" cm="1">
        <f t="array" ref="J67">IF(_xlfn.XLOOKUP(drafter_draft_stats[[#This Row],[draft_id]],drafts[id],drafts[non_canonical])=TRUE,0,_xlfn.XLOOKUP(drafter_draft_stats[[#This Row],[drafter_id]],$D$2:$D66,$S$2:$S66,0,,-1))</f>
        <v>0</v>
      </c>
      <c r="K67" cm="1">
        <f t="array" ref="K67">IF(_xlfn.XLOOKUP(1,(game_boards[draft_id]=drafter_draft_stats[[#This Row],[draft_id]])*(game_boards[drafter_id]=drafter_draft_stats[[#This Row],[drafter_id]]),game_boards[has_bonus_veto])=TRUE,1,0)</f>
        <v>0</v>
      </c>
      <c r="L67" cm="1">
        <f t="array" ref="L67">IF(_xlfn.XLOOKUP(1,(game_boards[draft_id]=drafter_draft_stats[[#This Row],[draft_id]])*(game_boards[drafter_id]=drafter_draft_stats[[#This Row],[drafter_id]]),game_boards[has_bonus_veto_override])=TRUE,1,0)</f>
        <v>0</v>
      </c>
      <c r="M67">
        <f>drafter_draft_stats[[#This Row],[starting_veto]]+drafter_draft_stats[[#This Row],[rollover_vetoes]]+drafter_draft_stats[[#This Row],[trivia_vetoes]]</f>
        <v>1</v>
      </c>
      <c r="N67">
        <f>drafter_draft_stats[[#This Row],[rollover_veto_override]]+drafter_draft_stats[[#This Row],[trivia_veto_override]]</f>
        <v>0</v>
      </c>
      <c r="R67">
        <f>IF(_xlfn.XLOOKUP(drafter_draft_stats[[#This Row],[draft_id]],drafts[id],drafts[non_canonical])=TRUE,0,IF(drafter_draft_stats[[#This Row],[total_vetoes]]-drafter_draft_stats[[#This Row],[vetoes_used]]&gt;=1,1,0))</f>
        <v>1</v>
      </c>
      <c r="S67">
        <f>IF(_xlfn.XLOOKUP(drafter_draft_stats[[#This Row],[draft_id]],drafts[id],drafts[non_canonical])=TRUE,0,IF(drafter_draft_stats[[#This Row],[total_veto_overrides]]-drafter_draft_stats[[#This Row],[veto_overrides_used]]&gt;=1,1,0))</f>
        <v>0</v>
      </c>
    </row>
    <row r="68" spans="2:19" x14ac:dyDescent="0.25">
      <c r="B68" s="5" t="s">
        <v>761</v>
      </c>
      <c r="C68" t="str">
        <f>_xlfn.XLOOKUP(drafter_draft_stats[[#This Row],[draft_id]],drafts[id],drafts[title])</f>
        <v>Humphrey Bogart</v>
      </c>
      <c r="D68" t="s">
        <v>951</v>
      </c>
      <c r="E68" t="str">
        <f>_xlfn.XLOOKUP(drafter_draft_stats[[#This Row],[drafter_id]],drafters[id],drafters[name],"")</f>
        <v>Maureen Lee Lenker</v>
      </c>
      <c r="G68" t="str">
        <f>_xlfn.XLOOKUP(drafter_draft_stats[[#This Row],[drafter_team_id]],drafter_teams[id],drafter_teams[name],"")</f>
        <v/>
      </c>
      <c r="H68">
        <f>1</f>
        <v>1</v>
      </c>
      <c r="I68" cm="1">
        <f t="array" ref="I68">IF(_xlfn.XLOOKUP(drafter_draft_stats[[#This Row],[draft_id]],drafts[id],drafts[non_canonical])=TRUE,0,_xlfn.XLOOKUP(drafter_draft_stats[[#This Row],[drafter_id]],$D$2:$D67,$R$2:$R67,0,,-1))</f>
        <v>1</v>
      </c>
      <c r="J68" cm="1">
        <f t="array" ref="J68">IF(_xlfn.XLOOKUP(drafter_draft_stats[[#This Row],[draft_id]],drafts[id],drafts[non_canonical])=TRUE,0,_xlfn.XLOOKUP(drafter_draft_stats[[#This Row],[drafter_id]],$D$2:$D67,$S$2:$S67,0,,-1))</f>
        <v>0</v>
      </c>
      <c r="K68" cm="1">
        <f t="array" ref="K68">IF(_xlfn.XLOOKUP(1,(game_boards[draft_id]=drafter_draft_stats[[#This Row],[draft_id]])*(game_boards[drafter_id]=drafter_draft_stats[[#This Row],[drafter_id]]),game_boards[has_bonus_veto])=TRUE,1,0)</f>
        <v>0</v>
      </c>
      <c r="L68" cm="1">
        <f t="array" ref="L68">IF(_xlfn.XLOOKUP(1,(game_boards[draft_id]=drafter_draft_stats[[#This Row],[draft_id]])*(game_boards[drafter_id]=drafter_draft_stats[[#This Row],[drafter_id]]),game_boards[has_bonus_veto_override])=TRUE,1,0)</f>
        <v>0</v>
      </c>
      <c r="M68">
        <f>drafter_draft_stats[[#This Row],[starting_veto]]+drafter_draft_stats[[#This Row],[rollover_vetoes]]+drafter_draft_stats[[#This Row],[trivia_vetoes]]</f>
        <v>2</v>
      </c>
      <c r="N68">
        <f>drafter_draft_stats[[#This Row],[rollover_veto_override]]+drafter_draft_stats[[#This Row],[trivia_veto_override]]</f>
        <v>0</v>
      </c>
      <c r="P68">
        <v>1</v>
      </c>
      <c r="R68">
        <f>IF(_xlfn.XLOOKUP(drafter_draft_stats[[#This Row],[draft_id]],drafts[id],drafts[non_canonical])=TRUE,0,IF(drafter_draft_stats[[#This Row],[total_vetoes]]-drafter_draft_stats[[#This Row],[vetoes_used]]&gt;=1,1,0))</f>
        <v>1</v>
      </c>
      <c r="S68">
        <f>IF(_xlfn.XLOOKUP(drafter_draft_stats[[#This Row],[draft_id]],drafts[id],drafts[non_canonical])=TRUE,0,IF(drafter_draft_stats[[#This Row],[total_veto_overrides]]-drafter_draft_stats[[#This Row],[veto_overrides_used]]&gt;=1,1,0))</f>
        <v>0</v>
      </c>
    </row>
    <row r="69" spans="2:19" x14ac:dyDescent="0.25">
      <c r="B69" s="4" t="s">
        <v>554</v>
      </c>
      <c r="C69" t="str">
        <f>_xlfn.XLOOKUP(drafter_draft_stats[[#This Row],[draft_id]],drafts[id],drafts[title])</f>
        <v>Disney Animation Studios 2D</v>
      </c>
      <c r="D69" t="s">
        <v>789</v>
      </c>
      <c r="E69" t="str">
        <f>_xlfn.XLOOKUP(drafter_draft_stats[[#This Row],[drafter_id]],drafters[id],drafters[name],"")</f>
        <v>Bryan Cogman</v>
      </c>
      <c r="G69" t="str">
        <f>_xlfn.XLOOKUP(drafter_draft_stats[[#This Row],[drafter_team_id]],drafter_teams[id],drafter_teams[name],"")</f>
        <v/>
      </c>
      <c r="H69">
        <f>1</f>
        <v>1</v>
      </c>
      <c r="I69" cm="1">
        <f t="array" ref="I69">IF(_xlfn.XLOOKUP(drafter_draft_stats[[#This Row],[draft_id]],drafts[id],drafts[non_canonical])=TRUE,0,_xlfn.XLOOKUP(drafter_draft_stats[[#This Row],[drafter_id]],$D$2:$D68,$R$2:$R68,0,,-1))</f>
        <v>0</v>
      </c>
      <c r="J69" cm="1">
        <f t="array" ref="J69">IF(_xlfn.XLOOKUP(drafter_draft_stats[[#This Row],[draft_id]],drafts[id],drafts[non_canonical])=TRUE,0,_xlfn.XLOOKUP(drafter_draft_stats[[#This Row],[drafter_id]],$D$2:$D68,$S$2:$S68,0,,-1))</f>
        <v>0</v>
      </c>
      <c r="K69" cm="1">
        <f t="array" ref="K69">IF(_xlfn.XLOOKUP(1,(game_boards[draft_id]=drafter_draft_stats[[#This Row],[draft_id]])*(game_boards[drafter_id]=drafter_draft_stats[[#This Row],[drafter_id]]),game_boards[has_bonus_veto])=TRUE,1,0)</f>
        <v>0</v>
      </c>
      <c r="L69" cm="1">
        <f t="array" ref="L69">IF(_xlfn.XLOOKUP(1,(game_boards[draft_id]=drafter_draft_stats[[#This Row],[draft_id]])*(game_boards[drafter_id]=drafter_draft_stats[[#This Row],[drafter_id]]),game_boards[has_bonus_veto_override])=TRUE,1,0)</f>
        <v>0</v>
      </c>
      <c r="M69">
        <f>drafter_draft_stats[[#This Row],[starting_veto]]+drafter_draft_stats[[#This Row],[rollover_vetoes]]+drafter_draft_stats[[#This Row],[trivia_vetoes]]</f>
        <v>1</v>
      </c>
      <c r="N69">
        <f>drafter_draft_stats[[#This Row],[rollover_veto_override]]+drafter_draft_stats[[#This Row],[trivia_veto_override]]</f>
        <v>0</v>
      </c>
      <c r="P69">
        <v>1</v>
      </c>
      <c r="R69">
        <f>IF(_xlfn.XLOOKUP(drafter_draft_stats[[#This Row],[draft_id]],drafts[id],drafts[non_canonical])=TRUE,0,IF(drafter_draft_stats[[#This Row],[total_vetoes]]-drafter_draft_stats[[#This Row],[vetoes_used]]&gt;=1,1,0))</f>
        <v>0</v>
      </c>
      <c r="S69">
        <f>IF(_xlfn.XLOOKUP(drafter_draft_stats[[#This Row],[draft_id]],drafts[id],drafts[non_canonical])=TRUE,0,IF(drafter_draft_stats[[#This Row],[total_veto_overrides]]-drafter_draft_stats[[#This Row],[veto_overrides_used]]&gt;=1,1,0))</f>
        <v>0</v>
      </c>
    </row>
    <row r="70" spans="2:19" x14ac:dyDescent="0.25">
      <c r="B70" s="5" t="s">
        <v>554</v>
      </c>
      <c r="C70" t="str">
        <f>_xlfn.XLOOKUP(drafter_draft_stats[[#This Row],[draft_id]],drafts[id],drafts[title])</f>
        <v>Disney Animation Studios 2D</v>
      </c>
      <c r="D70" t="s">
        <v>903</v>
      </c>
      <c r="E70" t="str">
        <f>_xlfn.XLOOKUP(drafter_draft_stats[[#This Row],[drafter_id]],drafters[id],drafters[name],"")</f>
        <v>Riley Stearns</v>
      </c>
      <c r="G70" t="str">
        <f>_xlfn.XLOOKUP(drafter_draft_stats[[#This Row],[drafter_team_id]],drafter_teams[id],drafter_teams[name],"")</f>
        <v/>
      </c>
      <c r="H70">
        <f>1</f>
        <v>1</v>
      </c>
      <c r="I70" cm="1">
        <f t="array" ref="I70">IF(_xlfn.XLOOKUP(drafter_draft_stats[[#This Row],[draft_id]],drafts[id],drafts[non_canonical])=TRUE,0,_xlfn.XLOOKUP(drafter_draft_stats[[#This Row],[drafter_id]],$D$2:$D69,$R$2:$R69,0,,-1))</f>
        <v>0</v>
      </c>
      <c r="J70" cm="1">
        <f t="array" ref="J70">IF(_xlfn.XLOOKUP(drafter_draft_stats[[#This Row],[draft_id]],drafts[id],drafts[non_canonical])=TRUE,0,_xlfn.XLOOKUP(drafter_draft_stats[[#This Row],[drafter_id]],$D$2:$D69,$S$2:$S69,0,,-1))</f>
        <v>0</v>
      </c>
      <c r="K70" cm="1">
        <f t="array" ref="K70">IF(_xlfn.XLOOKUP(1,(game_boards[draft_id]=drafter_draft_stats[[#This Row],[draft_id]])*(game_boards[drafter_id]=drafter_draft_stats[[#This Row],[drafter_id]]),game_boards[has_bonus_veto])=TRUE,1,0)</f>
        <v>0</v>
      </c>
      <c r="L70" cm="1">
        <f t="array" ref="L70">IF(_xlfn.XLOOKUP(1,(game_boards[draft_id]=drafter_draft_stats[[#This Row],[draft_id]])*(game_boards[drafter_id]=drafter_draft_stats[[#This Row],[drafter_id]]),game_boards[has_bonus_veto_override])=TRUE,1,0)</f>
        <v>0</v>
      </c>
      <c r="M70">
        <f>drafter_draft_stats[[#This Row],[starting_veto]]+drafter_draft_stats[[#This Row],[rollover_vetoes]]+drafter_draft_stats[[#This Row],[trivia_vetoes]]</f>
        <v>1</v>
      </c>
      <c r="N70">
        <f>drafter_draft_stats[[#This Row],[rollover_veto_override]]+drafter_draft_stats[[#This Row],[trivia_veto_override]]</f>
        <v>0</v>
      </c>
      <c r="P70">
        <v>1</v>
      </c>
      <c r="R70">
        <f>IF(_xlfn.XLOOKUP(drafter_draft_stats[[#This Row],[draft_id]],drafts[id],drafts[non_canonical])=TRUE,0,IF(drafter_draft_stats[[#This Row],[total_vetoes]]-drafter_draft_stats[[#This Row],[vetoes_used]]&gt;=1,1,0))</f>
        <v>0</v>
      </c>
      <c r="S70">
        <f>IF(_xlfn.XLOOKUP(drafter_draft_stats[[#This Row],[draft_id]],drafts[id],drafts[non_canonical])=TRUE,0,IF(drafter_draft_stats[[#This Row],[total_veto_overrides]]-drafter_draft_stats[[#This Row],[veto_overrides_used]]&gt;=1,1,0))</f>
        <v>0</v>
      </c>
    </row>
    <row r="71" spans="2:19" x14ac:dyDescent="0.25">
      <c r="B71" s="4" t="s">
        <v>106</v>
      </c>
      <c r="C71" t="str">
        <f>_xlfn.XLOOKUP(drafter_draft_stats[[#This Row],[draft_id]],drafts[id],drafts[title])</f>
        <v>Queer Romance</v>
      </c>
      <c r="D71" t="s">
        <v>919</v>
      </c>
      <c r="E71" t="str">
        <f>_xlfn.XLOOKUP(drafter_draft_stats[[#This Row],[drafter_id]],drafters[id],drafters[name],"")</f>
        <v>Daniel Crooke</v>
      </c>
      <c r="G71" t="str">
        <f>_xlfn.XLOOKUP(drafter_draft_stats[[#This Row],[drafter_team_id]],drafter_teams[id],drafter_teams[name],"")</f>
        <v/>
      </c>
      <c r="H71">
        <f>1</f>
        <v>1</v>
      </c>
      <c r="I71" cm="1">
        <f t="array" ref="I71">IF(_xlfn.XLOOKUP(drafter_draft_stats[[#This Row],[draft_id]],drafts[id],drafts[non_canonical])=TRUE,0,_xlfn.XLOOKUP(drafter_draft_stats[[#This Row],[drafter_id]],$D$2:$D70,$R$2:$R70,0,,-1))</f>
        <v>0</v>
      </c>
      <c r="J71" cm="1">
        <f t="array" ref="J71">IF(_xlfn.XLOOKUP(drafter_draft_stats[[#This Row],[draft_id]],drafts[id],drafts[non_canonical])=TRUE,0,_xlfn.XLOOKUP(drafter_draft_stats[[#This Row],[drafter_id]],$D$2:$D70,$S$2:$S70,0,,-1))</f>
        <v>0</v>
      </c>
      <c r="K71" cm="1">
        <f t="array" ref="K71">IF(_xlfn.XLOOKUP(1,(game_boards[draft_id]=drafter_draft_stats[[#This Row],[draft_id]])*(game_boards[drafter_id]=drafter_draft_stats[[#This Row],[drafter_id]]),game_boards[has_bonus_veto])=TRUE,1,0)</f>
        <v>0</v>
      </c>
      <c r="L71" cm="1">
        <f t="array" ref="L71">IF(_xlfn.XLOOKUP(1,(game_boards[draft_id]=drafter_draft_stats[[#This Row],[draft_id]])*(game_boards[drafter_id]=drafter_draft_stats[[#This Row],[drafter_id]]),game_boards[has_bonus_veto_override])=TRUE,1,0)</f>
        <v>0</v>
      </c>
      <c r="M71">
        <f>drafter_draft_stats[[#This Row],[starting_veto]]+drafter_draft_stats[[#This Row],[rollover_vetoes]]+drafter_draft_stats[[#This Row],[trivia_vetoes]]</f>
        <v>1</v>
      </c>
      <c r="N71">
        <f>drafter_draft_stats[[#This Row],[rollover_veto_override]]+drafter_draft_stats[[#This Row],[trivia_veto_override]]</f>
        <v>0</v>
      </c>
      <c r="R71">
        <f>IF(_xlfn.XLOOKUP(drafter_draft_stats[[#This Row],[draft_id]],drafts[id],drafts[non_canonical])=TRUE,0,IF(drafter_draft_stats[[#This Row],[total_vetoes]]-drafter_draft_stats[[#This Row],[vetoes_used]]&gt;=1,1,0))</f>
        <v>1</v>
      </c>
      <c r="S71">
        <f>IF(_xlfn.XLOOKUP(drafter_draft_stats[[#This Row],[draft_id]],drafts[id],drafts[non_canonical])=TRUE,0,IF(drafter_draft_stats[[#This Row],[total_veto_overrides]]-drafter_draft_stats[[#This Row],[veto_overrides_used]]&gt;=1,1,0))</f>
        <v>0</v>
      </c>
    </row>
    <row r="72" spans="2:19" x14ac:dyDescent="0.25">
      <c r="B72" s="4" t="s">
        <v>106</v>
      </c>
      <c r="C72" t="str">
        <f>_xlfn.XLOOKUP(drafter_draft_stats[[#This Row],[draft_id]],drafts[id],drafts[title])</f>
        <v>Queer Romance</v>
      </c>
      <c r="D72" t="s">
        <v>1031</v>
      </c>
      <c r="E72" t="str">
        <f>_xlfn.XLOOKUP(drafter_draft_stats[[#This Row],[drafter_id]],drafters[id],drafters[name],"")</f>
        <v>Mike Dougherty</v>
      </c>
      <c r="G72" t="str">
        <f>_xlfn.XLOOKUP(drafter_draft_stats[[#This Row],[drafter_team_id]],drafter_teams[id],drafter_teams[name],"")</f>
        <v/>
      </c>
      <c r="H72">
        <f>1</f>
        <v>1</v>
      </c>
      <c r="I72" cm="1">
        <f t="array" ref="I72">IF(_xlfn.XLOOKUP(drafter_draft_stats[[#This Row],[draft_id]],drafts[id],drafts[non_canonical])=TRUE,0,_xlfn.XLOOKUP(drafter_draft_stats[[#This Row],[drafter_id]],$D$2:$D71,$R$2:$R71,0,,-1))</f>
        <v>0</v>
      </c>
      <c r="J72" cm="1">
        <f t="array" ref="J72">IF(_xlfn.XLOOKUP(drafter_draft_stats[[#This Row],[draft_id]],drafts[id],drafts[non_canonical])=TRUE,0,_xlfn.XLOOKUP(drafter_draft_stats[[#This Row],[drafter_id]],$D$2:$D71,$S$2:$S71,0,,-1))</f>
        <v>0</v>
      </c>
      <c r="K72" cm="1">
        <f t="array" ref="K72">IF(_xlfn.XLOOKUP(1,(game_boards[draft_id]=drafter_draft_stats[[#This Row],[draft_id]])*(game_boards[drafter_id]=drafter_draft_stats[[#This Row],[drafter_id]]),game_boards[has_bonus_veto])=TRUE,1,0)</f>
        <v>0</v>
      </c>
      <c r="L72" cm="1">
        <f t="array" ref="L72">IF(_xlfn.XLOOKUP(1,(game_boards[draft_id]=drafter_draft_stats[[#This Row],[draft_id]])*(game_boards[drafter_id]=drafter_draft_stats[[#This Row],[drafter_id]]),game_boards[has_bonus_veto_override])=TRUE,1,0)</f>
        <v>0</v>
      </c>
      <c r="M72">
        <f>drafter_draft_stats[[#This Row],[starting_veto]]+drafter_draft_stats[[#This Row],[rollover_vetoes]]+drafter_draft_stats[[#This Row],[trivia_vetoes]]</f>
        <v>1</v>
      </c>
      <c r="N72">
        <f>drafter_draft_stats[[#This Row],[rollover_veto_override]]+drafter_draft_stats[[#This Row],[trivia_veto_override]]</f>
        <v>0</v>
      </c>
      <c r="R72">
        <f>IF(_xlfn.XLOOKUP(drafter_draft_stats[[#This Row],[draft_id]],drafts[id],drafts[non_canonical])=TRUE,0,IF(drafter_draft_stats[[#This Row],[total_vetoes]]-drafter_draft_stats[[#This Row],[vetoes_used]]&gt;=1,1,0))</f>
        <v>1</v>
      </c>
      <c r="S72">
        <f>IF(_xlfn.XLOOKUP(drafter_draft_stats[[#This Row],[draft_id]],drafts[id],drafts[non_canonical])=TRUE,0,IF(drafter_draft_stats[[#This Row],[total_veto_overrides]]-drafter_draft_stats[[#This Row],[veto_overrides_used]]&gt;=1,1,0))</f>
        <v>0</v>
      </c>
    </row>
    <row r="73" spans="2:19" x14ac:dyDescent="0.25">
      <c r="B73" s="5" t="s">
        <v>752</v>
      </c>
      <c r="C73" t="str">
        <f>_xlfn.XLOOKUP(drafter_draft_stats[[#This Row],[draft_id]],drafts[id],drafts[title])</f>
        <v>Spoofs</v>
      </c>
      <c r="D73" t="s">
        <v>915</v>
      </c>
      <c r="E73" t="str">
        <f>_xlfn.XLOOKUP(drafter_draft_stats[[#This Row],[drafter_id]],drafters[id],drafters[name],"")</f>
        <v>Billy Ray Brewton</v>
      </c>
      <c r="G73" t="str">
        <f>_xlfn.XLOOKUP(drafter_draft_stats[[#This Row],[drafter_team_id]],drafter_teams[id],drafter_teams[name],"")</f>
        <v/>
      </c>
      <c r="H73">
        <f>1</f>
        <v>1</v>
      </c>
      <c r="I73" cm="1">
        <f t="array" ref="I73">IF(_xlfn.XLOOKUP(drafter_draft_stats[[#This Row],[draft_id]],drafts[id],drafts[non_canonical])=TRUE,0,_xlfn.XLOOKUP(drafter_draft_stats[[#This Row],[drafter_id]],$D$2:$D72,$R$2:$R72,0,,-1))</f>
        <v>1</v>
      </c>
      <c r="J73" cm="1">
        <f t="array" ref="J73">IF(_xlfn.XLOOKUP(drafter_draft_stats[[#This Row],[draft_id]],drafts[id],drafts[non_canonical])=TRUE,0,_xlfn.XLOOKUP(drafter_draft_stats[[#This Row],[drafter_id]],$D$2:$D72,$S$2:$S72,0,,-1))</f>
        <v>0</v>
      </c>
      <c r="K73" cm="1">
        <f t="array" ref="K73">IF(_xlfn.XLOOKUP(1,(game_boards[draft_id]=drafter_draft_stats[[#This Row],[draft_id]])*(game_boards[drafter_id]=drafter_draft_stats[[#This Row],[drafter_id]]),game_boards[has_bonus_veto])=TRUE,1,0)</f>
        <v>0</v>
      </c>
      <c r="L73" cm="1">
        <f t="array" ref="L73">IF(_xlfn.XLOOKUP(1,(game_boards[draft_id]=drafter_draft_stats[[#This Row],[draft_id]])*(game_boards[drafter_id]=drafter_draft_stats[[#This Row],[drafter_id]]),game_boards[has_bonus_veto_override])=TRUE,1,0)</f>
        <v>0</v>
      </c>
      <c r="M73">
        <f>drafter_draft_stats[[#This Row],[starting_veto]]+drafter_draft_stats[[#This Row],[rollover_vetoes]]+drafter_draft_stats[[#This Row],[trivia_vetoes]]</f>
        <v>2</v>
      </c>
      <c r="N73">
        <f>drafter_draft_stats[[#This Row],[rollover_veto_override]]+drafter_draft_stats[[#This Row],[trivia_veto_override]]</f>
        <v>0</v>
      </c>
      <c r="P73">
        <v>1</v>
      </c>
      <c r="R73">
        <f>IF(_xlfn.XLOOKUP(drafter_draft_stats[[#This Row],[draft_id]],drafts[id],drafts[non_canonical])=TRUE,0,IF(drafter_draft_stats[[#This Row],[total_vetoes]]-drafter_draft_stats[[#This Row],[vetoes_used]]&gt;=1,1,0))</f>
        <v>1</v>
      </c>
      <c r="S73">
        <f>IF(_xlfn.XLOOKUP(drafter_draft_stats[[#This Row],[draft_id]],drafts[id],drafts[non_canonical])=TRUE,0,IF(drafter_draft_stats[[#This Row],[total_veto_overrides]]-drafter_draft_stats[[#This Row],[veto_overrides_used]]&gt;=1,1,0))</f>
        <v>0</v>
      </c>
    </row>
    <row r="74" spans="2:19" x14ac:dyDescent="0.25">
      <c r="B74" s="5" t="s">
        <v>752</v>
      </c>
      <c r="C74" t="str">
        <f>_xlfn.XLOOKUP(drafter_draft_stats[[#This Row],[draft_id]],drafts[id],drafts[title])</f>
        <v>Spoofs</v>
      </c>
      <c r="D74" t="s">
        <v>959</v>
      </c>
      <c r="E74" t="str">
        <f>_xlfn.XLOOKUP(drafter_draft_stats[[#This Row],[drafter_id]],drafters[id],drafters[name],"")</f>
        <v>Matt Mercer</v>
      </c>
      <c r="G74" t="str">
        <f>_xlfn.XLOOKUP(drafter_draft_stats[[#This Row],[drafter_team_id]],drafter_teams[id],drafter_teams[name],"")</f>
        <v/>
      </c>
      <c r="H74">
        <f>1</f>
        <v>1</v>
      </c>
      <c r="I74" cm="1">
        <f t="array" ref="I74">IF(_xlfn.XLOOKUP(drafter_draft_stats[[#This Row],[draft_id]],drafts[id],drafts[non_canonical])=TRUE,0,_xlfn.XLOOKUP(drafter_draft_stats[[#This Row],[drafter_id]],$D$2:$D73,$R$2:$R73,0,,-1))</f>
        <v>0</v>
      </c>
      <c r="J74" cm="1">
        <f t="array" ref="J74">IF(_xlfn.XLOOKUP(drafter_draft_stats[[#This Row],[draft_id]],drafts[id],drafts[non_canonical])=TRUE,0,_xlfn.XLOOKUP(drafter_draft_stats[[#This Row],[drafter_id]],$D$2:$D73,$S$2:$S73,0,,-1))</f>
        <v>0</v>
      </c>
      <c r="K74" cm="1">
        <f t="array" ref="K74">IF(_xlfn.XLOOKUP(1,(game_boards[draft_id]=drafter_draft_stats[[#This Row],[draft_id]])*(game_boards[drafter_id]=drafter_draft_stats[[#This Row],[drafter_id]]),game_boards[has_bonus_veto])=TRUE,1,0)</f>
        <v>0</v>
      </c>
      <c r="L74" cm="1">
        <f t="array" ref="L74">IF(_xlfn.XLOOKUP(1,(game_boards[draft_id]=drafter_draft_stats[[#This Row],[draft_id]])*(game_boards[drafter_id]=drafter_draft_stats[[#This Row],[drafter_id]]),game_boards[has_bonus_veto_override])=TRUE,1,0)</f>
        <v>0</v>
      </c>
      <c r="M74">
        <f>drafter_draft_stats[[#This Row],[starting_veto]]+drafter_draft_stats[[#This Row],[rollover_vetoes]]+drafter_draft_stats[[#This Row],[trivia_vetoes]]</f>
        <v>1</v>
      </c>
      <c r="N74">
        <f>drafter_draft_stats[[#This Row],[rollover_veto_override]]+drafter_draft_stats[[#This Row],[trivia_veto_override]]</f>
        <v>0</v>
      </c>
      <c r="R74">
        <f>IF(_xlfn.XLOOKUP(drafter_draft_stats[[#This Row],[draft_id]],drafts[id],drafts[non_canonical])=TRUE,0,IF(drafter_draft_stats[[#This Row],[total_vetoes]]-drafter_draft_stats[[#This Row],[vetoes_used]]&gt;=1,1,0))</f>
        <v>1</v>
      </c>
      <c r="S74">
        <f>IF(_xlfn.XLOOKUP(drafter_draft_stats[[#This Row],[draft_id]],drafts[id],drafts[non_canonical])=TRUE,0,IF(drafter_draft_stats[[#This Row],[total_veto_overrides]]-drafter_draft_stats[[#This Row],[veto_overrides_used]]&gt;=1,1,0))</f>
        <v>0</v>
      </c>
    </row>
    <row r="75" spans="2:19" x14ac:dyDescent="0.25">
      <c r="B75" s="4" t="s">
        <v>356</v>
      </c>
      <c r="C75">
        <f>_xlfn.XLOOKUP(drafter_draft_stats[[#This Row],[draft_id]],drafts[id],drafts[title])</f>
        <v>1999</v>
      </c>
      <c r="D75" t="s">
        <v>1237</v>
      </c>
      <c r="E75" t="str">
        <f>_xlfn.XLOOKUP(drafter_draft_stats[[#This Row],[drafter_id]],drafters[id],drafters[name],"")</f>
        <v>Clay Keller</v>
      </c>
      <c r="G75" t="str">
        <f>_xlfn.XLOOKUP(drafter_draft_stats[[#This Row],[drafter_team_id]],drafter_teams[id],drafter_teams[name],"")</f>
        <v/>
      </c>
      <c r="H75">
        <f>1</f>
        <v>1</v>
      </c>
      <c r="I75" cm="1">
        <f t="array" ref="I75">IF(_xlfn.XLOOKUP(drafter_draft_stats[[#This Row],[draft_id]],drafts[id],drafts[non_canonical])=TRUE,0,_xlfn.XLOOKUP(drafter_draft_stats[[#This Row],[drafter_id]],$D$2:$D74,$R$2:$R74,0,,-1))</f>
        <v>1</v>
      </c>
      <c r="J75" cm="1">
        <f t="array" ref="J75">IF(_xlfn.XLOOKUP(drafter_draft_stats[[#This Row],[draft_id]],drafts[id],drafts[non_canonical])=TRUE,0,_xlfn.XLOOKUP(drafter_draft_stats[[#This Row],[drafter_id]],$D$2:$D74,$S$2:$S74,0,,-1))</f>
        <v>0</v>
      </c>
      <c r="K75" cm="1">
        <f t="array" ref="K75">IF(_xlfn.XLOOKUP(1,(game_boards[draft_id]=drafter_draft_stats[[#This Row],[draft_id]])*(game_boards[drafter_id]=drafter_draft_stats[[#This Row],[drafter_id]]),game_boards[has_bonus_veto])=TRUE,1,0)</f>
        <v>0</v>
      </c>
      <c r="L75" cm="1">
        <f t="array" ref="L75">IF(_xlfn.XLOOKUP(1,(game_boards[draft_id]=drafter_draft_stats[[#This Row],[draft_id]])*(game_boards[drafter_id]=drafter_draft_stats[[#This Row],[drafter_id]]),game_boards[has_bonus_veto_override])=TRUE,1,0)</f>
        <v>0</v>
      </c>
      <c r="M75">
        <f>drafter_draft_stats[[#This Row],[starting_veto]]+drafter_draft_stats[[#This Row],[rollover_vetoes]]+drafter_draft_stats[[#This Row],[trivia_vetoes]]</f>
        <v>2</v>
      </c>
      <c r="N75">
        <f>drafter_draft_stats[[#This Row],[rollover_veto_override]]+drafter_draft_stats[[#This Row],[trivia_veto_override]]</f>
        <v>0</v>
      </c>
      <c r="P75">
        <v>1</v>
      </c>
      <c r="R75">
        <f>IF(_xlfn.XLOOKUP(drafter_draft_stats[[#This Row],[draft_id]],drafts[id],drafts[non_canonical])=TRUE,0,IF(drafter_draft_stats[[#This Row],[total_vetoes]]-drafter_draft_stats[[#This Row],[vetoes_used]]&gt;=1,1,0))</f>
        <v>1</v>
      </c>
      <c r="S75">
        <f>IF(_xlfn.XLOOKUP(drafter_draft_stats[[#This Row],[draft_id]],drafts[id],drafts[non_canonical])=TRUE,0,IF(drafter_draft_stats[[#This Row],[total_veto_overrides]]-drafter_draft_stats[[#This Row],[veto_overrides_used]]&gt;=1,1,0))</f>
        <v>0</v>
      </c>
    </row>
    <row r="76" spans="2:19" x14ac:dyDescent="0.25">
      <c r="B76" s="5" t="s">
        <v>356</v>
      </c>
      <c r="C76">
        <f>_xlfn.XLOOKUP(drafter_draft_stats[[#This Row],[draft_id]],drafts[id],drafts[title])</f>
        <v>1999</v>
      </c>
      <c r="D76" t="s">
        <v>1115</v>
      </c>
      <c r="E76" t="str">
        <f>_xlfn.XLOOKUP(drafter_draft_stats[[#This Row],[drafter_id]],drafters[id],drafters[name],"")</f>
        <v>Ryan Marker</v>
      </c>
      <c r="G76" t="str">
        <f>_xlfn.XLOOKUP(drafter_draft_stats[[#This Row],[drafter_team_id]],drafter_teams[id],drafter_teams[name],"")</f>
        <v/>
      </c>
      <c r="H76">
        <f>1</f>
        <v>1</v>
      </c>
      <c r="I76" cm="1">
        <f t="array" ref="I76">IF(_xlfn.XLOOKUP(drafter_draft_stats[[#This Row],[draft_id]],drafts[id],drafts[non_canonical])=TRUE,0,_xlfn.XLOOKUP(drafter_draft_stats[[#This Row],[drafter_id]],$D$2:$D75,$R$2:$R75,0,,-1))</f>
        <v>0</v>
      </c>
      <c r="J76" cm="1">
        <f t="array" ref="J76">IF(_xlfn.XLOOKUP(drafter_draft_stats[[#This Row],[draft_id]],drafts[id],drafts[non_canonical])=TRUE,0,_xlfn.XLOOKUP(drafter_draft_stats[[#This Row],[drafter_id]],$D$2:$D75,$S$2:$S75,0,,-1))</f>
        <v>0</v>
      </c>
      <c r="K76" cm="1">
        <f t="array" ref="K76">IF(_xlfn.XLOOKUP(1,(game_boards[draft_id]=drafter_draft_stats[[#This Row],[draft_id]])*(game_boards[drafter_id]=drafter_draft_stats[[#This Row],[drafter_id]]),game_boards[has_bonus_veto])=TRUE,1,0)</f>
        <v>0</v>
      </c>
      <c r="L76" cm="1">
        <f t="array" ref="L76">IF(_xlfn.XLOOKUP(1,(game_boards[draft_id]=drafter_draft_stats[[#This Row],[draft_id]])*(game_boards[drafter_id]=drafter_draft_stats[[#This Row],[drafter_id]]),game_boards[has_bonus_veto_override])=TRUE,1,0)</f>
        <v>0</v>
      </c>
      <c r="M76">
        <f>drafter_draft_stats[[#This Row],[starting_veto]]+drafter_draft_stats[[#This Row],[rollover_vetoes]]+drafter_draft_stats[[#This Row],[trivia_vetoes]]</f>
        <v>1</v>
      </c>
      <c r="N76">
        <f>drafter_draft_stats[[#This Row],[rollover_veto_override]]+drafter_draft_stats[[#This Row],[trivia_veto_override]]</f>
        <v>0</v>
      </c>
      <c r="R76">
        <f>IF(_xlfn.XLOOKUP(drafter_draft_stats[[#This Row],[draft_id]],drafts[id],drafts[non_canonical])=TRUE,0,IF(drafter_draft_stats[[#This Row],[total_vetoes]]-drafter_draft_stats[[#This Row],[vetoes_used]]&gt;=1,1,0))</f>
        <v>1</v>
      </c>
      <c r="S76">
        <f>IF(_xlfn.XLOOKUP(drafter_draft_stats[[#This Row],[draft_id]],drafts[id],drafts[non_canonical])=TRUE,0,IF(drafter_draft_stats[[#This Row],[total_veto_overrides]]-drafter_draft_stats[[#This Row],[veto_overrides_used]]&gt;=1,1,0))</f>
        <v>0</v>
      </c>
    </row>
    <row r="77" spans="2:19" x14ac:dyDescent="0.25">
      <c r="B77" t="s">
        <v>196</v>
      </c>
      <c r="C77" t="str">
        <f>_xlfn.XLOOKUP(drafter_draft_stats[[#This Row],[draft_id]],drafts[id],drafts[title])</f>
        <v>Freddy vs. Jason Super Draft</v>
      </c>
      <c r="D77" t="s">
        <v>805</v>
      </c>
      <c r="E77" t="str">
        <f>_xlfn.XLOOKUP(drafter_draft_stats[[#This Row],[drafter_id]],drafters[id],drafters[name],"")</f>
        <v>Elric Kane</v>
      </c>
      <c r="G77" t="str">
        <f>_xlfn.XLOOKUP(drafter_draft_stats[[#This Row],[drafter_team_id]],drafter_teams[id],drafter_teams[name],"")</f>
        <v/>
      </c>
      <c r="H77">
        <f>1</f>
        <v>1</v>
      </c>
      <c r="I77" cm="1">
        <f t="array" ref="I77">IF(_xlfn.XLOOKUP(drafter_draft_stats[[#This Row],[draft_id]],drafts[id],drafts[non_canonical])=TRUE,0,_xlfn.XLOOKUP(drafter_draft_stats[[#This Row],[drafter_id]],$D$2:$D76,$R$2:$R76,0,,-1))</f>
        <v>1</v>
      </c>
      <c r="J77" cm="1">
        <f t="array" ref="J77">IF(_xlfn.XLOOKUP(drafter_draft_stats[[#This Row],[draft_id]],drafts[id],drafts[non_canonical])=TRUE,0,_xlfn.XLOOKUP(drafter_draft_stats[[#This Row],[drafter_id]],$D$2:$D76,$S$2:$S76,0,,-1))</f>
        <v>0</v>
      </c>
      <c r="K77" cm="1">
        <f t="array" ref="K77">IF(_xlfn.XLOOKUP(1,(game_boards[draft_id]=drafter_draft_stats[[#This Row],[draft_id]])*(game_boards[drafter_id]=drafter_draft_stats[[#This Row],[drafter_id]]),game_boards[has_bonus_veto])=TRUE,1,0)</f>
        <v>1</v>
      </c>
      <c r="L77" cm="1">
        <f t="array" ref="L77">IF(_xlfn.XLOOKUP(1,(game_boards[draft_id]=drafter_draft_stats[[#This Row],[draft_id]])*(game_boards[drafter_id]=drafter_draft_stats[[#This Row],[drafter_id]]),game_boards[has_bonus_veto_override])=TRUE,1,0)</f>
        <v>0</v>
      </c>
      <c r="M77">
        <f>drafter_draft_stats[[#This Row],[starting_veto]]+drafter_draft_stats[[#This Row],[rollover_vetoes]]+drafter_draft_stats[[#This Row],[trivia_vetoes]]</f>
        <v>3</v>
      </c>
      <c r="N77">
        <f>drafter_draft_stats[[#This Row],[rollover_veto_override]]+drafter_draft_stats[[#This Row],[trivia_veto_override]]</f>
        <v>0</v>
      </c>
      <c r="P77">
        <v>3</v>
      </c>
      <c r="R77">
        <f>IF(_xlfn.XLOOKUP(drafter_draft_stats[[#This Row],[draft_id]],drafts[id],drafts[non_canonical])=TRUE,0,IF(drafter_draft_stats[[#This Row],[total_vetoes]]-drafter_draft_stats[[#This Row],[vetoes_used]]&gt;=1,1,0))</f>
        <v>0</v>
      </c>
      <c r="S77">
        <f>IF(_xlfn.XLOOKUP(drafter_draft_stats[[#This Row],[draft_id]],drafts[id],drafts[non_canonical])=TRUE,0,IF(drafter_draft_stats[[#This Row],[total_veto_overrides]]-drafter_draft_stats[[#This Row],[veto_overrides_used]]&gt;=1,1,0))</f>
        <v>0</v>
      </c>
    </row>
    <row r="78" spans="2:19" x14ac:dyDescent="0.25">
      <c r="B78" t="s">
        <v>196</v>
      </c>
      <c r="C78" t="str">
        <f>_xlfn.XLOOKUP(drafter_draft_stats[[#This Row],[draft_id]],drafts[id],drafts[title])</f>
        <v>Freddy vs. Jason Super Draft</v>
      </c>
      <c r="D78" t="s">
        <v>915</v>
      </c>
      <c r="E78" t="str">
        <f>_xlfn.XLOOKUP(drafter_draft_stats[[#This Row],[drafter_id]],drafters[id],drafters[name],"")</f>
        <v>Billy Ray Brewton</v>
      </c>
      <c r="G78" t="str">
        <f>_xlfn.XLOOKUP(drafter_draft_stats[[#This Row],[drafter_team_id]],drafter_teams[id],drafter_teams[name],"")</f>
        <v/>
      </c>
      <c r="H78">
        <f>1</f>
        <v>1</v>
      </c>
      <c r="I78" cm="1">
        <f t="array" ref="I78">IF(_xlfn.XLOOKUP(drafter_draft_stats[[#This Row],[draft_id]],drafts[id],drafts[non_canonical])=TRUE,0,_xlfn.XLOOKUP(drafter_draft_stats[[#This Row],[drafter_id]],$D$2:$D77,$R$2:$R77,0,,-1))</f>
        <v>1</v>
      </c>
      <c r="J78" cm="1">
        <f t="array" ref="J78">IF(_xlfn.XLOOKUP(drafter_draft_stats[[#This Row],[draft_id]],drafts[id],drafts[non_canonical])=TRUE,0,_xlfn.XLOOKUP(drafter_draft_stats[[#This Row],[drafter_id]],$D$2:$D77,$S$2:$S77,0,,-1))</f>
        <v>0</v>
      </c>
      <c r="K78" cm="1">
        <f t="array" ref="K78">IF(_xlfn.XLOOKUP(1,(game_boards[draft_id]=drafter_draft_stats[[#This Row],[draft_id]])*(game_boards[drafter_id]=drafter_draft_stats[[#This Row],[drafter_id]]),game_boards[has_bonus_veto])=TRUE,1,0)</f>
        <v>0</v>
      </c>
      <c r="L78" cm="1">
        <f t="array" ref="L78">IF(_xlfn.XLOOKUP(1,(game_boards[draft_id]=drafter_draft_stats[[#This Row],[draft_id]])*(game_boards[drafter_id]=drafter_draft_stats[[#This Row],[drafter_id]]),game_boards[has_bonus_veto_override])=TRUE,1,0)</f>
        <v>0</v>
      </c>
      <c r="M78">
        <f>drafter_draft_stats[[#This Row],[starting_veto]]+drafter_draft_stats[[#This Row],[rollover_vetoes]]+drafter_draft_stats[[#This Row],[trivia_vetoes]]</f>
        <v>2</v>
      </c>
      <c r="N78">
        <f>drafter_draft_stats[[#This Row],[rollover_veto_override]]+drafter_draft_stats[[#This Row],[trivia_veto_override]]</f>
        <v>0</v>
      </c>
      <c r="P78">
        <v>2</v>
      </c>
      <c r="R78">
        <f>IF(_xlfn.XLOOKUP(drafter_draft_stats[[#This Row],[draft_id]],drafts[id],drafts[non_canonical])=TRUE,0,IF(drafter_draft_stats[[#This Row],[total_vetoes]]-drafter_draft_stats[[#This Row],[vetoes_used]]&gt;=1,1,0))</f>
        <v>0</v>
      </c>
      <c r="S78">
        <f>IF(_xlfn.XLOOKUP(drafter_draft_stats[[#This Row],[draft_id]],drafts[id],drafts[non_canonical])=TRUE,0,IF(drafter_draft_stats[[#This Row],[total_veto_overrides]]-drafter_draft_stats[[#This Row],[veto_overrides_used]]&gt;=1,1,0))</f>
        <v>0</v>
      </c>
    </row>
    <row r="79" spans="2:19" x14ac:dyDescent="0.25">
      <c r="B79" t="s">
        <v>196</v>
      </c>
      <c r="C79" t="str">
        <f>_xlfn.XLOOKUP(drafter_draft_stats[[#This Row],[draft_id]],drafts[id],drafts[title])</f>
        <v>Freddy vs. Jason Super Draft</v>
      </c>
      <c r="D79" t="s">
        <v>969</v>
      </c>
      <c r="E79" t="str">
        <f>_xlfn.XLOOKUP(drafter_draft_stats[[#This Row],[drafter_id]],drafters[id],drafters[name],"")</f>
        <v>Graham Skipper</v>
      </c>
      <c r="G79" t="str">
        <f>_xlfn.XLOOKUP(drafter_draft_stats[[#This Row],[drafter_team_id]],drafter_teams[id],drafter_teams[name],"")</f>
        <v/>
      </c>
      <c r="H79">
        <f>1</f>
        <v>1</v>
      </c>
      <c r="I79" cm="1">
        <f t="array" ref="I79">IF(_xlfn.XLOOKUP(drafter_draft_stats[[#This Row],[draft_id]],drafts[id],drafts[non_canonical])=TRUE,0,_xlfn.XLOOKUP(drafter_draft_stats[[#This Row],[drafter_id]],$D$2:$D78,$R$2:$R78,0,,-1))</f>
        <v>0</v>
      </c>
      <c r="J79" cm="1">
        <f t="array" ref="J79">IF(_xlfn.XLOOKUP(drafter_draft_stats[[#This Row],[draft_id]],drafts[id],drafts[non_canonical])=TRUE,0,_xlfn.XLOOKUP(drafter_draft_stats[[#This Row],[drafter_id]],$D$2:$D78,$S$2:$S78,0,,-1))</f>
        <v>0</v>
      </c>
      <c r="K79" cm="1">
        <f t="array" ref="K79">IF(_xlfn.XLOOKUP(1,(game_boards[draft_id]=drafter_draft_stats[[#This Row],[draft_id]])*(game_boards[drafter_id]=drafter_draft_stats[[#This Row],[drafter_id]]),game_boards[has_bonus_veto])=TRUE,1,0)</f>
        <v>0</v>
      </c>
      <c r="L79" cm="1">
        <f t="array" ref="L79">IF(_xlfn.XLOOKUP(1,(game_boards[draft_id]=drafter_draft_stats[[#This Row],[draft_id]])*(game_boards[drafter_id]=drafter_draft_stats[[#This Row],[drafter_id]]),game_boards[has_bonus_veto_override])=TRUE,1,0)</f>
        <v>1</v>
      </c>
      <c r="M79">
        <f>drafter_draft_stats[[#This Row],[starting_veto]]+drafter_draft_stats[[#This Row],[rollover_vetoes]]+drafter_draft_stats[[#This Row],[trivia_vetoes]]</f>
        <v>1</v>
      </c>
      <c r="N79">
        <f>drafter_draft_stats[[#This Row],[rollover_veto_override]]+drafter_draft_stats[[#This Row],[trivia_veto_override]]</f>
        <v>1</v>
      </c>
      <c r="P79">
        <v>1</v>
      </c>
      <c r="Q79">
        <v>1</v>
      </c>
      <c r="R79">
        <f>IF(_xlfn.XLOOKUP(drafter_draft_stats[[#This Row],[draft_id]],drafts[id],drafts[non_canonical])=TRUE,0,IF(drafter_draft_stats[[#This Row],[total_vetoes]]-drafter_draft_stats[[#This Row],[vetoes_used]]&gt;=1,1,0))</f>
        <v>0</v>
      </c>
      <c r="S79">
        <f>IF(_xlfn.XLOOKUP(drafter_draft_stats[[#This Row],[draft_id]],drafts[id],drafts[non_canonical])=TRUE,0,IF(drafter_draft_stats[[#This Row],[total_veto_overrides]]-drafter_draft_stats[[#This Row],[veto_overrides_used]]&gt;=1,1,0))</f>
        <v>0</v>
      </c>
    </row>
    <row r="80" spans="2:19" x14ac:dyDescent="0.25">
      <c r="B80" t="s">
        <v>196</v>
      </c>
      <c r="C80" t="str">
        <f>_xlfn.XLOOKUP(drafter_draft_stats[[#This Row],[draft_id]],drafts[id],drafts[title])</f>
        <v>Freddy vs. Jason Super Draft</v>
      </c>
      <c r="D80" t="s">
        <v>845</v>
      </c>
      <c r="E80" t="str">
        <f>_xlfn.XLOOKUP(drafter_draft_stats[[#This Row],[drafter_id]],drafters[id],drafters[name],"")</f>
        <v>Rebekah McKendry</v>
      </c>
      <c r="G80" t="str">
        <f>_xlfn.XLOOKUP(drafter_draft_stats[[#This Row],[drafter_team_id]],drafter_teams[id],drafter_teams[name],"")</f>
        <v/>
      </c>
      <c r="H80">
        <f>1</f>
        <v>1</v>
      </c>
      <c r="I80" cm="1">
        <f t="array" ref="I80">IF(_xlfn.XLOOKUP(drafter_draft_stats[[#This Row],[draft_id]],drafts[id],drafts[non_canonical])=TRUE,0,_xlfn.XLOOKUP(drafter_draft_stats[[#This Row],[drafter_id]],$D$2:$D79,$R$2:$R79,0,,-1))</f>
        <v>0</v>
      </c>
      <c r="J80" cm="1">
        <f t="array" ref="J80">IF(_xlfn.XLOOKUP(drafter_draft_stats[[#This Row],[draft_id]],drafts[id],drafts[non_canonical])=TRUE,0,_xlfn.XLOOKUP(drafter_draft_stats[[#This Row],[drafter_id]],$D$2:$D79,$S$2:$S79,0,,-1))</f>
        <v>0</v>
      </c>
      <c r="K80" cm="1">
        <f t="array" ref="K80">IF(_xlfn.XLOOKUP(1,(game_boards[draft_id]=drafter_draft_stats[[#This Row],[draft_id]])*(game_boards[drafter_id]=drafter_draft_stats[[#This Row],[drafter_id]]),game_boards[has_bonus_veto])=TRUE,1,0)</f>
        <v>0</v>
      </c>
      <c r="L80" cm="1">
        <f t="array" ref="L80">IF(_xlfn.XLOOKUP(1,(game_boards[draft_id]=drafter_draft_stats[[#This Row],[draft_id]])*(game_boards[drafter_id]=drafter_draft_stats[[#This Row],[drafter_id]]),game_boards[has_bonus_veto_override])=TRUE,1,0)</f>
        <v>0</v>
      </c>
      <c r="M80">
        <f>drafter_draft_stats[[#This Row],[starting_veto]]+drafter_draft_stats[[#This Row],[rollover_vetoes]]+drafter_draft_stats[[#This Row],[trivia_vetoes]]</f>
        <v>1</v>
      </c>
      <c r="N80">
        <f>drafter_draft_stats[[#This Row],[rollover_veto_override]]+drafter_draft_stats[[#This Row],[trivia_veto_override]]</f>
        <v>0</v>
      </c>
      <c r="P80">
        <v>1</v>
      </c>
      <c r="R80">
        <f>IF(_xlfn.XLOOKUP(drafter_draft_stats[[#This Row],[draft_id]],drafts[id],drafts[non_canonical])=TRUE,0,IF(drafter_draft_stats[[#This Row],[total_vetoes]]-drafter_draft_stats[[#This Row],[vetoes_used]]&gt;=1,1,0))</f>
        <v>0</v>
      </c>
      <c r="S80">
        <f>IF(_xlfn.XLOOKUP(drafter_draft_stats[[#This Row],[draft_id]],drafts[id],drafts[non_canonical])=TRUE,0,IF(drafter_draft_stats[[#This Row],[total_veto_overrides]]-drafter_draft_stats[[#This Row],[veto_overrides_used]]&gt;=1,1,0))</f>
        <v>0</v>
      </c>
    </row>
    <row r="81" spans="2:19" x14ac:dyDescent="0.25">
      <c r="B81" s="4" t="s">
        <v>310</v>
      </c>
      <c r="C81" t="str">
        <f>_xlfn.XLOOKUP(drafter_draft_stats[[#This Row],[draft_id]],drafts[id],drafts[title])</f>
        <v>2019 (so far)</v>
      </c>
      <c r="D81" t="s">
        <v>1237</v>
      </c>
      <c r="E81" t="str">
        <f>_xlfn.XLOOKUP(drafter_draft_stats[[#This Row],[drafter_id]],drafters[id],drafters[name],"")</f>
        <v>Clay Keller</v>
      </c>
      <c r="G81" t="str">
        <f>_xlfn.XLOOKUP(drafter_draft_stats[[#This Row],[drafter_team_id]],drafter_teams[id],drafter_teams[name],"")</f>
        <v/>
      </c>
      <c r="H81">
        <f>1</f>
        <v>1</v>
      </c>
      <c r="I81" cm="1">
        <f t="array" ref="I81">IF(_xlfn.XLOOKUP(drafter_draft_stats[[#This Row],[draft_id]],drafts[id],drafts[non_canonical])=TRUE,0,_xlfn.XLOOKUP(drafter_draft_stats[[#This Row],[drafter_id]],$D$2:$D80,$R$2:$R80,0,,-1))</f>
        <v>1</v>
      </c>
      <c r="J81" cm="1">
        <f t="array" ref="J81">IF(_xlfn.XLOOKUP(drafter_draft_stats[[#This Row],[draft_id]],drafts[id],drafts[non_canonical])=TRUE,0,_xlfn.XLOOKUP(drafter_draft_stats[[#This Row],[drafter_id]],$D$2:$D80,$S$2:$S80,0,,-1))</f>
        <v>0</v>
      </c>
      <c r="K81" cm="1">
        <f t="array" ref="K81">IF(_xlfn.XLOOKUP(1,(game_boards[draft_id]=drafter_draft_stats[[#This Row],[draft_id]])*(game_boards[drafter_id]=drafter_draft_stats[[#This Row],[drafter_id]]),game_boards[has_bonus_veto])=TRUE,1,0)</f>
        <v>0</v>
      </c>
      <c r="L81" cm="1">
        <f t="array" ref="L81">IF(_xlfn.XLOOKUP(1,(game_boards[draft_id]=drafter_draft_stats[[#This Row],[draft_id]])*(game_boards[drafter_id]=drafter_draft_stats[[#This Row],[drafter_id]]),game_boards[has_bonus_veto_override])=TRUE,1,0)</f>
        <v>0</v>
      </c>
      <c r="M81">
        <f>drafter_draft_stats[[#This Row],[starting_veto]]+drafter_draft_stats[[#This Row],[rollover_vetoes]]+drafter_draft_stats[[#This Row],[trivia_vetoes]]</f>
        <v>2</v>
      </c>
      <c r="N81">
        <f>drafter_draft_stats[[#This Row],[rollover_veto_override]]+drafter_draft_stats[[#This Row],[trivia_veto_override]]</f>
        <v>0</v>
      </c>
      <c r="P81">
        <v>1</v>
      </c>
      <c r="R81">
        <f>IF(_xlfn.XLOOKUP(drafter_draft_stats[[#This Row],[draft_id]],drafts[id],drafts[non_canonical])=TRUE,0,IF(drafter_draft_stats[[#This Row],[total_vetoes]]-drafter_draft_stats[[#This Row],[vetoes_used]]&gt;=1,1,0))</f>
        <v>1</v>
      </c>
      <c r="S81">
        <f>IF(_xlfn.XLOOKUP(drafter_draft_stats[[#This Row],[draft_id]],drafts[id],drafts[non_canonical])=TRUE,0,IF(drafter_draft_stats[[#This Row],[total_veto_overrides]]-drafter_draft_stats[[#This Row],[veto_overrides_used]]&gt;=1,1,0))</f>
        <v>0</v>
      </c>
    </row>
    <row r="82" spans="2:19" x14ac:dyDescent="0.25">
      <c r="B82" s="5" t="s">
        <v>310</v>
      </c>
      <c r="C82" t="str">
        <f>_xlfn.XLOOKUP(drafter_draft_stats[[#This Row],[draft_id]],drafts[id],drafts[title])</f>
        <v>2019 (so far)</v>
      </c>
      <c r="D82" t="s">
        <v>1115</v>
      </c>
      <c r="E82" t="str">
        <f>_xlfn.XLOOKUP(drafter_draft_stats[[#This Row],[drafter_id]],drafters[id],drafters[name],"")</f>
        <v>Ryan Marker</v>
      </c>
      <c r="G82" t="str">
        <f>_xlfn.XLOOKUP(drafter_draft_stats[[#This Row],[drafter_team_id]],drafter_teams[id],drafter_teams[name],"")</f>
        <v/>
      </c>
      <c r="H82">
        <f>1</f>
        <v>1</v>
      </c>
      <c r="I82" cm="1">
        <f t="array" ref="I82">IF(_xlfn.XLOOKUP(drafter_draft_stats[[#This Row],[draft_id]],drafts[id],drafts[non_canonical])=TRUE,0,_xlfn.XLOOKUP(drafter_draft_stats[[#This Row],[drafter_id]],$D$2:$D81,$R$2:$R81,0,,-1))</f>
        <v>1</v>
      </c>
      <c r="J82" cm="1">
        <f t="array" ref="J82">IF(_xlfn.XLOOKUP(drafter_draft_stats[[#This Row],[draft_id]],drafts[id],drafts[non_canonical])=TRUE,0,_xlfn.XLOOKUP(drafter_draft_stats[[#This Row],[drafter_id]],$D$2:$D81,$S$2:$S81,0,,-1))</f>
        <v>0</v>
      </c>
      <c r="K82" cm="1">
        <f t="array" ref="K82">IF(_xlfn.XLOOKUP(1,(game_boards[draft_id]=drafter_draft_stats[[#This Row],[draft_id]])*(game_boards[drafter_id]=drafter_draft_stats[[#This Row],[drafter_id]]),game_boards[has_bonus_veto])=TRUE,1,0)</f>
        <v>0</v>
      </c>
      <c r="L82" cm="1">
        <f t="array" ref="L82">IF(_xlfn.XLOOKUP(1,(game_boards[draft_id]=drafter_draft_stats[[#This Row],[draft_id]])*(game_boards[drafter_id]=drafter_draft_stats[[#This Row],[drafter_id]]),game_boards[has_bonus_veto_override])=TRUE,1,0)</f>
        <v>0</v>
      </c>
      <c r="M82">
        <f>drafter_draft_stats[[#This Row],[starting_veto]]+drafter_draft_stats[[#This Row],[rollover_vetoes]]+drafter_draft_stats[[#This Row],[trivia_vetoes]]</f>
        <v>2</v>
      </c>
      <c r="N82">
        <f>drafter_draft_stats[[#This Row],[rollover_veto_override]]+drafter_draft_stats[[#This Row],[trivia_veto_override]]</f>
        <v>0</v>
      </c>
      <c r="R82">
        <f>IF(_xlfn.XLOOKUP(drafter_draft_stats[[#This Row],[draft_id]],drafts[id],drafts[non_canonical])=TRUE,0,IF(drafter_draft_stats[[#This Row],[total_vetoes]]-drafter_draft_stats[[#This Row],[vetoes_used]]&gt;=1,1,0))</f>
        <v>1</v>
      </c>
      <c r="S82">
        <f>IF(_xlfn.XLOOKUP(drafter_draft_stats[[#This Row],[draft_id]],drafts[id],drafts[non_canonical])=TRUE,0,IF(drafter_draft_stats[[#This Row],[total_veto_overrides]]-drafter_draft_stats[[#This Row],[veto_overrides_used]]&gt;=1,1,0))</f>
        <v>0</v>
      </c>
    </row>
    <row r="83" spans="2:19" x14ac:dyDescent="0.25">
      <c r="B83" s="4" t="s">
        <v>314</v>
      </c>
      <c r="C83" t="str">
        <f>_xlfn.XLOOKUP(drafter_draft_stats[[#This Row],[draft_id]],drafts[id],drafts[title])</f>
        <v>Serious Kids</v>
      </c>
      <c r="D83" t="s">
        <v>1133</v>
      </c>
      <c r="E83" t="str">
        <f>_xlfn.XLOOKUP(drafter_draft_stats[[#This Row],[drafter_id]],drafters[id],drafters[name],"")</f>
        <v>Oriana Nudo</v>
      </c>
      <c r="G83" t="str">
        <f>_xlfn.XLOOKUP(drafter_draft_stats[[#This Row],[drafter_team_id]],drafter_teams[id],drafter_teams[name],"")</f>
        <v/>
      </c>
      <c r="H83">
        <f>1</f>
        <v>1</v>
      </c>
      <c r="I83" cm="1">
        <f t="array" ref="I83">IF(_xlfn.XLOOKUP(drafter_draft_stats[[#This Row],[draft_id]],drafts[id],drafts[non_canonical])=TRUE,0,_xlfn.XLOOKUP(drafter_draft_stats[[#This Row],[drafter_id]],$D$2:$D82,$R$2:$R82,0,,-1))</f>
        <v>1</v>
      </c>
      <c r="J83" cm="1">
        <f t="array" ref="J83">IF(_xlfn.XLOOKUP(drafter_draft_stats[[#This Row],[draft_id]],drafts[id],drafts[non_canonical])=TRUE,0,_xlfn.XLOOKUP(drafter_draft_stats[[#This Row],[drafter_id]],$D$2:$D82,$S$2:$S82,0,,-1))</f>
        <v>0</v>
      </c>
      <c r="K83" cm="1">
        <f t="array" ref="K83">IF(_xlfn.XLOOKUP(1,(game_boards[draft_id]=drafter_draft_stats[[#This Row],[draft_id]])*(game_boards[drafter_id]=drafter_draft_stats[[#This Row],[drafter_id]]),game_boards[has_bonus_veto])=TRUE,1,0)</f>
        <v>0</v>
      </c>
      <c r="L83" cm="1">
        <f t="array" ref="L83">IF(_xlfn.XLOOKUP(1,(game_boards[draft_id]=drafter_draft_stats[[#This Row],[draft_id]])*(game_boards[drafter_id]=drafter_draft_stats[[#This Row],[drafter_id]]),game_boards[has_bonus_veto_override])=TRUE,1,0)</f>
        <v>0</v>
      </c>
      <c r="M83">
        <f>drafter_draft_stats[[#This Row],[starting_veto]]+drafter_draft_stats[[#This Row],[rollover_vetoes]]+drafter_draft_stats[[#This Row],[trivia_vetoes]]</f>
        <v>2</v>
      </c>
      <c r="N83">
        <f>drafter_draft_stats[[#This Row],[rollover_veto_override]]+drafter_draft_stats[[#This Row],[trivia_veto_override]]</f>
        <v>0</v>
      </c>
      <c r="P83">
        <v>1</v>
      </c>
      <c r="R83">
        <f>IF(_xlfn.XLOOKUP(drafter_draft_stats[[#This Row],[draft_id]],drafts[id],drafts[non_canonical])=TRUE,0,IF(drafter_draft_stats[[#This Row],[total_vetoes]]-drafter_draft_stats[[#This Row],[vetoes_used]]&gt;=1,1,0))</f>
        <v>1</v>
      </c>
      <c r="S83">
        <f>IF(_xlfn.XLOOKUP(drafter_draft_stats[[#This Row],[draft_id]],drafts[id],drafts[non_canonical])=TRUE,0,IF(drafter_draft_stats[[#This Row],[total_veto_overrides]]-drafter_draft_stats[[#This Row],[veto_overrides_used]]&gt;=1,1,0))</f>
        <v>0</v>
      </c>
    </row>
    <row r="84" spans="2:19" x14ac:dyDescent="0.25">
      <c r="B84" s="5" t="s">
        <v>314</v>
      </c>
      <c r="C84" t="str">
        <f>_xlfn.XLOOKUP(drafter_draft_stats[[#This Row],[draft_id]],drafts[id],drafts[title])</f>
        <v>Serious Kids</v>
      </c>
      <c r="D84" t="s">
        <v>881</v>
      </c>
      <c r="E84" t="str">
        <f>_xlfn.XLOOKUP(drafter_draft_stats[[#This Row],[drafter_id]],drafters[id],drafters[name],"")</f>
        <v>Rance Collins</v>
      </c>
      <c r="G84" t="str">
        <f>_xlfn.XLOOKUP(drafter_draft_stats[[#This Row],[drafter_team_id]],drafter_teams[id],drafter_teams[name],"")</f>
        <v/>
      </c>
      <c r="H84">
        <f>1</f>
        <v>1</v>
      </c>
      <c r="I84" cm="1">
        <f t="array" ref="I84">IF(_xlfn.XLOOKUP(drafter_draft_stats[[#This Row],[draft_id]],drafts[id],drafts[non_canonical])=TRUE,0,_xlfn.XLOOKUP(drafter_draft_stats[[#This Row],[drafter_id]],$D$2:$D83,$R$2:$R83,0,,-1))</f>
        <v>0</v>
      </c>
      <c r="J84" cm="1">
        <f t="array" ref="J84">IF(_xlfn.XLOOKUP(drafter_draft_stats[[#This Row],[draft_id]],drafts[id],drafts[non_canonical])=TRUE,0,_xlfn.XLOOKUP(drafter_draft_stats[[#This Row],[drafter_id]],$D$2:$D83,$S$2:$S83,0,,-1))</f>
        <v>0</v>
      </c>
      <c r="K84" cm="1">
        <f t="array" ref="K84">IF(_xlfn.XLOOKUP(1,(game_boards[draft_id]=drafter_draft_stats[[#This Row],[draft_id]])*(game_boards[drafter_id]=drafter_draft_stats[[#This Row],[drafter_id]]),game_boards[has_bonus_veto])=TRUE,1,0)</f>
        <v>0</v>
      </c>
      <c r="L84" cm="1">
        <f t="array" ref="L84">IF(_xlfn.XLOOKUP(1,(game_boards[draft_id]=drafter_draft_stats[[#This Row],[draft_id]])*(game_boards[drafter_id]=drafter_draft_stats[[#This Row],[drafter_id]]),game_boards[has_bonus_veto_override])=TRUE,1,0)</f>
        <v>0</v>
      </c>
      <c r="M84">
        <f>drafter_draft_stats[[#This Row],[starting_veto]]+drafter_draft_stats[[#This Row],[rollover_vetoes]]+drafter_draft_stats[[#This Row],[trivia_vetoes]]</f>
        <v>1</v>
      </c>
      <c r="N84">
        <f>drafter_draft_stats[[#This Row],[rollover_veto_override]]+drafter_draft_stats[[#This Row],[trivia_veto_override]]</f>
        <v>0</v>
      </c>
      <c r="P84">
        <v>1</v>
      </c>
      <c r="R84">
        <f>IF(_xlfn.XLOOKUP(drafter_draft_stats[[#This Row],[draft_id]],drafts[id],drafts[non_canonical])=TRUE,0,IF(drafter_draft_stats[[#This Row],[total_vetoes]]-drafter_draft_stats[[#This Row],[vetoes_used]]&gt;=1,1,0))</f>
        <v>0</v>
      </c>
      <c r="S84">
        <f>IF(_xlfn.XLOOKUP(drafter_draft_stats[[#This Row],[draft_id]],drafts[id],drafts[non_canonical])=TRUE,0,IF(drafter_draft_stats[[#This Row],[total_veto_overrides]]-drafter_draft_stats[[#This Row],[veto_overrides_used]]&gt;=1,1,0))</f>
        <v>0</v>
      </c>
    </row>
    <row r="85" spans="2:19" x14ac:dyDescent="0.25">
      <c r="B85" s="4" t="s">
        <v>552</v>
      </c>
      <c r="C85" t="str">
        <f>_xlfn.XLOOKUP(drafter_draft_stats[[#This Row],[draft_id]],drafts[id],drafts[title])</f>
        <v>Nicolas Cage Mega Draft</v>
      </c>
      <c r="D85" t="s">
        <v>929</v>
      </c>
      <c r="E85" t="str">
        <f>_xlfn.XLOOKUP(drafter_draft_stats[[#This Row],[drafter_id]],drafters[id],drafters[name],"")</f>
        <v>Marc Calderaro</v>
      </c>
      <c r="G85" t="str">
        <f>_xlfn.XLOOKUP(drafter_draft_stats[[#This Row],[drafter_team_id]],drafter_teams[id],drafter_teams[name],"")</f>
        <v/>
      </c>
      <c r="H85">
        <f>1</f>
        <v>1</v>
      </c>
      <c r="I85" cm="1">
        <f t="array" ref="I85">IF(_xlfn.XLOOKUP(drafter_draft_stats[[#This Row],[draft_id]],drafts[id],drafts[non_canonical])=TRUE,0,_xlfn.XLOOKUP(drafter_draft_stats[[#This Row],[drafter_id]],$D$2:$D84,$R$2:$R84,0,,-1))</f>
        <v>0</v>
      </c>
      <c r="J85" cm="1">
        <f t="array" ref="J85">IF(_xlfn.XLOOKUP(drafter_draft_stats[[#This Row],[draft_id]],drafts[id],drafts[non_canonical])=TRUE,0,_xlfn.XLOOKUP(drafter_draft_stats[[#This Row],[drafter_id]],$D$2:$D84,$S$2:$S84,0,,-1))</f>
        <v>0</v>
      </c>
      <c r="K85" cm="1">
        <f t="array" ref="K85">IF(_xlfn.XLOOKUP(1,(game_boards[draft_id]=drafter_draft_stats[[#This Row],[draft_id]])*(game_boards[drafter_id]=drafter_draft_stats[[#This Row],[drafter_id]]),game_boards[has_bonus_veto])=TRUE,1,0)</f>
        <v>1</v>
      </c>
      <c r="L85" cm="1">
        <f t="array" ref="L85">IF(_xlfn.XLOOKUP(1,(game_boards[draft_id]=drafter_draft_stats[[#This Row],[draft_id]])*(game_boards[drafter_id]=drafter_draft_stats[[#This Row],[drafter_id]]),game_boards[has_bonus_veto_override])=TRUE,1,0)</f>
        <v>0</v>
      </c>
      <c r="M85">
        <f>drafter_draft_stats[[#This Row],[starting_veto]]+drafter_draft_stats[[#This Row],[rollover_vetoes]]+drafter_draft_stats[[#This Row],[trivia_vetoes]]</f>
        <v>2</v>
      </c>
      <c r="N85">
        <f>drafter_draft_stats[[#This Row],[rollover_veto_override]]+drafter_draft_stats[[#This Row],[trivia_veto_override]]</f>
        <v>0</v>
      </c>
      <c r="P85">
        <v>1</v>
      </c>
      <c r="R85">
        <f>IF(_xlfn.XLOOKUP(drafter_draft_stats[[#This Row],[draft_id]],drafts[id],drafts[non_canonical])=TRUE,0,IF(drafter_draft_stats[[#This Row],[total_vetoes]]-drafter_draft_stats[[#This Row],[vetoes_used]]&gt;=1,1,0))</f>
        <v>1</v>
      </c>
      <c r="S85">
        <f>IF(_xlfn.XLOOKUP(drafter_draft_stats[[#This Row],[draft_id]],drafts[id],drafts[non_canonical])=TRUE,0,IF(drafter_draft_stats[[#This Row],[total_veto_overrides]]-drafter_draft_stats[[#This Row],[veto_overrides_used]]&gt;=1,1,0))</f>
        <v>0</v>
      </c>
    </row>
    <row r="86" spans="2:19" x14ac:dyDescent="0.25">
      <c r="B86" s="4" t="s">
        <v>552</v>
      </c>
      <c r="C86" t="str">
        <f>_xlfn.XLOOKUP(drafter_draft_stats[[#This Row],[draft_id]],drafts[id],drafts[title])</f>
        <v>Nicolas Cage Mega Draft</v>
      </c>
      <c r="D86" t="s">
        <v>1171</v>
      </c>
      <c r="E86" t="str">
        <f>_xlfn.XLOOKUP(drafter_draft_stats[[#This Row],[drafter_id]],drafters[id],drafters[name],"")</f>
        <v>John Freiler</v>
      </c>
      <c r="G86" t="str">
        <f>_xlfn.XLOOKUP(drafter_draft_stats[[#This Row],[drafter_team_id]],drafter_teams[id],drafter_teams[name],"")</f>
        <v/>
      </c>
      <c r="H86">
        <f>1</f>
        <v>1</v>
      </c>
      <c r="I86" cm="1">
        <f t="array" ref="I86">IF(_xlfn.XLOOKUP(drafter_draft_stats[[#This Row],[draft_id]],drafts[id],drafts[non_canonical])=TRUE,0,_xlfn.XLOOKUP(drafter_draft_stats[[#This Row],[drafter_id]],$D$2:$D85,$R$2:$R85,0,,-1))</f>
        <v>0</v>
      </c>
      <c r="J86" cm="1">
        <f t="array" ref="J86">IF(_xlfn.XLOOKUP(drafter_draft_stats[[#This Row],[draft_id]],drafts[id],drafts[non_canonical])=TRUE,0,_xlfn.XLOOKUP(drafter_draft_stats[[#This Row],[drafter_id]],$D$2:$D85,$S$2:$S85,0,,-1))</f>
        <v>0</v>
      </c>
      <c r="K86" cm="1">
        <f t="array" ref="K86">IF(_xlfn.XLOOKUP(1,(game_boards[draft_id]=drafter_draft_stats[[#This Row],[draft_id]])*(game_boards[drafter_id]=drafter_draft_stats[[#This Row],[drafter_id]]),game_boards[has_bonus_veto])=TRUE,1,0)</f>
        <v>0</v>
      </c>
      <c r="L86" cm="1">
        <f t="array" ref="L86">IF(_xlfn.XLOOKUP(1,(game_boards[draft_id]=drafter_draft_stats[[#This Row],[draft_id]])*(game_boards[drafter_id]=drafter_draft_stats[[#This Row],[drafter_id]]),game_boards[has_bonus_veto_override])=TRUE,1,0)</f>
        <v>0</v>
      </c>
      <c r="M86">
        <f>drafter_draft_stats[[#This Row],[starting_veto]]+drafter_draft_stats[[#This Row],[rollover_vetoes]]+drafter_draft_stats[[#This Row],[trivia_vetoes]]</f>
        <v>1</v>
      </c>
      <c r="N86">
        <f>drafter_draft_stats[[#This Row],[rollover_veto_override]]+drafter_draft_stats[[#This Row],[trivia_veto_override]]</f>
        <v>0</v>
      </c>
      <c r="R86">
        <f>IF(_xlfn.XLOOKUP(drafter_draft_stats[[#This Row],[draft_id]],drafts[id],drafts[non_canonical])=TRUE,0,IF(drafter_draft_stats[[#This Row],[total_vetoes]]-drafter_draft_stats[[#This Row],[vetoes_used]]&gt;=1,1,0))</f>
        <v>1</v>
      </c>
      <c r="S86">
        <f>IF(_xlfn.XLOOKUP(drafter_draft_stats[[#This Row],[draft_id]],drafts[id],drafts[non_canonical])=TRUE,0,IF(drafter_draft_stats[[#This Row],[total_veto_overrides]]-drafter_draft_stats[[#This Row],[veto_overrides_used]]&gt;=1,1,0))</f>
        <v>0</v>
      </c>
    </row>
    <row r="87" spans="2:19" x14ac:dyDescent="0.25">
      <c r="B87" s="4" t="s">
        <v>552</v>
      </c>
      <c r="C87" t="str">
        <f>_xlfn.XLOOKUP(drafter_draft_stats[[#This Row],[draft_id]],drafts[id],drafts[title])</f>
        <v>Nicolas Cage Mega Draft</v>
      </c>
      <c r="D87" t="s">
        <v>997</v>
      </c>
      <c r="E87" t="str">
        <f>_xlfn.XLOOKUP(drafter_draft_stats[[#This Row],[drafter_id]],drafters[id],drafters[name],"")</f>
        <v>BenDavid Grabinski</v>
      </c>
      <c r="G87" t="str">
        <f>_xlfn.XLOOKUP(drafter_draft_stats[[#This Row],[drafter_team_id]],drafter_teams[id],drafter_teams[name],"")</f>
        <v/>
      </c>
      <c r="H87">
        <f>1</f>
        <v>1</v>
      </c>
      <c r="I87" cm="1">
        <f t="array" ref="I87">IF(_xlfn.XLOOKUP(drafter_draft_stats[[#This Row],[draft_id]],drafts[id],drafts[non_canonical])=TRUE,0,_xlfn.XLOOKUP(drafter_draft_stats[[#This Row],[drafter_id]],$D$2:$D86,$R$2:$R86,0,,-1))</f>
        <v>0</v>
      </c>
      <c r="J87" cm="1">
        <f t="array" ref="J87">IF(_xlfn.XLOOKUP(drafter_draft_stats[[#This Row],[draft_id]],drafts[id],drafts[non_canonical])=TRUE,0,_xlfn.XLOOKUP(drafter_draft_stats[[#This Row],[drafter_id]],$D$2:$D86,$S$2:$S86,0,,-1))</f>
        <v>0</v>
      </c>
      <c r="K87" cm="1">
        <f t="array" ref="K87">IF(_xlfn.XLOOKUP(1,(game_boards[draft_id]=drafter_draft_stats[[#This Row],[draft_id]])*(game_boards[drafter_id]=drafter_draft_stats[[#This Row],[drafter_id]]),game_boards[has_bonus_veto])=TRUE,1,0)</f>
        <v>0</v>
      </c>
      <c r="L87" cm="1">
        <f t="array" ref="L87">IF(_xlfn.XLOOKUP(1,(game_boards[draft_id]=drafter_draft_stats[[#This Row],[draft_id]])*(game_boards[drafter_id]=drafter_draft_stats[[#This Row],[drafter_id]]),game_boards[has_bonus_veto_override])=TRUE,1,0)</f>
        <v>1</v>
      </c>
      <c r="M87">
        <f>drafter_draft_stats[[#This Row],[starting_veto]]+drafter_draft_stats[[#This Row],[rollover_vetoes]]+drafter_draft_stats[[#This Row],[trivia_vetoes]]</f>
        <v>1</v>
      </c>
      <c r="N87">
        <f>drafter_draft_stats[[#This Row],[rollover_veto_override]]+drafter_draft_stats[[#This Row],[trivia_veto_override]]</f>
        <v>1</v>
      </c>
      <c r="P87">
        <v>1</v>
      </c>
      <c r="R87">
        <f>IF(_xlfn.XLOOKUP(drafter_draft_stats[[#This Row],[draft_id]],drafts[id],drafts[non_canonical])=TRUE,0,IF(drafter_draft_stats[[#This Row],[total_vetoes]]-drafter_draft_stats[[#This Row],[vetoes_used]]&gt;=1,1,0))</f>
        <v>0</v>
      </c>
      <c r="S87">
        <f>IF(_xlfn.XLOOKUP(drafter_draft_stats[[#This Row],[draft_id]],drafts[id],drafts[non_canonical])=TRUE,0,IF(drafter_draft_stats[[#This Row],[total_veto_overrides]]-drafter_draft_stats[[#This Row],[veto_overrides_used]]&gt;=1,1,0))</f>
        <v>1</v>
      </c>
    </row>
    <row r="88" spans="2:19" x14ac:dyDescent="0.25">
      <c r="B88" s="5" t="s">
        <v>552</v>
      </c>
      <c r="C88" t="str">
        <f>_xlfn.XLOOKUP(drafter_draft_stats[[#This Row],[draft_id]],drafts[id],drafts[title])</f>
        <v>Nicolas Cage Mega Draft</v>
      </c>
      <c r="D88" t="s">
        <v>1009</v>
      </c>
      <c r="E88" t="str">
        <f>_xlfn.XLOOKUP(drafter_draft_stats[[#This Row],[drafter_id]],drafters[id],drafters[name],"")</f>
        <v>Drea Clark</v>
      </c>
      <c r="G88" t="str">
        <f>_xlfn.XLOOKUP(drafter_draft_stats[[#This Row],[drafter_team_id]],drafter_teams[id],drafter_teams[name],"")</f>
        <v/>
      </c>
      <c r="H88">
        <f>1</f>
        <v>1</v>
      </c>
      <c r="I88" cm="1">
        <f t="array" ref="I88">IF(_xlfn.XLOOKUP(drafter_draft_stats[[#This Row],[draft_id]],drafts[id],drafts[non_canonical])=TRUE,0,_xlfn.XLOOKUP(drafter_draft_stats[[#This Row],[drafter_id]],$D$2:$D87,$R$2:$R87,0,,-1))</f>
        <v>1</v>
      </c>
      <c r="J88" cm="1">
        <f t="array" ref="J88">IF(_xlfn.XLOOKUP(drafter_draft_stats[[#This Row],[draft_id]],drafts[id],drafts[non_canonical])=TRUE,0,_xlfn.XLOOKUP(drafter_draft_stats[[#This Row],[drafter_id]],$D$2:$D87,$S$2:$S87,0,,-1))</f>
        <v>0</v>
      </c>
      <c r="K88" cm="1">
        <f t="array" ref="K88">IF(_xlfn.XLOOKUP(1,(game_boards[draft_id]=drafter_draft_stats[[#This Row],[draft_id]])*(game_boards[drafter_id]=drafter_draft_stats[[#This Row],[drafter_id]]),game_boards[has_bonus_veto])=TRUE,1,0)</f>
        <v>0</v>
      </c>
      <c r="L88" cm="1">
        <f t="array" ref="L88">IF(_xlfn.XLOOKUP(1,(game_boards[draft_id]=drafter_draft_stats[[#This Row],[draft_id]])*(game_boards[drafter_id]=drafter_draft_stats[[#This Row],[drafter_id]]),game_boards[has_bonus_veto_override])=TRUE,1,0)</f>
        <v>0</v>
      </c>
      <c r="M88">
        <f>drafter_draft_stats[[#This Row],[starting_veto]]+drafter_draft_stats[[#This Row],[rollover_vetoes]]+drafter_draft_stats[[#This Row],[trivia_vetoes]]</f>
        <v>2</v>
      </c>
      <c r="N88">
        <f>drafter_draft_stats[[#This Row],[rollover_veto_override]]+drafter_draft_stats[[#This Row],[trivia_veto_override]]</f>
        <v>0</v>
      </c>
      <c r="P88">
        <v>2</v>
      </c>
      <c r="R88">
        <f>IF(_xlfn.XLOOKUP(drafter_draft_stats[[#This Row],[draft_id]],drafts[id],drafts[non_canonical])=TRUE,0,IF(drafter_draft_stats[[#This Row],[total_vetoes]]-drafter_draft_stats[[#This Row],[vetoes_used]]&gt;=1,1,0))</f>
        <v>0</v>
      </c>
      <c r="S88">
        <f>IF(_xlfn.XLOOKUP(drafter_draft_stats[[#This Row],[draft_id]],drafts[id],drafts[non_canonical])=TRUE,0,IF(drafter_draft_stats[[#This Row],[total_veto_overrides]]-drafter_draft_stats[[#This Row],[veto_overrides_used]]&gt;=1,1,0))</f>
        <v>0</v>
      </c>
    </row>
    <row r="89" spans="2:19" x14ac:dyDescent="0.25">
      <c r="B89" s="4" t="s">
        <v>284</v>
      </c>
      <c r="C89" t="str">
        <f>_xlfn.XLOOKUP(drafter_draft_stats[[#This Row],[draft_id]],drafts[id],drafts[title])</f>
        <v>Actor's Directorial Debuts</v>
      </c>
      <c r="D89" t="s">
        <v>857</v>
      </c>
      <c r="E89" t="str">
        <f>_xlfn.XLOOKUP(drafter_draft_stats[[#This Row],[drafter_id]],drafters[id],drafters[name],"")</f>
        <v>Patreon Members</v>
      </c>
      <c r="G89" t="str">
        <f>_xlfn.XLOOKUP(drafter_draft_stats[[#This Row],[drafter_team_id]],drafter_teams[id],drafter_teams[name],"")</f>
        <v/>
      </c>
      <c r="H89">
        <f>1</f>
        <v>1</v>
      </c>
      <c r="I89" cm="1">
        <f t="array" ref="I89">IF(_xlfn.XLOOKUP(drafter_draft_stats[[#This Row],[draft_id]],drafts[id],drafts[non_canonical])=TRUE,0,_xlfn.XLOOKUP(drafter_draft_stats[[#This Row],[drafter_id]],$D$2:$D88,$R$2:$R88,0,,-1))</f>
        <v>0</v>
      </c>
      <c r="J89" cm="1">
        <f t="array" ref="J89">IF(_xlfn.XLOOKUP(drafter_draft_stats[[#This Row],[draft_id]],drafts[id],drafts[non_canonical])=TRUE,0,_xlfn.XLOOKUP(drafter_draft_stats[[#This Row],[drafter_id]],$D$2:$D88,$S$2:$S88,0,,-1))</f>
        <v>0</v>
      </c>
      <c r="K89" cm="1">
        <f t="array" ref="K89">IF(_xlfn.XLOOKUP(1,(game_boards[draft_id]=drafter_draft_stats[[#This Row],[draft_id]])*(game_boards[drafter_id]=drafter_draft_stats[[#This Row],[drafter_id]]),game_boards[has_bonus_veto])=TRUE,1,0)</f>
        <v>0</v>
      </c>
      <c r="L89" cm="1">
        <f t="array" ref="L89">IF(_xlfn.XLOOKUP(1,(game_boards[draft_id]=drafter_draft_stats[[#This Row],[draft_id]])*(game_boards[drafter_id]=drafter_draft_stats[[#This Row],[drafter_id]]),game_boards[has_bonus_veto_override])=TRUE,1,0)</f>
        <v>0</v>
      </c>
      <c r="M89">
        <f>drafter_draft_stats[[#This Row],[starting_veto]]+drafter_draft_stats[[#This Row],[rollover_vetoes]]+drafter_draft_stats[[#This Row],[trivia_vetoes]]</f>
        <v>1</v>
      </c>
      <c r="N89">
        <f>drafter_draft_stats[[#This Row],[rollover_veto_override]]+drafter_draft_stats[[#This Row],[trivia_veto_override]]</f>
        <v>0</v>
      </c>
      <c r="R89">
        <f>IF(_xlfn.XLOOKUP(drafter_draft_stats[[#This Row],[draft_id]],drafts[id],drafts[non_canonical])=TRUE,0,IF(drafter_draft_stats[[#This Row],[total_vetoes]]-drafter_draft_stats[[#This Row],[vetoes_used]]&gt;=1,1,0))</f>
        <v>1</v>
      </c>
      <c r="S89">
        <f>IF(_xlfn.XLOOKUP(drafter_draft_stats[[#This Row],[draft_id]],drafts[id],drafts[non_canonical])=TRUE,0,IF(drafter_draft_stats[[#This Row],[total_veto_overrides]]-drafter_draft_stats[[#This Row],[veto_overrides_used]]&gt;=1,1,0))</f>
        <v>0</v>
      </c>
    </row>
    <row r="90" spans="2:19" x14ac:dyDescent="0.25">
      <c r="B90" s="5" t="s">
        <v>284</v>
      </c>
      <c r="C90" t="str">
        <f>_xlfn.XLOOKUP(drafter_draft_stats[[#This Row],[draft_id]],drafts[id],drafts[title])</f>
        <v>Actor's Directorial Debuts</v>
      </c>
      <c r="D90" t="s">
        <v>1115</v>
      </c>
      <c r="E90" t="str">
        <f>_xlfn.XLOOKUP(drafter_draft_stats[[#This Row],[drafter_id]],drafters[id],drafters[name],"")</f>
        <v>Ryan Marker</v>
      </c>
      <c r="G90" t="str">
        <f>_xlfn.XLOOKUP(drafter_draft_stats[[#This Row],[drafter_team_id]],drafter_teams[id],drafter_teams[name],"")</f>
        <v/>
      </c>
      <c r="H90">
        <f>1</f>
        <v>1</v>
      </c>
      <c r="I90" cm="1">
        <f t="array" ref="I90">IF(_xlfn.XLOOKUP(drafter_draft_stats[[#This Row],[draft_id]],drafts[id],drafts[non_canonical])=TRUE,0,_xlfn.XLOOKUP(drafter_draft_stats[[#This Row],[drafter_id]],$D$2:$D89,$R$2:$R89,0,,-1))</f>
        <v>1</v>
      </c>
      <c r="J90" cm="1">
        <f t="array" ref="J90">IF(_xlfn.XLOOKUP(drafter_draft_stats[[#This Row],[draft_id]],drafts[id],drafts[non_canonical])=TRUE,0,_xlfn.XLOOKUP(drafter_draft_stats[[#This Row],[drafter_id]],$D$2:$D89,$S$2:$S89,0,,-1))</f>
        <v>0</v>
      </c>
      <c r="K90" cm="1">
        <f t="array" ref="K90">IF(_xlfn.XLOOKUP(1,(game_boards[draft_id]=drafter_draft_stats[[#This Row],[draft_id]])*(game_boards[drafter_id]=drafter_draft_stats[[#This Row],[drafter_id]]),game_boards[has_bonus_veto])=TRUE,1,0)</f>
        <v>0</v>
      </c>
      <c r="L90" cm="1">
        <f t="array" ref="L90">IF(_xlfn.XLOOKUP(1,(game_boards[draft_id]=drafter_draft_stats[[#This Row],[draft_id]])*(game_boards[drafter_id]=drafter_draft_stats[[#This Row],[drafter_id]]),game_boards[has_bonus_veto_override])=TRUE,1,0)</f>
        <v>0</v>
      </c>
      <c r="M90">
        <f>drafter_draft_stats[[#This Row],[starting_veto]]+drafter_draft_stats[[#This Row],[rollover_vetoes]]+drafter_draft_stats[[#This Row],[trivia_vetoes]]</f>
        <v>2</v>
      </c>
      <c r="N90">
        <f>drafter_draft_stats[[#This Row],[rollover_veto_override]]+drafter_draft_stats[[#This Row],[trivia_veto_override]]</f>
        <v>0</v>
      </c>
      <c r="P90">
        <v>1</v>
      </c>
      <c r="R90">
        <f>IF(_xlfn.XLOOKUP(drafter_draft_stats[[#This Row],[draft_id]],drafts[id],drafts[non_canonical])=TRUE,0,IF(drafter_draft_stats[[#This Row],[total_vetoes]]-drafter_draft_stats[[#This Row],[vetoes_used]]&gt;=1,1,0))</f>
        <v>1</v>
      </c>
      <c r="S90">
        <f>IF(_xlfn.XLOOKUP(drafter_draft_stats[[#This Row],[draft_id]],drafts[id],drafts[non_canonical])=TRUE,0,IF(drafter_draft_stats[[#This Row],[total_veto_overrides]]-drafter_draft_stats[[#This Row],[veto_overrides_used]]&gt;=1,1,0))</f>
        <v>0</v>
      </c>
    </row>
    <row r="91" spans="2:19" x14ac:dyDescent="0.25">
      <c r="B91" s="4" t="s">
        <v>81</v>
      </c>
      <c r="C91" t="str">
        <f>_xlfn.XLOOKUP(drafter_draft_stats[[#This Row],[draft_id]],drafts[id],drafts[title])</f>
        <v>Original Movie Musicals - American</v>
      </c>
      <c r="D91" t="s">
        <v>1067</v>
      </c>
      <c r="E91" t="str">
        <f>_xlfn.XLOOKUP(drafter_draft_stats[[#This Row],[drafter_id]],drafters[id],drafters[name],"")</f>
        <v>Walter Hollmann</v>
      </c>
      <c r="G91" t="str">
        <f>_xlfn.XLOOKUP(drafter_draft_stats[[#This Row],[drafter_team_id]],drafter_teams[id],drafter_teams[name],"")</f>
        <v/>
      </c>
      <c r="H91">
        <f>1</f>
        <v>1</v>
      </c>
      <c r="I91" cm="1">
        <f t="array" ref="I91">IF(_xlfn.XLOOKUP(drafter_draft_stats[[#This Row],[draft_id]],drafts[id],drafts[non_canonical])=TRUE,0,_xlfn.XLOOKUP(drafter_draft_stats[[#This Row],[drafter_id]],$D$2:$D90,$R$2:$R90,0,,-1))</f>
        <v>0</v>
      </c>
      <c r="J91" cm="1">
        <f t="array" ref="J91">IF(_xlfn.XLOOKUP(drafter_draft_stats[[#This Row],[draft_id]],drafts[id],drafts[non_canonical])=TRUE,0,_xlfn.XLOOKUP(drafter_draft_stats[[#This Row],[drafter_id]],$D$2:$D90,$S$2:$S90,0,,-1))</f>
        <v>0</v>
      </c>
      <c r="K91" cm="1">
        <f t="array" ref="K91">IF(_xlfn.XLOOKUP(1,(game_boards[draft_id]=drafter_draft_stats[[#This Row],[draft_id]])*(game_boards[drafter_id]=drafter_draft_stats[[#This Row],[drafter_id]]),game_boards[has_bonus_veto])=TRUE,1,0)</f>
        <v>0</v>
      </c>
      <c r="L91" cm="1">
        <f t="array" ref="L91">IF(_xlfn.XLOOKUP(1,(game_boards[draft_id]=drafter_draft_stats[[#This Row],[draft_id]])*(game_boards[drafter_id]=drafter_draft_stats[[#This Row],[drafter_id]]),game_boards[has_bonus_veto_override])=TRUE,1,0)</f>
        <v>0</v>
      </c>
      <c r="M91">
        <f>drafter_draft_stats[[#This Row],[starting_veto]]+drafter_draft_stats[[#This Row],[rollover_vetoes]]+drafter_draft_stats[[#This Row],[trivia_vetoes]]</f>
        <v>1</v>
      </c>
      <c r="N91">
        <f>drafter_draft_stats[[#This Row],[rollover_veto_override]]+drafter_draft_stats[[#This Row],[trivia_veto_override]]</f>
        <v>0</v>
      </c>
      <c r="P91">
        <v>1</v>
      </c>
      <c r="R91">
        <f>IF(_xlfn.XLOOKUP(drafter_draft_stats[[#This Row],[draft_id]],drafts[id],drafts[non_canonical])=TRUE,0,IF(drafter_draft_stats[[#This Row],[total_vetoes]]-drafter_draft_stats[[#This Row],[vetoes_used]]&gt;=1,1,0))</f>
        <v>0</v>
      </c>
      <c r="S91">
        <f>IF(_xlfn.XLOOKUP(drafter_draft_stats[[#This Row],[draft_id]],drafts[id],drafts[non_canonical])=TRUE,0,IF(drafter_draft_stats[[#This Row],[total_veto_overrides]]-drafter_draft_stats[[#This Row],[veto_overrides_used]]&gt;=1,1,0))</f>
        <v>0</v>
      </c>
    </row>
    <row r="92" spans="2:19" x14ac:dyDescent="0.25">
      <c r="B92" s="5" t="s">
        <v>81</v>
      </c>
      <c r="C92" t="str">
        <f>_xlfn.XLOOKUP(drafter_draft_stats[[#This Row],[draft_id]],drafts[id],drafts[title])</f>
        <v>Original Movie Musicals - American</v>
      </c>
      <c r="D92" t="s">
        <v>1223</v>
      </c>
      <c r="E92" t="str">
        <f>_xlfn.XLOOKUP(drafter_draft_stats[[#This Row],[drafter_id]],drafters[id],drafters[name],"")</f>
        <v>Ben Mekler</v>
      </c>
      <c r="G92" t="str">
        <f>_xlfn.XLOOKUP(drafter_draft_stats[[#This Row],[drafter_team_id]],drafter_teams[id],drafter_teams[name],"")</f>
        <v/>
      </c>
      <c r="H92">
        <f>1</f>
        <v>1</v>
      </c>
      <c r="I92" cm="1">
        <f t="array" ref="I92">IF(_xlfn.XLOOKUP(drafter_draft_stats[[#This Row],[draft_id]],drafts[id],drafts[non_canonical])=TRUE,0,_xlfn.XLOOKUP(drafter_draft_stats[[#This Row],[drafter_id]],$D$2:$D91,$R$2:$R91,0,,-1))</f>
        <v>0</v>
      </c>
      <c r="J92" cm="1">
        <f t="array" ref="J92">IF(_xlfn.XLOOKUP(drafter_draft_stats[[#This Row],[draft_id]],drafts[id],drafts[non_canonical])=TRUE,0,_xlfn.XLOOKUP(drafter_draft_stats[[#This Row],[drafter_id]],$D$2:$D91,$S$2:$S91,0,,-1))</f>
        <v>0</v>
      </c>
      <c r="K92" cm="1">
        <f t="array" ref="K92">IF(_xlfn.XLOOKUP(1,(game_boards[draft_id]=drafter_draft_stats[[#This Row],[draft_id]])*(game_boards[drafter_id]=drafter_draft_stats[[#This Row],[drafter_id]]),game_boards[has_bonus_veto])=TRUE,1,0)</f>
        <v>0</v>
      </c>
      <c r="L92" cm="1">
        <f t="array" ref="L92">IF(_xlfn.XLOOKUP(1,(game_boards[draft_id]=drafter_draft_stats[[#This Row],[draft_id]])*(game_boards[drafter_id]=drafter_draft_stats[[#This Row],[drafter_id]]),game_boards[has_bonus_veto_override])=TRUE,1,0)</f>
        <v>0</v>
      </c>
      <c r="M92">
        <f>drafter_draft_stats[[#This Row],[starting_veto]]+drafter_draft_stats[[#This Row],[rollover_vetoes]]+drafter_draft_stats[[#This Row],[trivia_vetoes]]</f>
        <v>1</v>
      </c>
      <c r="N92">
        <f>drafter_draft_stats[[#This Row],[rollover_veto_override]]+drafter_draft_stats[[#This Row],[trivia_veto_override]]</f>
        <v>0</v>
      </c>
      <c r="R92">
        <f>IF(_xlfn.XLOOKUP(drafter_draft_stats[[#This Row],[draft_id]],drafts[id],drafts[non_canonical])=TRUE,0,IF(drafter_draft_stats[[#This Row],[total_vetoes]]-drafter_draft_stats[[#This Row],[vetoes_used]]&gt;=1,1,0))</f>
        <v>1</v>
      </c>
      <c r="S92">
        <f>IF(_xlfn.XLOOKUP(drafter_draft_stats[[#This Row],[draft_id]],drafts[id],drafts[non_canonical])=TRUE,0,IF(drafter_draft_stats[[#This Row],[total_veto_overrides]]-drafter_draft_stats[[#This Row],[veto_overrides_used]]&gt;=1,1,0))</f>
        <v>0</v>
      </c>
    </row>
    <row r="93" spans="2:19" x14ac:dyDescent="0.25">
      <c r="B93" s="4" t="s">
        <v>64</v>
      </c>
      <c r="C93" t="str">
        <f>_xlfn.XLOOKUP(drafter_draft_stats[[#This Row],[draft_id]],drafts[id],drafts[title])</f>
        <v>Almodóvar</v>
      </c>
      <c r="D93" t="s">
        <v>985</v>
      </c>
      <c r="E93" t="str">
        <f>_xlfn.XLOOKUP(drafter_draft_stats[[#This Row],[drafter_id]],drafters[id],drafters[name],"")</f>
        <v>Alonso Duralde</v>
      </c>
      <c r="G93" t="str">
        <f>_xlfn.XLOOKUP(drafter_draft_stats[[#This Row],[drafter_team_id]],drafter_teams[id],drafter_teams[name],"")</f>
        <v/>
      </c>
      <c r="H93">
        <f>1</f>
        <v>1</v>
      </c>
      <c r="I93" cm="1">
        <f t="array" ref="I93">IF(_xlfn.XLOOKUP(drafter_draft_stats[[#This Row],[draft_id]],drafts[id],drafts[non_canonical])=TRUE,0,_xlfn.XLOOKUP(drafter_draft_stats[[#This Row],[drafter_id]],$D$2:$D92,$R$2:$R92,0,,-1))</f>
        <v>0</v>
      </c>
      <c r="J93" cm="1">
        <f t="array" ref="J93">IF(_xlfn.XLOOKUP(drafter_draft_stats[[#This Row],[draft_id]],drafts[id],drafts[non_canonical])=TRUE,0,_xlfn.XLOOKUP(drafter_draft_stats[[#This Row],[drafter_id]],$D$2:$D92,$S$2:$S92,0,,-1))</f>
        <v>0</v>
      </c>
      <c r="K93" cm="1">
        <f t="array" ref="K93">IF(_xlfn.XLOOKUP(1,(game_boards[draft_id]=drafter_draft_stats[[#This Row],[draft_id]])*(game_boards[drafter_id]=drafter_draft_stats[[#This Row],[drafter_id]]),game_boards[has_bonus_veto])=TRUE,1,0)</f>
        <v>0</v>
      </c>
      <c r="L93" cm="1">
        <f t="array" ref="L93">IF(_xlfn.XLOOKUP(1,(game_boards[draft_id]=drafter_draft_stats[[#This Row],[draft_id]])*(game_boards[drafter_id]=drafter_draft_stats[[#This Row],[drafter_id]]),game_boards[has_bonus_veto_override])=TRUE,1,0)</f>
        <v>0</v>
      </c>
      <c r="M93">
        <f>drafter_draft_stats[[#This Row],[starting_veto]]+drafter_draft_stats[[#This Row],[rollover_vetoes]]+drafter_draft_stats[[#This Row],[trivia_vetoes]]</f>
        <v>1</v>
      </c>
      <c r="N93">
        <f>drafter_draft_stats[[#This Row],[rollover_veto_override]]+drafter_draft_stats[[#This Row],[trivia_veto_override]]</f>
        <v>0</v>
      </c>
      <c r="P93">
        <v>1</v>
      </c>
      <c r="R93">
        <f>IF(_xlfn.XLOOKUP(drafter_draft_stats[[#This Row],[draft_id]],drafts[id],drafts[non_canonical])=TRUE,0,IF(drafter_draft_stats[[#This Row],[total_vetoes]]-drafter_draft_stats[[#This Row],[vetoes_used]]&gt;=1,1,0))</f>
        <v>0</v>
      </c>
      <c r="S93">
        <f>IF(_xlfn.XLOOKUP(drafter_draft_stats[[#This Row],[draft_id]],drafts[id],drafts[non_canonical])=TRUE,0,IF(drafter_draft_stats[[#This Row],[total_veto_overrides]]-drafter_draft_stats[[#This Row],[veto_overrides_used]]&gt;=1,1,0))</f>
        <v>0</v>
      </c>
    </row>
    <row r="94" spans="2:19" x14ac:dyDescent="0.25">
      <c r="B94" s="5" t="s">
        <v>64</v>
      </c>
      <c r="C94" t="str">
        <f>_xlfn.XLOOKUP(drafter_draft_stats[[#This Row],[draft_id]],drafts[id],drafts[title])</f>
        <v>Almodóvar</v>
      </c>
      <c r="D94" t="s">
        <v>807</v>
      </c>
      <c r="E94" t="str">
        <f>_xlfn.XLOOKUP(drafter_draft_stats[[#This Row],[drafter_id]],drafters[id],drafters[name],"")</f>
        <v>David Kittredge</v>
      </c>
      <c r="G94" t="str">
        <f>_xlfn.XLOOKUP(drafter_draft_stats[[#This Row],[drafter_team_id]],drafter_teams[id],drafter_teams[name],"")</f>
        <v/>
      </c>
      <c r="H94">
        <f>1</f>
        <v>1</v>
      </c>
      <c r="I94" cm="1">
        <f t="array" ref="I94">IF(_xlfn.XLOOKUP(drafter_draft_stats[[#This Row],[draft_id]],drafts[id],drafts[non_canonical])=TRUE,0,_xlfn.XLOOKUP(drafter_draft_stats[[#This Row],[drafter_id]],$D$2:$D93,$R$2:$R93,0,,-1))</f>
        <v>0</v>
      </c>
      <c r="J94" cm="1">
        <f t="array" ref="J94">IF(_xlfn.XLOOKUP(drafter_draft_stats[[#This Row],[draft_id]],drafts[id],drafts[non_canonical])=TRUE,0,_xlfn.XLOOKUP(drafter_draft_stats[[#This Row],[drafter_id]],$D$2:$D93,$S$2:$S93,0,,-1))</f>
        <v>0</v>
      </c>
      <c r="K94" cm="1">
        <f t="array" ref="K94">IF(_xlfn.XLOOKUP(1,(game_boards[draft_id]=drafter_draft_stats[[#This Row],[draft_id]])*(game_boards[drafter_id]=drafter_draft_stats[[#This Row],[drafter_id]]),game_boards[has_bonus_veto])=TRUE,1,0)</f>
        <v>0</v>
      </c>
      <c r="L94" cm="1">
        <f t="array" ref="L94">IF(_xlfn.XLOOKUP(1,(game_boards[draft_id]=drafter_draft_stats[[#This Row],[draft_id]])*(game_boards[drafter_id]=drafter_draft_stats[[#This Row],[drafter_id]]),game_boards[has_bonus_veto_override])=TRUE,1,0)</f>
        <v>0</v>
      </c>
      <c r="M94">
        <f>drafter_draft_stats[[#This Row],[starting_veto]]+drafter_draft_stats[[#This Row],[rollover_vetoes]]+drafter_draft_stats[[#This Row],[trivia_vetoes]]</f>
        <v>1</v>
      </c>
      <c r="N94">
        <f>drafter_draft_stats[[#This Row],[rollover_veto_override]]+drafter_draft_stats[[#This Row],[trivia_veto_override]]</f>
        <v>0</v>
      </c>
      <c r="P94">
        <v>1</v>
      </c>
      <c r="R94">
        <f>IF(_xlfn.XLOOKUP(drafter_draft_stats[[#This Row],[draft_id]],drafts[id],drafts[non_canonical])=TRUE,0,IF(drafter_draft_stats[[#This Row],[total_vetoes]]-drafter_draft_stats[[#This Row],[vetoes_used]]&gt;=1,1,0))</f>
        <v>0</v>
      </c>
      <c r="S94">
        <f>IF(_xlfn.XLOOKUP(drafter_draft_stats[[#This Row],[draft_id]],drafts[id],drafts[non_canonical])=TRUE,0,IF(drafter_draft_stats[[#This Row],[total_veto_overrides]]-drafter_draft_stats[[#This Row],[veto_overrides_used]]&gt;=1,1,0))</f>
        <v>0</v>
      </c>
    </row>
    <row r="95" spans="2:19" x14ac:dyDescent="0.25">
      <c r="B95" s="4" t="s">
        <v>140</v>
      </c>
      <c r="C95" t="str">
        <f>_xlfn.XLOOKUP(drafter_draft_stats[[#This Row],[draft_id]],drafts[id],drafts[title])</f>
        <v>Ensemble Casts</v>
      </c>
      <c r="D95" t="s">
        <v>1063</v>
      </c>
      <c r="E95" t="str">
        <f>_xlfn.XLOOKUP(drafter_draft_stats[[#This Row],[drafter_id]],drafters[id],drafters[name],"")</f>
        <v>Nichol Lovett</v>
      </c>
      <c r="G95" t="str">
        <f>_xlfn.XLOOKUP(drafter_draft_stats[[#This Row],[drafter_team_id]],drafter_teams[id],drafter_teams[name],"")</f>
        <v/>
      </c>
      <c r="H95">
        <f>1</f>
        <v>1</v>
      </c>
      <c r="I95" cm="1">
        <f t="array" ref="I95">IF(_xlfn.XLOOKUP(drafter_draft_stats[[#This Row],[draft_id]],drafts[id],drafts[non_canonical])=TRUE,0,_xlfn.XLOOKUP(drafter_draft_stats[[#This Row],[drafter_id]],$D$2:$D94,$R$2:$R94,0,,-1))</f>
        <v>0</v>
      </c>
      <c r="J95" cm="1">
        <f t="array" ref="J95">IF(_xlfn.XLOOKUP(drafter_draft_stats[[#This Row],[draft_id]],drafts[id],drafts[non_canonical])=TRUE,0,_xlfn.XLOOKUP(drafter_draft_stats[[#This Row],[drafter_id]],$D$2:$D94,$S$2:$S94,0,,-1))</f>
        <v>0</v>
      </c>
      <c r="K95" cm="1">
        <f t="array" ref="K95">IF(_xlfn.XLOOKUP(1,(game_boards[draft_id]=drafter_draft_stats[[#This Row],[draft_id]])*(game_boards[drafter_id]=drafter_draft_stats[[#This Row],[drafter_id]]),game_boards[has_bonus_veto])=TRUE,1,0)</f>
        <v>0</v>
      </c>
      <c r="L95" cm="1">
        <f t="array" ref="L95">IF(_xlfn.XLOOKUP(1,(game_boards[draft_id]=drafter_draft_stats[[#This Row],[draft_id]])*(game_boards[drafter_id]=drafter_draft_stats[[#This Row],[drafter_id]]),game_boards[has_bonus_veto_override])=TRUE,1,0)</f>
        <v>0</v>
      </c>
      <c r="M95">
        <f>drafter_draft_stats[[#This Row],[starting_veto]]+drafter_draft_stats[[#This Row],[rollover_vetoes]]+drafter_draft_stats[[#This Row],[trivia_vetoes]]</f>
        <v>1</v>
      </c>
      <c r="N95">
        <f>drafter_draft_stats[[#This Row],[rollover_veto_override]]+drafter_draft_stats[[#This Row],[trivia_veto_override]]</f>
        <v>0</v>
      </c>
      <c r="P95">
        <v>1</v>
      </c>
      <c r="R95">
        <f>IF(_xlfn.XLOOKUP(drafter_draft_stats[[#This Row],[draft_id]],drafts[id],drafts[non_canonical])=TRUE,0,IF(drafter_draft_stats[[#This Row],[total_vetoes]]-drafter_draft_stats[[#This Row],[vetoes_used]]&gt;=1,1,0))</f>
        <v>0</v>
      </c>
      <c r="S95">
        <f>IF(_xlfn.XLOOKUP(drafter_draft_stats[[#This Row],[draft_id]],drafts[id],drafts[non_canonical])=TRUE,0,IF(drafter_draft_stats[[#This Row],[total_veto_overrides]]-drafter_draft_stats[[#This Row],[veto_overrides_used]]&gt;=1,1,0))</f>
        <v>0</v>
      </c>
    </row>
    <row r="96" spans="2:19" x14ac:dyDescent="0.25">
      <c r="B96" s="5" t="s">
        <v>140</v>
      </c>
      <c r="C96" t="str">
        <f>_xlfn.XLOOKUP(drafter_draft_stats[[#This Row],[draft_id]],drafts[id],drafts[title])</f>
        <v>Ensemble Casts</v>
      </c>
      <c r="D96" t="s">
        <v>779</v>
      </c>
      <c r="E96" t="str">
        <f>_xlfn.XLOOKUP(drafter_draft_stats[[#This Row],[drafter_id]],drafters[id],drafters[name],"")</f>
        <v>Darrin Navarro</v>
      </c>
      <c r="G96" t="str">
        <f>_xlfn.XLOOKUP(drafter_draft_stats[[#This Row],[drafter_team_id]],drafter_teams[id],drafter_teams[name],"")</f>
        <v/>
      </c>
      <c r="H96">
        <f>1</f>
        <v>1</v>
      </c>
      <c r="I96" cm="1">
        <f t="array" ref="I96">IF(_xlfn.XLOOKUP(drafter_draft_stats[[#This Row],[draft_id]],drafts[id],drafts[non_canonical])=TRUE,0,_xlfn.XLOOKUP(drafter_draft_stats[[#This Row],[drafter_id]],$D$2:$D95,$R$2:$R95,0,,-1))</f>
        <v>0</v>
      </c>
      <c r="J96" cm="1">
        <f t="array" ref="J96">IF(_xlfn.XLOOKUP(drafter_draft_stats[[#This Row],[draft_id]],drafts[id],drafts[non_canonical])=TRUE,0,_xlfn.XLOOKUP(drafter_draft_stats[[#This Row],[drafter_id]],$D$2:$D95,$S$2:$S95,0,,-1))</f>
        <v>0</v>
      </c>
      <c r="K96" cm="1">
        <f t="array" ref="K96">IF(_xlfn.XLOOKUP(1,(game_boards[draft_id]=drafter_draft_stats[[#This Row],[draft_id]])*(game_boards[drafter_id]=drafter_draft_stats[[#This Row],[drafter_id]]),game_boards[has_bonus_veto])=TRUE,1,0)</f>
        <v>0</v>
      </c>
      <c r="L96" cm="1">
        <f t="array" ref="L96">IF(_xlfn.XLOOKUP(1,(game_boards[draft_id]=drafter_draft_stats[[#This Row],[draft_id]])*(game_boards[drafter_id]=drafter_draft_stats[[#This Row],[drafter_id]]),game_boards[has_bonus_veto_override])=TRUE,1,0)</f>
        <v>0</v>
      </c>
      <c r="M96">
        <f>drafter_draft_stats[[#This Row],[starting_veto]]+drafter_draft_stats[[#This Row],[rollover_vetoes]]+drafter_draft_stats[[#This Row],[trivia_vetoes]]</f>
        <v>1</v>
      </c>
      <c r="N96">
        <f>drafter_draft_stats[[#This Row],[rollover_veto_override]]+drafter_draft_stats[[#This Row],[trivia_veto_override]]</f>
        <v>0</v>
      </c>
      <c r="R96">
        <f>IF(_xlfn.XLOOKUP(drafter_draft_stats[[#This Row],[draft_id]],drafts[id],drafts[non_canonical])=TRUE,0,IF(drafter_draft_stats[[#This Row],[total_vetoes]]-drafter_draft_stats[[#This Row],[vetoes_used]]&gt;=1,1,0))</f>
        <v>1</v>
      </c>
      <c r="S96">
        <f>IF(_xlfn.XLOOKUP(drafter_draft_stats[[#This Row],[draft_id]],drafts[id],drafts[non_canonical])=TRUE,0,IF(drafter_draft_stats[[#This Row],[total_veto_overrides]]-drafter_draft_stats[[#This Row],[veto_overrides_used]]&gt;=1,1,0))</f>
        <v>0</v>
      </c>
    </row>
    <row r="97" spans="2:19" x14ac:dyDescent="0.25">
      <c r="B97" s="4" t="s">
        <v>30</v>
      </c>
      <c r="C97" t="str">
        <f>_xlfn.XLOOKUP(drafter_draft_stats[[#This Row],[draft_id]],drafts[id],drafts[title])</f>
        <v>'90s Action Mega Draft</v>
      </c>
      <c r="D97" t="s">
        <v>839</v>
      </c>
      <c r="E97" t="str">
        <f>_xlfn.XLOOKUP(drafter_draft_stats[[#This Row],[drafter_id]],drafters[id],drafters[name],"")</f>
        <v>Ricky Carmona</v>
      </c>
      <c r="G97" t="str">
        <f>_xlfn.XLOOKUP(drafter_draft_stats[[#This Row],[drafter_team_id]],drafter_teams[id],drafter_teams[name],"")</f>
        <v/>
      </c>
      <c r="H97">
        <f>1</f>
        <v>1</v>
      </c>
      <c r="I97" cm="1">
        <f t="array" ref="I97">IF(_xlfn.XLOOKUP(drafter_draft_stats[[#This Row],[draft_id]],drafts[id],drafts[non_canonical])=TRUE,0,_xlfn.XLOOKUP(drafter_draft_stats[[#This Row],[drafter_id]],$D$2:$D96,$R$2:$R96,0,,-1))</f>
        <v>0</v>
      </c>
      <c r="J97" cm="1">
        <f t="array" ref="J97">IF(_xlfn.XLOOKUP(drafter_draft_stats[[#This Row],[draft_id]],drafts[id],drafts[non_canonical])=TRUE,0,_xlfn.XLOOKUP(drafter_draft_stats[[#This Row],[drafter_id]],$D$2:$D96,$S$2:$S96,0,,-1))</f>
        <v>0</v>
      </c>
      <c r="K97" cm="1">
        <f t="array" ref="K97">IF(_xlfn.XLOOKUP(1,(game_boards[draft_id]=drafter_draft_stats[[#This Row],[draft_id]])*(game_boards[drafter_id]=drafter_draft_stats[[#This Row],[drafter_id]]),game_boards[has_bonus_veto])=TRUE,1,0)</f>
        <v>1</v>
      </c>
      <c r="L97" cm="1">
        <f t="array" ref="L97">IF(_xlfn.XLOOKUP(1,(game_boards[draft_id]=drafter_draft_stats[[#This Row],[draft_id]])*(game_boards[drafter_id]=drafter_draft_stats[[#This Row],[drafter_id]]),game_boards[has_bonus_veto_override])=TRUE,1,0)</f>
        <v>0</v>
      </c>
      <c r="M97">
        <f>drafter_draft_stats[[#This Row],[starting_veto]]+drafter_draft_stats[[#This Row],[rollover_vetoes]]+drafter_draft_stats[[#This Row],[trivia_vetoes]]</f>
        <v>2</v>
      </c>
      <c r="N97">
        <f>drafter_draft_stats[[#This Row],[rollover_veto_override]]+drafter_draft_stats[[#This Row],[trivia_veto_override]]</f>
        <v>0</v>
      </c>
      <c r="P97">
        <v>2</v>
      </c>
      <c r="R97">
        <f>IF(_xlfn.XLOOKUP(drafter_draft_stats[[#This Row],[draft_id]],drafts[id],drafts[non_canonical])=TRUE,0,IF(drafter_draft_stats[[#This Row],[total_vetoes]]-drafter_draft_stats[[#This Row],[vetoes_used]]&gt;=1,1,0))</f>
        <v>0</v>
      </c>
      <c r="S97">
        <f>IF(_xlfn.XLOOKUP(drafter_draft_stats[[#This Row],[draft_id]],drafts[id],drafts[non_canonical])=TRUE,0,IF(drafter_draft_stats[[#This Row],[total_veto_overrides]]-drafter_draft_stats[[#This Row],[veto_overrides_used]]&gt;=1,1,0))</f>
        <v>0</v>
      </c>
    </row>
    <row r="98" spans="2:19" x14ac:dyDescent="0.25">
      <c r="B98" s="4" t="s">
        <v>30</v>
      </c>
      <c r="C98" t="str">
        <f>_xlfn.XLOOKUP(drafter_draft_stats[[#This Row],[draft_id]],drafts[id],drafts[title])</f>
        <v>'90s Action Mega Draft</v>
      </c>
      <c r="D98" t="s">
        <v>1237</v>
      </c>
      <c r="E98" t="str">
        <f>_xlfn.XLOOKUP(drafter_draft_stats[[#This Row],[drafter_id]],drafters[id],drafters[name],"")</f>
        <v>Clay Keller</v>
      </c>
      <c r="G98" t="str">
        <f>_xlfn.XLOOKUP(drafter_draft_stats[[#This Row],[drafter_team_id]],drafter_teams[id],drafter_teams[name],"")</f>
        <v/>
      </c>
      <c r="H98">
        <f>1</f>
        <v>1</v>
      </c>
      <c r="I98" cm="1">
        <f t="array" ref="I98">IF(_xlfn.XLOOKUP(drafter_draft_stats[[#This Row],[draft_id]],drafts[id],drafts[non_canonical])=TRUE,0,_xlfn.XLOOKUP(drafter_draft_stats[[#This Row],[drafter_id]],$D$2:$D97,$R$2:$R97,0,,-1))</f>
        <v>1</v>
      </c>
      <c r="J98" cm="1">
        <f t="array" ref="J98">IF(_xlfn.XLOOKUP(drafter_draft_stats[[#This Row],[draft_id]],drafts[id],drafts[non_canonical])=TRUE,0,_xlfn.XLOOKUP(drafter_draft_stats[[#This Row],[drafter_id]],$D$2:$D97,$S$2:$S97,0,,-1))</f>
        <v>0</v>
      </c>
      <c r="K98" cm="1">
        <f t="array" ref="K98">IF(_xlfn.XLOOKUP(1,(game_boards[draft_id]=drafter_draft_stats[[#This Row],[draft_id]])*(game_boards[drafter_id]=drafter_draft_stats[[#This Row],[drafter_id]]),game_boards[has_bonus_veto])=TRUE,1,0)</f>
        <v>0</v>
      </c>
      <c r="L98" cm="1">
        <f t="array" ref="L98">IF(_xlfn.XLOOKUP(1,(game_boards[draft_id]=drafter_draft_stats[[#This Row],[draft_id]])*(game_boards[drafter_id]=drafter_draft_stats[[#This Row],[drafter_id]]),game_boards[has_bonus_veto_override])=TRUE,1,0)</f>
        <v>0</v>
      </c>
      <c r="M98">
        <f>drafter_draft_stats[[#This Row],[starting_veto]]+drafter_draft_stats[[#This Row],[rollover_vetoes]]+drafter_draft_stats[[#This Row],[trivia_vetoes]]</f>
        <v>2</v>
      </c>
      <c r="N98">
        <f>drafter_draft_stats[[#This Row],[rollover_veto_override]]+drafter_draft_stats[[#This Row],[trivia_veto_override]]</f>
        <v>0</v>
      </c>
      <c r="P98">
        <v>1</v>
      </c>
      <c r="R98">
        <f>IF(_xlfn.XLOOKUP(drafter_draft_stats[[#This Row],[draft_id]],drafts[id],drafts[non_canonical])=TRUE,0,IF(drafter_draft_stats[[#This Row],[total_vetoes]]-drafter_draft_stats[[#This Row],[vetoes_used]]&gt;=1,1,0))</f>
        <v>1</v>
      </c>
      <c r="S98">
        <f>IF(_xlfn.XLOOKUP(drafter_draft_stats[[#This Row],[draft_id]],drafts[id],drafts[non_canonical])=TRUE,0,IF(drafter_draft_stats[[#This Row],[total_veto_overrides]]-drafter_draft_stats[[#This Row],[veto_overrides_used]]&gt;=1,1,0))</f>
        <v>0</v>
      </c>
    </row>
    <row r="99" spans="2:19" x14ac:dyDescent="0.25">
      <c r="B99" s="4" t="s">
        <v>30</v>
      </c>
      <c r="C99" t="str">
        <f>_xlfn.XLOOKUP(drafter_draft_stats[[#This Row],[draft_id]],drafts[id],drafts[title])</f>
        <v>'90s Action Mega Draft</v>
      </c>
      <c r="D99" t="s">
        <v>1149</v>
      </c>
      <c r="E99" t="str">
        <f>_xlfn.XLOOKUP(drafter_draft_stats[[#This Row],[drafter_id]],drafters[id],drafters[name],"")</f>
        <v>Dave Schilling</v>
      </c>
      <c r="G99" t="str">
        <f>_xlfn.XLOOKUP(drafter_draft_stats[[#This Row],[drafter_team_id]],drafter_teams[id],drafter_teams[name],"")</f>
        <v/>
      </c>
      <c r="H99">
        <f>1</f>
        <v>1</v>
      </c>
      <c r="I99" cm="1">
        <f t="array" ref="I99">IF(_xlfn.XLOOKUP(drafter_draft_stats[[#This Row],[draft_id]],drafts[id],drafts[non_canonical])=TRUE,0,_xlfn.XLOOKUP(drafter_draft_stats[[#This Row],[drafter_id]],$D$2:$D98,$R$2:$R98,0,,-1))</f>
        <v>0</v>
      </c>
      <c r="J99" cm="1">
        <f t="array" ref="J99">IF(_xlfn.XLOOKUP(drafter_draft_stats[[#This Row],[draft_id]],drafts[id],drafts[non_canonical])=TRUE,0,_xlfn.XLOOKUP(drafter_draft_stats[[#This Row],[drafter_id]],$D$2:$D98,$S$2:$S98,0,,-1))</f>
        <v>0</v>
      </c>
      <c r="K99" cm="1">
        <f t="array" ref="K99">IF(_xlfn.XLOOKUP(1,(game_boards[draft_id]=drafter_draft_stats[[#This Row],[draft_id]])*(game_boards[drafter_id]=drafter_draft_stats[[#This Row],[drafter_id]]),game_boards[has_bonus_veto])=TRUE,1,0)</f>
        <v>0</v>
      </c>
      <c r="L99" cm="1">
        <f t="array" ref="L99">IF(_xlfn.XLOOKUP(1,(game_boards[draft_id]=drafter_draft_stats[[#This Row],[draft_id]])*(game_boards[drafter_id]=drafter_draft_stats[[#This Row],[drafter_id]]),game_boards[has_bonus_veto_override])=TRUE,1,0)</f>
        <v>1</v>
      </c>
      <c r="M99">
        <f>drafter_draft_stats[[#This Row],[starting_veto]]+drafter_draft_stats[[#This Row],[rollover_vetoes]]+drafter_draft_stats[[#This Row],[trivia_vetoes]]</f>
        <v>1</v>
      </c>
      <c r="N99">
        <f>drafter_draft_stats[[#This Row],[rollover_veto_override]]+drafter_draft_stats[[#This Row],[trivia_veto_override]]</f>
        <v>1</v>
      </c>
      <c r="P99">
        <v>1</v>
      </c>
      <c r="Q99">
        <v>1</v>
      </c>
      <c r="R99">
        <f>IF(_xlfn.XLOOKUP(drafter_draft_stats[[#This Row],[draft_id]],drafts[id],drafts[non_canonical])=TRUE,0,IF(drafter_draft_stats[[#This Row],[total_vetoes]]-drafter_draft_stats[[#This Row],[vetoes_used]]&gt;=1,1,0))</f>
        <v>0</v>
      </c>
      <c r="S99">
        <f>IF(_xlfn.XLOOKUP(drafter_draft_stats[[#This Row],[draft_id]],drafts[id],drafts[non_canonical])=TRUE,0,IF(drafter_draft_stats[[#This Row],[total_veto_overrides]]-drafter_draft_stats[[#This Row],[veto_overrides_used]]&gt;=1,1,0))</f>
        <v>0</v>
      </c>
    </row>
    <row r="100" spans="2:19" x14ac:dyDescent="0.25">
      <c r="B100" s="5" t="s">
        <v>30</v>
      </c>
      <c r="C100" t="str">
        <f>_xlfn.XLOOKUP(drafter_draft_stats[[#This Row],[draft_id]],drafts[id],drafts[title])</f>
        <v>'90s Action Mega Draft</v>
      </c>
      <c r="D100" t="s">
        <v>1003</v>
      </c>
      <c r="E100" t="str">
        <f>_xlfn.XLOOKUP(drafter_draft_stats[[#This Row],[drafter_id]],drafters[id],drafters[name],"")</f>
        <v>Kate Freund</v>
      </c>
      <c r="G100" t="str">
        <f>_xlfn.XLOOKUP(drafter_draft_stats[[#This Row],[drafter_team_id]],drafter_teams[id],drafter_teams[name],"")</f>
        <v/>
      </c>
      <c r="H100">
        <f>1</f>
        <v>1</v>
      </c>
      <c r="I100" cm="1">
        <f t="array" ref="I100">IF(_xlfn.XLOOKUP(drafter_draft_stats[[#This Row],[draft_id]],drafts[id],drafts[non_canonical])=TRUE,0,_xlfn.XLOOKUP(drafter_draft_stats[[#This Row],[drafter_id]],$D$2:$D99,$R$2:$R99,0,,-1))</f>
        <v>0</v>
      </c>
      <c r="J100" cm="1">
        <f t="array" ref="J100">IF(_xlfn.XLOOKUP(drafter_draft_stats[[#This Row],[draft_id]],drafts[id],drafts[non_canonical])=TRUE,0,_xlfn.XLOOKUP(drafter_draft_stats[[#This Row],[drafter_id]],$D$2:$D99,$S$2:$S99,0,,-1))</f>
        <v>0</v>
      </c>
      <c r="K100" cm="1">
        <f t="array" ref="K100">IF(_xlfn.XLOOKUP(1,(game_boards[draft_id]=drafter_draft_stats[[#This Row],[draft_id]])*(game_boards[drafter_id]=drafter_draft_stats[[#This Row],[drafter_id]]),game_boards[has_bonus_veto])=TRUE,1,0)</f>
        <v>0</v>
      </c>
      <c r="L100" cm="1">
        <f t="array" ref="L100">IF(_xlfn.XLOOKUP(1,(game_boards[draft_id]=drafter_draft_stats[[#This Row],[draft_id]])*(game_boards[drafter_id]=drafter_draft_stats[[#This Row],[drafter_id]]),game_boards[has_bonus_veto_override])=TRUE,1,0)</f>
        <v>0</v>
      </c>
      <c r="M100">
        <f>drafter_draft_stats[[#This Row],[starting_veto]]+drafter_draft_stats[[#This Row],[rollover_vetoes]]+drafter_draft_stats[[#This Row],[trivia_vetoes]]</f>
        <v>1</v>
      </c>
      <c r="N100">
        <f>drafter_draft_stats[[#This Row],[rollover_veto_override]]+drafter_draft_stats[[#This Row],[trivia_veto_override]]</f>
        <v>0</v>
      </c>
      <c r="P100">
        <v>1</v>
      </c>
      <c r="R100">
        <f>IF(_xlfn.XLOOKUP(drafter_draft_stats[[#This Row],[draft_id]],drafts[id],drafts[non_canonical])=TRUE,0,IF(drafter_draft_stats[[#This Row],[total_vetoes]]-drafter_draft_stats[[#This Row],[vetoes_used]]&gt;=1,1,0))</f>
        <v>0</v>
      </c>
      <c r="S100">
        <f>IF(_xlfn.XLOOKUP(drafter_draft_stats[[#This Row],[draft_id]],drafts[id],drafts[non_canonical])=TRUE,0,IF(drafter_draft_stats[[#This Row],[total_veto_overrides]]-drafter_draft_stats[[#This Row],[veto_overrides_used]]&gt;=1,1,0))</f>
        <v>0</v>
      </c>
    </row>
    <row r="101" spans="2:19" x14ac:dyDescent="0.25">
      <c r="B101" s="4" t="s">
        <v>361</v>
      </c>
      <c r="C101" t="str">
        <f>_xlfn.XLOOKUP(drafter_draft_stats[[#This Row],[draft_id]],drafts[id],drafts[title])</f>
        <v>John Carpenter Live</v>
      </c>
      <c r="D101" t="s">
        <v>1153</v>
      </c>
      <c r="E101" t="str">
        <f>_xlfn.XLOOKUP(drafter_draft_stats[[#This Row],[drafter_id]],drafters[id],drafters[name],"")</f>
        <v>Joe Lynch</v>
      </c>
      <c r="G101" t="str">
        <f>_xlfn.XLOOKUP(drafter_draft_stats[[#This Row],[drafter_team_id]],drafter_teams[id],drafter_teams[name],"")</f>
        <v/>
      </c>
      <c r="H101">
        <f>1</f>
        <v>1</v>
      </c>
      <c r="I101" cm="1">
        <f t="array" ref="I101">IF(_xlfn.XLOOKUP(drafter_draft_stats[[#This Row],[draft_id]],drafts[id],drafts[non_canonical])=TRUE,0,_xlfn.XLOOKUP(drafter_draft_stats[[#This Row],[drafter_id]],$D$2:$D100,$R$2:$R100,0,,-1))</f>
        <v>0</v>
      </c>
      <c r="J101" cm="1">
        <f t="array" ref="J101">IF(_xlfn.XLOOKUP(drafter_draft_stats[[#This Row],[draft_id]],drafts[id],drafts[non_canonical])=TRUE,0,_xlfn.XLOOKUP(drafter_draft_stats[[#This Row],[drafter_id]],$D$2:$D100,$S$2:$S100,0,,-1))</f>
        <v>0</v>
      </c>
      <c r="K101" cm="1">
        <f t="array" ref="K101">IF(_xlfn.XLOOKUP(1,(game_boards[draft_id]=drafter_draft_stats[[#This Row],[draft_id]])*(game_boards[drafter_id]=drafter_draft_stats[[#This Row],[drafter_id]]),game_boards[has_bonus_veto])=TRUE,1,0)</f>
        <v>0</v>
      </c>
      <c r="L101" cm="1">
        <f t="array" ref="L101">IF(_xlfn.XLOOKUP(1,(game_boards[draft_id]=drafter_draft_stats[[#This Row],[draft_id]])*(game_boards[drafter_id]=drafter_draft_stats[[#This Row],[drafter_id]]),game_boards[has_bonus_veto_override])=TRUE,1,0)</f>
        <v>0</v>
      </c>
      <c r="M101">
        <f>drafter_draft_stats[[#This Row],[starting_veto]]+drafter_draft_stats[[#This Row],[rollover_vetoes]]+drafter_draft_stats[[#This Row],[trivia_vetoes]]</f>
        <v>1</v>
      </c>
      <c r="N101">
        <f>drafter_draft_stats[[#This Row],[rollover_veto_override]]+drafter_draft_stats[[#This Row],[trivia_veto_override]]</f>
        <v>0</v>
      </c>
      <c r="P101">
        <v>1</v>
      </c>
      <c r="R101">
        <f>IF(_xlfn.XLOOKUP(drafter_draft_stats[[#This Row],[draft_id]],drafts[id],drafts[non_canonical])=TRUE,0,IF(drafter_draft_stats[[#This Row],[total_vetoes]]-drafter_draft_stats[[#This Row],[vetoes_used]]&gt;=1,1,0))</f>
        <v>0</v>
      </c>
      <c r="S101">
        <f>IF(_xlfn.XLOOKUP(drafter_draft_stats[[#This Row],[draft_id]],drafts[id],drafts[non_canonical])=TRUE,0,IF(drafter_draft_stats[[#This Row],[total_veto_overrides]]-drafter_draft_stats[[#This Row],[veto_overrides_used]]&gt;=1,1,0))</f>
        <v>0</v>
      </c>
    </row>
    <row r="102" spans="2:19" x14ac:dyDescent="0.25">
      <c r="B102" s="5" t="s">
        <v>361</v>
      </c>
      <c r="C102" t="str">
        <f>_xlfn.XLOOKUP(drafter_draft_stats[[#This Row],[draft_id]],drafts[id],drafts[title])</f>
        <v>John Carpenter Live</v>
      </c>
      <c r="D102" t="s">
        <v>1051</v>
      </c>
      <c r="E102" t="str">
        <f>_xlfn.XLOOKUP(drafter_draft_stats[[#This Row],[drafter_id]],drafters[id],drafters[name],"")</f>
        <v>Drew McWeeny</v>
      </c>
      <c r="G102" t="str">
        <f>_xlfn.XLOOKUP(drafter_draft_stats[[#This Row],[drafter_team_id]],drafter_teams[id],drafter_teams[name],"")</f>
        <v/>
      </c>
      <c r="H102">
        <f>1</f>
        <v>1</v>
      </c>
      <c r="I102" cm="1">
        <f t="array" ref="I102">IF(_xlfn.XLOOKUP(drafter_draft_stats[[#This Row],[draft_id]],drafts[id],drafts[non_canonical])=TRUE,0,_xlfn.XLOOKUP(drafter_draft_stats[[#This Row],[drafter_id]],$D$2:$D101,$R$2:$R101,0,,-1))</f>
        <v>0</v>
      </c>
      <c r="J102" cm="1">
        <f t="array" ref="J102">IF(_xlfn.XLOOKUP(drafter_draft_stats[[#This Row],[draft_id]],drafts[id],drafts[non_canonical])=TRUE,0,_xlfn.XLOOKUP(drafter_draft_stats[[#This Row],[drafter_id]],$D$2:$D101,$S$2:$S101,0,,-1))</f>
        <v>0</v>
      </c>
      <c r="K102" cm="1">
        <f t="array" ref="K102">IF(_xlfn.XLOOKUP(1,(game_boards[draft_id]=drafter_draft_stats[[#This Row],[draft_id]])*(game_boards[drafter_id]=drafter_draft_stats[[#This Row],[drafter_id]]),game_boards[has_bonus_veto])=TRUE,1,0)</f>
        <v>0</v>
      </c>
      <c r="L102" cm="1">
        <f t="array" ref="L102">IF(_xlfn.XLOOKUP(1,(game_boards[draft_id]=drafter_draft_stats[[#This Row],[draft_id]])*(game_boards[drafter_id]=drafter_draft_stats[[#This Row],[drafter_id]]),game_boards[has_bonus_veto_override])=TRUE,1,0)</f>
        <v>0</v>
      </c>
      <c r="M102">
        <f>drafter_draft_stats[[#This Row],[starting_veto]]+drafter_draft_stats[[#This Row],[rollover_vetoes]]+drafter_draft_stats[[#This Row],[trivia_vetoes]]</f>
        <v>1</v>
      </c>
      <c r="N102">
        <f>drafter_draft_stats[[#This Row],[rollover_veto_override]]+drafter_draft_stats[[#This Row],[trivia_veto_override]]</f>
        <v>0</v>
      </c>
      <c r="P102">
        <v>1</v>
      </c>
      <c r="R102">
        <f>IF(_xlfn.XLOOKUP(drafter_draft_stats[[#This Row],[draft_id]],drafts[id],drafts[non_canonical])=TRUE,0,IF(drafter_draft_stats[[#This Row],[total_vetoes]]-drafter_draft_stats[[#This Row],[vetoes_used]]&gt;=1,1,0))</f>
        <v>0</v>
      </c>
      <c r="S102">
        <f>IF(_xlfn.XLOOKUP(drafter_draft_stats[[#This Row],[draft_id]],drafts[id],drafts[non_canonical])=TRUE,0,IF(drafter_draft_stats[[#This Row],[total_veto_overrides]]-drafter_draft_stats[[#This Row],[veto_overrides_used]]&gt;=1,1,0))</f>
        <v>0</v>
      </c>
    </row>
    <row r="103" spans="2:19" x14ac:dyDescent="0.25">
      <c r="B103" s="4" t="s">
        <v>629</v>
      </c>
      <c r="C103" t="str">
        <f>_xlfn.XLOOKUP(drafter_draft_stats[[#This Row],[draft_id]],drafts[id],drafts[title])</f>
        <v>Horror Prequels</v>
      </c>
      <c r="D103" t="s">
        <v>915</v>
      </c>
      <c r="E103" t="str">
        <f>_xlfn.XLOOKUP(drafter_draft_stats[[#This Row],[drafter_id]],drafters[id],drafters[name],"")</f>
        <v>Billy Ray Brewton</v>
      </c>
      <c r="G103" t="str">
        <f>_xlfn.XLOOKUP(drafter_draft_stats[[#This Row],[drafter_team_id]],drafter_teams[id],drafter_teams[name],"")</f>
        <v/>
      </c>
      <c r="H103">
        <f>1</f>
        <v>1</v>
      </c>
      <c r="I103" cm="1">
        <f t="array" ref="I103">IF(_xlfn.XLOOKUP(drafter_draft_stats[[#This Row],[draft_id]],drafts[id],drafts[non_canonical])=TRUE,0,_xlfn.XLOOKUP(drafter_draft_stats[[#This Row],[drafter_id]],$D$2:$D102,$R$2:$R102,0,,-1))</f>
        <v>0</v>
      </c>
      <c r="J103" cm="1">
        <f t="array" ref="J103">IF(_xlfn.XLOOKUP(drafter_draft_stats[[#This Row],[draft_id]],drafts[id],drafts[non_canonical])=TRUE,0,_xlfn.XLOOKUP(drafter_draft_stats[[#This Row],[drafter_id]],$D$2:$D102,$S$2:$S102,0,,-1))</f>
        <v>0</v>
      </c>
      <c r="K103" cm="1">
        <f t="array" ref="K103">IF(_xlfn.XLOOKUP(1,(game_boards[draft_id]=drafter_draft_stats[[#This Row],[draft_id]])*(game_boards[drafter_id]=drafter_draft_stats[[#This Row],[drafter_id]]),game_boards[has_bonus_veto])=TRUE,1,0)</f>
        <v>0</v>
      </c>
      <c r="L103" cm="1">
        <f t="array" ref="L103">IF(_xlfn.XLOOKUP(1,(game_boards[draft_id]=drafter_draft_stats[[#This Row],[draft_id]])*(game_boards[drafter_id]=drafter_draft_stats[[#This Row],[drafter_id]]),game_boards[has_bonus_veto_override])=TRUE,1,0)</f>
        <v>0</v>
      </c>
      <c r="M103">
        <f>drafter_draft_stats[[#This Row],[starting_veto]]+drafter_draft_stats[[#This Row],[rollover_vetoes]]+drafter_draft_stats[[#This Row],[trivia_vetoes]]</f>
        <v>1</v>
      </c>
      <c r="N103">
        <f>drafter_draft_stats[[#This Row],[rollover_veto_override]]+drafter_draft_stats[[#This Row],[trivia_veto_override]]</f>
        <v>0</v>
      </c>
      <c r="O103">
        <v>1</v>
      </c>
      <c r="P103">
        <v>2</v>
      </c>
      <c r="R103">
        <f>IF(_xlfn.XLOOKUP(drafter_draft_stats[[#This Row],[draft_id]],drafts[id],drafts[non_canonical])=TRUE,0,IF(drafter_draft_stats[[#This Row],[total_vetoes]]-drafter_draft_stats[[#This Row],[vetoes_used]]&gt;=1,1,0))</f>
        <v>0</v>
      </c>
      <c r="S103">
        <f>IF(_xlfn.XLOOKUP(drafter_draft_stats[[#This Row],[draft_id]],drafts[id],drafts[non_canonical])=TRUE,0,IF(drafter_draft_stats[[#This Row],[total_veto_overrides]]-drafter_draft_stats[[#This Row],[veto_overrides_used]]&gt;=1,1,0))</f>
        <v>0</v>
      </c>
    </row>
    <row r="104" spans="2:19" x14ac:dyDescent="0.25">
      <c r="B104" s="4" t="s">
        <v>629</v>
      </c>
      <c r="C104" t="str">
        <f>_xlfn.XLOOKUP(drafter_draft_stats[[#This Row],[draft_id]],drafts[id],drafts[title])</f>
        <v>Horror Prequels</v>
      </c>
      <c r="D104" t="s">
        <v>909</v>
      </c>
      <c r="E104" t="str">
        <f>_xlfn.XLOOKUP(drafter_draft_stats[[#This Row],[drafter_id]],drafters[id],drafters[name],"")</f>
        <v>Kyle Anderson</v>
      </c>
      <c r="G104" t="str">
        <f>_xlfn.XLOOKUP(drafter_draft_stats[[#This Row],[drafter_team_id]],drafter_teams[id],drafter_teams[name],"")</f>
        <v/>
      </c>
      <c r="H104">
        <f>1</f>
        <v>1</v>
      </c>
      <c r="I104" cm="1">
        <f t="array" ref="I104">IF(_xlfn.XLOOKUP(drafter_draft_stats[[#This Row],[draft_id]],drafts[id],drafts[non_canonical])=TRUE,0,_xlfn.XLOOKUP(drafter_draft_stats[[#This Row],[drafter_id]],$D$2:$D103,$R$2:$R103,0,,-1))</f>
        <v>0</v>
      </c>
      <c r="J104" cm="1">
        <f t="array" ref="J104">IF(_xlfn.XLOOKUP(drafter_draft_stats[[#This Row],[draft_id]],drafts[id],drafts[non_canonical])=TRUE,0,_xlfn.XLOOKUP(drafter_draft_stats[[#This Row],[drafter_id]],$D$2:$D103,$S$2:$S103,0,,-1))</f>
        <v>0</v>
      </c>
      <c r="K104" cm="1">
        <f t="array" ref="K104">IF(_xlfn.XLOOKUP(1,(game_boards[draft_id]=drafter_draft_stats[[#This Row],[draft_id]])*(game_boards[drafter_id]=drafter_draft_stats[[#This Row],[drafter_id]]),game_boards[has_bonus_veto])=TRUE,1,0)</f>
        <v>0</v>
      </c>
      <c r="L104" cm="1">
        <f t="array" ref="L104">IF(_xlfn.XLOOKUP(1,(game_boards[draft_id]=drafter_draft_stats[[#This Row],[draft_id]])*(game_boards[drafter_id]=drafter_draft_stats[[#This Row],[drafter_id]]),game_boards[has_bonus_veto_override])=TRUE,1,0)</f>
        <v>0</v>
      </c>
      <c r="M104">
        <f>drafter_draft_stats[[#This Row],[starting_veto]]+drafter_draft_stats[[#This Row],[rollover_vetoes]]+drafter_draft_stats[[#This Row],[trivia_vetoes]]</f>
        <v>1</v>
      </c>
      <c r="N104">
        <f>drafter_draft_stats[[#This Row],[rollover_veto_override]]+drafter_draft_stats[[#This Row],[trivia_veto_override]]</f>
        <v>0</v>
      </c>
      <c r="R104">
        <f>IF(_xlfn.XLOOKUP(drafter_draft_stats[[#This Row],[draft_id]],drafts[id],drafts[non_canonical])=TRUE,0,IF(drafter_draft_stats[[#This Row],[total_vetoes]]-drafter_draft_stats[[#This Row],[vetoes_used]]&gt;=1,1,0))</f>
        <v>1</v>
      </c>
      <c r="S104">
        <f>IF(_xlfn.XLOOKUP(drafter_draft_stats[[#This Row],[draft_id]],drafts[id],drafts[non_canonical])=TRUE,0,IF(drafter_draft_stats[[#This Row],[total_veto_overrides]]-drafter_draft_stats[[#This Row],[veto_overrides_used]]&gt;=1,1,0))</f>
        <v>0</v>
      </c>
    </row>
    <row r="105" spans="2:19" x14ac:dyDescent="0.25">
      <c r="B105" s="5" t="s">
        <v>92</v>
      </c>
      <c r="C105" t="str">
        <f>_xlfn.XLOOKUP(drafter_draft_stats[[#This Row],[draft_id]],drafts[id],drafts[title])</f>
        <v>Halloween Movies</v>
      </c>
      <c r="D105" t="s">
        <v>805</v>
      </c>
      <c r="E105" t="str">
        <f>_xlfn.XLOOKUP(drafter_draft_stats[[#This Row],[drafter_id]],drafters[id],drafters[name],"")</f>
        <v>Elric Kane</v>
      </c>
      <c r="G105" t="str">
        <f>_xlfn.XLOOKUP(drafter_draft_stats[[#This Row],[drafter_team_id]],drafter_teams[id],drafter_teams[name],"")</f>
        <v/>
      </c>
      <c r="H105">
        <f>1</f>
        <v>1</v>
      </c>
      <c r="I105" cm="1">
        <f t="array" ref="I105">IF(_xlfn.XLOOKUP(drafter_draft_stats[[#This Row],[draft_id]],drafts[id],drafts[non_canonical])=TRUE,0,_xlfn.XLOOKUP(drafter_draft_stats[[#This Row],[drafter_id]],$D$2:$D104,$R$2:$R104,0,,-1))</f>
        <v>0</v>
      </c>
      <c r="J105" cm="1">
        <f t="array" ref="J105">IF(_xlfn.XLOOKUP(drafter_draft_stats[[#This Row],[draft_id]],drafts[id],drafts[non_canonical])=TRUE,0,_xlfn.XLOOKUP(drafter_draft_stats[[#This Row],[drafter_id]],$D$2:$D104,$S$2:$S104,0,,-1))</f>
        <v>0</v>
      </c>
      <c r="K105" cm="1">
        <f t="array" ref="K105">IF(_xlfn.XLOOKUP(1,(game_boards[draft_id]=drafter_draft_stats[[#This Row],[draft_id]])*(game_boards[drafter_id]=drafter_draft_stats[[#This Row],[drafter_id]]),game_boards[has_bonus_veto])=TRUE,1,0)</f>
        <v>0</v>
      </c>
      <c r="L105" cm="1">
        <f t="array" ref="L105">IF(_xlfn.XLOOKUP(1,(game_boards[draft_id]=drafter_draft_stats[[#This Row],[draft_id]])*(game_boards[drafter_id]=drafter_draft_stats[[#This Row],[drafter_id]]),game_boards[has_bonus_veto_override])=TRUE,1,0)</f>
        <v>0</v>
      </c>
      <c r="M105">
        <f>drafter_draft_stats[[#This Row],[starting_veto]]+drafter_draft_stats[[#This Row],[rollover_vetoes]]+drafter_draft_stats[[#This Row],[trivia_vetoes]]</f>
        <v>1</v>
      </c>
      <c r="N105">
        <f>drafter_draft_stats[[#This Row],[rollover_veto_override]]+drafter_draft_stats[[#This Row],[trivia_veto_override]]</f>
        <v>0</v>
      </c>
      <c r="R105">
        <f>IF(_xlfn.XLOOKUP(drafter_draft_stats[[#This Row],[draft_id]],drafts[id],drafts[non_canonical])=TRUE,0,IF(drafter_draft_stats[[#This Row],[total_vetoes]]-drafter_draft_stats[[#This Row],[vetoes_used]]&gt;=1,1,0))</f>
        <v>1</v>
      </c>
      <c r="S105">
        <f>IF(_xlfn.XLOOKUP(drafter_draft_stats[[#This Row],[draft_id]],drafts[id],drafts[non_canonical])=TRUE,0,IF(drafter_draft_stats[[#This Row],[total_veto_overrides]]-drafter_draft_stats[[#This Row],[veto_overrides_used]]&gt;=1,1,0))</f>
        <v>0</v>
      </c>
    </row>
    <row r="106" spans="2:19" x14ac:dyDescent="0.25">
      <c r="B106" s="5" t="s">
        <v>92</v>
      </c>
      <c r="C106" t="str">
        <f>_xlfn.XLOOKUP(drafter_draft_stats[[#This Row],[draft_id]],drafts[id],drafts[title])</f>
        <v>Halloween Movies</v>
      </c>
      <c r="D106" t="s">
        <v>969</v>
      </c>
      <c r="E106" t="str">
        <f>_xlfn.XLOOKUP(drafter_draft_stats[[#This Row],[drafter_id]],drafters[id],drafters[name],"")</f>
        <v>Graham Skipper</v>
      </c>
      <c r="G106" t="str">
        <f>_xlfn.XLOOKUP(drafter_draft_stats[[#This Row],[drafter_team_id]],drafter_teams[id],drafter_teams[name],"")</f>
        <v/>
      </c>
      <c r="H106">
        <f>1</f>
        <v>1</v>
      </c>
      <c r="I106" cm="1">
        <f t="array" ref="I106">IF(_xlfn.XLOOKUP(drafter_draft_stats[[#This Row],[draft_id]],drafts[id],drafts[non_canonical])=TRUE,0,_xlfn.XLOOKUP(drafter_draft_stats[[#This Row],[drafter_id]],$D$2:$D105,$R$2:$R105,0,,-1))</f>
        <v>0</v>
      </c>
      <c r="J106" cm="1">
        <f t="array" ref="J106">IF(_xlfn.XLOOKUP(drafter_draft_stats[[#This Row],[draft_id]],drafts[id],drafts[non_canonical])=TRUE,0,_xlfn.XLOOKUP(drafter_draft_stats[[#This Row],[drafter_id]],$D$2:$D105,$S$2:$S105,0,,-1))</f>
        <v>0</v>
      </c>
      <c r="K106" cm="1">
        <f t="array" ref="K106">IF(_xlfn.XLOOKUP(1,(game_boards[draft_id]=drafter_draft_stats[[#This Row],[draft_id]])*(game_boards[drafter_id]=drafter_draft_stats[[#This Row],[drafter_id]]),game_boards[has_bonus_veto])=TRUE,1,0)</f>
        <v>0</v>
      </c>
      <c r="L106" cm="1">
        <f t="array" ref="L106">IF(_xlfn.XLOOKUP(1,(game_boards[draft_id]=drafter_draft_stats[[#This Row],[draft_id]])*(game_boards[drafter_id]=drafter_draft_stats[[#This Row],[drafter_id]]),game_boards[has_bonus_veto_override])=TRUE,1,0)</f>
        <v>0</v>
      </c>
      <c r="M106">
        <f>drafter_draft_stats[[#This Row],[starting_veto]]+drafter_draft_stats[[#This Row],[rollover_vetoes]]+drafter_draft_stats[[#This Row],[trivia_vetoes]]</f>
        <v>1</v>
      </c>
      <c r="N106">
        <f>drafter_draft_stats[[#This Row],[rollover_veto_override]]+drafter_draft_stats[[#This Row],[trivia_veto_override]]</f>
        <v>0</v>
      </c>
      <c r="P106">
        <v>1</v>
      </c>
      <c r="R106">
        <f>IF(_xlfn.XLOOKUP(drafter_draft_stats[[#This Row],[draft_id]],drafts[id],drafts[non_canonical])=TRUE,0,IF(drafter_draft_stats[[#This Row],[total_vetoes]]-drafter_draft_stats[[#This Row],[vetoes_used]]&gt;=1,1,0))</f>
        <v>0</v>
      </c>
      <c r="S106">
        <f>IF(_xlfn.XLOOKUP(drafter_draft_stats[[#This Row],[draft_id]],drafts[id],drafts[non_canonical])=TRUE,0,IF(drafter_draft_stats[[#This Row],[total_veto_overrides]]-drafter_draft_stats[[#This Row],[veto_overrides_used]]&gt;=1,1,0))</f>
        <v>0</v>
      </c>
    </row>
    <row r="107" spans="2:19" x14ac:dyDescent="0.25">
      <c r="B107" s="4" t="s">
        <v>246</v>
      </c>
      <c r="C107" t="str">
        <f>_xlfn.XLOOKUP(drafter_draft_stats[[#This Row],[draft_id]],drafts[id],drafts[title])</f>
        <v>Found Footage</v>
      </c>
      <c r="D107" t="s">
        <v>915</v>
      </c>
      <c r="E107" t="str">
        <f>_xlfn.XLOOKUP(drafter_draft_stats[[#This Row],[drafter_id]],drafters[id],drafters[name],"")</f>
        <v>Billy Ray Brewton</v>
      </c>
      <c r="G107" t="str">
        <f>_xlfn.XLOOKUP(drafter_draft_stats[[#This Row],[drafter_team_id]],drafter_teams[id],drafter_teams[name],"")</f>
        <v/>
      </c>
      <c r="H107">
        <f>1</f>
        <v>1</v>
      </c>
      <c r="I107" cm="1">
        <f t="array" ref="I107">IF(_xlfn.XLOOKUP(drafter_draft_stats[[#This Row],[draft_id]],drafts[id],drafts[non_canonical])=TRUE,0,_xlfn.XLOOKUP(drafter_draft_stats[[#This Row],[drafter_id]],$D$2:$D106,$R$2:$R106,0,,-1))</f>
        <v>0</v>
      </c>
      <c r="J107" cm="1">
        <f t="array" ref="J107">IF(_xlfn.XLOOKUP(drafter_draft_stats[[#This Row],[draft_id]],drafts[id],drafts[non_canonical])=TRUE,0,_xlfn.XLOOKUP(drafter_draft_stats[[#This Row],[drafter_id]],$D$2:$D106,$S$2:$S106,0,,-1))</f>
        <v>0</v>
      </c>
      <c r="K107" cm="1">
        <f t="array" ref="K107">IF(_xlfn.XLOOKUP(1,(game_boards[draft_id]=drafter_draft_stats[[#This Row],[draft_id]])*(game_boards[drafter_id]=drafter_draft_stats[[#This Row],[drafter_id]]),game_boards[has_bonus_veto])=TRUE,1,0)</f>
        <v>0</v>
      </c>
      <c r="L107" cm="1">
        <f t="array" ref="L107">IF(_xlfn.XLOOKUP(1,(game_boards[draft_id]=drafter_draft_stats[[#This Row],[draft_id]])*(game_boards[drafter_id]=drafter_draft_stats[[#This Row],[drafter_id]]),game_boards[has_bonus_veto_override])=TRUE,1,0)</f>
        <v>0</v>
      </c>
      <c r="M107">
        <f>drafter_draft_stats[[#This Row],[starting_veto]]+drafter_draft_stats[[#This Row],[rollover_vetoes]]+drafter_draft_stats[[#This Row],[trivia_vetoes]]</f>
        <v>1</v>
      </c>
      <c r="N107">
        <f>drafter_draft_stats[[#This Row],[rollover_veto_override]]+drafter_draft_stats[[#This Row],[trivia_veto_override]]</f>
        <v>0</v>
      </c>
      <c r="R107">
        <f>IF(_xlfn.XLOOKUP(drafter_draft_stats[[#This Row],[draft_id]],drafts[id],drafts[non_canonical])=TRUE,0,IF(drafter_draft_stats[[#This Row],[total_vetoes]]-drafter_draft_stats[[#This Row],[vetoes_used]]&gt;=1,1,0))</f>
        <v>1</v>
      </c>
      <c r="S107">
        <f>IF(_xlfn.XLOOKUP(drafter_draft_stats[[#This Row],[draft_id]],drafts[id],drafts[non_canonical])=TRUE,0,IF(drafter_draft_stats[[#This Row],[total_veto_overrides]]-drafter_draft_stats[[#This Row],[veto_overrides_used]]&gt;=1,1,0))</f>
        <v>0</v>
      </c>
    </row>
    <row r="108" spans="2:19" x14ac:dyDescent="0.25">
      <c r="B108" s="4" t="s">
        <v>246</v>
      </c>
      <c r="C108" t="str">
        <f>_xlfn.XLOOKUP(drafter_draft_stats[[#This Row],[draft_id]],drafts[id],drafts[title])</f>
        <v>Found Footage</v>
      </c>
      <c r="D108" t="s">
        <v>1237</v>
      </c>
      <c r="E108" t="str">
        <f>_xlfn.XLOOKUP(drafter_draft_stats[[#This Row],[drafter_id]],drafters[id],drafters[name],"")</f>
        <v>Clay Keller</v>
      </c>
      <c r="G108" t="str">
        <f>_xlfn.XLOOKUP(drafter_draft_stats[[#This Row],[drafter_team_id]],drafter_teams[id],drafter_teams[name],"")</f>
        <v/>
      </c>
      <c r="H108">
        <f>1</f>
        <v>1</v>
      </c>
      <c r="I108" cm="1">
        <f t="array" ref="I108">IF(_xlfn.XLOOKUP(drafter_draft_stats[[#This Row],[draft_id]],drafts[id],drafts[non_canonical])=TRUE,0,_xlfn.XLOOKUP(drafter_draft_stats[[#This Row],[drafter_id]],$D$2:$D107,$R$2:$R107,0,,-1))</f>
        <v>1</v>
      </c>
      <c r="J108" cm="1">
        <f t="array" ref="J108">IF(_xlfn.XLOOKUP(drafter_draft_stats[[#This Row],[draft_id]],drafts[id],drafts[non_canonical])=TRUE,0,_xlfn.XLOOKUP(drafter_draft_stats[[#This Row],[drafter_id]],$D$2:$D107,$S$2:$S107,0,,-1))</f>
        <v>0</v>
      </c>
      <c r="K108" cm="1">
        <f t="array" ref="K108">IF(_xlfn.XLOOKUP(1,(game_boards[draft_id]=drafter_draft_stats[[#This Row],[draft_id]])*(game_boards[drafter_id]=drafter_draft_stats[[#This Row],[drafter_id]]),game_boards[has_bonus_veto])=TRUE,1,0)</f>
        <v>0</v>
      </c>
      <c r="L108" cm="1">
        <f t="array" ref="L108">IF(_xlfn.XLOOKUP(1,(game_boards[draft_id]=drafter_draft_stats[[#This Row],[draft_id]])*(game_boards[drafter_id]=drafter_draft_stats[[#This Row],[drafter_id]]),game_boards[has_bonus_veto_override])=TRUE,1,0)</f>
        <v>0</v>
      </c>
      <c r="M108">
        <f>drafter_draft_stats[[#This Row],[starting_veto]]+drafter_draft_stats[[#This Row],[rollover_vetoes]]+drafter_draft_stats[[#This Row],[trivia_vetoes]]</f>
        <v>2</v>
      </c>
      <c r="N108">
        <f>drafter_draft_stats[[#This Row],[rollover_veto_override]]+drafter_draft_stats[[#This Row],[trivia_veto_override]]</f>
        <v>0</v>
      </c>
      <c r="P108">
        <v>1</v>
      </c>
      <c r="R108">
        <f>IF(_xlfn.XLOOKUP(drafter_draft_stats[[#This Row],[draft_id]],drafts[id],drafts[non_canonical])=TRUE,0,IF(drafter_draft_stats[[#This Row],[total_vetoes]]-drafter_draft_stats[[#This Row],[vetoes_used]]&gt;=1,1,0))</f>
        <v>1</v>
      </c>
      <c r="S108">
        <f>IF(_xlfn.XLOOKUP(drafter_draft_stats[[#This Row],[draft_id]],drafts[id],drafts[non_canonical])=TRUE,0,IF(drafter_draft_stats[[#This Row],[total_veto_overrides]]-drafter_draft_stats[[#This Row],[veto_overrides_used]]&gt;=1,1,0))</f>
        <v>0</v>
      </c>
    </row>
    <row r="109" spans="2:19" x14ac:dyDescent="0.25">
      <c r="B109" s="5" t="s">
        <v>492</v>
      </c>
      <c r="C109" t="str">
        <f>_xlfn.XLOOKUP(drafter_draft_stats[[#This Row],[draft_id]],drafts[id],drafts[title])</f>
        <v>Heist Movies</v>
      </c>
      <c r="D109" t="s">
        <v>1017</v>
      </c>
      <c r="E109" t="str">
        <f>_xlfn.XLOOKUP(drafter_draft_stats[[#This Row],[drafter_id]],drafters[id],drafters[name],"")</f>
        <v>Thomas Grabinski</v>
      </c>
      <c r="G109" t="str">
        <f>_xlfn.XLOOKUP(drafter_draft_stats[[#This Row],[drafter_team_id]],drafter_teams[id],drafter_teams[name],"")</f>
        <v/>
      </c>
      <c r="H109">
        <f>1</f>
        <v>1</v>
      </c>
      <c r="I109" cm="1">
        <f t="array" ref="I109">IF(_xlfn.XLOOKUP(drafter_draft_stats[[#This Row],[draft_id]],drafts[id],drafts[non_canonical])=TRUE,0,_xlfn.XLOOKUP(drafter_draft_stats[[#This Row],[drafter_id]],$D$2:$D108,$R$2:$R108,0,,-1))</f>
        <v>0</v>
      </c>
      <c r="J109" cm="1">
        <f t="array" ref="J109">IF(_xlfn.XLOOKUP(drafter_draft_stats[[#This Row],[draft_id]],drafts[id],drafts[non_canonical])=TRUE,0,_xlfn.XLOOKUP(drafter_draft_stats[[#This Row],[drafter_id]],$D$2:$D108,$S$2:$S108,0,,-1))</f>
        <v>0</v>
      </c>
      <c r="K109" cm="1">
        <f t="array" ref="K109">IF(_xlfn.XLOOKUP(1,(game_boards[draft_id]=drafter_draft_stats[[#This Row],[draft_id]])*(game_boards[drafter_id]=drafter_draft_stats[[#This Row],[drafter_id]]),game_boards[has_bonus_veto])=TRUE,1,0)</f>
        <v>0</v>
      </c>
      <c r="L109" cm="1">
        <f t="array" ref="L109">IF(_xlfn.XLOOKUP(1,(game_boards[draft_id]=drafter_draft_stats[[#This Row],[draft_id]])*(game_boards[drafter_id]=drafter_draft_stats[[#This Row],[drafter_id]]),game_boards[has_bonus_veto_override])=TRUE,1,0)</f>
        <v>0</v>
      </c>
      <c r="M109">
        <f>drafter_draft_stats[[#This Row],[starting_veto]]+drafter_draft_stats[[#This Row],[rollover_vetoes]]+drafter_draft_stats[[#This Row],[trivia_vetoes]]</f>
        <v>1</v>
      </c>
      <c r="N109">
        <f>drafter_draft_stats[[#This Row],[rollover_veto_override]]+drafter_draft_stats[[#This Row],[trivia_veto_override]]</f>
        <v>0</v>
      </c>
      <c r="P109">
        <v>1</v>
      </c>
      <c r="R109">
        <f>IF(_xlfn.XLOOKUP(drafter_draft_stats[[#This Row],[draft_id]],drafts[id],drafts[non_canonical])=TRUE,0,IF(drafter_draft_stats[[#This Row],[total_vetoes]]-drafter_draft_stats[[#This Row],[vetoes_used]]&gt;=1,1,0))</f>
        <v>0</v>
      </c>
      <c r="S109">
        <f>IF(_xlfn.XLOOKUP(drafter_draft_stats[[#This Row],[draft_id]],drafts[id],drafts[non_canonical])=TRUE,0,IF(drafter_draft_stats[[#This Row],[total_veto_overrides]]-drafter_draft_stats[[#This Row],[veto_overrides_used]]&gt;=1,1,0))</f>
        <v>0</v>
      </c>
    </row>
    <row r="110" spans="2:19" x14ac:dyDescent="0.25">
      <c r="B110" s="5" t="s">
        <v>492</v>
      </c>
      <c r="C110" t="str">
        <f>_xlfn.XLOOKUP(drafter_draft_stats[[#This Row],[draft_id]],drafts[id],drafts[title])</f>
        <v>Heist Movies</v>
      </c>
      <c r="D110" t="s">
        <v>1233</v>
      </c>
      <c r="E110" t="str">
        <f>_xlfn.XLOOKUP(drafter_draft_stats[[#This Row],[drafter_id]],drafters[id],drafters[name],"")</f>
        <v>Kevin Costello</v>
      </c>
      <c r="G110" t="str">
        <f>_xlfn.XLOOKUP(drafter_draft_stats[[#This Row],[drafter_team_id]],drafter_teams[id],drafter_teams[name],"")</f>
        <v/>
      </c>
      <c r="H110">
        <f>1</f>
        <v>1</v>
      </c>
      <c r="I110" cm="1">
        <f t="array" ref="I110">IF(_xlfn.XLOOKUP(drafter_draft_stats[[#This Row],[draft_id]],drafts[id],drafts[non_canonical])=TRUE,0,_xlfn.XLOOKUP(drafter_draft_stats[[#This Row],[drafter_id]],$D$2:$D109,$R$2:$R109,0,,-1))</f>
        <v>0</v>
      </c>
      <c r="J110" cm="1">
        <f t="array" ref="J110">IF(_xlfn.XLOOKUP(drafter_draft_stats[[#This Row],[draft_id]],drafts[id],drafts[non_canonical])=TRUE,0,_xlfn.XLOOKUP(drafter_draft_stats[[#This Row],[drafter_id]],$D$2:$D109,$S$2:$S109,0,,-1))</f>
        <v>0</v>
      </c>
      <c r="K110" cm="1">
        <f t="array" ref="K110">IF(_xlfn.XLOOKUP(1,(game_boards[draft_id]=drafter_draft_stats[[#This Row],[draft_id]])*(game_boards[drafter_id]=drafter_draft_stats[[#This Row],[drafter_id]]),game_boards[has_bonus_veto])=TRUE,1,0)</f>
        <v>0</v>
      </c>
      <c r="L110" cm="1">
        <f t="array" ref="L110">IF(_xlfn.XLOOKUP(1,(game_boards[draft_id]=drafter_draft_stats[[#This Row],[draft_id]])*(game_boards[drafter_id]=drafter_draft_stats[[#This Row],[drafter_id]]),game_boards[has_bonus_veto_override])=TRUE,1,0)</f>
        <v>0</v>
      </c>
      <c r="M110">
        <f>drafter_draft_stats[[#This Row],[starting_veto]]+drafter_draft_stats[[#This Row],[rollover_vetoes]]+drafter_draft_stats[[#This Row],[trivia_vetoes]]</f>
        <v>1</v>
      </c>
      <c r="N110">
        <f>drafter_draft_stats[[#This Row],[rollover_veto_override]]+drafter_draft_stats[[#This Row],[trivia_veto_override]]</f>
        <v>0</v>
      </c>
      <c r="O110">
        <v>1</v>
      </c>
      <c r="P110">
        <v>1</v>
      </c>
      <c r="R110">
        <f>IF(_xlfn.XLOOKUP(drafter_draft_stats[[#This Row],[draft_id]],drafts[id],drafts[non_canonical])=TRUE,0,IF(drafter_draft_stats[[#This Row],[total_vetoes]]-drafter_draft_stats[[#This Row],[vetoes_used]]&gt;=1,1,0))</f>
        <v>0</v>
      </c>
      <c r="S110">
        <f>IF(_xlfn.XLOOKUP(drafter_draft_stats[[#This Row],[draft_id]],drafts[id],drafts[non_canonical])=TRUE,0,IF(drafter_draft_stats[[#This Row],[total_veto_overrides]]-drafter_draft_stats[[#This Row],[veto_overrides_used]]&gt;=1,1,0))</f>
        <v>0</v>
      </c>
    </row>
    <row r="111" spans="2:19" x14ac:dyDescent="0.25">
      <c r="B111" s="4" t="s">
        <v>612</v>
      </c>
      <c r="C111" t="str">
        <f>_xlfn.XLOOKUP(drafter_draft_stats[[#This Row],[draft_id]],drafts[id],drafts[title])</f>
        <v>Philip Seymour Hoffman</v>
      </c>
      <c r="D111" t="s">
        <v>789</v>
      </c>
      <c r="E111" t="str">
        <f>_xlfn.XLOOKUP(drafter_draft_stats[[#This Row],[drafter_id]],drafters[id],drafters[name],"")</f>
        <v>Bryan Cogman</v>
      </c>
      <c r="G111" t="str">
        <f>_xlfn.XLOOKUP(drafter_draft_stats[[#This Row],[drafter_team_id]],drafter_teams[id],drafter_teams[name],"")</f>
        <v/>
      </c>
      <c r="H111">
        <f>1</f>
        <v>1</v>
      </c>
      <c r="I111" cm="1">
        <f t="array" ref="I111">IF(_xlfn.XLOOKUP(drafter_draft_stats[[#This Row],[draft_id]],drafts[id],drafts[non_canonical])=TRUE,0,_xlfn.XLOOKUP(drafter_draft_stats[[#This Row],[drafter_id]],$D$2:$D110,$R$2:$R110,0,,-1))</f>
        <v>0</v>
      </c>
      <c r="J111" cm="1">
        <f t="array" ref="J111">IF(_xlfn.XLOOKUP(drafter_draft_stats[[#This Row],[draft_id]],drafts[id],drafts[non_canonical])=TRUE,0,_xlfn.XLOOKUP(drafter_draft_stats[[#This Row],[drafter_id]],$D$2:$D110,$S$2:$S110,0,,-1))</f>
        <v>0</v>
      </c>
      <c r="K111" cm="1">
        <f t="array" ref="K111">IF(_xlfn.XLOOKUP(1,(game_boards[draft_id]=drafter_draft_stats[[#This Row],[draft_id]])*(game_boards[drafter_id]=drafter_draft_stats[[#This Row],[drafter_id]]),game_boards[has_bonus_veto])=TRUE,1,0)</f>
        <v>0</v>
      </c>
      <c r="L111" cm="1">
        <f t="array" ref="L111">IF(_xlfn.XLOOKUP(1,(game_boards[draft_id]=drafter_draft_stats[[#This Row],[draft_id]])*(game_boards[drafter_id]=drafter_draft_stats[[#This Row],[drafter_id]]),game_boards[has_bonus_veto_override])=TRUE,1,0)</f>
        <v>0</v>
      </c>
      <c r="M111">
        <f>drafter_draft_stats[[#This Row],[starting_veto]]+drafter_draft_stats[[#This Row],[rollover_vetoes]]+drafter_draft_stats[[#This Row],[trivia_vetoes]]</f>
        <v>1</v>
      </c>
      <c r="N111">
        <f>drafter_draft_stats[[#This Row],[rollover_veto_override]]+drafter_draft_stats[[#This Row],[trivia_veto_override]]</f>
        <v>0</v>
      </c>
      <c r="P111">
        <v>1</v>
      </c>
      <c r="R111">
        <f>IF(_xlfn.XLOOKUP(drafter_draft_stats[[#This Row],[draft_id]],drafts[id],drafts[non_canonical])=TRUE,0,IF(drafter_draft_stats[[#This Row],[total_vetoes]]-drafter_draft_stats[[#This Row],[vetoes_used]]&gt;=1,1,0))</f>
        <v>0</v>
      </c>
      <c r="S111">
        <f>IF(_xlfn.XLOOKUP(drafter_draft_stats[[#This Row],[draft_id]],drafts[id],drafts[non_canonical])=TRUE,0,IF(drafter_draft_stats[[#This Row],[total_veto_overrides]]-drafter_draft_stats[[#This Row],[veto_overrides_used]]&gt;=1,1,0))</f>
        <v>0</v>
      </c>
    </row>
    <row r="112" spans="2:19" x14ac:dyDescent="0.25">
      <c r="B112" s="5" t="s">
        <v>612</v>
      </c>
      <c r="C112" t="str">
        <f>_xlfn.XLOOKUP(drafter_draft_stats[[#This Row],[draft_id]],drafts[id],drafts[title])</f>
        <v>Philip Seymour Hoffman</v>
      </c>
      <c r="D112" t="s">
        <v>967</v>
      </c>
      <c r="E112" t="str">
        <f>_xlfn.XLOOKUP(drafter_draft_stats[[#This Row],[drafter_id]],drafters[id],drafters[name],"")</f>
        <v>Milla Bell-Hart</v>
      </c>
      <c r="G112" t="str">
        <f>_xlfn.XLOOKUP(drafter_draft_stats[[#This Row],[drafter_team_id]],drafter_teams[id],drafter_teams[name],"")</f>
        <v/>
      </c>
      <c r="H112">
        <f>1</f>
        <v>1</v>
      </c>
      <c r="I112" cm="1">
        <f t="array" ref="I112">IF(_xlfn.XLOOKUP(drafter_draft_stats[[#This Row],[draft_id]],drafts[id],drafts[non_canonical])=TRUE,0,_xlfn.XLOOKUP(drafter_draft_stats[[#This Row],[drafter_id]],$D$2:$D111,$R$2:$R111,0,,-1))</f>
        <v>0</v>
      </c>
      <c r="J112" cm="1">
        <f t="array" ref="J112">IF(_xlfn.XLOOKUP(drafter_draft_stats[[#This Row],[draft_id]],drafts[id],drafts[non_canonical])=TRUE,0,_xlfn.XLOOKUP(drafter_draft_stats[[#This Row],[drafter_id]],$D$2:$D111,$S$2:$S111,0,,-1))</f>
        <v>0</v>
      </c>
      <c r="K112" cm="1">
        <f t="array" ref="K112">IF(_xlfn.XLOOKUP(1,(game_boards[draft_id]=drafter_draft_stats[[#This Row],[draft_id]])*(game_boards[drafter_id]=drafter_draft_stats[[#This Row],[drafter_id]]),game_boards[has_bonus_veto])=TRUE,1,0)</f>
        <v>0</v>
      </c>
      <c r="L112" cm="1">
        <f t="array" ref="L112">IF(_xlfn.XLOOKUP(1,(game_boards[draft_id]=drafter_draft_stats[[#This Row],[draft_id]])*(game_boards[drafter_id]=drafter_draft_stats[[#This Row],[drafter_id]]),game_boards[has_bonus_veto_override])=TRUE,1,0)</f>
        <v>0</v>
      </c>
      <c r="M112">
        <f>drafter_draft_stats[[#This Row],[starting_veto]]+drafter_draft_stats[[#This Row],[rollover_vetoes]]+drafter_draft_stats[[#This Row],[trivia_vetoes]]</f>
        <v>1</v>
      </c>
      <c r="N112">
        <f>drafter_draft_stats[[#This Row],[rollover_veto_override]]+drafter_draft_stats[[#This Row],[trivia_veto_override]]</f>
        <v>0</v>
      </c>
      <c r="P112">
        <v>1</v>
      </c>
      <c r="R112">
        <f>IF(_xlfn.XLOOKUP(drafter_draft_stats[[#This Row],[draft_id]],drafts[id],drafts[non_canonical])=TRUE,0,IF(drafter_draft_stats[[#This Row],[total_vetoes]]-drafter_draft_stats[[#This Row],[vetoes_used]]&gt;=1,1,0))</f>
        <v>0</v>
      </c>
      <c r="S112">
        <f>IF(_xlfn.XLOOKUP(drafter_draft_stats[[#This Row],[draft_id]],drafts[id],drafts[non_canonical])=TRUE,0,IF(drafter_draft_stats[[#This Row],[total_veto_overrides]]-drafter_draft_stats[[#This Row],[veto_overrides_used]]&gt;=1,1,0))</f>
        <v>0</v>
      </c>
    </row>
    <row r="113" spans="2:19" x14ac:dyDescent="0.25">
      <c r="B113" s="4" t="s">
        <v>44</v>
      </c>
      <c r="C113" t="str">
        <f>_xlfn.XLOOKUP(drafter_draft_stats[[#This Row],[draft_id]],drafts[id],drafts[title])</f>
        <v>Sword &amp; Sorcery</v>
      </c>
      <c r="D113" t="s">
        <v>1129</v>
      </c>
      <c r="E113" t="str">
        <f>_xlfn.XLOOKUP(drafter_draft_stats[[#This Row],[drafter_id]],drafters[id],drafters[name],"")</f>
        <v>Morgan Peter Brown</v>
      </c>
      <c r="G113" t="str">
        <f>_xlfn.XLOOKUP(drafter_draft_stats[[#This Row],[drafter_team_id]],drafter_teams[id],drafter_teams[name],"")</f>
        <v/>
      </c>
      <c r="H113">
        <f>1</f>
        <v>1</v>
      </c>
      <c r="I113" cm="1">
        <f t="array" ref="I113">IF(_xlfn.XLOOKUP(drafter_draft_stats[[#This Row],[draft_id]],drafts[id],drafts[non_canonical])=TRUE,0,_xlfn.XLOOKUP(drafter_draft_stats[[#This Row],[drafter_id]],$D$2:$D112,$R$2:$R112,0,,-1))</f>
        <v>0</v>
      </c>
      <c r="J113" cm="1">
        <f t="array" ref="J113">IF(_xlfn.XLOOKUP(drafter_draft_stats[[#This Row],[draft_id]],drafts[id],drafts[non_canonical])=TRUE,0,_xlfn.XLOOKUP(drafter_draft_stats[[#This Row],[drafter_id]],$D$2:$D112,$S$2:$S112,0,,-1))</f>
        <v>0</v>
      </c>
      <c r="K113" cm="1">
        <f t="array" ref="K113">IF(_xlfn.XLOOKUP(1,(game_boards[draft_id]=drafter_draft_stats[[#This Row],[draft_id]])*(game_boards[drafter_id]=drafter_draft_stats[[#This Row],[drafter_id]]),game_boards[has_bonus_veto])=TRUE,1,0)</f>
        <v>0</v>
      </c>
      <c r="L113" cm="1">
        <f t="array" ref="L113">IF(_xlfn.XLOOKUP(1,(game_boards[draft_id]=drafter_draft_stats[[#This Row],[draft_id]])*(game_boards[drafter_id]=drafter_draft_stats[[#This Row],[drafter_id]]),game_boards[has_bonus_veto_override])=TRUE,1,0)</f>
        <v>0</v>
      </c>
      <c r="M113">
        <f>drafter_draft_stats[[#This Row],[starting_veto]]+drafter_draft_stats[[#This Row],[rollover_vetoes]]+drafter_draft_stats[[#This Row],[trivia_vetoes]]</f>
        <v>1</v>
      </c>
      <c r="N113">
        <f>drafter_draft_stats[[#This Row],[rollover_veto_override]]+drafter_draft_stats[[#This Row],[trivia_veto_override]]</f>
        <v>0</v>
      </c>
      <c r="P113">
        <v>1</v>
      </c>
      <c r="R113">
        <f>IF(_xlfn.XLOOKUP(drafter_draft_stats[[#This Row],[draft_id]],drafts[id],drafts[non_canonical])=TRUE,0,IF(drafter_draft_stats[[#This Row],[total_vetoes]]-drafter_draft_stats[[#This Row],[vetoes_used]]&gt;=1,1,0))</f>
        <v>0</v>
      </c>
      <c r="S113">
        <f>IF(_xlfn.XLOOKUP(drafter_draft_stats[[#This Row],[draft_id]],drafts[id],drafts[non_canonical])=TRUE,0,IF(drafter_draft_stats[[#This Row],[total_veto_overrides]]-drafter_draft_stats[[#This Row],[veto_overrides_used]]&gt;=1,1,0))</f>
        <v>0</v>
      </c>
    </row>
    <row r="114" spans="2:19" x14ac:dyDescent="0.25">
      <c r="B114" s="5" t="s">
        <v>44</v>
      </c>
      <c r="C114" t="str">
        <f>_xlfn.XLOOKUP(drafter_draft_stats[[#This Row],[draft_id]],drafts[id],drafts[title])</f>
        <v>Sword &amp; Sorcery</v>
      </c>
      <c r="D114" t="s">
        <v>1158</v>
      </c>
      <c r="E114" t="str">
        <f>_xlfn.XLOOKUP(drafter_draft_stats[[#This Row],[drafter_id]],drafters[id],drafters[name],"")</f>
        <v>Jeff Cannata</v>
      </c>
      <c r="G114" t="str">
        <f>_xlfn.XLOOKUP(drafter_draft_stats[[#This Row],[drafter_team_id]],drafter_teams[id],drafter_teams[name],"")</f>
        <v/>
      </c>
      <c r="H114">
        <f>1</f>
        <v>1</v>
      </c>
      <c r="I114" cm="1">
        <f t="array" ref="I114">IF(_xlfn.XLOOKUP(drafter_draft_stats[[#This Row],[draft_id]],drafts[id],drafts[non_canonical])=TRUE,0,_xlfn.XLOOKUP(drafter_draft_stats[[#This Row],[drafter_id]],$D$2:$D113,$R$2:$R113,0,,-1))</f>
        <v>0</v>
      </c>
      <c r="J114" cm="1">
        <f t="array" ref="J114">IF(_xlfn.XLOOKUP(drafter_draft_stats[[#This Row],[draft_id]],drafts[id],drafts[non_canonical])=TRUE,0,_xlfn.XLOOKUP(drafter_draft_stats[[#This Row],[drafter_id]],$D$2:$D113,$S$2:$S113,0,,-1))</f>
        <v>0</v>
      </c>
      <c r="K114" cm="1">
        <f t="array" ref="K114">IF(_xlfn.XLOOKUP(1,(game_boards[draft_id]=drafter_draft_stats[[#This Row],[draft_id]])*(game_boards[drafter_id]=drafter_draft_stats[[#This Row],[drafter_id]]),game_boards[has_bonus_veto])=TRUE,1,0)</f>
        <v>0</v>
      </c>
      <c r="L114" cm="1">
        <f t="array" ref="L114">IF(_xlfn.XLOOKUP(1,(game_boards[draft_id]=drafter_draft_stats[[#This Row],[draft_id]])*(game_boards[drafter_id]=drafter_draft_stats[[#This Row],[drafter_id]]),game_boards[has_bonus_veto_override])=TRUE,1,0)</f>
        <v>0</v>
      </c>
      <c r="M114">
        <f>drafter_draft_stats[[#This Row],[starting_veto]]+drafter_draft_stats[[#This Row],[rollover_vetoes]]+drafter_draft_stats[[#This Row],[trivia_vetoes]]</f>
        <v>1</v>
      </c>
      <c r="N114">
        <f>drafter_draft_stats[[#This Row],[rollover_veto_override]]+drafter_draft_stats[[#This Row],[trivia_veto_override]]</f>
        <v>0</v>
      </c>
      <c r="O114">
        <v>1</v>
      </c>
      <c r="P114">
        <v>1</v>
      </c>
      <c r="R114">
        <f>IF(_xlfn.XLOOKUP(drafter_draft_stats[[#This Row],[draft_id]],drafts[id],drafts[non_canonical])=TRUE,0,IF(drafter_draft_stats[[#This Row],[total_vetoes]]-drafter_draft_stats[[#This Row],[vetoes_used]]&gt;=1,1,0))</f>
        <v>0</v>
      </c>
      <c r="S114">
        <f>IF(_xlfn.XLOOKUP(drafter_draft_stats[[#This Row],[draft_id]],drafts[id],drafts[non_canonical])=TRUE,0,IF(drafter_draft_stats[[#This Row],[total_veto_overrides]]-drafter_draft_stats[[#This Row],[veto_overrides_used]]&gt;=1,1,0))</f>
        <v>0</v>
      </c>
    </row>
    <row r="115" spans="2:19" x14ac:dyDescent="0.25">
      <c r="B115" s="4" t="s">
        <v>300</v>
      </c>
      <c r="C115" t="str">
        <f>_xlfn.XLOOKUP(drafter_draft_stats[[#This Row],[draft_id]],drafts[id],drafts[title])</f>
        <v>Game Movies</v>
      </c>
      <c r="D115" t="s">
        <v>969</v>
      </c>
      <c r="E115" t="str">
        <f>_xlfn.XLOOKUP(drafter_draft_stats[[#This Row],[drafter_id]],drafters[id],drafters[name],"")</f>
        <v>Graham Skipper</v>
      </c>
      <c r="G115" t="str">
        <f>_xlfn.XLOOKUP(drafter_draft_stats[[#This Row],[drafter_team_id]],drafter_teams[id],drafter_teams[name],"")</f>
        <v/>
      </c>
      <c r="H115">
        <f>1</f>
        <v>1</v>
      </c>
      <c r="I115" cm="1">
        <f t="array" ref="I115">IF(_xlfn.XLOOKUP(drafter_draft_stats[[#This Row],[draft_id]],drafts[id],drafts[non_canonical])=TRUE,0,_xlfn.XLOOKUP(drafter_draft_stats[[#This Row],[drafter_id]],$D$2:$D114,$R$2:$R114,0,,-1))</f>
        <v>0</v>
      </c>
      <c r="J115" cm="1">
        <f t="array" ref="J115">IF(_xlfn.XLOOKUP(drafter_draft_stats[[#This Row],[draft_id]],drafts[id],drafts[non_canonical])=TRUE,0,_xlfn.XLOOKUP(drafter_draft_stats[[#This Row],[drafter_id]],$D$2:$D114,$S$2:$S114,0,,-1))</f>
        <v>0</v>
      </c>
      <c r="K115" cm="1">
        <f t="array" ref="K115">IF(_xlfn.XLOOKUP(1,(game_boards[draft_id]=drafter_draft_stats[[#This Row],[draft_id]])*(game_boards[drafter_id]=drafter_draft_stats[[#This Row],[drafter_id]]),game_boards[has_bonus_veto])=TRUE,1,0)</f>
        <v>0</v>
      </c>
      <c r="L115" cm="1">
        <f t="array" ref="L115">IF(_xlfn.XLOOKUP(1,(game_boards[draft_id]=drafter_draft_stats[[#This Row],[draft_id]])*(game_boards[drafter_id]=drafter_draft_stats[[#This Row],[drafter_id]]),game_boards[has_bonus_veto_override])=TRUE,1,0)</f>
        <v>0</v>
      </c>
      <c r="M115">
        <f>drafter_draft_stats[[#This Row],[starting_veto]]+drafter_draft_stats[[#This Row],[rollover_vetoes]]+drafter_draft_stats[[#This Row],[trivia_vetoes]]</f>
        <v>1</v>
      </c>
      <c r="N115">
        <f>drafter_draft_stats[[#This Row],[rollover_veto_override]]+drafter_draft_stats[[#This Row],[trivia_veto_override]]</f>
        <v>0</v>
      </c>
      <c r="P115">
        <v>2</v>
      </c>
      <c r="R115">
        <f>IF(_xlfn.XLOOKUP(drafter_draft_stats[[#This Row],[draft_id]],drafts[id],drafts[non_canonical])=TRUE,0,IF(drafter_draft_stats[[#This Row],[total_vetoes]]-drafter_draft_stats[[#This Row],[vetoes_used]]&gt;=1,1,0))</f>
        <v>0</v>
      </c>
      <c r="S115">
        <f>IF(_xlfn.XLOOKUP(drafter_draft_stats[[#This Row],[draft_id]],drafts[id],drafts[non_canonical])=TRUE,0,IF(drafter_draft_stats[[#This Row],[total_veto_overrides]]-drafter_draft_stats[[#This Row],[veto_overrides_used]]&gt;=1,1,0))</f>
        <v>0</v>
      </c>
    </row>
    <row r="116" spans="2:19" x14ac:dyDescent="0.25">
      <c r="B116" s="4" t="s">
        <v>300</v>
      </c>
      <c r="C116" t="str">
        <f>_xlfn.XLOOKUP(drafter_draft_stats[[#This Row],[draft_id]],drafts[id],drafts[title])</f>
        <v>Game Movies</v>
      </c>
      <c r="D116" t="s">
        <v>795</v>
      </c>
      <c r="E116" t="str">
        <f>_xlfn.XLOOKUP(drafter_draft_stats[[#This Row],[drafter_id]],drafters[id],drafters[name],"")</f>
        <v>Brea Grant</v>
      </c>
      <c r="G116" t="str">
        <f>_xlfn.XLOOKUP(drafter_draft_stats[[#This Row],[drafter_team_id]],drafter_teams[id],drafter_teams[name],"")</f>
        <v/>
      </c>
      <c r="H116">
        <f>1</f>
        <v>1</v>
      </c>
      <c r="I116" cm="1">
        <f t="array" ref="I116">IF(_xlfn.XLOOKUP(drafter_draft_stats[[#This Row],[draft_id]],drafts[id],drafts[non_canonical])=TRUE,0,_xlfn.XLOOKUP(drafter_draft_stats[[#This Row],[drafter_id]],$D$2:$D115,$R$2:$R115,0,,-1))</f>
        <v>0</v>
      </c>
      <c r="J116" cm="1">
        <f t="array" ref="J116">IF(_xlfn.XLOOKUP(drafter_draft_stats[[#This Row],[draft_id]],drafts[id],drafts[non_canonical])=TRUE,0,_xlfn.XLOOKUP(drafter_draft_stats[[#This Row],[drafter_id]],$D$2:$D115,$S$2:$S115,0,,-1))</f>
        <v>0</v>
      </c>
      <c r="K116" cm="1">
        <f t="array" ref="K116">IF(_xlfn.XLOOKUP(1,(game_boards[draft_id]=drafter_draft_stats[[#This Row],[draft_id]])*(game_boards[drafter_id]=drafter_draft_stats[[#This Row],[drafter_id]]),game_boards[has_bonus_veto])=TRUE,1,0)</f>
        <v>0</v>
      </c>
      <c r="L116" cm="1">
        <f t="array" ref="L116">IF(_xlfn.XLOOKUP(1,(game_boards[draft_id]=drafter_draft_stats[[#This Row],[draft_id]])*(game_boards[drafter_id]=drafter_draft_stats[[#This Row],[drafter_id]]),game_boards[has_bonus_veto_override])=TRUE,1,0)</f>
        <v>0</v>
      </c>
      <c r="M116">
        <f>drafter_draft_stats[[#This Row],[starting_veto]]+drafter_draft_stats[[#This Row],[rollover_vetoes]]+drafter_draft_stats[[#This Row],[trivia_vetoes]]</f>
        <v>1</v>
      </c>
      <c r="N116">
        <f>drafter_draft_stats[[#This Row],[rollover_veto_override]]+drafter_draft_stats[[#This Row],[trivia_veto_override]]</f>
        <v>0</v>
      </c>
      <c r="P116">
        <v>1</v>
      </c>
      <c r="R116">
        <f>IF(_xlfn.XLOOKUP(drafter_draft_stats[[#This Row],[draft_id]],drafts[id],drafts[non_canonical])=TRUE,0,IF(drafter_draft_stats[[#This Row],[total_vetoes]]-drafter_draft_stats[[#This Row],[vetoes_used]]&gt;=1,1,0))</f>
        <v>0</v>
      </c>
      <c r="S116">
        <f>IF(_xlfn.XLOOKUP(drafter_draft_stats[[#This Row],[draft_id]],drafts[id],drafts[non_canonical])=TRUE,0,IF(drafter_draft_stats[[#This Row],[total_veto_overrides]]-drafter_draft_stats[[#This Row],[veto_overrides_used]]&gt;=1,1,0))</f>
        <v>0</v>
      </c>
    </row>
    <row r="117" spans="2:19" x14ac:dyDescent="0.25">
      <c r="B117" s="6" t="s">
        <v>393</v>
      </c>
      <c r="C117" t="str">
        <f>_xlfn.XLOOKUP(drafter_draft_stats[[#This Row],[draft_id]],drafts[id],drafts[title])</f>
        <v>2010s Decade Mega Draft</v>
      </c>
      <c r="D117" t="s">
        <v>1001</v>
      </c>
      <c r="E117" t="str">
        <f>_xlfn.XLOOKUP(drafter_draft_stats[[#This Row],[drafter_id]],drafters[id],drafters[name],"")</f>
        <v>Piya Sinha-Roy</v>
      </c>
      <c r="G117" t="str">
        <f>_xlfn.XLOOKUP(drafter_draft_stats[[#This Row],[drafter_team_id]],drafter_teams[id],drafter_teams[name],"")</f>
        <v/>
      </c>
      <c r="H117">
        <f>1</f>
        <v>1</v>
      </c>
      <c r="I117" cm="1">
        <f t="array" ref="I117">IF(_xlfn.XLOOKUP(drafter_draft_stats[[#This Row],[draft_id]],drafts[id],drafts[non_canonical])=TRUE,0,_xlfn.XLOOKUP(drafter_draft_stats[[#This Row],[drafter_id]],$D$2:$D116,$R$2:$R116,0,,-1))</f>
        <v>0</v>
      </c>
      <c r="J117" cm="1">
        <f t="array" ref="J117">IF(_xlfn.XLOOKUP(drafter_draft_stats[[#This Row],[draft_id]],drafts[id],drafts[non_canonical])=TRUE,0,_xlfn.XLOOKUP(drafter_draft_stats[[#This Row],[drafter_id]],$D$2:$D116,$S$2:$S116,0,,-1))</f>
        <v>0</v>
      </c>
      <c r="K117" cm="1">
        <f t="array" ref="K117">IF(_xlfn.XLOOKUP(1,(game_boards[draft_id]=drafter_draft_stats[[#This Row],[draft_id]])*(game_boards[drafter_id]=drafter_draft_stats[[#This Row],[drafter_id]]),game_boards[has_bonus_veto])=TRUE,1,0)</f>
        <v>1</v>
      </c>
      <c r="L117" cm="1">
        <f t="array" ref="L117">IF(_xlfn.XLOOKUP(1,(game_boards[draft_id]=drafter_draft_stats[[#This Row],[draft_id]])*(game_boards[drafter_id]=drafter_draft_stats[[#This Row],[drafter_id]]),game_boards[has_bonus_veto_override])=TRUE,1,0)</f>
        <v>0</v>
      </c>
      <c r="M117">
        <f>drafter_draft_stats[[#This Row],[starting_veto]]+drafter_draft_stats[[#This Row],[rollover_vetoes]]+drafter_draft_stats[[#This Row],[trivia_vetoes]]</f>
        <v>2</v>
      </c>
      <c r="N117">
        <f>drafter_draft_stats[[#This Row],[rollover_veto_override]]+drafter_draft_stats[[#This Row],[trivia_veto_override]]</f>
        <v>0</v>
      </c>
      <c r="P117">
        <v>2</v>
      </c>
      <c r="R117">
        <f>IF(_xlfn.XLOOKUP(drafter_draft_stats[[#This Row],[draft_id]],drafts[id],drafts[non_canonical])=TRUE,0,IF(drafter_draft_stats[[#This Row],[total_vetoes]]-drafter_draft_stats[[#This Row],[vetoes_used]]&gt;=1,1,0))</f>
        <v>0</v>
      </c>
      <c r="S117">
        <f>IF(_xlfn.XLOOKUP(drafter_draft_stats[[#This Row],[draft_id]],drafts[id],drafts[non_canonical])=TRUE,0,IF(drafter_draft_stats[[#This Row],[total_veto_overrides]]-drafter_draft_stats[[#This Row],[veto_overrides_used]]&gt;=1,1,0))</f>
        <v>0</v>
      </c>
    </row>
    <row r="118" spans="2:19" x14ac:dyDescent="0.25">
      <c r="B118" s="6" t="s">
        <v>393</v>
      </c>
      <c r="C118" t="str">
        <f>_xlfn.XLOOKUP(drafter_draft_stats[[#This Row],[draft_id]],drafts[id],drafts[title])</f>
        <v>2010s Decade Mega Draft</v>
      </c>
      <c r="D118" t="s">
        <v>1237</v>
      </c>
      <c r="E118" t="str">
        <f>_xlfn.XLOOKUP(drafter_draft_stats[[#This Row],[drafter_id]],drafters[id],drafters[name],"")</f>
        <v>Clay Keller</v>
      </c>
      <c r="G118" t="str">
        <f>_xlfn.XLOOKUP(drafter_draft_stats[[#This Row],[drafter_team_id]],drafter_teams[id],drafter_teams[name],"")</f>
        <v/>
      </c>
      <c r="H118">
        <f>1</f>
        <v>1</v>
      </c>
      <c r="I118" cm="1">
        <f t="array" ref="I118">IF(_xlfn.XLOOKUP(drafter_draft_stats[[#This Row],[draft_id]],drafts[id],drafts[non_canonical])=TRUE,0,_xlfn.XLOOKUP(drafter_draft_stats[[#This Row],[drafter_id]],$D$2:$D117,$R$2:$R117,0,,-1))</f>
        <v>1</v>
      </c>
      <c r="J118" cm="1">
        <f t="array" ref="J118">IF(_xlfn.XLOOKUP(drafter_draft_stats[[#This Row],[draft_id]],drafts[id],drafts[non_canonical])=TRUE,0,_xlfn.XLOOKUP(drafter_draft_stats[[#This Row],[drafter_id]],$D$2:$D117,$S$2:$S117,0,,-1))</f>
        <v>0</v>
      </c>
      <c r="K118" cm="1">
        <f t="array" ref="K118">IF(_xlfn.XLOOKUP(1,(game_boards[draft_id]=drafter_draft_stats[[#This Row],[draft_id]])*(game_boards[drafter_id]=drafter_draft_stats[[#This Row],[drafter_id]]),game_boards[has_bonus_veto])=TRUE,1,0)</f>
        <v>0</v>
      </c>
      <c r="L118" cm="1">
        <f t="array" ref="L118">IF(_xlfn.XLOOKUP(1,(game_boards[draft_id]=drafter_draft_stats[[#This Row],[draft_id]])*(game_boards[drafter_id]=drafter_draft_stats[[#This Row],[drafter_id]]),game_boards[has_bonus_veto_override])=TRUE,1,0)</f>
        <v>0</v>
      </c>
      <c r="M118">
        <f>drafter_draft_stats[[#This Row],[starting_veto]]+drafter_draft_stats[[#This Row],[rollover_vetoes]]+drafter_draft_stats[[#This Row],[trivia_vetoes]]</f>
        <v>2</v>
      </c>
      <c r="N118">
        <f>drafter_draft_stats[[#This Row],[rollover_veto_override]]+drafter_draft_stats[[#This Row],[trivia_veto_override]]</f>
        <v>0</v>
      </c>
      <c r="P118">
        <v>1</v>
      </c>
      <c r="R118">
        <f>IF(_xlfn.XLOOKUP(drafter_draft_stats[[#This Row],[draft_id]],drafts[id],drafts[non_canonical])=TRUE,0,IF(drafter_draft_stats[[#This Row],[total_vetoes]]-drafter_draft_stats[[#This Row],[vetoes_used]]&gt;=1,1,0))</f>
        <v>1</v>
      </c>
      <c r="S118">
        <f>IF(_xlfn.XLOOKUP(drafter_draft_stats[[#This Row],[draft_id]],drafts[id],drafts[non_canonical])=TRUE,0,IF(drafter_draft_stats[[#This Row],[total_veto_overrides]]-drafter_draft_stats[[#This Row],[veto_overrides_used]]&gt;=1,1,0))</f>
        <v>0</v>
      </c>
    </row>
    <row r="119" spans="2:19" x14ac:dyDescent="0.25">
      <c r="B119" s="6" t="s">
        <v>393</v>
      </c>
      <c r="C119" t="str">
        <f>_xlfn.XLOOKUP(drafter_draft_stats[[#This Row],[draft_id]],drafts[id],drafts[title])</f>
        <v>2010s Decade Mega Draft</v>
      </c>
      <c r="D119" t="s">
        <v>1177</v>
      </c>
      <c r="E119" t="str">
        <f>_xlfn.XLOOKUP(drafter_draft_stats[[#This Row],[drafter_id]],drafters[id],drafters[name],"")</f>
        <v>Darren Franich</v>
      </c>
      <c r="G119" t="str">
        <f>_xlfn.XLOOKUP(drafter_draft_stats[[#This Row],[drafter_team_id]],drafter_teams[id],drafter_teams[name],"")</f>
        <v/>
      </c>
      <c r="H119">
        <f>1</f>
        <v>1</v>
      </c>
      <c r="I119" cm="1">
        <f t="array" ref="I119">IF(_xlfn.XLOOKUP(drafter_draft_stats[[#This Row],[draft_id]],drafts[id],drafts[non_canonical])=TRUE,0,_xlfn.XLOOKUP(drafter_draft_stats[[#This Row],[drafter_id]],$D$2:$D118,$R$2:$R118,0,,-1))</f>
        <v>0</v>
      </c>
      <c r="J119" cm="1">
        <f t="array" ref="J119">IF(_xlfn.XLOOKUP(drafter_draft_stats[[#This Row],[draft_id]],drafts[id],drafts[non_canonical])=TRUE,0,_xlfn.XLOOKUP(drafter_draft_stats[[#This Row],[drafter_id]],$D$2:$D118,$S$2:$S118,0,,-1))</f>
        <v>0</v>
      </c>
      <c r="K119" cm="1">
        <f t="array" ref="K119">IF(_xlfn.XLOOKUP(1,(game_boards[draft_id]=drafter_draft_stats[[#This Row],[draft_id]])*(game_boards[drafter_id]=drafter_draft_stats[[#This Row],[drafter_id]]),game_boards[has_bonus_veto])=TRUE,1,0)</f>
        <v>0</v>
      </c>
      <c r="L119" cm="1">
        <f t="array" ref="L119">IF(_xlfn.XLOOKUP(1,(game_boards[draft_id]=drafter_draft_stats[[#This Row],[draft_id]])*(game_boards[drafter_id]=drafter_draft_stats[[#This Row],[drafter_id]]),game_boards[has_bonus_veto_override])=TRUE,1,0)</f>
        <v>1</v>
      </c>
      <c r="M119">
        <f>drafter_draft_stats[[#This Row],[starting_veto]]+drafter_draft_stats[[#This Row],[rollover_vetoes]]+drafter_draft_stats[[#This Row],[trivia_vetoes]]</f>
        <v>1</v>
      </c>
      <c r="N119">
        <f>drafter_draft_stats[[#This Row],[rollover_veto_override]]+drafter_draft_stats[[#This Row],[trivia_veto_override]]</f>
        <v>1</v>
      </c>
      <c r="Q119">
        <v>1</v>
      </c>
      <c r="R119">
        <f>IF(_xlfn.XLOOKUP(drafter_draft_stats[[#This Row],[draft_id]],drafts[id],drafts[non_canonical])=TRUE,0,IF(drafter_draft_stats[[#This Row],[total_vetoes]]-drafter_draft_stats[[#This Row],[vetoes_used]]&gt;=1,1,0))</f>
        <v>1</v>
      </c>
      <c r="S119">
        <f>IF(_xlfn.XLOOKUP(drafter_draft_stats[[#This Row],[draft_id]],drafts[id],drafts[non_canonical])=TRUE,0,IF(drafter_draft_stats[[#This Row],[total_veto_overrides]]-drafter_draft_stats[[#This Row],[veto_overrides_used]]&gt;=1,1,0))</f>
        <v>0</v>
      </c>
    </row>
    <row r="120" spans="2:19" x14ac:dyDescent="0.25">
      <c r="B120" s="6" t="s">
        <v>393</v>
      </c>
      <c r="C120" t="str">
        <f>_xlfn.XLOOKUP(drafter_draft_stats[[#This Row],[draft_id]],drafts[id],drafts[title])</f>
        <v>2010s Decade Mega Draft</v>
      </c>
      <c r="D120" t="s">
        <v>1151</v>
      </c>
      <c r="E120" t="str">
        <f>_xlfn.XLOOKUP(drafter_draft_stats[[#This Row],[drafter_id]],drafters[id],drafters[name],"")</f>
        <v>Alison Herman</v>
      </c>
      <c r="G120" t="str">
        <f>_xlfn.XLOOKUP(drafter_draft_stats[[#This Row],[drafter_team_id]],drafter_teams[id],drafter_teams[name],"")</f>
        <v/>
      </c>
      <c r="H120">
        <f>1</f>
        <v>1</v>
      </c>
      <c r="I120" cm="1">
        <f t="array" ref="I120">IF(_xlfn.XLOOKUP(drafter_draft_stats[[#This Row],[draft_id]],drafts[id],drafts[non_canonical])=TRUE,0,_xlfn.XLOOKUP(drafter_draft_stats[[#This Row],[drafter_id]],$D$2:$D119,$R$2:$R119,0,,-1))</f>
        <v>0</v>
      </c>
      <c r="J120" cm="1">
        <f t="array" ref="J120">IF(_xlfn.XLOOKUP(drafter_draft_stats[[#This Row],[draft_id]],drafts[id],drafts[non_canonical])=TRUE,0,_xlfn.XLOOKUP(drafter_draft_stats[[#This Row],[drafter_id]],$D$2:$D119,$S$2:$S119,0,,-1))</f>
        <v>0</v>
      </c>
      <c r="K120" cm="1">
        <f t="array" ref="K120">IF(_xlfn.XLOOKUP(1,(game_boards[draft_id]=drafter_draft_stats[[#This Row],[draft_id]])*(game_boards[drafter_id]=drafter_draft_stats[[#This Row],[drafter_id]]),game_boards[has_bonus_veto])=TRUE,1,0)</f>
        <v>0</v>
      </c>
      <c r="L120" cm="1">
        <f t="array" ref="L120">IF(_xlfn.XLOOKUP(1,(game_boards[draft_id]=drafter_draft_stats[[#This Row],[draft_id]])*(game_boards[drafter_id]=drafter_draft_stats[[#This Row],[drafter_id]]),game_boards[has_bonus_veto_override])=TRUE,1,0)</f>
        <v>0</v>
      </c>
      <c r="M120">
        <f>drafter_draft_stats[[#This Row],[starting_veto]]+drafter_draft_stats[[#This Row],[rollover_vetoes]]+drafter_draft_stats[[#This Row],[trivia_vetoes]]</f>
        <v>1</v>
      </c>
      <c r="N120">
        <f>drafter_draft_stats[[#This Row],[rollover_veto_override]]+drafter_draft_stats[[#This Row],[trivia_veto_override]]</f>
        <v>0</v>
      </c>
      <c r="R120">
        <f>IF(_xlfn.XLOOKUP(drafter_draft_stats[[#This Row],[draft_id]],drafts[id],drafts[non_canonical])=TRUE,0,IF(drafter_draft_stats[[#This Row],[total_vetoes]]-drafter_draft_stats[[#This Row],[vetoes_used]]&gt;=1,1,0))</f>
        <v>1</v>
      </c>
      <c r="S120">
        <f>IF(_xlfn.XLOOKUP(drafter_draft_stats[[#This Row],[draft_id]],drafts[id],drafts[non_canonical])=TRUE,0,IF(drafter_draft_stats[[#This Row],[total_veto_overrides]]-drafter_draft_stats[[#This Row],[veto_overrides_used]]&gt;=1,1,0))</f>
        <v>0</v>
      </c>
    </row>
    <row r="121" spans="2:19" x14ac:dyDescent="0.25">
      <c r="B121" s="4" t="s">
        <v>32</v>
      </c>
      <c r="C121" t="str">
        <f>_xlfn.XLOOKUP(drafter_draft_stats[[#This Row],[draft_id]],drafts[id],drafts[title])</f>
        <v>Arthouse Christmas</v>
      </c>
      <c r="D121" t="s">
        <v>985</v>
      </c>
      <c r="E121" t="str">
        <f>_xlfn.XLOOKUP(drafter_draft_stats[[#This Row],[drafter_id]],drafters[id],drafters[name],"")</f>
        <v>Alonso Duralde</v>
      </c>
      <c r="G121" t="str">
        <f>_xlfn.XLOOKUP(drafter_draft_stats[[#This Row],[drafter_team_id]],drafter_teams[id],drafter_teams[name],"")</f>
        <v/>
      </c>
      <c r="H121">
        <f>1</f>
        <v>1</v>
      </c>
      <c r="I121" cm="1">
        <f t="array" ref="I121">IF(_xlfn.XLOOKUP(drafter_draft_stats[[#This Row],[draft_id]],drafts[id],drafts[non_canonical])=TRUE,0,_xlfn.XLOOKUP(drafter_draft_stats[[#This Row],[drafter_id]],$D$2:$D120,$R$2:$R120,0,,-1))</f>
        <v>0</v>
      </c>
      <c r="J121" cm="1">
        <f t="array" ref="J121">IF(_xlfn.XLOOKUP(drafter_draft_stats[[#This Row],[draft_id]],drafts[id],drafts[non_canonical])=TRUE,0,_xlfn.XLOOKUP(drafter_draft_stats[[#This Row],[drafter_id]],$D$2:$D120,$S$2:$S120,0,,-1))</f>
        <v>0</v>
      </c>
      <c r="K121" cm="1">
        <f t="array" ref="K121">IF(_xlfn.XLOOKUP(1,(game_boards[draft_id]=drafter_draft_stats[[#This Row],[draft_id]])*(game_boards[drafter_id]=drafter_draft_stats[[#This Row],[drafter_id]]),game_boards[has_bonus_veto])=TRUE,1,0)</f>
        <v>0</v>
      </c>
      <c r="L121" cm="1">
        <f t="array" ref="L121">IF(_xlfn.XLOOKUP(1,(game_boards[draft_id]=drafter_draft_stats[[#This Row],[draft_id]])*(game_boards[drafter_id]=drafter_draft_stats[[#This Row],[drafter_id]]),game_boards[has_bonus_veto_override])=TRUE,1,0)</f>
        <v>0</v>
      </c>
      <c r="M121">
        <f>drafter_draft_stats[[#This Row],[starting_veto]]+drafter_draft_stats[[#This Row],[rollover_vetoes]]+drafter_draft_stats[[#This Row],[trivia_vetoes]]</f>
        <v>1</v>
      </c>
      <c r="N121">
        <f>drafter_draft_stats[[#This Row],[rollover_veto_override]]+drafter_draft_stats[[#This Row],[trivia_veto_override]]</f>
        <v>0</v>
      </c>
      <c r="R121">
        <f>IF(_xlfn.XLOOKUP(drafter_draft_stats[[#This Row],[draft_id]],drafts[id],drafts[non_canonical])=TRUE,0,IF(drafter_draft_stats[[#This Row],[total_vetoes]]-drafter_draft_stats[[#This Row],[vetoes_used]]&gt;=1,1,0))</f>
        <v>1</v>
      </c>
      <c r="S121">
        <f>IF(_xlfn.XLOOKUP(drafter_draft_stats[[#This Row],[draft_id]],drafts[id],drafts[non_canonical])=TRUE,0,IF(drafter_draft_stats[[#This Row],[total_veto_overrides]]-drafter_draft_stats[[#This Row],[veto_overrides_used]]&gt;=1,1,0))</f>
        <v>0</v>
      </c>
    </row>
    <row r="122" spans="2:19" x14ac:dyDescent="0.25">
      <c r="B122" s="4" t="s">
        <v>32</v>
      </c>
      <c r="C122" t="str">
        <f>_xlfn.XLOOKUP(drafter_draft_stats[[#This Row],[draft_id]],drafts[id],drafts[title])</f>
        <v>Arthouse Christmas</v>
      </c>
      <c r="D122" t="s">
        <v>1253</v>
      </c>
      <c r="E122" t="str">
        <f>_xlfn.XLOOKUP(drafter_draft_stats[[#This Row],[drafter_id]],drafters[id],drafters[name],"")</f>
        <v>Dave White</v>
      </c>
      <c r="G122" t="str">
        <f>_xlfn.XLOOKUP(drafter_draft_stats[[#This Row],[drafter_team_id]],drafter_teams[id],drafter_teams[name],"")</f>
        <v/>
      </c>
      <c r="H122">
        <f>1</f>
        <v>1</v>
      </c>
      <c r="I122" cm="1">
        <f t="array" ref="I122">IF(_xlfn.XLOOKUP(drafter_draft_stats[[#This Row],[draft_id]],drafts[id],drafts[non_canonical])=TRUE,0,_xlfn.XLOOKUP(drafter_draft_stats[[#This Row],[drafter_id]],$D$2:$D121,$R$2:$R121,0,,-1))</f>
        <v>0</v>
      </c>
      <c r="J122" cm="1">
        <f t="array" ref="J122">IF(_xlfn.XLOOKUP(drafter_draft_stats[[#This Row],[draft_id]],drafts[id],drafts[non_canonical])=TRUE,0,_xlfn.XLOOKUP(drafter_draft_stats[[#This Row],[drafter_id]],$D$2:$D121,$S$2:$S121,0,,-1))</f>
        <v>0</v>
      </c>
      <c r="K122" cm="1">
        <f t="array" ref="K122">IF(_xlfn.XLOOKUP(1,(game_boards[draft_id]=drafter_draft_stats[[#This Row],[draft_id]])*(game_boards[drafter_id]=drafter_draft_stats[[#This Row],[drafter_id]]),game_boards[has_bonus_veto])=TRUE,1,0)</f>
        <v>0</v>
      </c>
      <c r="L122" cm="1">
        <f t="array" ref="L122">IF(_xlfn.XLOOKUP(1,(game_boards[draft_id]=drafter_draft_stats[[#This Row],[draft_id]])*(game_boards[drafter_id]=drafter_draft_stats[[#This Row],[drafter_id]]),game_boards[has_bonus_veto_override])=TRUE,1,0)</f>
        <v>0</v>
      </c>
      <c r="M122">
        <f>drafter_draft_stats[[#This Row],[starting_veto]]+drafter_draft_stats[[#This Row],[rollover_vetoes]]+drafter_draft_stats[[#This Row],[trivia_vetoes]]</f>
        <v>1</v>
      </c>
      <c r="N122">
        <f>drafter_draft_stats[[#This Row],[rollover_veto_override]]+drafter_draft_stats[[#This Row],[trivia_veto_override]]</f>
        <v>0</v>
      </c>
      <c r="P122">
        <v>1</v>
      </c>
      <c r="R122">
        <f>IF(_xlfn.XLOOKUP(drafter_draft_stats[[#This Row],[draft_id]],drafts[id],drafts[non_canonical])=TRUE,0,IF(drafter_draft_stats[[#This Row],[total_vetoes]]-drafter_draft_stats[[#This Row],[vetoes_used]]&gt;=1,1,0))</f>
        <v>0</v>
      </c>
      <c r="S122">
        <f>IF(_xlfn.XLOOKUP(drafter_draft_stats[[#This Row],[draft_id]],drafts[id],drafts[non_canonical])=TRUE,0,IF(drafter_draft_stats[[#This Row],[total_veto_overrides]]-drafter_draft_stats[[#This Row],[veto_overrides_used]]&gt;=1,1,0))</f>
        <v>0</v>
      </c>
    </row>
    <row r="123" spans="2:19" x14ac:dyDescent="0.25">
      <c r="B123" s="4" t="s">
        <v>715</v>
      </c>
      <c r="C123" t="str">
        <f>_xlfn.XLOOKUP(drafter_draft_stats[[#This Row],[draft_id]],drafts[id],drafts[title])</f>
        <v>Kristen Stewart</v>
      </c>
      <c r="D123" t="s">
        <v>1237</v>
      </c>
      <c r="E123" t="str">
        <f>_xlfn.XLOOKUP(drafter_draft_stats[[#This Row],[drafter_id]],drafters[id],drafters[name],"")</f>
        <v>Clay Keller</v>
      </c>
      <c r="G123" t="str">
        <f>_xlfn.XLOOKUP(drafter_draft_stats[[#This Row],[drafter_team_id]],drafter_teams[id],drafter_teams[name],"")</f>
        <v/>
      </c>
      <c r="H123">
        <f>1</f>
        <v>1</v>
      </c>
      <c r="I123" cm="1">
        <f t="array" ref="I123">IF(_xlfn.XLOOKUP(drafter_draft_stats[[#This Row],[draft_id]],drafts[id],drafts[non_canonical])=TRUE,0,_xlfn.XLOOKUP(drafter_draft_stats[[#This Row],[drafter_id]],$D$2:$D122,$R$2:$R122,0,,-1))</f>
        <v>1</v>
      </c>
      <c r="J123" cm="1">
        <f t="array" ref="J123">IF(_xlfn.XLOOKUP(drafter_draft_stats[[#This Row],[draft_id]],drafts[id],drafts[non_canonical])=TRUE,0,_xlfn.XLOOKUP(drafter_draft_stats[[#This Row],[drafter_id]],$D$2:$D122,$S$2:$S122,0,,-1))</f>
        <v>0</v>
      </c>
      <c r="K123" cm="1">
        <f t="array" ref="K123">IF(_xlfn.XLOOKUP(1,(game_boards[draft_id]=drafter_draft_stats[[#This Row],[draft_id]])*(game_boards[drafter_id]=drafter_draft_stats[[#This Row],[drafter_id]]),game_boards[has_bonus_veto])=TRUE,1,0)</f>
        <v>0</v>
      </c>
      <c r="L123" cm="1">
        <f t="array" ref="L123">IF(_xlfn.XLOOKUP(1,(game_boards[draft_id]=drafter_draft_stats[[#This Row],[draft_id]])*(game_boards[drafter_id]=drafter_draft_stats[[#This Row],[drafter_id]]),game_boards[has_bonus_veto_override])=TRUE,1,0)</f>
        <v>0</v>
      </c>
      <c r="M123">
        <f>drafter_draft_stats[[#This Row],[starting_veto]]+drafter_draft_stats[[#This Row],[rollover_vetoes]]+drafter_draft_stats[[#This Row],[trivia_vetoes]]</f>
        <v>2</v>
      </c>
      <c r="N123">
        <f>drafter_draft_stats[[#This Row],[rollover_veto_override]]+drafter_draft_stats[[#This Row],[trivia_veto_override]]</f>
        <v>0</v>
      </c>
      <c r="R123">
        <f>IF(_xlfn.XLOOKUP(drafter_draft_stats[[#This Row],[draft_id]],drafts[id],drafts[non_canonical])=TRUE,0,IF(drafter_draft_stats[[#This Row],[total_vetoes]]-drafter_draft_stats[[#This Row],[vetoes_used]]&gt;=1,1,0))</f>
        <v>1</v>
      </c>
      <c r="S123">
        <f>IF(_xlfn.XLOOKUP(drafter_draft_stats[[#This Row],[draft_id]],drafts[id],drafts[non_canonical])=TRUE,0,IF(drafter_draft_stats[[#This Row],[total_veto_overrides]]-drafter_draft_stats[[#This Row],[veto_overrides_used]]&gt;=1,1,0))</f>
        <v>0</v>
      </c>
    </row>
    <row r="124" spans="2:19" x14ac:dyDescent="0.25">
      <c r="B124" s="4" t="s">
        <v>715</v>
      </c>
      <c r="C124" t="str">
        <f>_xlfn.XLOOKUP(drafter_draft_stats[[#This Row],[draft_id]],drafts[id],drafts[title])</f>
        <v>Kristen Stewart</v>
      </c>
      <c r="D124" t="s">
        <v>1115</v>
      </c>
      <c r="E124" t="str">
        <f>_xlfn.XLOOKUP(drafter_draft_stats[[#This Row],[drafter_id]],drafters[id],drafters[name],"")</f>
        <v>Ryan Marker</v>
      </c>
      <c r="G124" t="str">
        <f>_xlfn.XLOOKUP(drafter_draft_stats[[#This Row],[drafter_team_id]],drafter_teams[id],drafter_teams[name],"")</f>
        <v/>
      </c>
      <c r="H124">
        <f>1</f>
        <v>1</v>
      </c>
      <c r="I124" cm="1">
        <f t="array" ref="I124">IF(_xlfn.XLOOKUP(drafter_draft_stats[[#This Row],[draft_id]],drafts[id],drafts[non_canonical])=TRUE,0,_xlfn.XLOOKUP(drafter_draft_stats[[#This Row],[drafter_id]],$D$2:$D123,$R$2:$R123,0,,-1))</f>
        <v>1</v>
      </c>
      <c r="J124" cm="1">
        <f t="array" ref="J124">IF(_xlfn.XLOOKUP(drafter_draft_stats[[#This Row],[draft_id]],drafts[id],drafts[non_canonical])=TRUE,0,_xlfn.XLOOKUP(drafter_draft_stats[[#This Row],[drafter_id]],$D$2:$D123,$S$2:$S123,0,,-1))</f>
        <v>0</v>
      </c>
      <c r="K124" cm="1">
        <f t="array" ref="K124">IF(_xlfn.XLOOKUP(1,(game_boards[draft_id]=drafter_draft_stats[[#This Row],[draft_id]])*(game_boards[drafter_id]=drafter_draft_stats[[#This Row],[drafter_id]]),game_boards[has_bonus_veto])=TRUE,1,0)</f>
        <v>0</v>
      </c>
      <c r="L124" cm="1">
        <f t="array" ref="L124">IF(_xlfn.XLOOKUP(1,(game_boards[draft_id]=drafter_draft_stats[[#This Row],[draft_id]])*(game_boards[drafter_id]=drafter_draft_stats[[#This Row],[drafter_id]]),game_boards[has_bonus_veto_override])=TRUE,1,0)</f>
        <v>0</v>
      </c>
      <c r="M124">
        <f>drafter_draft_stats[[#This Row],[starting_veto]]+drafter_draft_stats[[#This Row],[rollover_vetoes]]+drafter_draft_stats[[#This Row],[trivia_vetoes]]</f>
        <v>2</v>
      </c>
      <c r="N124">
        <f>drafter_draft_stats[[#This Row],[rollover_veto_override]]+drafter_draft_stats[[#This Row],[trivia_veto_override]]</f>
        <v>0</v>
      </c>
      <c r="R124">
        <f>IF(_xlfn.XLOOKUP(drafter_draft_stats[[#This Row],[draft_id]],drafts[id],drafts[non_canonical])=TRUE,0,IF(drafter_draft_stats[[#This Row],[total_vetoes]]-drafter_draft_stats[[#This Row],[vetoes_used]]&gt;=1,1,0))</f>
        <v>1</v>
      </c>
      <c r="S124">
        <f>IF(_xlfn.XLOOKUP(drafter_draft_stats[[#This Row],[draft_id]],drafts[id],drafts[non_canonical])=TRUE,0,IF(drafter_draft_stats[[#This Row],[total_veto_overrides]]-drafter_draft_stats[[#This Row],[veto_overrides_used]]&gt;=1,1,0))</f>
        <v>0</v>
      </c>
    </row>
    <row r="125" spans="2:19" x14ac:dyDescent="0.25">
      <c r="B125" s="4" t="s">
        <v>210</v>
      </c>
      <c r="C125">
        <f>_xlfn.XLOOKUP(drafter_draft_stats[[#This Row],[draft_id]],drafts[id],drafts[title])</f>
        <v>2009</v>
      </c>
      <c r="D125" t="s">
        <v>1237</v>
      </c>
      <c r="E125" t="str">
        <f>_xlfn.XLOOKUP(drafter_draft_stats[[#This Row],[drafter_id]],drafters[id],drafters[name],"")</f>
        <v>Clay Keller</v>
      </c>
      <c r="G125" t="str">
        <f>_xlfn.XLOOKUP(drafter_draft_stats[[#This Row],[drafter_team_id]],drafter_teams[id],drafter_teams[name],"")</f>
        <v/>
      </c>
      <c r="H125">
        <f>1</f>
        <v>1</v>
      </c>
      <c r="I125" cm="1">
        <f t="array" ref="I125">IF(_xlfn.XLOOKUP(drafter_draft_stats[[#This Row],[draft_id]],drafts[id],drafts[non_canonical])=TRUE,0,_xlfn.XLOOKUP(drafter_draft_stats[[#This Row],[drafter_id]],$D$2:$D124,$R$2:$R124,0,,-1))</f>
        <v>1</v>
      </c>
      <c r="J125" cm="1">
        <f t="array" ref="J125">IF(_xlfn.XLOOKUP(drafter_draft_stats[[#This Row],[draft_id]],drafts[id],drafts[non_canonical])=TRUE,0,_xlfn.XLOOKUP(drafter_draft_stats[[#This Row],[drafter_id]],$D$2:$D124,$S$2:$S124,0,,-1))</f>
        <v>0</v>
      </c>
      <c r="K125" cm="1">
        <f t="array" ref="K125">IF(_xlfn.XLOOKUP(1,(game_boards[draft_id]=drafter_draft_stats[[#This Row],[draft_id]])*(game_boards[drafter_id]=drafter_draft_stats[[#This Row],[drafter_id]]),game_boards[has_bonus_veto])=TRUE,1,0)</f>
        <v>0</v>
      </c>
      <c r="L125" cm="1">
        <f t="array" ref="L125">IF(_xlfn.XLOOKUP(1,(game_boards[draft_id]=drafter_draft_stats[[#This Row],[draft_id]])*(game_boards[drafter_id]=drafter_draft_stats[[#This Row],[drafter_id]]),game_boards[has_bonus_veto_override])=TRUE,1,0)</f>
        <v>0</v>
      </c>
      <c r="M125">
        <f>drafter_draft_stats[[#This Row],[starting_veto]]+drafter_draft_stats[[#This Row],[rollover_vetoes]]+drafter_draft_stats[[#This Row],[trivia_vetoes]]</f>
        <v>2</v>
      </c>
      <c r="N125">
        <f>drafter_draft_stats[[#This Row],[rollover_veto_override]]+drafter_draft_stats[[#This Row],[trivia_veto_override]]</f>
        <v>0</v>
      </c>
      <c r="R125">
        <f>IF(_xlfn.XLOOKUP(drafter_draft_stats[[#This Row],[draft_id]],drafts[id],drafts[non_canonical])=TRUE,0,IF(drafter_draft_stats[[#This Row],[total_vetoes]]-drafter_draft_stats[[#This Row],[vetoes_used]]&gt;=1,1,0))</f>
        <v>1</v>
      </c>
      <c r="S125">
        <f>IF(_xlfn.XLOOKUP(drafter_draft_stats[[#This Row],[draft_id]],drafts[id],drafts[non_canonical])=TRUE,0,IF(drafter_draft_stats[[#This Row],[total_veto_overrides]]-drafter_draft_stats[[#This Row],[veto_overrides_used]]&gt;=1,1,0))</f>
        <v>0</v>
      </c>
    </row>
    <row r="126" spans="2:19" x14ac:dyDescent="0.25">
      <c r="B126" s="4" t="s">
        <v>210</v>
      </c>
      <c r="C126">
        <f>_xlfn.XLOOKUP(drafter_draft_stats[[#This Row],[draft_id]],drafts[id],drafts[title])</f>
        <v>2009</v>
      </c>
      <c r="D126" t="s">
        <v>857</v>
      </c>
      <c r="E126" t="str">
        <f>_xlfn.XLOOKUP(drafter_draft_stats[[#This Row],[drafter_id]],drafters[id],drafters[name],"")</f>
        <v>Patreon Members</v>
      </c>
      <c r="G126" t="str">
        <f>_xlfn.XLOOKUP(drafter_draft_stats[[#This Row],[drafter_team_id]],drafter_teams[id],drafter_teams[name],"")</f>
        <v/>
      </c>
      <c r="H126">
        <f>1</f>
        <v>1</v>
      </c>
      <c r="I126" cm="1">
        <f t="array" ref="I126">IF(_xlfn.XLOOKUP(drafter_draft_stats[[#This Row],[draft_id]],drafts[id],drafts[non_canonical])=TRUE,0,_xlfn.XLOOKUP(drafter_draft_stats[[#This Row],[drafter_id]],$D$2:$D125,$R$2:$R125,0,,-1))</f>
        <v>1</v>
      </c>
      <c r="J126" cm="1">
        <f t="array" ref="J126">IF(_xlfn.XLOOKUP(drafter_draft_stats[[#This Row],[draft_id]],drafts[id],drafts[non_canonical])=TRUE,0,_xlfn.XLOOKUP(drafter_draft_stats[[#This Row],[drafter_id]],$D$2:$D125,$S$2:$S125,0,,-1))</f>
        <v>0</v>
      </c>
      <c r="K126" cm="1">
        <f t="array" ref="K126">IF(_xlfn.XLOOKUP(1,(game_boards[draft_id]=drafter_draft_stats[[#This Row],[draft_id]])*(game_boards[drafter_id]=drafter_draft_stats[[#This Row],[drafter_id]]),game_boards[has_bonus_veto])=TRUE,1,0)</f>
        <v>0</v>
      </c>
      <c r="L126" cm="1">
        <f t="array" ref="L126">IF(_xlfn.XLOOKUP(1,(game_boards[draft_id]=drafter_draft_stats[[#This Row],[draft_id]])*(game_boards[drafter_id]=drafter_draft_stats[[#This Row],[drafter_id]]),game_boards[has_bonus_veto_override])=TRUE,1,0)</f>
        <v>0</v>
      </c>
      <c r="M126">
        <f>drafter_draft_stats[[#This Row],[starting_veto]]+drafter_draft_stats[[#This Row],[rollover_vetoes]]+drafter_draft_stats[[#This Row],[trivia_vetoes]]</f>
        <v>2</v>
      </c>
      <c r="N126">
        <f>drafter_draft_stats[[#This Row],[rollover_veto_override]]+drafter_draft_stats[[#This Row],[trivia_veto_override]]</f>
        <v>0</v>
      </c>
      <c r="R126">
        <f>IF(_xlfn.XLOOKUP(drafter_draft_stats[[#This Row],[draft_id]],drafts[id],drafts[non_canonical])=TRUE,0,IF(drafter_draft_stats[[#This Row],[total_vetoes]]-drafter_draft_stats[[#This Row],[vetoes_used]]&gt;=1,1,0))</f>
        <v>1</v>
      </c>
      <c r="S126">
        <f>IF(_xlfn.XLOOKUP(drafter_draft_stats[[#This Row],[draft_id]],drafts[id],drafts[non_canonical])=TRUE,0,IF(drafter_draft_stats[[#This Row],[total_veto_overrides]]-drafter_draft_stats[[#This Row],[veto_overrides_used]]&gt;=1,1,0))</f>
        <v>0</v>
      </c>
    </row>
    <row r="127" spans="2:19" x14ac:dyDescent="0.25">
      <c r="B127" s="4" t="s">
        <v>60</v>
      </c>
      <c r="C127" t="str">
        <f>_xlfn.XLOOKUP(drafter_draft_stats[[#This Row],[draft_id]],drafts[id],drafts[title])</f>
        <v>Star Wars Super Draft</v>
      </c>
      <c r="D127" t="s">
        <v>913</v>
      </c>
      <c r="E127" t="str">
        <f>_xlfn.XLOOKUP(drafter_draft_stats[[#This Row],[drafter_id]],drafters[id],drafters[name],"")</f>
        <v>Chancellor Agard</v>
      </c>
      <c r="G127" t="str">
        <f>_xlfn.XLOOKUP(drafter_draft_stats[[#This Row],[drafter_team_id]],drafter_teams[id],drafter_teams[name],"")</f>
        <v/>
      </c>
      <c r="H127">
        <f>1</f>
        <v>1</v>
      </c>
      <c r="I127" cm="1">
        <f t="array" ref="I127">IF(_xlfn.XLOOKUP(drafter_draft_stats[[#This Row],[draft_id]],drafts[id],drafts[non_canonical])=TRUE,0,_xlfn.XLOOKUP(drafter_draft_stats[[#This Row],[drafter_id]],$D$2:$D126,$R$2:$R126,0,,-1))</f>
        <v>0</v>
      </c>
      <c r="J127" cm="1">
        <f t="array" ref="J127">IF(_xlfn.XLOOKUP(drafter_draft_stats[[#This Row],[draft_id]],drafts[id],drafts[non_canonical])=TRUE,0,_xlfn.XLOOKUP(drafter_draft_stats[[#This Row],[drafter_id]],$D$2:$D126,$S$2:$S126,0,,-1))</f>
        <v>0</v>
      </c>
      <c r="K127" cm="1">
        <f t="array" ref="K127">IF(_xlfn.XLOOKUP(1,(game_boards[draft_id]=drafter_draft_stats[[#This Row],[draft_id]])*(game_boards[drafter_id]=drafter_draft_stats[[#This Row],[drafter_id]]),game_boards[has_bonus_veto])=TRUE,1,0)</f>
        <v>1</v>
      </c>
      <c r="L127" cm="1">
        <f t="array" ref="L127">IF(_xlfn.XLOOKUP(1,(game_boards[draft_id]=drafter_draft_stats[[#This Row],[draft_id]])*(game_boards[drafter_id]=drafter_draft_stats[[#This Row],[drafter_id]]),game_boards[has_bonus_veto_override])=TRUE,1,0)</f>
        <v>0</v>
      </c>
      <c r="M127">
        <f>drafter_draft_stats[[#This Row],[starting_veto]]+drafter_draft_stats[[#This Row],[rollover_vetoes]]+drafter_draft_stats[[#This Row],[trivia_vetoes]]</f>
        <v>2</v>
      </c>
      <c r="N127">
        <f>drafter_draft_stats[[#This Row],[rollover_veto_override]]+drafter_draft_stats[[#This Row],[trivia_veto_override]]</f>
        <v>0</v>
      </c>
      <c r="R127">
        <f>IF(_xlfn.XLOOKUP(drafter_draft_stats[[#This Row],[draft_id]],drafts[id],drafts[non_canonical])=TRUE,0,IF(drafter_draft_stats[[#This Row],[total_vetoes]]-drafter_draft_stats[[#This Row],[vetoes_used]]&gt;=1,1,0))</f>
        <v>1</v>
      </c>
      <c r="S127">
        <f>IF(_xlfn.XLOOKUP(drafter_draft_stats[[#This Row],[draft_id]],drafts[id],drafts[non_canonical])=TRUE,0,IF(drafter_draft_stats[[#This Row],[total_veto_overrides]]-drafter_draft_stats[[#This Row],[veto_overrides_used]]&gt;=1,1,0))</f>
        <v>0</v>
      </c>
    </row>
    <row r="128" spans="2:19" x14ac:dyDescent="0.25">
      <c r="B128" s="4" t="s">
        <v>60</v>
      </c>
      <c r="C128" t="str">
        <f>_xlfn.XLOOKUP(drafter_draft_stats[[#This Row],[draft_id]],drafts[id],drafts[title])</f>
        <v>Star Wars Super Draft</v>
      </c>
      <c r="D128" t="s">
        <v>1027</v>
      </c>
      <c r="E128" t="str">
        <f>_xlfn.XLOOKUP(drafter_draft_stats[[#This Row],[drafter_id]],drafters[id],drafters[name],"")</f>
        <v>Devan Coggan</v>
      </c>
      <c r="G128" t="str">
        <f>_xlfn.XLOOKUP(drafter_draft_stats[[#This Row],[drafter_team_id]],drafter_teams[id],drafter_teams[name],"")</f>
        <v/>
      </c>
      <c r="H128">
        <f>1</f>
        <v>1</v>
      </c>
      <c r="I128" cm="1">
        <f t="array" ref="I128">IF(_xlfn.XLOOKUP(drafter_draft_stats[[#This Row],[draft_id]],drafts[id],drafts[non_canonical])=TRUE,0,_xlfn.XLOOKUP(drafter_draft_stats[[#This Row],[drafter_id]],$D$2:$D127,$R$2:$R127,0,,-1))</f>
        <v>0</v>
      </c>
      <c r="J128" cm="1">
        <f t="array" ref="J128">IF(_xlfn.XLOOKUP(drafter_draft_stats[[#This Row],[draft_id]],drafts[id],drafts[non_canonical])=TRUE,0,_xlfn.XLOOKUP(drafter_draft_stats[[#This Row],[drafter_id]],$D$2:$D127,$S$2:$S127,0,,-1))</f>
        <v>0</v>
      </c>
      <c r="K128" cm="1">
        <f t="array" ref="K128">IF(_xlfn.XLOOKUP(1,(game_boards[draft_id]=drafter_draft_stats[[#This Row],[draft_id]])*(game_boards[drafter_id]=drafter_draft_stats[[#This Row],[drafter_id]]),game_boards[has_bonus_veto])=TRUE,1,0)</f>
        <v>0</v>
      </c>
      <c r="L128" cm="1">
        <f t="array" ref="L128">IF(_xlfn.XLOOKUP(1,(game_boards[draft_id]=drafter_draft_stats[[#This Row],[draft_id]])*(game_boards[drafter_id]=drafter_draft_stats[[#This Row],[drafter_id]]),game_boards[has_bonus_veto_override])=TRUE,1,0)</f>
        <v>0</v>
      </c>
      <c r="M128">
        <f>drafter_draft_stats[[#This Row],[starting_veto]]+drafter_draft_stats[[#This Row],[rollover_vetoes]]+drafter_draft_stats[[#This Row],[trivia_vetoes]]</f>
        <v>1</v>
      </c>
      <c r="N128">
        <f>drafter_draft_stats[[#This Row],[rollover_veto_override]]+drafter_draft_stats[[#This Row],[trivia_veto_override]]</f>
        <v>0</v>
      </c>
      <c r="R128">
        <f>IF(_xlfn.XLOOKUP(drafter_draft_stats[[#This Row],[draft_id]],drafts[id],drafts[non_canonical])=TRUE,0,IF(drafter_draft_stats[[#This Row],[total_vetoes]]-drafter_draft_stats[[#This Row],[vetoes_used]]&gt;=1,1,0))</f>
        <v>1</v>
      </c>
      <c r="S128">
        <f>IF(_xlfn.XLOOKUP(drafter_draft_stats[[#This Row],[draft_id]],drafts[id],drafts[non_canonical])=TRUE,0,IF(drafter_draft_stats[[#This Row],[total_veto_overrides]]-drafter_draft_stats[[#This Row],[veto_overrides_used]]&gt;=1,1,0))</f>
        <v>0</v>
      </c>
    </row>
    <row r="129" spans="2:19" x14ac:dyDescent="0.25">
      <c r="B129" s="4" t="s">
        <v>60</v>
      </c>
      <c r="C129" t="str">
        <f>_xlfn.XLOOKUP(drafter_draft_stats[[#This Row],[draft_id]],drafts[id],drafts[title])</f>
        <v>Star Wars Super Draft</v>
      </c>
      <c r="D129" t="s">
        <v>781</v>
      </c>
      <c r="E129" t="str">
        <f>_xlfn.XLOOKUP(drafter_draft_stats[[#This Row],[drafter_id]],drafters[id],drafters[name],"")</f>
        <v>Adam B. Vary</v>
      </c>
      <c r="G129" t="str">
        <f>_xlfn.XLOOKUP(drafter_draft_stats[[#This Row],[drafter_team_id]],drafter_teams[id],drafter_teams[name],"")</f>
        <v/>
      </c>
      <c r="H129">
        <f>1</f>
        <v>1</v>
      </c>
      <c r="I129" cm="1">
        <f t="array" ref="I129">IF(_xlfn.XLOOKUP(drafter_draft_stats[[#This Row],[draft_id]],drafts[id],drafts[non_canonical])=TRUE,0,_xlfn.XLOOKUP(drafter_draft_stats[[#This Row],[drafter_id]],$D$2:$D128,$R$2:$R128,0,,-1))</f>
        <v>0</v>
      </c>
      <c r="J129" cm="1">
        <f t="array" ref="J129">IF(_xlfn.XLOOKUP(drafter_draft_stats[[#This Row],[draft_id]],drafts[id],drafts[non_canonical])=TRUE,0,_xlfn.XLOOKUP(drafter_draft_stats[[#This Row],[drafter_id]],$D$2:$D128,$S$2:$S128,0,,-1))</f>
        <v>0</v>
      </c>
      <c r="K129" cm="1">
        <f t="array" ref="K129">IF(_xlfn.XLOOKUP(1,(game_boards[draft_id]=drafter_draft_stats[[#This Row],[draft_id]])*(game_boards[drafter_id]=drafter_draft_stats[[#This Row],[drafter_id]]),game_boards[has_bonus_veto])=TRUE,1,0)</f>
        <v>0</v>
      </c>
      <c r="L129" cm="1">
        <f t="array" ref="L129">IF(_xlfn.XLOOKUP(1,(game_boards[draft_id]=drafter_draft_stats[[#This Row],[draft_id]])*(game_boards[drafter_id]=drafter_draft_stats[[#This Row],[drafter_id]]),game_boards[has_bonus_veto_override])=TRUE,1,0)</f>
        <v>1</v>
      </c>
      <c r="M129">
        <f>drafter_draft_stats[[#This Row],[starting_veto]]+drafter_draft_stats[[#This Row],[rollover_vetoes]]+drafter_draft_stats[[#This Row],[trivia_vetoes]]</f>
        <v>1</v>
      </c>
      <c r="N129">
        <f>drafter_draft_stats[[#This Row],[rollover_veto_override]]+drafter_draft_stats[[#This Row],[trivia_veto_override]]</f>
        <v>1</v>
      </c>
      <c r="P129">
        <v>1</v>
      </c>
      <c r="R129">
        <f>IF(_xlfn.XLOOKUP(drafter_draft_stats[[#This Row],[draft_id]],drafts[id],drafts[non_canonical])=TRUE,0,IF(drafter_draft_stats[[#This Row],[total_vetoes]]-drafter_draft_stats[[#This Row],[vetoes_used]]&gt;=1,1,0))</f>
        <v>0</v>
      </c>
      <c r="S129">
        <f>IF(_xlfn.XLOOKUP(drafter_draft_stats[[#This Row],[draft_id]],drafts[id],drafts[non_canonical])=TRUE,0,IF(drafter_draft_stats[[#This Row],[total_veto_overrides]]-drafter_draft_stats[[#This Row],[veto_overrides_used]]&gt;=1,1,0))</f>
        <v>1</v>
      </c>
    </row>
    <row r="130" spans="2:19" x14ac:dyDescent="0.25">
      <c r="B130" s="4" t="s">
        <v>230</v>
      </c>
      <c r="C130" t="str">
        <f>_xlfn.XLOOKUP(drafter_draft_stats[[#This Row],[draft_id]],drafts[id],drafts[title])</f>
        <v>Laura Dern</v>
      </c>
      <c r="D130" t="s">
        <v>1119</v>
      </c>
      <c r="E130" t="str">
        <f>_xlfn.XLOOKUP(drafter_draft_stats[[#This Row],[drafter_id]],drafters[id],drafters[name],"")</f>
        <v>Zoe Zelkind</v>
      </c>
      <c r="G130" t="str">
        <f>_xlfn.XLOOKUP(drafter_draft_stats[[#This Row],[drafter_team_id]],drafter_teams[id],drafter_teams[name],"")</f>
        <v/>
      </c>
      <c r="H130">
        <f>1</f>
        <v>1</v>
      </c>
      <c r="I130" cm="1">
        <f t="array" ref="I130">IF(_xlfn.XLOOKUP(drafter_draft_stats[[#This Row],[draft_id]],drafts[id],drafts[non_canonical])=TRUE,0,_xlfn.XLOOKUP(drafter_draft_stats[[#This Row],[drafter_id]],$D$2:$D129,$R$2:$R129,0,,-1))</f>
        <v>0</v>
      </c>
      <c r="J130" cm="1">
        <f t="array" ref="J130">IF(_xlfn.XLOOKUP(drafter_draft_stats[[#This Row],[draft_id]],drafts[id],drafts[non_canonical])=TRUE,0,_xlfn.XLOOKUP(drafter_draft_stats[[#This Row],[drafter_id]],$D$2:$D129,$S$2:$S129,0,,-1))</f>
        <v>0</v>
      </c>
      <c r="K130" cm="1">
        <f t="array" ref="K130">IF(_xlfn.XLOOKUP(1,(game_boards[draft_id]=drafter_draft_stats[[#This Row],[draft_id]])*(game_boards[drafter_id]=drafter_draft_stats[[#This Row],[drafter_id]]),game_boards[has_bonus_veto])=TRUE,1,0)</f>
        <v>0</v>
      </c>
      <c r="L130" cm="1">
        <f t="array" ref="L130">IF(_xlfn.XLOOKUP(1,(game_boards[draft_id]=drafter_draft_stats[[#This Row],[draft_id]])*(game_boards[drafter_id]=drafter_draft_stats[[#This Row],[drafter_id]]),game_boards[has_bonus_veto_override])=TRUE,1,0)</f>
        <v>0</v>
      </c>
      <c r="M130">
        <f>drafter_draft_stats[[#This Row],[starting_veto]]+drafter_draft_stats[[#This Row],[rollover_vetoes]]+drafter_draft_stats[[#This Row],[trivia_vetoes]]</f>
        <v>1</v>
      </c>
      <c r="N130">
        <f>drafter_draft_stats[[#This Row],[rollover_veto_override]]+drafter_draft_stats[[#This Row],[trivia_veto_override]]</f>
        <v>0</v>
      </c>
      <c r="R130">
        <f>IF(_xlfn.XLOOKUP(drafter_draft_stats[[#This Row],[draft_id]],drafts[id],drafts[non_canonical])=TRUE,0,IF(drafter_draft_stats[[#This Row],[total_vetoes]]-drafter_draft_stats[[#This Row],[vetoes_used]]&gt;=1,1,0))</f>
        <v>1</v>
      </c>
      <c r="S130">
        <f>IF(_xlfn.XLOOKUP(drafter_draft_stats[[#This Row],[draft_id]],drafts[id],drafts[non_canonical])=TRUE,0,IF(drafter_draft_stats[[#This Row],[total_veto_overrides]]-drafter_draft_stats[[#This Row],[veto_overrides_used]]&gt;=1,1,0))</f>
        <v>0</v>
      </c>
    </row>
    <row r="131" spans="2:19" x14ac:dyDescent="0.25">
      <c r="B131" s="4" t="s">
        <v>230</v>
      </c>
      <c r="C131" t="str">
        <f>_xlfn.XLOOKUP(drafter_draft_stats[[#This Row],[draft_id]],drafts[id],drafts[title])</f>
        <v>Laura Dern</v>
      </c>
      <c r="D131" t="s">
        <v>1115</v>
      </c>
      <c r="E131" t="str">
        <f>_xlfn.XLOOKUP(drafter_draft_stats[[#This Row],[drafter_id]],drafters[id],drafters[name],"")</f>
        <v>Ryan Marker</v>
      </c>
      <c r="G131" t="str">
        <f>_xlfn.XLOOKUP(drafter_draft_stats[[#This Row],[drafter_team_id]],drafter_teams[id],drafter_teams[name],"")</f>
        <v/>
      </c>
      <c r="H131">
        <f>1</f>
        <v>1</v>
      </c>
      <c r="I131" cm="1">
        <f t="array" ref="I131">IF(_xlfn.XLOOKUP(drafter_draft_stats[[#This Row],[draft_id]],drafts[id],drafts[non_canonical])=TRUE,0,_xlfn.XLOOKUP(drafter_draft_stats[[#This Row],[drafter_id]],$D$2:$D130,$R$2:$R130,0,,-1))</f>
        <v>1</v>
      </c>
      <c r="J131" cm="1">
        <f t="array" ref="J131">IF(_xlfn.XLOOKUP(drafter_draft_stats[[#This Row],[draft_id]],drafts[id],drafts[non_canonical])=TRUE,0,_xlfn.XLOOKUP(drafter_draft_stats[[#This Row],[drafter_id]],$D$2:$D130,$S$2:$S130,0,,-1))</f>
        <v>0</v>
      </c>
      <c r="K131" cm="1">
        <f t="array" ref="K131">IF(_xlfn.XLOOKUP(1,(game_boards[draft_id]=drafter_draft_stats[[#This Row],[draft_id]])*(game_boards[drafter_id]=drafter_draft_stats[[#This Row],[drafter_id]]),game_boards[has_bonus_veto])=TRUE,1,0)</f>
        <v>0</v>
      </c>
      <c r="L131" cm="1">
        <f t="array" ref="L131">IF(_xlfn.XLOOKUP(1,(game_boards[draft_id]=drafter_draft_stats[[#This Row],[draft_id]])*(game_boards[drafter_id]=drafter_draft_stats[[#This Row],[drafter_id]]),game_boards[has_bonus_veto_override])=TRUE,1,0)</f>
        <v>0</v>
      </c>
      <c r="M131">
        <f>drafter_draft_stats[[#This Row],[starting_veto]]+drafter_draft_stats[[#This Row],[rollover_vetoes]]+drafter_draft_stats[[#This Row],[trivia_vetoes]]</f>
        <v>2</v>
      </c>
      <c r="N131">
        <f>drafter_draft_stats[[#This Row],[rollover_veto_override]]+drafter_draft_stats[[#This Row],[trivia_veto_override]]</f>
        <v>0</v>
      </c>
      <c r="R131">
        <f>IF(_xlfn.XLOOKUP(drafter_draft_stats[[#This Row],[draft_id]],drafts[id],drafts[non_canonical])=TRUE,0,IF(drafter_draft_stats[[#This Row],[total_vetoes]]-drafter_draft_stats[[#This Row],[vetoes_used]]&gt;=1,1,0))</f>
        <v>1</v>
      </c>
      <c r="S131">
        <f>IF(_xlfn.XLOOKUP(drafter_draft_stats[[#This Row],[draft_id]],drafts[id],drafts[non_canonical])=TRUE,0,IF(drafter_draft_stats[[#This Row],[total_veto_overrides]]-drafter_draft_stats[[#This Row],[veto_overrides_used]]&gt;=1,1,0))</f>
        <v>0</v>
      </c>
    </row>
    <row r="132" spans="2:19" x14ac:dyDescent="0.25">
      <c r="B132" s="6" t="s">
        <v>250</v>
      </c>
      <c r="C132" t="str">
        <f>_xlfn.XLOOKUP(drafter_draft_stats[[#This Row],[draft_id]],drafts[id],drafts[title])</f>
        <v>Giallo</v>
      </c>
      <c r="D132" t="s">
        <v>805</v>
      </c>
      <c r="E132" t="str">
        <f>_xlfn.XLOOKUP(drafter_draft_stats[[#This Row],[drafter_id]],drafters[id],drafters[name],"")</f>
        <v>Elric Kane</v>
      </c>
      <c r="G132" t="str">
        <f>_xlfn.XLOOKUP(drafter_draft_stats[[#This Row],[drafter_team_id]],drafter_teams[id],drafter_teams[name],"")</f>
        <v/>
      </c>
      <c r="H132">
        <f>1</f>
        <v>1</v>
      </c>
      <c r="I132" cm="1">
        <f t="array" ref="I132">IF(_xlfn.XLOOKUP(drafter_draft_stats[[#This Row],[draft_id]],drafts[id],drafts[non_canonical])=TRUE,0,_xlfn.XLOOKUP(drafter_draft_stats[[#This Row],[drafter_id]],$D$2:$D131,$R$2:$R131,0,,-1))</f>
        <v>1</v>
      </c>
      <c r="J132" cm="1">
        <f t="array" ref="J132">IF(_xlfn.XLOOKUP(drafter_draft_stats[[#This Row],[draft_id]],drafts[id],drafts[non_canonical])=TRUE,0,_xlfn.XLOOKUP(drafter_draft_stats[[#This Row],[drafter_id]],$D$2:$D131,$S$2:$S131,0,,-1))</f>
        <v>0</v>
      </c>
      <c r="K132" cm="1">
        <f t="array" ref="K132">IF(_xlfn.XLOOKUP(1,(game_boards[draft_id]=drafter_draft_stats[[#This Row],[draft_id]])*(game_boards[drafter_id]=drafter_draft_stats[[#This Row],[drafter_id]]),game_boards[has_bonus_veto])=TRUE,1,0)</f>
        <v>0</v>
      </c>
      <c r="L132" cm="1">
        <f t="array" ref="L132">IF(_xlfn.XLOOKUP(1,(game_boards[draft_id]=drafter_draft_stats[[#This Row],[draft_id]])*(game_boards[drafter_id]=drafter_draft_stats[[#This Row],[drafter_id]]),game_boards[has_bonus_veto_override])=TRUE,1,0)</f>
        <v>0</v>
      </c>
      <c r="M132">
        <f>drafter_draft_stats[[#This Row],[starting_veto]]+drafter_draft_stats[[#This Row],[rollover_vetoes]]+drafter_draft_stats[[#This Row],[trivia_vetoes]]</f>
        <v>2</v>
      </c>
      <c r="N132">
        <f>drafter_draft_stats[[#This Row],[rollover_veto_override]]+drafter_draft_stats[[#This Row],[trivia_veto_override]]</f>
        <v>0</v>
      </c>
      <c r="P132">
        <v>1</v>
      </c>
      <c r="R132">
        <f>IF(_xlfn.XLOOKUP(drafter_draft_stats[[#This Row],[draft_id]],drafts[id],drafts[non_canonical])=TRUE,0,IF(drafter_draft_stats[[#This Row],[total_vetoes]]-drafter_draft_stats[[#This Row],[vetoes_used]]&gt;=1,1,0))</f>
        <v>1</v>
      </c>
      <c r="S132">
        <f>IF(_xlfn.XLOOKUP(drafter_draft_stats[[#This Row],[draft_id]],drafts[id],drafts[non_canonical])=TRUE,0,IF(drafter_draft_stats[[#This Row],[total_veto_overrides]]-drafter_draft_stats[[#This Row],[veto_overrides_used]]&gt;=1,1,0))</f>
        <v>0</v>
      </c>
    </row>
    <row r="133" spans="2:19" x14ac:dyDescent="0.25">
      <c r="B133" s="6" t="s">
        <v>250</v>
      </c>
      <c r="C133" t="str">
        <f>_xlfn.XLOOKUP(drafter_draft_stats[[#This Row],[draft_id]],drafts[id],drafts[title])</f>
        <v>Giallo</v>
      </c>
      <c r="D133" t="s">
        <v>845</v>
      </c>
      <c r="E133" t="str">
        <f>_xlfn.XLOOKUP(drafter_draft_stats[[#This Row],[drafter_id]],drafters[id],drafters[name],"")</f>
        <v>Rebekah McKendry</v>
      </c>
      <c r="G133" t="str">
        <f>_xlfn.XLOOKUP(drafter_draft_stats[[#This Row],[drafter_team_id]],drafter_teams[id],drafter_teams[name],"")</f>
        <v/>
      </c>
      <c r="H133">
        <f>1</f>
        <v>1</v>
      </c>
      <c r="I133" cm="1">
        <f t="array" ref="I133">IF(_xlfn.XLOOKUP(drafter_draft_stats[[#This Row],[draft_id]],drafts[id],drafts[non_canonical])=TRUE,0,_xlfn.XLOOKUP(drafter_draft_stats[[#This Row],[drafter_id]],$D$2:$D132,$R$2:$R132,0,,-1))</f>
        <v>0</v>
      </c>
      <c r="J133" cm="1">
        <f t="array" ref="J133">IF(_xlfn.XLOOKUP(drafter_draft_stats[[#This Row],[draft_id]],drafts[id],drafts[non_canonical])=TRUE,0,_xlfn.XLOOKUP(drafter_draft_stats[[#This Row],[drafter_id]],$D$2:$D132,$S$2:$S132,0,,-1))</f>
        <v>0</v>
      </c>
      <c r="K133" cm="1">
        <f t="array" ref="K133">IF(_xlfn.XLOOKUP(1,(game_boards[draft_id]=drafter_draft_stats[[#This Row],[draft_id]])*(game_boards[drafter_id]=drafter_draft_stats[[#This Row],[drafter_id]]),game_boards[has_bonus_veto])=TRUE,1,0)</f>
        <v>0</v>
      </c>
      <c r="L133" cm="1">
        <f t="array" ref="L133">IF(_xlfn.XLOOKUP(1,(game_boards[draft_id]=drafter_draft_stats[[#This Row],[draft_id]])*(game_boards[drafter_id]=drafter_draft_stats[[#This Row],[drafter_id]]),game_boards[has_bonus_veto_override])=TRUE,1,0)</f>
        <v>0</v>
      </c>
      <c r="M133">
        <f>drafter_draft_stats[[#This Row],[starting_veto]]+drafter_draft_stats[[#This Row],[rollover_vetoes]]+drafter_draft_stats[[#This Row],[trivia_vetoes]]</f>
        <v>1</v>
      </c>
      <c r="N133">
        <f>drafter_draft_stats[[#This Row],[rollover_veto_override]]+drafter_draft_stats[[#This Row],[trivia_veto_override]]</f>
        <v>0</v>
      </c>
      <c r="P133">
        <v>1</v>
      </c>
      <c r="R133">
        <f>IF(_xlfn.XLOOKUP(drafter_draft_stats[[#This Row],[draft_id]],drafts[id],drafts[non_canonical])=TRUE,0,IF(drafter_draft_stats[[#This Row],[total_vetoes]]-drafter_draft_stats[[#This Row],[vetoes_used]]&gt;=1,1,0))</f>
        <v>0</v>
      </c>
      <c r="S133">
        <f>IF(_xlfn.XLOOKUP(drafter_draft_stats[[#This Row],[draft_id]],drafts[id],drafts[non_canonical])=TRUE,0,IF(drafter_draft_stats[[#This Row],[total_veto_overrides]]-drafter_draft_stats[[#This Row],[veto_overrides_used]]&gt;=1,1,0))</f>
        <v>0</v>
      </c>
    </row>
    <row r="134" spans="2:19" x14ac:dyDescent="0.25">
      <c r="B134" s="4" t="s">
        <v>727</v>
      </c>
      <c r="C134" t="str">
        <f>_xlfn.XLOOKUP(drafter_draft_stats[[#This Row],[draft_id]],drafts[id],drafts[title])</f>
        <v>Star Trek Super Draft</v>
      </c>
      <c r="D134" t="s">
        <v>1177</v>
      </c>
      <c r="E134" t="str">
        <f>_xlfn.XLOOKUP(drafter_draft_stats[[#This Row],[drafter_id]],drafters[id],drafters[name],"")</f>
        <v>Darren Franich</v>
      </c>
      <c r="G134" t="str">
        <f>_xlfn.XLOOKUP(drafter_draft_stats[[#This Row],[drafter_team_id]],drafter_teams[id],drafter_teams[name],"")</f>
        <v/>
      </c>
      <c r="H134">
        <f>1</f>
        <v>1</v>
      </c>
      <c r="I134" cm="1">
        <f t="array" ref="I134">IF(_xlfn.XLOOKUP(drafter_draft_stats[[#This Row],[draft_id]],drafts[id],drafts[non_canonical])=TRUE,0,_xlfn.XLOOKUP(drafter_draft_stats[[#This Row],[drafter_id]],$D$2:$D133,$R$2:$R133,0,,-1))</f>
        <v>1</v>
      </c>
      <c r="J134" cm="1">
        <f t="array" ref="J134">IF(_xlfn.XLOOKUP(drafter_draft_stats[[#This Row],[draft_id]],drafts[id],drafts[non_canonical])=TRUE,0,_xlfn.XLOOKUP(drafter_draft_stats[[#This Row],[drafter_id]],$D$2:$D133,$S$2:$S133,0,,-1))</f>
        <v>0</v>
      </c>
      <c r="K134" cm="1">
        <f t="array" ref="K134">IF(_xlfn.XLOOKUP(1,(game_boards[draft_id]=drafter_draft_stats[[#This Row],[draft_id]])*(game_boards[drafter_id]=drafter_draft_stats[[#This Row],[drafter_id]]),game_boards[has_bonus_veto])=TRUE,1,0)</f>
        <v>1</v>
      </c>
      <c r="L134" cm="1">
        <f t="array" ref="L134">IF(_xlfn.XLOOKUP(1,(game_boards[draft_id]=drafter_draft_stats[[#This Row],[draft_id]])*(game_boards[drafter_id]=drafter_draft_stats[[#This Row],[drafter_id]]),game_boards[has_bonus_veto_override])=TRUE,1,0)</f>
        <v>0</v>
      </c>
      <c r="M134">
        <f>drafter_draft_stats[[#This Row],[starting_veto]]+drafter_draft_stats[[#This Row],[rollover_vetoes]]+drafter_draft_stats[[#This Row],[trivia_vetoes]]</f>
        <v>3</v>
      </c>
      <c r="N134">
        <f>drafter_draft_stats[[#This Row],[rollover_veto_override]]+drafter_draft_stats[[#This Row],[trivia_veto_override]]</f>
        <v>0</v>
      </c>
      <c r="P134">
        <v>2</v>
      </c>
      <c r="R134">
        <f>IF(_xlfn.XLOOKUP(drafter_draft_stats[[#This Row],[draft_id]],drafts[id],drafts[non_canonical])=TRUE,0,IF(drafter_draft_stats[[#This Row],[total_vetoes]]-drafter_draft_stats[[#This Row],[vetoes_used]]&gt;=1,1,0))</f>
        <v>1</v>
      </c>
      <c r="S134">
        <f>IF(_xlfn.XLOOKUP(drafter_draft_stats[[#This Row],[draft_id]],drafts[id],drafts[non_canonical])=TRUE,0,IF(drafter_draft_stats[[#This Row],[total_veto_overrides]]-drafter_draft_stats[[#This Row],[veto_overrides_used]]&gt;=1,1,0))</f>
        <v>0</v>
      </c>
    </row>
    <row r="135" spans="2:19" x14ac:dyDescent="0.25">
      <c r="B135" s="4" t="s">
        <v>727</v>
      </c>
      <c r="C135" t="str">
        <f>_xlfn.XLOOKUP(drafter_draft_stats[[#This Row],[draft_id]],drafts[id],drafts[title])</f>
        <v>Star Trek Super Draft</v>
      </c>
      <c r="D135" t="s">
        <v>1115</v>
      </c>
      <c r="E135" t="str">
        <f>_xlfn.XLOOKUP(drafter_draft_stats[[#This Row],[drafter_id]],drafters[id],drafters[name],"")</f>
        <v>Ryan Marker</v>
      </c>
      <c r="G135" t="str">
        <f>_xlfn.XLOOKUP(drafter_draft_stats[[#This Row],[drafter_team_id]],drafter_teams[id],drafter_teams[name],"")</f>
        <v/>
      </c>
      <c r="H135">
        <f>1</f>
        <v>1</v>
      </c>
      <c r="I135" cm="1">
        <f t="array" ref="I135">IF(_xlfn.XLOOKUP(drafter_draft_stats[[#This Row],[draft_id]],drafts[id],drafts[non_canonical])=TRUE,0,_xlfn.XLOOKUP(drafter_draft_stats[[#This Row],[drafter_id]],$D$2:$D134,$R$2:$R134,0,,-1))</f>
        <v>1</v>
      </c>
      <c r="J135" cm="1">
        <f t="array" ref="J135">IF(_xlfn.XLOOKUP(drafter_draft_stats[[#This Row],[draft_id]],drafts[id],drafts[non_canonical])=TRUE,0,_xlfn.XLOOKUP(drafter_draft_stats[[#This Row],[drafter_id]],$D$2:$D134,$S$2:$S134,0,,-1))</f>
        <v>0</v>
      </c>
      <c r="K135" cm="1">
        <f t="array" ref="K135">IF(_xlfn.XLOOKUP(1,(game_boards[draft_id]=drafter_draft_stats[[#This Row],[draft_id]])*(game_boards[drafter_id]=drafter_draft_stats[[#This Row],[drafter_id]]),game_boards[has_bonus_veto])=TRUE,1,0)</f>
        <v>0</v>
      </c>
      <c r="L135" cm="1">
        <f t="array" ref="L135">IF(_xlfn.XLOOKUP(1,(game_boards[draft_id]=drafter_draft_stats[[#This Row],[draft_id]])*(game_boards[drafter_id]=drafter_draft_stats[[#This Row],[drafter_id]]),game_boards[has_bonus_veto_override])=TRUE,1,0)</f>
        <v>0</v>
      </c>
      <c r="M135">
        <f>drafter_draft_stats[[#This Row],[starting_veto]]+drafter_draft_stats[[#This Row],[rollover_vetoes]]+drafter_draft_stats[[#This Row],[trivia_vetoes]]</f>
        <v>2</v>
      </c>
      <c r="N135">
        <f>drafter_draft_stats[[#This Row],[rollover_veto_override]]+drafter_draft_stats[[#This Row],[trivia_veto_override]]</f>
        <v>0</v>
      </c>
      <c r="P135">
        <v>2</v>
      </c>
      <c r="R135">
        <f>IF(_xlfn.XLOOKUP(drafter_draft_stats[[#This Row],[draft_id]],drafts[id],drafts[non_canonical])=TRUE,0,IF(drafter_draft_stats[[#This Row],[total_vetoes]]-drafter_draft_stats[[#This Row],[vetoes_used]]&gt;=1,1,0))</f>
        <v>0</v>
      </c>
      <c r="S135">
        <f>IF(_xlfn.XLOOKUP(drafter_draft_stats[[#This Row],[draft_id]],drafts[id],drafts[non_canonical])=TRUE,0,IF(drafter_draft_stats[[#This Row],[total_veto_overrides]]-drafter_draft_stats[[#This Row],[veto_overrides_used]]&gt;=1,1,0))</f>
        <v>0</v>
      </c>
    </row>
    <row r="136" spans="2:19" x14ac:dyDescent="0.25">
      <c r="B136" s="4" t="s">
        <v>727</v>
      </c>
      <c r="C136" t="str">
        <f>_xlfn.XLOOKUP(drafter_draft_stats[[#This Row],[draft_id]],drafts[id],drafts[title])</f>
        <v>Star Trek Super Draft</v>
      </c>
      <c r="D136" t="s">
        <v>809</v>
      </c>
      <c r="E136" t="str">
        <f>_xlfn.XLOOKUP(drafter_draft_stats[[#This Row],[drafter_id]],drafters[id],drafters[name],"")</f>
        <v>Marc Bernardin</v>
      </c>
      <c r="G136" t="str">
        <f>_xlfn.XLOOKUP(drafter_draft_stats[[#This Row],[drafter_team_id]],drafter_teams[id],drafter_teams[name],"")</f>
        <v/>
      </c>
      <c r="H136">
        <f>1</f>
        <v>1</v>
      </c>
      <c r="I136" cm="1">
        <f t="array" ref="I136">IF(_xlfn.XLOOKUP(drafter_draft_stats[[#This Row],[draft_id]],drafts[id],drafts[non_canonical])=TRUE,0,_xlfn.XLOOKUP(drafter_draft_stats[[#This Row],[drafter_id]],$D$2:$D135,$R$2:$R135,0,,-1))</f>
        <v>0</v>
      </c>
      <c r="J136" cm="1">
        <f t="array" ref="J136">IF(_xlfn.XLOOKUP(drafter_draft_stats[[#This Row],[draft_id]],drafts[id],drafts[non_canonical])=TRUE,0,_xlfn.XLOOKUP(drafter_draft_stats[[#This Row],[drafter_id]],$D$2:$D135,$S$2:$S135,0,,-1))</f>
        <v>0</v>
      </c>
      <c r="K136" cm="1">
        <f t="array" ref="K136">IF(_xlfn.XLOOKUP(1,(game_boards[draft_id]=drafter_draft_stats[[#This Row],[draft_id]])*(game_boards[drafter_id]=drafter_draft_stats[[#This Row],[drafter_id]]),game_boards[has_bonus_veto])=TRUE,1,0)</f>
        <v>0</v>
      </c>
      <c r="L136" cm="1">
        <f t="array" ref="L136">IF(_xlfn.XLOOKUP(1,(game_boards[draft_id]=drafter_draft_stats[[#This Row],[draft_id]])*(game_boards[drafter_id]=drafter_draft_stats[[#This Row],[drafter_id]]),game_boards[has_bonus_veto_override])=TRUE,1,0)</f>
        <v>1</v>
      </c>
      <c r="M136">
        <f>drafter_draft_stats[[#This Row],[starting_veto]]+drafter_draft_stats[[#This Row],[rollover_vetoes]]+drafter_draft_stats[[#This Row],[trivia_vetoes]]</f>
        <v>1</v>
      </c>
      <c r="N136">
        <f>drafter_draft_stats[[#This Row],[rollover_veto_override]]+drafter_draft_stats[[#This Row],[trivia_veto_override]]</f>
        <v>1</v>
      </c>
      <c r="P136">
        <v>1</v>
      </c>
      <c r="Q136">
        <v>1</v>
      </c>
      <c r="R136">
        <f>IF(_xlfn.XLOOKUP(drafter_draft_stats[[#This Row],[draft_id]],drafts[id],drafts[non_canonical])=TRUE,0,IF(drafter_draft_stats[[#This Row],[total_vetoes]]-drafter_draft_stats[[#This Row],[vetoes_used]]&gt;=1,1,0))</f>
        <v>0</v>
      </c>
      <c r="S136">
        <f>IF(_xlfn.XLOOKUP(drafter_draft_stats[[#This Row],[draft_id]],drafts[id],drafts[non_canonical])=TRUE,0,IF(drafter_draft_stats[[#This Row],[total_veto_overrides]]-drafter_draft_stats[[#This Row],[veto_overrides_used]]&gt;=1,1,0))</f>
        <v>0</v>
      </c>
    </row>
    <row r="137" spans="2:19" x14ac:dyDescent="0.25">
      <c r="B137" s="4" t="s">
        <v>727</v>
      </c>
      <c r="C137" t="str">
        <f>_xlfn.XLOOKUP(drafter_draft_stats[[#This Row],[draft_id]],drafts[id],drafts[title])</f>
        <v>Star Trek Super Draft</v>
      </c>
      <c r="D137" t="s">
        <v>1237</v>
      </c>
      <c r="E137" t="str">
        <f>_xlfn.XLOOKUP(drafter_draft_stats[[#This Row],[drafter_id]],drafters[id],drafters[name],"")</f>
        <v>Clay Keller</v>
      </c>
      <c r="G137" t="str">
        <f>_xlfn.XLOOKUP(drafter_draft_stats[[#This Row],[drafter_team_id]],drafter_teams[id],drafter_teams[name],"")</f>
        <v/>
      </c>
      <c r="H137">
        <f>1</f>
        <v>1</v>
      </c>
      <c r="I137" cm="1">
        <f t="array" ref="I137">IF(_xlfn.XLOOKUP(drafter_draft_stats[[#This Row],[draft_id]],drafts[id],drafts[non_canonical])=TRUE,0,_xlfn.XLOOKUP(drafter_draft_stats[[#This Row],[drafter_id]],$D$2:$D136,$R$2:$R136,0,,-1))</f>
        <v>1</v>
      </c>
      <c r="J137" cm="1">
        <f t="array" ref="J137">IF(_xlfn.XLOOKUP(drafter_draft_stats[[#This Row],[draft_id]],drafts[id],drafts[non_canonical])=TRUE,0,_xlfn.XLOOKUP(drafter_draft_stats[[#This Row],[drafter_id]],$D$2:$D136,$S$2:$S136,0,,-1))</f>
        <v>0</v>
      </c>
      <c r="K137" cm="1">
        <f t="array" ref="K137">IF(_xlfn.XLOOKUP(1,(game_boards[draft_id]=drafter_draft_stats[[#This Row],[draft_id]])*(game_boards[drafter_id]=drafter_draft_stats[[#This Row],[drafter_id]]),game_boards[has_bonus_veto])=TRUE,1,0)</f>
        <v>0</v>
      </c>
      <c r="L137" cm="1">
        <f t="array" ref="L137">IF(_xlfn.XLOOKUP(1,(game_boards[draft_id]=drafter_draft_stats[[#This Row],[draft_id]])*(game_boards[drafter_id]=drafter_draft_stats[[#This Row],[drafter_id]]),game_boards[has_bonus_veto_override])=TRUE,1,0)</f>
        <v>0</v>
      </c>
      <c r="M137">
        <f>drafter_draft_stats[[#This Row],[starting_veto]]+drafter_draft_stats[[#This Row],[rollover_vetoes]]+drafter_draft_stats[[#This Row],[trivia_vetoes]]</f>
        <v>2</v>
      </c>
      <c r="N137">
        <f>drafter_draft_stats[[#This Row],[rollover_veto_override]]+drafter_draft_stats[[#This Row],[trivia_veto_override]]</f>
        <v>0</v>
      </c>
      <c r="P137">
        <v>2</v>
      </c>
      <c r="R137">
        <f>IF(_xlfn.XLOOKUP(drafter_draft_stats[[#This Row],[draft_id]],drafts[id],drafts[non_canonical])=TRUE,0,IF(drafter_draft_stats[[#This Row],[total_vetoes]]-drafter_draft_stats[[#This Row],[vetoes_used]]&gt;=1,1,0))</f>
        <v>0</v>
      </c>
      <c r="S137">
        <f>IF(_xlfn.XLOOKUP(drafter_draft_stats[[#This Row],[draft_id]],drafts[id],drafts[non_canonical])=TRUE,0,IF(drafter_draft_stats[[#This Row],[total_veto_overrides]]-drafter_draft_stats[[#This Row],[veto_overrides_used]]&gt;=1,1,0))</f>
        <v>0</v>
      </c>
    </row>
    <row r="138" spans="2:19" x14ac:dyDescent="0.25">
      <c r="B138" s="4" t="s">
        <v>294</v>
      </c>
      <c r="C138" t="str">
        <f>_xlfn.XLOOKUP(drafter_draft_stats[[#This Row],[draft_id]],drafts[id],drafts[title])</f>
        <v>2019 Mega Draft</v>
      </c>
      <c r="D138" t="s">
        <v>1115</v>
      </c>
      <c r="E138" t="str">
        <f>_xlfn.XLOOKUP(drafter_draft_stats[[#This Row],[drafter_id]],drafters[id],drafters[name],"")</f>
        <v>Ryan Marker</v>
      </c>
      <c r="G138" t="str">
        <f>_xlfn.XLOOKUP(drafter_draft_stats[[#This Row],[drafter_team_id]],drafter_teams[id],drafter_teams[name],"")</f>
        <v/>
      </c>
      <c r="H138">
        <f>1</f>
        <v>1</v>
      </c>
      <c r="I138" cm="1">
        <f t="array" ref="I138">IF(_xlfn.XLOOKUP(drafter_draft_stats[[#This Row],[draft_id]],drafts[id],drafts[non_canonical])=TRUE,0,_xlfn.XLOOKUP(drafter_draft_stats[[#This Row],[drafter_id]],$D$2:$D137,$R$2:$R137,0,,-1))</f>
        <v>0</v>
      </c>
      <c r="J138" cm="1">
        <f t="array" ref="J138">IF(_xlfn.XLOOKUP(drafter_draft_stats[[#This Row],[draft_id]],drafts[id],drafts[non_canonical])=TRUE,0,_xlfn.XLOOKUP(drafter_draft_stats[[#This Row],[drafter_id]],$D$2:$D137,$S$2:$S137,0,,-1))</f>
        <v>0</v>
      </c>
      <c r="K138" cm="1">
        <f t="array" ref="K138">IF(_xlfn.XLOOKUP(1,(game_boards[draft_id]=drafter_draft_stats[[#This Row],[draft_id]])*(game_boards[drafter_id]=drafter_draft_stats[[#This Row],[drafter_id]]),game_boards[has_bonus_veto])=TRUE,1,0)</f>
        <v>1</v>
      </c>
      <c r="L138" cm="1">
        <f t="array" ref="L138">IF(_xlfn.XLOOKUP(1,(game_boards[draft_id]=drafter_draft_stats[[#This Row],[draft_id]])*(game_boards[drafter_id]=drafter_draft_stats[[#This Row],[drafter_id]]),game_boards[has_bonus_veto_override])=TRUE,1,0)</f>
        <v>0</v>
      </c>
      <c r="M138">
        <f>drafter_draft_stats[[#This Row],[starting_veto]]+drafter_draft_stats[[#This Row],[rollover_vetoes]]+drafter_draft_stats[[#This Row],[trivia_vetoes]]</f>
        <v>2</v>
      </c>
      <c r="N138">
        <f>drafter_draft_stats[[#This Row],[rollover_veto_override]]+drafter_draft_stats[[#This Row],[trivia_veto_override]]</f>
        <v>0</v>
      </c>
      <c r="P138">
        <v>2</v>
      </c>
      <c r="R138">
        <f>IF(_xlfn.XLOOKUP(drafter_draft_stats[[#This Row],[draft_id]],drafts[id],drafts[non_canonical])=TRUE,0,IF(drafter_draft_stats[[#This Row],[total_vetoes]]-drafter_draft_stats[[#This Row],[vetoes_used]]&gt;=1,1,0))</f>
        <v>0</v>
      </c>
      <c r="S138">
        <f>IF(_xlfn.XLOOKUP(drafter_draft_stats[[#This Row],[draft_id]],drafts[id],drafts[non_canonical])=TRUE,0,IF(drafter_draft_stats[[#This Row],[total_veto_overrides]]-drafter_draft_stats[[#This Row],[veto_overrides_used]]&gt;=1,1,0))</f>
        <v>0</v>
      </c>
    </row>
    <row r="139" spans="2:19" x14ac:dyDescent="0.25">
      <c r="B139" s="4" t="s">
        <v>294</v>
      </c>
      <c r="C139" t="str">
        <f>_xlfn.XLOOKUP(drafter_draft_stats[[#This Row],[draft_id]],drafts[id],drafts[title])</f>
        <v>2019 Mega Draft</v>
      </c>
      <c r="D139" t="s">
        <v>1237</v>
      </c>
      <c r="E139" t="str">
        <f>_xlfn.XLOOKUP(drafter_draft_stats[[#This Row],[drafter_id]],drafters[id],drafters[name],"")</f>
        <v>Clay Keller</v>
      </c>
      <c r="G139" t="str">
        <f>_xlfn.XLOOKUP(drafter_draft_stats[[#This Row],[drafter_team_id]],drafter_teams[id],drafter_teams[name],"")</f>
        <v/>
      </c>
      <c r="H139">
        <f>1</f>
        <v>1</v>
      </c>
      <c r="I139" cm="1">
        <f t="array" ref="I139">IF(_xlfn.XLOOKUP(drafter_draft_stats[[#This Row],[draft_id]],drafts[id],drafts[non_canonical])=TRUE,0,_xlfn.XLOOKUP(drafter_draft_stats[[#This Row],[drafter_id]],$D$2:$D138,$R$2:$R138,0,,-1))</f>
        <v>0</v>
      </c>
      <c r="J139" cm="1">
        <f t="array" ref="J139">IF(_xlfn.XLOOKUP(drafter_draft_stats[[#This Row],[draft_id]],drafts[id],drafts[non_canonical])=TRUE,0,_xlfn.XLOOKUP(drafter_draft_stats[[#This Row],[drafter_id]],$D$2:$D138,$S$2:$S138,0,,-1))</f>
        <v>0</v>
      </c>
      <c r="K139" cm="1">
        <f t="array" ref="K139">IF(_xlfn.XLOOKUP(1,(game_boards[draft_id]=drafter_draft_stats[[#This Row],[draft_id]])*(game_boards[drafter_id]=drafter_draft_stats[[#This Row],[drafter_id]]),game_boards[has_bonus_veto])=TRUE,1,0)</f>
        <v>0</v>
      </c>
      <c r="L139" cm="1">
        <f t="array" ref="L139">IF(_xlfn.XLOOKUP(1,(game_boards[draft_id]=drafter_draft_stats[[#This Row],[draft_id]])*(game_boards[drafter_id]=drafter_draft_stats[[#This Row],[drafter_id]]),game_boards[has_bonus_veto_override])=TRUE,1,0)</f>
        <v>0</v>
      </c>
      <c r="M139">
        <f>drafter_draft_stats[[#This Row],[starting_veto]]+drafter_draft_stats[[#This Row],[rollover_vetoes]]+drafter_draft_stats[[#This Row],[trivia_vetoes]]</f>
        <v>1</v>
      </c>
      <c r="N139">
        <f>drafter_draft_stats[[#This Row],[rollover_veto_override]]+drafter_draft_stats[[#This Row],[trivia_veto_override]]</f>
        <v>0</v>
      </c>
      <c r="P139">
        <v>1</v>
      </c>
      <c r="R139">
        <f>IF(_xlfn.XLOOKUP(drafter_draft_stats[[#This Row],[draft_id]],drafts[id],drafts[non_canonical])=TRUE,0,IF(drafter_draft_stats[[#This Row],[total_vetoes]]-drafter_draft_stats[[#This Row],[vetoes_used]]&gt;=1,1,0))</f>
        <v>0</v>
      </c>
      <c r="S139">
        <f>IF(_xlfn.XLOOKUP(drafter_draft_stats[[#This Row],[draft_id]],drafts[id],drafts[non_canonical])=TRUE,0,IF(drafter_draft_stats[[#This Row],[total_veto_overrides]]-drafter_draft_stats[[#This Row],[veto_overrides_used]]&gt;=1,1,0))</f>
        <v>0</v>
      </c>
    </row>
    <row r="140" spans="2:19" x14ac:dyDescent="0.25">
      <c r="B140" s="4" t="s">
        <v>294</v>
      </c>
      <c r="C140" t="str">
        <f>_xlfn.XLOOKUP(drafter_draft_stats[[#This Row],[draft_id]],drafts[id],drafts[title])</f>
        <v>2019 Mega Draft</v>
      </c>
      <c r="D140" t="s">
        <v>915</v>
      </c>
      <c r="E140" t="str">
        <f>_xlfn.XLOOKUP(drafter_draft_stats[[#This Row],[drafter_id]],drafters[id],drafters[name],"")</f>
        <v>Billy Ray Brewton</v>
      </c>
      <c r="G140" t="str">
        <f>_xlfn.XLOOKUP(drafter_draft_stats[[#This Row],[drafter_team_id]],drafter_teams[id],drafter_teams[name],"")</f>
        <v/>
      </c>
      <c r="H140">
        <f>1</f>
        <v>1</v>
      </c>
      <c r="I140" cm="1">
        <f t="array" ref="I140">IF(_xlfn.XLOOKUP(drafter_draft_stats[[#This Row],[draft_id]],drafts[id],drafts[non_canonical])=TRUE,0,_xlfn.XLOOKUP(drafter_draft_stats[[#This Row],[drafter_id]],$D$2:$D139,$R$2:$R139,0,,-1))</f>
        <v>1</v>
      </c>
      <c r="J140" cm="1">
        <f t="array" ref="J140">IF(_xlfn.XLOOKUP(drafter_draft_stats[[#This Row],[draft_id]],drafts[id],drafts[non_canonical])=TRUE,0,_xlfn.XLOOKUP(drafter_draft_stats[[#This Row],[drafter_id]],$D$2:$D139,$S$2:$S139,0,,-1))</f>
        <v>0</v>
      </c>
      <c r="K140" cm="1">
        <f t="array" ref="K140">IF(_xlfn.XLOOKUP(1,(game_boards[draft_id]=drafter_draft_stats[[#This Row],[draft_id]])*(game_boards[drafter_id]=drafter_draft_stats[[#This Row],[drafter_id]]),game_boards[has_bonus_veto])=TRUE,1,0)</f>
        <v>0</v>
      </c>
      <c r="L140" cm="1">
        <f t="array" ref="L140">IF(_xlfn.XLOOKUP(1,(game_boards[draft_id]=drafter_draft_stats[[#This Row],[draft_id]])*(game_boards[drafter_id]=drafter_draft_stats[[#This Row],[drafter_id]]),game_boards[has_bonus_veto_override])=TRUE,1,0)</f>
        <v>1</v>
      </c>
      <c r="M140">
        <f>drafter_draft_stats[[#This Row],[starting_veto]]+drafter_draft_stats[[#This Row],[rollover_vetoes]]+drafter_draft_stats[[#This Row],[trivia_vetoes]]</f>
        <v>2</v>
      </c>
      <c r="N140">
        <f>drafter_draft_stats[[#This Row],[rollover_veto_override]]+drafter_draft_stats[[#This Row],[trivia_veto_override]]</f>
        <v>1</v>
      </c>
      <c r="R140">
        <f>IF(_xlfn.XLOOKUP(drafter_draft_stats[[#This Row],[draft_id]],drafts[id],drafts[non_canonical])=TRUE,0,IF(drafter_draft_stats[[#This Row],[total_vetoes]]-drafter_draft_stats[[#This Row],[vetoes_used]]&gt;=1,1,0))</f>
        <v>1</v>
      </c>
      <c r="S140">
        <f>IF(_xlfn.XLOOKUP(drafter_draft_stats[[#This Row],[draft_id]],drafts[id],drafts[non_canonical])=TRUE,0,IF(drafter_draft_stats[[#This Row],[total_veto_overrides]]-drafter_draft_stats[[#This Row],[veto_overrides_used]]&gt;=1,1,0))</f>
        <v>1</v>
      </c>
    </row>
    <row r="141" spans="2:19" x14ac:dyDescent="0.25">
      <c r="B141" s="5" t="s">
        <v>294</v>
      </c>
      <c r="C141" t="str">
        <f>_xlfn.XLOOKUP(drafter_draft_stats[[#This Row],[draft_id]],drafts[id],drafts[title])</f>
        <v>2019 Mega Draft</v>
      </c>
      <c r="D141" t="s">
        <v>1133</v>
      </c>
      <c r="E141" t="str">
        <f>_xlfn.XLOOKUP(drafter_draft_stats[[#This Row],[drafter_id]],drafters[id],drafters[name],"")</f>
        <v>Oriana Nudo</v>
      </c>
      <c r="G141" t="str">
        <f>_xlfn.XLOOKUP(drafter_draft_stats[[#This Row],[drafter_team_id]],drafter_teams[id],drafter_teams[name],"")</f>
        <v/>
      </c>
      <c r="H141">
        <f>1</f>
        <v>1</v>
      </c>
      <c r="I141" cm="1">
        <f t="array" ref="I141">IF(_xlfn.XLOOKUP(drafter_draft_stats[[#This Row],[draft_id]],drafts[id],drafts[non_canonical])=TRUE,0,_xlfn.XLOOKUP(drafter_draft_stats[[#This Row],[drafter_id]],$D$2:$D140,$R$2:$R140,0,,-1))</f>
        <v>1</v>
      </c>
      <c r="J141" cm="1">
        <f t="array" ref="J141">IF(_xlfn.XLOOKUP(drafter_draft_stats[[#This Row],[draft_id]],drafts[id],drafts[non_canonical])=TRUE,0,_xlfn.XLOOKUP(drafter_draft_stats[[#This Row],[drafter_id]],$D$2:$D140,$S$2:$S140,0,,-1))</f>
        <v>0</v>
      </c>
      <c r="K141" cm="1">
        <f t="array" ref="K141">IF(_xlfn.XLOOKUP(1,(game_boards[draft_id]=drafter_draft_stats[[#This Row],[draft_id]])*(game_boards[drafter_id]=drafter_draft_stats[[#This Row],[drafter_id]]),game_boards[has_bonus_veto])=TRUE,1,0)</f>
        <v>0</v>
      </c>
      <c r="L141" cm="1">
        <f t="array" ref="L141">IF(_xlfn.XLOOKUP(1,(game_boards[draft_id]=drafter_draft_stats[[#This Row],[draft_id]])*(game_boards[drafter_id]=drafter_draft_stats[[#This Row],[drafter_id]]),game_boards[has_bonus_veto_override])=TRUE,1,0)</f>
        <v>0</v>
      </c>
      <c r="M141">
        <f>drafter_draft_stats[[#This Row],[starting_veto]]+drafter_draft_stats[[#This Row],[rollover_vetoes]]+drafter_draft_stats[[#This Row],[trivia_vetoes]]</f>
        <v>2</v>
      </c>
      <c r="N141">
        <f>drafter_draft_stats[[#This Row],[rollover_veto_override]]+drafter_draft_stats[[#This Row],[trivia_veto_override]]</f>
        <v>0</v>
      </c>
      <c r="P141">
        <v>2</v>
      </c>
      <c r="R141">
        <f>IF(_xlfn.XLOOKUP(drafter_draft_stats[[#This Row],[draft_id]],drafts[id],drafts[non_canonical])=TRUE,0,IF(drafter_draft_stats[[#This Row],[total_vetoes]]-drafter_draft_stats[[#This Row],[vetoes_used]]&gt;=1,1,0))</f>
        <v>0</v>
      </c>
      <c r="S141">
        <f>IF(_xlfn.XLOOKUP(drafter_draft_stats[[#This Row],[draft_id]],drafts[id],drafts[non_canonical])=TRUE,0,IF(drafter_draft_stats[[#This Row],[total_veto_overrides]]-drafter_draft_stats[[#This Row],[veto_overrides_used]]&gt;=1,1,0))</f>
        <v>0</v>
      </c>
    </row>
    <row r="142" spans="2:19" x14ac:dyDescent="0.25">
      <c r="B142" s="4" t="s">
        <v>42</v>
      </c>
      <c r="C142" t="str">
        <f>_xlfn.XLOOKUP(drafter_draft_stats[[#This Row],[draft_id]],drafts[id],drafts[title])</f>
        <v>European Vacation</v>
      </c>
      <c r="D142" t="s">
        <v>1133</v>
      </c>
      <c r="E142" t="str">
        <f>_xlfn.XLOOKUP(drafter_draft_stats[[#This Row],[drafter_id]],drafters[id],drafters[name],"")</f>
        <v>Oriana Nudo</v>
      </c>
      <c r="G142" t="str">
        <f>_xlfn.XLOOKUP(drafter_draft_stats[[#This Row],[drafter_team_id]],drafter_teams[id],drafter_teams[name],"")</f>
        <v/>
      </c>
      <c r="H142">
        <f>1</f>
        <v>1</v>
      </c>
      <c r="I142" cm="1">
        <f t="array" ref="I142">IF(_xlfn.XLOOKUP(drafter_draft_stats[[#This Row],[draft_id]],drafts[id],drafts[non_canonical])=TRUE,0,_xlfn.XLOOKUP(drafter_draft_stats[[#This Row],[drafter_id]],$D$2:$D141,$R$2:$R141,0,,-1))</f>
        <v>0</v>
      </c>
      <c r="J142" cm="1">
        <f t="array" ref="J142">IF(_xlfn.XLOOKUP(drafter_draft_stats[[#This Row],[draft_id]],drafts[id],drafts[non_canonical])=TRUE,0,_xlfn.XLOOKUP(drafter_draft_stats[[#This Row],[drafter_id]],$D$2:$D141,$S$2:$S141,0,,-1))</f>
        <v>0</v>
      </c>
      <c r="K142" cm="1">
        <f t="array" ref="K142">IF(_xlfn.XLOOKUP(1,(game_boards[draft_id]=drafter_draft_stats[[#This Row],[draft_id]])*(game_boards[drafter_id]=drafter_draft_stats[[#This Row],[drafter_id]]),game_boards[has_bonus_veto])=TRUE,1,0)</f>
        <v>0</v>
      </c>
      <c r="L142" cm="1">
        <f t="array" ref="L142">IF(_xlfn.XLOOKUP(1,(game_boards[draft_id]=drafter_draft_stats[[#This Row],[draft_id]])*(game_boards[drafter_id]=drafter_draft_stats[[#This Row],[drafter_id]]),game_boards[has_bonus_veto_override])=TRUE,1,0)</f>
        <v>0</v>
      </c>
      <c r="M142">
        <f>drafter_draft_stats[[#This Row],[starting_veto]]+drafter_draft_stats[[#This Row],[rollover_vetoes]]+drafter_draft_stats[[#This Row],[trivia_vetoes]]</f>
        <v>1</v>
      </c>
      <c r="N142">
        <f>drafter_draft_stats[[#This Row],[rollover_veto_override]]+drafter_draft_stats[[#This Row],[trivia_veto_override]]</f>
        <v>0</v>
      </c>
      <c r="R142">
        <f>IF(_xlfn.XLOOKUP(drafter_draft_stats[[#This Row],[draft_id]],drafts[id],drafts[non_canonical])=TRUE,0,IF(drafter_draft_stats[[#This Row],[total_vetoes]]-drafter_draft_stats[[#This Row],[vetoes_used]]&gt;=1,1,0))</f>
        <v>1</v>
      </c>
      <c r="S142">
        <f>IF(_xlfn.XLOOKUP(drafter_draft_stats[[#This Row],[draft_id]],drafts[id],drafts[non_canonical])=TRUE,0,IF(drafter_draft_stats[[#This Row],[total_veto_overrides]]-drafter_draft_stats[[#This Row],[veto_overrides_used]]&gt;=1,1,0))</f>
        <v>0</v>
      </c>
    </row>
    <row r="143" spans="2:19" x14ac:dyDescent="0.25">
      <c r="B143" s="5" t="s">
        <v>42</v>
      </c>
      <c r="C143" t="str">
        <f>_xlfn.XLOOKUP(drafter_draft_stats[[#This Row],[draft_id]],drafts[id],drafts[title])</f>
        <v>European Vacation</v>
      </c>
      <c r="D143" t="s">
        <v>881</v>
      </c>
      <c r="E143" t="str">
        <f>_xlfn.XLOOKUP(drafter_draft_stats[[#This Row],[drafter_id]],drafters[id],drafters[name],"")</f>
        <v>Rance Collins</v>
      </c>
      <c r="G143" t="str">
        <f>_xlfn.XLOOKUP(drafter_draft_stats[[#This Row],[drafter_team_id]],drafter_teams[id],drafter_teams[name],"")</f>
        <v/>
      </c>
      <c r="H143">
        <f>1</f>
        <v>1</v>
      </c>
      <c r="I143" cm="1">
        <f t="array" ref="I143">IF(_xlfn.XLOOKUP(drafter_draft_stats[[#This Row],[draft_id]],drafts[id],drafts[non_canonical])=TRUE,0,_xlfn.XLOOKUP(drafter_draft_stats[[#This Row],[drafter_id]],$D$2:$D142,$R$2:$R142,0,,-1))</f>
        <v>0</v>
      </c>
      <c r="J143" cm="1">
        <f t="array" ref="J143">IF(_xlfn.XLOOKUP(drafter_draft_stats[[#This Row],[draft_id]],drafts[id],drafts[non_canonical])=TRUE,0,_xlfn.XLOOKUP(drafter_draft_stats[[#This Row],[drafter_id]],$D$2:$D142,$S$2:$S142,0,,-1))</f>
        <v>0</v>
      </c>
      <c r="K143" cm="1">
        <f t="array" ref="K143">IF(_xlfn.XLOOKUP(1,(game_boards[draft_id]=drafter_draft_stats[[#This Row],[draft_id]])*(game_boards[drafter_id]=drafter_draft_stats[[#This Row],[drafter_id]]),game_boards[has_bonus_veto])=TRUE,1,0)</f>
        <v>0</v>
      </c>
      <c r="L143" cm="1">
        <f t="array" ref="L143">IF(_xlfn.XLOOKUP(1,(game_boards[draft_id]=drafter_draft_stats[[#This Row],[draft_id]])*(game_boards[drafter_id]=drafter_draft_stats[[#This Row],[drafter_id]]),game_boards[has_bonus_veto_override])=TRUE,1,0)</f>
        <v>0</v>
      </c>
      <c r="M143">
        <f>drafter_draft_stats[[#This Row],[starting_veto]]+drafter_draft_stats[[#This Row],[rollover_vetoes]]+drafter_draft_stats[[#This Row],[trivia_vetoes]]</f>
        <v>1</v>
      </c>
      <c r="N143">
        <f>drafter_draft_stats[[#This Row],[rollover_veto_override]]+drafter_draft_stats[[#This Row],[trivia_veto_override]]</f>
        <v>0</v>
      </c>
      <c r="R143">
        <f>IF(_xlfn.XLOOKUP(drafter_draft_stats[[#This Row],[draft_id]],drafts[id],drafts[non_canonical])=TRUE,0,IF(drafter_draft_stats[[#This Row],[total_vetoes]]-drafter_draft_stats[[#This Row],[vetoes_used]]&gt;=1,1,0))</f>
        <v>1</v>
      </c>
      <c r="S143">
        <f>IF(_xlfn.XLOOKUP(drafter_draft_stats[[#This Row],[draft_id]],drafts[id],drafts[non_canonical])=TRUE,0,IF(drafter_draft_stats[[#This Row],[total_veto_overrides]]-drafter_draft_stats[[#This Row],[veto_overrides_used]]&gt;=1,1,0))</f>
        <v>0</v>
      </c>
    </row>
    <row r="144" spans="2:19" x14ac:dyDescent="0.25">
      <c r="B144" s="4" t="s">
        <v>671</v>
      </c>
      <c r="C144" t="str">
        <f>_xlfn.XLOOKUP(drafter_draft_stats[[#This Row],[draft_id]],drafts[id],drafts[title])</f>
        <v>Universal Classic Monsters Mini-Mega</v>
      </c>
      <c r="D144" t="s">
        <v>1097</v>
      </c>
      <c r="E144" t="str">
        <f>_xlfn.XLOOKUP(drafter_draft_stats[[#This Row],[drafter_id]],drafters[id],drafters[name],"")</f>
        <v>Kimmy Shields</v>
      </c>
      <c r="G144" t="str">
        <f>_xlfn.XLOOKUP(drafter_draft_stats[[#This Row],[drafter_team_id]],drafter_teams[id],drafter_teams[name],"")</f>
        <v/>
      </c>
      <c r="H144">
        <f>1</f>
        <v>1</v>
      </c>
      <c r="I144" cm="1">
        <f t="array" ref="I144">IF(_xlfn.XLOOKUP(drafter_draft_stats[[#This Row],[draft_id]],drafts[id],drafts[non_canonical])=TRUE,0,_xlfn.XLOOKUP(drafter_draft_stats[[#This Row],[drafter_id]],$D$2:$D143,$R$2:$R143,0,,-1))</f>
        <v>0</v>
      </c>
      <c r="J144" cm="1">
        <f t="array" ref="J144">IF(_xlfn.XLOOKUP(drafter_draft_stats[[#This Row],[draft_id]],drafts[id],drafts[non_canonical])=TRUE,0,_xlfn.XLOOKUP(drafter_draft_stats[[#This Row],[drafter_id]],$D$2:$D143,$S$2:$S143,0,,-1))</f>
        <v>0</v>
      </c>
      <c r="K144" cm="1">
        <f t="array" ref="K144">IF(_xlfn.XLOOKUP(1,(game_boards[draft_id]=drafter_draft_stats[[#This Row],[draft_id]])*(game_boards[drafter_id]=drafter_draft_stats[[#This Row],[drafter_id]]),game_boards[has_bonus_veto])=TRUE,1,0)</f>
        <v>1</v>
      </c>
      <c r="L144" cm="1">
        <f t="array" ref="L144">IF(_xlfn.XLOOKUP(1,(game_boards[draft_id]=drafter_draft_stats[[#This Row],[draft_id]])*(game_boards[drafter_id]=drafter_draft_stats[[#This Row],[drafter_id]]),game_boards[has_bonus_veto_override])=TRUE,1,0)</f>
        <v>0</v>
      </c>
      <c r="M144">
        <f>drafter_draft_stats[[#This Row],[starting_veto]]+drafter_draft_stats[[#This Row],[rollover_vetoes]]+drafter_draft_stats[[#This Row],[trivia_vetoes]]</f>
        <v>2</v>
      </c>
      <c r="N144">
        <f>drafter_draft_stats[[#This Row],[rollover_veto_override]]+drafter_draft_stats[[#This Row],[trivia_veto_override]]</f>
        <v>0</v>
      </c>
      <c r="P144">
        <v>1</v>
      </c>
      <c r="R144">
        <f>IF(_xlfn.XLOOKUP(drafter_draft_stats[[#This Row],[draft_id]],drafts[id],drafts[non_canonical])=TRUE,0,IF(drafter_draft_stats[[#This Row],[total_vetoes]]-drafter_draft_stats[[#This Row],[vetoes_used]]&gt;=1,1,0))</f>
        <v>1</v>
      </c>
      <c r="S144">
        <f>IF(_xlfn.XLOOKUP(drafter_draft_stats[[#This Row],[draft_id]],drafts[id],drafts[non_canonical])=TRUE,0,IF(drafter_draft_stats[[#This Row],[total_veto_overrides]]-drafter_draft_stats[[#This Row],[veto_overrides_used]]&gt;=1,1,0))</f>
        <v>0</v>
      </c>
    </row>
    <row r="145" spans="2:19" x14ac:dyDescent="0.25">
      <c r="B145" s="4" t="s">
        <v>671</v>
      </c>
      <c r="C145" t="str">
        <f>_xlfn.XLOOKUP(drafter_draft_stats[[#This Row],[draft_id]],drafts[id],drafts[title])</f>
        <v>Universal Classic Monsters Mini-Mega</v>
      </c>
      <c r="D145" t="s">
        <v>835</v>
      </c>
      <c r="E145" t="str">
        <f>_xlfn.XLOOKUP(drafter_draft_stats[[#This Row],[drafter_id]],drafters[id],drafters[name],"")</f>
        <v>Frank Dietz</v>
      </c>
      <c r="G145" t="str">
        <f>_xlfn.XLOOKUP(drafter_draft_stats[[#This Row],[drafter_team_id]],drafter_teams[id],drafter_teams[name],"")</f>
        <v/>
      </c>
      <c r="H145">
        <f>1</f>
        <v>1</v>
      </c>
      <c r="I145" cm="1">
        <f t="array" ref="I145">IF(_xlfn.XLOOKUP(drafter_draft_stats[[#This Row],[draft_id]],drafts[id],drafts[non_canonical])=TRUE,0,_xlfn.XLOOKUP(drafter_draft_stats[[#This Row],[drafter_id]],$D$2:$D144,$R$2:$R144,0,,-1))</f>
        <v>0</v>
      </c>
      <c r="J145" cm="1">
        <f t="array" ref="J145">IF(_xlfn.XLOOKUP(drafter_draft_stats[[#This Row],[draft_id]],drafts[id],drafts[non_canonical])=TRUE,0,_xlfn.XLOOKUP(drafter_draft_stats[[#This Row],[drafter_id]],$D$2:$D144,$S$2:$S144,0,,-1))</f>
        <v>0</v>
      </c>
      <c r="K145" cm="1">
        <f t="array" ref="K145">IF(_xlfn.XLOOKUP(1,(game_boards[draft_id]=drafter_draft_stats[[#This Row],[draft_id]])*(game_boards[drafter_id]=drafter_draft_stats[[#This Row],[drafter_id]]),game_boards[has_bonus_veto])=TRUE,1,0)</f>
        <v>0</v>
      </c>
      <c r="L145" cm="1">
        <f t="array" ref="L145">IF(_xlfn.XLOOKUP(1,(game_boards[draft_id]=drafter_draft_stats[[#This Row],[draft_id]])*(game_boards[drafter_id]=drafter_draft_stats[[#This Row],[drafter_id]]),game_boards[has_bonus_veto_override])=TRUE,1,0)</f>
        <v>0</v>
      </c>
      <c r="M145">
        <f>drafter_draft_stats[[#This Row],[starting_veto]]+drafter_draft_stats[[#This Row],[rollover_vetoes]]+drafter_draft_stats[[#This Row],[trivia_vetoes]]</f>
        <v>1</v>
      </c>
      <c r="N145">
        <f>drafter_draft_stats[[#This Row],[rollover_veto_override]]+drafter_draft_stats[[#This Row],[trivia_veto_override]]</f>
        <v>0</v>
      </c>
      <c r="P145">
        <v>1</v>
      </c>
      <c r="R145">
        <f>IF(_xlfn.XLOOKUP(drafter_draft_stats[[#This Row],[draft_id]],drafts[id],drafts[non_canonical])=TRUE,0,IF(drafter_draft_stats[[#This Row],[total_vetoes]]-drafter_draft_stats[[#This Row],[vetoes_used]]&gt;=1,1,0))</f>
        <v>0</v>
      </c>
      <c r="S145">
        <f>IF(_xlfn.XLOOKUP(drafter_draft_stats[[#This Row],[draft_id]],drafts[id],drafts[non_canonical])=TRUE,0,IF(drafter_draft_stats[[#This Row],[total_veto_overrides]]-drafter_draft_stats[[#This Row],[veto_overrides_used]]&gt;=1,1,0))</f>
        <v>0</v>
      </c>
    </row>
    <row r="146" spans="2:19" x14ac:dyDescent="0.25">
      <c r="B146" s="5" t="s">
        <v>671</v>
      </c>
      <c r="C146" t="str">
        <f>_xlfn.XLOOKUP(drafter_draft_stats[[#This Row],[draft_id]],drafts[id],drafts[title])</f>
        <v>Universal Classic Monsters Mini-Mega</v>
      </c>
      <c r="D146" t="s">
        <v>1045</v>
      </c>
      <c r="E146" t="str">
        <f>_xlfn.XLOOKUP(drafter_draft_stats[[#This Row],[drafter_id]],drafters[id],drafters[name],"")</f>
        <v>Aaron LaPlante</v>
      </c>
      <c r="G146" t="str">
        <f>_xlfn.XLOOKUP(drafter_draft_stats[[#This Row],[drafter_team_id]],drafter_teams[id],drafter_teams[name],"")</f>
        <v/>
      </c>
      <c r="H146">
        <f>1</f>
        <v>1</v>
      </c>
      <c r="I146" cm="1">
        <f t="array" ref="I146">IF(_xlfn.XLOOKUP(drafter_draft_stats[[#This Row],[draft_id]],drafts[id],drafts[non_canonical])=TRUE,0,_xlfn.XLOOKUP(drafter_draft_stats[[#This Row],[drafter_id]],$D$2:$D145,$R$2:$R145,0,,-1))</f>
        <v>0</v>
      </c>
      <c r="J146" cm="1">
        <f t="array" ref="J146">IF(_xlfn.XLOOKUP(drafter_draft_stats[[#This Row],[draft_id]],drafts[id],drafts[non_canonical])=TRUE,0,_xlfn.XLOOKUP(drafter_draft_stats[[#This Row],[drafter_id]],$D$2:$D145,$S$2:$S145,0,,-1))</f>
        <v>0</v>
      </c>
      <c r="K146" cm="1">
        <f t="array" ref="K146">IF(_xlfn.XLOOKUP(1,(game_boards[draft_id]=drafter_draft_stats[[#This Row],[draft_id]])*(game_boards[drafter_id]=drafter_draft_stats[[#This Row],[drafter_id]]),game_boards[has_bonus_veto])=TRUE,1,0)</f>
        <v>0</v>
      </c>
      <c r="L146" cm="1">
        <f t="array" ref="L146">IF(_xlfn.XLOOKUP(1,(game_boards[draft_id]=drafter_draft_stats[[#This Row],[draft_id]])*(game_boards[drafter_id]=drafter_draft_stats[[#This Row],[drafter_id]]),game_boards[has_bonus_veto_override])=TRUE,1,0)</f>
        <v>1</v>
      </c>
      <c r="M146">
        <f>drafter_draft_stats[[#This Row],[starting_veto]]+drafter_draft_stats[[#This Row],[rollover_vetoes]]+drafter_draft_stats[[#This Row],[trivia_vetoes]]</f>
        <v>1</v>
      </c>
      <c r="N146">
        <f>drafter_draft_stats[[#This Row],[rollover_veto_override]]+drafter_draft_stats[[#This Row],[trivia_veto_override]]</f>
        <v>1</v>
      </c>
      <c r="R146">
        <f>IF(_xlfn.XLOOKUP(drafter_draft_stats[[#This Row],[draft_id]],drafts[id],drafts[non_canonical])=TRUE,0,IF(drafter_draft_stats[[#This Row],[total_vetoes]]-drafter_draft_stats[[#This Row],[vetoes_used]]&gt;=1,1,0))</f>
        <v>1</v>
      </c>
      <c r="S146">
        <f>IF(_xlfn.XLOOKUP(drafter_draft_stats[[#This Row],[draft_id]],drafts[id],drafts[non_canonical])=TRUE,0,IF(drafter_draft_stats[[#This Row],[total_veto_overrides]]-drafter_draft_stats[[#This Row],[veto_overrides_used]]&gt;=1,1,0))</f>
        <v>1</v>
      </c>
    </row>
    <row r="147" spans="2:19" x14ac:dyDescent="0.25">
      <c r="B147" s="4" t="s">
        <v>641</v>
      </c>
      <c r="C147" t="str">
        <f>_xlfn.XLOOKUP(drafter_draft_stats[[#This Row],[draft_id]],drafts[id],drafts[title])</f>
        <v>One Crazy Night</v>
      </c>
      <c r="D147" t="s">
        <v>1009</v>
      </c>
      <c r="E147" t="str">
        <f>_xlfn.XLOOKUP(drafter_draft_stats[[#This Row],[drafter_id]],drafters[id],drafters[name],"")</f>
        <v>Drea Clark</v>
      </c>
      <c r="G147" t="str">
        <f>_xlfn.XLOOKUP(drafter_draft_stats[[#This Row],[drafter_team_id]],drafter_teams[id],drafter_teams[name],"")</f>
        <v/>
      </c>
      <c r="H147">
        <f>1</f>
        <v>1</v>
      </c>
      <c r="I147" cm="1">
        <f t="array" ref="I147">IF(_xlfn.XLOOKUP(drafter_draft_stats[[#This Row],[draft_id]],drafts[id],drafts[non_canonical])=TRUE,0,_xlfn.XLOOKUP(drafter_draft_stats[[#This Row],[drafter_id]],$D$2:$D146,$R$2:$R146,0,,-1))</f>
        <v>0</v>
      </c>
      <c r="J147" cm="1">
        <f t="array" ref="J147">IF(_xlfn.XLOOKUP(drafter_draft_stats[[#This Row],[draft_id]],drafts[id],drafts[non_canonical])=TRUE,0,_xlfn.XLOOKUP(drafter_draft_stats[[#This Row],[drafter_id]],$D$2:$D146,$S$2:$S146,0,,-1))</f>
        <v>0</v>
      </c>
      <c r="K147" cm="1">
        <f t="array" ref="K147">IF(_xlfn.XLOOKUP(1,(game_boards[draft_id]=drafter_draft_stats[[#This Row],[draft_id]])*(game_boards[drafter_id]=drafter_draft_stats[[#This Row],[drafter_id]]),game_boards[has_bonus_veto])=TRUE,1,0)</f>
        <v>0</v>
      </c>
      <c r="L147" cm="1">
        <f t="array" ref="L147">IF(_xlfn.XLOOKUP(1,(game_boards[draft_id]=drafter_draft_stats[[#This Row],[draft_id]])*(game_boards[drafter_id]=drafter_draft_stats[[#This Row],[drafter_id]]),game_boards[has_bonus_veto_override])=TRUE,1,0)</f>
        <v>0</v>
      </c>
      <c r="M147">
        <f>drafter_draft_stats[[#This Row],[starting_veto]]+drafter_draft_stats[[#This Row],[rollover_vetoes]]+drafter_draft_stats[[#This Row],[trivia_vetoes]]</f>
        <v>1</v>
      </c>
      <c r="N147">
        <f>drafter_draft_stats[[#This Row],[rollover_veto_override]]+drafter_draft_stats[[#This Row],[trivia_veto_override]]</f>
        <v>0</v>
      </c>
      <c r="P147">
        <v>1</v>
      </c>
      <c r="R147">
        <f>IF(_xlfn.XLOOKUP(drafter_draft_stats[[#This Row],[draft_id]],drafts[id],drafts[non_canonical])=TRUE,0,IF(drafter_draft_stats[[#This Row],[total_vetoes]]-drafter_draft_stats[[#This Row],[vetoes_used]]&gt;=1,1,0))</f>
        <v>0</v>
      </c>
      <c r="S147">
        <f>IF(_xlfn.XLOOKUP(drafter_draft_stats[[#This Row],[draft_id]],drafts[id],drafts[non_canonical])=TRUE,0,IF(drafter_draft_stats[[#This Row],[total_veto_overrides]]-drafter_draft_stats[[#This Row],[veto_overrides_used]]&gt;=1,1,0))</f>
        <v>0</v>
      </c>
    </row>
    <row r="148" spans="2:19" x14ac:dyDescent="0.25">
      <c r="B148" s="4" t="s">
        <v>641</v>
      </c>
      <c r="C148" t="str">
        <f>_xlfn.XLOOKUP(drafter_draft_stats[[#This Row],[draft_id]],drafts[id],drafts[title])</f>
        <v>One Crazy Night</v>
      </c>
      <c r="D148" t="s">
        <v>1166</v>
      </c>
      <c r="E148" t="str">
        <f>_xlfn.XLOOKUP(drafter_draft_stats[[#This Row],[drafter_id]],drafters[id],drafters[name],"")</f>
        <v>Lucé Tomlin-Brenner</v>
      </c>
      <c r="G148" t="str">
        <f>_xlfn.XLOOKUP(drafter_draft_stats[[#This Row],[drafter_team_id]],drafter_teams[id],drafter_teams[name],"")</f>
        <v/>
      </c>
      <c r="H148">
        <f>1</f>
        <v>1</v>
      </c>
      <c r="I148" cm="1">
        <f t="array" ref="I148">IF(_xlfn.XLOOKUP(drafter_draft_stats[[#This Row],[draft_id]],drafts[id],drafts[non_canonical])=TRUE,0,_xlfn.XLOOKUP(drafter_draft_stats[[#This Row],[drafter_id]],$D$2:$D147,$R$2:$R147,0,,-1))</f>
        <v>0</v>
      </c>
      <c r="J148" cm="1">
        <f t="array" ref="J148">IF(_xlfn.XLOOKUP(drafter_draft_stats[[#This Row],[draft_id]],drafts[id],drafts[non_canonical])=TRUE,0,_xlfn.XLOOKUP(drafter_draft_stats[[#This Row],[drafter_id]],$D$2:$D147,$S$2:$S147,0,,-1))</f>
        <v>0</v>
      </c>
      <c r="K148" cm="1">
        <f t="array" ref="K148">IF(_xlfn.XLOOKUP(1,(game_boards[draft_id]=drafter_draft_stats[[#This Row],[draft_id]])*(game_boards[drafter_id]=drafter_draft_stats[[#This Row],[drafter_id]]),game_boards[has_bonus_veto])=TRUE,1,0)</f>
        <v>0</v>
      </c>
      <c r="L148" cm="1">
        <f t="array" ref="L148">IF(_xlfn.XLOOKUP(1,(game_boards[draft_id]=drafter_draft_stats[[#This Row],[draft_id]])*(game_boards[drafter_id]=drafter_draft_stats[[#This Row],[drafter_id]]),game_boards[has_bonus_veto_override])=TRUE,1,0)</f>
        <v>0</v>
      </c>
      <c r="M148">
        <f>drafter_draft_stats[[#This Row],[starting_veto]]+drafter_draft_stats[[#This Row],[rollover_vetoes]]+drafter_draft_stats[[#This Row],[trivia_vetoes]]</f>
        <v>1</v>
      </c>
      <c r="N148">
        <f>drafter_draft_stats[[#This Row],[rollover_veto_override]]+drafter_draft_stats[[#This Row],[trivia_veto_override]]</f>
        <v>0</v>
      </c>
      <c r="R148">
        <f>IF(_xlfn.XLOOKUP(drafter_draft_stats[[#This Row],[draft_id]],drafts[id],drafts[non_canonical])=TRUE,0,IF(drafter_draft_stats[[#This Row],[total_vetoes]]-drafter_draft_stats[[#This Row],[vetoes_used]]&gt;=1,1,0))</f>
        <v>1</v>
      </c>
      <c r="S148">
        <f>IF(_xlfn.XLOOKUP(drafter_draft_stats[[#This Row],[draft_id]],drafts[id],drafts[non_canonical])=TRUE,0,IF(drafter_draft_stats[[#This Row],[total_veto_overrides]]-drafter_draft_stats[[#This Row],[veto_overrides_used]]&gt;=1,1,0))</f>
        <v>0</v>
      </c>
    </row>
    <row r="149" spans="2:19" x14ac:dyDescent="0.25">
      <c r="B149" s="4" t="s">
        <v>425</v>
      </c>
      <c r="C149" t="str">
        <f>_xlfn.XLOOKUP(drafter_draft_stats[[#This Row],[draft_id]],drafts[id],drafts[title])</f>
        <v>1992 Horror</v>
      </c>
      <c r="D149" t="s">
        <v>969</v>
      </c>
      <c r="E149" t="str">
        <f>_xlfn.XLOOKUP(drafter_draft_stats[[#This Row],[drafter_id]],drafters[id],drafters[name],"")</f>
        <v>Graham Skipper</v>
      </c>
      <c r="G149" t="str">
        <f>_xlfn.XLOOKUP(drafter_draft_stats[[#This Row],[drafter_team_id]],drafter_teams[id],drafter_teams[name],"")</f>
        <v/>
      </c>
      <c r="H149">
        <f>1</f>
        <v>1</v>
      </c>
      <c r="I149" cm="1">
        <f t="array" ref="I149">IF(_xlfn.XLOOKUP(drafter_draft_stats[[#This Row],[draft_id]],drafts[id],drafts[non_canonical])=TRUE,0,_xlfn.XLOOKUP(drafter_draft_stats[[#This Row],[drafter_id]],$D$2:$D148,$R$2:$R148,0,,-1))</f>
        <v>0</v>
      </c>
      <c r="J149" cm="1">
        <f t="array" ref="J149">IF(_xlfn.XLOOKUP(drafter_draft_stats[[#This Row],[draft_id]],drafts[id],drafts[non_canonical])=TRUE,0,_xlfn.XLOOKUP(drafter_draft_stats[[#This Row],[drafter_id]],$D$2:$D148,$S$2:$S148,0,,-1))</f>
        <v>0</v>
      </c>
      <c r="K149" cm="1">
        <f t="array" ref="K149">IF(_xlfn.XLOOKUP(1,(game_boards[draft_id]=drafter_draft_stats[[#This Row],[draft_id]])*(game_boards[drafter_id]=drafter_draft_stats[[#This Row],[drafter_id]]),game_boards[has_bonus_veto])=TRUE,1,0)</f>
        <v>0</v>
      </c>
      <c r="L149" cm="1">
        <f t="array" ref="L149">IF(_xlfn.XLOOKUP(1,(game_boards[draft_id]=drafter_draft_stats[[#This Row],[draft_id]])*(game_boards[drafter_id]=drafter_draft_stats[[#This Row],[drafter_id]]),game_boards[has_bonus_veto_override])=TRUE,1,0)</f>
        <v>0</v>
      </c>
      <c r="M149">
        <f>drafter_draft_stats[[#This Row],[starting_veto]]+drafter_draft_stats[[#This Row],[rollover_vetoes]]+drafter_draft_stats[[#This Row],[trivia_vetoes]]</f>
        <v>1</v>
      </c>
      <c r="N149">
        <f>drafter_draft_stats[[#This Row],[rollover_veto_override]]+drafter_draft_stats[[#This Row],[trivia_veto_override]]</f>
        <v>0</v>
      </c>
      <c r="P149">
        <v>1</v>
      </c>
      <c r="R149">
        <f>IF(_xlfn.XLOOKUP(drafter_draft_stats[[#This Row],[draft_id]],drafts[id],drafts[non_canonical])=TRUE,0,IF(drafter_draft_stats[[#This Row],[total_vetoes]]-drafter_draft_stats[[#This Row],[vetoes_used]]&gt;=1,1,0))</f>
        <v>0</v>
      </c>
      <c r="S149">
        <f>IF(_xlfn.XLOOKUP(drafter_draft_stats[[#This Row],[draft_id]],drafts[id],drafts[non_canonical])=TRUE,0,IF(drafter_draft_stats[[#This Row],[total_veto_overrides]]-drafter_draft_stats[[#This Row],[veto_overrides_used]]&gt;=1,1,0))</f>
        <v>0</v>
      </c>
    </row>
    <row r="150" spans="2:19" x14ac:dyDescent="0.25">
      <c r="B150" s="4" t="s">
        <v>425</v>
      </c>
      <c r="C150" t="str">
        <f>_xlfn.XLOOKUP(drafter_draft_stats[[#This Row],[draft_id]],drafts[id],drafts[title])</f>
        <v>1992 Horror</v>
      </c>
      <c r="D150" t="s">
        <v>1203</v>
      </c>
      <c r="E150" t="str">
        <f>_xlfn.XLOOKUP(drafter_draft_stats[[#This Row],[drafter_id]],drafters[id],drafters[name],"")</f>
        <v>Joe Begos</v>
      </c>
      <c r="G150" t="str">
        <f>_xlfn.XLOOKUP(drafter_draft_stats[[#This Row],[drafter_team_id]],drafter_teams[id],drafter_teams[name],"")</f>
        <v/>
      </c>
      <c r="H150">
        <f>1</f>
        <v>1</v>
      </c>
      <c r="I150" cm="1">
        <f t="array" ref="I150">IF(_xlfn.XLOOKUP(drafter_draft_stats[[#This Row],[draft_id]],drafts[id],drafts[non_canonical])=TRUE,0,_xlfn.XLOOKUP(drafter_draft_stats[[#This Row],[drafter_id]],$D$2:$D149,$R$2:$R149,0,,-1))</f>
        <v>0</v>
      </c>
      <c r="J150" cm="1">
        <f t="array" ref="J150">IF(_xlfn.XLOOKUP(drafter_draft_stats[[#This Row],[draft_id]],drafts[id],drafts[non_canonical])=TRUE,0,_xlfn.XLOOKUP(drafter_draft_stats[[#This Row],[drafter_id]],$D$2:$D149,$S$2:$S149,0,,-1))</f>
        <v>0</v>
      </c>
      <c r="K150" cm="1">
        <f t="array" ref="K150">IF(_xlfn.XLOOKUP(1,(game_boards[draft_id]=drafter_draft_stats[[#This Row],[draft_id]])*(game_boards[drafter_id]=drafter_draft_stats[[#This Row],[drafter_id]]),game_boards[has_bonus_veto])=TRUE,1,0)</f>
        <v>0</v>
      </c>
      <c r="L150" cm="1">
        <f t="array" ref="L150">IF(_xlfn.XLOOKUP(1,(game_boards[draft_id]=drafter_draft_stats[[#This Row],[draft_id]])*(game_boards[drafter_id]=drafter_draft_stats[[#This Row],[drafter_id]]),game_boards[has_bonus_veto_override])=TRUE,1,0)</f>
        <v>0</v>
      </c>
      <c r="M150">
        <f>drafter_draft_stats[[#This Row],[starting_veto]]+drafter_draft_stats[[#This Row],[rollover_vetoes]]+drafter_draft_stats[[#This Row],[trivia_vetoes]]</f>
        <v>1</v>
      </c>
      <c r="N150">
        <f>drafter_draft_stats[[#This Row],[rollover_veto_override]]+drafter_draft_stats[[#This Row],[trivia_veto_override]]</f>
        <v>0</v>
      </c>
      <c r="R150">
        <f>IF(_xlfn.XLOOKUP(drafter_draft_stats[[#This Row],[draft_id]],drafts[id],drafts[non_canonical])=TRUE,0,IF(drafter_draft_stats[[#This Row],[total_vetoes]]-drafter_draft_stats[[#This Row],[vetoes_used]]&gt;=1,1,0))</f>
        <v>1</v>
      </c>
      <c r="S150">
        <f>IF(_xlfn.XLOOKUP(drafter_draft_stats[[#This Row],[draft_id]],drafts[id],drafts[non_canonical])=TRUE,0,IF(drafter_draft_stats[[#This Row],[total_veto_overrides]]-drafter_draft_stats[[#This Row],[veto_overrides_used]]&gt;=1,1,0))</f>
        <v>0</v>
      </c>
    </row>
    <row r="151" spans="2:19" x14ac:dyDescent="0.25">
      <c r="B151" s="5" t="s">
        <v>274</v>
      </c>
      <c r="C151" t="str">
        <f>_xlfn.XLOOKUP(drafter_draft_stats[[#This Row],[draft_id]],drafts[id],drafts[title])</f>
        <v>The Cold War</v>
      </c>
      <c r="D151" t="s">
        <v>1115</v>
      </c>
      <c r="E151" t="str">
        <f>_xlfn.XLOOKUP(drafter_draft_stats[[#This Row],[drafter_id]],drafters[id],drafters[name],"")</f>
        <v>Ryan Marker</v>
      </c>
      <c r="G151" t="str">
        <f>_xlfn.XLOOKUP(drafter_draft_stats[[#This Row],[drafter_team_id]],drafter_teams[id],drafter_teams[name],"")</f>
        <v/>
      </c>
      <c r="H151">
        <f>1</f>
        <v>1</v>
      </c>
      <c r="I151" cm="1">
        <f t="array" ref="I151">IF(_xlfn.XLOOKUP(drafter_draft_stats[[#This Row],[draft_id]],drafts[id],drafts[non_canonical])=TRUE,0,_xlfn.XLOOKUP(drafter_draft_stats[[#This Row],[drafter_id]],$D$2:$D150,$R$2:$R150,0,,-1))</f>
        <v>0</v>
      </c>
      <c r="J151" cm="1">
        <f t="array" ref="J151">IF(_xlfn.XLOOKUP(drafter_draft_stats[[#This Row],[draft_id]],drafts[id],drafts[non_canonical])=TRUE,0,_xlfn.XLOOKUP(drafter_draft_stats[[#This Row],[drafter_id]],$D$2:$D150,$S$2:$S150,0,,-1))</f>
        <v>0</v>
      </c>
      <c r="K151" cm="1">
        <f t="array" ref="K151">IF(_xlfn.XLOOKUP(1,(game_boards[draft_id]=drafter_draft_stats[[#This Row],[draft_id]])*(game_boards[drafter_id]=drafter_draft_stats[[#This Row],[drafter_id]]),game_boards[has_bonus_veto])=TRUE,1,0)</f>
        <v>0</v>
      </c>
      <c r="L151" cm="1">
        <f t="array" ref="L151">IF(_xlfn.XLOOKUP(1,(game_boards[draft_id]=drafter_draft_stats[[#This Row],[draft_id]])*(game_boards[drafter_id]=drafter_draft_stats[[#This Row],[drafter_id]]),game_boards[has_bonus_veto_override])=TRUE,1,0)</f>
        <v>0</v>
      </c>
      <c r="M151">
        <f>drafter_draft_stats[[#This Row],[starting_veto]]+drafter_draft_stats[[#This Row],[rollover_vetoes]]+drafter_draft_stats[[#This Row],[trivia_vetoes]]</f>
        <v>1</v>
      </c>
      <c r="N151">
        <f>drafter_draft_stats[[#This Row],[rollover_veto_override]]+drafter_draft_stats[[#This Row],[trivia_veto_override]]</f>
        <v>0</v>
      </c>
      <c r="P151">
        <v>1</v>
      </c>
      <c r="R151">
        <f>IF(_xlfn.XLOOKUP(drafter_draft_stats[[#This Row],[draft_id]],drafts[id],drafts[non_canonical])=TRUE,0,IF(drafter_draft_stats[[#This Row],[total_vetoes]]-drafter_draft_stats[[#This Row],[vetoes_used]]&gt;=1,1,0))</f>
        <v>0</v>
      </c>
      <c r="S151">
        <f>IF(_xlfn.XLOOKUP(drafter_draft_stats[[#This Row],[draft_id]],drafts[id],drafts[non_canonical])=TRUE,0,IF(drafter_draft_stats[[#This Row],[total_veto_overrides]]-drafter_draft_stats[[#This Row],[veto_overrides_used]]&gt;=1,1,0))</f>
        <v>0</v>
      </c>
    </row>
    <row r="152" spans="2:19" x14ac:dyDescent="0.25">
      <c r="B152" s="5" t="s">
        <v>274</v>
      </c>
      <c r="C152" t="str">
        <f>_xlfn.XLOOKUP(drafter_draft_stats[[#This Row],[draft_id]],drafts[id],drafts[title])</f>
        <v>The Cold War</v>
      </c>
      <c r="D152" t="s">
        <v>1019</v>
      </c>
      <c r="E152" t="str">
        <f>_xlfn.XLOOKUP(drafter_draft_stats[[#This Row],[drafter_id]],drafters[id],drafters[name],"")</f>
        <v>Steve Berg</v>
      </c>
      <c r="G152" t="str">
        <f>_xlfn.XLOOKUP(drafter_draft_stats[[#This Row],[drafter_team_id]],drafter_teams[id],drafter_teams[name],"")</f>
        <v/>
      </c>
      <c r="H152">
        <f>1</f>
        <v>1</v>
      </c>
      <c r="I152" cm="1">
        <f t="array" ref="I152">IF(_xlfn.XLOOKUP(drafter_draft_stats[[#This Row],[draft_id]],drafts[id],drafts[non_canonical])=TRUE,0,_xlfn.XLOOKUP(drafter_draft_stats[[#This Row],[drafter_id]],$D$2:$D151,$R$2:$R151,0,,-1))</f>
        <v>0</v>
      </c>
      <c r="J152" cm="1">
        <f t="array" ref="J152">IF(_xlfn.XLOOKUP(drafter_draft_stats[[#This Row],[draft_id]],drafts[id],drafts[non_canonical])=TRUE,0,_xlfn.XLOOKUP(drafter_draft_stats[[#This Row],[drafter_id]],$D$2:$D151,$S$2:$S151,0,,-1))</f>
        <v>0</v>
      </c>
      <c r="K152" cm="1">
        <f t="array" ref="K152">IF(_xlfn.XLOOKUP(1,(game_boards[draft_id]=drafter_draft_stats[[#This Row],[draft_id]])*(game_boards[drafter_id]=drafter_draft_stats[[#This Row],[drafter_id]]),game_boards[has_bonus_veto])=TRUE,1,0)</f>
        <v>0</v>
      </c>
      <c r="L152" cm="1">
        <f t="array" ref="L152">IF(_xlfn.XLOOKUP(1,(game_boards[draft_id]=drafter_draft_stats[[#This Row],[draft_id]])*(game_boards[drafter_id]=drafter_draft_stats[[#This Row],[drafter_id]]),game_boards[has_bonus_veto_override])=TRUE,1,0)</f>
        <v>0</v>
      </c>
      <c r="M152">
        <f>drafter_draft_stats[[#This Row],[starting_veto]]+drafter_draft_stats[[#This Row],[rollover_vetoes]]+drafter_draft_stats[[#This Row],[trivia_vetoes]]</f>
        <v>1</v>
      </c>
      <c r="N152">
        <f>drafter_draft_stats[[#This Row],[rollover_veto_override]]+drafter_draft_stats[[#This Row],[trivia_veto_override]]</f>
        <v>0</v>
      </c>
      <c r="R152">
        <f>IF(_xlfn.XLOOKUP(drafter_draft_stats[[#This Row],[draft_id]],drafts[id],drafts[non_canonical])=TRUE,0,IF(drafter_draft_stats[[#This Row],[total_vetoes]]-drafter_draft_stats[[#This Row],[vetoes_used]]&gt;=1,1,0))</f>
        <v>1</v>
      </c>
      <c r="S152">
        <f>IF(_xlfn.XLOOKUP(drafter_draft_stats[[#This Row],[draft_id]],drafts[id],drafts[non_canonical])=TRUE,0,IF(drafter_draft_stats[[#This Row],[total_veto_overrides]]-drafter_draft_stats[[#This Row],[veto_overrides_used]]&gt;=1,1,0))</f>
        <v>0</v>
      </c>
    </row>
    <row r="153" spans="2:19" x14ac:dyDescent="0.25">
      <c r="B153" s="4" t="s">
        <v>71</v>
      </c>
      <c r="C153" t="str">
        <f>_xlfn.XLOOKUP(drafter_draft_stats[[#This Row],[draft_id]],drafts[id],drafts[title])</f>
        <v>Max von Sydow</v>
      </c>
      <c r="D153" t="s">
        <v>789</v>
      </c>
      <c r="E153" t="str">
        <f>_xlfn.XLOOKUP(drafter_draft_stats[[#This Row],[drafter_id]],drafters[id],drafters[name],"")</f>
        <v>Bryan Cogman</v>
      </c>
      <c r="G153" t="str">
        <f>_xlfn.XLOOKUP(drafter_draft_stats[[#This Row],[drafter_team_id]],drafter_teams[id],drafter_teams[name],"")</f>
        <v/>
      </c>
      <c r="H153">
        <f>1</f>
        <v>1</v>
      </c>
      <c r="I153" cm="1">
        <f t="array" ref="I153">IF(_xlfn.XLOOKUP(drafter_draft_stats[[#This Row],[draft_id]],drafts[id],drafts[non_canonical])=TRUE,0,_xlfn.XLOOKUP(drafter_draft_stats[[#This Row],[drafter_id]],$D$2:$D152,$R$2:$R152,0,,-1))</f>
        <v>0</v>
      </c>
      <c r="J153" cm="1">
        <f t="array" ref="J153">IF(_xlfn.XLOOKUP(drafter_draft_stats[[#This Row],[draft_id]],drafts[id],drafts[non_canonical])=TRUE,0,_xlfn.XLOOKUP(drafter_draft_stats[[#This Row],[drafter_id]],$D$2:$D152,$S$2:$S152,0,,-1))</f>
        <v>0</v>
      </c>
      <c r="K153" cm="1">
        <f t="array" ref="K153">IF(_xlfn.XLOOKUP(1,(game_boards[draft_id]=drafter_draft_stats[[#This Row],[draft_id]])*(game_boards[drafter_id]=drafter_draft_stats[[#This Row],[drafter_id]]),game_boards[has_bonus_veto])=TRUE,1,0)</f>
        <v>0</v>
      </c>
      <c r="L153" cm="1">
        <f t="array" ref="L153">IF(_xlfn.XLOOKUP(1,(game_boards[draft_id]=drafter_draft_stats[[#This Row],[draft_id]])*(game_boards[drafter_id]=drafter_draft_stats[[#This Row],[drafter_id]]),game_boards[has_bonus_veto_override])=TRUE,1,0)</f>
        <v>0</v>
      </c>
      <c r="M153">
        <f>drafter_draft_stats[[#This Row],[starting_veto]]+drafter_draft_stats[[#This Row],[rollover_vetoes]]+drafter_draft_stats[[#This Row],[trivia_vetoes]]</f>
        <v>1</v>
      </c>
      <c r="N153">
        <f>drafter_draft_stats[[#This Row],[rollover_veto_override]]+drafter_draft_stats[[#This Row],[trivia_veto_override]]</f>
        <v>0</v>
      </c>
      <c r="R153">
        <f>IF(_xlfn.XLOOKUP(drafter_draft_stats[[#This Row],[draft_id]],drafts[id],drafts[non_canonical])=TRUE,0,IF(drafter_draft_stats[[#This Row],[total_vetoes]]-drafter_draft_stats[[#This Row],[vetoes_used]]&gt;=1,1,0))</f>
        <v>1</v>
      </c>
      <c r="S153">
        <f>IF(_xlfn.XLOOKUP(drafter_draft_stats[[#This Row],[draft_id]],drafts[id],drafts[non_canonical])=TRUE,0,IF(drafter_draft_stats[[#This Row],[total_veto_overrides]]-drafter_draft_stats[[#This Row],[veto_overrides_used]]&gt;=1,1,0))</f>
        <v>0</v>
      </c>
    </row>
    <row r="154" spans="2:19" x14ac:dyDescent="0.25">
      <c r="B154" s="5" t="s">
        <v>71</v>
      </c>
      <c r="C154" t="str">
        <f>_xlfn.XLOOKUP(drafter_draft_stats[[#This Row],[draft_id]],drafts[id],drafts[title])</f>
        <v>Max von Sydow</v>
      </c>
      <c r="D154" t="s">
        <v>915</v>
      </c>
      <c r="E154" t="str">
        <f>_xlfn.XLOOKUP(drafter_draft_stats[[#This Row],[drafter_id]],drafters[id],drafters[name],"")</f>
        <v>Billy Ray Brewton</v>
      </c>
      <c r="G154" t="str">
        <f>_xlfn.XLOOKUP(drafter_draft_stats[[#This Row],[drafter_team_id]],drafter_teams[id],drafter_teams[name],"")</f>
        <v/>
      </c>
      <c r="H154">
        <f>1</f>
        <v>1</v>
      </c>
      <c r="I154" cm="1">
        <f t="array" ref="I154">IF(_xlfn.XLOOKUP(drafter_draft_stats[[#This Row],[draft_id]],drafts[id],drafts[non_canonical])=TRUE,0,_xlfn.XLOOKUP(drafter_draft_stats[[#This Row],[drafter_id]],$D$2:$D153,$R$2:$R153,0,,-1))</f>
        <v>1</v>
      </c>
      <c r="J154" cm="1">
        <f t="array" ref="J154">IF(_xlfn.XLOOKUP(drafter_draft_stats[[#This Row],[draft_id]],drafts[id],drafts[non_canonical])=TRUE,0,_xlfn.XLOOKUP(drafter_draft_stats[[#This Row],[drafter_id]],$D$2:$D153,$S$2:$S153,0,,-1))</f>
        <v>1</v>
      </c>
      <c r="K154" cm="1">
        <f t="array" ref="K154">IF(_xlfn.XLOOKUP(1,(game_boards[draft_id]=drafter_draft_stats[[#This Row],[draft_id]])*(game_boards[drafter_id]=drafter_draft_stats[[#This Row],[drafter_id]]),game_boards[has_bonus_veto])=TRUE,1,0)</f>
        <v>0</v>
      </c>
      <c r="L154" cm="1">
        <f t="array" ref="L154">IF(_xlfn.XLOOKUP(1,(game_boards[draft_id]=drafter_draft_stats[[#This Row],[draft_id]])*(game_boards[drafter_id]=drafter_draft_stats[[#This Row],[drafter_id]]),game_boards[has_bonus_veto_override])=TRUE,1,0)</f>
        <v>0</v>
      </c>
      <c r="M154">
        <f>drafter_draft_stats[[#This Row],[starting_veto]]+drafter_draft_stats[[#This Row],[rollover_vetoes]]+drafter_draft_stats[[#This Row],[trivia_vetoes]]</f>
        <v>2</v>
      </c>
      <c r="N154">
        <f>drafter_draft_stats[[#This Row],[rollover_veto_override]]+drafter_draft_stats[[#This Row],[trivia_veto_override]]</f>
        <v>1</v>
      </c>
      <c r="P154">
        <v>1</v>
      </c>
      <c r="R154">
        <f>IF(_xlfn.XLOOKUP(drafter_draft_stats[[#This Row],[draft_id]],drafts[id],drafts[non_canonical])=TRUE,0,IF(drafter_draft_stats[[#This Row],[total_vetoes]]-drafter_draft_stats[[#This Row],[vetoes_used]]&gt;=1,1,0))</f>
        <v>1</v>
      </c>
      <c r="S154">
        <f>IF(_xlfn.XLOOKUP(drafter_draft_stats[[#This Row],[draft_id]],drafts[id],drafts[non_canonical])=TRUE,0,IF(drafter_draft_stats[[#This Row],[total_veto_overrides]]-drafter_draft_stats[[#This Row],[veto_overrides_used]]&gt;=1,1,0))</f>
        <v>1</v>
      </c>
    </row>
    <row r="155" spans="2:19" x14ac:dyDescent="0.25">
      <c r="B155" t="s">
        <v>741</v>
      </c>
      <c r="C155" t="str">
        <f>_xlfn.XLOOKUP(drafter_draft_stats[[#This Row],[draft_id]],drafts[id],drafts[title])</f>
        <v>Post-Apocalypse</v>
      </c>
      <c r="D155" t="s">
        <v>1237</v>
      </c>
      <c r="E155" t="str">
        <f>_xlfn.XLOOKUP(drafter_draft_stats[[#This Row],[drafter_id]],drafters[id],drafters[name],"")</f>
        <v>Clay Keller</v>
      </c>
      <c r="G155" t="str">
        <f>_xlfn.XLOOKUP(drafter_draft_stats[[#This Row],[drafter_team_id]],drafter_teams[id],drafter_teams[name],"")</f>
        <v/>
      </c>
      <c r="H155">
        <f>1</f>
        <v>1</v>
      </c>
      <c r="I155" cm="1">
        <f t="array" ref="I155">IF(_xlfn.XLOOKUP(drafter_draft_stats[[#This Row],[draft_id]],drafts[id],drafts[non_canonical])=TRUE,0,_xlfn.XLOOKUP(drafter_draft_stats[[#This Row],[drafter_id]],$D$2:$D154,$R$2:$R154,0,,-1))</f>
        <v>0</v>
      </c>
      <c r="J155" cm="1">
        <f t="array" ref="J155">IF(_xlfn.XLOOKUP(drafter_draft_stats[[#This Row],[draft_id]],drafts[id],drafts[non_canonical])=TRUE,0,_xlfn.XLOOKUP(drafter_draft_stats[[#This Row],[drafter_id]],$D$2:$D154,$S$2:$S154,0,,-1))</f>
        <v>0</v>
      </c>
      <c r="K155" cm="1">
        <f t="array" ref="K155">IF(_xlfn.XLOOKUP(1,(game_boards[draft_id]=drafter_draft_stats[[#This Row],[draft_id]])*(game_boards[drafter_id]=drafter_draft_stats[[#This Row],[drafter_id]]),game_boards[has_bonus_veto])=TRUE,1,0)</f>
        <v>0</v>
      </c>
      <c r="L155" cm="1">
        <f t="array" ref="L155">IF(_xlfn.XLOOKUP(1,(game_boards[draft_id]=drafter_draft_stats[[#This Row],[draft_id]])*(game_boards[drafter_id]=drafter_draft_stats[[#This Row],[drafter_id]]),game_boards[has_bonus_veto_override])=TRUE,1,0)</f>
        <v>0</v>
      </c>
      <c r="M155">
        <f>drafter_draft_stats[[#This Row],[starting_veto]]+drafter_draft_stats[[#This Row],[rollover_vetoes]]+drafter_draft_stats[[#This Row],[trivia_vetoes]]</f>
        <v>1</v>
      </c>
      <c r="N155">
        <f>drafter_draft_stats[[#This Row],[rollover_veto_override]]+drafter_draft_stats[[#This Row],[trivia_veto_override]]</f>
        <v>0</v>
      </c>
      <c r="R155">
        <f>IF(_xlfn.XLOOKUP(drafter_draft_stats[[#This Row],[draft_id]],drafts[id],drafts[non_canonical])=TRUE,0,IF(drafter_draft_stats[[#This Row],[total_vetoes]]-drafter_draft_stats[[#This Row],[vetoes_used]]&gt;=1,1,0))</f>
        <v>1</v>
      </c>
      <c r="S155">
        <f>IF(_xlfn.XLOOKUP(drafter_draft_stats[[#This Row],[draft_id]],drafts[id],drafts[non_canonical])=TRUE,0,IF(drafter_draft_stats[[#This Row],[total_veto_overrides]]-drafter_draft_stats[[#This Row],[veto_overrides_used]]&gt;=1,1,0))</f>
        <v>0</v>
      </c>
    </row>
    <row r="156" spans="2:19" x14ac:dyDescent="0.25">
      <c r="B156" t="s">
        <v>741</v>
      </c>
      <c r="C156" t="str">
        <f>_xlfn.XLOOKUP(drafter_draft_stats[[#This Row],[draft_id]],drafts[id],drafts[title])</f>
        <v>Post-Apocalypse</v>
      </c>
      <c r="D156" t="s">
        <v>1115</v>
      </c>
      <c r="E156" t="str">
        <f>_xlfn.XLOOKUP(drafter_draft_stats[[#This Row],[drafter_id]],drafters[id],drafters[name],"")</f>
        <v>Ryan Marker</v>
      </c>
      <c r="G156" t="str">
        <f>_xlfn.XLOOKUP(drafter_draft_stats[[#This Row],[drafter_team_id]],drafter_teams[id],drafter_teams[name],"")</f>
        <v/>
      </c>
      <c r="H156">
        <f>1</f>
        <v>1</v>
      </c>
      <c r="I156" cm="1">
        <f t="array" ref="I156">IF(_xlfn.XLOOKUP(drafter_draft_stats[[#This Row],[draft_id]],drafts[id],drafts[non_canonical])=TRUE,0,_xlfn.XLOOKUP(drafter_draft_stats[[#This Row],[drafter_id]],$D$2:$D155,$R$2:$R155,0,,-1))</f>
        <v>0</v>
      </c>
      <c r="J156" cm="1">
        <f t="array" ref="J156">IF(_xlfn.XLOOKUP(drafter_draft_stats[[#This Row],[draft_id]],drafts[id],drafts[non_canonical])=TRUE,0,_xlfn.XLOOKUP(drafter_draft_stats[[#This Row],[drafter_id]],$D$2:$D155,$S$2:$S155,0,,-1))</f>
        <v>0</v>
      </c>
      <c r="K156" cm="1">
        <f t="array" ref="K156">IF(_xlfn.XLOOKUP(1,(game_boards[draft_id]=drafter_draft_stats[[#This Row],[draft_id]])*(game_boards[drafter_id]=drafter_draft_stats[[#This Row],[drafter_id]]),game_boards[has_bonus_veto])=TRUE,1,0)</f>
        <v>0</v>
      </c>
      <c r="L156" cm="1">
        <f t="array" ref="L156">IF(_xlfn.XLOOKUP(1,(game_boards[draft_id]=drafter_draft_stats[[#This Row],[draft_id]])*(game_boards[drafter_id]=drafter_draft_stats[[#This Row],[drafter_id]]),game_boards[has_bonus_veto_override])=TRUE,1,0)</f>
        <v>0</v>
      </c>
      <c r="M156">
        <f>drafter_draft_stats[[#This Row],[starting_veto]]+drafter_draft_stats[[#This Row],[rollover_vetoes]]+drafter_draft_stats[[#This Row],[trivia_vetoes]]</f>
        <v>1</v>
      </c>
      <c r="N156">
        <f>drafter_draft_stats[[#This Row],[rollover_veto_override]]+drafter_draft_stats[[#This Row],[trivia_veto_override]]</f>
        <v>0</v>
      </c>
      <c r="P156">
        <v>1</v>
      </c>
      <c r="R156">
        <f>IF(_xlfn.XLOOKUP(drafter_draft_stats[[#This Row],[draft_id]],drafts[id],drafts[non_canonical])=TRUE,0,IF(drafter_draft_stats[[#This Row],[total_vetoes]]-drafter_draft_stats[[#This Row],[vetoes_used]]&gt;=1,1,0))</f>
        <v>0</v>
      </c>
      <c r="S156">
        <f>IF(_xlfn.XLOOKUP(drafter_draft_stats[[#This Row],[draft_id]],drafts[id],drafts[non_canonical])=TRUE,0,IF(drafter_draft_stats[[#This Row],[total_veto_overrides]]-drafter_draft_stats[[#This Row],[veto_overrides_used]]&gt;=1,1,0))</f>
        <v>0</v>
      </c>
    </row>
    <row r="157" spans="2:19" x14ac:dyDescent="0.25">
      <c r="B157" t="s">
        <v>359</v>
      </c>
      <c r="C157" t="str">
        <f>_xlfn.XLOOKUP(drafter_draft_stats[[#This Row],[draft_id]],drafts[id],drafts[title])</f>
        <v>Lorne Michaels</v>
      </c>
      <c r="D157" t="s">
        <v>1149</v>
      </c>
      <c r="E157" t="str">
        <f>_xlfn.XLOOKUP(drafter_draft_stats[[#This Row],[drafter_id]],drafters[id],drafters[name],"")</f>
        <v>Dave Schilling</v>
      </c>
      <c r="G157" t="str">
        <f>_xlfn.XLOOKUP(drafter_draft_stats[[#This Row],[drafter_team_id]],drafter_teams[id],drafter_teams[name],"")</f>
        <v/>
      </c>
      <c r="H157">
        <f>1</f>
        <v>1</v>
      </c>
      <c r="I157" cm="1">
        <f t="array" ref="I157">IF(_xlfn.XLOOKUP(drafter_draft_stats[[#This Row],[draft_id]],drafts[id],drafts[non_canonical])=TRUE,0,_xlfn.XLOOKUP(drafter_draft_stats[[#This Row],[drafter_id]],$D$2:$D156,$R$2:$R156,0,,-1))</f>
        <v>0</v>
      </c>
      <c r="J157" cm="1">
        <f t="array" ref="J157">IF(_xlfn.XLOOKUP(drafter_draft_stats[[#This Row],[draft_id]],drafts[id],drafts[non_canonical])=TRUE,0,_xlfn.XLOOKUP(drafter_draft_stats[[#This Row],[drafter_id]],$D$2:$D156,$S$2:$S156,0,,-1))</f>
        <v>0</v>
      </c>
      <c r="K157" cm="1">
        <f t="array" ref="K157">IF(_xlfn.XLOOKUP(1,(game_boards[draft_id]=drafter_draft_stats[[#This Row],[draft_id]])*(game_boards[drafter_id]=drafter_draft_stats[[#This Row],[drafter_id]]),game_boards[has_bonus_veto])=TRUE,1,0)</f>
        <v>0</v>
      </c>
      <c r="L157" cm="1">
        <f t="array" ref="L157">IF(_xlfn.XLOOKUP(1,(game_boards[draft_id]=drafter_draft_stats[[#This Row],[draft_id]])*(game_boards[drafter_id]=drafter_draft_stats[[#This Row],[drafter_id]]),game_boards[has_bonus_veto_override])=TRUE,1,0)</f>
        <v>0</v>
      </c>
      <c r="M157">
        <f>drafter_draft_stats[[#This Row],[starting_veto]]+drafter_draft_stats[[#This Row],[rollover_vetoes]]+drafter_draft_stats[[#This Row],[trivia_vetoes]]</f>
        <v>1</v>
      </c>
      <c r="N157">
        <f>drafter_draft_stats[[#This Row],[rollover_veto_override]]+drafter_draft_stats[[#This Row],[trivia_veto_override]]</f>
        <v>0</v>
      </c>
      <c r="P157">
        <v>1</v>
      </c>
      <c r="R157">
        <f>IF(_xlfn.XLOOKUP(drafter_draft_stats[[#This Row],[draft_id]],drafts[id],drafts[non_canonical])=TRUE,0,IF(drafter_draft_stats[[#This Row],[total_vetoes]]-drafter_draft_stats[[#This Row],[vetoes_used]]&gt;=1,1,0))</f>
        <v>0</v>
      </c>
      <c r="S157">
        <f>IF(_xlfn.XLOOKUP(drafter_draft_stats[[#This Row],[draft_id]],drafts[id],drafts[non_canonical])=TRUE,0,IF(drafter_draft_stats[[#This Row],[total_veto_overrides]]-drafter_draft_stats[[#This Row],[veto_overrides_used]]&gt;=1,1,0))</f>
        <v>0</v>
      </c>
    </row>
    <row r="158" spans="2:19" x14ac:dyDescent="0.25">
      <c r="B158" t="s">
        <v>359</v>
      </c>
      <c r="C158" t="str">
        <f>_xlfn.XLOOKUP(drafter_draft_stats[[#This Row],[draft_id]],drafts[id],drafts[title])</f>
        <v>Lorne Michaels</v>
      </c>
      <c r="D158" t="s">
        <v>777</v>
      </c>
      <c r="E158" t="str">
        <f>_xlfn.XLOOKUP(drafter_draft_stats[[#This Row],[drafter_id]],drafters[id],drafters[name],"")</f>
        <v>Halle Kiefer</v>
      </c>
      <c r="G158" t="str">
        <f>_xlfn.XLOOKUP(drafter_draft_stats[[#This Row],[drafter_team_id]],drafter_teams[id],drafter_teams[name],"")</f>
        <v/>
      </c>
      <c r="H158">
        <f>1</f>
        <v>1</v>
      </c>
      <c r="I158" cm="1">
        <f t="array" ref="I158">IF(_xlfn.XLOOKUP(drafter_draft_stats[[#This Row],[draft_id]],drafts[id],drafts[non_canonical])=TRUE,0,_xlfn.XLOOKUP(drafter_draft_stats[[#This Row],[drafter_id]],$D$2:$D157,$R$2:$R157,0,,-1))</f>
        <v>0</v>
      </c>
      <c r="J158" cm="1">
        <f t="array" ref="J158">IF(_xlfn.XLOOKUP(drafter_draft_stats[[#This Row],[draft_id]],drafts[id],drafts[non_canonical])=TRUE,0,_xlfn.XLOOKUP(drafter_draft_stats[[#This Row],[drafter_id]],$D$2:$D157,$S$2:$S157,0,,-1))</f>
        <v>0</v>
      </c>
      <c r="K158" cm="1">
        <f t="array" ref="K158">IF(_xlfn.XLOOKUP(1,(game_boards[draft_id]=drafter_draft_stats[[#This Row],[draft_id]])*(game_boards[drafter_id]=drafter_draft_stats[[#This Row],[drafter_id]]),game_boards[has_bonus_veto])=TRUE,1,0)</f>
        <v>0</v>
      </c>
      <c r="L158" cm="1">
        <f t="array" ref="L158">IF(_xlfn.XLOOKUP(1,(game_boards[draft_id]=drafter_draft_stats[[#This Row],[draft_id]])*(game_boards[drafter_id]=drafter_draft_stats[[#This Row],[drafter_id]]),game_boards[has_bonus_veto_override])=TRUE,1,0)</f>
        <v>0</v>
      </c>
      <c r="M158">
        <f>drafter_draft_stats[[#This Row],[starting_veto]]+drafter_draft_stats[[#This Row],[rollover_vetoes]]+drafter_draft_stats[[#This Row],[trivia_vetoes]]</f>
        <v>1</v>
      </c>
      <c r="N158">
        <f>drafter_draft_stats[[#This Row],[rollover_veto_override]]+drafter_draft_stats[[#This Row],[trivia_veto_override]]</f>
        <v>0</v>
      </c>
      <c r="R158">
        <f>IF(_xlfn.XLOOKUP(drafter_draft_stats[[#This Row],[draft_id]],drafts[id],drafts[non_canonical])=TRUE,0,IF(drafter_draft_stats[[#This Row],[total_vetoes]]-drafter_draft_stats[[#This Row],[vetoes_used]]&gt;=1,1,0))</f>
        <v>1</v>
      </c>
      <c r="S158">
        <f>IF(_xlfn.XLOOKUP(drafter_draft_stats[[#This Row],[draft_id]],drafts[id],drafts[non_canonical])=TRUE,0,IF(drafter_draft_stats[[#This Row],[total_veto_overrides]]-drafter_draft_stats[[#This Row],[veto_overrides_used]]&gt;=1,1,0))</f>
        <v>0</v>
      </c>
    </row>
    <row r="159" spans="2:19" x14ac:dyDescent="0.25">
      <c r="B159" t="s">
        <v>403</v>
      </c>
      <c r="C159" t="str">
        <f>_xlfn.XLOOKUP(drafter_draft_stats[[#This Row],[draft_id]],drafts[id],drafts[title])</f>
        <v>Stuart Gordon</v>
      </c>
      <c r="D159" t="s">
        <v>969</v>
      </c>
      <c r="E159" t="str">
        <f>_xlfn.XLOOKUP(drafter_draft_stats[[#This Row],[drafter_id]],drafters[id],drafters[name],"")</f>
        <v>Graham Skipper</v>
      </c>
      <c r="G159" t="str">
        <f>_xlfn.XLOOKUP(drafter_draft_stats[[#This Row],[drafter_team_id]],drafter_teams[id],drafter_teams[name],"")</f>
        <v/>
      </c>
      <c r="H159">
        <f>1</f>
        <v>1</v>
      </c>
      <c r="I159" cm="1">
        <f t="array" ref="I159">IF(_xlfn.XLOOKUP(drafter_draft_stats[[#This Row],[draft_id]],drafts[id],drafts[non_canonical])=TRUE,0,_xlfn.XLOOKUP(drafter_draft_stats[[#This Row],[drafter_id]],$D$2:$D158,$R$2:$R158,0,,-1))</f>
        <v>0</v>
      </c>
      <c r="J159" cm="1">
        <f t="array" ref="J159">IF(_xlfn.XLOOKUP(drafter_draft_stats[[#This Row],[draft_id]],drafts[id],drafts[non_canonical])=TRUE,0,_xlfn.XLOOKUP(drafter_draft_stats[[#This Row],[drafter_id]],$D$2:$D158,$S$2:$S158,0,,-1))</f>
        <v>0</v>
      </c>
      <c r="K159" cm="1">
        <f t="array" ref="K159">IF(_xlfn.XLOOKUP(1,(game_boards[draft_id]=drafter_draft_stats[[#This Row],[draft_id]])*(game_boards[drafter_id]=drafter_draft_stats[[#This Row],[drafter_id]]),game_boards[has_bonus_veto])=TRUE,1,0)</f>
        <v>0</v>
      </c>
      <c r="L159" cm="1">
        <f t="array" ref="L159">IF(_xlfn.XLOOKUP(1,(game_boards[draft_id]=drafter_draft_stats[[#This Row],[draft_id]])*(game_boards[drafter_id]=drafter_draft_stats[[#This Row],[drafter_id]]),game_boards[has_bonus_veto_override])=TRUE,1,0)</f>
        <v>0</v>
      </c>
      <c r="M159">
        <f>drafter_draft_stats[[#This Row],[starting_veto]]+drafter_draft_stats[[#This Row],[rollover_vetoes]]+drafter_draft_stats[[#This Row],[trivia_vetoes]]</f>
        <v>1</v>
      </c>
      <c r="N159">
        <f>drafter_draft_stats[[#This Row],[rollover_veto_override]]+drafter_draft_stats[[#This Row],[trivia_veto_override]]</f>
        <v>0</v>
      </c>
      <c r="R159">
        <f>IF(_xlfn.XLOOKUP(drafter_draft_stats[[#This Row],[draft_id]],drafts[id],drafts[non_canonical])=TRUE,0,IF(drafter_draft_stats[[#This Row],[total_vetoes]]-drafter_draft_stats[[#This Row],[vetoes_used]]&gt;=1,1,0))</f>
        <v>1</v>
      </c>
      <c r="S159">
        <f>IF(_xlfn.XLOOKUP(drafter_draft_stats[[#This Row],[draft_id]],drafts[id],drafts[non_canonical])=TRUE,0,IF(drafter_draft_stats[[#This Row],[total_veto_overrides]]-drafter_draft_stats[[#This Row],[veto_overrides_used]]&gt;=1,1,0))</f>
        <v>0</v>
      </c>
    </row>
    <row r="160" spans="2:19" x14ac:dyDescent="0.25">
      <c r="B160" t="s">
        <v>403</v>
      </c>
      <c r="C160" t="str">
        <f>_xlfn.XLOOKUP(drafter_draft_stats[[#This Row],[draft_id]],drafts[id],drafts[title])</f>
        <v>Stuart Gordon</v>
      </c>
      <c r="D160" t="s">
        <v>1089</v>
      </c>
      <c r="E160" t="str">
        <f>_xlfn.XLOOKUP(drafter_draft_stats[[#This Row],[drafter_id]],drafters[id],drafters[name],"")</f>
        <v>Brian Gillespie</v>
      </c>
      <c r="G160" t="str">
        <f>_xlfn.XLOOKUP(drafter_draft_stats[[#This Row],[drafter_team_id]],drafter_teams[id],drafter_teams[name],"")</f>
        <v/>
      </c>
      <c r="H160">
        <f>1</f>
        <v>1</v>
      </c>
      <c r="I160" cm="1">
        <f t="array" ref="I160">IF(_xlfn.XLOOKUP(drafter_draft_stats[[#This Row],[draft_id]],drafts[id],drafts[non_canonical])=TRUE,0,_xlfn.XLOOKUP(drafter_draft_stats[[#This Row],[drafter_id]],$D$2:$D159,$R$2:$R159,0,,-1))</f>
        <v>0</v>
      </c>
      <c r="J160" cm="1">
        <f t="array" ref="J160">IF(_xlfn.XLOOKUP(drafter_draft_stats[[#This Row],[draft_id]],drafts[id],drafts[non_canonical])=TRUE,0,_xlfn.XLOOKUP(drafter_draft_stats[[#This Row],[drafter_id]],$D$2:$D159,$S$2:$S159,0,,-1))</f>
        <v>0</v>
      </c>
      <c r="K160" cm="1">
        <f t="array" ref="K160">IF(_xlfn.XLOOKUP(1,(game_boards[draft_id]=drafter_draft_stats[[#This Row],[draft_id]])*(game_boards[drafter_id]=drafter_draft_stats[[#This Row],[drafter_id]]),game_boards[has_bonus_veto])=TRUE,1,0)</f>
        <v>0</v>
      </c>
      <c r="L160" cm="1">
        <f t="array" ref="L160">IF(_xlfn.XLOOKUP(1,(game_boards[draft_id]=drafter_draft_stats[[#This Row],[draft_id]])*(game_boards[drafter_id]=drafter_draft_stats[[#This Row],[drafter_id]]),game_boards[has_bonus_veto_override])=TRUE,1,0)</f>
        <v>0</v>
      </c>
      <c r="M160">
        <f>drafter_draft_stats[[#This Row],[starting_veto]]+drafter_draft_stats[[#This Row],[rollover_vetoes]]+drafter_draft_stats[[#This Row],[trivia_vetoes]]</f>
        <v>1</v>
      </c>
      <c r="N160">
        <f>drafter_draft_stats[[#This Row],[rollover_veto_override]]+drafter_draft_stats[[#This Row],[trivia_veto_override]]</f>
        <v>0</v>
      </c>
      <c r="P160">
        <v>1</v>
      </c>
      <c r="R160">
        <f>IF(_xlfn.XLOOKUP(drafter_draft_stats[[#This Row],[draft_id]],drafts[id],drafts[non_canonical])=TRUE,0,IF(drafter_draft_stats[[#This Row],[total_vetoes]]-drafter_draft_stats[[#This Row],[vetoes_used]]&gt;=1,1,0))</f>
        <v>0</v>
      </c>
      <c r="S160">
        <f>IF(_xlfn.XLOOKUP(drafter_draft_stats[[#This Row],[draft_id]],drafts[id],drafts[non_canonical])=TRUE,0,IF(drafter_draft_stats[[#This Row],[total_veto_overrides]]-drafter_draft_stats[[#This Row],[veto_overrides_used]]&gt;=1,1,0))</f>
        <v>0</v>
      </c>
    </row>
    <row r="161" spans="2:19" x14ac:dyDescent="0.25">
      <c r="B161" t="s">
        <v>445</v>
      </c>
      <c r="C161" t="str">
        <f>_xlfn.XLOOKUP(drafter_draft_stats[[#This Row],[draft_id]],drafts[id],drafts[title])</f>
        <v>'30s Warner Bros</v>
      </c>
      <c r="D161" t="s">
        <v>789</v>
      </c>
      <c r="E161" t="str">
        <f>_xlfn.XLOOKUP(drafter_draft_stats[[#This Row],[drafter_id]],drafters[id],drafters[name],"")</f>
        <v>Bryan Cogman</v>
      </c>
      <c r="G161" t="str">
        <f>_xlfn.XLOOKUP(drafter_draft_stats[[#This Row],[drafter_team_id]],drafter_teams[id],drafter_teams[name],"")</f>
        <v/>
      </c>
      <c r="H161">
        <f>1</f>
        <v>1</v>
      </c>
      <c r="I161" cm="1">
        <f t="array" ref="I161">IF(_xlfn.XLOOKUP(drafter_draft_stats[[#This Row],[draft_id]],drafts[id],drafts[non_canonical])=TRUE,0,_xlfn.XLOOKUP(drafter_draft_stats[[#This Row],[drafter_id]],$D$2:$D160,$R$2:$R160,0,,-1))</f>
        <v>1</v>
      </c>
      <c r="J161" cm="1">
        <f t="array" ref="J161">IF(_xlfn.XLOOKUP(drafter_draft_stats[[#This Row],[draft_id]],drafts[id],drafts[non_canonical])=TRUE,0,_xlfn.XLOOKUP(drafter_draft_stats[[#This Row],[drafter_id]],$D$2:$D160,$S$2:$S160,0,,-1))</f>
        <v>0</v>
      </c>
      <c r="K161" cm="1">
        <f t="array" ref="K161">IF(_xlfn.XLOOKUP(1,(game_boards[draft_id]=drafter_draft_stats[[#This Row],[draft_id]])*(game_boards[drafter_id]=drafter_draft_stats[[#This Row],[drafter_id]]),game_boards[has_bonus_veto])=TRUE,1,0)</f>
        <v>0</v>
      </c>
      <c r="L161" cm="1">
        <f t="array" ref="L161">IF(_xlfn.XLOOKUP(1,(game_boards[draft_id]=drafter_draft_stats[[#This Row],[draft_id]])*(game_boards[drafter_id]=drafter_draft_stats[[#This Row],[drafter_id]]),game_boards[has_bonus_veto_override])=TRUE,1,0)</f>
        <v>0</v>
      </c>
      <c r="M161">
        <f>drafter_draft_stats[[#This Row],[starting_veto]]+drafter_draft_stats[[#This Row],[rollover_vetoes]]+drafter_draft_stats[[#This Row],[trivia_vetoes]]</f>
        <v>2</v>
      </c>
      <c r="N161">
        <f>drafter_draft_stats[[#This Row],[rollover_veto_override]]+drafter_draft_stats[[#This Row],[trivia_veto_override]]</f>
        <v>0</v>
      </c>
      <c r="R161">
        <f>IF(_xlfn.XLOOKUP(drafter_draft_stats[[#This Row],[draft_id]],drafts[id],drafts[non_canonical])=TRUE,0,IF(drafter_draft_stats[[#This Row],[total_vetoes]]-drafter_draft_stats[[#This Row],[vetoes_used]]&gt;=1,1,0))</f>
        <v>1</v>
      </c>
      <c r="S161">
        <f>IF(_xlfn.XLOOKUP(drafter_draft_stats[[#This Row],[draft_id]],drafts[id],drafts[non_canonical])=TRUE,0,IF(drafter_draft_stats[[#This Row],[total_veto_overrides]]-drafter_draft_stats[[#This Row],[veto_overrides_used]]&gt;=1,1,0))</f>
        <v>0</v>
      </c>
    </row>
    <row r="162" spans="2:19" x14ac:dyDescent="0.25">
      <c r="B162" t="s">
        <v>445</v>
      </c>
      <c r="C162" t="str">
        <f>_xlfn.XLOOKUP(drafter_draft_stats[[#This Row],[draft_id]],drafts[id],drafts[title])</f>
        <v>'30s Warner Bros</v>
      </c>
      <c r="D162" t="s">
        <v>951</v>
      </c>
      <c r="E162" t="str">
        <f>_xlfn.XLOOKUP(drafter_draft_stats[[#This Row],[drafter_id]],drafters[id],drafters[name],"")</f>
        <v>Maureen Lee Lenker</v>
      </c>
      <c r="G162" t="str">
        <f>_xlfn.XLOOKUP(drafter_draft_stats[[#This Row],[drafter_team_id]],drafter_teams[id],drafter_teams[name],"")</f>
        <v/>
      </c>
      <c r="H162">
        <f>1</f>
        <v>1</v>
      </c>
      <c r="I162" cm="1">
        <f t="array" ref="I162">IF(_xlfn.XLOOKUP(drafter_draft_stats[[#This Row],[draft_id]],drafts[id],drafts[non_canonical])=TRUE,0,_xlfn.XLOOKUP(drafter_draft_stats[[#This Row],[drafter_id]],$D$2:$D161,$R$2:$R161,0,,-1))</f>
        <v>1</v>
      </c>
      <c r="J162" cm="1">
        <f t="array" ref="J162">IF(_xlfn.XLOOKUP(drafter_draft_stats[[#This Row],[draft_id]],drafts[id],drafts[non_canonical])=TRUE,0,_xlfn.XLOOKUP(drafter_draft_stats[[#This Row],[drafter_id]],$D$2:$D161,$S$2:$S161,0,,-1))</f>
        <v>0</v>
      </c>
      <c r="K162" cm="1">
        <f t="array" ref="K162">IF(_xlfn.XLOOKUP(1,(game_boards[draft_id]=drafter_draft_stats[[#This Row],[draft_id]])*(game_boards[drafter_id]=drafter_draft_stats[[#This Row],[drafter_id]]),game_boards[has_bonus_veto])=TRUE,1,0)</f>
        <v>0</v>
      </c>
      <c r="L162" cm="1">
        <f t="array" ref="L162">IF(_xlfn.XLOOKUP(1,(game_boards[draft_id]=drafter_draft_stats[[#This Row],[draft_id]])*(game_boards[drafter_id]=drafter_draft_stats[[#This Row],[drafter_id]]),game_boards[has_bonus_veto_override])=TRUE,1,0)</f>
        <v>0</v>
      </c>
      <c r="M162">
        <f>drafter_draft_stats[[#This Row],[starting_veto]]+drafter_draft_stats[[#This Row],[rollover_vetoes]]+drafter_draft_stats[[#This Row],[trivia_vetoes]]</f>
        <v>2</v>
      </c>
      <c r="N162">
        <f>drafter_draft_stats[[#This Row],[rollover_veto_override]]+drafter_draft_stats[[#This Row],[trivia_veto_override]]</f>
        <v>0</v>
      </c>
      <c r="P162">
        <v>2</v>
      </c>
      <c r="R162">
        <f>IF(_xlfn.XLOOKUP(drafter_draft_stats[[#This Row],[draft_id]],drafts[id],drafts[non_canonical])=TRUE,0,IF(drafter_draft_stats[[#This Row],[total_vetoes]]-drafter_draft_stats[[#This Row],[vetoes_used]]&gt;=1,1,0))</f>
        <v>0</v>
      </c>
      <c r="S162">
        <f>IF(_xlfn.XLOOKUP(drafter_draft_stats[[#This Row],[draft_id]],drafts[id],drafts[non_canonical])=TRUE,0,IF(drafter_draft_stats[[#This Row],[total_veto_overrides]]-drafter_draft_stats[[#This Row],[veto_overrides_used]]&gt;=1,1,0))</f>
        <v>0</v>
      </c>
    </row>
    <row r="163" spans="2:19" x14ac:dyDescent="0.25">
      <c r="B163" t="s">
        <v>328</v>
      </c>
      <c r="C163" t="str">
        <f>_xlfn.XLOOKUP(drafter_draft_stats[[#This Row],[draft_id]],drafts[id],drafts[title])</f>
        <v>Kidventure</v>
      </c>
      <c r="D163" t="s">
        <v>915</v>
      </c>
      <c r="E163" t="str">
        <f>_xlfn.XLOOKUP(drafter_draft_stats[[#This Row],[drafter_id]],drafters[id],drafters[name],"")</f>
        <v>Billy Ray Brewton</v>
      </c>
      <c r="G163" t="str">
        <f>_xlfn.XLOOKUP(drafter_draft_stats[[#This Row],[drafter_team_id]],drafter_teams[id],drafter_teams[name],"")</f>
        <v/>
      </c>
      <c r="H163">
        <f>1</f>
        <v>1</v>
      </c>
      <c r="I163" cm="1">
        <f t="array" ref="I163">IF(_xlfn.XLOOKUP(drafter_draft_stats[[#This Row],[draft_id]],drafts[id],drafts[non_canonical])=TRUE,0,_xlfn.XLOOKUP(drafter_draft_stats[[#This Row],[drafter_id]],$D$2:$D162,$R$2:$R162,0,,-1))</f>
        <v>1</v>
      </c>
      <c r="J163" cm="1">
        <f t="array" ref="J163">IF(_xlfn.XLOOKUP(drafter_draft_stats[[#This Row],[draft_id]],drafts[id],drafts[non_canonical])=TRUE,0,_xlfn.XLOOKUP(drafter_draft_stats[[#This Row],[drafter_id]],$D$2:$D162,$S$2:$S162,0,,-1))</f>
        <v>1</v>
      </c>
      <c r="K163" cm="1">
        <f t="array" ref="K163">IF(_xlfn.XLOOKUP(1,(game_boards[draft_id]=drafter_draft_stats[[#This Row],[draft_id]])*(game_boards[drafter_id]=drafter_draft_stats[[#This Row],[drafter_id]]),game_boards[has_bonus_veto])=TRUE,1,0)</f>
        <v>0</v>
      </c>
      <c r="L163" cm="1">
        <f t="array" ref="L163">IF(_xlfn.XLOOKUP(1,(game_boards[draft_id]=drafter_draft_stats[[#This Row],[draft_id]])*(game_boards[drafter_id]=drafter_draft_stats[[#This Row],[drafter_id]]),game_boards[has_bonus_veto_override])=TRUE,1,0)</f>
        <v>0</v>
      </c>
      <c r="M163">
        <f>drafter_draft_stats[[#This Row],[starting_veto]]+drafter_draft_stats[[#This Row],[rollover_vetoes]]+drafter_draft_stats[[#This Row],[trivia_vetoes]]</f>
        <v>2</v>
      </c>
      <c r="N163">
        <f>drafter_draft_stats[[#This Row],[rollover_veto_override]]+drafter_draft_stats[[#This Row],[trivia_veto_override]]</f>
        <v>1</v>
      </c>
      <c r="R163">
        <f>IF(_xlfn.XLOOKUP(drafter_draft_stats[[#This Row],[draft_id]],drafts[id],drafts[non_canonical])=TRUE,0,IF(drafter_draft_stats[[#This Row],[total_vetoes]]-drafter_draft_stats[[#This Row],[vetoes_used]]&gt;=1,1,0))</f>
        <v>1</v>
      </c>
      <c r="S163">
        <f>IF(_xlfn.XLOOKUP(drafter_draft_stats[[#This Row],[draft_id]],drafts[id],drafts[non_canonical])=TRUE,0,IF(drafter_draft_stats[[#This Row],[total_veto_overrides]]-drafter_draft_stats[[#This Row],[veto_overrides_used]]&gt;=1,1,0))</f>
        <v>1</v>
      </c>
    </row>
    <row r="164" spans="2:19" x14ac:dyDescent="0.25">
      <c r="B164" t="s">
        <v>328</v>
      </c>
      <c r="C164" t="str">
        <f>_xlfn.XLOOKUP(drafter_draft_stats[[#This Row],[draft_id]],drafts[id],drafts[title])</f>
        <v>Kidventure</v>
      </c>
      <c r="D164" t="s">
        <v>969</v>
      </c>
      <c r="E164" t="str">
        <f>_xlfn.XLOOKUP(drafter_draft_stats[[#This Row],[drafter_id]],drafters[id],drafters[name],"")</f>
        <v>Graham Skipper</v>
      </c>
      <c r="G164" t="str">
        <f>_xlfn.XLOOKUP(drafter_draft_stats[[#This Row],[drafter_team_id]],drafter_teams[id],drafter_teams[name],"")</f>
        <v/>
      </c>
      <c r="H164">
        <f>1</f>
        <v>1</v>
      </c>
      <c r="I164" cm="1">
        <f t="array" ref="I164">IF(_xlfn.XLOOKUP(drafter_draft_stats[[#This Row],[draft_id]],drafts[id],drafts[non_canonical])=TRUE,0,_xlfn.XLOOKUP(drafter_draft_stats[[#This Row],[drafter_id]],$D$2:$D163,$R$2:$R163,0,,-1))</f>
        <v>1</v>
      </c>
      <c r="J164" cm="1">
        <f t="array" ref="J164">IF(_xlfn.XLOOKUP(drafter_draft_stats[[#This Row],[draft_id]],drafts[id],drafts[non_canonical])=TRUE,0,_xlfn.XLOOKUP(drafter_draft_stats[[#This Row],[drafter_id]],$D$2:$D163,$S$2:$S163,0,,-1))</f>
        <v>0</v>
      </c>
      <c r="K164" cm="1">
        <f t="array" ref="K164">IF(_xlfn.XLOOKUP(1,(game_boards[draft_id]=drafter_draft_stats[[#This Row],[draft_id]])*(game_boards[drafter_id]=drafter_draft_stats[[#This Row],[drafter_id]]),game_boards[has_bonus_veto])=TRUE,1,0)</f>
        <v>0</v>
      </c>
      <c r="L164" cm="1">
        <f t="array" ref="L164">IF(_xlfn.XLOOKUP(1,(game_boards[draft_id]=drafter_draft_stats[[#This Row],[draft_id]])*(game_boards[drafter_id]=drafter_draft_stats[[#This Row],[drafter_id]]),game_boards[has_bonus_veto_override])=TRUE,1,0)</f>
        <v>0</v>
      </c>
      <c r="M164">
        <f>drafter_draft_stats[[#This Row],[starting_veto]]+drafter_draft_stats[[#This Row],[rollover_vetoes]]+drafter_draft_stats[[#This Row],[trivia_vetoes]]</f>
        <v>2</v>
      </c>
      <c r="N164">
        <f>drafter_draft_stats[[#This Row],[rollover_veto_override]]+drafter_draft_stats[[#This Row],[trivia_veto_override]]</f>
        <v>0</v>
      </c>
      <c r="O164">
        <v>1</v>
      </c>
      <c r="P164">
        <v>1</v>
      </c>
      <c r="R164">
        <f>IF(_xlfn.XLOOKUP(drafter_draft_stats[[#This Row],[draft_id]],drafts[id],drafts[non_canonical])=TRUE,0,IF(drafter_draft_stats[[#This Row],[total_vetoes]]-drafter_draft_stats[[#This Row],[vetoes_used]]&gt;=1,1,0))</f>
        <v>1</v>
      </c>
      <c r="S164">
        <f>IF(_xlfn.XLOOKUP(drafter_draft_stats[[#This Row],[draft_id]],drafts[id],drafts[non_canonical])=TRUE,0,IF(drafter_draft_stats[[#This Row],[total_veto_overrides]]-drafter_draft_stats[[#This Row],[veto_overrides_used]]&gt;=1,1,0))</f>
        <v>0</v>
      </c>
    </row>
    <row r="165" spans="2:19" x14ac:dyDescent="0.25">
      <c r="B165" t="s">
        <v>536</v>
      </c>
      <c r="C165" t="str">
        <f>_xlfn.XLOOKUP(drafter_draft_stats[[#This Row],[draft_id]],drafts[id],drafts[title])</f>
        <v>Steven Soderbergh</v>
      </c>
      <c r="D165" t="s">
        <v>1177</v>
      </c>
      <c r="E165" t="str">
        <f>_xlfn.XLOOKUP(drafter_draft_stats[[#This Row],[drafter_id]],drafters[id],drafters[name],"")</f>
        <v>Darren Franich</v>
      </c>
      <c r="G165" t="str">
        <f>_xlfn.XLOOKUP(drafter_draft_stats[[#This Row],[drafter_team_id]],drafter_teams[id],drafter_teams[name],"")</f>
        <v/>
      </c>
      <c r="H165">
        <f>1</f>
        <v>1</v>
      </c>
      <c r="I165" cm="1">
        <f t="array" ref="I165">IF(_xlfn.XLOOKUP(drafter_draft_stats[[#This Row],[draft_id]],drafts[id],drafts[non_canonical])=TRUE,0,_xlfn.XLOOKUP(drafter_draft_stats[[#This Row],[drafter_id]],$D$2:$D164,$R$2:$R164,0,,-1))</f>
        <v>1</v>
      </c>
      <c r="J165" cm="1">
        <f t="array" ref="J165">IF(_xlfn.XLOOKUP(drafter_draft_stats[[#This Row],[draft_id]],drafts[id],drafts[non_canonical])=TRUE,0,_xlfn.XLOOKUP(drafter_draft_stats[[#This Row],[drafter_id]],$D$2:$D164,$S$2:$S164,0,,-1))</f>
        <v>0</v>
      </c>
      <c r="K165" cm="1">
        <f t="array" ref="K165">IF(_xlfn.XLOOKUP(1,(game_boards[draft_id]=drafter_draft_stats[[#This Row],[draft_id]])*(game_boards[drafter_id]=drafter_draft_stats[[#This Row],[drafter_id]]),game_boards[has_bonus_veto])=TRUE,1,0)</f>
        <v>0</v>
      </c>
      <c r="L165" cm="1">
        <f t="array" ref="L165">IF(_xlfn.XLOOKUP(1,(game_boards[draft_id]=drafter_draft_stats[[#This Row],[draft_id]])*(game_boards[drafter_id]=drafter_draft_stats[[#This Row],[drafter_id]]),game_boards[has_bonus_veto_override])=TRUE,1,0)</f>
        <v>0</v>
      </c>
      <c r="M165">
        <f>drafter_draft_stats[[#This Row],[starting_veto]]+drafter_draft_stats[[#This Row],[rollover_vetoes]]+drafter_draft_stats[[#This Row],[trivia_vetoes]]</f>
        <v>2</v>
      </c>
      <c r="N165">
        <f>drafter_draft_stats[[#This Row],[rollover_veto_override]]+drafter_draft_stats[[#This Row],[trivia_veto_override]]</f>
        <v>0</v>
      </c>
      <c r="P165">
        <v>1</v>
      </c>
      <c r="R165">
        <f>IF(_xlfn.XLOOKUP(drafter_draft_stats[[#This Row],[draft_id]],drafts[id],drafts[non_canonical])=TRUE,0,IF(drafter_draft_stats[[#This Row],[total_vetoes]]-drafter_draft_stats[[#This Row],[vetoes_used]]&gt;=1,1,0))</f>
        <v>1</v>
      </c>
      <c r="S165">
        <f>IF(_xlfn.XLOOKUP(drafter_draft_stats[[#This Row],[draft_id]],drafts[id],drafts[non_canonical])=TRUE,0,IF(drafter_draft_stats[[#This Row],[total_veto_overrides]]-drafter_draft_stats[[#This Row],[veto_overrides_used]]&gt;=1,1,0))</f>
        <v>0</v>
      </c>
    </row>
    <row r="166" spans="2:19" x14ac:dyDescent="0.25">
      <c r="B166" t="s">
        <v>536</v>
      </c>
      <c r="C166" t="str">
        <f>_xlfn.XLOOKUP(drafter_draft_stats[[#This Row],[draft_id]],drafts[id],drafts[title])</f>
        <v>Steven Soderbergh</v>
      </c>
      <c r="D166" t="s">
        <v>1115</v>
      </c>
      <c r="E166" t="str">
        <f>_xlfn.XLOOKUP(drafter_draft_stats[[#This Row],[drafter_id]],drafters[id],drafters[name],"")</f>
        <v>Ryan Marker</v>
      </c>
      <c r="G166" t="str">
        <f>_xlfn.XLOOKUP(drafter_draft_stats[[#This Row],[drafter_team_id]],drafter_teams[id],drafter_teams[name],"")</f>
        <v/>
      </c>
      <c r="H166">
        <f>1</f>
        <v>1</v>
      </c>
      <c r="I166" cm="1">
        <f t="array" ref="I166">IF(_xlfn.XLOOKUP(drafter_draft_stats[[#This Row],[draft_id]],drafts[id],drafts[non_canonical])=TRUE,0,_xlfn.XLOOKUP(drafter_draft_stats[[#This Row],[drafter_id]],$D$2:$D165,$R$2:$R165,0,,-1))</f>
        <v>0</v>
      </c>
      <c r="J166" cm="1">
        <f t="array" ref="J166">IF(_xlfn.XLOOKUP(drafter_draft_stats[[#This Row],[draft_id]],drafts[id],drafts[non_canonical])=TRUE,0,_xlfn.XLOOKUP(drafter_draft_stats[[#This Row],[drafter_id]],$D$2:$D165,$S$2:$S165,0,,-1))</f>
        <v>0</v>
      </c>
      <c r="K166" cm="1">
        <f t="array" ref="K166">IF(_xlfn.XLOOKUP(1,(game_boards[draft_id]=drafter_draft_stats[[#This Row],[draft_id]])*(game_boards[drafter_id]=drafter_draft_stats[[#This Row],[drafter_id]]),game_boards[has_bonus_veto])=TRUE,1,0)</f>
        <v>0</v>
      </c>
      <c r="L166" cm="1">
        <f t="array" ref="L166">IF(_xlfn.XLOOKUP(1,(game_boards[draft_id]=drafter_draft_stats[[#This Row],[draft_id]])*(game_boards[drafter_id]=drafter_draft_stats[[#This Row],[drafter_id]]),game_boards[has_bonus_veto_override])=TRUE,1,0)</f>
        <v>0</v>
      </c>
      <c r="M166">
        <f>drafter_draft_stats[[#This Row],[starting_veto]]+drafter_draft_stats[[#This Row],[rollover_vetoes]]+drafter_draft_stats[[#This Row],[trivia_vetoes]]</f>
        <v>1</v>
      </c>
      <c r="N166">
        <f>drafter_draft_stats[[#This Row],[rollover_veto_override]]+drafter_draft_stats[[#This Row],[trivia_veto_override]]</f>
        <v>0</v>
      </c>
      <c r="R166">
        <f>IF(_xlfn.XLOOKUP(drafter_draft_stats[[#This Row],[draft_id]],drafts[id],drafts[non_canonical])=TRUE,0,IF(drafter_draft_stats[[#This Row],[total_vetoes]]-drafter_draft_stats[[#This Row],[vetoes_used]]&gt;=1,1,0))</f>
        <v>1</v>
      </c>
      <c r="S166">
        <f>IF(_xlfn.XLOOKUP(drafter_draft_stats[[#This Row],[draft_id]],drafts[id],drafts[non_canonical])=TRUE,0,IF(drafter_draft_stats[[#This Row],[total_veto_overrides]]-drafter_draft_stats[[#This Row],[veto_overrides_used]]&gt;=1,1,0))</f>
        <v>0</v>
      </c>
    </row>
    <row r="167" spans="2:19" x14ac:dyDescent="0.25">
      <c r="B167" t="s">
        <v>222</v>
      </c>
      <c r="C167" t="str">
        <f>_xlfn.XLOOKUP(drafter_draft_stats[[#This Row],[draft_id]],drafts[id],drafts[title])</f>
        <v>New Camp Classics</v>
      </c>
      <c r="D167" t="s">
        <v>975</v>
      </c>
      <c r="E167" t="str">
        <f>_xlfn.XLOOKUP(drafter_draft_stats[[#This Row],[drafter_id]],drafters[id],drafters[name],"")</f>
        <v>Bethy Squires</v>
      </c>
      <c r="G167" t="str">
        <f>_xlfn.XLOOKUP(drafter_draft_stats[[#This Row],[drafter_team_id]],drafter_teams[id],drafter_teams[name],"")</f>
        <v/>
      </c>
      <c r="H167">
        <f>1</f>
        <v>1</v>
      </c>
      <c r="I167" cm="1">
        <f t="array" ref="I167">IF(_xlfn.XLOOKUP(drafter_draft_stats[[#This Row],[draft_id]],drafts[id],drafts[non_canonical])=TRUE,0,_xlfn.XLOOKUP(drafter_draft_stats[[#This Row],[drafter_id]],$D$2:$D166,$R$2:$R166,0,,-1))</f>
        <v>0</v>
      </c>
      <c r="J167" cm="1">
        <f t="array" ref="J167">IF(_xlfn.XLOOKUP(drafter_draft_stats[[#This Row],[draft_id]],drafts[id],drafts[non_canonical])=TRUE,0,_xlfn.XLOOKUP(drafter_draft_stats[[#This Row],[drafter_id]],$D$2:$D166,$S$2:$S166,0,,-1))</f>
        <v>0</v>
      </c>
      <c r="K167" cm="1">
        <f t="array" ref="K167">IF(_xlfn.XLOOKUP(1,(game_boards[draft_id]=drafter_draft_stats[[#This Row],[draft_id]])*(game_boards[drafter_id]=drafter_draft_stats[[#This Row],[drafter_id]]),game_boards[has_bonus_veto])=TRUE,1,0)</f>
        <v>0</v>
      </c>
      <c r="L167" cm="1">
        <f t="array" ref="L167">IF(_xlfn.XLOOKUP(1,(game_boards[draft_id]=drafter_draft_stats[[#This Row],[draft_id]])*(game_boards[drafter_id]=drafter_draft_stats[[#This Row],[drafter_id]]),game_boards[has_bonus_veto_override])=TRUE,1,0)</f>
        <v>0</v>
      </c>
      <c r="M167">
        <f>drafter_draft_stats[[#This Row],[starting_veto]]+drafter_draft_stats[[#This Row],[rollover_vetoes]]+drafter_draft_stats[[#This Row],[trivia_vetoes]]</f>
        <v>1</v>
      </c>
      <c r="N167">
        <f>drafter_draft_stats[[#This Row],[rollover_veto_override]]+drafter_draft_stats[[#This Row],[trivia_veto_override]]</f>
        <v>0</v>
      </c>
      <c r="R167">
        <f>IF(_xlfn.XLOOKUP(drafter_draft_stats[[#This Row],[draft_id]],drafts[id],drafts[non_canonical])=TRUE,0,IF(drafter_draft_stats[[#This Row],[total_vetoes]]-drafter_draft_stats[[#This Row],[vetoes_used]]&gt;=1,1,0))</f>
        <v>1</v>
      </c>
      <c r="S167">
        <f>IF(_xlfn.XLOOKUP(drafter_draft_stats[[#This Row],[draft_id]],drafts[id],drafts[non_canonical])=TRUE,0,IF(drafter_draft_stats[[#This Row],[total_veto_overrides]]-drafter_draft_stats[[#This Row],[veto_overrides_used]]&gt;=1,1,0))</f>
        <v>0</v>
      </c>
    </row>
    <row r="168" spans="2:19" x14ac:dyDescent="0.25">
      <c r="B168" t="s">
        <v>222</v>
      </c>
      <c r="C168" t="str">
        <f>_xlfn.XLOOKUP(drafter_draft_stats[[#This Row],[draft_id]],drafts[id],drafts[title])</f>
        <v>New Camp Classics</v>
      </c>
      <c r="D168" t="s">
        <v>787</v>
      </c>
      <c r="E168" t="str">
        <f>_xlfn.XLOOKUP(drafter_draft_stats[[#This Row],[drafter_id]],drafters[id],drafters[name],"")</f>
        <v>Jocey Coffman</v>
      </c>
      <c r="G168" t="str">
        <f>_xlfn.XLOOKUP(drafter_draft_stats[[#This Row],[drafter_team_id]],drafter_teams[id],drafter_teams[name],"")</f>
        <v/>
      </c>
      <c r="H168">
        <f>1</f>
        <v>1</v>
      </c>
      <c r="I168" cm="1">
        <f t="array" ref="I168">IF(_xlfn.XLOOKUP(drafter_draft_stats[[#This Row],[draft_id]],drafts[id],drafts[non_canonical])=TRUE,0,_xlfn.XLOOKUP(drafter_draft_stats[[#This Row],[drafter_id]],$D$2:$D167,$R$2:$R167,0,,-1))</f>
        <v>0</v>
      </c>
      <c r="J168" cm="1">
        <f t="array" ref="J168">IF(_xlfn.XLOOKUP(drafter_draft_stats[[#This Row],[draft_id]],drafts[id],drafts[non_canonical])=TRUE,0,_xlfn.XLOOKUP(drafter_draft_stats[[#This Row],[drafter_id]],$D$2:$D167,$S$2:$S167,0,,-1))</f>
        <v>0</v>
      </c>
      <c r="K168" cm="1">
        <f t="array" ref="K168">IF(_xlfn.XLOOKUP(1,(game_boards[draft_id]=drafter_draft_stats[[#This Row],[draft_id]])*(game_boards[drafter_id]=drafter_draft_stats[[#This Row],[drafter_id]]),game_boards[has_bonus_veto])=TRUE,1,0)</f>
        <v>0</v>
      </c>
      <c r="L168" cm="1">
        <f t="array" ref="L168">IF(_xlfn.XLOOKUP(1,(game_boards[draft_id]=drafter_draft_stats[[#This Row],[draft_id]])*(game_boards[drafter_id]=drafter_draft_stats[[#This Row],[drafter_id]]),game_boards[has_bonus_veto_override])=TRUE,1,0)</f>
        <v>0</v>
      </c>
      <c r="M168">
        <f>drafter_draft_stats[[#This Row],[starting_veto]]+drafter_draft_stats[[#This Row],[rollover_vetoes]]+drafter_draft_stats[[#This Row],[trivia_vetoes]]</f>
        <v>1</v>
      </c>
      <c r="N168">
        <f>drafter_draft_stats[[#This Row],[rollover_veto_override]]+drafter_draft_stats[[#This Row],[trivia_veto_override]]</f>
        <v>0</v>
      </c>
      <c r="P168">
        <v>1</v>
      </c>
      <c r="R168">
        <f>IF(_xlfn.XLOOKUP(drafter_draft_stats[[#This Row],[draft_id]],drafts[id],drafts[non_canonical])=TRUE,0,IF(drafter_draft_stats[[#This Row],[total_vetoes]]-drafter_draft_stats[[#This Row],[vetoes_used]]&gt;=1,1,0))</f>
        <v>0</v>
      </c>
      <c r="S168">
        <f>IF(_xlfn.XLOOKUP(drafter_draft_stats[[#This Row],[draft_id]],drafts[id],drafts[non_canonical])=TRUE,0,IF(drafter_draft_stats[[#This Row],[total_veto_overrides]]-drafter_draft_stats[[#This Row],[veto_overrides_used]]&gt;=1,1,0))</f>
        <v>0</v>
      </c>
    </row>
    <row r="169" spans="2:19" x14ac:dyDescent="0.25">
      <c r="B169" t="s">
        <v>582</v>
      </c>
      <c r="C169" t="str">
        <f>_xlfn.XLOOKUP(drafter_draft_stats[[#This Row],[draft_id]],drafts[id],drafts[title])</f>
        <v>Brief Encounters</v>
      </c>
      <c r="D169" t="s">
        <v>883</v>
      </c>
      <c r="E169" t="str">
        <f>_xlfn.XLOOKUP(drafter_draft_stats[[#This Row],[drafter_id]],drafters[id],drafters[name],"")</f>
        <v>Joanna Robinson</v>
      </c>
      <c r="G169" t="str">
        <f>_xlfn.XLOOKUP(drafter_draft_stats[[#This Row],[drafter_team_id]],drafter_teams[id],drafter_teams[name],"")</f>
        <v/>
      </c>
      <c r="H169">
        <f>1</f>
        <v>1</v>
      </c>
      <c r="I169" cm="1">
        <f t="array" ref="I169">IF(_xlfn.XLOOKUP(drafter_draft_stats[[#This Row],[draft_id]],drafts[id],drafts[non_canonical])=TRUE,0,_xlfn.XLOOKUP(drafter_draft_stats[[#This Row],[drafter_id]],$D$2:$D168,$R$2:$R168,0,,-1))</f>
        <v>0</v>
      </c>
      <c r="J169" cm="1">
        <f t="array" ref="J169">IF(_xlfn.XLOOKUP(drafter_draft_stats[[#This Row],[draft_id]],drafts[id],drafts[non_canonical])=TRUE,0,_xlfn.XLOOKUP(drafter_draft_stats[[#This Row],[drafter_id]],$D$2:$D168,$S$2:$S168,0,,-1))</f>
        <v>0</v>
      </c>
      <c r="K169" cm="1">
        <f t="array" ref="K169">IF(_xlfn.XLOOKUP(1,(game_boards[draft_id]=drafter_draft_stats[[#This Row],[draft_id]])*(game_boards[drafter_id]=drafter_draft_stats[[#This Row],[drafter_id]]),game_boards[has_bonus_veto])=TRUE,1,0)</f>
        <v>0</v>
      </c>
      <c r="L169" cm="1">
        <f t="array" ref="L169">IF(_xlfn.XLOOKUP(1,(game_boards[draft_id]=drafter_draft_stats[[#This Row],[draft_id]])*(game_boards[drafter_id]=drafter_draft_stats[[#This Row],[drafter_id]]),game_boards[has_bonus_veto_override])=TRUE,1,0)</f>
        <v>0</v>
      </c>
      <c r="M169">
        <f>drafter_draft_stats[[#This Row],[starting_veto]]+drafter_draft_stats[[#This Row],[rollover_vetoes]]+drafter_draft_stats[[#This Row],[trivia_vetoes]]</f>
        <v>1</v>
      </c>
      <c r="N169">
        <f>drafter_draft_stats[[#This Row],[rollover_veto_override]]+drafter_draft_stats[[#This Row],[trivia_veto_override]]</f>
        <v>0</v>
      </c>
      <c r="P169">
        <v>1</v>
      </c>
      <c r="R169">
        <f>IF(_xlfn.XLOOKUP(drafter_draft_stats[[#This Row],[draft_id]],drafts[id],drafts[non_canonical])=TRUE,0,IF(drafter_draft_stats[[#This Row],[total_vetoes]]-drafter_draft_stats[[#This Row],[vetoes_used]]&gt;=1,1,0))</f>
        <v>0</v>
      </c>
      <c r="S169">
        <f>IF(_xlfn.XLOOKUP(drafter_draft_stats[[#This Row],[draft_id]],drafts[id],drafts[non_canonical])=TRUE,0,IF(drafter_draft_stats[[#This Row],[total_veto_overrides]]-drafter_draft_stats[[#This Row],[veto_overrides_used]]&gt;=1,1,0))</f>
        <v>0</v>
      </c>
    </row>
    <row r="170" spans="2:19" x14ac:dyDescent="0.25">
      <c r="B170" t="s">
        <v>582</v>
      </c>
      <c r="C170" t="str">
        <f>_xlfn.XLOOKUP(drafter_draft_stats[[#This Row],[draft_id]],drafts[id],drafts[title])</f>
        <v>Brief Encounters</v>
      </c>
      <c r="D170" t="s">
        <v>1095</v>
      </c>
      <c r="E170" t="str">
        <f>_xlfn.XLOOKUP(drafter_draft_stats[[#This Row],[drafter_id]],drafters[id],drafters[name],"")</f>
        <v>Katey Rich</v>
      </c>
      <c r="G170" t="str">
        <f>_xlfn.XLOOKUP(drafter_draft_stats[[#This Row],[drafter_team_id]],drafter_teams[id],drafter_teams[name],"")</f>
        <v/>
      </c>
      <c r="H170">
        <f>1</f>
        <v>1</v>
      </c>
      <c r="I170" cm="1">
        <f t="array" ref="I170">IF(_xlfn.XLOOKUP(drafter_draft_stats[[#This Row],[draft_id]],drafts[id],drafts[non_canonical])=TRUE,0,_xlfn.XLOOKUP(drafter_draft_stats[[#This Row],[drafter_id]],$D$2:$D169,$R$2:$R169,0,,-1))</f>
        <v>0</v>
      </c>
      <c r="J170" cm="1">
        <f t="array" ref="J170">IF(_xlfn.XLOOKUP(drafter_draft_stats[[#This Row],[draft_id]],drafts[id],drafts[non_canonical])=TRUE,0,_xlfn.XLOOKUP(drafter_draft_stats[[#This Row],[drafter_id]],$D$2:$D169,$S$2:$S169,0,,-1))</f>
        <v>0</v>
      </c>
      <c r="K170" cm="1">
        <f t="array" ref="K170">IF(_xlfn.XLOOKUP(1,(game_boards[draft_id]=drafter_draft_stats[[#This Row],[draft_id]])*(game_boards[drafter_id]=drafter_draft_stats[[#This Row],[drafter_id]]),game_boards[has_bonus_veto])=TRUE,1,0)</f>
        <v>0</v>
      </c>
      <c r="L170" cm="1">
        <f t="array" ref="L170">IF(_xlfn.XLOOKUP(1,(game_boards[draft_id]=drafter_draft_stats[[#This Row],[draft_id]])*(game_boards[drafter_id]=drafter_draft_stats[[#This Row],[drafter_id]]),game_boards[has_bonus_veto_override])=TRUE,1,0)</f>
        <v>0</v>
      </c>
      <c r="M170">
        <f>drafter_draft_stats[[#This Row],[starting_veto]]+drafter_draft_stats[[#This Row],[rollover_vetoes]]+drafter_draft_stats[[#This Row],[trivia_vetoes]]</f>
        <v>1</v>
      </c>
      <c r="N170">
        <f>drafter_draft_stats[[#This Row],[rollover_veto_override]]+drafter_draft_stats[[#This Row],[trivia_veto_override]]</f>
        <v>0</v>
      </c>
      <c r="R170">
        <f>IF(_xlfn.XLOOKUP(drafter_draft_stats[[#This Row],[draft_id]],drafts[id],drafts[non_canonical])=TRUE,0,IF(drafter_draft_stats[[#This Row],[total_vetoes]]-drafter_draft_stats[[#This Row],[vetoes_used]]&gt;=1,1,0))</f>
        <v>1</v>
      </c>
      <c r="S170">
        <f>IF(_xlfn.XLOOKUP(drafter_draft_stats[[#This Row],[draft_id]],drafts[id],drafts[non_canonical])=TRUE,0,IF(drafter_draft_stats[[#This Row],[total_veto_overrides]]-drafter_draft_stats[[#This Row],[veto_overrides_used]]&gt;=1,1,0))</f>
        <v>0</v>
      </c>
    </row>
    <row r="171" spans="2:19" x14ac:dyDescent="0.25">
      <c r="B171" t="s">
        <v>520</v>
      </c>
      <c r="C171" t="str">
        <f>_xlfn.XLOOKUP(drafter_draft_stats[[#This Row],[draft_id]],drafts[id],drafts[title])</f>
        <v>Mothers &amp; Daughters</v>
      </c>
      <c r="D171" t="s">
        <v>951</v>
      </c>
      <c r="E171" t="str">
        <f>_xlfn.XLOOKUP(drafter_draft_stats[[#This Row],[drafter_id]],drafters[id],drafters[name],"")</f>
        <v>Maureen Lee Lenker</v>
      </c>
      <c r="G171" t="str">
        <f>_xlfn.XLOOKUP(drafter_draft_stats[[#This Row],[drafter_team_id]],drafter_teams[id],drafter_teams[name],"")</f>
        <v/>
      </c>
      <c r="H171">
        <f>1</f>
        <v>1</v>
      </c>
      <c r="I171" cm="1">
        <f t="array" ref="I171">IF(_xlfn.XLOOKUP(drafter_draft_stats[[#This Row],[draft_id]],drafts[id],drafts[non_canonical])=TRUE,0,_xlfn.XLOOKUP(drafter_draft_stats[[#This Row],[drafter_id]],$D$2:$D170,$R$2:$R170,0,,-1))</f>
        <v>0</v>
      </c>
      <c r="J171" cm="1">
        <f t="array" ref="J171">IF(_xlfn.XLOOKUP(drafter_draft_stats[[#This Row],[draft_id]],drafts[id],drafts[non_canonical])=TRUE,0,_xlfn.XLOOKUP(drafter_draft_stats[[#This Row],[drafter_id]],$D$2:$D170,$S$2:$S170,0,,-1))</f>
        <v>0</v>
      </c>
      <c r="K171" cm="1">
        <f t="array" ref="K171">IF(_xlfn.XLOOKUP(1,(game_boards[draft_id]=drafter_draft_stats[[#This Row],[draft_id]])*(game_boards[drafter_id]=drafter_draft_stats[[#This Row],[drafter_id]]),game_boards[has_bonus_veto])=TRUE,1,0)</f>
        <v>0</v>
      </c>
      <c r="L171" cm="1">
        <f t="array" ref="L171">IF(_xlfn.XLOOKUP(1,(game_boards[draft_id]=drafter_draft_stats[[#This Row],[draft_id]])*(game_boards[drafter_id]=drafter_draft_stats[[#This Row],[drafter_id]]),game_boards[has_bonus_veto_override])=TRUE,1,0)</f>
        <v>0</v>
      </c>
      <c r="M171">
        <f>drafter_draft_stats[[#This Row],[starting_veto]]+drafter_draft_stats[[#This Row],[rollover_vetoes]]+drafter_draft_stats[[#This Row],[trivia_vetoes]]</f>
        <v>1</v>
      </c>
      <c r="N171">
        <f>drafter_draft_stats[[#This Row],[rollover_veto_override]]+drafter_draft_stats[[#This Row],[trivia_veto_override]]</f>
        <v>0</v>
      </c>
      <c r="R171">
        <f>IF(_xlfn.XLOOKUP(drafter_draft_stats[[#This Row],[draft_id]],drafts[id],drafts[non_canonical])=TRUE,0,IF(drafter_draft_stats[[#This Row],[total_vetoes]]-drafter_draft_stats[[#This Row],[vetoes_used]]&gt;=1,1,0))</f>
        <v>1</v>
      </c>
      <c r="S171">
        <f>IF(_xlfn.XLOOKUP(drafter_draft_stats[[#This Row],[draft_id]],drafts[id],drafts[non_canonical])=TRUE,0,IF(drafter_draft_stats[[#This Row],[total_veto_overrides]]-drafter_draft_stats[[#This Row],[veto_overrides_used]]&gt;=1,1,0))</f>
        <v>0</v>
      </c>
    </row>
    <row r="172" spans="2:19" x14ac:dyDescent="0.25">
      <c r="B172" t="s">
        <v>520</v>
      </c>
      <c r="C172" t="str">
        <f>_xlfn.XLOOKUP(drafter_draft_stats[[#This Row],[draft_id]],drafts[id],drafts[title])</f>
        <v>Mothers &amp; Daughters</v>
      </c>
      <c r="D172" t="s">
        <v>1133</v>
      </c>
      <c r="E172" t="str">
        <f>_xlfn.XLOOKUP(drafter_draft_stats[[#This Row],[drafter_id]],drafters[id],drafters[name],"")</f>
        <v>Oriana Nudo</v>
      </c>
      <c r="G172" t="str">
        <f>_xlfn.XLOOKUP(drafter_draft_stats[[#This Row],[drafter_team_id]],drafter_teams[id],drafter_teams[name],"")</f>
        <v/>
      </c>
      <c r="H172">
        <f>1</f>
        <v>1</v>
      </c>
      <c r="I172" cm="1">
        <f t="array" ref="I172">IF(_xlfn.XLOOKUP(drafter_draft_stats[[#This Row],[draft_id]],drafts[id],drafts[non_canonical])=TRUE,0,_xlfn.XLOOKUP(drafter_draft_stats[[#This Row],[drafter_id]],$D$2:$D171,$R$2:$R171,0,,-1))</f>
        <v>1</v>
      </c>
      <c r="J172" cm="1">
        <f t="array" ref="J172">IF(_xlfn.XLOOKUP(drafter_draft_stats[[#This Row],[draft_id]],drafts[id],drafts[non_canonical])=TRUE,0,_xlfn.XLOOKUP(drafter_draft_stats[[#This Row],[drafter_id]],$D$2:$D171,$S$2:$S171,0,,-1))</f>
        <v>0</v>
      </c>
      <c r="K172" cm="1">
        <f t="array" ref="K172">IF(_xlfn.XLOOKUP(1,(game_boards[draft_id]=drafter_draft_stats[[#This Row],[draft_id]])*(game_boards[drafter_id]=drafter_draft_stats[[#This Row],[drafter_id]]),game_boards[has_bonus_veto])=TRUE,1,0)</f>
        <v>0</v>
      </c>
      <c r="L172" cm="1">
        <f t="array" ref="L172">IF(_xlfn.XLOOKUP(1,(game_boards[draft_id]=drafter_draft_stats[[#This Row],[draft_id]])*(game_boards[drafter_id]=drafter_draft_stats[[#This Row],[drafter_id]]),game_boards[has_bonus_veto_override])=TRUE,1,0)</f>
        <v>0</v>
      </c>
      <c r="M172">
        <f>drafter_draft_stats[[#This Row],[starting_veto]]+drafter_draft_stats[[#This Row],[rollover_vetoes]]+drafter_draft_stats[[#This Row],[trivia_vetoes]]</f>
        <v>2</v>
      </c>
      <c r="N172">
        <f>drafter_draft_stats[[#This Row],[rollover_veto_override]]+drafter_draft_stats[[#This Row],[trivia_veto_override]]</f>
        <v>0</v>
      </c>
      <c r="P172">
        <v>1</v>
      </c>
      <c r="R172">
        <f>IF(_xlfn.XLOOKUP(drafter_draft_stats[[#This Row],[draft_id]],drafts[id],drafts[non_canonical])=TRUE,0,IF(drafter_draft_stats[[#This Row],[total_vetoes]]-drafter_draft_stats[[#This Row],[vetoes_used]]&gt;=1,1,0))</f>
        <v>1</v>
      </c>
      <c r="S172">
        <f>IF(_xlfn.XLOOKUP(drafter_draft_stats[[#This Row],[draft_id]],drafts[id],drafts[non_canonical])=TRUE,0,IF(drafter_draft_stats[[#This Row],[total_veto_overrides]]-drafter_draft_stats[[#This Row],[veto_overrides_used]]&gt;=1,1,0))</f>
        <v>0</v>
      </c>
    </row>
    <row r="173" spans="2:19" x14ac:dyDescent="0.25">
      <c r="B173" t="s">
        <v>213</v>
      </c>
      <c r="C173" t="str">
        <f>_xlfn.XLOOKUP(drafter_draft_stats[[#This Row],[draft_id]],drafts[id],drafts[title])</f>
        <v>Jim Henson</v>
      </c>
      <c r="D173" t="s">
        <v>1156</v>
      </c>
      <c r="E173" t="str">
        <f>_xlfn.XLOOKUP(drafter_draft_stats[[#This Row],[drafter_id]],drafters[id],drafters[name],"")</f>
        <v>Griffin Newman</v>
      </c>
      <c r="G173" t="str">
        <f>_xlfn.XLOOKUP(drafter_draft_stats[[#This Row],[drafter_team_id]],drafter_teams[id],drafter_teams[name],"")</f>
        <v/>
      </c>
      <c r="H173">
        <f>1</f>
        <v>1</v>
      </c>
      <c r="I173" cm="1">
        <f t="array" ref="I173">IF(_xlfn.XLOOKUP(drafter_draft_stats[[#This Row],[draft_id]],drafts[id],drafts[non_canonical])=TRUE,0,_xlfn.XLOOKUP(drafter_draft_stats[[#This Row],[drafter_id]],$D$2:$D172,$R$2:$R172,0,,-1))</f>
        <v>0</v>
      </c>
      <c r="J173" cm="1">
        <f t="array" ref="J173">IF(_xlfn.XLOOKUP(drafter_draft_stats[[#This Row],[draft_id]],drafts[id],drafts[non_canonical])=TRUE,0,_xlfn.XLOOKUP(drafter_draft_stats[[#This Row],[drafter_id]],$D$2:$D172,$S$2:$S172,0,,-1))</f>
        <v>0</v>
      </c>
      <c r="K173" cm="1">
        <f t="array" ref="K173">IF(_xlfn.XLOOKUP(1,(game_boards[draft_id]=drafter_draft_stats[[#This Row],[draft_id]])*(game_boards[drafter_id]=drafter_draft_stats[[#This Row],[drafter_id]]),game_boards[has_bonus_veto])=TRUE,1,0)</f>
        <v>0</v>
      </c>
      <c r="L173" cm="1">
        <f t="array" ref="L173">IF(_xlfn.XLOOKUP(1,(game_boards[draft_id]=drafter_draft_stats[[#This Row],[draft_id]])*(game_boards[drafter_id]=drafter_draft_stats[[#This Row],[drafter_id]]),game_boards[has_bonus_veto_override])=TRUE,1,0)</f>
        <v>0</v>
      </c>
      <c r="M173">
        <f>drafter_draft_stats[[#This Row],[starting_veto]]+drafter_draft_stats[[#This Row],[rollover_vetoes]]+drafter_draft_stats[[#This Row],[trivia_vetoes]]</f>
        <v>1</v>
      </c>
      <c r="N173">
        <f>drafter_draft_stats[[#This Row],[rollover_veto_override]]+drafter_draft_stats[[#This Row],[trivia_veto_override]]</f>
        <v>0</v>
      </c>
      <c r="P173">
        <v>1</v>
      </c>
      <c r="R173">
        <f>IF(_xlfn.XLOOKUP(drafter_draft_stats[[#This Row],[draft_id]],drafts[id],drafts[non_canonical])=TRUE,0,IF(drafter_draft_stats[[#This Row],[total_vetoes]]-drafter_draft_stats[[#This Row],[vetoes_used]]&gt;=1,1,0))</f>
        <v>0</v>
      </c>
      <c r="S173">
        <f>IF(_xlfn.XLOOKUP(drafter_draft_stats[[#This Row],[draft_id]],drafts[id],drafts[non_canonical])=TRUE,0,IF(drafter_draft_stats[[#This Row],[total_veto_overrides]]-drafter_draft_stats[[#This Row],[veto_overrides_used]]&gt;=1,1,0))</f>
        <v>0</v>
      </c>
    </row>
    <row r="174" spans="2:19" x14ac:dyDescent="0.25">
      <c r="B174" t="s">
        <v>213</v>
      </c>
      <c r="C174" t="str">
        <f>_xlfn.XLOOKUP(drafter_draft_stats[[#This Row],[draft_id]],drafts[id],drafts[title])</f>
        <v>Jim Henson</v>
      </c>
      <c r="D174" t="s">
        <v>1021</v>
      </c>
      <c r="E174" t="str">
        <f>_xlfn.XLOOKUP(drafter_draft_stats[[#This Row],[drafter_id]],drafters[id],drafters[name],"")</f>
        <v>J.D. Amato</v>
      </c>
      <c r="G174" t="str">
        <f>_xlfn.XLOOKUP(drafter_draft_stats[[#This Row],[drafter_team_id]],drafter_teams[id],drafter_teams[name],"")</f>
        <v/>
      </c>
      <c r="H174">
        <f>1</f>
        <v>1</v>
      </c>
      <c r="I174" cm="1">
        <f t="array" ref="I174">IF(_xlfn.XLOOKUP(drafter_draft_stats[[#This Row],[draft_id]],drafts[id],drafts[non_canonical])=TRUE,0,_xlfn.XLOOKUP(drafter_draft_stats[[#This Row],[drafter_id]],$D$2:$D173,$R$2:$R173,0,,-1))</f>
        <v>0</v>
      </c>
      <c r="J174" cm="1">
        <f t="array" ref="J174">IF(_xlfn.XLOOKUP(drafter_draft_stats[[#This Row],[draft_id]],drafts[id],drafts[non_canonical])=TRUE,0,_xlfn.XLOOKUP(drafter_draft_stats[[#This Row],[drafter_id]],$D$2:$D173,$S$2:$S173,0,,-1))</f>
        <v>0</v>
      </c>
      <c r="K174" cm="1">
        <f t="array" ref="K174">IF(_xlfn.XLOOKUP(1,(game_boards[draft_id]=drafter_draft_stats[[#This Row],[draft_id]])*(game_boards[drafter_id]=drafter_draft_stats[[#This Row],[drafter_id]]),game_boards[has_bonus_veto])=TRUE,1,0)</f>
        <v>0</v>
      </c>
      <c r="L174" cm="1">
        <f t="array" ref="L174">IF(_xlfn.XLOOKUP(1,(game_boards[draft_id]=drafter_draft_stats[[#This Row],[draft_id]])*(game_boards[drafter_id]=drafter_draft_stats[[#This Row],[drafter_id]]),game_boards[has_bonus_veto_override])=TRUE,1,0)</f>
        <v>0</v>
      </c>
      <c r="M174">
        <f>drafter_draft_stats[[#This Row],[starting_veto]]+drafter_draft_stats[[#This Row],[rollover_vetoes]]+drafter_draft_stats[[#This Row],[trivia_vetoes]]</f>
        <v>1</v>
      </c>
      <c r="N174">
        <f>drafter_draft_stats[[#This Row],[rollover_veto_override]]+drafter_draft_stats[[#This Row],[trivia_veto_override]]</f>
        <v>0</v>
      </c>
      <c r="P174">
        <v>1</v>
      </c>
      <c r="R174">
        <f>IF(_xlfn.XLOOKUP(drafter_draft_stats[[#This Row],[draft_id]],drafts[id],drafts[non_canonical])=TRUE,0,IF(drafter_draft_stats[[#This Row],[total_vetoes]]-drafter_draft_stats[[#This Row],[vetoes_used]]&gt;=1,1,0))</f>
        <v>0</v>
      </c>
      <c r="S174">
        <f>IF(_xlfn.XLOOKUP(drafter_draft_stats[[#This Row],[draft_id]],drafts[id],drafts[non_canonical])=TRUE,0,IF(drafter_draft_stats[[#This Row],[total_veto_overrides]]-drafter_draft_stats[[#This Row],[veto_overrides_used]]&gt;=1,1,0))</f>
        <v>0</v>
      </c>
    </row>
    <row r="175" spans="2:19" x14ac:dyDescent="0.25">
      <c r="B175" t="s">
        <v>116</v>
      </c>
      <c r="C175" t="str">
        <f>_xlfn.XLOOKUP(drafter_draft_stats[[#This Row],[draft_id]],drafts[id],drafts[title])</f>
        <v>David Cronenberg</v>
      </c>
      <c r="D175" t="s">
        <v>1093</v>
      </c>
      <c r="E175" t="str">
        <f>_xlfn.XLOOKUP(drafter_draft_stats[[#This Row],[drafter_id]],drafters[id],drafters[name],"")</f>
        <v>Brian Duffield</v>
      </c>
      <c r="G175" t="str">
        <f>_xlfn.XLOOKUP(drafter_draft_stats[[#This Row],[drafter_team_id]],drafter_teams[id],drafter_teams[name],"")</f>
        <v/>
      </c>
      <c r="H175">
        <f>1</f>
        <v>1</v>
      </c>
      <c r="I175" cm="1">
        <f t="array" ref="I175">IF(_xlfn.XLOOKUP(drafter_draft_stats[[#This Row],[draft_id]],drafts[id],drafts[non_canonical])=TRUE,0,_xlfn.XLOOKUP(drafter_draft_stats[[#This Row],[drafter_id]],$D$2:$D174,$R$2:$R174,0,,-1))</f>
        <v>0</v>
      </c>
      <c r="J175" cm="1">
        <f t="array" ref="J175">IF(_xlfn.XLOOKUP(drafter_draft_stats[[#This Row],[draft_id]],drafts[id],drafts[non_canonical])=TRUE,0,_xlfn.XLOOKUP(drafter_draft_stats[[#This Row],[drafter_id]],$D$2:$D174,$S$2:$S174,0,,-1))</f>
        <v>0</v>
      </c>
      <c r="K175" cm="1">
        <f t="array" ref="K175">IF(_xlfn.XLOOKUP(1,(game_boards[draft_id]=drafter_draft_stats[[#This Row],[draft_id]])*(game_boards[drafter_id]=drafter_draft_stats[[#This Row],[drafter_id]]),game_boards[has_bonus_veto])=TRUE,1,0)</f>
        <v>0</v>
      </c>
      <c r="L175" cm="1">
        <f t="array" ref="L175">IF(_xlfn.XLOOKUP(1,(game_boards[draft_id]=drafter_draft_stats[[#This Row],[draft_id]])*(game_boards[drafter_id]=drafter_draft_stats[[#This Row],[drafter_id]]),game_boards[has_bonus_veto_override])=TRUE,1,0)</f>
        <v>0</v>
      </c>
      <c r="M175">
        <f>drafter_draft_stats[[#This Row],[starting_veto]]+drafter_draft_stats[[#This Row],[rollover_vetoes]]+drafter_draft_stats[[#This Row],[trivia_vetoes]]</f>
        <v>1</v>
      </c>
      <c r="N175">
        <f>drafter_draft_stats[[#This Row],[rollover_veto_override]]+drafter_draft_stats[[#This Row],[trivia_veto_override]]</f>
        <v>0</v>
      </c>
      <c r="R175">
        <f>IF(_xlfn.XLOOKUP(drafter_draft_stats[[#This Row],[draft_id]],drafts[id],drafts[non_canonical])=TRUE,0,IF(drafter_draft_stats[[#This Row],[total_vetoes]]-drafter_draft_stats[[#This Row],[vetoes_used]]&gt;=1,1,0))</f>
        <v>1</v>
      </c>
      <c r="S175">
        <f>IF(_xlfn.XLOOKUP(drafter_draft_stats[[#This Row],[draft_id]],drafts[id],drafts[non_canonical])=TRUE,0,IF(drafter_draft_stats[[#This Row],[total_veto_overrides]]-drafter_draft_stats[[#This Row],[veto_overrides_used]]&gt;=1,1,0))</f>
        <v>0</v>
      </c>
    </row>
    <row r="176" spans="2:19" x14ac:dyDescent="0.25">
      <c r="B176" t="s">
        <v>116</v>
      </c>
      <c r="C176" t="str">
        <f>_xlfn.XLOOKUP(drafter_draft_stats[[#This Row],[draft_id]],drafts[id],drafts[title])</f>
        <v>David Cronenberg</v>
      </c>
      <c r="D176" t="s">
        <v>1051</v>
      </c>
      <c r="E176" t="str">
        <f>_xlfn.XLOOKUP(drafter_draft_stats[[#This Row],[drafter_id]],drafters[id],drafters[name],"")</f>
        <v>Drew McWeeny</v>
      </c>
      <c r="G176" t="str">
        <f>_xlfn.XLOOKUP(drafter_draft_stats[[#This Row],[drafter_team_id]],drafter_teams[id],drafter_teams[name],"")</f>
        <v/>
      </c>
      <c r="H176">
        <f>1</f>
        <v>1</v>
      </c>
      <c r="I176" cm="1">
        <f t="array" ref="I176">IF(_xlfn.XLOOKUP(drafter_draft_stats[[#This Row],[draft_id]],drafts[id],drafts[non_canonical])=TRUE,0,_xlfn.XLOOKUP(drafter_draft_stats[[#This Row],[drafter_id]],$D$2:$D175,$R$2:$R175,0,,-1))</f>
        <v>0</v>
      </c>
      <c r="J176" cm="1">
        <f t="array" ref="J176">IF(_xlfn.XLOOKUP(drafter_draft_stats[[#This Row],[draft_id]],drafts[id],drafts[non_canonical])=TRUE,0,_xlfn.XLOOKUP(drafter_draft_stats[[#This Row],[drafter_id]],$D$2:$D175,$S$2:$S175,0,,-1))</f>
        <v>0</v>
      </c>
      <c r="K176" cm="1">
        <f t="array" ref="K176">IF(_xlfn.XLOOKUP(1,(game_boards[draft_id]=drafter_draft_stats[[#This Row],[draft_id]])*(game_boards[drafter_id]=drafter_draft_stats[[#This Row],[drafter_id]]),game_boards[has_bonus_veto])=TRUE,1,0)</f>
        <v>0</v>
      </c>
      <c r="L176" cm="1">
        <f t="array" ref="L176">IF(_xlfn.XLOOKUP(1,(game_boards[draft_id]=drafter_draft_stats[[#This Row],[draft_id]])*(game_boards[drafter_id]=drafter_draft_stats[[#This Row],[drafter_id]]),game_boards[has_bonus_veto_override])=TRUE,1,0)</f>
        <v>0</v>
      </c>
      <c r="M176">
        <f>drafter_draft_stats[[#This Row],[starting_veto]]+drafter_draft_stats[[#This Row],[rollover_vetoes]]+drafter_draft_stats[[#This Row],[trivia_vetoes]]</f>
        <v>1</v>
      </c>
      <c r="N176">
        <f>drafter_draft_stats[[#This Row],[rollover_veto_override]]+drafter_draft_stats[[#This Row],[trivia_veto_override]]</f>
        <v>0</v>
      </c>
      <c r="R176">
        <f>IF(_xlfn.XLOOKUP(drafter_draft_stats[[#This Row],[draft_id]],drafts[id],drafts[non_canonical])=TRUE,0,IF(drafter_draft_stats[[#This Row],[total_vetoes]]-drafter_draft_stats[[#This Row],[vetoes_used]]&gt;=1,1,0))</f>
        <v>1</v>
      </c>
      <c r="S176">
        <f>IF(_xlfn.XLOOKUP(drafter_draft_stats[[#This Row],[draft_id]],drafts[id],drafts[non_canonical])=TRUE,0,IF(drafter_draft_stats[[#This Row],[total_veto_overrides]]-drafter_draft_stats[[#This Row],[veto_overrides_used]]&gt;=1,1,0))</f>
        <v>0</v>
      </c>
    </row>
    <row r="177" spans="2:19" x14ac:dyDescent="0.25">
      <c r="B177" t="s">
        <v>649</v>
      </c>
      <c r="C177" t="str">
        <f>_xlfn.XLOOKUP(drafter_draft_stats[[#This Row],[draft_id]],drafts[id],drafts[title])</f>
        <v>Westerns: Part I Mini-Mega</v>
      </c>
      <c r="D177" t="s">
        <v>915</v>
      </c>
      <c r="E177" t="str">
        <f>_xlfn.XLOOKUP(drafter_draft_stats[[#This Row],[drafter_id]],drafters[id],drafters[name],"")</f>
        <v>Billy Ray Brewton</v>
      </c>
      <c r="G177" t="str">
        <f>_xlfn.XLOOKUP(drafter_draft_stats[[#This Row],[drafter_team_id]],drafter_teams[id],drafter_teams[name],"")</f>
        <v/>
      </c>
      <c r="H177">
        <f>1</f>
        <v>1</v>
      </c>
      <c r="I177" cm="1">
        <f t="array" ref="I177">IF(_xlfn.XLOOKUP(drafter_draft_stats[[#This Row],[draft_id]],drafts[id],drafts[non_canonical])=TRUE,0,_xlfn.XLOOKUP(drafter_draft_stats[[#This Row],[drafter_id]],$D$2:$D176,$R$2:$R176,0,,-1))</f>
        <v>1</v>
      </c>
      <c r="J177" cm="1">
        <f t="array" ref="J177">IF(_xlfn.XLOOKUP(drafter_draft_stats[[#This Row],[draft_id]],drafts[id],drafts[non_canonical])=TRUE,0,_xlfn.XLOOKUP(drafter_draft_stats[[#This Row],[drafter_id]],$D$2:$D176,$S$2:$S176,0,,-1))</f>
        <v>1</v>
      </c>
      <c r="K177" cm="1">
        <f t="array" ref="K177">IF(_xlfn.XLOOKUP(1,(game_boards[draft_id]=drafter_draft_stats[[#This Row],[draft_id]])*(game_boards[drafter_id]=drafter_draft_stats[[#This Row],[drafter_id]]),game_boards[has_bonus_veto])=TRUE,1,0)</f>
        <v>1</v>
      </c>
      <c r="L177" cm="1">
        <f t="array" ref="L177">IF(_xlfn.XLOOKUP(1,(game_boards[draft_id]=drafter_draft_stats[[#This Row],[draft_id]])*(game_boards[drafter_id]=drafter_draft_stats[[#This Row],[drafter_id]]),game_boards[has_bonus_veto_override])=TRUE,1,0)</f>
        <v>0</v>
      </c>
      <c r="M177">
        <f>drafter_draft_stats[[#This Row],[starting_veto]]+drafter_draft_stats[[#This Row],[rollover_vetoes]]+drafter_draft_stats[[#This Row],[trivia_vetoes]]</f>
        <v>3</v>
      </c>
      <c r="N177">
        <f>drafter_draft_stats[[#This Row],[rollover_veto_override]]+drafter_draft_stats[[#This Row],[trivia_veto_override]]</f>
        <v>1</v>
      </c>
      <c r="P177">
        <v>2</v>
      </c>
      <c r="R177">
        <f>IF(_xlfn.XLOOKUP(drafter_draft_stats[[#This Row],[draft_id]],drafts[id],drafts[non_canonical])=TRUE,0,IF(drafter_draft_stats[[#This Row],[total_vetoes]]-drafter_draft_stats[[#This Row],[vetoes_used]]&gt;=1,1,0))</f>
        <v>1</v>
      </c>
      <c r="S177">
        <f>IF(_xlfn.XLOOKUP(drafter_draft_stats[[#This Row],[draft_id]],drafts[id],drafts[non_canonical])=TRUE,0,IF(drafter_draft_stats[[#This Row],[total_veto_overrides]]-drafter_draft_stats[[#This Row],[veto_overrides_used]]&gt;=1,1,0))</f>
        <v>1</v>
      </c>
    </row>
    <row r="178" spans="2:19" x14ac:dyDescent="0.25">
      <c r="B178" t="s">
        <v>649</v>
      </c>
      <c r="C178" t="str">
        <f>_xlfn.XLOOKUP(drafter_draft_stats[[#This Row],[draft_id]],drafts[id],drafts[title])</f>
        <v>Westerns: Part I Mini-Mega</v>
      </c>
      <c r="D178" t="s">
        <v>1177</v>
      </c>
      <c r="E178" t="str">
        <f>_xlfn.XLOOKUP(drafter_draft_stats[[#This Row],[drafter_id]],drafters[id],drafters[name],"")</f>
        <v>Darren Franich</v>
      </c>
      <c r="G178" t="str">
        <f>_xlfn.XLOOKUP(drafter_draft_stats[[#This Row],[drafter_team_id]],drafter_teams[id],drafter_teams[name],"")</f>
        <v/>
      </c>
      <c r="H178">
        <f>1</f>
        <v>1</v>
      </c>
      <c r="I178" cm="1">
        <f t="array" ref="I178">IF(_xlfn.XLOOKUP(drafter_draft_stats[[#This Row],[draft_id]],drafts[id],drafts[non_canonical])=TRUE,0,_xlfn.XLOOKUP(drafter_draft_stats[[#This Row],[drafter_id]],$D$2:$D177,$R$2:$R177,0,,-1))</f>
        <v>1</v>
      </c>
      <c r="J178" cm="1">
        <f t="array" ref="J178">IF(_xlfn.XLOOKUP(drafter_draft_stats[[#This Row],[draft_id]],drafts[id],drafts[non_canonical])=TRUE,0,_xlfn.XLOOKUP(drafter_draft_stats[[#This Row],[drafter_id]],$D$2:$D177,$S$2:$S177,0,,-1))</f>
        <v>0</v>
      </c>
      <c r="K178" cm="1">
        <f t="array" ref="K178">IF(_xlfn.XLOOKUP(1,(game_boards[draft_id]=drafter_draft_stats[[#This Row],[draft_id]])*(game_boards[drafter_id]=drafter_draft_stats[[#This Row],[drafter_id]]),game_boards[has_bonus_veto])=TRUE,1,0)</f>
        <v>0</v>
      </c>
      <c r="L178" cm="1">
        <f t="array" ref="L178">IF(_xlfn.XLOOKUP(1,(game_boards[draft_id]=drafter_draft_stats[[#This Row],[draft_id]])*(game_boards[drafter_id]=drafter_draft_stats[[#This Row],[drafter_id]]),game_boards[has_bonus_veto_override])=TRUE,1,0)</f>
        <v>0</v>
      </c>
      <c r="M178">
        <f>drafter_draft_stats[[#This Row],[starting_veto]]+drafter_draft_stats[[#This Row],[rollover_vetoes]]+drafter_draft_stats[[#This Row],[trivia_vetoes]]</f>
        <v>2</v>
      </c>
      <c r="N178">
        <f>drafter_draft_stats[[#This Row],[rollover_veto_override]]+drafter_draft_stats[[#This Row],[trivia_veto_override]]</f>
        <v>0</v>
      </c>
      <c r="P178">
        <v>1</v>
      </c>
      <c r="R178">
        <f>IF(_xlfn.XLOOKUP(drafter_draft_stats[[#This Row],[draft_id]],drafts[id],drafts[non_canonical])=TRUE,0,IF(drafter_draft_stats[[#This Row],[total_vetoes]]-drafter_draft_stats[[#This Row],[vetoes_used]]&gt;=1,1,0))</f>
        <v>1</v>
      </c>
      <c r="S178">
        <f>IF(_xlfn.XLOOKUP(drafter_draft_stats[[#This Row],[draft_id]],drafts[id],drafts[non_canonical])=TRUE,0,IF(drafter_draft_stats[[#This Row],[total_veto_overrides]]-drafter_draft_stats[[#This Row],[veto_overrides_used]]&gt;=1,1,0))</f>
        <v>0</v>
      </c>
    </row>
    <row r="179" spans="2:19" x14ac:dyDescent="0.25">
      <c r="B179" t="s">
        <v>649</v>
      </c>
      <c r="C179" t="str">
        <f>_xlfn.XLOOKUP(drafter_draft_stats[[#This Row],[draft_id]],drafts[id],drafts[title])</f>
        <v>Westerns: Part I Mini-Mega</v>
      </c>
      <c r="D179" t="s">
        <v>1207</v>
      </c>
      <c r="E179" t="str">
        <f>_xlfn.XLOOKUP(drafter_draft_stats[[#This Row],[drafter_id]],drafters[id],drafters[name],"")</f>
        <v>Jared Moshe</v>
      </c>
      <c r="G179" t="str">
        <f>_xlfn.XLOOKUP(drafter_draft_stats[[#This Row],[drafter_team_id]],drafter_teams[id],drafter_teams[name],"")</f>
        <v/>
      </c>
      <c r="H179">
        <f>1</f>
        <v>1</v>
      </c>
      <c r="I179" cm="1">
        <f t="array" ref="I179">IF(_xlfn.XLOOKUP(drafter_draft_stats[[#This Row],[draft_id]],drafts[id],drafts[non_canonical])=TRUE,0,_xlfn.XLOOKUP(drafter_draft_stats[[#This Row],[drafter_id]],$D$2:$D178,$R$2:$R178,0,,-1))</f>
        <v>0</v>
      </c>
      <c r="J179" cm="1">
        <f t="array" ref="J179">IF(_xlfn.XLOOKUP(drafter_draft_stats[[#This Row],[draft_id]],drafts[id],drafts[non_canonical])=TRUE,0,_xlfn.XLOOKUP(drafter_draft_stats[[#This Row],[drafter_id]],$D$2:$D178,$S$2:$S178,0,,-1))</f>
        <v>0</v>
      </c>
      <c r="K179" cm="1">
        <f t="array" ref="K179">IF(_xlfn.XLOOKUP(1,(game_boards[draft_id]=drafter_draft_stats[[#This Row],[draft_id]])*(game_boards[drafter_id]=drafter_draft_stats[[#This Row],[drafter_id]]),game_boards[has_bonus_veto])=TRUE,1,0)</f>
        <v>0</v>
      </c>
      <c r="L179" cm="1">
        <f t="array" ref="L179">IF(_xlfn.XLOOKUP(1,(game_boards[draft_id]=drafter_draft_stats[[#This Row],[draft_id]])*(game_boards[drafter_id]=drafter_draft_stats[[#This Row],[drafter_id]]),game_boards[has_bonus_veto_override])=TRUE,1,0)</f>
        <v>1</v>
      </c>
      <c r="M179">
        <f>drafter_draft_stats[[#This Row],[starting_veto]]+drafter_draft_stats[[#This Row],[rollover_vetoes]]+drafter_draft_stats[[#This Row],[trivia_vetoes]]</f>
        <v>1</v>
      </c>
      <c r="N179">
        <f>drafter_draft_stats[[#This Row],[rollover_veto_override]]+drafter_draft_stats[[#This Row],[trivia_veto_override]]</f>
        <v>1</v>
      </c>
      <c r="P179">
        <v>1</v>
      </c>
      <c r="R179">
        <f>IF(_xlfn.XLOOKUP(drafter_draft_stats[[#This Row],[draft_id]],drafts[id],drafts[non_canonical])=TRUE,0,IF(drafter_draft_stats[[#This Row],[total_vetoes]]-drafter_draft_stats[[#This Row],[vetoes_used]]&gt;=1,1,0))</f>
        <v>0</v>
      </c>
      <c r="S179">
        <f>IF(_xlfn.XLOOKUP(drafter_draft_stats[[#This Row],[draft_id]],drafts[id],drafts[non_canonical])=TRUE,0,IF(drafter_draft_stats[[#This Row],[total_veto_overrides]]-drafter_draft_stats[[#This Row],[veto_overrides_used]]&gt;=1,1,0))</f>
        <v>1</v>
      </c>
    </row>
    <row r="180" spans="2:19" x14ac:dyDescent="0.25">
      <c r="B180" t="s">
        <v>477</v>
      </c>
      <c r="C180" t="str">
        <f>_xlfn.XLOOKUP(drafter_draft_stats[[#This Row],[draft_id]],drafts[id],drafts[title])</f>
        <v>60s Musicals</v>
      </c>
      <c r="D180" t="s">
        <v>789</v>
      </c>
      <c r="E180" t="str">
        <f>_xlfn.XLOOKUP(drafter_draft_stats[[#This Row],[drafter_id]],drafters[id],drafters[name],"")</f>
        <v>Bryan Cogman</v>
      </c>
      <c r="G180" t="str">
        <f>_xlfn.XLOOKUP(drafter_draft_stats[[#This Row],[drafter_team_id]],drafter_teams[id],drafter_teams[name],"")</f>
        <v/>
      </c>
      <c r="H180">
        <f>1</f>
        <v>1</v>
      </c>
      <c r="I180" cm="1">
        <f t="array" ref="I180">IF(_xlfn.XLOOKUP(drafter_draft_stats[[#This Row],[draft_id]],drafts[id],drafts[non_canonical])=TRUE,0,_xlfn.XLOOKUP(drafter_draft_stats[[#This Row],[drafter_id]],$D$2:$D179,$R$2:$R179,0,,-1))</f>
        <v>1</v>
      </c>
      <c r="J180" cm="1">
        <f t="array" ref="J180">IF(_xlfn.XLOOKUP(drafter_draft_stats[[#This Row],[draft_id]],drafts[id],drafts[non_canonical])=TRUE,0,_xlfn.XLOOKUP(drafter_draft_stats[[#This Row],[drafter_id]],$D$2:$D179,$S$2:$S179,0,,-1))</f>
        <v>0</v>
      </c>
      <c r="K180" cm="1">
        <f t="array" ref="K180">IF(_xlfn.XLOOKUP(1,(game_boards[draft_id]=drafter_draft_stats[[#This Row],[draft_id]])*(game_boards[drafter_id]=drafter_draft_stats[[#This Row],[drafter_id]]),game_boards[has_bonus_veto])=TRUE,1,0)</f>
        <v>0</v>
      </c>
      <c r="L180" cm="1">
        <f t="array" ref="L180">IF(_xlfn.XLOOKUP(1,(game_boards[draft_id]=drafter_draft_stats[[#This Row],[draft_id]])*(game_boards[drafter_id]=drafter_draft_stats[[#This Row],[drafter_id]]),game_boards[has_bonus_veto_override])=TRUE,1,0)</f>
        <v>0</v>
      </c>
      <c r="M180">
        <f>drafter_draft_stats[[#This Row],[starting_veto]]+drafter_draft_stats[[#This Row],[rollover_vetoes]]+drafter_draft_stats[[#This Row],[trivia_vetoes]]</f>
        <v>2</v>
      </c>
      <c r="N180">
        <f>drafter_draft_stats[[#This Row],[rollover_veto_override]]+drafter_draft_stats[[#This Row],[trivia_veto_override]]</f>
        <v>0</v>
      </c>
      <c r="R180">
        <f>IF(_xlfn.XLOOKUP(drafter_draft_stats[[#This Row],[draft_id]],drafts[id],drafts[non_canonical])=TRUE,0,IF(drafter_draft_stats[[#This Row],[total_vetoes]]-drafter_draft_stats[[#This Row],[vetoes_used]]&gt;=1,1,0))</f>
        <v>1</v>
      </c>
      <c r="S180">
        <f>IF(_xlfn.XLOOKUP(drafter_draft_stats[[#This Row],[draft_id]],drafts[id],drafts[non_canonical])=TRUE,0,IF(drafter_draft_stats[[#This Row],[total_veto_overrides]]-drafter_draft_stats[[#This Row],[veto_overrides_used]]&gt;=1,1,0))</f>
        <v>0</v>
      </c>
    </row>
    <row r="181" spans="2:19" x14ac:dyDescent="0.25">
      <c r="B181" t="s">
        <v>477</v>
      </c>
      <c r="C181" t="str">
        <f>_xlfn.XLOOKUP(drafter_draft_stats[[#This Row],[draft_id]],drafts[id],drafts[title])</f>
        <v>60s Musicals</v>
      </c>
      <c r="D181" t="s">
        <v>1115</v>
      </c>
      <c r="E181" t="str">
        <f>_xlfn.XLOOKUP(drafter_draft_stats[[#This Row],[drafter_id]],drafters[id],drafters[name],"")</f>
        <v>Ryan Marker</v>
      </c>
      <c r="G181" t="str">
        <f>_xlfn.XLOOKUP(drafter_draft_stats[[#This Row],[drafter_team_id]],drafter_teams[id],drafter_teams[name],"")</f>
        <v/>
      </c>
      <c r="H181">
        <f>1</f>
        <v>1</v>
      </c>
      <c r="I181" cm="1">
        <f t="array" ref="I181">IF(_xlfn.XLOOKUP(drafter_draft_stats[[#This Row],[draft_id]],drafts[id],drafts[non_canonical])=TRUE,0,_xlfn.XLOOKUP(drafter_draft_stats[[#This Row],[drafter_id]],$D$2:$D180,$R$2:$R180,0,,-1))</f>
        <v>1</v>
      </c>
      <c r="J181" cm="1">
        <f t="array" ref="J181">IF(_xlfn.XLOOKUP(drafter_draft_stats[[#This Row],[draft_id]],drafts[id],drafts[non_canonical])=TRUE,0,_xlfn.XLOOKUP(drafter_draft_stats[[#This Row],[drafter_id]],$D$2:$D180,$S$2:$S180,0,,-1))</f>
        <v>0</v>
      </c>
      <c r="K181" cm="1">
        <f t="array" ref="K181">IF(_xlfn.XLOOKUP(1,(game_boards[draft_id]=drafter_draft_stats[[#This Row],[draft_id]])*(game_boards[drafter_id]=drafter_draft_stats[[#This Row],[drafter_id]]),game_boards[has_bonus_veto])=TRUE,1,0)</f>
        <v>0</v>
      </c>
      <c r="L181" cm="1">
        <f t="array" ref="L181">IF(_xlfn.XLOOKUP(1,(game_boards[draft_id]=drafter_draft_stats[[#This Row],[draft_id]])*(game_boards[drafter_id]=drafter_draft_stats[[#This Row],[drafter_id]]),game_boards[has_bonus_veto_override])=TRUE,1,0)</f>
        <v>0</v>
      </c>
      <c r="M181">
        <f>drafter_draft_stats[[#This Row],[starting_veto]]+drafter_draft_stats[[#This Row],[rollover_vetoes]]+drafter_draft_stats[[#This Row],[trivia_vetoes]]</f>
        <v>2</v>
      </c>
      <c r="N181">
        <f>drafter_draft_stats[[#This Row],[rollover_veto_override]]+drafter_draft_stats[[#This Row],[trivia_veto_override]]</f>
        <v>0</v>
      </c>
      <c r="P181">
        <v>2</v>
      </c>
      <c r="R181">
        <f>IF(_xlfn.XLOOKUP(drafter_draft_stats[[#This Row],[draft_id]],drafts[id],drafts[non_canonical])=TRUE,0,IF(drafter_draft_stats[[#This Row],[total_vetoes]]-drafter_draft_stats[[#This Row],[vetoes_used]]&gt;=1,1,0))</f>
        <v>0</v>
      </c>
      <c r="S181">
        <f>IF(_xlfn.XLOOKUP(drafter_draft_stats[[#This Row],[draft_id]],drafts[id],drafts[non_canonical])=TRUE,0,IF(drafter_draft_stats[[#This Row],[total_veto_overrides]]-drafter_draft_stats[[#This Row],[veto_overrides_used]]&gt;=1,1,0))</f>
        <v>0</v>
      </c>
    </row>
    <row r="182" spans="2:19" x14ac:dyDescent="0.25">
      <c r="B182" t="s">
        <v>48</v>
      </c>
      <c r="C182" t="str">
        <f>_xlfn.XLOOKUP(drafter_draft_stats[[#This Row],[draft_id]],drafts[id],drafts[title])</f>
        <v>Mistaken Identity</v>
      </c>
      <c r="D182" t="s">
        <v>1009</v>
      </c>
      <c r="E182" t="str">
        <f>_xlfn.XLOOKUP(drafter_draft_stats[[#This Row],[drafter_id]],drafters[id],drafters[name],"")</f>
        <v>Drea Clark</v>
      </c>
      <c r="G182" t="str">
        <f>_xlfn.XLOOKUP(drafter_draft_stats[[#This Row],[drafter_team_id]],drafter_teams[id],drafter_teams[name],"")</f>
        <v/>
      </c>
      <c r="H182">
        <f>1</f>
        <v>1</v>
      </c>
      <c r="I182" cm="1">
        <f t="array" ref="I182">IF(_xlfn.XLOOKUP(drafter_draft_stats[[#This Row],[draft_id]],drafts[id],drafts[non_canonical])=TRUE,0,_xlfn.XLOOKUP(drafter_draft_stats[[#This Row],[drafter_id]],$D$2:$D181,$R$2:$R181,0,,-1))</f>
        <v>0</v>
      </c>
      <c r="J182" cm="1">
        <f t="array" ref="J182">IF(_xlfn.XLOOKUP(drafter_draft_stats[[#This Row],[draft_id]],drafts[id],drafts[non_canonical])=TRUE,0,_xlfn.XLOOKUP(drafter_draft_stats[[#This Row],[drafter_id]],$D$2:$D181,$S$2:$S181,0,,-1))</f>
        <v>0</v>
      </c>
      <c r="K182" cm="1">
        <f t="array" ref="K182">IF(_xlfn.XLOOKUP(1,(game_boards[draft_id]=drafter_draft_stats[[#This Row],[draft_id]])*(game_boards[drafter_id]=drafter_draft_stats[[#This Row],[drafter_id]]),game_boards[has_bonus_veto])=TRUE,1,0)</f>
        <v>0</v>
      </c>
      <c r="L182" cm="1">
        <f t="array" ref="L182">IF(_xlfn.XLOOKUP(1,(game_boards[draft_id]=drafter_draft_stats[[#This Row],[draft_id]])*(game_boards[drafter_id]=drafter_draft_stats[[#This Row],[drafter_id]]),game_boards[has_bonus_veto_override])=TRUE,1,0)</f>
        <v>0</v>
      </c>
      <c r="M182">
        <f>drafter_draft_stats[[#This Row],[starting_veto]]+drafter_draft_stats[[#This Row],[rollover_vetoes]]+drafter_draft_stats[[#This Row],[trivia_vetoes]]</f>
        <v>1</v>
      </c>
      <c r="N182">
        <f>drafter_draft_stats[[#This Row],[rollover_veto_override]]+drafter_draft_stats[[#This Row],[trivia_veto_override]]</f>
        <v>0</v>
      </c>
      <c r="O182">
        <v>1</v>
      </c>
      <c r="R182">
        <f>IF(_xlfn.XLOOKUP(drafter_draft_stats[[#This Row],[draft_id]],drafts[id],drafts[non_canonical])=TRUE,0,IF(drafter_draft_stats[[#This Row],[total_vetoes]]-drafter_draft_stats[[#This Row],[vetoes_used]]&gt;=1,1,0))</f>
        <v>1</v>
      </c>
      <c r="S182">
        <f>IF(_xlfn.XLOOKUP(drafter_draft_stats[[#This Row],[draft_id]],drafts[id],drafts[non_canonical])=TRUE,0,IF(drafter_draft_stats[[#This Row],[total_veto_overrides]]-drafter_draft_stats[[#This Row],[veto_overrides_used]]&gt;=1,1,0))</f>
        <v>0</v>
      </c>
    </row>
    <row r="183" spans="2:19" x14ac:dyDescent="0.25">
      <c r="B183" t="s">
        <v>48</v>
      </c>
      <c r="C183" t="str">
        <f>_xlfn.XLOOKUP(drafter_draft_stats[[#This Row],[draft_id]],drafts[id],drafts[title])</f>
        <v>Mistaken Identity</v>
      </c>
      <c r="D183" t="s">
        <v>833</v>
      </c>
      <c r="E183" t="str">
        <f>_xlfn.XLOOKUP(drafter_draft_stats[[#This Row],[drafter_id]],drafters[id],drafters[name],"")</f>
        <v>Jordan Crucchiola</v>
      </c>
      <c r="G183" t="str">
        <f>_xlfn.XLOOKUP(drafter_draft_stats[[#This Row],[drafter_team_id]],drafter_teams[id],drafter_teams[name],"")</f>
        <v/>
      </c>
      <c r="H183">
        <f>1</f>
        <v>1</v>
      </c>
      <c r="I183" cm="1">
        <f t="array" ref="I183">IF(_xlfn.XLOOKUP(drafter_draft_stats[[#This Row],[draft_id]],drafts[id],drafts[non_canonical])=TRUE,0,_xlfn.XLOOKUP(drafter_draft_stats[[#This Row],[drafter_id]],$D$2:$D182,$R$2:$R182,0,,-1))</f>
        <v>0</v>
      </c>
      <c r="J183" cm="1">
        <f t="array" ref="J183">IF(_xlfn.XLOOKUP(drafter_draft_stats[[#This Row],[draft_id]],drafts[id],drafts[non_canonical])=TRUE,0,_xlfn.XLOOKUP(drafter_draft_stats[[#This Row],[drafter_id]],$D$2:$D182,$S$2:$S182,0,,-1))</f>
        <v>0</v>
      </c>
      <c r="K183" cm="1">
        <f t="array" ref="K183">IF(_xlfn.XLOOKUP(1,(game_boards[draft_id]=drafter_draft_stats[[#This Row],[draft_id]])*(game_boards[drafter_id]=drafter_draft_stats[[#This Row],[drafter_id]]),game_boards[has_bonus_veto])=TRUE,1,0)</f>
        <v>0</v>
      </c>
      <c r="L183" cm="1">
        <f t="array" ref="L183">IF(_xlfn.XLOOKUP(1,(game_boards[draft_id]=drafter_draft_stats[[#This Row],[draft_id]])*(game_boards[drafter_id]=drafter_draft_stats[[#This Row],[drafter_id]]),game_boards[has_bonus_veto_override])=TRUE,1,0)</f>
        <v>0</v>
      </c>
      <c r="M183">
        <f>drafter_draft_stats[[#This Row],[starting_veto]]+drafter_draft_stats[[#This Row],[rollover_vetoes]]+drafter_draft_stats[[#This Row],[trivia_vetoes]]</f>
        <v>1</v>
      </c>
      <c r="N183">
        <f>drafter_draft_stats[[#This Row],[rollover_veto_override]]+drafter_draft_stats[[#This Row],[trivia_veto_override]]</f>
        <v>0</v>
      </c>
      <c r="O183">
        <v>1</v>
      </c>
      <c r="R183">
        <f>IF(_xlfn.XLOOKUP(drafter_draft_stats[[#This Row],[draft_id]],drafts[id],drafts[non_canonical])=TRUE,0,IF(drafter_draft_stats[[#This Row],[total_vetoes]]-drafter_draft_stats[[#This Row],[vetoes_used]]&gt;=1,1,0))</f>
        <v>1</v>
      </c>
      <c r="S183">
        <f>IF(_xlfn.XLOOKUP(drafter_draft_stats[[#This Row],[draft_id]],drafts[id],drafts[non_canonical])=TRUE,0,IF(drafter_draft_stats[[#This Row],[total_veto_overrides]]-drafter_draft_stats[[#This Row],[veto_overrides_used]]&gt;=1,1,0))</f>
        <v>0</v>
      </c>
    </row>
    <row r="184" spans="2:19" x14ac:dyDescent="0.25">
      <c r="B184" t="s">
        <v>198</v>
      </c>
      <c r="C184" t="str">
        <f>_xlfn.XLOOKUP(drafter_draft_stats[[#This Row],[draft_id]],drafts[id],drafts[title])</f>
        <v>Coen Brothers Super Draft</v>
      </c>
      <c r="D184" t="s">
        <v>1237</v>
      </c>
      <c r="E184" t="str">
        <f>_xlfn.XLOOKUP(drafter_draft_stats[[#This Row],[drafter_id]],drafters[id],drafters[name],"")</f>
        <v>Clay Keller</v>
      </c>
      <c r="G184" t="str">
        <f>_xlfn.XLOOKUP(drafter_draft_stats[[#This Row],[drafter_team_id]],drafter_teams[id],drafter_teams[name],"")</f>
        <v/>
      </c>
      <c r="H184">
        <f>1</f>
        <v>1</v>
      </c>
      <c r="I184" cm="1">
        <f t="array" ref="I184">IF(_xlfn.XLOOKUP(drafter_draft_stats[[#This Row],[draft_id]],drafts[id],drafts[non_canonical])=TRUE,0,_xlfn.XLOOKUP(drafter_draft_stats[[#This Row],[drafter_id]],$D$2:$D183,$R$2:$R183,0,,-1))</f>
        <v>1</v>
      </c>
      <c r="J184" cm="1">
        <f t="array" ref="J184">IF(_xlfn.XLOOKUP(drafter_draft_stats[[#This Row],[draft_id]],drafts[id],drafts[non_canonical])=TRUE,0,_xlfn.XLOOKUP(drafter_draft_stats[[#This Row],[drafter_id]],$D$2:$D183,$S$2:$S183,0,,-1))</f>
        <v>0</v>
      </c>
      <c r="K184" cm="1">
        <f t="array" ref="K184">IF(_xlfn.XLOOKUP(1,(game_boards[draft_id]=drafter_draft_stats[[#This Row],[draft_id]])*(game_boards[drafter_id]=drafter_draft_stats[[#This Row],[drafter_id]]),game_boards[has_bonus_veto])=TRUE,1,0)</f>
        <v>1</v>
      </c>
      <c r="L184" cm="1">
        <f t="array" ref="L184">IF(_xlfn.XLOOKUP(1,(game_boards[draft_id]=drafter_draft_stats[[#This Row],[draft_id]])*(game_boards[drafter_id]=drafter_draft_stats[[#This Row],[drafter_id]]),game_boards[has_bonus_veto_override])=TRUE,1,0)</f>
        <v>0</v>
      </c>
      <c r="M184">
        <f>drafter_draft_stats[[#This Row],[starting_veto]]+drafter_draft_stats[[#This Row],[rollover_vetoes]]+drafter_draft_stats[[#This Row],[trivia_vetoes]]</f>
        <v>3</v>
      </c>
      <c r="N184">
        <f>drafter_draft_stats[[#This Row],[rollover_veto_override]]+drafter_draft_stats[[#This Row],[trivia_veto_override]]</f>
        <v>0</v>
      </c>
      <c r="P184">
        <v>3</v>
      </c>
      <c r="R184">
        <f>IF(_xlfn.XLOOKUP(drafter_draft_stats[[#This Row],[draft_id]],drafts[id],drafts[non_canonical])=TRUE,0,IF(drafter_draft_stats[[#This Row],[total_vetoes]]-drafter_draft_stats[[#This Row],[vetoes_used]]&gt;=1,1,0))</f>
        <v>0</v>
      </c>
      <c r="S184">
        <f>IF(_xlfn.XLOOKUP(drafter_draft_stats[[#This Row],[draft_id]],drafts[id],drafts[non_canonical])=TRUE,0,IF(drafter_draft_stats[[#This Row],[total_veto_overrides]]-drafter_draft_stats[[#This Row],[veto_overrides_used]]&gt;=1,1,0))</f>
        <v>0</v>
      </c>
    </row>
    <row r="185" spans="2:19" x14ac:dyDescent="0.25">
      <c r="B185" t="s">
        <v>198</v>
      </c>
      <c r="C185" t="str">
        <f>_xlfn.XLOOKUP(drafter_draft_stats[[#This Row],[draft_id]],drafts[id],drafts[title])</f>
        <v>Coen Brothers Super Draft</v>
      </c>
      <c r="D185" t="s">
        <v>1115</v>
      </c>
      <c r="E185" t="str">
        <f>_xlfn.XLOOKUP(drafter_draft_stats[[#This Row],[drafter_id]],drafters[id],drafters[name],"")</f>
        <v>Ryan Marker</v>
      </c>
      <c r="G185" t="str">
        <f>_xlfn.XLOOKUP(drafter_draft_stats[[#This Row],[drafter_team_id]],drafter_teams[id],drafter_teams[name],"")</f>
        <v/>
      </c>
      <c r="H185">
        <f>1</f>
        <v>1</v>
      </c>
      <c r="I185" cm="1">
        <f t="array" ref="I185">IF(_xlfn.XLOOKUP(drafter_draft_stats[[#This Row],[draft_id]],drafts[id],drafts[non_canonical])=TRUE,0,_xlfn.XLOOKUP(drafter_draft_stats[[#This Row],[drafter_id]],$D$2:$D184,$R$2:$R184,0,,-1))</f>
        <v>0</v>
      </c>
      <c r="J185" cm="1">
        <f t="array" ref="J185">IF(_xlfn.XLOOKUP(drafter_draft_stats[[#This Row],[draft_id]],drafts[id],drafts[non_canonical])=TRUE,0,_xlfn.XLOOKUP(drafter_draft_stats[[#This Row],[drafter_id]],$D$2:$D184,$S$2:$S184,0,,-1))</f>
        <v>0</v>
      </c>
      <c r="K185" cm="1">
        <f t="array" ref="K185">IF(_xlfn.XLOOKUP(1,(game_boards[draft_id]=drafter_draft_stats[[#This Row],[draft_id]])*(game_boards[drafter_id]=drafter_draft_stats[[#This Row],[drafter_id]]),game_boards[has_bonus_veto])=TRUE,1,0)</f>
        <v>0</v>
      </c>
      <c r="L185" cm="1">
        <f t="array" ref="L185">IF(_xlfn.XLOOKUP(1,(game_boards[draft_id]=drafter_draft_stats[[#This Row],[draft_id]])*(game_boards[drafter_id]=drafter_draft_stats[[#This Row],[drafter_id]]),game_boards[has_bonus_veto_override])=TRUE,1,0)</f>
        <v>0</v>
      </c>
      <c r="M185">
        <f>drafter_draft_stats[[#This Row],[starting_veto]]+drafter_draft_stats[[#This Row],[rollover_vetoes]]+drafter_draft_stats[[#This Row],[trivia_vetoes]]</f>
        <v>1</v>
      </c>
      <c r="N185">
        <f>drafter_draft_stats[[#This Row],[rollover_veto_override]]+drafter_draft_stats[[#This Row],[trivia_veto_override]]</f>
        <v>0</v>
      </c>
      <c r="P185">
        <v>1</v>
      </c>
      <c r="R185">
        <f>IF(_xlfn.XLOOKUP(drafter_draft_stats[[#This Row],[draft_id]],drafts[id],drafts[non_canonical])=TRUE,0,IF(drafter_draft_stats[[#This Row],[total_vetoes]]-drafter_draft_stats[[#This Row],[vetoes_used]]&gt;=1,1,0))</f>
        <v>0</v>
      </c>
      <c r="S185">
        <f>IF(_xlfn.XLOOKUP(drafter_draft_stats[[#This Row],[draft_id]],drafts[id],drafts[non_canonical])=TRUE,0,IF(drafter_draft_stats[[#This Row],[total_veto_overrides]]-drafter_draft_stats[[#This Row],[veto_overrides_used]]&gt;=1,1,0))</f>
        <v>0</v>
      </c>
    </row>
    <row r="186" spans="2:19" x14ac:dyDescent="0.25">
      <c r="B186" t="s">
        <v>62</v>
      </c>
      <c r="C186" t="str">
        <f>_xlfn.XLOOKUP(drafter_draft_stats[[#This Row],[draft_id]],drafts[id],drafts[title])</f>
        <v>July 4th Weekend</v>
      </c>
      <c r="D186" t="s">
        <v>1231</v>
      </c>
      <c r="E186" t="str">
        <f>_xlfn.XLOOKUP(drafter_draft_stats[[#This Row],[drafter_id]],drafters[id],drafters[name],"")</f>
        <v>Alison Willmore</v>
      </c>
      <c r="G186" t="str">
        <f>_xlfn.XLOOKUP(drafter_draft_stats[[#This Row],[drafter_team_id]],drafter_teams[id],drafter_teams[name],"")</f>
        <v/>
      </c>
      <c r="H186">
        <f>1</f>
        <v>1</v>
      </c>
      <c r="I186" cm="1">
        <f t="array" ref="I186">IF(_xlfn.XLOOKUP(drafter_draft_stats[[#This Row],[draft_id]],drafts[id],drafts[non_canonical])=TRUE,0,_xlfn.XLOOKUP(drafter_draft_stats[[#This Row],[drafter_id]],$D$2:$D185,$R$2:$R185,0,,-1))</f>
        <v>0</v>
      </c>
      <c r="J186" cm="1">
        <f t="array" ref="J186">IF(_xlfn.XLOOKUP(drafter_draft_stats[[#This Row],[draft_id]],drafts[id],drafts[non_canonical])=TRUE,0,_xlfn.XLOOKUP(drafter_draft_stats[[#This Row],[drafter_id]],$D$2:$D185,$S$2:$S185,0,,-1))</f>
        <v>0</v>
      </c>
      <c r="K186" cm="1">
        <f t="array" ref="K186">IF(_xlfn.XLOOKUP(1,(game_boards[draft_id]=drafter_draft_stats[[#This Row],[draft_id]])*(game_boards[drafter_id]=drafter_draft_stats[[#This Row],[drafter_id]]),game_boards[has_bonus_veto])=TRUE,1,0)</f>
        <v>0</v>
      </c>
      <c r="L186" cm="1">
        <f t="array" ref="L186">IF(_xlfn.XLOOKUP(1,(game_boards[draft_id]=drafter_draft_stats[[#This Row],[draft_id]])*(game_boards[drafter_id]=drafter_draft_stats[[#This Row],[drafter_id]]),game_boards[has_bonus_veto_override])=TRUE,1,0)</f>
        <v>0</v>
      </c>
      <c r="M186">
        <f>drafter_draft_stats[[#This Row],[starting_veto]]+drafter_draft_stats[[#This Row],[rollover_vetoes]]+drafter_draft_stats[[#This Row],[trivia_vetoes]]</f>
        <v>1</v>
      </c>
      <c r="N186">
        <f>drafter_draft_stats[[#This Row],[rollover_veto_override]]+drafter_draft_stats[[#This Row],[trivia_veto_override]]</f>
        <v>0</v>
      </c>
      <c r="P186">
        <v>1</v>
      </c>
      <c r="R186">
        <f>IF(_xlfn.XLOOKUP(drafter_draft_stats[[#This Row],[draft_id]],drafts[id],drafts[non_canonical])=TRUE,0,IF(drafter_draft_stats[[#This Row],[total_vetoes]]-drafter_draft_stats[[#This Row],[vetoes_used]]&gt;=1,1,0))</f>
        <v>0</v>
      </c>
      <c r="S186">
        <f>IF(_xlfn.XLOOKUP(drafter_draft_stats[[#This Row],[draft_id]],drafts[id],drafts[non_canonical])=TRUE,0,IF(drafter_draft_stats[[#This Row],[total_veto_overrides]]-drafter_draft_stats[[#This Row],[veto_overrides_used]]&gt;=1,1,0))</f>
        <v>0</v>
      </c>
    </row>
    <row r="187" spans="2:19" x14ac:dyDescent="0.25">
      <c r="B187" t="s">
        <v>62</v>
      </c>
      <c r="C187" t="str">
        <f>_xlfn.XLOOKUP(drafter_draft_stats[[#This Row],[draft_id]],drafts[id],drafts[title])</f>
        <v>July 4th Weekend</v>
      </c>
      <c r="D187" t="s">
        <v>781</v>
      </c>
      <c r="E187" t="str">
        <f>_xlfn.XLOOKUP(drafter_draft_stats[[#This Row],[drafter_id]],drafters[id],drafters[name],"")</f>
        <v>Adam B. Vary</v>
      </c>
      <c r="G187" t="str">
        <f>_xlfn.XLOOKUP(drafter_draft_stats[[#This Row],[drafter_team_id]],drafter_teams[id],drafter_teams[name],"")</f>
        <v/>
      </c>
      <c r="H187">
        <f>1</f>
        <v>1</v>
      </c>
      <c r="I187" cm="1">
        <f t="array" ref="I187">IF(_xlfn.XLOOKUP(drafter_draft_stats[[#This Row],[draft_id]],drafts[id],drafts[non_canonical])=TRUE,0,_xlfn.XLOOKUP(drafter_draft_stats[[#This Row],[drafter_id]],$D$2:$D186,$R$2:$R186,0,,-1))</f>
        <v>0</v>
      </c>
      <c r="J187" cm="1">
        <f t="array" ref="J187">IF(_xlfn.XLOOKUP(drafter_draft_stats[[#This Row],[draft_id]],drafts[id],drafts[non_canonical])=TRUE,0,_xlfn.XLOOKUP(drafter_draft_stats[[#This Row],[drafter_id]],$D$2:$D186,$S$2:$S186,0,,-1))</f>
        <v>1</v>
      </c>
      <c r="K187" cm="1">
        <f t="array" ref="K187">IF(_xlfn.XLOOKUP(1,(game_boards[draft_id]=drafter_draft_stats[[#This Row],[draft_id]])*(game_boards[drafter_id]=drafter_draft_stats[[#This Row],[drafter_id]]),game_boards[has_bonus_veto])=TRUE,1,0)</f>
        <v>0</v>
      </c>
      <c r="L187" cm="1">
        <f t="array" ref="L187">IF(_xlfn.XLOOKUP(1,(game_boards[draft_id]=drafter_draft_stats[[#This Row],[draft_id]])*(game_boards[drafter_id]=drafter_draft_stats[[#This Row],[drafter_id]]),game_boards[has_bonus_veto_override])=TRUE,1,0)</f>
        <v>0</v>
      </c>
      <c r="M187">
        <f>drafter_draft_stats[[#This Row],[starting_veto]]+drafter_draft_stats[[#This Row],[rollover_vetoes]]+drafter_draft_stats[[#This Row],[trivia_vetoes]]</f>
        <v>1</v>
      </c>
      <c r="N187">
        <f>drafter_draft_stats[[#This Row],[rollover_veto_override]]+drafter_draft_stats[[#This Row],[trivia_veto_override]]</f>
        <v>1</v>
      </c>
      <c r="P187">
        <v>1</v>
      </c>
      <c r="R187">
        <f>IF(_xlfn.XLOOKUP(drafter_draft_stats[[#This Row],[draft_id]],drafts[id],drafts[non_canonical])=TRUE,0,IF(drafter_draft_stats[[#This Row],[total_vetoes]]-drafter_draft_stats[[#This Row],[vetoes_used]]&gt;=1,1,0))</f>
        <v>0</v>
      </c>
      <c r="S187">
        <f>IF(_xlfn.XLOOKUP(drafter_draft_stats[[#This Row],[draft_id]],drafts[id],drafts[non_canonical])=TRUE,0,IF(drafter_draft_stats[[#This Row],[total_veto_overrides]]-drafter_draft_stats[[#This Row],[veto_overrides_used]]&gt;=1,1,0))</f>
        <v>1</v>
      </c>
    </row>
    <row r="188" spans="2:19" x14ac:dyDescent="0.25">
      <c r="B188" t="s">
        <v>733</v>
      </c>
      <c r="C188" t="str">
        <f>_xlfn.XLOOKUP(drafter_draft_stats[[#This Row],[draft_id]],drafts[id],drafts[title])</f>
        <v>Heavy Metal</v>
      </c>
      <c r="D188" t="s">
        <v>1249</v>
      </c>
      <c r="E188" t="str">
        <f>_xlfn.XLOOKUP(drafter_draft_stats[[#This Row],[drafter_id]],drafters[id],drafters[name],"")</f>
        <v>Dave Parker</v>
      </c>
      <c r="G188" t="str">
        <f>_xlfn.XLOOKUP(drafter_draft_stats[[#This Row],[drafter_team_id]],drafter_teams[id],drafter_teams[name],"")</f>
        <v/>
      </c>
      <c r="H188">
        <f>1</f>
        <v>1</v>
      </c>
      <c r="I188" cm="1">
        <f t="array" ref="I188">IF(_xlfn.XLOOKUP(drafter_draft_stats[[#This Row],[draft_id]],drafts[id],drafts[non_canonical])=TRUE,0,_xlfn.XLOOKUP(drafter_draft_stats[[#This Row],[drafter_id]],$D$2:$D187,$R$2:$R187,0,,-1))</f>
        <v>0</v>
      </c>
      <c r="J188" cm="1">
        <f t="array" ref="J188">IF(_xlfn.XLOOKUP(drafter_draft_stats[[#This Row],[draft_id]],drafts[id],drafts[non_canonical])=TRUE,0,_xlfn.XLOOKUP(drafter_draft_stats[[#This Row],[drafter_id]],$D$2:$D187,$S$2:$S187,0,,-1))</f>
        <v>0</v>
      </c>
      <c r="K188" cm="1">
        <f t="array" ref="K188">IF(_xlfn.XLOOKUP(1,(game_boards[draft_id]=drafter_draft_stats[[#This Row],[draft_id]])*(game_boards[drafter_id]=drafter_draft_stats[[#This Row],[drafter_id]]),game_boards[has_bonus_veto])=TRUE,1,0)</f>
        <v>0</v>
      </c>
      <c r="L188" cm="1">
        <f t="array" ref="L188">IF(_xlfn.XLOOKUP(1,(game_boards[draft_id]=drafter_draft_stats[[#This Row],[draft_id]])*(game_boards[drafter_id]=drafter_draft_stats[[#This Row],[drafter_id]]),game_boards[has_bonus_veto_override])=TRUE,1,0)</f>
        <v>0</v>
      </c>
      <c r="M188">
        <f>drafter_draft_stats[[#This Row],[starting_veto]]+drafter_draft_stats[[#This Row],[rollover_vetoes]]+drafter_draft_stats[[#This Row],[trivia_vetoes]]</f>
        <v>1</v>
      </c>
      <c r="N188">
        <f>drafter_draft_stats[[#This Row],[rollover_veto_override]]+drafter_draft_stats[[#This Row],[trivia_veto_override]]</f>
        <v>0</v>
      </c>
      <c r="R188">
        <f>IF(_xlfn.XLOOKUP(drafter_draft_stats[[#This Row],[draft_id]],drafts[id],drafts[non_canonical])=TRUE,0,IF(drafter_draft_stats[[#This Row],[total_vetoes]]-drafter_draft_stats[[#This Row],[vetoes_used]]&gt;=1,1,0))</f>
        <v>1</v>
      </c>
      <c r="S188">
        <f>IF(_xlfn.XLOOKUP(drafter_draft_stats[[#This Row],[draft_id]],drafts[id],drafts[non_canonical])=TRUE,0,IF(drafter_draft_stats[[#This Row],[total_veto_overrides]]-drafter_draft_stats[[#This Row],[veto_overrides_used]]&gt;=1,1,0))</f>
        <v>0</v>
      </c>
    </row>
    <row r="189" spans="2:19" x14ac:dyDescent="0.25">
      <c r="B189" t="s">
        <v>733</v>
      </c>
      <c r="C189" t="str">
        <f>_xlfn.XLOOKUP(drafter_draft_stats[[#This Row],[draft_id]],drafts[id],drafts[title])</f>
        <v>Heavy Metal</v>
      </c>
      <c r="D189" t="s">
        <v>845</v>
      </c>
      <c r="E189" t="str">
        <f>_xlfn.XLOOKUP(drafter_draft_stats[[#This Row],[drafter_id]],drafters[id],drafters[name],"")</f>
        <v>Rebekah McKendry</v>
      </c>
      <c r="G189" t="str">
        <f>_xlfn.XLOOKUP(drafter_draft_stats[[#This Row],[drafter_team_id]],drafter_teams[id],drafter_teams[name],"")</f>
        <v/>
      </c>
      <c r="H189">
        <f>1</f>
        <v>1</v>
      </c>
      <c r="I189" cm="1">
        <f t="array" ref="I189">IF(_xlfn.XLOOKUP(drafter_draft_stats[[#This Row],[draft_id]],drafts[id],drafts[non_canonical])=TRUE,0,_xlfn.XLOOKUP(drafter_draft_stats[[#This Row],[drafter_id]],$D$2:$D188,$R$2:$R188,0,,-1))</f>
        <v>0</v>
      </c>
      <c r="J189" cm="1">
        <f t="array" ref="J189">IF(_xlfn.XLOOKUP(drafter_draft_stats[[#This Row],[draft_id]],drafts[id],drafts[non_canonical])=TRUE,0,_xlfn.XLOOKUP(drafter_draft_stats[[#This Row],[drafter_id]],$D$2:$D188,$S$2:$S188,0,,-1))</f>
        <v>0</v>
      </c>
      <c r="K189" cm="1">
        <f t="array" ref="K189">IF(_xlfn.XLOOKUP(1,(game_boards[draft_id]=drafter_draft_stats[[#This Row],[draft_id]])*(game_boards[drafter_id]=drafter_draft_stats[[#This Row],[drafter_id]]),game_boards[has_bonus_veto])=TRUE,1,0)</f>
        <v>0</v>
      </c>
      <c r="L189" cm="1">
        <f t="array" ref="L189">IF(_xlfn.XLOOKUP(1,(game_boards[draft_id]=drafter_draft_stats[[#This Row],[draft_id]])*(game_boards[drafter_id]=drafter_draft_stats[[#This Row],[drafter_id]]),game_boards[has_bonus_veto_override])=TRUE,1,0)</f>
        <v>0</v>
      </c>
      <c r="M189">
        <f>drafter_draft_stats[[#This Row],[starting_veto]]+drafter_draft_stats[[#This Row],[rollover_vetoes]]+drafter_draft_stats[[#This Row],[trivia_vetoes]]</f>
        <v>1</v>
      </c>
      <c r="N189">
        <f>drafter_draft_stats[[#This Row],[rollover_veto_override]]+drafter_draft_stats[[#This Row],[trivia_veto_override]]</f>
        <v>0</v>
      </c>
      <c r="P189">
        <v>1</v>
      </c>
      <c r="R189">
        <f>IF(_xlfn.XLOOKUP(drafter_draft_stats[[#This Row],[draft_id]],drafts[id],drafts[non_canonical])=TRUE,0,IF(drafter_draft_stats[[#This Row],[total_vetoes]]-drafter_draft_stats[[#This Row],[vetoes_used]]&gt;=1,1,0))</f>
        <v>0</v>
      </c>
      <c r="S189">
        <f>IF(_xlfn.XLOOKUP(drafter_draft_stats[[#This Row],[draft_id]],drafts[id],drafts[non_canonical])=TRUE,0,IF(drafter_draft_stats[[#This Row],[total_veto_overrides]]-drafter_draft_stats[[#This Row],[veto_overrides_used]]&gt;=1,1,0))</f>
        <v>0</v>
      </c>
    </row>
    <row r="190" spans="2:19" x14ac:dyDescent="0.25">
      <c r="B190" t="s">
        <v>52</v>
      </c>
      <c r="C190" t="str">
        <f>_xlfn.XLOOKUP(drafter_draft_stats[[#This Row],[draft_id]],drafts[id],drafts[title])</f>
        <v>Animals Attack!</v>
      </c>
      <c r="D190" t="s">
        <v>797</v>
      </c>
      <c r="E190" t="str">
        <f>_xlfn.XLOOKUP(drafter_draft_stats[[#This Row],[drafter_id]],drafters[id],drafters[name],"")</f>
        <v>William Bibbiani</v>
      </c>
      <c r="G190" t="str">
        <f>_xlfn.XLOOKUP(drafter_draft_stats[[#This Row],[drafter_team_id]],drafter_teams[id],drafter_teams[name],"")</f>
        <v/>
      </c>
      <c r="H190">
        <f>1</f>
        <v>1</v>
      </c>
      <c r="I190" cm="1">
        <f t="array" ref="I190">IF(_xlfn.XLOOKUP(drafter_draft_stats[[#This Row],[draft_id]],drafts[id],drafts[non_canonical])=TRUE,0,_xlfn.XLOOKUP(drafter_draft_stats[[#This Row],[drafter_id]],$D$2:$D189,$R$2:$R189,0,,-1))</f>
        <v>0</v>
      </c>
      <c r="J190" cm="1">
        <f t="array" ref="J190">IF(_xlfn.XLOOKUP(drafter_draft_stats[[#This Row],[draft_id]],drafts[id],drafts[non_canonical])=TRUE,0,_xlfn.XLOOKUP(drafter_draft_stats[[#This Row],[drafter_id]],$D$2:$D189,$S$2:$S189,0,,-1))</f>
        <v>0</v>
      </c>
      <c r="K190" cm="1">
        <f t="array" ref="K190">IF(_xlfn.XLOOKUP(1,(game_boards[draft_id]=drafter_draft_stats[[#This Row],[draft_id]])*(game_boards[drafter_id]=drafter_draft_stats[[#This Row],[drafter_id]]),game_boards[has_bonus_veto])=TRUE,1,0)</f>
        <v>0</v>
      </c>
      <c r="L190" cm="1">
        <f t="array" ref="L190">IF(_xlfn.XLOOKUP(1,(game_boards[draft_id]=drafter_draft_stats[[#This Row],[draft_id]])*(game_boards[drafter_id]=drafter_draft_stats[[#This Row],[drafter_id]]),game_boards[has_bonus_veto_override])=TRUE,1,0)</f>
        <v>0</v>
      </c>
      <c r="M190">
        <f>drafter_draft_stats[[#This Row],[starting_veto]]+drafter_draft_stats[[#This Row],[rollover_vetoes]]+drafter_draft_stats[[#This Row],[trivia_vetoes]]</f>
        <v>1</v>
      </c>
      <c r="N190">
        <f>drafter_draft_stats[[#This Row],[rollover_veto_override]]+drafter_draft_stats[[#This Row],[trivia_veto_override]]</f>
        <v>0</v>
      </c>
      <c r="P190">
        <v>1</v>
      </c>
      <c r="R190">
        <f>IF(_xlfn.XLOOKUP(drafter_draft_stats[[#This Row],[draft_id]],drafts[id],drafts[non_canonical])=TRUE,0,IF(drafter_draft_stats[[#This Row],[total_vetoes]]-drafter_draft_stats[[#This Row],[vetoes_used]]&gt;=1,1,0))</f>
        <v>0</v>
      </c>
      <c r="S190">
        <f>IF(_xlfn.XLOOKUP(drafter_draft_stats[[#This Row],[draft_id]],drafts[id],drafts[non_canonical])=TRUE,0,IF(drafter_draft_stats[[#This Row],[total_veto_overrides]]-drafter_draft_stats[[#This Row],[veto_overrides_used]]&gt;=1,1,0))</f>
        <v>0</v>
      </c>
    </row>
    <row r="191" spans="2:19" x14ac:dyDescent="0.25">
      <c r="B191" t="s">
        <v>52</v>
      </c>
      <c r="C191" t="str">
        <f>_xlfn.XLOOKUP(drafter_draft_stats[[#This Row],[draft_id]],drafts[id],drafts[title])</f>
        <v>Animals Attack!</v>
      </c>
      <c r="D191" t="s">
        <v>827</v>
      </c>
      <c r="E191" t="str">
        <f>_xlfn.XLOOKUP(drafter_draft_stats[[#This Row],[drafter_id]],drafters[id],drafters[name],"")</f>
        <v>Witney Seibold</v>
      </c>
      <c r="G191" t="str">
        <f>_xlfn.XLOOKUP(drafter_draft_stats[[#This Row],[drafter_team_id]],drafter_teams[id],drafter_teams[name],"")</f>
        <v/>
      </c>
      <c r="H191">
        <f>1</f>
        <v>1</v>
      </c>
      <c r="I191" cm="1">
        <f t="array" ref="I191">IF(_xlfn.XLOOKUP(drafter_draft_stats[[#This Row],[draft_id]],drafts[id],drafts[non_canonical])=TRUE,0,_xlfn.XLOOKUP(drafter_draft_stats[[#This Row],[drafter_id]],$D$2:$D190,$R$2:$R190,0,,-1))</f>
        <v>0</v>
      </c>
      <c r="J191" cm="1">
        <f t="array" ref="J191">IF(_xlfn.XLOOKUP(drafter_draft_stats[[#This Row],[draft_id]],drafts[id],drafts[non_canonical])=TRUE,0,_xlfn.XLOOKUP(drafter_draft_stats[[#This Row],[drafter_id]],$D$2:$D190,$S$2:$S190,0,,-1))</f>
        <v>0</v>
      </c>
      <c r="K191" cm="1">
        <f t="array" ref="K191">IF(_xlfn.XLOOKUP(1,(game_boards[draft_id]=drafter_draft_stats[[#This Row],[draft_id]])*(game_boards[drafter_id]=drafter_draft_stats[[#This Row],[drafter_id]]),game_boards[has_bonus_veto])=TRUE,1,0)</f>
        <v>0</v>
      </c>
      <c r="L191" cm="1">
        <f t="array" ref="L191">IF(_xlfn.XLOOKUP(1,(game_boards[draft_id]=drafter_draft_stats[[#This Row],[draft_id]])*(game_boards[drafter_id]=drafter_draft_stats[[#This Row],[drafter_id]]),game_boards[has_bonus_veto_override])=TRUE,1,0)</f>
        <v>0</v>
      </c>
      <c r="M191">
        <f>drafter_draft_stats[[#This Row],[starting_veto]]+drafter_draft_stats[[#This Row],[rollover_vetoes]]+drafter_draft_stats[[#This Row],[trivia_vetoes]]</f>
        <v>1</v>
      </c>
      <c r="N191">
        <f>drafter_draft_stats[[#This Row],[rollover_veto_override]]+drafter_draft_stats[[#This Row],[trivia_veto_override]]</f>
        <v>0</v>
      </c>
      <c r="O191">
        <v>1</v>
      </c>
      <c r="R191">
        <f>IF(_xlfn.XLOOKUP(drafter_draft_stats[[#This Row],[draft_id]],drafts[id],drafts[non_canonical])=TRUE,0,IF(drafter_draft_stats[[#This Row],[total_vetoes]]-drafter_draft_stats[[#This Row],[vetoes_used]]&gt;=1,1,0))</f>
        <v>1</v>
      </c>
      <c r="S191">
        <f>IF(_xlfn.XLOOKUP(drafter_draft_stats[[#This Row],[draft_id]],drafts[id],drafts[non_canonical])=TRUE,0,IF(drafter_draft_stats[[#This Row],[total_veto_overrides]]-drafter_draft_stats[[#This Row],[veto_overrides_used]]&gt;=1,1,0))</f>
        <v>0</v>
      </c>
    </row>
    <row r="192" spans="2:19" x14ac:dyDescent="0.25">
      <c r="B192" t="s">
        <v>419</v>
      </c>
      <c r="C192" t="str">
        <f>_xlfn.XLOOKUP(drafter_draft_stats[[#This Row],[draft_id]],drafts[id],drafts[title])</f>
        <v>Sketch Comedy Anthologies</v>
      </c>
      <c r="D192" t="s">
        <v>1164</v>
      </c>
      <c r="E192" t="str">
        <f>_xlfn.XLOOKUP(drafter_draft_stats[[#This Row],[drafter_id]],drafters[id],drafters[name],"")</f>
        <v>Henry Zebrowski</v>
      </c>
      <c r="G192" t="str">
        <f>_xlfn.XLOOKUP(drafter_draft_stats[[#This Row],[drafter_team_id]],drafter_teams[id],drafter_teams[name],"")</f>
        <v/>
      </c>
      <c r="H192">
        <f>1</f>
        <v>1</v>
      </c>
      <c r="I192" cm="1">
        <f t="array" ref="I192">IF(_xlfn.XLOOKUP(drafter_draft_stats[[#This Row],[draft_id]],drafts[id],drafts[non_canonical])=TRUE,0,_xlfn.XLOOKUP(drafter_draft_stats[[#This Row],[drafter_id]],$D$2:$D191,$R$2:$R191,0,,-1))</f>
        <v>0</v>
      </c>
      <c r="J192" cm="1">
        <f t="array" ref="J192">IF(_xlfn.XLOOKUP(drafter_draft_stats[[#This Row],[draft_id]],drafts[id],drafts[non_canonical])=TRUE,0,_xlfn.XLOOKUP(drafter_draft_stats[[#This Row],[drafter_id]],$D$2:$D191,$S$2:$S191,0,,-1))</f>
        <v>0</v>
      </c>
      <c r="K192" cm="1">
        <f t="array" ref="K192">IF(_xlfn.XLOOKUP(1,(game_boards[draft_id]=drafter_draft_stats[[#This Row],[draft_id]])*(game_boards[drafter_id]=drafter_draft_stats[[#This Row],[drafter_id]]),game_boards[has_bonus_veto])=TRUE,1,0)</f>
        <v>0</v>
      </c>
      <c r="L192" cm="1">
        <f t="array" ref="L192">IF(_xlfn.XLOOKUP(1,(game_boards[draft_id]=drafter_draft_stats[[#This Row],[draft_id]])*(game_boards[drafter_id]=drafter_draft_stats[[#This Row],[drafter_id]]),game_boards[has_bonus_veto_override])=TRUE,1,0)</f>
        <v>0</v>
      </c>
      <c r="M192">
        <f>drafter_draft_stats[[#This Row],[starting_veto]]+drafter_draft_stats[[#This Row],[rollover_vetoes]]+drafter_draft_stats[[#This Row],[trivia_vetoes]]</f>
        <v>1</v>
      </c>
      <c r="N192">
        <f>drafter_draft_stats[[#This Row],[rollover_veto_override]]+drafter_draft_stats[[#This Row],[trivia_veto_override]]</f>
        <v>0</v>
      </c>
      <c r="O192">
        <v>1</v>
      </c>
      <c r="R192">
        <f>IF(_xlfn.XLOOKUP(drafter_draft_stats[[#This Row],[draft_id]],drafts[id],drafts[non_canonical])=TRUE,0,IF(drafter_draft_stats[[#This Row],[total_vetoes]]-drafter_draft_stats[[#This Row],[vetoes_used]]&gt;=1,1,0))</f>
        <v>1</v>
      </c>
      <c r="S192">
        <f>IF(_xlfn.XLOOKUP(drafter_draft_stats[[#This Row],[draft_id]],drafts[id],drafts[non_canonical])=TRUE,0,IF(drafter_draft_stats[[#This Row],[total_veto_overrides]]-drafter_draft_stats[[#This Row],[veto_overrides_used]]&gt;=1,1,0))</f>
        <v>0</v>
      </c>
    </row>
    <row r="193" spans="2:19" x14ac:dyDescent="0.25">
      <c r="B193" t="s">
        <v>419</v>
      </c>
      <c r="C193" t="str">
        <f>_xlfn.XLOOKUP(drafter_draft_stats[[#This Row],[draft_id]],drafts[id],drafts[title])</f>
        <v>Sketch Comedy Anthologies</v>
      </c>
      <c r="D193" t="s">
        <v>969</v>
      </c>
      <c r="E193" t="str">
        <f>_xlfn.XLOOKUP(drafter_draft_stats[[#This Row],[drafter_id]],drafters[id],drafters[name],"")</f>
        <v>Graham Skipper</v>
      </c>
      <c r="G193" t="str">
        <f>_xlfn.XLOOKUP(drafter_draft_stats[[#This Row],[drafter_team_id]],drafter_teams[id],drafter_teams[name],"")</f>
        <v/>
      </c>
      <c r="H193">
        <f>1</f>
        <v>1</v>
      </c>
      <c r="I193" cm="1">
        <f t="array" ref="I193">IF(_xlfn.XLOOKUP(drafter_draft_stats[[#This Row],[draft_id]],drafts[id],drafts[non_canonical])=TRUE,0,_xlfn.XLOOKUP(drafter_draft_stats[[#This Row],[drafter_id]],$D$2:$D192,$R$2:$R192,0,,-1))</f>
        <v>1</v>
      </c>
      <c r="J193" cm="1">
        <f t="array" ref="J193">IF(_xlfn.XLOOKUP(drafter_draft_stats[[#This Row],[draft_id]],drafts[id],drafts[non_canonical])=TRUE,0,_xlfn.XLOOKUP(drafter_draft_stats[[#This Row],[drafter_id]],$D$2:$D192,$S$2:$S192,0,,-1))</f>
        <v>0</v>
      </c>
      <c r="K193" cm="1">
        <f t="array" ref="K193">IF(_xlfn.XLOOKUP(1,(game_boards[draft_id]=drafter_draft_stats[[#This Row],[draft_id]])*(game_boards[drafter_id]=drafter_draft_stats[[#This Row],[drafter_id]]),game_boards[has_bonus_veto])=TRUE,1,0)</f>
        <v>0</v>
      </c>
      <c r="L193" cm="1">
        <f t="array" ref="L193">IF(_xlfn.XLOOKUP(1,(game_boards[draft_id]=drafter_draft_stats[[#This Row],[draft_id]])*(game_boards[drafter_id]=drafter_draft_stats[[#This Row],[drafter_id]]),game_boards[has_bonus_veto_override])=TRUE,1,0)</f>
        <v>0</v>
      </c>
      <c r="M193">
        <f>drafter_draft_stats[[#This Row],[starting_veto]]+drafter_draft_stats[[#This Row],[rollover_vetoes]]+drafter_draft_stats[[#This Row],[trivia_vetoes]]</f>
        <v>2</v>
      </c>
      <c r="N193">
        <f>drafter_draft_stats[[#This Row],[rollover_veto_override]]+drafter_draft_stats[[#This Row],[trivia_veto_override]]</f>
        <v>0</v>
      </c>
      <c r="P193">
        <v>2</v>
      </c>
      <c r="R193">
        <f>IF(_xlfn.XLOOKUP(drafter_draft_stats[[#This Row],[draft_id]],drafts[id],drafts[non_canonical])=TRUE,0,IF(drafter_draft_stats[[#This Row],[total_vetoes]]-drafter_draft_stats[[#This Row],[vetoes_used]]&gt;=1,1,0))</f>
        <v>0</v>
      </c>
      <c r="S193">
        <f>IF(_xlfn.XLOOKUP(drafter_draft_stats[[#This Row],[draft_id]],drafts[id],drafts[non_canonical])=TRUE,0,IF(drafter_draft_stats[[#This Row],[total_veto_overrides]]-drafter_draft_stats[[#This Row],[veto_overrides_used]]&gt;=1,1,0))</f>
        <v>0</v>
      </c>
    </row>
    <row r="194" spans="2:19" x14ac:dyDescent="0.25">
      <c r="B194" t="s">
        <v>754</v>
      </c>
      <c r="C194" t="str">
        <f>_xlfn.XLOOKUP(drafter_draft_stats[[#This Row],[draft_id]],drafts[id],drafts[title])</f>
        <v>Con Artist</v>
      </c>
      <c r="D194" t="s">
        <v>993</v>
      </c>
      <c r="E194" t="str">
        <f>_xlfn.XLOOKUP(drafter_draft_stats[[#This Row],[drafter_id]],drafters[id],drafters[name],"")</f>
        <v>Demi Adejuyigbe</v>
      </c>
      <c r="G194" t="str">
        <f>_xlfn.XLOOKUP(drafter_draft_stats[[#This Row],[drafter_team_id]],drafter_teams[id],drafter_teams[name],"")</f>
        <v/>
      </c>
      <c r="H194">
        <f>1</f>
        <v>1</v>
      </c>
      <c r="I194" cm="1">
        <f t="array" ref="I194">IF(_xlfn.XLOOKUP(drafter_draft_stats[[#This Row],[draft_id]],drafts[id],drafts[non_canonical])=TRUE,0,_xlfn.XLOOKUP(drafter_draft_stats[[#This Row],[drafter_id]],$D$2:$D193,$R$2:$R193,0,,-1))</f>
        <v>0</v>
      </c>
      <c r="J194" cm="1">
        <f t="array" ref="J194">IF(_xlfn.XLOOKUP(drafter_draft_stats[[#This Row],[draft_id]],drafts[id],drafts[non_canonical])=TRUE,0,_xlfn.XLOOKUP(drafter_draft_stats[[#This Row],[drafter_id]],$D$2:$D193,$S$2:$S193,0,,-1))</f>
        <v>0</v>
      </c>
      <c r="K194" cm="1">
        <f t="array" ref="K194">IF(_xlfn.XLOOKUP(1,(game_boards[draft_id]=drafter_draft_stats[[#This Row],[draft_id]])*(game_boards[drafter_id]=drafter_draft_stats[[#This Row],[drafter_id]]),game_boards[has_bonus_veto])=TRUE,1,0)</f>
        <v>0</v>
      </c>
      <c r="L194" cm="1">
        <f t="array" ref="L194">IF(_xlfn.XLOOKUP(1,(game_boards[draft_id]=drafter_draft_stats[[#This Row],[draft_id]])*(game_boards[drafter_id]=drafter_draft_stats[[#This Row],[drafter_id]]),game_boards[has_bonus_veto_override])=TRUE,1,0)</f>
        <v>0</v>
      </c>
      <c r="M194">
        <f>drafter_draft_stats[[#This Row],[starting_veto]]+drafter_draft_stats[[#This Row],[rollover_vetoes]]+drafter_draft_stats[[#This Row],[trivia_vetoes]]</f>
        <v>1</v>
      </c>
      <c r="N194">
        <f>drafter_draft_stats[[#This Row],[rollover_veto_override]]+drafter_draft_stats[[#This Row],[trivia_veto_override]]</f>
        <v>0</v>
      </c>
      <c r="R194">
        <f>IF(_xlfn.XLOOKUP(drafter_draft_stats[[#This Row],[draft_id]],drafts[id],drafts[non_canonical])=TRUE,0,IF(drafter_draft_stats[[#This Row],[total_vetoes]]-drafter_draft_stats[[#This Row],[vetoes_used]]&gt;=1,1,0))</f>
        <v>1</v>
      </c>
      <c r="S194">
        <f>IF(_xlfn.XLOOKUP(drafter_draft_stats[[#This Row],[draft_id]],drafts[id],drafts[non_canonical])=TRUE,0,IF(drafter_draft_stats[[#This Row],[total_veto_overrides]]-drafter_draft_stats[[#This Row],[veto_overrides_used]]&gt;=1,1,0))</f>
        <v>0</v>
      </c>
    </row>
    <row r="195" spans="2:19" x14ac:dyDescent="0.25">
      <c r="B195" t="s">
        <v>754</v>
      </c>
      <c r="C195" t="str">
        <f>_xlfn.XLOOKUP(drafter_draft_stats[[#This Row],[draft_id]],drafts[id],drafts[title])</f>
        <v>Con Artist</v>
      </c>
      <c r="D195" t="s">
        <v>1229</v>
      </c>
      <c r="E195" t="str">
        <f>_xlfn.XLOOKUP(drafter_draft_stats[[#This Row],[drafter_id]],drafters[id],drafters[name],"")</f>
        <v>Ify Nwadiwe</v>
      </c>
      <c r="G195" t="str">
        <f>_xlfn.XLOOKUP(drafter_draft_stats[[#This Row],[drafter_team_id]],drafter_teams[id],drafter_teams[name],"")</f>
        <v/>
      </c>
      <c r="H195">
        <f>1</f>
        <v>1</v>
      </c>
      <c r="I195" cm="1">
        <f t="array" ref="I195">IF(_xlfn.XLOOKUP(drafter_draft_stats[[#This Row],[draft_id]],drafts[id],drafts[non_canonical])=TRUE,0,_xlfn.XLOOKUP(drafter_draft_stats[[#This Row],[drafter_id]],$D$2:$D194,$R$2:$R194,0,,-1))</f>
        <v>0</v>
      </c>
      <c r="J195" cm="1">
        <f t="array" ref="J195">IF(_xlfn.XLOOKUP(drafter_draft_stats[[#This Row],[draft_id]],drafts[id],drafts[non_canonical])=TRUE,0,_xlfn.XLOOKUP(drafter_draft_stats[[#This Row],[drafter_id]],$D$2:$D194,$S$2:$S194,0,,-1))</f>
        <v>0</v>
      </c>
      <c r="K195" cm="1">
        <f t="array" ref="K195">IF(_xlfn.XLOOKUP(1,(game_boards[draft_id]=drafter_draft_stats[[#This Row],[draft_id]])*(game_boards[drafter_id]=drafter_draft_stats[[#This Row],[drafter_id]]),game_boards[has_bonus_veto])=TRUE,1,0)</f>
        <v>0</v>
      </c>
      <c r="L195" cm="1">
        <f t="array" ref="L195">IF(_xlfn.XLOOKUP(1,(game_boards[draft_id]=drafter_draft_stats[[#This Row],[draft_id]])*(game_boards[drafter_id]=drafter_draft_stats[[#This Row],[drafter_id]]),game_boards[has_bonus_veto_override])=TRUE,1,0)</f>
        <v>0</v>
      </c>
      <c r="M195">
        <f>drafter_draft_stats[[#This Row],[starting_veto]]+drafter_draft_stats[[#This Row],[rollover_vetoes]]+drafter_draft_stats[[#This Row],[trivia_vetoes]]</f>
        <v>1</v>
      </c>
      <c r="N195">
        <f>drafter_draft_stats[[#This Row],[rollover_veto_override]]+drafter_draft_stats[[#This Row],[trivia_veto_override]]</f>
        <v>0</v>
      </c>
      <c r="R195">
        <f>IF(_xlfn.XLOOKUP(drafter_draft_stats[[#This Row],[draft_id]],drafts[id],drafts[non_canonical])=TRUE,0,IF(drafter_draft_stats[[#This Row],[total_vetoes]]-drafter_draft_stats[[#This Row],[vetoes_used]]&gt;=1,1,0))</f>
        <v>1</v>
      </c>
      <c r="S195">
        <f>IF(_xlfn.XLOOKUP(drafter_draft_stats[[#This Row],[draft_id]],drafts[id],drafts[non_canonical])=TRUE,0,IF(drafter_draft_stats[[#This Row],[total_veto_overrides]]-drafter_draft_stats[[#This Row],[veto_overrides_used]]&gt;=1,1,0))</f>
        <v>0</v>
      </c>
    </row>
    <row r="196" spans="2:19" x14ac:dyDescent="0.25">
      <c r="B196" t="s">
        <v>560</v>
      </c>
      <c r="C196" t="str">
        <f>_xlfn.XLOOKUP(drafter_draft_stats[[#This Row],[draft_id]],drafts[id],drafts[title])</f>
        <v>Comic Book (Non-Superhero)</v>
      </c>
      <c r="D196" t="s">
        <v>1113</v>
      </c>
      <c r="E196" t="str">
        <f>_xlfn.XLOOKUP(drafter_draft_stats[[#This Row],[drafter_id]],drafters[id],drafters[name],"")</f>
        <v>Christian Holub</v>
      </c>
      <c r="G196" t="str">
        <f>_xlfn.XLOOKUP(drafter_draft_stats[[#This Row],[drafter_team_id]],drafter_teams[id],drafter_teams[name],"")</f>
        <v/>
      </c>
      <c r="H196">
        <f>1</f>
        <v>1</v>
      </c>
      <c r="I196" cm="1">
        <f t="array" ref="I196">IF(_xlfn.XLOOKUP(drafter_draft_stats[[#This Row],[draft_id]],drafts[id],drafts[non_canonical])=TRUE,0,_xlfn.XLOOKUP(drafter_draft_stats[[#This Row],[drafter_id]],$D$2:$D195,$R$2:$R195,0,,-1))</f>
        <v>0</v>
      </c>
      <c r="J196" cm="1">
        <f t="array" ref="J196">IF(_xlfn.XLOOKUP(drafter_draft_stats[[#This Row],[draft_id]],drafts[id],drafts[non_canonical])=TRUE,0,_xlfn.XLOOKUP(drafter_draft_stats[[#This Row],[drafter_id]],$D$2:$D195,$S$2:$S195,0,,-1))</f>
        <v>0</v>
      </c>
      <c r="K196" cm="1">
        <f t="array" ref="K196">IF(_xlfn.XLOOKUP(1,(game_boards[draft_id]=drafter_draft_stats[[#This Row],[draft_id]])*(game_boards[drafter_id]=drafter_draft_stats[[#This Row],[drafter_id]]),game_boards[has_bonus_veto])=TRUE,1,0)</f>
        <v>0</v>
      </c>
      <c r="L196" cm="1">
        <f t="array" ref="L196">IF(_xlfn.XLOOKUP(1,(game_boards[draft_id]=drafter_draft_stats[[#This Row],[draft_id]])*(game_boards[drafter_id]=drafter_draft_stats[[#This Row],[drafter_id]]),game_boards[has_bonus_veto_override])=TRUE,1,0)</f>
        <v>0</v>
      </c>
      <c r="M196">
        <f>drafter_draft_stats[[#This Row],[starting_veto]]+drafter_draft_stats[[#This Row],[rollover_vetoes]]+drafter_draft_stats[[#This Row],[trivia_vetoes]]</f>
        <v>1</v>
      </c>
      <c r="N196">
        <f>drafter_draft_stats[[#This Row],[rollover_veto_override]]+drafter_draft_stats[[#This Row],[trivia_veto_override]]</f>
        <v>0</v>
      </c>
      <c r="R196">
        <f>IF(_xlfn.XLOOKUP(drafter_draft_stats[[#This Row],[draft_id]],drafts[id],drafts[non_canonical])=TRUE,0,IF(drafter_draft_stats[[#This Row],[total_vetoes]]-drafter_draft_stats[[#This Row],[vetoes_used]]&gt;=1,1,0))</f>
        <v>1</v>
      </c>
      <c r="S196">
        <f>IF(_xlfn.XLOOKUP(drafter_draft_stats[[#This Row],[draft_id]],drafts[id],drafts[non_canonical])=TRUE,0,IF(drafter_draft_stats[[#This Row],[total_veto_overrides]]-drafter_draft_stats[[#This Row],[veto_overrides_used]]&gt;=1,1,0))</f>
        <v>0</v>
      </c>
    </row>
    <row r="197" spans="2:19" x14ac:dyDescent="0.25">
      <c r="B197" t="s">
        <v>560</v>
      </c>
      <c r="C197" t="str">
        <f>_xlfn.XLOOKUP(drafter_draft_stats[[#This Row],[draft_id]],drafts[id],drafts[title])</f>
        <v>Comic Book (Non-Superhero)</v>
      </c>
      <c r="D197" t="s">
        <v>1027</v>
      </c>
      <c r="E197" t="str">
        <f>_xlfn.XLOOKUP(drafter_draft_stats[[#This Row],[drafter_id]],drafters[id],drafters[name],"")</f>
        <v>Devan Coggan</v>
      </c>
      <c r="G197" t="str">
        <f>_xlfn.XLOOKUP(drafter_draft_stats[[#This Row],[drafter_team_id]],drafter_teams[id],drafter_teams[name],"")</f>
        <v/>
      </c>
      <c r="H197">
        <f>1</f>
        <v>1</v>
      </c>
      <c r="I197" cm="1">
        <f t="array" ref="I197">IF(_xlfn.XLOOKUP(drafter_draft_stats[[#This Row],[draft_id]],drafts[id],drafts[non_canonical])=TRUE,0,_xlfn.XLOOKUP(drafter_draft_stats[[#This Row],[drafter_id]],$D$2:$D196,$R$2:$R196,0,,-1))</f>
        <v>1</v>
      </c>
      <c r="J197" cm="1">
        <f t="array" ref="J197">IF(_xlfn.XLOOKUP(drafter_draft_stats[[#This Row],[draft_id]],drafts[id],drafts[non_canonical])=TRUE,0,_xlfn.XLOOKUP(drafter_draft_stats[[#This Row],[drafter_id]],$D$2:$D196,$S$2:$S196,0,,-1))</f>
        <v>0</v>
      </c>
      <c r="K197" cm="1">
        <f t="array" ref="K197">IF(_xlfn.XLOOKUP(1,(game_boards[draft_id]=drafter_draft_stats[[#This Row],[draft_id]])*(game_boards[drafter_id]=drafter_draft_stats[[#This Row],[drafter_id]]),game_boards[has_bonus_veto])=TRUE,1,0)</f>
        <v>0</v>
      </c>
      <c r="L197" cm="1">
        <f t="array" ref="L197">IF(_xlfn.XLOOKUP(1,(game_boards[draft_id]=drafter_draft_stats[[#This Row],[draft_id]])*(game_boards[drafter_id]=drafter_draft_stats[[#This Row],[drafter_id]]),game_boards[has_bonus_veto_override])=TRUE,1,0)</f>
        <v>0</v>
      </c>
      <c r="M197">
        <f>drafter_draft_stats[[#This Row],[starting_veto]]+drafter_draft_stats[[#This Row],[rollover_vetoes]]+drafter_draft_stats[[#This Row],[trivia_vetoes]]</f>
        <v>2</v>
      </c>
      <c r="N197">
        <f>drafter_draft_stats[[#This Row],[rollover_veto_override]]+drafter_draft_stats[[#This Row],[trivia_veto_override]]</f>
        <v>0</v>
      </c>
      <c r="R197">
        <f>IF(_xlfn.XLOOKUP(drafter_draft_stats[[#This Row],[draft_id]],drafts[id],drafts[non_canonical])=TRUE,0,IF(drafter_draft_stats[[#This Row],[total_vetoes]]-drafter_draft_stats[[#This Row],[vetoes_used]]&gt;=1,1,0))</f>
        <v>1</v>
      </c>
      <c r="S197">
        <f>IF(_xlfn.XLOOKUP(drafter_draft_stats[[#This Row],[draft_id]],drafts[id],drafts[non_canonical])=TRUE,0,IF(drafter_draft_stats[[#This Row],[total_veto_overrides]]-drafter_draft_stats[[#This Row],[veto_overrides_used]]&gt;=1,1,0))</f>
        <v>0</v>
      </c>
    </row>
    <row r="198" spans="2:19" x14ac:dyDescent="0.25">
      <c r="B198" t="s">
        <v>338</v>
      </c>
      <c r="C198" t="str">
        <f>_xlfn.XLOOKUP(drafter_draft_stats[[#This Row],[draft_id]],drafts[id],drafts[title])</f>
        <v>Winona Ryder</v>
      </c>
      <c r="D198" t="s">
        <v>961</v>
      </c>
      <c r="E198" t="str">
        <f>_xlfn.XLOOKUP(drafter_draft_stats[[#This Row],[drafter_id]],drafters[id],drafters[name],"")</f>
        <v>Dana Schwartz</v>
      </c>
      <c r="G198" t="str">
        <f>_xlfn.XLOOKUP(drafter_draft_stats[[#This Row],[drafter_team_id]],drafter_teams[id],drafter_teams[name],"")</f>
        <v/>
      </c>
      <c r="H198">
        <f>1</f>
        <v>1</v>
      </c>
      <c r="I198" cm="1">
        <f t="array" ref="I198">IF(_xlfn.XLOOKUP(drafter_draft_stats[[#This Row],[draft_id]],drafts[id],drafts[non_canonical])=TRUE,0,_xlfn.XLOOKUP(drafter_draft_stats[[#This Row],[drafter_id]],$D$2:$D197,$R$2:$R197,0,,-1))</f>
        <v>1</v>
      </c>
      <c r="J198" cm="1">
        <f t="array" ref="J198">IF(_xlfn.XLOOKUP(drafter_draft_stats[[#This Row],[draft_id]],drafts[id],drafts[non_canonical])=TRUE,0,_xlfn.XLOOKUP(drafter_draft_stats[[#This Row],[drafter_id]],$D$2:$D197,$S$2:$S197,0,,-1))</f>
        <v>0</v>
      </c>
      <c r="K198" cm="1">
        <f t="array" ref="K198">IF(_xlfn.XLOOKUP(1,(game_boards[draft_id]=drafter_draft_stats[[#This Row],[draft_id]])*(game_boards[drafter_id]=drafter_draft_stats[[#This Row],[drafter_id]]),game_boards[has_bonus_veto])=TRUE,1,0)</f>
        <v>0</v>
      </c>
      <c r="L198" cm="1">
        <f t="array" ref="L198">IF(_xlfn.XLOOKUP(1,(game_boards[draft_id]=drafter_draft_stats[[#This Row],[draft_id]])*(game_boards[drafter_id]=drafter_draft_stats[[#This Row],[drafter_id]]),game_boards[has_bonus_veto_override])=TRUE,1,0)</f>
        <v>0</v>
      </c>
      <c r="M198">
        <f>drafter_draft_stats[[#This Row],[starting_veto]]+drafter_draft_stats[[#This Row],[rollover_vetoes]]+drafter_draft_stats[[#This Row],[trivia_vetoes]]</f>
        <v>2</v>
      </c>
      <c r="N198">
        <f>drafter_draft_stats[[#This Row],[rollover_veto_override]]+drafter_draft_stats[[#This Row],[trivia_veto_override]]</f>
        <v>0</v>
      </c>
      <c r="P198">
        <v>1</v>
      </c>
      <c r="R198">
        <f>IF(_xlfn.XLOOKUP(drafter_draft_stats[[#This Row],[draft_id]],drafts[id],drafts[non_canonical])=TRUE,0,IF(drafter_draft_stats[[#This Row],[total_vetoes]]-drafter_draft_stats[[#This Row],[vetoes_used]]&gt;=1,1,0))</f>
        <v>1</v>
      </c>
      <c r="S198">
        <f>IF(_xlfn.XLOOKUP(drafter_draft_stats[[#This Row],[draft_id]],drafts[id],drafts[non_canonical])=TRUE,0,IF(drafter_draft_stats[[#This Row],[total_veto_overrides]]-drafter_draft_stats[[#This Row],[veto_overrides_used]]&gt;=1,1,0))</f>
        <v>0</v>
      </c>
    </row>
    <row r="199" spans="2:19" x14ac:dyDescent="0.25">
      <c r="B199" t="s">
        <v>338</v>
      </c>
      <c r="C199" t="str">
        <f>_xlfn.XLOOKUP(drafter_draft_stats[[#This Row],[draft_id]],drafts[id],drafts[title])</f>
        <v>Winona Ryder</v>
      </c>
      <c r="D199" t="s">
        <v>905</v>
      </c>
      <c r="E199" t="str">
        <f>_xlfn.XLOOKUP(drafter_draft_stats[[#This Row],[drafter_id]],drafters[id],drafters[name],"")</f>
        <v>Phil Iscove</v>
      </c>
      <c r="G199" t="str">
        <f>_xlfn.XLOOKUP(drafter_draft_stats[[#This Row],[drafter_team_id]],drafter_teams[id],drafter_teams[name],"")</f>
        <v/>
      </c>
      <c r="H199">
        <f>1</f>
        <v>1</v>
      </c>
      <c r="I199" cm="1">
        <f t="array" ref="I199">IF(_xlfn.XLOOKUP(drafter_draft_stats[[#This Row],[draft_id]],drafts[id],drafts[non_canonical])=TRUE,0,_xlfn.XLOOKUP(drafter_draft_stats[[#This Row],[drafter_id]],$D$2:$D198,$R$2:$R198,0,,-1))</f>
        <v>0</v>
      </c>
      <c r="J199" cm="1">
        <f t="array" ref="J199">IF(_xlfn.XLOOKUP(drafter_draft_stats[[#This Row],[draft_id]],drafts[id],drafts[non_canonical])=TRUE,0,_xlfn.XLOOKUP(drafter_draft_stats[[#This Row],[drafter_id]],$D$2:$D198,$S$2:$S198,0,,-1))</f>
        <v>0</v>
      </c>
      <c r="K199" cm="1">
        <f t="array" ref="K199">IF(_xlfn.XLOOKUP(1,(game_boards[draft_id]=drafter_draft_stats[[#This Row],[draft_id]])*(game_boards[drafter_id]=drafter_draft_stats[[#This Row],[drafter_id]]),game_boards[has_bonus_veto])=TRUE,1,0)</f>
        <v>0</v>
      </c>
      <c r="L199" cm="1">
        <f t="array" ref="L199">IF(_xlfn.XLOOKUP(1,(game_boards[draft_id]=drafter_draft_stats[[#This Row],[draft_id]])*(game_boards[drafter_id]=drafter_draft_stats[[#This Row],[drafter_id]]),game_boards[has_bonus_veto_override])=TRUE,1,0)</f>
        <v>0</v>
      </c>
      <c r="M199">
        <f>drafter_draft_stats[[#This Row],[starting_veto]]+drafter_draft_stats[[#This Row],[rollover_vetoes]]+drafter_draft_stats[[#This Row],[trivia_vetoes]]</f>
        <v>1</v>
      </c>
      <c r="N199">
        <f>drafter_draft_stats[[#This Row],[rollover_veto_override]]+drafter_draft_stats[[#This Row],[trivia_veto_override]]</f>
        <v>0</v>
      </c>
      <c r="P199">
        <v>1</v>
      </c>
      <c r="R199">
        <f>IF(_xlfn.XLOOKUP(drafter_draft_stats[[#This Row],[draft_id]],drafts[id],drafts[non_canonical])=TRUE,0,IF(drafter_draft_stats[[#This Row],[total_vetoes]]-drafter_draft_stats[[#This Row],[vetoes_used]]&gt;=1,1,0))</f>
        <v>0</v>
      </c>
      <c r="S199">
        <f>IF(_xlfn.XLOOKUP(drafter_draft_stats[[#This Row],[draft_id]],drafts[id],drafts[non_canonical])=TRUE,0,IF(drafter_draft_stats[[#This Row],[total_veto_overrides]]-drafter_draft_stats[[#This Row],[veto_overrides_used]]&gt;=1,1,0))</f>
        <v>0</v>
      </c>
    </row>
    <row r="200" spans="2:19" x14ac:dyDescent="0.25">
      <c r="B200" t="s">
        <v>465</v>
      </c>
      <c r="C200" t="str">
        <f>_xlfn.XLOOKUP(drafter_draft_stats[[#This Row],[draft_id]],drafts[id],drafts[title])</f>
        <v>Westerns: Part II Mini-Mega</v>
      </c>
      <c r="D200" t="s">
        <v>915</v>
      </c>
      <c r="E200" t="str">
        <f>_xlfn.XLOOKUP(drafter_draft_stats[[#This Row],[drafter_id]],drafters[id],drafters[name],"")</f>
        <v>Billy Ray Brewton</v>
      </c>
      <c r="G200" t="str">
        <f>_xlfn.XLOOKUP(drafter_draft_stats[[#This Row],[drafter_team_id]],drafter_teams[id],drafter_teams[name],"")</f>
        <v/>
      </c>
      <c r="H200">
        <f>1</f>
        <v>1</v>
      </c>
      <c r="I200" cm="1">
        <f t="array" ref="I200">IF(_xlfn.XLOOKUP(drafter_draft_stats[[#This Row],[draft_id]],drafts[id],drafts[non_canonical])=TRUE,0,_xlfn.XLOOKUP(drafter_draft_stats[[#This Row],[drafter_id]],$D$2:$D199,$R$2:$R199,0,,-1))</f>
        <v>1</v>
      </c>
      <c r="J200" cm="1">
        <f t="array" ref="J200">IF(_xlfn.XLOOKUP(drafter_draft_stats[[#This Row],[draft_id]],drafts[id],drafts[non_canonical])=TRUE,0,_xlfn.XLOOKUP(drafter_draft_stats[[#This Row],[drafter_id]],$D$2:$D199,$S$2:$S199,0,,-1))</f>
        <v>1</v>
      </c>
      <c r="K200" cm="1">
        <f t="array" ref="K200">IF(_xlfn.XLOOKUP(1,(game_boards[draft_id]=drafter_draft_stats[[#This Row],[draft_id]])*(game_boards[drafter_id]=drafter_draft_stats[[#This Row],[drafter_id]]),game_boards[has_bonus_veto])=TRUE,1,0)</f>
        <v>1</v>
      </c>
      <c r="L200" cm="1">
        <f t="array" ref="L200">IF(_xlfn.XLOOKUP(1,(game_boards[draft_id]=drafter_draft_stats[[#This Row],[draft_id]])*(game_boards[drafter_id]=drafter_draft_stats[[#This Row],[drafter_id]]),game_boards[has_bonus_veto_override])=TRUE,1,0)</f>
        <v>0</v>
      </c>
      <c r="M200">
        <f>drafter_draft_stats[[#This Row],[starting_veto]]+drafter_draft_stats[[#This Row],[rollover_vetoes]]+drafter_draft_stats[[#This Row],[trivia_vetoes]]</f>
        <v>3</v>
      </c>
      <c r="N200">
        <f>drafter_draft_stats[[#This Row],[rollover_veto_override]]+drafter_draft_stats[[#This Row],[trivia_veto_override]]</f>
        <v>1</v>
      </c>
      <c r="P200">
        <v>2</v>
      </c>
      <c r="R200">
        <f>IF(_xlfn.XLOOKUP(drafter_draft_stats[[#This Row],[draft_id]],drafts[id],drafts[non_canonical])=TRUE,0,IF(drafter_draft_stats[[#This Row],[total_vetoes]]-drafter_draft_stats[[#This Row],[vetoes_used]]&gt;=1,1,0))</f>
        <v>1</v>
      </c>
      <c r="S200">
        <f>IF(_xlfn.XLOOKUP(drafter_draft_stats[[#This Row],[draft_id]],drafts[id],drafts[non_canonical])=TRUE,0,IF(drafter_draft_stats[[#This Row],[total_veto_overrides]]-drafter_draft_stats[[#This Row],[veto_overrides_used]]&gt;=1,1,0))</f>
        <v>1</v>
      </c>
    </row>
    <row r="201" spans="2:19" x14ac:dyDescent="0.25">
      <c r="B201" t="s">
        <v>465</v>
      </c>
      <c r="C201" t="str">
        <f>_xlfn.XLOOKUP(drafter_draft_stats[[#This Row],[draft_id]],drafts[id],drafts[title])</f>
        <v>Westerns: Part II Mini-Mega</v>
      </c>
      <c r="D201" t="s">
        <v>1115</v>
      </c>
      <c r="E201" t="str">
        <f>_xlfn.XLOOKUP(drafter_draft_stats[[#This Row],[drafter_id]],drafters[id],drafters[name],"")</f>
        <v>Ryan Marker</v>
      </c>
      <c r="G201" t="str">
        <f>_xlfn.XLOOKUP(drafter_draft_stats[[#This Row],[drafter_team_id]],drafter_teams[id],drafter_teams[name],"")</f>
        <v/>
      </c>
      <c r="H201">
        <f>1</f>
        <v>1</v>
      </c>
      <c r="I201" cm="1">
        <f t="array" ref="I201">IF(_xlfn.XLOOKUP(drafter_draft_stats[[#This Row],[draft_id]],drafts[id],drafts[non_canonical])=TRUE,0,_xlfn.XLOOKUP(drafter_draft_stats[[#This Row],[drafter_id]],$D$2:$D200,$R$2:$R200,0,,-1))</f>
        <v>0</v>
      </c>
      <c r="J201" cm="1">
        <f t="array" ref="J201">IF(_xlfn.XLOOKUP(drafter_draft_stats[[#This Row],[draft_id]],drafts[id],drafts[non_canonical])=TRUE,0,_xlfn.XLOOKUP(drafter_draft_stats[[#This Row],[drafter_id]],$D$2:$D200,$S$2:$S200,0,,-1))</f>
        <v>0</v>
      </c>
      <c r="K201" cm="1">
        <f t="array" ref="K201">IF(_xlfn.XLOOKUP(1,(game_boards[draft_id]=drafter_draft_stats[[#This Row],[draft_id]])*(game_boards[drafter_id]=drafter_draft_stats[[#This Row],[drafter_id]]),game_boards[has_bonus_veto])=TRUE,1,0)</f>
        <v>0</v>
      </c>
      <c r="L201" cm="1">
        <f t="array" ref="L201">IF(_xlfn.XLOOKUP(1,(game_boards[draft_id]=drafter_draft_stats[[#This Row],[draft_id]])*(game_boards[drafter_id]=drafter_draft_stats[[#This Row],[drafter_id]]),game_boards[has_bonus_veto_override])=TRUE,1,0)</f>
        <v>0</v>
      </c>
      <c r="M201">
        <f>drafter_draft_stats[[#This Row],[starting_veto]]+drafter_draft_stats[[#This Row],[rollover_vetoes]]+drafter_draft_stats[[#This Row],[trivia_vetoes]]</f>
        <v>1</v>
      </c>
      <c r="N201">
        <f>drafter_draft_stats[[#This Row],[rollover_veto_override]]+drafter_draft_stats[[#This Row],[trivia_veto_override]]</f>
        <v>0</v>
      </c>
      <c r="P201">
        <v>1</v>
      </c>
      <c r="R201">
        <f>IF(_xlfn.XLOOKUP(drafter_draft_stats[[#This Row],[draft_id]],drafts[id],drafts[non_canonical])=TRUE,0,IF(drafter_draft_stats[[#This Row],[total_vetoes]]-drafter_draft_stats[[#This Row],[vetoes_used]]&gt;=1,1,0))</f>
        <v>0</v>
      </c>
      <c r="S201">
        <f>IF(_xlfn.XLOOKUP(drafter_draft_stats[[#This Row],[draft_id]],drafts[id],drafts[non_canonical])=TRUE,0,IF(drafter_draft_stats[[#This Row],[total_veto_overrides]]-drafter_draft_stats[[#This Row],[veto_overrides_used]]&gt;=1,1,0))</f>
        <v>0</v>
      </c>
    </row>
    <row r="202" spans="2:19" x14ac:dyDescent="0.25">
      <c r="B202" t="s">
        <v>465</v>
      </c>
      <c r="C202" t="str">
        <f>_xlfn.XLOOKUP(drafter_draft_stats[[#This Row],[draft_id]],drafts[id],drafts[title])</f>
        <v>Westerns: Part II Mini-Mega</v>
      </c>
      <c r="D202" t="s">
        <v>1177</v>
      </c>
      <c r="E202" t="str">
        <f>_xlfn.XLOOKUP(drafter_draft_stats[[#This Row],[drafter_id]],drafters[id],drafters[name],"")</f>
        <v>Darren Franich</v>
      </c>
      <c r="G202" t="str">
        <f>_xlfn.XLOOKUP(drafter_draft_stats[[#This Row],[drafter_team_id]],drafter_teams[id],drafter_teams[name],"")</f>
        <v/>
      </c>
      <c r="H202">
        <f>1</f>
        <v>1</v>
      </c>
      <c r="I202" cm="1">
        <f t="array" ref="I202">IF(_xlfn.XLOOKUP(drafter_draft_stats[[#This Row],[draft_id]],drafts[id],drafts[non_canonical])=TRUE,0,_xlfn.XLOOKUP(drafter_draft_stats[[#This Row],[drafter_id]],$D$2:$D201,$R$2:$R201,0,,-1))</f>
        <v>1</v>
      </c>
      <c r="J202" cm="1">
        <f t="array" ref="J202">IF(_xlfn.XLOOKUP(drafter_draft_stats[[#This Row],[draft_id]],drafts[id],drafts[non_canonical])=TRUE,0,_xlfn.XLOOKUP(drafter_draft_stats[[#This Row],[drafter_id]],$D$2:$D201,$S$2:$S201,0,,-1))</f>
        <v>0</v>
      </c>
      <c r="K202" cm="1">
        <f t="array" ref="K202">IF(_xlfn.XLOOKUP(1,(game_boards[draft_id]=drafter_draft_stats[[#This Row],[draft_id]])*(game_boards[drafter_id]=drafter_draft_stats[[#This Row],[drafter_id]]),game_boards[has_bonus_veto])=TRUE,1,0)</f>
        <v>0</v>
      </c>
      <c r="L202" cm="1">
        <f t="array" ref="L202">IF(_xlfn.XLOOKUP(1,(game_boards[draft_id]=drafter_draft_stats[[#This Row],[draft_id]])*(game_boards[drafter_id]=drafter_draft_stats[[#This Row],[drafter_id]]),game_boards[has_bonus_veto_override])=TRUE,1,0)</f>
        <v>1</v>
      </c>
      <c r="M202">
        <f>drafter_draft_stats[[#This Row],[starting_veto]]+drafter_draft_stats[[#This Row],[rollover_vetoes]]+drafter_draft_stats[[#This Row],[trivia_vetoes]]</f>
        <v>2</v>
      </c>
      <c r="N202">
        <f>drafter_draft_stats[[#This Row],[rollover_veto_override]]+drafter_draft_stats[[#This Row],[trivia_veto_override]]</f>
        <v>1</v>
      </c>
      <c r="P202">
        <v>2</v>
      </c>
      <c r="Q202">
        <v>1</v>
      </c>
      <c r="R202">
        <f>IF(_xlfn.XLOOKUP(drafter_draft_stats[[#This Row],[draft_id]],drafts[id],drafts[non_canonical])=TRUE,0,IF(drafter_draft_stats[[#This Row],[total_vetoes]]-drafter_draft_stats[[#This Row],[vetoes_used]]&gt;=1,1,0))</f>
        <v>0</v>
      </c>
      <c r="S202">
        <f>IF(_xlfn.XLOOKUP(drafter_draft_stats[[#This Row],[draft_id]],drafts[id],drafts[non_canonical])=TRUE,0,IF(drafter_draft_stats[[#This Row],[total_veto_overrides]]-drafter_draft_stats[[#This Row],[veto_overrides_used]]&gt;=1,1,0))</f>
        <v>0</v>
      </c>
    </row>
    <row r="203" spans="2:19" x14ac:dyDescent="0.25">
      <c r="B203" t="s">
        <v>160</v>
      </c>
      <c r="C203" t="str">
        <f>_xlfn.XLOOKUP(drafter_draft_stats[[#This Row],[draft_id]],drafts[id],drafts[title])</f>
        <v>70's Horror Mega</v>
      </c>
      <c r="D203" t="s">
        <v>793</v>
      </c>
      <c r="E203" t="str">
        <f>_xlfn.XLOOKUP(drafter_draft_stats[[#This Row],[drafter_id]],drafters[id],drafters[name],"")</f>
        <v>Clarke Wolfe</v>
      </c>
      <c r="G203" t="str">
        <f>_xlfn.XLOOKUP(drafter_draft_stats[[#This Row],[drafter_team_id]],drafter_teams[id],drafter_teams[name],"")</f>
        <v/>
      </c>
      <c r="H203">
        <f>1</f>
        <v>1</v>
      </c>
      <c r="I203" cm="1">
        <f t="array" ref="I203">IF(_xlfn.XLOOKUP(drafter_draft_stats[[#This Row],[draft_id]],drafts[id],drafts[non_canonical])=TRUE,0,_xlfn.XLOOKUP(drafter_draft_stats[[#This Row],[drafter_id]],$D$2:$D202,$R$2:$R202,0,,-1))</f>
        <v>0</v>
      </c>
      <c r="J203" cm="1">
        <f t="array" ref="J203">IF(_xlfn.XLOOKUP(drafter_draft_stats[[#This Row],[draft_id]],drafts[id],drafts[non_canonical])=TRUE,0,_xlfn.XLOOKUP(drafter_draft_stats[[#This Row],[drafter_id]],$D$2:$D202,$S$2:$S202,0,,-1))</f>
        <v>0</v>
      </c>
      <c r="K203" cm="1">
        <f t="array" ref="K203">IF(_xlfn.XLOOKUP(1,(game_boards[draft_id]=drafter_draft_stats[[#This Row],[draft_id]])*(game_boards[drafter_id]=drafter_draft_stats[[#This Row],[drafter_id]]),game_boards[has_bonus_veto])=TRUE,1,0)</f>
        <v>1</v>
      </c>
      <c r="L203" cm="1">
        <f t="array" ref="L203">IF(_xlfn.XLOOKUP(1,(game_boards[draft_id]=drafter_draft_stats[[#This Row],[draft_id]])*(game_boards[drafter_id]=drafter_draft_stats[[#This Row],[drafter_id]]),game_boards[has_bonus_veto_override])=TRUE,1,0)</f>
        <v>0</v>
      </c>
      <c r="M203">
        <f>drafter_draft_stats[[#This Row],[starting_veto]]+drafter_draft_stats[[#This Row],[rollover_vetoes]]+drafter_draft_stats[[#This Row],[trivia_vetoes]]</f>
        <v>2</v>
      </c>
      <c r="N203">
        <f>drafter_draft_stats[[#This Row],[rollover_veto_override]]+drafter_draft_stats[[#This Row],[trivia_veto_override]]</f>
        <v>0</v>
      </c>
      <c r="P203">
        <v>1</v>
      </c>
      <c r="R203">
        <f>IF(_xlfn.XLOOKUP(drafter_draft_stats[[#This Row],[draft_id]],drafts[id],drafts[non_canonical])=TRUE,0,IF(drafter_draft_stats[[#This Row],[total_vetoes]]-drafter_draft_stats[[#This Row],[vetoes_used]]&gt;=1,1,0))</f>
        <v>1</v>
      </c>
      <c r="S203">
        <f>IF(_xlfn.XLOOKUP(drafter_draft_stats[[#This Row],[draft_id]],drafts[id],drafts[non_canonical])=TRUE,0,IF(drafter_draft_stats[[#This Row],[total_veto_overrides]]-drafter_draft_stats[[#This Row],[veto_overrides_used]]&gt;=1,1,0))</f>
        <v>0</v>
      </c>
    </row>
    <row r="204" spans="2:19" x14ac:dyDescent="0.25">
      <c r="B204" t="s">
        <v>160</v>
      </c>
      <c r="C204" t="str">
        <f>_xlfn.XLOOKUP(drafter_draft_stats[[#This Row],[draft_id]],drafts[id],drafts[title])</f>
        <v>70's Horror Mega</v>
      </c>
      <c r="D204" t="s">
        <v>969</v>
      </c>
      <c r="E204" t="str">
        <f>_xlfn.XLOOKUP(drafter_draft_stats[[#This Row],[drafter_id]],drafters[id],drafters[name],"")</f>
        <v>Graham Skipper</v>
      </c>
      <c r="G204" t="str">
        <f>_xlfn.XLOOKUP(drafter_draft_stats[[#This Row],[drafter_team_id]],drafter_teams[id],drafter_teams[name],"")</f>
        <v/>
      </c>
      <c r="H204">
        <f>1</f>
        <v>1</v>
      </c>
      <c r="I204" cm="1">
        <f t="array" ref="I204">IF(_xlfn.XLOOKUP(drafter_draft_stats[[#This Row],[draft_id]],drafts[id],drafts[non_canonical])=TRUE,0,_xlfn.XLOOKUP(drafter_draft_stats[[#This Row],[drafter_id]],$D$2:$D203,$R$2:$R203,0,,-1))</f>
        <v>0</v>
      </c>
      <c r="J204" cm="1">
        <f t="array" ref="J204">IF(_xlfn.XLOOKUP(drafter_draft_stats[[#This Row],[draft_id]],drafts[id],drafts[non_canonical])=TRUE,0,_xlfn.XLOOKUP(drafter_draft_stats[[#This Row],[drafter_id]],$D$2:$D203,$S$2:$S203,0,,-1))</f>
        <v>0</v>
      </c>
      <c r="K204" cm="1">
        <f t="array" ref="K204">IF(_xlfn.XLOOKUP(1,(game_boards[draft_id]=drafter_draft_stats[[#This Row],[draft_id]])*(game_boards[drafter_id]=drafter_draft_stats[[#This Row],[drafter_id]]),game_boards[has_bonus_veto])=TRUE,1,0)</f>
        <v>0</v>
      </c>
      <c r="L204" cm="1">
        <f t="array" ref="L204">IF(_xlfn.XLOOKUP(1,(game_boards[draft_id]=drafter_draft_stats[[#This Row],[draft_id]])*(game_boards[drafter_id]=drafter_draft_stats[[#This Row],[drafter_id]]),game_boards[has_bonus_veto_override])=TRUE,1,0)</f>
        <v>0</v>
      </c>
      <c r="M204">
        <f>drafter_draft_stats[[#This Row],[starting_veto]]+drafter_draft_stats[[#This Row],[rollover_vetoes]]+drafter_draft_stats[[#This Row],[trivia_vetoes]]</f>
        <v>1</v>
      </c>
      <c r="N204">
        <f>drafter_draft_stats[[#This Row],[rollover_veto_override]]+drafter_draft_stats[[#This Row],[trivia_veto_override]]</f>
        <v>0</v>
      </c>
      <c r="P204">
        <v>1</v>
      </c>
      <c r="R204">
        <f>IF(_xlfn.XLOOKUP(drafter_draft_stats[[#This Row],[draft_id]],drafts[id],drafts[non_canonical])=TRUE,0,IF(drafter_draft_stats[[#This Row],[total_vetoes]]-drafter_draft_stats[[#This Row],[vetoes_used]]&gt;=1,1,0))</f>
        <v>0</v>
      </c>
      <c r="S204">
        <f>IF(_xlfn.XLOOKUP(drafter_draft_stats[[#This Row],[draft_id]],drafts[id],drafts[non_canonical])=TRUE,0,IF(drafter_draft_stats[[#This Row],[total_veto_overrides]]-drafter_draft_stats[[#This Row],[veto_overrides_used]]&gt;=1,1,0))</f>
        <v>0</v>
      </c>
    </row>
    <row r="205" spans="2:19" x14ac:dyDescent="0.25">
      <c r="B205" t="s">
        <v>160</v>
      </c>
      <c r="C205" t="str">
        <f>_xlfn.XLOOKUP(drafter_draft_stats[[#This Row],[draft_id]],drafts[id],drafts[title])</f>
        <v>70's Horror Mega</v>
      </c>
      <c r="D205" t="s">
        <v>915</v>
      </c>
      <c r="E205" t="str">
        <f>_xlfn.XLOOKUP(drafter_draft_stats[[#This Row],[drafter_id]],drafters[id],drafters[name],"")</f>
        <v>Billy Ray Brewton</v>
      </c>
      <c r="G205" t="str">
        <f>_xlfn.XLOOKUP(drafter_draft_stats[[#This Row],[drafter_team_id]],drafter_teams[id],drafter_teams[name],"")</f>
        <v/>
      </c>
      <c r="H205">
        <f>1</f>
        <v>1</v>
      </c>
      <c r="I205" cm="1">
        <f t="array" ref="I205">IF(_xlfn.XLOOKUP(drafter_draft_stats[[#This Row],[draft_id]],drafts[id],drafts[non_canonical])=TRUE,0,_xlfn.XLOOKUP(drafter_draft_stats[[#This Row],[drafter_id]],$D$2:$D204,$R$2:$R204,0,,-1))</f>
        <v>1</v>
      </c>
      <c r="J205" cm="1">
        <f t="array" ref="J205">IF(_xlfn.XLOOKUP(drafter_draft_stats[[#This Row],[draft_id]],drafts[id],drafts[non_canonical])=TRUE,0,_xlfn.XLOOKUP(drafter_draft_stats[[#This Row],[drafter_id]],$D$2:$D204,$S$2:$S204,0,,-1))</f>
        <v>1</v>
      </c>
      <c r="K205" cm="1">
        <f t="array" ref="K205">IF(_xlfn.XLOOKUP(1,(game_boards[draft_id]=drafter_draft_stats[[#This Row],[draft_id]])*(game_boards[drafter_id]=drafter_draft_stats[[#This Row],[drafter_id]]),game_boards[has_bonus_veto])=TRUE,1,0)</f>
        <v>0</v>
      </c>
      <c r="L205" cm="1">
        <f t="array" ref="L205">IF(_xlfn.XLOOKUP(1,(game_boards[draft_id]=drafter_draft_stats[[#This Row],[draft_id]])*(game_boards[drafter_id]=drafter_draft_stats[[#This Row],[drafter_id]]),game_boards[has_bonus_veto_override])=TRUE,1,0)</f>
        <v>1</v>
      </c>
      <c r="M205">
        <f>drafter_draft_stats[[#This Row],[starting_veto]]+drafter_draft_stats[[#This Row],[rollover_vetoes]]+drafter_draft_stats[[#This Row],[trivia_vetoes]]</f>
        <v>2</v>
      </c>
      <c r="N205">
        <f>drafter_draft_stats[[#This Row],[rollover_veto_override]]+drafter_draft_stats[[#This Row],[trivia_veto_override]]</f>
        <v>2</v>
      </c>
      <c r="P205">
        <v>1</v>
      </c>
      <c r="R205">
        <f>IF(_xlfn.XLOOKUP(drafter_draft_stats[[#This Row],[draft_id]],drafts[id],drafts[non_canonical])=TRUE,0,IF(drafter_draft_stats[[#This Row],[total_vetoes]]-drafter_draft_stats[[#This Row],[vetoes_used]]&gt;=1,1,0))</f>
        <v>1</v>
      </c>
      <c r="S205">
        <f>IF(_xlfn.XLOOKUP(drafter_draft_stats[[#This Row],[draft_id]],drafts[id],drafts[non_canonical])=TRUE,0,IF(drafter_draft_stats[[#This Row],[total_veto_overrides]]-drafter_draft_stats[[#This Row],[veto_overrides_used]]&gt;=1,1,0))</f>
        <v>1</v>
      </c>
    </row>
    <row r="206" spans="2:19" x14ac:dyDescent="0.25">
      <c r="B206" t="s">
        <v>160</v>
      </c>
      <c r="C206" t="str">
        <f>_xlfn.XLOOKUP(drafter_draft_stats[[#This Row],[draft_id]],drafts[id],drafts[title])</f>
        <v>70's Horror Mega</v>
      </c>
      <c r="D206" t="s">
        <v>815</v>
      </c>
      <c r="E206" t="str">
        <f>_xlfn.XLOOKUP(drafter_draft_stats[[#This Row],[drafter_id]],drafters[id],drafters[name],"")</f>
        <v>Chelsea Stardust</v>
      </c>
      <c r="G206" t="str">
        <f>_xlfn.XLOOKUP(drafter_draft_stats[[#This Row],[drafter_team_id]],drafter_teams[id],drafter_teams[name],"")</f>
        <v/>
      </c>
      <c r="H206">
        <f>1</f>
        <v>1</v>
      </c>
      <c r="I206" cm="1">
        <f t="array" ref="I206">IF(_xlfn.XLOOKUP(drafter_draft_stats[[#This Row],[draft_id]],drafts[id],drafts[non_canonical])=TRUE,0,_xlfn.XLOOKUP(drafter_draft_stats[[#This Row],[drafter_id]],$D$2:$D205,$R$2:$R205,0,,-1))</f>
        <v>0</v>
      </c>
      <c r="J206" cm="1">
        <f t="array" ref="J206">IF(_xlfn.XLOOKUP(drafter_draft_stats[[#This Row],[draft_id]],drafts[id],drafts[non_canonical])=TRUE,0,_xlfn.XLOOKUP(drafter_draft_stats[[#This Row],[drafter_id]],$D$2:$D205,$S$2:$S205,0,,-1))</f>
        <v>0</v>
      </c>
      <c r="K206" cm="1">
        <f t="array" ref="K206">IF(_xlfn.XLOOKUP(1,(game_boards[draft_id]=drafter_draft_stats[[#This Row],[draft_id]])*(game_boards[drafter_id]=drafter_draft_stats[[#This Row],[drafter_id]]),game_boards[has_bonus_veto])=TRUE,1,0)</f>
        <v>0</v>
      </c>
      <c r="L206" cm="1">
        <f t="array" ref="L206">IF(_xlfn.XLOOKUP(1,(game_boards[draft_id]=drafter_draft_stats[[#This Row],[draft_id]])*(game_boards[drafter_id]=drafter_draft_stats[[#This Row],[drafter_id]]),game_boards[has_bonus_veto_override])=TRUE,1,0)</f>
        <v>0</v>
      </c>
      <c r="M206">
        <f>drafter_draft_stats[[#This Row],[starting_veto]]+drafter_draft_stats[[#This Row],[rollover_vetoes]]+drafter_draft_stats[[#This Row],[trivia_vetoes]]</f>
        <v>1</v>
      </c>
      <c r="N206">
        <f>drafter_draft_stats[[#This Row],[rollover_veto_override]]+drafter_draft_stats[[#This Row],[trivia_veto_override]]</f>
        <v>0</v>
      </c>
      <c r="P206">
        <v>1</v>
      </c>
      <c r="R206">
        <f>IF(_xlfn.XLOOKUP(drafter_draft_stats[[#This Row],[draft_id]],drafts[id],drafts[non_canonical])=TRUE,0,IF(drafter_draft_stats[[#This Row],[total_vetoes]]-drafter_draft_stats[[#This Row],[vetoes_used]]&gt;=1,1,0))</f>
        <v>0</v>
      </c>
      <c r="S206">
        <f>IF(_xlfn.XLOOKUP(drafter_draft_stats[[#This Row],[draft_id]],drafts[id],drafts[non_canonical])=TRUE,0,IF(drafter_draft_stats[[#This Row],[total_veto_overrides]]-drafter_draft_stats[[#This Row],[veto_overrides_used]]&gt;=1,1,0))</f>
        <v>0</v>
      </c>
    </row>
    <row r="207" spans="2:19" x14ac:dyDescent="0.25">
      <c r="B207" s="4" t="s">
        <v>594</v>
      </c>
      <c r="C207" t="str">
        <f>_xlfn.XLOOKUP(drafter_draft_stats[[#This Row],[draft_id]],drafts[id],drafts[title])</f>
        <v>Road Trip</v>
      </c>
      <c r="D207" t="s">
        <v>959</v>
      </c>
      <c r="E207" t="str">
        <f>_xlfn.XLOOKUP(drafter_draft_stats[[#This Row],[drafter_id]],drafters[id],drafters[name],"")</f>
        <v>Matt Mercer</v>
      </c>
      <c r="G207" t="str">
        <f>_xlfn.XLOOKUP(drafter_draft_stats[[#This Row],[drafter_team_id]],drafter_teams[id],drafter_teams[name],"")</f>
        <v/>
      </c>
      <c r="H207">
        <f>1</f>
        <v>1</v>
      </c>
      <c r="I207" cm="1">
        <f t="array" ref="I207">IF(_xlfn.XLOOKUP(drafter_draft_stats[[#This Row],[draft_id]],drafts[id],drafts[non_canonical])=TRUE,0,_xlfn.XLOOKUP(drafter_draft_stats[[#This Row],[drafter_id]],$D$2:$D206,$R$2:$R206,0,,-1))</f>
        <v>1</v>
      </c>
      <c r="J207" cm="1">
        <f t="array" ref="J207">IF(_xlfn.XLOOKUP(drafter_draft_stats[[#This Row],[draft_id]],drafts[id],drafts[non_canonical])=TRUE,0,_xlfn.XLOOKUP(drafter_draft_stats[[#This Row],[drafter_id]],$D$2:$D206,$S$2:$S206,0,,-1))</f>
        <v>0</v>
      </c>
      <c r="K207" cm="1">
        <f t="array" ref="K207">IF(_xlfn.XLOOKUP(1,(game_boards[draft_id]=drafter_draft_stats[[#This Row],[draft_id]])*(game_boards[drafter_id]=drafter_draft_stats[[#This Row],[drafter_id]]),game_boards[has_bonus_veto])=TRUE,1,0)</f>
        <v>0</v>
      </c>
      <c r="L207" cm="1">
        <f t="array" ref="L207">IF(_xlfn.XLOOKUP(1,(game_boards[draft_id]=drafter_draft_stats[[#This Row],[draft_id]])*(game_boards[drafter_id]=drafter_draft_stats[[#This Row],[drafter_id]]),game_boards[has_bonus_veto_override])=TRUE,1,0)</f>
        <v>0</v>
      </c>
      <c r="M207">
        <f>drafter_draft_stats[[#This Row],[starting_veto]]+drafter_draft_stats[[#This Row],[rollover_vetoes]]+drafter_draft_stats[[#This Row],[trivia_vetoes]]</f>
        <v>2</v>
      </c>
      <c r="N207">
        <f>drafter_draft_stats[[#This Row],[rollover_veto_override]]+drafter_draft_stats[[#This Row],[trivia_veto_override]]</f>
        <v>0</v>
      </c>
      <c r="R207">
        <f>IF(_xlfn.XLOOKUP(drafter_draft_stats[[#This Row],[draft_id]],drafts[id],drafts[non_canonical])=TRUE,0,IF(drafter_draft_stats[[#This Row],[total_vetoes]]-drafter_draft_stats[[#This Row],[vetoes_used]]&gt;=1,1,0))</f>
        <v>1</v>
      </c>
      <c r="S207">
        <f>IF(_xlfn.XLOOKUP(drafter_draft_stats[[#This Row],[draft_id]],drafts[id],drafts[non_canonical])=TRUE,0,IF(drafter_draft_stats[[#This Row],[total_veto_overrides]]-drafter_draft_stats[[#This Row],[veto_overrides_used]]&gt;=1,1,0))</f>
        <v>0</v>
      </c>
    </row>
    <row r="208" spans="2:19" x14ac:dyDescent="0.25">
      <c r="B208" s="4" t="s">
        <v>594</v>
      </c>
      <c r="C208" t="str">
        <f>_xlfn.XLOOKUP(drafter_draft_stats[[#This Row],[draft_id]],drafts[id],drafts[title])</f>
        <v>Road Trip</v>
      </c>
      <c r="D208" t="s">
        <v>1211</v>
      </c>
      <c r="E208" t="str">
        <f>_xlfn.XLOOKUP(drafter_draft_stats[[#This Row],[drafter_id]],drafters[id],drafters[name],"")</f>
        <v>Dave Holmes</v>
      </c>
      <c r="G208" t="str">
        <f>_xlfn.XLOOKUP(drafter_draft_stats[[#This Row],[drafter_team_id]],drafter_teams[id],drafter_teams[name],"")</f>
        <v/>
      </c>
      <c r="H208">
        <f>1</f>
        <v>1</v>
      </c>
      <c r="I208" cm="1">
        <f t="array" ref="I208">IF(_xlfn.XLOOKUP(drafter_draft_stats[[#This Row],[draft_id]],drafts[id],drafts[non_canonical])=TRUE,0,_xlfn.XLOOKUP(drafter_draft_stats[[#This Row],[drafter_id]],$D$2:$D207,$R$2:$R207,0,,-1))</f>
        <v>0</v>
      </c>
      <c r="J208" cm="1">
        <f t="array" ref="J208">IF(_xlfn.XLOOKUP(drafter_draft_stats[[#This Row],[draft_id]],drafts[id],drafts[non_canonical])=TRUE,0,_xlfn.XLOOKUP(drafter_draft_stats[[#This Row],[drafter_id]],$D$2:$D207,$S$2:$S207,0,,-1))</f>
        <v>0</v>
      </c>
      <c r="K208" cm="1">
        <f t="array" ref="K208">IF(_xlfn.XLOOKUP(1,(game_boards[draft_id]=drafter_draft_stats[[#This Row],[draft_id]])*(game_boards[drafter_id]=drafter_draft_stats[[#This Row],[drafter_id]]),game_boards[has_bonus_veto])=TRUE,1,0)</f>
        <v>0</v>
      </c>
      <c r="L208" cm="1">
        <f t="array" ref="L208">IF(_xlfn.XLOOKUP(1,(game_boards[draft_id]=drafter_draft_stats[[#This Row],[draft_id]])*(game_boards[drafter_id]=drafter_draft_stats[[#This Row],[drafter_id]]),game_boards[has_bonus_veto_override])=TRUE,1,0)</f>
        <v>0</v>
      </c>
      <c r="M208">
        <f>drafter_draft_stats[[#This Row],[starting_veto]]+drafter_draft_stats[[#This Row],[rollover_vetoes]]+drafter_draft_stats[[#This Row],[trivia_vetoes]]</f>
        <v>1</v>
      </c>
      <c r="N208">
        <f>drafter_draft_stats[[#This Row],[rollover_veto_override]]+drafter_draft_stats[[#This Row],[trivia_veto_override]]</f>
        <v>0</v>
      </c>
      <c r="R208">
        <f>IF(_xlfn.XLOOKUP(drafter_draft_stats[[#This Row],[draft_id]],drafts[id],drafts[non_canonical])=TRUE,0,IF(drafter_draft_stats[[#This Row],[total_vetoes]]-drafter_draft_stats[[#This Row],[vetoes_used]]&gt;=1,1,0))</f>
        <v>1</v>
      </c>
      <c r="S208">
        <f>IF(_xlfn.XLOOKUP(drafter_draft_stats[[#This Row],[draft_id]],drafts[id],drafts[non_canonical])=TRUE,0,IF(drafter_draft_stats[[#This Row],[total_veto_overrides]]-drafter_draft_stats[[#This Row],[veto_overrides_used]]&gt;=1,1,0))</f>
        <v>0</v>
      </c>
    </row>
    <row r="209" spans="2:19" x14ac:dyDescent="0.25">
      <c r="B209" s="4" t="s">
        <v>232</v>
      </c>
      <c r="C209" t="str">
        <f>_xlfn.XLOOKUP(drafter_draft_stats[[#This Row],[draft_id]],drafts[id],drafts[title])</f>
        <v>Wesley Snipes</v>
      </c>
      <c r="D209" t="s">
        <v>833</v>
      </c>
      <c r="E209" t="str">
        <f>_xlfn.XLOOKUP(drafter_draft_stats[[#This Row],[drafter_id]],drafters[id],drafters[name],"")</f>
        <v>Jordan Crucchiola</v>
      </c>
      <c r="G209" t="str">
        <f>_xlfn.XLOOKUP(drafter_draft_stats[[#This Row],[drafter_team_id]],drafter_teams[id],drafter_teams[name],"")</f>
        <v/>
      </c>
      <c r="H209">
        <f>1</f>
        <v>1</v>
      </c>
      <c r="I209" cm="1">
        <f t="array" ref="I209">IF(_xlfn.XLOOKUP(drafter_draft_stats[[#This Row],[draft_id]],drafts[id],drafts[non_canonical])=TRUE,0,_xlfn.XLOOKUP(drafter_draft_stats[[#This Row],[drafter_id]],$D$2:$D208,$R$2:$R208,0,,-1))</f>
        <v>1</v>
      </c>
      <c r="J209" cm="1">
        <f t="array" ref="J209">IF(_xlfn.XLOOKUP(drafter_draft_stats[[#This Row],[draft_id]],drafts[id],drafts[non_canonical])=TRUE,0,_xlfn.XLOOKUP(drafter_draft_stats[[#This Row],[drafter_id]],$D$2:$D208,$S$2:$S208,0,,-1))</f>
        <v>0</v>
      </c>
      <c r="K209" cm="1">
        <f t="array" ref="K209">IF(_xlfn.XLOOKUP(1,(game_boards[draft_id]=drafter_draft_stats[[#This Row],[draft_id]])*(game_boards[drafter_id]=drafter_draft_stats[[#This Row],[drafter_id]]),game_boards[has_bonus_veto])=TRUE,1,0)</f>
        <v>0</v>
      </c>
      <c r="L209" cm="1">
        <f t="array" ref="L209">IF(_xlfn.XLOOKUP(1,(game_boards[draft_id]=drafter_draft_stats[[#This Row],[draft_id]])*(game_boards[drafter_id]=drafter_draft_stats[[#This Row],[drafter_id]]),game_boards[has_bonus_veto_override])=TRUE,1,0)</f>
        <v>0</v>
      </c>
      <c r="M209">
        <f>drafter_draft_stats[[#This Row],[starting_veto]]+drafter_draft_stats[[#This Row],[rollover_vetoes]]+drafter_draft_stats[[#This Row],[trivia_vetoes]]</f>
        <v>2</v>
      </c>
      <c r="N209">
        <f>drafter_draft_stats[[#This Row],[rollover_veto_override]]+drafter_draft_stats[[#This Row],[trivia_veto_override]]</f>
        <v>0</v>
      </c>
      <c r="O209">
        <v>1</v>
      </c>
      <c r="R209">
        <f>IF(_xlfn.XLOOKUP(drafter_draft_stats[[#This Row],[draft_id]],drafts[id],drafts[non_canonical])=TRUE,0,IF(drafter_draft_stats[[#This Row],[total_vetoes]]-drafter_draft_stats[[#This Row],[vetoes_used]]&gt;=1,1,0))</f>
        <v>1</v>
      </c>
      <c r="S209">
        <f>IF(_xlfn.XLOOKUP(drafter_draft_stats[[#This Row],[draft_id]],drafts[id],drafts[non_canonical])=TRUE,0,IF(drafter_draft_stats[[#This Row],[total_veto_overrides]]-drafter_draft_stats[[#This Row],[veto_overrides_used]]&gt;=1,1,0))</f>
        <v>0</v>
      </c>
    </row>
    <row r="210" spans="2:19" x14ac:dyDescent="0.25">
      <c r="B210" s="4" t="s">
        <v>232</v>
      </c>
      <c r="C210" t="str">
        <f>_xlfn.XLOOKUP(drafter_draft_stats[[#This Row],[draft_id]],drafts[id],drafts[title])</f>
        <v>Wesley Snipes</v>
      </c>
      <c r="D210" t="s">
        <v>1149</v>
      </c>
      <c r="E210" t="str">
        <f>_xlfn.XLOOKUP(drafter_draft_stats[[#This Row],[drafter_id]],drafters[id],drafters[name],"")</f>
        <v>Dave Schilling</v>
      </c>
      <c r="G210" t="str">
        <f>_xlfn.XLOOKUP(drafter_draft_stats[[#This Row],[drafter_team_id]],drafter_teams[id],drafter_teams[name],"")</f>
        <v/>
      </c>
      <c r="H210">
        <f>1</f>
        <v>1</v>
      </c>
      <c r="I210" cm="1">
        <f t="array" ref="I210">IF(_xlfn.XLOOKUP(drafter_draft_stats[[#This Row],[draft_id]],drafts[id],drafts[non_canonical])=TRUE,0,_xlfn.XLOOKUP(drafter_draft_stats[[#This Row],[drafter_id]],$D$2:$D209,$R$2:$R209,0,,-1))</f>
        <v>0</v>
      </c>
      <c r="J210" cm="1">
        <f t="array" ref="J210">IF(_xlfn.XLOOKUP(drafter_draft_stats[[#This Row],[draft_id]],drafts[id],drafts[non_canonical])=TRUE,0,_xlfn.XLOOKUP(drafter_draft_stats[[#This Row],[drafter_id]],$D$2:$D209,$S$2:$S209,0,,-1))</f>
        <v>0</v>
      </c>
      <c r="K210" cm="1">
        <f t="array" ref="K210">IF(_xlfn.XLOOKUP(1,(game_boards[draft_id]=drafter_draft_stats[[#This Row],[draft_id]])*(game_boards[drafter_id]=drafter_draft_stats[[#This Row],[drafter_id]]),game_boards[has_bonus_veto])=TRUE,1,0)</f>
        <v>0</v>
      </c>
      <c r="L210" cm="1">
        <f t="array" ref="L210">IF(_xlfn.XLOOKUP(1,(game_boards[draft_id]=drafter_draft_stats[[#This Row],[draft_id]])*(game_boards[drafter_id]=drafter_draft_stats[[#This Row],[drafter_id]]),game_boards[has_bonus_veto_override])=TRUE,1,0)</f>
        <v>0</v>
      </c>
      <c r="M210">
        <f>drafter_draft_stats[[#This Row],[starting_veto]]+drafter_draft_stats[[#This Row],[rollover_vetoes]]+drafter_draft_stats[[#This Row],[trivia_vetoes]]</f>
        <v>1</v>
      </c>
      <c r="N210">
        <f>drafter_draft_stats[[#This Row],[rollover_veto_override]]+drafter_draft_stats[[#This Row],[trivia_veto_override]]</f>
        <v>0</v>
      </c>
      <c r="P210">
        <v>1</v>
      </c>
      <c r="R210">
        <f>IF(_xlfn.XLOOKUP(drafter_draft_stats[[#This Row],[draft_id]],drafts[id],drafts[non_canonical])=TRUE,0,IF(drafter_draft_stats[[#This Row],[total_vetoes]]-drafter_draft_stats[[#This Row],[vetoes_used]]&gt;=1,1,0))</f>
        <v>0</v>
      </c>
      <c r="S210">
        <f>IF(_xlfn.XLOOKUP(drafter_draft_stats[[#This Row],[draft_id]],drafts[id],drafts[non_canonical])=TRUE,0,IF(drafter_draft_stats[[#This Row],[total_veto_overrides]]-drafter_draft_stats[[#This Row],[veto_overrides_used]]&gt;=1,1,0))</f>
        <v>0</v>
      </c>
    </row>
    <row r="211" spans="2:19" x14ac:dyDescent="0.25">
      <c r="B211" s="4" t="s">
        <v>763</v>
      </c>
      <c r="C211" t="str">
        <f>_xlfn.XLOOKUP(drafter_draft_stats[[#This Row],[draft_id]],drafts[id],drafts[title])</f>
        <v>Shakespeare: Part I Mini-Mega</v>
      </c>
      <c r="D211" t="s">
        <v>969</v>
      </c>
      <c r="E211" t="str">
        <f>_xlfn.XLOOKUP(drafter_draft_stats[[#This Row],[drafter_id]],drafters[id],drafters[name],"")</f>
        <v>Graham Skipper</v>
      </c>
      <c r="G211" t="str">
        <f>_xlfn.XLOOKUP(drafter_draft_stats[[#This Row],[drafter_team_id]],drafter_teams[id],drafter_teams[name],"")</f>
        <v/>
      </c>
      <c r="H211">
        <f>1</f>
        <v>1</v>
      </c>
      <c r="I211" cm="1">
        <f t="array" ref="I211">IF(_xlfn.XLOOKUP(drafter_draft_stats[[#This Row],[draft_id]],drafts[id],drafts[non_canonical])=TRUE,0,_xlfn.XLOOKUP(drafter_draft_stats[[#This Row],[drafter_id]],$D$2:$D210,$R$2:$R210,0,,-1))</f>
        <v>0</v>
      </c>
      <c r="J211" cm="1">
        <f t="array" ref="J211">IF(_xlfn.XLOOKUP(drafter_draft_stats[[#This Row],[draft_id]],drafts[id],drafts[non_canonical])=TRUE,0,_xlfn.XLOOKUP(drafter_draft_stats[[#This Row],[drafter_id]],$D$2:$D210,$S$2:$S210,0,,-1))</f>
        <v>0</v>
      </c>
      <c r="K211" cm="1">
        <f t="array" ref="K211">IF(_xlfn.XLOOKUP(1,(game_boards[draft_id]=drafter_draft_stats[[#This Row],[draft_id]])*(game_boards[drafter_id]=drafter_draft_stats[[#This Row],[drafter_id]]),game_boards[has_bonus_veto])=TRUE,1,0)</f>
        <v>1</v>
      </c>
      <c r="L211" cm="1">
        <f t="array" ref="L211">IF(_xlfn.XLOOKUP(1,(game_boards[draft_id]=drafter_draft_stats[[#This Row],[draft_id]])*(game_boards[drafter_id]=drafter_draft_stats[[#This Row],[drafter_id]]),game_boards[has_bonus_veto_override])=TRUE,1,0)</f>
        <v>0</v>
      </c>
      <c r="M211">
        <f>drafter_draft_stats[[#This Row],[starting_veto]]+drafter_draft_stats[[#This Row],[rollover_vetoes]]+drafter_draft_stats[[#This Row],[trivia_vetoes]]</f>
        <v>2</v>
      </c>
      <c r="N211">
        <f>drafter_draft_stats[[#This Row],[rollover_veto_override]]+drafter_draft_stats[[#This Row],[trivia_veto_override]]</f>
        <v>0</v>
      </c>
      <c r="P211">
        <v>2</v>
      </c>
      <c r="R211">
        <f>IF(_xlfn.XLOOKUP(drafter_draft_stats[[#This Row],[draft_id]],drafts[id],drafts[non_canonical])=TRUE,0,IF(drafter_draft_stats[[#This Row],[total_vetoes]]-drafter_draft_stats[[#This Row],[vetoes_used]]&gt;=1,1,0))</f>
        <v>0</v>
      </c>
      <c r="S211">
        <f>IF(_xlfn.XLOOKUP(drafter_draft_stats[[#This Row],[draft_id]],drafts[id],drafts[non_canonical])=TRUE,0,IF(drafter_draft_stats[[#This Row],[total_veto_overrides]]-drafter_draft_stats[[#This Row],[veto_overrides_used]]&gt;=1,1,0))</f>
        <v>0</v>
      </c>
    </row>
    <row r="212" spans="2:19" x14ac:dyDescent="0.25">
      <c r="B212" s="4" t="s">
        <v>763</v>
      </c>
      <c r="C212" t="str">
        <f>_xlfn.XLOOKUP(drafter_draft_stats[[#This Row],[draft_id]],drafts[id],drafts[title])</f>
        <v>Shakespeare: Part I Mini-Mega</v>
      </c>
      <c r="D212" t="s">
        <v>789</v>
      </c>
      <c r="E212" t="str">
        <f>_xlfn.XLOOKUP(drafter_draft_stats[[#This Row],[drafter_id]],drafters[id],drafters[name],"")</f>
        <v>Bryan Cogman</v>
      </c>
      <c r="G212" t="str">
        <f>_xlfn.XLOOKUP(drafter_draft_stats[[#This Row],[drafter_team_id]],drafter_teams[id],drafter_teams[name],"")</f>
        <v/>
      </c>
      <c r="H212">
        <f>1</f>
        <v>1</v>
      </c>
      <c r="I212" cm="1">
        <f t="array" ref="I212">IF(_xlfn.XLOOKUP(drafter_draft_stats[[#This Row],[draft_id]],drafts[id],drafts[non_canonical])=TRUE,0,_xlfn.XLOOKUP(drafter_draft_stats[[#This Row],[drafter_id]],$D$2:$D211,$R$2:$R211,0,,-1))</f>
        <v>1</v>
      </c>
      <c r="J212" cm="1">
        <f t="array" ref="J212">IF(_xlfn.XLOOKUP(drafter_draft_stats[[#This Row],[draft_id]],drafts[id],drafts[non_canonical])=TRUE,0,_xlfn.XLOOKUP(drafter_draft_stats[[#This Row],[drafter_id]],$D$2:$D211,$S$2:$S211,0,,-1))</f>
        <v>0</v>
      </c>
      <c r="K212" cm="1">
        <f t="array" ref="K212">IF(_xlfn.XLOOKUP(1,(game_boards[draft_id]=drafter_draft_stats[[#This Row],[draft_id]])*(game_boards[drafter_id]=drafter_draft_stats[[#This Row],[drafter_id]]),game_boards[has_bonus_veto])=TRUE,1,0)</f>
        <v>0</v>
      </c>
      <c r="L212" cm="1">
        <f t="array" ref="L212">IF(_xlfn.XLOOKUP(1,(game_boards[draft_id]=drafter_draft_stats[[#This Row],[draft_id]])*(game_boards[drafter_id]=drafter_draft_stats[[#This Row],[drafter_id]]),game_boards[has_bonus_veto_override])=TRUE,1,0)</f>
        <v>0</v>
      </c>
      <c r="M212">
        <f>drafter_draft_stats[[#This Row],[starting_veto]]+drafter_draft_stats[[#This Row],[rollover_vetoes]]+drafter_draft_stats[[#This Row],[trivia_vetoes]]</f>
        <v>2</v>
      </c>
      <c r="N212">
        <f>drafter_draft_stats[[#This Row],[rollover_veto_override]]+drafter_draft_stats[[#This Row],[trivia_veto_override]]</f>
        <v>0</v>
      </c>
      <c r="P212">
        <v>2</v>
      </c>
      <c r="R212">
        <f>IF(_xlfn.XLOOKUP(drafter_draft_stats[[#This Row],[draft_id]],drafts[id],drafts[non_canonical])=TRUE,0,IF(drafter_draft_stats[[#This Row],[total_vetoes]]-drafter_draft_stats[[#This Row],[vetoes_used]]&gt;=1,1,0))</f>
        <v>0</v>
      </c>
      <c r="S212">
        <f>IF(_xlfn.XLOOKUP(drafter_draft_stats[[#This Row],[draft_id]],drafts[id],drafts[non_canonical])=TRUE,0,IF(drafter_draft_stats[[#This Row],[total_veto_overrides]]-drafter_draft_stats[[#This Row],[veto_overrides_used]]&gt;=1,1,0))</f>
        <v>0</v>
      </c>
    </row>
    <row r="213" spans="2:19" x14ac:dyDescent="0.25">
      <c r="B213" s="4" t="s">
        <v>763</v>
      </c>
      <c r="C213" t="str">
        <f>_xlfn.XLOOKUP(drafter_draft_stats[[#This Row],[draft_id]],drafts[id],drafts[title])</f>
        <v>Shakespeare: Part I Mini-Mega</v>
      </c>
      <c r="D213" t="s">
        <v>951</v>
      </c>
      <c r="E213" t="str">
        <f>_xlfn.XLOOKUP(drafter_draft_stats[[#This Row],[drafter_id]],drafters[id],drafters[name],"")</f>
        <v>Maureen Lee Lenker</v>
      </c>
      <c r="G213" t="str">
        <f>_xlfn.XLOOKUP(drafter_draft_stats[[#This Row],[drafter_team_id]],drafter_teams[id],drafter_teams[name],"")</f>
        <v/>
      </c>
      <c r="H213">
        <f>1</f>
        <v>1</v>
      </c>
      <c r="I213" cm="1">
        <f t="array" ref="I213">IF(_xlfn.XLOOKUP(drafter_draft_stats[[#This Row],[draft_id]],drafts[id],drafts[non_canonical])=TRUE,0,_xlfn.XLOOKUP(drafter_draft_stats[[#This Row],[drafter_id]],$D$2:$D212,$R$2:$R212,0,,-1))</f>
        <v>1</v>
      </c>
      <c r="J213" cm="1">
        <f t="array" ref="J213">IF(_xlfn.XLOOKUP(drafter_draft_stats[[#This Row],[draft_id]],drafts[id],drafts[non_canonical])=TRUE,0,_xlfn.XLOOKUP(drafter_draft_stats[[#This Row],[drafter_id]],$D$2:$D212,$S$2:$S212,0,,-1))</f>
        <v>0</v>
      </c>
      <c r="K213" cm="1">
        <f t="array" ref="K213">IF(_xlfn.XLOOKUP(1,(game_boards[draft_id]=drafter_draft_stats[[#This Row],[draft_id]])*(game_boards[drafter_id]=drafter_draft_stats[[#This Row],[drafter_id]]),game_boards[has_bonus_veto])=TRUE,1,0)</f>
        <v>0</v>
      </c>
      <c r="L213" cm="1">
        <f t="array" ref="L213">IF(_xlfn.XLOOKUP(1,(game_boards[draft_id]=drafter_draft_stats[[#This Row],[draft_id]])*(game_boards[drafter_id]=drafter_draft_stats[[#This Row],[drafter_id]]),game_boards[has_bonus_veto_override])=TRUE,1,0)</f>
        <v>1</v>
      </c>
      <c r="M213">
        <f>drafter_draft_stats[[#This Row],[starting_veto]]+drafter_draft_stats[[#This Row],[rollover_vetoes]]+drafter_draft_stats[[#This Row],[trivia_vetoes]]</f>
        <v>2</v>
      </c>
      <c r="N213">
        <f>drafter_draft_stats[[#This Row],[rollover_veto_override]]+drafter_draft_stats[[#This Row],[trivia_veto_override]]</f>
        <v>1</v>
      </c>
      <c r="P213">
        <v>2</v>
      </c>
      <c r="R213">
        <f>IF(_xlfn.XLOOKUP(drafter_draft_stats[[#This Row],[draft_id]],drafts[id],drafts[non_canonical])=TRUE,0,IF(drafter_draft_stats[[#This Row],[total_vetoes]]-drafter_draft_stats[[#This Row],[vetoes_used]]&gt;=1,1,0))</f>
        <v>0</v>
      </c>
      <c r="S213">
        <f>IF(_xlfn.XLOOKUP(drafter_draft_stats[[#This Row],[draft_id]],drafts[id],drafts[non_canonical])=TRUE,0,IF(drafter_draft_stats[[#This Row],[total_veto_overrides]]-drafter_draft_stats[[#This Row],[veto_overrides_used]]&gt;=1,1,0))</f>
        <v>1</v>
      </c>
    </row>
    <row r="214" spans="2:19" x14ac:dyDescent="0.25">
      <c r="B214" s="4" t="s">
        <v>534</v>
      </c>
      <c r="C214" t="str">
        <f>_xlfn.XLOOKUP(drafter_draft_stats[[#This Row],[draft_id]],drafts[id],drafts[title])</f>
        <v>Florida Crime</v>
      </c>
      <c r="D214" t="s">
        <v>1237</v>
      </c>
      <c r="E214" t="str">
        <f>_xlfn.XLOOKUP(drafter_draft_stats[[#This Row],[drafter_id]],drafters[id],drafters[name],"")</f>
        <v>Clay Keller</v>
      </c>
      <c r="G214" t="str">
        <f>_xlfn.XLOOKUP(drafter_draft_stats[[#This Row],[drafter_team_id]],drafter_teams[id],drafter_teams[name],"")</f>
        <v/>
      </c>
      <c r="H214">
        <f>1</f>
        <v>1</v>
      </c>
      <c r="I214" cm="1">
        <f t="array" ref="I214">IF(_xlfn.XLOOKUP(drafter_draft_stats[[#This Row],[draft_id]],drafts[id],drafts[non_canonical])=TRUE,0,_xlfn.XLOOKUP(drafter_draft_stats[[#This Row],[drafter_id]],$D$2:$D213,$R$2:$R213,0,,-1))</f>
        <v>0</v>
      </c>
      <c r="J214" cm="1">
        <f t="array" ref="J214">IF(_xlfn.XLOOKUP(drafter_draft_stats[[#This Row],[draft_id]],drafts[id],drafts[non_canonical])=TRUE,0,_xlfn.XLOOKUP(drafter_draft_stats[[#This Row],[drafter_id]],$D$2:$D213,$S$2:$S213,0,,-1))</f>
        <v>0</v>
      </c>
      <c r="K214" cm="1">
        <f t="array" ref="K214">IF(_xlfn.XLOOKUP(1,(game_boards[draft_id]=drafter_draft_stats[[#This Row],[draft_id]])*(game_boards[drafter_id]=drafter_draft_stats[[#This Row],[drafter_id]]),game_boards[has_bonus_veto])=TRUE,1,0)</f>
        <v>0</v>
      </c>
      <c r="L214" cm="1">
        <f t="array" ref="L214">IF(_xlfn.XLOOKUP(1,(game_boards[draft_id]=drafter_draft_stats[[#This Row],[draft_id]])*(game_boards[drafter_id]=drafter_draft_stats[[#This Row],[drafter_id]]),game_boards[has_bonus_veto_override])=TRUE,1,0)</f>
        <v>0</v>
      </c>
      <c r="M214">
        <f>drafter_draft_stats[[#This Row],[starting_veto]]+drafter_draft_stats[[#This Row],[rollover_vetoes]]+drafter_draft_stats[[#This Row],[trivia_vetoes]]</f>
        <v>1</v>
      </c>
      <c r="N214">
        <f>drafter_draft_stats[[#This Row],[rollover_veto_override]]+drafter_draft_stats[[#This Row],[trivia_veto_override]]</f>
        <v>0</v>
      </c>
      <c r="R214">
        <f>IF(_xlfn.XLOOKUP(drafter_draft_stats[[#This Row],[draft_id]],drafts[id],drafts[non_canonical])=TRUE,0,IF(drafter_draft_stats[[#This Row],[total_vetoes]]-drafter_draft_stats[[#This Row],[vetoes_used]]&gt;=1,1,0))</f>
        <v>1</v>
      </c>
      <c r="S214">
        <f>IF(_xlfn.XLOOKUP(drafter_draft_stats[[#This Row],[draft_id]],drafts[id],drafts[non_canonical])=TRUE,0,IF(drafter_draft_stats[[#This Row],[total_veto_overrides]]-drafter_draft_stats[[#This Row],[veto_overrides_used]]&gt;=1,1,0))</f>
        <v>0</v>
      </c>
    </row>
    <row r="215" spans="2:19" x14ac:dyDescent="0.25">
      <c r="B215" s="4" t="s">
        <v>534</v>
      </c>
      <c r="C215" t="str">
        <f>_xlfn.XLOOKUP(drafter_draft_stats[[#This Row],[draft_id]],drafts[id],drafts[title])</f>
        <v>Florida Crime</v>
      </c>
      <c r="D215" t="s">
        <v>1177</v>
      </c>
      <c r="E215" t="str">
        <f>_xlfn.XLOOKUP(drafter_draft_stats[[#This Row],[drafter_id]],drafters[id],drafters[name],"")</f>
        <v>Darren Franich</v>
      </c>
      <c r="G215" t="str">
        <f>_xlfn.XLOOKUP(drafter_draft_stats[[#This Row],[drafter_team_id]],drafter_teams[id],drafter_teams[name],"")</f>
        <v/>
      </c>
      <c r="H215">
        <f>1</f>
        <v>1</v>
      </c>
      <c r="I215" cm="1">
        <f t="array" ref="I215">IF(_xlfn.XLOOKUP(drafter_draft_stats[[#This Row],[draft_id]],drafts[id],drafts[non_canonical])=TRUE,0,_xlfn.XLOOKUP(drafter_draft_stats[[#This Row],[drafter_id]],$D$2:$D214,$R$2:$R214,0,,-1))</f>
        <v>0</v>
      </c>
      <c r="J215" cm="1">
        <f t="array" ref="J215">IF(_xlfn.XLOOKUP(drafter_draft_stats[[#This Row],[draft_id]],drafts[id],drafts[non_canonical])=TRUE,0,_xlfn.XLOOKUP(drafter_draft_stats[[#This Row],[drafter_id]],$D$2:$D214,$S$2:$S214,0,,-1))</f>
        <v>0</v>
      </c>
      <c r="K215" cm="1">
        <f t="array" ref="K215">IF(_xlfn.XLOOKUP(1,(game_boards[draft_id]=drafter_draft_stats[[#This Row],[draft_id]])*(game_boards[drafter_id]=drafter_draft_stats[[#This Row],[drafter_id]]),game_boards[has_bonus_veto])=TRUE,1,0)</f>
        <v>0</v>
      </c>
      <c r="L215" cm="1">
        <f t="array" ref="L215">IF(_xlfn.XLOOKUP(1,(game_boards[draft_id]=drafter_draft_stats[[#This Row],[draft_id]])*(game_boards[drafter_id]=drafter_draft_stats[[#This Row],[drafter_id]]),game_boards[has_bonus_veto_override])=TRUE,1,0)</f>
        <v>0</v>
      </c>
      <c r="M215">
        <f>drafter_draft_stats[[#This Row],[starting_veto]]+drafter_draft_stats[[#This Row],[rollover_vetoes]]+drafter_draft_stats[[#This Row],[trivia_vetoes]]</f>
        <v>1</v>
      </c>
      <c r="N215">
        <f>drafter_draft_stats[[#This Row],[rollover_veto_override]]+drafter_draft_stats[[#This Row],[trivia_veto_override]]</f>
        <v>0</v>
      </c>
      <c r="R215">
        <f>IF(_xlfn.XLOOKUP(drafter_draft_stats[[#This Row],[draft_id]],drafts[id],drafts[non_canonical])=TRUE,0,IF(drafter_draft_stats[[#This Row],[total_vetoes]]-drafter_draft_stats[[#This Row],[vetoes_used]]&gt;=1,1,0))</f>
        <v>1</v>
      </c>
      <c r="S215">
        <f>IF(_xlfn.XLOOKUP(drafter_draft_stats[[#This Row],[draft_id]],drafts[id],drafts[non_canonical])=TRUE,0,IF(drafter_draft_stats[[#This Row],[total_veto_overrides]]-drafter_draft_stats[[#This Row],[veto_overrides_used]]&gt;=1,1,0))</f>
        <v>0</v>
      </c>
    </row>
    <row r="216" spans="2:19" x14ac:dyDescent="0.25">
      <c r="B216" s="4" t="s">
        <v>502</v>
      </c>
      <c r="C216" t="str">
        <f>_xlfn.XLOOKUP(drafter_draft_stats[[#This Row],[draft_id]],drafts[id],drafts[title])</f>
        <v>Lucio Fulci</v>
      </c>
      <c r="D216" t="s">
        <v>845</v>
      </c>
      <c r="E216" t="str">
        <f>_xlfn.XLOOKUP(drafter_draft_stats[[#This Row],[drafter_id]],drafters[id],drafters[name],"")</f>
        <v>Rebekah McKendry</v>
      </c>
      <c r="G216" t="str">
        <f>_xlfn.XLOOKUP(drafter_draft_stats[[#This Row],[drafter_team_id]],drafter_teams[id],drafter_teams[name],"")</f>
        <v/>
      </c>
      <c r="H216">
        <f>1</f>
        <v>1</v>
      </c>
      <c r="I216" cm="1">
        <f t="array" ref="I216">IF(_xlfn.XLOOKUP(drafter_draft_stats[[#This Row],[draft_id]],drafts[id],drafts[non_canonical])=TRUE,0,_xlfn.XLOOKUP(drafter_draft_stats[[#This Row],[drafter_id]],$D$2:$D215,$R$2:$R215,0,,-1))</f>
        <v>0</v>
      </c>
      <c r="J216" cm="1">
        <f t="array" ref="J216">IF(_xlfn.XLOOKUP(drafter_draft_stats[[#This Row],[draft_id]],drafts[id],drafts[non_canonical])=TRUE,0,_xlfn.XLOOKUP(drafter_draft_stats[[#This Row],[drafter_id]],$D$2:$D215,$S$2:$S215,0,,-1))</f>
        <v>0</v>
      </c>
      <c r="K216" cm="1">
        <f t="array" ref="K216">IF(_xlfn.XLOOKUP(1,(game_boards[draft_id]=drafter_draft_stats[[#This Row],[draft_id]])*(game_boards[drafter_id]=drafter_draft_stats[[#This Row],[drafter_id]]),game_boards[has_bonus_veto])=TRUE,1,0)</f>
        <v>0</v>
      </c>
      <c r="L216" cm="1">
        <f t="array" ref="L216">IF(_xlfn.XLOOKUP(1,(game_boards[draft_id]=drafter_draft_stats[[#This Row],[draft_id]])*(game_boards[drafter_id]=drafter_draft_stats[[#This Row],[drafter_id]]),game_boards[has_bonus_veto_override])=TRUE,1,0)</f>
        <v>0</v>
      </c>
      <c r="M216">
        <f>drafter_draft_stats[[#This Row],[starting_veto]]+drafter_draft_stats[[#This Row],[rollover_vetoes]]+drafter_draft_stats[[#This Row],[trivia_vetoes]]</f>
        <v>1</v>
      </c>
      <c r="N216">
        <f>drafter_draft_stats[[#This Row],[rollover_veto_override]]+drafter_draft_stats[[#This Row],[trivia_veto_override]]</f>
        <v>0</v>
      </c>
      <c r="R216">
        <f>IF(_xlfn.XLOOKUP(drafter_draft_stats[[#This Row],[draft_id]],drafts[id],drafts[non_canonical])=TRUE,0,IF(drafter_draft_stats[[#This Row],[total_vetoes]]-drafter_draft_stats[[#This Row],[vetoes_used]]&gt;=1,1,0))</f>
        <v>1</v>
      </c>
      <c r="S216">
        <f>IF(_xlfn.XLOOKUP(drafter_draft_stats[[#This Row],[draft_id]],drafts[id],drafts[non_canonical])=TRUE,0,IF(drafter_draft_stats[[#This Row],[total_veto_overrides]]-drafter_draft_stats[[#This Row],[veto_overrides_used]]&gt;=1,1,0))</f>
        <v>0</v>
      </c>
    </row>
    <row r="217" spans="2:19" x14ac:dyDescent="0.25">
      <c r="B217" s="4" t="s">
        <v>502</v>
      </c>
      <c r="C217" t="str">
        <f>_xlfn.XLOOKUP(drafter_draft_stats[[#This Row],[draft_id]],drafts[id],drafts[title])</f>
        <v>Lucio Fulci</v>
      </c>
      <c r="D217" t="s">
        <v>805</v>
      </c>
      <c r="E217" t="str">
        <f>_xlfn.XLOOKUP(drafter_draft_stats[[#This Row],[drafter_id]],drafters[id],drafters[name],"")</f>
        <v>Elric Kane</v>
      </c>
      <c r="G217" t="str">
        <f>_xlfn.XLOOKUP(drafter_draft_stats[[#This Row],[drafter_team_id]],drafter_teams[id],drafter_teams[name],"")</f>
        <v/>
      </c>
      <c r="H217">
        <f>1</f>
        <v>1</v>
      </c>
      <c r="I217" cm="1">
        <f t="array" ref="I217">IF(_xlfn.XLOOKUP(drafter_draft_stats[[#This Row],[draft_id]],drafts[id],drafts[non_canonical])=TRUE,0,_xlfn.XLOOKUP(drafter_draft_stats[[#This Row],[drafter_id]],$D$2:$D216,$R$2:$R216,0,,-1))</f>
        <v>1</v>
      </c>
      <c r="J217" cm="1">
        <f t="array" ref="J217">IF(_xlfn.XLOOKUP(drafter_draft_stats[[#This Row],[draft_id]],drafts[id],drafts[non_canonical])=TRUE,0,_xlfn.XLOOKUP(drafter_draft_stats[[#This Row],[drafter_id]],$D$2:$D216,$S$2:$S216,0,,-1))</f>
        <v>0</v>
      </c>
      <c r="K217" cm="1">
        <f t="array" ref="K217">IF(_xlfn.XLOOKUP(1,(game_boards[draft_id]=drafter_draft_stats[[#This Row],[draft_id]])*(game_boards[drafter_id]=drafter_draft_stats[[#This Row],[drafter_id]]),game_boards[has_bonus_veto])=TRUE,1,0)</f>
        <v>0</v>
      </c>
      <c r="L217" cm="1">
        <f t="array" ref="L217">IF(_xlfn.XLOOKUP(1,(game_boards[draft_id]=drafter_draft_stats[[#This Row],[draft_id]])*(game_boards[drafter_id]=drafter_draft_stats[[#This Row],[drafter_id]]),game_boards[has_bonus_veto_override])=TRUE,1,0)</f>
        <v>0</v>
      </c>
      <c r="M217">
        <f>drafter_draft_stats[[#This Row],[starting_veto]]+drafter_draft_stats[[#This Row],[rollover_vetoes]]+drafter_draft_stats[[#This Row],[trivia_vetoes]]</f>
        <v>2</v>
      </c>
      <c r="N217">
        <f>drafter_draft_stats[[#This Row],[rollover_veto_override]]+drafter_draft_stats[[#This Row],[trivia_veto_override]]</f>
        <v>0</v>
      </c>
      <c r="P217">
        <v>1</v>
      </c>
      <c r="R217">
        <f>IF(_xlfn.XLOOKUP(drafter_draft_stats[[#This Row],[draft_id]],drafts[id],drafts[non_canonical])=TRUE,0,IF(drafter_draft_stats[[#This Row],[total_vetoes]]-drafter_draft_stats[[#This Row],[vetoes_used]]&gt;=1,1,0))</f>
        <v>1</v>
      </c>
      <c r="S217">
        <f>IF(_xlfn.XLOOKUP(drafter_draft_stats[[#This Row],[draft_id]],drafts[id],drafts[non_canonical])=TRUE,0,IF(drafter_draft_stats[[#This Row],[total_veto_overrides]]-drafter_draft_stats[[#This Row],[veto_overrides_used]]&gt;=1,1,0))</f>
        <v>0</v>
      </c>
    </row>
    <row r="218" spans="2:19" x14ac:dyDescent="0.25">
      <c r="B218" s="4" t="s">
        <v>20</v>
      </c>
      <c r="C218" t="str">
        <f>_xlfn.XLOOKUP(drafter_draft_stats[[#This Row],[draft_id]],drafts[id],drafts[title])</f>
        <v>Horror Remakes</v>
      </c>
      <c r="D218" t="s">
        <v>909</v>
      </c>
      <c r="E218" t="str">
        <f>_xlfn.XLOOKUP(drafter_draft_stats[[#This Row],[drafter_id]],drafters[id],drafters[name],"")</f>
        <v>Kyle Anderson</v>
      </c>
      <c r="G218" t="str">
        <f>_xlfn.XLOOKUP(drafter_draft_stats[[#This Row],[drafter_team_id]],drafter_teams[id],drafter_teams[name],"")</f>
        <v/>
      </c>
      <c r="H218">
        <f>1</f>
        <v>1</v>
      </c>
      <c r="I218" cm="1">
        <f t="array" ref="I218">IF(_xlfn.XLOOKUP(drafter_draft_stats[[#This Row],[draft_id]],drafts[id],drafts[non_canonical])=TRUE,0,_xlfn.XLOOKUP(drafter_draft_stats[[#This Row],[drafter_id]],$D$2:$D217,$R$2:$R217,0,,-1))</f>
        <v>1</v>
      </c>
      <c r="J218" cm="1">
        <f t="array" ref="J218">IF(_xlfn.XLOOKUP(drafter_draft_stats[[#This Row],[draft_id]],drafts[id],drafts[non_canonical])=TRUE,0,_xlfn.XLOOKUP(drafter_draft_stats[[#This Row],[drafter_id]],$D$2:$D217,$S$2:$S217,0,,-1))</f>
        <v>0</v>
      </c>
      <c r="K218" cm="1">
        <f t="array" ref="K218">IF(_xlfn.XLOOKUP(1,(game_boards[draft_id]=drafter_draft_stats[[#This Row],[draft_id]])*(game_boards[drafter_id]=drafter_draft_stats[[#This Row],[drafter_id]]),game_boards[has_bonus_veto])=TRUE,1,0)</f>
        <v>0</v>
      </c>
      <c r="L218" cm="1">
        <f t="array" ref="L218">IF(_xlfn.XLOOKUP(1,(game_boards[draft_id]=drafter_draft_stats[[#This Row],[draft_id]])*(game_boards[drafter_id]=drafter_draft_stats[[#This Row],[drafter_id]]),game_boards[has_bonus_veto_override])=TRUE,1,0)</f>
        <v>0</v>
      </c>
      <c r="M218">
        <f>drafter_draft_stats[[#This Row],[starting_veto]]+drafter_draft_stats[[#This Row],[rollover_vetoes]]+drafter_draft_stats[[#This Row],[trivia_vetoes]]</f>
        <v>2</v>
      </c>
      <c r="N218">
        <f>drafter_draft_stats[[#This Row],[rollover_veto_override]]+drafter_draft_stats[[#This Row],[trivia_veto_override]]</f>
        <v>0</v>
      </c>
      <c r="P218">
        <v>1</v>
      </c>
      <c r="R218">
        <f>IF(_xlfn.XLOOKUP(drafter_draft_stats[[#This Row],[draft_id]],drafts[id],drafts[non_canonical])=TRUE,0,IF(drafter_draft_stats[[#This Row],[total_vetoes]]-drafter_draft_stats[[#This Row],[vetoes_used]]&gt;=1,1,0))</f>
        <v>1</v>
      </c>
      <c r="S218">
        <f>IF(_xlfn.XLOOKUP(drafter_draft_stats[[#This Row],[draft_id]],drafts[id],drafts[non_canonical])=TRUE,0,IF(drafter_draft_stats[[#This Row],[total_veto_overrides]]-drafter_draft_stats[[#This Row],[veto_overrides_used]]&gt;=1,1,0))</f>
        <v>0</v>
      </c>
    </row>
    <row r="219" spans="2:19" x14ac:dyDescent="0.25">
      <c r="B219" s="4" t="s">
        <v>20</v>
      </c>
      <c r="C219" t="str">
        <f>_xlfn.XLOOKUP(drafter_draft_stats[[#This Row],[draft_id]],drafts[id],drafts[title])</f>
        <v>Horror Remakes</v>
      </c>
      <c r="D219" t="s">
        <v>915</v>
      </c>
      <c r="E219" t="str">
        <f>_xlfn.XLOOKUP(drafter_draft_stats[[#This Row],[drafter_id]],drafters[id],drafters[name],"")</f>
        <v>Billy Ray Brewton</v>
      </c>
      <c r="G219" t="str">
        <f>_xlfn.XLOOKUP(drafter_draft_stats[[#This Row],[drafter_team_id]],drafter_teams[id],drafter_teams[name],"")</f>
        <v/>
      </c>
      <c r="H219">
        <f>1</f>
        <v>1</v>
      </c>
      <c r="I219" cm="1">
        <f t="array" ref="I219">IF(_xlfn.XLOOKUP(drafter_draft_stats[[#This Row],[draft_id]],drafts[id],drafts[non_canonical])=TRUE,0,_xlfn.XLOOKUP(drafter_draft_stats[[#This Row],[drafter_id]],$D$2:$D218,$R$2:$R218,0,,-1))</f>
        <v>1</v>
      </c>
      <c r="J219" cm="1">
        <f t="array" ref="J219">IF(_xlfn.XLOOKUP(drafter_draft_stats[[#This Row],[draft_id]],drafts[id],drafts[non_canonical])=TRUE,0,_xlfn.XLOOKUP(drafter_draft_stats[[#This Row],[drafter_id]],$D$2:$D218,$S$2:$S218,0,,-1))</f>
        <v>1</v>
      </c>
      <c r="K219" cm="1">
        <f t="array" ref="K219">IF(_xlfn.XLOOKUP(1,(game_boards[draft_id]=drafter_draft_stats[[#This Row],[draft_id]])*(game_boards[drafter_id]=drafter_draft_stats[[#This Row],[drafter_id]]),game_boards[has_bonus_veto])=TRUE,1,0)</f>
        <v>0</v>
      </c>
      <c r="L219" cm="1">
        <f t="array" ref="L219">IF(_xlfn.XLOOKUP(1,(game_boards[draft_id]=drafter_draft_stats[[#This Row],[draft_id]])*(game_boards[drafter_id]=drafter_draft_stats[[#This Row],[drafter_id]]),game_boards[has_bonus_veto_override])=TRUE,1,0)</f>
        <v>0</v>
      </c>
      <c r="M219">
        <f>drafter_draft_stats[[#This Row],[starting_veto]]+drafter_draft_stats[[#This Row],[rollover_vetoes]]+drafter_draft_stats[[#This Row],[trivia_vetoes]]</f>
        <v>2</v>
      </c>
      <c r="N219">
        <f>drafter_draft_stats[[#This Row],[rollover_veto_override]]+drafter_draft_stats[[#This Row],[trivia_veto_override]]</f>
        <v>1</v>
      </c>
      <c r="O219">
        <v>1</v>
      </c>
      <c r="P219">
        <v>1</v>
      </c>
      <c r="R219">
        <f>IF(_xlfn.XLOOKUP(drafter_draft_stats[[#This Row],[draft_id]],drafts[id],drafts[non_canonical])=TRUE,0,IF(drafter_draft_stats[[#This Row],[total_vetoes]]-drafter_draft_stats[[#This Row],[vetoes_used]]&gt;=1,1,0))</f>
        <v>1</v>
      </c>
      <c r="S219">
        <f>IF(_xlfn.XLOOKUP(drafter_draft_stats[[#This Row],[draft_id]],drafts[id],drafts[non_canonical])=TRUE,0,IF(drafter_draft_stats[[#This Row],[total_veto_overrides]]-drafter_draft_stats[[#This Row],[veto_overrides_used]]&gt;=1,1,0))</f>
        <v>1</v>
      </c>
    </row>
    <row r="220" spans="2:19" x14ac:dyDescent="0.25">
      <c r="B220" s="4" t="s">
        <v>574</v>
      </c>
      <c r="C220" t="str">
        <f>_xlfn.XLOOKUP(drafter_draft_stats[[#This Row],[draft_id]],drafts[id],drafts[title])</f>
        <v>Alien vs. Predator Super Draft</v>
      </c>
      <c r="D220" t="s">
        <v>859</v>
      </c>
      <c r="E220" t="str">
        <f>_xlfn.XLOOKUP(drafter_draft_stats[[#This Row],[drafter_id]],drafters[id],drafters[name],"")</f>
        <v>Angie Han</v>
      </c>
      <c r="G220" t="str">
        <f>_xlfn.XLOOKUP(drafter_draft_stats[[#This Row],[drafter_team_id]],drafter_teams[id],drafter_teams[name],"")</f>
        <v/>
      </c>
      <c r="H220">
        <f>1</f>
        <v>1</v>
      </c>
      <c r="I220" cm="1">
        <f t="array" ref="I220">IF(_xlfn.XLOOKUP(drafter_draft_stats[[#This Row],[draft_id]],drafts[id],drafts[non_canonical])=TRUE,0,_xlfn.XLOOKUP(drafter_draft_stats[[#This Row],[drafter_id]],$D$2:$D219,$R$2:$R219,0,,-1))</f>
        <v>0</v>
      </c>
      <c r="J220" cm="1">
        <f t="array" ref="J220">IF(_xlfn.XLOOKUP(drafter_draft_stats[[#This Row],[draft_id]],drafts[id],drafts[non_canonical])=TRUE,0,_xlfn.XLOOKUP(drafter_draft_stats[[#This Row],[drafter_id]],$D$2:$D219,$S$2:$S219,0,,-1))</f>
        <v>0</v>
      </c>
      <c r="K220" cm="1">
        <f t="array" ref="K220">IF(_xlfn.XLOOKUP(1,(game_boards[draft_id]=drafter_draft_stats[[#This Row],[draft_id]])*(game_boards[drafter_id]=drafter_draft_stats[[#This Row],[drafter_id]]),game_boards[has_bonus_veto])=TRUE,1,0)</f>
        <v>1</v>
      </c>
      <c r="L220" cm="1">
        <f t="array" ref="L220">IF(_xlfn.XLOOKUP(1,(game_boards[draft_id]=drafter_draft_stats[[#This Row],[draft_id]])*(game_boards[drafter_id]=drafter_draft_stats[[#This Row],[drafter_id]]),game_boards[has_bonus_veto_override])=TRUE,1,0)</f>
        <v>0</v>
      </c>
      <c r="M220">
        <f>drafter_draft_stats[[#This Row],[starting_veto]]+drafter_draft_stats[[#This Row],[rollover_vetoes]]+drafter_draft_stats[[#This Row],[trivia_vetoes]]</f>
        <v>2</v>
      </c>
      <c r="N220">
        <f>drafter_draft_stats[[#This Row],[rollover_veto_override]]+drafter_draft_stats[[#This Row],[trivia_veto_override]]</f>
        <v>0</v>
      </c>
      <c r="P220">
        <v>2</v>
      </c>
      <c r="R220">
        <f>IF(_xlfn.XLOOKUP(drafter_draft_stats[[#This Row],[draft_id]],drafts[id],drafts[non_canonical])=TRUE,0,IF(drafter_draft_stats[[#This Row],[total_vetoes]]-drafter_draft_stats[[#This Row],[vetoes_used]]&gt;=1,1,0))</f>
        <v>0</v>
      </c>
      <c r="S220">
        <f>IF(_xlfn.XLOOKUP(drafter_draft_stats[[#This Row],[draft_id]],drafts[id],drafts[non_canonical])=TRUE,0,IF(drafter_draft_stats[[#This Row],[total_veto_overrides]]-drafter_draft_stats[[#This Row],[veto_overrides_used]]&gt;=1,1,0))</f>
        <v>0</v>
      </c>
    </row>
    <row r="221" spans="2:19" x14ac:dyDescent="0.25">
      <c r="B221" s="4" t="s">
        <v>574</v>
      </c>
      <c r="C221" t="str">
        <f>_xlfn.XLOOKUP(drafter_draft_stats[[#This Row],[draft_id]],drafts[id],drafts[title])</f>
        <v>Alien vs. Predator Super Draft</v>
      </c>
      <c r="D221" t="s">
        <v>1047</v>
      </c>
      <c r="E221" t="str">
        <f>_xlfn.XLOOKUP(drafter_draft_stats[[#This Row],[drafter_id]],drafters[id],drafters[name],"")</f>
        <v>Scott Wampler</v>
      </c>
      <c r="G221" t="str">
        <f>_xlfn.XLOOKUP(drafter_draft_stats[[#This Row],[drafter_team_id]],drafter_teams[id],drafter_teams[name],"")</f>
        <v/>
      </c>
      <c r="H221">
        <f>1</f>
        <v>1</v>
      </c>
      <c r="I221" cm="1">
        <f t="array" ref="I221">IF(_xlfn.XLOOKUP(drafter_draft_stats[[#This Row],[draft_id]],drafts[id],drafts[non_canonical])=TRUE,0,_xlfn.XLOOKUP(drafter_draft_stats[[#This Row],[drafter_id]],$D$2:$D220,$R$2:$R220,0,,-1))</f>
        <v>0</v>
      </c>
      <c r="J221" cm="1">
        <f t="array" ref="J221">IF(_xlfn.XLOOKUP(drafter_draft_stats[[#This Row],[draft_id]],drafts[id],drafts[non_canonical])=TRUE,0,_xlfn.XLOOKUP(drafter_draft_stats[[#This Row],[drafter_id]],$D$2:$D220,$S$2:$S220,0,,-1))</f>
        <v>0</v>
      </c>
      <c r="K221" cm="1">
        <f t="array" ref="K221">IF(_xlfn.XLOOKUP(1,(game_boards[draft_id]=drafter_draft_stats[[#This Row],[draft_id]])*(game_boards[drafter_id]=drafter_draft_stats[[#This Row],[drafter_id]]),game_boards[has_bonus_veto])=TRUE,1,0)</f>
        <v>0</v>
      </c>
      <c r="L221" cm="1">
        <f t="array" ref="L221">IF(_xlfn.XLOOKUP(1,(game_boards[draft_id]=drafter_draft_stats[[#This Row],[draft_id]])*(game_boards[drafter_id]=drafter_draft_stats[[#This Row],[drafter_id]]),game_boards[has_bonus_veto_override])=TRUE,1,0)</f>
        <v>0</v>
      </c>
      <c r="M221">
        <f>drafter_draft_stats[[#This Row],[starting_veto]]+drafter_draft_stats[[#This Row],[rollover_vetoes]]+drafter_draft_stats[[#This Row],[trivia_vetoes]]</f>
        <v>1</v>
      </c>
      <c r="N221">
        <f>drafter_draft_stats[[#This Row],[rollover_veto_override]]+drafter_draft_stats[[#This Row],[trivia_veto_override]]</f>
        <v>0</v>
      </c>
      <c r="P221">
        <v>1</v>
      </c>
      <c r="R221">
        <f>IF(_xlfn.XLOOKUP(drafter_draft_stats[[#This Row],[draft_id]],drafts[id],drafts[non_canonical])=TRUE,0,IF(drafter_draft_stats[[#This Row],[total_vetoes]]-drafter_draft_stats[[#This Row],[vetoes_used]]&gt;=1,1,0))</f>
        <v>0</v>
      </c>
      <c r="S221">
        <f>IF(_xlfn.XLOOKUP(drafter_draft_stats[[#This Row],[draft_id]],drafts[id],drafts[non_canonical])=TRUE,0,IF(drafter_draft_stats[[#This Row],[total_veto_overrides]]-drafter_draft_stats[[#This Row],[veto_overrides_used]]&gt;=1,1,0))</f>
        <v>0</v>
      </c>
    </row>
    <row r="222" spans="2:19" x14ac:dyDescent="0.25">
      <c r="B222" s="4" t="s">
        <v>574</v>
      </c>
      <c r="C222" t="str">
        <f>_xlfn.XLOOKUP(drafter_draft_stats[[#This Row],[draft_id]],drafts[id],drafts[title])</f>
        <v>Alien vs. Predator Super Draft</v>
      </c>
      <c r="D222" t="s">
        <v>947</v>
      </c>
      <c r="E222" t="str">
        <f>_xlfn.XLOOKUP(drafter_draft_stats[[#This Row],[drafter_id]],drafters[id],drafters[name],"")</f>
        <v>Brian Collins</v>
      </c>
      <c r="G222" t="str">
        <f>_xlfn.XLOOKUP(drafter_draft_stats[[#This Row],[drafter_team_id]],drafter_teams[id],drafter_teams[name],"")</f>
        <v/>
      </c>
      <c r="H222">
        <f>1</f>
        <v>1</v>
      </c>
      <c r="I222" cm="1">
        <f t="array" ref="I222">IF(_xlfn.XLOOKUP(drafter_draft_stats[[#This Row],[draft_id]],drafts[id],drafts[non_canonical])=TRUE,0,_xlfn.XLOOKUP(drafter_draft_stats[[#This Row],[drafter_id]],$D$2:$D221,$R$2:$R221,0,,-1))</f>
        <v>0</v>
      </c>
      <c r="J222" cm="1">
        <f t="array" ref="J222">IF(_xlfn.XLOOKUP(drafter_draft_stats[[#This Row],[draft_id]],drafts[id],drafts[non_canonical])=TRUE,0,_xlfn.XLOOKUP(drafter_draft_stats[[#This Row],[drafter_id]],$D$2:$D221,$S$2:$S221,0,,-1))</f>
        <v>0</v>
      </c>
      <c r="K222" cm="1">
        <f t="array" ref="K222">IF(_xlfn.XLOOKUP(1,(game_boards[draft_id]=drafter_draft_stats[[#This Row],[draft_id]])*(game_boards[drafter_id]=drafter_draft_stats[[#This Row],[drafter_id]]),game_boards[has_bonus_veto])=TRUE,1,0)</f>
        <v>0</v>
      </c>
      <c r="L222" cm="1">
        <f t="array" ref="L222">IF(_xlfn.XLOOKUP(1,(game_boards[draft_id]=drafter_draft_stats[[#This Row],[draft_id]])*(game_boards[drafter_id]=drafter_draft_stats[[#This Row],[drafter_id]]),game_boards[has_bonus_veto_override])=TRUE,1,0)</f>
        <v>1</v>
      </c>
      <c r="M222">
        <f>drafter_draft_stats[[#This Row],[starting_veto]]+drafter_draft_stats[[#This Row],[rollover_vetoes]]+drafter_draft_stats[[#This Row],[trivia_vetoes]]</f>
        <v>1</v>
      </c>
      <c r="N222">
        <f>drafter_draft_stats[[#This Row],[rollover_veto_override]]+drafter_draft_stats[[#This Row],[trivia_veto_override]]</f>
        <v>1</v>
      </c>
      <c r="P222">
        <v>1</v>
      </c>
      <c r="R222">
        <f>IF(_xlfn.XLOOKUP(drafter_draft_stats[[#This Row],[draft_id]],drafts[id],drafts[non_canonical])=TRUE,0,IF(drafter_draft_stats[[#This Row],[total_vetoes]]-drafter_draft_stats[[#This Row],[vetoes_used]]&gt;=1,1,0))</f>
        <v>0</v>
      </c>
      <c r="S222">
        <f>IF(_xlfn.XLOOKUP(drafter_draft_stats[[#This Row],[draft_id]],drafts[id],drafts[non_canonical])=TRUE,0,IF(drafter_draft_stats[[#This Row],[total_veto_overrides]]-drafter_draft_stats[[#This Row],[veto_overrides_used]]&gt;=1,1,0))</f>
        <v>1</v>
      </c>
    </row>
    <row r="223" spans="2:19" x14ac:dyDescent="0.25">
      <c r="B223" s="4" t="s">
        <v>482</v>
      </c>
      <c r="C223" t="str">
        <f>_xlfn.XLOOKUP(drafter_draft_stats[[#This Row],[draft_id]],drafts[id],drafts[title])</f>
        <v>Video Nasties - Prosecuted Films</v>
      </c>
      <c r="D223" t="s">
        <v>1189</v>
      </c>
      <c r="E223" t="str">
        <f>_xlfn.XLOOKUP(drafter_draft_stats[[#This Row],[drafter_id]],drafters[id],drafters[name],"")</f>
        <v>Jim Branscome</v>
      </c>
      <c r="G223" t="str">
        <f>_xlfn.XLOOKUP(drafter_draft_stats[[#This Row],[drafter_team_id]],drafter_teams[id],drafter_teams[name],"")</f>
        <v/>
      </c>
      <c r="H223">
        <f>1</f>
        <v>1</v>
      </c>
      <c r="I223" cm="1">
        <f t="array" ref="I223">IF(_xlfn.XLOOKUP(drafter_draft_stats[[#This Row],[draft_id]],drafts[id],drafts[non_canonical])=TRUE,0,_xlfn.XLOOKUP(drafter_draft_stats[[#This Row],[drafter_id]],$D$2:$D222,$R$2:$R222,0,,-1))</f>
        <v>0</v>
      </c>
      <c r="J223" cm="1">
        <f t="array" ref="J223">IF(_xlfn.XLOOKUP(drafter_draft_stats[[#This Row],[draft_id]],drafts[id],drafts[non_canonical])=TRUE,0,_xlfn.XLOOKUP(drafter_draft_stats[[#This Row],[drafter_id]],$D$2:$D222,$S$2:$S222,0,,-1))</f>
        <v>0</v>
      </c>
      <c r="K223" cm="1">
        <f t="array" ref="K223">IF(_xlfn.XLOOKUP(1,(game_boards[draft_id]=drafter_draft_stats[[#This Row],[draft_id]])*(game_boards[drafter_id]=drafter_draft_stats[[#This Row],[drafter_id]]),game_boards[has_bonus_veto])=TRUE,1,0)</f>
        <v>0</v>
      </c>
      <c r="L223" cm="1">
        <f t="array" ref="L223">IF(_xlfn.XLOOKUP(1,(game_boards[draft_id]=drafter_draft_stats[[#This Row],[draft_id]])*(game_boards[drafter_id]=drafter_draft_stats[[#This Row],[drafter_id]]),game_boards[has_bonus_veto_override])=TRUE,1,0)</f>
        <v>0</v>
      </c>
      <c r="M223">
        <f>drafter_draft_stats[[#This Row],[starting_veto]]+drafter_draft_stats[[#This Row],[rollover_vetoes]]+drafter_draft_stats[[#This Row],[trivia_vetoes]]</f>
        <v>1</v>
      </c>
      <c r="N223">
        <f>drafter_draft_stats[[#This Row],[rollover_veto_override]]+drafter_draft_stats[[#This Row],[trivia_veto_override]]</f>
        <v>0</v>
      </c>
      <c r="P223">
        <v>1</v>
      </c>
      <c r="R223">
        <f>IF(_xlfn.XLOOKUP(drafter_draft_stats[[#This Row],[draft_id]],drafts[id],drafts[non_canonical])=TRUE,0,IF(drafter_draft_stats[[#This Row],[total_vetoes]]-drafter_draft_stats[[#This Row],[vetoes_used]]&gt;=1,1,0))</f>
        <v>0</v>
      </c>
      <c r="S223">
        <f>IF(_xlfn.XLOOKUP(drafter_draft_stats[[#This Row],[draft_id]],drafts[id],drafts[non_canonical])=TRUE,0,IF(drafter_draft_stats[[#This Row],[total_veto_overrides]]-drafter_draft_stats[[#This Row],[veto_overrides_used]]&gt;=1,1,0))</f>
        <v>0</v>
      </c>
    </row>
    <row r="224" spans="2:19" x14ac:dyDescent="0.25">
      <c r="B224" s="4" t="s">
        <v>482</v>
      </c>
      <c r="C224" t="str">
        <f>_xlfn.XLOOKUP(drafter_draft_stats[[#This Row],[draft_id]],drafts[id],drafts[title])</f>
        <v>Video Nasties - Prosecuted Films</v>
      </c>
      <c r="D224" t="s">
        <v>923</v>
      </c>
      <c r="E224" t="str">
        <f>_xlfn.XLOOKUP(drafter_draft_stats[[#This Row],[drafter_id]],drafters[id],drafters[name],"")</f>
        <v>Alfonso Carrillo</v>
      </c>
      <c r="G224" t="str">
        <f>_xlfn.XLOOKUP(drafter_draft_stats[[#This Row],[drafter_team_id]],drafter_teams[id],drafter_teams[name],"")</f>
        <v/>
      </c>
      <c r="H224">
        <f>1</f>
        <v>1</v>
      </c>
      <c r="I224" cm="1">
        <f t="array" ref="I224">IF(_xlfn.XLOOKUP(drafter_draft_stats[[#This Row],[draft_id]],drafts[id],drafts[non_canonical])=TRUE,0,_xlfn.XLOOKUP(drafter_draft_stats[[#This Row],[drafter_id]],$D$2:$D223,$R$2:$R223,0,,-1))</f>
        <v>0</v>
      </c>
      <c r="J224" cm="1">
        <f t="array" ref="J224">IF(_xlfn.XLOOKUP(drafter_draft_stats[[#This Row],[draft_id]],drafts[id],drafts[non_canonical])=TRUE,0,_xlfn.XLOOKUP(drafter_draft_stats[[#This Row],[drafter_id]],$D$2:$D223,$S$2:$S223,0,,-1))</f>
        <v>0</v>
      </c>
      <c r="K224" cm="1">
        <f t="array" ref="K224">IF(_xlfn.XLOOKUP(1,(game_boards[draft_id]=drafter_draft_stats[[#This Row],[draft_id]])*(game_boards[drafter_id]=drafter_draft_stats[[#This Row],[drafter_id]]),game_boards[has_bonus_veto])=TRUE,1,0)</f>
        <v>0</v>
      </c>
      <c r="L224" cm="1">
        <f t="array" ref="L224">IF(_xlfn.XLOOKUP(1,(game_boards[draft_id]=drafter_draft_stats[[#This Row],[draft_id]])*(game_boards[drafter_id]=drafter_draft_stats[[#This Row],[drafter_id]]),game_boards[has_bonus_veto_override])=TRUE,1,0)</f>
        <v>0</v>
      </c>
      <c r="M224">
        <f>drafter_draft_stats[[#This Row],[starting_veto]]+drafter_draft_stats[[#This Row],[rollover_vetoes]]+drafter_draft_stats[[#This Row],[trivia_vetoes]]</f>
        <v>1</v>
      </c>
      <c r="N224">
        <f>drafter_draft_stats[[#This Row],[rollover_veto_override]]+drafter_draft_stats[[#This Row],[trivia_veto_override]]</f>
        <v>0</v>
      </c>
      <c r="R224">
        <f>IF(_xlfn.XLOOKUP(drafter_draft_stats[[#This Row],[draft_id]],drafts[id],drafts[non_canonical])=TRUE,0,IF(drafter_draft_stats[[#This Row],[total_vetoes]]-drafter_draft_stats[[#This Row],[vetoes_used]]&gt;=1,1,0))</f>
        <v>1</v>
      </c>
      <c r="S224">
        <f>IF(_xlfn.XLOOKUP(drafter_draft_stats[[#This Row],[draft_id]],drafts[id],drafts[non_canonical])=TRUE,0,IF(drafter_draft_stats[[#This Row],[total_veto_overrides]]-drafter_draft_stats[[#This Row],[veto_overrides_used]]&gt;=1,1,0))</f>
        <v>0</v>
      </c>
    </row>
    <row r="225" spans="2:19" x14ac:dyDescent="0.25">
      <c r="B225" s="4" t="s">
        <v>252</v>
      </c>
      <c r="C225" t="str">
        <f>_xlfn.XLOOKUP(drafter_draft_stats[[#This Row],[draft_id]],drafts[id],drafts[title])</f>
        <v>The American President</v>
      </c>
      <c r="D225" t="s">
        <v>885</v>
      </c>
      <c r="E225" t="str">
        <f>_xlfn.XLOOKUP(drafter_draft_stats[[#This Row],[drafter_id]],drafters[id],drafters[name],"")</f>
        <v>Guy Branum</v>
      </c>
      <c r="G225" t="str">
        <f>_xlfn.XLOOKUP(drafter_draft_stats[[#This Row],[drafter_team_id]],drafter_teams[id],drafter_teams[name],"")</f>
        <v/>
      </c>
      <c r="H225">
        <f>1</f>
        <v>1</v>
      </c>
      <c r="I225" cm="1">
        <f t="array" ref="I225">IF(_xlfn.XLOOKUP(drafter_draft_stats[[#This Row],[draft_id]],drafts[id],drafts[non_canonical])=TRUE,0,_xlfn.XLOOKUP(drafter_draft_stats[[#This Row],[drafter_id]],$D$2:$D224,$R$2:$R224,0,,-1))</f>
        <v>0</v>
      </c>
      <c r="J225" cm="1">
        <f t="array" ref="J225">IF(_xlfn.XLOOKUP(drafter_draft_stats[[#This Row],[draft_id]],drafts[id],drafts[non_canonical])=TRUE,0,_xlfn.XLOOKUP(drafter_draft_stats[[#This Row],[drafter_id]],$D$2:$D224,$S$2:$S224,0,,-1))</f>
        <v>0</v>
      </c>
      <c r="K225" cm="1">
        <f t="array" ref="K225">IF(_xlfn.XLOOKUP(1,(game_boards[draft_id]=drafter_draft_stats[[#This Row],[draft_id]])*(game_boards[drafter_id]=drafter_draft_stats[[#This Row],[drafter_id]]),game_boards[has_bonus_veto])=TRUE,1,0)</f>
        <v>0</v>
      </c>
      <c r="L225" cm="1">
        <f t="array" ref="L225">IF(_xlfn.XLOOKUP(1,(game_boards[draft_id]=drafter_draft_stats[[#This Row],[draft_id]])*(game_boards[drafter_id]=drafter_draft_stats[[#This Row],[drafter_id]]),game_boards[has_bonus_veto_override])=TRUE,1,0)</f>
        <v>0</v>
      </c>
      <c r="M225">
        <f>drafter_draft_stats[[#This Row],[starting_veto]]+drafter_draft_stats[[#This Row],[rollover_vetoes]]+drafter_draft_stats[[#This Row],[trivia_vetoes]]</f>
        <v>1</v>
      </c>
      <c r="N225">
        <f>drafter_draft_stats[[#This Row],[rollover_veto_override]]+drafter_draft_stats[[#This Row],[trivia_veto_override]]</f>
        <v>0</v>
      </c>
      <c r="R225">
        <f>IF(_xlfn.XLOOKUP(drafter_draft_stats[[#This Row],[draft_id]],drafts[id],drafts[non_canonical])=TRUE,0,IF(drafter_draft_stats[[#This Row],[total_vetoes]]-drafter_draft_stats[[#This Row],[vetoes_used]]&gt;=1,1,0))</f>
        <v>1</v>
      </c>
      <c r="S225">
        <f>IF(_xlfn.XLOOKUP(drafter_draft_stats[[#This Row],[draft_id]],drafts[id],drafts[non_canonical])=TRUE,0,IF(drafter_draft_stats[[#This Row],[total_veto_overrides]]-drafter_draft_stats[[#This Row],[veto_overrides_used]]&gt;=1,1,0))</f>
        <v>0</v>
      </c>
    </row>
    <row r="226" spans="2:19" x14ac:dyDescent="0.25">
      <c r="B226" s="4" t="s">
        <v>252</v>
      </c>
      <c r="C226" t="str">
        <f>_xlfn.XLOOKUP(drafter_draft_stats[[#This Row],[draft_id]],drafts[id],drafts[title])</f>
        <v>The American President</v>
      </c>
      <c r="D226" t="s">
        <v>1115</v>
      </c>
      <c r="E226" t="str">
        <f>_xlfn.XLOOKUP(drafter_draft_stats[[#This Row],[drafter_id]],drafters[id],drafters[name],"")</f>
        <v>Ryan Marker</v>
      </c>
      <c r="G226" t="str">
        <f>_xlfn.XLOOKUP(drafter_draft_stats[[#This Row],[drafter_team_id]],drafter_teams[id],drafter_teams[name],"")</f>
        <v/>
      </c>
      <c r="H226">
        <f>1</f>
        <v>1</v>
      </c>
      <c r="I226" cm="1">
        <f t="array" ref="I226">IF(_xlfn.XLOOKUP(drafter_draft_stats[[#This Row],[draft_id]],drafts[id],drafts[non_canonical])=TRUE,0,_xlfn.XLOOKUP(drafter_draft_stats[[#This Row],[drafter_id]],$D$2:$D225,$R$2:$R225,0,,-1))</f>
        <v>0</v>
      </c>
      <c r="J226" cm="1">
        <f t="array" ref="J226">IF(_xlfn.XLOOKUP(drafter_draft_stats[[#This Row],[draft_id]],drafts[id],drafts[non_canonical])=TRUE,0,_xlfn.XLOOKUP(drafter_draft_stats[[#This Row],[drafter_id]],$D$2:$D225,$S$2:$S225,0,,-1))</f>
        <v>0</v>
      </c>
      <c r="K226" cm="1">
        <f t="array" ref="K226">IF(_xlfn.XLOOKUP(1,(game_boards[draft_id]=drafter_draft_stats[[#This Row],[draft_id]])*(game_boards[drafter_id]=drafter_draft_stats[[#This Row],[drafter_id]]),game_boards[has_bonus_veto])=TRUE,1,0)</f>
        <v>0</v>
      </c>
      <c r="L226" cm="1">
        <f t="array" ref="L226">IF(_xlfn.XLOOKUP(1,(game_boards[draft_id]=drafter_draft_stats[[#This Row],[draft_id]])*(game_boards[drafter_id]=drafter_draft_stats[[#This Row],[drafter_id]]),game_boards[has_bonus_veto_override])=TRUE,1,0)</f>
        <v>0</v>
      </c>
      <c r="M226">
        <f>drafter_draft_stats[[#This Row],[starting_veto]]+drafter_draft_stats[[#This Row],[rollover_vetoes]]+drafter_draft_stats[[#This Row],[trivia_vetoes]]</f>
        <v>1</v>
      </c>
      <c r="N226">
        <f>drafter_draft_stats[[#This Row],[rollover_veto_override]]+drafter_draft_stats[[#This Row],[trivia_veto_override]]</f>
        <v>0</v>
      </c>
      <c r="R226">
        <f>IF(_xlfn.XLOOKUP(drafter_draft_stats[[#This Row],[draft_id]],drafts[id],drafts[non_canonical])=TRUE,0,IF(drafter_draft_stats[[#This Row],[total_vetoes]]-drafter_draft_stats[[#This Row],[vetoes_used]]&gt;=1,1,0))</f>
        <v>1</v>
      </c>
      <c r="S226">
        <f>IF(_xlfn.XLOOKUP(drafter_draft_stats[[#This Row],[draft_id]],drafts[id],drafts[non_canonical])=TRUE,0,IF(drafter_draft_stats[[#This Row],[total_veto_overrides]]-drafter_draft_stats[[#This Row],[veto_overrides_used]]&gt;=1,1,0))</f>
        <v>0</v>
      </c>
    </row>
    <row r="227" spans="2:19" x14ac:dyDescent="0.25">
      <c r="B227" s="4" t="s">
        <v>397</v>
      </c>
      <c r="C227" t="str">
        <f>_xlfn.XLOOKUP(drafter_draft_stats[[#This Row],[draft_id]],drafts[id],drafts[title])</f>
        <v>Drag</v>
      </c>
      <c r="D227" t="s">
        <v>957</v>
      </c>
      <c r="E227" t="str">
        <f>_xlfn.XLOOKUP(drafter_draft_stats[[#This Row],[drafter_id]],drafters[id],drafters[name],"")</f>
        <v>Chris Feil</v>
      </c>
      <c r="G227" t="str">
        <f>_xlfn.XLOOKUP(drafter_draft_stats[[#This Row],[drafter_team_id]],drafter_teams[id],drafter_teams[name],"")</f>
        <v/>
      </c>
      <c r="H227">
        <f>1</f>
        <v>1</v>
      </c>
      <c r="I227" cm="1">
        <f t="array" ref="I227">IF(_xlfn.XLOOKUP(drafter_draft_stats[[#This Row],[draft_id]],drafts[id],drafts[non_canonical])=TRUE,0,_xlfn.XLOOKUP(drafter_draft_stats[[#This Row],[drafter_id]],$D$2:$D226,$R$2:$R226,0,,-1))</f>
        <v>0</v>
      </c>
      <c r="J227" cm="1">
        <f t="array" ref="J227">IF(_xlfn.XLOOKUP(drafter_draft_stats[[#This Row],[draft_id]],drafts[id],drafts[non_canonical])=TRUE,0,_xlfn.XLOOKUP(drafter_draft_stats[[#This Row],[drafter_id]],$D$2:$D226,$S$2:$S226,0,,-1))</f>
        <v>0</v>
      </c>
      <c r="K227" cm="1">
        <f t="array" ref="K227">IF(_xlfn.XLOOKUP(1,(game_boards[draft_id]=drafter_draft_stats[[#This Row],[draft_id]])*(game_boards[drafter_id]=drafter_draft_stats[[#This Row],[drafter_id]]),game_boards[has_bonus_veto])=TRUE,1,0)</f>
        <v>0</v>
      </c>
      <c r="L227" cm="1">
        <f t="array" ref="L227">IF(_xlfn.XLOOKUP(1,(game_boards[draft_id]=drafter_draft_stats[[#This Row],[draft_id]])*(game_boards[drafter_id]=drafter_draft_stats[[#This Row],[drafter_id]]),game_boards[has_bonus_veto_override])=TRUE,1,0)</f>
        <v>0</v>
      </c>
      <c r="M227">
        <f>drafter_draft_stats[[#This Row],[starting_veto]]+drafter_draft_stats[[#This Row],[rollover_vetoes]]+drafter_draft_stats[[#This Row],[trivia_vetoes]]</f>
        <v>1</v>
      </c>
      <c r="N227">
        <f>drafter_draft_stats[[#This Row],[rollover_veto_override]]+drafter_draft_stats[[#This Row],[trivia_veto_override]]</f>
        <v>0</v>
      </c>
      <c r="P227">
        <v>1</v>
      </c>
      <c r="R227">
        <f>IF(_xlfn.XLOOKUP(drafter_draft_stats[[#This Row],[draft_id]],drafts[id],drafts[non_canonical])=TRUE,0,IF(drafter_draft_stats[[#This Row],[total_vetoes]]-drafter_draft_stats[[#This Row],[vetoes_used]]&gt;=1,1,0))</f>
        <v>0</v>
      </c>
      <c r="S227">
        <f>IF(_xlfn.XLOOKUP(drafter_draft_stats[[#This Row],[draft_id]],drafts[id],drafts[non_canonical])=TRUE,0,IF(drafter_draft_stats[[#This Row],[total_veto_overrides]]-drafter_draft_stats[[#This Row],[veto_overrides_used]]&gt;=1,1,0))</f>
        <v>0</v>
      </c>
    </row>
    <row r="228" spans="2:19" x14ac:dyDescent="0.25">
      <c r="B228" s="4" t="s">
        <v>397</v>
      </c>
      <c r="C228" t="str">
        <f>_xlfn.XLOOKUP(drafter_draft_stats[[#This Row],[draft_id]],drafts[id],drafts[title])</f>
        <v>Drag</v>
      </c>
      <c r="D228" t="s">
        <v>799</v>
      </c>
      <c r="E228" t="str">
        <f>_xlfn.XLOOKUP(drafter_draft_stats[[#This Row],[drafter_id]],drafters[id],drafters[name],"")</f>
        <v>Joe Reid</v>
      </c>
      <c r="G228" t="str">
        <f>_xlfn.XLOOKUP(drafter_draft_stats[[#This Row],[drafter_team_id]],drafter_teams[id],drafter_teams[name],"")</f>
        <v/>
      </c>
      <c r="H228">
        <f>1</f>
        <v>1</v>
      </c>
      <c r="I228" cm="1">
        <f t="array" ref="I228">IF(_xlfn.XLOOKUP(drafter_draft_stats[[#This Row],[draft_id]],drafts[id],drafts[non_canonical])=TRUE,0,_xlfn.XLOOKUP(drafter_draft_stats[[#This Row],[drafter_id]],$D$2:$D227,$R$2:$R227,0,,-1))</f>
        <v>0</v>
      </c>
      <c r="J228" cm="1">
        <f t="array" ref="J228">IF(_xlfn.XLOOKUP(drafter_draft_stats[[#This Row],[draft_id]],drafts[id],drafts[non_canonical])=TRUE,0,_xlfn.XLOOKUP(drafter_draft_stats[[#This Row],[drafter_id]],$D$2:$D227,$S$2:$S227,0,,-1))</f>
        <v>0</v>
      </c>
      <c r="K228" cm="1">
        <f t="array" ref="K228">IF(_xlfn.XLOOKUP(1,(game_boards[draft_id]=drafter_draft_stats[[#This Row],[draft_id]])*(game_boards[drafter_id]=drafter_draft_stats[[#This Row],[drafter_id]]),game_boards[has_bonus_veto])=TRUE,1,0)</f>
        <v>0</v>
      </c>
      <c r="L228" cm="1">
        <f t="array" ref="L228">IF(_xlfn.XLOOKUP(1,(game_boards[draft_id]=drafter_draft_stats[[#This Row],[draft_id]])*(game_boards[drafter_id]=drafter_draft_stats[[#This Row],[drafter_id]]),game_boards[has_bonus_veto_override])=TRUE,1,0)</f>
        <v>0</v>
      </c>
      <c r="M228">
        <f>drafter_draft_stats[[#This Row],[starting_veto]]+drafter_draft_stats[[#This Row],[rollover_vetoes]]+drafter_draft_stats[[#This Row],[trivia_vetoes]]</f>
        <v>1</v>
      </c>
      <c r="N228">
        <f>drafter_draft_stats[[#This Row],[rollover_veto_override]]+drafter_draft_stats[[#This Row],[trivia_veto_override]]</f>
        <v>0</v>
      </c>
      <c r="P228">
        <v>1</v>
      </c>
      <c r="R228">
        <f>IF(_xlfn.XLOOKUP(drafter_draft_stats[[#This Row],[draft_id]],drafts[id],drafts[non_canonical])=TRUE,0,IF(drafter_draft_stats[[#This Row],[total_vetoes]]-drafter_draft_stats[[#This Row],[vetoes_used]]&gt;=1,1,0))</f>
        <v>0</v>
      </c>
      <c r="S228">
        <f>IF(_xlfn.XLOOKUP(drafter_draft_stats[[#This Row],[draft_id]],drafts[id],drafts[non_canonical])=TRUE,0,IF(drafter_draft_stats[[#This Row],[total_veto_overrides]]-drafter_draft_stats[[#This Row],[veto_overrides_used]]&gt;=1,1,0))</f>
        <v>0</v>
      </c>
    </row>
    <row r="229" spans="2:19" x14ac:dyDescent="0.25">
      <c r="B229" s="4" t="s">
        <v>590</v>
      </c>
      <c r="C229" t="str">
        <f>_xlfn.XLOOKUP(drafter_draft_stats[[#This Row],[draft_id]],drafts[id],drafts[title])</f>
        <v>'50s Sci-Fi</v>
      </c>
      <c r="D229" t="s">
        <v>835</v>
      </c>
      <c r="E229" t="str">
        <f>_xlfn.XLOOKUP(drafter_draft_stats[[#This Row],[drafter_id]],drafters[id],drafters[name],"")</f>
        <v>Frank Dietz</v>
      </c>
      <c r="G229" t="str">
        <f>_xlfn.XLOOKUP(drafter_draft_stats[[#This Row],[drafter_team_id]],drafter_teams[id],drafter_teams[name],"")</f>
        <v/>
      </c>
      <c r="H229">
        <f>1</f>
        <v>1</v>
      </c>
      <c r="I229" cm="1">
        <f t="array" ref="I229">IF(_xlfn.XLOOKUP(drafter_draft_stats[[#This Row],[draft_id]],drafts[id],drafts[non_canonical])=TRUE,0,_xlfn.XLOOKUP(drafter_draft_stats[[#This Row],[drafter_id]],$D$2:$D228,$R$2:$R228,0,,-1))</f>
        <v>0</v>
      </c>
      <c r="J229" cm="1">
        <f t="array" ref="J229">IF(_xlfn.XLOOKUP(drafter_draft_stats[[#This Row],[draft_id]],drafts[id],drafts[non_canonical])=TRUE,0,_xlfn.XLOOKUP(drafter_draft_stats[[#This Row],[drafter_id]],$D$2:$D228,$S$2:$S228,0,,-1))</f>
        <v>0</v>
      </c>
      <c r="K229" cm="1">
        <f t="array" ref="K229">IF(_xlfn.XLOOKUP(1,(game_boards[draft_id]=drafter_draft_stats[[#This Row],[draft_id]])*(game_boards[drafter_id]=drafter_draft_stats[[#This Row],[drafter_id]]),game_boards[has_bonus_veto])=TRUE,1,0)</f>
        <v>0</v>
      </c>
      <c r="L229" cm="1">
        <f t="array" ref="L229">IF(_xlfn.XLOOKUP(1,(game_boards[draft_id]=drafter_draft_stats[[#This Row],[draft_id]])*(game_boards[drafter_id]=drafter_draft_stats[[#This Row],[drafter_id]]),game_boards[has_bonus_veto_override])=TRUE,1,0)</f>
        <v>0</v>
      </c>
      <c r="M229">
        <f>drafter_draft_stats[[#This Row],[starting_veto]]+drafter_draft_stats[[#This Row],[rollover_vetoes]]+drafter_draft_stats[[#This Row],[trivia_vetoes]]</f>
        <v>1</v>
      </c>
      <c r="N229">
        <f>drafter_draft_stats[[#This Row],[rollover_veto_override]]+drafter_draft_stats[[#This Row],[trivia_veto_override]]</f>
        <v>0</v>
      </c>
      <c r="R229">
        <f>IF(_xlfn.XLOOKUP(drafter_draft_stats[[#This Row],[draft_id]],drafts[id],drafts[non_canonical])=TRUE,0,IF(drafter_draft_stats[[#This Row],[total_vetoes]]-drafter_draft_stats[[#This Row],[vetoes_used]]&gt;=1,1,0))</f>
        <v>1</v>
      </c>
      <c r="S229">
        <f>IF(_xlfn.XLOOKUP(drafter_draft_stats[[#This Row],[draft_id]],drafts[id],drafts[non_canonical])=TRUE,0,IF(drafter_draft_stats[[#This Row],[total_veto_overrides]]-drafter_draft_stats[[#This Row],[veto_overrides_used]]&gt;=1,1,0))</f>
        <v>0</v>
      </c>
    </row>
    <row r="230" spans="2:19" x14ac:dyDescent="0.25">
      <c r="B230" s="4" t="s">
        <v>590</v>
      </c>
      <c r="C230" t="str">
        <f>_xlfn.XLOOKUP(drafter_draft_stats[[#This Row],[draft_id]],drafts[id],drafts[title])</f>
        <v>'50s Sci-Fi</v>
      </c>
      <c r="D230" t="s">
        <v>865</v>
      </c>
      <c r="E230" t="str">
        <f>_xlfn.XLOOKUP(drafter_draft_stats[[#This Row],[drafter_id]],drafters[id],drafters[name],"")</f>
        <v>Frank H. Woodward</v>
      </c>
      <c r="G230" t="str">
        <f>_xlfn.XLOOKUP(drafter_draft_stats[[#This Row],[drafter_team_id]],drafter_teams[id],drafter_teams[name],"")</f>
        <v/>
      </c>
      <c r="H230">
        <f>1</f>
        <v>1</v>
      </c>
      <c r="I230" cm="1">
        <f t="array" ref="I230">IF(_xlfn.XLOOKUP(drafter_draft_stats[[#This Row],[draft_id]],drafts[id],drafts[non_canonical])=TRUE,0,_xlfn.XLOOKUP(drafter_draft_stats[[#This Row],[drafter_id]],$D$2:$D229,$R$2:$R229,0,,-1))</f>
        <v>0</v>
      </c>
      <c r="J230" cm="1">
        <f t="array" ref="J230">IF(_xlfn.XLOOKUP(drafter_draft_stats[[#This Row],[draft_id]],drafts[id],drafts[non_canonical])=TRUE,0,_xlfn.XLOOKUP(drafter_draft_stats[[#This Row],[drafter_id]],$D$2:$D229,$S$2:$S229,0,,-1))</f>
        <v>0</v>
      </c>
      <c r="K230" cm="1">
        <f t="array" ref="K230">IF(_xlfn.XLOOKUP(1,(game_boards[draft_id]=drafter_draft_stats[[#This Row],[draft_id]])*(game_boards[drafter_id]=drafter_draft_stats[[#This Row],[drafter_id]]),game_boards[has_bonus_veto])=TRUE,1,0)</f>
        <v>0</v>
      </c>
      <c r="L230" cm="1">
        <f t="array" ref="L230">IF(_xlfn.XLOOKUP(1,(game_boards[draft_id]=drafter_draft_stats[[#This Row],[draft_id]])*(game_boards[drafter_id]=drafter_draft_stats[[#This Row],[drafter_id]]),game_boards[has_bonus_veto_override])=TRUE,1,0)</f>
        <v>0</v>
      </c>
      <c r="M230">
        <f>drafter_draft_stats[[#This Row],[starting_veto]]+drafter_draft_stats[[#This Row],[rollover_vetoes]]+drafter_draft_stats[[#This Row],[trivia_vetoes]]</f>
        <v>1</v>
      </c>
      <c r="N230">
        <f>drafter_draft_stats[[#This Row],[rollover_veto_override]]+drafter_draft_stats[[#This Row],[trivia_veto_override]]</f>
        <v>0</v>
      </c>
      <c r="P230">
        <v>1</v>
      </c>
      <c r="R230">
        <f>IF(_xlfn.XLOOKUP(drafter_draft_stats[[#This Row],[draft_id]],drafts[id],drafts[non_canonical])=TRUE,0,IF(drafter_draft_stats[[#This Row],[total_vetoes]]-drafter_draft_stats[[#This Row],[vetoes_used]]&gt;=1,1,0))</f>
        <v>0</v>
      </c>
      <c r="S230">
        <f>IF(_xlfn.XLOOKUP(drafter_draft_stats[[#This Row],[draft_id]],drafts[id],drafts[non_canonical])=TRUE,0,IF(drafter_draft_stats[[#This Row],[total_veto_overrides]]-drafter_draft_stats[[#This Row],[veto_overrides_used]]&gt;=1,1,0))</f>
        <v>0</v>
      </c>
    </row>
    <row r="231" spans="2:19" x14ac:dyDescent="0.25">
      <c r="B231" s="4" t="s">
        <v>122</v>
      </c>
      <c r="C231" t="str">
        <f>_xlfn.XLOOKUP(drafter_draft_stats[[#This Row],[draft_id]],drafts[id],drafts[title])</f>
        <v>Pixar Super Draft</v>
      </c>
      <c r="D231" t="s">
        <v>831</v>
      </c>
      <c r="E231" t="str">
        <f>_xlfn.XLOOKUP(drafter_draft_stats[[#This Row],[drafter_id]],drafters[id],drafters[name],"")</f>
        <v>Dane McDonald</v>
      </c>
      <c r="G231" t="str">
        <f>_xlfn.XLOOKUP(drafter_draft_stats[[#This Row],[drafter_team_id]],drafter_teams[id],drafter_teams[name],"")</f>
        <v/>
      </c>
      <c r="H231">
        <f>1</f>
        <v>1</v>
      </c>
      <c r="I231" cm="1">
        <f t="array" ref="I231">IF(_xlfn.XLOOKUP(drafter_draft_stats[[#This Row],[draft_id]],drafts[id],drafts[non_canonical])=TRUE,0,_xlfn.XLOOKUP(drafter_draft_stats[[#This Row],[drafter_id]],$D$2:$D230,$R$2:$R230,0,,-1))</f>
        <v>0</v>
      </c>
      <c r="J231" cm="1">
        <f t="array" ref="J231">IF(_xlfn.XLOOKUP(drafter_draft_stats[[#This Row],[draft_id]],drafts[id],drafts[non_canonical])=TRUE,0,_xlfn.XLOOKUP(drafter_draft_stats[[#This Row],[drafter_id]],$D$2:$D230,$S$2:$S230,0,,-1))</f>
        <v>0</v>
      </c>
      <c r="K231" cm="1">
        <f t="array" ref="K231">IF(_xlfn.XLOOKUP(1,(game_boards[draft_id]=drafter_draft_stats[[#This Row],[draft_id]])*(game_boards[drafter_id]=drafter_draft_stats[[#This Row],[drafter_id]]),game_boards[has_bonus_veto])=TRUE,1,0)</f>
        <v>1</v>
      </c>
      <c r="L231" cm="1">
        <f t="array" ref="L231">IF(_xlfn.XLOOKUP(1,(game_boards[draft_id]=drafter_draft_stats[[#This Row],[draft_id]])*(game_boards[drafter_id]=drafter_draft_stats[[#This Row],[drafter_id]]),game_boards[has_bonus_veto_override])=TRUE,1,0)</f>
        <v>0</v>
      </c>
      <c r="M231">
        <f>drafter_draft_stats[[#This Row],[starting_veto]]+drafter_draft_stats[[#This Row],[rollover_vetoes]]+drafter_draft_stats[[#This Row],[trivia_vetoes]]</f>
        <v>2</v>
      </c>
      <c r="N231">
        <f>drafter_draft_stats[[#This Row],[rollover_veto_override]]+drafter_draft_stats[[#This Row],[trivia_veto_override]]</f>
        <v>0</v>
      </c>
      <c r="P231">
        <v>2</v>
      </c>
      <c r="R231">
        <f>IF(_xlfn.XLOOKUP(drafter_draft_stats[[#This Row],[draft_id]],drafts[id],drafts[non_canonical])=TRUE,0,IF(drafter_draft_stats[[#This Row],[total_vetoes]]-drafter_draft_stats[[#This Row],[vetoes_used]]&gt;=1,1,0))</f>
        <v>0</v>
      </c>
      <c r="S231">
        <f>IF(_xlfn.XLOOKUP(drafter_draft_stats[[#This Row],[draft_id]],drafts[id],drafts[non_canonical])=TRUE,0,IF(drafter_draft_stats[[#This Row],[total_veto_overrides]]-drafter_draft_stats[[#This Row],[veto_overrides_used]]&gt;=1,1,0))</f>
        <v>0</v>
      </c>
    </row>
    <row r="232" spans="2:19" x14ac:dyDescent="0.25">
      <c r="B232" s="4" t="s">
        <v>122</v>
      </c>
      <c r="C232" t="str">
        <f>_xlfn.XLOOKUP(drafter_draft_stats[[#This Row],[draft_id]],drafts[id],drafts[title])</f>
        <v>Pixar Super Draft</v>
      </c>
      <c r="D232" t="s">
        <v>1156</v>
      </c>
      <c r="E232" t="str">
        <f>_xlfn.XLOOKUP(drafter_draft_stats[[#This Row],[drafter_id]],drafters[id],drafters[name],"")</f>
        <v>Griffin Newman</v>
      </c>
      <c r="G232" t="str">
        <f>_xlfn.XLOOKUP(drafter_draft_stats[[#This Row],[drafter_team_id]],drafter_teams[id],drafter_teams[name],"")</f>
        <v/>
      </c>
      <c r="H232">
        <f>1</f>
        <v>1</v>
      </c>
      <c r="I232" cm="1">
        <f t="array" ref="I232">IF(_xlfn.XLOOKUP(drafter_draft_stats[[#This Row],[draft_id]],drafts[id],drafts[non_canonical])=TRUE,0,_xlfn.XLOOKUP(drafter_draft_stats[[#This Row],[drafter_id]],$D$2:$D231,$R$2:$R231,0,,-1))</f>
        <v>0</v>
      </c>
      <c r="J232" cm="1">
        <f t="array" ref="J232">IF(_xlfn.XLOOKUP(drafter_draft_stats[[#This Row],[draft_id]],drafts[id],drafts[non_canonical])=TRUE,0,_xlfn.XLOOKUP(drafter_draft_stats[[#This Row],[drafter_id]],$D$2:$D231,$S$2:$S231,0,,-1))</f>
        <v>0</v>
      </c>
      <c r="K232" cm="1">
        <f t="array" ref="K232">IF(_xlfn.XLOOKUP(1,(game_boards[draft_id]=drafter_draft_stats[[#This Row],[draft_id]])*(game_boards[drafter_id]=drafter_draft_stats[[#This Row],[drafter_id]]),game_boards[has_bonus_veto])=TRUE,1,0)</f>
        <v>0</v>
      </c>
      <c r="L232" cm="1">
        <f t="array" ref="L232">IF(_xlfn.XLOOKUP(1,(game_boards[draft_id]=drafter_draft_stats[[#This Row],[draft_id]])*(game_boards[drafter_id]=drafter_draft_stats[[#This Row],[drafter_id]]),game_boards[has_bonus_veto_override])=TRUE,1,0)</f>
        <v>0</v>
      </c>
      <c r="M232">
        <f>drafter_draft_stats[[#This Row],[starting_veto]]+drafter_draft_stats[[#This Row],[rollover_vetoes]]+drafter_draft_stats[[#This Row],[trivia_vetoes]]</f>
        <v>1</v>
      </c>
      <c r="N232">
        <f>drafter_draft_stats[[#This Row],[rollover_veto_override]]+drafter_draft_stats[[#This Row],[trivia_veto_override]]</f>
        <v>0</v>
      </c>
      <c r="P232">
        <v>1</v>
      </c>
      <c r="R232">
        <f>IF(_xlfn.XLOOKUP(drafter_draft_stats[[#This Row],[draft_id]],drafts[id],drafts[non_canonical])=TRUE,0,IF(drafter_draft_stats[[#This Row],[total_vetoes]]-drafter_draft_stats[[#This Row],[vetoes_used]]&gt;=1,1,0))</f>
        <v>0</v>
      </c>
      <c r="S232">
        <f>IF(_xlfn.XLOOKUP(drafter_draft_stats[[#This Row],[draft_id]],drafts[id],drafts[non_canonical])=TRUE,0,IF(drafter_draft_stats[[#This Row],[total_veto_overrides]]-drafter_draft_stats[[#This Row],[veto_overrides_used]]&gt;=1,1,0))</f>
        <v>0</v>
      </c>
    </row>
    <row r="233" spans="2:19" x14ac:dyDescent="0.25">
      <c r="B233" s="4" t="s">
        <v>122</v>
      </c>
      <c r="C233" t="str">
        <f>_xlfn.XLOOKUP(drafter_draft_stats[[#This Row],[draft_id]],drafts[id],drafts[title])</f>
        <v>Pixar Super Draft</v>
      </c>
      <c r="D233" t="s">
        <v>781</v>
      </c>
      <c r="E233" t="str">
        <f>_xlfn.XLOOKUP(drafter_draft_stats[[#This Row],[drafter_id]],drafters[id],drafters[name],"")</f>
        <v>Adam B. Vary</v>
      </c>
      <c r="G233" t="str">
        <f>_xlfn.XLOOKUP(drafter_draft_stats[[#This Row],[drafter_team_id]],drafter_teams[id],drafter_teams[name],"")</f>
        <v/>
      </c>
      <c r="H233">
        <f>1</f>
        <v>1</v>
      </c>
      <c r="I233" cm="1">
        <f t="array" ref="I233">IF(_xlfn.XLOOKUP(drafter_draft_stats[[#This Row],[draft_id]],drafts[id],drafts[non_canonical])=TRUE,0,_xlfn.XLOOKUP(drafter_draft_stats[[#This Row],[drafter_id]],$D$2:$D232,$R$2:$R232,0,,-1))</f>
        <v>0</v>
      </c>
      <c r="J233" cm="1">
        <f t="array" ref="J233">IF(_xlfn.XLOOKUP(drafter_draft_stats[[#This Row],[draft_id]],drafts[id],drafts[non_canonical])=TRUE,0,_xlfn.XLOOKUP(drafter_draft_stats[[#This Row],[drafter_id]],$D$2:$D232,$S$2:$S232,0,,-1))</f>
        <v>1</v>
      </c>
      <c r="K233" cm="1">
        <f t="array" ref="K233">IF(_xlfn.XLOOKUP(1,(game_boards[draft_id]=drafter_draft_stats[[#This Row],[draft_id]])*(game_boards[drafter_id]=drafter_draft_stats[[#This Row],[drafter_id]]),game_boards[has_bonus_veto])=TRUE,1,0)</f>
        <v>0</v>
      </c>
      <c r="L233" cm="1">
        <f t="array" ref="L233">IF(_xlfn.XLOOKUP(1,(game_boards[draft_id]=drafter_draft_stats[[#This Row],[draft_id]])*(game_boards[drafter_id]=drafter_draft_stats[[#This Row],[drafter_id]]),game_boards[has_bonus_veto_override])=TRUE,1,0)</f>
        <v>1</v>
      </c>
      <c r="M233">
        <f>drafter_draft_stats[[#This Row],[starting_veto]]+drafter_draft_stats[[#This Row],[rollover_vetoes]]+drafter_draft_stats[[#This Row],[trivia_vetoes]]</f>
        <v>1</v>
      </c>
      <c r="N233">
        <f>drafter_draft_stats[[#This Row],[rollover_veto_override]]+drafter_draft_stats[[#This Row],[trivia_veto_override]]</f>
        <v>2</v>
      </c>
      <c r="P233">
        <v>1</v>
      </c>
      <c r="R233">
        <f>IF(_xlfn.XLOOKUP(drafter_draft_stats[[#This Row],[draft_id]],drafts[id],drafts[non_canonical])=TRUE,0,IF(drafter_draft_stats[[#This Row],[total_vetoes]]-drafter_draft_stats[[#This Row],[vetoes_used]]&gt;=1,1,0))</f>
        <v>0</v>
      </c>
      <c r="S233">
        <f>IF(_xlfn.XLOOKUP(drafter_draft_stats[[#This Row],[draft_id]],drafts[id],drafts[non_canonical])=TRUE,0,IF(drafter_draft_stats[[#This Row],[total_veto_overrides]]-drafter_draft_stats[[#This Row],[veto_overrides_used]]&gt;=1,1,0))</f>
        <v>1</v>
      </c>
    </row>
    <row r="234" spans="2:19" x14ac:dyDescent="0.25">
      <c r="B234" s="4" t="s">
        <v>122</v>
      </c>
      <c r="C234" t="str">
        <f>_xlfn.XLOOKUP(drafter_draft_stats[[#This Row],[draft_id]],drafts[id],drafts[title])</f>
        <v>Pixar Super Draft</v>
      </c>
      <c r="D234" t="s">
        <v>1173</v>
      </c>
      <c r="E234" t="str">
        <f>_xlfn.XLOOKUP(drafter_draft_stats[[#This Row],[drafter_id]],drafters[id],drafters[name],"")</f>
        <v>Angelique Jackson</v>
      </c>
      <c r="G234" t="str">
        <f>_xlfn.XLOOKUP(drafter_draft_stats[[#This Row],[drafter_team_id]],drafter_teams[id],drafter_teams[name],"")</f>
        <v/>
      </c>
      <c r="H234">
        <f>1</f>
        <v>1</v>
      </c>
      <c r="I234" cm="1">
        <f t="array" ref="I234">IF(_xlfn.XLOOKUP(drafter_draft_stats[[#This Row],[draft_id]],drafts[id],drafts[non_canonical])=TRUE,0,_xlfn.XLOOKUP(drafter_draft_stats[[#This Row],[drafter_id]],$D$2:$D233,$R$2:$R233,0,,-1))</f>
        <v>0</v>
      </c>
      <c r="J234" cm="1">
        <f t="array" ref="J234">IF(_xlfn.XLOOKUP(drafter_draft_stats[[#This Row],[draft_id]],drafts[id],drafts[non_canonical])=TRUE,0,_xlfn.XLOOKUP(drafter_draft_stats[[#This Row],[drafter_id]],$D$2:$D233,$S$2:$S233,0,,-1))</f>
        <v>0</v>
      </c>
      <c r="K234" cm="1">
        <f t="array" ref="K234">IF(_xlfn.XLOOKUP(1,(game_boards[draft_id]=drafter_draft_stats[[#This Row],[draft_id]])*(game_boards[drafter_id]=drafter_draft_stats[[#This Row],[drafter_id]]),game_boards[has_bonus_veto])=TRUE,1,0)</f>
        <v>0</v>
      </c>
      <c r="L234" cm="1">
        <f t="array" ref="L234">IF(_xlfn.XLOOKUP(1,(game_boards[draft_id]=drafter_draft_stats[[#This Row],[draft_id]])*(game_boards[drafter_id]=drafter_draft_stats[[#This Row],[drafter_id]]),game_boards[has_bonus_veto_override])=TRUE,1,0)</f>
        <v>0</v>
      </c>
      <c r="M234">
        <f>drafter_draft_stats[[#This Row],[starting_veto]]+drafter_draft_stats[[#This Row],[rollover_vetoes]]+drafter_draft_stats[[#This Row],[trivia_vetoes]]</f>
        <v>1</v>
      </c>
      <c r="N234">
        <f>drafter_draft_stats[[#This Row],[rollover_veto_override]]+drafter_draft_stats[[#This Row],[trivia_veto_override]]</f>
        <v>0</v>
      </c>
      <c r="P234">
        <v>1</v>
      </c>
      <c r="R234">
        <f>IF(_xlfn.XLOOKUP(drafter_draft_stats[[#This Row],[draft_id]],drafts[id],drafts[non_canonical])=TRUE,0,IF(drafter_draft_stats[[#This Row],[total_vetoes]]-drafter_draft_stats[[#This Row],[vetoes_used]]&gt;=1,1,0))</f>
        <v>0</v>
      </c>
      <c r="S234">
        <f>IF(_xlfn.XLOOKUP(drafter_draft_stats[[#This Row],[draft_id]],drafts[id],drafts[non_canonical])=TRUE,0,IF(drafter_draft_stats[[#This Row],[total_veto_overrides]]-drafter_draft_stats[[#This Row],[veto_overrides_used]]&gt;=1,1,0))</f>
        <v>0</v>
      </c>
    </row>
    <row r="235" spans="2:19" x14ac:dyDescent="0.25">
      <c r="B235" s="4" t="s">
        <v>586</v>
      </c>
      <c r="C235" t="str">
        <f>_xlfn.XLOOKUP(drafter_draft_stats[[#This Row],[draft_id]],drafts[id],drafts[title])</f>
        <v>Friends</v>
      </c>
      <c r="D235" t="s">
        <v>777</v>
      </c>
      <c r="E235" t="str">
        <f>_xlfn.XLOOKUP(drafter_draft_stats[[#This Row],[drafter_id]],drafters[id],drafters[name],"")</f>
        <v>Halle Kiefer</v>
      </c>
      <c r="G235" t="str">
        <f>_xlfn.XLOOKUP(drafter_draft_stats[[#This Row],[drafter_team_id]],drafter_teams[id],drafter_teams[name],"")</f>
        <v/>
      </c>
      <c r="H235">
        <f>1</f>
        <v>1</v>
      </c>
      <c r="I235" cm="1">
        <f t="array" ref="I235">IF(_xlfn.XLOOKUP(drafter_draft_stats[[#This Row],[draft_id]],drafts[id],drafts[non_canonical])=TRUE,0,_xlfn.XLOOKUP(drafter_draft_stats[[#This Row],[drafter_id]],$D$2:$D234,$R$2:$R234,0,,-1))</f>
        <v>1</v>
      </c>
      <c r="J235" cm="1">
        <f t="array" ref="J235">IF(_xlfn.XLOOKUP(drafter_draft_stats[[#This Row],[draft_id]],drafts[id],drafts[non_canonical])=TRUE,0,_xlfn.XLOOKUP(drafter_draft_stats[[#This Row],[drafter_id]],$D$2:$D234,$S$2:$S234,0,,-1))</f>
        <v>0</v>
      </c>
      <c r="K235" cm="1">
        <f t="array" ref="K235">IF(_xlfn.XLOOKUP(1,(game_boards[draft_id]=drafter_draft_stats[[#This Row],[draft_id]])*(game_boards[drafter_id]=drafter_draft_stats[[#This Row],[drafter_id]]),game_boards[has_bonus_veto])=TRUE,1,0)</f>
        <v>0</v>
      </c>
      <c r="L235" cm="1">
        <f t="array" ref="L235">IF(_xlfn.XLOOKUP(1,(game_boards[draft_id]=drafter_draft_stats[[#This Row],[draft_id]])*(game_boards[drafter_id]=drafter_draft_stats[[#This Row],[drafter_id]]),game_boards[has_bonus_veto_override])=TRUE,1,0)</f>
        <v>0</v>
      </c>
      <c r="M235">
        <f>drafter_draft_stats[[#This Row],[starting_veto]]+drafter_draft_stats[[#This Row],[rollover_vetoes]]+drafter_draft_stats[[#This Row],[trivia_vetoes]]</f>
        <v>2</v>
      </c>
      <c r="N235">
        <f>drafter_draft_stats[[#This Row],[rollover_veto_override]]+drafter_draft_stats[[#This Row],[trivia_veto_override]]</f>
        <v>0</v>
      </c>
      <c r="R235">
        <f>IF(_xlfn.XLOOKUP(drafter_draft_stats[[#This Row],[draft_id]],drafts[id],drafts[non_canonical])=TRUE,0,IF(drafter_draft_stats[[#This Row],[total_vetoes]]-drafter_draft_stats[[#This Row],[vetoes_used]]&gt;=1,1,0))</f>
        <v>1</v>
      </c>
      <c r="S235">
        <f>IF(_xlfn.XLOOKUP(drafter_draft_stats[[#This Row],[draft_id]],drafts[id],drafts[non_canonical])=TRUE,0,IF(drafter_draft_stats[[#This Row],[total_veto_overrides]]-drafter_draft_stats[[#This Row],[veto_overrides_used]]&gt;=1,1,0))</f>
        <v>0</v>
      </c>
    </row>
    <row r="236" spans="2:19" x14ac:dyDescent="0.25">
      <c r="B236" s="4" t="s">
        <v>586</v>
      </c>
      <c r="C236" t="str">
        <f>_xlfn.XLOOKUP(drafter_draft_stats[[#This Row],[draft_id]],drafts[id],drafts[title])</f>
        <v>Friends</v>
      </c>
      <c r="D236" t="s">
        <v>843</v>
      </c>
      <c r="E236" t="str">
        <f>_xlfn.XLOOKUP(drafter_draft_stats[[#This Row],[drafter_id]],drafters[id],drafters[name],"")</f>
        <v>Alison Leiby</v>
      </c>
      <c r="G236" t="str">
        <f>_xlfn.XLOOKUP(drafter_draft_stats[[#This Row],[drafter_team_id]],drafter_teams[id],drafter_teams[name],"")</f>
        <v/>
      </c>
      <c r="H236">
        <f>1</f>
        <v>1</v>
      </c>
      <c r="I236" cm="1">
        <f t="array" ref="I236">IF(_xlfn.XLOOKUP(drafter_draft_stats[[#This Row],[draft_id]],drafts[id],drafts[non_canonical])=TRUE,0,_xlfn.XLOOKUP(drafter_draft_stats[[#This Row],[drafter_id]],$D$2:$D235,$R$2:$R235,0,,-1))</f>
        <v>0</v>
      </c>
      <c r="J236" cm="1">
        <f t="array" ref="J236">IF(_xlfn.XLOOKUP(drafter_draft_stats[[#This Row],[draft_id]],drafts[id],drafts[non_canonical])=TRUE,0,_xlfn.XLOOKUP(drafter_draft_stats[[#This Row],[drafter_id]],$D$2:$D235,$S$2:$S235,0,,-1))</f>
        <v>0</v>
      </c>
      <c r="K236" cm="1">
        <f t="array" ref="K236">IF(_xlfn.XLOOKUP(1,(game_boards[draft_id]=drafter_draft_stats[[#This Row],[draft_id]])*(game_boards[drafter_id]=drafter_draft_stats[[#This Row],[drafter_id]]),game_boards[has_bonus_veto])=TRUE,1,0)</f>
        <v>0</v>
      </c>
      <c r="L236" cm="1">
        <f t="array" ref="L236">IF(_xlfn.XLOOKUP(1,(game_boards[draft_id]=drafter_draft_stats[[#This Row],[draft_id]])*(game_boards[drafter_id]=drafter_draft_stats[[#This Row],[drafter_id]]),game_boards[has_bonus_veto_override])=TRUE,1,0)</f>
        <v>0</v>
      </c>
      <c r="M236">
        <f>drafter_draft_stats[[#This Row],[starting_veto]]+drafter_draft_stats[[#This Row],[rollover_vetoes]]+drafter_draft_stats[[#This Row],[trivia_vetoes]]</f>
        <v>1</v>
      </c>
      <c r="N236">
        <f>drafter_draft_stats[[#This Row],[rollover_veto_override]]+drafter_draft_stats[[#This Row],[trivia_veto_override]]</f>
        <v>0</v>
      </c>
      <c r="P236">
        <v>1</v>
      </c>
      <c r="R236">
        <f>IF(_xlfn.XLOOKUP(drafter_draft_stats[[#This Row],[draft_id]],drafts[id],drafts[non_canonical])=TRUE,0,IF(drafter_draft_stats[[#This Row],[total_vetoes]]-drafter_draft_stats[[#This Row],[vetoes_used]]&gt;=1,1,0))</f>
        <v>0</v>
      </c>
      <c r="S236">
        <f>IF(_xlfn.XLOOKUP(drafter_draft_stats[[#This Row],[draft_id]],drafts[id],drafts[non_canonical])=TRUE,0,IF(drafter_draft_stats[[#This Row],[total_veto_overrides]]-drafter_draft_stats[[#This Row],[veto_overrides_used]]&gt;=1,1,0))</f>
        <v>0</v>
      </c>
    </row>
    <row r="237" spans="2:19" x14ac:dyDescent="0.25">
      <c r="B237" s="4" t="s">
        <v>176</v>
      </c>
      <c r="C237" t="str">
        <f>_xlfn.XLOOKUP(drafter_draft_stats[[#This Row],[draft_id]],drafts[id],drafts[title])</f>
        <v>TV Adaptations</v>
      </c>
      <c r="D237" t="s">
        <v>1051</v>
      </c>
      <c r="E237" t="str">
        <f>_xlfn.XLOOKUP(drafter_draft_stats[[#This Row],[drafter_id]],drafters[id],drafters[name],"")</f>
        <v>Drew McWeeny</v>
      </c>
      <c r="G237" t="str">
        <f>_xlfn.XLOOKUP(drafter_draft_stats[[#This Row],[drafter_team_id]],drafter_teams[id],drafter_teams[name],"")</f>
        <v/>
      </c>
      <c r="H237">
        <f>1</f>
        <v>1</v>
      </c>
      <c r="I237" cm="1">
        <f t="array" ref="I237">IF(_xlfn.XLOOKUP(drafter_draft_stats[[#This Row],[draft_id]],drafts[id],drafts[non_canonical])=TRUE,0,_xlfn.XLOOKUP(drafter_draft_stats[[#This Row],[drafter_id]],$D$2:$D236,$R$2:$R236,0,,-1))</f>
        <v>1</v>
      </c>
      <c r="J237" cm="1">
        <f t="array" ref="J237">IF(_xlfn.XLOOKUP(drafter_draft_stats[[#This Row],[draft_id]],drafts[id],drafts[non_canonical])=TRUE,0,_xlfn.XLOOKUP(drafter_draft_stats[[#This Row],[drafter_id]],$D$2:$D236,$S$2:$S236,0,,-1))</f>
        <v>0</v>
      </c>
      <c r="K237" cm="1">
        <f t="array" ref="K237">IF(_xlfn.XLOOKUP(1,(game_boards[draft_id]=drafter_draft_stats[[#This Row],[draft_id]])*(game_boards[drafter_id]=drafter_draft_stats[[#This Row],[drafter_id]]),game_boards[has_bonus_veto])=TRUE,1,0)</f>
        <v>0</v>
      </c>
      <c r="L237" cm="1">
        <f t="array" ref="L237">IF(_xlfn.XLOOKUP(1,(game_boards[draft_id]=drafter_draft_stats[[#This Row],[draft_id]])*(game_boards[drafter_id]=drafter_draft_stats[[#This Row],[drafter_id]]),game_boards[has_bonus_veto_override])=TRUE,1,0)</f>
        <v>0</v>
      </c>
      <c r="M237">
        <f>drafter_draft_stats[[#This Row],[starting_veto]]+drafter_draft_stats[[#This Row],[rollover_vetoes]]+drafter_draft_stats[[#This Row],[trivia_vetoes]]</f>
        <v>2</v>
      </c>
      <c r="N237">
        <f>drafter_draft_stats[[#This Row],[rollover_veto_override]]+drafter_draft_stats[[#This Row],[trivia_veto_override]]</f>
        <v>0</v>
      </c>
      <c r="R237">
        <f>IF(_xlfn.XLOOKUP(drafter_draft_stats[[#This Row],[draft_id]],drafts[id],drafts[non_canonical])=TRUE,0,IF(drafter_draft_stats[[#This Row],[total_vetoes]]-drafter_draft_stats[[#This Row],[vetoes_used]]&gt;=1,1,0))</f>
        <v>1</v>
      </c>
      <c r="S237">
        <f>IF(_xlfn.XLOOKUP(drafter_draft_stats[[#This Row],[draft_id]],drafts[id],drafts[non_canonical])=TRUE,0,IF(drafter_draft_stats[[#This Row],[total_veto_overrides]]-drafter_draft_stats[[#This Row],[veto_overrides_used]]&gt;=1,1,0))</f>
        <v>0</v>
      </c>
    </row>
    <row r="238" spans="2:19" x14ac:dyDescent="0.25">
      <c r="B238" s="4" t="s">
        <v>176</v>
      </c>
      <c r="C238" t="str">
        <f>_xlfn.XLOOKUP(drafter_draft_stats[[#This Row],[draft_id]],drafts[id],drafts[title])</f>
        <v>TV Adaptations</v>
      </c>
      <c r="D238" t="s">
        <v>987</v>
      </c>
      <c r="E238" t="str">
        <f>_xlfn.XLOOKUP(drafter_draft_stats[[#This Row],[drafter_id]],drafters[id],drafters[name],"")</f>
        <v>Alan Sepinwall</v>
      </c>
      <c r="G238" t="str">
        <f>_xlfn.XLOOKUP(drafter_draft_stats[[#This Row],[drafter_team_id]],drafter_teams[id],drafter_teams[name],"")</f>
        <v/>
      </c>
      <c r="H238">
        <f>1</f>
        <v>1</v>
      </c>
      <c r="I238" cm="1">
        <f t="array" ref="I238">IF(_xlfn.XLOOKUP(drafter_draft_stats[[#This Row],[draft_id]],drafts[id],drafts[non_canonical])=TRUE,0,_xlfn.XLOOKUP(drafter_draft_stats[[#This Row],[drafter_id]],$D$2:$D237,$R$2:$R237,0,,-1))</f>
        <v>0</v>
      </c>
      <c r="J238" cm="1">
        <f t="array" ref="J238">IF(_xlfn.XLOOKUP(drafter_draft_stats[[#This Row],[draft_id]],drafts[id],drafts[non_canonical])=TRUE,0,_xlfn.XLOOKUP(drafter_draft_stats[[#This Row],[drafter_id]],$D$2:$D237,$S$2:$S237,0,,-1))</f>
        <v>0</v>
      </c>
      <c r="K238" cm="1">
        <f t="array" ref="K238">IF(_xlfn.XLOOKUP(1,(game_boards[draft_id]=drafter_draft_stats[[#This Row],[draft_id]])*(game_boards[drafter_id]=drafter_draft_stats[[#This Row],[drafter_id]]),game_boards[has_bonus_veto])=TRUE,1,0)</f>
        <v>0</v>
      </c>
      <c r="L238" cm="1">
        <f t="array" ref="L238">IF(_xlfn.XLOOKUP(1,(game_boards[draft_id]=drafter_draft_stats[[#This Row],[draft_id]])*(game_boards[drafter_id]=drafter_draft_stats[[#This Row],[drafter_id]]),game_boards[has_bonus_veto_override])=TRUE,1,0)</f>
        <v>0</v>
      </c>
      <c r="M238">
        <f>drafter_draft_stats[[#This Row],[starting_veto]]+drafter_draft_stats[[#This Row],[rollover_vetoes]]+drafter_draft_stats[[#This Row],[trivia_vetoes]]</f>
        <v>1</v>
      </c>
      <c r="N238">
        <f>drafter_draft_stats[[#This Row],[rollover_veto_override]]+drafter_draft_stats[[#This Row],[trivia_veto_override]]</f>
        <v>0</v>
      </c>
      <c r="R238">
        <f>IF(_xlfn.XLOOKUP(drafter_draft_stats[[#This Row],[draft_id]],drafts[id],drafts[non_canonical])=TRUE,0,IF(drafter_draft_stats[[#This Row],[total_vetoes]]-drafter_draft_stats[[#This Row],[vetoes_used]]&gt;=1,1,0))</f>
        <v>1</v>
      </c>
      <c r="S238">
        <f>IF(_xlfn.XLOOKUP(drafter_draft_stats[[#This Row],[draft_id]],drafts[id],drafts[non_canonical])=TRUE,0,IF(drafter_draft_stats[[#This Row],[total_veto_overrides]]-drafter_draft_stats[[#This Row],[veto_overrides_used]]&gt;=1,1,0))</f>
        <v>0</v>
      </c>
    </row>
    <row r="239" spans="2:19" x14ac:dyDescent="0.25">
      <c r="B239" s="4" t="s">
        <v>447</v>
      </c>
      <c r="C239" t="str">
        <f>_xlfn.XLOOKUP(drafter_draft_stats[[#This Row],[draft_id]],drafts[id],drafts[title])</f>
        <v>Westerns: Part III Mini-Mega</v>
      </c>
      <c r="D239" t="s">
        <v>1177</v>
      </c>
      <c r="E239" t="str">
        <f>_xlfn.XLOOKUP(drafter_draft_stats[[#This Row],[drafter_id]],drafters[id],drafters[name],"")</f>
        <v>Darren Franich</v>
      </c>
      <c r="G239" t="str">
        <f>_xlfn.XLOOKUP(drafter_draft_stats[[#This Row],[drafter_team_id]],drafter_teams[id],drafter_teams[name],"")</f>
        <v/>
      </c>
      <c r="H239">
        <f>1</f>
        <v>1</v>
      </c>
      <c r="I239" cm="1">
        <f t="array" ref="I239">IF(_xlfn.XLOOKUP(drafter_draft_stats[[#This Row],[draft_id]],drafts[id],drafts[non_canonical])=TRUE,0,_xlfn.XLOOKUP(drafter_draft_stats[[#This Row],[drafter_id]],$D$2:$D238,$R$2:$R238,0,,-1))</f>
        <v>1</v>
      </c>
      <c r="J239" cm="1">
        <f t="array" ref="J239">IF(_xlfn.XLOOKUP(drafter_draft_stats[[#This Row],[draft_id]],drafts[id],drafts[non_canonical])=TRUE,0,_xlfn.XLOOKUP(drafter_draft_stats[[#This Row],[drafter_id]],$D$2:$D238,$S$2:$S238,0,,-1))</f>
        <v>0</v>
      </c>
      <c r="K239" cm="1">
        <f t="array" ref="K239">IF(_xlfn.XLOOKUP(1,(game_boards[draft_id]=drafter_draft_stats[[#This Row],[draft_id]])*(game_boards[drafter_id]=drafter_draft_stats[[#This Row],[drafter_id]]),game_boards[has_bonus_veto])=TRUE,1,0)</f>
        <v>1</v>
      </c>
      <c r="L239" cm="1">
        <f t="array" ref="L239">IF(_xlfn.XLOOKUP(1,(game_boards[draft_id]=drafter_draft_stats[[#This Row],[draft_id]])*(game_boards[drafter_id]=drafter_draft_stats[[#This Row],[drafter_id]]),game_boards[has_bonus_veto_override])=TRUE,1,0)</f>
        <v>0</v>
      </c>
      <c r="M239">
        <f>drafter_draft_stats[[#This Row],[starting_veto]]+drafter_draft_stats[[#This Row],[rollover_vetoes]]+drafter_draft_stats[[#This Row],[trivia_vetoes]]</f>
        <v>3</v>
      </c>
      <c r="N239">
        <f>drafter_draft_stats[[#This Row],[rollover_veto_override]]+drafter_draft_stats[[#This Row],[trivia_veto_override]]</f>
        <v>0</v>
      </c>
      <c r="P239">
        <v>2</v>
      </c>
      <c r="R239">
        <f>IF(_xlfn.XLOOKUP(drafter_draft_stats[[#This Row],[draft_id]],drafts[id],drafts[non_canonical])=TRUE,0,IF(drafter_draft_stats[[#This Row],[total_vetoes]]-drafter_draft_stats[[#This Row],[vetoes_used]]&gt;=1,1,0))</f>
        <v>1</v>
      </c>
      <c r="S239">
        <f>IF(_xlfn.XLOOKUP(drafter_draft_stats[[#This Row],[draft_id]],drafts[id],drafts[non_canonical])=TRUE,0,IF(drafter_draft_stats[[#This Row],[total_veto_overrides]]-drafter_draft_stats[[#This Row],[veto_overrides_used]]&gt;=1,1,0))</f>
        <v>0</v>
      </c>
    </row>
    <row r="240" spans="2:19" x14ac:dyDescent="0.25">
      <c r="B240" s="4" t="s">
        <v>447</v>
      </c>
      <c r="C240" t="str">
        <f>_xlfn.XLOOKUP(drafter_draft_stats[[#This Row],[draft_id]],drafts[id],drafts[title])</f>
        <v>Westerns: Part III Mini-Mega</v>
      </c>
      <c r="D240" t="s">
        <v>1009</v>
      </c>
      <c r="E240" t="str">
        <f>_xlfn.XLOOKUP(drafter_draft_stats[[#This Row],[drafter_id]],drafters[id],drafters[name],"")</f>
        <v>Drea Clark</v>
      </c>
      <c r="G240" t="str">
        <f>_xlfn.XLOOKUP(drafter_draft_stats[[#This Row],[drafter_team_id]],drafter_teams[id],drafter_teams[name],"")</f>
        <v/>
      </c>
      <c r="H240">
        <f>1</f>
        <v>1</v>
      </c>
      <c r="I240" cm="1">
        <f t="array" ref="I240">IF(_xlfn.XLOOKUP(drafter_draft_stats[[#This Row],[draft_id]],drafts[id],drafts[non_canonical])=TRUE,0,_xlfn.XLOOKUP(drafter_draft_stats[[#This Row],[drafter_id]],$D$2:$D239,$R$2:$R239,0,,-1))</f>
        <v>1</v>
      </c>
      <c r="J240" cm="1">
        <f t="array" ref="J240">IF(_xlfn.XLOOKUP(drafter_draft_stats[[#This Row],[draft_id]],drafts[id],drafts[non_canonical])=TRUE,0,_xlfn.XLOOKUP(drafter_draft_stats[[#This Row],[drafter_id]],$D$2:$D239,$S$2:$S239,0,,-1))</f>
        <v>0</v>
      </c>
      <c r="K240" cm="1">
        <f t="array" ref="K240">IF(_xlfn.XLOOKUP(1,(game_boards[draft_id]=drafter_draft_stats[[#This Row],[draft_id]])*(game_boards[drafter_id]=drafter_draft_stats[[#This Row],[drafter_id]]),game_boards[has_bonus_veto])=TRUE,1,0)</f>
        <v>0</v>
      </c>
      <c r="L240" cm="1">
        <f t="array" ref="L240">IF(_xlfn.XLOOKUP(1,(game_boards[draft_id]=drafter_draft_stats[[#This Row],[draft_id]])*(game_boards[drafter_id]=drafter_draft_stats[[#This Row],[drafter_id]]),game_boards[has_bonus_veto_override])=TRUE,1,0)</f>
        <v>0</v>
      </c>
      <c r="M240">
        <f>drafter_draft_stats[[#This Row],[starting_veto]]+drafter_draft_stats[[#This Row],[rollover_vetoes]]+drafter_draft_stats[[#This Row],[trivia_vetoes]]</f>
        <v>2</v>
      </c>
      <c r="N240">
        <f>drafter_draft_stats[[#This Row],[rollover_veto_override]]+drafter_draft_stats[[#This Row],[trivia_veto_override]]</f>
        <v>0</v>
      </c>
      <c r="P240">
        <v>2</v>
      </c>
      <c r="R240">
        <f>IF(_xlfn.XLOOKUP(drafter_draft_stats[[#This Row],[draft_id]],drafts[id],drafts[non_canonical])=TRUE,0,IF(drafter_draft_stats[[#This Row],[total_vetoes]]-drafter_draft_stats[[#This Row],[vetoes_used]]&gt;=1,1,0))</f>
        <v>0</v>
      </c>
      <c r="S240">
        <f>IF(_xlfn.XLOOKUP(drafter_draft_stats[[#This Row],[draft_id]],drafts[id],drafts[non_canonical])=TRUE,0,IF(drafter_draft_stats[[#This Row],[total_veto_overrides]]-drafter_draft_stats[[#This Row],[veto_overrides_used]]&gt;=1,1,0))</f>
        <v>0</v>
      </c>
    </row>
    <row r="241" spans="2:19" x14ac:dyDescent="0.25">
      <c r="B241" s="4" t="s">
        <v>447</v>
      </c>
      <c r="C241" t="str">
        <f>_xlfn.XLOOKUP(drafter_draft_stats[[#This Row],[draft_id]],drafts[id],drafts[title])</f>
        <v>Westerns: Part III Mini-Mega</v>
      </c>
      <c r="D241" t="s">
        <v>915</v>
      </c>
      <c r="E241" t="str">
        <f>_xlfn.XLOOKUP(drafter_draft_stats[[#This Row],[drafter_id]],drafters[id],drafters[name],"")</f>
        <v>Billy Ray Brewton</v>
      </c>
      <c r="G241" t="str">
        <f>_xlfn.XLOOKUP(drafter_draft_stats[[#This Row],[drafter_team_id]],drafter_teams[id],drafter_teams[name],"")</f>
        <v/>
      </c>
      <c r="H241">
        <f>1</f>
        <v>1</v>
      </c>
      <c r="I241" cm="1">
        <f t="array" ref="I241">IF(_xlfn.XLOOKUP(drafter_draft_stats[[#This Row],[draft_id]],drafts[id],drafts[non_canonical])=TRUE,0,_xlfn.XLOOKUP(drafter_draft_stats[[#This Row],[drafter_id]],$D$2:$D240,$R$2:$R240,0,,-1))</f>
        <v>1</v>
      </c>
      <c r="J241" cm="1">
        <f t="array" ref="J241">IF(_xlfn.XLOOKUP(drafter_draft_stats[[#This Row],[draft_id]],drafts[id],drafts[non_canonical])=TRUE,0,_xlfn.XLOOKUP(drafter_draft_stats[[#This Row],[drafter_id]],$D$2:$D240,$S$2:$S240,0,,-1))</f>
        <v>1</v>
      </c>
      <c r="K241" cm="1">
        <f t="array" ref="K241">IF(_xlfn.XLOOKUP(1,(game_boards[draft_id]=drafter_draft_stats[[#This Row],[draft_id]])*(game_boards[drafter_id]=drafter_draft_stats[[#This Row],[drafter_id]]),game_boards[has_bonus_veto])=TRUE,1,0)</f>
        <v>0</v>
      </c>
      <c r="L241" cm="1">
        <f t="array" ref="L241">IF(_xlfn.XLOOKUP(1,(game_boards[draft_id]=drafter_draft_stats[[#This Row],[draft_id]])*(game_boards[drafter_id]=drafter_draft_stats[[#This Row],[drafter_id]]),game_boards[has_bonus_veto_override])=TRUE,1,0)</f>
        <v>1</v>
      </c>
      <c r="M241">
        <f>drafter_draft_stats[[#This Row],[starting_veto]]+drafter_draft_stats[[#This Row],[rollover_vetoes]]+drafter_draft_stats[[#This Row],[trivia_vetoes]]</f>
        <v>2</v>
      </c>
      <c r="N241">
        <f>drafter_draft_stats[[#This Row],[rollover_veto_override]]+drafter_draft_stats[[#This Row],[trivia_veto_override]]</f>
        <v>2</v>
      </c>
      <c r="P241">
        <v>1</v>
      </c>
      <c r="Q241">
        <v>1</v>
      </c>
      <c r="R241">
        <f>IF(_xlfn.XLOOKUP(drafter_draft_stats[[#This Row],[draft_id]],drafts[id],drafts[non_canonical])=TRUE,0,IF(drafter_draft_stats[[#This Row],[total_vetoes]]-drafter_draft_stats[[#This Row],[vetoes_used]]&gt;=1,1,0))</f>
        <v>1</v>
      </c>
      <c r="S241">
        <f>IF(_xlfn.XLOOKUP(drafter_draft_stats[[#This Row],[draft_id]],drafts[id],drafts[non_canonical])=TRUE,0,IF(drafter_draft_stats[[#This Row],[total_veto_overrides]]-drafter_draft_stats[[#This Row],[veto_overrides_used]]&gt;=1,1,0))</f>
        <v>1</v>
      </c>
    </row>
    <row r="242" spans="2:19" x14ac:dyDescent="0.25">
      <c r="B242" s="4" t="s">
        <v>248</v>
      </c>
      <c r="C242" t="str">
        <f>_xlfn.XLOOKUP(drafter_draft_stats[[#This Row],[draft_id]],drafts[id],drafts[title])</f>
        <v>A Christmas Carol</v>
      </c>
      <c r="D242" t="s">
        <v>789</v>
      </c>
      <c r="E242" t="str">
        <f>_xlfn.XLOOKUP(drafter_draft_stats[[#This Row],[drafter_id]],drafters[id],drafters[name],"")</f>
        <v>Bryan Cogman</v>
      </c>
      <c r="G242" t="str">
        <f>_xlfn.XLOOKUP(drafter_draft_stats[[#This Row],[drafter_team_id]],drafter_teams[id],drafter_teams[name],"")</f>
        <v/>
      </c>
      <c r="H242">
        <f>1</f>
        <v>1</v>
      </c>
      <c r="I242" cm="1">
        <f t="array" ref="I242">IF(_xlfn.XLOOKUP(drafter_draft_stats[[#This Row],[draft_id]],drafts[id],drafts[non_canonical])=TRUE,0,_xlfn.XLOOKUP(drafter_draft_stats[[#This Row],[drafter_id]],$D$2:$D241,$R$2:$R241,0,,-1))</f>
        <v>0</v>
      </c>
      <c r="J242" cm="1">
        <f t="array" ref="J242">IF(_xlfn.XLOOKUP(drafter_draft_stats[[#This Row],[draft_id]],drafts[id],drafts[non_canonical])=TRUE,0,_xlfn.XLOOKUP(drafter_draft_stats[[#This Row],[drafter_id]],$D$2:$D241,$S$2:$S241,0,,-1))</f>
        <v>0</v>
      </c>
      <c r="K242" cm="1">
        <f t="array" ref="K242">IF(_xlfn.XLOOKUP(1,(game_boards[draft_id]=drafter_draft_stats[[#This Row],[draft_id]])*(game_boards[drafter_id]=drafter_draft_stats[[#This Row],[drafter_id]]),game_boards[has_bonus_veto])=TRUE,1,0)</f>
        <v>0</v>
      </c>
      <c r="L242" cm="1">
        <f t="array" ref="L242">IF(_xlfn.XLOOKUP(1,(game_boards[draft_id]=drafter_draft_stats[[#This Row],[draft_id]])*(game_boards[drafter_id]=drafter_draft_stats[[#This Row],[drafter_id]]),game_boards[has_bonus_veto_override])=TRUE,1,0)</f>
        <v>0</v>
      </c>
      <c r="M242">
        <f>drafter_draft_stats[[#This Row],[starting_veto]]+drafter_draft_stats[[#This Row],[rollover_vetoes]]+drafter_draft_stats[[#This Row],[trivia_vetoes]]</f>
        <v>1</v>
      </c>
      <c r="N242">
        <f>drafter_draft_stats[[#This Row],[rollover_veto_override]]+drafter_draft_stats[[#This Row],[trivia_veto_override]]</f>
        <v>0</v>
      </c>
      <c r="R242">
        <f>IF(_xlfn.XLOOKUP(drafter_draft_stats[[#This Row],[draft_id]],drafts[id],drafts[non_canonical])=TRUE,0,IF(drafter_draft_stats[[#This Row],[total_vetoes]]-drafter_draft_stats[[#This Row],[vetoes_used]]&gt;=1,1,0))</f>
        <v>1</v>
      </c>
      <c r="S242">
        <f>IF(_xlfn.XLOOKUP(drafter_draft_stats[[#This Row],[draft_id]],drafts[id],drafts[non_canonical])=TRUE,0,IF(drafter_draft_stats[[#This Row],[total_veto_overrides]]-drafter_draft_stats[[#This Row],[veto_overrides_used]]&gt;=1,1,0))</f>
        <v>0</v>
      </c>
    </row>
    <row r="243" spans="2:19" x14ac:dyDescent="0.25">
      <c r="B243" s="4" t="s">
        <v>248</v>
      </c>
      <c r="C243" t="str">
        <f>_xlfn.XLOOKUP(drafter_draft_stats[[#This Row],[draft_id]],drafts[id],drafts[title])</f>
        <v>A Christmas Carol</v>
      </c>
      <c r="D243" t="s">
        <v>965</v>
      </c>
      <c r="E243" t="str">
        <f>_xlfn.XLOOKUP(drafter_draft_stats[[#This Row],[drafter_id]],drafters[id],drafters[name],"")</f>
        <v>Pat Driscoll</v>
      </c>
      <c r="G243" t="str">
        <f>_xlfn.XLOOKUP(drafter_draft_stats[[#This Row],[drafter_team_id]],drafter_teams[id],drafter_teams[name],"")</f>
        <v/>
      </c>
      <c r="H243">
        <f>1</f>
        <v>1</v>
      </c>
      <c r="I243" cm="1">
        <f t="array" ref="I243">IF(_xlfn.XLOOKUP(drafter_draft_stats[[#This Row],[draft_id]],drafts[id],drafts[non_canonical])=TRUE,0,_xlfn.XLOOKUP(drafter_draft_stats[[#This Row],[drafter_id]],$D$2:$D242,$R$2:$R242,0,,-1))</f>
        <v>0</v>
      </c>
      <c r="J243" cm="1">
        <f t="array" ref="J243">IF(_xlfn.XLOOKUP(drafter_draft_stats[[#This Row],[draft_id]],drafts[id],drafts[non_canonical])=TRUE,0,_xlfn.XLOOKUP(drafter_draft_stats[[#This Row],[drafter_id]],$D$2:$D242,$S$2:$S242,0,,-1))</f>
        <v>0</v>
      </c>
      <c r="K243" cm="1">
        <f t="array" ref="K243">IF(_xlfn.XLOOKUP(1,(game_boards[draft_id]=drafter_draft_stats[[#This Row],[draft_id]])*(game_boards[drafter_id]=drafter_draft_stats[[#This Row],[drafter_id]]),game_boards[has_bonus_veto])=TRUE,1,0)</f>
        <v>0</v>
      </c>
      <c r="L243" cm="1">
        <f t="array" ref="L243">IF(_xlfn.XLOOKUP(1,(game_boards[draft_id]=drafter_draft_stats[[#This Row],[draft_id]])*(game_boards[drafter_id]=drafter_draft_stats[[#This Row],[drafter_id]]),game_boards[has_bonus_veto_override])=TRUE,1,0)</f>
        <v>0</v>
      </c>
      <c r="M243">
        <f>drafter_draft_stats[[#This Row],[starting_veto]]+drafter_draft_stats[[#This Row],[rollover_vetoes]]+drafter_draft_stats[[#This Row],[trivia_vetoes]]</f>
        <v>1</v>
      </c>
      <c r="N243">
        <f>drafter_draft_stats[[#This Row],[rollover_veto_override]]+drafter_draft_stats[[#This Row],[trivia_veto_override]]</f>
        <v>0</v>
      </c>
      <c r="P243">
        <v>1</v>
      </c>
      <c r="R243">
        <f>IF(_xlfn.XLOOKUP(drafter_draft_stats[[#This Row],[draft_id]],drafts[id],drafts[non_canonical])=TRUE,0,IF(drafter_draft_stats[[#This Row],[total_vetoes]]-drafter_draft_stats[[#This Row],[vetoes_used]]&gt;=1,1,0))</f>
        <v>0</v>
      </c>
      <c r="S243">
        <f>IF(_xlfn.XLOOKUP(drafter_draft_stats[[#This Row],[draft_id]],drafts[id],drafts[non_canonical])=TRUE,0,IF(drafter_draft_stats[[#This Row],[total_veto_overrides]]-drafter_draft_stats[[#This Row],[veto_overrides_used]]&gt;=1,1,0))</f>
        <v>0</v>
      </c>
    </row>
    <row r="244" spans="2:19" x14ac:dyDescent="0.25">
      <c r="B244" s="4" t="s">
        <v>488</v>
      </c>
      <c r="C244" t="str">
        <f>_xlfn.XLOOKUP(drafter_draft_stats[[#This Row],[draft_id]],drafts[id],drafts[title])</f>
        <v>Oliver Assayas Super Draft</v>
      </c>
      <c r="D244" t="s">
        <v>1115</v>
      </c>
      <c r="E244" t="str">
        <f>_xlfn.XLOOKUP(drafter_draft_stats[[#This Row],[drafter_id]],drafters[id],drafters[name],"")</f>
        <v>Ryan Marker</v>
      </c>
      <c r="G244" t="str">
        <f>_xlfn.XLOOKUP(drafter_draft_stats[[#This Row],[drafter_team_id]],drafter_teams[id],drafter_teams[name],"")</f>
        <v/>
      </c>
      <c r="H244">
        <f>1</f>
        <v>1</v>
      </c>
      <c r="I244" cm="1">
        <f t="array" ref="I244">IF(_xlfn.XLOOKUP(drafter_draft_stats[[#This Row],[draft_id]],drafts[id],drafts[non_canonical])=TRUE,0,_xlfn.XLOOKUP(drafter_draft_stats[[#This Row],[drafter_id]],$D$2:$D243,$R$2:$R243,0,,-1))</f>
        <v>1</v>
      </c>
      <c r="J244" cm="1">
        <f t="array" ref="J244">IF(_xlfn.XLOOKUP(drafter_draft_stats[[#This Row],[draft_id]],drafts[id],drafts[non_canonical])=TRUE,0,_xlfn.XLOOKUP(drafter_draft_stats[[#This Row],[drafter_id]],$D$2:$D243,$S$2:$S243,0,,-1))</f>
        <v>0</v>
      </c>
      <c r="K244" cm="1">
        <f t="array" ref="K244">IF(_xlfn.XLOOKUP(1,(game_boards[draft_id]=drafter_draft_stats[[#This Row],[draft_id]])*(game_boards[drafter_id]=drafter_draft_stats[[#This Row],[drafter_id]]),game_boards[has_bonus_veto])=TRUE,1,0)</f>
        <v>1</v>
      </c>
      <c r="L244" cm="1">
        <f t="array" ref="L244">IF(_xlfn.XLOOKUP(1,(game_boards[draft_id]=drafter_draft_stats[[#This Row],[draft_id]])*(game_boards[drafter_id]=drafter_draft_stats[[#This Row],[drafter_id]]),game_boards[has_bonus_veto_override])=TRUE,1,0)</f>
        <v>0</v>
      </c>
      <c r="M244">
        <f>drafter_draft_stats[[#This Row],[starting_veto]]+drafter_draft_stats[[#This Row],[rollover_vetoes]]+drafter_draft_stats[[#This Row],[trivia_vetoes]]</f>
        <v>3</v>
      </c>
      <c r="N244">
        <f>drafter_draft_stats[[#This Row],[rollover_veto_override]]+drafter_draft_stats[[#This Row],[trivia_veto_override]]</f>
        <v>0</v>
      </c>
      <c r="P244">
        <v>3</v>
      </c>
      <c r="R244">
        <f>IF(_xlfn.XLOOKUP(drafter_draft_stats[[#This Row],[draft_id]],drafts[id],drafts[non_canonical])=TRUE,0,IF(drafter_draft_stats[[#This Row],[total_vetoes]]-drafter_draft_stats[[#This Row],[vetoes_used]]&gt;=1,1,0))</f>
        <v>0</v>
      </c>
      <c r="S244">
        <f>IF(_xlfn.XLOOKUP(drafter_draft_stats[[#This Row],[draft_id]],drafts[id],drafts[non_canonical])=TRUE,0,IF(drafter_draft_stats[[#This Row],[total_veto_overrides]]-drafter_draft_stats[[#This Row],[veto_overrides_used]]&gt;=1,1,0))</f>
        <v>0</v>
      </c>
    </row>
    <row r="245" spans="2:19" x14ac:dyDescent="0.25">
      <c r="B245" s="4" t="s">
        <v>488</v>
      </c>
      <c r="C245" t="str">
        <f>_xlfn.XLOOKUP(drafter_draft_stats[[#This Row],[draft_id]],drafts[id],drafts[title])</f>
        <v>Oliver Assayas Super Draft</v>
      </c>
      <c r="D245" t="s">
        <v>1237</v>
      </c>
      <c r="E245" t="str">
        <f>_xlfn.XLOOKUP(drafter_draft_stats[[#This Row],[drafter_id]],drafters[id],drafters[name],"")</f>
        <v>Clay Keller</v>
      </c>
      <c r="G245" t="str">
        <f>_xlfn.XLOOKUP(drafter_draft_stats[[#This Row],[drafter_team_id]],drafter_teams[id],drafter_teams[name],"")</f>
        <v/>
      </c>
      <c r="H245">
        <f>1</f>
        <v>1</v>
      </c>
      <c r="I245" cm="1">
        <f t="array" ref="I245">IF(_xlfn.XLOOKUP(drafter_draft_stats[[#This Row],[draft_id]],drafts[id],drafts[non_canonical])=TRUE,0,_xlfn.XLOOKUP(drafter_draft_stats[[#This Row],[drafter_id]],$D$2:$D244,$R$2:$R244,0,,-1))</f>
        <v>1</v>
      </c>
      <c r="J245" cm="1">
        <f t="array" ref="J245">IF(_xlfn.XLOOKUP(drafter_draft_stats[[#This Row],[draft_id]],drafts[id],drafts[non_canonical])=TRUE,0,_xlfn.XLOOKUP(drafter_draft_stats[[#This Row],[drafter_id]],$D$2:$D244,$S$2:$S244,0,,-1))</f>
        <v>0</v>
      </c>
      <c r="K245" cm="1">
        <f t="array" ref="K245">IF(_xlfn.XLOOKUP(1,(game_boards[draft_id]=drafter_draft_stats[[#This Row],[draft_id]])*(game_boards[drafter_id]=drafter_draft_stats[[#This Row],[drafter_id]]),game_boards[has_bonus_veto])=TRUE,1,0)</f>
        <v>0</v>
      </c>
      <c r="L245" cm="1">
        <f t="array" ref="L245">IF(_xlfn.XLOOKUP(1,(game_boards[draft_id]=drafter_draft_stats[[#This Row],[draft_id]])*(game_boards[drafter_id]=drafter_draft_stats[[#This Row],[drafter_id]]),game_boards[has_bonus_veto_override])=TRUE,1,0)</f>
        <v>0</v>
      </c>
      <c r="M245">
        <f>drafter_draft_stats[[#This Row],[starting_veto]]+drafter_draft_stats[[#This Row],[rollover_vetoes]]+drafter_draft_stats[[#This Row],[trivia_vetoes]]</f>
        <v>2</v>
      </c>
      <c r="N245">
        <f>drafter_draft_stats[[#This Row],[rollover_veto_override]]+drafter_draft_stats[[#This Row],[trivia_veto_override]]</f>
        <v>0</v>
      </c>
      <c r="P245">
        <v>2</v>
      </c>
      <c r="R245">
        <f>IF(_xlfn.XLOOKUP(drafter_draft_stats[[#This Row],[draft_id]],drafts[id],drafts[non_canonical])=TRUE,0,IF(drafter_draft_stats[[#This Row],[total_vetoes]]-drafter_draft_stats[[#This Row],[vetoes_used]]&gt;=1,1,0))</f>
        <v>0</v>
      </c>
      <c r="S245">
        <f>IF(_xlfn.XLOOKUP(drafter_draft_stats[[#This Row],[draft_id]],drafts[id],drafts[non_canonical])=TRUE,0,IF(drafter_draft_stats[[#This Row],[total_veto_overrides]]-drafter_draft_stats[[#This Row],[veto_overrides_used]]&gt;=1,1,0))</f>
        <v>0</v>
      </c>
    </row>
    <row r="246" spans="2:19" x14ac:dyDescent="0.25">
      <c r="B246" s="4" t="s">
        <v>488</v>
      </c>
      <c r="C246" t="str">
        <f>_xlfn.XLOOKUP(drafter_draft_stats[[#This Row],[draft_id]],drafts[id],drafts[title])</f>
        <v>Oliver Assayas Super Draft</v>
      </c>
      <c r="D246" t="s">
        <v>1017</v>
      </c>
      <c r="E246" t="str">
        <f>_xlfn.XLOOKUP(drafter_draft_stats[[#This Row],[drafter_id]],drafters[id],drafters[name],"")</f>
        <v>Thomas Grabinski</v>
      </c>
      <c r="G246" t="str">
        <f>_xlfn.XLOOKUP(drafter_draft_stats[[#This Row],[drafter_team_id]],drafter_teams[id],drafter_teams[name],"")</f>
        <v/>
      </c>
      <c r="H246">
        <f>1</f>
        <v>1</v>
      </c>
      <c r="I246" cm="1">
        <f t="array" ref="I246">IF(_xlfn.XLOOKUP(drafter_draft_stats[[#This Row],[draft_id]],drafts[id],drafts[non_canonical])=TRUE,0,_xlfn.XLOOKUP(drafter_draft_stats[[#This Row],[drafter_id]],$D$2:$D245,$R$2:$R245,0,,-1))</f>
        <v>0</v>
      </c>
      <c r="J246" cm="1">
        <f t="array" ref="J246">IF(_xlfn.XLOOKUP(drafter_draft_stats[[#This Row],[draft_id]],drafts[id],drafts[non_canonical])=TRUE,0,_xlfn.XLOOKUP(drafter_draft_stats[[#This Row],[drafter_id]],$D$2:$D245,$S$2:$S245,0,,-1))</f>
        <v>0</v>
      </c>
      <c r="K246" cm="1">
        <f t="array" ref="K246">IF(_xlfn.XLOOKUP(1,(game_boards[draft_id]=drafter_draft_stats[[#This Row],[draft_id]])*(game_boards[drafter_id]=drafter_draft_stats[[#This Row],[drafter_id]]),game_boards[has_bonus_veto])=TRUE,1,0)</f>
        <v>0</v>
      </c>
      <c r="L246" cm="1">
        <f t="array" ref="L246">IF(_xlfn.XLOOKUP(1,(game_boards[draft_id]=drafter_draft_stats[[#This Row],[draft_id]])*(game_boards[drafter_id]=drafter_draft_stats[[#This Row],[drafter_id]]),game_boards[has_bonus_veto_override])=TRUE,1,0)</f>
        <v>1</v>
      </c>
      <c r="M246">
        <f>drafter_draft_stats[[#This Row],[starting_veto]]+drafter_draft_stats[[#This Row],[rollover_vetoes]]+drafter_draft_stats[[#This Row],[trivia_vetoes]]</f>
        <v>1</v>
      </c>
      <c r="N246">
        <f>drafter_draft_stats[[#This Row],[rollover_veto_override]]+drafter_draft_stats[[#This Row],[trivia_veto_override]]</f>
        <v>1</v>
      </c>
      <c r="P246">
        <v>1</v>
      </c>
      <c r="Q246">
        <v>1</v>
      </c>
      <c r="R246">
        <f>IF(_xlfn.XLOOKUP(drafter_draft_stats[[#This Row],[draft_id]],drafts[id],drafts[non_canonical])=TRUE,0,IF(drafter_draft_stats[[#This Row],[total_vetoes]]-drafter_draft_stats[[#This Row],[vetoes_used]]&gt;=1,1,0))</f>
        <v>0</v>
      </c>
      <c r="S246">
        <f>IF(_xlfn.XLOOKUP(drafter_draft_stats[[#This Row],[draft_id]],drafts[id],drafts[non_canonical])=TRUE,0,IF(drafter_draft_stats[[#This Row],[total_veto_overrides]]-drafter_draft_stats[[#This Row],[veto_overrides_used]]&gt;=1,1,0))</f>
        <v>0</v>
      </c>
    </row>
    <row r="247" spans="2:19" x14ac:dyDescent="0.25">
      <c r="B247" s="4" t="s">
        <v>518</v>
      </c>
      <c r="C247" t="str">
        <f>_xlfn.XLOOKUP(drafter_draft_stats[[#This Row],[draft_id]],drafts[id],drafts[title])</f>
        <v>Shakespeare: Part II Mini-Mega</v>
      </c>
      <c r="D247" t="s">
        <v>883</v>
      </c>
      <c r="E247" t="str">
        <f>_xlfn.XLOOKUP(drafter_draft_stats[[#This Row],[drafter_id]],drafters[id],drafters[name],"")</f>
        <v>Joanna Robinson</v>
      </c>
      <c r="G247" t="str">
        <f>_xlfn.XLOOKUP(drafter_draft_stats[[#This Row],[drafter_team_id]],drafter_teams[id],drafter_teams[name],"")</f>
        <v/>
      </c>
      <c r="H247">
        <f>1</f>
        <v>1</v>
      </c>
      <c r="I247" cm="1">
        <f t="array" ref="I247">IF(_xlfn.XLOOKUP(drafter_draft_stats[[#This Row],[draft_id]],drafts[id],drafts[non_canonical])=TRUE,0,_xlfn.XLOOKUP(drafter_draft_stats[[#This Row],[drafter_id]],$D$2:$D246,$R$2:$R246,0,,-1))</f>
        <v>0</v>
      </c>
      <c r="J247" cm="1">
        <f t="array" ref="J247">IF(_xlfn.XLOOKUP(drafter_draft_stats[[#This Row],[draft_id]],drafts[id],drafts[non_canonical])=TRUE,0,_xlfn.XLOOKUP(drafter_draft_stats[[#This Row],[drafter_id]],$D$2:$D246,$S$2:$S246,0,,-1))</f>
        <v>0</v>
      </c>
      <c r="K247" cm="1">
        <f t="array" ref="K247">IF(_xlfn.XLOOKUP(1,(game_boards[draft_id]=drafter_draft_stats[[#This Row],[draft_id]])*(game_boards[drafter_id]=drafter_draft_stats[[#This Row],[drafter_id]]),game_boards[has_bonus_veto])=TRUE,1,0)</f>
        <v>1</v>
      </c>
      <c r="L247" cm="1">
        <f t="array" ref="L247">IF(_xlfn.XLOOKUP(1,(game_boards[draft_id]=drafter_draft_stats[[#This Row],[draft_id]])*(game_boards[drafter_id]=drafter_draft_stats[[#This Row],[drafter_id]]),game_boards[has_bonus_veto_override])=TRUE,1,0)</f>
        <v>0</v>
      </c>
      <c r="M247">
        <f>drafter_draft_stats[[#This Row],[starting_veto]]+drafter_draft_stats[[#This Row],[rollover_vetoes]]+drafter_draft_stats[[#This Row],[trivia_vetoes]]</f>
        <v>2</v>
      </c>
      <c r="N247">
        <f>drafter_draft_stats[[#This Row],[rollover_veto_override]]+drafter_draft_stats[[#This Row],[trivia_veto_override]]</f>
        <v>0</v>
      </c>
      <c r="P247">
        <v>2</v>
      </c>
      <c r="R247">
        <f>IF(_xlfn.XLOOKUP(drafter_draft_stats[[#This Row],[draft_id]],drafts[id],drafts[non_canonical])=TRUE,0,IF(drafter_draft_stats[[#This Row],[total_vetoes]]-drafter_draft_stats[[#This Row],[vetoes_used]]&gt;=1,1,0))</f>
        <v>0</v>
      </c>
      <c r="S247">
        <f>IF(_xlfn.XLOOKUP(drafter_draft_stats[[#This Row],[draft_id]],drafts[id],drafts[non_canonical])=TRUE,0,IF(drafter_draft_stats[[#This Row],[total_veto_overrides]]-drafter_draft_stats[[#This Row],[veto_overrides_used]]&gt;=1,1,0))</f>
        <v>0</v>
      </c>
    </row>
    <row r="248" spans="2:19" x14ac:dyDescent="0.25">
      <c r="B248" s="4" t="s">
        <v>518</v>
      </c>
      <c r="C248" t="str">
        <f>_xlfn.XLOOKUP(drafter_draft_stats[[#This Row],[draft_id]],drafts[id],drafts[title])</f>
        <v>Shakespeare: Part II Mini-Mega</v>
      </c>
      <c r="D248" t="s">
        <v>969</v>
      </c>
      <c r="E248" t="str">
        <f>_xlfn.XLOOKUP(drafter_draft_stats[[#This Row],[drafter_id]],drafters[id],drafters[name],"")</f>
        <v>Graham Skipper</v>
      </c>
      <c r="G248" t="str">
        <f>_xlfn.XLOOKUP(drafter_draft_stats[[#This Row],[drafter_team_id]],drafter_teams[id],drafter_teams[name],"")</f>
        <v/>
      </c>
      <c r="H248">
        <f>1</f>
        <v>1</v>
      </c>
      <c r="I248" cm="1">
        <f t="array" ref="I248">IF(_xlfn.XLOOKUP(drafter_draft_stats[[#This Row],[draft_id]],drafts[id],drafts[non_canonical])=TRUE,0,_xlfn.XLOOKUP(drafter_draft_stats[[#This Row],[drafter_id]],$D$2:$D247,$R$2:$R247,0,,-1))</f>
        <v>0</v>
      </c>
      <c r="J248" cm="1">
        <f t="array" ref="J248">IF(_xlfn.XLOOKUP(drafter_draft_stats[[#This Row],[draft_id]],drafts[id],drafts[non_canonical])=TRUE,0,_xlfn.XLOOKUP(drafter_draft_stats[[#This Row],[drafter_id]],$D$2:$D247,$S$2:$S247,0,,-1))</f>
        <v>0</v>
      </c>
      <c r="K248" cm="1">
        <f t="array" ref="K248">IF(_xlfn.XLOOKUP(1,(game_boards[draft_id]=drafter_draft_stats[[#This Row],[draft_id]])*(game_boards[drafter_id]=drafter_draft_stats[[#This Row],[drafter_id]]),game_boards[has_bonus_veto])=TRUE,1,0)</f>
        <v>0</v>
      </c>
      <c r="L248" cm="1">
        <f t="array" ref="L248">IF(_xlfn.XLOOKUP(1,(game_boards[draft_id]=drafter_draft_stats[[#This Row],[draft_id]])*(game_boards[drafter_id]=drafter_draft_stats[[#This Row],[drafter_id]]),game_boards[has_bonus_veto_override])=TRUE,1,0)</f>
        <v>0</v>
      </c>
      <c r="M248">
        <f>drafter_draft_stats[[#This Row],[starting_veto]]+drafter_draft_stats[[#This Row],[rollover_vetoes]]+drafter_draft_stats[[#This Row],[trivia_vetoes]]</f>
        <v>1</v>
      </c>
      <c r="N248">
        <f>drafter_draft_stats[[#This Row],[rollover_veto_override]]+drafter_draft_stats[[#This Row],[trivia_veto_override]]</f>
        <v>0</v>
      </c>
      <c r="P248">
        <v>1</v>
      </c>
      <c r="R248">
        <f>IF(_xlfn.XLOOKUP(drafter_draft_stats[[#This Row],[draft_id]],drafts[id],drafts[non_canonical])=TRUE,0,IF(drafter_draft_stats[[#This Row],[total_vetoes]]-drafter_draft_stats[[#This Row],[vetoes_used]]&gt;=1,1,0))</f>
        <v>0</v>
      </c>
      <c r="S248">
        <f>IF(_xlfn.XLOOKUP(drafter_draft_stats[[#This Row],[draft_id]],drafts[id],drafts[non_canonical])=TRUE,0,IF(drafter_draft_stats[[#This Row],[total_veto_overrides]]-drafter_draft_stats[[#This Row],[veto_overrides_used]]&gt;=1,1,0))</f>
        <v>0</v>
      </c>
    </row>
    <row r="249" spans="2:19" x14ac:dyDescent="0.25">
      <c r="B249" s="4" t="s">
        <v>518</v>
      </c>
      <c r="C249" t="str">
        <f>_xlfn.XLOOKUP(drafter_draft_stats[[#This Row],[draft_id]],drafts[id],drafts[title])</f>
        <v>Shakespeare: Part II Mini-Mega</v>
      </c>
      <c r="D249" t="s">
        <v>789</v>
      </c>
      <c r="E249" t="str">
        <f>_xlfn.XLOOKUP(drafter_draft_stats[[#This Row],[drafter_id]],drafters[id],drafters[name],"")</f>
        <v>Bryan Cogman</v>
      </c>
      <c r="G249" t="str">
        <f>_xlfn.XLOOKUP(drafter_draft_stats[[#This Row],[drafter_team_id]],drafter_teams[id],drafter_teams[name],"")</f>
        <v/>
      </c>
      <c r="H249">
        <f>1</f>
        <v>1</v>
      </c>
      <c r="I249" cm="1">
        <f t="array" ref="I249">IF(_xlfn.XLOOKUP(drafter_draft_stats[[#This Row],[draft_id]],drafts[id],drafts[non_canonical])=TRUE,0,_xlfn.XLOOKUP(drafter_draft_stats[[#This Row],[drafter_id]],$D$2:$D248,$R$2:$R248,0,,-1))</f>
        <v>1</v>
      </c>
      <c r="J249" cm="1">
        <f t="array" ref="J249">IF(_xlfn.XLOOKUP(drafter_draft_stats[[#This Row],[draft_id]],drafts[id],drafts[non_canonical])=TRUE,0,_xlfn.XLOOKUP(drafter_draft_stats[[#This Row],[drafter_id]],$D$2:$D248,$S$2:$S248,0,,-1))</f>
        <v>0</v>
      </c>
      <c r="K249" cm="1">
        <f t="array" ref="K249">IF(_xlfn.XLOOKUP(1,(game_boards[draft_id]=drafter_draft_stats[[#This Row],[draft_id]])*(game_boards[drafter_id]=drafter_draft_stats[[#This Row],[drafter_id]]),game_boards[has_bonus_veto])=TRUE,1,0)</f>
        <v>0</v>
      </c>
      <c r="L249" cm="1">
        <f t="array" ref="L249">IF(_xlfn.XLOOKUP(1,(game_boards[draft_id]=drafter_draft_stats[[#This Row],[draft_id]])*(game_boards[drafter_id]=drafter_draft_stats[[#This Row],[drafter_id]]),game_boards[has_bonus_veto_override])=TRUE,1,0)</f>
        <v>1</v>
      </c>
      <c r="M249">
        <f>drafter_draft_stats[[#This Row],[starting_veto]]+drafter_draft_stats[[#This Row],[rollover_vetoes]]+drafter_draft_stats[[#This Row],[trivia_vetoes]]</f>
        <v>2</v>
      </c>
      <c r="N249">
        <f>drafter_draft_stats[[#This Row],[rollover_veto_override]]+drafter_draft_stats[[#This Row],[trivia_veto_override]]</f>
        <v>1</v>
      </c>
      <c r="P249">
        <v>1</v>
      </c>
      <c r="R249">
        <f>IF(_xlfn.XLOOKUP(drafter_draft_stats[[#This Row],[draft_id]],drafts[id],drafts[non_canonical])=TRUE,0,IF(drafter_draft_stats[[#This Row],[total_vetoes]]-drafter_draft_stats[[#This Row],[vetoes_used]]&gt;=1,1,0))</f>
        <v>1</v>
      </c>
      <c r="S249">
        <f>IF(_xlfn.XLOOKUP(drafter_draft_stats[[#This Row],[draft_id]],drafts[id],drafts[non_canonical])=TRUE,0,IF(drafter_draft_stats[[#This Row],[total_veto_overrides]]-drafter_draft_stats[[#This Row],[veto_overrides_used]]&gt;=1,1,0))</f>
        <v>1</v>
      </c>
    </row>
    <row r="250" spans="2:19" x14ac:dyDescent="0.25">
      <c r="B250" s="4" t="s">
        <v>689</v>
      </c>
      <c r="C250" t="str">
        <f>_xlfn.XLOOKUP(drafter_draft_stats[[#This Row],[draft_id]],drafts[id],drafts[title])</f>
        <v>Tony Scott</v>
      </c>
      <c r="D250" t="s">
        <v>1129</v>
      </c>
      <c r="E250" t="str">
        <f>_xlfn.XLOOKUP(drafter_draft_stats[[#This Row],[drafter_id]],drafters[id],drafters[name],"")</f>
        <v>Morgan Peter Brown</v>
      </c>
      <c r="G250" t="str">
        <f>_xlfn.XLOOKUP(drafter_draft_stats[[#This Row],[drafter_team_id]],drafter_teams[id],drafter_teams[name],"")</f>
        <v/>
      </c>
      <c r="H250">
        <f>1</f>
        <v>1</v>
      </c>
      <c r="I250" cm="1">
        <f t="array" ref="I250">IF(_xlfn.XLOOKUP(drafter_draft_stats[[#This Row],[draft_id]],drafts[id],drafts[non_canonical])=TRUE,0,_xlfn.XLOOKUP(drafter_draft_stats[[#This Row],[drafter_id]],$D$2:$D249,$R$2:$R249,0,,-1))</f>
        <v>0</v>
      </c>
      <c r="J250" cm="1">
        <f t="array" ref="J250">IF(_xlfn.XLOOKUP(drafter_draft_stats[[#This Row],[draft_id]],drafts[id],drafts[non_canonical])=TRUE,0,_xlfn.XLOOKUP(drafter_draft_stats[[#This Row],[drafter_id]],$D$2:$D249,$S$2:$S249,0,,-1))</f>
        <v>0</v>
      </c>
      <c r="K250" cm="1">
        <f t="array" ref="K250">IF(_xlfn.XLOOKUP(1,(game_boards[draft_id]=drafter_draft_stats[[#This Row],[draft_id]])*(game_boards[drafter_id]=drafter_draft_stats[[#This Row],[drafter_id]]),game_boards[has_bonus_veto])=TRUE,1,0)</f>
        <v>0</v>
      </c>
      <c r="L250" cm="1">
        <f t="array" ref="L250">IF(_xlfn.XLOOKUP(1,(game_boards[draft_id]=drafter_draft_stats[[#This Row],[draft_id]])*(game_boards[drafter_id]=drafter_draft_stats[[#This Row],[drafter_id]]),game_boards[has_bonus_veto_override])=TRUE,1,0)</f>
        <v>0</v>
      </c>
      <c r="M250">
        <f>drafter_draft_stats[[#This Row],[starting_veto]]+drafter_draft_stats[[#This Row],[rollover_vetoes]]+drafter_draft_stats[[#This Row],[trivia_vetoes]]</f>
        <v>1</v>
      </c>
      <c r="N250">
        <f>drafter_draft_stats[[#This Row],[rollover_veto_override]]+drafter_draft_stats[[#This Row],[trivia_veto_override]]</f>
        <v>0</v>
      </c>
      <c r="P250">
        <v>1</v>
      </c>
      <c r="R250">
        <f>IF(_xlfn.XLOOKUP(drafter_draft_stats[[#This Row],[draft_id]],drafts[id],drafts[non_canonical])=TRUE,0,IF(drafter_draft_stats[[#This Row],[total_vetoes]]-drafter_draft_stats[[#This Row],[vetoes_used]]&gt;=1,1,0))</f>
        <v>0</v>
      </c>
      <c r="S250">
        <f>IF(_xlfn.XLOOKUP(drafter_draft_stats[[#This Row],[draft_id]],drafts[id],drafts[non_canonical])=TRUE,0,IF(drafter_draft_stats[[#This Row],[total_veto_overrides]]-drafter_draft_stats[[#This Row],[veto_overrides_used]]&gt;=1,1,0))</f>
        <v>0</v>
      </c>
    </row>
    <row r="251" spans="2:19" x14ac:dyDescent="0.25">
      <c r="B251" s="4" t="s">
        <v>689</v>
      </c>
      <c r="C251" t="str">
        <f>_xlfn.XLOOKUP(drafter_draft_stats[[#This Row],[draft_id]],drafts[id],drafts[title])</f>
        <v>Tony Scott</v>
      </c>
      <c r="D251" t="s">
        <v>997</v>
      </c>
      <c r="E251" t="str">
        <f>_xlfn.XLOOKUP(drafter_draft_stats[[#This Row],[drafter_id]],drafters[id],drafters[name],"")</f>
        <v>BenDavid Grabinski</v>
      </c>
      <c r="G251" t="str">
        <f>_xlfn.XLOOKUP(drafter_draft_stats[[#This Row],[drafter_team_id]],drafter_teams[id],drafter_teams[name],"")</f>
        <v/>
      </c>
      <c r="H251">
        <f>1</f>
        <v>1</v>
      </c>
      <c r="I251" cm="1">
        <f t="array" ref="I251">IF(_xlfn.XLOOKUP(drafter_draft_stats[[#This Row],[draft_id]],drafts[id],drafts[non_canonical])=TRUE,0,_xlfn.XLOOKUP(drafter_draft_stats[[#This Row],[drafter_id]],$D$2:$D250,$R$2:$R250,0,,-1))</f>
        <v>0</v>
      </c>
      <c r="J251" cm="1">
        <f t="array" ref="J251">IF(_xlfn.XLOOKUP(drafter_draft_stats[[#This Row],[draft_id]],drafts[id],drafts[non_canonical])=TRUE,0,_xlfn.XLOOKUP(drafter_draft_stats[[#This Row],[drafter_id]],$D$2:$D250,$S$2:$S250,0,,-1))</f>
        <v>1</v>
      </c>
      <c r="K251" cm="1">
        <f t="array" ref="K251">IF(_xlfn.XLOOKUP(1,(game_boards[draft_id]=drafter_draft_stats[[#This Row],[draft_id]])*(game_boards[drafter_id]=drafter_draft_stats[[#This Row],[drafter_id]]),game_boards[has_bonus_veto])=TRUE,1,0)</f>
        <v>0</v>
      </c>
      <c r="L251" cm="1">
        <f t="array" ref="L251">IF(_xlfn.XLOOKUP(1,(game_boards[draft_id]=drafter_draft_stats[[#This Row],[draft_id]])*(game_boards[drafter_id]=drafter_draft_stats[[#This Row],[drafter_id]]),game_boards[has_bonus_veto_override])=TRUE,1,0)</f>
        <v>0</v>
      </c>
      <c r="M251">
        <f>drafter_draft_stats[[#This Row],[starting_veto]]+drafter_draft_stats[[#This Row],[rollover_vetoes]]+drafter_draft_stats[[#This Row],[trivia_vetoes]]</f>
        <v>1</v>
      </c>
      <c r="N251">
        <f>drafter_draft_stats[[#This Row],[rollover_veto_override]]+drafter_draft_stats[[#This Row],[trivia_veto_override]]</f>
        <v>1</v>
      </c>
      <c r="P251">
        <v>1</v>
      </c>
      <c r="R251">
        <f>IF(_xlfn.XLOOKUP(drafter_draft_stats[[#This Row],[draft_id]],drafts[id],drafts[non_canonical])=TRUE,0,IF(drafter_draft_stats[[#This Row],[total_vetoes]]-drafter_draft_stats[[#This Row],[vetoes_used]]&gt;=1,1,0))</f>
        <v>0</v>
      </c>
      <c r="S251">
        <f>IF(_xlfn.XLOOKUP(drafter_draft_stats[[#This Row],[draft_id]],drafts[id],drafts[non_canonical])=TRUE,0,IF(drafter_draft_stats[[#This Row],[total_veto_overrides]]-drafter_draft_stats[[#This Row],[veto_overrides_used]]&gt;=1,1,0))</f>
        <v>1</v>
      </c>
    </row>
    <row r="252" spans="2:19" x14ac:dyDescent="0.25">
      <c r="B252" s="4" t="s">
        <v>643</v>
      </c>
      <c r="C252" t="str">
        <f>_xlfn.XLOOKUP(drafter_draft_stats[[#This Row],[draft_id]],drafts[id],drafts[title])</f>
        <v>John Woo</v>
      </c>
      <c r="D252" t="s">
        <v>821</v>
      </c>
      <c r="E252" t="str">
        <f>_xlfn.XLOOKUP(drafter_draft_stats[[#This Row],[drafter_id]],drafters[id],drafters[name],"")</f>
        <v>David Chen</v>
      </c>
      <c r="G252" t="str">
        <f>_xlfn.XLOOKUP(drafter_draft_stats[[#This Row],[drafter_team_id]],drafter_teams[id],drafter_teams[name],"")</f>
        <v/>
      </c>
      <c r="H252">
        <f>1</f>
        <v>1</v>
      </c>
      <c r="I252" cm="1">
        <f t="array" ref="I252">IF(_xlfn.XLOOKUP(drafter_draft_stats[[#This Row],[draft_id]],drafts[id],drafts[non_canonical])=TRUE,0,_xlfn.XLOOKUP(drafter_draft_stats[[#This Row],[drafter_id]],$D$2:$D251,$R$2:$R251,0,,-1))</f>
        <v>0</v>
      </c>
      <c r="J252" cm="1">
        <f t="array" ref="J252">IF(_xlfn.XLOOKUP(drafter_draft_stats[[#This Row],[draft_id]],drafts[id],drafts[non_canonical])=TRUE,0,_xlfn.XLOOKUP(drafter_draft_stats[[#This Row],[drafter_id]],$D$2:$D251,$S$2:$S251,0,,-1))</f>
        <v>0</v>
      </c>
      <c r="K252" cm="1">
        <f t="array" ref="K252">IF(_xlfn.XLOOKUP(1,(game_boards[draft_id]=drafter_draft_stats[[#This Row],[draft_id]])*(game_boards[drafter_id]=drafter_draft_stats[[#This Row],[drafter_id]]),game_boards[has_bonus_veto])=TRUE,1,0)</f>
        <v>0</v>
      </c>
      <c r="L252" cm="1">
        <f t="array" ref="L252">IF(_xlfn.XLOOKUP(1,(game_boards[draft_id]=drafter_draft_stats[[#This Row],[draft_id]])*(game_boards[drafter_id]=drafter_draft_stats[[#This Row],[drafter_id]]),game_boards[has_bonus_veto_override])=TRUE,1,0)</f>
        <v>0</v>
      </c>
      <c r="M252">
        <f>drafter_draft_stats[[#This Row],[starting_veto]]+drafter_draft_stats[[#This Row],[rollover_vetoes]]+drafter_draft_stats[[#This Row],[trivia_vetoes]]</f>
        <v>1</v>
      </c>
      <c r="N252">
        <f>drafter_draft_stats[[#This Row],[rollover_veto_override]]+drafter_draft_stats[[#This Row],[trivia_veto_override]]</f>
        <v>0</v>
      </c>
      <c r="P252">
        <v>1</v>
      </c>
      <c r="R252">
        <f>IF(_xlfn.XLOOKUP(drafter_draft_stats[[#This Row],[draft_id]],drafts[id],drafts[non_canonical])=TRUE,0,IF(drafter_draft_stats[[#This Row],[total_vetoes]]-drafter_draft_stats[[#This Row],[vetoes_used]]&gt;=1,1,0))</f>
        <v>0</v>
      </c>
      <c r="S252">
        <f>IF(_xlfn.XLOOKUP(drafter_draft_stats[[#This Row],[draft_id]],drafts[id],drafts[non_canonical])=TRUE,0,IF(drafter_draft_stats[[#This Row],[total_veto_overrides]]-drafter_draft_stats[[#This Row],[veto_overrides_used]]&gt;=1,1,0))</f>
        <v>0</v>
      </c>
    </row>
    <row r="253" spans="2:19" x14ac:dyDescent="0.25">
      <c r="B253" s="4" t="s">
        <v>643</v>
      </c>
      <c r="C253" t="str">
        <f>_xlfn.XLOOKUP(drafter_draft_stats[[#This Row],[draft_id]],drafts[id],drafts[title])</f>
        <v>John Woo</v>
      </c>
      <c r="D253" t="s">
        <v>819</v>
      </c>
      <c r="E253" t="str">
        <f>_xlfn.XLOOKUP(drafter_draft_stats[[#This Row],[drafter_id]],drafters[id],drafters[name],"")</f>
        <v>Dan Trachtenberg</v>
      </c>
      <c r="G253" t="str">
        <f>_xlfn.XLOOKUP(drafter_draft_stats[[#This Row],[drafter_team_id]],drafter_teams[id],drafter_teams[name],"")</f>
        <v/>
      </c>
      <c r="H253">
        <f>1</f>
        <v>1</v>
      </c>
      <c r="I253" cm="1">
        <f t="array" ref="I253">IF(_xlfn.XLOOKUP(drafter_draft_stats[[#This Row],[draft_id]],drafts[id],drafts[non_canonical])=TRUE,0,_xlfn.XLOOKUP(drafter_draft_stats[[#This Row],[drafter_id]],$D$2:$D252,$R$2:$R252,0,,-1))</f>
        <v>0</v>
      </c>
      <c r="J253" cm="1">
        <f t="array" ref="J253">IF(_xlfn.XLOOKUP(drafter_draft_stats[[#This Row],[draft_id]],drafts[id],drafts[non_canonical])=TRUE,0,_xlfn.XLOOKUP(drafter_draft_stats[[#This Row],[drafter_id]],$D$2:$D252,$S$2:$S252,0,,-1))</f>
        <v>0</v>
      </c>
      <c r="K253" cm="1">
        <f t="array" ref="K253">IF(_xlfn.XLOOKUP(1,(game_boards[draft_id]=drafter_draft_stats[[#This Row],[draft_id]])*(game_boards[drafter_id]=drafter_draft_stats[[#This Row],[drafter_id]]),game_boards[has_bonus_veto])=TRUE,1,0)</f>
        <v>0</v>
      </c>
      <c r="L253" cm="1">
        <f t="array" ref="L253">IF(_xlfn.XLOOKUP(1,(game_boards[draft_id]=drafter_draft_stats[[#This Row],[draft_id]])*(game_boards[drafter_id]=drafter_draft_stats[[#This Row],[drafter_id]]),game_boards[has_bonus_veto_override])=TRUE,1,0)</f>
        <v>0</v>
      </c>
      <c r="M253">
        <f>drafter_draft_stats[[#This Row],[starting_veto]]+drafter_draft_stats[[#This Row],[rollover_vetoes]]+drafter_draft_stats[[#This Row],[trivia_vetoes]]</f>
        <v>1</v>
      </c>
      <c r="N253">
        <f>drafter_draft_stats[[#This Row],[rollover_veto_override]]+drafter_draft_stats[[#This Row],[trivia_veto_override]]</f>
        <v>0</v>
      </c>
      <c r="P253">
        <v>1</v>
      </c>
      <c r="R253">
        <f>IF(_xlfn.XLOOKUP(drafter_draft_stats[[#This Row],[draft_id]],drafts[id],drafts[non_canonical])=TRUE,0,IF(drafter_draft_stats[[#This Row],[total_vetoes]]-drafter_draft_stats[[#This Row],[vetoes_used]]&gt;=1,1,0))</f>
        <v>0</v>
      </c>
      <c r="S253">
        <f>IF(_xlfn.XLOOKUP(drafter_draft_stats[[#This Row],[draft_id]],drafts[id],drafts[non_canonical])=TRUE,0,IF(drafter_draft_stats[[#This Row],[total_veto_overrides]]-drafter_draft_stats[[#This Row],[veto_overrides_used]]&gt;=1,1,0))</f>
        <v>0</v>
      </c>
    </row>
    <row r="254" spans="2:19" x14ac:dyDescent="0.25">
      <c r="B254" s="6" t="s">
        <v>240</v>
      </c>
      <c r="C254" t="str">
        <f>_xlfn.XLOOKUP(drafter_draft_stats[[#This Row],[draft_id]],drafts[id],drafts[title])</f>
        <v>Aquatic Horror</v>
      </c>
      <c r="D254" t="s">
        <v>845</v>
      </c>
      <c r="E254" t="str">
        <f>_xlfn.XLOOKUP(drafter_draft_stats[[#This Row],[drafter_id]],drafters[id],drafters[name],"")</f>
        <v>Rebekah McKendry</v>
      </c>
      <c r="G254" t="str">
        <f>_xlfn.XLOOKUP(drafter_draft_stats[[#This Row],[drafter_team_id]],drafter_teams[id],drafter_teams[name],"")</f>
        <v/>
      </c>
      <c r="H254">
        <f>1</f>
        <v>1</v>
      </c>
      <c r="I254" cm="1">
        <f t="array" ref="I254">IF(_xlfn.XLOOKUP(drafter_draft_stats[[#This Row],[draft_id]],drafts[id],drafts[non_canonical])=TRUE,0,_xlfn.XLOOKUP(drafter_draft_stats[[#This Row],[drafter_id]],$D$2:$D253,$R$2:$R253,0,,-1))</f>
        <v>1</v>
      </c>
      <c r="J254" cm="1">
        <f t="array" ref="J254">IF(_xlfn.XLOOKUP(drafter_draft_stats[[#This Row],[draft_id]],drafts[id],drafts[non_canonical])=TRUE,0,_xlfn.XLOOKUP(drafter_draft_stats[[#This Row],[drafter_id]],$D$2:$D253,$S$2:$S253,0,,-1))</f>
        <v>0</v>
      </c>
      <c r="K254" cm="1">
        <f t="array" ref="K254">IF(_xlfn.XLOOKUP(1,(game_boards[draft_id]=drafter_draft_stats[[#This Row],[draft_id]])*(game_boards[drafter_id]=drafter_draft_stats[[#This Row],[drafter_id]]),game_boards[has_bonus_veto])=TRUE,1,0)</f>
        <v>0</v>
      </c>
      <c r="L254" cm="1">
        <f t="array" ref="L254">IF(_xlfn.XLOOKUP(1,(game_boards[draft_id]=drafter_draft_stats[[#This Row],[draft_id]])*(game_boards[drafter_id]=drafter_draft_stats[[#This Row],[drafter_id]]),game_boards[has_bonus_veto_override])=TRUE,1,0)</f>
        <v>0</v>
      </c>
      <c r="M254">
        <f>drafter_draft_stats[[#This Row],[starting_veto]]+drafter_draft_stats[[#This Row],[rollover_vetoes]]+drafter_draft_stats[[#This Row],[trivia_vetoes]]</f>
        <v>2</v>
      </c>
      <c r="N254">
        <f>drafter_draft_stats[[#This Row],[rollover_veto_override]]+drafter_draft_stats[[#This Row],[trivia_veto_override]]</f>
        <v>0</v>
      </c>
      <c r="R254">
        <f>IF(_xlfn.XLOOKUP(drafter_draft_stats[[#This Row],[draft_id]],drafts[id],drafts[non_canonical])=TRUE,0,IF(drafter_draft_stats[[#This Row],[total_vetoes]]-drafter_draft_stats[[#This Row],[vetoes_used]]&gt;=1,1,0))</f>
        <v>1</v>
      </c>
      <c r="S254">
        <f>IF(_xlfn.XLOOKUP(drafter_draft_stats[[#This Row],[draft_id]],drafts[id],drafts[non_canonical])=TRUE,0,IF(drafter_draft_stats[[#This Row],[total_veto_overrides]]-drafter_draft_stats[[#This Row],[veto_overrides_used]]&gt;=1,1,0))</f>
        <v>0</v>
      </c>
    </row>
    <row r="255" spans="2:19" x14ac:dyDescent="0.25">
      <c r="B255" s="6" t="s">
        <v>240</v>
      </c>
      <c r="C255" t="str">
        <f>_xlfn.XLOOKUP(drafter_draft_stats[[#This Row],[draft_id]],drafts[id],drafts[title])</f>
        <v>Aquatic Horror</v>
      </c>
      <c r="D255" t="s">
        <v>887</v>
      </c>
      <c r="E255" t="str">
        <f>_xlfn.XLOOKUP(drafter_draft_stats[[#This Row],[drafter_id]],drafters[id],drafters[name],"")</f>
        <v>David Ian McKendry</v>
      </c>
      <c r="G255" t="str">
        <f>_xlfn.XLOOKUP(drafter_draft_stats[[#This Row],[drafter_team_id]],drafter_teams[id],drafter_teams[name],"")</f>
        <v/>
      </c>
      <c r="H255">
        <f>1</f>
        <v>1</v>
      </c>
      <c r="I255" cm="1">
        <f t="array" ref="I255">IF(_xlfn.XLOOKUP(drafter_draft_stats[[#This Row],[draft_id]],drafts[id],drafts[non_canonical])=TRUE,0,_xlfn.XLOOKUP(drafter_draft_stats[[#This Row],[drafter_id]],$D$2:$D254,$R$2:$R254,0,,-1))</f>
        <v>0</v>
      </c>
      <c r="J255" cm="1">
        <f t="array" ref="J255">IF(_xlfn.XLOOKUP(drafter_draft_stats[[#This Row],[draft_id]],drafts[id],drafts[non_canonical])=TRUE,0,_xlfn.XLOOKUP(drafter_draft_stats[[#This Row],[drafter_id]],$D$2:$D254,$S$2:$S254,0,,-1))</f>
        <v>0</v>
      </c>
      <c r="K255" cm="1">
        <f t="array" ref="K255">IF(_xlfn.XLOOKUP(1,(game_boards[draft_id]=drafter_draft_stats[[#This Row],[draft_id]])*(game_boards[drafter_id]=drafter_draft_stats[[#This Row],[drafter_id]]),game_boards[has_bonus_veto])=TRUE,1,0)</f>
        <v>0</v>
      </c>
      <c r="L255" cm="1">
        <f t="array" ref="L255">IF(_xlfn.XLOOKUP(1,(game_boards[draft_id]=drafter_draft_stats[[#This Row],[draft_id]])*(game_boards[drafter_id]=drafter_draft_stats[[#This Row],[drafter_id]]),game_boards[has_bonus_veto_override])=TRUE,1,0)</f>
        <v>0</v>
      </c>
      <c r="M255">
        <f>drafter_draft_stats[[#This Row],[starting_veto]]+drafter_draft_stats[[#This Row],[rollover_vetoes]]+drafter_draft_stats[[#This Row],[trivia_vetoes]]</f>
        <v>1</v>
      </c>
      <c r="N255">
        <f>drafter_draft_stats[[#This Row],[rollover_veto_override]]+drafter_draft_stats[[#This Row],[trivia_veto_override]]</f>
        <v>0</v>
      </c>
      <c r="P255">
        <v>1</v>
      </c>
      <c r="R255">
        <f>IF(_xlfn.XLOOKUP(drafter_draft_stats[[#This Row],[draft_id]],drafts[id],drafts[non_canonical])=TRUE,0,IF(drafter_draft_stats[[#This Row],[total_vetoes]]-drafter_draft_stats[[#This Row],[vetoes_used]]&gt;=1,1,0))</f>
        <v>0</v>
      </c>
      <c r="S255">
        <f>IF(_xlfn.XLOOKUP(drafter_draft_stats[[#This Row],[draft_id]],drafts[id],drafts[non_canonical])=TRUE,0,IF(drafter_draft_stats[[#This Row],[total_veto_overrides]]-drafter_draft_stats[[#This Row],[veto_overrides_used]]&gt;=1,1,0))</f>
        <v>0</v>
      </c>
    </row>
    <row r="256" spans="2:19" x14ac:dyDescent="0.25">
      <c r="B256" s="4" t="s">
        <v>282</v>
      </c>
      <c r="C256" t="str">
        <f>_xlfn.XLOOKUP(drafter_draft_stats[[#This Row],[draft_id]],drafts[id],drafts[title])</f>
        <v>Fictional Musicians Mini-Mega</v>
      </c>
      <c r="D256" t="s">
        <v>959</v>
      </c>
      <c r="E256" t="str">
        <f>_xlfn.XLOOKUP(drafter_draft_stats[[#This Row],[drafter_id]],drafters[id],drafters[name],"")</f>
        <v>Matt Mercer</v>
      </c>
      <c r="G256" t="str">
        <f>_xlfn.XLOOKUP(drafter_draft_stats[[#This Row],[drafter_team_id]],drafter_teams[id],drafter_teams[name],"")</f>
        <v/>
      </c>
      <c r="H256">
        <f>1</f>
        <v>1</v>
      </c>
      <c r="I256" cm="1">
        <f t="array" ref="I256">IF(_xlfn.XLOOKUP(drafter_draft_stats[[#This Row],[draft_id]],drafts[id],drafts[non_canonical])=TRUE,0,_xlfn.XLOOKUP(drafter_draft_stats[[#This Row],[drafter_id]],$D$2:$D255,$R$2:$R255,0,,-1))</f>
        <v>1</v>
      </c>
      <c r="J256" cm="1">
        <f t="array" ref="J256">IF(_xlfn.XLOOKUP(drafter_draft_stats[[#This Row],[draft_id]],drafts[id],drafts[non_canonical])=TRUE,0,_xlfn.XLOOKUP(drafter_draft_stats[[#This Row],[drafter_id]],$D$2:$D255,$S$2:$S255,0,,-1))</f>
        <v>0</v>
      </c>
      <c r="K256" cm="1">
        <f t="array" ref="K256">IF(_xlfn.XLOOKUP(1,(game_boards[draft_id]=drafter_draft_stats[[#This Row],[draft_id]])*(game_boards[drafter_id]=drafter_draft_stats[[#This Row],[drafter_id]]),game_boards[has_bonus_veto])=TRUE,1,0)</f>
        <v>1</v>
      </c>
      <c r="L256" cm="1">
        <f t="array" ref="L256">IF(_xlfn.XLOOKUP(1,(game_boards[draft_id]=drafter_draft_stats[[#This Row],[draft_id]])*(game_boards[drafter_id]=drafter_draft_stats[[#This Row],[drafter_id]]),game_boards[has_bonus_veto_override])=TRUE,1,0)</f>
        <v>0</v>
      </c>
      <c r="M256">
        <f>drafter_draft_stats[[#This Row],[starting_veto]]+drafter_draft_stats[[#This Row],[rollover_vetoes]]+drafter_draft_stats[[#This Row],[trivia_vetoes]]</f>
        <v>3</v>
      </c>
      <c r="N256">
        <f>drafter_draft_stats[[#This Row],[rollover_veto_override]]+drafter_draft_stats[[#This Row],[trivia_veto_override]]</f>
        <v>0</v>
      </c>
      <c r="R256">
        <f>IF(_xlfn.XLOOKUP(drafter_draft_stats[[#This Row],[draft_id]],drafts[id],drafts[non_canonical])=TRUE,0,IF(drafter_draft_stats[[#This Row],[total_vetoes]]-drafter_draft_stats[[#This Row],[vetoes_used]]&gt;=1,1,0))</f>
        <v>1</v>
      </c>
      <c r="S256">
        <f>IF(_xlfn.XLOOKUP(drafter_draft_stats[[#This Row],[draft_id]],drafts[id],drafts[non_canonical])=TRUE,0,IF(drafter_draft_stats[[#This Row],[total_veto_overrides]]-drafter_draft_stats[[#This Row],[veto_overrides_used]]&gt;=1,1,0))</f>
        <v>0</v>
      </c>
    </row>
    <row r="257" spans="2:19" x14ac:dyDescent="0.25">
      <c r="B257" s="4" t="s">
        <v>282</v>
      </c>
      <c r="C257" t="str">
        <f>_xlfn.XLOOKUP(drafter_draft_stats[[#This Row],[draft_id]],drafts[id],drafts[title])</f>
        <v>Fictional Musicians Mini-Mega</v>
      </c>
      <c r="D257" t="s">
        <v>1211</v>
      </c>
      <c r="E257" t="str">
        <f>_xlfn.XLOOKUP(drafter_draft_stats[[#This Row],[drafter_id]],drafters[id],drafters[name],"")</f>
        <v>Dave Holmes</v>
      </c>
      <c r="G257" t="str">
        <f>_xlfn.XLOOKUP(drafter_draft_stats[[#This Row],[drafter_team_id]],drafter_teams[id],drafter_teams[name],"")</f>
        <v/>
      </c>
      <c r="H257">
        <f>1</f>
        <v>1</v>
      </c>
      <c r="I257" cm="1">
        <f t="array" ref="I257">IF(_xlfn.XLOOKUP(drafter_draft_stats[[#This Row],[draft_id]],drafts[id],drafts[non_canonical])=TRUE,0,_xlfn.XLOOKUP(drafter_draft_stats[[#This Row],[drafter_id]],$D$2:$D256,$R$2:$R256,0,,-1))</f>
        <v>1</v>
      </c>
      <c r="J257" cm="1">
        <f t="array" ref="J257">IF(_xlfn.XLOOKUP(drafter_draft_stats[[#This Row],[draft_id]],drafts[id],drafts[non_canonical])=TRUE,0,_xlfn.XLOOKUP(drafter_draft_stats[[#This Row],[drafter_id]],$D$2:$D256,$S$2:$S256,0,,-1))</f>
        <v>0</v>
      </c>
      <c r="K257" cm="1">
        <f t="array" ref="K257">IF(_xlfn.XLOOKUP(1,(game_boards[draft_id]=drafter_draft_stats[[#This Row],[draft_id]])*(game_boards[drafter_id]=drafter_draft_stats[[#This Row],[drafter_id]]),game_boards[has_bonus_veto])=TRUE,1,0)</f>
        <v>0</v>
      </c>
      <c r="L257" cm="1">
        <f t="array" ref="L257">IF(_xlfn.XLOOKUP(1,(game_boards[draft_id]=drafter_draft_stats[[#This Row],[draft_id]])*(game_boards[drafter_id]=drafter_draft_stats[[#This Row],[drafter_id]]),game_boards[has_bonus_veto_override])=TRUE,1,0)</f>
        <v>0</v>
      </c>
      <c r="M257">
        <f>drafter_draft_stats[[#This Row],[starting_veto]]+drafter_draft_stats[[#This Row],[rollover_vetoes]]+drafter_draft_stats[[#This Row],[trivia_vetoes]]</f>
        <v>2</v>
      </c>
      <c r="N257">
        <f>drafter_draft_stats[[#This Row],[rollover_veto_override]]+drafter_draft_stats[[#This Row],[trivia_veto_override]]</f>
        <v>0</v>
      </c>
      <c r="P257">
        <v>2</v>
      </c>
      <c r="R257">
        <f>IF(_xlfn.XLOOKUP(drafter_draft_stats[[#This Row],[draft_id]],drafts[id],drafts[non_canonical])=TRUE,0,IF(drafter_draft_stats[[#This Row],[total_vetoes]]-drafter_draft_stats[[#This Row],[vetoes_used]]&gt;=1,1,0))</f>
        <v>0</v>
      </c>
      <c r="S257">
        <f>IF(_xlfn.XLOOKUP(drafter_draft_stats[[#This Row],[draft_id]],drafts[id],drafts[non_canonical])=TRUE,0,IF(drafter_draft_stats[[#This Row],[total_veto_overrides]]-drafter_draft_stats[[#This Row],[veto_overrides_used]]&gt;=1,1,0))</f>
        <v>0</v>
      </c>
    </row>
    <row r="258" spans="2:19" x14ac:dyDescent="0.25">
      <c r="B258" s="4" t="s">
        <v>282</v>
      </c>
      <c r="C258" t="str">
        <f>_xlfn.XLOOKUP(drafter_draft_stats[[#This Row],[draft_id]],drafts[id],drafts[title])</f>
        <v>Fictional Musicians Mini-Mega</v>
      </c>
      <c r="D258" t="s">
        <v>1061</v>
      </c>
      <c r="E258" t="str">
        <f>_xlfn.XLOOKUP(drafter_draft_stats[[#This Row],[drafter_id]],drafters[id],drafters[name],"")</f>
        <v>Kay Hanley</v>
      </c>
      <c r="G258" t="str">
        <f>_xlfn.XLOOKUP(drafter_draft_stats[[#This Row],[drafter_team_id]],drafter_teams[id],drafter_teams[name],"")</f>
        <v/>
      </c>
      <c r="H258">
        <f>1</f>
        <v>1</v>
      </c>
      <c r="I258" cm="1">
        <f t="array" ref="I258">IF(_xlfn.XLOOKUP(drafter_draft_stats[[#This Row],[draft_id]],drafts[id],drafts[non_canonical])=TRUE,0,_xlfn.XLOOKUP(drafter_draft_stats[[#This Row],[drafter_id]],$D$2:$D257,$R$2:$R257,0,,-1))</f>
        <v>0</v>
      </c>
      <c r="J258" cm="1">
        <f t="array" ref="J258">IF(_xlfn.XLOOKUP(drafter_draft_stats[[#This Row],[draft_id]],drafts[id],drafts[non_canonical])=TRUE,0,_xlfn.XLOOKUP(drafter_draft_stats[[#This Row],[drafter_id]],$D$2:$D257,$S$2:$S257,0,,-1))</f>
        <v>0</v>
      </c>
      <c r="K258" cm="1">
        <f t="array" ref="K258">IF(_xlfn.XLOOKUP(1,(game_boards[draft_id]=drafter_draft_stats[[#This Row],[draft_id]])*(game_boards[drafter_id]=drafter_draft_stats[[#This Row],[drafter_id]]),game_boards[has_bonus_veto])=TRUE,1,0)</f>
        <v>0</v>
      </c>
      <c r="L258" cm="1">
        <f t="array" ref="L258">IF(_xlfn.XLOOKUP(1,(game_boards[draft_id]=drafter_draft_stats[[#This Row],[draft_id]])*(game_boards[drafter_id]=drafter_draft_stats[[#This Row],[drafter_id]]),game_boards[has_bonus_veto_override])=TRUE,1,0)</f>
        <v>1</v>
      </c>
      <c r="M258">
        <f>drafter_draft_stats[[#This Row],[starting_veto]]+drafter_draft_stats[[#This Row],[rollover_vetoes]]+drafter_draft_stats[[#This Row],[trivia_vetoes]]</f>
        <v>1</v>
      </c>
      <c r="N258">
        <f>drafter_draft_stats[[#This Row],[rollover_veto_override]]+drafter_draft_stats[[#This Row],[trivia_veto_override]]</f>
        <v>1</v>
      </c>
      <c r="R258">
        <f>IF(_xlfn.XLOOKUP(drafter_draft_stats[[#This Row],[draft_id]],drafts[id],drafts[non_canonical])=TRUE,0,IF(drafter_draft_stats[[#This Row],[total_vetoes]]-drafter_draft_stats[[#This Row],[vetoes_used]]&gt;=1,1,0))</f>
        <v>1</v>
      </c>
      <c r="S258">
        <f>IF(_xlfn.XLOOKUP(drafter_draft_stats[[#This Row],[draft_id]],drafts[id],drafts[non_canonical])=TRUE,0,IF(drafter_draft_stats[[#This Row],[total_veto_overrides]]-drafter_draft_stats[[#This Row],[veto_overrides_used]]&gt;=1,1,0))</f>
        <v>1</v>
      </c>
    </row>
    <row r="259" spans="2:19" x14ac:dyDescent="0.25">
      <c r="B259" s="4" t="s">
        <v>379</v>
      </c>
      <c r="C259" t="str">
        <f>_xlfn.XLOOKUP(drafter_draft_stats[[#This Row],[draft_id]],drafts[id],drafts[title])</f>
        <v>Cannon</v>
      </c>
      <c r="D259" t="s">
        <v>1099</v>
      </c>
      <c r="E259" t="str">
        <f>_xlfn.XLOOKUP(drafter_draft_stats[[#This Row],[drafter_id]],drafters[id],drafters[name],"")</f>
        <v>Patrick Bromley</v>
      </c>
      <c r="G259" t="str">
        <f>_xlfn.XLOOKUP(drafter_draft_stats[[#This Row],[drafter_team_id]],drafter_teams[id],drafter_teams[name],"")</f>
        <v/>
      </c>
      <c r="H259">
        <f>1</f>
        <v>1</v>
      </c>
      <c r="I259" cm="1">
        <f t="array" ref="I259">IF(_xlfn.XLOOKUP(drafter_draft_stats[[#This Row],[draft_id]],drafts[id],drafts[non_canonical])=TRUE,0,_xlfn.XLOOKUP(drafter_draft_stats[[#This Row],[drafter_id]],$D$2:$D258,$R$2:$R258,0,,-1))</f>
        <v>0</v>
      </c>
      <c r="J259" cm="1">
        <f t="array" ref="J259">IF(_xlfn.XLOOKUP(drafter_draft_stats[[#This Row],[draft_id]],drafts[id],drafts[non_canonical])=TRUE,0,_xlfn.XLOOKUP(drafter_draft_stats[[#This Row],[drafter_id]],$D$2:$D258,$S$2:$S258,0,,-1))</f>
        <v>0</v>
      </c>
      <c r="K259" cm="1">
        <f t="array" ref="K259">IF(_xlfn.XLOOKUP(1,(game_boards[draft_id]=drafter_draft_stats[[#This Row],[draft_id]])*(game_boards[drafter_id]=drafter_draft_stats[[#This Row],[drafter_id]]),game_boards[has_bonus_veto])=TRUE,1,0)</f>
        <v>0</v>
      </c>
      <c r="L259" cm="1">
        <f t="array" ref="L259">IF(_xlfn.XLOOKUP(1,(game_boards[draft_id]=drafter_draft_stats[[#This Row],[draft_id]])*(game_boards[drafter_id]=drafter_draft_stats[[#This Row],[drafter_id]]),game_boards[has_bonus_veto_override])=TRUE,1,0)</f>
        <v>0</v>
      </c>
      <c r="M259">
        <f>drafter_draft_stats[[#This Row],[starting_veto]]+drafter_draft_stats[[#This Row],[rollover_vetoes]]+drafter_draft_stats[[#This Row],[trivia_vetoes]]</f>
        <v>1</v>
      </c>
      <c r="N259">
        <f>drafter_draft_stats[[#This Row],[rollover_veto_override]]+drafter_draft_stats[[#This Row],[trivia_veto_override]]</f>
        <v>0</v>
      </c>
      <c r="R259">
        <f>IF(_xlfn.XLOOKUP(drafter_draft_stats[[#This Row],[draft_id]],drafts[id],drafts[non_canonical])=TRUE,0,IF(drafter_draft_stats[[#This Row],[total_vetoes]]-drafter_draft_stats[[#This Row],[vetoes_used]]&gt;=1,1,0))</f>
        <v>1</v>
      </c>
      <c r="S259">
        <f>IF(_xlfn.XLOOKUP(drafter_draft_stats[[#This Row],[draft_id]],drafts[id],drafts[non_canonical])=TRUE,0,IF(drafter_draft_stats[[#This Row],[total_veto_overrides]]-drafter_draft_stats[[#This Row],[veto_overrides_used]]&gt;=1,1,0))</f>
        <v>0</v>
      </c>
    </row>
    <row r="260" spans="2:19" x14ac:dyDescent="0.25">
      <c r="B260" s="4" t="s">
        <v>379</v>
      </c>
      <c r="C260" t="str">
        <f>_xlfn.XLOOKUP(drafter_draft_stats[[#This Row],[draft_id]],drafts[id],drafts[title])</f>
        <v>Cannon</v>
      </c>
      <c r="D260" t="s">
        <v>805</v>
      </c>
      <c r="E260" t="str">
        <f>_xlfn.XLOOKUP(drafter_draft_stats[[#This Row],[drafter_id]],drafters[id],drafters[name],"")</f>
        <v>Elric Kane</v>
      </c>
      <c r="G260" t="str">
        <f>_xlfn.XLOOKUP(drafter_draft_stats[[#This Row],[drafter_team_id]],drafter_teams[id],drafter_teams[name],"")</f>
        <v/>
      </c>
      <c r="H260">
        <f>1</f>
        <v>1</v>
      </c>
      <c r="I260" cm="1">
        <f t="array" ref="I260">IF(_xlfn.XLOOKUP(drafter_draft_stats[[#This Row],[draft_id]],drafts[id],drafts[non_canonical])=TRUE,0,_xlfn.XLOOKUP(drafter_draft_stats[[#This Row],[drafter_id]],$D$2:$D259,$R$2:$R259,0,,-1))</f>
        <v>1</v>
      </c>
      <c r="J260" cm="1">
        <f t="array" ref="J260">IF(_xlfn.XLOOKUP(drafter_draft_stats[[#This Row],[draft_id]],drafts[id],drafts[non_canonical])=TRUE,0,_xlfn.XLOOKUP(drafter_draft_stats[[#This Row],[drafter_id]],$D$2:$D259,$S$2:$S259,0,,-1))</f>
        <v>0</v>
      </c>
      <c r="K260" cm="1">
        <f t="array" ref="K260">IF(_xlfn.XLOOKUP(1,(game_boards[draft_id]=drafter_draft_stats[[#This Row],[draft_id]])*(game_boards[drafter_id]=drafter_draft_stats[[#This Row],[drafter_id]]),game_boards[has_bonus_veto])=TRUE,1,0)</f>
        <v>0</v>
      </c>
      <c r="L260" cm="1">
        <f t="array" ref="L260">IF(_xlfn.XLOOKUP(1,(game_boards[draft_id]=drafter_draft_stats[[#This Row],[draft_id]])*(game_boards[drafter_id]=drafter_draft_stats[[#This Row],[drafter_id]]),game_boards[has_bonus_veto_override])=TRUE,1,0)</f>
        <v>0</v>
      </c>
      <c r="M260">
        <f>drafter_draft_stats[[#This Row],[starting_veto]]+drafter_draft_stats[[#This Row],[rollover_vetoes]]+drafter_draft_stats[[#This Row],[trivia_vetoes]]</f>
        <v>2</v>
      </c>
      <c r="N260">
        <f>drafter_draft_stats[[#This Row],[rollover_veto_override]]+drafter_draft_stats[[#This Row],[trivia_veto_override]]</f>
        <v>0</v>
      </c>
      <c r="P260">
        <v>2</v>
      </c>
      <c r="R260">
        <f>IF(_xlfn.XLOOKUP(drafter_draft_stats[[#This Row],[draft_id]],drafts[id],drafts[non_canonical])=TRUE,0,IF(drafter_draft_stats[[#This Row],[total_vetoes]]-drafter_draft_stats[[#This Row],[vetoes_used]]&gt;=1,1,0))</f>
        <v>0</v>
      </c>
      <c r="S260">
        <f>IF(_xlfn.XLOOKUP(drafter_draft_stats[[#This Row],[draft_id]],drafts[id],drafts[non_canonical])=TRUE,0,IF(drafter_draft_stats[[#This Row],[total_veto_overrides]]-drafter_draft_stats[[#This Row],[veto_overrides_used]]&gt;=1,1,0))</f>
        <v>0</v>
      </c>
    </row>
    <row r="261" spans="2:19" x14ac:dyDescent="0.25">
      <c r="B261" s="4" t="s">
        <v>272</v>
      </c>
      <c r="C261" t="str">
        <f>_xlfn.XLOOKUP(drafter_draft_stats[[#This Row],[draft_id]],drafts[id],drafts[title])</f>
        <v>Relationship Horror</v>
      </c>
      <c r="E261" t="str">
        <f>_xlfn.XLOOKUP(drafter_draft_stats[[#This Row],[drafter_id]],drafters[id],drafters[name],"")</f>
        <v/>
      </c>
      <c r="F261" t="s">
        <v>1319</v>
      </c>
      <c r="G261" t="str">
        <f>_xlfn.XLOOKUP(drafter_draft_stats[[#This Row],[drafter_team_id]],drafter_teams[id],drafter_teams[name],"")</f>
        <v>Chelsea Stardust and Sean Keller</v>
      </c>
      <c r="H261">
        <f>1</f>
        <v>1</v>
      </c>
      <c r="I261" cm="1">
        <f t="array" ref="I261">IF(_xlfn.XLOOKUP(drafter_draft_stats[[#This Row],[draft_id]],drafts[id],drafts[non_canonical])=TRUE,0,_xlfn.XLOOKUP(drafter_draft_stats[[#This Row],[drafter_team_id]],$F$2:$F260,$R$2:$R260,0,,-1))</f>
        <v>0</v>
      </c>
      <c r="J261" cm="1">
        <f t="array" ref="J261">IF(_xlfn.XLOOKUP(drafter_draft_stats[[#This Row],[draft_id]],drafts[id],drafts[non_canonical])=TRUE,0,_xlfn.XLOOKUP(drafter_draft_stats[[#This Row],[drafter_team_id]],$F$2:$F260,$S$2:$S260,0,,-1))</f>
        <v>0</v>
      </c>
      <c r="K261" cm="1">
        <f t="array" ref="K261">IF(_xlfn.XLOOKUP(1,(game_boards[draft_id]=drafter_draft_stats[[#This Row],[draft_id]])*(game_boards[drafter_id]=drafter_draft_stats[[#This Row],[drafter_id]]),game_boards[has_bonus_veto])=TRUE,1,0)</f>
        <v>0</v>
      </c>
      <c r="L261" cm="1">
        <f t="array" ref="L261">IF(_xlfn.XLOOKUP(1,(game_boards[draft_id]=drafter_draft_stats[[#This Row],[draft_id]])*(game_boards[drafter_id]=drafter_draft_stats[[#This Row],[drafter_id]]),game_boards[has_bonus_veto_override])=TRUE,1,0)</f>
        <v>0</v>
      </c>
      <c r="M261">
        <f>drafter_draft_stats[[#This Row],[starting_veto]]+drafter_draft_stats[[#This Row],[rollover_vetoes]]+drafter_draft_stats[[#This Row],[trivia_vetoes]]</f>
        <v>1</v>
      </c>
      <c r="N261">
        <f>drafter_draft_stats[[#This Row],[rollover_veto_override]]+drafter_draft_stats[[#This Row],[trivia_veto_override]]</f>
        <v>0</v>
      </c>
      <c r="R261">
        <f>IF(_xlfn.XLOOKUP(drafter_draft_stats[[#This Row],[draft_id]],drafts[id],drafts[non_canonical])=TRUE,0,IF(drafter_draft_stats[[#This Row],[total_vetoes]]-drafter_draft_stats[[#This Row],[vetoes_used]]&gt;=1,1,0))</f>
        <v>1</v>
      </c>
      <c r="S261">
        <f>IF(_xlfn.XLOOKUP(drafter_draft_stats[[#This Row],[draft_id]],drafts[id],drafts[non_canonical])=TRUE,0,IF(drafter_draft_stats[[#This Row],[total_veto_overrides]]-drafter_draft_stats[[#This Row],[veto_overrides_used]]&gt;=1,1,0))</f>
        <v>0</v>
      </c>
    </row>
    <row r="262" spans="2:19" x14ac:dyDescent="0.25">
      <c r="B262" s="4" t="s">
        <v>272</v>
      </c>
      <c r="C262" t="str">
        <f>_xlfn.XLOOKUP(drafter_draft_stats[[#This Row],[draft_id]],drafts[id],drafts[title])</f>
        <v>Relationship Horror</v>
      </c>
      <c r="E262" t="str">
        <f>_xlfn.XLOOKUP(drafter_draft_stats[[#This Row],[drafter_id]],drafters[id],drafters[name],"")</f>
        <v/>
      </c>
      <c r="F262" t="s">
        <v>1315</v>
      </c>
      <c r="G262" t="str">
        <f>_xlfn.XLOOKUP(drafter_draft_stats[[#This Row],[drafter_team_id]],drafter_teams[id],drafter_teams[name],"")</f>
        <v>Andrew Merrill and Beth Crudele</v>
      </c>
      <c r="H262">
        <f>1</f>
        <v>1</v>
      </c>
      <c r="I262" cm="1">
        <f t="array" ref="I262">IF(_xlfn.XLOOKUP(drafter_draft_stats[[#This Row],[draft_id]],drafts[id],drafts[non_canonical])=TRUE,0,_xlfn.XLOOKUP(drafter_draft_stats[[#This Row],[drafter_team_id]],$F$2:$F261,$R$2:$R261,0,,-1))</f>
        <v>0</v>
      </c>
      <c r="J262" cm="1">
        <f t="array" ref="J262">IF(_xlfn.XLOOKUP(drafter_draft_stats[[#This Row],[draft_id]],drafts[id],drafts[non_canonical])=TRUE,0,_xlfn.XLOOKUP(drafter_draft_stats[[#This Row],[drafter_team_id]],$F$2:$F261,$S$2:$S261,0,,-1))</f>
        <v>0</v>
      </c>
      <c r="K262" cm="1">
        <f t="array" ref="K262">IF(_xlfn.XLOOKUP(1,(game_boards[draft_id]=drafter_draft_stats[[#This Row],[draft_id]])*(game_boards[drafter_id]=drafter_draft_stats[[#This Row],[drafter_id]]),game_boards[has_bonus_veto])=TRUE,1,0)</f>
        <v>0</v>
      </c>
      <c r="L262" cm="1">
        <f t="array" ref="L262">IF(_xlfn.XLOOKUP(1,(game_boards[draft_id]=drafter_draft_stats[[#This Row],[draft_id]])*(game_boards[drafter_id]=drafter_draft_stats[[#This Row],[drafter_id]]),game_boards[has_bonus_veto_override])=TRUE,1,0)</f>
        <v>0</v>
      </c>
      <c r="M262">
        <f>drafter_draft_stats[[#This Row],[starting_veto]]+drafter_draft_stats[[#This Row],[rollover_vetoes]]+drafter_draft_stats[[#This Row],[trivia_vetoes]]</f>
        <v>1</v>
      </c>
      <c r="N262">
        <f>drafter_draft_stats[[#This Row],[rollover_veto_override]]+drafter_draft_stats[[#This Row],[trivia_veto_override]]</f>
        <v>0</v>
      </c>
      <c r="P262">
        <v>1</v>
      </c>
      <c r="R262">
        <f>IF(_xlfn.XLOOKUP(drafter_draft_stats[[#This Row],[draft_id]],drafts[id],drafts[non_canonical])=TRUE,0,IF(drafter_draft_stats[[#This Row],[total_vetoes]]-drafter_draft_stats[[#This Row],[vetoes_used]]&gt;=1,1,0))</f>
        <v>0</v>
      </c>
      <c r="S262">
        <f>IF(_xlfn.XLOOKUP(drafter_draft_stats[[#This Row],[draft_id]],drafts[id],drafts[non_canonical])=TRUE,0,IF(drafter_draft_stats[[#This Row],[total_veto_overrides]]-drafter_draft_stats[[#This Row],[veto_overrides_used]]&gt;=1,1,0))</f>
        <v>0</v>
      </c>
    </row>
    <row r="263" spans="2:19" x14ac:dyDescent="0.25">
      <c r="B263" s="4" t="s">
        <v>373</v>
      </c>
      <c r="C263" t="str">
        <f>_xlfn.XLOOKUP(drafter_draft_stats[[#This Row],[draft_id]],drafts[id],drafts[title])</f>
        <v>Hugh Grant</v>
      </c>
      <c r="D263" t="s">
        <v>1137</v>
      </c>
      <c r="E263" t="str">
        <f>_xlfn.XLOOKUP(drafter_draft_stats[[#This Row],[drafter_id]],drafters[id],drafters[name],"")</f>
        <v>Wynter Mitchell</v>
      </c>
      <c r="G263" t="str">
        <f>_xlfn.XLOOKUP(drafter_draft_stats[[#This Row],[drafter_team_id]],drafter_teams[id],drafter_teams[name],"")</f>
        <v/>
      </c>
      <c r="H263">
        <f>1</f>
        <v>1</v>
      </c>
      <c r="I263" cm="1">
        <f t="array" ref="I263">IF(_xlfn.XLOOKUP(drafter_draft_stats[[#This Row],[draft_id]],drafts[id],drafts[non_canonical])=TRUE,0,_xlfn.XLOOKUP(drafter_draft_stats[[#This Row],[drafter_id]],$D$2:$D262,$R$2:$R262,0,,-1))</f>
        <v>0</v>
      </c>
      <c r="J263" cm="1">
        <f t="array" ref="J263">IF(_xlfn.XLOOKUP(drafter_draft_stats[[#This Row],[draft_id]],drafts[id],drafts[non_canonical])=TRUE,0,_xlfn.XLOOKUP(drafter_draft_stats[[#This Row],[drafter_id]],$D$2:$D262,$S$2:$S262,0,,-1))</f>
        <v>0</v>
      </c>
      <c r="K263" cm="1">
        <f t="array" ref="K263">IF(_xlfn.XLOOKUP(1,(game_boards[draft_id]=drafter_draft_stats[[#This Row],[draft_id]])*(game_boards[drafter_id]=drafter_draft_stats[[#This Row],[drafter_id]]),game_boards[has_bonus_veto])=TRUE,1,0)</f>
        <v>0</v>
      </c>
      <c r="L263" cm="1">
        <f t="array" ref="L263">IF(_xlfn.XLOOKUP(1,(game_boards[draft_id]=drafter_draft_stats[[#This Row],[draft_id]])*(game_boards[drafter_id]=drafter_draft_stats[[#This Row],[drafter_id]]),game_boards[has_bonus_veto_override])=TRUE,1,0)</f>
        <v>0</v>
      </c>
      <c r="M263">
        <f>drafter_draft_stats[[#This Row],[starting_veto]]+drafter_draft_stats[[#This Row],[rollover_vetoes]]+drafter_draft_stats[[#This Row],[trivia_vetoes]]</f>
        <v>1</v>
      </c>
      <c r="N263">
        <f>drafter_draft_stats[[#This Row],[rollover_veto_override]]+drafter_draft_stats[[#This Row],[trivia_veto_override]]</f>
        <v>0</v>
      </c>
      <c r="R263">
        <f>IF(_xlfn.XLOOKUP(drafter_draft_stats[[#This Row],[draft_id]],drafts[id],drafts[non_canonical])=TRUE,0,IF(drafter_draft_stats[[#This Row],[total_vetoes]]-drafter_draft_stats[[#This Row],[vetoes_used]]&gt;=1,1,0))</f>
        <v>1</v>
      </c>
      <c r="S263">
        <f>IF(_xlfn.XLOOKUP(drafter_draft_stats[[#This Row],[draft_id]],drafts[id],drafts[non_canonical])=TRUE,0,IF(drafter_draft_stats[[#This Row],[total_veto_overrides]]-drafter_draft_stats[[#This Row],[veto_overrides_used]]&gt;=1,1,0))</f>
        <v>0</v>
      </c>
    </row>
    <row r="264" spans="2:19" x14ac:dyDescent="0.25">
      <c r="B264" s="5" t="s">
        <v>373</v>
      </c>
      <c r="C264" t="str">
        <f>_xlfn.XLOOKUP(drafter_draft_stats[[#This Row],[draft_id]],drafts[id],drafts[title])</f>
        <v>Hugh Grant</v>
      </c>
      <c r="D264" t="s">
        <v>885</v>
      </c>
      <c r="E264" t="str">
        <f>_xlfn.XLOOKUP(drafter_draft_stats[[#This Row],[drafter_id]],drafters[id],drafters[name],"")</f>
        <v>Guy Branum</v>
      </c>
      <c r="G264" t="str">
        <f>_xlfn.XLOOKUP(drafter_draft_stats[[#This Row],[drafter_team_id]],drafter_teams[id],drafter_teams[name],"")</f>
        <v/>
      </c>
      <c r="H264">
        <f>1</f>
        <v>1</v>
      </c>
      <c r="I264" cm="1">
        <f t="array" ref="I264">IF(_xlfn.XLOOKUP(drafter_draft_stats[[#This Row],[draft_id]],drafts[id],drafts[non_canonical])=TRUE,0,_xlfn.XLOOKUP(drafter_draft_stats[[#This Row],[drafter_id]],$D$2:$D263,$R$2:$R263,0,,-1))</f>
        <v>1</v>
      </c>
      <c r="J264" cm="1">
        <f t="array" ref="J264">IF(_xlfn.XLOOKUP(drafter_draft_stats[[#This Row],[draft_id]],drafts[id],drafts[non_canonical])=TRUE,0,_xlfn.XLOOKUP(drafter_draft_stats[[#This Row],[drafter_id]],$D$2:$D263,$S$2:$S263,0,,-1))</f>
        <v>0</v>
      </c>
      <c r="K264" cm="1">
        <f t="array" ref="K264">IF(_xlfn.XLOOKUP(1,(game_boards[draft_id]=drafter_draft_stats[[#This Row],[draft_id]])*(game_boards[drafter_id]=drafter_draft_stats[[#This Row],[drafter_id]]),game_boards[has_bonus_veto])=TRUE,1,0)</f>
        <v>0</v>
      </c>
      <c r="L264" cm="1">
        <f t="array" ref="L264">IF(_xlfn.XLOOKUP(1,(game_boards[draft_id]=drafter_draft_stats[[#This Row],[draft_id]])*(game_boards[drafter_id]=drafter_draft_stats[[#This Row],[drafter_id]]),game_boards[has_bonus_veto_override])=TRUE,1,0)</f>
        <v>0</v>
      </c>
      <c r="M264">
        <f>drafter_draft_stats[[#This Row],[starting_veto]]+drafter_draft_stats[[#This Row],[rollover_vetoes]]+drafter_draft_stats[[#This Row],[trivia_vetoes]]</f>
        <v>2</v>
      </c>
      <c r="N264">
        <f>drafter_draft_stats[[#This Row],[rollover_veto_override]]+drafter_draft_stats[[#This Row],[trivia_veto_override]]</f>
        <v>0</v>
      </c>
      <c r="R264">
        <f>IF(_xlfn.XLOOKUP(drafter_draft_stats[[#This Row],[draft_id]],drafts[id],drafts[non_canonical])=TRUE,0,IF(drafter_draft_stats[[#This Row],[total_vetoes]]-drafter_draft_stats[[#This Row],[vetoes_used]]&gt;=1,1,0))</f>
        <v>1</v>
      </c>
      <c r="S264">
        <f>IF(_xlfn.XLOOKUP(drafter_draft_stats[[#This Row],[draft_id]],drafts[id],drafts[non_canonical])=TRUE,0,IF(drafter_draft_stats[[#This Row],[total_veto_overrides]]-drafter_draft_stats[[#This Row],[veto_overrides_used]]&gt;=1,1,0))</f>
        <v>0</v>
      </c>
    </row>
    <row r="265" spans="2:19" x14ac:dyDescent="0.25">
      <c r="B265" s="4" t="s">
        <v>494</v>
      </c>
      <c r="C265" t="str">
        <f>_xlfn.XLOOKUP(drafter_draft_stats[[#This Row],[draft_id]],drafts[id],drafts[title])</f>
        <v>Eddie Murphy</v>
      </c>
      <c r="D265" t="s">
        <v>839</v>
      </c>
      <c r="E265" t="str">
        <f>_xlfn.XLOOKUP(drafter_draft_stats[[#This Row],[drafter_id]],drafters[id],drafters[name],"")</f>
        <v>Ricky Carmona</v>
      </c>
      <c r="G265" t="str">
        <f>_xlfn.XLOOKUP(drafter_draft_stats[[#This Row],[drafter_team_id]],drafter_teams[id],drafter_teams[name],"")</f>
        <v/>
      </c>
      <c r="H265">
        <f>1</f>
        <v>1</v>
      </c>
      <c r="I265" cm="1">
        <f t="array" ref="I265">IF(_xlfn.XLOOKUP(drafter_draft_stats[[#This Row],[draft_id]],drafts[id],drafts[non_canonical])=TRUE,0,_xlfn.XLOOKUP(drafter_draft_stats[[#This Row],[drafter_id]],$D$2:$D264,$R$2:$R264,0,,-1))</f>
        <v>0</v>
      </c>
      <c r="J265" cm="1">
        <f t="array" ref="J265">IF(_xlfn.XLOOKUP(drafter_draft_stats[[#This Row],[draft_id]],drafts[id],drafts[non_canonical])=TRUE,0,_xlfn.XLOOKUP(drafter_draft_stats[[#This Row],[drafter_id]],$D$2:$D264,$S$2:$S264,0,,-1))</f>
        <v>0</v>
      </c>
      <c r="K265" cm="1">
        <f t="array" ref="K265">IF(_xlfn.XLOOKUP(1,(game_boards[draft_id]=drafter_draft_stats[[#This Row],[draft_id]])*(game_boards[drafter_id]=drafter_draft_stats[[#This Row],[drafter_id]]),game_boards[has_bonus_veto])=TRUE,1,0)</f>
        <v>0</v>
      </c>
      <c r="L265" cm="1">
        <f t="array" ref="L265">IF(_xlfn.XLOOKUP(1,(game_boards[draft_id]=drafter_draft_stats[[#This Row],[draft_id]])*(game_boards[drafter_id]=drafter_draft_stats[[#This Row],[drafter_id]]),game_boards[has_bonus_veto_override])=TRUE,1,0)</f>
        <v>0</v>
      </c>
      <c r="M265">
        <f>drafter_draft_stats[[#This Row],[starting_veto]]+drafter_draft_stats[[#This Row],[rollover_vetoes]]+drafter_draft_stats[[#This Row],[trivia_vetoes]]</f>
        <v>1</v>
      </c>
      <c r="N265">
        <f>drafter_draft_stats[[#This Row],[rollover_veto_override]]+drafter_draft_stats[[#This Row],[trivia_veto_override]]</f>
        <v>0</v>
      </c>
      <c r="O265">
        <v>1</v>
      </c>
      <c r="P265">
        <v>1</v>
      </c>
      <c r="R265">
        <f>IF(_xlfn.XLOOKUP(drafter_draft_stats[[#This Row],[draft_id]],drafts[id],drafts[non_canonical])=TRUE,0,IF(drafter_draft_stats[[#This Row],[total_vetoes]]-drafter_draft_stats[[#This Row],[vetoes_used]]&gt;=1,1,0))</f>
        <v>0</v>
      </c>
      <c r="S265">
        <f>IF(_xlfn.XLOOKUP(drafter_draft_stats[[#This Row],[draft_id]],drafts[id],drafts[non_canonical])=TRUE,0,IF(drafter_draft_stats[[#This Row],[total_veto_overrides]]-drafter_draft_stats[[#This Row],[veto_overrides_used]]&gt;=1,1,0))</f>
        <v>0</v>
      </c>
    </row>
    <row r="266" spans="2:19" x14ac:dyDescent="0.25">
      <c r="B266" s="4" t="s">
        <v>494</v>
      </c>
      <c r="C266" t="str">
        <f>_xlfn.XLOOKUP(drafter_draft_stats[[#This Row],[draft_id]],drafts[id],drafts[title])</f>
        <v>Eddie Murphy</v>
      </c>
      <c r="D266" t="s">
        <v>1149</v>
      </c>
      <c r="E266" t="str">
        <f>_xlfn.XLOOKUP(drafter_draft_stats[[#This Row],[drafter_id]],drafters[id],drafters[name],"")</f>
        <v>Dave Schilling</v>
      </c>
      <c r="G266" t="str">
        <f>_xlfn.XLOOKUP(drafter_draft_stats[[#This Row],[drafter_team_id]],drafter_teams[id],drafter_teams[name],"")</f>
        <v/>
      </c>
      <c r="H266">
        <f>1</f>
        <v>1</v>
      </c>
      <c r="I266" cm="1">
        <f t="array" ref="I266">IF(_xlfn.XLOOKUP(drafter_draft_stats[[#This Row],[draft_id]],drafts[id],drafts[non_canonical])=TRUE,0,_xlfn.XLOOKUP(drafter_draft_stats[[#This Row],[drafter_id]],$D$2:$D265,$R$2:$R265,0,,-1))</f>
        <v>0</v>
      </c>
      <c r="J266" cm="1">
        <f t="array" ref="J266">IF(_xlfn.XLOOKUP(drafter_draft_stats[[#This Row],[draft_id]],drafts[id],drafts[non_canonical])=TRUE,0,_xlfn.XLOOKUP(drafter_draft_stats[[#This Row],[drafter_id]],$D$2:$D265,$S$2:$S265,0,,-1))</f>
        <v>0</v>
      </c>
      <c r="K266" cm="1">
        <f t="array" ref="K266">IF(_xlfn.XLOOKUP(1,(game_boards[draft_id]=drafter_draft_stats[[#This Row],[draft_id]])*(game_boards[drafter_id]=drafter_draft_stats[[#This Row],[drafter_id]]),game_boards[has_bonus_veto])=TRUE,1,0)</f>
        <v>0</v>
      </c>
      <c r="L266" cm="1">
        <f t="array" ref="L266">IF(_xlfn.XLOOKUP(1,(game_boards[draft_id]=drafter_draft_stats[[#This Row],[draft_id]])*(game_boards[drafter_id]=drafter_draft_stats[[#This Row],[drafter_id]]),game_boards[has_bonus_veto_override])=TRUE,1,0)</f>
        <v>0</v>
      </c>
      <c r="M266">
        <f>drafter_draft_stats[[#This Row],[starting_veto]]+drafter_draft_stats[[#This Row],[rollover_vetoes]]+drafter_draft_stats[[#This Row],[trivia_vetoes]]</f>
        <v>1</v>
      </c>
      <c r="N266">
        <f>drafter_draft_stats[[#This Row],[rollover_veto_override]]+drafter_draft_stats[[#This Row],[trivia_veto_override]]</f>
        <v>0</v>
      </c>
      <c r="R266">
        <f>IF(_xlfn.XLOOKUP(drafter_draft_stats[[#This Row],[draft_id]],drafts[id],drafts[non_canonical])=TRUE,0,IF(drafter_draft_stats[[#This Row],[total_vetoes]]-drafter_draft_stats[[#This Row],[vetoes_used]]&gt;=1,1,0))</f>
        <v>1</v>
      </c>
      <c r="S266">
        <f>IF(_xlfn.XLOOKUP(drafter_draft_stats[[#This Row],[draft_id]],drafts[id],drafts[non_canonical])=TRUE,0,IF(drafter_draft_stats[[#This Row],[total_veto_overrides]]-drafter_draft_stats[[#This Row],[veto_overrides_used]]&gt;=1,1,0))</f>
        <v>0</v>
      </c>
    </row>
    <row r="267" spans="2:19" x14ac:dyDescent="0.25">
      <c r="B267" s="4" t="s">
        <v>653</v>
      </c>
      <c r="C267" t="str">
        <f>_xlfn.XLOOKUP(drafter_draft_stats[[#This Row],[draft_id]],drafts[id],drafts[title])</f>
        <v>Classic Disney Live Action Adventure</v>
      </c>
      <c r="D267" t="s">
        <v>1051</v>
      </c>
      <c r="E267" t="str">
        <f>_xlfn.XLOOKUP(drafter_draft_stats[[#This Row],[drafter_id]],drafters[id],drafters[name],"")</f>
        <v>Drew McWeeny</v>
      </c>
      <c r="G267" t="str">
        <f>_xlfn.XLOOKUP(drafter_draft_stats[[#This Row],[drafter_team_id]],drafter_teams[id],drafter_teams[name],"")</f>
        <v/>
      </c>
      <c r="H267">
        <f>1</f>
        <v>1</v>
      </c>
      <c r="I267" cm="1">
        <f t="array" ref="I267">IF(_xlfn.XLOOKUP(drafter_draft_stats[[#This Row],[draft_id]],drafts[id],drafts[non_canonical])=TRUE,0,_xlfn.XLOOKUP(drafter_draft_stats[[#This Row],[drafter_id]],$D$2:$D266,$R$2:$R266,0,,-1))</f>
        <v>1</v>
      </c>
      <c r="J267" cm="1">
        <f t="array" ref="J267">IF(_xlfn.XLOOKUP(drafter_draft_stats[[#This Row],[draft_id]],drafts[id],drafts[non_canonical])=TRUE,0,_xlfn.XLOOKUP(drafter_draft_stats[[#This Row],[drafter_id]],$D$2:$D266,$S$2:$S266,0,,-1))</f>
        <v>0</v>
      </c>
      <c r="K267" cm="1">
        <f t="array" ref="K267">IF(_xlfn.XLOOKUP(1,(game_boards[draft_id]=drafter_draft_stats[[#This Row],[draft_id]])*(game_boards[drafter_id]=drafter_draft_stats[[#This Row],[drafter_id]]),game_boards[has_bonus_veto])=TRUE,1,0)</f>
        <v>0</v>
      </c>
      <c r="L267" cm="1">
        <f t="array" ref="L267">IF(_xlfn.XLOOKUP(1,(game_boards[draft_id]=drafter_draft_stats[[#This Row],[draft_id]])*(game_boards[drafter_id]=drafter_draft_stats[[#This Row],[drafter_id]]),game_boards[has_bonus_veto_override])=TRUE,1,0)</f>
        <v>0</v>
      </c>
      <c r="M267">
        <f>drafter_draft_stats[[#This Row],[starting_veto]]+drafter_draft_stats[[#This Row],[rollover_vetoes]]+drafter_draft_stats[[#This Row],[trivia_vetoes]]</f>
        <v>2</v>
      </c>
      <c r="N267">
        <f>drafter_draft_stats[[#This Row],[rollover_veto_override]]+drafter_draft_stats[[#This Row],[trivia_veto_override]]</f>
        <v>0</v>
      </c>
      <c r="P267">
        <v>1</v>
      </c>
      <c r="R267">
        <f>IF(_xlfn.XLOOKUP(drafter_draft_stats[[#This Row],[draft_id]],drafts[id],drafts[non_canonical])=TRUE,0,IF(drafter_draft_stats[[#This Row],[total_vetoes]]-drafter_draft_stats[[#This Row],[vetoes_used]]&gt;=1,1,0))</f>
        <v>1</v>
      </c>
      <c r="S267">
        <f>IF(_xlfn.XLOOKUP(drafter_draft_stats[[#This Row],[draft_id]],drafts[id],drafts[non_canonical])=TRUE,0,IF(drafter_draft_stats[[#This Row],[total_veto_overrides]]-drafter_draft_stats[[#This Row],[veto_overrides_used]]&gt;=1,1,0))</f>
        <v>0</v>
      </c>
    </row>
    <row r="268" spans="2:19" x14ac:dyDescent="0.25">
      <c r="B268" s="4" t="s">
        <v>653</v>
      </c>
      <c r="C268" t="str">
        <f>_xlfn.XLOOKUP(drafter_draft_stats[[#This Row],[draft_id]],drafts[id],drafts[title])</f>
        <v>Classic Disney Live Action Adventure</v>
      </c>
      <c r="D268" t="s">
        <v>789</v>
      </c>
      <c r="E268" t="str">
        <f>_xlfn.XLOOKUP(drafter_draft_stats[[#This Row],[drafter_id]],drafters[id],drafters[name],"")</f>
        <v>Bryan Cogman</v>
      </c>
      <c r="G268" t="str">
        <f>_xlfn.XLOOKUP(drafter_draft_stats[[#This Row],[drafter_team_id]],drafter_teams[id],drafter_teams[name],"")</f>
        <v/>
      </c>
      <c r="H268">
        <f>1</f>
        <v>1</v>
      </c>
      <c r="I268" cm="1">
        <f t="array" ref="I268">IF(_xlfn.XLOOKUP(drafter_draft_stats[[#This Row],[draft_id]],drafts[id],drafts[non_canonical])=TRUE,0,_xlfn.XLOOKUP(drafter_draft_stats[[#This Row],[drafter_id]],$D$2:$D267,$R$2:$R267,0,,-1))</f>
        <v>1</v>
      </c>
      <c r="J268" cm="1">
        <f t="array" ref="J268">IF(_xlfn.XLOOKUP(drafter_draft_stats[[#This Row],[draft_id]],drafts[id],drafts[non_canonical])=TRUE,0,_xlfn.XLOOKUP(drafter_draft_stats[[#This Row],[drafter_id]],$D$2:$D267,$S$2:$S267,0,,-1))</f>
        <v>1</v>
      </c>
      <c r="K268" cm="1">
        <f t="array" ref="K268">IF(_xlfn.XLOOKUP(1,(game_boards[draft_id]=drafter_draft_stats[[#This Row],[draft_id]])*(game_boards[drafter_id]=drafter_draft_stats[[#This Row],[drafter_id]]),game_boards[has_bonus_veto])=TRUE,1,0)</f>
        <v>0</v>
      </c>
      <c r="L268" cm="1">
        <f t="array" ref="L268">IF(_xlfn.XLOOKUP(1,(game_boards[draft_id]=drafter_draft_stats[[#This Row],[draft_id]])*(game_boards[drafter_id]=drafter_draft_stats[[#This Row],[drafter_id]]),game_boards[has_bonus_veto_override])=TRUE,1,0)</f>
        <v>0</v>
      </c>
      <c r="M268">
        <f>drafter_draft_stats[[#This Row],[starting_veto]]+drafter_draft_stats[[#This Row],[rollover_vetoes]]+drafter_draft_stats[[#This Row],[trivia_vetoes]]</f>
        <v>2</v>
      </c>
      <c r="N268">
        <f>drafter_draft_stats[[#This Row],[rollover_veto_override]]+drafter_draft_stats[[#This Row],[trivia_veto_override]]</f>
        <v>1</v>
      </c>
      <c r="P268">
        <v>1</v>
      </c>
      <c r="R268">
        <f>IF(_xlfn.XLOOKUP(drafter_draft_stats[[#This Row],[draft_id]],drafts[id],drafts[non_canonical])=TRUE,0,IF(drafter_draft_stats[[#This Row],[total_vetoes]]-drafter_draft_stats[[#This Row],[vetoes_used]]&gt;=1,1,0))</f>
        <v>1</v>
      </c>
      <c r="S268">
        <f>IF(_xlfn.XLOOKUP(drafter_draft_stats[[#This Row],[draft_id]],drafts[id],drafts[non_canonical])=TRUE,0,IF(drafter_draft_stats[[#This Row],[total_veto_overrides]]-drafter_draft_stats[[#This Row],[veto_overrides_used]]&gt;=1,1,0))</f>
        <v>1</v>
      </c>
    </row>
    <row r="269" spans="2:19" x14ac:dyDescent="0.25">
      <c r="B269" s="4" t="s">
        <v>172</v>
      </c>
      <c r="C269" t="str">
        <f>_xlfn.XLOOKUP(drafter_draft_stats[[#This Row],[draft_id]],drafts[id],drafts[title])</f>
        <v>Godzilla vs. Kong</v>
      </c>
      <c r="D269" t="s">
        <v>969</v>
      </c>
      <c r="E269" t="str">
        <f>_xlfn.XLOOKUP(drafter_draft_stats[[#This Row],[drafter_id]],drafters[id],drafters[name],"")</f>
        <v>Graham Skipper</v>
      </c>
      <c r="G269" t="str">
        <f>_xlfn.XLOOKUP(drafter_draft_stats[[#This Row],[drafter_team_id]],drafter_teams[id],drafter_teams[name],"")</f>
        <v/>
      </c>
      <c r="H269">
        <f>1</f>
        <v>1</v>
      </c>
      <c r="I269" cm="1">
        <f t="array" ref="I269">IF(_xlfn.XLOOKUP(drafter_draft_stats[[#This Row],[draft_id]],drafts[id],drafts[non_canonical])=TRUE,0,_xlfn.XLOOKUP(drafter_draft_stats[[#This Row],[drafter_id]],$D$2:$D268,$R$2:$R268,0,,-1))</f>
        <v>0</v>
      </c>
      <c r="J269" cm="1">
        <f t="array" ref="J269">IF(_xlfn.XLOOKUP(drafter_draft_stats[[#This Row],[draft_id]],drafts[id],drafts[non_canonical])=TRUE,0,_xlfn.XLOOKUP(drafter_draft_stats[[#This Row],[drafter_id]],$D$2:$D268,$S$2:$S268,0,,-1))</f>
        <v>0</v>
      </c>
      <c r="K269" cm="1">
        <f t="array" ref="K269">IF(_xlfn.XLOOKUP(1,(game_boards[draft_id]=drafter_draft_stats[[#This Row],[draft_id]])*(game_boards[drafter_id]=drafter_draft_stats[[#This Row],[drafter_id]]),game_boards[has_bonus_veto])=TRUE,1,0)</f>
        <v>0</v>
      </c>
      <c r="L269" cm="1">
        <f t="array" ref="L269">IF(_xlfn.XLOOKUP(1,(game_boards[draft_id]=drafter_draft_stats[[#This Row],[draft_id]])*(game_boards[drafter_id]=drafter_draft_stats[[#This Row],[drafter_id]]),game_boards[has_bonus_veto_override])=TRUE,1,0)</f>
        <v>0</v>
      </c>
      <c r="M269">
        <f>drafter_draft_stats[[#This Row],[starting_veto]]+drafter_draft_stats[[#This Row],[rollover_vetoes]]+drafter_draft_stats[[#This Row],[trivia_vetoes]]</f>
        <v>1</v>
      </c>
      <c r="N269">
        <f>drafter_draft_stats[[#This Row],[rollover_veto_override]]+drafter_draft_stats[[#This Row],[trivia_veto_override]]</f>
        <v>0</v>
      </c>
      <c r="R269">
        <f>IF(_xlfn.XLOOKUP(drafter_draft_stats[[#This Row],[draft_id]],drafts[id],drafts[non_canonical])=TRUE,0,IF(drafter_draft_stats[[#This Row],[total_vetoes]]-drafter_draft_stats[[#This Row],[vetoes_used]]&gt;=1,1,0))</f>
        <v>1</v>
      </c>
      <c r="S269">
        <f>IF(_xlfn.XLOOKUP(drafter_draft_stats[[#This Row],[draft_id]],drafts[id],drafts[non_canonical])=TRUE,0,IF(drafter_draft_stats[[#This Row],[total_veto_overrides]]-drafter_draft_stats[[#This Row],[veto_overrides_used]]&gt;=1,1,0))</f>
        <v>0</v>
      </c>
    </row>
    <row r="270" spans="2:19" x14ac:dyDescent="0.25">
      <c r="B270" s="4" t="s">
        <v>172</v>
      </c>
      <c r="C270" t="str">
        <f>_xlfn.XLOOKUP(drafter_draft_stats[[#This Row],[draft_id]],drafts[id],drafts[title])</f>
        <v>Godzilla vs. Kong</v>
      </c>
      <c r="D270" t="s">
        <v>1195</v>
      </c>
      <c r="E270" t="str">
        <f>_xlfn.XLOOKUP(drafter_draft_stats[[#This Row],[drafter_id]],drafters[id],drafters[name],"")</f>
        <v>Miguel Rodriguez</v>
      </c>
      <c r="G270" t="str">
        <f>_xlfn.XLOOKUP(drafter_draft_stats[[#This Row],[drafter_team_id]],drafter_teams[id],drafter_teams[name],"")</f>
        <v/>
      </c>
      <c r="H270">
        <f>1</f>
        <v>1</v>
      </c>
      <c r="I270" cm="1">
        <f t="array" ref="I270">IF(_xlfn.XLOOKUP(drafter_draft_stats[[#This Row],[draft_id]],drafts[id],drafts[non_canonical])=TRUE,0,_xlfn.XLOOKUP(drafter_draft_stats[[#This Row],[drafter_id]],$D$2:$D269,$R$2:$R269,0,,-1))</f>
        <v>0</v>
      </c>
      <c r="J270" cm="1">
        <f t="array" ref="J270">IF(_xlfn.XLOOKUP(drafter_draft_stats[[#This Row],[draft_id]],drafts[id],drafts[non_canonical])=TRUE,0,_xlfn.XLOOKUP(drafter_draft_stats[[#This Row],[drafter_id]],$D$2:$D269,$S$2:$S269,0,,-1))</f>
        <v>0</v>
      </c>
      <c r="K270" cm="1">
        <f t="array" ref="K270">IF(_xlfn.XLOOKUP(1,(game_boards[draft_id]=drafter_draft_stats[[#This Row],[draft_id]])*(game_boards[drafter_id]=drafter_draft_stats[[#This Row],[drafter_id]]),game_boards[has_bonus_veto])=TRUE,1,0)</f>
        <v>0</v>
      </c>
      <c r="L270" cm="1">
        <f t="array" ref="L270">IF(_xlfn.XLOOKUP(1,(game_boards[draft_id]=drafter_draft_stats[[#This Row],[draft_id]])*(game_boards[drafter_id]=drafter_draft_stats[[#This Row],[drafter_id]]),game_boards[has_bonus_veto_override])=TRUE,1,0)</f>
        <v>0</v>
      </c>
      <c r="M270">
        <f>drafter_draft_stats[[#This Row],[starting_veto]]+drafter_draft_stats[[#This Row],[rollover_vetoes]]+drafter_draft_stats[[#This Row],[trivia_vetoes]]</f>
        <v>1</v>
      </c>
      <c r="N270">
        <f>drafter_draft_stats[[#This Row],[rollover_veto_override]]+drafter_draft_stats[[#This Row],[trivia_veto_override]]</f>
        <v>0</v>
      </c>
      <c r="R270">
        <f>IF(_xlfn.XLOOKUP(drafter_draft_stats[[#This Row],[draft_id]],drafts[id],drafts[non_canonical])=TRUE,0,IF(drafter_draft_stats[[#This Row],[total_vetoes]]-drafter_draft_stats[[#This Row],[vetoes_used]]&gt;=1,1,0))</f>
        <v>1</v>
      </c>
      <c r="S270">
        <f>IF(_xlfn.XLOOKUP(drafter_draft_stats[[#This Row],[draft_id]],drafts[id],drafts[non_canonical])=TRUE,0,IF(drafter_draft_stats[[#This Row],[total_veto_overrides]]-drafter_draft_stats[[#This Row],[veto_overrides_used]]&gt;=1,1,0))</f>
        <v>0</v>
      </c>
    </row>
    <row r="271" spans="2:19" x14ac:dyDescent="0.25">
      <c r="B271" s="4" t="s">
        <v>165</v>
      </c>
      <c r="C271" t="str">
        <f>_xlfn.XLOOKUP(drafter_draft_stats[[#This Row],[draft_id]],drafts[id],drafts[title])</f>
        <v>George Lucas</v>
      </c>
      <c r="D271" t="s">
        <v>955</v>
      </c>
      <c r="E271" t="str">
        <f>_xlfn.XLOOKUP(drafter_draft_stats[[#This Row],[drafter_id]],drafters[id],drafters[name],"")</f>
        <v>Patrick Cotnoir</v>
      </c>
      <c r="G271" t="str">
        <f>_xlfn.XLOOKUP(drafter_draft_stats[[#This Row],[drafter_team_id]],drafter_teams[id],drafter_teams[name],"")</f>
        <v/>
      </c>
      <c r="H271">
        <f>1</f>
        <v>1</v>
      </c>
      <c r="I271" cm="1">
        <f t="array" ref="I271">IF(_xlfn.XLOOKUP(drafter_draft_stats[[#This Row],[draft_id]],drafts[id],drafts[non_canonical])=TRUE,0,_xlfn.XLOOKUP(drafter_draft_stats[[#This Row],[drafter_id]],$D$2:$D270,$R$2:$R270,0,,-1))</f>
        <v>0</v>
      </c>
      <c r="J271" cm="1">
        <f t="array" ref="J271">IF(_xlfn.XLOOKUP(drafter_draft_stats[[#This Row],[draft_id]],drafts[id],drafts[non_canonical])=TRUE,0,_xlfn.XLOOKUP(drafter_draft_stats[[#This Row],[drafter_id]],$D$2:$D270,$S$2:$S270,0,,-1))</f>
        <v>0</v>
      </c>
      <c r="K271" cm="1">
        <f t="array" ref="K271">IF(_xlfn.XLOOKUP(1,(game_boards[draft_id]=drafter_draft_stats[[#This Row],[draft_id]])*(game_boards[drafter_id]=drafter_draft_stats[[#This Row],[drafter_id]]),game_boards[has_bonus_veto])=TRUE,1,0)</f>
        <v>0</v>
      </c>
      <c r="L271" cm="1">
        <f t="array" ref="L271">IF(_xlfn.XLOOKUP(1,(game_boards[draft_id]=drafter_draft_stats[[#This Row],[draft_id]])*(game_boards[drafter_id]=drafter_draft_stats[[#This Row],[drafter_id]]),game_boards[has_bonus_veto_override])=TRUE,1,0)</f>
        <v>0</v>
      </c>
      <c r="M271">
        <f>drafter_draft_stats[[#This Row],[starting_veto]]+drafter_draft_stats[[#This Row],[rollover_vetoes]]+drafter_draft_stats[[#This Row],[trivia_vetoes]]</f>
        <v>1</v>
      </c>
      <c r="N271">
        <f>drafter_draft_stats[[#This Row],[rollover_veto_override]]+drafter_draft_stats[[#This Row],[trivia_veto_override]]</f>
        <v>0</v>
      </c>
      <c r="P271">
        <v>1</v>
      </c>
      <c r="R271">
        <f>IF(_xlfn.XLOOKUP(drafter_draft_stats[[#This Row],[draft_id]],drafts[id],drafts[non_canonical])=TRUE,0,IF(drafter_draft_stats[[#This Row],[total_vetoes]]-drafter_draft_stats[[#This Row],[vetoes_used]]&gt;=1,1,0))</f>
        <v>0</v>
      </c>
      <c r="S271">
        <f>IF(_xlfn.XLOOKUP(drafter_draft_stats[[#This Row],[draft_id]],drafts[id],drafts[non_canonical])=TRUE,0,IF(drafter_draft_stats[[#This Row],[total_veto_overrides]]-drafter_draft_stats[[#This Row],[veto_overrides_used]]&gt;=1,1,0))</f>
        <v>0</v>
      </c>
    </row>
    <row r="272" spans="2:19" x14ac:dyDescent="0.25">
      <c r="B272" s="4" t="s">
        <v>165</v>
      </c>
      <c r="C272" t="str">
        <f>_xlfn.XLOOKUP(drafter_draft_stats[[#This Row],[draft_id]],drafts[id],drafts[title])</f>
        <v>George Lucas</v>
      </c>
      <c r="D272" t="s">
        <v>869</v>
      </c>
      <c r="E272" t="str">
        <f>_xlfn.XLOOKUP(drafter_draft_stats[[#This Row],[drafter_id]],drafters[id],drafters[name],"")</f>
        <v>Connor Ratliff</v>
      </c>
      <c r="G272" t="str">
        <f>_xlfn.XLOOKUP(drafter_draft_stats[[#This Row],[drafter_team_id]],drafter_teams[id],drafter_teams[name],"")</f>
        <v/>
      </c>
      <c r="H272">
        <f>1</f>
        <v>1</v>
      </c>
      <c r="I272" cm="1">
        <f t="array" ref="I272">IF(_xlfn.XLOOKUP(drafter_draft_stats[[#This Row],[draft_id]],drafts[id],drafts[non_canonical])=TRUE,0,_xlfn.XLOOKUP(drafter_draft_stats[[#This Row],[drafter_id]],$D$2:$D271,$R$2:$R271,0,,-1))</f>
        <v>0</v>
      </c>
      <c r="J272" cm="1">
        <f t="array" ref="J272">IF(_xlfn.XLOOKUP(drafter_draft_stats[[#This Row],[draft_id]],drafts[id],drafts[non_canonical])=TRUE,0,_xlfn.XLOOKUP(drafter_draft_stats[[#This Row],[drafter_id]],$D$2:$D271,$S$2:$S271,0,,-1))</f>
        <v>0</v>
      </c>
      <c r="K272" cm="1">
        <f t="array" ref="K272">IF(_xlfn.XLOOKUP(1,(game_boards[draft_id]=drafter_draft_stats[[#This Row],[draft_id]])*(game_boards[drafter_id]=drafter_draft_stats[[#This Row],[drafter_id]]),game_boards[has_bonus_veto])=TRUE,1,0)</f>
        <v>0</v>
      </c>
      <c r="L272" cm="1">
        <f t="array" ref="L272">IF(_xlfn.XLOOKUP(1,(game_boards[draft_id]=drafter_draft_stats[[#This Row],[draft_id]])*(game_boards[drafter_id]=drafter_draft_stats[[#This Row],[drafter_id]]),game_boards[has_bonus_veto_override])=TRUE,1,0)</f>
        <v>0</v>
      </c>
      <c r="M272">
        <f>drafter_draft_stats[[#This Row],[starting_veto]]+drafter_draft_stats[[#This Row],[rollover_vetoes]]+drafter_draft_stats[[#This Row],[trivia_vetoes]]</f>
        <v>1</v>
      </c>
      <c r="N272">
        <f>drafter_draft_stats[[#This Row],[rollover_veto_override]]+drafter_draft_stats[[#This Row],[trivia_veto_override]]</f>
        <v>0</v>
      </c>
      <c r="O272">
        <v>1</v>
      </c>
      <c r="P272">
        <v>1</v>
      </c>
      <c r="R272">
        <f>IF(_xlfn.XLOOKUP(drafter_draft_stats[[#This Row],[draft_id]],drafts[id],drafts[non_canonical])=TRUE,0,IF(drafter_draft_stats[[#This Row],[total_vetoes]]-drafter_draft_stats[[#This Row],[vetoes_used]]&gt;=1,1,0))</f>
        <v>0</v>
      </c>
      <c r="S272">
        <f>IF(_xlfn.XLOOKUP(drafter_draft_stats[[#This Row],[draft_id]],drafts[id],drafts[non_canonical])=TRUE,0,IF(drafter_draft_stats[[#This Row],[total_veto_overrides]]-drafter_draft_stats[[#This Row],[veto_overrides_used]]&gt;=1,1,0))</f>
        <v>0</v>
      </c>
    </row>
    <row r="273" spans="2:19" x14ac:dyDescent="0.25">
      <c r="B273" s="4" t="s">
        <v>244</v>
      </c>
      <c r="C273" t="str">
        <f>_xlfn.XLOOKUP(drafter_draft_stats[[#This Row],[draft_id]],drafts[id],drafts[title])</f>
        <v>Jerry Bruckheimer</v>
      </c>
      <c r="D273" t="s">
        <v>905</v>
      </c>
      <c r="E273" t="str">
        <f>_xlfn.XLOOKUP(drafter_draft_stats[[#This Row],[drafter_id]],drafters[id],drafters[name],"")</f>
        <v>Phil Iscove</v>
      </c>
      <c r="G273" t="str">
        <f>_xlfn.XLOOKUP(drafter_draft_stats[[#This Row],[drafter_team_id]],drafter_teams[id],drafter_teams[name],"")</f>
        <v/>
      </c>
      <c r="H273">
        <f>1</f>
        <v>1</v>
      </c>
      <c r="I273" cm="1">
        <f t="array" ref="I273">IF(_xlfn.XLOOKUP(drafter_draft_stats[[#This Row],[draft_id]],drafts[id],drafts[non_canonical])=TRUE,0,_xlfn.XLOOKUP(drafter_draft_stats[[#This Row],[drafter_id]],$D$2:$D272,$R$2:$R272,0,,-1))</f>
        <v>0</v>
      </c>
      <c r="J273" cm="1">
        <f t="array" ref="J273">IF(_xlfn.XLOOKUP(drafter_draft_stats[[#This Row],[draft_id]],drafts[id],drafts[non_canonical])=TRUE,0,_xlfn.XLOOKUP(drafter_draft_stats[[#This Row],[drafter_id]],$D$2:$D272,$S$2:$S272,0,,-1))</f>
        <v>0</v>
      </c>
      <c r="K273" cm="1">
        <f t="array" ref="K273">IF(_xlfn.XLOOKUP(1,(game_boards[draft_id]=drafter_draft_stats[[#This Row],[draft_id]])*(game_boards[drafter_id]=drafter_draft_stats[[#This Row],[drafter_id]]),game_boards[has_bonus_veto])=TRUE,1,0)</f>
        <v>0</v>
      </c>
      <c r="L273" cm="1">
        <f t="array" ref="L273">IF(_xlfn.XLOOKUP(1,(game_boards[draft_id]=drafter_draft_stats[[#This Row],[draft_id]])*(game_boards[drafter_id]=drafter_draft_stats[[#This Row],[drafter_id]]),game_boards[has_bonus_veto_override])=TRUE,1,0)</f>
        <v>0</v>
      </c>
      <c r="M273">
        <f>drafter_draft_stats[[#This Row],[starting_veto]]+drafter_draft_stats[[#This Row],[rollover_vetoes]]+drafter_draft_stats[[#This Row],[trivia_vetoes]]</f>
        <v>1</v>
      </c>
      <c r="N273">
        <f>drafter_draft_stats[[#This Row],[rollover_veto_override]]+drafter_draft_stats[[#This Row],[trivia_veto_override]]</f>
        <v>0</v>
      </c>
      <c r="P273">
        <v>1</v>
      </c>
      <c r="R273">
        <f>IF(_xlfn.XLOOKUP(drafter_draft_stats[[#This Row],[draft_id]],drafts[id],drafts[non_canonical])=TRUE,0,IF(drafter_draft_stats[[#This Row],[total_vetoes]]-drafter_draft_stats[[#This Row],[vetoes_used]]&gt;=1,1,0))</f>
        <v>0</v>
      </c>
      <c r="S273">
        <f>IF(_xlfn.XLOOKUP(drafter_draft_stats[[#This Row],[draft_id]],drafts[id],drafts[non_canonical])=TRUE,0,IF(drafter_draft_stats[[#This Row],[total_veto_overrides]]-drafter_draft_stats[[#This Row],[veto_overrides_used]]&gt;=1,1,0))</f>
        <v>0</v>
      </c>
    </row>
    <row r="274" spans="2:19" x14ac:dyDescent="0.25">
      <c r="B274" s="4" t="s">
        <v>244</v>
      </c>
      <c r="C274" t="str">
        <f>_xlfn.XLOOKUP(drafter_draft_stats[[#This Row],[draft_id]],drafts[id],drafts[title])</f>
        <v>Jerry Bruckheimer</v>
      </c>
      <c r="D274" t="s">
        <v>825</v>
      </c>
      <c r="E274" t="str">
        <f>_xlfn.XLOOKUP(drafter_draft_stats[[#This Row],[drafter_id]],drafters[id],drafters[name],"")</f>
        <v>Kenny Neibart</v>
      </c>
      <c r="G274" t="str">
        <f>_xlfn.XLOOKUP(drafter_draft_stats[[#This Row],[drafter_team_id]],drafter_teams[id],drafter_teams[name],"")</f>
        <v/>
      </c>
      <c r="H274">
        <f>1</f>
        <v>1</v>
      </c>
      <c r="I274" cm="1">
        <f t="array" ref="I274">IF(_xlfn.XLOOKUP(drafter_draft_stats[[#This Row],[draft_id]],drafts[id],drafts[non_canonical])=TRUE,0,_xlfn.XLOOKUP(drafter_draft_stats[[#This Row],[drafter_id]],$D$2:$D273,$R$2:$R273,0,,-1))</f>
        <v>0</v>
      </c>
      <c r="J274" cm="1">
        <f t="array" ref="J274">IF(_xlfn.XLOOKUP(drafter_draft_stats[[#This Row],[draft_id]],drafts[id],drafts[non_canonical])=TRUE,0,_xlfn.XLOOKUP(drafter_draft_stats[[#This Row],[drafter_id]],$D$2:$D273,$S$2:$S273,0,,-1))</f>
        <v>0</v>
      </c>
      <c r="K274" cm="1">
        <f t="array" ref="K274">IF(_xlfn.XLOOKUP(1,(game_boards[draft_id]=drafter_draft_stats[[#This Row],[draft_id]])*(game_boards[drafter_id]=drafter_draft_stats[[#This Row],[drafter_id]]),game_boards[has_bonus_veto])=TRUE,1,0)</f>
        <v>0</v>
      </c>
      <c r="L274" cm="1">
        <f t="array" ref="L274">IF(_xlfn.XLOOKUP(1,(game_boards[draft_id]=drafter_draft_stats[[#This Row],[draft_id]])*(game_boards[drafter_id]=drafter_draft_stats[[#This Row],[drafter_id]]),game_boards[has_bonus_veto_override])=TRUE,1,0)</f>
        <v>0</v>
      </c>
      <c r="M274">
        <f>drafter_draft_stats[[#This Row],[starting_veto]]+drafter_draft_stats[[#This Row],[rollover_vetoes]]+drafter_draft_stats[[#This Row],[trivia_vetoes]]</f>
        <v>1</v>
      </c>
      <c r="N274">
        <f>drafter_draft_stats[[#This Row],[rollover_veto_override]]+drafter_draft_stats[[#This Row],[trivia_veto_override]]</f>
        <v>0</v>
      </c>
      <c r="R274">
        <f>IF(_xlfn.XLOOKUP(drafter_draft_stats[[#This Row],[draft_id]],drafts[id],drafts[non_canonical])=TRUE,0,IF(drafter_draft_stats[[#This Row],[total_vetoes]]-drafter_draft_stats[[#This Row],[vetoes_used]]&gt;=1,1,0))</f>
        <v>1</v>
      </c>
      <c r="S274">
        <f>IF(_xlfn.XLOOKUP(drafter_draft_stats[[#This Row],[draft_id]],drafts[id],drafts[non_canonical])=TRUE,0,IF(drafter_draft_stats[[#This Row],[total_veto_overrides]]-drafter_draft_stats[[#This Row],[veto_overrides_used]]&gt;=1,1,0))</f>
        <v>0</v>
      </c>
    </row>
    <row r="275" spans="2:19" x14ac:dyDescent="0.25">
      <c r="B275" s="4" t="s">
        <v>365</v>
      </c>
      <c r="C275" t="str">
        <f>_xlfn.XLOOKUP(drafter_draft_stats[[#This Row],[draft_id]],drafts[id],drafts[title])</f>
        <v>Minnesota Mini-Mega</v>
      </c>
      <c r="D275" t="s">
        <v>1009</v>
      </c>
      <c r="E275" t="str">
        <f>_xlfn.XLOOKUP(drafter_draft_stats[[#This Row],[drafter_id]],drafters[id],drafters[name],"")</f>
        <v>Drea Clark</v>
      </c>
      <c r="G275" t="str">
        <f>_xlfn.XLOOKUP(drafter_draft_stats[[#This Row],[drafter_team_id]],drafter_teams[id],drafter_teams[name],"")</f>
        <v/>
      </c>
      <c r="H275">
        <f>1</f>
        <v>1</v>
      </c>
      <c r="I275" cm="1">
        <f t="array" ref="I275">IF(_xlfn.XLOOKUP(drafter_draft_stats[[#This Row],[draft_id]],drafts[id],drafts[non_canonical])=TRUE,0,_xlfn.XLOOKUP(drafter_draft_stats[[#This Row],[drafter_id]],$D$2:$D274,$R$2:$R274,0,,-1))</f>
        <v>0</v>
      </c>
      <c r="J275" cm="1">
        <f t="array" ref="J275">IF(_xlfn.XLOOKUP(drafter_draft_stats[[#This Row],[draft_id]],drafts[id],drafts[non_canonical])=TRUE,0,_xlfn.XLOOKUP(drafter_draft_stats[[#This Row],[drafter_id]],$D$2:$D274,$S$2:$S274,0,,-1))</f>
        <v>0</v>
      </c>
      <c r="K275" cm="1">
        <f t="array" ref="K275">IF(_xlfn.XLOOKUP(1,(game_boards[draft_id]=drafter_draft_stats[[#This Row],[draft_id]])*(game_boards[drafter_id]=drafter_draft_stats[[#This Row],[drafter_id]]),game_boards[has_bonus_veto])=TRUE,1,0)</f>
        <v>1</v>
      </c>
      <c r="L275" cm="1">
        <f t="array" ref="L275">IF(_xlfn.XLOOKUP(1,(game_boards[draft_id]=drafter_draft_stats[[#This Row],[draft_id]])*(game_boards[drafter_id]=drafter_draft_stats[[#This Row],[drafter_id]]),game_boards[has_bonus_veto_override])=TRUE,1,0)</f>
        <v>0</v>
      </c>
      <c r="M275">
        <f>drafter_draft_stats[[#This Row],[starting_veto]]+drafter_draft_stats[[#This Row],[rollover_vetoes]]+drafter_draft_stats[[#This Row],[trivia_vetoes]]</f>
        <v>2</v>
      </c>
      <c r="N275">
        <f>drafter_draft_stats[[#This Row],[rollover_veto_override]]+drafter_draft_stats[[#This Row],[trivia_veto_override]]</f>
        <v>0</v>
      </c>
      <c r="P275">
        <v>1</v>
      </c>
      <c r="R275">
        <f>IF(_xlfn.XLOOKUP(drafter_draft_stats[[#This Row],[draft_id]],drafts[id],drafts[non_canonical])=TRUE,0,IF(drafter_draft_stats[[#This Row],[total_vetoes]]-drafter_draft_stats[[#This Row],[vetoes_used]]&gt;=1,1,0))</f>
        <v>1</v>
      </c>
      <c r="S275">
        <f>IF(_xlfn.XLOOKUP(drafter_draft_stats[[#This Row],[draft_id]],drafts[id],drafts[non_canonical])=TRUE,0,IF(drafter_draft_stats[[#This Row],[total_veto_overrides]]-drafter_draft_stats[[#This Row],[veto_overrides_used]]&gt;=1,1,0))</f>
        <v>0</v>
      </c>
    </row>
    <row r="276" spans="2:19" x14ac:dyDescent="0.25">
      <c r="B276" s="4" t="s">
        <v>365</v>
      </c>
      <c r="C276" t="str">
        <f>_xlfn.XLOOKUP(drafter_draft_stats[[#This Row],[draft_id]],drafts[id],drafts[title])</f>
        <v>Minnesota Mini-Mega</v>
      </c>
      <c r="D276" t="s">
        <v>1177</v>
      </c>
      <c r="E276" t="str">
        <f>_xlfn.XLOOKUP(drafter_draft_stats[[#This Row],[drafter_id]],drafters[id],drafters[name],"")</f>
        <v>Darren Franich</v>
      </c>
      <c r="G276" t="str">
        <f>_xlfn.XLOOKUP(drafter_draft_stats[[#This Row],[drafter_team_id]],drafter_teams[id],drafter_teams[name],"")</f>
        <v/>
      </c>
      <c r="H276">
        <f>1</f>
        <v>1</v>
      </c>
      <c r="I276" cm="1">
        <f t="array" ref="I276">IF(_xlfn.XLOOKUP(drafter_draft_stats[[#This Row],[draft_id]],drafts[id],drafts[non_canonical])=TRUE,0,_xlfn.XLOOKUP(drafter_draft_stats[[#This Row],[drafter_id]],$D$2:$D275,$R$2:$R275,0,,-1))</f>
        <v>1</v>
      </c>
      <c r="J276" cm="1">
        <f t="array" ref="J276">IF(_xlfn.XLOOKUP(drafter_draft_stats[[#This Row],[draft_id]],drafts[id],drafts[non_canonical])=TRUE,0,_xlfn.XLOOKUP(drafter_draft_stats[[#This Row],[drafter_id]],$D$2:$D275,$S$2:$S275,0,,-1))</f>
        <v>0</v>
      </c>
      <c r="K276" cm="1">
        <f t="array" ref="K276">IF(_xlfn.XLOOKUP(1,(game_boards[draft_id]=drafter_draft_stats[[#This Row],[draft_id]])*(game_boards[drafter_id]=drafter_draft_stats[[#This Row],[drafter_id]]),game_boards[has_bonus_veto])=TRUE,1,0)</f>
        <v>0</v>
      </c>
      <c r="L276" cm="1">
        <f t="array" ref="L276">IF(_xlfn.XLOOKUP(1,(game_boards[draft_id]=drafter_draft_stats[[#This Row],[draft_id]])*(game_boards[drafter_id]=drafter_draft_stats[[#This Row],[drafter_id]]),game_boards[has_bonus_veto_override])=TRUE,1,0)</f>
        <v>0</v>
      </c>
      <c r="M276">
        <f>drafter_draft_stats[[#This Row],[starting_veto]]+drafter_draft_stats[[#This Row],[rollover_vetoes]]+drafter_draft_stats[[#This Row],[trivia_vetoes]]</f>
        <v>2</v>
      </c>
      <c r="N276">
        <f>drafter_draft_stats[[#This Row],[rollover_veto_override]]+drafter_draft_stats[[#This Row],[trivia_veto_override]]</f>
        <v>0</v>
      </c>
      <c r="P276">
        <v>2</v>
      </c>
      <c r="R276">
        <f>IF(_xlfn.XLOOKUP(drafter_draft_stats[[#This Row],[draft_id]],drafts[id],drafts[non_canonical])=TRUE,0,IF(drafter_draft_stats[[#This Row],[total_vetoes]]-drafter_draft_stats[[#This Row],[vetoes_used]]&gt;=1,1,0))</f>
        <v>0</v>
      </c>
      <c r="S276">
        <f>IF(_xlfn.XLOOKUP(drafter_draft_stats[[#This Row],[draft_id]],drafts[id],drafts[non_canonical])=TRUE,0,IF(drafter_draft_stats[[#This Row],[total_veto_overrides]]-drafter_draft_stats[[#This Row],[veto_overrides_used]]&gt;=1,1,0))</f>
        <v>0</v>
      </c>
    </row>
    <row r="277" spans="2:19" x14ac:dyDescent="0.25">
      <c r="B277" s="4" t="s">
        <v>365</v>
      </c>
      <c r="C277" t="str">
        <f>_xlfn.XLOOKUP(drafter_draft_stats[[#This Row],[draft_id]],drafts[id],drafts[title])</f>
        <v>Minnesota Mini-Mega</v>
      </c>
      <c r="D277" t="s">
        <v>1237</v>
      </c>
      <c r="E277" t="str">
        <f>_xlfn.XLOOKUP(drafter_draft_stats[[#This Row],[drafter_id]],drafters[id],drafters[name],"")</f>
        <v>Clay Keller</v>
      </c>
      <c r="G277" t="str">
        <f>_xlfn.XLOOKUP(drafter_draft_stats[[#This Row],[drafter_team_id]],drafter_teams[id],drafter_teams[name],"")</f>
        <v/>
      </c>
      <c r="H277">
        <f>1</f>
        <v>1</v>
      </c>
      <c r="I277" cm="1">
        <f t="array" ref="I277">IF(_xlfn.XLOOKUP(drafter_draft_stats[[#This Row],[draft_id]],drafts[id],drafts[non_canonical])=TRUE,0,_xlfn.XLOOKUP(drafter_draft_stats[[#This Row],[drafter_id]],$D$2:$D276,$R$2:$R276,0,,-1))</f>
        <v>0</v>
      </c>
      <c r="J277" cm="1">
        <f t="array" ref="J277">IF(_xlfn.XLOOKUP(drafter_draft_stats[[#This Row],[draft_id]],drafts[id],drafts[non_canonical])=TRUE,0,_xlfn.XLOOKUP(drafter_draft_stats[[#This Row],[drafter_id]],$D$2:$D276,$S$2:$S276,0,,-1))</f>
        <v>0</v>
      </c>
      <c r="K277" cm="1">
        <f t="array" ref="K277">IF(_xlfn.XLOOKUP(1,(game_boards[draft_id]=drafter_draft_stats[[#This Row],[draft_id]])*(game_boards[drafter_id]=drafter_draft_stats[[#This Row],[drafter_id]]),game_boards[has_bonus_veto])=TRUE,1,0)</f>
        <v>0</v>
      </c>
      <c r="L277" cm="1">
        <f t="array" ref="L277">IF(_xlfn.XLOOKUP(1,(game_boards[draft_id]=drafter_draft_stats[[#This Row],[draft_id]])*(game_boards[drafter_id]=drafter_draft_stats[[#This Row],[drafter_id]]),game_boards[has_bonus_veto_override])=TRUE,1,0)</f>
        <v>1</v>
      </c>
      <c r="M277">
        <f>drafter_draft_stats[[#This Row],[starting_veto]]+drafter_draft_stats[[#This Row],[rollover_vetoes]]+drafter_draft_stats[[#This Row],[trivia_vetoes]]</f>
        <v>1</v>
      </c>
      <c r="N277">
        <f>drafter_draft_stats[[#This Row],[rollover_veto_override]]+drafter_draft_stats[[#This Row],[trivia_veto_override]]</f>
        <v>1</v>
      </c>
      <c r="O277">
        <v>1</v>
      </c>
      <c r="P277">
        <v>1</v>
      </c>
      <c r="R277">
        <f>IF(_xlfn.XLOOKUP(drafter_draft_stats[[#This Row],[draft_id]],drafts[id],drafts[non_canonical])=TRUE,0,IF(drafter_draft_stats[[#This Row],[total_vetoes]]-drafter_draft_stats[[#This Row],[vetoes_used]]&gt;=1,1,0))</f>
        <v>0</v>
      </c>
      <c r="S277">
        <f>IF(_xlfn.XLOOKUP(drafter_draft_stats[[#This Row],[draft_id]],drafts[id],drafts[non_canonical])=TRUE,0,IF(drafter_draft_stats[[#This Row],[total_veto_overrides]]-drafter_draft_stats[[#This Row],[veto_overrides_used]]&gt;=1,1,0))</f>
        <v>1</v>
      </c>
    </row>
    <row r="278" spans="2:19" x14ac:dyDescent="0.25">
      <c r="B278" s="4" t="s">
        <v>526</v>
      </c>
      <c r="C278" t="str">
        <f>_xlfn.XLOOKUP(drafter_draft_stats[[#This Row],[draft_id]],drafts[id],drafts[title])</f>
        <v>Private Eyes</v>
      </c>
      <c r="D278" t="s">
        <v>789</v>
      </c>
      <c r="E278" t="str">
        <f>_xlfn.XLOOKUP(drafter_draft_stats[[#This Row],[drafter_id]],drafters[id],drafters[name],"")</f>
        <v>Bryan Cogman</v>
      </c>
      <c r="G278" t="str">
        <f>_xlfn.XLOOKUP(drafter_draft_stats[[#This Row],[drafter_team_id]],drafter_teams[id],drafter_teams[name],"")</f>
        <v/>
      </c>
      <c r="H278">
        <f>1</f>
        <v>1</v>
      </c>
      <c r="I278" cm="1">
        <f t="array" ref="I278">IF(_xlfn.XLOOKUP(drafter_draft_stats[[#This Row],[draft_id]],drafts[id],drafts[non_canonical])=TRUE,0,_xlfn.XLOOKUP(drafter_draft_stats[[#This Row],[drafter_id]],$D$2:$D277,$R$2:$R277,0,,-1))</f>
        <v>1</v>
      </c>
      <c r="J278" cm="1">
        <f t="array" ref="J278">IF(_xlfn.XLOOKUP(drafter_draft_stats[[#This Row],[draft_id]],drafts[id],drafts[non_canonical])=TRUE,0,_xlfn.XLOOKUP(drafter_draft_stats[[#This Row],[drafter_id]],$D$2:$D277,$S$2:$S277,0,,-1))</f>
        <v>1</v>
      </c>
      <c r="K278" cm="1">
        <f t="array" ref="K278">IF(_xlfn.XLOOKUP(1,(game_boards[draft_id]=drafter_draft_stats[[#This Row],[draft_id]])*(game_boards[drafter_id]=drafter_draft_stats[[#This Row],[drafter_id]]),game_boards[has_bonus_veto])=TRUE,1,0)</f>
        <v>0</v>
      </c>
      <c r="L278" cm="1">
        <f t="array" ref="L278">IF(_xlfn.XLOOKUP(1,(game_boards[draft_id]=drafter_draft_stats[[#This Row],[draft_id]])*(game_boards[drafter_id]=drafter_draft_stats[[#This Row],[drafter_id]]),game_boards[has_bonus_veto_override])=TRUE,1,0)</f>
        <v>0</v>
      </c>
      <c r="M278">
        <f>drafter_draft_stats[[#This Row],[starting_veto]]+drafter_draft_stats[[#This Row],[rollover_vetoes]]+drafter_draft_stats[[#This Row],[trivia_vetoes]]</f>
        <v>2</v>
      </c>
      <c r="N278">
        <f>drafter_draft_stats[[#This Row],[rollover_veto_override]]+drafter_draft_stats[[#This Row],[trivia_veto_override]]</f>
        <v>1</v>
      </c>
      <c r="P278">
        <v>1</v>
      </c>
      <c r="R278">
        <f>IF(_xlfn.XLOOKUP(drafter_draft_stats[[#This Row],[draft_id]],drafts[id],drafts[non_canonical])=TRUE,0,IF(drafter_draft_stats[[#This Row],[total_vetoes]]-drafter_draft_stats[[#This Row],[vetoes_used]]&gt;=1,1,0))</f>
        <v>1</v>
      </c>
      <c r="S278">
        <f>IF(_xlfn.XLOOKUP(drafter_draft_stats[[#This Row],[draft_id]],drafts[id],drafts[non_canonical])=TRUE,0,IF(drafter_draft_stats[[#This Row],[total_veto_overrides]]-drafter_draft_stats[[#This Row],[veto_overrides_used]]&gt;=1,1,0))</f>
        <v>1</v>
      </c>
    </row>
    <row r="279" spans="2:19" x14ac:dyDescent="0.25">
      <c r="B279" s="4" t="s">
        <v>526</v>
      </c>
      <c r="C279" t="str">
        <f>_xlfn.XLOOKUP(drafter_draft_stats[[#This Row],[draft_id]],drafts[id],drafts[title])</f>
        <v>Private Eyes</v>
      </c>
      <c r="D279" t="s">
        <v>967</v>
      </c>
      <c r="E279" t="str">
        <f>_xlfn.XLOOKUP(drafter_draft_stats[[#This Row],[drafter_id]],drafters[id],drafters[name],"")</f>
        <v>Milla Bell-Hart</v>
      </c>
      <c r="G279" t="str">
        <f>_xlfn.XLOOKUP(drafter_draft_stats[[#This Row],[drafter_team_id]],drafter_teams[id],drafter_teams[name],"")</f>
        <v/>
      </c>
      <c r="H279">
        <f>1</f>
        <v>1</v>
      </c>
      <c r="I279" cm="1">
        <f t="array" ref="I279">IF(_xlfn.XLOOKUP(drafter_draft_stats[[#This Row],[draft_id]],drafts[id],drafts[non_canonical])=TRUE,0,_xlfn.XLOOKUP(drafter_draft_stats[[#This Row],[drafter_id]],$D$2:$D278,$R$2:$R278,0,,-1))</f>
        <v>0</v>
      </c>
      <c r="J279" cm="1">
        <f t="array" ref="J279">IF(_xlfn.XLOOKUP(drafter_draft_stats[[#This Row],[draft_id]],drafts[id],drafts[non_canonical])=TRUE,0,_xlfn.XLOOKUP(drafter_draft_stats[[#This Row],[drafter_id]],$D$2:$D278,$S$2:$S278,0,,-1))</f>
        <v>0</v>
      </c>
      <c r="K279" cm="1">
        <f t="array" ref="K279">IF(_xlfn.XLOOKUP(1,(game_boards[draft_id]=drafter_draft_stats[[#This Row],[draft_id]])*(game_boards[drafter_id]=drafter_draft_stats[[#This Row],[drafter_id]]),game_boards[has_bonus_veto])=TRUE,1,0)</f>
        <v>0</v>
      </c>
      <c r="L279" cm="1">
        <f t="array" ref="L279">IF(_xlfn.XLOOKUP(1,(game_boards[draft_id]=drafter_draft_stats[[#This Row],[draft_id]])*(game_boards[drafter_id]=drafter_draft_stats[[#This Row],[drafter_id]]),game_boards[has_bonus_veto_override])=TRUE,1,0)</f>
        <v>0</v>
      </c>
      <c r="M279">
        <f>drafter_draft_stats[[#This Row],[starting_veto]]+drafter_draft_stats[[#This Row],[rollover_vetoes]]+drafter_draft_stats[[#This Row],[trivia_vetoes]]</f>
        <v>1</v>
      </c>
      <c r="N279">
        <f>drafter_draft_stats[[#This Row],[rollover_veto_override]]+drafter_draft_stats[[#This Row],[trivia_veto_override]]</f>
        <v>0</v>
      </c>
      <c r="P279">
        <v>1</v>
      </c>
      <c r="R279">
        <f>IF(_xlfn.XLOOKUP(drafter_draft_stats[[#This Row],[draft_id]],drafts[id],drafts[non_canonical])=TRUE,0,IF(drafter_draft_stats[[#This Row],[total_vetoes]]-drafter_draft_stats[[#This Row],[vetoes_used]]&gt;=1,1,0))</f>
        <v>0</v>
      </c>
      <c r="S279">
        <f>IF(_xlfn.XLOOKUP(drafter_draft_stats[[#This Row],[draft_id]],drafts[id],drafts[non_canonical])=TRUE,0,IF(drafter_draft_stats[[#This Row],[total_veto_overrides]]-drafter_draft_stats[[#This Row],[veto_overrides_used]]&gt;=1,1,0))</f>
        <v>0</v>
      </c>
    </row>
    <row r="280" spans="2:19" x14ac:dyDescent="0.25">
      <c r="B280" s="4" t="s">
        <v>24</v>
      </c>
      <c r="C280" t="str">
        <f>_xlfn.XLOOKUP(drafter_draft_stats[[#This Row],[draft_id]],drafts[id],drafts[title])</f>
        <v>Kelly Reichardt Super Draft</v>
      </c>
      <c r="D280" t="s">
        <v>1115</v>
      </c>
      <c r="E280" t="str">
        <f>_xlfn.XLOOKUP(drafter_draft_stats[[#This Row],[drafter_id]],drafters[id],drafters[name],"")</f>
        <v>Ryan Marker</v>
      </c>
      <c r="G280" t="str">
        <f>_xlfn.XLOOKUP(drafter_draft_stats[[#This Row],[drafter_team_id]],drafter_teams[id],drafter_teams[name],"")</f>
        <v/>
      </c>
      <c r="H280">
        <f>1</f>
        <v>1</v>
      </c>
      <c r="I280" cm="1">
        <f t="array" ref="I280">IF(_xlfn.XLOOKUP(drafter_draft_stats[[#This Row],[draft_id]],drafts[id],drafts[non_canonical])=TRUE,0,_xlfn.XLOOKUP(drafter_draft_stats[[#This Row],[drafter_id]],$D$2:$D279,$R$2:$R279,0,,-1))</f>
        <v>0</v>
      </c>
      <c r="J280" cm="1">
        <f t="array" ref="J280">IF(_xlfn.XLOOKUP(drafter_draft_stats[[#This Row],[draft_id]],drafts[id],drafts[non_canonical])=TRUE,0,_xlfn.XLOOKUP(drafter_draft_stats[[#This Row],[drafter_id]],$D$2:$D279,$S$2:$S279,0,,-1))</f>
        <v>0</v>
      </c>
      <c r="K280" cm="1">
        <f t="array" ref="K280">IF(_xlfn.XLOOKUP(1,(game_boards[draft_id]=drafter_draft_stats[[#This Row],[draft_id]])*(game_boards[drafter_id]=drafter_draft_stats[[#This Row],[drafter_id]]),game_boards[has_bonus_veto])=TRUE,1,0)</f>
        <v>0</v>
      </c>
      <c r="L280" cm="1">
        <f t="array" ref="L280">IF(_xlfn.XLOOKUP(1,(game_boards[draft_id]=drafter_draft_stats[[#This Row],[draft_id]])*(game_boards[drafter_id]=drafter_draft_stats[[#This Row],[drafter_id]]),game_boards[has_bonus_veto_override])=TRUE,1,0)</f>
        <v>0</v>
      </c>
      <c r="M280">
        <f>drafter_draft_stats[[#This Row],[starting_veto]]+drafter_draft_stats[[#This Row],[rollover_vetoes]]+drafter_draft_stats[[#This Row],[trivia_vetoes]]</f>
        <v>1</v>
      </c>
      <c r="N280">
        <f>drafter_draft_stats[[#This Row],[rollover_veto_override]]+drafter_draft_stats[[#This Row],[trivia_veto_override]]</f>
        <v>0</v>
      </c>
      <c r="P280">
        <v>1</v>
      </c>
      <c r="R280">
        <f>IF(_xlfn.XLOOKUP(drafter_draft_stats[[#This Row],[draft_id]],drafts[id],drafts[non_canonical])=TRUE,0,IF(drafter_draft_stats[[#This Row],[total_vetoes]]-drafter_draft_stats[[#This Row],[vetoes_used]]&gt;=1,1,0))</f>
        <v>0</v>
      </c>
      <c r="S280">
        <f>IF(_xlfn.XLOOKUP(drafter_draft_stats[[#This Row],[draft_id]],drafts[id],drafts[non_canonical])=TRUE,0,IF(drafter_draft_stats[[#This Row],[total_veto_overrides]]-drafter_draft_stats[[#This Row],[veto_overrides_used]]&gt;=1,1,0))</f>
        <v>0</v>
      </c>
    </row>
    <row r="281" spans="2:19" x14ac:dyDescent="0.25">
      <c r="B281" s="4" t="s">
        <v>24</v>
      </c>
      <c r="C281" t="str">
        <f>_xlfn.XLOOKUP(drafter_draft_stats[[#This Row],[draft_id]],drafts[id],drafts[title])</f>
        <v>Kelly Reichardt Super Draft</v>
      </c>
      <c r="D281" t="s">
        <v>1166</v>
      </c>
      <c r="E281" t="str">
        <f>_xlfn.XLOOKUP(drafter_draft_stats[[#This Row],[drafter_id]],drafters[id],drafters[name],"")</f>
        <v>Lucé Tomlin-Brenner</v>
      </c>
      <c r="G281" t="str">
        <f>_xlfn.XLOOKUP(drafter_draft_stats[[#This Row],[drafter_team_id]],drafter_teams[id],drafter_teams[name],"")</f>
        <v/>
      </c>
      <c r="H281">
        <f>1</f>
        <v>1</v>
      </c>
      <c r="I281" cm="1">
        <f t="array" ref="I281">IF(_xlfn.XLOOKUP(drafter_draft_stats[[#This Row],[draft_id]],drafts[id],drafts[non_canonical])=TRUE,0,_xlfn.XLOOKUP(drafter_draft_stats[[#This Row],[drafter_id]],$D$2:$D280,$R$2:$R280,0,,-1))</f>
        <v>1</v>
      </c>
      <c r="J281" cm="1">
        <f t="array" ref="J281">IF(_xlfn.XLOOKUP(drafter_draft_stats[[#This Row],[draft_id]],drafts[id],drafts[non_canonical])=TRUE,0,_xlfn.XLOOKUP(drafter_draft_stats[[#This Row],[drafter_id]],$D$2:$D280,$S$2:$S280,0,,-1))</f>
        <v>0</v>
      </c>
      <c r="K281" cm="1">
        <f t="array" ref="K281">IF(_xlfn.XLOOKUP(1,(game_boards[draft_id]=drafter_draft_stats[[#This Row],[draft_id]])*(game_boards[drafter_id]=drafter_draft_stats[[#This Row],[drafter_id]]),game_boards[has_bonus_veto])=TRUE,1,0)</f>
        <v>0</v>
      </c>
      <c r="L281" cm="1">
        <f t="array" ref="L281">IF(_xlfn.XLOOKUP(1,(game_boards[draft_id]=drafter_draft_stats[[#This Row],[draft_id]])*(game_boards[drafter_id]=drafter_draft_stats[[#This Row],[drafter_id]]),game_boards[has_bonus_veto_override])=TRUE,1,0)</f>
        <v>0</v>
      </c>
      <c r="M281">
        <f>drafter_draft_stats[[#This Row],[starting_veto]]+drafter_draft_stats[[#This Row],[rollover_vetoes]]+drafter_draft_stats[[#This Row],[trivia_vetoes]]</f>
        <v>2</v>
      </c>
      <c r="N281">
        <f>drafter_draft_stats[[#This Row],[rollover_veto_override]]+drafter_draft_stats[[#This Row],[trivia_veto_override]]</f>
        <v>0</v>
      </c>
      <c r="P281">
        <v>1</v>
      </c>
      <c r="R281">
        <f>IF(_xlfn.XLOOKUP(drafter_draft_stats[[#This Row],[draft_id]],drafts[id],drafts[non_canonical])=TRUE,0,IF(drafter_draft_stats[[#This Row],[total_vetoes]]-drafter_draft_stats[[#This Row],[vetoes_used]]&gt;=1,1,0))</f>
        <v>1</v>
      </c>
      <c r="S281">
        <f>IF(_xlfn.XLOOKUP(drafter_draft_stats[[#This Row],[draft_id]],drafts[id],drafts[non_canonical])=TRUE,0,IF(drafter_draft_stats[[#This Row],[total_veto_overrides]]-drafter_draft_stats[[#This Row],[veto_overrides_used]]&gt;=1,1,0))</f>
        <v>0</v>
      </c>
    </row>
    <row r="282" spans="2:19" x14ac:dyDescent="0.25">
      <c r="B282" s="4" t="s">
        <v>280</v>
      </c>
      <c r="C282" t="str">
        <f>_xlfn.XLOOKUP(drafter_draft_stats[[#This Row],[draft_id]],drafts[id],drafts[title])</f>
        <v>BFFFs</v>
      </c>
      <c r="D282" t="s">
        <v>1013</v>
      </c>
      <c r="E282" t="str">
        <f>_xlfn.XLOOKUP(drafter_draft_stats[[#This Row],[drafter_id]],drafters[id],drafters[name],"")</f>
        <v>Rachel Walker</v>
      </c>
      <c r="G282" t="str">
        <f>_xlfn.XLOOKUP(drafter_draft_stats[[#This Row],[drafter_team_id]],drafter_teams[id],drafter_teams[name],"")</f>
        <v/>
      </c>
      <c r="H282">
        <f>1</f>
        <v>1</v>
      </c>
      <c r="I282" cm="1">
        <f t="array" ref="I282">IF(_xlfn.XLOOKUP(drafter_draft_stats[[#This Row],[draft_id]],drafts[id],drafts[non_canonical])=TRUE,0,_xlfn.XLOOKUP(drafter_draft_stats[[#This Row],[drafter_id]],$D$2:$D281,$R$2:$R281,0,,-1))</f>
        <v>0</v>
      </c>
      <c r="J282" cm="1">
        <f t="array" ref="J282">IF(_xlfn.XLOOKUP(drafter_draft_stats[[#This Row],[draft_id]],drafts[id],drafts[non_canonical])=TRUE,0,_xlfn.XLOOKUP(drafter_draft_stats[[#This Row],[drafter_id]],$D$2:$D281,$S$2:$S281,0,,-1))</f>
        <v>0</v>
      </c>
      <c r="K282" cm="1">
        <f t="array" ref="K282">IF(_xlfn.XLOOKUP(1,(game_boards[draft_id]=drafter_draft_stats[[#This Row],[draft_id]])*(game_boards[drafter_id]=drafter_draft_stats[[#This Row],[drafter_id]]),game_boards[has_bonus_veto])=TRUE,1,0)</f>
        <v>0</v>
      </c>
      <c r="L282" cm="1">
        <f t="array" ref="L282">IF(_xlfn.XLOOKUP(1,(game_boards[draft_id]=drafter_draft_stats[[#This Row],[draft_id]])*(game_boards[drafter_id]=drafter_draft_stats[[#This Row],[drafter_id]]),game_boards[has_bonus_veto_override])=TRUE,1,0)</f>
        <v>0</v>
      </c>
      <c r="M282">
        <f>drafter_draft_stats[[#This Row],[starting_veto]]+drafter_draft_stats[[#This Row],[rollover_vetoes]]+drafter_draft_stats[[#This Row],[trivia_vetoes]]</f>
        <v>1</v>
      </c>
      <c r="N282">
        <f>drafter_draft_stats[[#This Row],[rollover_veto_override]]+drafter_draft_stats[[#This Row],[trivia_veto_override]]</f>
        <v>0</v>
      </c>
      <c r="P282">
        <v>1</v>
      </c>
      <c r="R282">
        <f>IF(_xlfn.XLOOKUP(drafter_draft_stats[[#This Row],[draft_id]],drafts[id],drafts[non_canonical])=TRUE,0,IF(drafter_draft_stats[[#This Row],[total_vetoes]]-drafter_draft_stats[[#This Row],[vetoes_used]]&gt;=1,1,0))</f>
        <v>0</v>
      </c>
      <c r="S282">
        <f>IF(_xlfn.XLOOKUP(drafter_draft_stats[[#This Row],[draft_id]],drafts[id],drafts[non_canonical])=TRUE,0,IF(drafter_draft_stats[[#This Row],[total_veto_overrides]]-drafter_draft_stats[[#This Row],[veto_overrides_used]]&gt;=1,1,0))</f>
        <v>0</v>
      </c>
    </row>
    <row r="283" spans="2:19" x14ac:dyDescent="0.25">
      <c r="B283" s="4" t="s">
        <v>280</v>
      </c>
      <c r="C283" t="str">
        <f>_xlfn.XLOOKUP(drafter_draft_stats[[#This Row],[draft_id]],drafts[id],drafts[title])</f>
        <v>BFFFs</v>
      </c>
      <c r="D283" s="1" t="s">
        <v>847</v>
      </c>
      <c r="E283" t="str">
        <f>_xlfn.XLOOKUP(drafter_draft_stats[[#This Row],[drafter_id]],drafters[id],drafters[name],"")</f>
        <v>Anam Syed</v>
      </c>
      <c r="G283" t="str">
        <f>_xlfn.XLOOKUP(drafter_draft_stats[[#This Row],[drafter_team_id]],drafter_teams[id],drafter_teams[name],"")</f>
        <v/>
      </c>
      <c r="H283">
        <f>1</f>
        <v>1</v>
      </c>
      <c r="I283" cm="1">
        <f t="array" ref="I283">IF(_xlfn.XLOOKUP(drafter_draft_stats[[#This Row],[draft_id]],drafts[id],drafts[non_canonical])=TRUE,0,_xlfn.XLOOKUP(drafter_draft_stats[[#This Row],[drafter_id]],$D$2:$D282,$R$2:$R282,0,,-1))</f>
        <v>0</v>
      </c>
      <c r="J283" cm="1">
        <f t="array" ref="J283">IF(_xlfn.XLOOKUP(drafter_draft_stats[[#This Row],[draft_id]],drafts[id],drafts[non_canonical])=TRUE,0,_xlfn.XLOOKUP(drafter_draft_stats[[#This Row],[drafter_id]],$D$2:$D282,$S$2:$S282,0,,-1))</f>
        <v>0</v>
      </c>
      <c r="K283" cm="1">
        <f t="array" ref="K283">IF(_xlfn.XLOOKUP(1,(game_boards[draft_id]=drafter_draft_stats[[#This Row],[draft_id]])*(game_boards[drafter_id]=drafter_draft_stats[[#This Row],[drafter_id]]),game_boards[has_bonus_veto])=TRUE,1,0)</f>
        <v>0</v>
      </c>
      <c r="L283" cm="1">
        <f t="array" ref="L283">IF(_xlfn.XLOOKUP(1,(game_boards[draft_id]=drafter_draft_stats[[#This Row],[draft_id]])*(game_boards[drafter_id]=drafter_draft_stats[[#This Row],[drafter_id]]),game_boards[has_bonus_veto_override])=TRUE,1,0)</f>
        <v>0</v>
      </c>
      <c r="M283">
        <f>drafter_draft_stats[[#This Row],[starting_veto]]+drafter_draft_stats[[#This Row],[rollover_vetoes]]+drafter_draft_stats[[#This Row],[trivia_vetoes]]</f>
        <v>1</v>
      </c>
      <c r="N283">
        <f>drafter_draft_stats[[#This Row],[rollover_veto_override]]+drafter_draft_stats[[#This Row],[trivia_veto_override]]</f>
        <v>0</v>
      </c>
      <c r="P283">
        <v>1</v>
      </c>
      <c r="R283">
        <f>IF(_xlfn.XLOOKUP(drafter_draft_stats[[#This Row],[draft_id]],drafts[id],drafts[non_canonical])=TRUE,0,IF(drafter_draft_stats[[#This Row],[total_vetoes]]-drafter_draft_stats[[#This Row],[vetoes_used]]&gt;=1,1,0))</f>
        <v>0</v>
      </c>
      <c r="S283">
        <f>IF(_xlfn.XLOOKUP(drafter_draft_stats[[#This Row],[draft_id]],drafts[id],drafts[non_canonical])=TRUE,0,IF(drafter_draft_stats[[#This Row],[total_veto_overrides]]-drafter_draft_stats[[#This Row],[veto_overrides_used]]&gt;=1,1,0))</f>
        <v>0</v>
      </c>
    </row>
    <row r="284" spans="2:19" x14ac:dyDescent="0.25">
      <c r="B284" s="4" t="s">
        <v>471</v>
      </c>
      <c r="C284" t="str">
        <f>_xlfn.XLOOKUP(drafter_draft_stats[[#This Row],[draft_id]],drafts[id],drafts[title])</f>
        <v>2020 Mega Draft</v>
      </c>
      <c r="D284" t="s">
        <v>1009</v>
      </c>
      <c r="E284" t="str">
        <f>_xlfn.XLOOKUP(drafter_draft_stats[[#This Row],[drafter_id]],drafters[id],drafters[name],"")</f>
        <v>Drea Clark</v>
      </c>
      <c r="G284" t="str">
        <f>_xlfn.XLOOKUP(drafter_draft_stats[[#This Row],[drafter_team_id]],drafter_teams[id],drafter_teams[name],"")</f>
        <v/>
      </c>
      <c r="H284">
        <f>1</f>
        <v>1</v>
      </c>
      <c r="I284" cm="1">
        <f t="array" ref="I284">IF(_xlfn.XLOOKUP(drafter_draft_stats[[#This Row],[draft_id]],drafts[id],drafts[non_canonical])=TRUE,0,_xlfn.XLOOKUP(drafter_draft_stats[[#This Row],[drafter_id]],$D$2:$D283,$R$2:$R283,0,,-1))</f>
        <v>1</v>
      </c>
      <c r="J284" cm="1">
        <f t="array" ref="J284">IF(_xlfn.XLOOKUP(drafter_draft_stats[[#This Row],[draft_id]],drafts[id],drafts[non_canonical])=TRUE,0,_xlfn.XLOOKUP(drafter_draft_stats[[#This Row],[drafter_id]],$D$2:$D283,$S$2:$S283,0,,-1))</f>
        <v>0</v>
      </c>
      <c r="K284" cm="1">
        <f t="array" ref="K284">IF(_xlfn.XLOOKUP(1,(game_boards[draft_id]=drafter_draft_stats[[#This Row],[draft_id]])*(game_boards[drafter_id]=drafter_draft_stats[[#This Row],[drafter_id]]),game_boards[has_bonus_veto])=TRUE,1,0)</f>
        <v>1</v>
      </c>
      <c r="L284" cm="1">
        <f t="array" ref="L284">IF(_xlfn.XLOOKUP(1,(game_boards[draft_id]=drafter_draft_stats[[#This Row],[draft_id]])*(game_boards[drafter_id]=drafter_draft_stats[[#This Row],[drafter_id]]),game_boards[has_bonus_veto_override])=TRUE,1,0)</f>
        <v>0</v>
      </c>
      <c r="M284">
        <f>drafter_draft_stats[[#This Row],[starting_veto]]+drafter_draft_stats[[#This Row],[rollover_vetoes]]+drafter_draft_stats[[#This Row],[trivia_vetoes]]</f>
        <v>3</v>
      </c>
      <c r="N284">
        <f>drafter_draft_stats[[#This Row],[rollover_veto_override]]+drafter_draft_stats[[#This Row],[trivia_veto_override]]</f>
        <v>0</v>
      </c>
      <c r="P284">
        <v>2</v>
      </c>
      <c r="R284">
        <f>IF(_xlfn.XLOOKUP(drafter_draft_stats[[#This Row],[draft_id]],drafts[id],drafts[non_canonical])=TRUE,0,IF(drafter_draft_stats[[#This Row],[total_vetoes]]-drafter_draft_stats[[#This Row],[vetoes_used]]&gt;=1,1,0))</f>
        <v>1</v>
      </c>
      <c r="S284">
        <f>IF(_xlfn.XLOOKUP(drafter_draft_stats[[#This Row],[draft_id]],drafts[id],drafts[non_canonical])=TRUE,0,IF(drafter_draft_stats[[#This Row],[total_veto_overrides]]-drafter_draft_stats[[#This Row],[veto_overrides_used]]&gt;=1,1,0))</f>
        <v>0</v>
      </c>
    </row>
    <row r="285" spans="2:19" x14ac:dyDescent="0.25">
      <c r="B285" s="4" t="s">
        <v>471</v>
      </c>
      <c r="C285" t="str">
        <f>_xlfn.XLOOKUP(drafter_draft_stats[[#This Row],[draft_id]],drafts[id],drafts[title])</f>
        <v>2020 Mega Draft</v>
      </c>
      <c r="D285" t="s">
        <v>915</v>
      </c>
      <c r="E285" t="str">
        <f>_xlfn.XLOOKUP(drafter_draft_stats[[#This Row],[drafter_id]],drafters[id],drafters[name],"")</f>
        <v>Billy Ray Brewton</v>
      </c>
      <c r="G285" t="str">
        <f>_xlfn.XLOOKUP(drafter_draft_stats[[#This Row],[drafter_team_id]],drafter_teams[id],drafter_teams[name],"")</f>
        <v/>
      </c>
      <c r="H285">
        <f>1</f>
        <v>1</v>
      </c>
      <c r="I285" cm="1">
        <f t="array" ref="I285">IF(_xlfn.XLOOKUP(drafter_draft_stats[[#This Row],[draft_id]],drafts[id],drafts[non_canonical])=TRUE,0,_xlfn.XLOOKUP(drafter_draft_stats[[#This Row],[drafter_id]],$D$2:$D284,$R$2:$R284,0,,-1))</f>
        <v>1</v>
      </c>
      <c r="J285" cm="1">
        <f t="array" ref="J285">IF(_xlfn.XLOOKUP(drafter_draft_stats[[#This Row],[draft_id]],drafts[id],drafts[non_canonical])=TRUE,0,_xlfn.XLOOKUP(drafter_draft_stats[[#This Row],[drafter_id]],$D$2:$D284,$S$2:$S284,0,,-1))</f>
        <v>1</v>
      </c>
      <c r="K285" cm="1">
        <f t="array" ref="K285">IF(_xlfn.XLOOKUP(1,(game_boards[draft_id]=drafter_draft_stats[[#This Row],[draft_id]])*(game_boards[drafter_id]=drafter_draft_stats[[#This Row],[drafter_id]]),game_boards[has_bonus_veto])=TRUE,1,0)</f>
        <v>0</v>
      </c>
      <c r="L285" cm="1">
        <f t="array" ref="L285">IF(_xlfn.XLOOKUP(1,(game_boards[draft_id]=drafter_draft_stats[[#This Row],[draft_id]])*(game_boards[drafter_id]=drafter_draft_stats[[#This Row],[drafter_id]]),game_boards[has_bonus_veto_override])=TRUE,1,0)</f>
        <v>0</v>
      </c>
      <c r="M285">
        <f>drafter_draft_stats[[#This Row],[starting_veto]]+drafter_draft_stats[[#This Row],[rollover_vetoes]]+drafter_draft_stats[[#This Row],[trivia_vetoes]]</f>
        <v>2</v>
      </c>
      <c r="N285">
        <f>drafter_draft_stats[[#This Row],[rollover_veto_override]]+drafter_draft_stats[[#This Row],[trivia_veto_override]]</f>
        <v>1</v>
      </c>
      <c r="R285">
        <f>IF(_xlfn.XLOOKUP(drafter_draft_stats[[#This Row],[draft_id]],drafts[id],drafts[non_canonical])=TRUE,0,IF(drafter_draft_stats[[#This Row],[total_vetoes]]-drafter_draft_stats[[#This Row],[vetoes_used]]&gt;=1,1,0))</f>
        <v>1</v>
      </c>
      <c r="S285">
        <f>IF(_xlfn.XLOOKUP(drafter_draft_stats[[#This Row],[draft_id]],drafts[id],drafts[non_canonical])=TRUE,0,IF(drafter_draft_stats[[#This Row],[total_veto_overrides]]-drafter_draft_stats[[#This Row],[veto_overrides_used]]&gt;=1,1,0))</f>
        <v>1</v>
      </c>
    </row>
    <row r="286" spans="2:19" x14ac:dyDescent="0.25">
      <c r="B286" s="4" t="s">
        <v>471</v>
      </c>
      <c r="C286" t="str">
        <f>_xlfn.XLOOKUP(drafter_draft_stats[[#This Row],[draft_id]],drafts[id],drafts[title])</f>
        <v>2020 Mega Draft</v>
      </c>
      <c r="D286" t="s">
        <v>1173</v>
      </c>
      <c r="E286" t="str">
        <f>_xlfn.XLOOKUP(drafter_draft_stats[[#This Row],[drafter_id]],drafters[id],drafters[name],"")</f>
        <v>Angelique Jackson</v>
      </c>
      <c r="G286" t="str">
        <f>_xlfn.XLOOKUP(drafter_draft_stats[[#This Row],[drafter_team_id]],drafter_teams[id],drafter_teams[name],"")</f>
        <v/>
      </c>
      <c r="H286">
        <f>1</f>
        <v>1</v>
      </c>
      <c r="I286" cm="1">
        <f t="array" ref="I286">IF(_xlfn.XLOOKUP(drafter_draft_stats[[#This Row],[draft_id]],drafts[id],drafts[non_canonical])=TRUE,0,_xlfn.XLOOKUP(drafter_draft_stats[[#This Row],[drafter_id]],$D$2:$D285,$R$2:$R285,0,,-1))</f>
        <v>0</v>
      </c>
      <c r="J286" cm="1">
        <f t="array" ref="J286">IF(_xlfn.XLOOKUP(drafter_draft_stats[[#This Row],[draft_id]],drafts[id],drafts[non_canonical])=TRUE,0,_xlfn.XLOOKUP(drafter_draft_stats[[#This Row],[drafter_id]],$D$2:$D285,$S$2:$S285,0,,-1))</f>
        <v>0</v>
      </c>
      <c r="K286" cm="1">
        <f t="array" ref="K286">IF(_xlfn.XLOOKUP(1,(game_boards[draft_id]=drafter_draft_stats[[#This Row],[draft_id]])*(game_boards[drafter_id]=drafter_draft_stats[[#This Row],[drafter_id]]),game_boards[has_bonus_veto])=TRUE,1,0)</f>
        <v>0</v>
      </c>
      <c r="L286" cm="1">
        <f t="array" ref="L286">IF(_xlfn.XLOOKUP(1,(game_boards[draft_id]=drafter_draft_stats[[#This Row],[draft_id]])*(game_boards[drafter_id]=drafter_draft_stats[[#This Row],[drafter_id]]),game_boards[has_bonus_veto_override])=TRUE,1,0)</f>
        <v>1</v>
      </c>
      <c r="M286">
        <f>drafter_draft_stats[[#This Row],[starting_veto]]+drafter_draft_stats[[#This Row],[rollover_vetoes]]+drafter_draft_stats[[#This Row],[trivia_vetoes]]</f>
        <v>1</v>
      </c>
      <c r="N286">
        <f>drafter_draft_stats[[#This Row],[rollover_veto_override]]+drafter_draft_stats[[#This Row],[trivia_veto_override]]</f>
        <v>1</v>
      </c>
      <c r="P286">
        <v>1</v>
      </c>
      <c r="R286">
        <f>IF(_xlfn.XLOOKUP(drafter_draft_stats[[#This Row],[draft_id]],drafts[id],drafts[non_canonical])=TRUE,0,IF(drafter_draft_stats[[#This Row],[total_vetoes]]-drafter_draft_stats[[#This Row],[vetoes_used]]&gt;=1,1,0))</f>
        <v>0</v>
      </c>
      <c r="S286">
        <f>IF(_xlfn.XLOOKUP(drafter_draft_stats[[#This Row],[draft_id]],drafts[id],drafts[non_canonical])=TRUE,0,IF(drafter_draft_stats[[#This Row],[total_veto_overrides]]-drafter_draft_stats[[#This Row],[veto_overrides_used]]&gt;=1,1,0))</f>
        <v>1</v>
      </c>
    </row>
    <row r="287" spans="2:19" x14ac:dyDescent="0.25">
      <c r="B287" s="4" t="s">
        <v>471</v>
      </c>
      <c r="C287" t="str">
        <f>_xlfn.XLOOKUP(drafter_draft_stats[[#This Row],[draft_id]],drafts[id],drafts[title])</f>
        <v>2020 Mega Draft</v>
      </c>
      <c r="D287" t="s">
        <v>1115</v>
      </c>
      <c r="E287" t="str">
        <f>_xlfn.XLOOKUP(drafter_draft_stats[[#This Row],[drafter_id]],drafters[id],drafters[name],"")</f>
        <v>Ryan Marker</v>
      </c>
      <c r="G287" t="str">
        <f>_xlfn.XLOOKUP(drafter_draft_stats[[#This Row],[drafter_team_id]],drafter_teams[id],drafter_teams[name],"")</f>
        <v/>
      </c>
      <c r="H287">
        <f>1</f>
        <v>1</v>
      </c>
      <c r="I287" cm="1">
        <f t="array" ref="I287">IF(_xlfn.XLOOKUP(drafter_draft_stats[[#This Row],[draft_id]],drafts[id],drafts[non_canonical])=TRUE,0,_xlfn.XLOOKUP(drafter_draft_stats[[#This Row],[drafter_id]],$D$2:$D286,$R$2:$R286,0,,-1))</f>
        <v>0</v>
      </c>
      <c r="J287" cm="1">
        <f t="array" ref="J287">IF(_xlfn.XLOOKUP(drafter_draft_stats[[#This Row],[draft_id]],drafts[id],drafts[non_canonical])=TRUE,0,_xlfn.XLOOKUP(drafter_draft_stats[[#This Row],[drafter_id]],$D$2:$D286,$S$2:$S286,0,,-1))</f>
        <v>0</v>
      </c>
      <c r="K287" cm="1">
        <f t="array" ref="K287">IF(_xlfn.XLOOKUP(1,(game_boards[draft_id]=drafter_draft_stats[[#This Row],[draft_id]])*(game_boards[drafter_id]=drafter_draft_stats[[#This Row],[drafter_id]]),game_boards[has_bonus_veto])=TRUE,1,0)</f>
        <v>0</v>
      </c>
      <c r="L287" cm="1">
        <f t="array" ref="L287">IF(_xlfn.XLOOKUP(1,(game_boards[draft_id]=drafter_draft_stats[[#This Row],[draft_id]])*(game_boards[drafter_id]=drafter_draft_stats[[#This Row],[drafter_id]]),game_boards[has_bonus_veto_override])=TRUE,1,0)</f>
        <v>0</v>
      </c>
      <c r="M287">
        <f>drafter_draft_stats[[#This Row],[starting_veto]]+drafter_draft_stats[[#This Row],[rollover_vetoes]]+drafter_draft_stats[[#This Row],[trivia_vetoes]]</f>
        <v>1</v>
      </c>
      <c r="N287">
        <f>drafter_draft_stats[[#This Row],[rollover_veto_override]]+drafter_draft_stats[[#This Row],[trivia_veto_override]]</f>
        <v>0</v>
      </c>
      <c r="P287">
        <v>1</v>
      </c>
      <c r="R287">
        <f>IF(_xlfn.XLOOKUP(drafter_draft_stats[[#This Row],[draft_id]],drafts[id],drafts[non_canonical])=TRUE,0,IF(drafter_draft_stats[[#This Row],[total_vetoes]]-drafter_draft_stats[[#This Row],[vetoes_used]]&gt;=1,1,0))</f>
        <v>0</v>
      </c>
      <c r="S287">
        <f>IF(_xlfn.XLOOKUP(drafter_draft_stats[[#This Row],[draft_id]],drafts[id],drafts[non_canonical])=TRUE,0,IF(drafter_draft_stats[[#This Row],[total_veto_overrides]]-drafter_draft_stats[[#This Row],[veto_overrides_used]]&gt;=1,1,0))</f>
        <v>0</v>
      </c>
    </row>
    <row r="288" spans="2:19" x14ac:dyDescent="0.25">
      <c r="B288" s="4" t="s">
        <v>687</v>
      </c>
      <c r="C288" t="str">
        <f>_xlfn.XLOOKUP(drafter_draft_stats[[#This Row],[draft_id]],drafts[id],drafts[title])</f>
        <v>'00 Slashers</v>
      </c>
      <c r="D288" t="s">
        <v>833</v>
      </c>
      <c r="E288" t="str">
        <f>_xlfn.XLOOKUP(drafter_draft_stats[[#This Row],[drafter_id]],drafters[id],drafters[name],"")</f>
        <v>Jordan Crucchiola</v>
      </c>
      <c r="G288" t="str">
        <f>_xlfn.XLOOKUP(drafter_draft_stats[[#This Row],[drafter_team_id]],drafter_teams[id],drafter_teams[name],"")</f>
        <v/>
      </c>
      <c r="H288">
        <f>1</f>
        <v>1</v>
      </c>
      <c r="I288" cm="1">
        <f t="array" ref="I288">IF(_xlfn.XLOOKUP(drafter_draft_stats[[#This Row],[draft_id]],drafts[id],drafts[non_canonical])=TRUE,0,_xlfn.XLOOKUP(drafter_draft_stats[[#This Row],[drafter_id]],$D$2:$D287,$R$2:$R287,0,,-1))</f>
        <v>1</v>
      </c>
      <c r="J288" cm="1">
        <f t="array" ref="J288">IF(_xlfn.XLOOKUP(drafter_draft_stats[[#This Row],[draft_id]],drafts[id],drafts[non_canonical])=TRUE,0,_xlfn.XLOOKUP(drafter_draft_stats[[#This Row],[drafter_id]],$D$2:$D287,$S$2:$S287,0,,-1))</f>
        <v>0</v>
      </c>
      <c r="K288" cm="1">
        <f t="array" ref="K288">IF(_xlfn.XLOOKUP(1,(game_boards[draft_id]=drafter_draft_stats[[#This Row],[draft_id]])*(game_boards[drafter_id]=drafter_draft_stats[[#This Row],[drafter_id]]),game_boards[has_bonus_veto])=TRUE,1,0)</f>
        <v>0</v>
      </c>
      <c r="L288" cm="1">
        <f t="array" ref="L288">IF(_xlfn.XLOOKUP(1,(game_boards[draft_id]=drafter_draft_stats[[#This Row],[draft_id]])*(game_boards[drafter_id]=drafter_draft_stats[[#This Row],[drafter_id]]),game_boards[has_bonus_veto_override])=TRUE,1,0)</f>
        <v>0</v>
      </c>
      <c r="M288">
        <f>drafter_draft_stats[[#This Row],[starting_veto]]+drafter_draft_stats[[#This Row],[rollover_vetoes]]+drafter_draft_stats[[#This Row],[trivia_vetoes]]</f>
        <v>2</v>
      </c>
      <c r="N288">
        <f>drafter_draft_stats[[#This Row],[rollover_veto_override]]+drafter_draft_stats[[#This Row],[trivia_veto_override]]</f>
        <v>0</v>
      </c>
      <c r="R288">
        <f>IF(_xlfn.XLOOKUP(drafter_draft_stats[[#This Row],[draft_id]],drafts[id],drafts[non_canonical])=TRUE,0,IF(drafter_draft_stats[[#This Row],[total_vetoes]]-drafter_draft_stats[[#This Row],[vetoes_used]]&gt;=1,1,0))</f>
        <v>1</v>
      </c>
      <c r="S288">
        <f>IF(_xlfn.XLOOKUP(drafter_draft_stats[[#This Row],[draft_id]],drafts[id],drafts[non_canonical])=TRUE,0,IF(drafter_draft_stats[[#This Row],[total_veto_overrides]]-drafter_draft_stats[[#This Row],[veto_overrides_used]]&gt;=1,1,0))</f>
        <v>0</v>
      </c>
    </row>
    <row r="289" spans="2:19" x14ac:dyDescent="0.25">
      <c r="B289" s="4" t="s">
        <v>687</v>
      </c>
      <c r="C289" t="str">
        <f>_xlfn.XLOOKUP(drafter_draft_stats[[#This Row],[draft_id]],drafts[id],drafts[title])</f>
        <v>'00 Slashers</v>
      </c>
      <c r="D289" t="s">
        <v>1247</v>
      </c>
      <c r="E289" t="str">
        <f>_xlfn.XLOOKUP(drafter_draft_stats[[#This Row],[drafter_id]],drafters[id],drafters[name],"")</f>
        <v>Sam Wineman</v>
      </c>
      <c r="G289" t="str">
        <f>_xlfn.XLOOKUP(drafter_draft_stats[[#This Row],[drafter_team_id]],drafter_teams[id],drafter_teams[name],"")</f>
        <v/>
      </c>
      <c r="H289">
        <f>1</f>
        <v>1</v>
      </c>
      <c r="I289" cm="1">
        <f t="array" ref="I289">IF(_xlfn.XLOOKUP(drafter_draft_stats[[#This Row],[draft_id]],drafts[id],drafts[non_canonical])=TRUE,0,_xlfn.XLOOKUP(drafter_draft_stats[[#This Row],[drafter_id]],$D$2:$D288,$R$2:$R288,0,,-1))</f>
        <v>0</v>
      </c>
      <c r="J289" cm="1">
        <f t="array" ref="J289">IF(_xlfn.XLOOKUP(drafter_draft_stats[[#This Row],[draft_id]],drafts[id],drafts[non_canonical])=TRUE,0,_xlfn.XLOOKUP(drafter_draft_stats[[#This Row],[drafter_id]],$D$2:$D288,$S$2:$S288,0,,-1))</f>
        <v>0</v>
      </c>
      <c r="K289" cm="1">
        <f t="array" ref="K289">IF(_xlfn.XLOOKUP(1,(game_boards[draft_id]=drafter_draft_stats[[#This Row],[draft_id]])*(game_boards[drafter_id]=drafter_draft_stats[[#This Row],[drafter_id]]),game_boards[has_bonus_veto])=TRUE,1,0)</f>
        <v>0</v>
      </c>
      <c r="L289" cm="1">
        <f t="array" ref="L289">IF(_xlfn.XLOOKUP(1,(game_boards[draft_id]=drafter_draft_stats[[#This Row],[draft_id]])*(game_boards[drafter_id]=drafter_draft_stats[[#This Row],[drafter_id]]),game_boards[has_bonus_veto_override])=TRUE,1,0)</f>
        <v>0</v>
      </c>
      <c r="M289">
        <f>drafter_draft_stats[[#This Row],[starting_veto]]+drafter_draft_stats[[#This Row],[rollover_vetoes]]+drafter_draft_stats[[#This Row],[trivia_vetoes]]</f>
        <v>1</v>
      </c>
      <c r="N289">
        <f>drafter_draft_stats[[#This Row],[rollover_veto_override]]+drafter_draft_stats[[#This Row],[trivia_veto_override]]</f>
        <v>0</v>
      </c>
      <c r="R289">
        <f>IF(_xlfn.XLOOKUP(drafter_draft_stats[[#This Row],[draft_id]],drafts[id],drafts[non_canonical])=TRUE,0,IF(drafter_draft_stats[[#This Row],[total_vetoes]]-drafter_draft_stats[[#This Row],[vetoes_used]]&gt;=1,1,0))</f>
        <v>1</v>
      </c>
      <c r="S289">
        <f>IF(_xlfn.XLOOKUP(drafter_draft_stats[[#This Row],[draft_id]],drafts[id],drafts[non_canonical])=TRUE,0,IF(drafter_draft_stats[[#This Row],[total_veto_overrides]]-drafter_draft_stats[[#This Row],[veto_overrides_used]]&gt;=1,1,0))</f>
        <v>0</v>
      </c>
    </row>
    <row r="290" spans="2:19" x14ac:dyDescent="0.25">
      <c r="B290" s="4" t="s">
        <v>655</v>
      </c>
      <c r="C290" t="str">
        <f>_xlfn.XLOOKUP(drafter_draft_stats[[#This Row],[draft_id]],drafts[id],drafts[title])</f>
        <v>21st Century Best Actress Winning Films</v>
      </c>
      <c r="D290" t="s">
        <v>957</v>
      </c>
      <c r="E290" t="str">
        <f>_xlfn.XLOOKUP(drafter_draft_stats[[#This Row],[drafter_id]],drafters[id],drafters[name],"")</f>
        <v>Chris Feil</v>
      </c>
      <c r="G290" t="str">
        <f>_xlfn.XLOOKUP(drafter_draft_stats[[#This Row],[drafter_team_id]],drafter_teams[id],drafter_teams[name],"")</f>
        <v/>
      </c>
      <c r="H290">
        <f>1</f>
        <v>1</v>
      </c>
      <c r="I290" cm="1">
        <f t="array" ref="I290">IF(_xlfn.XLOOKUP(drafter_draft_stats[[#This Row],[draft_id]],drafts[id],drafts[non_canonical])=TRUE,0,_xlfn.XLOOKUP(drafter_draft_stats[[#This Row],[drafter_id]],$D$2:$D289,$R$2:$R289,0,,-1))</f>
        <v>0</v>
      </c>
      <c r="J290" cm="1">
        <f t="array" ref="J290">IF(_xlfn.XLOOKUP(drafter_draft_stats[[#This Row],[draft_id]],drafts[id],drafts[non_canonical])=TRUE,0,_xlfn.XLOOKUP(drafter_draft_stats[[#This Row],[drafter_id]],$D$2:$D289,$S$2:$S289,0,,-1))</f>
        <v>0</v>
      </c>
      <c r="K290" cm="1">
        <f t="array" ref="K290">IF(_xlfn.XLOOKUP(1,(game_boards[draft_id]=drafter_draft_stats[[#This Row],[draft_id]])*(game_boards[drafter_id]=drafter_draft_stats[[#This Row],[drafter_id]]),game_boards[has_bonus_veto])=TRUE,1,0)</f>
        <v>0</v>
      </c>
      <c r="L290" cm="1">
        <f t="array" ref="L290">IF(_xlfn.XLOOKUP(1,(game_boards[draft_id]=drafter_draft_stats[[#This Row],[draft_id]])*(game_boards[drafter_id]=drafter_draft_stats[[#This Row],[drafter_id]]),game_boards[has_bonus_veto_override])=TRUE,1,0)</f>
        <v>0</v>
      </c>
      <c r="M290">
        <f>drafter_draft_stats[[#This Row],[starting_veto]]+drafter_draft_stats[[#This Row],[rollover_vetoes]]+drafter_draft_stats[[#This Row],[trivia_vetoes]]</f>
        <v>1</v>
      </c>
      <c r="N290">
        <f>drafter_draft_stats[[#This Row],[rollover_veto_override]]+drafter_draft_stats[[#This Row],[trivia_veto_override]]</f>
        <v>0</v>
      </c>
      <c r="R290">
        <f>IF(_xlfn.XLOOKUP(drafter_draft_stats[[#This Row],[draft_id]],drafts[id],drafts[non_canonical])=TRUE,0,IF(drafter_draft_stats[[#This Row],[total_vetoes]]-drafter_draft_stats[[#This Row],[vetoes_used]]&gt;=1,1,0))</f>
        <v>1</v>
      </c>
      <c r="S290">
        <f>IF(_xlfn.XLOOKUP(drafter_draft_stats[[#This Row],[draft_id]],drafts[id],drafts[non_canonical])=TRUE,0,IF(drafter_draft_stats[[#This Row],[total_veto_overrides]]-drafter_draft_stats[[#This Row],[veto_overrides_used]]&gt;=1,1,0))</f>
        <v>0</v>
      </c>
    </row>
    <row r="291" spans="2:19" x14ac:dyDescent="0.25">
      <c r="B291" s="4" t="s">
        <v>655</v>
      </c>
      <c r="C291" t="str">
        <f>_xlfn.XLOOKUP(drafter_draft_stats[[#This Row],[draft_id]],drafts[id],drafts[title])</f>
        <v>21st Century Best Actress Winning Films</v>
      </c>
      <c r="D291" t="s">
        <v>799</v>
      </c>
      <c r="E291" t="str">
        <f>_xlfn.XLOOKUP(drafter_draft_stats[[#This Row],[drafter_id]],drafters[id],drafters[name],"")</f>
        <v>Joe Reid</v>
      </c>
      <c r="G291" t="str">
        <f>_xlfn.XLOOKUP(drafter_draft_stats[[#This Row],[drafter_team_id]],drafter_teams[id],drafter_teams[name],"")</f>
        <v/>
      </c>
      <c r="H291">
        <f>1</f>
        <v>1</v>
      </c>
      <c r="I291" cm="1">
        <f t="array" ref="I291">IF(_xlfn.XLOOKUP(drafter_draft_stats[[#This Row],[draft_id]],drafts[id],drafts[non_canonical])=TRUE,0,_xlfn.XLOOKUP(drafter_draft_stats[[#This Row],[drafter_id]],$D$2:$D290,$R$2:$R290,0,,-1))</f>
        <v>0</v>
      </c>
      <c r="J291" cm="1">
        <f t="array" ref="J291">IF(_xlfn.XLOOKUP(drafter_draft_stats[[#This Row],[draft_id]],drafts[id],drafts[non_canonical])=TRUE,0,_xlfn.XLOOKUP(drafter_draft_stats[[#This Row],[drafter_id]],$D$2:$D290,$S$2:$S290,0,,-1))</f>
        <v>0</v>
      </c>
      <c r="K291" cm="1">
        <f t="array" ref="K291">IF(_xlfn.XLOOKUP(1,(game_boards[draft_id]=drafter_draft_stats[[#This Row],[draft_id]])*(game_boards[drafter_id]=drafter_draft_stats[[#This Row],[drafter_id]]),game_boards[has_bonus_veto])=TRUE,1,0)</f>
        <v>0</v>
      </c>
      <c r="L291" cm="1">
        <f t="array" ref="L291">IF(_xlfn.XLOOKUP(1,(game_boards[draft_id]=drafter_draft_stats[[#This Row],[draft_id]])*(game_boards[drafter_id]=drafter_draft_stats[[#This Row],[drafter_id]]),game_boards[has_bonus_veto_override])=TRUE,1,0)</f>
        <v>0</v>
      </c>
      <c r="M291">
        <f>drafter_draft_stats[[#This Row],[starting_veto]]+drafter_draft_stats[[#This Row],[rollover_vetoes]]+drafter_draft_stats[[#This Row],[trivia_vetoes]]</f>
        <v>1</v>
      </c>
      <c r="N291">
        <f>drafter_draft_stats[[#This Row],[rollover_veto_override]]+drafter_draft_stats[[#This Row],[trivia_veto_override]]</f>
        <v>0</v>
      </c>
      <c r="R291">
        <f>IF(_xlfn.XLOOKUP(drafter_draft_stats[[#This Row],[draft_id]],drafts[id],drafts[non_canonical])=TRUE,0,IF(drafter_draft_stats[[#This Row],[total_vetoes]]-drafter_draft_stats[[#This Row],[vetoes_used]]&gt;=1,1,0))</f>
        <v>1</v>
      </c>
      <c r="S291">
        <f>IF(_xlfn.XLOOKUP(drafter_draft_stats[[#This Row],[draft_id]],drafts[id],drafts[non_canonical])=TRUE,0,IF(drafter_draft_stats[[#This Row],[total_veto_overrides]]-drafter_draft_stats[[#This Row],[veto_overrides_used]]&gt;=1,1,0))</f>
        <v>0</v>
      </c>
    </row>
    <row r="292" spans="2:19" x14ac:dyDescent="0.25">
      <c r="B292" s="4" t="s">
        <v>512</v>
      </c>
      <c r="C292" t="str">
        <f>_xlfn.XLOOKUP(drafter_draft_stats[[#This Row],[draft_id]],drafts[id],drafts[title])</f>
        <v>Movies About Television</v>
      </c>
      <c r="D292" t="s">
        <v>867</v>
      </c>
      <c r="E292" t="str">
        <f>_xlfn.XLOOKUP(drafter_draft_stats[[#This Row],[drafter_id]],drafters[id],drafters[name],"")</f>
        <v>Mark Harris</v>
      </c>
      <c r="G292" t="str">
        <f>_xlfn.XLOOKUP(drafter_draft_stats[[#This Row],[drafter_team_id]],drafter_teams[id],drafter_teams[name],"")</f>
        <v/>
      </c>
      <c r="H292">
        <f>1</f>
        <v>1</v>
      </c>
      <c r="I292" cm="1">
        <f t="array" ref="I292">IF(_xlfn.XLOOKUP(drafter_draft_stats[[#This Row],[draft_id]],drafts[id],drafts[non_canonical])=TRUE,0,_xlfn.XLOOKUP(drafter_draft_stats[[#This Row],[drafter_id]],$D$2:$D291,$R$2:$R291,0,,-1))</f>
        <v>0</v>
      </c>
      <c r="J292" cm="1">
        <f t="array" ref="J292">IF(_xlfn.XLOOKUP(drafter_draft_stats[[#This Row],[draft_id]],drafts[id],drafts[non_canonical])=TRUE,0,_xlfn.XLOOKUP(drafter_draft_stats[[#This Row],[drafter_id]],$D$2:$D291,$S$2:$S291,0,,-1))</f>
        <v>0</v>
      </c>
      <c r="K292" cm="1">
        <f t="array" ref="K292">IF(_xlfn.XLOOKUP(1,(game_boards[draft_id]=drafter_draft_stats[[#This Row],[draft_id]])*(game_boards[drafter_id]=drafter_draft_stats[[#This Row],[drafter_id]]),game_boards[has_bonus_veto])=TRUE,1,0)</f>
        <v>0</v>
      </c>
      <c r="L292" cm="1">
        <f t="array" ref="L292">IF(_xlfn.XLOOKUP(1,(game_boards[draft_id]=drafter_draft_stats[[#This Row],[draft_id]])*(game_boards[drafter_id]=drafter_draft_stats[[#This Row],[drafter_id]]),game_boards[has_bonus_veto_override])=TRUE,1,0)</f>
        <v>0</v>
      </c>
      <c r="M292">
        <f>drafter_draft_stats[[#This Row],[starting_veto]]+drafter_draft_stats[[#This Row],[rollover_vetoes]]+drafter_draft_stats[[#This Row],[trivia_vetoes]]</f>
        <v>1</v>
      </c>
      <c r="N292">
        <f>drafter_draft_stats[[#This Row],[rollover_veto_override]]+drafter_draft_stats[[#This Row],[trivia_veto_override]]</f>
        <v>0</v>
      </c>
      <c r="R292">
        <f>IF(_xlfn.XLOOKUP(drafter_draft_stats[[#This Row],[draft_id]],drafts[id],drafts[non_canonical])=TRUE,0,IF(drafter_draft_stats[[#This Row],[total_vetoes]]-drafter_draft_stats[[#This Row],[vetoes_used]]&gt;=1,1,0))</f>
        <v>1</v>
      </c>
      <c r="S292">
        <f>IF(_xlfn.XLOOKUP(drafter_draft_stats[[#This Row],[draft_id]],drafts[id],drafts[non_canonical])=TRUE,0,IF(drafter_draft_stats[[#This Row],[total_veto_overrides]]-drafter_draft_stats[[#This Row],[veto_overrides_used]]&gt;=1,1,0))</f>
        <v>0</v>
      </c>
    </row>
    <row r="293" spans="2:19" x14ac:dyDescent="0.25">
      <c r="B293" s="4" t="s">
        <v>512</v>
      </c>
      <c r="C293" t="str">
        <f>_xlfn.XLOOKUP(drafter_draft_stats[[#This Row],[draft_id]],drafts[id],drafts[title])</f>
        <v>Movies About Television</v>
      </c>
      <c r="D293" t="s">
        <v>781</v>
      </c>
      <c r="E293" t="str">
        <f>_xlfn.XLOOKUP(drafter_draft_stats[[#This Row],[drafter_id]],drafters[id],drafters[name],"")</f>
        <v>Adam B. Vary</v>
      </c>
      <c r="G293" t="str">
        <f>_xlfn.XLOOKUP(drafter_draft_stats[[#This Row],[drafter_team_id]],drafter_teams[id],drafter_teams[name],"")</f>
        <v/>
      </c>
      <c r="H293">
        <f>1</f>
        <v>1</v>
      </c>
      <c r="I293" cm="1">
        <f t="array" ref="I293">IF(_xlfn.XLOOKUP(drafter_draft_stats[[#This Row],[draft_id]],drafts[id],drafts[non_canonical])=TRUE,0,_xlfn.XLOOKUP(drafter_draft_stats[[#This Row],[drafter_id]],$D$2:$D292,$R$2:$R292,0,,-1))</f>
        <v>0</v>
      </c>
      <c r="J293" cm="1">
        <f t="array" ref="J293">IF(_xlfn.XLOOKUP(drafter_draft_stats[[#This Row],[draft_id]],drafts[id],drafts[non_canonical])=TRUE,0,_xlfn.XLOOKUP(drafter_draft_stats[[#This Row],[drafter_id]],$D$2:$D292,$S$2:$S292,0,,-1))</f>
        <v>1</v>
      </c>
      <c r="K293" cm="1">
        <f t="array" ref="K293">IF(_xlfn.XLOOKUP(1,(game_boards[draft_id]=drafter_draft_stats[[#This Row],[draft_id]])*(game_boards[drafter_id]=drafter_draft_stats[[#This Row],[drafter_id]]),game_boards[has_bonus_veto])=TRUE,1,0)</f>
        <v>0</v>
      </c>
      <c r="L293" cm="1">
        <f t="array" ref="L293">IF(_xlfn.XLOOKUP(1,(game_boards[draft_id]=drafter_draft_stats[[#This Row],[draft_id]])*(game_boards[drafter_id]=drafter_draft_stats[[#This Row],[drafter_id]]),game_boards[has_bonus_veto_override])=TRUE,1,0)</f>
        <v>0</v>
      </c>
      <c r="M293">
        <f>drafter_draft_stats[[#This Row],[starting_veto]]+drafter_draft_stats[[#This Row],[rollover_vetoes]]+drafter_draft_stats[[#This Row],[trivia_vetoes]]</f>
        <v>1</v>
      </c>
      <c r="N293">
        <f>drafter_draft_stats[[#This Row],[rollover_veto_override]]+drafter_draft_stats[[#This Row],[trivia_veto_override]]</f>
        <v>1</v>
      </c>
      <c r="R293">
        <f>IF(_xlfn.XLOOKUP(drafter_draft_stats[[#This Row],[draft_id]],drafts[id],drafts[non_canonical])=TRUE,0,IF(drafter_draft_stats[[#This Row],[total_vetoes]]-drafter_draft_stats[[#This Row],[vetoes_used]]&gt;=1,1,0))</f>
        <v>1</v>
      </c>
      <c r="S293">
        <f>IF(_xlfn.XLOOKUP(drafter_draft_stats[[#This Row],[draft_id]],drafts[id],drafts[non_canonical])=TRUE,0,IF(drafter_draft_stats[[#This Row],[total_veto_overrides]]-drafter_draft_stats[[#This Row],[veto_overrides_used]]&gt;=1,1,0))</f>
        <v>1</v>
      </c>
    </row>
    <row r="294" spans="2:19" x14ac:dyDescent="0.25">
      <c r="B294" s="4" t="s">
        <v>134</v>
      </c>
      <c r="C294" t="str">
        <f>_xlfn.XLOOKUP(drafter_draft_stats[[#This Row],[draft_id]],drafts[id],drafts[title])</f>
        <v>Shakespeare: Part III Mini-Mega</v>
      </c>
      <c r="D294" t="s">
        <v>951</v>
      </c>
      <c r="E294" t="str">
        <f>_xlfn.XLOOKUP(drafter_draft_stats[[#This Row],[drafter_id]],drafters[id],drafters[name],"")</f>
        <v>Maureen Lee Lenker</v>
      </c>
      <c r="G294" t="str">
        <f>_xlfn.XLOOKUP(drafter_draft_stats[[#This Row],[drafter_team_id]],drafter_teams[id],drafter_teams[name],"")</f>
        <v/>
      </c>
      <c r="H294">
        <f>1</f>
        <v>1</v>
      </c>
      <c r="I294" cm="1">
        <f t="array" ref="I294">IF(_xlfn.XLOOKUP(drafter_draft_stats[[#This Row],[draft_id]],drafts[id],drafts[non_canonical])=TRUE,0,_xlfn.XLOOKUP(drafter_draft_stats[[#This Row],[drafter_id]],$D$2:$D293,$R$2:$R293,0,,-1))</f>
        <v>0</v>
      </c>
      <c r="J294" cm="1">
        <f t="array" ref="J294">IF(_xlfn.XLOOKUP(drafter_draft_stats[[#This Row],[draft_id]],drafts[id],drafts[non_canonical])=TRUE,0,_xlfn.XLOOKUP(drafter_draft_stats[[#This Row],[drafter_id]],$D$2:$D293,$S$2:$S293,0,,-1))</f>
        <v>1</v>
      </c>
      <c r="K294" cm="1">
        <f t="array" ref="K294">IF(_xlfn.XLOOKUP(1,(game_boards[draft_id]=drafter_draft_stats[[#This Row],[draft_id]])*(game_boards[drafter_id]=drafter_draft_stats[[#This Row],[drafter_id]]),game_boards[has_bonus_veto])=TRUE,1,0)</f>
        <v>1</v>
      </c>
      <c r="L294" cm="1">
        <f t="array" ref="L294">IF(_xlfn.XLOOKUP(1,(game_boards[draft_id]=drafter_draft_stats[[#This Row],[draft_id]])*(game_boards[drafter_id]=drafter_draft_stats[[#This Row],[drafter_id]]),game_boards[has_bonus_veto_override])=TRUE,1,0)</f>
        <v>0</v>
      </c>
      <c r="M294">
        <f>drafter_draft_stats[[#This Row],[starting_veto]]+drafter_draft_stats[[#This Row],[rollover_vetoes]]+drafter_draft_stats[[#This Row],[trivia_vetoes]]</f>
        <v>2</v>
      </c>
      <c r="N294">
        <f>drafter_draft_stats[[#This Row],[rollover_veto_override]]+drafter_draft_stats[[#This Row],[trivia_veto_override]]</f>
        <v>1</v>
      </c>
      <c r="P294">
        <v>1</v>
      </c>
      <c r="R294">
        <f>IF(_xlfn.XLOOKUP(drafter_draft_stats[[#This Row],[draft_id]],drafts[id],drafts[non_canonical])=TRUE,0,IF(drafter_draft_stats[[#This Row],[total_vetoes]]-drafter_draft_stats[[#This Row],[vetoes_used]]&gt;=1,1,0))</f>
        <v>1</v>
      </c>
      <c r="S294">
        <f>IF(_xlfn.XLOOKUP(drafter_draft_stats[[#This Row],[draft_id]],drafts[id],drafts[non_canonical])=TRUE,0,IF(drafter_draft_stats[[#This Row],[total_veto_overrides]]-drafter_draft_stats[[#This Row],[veto_overrides_used]]&gt;=1,1,0))</f>
        <v>1</v>
      </c>
    </row>
    <row r="295" spans="2:19" x14ac:dyDescent="0.25">
      <c r="B295" s="4" t="s">
        <v>134</v>
      </c>
      <c r="C295" t="str">
        <f>_xlfn.XLOOKUP(drafter_draft_stats[[#This Row],[draft_id]],drafts[id],drafts[title])</f>
        <v>Shakespeare: Part III Mini-Mega</v>
      </c>
      <c r="D295" t="s">
        <v>969</v>
      </c>
      <c r="E295" t="str">
        <f>_xlfn.XLOOKUP(drafter_draft_stats[[#This Row],[drafter_id]],drafters[id],drafters[name],"")</f>
        <v>Graham Skipper</v>
      </c>
      <c r="G295" t="str">
        <f>_xlfn.XLOOKUP(drafter_draft_stats[[#This Row],[drafter_team_id]],drafter_teams[id],drafter_teams[name],"")</f>
        <v/>
      </c>
      <c r="H295">
        <f>1</f>
        <v>1</v>
      </c>
      <c r="I295" cm="1">
        <f t="array" ref="I295">IF(_xlfn.XLOOKUP(drafter_draft_stats[[#This Row],[draft_id]],drafts[id],drafts[non_canonical])=TRUE,0,_xlfn.XLOOKUP(drafter_draft_stats[[#This Row],[drafter_id]],$D$2:$D294,$R$2:$R294,0,,-1))</f>
        <v>1</v>
      </c>
      <c r="J295" cm="1">
        <f t="array" ref="J295">IF(_xlfn.XLOOKUP(drafter_draft_stats[[#This Row],[draft_id]],drafts[id],drafts[non_canonical])=TRUE,0,_xlfn.XLOOKUP(drafter_draft_stats[[#This Row],[drafter_id]],$D$2:$D294,$S$2:$S294,0,,-1))</f>
        <v>0</v>
      </c>
      <c r="K295" cm="1">
        <f t="array" ref="K295">IF(_xlfn.XLOOKUP(1,(game_boards[draft_id]=drafter_draft_stats[[#This Row],[draft_id]])*(game_boards[drafter_id]=drafter_draft_stats[[#This Row],[drafter_id]]),game_boards[has_bonus_veto])=TRUE,1,0)</f>
        <v>0</v>
      </c>
      <c r="L295" cm="1">
        <f t="array" ref="L295">IF(_xlfn.XLOOKUP(1,(game_boards[draft_id]=drafter_draft_stats[[#This Row],[draft_id]])*(game_boards[drafter_id]=drafter_draft_stats[[#This Row],[drafter_id]]),game_boards[has_bonus_veto_override])=TRUE,1,0)</f>
        <v>0</v>
      </c>
      <c r="M295">
        <f>drafter_draft_stats[[#This Row],[starting_veto]]+drafter_draft_stats[[#This Row],[rollover_vetoes]]+drafter_draft_stats[[#This Row],[trivia_vetoes]]</f>
        <v>2</v>
      </c>
      <c r="N295">
        <f>drafter_draft_stats[[#This Row],[rollover_veto_override]]+drafter_draft_stats[[#This Row],[trivia_veto_override]]</f>
        <v>0</v>
      </c>
      <c r="P295">
        <v>1</v>
      </c>
      <c r="R295">
        <f>IF(_xlfn.XLOOKUP(drafter_draft_stats[[#This Row],[draft_id]],drafts[id],drafts[non_canonical])=TRUE,0,IF(drafter_draft_stats[[#This Row],[total_vetoes]]-drafter_draft_stats[[#This Row],[vetoes_used]]&gt;=1,1,0))</f>
        <v>1</v>
      </c>
      <c r="S295">
        <f>IF(_xlfn.XLOOKUP(drafter_draft_stats[[#This Row],[draft_id]],drafts[id],drafts[non_canonical])=TRUE,0,IF(drafter_draft_stats[[#This Row],[total_veto_overrides]]-drafter_draft_stats[[#This Row],[veto_overrides_used]]&gt;=1,1,0))</f>
        <v>0</v>
      </c>
    </row>
    <row r="296" spans="2:19" x14ac:dyDescent="0.25">
      <c r="B296" s="4" t="s">
        <v>134</v>
      </c>
      <c r="C296" t="str">
        <f>_xlfn.XLOOKUP(drafter_draft_stats[[#This Row],[draft_id]],drafts[id],drafts[title])</f>
        <v>Shakespeare: Part III Mini-Mega</v>
      </c>
      <c r="D296" t="s">
        <v>883</v>
      </c>
      <c r="E296" t="str">
        <f>_xlfn.XLOOKUP(drafter_draft_stats[[#This Row],[drafter_id]],drafters[id],drafters[name],"")</f>
        <v>Joanna Robinson</v>
      </c>
      <c r="G296" t="str">
        <f>_xlfn.XLOOKUP(drafter_draft_stats[[#This Row],[drafter_team_id]],drafter_teams[id],drafter_teams[name],"")</f>
        <v/>
      </c>
      <c r="H296">
        <f>1</f>
        <v>1</v>
      </c>
      <c r="I296" cm="1">
        <f t="array" ref="I296">IF(_xlfn.XLOOKUP(drafter_draft_stats[[#This Row],[draft_id]],drafts[id],drafts[non_canonical])=TRUE,0,_xlfn.XLOOKUP(drafter_draft_stats[[#This Row],[drafter_id]],$D$2:$D295,$R$2:$R295,0,,-1))</f>
        <v>0</v>
      </c>
      <c r="J296" cm="1">
        <f t="array" ref="J296">IF(_xlfn.XLOOKUP(drafter_draft_stats[[#This Row],[draft_id]],drafts[id],drafts[non_canonical])=TRUE,0,_xlfn.XLOOKUP(drafter_draft_stats[[#This Row],[drafter_id]],$D$2:$D295,$S$2:$S295,0,,-1))</f>
        <v>0</v>
      </c>
      <c r="K296" cm="1">
        <f t="array" ref="K296">IF(_xlfn.XLOOKUP(1,(game_boards[draft_id]=drafter_draft_stats[[#This Row],[draft_id]])*(game_boards[drafter_id]=drafter_draft_stats[[#This Row],[drafter_id]]),game_boards[has_bonus_veto])=TRUE,1,0)</f>
        <v>0</v>
      </c>
      <c r="L296" cm="1">
        <f t="array" ref="L296">IF(_xlfn.XLOOKUP(1,(game_boards[draft_id]=drafter_draft_stats[[#This Row],[draft_id]])*(game_boards[drafter_id]=drafter_draft_stats[[#This Row],[drafter_id]]),game_boards[has_bonus_veto_override])=TRUE,1,0)</f>
        <v>1</v>
      </c>
      <c r="M296">
        <f>drafter_draft_stats[[#This Row],[starting_veto]]+drafter_draft_stats[[#This Row],[rollover_vetoes]]+drafter_draft_stats[[#This Row],[trivia_vetoes]]</f>
        <v>1</v>
      </c>
      <c r="N296">
        <f>drafter_draft_stats[[#This Row],[rollover_veto_override]]+drafter_draft_stats[[#This Row],[trivia_veto_override]]</f>
        <v>1</v>
      </c>
      <c r="P296">
        <v>1</v>
      </c>
      <c r="R296">
        <f>IF(_xlfn.XLOOKUP(drafter_draft_stats[[#This Row],[draft_id]],drafts[id],drafts[non_canonical])=TRUE,0,IF(drafter_draft_stats[[#This Row],[total_vetoes]]-drafter_draft_stats[[#This Row],[vetoes_used]]&gt;=1,1,0))</f>
        <v>0</v>
      </c>
      <c r="S296">
        <f>IF(_xlfn.XLOOKUP(drafter_draft_stats[[#This Row],[draft_id]],drafts[id],drafts[non_canonical])=TRUE,0,IF(drafter_draft_stats[[#This Row],[total_veto_overrides]]-drafter_draft_stats[[#This Row],[veto_overrides_used]]&gt;=1,1,0))</f>
        <v>1</v>
      </c>
    </row>
    <row r="297" spans="2:19" x14ac:dyDescent="0.25">
      <c r="B297" s="5" t="s">
        <v>134</v>
      </c>
      <c r="C297" t="str">
        <f>_xlfn.XLOOKUP(drafter_draft_stats[[#This Row],[draft_id]],drafts[id],drafts[title])</f>
        <v>Shakespeare: Part III Mini-Mega</v>
      </c>
      <c r="D297" t="s">
        <v>789</v>
      </c>
      <c r="E297" t="str">
        <f>_xlfn.XLOOKUP(drafter_draft_stats[[#This Row],[drafter_id]],drafters[id],drafters[name],"")</f>
        <v>Bryan Cogman</v>
      </c>
      <c r="G297" t="str">
        <f>_xlfn.XLOOKUP(drafter_draft_stats[[#This Row],[drafter_team_id]],drafter_teams[id],drafter_teams[name],"")</f>
        <v/>
      </c>
      <c r="H297">
        <f>1</f>
        <v>1</v>
      </c>
      <c r="I297" cm="1">
        <f t="array" ref="I297">IF(_xlfn.XLOOKUP(drafter_draft_stats[[#This Row],[draft_id]],drafts[id],drafts[non_canonical])=TRUE,0,_xlfn.XLOOKUP(drafter_draft_stats[[#This Row],[drafter_id]],$D$2:$D296,$R$2:$R296,0,,-1))</f>
        <v>1</v>
      </c>
      <c r="J297" cm="1">
        <f t="array" ref="J297">IF(_xlfn.XLOOKUP(drafter_draft_stats[[#This Row],[draft_id]],drafts[id],drafts[non_canonical])=TRUE,0,_xlfn.XLOOKUP(drafter_draft_stats[[#This Row],[drafter_id]],$D$2:$D296,$S$2:$S296,0,,-1))</f>
        <v>1</v>
      </c>
      <c r="K297" cm="1">
        <f t="array" ref="K297">IF(_xlfn.XLOOKUP(1,(game_boards[draft_id]=drafter_draft_stats[[#This Row],[draft_id]])*(game_boards[drafter_id]=drafter_draft_stats[[#This Row],[drafter_id]]),game_boards[has_bonus_veto])=TRUE,1,0)</f>
        <v>0</v>
      </c>
      <c r="L297" cm="1">
        <f t="array" ref="L297">IF(_xlfn.XLOOKUP(1,(game_boards[draft_id]=drafter_draft_stats[[#This Row],[draft_id]])*(game_boards[drafter_id]=drafter_draft_stats[[#This Row],[drafter_id]]),game_boards[has_bonus_veto_override])=TRUE,1,0)</f>
        <v>0</v>
      </c>
      <c r="M297">
        <f>drafter_draft_stats[[#This Row],[starting_veto]]+drafter_draft_stats[[#This Row],[rollover_vetoes]]+drafter_draft_stats[[#This Row],[trivia_vetoes]]</f>
        <v>2</v>
      </c>
      <c r="N297">
        <f>drafter_draft_stats[[#This Row],[rollover_veto_override]]+drafter_draft_stats[[#This Row],[trivia_veto_override]]</f>
        <v>1</v>
      </c>
      <c r="P297">
        <v>1</v>
      </c>
      <c r="Q297">
        <v>1</v>
      </c>
      <c r="R297">
        <f>IF(_xlfn.XLOOKUP(drafter_draft_stats[[#This Row],[draft_id]],drafts[id],drafts[non_canonical])=TRUE,0,IF(drafter_draft_stats[[#This Row],[total_vetoes]]-drafter_draft_stats[[#This Row],[vetoes_used]]&gt;=1,1,0))</f>
        <v>1</v>
      </c>
      <c r="S297">
        <f>IF(_xlfn.XLOOKUP(drafter_draft_stats[[#This Row],[draft_id]],drafts[id],drafts[non_canonical])=TRUE,0,IF(drafter_draft_stats[[#This Row],[total_veto_overrides]]-drafter_draft_stats[[#This Row],[veto_overrides_used]]&gt;=1,1,0))</f>
        <v>0</v>
      </c>
    </row>
    <row r="298" spans="2:19" x14ac:dyDescent="0.25">
      <c r="B298" s="4" t="s">
        <v>699</v>
      </c>
      <c r="C298" t="str">
        <f>_xlfn.XLOOKUP(drafter_draft_stats[[#This Row],[draft_id]],drafts[id],drafts[title])</f>
        <v>2010s Directorial Debuts</v>
      </c>
      <c r="D298" s="1" t="s">
        <v>941</v>
      </c>
      <c r="E298" t="str">
        <f>_xlfn.XLOOKUP(drafter_draft_stats[[#This Row],[drafter_id]],drafters[id],drafters[name],"")</f>
        <v>Robert Butler III</v>
      </c>
      <c r="G298" t="str">
        <f>_xlfn.XLOOKUP(drafter_draft_stats[[#This Row],[drafter_team_id]],drafter_teams[id],drafter_teams[name],"")</f>
        <v/>
      </c>
      <c r="H298">
        <f>1</f>
        <v>1</v>
      </c>
      <c r="I298" cm="1">
        <f t="array" ref="I298">IF(_xlfn.XLOOKUP(drafter_draft_stats[[#This Row],[draft_id]],drafts[id],drafts[non_canonical])=TRUE,0,_xlfn.XLOOKUP(drafter_draft_stats[[#This Row],[drafter_id]],$D$2:$D297,$R$2:$R297,0,,-1))</f>
        <v>0</v>
      </c>
      <c r="J298" cm="1">
        <f t="array" ref="J298">IF(_xlfn.XLOOKUP(drafter_draft_stats[[#This Row],[draft_id]],drafts[id],drafts[non_canonical])=TRUE,0,_xlfn.XLOOKUP(drafter_draft_stats[[#This Row],[drafter_id]],$D$2:$D297,$S$2:$S297,0,,-1))</f>
        <v>0</v>
      </c>
      <c r="K298" cm="1">
        <f t="array" ref="K298">IF(_xlfn.XLOOKUP(1,(game_boards[draft_id]=drafter_draft_stats[[#This Row],[draft_id]])*(game_boards[drafter_id]=drafter_draft_stats[[#This Row],[drafter_id]]),game_boards[has_bonus_veto])=TRUE,1,0)</f>
        <v>0</v>
      </c>
      <c r="L298" cm="1">
        <f t="array" ref="L298">IF(_xlfn.XLOOKUP(1,(game_boards[draft_id]=drafter_draft_stats[[#This Row],[draft_id]])*(game_boards[drafter_id]=drafter_draft_stats[[#This Row],[drafter_id]]),game_boards[has_bonus_veto_override])=TRUE,1,0)</f>
        <v>0</v>
      </c>
      <c r="M298">
        <f>drafter_draft_stats[[#This Row],[starting_veto]]+drafter_draft_stats[[#This Row],[rollover_vetoes]]+drafter_draft_stats[[#This Row],[trivia_vetoes]]</f>
        <v>1</v>
      </c>
      <c r="N298">
        <f>drafter_draft_stats[[#This Row],[rollover_veto_override]]+drafter_draft_stats[[#This Row],[trivia_veto_override]]</f>
        <v>0</v>
      </c>
      <c r="P298">
        <v>1</v>
      </c>
      <c r="R298">
        <f>IF(_xlfn.XLOOKUP(drafter_draft_stats[[#This Row],[draft_id]],drafts[id],drafts[non_canonical])=TRUE,0,IF(drafter_draft_stats[[#This Row],[total_vetoes]]-drafter_draft_stats[[#This Row],[vetoes_used]]&gt;=1,1,0))</f>
        <v>0</v>
      </c>
      <c r="S298">
        <f>IF(_xlfn.XLOOKUP(drafter_draft_stats[[#This Row],[draft_id]],drafts[id],drafts[non_canonical])=TRUE,0,IF(drafter_draft_stats[[#This Row],[total_veto_overrides]]-drafter_draft_stats[[#This Row],[veto_overrides_used]]&gt;=1,1,0))</f>
        <v>0</v>
      </c>
    </row>
    <row r="299" spans="2:19" x14ac:dyDescent="0.25">
      <c r="B299" s="4" t="s">
        <v>699</v>
      </c>
      <c r="C299" t="str">
        <f>_xlfn.XLOOKUP(drafter_draft_stats[[#This Row],[draft_id]],drafts[id],drafts[title])</f>
        <v>2010s Directorial Debuts</v>
      </c>
      <c r="D299" t="s">
        <v>917</v>
      </c>
      <c r="E299" t="str">
        <f>_xlfn.XLOOKUP(drafter_draft_stats[[#This Row],[drafter_id]],drafters[id],drafters[name],"")</f>
        <v>Andres Cabrera</v>
      </c>
      <c r="G299" t="str">
        <f>_xlfn.XLOOKUP(drafter_draft_stats[[#This Row],[drafter_team_id]],drafter_teams[id],drafter_teams[name],"")</f>
        <v/>
      </c>
      <c r="H299">
        <f>1</f>
        <v>1</v>
      </c>
      <c r="I299" cm="1">
        <f t="array" ref="I299">IF(_xlfn.XLOOKUP(drafter_draft_stats[[#This Row],[draft_id]],drafts[id],drafts[non_canonical])=TRUE,0,_xlfn.XLOOKUP(drafter_draft_stats[[#This Row],[drafter_id]],$D$2:$D298,$R$2:$R298,0,,-1))</f>
        <v>0</v>
      </c>
      <c r="J299" cm="1">
        <f t="array" ref="J299">IF(_xlfn.XLOOKUP(drafter_draft_stats[[#This Row],[draft_id]],drafts[id],drafts[non_canonical])=TRUE,0,_xlfn.XLOOKUP(drafter_draft_stats[[#This Row],[drafter_id]],$D$2:$D298,$S$2:$S298,0,,-1))</f>
        <v>0</v>
      </c>
      <c r="K299" cm="1">
        <f t="array" ref="K299">IF(_xlfn.XLOOKUP(1,(game_boards[draft_id]=drafter_draft_stats[[#This Row],[draft_id]])*(game_boards[drafter_id]=drafter_draft_stats[[#This Row],[drafter_id]]),game_boards[has_bonus_veto])=TRUE,1,0)</f>
        <v>0</v>
      </c>
      <c r="L299" cm="1">
        <f t="array" ref="L299">IF(_xlfn.XLOOKUP(1,(game_boards[draft_id]=drafter_draft_stats[[#This Row],[draft_id]])*(game_boards[drafter_id]=drafter_draft_stats[[#This Row],[drafter_id]]),game_boards[has_bonus_veto_override])=TRUE,1,0)</f>
        <v>0</v>
      </c>
      <c r="M299">
        <f>drafter_draft_stats[[#This Row],[starting_veto]]+drafter_draft_stats[[#This Row],[rollover_vetoes]]+drafter_draft_stats[[#This Row],[trivia_vetoes]]</f>
        <v>1</v>
      </c>
      <c r="N299">
        <f>drafter_draft_stats[[#This Row],[rollover_veto_override]]+drafter_draft_stats[[#This Row],[trivia_veto_override]]</f>
        <v>0</v>
      </c>
      <c r="P299">
        <v>1</v>
      </c>
      <c r="R299">
        <f>IF(_xlfn.XLOOKUP(drafter_draft_stats[[#This Row],[draft_id]],drafts[id],drafts[non_canonical])=TRUE,0,IF(drafter_draft_stats[[#This Row],[total_vetoes]]-drafter_draft_stats[[#This Row],[vetoes_used]]&gt;=1,1,0))</f>
        <v>0</v>
      </c>
      <c r="S299">
        <f>IF(_xlfn.XLOOKUP(drafter_draft_stats[[#This Row],[draft_id]],drafts[id],drafts[non_canonical])=TRUE,0,IF(drafter_draft_stats[[#This Row],[total_veto_overrides]]-drafter_draft_stats[[#This Row],[veto_overrides_used]]&gt;=1,1,0))</f>
        <v>0</v>
      </c>
    </row>
    <row r="300" spans="2:19" x14ac:dyDescent="0.25">
      <c r="B300" s="4" t="s">
        <v>516</v>
      </c>
      <c r="C300" t="str">
        <f>_xlfn.XLOOKUP(drafter_draft_stats[[#This Row],[draft_id]],drafts[id],drafts[title])</f>
        <v>James Spader</v>
      </c>
      <c r="D300" t="s">
        <v>1035</v>
      </c>
      <c r="E300" t="str">
        <f>_xlfn.XLOOKUP(drafter_draft_stats[[#This Row],[drafter_id]],drafters[id],drafters[name],"")</f>
        <v>Kate Hagen</v>
      </c>
      <c r="G300" t="str">
        <f>_xlfn.XLOOKUP(drafter_draft_stats[[#This Row],[drafter_team_id]],drafter_teams[id],drafter_teams[name],"")</f>
        <v/>
      </c>
      <c r="H300">
        <f>1</f>
        <v>1</v>
      </c>
      <c r="I300" cm="1">
        <f t="array" ref="I300">IF(_xlfn.XLOOKUP(drafter_draft_stats[[#This Row],[draft_id]],drafts[id],drafts[non_canonical])=TRUE,0,_xlfn.XLOOKUP(drafter_draft_stats[[#This Row],[drafter_id]],$D$2:$D299,$R$2:$R299,0,,-1))</f>
        <v>1</v>
      </c>
      <c r="J300" cm="1">
        <f t="array" ref="J300">IF(_xlfn.XLOOKUP(drafter_draft_stats[[#This Row],[draft_id]],drafts[id],drafts[non_canonical])=TRUE,0,_xlfn.XLOOKUP(drafter_draft_stats[[#This Row],[drafter_id]],$D$2:$D299,$S$2:$S299,0,,-1))</f>
        <v>0</v>
      </c>
      <c r="K300" cm="1">
        <f t="array" ref="K300">IF(_xlfn.XLOOKUP(1,(game_boards[draft_id]=drafter_draft_stats[[#This Row],[draft_id]])*(game_boards[drafter_id]=drafter_draft_stats[[#This Row],[drafter_id]]),game_boards[has_bonus_veto])=TRUE,1,0)</f>
        <v>0</v>
      </c>
      <c r="L300" cm="1">
        <f t="array" ref="L300">IF(_xlfn.XLOOKUP(1,(game_boards[draft_id]=drafter_draft_stats[[#This Row],[draft_id]])*(game_boards[drafter_id]=drafter_draft_stats[[#This Row],[drafter_id]]),game_boards[has_bonus_veto_override])=TRUE,1,0)</f>
        <v>0</v>
      </c>
      <c r="M300">
        <f>drafter_draft_stats[[#This Row],[starting_veto]]+drafter_draft_stats[[#This Row],[rollover_vetoes]]+drafter_draft_stats[[#This Row],[trivia_vetoes]]</f>
        <v>2</v>
      </c>
      <c r="N300">
        <f>drafter_draft_stats[[#This Row],[rollover_veto_override]]+drafter_draft_stats[[#This Row],[trivia_veto_override]]</f>
        <v>0</v>
      </c>
      <c r="R300">
        <f>IF(_xlfn.XLOOKUP(drafter_draft_stats[[#This Row],[draft_id]],drafts[id],drafts[non_canonical])=TRUE,0,IF(drafter_draft_stats[[#This Row],[total_vetoes]]-drafter_draft_stats[[#This Row],[vetoes_used]]&gt;=1,1,0))</f>
        <v>1</v>
      </c>
      <c r="S300">
        <f>IF(_xlfn.XLOOKUP(drafter_draft_stats[[#This Row],[draft_id]],drafts[id],drafts[non_canonical])=TRUE,0,IF(drafter_draft_stats[[#This Row],[total_veto_overrides]]-drafter_draft_stats[[#This Row],[veto_overrides_used]]&gt;=1,1,0))</f>
        <v>0</v>
      </c>
    </row>
    <row r="301" spans="2:19" x14ac:dyDescent="0.25">
      <c r="B301" s="4" t="s">
        <v>516</v>
      </c>
      <c r="C301" t="str">
        <f>_xlfn.XLOOKUP(drafter_draft_stats[[#This Row],[draft_id]],drafts[id],drafts[title])</f>
        <v>James Spader</v>
      </c>
      <c r="D301" t="s">
        <v>891</v>
      </c>
      <c r="E301" t="str">
        <f>_xlfn.XLOOKUP(drafter_draft_stats[[#This Row],[drafter_id]],drafters[id],drafters[name],"")</f>
        <v>Jen Johans</v>
      </c>
      <c r="G301" t="str">
        <f>_xlfn.XLOOKUP(drafter_draft_stats[[#This Row],[drafter_team_id]],drafter_teams[id],drafter_teams[name],"")</f>
        <v/>
      </c>
      <c r="H301">
        <f>1</f>
        <v>1</v>
      </c>
      <c r="I301" cm="1">
        <f t="array" ref="I301">IF(_xlfn.XLOOKUP(drafter_draft_stats[[#This Row],[draft_id]],drafts[id],drafts[non_canonical])=TRUE,0,_xlfn.XLOOKUP(drafter_draft_stats[[#This Row],[drafter_id]],$D$2:$D300,$R$2:$R300,0,,-1))</f>
        <v>0</v>
      </c>
      <c r="J301" cm="1">
        <f t="array" ref="J301">IF(_xlfn.XLOOKUP(drafter_draft_stats[[#This Row],[draft_id]],drafts[id],drafts[non_canonical])=TRUE,0,_xlfn.XLOOKUP(drafter_draft_stats[[#This Row],[drafter_id]],$D$2:$D300,$S$2:$S300,0,,-1))</f>
        <v>0</v>
      </c>
      <c r="K301" cm="1">
        <f t="array" ref="K301">IF(_xlfn.XLOOKUP(1,(game_boards[draft_id]=drafter_draft_stats[[#This Row],[draft_id]])*(game_boards[drafter_id]=drafter_draft_stats[[#This Row],[drafter_id]]),game_boards[has_bonus_veto])=TRUE,1,0)</f>
        <v>0</v>
      </c>
      <c r="L301" cm="1">
        <f t="array" ref="L301">IF(_xlfn.XLOOKUP(1,(game_boards[draft_id]=drafter_draft_stats[[#This Row],[draft_id]])*(game_boards[drafter_id]=drafter_draft_stats[[#This Row],[drafter_id]]),game_boards[has_bonus_veto_override])=TRUE,1,0)</f>
        <v>0</v>
      </c>
      <c r="M301">
        <f>drafter_draft_stats[[#This Row],[starting_veto]]+drafter_draft_stats[[#This Row],[rollover_vetoes]]+drafter_draft_stats[[#This Row],[trivia_vetoes]]</f>
        <v>1</v>
      </c>
      <c r="N301">
        <f>drafter_draft_stats[[#This Row],[rollover_veto_override]]+drafter_draft_stats[[#This Row],[trivia_veto_override]]</f>
        <v>0</v>
      </c>
      <c r="R301">
        <f>IF(_xlfn.XLOOKUP(drafter_draft_stats[[#This Row],[draft_id]],drafts[id],drafts[non_canonical])=TRUE,0,IF(drafter_draft_stats[[#This Row],[total_vetoes]]-drafter_draft_stats[[#This Row],[vetoes_used]]&gt;=1,1,0))</f>
        <v>1</v>
      </c>
      <c r="S301">
        <f>IF(_xlfn.XLOOKUP(drafter_draft_stats[[#This Row],[draft_id]],drafts[id],drafts[non_canonical])=TRUE,0,IF(drafter_draft_stats[[#This Row],[total_veto_overrides]]-drafter_draft_stats[[#This Row],[veto_overrides_used]]&gt;=1,1,0))</f>
        <v>0</v>
      </c>
    </row>
    <row r="302" spans="2:19" x14ac:dyDescent="0.25">
      <c r="B302" s="4" t="s">
        <v>604</v>
      </c>
      <c r="C302" t="str">
        <f>_xlfn.XLOOKUP(drafter_draft_stats[[#This Row],[draft_id]],drafts[id],drafts[title])</f>
        <v>X-Men Super Draft</v>
      </c>
      <c r="D302" t="s">
        <v>1237</v>
      </c>
      <c r="E302" t="str">
        <f>_xlfn.XLOOKUP(drafter_draft_stats[[#This Row],[drafter_id]],drafters[id],drafters[name],"")</f>
        <v>Clay Keller</v>
      </c>
      <c r="G302" t="str">
        <f>_xlfn.XLOOKUP(drafter_draft_stats[[#This Row],[drafter_team_id]],drafter_teams[id],drafter_teams[name],"")</f>
        <v/>
      </c>
      <c r="H302">
        <f>1</f>
        <v>1</v>
      </c>
      <c r="I302" cm="1">
        <f t="array" ref="I302">IF(_xlfn.XLOOKUP(drafter_draft_stats[[#This Row],[draft_id]],drafts[id],drafts[non_canonical])=TRUE,0,_xlfn.XLOOKUP(drafter_draft_stats[[#This Row],[drafter_id]],$D$2:$D301,$R$2:$R301,0,,-1))</f>
        <v>0</v>
      </c>
      <c r="J302" cm="1">
        <f t="array" ref="J302">IF(_xlfn.XLOOKUP(drafter_draft_stats[[#This Row],[draft_id]],drafts[id],drafts[non_canonical])=TRUE,0,_xlfn.XLOOKUP(drafter_draft_stats[[#This Row],[drafter_id]],$D$2:$D301,$S$2:$S301,0,,-1))</f>
        <v>1</v>
      </c>
      <c r="K302" cm="1">
        <f t="array" ref="K302">IF(_xlfn.XLOOKUP(1,(game_boards[draft_id]=drafter_draft_stats[[#This Row],[draft_id]])*(game_boards[drafter_id]=drafter_draft_stats[[#This Row],[drafter_id]]),game_boards[has_bonus_veto])=TRUE,1,0)</f>
        <v>1</v>
      </c>
      <c r="L302" cm="1">
        <f t="array" ref="L302">IF(_xlfn.XLOOKUP(1,(game_boards[draft_id]=drafter_draft_stats[[#This Row],[draft_id]])*(game_boards[drafter_id]=drafter_draft_stats[[#This Row],[drafter_id]]),game_boards[has_bonus_veto_override])=TRUE,1,0)</f>
        <v>0</v>
      </c>
      <c r="M302">
        <f>drafter_draft_stats[[#This Row],[starting_veto]]+drafter_draft_stats[[#This Row],[rollover_vetoes]]+drafter_draft_stats[[#This Row],[trivia_vetoes]]</f>
        <v>2</v>
      </c>
      <c r="N302">
        <f>drafter_draft_stats[[#This Row],[rollover_veto_override]]+drafter_draft_stats[[#This Row],[trivia_veto_override]]</f>
        <v>1</v>
      </c>
      <c r="P302">
        <v>2</v>
      </c>
      <c r="R302">
        <f>IF(_xlfn.XLOOKUP(drafter_draft_stats[[#This Row],[draft_id]],drafts[id],drafts[non_canonical])=TRUE,0,IF(drafter_draft_stats[[#This Row],[total_vetoes]]-drafter_draft_stats[[#This Row],[vetoes_used]]&gt;=1,1,0))</f>
        <v>0</v>
      </c>
      <c r="S302">
        <f>IF(_xlfn.XLOOKUP(drafter_draft_stats[[#This Row],[draft_id]],drafts[id],drafts[non_canonical])=TRUE,0,IF(drafter_draft_stats[[#This Row],[total_veto_overrides]]-drafter_draft_stats[[#This Row],[veto_overrides_used]]&gt;=1,1,0))</f>
        <v>1</v>
      </c>
    </row>
    <row r="303" spans="2:19" x14ac:dyDescent="0.25">
      <c r="B303" s="4" t="s">
        <v>604</v>
      </c>
      <c r="C303" t="str">
        <f>_xlfn.XLOOKUP(drafter_draft_stats[[#This Row],[draft_id]],drafts[id],drafts[title])</f>
        <v>X-Men Super Draft</v>
      </c>
      <c r="D303" t="s">
        <v>1115</v>
      </c>
      <c r="E303" t="str">
        <f>_xlfn.XLOOKUP(drafter_draft_stats[[#This Row],[drafter_id]],drafters[id],drafters[name],"")</f>
        <v>Ryan Marker</v>
      </c>
      <c r="G303" t="str">
        <f>_xlfn.XLOOKUP(drafter_draft_stats[[#This Row],[drafter_team_id]],drafter_teams[id],drafter_teams[name],"")</f>
        <v/>
      </c>
      <c r="H303">
        <f>1</f>
        <v>1</v>
      </c>
      <c r="I303" cm="1">
        <f t="array" ref="I303">IF(_xlfn.XLOOKUP(drafter_draft_stats[[#This Row],[draft_id]],drafts[id],drafts[non_canonical])=TRUE,0,_xlfn.XLOOKUP(drafter_draft_stats[[#This Row],[drafter_id]],$D$2:$D302,$R$2:$R302,0,,-1))</f>
        <v>0</v>
      </c>
      <c r="J303" cm="1">
        <f t="array" ref="J303">IF(_xlfn.XLOOKUP(drafter_draft_stats[[#This Row],[draft_id]],drafts[id],drafts[non_canonical])=TRUE,0,_xlfn.XLOOKUP(drafter_draft_stats[[#This Row],[drafter_id]],$D$2:$D302,$S$2:$S302,0,,-1))</f>
        <v>0</v>
      </c>
      <c r="K303" cm="1">
        <f t="array" ref="K303">IF(_xlfn.XLOOKUP(1,(game_boards[draft_id]=drafter_draft_stats[[#This Row],[draft_id]])*(game_boards[drafter_id]=drafter_draft_stats[[#This Row],[drafter_id]]),game_boards[has_bonus_veto])=TRUE,1,0)</f>
        <v>0</v>
      </c>
      <c r="L303" cm="1">
        <f t="array" ref="L303">IF(_xlfn.XLOOKUP(1,(game_boards[draft_id]=drafter_draft_stats[[#This Row],[draft_id]])*(game_boards[drafter_id]=drafter_draft_stats[[#This Row],[drafter_id]]),game_boards[has_bonus_veto_override])=TRUE,1,0)</f>
        <v>0</v>
      </c>
      <c r="M303">
        <f>drafter_draft_stats[[#This Row],[starting_veto]]+drafter_draft_stats[[#This Row],[rollover_vetoes]]+drafter_draft_stats[[#This Row],[trivia_vetoes]]</f>
        <v>1</v>
      </c>
      <c r="N303">
        <f>drafter_draft_stats[[#This Row],[rollover_veto_override]]+drafter_draft_stats[[#This Row],[trivia_veto_override]]</f>
        <v>0</v>
      </c>
      <c r="P303">
        <v>1</v>
      </c>
      <c r="Q303">
        <v>1</v>
      </c>
      <c r="R303">
        <f>IF(_xlfn.XLOOKUP(drafter_draft_stats[[#This Row],[draft_id]],drafts[id],drafts[non_canonical])=TRUE,0,IF(drafter_draft_stats[[#This Row],[total_vetoes]]-drafter_draft_stats[[#This Row],[vetoes_used]]&gt;=1,1,0))</f>
        <v>0</v>
      </c>
      <c r="S303">
        <f>IF(_xlfn.XLOOKUP(drafter_draft_stats[[#This Row],[draft_id]],drafts[id],drafts[non_canonical])=TRUE,0,IF(drafter_draft_stats[[#This Row],[total_veto_overrides]]-drafter_draft_stats[[#This Row],[veto_overrides_used]]&gt;=1,1,0))</f>
        <v>0</v>
      </c>
    </row>
    <row r="304" spans="2:19" x14ac:dyDescent="0.25">
      <c r="B304" s="4" t="s">
        <v>604</v>
      </c>
      <c r="C304" t="str">
        <f>_xlfn.XLOOKUP(drafter_draft_stats[[#This Row],[draft_id]],drafts[id],drafts[title])</f>
        <v>X-Men Super Draft</v>
      </c>
      <c r="D304" t="s">
        <v>1177</v>
      </c>
      <c r="E304" t="str">
        <f>_xlfn.XLOOKUP(drafter_draft_stats[[#This Row],[drafter_id]],drafters[id],drafters[name],"")</f>
        <v>Darren Franich</v>
      </c>
      <c r="G304" t="str">
        <f>_xlfn.XLOOKUP(drafter_draft_stats[[#This Row],[drafter_team_id]],drafter_teams[id],drafter_teams[name],"")</f>
        <v/>
      </c>
      <c r="H304">
        <f>1</f>
        <v>1</v>
      </c>
      <c r="I304" cm="1">
        <f t="array" ref="I304">IF(_xlfn.XLOOKUP(drafter_draft_stats[[#This Row],[draft_id]],drafts[id],drafts[non_canonical])=TRUE,0,_xlfn.XLOOKUP(drafter_draft_stats[[#This Row],[drafter_id]],$D$2:$D303,$R$2:$R303,0,,-1))</f>
        <v>0</v>
      </c>
      <c r="J304" cm="1">
        <f t="array" ref="J304">IF(_xlfn.XLOOKUP(drafter_draft_stats[[#This Row],[draft_id]],drafts[id],drafts[non_canonical])=TRUE,0,_xlfn.XLOOKUP(drafter_draft_stats[[#This Row],[drafter_id]],$D$2:$D303,$S$2:$S303,0,,-1))</f>
        <v>0</v>
      </c>
      <c r="K304" cm="1">
        <f t="array" ref="K304">IF(_xlfn.XLOOKUP(1,(game_boards[draft_id]=drafter_draft_stats[[#This Row],[draft_id]])*(game_boards[drafter_id]=drafter_draft_stats[[#This Row],[drafter_id]]),game_boards[has_bonus_veto])=TRUE,1,0)</f>
        <v>0</v>
      </c>
      <c r="L304" cm="1">
        <f t="array" ref="L304">IF(_xlfn.XLOOKUP(1,(game_boards[draft_id]=drafter_draft_stats[[#This Row],[draft_id]])*(game_boards[drafter_id]=drafter_draft_stats[[#This Row],[drafter_id]]),game_boards[has_bonus_veto_override])=TRUE,1,0)</f>
        <v>1</v>
      </c>
      <c r="M304">
        <f>drafter_draft_stats[[#This Row],[starting_veto]]+drafter_draft_stats[[#This Row],[rollover_vetoes]]+drafter_draft_stats[[#This Row],[trivia_vetoes]]</f>
        <v>1</v>
      </c>
      <c r="N304">
        <f>drafter_draft_stats[[#This Row],[rollover_veto_override]]+drafter_draft_stats[[#This Row],[trivia_veto_override]]</f>
        <v>1</v>
      </c>
      <c r="P304">
        <v>1</v>
      </c>
      <c r="R304">
        <f>IF(_xlfn.XLOOKUP(drafter_draft_stats[[#This Row],[draft_id]],drafts[id],drafts[non_canonical])=TRUE,0,IF(drafter_draft_stats[[#This Row],[total_vetoes]]-drafter_draft_stats[[#This Row],[vetoes_used]]&gt;=1,1,0))</f>
        <v>0</v>
      </c>
      <c r="S304">
        <f>IF(_xlfn.XLOOKUP(drafter_draft_stats[[#This Row],[draft_id]],drafts[id],drafts[non_canonical])=TRUE,0,IF(drafter_draft_stats[[#This Row],[total_veto_overrides]]-drafter_draft_stats[[#This Row],[veto_overrides_used]]&gt;=1,1,0))</f>
        <v>1</v>
      </c>
    </row>
    <row r="305" spans="2:19" x14ac:dyDescent="0.25">
      <c r="B305" s="4" t="s">
        <v>524</v>
      </c>
      <c r="C305" t="str">
        <f>_xlfn.XLOOKUP(drafter_draft_stats[[#This Row],[draft_id]],drafts[id],drafts[title])</f>
        <v>The Internet</v>
      </c>
      <c r="D305" t="s">
        <v>1181</v>
      </c>
      <c r="E305" t="str">
        <f>_xlfn.XLOOKUP(drafter_draft_stats[[#This Row],[drafter_id]],drafters[id],drafters[name],"")</f>
        <v>Kristy Puchko</v>
      </c>
      <c r="G305" t="str">
        <f>_xlfn.XLOOKUP(drafter_draft_stats[[#This Row],[drafter_team_id]],drafter_teams[id],drafter_teams[name],"")</f>
        <v/>
      </c>
      <c r="H305">
        <f>1</f>
        <v>1</v>
      </c>
      <c r="I305" cm="1">
        <f t="array" ref="I305">IF(_xlfn.XLOOKUP(drafter_draft_stats[[#This Row],[draft_id]],drafts[id],drafts[non_canonical])=TRUE,0,_xlfn.XLOOKUP(drafter_draft_stats[[#This Row],[drafter_id]],$D$2:$D304,$R$2:$R304,0,,-1))</f>
        <v>0</v>
      </c>
      <c r="J305" cm="1">
        <f t="array" ref="J305">IF(_xlfn.XLOOKUP(drafter_draft_stats[[#This Row],[draft_id]],drafts[id],drafts[non_canonical])=TRUE,0,_xlfn.XLOOKUP(drafter_draft_stats[[#This Row],[drafter_id]],$D$2:$D304,$S$2:$S304,0,,-1))</f>
        <v>0</v>
      </c>
      <c r="K305" cm="1">
        <f t="array" ref="K305">IF(_xlfn.XLOOKUP(1,(game_boards[draft_id]=drafter_draft_stats[[#This Row],[draft_id]])*(game_boards[drafter_id]=drafter_draft_stats[[#This Row],[drafter_id]]),game_boards[has_bonus_veto])=TRUE,1,0)</f>
        <v>0</v>
      </c>
      <c r="L305" cm="1">
        <f t="array" ref="L305">IF(_xlfn.XLOOKUP(1,(game_boards[draft_id]=drafter_draft_stats[[#This Row],[draft_id]])*(game_boards[drafter_id]=drafter_draft_stats[[#This Row],[drafter_id]]),game_boards[has_bonus_veto_override])=TRUE,1,0)</f>
        <v>0</v>
      </c>
      <c r="M305">
        <f>drafter_draft_stats[[#This Row],[starting_veto]]+drafter_draft_stats[[#This Row],[rollover_vetoes]]+drafter_draft_stats[[#This Row],[trivia_vetoes]]</f>
        <v>1</v>
      </c>
      <c r="N305">
        <f>drafter_draft_stats[[#This Row],[rollover_veto_override]]+drafter_draft_stats[[#This Row],[trivia_veto_override]]</f>
        <v>0</v>
      </c>
      <c r="P305">
        <v>1</v>
      </c>
      <c r="R305">
        <f>IF(_xlfn.XLOOKUP(drafter_draft_stats[[#This Row],[draft_id]],drafts[id],drafts[non_canonical])=TRUE,0,IF(drafter_draft_stats[[#This Row],[total_vetoes]]-drafter_draft_stats[[#This Row],[vetoes_used]]&gt;=1,1,0))</f>
        <v>0</v>
      </c>
      <c r="S305">
        <f>IF(_xlfn.XLOOKUP(drafter_draft_stats[[#This Row],[draft_id]],drafts[id],drafts[non_canonical])=TRUE,0,IF(drafter_draft_stats[[#This Row],[total_veto_overrides]]-drafter_draft_stats[[#This Row],[veto_overrides_used]]&gt;=1,1,0))</f>
        <v>0</v>
      </c>
    </row>
    <row r="306" spans="2:19" x14ac:dyDescent="0.25">
      <c r="B306" s="4" t="s">
        <v>524</v>
      </c>
      <c r="C306" t="str">
        <f>_xlfn.XLOOKUP(drafter_draft_stats[[#This Row],[draft_id]],drafts[id],drafts[title])</f>
        <v>The Internet</v>
      </c>
      <c r="D306" t="s">
        <v>859</v>
      </c>
      <c r="E306" t="str">
        <f>_xlfn.XLOOKUP(drafter_draft_stats[[#This Row],[drafter_id]],drafters[id],drafters[name],"")</f>
        <v>Angie Han</v>
      </c>
      <c r="G306" t="str">
        <f>_xlfn.XLOOKUP(drafter_draft_stats[[#This Row],[drafter_team_id]],drafter_teams[id],drafter_teams[name],"")</f>
        <v/>
      </c>
      <c r="H306">
        <f>1</f>
        <v>1</v>
      </c>
      <c r="I306" cm="1">
        <f t="array" ref="I306">IF(_xlfn.XLOOKUP(drafter_draft_stats[[#This Row],[draft_id]],drafts[id],drafts[non_canonical])=TRUE,0,_xlfn.XLOOKUP(drafter_draft_stats[[#This Row],[drafter_id]],$D$2:$D305,$R$2:$R305,0,,-1))</f>
        <v>0</v>
      </c>
      <c r="J306" cm="1">
        <f t="array" ref="J306">IF(_xlfn.XLOOKUP(drafter_draft_stats[[#This Row],[draft_id]],drafts[id],drafts[non_canonical])=TRUE,0,_xlfn.XLOOKUP(drafter_draft_stats[[#This Row],[drafter_id]],$D$2:$D305,$S$2:$S305,0,,-1))</f>
        <v>0</v>
      </c>
      <c r="K306" cm="1">
        <f t="array" ref="K306">IF(_xlfn.XLOOKUP(1,(game_boards[draft_id]=drafter_draft_stats[[#This Row],[draft_id]])*(game_boards[drafter_id]=drafter_draft_stats[[#This Row],[drafter_id]]),game_boards[has_bonus_veto])=TRUE,1,0)</f>
        <v>0</v>
      </c>
      <c r="L306" cm="1">
        <f t="array" ref="L306">IF(_xlfn.XLOOKUP(1,(game_boards[draft_id]=drafter_draft_stats[[#This Row],[draft_id]])*(game_boards[drafter_id]=drafter_draft_stats[[#This Row],[drafter_id]]),game_boards[has_bonus_veto_override])=TRUE,1,0)</f>
        <v>0</v>
      </c>
      <c r="M306">
        <f>drafter_draft_stats[[#This Row],[starting_veto]]+drafter_draft_stats[[#This Row],[rollover_vetoes]]+drafter_draft_stats[[#This Row],[trivia_vetoes]]</f>
        <v>1</v>
      </c>
      <c r="N306">
        <f>drafter_draft_stats[[#This Row],[rollover_veto_override]]+drafter_draft_stats[[#This Row],[trivia_veto_override]]</f>
        <v>0</v>
      </c>
      <c r="P306">
        <v>1</v>
      </c>
      <c r="R306">
        <f>IF(_xlfn.XLOOKUP(drafter_draft_stats[[#This Row],[draft_id]],drafts[id],drafts[non_canonical])=TRUE,0,IF(drafter_draft_stats[[#This Row],[total_vetoes]]-drafter_draft_stats[[#This Row],[vetoes_used]]&gt;=1,1,0))</f>
        <v>0</v>
      </c>
      <c r="S306">
        <f>IF(_xlfn.XLOOKUP(drafter_draft_stats[[#This Row],[draft_id]],drafts[id],drafts[non_canonical])=TRUE,0,IF(drafter_draft_stats[[#This Row],[total_veto_overrides]]-drafter_draft_stats[[#This Row],[veto_overrides_used]]&gt;=1,1,0))</f>
        <v>0</v>
      </c>
    </row>
    <row r="307" spans="2:19" x14ac:dyDescent="0.25">
      <c r="B307" s="4" t="s">
        <v>83</v>
      </c>
      <c r="C307" t="str">
        <f>_xlfn.XLOOKUP(drafter_draft_stats[[#This Row],[draft_id]],drafts[id],drafts[title])</f>
        <v>TV Continuations</v>
      </c>
      <c r="D307" t="s">
        <v>1051</v>
      </c>
      <c r="E307" t="str">
        <f>_xlfn.XLOOKUP(drafter_draft_stats[[#This Row],[drafter_id]],drafters[id],drafters[name],"")</f>
        <v>Drew McWeeny</v>
      </c>
      <c r="G307" t="str">
        <f>_xlfn.XLOOKUP(drafter_draft_stats[[#This Row],[drafter_team_id]],drafter_teams[id],drafter_teams[name],"")</f>
        <v/>
      </c>
      <c r="H307">
        <f>1</f>
        <v>1</v>
      </c>
      <c r="I307" cm="1">
        <f t="array" ref="I307">IF(_xlfn.XLOOKUP(drafter_draft_stats[[#This Row],[draft_id]],drafts[id],drafts[non_canonical])=TRUE,0,_xlfn.XLOOKUP(drafter_draft_stats[[#This Row],[drafter_id]],$D$2:$D306,$R$2:$R306,0,,-1))</f>
        <v>1</v>
      </c>
      <c r="J307" cm="1">
        <f t="array" ref="J307">IF(_xlfn.XLOOKUP(drafter_draft_stats[[#This Row],[draft_id]],drafts[id],drafts[non_canonical])=TRUE,0,_xlfn.XLOOKUP(drafter_draft_stats[[#This Row],[drafter_id]],$D$2:$D306,$S$2:$S306,0,,-1))</f>
        <v>0</v>
      </c>
      <c r="K307" cm="1">
        <f t="array" ref="K307">IF(_xlfn.XLOOKUP(1,(game_boards[draft_id]=drafter_draft_stats[[#This Row],[draft_id]])*(game_boards[drafter_id]=drafter_draft_stats[[#This Row],[drafter_id]]),game_boards[has_bonus_veto])=TRUE,1,0)</f>
        <v>0</v>
      </c>
      <c r="L307" cm="1">
        <f t="array" ref="L307">IF(_xlfn.XLOOKUP(1,(game_boards[draft_id]=drafter_draft_stats[[#This Row],[draft_id]])*(game_boards[drafter_id]=drafter_draft_stats[[#This Row],[drafter_id]]),game_boards[has_bonus_veto_override])=TRUE,1,0)</f>
        <v>0</v>
      </c>
      <c r="M307">
        <f>drafter_draft_stats[[#This Row],[starting_veto]]+drafter_draft_stats[[#This Row],[rollover_vetoes]]+drafter_draft_stats[[#This Row],[trivia_vetoes]]</f>
        <v>2</v>
      </c>
      <c r="N307">
        <f>drafter_draft_stats[[#This Row],[rollover_veto_override]]+drafter_draft_stats[[#This Row],[trivia_veto_override]]</f>
        <v>0</v>
      </c>
      <c r="P307">
        <v>1</v>
      </c>
      <c r="R307">
        <f>IF(_xlfn.XLOOKUP(drafter_draft_stats[[#This Row],[draft_id]],drafts[id],drafts[non_canonical])=TRUE,0,IF(drafter_draft_stats[[#This Row],[total_vetoes]]-drafter_draft_stats[[#This Row],[vetoes_used]]&gt;=1,1,0))</f>
        <v>1</v>
      </c>
      <c r="S307">
        <f>IF(_xlfn.XLOOKUP(drafter_draft_stats[[#This Row],[draft_id]],drafts[id],drafts[non_canonical])=TRUE,0,IF(drafter_draft_stats[[#This Row],[total_veto_overrides]]-drafter_draft_stats[[#This Row],[veto_overrides_used]]&gt;=1,1,0))</f>
        <v>0</v>
      </c>
    </row>
    <row r="308" spans="2:19" x14ac:dyDescent="0.25">
      <c r="B308" s="4" t="s">
        <v>83</v>
      </c>
      <c r="C308" t="str">
        <f>_xlfn.XLOOKUP(drafter_draft_stats[[#This Row],[draft_id]],drafts[id],drafts[title])</f>
        <v>TV Continuations</v>
      </c>
      <c r="D308" t="s">
        <v>987</v>
      </c>
      <c r="E308" t="str">
        <f>_xlfn.XLOOKUP(drafter_draft_stats[[#This Row],[drafter_id]],drafters[id],drafters[name],"")</f>
        <v>Alan Sepinwall</v>
      </c>
      <c r="G308" t="str">
        <f>_xlfn.XLOOKUP(drafter_draft_stats[[#This Row],[drafter_team_id]],drafter_teams[id],drafter_teams[name],"")</f>
        <v/>
      </c>
      <c r="H308">
        <f>1</f>
        <v>1</v>
      </c>
      <c r="I308" cm="1">
        <f t="array" ref="I308">IF(_xlfn.XLOOKUP(drafter_draft_stats[[#This Row],[draft_id]],drafts[id],drafts[non_canonical])=TRUE,0,_xlfn.XLOOKUP(drafter_draft_stats[[#This Row],[drafter_id]],$D$2:$D307,$R$2:$R307,0,,-1))</f>
        <v>1</v>
      </c>
      <c r="J308" cm="1">
        <f t="array" ref="J308">IF(_xlfn.XLOOKUP(drafter_draft_stats[[#This Row],[draft_id]],drafts[id],drafts[non_canonical])=TRUE,0,_xlfn.XLOOKUP(drafter_draft_stats[[#This Row],[drafter_id]],$D$2:$D307,$S$2:$S307,0,,-1))</f>
        <v>0</v>
      </c>
      <c r="K308" cm="1">
        <f t="array" ref="K308">IF(_xlfn.XLOOKUP(1,(game_boards[draft_id]=drafter_draft_stats[[#This Row],[draft_id]])*(game_boards[drafter_id]=drafter_draft_stats[[#This Row],[drafter_id]]),game_boards[has_bonus_veto])=TRUE,1,0)</f>
        <v>0</v>
      </c>
      <c r="L308" cm="1">
        <f t="array" ref="L308">IF(_xlfn.XLOOKUP(1,(game_boards[draft_id]=drafter_draft_stats[[#This Row],[draft_id]])*(game_boards[drafter_id]=drafter_draft_stats[[#This Row],[drafter_id]]),game_boards[has_bonus_veto_override])=TRUE,1,0)</f>
        <v>0</v>
      </c>
      <c r="M308">
        <f>drafter_draft_stats[[#This Row],[starting_veto]]+drafter_draft_stats[[#This Row],[rollover_vetoes]]+drafter_draft_stats[[#This Row],[trivia_vetoes]]</f>
        <v>2</v>
      </c>
      <c r="N308">
        <f>drafter_draft_stats[[#This Row],[rollover_veto_override]]+drafter_draft_stats[[#This Row],[trivia_veto_override]]</f>
        <v>0</v>
      </c>
      <c r="P308">
        <v>1</v>
      </c>
      <c r="R308">
        <f>IF(_xlfn.XLOOKUP(drafter_draft_stats[[#This Row],[draft_id]],drafts[id],drafts[non_canonical])=TRUE,0,IF(drafter_draft_stats[[#This Row],[total_vetoes]]-drafter_draft_stats[[#This Row],[vetoes_used]]&gt;=1,1,0))</f>
        <v>1</v>
      </c>
      <c r="S308">
        <f>IF(_xlfn.XLOOKUP(drafter_draft_stats[[#This Row],[draft_id]],drafts[id],drafts[non_canonical])=TRUE,0,IF(drafter_draft_stats[[#This Row],[total_veto_overrides]]-drafter_draft_stats[[#This Row],[veto_overrides_used]]&gt;=1,1,0))</f>
        <v>0</v>
      </c>
    </row>
    <row r="309" spans="2:19" x14ac:dyDescent="0.25">
      <c r="B309" s="4" t="s">
        <v>506</v>
      </c>
      <c r="C309" t="str">
        <f>_xlfn.XLOOKUP(drafter_draft_stats[[#This Row],[draft_id]],drafts[id],drafts[title])</f>
        <v>Hellraiser</v>
      </c>
      <c r="D309" t="s">
        <v>969</v>
      </c>
      <c r="E309" t="str">
        <f>_xlfn.XLOOKUP(drafter_draft_stats[[#This Row],[drafter_id]],drafters[id],drafters[name],"")</f>
        <v>Graham Skipper</v>
      </c>
      <c r="G309" t="str">
        <f>_xlfn.XLOOKUP(drafter_draft_stats[[#This Row],[drafter_team_id]],drafter_teams[id],drafter_teams[name],"")</f>
        <v/>
      </c>
      <c r="H309">
        <f>1</f>
        <v>1</v>
      </c>
      <c r="I309" cm="1">
        <f t="array" ref="I309">IF(_xlfn.XLOOKUP(drafter_draft_stats[[#This Row],[draft_id]],drafts[id],drafts[non_canonical])=TRUE,0,_xlfn.XLOOKUP(drafter_draft_stats[[#This Row],[drafter_id]],$D$2:$D308,$R$2:$R308,0,,-1))</f>
        <v>1</v>
      </c>
      <c r="J309" cm="1">
        <f t="array" ref="J309">IF(_xlfn.XLOOKUP(drafter_draft_stats[[#This Row],[draft_id]],drafts[id],drafts[non_canonical])=TRUE,0,_xlfn.XLOOKUP(drafter_draft_stats[[#This Row],[drafter_id]],$D$2:$D308,$S$2:$S308,0,,-1))</f>
        <v>0</v>
      </c>
      <c r="K309" cm="1">
        <f t="array" ref="K309">IF(_xlfn.XLOOKUP(1,(game_boards[draft_id]=drafter_draft_stats[[#This Row],[draft_id]])*(game_boards[drafter_id]=drafter_draft_stats[[#This Row],[drafter_id]]),game_boards[has_bonus_veto])=TRUE,1,0)</f>
        <v>0</v>
      </c>
      <c r="L309" cm="1">
        <f t="array" ref="L309">IF(_xlfn.XLOOKUP(1,(game_boards[draft_id]=drafter_draft_stats[[#This Row],[draft_id]])*(game_boards[drafter_id]=drafter_draft_stats[[#This Row],[drafter_id]]),game_boards[has_bonus_veto_override])=TRUE,1,0)</f>
        <v>0</v>
      </c>
      <c r="M309">
        <f>drafter_draft_stats[[#This Row],[starting_veto]]+drafter_draft_stats[[#This Row],[rollover_vetoes]]+drafter_draft_stats[[#This Row],[trivia_vetoes]]</f>
        <v>2</v>
      </c>
      <c r="N309">
        <f>drafter_draft_stats[[#This Row],[rollover_veto_override]]+drafter_draft_stats[[#This Row],[trivia_veto_override]]</f>
        <v>0</v>
      </c>
      <c r="P309">
        <v>1</v>
      </c>
      <c r="R309">
        <f>IF(_xlfn.XLOOKUP(drafter_draft_stats[[#This Row],[draft_id]],drafts[id],drafts[non_canonical])=TRUE,0,IF(drafter_draft_stats[[#This Row],[total_vetoes]]-drafter_draft_stats[[#This Row],[vetoes_used]]&gt;=1,1,0))</f>
        <v>1</v>
      </c>
      <c r="S309">
        <f>IF(_xlfn.XLOOKUP(drafter_draft_stats[[#This Row],[draft_id]],drafts[id],drafts[non_canonical])=TRUE,0,IF(drafter_draft_stats[[#This Row],[total_veto_overrides]]-drafter_draft_stats[[#This Row],[veto_overrides_used]]&gt;=1,1,0))</f>
        <v>0</v>
      </c>
    </row>
    <row r="310" spans="2:19" x14ac:dyDescent="0.25">
      <c r="B310" s="4" t="s">
        <v>506</v>
      </c>
      <c r="C310" t="str">
        <f>_xlfn.XLOOKUP(drafter_draft_stats[[#This Row],[draft_id]],drafts[id],drafts[title])</f>
        <v>Hellraiser</v>
      </c>
      <c r="D310" t="s">
        <v>845</v>
      </c>
      <c r="E310" t="str">
        <f>_xlfn.XLOOKUP(drafter_draft_stats[[#This Row],[drafter_id]],drafters[id],drafters[name],"")</f>
        <v>Rebekah McKendry</v>
      </c>
      <c r="G310" t="str">
        <f>_xlfn.XLOOKUP(drafter_draft_stats[[#This Row],[drafter_team_id]],drafter_teams[id],drafter_teams[name],"")</f>
        <v/>
      </c>
      <c r="H310">
        <f>1</f>
        <v>1</v>
      </c>
      <c r="I310" cm="1">
        <f t="array" ref="I310">IF(_xlfn.XLOOKUP(drafter_draft_stats[[#This Row],[draft_id]],drafts[id],drafts[non_canonical])=TRUE,0,_xlfn.XLOOKUP(drafter_draft_stats[[#This Row],[drafter_id]],$D$2:$D309,$R$2:$R309,0,,-1))</f>
        <v>1</v>
      </c>
      <c r="J310" cm="1">
        <f t="array" ref="J310">IF(_xlfn.XLOOKUP(drafter_draft_stats[[#This Row],[draft_id]],drafts[id],drafts[non_canonical])=TRUE,0,_xlfn.XLOOKUP(drafter_draft_stats[[#This Row],[drafter_id]],$D$2:$D309,$S$2:$S309,0,,-1))</f>
        <v>0</v>
      </c>
      <c r="K310" cm="1">
        <f t="array" ref="K310">IF(_xlfn.XLOOKUP(1,(game_boards[draft_id]=drafter_draft_stats[[#This Row],[draft_id]])*(game_boards[drafter_id]=drafter_draft_stats[[#This Row],[drafter_id]]),game_boards[has_bonus_veto])=TRUE,1,0)</f>
        <v>0</v>
      </c>
      <c r="L310" cm="1">
        <f t="array" ref="L310">IF(_xlfn.XLOOKUP(1,(game_boards[draft_id]=drafter_draft_stats[[#This Row],[draft_id]])*(game_boards[drafter_id]=drafter_draft_stats[[#This Row],[drafter_id]]),game_boards[has_bonus_veto_override])=TRUE,1,0)</f>
        <v>0</v>
      </c>
      <c r="M310">
        <f>drafter_draft_stats[[#This Row],[starting_veto]]+drafter_draft_stats[[#This Row],[rollover_vetoes]]+drafter_draft_stats[[#This Row],[trivia_vetoes]]</f>
        <v>2</v>
      </c>
      <c r="N310">
        <f>drafter_draft_stats[[#This Row],[rollover_veto_override]]+drafter_draft_stats[[#This Row],[trivia_veto_override]]</f>
        <v>0</v>
      </c>
      <c r="R310">
        <f>IF(_xlfn.XLOOKUP(drafter_draft_stats[[#This Row],[draft_id]],drafts[id],drafts[non_canonical])=TRUE,0,IF(drafter_draft_stats[[#This Row],[total_vetoes]]-drafter_draft_stats[[#This Row],[vetoes_used]]&gt;=1,1,0))</f>
        <v>1</v>
      </c>
      <c r="S310">
        <f>IF(_xlfn.XLOOKUP(drafter_draft_stats[[#This Row],[draft_id]],drafts[id],drafts[non_canonical])=TRUE,0,IF(drafter_draft_stats[[#This Row],[total_veto_overrides]]-drafter_draft_stats[[#This Row],[veto_overrides_used]]&gt;=1,1,0))</f>
        <v>0</v>
      </c>
    </row>
    <row r="311" spans="2:19" x14ac:dyDescent="0.25">
      <c r="B311" s="4" t="s">
        <v>514</v>
      </c>
      <c r="C311" t="str">
        <f>_xlfn.XLOOKUP(drafter_draft_stats[[#This Row],[draft_id]],drafts[id],drafts[title])</f>
        <v>Natalie Wood</v>
      </c>
      <c r="D311" t="s">
        <v>951</v>
      </c>
      <c r="E311" t="str">
        <f>_xlfn.XLOOKUP(drafter_draft_stats[[#This Row],[drafter_id]],drafters[id],drafters[name],"")</f>
        <v>Maureen Lee Lenker</v>
      </c>
      <c r="G311" t="str">
        <f>_xlfn.XLOOKUP(drafter_draft_stats[[#This Row],[drafter_team_id]],drafter_teams[id],drafter_teams[name],"")</f>
        <v/>
      </c>
      <c r="H311">
        <f>1</f>
        <v>1</v>
      </c>
      <c r="I311" cm="1">
        <f t="array" ref="I311">IF(_xlfn.XLOOKUP(drafter_draft_stats[[#This Row],[draft_id]],drafts[id],drafts[non_canonical])=TRUE,0,_xlfn.XLOOKUP(drafter_draft_stats[[#This Row],[drafter_id]],$D$2:$D310,$R$2:$R310,0,,-1))</f>
        <v>1</v>
      </c>
      <c r="J311" cm="1">
        <f t="array" ref="J311">IF(_xlfn.XLOOKUP(drafter_draft_stats[[#This Row],[draft_id]],drafts[id],drafts[non_canonical])=TRUE,0,_xlfn.XLOOKUP(drafter_draft_stats[[#This Row],[drafter_id]],$D$2:$D310,$S$2:$S310,0,,-1))</f>
        <v>1</v>
      </c>
      <c r="K311" cm="1">
        <f t="array" ref="K311">IF(_xlfn.XLOOKUP(1,(game_boards[draft_id]=drafter_draft_stats[[#This Row],[draft_id]])*(game_boards[drafter_id]=drafter_draft_stats[[#This Row],[drafter_id]]),game_boards[has_bonus_veto])=TRUE,1,0)</f>
        <v>0</v>
      </c>
      <c r="L311" cm="1">
        <f t="array" ref="L311">IF(_xlfn.XLOOKUP(1,(game_boards[draft_id]=drafter_draft_stats[[#This Row],[draft_id]])*(game_boards[drafter_id]=drafter_draft_stats[[#This Row],[drafter_id]]),game_boards[has_bonus_veto_override])=TRUE,1,0)</f>
        <v>0</v>
      </c>
      <c r="M311">
        <f>drafter_draft_stats[[#This Row],[starting_veto]]+drafter_draft_stats[[#This Row],[rollover_vetoes]]+drafter_draft_stats[[#This Row],[trivia_vetoes]]</f>
        <v>2</v>
      </c>
      <c r="N311">
        <f>drafter_draft_stats[[#This Row],[rollover_veto_override]]+drafter_draft_stats[[#This Row],[trivia_veto_override]]</f>
        <v>1</v>
      </c>
      <c r="P311">
        <v>1</v>
      </c>
      <c r="R311">
        <f>IF(_xlfn.XLOOKUP(drafter_draft_stats[[#This Row],[draft_id]],drafts[id],drafts[non_canonical])=TRUE,0,IF(drafter_draft_stats[[#This Row],[total_vetoes]]-drafter_draft_stats[[#This Row],[vetoes_used]]&gt;=1,1,0))</f>
        <v>1</v>
      </c>
      <c r="S311">
        <f>IF(_xlfn.XLOOKUP(drafter_draft_stats[[#This Row],[draft_id]],drafts[id],drafts[non_canonical])=TRUE,0,IF(drafter_draft_stats[[#This Row],[total_veto_overrides]]-drafter_draft_stats[[#This Row],[veto_overrides_used]]&gt;=1,1,0))</f>
        <v>1</v>
      </c>
    </row>
    <row r="312" spans="2:19" x14ac:dyDescent="0.25">
      <c r="B312" s="4" t="s">
        <v>514</v>
      </c>
      <c r="C312" t="str">
        <f>_xlfn.XLOOKUP(drafter_draft_stats[[#This Row],[draft_id]],drafts[id],drafts[title])</f>
        <v>Natalie Wood</v>
      </c>
      <c r="D312" t="s">
        <v>1133</v>
      </c>
      <c r="E312" t="str">
        <f>_xlfn.XLOOKUP(drafter_draft_stats[[#This Row],[drafter_id]],drafters[id],drafters[name],"")</f>
        <v>Oriana Nudo</v>
      </c>
      <c r="G312" t="str">
        <f>_xlfn.XLOOKUP(drafter_draft_stats[[#This Row],[drafter_team_id]],drafter_teams[id],drafter_teams[name],"")</f>
        <v/>
      </c>
      <c r="H312">
        <f>1</f>
        <v>1</v>
      </c>
      <c r="I312" cm="1">
        <f t="array" ref="I312">IF(_xlfn.XLOOKUP(drafter_draft_stats[[#This Row],[draft_id]],drafts[id],drafts[non_canonical])=TRUE,0,_xlfn.XLOOKUP(drafter_draft_stats[[#This Row],[drafter_id]],$D$2:$D311,$R$2:$R311,0,,-1))</f>
        <v>1</v>
      </c>
      <c r="J312" cm="1">
        <f t="array" ref="J312">IF(_xlfn.XLOOKUP(drafter_draft_stats[[#This Row],[draft_id]],drafts[id],drafts[non_canonical])=TRUE,0,_xlfn.XLOOKUP(drafter_draft_stats[[#This Row],[drafter_id]],$D$2:$D311,$S$2:$S311,0,,-1))</f>
        <v>0</v>
      </c>
      <c r="K312" cm="1">
        <f t="array" ref="K312">IF(_xlfn.XLOOKUP(1,(game_boards[draft_id]=drafter_draft_stats[[#This Row],[draft_id]])*(game_boards[drafter_id]=drafter_draft_stats[[#This Row],[drafter_id]]),game_boards[has_bonus_veto])=TRUE,1,0)</f>
        <v>0</v>
      </c>
      <c r="L312" cm="1">
        <f t="array" ref="L312">IF(_xlfn.XLOOKUP(1,(game_boards[draft_id]=drafter_draft_stats[[#This Row],[draft_id]])*(game_boards[drafter_id]=drafter_draft_stats[[#This Row],[drafter_id]]),game_boards[has_bonus_veto_override])=TRUE,1,0)</f>
        <v>0</v>
      </c>
      <c r="M312">
        <f>drafter_draft_stats[[#This Row],[starting_veto]]+drafter_draft_stats[[#This Row],[rollover_vetoes]]+drafter_draft_stats[[#This Row],[trivia_vetoes]]</f>
        <v>2</v>
      </c>
      <c r="N312">
        <f>drafter_draft_stats[[#This Row],[rollover_veto_override]]+drafter_draft_stats[[#This Row],[trivia_veto_override]]</f>
        <v>0</v>
      </c>
      <c r="P312">
        <v>2</v>
      </c>
      <c r="R312">
        <f>IF(_xlfn.XLOOKUP(drafter_draft_stats[[#This Row],[draft_id]],drafts[id],drafts[non_canonical])=TRUE,0,IF(drafter_draft_stats[[#This Row],[total_vetoes]]-drafter_draft_stats[[#This Row],[vetoes_used]]&gt;=1,1,0))</f>
        <v>0</v>
      </c>
      <c r="S312">
        <f>IF(_xlfn.XLOOKUP(drafter_draft_stats[[#This Row],[draft_id]],drafts[id],drafts[non_canonical])=TRUE,0,IF(drafter_draft_stats[[#This Row],[total_veto_overrides]]-drafter_draft_stats[[#This Row],[veto_overrides_used]]&gt;=1,1,0))</f>
        <v>0</v>
      </c>
    </row>
    <row r="313" spans="2:19" x14ac:dyDescent="0.25">
      <c r="B313" s="4" t="s">
        <v>102</v>
      </c>
      <c r="C313" t="str">
        <f>_xlfn.XLOOKUP(drafter_draft_stats[[#This Row],[draft_id]],drafts[id],drafts[title])</f>
        <v>Legacy Sequels</v>
      </c>
      <c r="D313" t="s">
        <v>791</v>
      </c>
      <c r="E313" t="str">
        <f>_xlfn.XLOOKUP(drafter_draft_stats[[#This Row],[drafter_id]],drafters[id],drafters[name],"")</f>
        <v>Dave Gonzales</v>
      </c>
      <c r="G313" t="str">
        <f>_xlfn.XLOOKUP(drafter_draft_stats[[#This Row],[drafter_team_id]],drafter_teams[id],drafter_teams[name],"")</f>
        <v/>
      </c>
      <c r="H313">
        <f>1</f>
        <v>1</v>
      </c>
      <c r="I313" cm="1">
        <f t="array" ref="I313">IF(_xlfn.XLOOKUP(drafter_draft_stats[[#This Row],[draft_id]],drafts[id],drafts[non_canonical])=TRUE,0,_xlfn.XLOOKUP(drafter_draft_stats[[#This Row],[drafter_id]],$D$2:$D312,$R$2:$R312,0,,-1))</f>
        <v>0</v>
      </c>
      <c r="J313" cm="1">
        <f t="array" ref="J313">IF(_xlfn.XLOOKUP(drafter_draft_stats[[#This Row],[draft_id]],drafts[id],drafts[non_canonical])=TRUE,0,_xlfn.XLOOKUP(drafter_draft_stats[[#This Row],[drafter_id]],$D$2:$D312,$S$2:$S312,0,,-1))</f>
        <v>0</v>
      </c>
      <c r="K313" cm="1">
        <f t="array" ref="K313">IF(_xlfn.XLOOKUP(1,(game_boards[draft_id]=drafter_draft_stats[[#This Row],[draft_id]])*(game_boards[drafter_id]=drafter_draft_stats[[#This Row],[drafter_id]]),game_boards[has_bonus_veto])=TRUE,1,0)</f>
        <v>0</v>
      </c>
      <c r="L313" cm="1">
        <f t="array" ref="L313">IF(_xlfn.XLOOKUP(1,(game_boards[draft_id]=drafter_draft_stats[[#This Row],[draft_id]])*(game_boards[drafter_id]=drafter_draft_stats[[#This Row],[drafter_id]]),game_boards[has_bonus_veto_override])=TRUE,1,0)</f>
        <v>0</v>
      </c>
      <c r="M313">
        <f>drafter_draft_stats[[#This Row],[starting_veto]]+drafter_draft_stats[[#This Row],[rollover_vetoes]]+drafter_draft_stats[[#This Row],[trivia_vetoes]]</f>
        <v>1</v>
      </c>
      <c r="N313">
        <f>drafter_draft_stats[[#This Row],[rollover_veto_override]]+drafter_draft_stats[[#This Row],[trivia_veto_override]]</f>
        <v>0</v>
      </c>
      <c r="P313">
        <v>1</v>
      </c>
      <c r="R313">
        <f>IF(_xlfn.XLOOKUP(drafter_draft_stats[[#This Row],[draft_id]],drafts[id],drafts[non_canonical])=TRUE,0,IF(drafter_draft_stats[[#This Row],[total_vetoes]]-drafter_draft_stats[[#This Row],[vetoes_used]]&gt;=1,1,0))</f>
        <v>0</v>
      </c>
      <c r="S313">
        <f>IF(_xlfn.XLOOKUP(drafter_draft_stats[[#This Row],[draft_id]],drafts[id],drafts[non_canonical])=TRUE,0,IF(drafter_draft_stats[[#This Row],[total_veto_overrides]]-drafter_draft_stats[[#This Row],[veto_overrides_used]]&gt;=1,1,0))</f>
        <v>0</v>
      </c>
    </row>
    <row r="314" spans="2:19" x14ac:dyDescent="0.25">
      <c r="B314" s="4" t="s">
        <v>102</v>
      </c>
      <c r="C314" t="str">
        <f>_xlfn.XLOOKUP(drafter_draft_stats[[#This Row],[draft_id]],drafts[id],drafts[title])</f>
        <v>Legacy Sequels</v>
      </c>
      <c r="D314" t="s">
        <v>1109</v>
      </c>
      <c r="E314" t="str">
        <f>_xlfn.XLOOKUP(drafter_draft_stats[[#This Row],[drafter_id]],drafters[id],drafters[name],"")</f>
        <v>Neil Miller</v>
      </c>
      <c r="G314" t="str">
        <f>_xlfn.XLOOKUP(drafter_draft_stats[[#This Row],[drafter_team_id]],drafter_teams[id],drafter_teams[name],"")</f>
        <v/>
      </c>
      <c r="H314">
        <f>1</f>
        <v>1</v>
      </c>
      <c r="I314" cm="1">
        <f t="array" ref="I314">IF(_xlfn.XLOOKUP(drafter_draft_stats[[#This Row],[draft_id]],drafts[id],drafts[non_canonical])=TRUE,0,_xlfn.XLOOKUP(drafter_draft_stats[[#This Row],[drafter_id]],$D$2:$D313,$R$2:$R313,0,,-1))</f>
        <v>0</v>
      </c>
      <c r="J314" cm="1">
        <f t="array" ref="J314">IF(_xlfn.XLOOKUP(drafter_draft_stats[[#This Row],[draft_id]],drafts[id],drafts[non_canonical])=TRUE,0,_xlfn.XLOOKUP(drafter_draft_stats[[#This Row],[drafter_id]],$D$2:$D313,$S$2:$S313,0,,-1))</f>
        <v>0</v>
      </c>
      <c r="K314" cm="1">
        <f t="array" ref="K314">IF(_xlfn.XLOOKUP(1,(game_boards[draft_id]=drafter_draft_stats[[#This Row],[draft_id]])*(game_boards[drafter_id]=drafter_draft_stats[[#This Row],[drafter_id]]),game_boards[has_bonus_veto])=TRUE,1,0)</f>
        <v>0</v>
      </c>
      <c r="L314" cm="1">
        <f t="array" ref="L314">IF(_xlfn.XLOOKUP(1,(game_boards[draft_id]=drafter_draft_stats[[#This Row],[draft_id]])*(game_boards[drafter_id]=drafter_draft_stats[[#This Row],[drafter_id]]),game_boards[has_bonus_veto_override])=TRUE,1,0)</f>
        <v>0</v>
      </c>
      <c r="M314">
        <f>drafter_draft_stats[[#This Row],[starting_veto]]+drafter_draft_stats[[#This Row],[rollover_vetoes]]+drafter_draft_stats[[#This Row],[trivia_vetoes]]</f>
        <v>1</v>
      </c>
      <c r="N314">
        <f>drafter_draft_stats[[#This Row],[rollover_veto_override]]+drafter_draft_stats[[#This Row],[trivia_veto_override]]</f>
        <v>0</v>
      </c>
      <c r="R314">
        <f>IF(_xlfn.XLOOKUP(drafter_draft_stats[[#This Row],[draft_id]],drafts[id],drafts[non_canonical])=TRUE,0,IF(drafter_draft_stats[[#This Row],[total_vetoes]]-drafter_draft_stats[[#This Row],[vetoes_used]]&gt;=1,1,0))</f>
        <v>1</v>
      </c>
      <c r="S314">
        <f>IF(_xlfn.XLOOKUP(drafter_draft_stats[[#This Row],[draft_id]],drafts[id],drafts[non_canonical])=TRUE,0,IF(drafter_draft_stats[[#This Row],[total_veto_overrides]]-drafter_draft_stats[[#This Row],[veto_overrides_used]]&gt;=1,1,0))</f>
        <v>0</v>
      </c>
    </row>
    <row r="315" spans="2:19" x14ac:dyDescent="0.25">
      <c r="B315" s="4" t="s">
        <v>200</v>
      </c>
      <c r="C315" t="str">
        <f>_xlfn.XLOOKUP(drafter_draft_stats[[#This Row],[draft_id]],drafts[id],drafts[title])</f>
        <v>Video Game Adaptations</v>
      </c>
      <c r="D315" t="s">
        <v>1233</v>
      </c>
      <c r="E315" t="str">
        <f>_xlfn.XLOOKUP(drafter_draft_stats[[#This Row],[drafter_id]],drafters[id],drafters[name],"")</f>
        <v>Kevin Costello</v>
      </c>
      <c r="G315" t="str">
        <f>_xlfn.XLOOKUP(drafter_draft_stats[[#This Row],[drafter_team_id]],drafter_teams[id],drafter_teams[name],"")</f>
        <v/>
      </c>
      <c r="H315">
        <f>1</f>
        <v>1</v>
      </c>
      <c r="I315" cm="1">
        <f t="array" ref="I315">IF(_xlfn.XLOOKUP(drafter_draft_stats[[#This Row],[draft_id]],drafts[id],drafts[non_canonical])=TRUE,0,_xlfn.XLOOKUP(drafter_draft_stats[[#This Row],[drafter_id]],$D$2:$D314,$R$2:$R314,0,,-1))</f>
        <v>0</v>
      </c>
      <c r="J315" cm="1">
        <f t="array" ref="J315">IF(_xlfn.XLOOKUP(drafter_draft_stats[[#This Row],[draft_id]],drafts[id],drafts[non_canonical])=TRUE,0,_xlfn.XLOOKUP(drafter_draft_stats[[#This Row],[drafter_id]],$D$2:$D314,$S$2:$S314,0,,-1))</f>
        <v>0</v>
      </c>
      <c r="K315" cm="1">
        <f t="array" ref="K315">IF(_xlfn.XLOOKUP(1,(game_boards[draft_id]=drafter_draft_stats[[#This Row],[draft_id]])*(game_boards[drafter_id]=drafter_draft_stats[[#This Row],[drafter_id]]),game_boards[has_bonus_veto])=TRUE,1,0)</f>
        <v>0</v>
      </c>
      <c r="L315" cm="1">
        <f t="array" ref="L315">IF(_xlfn.XLOOKUP(1,(game_boards[draft_id]=drafter_draft_stats[[#This Row],[draft_id]])*(game_boards[drafter_id]=drafter_draft_stats[[#This Row],[drafter_id]]),game_boards[has_bonus_veto_override])=TRUE,1,0)</f>
        <v>0</v>
      </c>
      <c r="M315">
        <f>drafter_draft_stats[[#This Row],[starting_veto]]+drafter_draft_stats[[#This Row],[rollover_vetoes]]+drafter_draft_stats[[#This Row],[trivia_vetoes]]</f>
        <v>1</v>
      </c>
      <c r="N315">
        <f>drafter_draft_stats[[#This Row],[rollover_veto_override]]+drafter_draft_stats[[#This Row],[trivia_veto_override]]</f>
        <v>0</v>
      </c>
      <c r="P315">
        <v>1</v>
      </c>
      <c r="R315">
        <f>IF(_xlfn.XLOOKUP(drafter_draft_stats[[#This Row],[draft_id]],drafts[id],drafts[non_canonical])=TRUE,0,IF(drafter_draft_stats[[#This Row],[total_vetoes]]-drafter_draft_stats[[#This Row],[vetoes_used]]&gt;=1,1,0))</f>
        <v>0</v>
      </c>
      <c r="S315">
        <f>IF(_xlfn.XLOOKUP(drafter_draft_stats[[#This Row],[draft_id]],drafts[id],drafts[non_canonical])=TRUE,0,IF(drafter_draft_stats[[#This Row],[total_veto_overrides]]-drafter_draft_stats[[#This Row],[veto_overrides_used]]&gt;=1,1,0))</f>
        <v>0</v>
      </c>
    </row>
    <row r="316" spans="2:19" x14ac:dyDescent="0.25">
      <c r="B316" s="4" t="s">
        <v>200</v>
      </c>
      <c r="C316" t="str">
        <f>_xlfn.XLOOKUP(drafter_draft_stats[[#This Row],[draft_id]],drafts[id],drafts[title])</f>
        <v>Video Game Adaptations</v>
      </c>
      <c r="D316" t="s">
        <v>1017</v>
      </c>
      <c r="E316" t="str">
        <f>_xlfn.XLOOKUP(drafter_draft_stats[[#This Row],[drafter_id]],drafters[id],drafters[name],"")</f>
        <v>Thomas Grabinski</v>
      </c>
      <c r="G316" t="str">
        <f>_xlfn.XLOOKUP(drafter_draft_stats[[#This Row],[drafter_team_id]],drafter_teams[id],drafter_teams[name],"")</f>
        <v/>
      </c>
      <c r="H316">
        <f>1</f>
        <v>1</v>
      </c>
      <c r="I316" cm="1">
        <f t="array" ref="I316">IF(_xlfn.XLOOKUP(drafter_draft_stats[[#This Row],[draft_id]],drafts[id],drafts[non_canonical])=TRUE,0,_xlfn.XLOOKUP(drafter_draft_stats[[#This Row],[drafter_id]],$D$2:$D315,$R$2:$R315,0,,-1))</f>
        <v>0</v>
      </c>
      <c r="J316" cm="1">
        <f t="array" ref="J316">IF(_xlfn.XLOOKUP(drafter_draft_stats[[#This Row],[draft_id]],drafts[id],drafts[non_canonical])=TRUE,0,_xlfn.XLOOKUP(drafter_draft_stats[[#This Row],[drafter_id]],$D$2:$D315,$S$2:$S315,0,,-1))</f>
        <v>0</v>
      </c>
      <c r="K316" cm="1">
        <f t="array" ref="K316">IF(_xlfn.XLOOKUP(1,(game_boards[draft_id]=drafter_draft_stats[[#This Row],[draft_id]])*(game_boards[drafter_id]=drafter_draft_stats[[#This Row],[drafter_id]]),game_boards[has_bonus_veto])=TRUE,1,0)</f>
        <v>0</v>
      </c>
      <c r="L316" cm="1">
        <f t="array" ref="L316">IF(_xlfn.XLOOKUP(1,(game_boards[draft_id]=drafter_draft_stats[[#This Row],[draft_id]])*(game_boards[drafter_id]=drafter_draft_stats[[#This Row],[drafter_id]]),game_boards[has_bonus_veto_override])=TRUE,1,0)</f>
        <v>0</v>
      </c>
      <c r="M316">
        <f>drafter_draft_stats[[#This Row],[starting_veto]]+drafter_draft_stats[[#This Row],[rollover_vetoes]]+drafter_draft_stats[[#This Row],[trivia_vetoes]]</f>
        <v>1</v>
      </c>
      <c r="N316">
        <f>drafter_draft_stats[[#This Row],[rollover_veto_override]]+drafter_draft_stats[[#This Row],[trivia_veto_override]]</f>
        <v>0</v>
      </c>
      <c r="P316">
        <v>1</v>
      </c>
      <c r="R316">
        <f>IF(_xlfn.XLOOKUP(drafter_draft_stats[[#This Row],[draft_id]],drafts[id],drafts[non_canonical])=TRUE,0,IF(drafter_draft_stats[[#This Row],[total_vetoes]]-drafter_draft_stats[[#This Row],[vetoes_used]]&gt;=1,1,0))</f>
        <v>0</v>
      </c>
      <c r="S316">
        <f>IF(_xlfn.XLOOKUP(drafter_draft_stats[[#This Row],[draft_id]],drafts[id],drafts[non_canonical])=TRUE,0,IF(drafter_draft_stats[[#This Row],[total_veto_overrides]]-drafter_draft_stats[[#This Row],[veto_overrides_used]]&gt;=1,1,0))</f>
        <v>0</v>
      </c>
    </row>
    <row r="317" spans="2:19" x14ac:dyDescent="0.25">
      <c r="B317" s="4" t="s">
        <v>221</v>
      </c>
      <c r="C317">
        <f>_xlfn.XLOOKUP(drafter_draft_stats[[#This Row],[draft_id]],drafts[id],drafts[title])</f>
        <v>2007</v>
      </c>
      <c r="D317" t="s">
        <v>1009</v>
      </c>
      <c r="E317" t="str">
        <f>_xlfn.XLOOKUP(drafter_draft_stats[[#This Row],[drafter_id]],drafters[id],drafters[name],"")</f>
        <v>Drea Clark</v>
      </c>
      <c r="G317" t="str">
        <f>_xlfn.XLOOKUP(drafter_draft_stats[[#This Row],[drafter_team_id]],drafter_teams[id],drafter_teams[name],"")</f>
        <v/>
      </c>
      <c r="H317">
        <f>1</f>
        <v>1</v>
      </c>
      <c r="I317" cm="1">
        <f t="array" ref="I317">IF(_xlfn.XLOOKUP(drafter_draft_stats[[#This Row],[draft_id]],drafts[id],drafts[non_canonical])=TRUE,0,_xlfn.XLOOKUP(drafter_draft_stats[[#This Row],[drafter_id]],$D$2:$D316,$R$2:$R316,0,,-1))</f>
        <v>1</v>
      </c>
      <c r="J317" cm="1">
        <f t="array" ref="J317">IF(_xlfn.XLOOKUP(drafter_draft_stats[[#This Row],[draft_id]],drafts[id],drafts[non_canonical])=TRUE,0,_xlfn.XLOOKUP(drafter_draft_stats[[#This Row],[drafter_id]],$D$2:$D316,$S$2:$S316,0,,-1))</f>
        <v>0</v>
      </c>
      <c r="K317" cm="1">
        <f t="array" ref="K317">IF(_xlfn.XLOOKUP(1,(game_boards[draft_id]=drafter_draft_stats[[#This Row],[draft_id]])*(game_boards[drafter_id]=drafter_draft_stats[[#This Row],[drafter_id]]),game_boards[has_bonus_veto])=TRUE,1,0)</f>
        <v>0</v>
      </c>
      <c r="L317" cm="1">
        <f t="array" ref="L317">IF(_xlfn.XLOOKUP(1,(game_boards[draft_id]=drafter_draft_stats[[#This Row],[draft_id]])*(game_boards[drafter_id]=drafter_draft_stats[[#This Row],[drafter_id]]),game_boards[has_bonus_veto_override])=TRUE,1,0)</f>
        <v>0</v>
      </c>
      <c r="M317">
        <f>drafter_draft_stats[[#This Row],[starting_veto]]+drafter_draft_stats[[#This Row],[rollover_vetoes]]+drafter_draft_stats[[#This Row],[trivia_vetoes]]</f>
        <v>2</v>
      </c>
      <c r="N317">
        <f>drafter_draft_stats[[#This Row],[rollover_veto_override]]+drafter_draft_stats[[#This Row],[trivia_veto_override]]</f>
        <v>0</v>
      </c>
      <c r="P317">
        <v>1</v>
      </c>
      <c r="R317">
        <f>IF(_xlfn.XLOOKUP(drafter_draft_stats[[#This Row],[draft_id]],drafts[id],drafts[non_canonical])=TRUE,0,IF(drafter_draft_stats[[#This Row],[total_vetoes]]-drafter_draft_stats[[#This Row],[vetoes_used]]&gt;=1,1,0))</f>
        <v>1</v>
      </c>
      <c r="S317">
        <f>IF(_xlfn.XLOOKUP(drafter_draft_stats[[#This Row],[draft_id]],drafts[id],drafts[non_canonical])=TRUE,0,IF(drafter_draft_stats[[#This Row],[total_veto_overrides]]-drafter_draft_stats[[#This Row],[veto_overrides_used]]&gt;=1,1,0))</f>
        <v>0</v>
      </c>
    </row>
    <row r="318" spans="2:19" x14ac:dyDescent="0.25">
      <c r="B318" s="4" t="s">
        <v>221</v>
      </c>
      <c r="C318">
        <f>_xlfn.XLOOKUP(drafter_draft_stats[[#This Row],[draft_id]],drafts[id],drafts[title])</f>
        <v>2007</v>
      </c>
      <c r="D318" t="s">
        <v>789</v>
      </c>
      <c r="E318" t="str">
        <f>_xlfn.XLOOKUP(drafter_draft_stats[[#This Row],[drafter_id]],drafters[id],drafters[name],"")</f>
        <v>Bryan Cogman</v>
      </c>
      <c r="G318" t="str">
        <f>_xlfn.XLOOKUP(drafter_draft_stats[[#This Row],[drafter_team_id]],drafter_teams[id],drafter_teams[name],"")</f>
        <v/>
      </c>
      <c r="H318">
        <f>1</f>
        <v>1</v>
      </c>
      <c r="I318" cm="1">
        <f t="array" ref="I318">IF(_xlfn.XLOOKUP(drafter_draft_stats[[#This Row],[draft_id]],drafts[id],drafts[non_canonical])=TRUE,0,_xlfn.XLOOKUP(drafter_draft_stats[[#This Row],[drafter_id]],$D$2:$D317,$R$2:$R317,0,,-1))</f>
        <v>1</v>
      </c>
      <c r="J318" cm="1">
        <f t="array" ref="J318">IF(_xlfn.XLOOKUP(drafter_draft_stats[[#This Row],[draft_id]],drafts[id],drafts[non_canonical])=TRUE,0,_xlfn.XLOOKUP(drafter_draft_stats[[#This Row],[drafter_id]],$D$2:$D317,$S$2:$S317,0,,-1))</f>
        <v>0</v>
      </c>
      <c r="K318" cm="1">
        <f t="array" ref="K318">IF(_xlfn.XLOOKUP(1,(game_boards[draft_id]=drafter_draft_stats[[#This Row],[draft_id]])*(game_boards[drafter_id]=drafter_draft_stats[[#This Row],[drafter_id]]),game_boards[has_bonus_veto])=TRUE,1,0)</f>
        <v>0</v>
      </c>
      <c r="L318" cm="1">
        <f t="array" ref="L318">IF(_xlfn.XLOOKUP(1,(game_boards[draft_id]=drafter_draft_stats[[#This Row],[draft_id]])*(game_boards[drafter_id]=drafter_draft_stats[[#This Row],[drafter_id]]),game_boards[has_bonus_veto_override])=TRUE,1,0)</f>
        <v>0</v>
      </c>
      <c r="M318">
        <f>drafter_draft_stats[[#This Row],[starting_veto]]+drafter_draft_stats[[#This Row],[rollover_vetoes]]+drafter_draft_stats[[#This Row],[trivia_vetoes]]</f>
        <v>2</v>
      </c>
      <c r="N318">
        <f>drafter_draft_stats[[#This Row],[rollover_veto_override]]+drafter_draft_stats[[#This Row],[trivia_veto_override]]</f>
        <v>0</v>
      </c>
      <c r="R318">
        <f>IF(_xlfn.XLOOKUP(drafter_draft_stats[[#This Row],[draft_id]],drafts[id],drafts[non_canonical])=TRUE,0,IF(drafter_draft_stats[[#This Row],[total_vetoes]]-drafter_draft_stats[[#This Row],[vetoes_used]]&gt;=1,1,0))</f>
        <v>1</v>
      </c>
      <c r="S318">
        <f>IF(_xlfn.XLOOKUP(drafter_draft_stats[[#This Row],[draft_id]],drafts[id],drafts[non_canonical])=TRUE,0,IF(drafter_draft_stats[[#This Row],[total_veto_overrides]]-drafter_draft_stats[[#This Row],[veto_overrides_used]]&gt;=1,1,0))</f>
        <v>0</v>
      </c>
    </row>
    <row r="319" spans="2:19" x14ac:dyDescent="0.25">
      <c r="B319" s="4" t="s">
        <v>576</v>
      </c>
      <c r="C319" t="str">
        <f>_xlfn.XLOOKUP(drafter_draft_stats[[#This Row],[draft_id]],drafts[id],drafts[title])</f>
        <v>Wes Craven</v>
      </c>
      <c r="D319" t="s">
        <v>849</v>
      </c>
      <c r="E319" t="str">
        <f>_xlfn.XLOOKUP(drafter_draft_stats[[#This Row],[drafter_id]],drafters[id],drafters[name],"")</f>
        <v>Dylan Guerra</v>
      </c>
      <c r="G319" t="str">
        <f>_xlfn.XLOOKUP(drafter_draft_stats[[#This Row],[drafter_team_id]],drafter_teams[id],drafter_teams[name],"")</f>
        <v/>
      </c>
      <c r="H319">
        <f>1</f>
        <v>1</v>
      </c>
      <c r="I319" cm="1">
        <f t="array" ref="I319">IF(_xlfn.XLOOKUP(drafter_draft_stats[[#This Row],[draft_id]],drafts[id],drafts[non_canonical])=TRUE,0,_xlfn.XLOOKUP(drafter_draft_stats[[#This Row],[drafter_id]],$D$2:$D318,$R$2:$R318,0,,-1))</f>
        <v>0</v>
      </c>
      <c r="J319" cm="1">
        <f t="array" ref="J319">IF(_xlfn.XLOOKUP(drafter_draft_stats[[#This Row],[draft_id]],drafts[id],drafts[non_canonical])=TRUE,0,_xlfn.XLOOKUP(drafter_draft_stats[[#This Row],[drafter_id]],$D$2:$D318,$S$2:$S318,0,,-1))</f>
        <v>0</v>
      </c>
      <c r="K319" cm="1">
        <f t="array" ref="K319">IF(_xlfn.XLOOKUP(1,(game_boards[draft_id]=drafter_draft_stats[[#This Row],[draft_id]])*(game_boards[drafter_id]=drafter_draft_stats[[#This Row],[drafter_id]]),game_boards[has_bonus_veto])=TRUE,1,0)</f>
        <v>0</v>
      </c>
      <c r="L319" cm="1">
        <f t="array" ref="L319">IF(_xlfn.XLOOKUP(1,(game_boards[draft_id]=drafter_draft_stats[[#This Row],[draft_id]])*(game_boards[drafter_id]=drafter_draft_stats[[#This Row],[drafter_id]]),game_boards[has_bonus_veto_override])=TRUE,1,0)</f>
        <v>0</v>
      </c>
      <c r="M319">
        <f>drafter_draft_stats[[#This Row],[starting_veto]]+drafter_draft_stats[[#This Row],[rollover_vetoes]]+drafter_draft_stats[[#This Row],[trivia_vetoes]]</f>
        <v>1</v>
      </c>
      <c r="N319">
        <f>drafter_draft_stats[[#This Row],[rollover_veto_override]]+drafter_draft_stats[[#This Row],[trivia_veto_override]]</f>
        <v>0</v>
      </c>
      <c r="R319">
        <f>IF(_xlfn.XLOOKUP(drafter_draft_stats[[#This Row],[draft_id]],drafts[id],drafts[non_canonical])=TRUE,0,IF(drafter_draft_stats[[#This Row],[total_vetoes]]-drafter_draft_stats[[#This Row],[vetoes_used]]&gt;=1,1,0))</f>
        <v>1</v>
      </c>
      <c r="S319">
        <f>IF(_xlfn.XLOOKUP(drafter_draft_stats[[#This Row],[draft_id]],drafts[id],drafts[non_canonical])=TRUE,0,IF(drafter_draft_stats[[#This Row],[total_veto_overrides]]-drafter_draft_stats[[#This Row],[veto_overrides_used]]&gt;=1,1,0))</f>
        <v>0</v>
      </c>
    </row>
    <row r="320" spans="2:19" x14ac:dyDescent="0.25">
      <c r="B320" s="4" t="s">
        <v>576</v>
      </c>
      <c r="C320" t="str">
        <f>_xlfn.XLOOKUP(drafter_draft_stats[[#This Row],[draft_id]],drafts[id],drafts[title])</f>
        <v>Wes Craven</v>
      </c>
      <c r="D320" t="s">
        <v>793</v>
      </c>
      <c r="E320" t="str">
        <f>_xlfn.XLOOKUP(drafter_draft_stats[[#This Row],[drafter_id]],drafters[id],drafters[name],"")</f>
        <v>Clarke Wolfe</v>
      </c>
      <c r="G320" t="str">
        <f>_xlfn.XLOOKUP(drafter_draft_stats[[#This Row],[drafter_team_id]],drafter_teams[id],drafter_teams[name],"")</f>
        <v/>
      </c>
      <c r="H320">
        <f>1</f>
        <v>1</v>
      </c>
      <c r="I320" cm="1">
        <f t="array" ref="I320">IF(_xlfn.XLOOKUP(drafter_draft_stats[[#This Row],[draft_id]],drafts[id],drafts[non_canonical])=TRUE,0,_xlfn.XLOOKUP(drafter_draft_stats[[#This Row],[drafter_id]],$D$2:$D319,$R$2:$R319,0,,-1))</f>
        <v>1</v>
      </c>
      <c r="J320" cm="1">
        <f t="array" ref="J320">IF(_xlfn.XLOOKUP(drafter_draft_stats[[#This Row],[draft_id]],drafts[id],drafts[non_canonical])=TRUE,0,_xlfn.XLOOKUP(drafter_draft_stats[[#This Row],[drafter_id]],$D$2:$D319,$S$2:$S319,0,,-1))</f>
        <v>0</v>
      </c>
      <c r="K320" cm="1">
        <f t="array" ref="K320">IF(_xlfn.XLOOKUP(1,(game_boards[draft_id]=drafter_draft_stats[[#This Row],[draft_id]])*(game_boards[drafter_id]=drafter_draft_stats[[#This Row],[drafter_id]]),game_boards[has_bonus_veto])=TRUE,1,0)</f>
        <v>0</v>
      </c>
      <c r="L320" cm="1">
        <f t="array" ref="L320">IF(_xlfn.XLOOKUP(1,(game_boards[draft_id]=drafter_draft_stats[[#This Row],[draft_id]])*(game_boards[drafter_id]=drafter_draft_stats[[#This Row],[drafter_id]]),game_boards[has_bonus_veto_override])=TRUE,1,0)</f>
        <v>0</v>
      </c>
      <c r="M320">
        <f>drafter_draft_stats[[#This Row],[starting_veto]]+drafter_draft_stats[[#This Row],[rollover_vetoes]]+drafter_draft_stats[[#This Row],[trivia_vetoes]]</f>
        <v>2</v>
      </c>
      <c r="N320">
        <f>drafter_draft_stats[[#This Row],[rollover_veto_override]]+drafter_draft_stats[[#This Row],[trivia_veto_override]]</f>
        <v>0</v>
      </c>
      <c r="P320">
        <v>1</v>
      </c>
      <c r="R320">
        <f>IF(_xlfn.XLOOKUP(drafter_draft_stats[[#This Row],[draft_id]],drafts[id],drafts[non_canonical])=TRUE,0,IF(drafter_draft_stats[[#This Row],[total_vetoes]]-drafter_draft_stats[[#This Row],[vetoes_used]]&gt;=1,1,0))</f>
        <v>1</v>
      </c>
      <c r="S320">
        <f>IF(_xlfn.XLOOKUP(drafter_draft_stats[[#This Row],[draft_id]],drafts[id],drafts[non_canonical])=TRUE,0,IF(drafter_draft_stats[[#This Row],[total_veto_overrides]]-drafter_draft_stats[[#This Row],[veto_overrides_used]]&gt;=1,1,0))</f>
        <v>0</v>
      </c>
    </row>
    <row r="321" spans="2:19" x14ac:dyDescent="0.25">
      <c r="B321" s="4" t="s">
        <v>713</v>
      </c>
      <c r="C321" t="str">
        <f>_xlfn.XLOOKUP(drafter_draft_stats[[#This Row],[draft_id]],drafts[id],drafts[title])</f>
        <v>Bob Dylan</v>
      </c>
      <c r="D321" t="s">
        <v>1115</v>
      </c>
      <c r="E321" t="str">
        <f>_xlfn.XLOOKUP(drafter_draft_stats[[#This Row],[drafter_id]],drafters[id],drafters[name],"")</f>
        <v>Ryan Marker</v>
      </c>
      <c r="G321" t="str">
        <f>_xlfn.XLOOKUP(drafter_draft_stats[[#This Row],[drafter_team_id]],drafter_teams[id],drafter_teams[name],"")</f>
        <v/>
      </c>
      <c r="H321">
        <f>1</f>
        <v>1</v>
      </c>
      <c r="I321" cm="1">
        <f t="array" ref="I321">IF(_xlfn.XLOOKUP(drafter_draft_stats[[#This Row],[draft_id]],drafts[id],drafts[non_canonical])=TRUE,0,_xlfn.XLOOKUP(drafter_draft_stats[[#This Row],[drafter_id]],$D$2:$D320,$R$2:$R320,0,,-1))</f>
        <v>0</v>
      </c>
      <c r="J321" cm="1">
        <f t="array" ref="J321">IF(_xlfn.XLOOKUP(drafter_draft_stats[[#This Row],[draft_id]],drafts[id],drafts[non_canonical])=TRUE,0,_xlfn.XLOOKUP(drafter_draft_stats[[#This Row],[drafter_id]],$D$2:$D320,$S$2:$S320,0,,-1))</f>
        <v>0</v>
      </c>
      <c r="K321" cm="1">
        <f t="array" ref="K321">IF(_xlfn.XLOOKUP(1,(game_boards[draft_id]=drafter_draft_stats[[#This Row],[draft_id]])*(game_boards[drafter_id]=drafter_draft_stats[[#This Row],[drafter_id]]),game_boards[has_bonus_veto])=TRUE,1,0)</f>
        <v>0</v>
      </c>
      <c r="L321" cm="1">
        <f t="array" ref="L321">IF(_xlfn.XLOOKUP(1,(game_boards[draft_id]=drafter_draft_stats[[#This Row],[draft_id]])*(game_boards[drafter_id]=drafter_draft_stats[[#This Row],[drafter_id]]),game_boards[has_bonus_veto_override])=TRUE,1,0)</f>
        <v>0</v>
      </c>
      <c r="M321">
        <f>drafter_draft_stats[[#This Row],[starting_veto]]+drafter_draft_stats[[#This Row],[rollover_vetoes]]+drafter_draft_stats[[#This Row],[trivia_vetoes]]</f>
        <v>1</v>
      </c>
      <c r="N321">
        <f>drafter_draft_stats[[#This Row],[rollover_veto_override]]+drafter_draft_stats[[#This Row],[trivia_veto_override]]</f>
        <v>0</v>
      </c>
      <c r="P321">
        <v>1</v>
      </c>
      <c r="R321">
        <f>IF(_xlfn.XLOOKUP(drafter_draft_stats[[#This Row],[draft_id]],drafts[id],drafts[non_canonical])=TRUE,0,IF(drafter_draft_stats[[#This Row],[total_vetoes]]-drafter_draft_stats[[#This Row],[vetoes_used]]&gt;=1,1,0))</f>
        <v>0</v>
      </c>
      <c r="S321">
        <f>IF(_xlfn.XLOOKUP(drafter_draft_stats[[#This Row],[draft_id]],drafts[id],drafts[non_canonical])=TRUE,0,IF(drafter_draft_stats[[#This Row],[total_veto_overrides]]-drafter_draft_stats[[#This Row],[veto_overrides_used]]&gt;=1,1,0))</f>
        <v>0</v>
      </c>
    </row>
    <row r="322" spans="2:19" x14ac:dyDescent="0.25">
      <c r="B322" s="4" t="s">
        <v>713</v>
      </c>
      <c r="C322" t="str">
        <f>_xlfn.XLOOKUP(drafter_draft_stats[[#This Row],[draft_id]],drafts[id],drafts[title])</f>
        <v>Bob Dylan</v>
      </c>
      <c r="D322" t="s">
        <v>921</v>
      </c>
      <c r="E322" t="str">
        <f>_xlfn.XLOOKUP(drafter_draft_stats[[#This Row],[drafter_id]],drafters[id],drafters[name],"")</f>
        <v>Marya Gates</v>
      </c>
      <c r="G322" t="str">
        <f>_xlfn.XLOOKUP(drafter_draft_stats[[#This Row],[drafter_team_id]],drafter_teams[id],drafter_teams[name],"")</f>
        <v/>
      </c>
      <c r="H322">
        <f>1</f>
        <v>1</v>
      </c>
      <c r="I322" cm="1">
        <f t="array" ref="I322">IF(_xlfn.XLOOKUP(drafter_draft_stats[[#This Row],[draft_id]],drafts[id],drafts[non_canonical])=TRUE,0,_xlfn.XLOOKUP(drafter_draft_stats[[#This Row],[drafter_id]],$D$2:$D321,$R$2:$R321,0,,-1))</f>
        <v>0</v>
      </c>
      <c r="J322" cm="1">
        <f t="array" ref="J322">IF(_xlfn.XLOOKUP(drafter_draft_stats[[#This Row],[draft_id]],drafts[id],drafts[non_canonical])=TRUE,0,_xlfn.XLOOKUP(drafter_draft_stats[[#This Row],[drafter_id]],$D$2:$D321,$S$2:$S321,0,,-1))</f>
        <v>0</v>
      </c>
      <c r="K322" cm="1">
        <f t="array" ref="K322">IF(_xlfn.XLOOKUP(1,(game_boards[draft_id]=drafter_draft_stats[[#This Row],[draft_id]])*(game_boards[drafter_id]=drafter_draft_stats[[#This Row],[drafter_id]]),game_boards[has_bonus_veto])=TRUE,1,0)</f>
        <v>0</v>
      </c>
      <c r="L322" cm="1">
        <f t="array" ref="L322">IF(_xlfn.XLOOKUP(1,(game_boards[draft_id]=drafter_draft_stats[[#This Row],[draft_id]])*(game_boards[drafter_id]=drafter_draft_stats[[#This Row],[drafter_id]]),game_boards[has_bonus_veto_override])=TRUE,1,0)</f>
        <v>0</v>
      </c>
      <c r="M322">
        <f>drafter_draft_stats[[#This Row],[starting_veto]]+drafter_draft_stats[[#This Row],[rollover_vetoes]]+drafter_draft_stats[[#This Row],[trivia_vetoes]]</f>
        <v>1</v>
      </c>
      <c r="N322">
        <f>drafter_draft_stats[[#This Row],[rollover_veto_override]]+drafter_draft_stats[[#This Row],[trivia_veto_override]]</f>
        <v>0</v>
      </c>
      <c r="P322">
        <v>1</v>
      </c>
      <c r="R322">
        <f>IF(_xlfn.XLOOKUP(drafter_draft_stats[[#This Row],[draft_id]],drafts[id],drafts[non_canonical])=TRUE,0,IF(drafter_draft_stats[[#This Row],[total_vetoes]]-drafter_draft_stats[[#This Row],[vetoes_used]]&gt;=1,1,0))</f>
        <v>0</v>
      </c>
      <c r="S322">
        <f>IF(_xlfn.XLOOKUP(drafter_draft_stats[[#This Row],[draft_id]],drafts[id],drafts[non_canonical])=TRUE,0,IF(drafter_draft_stats[[#This Row],[total_veto_overrides]]-drafter_draft_stats[[#This Row],[veto_overrides_used]]&gt;=1,1,0))</f>
        <v>0</v>
      </c>
    </row>
    <row r="323" spans="2:19" x14ac:dyDescent="0.25">
      <c r="B323" s="4" t="s">
        <v>548</v>
      </c>
      <c r="C323" t="str">
        <f>_xlfn.XLOOKUP(drafter_draft_stats[[#This Row],[draft_id]],drafts[id],drafts[title])</f>
        <v>Tremors Super Draft</v>
      </c>
      <c r="D323" t="s">
        <v>915</v>
      </c>
      <c r="E323" t="str">
        <f>_xlfn.XLOOKUP(drafter_draft_stats[[#This Row],[drafter_id]],drafters[id],drafters[name],"")</f>
        <v>Billy Ray Brewton</v>
      </c>
      <c r="G323" t="str">
        <f>_xlfn.XLOOKUP(drafter_draft_stats[[#This Row],[drafter_team_id]],drafter_teams[id],drafter_teams[name],"")</f>
        <v/>
      </c>
      <c r="H323">
        <f>1</f>
        <v>1</v>
      </c>
      <c r="I323" cm="1">
        <f t="array" ref="I323">IF(_xlfn.XLOOKUP(drafter_draft_stats[[#This Row],[draft_id]],drafts[id],drafts[non_canonical])=TRUE,0,_xlfn.XLOOKUP(drafter_draft_stats[[#This Row],[drafter_id]],$D$2:$D322,$R$2:$R322,0,,-1))</f>
        <v>1</v>
      </c>
      <c r="J323" cm="1">
        <f t="array" ref="J323">IF(_xlfn.XLOOKUP(drafter_draft_stats[[#This Row],[draft_id]],drafts[id],drafts[non_canonical])=TRUE,0,_xlfn.XLOOKUP(drafter_draft_stats[[#This Row],[drafter_id]],$D$2:$D322,$S$2:$S322,0,,-1))</f>
        <v>1</v>
      </c>
      <c r="K323" cm="1">
        <f t="array" ref="K323">IF(_xlfn.XLOOKUP(1,(game_boards[draft_id]=drafter_draft_stats[[#This Row],[draft_id]])*(game_boards[drafter_id]=drafter_draft_stats[[#This Row],[drafter_id]]),game_boards[has_bonus_veto])=TRUE,1,0)</f>
        <v>0</v>
      </c>
      <c r="L323" cm="1">
        <f t="array" ref="L323">IF(_xlfn.XLOOKUP(1,(game_boards[draft_id]=drafter_draft_stats[[#This Row],[draft_id]])*(game_boards[drafter_id]=drafter_draft_stats[[#This Row],[drafter_id]]),game_boards[has_bonus_veto_override])=TRUE,1,0)</f>
        <v>0</v>
      </c>
      <c r="M323">
        <f>drafter_draft_stats[[#This Row],[starting_veto]]+drafter_draft_stats[[#This Row],[rollover_vetoes]]+drafter_draft_stats[[#This Row],[trivia_vetoes]]</f>
        <v>2</v>
      </c>
      <c r="N323">
        <f>drafter_draft_stats[[#This Row],[rollover_veto_override]]+drafter_draft_stats[[#This Row],[trivia_veto_override]]</f>
        <v>1</v>
      </c>
      <c r="P323">
        <v>2</v>
      </c>
      <c r="R323">
        <f>IF(_xlfn.XLOOKUP(drafter_draft_stats[[#This Row],[draft_id]],drafts[id],drafts[non_canonical])=TRUE,0,IF(drafter_draft_stats[[#This Row],[total_vetoes]]-drafter_draft_stats[[#This Row],[vetoes_used]]&gt;=1,1,0))</f>
        <v>0</v>
      </c>
      <c r="S323">
        <f>IF(_xlfn.XLOOKUP(drafter_draft_stats[[#This Row],[draft_id]],drafts[id],drafts[non_canonical])=TRUE,0,IF(drafter_draft_stats[[#This Row],[total_veto_overrides]]-drafter_draft_stats[[#This Row],[veto_overrides_used]]&gt;=1,1,0))</f>
        <v>1</v>
      </c>
    </row>
    <row r="324" spans="2:19" x14ac:dyDescent="0.25">
      <c r="B324" s="4" t="s">
        <v>548</v>
      </c>
      <c r="C324" t="str">
        <f>_xlfn.XLOOKUP(drafter_draft_stats[[#This Row],[draft_id]],drafts[id],drafts[title])</f>
        <v>Tremors Super Draft</v>
      </c>
      <c r="D324" t="s">
        <v>1111</v>
      </c>
      <c r="E324" t="str">
        <f>_xlfn.XLOOKUP(drafter_draft_stats[[#This Row],[drafter_id]],drafters[id],drafters[name],"")</f>
        <v>Harmony Colangelo</v>
      </c>
      <c r="G324" t="str">
        <f>_xlfn.XLOOKUP(drafter_draft_stats[[#This Row],[drafter_team_id]],drafter_teams[id],drafter_teams[name],"")</f>
        <v/>
      </c>
      <c r="H324">
        <f>1</f>
        <v>1</v>
      </c>
      <c r="I324" cm="1">
        <f t="array" ref="I324">IF(_xlfn.XLOOKUP(drafter_draft_stats[[#This Row],[draft_id]],drafts[id],drafts[non_canonical])=TRUE,0,_xlfn.XLOOKUP(drafter_draft_stats[[#This Row],[drafter_id]],$D$2:$D323,$R$2:$R323,0,,-1))</f>
        <v>0</v>
      </c>
      <c r="J324" cm="1">
        <f t="array" ref="J324">IF(_xlfn.XLOOKUP(drafter_draft_stats[[#This Row],[draft_id]],drafts[id],drafts[non_canonical])=TRUE,0,_xlfn.XLOOKUP(drafter_draft_stats[[#This Row],[drafter_id]],$D$2:$D323,$S$2:$S323,0,,-1))</f>
        <v>0</v>
      </c>
      <c r="K324" cm="1">
        <f t="array" ref="K324">IF(_xlfn.XLOOKUP(1,(game_boards[draft_id]=drafter_draft_stats[[#This Row],[draft_id]])*(game_boards[drafter_id]=drafter_draft_stats[[#This Row],[drafter_id]]),game_boards[has_bonus_veto])=TRUE,1,0)</f>
        <v>0</v>
      </c>
      <c r="L324" cm="1">
        <f t="array" ref="L324">IF(_xlfn.XLOOKUP(1,(game_boards[draft_id]=drafter_draft_stats[[#This Row],[draft_id]])*(game_boards[drafter_id]=drafter_draft_stats[[#This Row],[drafter_id]]),game_boards[has_bonus_veto_override])=TRUE,1,0)</f>
        <v>0</v>
      </c>
      <c r="M324">
        <f>drafter_draft_stats[[#This Row],[starting_veto]]+drafter_draft_stats[[#This Row],[rollover_vetoes]]+drafter_draft_stats[[#This Row],[trivia_vetoes]]</f>
        <v>1</v>
      </c>
      <c r="N324">
        <f>drafter_draft_stats[[#This Row],[rollover_veto_override]]+drafter_draft_stats[[#This Row],[trivia_veto_override]]</f>
        <v>0</v>
      </c>
      <c r="P324">
        <v>1</v>
      </c>
      <c r="R324">
        <f>IF(_xlfn.XLOOKUP(drafter_draft_stats[[#This Row],[draft_id]],drafts[id],drafts[non_canonical])=TRUE,0,IF(drafter_draft_stats[[#This Row],[total_vetoes]]-drafter_draft_stats[[#This Row],[vetoes_used]]&gt;=1,1,0))</f>
        <v>0</v>
      </c>
      <c r="S324">
        <f>IF(_xlfn.XLOOKUP(drafter_draft_stats[[#This Row],[draft_id]],drafts[id],drafts[non_canonical])=TRUE,0,IF(drafter_draft_stats[[#This Row],[total_veto_overrides]]-drafter_draft_stats[[#This Row],[veto_overrides_used]]&gt;=1,1,0))</f>
        <v>0</v>
      </c>
    </row>
    <row r="325" spans="2:19" x14ac:dyDescent="0.25">
      <c r="B325" s="4" t="s">
        <v>324</v>
      </c>
      <c r="C325" t="str">
        <f>_xlfn.XLOOKUP(drafter_draft_stats[[#This Row],[draft_id]],drafts[id],drafts[title])</f>
        <v>Planet Hollywood Mega Draft</v>
      </c>
      <c r="D325" t="s">
        <v>809</v>
      </c>
      <c r="E325" t="str">
        <f>_xlfn.XLOOKUP(drafter_draft_stats[[#This Row],[drafter_id]],drafters[id],drafters[name],"")</f>
        <v>Marc Bernardin</v>
      </c>
      <c r="G325" t="str">
        <f>_xlfn.XLOOKUP(drafter_draft_stats[[#This Row],[drafter_team_id]],drafter_teams[id],drafter_teams[name],"")</f>
        <v/>
      </c>
      <c r="H325">
        <f>1</f>
        <v>1</v>
      </c>
      <c r="I325" cm="1">
        <f t="array" ref="I325">IF(_xlfn.XLOOKUP(drafter_draft_stats[[#This Row],[draft_id]],drafts[id],drafts[non_canonical])=TRUE,0,_xlfn.XLOOKUP(drafter_draft_stats[[#This Row],[drafter_id]],$D$2:$D324,$R$2:$R324,0,,-1))</f>
        <v>0</v>
      </c>
      <c r="J325" cm="1">
        <f t="array" ref="J325">IF(_xlfn.XLOOKUP(drafter_draft_stats[[#This Row],[draft_id]],drafts[id],drafts[non_canonical])=TRUE,0,_xlfn.XLOOKUP(drafter_draft_stats[[#This Row],[drafter_id]],$D$2:$D324,$S$2:$S324,0,,-1))</f>
        <v>0</v>
      </c>
      <c r="K325" cm="1">
        <f t="array" ref="K325">IF(_xlfn.XLOOKUP(1,(game_boards[draft_id]=drafter_draft_stats[[#This Row],[draft_id]])*(game_boards[drafter_id]=drafter_draft_stats[[#This Row],[drafter_id]]),game_boards[has_bonus_veto])=TRUE,1,0)</f>
        <v>1</v>
      </c>
      <c r="L325" cm="1">
        <f t="array" ref="L325">IF(_xlfn.XLOOKUP(1,(game_boards[draft_id]=drafter_draft_stats[[#This Row],[draft_id]])*(game_boards[drafter_id]=drafter_draft_stats[[#This Row],[drafter_id]]),game_boards[has_bonus_veto_override])=TRUE,1,0)</f>
        <v>0</v>
      </c>
      <c r="M325">
        <f>drafter_draft_stats[[#This Row],[starting_veto]]+drafter_draft_stats[[#This Row],[rollover_vetoes]]+drafter_draft_stats[[#This Row],[trivia_vetoes]]</f>
        <v>2</v>
      </c>
      <c r="N325">
        <f>drafter_draft_stats[[#This Row],[rollover_veto_override]]+drafter_draft_stats[[#This Row],[trivia_veto_override]]</f>
        <v>0</v>
      </c>
      <c r="P325">
        <v>2</v>
      </c>
      <c r="R325">
        <f>IF(_xlfn.XLOOKUP(drafter_draft_stats[[#This Row],[draft_id]],drafts[id],drafts[non_canonical])=TRUE,0,IF(drafter_draft_stats[[#This Row],[total_vetoes]]-drafter_draft_stats[[#This Row],[vetoes_used]]&gt;=1,1,0))</f>
        <v>0</v>
      </c>
      <c r="S325">
        <f>IF(_xlfn.XLOOKUP(drafter_draft_stats[[#This Row],[draft_id]],drafts[id],drafts[non_canonical])=TRUE,0,IF(drafter_draft_stats[[#This Row],[total_veto_overrides]]-drafter_draft_stats[[#This Row],[veto_overrides_used]]&gt;=1,1,0))</f>
        <v>0</v>
      </c>
    </row>
    <row r="326" spans="2:19" x14ac:dyDescent="0.25">
      <c r="B326" s="4" t="s">
        <v>324</v>
      </c>
      <c r="C326" t="str">
        <f>_xlfn.XLOOKUP(drafter_draft_stats[[#This Row],[draft_id]],drafts[id],drafts[title])</f>
        <v>Planet Hollywood Mega Draft</v>
      </c>
      <c r="D326" t="s">
        <v>833</v>
      </c>
      <c r="E326" t="str">
        <f>_xlfn.XLOOKUP(drafter_draft_stats[[#This Row],[drafter_id]],drafters[id],drafters[name],"")</f>
        <v>Jordan Crucchiola</v>
      </c>
      <c r="G326" t="str">
        <f>_xlfn.XLOOKUP(drafter_draft_stats[[#This Row],[drafter_team_id]],drafter_teams[id],drafter_teams[name],"")</f>
        <v/>
      </c>
      <c r="H326">
        <f>1</f>
        <v>1</v>
      </c>
      <c r="I326" cm="1">
        <f t="array" ref="I326">IF(_xlfn.XLOOKUP(drafter_draft_stats[[#This Row],[draft_id]],drafts[id],drafts[non_canonical])=TRUE,0,_xlfn.XLOOKUP(drafter_draft_stats[[#This Row],[drafter_id]],$D$2:$D325,$R$2:$R325,0,,-1))</f>
        <v>1</v>
      </c>
      <c r="J326" cm="1">
        <f t="array" ref="J326">IF(_xlfn.XLOOKUP(drafter_draft_stats[[#This Row],[draft_id]],drafts[id],drafts[non_canonical])=TRUE,0,_xlfn.XLOOKUP(drafter_draft_stats[[#This Row],[drafter_id]],$D$2:$D325,$S$2:$S325,0,,-1))</f>
        <v>0</v>
      </c>
      <c r="K326" cm="1">
        <f t="array" ref="K326">IF(_xlfn.XLOOKUP(1,(game_boards[draft_id]=drafter_draft_stats[[#This Row],[draft_id]])*(game_boards[drafter_id]=drafter_draft_stats[[#This Row],[drafter_id]]),game_boards[has_bonus_veto])=TRUE,1,0)</f>
        <v>0</v>
      </c>
      <c r="L326" cm="1">
        <f t="array" ref="L326">IF(_xlfn.XLOOKUP(1,(game_boards[draft_id]=drafter_draft_stats[[#This Row],[draft_id]])*(game_boards[drafter_id]=drafter_draft_stats[[#This Row],[drafter_id]]),game_boards[has_bonus_veto_override])=TRUE,1,0)</f>
        <v>0</v>
      </c>
      <c r="M326">
        <f>drafter_draft_stats[[#This Row],[starting_veto]]+drafter_draft_stats[[#This Row],[rollover_vetoes]]+drafter_draft_stats[[#This Row],[trivia_vetoes]]</f>
        <v>2</v>
      </c>
      <c r="N326">
        <f>drafter_draft_stats[[#This Row],[rollover_veto_override]]+drafter_draft_stats[[#This Row],[trivia_veto_override]]</f>
        <v>0</v>
      </c>
      <c r="P326">
        <v>1</v>
      </c>
      <c r="R326">
        <f>IF(_xlfn.XLOOKUP(drafter_draft_stats[[#This Row],[draft_id]],drafts[id],drafts[non_canonical])=TRUE,0,IF(drafter_draft_stats[[#This Row],[total_vetoes]]-drafter_draft_stats[[#This Row],[vetoes_used]]&gt;=1,1,0))</f>
        <v>1</v>
      </c>
      <c r="S326">
        <f>IF(_xlfn.XLOOKUP(drafter_draft_stats[[#This Row],[draft_id]],drafts[id],drafts[non_canonical])=TRUE,0,IF(drafter_draft_stats[[#This Row],[total_veto_overrides]]-drafter_draft_stats[[#This Row],[veto_overrides_used]]&gt;=1,1,0))</f>
        <v>0</v>
      </c>
    </row>
    <row r="327" spans="2:19" x14ac:dyDescent="0.25">
      <c r="B327" s="4" t="s">
        <v>324</v>
      </c>
      <c r="C327" t="str">
        <f>_xlfn.XLOOKUP(drafter_draft_stats[[#This Row],[draft_id]],drafts[id],drafts[title])</f>
        <v>Planet Hollywood Mega Draft</v>
      </c>
      <c r="D327" t="s">
        <v>1051</v>
      </c>
      <c r="E327" t="str">
        <f>_xlfn.XLOOKUP(drafter_draft_stats[[#This Row],[drafter_id]],drafters[id],drafters[name],"")</f>
        <v>Drew McWeeny</v>
      </c>
      <c r="G327" t="str">
        <f>_xlfn.XLOOKUP(drafter_draft_stats[[#This Row],[drafter_team_id]],drafter_teams[id],drafter_teams[name],"")</f>
        <v/>
      </c>
      <c r="H327">
        <f>1</f>
        <v>1</v>
      </c>
      <c r="I327" cm="1">
        <f t="array" ref="I327">IF(_xlfn.XLOOKUP(drafter_draft_stats[[#This Row],[draft_id]],drafts[id],drafts[non_canonical])=TRUE,0,_xlfn.XLOOKUP(drafter_draft_stats[[#This Row],[drafter_id]],$D$2:$D326,$R$2:$R326,0,,-1))</f>
        <v>1</v>
      </c>
      <c r="J327" cm="1">
        <f t="array" ref="J327">IF(_xlfn.XLOOKUP(drafter_draft_stats[[#This Row],[draft_id]],drafts[id],drafts[non_canonical])=TRUE,0,_xlfn.XLOOKUP(drafter_draft_stats[[#This Row],[drafter_id]],$D$2:$D326,$S$2:$S326,0,,-1))</f>
        <v>0</v>
      </c>
      <c r="K327" cm="1">
        <f t="array" ref="K327">IF(_xlfn.XLOOKUP(1,(game_boards[draft_id]=drafter_draft_stats[[#This Row],[draft_id]])*(game_boards[drafter_id]=drafter_draft_stats[[#This Row],[drafter_id]]),game_boards[has_bonus_veto])=TRUE,1,0)</f>
        <v>0</v>
      </c>
      <c r="L327" cm="1">
        <f t="array" ref="L327">IF(_xlfn.XLOOKUP(1,(game_boards[draft_id]=drafter_draft_stats[[#This Row],[draft_id]])*(game_boards[drafter_id]=drafter_draft_stats[[#This Row],[drafter_id]]),game_boards[has_bonus_veto_override])=TRUE,1,0)</f>
        <v>1</v>
      </c>
      <c r="M327">
        <f>drafter_draft_stats[[#This Row],[starting_veto]]+drafter_draft_stats[[#This Row],[rollover_vetoes]]+drafter_draft_stats[[#This Row],[trivia_vetoes]]</f>
        <v>2</v>
      </c>
      <c r="N327">
        <f>drafter_draft_stats[[#This Row],[rollover_veto_override]]+drafter_draft_stats[[#This Row],[trivia_veto_override]]</f>
        <v>1</v>
      </c>
      <c r="P327">
        <v>2</v>
      </c>
      <c r="R327">
        <f>IF(_xlfn.XLOOKUP(drafter_draft_stats[[#This Row],[draft_id]],drafts[id],drafts[non_canonical])=TRUE,0,IF(drafter_draft_stats[[#This Row],[total_vetoes]]-drafter_draft_stats[[#This Row],[vetoes_used]]&gt;=1,1,0))</f>
        <v>0</v>
      </c>
      <c r="S327">
        <f>IF(_xlfn.XLOOKUP(drafter_draft_stats[[#This Row],[draft_id]],drafts[id],drafts[non_canonical])=TRUE,0,IF(drafter_draft_stats[[#This Row],[total_veto_overrides]]-drafter_draft_stats[[#This Row],[veto_overrides_used]]&gt;=1,1,0))</f>
        <v>1</v>
      </c>
    </row>
    <row r="328" spans="2:19" x14ac:dyDescent="0.25">
      <c r="B328" s="4" t="s">
        <v>324</v>
      </c>
      <c r="C328" t="str">
        <f>_xlfn.XLOOKUP(drafter_draft_stats[[#This Row],[draft_id]],drafts[id],drafts[title])</f>
        <v>Planet Hollywood Mega Draft</v>
      </c>
      <c r="D328" t="s">
        <v>1137</v>
      </c>
      <c r="E328" t="str">
        <f>_xlfn.XLOOKUP(drafter_draft_stats[[#This Row],[drafter_id]],drafters[id],drafters[name],"")</f>
        <v>Wynter Mitchell</v>
      </c>
      <c r="G328" t="str">
        <f>_xlfn.XLOOKUP(drafter_draft_stats[[#This Row],[drafter_team_id]],drafter_teams[id],drafter_teams[name],"")</f>
        <v/>
      </c>
      <c r="H328">
        <f>1</f>
        <v>1</v>
      </c>
      <c r="I328" cm="1">
        <f t="array" ref="I328">IF(_xlfn.XLOOKUP(drafter_draft_stats[[#This Row],[draft_id]],drafts[id],drafts[non_canonical])=TRUE,0,_xlfn.XLOOKUP(drafter_draft_stats[[#This Row],[drafter_id]],$D$2:$D327,$R$2:$R327,0,,-1))</f>
        <v>1</v>
      </c>
      <c r="J328" cm="1">
        <f t="array" ref="J328">IF(_xlfn.XLOOKUP(drafter_draft_stats[[#This Row],[draft_id]],drafts[id],drafts[non_canonical])=TRUE,0,_xlfn.XLOOKUP(drafter_draft_stats[[#This Row],[drafter_id]],$D$2:$D327,$S$2:$S327,0,,-1))</f>
        <v>0</v>
      </c>
      <c r="K328" cm="1">
        <f t="array" ref="K328">IF(_xlfn.XLOOKUP(1,(game_boards[draft_id]=drafter_draft_stats[[#This Row],[draft_id]])*(game_boards[drafter_id]=drafter_draft_stats[[#This Row],[drafter_id]]),game_boards[has_bonus_veto])=TRUE,1,0)</f>
        <v>0</v>
      </c>
      <c r="L328" cm="1">
        <f t="array" ref="L328">IF(_xlfn.XLOOKUP(1,(game_boards[draft_id]=drafter_draft_stats[[#This Row],[draft_id]])*(game_boards[drafter_id]=drafter_draft_stats[[#This Row],[drafter_id]]),game_boards[has_bonus_veto_override])=TRUE,1,0)</f>
        <v>0</v>
      </c>
      <c r="M328">
        <f>drafter_draft_stats[[#This Row],[starting_veto]]+drafter_draft_stats[[#This Row],[rollover_vetoes]]+drafter_draft_stats[[#This Row],[trivia_vetoes]]</f>
        <v>2</v>
      </c>
      <c r="N328">
        <f>drafter_draft_stats[[#This Row],[rollover_veto_override]]+drafter_draft_stats[[#This Row],[trivia_veto_override]]</f>
        <v>0</v>
      </c>
      <c r="P328">
        <v>2</v>
      </c>
      <c r="R328">
        <f>IF(_xlfn.XLOOKUP(drafter_draft_stats[[#This Row],[draft_id]],drafts[id],drafts[non_canonical])=TRUE,0,IF(drafter_draft_stats[[#This Row],[total_vetoes]]-drafter_draft_stats[[#This Row],[vetoes_used]]&gt;=1,1,0))</f>
        <v>0</v>
      </c>
      <c r="S328">
        <f>IF(_xlfn.XLOOKUP(drafter_draft_stats[[#This Row],[draft_id]],drafts[id],drafts[non_canonical])=TRUE,0,IF(drafter_draft_stats[[#This Row],[total_veto_overrides]]-drafter_draft_stats[[#This Row],[veto_overrides_used]]&gt;=1,1,0))</f>
        <v>0</v>
      </c>
    </row>
    <row r="329" spans="2:19" x14ac:dyDescent="0.25">
      <c r="B329" s="4" t="s">
        <v>744</v>
      </c>
      <c r="C329" t="str">
        <f>_xlfn.XLOOKUP(drafter_draft_stats[[#This Row],[draft_id]],drafts[id],drafts[title])</f>
        <v>Jane Austen</v>
      </c>
      <c r="D329" t="s">
        <v>951</v>
      </c>
      <c r="E329" t="str">
        <f>_xlfn.XLOOKUP(drafter_draft_stats[[#This Row],[drafter_id]],drafters[id],drafters[name],"")</f>
        <v>Maureen Lee Lenker</v>
      </c>
      <c r="G329" t="str">
        <f>_xlfn.XLOOKUP(drafter_draft_stats[[#This Row],[drafter_team_id]],drafter_teams[id],drafter_teams[name],"")</f>
        <v/>
      </c>
      <c r="H329">
        <f>1</f>
        <v>1</v>
      </c>
      <c r="I329" cm="1">
        <f t="array" ref="I329">IF(_xlfn.XLOOKUP(drafter_draft_stats[[#This Row],[draft_id]],drafts[id],drafts[non_canonical])=TRUE,0,_xlfn.XLOOKUP(drafter_draft_stats[[#This Row],[drafter_id]],$D$2:$D328,$R$2:$R328,0,,-1))</f>
        <v>1</v>
      </c>
      <c r="J329" cm="1">
        <f t="array" ref="J329">IF(_xlfn.XLOOKUP(drafter_draft_stats[[#This Row],[draft_id]],drafts[id],drafts[non_canonical])=TRUE,0,_xlfn.XLOOKUP(drafter_draft_stats[[#This Row],[drafter_id]],$D$2:$D328,$S$2:$S328,0,,-1))</f>
        <v>1</v>
      </c>
      <c r="K329" cm="1">
        <f t="array" ref="K329">IF(_xlfn.XLOOKUP(1,(game_boards[draft_id]=drafter_draft_stats[[#This Row],[draft_id]])*(game_boards[drafter_id]=drafter_draft_stats[[#This Row],[drafter_id]]),game_boards[has_bonus_veto])=TRUE,1,0)</f>
        <v>0</v>
      </c>
      <c r="L329" cm="1">
        <f t="array" ref="L329">IF(_xlfn.XLOOKUP(1,(game_boards[draft_id]=drafter_draft_stats[[#This Row],[draft_id]])*(game_boards[drafter_id]=drafter_draft_stats[[#This Row],[drafter_id]]),game_boards[has_bonus_veto_override])=TRUE,1,0)</f>
        <v>0</v>
      </c>
      <c r="M329">
        <f>drafter_draft_stats[[#This Row],[starting_veto]]+drafter_draft_stats[[#This Row],[rollover_vetoes]]+drafter_draft_stats[[#This Row],[trivia_vetoes]]</f>
        <v>2</v>
      </c>
      <c r="N329">
        <f>drafter_draft_stats[[#This Row],[rollover_veto_override]]+drafter_draft_stats[[#This Row],[trivia_veto_override]]</f>
        <v>1</v>
      </c>
      <c r="P329">
        <v>1</v>
      </c>
      <c r="R329">
        <f>IF(_xlfn.XLOOKUP(drafter_draft_stats[[#This Row],[draft_id]],drafts[id],drafts[non_canonical])=TRUE,0,IF(drafter_draft_stats[[#This Row],[total_vetoes]]-drafter_draft_stats[[#This Row],[vetoes_used]]&gt;=1,1,0))</f>
        <v>1</v>
      </c>
      <c r="S329">
        <f>IF(_xlfn.XLOOKUP(drafter_draft_stats[[#This Row],[draft_id]],drafts[id],drafts[non_canonical])=TRUE,0,IF(drafter_draft_stats[[#This Row],[total_veto_overrides]]-drafter_draft_stats[[#This Row],[veto_overrides_used]]&gt;=1,1,0))</f>
        <v>1</v>
      </c>
    </row>
    <row r="330" spans="2:19" x14ac:dyDescent="0.25">
      <c r="B330" s="4" t="s">
        <v>744</v>
      </c>
      <c r="C330" t="str">
        <f>_xlfn.XLOOKUP(drafter_draft_stats[[#This Row],[draft_id]],drafts[id],drafts[title])</f>
        <v>Jane Austen</v>
      </c>
      <c r="D330" t="s">
        <v>883</v>
      </c>
      <c r="E330" t="str">
        <f>_xlfn.XLOOKUP(drafter_draft_stats[[#This Row],[drafter_id]],drafters[id],drafters[name],"")</f>
        <v>Joanna Robinson</v>
      </c>
      <c r="G330" t="str">
        <f>_xlfn.XLOOKUP(drafter_draft_stats[[#This Row],[drafter_team_id]],drafter_teams[id],drafter_teams[name],"")</f>
        <v/>
      </c>
      <c r="H330">
        <f>1</f>
        <v>1</v>
      </c>
      <c r="I330" cm="1">
        <f t="array" ref="I330">IF(_xlfn.XLOOKUP(drafter_draft_stats[[#This Row],[draft_id]],drafts[id],drafts[non_canonical])=TRUE,0,_xlfn.XLOOKUP(drafter_draft_stats[[#This Row],[drafter_id]],$D$2:$D329,$R$2:$R329,0,,-1))</f>
        <v>0</v>
      </c>
      <c r="J330" cm="1">
        <f t="array" ref="J330">IF(_xlfn.XLOOKUP(drafter_draft_stats[[#This Row],[draft_id]],drafts[id],drafts[non_canonical])=TRUE,0,_xlfn.XLOOKUP(drafter_draft_stats[[#This Row],[drafter_id]],$D$2:$D329,$S$2:$S329,0,,-1))</f>
        <v>1</v>
      </c>
      <c r="K330" cm="1">
        <f t="array" ref="K330">IF(_xlfn.XLOOKUP(1,(game_boards[draft_id]=drafter_draft_stats[[#This Row],[draft_id]])*(game_boards[drafter_id]=drafter_draft_stats[[#This Row],[drafter_id]]),game_boards[has_bonus_veto])=TRUE,1,0)</f>
        <v>0</v>
      </c>
      <c r="L330" cm="1">
        <f t="array" ref="L330">IF(_xlfn.XLOOKUP(1,(game_boards[draft_id]=drafter_draft_stats[[#This Row],[draft_id]])*(game_boards[drafter_id]=drafter_draft_stats[[#This Row],[drafter_id]]),game_boards[has_bonus_veto_override])=TRUE,1,0)</f>
        <v>0</v>
      </c>
      <c r="M330">
        <f>drafter_draft_stats[[#This Row],[starting_veto]]+drafter_draft_stats[[#This Row],[rollover_vetoes]]+drafter_draft_stats[[#This Row],[trivia_vetoes]]</f>
        <v>1</v>
      </c>
      <c r="N330">
        <f>drafter_draft_stats[[#This Row],[rollover_veto_override]]+drafter_draft_stats[[#This Row],[trivia_veto_override]]</f>
        <v>1</v>
      </c>
      <c r="P330">
        <v>1</v>
      </c>
      <c r="R330">
        <f>IF(_xlfn.XLOOKUP(drafter_draft_stats[[#This Row],[draft_id]],drafts[id],drafts[non_canonical])=TRUE,0,IF(drafter_draft_stats[[#This Row],[total_vetoes]]-drafter_draft_stats[[#This Row],[vetoes_used]]&gt;=1,1,0))</f>
        <v>0</v>
      </c>
      <c r="S330">
        <f>IF(_xlfn.XLOOKUP(drafter_draft_stats[[#This Row],[draft_id]],drafts[id],drafts[non_canonical])=TRUE,0,IF(drafter_draft_stats[[#This Row],[total_veto_overrides]]-drafter_draft_stats[[#This Row],[veto_overrides_used]]&gt;=1,1,0))</f>
        <v>1</v>
      </c>
    </row>
    <row r="331" spans="2:19" x14ac:dyDescent="0.25">
      <c r="B331" s="4" t="s">
        <v>276</v>
      </c>
      <c r="C331" t="str">
        <f>_xlfn.XLOOKUP(drafter_draft_stats[[#This Row],[draft_id]],drafts[id],drafts[title])</f>
        <v>21st Century Australian</v>
      </c>
      <c r="D331" t="s">
        <v>1055</v>
      </c>
      <c r="E331" t="str">
        <f>_xlfn.XLOOKUP(drafter_draft_stats[[#This Row],[drafter_id]],drafters[id],drafters[name],"")</f>
        <v>Alexei Toliopoulos</v>
      </c>
      <c r="G331" t="str">
        <f>_xlfn.XLOOKUP(drafter_draft_stats[[#This Row],[drafter_team_id]],drafter_teams[id],drafter_teams[name],"")</f>
        <v/>
      </c>
      <c r="H331">
        <f>1</f>
        <v>1</v>
      </c>
      <c r="I331" cm="1">
        <f t="array" ref="I331">IF(_xlfn.XLOOKUP(drafter_draft_stats[[#This Row],[draft_id]],drafts[id],drafts[non_canonical])=TRUE,0,_xlfn.XLOOKUP(drafter_draft_stats[[#This Row],[drafter_id]],$D$2:$D330,$R$2:$R330,0,,-1))</f>
        <v>0</v>
      </c>
      <c r="J331" cm="1">
        <f t="array" ref="J331">IF(_xlfn.XLOOKUP(drafter_draft_stats[[#This Row],[draft_id]],drafts[id],drafts[non_canonical])=TRUE,0,_xlfn.XLOOKUP(drafter_draft_stats[[#This Row],[drafter_id]],$D$2:$D330,$S$2:$S330,0,,-1))</f>
        <v>0</v>
      </c>
      <c r="K331" cm="1">
        <f t="array" ref="K331">IF(_xlfn.XLOOKUP(1,(game_boards[draft_id]=drafter_draft_stats[[#This Row],[draft_id]])*(game_boards[drafter_id]=drafter_draft_stats[[#This Row],[drafter_id]]),game_boards[has_bonus_veto])=TRUE,1,0)</f>
        <v>0</v>
      </c>
      <c r="L331" cm="1">
        <f t="array" ref="L331">IF(_xlfn.XLOOKUP(1,(game_boards[draft_id]=drafter_draft_stats[[#This Row],[draft_id]])*(game_boards[drafter_id]=drafter_draft_stats[[#This Row],[drafter_id]]),game_boards[has_bonus_veto_override])=TRUE,1,0)</f>
        <v>0</v>
      </c>
      <c r="M331">
        <f>drafter_draft_stats[[#This Row],[starting_veto]]+drafter_draft_stats[[#This Row],[rollover_vetoes]]+drafter_draft_stats[[#This Row],[trivia_vetoes]]</f>
        <v>1</v>
      </c>
      <c r="N331">
        <f>drafter_draft_stats[[#This Row],[rollover_veto_override]]+drafter_draft_stats[[#This Row],[trivia_veto_override]]</f>
        <v>0</v>
      </c>
      <c r="R331">
        <f>IF(_xlfn.XLOOKUP(drafter_draft_stats[[#This Row],[draft_id]],drafts[id],drafts[non_canonical])=TRUE,0,IF(drafter_draft_stats[[#This Row],[total_vetoes]]-drafter_draft_stats[[#This Row],[vetoes_used]]&gt;=1,1,0))</f>
        <v>1</v>
      </c>
      <c r="S331">
        <f>IF(_xlfn.XLOOKUP(drafter_draft_stats[[#This Row],[draft_id]],drafts[id],drafts[non_canonical])=TRUE,0,IF(drafter_draft_stats[[#This Row],[total_veto_overrides]]-drafter_draft_stats[[#This Row],[veto_overrides_used]]&gt;=1,1,0))</f>
        <v>0</v>
      </c>
    </row>
    <row r="332" spans="2:19" x14ac:dyDescent="0.25">
      <c r="B332" s="4" t="s">
        <v>276</v>
      </c>
      <c r="C332" t="str">
        <f>_xlfn.XLOOKUP(drafter_draft_stats[[#This Row],[draft_id]],drafts[id],drafts[title])</f>
        <v>21st Century Australian</v>
      </c>
      <c r="D332" t="s">
        <v>1219</v>
      </c>
      <c r="E332" t="str">
        <f>_xlfn.XLOOKUP(drafter_draft_stats[[#This Row],[drafter_id]],drafters[id],drafters[name],"")</f>
        <v>Blake Howard</v>
      </c>
      <c r="G332" t="str">
        <f>_xlfn.XLOOKUP(drafter_draft_stats[[#This Row],[drafter_team_id]],drafter_teams[id],drafter_teams[name],"")</f>
        <v/>
      </c>
      <c r="H332">
        <f>1</f>
        <v>1</v>
      </c>
      <c r="I332" cm="1">
        <f t="array" ref="I332">IF(_xlfn.XLOOKUP(drafter_draft_stats[[#This Row],[draft_id]],drafts[id],drafts[non_canonical])=TRUE,0,_xlfn.XLOOKUP(drafter_draft_stats[[#This Row],[drafter_id]],$D$2:$D331,$R$2:$R331,0,,-1))</f>
        <v>0</v>
      </c>
      <c r="J332" cm="1">
        <f t="array" ref="J332">IF(_xlfn.XLOOKUP(drafter_draft_stats[[#This Row],[draft_id]],drafts[id],drafts[non_canonical])=TRUE,0,_xlfn.XLOOKUP(drafter_draft_stats[[#This Row],[drafter_id]],$D$2:$D331,$S$2:$S331,0,,-1))</f>
        <v>0</v>
      </c>
      <c r="K332" cm="1">
        <f t="array" ref="K332">IF(_xlfn.XLOOKUP(1,(game_boards[draft_id]=drafter_draft_stats[[#This Row],[draft_id]])*(game_boards[drafter_id]=drafter_draft_stats[[#This Row],[drafter_id]]),game_boards[has_bonus_veto])=TRUE,1,0)</f>
        <v>0</v>
      </c>
      <c r="L332" cm="1">
        <f t="array" ref="L332">IF(_xlfn.XLOOKUP(1,(game_boards[draft_id]=drafter_draft_stats[[#This Row],[draft_id]])*(game_boards[drafter_id]=drafter_draft_stats[[#This Row],[drafter_id]]),game_boards[has_bonus_veto_override])=TRUE,1,0)</f>
        <v>0</v>
      </c>
      <c r="M332">
        <f>drafter_draft_stats[[#This Row],[starting_veto]]+drafter_draft_stats[[#This Row],[rollover_vetoes]]+drafter_draft_stats[[#This Row],[trivia_vetoes]]</f>
        <v>1</v>
      </c>
      <c r="N332">
        <f>drafter_draft_stats[[#This Row],[rollover_veto_override]]+drafter_draft_stats[[#This Row],[trivia_veto_override]]</f>
        <v>0</v>
      </c>
      <c r="R332">
        <f>IF(_xlfn.XLOOKUP(drafter_draft_stats[[#This Row],[draft_id]],drafts[id],drafts[non_canonical])=TRUE,0,IF(drafter_draft_stats[[#This Row],[total_vetoes]]-drafter_draft_stats[[#This Row],[vetoes_used]]&gt;=1,1,0))</f>
        <v>1</v>
      </c>
      <c r="S332">
        <f>IF(_xlfn.XLOOKUP(drafter_draft_stats[[#This Row],[draft_id]],drafts[id],drafts[non_canonical])=TRUE,0,IF(drafter_draft_stats[[#This Row],[total_veto_overrides]]-drafter_draft_stats[[#This Row],[veto_overrides_used]]&gt;=1,1,0))</f>
        <v>0</v>
      </c>
    </row>
    <row r="333" spans="2:19" x14ac:dyDescent="0.25">
      <c r="B333" s="4" t="s">
        <v>98</v>
      </c>
      <c r="C333" t="str">
        <f>_xlfn.XLOOKUP(drafter_draft_stats[[#This Row],[draft_id]],drafts[id],drafts[title])</f>
        <v>Dinosaurs</v>
      </c>
      <c r="D333" t="s">
        <v>1039</v>
      </c>
      <c r="E333" t="str">
        <f>_xlfn.XLOOKUP(drafter_draft_stats[[#This Row],[drafter_id]],drafters[id],drafters[name],"")</f>
        <v>Andrew Roebuck</v>
      </c>
      <c r="G333" t="str">
        <f>_xlfn.XLOOKUP(drafter_draft_stats[[#This Row],[drafter_team_id]],drafter_teams[id],drafter_teams[name],"")</f>
        <v/>
      </c>
      <c r="H333">
        <f>1</f>
        <v>1</v>
      </c>
      <c r="I333" cm="1">
        <f t="array" ref="I333">IF(_xlfn.XLOOKUP(drafter_draft_stats[[#This Row],[draft_id]],drafts[id],drafts[non_canonical])=TRUE,0,_xlfn.XLOOKUP(drafter_draft_stats[[#This Row],[drafter_id]],$D$2:$D332,$R$2:$R332,0,,-1))</f>
        <v>0</v>
      </c>
      <c r="J333" cm="1">
        <f t="array" ref="J333">IF(_xlfn.XLOOKUP(drafter_draft_stats[[#This Row],[draft_id]],drafts[id],drafts[non_canonical])=TRUE,0,_xlfn.XLOOKUP(drafter_draft_stats[[#This Row],[drafter_id]],$D$2:$D332,$S$2:$S332,0,,-1))</f>
        <v>0</v>
      </c>
      <c r="K333" cm="1">
        <f t="array" ref="K333">IF(_xlfn.XLOOKUP(1,(game_boards[draft_id]=drafter_draft_stats[[#This Row],[draft_id]])*(game_boards[drafter_id]=drafter_draft_stats[[#This Row],[drafter_id]]),game_boards[has_bonus_veto])=TRUE,1,0)</f>
        <v>0</v>
      </c>
      <c r="L333" cm="1">
        <f t="array" ref="L333">IF(_xlfn.XLOOKUP(1,(game_boards[draft_id]=drafter_draft_stats[[#This Row],[draft_id]])*(game_boards[drafter_id]=drafter_draft_stats[[#This Row],[drafter_id]]),game_boards[has_bonus_veto_override])=TRUE,1,0)</f>
        <v>0</v>
      </c>
      <c r="M333">
        <f>drafter_draft_stats[[#This Row],[starting_veto]]+drafter_draft_stats[[#This Row],[rollover_vetoes]]+drafter_draft_stats[[#This Row],[trivia_vetoes]]</f>
        <v>1</v>
      </c>
      <c r="N333">
        <f>drafter_draft_stats[[#This Row],[rollover_veto_override]]+drafter_draft_stats[[#This Row],[trivia_veto_override]]</f>
        <v>0</v>
      </c>
      <c r="P333">
        <v>1</v>
      </c>
      <c r="R333">
        <f>IF(_xlfn.XLOOKUP(drafter_draft_stats[[#This Row],[draft_id]],drafts[id],drafts[non_canonical])=TRUE,0,IF(drafter_draft_stats[[#This Row],[total_vetoes]]-drafter_draft_stats[[#This Row],[vetoes_used]]&gt;=1,1,0))</f>
        <v>0</v>
      </c>
      <c r="S333">
        <f>IF(_xlfn.XLOOKUP(drafter_draft_stats[[#This Row],[draft_id]],drafts[id],drafts[non_canonical])=TRUE,0,IF(drafter_draft_stats[[#This Row],[total_veto_overrides]]-drafter_draft_stats[[#This Row],[veto_overrides_used]]&gt;=1,1,0))</f>
        <v>0</v>
      </c>
    </row>
    <row r="334" spans="2:19" x14ac:dyDescent="0.25">
      <c r="B334" s="4" t="s">
        <v>98</v>
      </c>
      <c r="C334" t="str">
        <f>_xlfn.XLOOKUP(drafter_draft_stats[[#This Row],[draft_id]],drafts[id],drafts[title])</f>
        <v>Dinosaurs</v>
      </c>
      <c r="D334" t="s">
        <v>927</v>
      </c>
      <c r="E334" t="str">
        <f>_xlfn.XLOOKUP(drafter_draft_stats[[#This Row],[drafter_id]],drafters[id],drafters[name],"")</f>
        <v>Steven Ray Morris</v>
      </c>
      <c r="G334" t="str">
        <f>_xlfn.XLOOKUP(drafter_draft_stats[[#This Row],[drafter_team_id]],drafter_teams[id],drafter_teams[name],"")</f>
        <v/>
      </c>
      <c r="H334">
        <f>1</f>
        <v>1</v>
      </c>
      <c r="I334" cm="1">
        <f t="array" ref="I334">IF(_xlfn.XLOOKUP(drafter_draft_stats[[#This Row],[draft_id]],drafts[id],drafts[non_canonical])=TRUE,0,_xlfn.XLOOKUP(drafter_draft_stats[[#This Row],[drafter_id]],$D$2:$D333,$R$2:$R333,0,,-1))</f>
        <v>0</v>
      </c>
      <c r="J334" cm="1">
        <f t="array" ref="J334">IF(_xlfn.XLOOKUP(drafter_draft_stats[[#This Row],[draft_id]],drafts[id],drafts[non_canonical])=TRUE,0,_xlfn.XLOOKUP(drafter_draft_stats[[#This Row],[drafter_id]],$D$2:$D333,$S$2:$S333,0,,-1))</f>
        <v>0</v>
      </c>
      <c r="K334" cm="1">
        <f t="array" ref="K334">IF(_xlfn.XLOOKUP(1,(game_boards[draft_id]=drafter_draft_stats[[#This Row],[draft_id]])*(game_boards[drafter_id]=drafter_draft_stats[[#This Row],[drafter_id]]),game_boards[has_bonus_veto])=TRUE,1,0)</f>
        <v>0</v>
      </c>
      <c r="L334" cm="1">
        <f t="array" ref="L334">IF(_xlfn.XLOOKUP(1,(game_boards[draft_id]=drafter_draft_stats[[#This Row],[draft_id]])*(game_boards[drafter_id]=drafter_draft_stats[[#This Row],[drafter_id]]),game_boards[has_bonus_veto_override])=TRUE,1,0)</f>
        <v>0</v>
      </c>
      <c r="M334">
        <f>drafter_draft_stats[[#This Row],[starting_veto]]+drafter_draft_stats[[#This Row],[rollover_vetoes]]+drafter_draft_stats[[#This Row],[trivia_vetoes]]</f>
        <v>1</v>
      </c>
      <c r="N334">
        <f>drafter_draft_stats[[#This Row],[rollover_veto_override]]+drafter_draft_stats[[#This Row],[trivia_veto_override]]</f>
        <v>0</v>
      </c>
      <c r="R334">
        <f>IF(_xlfn.XLOOKUP(drafter_draft_stats[[#This Row],[draft_id]],drafts[id],drafts[non_canonical])=TRUE,0,IF(drafter_draft_stats[[#This Row],[total_vetoes]]-drafter_draft_stats[[#This Row],[vetoes_used]]&gt;=1,1,0))</f>
        <v>1</v>
      </c>
      <c r="S334">
        <f>IF(_xlfn.XLOOKUP(drafter_draft_stats[[#This Row],[draft_id]],drafts[id],drafts[non_canonical])=TRUE,0,IF(drafter_draft_stats[[#This Row],[total_veto_overrides]]-drafter_draft_stats[[#This Row],[veto_overrides_used]]&gt;=1,1,0))</f>
        <v>0</v>
      </c>
    </row>
    <row r="335" spans="2:19" x14ac:dyDescent="0.25">
      <c r="B335" s="4" t="s">
        <v>322</v>
      </c>
      <c r="C335" t="str">
        <f>_xlfn.XLOOKUP(drafter_draft_stats[[#This Row],[draft_id]],drafts[id],drafts[title])</f>
        <v>Canuxploitation</v>
      </c>
      <c r="D335" t="s">
        <v>1189</v>
      </c>
      <c r="E335" t="str">
        <f>_xlfn.XLOOKUP(drafter_draft_stats[[#This Row],[drafter_id]],drafters[id],drafters[name],"")</f>
        <v>Jim Branscome</v>
      </c>
      <c r="G335" t="str">
        <f>_xlfn.XLOOKUP(drafter_draft_stats[[#This Row],[drafter_team_id]],drafter_teams[id],drafter_teams[name],"")</f>
        <v/>
      </c>
      <c r="H335">
        <f>1</f>
        <v>1</v>
      </c>
      <c r="I335" cm="1">
        <f t="array" ref="I335">IF(_xlfn.XLOOKUP(drafter_draft_stats[[#This Row],[draft_id]],drafts[id],drafts[non_canonical])=TRUE,0,_xlfn.XLOOKUP(drafter_draft_stats[[#This Row],[drafter_id]],$D$2:$D334,$R$2:$R334,0,,-1))</f>
        <v>0</v>
      </c>
      <c r="J335" cm="1">
        <f t="array" ref="J335">IF(_xlfn.XLOOKUP(drafter_draft_stats[[#This Row],[draft_id]],drafts[id],drafts[non_canonical])=TRUE,0,_xlfn.XLOOKUP(drafter_draft_stats[[#This Row],[drafter_id]],$D$2:$D334,$S$2:$S334,0,,-1))</f>
        <v>0</v>
      </c>
      <c r="K335" cm="1">
        <f t="array" ref="K335">IF(_xlfn.XLOOKUP(1,(game_boards[draft_id]=drafter_draft_stats[[#This Row],[draft_id]])*(game_boards[drafter_id]=drafter_draft_stats[[#This Row],[drafter_id]]),game_boards[has_bonus_veto])=TRUE,1,0)</f>
        <v>0</v>
      </c>
      <c r="L335" cm="1">
        <f t="array" ref="L335">IF(_xlfn.XLOOKUP(1,(game_boards[draft_id]=drafter_draft_stats[[#This Row],[draft_id]])*(game_boards[drafter_id]=drafter_draft_stats[[#This Row],[drafter_id]]),game_boards[has_bonus_veto_override])=TRUE,1,0)</f>
        <v>0</v>
      </c>
      <c r="M335">
        <f>drafter_draft_stats[[#This Row],[starting_veto]]+drafter_draft_stats[[#This Row],[rollover_vetoes]]+drafter_draft_stats[[#This Row],[trivia_vetoes]]</f>
        <v>1</v>
      </c>
      <c r="N335">
        <f>drafter_draft_stats[[#This Row],[rollover_veto_override]]+drafter_draft_stats[[#This Row],[trivia_veto_override]]</f>
        <v>0</v>
      </c>
      <c r="R335">
        <f>IF(_xlfn.XLOOKUP(drafter_draft_stats[[#This Row],[draft_id]],drafts[id],drafts[non_canonical])=TRUE,0,IF(drafter_draft_stats[[#This Row],[total_vetoes]]-drafter_draft_stats[[#This Row],[vetoes_used]]&gt;=1,1,0))</f>
        <v>1</v>
      </c>
      <c r="S335">
        <f>IF(_xlfn.XLOOKUP(drafter_draft_stats[[#This Row],[draft_id]],drafts[id],drafts[non_canonical])=TRUE,0,IF(drafter_draft_stats[[#This Row],[total_veto_overrides]]-drafter_draft_stats[[#This Row],[veto_overrides_used]]&gt;=1,1,0))</f>
        <v>0</v>
      </c>
    </row>
    <row r="336" spans="2:19" x14ac:dyDescent="0.25">
      <c r="B336" s="4" t="s">
        <v>322</v>
      </c>
      <c r="C336" t="str">
        <f>_xlfn.XLOOKUP(drafter_draft_stats[[#This Row],[draft_id]],drafts[id],drafts[title])</f>
        <v>Canuxploitation</v>
      </c>
      <c r="D336" t="s">
        <v>1162</v>
      </c>
      <c r="E336" t="str">
        <f>_xlfn.XLOOKUP(drafter_draft_stats[[#This Row],[drafter_id]],drafters[id],drafters[name],"")</f>
        <v>Breanna Whipple</v>
      </c>
      <c r="G336" t="str">
        <f>_xlfn.XLOOKUP(drafter_draft_stats[[#This Row],[drafter_team_id]],drafter_teams[id],drafter_teams[name],"")</f>
        <v/>
      </c>
      <c r="H336">
        <f>1</f>
        <v>1</v>
      </c>
      <c r="I336" cm="1">
        <f t="array" ref="I336">IF(_xlfn.XLOOKUP(drafter_draft_stats[[#This Row],[draft_id]],drafts[id],drafts[non_canonical])=TRUE,0,_xlfn.XLOOKUP(drafter_draft_stats[[#This Row],[drafter_id]],$D$2:$D335,$R$2:$R335,0,,-1))</f>
        <v>0</v>
      </c>
      <c r="J336" cm="1">
        <f t="array" ref="J336">IF(_xlfn.XLOOKUP(drafter_draft_stats[[#This Row],[draft_id]],drafts[id],drafts[non_canonical])=TRUE,0,_xlfn.XLOOKUP(drafter_draft_stats[[#This Row],[drafter_id]],$D$2:$D335,$S$2:$S335,0,,-1))</f>
        <v>0</v>
      </c>
      <c r="K336" cm="1">
        <f t="array" ref="K336">IF(_xlfn.XLOOKUP(1,(game_boards[draft_id]=drafter_draft_stats[[#This Row],[draft_id]])*(game_boards[drafter_id]=drafter_draft_stats[[#This Row],[drafter_id]]),game_boards[has_bonus_veto])=TRUE,1,0)</f>
        <v>0</v>
      </c>
      <c r="L336" cm="1">
        <f t="array" ref="L336">IF(_xlfn.XLOOKUP(1,(game_boards[draft_id]=drafter_draft_stats[[#This Row],[draft_id]])*(game_boards[drafter_id]=drafter_draft_stats[[#This Row],[drafter_id]]),game_boards[has_bonus_veto_override])=TRUE,1,0)</f>
        <v>0</v>
      </c>
      <c r="M336">
        <f>drafter_draft_stats[[#This Row],[starting_veto]]+drafter_draft_stats[[#This Row],[rollover_vetoes]]+drafter_draft_stats[[#This Row],[trivia_vetoes]]</f>
        <v>1</v>
      </c>
      <c r="N336">
        <f>drafter_draft_stats[[#This Row],[rollover_veto_override]]+drafter_draft_stats[[#This Row],[trivia_veto_override]]</f>
        <v>0</v>
      </c>
      <c r="R336">
        <f>IF(_xlfn.XLOOKUP(drafter_draft_stats[[#This Row],[draft_id]],drafts[id],drafts[non_canonical])=TRUE,0,IF(drafter_draft_stats[[#This Row],[total_vetoes]]-drafter_draft_stats[[#This Row],[vetoes_used]]&gt;=1,1,0))</f>
        <v>1</v>
      </c>
      <c r="S336">
        <f>IF(_xlfn.XLOOKUP(drafter_draft_stats[[#This Row],[draft_id]],drafts[id],drafts[non_canonical])=TRUE,0,IF(drafter_draft_stats[[#This Row],[total_veto_overrides]]-drafter_draft_stats[[#This Row],[veto_overrides_used]]&gt;=1,1,0))</f>
        <v>0</v>
      </c>
    </row>
    <row r="337" spans="2:19" x14ac:dyDescent="0.25">
      <c r="B337" s="4" t="s">
        <v>546</v>
      </c>
      <c r="C337" t="str">
        <f>_xlfn.XLOOKUP(drafter_draft_stats[[#This Row],[draft_id]],drafts[id],drafts[title])</f>
        <v>Body Horror</v>
      </c>
      <c r="D337" t="s">
        <v>845</v>
      </c>
      <c r="E337" t="str">
        <f>_xlfn.XLOOKUP(drafter_draft_stats[[#This Row],[drafter_id]],drafters[id],drafters[name],"")</f>
        <v>Rebekah McKendry</v>
      </c>
      <c r="G337" t="str">
        <f>_xlfn.XLOOKUP(drafter_draft_stats[[#This Row],[drafter_team_id]],drafter_teams[id],drafter_teams[name],"")</f>
        <v/>
      </c>
      <c r="H337">
        <f>1</f>
        <v>1</v>
      </c>
      <c r="I337" cm="1">
        <f t="array" ref="I337">IF(_xlfn.XLOOKUP(drafter_draft_stats[[#This Row],[draft_id]],drafts[id],drafts[non_canonical])=TRUE,0,_xlfn.XLOOKUP(drafter_draft_stats[[#This Row],[drafter_id]],$D$2:$D336,$R$2:$R336,0,,-1))</f>
        <v>1</v>
      </c>
      <c r="J337" cm="1">
        <f t="array" ref="J337">IF(_xlfn.XLOOKUP(drafter_draft_stats[[#This Row],[draft_id]],drafts[id],drafts[non_canonical])=TRUE,0,_xlfn.XLOOKUP(drafter_draft_stats[[#This Row],[drafter_id]],$D$2:$D336,$S$2:$S336,0,,-1))</f>
        <v>0</v>
      </c>
      <c r="K337" cm="1">
        <f t="array" ref="K337">IF(_xlfn.XLOOKUP(1,(game_boards[draft_id]=drafter_draft_stats[[#This Row],[draft_id]])*(game_boards[drafter_id]=drafter_draft_stats[[#This Row],[drafter_id]]),game_boards[has_bonus_veto])=TRUE,1,0)</f>
        <v>0</v>
      </c>
      <c r="L337" cm="1">
        <f t="array" ref="L337">IF(_xlfn.XLOOKUP(1,(game_boards[draft_id]=drafter_draft_stats[[#This Row],[draft_id]])*(game_boards[drafter_id]=drafter_draft_stats[[#This Row],[drafter_id]]),game_boards[has_bonus_veto_override])=TRUE,1,0)</f>
        <v>0</v>
      </c>
      <c r="M337">
        <f>drafter_draft_stats[[#This Row],[starting_veto]]+drafter_draft_stats[[#This Row],[rollover_vetoes]]+drafter_draft_stats[[#This Row],[trivia_vetoes]]</f>
        <v>2</v>
      </c>
      <c r="N337">
        <f>drafter_draft_stats[[#This Row],[rollover_veto_override]]+drafter_draft_stats[[#This Row],[trivia_veto_override]]</f>
        <v>0</v>
      </c>
      <c r="P337">
        <v>2</v>
      </c>
      <c r="R337">
        <f>IF(_xlfn.XLOOKUP(drafter_draft_stats[[#This Row],[draft_id]],drafts[id],drafts[non_canonical])=TRUE,0,IF(drafter_draft_stats[[#This Row],[total_vetoes]]-drafter_draft_stats[[#This Row],[vetoes_used]]&gt;=1,1,0))</f>
        <v>0</v>
      </c>
      <c r="S337">
        <f>IF(_xlfn.XLOOKUP(drafter_draft_stats[[#This Row],[draft_id]],drafts[id],drafts[non_canonical])=TRUE,0,IF(drafter_draft_stats[[#This Row],[total_veto_overrides]]-drafter_draft_stats[[#This Row],[veto_overrides_used]]&gt;=1,1,0))</f>
        <v>0</v>
      </c>
    </row>
    <row r="338" spans="2:19" x14ac:dyDescent="0.25">
      <c r="B338" s="4" t="s">
        <v>546</v>
      </c>
      <c r="C338" t="str">
        <f>_xlfn.XLOOKUP(drafter_draft_stats[[#This Row],[draft_id]],drafts[id],drafts[title])</f>
        <v>Body Horror</v>
      </c>
      <c r="D338" t="s">
        <v>805</v>
      </c>
      <c r="E338" t="str">
        <f>_xlfn.XLOOKUP(drafter_draft_stats[[#This Row],[drafter_id]],drafters[id],drafters[name],"")</f>
        <v>Elric Kane</v>
      </c>
      <c r="G338" t="str">
        <f>_xlfn.XLOOKUP(drafter_draft_stats[[#This Row],[drafter_team_id]],drafter_teams[id],drafter_teams[name],"")</f>
        <v/>
      </c>
      <c r="H338">
        <f>1</f>
        <v>1</v>
      </c>
      <c r="I338" cm="1">
        <f t="array" ref="I338">IF(_xlfn.XLOOKUP(drafter_draft_stats[[#This Row],[draft_id]],drafts[id],drafts[non_canonical])=TRUE,0,_xlfn.XLOOKUP(drafter_draft_stats[[#This Row],[drafter_id]],$D$2:$D337,$R$2:$R337,0,,-1))</f>
        <v>0</v>
      </c>
      <c r="J338" cm="1">
        <f t="array" ref="J338">IF(_xlfn.XLOOKUP(drafter_draft_stats[[#This Row],[draft_id]],drafts[id],drafts[non_canonical])=TRUE,0,_xlfn.XLOOKUP(drafter_draft_stats[[#This Row],[drafter_id]],$D$2:$D337,$S$2:$S337,0,,-1))</f>
        <v>0</v>
      </c>
      <c r="K338" cm="1">
        <f t="array" ref="K338">IF(_xlfn.XLOOKUP(1,(game_boards[draft_id]=drafter_draft_stats[[#This Row],[draft_id]])*(game_boards[drafter_id]=drafter_draft_stats[[#This Row],[drafter_id]]),game_boards[has_bonus_veto])=TRUE,1,0)</f>
        <v>0</v>
      </c>
      <c r="L338" cm="1">
        <f t="array" ref="L338">IF(_xlfn.XLOOKUP(1,(game_boards[draft_id]=drafter_draft_stats[[#This Row],[draft_id]])*(game_boards[drafter_id]=drafter_draft_stats[[#This Row],[drafter_id]]),game_boards[has_bonus_veto_override])=TRUE,1,0)</f>
        <v>0</v>
      </c>
      <c r="M338">
        <f>drafter_draft_stats[[#This Row],[starting_veto]]+drafter_draft_stats[[#This Row],[rollover_vetoes]]+drafter_draft_stats[[#This Row],[trivia_vetoes]]</f>
        <v>1</v>
      </c>
      <c r="N338">
        <f>drafter_draft_stats[[#This Row],[rollover_veto_override]]+drafter_draft_stats[[#This Row],[trivia_veto_override]]</f>
        <v>0</v>
      </c>
      <c r="R338">
        <f>IF(_xlfn.XLOOKUP(drafter_draft_stats[[#This Row],[draft_id]],drafts[id],drafts[non_canonical])=TRUE,0,IF(drafter_draft_stats[[#This Row],[total_vetoes]]-drafter_draft_stats[[#This Row],[vetoes_used]]&gt;=1,1,0))</f>
        <v>1</v>
      </c>
      <c r="S338">
        <f>IF(_xlfn.XLOOKUP(drafter_draft_stats[[#This Row],[draft_id]],drafts[id],drafts[non_canonical])=TRUE,0,IF(drafter_draft_stats[[#This Row],[total_veto_overrides]]-drafter_draft_stats[[#This Row],[veto_overrides_used]]&gt;=1,1,0))</f>
        <v>0</v>
      </c>
    </row>
    <row r="339" spans="2:19" x14ac:dyDescent="0.25">
      <c r="B339" s="4" t="s">
        <v>663</v>
      </c>
      <c r="C339" t="str">
        <f>_xlfn.XLOOKUP(drafter_draft_stats[[#This Row],[draft_id]],drafts[id],drafts[title])</f>
        <v>Baseball Mini-Mega</v>
      </c>
      <c r="D339" t="s">
        <v>915</v>
      </c>
      <c r="E339" t="str">
        <f>_xlfn.XLOOKUP(drafter_draft_stats[[#This Row],[drafter_id]],drafters[id],drafters[name],"")</f>
        <v>Billy Ray Brewton</v>
      </c>
      <c r="G339" t="str">
        <f>_xlfn.XLOOKUP(drafter_draft_stats[[#This Row],[drafter_team_id]],drafter_teams[id],drafter_teams[name],"")</f>
        <v/>
      </c>
      <c r="H339">
        <f>1</f>
        <v>1</v>
      </c>
      <c r="I339" cm="1">
        <f t="array" ref="I339">IF(_xlfn.XLOOKUP(drafter_draft_stats[[#This Row],[draft_id]],drafts[id],drafts[non_canonical])=TRUE,0,_xlfn.XLOOKUP(drafter_draft_stats[[#This Row],[drafter_id]],$D$2:$D338,$R$2:$R338,0,,-1))</f>
        <v>0</v>
      </c>
      <c r="J339" cm="1">
        <f t="array" ref="J339">IF(_xlfn.XLOOKUP(drafter_draft_stats[[#This Row],[draft_id]],drafts[id],drafts[non_canonical])=TRUE,0,_xlfn.XLOOKUP(drafter_draft_stats[[#This Row],[drafter_id]],$D$2:$D338,$S$2:$S338,0,,-1))</f>
        <v>1</v>
      </c>
      <c r="K339" cm="1">
        <f t="array" ref="K339">IF(_xlfn.XLOOKUP(1,(game_boards[draft_id]=drafter_draft_stats[[#This Row],[draft_id]])*(game_boards[drafter_id]=drafter_draft_stats[[#This Row],[drafter_id]]),game_boards[has_bonus_veto])=TRUE,1,0)</f>
        <v>1</v>
      </c>
      <c r="L339" cm="1">
        <f t="array" ref="L339">IF(_xlfn.XLOOKUP(1,(game_boards[draft_id]=drafter_draft_stats[[#This Row],[draft_id]])*(game_boards[drafter_id]=drafter_draft_stats[[#This Row],[drafter_id]]),game_boards[has_bonus_veto_override])=TRUE,1,0)</f>
        <v>0</v>
      </c>
      <c r="M339">
        <f>drafter_draft_stats[[#This Row],[starting_veto]]+drafter_draft_stats[[#This Row],[rollover_vetoes]]+drafter_draft_stats[[#This Row],[trivia_vetoes]]</f>
        <v>2</v>
      </c>
      <c r="N339">
        <f>drafter_draft_stats[[#This Row],[rollover_veto_override]]+drafter_draft_stats[[#This Row],[trivia_veto_override]]</f>
        <v>1</v>
      </c>
      <c r="P339">
        <v>1</v>
      </c>
      <c r="R339">
        <f>IF(_xlfn.XLOOKUP(drafter_draft_stats[[#This Row],[draft_id]],drafts[id],drafts[non_canonical])=TRUE,0,IF(drafter_draft_stats[[#This Row],[total_vetoes]]-drafter_draft_stats[[#This Row],[vetoes_used]]&gt;=1,1,0))</f>
        <v>1</v>
      </c>
      <c r="S339">
        <f>IF(_xlfn.XLOOKUP(drafter_draft_stats[[#This Row],[draft_id]],drafts[id],drafts[non_canonical])=TRUE,0,IF(drafter_draft_stats[[#This Row],[total_veto_overrides]]-drafter_draft_stats[[#This Row],[veto_overrides_used]]&gt;=1,1,0))</f>
        <v>1</v>
      </c>
    </row>
    <row r="340" spans="2:19" x14ac:dyDescent="0.25">
      <c r="B340" s="4" t="s">
        <v>663</v>
      </c>
      <c r="C340" t="str">
        <f>_xlfn.XLOOKUP(drafter_draft_stats[[#This Row],[draft_id]],drafts[id],drafts[title])</f>
        <v>Baseball Mini-Mega</v>
      </c>
      <c r="D340" t="s">
        <v>825</v>
      </c>
      <c r="E340" t="str">
        <f>_xlfn.XLOOKUP(drafter_draft_stats[[#This Row],[drafter_id]],drafters[id],drafters[name],"")</f>
        <v>Kenny Neibart</v>
      </c>
      <c r="G340" t="str">
        <f>_xlfn.XLOOKUP(drafter_draft_stats[[#This Row],[drafter_team_id]],drafter_teams[id],drafter_teams[name],"")</f>
        <v/>
      </c>
      <c r="H340">
        <f>1</f>
        <v>1</v>
      </c>
      <c r="I340" cm="1">
        <f t="array" ref="I340">IF(_xlfn.XLOOKUP(drafter_draft_stats[[#This Row],[draft_id]],drafts[id],drafts[non_canonical])=TRUE,0,_xlfn.XLOOKUP(drafter_draft_stats[[#This Row],[drafter_id]],$D$2:$D339,$R$2:$R339,0,,-1))</f>
        <v>1</v>
      </c>
      <c r="J340" cm="1">
        <f t="array" ref="J340">IF(_xlfn.XLOOKUP(drafter_draft_stats[[#This Row],[draft_id]],drafts[id],drafts[non_canonical])=TRUE,0,_xlfn.XLOOKUP(drafter_draft_stats[[#This Row],[drafter_id]],$D$2:$D339,$S$2:$S339,0,,-1))</f>
        <v>0</v>
      </c>
      <c r="K340" cm="1">
        <f t="array" ref="K340">IF(_xlfn.XLOOKUP(1,(game_boards[draft_id]=drafter_draft_stats[[#This Row],[draft_id]])*(game_boards[drafter_id]=drafter_draft_stats[[#This Row],[drafter_id]]),game_boards[has_bonus_veto])=TRUE,1,0)</f>
        <v>0</v>
      </c>
      <c r="L340" cm="1">
        <f t="array" ref="L340">IF(_xlfn.XLOOKUP(1,(game_boards[draft_id]=drafter_draft_stats[[#This Row],[draft_id]])*(game_boards[drafter_id]=drafter_draft_stats[[#This Row],[drafter_id]]),game_boards[has_bonus_veto_override])=TRUE,1,0)</f>
        <v>0</v>
      </c>
      <c r="M340">
        <f>drafter_draft_stats[[#This Row],[starting_veto]]+drafter_draft_stats[[#This Row],[rollover_vetoes]]+drafter_draft_stats[[#This Row],[trivia_vetoes]]</f>
        <v>2</v>
      </c>
      <c r="N340">
        <f>drafter_draft_stats[[#This Row],[rollover_veto_override]]+drafter_draft_stats[[#This Row],[trivia_veto_override]]</f>
        <v>0</v>
      </c>
      <c r="P340">
        <v>2</v>
      </c>
      <c r="R340">
        <f>IF(_xlfn.XLOOKUP(drafter_draft_stats[[#This Row],[draft_id]],drafts[id],drafts[non_canonical])=TRUE,0,IF(drafter_draft_stats[[#This Row],[total_vetoes]]-drafter_draft_stats[[#This Row],[vetoes_used]]&gt;=1,1,0))</f>
        <v>0</v>
      </c>
      <c r="S340">
        <f>IF(_xlfn.XLOOKUP(drafter_draft_stats[[#This Row],[draft_id]],drafts[id],drafts[non_canonical])=TRUE,0,IF(drafter_draft_stats[[#This Row],[total_veto_overrides]]-drafter_draft_stats[[#This Row],[veto_overrides_used]]&gt;=1,1,0))</f>
        <v>0</v>
      </c>
    </row>
    <row r="341" spans="2:19" x14ac:dyDescent="0.25">
      <c r="B341" s="4" t="s">
        <v>663</v>
      </c>
      <c r="C341" t="str">
        <f>_xlfn.XLOOKUP(drafter_draft_stats[[#This Row],[draft_id]],drafts[id],drafts[title])</f>
        <v>Baseball Mini-Mega</v>
      </c>
      <c r="D341" t="s">
        <v>971</v>
      </c>
      <c r="E341" t="str">
        <f>_xlfn.XLOOKUP(drafter_draft_stats[[#This Row],[drafter_id]],drafters[id],drafters[name],"")</f>
        <v>Amanda Smith</v>
      </c>
      <c r="G341" t="str">
        <f>_xlfn.XLOOKUP(drafter_draft_stats[[#This Row],[drafter_team_id]],drafter_teams[id],drafter_teams[name],"")</f>
        <v/>
      </c>
      <c r="H341">
        <f>1</f>
        <v>1</v>
      </c>
      <c r="I341" cm="1">
        <f t="array" ref="I341">IF(_xlfn.XLOOKUP(drafter_draft_stats[[#This Row],[draft_id]],drafts[id],drafts[non_canonical])=TRUE,0,_xlfn.XLOOKUP(drafter_draft_stats[[#This Row],[drafter_id]],$D$2:$D340,$R$2:$R340,0,,-1))</f>
        <v>0</v>
      </c>
      <c r="J341" cm="1">
        <f t="array" ref="J341">IF(_xlfn.XLOOKUP(drafter_draft_stats[[#This Row],[draft_id]],drafts[id],drafts[non_canonical])=TRUE,0,_xlfn.XLOOKUP(drafter_draft_stats[[#This Row],[drafter_id]],$D$2:$D340,$S$2:$S340,0,,-1))</f>
        <v>0</v>
      </c>
      <c r="K341" cm="1">
        <f t="array" ref="K341">IF(_xlfn.XLOOKUP(1,(game_boards[draft_id]=drafter_draft_stats[[#This Row],[draft_id]])*(game_boards[drafter_id]=drafter_draft_stats[[#This Row],[drafter_id]]),game_boards[has_bonus_veto])=TRUE,1,0)</f>
        <v>0</v>
      </c>
      <c r="L341" cm="1">
        <f t="array" ref="L341">IF(_xlfn.XLOOKUP(1,(game_boards[draft_id]=drafter_draft_stats[[#This Row],[draft_id]])*(game_boards[drafter_id]=drafter_draft_stats[[#This Row],[drafter_id]]),game_boards[has_bonus_veto_override])=TRUE,1,0)</f>
        <v>1</v>
      </c>
      <c r="M341">
        <f>drafter_draft_stats[[#This Row],[starting_veto]]+drafter_draft_stats[[#This Row],[rollover_vetoes]]+drafter_draft_stats[[#This Row],[trivia_vetoes]]</f>
        <v>1</v>
      </c>
      <c r="N341">
        <f>drafter_draft_stats[[#This Row],[rollover_veto_override]]+drafter_draft_stats[[#This Row],[trivia_veto_override]]</f>
        <v>1</v>
      </c>
      <c r="P341">
        <v>1</v>
      </c>
      <c r="R341">
        <f>IF(_xlfn.XLOOKUP(drafter_draft_stats[[#This Row],[draft_id]],drafts[id],drafts[non_canonical])=TRUE,0,IF(drafter_draft_stats[[#This Row],[total_vetoes]]-drafter_draft_stats[[#This Row],[vetoes_used]]&gt;=1,1,0))</f>
        <v>0</v>
      </c>
      <c r="S341">
        <f>IF(_xlfn.XLOOKUP(drafter_draft_stats[[#This Row],[draft_id]],drafts[id],drafts[non_canonical])=TRUE,0,IF(drafter_draft_stats[[#This Row],[total_veto_overrides]]-drafter_draft_stats[[#This Row],[veto_overrides_used]]&gt;=1,1,0))</f>
        <v>1</v>
      </c>
    </row>
    <row r="342" spans="2:19" x14ac:dyDescent="0.25">
      <c r="B342" s="4" t="s">
        <v>407</v>
      </c>
      <c r="C342" t="str">
        <f>_xlfn.XLOOKUP(drafter_draft_stats[[#This Row],[draft_id]],drafts[id],drafts[title])</f>
        <v>Dimension Films</v>
      </c>
      <c r="D342" t="s">
        <v>915</v>
      </c>
      <c r="E342" t="str">
        <f>_xlfn.XLOOKUP(drafter_draft_stats[[#This Row],[drafter_id]],drafters[id],drafters[name],"")</f>
        <v>Billy Ray Brewton</v>
      </c>
      <c r="G342" t="str">
        <f>_xlfn.XLOOKUP(drafter_draft_stats[[#This Row],[drafter_team_id]],drafter_teams[id],drafter_teams[name],"")</f>
        <v/>
      </c>
      <c r="H342">
        <f>1</f>
        <v>1</v>
      </c>
      <c r="I342" cm="1">
        <f t="array" ref="I342">IF(_xlfn.XLOOKUP(drafter_draft_stats[[#This Row],[draft_id]],drafts[id],drafts[non_canonical])=TRUE,0,_xlfn.XLOOKUP(drafter_draft_stats[[#This Row],[drafter_id]],$D$2:$D341,$R$2:$R341,0,,-1))</f>
        <v>1</v>
      </c>
      <c r="J342" cm="1">
        <f t="array" ref="J342">IF(_xlfn.XLOOKUP(drafter_draft_stats[[#This Row],[draft_id]],drafts[id],drafts[non_canonical])=TRUE,0,_xlfn.XLOOKUP(drafter_draft_stats[[#This Row],[drafter_id]],$D$2:$D341,$S$2:$S341,0,,-1))</f>
        <v>1</v>
      </c>
      <c r="K342" cm="1">
        <f t="array" ref="K342">IF(_xlfn.XLOOKUP(1,(game_boards[draft_id]=drafter_draft_stats[[#This Row],[draft_id]])*(game_boards[drafter_id]=drafter_draft_stats[[#This Row],[drafter_id]]),game_boards[has_bonus_veto])=TRUE,1,0)</f>
        <v>0</v>
      </c>
      <c r="L342" cm="1">
        <f t="array" ref="L342">IF(_xlfn.XLOOKUP(1,(game_boards[draft_id]=drafter_draft_stats[[#This Row],[draft_id]])*(game_boards[drafter_id]=drafter_draft_stats[[#This Row],[drafter_id]]),game_boards[has_bonus_veto_override])=TRUE,1,0)</f>
        <v>0</v>
      </c>
      <c r="M342">
        <f>drafter_draft_stats[[#This Row],[starting_veto]]+drafter_draft_stats[[#This Row],[rollover_vetoes]]+drafter_draft_stats[[#This Row],[trivia_vetoes]]</f>
        <v>2</v>
      </c>
      <c r="N342">
        <f>drafter_draft_stats[[#This Row],[rollover_veto_override]]+drafter_draft_stats[[#This Row],[trivia_veto_override]]</f>
        <v>1</v>
      </c>
      <c r="R342">
        <f>IF(_xlfn.XLOOKUP(drafter_draft_stats[[#This Row],[draft_id]],drafts[id],drafts[non_canonical])=TRUE,0,IF(drafter_draft_stats[[#This Row],[total_vetoes]]-drafter_draft_stats[[#This Row],[vetoes_used]]&gt;=1,1,0))</f>
        <v>1</v>
      </c>
      <c r="S342">
        <f>IF(_xlfn.XLOOKUP(drafter_draft_stats[[#This Row],[draft_id]],drafts[id],drafts[non_canonical])=TRUE,0,IF(drafter_draft_stats[[#This Row],[total_veto_overrides]]-drafter_draft_stats[[#This Row],[veto_overrides_used]]&gt;=1,1,0))</f>
        <v>1</v>
      </c>
    </row>
    <row r="343" spans="2:19" x14ac:dyDescent="0.25">
      <c r="B343" s="4" t="s">
        <v>407</v>
      </c>
      <c r="C343" t="str">
        <f>_xlfn.XLOOKUP(drafter_draft_stats[[#This Row],[draft_id]],drafts[id],drafts[title])</f>
        <v>Dimension Films</v>
      </c>
      <c r="D343" t="s">
        <v>909</v>
      </c>
      <c r="E343" t="str">
        <f>_xlfn.XLOOKUP(drafter_draft_stats[[#This Row],[drafter_id]],drafters[id],drafters[name],"")</f>
        <v>Kyle Anderson</v>
      </c>
      <c r="G343" t="str">
        <f>_xlfn.XLOOKUP(drafter_draft_stats[[#This Row],[drafter_team_id]],drafter_teams[id],drafter_teams[name],"")</f>
        <v/>
      </c>
      <c r="H343">
        <f>1</f>
        <v>1</v>
      </c>
      <c r="I343" cm="1">
        <f t="array" ref="I343">IF(_xlfn.XLOOKUP(drafter_draft_stats[[#This Row],[draft_id]],drafts[id],drafts[non_canonical])=TRUE,0,_xlfn.XLOOKUP(drafter_draft_stats[[#This Row],[drafter_id]],$D$2:$D342,$R$2:$R342,0,,-1))</f>
        <v>1</v>
      </c>
      <c r="J343" cm="1">
        <f t="array" ref="J343">IF(_xlfn.XLOOKUP(drafter_draft_stats[[#This Row],[draft_id]],drafts[id],drafts[non_canonical])=TRUE,0,_xlfn.XLOOKUP(drafter_draft_stats[[#This Row],[drafter_id]],$D$2:$D342,$S$2:$S342,0,,-1))</f>
        <v>0</v>
      </c>
      <c r="K343" cm="1">
        <f t="array" ref="K343">IF(_xlfn.XLOOKUP(1,(game_boards[draft_id]=drafter_draft_stats[[#This Row],[draft_id]])*(game_boards[drafter_id]=drafter_draft_stats[[#This Row],[drafter_id]]),game_boards[has_bonus_veto])=TRUE,1,0)</f>
        <v>0</v>
      </c>
      <c r="L343" cm="1">
        <f t="array" ref="L343">IF(_xlfn.XLOOKUP(1,(game_boards[draft_id]=drafter_draft_stats[[#This Row],[draft_id]])*(game_boards[drafter_id]=drafter_draft_stats[[#This Row],[drafter_id]]),game_boards[has_bonus_veto_override])=TRUE,1,0)</f>
        <v>0</v>
      </c>
      <c r="M343">
        <f>drafter_draft_stats[[#This Row],[starting_veto]]+drafter_draft_stats[[#This Row],[rollover_vetoes]]+drafter_draft_stats[[#This Row],[trivia_vetoes]]</f>
        <v>2</v>
      </c>
      <c r="N343">
        <f>drafter_draft_stats[[#This Row],[rollover_veto_override]]+drafter_draft_stats[[#This Row],[trivia_veto_override]]</f>
        <v>0</v>
      </c>
      <c r="P343">
        <v>1</v>
      </c>
      <c r="R343">
        <f>IF(_xlfn.XLOOKUP(drafter_draft_stats[[#This Row],[draft_id]],drafts[id],drafts[non_canonical])=TRUE,0,IF(drafter_draft_stats[[#This Row],[total_vetoes]]-drafter_draft_stats[[#This Row],[vetoes_used]]&gt;=1,1,0))</f>
        <v>1</v>
      </c>
      <c r="S343">
        <f>IF(_xlfn.XLOOKUP(drafter_draft_stats[[#This Row],[draft_id]],drafts[id],drafts[non_canonical])=TRUE,0,IF(drafter_draft_stats[[#This Row],[total_veto_overrides]]-drafter_draft_stats[[#This Row],[veto_overrides_used]]&gt;=1,1,0))</f>
        <v>0</v>
      </c>
    </row>
    <row r="344" spans="2:19" x14ac:dyDescent="0.25">
      <c r="B344" s="4" t="s">
        <v>631</v>
      </c>
      <c r="C344" t="str">
        <f>_xlfn.XLOOKUP(drafter_draft_stats[[#This Row],[draft_id]],drafts[id],drafts[title])</f>
        <v>Mad Scientist</v>
      </c>
      <c r="D344" t="s">
        <v>969</v>
      </c>
      <c r="E344" t="str">
        <f>_xlfn.XLOOKUP(drafter_draft_stats[[#This Row],[drafter_id]],drafters[id],drafters[name],"")</f>
        <v>Graham Skipper</v>
      </c>
      <c r="G344" t="str">
        <f>_xlfn.XLOOKUP(drafter_draft_stats[[#This Row],[drafter_team_id]],drafter_teams[id],drafter_teams[name],"")</f>
        <v/>
      </c>
      <c r="H344">
        <f>1</f>
        <v>1</v>
      </c>
      <c r="I344" cm="1">
        <f t="array" ref="I344">IF(_xlfn.XLOOKUP(drafter_draft_stats[[#This Row],[draft_id]],drafts[id],drafts[non_canonical])=TRUE,0,_xlfn.XLOOKUP(drafter_draft_stats[[#This Row],[drafter_id]],$D$2:$D343,$R$2:$R343,0,,-1))</f>
        <v>1</v>
      </c>
      <c r="J344" cm="1">
        <f t="array" ref="J344">IF(_xlfn.XLOOKUP(drafter_draft_stats[[#This Row],[draft_id]],drafts[id],drafts[non_canonical])=TRUE,0,_xlfn.XLOOKUP(drafter_draft_stats[[#This Row],[drafter_id]],$D$2:$D343,$S$2:$S343,0,,-1))</f>
        <v>0</v>
      </c>
      <c r="K344" cm="1">
        <f t="array" ref="K344">IF(_xlfn.XLOOKUP(1,(game_boards[draft_id]=drafter_draft_stats[[#This Row],[draft_id]])*(game_boards[drafter_id]=drafter_draft_stats[[#This Row],[drafter_id]]),game_boards[has_bonus_veto])=TRUE,1,0)</f>
        <v>0</v>
      </c>
      <c r="L344" cm="1">
        <f t="array" ref="L344">IF(_xlfn.XLOOKUP(1,(game_boards[draft_id]=drafter_draft_stats[[#This Row],[draft_id]])*(game_boards[drafter_id]=drafter_draft_stats[[#This Row],[drafter_id]]),game_boards[has_bonus_veto_override])=TRUE,1,0)</f>
        <v>0</v>
      </c>
      <c r="M344">
        <f>drafter_draft_stats[[#This Row],[starting_veto]]+drafter_draft_stats[[#This Row],[rollover_vetoes]]+drafter_draft_stats[[#This Row],[trivia_vetoes]]</f>
        <v>2</v>
      </c>
      <c r="N344">
        <f>drafter_draft_stats[[#This Row],[rollover_veto_override]]+drafter_draft_stats[[#This Row],[trivia_veto_override]]</f>
        <v>0</v>
      </c>
      <c r="R344">
        <f>IF(_xlfn.XLOOKUP(drafter_draft_stats[[#This Row],[draft_id]],drafts[id],drafts[non_canonical])=TRUE,0,IF(drafter_draft_stats[[#This Row],[total_vetoes]]-drafter_draft_stats[[#This Row],[vetoes_used]]&gt;=1,1,0))</f>
        <v>1</v>
      </c>
      <c r="S344">
        <f>IF(_xlfn.XLOOKUP(drafter_draft_stats[[#This Row],[draft_id]],drafts[id],drafts[non_canonical])=TRUE,0,IF(drafter_draft_stats[[#This Row],[total_veto_overrides]]-drafter_draft_stats[[#This Row],[veto_overrides_used]]&gt;=1,1,0))</f>
        <v>0</v>
      </c>
    </row>
    <row r="345" spans="2:19" x14ac:dyDescent="0.25">
      <c r="B345" s="4" t="s">
        <v>631</v>
      </c>
      <c r="C345" t="str">
        <f>_xlfn.XLOOKUP(drafter_draft_stats[[#This Row],[draft_id]],drafts[id],drafts[title])</f>
        <v>Mad Scientist</v>
      </c>
      <c r="D345" t="s">
        <v>777</v>
      </c>
      <c r="E345" t="str">
        <f>_xlfn.XLOOKUP(drafter_draft_stats[[#This Row],[drafter_id]],drafters[id],drafters[name],"")</f>
        <v>Halle Kiefer</v>
      </c>
      <c r="G345" t="str">
        <f>_xlfn.XLOOKUP(drafter_draft_stats[[#This Row],[drafter_team_id]],drafter_teams[id],drafter_teams[name],"")</f>
        <v/>
      </c>
      <c r="H345">
        <f>1</f>
        <v>1</v>
      </c>
      <c r="I345" cm="1">
        <f t="array" ref="I345">IF(_xlfn.XLOOKUP(drafter_draft_stats[[#This Row],[draft_id]],drafts[id],drafts[non_canonical])=TRUE,0,_xlfn.XLOOKUP(drafter_draft_stats[[#This Row],[drafter_id]],$D$2:$D344,$R$2:$R344,0,,-1))</f>
        <v>1</v>
      </c>
      <c r="J345" cm="1">
        <f t="array" ref="J345">IF(_xlfn.XLOOKUP(drafter_draft_stats[[#This Row],[draft_id]],drafts[id],drafts[non_canonical])=TRUE,0,_xlfn.XLOOKUP(drafter_draft_stats[[#This Row],[drafter_id]],$D$2:$D344,$S$2:$S344,0,,-1))</f>
        <v>0</v>
      </c>
      <c r="K345" cm="1">
        <f t="array" ref="K345">IF(_xlfn.XLOOKUP(1,(game_boards[draft_id]=drafter_draft_stats[[#This Row],[draft_id]])*(game_boards[drafter_id]=drafter_draft_stats[[#This Row],[drafter_id]]),game_boards[has_bonus_veto])=TRUE,1,0)</f>
        <v>0</v>
      </c>
      <c r="L345" cm="1">
        <f t="array" ref="L345">IF(_xlfn.XLOOKUP(1,(game_boards[draft_id]=drafter_draft_stats[[#This Row],[draft_id]])*(game_boards[drafter_id]=drafter_draft_stats[[#This Row],[drafter_id]]),game_boards[has_bonus_veto_override])=TRUE,1,0)</f>
        <v>0</v>
      </c>
      <c r="M345">
        <f>drafter_draft_stats[[#This Row],[starting_veto]]+drafter_draft_stats[[#This Row],[rollover_vetoes]]+drafter_draft_stats[[#This Row],[trivia_vetoes]]</f>
        <v>2</v>
      </c>
      <c r="N345">
        <f>drafter_draft_stats[[#This Row],[rollover_veto_override]]+drafter_draft_stats[[#This Row],[trivia_veto_override]]</f>
        <v>0</v>
      </c>
      <c r="R345">
        <f>IF(_xlfn.XLOOKUP(drafter_draft_stats[[#This Row],[draft_id]],drafts[id],drafts[non_canonical])=TRUE,0,IF(drafter_draft_stats[[#This Row],[total_vetoes]]-drafter_draft_stats[[#This Row],[vetoes_used]]&gt;=1,1,0))</f>
        <v>1</v>
      </c>
      <c r="S345">
        <f>IF(_xlfn.XLOOKUP(drafter_draft_stats[[#This Row],[draft_id]],drafts[id],drafts[non_canonical])=TRUE,0,IF(drafter_draft_stats[[#This Row],[total_veto_overrides]]-drafter_draft_stats[[#This Row],[veto_overrides_used]]&gt;=1,1,0))</f>
        <v>0</v>
      </c>
    </row>
    <row r="346" spans="2:19" x14ac:dyDescent="0.25">
      <c r="B346" s="4" t="s">
        <v>443</v>
      </c>
      <c r="C346" t="str">
        <f>_xlfn.XLOOKUP(drafter_draft_stats[[#This Row],[draft_id]],drafts[id],drafts[title])</f>
        <v>Zombie Mini-Mega</v>
      </c>
      <c r="D346" t="s">
        <v>1205</v>
      </c>
      <c r="E346" t="str">
        <f>_xlfn.XLOOKUP(drafter_draft_stats[[#This Row],[drafter_id]],drafters[id],drafters[name],"")</f>
        <v>Clark Collis</v>
      </c>
      <c r="G346" t="str">
        <f>_xlfn.XLOOKUP(drafter_draft_stats[[#This Row],[drafter_team_id]],drafter_teams[id],drafter_teams[name],"")</f>
        <v/>
      </c>
      <c r="H346">
        <f>1</f>
        <v>1</v>
      </c>
      <c r="I346" cm="1">
        <f t="array" ref="I346">IF(_xlfn.XLOOKUP(drafter_draft_stats[[#This Row],[draft_id]],drafts[id],drafts[non_canonical])=TRUE,0,_xlfn.XLOOKUP(drafter_draft_stats[[#This Row],[drafter_id]],$D$2:$D345,$R$2:$R345,0,,-1))</f>
        <v>0</v>
      </c>
      <c r="J346" cm="1">
        <f t="array" ref="J346">IF(_xlfn.XLOOKUP(drafter_draft_stats[[#This Row],[draft_id]],drafts[id],drafts[non_canonical])=TRUE,0,_xlfn.XLOOKUP(drafter_draft_stats[[#This Row],[drafter_id]],$D$2:$D345,$S$2:$S345,0,,-1))</f>
        <v>0</v>
      </c>
      <c r="K346" cm="1">
        <f t="array" ref="K346">IF(_xlfn.XLOOKUP(1,(game_boards[draft_id]=drafter_draft_stats[[#This Row],[draft_id]])*(game_boards[drafter_id]=drafter_draft_stats[[#This Row],[drafter_id]]),game_boards[has_bonus_veto])=TRUE,1,0)</f>
        <v>1</v>
      </c>
      <c r="L346" cm="1">
        <f t="array" ref="L346">IF(_xlfn.XLOOKUP(1,(game_boards[draft_id]=drafter_draft_stats[[#This Row],[draft_id]])*(game_boards[drafter_id]=drafter_draft_stats[[#This Row],[drafter_id]]),game_boards[has_bonus_veto_override])=TRUE,1,0)</f>
        <v>0</v>
      </c>
      <c r="M346">
        <f>drafter_draft_stats[[#This Row],[starting_veto]]+drafter_draft_stats[[#This Row],[rollover_vetoes]]+drafter_draft_stats[[#This Row],[trivia_vetoes]]</f>
        <v>2</v>
      </c>
      <c r="N346">
        <f>drafter_draft_stats[[#This Row],[rollover_veto_override]]+drafter_draft_stats[[#This Row],[trivia_veto_override]]</f>
        <v>0</v>
      </c>
      <c r="P346">
        <v>1</v>
      </c>
      <c r="R346">
        <f>IF(_xlfn.XLOOKUP(drafter_draft_stats[[#This Row],[draft_id]],drafts[id],drafts[non_canonical])=TRUE,0,IF(drafter_draft_stats[[#This Row],[total_vetoes]]-drafter_draft_stats[[#This Row],[vetoes_used]]&gt;=1,1,0))</f>
        <v>1</v>
      </c>
      <c r="S346">
        <f>IF(_xlfn.XLOOKUP(drafter_draft_stats[[#This Row],[draft_id]],drafts[id],drafts[non_canonical])=TRUE,0,IF(drafter_draft_stats[[#This Row],[total_veto_overrides]]-drafter_draft_stats[[#This Row],[veto_overrides_used]]&gt;=1,1,0))</f>
        <v>0</v>
      </c>
    </row>
    <row r="347" spans="2:19" x14ac:dyDescent="0.25">
      <c r="B347" s="4" t="s">
        <v>443</v>
      </c>
      <c r="C347" t="str">
        <f>_xlfn.XLOOKUP(drafter_draft_stats[[#This Row],[draft_id]],drafts[id],drafts[title])</f>
        <v>Zombie Mini-Mega</v>
      </c>
      <c r="D347" t="s">
        <v>1177</v>
      </c>
      <c r="E347" t="str">
        <f>_xlfn.XLOOKUP(drafter_draft_stats[[#This Row],[drafter_id]],drafters[id],drafters[name],"")</f>
        <v>Darren Franich</v>
      </c>
      <c r="G347" t="str">
        <f>_xlfn.XLOOKUP(drafter_draft_stats[[#This Row],[drafter_team_id]],drafter_teams[id],drafter_teams[name],"")</f>
        <v/>
      </c>
      <c r="H347">
        <f>1</f>
        <v>1</v>
      </c>
      <c r="I347" cm="1">
        <f t="array" ref="I347">IF(_xlfn.XLOOKUP(drafter_draft_stats[[#This Row],[draft_id]],drafts[id],drafts[non_canonical])=TRUE,0,_xlfn.XLOOKUP(drafter_draft_stats[[#This Row],[drafter_id]],$D$2:$D346,$R$2:$R346,0,,-1))</f>
        <v>0</v>
      </c>
      <c r="J347" cm="1">
        <f t="array" ref="J347">IF(_xlfn.XLOOKUP(drafter_draft_stats[[#This Row],[draft_id]],drafts[id],drafts[non_canonical])=TRUE,0,_xlfn.XLOOKUP(drafter_draft_stats[[#This Row],[drafter_id]],$D$2:$D346,$S$2:$S346,0,,-1))</f>
        <v>1</v>
      </c>
      <c r="K347" cm="1">
        <f t="array" ref="K347">IF(_xlfn.XLOOKUP(1,(game_boards[draft_id]=drafter_draft_stats[[#This Row],[draft_id]])*(game_boards[drafter_id]=drafter_draft_stats[[#This Row],[drafter_id]]),game_boards[has_bonus_veto])=TRUE,1,0)</f>
        <v>0</v>
      </c>
      <c r="L347" cm="1">
        <f t="array" ref="L347">IF(_xlfn.XLOOKUP(1,(game_boards[draft_id]=drafter_draft_stats[[#This Row],[draft_id]])*(game_boards[drafter_id]=drafter_draft_stats[[#This Row],[drafter_id]]),game_boards[has_bonus_veto_override])=TRUE,1,0)</f>
        <v>0</v>
      </c>
      <c r="M347">
        <f>drafter_draft_stats[[#This Row],[starting_veto]]+drafter_draft_stats[[#This Row],[rollover_vetoes]]+drafter_draft_stats[[#This Row],[trivia_vetoes]]</f>
        <v>1</v>
      </c>
      <c r="N347">
        <f>drafter_draft_stats[[#This Row],[rollover_veto_override]]+drafter_draft_stats[[#This Row],[trivia_veto_override]]</f>
        <v>1</v>
      </c>
      <c r="Q347">
        <v>1</v>
      </c>
      <c r="R347">
        <f>IF(_xlfn.XLOOKUP(drafter_draft_stats[[#This Row],[draft_id]],drafts[id],drafts[non_canonical])=TRUE,0,IF(drafter_draft_stats[[#This Row],[total_vetoes]]-drafter_draft_stats[[#This Row],[vetoes_used]]&gt;=1,1,0))</f>
        <v>1</v>
      </c>
      <c r="S347">
        <f>IF(_xlfn.XLOOKUP(drafter_draft_stats[[#This Row],[draft_id]],drafts[id],drafts[non_canonical])=TRUE,0,IF(drafter_draft_stats[[#This Row],[total_veto_overrides]]-drafter_draft_stats[[#This Row],[veto_overrides_used]]&gt;=1,1,0))</f>
        <v>0</v>
      </c>
    </row>
    <row r="348" spans="2:19" x14ac:dyDescent="0.25">
      <c r="B348" s="4" t="s">
        <v>443</v>
      </c>
      <c r="C348" t="str">
        <f>_xlfn.XLOOKUP(drafter_draft_stats[[#This Row],[draft_id]],drafts[id],drafts[title])</f>
        <v>Zombie Mini-Mega</v>
      </c>
      <c r="D348" t="s">
        <v>793</v>
      </c>
      <c r="E348" t="str">
        <f>_xlfn.XLOOKUP(drafter_draft_stats[[#This Row],[drafter_id]],drafters[id],drafters[name],"")</f>
        <v>Clarke Wolfe</v>
      </c>
      <c r="G348" t="str">
        <f>_xlfn.XLOOKUP(drafter_draft_stats[[#This Row],[drafter_team_id]],drafter_teams[id],drafter_teams[name],"")</f>
        <v/>
      </c>
      <c r="H348">
        <f>1</f>
        <v>1</v>
      </c>
      <c r="I348" cm="1">
        <f t="array" ref="I348">IF(_xlfn.XLOOKUP(drafter_draft_stats[[#This Row],[draft_id]],drafts[id],drafts[non_canonical])=TRUE,0,_xlfn.XLOOKUP(drafter_draft_stats[[#This Row],[drafter_id]],$D$2:$D347,$R$2:$R347,0,,-1))</f>
        <v>1</v>
      </c>
      <c r="J348" cm="1">
        <f t="array" ref="J348">IF(_xlfn.XLOOKUP(drafter_draft_stats[[#This Row],[draft_id]],drafts[id],drafts[non_canonical])=TRUE,0,_xlfn.XLOOKUP(drafter_draft_stats[[#This Row],[drafter_id]],$D$2:$D347,$S$2:$S347,0,,-1))</f>
        <v>0</v>
      </c>
      <c r="K348" cm="1">
        <f t="array" ref="K348">IF(_xlfn.XLOOKUP(1,(game_boards[draft_id]=drafter_draft_stats[[#This Row],[draft_id]])*(game_boards[drafter_id]=drafter_draft_stats[[#This Row],[drafter_id]]),game_boards[has_bonus_veto])=TRUE,1,0)</f>
        <v>0</v>
      </c>
      <c r="L348" cm="1">
        <f t="array" ref="L348">IF(_xlfn.XLOOKUP(1,(game_boards[draft_id]=drafter_draft_stats[[#This Row],[draft_id]])*(game_boards[drafter_id]=drafter_draft_stats[[#This Row],[drafter_id]]),game_boards[has_bonus_veto_override])=TRUE,1,0)</f>
        <v>1</v>
      </c>
      <c r="M348">
        <f>drafter_draft_stats[[#This Row],[starting_veto]]+drafter_draft_stats[[#This Row],[rollover_vetoes]]+drafter_draft_stats[[#This Row],[trivia_vetoes]]</f>
        <v>2</v>
      </c>
      <c r="N348">
        <f>drafter_draft_stats[[#This Row],[rollover_veto_override]]+drafter_draft_stats[[#This Row],[trivia_veto_override]]</f>
        <v>1</v>
      </c>
      <c r="P348">
        <v>1</v>
      </c>
      <c r="R348">
        <f>IF(_xlfn.XLOOKUP(drafter_draft_stats[[#This Row],[draft_id]],drafts[id],drafts[non_canonical])=TRUE,0,IF(drafter_draft_stats[[#This Row],[total_vetoes]]-drafter_draft_stats[[#This Row],[vetoes_used]]&gt;=1,1,0))</f>
        <v>1</v>
      </c>
      <c r="S348">
        <f>IF(_xlfn.XLOOKUP(drafter_draft_stats[[#This Row],[draft_id]],drafts[id],drafts[non_canonical])=TRUE,0,IF(drafter_draft_stats[[#This Row],[total_veto_overrides]]-drafter_draft_stats[[#This Row],[veto_overrides_used]]&gt;=1,1,0))</f>
        <v>1</v>
      </c>
    </row>
    <row r="349" spans="2:19" x14ac:dyDescent="0.25">
      <c r="B349" s="4" t="s">
        <v>637</v>
      </c>
      <c r="C349" t="str">
        <f>_xlfn.XLOOKUP(drafter_draft_stats[[#This Row],[draft_id]],drafts[id],drafts[title])</f>
        <v>James Bond Super Draft</v>
      </c>
      <c r="D349" t="s">
        <v>789</v>
      </c>
      <c r="E349" t="str">
        <f>_xlfn.XLOOKUP(drafter_draft_stats[[#This Row],[drafter_id]],drafters[id],drafters[name],"")</f>
        <v>Bryan Cogman</v>
      </c>
      <c r="G349" t="str">
        <f>_xlfn.XLOOKUP(drafter_draft_stats[[#This Row],[drafter_team_id]],drafter_teams[id],drafter_teams[name],"")</f>
        <v/>
      </c>
      <c r="H349">
        <f>1</f>
        <v>1</v>
      </c>
      <c r="I349" cm="1">
        <f t="array" ref="I349">IF(_xlfn.XLOOKUP(drafter_draft_stats[[#This Row],[draft_id]],drafts[id],drafts[non_canonical])=TRUE,0,_xlfn.XLOOKUP(drafter_draft_stats[[#This Row],[drafter_id]],$D$2:$D348,$R$2:$R348,0,,-1))</f>
        <v>1</v>
      </c>
      <c r="J349" cm="1">
        <f t="array" ref="J349">IF(_xlfn.XLOOKUP(drafter_draft_stats[[#This Row],[draft_id]],drafts[id],drafts[non_canonical])=TRUE,0,_xlfn.XLOOKUP(drafter_draft_stats[[#This Row],[drafter_id]],$D$2:$D348,$S$2:$S348,0,,-1))</f>
        <v>0</v>
      </c>
      <c r="K349" cm="1">
        <f t="array" ref="K349">IF(_xlfn.XLOOKUP(1,(game_boards[draft_id]=drafter_draft_stats[[#This Row],[draft_id]])*(game_boards[drafter_id]=drafter_draft_stats[[#This Row],[drafter_id]]),game_boards[has_bonus_veto])=TRUE,1,0)</f>
        <v>1</v>
      </c>
      <c r="L349" cm="1">
        <f t="array" ref="L349">IF(_xlfn.XLOOKUP(1,(game_boards[draft_id]=drafter_draft_stats[[#This Row],[draft_id]])*(game_boards[drafter_id]=drafter_draft_stats[[#This Row],[drafter_id]]),game_boards[has_bonus_veto_override])=TRUE,1,0)</f>
        <v>0</v>
      </c>
      <c r="M349">
        <f>drafter_draft_stats[[#This Row],[starting_veto]]+drafter_draft_stats[[#This Row],[rollover_vetoes]]+drafter_draft_stats[[#This Row],[trivia_vetoes]]</f>
        <v>3</v>
      </c>
      <c r="N349">
        <f>drafter_draft_stats[[#This Row],[rollover_veto_override]]+drafter_draft_stats[[#This Row],[trivia_veto_override]]</f>
        <v>0</v>
      </c>
      <c r="P349">
        <v>3</v>
      </c>
      <c r="R349">
        <f>IF(_xlfn.XLOOKUP(drafter_draft_stats[[#This Row],[draft_id]],drafts[id],drafts[non_canonical])=TRUE,0,IF(drafter_draft_stats[[#This Row],[total_vetoes]]-drafter_draft_stats[[#This Row],[vetoes_used]]&gt;=1,1,0))</f>
        <v>0</v>
      </c>
      <c r="S349">
        <f>IF(_xlfn.XLOOKUP(drafter_draft_stats[[#This Row],[draft_id]],drafts[id],drafts[non_canonical])=TRUE,0,IF(drafter_draft_stats[[#This Row],[total_veto_overrides]]-drafter_draft_stats[[#This Row],[veto_overrides_used]]&gt;=1,1,0))</f>
        <v>0</v>
      </c>
    </row>
    <row r="350" spans="2:19" x14ac:dyDescent="0.25">
      <c r="B350" s="4" t="s">
        <v>637</v>
      </c>
      <c r="C350" t="str">
        <f>_xlfn.XLOOKUP(drafter_draft_stats[[#This Row],[draft_id]],drafts[id],drafts[title])</f>
        <v>James Bond Super Draft</v>
      </c>
      <c r="D350" t="s">
        <v>1001</v>
      </c>
      <c r="E350" t="str">
        <f>_xlfn.XLOOKUP(drafter_draft_stats[[#This Row],[drafter_id]],drafters[id],drafters[name],"")</f>
        <v>Piya Sinha-Roy</v>
      </c>
      <c r="G350" t="str">
        <f>_xlfn.XLOOKUP(drafter_draft_stats[[#This Row],[drafter_team_id]],drafter_teams[id],drafter_teams[name],"")</f>
        <v/>
      </c>
      <c r="H350">
        <f>1</f>
        <v>1</v>
      </c>
      <c r="I350" cm="1">
        <f t="array" ref="I350">IF(_xlfn.XLOOKUP(drafter_draft_stats[[#This Row],[draft_id]],drafts[id],drafts[non_canonical])=TRUE,0,_xlfn.XLOOKUP(drafter_draft_stats[[#This Row],[drafter_id]],$D$2:$D349,$R$2:$R349,0,,-1))</f>
        <v>0</v>
      </c>
      <c r="J350" cm="1">
        <f t="array" ref="J350">IF(_xlfn.XLOOKUP(drafter_draft_stats[[#This Row],[draft_id]],drafts[id],drafts[non_canonical])=TRUE,0,_xlfn.XLOOKUP(drafter_draft_stats[[#This Row],[drafter_id]],$D$2:$D349,$S$2:$S349,0,,-1))</f>
        <v>0</v>
      </c>
      <c r="K350" cm="1">
        <f t="array" ref="K350">IF(_xlfn.XLOOKUP(1,(game_boards[draft_id]=drafter_draft_stats[[#This Row],[draft_id]])*(game_boards[drafter_id]=drafter_draft_stats[[#This Row],[drafter_id]]),game_boards[has_bonus_veto])=TRUE,1,0)</f>
        <v>0</v>
      </c>
      <c r="L350" cm="1">
        <f t="array" ref="L350">IF(_xlfn.XLOOKUP(1,(game_boards[draft_id]=drafter_draft_stats[[#This Row],[draft_id]])*(game_boards[drafter_id]=drafter_draft_stats[[#This Row],[drafter_id]]),game_boards[has_bonus_veto_override])=TRUE,1,0)</f>
        <v>0</v>
      </c>
      <c r="M350">
        <f>drafter_draft_stats[[#This Row],[starting_veto]]+drafter_draft_stats[[#This Row],[rollover_vetoes]]+drafter_draft_stats[[#This Row],[trivia_vetoes]]</f>
        <v>1</v>
      </c>
      <c r="N350">
        <f>drafter_draft_stats[[#This Row],[rollover_veto_override]]+drafter_draft_stats[[#This Row],[trivia_veto_override]]</f>
        <v>0</v>
      </c>
      <c r="P350">
        <v>1</v>
      </c>
      <c r="R350">
        <f>IF(_xlfn.XLOOKUP(drafter_draft_stats[[#This Row],[draft_id]],drafts[id],drafts[non_canonical])=TRUE,0,IF(drafter_draft_stats[[#This Row],[total_vetoes]]-drafter_draft_stats[[#This Row],[vetoes_used]]&gt;=1,1,0))</f>
        <v>0</v>
      </c>
      <c r="S350">
        <f>IF(_xlfn.XLOOKUP(drafter_draft_stats[[#This Row],[draft_id]],drafts[id],drafts[non_canonical])=TRUE,0,IF(drafter_draft_stats[[#This Row],[total_veto_overrides]]-drafter_draft_stats[[#This Row],[veto_overrides_used]]&gt;=1,1,0))</f>
        <v>0</v>
      </c>
    </row>
    <row r="351" spans="2:19" x14ac:dyDescent="0.25">
      <c r="B351" s="4" t="s">
        <v>637</v>
      </c>
      <c r="C351" t="str">
        <f>_xlfn.XLOOKUP(drafter_draft_stats[[#This Row],[draft_id]],drafts[id],drafts[title])</f>
        <v>James Bond Super Draft</v>
      </c>
      <c r="D351" t="s">
        <v>963</v>
      </c>
      <c r="E351" t="str">
        <f>_xlfn.XLOOKUP(drafter_draft_stats[[#This Row],[drafter_id]],drafters[id],drafters[name],"")</f>
        <v>Phil Nobile Jr.</v>
      </c>
      <c r="G351" t="str">
        <f>_xlfn.XLOOKUP(drafter_draft_stats[[#This Row],[drafter_team_id]],drafter_teams[id],drafter_teams[name],"")</f>
        <v/>
      </c>
      <c r="H351">
        <f>1</f>
        <v>1</v>
      </c>
      <c r="I351" cm="1">
        <f t="array" ref="I351">IF(_xlfn.XLOOKUP(drafter_draft_stats[[#This Row],[draft_id]],drafts[id],drafts[non_canonical])=TRUE,0,_xlfn.XLOOKUP(drafter_draft_stats[[#This Row],[drafter_id]],$D$2:$D350,$R$2:$R350,0,,-1))</f>
        <v>0</v>
      </c>
      <c r="J351" cm="1">
        <f t="array" ref="J351">IF(_xlfn.XLOOKUP(drafter_draft_stats[[#This Row],[draft_id]],drafts[id],drafts[non_canonical])=TRUE,0,_xlfn.XLOOKUP(drafter_draft_stats[[#This Row],[drafter_id]],$D$2:$D350,$S$2:$S350,0,,-1))</f>
        <v>0</v>
      </c>
      <c r="K351" cm="1">
        <f t="array" ref="K351">IF(_xlfn.XLOOKUP(1,(game_boards[draft_id]=drafter_draft_stats[[#This Row],[draft_id]])*(game_boards[drafter_id]=drafter_draft_stats[[#This Row],[drafter_id]]),game_boards[has_bonus_veto])=TRUE,1,0)</f>
        <v>0</v>
      </c>
      <c r="L351" cm="1">
        <f t="array" ref="L351">IF(_xlfn.XLOOKUP(1,(game_boards[draft_id]=drafter_draft_stats[[#This Row],[draft_id]])*(game_boards[drafter_id]=drafter_draft_stats[[#This Row],[drafter_id]]),game_boards[has_bonus_veto_override])=TRUE,1,0)</f>
        <v>1</v>
      </c>
      <c r="M351">
        <f>drafter_draft_stats[[#This Row],[starting_veto]]+drafter_draft_stats[[#This Row],[rollover_vetoes]]+drafter_draft_stats[[#This Row],[trivia_vetoes]]</f>
        <v>1</v>
      </c>
      <c r="N351">
        <f>drafter_draft_stats[[#This Row],[rollover_veto_override]]+drafter_draft_stats[[#This Row],[trivia_veto_override]]</f>
        <v>1</v>
      </c>
      <c r="P351">
        <v>1</v>
      </c>
      <c r="R351">
        <f>IF(_xlfn.XLOOKUP(drafter_draft_stats[[#This Row],[draft_id]],drafts[id],drafts[non_canonical])=TRUE,0,IF(drafter_draft_stats[[#This Row],[total_vetoes]]-drafter_draft_stats[[#This Row],[vetoes_used]]&gt;=1,1,0))</f>
        <v>0</v>
      </c>
      <c r="S351">
        <f>IF(_xlfn.XLOOKUP(drafter_draft_stats[[#This Row],[draft_id]],drafts[id],drafts[non_canonical])=TRUE,0,IF(drafter_draft_stats[[#This Row],[total_veto_overrides]]-drafter_draft_stats[[#This Row],[veto_overrides_used]]&gt;=1,1,0))</f>
        <v>1</v>
      </c>
    </row>
    <row r="352" spans="2:19" x14ac:dyDescent="0.25">
      <c r="B352" s="4" t="s">
        <v>637</v>
      </c>
      <c r="C352" t="str">
        <f>_xlfn.XLOOKUP(drafter_draft_stats[[#This Row],[draft_id]],drafts[id],drafts[title])</f>
        <v>James Bond Super Draft</v>
      </c>
      <c r="D352" t="s">
        <v>1051</v>
      </c>
      <c r="E352" t="str">
        <f>_xlfn.XLOOKUP(drafter_draft_stats[[#This Row],[drafter_id]],drafters[id],drafters[name],"")</f>
        <v>Drew McWeeny</v>
      </c>
      <c r="G352" t="str">
        <f>_xlfn.XLOOKUP(drafter_draft_stats[[#This Row],[drafter_team_id]],drafter_teams[id],drafter_teams[name],"")</f>
        <v/>
      </c>
      <c r="H352">
        <f>1</f>
        <v>1</v>
      </c>
      <c r="I352" cm="1">
        <f t="array" ref="I352">IF(_xlfn.XLOOKUP(drafter_draft_stats[[#This Row],[draft_id]],drafts[id],drafts[non_canonical])=TRUE,0,_xlfn.XLOOKUP(drafter_draft_stats[[#This Row],[drafter_id]],$D$2:$D351,$R$2:$R351,0,,-1))</f>
        <v>0</v>
      </c>
      <c r="J352" cm="1">
        <f t="array" ref="J352">IF(_xlfn.XLOOKUP(drafter_draft_stats[[#This Row],[draft_id]],drafts[id],drafts[non_canonical])=TRUE,0,_xlfn.XLOOKUP(drafter_draft_stats[[#This Row],[drafter_id]],$D$2:$D351,$S$2:$S351,0,,-1))</f>
        <v>1</v>
      </c>
      <c r="K352" cm="1">
        <f t="array" ref="K352">IF(_xlfn.XLOOKUP(1,(game_boards[draft_id]=drafter_draft_stats[[#This Row],[draft_id]])*(game_boards[drafter_id]=drafter_draft_stats[[#This Row],[drafter_id]]),game_boards[has_bonus_veto])=TRUE,1,0)</f>
        <v>1</v>
      </c>
      <c r="L352" cm="1">
        <f t="array" ref="L352">IF(_xlfn.XLOOKUP(1,(game_boards[draft_id]=drafter_draft_stats[[#This Row],[draft_id]])*(game_boards[drafter_id]=drafter_draft_stats[[#This Row],[drafter_id]]),game_boards[has_bonus_veto_override])=TRUE,1,0)</f>
        <v>0</v>
      </c>
      <c r="M352">
        <f>drafter_draft_stats[[#This Row],[starting_veto]]+drafter_draft_stats[[#This Row],[rollover_vetoes]]+drafter_draft_stats[[#This Row],[trivia_vetoes]]</f>
        <v>2</v>
      </c>
      <c r="N352">
        <f>drafter_draft_stats[[#This Row],[rollover_veto_override]]+drafter_draft_stats[[#This Row],[trivia_veto_override]]</f>
        <v>1</v>
      </c>
      <c r="P352">
        <v>1</v>
      </c>
      <c r="R352">
        <f>IF(_xlfn.XLOOKUP(drafter_draft_stats[[#This Row],[draft_id]],drafts[id],drafts[non_canonical])=TRUE,0,IF(drafter_draft_stats[[#This Row],[total_vetoes]]-drafter_draft_stats[[#This Row],[vetoes_used]]&gt;=1,1,0))</f>
        <v>1</v>
      </c>
      <c r="S352">
        <f>IF(_xlfn.XLOOKUP(drafter_draft_stats[[#This Row],[draft_id]],drafts[id],drafts[non_canonical])=TRUE,0,IF(drafter_draft_stats[[#This Row],[total_veto_overrides]]-drafter_draft_stats[[#This Row],[veto_overrides_used]]&gt;=1,1,0))</f>
        <v>1</v>
      </c>
    </row>
    <row r="353" spans="2:19" x14ac:dyDescent="0.25">
      <c r="B353" s="5" t="s">
        <v>637</v>
      </c>
      <c r="C353" t="str">
        <f>_xlfn.XLOOKUP(drafter_draft_stats[[#This Row],[draft_id]],drafts[id],drafts[title])</f>
        <v>James Bond Super Draft</v>
      </c>
      <c r="D353" t="s">
        <v>1149</v>
      </c>
      <c r="E353" t="str">
        <f>_xlfn.XLOOKUP(drafter_draft_stats[[#This Row],[drafter_id]],drafters[id],drafters[name],"")</f>
        <v>Dave Schilling</v>
      </c>
      <c r="G353" t="str">
        <f>_xlfn.XLOOKUP(drafter_draft_stats[[#This Row],[drafter_team_id]],drafter_teams[id],drafter_teams[name],"")</f>
        <v/>
      </c>
      <c r="H353">
        <f>1</f>
        <v>1</v>
      </c>
      <c r="I353" cm="1">
        <f t="array" ref="I353">IF(_xlfn.XLOOKUP(drafter_draft_stats[[#This Row],[draft_id]],drafts[id],drafts[non_canonical])=TRUE,0,_xlfn.XLOOKUP(drafter_draft_stats[[#This Row],[drafter_id]],$D$2:$D352,$R$2:$R352,0,,-1))</f>
        <v>1</v>
      </c>
      <c r="J353" cm="1">
        <f t="array" ref="J353">IF(_xlfn.XLOOKUP(drafter_draft_stats[[#This Row],[draft_id]],drafts[id],drafts[non_canonical])=TRUE,0,_xlfn.XLOOKUP(drafter_draft_stats[[#This Row],[drafter_id]],$D$2:$D352,$S$2:$S352,0,,-1))</f>
        <v>0</v>
      </c>
      <c r="K353" cm="1">
        <f t="array" ref="K353">IF(_xlfn.XLOOKUP(1,(game_boards[draft_id]=drafter_draft_stats[[#This Row],[draft_id]])*(game_boards[drafter_id]=drafter_draft_stats[[#This Row],[drafter_id]]),game_boards[has_bonus_veto])=TRUE,1,0)</f>
        <v>0</v>
      </c>
      <c r="L353" cm="1">
        <f t="array" ref="L353">IF(_xlfn.XLOOKUP(1,(game_boards[draft_id]=drafter_draft_stats[[#This Row],[draft_id]])*(game_boards[drafter_id]=drafter_draft_stats[[#This Row],[drafter_id]]),game_boards[has_bonus_veto_override])=TRUE,1,0)</f>
        <v>0</v>
      </c>
      <c r="M353">
        <f>drafter_draft_stats[[#This Row],[starting_veto]]+drafter_draft_stats[[#This Row],[rollover_vetoes]]+drafter_draft_stats[[#This Row],[trivia_vetoes]]</f>
        <v>2</v>
      </c>
      <c r="N353">
        <f>drafter_draft_stats[[#This Row],[rollover_veto_override]]+drafter_draft_stats[[#This Row],[trivia_veto_override]]</f>
        <v>0</v>
      </c>
      <c r="P353">
        <v>2</v>
      </c>
      <c r="R353">
        <f>IF(_xlfn.XLOOKUP(drafter_draft_stats[[#This Row],[draft_id]],drafts[id],drafts[non_canonical])=TRUE,0,IF(drafter_draft_stats[[#This Row],[total_vetoes]]-drafter_draft_stats[[#This Row],[vetoes_used]]&gt;=1,1,0))</f>
        <v>0</v>
      </c>
      <c r="S353">
        <f>IF(_xlfn.XLOOKUP(drafter_draft_stats[[#This Row],[draft_id]],drafts[id],drafts[non_canonical])=TRUE,0,IF(drafter_draft_stats[[#This Row],[total_veto_overrides]]-drafter_draft_stats[[#This Row],[veto_overrides_used]]&gt;=1,1,0))</f>
        <v>0</v>
      </c>
    </row>
    <row r="354" spans="2:19" x14ac:dyDescent="0.25">
      <c r="B354" s="4" t="s">
        <v>725</v>
      </c>
      <c r="C354" t="str">
        <f>_xlfn.XLOOKUP(drafter_draft_stats[[#This Row],[draft_id]],drafts[id],drafts[title])</f>
        <v>Serial Killer</v>
      </c>
      <c r="D354" t="s">
        <v>953</v>
      </c>
      <c r="E354" t="str">
        <f>_xlfn.XLOOKUP(drafter_draft_stats[[#This Row],[drafter_id]],drafters[id],drafters[name],"")</f>
        <v>Andrew Furtado</v>
      </c>
      <c r="G354" t="str">
        <f>_xlfn.XLOOKUP(drafter_draft_stats[[#This Row],[drafter_team_id]],drafter_teams[id],drafter_teams[name],"")</f>
        <v/>
      </c>
      <c r="H354">
        <f>1</f>
        <v>1</v>
      </c>
      <c r="I354" cm="1">
        <f t="array" ref="I354">IF(_xlfn.XLOOKUP(drafter_draft_stats[[#This Row],[draft_id]],drafts[id],drafts[non_canonical])=TRUE,0,_xlfn.XLOOKUP(drafter_draft_stats[[#This Row],[drafter_id]],$D$2:$D353,$R$2:$R353,0,,-1))</f>
        <v>0</v>
      </c>
      <c r="J354" cm="1">
        <f t="array" ref="J354">IF(_xlfn.XLOOKUP(drafter_draft_stats[[#This Row],[draft_id]],drafts[id],drafts[non_canonical])=TRUE,0,_xlfn.XLOOKUP(drafter_draft_stats[[#This Row],[drafter_id]],$D$2:$D353,$S$2:$S353,0,,-1))</f>
        <v>0</v>
      </c>
      <c r="K354" cm="1">
        <f t="array" ref="K354">IF(_xlfn.XLOOKUP(1,(game_boards[draft_id]=drafter_draft_stats[[#This Row],[draft_id]])*(game_boards[drafter_id]=drafter_draft_stats[[#This Row],[drafter_id]]),game_boards[has_bonus_veto])=TRUE,1,0)</f>
        <v>0</v>
      </c>
      <c r="L354" cm="1">
        <f t="array" ref="L354">IF(_xlfn.XLOOKUP(1,(game_boards[draft_id]=drafter_draft_stats[[#This Row],[draft_id]])*(game_boards[drafter_id]=drafter_draft_stats[[#This Row],[drafter_id]]),game_boards[has_bonus_veto_override])=TRUE,1,0)</f>
        <v>0</v>
      </c>
      <c r="M354">
        <f>drafter_draft_stats[[#This Row],[starting_veto]]+drafter_draft_stats[[#This Row],[rollover_vetoes]]+drafter_draft_stats[[#This Row],[trivia_vetoes]]</f>
        <v>1</v>
      </c>
      <c r="N354">
        <f>drafter_draft_stats[[#This Row],[rollover_veto_override]]+drafter_draft_stats[[#This Row],[trivia_veto_override]]</f>
        <v>0</v>
      </c>
      <c r="P354">
        <v>1</v>
      </c>
      <c r="R354">
        <f>IF(_xlfn.XLOOKUP(drafter_draft_stats[[#This Row],[draft_id]],drafts[id],drafts[non_canonical])=TRUE,0,IF(drafter_draft_stats[[#This Row],[total_vetoes]]-drafter_draft_stats[[#This Row],[vetoes_used]]&gt;=1,1,0))</f>
        <v>0</v>
      </c>
      <c r="S354">
        <f>IF(_xlfn.XLOOKUP(drafter_draft_stats[[#This Row],[draft_id]],drafts[id],drafts[non_canonical])=TRUE,0,IF(drafter_draft_stats[[#This Row],[total_veto_overrides]]-drafter_draft_stats[[#This Row],[veto_overrides_used]]&gt;=1,1,0))</f>
        <v>0</v>
      </c>
    </row>
    <row r="355" spans="2:19" x14ac:dyDescent="0.25">
      <c r="B355" s="4" t="s">
        <v>725</v>
      </c>
      <c r="C355" t="str">
        <f>_xlfn.XLOOKUP(drafter_draft_stats[[#This Row],[draft_id]],drafts[id],drafts[title])</f>
        <v>Serial Killer</v>
      </c>
      <c r="D355" t="s">
        <v>1143</v>
      </c>
      <c r="E355" t="str">
        <f>_xlfn.XLOOKUP(drafter_draft_stats[[#This Row],[drafter_id]],drafters[id],drafters[name],"")</f>
        <v>Scott Reynolds</v>
      </c>
      <c r="G355" t="str">
        <f>_xlfn.XLOOKUP(drafter_draft_stats[[#This Row],[drafter_team_id]],drafter_teams[id],drafter_teams[name],"")</f>
        <v/>
      </c>
      <c r="H355">
        <f>1</f>
        <v>1</v>
      </c>
      <c r="I355" cm="1">
        <f t="array" ref="I355">IF(_xlfn.XLOOKUP(drafter_draft_stats[[#This Row],[draft_id]],drafts[id],drafts[non_canonical])=TRUE,0,_xlfn.XLOOKUP(drafter_draft_stats[[#This Row],[drafter_id]],$D$2:$D354,$R$2:$R354,0,,-1))</f>
        <v>0</v>
      </c>
      <c r="J355" cm="1">
        <f t="array" ref="J355">IF(_xlfn.XLOOKUP(drafter_draft_stats[[#This Row],[draft_id]],drafts[id],drafts[non_canonical])=TRUE,0,_xlfn.XLOOKUP(drafter_draft_stats[[#This Row],[drafter_id]],$D$2:$D354,$S$2:$S354,0,,-1))</f>
        <v>0</v>
      </c>
      <c r="K355" cm="1">
        <f t="array" ref="K355">IF(_xlfn.XLOOKUP(1,(game_boards[draft_id]=drafter_draft_stats[[#This Row],[draft_id]])*(game_boards[drafter_id]=drafter_draft_stats[[#This Row],[drafter_id]]),game_boards[has_bonus_veto])=TRUE,1,0)</f>
        <v>0</v>
      </c>
      <c r="L355" cm="1">
        <f t="array" ref="L355">IF(_xlfn.XLOOKUP(1,(game_boards[draft_id]=drafter_draft_stats[[#This Row],[draft_id]])*(game_boards[drafter_id]=drafter_draft_stats[[#This Row],[drafter_id]]),game_boards[has_bonus_veto_override])=TRUE,1,0)</f>
        <v>0</v>
      </c>
      <c r="M355">
        <f>drafter_draft_stats[[#This Row],[starting_veto]]+drafter_draft_stats[[#This Row],[rollover_vetoes]]+drafter_draft_stats[[#This Row],[trivia_vetoes]]</f>
        <v>1</v>
      </c>
      <c r="N355">
        <f>drafter_draft_stats[[#This Row],[rollover_veto_override]]+drafter_draft_stats[[#This Row],[trivia_veto_override]]</f>
        <v>0</v>
      </c>
      <c r="P355">
        <v>1</v>
      </c>
      <c r="R355">
        <f>IF(_xlfn.XLOOKUP(drafter_draft_stats[[#This Row],[draft_id]],drafts[id],drafts[non_canonical])=TRUE,0,IF(drafter_draft_stats[[#This Row],[total_vetoes]]-drafter_draft_stats[[#This Row],[vetoes_used]]&gt;=1,1,0))</f>
        <v>0</v>
      </c>
      <c r="S355">
        <f>IF(_xlfn.XLOOKUP(drafter_draft_stats[[#This Row],[draft_id]],drafts[id],drafts[non_canonical])=TRUE,0,IF(drafter_draft_stats[[#This Row],[total_veto_overrides]]-drafter_draft_stats[[#This Row],[veto_overrides_used]]&gt;=1,1,0))</f>
        <v>0</v>
      </c>
    </row>
    <row r="356" spans="2:19" x14ac:dyDescent="0.25">
      <c r="B356" s="4" t="s">
        <v>86</v>
      </c>
      <c r="C356" t="str">
        <f>_xlfn.XLOOKUP(drafter_draft_stats[[#This Row],[draft_id]],drafts[id],drafts[title])</f>
        <v>Oscar Winning Queer Films</v>
      </c>
      <c r="D356" t="s">
        <v>957</v>
      </c>
      <c r="E356" t="str">
        <f>_xlfn.XLOOKUP(drafter_draft_stats[[#This Row],[drafter_id]],drafters[id],drafters[name],"")</f>
        <v>Chris Feil</v>
      </c>
      <c r="G356" t="str">
        <f>_xlfn.XLOOKUP(drafter_draft_stats[[#This Row],[drafter_team_id]],drafter_teams[id],drafter_teams[name],"")</f>
        <v/>
      </c>
      <c r="H356">
        <f>1</f>
        <v>1</v>
      </c>
      <c r="I356" cm="1">
        <f t="array" ref="I356">IF(_xlfn.XLOOKUP(drafter_draft_stats[[#This Row],[draft_id]],drafts[id],drafts[non_canonical])=TRUE,0,_xlfn.XLOOKUP(drafter_draft_stats[[#This Row],[drafter_id]],$D$2:$D355,$R$2:$R355,0,,-1))</f>
        <v>1</v>
      </c>
      <c r="J356" cm="1">
        <f t="array" ref="J356">IF(_xlfn.XLOOKUP(drafter_draft_stats[[#This Row],[draft_id]],drafts[id],drafts[non_canonical])=TRUE,0,_xlfn.XLOOKUP(drafter_draft_stats[[#This Row],[drafter_id]],$D$2:$D355,$S$2:$S355,0,,-1))</f>
        <v>0</v>
      </c>
      <c r="K356" cm="1">
        <f t="array" ref="K356">IF(_xlfn.XLOOKUP(1,(game_boards[draft_id]=drafter_draft_stats[[#This Row],[draft_id]])*(game_boards[drafter_id]=drafter_draft_stats[[#This Row],[drafter_id]]),game_boards[has_bonus_veto])=TRUE,1,0)</f>
        <v>0</v>
      </c>
      <c r="L356" cm="1">
        <f t="array" ref="L356">IF(_xlfn.XLOOKUP(1,(game_boards[draft_id]=drafter_draft_stats[[#This Row],[draft_id]])*(game_boards[drafter_id]=drafter_draft_stats[[#This Row],[drafter_id]]),game_boards[has_bonus_veto_override])=TRUE,1,0)</f>
        <v>0</v>
      </c>
      <c r="M356">
        <f>drafter_draft_stats[[#This Row],[starting_veto]]+drafter_draft_stats[[#This Row],[rollover_vetoes]]+drafter_draft_stats[[#This Row],[trivia_vetoes]]</f>
        <v>2</v>
      </c>
      <c r="N356">
        <f>drafter_draft_stats[[#This Row],[rollover_veto_override]]+drafter_draft_stats[[#This Row],[trivia_veto_override]]</f>
        <v>0</v>
      </c>
      <c r="P356">
        <v>1</v>
      </c>
      <c r="R356">
        <f>IF(_xlfn.XLOOKUP(drafter_draft_stats[[#This Row],[draft_id]],drafts[id],drafts[non_canonical])=TRUE,0,IF(drafter_draft_stats[[#This Row],[total_vetoes]]-drafter_draft_stats[[#This Row],[vetoes_used]]&gt;=1,1,0))</f>
        <v>1</v>
      </c>
      <c r="S356">
        <f>IF(_xlfn.XLOOKUP(drafter_draft_stats[[#This Row],[draft_id]],drafts[id],drafts[non_canonical])=TRUE,0,IF(drafter_draft_stats[[#This Row],[total_veto_overrides]]-drafter_draft_stats[[#This Row],[veto_overrides_used]]&gt;=1,1,0))</f>
        <v>0</v>
      </c>
    </row>
    <row r="357" spans="2:19" x14ac:dyDescent="0.25">
      <c r="B357" s="4" t="s">
        <v>86</v>
      </c>
      <c r="C357" t="str">
        <f>_xlfn.XLOOKUP(drafter_draft_stats[[#This Row],[draft_id]],drafts[id],drafts[title])</f>
        <v>Oscar Winning Queer Films</v>
      </c>
      <c r="D357" t="s">
        <v>799</v>
      </c>
      <c r="E357" t="str">
        <f>_xlfn.XLOOKUP(drafter_draft_stats[[#This Row],[drafter_id]],drafters[id],drafters[name],"")</f>
        <v>Joe Reid</v>
      </c>
      <c r="G357" t="str">
        <f>_xlfn.XLOOKUP(drafter_draft_stats[[#This Row],[drafter_team_id]],drafter_teams[id],drafter_teams[name],"")</f>
        <v/>
      </c>
      <c r="H357">
        <f>1</f>
        <v>1</v>
      </c>
      <c r="I357" cm="1">
        <f t="array" ref="I357">IF(_xlfn.XLOOKUP(drafter_draft_stats[[#This Row],[draft_id]],drafts[id],drafts[non_canonical])=TRUE,0,_xlfn.XLOOKUP(drafter_draft_stats[[#This Row],[drafter_id]],$D$2:$D356,$R$2:$R356,0,,-1))</f>
        <v>1</v>
      </c>
      <c r="J357" cm="1">
        <f t="array" ref="J357">IF(_xlfn.XLOOKUP(drafter_draft_stats[[#This Row],[draft_id]],drafts[id],drafts[non_canonical])=TRUE,0,_xlfn.XLOOKUP(drafter_draft_stats[[#This Row],[drafter_id]],$D$2:$D356,$S$2:$S356,0,,-1))</f>
        <v>0</v>
      </c>
      <c r="K357" cm="1">
        <f t="array" ref="K357">IF(_xlfn.XLOOKUP(1,(game_boards[draft_id]=drafter_draft_stats[[#This Row],[draft_id]])*(game_boards[drafter_id]=drafter_draft_stats[[#This Row],[drafter_id]]),game_boards[has_bonus_veto])=TRUE,1,0)</f>
        <v>0</v>
      </c>
      <c r="L357" cm="1">
        <f t="array" ref="L357">IF(_xlfn.XLOOKUP(1,(game_boards[draft_id]=drafter_draft_stats[[#This Row],[draft_id]])*(game_boards[drafter_id]=drafter_draft_stats[[#This Row],[drafter_id]]),game_boards[has_bonus_veto_override])=TRUE,1,0)</f>
        <v>0</v>
      </c>
      <c r="M357">
        <f>drafter_draft_stats[[#This Row],[starting_veto]]+drafter_draft_stats[[#This Row],[rollover_vetoes]]+drafter_draft_stats[[#This Row],[trivia_vetoes]]</f>
        <v>2</v>
      </c>
      <c r="N357">
        <f>drafter_draft_stats[[#This Row],[rollover_veto_override]]+drafter_draft_stats[[#This Row],[trivia_veto_override]]</f>
        <v>0</v>
      </c>
      <c r="P357">
        <v>1</v>
      </c>
      <c r="R357">
        <f>IF(_xlfn.XLOOKUP(drafter_draft_stats[[#This Row],[draft_id]],drafts[id],drafts[non_canonical])=TRUE,0,IF(drafter_draft_stats[[#This Row],[total_vetoes]]-drafter_draft_stats[[#This Row],[vetoes_used]]&gt;=1,1,0))</f>
        <v>1</v>
      </c>
      <c r="S357">
        <f>IF(_xlfn.XLOOKUP(drafter_draft_stats[[#This Row],[draft_id]],drafts[id],drafts[non_canonical])=TRUE,0,IF(drafter_draft_stats[[#This Row],[total_veto_overrides]]-drafter_draft_stats[[#This Row],[veto_overrides_used]]&gt;=1,1,0))</f>
        <v>0</v>
      </c>
    </row>
    <row r="358" spans="2:19" x14ac:dyDescent="0.25">
      <c r="B358" s="4" t="s">
        <v>184</v>
      </c>
      <c r="C358" t="str">
        <f>_xlfn.XLOOKUP(drafter_draft_stats[[#This Row],[draft_id]],drafts[id],drafts[title])</f>
        <v>Thanksgiving Weekend</v>
      </c>
      <c r="D358" t="s">
        <v>781</v>
      </c>
      <c r="E358" t="str">
        <f>_xlfn.XLOOKUP(drafter_draft_stats[[#This Row],[drafter_id]],drafters[id],drafters[name],"")</f>
        <v>Adam B. Vary</v>
      </c>
      <c r="G358" t="str">
        <f>_xlfn.XLOOKUP(drafter_draft_stats[[#This Row],[drafter_team_id]],drafter_teams[id],drafter_teams[name],"")</f>
        <v/>
      </c>
      <c r="H358">
        <f>1</f>
        <v>1</v>
      </c>
      <c r="I358" cm="1">
        <f t="array" ref="I358">IF(_xlfn.XLOOKUP(drafter_draft_stats[[#This Row],[draft_id]],drafts[id],drafts[non_canonical])=TRUE,0,_xlfn.XLOOKUP(drafter_draft_stats[[#This Row],[drafter_id]],$D$2:$D357,$R$2:$R357,0,,-1))</f>
        <v>1</v>
      </c>
      <c r="J358" cm="1">
        <f t="array" ref="J358">IF(_xlfn.XLOOKUP(drafter_draft_stats[[#This Row],[draft_id]],drafts[id],drafts[non_canonical])=TRUE,0,_xlfn.XLOOKUP(drafter_draft_stats[[#This Row],[drafter_id]],$D$2:$D357,$S$2:$S357,0,,-1))</f>
        <v>1</v>
      </c>
      <c r="K358" cm="1">
        <f t="array" ref="K358">IF(_xlfn.XLOOKUP(1,(game_boards[draft_id]=drafter_draft_stats[[#This Row],[draft_id]])*(game_boards[drafter_id]=drafter_draft_stats[[#This Row],[drafter_id]]),game_boards[has_bonus_veto])=TRUE,1,0)</f>
        <v>0</v>
      </c>
      <c r="L358" cm="1">
        <f t="array" ref="L358">IF(_xlfn.XLOOKUP(1,(game_boards[draft_id]=drafter_draft_stats[[#This Row],[draft_id]])*(game_boards[drafter_id]=drafter_draft_stats[[#This Row],[drafter_id]]),game_boards[has_bonus_veto_override])=TRUE,1,0)</f>
        <v>0</v>
      </c>
      <c r="M358">
        <f>drafter_draft_stats[[#This Row],[starting_veto]]+drafter_draft_stats[[#This Row],[rollover_vetoes]]+drafter_draft_stats[[#This Row],[trivia_vetoes]]</f>
        <v>2</v>
      </c>
      <c r="N358">
        <f>drafter_draft_stats[[#This Row],[rollover_veto_override]]+drafter_draft_stats[[#This Row],[trivia_veto_override]]</f>
        <v>1</v>
      </c>
      <c r="R358">
        <f>IF(_xlfn.XLOOKUP(drafter_draft_stats[[#This Row],[draft_id]],drafts[id],drafts[non_canonical])=TRUE,0,IF(drafter_draft_stats[[#This Row],[total_vetoes]]-drafter_draft_stats[[#This Row],[vetoes_used]]&gt;=1,1,0))</f>
        <v>1</v>
      </c>
      <c r="S358">
        <f>IF(_xlfn.XLOOKUP(drafter_draft_stats[[#This Row],[draft_id]],drafts[id],drafts[non_canonical])=TRUE,0,IF(drafter_draft_stats[[#This Row],[total_veto_overrides]]-drafter_draft_stats[[#This Row],[veto_overrides_used]]&gt;=1,1,0))</f>
        <v>1</v>
      </c>
    </row>
    <row r="359" spans="2:19" x14ac:dyDescent="0.25">
      <c r="B359" s="4" t="s">
        <v>184</v>
      </c>
      <c r="C359" t="str">
        <f>_xlfn.XLOOKUP(drafter_draft_stats[[#This Row],[draft_id]],drafts[id],drafts[title])</f>
        <v>Thanksgiving Weekend</v>
      </c>
      <c r="D359" s="1" t="s">
        <v>981</v>
      </c>
      <c r="E359" t="str">
        <f>_xlfn.XLOOKUP(drafter_draft_stats[[#This Row],[drafter_id]],drafters[id],drafters[name],"")</f>
        <v>Alicia Lutes</v>
      </c>
      <c r="G359" t="str">
        <f>_xlfn.XLOOKUP(drafter_draft_stats[[#This Row],[drafter_team_id]],drafter_teams[id],drafter_teams[name],"")</f>
        <v/>
      </c>
      <c r="H359">
        <f>1</f>
        <v>1</v>
      </c>
      <c r="I359" cm="1">
        <f t="array" ref="I359">IF(_xlfn.XLOOKUP(drafter_draft_stats[[#This Row],[draft_id]],drafts[id],drafts[non_canonical])=TRUE,0,_xlfn.XLOOKUP(drafter_draft_stats[[#This Row],[drafter_id]],$D$2:$D358,$R$2:$R358,0,,-1))</f>
        <v>0</v>
      </c>
      <c r="J359" cm="1">
        <f t="array" ref="J359">IF(_xlfn.XLOOKUP(drafter_draft_stats[[#This Row],[draft_id]],drafts[id],drafts[non_canonical])=TRUE,0,_xlfn.XLOOKUP(drafter_draft_stats[[#This Row],[drafter_id]],$D$2:$D358,$S$2:$S358,0,,-1))</f>
        <v>0</v>
      </c>
      <c r="K359" cm="1">
        <f t="array" ref="K359">IF(_xlfn.XLOOKUP(1,(game_boards[draft_id]=drafter_draft_stats[[#This Row],[draft_id]])*(game_boards[drafter_id]=drafter_draft_stats[[#This Row],[drafter_id]]),game_boards[has_bonus_veto])=TRUE,1,0)</f>
        <v>0</v>
      </c>
      <c r="L359" cm="1">
        <f t="array" ref="L359">IF(_xlfn.XLOOKUP(1,(game_boards[draft_id]=drafter_draft_stats[[#This Row],[draft_id]])*(game_boards[drafter_id]=drafter_draft_stats[[#This Row],[drafter_id]]),game_boards[has_bonus_veto_override])=TRUE,1,0)</f>
        <v>0</v>
      </c>
      <c r="M359">
        <f>drafter_draft_stats[[#This Row],[starting_veto]]+drafter_draft_stats[[#This Row],[rollover_vetoes]]+drafter_draft_stats[[#This Row],[trivia_vetoes]]</f>
        <v>1</v>
      </c>
      <c r="N359">
        <f>drafter_draft_stats[[#This Row],[rollover_veto_override]]+drafter_draft_stats[[#This Row],[trivia_veto_override]]</f>
        <v>0</v>
      </c>
      <c r="R359">
        <f>IF(_xlfn.XLOOKUP(drafter_draft_stats[[#This Row],[draft_id]],drafts[id],drafts[non_canonical])=TRUE,0,IF(drafter_draft_stats[[#This Row],[total_vetoes]]-drafter_draft_stats[[#This Row],[vetoes_used]]&gt;=1,1,0))</f>
        <v>1</v>
      </c>
      <c r="S359">
        <f>IF(_xlfn.XLOOKUP(drafter_draft_stats[[#This Row],[draft_id]],drafts[id],drafts[non_canonical])=TRUE,0,IF(drafter_draft_stats[[#This Row],[total_veto_overrides]]-drafter_draft_stats[[#This Row],[veto_overrides_used]]&gt;=1,1,0))</f>
        <v>0</v>
      </c>
    </row>
    <row r="360" spans="2:19" x14ac:dyDescent="0.25">
      <c r="B360" s="4" t="s">
        <v>568</v>
      </c>
      <c r="C360" t="str">
        <f>_xlfn.XLOOKUP(drafter_draft_stats[[#This Row],[draft_id]],drafts[id],drafts[title])</f>
        <v>Disney Channel Original Movies</v>
      </c>
      <c r="D360" t="s">
        <v>1199</v>
      </c>
      <c r="E360" t="str">
        <f>_xlfn.XLOOKUP(drafter_draft_stats[[#This Row],[drafter_id]],drafters[id],drafters[name],"")</f>
        <v>Sarah Sterling</v>
      </c>
      <c r="G360" t="str">
        <f>_xlfn.XLOOKUP(drafter_draft_stats[[#This Row],[drafter_team_id]],drafter_teams[id],drafter_teams[name],"")</f>
        <v/>
      </c>
      <c r="H360">
        <f>1</f>
        <v>1</v>
      </c>
      <c r="I360" cm="1">
        <f t="array" ref="I360">IF(_xlfn.XLOOKUP(drafter_draft_stats[[#This Row],[draft_id]],drafts[id],drafts[non_canonical])=TRUE,0,_xlfn.XLOOKUP(drafter_draft_stats[[#This Row],[drafter_id]],$D$2:$D359,$R$2:$R359,0,,-1))</f>
        <v>0</v>
      </c>
      <c r="J360" cm="1">
        <f t="array" ref="J360">IF(_xlfn.XLOOKUP(drafter_draft_stats[[#This Row],[draft_id]],drafts[id],drafts[non_canonical])=TRUE,0,_xlfn.XLOOKUP(drafter_draft_stats[[#This Row],[drafter_id]],$D$2:$D359,$S$2:$S359,0,,-1))</f>
        <v>0</v>
      </c>
      <c r="K360" cm="1">
        <f t="array" ref="K360">IF(_xlfn.XLOOKUP(1,(game_boards[draft_id]=drafter_draft_stats[[#This Row],[draft_id]])*(game_boards[drafter_id]=drafter_draft_stats[[#This Row],[drafter_id]]),game_boards[has_bonus_veto])=TRUE,1,0)</f>
        <v>0</v>
      </c>
      <c r="L360" cm="1">
        <f t="array" ref="L360">IF(_xlfn.XLOOKUP(1,(game_boards[draft_id]=drafter_draft_stats[[#This Row],[draft_id]])*(game_boards[drafter_id]=drafter_draft_stats[[#This Row],[drafter_id]]),game_boards[has_bonus_veto_override])=TRUE,1,0)</f>
        <v>0</v>
      </c>
      <c r="M360">
        <f>drafter_draft_stats[[#This Row],[starting_veto]]+drafter_draft_stats[[#This Row],[rollover_vetoes]]+drafter_draft_stats[[#This Row],[trivia_vetoes]]</f>
        <v>1</v>
      </c>
      <c r="N360">
        <f>drafter_draft_stats[[#This Row],[rollover_veto_override]]+drafter_draft_stats[[#This Row],[trivia_veto_override]]</f>
        <v>0</v>
      </c>
      <c r="P360">
        <v>1</v>
      </c>
      <c r="R360">
        <f>IF(_xlfn.XLOOKUP(drafter_draft_stats[[#This Row],[draft_id]],drafts[id],drafts[non_canonical])=TRUE,0,IF(drafter_draft_stats[[#This Row],[total_vetoes]]-drafter_draft_stats[[#This Row],[vetoes_used]]&gt;=1,1,0))</f>
        <v>0</v>
      </c>
      <c r="S360">
        <f>IF(_xlfn.XLOOKUP(drafter_draft_stats[[#This Row],[draft_id]],drafts[id],drafts[non_canonical])=TRUE,0,IF(drafter_draft_stats[[#This Row],[total_veto_overrides]]-drafter_draft_stats[[#This Row],[veto_overrides_used]]&gt;=1,1,0))</f>
        <v>0</v>
      </c>
    </row>
    <row r="361" spans="2:19" x14ac:dyDescent="0.25">
      <c r="B361" s="4" t="s">
        <v>568</v>
      </c>
      <c r="C361" t="str">
        <f>_xlfn.XLOOKUP(drafter_draft_stats[[#This Row],[draft_id]],drafts[id],drafts[title])</f>
        <v>Disney Channel Original Movies</v>
      </c>
      <c r="D361" t="s">
        <v>837</v>
      </c>
      <c r="E361" t="str">
        <f>_xlfn.XLOOKUP(drafter_draft_stats[[#This Row],[drafter_id]],drafters[id],drafters[name],"")</f>
        <v>Ash Crossan</v>
      </c>
      <c r="G361" t="str">
        <f>_xlfn.XLOOKUP(drafter_draft_stats[[#This Row],[drafter_team_id]],drafter_teams[id],drafter_teams[name],"")</f>
        <v/>
      </c>
      <c r="H361">
        <f>1</f>
        <v>1</v>
      </c>
      <c r="I361" cm="1">
        <f t="array" ref="I361">IF(_xlfn.XLOOKUP(drafter_draft_stats[[#This Row],[draft_id]],drafts[id],drafts[non_canonical])=TRUE,0,_xlfn.XLOOKUP(drafter_draft_stats[[#This Row],[drafter_id]],$D$2:$D360,$R$2:$R360,0,,-1))</f>
        <v>0</v>
      </c>
      <c r="J361" cm="1">
        <f t="array" ref="J361">IF(_xlfn.XLOOKUP(drafter_draft_stats[[#This Row],[draft_id]],drafts[id],drafts[non_canonical])=TRUE,0,_xlfn.XLOOKUP(drafter_draft_stats[[#This Row],[drafter_id]],$D$2:$D360,$S$2:$S360,0,,-1))</f>
        <v>0</v>
      </c>
      <c r="K361" cm="1">
        <f t="array" ref="K361">IF(_xlfn.XLOOKUP(1,(game_boards[draft_id]=drafter_draft_stats[[#This Row],[draft_id]])*(game_boards[drafter_id]=drafter_draft_stats[[#This Row],[drafter_id]]),game_boards[has_bonus_veto])=TRUE,1,0)</f>
        <v>0</v>
      </c>
      <c r="L361" cm="1">
        <f t="array" ref="L361">IF(_xlfn.XLOOKUP(1,(game_boards[draft_id]=drafter_draft_stats[[#This Row],[draft_id]])*(game_boards[drafter_id]=drafter_draft_stats[[#This Row],[drafter_id]]),game_boards[has_bonus_veto_override])=TRUE,1,0)</f>
        <v>0</v>
      </c>
      <c r="M361">
        <f>drafter_draft_stats[[#This Row],[starting_veto]]+drafter_draft_stats[[#This Row],[rollover_vetoes]]+drafter_draft_stats[[#This Row],[trivia_vetoes]]</f>
        <v>1</v>
      </c>
      <c r="N361">
        <f>drafter_draft_stats[[#This Row],[rollover_veto_override]]+drafter_draft_stats[[#This Row],[trivia_veto_override]]</f>
        <v>0</v>
      </c>
      <c r="R361">
        <f>IF(_xlfn.XLOOKUP(drafter_draft_stats[[#This Row],[draft_id]],drafts[id],drafts[non_canonical])=TRUE,0,IF(drafter_draft_stats[[#This Row],[total_vetoes]]-drafter_draft_stats[[#This Row],[vetoes_used]]&gt;=1,1,0))</f>
        <v>1</v>
      </c>
      <c r="S361">
        <f>IF(_xlfn.XLOOKUP(drafter_draft_stats[[#This Row],[draft_id]],drafts[id],drafts[non_canonical])=TRUE,0,IF(drafter_draft_stats[[#This Row],[total_veto_overrides]]-drafter_draft_stats[[#This Row],[veto_overrides_used]]&gt;=1,1,0))</f>
        <v>0</v>
      </c>
    </row>
    <row r="362" spans="2:19" x14ac:dyDescent="0.25">
      <c r="B362" s="4" t="s">
        <v>77</v>
      </c>
      <c r="C362" t="str">
        <f>_xlfn.XLOOKUP(drafter_draft_stats[[#This Row],[draft_id]],drafts[id],drafts[title])</f>
        <v>Razzie Worst Picture Winners</v>
      </c>
      <c r="D362" t="s">
        <v>825</v>
      </c>
      <c r="E362" t="str">
        <f>_xlfn.XLOOKUP(drafter_draft_stats[[#This Row],[drafter_id]],drafters[id],drafters[name],"")</f>
        <v>Kenny Neibart</v>
      </c>
      <c r="G362" t="str">
        <f>_xlfn.XLOOKUP(drafter_draft_stats[[#This Row],[drafter_team_id]],drafter_teams[id],drafter_teams[name],"")</f>
        <v/>
      </c>
      <c r="H362">
        <f>1</f>
        <v>1</v>
      </c>
      <c r="I362" cm="1">
        <f t="array" ref="I362">IF(_xlfn.XLOOKUP(drafter_draft_stats[[#This Row],[draft_id]],drafts[id],drafts[non_canonical])=TRUE,0,_xlfn.XLOOKUP(drafter_draft_stats[[#This Row],[drafter_id]],$D$2:$D361,$R$2:$R361,0,,-1))</f>
        <v>0</v>
      </c>
      <c r="J362" cm="1">
        <f t="array" ref="J362">IF(_xlfn.XLOOKUP(drafter_draft_stats[[#This Row],[draft_id]],drafts[id],drafts[non_canonical])=TRUE,0,_xlfn.XLOOKUP(drafter_draft_stats[[#This Row],[drafter_id]],$D$2:$D361,$S$2:$S361,0,,-1))</f>
        <v>0</v>
      </c>
      <c r="K362" cm="1">
        <f t="array" ref="K362">IF(_xlfn.XLOOKUP(1,(game_boards[draft_id]=drafter_draft_stats[[#This Row],[draft_id]])*(game_boards[drafter_id]=drafter_draft_stats[[#This Row],[drafter_id]]),game_boards[has_bonus_veto])=TRUE,1,0)</f>
        <v>0</v>
      </c>
      <c r="L362" cm="1">
        <f t="array" ref="L362">IF(_xlfn.XLOOKUP(1,(game_boards[draft_id]=drafter_draft_stats[[#This Row],[draft_id]])*(game_boards[drafter_id]=drafter_draft_stats[[#This Row],[drafter_id]]),game_boards[has_bonus_veto_override])=TRUE,1,0)</f>
        <v>0</v>
      </c>
      <c r="M362">
        <f>drafter_draft_stats[[#This Row],[starting_veto]]+drafter_draft_stats[[#This Row],[rollover_vetoes]]+drafter_draft_stats[[#This Row],[trivia_vetoes]]</f>
        <v>1</v>
      </c>
      <c r="N362">
        <f>drafter_draft_stats[[#This Row],[rollover_veto_override]]+drafter_draft_stats[[#This Row],[trivia_veto_override]]</f>
        <v>0</v>
      </c>
      <c r="P362">
        <v>1</v>
      </c>
      <c r="R362">
        <f>IF(_xlfn.XLOOKUP(drafter_draft_stats[[#This Row],[draft_id]],drafts[id],drafts[non_canonical])=TRUE,0,IF(drafter_draft_stats[[#This Row],[total_vetoes]]-drafter_draft_stats[[#This Row],[vetoes_used]]&gt;=1,1,0))</f>
        <v>0</v>
      </c>
      <c r="S362">
        <f>IF(_xlfn.XLOOKUP(drafter_draft_stats[[#This Row],[draft_id]],drafts[id],drafts[non_canonical])=TRUE,0,IF(drafter_draft_stats[[#This Row],[total_veto_overrides]]-drafter_draft_stats[[#This Row],[veto_overrides_used]]&gt;=1,1,0))</f>
        <v>0</v>
      </c>
    </row>
    <row r="363" spans="2:19" x14ac:dyDescent="0.25">
      <c r="B363" s="4" t="s">
        <v>77</v>
      </c>
      <c r="C363" t="str">
        <f>_xlfn.XLOOKUP(drafter_draft_stats[[#This Row],[draft_id]],drafts[id],drafts[title])</f>
        <v>Razzie Worst Picture Winners</v>
      </c>
      <c r="D363" t="s">
        <v>905</v>
      </c>
      <c r="E363" t="str">
        <f>_xlfn.XLOOKUP(drafter_draft_stats[[#This Row],[drafter_id]],drafters[id],drafters[name],"")</f>
        <v>Phil Iscove</v>
      </c>
      <c r="G363" t="str">
        <f>_xlfn.XLOOKUP(drafter_draft_stats[[#This Row],[drafter_team_id]],drafter_teams[id],drafter_teams[name],"")</f>
        <v/>
      </c>
      <c r="H363">
        <f>1</f>
        <v>1</v>
      </c>
      <c r="I363" cm="1">
        <f t="array" ref="I363">IF(_xlfn.XLOOKUP(drafter_draft_stats[[#This Row],[draft_id]],drafts[id],drafts[non_canonical])=TRUE,0,_xlfn.XLOOKUP(drafter_draft_stats[[#This Row],[drafter_id]],$D$2:$D362,$R$2:$R362,0,,-1))</f>
        <v>0</v>
      </c>
      <c r="J363" cm="1">
        <f t="array" ref="J363">IF(_xlfn.XLOOKUP(drafter_draft_stats[[#This Row],[draft_id]],drafts[id],drafts[non_canonical])=TRUE,0,_xlfn.XLOOKUP(drafter_draft_stats[[#This Row],[drafter_id]],$D$2:$D362,$S$2:$S362,0,,-1))</f>
        <v>0</v>
      </c>
      <c r="K363" cm="1">
        <f t="array" ref="K363">IF(_xlfn.XLOOKUP(1,(game_boards[draft_id]=drafter_draft_stats[[#This Row],[draft_id]])*(game_boards[drafter_id]=drafter_draft_stats[[#This Row],[drafter_id]]),game_boards[has_bonus_veto])=TRUE,1,0)</f>
        <v>0</v>
      </c>
      <c r="L363" cm="1">
        <f t="array" ref="L363">IF(_xlfn.XLOOKUP(1,(game_boards[draft_id]=drafter_draft_stats[[#This Row],[draft_id]])*(game_boards[drafter_id]=drafter_draft_stats[[#This Row],[drafter_id]]),game_boards[has_bonus_veto_override])=TRUE,1,0)</f>
        <v>0</v>
      </c>
      <c r="M363">
        <f>drafter_draft_stats[[#This Row],[starting_veto]]+drafter_draft_stats[[#This Row],[rollover_vetoes]]+drafter_draft_stats[[#This Row],[trivia_vetoes]]</f>
        <v>1</v>
      </c>
      <c r="N363">
        <f>drafter_draft_stats[[#This Row],[rollover_veto_override]]+drafter_draft_stats[[#This Row],[trivia_veto_override]]</f>
        <v>0</v>
      </c>
      <c r="P363">
        <v>1</v>
      </c>
      <c r="R363">
        <f>IF(_xlfn.XLOOKUP(drafter_draft_stats[[#This Row],[draft_id]],drafts[id],drafts[non_canonical])=TRUE,0,IF(drafter_draft_stats[[#This Row],[total_vetoes]]-drafter_draft_stats[[#This Row],[vetoes_used]]&gt;=1,1,0))</f>
        <v>0</v>
      </c>
      <c r="S363">
        <f>IF(_xlfn.XLOOKUP(drafter_draft_stats[[#This Row],[draft_id]],drafts[id],drafts[non_canonical])=TRUE,0,IF(drafter_draft_stats[[#This Row],[total_veto_overrides]]-drafter_draft_stats[[#This Row],[veto_overrides_used]]&gt;=1,1,0))</f>
        <v>0</v>
      </c>
    </row>
    <row r="364" spans="2:19" x14ac:dyDescent="0.25">
      <c r="B364" s="4" t="s">
        <v>667</v>
      </c>
      <c r="C364" t="str">
        <f>_xlfn.XLOOKUP(drafter_draft_stats[[#This Row],[draft_id]],drafts[id],drafts[title])</f>
        <v>Christmas-Adjacent</v>
      </c>
      <c r="D364" t="s">
        <v>1183</v>
      </c>
      <c r="E364" t="str">
        <f>_xlfn.XLOOKUP(drafter_draft_stats[[#This Row],[drafter_id]],drafters[id],drafters[name],"")</f>
        <v>Libby Hill</v>
      </c>
      <c r="G364" t="str">
        <f>_xlfn.XLOOKUP(drafter_draft_stats[[#This Row],[drafter_team_id]],drafter_teams[id],drafter_teams[name],"")</f>
        <v/>
      </c>
      <c r="H364">
        <f>1</f>
        <v>1</v>
      </c>
      <c r="I364" cm="1">
        <f t="array" ref="I364">IF(_xlfn.XLOOKUP(drafter_draft_stats[[#This Row],[draft_id]],drafts[id],drafts[non_canonical])=TRUE,0,_xlfn.XLOOKUP(drafter_draft_stats[[#This Row],[drafter_id]],$D$2:$D363,$R$2:$R363,0,,-1))</f>
        <v>0</v>
      </c>
      <c r="J364" cm="1">
        <f t="array" ref="J364">IF(_xlfn.XLOOKUP(drafter_draft_stats[[#This Row],[draft_id]],drafts[id],drafts[non_canonical])=TRUE,0,_xlfn.XLOOKUP(drafter_draft_stats[[#This Row],[drafter_id]],$D$2:$D363,$S$2:$S363,0,,-1))</f>
        <v>0</v>
      </c>
      <c r="K364" cm="1">
        <f t="array" ref="K364">IF(_xlfn.XLOOKUP(1,(game_boards[draft_id]=drafter_draft_stats[[#This Row],[draft_id]])*(game_boards[drafter_id]=drafter_draft_stats[[#This Row],[drafter_id]]),game_boards[has_bonus_veto])=TRUE,1,0)</f>
        <v>0</v>
      </c>
      <c r="L364" cm="1">
        <f t="array" ref="L364">IF(_xlfn.XLOOKUP(1,(game_boards[draft_id]=drafter_draft_stats[[#This Row],[draft_id]])*(game_boards[drafter_id]=drafter_draft_stats[[#This Row],[drafter_id]]),game_boards[has_bonus_veto_override])=TRUE,1,0)</f>
        <v>0</v>
      </c>
      <c r="M364">
        <f>drafter_draft_stats[[#This Row],[starting_veto]]+drafter_draft_stats[[#This Row],[rollover_vetoes]]+drafter_draft_stats[[#This Row],[trivia_vetoes]]</f>
        <v>1</v>
      </c>
      <c r="N364">
        <f>drafter_draft_stats[[#This Row],[rollover_veto_override]]+drafter_draft_stats[[#This Row],[trivia_veto_override]]</f>
        <v>0</v>
      </c>
      <c r="P364">
        <v>1</v>
      </c>
      <c r="R364">
        <f>IF(_xlfn.XLOOKUP(drafter_draft_stats[[#This Row],[draft_id]],drafts[id],drafts[non_canonical])=TRUE,0,IF(drafter_draft_stats[[#This Row],[total_vetoes]]-drafter_draft_stats[[#This Row],[vetoes_used]]&gt;=1,1,0))</f>
        <v>0</v>
      </c>
      <c r="S364">
        <f>IF(_xlfn.XLOOKUP(drafter_draft_stats[[#This Row],[draft_id]],drafts[id],drafts[non_canonical])=TRUE,0,IF(drafter_draft_stats[[#This Row],[total_veto_overrides]]-drafter_draft_stats[[#This Row],[veto_overrides_used]]&gt;=1,1,0))</f>
        <v>0</v>
      </c>
    </row>
    <row r="365" spans="2:19" x14ac:dyDescent="0.25">
      <c r="B365" s="4" t="s">
        <v>667</v>
      </c>
      <c r="C365" t="str">
        <f>_xlfn.XLOOKUP(drafter_draft_stats[[#This Row],[draft_id]],drafts[id],drafts[title])</f>
        <v>Christmas-Adjacent</v>
      </c>
      <c r="D365" t="s">
        <v>871</v>
      </c>
      <c r="E365" t="str">
        <f>_xlfn.XLOOKUP(drafter_draft_stats[[#This Row],[drafter_id]],drafters[id],drafters[name],"")</f>
        <v>Emily St. James</v>
      </c>
      <c r="G365" t="str">
        <f>_xlfn.XLOOKUP(drafter_draft_stats[[#This Row],[drafter_team_id]],drafter_teams[id],drafter_teams[name],"")</f>
        <v/>
      </c>
      <c r="H365">
        <f>1</f>
        <v>1</v>
      </c>
      <c r="I365" cm="1">
        <f t="array" ref="I365">IF(_xlfn.XLOOKUP(drafter_draft_stats[[#This Row],[draft_id]],drafts[id],drafts[non_canonical])=TRUE,0,_xlfn.XLOOKUP(drafter_draft_stats[[#This Row],[drafter_id]],$D$2:$D364,$R$2:$R364,0,,-1))</f>
        <v>0</v>
      </c>
      <c r="J365" cm="1">
        <f t="array" ref="J365">IF(_xlfn.XLOOKUP(drafter_draft_stats[[#This Row],[draft_id]],drafts[id],drafts[non_canonical])=TRUE,0,_xlfn.XLOOKUP(drafter_draft_stats[[#This Row],[drafter_id]],$D$2:$D364,$S$2:$S364,0,,-1))</f>
        <v>0</v>
      </c>
      <c r="K365" cm="1">
        <f t="array" ref="K365">IF(_xlfn.XLOOKUP(1,(game_boards[draft_id]=drafter_draft_stats[[#This Row],[draft_id]])*(game_boards[drafter_id]=drafter_draft_stats[[#This Row],[drafter_id]]),game_boards[has_bonus_veto])=TRUE,1,0)</f>
        <v>0</v>
      </c>
      <c r="L365" cm="1">
        <f t="array" ref="L365">IF(_xlfn.XLOOKUP(1,(game_boards[draft_id]=drafter_draft_stats[[#This Row],[draft_id]])*(game_boards[drafter_id]=drafter_draft_stats[[#This Row],[drafter_id]]),game_boards[has_bonus_veto_override])=TRUE,1,0)</f>
        <v>0</v>
      </c>
      <c r="M365">
        <f>drafter_draft_stats[[#This Row],[starting_veto]]+drafter_draft_stats[[#This Row],[rollover_vetoes]]+drafter_draft_stats[[#This Row],[trivia_vetoes]]</f>
        <v>1</v>
      </c>
      <c r="N365">
        <f>drafter_draft_stats[[#This Row],[rollover_veto_override]]+drafter_draft_stats[[#This Row],[trivia_veto_override]]</f>
        <v>0</v>
      </c>
      <c r="R365">
        <f>IF(_xlfn.XLOOKUP(drafter_draft_stats[[#This Row],[draft_id]],drafts[id],drafts[non_canonical])=TRUE,0,IF(drafter_draft_stats[[#This Row],[total_vetoes]]-drafter_draft_stats[[#This Row],[vetoes_used]]&gt;=1,1,0))</f>
        <v>1</v>
      </c>
      <c r="S365">
        <f>IF(_xlfn.XLOOKUP(drafter_draft_stats[[#This Row],[draft_id]],drafts[id],drafts[non_canonical])=TRUE,0,IF(drafter_draft_stats[[#This Row],[total_veto_overrides]]-drafter_draft_stats[[#This Row],[veto_overrides_used]]&gt;=1,1,0))</f>
        <v>0</v>
      </c>
    </row>
    <row r="366" spans="2:19" x14ac:dyDescent="0.25">
      <c r="B366" s="4" t="s">
        <v>79</v>
      </c>
      <c r="C366" t="str">
        <f>_xlfn.XLOOKUP(drafter_draft_stats[[#This Row],[draft_id]],drafts[id],drafts[title])</f>
        <v>British Royal Family</v>
      </c>
      <c r="D366" s="1" t="s">
        <v>931</v>
      </c>
      <c r="E366" t="str">
        <f>_xlfn.XLOOKUP(drafter_draft_stats[[#This Row],[drafter_id]],drafters[id],drafters[name],"")</f>
        <v>Chris Scleicher</v>
      </c>
      <c r="G366" t="str">
        <f>_xlfn.XLOOKUP(drafter_draft_stats[[#This Row],[drafter_team_id]],drafter_teams[id],drafter_teams[name],"")</f>
        <v/>
      </c>
      <c r="H366">
        <f>1</f>
        <v>1</v>
      </c>
      <c r="I366" cm="1">
        <f t="array" ref="I366">IF(_xlfn.XLOOKUP(drafter_draft_stats[[#This Row],[draft_id]],drafts[id],drafts[non_canonical])=TRUE,0,_xlfn.XLOOKUP(drafter_draft_stats[[#This Row],[drafter_id]],$D$2:$D365,$R$2:$R365,0,,-1))</f>
        <v>0</v>
      </c>
      <c r="J366" cm="1">
        <f t="array" ref="J366">IF(_xlfn.XLOOKUP(drafter_draft_stats[[#This Row],[draft_id]],drafts[id],drafts[non_canonical])=TRUE,0,_xlfn.XLOOKUP(drafter_draft_stats[[#This Row],[drafter_id]],$D$2:$D365,$S$2:$S365,0,,-1))</f>
        <v>0</v>
      </c>
      <c r="K366" cm="1">
        <f t="array" ref="K366">IF(_xlfn.XLOOKUP(1,(game_boards[draft_id]=drafter_draft_stats[[#This Row],[draft_id]])*(game_boards[drafter_id]=drafter_draft_stats[[#This Row],[drafter_id]]),game_boards[has_bonus_veto])=TRUE,1,0)</f>
        <v>0</v>
      </c>
      <c r="L366" cm="1">
        <f t="array" ref="L366">IF(_xlfn.XLOOKUP(1,(game_boards[draft_id]=drafter_draft_stats[[#This Row],[draft_id]])*(game_boards[drafter_id]=drafter_draft_stats[[#This Row],[drafter_id]]),game_boards[has_bonus_veto_override])=TRUE,1,0)</f>
        <v>0</v>
      </c>
      <c r="M366">
        <f>drafter_draft_stats[[#This Row],[starting_veto]]+drafter_draft_stats[[#This Row],[rollover_vetoes]]+drafter_draft_stats[[#This Row],[trivia_vetoes]]</f>
        <v>1</v>
      </c>
      <c r="N366">
        <f>drafter_draft_stats[[#This Row],[rollover_veto_override]]+drafter_draft_stats[[#This Row],[trivia_veto_override]]</f>
        <v>0</v>
      </c>
      <c r="P366">
        <v>1</v>
      </c>
      <c r="R366">
        <f>IF(_xlfn.XLOOKUP(drafter_draft_stats[[#This Row],[draft_id]],drafts[id],drafts[non_canonical])=TRUE,0,IF(drafter_draft_stats[[#This Row],[total_vetoes]]-drafter_draft_stats[[#This Row],[vetoes_used]]&gt;=1,1,0))</f>
        <v>0</v>
      </c>
      <c r="S366">
        <f>IF(_xlfn.XLOOKUP(drafter_draft_stats[[#This Row],[draft_id]],drafts[id],drafts[non_canonical])=TRUE,0,IF(drafter_draft_stats[[#This Row],[total_veto_overrides]]-drafter_draft_stats[[#This Row],[veto_overrides_used]]&gt;=1,1,0))</f>
        <v>0</v>
      </c>
    </row>
    <row r="367" spans="2:19" x14ac:dyDescent="0.25">
      <c r="B367" s="4" t="s">
        <v>79</v>
      </c>
      <c r="C367" t="str">
        <f>_xlfn.XLOOKUP(drafter_draft_stats[[#This Row],[draft_id]],drafts[id],drafts[title])</f>
        <v>British Royal Family</v>
      </c>
      <c r="D367" t="s">
        <v>885</v>
      </c>
      <c r="E367" t="str">
        <f>_xlfn.XLOOKUP(drafter_draft_stats[[#This Row],[drafter_id]],drafters[id],drafters[name],"")</f>
        <v>Guy Branum</v>
      </c>
      <c r="G367" t="str">
        <f>_xlfn.XLOOKUP(drafter_draft_stats[[#This Row],[drafter_team_id]],drafter_teams[id],drafter_teams[name],"")</f>
        <v/>
      </c>
      <c r="H367">
        <f>1</f>
        <v>1</v>
      </c>
      <c r="I367" cm="1">
        <f t="array" ref="I367">IF(_xlfn.XLOOKUP(drafter_draft_stats[[#This Row],[draft_id]],drafts[id],drafts[non_canonical])=TRUE,0,_xlfn.XLOOKUP(drafter_draft_stats[[#This Row],[drafter_id]],$D$2:$D366,$R$2:$R366,0,,-1))</f>
        <v>1</v>
      </c>
      <c r="J367" cm="1">
        <f t="array" ref="J367">IF(_xlfn.XLOOKUP(drafter_draft_stats[[#This Row],[draft_id]],drafts[id],drafts[non_canonical])=TRUE,0,_xlfn.XLOOKUP(drafter_draft_stats[[#This Row],[drafter_id]],$D$2:$D366,$S$2:$S366,0,,-1))</f>
        <v>0</v>
      </c>
      <c r="K367" cm="1">
        <f t="array" ref="K367">IF(_xlfn.XLOOKUP(1,(game_boards[draft_id]=drafter_draft_stats[[#This Row],[draft_id]])*(game_boards[drafter_id]=drafter_draft_stats[[#This Row],[drafter_id]]),game_boards[has_bonus_veto])=TRUE,1,0)</f>
        <v>0</v>
      </c>
      <c r="L367" cm="1">
        <f t="array" ref="L367">IF(_xlfn.XLOOKUP(1,(game_boards[draft_id]=drafter_draft_stats[[#This Row],[draft_id]])*(game_boards[drafter_id]=drafter_draft_stats[[#This Row],[drafter_id]]),game_boards[has_bonus_veto_override])=TRUE,1,0)</f>
        <v>0</v>
      </c>
      <c r="M367">
        <f>drafter_draft_stats[[#This Row],[starting_veto]]+drafter_draft_stats[[#This Row],[rollover_vetoes]]+drafter_draft_stats[[#This Row],[trivia_vetoes]]</f>
        <v>2</v>
      </c>
      <c r="N367">
        <f>drafter_draft_stats[[#This Row],[rollover_veto_override]]+drafter_draft_stats[[#This Row],[trivia_veto_override]]</f>
        <v>0</v>
      </c>
      <c r="P367">
        <v>1</v>
      </c>
      <c r="R367">
        <f>IF(_xlfn.XLOOKUP(drafter_draft_stats[[#This Row],[draft_id]],drafts[id],drafts[non_canonical])=TRUE,0,IF(drafter_draft_stats[[#This Row],[total_vetoes]]-drafter_draft_stats[[#This Row],[vetoes_used]]&gt;=1,1,0))</f>
        <v>1</v>
      </c>
      <c r="S367">
        <f>IF(_xlfn.XLOOKUP(drafter_draft_stats[[#This Row],[draft_id]],drafts[id],drafts[non_canonical])=TRUE,0,IF(drafter_draft_stats[[#This Row],[total_veto_overrides]]-drafter_draft_stats[[#This Row],[veto_overrides_used]]&gt;=1,1,0))</f>
        <v>0</v>
      </c>
    </row>
    <row r="368" spans="2:19" x14ac:dyDescent="0.25">
      <c r="B368" s="4" t="s">
        <v>617</v>
      </c>
      <c r="C368" t="str">
        <f>_xlfn.XLOOKUP(drafter_draft_stats[[#This Row],[draft_id]],drafts[id],drafts[title])</f>
        <v>Rebecca Hall</v>
      </c>
      <c r="D368" t="s">
        <v>1115</v>
      </c>
      <c r="E368" t="str">
        <f>_xlfn.XLOOKUP(drafter_draft_stats[[#This Row],[drafter_id]],drafters[id],drafters[name],"")</f>
        <v>Ryan Marker</v>
      </c>
      <c r="G368" t="str">
        <f>_xlfn.XLOOKUP(drafter_draft_stats[[#This Row],[drafter_team_id]],drafter_teams[id],drafter_teams[name],"")</f>
        <v/>
      </c>
      <c r="H368">
        <f>1</f>
        <v>1</v>
      </c>
      <c r="I368" cm="1">
        <f t="array" ref="I368">IF(_xlfn.XLOOKUP(drafter_draft_stats[[#This Row],[draft_id]],drafts[id],drafts[non_canonical])=TRUE,0,_xlfn.XLOOKUP(drafter_draft_stats[[#This Row],[drafter_id]],$D$2:$D367,$R$2:$R367,0,,-1))</f>
        <v>0</v>
      </c>
      <c r="J368" cm="1">
        <f t="array" ref="J368">IF(_xlfn.XLOOKUP(drafter_draft_stats[[#This Row],[draft_id]],drafts[id],drafts[non_canonical])=TRUE,0,_xlfn.XLOOKUP(drafter_draft_stats[[#This Row],[drafter_id]],$D$2:$D367,$S$2:$S367,0,,-1))</f>
        <v>0</v>
      </c>
      <c r="K368" cm="1">
        <f t="array" ref="K368">IF(_xlfn.XLOOKUP(1,(game_boards[draft_id]=drafter_draft_stats[[#This Row],[draft_id]])*(game_boards[drafter_id]=drafter_draft_stats[[#This Row],[drafter_id]]),game_boards[has_bonus_veto])=TRUE,1,0)</f>
        <v>0</v>
      </c>
      <c r="L368" cm="1">
        <f t="array" ref="L368">IF(_xlfn.XLOOKUP(1,(game_boards[draft_id]=drafter_draft_stats[[#This Row],[draft_id]])*(game_boards[drafter_id]=drafter_draft_stats[[#This Row],[drafter_id]]),game_boards[has_bonus_veto_override])=TRUE,1,0)</f>
        <v>0</v>
      </c>
      <c r="M368">
        <f>drafter_draft_stats[[#This Row],[starting_veto]]+drafter_draft_stats[[#This Row],[rollover_vetoes]]+drafter_draft_stats[[#This Row],[trivia_vetoes]]</f>
        <v>1</v>
      </c>
      <c r="N368">
        <f>drafter_draft_stats[[#This Row],[rollover_veto_override]]+drafter_draft_stats[[#This Row],[trivia_veto_override]]</f>
        <v>0</v>
      </c>
      <c r="R368">
        <f>IF(_xlfn.XLOOKUP(drafter_draft_stats[[#This Row],[draft_id]],drafts[id],drafts[non_canonical])=TRUE,0,IF(drafter_draft_stats[[#This Row],[total_vetoes]]-drafter_draft_stats[[#This Row],[vetoes_used]]&gt;=1,1,0))</f>
        <v>1</v>
      </c>
      <c r="S368">
        <f>IF(_xlfn.XLOOKUP(drafter_draft_stats[[#This Row],[draft_id]],drafts[id],drafts[non_canonical])=TRUE,0,IF(drafter_draft_stats[[#This Row],[total_veto_overrides]]-drafter_draft_stats[[#This Row],[veto_overrides_used]]&gt;=1,1,0))</f>
        <v>0</v>
      </c>
    </row>
    <row r="369" spans="1:19" x14ac:dyDescent="0.25">
      <c r="B369" s="4" t="s">
        <v>617</v>
      </c>
      <c r="C369" t="str">
        <f>_xlfn.XLOOKUP(drafter_draft_stats[[#This Row],[draft_id]],drafts[id],drafts[title])</f>
        <v>Rebecca Hall</v>
      </c>
      <c r="D369" t="s">
        <v>1237</v>
      </c>
      <c r="E369" t="str">
        <f>_xlfn.XLOOKUP(drafter_draft_stats[[#This Row],[drafter_id]],drafters[id],drafters[name],"")</f>
        <v>Clay Keller</v>
      </c>
      <c r="G369" t="str">
        <f>_xlfn.XLOOKUP(drafter_draft_stats[[#This Row],[drafter_team_id]],drafter_teams[id],drafter_teams[name],"")</f>
        <v/>
      </c>
      <c r="H369">
        <f>1</f>
        <v>1</v>
      </c>
      <c r="I369" cm="1">
        <f t="array" ref="I369">IF(_xlfn.XLOOKUP(drafter_draft_stats[[#This Row],[draft_id]],drafts[id],drafts[non_canonical])=TRUE,0,_xlfn.XLOOKUP(drafter_draft_stats[[#This Row],[drafter_id]],$D$2:$D368,$R$2:$R368,0,,-1))</f>
        <v>0</v>
      </c>
      <c r="J369" cm="1">
        <f t="array" ref="J369">IF(_xlfn.XLOOKUP(drafter_draft_stats[[#This Row],[draft_id]],drafts[id],drafts[non_canonical])=TRUE,0,_xlfn.XLOOKUP(drafter_draft_stats[[#This Row],[drafter_id]],$D$2:$D368,$S$2:$S368,0,,-1))</f>
        <v>1</v>
      </c>
      <c r="K369" cm="1">
        <f t="array" ref="K369">IF(_xlfn.XLOOKUP(1,(game_boards[draft_id]=drafter_draft_stats[[#This Row],[draft_id]])*(game_boards[drafter_id]=drafter_draft_stats[[#This Row],[drafter_id]]),game_boards[has_bonus_veto])=TRUE,1,0)</f>
        <v>0</v>
      </c>
      <c r="L369" cm="1">
        <f t="array" ref="L369">IF(_xlfn.XLOOKUP(1,(game_boards[draft_id]=drafter_draft_stats[[#This Row],[draft_id]])*(game_boards[drafter_id]=drafter_draft_stats[[#This Row],[drafter_id]]),game_boards[has_bonus_veto_override])=TRUE,1,0)</f>
        <v>0</v>
      </c>
      <c r="M369">
        <f>drafter_draft_stats[[#This Row],[starting_veto]]+drafter_draft_stats[[#This Row],[rollover_vetoes]]+drafter_draft_stats[[#This Row],[trivia_vetoes]]</f>
        <v>1</v>
      </c>
      <c r="N369">
        <f>drafter_draft_stats[[#This Row],[rollover_veto_override]]+drafter_draft_stats[[#This Row],[trivia_veto_override]]</f>
        <v>1</v>
      </c>
      <c r="P369">
        <v>1</v>
      </c>
      <c r="R369">
        <f>IF(_xlfn.XLOOKUP(drafter_draft_stats[[#This Row],[draft_id]],drafts[id],drafts[non_canonical])=TRUE,0,IF(drafter_draft_stats[[#This Row],[total_vetoes]]-drafter_draft_stats[[#This Row],[vetoes_used]]&gt;=1,1,0))</f>
        <v>0</v>
      </c>
      <c r="S369">
        <f>IF(_xlfn.XLOOKUP(drafter_draft_stats[[#This Row],[draft_id]],drafts[id],drafts[non_canonical])=TRUE,0,IF(drafter_draft_stats[[#This Row],[total_veto_overrides]]-drafter_draft_stats[[#This Row],[veto_overrides_used]]&gt;=1,1,0))</f>
        <v>1</v>
      </c>
    </row>
    <row r="370" spans="1:19" x14ac:dyDescent="0.25">
      <c r="B370" s="4" t="s">
        <v>659</v>
      </c>
      <c r="C370" t="str">
        <f>_xlfn.XLOOKUP(drafter_draft_stats[[#This Row],[draft_id]],drafts[id],drafts[title])</f>
        <v>Billy Wilder</v>
      </c>
      <c r="D370" t="s">
        <v>1133</v>
      </c>
      <c r="E370" t="str">
        <f>_xlfn.XLOOKUP(drafter_draft_stats[[#This Row],[drafter_id]],drafters[id],drafters[name],"")</f>
        <v>Oriana Nudo</v>
      </c>
      <c r="G370" t="str">
        <f>_xlfn.XLOOKUP(drafter_draft_stats[[#This Row],[drafter_team_id]],drafter_teams[id],drafter_teams[name],"")</f>
        <v/>
      </c>
      <c r="H370">
        <f>1</f>
        <v>1</v>
      </c>
      <c r="I370" cm="1">
        <f t="array" ref="I370">IF(_xlfn.XLOOKUP(drafter_draft_stats[[#This Row],[draft_id]],drafts[id],drafts[non_canonical])=TRUE,0,_xlfn.XLOOKUP(drafter_draft_stats[[#This Row],[drafter_id]],$D$2:$D369,$R$2:$R369,0,,-1))</f>
        <v>0</v>
      </c>
      <c r="J370" cm="1">
        <f t="array" ref="J370">IF(_xlfn.XLOOKUP(drafter_draft_stats[[#This Row],[draft_id]],drafts[id],drafts[non_canonical])=TRUE,0,_xlfn.XLOOKUP(drafter_draft_stats[[#This Row],[drafter_id]],$D$2:$D369,$S$2:$S369,0,,-1))</f>
        <v>0</v>
      </c>
      <c r="K370" cm="1">
        <f t="array" ref="K370">IF(_xlfn.XLOOKUP(1,(game_boards[draft_id]=drafter_draft_stats[[#This Row],[draft_id]])*(game_boards[drafter_id]=drafter_draft_stats[[#This Row],[drafter_id]]),game_boards[has_bonus_veto])=TRUE,1,0)</f>
        <v>0</v>
      </c>
      <c r="L370" cm="1">
        <f t="array" ref="L370">IF(_xlfn.XLOOKUP(1,(game_boards[draft_id]=drafter_draft_stats[[#This Row],[draft_id]])*(game_boards[drafter_id]=drafter_draft_stats[[#This Row],[drafter_id]]),game_boards[has_bonus_veto_override])=TRUE,1,0)</f>
        <v>0</v>
      </c>
      <c r="M370">
        <f>drafter_draft_stats[[#This Row],[starting_veto]]+drafter_draft_stats[[#This Row],[rollover_vetoes]]+drafter_draft_stats[[#This Row],[trivia_vetoes]]</f>
        <v>1</v>
      </c>
      <c r="N370">
        <f>drafter_draft_stats[[#This Row],[rollover_veto_override]]+drafter_draft_stats[[#This Row],[trivia_veto_override]]</f>
        <v>0</v>
      </c>
      <c r="P370">
        <v>1</v>
      </c>
      <c r="R370">
        <f>IF(_xlfn.XLOOKUP(drafter_draft_stats[[#This Row],[draft_id]],drafts[id],drafts[non_canonical])=TRUE,0,IF(drafter_draft_stats[[#This Row],[total_vetoes]]-drafter_draft_stats[[#This Row],[vetoes_used]]&gt;=1,1,0))</f>
        <v>0</v>
      </c>
      <c r="S370">
        <f>IF(_xlfn.XLOOKUP(drafter_draft_stats[[#This Row],[draft_id]],drafts[id],drafts[non_canonical])=TRUE,0,IF(drafter_draft_stats[[#This Row],[total_veto_overrides]]-drafter_draft_stats[[#This Row],[veto_overrides_used]]&gt;=1,1,0))</f>
        <v>0</v>
      </c>
    </row>
    <row r="371" spans="1:19" x14ac:dyDescent="0.25">
      <c r="B371" s="4" t="s">
        <v>659</v>
      </c>
      <c r="C371" t="str">
        <f>_xlfn.XLOOKUP(drafter_draft_stats[[#This Row],[draft_id]],drafts[id],drafts[title])</f>
        <v>Billy Wilder</v>
      </c>
      <c r="D371" t="s">
        <v>1115</v>
      </c>
      <c r="E371" t="str">
        <f>_xlfn.XLOOKUP(drafter_draft_stats[[#This Row],[drafter_id]],drafters[id],drafters[name],"")</f>
        <v>Ryan Marker</v>
      </c>
      <c r="G371" t="str">
        <f>_xlfn.XLOOKUP(drafter_draft_stats[[#This Row],[drafter_team_id]],drafter_teams[id],drafter_teams[name],"")</f>
        <v/>
      </c>
      <c r="H371">
        <f>1</f>
        <v>1</v>
      </c>
      <c r="I371" cm="1">
        <f t="array" ref="I371">IF(_xlfn.XLOOKUP(drafter_draft_stats[[#This Row],[draft_id]],drafts[id],drafts[non_canonical])=TRUE,0,_xlfn.XLOOKUP(drafter_draft_stats[[#This Row],[drafter_id]],$D$2:$D370,$R$2:$R370,0,,-1))</f>
        <v>1</v>
      </c>
      <c r="J371" cm="1">
        <f t="array" ref="J371">IF(_xlfn.XLOOKUP(drafter_draft_stats[[#This Row],[draft_id]],drafts[id],drafts[non_canonical])=TRUE,0,_xlfn.XLOOKUP(drafter_draft_stats[[#This Row],[drafter_id]],$D$2:$D370,$S$2:$S370,0,,-1))</f>
        <v>0</v>
      </c>
      <c r="K371" cm="1">
        <f t="array" ref="K371">IF(_xlfn.XLOOKUP(1,(game_boards[draft_id]=drafter_draft_stats[[#This Row],[draft_id]])*(game_boards[drafter_id]=drafter_draft_stats[[#This Row],[drafter_id]]),game_boards[has_bonus_veto])=TRUE,1,0)</f>
        <v>0</v>
      </c>
      <c r="L371" cm="1">
        <f t="array" ref="L371">IF(_xlfn.XLOOKUP(1,(game_boards[draft_id]=drafter_draft_stats[[#This Row],[draft_id]])*(game_boards[drafter_id]=drafter_draft_stats[[#This Row],[drafter_id]]),game_boards[has_bonus_veto_override])=TRUE,1,0)</f>
        <v>0</v>
      </c>
      <c r="M371">
        <f>drafter_draft_stats[[#This Row],[starting_veto]]+drafter_draft_stats[[#This Row],[rollover_vetoes]]+drafter_draft_stats[[#This Row],[trivia_vetoes]]</f>
        <v>2</v>
      </c>
      <c r="N371">
        <f>drafter_draft_stats[[#This Row],[rollover_veto_override]]+drafter_draft_stats[[#This Row],[trivia_veto_override]]</f>
        <v>0</v>
      </c>
      <c r="P371">
        <v>1</v>
      </c>
      <c r="R371">
        <f>IF(_xlfn.XLOOKUP(drafter_draft_stats[[#This Row],[draft_id]],drafts[id],drafts[non_canonical])=TRUE,0,IF(drafter_draft_stats[[#This Row],[total_vetoes]]-drafter_draft_stats[[#This Row],[vetoes_used]]&gt;=1,1,0))</f>
        <v>1</v>
      </c>
      <c r="S371">
        <f>IF(_xlfn.XLOOKUP(drafter_draft_stats[[#This Row],[draft_id]],drafts[id],drafts[non_canonical])=TRUE,0,IF(drafter_draft_stats[[#This Row],[total_veto_overrides]]-drafter_draft_stats[[#This Row],[veto_overrides_used]]&gt;=1,1,0))</f>
        <v>0</v>
      </c>
    </row>
    <row r="372" spans="1:19" x14ac:dyDescent="0.25">
      <c r="B372" s="4" t="s">
        <v>757</v>
      </c>
      <c r="C372" t="str">
        <f>_xlfn.XLOOKUP(drafter_draft_stats[[#This Row],[draft_id]],drafts[id],drafts[title])</f>
        <v>Adult Animation</v>
      </c>
      <c r="D372" t="s">
        <v>1111</v>
      </c>
      <c r="E372" t="str">
        <f>_xlfn.XLOOKUP(drafter_draft_stats[[#This Row],[drafter_id]],drafters[id],drafters[name],"")</f>
        <v>Harmony Colangelo</v>
      </c>
      <c r="G372" t="str">
        <f>_xlfn.XLOOKUP(drafter_draft_stats[[#This Row],[drafter_team_id]],drafter_teams[id],drafter_teams[name],"")</f>
        <v/>
      </c>
      <c r="H372">
        <f>1</f>
        <v>1</v>
      </c>
      <c r="I372" cm="1">
        <f t="array" ref="I372">IF(_xlfn.XLOOKUP(drafter_draft_stats[[#This Row],[draft_id]],drafts[id],drafts[non_canonical])=TRUE,0,_xlfn.XLOOKUP(drafter_draft_stats[[#This Row],[drafter_id]],$D$2:$D371,$R$2:$R371,0,,-1))</f>
        <v>0</v>
      </c>
      <c r="J372" cm="1">
        <f t="array" ref="J372">IF(_xlfn.XLOOKUP(drafter_draft_stats[[#This Row],[draft_id]],drafts[id],drafts[non_canonical])=TRUE,0,_xlfn.XLOOKUP(drafter_draft_stats[[#This Row],[drafter_id]],$D$2:$D371,$S$2:$S371,0,,-1))</f>
        <v>0</v>
      </c>
      <c r="K372" cm="1">
        <f t="array" ref="K372">IF(_xlfn.XLOOKUP(1,(game_boards[draft_id]=drafter_draft_stats[[#This Row],[draft_id]])*(game_boards[drafter_id]=drafter_draft_stats[[#This Row],[drafter_id]]),game_boards[has_bonus_veto])=TRUE,1,0)</f>
        <v>0</v>
      </c>
      <c r="L372" cm="1">
        <f t="array" ref="L372">IF(_xlfn.XLOOKUP(1,(game_boards[draft_id]=drafter_draft_stats[[#This Row],[draft_id]])*(game_boards[drafter_id]=drafter_draft_stats[[#This Row],[drafter_id]]),game_boards[has_bonus_veto_override])=TRUE,1,0)</f>
        <v>0</v>
      </c>
      <c r="M372">
        <f>drafter_draft_stats[[#This Row],[starting_veto]]+drafter_draft_stats[[#This Row],[rollover_vetoes]]+drafter_draft_stats[[#This Row],[trivia_vetoes]]</f>
        <v>1</v>
      </c>
      <c r="N372">
        <f>drafter_draft_stats[[#This Row],[rollover_veto_override]]+drafter_draft_stats[[#This Row],[trivia_veto_override]]</f>
        <v>0</v>
      </c>
      <c r="R372">
        <f>IF(_xlfn.XLOOKUP(drafter_draft_stats[[#This Row],[draft_id]],drafts[id],drafts[non_canonical])=TRUE,0,IF(drafter_draft_stats[[#This Row],[total_vetoes]]-drafter_draft_stats[[#This Row],[vetoes_used]]&gt;=1,1,0))</f>
        <v>1</v>
      </c>
      <c r="S372">
        <f>IF(_xlfn.XLOOKUP(drafter_draft_stats[[#This Row],[draft_id]],drafts[id],drafts[non_canonical])=TRUE,0,IF(drafter_draft_stats[[#This Row],[total_veto_overrides]]-drafter_draft_stats[[#This Row],[veto_overrides_used]]&gt;=1,1,0))</f>
        <v>0</v>
      </c>
    </row>
    <row r="373" spans="1:19" x14ac:dyDescent="0.25">
      <c r="B373" s="4" t="s">
        <v>757</v>
      </c>
      <c r="C373" t="str">
        <f>_xlfn.XLOOKUP(drafter_draft_stats[[#This Row],[draft_id]],drafts[id],drafts[title])</f>
        <v>Adult Animation</v>
      </c>
      <c r="D373" t="s">
        <v>983</v>
      </c>
      <c r="E373" t="str">
        <f>_xlfn.XLOOKUP(drafter_draft_stats[[#This Row],[drafter_id]],drafters[id],drafters[name],"")</f>
        <v>B.J. Colangelo</v>
      </c>
      <c r="G373" t="str">
        <f>_xlfn.XLOOKUP(drafter_draft_stats[[#This Row],[drafter_team_id]],drafter_teams[id],drafter_teams[name],"")</f>
        <v/>
      </c>
      <c r="H373">
        <f>1</f>
        <v>1</v>
      </c>
      <c r="I373" cm="1">
        <f t="array" ref="I373">IF(_xlfn.XLOOKUP(drafter_draft_stats[[#This Row],[draft_id]],drafts[id],drafts[non_canonical])=TRUE,0,_xlfn.XLOOKUP(drafter_draft_stats[[#This Row],[drafter_id]],$D$2:$D372,$R$2:$R372,0,,-1))</f>
        <v>0</v>
      </c>
      <c r="J373" cm="1">
        <f t="array" ref="J373">IF(_xlfn.XLOOKUP(drafter_draft_stats[[#This Row],[draft_id]],drafts[id],drafts[non_canonical])=TRUE,0,_xlfn.XLOOKUP(drafter_draft_stats[[#This Row],[drafter_id]],$D$2:$D372,$S$2:$S372,0,,-1))</f>
        <v>0</v>
      </c>
      <c r="K373" cm="1">
        <f t="array" ref="K373">IF(_xlfn.XLOOKUP(1,(game_boards[draft_id]=drafter_draft_stats[[#This Row],[draft_id]])*(game_boards[drafter_id]=drafter_draft_stats[[#This Row],[drafter_id]]),game_boards[has_bonus_veto])=TRUE,1,0)</f>
        <v>0</v>
      </c>
      <c r="L373" cm="1">
        <f t="array" ref="L373">IF(_xlfn.XLOOKUP(1,(game_boards[draft_id]=drafter_draft_stats[[#This Row],[draft_id]])*(game_boards[drafter_id]=drafter_draft_stats[[#This Row],[drafter_id]]),game_boards[has_bonus_veto_override])=TRUE,1,0)</f>
        <v>0</v>
      </c>
      <c r="M373">
        <f>drafter_draft_stats[[#This Row],[starting_veto]]+drafter_draft_stats[[#This Row],[rollover_vetoes]]+drafter_draft_stats[[#This Row],[trivia_vetoes]]</f>
        <v>1</v>
      </c>
      <c r="N373">
        <f>drafter_draft_stats[[#This Row],[rollover_veto_override]]+drafter_draft_stats[[#This Row],[trivia_veto_override]]</f>
        <v>0</v>
      </c>
      <c r="R373">
        <f>IF(_xlfn.XLOOKUP(drafter_draft_stats[[#This Row],[draft_id]],drafts[id],drafts[non_canonical])=TRUE,0,IF(drafter_draft_stats[[#This Row],[total_vetoes]]-drafter_draft_stats[[#This Row],[vetoes_used]]&gt;=1,1,0))</f>
        <v>1</v>
      </c>
      <c r="S373">
        <f>IF(_xlfn.XLOOKUP(drafter_draft_stats[[#This Row],[draft_id]],drafts[id],drafts[non_canonical])=TRUE,0,IF(drafter_draft_stats[[#This Row],[total_veto_overrides]]-drafter_draft_stats[[#This Row],[veto_overrides_used]]&gt;=1,1,0))</f>
        <v>0</v>
      </c>
    </row>
    <row r="374" spans="1:19" x14ac:dyDescent="0.25">
      <c r="A374" s="11"/>
      <c r="B374" s="10" t="s">
        <v>34</v>
      </c>
      <c r="C374" t="str">
        <f>_xlfn.XLOOKUP(drafter_draft_stats[[#This Row],[draft_id]],drafts[id],drafts[title])</f>
        <v>Alien Invasion Mini-Mega</v>
      </c>
      <c r="D374" t="s">
        <v>969</v>
      </c>
      <c r="E374" t="str">
        <f>_xlfn.XLOOKUP(drafter_draft_stats[[#This Row],[drafter_id]],drafters[id],drafters[name],"")</f>
        <v>Graham Skipper</v>
      </c>
      <c r="G374" t="str">
        <f>_xlfn.XLOOKUP(drafter_draft_stats[[#This Row],[drafter_team_id]],drafter_teams[id],drafter_teams[name],"")</f>
        <v/>
      </c>
      <c r="H374">
        <f>1</f>
        <v>1</v>
      </c>
      <c r="I374" cm="1">
        <f t="array" ref="I374">IF(_xlfn.XLOOKUP(drafter_draft_stats[[#This Row],[draft_id]],drafts[id],drafts[non_canonical])=TRUE,0,_xlfn.XLOOKUP(drafter_draft_stats[[#This Row],[drafter_id]],$D$2:$D373,$R$2:$R373,0,,-1))</f>
        <v>1</v>
      </c>
      <c r="J374" cm="1">
        <f t="array" ref="J374">IF(_xlfn.XLOOKUP(drafter_draft_stats[[#This Row],[draft_id]],drafts[id],drafts[non_canonical])=TRUE,0,_xlfn.XLOOKUP(drafter_draft_stats[[#This Row],[drafter_id]],$D$2:$D373,$S$2:$S373,0,,-1))</f>
        <v>0</v>
      </c>
      <c r="K374" cm="1">
        <f t="array" ref="K374">IF(_xlfn.XLOOKUP(1,(game_boards[draft_id]=drafter_draft_stats[[#This Row],[draft_id]])*(game_boards[drafter_id]=drafter_draft_stats[[#This Row],[drafter_id]]),game_boards[has_bonus_veto])=TRUE,1,0)</f>
        <v>1</v>
      </c>
      <c r="L374" cm="1">
        <f t="array" ref="L374">IF(_xlfn.XLOOKUP(1,(game_boards[draft_id]=drafter_draft_stats[[#This Row],[draft_id]])*(game_boards[drafter_id]=drafter_draft_stats[[#This Row],[drafter_id]]),game_boards[has_bonus_veto_override])=TRUE,1,0)</f>
        <v>0</v>
      </c>
      <c r="M374">
        <f>drafter_draft_stats[[#This Row],[starting_veto]]+drafter_draft_stats[[#This Row],[rollover_vetoes]]+drafter_draft_stats[[#This Row],[trivia_vetoes]]</f>
        <v>3</v>
      </c>
      <c r="N374">
        <f>drafter_draft_stats[[#This Row],[rollover_veto_override]]+drafter_draft_stats[[#This Row],[trivia_veto_override]]</f>
        <v>0</v>
      </c>
      <c r="P374">
        <v>2</v>
      </c>
      <c r="R374">
        <f>IF(_xlfn.XLOOKUP(drafter_draft_stats[[#This Row],[draft_id]],drafts[id],drafts[non_canonical])=TRUE,0,IF(drafter_draft_stats[[#This Row],[total_vetoes]]-drafter_draft_stats[[#This Row],[vetoes_used]]&gt;=1,1,0))</f>
        <v>1</v>
      </c>
      <c r="S374">
        <f>IF(_xlfn.XLOOKUP(drafter_draft_stats[[#This Row],[draft_id]],drafts[id],drafts[non_canonical])=TRUE,0,IF(drafter_draft_stats[[#This Row],[total_veto_overrides]]-drafter_draft_stats[[#This Row],[veto_overrides_used]]&gt;=1,1,0))</f>
        <v>0</v>
      </c>
    </row>
    <row r="375" spans="1:19" x14ac:dyDescent="0.25">
      <c r="A375" s="11"/>
      <c r="B375" s="10" t="s">
        <v>34</v>
      </c>
      <c r="C375" t="str">
        <f>_xlfn.XLOOKUP(drafter_draft_stats[[#This Row],[draft_id]],drafts[id],drafts[title])</f>
        <v>Alien Invasion Mini-Mega</v>
      </c>
      <c r="D375" t="s">
        <v>793</v>
      </c>
      <c r="E375" t="str">
        <f>_xlfn.XLOOKUP(drafter_draft_stats[[#This Row],[drafter_id]],drafters[id],drafters[name],"")</f>
        <v>Clarke Wolfe</v>
      </c>
      <c r="G375" t="str">
        <f>_xlfn.XLOOKUP(drafter_draft_stats[[#This Row],[drafter_team_id]],drafter_teams[id],drafter_teams[name],"")</f>
        <v/>
      </c>
      <c r="H375">
        <f>1</f>
        <v>1</v>
      </c>
      <c r="I375" cm="1">
        <f t="array" ref="I375">IF(_xlfn.XLOOKUP(drafter_draft_stats[[#This Row],[draft_id]],drafts[id],drafts[non_canonical])=TRUE,0,_xlfn.XLOOKUP(drafter_draft_stats[[#This Row],[drafter_id]],$D$2:$D374,$R$2:$R374,0,,-1))</f>
        <v>1</v>
      </c>
      <c r="J375" cm="1">
        <f t="array" ref="J375">IF(_xlfn.XLOOKUP(drafter_draft_stats[[#This Row],[draft_id]],drafts[id],drafts[non_canonical])=TRUE,0,_xlfn.XLOOKUP(drafter_draft_stats[[#This Row],[drafter_id]],$D$2:$D374,$S$2:$S374,0,,-1))</f>
        <v>1</v>
      </c>
      <c r="K375" cm="1">
        <f t="array" ref="K375">IF(_xlfn.XLOOKUP(1,(game_boards[draft_id]=drafter_draft_stats[[#This Row],[draft_id]])*(game_boards[drafter_id]=drafter_draft_stats[[#This Row],[drafter_id]]),game_boards[has_bonus_veto])=TRUE,1,0)</f>
        <v>0</v>
      </c>
      <c r="L375" cm="1">
        <f t="array" ref="L375">IF(_xlfn.XLOOKUP(1,(game_boards[draft_id]=drafter_draft_stats[[#This Row],[draft_id]])*(game_boards[drafter_id]=drafter_draft_stats[[#This Row],[drafter_id]]),game_boards[has_bonus_veto_override])=TRUE,1,0)</f>
        <v>0</v>
      </c>
      <c r="M375">
        <f>drafter_draft_stats[[#This Row],[starting_veto]]+drafter_draft_stats[[#This Row],[rollover_vetoes]]+drafter_draft_stats[[#This Row],[trivia_vetoes]]</f>
        <v>2</v>
      </c>
      <c r="N375">
        <f>drafter_draft_stats[[#This Row],[rollover_veto_override]]+drafter_draft_stats[[#This Row],[trivia_veto_override]]</f>
        <v>1</v>
      </c>
      <c r="P375">
        <v>1</v>
      </c>
      <c r="R375">
        <f>IF(_xlfn.XLOOKUP(drafter_draft_stats[[#This Row],[draft_id]],drafts[id],drafts[non_canonical])=TRUE,0,IF(drafter_draft_stats[[#This Row],[total_vetoes]]-drafter_draft_stats[[#This Row],[vetoes_used]]&gt;=1,1,0))</f>
        <v>1</v>
      </c>
      <c r="S375">
        <f>IF(_xlfn.XLOOKUP(drafter_draft_stats[[#This Row],[draft_id]],drafts[id],drafts[non_canonical])=TRUE,0,IF(drafter_draft_stats[[#This Row],[total_veto_overrides]]-drafter_draft_stats[[#This Row],[veto_overrides_used]]&gt;=1,1,0))</f>
        <v>1</v>
      </c>
    </row>
    <row r="376" spans="1:19" x14ac:dyDescent="0.25">
      <c r="A376" s="11"/>
      <c r="B376" s="10" t="s">
        <v>34</v>
      </c>
      <c r="C376" t="str">
        <f>_xlfn.XLOOKUP(drafter_draft_stats[[#This Row],[draft_id]],drafts[id],drafts[title])</f>
        <v>Alien Invasion Mini-Mega</v>
      </c>
      <c r="D376" t="s">
        <v>915</v>
      </c>
      <c r="E376" t="str">
        <f>_xlfn.XLOOKUP(drafter_draft_stats[[#This Row],[drafter_id]],drafters[id],drafters[name],"")</f>
        <v>Billy Ray Brewton</v>
      </c>
      <c r="G376" t="str">
        <f>_xlfn.XLOOKUP(drafter_draft_stats[[#This Row],[drafter_team_id]],drafter_teams[id],drafter_teams[name],"")</f>
        <v/>
      </c>
      <c r="H376">
        <f>1</f>
        <v>1</v>
      </c>
      <c r="I376" cm="1">
        <f t="array" ref="I376">IF(_xlfn.XLOOKUP(drafter_draft_stats[[#This Row],[draft_id]],drafts[id],drafts[non_canonical])=TRUE,0,_xlfn.XLOOKUP(drafter_draft_stats[[#This Row],[drafter_id]],$D$2:$D375,$R$2:$R375,0,,-1))</f>
        <v>1</v>
      </c>
      <c r="J376" cm="1">
        <f t="array" ref="J376">IF(_xlfn.XLOOKUP(drafter_draft_stats[[#This Row],[draft_id]],drafts[id],drafts[non_canonical])=TRUE,0,_xlfn.XLOOKUP(drafter_draft_stats[[#This Row],[drafter_id]],$D$2:$D375,$S$2:$S375,0,,-1))</f>
        <v>1</v>
      </c>
      <c r="K376" cm="1">
        <f t="array" ref="K376">IF(_xlfn.XLOOKUP(1,(game_boards[draft_id]=drafter_draft_stats[[#This Row],[draft_id]])*(game_boards[drafter_id]=drafter_draft_stats[[#This Row],[drafter_id]]),game_boards[has_bonus_veto])=TRUE,1,0)</f>
        <v>0</v>
      </c>
      <c r="L376" cm="1">
        <f t="array" ref="L376">IF(_xlfn.XLOOKUP(1,(game_boards[draft_id]=drafter_draft_stats[[#This Row],[draft_id]])*(game_boards[drafter_id]=drafter_draft_stats[[#This Row],[drafter_id]]),game_boards[has_bonus_veto_override])=TRUE,1,0)</f>
        <v>1</v>
      </c>
      <c r="M376">
        <f>drafter_draft_stats[[#This Row],[starting_veto]]+drafter_draft_stats[[#This Row],[rollover_vetoes]]+drafter_draft_stats[[#This Row],[trivia_vetoes]]</f>
        <v>2</v>
      </c>
      <c r="N376">
        <f>drafter_draft_stats[[#This Row],[rollover_veto_override]]+drafter_draft_stats[[#This Row],[trivia_veto_override]]</f>
        <v>2</v>
      </c>
      <c r="O376">
        <v>1</v>
      </c>
      <c r="P376">
        <v>1</v>
      </c>
      <c r="Q376">
        <v>1</v>
      </c>
      <c r="R376">
        <f>IF(_xlfn.XLOOKUP(drafter_draft_stats[[#This Row],[draft_id]],drafts[id],drafts[non_canonical])=TRUE,0,IF(drafter_draft_stats[[#This Row],[total_vetoes]]-drafter_draft_stats[[#This Row],[vetoes_used]]&gt;=1,1,0))</f>
        <v>1</v>
      </c>
      <c r="S376">
        <f>IF(_xlfn.XLOOKUP(drafter_draft_stats[[#This Row],[draft_id]],drafts[id],drafts[non_canonical])=TRUE,0,IF(drafter_draft_stats[[#This Row],[total_veto_overrides]]-drafter_draft_stats[[#This Row],[veto_overrides_used]]&gt;=1,1,0))</f>
        <v>1</v>
      </c>
    </row>
    <row r="377" spans="1:19" x14ac:dyDescent="0.25">
      <c r="B377" s="4" t="s">
        <v>194</v>
      </c>
      <c r="C377" t="str">
        <f>_xlfn.XLOOKUP(drafter_draft_stats[[#This Row],[draft_id]],drafts[id],drafts[title])</f>
        <v>Movies About Screenwriters</v>
      </c>
      <c r="D377" t="s">
        <v>901</v>
      </c>
      <c r="E377" t="str">
        <f>_xlfn.XLOOKUP(drafter_draft_stats[[#This Row],[drafter_id]],drafters[id],drafters[name],"")</f>
        <v>Jarrod Murray</v>
      </c>
      <c r="G377" t="str">
        <f>_xlfn.XLOOKUP(drafter_draft_stats[[#This Row],[drafter_team_id]],drafter_teams[id],drafter_teams[name],"")</f>
        <v/>
      </c>
      <c r="H377">
        <f>1</f>
        <v>1</v>
      </c>
      <c r="I377" cm="1">
        <f t="array" ref="I377">IF(_xlfn.XLOOKUP(drafter_draft_stats[[#This Row],[draft_id]],drafts[id],drafts[non_canonical])=TRUE,0,_xlfn.XLOOKUP(drafter_draft_stats[[#This Row],[drafter_id]],$D$2:$D376,$R$2:$R376,0,,-1))</f>
        <v>0</v>
      </c>
      <c r="J377" cm="1">
        <f t="array" ref="J377">IF(_xlfn.XLOOKUP(drafter_draft_stats[[#This Row],[draft_id]],drafts[id],drafts[non_canonical])=TRUE,0,_xlfn.XLOOKUP(drafter_draft_stats[[#This Row],[drafter_id]],$D$2:$D376,$S$2:$S376,0,,-1))</f>
        <v>0</v>
      </c>
      <c r="K377" cm="1">
        <f t="array" ref="K377">IF(_xlfn.XLOOKUP(1,(game_boards[draft_id]=drafter_draft_stats[[#This Row],[draft_id]])*(game_boards[drafter_id]=drafter_draft_stats[[#This Row],[drafter_id]]),game_boards[has_bonus_veto])=TRUE,1,0)</f>
        <v>0</v>
      </c>
      <c r="L377" cm="1">
        <f t="array" ref="L377">IF(_xlfn.XLOOKUP(1,(game_boards[draft_id]=drafter_draft_stats[[#This Row],[draft_id]])*(game_boards[drafter_id]=drafter_draft_stats[[#This Row],[drafter_id]]),game_boards[has_bonus_veto_override])=TRUE,1,0)</f>
        <v>0</v>
      </c>
      <c r="M377">
        <f>drafter_draft_stats[[#This Row],[starting_veto]]+drafter_draft_stats[[#This Row],[rollover_vetoes]]+drafter_draft_stats[[#This Row],[trivia_vetoes]]</f>
        <v>1</v>
      </c>
      <c r="N377">
        <f>drafter_draft_stats[[#This Row],[rollover_veto_override]]+drafter_draft_stats[[#This Row],[trivia_veto_override]]</f>
        <v>0</v>
      </c>
      <c r="P377">
        <v>1</v>
      </c>
      <c r="R377">
        <f>IF(_xlfn.XLOOKUP(drafter_draft_stats[[#This Row],[draft_id]],drafts[id],drafts[non_canonical])=TRUE,0,IF(drafter_draft_stats[[#This Row],[total_vetoes]]-drafter_draft_stats[[#This Row],[vetoes_used]]&gt;=1,1,0))</f>
        <v>0</v>
      </c>
      <c r="S377">
        <f>IF(_xlfn.XLOOKUP(drafter_draft_stats[[#This Row],[draft_id]],drafts[id],drafts[non_canonical])=TRUE,0,IF(drafter_draft_stats[[#This Row],[total_veto_overrides]]-drafter_draft_stats[[#This Row],[veto_overrides_used]]&gt;=1,1,0))</f>
        <v>0</v>
      </c>
    </row>
    <row r="378" spans="1:19" x14ac:dyDescent="0.25">
      <c r="B378" s="4" t="s">
        <v>194</v>
      </c>
      <c r="C378" t="str">
        <f>_xlfn.XLOOKUP(drafter_draft_stats[[#This Row],[draft_id]],drafts[id],drafts[title])</f>
        <v>Movies About Screenwriters</v>
      </c>
      <c r="D378" t="s">
        <v>999</v>
      </c>
      <c r="E378" t="str">
        <f>_xlfn.XLOOKUP(drafter_draft_stats[[#This Row],[drafter_id]],drafters[id],drafters[name],"")</f>
        <v>Evan Dickson</v>
      </c>
      <c r="G378" t="str">
        <f>_xlfn.XLOOKUP(drafter_draft_stats[[#This Row],[drafter_team_id]],drafter_teams[id],drafter_teams[name],"")</f>
        <v/>
      </c>
      <c r="H378">
        <f>1</f>
        <v>1</v>
      </c>
      <c r="I378" cm="1">
        <f t="array" ref="I378">IF(_xlfn.XLOOKUP(drafter_draft_stats[[#This Row],[draft_id]],drafts[id],drafts[non_canonical])=TRUE,0,_xlfn.XLOOKUP(drafter_draft_stats[[#This Row],[drafter_id]],$D$2:$D377,$R$2:$R377,0,,-1))</f>
        <v>0</v>
      </c>
      <c r="J378" cm="1">
        <f t="array" ref="J378">IF(_xlfn.XLOOKUP(drafter_draft_stats[[#This Row],[draft_id]],drafts[id],drafts[non_canonical])=TRUE,0,_xlfn.XLOOKUP(drafter_draft_stats[[#This Row],[drafter_id]],$D$2:$D377,$S$2:$S377,0,,-1))</f>
        <v>0</v>
      </c>
      <c r="K378" cm="1">
        <f t="array" ref="K378">IF(_xlfn.XLOOKUP(1,(game_boards[draft_id]=drafter_draft_stats[[#This Row],[draft_id]])*(game_boards[drafter_id]=drafter_draft_stats[[#This Row],[drafter_id]]),game_boards[has_bonus_veto])=TRUE,1,0)</f>
        <v>0</v>
      </c>
      <c r="L378" cm="1">
        <f t="array" ref="L378">IF(_xlfn.XLOOKUP(1,(game_boards[draft_id]=drafter_draft_stats[[#This Row],[draft_id]])*(game_boards[drafter_id]=drafter_draft_stats[[#This Row],[drafter_id]]),game_boards[has_bonus_veto_override])=TRUE,1,0)</f>
        <v>0</v>
      </c>
      <c r="M378">
        <f>drafter_draft_stats[[#This Row],[starting_veto]]+drafter_draft_stats[[#This Row],[rollover_vetoes]]+drafter_draft_stats[[#This Row],[trivia_vetoes]]</f>
        <v>1</v>
      </c>
      <c r="N378">
        <f>drafter_draft_stats[[#This Row],[rollover_veto_override]]+drafter_draft_stats[[#This Row],[trivia_veto_override]]</f>
        <v>0</v>
      </c>
      <c r="P378">
        <v>1</v>
      </c>
      <c r="R378">
        <f>IF(_xlfn.XLOOKUP(drafter_draft_stats[[#This Row],[draft_id]],drafts[id],drafts[non_canonical])=TRUE,0,IF(drafter_draft_stats[[#This Row],[total_vetoes]]-drafter_draft_stats[[#This Row],[vetoes_used]]&gt;=1,1,0))</f>
        <v>0</v>
      </c>
      <c r="S378">
        <f>IF(_xlfn.XLOOKUP(drafter_draft_stats[[#This Row],[draft_id]],drafts[id],drafts[non_canonical])=TRUE,0,IF(drafter_draft_stats[[#This Row],[total_veto_overrides]]-drafter_draft_stats[[#This Row],[veto_overrides_used]]&gt;=1,1,0))</f>
        <v>0</v>
      </c>
    </row>
    <row r="379" spans="1:19" x14ac:dyDescent="0.25">
      <c r="B379" s="4" t="s">
        <v>385</v>
      </c>
      <c r="C379" t="str">
        <f>_xlfn.XLOOKUP(drafter_draft_stats[[#This Row],[draft_id]],drafts[id],drafts[title])</f>
        <v>NASA</v>
      </c>
      <c r="D379" t="s">
        <v>987</v>
      </c>
      <c r="E379" t="str">
        <f>_xlfn.XLOOKUP(drafter_draft_stats[[#This Row],[drafter_id]],drafters[id],drafters[name],"")</f>
        <v>Alan Sepinwall</v>
      </c>
      <c r="G379" t="str">
        <f>_xlfn.XLOOKUP(drafter_draft_stats[[#This Row],[drafter_team_id]],drafter_teams[id],drafter_teams[name],"")</f>
        <v/>
      </c>
      <c r="H379">
        <f>1</f>
        <v>1</v>
      </c>
      <c r="I379" cm="1">
        <f t="array" ref="I379">IF(_xlfn.XLOOKUP(drafter_draft_stats[[#This Row],[draft_id]],drafts[id],drafts[non_canonical])=TRUE,0,_xlfn.XLOOKUP(drafter_draft_stats[[#This Row],[drafter_id]],$D$2:$D378,$R$2:$R378,0,,-1))</f>
        <v>1</v>
      </c>
      <c r="J379" cm="1">
        <f t="array" ref="J379">IF(_xlfn.XLOOKUP(drafter_draft_stats[[#This Row],[draft_id]],drafts[id],drafts[non_canonical])=TRUE,0,_xlfn.XLOOKUP(drafter_draft_stats[[#This Row],[drafter_id]],$D$2:$D378,$S$2:$S378,0,,-1))</f>
        <v>0</v>
      </c>
      <c r="K379" cm="1">
        <f t="array" ref="K379">IF(_xlfn.XLOOKUP(1,(game_boards[draft_id]=drafter_draft_stats[[#This Row],[draft_id]])*(game_boards[drafter_id]=drafter_draft_stats[[#This Row],[drafter_id]]),game_boards[has_bonus_veto])=TRUE,1,0)</f>
        <v>0</v>
      </c>
      <c r="L379" cm="1">
        <f t="array" ref="L379">IF(_xlfn.XLOOKUP(1,(game_boards[draft_id]=drafter_draft_stats[[#This Row],[draft_id]])*(game_boards[drafter_id]=drafter_draft_stats[[#This Row],[drafter_id]]),game_boards[has_bonus_veto_override])=TRUE,1,0)</f>
        <v>0</v>
      </c>
      <c r="M379">
        <f>drafter_draft_stats[[#This Row],[starting_veto]]+drafter_draft_stats[[#This Row],[rollover_vetoes]]+drafter_draft_stats[[#This Row],[trivia_vetoes]]</f>
        <v>2</v>
      </c>
      <c r="N379">
        <f>drafter_draft_stats[[#This Row],[rollover_veto_override]]+drafter_draft_stats[[#This Row],[trivia_veto_override]]</f>
        <v>0</v>
      </c>
      <c r="P379">
        <v>1</v>
      </c>
      <c r="R379">
        <f>IF(_xlfn.XLOOKUP(drafter_draft_stats[[#This Row],[draft_id]],drafts[id],drafts[non_canonical])=TRUE,0,IF(drafter_draft_stats[[#This Row],[total_vetoes]]-drafter_draft_stats[[#This Row],[vetoes_used]]&gt;=1,1,0))</f>
        <v>1</v>
      </c>
      <c r="S379">
        <f>IF(_xlfn.XLOOKUP(drafter_draft_stats[[#This Row],[draft_id]],drafts[id],drafts[non_canonical])=TRUE,0,IF(drafter_draft_stats[[#This Row],[total_veto_overrides]]-drafter_draft_stats[[#This Row],[veto_overrides_used]]&gt;=1,1,0))</f>
        <v>0</v>
      </c>
    </row>
    <row r="380" spans="1:19" x14ac:dyDescent="0.25">
      <c r="B380" s="4" t="s">
        <v>385</v>
      </c>
      <c r="C380" t="str">
        <f>_xlfn.XLOOKUP(drafter_draft_stats[[#This Row],[draft_id]],drafts[id],drafts[title])</f>
        <v>NASA</v>
      </c>
      <c r="D380" t="s">
        <v>1079</v>
      </c>
      <c r="E380" t="str">
        <f>_xlfn.XLOOKUP(drafter_draft_stats[[#This Row],[drafter_id]],drafters[id],drafters[name],"")</f>
        <v>Linda Holmes</v>
      </c>
      <c r="G380" t="str">
        <f>_xlfn.XLOOKUP(drafter_draft_stats[[#This Row],[drafter_team_id]],drafter_teams[id],drafter_teams[name],"")</f>
        <v/>
      </c>
      <c r="H380">
        <f>1</f>
        <v>1</v>
      </c>
      <c r="I380" cm="1">
        <f t="array" ref="I380">IF(_xlfn.XLOOKUP(drafter_draft_stats[[#This Row],[draft_id]],drafts[id],drafts[non_canonical])=TRUE,0,_xlfn.XLOOKUP(drafter_draft_stats[[#This Row],[drafter_id]],$D$2:$D379,$R$2:$R379,0,,-1))</f>
        <v>0</v>
      </c>
      <c r="J380" cm="1">
        <f t="array" ref="J380">IF(_xlfn.XLOOKUP(drafter_draft_stats[[#This Row],[draft_id]],drafts[id],drafts[non_canonical])=TRUE,0,_xlfn.XLOOKUP(drafter_draft_stats[[#This Row],[drafter_id]],$D$2:$D379,$S$2:$S379,0,,-1))</f>
        <v>0</v>
      </c>
      <c r="K380" cm="1">
        <f t="array" ref="K380">IF(_xlfn.XLOOKUP(1,(game_boards[draft_id]=drafter_draft_stats[[#This Row],[draft_id]])*(game_boards[drafter_id]=drafter_draft_stats[[#This Row],[drafter_id]]),game_boards[has_bonus_veto])=TRUE,1,0)</f>
        <v>0</v>
      </c>
      <c r="L380" cm="1">
        <f t="array" ref="L380">IF(_xlfn.XLOOKUP(1,(game_boards[draft_id]=drafter_draft_stats[[#This Row],[draft_id]])*(game_boards[drafter_id]=drafter_draft_stats[[#This Row],[drafter_id]]),game_boards[has_bonus_veto_override])=TRUE,1,0)</f>
        <v>0</v>
      </c>
      <c r="M380">
        <f>drafter_draft_stats[[#This Row],[starting_veto]]+drafter_draft_stats[[#This Row],[rollover_vetoes]]+drafter_draft_stats[[#This Row],[trivia_vetoes]]</f>
        <v>1</v>
      </c>
      <c r="N380">
        <f>drafter_draft_stats[[#This Row],[rollover_veto_override]]+drafter_draft_stats[[#This Row],[trivia_veto_override]]</f>
        <v>0</v>
      </c>
      <c r="R380">
        <f>IF(_xlfn.XLOOKUP(drafter_draft_stats[[#This Row],[draft_id]],drafts[id],drafts[non_canonical])=TRUE,0,IF(drafter_draft_stats[[#This Row],[total_vetoes]]-drafter_draft_stats[[#This Row],[vetoes_used]]&gt;=1,1,0))</f>
        <v>1</v>
      </c>
      <c r="S380">
        <f>IF(_xlfn.XLOOKUP(drafter_draft_stats[[#This Row],[draft_id]],drafts[id],drafts[non_canonical])=TRUE,0,IF(drafter_draft_stats[[#This Row],[total_veto_overrides]]-drafter_draft_stats[[#This Row],[veto_overrides_used]]&gt;=1,1,0))</f>
        <v>0</v>
      </c>
    </row>
    <row r="381" spans="1:19" x14ac:dyDescent="0.25">
      <c r="B381" s="4" t="s">
        <v>264</v>
      </c>
      <c r="C381" t="str">
        <f>_xlfn.XLOOKUP(drafter_draft_stats[[#This Row],[draft_id]],drafts[id],drafts[title])</f>
        <v>Whoopi Goldberg</v>
      </c>
      <c r="D381" t="s">
        <v>1137</v>
      </c>
      <c r="E381" t="str">
        <f>_xlfn.XLOOKUP(drafter_draft_stats[[#This Row],[drafter_id]],drafters[id],drafters[name],"")</f>
        <v>Wynter Mitchell</v>
      </c>
      <c r="G381" t="str">
        <f>_xlfn.XLOOKUP(drafter_draft_stats[[#This Row],[drafter_team_id]],drafter_teams[id],drafter_teams[name],"")</f>
        <v/>
      </c>
      <c r="H381">
        <f>1</f>
        <v>1</v>
      </c>
      <c r="I381" cm="1">
        <f t="array" ref="I381">IF(_xlfn.XLOOKUP(drafter_draft_stats[[#This Row],[draft_id]],drafts[id],drafts[non_canonical])=TRUE,0,_xlfn.XLOOKUP(drafter_draft_stats[[#This Row],[drafter_id]],$D$2:$D380,$R$2:$R380,0,,-1))</f>
        <v>0</v>
      </c>
      <c r="J381" cm="1">
        <f t="array" ref="J381">IF(_xlfn.XLOOKUP(drafter_draft_stats[[#This Row],[draft_id]],drafts[id],drafts[non_canonical])=TRUE,0,_xlfn.XLOOKUP(drafter_draft_stats[[#This Row],[drafter_id]],$D$2:$D380,$S$2:$S380,0,,-1))</f>
        <v>0</v>
      </c>
      <c r="K381" cm="1">
        <f t="array" ref="K381">IF(_xlfn.XLOOKUP(1,(game_boards[draft_id]=drafter_draft_stats[[#This Row],[draft_id]])*(game_boards[drafter_id]=drafter_draft_stats[[#This Row],[drafter_id]]),game_boards[has_bonus_veto])=TRUE,1,0)</f>
        <v>0</v>
      </c>
      <c r="L381" cm="1">
        <f t="array" ref="L381">IF(_xlfn.XLOOKUP(1,(game_boards[draft_id]=drafter_draft_stats[[#This Row],[draft_id]])*(game_boards[drafter_id]=drafter_draft_stats[[#This Row],[drafter_id]]),game_boards[has_bonus_veto_override])=TRUE,1,0)</f>
        <v>0</v>
      </c>
      <c r="M381">
        <f>drafter_draft_stats[[#This Row],[starting_veto]]+drafter_draft_stats[[#This Row],[rollover_vetoes]]+drafter_draft_stats[[#This Row],[trivia_vetoes]]</f>
        <v>1</v>
      </c>
      <c r="N381">
        <f>drafter_draft_stats[[#This Row],[rollover_veto_override]]+drafter_draft_stats[[#This Row],[trivia_veto_override]]</f>
        <v>0</v>
      </c>
      <c r="R381">
        <f>IF(_xlfn.XLOOKUP(drafter_draft_stats[[#This Row],[draft_id]],drafts[id],drafts[non_canonical])=TRUE,0,IF(drafter_draft_stats[[#This Row],[total_vetoes]]-drafter_draft_stats[[#This Row],[vetoes_used]]&gt;=1,1,0))</f>
        <v>1</v>
      </c>
      <c r="S381">
        <f>IF(_xlfn.XLOOKUP(drafter_draft_stats[[#This Row],[draft_id]],drafts[id],drafts[non_canonical])=TRUE,0,IF(drafter_draft_stats[[#This Row],[total_veto_overrides]]-drafter_draft_stats[[#This Row],[veto_overrides_used]]&gt;=1,1,0))</f>
        <v>0</v>
      </c>
    </row>
    <row r="382" spans="1:19" x14ac:dyDescent="0.25">
      <c r="B382" s="4" t="s">
        <v>264</v>
      </c>
      <c r="C382" t="str">
        <f>_xlfn.XLOOKUP(drafter_draft_stats[[#This Row],[draft_id]],drafts[id],drafts[title])</f>
        <v>Whoopi Goldberg</v>
      </c>
      <c r="D382" t="s">
        <v>885</v>
      </c>
      <c r="E382" t="str">
        <f>_xlfn.XLOOKUP(drafter_draft_stats[[#This Row],[drafter_id]],drafters[id],drafters[name],"")</f>
        <v>Guy Branum</v>
      </c>
      <c r="G382" t="str">
        <f>_xlfn.XLOOKUP(drafter_draft_stats[[#This Row],[drafter_team_id]],drafter_teams[id],drafter_teams[name],"")</f>
        <v/>
      </c>
      <c r="H382">
        <f>1</f>
        <v>1</v>
      </c>
      <c r="I382" cm="1">
        <f t="array" ref="I382">IF(_xlfn.XLOOKUP(drafter_draft_stats[[#This Row],[draft_id]],drafts[id],drafts[non_canonical])=TRUE,0,_xlfn.XLOOKUP(drafter_draft_stats[[#This Row],[drafter_id]],$D$2:$D381,$R$2:$R381,0,,-1))</f>
        <v>1</v>
      </c>
      <c r="J382" cm="1">
        <f t="array" ref="J382">IF(_xlfn.XLOOKUP(drafter_draft_stats[[#This Row],[draft_id]],drafts[id],drafts[non_canonical])=TRUE,0,_xlfn.XLOOKUP(drafter_draft_stats[[#This Row],[drafter_id]],$D$2:$D381,$S$2:$S381,0,,-1))</f>
        <v>0</v>
      </c>
      <c r="K382" cm="1">
        <f t="array" ref="K382">IF(_xlfn.XLOOKUP(1,(game_boards[draft_id]=drafter_draft_stats[[#This Row],[draft_id]])*(game_boards[drafter_id]=drafter_draft_stats[[#This Row],[drafter_id]]),game_boards[has_bonus_veto])=TRUE,1,0)</f>
        <v>0</v>
      </c>
      <c r="L382" cm="1">
        <f t="array" ref="L382">IF(_xlfn.XLOOKUP(1,(game_boards[draft_id]=drafter_draft_stats[[#This Row],[draft_id]])*(game_boards[drafter_id]=drafter_draft_stats[[#This Row],[drafter_id]]),game_boards[has_bonus_veto_override])=TRUE,1,0)</f>
        <v>0</v>
      </c>
      <c r="M382">
        <f>drafter_draft_stats[[#This Row],[starting_veto]]+drafter_draft_stats[[#This Row],[rollover_vetoes]]+drafter_draft_stats[[#This Row],[trivia_vetoes]]</f>
        <v>2</v>
      </c>
      <c r="N382">
        <f>drafter_draft_stats[[#This Row],[rollover_veto_override]]+drafter_draft_stats[[#This Row],[trivia_veto_override]]</f>
        <v>0</v>
      </c>
      <c r="P382">
        <v>1</v>
      </c>
      <c r="R382">
        <f>IF(_xlfn.XLOOKUP(drafter_draft_stats[[#This Row],[draft_id]],drafts[id],drafts[non_canonical])=TRUE,0,IF(drafter_draft_stats[[#This Row],[total_vetoes]]-drafter_draft_stats[[#This Row],[vetoes_used]]&gt;=1,1,0))</f>
        <v>1</v>
      </c>
      <c r="S382">
        <f>IF(_xlfn.XLOOKUP(drafter_draft_stats[[#This Row],[draft_id]],drafts[id],drafts[non_canonical])=TRUE,0,IF(drafter_draft_stats[[#This Row],[total_veto_overrides]]-drafter_draft_stats[[#This Row],[veto_overrides_used]]&gt;=1,1,0))</f>
        <v>0</v>
      </c>
    </row>
    <row r="383" spans="1:19" x14ac:dyDescent="0.25">
      <c r="B383" s="4" t="s">
        <v>564</v>
      </c>
      <c r="C383" t="str">
        <f>_xlfn.XLOOKUP(drafter_draft_stats[[#This Row],[draft_id]],drafts[id],drafts[title])</f>
        <v>Black Love</v>
      </c>
      <c r="D383" t="s">
        <v>861</v>
      </c>
      <c r="E383" t="str">
        <f>_xlfn.XLOOKUP(drafter_draft_stats[[#This Row],[drafter_id]],drafters[id],drafters[name],"")</f>
        <v>Carla Renata</v>
      </c>
      <c r="G383" t="str">
        <f>_xlfn.XLOOKUP(drafter_draft_stats[[#This Row],[drafter_team_id]],drafter_teams[id],drafter_teams[name],"")</f>
        <v/>
      </c>
      <c r="H383">
        <f>1</f>
        <v>1</v>
      </c>
      <c r="I383" cm="1">
        <f t="array" ref="I383">IF(_xlfn.XLOOKUP(drafter_draft_stats[[#This Row],[draft_id]],drafts[id],drafts[non_canonical])=TRUE,0,_xlfn.XLOOKUP(drafter_draft_stats[[#This Row],[drafter_id]],$D$2:$D382,$R$2:$R382,0,,-1))</f>
        <v>0</v>
      </c>
      <c r="J383" cm="1">
        <f t="array" ref="J383">IF(_xlfn.XLOOKUP(drafter_draft_stats[[#This Row],[draft_id]],drafts[id],drafts[non_canonical])=TRUE,0,_xlfn.XLOOKUP(drafter_draft_stats[[#This Row],[drafter_id]],$D$2:$D382,$S$2:$S382,0,,-1))</f>
        <v>0</v>
      </c>
      <c r="K383" cm="1">
        <f t="array" ref="K383">IF(_xlfn.XLOOKUP(1,(game_boards[draft_id]=drafter_draft_stats[[#This Row],[draft_id]])*(game_boards[drafter_id]=drafter_draft_stats[[#This Row],[drafter_id]]),game_boards[has_bonus_veto])=TRUE,1,0)</f>
        <v>0</v>
      </c>
      <c r="L383" cm="1">
        <f t="array" ref="L383">IF(_xlfn.XLOOKUP(1,(game_boards[draft_id]=drafter_draft_stats[[#This Row],[draft_id]])*(game_boards[drafter_id]=drafter_draft_stats[[#This Row],[drafter_id]]),game_boards[has_bonus_veto_override])=TRUE,1,0)</f>
        <v>0</v>
      </c>
      <c r="M383">
        <f>drafter_draft_stats[[#This Row],[starting_veto]]+drafter_draft_stats[[#This Row],[rollover_vetoes]]+drafter_draft_stats[[#This Row],[trivia_vetoes]]</f>
        <v>1</v>
      </c>
      <c r="N383">
        <f>drafter_draft_stats[[#This Row],[rollover_veto_override]]+drafter_draft_stats[[#This Row],[trivia_veto_override]]</f>
        <v>0</v>
      </c>
      <c r="P383">
        <v>1</v>
      </c>
      <c r="R383">
        <f>IF(_xlfn.XLOOKUP(drafter_draft_stats[[#This Row],[draft_id]],drafts[id],drafts[non_canonical])=TRUE,0,IF(drafter_draft_stats[[#This Row],[total_vetoes]]-drafter_draft_stats[[#This Row],[vetoes_used]]&gt;=1,1,0))</f>
        <v>0</v>
      </c>
      <c r="S383">
        <f>IF(_xlfn.XLOOKUP(drafter_draft_stats[[#This Row],[draft_id]],drafts[id],drafts[non_canonical])=TRUE,0,IF(drafter_draft_stats[[#This Row],[total_veto_overrides]]-drafter_draft_stats[[#This Row],[veto_overrides_used]]&gt;=1,1,0))</f>
        <v>0</v>
      </c>
    </row>
    <row r="384" spans="1:19" x14ac:dyDescent="0.25">
      <c r="B384" s="4" t="s">
        <v>564</v>
      </c>
      <c r="C384" t="str">
        <f>_xlfn.XLOOKUP(drafter_draft_stats[[#This Row],[draft_id]],drafts[id],drafts[title])</f>
        <v>Black Love</v>
      </c>
      <c r="D384" t="s">
        <v>1173</v>
      </c>
      <c r="E384" t="str">
        <f>_xlfn.XLOOKUP(drafter_draft_stats[[#This Row],[drafter_id]],drafters[id],drafters[name],"")</f>
        <v>Angelique Jackson</v>
      </c>
      <c r="G384" t="str">
        <f>_xlfn.XLOOKUP(drafter_draft_stats[[#This Row],[drafter_team_id]],drafter_teams[id],drafter_teams[name],"")</f>
        <v/>
      </c>
      <c r="H384">
        <f>1</f>
        <v>1</v>
      </c>
      <c r="I384" cm="1">
        <f t="array" ref="I384">IF(_xlfn.XLOOKUP(drafter_draft_stats[[#This Row],[draft_id]],drafts[id],drafts[non_canonical])=TRUE,0,_xlfn.XLOOKUP(drafter_draft_stats[[#This Row],[drafter_id]],$D$2:$D383,$R$2:$R383,0,,-1))</f>
        <v>0</v>
      </c>
      <c r="J384" cm="1">
        <f t="array" ref="J384">IF(_xlfn.XLOOKUP(drafter_draft_stats[[#This Row],[draft_id]],drafts[id],drafts[non_canonical])=TRUE,0,_xlfn.XLOOKUP(drafter_draft_stats[[#This Row],[drafter_id]],$D$2:$D383,$S$2:$S383,0,,-1))</f>
        <v>1</v>
      </c>
      <c r="K384" cm="1">
        <f t="array" ref="K384">IF(_xlfn.XLOOKUP(1,(game_boards[draft_id]=drafter_draft_stats[[#This Row],[draft_id]])*(game_boards[drafter_id]=drafter_draft_stats[[#This Row],[drafter_id]]),game_boards[has_bonus_veto])=TRUE,1,0)</f>
        <v>0</v>
      </c>
      <c r="L384" cm="1">
        <f t="array" ref="L384">IF(_xlfn.XLOOKUP(1,(game_boards[draft_id]=drafter_draft_stats[[#This Row],[draft_id]])*(game_boards[drafter_id]=drafter_draft_stats[[#This Row],[drafter_id]]),game_boards[has_bonus_veto_override])=TRUE,1,0)</f>
        <v>0</v>
      </c>
      <c r="M384">
        <f>drafter_draft_stats[[#This Row],[starting_veto]]+drafter_draft_stats[[#This Row],[rollover_vetoes]]+drafter_draft_stats[[#This Row],[trivia_vetoes]]</f>
        <v>1</v>
      </c>
      <c r="N384">
        <f>drafter_draft_stats[[#This Row],[rollover_veto_override]]+drafter_draft_stats[[#This Row],[trivia_veto_override]]</f>
        <v>1</v>
      </c>
      <c r="P384">
        <v>1</v>
      </c>
      <c r="R384">
        <f>IF(_xlfn.XLOOKUP(drafter_draft_stats[[#This Row],[draft_id]],drafts[id],drafts[non_canonical])=TRUE,0,IF(drafter_draft_stats[[#This Row],[total_vetoes]]-drafter_draft_stats[[#This Row],[vetoes_used]]&gt;=1,1,0))</f>
        <v>0</v>
      </c>
      <c r="S384">
        <f>IF(_xlfn.XLOOKUP(drafter_draft_stats[[#This Row],[draft_id]],drafts[id],drafts[non_canonical])=TRUE,0,IF(drafter_draft_stats[[#This Row],[total_veto_overrides]]-drafter_draft_stats[[#This Row],[veto_overrides_used]]&gt;=1,1,0))</f>
        <v>1</v>
      </c>
    </row>
    <row r="385" spans="1:19" x14ac:dyDescent="0.25">
      <c r="B385" s="4" t="s">
        <v>186</v>
      </c>
      <c r="C385" t="str">
        <f>_xlfn.XLOOKUP(drafter_draft_stats[[#This Row],[draft_id]],drafts[id],drafts[title])</f>
        <v>Will Smith</v>
      </c>
      <c r="D385" t="s">
        <v>913</v>
      </c>
      <c r="E385" t="str">
        <f>_xlfn.XLOOKUP(drafter_draft_stats[[#This Row],[drafter_id]],drafters[id],drafters[name],"")</f>
        <v>Chancellor Agard</v>
      </c>
      <c r="G385" t="str">
        <f>_xlfn.XLOOKUP(drafter_draft_stats[[#This Row],[drafter_team_id]],drafter_teams[id],drafter_teams[name],"")</f>
        <v/>
      </c>
      <c r="H385">
        <f>1</f>
        <v>1</v>
      </c>
      <c r="I385" cm="1">
        <f t="array" ref="I385">IF(_xlfn.XLOOKUP(drafter_draft_stats[[#This Row],[draft_id]],drafts[id],drafts[non_canonical])=TRUE,0,_xlfn.XLOOKUP(drafter_draft_stats[[#This Row],[drafter_id]],$D$2:$D384,$R$2:$R384,0,,-1))</f>
        <v>1</v>
      </c>
      <c r="J385" cm="1">
        <f t="array" ref="J385">IF(_xlfn.XLOOKUP(drafter_draft_stats[[#This Row],[draft_id]],drafts[id],drafts[non_canonical])=TRUE,0,_xlfn.XLOOKUP(drafter_draft_stats[[#This Row],[drafter_id]],$D$2:$D384,$S$2:$S384,0,,-1))</f>
        <v>0</v>
      </c>
      <c r="K385" cm="1">
        <f t="array" ref="K385">IF(_xlfn.XLOOKUP(1,(game_boards[draft_id]=drafter_draft_stats[[#This Row],[draft_id]])*(game_boards[drafter_id]=drafter_draft_stats[[#This Row],[drafter_id]]),game_boards[has_bonus_veto])=TRUE,1,0)</f>
        <v>0</v>
      </c>
      <c r="L385" cm="1">
        <f t="array" ref="L385">IF(_xlfn.XLOOKUP(1,(game_boards[draft_id]=drafter_draft_stats[[#This Row],[draft_id]])*(game_boards[drafter_id]=drafter_draft_stats[[#This Row],[drafter_id]]),game_boards[has_bonus_veto_override])=TRUE,1,0)</f>
        <v>0</v>
      </c>
      <c r="M385">
        <f>drafter_draft_stats[[#This Row],[starting_veto]]+drafter_draft_stats[[#This Row],[rollover_vetoes]]+drafter_draft_stats[[#This Row],[trivia_vetoes]]</f>
        <v>2</v>
      </c>
      <c r="N385">
        <f>drafter_draft_stats[[#This Row],[rollover_veto_override]]+drafter_draft_stats[[#This Row],[trivia_veto_override]]</f>
        <v>0</v>
      </c>
      <c r="P385">
        <v>1</v>
      </c>
      <c r="R385">
        <f>IF(_xlfn.XLOOKUP(drafter_draft_stats[[#This Row],[draft_id]],drafts[id],drafts[non_canonical])=TRUE,0,IF(drafter_draft_stats[[#This Row],[total_vetoes]]-drafter_draft_stats[[#This Row],[vetoes_used]]&gt;=1,1,0))</f>
        <v>1</v>
      </c>
      <c r="S385">
        <f>IF(_xlfn.XLOOKUP(drafter_draft_stats[[#This Row],[draft_id]],drafts[id],drafts[non_canonical])=TRUE,0,IF(drafter_draft_stats[[#This Row],[total_veto_overrides]]-drafter_draft_stats[[#This Row],[veto_overrides_used]]&gt;=1,1,0))</f>
        <v>0</v>
      </c>
    </row>
    <row r="386" spans="1:19" x14ac:dyDescent="0.25">
      <c r="B386" s="4" t="s">
        <v>186</v>
      </c>
      <c r="C386" t="str">
        <f>_xlfn.XLOOKUP(drafter_draft_stats[[#This Row],[draft_id]],drafts[id],drafts[title])</f>
        <v>Will Smith</v>
      </c>
      <c r="D386" t="s">
        <v>1075</v>
      </c>
      <c r="E386" t="str">
        <f>_xlfn.XLOOKUP(drafter_draft_stats[[#This Row],[drafter_id]],drafters[id],drafters[name],"")</f>
        <v>Derek Lawrence</v>
      </c>
      <c r="G386" t="str">
        <f>_xlfn.XLOOKUP(drafter_draft_stats[[#This Row],[drafter_team_id]],drafter_teams[id],drafter_teams[name],"")</f>
        <v/>
      </c>
      <c r="H386">
        <f>1</f>
        <v>1</v>
      </c>
      <c r="I386" cm="1">
        <f t="array" ref="I386">IF(_xlfn.XLOOKUP(drafter_draft_stats[[#This Row],[draft_id]],drafts[id],drafts[non_canonical])=TRUE,0,_xlfn.XLOOKUP(drafter_draft_stats[[#This Row],[drafter_id]],$D$2:$D385,$R$2:$R385,0,,-1))</f>
        <v>0</v>
      </c>
      <c r="J386" cm="1">
        <f t="array" ref="J386">IF(_xlfn.XLOOKUP(drafter_draft_stats[[#This Row],[draft_id]],drafts[id],drafts[non_canonical])=TRUE,0,_xlfn.XLOOKUP(drafter_draft_stats[[#This Row],[drafter_id]],$D$2:$D385,$S$2:$S385,0,,-1))</f>
        <v>0</v>
      </c>
      <c r="K386" cm="1">
        <f t="array" ref="K386">IF(_xlfn.XLOOKUP(1,(game_boards[draft_id]=drafter_draft_stats[[#This Row],[draft_id]])*(game_boards[drafter_id]=drafter_draft_stats[[#This Row],[drafter_id]]),game_boards[has_bonus_veto])=TRUE,1,0)</f>
        <v>0</v>
      </c>
      <c r="L386" cm="1">
        <f t="array" ref="L386">IF(_xlfn.XLOOKUP(1,(game_boards[draft_id]=drafter_draft_stats[[#This Row],[draft_id]])*(game_boards[drafter_id]=drafter_draft_stats[[#This Row],[drafter_id]]),game_boards[has_bonus_veto_override])=TRUE,1,0)</f>
        <v>0</v>
      </c>
      <c r="M386">
        <f>drafter_draft_stats[[#This Row],[starting_veto]]+drafter_draft_stats[[#This Row],[rollover_vetoes]]+drafter_draft_stats[[#This Row],[trivia_vetoes]]</f>
        <v>1</v>
      </c>
      <c r="N386">
        <f>drafter_draft_stats[[#This Row],[rollover_veto_override]]+drafter_draft_stats[[#This Row],[trivia_veto_override]]</f>
        <v>0</v>
      </c>
      <c r="P386">
        <v>1</v>
      </c>
      <c r="R386">
        <f>IF(_xlfn.XLOOKUP(drafter_draft_stats[[#This Row],[draft_id]],drafts[id],drafts[non_canonical])=TRUE,0,IF(drafter_draft_stats[[#This Row],[total_vetoes]]-drafter_draft_stats[[#This Row],[vetoes_used]]&gt;=1,1,0))</f>
        <v>0</v>
      </c>
      <c r="S386">
        <f>IF(_xlfn.XLOOKUP(drafter_draft_stats[[#This Row],[draft_id]],drafts[id],drafts[non_canonical])=TRUE,0,IF(drafter_draft_stats[[#This Row],[total_veto_overrides]]-drafter_draft_stats[[#This Row],[veto_overrides_used]]&gt;=1,1,0))</f>
        <v>0</v>
      </c>
    </row>
    <row r="387" spans="1:19" x14ac:dyDescent="0.25">
      <c r="B387" s="4" t="s">
        <v>278</v>
      </c>
      <c r="C387" t="str">
        <f>_xlfn.XLOOKUP(drafter_draft_stats[[#This Row],[draft_id]],drafts[id],drafts[title])</f>
        <v>Courtroom Movies</v>
      </c>
      <c r="D387" t="s">
        <v>875</v>
      </c>
      <c r="E387" t="str">
        <f>_xlfn.XLOOKUP(drafter_draft_stats[[#This Row],[drafter_id]],drafters[id],drafters[name],"")</f>
        <v>Larry Zerner</v>
      </c>
      <c r="G387" t="str">
        <f>_xlfn.XLOOKUP(drafter_draft_stats[[#This Row],[drafter_team_id]],drafter_teams[id],drafter_teams[name],"")</f>
        <v/>
      </c>
      <c r="H387">
        <f>1</f>
        <v>1</v>
      </c>
      <c r="I387" cm="1">
        <f t="array" ref="I387">IF(_xlfn.XLOOKUP(drafter_draft_stats[[#This Row],[draft_id]],drafts[id],drafts[non_canonical])=TRUE,0,_xlfn.XLOOKUP(drafter_draft_stats[[#This Row],[drafter_id]],$D$2:$D386,$R$2:$R386,0,,-1))</f>
        <v>0</v>
      </c>
      <c r="J387" cm="1">
        <f t="array" ref="J387">IF(_xlfn.XLOOKUP(drafter_draft_stats[[#This Row],[draft_id]],drafts[id],drafts[non_canonical])=TRUE,0,_xlfn.XLOOKUP(drafter_draft_stats[[#This Row],[drafter_id]],$D$2:$D386,$S$2:$S386,0,,-1))</f>
        <v>0</v>
      </c>
      <c r="K387" cm="1">
        <f t="array" ref="K387">IF(_xlfn.XLOOKUP(1,(game_boards[draft_id]=drafter_draft_stats[[#This Row],[draft_id]])*(game_boards[drafter_id]=drafter_draft_stats[[#This Row],[drafter_id]]),game_boards[has_bonus_veto])=TRUE,1,0)</f>
        <v>0</v>
      </c>
      <c r="L387" cm="1">
        <f t="array" ref="L387">IF(_xlfn.XLOOKUP(1,(game_boards[draft_id]=drafter_draft_stats[[#This Row],[draft_id]])*(game_boards[drafter_id]=drafter_draft_stats[[#This Row],[drafter_id]]),game_boards[has_bonus_veto_override])=TRUE,1,0)</f>
        <v>0</v>
      </c>
      <c r="M387">
        <f>drafter_draft_stats[[#This Row],[starting_veto]]+drafter_draft_stats[[#This Row],[rollover_vetoes]]+drafter_draft_stats[[#This Row],[trivia_vetoes]]</f>
        <v>1</v>
      </c>
      <c r="N387">
        <f>drafter_draft_stats[[#This Row],[rollover_veto_override]]+drafter_draft_stats[[#This Row],[trivia_veto_override]]</f>
        <v>0</v>
      </c>
      <c r="R387">
        <f>IF(_xlfn.XLOOKUP(drafter_draft_stats[[#This Row],[draft_id]],drafts[id],drafts[non_canonical])=TRUE,0,IF(drafter_draft_stats[[#This Row],[total_vetoes]]-drafter_draft_stats[[#This Row],[vetoes_used]]&gt;=1,1,0))</f>
        <v>1</v>
      </c>
      <c r="S387">
        <f>IF(_xlfn.XLOOKUP(drafter_draft_stats[[#This Row],[draft_id]],drafts[id],drafts[non_canonical])=TRUE,0,IF(drafter_draft_stats[[#This Row],[total_veto_overrides]]-drafter_draft_stats[[#This Row],[veto_overrides_used]]&gt;=1,1,0))</f>
        <v>0</v>
      </c>
    </row>
    <row r="388" spans="1:19" x14ac:dyDescent="0.25">
      <c r="B388" s="4" t="s">
        <v>278</v>
      </c>
      <c r="C388" t="str">
        <f>_xlfn.XLOOKUP(drafter_draft_stats[[#This Row],[draft_id]],drafts[id],drafts[title])</f>
        <v>Courtroom Movies</v>
      </c>
      <c r="D388" t="s">
        <v>929</v>
      </c>
      <c r="E388" t="str">
        <f>_xlfn.XLOOKUP(drafter_draft_stats[[#This Row],[drafter_id]],drafters[id],drafters[name],"")</f>
        <v>Marc Calderaro</v>
      </c>
      <c r="G388" t="str">
        <f>_xlfn.XLOOKUP(drafter_draft_stats[[#This Row],[drafter_team_id]],drafter_teams[id],drafter_teams[name],"")</f>
        <v/>
      </c>
      <c r="H388">
        <f>1</f>
        <v>1</v>
      </c>
      <c r="I388" cm="1">
        <f t="array" ref="I388">IF(_xlfn.XLOOKUP(drafter_draft_stats[[#This Row],[draft_id]],drafts[id],drafts[non_canonical])=TRUE,0,_xlfn.XLOOKUP(drafter_draft_stats[[#This Row],[drafter_id]],$D$2:$D387,$R$2:$R387,0,,-1))</f>
        <v>1</v>
      </c>
      <c r="J388" cm="1">
        <f t="array" ref="J388">IF(_xlfn.XLOOKUP(drafter_draft_stats[[#This Row],[draft_id]],drafts[id],drafts[non_canonical])=TRUE,0,_xlfn.XLOOKUP(drafter_draft_stats[[#This Row],[drafter_id]],$D$2:$D387,$S$2:$S387,0,,-1))</f>
        <v>0</v>
      </c>
      <c r="K388" cm="1">
        <f t="array" ref="K388">IF(_xlfn.XLOOKUP(1,(game_boards[draft_id]=drafter_draft_stats[[#This Row],[draft_id]])*(game_boards[drafter_id]=drafter_draft_stats[[#This Row],[drafter_id]]),game_boards[has_bonus_veto])=TRUE,1,0)</f>
        <v>0</v>
      </c>
      <c r="L388" cm="1">
        <f t="array" ref="L388">IF(_xlfn.XLOOKUP(1,(game_boards[draft_id]=drafter_draft_stats[[#This Row],[draft_id]])*(game_boards[drafter_id]=drafter_draft_stats[[#This Row],[drafter_id]]),game_boards[has_bonus_veto_override])=TRUE,1,0)</f>
        <v>0</v>
      </c>
      <c r="M388">
        <f>drafter_draft_stats[[#This Row],[starting_veto]]+drafter_draft_stats[[#This Row],[rollover_vetoes]]+drafter_draft_stats[[#This Row],[trivia_vetoes]]</f>
        <v>2</v>
      </c>
      <c r="N388">
        <f>drafter_draft_stats[[#This Row],[rollover_veto_override]]+drafter_draft_stats[[#This Row],[trivia_veto_override]]</f>
        <v>0</v>
      </c>
      <c r="P388">
        <v>1</v>
      </c>
      <c r="R388">
        <f>IF(_xlfn.XLOOKUP(drafter_draft_stats[[#This Row],[draft_id]],drafts[id],drafts[non_canonical])=TRUE,0,IF(drafter_draft_stats[[#This Row],[total_vetoes]]-drafter_draft_stats[[#This Row],[vetoes_used]]&gt;=1,1,0))</f>
        <v>1</v>
      </c>
      <c r="S388">
        <f>IF(_xlfn.XLOOKUP(drafter_draft_stats[[#This Row],[draft_id]],drafts[id],drafts[non_canonical])=TRUE,0,IF(drafter_draft_stats[[#This Row],[total_veto_overrides]]-drafter_draft_stats[[#This Row],[veto_overrides_used]]&gt;=1,1,0))</f>
        <v>0</v>
      </c>
    </row>
    <row r="389" spans="1:19" x14ac:dyDescent="0.25">
      <c r="A389" s="11"/>
      <c r="B389" s="10" t="s">
        <v>118</v>
      </c>
      <c r="C389" t="str">
        <f>_xlfn.XLOOKUP(drafter_draft_stats[[#This Row],[draft_id]],drafts[id],drafts[title])</f>
        <v>Batman vs. Superman Super Draft</v>
      </c>
      <c r="D389" t="s">
        <v>1115</v>
      </c>
      <c r="E389" t="str">
        <f>_xlfn.XLOOKUP(drafter_draft_stats[[#This Row],[drafter_id]],drafters[id],drafters[name],"")</f>
        <v>Ryan Marker</v>
      </c>
      <c r="G389" t="str">
        <f>_xlfn.XLOOKUP(drafter_draft_stats[[#This Row],[drafter_team_id]],drafter_teams[id],drafter_teams[name],"")</f>
        <v/>
      </c>
      <c r="H389">
        <f>1</f>
        <v>1</v>
      </c>
      <c r="I389" cm="1">
        <f t="array" ref="I389">IF(_xlfn.XLOOKUP(drafter_draft_stats[[#This Row],[draft_id]],drafts[id],drafts[non_canonical])=TRUE,0,_xlfn.XLOOKUP(drafter_draft_stats[[#This Row],[drafter_id]],$D$2:$D388,$R$2:$R388,0,,-1))</f>
        <v>1</v>
      </c>
      <c r="J389" cm="1">
        <f t="array" ref="J389">IF(_xlfn.XLOOKUP(drafter_draft_stats[[#This Row],[draft_id]],drafts[id],drafts[non_canonical])=TRUE,0,_xlfn.XLOOKUP(drafter_draft_stats[[#This Row],[drafter_id]],$D$2:$D388,$S$2:$S388,0,,-1))</f>
        <v>0</v>
      </c>
      <c r="K389" cm="1">
        <f t="array" ref="K389">IF(_xlfn.XLOOKUP(1,(game_boards[draft_id]=drafter_draft_stats[[#This Row],[draft_id]])*(game_boards[drafter_id]=drafter_draft_stats[[#This Row],[drafter_id]]),game_boards[has_bonus_veto])=TRUE,1,0)</f>
        <v>1</v>
      </c>
      <c r="L389" cm="1">
        <f t="array" ref="L389">IF(_xlfn.XLOOKUP(1,(game_boards[draft_id]=drafter_draft_stats[[#This Row],[draft_id]])*(game_boards[drafter_id]=drafter_draft_stats[[#This Row],[drafter_id]]),game_boards[has_bonus_veto_override])=TRUE,1,0)</f>
        <v>0</v>
      </c>
      <c r="M389">
        <f>drafter_draft_stats[[#This Row],[starting_veto]]+drafter_draft_stats[[#This Row],[rollover_vetoes]]+drafter_draft_stats[[#This Row],[trivia_vetoes]]</f>
        <v>3</v>
      </c>
      <c r="N389">
        <f>drafter_draft_stats[[#This Row],[rollover_veto_override]]+drafter_draft_stats[[#This Row],[trivia_veto_override]]</f>
        <v>0</v>
      </c>
      <c r="P389">
        <v>2</v>
      </c>
      <c r="R389">
        <f>IF(_xlfn.XLOOKUP(drafter_draft_stats[[#This Row],[draft_id]],drafts[id],drafts[non_canonical])=TRUE,0,IF(drafter_draft_stats[[#This Row],[total_vetoes]]-drafter_draft_stats[[#This Row],[vetoes_used]]&gt;=1,1,0))</f>
        <v>1</v>
      </c>
      <c r="S389">
        <f>IF(_xlfn.XLOOKUP(drafter_draft_stats[[#This Row],[draft_id]],drafts[id],drafts[non_canonical])=TRUE,0,IF(drafter_draft_stats[[#This Row],[total_veto_overrides]]-drafter_draft_stats[[#This Row],[veto_overrides_used]]&gt;=1,1,0))</f>
        <v>0</v>
      </c>
    </row>
    <row r="390" spans="1:19" x14ac:dyDescent="0.25">
      <c r="A390" s="11"/>
      <c r="B390" s="10" t="s">
        <v>118</v>
      </c>
      <c r="C390" t="str">
        <f>_xlfn.XLOOKUP(drafter_draft_stats[[#This Row],[draft_id]],drafts[id],drafts[title])</f>
        <v>Batman vs. Superman Super Draft</v>
      </c>
      <c r="D390" t="s">
        <v>1027</v>
      </c>
      <c r="E390" t="str">
        <f>_xlfn.XLOOKUP(drafter_draft_stats[[#This Row],[drafter_id]],drafters[id],drafters[name],"")</f>
        <v>Devan Coggan</v>
      </c>
      <c r="G390" t="str">
        <f>_xlfn.XLOOKUP(drafter_draft_stats[[#This Row],[drafter_team_id]],drafter_teams[id],drafter_teams[name],"")</f>
        <v/>
      </c>
      <c r="H390">
        <f>1</f>
        <v>1</v>
      </c>
      <c r="I390" cm="1">
        <f t="array" ref="I390">IF(_xlfn.XLOOKUP(drafter_draft_stats[[#This Row],[draft_id]],drafts[id],drafts[non_canonical])=TRUE,0,_xlfn.XLOOKUP(drafter_draft_stats[[#This Row],[drafter_id]],$D$2:$D389,$R$2:$R389,0,,-1))</f>
        <v>1</v>
      </c>
      <c r="J390" cm="1">
        <f t="array" ref="J390">IF(_xlfn.XLOOKUP(drafter_draft_stats[[#This Row],[draft_id]],drafts[id],drafts[non_canonical])=TRUE,0,_xlfn.XLOOKUP(drafter_draft_stats[[#This Row],[drafter_id]],$D$2:$D389,$S$2:$S389,0,,-1))</f>
        <v>0</v>
      </c>
      <c r="K390" cm="1">
        <f t="array" ref="K390">IF(_xlfn.XLOOKUP(1,(game_boards[draft_id]=drafter_draft_stats[[#This Row],[draft_id]])*(game_boards[drafter_id]=drafter_draft_stats[[#This Row],[drafter_id]]),game_boards[has_bonus_veto])=TRUE,1,0)</f>
        <v>0</v>
      </c>
      <c r="L390" cm="1">
        <f t="array" ref="L390">IF(_xlfn.XLOOKUP(1,(game_boards[draft_id]=drafter_draft_stats[[#This Row],[draft_id]])*(game_boards[drafter_id]=drafter_draft_stats[[#This Row],[drafter_id]]),game_boards[has_bonus_veto_override])=TRUE,1,0)</f>
        <v>0</v>
      </c>
      <c r="M390">
        <f>drafter_draft_stats[[#This Row],[starting_veto]]+drafter_draft_stats[[#This Row],[rollover_vetoes]]+drafter_draft_stats[[#This Row],[trivia_vetoes]]</f>
        <v>2</v>
      </c>
      <c r="N390">
        <f>drafter_draft_stats[[#This Row],[rollover_veto_override]]+drafter_draft_stats[[#This Row],[trivia_veto_override]]</f>
        <v>0</v>
      </c>
      <c r="P390">
        <v>2</v>
      </c>
      <c r="R390">
        <f>IF(_xlfn.XLOOKUP(drafter_draft_stats[[#This Row],[draft_id]],drafts[id],drafts[non_canonical])=TRUE,0,IF(drafter_draft_stats[[#This Row],[total_vetoes]]-drafter_draft_stats[[#This Row],[vetoes_used]]&gt;=1,1,0))</f>
        <v>0</v>
      </c>
      <c r="S390">
        <f>IF(_xlfn.XLOOKUP(drafter_draft_stats[[#This Row],[draft_id]],drafts[id],drafts[non_canonical])=TRUE,0,IF(drafter_draft_stats[[#This Row],[total_veto_overrides]]-drafter_draft_stats[[#This Row],[veto_overrides_used]]&gt;=1,1,0))</f>
        <v>0</v>
      </c>
    </row>
    <row r="391" spans="1:19" x14ac:dyDescent="0.25">
      <c r="A391" s="11"/>
      <c r="B391" s="10" t="s">
        <v>118</v>
      </c>
      <c r="C391" t="str">
        <f>_xlfn.XLOOKUP(drafter_draft_stats[[#This Row],[draft_id]],drafts[id],drafts[title])</f>
        <v>Batman vs. Superman Super Draft</v>
      </c>
      <c r="D391" t="s">
        <v>793</v>
      </c>
      <c r="E391" t="str">
        <f>_xlfn.XLOOKUP(drafter_draft_stats[[#This Row],[drafter_id]],drafters[id],drafters[name],"")</f>
        <v>Clarke Wolfe</v>
      </c>
      <c r="G391" t="str">
        <f>_xlfn.XLOOKUP(drafter_draft_stats[[#This Row],[drafter_team_id]],drafter_teams[id],drafter_teams[name],"")</f>
        <v/>
      </c>
      <c r="H391">
        <f>1</f>
        <v>1</v>
      </c>
      <c r="I391" cm="1">
        <f t="array" ref="I391">IF(_xlfn.XLOOKUP(drafter_draft_stats[[#This Row],[draft_id]],drafts[id],drafts[non_canonical])=TRUE,0,_xlfn.XLOOKUP(drafter_draft_stats[[#This Row],[drafter_id]],$D$2:$D390,$R$2:$R390,0,,-1))</f>
        <v>1</v>
      </c>
      <c r="J391" cm="1">
        <f t="array" ref="J391">IF(_xlfn.XLOOKUP(drafter_draft_stats[[#This Row],[draft_id]],drafts[id],drafts[non_canonical])=TRUE,0,_xlfn.XLOOKUP(drafter_draft_stats[[#This Row],[drafter_id]],$D$2:$D390,$S$2:$S390,0,,-1))</f>
        <v>1</v>
      </c>
      <c r="K391" cm="1">
        <f t="array" ref="K391">IF(_xlfn.XLOOKUP(1,(game_boards[draft_id]=drafter_draft_stats[[#This Row],[draft_id]])*(game_boards[drafter_id]=drafter_draft_stats[[#This Row],[drafter_id]]),game_boards[has_bonus_veto])=TRUE,1,0)</f>
        <v>0</v>
      </c>
      <c r="L391" cm="1">
        <f t="array" ref="L391">IF(_xlfn.XLOOKUP(1,(game_boards[draft_id]=drafter_draft_stats[[#This Row],[draft_id]])*(game_boards[drafter_id]=drafter_draft_stats[[#This Row],[drafter_id]]),game_boards[has_bonus_veto_override])=TRUE,1,0)</f>
        <v>1</v>
      </c>
      <c r="M391">
        <f>drafter_draft_stats[[#This Row],[starting_veto]]+drafter_draft_stats[[#This Row],[rollover_vetoes]]+drafter_draft_stats[[#This Row],[trivia_vetoes]]</f>
        <v>2</v>
      </c>
      <c r="N391">
        <f>drafter_draft_stats[[#This Row],[rollover_veto_override]]+drafter_draft_stats[[#This Row],[trivia_veto_override]]</f>
        <v>2</v>
      </c>
      <c r="P391">
        <v>1</v>
      </c>
      <c r="Q391">
        <v>1</v>
      </c>
      <c r="R391">
        <f>IF(_xlfn.XLOOKUP(drafter_draft_stats[[#This Row],[draft_id]],drafts[id],drafts[non_canonical])=TRUE,0,IF(drafter_draft_stats[[#This Row],[total_vetoes]]-drafter_draft_stats[[#This Row],[vetoes_used]]&gt;=1,1,0))</f>
        <v>1</v>
      </c>
      <c r="S391">
        <f>IF(_xlfn.XLOOKUP(drafter_draft_stats[[#This Row],[draft_id]],drafts[id],drafts[non_canonical])=TRUE,0,IF(drafter_draft_stats[[#This Row],[total_veto_overrides]]-drafter_draft_stats[[#This Row],[veto_overrides_used]]&gt;=1,1,0))</f>
        <v>1</v>
      </c>
    </row>
    <row r="392" spans="1:19" x14ac:dyDescent="0.25">
      <c r="A392" s="11"/>
      <c r="B392" s="10" t="s">
        <v>118</v>
      </c>
      <c r="C392" t="str">
        <f>_xlfn.XLOOKUP(drafter_draft_stats[[#This Row],[draft_id]],drafts[id],drafts[title])</f>
        <v>Batman vs. Superman Super Draft</v>
      </c>
      <c r="D392" t="s">
        <v>809</v>
      </c>
      <c r="E392" t="str">
        <f>_xlfn.XLOOKUP(drafter_draft_stats[[#This Row],[drafter_id]],drafters[id],drafters[name],"")</f>
        <v>Marc Bernardin</v>
      </c>
      <c r="G392" t="str">
        <f>_xlfn.XLOOKUP(drafter_draft_stats[[#This Row],[drafter_team_id]],drafter_teams[id],drafter_teams[name],"")</f>
        <v/>
      </c>
      <c r="H392">
        <f>1</f>
        <v>1</v>
      </c>
      <c r="I392" cm="1">
        <f t="array" ref="I392">IF(_xlfn.XLOOKUP(drafter_draft_stats[[#This Row],[draft_id]],drafts[id],drafts[non_canonical])=TRUE,0,_xlfn.XLOOKUP(drafter_draft_stats[[#This Row],[drafter_id]],$D$2:$D391,$R$2:$R391,0,,-1))</f>
        <v>0</v>
      </c>
      <c r="J392" cm="1">
        <f t="array" ref="J392">IF(_xlfn.XLOOKUP(drafter_draft_stats[[#This Row],[draft_id]],drafts[id],drafts[non_canonical])=TRUE,0,_xlfn.XLOOKUP(drafter_draft_stats[[#This Row],[drafter_id]],$D$2:$D391,$S$2:$S391,0,,-1))</f>
        <v>0</v>
      </c>
      <c r="K392" cm="1">
        <f t="array" ref="K392">IF(_xlfn.XLOOKUP(1,(game_boards[draft_id]=drafter_draft_stats[[#This Row],[draft_id]])*(game_boards[drafter_id]=drafter_draft_stats[[#This Row],[drafter_id]]),game_boards[has_bonus_veto])=TRUE,1,0)</f>
        <v>0</v>
      </c>
      <c r="L392" cm="1">
        <f t="array" ref="L392">IF(_xlfn.XLOOKUP(1,(game_boards[draft_id]=drafter_draft_stats[[#This Row],[draft_id]])*(game_boards[drafter_id]=drafter_draft_stats[[#This Row],[drafter_id]]),game_boards[has_bonus_veto_override])=TRUE,1,0)</f>
        <v>0</v>
      </c>
      <c r="M392">
        <f>drafter_draft_stats[[#This Row],[starting_veto]]+drafter_draft_stats[[#This Row],[rollover_vetoes]]+drafter_draft_stats[[#This Row],[trivia_vetoes]]</f>
        <v>1</v>
      </c>
      <c r="N392">
        <f>drafter_draft_stats[[#This Row],[rollover_veto_override]]+drafter_draft_stats[[#This Row],[trivia_veto_override]]</f>
        <v>0</v>
      </c>
      <c r="P392">
        <v>1</v>
      </c>
      <c r="Q392">
        <v>1</v>
      </c>
      <c r="R392">
        <f>IF(_xlfn.XLOOKUP(drafter_draft_stats[[#This Row],[draft_id]],drafts[id],drafts[non_canonical])=TRUE,0,IF(drafter_draft_stats[[#This Row],[total_vetoes]]-drafter_draft_stats[[#This Row],[vetoes_used]]&gt;=1,1,0))</f>
        <v>0</v>
      </c>
      <c r="S392">
        <f>IF(_xlfn.XLOOKUP(drafter_draft_stats[[#This Row],[draft_id]],drafts[id],drafts[non_canonical])=TRUE,0,IF(drafter_draft_stats[[#This Row],[total_veto_overrides]]-drafter_draft_stats[[#This Row],[veto_overrides_used]]&gt;=1,1,0))</f>
        <v>0</v>
      </c>
    </row>
    <row r="393" spans="1:19" x14ac:dyDescent="0.25">
      <c r="B393" s="4" t="s">
        <v>496</v>
      </c>
      <c r="C393" t="str">
        <f>_xlfn.XLOOKUP(drafter_draft_stats[[#This Row],[draft_id]],drafts[id],drafts[title])</f>
        <v>Gators &amp; Crocs</v>
      </c>
      <c r="D393" t="s">
        <v>887</v>
      </c>
      <c r="E393" t="str">
        <f>_xlfn.XLOOKUP(drafter_draft_stats[[#This Row],[drafter_id]],drafters[id],drafters[name],"")</f>
        <v>David Ian McKendry</v>
      </c>
      <c r="G393" t="str">
        <f>_xlfn.XLOOKUP(drafter_draft_stats[[#This Row],[drafter_team_id]],drafter_teams[id],drafter_teams[name],"")</f>
        <v/>
      </c>
      <c r="H393">
        <f>1</f>
        <v>1</v>
      </c>
      <c r="I393" cm="1">
        <f t="array" ref="I393">IF(_xlfn.XLOOKUP(drafter_draft_stats[[#This Row],[draft_id]],drafts[id],drafts[non_canonical])=TRUE,0,_xlfn.XLOOKUP(drafter_draft_stats[[#This Row],[drafter_id]],$D$2:$D392,$R$2:$R392,0,,-1))</f>
        <v>0</v>
      </c>
      <c r="J393" cm="1">
        <f t="array" ref="J393">IF(_xlfn.XLOOKUP(drafter_draft_stats[[#This Row],[draft_id]],drafts[id],drafts[non_canonical])=TRUE,0,_xlfn.XLOOKUP(drafter_draft_stats[[#This Row],[drafter_id]],$D$2:$D392,$S$2:$S392,0,,-1))</f>
        <v>0</v>
      </c>
      <c r="K393" cm="1">
        <f t="array" ref="K393">IF(_xlfn.XLOOKUP(1,(game_boards[draft_id]=drafter_draft_stats[[#This Row],[draft_id]])*(game_boards[drafter_id]=drafter_draft_stats[[#This Row],[drafter_id]]),game_boards[has_bonus_veto])=TRUE,1,0)</f>
        <v>0</v>
      </c>
      <c r="L393" cm="1">
        <f t="array" ref="L393">IF(_xlfn.XLOOKUP(1,(game_boards[draft_id]=drafter_draft_stats[[#This Row],[draft_id]])*(game_boards[drafter_id]=drafter_draft_stats[[#This Row],[drafter_id]]),game_boards[has_bonus_veto_override])=TRUE,1,0)</f>
        <v>0</v>
      </c>
      <c r="M393">
        <f>drafter_draft_stats[[#This Row],[starting_veto]]+drafter_draft_stats[[#This Row],[rollover_vetoes]]+drafter_draft_stats[[#This Row],[trivia_vetoes]]</f>
        <v>1</v>
      </c>
      <c r="N393">
        <f>drafter_draft_stats[[#This Row],[rollover_veto_override]]+drafter_draft_stats[[#This Row],[trivia_veto_override]]</f>
        <v>0</v>
      </c>
      <c r="R393">
        <f>IF(_xlfn.XLOOKUP(drafter_draft_stats[[#This Row],[draft_id]],drafts[id],drafts[non_canonical])=TRUE,0,IF(drafter_draft_stats[[#This Row],[total_vetoes]]-drafter_draft_stats[[#This Row],[vetoes_used]]&gt;=1,1,0))</f>
        <v>1</v>
      </c>
      <c r="S393">
        <f>IF(_xlfn.XLOOKUP(drafter_draft_stats[[#This Row],[draft_id]],drafts[id],drafts[non_canonical])=TRUE,0,IF(drafter_draft_stats[[#This Row],[total_veto_overrides]]-drafter_draft_stats[[#This Row],[veto_overrides_used]]&gt;=1,1,0))</f>
        <v>0</v>
      </c>
    </row>
    <row r="394" spans="1:19" x14ac:dyDescent="0.25">
      <c r="B394" s="4" t="s">
        <v>496</v>
      </c>
      <c r="C394" t="str">
        <f>_xlfn.XLOOKUP(drafter_draft_stats[[#This Row],[draft_id]],drafts[id],drafts[title])</f>
        <v>Gators &amp; Crocs</v>
      </c>
      <c r="D394" t="s">
        <v>845</v>
      </c>
      <c r="E394" t="str">
        <f>_xlfn.XLOOKUP(drafter_draft_stats[[#This Row],[drafter_id]],drafters[id],drafters[name],"")</f>
        <v>Rebekah McKendry</v>
      </c>
      <c r="G394" t="str">
        <f>_xlfn.XLOOKUP(drafter_draft_stats[[#This Row],[drafter_team_id]],drafter_teams[id],drafter_teams[name],"")</f>
        <v/>
      </c>
      <c r="H394">
        <f>1</f>
        <v>1</v>
      </c>
      <c r="I394" cm="1">
        <f t="array" ref="I394">IF(_xlfn.XLOOKUP(drafter_draft_stats[[#This Row],[draft_id]],drafts[id],drafts[non_canonical])=TRUE,0,_xlfn.XLOOKUP(drafter_draft_stats[[#This Row],[drafter_id]],$D$2:$D393,$R$2:$R393,0,,-1))</f>
        <v>0</v>
      </c>
      <c r="J394" cm="1">
        <f t="array" ref="J394">IF(_xlfn.XLOOKUP(drafter_draft_stats[[#This Row],[draft_id]],drafts[id],drafts[non_canonical])=TRUE,0,_xlfn.XLOOKUP(drafter_draft_stats[[#This Row],[drafter_id]],$D$2:$D393,$S$2:$S393,0,,-1))</f>
        <v>0</v>
      </c>
      <c r="K394" cm="1">
        <f t="array" ref="K394">IF(_xlfn.XLOOKUP(1,(game_boards[draft_id]=drafter_draft_stats[[#This Row],[draft_id]])*(game_boards[drafter_id]=drafter_draft_stats[[#This Row],[drafter_id]]),game_boards[has_bonus_veto])=TRUE,1,0)</f>
        <v>0</v>
      </c>
      <c r="L394" cm="1">
        <f t="array" ref="L394">IF(_xlfn.XLOOKUP(1,(game_boards[draft_id]=drafter_draft_stats[[#This Row],[draft_id]])*(game_boards[drafter_id]=drafter_draft_stats[[#This Row],[drafter_id]]),game_boards[has_bonus_veto_override])=TRUE,1,0)</f>
        <v>0</v>
      </c>
      <c r="M394">
        <f>drafter_draft_stats[[#This Row],[starting_veto]]+drafter_draft_stats[[#This Row],[rollover_vetoes]]+drafter_draft_stats[[#This Row],[trivia_vetoes]]</f>
        <v>1</v>
      </c>
      <c r="N394">
        <f>drafter_draft_stats[[#This Row],[rollover_veto_override]]+drafter_draft_stats[[#This Row],[trivia_veto_override]]</f>
        <v>0</v>
      </c>
      <c r="P394">
        <v>1</v>
      </c>
      <c r="R394">
        <f>IF(_xlfn.XLOOKUP(drafter_draft_stats[[#This Row],[draft_id]],drafts[id],drafts[non_canonical])=TRUE,0,IF(drafter_draft_stats[[#This Row],[total_vetoes]]-drafter_draft_stats[[#This Row],[vetoes_used]]&gt;=1,1,0))</f>
        <v>0</v>
      </c>
      <c r="S394">
        <f>IF(_xlfn.XLOOKUP(drafter_draft_stats[[#This Row],[draft_id]],drafts[id],drafts[non_canonical])=TRUE,0,IF(drafter_draft_stats[[#This Row],[total_veto_overrides]]-drafter_draft_stats[[#This Row],[veto_overrides_used]]&gt;=1,1,0))</f>
        <v>0</v>
      </c>
    </row>
    <row r="395" spans="1:19" x14ac:dyDescent="0.25">
      <c r="B395" s="4" t="s">
        <v>224</v>
      </c>
      <c r="C395" t="str">
        <f>_xlfn.XLOOKUP(drafter_draft_stats[[#This Row],[draft_id]],drafts[id],drafts[title])</f>
        <v>Happy Madison Productions</v>
      </c>
      <c r="D395" t="s">
        <v>1055</v>
      </c>
      <c r="E395" t="str">
        <f>_xlfn.XLOOKUP(drafter_draft_stats[[#This Row],[drafter_id]],drafters[id],drafters[name],"")</f>
        <v>Alexei Toliopoulos</v>
      </c>
      <c r="G395" t="str">
        <f>_xlfn.XLOOKUP(drafter_draft_stats[[#This Row],[drafter_team_id]],drafter_teams[id],drafter_teams[name],"")</f>
        <v/>
      </c>
      <c r="H395">
        <f>1</f>
        <v>1</v>
      </c>
      <c r="I395" cm="1">
        <f t="array" ref="I395">IF(_xlfn.XLOOKUP(drafter_draft_stats[[#This Row],[draft_id]],drafts[id],drafts[non_canonical])=TRUE,0,_xlfn.XLOOKUP(drafter_draft_stats[[#This Row],[drafter_id]],$D$2:$D394,$R$2:$R394,0,,-1))</f>
        <v>1</v>
      </c>
      <c r="J395" cm="1">
        <f t="array" ref="J395">IF(_xlfn.XLOOKUP(drafter_draft_stats[[#This Row],[draft_id]],drafts[id],drafts[non_canonical])=TRUE,0,_xlfn.XLOOKUP(drafter_draft_stats[[#This Row],[drafter_id]],$D$2:$D394,$S$2:$S394,0,,-1))</f>
        <v>0</v>
      </c>
      <c r="K395" cm="1">
        <f t="array" ref="K395">IF(_xlfn.XLOOKUP(1,(game_boards[draft_id]=drafter_draft_stats[[#This Row],[draft_id]])*(game_boards[drafter_id]=drafter_draft_stats[[#This Row],[drafter_id]]),game_boards[has_bonus_veto])=TRUE,1,0)</f>
        <v>0</v>
      </c>
      <c r="L395" cm="1">
        <f t="array" ref="L395">IF(_xlfn.XLOOKUP(1,(game_boards[draft_id]=drafter_draft_stats[[#This Row],[draft_id]])*(game_boards[drafter_id]=drafter_draft_stats[[#This Row],[drafter_id]]),game_boards[has_bonus_veto_override])=TRUE,1,0)</f>
        <v>0</v>
      </c>
      <c r="M395">
        <f>drafter_draft_stats[[#This Row],[starting_veto]]+drafter_draft_stats[[#This Row],[rollover_vetoes]]+drafter_draft_stats[[#This Row],[trivia_vetoes]]</f>
        <v>2</v>
      </c>
      <c r="N395">
        <f>drafter_draft_stats[[#This Row],[rollover_veto_override]]+drafter_draft_stats[[#This Row],[trivia_veto_override]]</f>
        <v>0</v>
      </c>
      <c r="P395">
        <v>1</v>
      </c>
      <c r="R395">
        <f>IF(_xlfn.XLOOKUP(drafter_draft_stats[[#This Row],[draft_id]],drafts[id],drafts[non_canonical])=TRUE,0,IF(drafter_draft_stats[[#This Row],[total_vetoes]]-drafter_draft_stats[[#This Row],[vetoes_used]]&gt;=1,1,0))</f>
        <v>1</v>
      </c>
      <c r="S395">
        <f>IF(_xlfn.XLOOKUP(drafter_draft_stats[[#This Row],[draft_id]],drafts[id],drafts[non_canonical])=TRUE,0,IF(drafter_draft_stats[[#This Row],[total_veto_overrides]]-drafter_draft_stats[[#This Row],[veto_overrides_used]]&gt;=1,1,0))</f>
        <v>0</v>
      </c>
    </row>
    <row r="396" spans="1:19" x14ac:dyDescent="0.25">
      <c r="B396" s="4" t="s">
        <v>224</v>
      </c>
      <c r="C396" t="str">
        <f>_xlfn.XLOOKUP(drafter_draft_stats[[#This Row],[draft_id]],drafts[id],drafts[title])</f>
        <v>Happy Madison Productions</v>
      </c>
      <c r="D396" t="s">
        <v>1191</v>
      </c>
      <c r="E396" t="str">
        <f>_xlfn.XLOOKUP(drafter_draft_stats[[#This Row],[drafter_id]],drafters[id],drafters[name],"")</f>
        <v>Cameron James</v>
      </c>
      <c r="G396" t="str">
        <f>_xlfn.XLOOKUP(drafter_draft_stats[[#This Row],[drafter_team_id]],drafter_teams[id],drafter_teams[name],"")</f>
        <v/>
      </c>
      <c r="H396">
        <f>1</f>
        <v>1</v>
      </c>
      <c r="I396" cm="1">
        <f t="array" ref="I396">IF(_xlfn.XLOOKUP(drafter_draft_stats[[#This Row],[draft_id]],drafts[id],drafts[non_canonical])=TRUE,0,_xlfn.XLOOKUP(drafter_draft_stats[[#This Row],[drafter_id]],$D$2:$D395,$R$2:$R395,0,,-1))</f>
        <v>0</v>
      </c>
      <c r="J396" cm="1">
        <f t="array" ref="J396">IF(_xlfn.XLOOKUP(drafter_draft_stats[[#This Row],[draft_id]],drafts[id],drafts[non_canonical])=TRUE,0,_xlfn.XLOOKUP(drafter_draft_stats[[#This Row],[drafter_id]],$D$2:$D395,$S$2:$S395,0,,-1))</f>
        <v>0</v>
      </c>
      <c r="K396" cm="1">
        <f t="array" ref="K396">IF(_xlfn.XLOOKUP(1,(game_boards[draft_id]=drafter_draft_stats[[#This Row],[draft_id]])*(game_boards[drafter_id]=drafter_draft_stats[[#This Row],[drafter_id]]),game_boards[has_bonus_veto])=TRUE,1,0)</f>
        <v>0</v>
      </c>
      <c r="L396" cm="1">
        <f t="array" ref="L396">IF(_xlfn.XLOOKUP(1,(game_boards[draft_id]=drafter_draft_stats[[#This Row],[draft_id]])*(game_boards[drafter_id]=drafter_draft_stats[[#This Row],[drafter_id]]),game_boards[has_bonus_veto_override])=TRUE,1,0)</f>
        <v>0</v>
      </c>
      <c r="M396">
        <f>drafter_draft_stats[[#This Row],[starting_veto]]+drafter_draft_stats[[#This Row],[rollover_vetoes]]+drafter_draft_stats[[#This Row],[trivia_vetoes]]</f>
        <v>1</v>
      </c>
      <c r="N396">
        <f>drafter_draft_stats[[#This Row],[rollover_veto_override]]+drafter_draft_stats[[#This Row],[trivia_veto_override]]</f>
        <v>0</v>
      </c>
      <c r="R396">
        <f>IF(_xlfn.XLOOKUP(drafter_draft_stats[[#This Row],[draft_id]],drafts[id],drafts[non_canonical])=TRUE,0,IF(drafter_draft_stats[[#This Row],[total_vetoes]]-drafter_draft_stats[[#This Row],[vetoes_used]]&gt;=1,1,0))</f>
        <v>1</v>
      </c>
      <c r="S396">
        <f>IF(_xlfn.XLOOKUP(drafter_draft_stats[[#This Row],[draft_id]],drafts[id],drafts[non_canonical])=TRUE,0,IF(drafter_draft_stats[[#This Row],[total_veto_overrides]]-drafter_draft_stats[[#This Row],[veto_overrides_used]]&gt;=1,1,0))</f>
        <v>0</v>
      </c>
    </row>
    <row r="397" spans="1:19" x14ac:dyDescent="0.25">
      <c r="B397" s="4" t="s">
        <v>254</v>
      </c>
      <c r="C397" t="str">
        <f>_xlfn.XLOOKUP(drafter_draft_stats[[#This Row],[draft_id]],drafts[id],drafts[title])</f>
        <v>2021 Mega Draft</v>
      </c>
      <c r="D397" t="s">
        <v>1237</v>
      </c>
      <c r="E397" t="str">
        <f>_xlfn.XLOOKUP(drafter_draft_stats[[#This Row],[drafter_id]],drafters[id],drafters[name],"")</f>
        <v>Clay Keller</v>
      </c>
      <c r="G397" t="str">
        <f>_xlfn.XLOOKUP(drafter_draft_stats[[#This Row],[drafter_team_id]],drafter_teams[id],drafter_teams[name],"")</f>
        <v/>
      </c>
      <c r="H397">
        <f>1</f>
        <v>1</v>
      </c>
      <c r="I397" cm="1">
        <f t="array" ref="I397">IF(_xlfn.XLOOKUP(drafter_draft_stats[[#This Row],[draft_id]],drafts[id],drafts[non_canonical])=TRUE,0,_xlfn.XLOOKUP(drafter_draft_stats[[#This Row],[drafter_id]],$D$2:$D396,$R$2:$R396,0,,-1))</f>
        <v>0</v>
      </c>
      <c r="J397" cm="1">
        <f t="array" ref="J397">IF(_xlfn.XLOOKUP(drafter_draft_stats[[#This Row],[draft_id]],drafts[id],drafts[non_canonical])=TRUE,0,_xlfn.XLOOKUP(drafter_draft_stats[[#This Row],[drafter_id]],$D$2:$D396,$S$2:$S396,0,,-1))</f>
        <v>1</v>
      </c>
      <c r="K397" cm="1">
        <f t="array" ref="K397">IF(_xlfn.XLOOKUP(1,(game_boards[draft_id]=drafter_draft_stats[[#This Row],[draft_id]])*(game_boards[drafter_id]=drafter_draft_stats[[#This Row],[drafter_id]]),game_boards[has_bonus_veto])=TRUE,1,0)</f>
        <v>1</v>
      </c>
      <c r="L397" cm="1">
        <f t="array" ref="L397">IF(_xlfn.XLOOKUP(1,(game_boards[draft_id]=drafter_draft_stats[[#This Row],[draft_id]])*(game_boards[drafter_id]=drafter_draft_stats[[#This Row],[drafter_id]]),game_boards[has_bonus_veto_override])=TRUE,1,0)</f>
        <v>0</v>
      </c>
      <c r="M397">
        <f>drafter_draft_stats[[#This Row],[starting_veto]]+drafter_draft_stats[[#This Row],[rollover_vetoes]]+drafter_draft_stats[[#This Row],[trivia_vetoes]]</f>
        <v>2</v>
      </c>
      <c r="N397">
        <f>drafter_draft_stats[[#This Row],[rollover_veto_override]]+drafter_draft_stats[[#This Row],[trivia_veto_override]]</f>
        <v>1</v>
      </c>
      <c r="P397">
        <v>1</v>
      </c>
      <c r="R397">
        <f>IF(_xlfn.XLOOKUP(drafter_draft_stats[[#This Row],[draft_id]],drafts[id],drafts[non_canonical])=TRUE,0,IF(drafter_draft_stats[[#This Row],[total_vetoes]]-drafter_draft_stats[[#This Row],[vetoes_used]]&gt;=1,1,0))</f>
        <v>1</v>
      </c>
      <c r="S397">
        <f>IF(_xlfn.XLOOKUP(drafter_draft_stats[[#This Row],[draft_id]],drafts[id],drafts[non_canonical])=TRUE,0,IF(drafter_draft_stats[[#This Row],[total_veto_overrides]]-drafter_draft_stats[[#This Row],[veto_overrides_used]]&gt;=1,1,0))</f>
        <v>1</v>
      </c>
    </row>
    <row r="398" spans="1:19" x14ac:dyDescent="0.25">
      <c r="B398" s="4" t="s">
        <v>254</v>
      </c>
      <c r="C398" t="str">
        <f>_xlfn.XLOOKUP(drafter_draft_stats[[#This Row],[draft_id]],drafts[id],drafts[title])</f>
        <v>2021 Mega Draft</v>
      </c>
      <c r="D398" t="s">
        <v>915</v>
      </c>
      <c r="E398" t="str">
        <f>_xlfn.XLOOKUP(drafter_draft_stats[[#This Row],[drafter_id]],drafters[id],drafters[name],"")</f>
        <v>Billy Ray Brewton</v>
      </c>
      <c r="G398" t="str">
        <f>_xlfn.XLOOKUP(drafter_draft_stats[[#This Row],[drafter_team_id]],drafter_teams[id],drafter_teams[name],"")</f>
        <v/>
      </c>
      <c r="H398">
        <f>1</f>
        <v>1</v>
      </c>
      <c r="I398" cm="1">
        <f t="array" ref="I398">IF(_xlfn.XLOOKUP(drafter_draft_stats[[#This Row],[draft_id]],drafts[id],drafts[non_canonical])=TRUE,0,_xlfn.XLOOKUP(drafter_draft_stats[[#This Row],[drafter_id]],$D$2:$D397,$R$2:$R397,0,,-1))</f>
        <v>1</v>
      </c>
      <c r="J398" cm="1">
        <f t="array" ref="J398">IF(_xlfn.XLOOKUP(drafter_draft_stats[[#This Row],[draft_id]],drafts[id],drafts[non_canonical])=TRUE,0,_xlfn.XLOOKUP(drafter_draft_stats[[#This Row],[drafter_id]],$D$2:$D397,$S$2:$S397,0,,-1))</f>
        <v>1</v>
      </c>
      <c r="K398" cm="1">
        <f t="array" ref="K398">IF(_xlfn.XLOOKUP(1,(game_boards[draft_id]=drafter_draft_stats[[#This Row],[draft_id]])*(game_boards[drafter_id]=drafter_draft_stats[[#This Row],[drafter_id]]),game_boards[has_bonus_veto])=TRUE,1,0)</f>
        <v>0</v>
      </c>
      <c r="L398" cm="1">
        <f t="array" ref="L398">IF(_xlfn.XLOOKUP(1,(game_boards[draft_id]=drafter_draft_stats[[#This Row],[draft_id]])*(game_boards[drafter_id]=drafter_draft_stats[[#This Row],[drafter_id]]),game_boards[has_bonus_veto_override])=TRUE,1,0)</f>
        <v>0</v>
      </c>
      <c r="M398">
        <f>drafter_draft_stats[[#This Row],[starting_veto]]+drafter_draft_stats[[#This Row],[rollover_vetoes]]+drafter_draft_stats[[#This Row],[trivia_vetoes]]</f>
        <v>2</v>
      </c>
      <c r="N398">
        <f>drafter_draft_stats[[#This Row],[rollover_veto_override]]+drafter_draft_stats[[#This Row],[trivia_veto_override]]</f>
        <v>1</v>
      </c>
      <c r="P398">
        <v>2</v>
      </c>
      <c r="R398">
        <f>IF(_xlfn.XLOOKUP(drafter_draft_stats[[#This Row],[draft_id]],drafts[id],drafts[non_canonical])=TRUE,0,IF(drafter_draft_stats[[#This Row],[total_vetoes]]-drafter_draft_stats[[#This Row],[vetoes_used]]&gt;=1,1,0))</f>
        <v>0</v>
      </c>
      <c r="S398">
        <f>IF(_xlfn.XLOOKUP(drafter_draft_stats[[#This Row],[draft_id]],drafts[id],drafts[non_canonical])=TRUE,0,IF(drafter_draft_stats[[#This Row],[total_veto_overrides]]-drafter_draft_stats[[#This Row],[veto_overrides_used]]&gt;=1,1,0))</f>
        <v>1</v>
      </c>
    </row>
    <row r="399" spans="1:19" x14ac:dyDescent="0.25">
      <c r="B399" s="4" t="s">
        <v>254</v>
      </c>
      <c r="C399" t="str">
        <f>_xlfn.XLOOKUP(drafter_draft_stats[[#This Row],[draft_id]],drafts[id],drafts[title])</f>
        <v>2021 Mega Draft</v>
      </c>
      <c r="D399" t="s">
        <v>1009</v>
      </c>
      <c r="E399" t="str">
        <f>_xlfn.XLOOKUP(drafter_draft_stats[[#This Row],[drafter_id]],drafters[id],drafters[name],"")</f>
        <v>Drea Clark</v>
      </c>
      <c r="G399" t="str">
        <f>_xlfn.XLOOKUP(drafter_draft_stats[[#This Row],[drafter_team_id]],drafter_teams[id],drafter_teams[name],"")</f>
        <v/>
      </c>
      <c r="H399">
        <f>1</f>
        <v>1</v>
      </c>
      <c r="I399" cm="1">
        <f t="array" ref="I399">IF(_xlfn.XLOOKUP(drafter_draft_stats[[#This Row],[draft_id]],drafts[id],drafts[non_canonical])=TRUE,0,_xlfn.XLOOKUP(drafter_draft_stats[[#This Row],[drafter_id]],$D$2:$D398,$R$2:$R398,0,,-1))</f>
        <v>1</v>
      </c>
      <c r="J399" cm="1">
        <f t="array" ref="J399">IF(_xlfn.XLOOKUP(drafter_draft_stats[[#This Row],[draft_id]],drafts[id],drafts[non_canonical])=TRUE,0,_xlfn.XLOOKUP(drafter_draft_stats[[#This Row],[drafter_id]],$D$2:$D398,$S$2:$S398,0,,-1))</f>
        <v>0</v>
      </c>
      <c r="K399" cm="1">
        <f t="array" ref="K399">IF(_xlfn.XLOOKUP(1,(game_boards[draft_id]=drafter_draft_stats[[#This Row],[draft_id]])*(game_boards[drafter_id]=drafter_draft_stats[[#This Row],[drafter_id]]),game_boards[has_bonus_veto])=TRUE,1,0)</f>
        <v>0</v>
      </c>
      <c r="L399" cm="1">
        <f t="array" ref="L399">IF(_xlfn.XLOOKUP(1,(game_boards[draft_id]=drafter_draft_stats[[#This Row],[draft_id]])*(game_boards[drafter_id]=drafter_draft_stats[[#This Row],[drafter_id]]),game_boards[has_bonus_veto_override])=TRUE,1,0)</f>
        <v>1</v>
      </c>
      <c r="M399">
        <f>drafter_draft_stats[[#This Row],[starting_veto]]+drafter_draft_stats[[#This Row],[rollover_vetoes]]+drafter_draft_stats[[#This Row],[trivia_vetoes]]</f>
        <v>2</v>
      </c>
      <c r="N399">
        <f>drafter_draft_stats[[#This Row],[rollover_veto_override]]+drafter_draft_stats[[#This Row],[trivia_veto_override]]</f>
        <v>1</v>
      </c>
      <c r="P399">
        <v>1</v>
      </c>
      <c r="R399">
        <f>IF(_xlfn.XLOOKUP(drafter_draft_stats[[#This Row],[draft_id]],drafts[id],drafts[non_canonical])=TRUE,0,IF(drafter_draft_stats[[#This Row],[total_vetoes]]-drafter_draft_stats[[#This Row],[vetoes_used]]&gt;=1,1,0))</f>
        <v>1</v>
      </c>
      <c r="S399">
        <f>IF(_xlfn.XLOOKUP(drafter_draft_stats[[#This Row],[draft_id]],drafts[id],drafts[non_canonical])=TRUE,0,IF(drafter_draft_stats[[#This Row],[total_veto_overrides]]-drafter_draft_stats[[#This Row],[veto_overrides_used]]&gt;=1,1,0))</f>
        <v>1</v>
      </c>
    </row>
    <row r="400" spans="1:19" x14ac:dyDescent="0.25">
      <c r="B400" s="4" t="s">
        <v>254</v>
      </c>
      <c r="C400" t="str">
        <f>_xlfn.XLOOKUP(drafter_draft_stats[[#This Row],[draft_id]],drafts[id],drafts[title])</f>
        <v>2021 Mega Draft</v>
      </c>
      <c r="D400" t="s">
        <v>1133</v>
      </c>
      <c r="E400" t="str">
        <f>_xlfn.XLOOKUP(drafter_draft_stats[[#This Row],[drafter_id]],drafters[id],drafters[name],"")</f>
        <v>Oriana Nudo</v>
      </c>
      <c r="G400" t="str">
        <f>_xlfn.XLOOKUP(drafter_draft_stats[[#This Row],[drafter_team_id]],drafter_teams[id],drafter_teams[name],"")</f>
        <v/>
      </c>
      <c r="H400">
        <f>1</f>
        <v>1</v>
      </c>
      <c r="I400" cm="1">
        <f t="array" ref="I400">IF(_xlfn.XLOOKUP(drafter_draft_stats[[#This Row],[draft_id]],drafts[id],drafts[non_canonical])=TRUE,0,_xlfn.XLOOKUP(drafter_draft_stats[[#This Row],[drafter_id]],$D$2:$D399,$R$2:$R399,0,,-1))</f>
        <v>0</v>
      </c>
      <c r="J400" cm="1">
        <f t="array" ref="J400">IF(_xlfn.XLOOKUP(drafter_draft_stats[[#This Row],[draft_id]],drafts[id],drafts[non_canonical])=TRUE,0,_xlfn.XLOOKUP(drafter_draft_stats[[#This Row],[drafter_id]],$D$2:$D399,$S$2:$S399,0,,-1))</f>
        <v>0</v>
      </c>
      <c r="K400" cm="1">
        <f t="array" ref="K400">IF(_xlfn.XLOOKUP(1,(game_boards[draft_id]=drafter_draft_stats[[#This Row],[draft_id]])*(game_boards[drafter_id]=drafter_draft_stats[[#This Row],[drafter_id]]),game_boards[has_bonus_veto])=TRUE,1,0)</f>
        <v>0</v>
      </c>
      <c r="L400" cm="1">
        <f t="array" ref="L400">IF(_xlfn.XLOOKUP(1,(game_boards[draft_id]=drafter_draft_stats[[#This Row],[draft_id]])*(game_boards[drafter_id]=drafter_draft_stats[[#This Row],[drafter_id]]),game_boards[has_bonus_veto_override])=TRUE,1,0)</f>
        <v>0</v>
      </c>
      <c r="M400">
        <f>drafter_draft_stats[[#This Row],[starting_veto]]+drafter_draft_stats[[#This Row],[rollover_vetoes]]+drafter_draft_stats[[#This Row],[trivia_vetoes]]</f>
        <v>1</v>
      </c>
      <c r="N400">
        <f>drafter_draft_stats[[#This Row],[rollover_veto_override]]+drafter_draft_stats[[#This Row],[trivia_veto_override]]</f>
        <v>0</v>
      </c>
      <c r="R400">
        <f>IF(_xlfn.XLOOKUP(drafter_draft_stats[[#This Row],[draft_id]],drafts[id],drafts[non_canonical])=TRUE,0,IF(drafter_draft_stats[[#This Row],[total_vetoes]]-drafter_draft_stats[[#This Row],[vetoes_used]]&gt;=1,1,0))</f>
        <v>1</v>
      </c>
      <c r="S400">
        <f>IF(_xlfn.XLOOKUP(drafter_draft_stats[[#This Row],[draft_id]],drafts[id],drafts[non_canonical])=TRUE,0,IF(drafter_draft_stats[[#This Row],[total_veto_overrides]]-drafter_draft_stats[[#This Row],[veto_overrides_used]]&gt;=1,1,0))</f>
        <v>0</v>
      </c>
    </row>
    <row r="401" spans="2:19" x14ac:dyDescent="0.25">
      <c r="B401" s="4" t="s">
        <v>657</v>
      </c>
      <c r="C401" t="str">
        <f>_xlfn.XLOOKUP(drafter_draft_stats[[#This Row],[draft_id]],drafts[id],drafts[title])</f>
        <v>21st Century Female Action</v>
      </c>
      <c r="D401" t="s">
        <v>823</v>
      </c>
      <c r="E401" t="str">
        <f>_xlfn.XLOOKUP(drafter_draft_stats[[#This Row],[drafter_id]],drafters[id],drafters[name],"")</f>
        <v>Anna Bogutskaya</v>
      </c>
      <c r="G401" t="str">
        <f>_xlfn.XLOOKUP(drafter_draft_stats[[#This Row],[drafter_team_id]],drafter_teams[id],drafter_teams[name],"")</f>
        <v/>
      </c>
      <c r="H401">
        <f>1</f>
        <v>1</v>
      </c>
      <c r="I401" cm="1">
        <f t="array" ref="I401">IF(_xlfn.XLOOKUP(drafter_draft_stats[[#This Row],[draft_id]],drafts[id],drafts[non_canonical])=TRUE,0,_xlfn.XLOOKUP(drafter_draft_stats[[#This Row],[drafter_id]],$D$2:$D400,$R$2:$R400,0,,-1))</f>
        <v>0</v>
      </c>
      <c r="J401" cm="1">
        <f t="array" ref="J401">IF(_xlfn.XLOOKUP(drafter_draft_stats[[#This Row],[draft_id]],drafts[id],drafts[non_canonical])=TRUE,0,_xlfn.XLOOKUP(drafter_draft_stats[[#This Row],[drafter_id]],$D$2:$D400,$S$2:$S400,0,,-1))</f>
        <v>0</v>
      </c>
      <c r="K401" cm="1">
        <f t="array" ref="K401">IF(_xlfn.XLOOKUP(1,(game_boards[draft_id]=drafter_draft_stats[[#This Row],[draft_id]])*(game_boards[drafter_id]=drafter_draft_stats[[#This Row],[drafter_id]]),game_boards[has_bonus_veto])=TRUE,1,0)</f>
        <v>0</v>
      </c>
      <c r="L401" cm="1">
        <f t="array" ref="L401">IF(_xlfn.XLOOKUP(1,(game_boards[draft_id]=drafter_draft_stats[[#This Row],[draft_id]])*(game_boards[drafter_id]=drafter_draft_stats[[#This Row],[drafter_id]]),game_boards[has_bonus_veto_override])=TRUE,1,0)</f>
        <v>0</v>
      </c>
      <c r="M401">
        <f>drafter_draft_stats[[#This Row],[starting_veto]]+drafter_draft_stats[[#This Row],[rollover_vetoes]]+drafter_draft_stats[[#This Row],[trivia_vetoes]]</f>
        <v>1</v>
      </c>
      <c r="N401">
        <f>drafter_draft_stats[[#This Row],[rollover_veto_override]]+drafter_draft_stats[[#This Row],[trivia_veto_override]]</f>
        <v>0</v>
      </c>
      <c r="R401">
        <f>IF(_xlfn.XLOOKUP(drafter_draft_stats[[#This Row],[draft_id]],drafts[id],drafts[non_canonical])=TRUE,0,IF(drafter_draft_stats[[#This Row],[total_vetoes]]-drafter_draft_stats[[#This Row],[vetoes_used]]&gt;=1,1,0))</f>
        <v>1</v>
      </c>
      <c r="S401">
        <f>IF(_xlfn.XLOOKUP(drafter_draft_stats[[#This Row],[draft_id]],drafts[id],drafts[non_canonical])=TRUE,0,IF(drafter_draft_stats[[#This Row],[total_veto_overrides]]-drafter_draft_stats[[#This Row],[veto_overrides_used]]&gt;=1,1,0))</f>
        <v>0</v>
      </c>
    </row>
    <row r="402" spans="2:19" x14ac:dyDescent="0.25">
      <c r="B402" s="4" t="s">
        <v>657</v>
      </c>
      <c r="C402" t="str">
        <f>_xlfn.XLOOKUP(drafter_draft_stats[[#This Row],[draft_id]],drafts[id],drafts[title])</f>
        <v>21st Century Female Action</v>
      </c>
      <c r="D402" t="s">
        <v>833</v>
      </c>
      <c r="E402" t="str">
        <f>_xlfn.XLOOKUP(drafter_draft_stats[[#This Row],[drafter_id]],drafters[id],drafters[name],"")</f>
        <v>Jordan Crucchiola</v>
      </c>
      <c r="G402" t="str">
        <f>_xlfn.XLOOKUP(drafter_draft_stats[[#This Row],[drafter_team_id]],drafter_teams[id],drafter_teams[name],"")</f>
        <v/>
      </c>
      <c r="H402">
        <f>1</f>
        <v>1</v>
      </c>
      <c r="I402" cm="1">
        <f t="array" ref="I402">IF(_xlfn.XLOOKUP(drafter_draft_stats[[#This Row],[draft_id]],drafts[id],drafts[non_canonical])=TRUE,0,_xlfn.XLOOKUP(drafter_draft_stats[[#This Row],[drafter_id]],$D$2:$D401,$R$2:$R401,0,,-1))</f>
        <v>1</v>
      </c>
      <c r="J402" cm="1">
        <f t="array" ref="J402">IF(_xlfn.XLOOKUP(drafter_draft_stats[[#This Row],[draft_id]],drafts[id],drafts[non_canonical])=TRUE,0,_xlfn.XLOOKUP(drafter_draft_stats[[#This Row],[drafter_id]],$D$2:$D401,$S$2:$S401,0,,-1))</f>
        <v>0</v>
      </c>
      <c r="K402" cm="1">
        <f t="array" ref="K402">IF(_xlfn.XLOOKUP(1,(game_boards[draft_id]=drafter_draft_stats[[#This Row],[draft_id]])*(game_boards[drafter_id]=drafter_draft_stats[[#This Row],[drafter_id]]),game_boards[has_bonus_veto])=TRUE,1,0)</f>
        <v>0</v>
      </c>
      <c r="L402" cm="1">
        <f t="array" ref="L402">IF(_xlfn.XLOOKUP(1,(game_boards[draft_id]=drafter_draft_stats[[#This Row],[draft_id]])*(game_boards[drafter_id]=drafter_draft_stats[[#This Row],[drafter_id]]),game_boards[has_bonus_veto_override])=TRUE,1,0)</f>
        <v>0</v>
      </c>
      <c r="M402">
        <f>drafter_draft_stats[[#This Row],[starting_veto]]+drafter_draft_stats[[#This Row],[rollover_vetoes]]+drafter_draft_stats[[#This Row],[trivia_vetoes]]</f>
        <v>2</v>
      </c>
      <c r="N402">
        <f>drafter_draft_stats[[#This Row],[rollover_veto_override]]+drafter_draft_stats[[#This Row],[trivia_veto_override]]</f>
        <v>0</v>
      </c>
      <c r="R402">
        <f>IF(_xlfn.XLOOKUP(drafter_draft_stats[[#This Row],[draft_id]],drafts[id],drafts[non_canonical])=TRUE,0,IF(drafter_draft_stats[[#This Row],[total_vetoes]]-drafter_draft_stats[[#This Row],[vetoes_used]]&gt;=1,1,0))</f>
        <v>1</v>
      </c>
      <c r="S402">
        <f>IF(_xlfn.XLOOKUP(drafter_draft_stats[[#This Row],[draft_id]],drafts[id],drafts[non_canonical])=TRUE,0,IF(drafter_draft_stats[[#This Row],[total_veto_overrides]]-drafter_draft_stats[[#This Row],[veto_overrides_used]]&gt;=1,1,0))</f>
        <v>0</v>
      </c>
    </row>
    <row r="403" spans="2:19" x14ac:dyDescent="0.25">
      <c r="B403" s="4" t="s">
        <v>578</v>
      </c>
      <c r="C403" t="str">
        <f>_xlfn.XLOOKUP(drafter_draft_stats[[#This Row],[draft_id]],drafts[id],drafts[title])</f>
        <v>Penelope Spheeris</v>
      </c>
      <c r="D403" t="s">
        <v>785</v>
      </c>
      <c r="E403" t="str">
        <f>_xlfn.XLOOKUP(drafter_draft_stats[[#This Row],[drafter_id]],drafters[id],drafters[name],"")</f>
        <v>Simon Abrams</v>
      </c>
      <c r="G403" t="str">
        <f>_xlfn.XLOOKUP(drafter_draft_stats[[#This Row],[drafter_team_id]],drafter_teams[id],drafter_teams[name],"")</f>
        <v/>
      </c>
      <c r="H403">
        <f>1</f>
        <v>1</v>
      </c>
      <c r="I403" cm="1">
        <f t="array" ref="I403">IF(_xlfn.XLOOKUP(drafter_draft_stats[[#This Row],[draft_id]],drafts[id],drafts[non_canonical])=TRUE,0,_xlfn.XLOOKUP(drafter_draft_stats[[#This Row],[drafter_id]],$D$2:$D402,$R$2:$R402,0,,-1))</f>
        <v>0</v>
      </c>
      <c r="J403" cm="1">
        <f t="array" ref="J403">IF(_xlfn.XLOOKUP(drafter_draft_stats[[#This Row],[draft_id]],drafts[id],drafts[non_canonical])=TRUE,0,_xlfn.XLOOKUP(drafter_draft_stats[[#This Row],[drafter_id]],$D$2:$D402,$S$2:$S402,0,,-1))</f>
        <v>0</v>
      </c>
      <c r="K403" cm="1">
        <f t="array" ref="K403">IF(_xlfn.XLOOKUP(1,(game_boards[draft_id]=drafter_draft_stats[[#This Row],[draft_id]])*(game_boards[drafter_id]=drafter_draft_stats[[#This Row],[drafter_id]]),game_boards[has_bonus_veto])=TRUE,1,0)</f>
        <v>0</v>
      </c>
      <c r="L403" cm="1">
        <f t="array" ref="L403">IF(_xlfn.XLOOKUP(1,(game_boards[draft_id]=drafter_draft_stats[[#This Row],[draft_id]])*(game_boards[drafter_id]=drafter_draft_stats[[#This Row],[drafter_id]]),game_boards[has_bonus_veto_override])=TRUE,1,0)</f>
        <v>0</v>
      </c>
      <c r="M403">
        <f>drafter_draft_stats[[#This Row],[starting_veto]]+drafter_draft_stats[[#This Row],[rollover_vetoes]]+drafter_draft_stats[[#This Row],[trivia_vetoes]]</f>
        <v>1</v>
      </c>
      <c r="N403">
        <f>drafter_draft_stats[[#This Row],[rollover_veto_override]]+drafter_draft_stats[[#This Row],[trivia_veto_override]]</f>
        <v>0</v>
      </c>
      <c r="P403">
        <v>1</v>
      </c>
      <c r="R403">
        <f>IF(_xlfn.XLOOKUP(drafter_draft_stats[[#This Row],[draft_id]],drafts[id],drafts[non_canonical])=TRUE,0,IF(drafter_draft_stats[[#This Row],[total_vetoes]]-drafter_draft_stats[[#This Row],[vetoes_used]]&gt;=1,1,0))</f>
        <v>0</v>
      </c>
      <c r="S403">
        <f>IF(_xlfn.XLOOKUP(drafter_draft_stats[[#This Row],[draft_id]],drafts[id],drafts[non_canonical])=TRUE,0,IF(drafter_draft_stats[[#This Row],[total_veto_overrides]]-drafter_draft_stats[[#This Row],[veto_overrides_used]]&gt;=1,1,0))</f>
        <v>0</v>
      </c>
    </row>
    <row r="404" spans="2:19" x14ac:dyDescent="0.25">
      <c r="B404" s="4" t="s">
        <v>578</v>
      </c>
      <c r="C404" t="str">
        <f>_xlfn.XLOOKUP(drafter_draft_stats[[#This Row],[draft_id]],drafts[id],drafts[title])</f>
        <v>Penelope Spheeris</v>
      </c>
      <c r="D404" t="s">
        <v>1009</v>
      </c>
      <c r="E404" t="str">
        <f>_xlfn.XLOOKUP(drafter_draft_stats[[#This Row],[drafter_id]],drafters[id],drafters[name],"")</f>
        <v>Drea Clark</v>
      </c>
      <c r="G404" t="str">
        <f>_xlfn.XLOOKUP(drafter_draft_stats[[#This Row],[drafter_team_id]],drafter_teams[id],drafter_teams[name],"")</f>
        <v/>
      </c>
      <c r="H404">
        <f>1</f>
        <v>1</v>
      </c>
      <c r="I404" cm="1">
        <f t="array" ref="I404">IF(_xlfn.XLOOKUP(drafter_draft_stats[[#This Row],[draft_id]],drafts[id],drafts[non_canonical])=TRUE,0,_xlfn.XLOOKUP(drafter_draft_stats[[#This Row],[drafter_id]],$D$2:$D403,$R$2:$R403,0,,-1))</f>
        <v>1</v>
      </c>
      <c r="J404" cm="1">
        <f t="array" ref="J404">IF(_xlfn.XLOOKUP(drafter_draft_stats[[#This Row],[draft_id]],drafts[id],drafts[non_canonical])=TRUE,0,_xlfn.XLOOKUP(drafter_draft_stats[[#This Row],[drafter_id]],$D$2:$D403,$S$2:$S403,0,,-1))</f>
        <v>1</v>
      </c>
      <c r="K404" cm="1">
        <f t="array" ref="K404">IF(_xlfn.XLOOKUP(1,(game_boards[draft_id]=drafter_draft_stats[[#This Row],[draft_id]])*(game_boards[drafter_id]=drafter_draft_stats[[#This Row],[drafter_id]]),game_boards[has_bonus_veto])=TRUE,1,0)</f>
        <v>0</v>
      </c>
      <c r="L404" cm="1">
        <f t="array" ref="L404">IF(_xlfn.XLOOKUP(1,(game_boards[draft_id]=drafter_draft_stats[[#This Row],[draft_id]])*(game_boards[drafter_id]=drafter_draft_stats[[#This Row],[drafter_id]]),game_boards[has_bonus_veto_override])=TRUE,1,0)</f>
        <v>0</v>
      </c>
      <c r="M404">
        <f>drafter_draft_stats[[#This Row],[starting_veto]]+drafter_draft_stats[[#This Row],[rollover_vetoes]]+drafter_draft_stats[[#This Row],[trivia_vetoes]]</f>
        <v>2</v>
      </c>
      <c r="N404">
        <f>drafter_draft_stats[[#This Row],[rollover_veto_override]]+drafter_draft_stats[[#This Row],[trivia_veto_override]]</f>
        <v>1</v>
      </c>
      <c r="P404">
        <v>1</v>
      </c>
      <c r="R404">
        <f>IF(_xlfn.XLOOKUP(drafter_draft_stats[[#This Row],[draft_id]],drafts[id],drafts[non_canonical])=TRUE,0,IF(drafter_draft_stats[[#This Row],[total_vetoes]]-drafter_draft_stats[[#This Row],[vetoes_used]]&gt;=1,1,0))</f>
        <v>1</v>
      </c>
      <c r="S404">
        <f>IF(_xlfn.XLOOKUP(drafter_draft_stats[[#This Row],[draft_id]],drafts[id],drafts[non_canonical])=TRUE,0,IF(drafter_draft_stats[[#This Row],[total_veto_overrides]]-drafter_draft_stats[[#This Row],[veto_overrides_used]]&gt;=1,1,0))</f>
        <v>1</v>
      </c>
    </row>
    <row r="405" spans="2:19" x14ac:dyDescent="0.25">
      <c r="B405" s="4" t="s">
        <v>558</v>
      </c>
      <c r="C405" t="str">
        <f>_xlfn.XLOOKUP(drafter_draft_stats[[#This Row],[draft_id]],drafts[id],drafts[title])</f>
        <v>Ray Harryhausen</v>
      </c>
      <c r="D405" t="s">
        <v>835</v>
      </c>
      <c r="E405" t="str">
        <f>_xlfn.XLOOKUP(drafter_draft_stats[[#This Row],[drafter_id]],drafters[id],drafters[name],"")</f>
        <v>Frank Dietz</v>
      </c>
      <c r="G405" t="str">
        <f>_xlfn.XLOOKUP(drafter_draft_stats[[#This Row],[drafter_team_id]],drafter_teams[id],drafter_teams[name],"")</f>
        <v/>
      </c>
      <c r="H405">
        <f>1</f>
        <v>1</v>
      </c>
      <c r="I405" cm="1">
        <f t="array" ref="I405">IF(_xlfn.XLOOKUP(drafter_draft_stats[[#This Row],[draft_id]],drafts[id],drafts[non_canonical])=TRUE,0,_xlfn.XLOOKUP(drafter_draft_stats[[#This Row],[drafter_id]],$D$2:$D404,$R$2:$R404,0,,-1))</f>
        <v>1</v>
      </c>
      <c r="J405" cm="1">
        <f t="array" ref="J405">IF(_xlfn.XLOOKUP(drafter_draft_stats[[#This Row],[draft_id]],drafts[id],drafts[non_canonical])=TRUE,0,_xlfn.XLOOKUP(drafter_draft_stats[[#This Row],[drafter_id]],$D$2:$D404,$S$2:$S404,0,,-1))</f>
        <v>0</v>
      </c>
      <c r="K405" cm="1">
        <f t="array" ref="K405">IF(_xlfn.XLOOKUP(1,(game_boards[draft_id]=drafter_draft_stats[[#This Row],[draft_id]])*(game_boards[drafter_id]=drafter_draft_stats[[#This Row],[drafter_id]]),game_boards[has_bonus_veto])=TRUE,1,0)</f>
        <v>0</v>
      </c>
      <c r="L405" cm="1">
        <f t="array" ref="L405">IF(_xlfn.XLOOKUP(1,(game_boards[draft_id]=drafter_draft_stats[[#This Row],[draft_id]])*(game_boards[drafter_id]=drafter_draft_stats[[#This Row],[drafter_id]]),game_boards[has_bonus_veto_override])=TRUE,1,0)</f>
        <v>0</v>
      </c>
      <c r="M405">
        <f>drafter_draft_stats[[#This Row],[starting_veto]]+drafter_draft_stats[[#This Row],[rollover_vetoes]]+drafter_draft_stats[[#This Row],[trivia_vetoes]]</f>
        <v>2</v>
      </c>
      <c r="N405">
        <f>drafter_draft_stats[[#This Row],[rollover_veto_override]]+drafter_draft_stats[[#This Row],[trivia_veto_override]]</f>
        <v>0</v>
      </c>
      <c r="R405">
        <f>IF(_xlfn.XLOOKUP(drafter_draft_stats[[#This Row],[draft_id]],drafts[id],drafts[non_canonical])=TRUE,0,IF(drafter_draft_stats[[#This Row],[total_vetoes]]-drafter_draft_stats[[#This Row],[vetoes_used]]&gt;=1,1,0))</f>
        <v>1</v>
      </c>
      <c r="S405">
        <f>IF(_xlfn.XLOOKUP(drafter_draft_stats[[#This Row],[draft_id]],drafts[id],drafts[non_canonical])=TRUE,0,IF(drafter_draft_stats[[#This Row],[total_veto_overrides]]-drafter_draft_stats[[#This Row],[veto_overrides_used]]&gt;=1,1,0))</f>
        <v>0</v>
      </c>
    </row>
    <row r="406" spans="2:19" x14ac:dyDescent="0.25">
      <c r="B406" s="4" t="s">
        <v>558</v>
      </c>
      <c r="C406" t="str">
        <f>_xlfn.XLOOKUP(drafter_draft_stats[[#This Row],[draft_id]],drafts[id],drafts[title])</f>
        <v>Ray Harryhausen</v>
      </c>
      <c r="D406" t="s">
        <v>865</v>
      </c>
      <c r="E406" t="str">
        <f>_xlfn.XLOOKUP(drafter_draft_stats[[#This Row],[drafter_id]],drafters[id],drafters[name],"")</f>
        <v>Frank H. Woodward</v>
      </c>
      <c r="G406" t="str">
        <f>_xlfn.XLOOKUP(drafter_draft_stats[[#This Row],[drafter_team_id]],drafter_teams[id],drafter_teams[name],"")</f>
        <v/>
      </c>
      <c r="H406">
        <f>1</f>
        <v>1</v>
      </c>
      <c r="I406" cm="1">
        <f t="array" ref="I406">IF(_xlfn.XLOOKUP(drafter_draft_stats[[#This Row],[draft_id]],drafts[id],drafts[non_canonical])=TRUE,0,_xlfn.XLOOKUP(drafter_draft_stats[[#This Row],[drafter_id]],$D$2:$D405,$R$2:$R405,0,,-1))</f>
        <v>0</v>
      </c>
      <c r="J406" cm="1">
        <f t="array" ref="J406">IF(_xlfn.XLOOKUP(drafter_draft_stats[[#This Row],[draft_id]],drafts[id],drafts[non_canonical])=TRUE,0,_xlfn.XLOOKUP(drafter_draft_stats[[#This Row],[drafter_id]],$D$2:$D405,$S$2:$S405,0,,-1))</f>
        <v>0</v>
      </c>
      <c r="K406" cm="1">
        <f t="array" ref="K406">IF(_xlfn.XLOOKUP(1,(game_boards[draft_id]=drafter_draft_stats[[#This Row],[draft_id]])*(game_boards[drafter_id]=drafter_draft_stats[[#This Row],[drafter_id]]),game_boards[has_bonus_veto])=TRUE,1,0)</f>
        <v>0</v>
      </c>
      <c r="L406" cm="1">
        <f t="array" ref="L406">IF(_xlfn.XLOOKUP(1,(game_boards[draft_id]=drafter_draft_stats[[#This Row],[draft_id]])*(game_boards[drafter_id]=drafter_draft_stats[[#This Row],[drafter_id]]),game_boards[has_bonus_veto_override])=TRUE,1,0)</f>
        <v>0</v>
      </c>
      <c r="M406">
        <f>drafter_draft_stats[[#This Row],[starting_veto]]+drafter_draft_stats[[#This Row],[rollover_vetoes]]+drafter_draft_stats[[#This Row],[trivia_vetoes]]</f>
        <v>1</v>
      </c>
      <c r="N406">
        <f>drafter_draft_stats[[#This Row],[rollover_veto_override]]+drafter_draft_stats[[#This Row],[trivia_veto_override]]</f>
        <v>0</v>
      </c>
      <c r="P406">
        <v>1</v>
      </c>
      <c r="R406">
        <f>IF(_xlfn.XLOOKUP(drafter_draft_stats[[#This Row],[draft_id]],drafts[id],drafts[non_canonical])=TRUE,0,IF(drafter_draft_stats[[#This Row],[total_vetoes]]-drafter_draft_stats[[#This Row],[vetoes_used]]&gt;=1,1,0))</f>
        <v>0</v>
      </c>
      <c r="S406">
        <f>IF(_xlfn.XLOOKUP(drafter_draft_stats[[#This Row],[draft_id]],drafts[id],drafts[non_canonical])=TRUE,0,IF(drafter_draft_stats[[#This Row],[total_veto_overrides]]-drafter_draft_stats[[#This Row],[veto_overrides_used]]&gt;=1,1,0))</f>
        <v>0</v>
      </c>
    </row>
    <row r="407" spans="2:19" x14ac:dyDescent="0.25">
      <c r="B407" s="4" t="s">
        <v>363</v>
      </c>
      <c r="C407" t="str">
        <f>_xlfn.XLOOKUP(drafter_draft_stats[[#This Row],[draft_id]],drafts[id],drafts[title])</f>
        <v>M. Night Shyamalan Super Draft</v>
      </c>
      <c r="D407" t="s">
        <v>1131</v>
      </c>
      <c r="E407" t="str">
        <f>_xlfn.XLOOKUP(drafter_draft_stats[[#This Row],[drafter_id]],drafters[id],drafters[name],"")</f>
        <v>Josh Baker</v>
      </c>
      <c r="G407" t="str">
        <f>_xlfn.XLOOKUP(drafter_draft_stats[[#This Row],[drafter_team_id]],drafter_teams[id],drafter_teams[name],"")</f>
        <v/>
      </c>
      <c r="H407">
        <f>1</f>
        <v>1</v>
      </c>
      <c r="I407" cm="1">
        <f t="array" ref="I407">IF(_xlfn.XLOOKUP(drafter_draft_stats[[#This Row],[draft_id]],drafts[id],drafts[non_canonical])=TRUE,0,_xlfn.XLOOKUP(drafter_draft_stats[[#This Row],[drafter_id]],$D$2:$D406,$R$2:$R406,0,,-1))</f>
        <v>0</v>
      </c>
      <c r="J407" cm="1">
        <f t="array" ref="J407">IF(_xlfn.XLOOKUP(drafter_draft_stats[[#This Row],[draft_id]],drafts[id],drafts[non_canonical])=TRUE,0,_xlfn.XLOOKUP(drafter_draft_stats[[#This Row],[drafter_id]],$D$2:$D406,$S$2:$S406,0,,-1))</f>
        <v>0</v>
      </c>
      <c r="K407" cm="1">
        <f t="array" ref="K407">IF(_xlfn.XLOOKUP(1,(game_boards[draft_id]=drafter_draft_stats[[#This Row],[draft_id]])*(game_boards[drafter_id]=drafter_draft_stats[[#This Row],[drafter_id]]),game_boards[has_bonus_veto])=TRUE,1,0)</f>
        <v>1</v>
      </c>
      <c r="L407" cm="1">
        <f t="array" ref="L407">IF(_xlfn.XLOOKUP(1,(game_boards[draft_id]=drafter_draft_stats[[#This Row],[draft_id]])*(game_boards[drafter_id]=drafter_draft_stats[[#This Row],[drafter_id]]),game_boards[has_bonus_veto_override])=TRUE,1,0)</f>
        <v>0</v>
      </c>
      <c r="M407">
        <f>drafter_draft_stats[[#This Row],[starting_veto]]+drafter_draft_stats[[#This Row],[rollover_vetoes]]+drafter_draft_stats[[#This Row],[trivia_vetoes]]</f>
        <v>2</v>
      </c>
      <c r="N407">
        <f>drafter_draft_stats[[#This Row],[rollover_veto_override]]+drafter_draft_stats[[#This Row],[trivia_veto_override]]</f>
        <v>0</v>
      </c>
      <c r="P407">
        <v>2</v>
      </c>
      <c r="R407">
        <f>IF(_xlfn.XLOOKUP(drafter_draft_stats[[#This Row],[draft_id]],drafts[id],drafts[non_canonical])=TRUE,0,IF(drafter_draft_stats[[#This Row],[total_vetoes]]-drafter_draft_stats[[#This Row],[vetoes_used]]&gt;=1,1,0))</f>
        <v>0</v>
      </c>
      <c r="S407">
        <f>IF(_xlfn.XLOOKUP(drafter_draft_stats[[#This Row],[draft_id]],drafts[id],drafts[non_canonical])=TRUE,0,IF(drafter_draft_stats[[#This Row],[total_veto_overrides]]-drafter_draft_stats[[#This Row],[veto_overrides_used]]&gt;=1,1,0))</f>
        <v>0</v>
      </c>
    </row>
    <row r="408" spans="2:19" x14ac:dyDescent="0.25">
      <c r="B408" s="4" t="s">
        <v>363</v>
      </c>
      <c r="C408" t="str">
        <f>_xlfn.XLOOKUP(drafter_draft_stats[[#This Row],[draft_id]],drafts[id],drafts[title])</f>
        <v>M. Night Shyamalan Super Draft</v>
      </c>
      <c r="D408" t="s">
        <v>1160</v>
      </c>
      <c r="E408" t="str">
        <f>_xlfn.XLOOKUP(drafter_draft_stats[[#This Row],[drafter_id]],drafters[id],drafters[name],"")</f>
        <v>Scott Beck</v>
      </c>
      <c r="G408" t="str">
        <f>_xlfn.XLOOKUP(drafter_draft_stats[[#This Row],[drafter_team_id]],drafter_teams[id],drafter_teams[name],"")</f>
        <v/>
      </c>
      <c r="H408">
        <f>1</f>
        <v>1</v>
      </c>
      <c r="I408" cm="1">
        <f t="array" ref="I408">IF(_xlfn.XLOOKUP(drafter_draft_stats[[#This Row],[draft_id]],drafts[id],drafts[non_canonical])=TRUE,0,_xlfn.XLOOKUP(drafter_draft_stats[[#This Row],[drafter_id]],$D$2:$D407,$R$2:$R407,0,,-1))</f>
        <v>0</v>
      </c>
      <c r="J408" cm="1">
        <f t="array" ref="J408">IF(_xlfn.XLOOKUP(drafter_draft_stats[[#This Row],[draft_id]],drafts[id],drafts[non_canonical])=TRUE,0,_xlfn.XLOOKUP(drafter_draft_stats[[#This Row],[drafter_id]],$D$2:$D407,$S$2:$S407,0,,-1))</f>
        <v>0</v>
      </c>
      <c r="K408" cm="1">
        <f t="array" ref="K408">IF(_xlfn.XLOOKUP(1,(game_boards[draft_id]=drafter_draft_stats[[#This Row],[draft_id]])*(game_boards[drafter_id]=drafter_draft_stats[[#This Row],[drafter_id]]),game_boards[has_bonus_veto])=TRUE,1,0)</f>
        <v>0</v>
      </c>
      <c r="L408" cm="1">
        <f t="array" ref="L408">IF(_xlfn.XLOOKUP(1,(game_boards[draft_id]=drafter_draft_stats[[#This Row],[draft_id]])*(game_boards[drafter_id]=drafter_draft_stats[[#This Row],[drafter_id]]),game_boards[has_bonus_veto_override])=TRUE,1,0)</f>
        <v>0</v>
      </c>
      <c r="M408">
        <f>drafter_draft_stats[[#This Row],[starting_veto]]+drafter_draft_stats[[#This Row],[rollover_vetoes]]+drafter_draft_stats[[#This Row],[trivia_vetoes]]</f>
        <v>1</v>
      </c>
      <c r="N408">
        <f>drafter_draft_stats[[#This Row],[rollover_veto_override]]+drafter_draft_stats[[#This Row],[trivia_veto_override]]</f>
        <v>0</v>
      </c>
      <c r="P408">
        <v>1</v>
      </c>
      <c r="R408">
        <f>IF(_xlfn.XLOOKUP(drafter_draft_stats[[#This Row],[draft_id]],drafts[id],drafts[non_canonical])=TRUE,0,IF(drafter_draft_stats[[#This Row],[total_vetoes]]-drafter_draft_stats[[#This Row],[vetoes_used]]&gt;=1,1,0))</f>
        <v>0</v>
      </c>
      <c r="S408">
        <f>IF(_xlfn.XLOOKUP(drafter_draft_stats[[#This Row],[draft_id]],drafts[id],drafts[non_canonical])=TRUE,0,IF(drafter_draft_stats[[#This Row],[total_veto_overrides]]-drafter_draft_stats[[#This Row],[veto_overrides_used]]&gt;=1,1,0))</f>
        <v>0</v>
      </c>
    </row>
    <row r="409" spans="2:19" x14ac:dyDescent="0.25">
      <c r="B409" s="4" t="s">
        <v>363</v>
      </c>
      <c r="C409" t="str">
        <f>_xlfn.XLOOKUP(drafter_draft_stats[[#This Row],[draft_id]],drafts[id],drafts[title])</f>
        <v>M. Night Shyamalan Super Draft</v>
      </c>
      <c r="D409" t="s">
        <v>1169</v>
      </c>
      <c r="E409" t="str">
        <f>_xlfn.XLOOKUP(drafter_draft_stats[[#This Row],[drafter_id]],drafters[id],drafters[name],"")</f>
        <v>Bryan Woods</v>
      </c>
      <c r="G409" t="str">
        <f>_xlfn.XLOOKUP(drafter_draft_stats[[#This Row],[drafter_team_id]],drafter_teams[id],drafter_teams[name],"")</f>
        <v/>
      </c>
      <c r="H409">
        <f>1</f>
        <v>1</v>
      </c>
      <c r="I409" cm="1">
        <f t="array" ref="I409">IF(_xlfn.XLOOKUP(drafter_draft_stats[[#This Row],[draft_id]],drafts[id],drafts[non_canonical])=TRUE,0,_xlfn.XLOOKUP(drafter_draft_stats[[#This Row],[drafter_id]],$D$2:$D408,$R$2:$R408,0,,-1))</f>
        <v>0</v>
      </c>
      <c r="J409" cm="1">
        <f t="array" ref="J409">IF(_xlfn.XLOOKUP(drafter_draft_stats[[#This Row],[draft_id]],drafts[id],drafts[non_canonical])=TRUE,0,_xlfn.XLOOKUP(drafter_draft_stats[[#This Row],[drafter_id]],$D$2:$D408,$S$2:$S408,0,,-1))</f>
        <v>0</v>
      </c>
      <c r="K409" cm="1">
        <f t="array" ref="K409">IF(_xlfn.XLOOKUP(1,(game_boards[draft_id]=drafter_draft_stats[[#This Row],[draft_id]])*(game_boards[drafter_id]=drafter_draft_stats[[#This Row],[drafter_id]]),game_boards[has_bonus_veto])=TRUE,1,0)</f>
        <v>0</v>
      </c>
      <c r="L409" cm="1">
        <f t="array" ref="L409">IF(_xlfn.XLOOKUP(1,(game_boards[draft_id]=drafter_draft_stats[[#This Row],[draft_id]])*(game_boards[drafter_id]=drafter_draft_stats[[#This Row],[drafter_id]]),game_boards[has_bonus_veto_override])=TRUE,1,0)</f>
        <v>1</v>
      </c>
      <c r="M409">
        <f>drafter_draft_stats[[#This Row],[starting_veto]]+drafter_draft_stats[[#This Row],[rollover_vetoes]]+drafter_draft_stats[[#This Row],[trivia_vetoes]]</f>
        <v>1</v>
      </c>
      <c r="N409">
        <f>drafter_draft_stats[[#This Row],[rollover_veto_override]]+drafter_draft_stats[[#This Row],[trivia_veto_override]]</f>
        <v>1</v>
      </c>
      <c r="P409">
        <v>1</v>
      </c>
      <c r="Q409">
        <v>1</v>
      </c>
      <c r="R409">
        <f>IF(_xlfn.XLOOKUP(drafter_draft_stats[[#This Row],[draft_id]],drafts[id],drafts[non_canonical])=TRUE,0,IF(drafter_draft_stats[[#This Row],[total_vetoes]]-drafter_draft_stats[[#This Row],[vetoes_used]]&gt;=1,1,0))</f>
        <v>0</v>
      </c>
      <c r="S409">
        <f>IF(_xlfn.XLOOKUP(drafter_draft_stats[[#This Row],[draft_id]],drafts[id],drafts[non_canonical])=TRUE,0,IF(drafter_draft_stats[[#This Row],[total_veto_overrides]]-drafter_draft_stats[[#This Row],[veto_overrides_used]]&gt;=1,1,0))</f>
        <v>0</v>
      </c>
    </row>
    <row r="410" spans="2:19" x14ac:dyDescent="0.25">
      <c r="B410" s="5" t="s">
        <v>363</v>
      </c>
      <c r="C410" t="str">
        <f>_xlfn.XLOOKUP(drafter_draft_stats[[#This Row],[draft_id]],drafts[id],drafts[title])</f>
        <v>M. Night Shyamalan Super Draft</v>
      </c>
      <c r="D410" t="s">
        <v>991</v>
      </c>
      <c r="E410" t="str">
        <f>_xlfn.XLOOKUP(drafter_draft_stats[[#This Row],[drafter_id]],drafters[id],drafters[name],"")</f>
        <v>Jonathan Baker</v>
      </c>
      <c r="G410" t="str">
        <f>_xlfn.XLOOKUP(drafter_draft_stats[[#This Row],[drafter_team_id]],drafter_teams[id],drafter_teams[name],"")</f>
        <v/>
      </c>
      <c r="H410">
        <f>1</f>
        <v>1</v>
      </c>
      <c r="I410" cm="1">
        <f t="array" ref="I410">IF(_xlfn.XLOOKUP(drafter_draft_stats[[#This Row],[draft_id]],drafts[id],drafts[non_canonical])=TRUE,0,_xlfn.XLOOKUP(drafter_draft_stats[[#This Row],[drafter_id]],$D$2:$D409,$R$2:$R409,0,,-1))</f>
        <v>0</v>
      </c>
      <c r="J410" cm="1">
        <f t="array" ref="J410">IF(_xlfn.XLOOKUP(drafter_draft_stats[[#This Row],[draft_id]],drafts[id],drafts[non_canonical])=TRUE,0,_xlfn.XLOOKUP(drafter_draft_stats[[#This Row],[drafter_id]],$D$2:$D409,$S$2:$S409,0,,-1))</f>
        <v>0</v>
      </c>
      <c r="K410" cm="1">
        <f t="array" ref="K410">IF(_xlfn.XLOOKUP(1,(game_boards[draft_id]=drafter_draft_stats[[#This Row],[draft_id]])*(game_boards[drafter_id]=drafter_draft_stats[[#This Row],[drafter_id]]),game_boards[has_bonus_veto])=TRUE,1,0)</f>
        <v>0</v>
      </c>
      <c r="L410" cm="1">
        <f t="array" ref="L410">IF(_xlfn.XLOOKUP(1,(game_boards[draft_id]=drafter_draft_stats[[#This Row],[draft_id]])*(game_boards[drafter_id]=drafter_draft_stats[[#This Row],[drafter_id]]),game_boards[has_bonus_veto_override])=TRUE,1,0)</f>
        <v>0</v>
      </c>
      <c r="M410">
        <f>drafter_draft_stats[[#This Row],[starting_veto]]+drafter_draft_stats[[#This Row],[rollover_vetoes]]+drafter_draft_stats[[#This Row],[trivia_vetoes]]</f>
        <v>1</v>
      </c>
      <c r="N410">
        <f>drafter_draft_stats[[#This Row],[rollover_veto_override]]+drafter_draft_stats[[#This Row],[trivia_veto_override]]</f>
        <v>0</v>
      </c>
      <c r="P410">
        <v>1</v>
      </c>
      <c r="R410">
        <f>IF(_xlfn.XLOOKUP(drafter_draft_stats[[#This Row],[draft_id]],drafts[id],drafts[non_canonical])=TRUE,0,IF(drafter_draft_stats[[#This Row],[total_vetoes]]-drafter_draft_stats[[#This Row],[vetoes_used]]&gt;=1,1,0))</f>
        <v>0</v>
      </c>
      <c r="S410">
        <f>IF(_xlfn.XLOOKUP(drafter_draft_stats[[#This Row],[draft_id]],drafts[id],drafts[non_canonical])=TRUE,0,IF(drafter_draft_stats[[#This Row],[total_veto_overrides]]-drafter_draft_stats[[#This Row],[veto_overrides_used]]&gt;=1,1,0))</f>
        <v>0</v>
      </c>
    </row>
    <row r="411" spans="2:19" x14ac:dyDescent="0.25">
      <c r="B411" t="s">
        <v>308</v>
      </c>
      <c r="C411" t="str">
        <f>_xlfn.XLOOKUP(drafter_draft_stats[[#This Row],[draft_id]],drafts[id],drafts[title])</f>
        <v>Orson Welles</v>
      </c>
      <c r="D411" t="s">
        <v>1177</v>
      </c>
      <c r="E411" t="str">
        <f>_xlfn.XLOOKUP(drafter_draft_stats[[#This Row],[drafter_id]],drafters[id],drafters[name],"")</f>
        <v>Darren Franich</v>
      </c>
      <c r="G411" t="str">
        <f>_xlfn.XLOOKUP(drafter_draft_stats[[#This Row],[drafter_team_id]],drafter_teams[id],drafter_teams[name],"")</f>
        <v/>
      </c>
      <c r="H411">
        <f>1</f>
        <v>1</v>
      </c>
      <c r="I411" cm="1">
        <f t="array" ref="I411">IF(_xlfn.XLOOKUP(drafter_draft_stats[[#This Row],[draft_id]],drafts[id],drafts[non_canonical])=TRUE,0,_xlfn.XLOOKUP(drafter_draft_stats[[#This Row],[drafter_id]],$D$2:$D410,$R$2:$R410,0,,-1))</f>
        <v>1</v>
      </c>
      <c r="J411" cm="1">
        <f t="array" ref="J411">IF(_xlfn.XLOOKUP(drafter_draft_stats[[#This Row],[draft_id]],drafts[id],drafts[non_canonical])=TRUE,0,_xlfn.XLOOKUP(drafter_draft_stats[[#This Row],[drafter_id]],$D$2:$D410,$S$2:$S410,0,,-1))</f>
        <v>0</v>
      </c>
      <c r="K411" cm="1">
        <f t="array" ref="K411">IF(_xlfn.XLOOKUP(1,(game_boards[draft_id]=drafter_draft_stats[[#This Row],[draft_id]])*(game_boards[drafter_id]=drafter_draft_stats[[#This Row],[drafter_id]]),game_boards[has_bonus_veto])=TRUE,1,0)</f>
        <v>0</v>
      </c>
      <c r="L411" cm="1">
        <f t="array" ref="L411">IF(_xlfn.XLOOKUP(1,(game_boards[draft_id]=drafter_draft_stats[[#This Row],[draft_id]])*(game_boards[drafter_id]=drafter_draft_stats[[#This Row],[drafter_id]]),game_boards[has_bonus_veto_override])=TRUE,1,0)</f>
        <v>0</v>
      </c>
      <c r="M411">
        <f>drafter_draft_stats[[#This Row],[starting_veto]]+drafter_draft_stats[[#This Row],[rollover_vetoes]]+drafter_draft_stats[[#This Row],[trivia_vetoes]]</f>
        <v>2</v>
      </c>
      <c r="N411">
        <f>drafter_draft_stats[[#This Row],[rollover_veto_override]]+drafter_draft_stats[[#This Row],[trivia_veto_override]]</f>
        <v>0</v>
      </c>
      <c r="R411">
        <f>IF(_xlfn.XLOOKUP(drafter_draft_stats[[#This Row],[draft_id]],drafts[id],drafts[non_canonical])=TRUE,0,IF(drafter_draft_stats[[#This Row],[total_vetoes]]-drafter_draft_stats[[#This Row],[vetoes_used]]&gt;=1,1,0))</f>
        <v>1</v>
      </c>
      <c r="S411">
        <f>IF(_xlfn.XLOOKUP(drafter_draft_stats[[#This Row],[draft_id]],drafts[id],drafts[non_canonical])=TRUE,0,IF(drafter_draft_stats[[#This Row],[total_veto_overrides]]-drafter_draft_stats[[#This Row],[veto_overrides_used]]&gt;=1,1,0))</f>
        <v>0</v>
      </c>
    </row>
    <row r="412" spans="2:19" x14ac:dyDescent="0.25">
      <c r="B412" t="s">
        <v>308</v>
      </c>
      <c r="C412" t="str">
        <f>_xlfn.XLOOKUP(drafter_draft_stats[[#This Row],[draft_id]],drafts[id],drafts[title])</f>
        <v>Orson Welles</v>
      </c>
      <c r="D412" t="s">
        <v>789</v>
      </c>
      <c r="E412" t="str">
        <f>_xlfn.XLOOKUP(drafter_draft_stats[[#This Row],[drafter_id]],drafters[id],drafters[name],"")</f>
        <v>Bryan Cogman</v>
      </c>
      <c r="G412" t="str">
        <f>_xlfn.XLOOKUP(drafter_draft_stats[[#This Row],[drafter_team_id]],drafter_teams[id],drafter_teams[name],"")</f>
        <v/>
      </c>
      <c r="H412">
        <f>1</f>
        <v>1</v>
      </c>
      <c r="I412" cm="1">
        <f t="array" ref="I412">IF(_xlfn.XLOOKUP(drafter_draft_stats[[#This Row],[draft_id]],drafts[id],drafts[non_canonical])=TRUE,0,_xlfn.XLOOKUP(drafter_draft_stats[[#This Row],[drafter_id]],$D$2:$D411,$R$2:$R411,0,,-1))</f>
        <v>0</v>
      </c>
      <c r="J412" cm="1">
        <f t="array" ref="J412">IF(_xlfn.XLOOKUP(drafter_draft_stats[[#This Row],[draft_id]],drafts[id],drafts[non_canonical])=TRUE,0,_xlfn.XLOOKUP(drafter_draft_stats[[#This Row],[drafter_id]],$D$2:$D411,$S$2:$S411,0,,-1))</f>
        <v>0</v>
      </c>
      <c r="K412" cm="1">
        <f t="array" ref="K412">IF(_xlfn.XLOOKUP(1,(game_boards[draft_id]=drafter_draft_stats[[#This Row],[draft_id]])*(game_boards[drafter_id]=drafter_draft_stats[[#This Row],[drafter_id]]),game_boards[has_bonus_veto])=TRUE,1,0)</f>
        <v>0</v>
      </c>
      <c r="L412" cm="1">
        <f t="array" ref="L412">IF(_xlfn.XLOOKUP(1,(game_boards[draft_id]=drafter_draft_stats[[#This Row],[draft_id]])*(game_boards[drafter_id]=drafter_draft_stats[[#This Row],[drafter_id]]),game_boards[has_bonus_veto_override])=TRUE,1,0)</f>
        <v>0</v>
      </c>
      <c r="M412">
        <f>drafter_draft_stats[[#This Row],[starting_veto]]+drafter_draft_stats[[#This Row],[rollover_vetoes]]+drafter_draft_stats[[#This Row],[trivia_vetoes]]</f>
        <v>1</v>
      </c>
      <c r="N412">
        <f>drafter_draft_stats[[#This Row],[rollover_veto_override]]+drafter_draft_stats[[#This Row],[trivia_veto_override]]</f>
        <v>0</v>
      </c>
      <c r="P412">
        <v>1</v>
      </c>
      <c r="R412">
        <f>IF(_xlfn.XLOOKUP(drafter_draft_stats[[#This Row],[draft_id]],drafts[id],drafts[non_canonical])=TRUE,0,IF(drafter_draft_stats[[#This Row],[total_vetoes]]-drafter_draft_stats[[#This Row],[vetoes_used]]&gt;=1,1,0))</f>
        <v>0</v>
      </c>
      <c r="S412">
        <f>IF(_xlfn.XLOOKUP(drafter_draft_stats[[#This Row],[draft_id]],drafts[id],drafts[non_canonical])=TRUE,0,IF(drafter_draft_stats[[#This Row],[total_veto_overrides]]-drafter_draft_stats[[#This Row],[veto_overrides_used]]&gt;=1,1,0))</f>
        <v>0</v>
      </c>
    </row>
    <row r="413" spans="2:19" x14ac:dyDescent="0.25">
      <c r="B413" t="s">
        <v>298</v>
      </c>
      <c r="C413" t="str">
        <f>_xlfn.XLOOKUP(drafter_draft_stats[[#This Row],[draft_id]],drafts[id],drafts[title])</f>
        <v>Space Horror</v>
      </c>
      <c r="D413" t="s">
        <v>969</v>
      </c>
      <c r="E413" t="str">
        <f>_xlfn.XLOOKUP(drafter_draft_stats[[#This Row],[drafter_id]],drafters[id],drafters[name],"")</f>
        <v>Graham Skipper</v>
      </c>
      <c r="G413" t="str">
        <f>_xlfn.XLOOKUP(drafter_draft_stats[[#This Row],[drafter_team_id]],drafter_teams[id],drafter_teams[name],"")</f>
        <v/>
      </c>
      <c r="H413">
        <f>1</f>
        <v>1</v>
      </c>
      <c r="I413" cm="1">
        <f t="array" ref="I413">IF(_xlfn.XLOOKUP(drafter_draft_stats[[#This Row],[draft_id]],drafts[id],drafts[non_canonical])=TRUE,0,_xlfn.XLOOKUP(drafter_draft_stats[[#This Row],[drafter_id]],$D$2:$D412,$R$2:$R412,0,,-1))</f>
        <v>1</v>
      </c>
      <c r="J413" cm="1">
        <f t="array" ref="J413">IF(_xlfn.XLOOKUP(drafter_draft_stats[[#This Row],[draft_id]],drafts[id],drafts[non_canonical])=TRUE,0,_xlfn.XLOOKUP(drafter_draft_stats[[#This Row],[drafter_id]],$D$2:$D412,$S$2:$S412,0,,-1))</f>
        <v>0</v>
      </c>
      <c r="K413" cm="1">
        <f t="array" ref="K413">IF(_xlfn.XLOOKUP(1,(game_boards[draft_id]=drafter_draft_stats[[#This Row],[draft_id]])*(game_boards[drafter_id]=drafter_draft_stats[[#This Row],[drafter_id]]),game_boards[has_bonus_veto])=TRUE,1,0)</f>
        <v>0</v>
      </c>
      <c r="L413" cm="1">
        <f t="array" ref="L413">IF(_xlfn.XLOOKUP(1,(game_boards[draft_id]=drafter_draft_stats[[#This Row],[draft_id]])*(game_boards[drafter_id]=drafter_draft_stats[[#This Row],[drafter_id]]),game_boards[has_bonus_veto_override])=TRUE,1,0)</f>
        <v>0</v>
      </c>
      <c r="M413">
        <f>drafter_draft_stats[[#This Row],[starting_veto]]+drafter_draft_stats[[#This Row],[rollover_vetoes]]+drafter_draft_stats[[#This Row],[trivia_vetoes]]</f>
        <v>2</v>
      </c>
      <c r="N413">
        <f>drafter_draft_stats[[#This Row],[rollover_veto_override]]+drafter_draft_stats[[#This Row],[trivia_veto_override]]</f>
        <v>0</v>
      </c>
      <c r="P413">
        <v>2</v>
      </c>
      <c r="R413">
        <f>IF(_xlfn.XLOOKUP(drafter_draft_stats[[#This Row],[draft_id]],drafts[id],drafts[non_canonical])=TRUE,0,IF(drafter_draft_stats[[#This Row],[total_vetoes]]-drafter_draft_stats[[#This Row],[vetoes_used]]&gt;=1,1,0))</f>
        <v>0</v>
      </c>
      <c r="S413">
        <f>IF(_xlfn.XLOOKUP(drafter_draft_stats[[#This Row],[draft_id]],drafts[id],drafts[non_canonical])=TRUE,0,IF(drafter_draft_stats[[#This Row],[total_veto_overrides]]-drafter_draft_stats[[#This Row],[veto_overrides_used]]&gt;=1,1,0))</f>
        <v>0</v>
      </c>
    </row>
    <row r="414" spans="2:19" x14ac:dyDescent="0.25">
      <c r="B414" t="s">
        <v>298</v>
      </c>
      <c r="C414" t="str">
        <f>_xlfn.XLOOKUP(drafter_draft_stats[[#This Row],[draft_id]],drafts[id],drafts[title])</f>
        <v>Space Horror</v>
      </c>
      <c r="D414" t="s">
        <v>1121</v>
      </c>
      <c r="E414" t="str">
        <f>_xlfn.XLOOKUP(drafter_draft_stats[[#This Row],[drafter_id]],drafters[id],drafters[name],"")</f>
        <v>Jenelle Riley</v>
      </c>
      <c r="G414" t="str">
        <f>_xlfn.XLOOKUP(drafter_draft_stats[[#This Row],[drafter_team_id]],drafter_teams[id],drafter_teams[name],"")</f>
        <v/>
      </c>
      <c r="H414">
        <f>1</f>
        <v>1</v>
      </c>
      <c r="I414" cm="1">
        <f t="array" ref="I414">IF(_xlfn.XLOOKUP(drafter_draft_stats[[#This Row],[draft_id]],drafts[id],drafts[non_canonical])=TRUE,0,_xlfn.XLOOKUP(drafter_draft_stats[[#This Row],[drafter_id]],$D$2:$D413,$R$2:$R413,0,,-1))</f>
        <v>0</v>
      </c>
      <c r="J414" cm="1">
        <f t="array" ref="J414">IF(_xlfn.XLOOKUP(drafter_draft_stats[[#This Row],[draft_id]],drafts[id],drafts[non_canonical])=TRUE,0,_xlfn.XLOOKUP(drafter_draft_stats[[#This Row],[drafter_id]],$D$2:$D413,$S$2:$S413,0,,-1))</f>
        <v>0</v>
      </c>
      <c r="K414" cm="1">
        <f t="array" ref="K414">IF(_xlfn.XLOOKUP(1,(game_boards[draft_id]=drafter_draft_stats[[#This Row],[draft_id]])*(game_boards[drafter_id]=drafter_draft_stats[[#This Row],[drafter_id]]),game_boards[has_bonus_veto])=TRUE,1,0)</f>
        <v>0</v>
      </c>
      <c r="L414" cm="1">
        <f t="array" ref="L414">IF(_xlfn.XLOOKUP(1,(game_boards[draft_id]=drafter_draft_stats[[#This Row],[draft_id]])*(game_boards[drafter_id]=drafter_draft_stats[[#This Row],[drafter_id]]),game_boards[has_bonus_veto_override])=TRUE,1,0)</f>
        <v>0</v>
      </c>
      <c r="M414">
        <f>drafter_draft_stats[[#This Row],[starting_veto]]+drafter_draft_stats[[#This Row],[rollover_vetoes]]+drafter_draft_stats[[#This Row],[trivia_vetoes]]</f>
        <v>1</v>
      </c>
      <c r="N414">
        <f>drafter_draft_stats[[#This Row],[rollover_veto_override]]+drafter_draft_stats[[#This Row],[trivia_veto_override]]</f>
        <v>0</v>
      </c>
      <c r="R414">
        <f>IF(_xlfn.XLOOKUP(drafter_draft_stats[[#This Row],[draft_id]],drafts[id],drafts[non_canonical])=TRUE,0,IF(drafter_draft_stats[[#This Row],[total_vetoes]]-drafter_draft_stats[[#This Row],[vetoes_used]]&gt;=1,1,0))</f>
        <v>1</v>
      </c>
      <c r="S414">
        <f>IF(_xlfn.XLOOKUP(drafter_draft_stats[[#This Row],[draft_id]],drafts[id],drafts[non_canonical])=TRUE,0,IF(drafter_draft_stats[[#This Row],[total_veto_overrides]]-drafter_draft_stats[[#This Row],[veto_overrides_used]]&gt;=1,1,0))</f>
        <v>0</v>
      </c>
    </row>
    <row r="415" spans="2:19" x14ac:dyDescent="0.25">
      <c r="B415" t="s">
        <v>256</v>
      </c>
      <c r="C415" t="str">
        <f>_xlfn.XLOOKUP(drafter_draft_stats[[#This Row],[draft_id]],drafts[id],drafts[title])</f>
        <v>'70s Sports</v>
      </c>
      <c r="D415" t="s">
        <v>987</v>
      </c>
      <c r="E415" t="str">
        <f>_xlfn.XLOOKUP(drafter_draft_stats[[#This Row],[drafter_id]],drafters[id],drafters[name],"")</f>
        <v>Alan Sepinwall</v>
      </c>
      <c r="G415" t="str">
        <f>_xlfn.XLOOKUP(drafter_draft_stats[[#This Row],[drafter_team_id]],drafter_teams[id],drafter_teams[name],"")</f>
        <v/>
      </c>
      <c r="H415">
        <f>1</f>
        <v>1</v>
      </c>
      <c r="I415" cm="1">
        <f t="array" ref="I415">IF(_xlfn.XLOOKUP(drafter_draft_stats[[#This Row],[draft_id]],drafts[id],drafts[non_canonical])=TRUE,0,_xlfn.XLOOKUP(drafter_draft_stats[[#This Row],[drafter_id]],$D$2:$D414,$R$2:$R414,0,,-1))</f>
        <v>1</v>
      </c>
      <c r="J415" cm="1">
        <f t="array" ref="J415">IF(_xlfn.XLOOKUP(drafter_draft_stats[[#This Row],[draft_id]],drafts[id],drafts[non_canonical])=TRUE,0,_xlfn.XLOOKUP(drafter_draft_stats[[#This Row],[drafter_id]],$D$2:$D414,$S$2:$S414,0,,-1))</f>
        <v>0</v>
      </c>
      <c r="K415" cm="1">
        <f t="array" ref="K415">IF(_xlfn.XLOOKUP(1,(game_boards[draft_id]=drafter_draft_stats[[#This Row],[draft_id]])*(game_boards[drafter_id]=drafter_draft_stats[[#This Row],[drafter_id]]),game_boards[has_bonus_veto])=TRUE,1,0)</f>
        <v>0</v>
      </c>
      <c r="L415" cm="1">
        <f t="array" ref="L415">IF(_xlfn.XLOOKUP(1,(game_boards[draft_id]=drafter_draft_stats[[#This Row],[draft_id]])*(game_boards[drafter_id]=drafter_draft_stats[[#This Row],[drafter_id]]),game_boards[has_bonus_veto_override])=TRUE,1,0)</f>
        <v>0</v>
      </c>
      <c r="M415">
        <f>drafter_draft_stats[[#This Row],[starting_veto]]+drafter_draft_stats[[#This Row],[rollover_vetoes]]+drafter_draft_stats[[#This Row],[trivia_vetoes]]</f>
        <v>2</v>
      </c>
      <c r="N415">
        <f>drafter_draft_stats[[#This Row],[rollover_veto_override]]+drafter_draft_stats[[#This Row],[trivia_veto_override]]</f>
        <v>0</v>
      </c>
      <c r="R415">
        <f>IF(_xlfn.XLOOKUP(drafter_draft_stats[[#This Row],[draft_id]],drafts[id],drafts[non_canonical])=TRUE,0,IF(drafter_draft_stats[[#This Row],[total_vetoes]]-drafter_draft_stats[[#This Row],[vetoes_used]]&gt;=1,1,0))</f>
        <v>1</v>
      </c>
      <c r="S415">
        <f>IF(_xlfn.XLOOKUP(drafter_draft_stats[[#This Row],[draft_id]],drafts[id],drafts[non_canonical])=TRUE,0,IF(drafter_draft_stats[[#This Row],[total_veto_overrides]]-drafter_draft_stats[[#This Row],[veto_overrides_used]]&gt;=1,1,0))</f>
        <v>0</v>
      </c>
    </row>
    <row r="416" spans="2:19" x14ac:dyDescent="0.25">
      <c r="B416" t="s">
        <v>256</v>
      </c>
      <c r="C416" t="str">
        <f>_xlfn.XLOOKUP(drafter_draft_stats[[#This Row],[draft_id]],drafts[id],drafts[title])</f>
        <v>'70s Sports</v>
      </c>
      <c r="D416" t="s">
        <v>1193</v>
      </c>
      <c r="E416" t="str">
        <f>_xlfn.XLOOKUP(drafter_draft_stats[[#This Row],[drafter_id]],drafters[id],drafters[name],"")</f>
        <v>Daniel Fienberg</v>
      </c>
      <c r="G416" t="str">
        <f>_xlfn.XLOOKUP(drafter_draft_stats[[#This Row],[drafter_team_id]],drafter_teams[id],drafter_teams[name],"")</f>
        <v/>
      </c>
      <c r="H416">
        <f>1</f>
        <v>1</v>
      </c>
      <c r="I416" cm="1">
        <f t="array" ref="I416">IF(_xlfn.XLOOKUP(drafter_draft_stats[[#This Row],[draft_id]],drafts[id],drafts[non_canonical])=TRUE,0,_xlfn.XLOOKUP(drafter_draft_stats[[#This Row],[drafter_id]],$D$2:$D415,$R$2:$R415,0,,-1))</f>
        <v>0</v>
      </c>
      <c r="J416" cm="1">
        <f t="array" ref="J416">IF(_xlfn.XLOOKUP(drafter_draft_stats[[#This Row],[draft_id]],drafts[id],drafts[non_canonical])=TRUE,0,_xlfn.XLOOKUP(drafter_draft_stats[[#This Row],[drafter_id]],$D$2:$D415,$S$2:$S415,0,,-1))</f>
        <v>0</v>
      </c>
      <c r="K416" cm="1">
        <f t="array" ref="K416">IF(_xlfn.XLOOKUP(1,(game_boards[draft_id]=drafter_draft_stats[[#This Row],[draft_id]])*(game_boards[drafter_id]=drafter_draft_stats[[#This Row],[drafter_id]]),game_boards[has_bonus_veto])=TRUE,1,0)</f>
        <v>0</v>
      </c>
      <c r="L416" cm="1">
        <f t="array" ref="L416">IF(_xlfn.XLOOKUP(1,(game_boards[draft_id]=drafter_draft_stats[[#This Row],[draft_id]])*(game_boards[drafter_id]=drafter_draft_stats[[#This Row],[drafter_id]]),game_boards[has_bonus_veto_override])=TRUE,1,0)</f>
        <v>0</v>
      </c>
      <c r="M416">
        <f>drafter_draft_stats[[#This Row],[starting_veto]]+drafter_draft_stats[[#This Row],[rollover_vetoes]]+drafter_draft_stats[[#This Row],[trivia_vetoes]]</f>
        <v>1</v>
      </c>
      <c r="N416">
        <f>drafter_draft_stats[[#This Row],[rollover_veto_override]]+drafter_draft_stats[[#This Row],[trivia_veto_override]]</f>
        <v>0</v>
      </c>
      <c r="P416">
        <v>1</v>
      </c>
      <c r="R416">
        <f>IF(_xlfn.XLOOKUP(drafter_draft_stats[[#This Row],[draft_id]],drafts[id],drafts[non_canonical])=TRUE,0,IF(drafter_draft_stats[[#This Row],[total_vetoes]]-drafter_draft_stats[[#This Row],[vetoes_used]]&gt;=1,1,0))</f>
        <v>0</v>
      </c>
      <c r="S416">
        <f>IF(_xlfn.XLOOKUP(drafter_draft_stats[[#This Row],[draft_id]],drafts[id],drafts[non_canonical])=TRUE,0,IF(drafter_draft_stats[[#This Row],[total_veto_overrides]]-drafter_draft_stats[[#This Row],[veto_overrides_used]]&gt;=1,1,0))</f>
        <v>0</v>
      </c>
    </row>
    <row r="417" spans="2:19" x14ac:dyDescent="0.25">
      <c r="B417" t="s">
        <v>377</v>
      </c>
      <c r="C417" t="str">
        <f>_xlfn.XLOOKUP(drafter_draft_stats[[#This Row],[draft_id]],drafts[id],drafts[title])</f>
        <v>Dance</v>
      </c>
      <c r="D417" t="s">
        <v>797</v>
      </c>
      <c r="E417" t="str">
        <f>_xlfn.XLOOKUP(drafter_draft_stats[[#This Row],[drafter_id]],drafters[id],drafters[name],"")</f>
        <v>William Bibbiani</v>
      </c>
      <c r="G417" t="str">
        <f>_xlfn.XLOOKUP(drafter_draft_stats[[#This Row],[drafter_team_id]],drafter_teams[id],drafter_teams[name],"")</f>
        <v/>
      </c>
      <c r="H417">
        <f>1</f>
        <v>1</v>
      </c>
      <c r="I417" cm="1">
        <f t="array" ref="I417">IF(_xlfn.XLOOKUP(drafter_draft_stats[[#This Row],[draft_id]],drafts[id],drafts[non_canonical])=TRUE,0,_xlfn.XLOOKUP(drafter_draft_stats[[#This Row],[drafter_id]],$D$2:$D416,$R$2:$R416,0,,-1))</f>
        <v>0</v>
      </c>
      <c r="J417" cm="1">
        <f t="array" ref="J417">IF(_xlfn.XLOOKUP(drafter_draft_stats[[#This Row],[draft_id]],drafts[id],drafts[non_canonical])=TRUE,0,_xlfn.XLOOKUP(drafter_draft_stats[[#This Row],[drafter_id]],$D$2:$D416,$S$2:$S416,0,,-1))</f>
        <v>0</v>
      </c>
      <c r="K417" cm="1">
        <f t="array" ref="K417">IF(_xlfn.XLOOKUP(1,(game_boards[draft_id]=drafter_draft_stats[[#This Row],[draft_id]])*(game_boards[drafter_id]=drafter_draft_stats[[#This Row],[drafter_id]]),game_boards[has_bonus_veto])=TRUE,1,0)</f>
        <v>0</v>
      </c>
      <c r="L417" cm="1">
        <f t="array" ref="L417">IF(_xlfn.XLOOKUP(1,(game_boards[draft_id]=drafter_draft_stats[[#This Row],[draft_id]])*(game_boards[drafter_id]=drafter_draft_stats[[#This Row],[drafter_id]]),game_boards[has_bonus_veto_override])=TRUE,1,0)</f>
        <v>0</v>
      </c>
      <c r="M417">
        <f>drafter_draft_stats[[#This Row],[starting_veto]]+drafter_draft_stats[[#This Row],[rollover_vetoes]]+drafter_draft_stats[[#This Row],[trivia_vetoes]]</f>
        <v>1</v>
      </c>
      <c r="N417">
        <f>drafter_draft_stats[[#This Row],[rollover_veto_override]]+drafter_draft_stats[[#This Row],[trivia_veto_override]]</f>
        <v>0</v>
      </c>
      <c r="P417">
        <v>1</v>
      </c>
      <c r="R417">
        <f>IF(_xlfn.XLOOKUP(drafter_draft_stats[[#This Row],[draft_id]],drafts[id],drafts[non_canonical])=TRUE,0,IF(drafter_draft_stats[[#This Row],[total_vetoes]]-drafter_draft_stats[[#This Row],[vetoes_used]]&gt;=1,1,0))</f>
        <v>0</v>
      </c>
      <c r="S417">
        <f>IF(_xlfn.XLOOKUP(drafter_draft_stats[[#This Row],[draft_id]],drafts[id],drafts[non_canonical])=TRUE,0,IF(drafter_draft_stats[[#This Row],[total_veto_overrides]]-drafter_draft_stats[[#This Row],[veto_overrides_used]]&gt;=1,1,0))</f>
        <v>0</v>
      </c>
    </row>
    <row r="418" spans="2:19" x14ac:dyDescent="0.25">
      <c r="B418" t="s">
        <v>377</v>
      </c>
      <c r="C418" t="str">
        <f>_xlfn.XLOOKUP(drafter_draft_stats[[#This Row],[draft_id]],drafts[id],drafts[title])</f>
        <v>Dance</v>
      </c>
      <c r="D418" t="s">
        <v>1033</v>
      </c>
      <c r="E418" t="str">
        <f>_xlfn.XLOOKUP(drafter_draft_stats[[#This Row],[drafter_id]],drafters[id],drafters[name],"")</f>
        <v>Liz Shannon Miller</v>
      </c>
      <c r="G418" t="str">
        <f>_xlfn.XLOOKUP(drafter_draft_stats[[#This Row],[drafter_team_id]],drafter_teams[id],drafter_teams[name],"")</f>
        <v/>
      </c>
      <c r="H418">
        <f>1</f>
        <v>1</v>
      </c>
      <c r="I418" cm="1">
        <f t="array" ref="I418">IF(_xlfn.XLOOKUP(drafter_draft_stats[[#This Row],[draft_id]],drafts[id],drafts[non_canonical])=TRUE,0,_xlfn.XLOOKUP(drafter_draft_stats[[#This Row],[drafter_id]],$D$2:$D417,$R$2:$R417,0,,-1))</f>
        <v>0</v>
      </c>
      <c r="J418" cm="1">
        <f t="array" ref="J418">IF(_xlfn.XLOOKUP(drafter_draft_stats[[#This Row],[draft_id]],drafts[id],drafts[non_canonical])=TRUE,0,_xlfn.XLOOKUP(drafter_draft_stats[[#This Row],[drafter_id]],$D$2:$D417,$S$2:$S417,0,,-1))</f>
        <v>0</v>
      </c>
      <c r="K418" cm="1">
        <f t="array" ref="K418">IF(_xlfn.XLOOKUP(1,(game_boards[draft_id]=drafter_draft_stats[[#This Row],[draft_id]])*(game_boards[drafter_id]=drafter_draft_stats[[#This Row],[drafter_id]]),game_boards[has_bonus_veto])=TRUE,1,0)</f>
        <v>0</v>
      </c>
      <c r="L418" cm="1">
        <f t="array" ref="L418">IF(_xlfn.XLOOKUP(1,(game_boards[draft_id]=drafter_draft_stats[[#This Row],[draft_id]])*(game_boards[drafter_id]=drafter_draft_stats[[#This Row],[drafter_id]]),game_boards[has_bonus_veto_override])=TRUE,1,0)</f>
        <v>0</v>
      </c>
      <c r="M418">
        <f>drafter_draft_stats[[#This Row],[starting_veto]]+drafter_draft_stats[[#This Row],[rollover_vetoes]]+drafter_draft_stats[[#This Row],[trivia_vetoes]]</f>
        <v>1</v>
      </c>
      <c r="N418">
        <f>drafter_draft_stats[[#This Row],[rollover_veto_override]]+drafter_draft_stats[[#This Row],[trivia_veto_override]]</f>
        <v>0</v>
      </c>
      <c r="R418">
        <f>IF(_xlfn.XLOOKUP(drafter_draft_stats[[#This Row],[draft_id]],drafts[id],drafts[non_canonical])=TRUE,0,IF(drafter_draft_stats[[#This Row],[total_vetoes]]-drafter_draft_stats[[#This Row],[vetoes_used]]&gt;=1,1,0))</f>
        <v>1</v>
      </c>
      <c r="S418">
        <f>IF(_xlfn.XLOOKUP(drafter_draft_stats[[#This Row],[draft_id]],drafts[id],drafts[non_canonical])=TRUE,0,IF(drafter_draft_stats[[#This Row],[total_veto_overrides]]-drafter_draft_stats[[#This Row],[veto_overrides_used]]&gt;=1,1,0))</f>
        <v>0</v>
      </c>
    </row>
    <row r="419" spans="2:19" x14ac:dyDescent="0.25">
      <c r="B419" t="s">
        <v>705</v>
      </c>
      <c r="C419" t="str">
        <f>_xlfn.XLOOKUP(drafter_draft_stats[[#This Row],[draft_id]],drafts[id],drafts[title])</f>
        <v>1997 Mini-Mega</v>
      </c>
      <c r="D419" t="s">
        <v>1095</v>
      </c>
      <c r="E419" t="str">
        <f>_xlfn.XLOOKUP(drafter_draft_stats[[#This Row],[drafter_id]],drafters[id],drafters[name],"")</f>
        <v>Katey Rich</v>
      </c>
      <c r="G419" t="str">
        <f>_xlfn.XLOOKUP(drafter_draft_stats[[#This Row],[drafter_team_id]],drafter_teams[id],drafter_teams[name],"")</f>
        <v/>
      </c>
      <c r="H419">
        <f>1</f>
        <v>1</v>
      </c>
      <c r="I419" cm="1">
        <f t="array" ref="I419">IF(_xlfn.XLOOKUP(drafter_draft_stats[[#This Row],[draft_id]],drafts[id],drafts[non_canonical])=TRUE,0,_xlfn.XLOOKUP(drafter_draft_stats[[#This Row],[drafter_id]],$D$2:$D418,$R$2:$R418,0,,-1))</f>
        <v>1</v>
      </c>
      <c r="J419" cm="1">
        <f t="array" ref="J419">IF(_xlfn.XLOOKUP(drafter_draft_stats[[#This Row],[draft_id]],drafts[id],drafts[non_canonical])=TRUE,0,_xlfn.XLOOKUP(drafter_draft_stats[[#This Row],[drafter_id]],$D$2:$D418,$S$2:$S418,0,,-1))</f>
        <v>0</v>
      </c>
      <c r="K419" cm="1">
        <f t="array" ref="K419">IF(_xlfn.XLOOKUP(1,(game_boards[draft_id]=drafter_draft_stats[[#This Row],[draft_id]])*(game_boards[drafter_id]=drafter_draft_stats[[#This Row],[drafter_id]]),game_boards[has_bonus_veto])=TRUE,1,0)</f>
        <v>1</v>
      </c>
      <c r="L419" cm="1">
        <f t="array" ref="L419">IF(_xlfn.XLOOKUP(1,(game_boards[draft_id]=drafter_draft_stats[[#This Row],[draft_id]])*(game_boards[drafter_id]=drafter_draft_stats[[#This Row],[drafter_id]]),game_boards[has_bonus_veto_override])=TRUE,1,0)</f>
        <v>0</v>
      </c>
      <c r="M419">
        <f>drafter_draft_stats[[#This Row],[starting_veto]]+drafter_draft_stats[[#This Row],[rollover_vetoes]]+drafter_draft_stats[[#This Row],[trivia_vetoes]]</f>
        <v>3</v>
      </c>
      <c r="N419">
        <f>drafter_draft_stats[[#This Row],[rollover_veto_override]]+drafter_draft_stats[[#This Row],[trivia_veto_override]]</f>
        <v>0</v>
      </c>
      <c r="P419">
        <v>2</v>
      </c>
      <c r="R419">
        <f>IF(_xlfn.XLOOKUP(drafter_draft_stats[[#This Row],[draft_id]],drafts[id],drafts[non_canonical])=TRUE,0,IF(drafter_draft_stats[[#This Row],[total_vetoes]]-drafter_draft_stats[[#This Row],[vetoes_used]]&gt;=1,1,0))</f>
        <v>1</v>
      </c>
      <c r="S419">
        <f>IF(_xlfn.XLOOKUP(drafter_draft_stats[[#This Row],[draft_id]],drafts[id],drafts[non_canonical])=TRUE,0,IF(drafter_draft_stats[[#This Row],[total_veto_overrides]]-drafter_draft_stats[[#This Row],[veto_overrides_used]]&gt;=1,1,0))</f>
        <v>0</v>
      </c>
    </row>
    <row r="420" spans="2:19" x14ac:dyDescent="0.25">
      <c r="B420" t="s">
        <v>705</v>
      </c>
      <c r="C420" t="str">
        <f>_xlfn.XLOOKUP(drafter_draft_stats[[#This Row],[draft_id]],drafts[id],drafts[title])</f>
        <v>1997 Mini-Mega</v>
      </c>
      <c r="D420" t="s">
        <v>1181</v>
      </c>
      <c r="E420" t="str">
        <f>_xlfn.XLOOKUP(drafter_draft_stats[[#This Row],[drafter_id]],drafters[id],drafters[name],"")</f>
        <v>Kristy Puchko</v>
      </c>
      <c r="G420" t="str">
        <f>_xlfn.XLOOKUP(drafter_draft_stats[[#This Row],[drafter_team_id]],drafter_teams[id],drafter_teams[name],"")</f>
        <v/>
      </c>
      <c r="H420">
        <f>1</f>
        <v>1</v>
      </c>
      <c r="I420" cm="1">
        <f t="array" ref="I420">IF(_xlfn.XLOOKUP(drafter_draft_stats[[#This Row],[draft_id]],drafts[id],drafts[non_canonical])=TRUE,0,_xlfn.XLOOKUP(drafter_draft_stats[[#This Row],[drafter_id]],$D$2:$D419,$R$2:$R419,0,,-1))</f>
        <v>0</v>
      </c>
      <c r="J420" cm="1">
        <f t="array" ref="J420">IF(_xlfn.XLOOKUP(drafter_draft_stats[[#This Row],[draft_id]],drafts[id],drafts[non_canonical])=TRUE,0,_xlfn.XLOOKUP(drafter_draft_stats[[#This Row],[drafter_id]],$D$2:$D419,$S$2:$S419,0,,-1))</f>
        <v>0</v>
      </c>
      <c r="K420" cm="1">
        <f t="array" ref="K420">IF(_xlfn.XLOOKUP(1,(game_boards[draft_id]=drafter_draft_stats[[#This Row],[draft_id]])*(game_boards[drafter_id]=drafter_draft_stats[[#This Row],[drafter_id]]),game_boards[has_bonus_veto])=TRUE,1,0)</f>
        <v>0</v>
      </c>
      <c r="L420" cm="1">
        <f t="array" ref="L420">IF(_xlfn.XLOOKUP(1,(game_boards[draft_id]=drafter_draft_stats[[#This Row],[draft_id]])*(game_boards[drafter_id]=drafter_draft_stats[[#This Row],[drafter_id]]),game_boards[has_bonus_veto_override])=TRUE,1,0)</f>
        <v>0</v>
      </c>
      <c r="M420">
        <f>drafter_draft_stats[[#This Row],[starting_veto]]+drafter_draft_stats[[#This Row],[rollover_vetoes]]+drafter_draft_stats[[#This Row],[trivia_vetoes]]</f>
        <v>1</v>
      </c>
      <c r="N420">
        <f>drafter_draft_stats[[#This Row],[rollover_veto_override]]+drafter_draft_stats[[#This Row],[trivia_veto_override]]</f>
        <v>0</v>
      </c>
      <c r="P420">
        <v>1</v>
      </c>
      <c r="R420">
        <f>IF(_xlfn.XLOOKUP(drafter_draft_stats[[#This Row],[draft_id]],drafts[id],drafts[non_canonical])=TRUE,0,IF(drafter_draft_stats[[#This Row],[total_vetoes]]-drafter_draft_stats[[#This Row],[vetoes_used]]&gt;=1,1,0))</f>
        <v>0</v>
      </c>
      <c r="S420">
        <f>IF(_xlfn.XLOOKUP(drafter_draft_stats[[#This Row],[draft_id]],drafts[id],drafts[non_canonical])=TRUE,0,IF(drafter_draft_stats[[#This Row],[total_veto_overrides]]-drafter_draft_stats[[#This Row],[veto_overrides_used]]&gt;=1,1,0))</f>
        <v>0</v>
      </c>
    </row>
    <row r="421" spans="2:19" x14ac:dyDescent="0.25">
      <c r="B421" t="s">
        <v>705</v>
      </c>
      <c r="C421" t="str">
        <f>_xlfn.XLOOKUP(drafter_draft_stats[[#This Row],[draft_id]],drafts[id],drafts[title])</f>
        <v>1997 Mini-Mega</v>
      </c>
      <c r="D421" t="s">
        <v>1137</v>
      </c>
      <c r="E421" t="str">
        <f>_xlfn.XLOOKUP(drafter_draft_stats[[#This Row],[drafter_id]],drafters[id],drafters[name],"")</f>
        <v>Wynter Mitchell</v>
      </c>
      <c r="G421" t="str">
        <f>_xlfn.XLOOKUP(drafter_draft_stats[[#This Row],[drafter_team_id]],drafter_teams[id],drafter_teams[name],"")</f>
        <v/>
      </c>
      <c r="H421">
        <f>1</f>
        <v>1</v>
      </c>
      <c r="I421" cm="1">
        <f t="array" ref="I421">IF(_xlfn.XLOOKUP(drafter_draft_stats[[#This Row],[draft_id]],drafts[id],drafts[non_canonical])=TRUE,0,_xlfn.XLOOKUP(drafter_draft_stats[[#This Row],[drafter_id]],$D$2:$D420,$R$2:$R420,0,,-1))</f>
        <v>1</v>
      </c>
      <c r="J421" cm="1">
        <f t="array" ref="J421">IF(_xlfn.XLOOKUP(drafter_draft_stats[[#This Row],[draft_id]],drafts[id],drafts[non_canonical])=TRUE,0,_xlfn.XLOOKUP(drafter_draft_stats[[#This Row],[drafter_id]],$D$2:$D420,$S$2:$S420,0,,-1))</f>
        <v>0</v>
      </c>
      <c r="K421" cm="1">
        <f t="array" ref="K421">IF(_xlfn.XLOOKUP(1,(game_boards[draft_id]=drafter_draft_stats[[#This Row],[draft_id]])*(game_boards[drafter_id]=drafter_draft_stats[[#This Row],[drafter_id]]),game_boards[has_bonus_veto])=TRUE,1,0)</f>
        <v>0</v>
      </c>
      <c r="L421" cm="1">
        <f t="array" ref="L421">IF(_xlfn.XLOOKUP(1,(game_boards[draft_id]=drafter_draft_stats[[#This Row],[draft_id]])*(game_boards[drafter_id]=drafter_draft_stats[[#This Row],[drafter_id]]),game_boards[has_bonus_veto_override])=TRUE,1,0)</f>
        <v>1</v>
      </c>
      <c r="M421">
        <f>drafter_draft_stats[[#This Row],[starting_veto]]+drafter_draft_stats[[#This Row],[rollover_vetoes]]+drafter_draft_stats[[#This Row],[trivia_vetoes]]</f>
        <v>2</v>
      </c>
      <c r="N421">
        <f>drafter_draft_stats[[#This Row],[rollover_veto_override]]+drafter_draft_stats[[#This Row],[trivia_veto_override]]</f>
        <v>1</v>
      </c>
      <c r="Q421">
        <v>1</v>
      </c>
      <c r="R421">
        <f>IF(_xlfn.XLOOKUP(drafter_draft_stats[[#This Row],[draft_id]],drafts[id],drafts[non_canonical])=TRUE,0,IF(drafter_draft_stats[[#This Row],[total_vetoes]]-drafter_draft_stats[[#This Row],[vetoes_used]]&gt;=1,1,0))</f>
        <v>1</v>
      </c>
      <c r="S421">
        <f>IF(_xlfn.XLOOKUP(drafter_draft_stats[[#This Row],[draft_id]],drafts[id],drafts[non_canonical])=TRUE,0,IF(drafter_draft_stats[[#This Row],[total_veto_overrides]]-drafter_draft_stats[[#This Row],[veto_overrides_used]]&gt;=1,1,0))</f>
        <v>0</v>
      </c>
    </row>
    <row r="422" spans="2:19" x14ac:dyDescent="0.25">
      <c r="B422" t="s">
        <v>705</v>
      </c>
      <c r="C422" t="str">
        <f>_xlfn.XLOOKUP(drafter_draft_stats[[#This Row],[draft_id]],drafts[id],drafts[title])</f>
        <v>1997 Mini-Mega</v>
      </c>
      <c r="D422" t="s">
        <v>1237</v>
      </c>
      <c r="E422" t="str">
        <f>_xlfn.XLOOKUP(drafter_draft_stats[[#This Row],[drafter_id]],drafters[id],drafters[name],"")</f>
        <v>Clay Keller</v>
      </c>
      <c r="G422" t="str">
        <f>_xlfn.XLOOKUP(drafter_draft_stats[[#This Row],[drafter_team_id]],drafter_teams[id],drafter_teams[name],"")</f>
        <v/>
      </c>
      <c r="H422">
        <f>1</f>
        <v>1</v>
      </c>
      <c r="I422" cm="1">
        <f t="array" ref="I422">IF(_xlfn.XLOOKUP(drafter_draft_stats[[#This Row],[draft_id]],drafts[id],drafts[non_canonical])=TRUE,0,_xlfn.XLOOKUP(drafter_draft_stats[[#This Row],[drafter_id]],$D$2:$D421,$R$2:$R421,0,,-1))</f>
        <v>1</v>
      </c>
      <c r="J422" cm="1">
        <f t="array" ref="J422">IF(_xlfn.XLOOKUP(drafter_draft_stats[[#This Row],[draft_id]],drafts[id],drafts[non_canonical])=TRUE,0,_xlfn.XLOOKUP(drafter_draft_stats[[#This Row],[drafter_id]],$D$2:$D421,$S$2:$S421,0,,-1))</f>
        <v>1</v>
      </c>
      <c r="K422" cm="1">
        <f t="array" ref="K422">IF(_xlfn.XLOOKUP(1,(game_boards[draft_id]=drafter_draft_stats[[#This Row],[draft_id]])*(game_boards[drafter_id]=drafter_draft_stats[[#This Row],[drafter_id]]),game_boards[has_bonus_veto])=TRUE,1,0)</f>
        <v>0</v>
      </c>
      <c r="L422" cm="1">
        <f t="array" ref="L422">IF(_xlfn.XLOOKUP(1,(game_boards[draft_id]=drafter_draft_stats[[#This Row],[draft_id]])*(game_boards[drafter_id]=drafter_draft_stats[[#This Row],[drafter_id]]),game_boards[has_bonus_veto_override])=TRUE,1,0)</f>
        <v>0</v>
      </c>
      <c r="M422">
        <f>drafter_draft_stats[[#This Row],[starting_veto]]+drafter_draft_stats[[#This Row],[rollover_vetoes]]+drafter_draft_stats[[#This Row],[trivia_vetoes]]</f>
        <v>2</v>
      </c>
      <c r="N422">
        <f>drafter_draft_stats[[#This Row],[rollover_veto_override]]+drafter_draft_stats[[#This Row],[trivia_veto_override]]</f>
        <v>1</v>
      </c>
      <c r="P422">
        <v>1</v>
      </c>
      <c r="R422">
        <f>IF(_xlfn.XLOOKUP(drafter_draft_stats[[#This Row],[draft_id]],drafts[id],drafts[non_canonical])=TRUE,0,IF(drafter_draft_stats[[#This Row],[total_vetoes]]-drafter_draft_stats[[#This Row],[vetoes_used]]&gt;=1,1,0))</f>
        <v>1</v>
      </c>
      <c r="S422">
        <f>IF(_xlfn.XLOOKUP(drafter_draft_stats[[#This Row],[draft_id]],drafts[id],drafts[non_canonical])=TRUE,0,IF(drafter_draft_stats[[#This Row],[total_veto_overrides]]-drafter_draft_stats[[#This Row],[veto_overrides_used]]&gt;=1,1,0))</f>
        <v>1</v>
      </c>
    </row>
    <row r="423" spans="2:19" x14ac:dyDescent="0.25">
      <c r="B423" t="s">
        <v>150</v>
      </c>
      <c r="C423" t="str">
        <f>_xlfn.XLOOKUP(drafter_draft_stats[[#This Row],[draft_id]],drafts[id],drafts[title])</f>
        <v>Hotels &amp; Motels</v>
      </c>
      <c r="D423" t="s">
        <v>905</v>
      </c>
      <c r="E423" t="str">
        <f>_xlfn.XLOOKUP(drafter_draft_stats[[#This Row],[drafter_id]],drafters[id],drafters[name],"")</f>
        <v>Phil Iscove</v>
      </c>
      <c r="G423" t="str">
        <f>_xlfn.XLOOKUP(drafter_draft_stats[[#This Row],[drafter_team_id]],drafter_teams[id],drafter_teams[name],"")</f>
        <v/>
      </c>
      <c r="H423">
        <f>1</f>
        <v>1</v>
      </c>
      <c r="I423" cm="1">
        <f t="array" ref="I423">IF(_xlfn.XLOOKUP(drafter_draft_stats[[#This Row],[draft_id]],drafts[id],drafts[non_canonical])=TRUE,0,_xlfn.XLOOKUP(drafter_draft_stats[[#This Row],[drafter_id]],$D$2:$D422,$R$2:$R422,0,,-1))</f>
        <v>0</v>
      </c>
      <c r="J423" cm="1">
        <f t="array" ref="J423">IF(_xlfn.XLOOKUP(drafter_draft_stats[[#This Row],[draft_id]],drafts[id],drafts[non_canonical])=TRUE,0,_xlfn.XLOOKUP(drafter_draft_stats[[#This Row],[drafter_id]],$D$2:$D422,$S$2:$S422,0,,-1))</f>
        <v>0</v>
      </c>
      <c r="K423" cm="1">
        <f t="array" ref="K423">IF(_xlfn.XLOOKUP(1,(game_boards[draft_id]=drafter_draft_stats[[#This Row],[draft_id]])*(game_boards[drafter_id]=drafter_draft_stats[[#This Row],[drafter_id]]),game_boards[has_bonus_veto])=TRUE,1,0)</f>
        <v>0</v>
      </c>
      <c r="L423" cm="1">
        <f t="array" ref="L423">IF(_xlfn.XLOOKUP(1,(game_boards[draft_id]=drafter_draft_stats[[#This Row],[draft_id]])*(game_boards[drafter_id]=drafter_draft_stats[[#This Row],[drafter_id]]),game_boards[has_bonus_veto_override])=TRUE,1,0)</f>
        <v>0</v>
      </c>
      <c r="M423">
        <f>drafter_draft_stats[[#This Row],[starting_veto]]+drafter_draft_stats[[#This Row],[rollover_vetoes]]+drafter_draft_stats[[#This Row],[trivia_vetoes]]</f>
        <v>1</v>
      </c>
      <c r="N423">
        <f>drafter_draft_stats[[#This Row],[rollover_veto_override]]+drafter_draft_stats[[#This Row],[trivia_veto_override]]</f>
        <v>0</v>
      </c>
      <c r="R423">
        <f>IF(_xlfn.XLOOKUP(drafter_draft_stats[[#This Row],[draft_id]],drafts[id],drafts[non_canonical])=TRUE,0,IF(drafter_draft_stats[[#This Row],[total_vetoes]]-drafter_draft_stats[[#This Row],[vetoes_used]]&gt;=1,1,0))</f>
        <v>1</v>
      </c>
      <c r="S423">
        <f>IF(_xlfn.XLOOKUP(drafter_draft_stats[[#This Row],[draft_id]],drafts[id],drafts[non_canonical])=TRUE,0,IF(drafter_draft_stats[[#This Row],[total_veto_overrides]]-drafter_draft_stats[[#This Row],[veto_overrides_used]]&gt;=1,1,0))</f>
        <v>0</v>
      </c>
    </row>
    <row r="424" spans="2:19" x14ac:dyDescent="0.25">
      <c r="B424" t="s">
        <v>150</v>
      </c>
      <c r="C424" t="str">
        <f>_xlfn.XLOOKUP(drafter_draft_stats[[#This Row],[draft_id]],drafts[id],drafts[title])</f>
        <v>Hotels &amp; Motels</v>
      </c>
      <c r="D424" t="s">
        <v>825</v>
      </c>
      <c r="E424" t="str">
        <f>_xlfn.XLOOKUP(drafter_draft_stats[[#This Row],[drafter_id]],drafters[id],drafters[name],"")</f>
        <v>Kenny Neibart</v>
      </c>
      <c r="G424" t="str">
        <f>_xlfn.XLOOKUP(drafter_draft_stats[[#This Row],[drafter_team_id]],drafter_teams[id],drafter_teams[name],"")</f>
        <v/>
      </c>
      <c r="H424">
        <f>1</f>
        <v>1</v>
      </c>
      <c r="I424" cm="1">
        <f t="array" ref="I424">IF(_xlfn.XLOOKUP(drafter_draft_stats[[#This Row],[draft_id]],drafts[id],drafts[non_canonical])=TRUE,0,_xlfn.XLOOKUP(drafter_draft_stats[[#This Row],[drafter_id]],$D$2:$D423,$R$2:$R423,0,,-1))</f>
        <v>0</v>
      </c>
      <c r="J424" cm="1">
        <f t="array" ref="J424">IF(_xlfn.XLOOKUP(drafter_draft_stats[[#This Row],[draft_id]],drafts[id],drafts[non_canonical])=TRUE,0,_xlfn.XLOOKUP(drafter_draft_stats[[#This Row],[drafter_id]],$D$2:$D423,$S$2:$S423,0,,-1))</f>
        <v>0</v>
      </c>
      <c r="K424" cm="1">
        <f t="array" ref="K424">IF(_xlfn.XLOOKUP(1,(game_boards[draft_id]=drafter_draft_stats[[#This Row],[draft_id]])*(game_boards[drafter_id]=drafter_draft_stats[[#This Row],[drafter_id]]),game_boards[has_bonus_veto])=TRUE,1,0)</f>
        <v>0</v>
      </c>
      <c r="L424" cm="1">
        <f t="array" ref="L424">IF(_xlfn.XLOOKUP(1,(game_boards[draft_id]=drafter_draft_stats[[#This Row],[draft_id]])*(game_boards[drafter_id]=drafter_draft_stats[[#This Row],[drafter_id]]),game_boards[has_bonus_veto_override])=TRUE,1,0)</f>
        <v>0</v>
      </c>
      <c r="M424">
        <f>drafter_draft_stats[[#This Row],[starting_veto]]+drafter_draft_stats[[#This Row],[rollover_vetoes]]+drafter_draft_stats[[#This Row],[trivia_vetoes]]</f>
        <v>1</v>
      </c>
      <c r="N424">
        <f>drafter_draft_stats[[#This Row],[rollover_veto_override]]+drafter_draft_stats[[#This Row],[trivia_veto_override]]</f>
        <v>0</v>
      </c>
      <c r="R424">
        <f>IF(_xlfn.XLOOKUP(drafter_draft_stats[[#This Row],[draft_id]],drafts[id],drafts[non_canonical])=TRUE,0,IF(drafter_draft_stats[[#This Row],[total_vetoes]]-drafter_draft_stats[[#This Row],[vetoes_used]]&gt;=1,1,0))</f>
        <v>1</v>
      </c>
      <c r="S424">
        <f>IF(_xlfn.XLOOKUP(drafter_draft_stats[[#This Row],[draft_id]],drafts[id],drafts[non_canonical])=TRUE,0,IF(drafter_draft_stats[[#This Row],[total_veto_overrides]]-drafter_draft_stats[[#This Row],[veto_overrides_used]]&gt;=1,1,0))</f>
        <v>0</v>
      </c>
    </row>
    <row r="425" spans="2:19" x14ac:dyDescent="0.25">
      <c r="B425" t="s">
        <v>735</v>
      </c>
      <c r="C425" t="str">
        <f>_xlfn.XLOOKUP(drafter_draft_stats[[#This Row],[draft_id]],drafts[id],drafts[title])</f>
        <v>John Waters</v>
      </c>
      <c r="D425" t="s">
        <v>1241</v>
      </c>
      <c r="E425" t="str">
        <f>_xlfn.XLOOKUP(drafter_draft_stats[[#This Row],[drafter_id]],drafters[id],drafters[name],"")</f>
        <v>Jason Shawhan</v>
      </c>
      <c r="G425" t="str">
        <f>_xlfn.XLOOKUP(drafter_draft_stats[[#This Row],[drafter_team_id]],drafter_teams[id],drafter_teams[name],"")</f>
        <v/>
      </c>
      <c r="H425">
        <f>1</f>
        <v>1</v>
      </c>
      <c r="I425" cm="1">
        <f t="array" ref="I425">IF(_xlfn.XLOOKUP(drafter_draft_stats[[#This Row],[draft_id]],drafts[id],drafts[non_canonical])=TRUE,0,_xlfn.XLOOKUP(drafter_draft_stats[[#This Row],[drafter_id]],$D$2:$D424,$R$2:$R424,0,,-1))</f>
        <v>0</v>
      </c>
      <c r="J425" cm="1">
        <f t="array" ref="J425">IF(_xlfn.XLOOKUP(drafter_draft_stats[[#This Row],[draft_id]],drafts[id],drafts[non_canonical])=TRUE,0,_xlfn.XLOOKUP(drafter_draft_stats[[#This Row],[drafter_id]],$D$2:$D424,$S$2:$S424,0,,-1))</f>
        <v>0</v>
      </c>
      <c r="K425" cm="1">
        <f t="array" ref="K425">IF(_xlfn.XLOOKUP(1,(game_boards[draft_id]=drafter_draft_stats[[#This Row],[draft_id]])*(game_boards[drafter_id]=drafter_draft_stats[[#This Row],[drafter_id]]),game_boards[has_bonus_veto])=TRUE,1,0)</f>
        <v>0</v>
      </c>
      <c r="L425" cm="1">
        <f t="array" ref="L425">IF(_xlfn.XLOOKUP(1,(game_boards[draft_id]=drafter_draft_stats[[#This Row],[draft_id]])*(game_boards[drafter_id]=drafter_draft_stats[[#This Row],[drafter_id]]),game_boards[has_bonus_veto_override])=TRUE,1,0)</f>
        <v>0</v>
      </c>
      <c r="M425">
        <f>drafter_draft_stats[[#This Row],[starting_veto]]+drafter_draft_stats[[#This Row],[rollover_vetoes]]+drafter_draft_stats[[#This Row],[trivia_vetoes]]</f>
        <v>1</v>
      </c>
      <c r="N425">
        <f>drafter_draft_stats[[#This Row],[rollover_veto_override]]+drafter_draft_stats[[#This Row],[trivia_veto_override]]</f>
        <v>0</v>
      </c>
      <c r="P425">
        <v>1</v>
      </c>
      <c r="R425">
        <f>IF(_xlfn.XLOOKUP(drafter_draft_stats[[#This Row],[draft_id]],drafts[id],drafts[non_canonical])=TRUE,0,IF(drafter_draft_stats[[#This Row],[total_vetoes]]-drafter_draft_stats[[#This Row],[vetoes_used]]&gt;=1,1,0))</f>
        <v>0</v>
      </c>
      <c r="S425">
        <f>IF(_xlfn.XLOOKUP(drafter_draft_stats[[#This Row],[draft_id]],drafts[id],drafts[non_canonical])=TRUE,0,IF(drafter_draft_stats[[#This Row],[total_veto_overrides]]-drafter_draft_stats[[#This Row],[veto_overrides_used]]&gt;=1,1,0))</f>
        <v>0</v>
      </c>
    </row>
    <row r="426" spans="2:19" x14ac:dyDescent="0.25">
      <c r="B426" t="s">
        <v>735</v>
      </c>
      <c r="C426" t="str">
        <f>_xlfn.XLOOKUP(drafter_draft_stats[[#This Row],[draft_id]],drafts[id],drafts[title])</f>
        <v>John Waters</v>
      </c>
      <c r="D426" t="s">
        <v>915</v>
      </c>
      <c r="E426" t="str">
        <f>_xlfn.XLOOKUP(drafter_draft_stats[[#This Row],[drafter_id]],drafters[id],drafters[name],"")</f>
        <v>Billy Ray Brewton</v>
      </c>
      <c r="G426" t="str">
        <f>_xlfn.XLOOKUP(drafter_draft_stats[[#This Row],[drafter_team_id]],drafter_teams[id],drafter_teams[name],"")</f>
        <v/>
      </c>
      <c r="H426">
        <f>1</f>
        <v>1</v>
      </c>
      <c r="I426" cm="1">
        <f t="array" ref="I426">IF(_xlfn.XLOOKUP(drafter_draft_stats[[#This Row],[draft_id]],drafts[id],drafts[non_canonical])=TRUE,0,_xlfn.XLOOKUP(drafter_draft_stats[[#This Row],[drafter_id]],$D$2:$D425,$R$2:$R425,0,,-1))</f>
        <v>0</v>
      </c>
      <c r="J426" cm="1">
        <f t="array" ref="J426">IF(_xlfn.XLOOKUP(drafter_draft_stats[[#This Row],[draft_id]],drafts[id],drafts[non_canonical])=TRUE,0,_xlfn.XLOOKUP(drafter_draft_stats[[#This Row],[drafter_id]],$D$2:$D425,$S$2:$S425,0,,-1))</f>
        <v>1</v>
      </c>
      <c r="K426" cm="1">
        <f t="array" ref="K426">IF(_xlfn.XLOOKUP(1,(game_boards[draft_id]=drafter_draft_stats[[#This Row],[draft_id]])*(game_boards[drafter_id]=drafter_draft_stats[[#This Row],[drafter_id]]),game_boards[has_bonus_veto])=TRUE,1,0)</f>
        <v>0</v>
      </c>
      <c r="L426" cm="1">
        <f t="array" ref="L426">IF(_xlfn.XLOOKUP(1,(game_boards[draft_id]=drafter_draft_stats[[#This Row],[draft_id]])*(game_boards[drafter_id]=drafter_draft_stats[[#This Row],[drafter_id]]),game_boards[has_bonus_veto_override])=TRUE,1,0)</f>
        <v>0</v>
      </c>
      <c r="M426">
        <f>drafter_draft_stats[[#This Row],[starting_veto]]+drafter_draft_stats[[#This Row],[rollover_vetoes]]+drafter_draft_stats[[#This Row],[trivia_vetoes]]</f>
        <v>1</v>
      </c>
      <c r="N426">
        <f>drafter_draft_stats[[#This Row],[rollover_veto_override]]+drafter_draft_stats[[#This Row],[trivia_veto_override]]</f>
        <v>1</v>
      </c>
      <c r="P426">
        <v>1</v>
      </c>
      <c r="R426">
        <f>IF(_xlfn.XLOOKUP(drafter_draft_stats[[#This Row],[draft_id]],drafts[id],drafts[non_canonical])=TRUE,0,IF(drafter_draft_stats[[#This Row],[total_vetoes]]-drafter_draft_stats[[#This Row],[vetoes_used]]&gt;=1,1,0))</f>
        <v>0</v>
      </c>
      <c r="S426">
        <f>IF(_xlfn.XLOOKUP(drafter_draft_stats[[#This Row],[draft_id]],drafts[id],drafts[non_canonical])=TRUE,0,IF(drafter_draft_stats[[#This Row],[total_veto_overrides]]-drafter_draft_stats[[#This Row],[veto_overrides_used]]&gt;=1,1,0))</f>
        <v>1</v>
      </c>
    </row>
    <row r="427" spans="2:19" x14ac:dyDescent="0.25">
      <c r="B427" t="s">
        <v>500</v>
      </c>
      <c r="C427" t="str">
        <f>_xlfn.XLOOKUP(drafter_draft_stats[[#This Row],[draft_id]],drafts[id],drafts[title])</f>
        <v>'90s Directorial Debuts</v>
      </c>
      <c r="D427" t="s">
        <v>867</v>
      </c>
      <c r="E427" t="str">
        <f>_xlfn.XLOOKUP(drafter_draft_stats[[#This Row],[drafter_id]],drafters[id],drafters[name],"")</f>
        <v>Mark Harris</v>
      </c>
      <c r="G427" t="str">
        <f>_xlfn.XLOOKUP(drafter_draft_stats[[#This Row],[drafter_team_id]],drafter_teams[id],drafter_teams[name],"")</f>
        <v/>
      </c>
      <c r="H427">
        <f>1</f>
        <v>1</v>
      </c>
      <c r="I427" cm="1">
        <f t="array" ref="I427">IF(_xlfn.XLOOKUP(drafter_draft_stats[[#This Row],[draft_id]],drafts[id],drafts[non_canonical])=TRUE,0,_xlfn.XLOOKUP(drafter_draft_stats[[#This Row],[drafter_id]],$D$2:$D426,$R$2:$R426,0,,-1))</f>
        <v>1</v>
      </c>
      <c r="J427" cm="1">
        <f t="array" ref="J427">IF(_xlfn.XLOOKUP(drafter_draft_stats[[#This Row],[draft_id]],drafts[id],drafts[non_canonical])=TRUE,0,_xlfn.XLOOKUP(drafter_draft_stats[[#This Row],[drafter_id]],$D$2:$D426,$S$2:$S426,0,,-1))</f>
        <v>0</v>
      </c>
      <c r="K427" cm="1">
        <f t="array" ref="K427">IF(_xlfn.XLOOKUP(1,(game_boards[draft_id]=drafter_draft_stats[[#This Row],[draft_id]])*(game_boards[drafter_id]=drafter_draft_stats[[#This Row],[drafter_id]]),game_boards[has_bonus_veto])=TRUE,1,0)</f>
        <v>0</v>
      </c>
      <c r="L427" cm="1">
        <f t="array" ref="L427">IF(_xlfn.XLOOKUP(1,(game_boards[draft_id]=drafter_draft_stats[[#This Row],[draft_id]])*(game_boards[drafter_id]=drafter_draft_stats[[#This Row],[drafter_id]]),game_boards[has_bonus_veto_override])=TRUE,1,0)</f>
        <v>0</v>
      </c>
      <c r="M427">
        <f>drafter_draft_stats[[#This Row],[starting_veto]]+drafter_draft_stats[[#This Row],[rollover_vetoes]]+drafter_draft_stats[[#This Row],[trivia_vetoes]]</f>
        <v>2</v>
      </c>
      <c r="N427">
        <f>drafter_draft_stats[[#This Row],[rollover_veto_override]]+drafter_draft_stats[[#This Row],[trivia_veto_override]]</f>
        <v>0</v>
      </c>
      <c r="P427">
        <v>1</v>
      </c>
      <c r="R427">
        <f>IF(_xlfn.XLOOKUP(drafter_draft_stats[[#This Row],[draft_id]],drafts[id],drafts[non_canonical])=TRUE,0,IF(drafter_draft_stats[[#This Row],[total_vetoes]]-drafter_draft_stats[[#This Row],[vetoes_used]]&gt;=1,1,0))</f>
        <v>1</v>
      </c>
      <c r="S427">
        <f>IF(_xlfn.XLOOKUP(drafter_draft_stats[[#This Row],[draft_id]],drafts[id],drafts[non_canonical])=TRUE,0,IF(drafter_draft_stats[[#This Row],[total_veto_overrides]]-drafter_draft_stats[[#This Row],[veto_overrides_used]]&gt;=1,1,0))</f>
        <v>0</v>
      </c>
    </row>
    <row r="428" spans="2:19" x14ac:dyDescent="0.25">
      <c r="B428" t="s">
        <v>500</v>
      </c>
      <c r="C428" t="str">
        <f>_xlfn.XLOOKUP(drafter_draft_stats[[#This Row],[draft_id]],drafts[id],drafts[title])</f>
        <v>'90s Directorial Debuts</v>
      </c>
      <c r="D428" t="s">
        <v>781</v>
      </c>
      <c r="E428" t="str">
        <f>_xlfn.XLOOKUP(drafter_draft_stats[[#This Row],[drafter_id]],drafters[id],drafters[name],"")</f>
        <v>Adam B. Vary</v>
      </c>
      <c r="G428" t="str">
        <f>_xlfn.XLOOKUP(drafter_draft_stats[[#This Row],[drafter_team_id]],drafter_teams[id],drafter_teams[name],"")</f>
        <v/>
      </c>
      <c r="H428">
        <f>1</f>
        <v>1</v>
      </c>
      <c r="I428" cm="1">
        <f t="array" ref="I428">IF(_xlfn.XLOOKUP(drafter_draft_stats[[#This Row],[draft_id]],drafts[id],drafts[non_canonical])=TRUE,0,_xlfn.XLOOKUP(drafter_draft_stats[[#This Row],[drafter_id]],$D$2:$D427,$R$2:$R427,0,,-1))</f>
        <v>1</v>
      </c>
      <c r="J428" cm="1">
        <f t="array" ref="J428">IF(_xlfn.XLOOKUP(drafter_draft_stats[[#This Row],[draft_id]],drafts[id],drafts[non_canonical])=TRUE,0,_xlfn.XLOOKUP(drafter_draft_stats[[#This Row],[drafter_id]],$D$2:$D427,$S$2:$S427,0,,-1))</f>
        <v>1</v>
      </c>
      <c r="K428" cm="1">
        <f t="array" ref="K428">IF(_xlfn.XLOOKUP(1,(game_boards[draft_id]=drafter_draft_stats[[#This Row],[draft_id]])*(game_boards[drafter_id]=drafter_draft_stats[[#This Row],[drafter_id]]),game_boards[has_bonus_veto])=TRUE,1,0)</f>
        <v>0</v>
      </c>
      <c r="L428" cm="1">
        <f t="array" ref="L428">IF(_xlfn.XLOOKUP(1,(game_boards[draft_id]=drafter_draft_stats[[#This Row],[draft_id]])*(game_boards[drafter_id]=drafter_draft_stats[[#This Row],[drafter_id]]),game_boards[has_bonus_veto_override])=TRUE,1,0)</f>
        <v>0</v>
      </c>
      <c r="M428">
        <f>drafter_draft_stats[[#This Row],[starting_veto]]+drafter_draft_stats[[#This Row],[rollover_vetoes]]+drafter_draft_stats[[#This Row],[trivia_vetoes]]</f>
        <v>2</v>
      </c>
      <c r="N428">
        <f>drafter_draft_stats[[#This Row],[rollover_veto_override]]+drafter_draft_stats[[#This Row],[trivia_veto_override]]</f>
        <v>1</v>
      </c>
      <c r="P428">
        <v>1</v>
      </c>
      <c r="R428">
        <f>IF(_xlfn.XLOOKUP(drafter_draft_stats[[#This Row],[draft_id]],drafts[id],drafts[non_canonical])=TRUE,0,IF(drafter_draft_stats[[#This Row],[total_vetoes]]-drafter_draft_stats[[#This Row],[vetoes_used]]&gt;=1,1,0))</f>
        <v>1</v>
      </c>
      <c r="S428">
        <f>IF(_xlfn.XLOOKUP(drafter_draft_stats[[#This Row],[draft_id]],drafts[id],drafts[non_canonical])=TRUE,0,IF(drafter_draft_stats[[#This Row],[total_veto_overrides]]-drafter_draft_stats[[#This Row],[veto_overrides_used]]&gt;=1,1,0))</f>
        <v>1</v>
      </c>
    </row>
    <row r="429" spans="2:19" x14ac:dyDescent="0.25">
      <c r="B429" t="s">
        <v>340</v>
      </c>
      <c r="C429" t="str">
        <f>_xlfn.XLOOKUP(drafter_draft_stats[[#This Row],[draft_id]],drafts[id],drafts[title])</f>
        <v>F Cinemascore Super Draft</v>
      </c>
      <c r="D429" t="s">
        <v>799</v>
      </c>
      <c r="E429" t="str">
        <f>_xlfn.XLOOKUP(drafter_draft_stats[[#This Row],[drafter_id]],drafters[id],drafters[name],"")</f>
        <v>Joe Reid</v>
      </c>
      <c r="G429" t="str">
        <f>_xlfn.XLOOKUP(drafter_draft_stats[[#This Row],[drafter_team_id]],drafter_teams[id],drafter_teams[name],"")</f>
        <v/>
      </c>
      <c r="H429">
        <f>1</f>
        <v>1</v>
      </c>
      <c r="I429" cm="1">
        <f t="array" ref="I429">IF(_xlfn.XLOOKUP(drafter_draft_stats[[#This Row],[draft_id]],drafts[id],drafts[non_canonical])=TRUE,0,_xlfn.XLOOKUP(drafter_draft_stats[[#This Row],[drafter_id]],$D$2:$D428,$R$2:$R428,0,,-1))</f>
        <v>1</v>
      </c>
      <c r="J429" cm="1">
        <f t="array" ref="J429">IF(_xlfn.XLOOKUP(drafter_draft_stats[[#This Row],[draft_id]],drafts[id],drafts[non_canonical])=TRUE,0,_xlfn.XLOOKUP(drafter_draft_stats[[#This Row],[drafter_id]],$D$2:$D428,$S$2:$S428,0,,-1))</f>
        <v>0</v>
      </c>
      <c r="K429" cm="1">
        <f t="array" ref="K429">IF(_xlfn.XLOOKUP(1,(game_boards[draft_id]=drafter_draft_stats[[#This Row],[draft_id]])*(game_boards[drafter_id]=drafter_draft_stats[[#This Row],[drafter_id]]),game_boards[has_bonus_veto])=TRUE,1,0)</f>
        <v>1</v>
      </c>
      <c r="L429" cm="1">
        <f t="array" ref="L429">IF(_xlfn.XLOOKUP(1,(game_boards[draft_id]=drafter_draft_stats[[#This Row],[draft_id]])*(game_boards[drafter_id]=drafter_draft_stats[[#This Row],[drafter_id]]),game_boards[has_bonus_veto_override])=TRUE,1,0)</f>
        <v>0</v>
      </c>
      <c r="M429">
        <f>drafter_draft_stats[[#This Row],[starting_veto]]+drafter_draft_stats[[#This Row],[rollover_vetoes]]+drafter_draft_stats[[#This Row],[trivia_vetoes]]</f>
        <v>3</v>
      </c>
      <c r="N429">
        <f>drafter_draft_stats[[#This Row],[rollover_veto_override]]+drafter_draft_stats[[#This Row],[trivia_veto_override]]</f>
        <v>0</v>
      </c>
      <c r="P429">
        <v>3</v>
      </c>
      <c r="R429">
        <f>IF(_xlfn.XLOOKUP(drafter_draft_stats[[#This Row],[draft_id]],drafts[id],drafts[non_canonical])=TRUE,0,IF(drafter_draft_stats[[#This Row],[total_vetoes]]-drafter_draft_stats[[#This Row],[vetoes_used]]&gt;=1,1,0))</f>
        <v>0</v>
      </c>
      <c r="S429">
        <f>IF(_xlfn.XLOOKUP(drafter_draft_stats[[#This Row],[draft_id]],drafts[id],drafts[non_canonical])=TRUE,0,IF(drafter_draft_stats[[#This Row],[total_veto_overrides]]-drafter_draft_stats[[#This Row],[veto_overrides_used]]&gt;=1,1,0))</f>
        <v>0</v>
      </c>
    </row>
    <row r="430" spans="2:19" x14ac:dyDescent="0.25">
      <c r="B430" t="s">
        <v>340</v>
      </c>
      <c r="C430" t="str">
        <f>_xlfn.XLOOKUP(drafter_draft_stats[[#This Row],[draft_id]],drafts[id],drafts[title])</f>
        <v>F Cinemascore Super Draft</v>
      </c>
      <c r="D430" t="s">
        <v>1069</v>
      </c>
      <c r="E430" t="str">
        <f>_xlfn.XLOOKUP(drafter_draft_stats[[#This Row],[drafter_id]],drafters[id],drafters[name],"")</f>
        <v>Luis Rendon</v>
      </c>
      <c r="G430" t="str">
        <f>_xlfn.XLOOKUP(drafter_draft_stats[[#This Row],[drafter_team_id]],drafter_teams[id],drafter_teams[name],"")</f>
        <v/>
      </c>
      <c r="H430">
        <f>1</f>
        <v>1</v>
      </c>
      <c r="I430" cm="1">
        <f t="array" ref="I430">IF(_xlfn.XLOOKUP(drafter_draft_stats[[#This Row],[draft_id]],drafts[id],drafts[non_canonical])=TRUE,0,_xlfn.XLOOKUP(drafter_draft_stats[[#This Row],[drafter_id]],$D$2:$D429,$R$2:$R429,0,,-1))</f>
        <v>0</v>
      </c>
      <c r="J430" cm="1">
        <f t="array" ref="J430">IF(_xlfn.XLOOKUP(drafter_draft_stats[[#This Row],[draft_id]],drafts[id],drafts[non_canonical])=TRUE,0,_xlfn.XLOOKUP(drafter_draft_stats[[#This Row],[drafter_id]],$D$2:$D429,$S$2:$S429,0,,-1))</f>
        <v>0</v>
      </c>
      <c r="K430" cm="1">
        <f t="array" ref="K430">IF(_xlfn.XLOOKUP(1,(game_boards[draft_id]=drafter_draft_stats[[#This Row],[draft_id]])*(game_boards[drafter_id]=drafter_draft_stats[[#This Row],[drafter_id]]),game_boards[has_bonus_veto])=TRUE,1,0)</f>
        <v>0</v>
      </c>
      <c r="L430" cm="1">
        <f t="array" ref="L430">IF(_xlfn.XLOOKUP(1,(game_boards[draft_id]=drafter_draft_stats[[#This Row],[draft_id]])*(game_boards[drafter_id]=drafter_draft_stats[[#This Row],[drafter_id]]),game_boards[has_bonus_veto_override])=TRUE,1,0)</f>
        <v>0</v>
      </c>
      <c r="M430">
        <f>drafter_draft_stats[[#This Row],[starting_veto]]+drafter_draft_stats[[#This Row],[rollover_vetoes]]+drafter_draft_stats[[#This Row],[trivia_vetoes]]</f>
        <v>1</v>
      </c>
      <c r="N430">
        <f>drafter_draft_stats[[#This Row],[rollover_veto_override]]+drafter_draft_stats[[#This Row],[trivia_veto_override]]</f>
        <v>0</v>
      </c>
      <c r="P430">
        <v>1</v>
      </c>
      <c r="R430">
        <f>IF(_xlfn.XLOOKUP(drafter_draft_stats[[#This Row],[draft_id]],drafts[id],drafts[non_canonical])=TRUE,0,IF(drafter_draft_stats[[#This Row],[total_vetoes]]-drafter_draft_stats[[#This Row],[vetoes_used]]&gt;=1,1,0))</f>
        <v>0</v>
      </c>
      <c r="S430">
        <f>IF(_xlfn.XLOOKUP(drafter_draft_stats[[#This Row],[draft_id]],drafts[id],drafts[non_canonical])=TRUE,0,IF(drafter_draft_stats[[#This Row],[total_veto_overrides]]-drafter_draft_stats[[#This Row],[veto_overrides_used]]&gt;=1,1,0))</f>
        <v>0</v>
      </c>
    </row>
    <row r="431" spans="2:19" x14ac:dyDescent="0.25">
      <c r="B431" t="s">
        <v>340</v>
      </c>
      <c r="C431" t="str">
        <f>_xlfn.XLOOKUP(drafter_draft_stats[[#This Row],[draft_id]],drafts[id],drafts[title])</f>
        <v>F Cinemascore Super Draft</v>
      </c>
      <c r="D431" t="s">
        <v>1213</v>
      </c>
      <c r="E431" t="str">
        <f>_xlfn.XLOOKUP(drafter_draft_stats[[#This Row],[drafter_id]],drafters[id],drafters[name],"")</f>
        <v>Gavin Mevius</v>
      </c>
      <c r="G431" t="str">
        <f>_xlfn.XLOOKUP(drafter_draft_stats[[#This Row],[drafter_team_id]],drafter_teams[id],drafter_teams[name],"")</f>
        <v/>
      </c>
      <c r="H431">
        <f>1</f>
        <v>1</v>
      </c>
      <c r="I431" cm="1">
        <f t="array" ref="I431">IF(_xlfn.XLOOKUP(drafter_draft_stats[[#This Row],[draft_id]],drafts[id],drafts[non_canonical])=TRUE,0,_xlfn.XLOOKUP(drafter_draft_stats[[#This Row],[drafter_id]],$D$2:$D430,$R$2:$R430,0,,-1))</f>
        <v>0</v>
      </c>
      <c r="J431" cm="1">
        <f t="array" ref="J431">IF(_xlfn.XLOOKUP(drafter_draft_stats[[#This Row],[draft_id]],drafts[id],drafts[non_canonical])=TRUE,0,_xlfn.XLOOKUP(drafter_draft_stats[[#This Row],[drafter_id]],$D$2:$D430,$S$2:$S430,0,,-1))</f>
        <v>0</v>
      </c>
      <c r="K431" cm="1">
        <f t="array" ref="K431">IF(_xlfn.XLOOKUP(1,(game_boards[draft_id]=drafter_draft_stats[[#This Row],[draft_id]])*(game_boards[drafter_id]=drafter_draft_stats[[#This Row],[drafter_id]]),game_boards[has_bonus_veto])=TRUE,1,0)</f>
        <v>0</v>
      </c>
      <c r="L431" cm="1">
        <f t="array" ref="L431">IF(_xlfn.XLOOKUP(1,(game_boards[draft_id]=drafter_draft_stats[[#This Row],[draft_id]])*(game_boards[drafter_id]=drafter_draft_stats[[#This Row],[drafter_id]]),game_boards[has_bonus_veto_override])=TRUE,1,0)</f>
        <v>1</v>
      </c>
      <c r="M431">
        <f>drafter_draft_stats[[#This Row],[starting_veto]]+drafter_draft_stats[[#This Row],[rollover_vetoes]]+drafter_draft_stats[[#This Row],[trivia_vetoes]]</f>
        <v>1</v>
      </c>
      <c r="N431">
        <f>drafter_draft_stats[[#This Row],[rollover_veto_override]]+drafter_draft_stats[[#This Row],[trivia_veto_override]]</f>
        <v>1</v>
      </c>
      <c r="Q431">
        <v>1</v>
      </c>
      <c r="R431">
        <f>IF(_xlfn.XLOOKUP(drafter_draft_stats[[#This Row],[draft_id]],drafts[id],drafts[non_canonical])=TRUE,0,IF(drafter_draft_stats[[#This Row],[total_vetoes]]-drafter_draft_stats[[#This Row],[vetoes_used]]&gt;=1,1,0))</f>
        <v>1</v>
      </c>
      <c r="S431">
        <f>IF(_xlfn.XLOOKUP(drafter_draft_stats[[#This Row],[draft_id]],drafts[id],drafts[non_canonical])=TRUE,0,IF(drafter_draft_stats[[#This Row],[total_veto_overrides]]-drafter_draft_stats[[#This Row],[veto_overrides_used]]&gt;=1,1,0))</f>
        <v>0</v>
      </c>
    </row>
    <row r="432" spans="2:19" x14ac:dyDescent="0.25">
      <c r="B432" t="s">
        <v>340</v>
      </c>
      <c r="C432" t="str">
        <f>_xlfn.XLOOKUP(drafter_draft_stats[[#This Row],[draft_id]],drafts[id],drafts[title])</f>
        <v>F Cinemascore Super Draft</v>
      </c>
      <c r="D432" t="s">
        <v>957</v>
      </c>
      <c r="E432" t="str">
        <f>_xlfn.XLOOKUP(drafter_draft_stats[[#This Row],[drafter_id]],drafters[id],drafters[name],"")</f>
        <v>Chris Feil</v>
      </c>
      <c r="G432" t="str">
        <f>_xlfn.XLOOKUP(drafter_draft_stats[[#This Row],[drafter_team_id]],drafter_teams[id],drafter_teams[name],"")</f>
        <v/>
      </c>
      <c r="H432">
        <f>1</f>
        <v>1</v>
      </c>
      <c r="I432" cm="1">
        <f t="array" ref="I432">IF(_xlfn.XLOOKUP(drafter_draft_stats[[#This Row],[draft_id]],drafts[id],drafts[non_canonical])=TRUE,0,_xlfn.XLOOKUP(drafter_draft_stats[[#This Row],[drafter_id]],$D$2:$D431,$R$2:$R431,0,,-1))</f>
        <v>1</v>
      </c>
      <c r="J432" cm="1">
        <f t="array" ref="J432">IF(_xlfn.XLOOKUP(drafter_draft_stats[[#This Row],[draft_id]],drafts[id],drafts[non_canonical])=TRUE,0,_xlfn.XLOOKUP(drafter_draft_stats[[#This Row],[drafter_id]],$D$2:$D431,$S$2:$S431,0,,-1))</f>
        <v>0</v>
      </c>
      <c r="K432" cm="1">
        <f t="array" ref="K432">IF(_xlfn.XLOOKUP(1,(game_boards[draft_id]=drafter_draft_stats[[#This Row],[draft_id]])*(game_boards[drafter_id]=drafter_draft_stats[[#This Row],[drafter_id]]),game_boards[has_bonus_veto])=TRUE,1,0)</f>
        <v>0</v>
      </c>
      <c r="L432" cm="1">
        <f t="array" ref="L432">IF(_xlfn.XLOOKUP(1,(game_boards[draft_id]=drafter_draft_stats[[#This Row],[draft_id]])*(game_boards[drafter_id]=drafter_draft_stats[[#This Row],[drafter_id]]),game_boards[has_bonus_veto_override])=TRUE,1,0)</f>
        <v>0</v>
      </c>
      <c r="M432">
        <f>drafter_draft_stats[[#This Row],[starting_veto]]+drafter_draft_stats[[#This Row],[rollover_vetoes]]+drafter_draft_stats[[#This Row],[trivia_vetoes]]</f>
        <v>2</v>
      </c>
      <c r="N432">
        <f>drafter_draft_stats[[#This Row],[rollover_veto_override]]+drafter_draft_stats[[#This Row],[trivia_veto_override]]</f>
        <v>0</v>
      </c>
      <c r="P432">
        <v>2</v>
      </c>
      <c r="R432">
        <f>IF(_xlfn.XLOOKUP(drafter_draft_stats[[#This Row],[draft_id]],drafts[id],drafts[non_canonical])=TRUE,0,IF(drafter_draft_stats[[#This Row],[total_vetoes]]-drafter_draft_stats[[#This Row],[vetoes_used]]&gt;=1,1,0))</f>
        <v>0</v>
      </c>
      <c r="S432">
        <f>IF(_xlfn.XLOOKUP(drafter_draft_stats[[#This Row],[draft_id]],drafts[id],drafts[non_canonical])=TRUE,0,IF(drafter_draft_stats[[#This Row],[total_veto_overrides]]-drafter_draft_stats[[#This Row],[veto_overrides_used]]&gt;=1,1,0))</f>
        <v>0</v>
      </c>
    </row>
    <row r="433" spans="2:19" x14ac:dyDescent="0.25">
      <c r="B433" t="s">
        <v>711</v>
      </c>
      <c r="C433" t="str">
        <f>_xlfn.XLOOKUP(drafter_draft_stats[[#This Row],[draft_id]],drafts[id],drafts[title])</f>
        <v>Ryan Gosling</v>
      </c>
      <c r="D433" t="s">
        <v>833</v>
      </c>
      <c r="E433" t="str">
        <f>_xlfn.XLOOKUP(drafter_draft_stats[[#This Row],[drafter_id]],drafters[id],drafters[name],"")</f>
        <v>Jordan Crucchiola</v>
      </c>
      <c r="G433" t="str">
        <f>_xlfn.XLOOKUP(drafter_draft_stats[[#This Row],[drafter_team_id]],drafter_teams[id],drafter_teams[name],"")</f>
        <v/>
      </c>
      <c r="H433">
        <f>1</f>
        <v>1</v>
      </c>
      <c r="I433" cm="1">
        <f t="array" ref="I433">IF(_xlfn.XLOOKUP(drafter_draft_stats[[#This Row],[draft_id]],drafts[id],drafts[non_canonical])=TRUE,0,_xlfn.XLOOKUP(drafter_draft_stats[[#This Row],[drafter_id]],$D$2:$D432,$R$2:$R432,0,,-1))</f>
        <v>1</v>
      </c>
      <c r="J433" cm="1">
        <f t="array" ref="J433">IF(_xlfn.XLOOKUP(drafter_draft_stats[[#This Row],[draft_id]],drafts[id],drafts[non_canonical])=TRUE,0,_xlfn.XLOOKUP(drafter_draft_stats[[#This Row],[drafter_id]],$D$2:$D432,$S$2:$S432,0,,-1))</f>
        <v>0</v>
      </c>
      <c r="K433" cm="1">
        <f t="array" ref="K433">IF(_xlfn.XLOOKUP(1,(game_boards[draft_id]=drafter_draft_stats[[#This Row],[draft_id]])*(game_boards[drafter_id]=drafter_draft_stats[[#This Row],[drafter_id]]),game_boards[has_bonus_veto])=TRUE,1,0)</f>
        <v>0</v>
      </c>
      <c r="L433" cm="1">
        <f t="array" ref="L433">IF(_xlfn.XLOOKUP(1,(game_boards[draft_id]=drafter_draft_stats[[#This Row],[draft_id]])*(game_boards[drafter_id]=drafter_draft_stats[[#This Row],[drafter_id]]),game_boards[has_bonus_veto_override])=TRUE,1,0)</f>
        <v>0</v>
      </c>
      <c r="M433">
        <f>drafter_draft_stats[[#This Row],[starting_veto]]+drafter_draft_stats[[#This Row],[rollover_vetoes]]+drafter_draft_stats[[#This Row],[trivia_vetoes]]</f>
        <v>2</v>
      </c>
      <c r="N433">
        <f>drafter_draft_stats[[#This Row],[rollover_veto_override]]+drafter_draft_stats[[#This Row],[trivia_veto_override]]</f>
        <v>0</v>
      </c>
      <c r="R433">
        <f>IF(_xlfn.XLOOKUP(drafter_draft_stats[[#This Row],[draft_id]],drafts[id],drafts[non_canonical])=TRUE,0,IF(drafter_draft_stats[[#This Row],[total_vetoes]]-drafter_draft_stats[[#This Row],[vetoes_used]]&gt;=1,1,0))</f>
        <v>1</v>
      </c>
      <c r="S433">
        <f>IF(_xlfn.XLOOKUP(drafter_draft_stats[[#This Row],[draft_id]],drafts[id],drafts[non_canonical])=TRUE,0,IF(drafter_draft_stats[[#This Row],[total_veto_overrides]]-drafter_draft_stats[[#This Row],[veto_overrides_used]]&gt;=1,1,0))</f>
        <v>0</v>
      </c>
    </row>
    <row r="434" spans="2:19" x14ac:dyDescent="0.25">
      <c r="B434" t="s">
        <v>711</v>
      </c>
      <c r="C434" t="str">
        <f>_xlfn.XLOOKUP(drafter_draft_stats[[#This Row],[draft_id]],drafts[id],drafts[title])</f>
        <v>Ryan Gosling</v>
      </c>
      <c r="D434" t="s">
        <v>1221</v>
      </c>
      <c r="E434" t="str">
        <f>_xlfn.XLOOKUP(drafter_draft_stats[[#This Row],[drafter_id]],drafters[id],drafters[name],"")</f>
        <v>Roxana Hadadi</v>
      </c>
      <c r="G434" t="str">
        <f>_xlfn.XLOOKUP(drafter_draft_stats[[#This Row],[drafter_team_id]],drafter_teams[id],drafter_teams[name],"")</f>
        <v/>
      </c>
      <c r="H434">
        <f>1</f>
        <v>1</v>
      </c>
      <c r="I434" cm="1">
        <f t="array" ref="I434">IF(_xlfn.XLOOKUP(drafter_draft_stats[[#This Row],[draft_id]],drafts[id],drafts[non_canonical])=TRUE,0,_xlfn.XLOOKUP(drafter_draft_stats[[#This Row],[drafter_id]],$D$2:$D433,$R$2:$R433,0,,-1))</f>
        <v>0</v>
      </c>
      <c r="J434" cm="1">
        <f t="array" ref="J434">IF(_xlfn.XLOOKUP(drafter_draft_stats[[#This Row],[draft_id]],drafts[id],drafts[non_canonical])=TRUE,0,_xlfn.XLOOKUP(drafter_draft_stats[[#This Row],[drafter_id]],$D$2:$D433,$S$2:$S433,0,,-1))</f>
        <v>0</v>
      </c>
      <c r="K434" cm="1">
        <f t="array" ref="K434">IF(_xlfn.XLOOKUP(1,(game_boards[draft_id]=drafter_draft_stats[[#This Row],[draft_id]])*(game_boards[drafter_id]=drafter_draft_stats[[#This Row],[drafter_id]]),game_boards[has_bonus_veto])=TRUE,1,0)</f>
        <v>0</v>
      </c>
      <c r="L434" cm="1">
        <f t="array" ref="L434">IF(_xlfn.XLOOKUP(1,(game_boards[draft_id]=drafter_draft_stats[[#This Row],[draft_id]])*(game_boards[drafter_id]=drafter_draft_stats[[#This Row],[drafter_id]]),game_boards[has_bonus_veto_override])=TRUE,1,0)</f>
        <v>0</v>
      </c>
      <c r="M434">
        <f>drafter_draft_stats[[#This Row],[starting_veto]]+drafter_draft_stats[[#This Row],[rollover_vetoes]]+drafter_draft_stats[[#This Row],[trivia_vetoes]]</f>
        <v>1</v>
      </c>
      <c r="N434">
        <f>drafter_draft_stats[[#This Row],[rollover_veto_override]]+drafter_draft_stats[[#This Row],[trivia_veto_override]]</f>
        <v>0</v>
      </c>
      <c r="P434">
        <v>1</v>
      </c>
      <c r="R434">
        <f>IF(_xlfn.XLOOKUP(drafter_draft_stats[[#This Row],[draft_id]],drafts[id],drafts[non_canonical])=TRUE,0,IF(drafter_draft_stats[[#This Row],[total_vetoes]]-drafter_draft_stats[[#This Row],[vetoes_used]]&gt;=1,1,0))</f>
        <v>0</v>
      </c>
      <c r="S434">
        <f>IF(_xlfn.XLOOKUP(drafter_draft_stats[[#This Row],[draft_id]],drafts[id],drafts[non_canonical])=TRUE,0,IF(drafter_draft_stats[[#This Row],[total_veto_overrides]]-drafter_draft_stats[[#This Row],[veto_overrides_used]]&gt;=1,1,0))</f>
        <v>0</v>
      </c>
    </row>
    <row r="435" spans="2:19" x14ac:dyDescent="0.25">
      <c r="B435" t="s">
        <v>743</v>
      </c>
      <c r="C435" t="str">
        <f>_xlfn.XLOOKUP(drafter_draft_stats[[#This Row],[draft_id]],drafts[id],drafts[title])</f>
        <v>"Retired" Soderbergh Super Draft</v>
      </c>
      <c r="D435" t="s">
        <v>1093</v>
      </c>
      <c r="E435" t="str">
        <f>_xlfn.XLOOKUP(drafter_draft_stats[[#This Row],[drafter_id]],drafters[id],drafters[name],"")</f>
        <v>Brian Duffield</v>
      </c>
      <c r="G435" t="str">
        <f>_xlfn.XLOOKUP(drafter_draft_stats[[#This Row],[drafter_team_id]],drafter_teams[id],drafter_teams[name],"")</f>
        <v/>
      </c>
      <c r="H435">
        <f>1</f>
        <v>1</v>
      </c>
      <c r="I435" cm="1">
        <f t="array" ref="I435">IF(_xlfn.XLOOKUP(drafter_draft_stats[[#This Row],[draft_id]],drafts[id],drafts[non_canonical])=TRUE,0,_xlfn.XLOOKUP(drafter_draft_stats[[#This Row],[drafter_id]],$D$2:$D434,$R$2:$R434,0,,-1))</f>
        <v>1</v>
      </c>
      <c r="J435" cm="1">
        <f t="array" ref="J435">IF(_xlfn.XLOOKUP(drafter_draft_stats[[#This Row],[draft_id]],drafts[id],drafts[non_canonical])=TRUE,0,_xlfn.XLOOKUP(drafter_draft_stats[[#This Row],[drafter_id]],$D$2:$D434,$S$2:$S434,0,,-1))</f>
        <v>0</v>
      </c>
      <c r="K435" cm="1">
        <f t="array" ref="K435">IF(_xlfn.XLOOKUP(1,(game_boards[draft_id]=drafter_draft_stats[[#This Row],[draft_id]])*(game_boards[drafter_id]=drafter_draft_stats[[#This Row],[drafter_id]]),game_boards[has_bonus_veto])=TRUE,1,0)</f>
        <v>0</v>
      </c>
      <c r="L435" cm="1">
        <f t="array" ref="L435">IF(_xlfn.XLOOKUP(1,(game_boards[draft_id]=drafter_draft_stats[[#This Row],[draft_id]])*(game_boards[drafter_id]=drafter_draft_stats[[#This Row],[drafter_id]]),game_boards[has_bonus_veto_override])=TRUE,1,0)</f>
        <v>0</v>
      </c>
      <c r="M435">
        <f>drafter_draft_stats[[#This Row],[starting_veto]]+drafter_draft_stats[[#This Row],[rollover_vetoes]]+drafter_draft_stats[[#This Row],[trivia_vetoes]]</f>
        <v>2</v>
      </c>
      <c r="N435">
        <f>drafter_draft_stats[[#This Row],[rollover_veto_override]]+drafter_draft_stats[[#This Row],[trivia_veto_override]]</f>
        <v>0</v>
      </c>
      <c r="P435">
        <v>2</v>
      </c>
      <c r="R435">
        <f>IF(_xlfn.XLOOKUP(drafter_draft_stats[[#This Row],[draft_id]],drafts[id],drafts[non_canonical])=TRUE,0,IF(drafter_draft_stats[[#This Row],[total_vetoes]]-drafter_draft_stats[[#This Row],[vetoes_used]]&gt;=1,1,0))</f>
        <v>0</v>
      </c>
      <c r="S435">
        <f>IF(_xlfn.XLOOKUP(drafter_draft_stats[[#This Row],[draft_id]],drafts[id],drafts[non_canonical])=TRUE,0,IF(drafter_draft_stats[[#This Row],[total_veto_overrides]]-drafter_draft_stats[[#This Row],[veto_overrides_used]]&gt;=1,1,0))</f>
        <v>0</v>
      </c>
    </row>
    <row r="436" spans="2:19" x14ac:dyDescent="0.25">
      <c r="B436" t="s">
        <v>743</v>
      </c>
      <c r="C436" t="str">
        <f>_xlfn.XLOOKUP(drafter_draft_stats[[#This Row],[draft_id]],drafts[id],drafts[title])</f>
        <v>"Retired" Soderbergh Super Draft</v>
      </c>
      <c r="D436" t="s">
        <v>1017</v>
      </c>
      <c r="E436" t="str">
        <f>_xlfn.XLOOKUP(drafter_draft_stats[[#This Row],[drafter_id]],drafters[id],drafters[name],"")</f>
        <v>Thomas Grabinski</v>
      </c>
      <c r="G436" t="str">
        <f>_xlfn.XLOOKUP(drafter_draft_stats[[#This Row],[drafter_team_id]],drafter_teams[id],drafter_teams[name],"")</f>
        <v/>
      </c>
      <c r="H436">
        <f>1</f>
        <v>1</v>
      </c>
      <c r="I436" cm="1">
        <f t="array" ref="I436">IF(_xlfn.XLOOKUP(drafter_draft_stats[[#This Row],[draft_id]],drafts[id],drafts[non_canonical])=TRUE,0,_xlfn.XLOOKUP(drafter_draft_stats[[#This Row],[drafter_id]],$D$2:$D435,$R$2:$R435,0,,-1))</f>
        <v>0</v>
      </c>
      <c r="J436" cm="1">
        <f t="array" ref="J436">IF(_xlfn.XLOOKUP(drafter_draft_stats[[#This Row],[draft_id]],drafts[id],drafts[non_canonical])=TRUE,0,_xlfn.XLOOKUP(drafter_draft_stats[[#This Row],[drafter_id]],$D$2:$D435,$S$2:$S435,0,,-1))</f>
        <v>0</v>
      </c>
      <c r="K436" cm="1">
        <f t="array" ref="K436">IF(_xlfn.XLOOKUP(1,(game_boards[draft_id]=drafter_draft_stats[[#This Row],[draft_id]])*(game_boards[drafter_id]=drafter_draft_stats[[#This Row],[drafter_id]]),game_boards[has_bonus_veto])=TRUE,1,0)</f>
        <v>0</v>
      </c>
      <c r="L436" cm="1">
        <f t="array" ref="L436">IF(_xlfn.XLOOKUP(1,(game_boards[draft_id]=drafter_draft_stats[[#This Row],[draft_id]])*(game_boards[drafter_id]=drafter_draft_stats[[#This Row],[drafter_id]]),game_boards[has_bonus_veto_override])=TRUE,1,0)</f>
        <v>0</v>
      </c>
      <c r="M436">
        <f>drafter_draft_stats[[#This Row],[starting_veto]]+drafter_draft_stats[[#This Row],[rollover_vetoes]]+drafter_draft_stats[[#This Row],[trivia_vetoes]]</f>
        <v>1</v>
      </c>
      <c r="N436">
        <f>drafter_draft_stats[[#This Row],[rollover_veto_override]]+drafter_draft_stats[[#This Row],[trivia_veto_override]]</f>
        <v>0</v>
      </c>
      <c r="P436">
        <v>1</v>
      </c>
      <c r="R436">
        <f>IF(_xlfn.XLOOKUP(drafter_draft_stats[[#This Row],[draft_id]],drafts[id],drafts[non_canonical])=TRUE,0,IF(drafter_draft_stats[[#This Row],[total_vetoes]]-drafter_draft_stats[[#This Row],[vetoes_used]]&gt;=1,1,0))</f>
        <v>0</v>
      </c>
      <c r="S436">
        <f>IF(_xlfn.XLOOKUP(drafter_draft_stats[[#This Row],[draft_id]],drafts[id],drafts[non_canonical])=TRUE,0,IF(drafter_draft_stats[[#This Row],[total_veto_overrides]]-drafter_draft_stats[[#This Row],[veto_overrides_used]]&gt;=1,1,0))</f>
        <v>0</v>
      </c>
    </row>
    <row r="437" spans="2:19" x14ac:dyDescent="0.25">
      <c r="B437" t="s">
        <v>348</v>
      </c>
      <c r="C437" t="str">
        <f>_xlfn.XLOOKUP(drafter_draft_stats[[#This Row],[draft_id]],drafts[id],drafts[title])</f>
        <v>X / NC-17 / Unrated</v>
      </c>
      <c r="D437" t="s">
        <v>1035</v>
      </c>
      <c r="E437" t="str">
        <f>_xlfn.XLOOKUP(drafter_draft_stats[[#This Row],[drafter_id]],drafters[id],drafters[name],"")</f>
        <v>Kate Hagen</v>
      </c>
      <c r="G437" t="str">
        <f>_xlfn.XLOOKUP(drafter_draft_stats[[#This Row],[drafter_team_id]],drafter_teams[id],drafter_teams[name],"")</f>
        <v/>
      </c>
      <c r="H437">
        <f>1</f>
        <v>1</v>
      </c>
      <c r="I437" cm="1">
        <f t="array" ref="I437">IF(_xlfn.XLOOKUP(drafter_draft_stats[[#This Row],[draft_id]],drafts[id],drafts[non_canonical])=TRUE,0,_xlfn.XLOOKUP(drafter_draft_stats[[#This Row],[drafter_id]],$D$2:$D436,$R$2:$R436,0,,-1))</f>
        <v>1</v>
      </c>
      <c r="J437" cm="1">
        <f t="array" ref="J437">IF(_xlfn.XLOOKUP(drafter_draft_stats[[#This Row],[draft_id]],drafts[id],drafts[non_canonical])=TRUE,0,_xlfn.XLOOKUP(drafter_draft_stats[[#This Row],[drafter_id]],$D$2:$D436,$S$2:$S436,0,,-1))</f>
        <v>0</v>
      </c>
      <c r="K437" cm="1">
        <f t="array" ref="K437">IF(_xlfn.XLOOKUP(1,(game_boards[draft_id]=drafter_draft_stats[[#This Row],[draft_id]])*(game_boards[drafter_id]=drafter_draft_stats[[#This Row],[drafter_id]]),game_boards[has_bonus_veto])=TRUE,1,0)</f>
        <v>0</v>
      </c>
      <c r="L437" cm="1">
        <f t="array" ref="L437">IF(_xlfn.XLOOKUP(1,(game_boards[draft_id]=drafter_draft_stats[[#This Row],[draft_id]])*(game_boards[drafter_id]=drafter_draft_stats[[#This Row],[drafter_id]]),game_boards[has_bonus_veto_override])=TRUE,1,0)</f>
        <v>0</v>
      </c>
      <c r="M437">
        <f>drafter_draft_stats[[#This Row],[starting_veto]]+drafter_draft_stats[[#This Row],[rollover_vetoes]]+drafter_draft_stats[[#This Row],[trivia_vetoes]]</f>
        <v>2</v>
      </c>
      <c r="N437">
        <f>drafter_draft_stats[[#This Row],[rollover_veto_override]]+drafter_draft_stats[[#This Row],[trivia_veto_override]]</f>
        <v>0</v>
      </c>
      <c r="P437">
        <v>1</v>
      </c>
      <c r="R437">
        <f>IF(_xlfn.XLOOKUP(drafter_draft_stats[[#This Row],[draft_id]],drafts[id],drafts[non_canonical])=TRUE,0,IF(drafter_draft_stats[[#This Row],[total_vetoes]]-drafter_draft_stats[[#This Row],[vetoes_used]]&gt;=1,1,0))</f>
        <v>1</v>
      </c>
      <c r="S437">
        <f>IF(_xlfn.XLOOKUP(drafter_draft_stats[[#This Row],[draft_id]],drafts[id],drafts[non_canonical])=TRUE,0,IF(drafter_draft_stats[[#This Row],[total_veto_overrides]]-drafter_draft_stats[[#This Row],[veto_overrides_used]]&gt;=1,1,0))</f>
        <v>0</v>
      </c>
    </row>
    <row r="438" spans="2:19" x14ac:dyDescent="0.25">
      <c r="B438" t="s">
        <v>348</v>
      </c>
      <c r="C438" t="str">
        <f>_xlfn.XLOOKUP(drafter_draft_stats[[#This Row],[draft_id]],drafts[id],drafts[title])</f>
        <v>X / NC-17 / Unrated</v>
      </c>
      <c r="D438" t="s">
        <v>1051</v>
      </c>
      <c r="E438" t="str">
        <f>_xlfn.XLOOKUP(drafter_draft_stats[[#This Row],[drafter_id]],drafters[id],drafters[name],"")</f>
        <v>Drew McWeeny</v>
      </c>
      <c r="G438" t="str">
        <f>_xlfn.XLOOKUP(drafter_draft_stats[[#This Row],[drafter_team_id]],drafter_teams[id],drafter_teams[name],"")</f>
        <v/>
      </c>
      <c r="H438">
        <f>1</f>
        <v>1</v>
      </c>
      <c r="I438" cm="1">
        <f t="array" ref="I438">IF(_xlfn.XLOOKUP(drafter_draft_stats[[#This Row],[draft_id]],drafts[id],drafts[non_canonical])=TRUE,0,_xlfn.XLOOKUP(drafter_draft_stats[[#This Row],[drafter_id]],$D$2:$D437,$R$2:$R437,0,,-1))</f>
        <v>1</v>
      </c>
      <c r="J438" cm="1">
        <f t="array" ref="J438">IF(_xlfn.XLOOKUP(drafter_draft_stats[[#This Row],[draft_id]],drafts[id],drafts[non_canonical])=TRUE,0,_xlfn.XLOOKUP(drafter_draft_stats[[#This Row],[drafter_id]],$D$2:$D437,$S$2:$S437,0,,-1))</f>
        <v>1</v>
      </c>
      <c r="K438" cm="1">
        <f t="array" ref="K438">IF(_xlfn.XLOOKUP(1,(game_boards[draft_id]=drafter_draft_stats[[#This Row],[draft_id]])*(game_boards[drafter_id]=drafter_draft_stats[[#This Row],[drafter_id]]),game_boards[has_bonus_veto])=TRUE,1,0)</f>
        <v>0</v>
      </c>
      <c r="L438" cm="1">
        <f t="array" ref="L438">IF(_xlfn.XLOOKUP(1,(game_boards[draft_id]=drafter_draft_stats[[#This Row],[draft_id]])*(game_boards[drafter_id]=drafter_draft_stats[[#This Row],[drafter_id]]),game_boards[has_bonus_veto_override])=TRUE,1,0)</f>
        <v>0</v>
      </c>
      <c r="M438">
        <f>drafter_draft_stats[[#This Row],[starting_veto]]+drafter_draft_stats[[#This Row],[rollover_vetoes]]+drafter_draft_stats[[#This Row],[trivia_vetoes]]</f>
        <v>2</v>
      </c>
      <c r="N438">
        <f>drafter_draft_stats[[#This Row],[rollover_veto_override]]+drafter_draft_stats[[#This Row],[trivia_veto_override]]</f>
        <v>1</v>
      </c>
      <c r="R438">
        <f>IF(_xlfn.XLOOKUP(drafter_draft_stats[[#This Row],[draft_id]],drafts[id],drafts[non_canonical])=TRUE,0,IF(drafter_draft_stats[[#This Row],[total_vetoes]]-drafter_draft_stats[[#This Row],[vetoes_used]]&gt;=1,1,0))</f>
        <v>1</v>
      </c>
      <c r="S438">
        <f>IF(_xlfn.XLOOKUP(drafter_draft_stats[[#This Row],[draft_id]],drafts[id],drafts[non_canonical])=TRUE,0,IF(drafter_draft_stats[[#This Row],[total_veto_overrides]]-drafter_draft_stats[[#This Row],[veto_overrides_used]]&gt;=1,1,0))</f>
        <v>1</v>
      </c>
    </row>
    <row r="439" spans="2:19" x14ac:dyDescent="0.25">
      <c r="B439" t="s">
        <v>461</v>
      </c>
      <c r="C439" t="str">
        <f>_xlfn.XLOOKUP(drafter_draft_stats[[#This Row],[draft_id]],drafts[id],drafts[title])</f>
        <v>The Beatles</v>
      </c>
      <c r="D439" t="s">
        <v>789</v>
      </c>
      <c r="E439" t="str">
        <f>_xlfn.XLOOKUP(drafter_draft_stats[[#This Row],[drafter_id]],drafters[id],drafters[name],"")</f>
        <v>Bryan Cogman</v>
      </c>
      <c r="G439" t="str">
        <f>_xlfn.XLOOKUP(drafter_draft_stats[[#This Row],[drafter_team_id]],drafter_teams[id],drafter_teams[name],"")</f>
        <v/>
      </c>
      <c r="H439">
        <f>1</f>
        <v>1</v>
      </c>
      <c r="I439" cm="1">
        <f t="array" ref="I439">IF(_xlfn.XLOOKUP(drafter_draft_stats[[#This Row],[draft_id]],drafts[id],drafts[non_canonical])=TRUE,0,_xlfn.XLOOKUP(drafter_draft_stats[[#This Row],[drafter_id]],$D$2:$D438,$R$2:$R438,0,,-1))</f>
        <v>0</v>
      </c>
      <c r="J439" cm="1">
        <f t="array" ref="J439">IF(_xlfn.XLOOKUP(drafter_draft_stats[[#This Row],[draft_id]],drafts[id],drafts[non_canonical])=TRUE,0,_xlfn.XLOOKUP(drafter_draft_stats[[#This Row],[drafter_id]],$D$2:$D438,$S$2:$S438,0,,-1))</f>
        <v>0</v>
      </c>
      <c r="K439" cm="1">
        <f t="array" ref="K439">IF(_xlfn.XLOOKUP(1,(game_boards[draft_id]=drafter_draft_stats[[#This Row],[draft_id]])*(game_boards[drafter_id]=drafter_draft_stats[[#This Row],[drafter_id]]),game_boards[has_bonus_veto])=TRUE,1,0)</f>
        <v>0</v>
      </c>
      <c r="L439" cm="1">
        <f t="array" ref="L439">IF(_xlfn.XLOOKUP(1,(game_boards[draft_id]=drafter_draft_stats[[#This Row],[draft_id]])*(game_boards[drafter_id]=drafter_draft_stats[[#This Row],[drafter_id]]),game_boards[has_bonus_veto_override])=TRUE,1,0)</f>
        <v>0</v>
      </c>
      <c r="M439">
        <f>drafter_draft_stats[[#This Row],[starting_veto]]+drafter_draft_stats[[#This Row],[rollover_vetoes]]+drafter_draft_stats[[#This Row],[trivia_vetoes]]</f>
        <v>1</v>
      </c>
      <c r="N439">
        <f>drafter_draft_stats[[#This Row],[rollover_veto_override]]+drafter_draft_stats[[#This Row],[trivia_veto_override]]</f>
        <v>0</v>
      </c>
      <c r="P439">
        <v>1</v>
      </c>
      <c r="R439">
        <f>IF(_xlfn.XLOOKUP(drafter_draft_stats[[#This Row],[draft_id]],drafts[id],drafts[non_canonical])=TRUE,0,IF(drafter_draft_stats[[#This Row],[total_vetoes]]-drafter_draft_stats[[#This Row],[vetoes_used]]&gt;=1,1,0))</f>
        <v>0</v>
      </c>
      <c r="S439">
        <f>IF(_xlfn.XLOOKUP(drafter_draft_stats[[#This Row],[draft_id]],drafts[id],drafts[non_canonical])=TRUE,0,IF(drafter_draft_stats[[#This Row],[total_veto_overrides]]-drafter_draft_stats[[#This Row],[veto_overrides_used]]&gt;=1,1,0))</f>
        <v>0</v>
      </c>
    </row>
    <row r="440" spans="2:19" x14ac:dyDescent="0.25">
      <c r="B440" t="s">
        <v>461</v>
      </c>
      <c r="C440" t="str">
        <f>_xlfn.XLOOKUP(drafter_draft_stats[[#This Row],[draft_id]],drafts[id],drafts[title])</f>
        <v>The Beatles</v>
      </c>
      <c r="D440" t="s">
        <v>899</v>
      </c>
      <c r="E440" t="str">
        <f>_xlfn.XLOOKUP(drafter_draft_stats[[#This Row],[drafter_id]],drafters[id],drafters[name],"")</f>
        <v>John Bradley</v>
      </c>
      <c r="G440" t="str">
        <f>_xlfn.XLOOKUP(drafter_draft_stats[[#This Row],[drafter_team_id]],drafter_teams[id],drafter_teams[name],"")</f>
        <v/>
      </c>
      <c r="H440">
        <f>1</f>
        <v>1</v>
      </c>
      <c r="I440" cm="1">
        <f t="array" ref="I440">IF(_xlfn.XLOOKUP(drafter_draft_stats[[#This Row],[draft_id]],drafts[id],drafts[non_canonical])=TRUE,0,_xlfn.XLOOKUP(drafter_draft_stats[[#This Row],[drafter_id]],$D$2:$D439,$R$2:$R439,0,,-1))</f>
        <v>0</v>
      </c>
      <c r="J440" cm="1">
        <f t="array" ref="J440">IF(_xlfn.XLOOKUP(drafter_draft_stats[[#This Row],[draft_id]],drafts[id],drafts[non_canonical])=TRUE,0,_xlfn.XLOOKUP(drafter_draft_stats[[#This Row],[drafter_id]],$D$2:$D439,$S$2:$S439,0,,-1))</f>
        <v>0</v>
      </c>
      <c r="K440" cm="1">
        <f t="array" ref="K440">IF(_xlfn.XLOOKUP(1,(game_boards[draft_id]=drafter_draft_stats[[#This Row],[draft_id]])*(game_boards[drafter_id]=drafter_draft_stats[[#This Row],[drafter_id]]),game_boards[has_bonus_veto])=TRUE,1,0)</f>
        <v>0</v>
      </c>
      <c r="L440" cm="1">
        <f t="array" ref="L440">IF(_xlfn.XLOOKUP(1,(game_boards[draft_id]=drafter_draft_stats[[#This Row],[draft_id]])*(game_boards[drafter_id]=drafter_draft_stats[[#This Row],[drafter_id]]),game_boards[has_bonus_veto_override])=TRUE,1,0)</f>
        <v>0</v>
      </c>
      <c r="M440">
        <f>drafter_draft_stats[[#This Row],[starting_veto]]+drafter_draft_stats[[#This Row],[rollover_vetoes]]+drafter_draft_stats[[#This Row],[trivia_vetoes]]</f>
        <v>1</v>
      </c>
      <c r="N440">
        <f>drafter_draft_stats[[#This Row],[rollover_veto_override]]+drafter_draft_stats[[#This Row],[trivia_veto_override]]</f>
        <v>0</v>
      </c>
      <c r="R440">
        <f>IF(_xlfn.XLOOKUP(drafter_draft_stats[[#This Row],[draft_id]],drafts[id],drafts[non_canonical])=TRUE,0,IF(drafter_draft_stats[[#This Row],[total_vetoes]]-drafter_draft_stats[[#This Row],[vetoes_used]]&gt;=1,1,0))</f>
        <v>1</v>
      </c>
      <c r="S440">
        <f>IF(_xlfn.XLOOKUP(drafter_draft_stats[[#This Row],[draft_id]],drafts[id],drafts[non_canonical])=TRUE,0,IF(drafter_draft_stats[[#This Row],[total_veto_overrides]]-drafter_draft_stats[[#This Row],[veto_overrides_used]]&gt;=1,1,0))</f>
        <v>0</v>
      </c>
    </row>
    <row r="441" spans="2:19" x14ac:dyDescent="0.25">
      <c r="B441" t="s">
        <v>703</v>
      </c>
      <c r="C441" t="str">
        <f>_xlfn.XLOOKUP(drafter_draft_stats[[#This Row],[draft_id]],drafts[id],drafts[title])</f>
        <v>Hallmark Christmas Mini-Mega</v>
      </c>
      <c r="D441" t="s">
        <v>1179</v>
      </c>
      <c r="E441" t="str">
        <f>_xlfn.XLOOKUP(drafter_draft_stats[[#This Row],[drafter_id]],drafters[id],drafters[name],"")</f>
        <v>Dory Benford</v>
      </c>
      <c r="G441" t="str">
        <f>_xlfn.XLOOKUP(drafter_draft_stats[[#This Row],[drafter_team_id]],drafter_teams[id],drafter_teams[name],"")</f>
        <v/>
      </c>
      <c r="H441">
        <f>1</f>
        <v>1</v>
      </c>
      <c r="I441" cm="1">
        <f t="array" ref="I441">IF(_xlfn.XLOOKUP(drafter_draft_stats[[#This Row],[draft_id]],drafts[id],drafts[non_canonical])=TRUE,0,_xlfn.XLOOKUP(drafter_draft_stats[[#This Row],[drafter_id]],$D$2:$D440,$R$2:$R440,0,,-1))</f>
        <v>0</v>
      </c>
      <c r="J441" cm="1">
        <f t="array" ref="J441">IF(_xlfn.XLOOKUP(drafter_draft_stats[[#This Row],[draft_id]],drafts[id],drafts[non_canonical])=TRUE,0,_xlfn.XLOOKUP(drafter_draft_stats[[#This Row],[drafter_id]],$D$2:$D440,$S$2:$S440,0,,-1))</f>
        <v>0</v>
      </c>
      <c r="K441" cm="1">
        <f t="array" ref="K441">IF(_xlfn.XLOOKUP(1,(game_boards[draft_id]=drafter_draft_stats[[#This Row],[draft_id]])*(game_boards[drafter_id]=drafter_draft_stats[[#This Row],[drafter_id]]),game_boards[has_bonus_veto])=TRUE,1,0)</f>
        <v>1</v>
      </c>
      <c r="L441" cm="1">
        <f t="array" ref="L441">IF(_xlfn.XLOOKUP(1,(game_boards[draft_id]=drafter_draft_stats[[#This Row],[draft_id]])*(game_boards[drafter_id]=drafter_draft_stats[[#This Row],[drafter_id]]),game_boards[has_bonus_veto_override])=TRUE,1,0)</f>
        <v>0</v>
      </c>
      <c r="M441">
        <f>drafter_draft_stats[[#This Row],[starting_veto]]+drafter_draft_stats[[#This Row],[rollover_vetoes]]+drafter_draft_stats[[#This Row],[trivia_vetoes]]</f>
        <v>2</v>
      </c>
      <c r="N441">
        <f>drafter_draft_stats[[#This Row],[rollover_veto_override]]+drafter_draft_stats[[#This Row],[trivia_veto_override]]</f>
        <v>0</v>
      </c>
      <c r="R441">
        <f>IF(_xlfn.XLOOKUP(drafter_draft_stats[[#This Row],[draft_id]],drafts[id],drafts[non_canonical])=TRUE,0,IF(drafter_draft_stats[[#This Row],[total_vetoes]]-drafter_draft_stats[[#This Row],[vetoes_used]]&gt;=1,1,0))</f>
        <v>1</v>
      </c>
      <c r="S441">
        <f>IF(_xlfn.XLOOKUP(drafter_draft_stats[[#This Row],[draft_id]],drafts[id],drafts[non_canonical])=TRUE,0,IF(drafter_draft_stats[[#This Row],[total_veto_overrides]]-drafter_draft_stats[[#This Row],[veto_overrides_used]]&gt;=1,1,0))</f>
        <v>0</v>
      </c>
    </row>
    <row r="442" spans="2:19" x14ac:dyDescent="0.25">
      <c r="B442" t="s">
        <v>703</v>
      </c>
      <c r="C442" t="str">
        <f>_xlfn.XLOOKUP(drafter_draft_stats[[#This Row],[draft_id]],drafts[id],drafts[title])</f>
        <v>Hallmark Christmas Mini-Mega</v>
      </c>
      <c r="D442" t="s">
        <v>1101</v>
      </c>
      <c r="E442" t="str">
        <f>_xlfn.XLOOKUP(drafter_draft_stats[[#This Row],[drafter_id]],drafters[id],drafters[name],"")</f>
        <v>Rachel Wagner</v>
      </c>
      <c r="G442" t="str">
        <f>_xlfn.XLOOKUP(drafter_draft_stats[[#This Row],[drafter_team_id]],drafter_teams[id],drafter_teams[name],"")</f>
        <v/>
      </c>
      <c r="H442">
        <f>1</f>
        <v>1</v>
      </c>
      <c r="I442" cm="1">
        <f t="array" ref="I442">IF(_xlfn.XLOOKUP(drafter_draft_stats[[#This Row],[draft_id]],drafts[id],drafts[non_canonical])=TRUE,0,_xlfn.XLOOKUP(drafter_draft_stats[[#This Row],[drafter_id]],$D$2:$D441,$R$2:$R441,0,,-1))</f>
        <v>0</v>
      </c>
      <c r="J442" cm="1">
        <f t="array" ref="J442">IF(_xlfn.XLOOKUP(drafter_draft_stats[[#This Row],[draft_id]],drafts[id],drafts[non_canonical])=TRUE,0,_xlfn.XLOOKUP(drafter_draft_stats[[#This Row],[drafter_id]],$D$2:$D441,$S$2:$S441,0,,-1))</f>
        <v>0</v>
      </c>
      <c r="K442" cm="1">
        <f t="array" ref="K442">IF(_xlfn.XLOOKUP(1,(game_boards[draft_id]=drafter_draft_stats[[#This Row],[draft_id]])*(game_boards[drafter_id]=drafter_draft_stats[[#This Row],[drafter_id]]),game_boards[has_bonus_veto])=TRUE,1,0)</f>
        <v>0</v>
      </c>
      <c r="L442" cm="1">
        <f t="array" ref="L442">IF(_xlfn.XLOOKUP(1,(game_boards[draft_id]=drafter_draft_stats[[#This Row],[draft_id]])*(game_boards[drafter_id]=drafter_draft_stats[[#This Row],[drafter_id]]),game_boards[has_bonus_veto_override])=TRUE,1,0)</f>
        <v>0</v>
      </c>
      <c r="M442">
        <f>drafter_draft_stats[[#This Row],[starting_veto]]+drafter_draft_stats[[#This Row],[rollover_vetoes]]+drafter_draft_stats[[#This Row],[trivia_vetoes]]</f>
        <v>1</v>
      </c>
      <c r="N442">
        <f>drafter_draft_stats[[#This Row],[rollover_veto_override]]+drafter_draft_stats[[#This Row],[trivia_veto_override]]</f>
        <v>0</v>
      </c>
      <c r="P442">
        <v>1</v>
      </c>
      <c r="R442">
        <f>IF(_xlfn.XLOOKUP(drafter_draft_stats[[#This Row],[draft_id]],drafts[id],drafts[non_canonical])=TRUE,0,IF(drafter_draft_stats[[#This Row],[total_vetoes]]-drafter_draft_stats[[#This Row],[vetoes_used]]&gt;=1,1,0))</f>
        <v>0</v>
      </c>
      <c r="S442">
        <f>IF(_xlfn.XLOOKUP(drafter_draft_stats[[#This Row],[draft_id]],drafts[id],drafts[non_canonical])=TRUE,0,IF(drafter_draft_stats[[#This Row],[total_veto_overrides]]-drafter_draft_stats[[#This Row],[veto_overrides_used]]&gt;=1,1,0))</f>
        <v>0</v>
      </c>
    </row>
    <row r="443" spans="2:19" x14ac:dyDescent="0.25">
      <c r="B443" t="s">
        <v>703</v>
      </c>
      <c r="C443" t="str">
        <f>_xlfn.XLOOKUP(drafter_draft_stats[[#This Row],[draft_id]],drafts[id],drafts[title])</f>
        <v>Hallmark Christmas Mini-Mega</v>
      </c>
      <c r="D443" t="s">
        <v>985</v>
      </c>
      <c r="E443" t="str">
        <f>_xlfn.XLOOKUP(drafter_draft_stats[[#This Row],[drafter_id]],drafters[id],drafters[name],"")</f>
        <v>Alonso Duralde</v>
      </c>
      <c r="G443" t="str">
        <f>_xlfn.XLOOKUP(drafter_draft_stats[[#This Row],[drafter_team_id]],drafter_teams[id],drafter_teams[name],"")</f>
        <v/>
      </c>
      <c r="H443">
        <f>1</f>
        <v>1</v>
      </c>
      <c r="I443" cm="1">
        <f t="array" ref="I443">IF(_xlfn.XLOOKUP(drafter_draft_stats[[#This Row],[draft_id]],drafts[id],drafts[non_canonical])=TRUE,0,_xlfn.XLOOKUP(drafter_draft_stats[[#This Row],[drafter_id]],$D$2:$D442,$R$2:$R442,0,,-1))</f>
        <v>1</v>
      </c>
      <c r="J443" cm="1">
        <f t="array" ref="J443">IF(_xlfn.XLOOKUP(drafter_draft_stats[[#This Row],[draft_id]],drafts[id],drafts[non_canonical])=TRUE,0,_xlfn.XLOOKUP(drafter_draft_stats[[#This Row],[drafter_id]],$D$2:$D442,$S$2:$S442,0,,-1))</f>
        <v>0</v>
      </c>
      <c r="K443" cm="1">
        <f t="array" ref="K443">IF(_xlfn.XLOOKUP(1,(game_boards[draft_id]=drafter_draft_stats[[#This Row],[draft_id]])*(game_boards[drafter_id]=drafter_draft_stats[[#This Row],[drafter_id]]),game_boards[has_bonus_veto])=TRUE,1,0)</f>
        <v>0</v>
      </c>
      <c r="L443" cm="1">
        <f t="array" ref="L443">IF(_xlfn.XLOOKUP(1,(game_boards[draft_id]=drafter_draft_stats[[#This Row],[draft_id]])*(game_boards[drafter_id]=drafter_draft_stats[[#This Row],[drafter_id]]),game_boards[has_bonus_veto_override])=TRUE,1,0)</f>
        <v>1</v>
      </c>
      <c r="M443">
        <f>drafter_draft_stats[[#This Row],[starting_veto]]+drafter_draft_stats[[#This Row],[rollover_vetoes]]+drafter_draft_stats[[#This Row],[trivia_vetoes]]</f>
        <v>2</v>
      </c>
      <c r="N443">
        <f>drafter_draft_stats[[#This Row],[rollover_veto_override]]+drafter_draft_stats[[#This Row],[trivia_veto_override]]</f>
        <v>1</v>
      </c>
      <c r="P443">
        <v>2</v>
      </c>
      <c r="Q443">
        <v>1</v>
      </c>
      <c r="R443">
        <f>IF(_xlfn.XLOOKUP(drafter_draft_stats[[#This Row],[draft_id]],drafts[id],drafts[non_canonical])=TRUE,0,IF(drafter_draft_stats[[#This Row],[total_vetoes]]-drafter_draft_stats[[#This Row],[vetoes_used]]&gt;=1,1,0))</f>
        <v>0</v>
      </c>
      <c r="S443">
        <f>IF(_xlfn.XLOOKUP(drafter_draft_stats[[#This Row],[draft_id]],drafts[id],drafts[non_canonical])=TRUE,0,IF(drafter_draft_stats[[#This Row],[total_veto_overrides]]-drafter_draft_stats[[#This Row],[veto_overrides_used]]&gt;=1,1,0))</f>
        <v>0</v>
      </c>
    </row>
    <row r="444" spans="2:19" x14ac:dyDescent="0.25">
      <c r="B444" t="s">
        <v>703</v>
      </c>
      <c r="C444" t="str">
        <f>_xlfn.XLOOKUP(drafter_draft_stats[[#This Row],[draft_id]],drafts[id],drafts[title])</f>
        <v>Hallmark Christmas Mini-Mega</v>
      </c>
      <c r="D444" t="s">
        <v>1005</v>
      </c>
      <c r="E444" t="str">
        <f>_xlfn.XLOOKUP(drafter_draft_stats[[#This Row],[drafter_id]],drafters[id],drafters[name],"")</f>
        <v>Daniel Thompson</v>
      </c>
      <c r="G444" t="str">
        <f>_xlfn.XLOOKUP(drafter_draft_stats[[#This Row],[drafter_team_id]],drafter_teams[id],drafter_teams[name],"")</f>
        <v/>
      </c>
      <c r="H444">
        <f>1</f>
        <v>1</v>
      </c>
      <c r="I444" cm="1">
        <f t="array" ref="I444">IF(_xlfn.XLOOKUP(drafter_draft_stats[[#This Row],[draft_id]],drafts[id],drafts[non_canonical])=TRUE,0,_xlfn.XLOOKUP(drafter_draft_stats[[#This Row],[drafter_id]],$D$2:$D443,$R$2:$R443,0,,-1))</f>
        <v>0</v>
      </c>
      <c r="J444" cm="1">
        <f t="array" ref="J444">IF(_xlfn.XLOOKUP(drafter_draft_stats[[#This Row],[draft_id]],drafts[id],drafts[non_canonical])=TRUE,0,_xlfn.XLOOKUP(drafter_draft_stats[[#This Row],[drafter_id]],$D$2:$D443,$S$2:$S443,0,,-1))</f>
        <v>0</v>
      </c>
      <c r="K444" cm="1">
        <f t="array" ref="K444">IF(_xlfn.XLOOKUP(1,(game_boards[draft_id]=drafter_draft_stats[[#This Row],[draft_id]])*(game_boards[drafter_id]=drafter_draft_stats[[#This Row],[drafter_id]]),game_boards[has_bonus_veto])=TRUE,1,0)</f>
        <v>0</v>
      </c>
      <c r="L444" cm="1">
        <f t="array" ref="L444">IF(_xlfn.XLOOKUP(1,(game_boards[draft_id]=drafter_draft_stats[[#This Row],[draft_id]])*(game_boards[drafter_id]=drafter_draft_stats[[#This Row],[drafter_id]]),game_boards[has_bonus_veto_override])=TRUE,1,0)</f>
        <v>0</v>
      </c>
      <c r="M444">
        <f>drafter_draft_stats[[#This Row],[starting_veto]]+drafter_draft_stats[[#This Row],[rollover_vetoes]]+drafter_draft_stats[[#This Row],[trivia_vetoes]]</f>
        <v>1</v>
      </c>
      <c r="N444">
        <f>drafter_draft_stats[[#This Row],[rollover_veto_override]]+drafter_draft_stats[[#This Row],[trivia_veto_override]]</f>
        <v>0</v>
      </c>
      <c r="P444">
        <v>1</v>
      </c>
      <c r="R444">
        <f>IF(_xlfn.XLOOKUP(drafter_draft_stats[[#This Row],[draft_id]],drafts[id],drafts[non_canonical])=TRUE,0,IF(drafter_draft_stats[[#This Row],[total_vetoes]]-drafter_draft_stats[[#This Row],[vetoes_used]]&gt;=1,1,0))</f>
        <v>0</v>
      </c>
      <c r="S444">
        <f>IF(_xlfn.XLOOKUP(drafter_draft_stats[[#This Row],[draft_id]],drafts[id],drafts[non_canonical])=TRUE,0,IF(drafter_draft_stats[[#This Row],[total_veto_overrides]]-drafter_draft_stats[[#This Row],[veto_overrides_used]]&gt;=1,1,0))</f>
        <v>0</v>
      </c>
    </row>
    <row r="445" spans="2:19" x14ac:dyDescent="0.25">
      <c r="B445" t="s">
        <v>169</v>
      </c>
      <c r="C445" t="str">
        <f>_xlfn.XLOOKUP(drafter_draft_stats[[#This Row],[draft_id]],drafts[id],drafts[title])</f>
        <v>Agatha Christie</v>
      </c>
      <c r="D445" t="s">
        <v>883</v>
      </c>
      <c r="E445" t="str">
        <f>_xlfn.XLOOKUP(drafter_draft_stats[[#This Row],[drafter_id]],drafters[id],drafters[name],"")</f>
        <v>Joanna Robinson</v>
      </c>
      <c r="G445" t="str">
        <f>_xlfn.XLOOKUP(drafter_draft_stats[[#This Row],[drafter_team_id]],drafter_teams[id],drafter_teams[name],"")</f>
        <v/>
      </c>
      <c r="H445">
        <f>1</f>
        <v>1</v>
      </c>
      <c r="I445" cm="1">
        <f t="array" ref="I445">IF(_xlfn.XLOOKUP(drafter_draft_stats[[#This Row],[draft_id]],drafts[id],drafts[non_canonical])=TRUE,0,_xlfn.XLOOKUP(drafter_draft_stats[[#This Row],[drafter_id]],$D$2:$D444,$R$2:$R444,0,,-1))</f>
        <v>0</v>
      </c>
      <c r="J445" cm="1">
        <f t="array" ref="J445">IF(_xlfn.XLOOKUP(drafter_draft_stats[[#This Row],[draft_id]],drafts[id],drafts[non_canonical])=TRUE,0,_xlfn.XLOOKUP(drafter_draft_stats[[#This Row],[drafter_id]],$D$2:$D444,$S$2:$S444,0,,-1))</f>
        <v>1</v>
      </c>
      <c r="K445" cm="1">
        <f t="array" ref="K445">IF(_xlfn.XLOOKUP(1,(game_boards[draft_id]=drafter_draft_stats[[#This Row],[draft_id]])*(game_boards[drafter_id]=drafter_draft_stats[[#This Row],[drafter_id]]),game_boards[has_bonus_veto])=TRUE,1,0)</f>
        <v>0</v>
      </c>
      <c r="L445" cm="1">
        <f t="array" ref="L445">IF(_xlfn.XLOOKUP(1,(game_boards[draft_id]=drafter_draft_stats[[#This Row],[draft_id]])*(game_boards[drafter_id]=drafter_draft_stats[[#This Row],[drafter_id]]),game_boards[has_bonus_veto_override])=TRUE,1,0)</f>
        <v>0</v>
      </c>
      <c r="M445">
        <f>drafter_draft_stats[[#This Row],[starting_veto]]+drafter_draft_stats[[#This Row],[rollover_vetoes]]+drafter_draft_stats[[#This Row],[trivia_vetoes]]</f>
        <v>1</v>
      </c>
      <c r="N445">
        <f>drafter_draft_stats[[#This Row],[rollover_veto_override]]+drafter_draft_stats[[#This Row],[trivia_veto_override]]</f>
        <v>1</v>
      </c>
      <c r="R445">
        <f>IF(_xlfn.XLOOKUP(drafter_draft_stats[[#This Row],[draft_id]],drafts[id],drafts[non_canonical])=TRUE,0,IF(drafter_draft_stats[[#This Row],[total_vetoes]]-drafter_draft_stats[[#This Row],[vetoes_used]]&gt;=1,1,0))</f>
        <v>1</v>
      </c>
      <c r="S445">
        <f>IF(_xlfn.XLOOKUP(drafter_draft_stats[[#This Row],[draft_id]],drafts[id],drafts[non_canonical])=TRUE,0,IF(drafter_draft_stats[[#This Row],[total_veto_overrides]]-drafter_draft_stats[[#This Row],[veto_overrides_used]]&gt;=1,1,0))</f>
        <v>1</v>
      </c>
    </row>
    <row r="446" spans="2:19" x14ac:dyDescent="0.25">
      <c r="B446" t="s">
        <v>169</v>
      </c>
      <c r="C446" t="str">
        <f>_xlfn.XLOOKUP(drafter_draft_stats[[#This Row],[draft_id]],drafts[id],drafts[title])</f>
        <v>Agatha Christie</v>
      </c>
      <c r="D446" t="s">
        <v>789</v>
      </c>
      <c r="E446" t="str">
        <f>_xlfn.XLOOKUP(drafter_draft_stats[[#This Row],[drafter_id]],drafters[id],drafters[name],"")</f>
        <v>Bryan Cogman</v>
      </c>
      <c r="G446" t="str">
        <f>_xlfn.XLOOKUP(drafter_draft_stats[[#This Row],[drafter_team_id]],drafter_teams[id],drafter_teams[name],"")</f>
        <v/>
      </c>
      <c r="H446">
        <f>1</f>
        <v>1</v>
      </c>
      <c r="I446" cm="1">
        <f t="array" ref="I446">IF(_xlfn.XLOOKUP(drafter_draft_stats[[#This Row],[draft_id]],drafts[id],drafts[non_canonical])=TRUE,0,_xlfn.XLOOKUP(drafter_draft_stats[[#This Row],[drafter_id]],$D$2:$D445,$R$2:$R445,0,,-1))</f>
        <v>0</v>
      </c>
      <c r="J446" cm="1">
        <f t="array" ref="J446">IF(_xlfn.XLOOKUP(drafter_draft_stats[[#This Row],[draft_id]],drafts[id],drafts[non_canonical])=TRUE,0,_xlfn.XLOOKUP(drafter_draft_stats[[#This Row],[drafter_id]],$D$2:$D445,$S$2:$S445,0,,-1))</f>
        <v>0</v>
      </c>
      <c r="K446" cm="1">
        <f t="array" ref="K446">IF(_xlfn.XLOOKUP(1,(game_boards[draft_id]=drafter_draft_stats[[#This Row],[draft_id]])*(game_boards[drafter_id]=drafter_draft_stats[[#This Row],[drafter_id]]),game_boards[has_bonus_veto])=TRUE,1,0)</f>
        <v>0</v>
      </c>
      <c r="L446" cm="1">
        <f t="array" ref="L446">IF(_xlfn.XLOOKUP(1,(game_boards[draft_id]=drafter_draft_stats[[#This Row],[draft_id]])*(game_boards[drafter_id]=drafter_draft_stats[[#This Row],[drafter_id]]),game_boards[has_bonus_veto_override])=TRUE,1,0)</f>
        <v>0</v>
      </c>
      <c r="M446">
        <f>drafter_draft_stats[[#This Row],[starting_veto]]+drafter_draft_stats[[#This Row],[rollover_vetoes]]+drafter_draft_stats[[#This Row],[trivia_vetoes]]</f>
        <v>1</v>
      </c>
      <c r="N446">
        <f>drafter_draft_stats[[#This Row],[rollover_veto_override]]+drafter_draft_stats[[#This Row],[trivia_veto_override]]</f>
        <v>0</v>
      </c>
      <c r="R446">
        <f>IF(_xlfn.XLOOKUP(drafter_draft_stats[[#This Row],[draft_id]],drafts[id],drafts[non_canonical])=TRUE,0,IF(drafter_draft_stats[[#This Row],[total_vetoes]]-drafter_draft_stats[[#This Row],[vetoes_used]]&gt;=1,1,0))</f>
        <v>1</v>
      </c>
      <c r="S446">
        <f>IF(_xlfn.XLOOKUP(drafter_draft_stats[[#This Row],[draft_id]],drafts[id],drafts[non_canonical])=TRUE,0,IF(drafter_draft_stats[[#This Row],[total_veto_overrides]]-drafter_draft_stats[[#This Row],[veto_overrides_used]]&gt;=1,1,0))</f>
        <v>0</v>
      </c>
    </row>
    <row r="447" spans="2:19" x14ac:dyDescent="0.25">
      <c r="B447" t="s">
        <v>625</v>
      </c>
      <c r="C447" t="str">
        <f>_xlfn.XLOOKUP(drafter_draft_stats[[#This Row],[draft_id]],drafts[id],drafts[title])</f>
        <v>Denzel Washington Mini-Mega</v>
      </c>
      <c r="D447" t="s">
        <v>1049</v>
      </c>
      <c r="E447" t="str">
        <f>_xlfn.XLOOKUP(drafter_draft_stats[[#This Row],[drafter_id]],drafters[id],drafters[name],"")</f>
        <v>Jacqueline Coley</v>
      </c>
      <c r="G447" t="str">
        <f>_xlfn.XLOOKUP(drafter_draft_stats[[#This Row],[drafter_team_id]],drafter_teams[id],drafter_teams[name],"")</f>
        <v/>
      </c>
      <c r="H447">
        <f>1</f>
        <v>1</v>
      </c>
      <c r="I447" cm="1">
        <f t="array" ref="I447">IF(_xlfn.XLOOKUP(drafter_draft_stats[[#This Row],[draft_id]],drafts[id],drafts[non_canonical])=TRUE,0,_xlfn.XLOOKUP(drafter_draft_stats[[#This Row],[drafter_id]],$D$2:$D446,$R$2:$R446,0,,-1))</f>
        <v>0</v>
      </c>
      <c r="J447" cm="1">
        <f t="array" ref="J447">IF(_xlfn.XLOOKUP(drafter_draft_stats[[#This Row],[draft_id]],drafts[id],drafts[non_canonical])=TRUE,0,_xlfn.XLOOKUP(drafter_draft_stats[[#This Row],[drafter_id]],$D$2:$D446,$S$2:$S446,0,,-1))</f>
        <v>0</v>
      </c>
      <c r="K447" cm="1">
        <f t="array" ref="K447">IF(_xlfn.XLOOKUP(1,(game_boards[draft_id]=drafter_draft_stats[[#This Row],[draft_id]])*(game_boards[drafter_id]=drafter_draft_stats[[#This Row],[drafter_id]]),game_boards[has_bonus_veto])=TRUE,1,0)</f>
        <v>1</v>
      </c>
      <c r="L447" cm="1">
        <f t="array" ref="L447">IF(_xlfn.XLOOKUP(1,(game_boards[draft_id]=drafter_draft_stats[[#This Row],[draft_id]])*(game_boards[drafter_id]=drafter_draft_stats[[#This Row],[drafter_id]]),game_boards[has_bonus_veto_override])=TRUE,1,0)</f>
        <v>0</v>
      </c>
      <c r="M447">
        <f>drafter_draft_stats[[#This Row],[starting_veto]]+drafter_draft_stats[[#This Row],[rollover_vetoes]]+drafter_draft_stats[[#This Row],[trivia_vetoes]]</f>
        <v>2</v>
      </c>
      <c r="N447">
        <f>drafter_draft_stats[[#This Row],[rollover_veto_override]]+drafter_draft_stats[[#This Row],[trivia_veto_override]]</f>
        <v>0</v>
      </c>
      <c r="P447">
        <v>1</v>
      </c>
      <c r="R447">
        <f>IF(_xlfn.XLOOKUP(drafter_draft_stats[[#This Row],[draft_id]],drafts[id],drafts[non_canonical])=TRUE,0,IF(drafter_draft_stats[[#This Row],[total_vetoes]]-drafter_draft_stats[[#This Row],[vetoes_used]]&gt;=1,1,0))</f>
        <v>1</v>
      </c>
      <c r="S447">
        <f>IF(_xlfn.XLOOKUP(drafter_draft_stats[[#This Row],[draft_id]],drafts[id],drafts[non_canonical])=TRUE,0,IF(drafter_draft_stats[[#This Row],[total_veto_overrides]]-drafter_draft_stats[[#This Row],[veto_overrides_used]]&gt;=1,1,0))</f>
        <v>0</v>
      </c>
    </row>
    <row r="448" spans="2:19" x14ac:dyDescent="0.25">
      <c r="B448" t="s">
        <v>625</v>
      </c>
      <c r="C448" t="str">
        <f>_xlfn.XLOOKUP(drafter_draft_stats[[#This Row],[draft_id]],drafts[id],drafts[title])</f>
        <v>Denzel Washington Mini-Mega</v>
      </c>
      <c r="D448" t="s">
        <v>809</v>
      </c>
      <c r="E448" t="str">
        <f>_xlfn.XLOOKUP(drafter_draft_stats[[#This Row],[drafter_id]],drafters[id],drafters[name],"")</f>
        <v>Marc Bernardin</v>
      </c>
      <c r="G448" t="str">
        <f>_xlfn.XLOOKUP(drafter_draft_stats[[#This Row],[drafter_team_id]],drafter_teams[id],drafter_teams[name],"")</f>
        <v/>
      </c>
      <c r="H448">
        <f>1</f>
        <v>1</v>
      </c>
      <c r="I448" cm="1">
        <f t="array" ref="I448">IF(_xlfn.XLOOKUP(drafter_draft_stats[[#This Row],[draft_id]],drafts[id],drafts[non_canonical])=TRUE,0,_xlfn.XLOOKUP(drafter_draft_stats[[#This Row],[drafter_id]],$D$2:$D447,$R$2:$R447,0,,-1))</f>
        <v>0</v>
      </c>
      <c r="J448" cm="1">
        <f t="array" ref="J448">IF(_xlfn.XLOOKUP(drafter_draft_stats[[#This Row],[draft_id]],drafts[id],drafts[non_canonical])=TRUE,0,_xlfn.XLOOKUP(drafter_draft_stats[[#This Row],[drafter_id]],$D$2:$D447,$S$2:$S447,0,,-1))</f>
        <v>0</v>
      </c>
      <c r="K448" cm="1">
        <f t="array" ref="K448">IF(_xlfn.XLOOKUP(1,(game_boards[draft_id]=drafter_draft_stats[[#This Row],[draft_id]])*(game_boards[drafter_id]=drafter_draft_stats[[#This Row],[drafter_id]]),game_boards[has_bonus_veto])=TRUE,1,0)</f>
        <v>0</v>
      </c>
      <c r="L448" cm="1">
        <f t="array" ref="L448">IF(_xlfn.XLOOKUP(1,(game_boards[draft_id]=drafter_draft_stats[[#This Row],[draft_id]])*(game_boards[drafter_id]=drafter_draft_stats[[#This Row],[drafter_id]]),game_boards[has_bonus_veto_override])=TRUE,1,0)</f>
        <v>0</v>
      </c>
      <c r="M448">
        <f>drafter_draft_stats[[#This Row],[starting_veto]]+drafter_draft_stats[[#This Row],[rollover_vetoes]]+drafter_draft_stats[[#This Row],[trivia_vetoes]]</f>
        <v>1</v>
      </c>
      <c r="N448">
        <f>drafter_draft_stats[[#This Row],[rollover_veto_override]]+drafter_draft_stats[[#This Row],[trivia_veto_override]]</f>
        <v>0</v>
      </c>
      <c r="P448">
        <v>1</v>
      </c>
      <c r="R448">
        <f>IF(_xlfn.XLOOKUP(drafter_draft_stats[[#This Row],[draft_id]],drafts[id],drafts[non_canonical])=TRUE,0,IF(drafter_draft_stats[[#This Row],[total_vetoes]]-drafter_draft_stats[[#This Row],[vetoes_used]]&gt;=1,1,0))</f>
        <v>0</v>
      </c>
      <c r="S448">
        <f>IF(_xlfn.XLOOKUP(drafter_draft_stats[[#This Row],[draft_id]],drafts[id],drafts[non_canonical])=TRUE,0,IF(drafter_draft_stats[[#This Row],[total_veto_overrides]]-drafter_draft_stats[[#This Row],[veto_overrides_used]]&gt;=1,1,0))</f>
        <v>0</v>
      </c>
    </row>
    <row r="449" spans="2:19" x14ac:dyDescent="0.25">
      <c r="B449" t="s">
        <v>625</v>
      </c>
      <c r="C449" t="str">
        <f>_xlfn.XLOOKUP(drafter_draft_stats[[#This Row],[draft_id]],drafts[id],drafts[title])</f>
        <v>Denzel Washington Mini-Mega</v>
      </c>
      <c r="D449" t="s">
        <v>783</v>
      </c>
      <c r="E449" t="str">
        <f>_xlfn.XLOOKUP(drafter_draft_stats[[#This Row],[drafter_id]],drafters[id],drafters[name],"")</f>
        <v>Kevin Avery</v>
      </c>
      <c r="G449" t="str">
        <f>_xlfn.XLOOKUP(drafter_draft_stats[[#This Row],[drafter_team_id]],drafter_teams[id],drafter_teams[name],"")</f>
        <v/>
      </c>
      <c r="H449">
        <f>1</f>
        <v>1</v>
      </c>
      <c r="I449" cm="1">
        <f t="array" ref="I449">IF(_xlfn.XLOOKUP(drafter_draft_stats[[#This Row],[draft_id]],drafts[id],drafts[non_canonical])=TRUE,0,_xlfn.XLOOKUP(drafter_draft_stats[[#This Row],[drafter_id]],$D$2:$D448,$R$2:$R448,0,,-1))</f>
        <v>0</v>
      </c>
      <c r="J449" cm="1">
        <f t="array" ref="J449">IF(_xlfn.XLOOKUP(drafter_draft_stats[[#This Row],[draft_id]],drafts[id],drafts[non_canonical])=TRUE,0,_xlfn.XLOOKUP(drafter_draft_stats[[#This Row],[drafter_id]],$D$2:$D448,$S$2:$S448,0,,-1))</f>
        <v>0</v>
      </c>
      <c r="K449" cm="1">
        <f t="array" ref="K449">IF(_xlfn.XLOOKUP(1,(game_boards[draft_id]=drafter_draft_stats[[#This Row],[draft_id]])*(game_boards[drafter_id]=drafter_draft_stats[[#This Row],[drafter_id]]),game_boards[has_bonus_veto])=TRUE,1,0)</f>
        <v>0</v>
      </c>
      <c r="L449" cm="1">
        <f t="array" ref="L449">IF(_xlfn.XLOOKUP(1,(game_boards[draft_id]=drafter_draft_stats[[#This Row],[draft_id]])*(game_boards[drafter_id]=drafter_draft_stats[[#This Row],[drafter_id]]),game_boards[has_bonus_veto_override])=TRUE,1,0)</f>
        <v>1</v>
      </c>
      <c r="M449">
        <f>drafter_draft_stats[[#This Row],[starting_veto]]+drafter_draft_stats[[#This Row],[rollover_vetoes]]+drafter_draft_stats[[#This Row],[trivia_vetoes]]</f>
        <v>1</v>
      </c>
      <c r="N449">
        <f>drafter_draft_stats[[#This Row],[rollover_veto_override]]+drafter_draft_stats[[#This Row],[trivia_veto_override]]</f>
        <v>1</v>
      </c>
      <c r="P449">
        <v>1</v>
      </c>
      <c r="R449">
        <f>IF(_xlfn.XLOOKUP(drafter_draft_stats[[#This Row],[draft_id]],drafts[id],drafts[non_canonical])=TRUE,0,IF(drafter_draft_stats[[#This Row],[total_vetoes]]-drafter_draft_stats[[#This Row],[vetoes_used]]&gt;=1,1,0))</f>
        <v>0</v>
      </c>
      <c r="S449">
        <f>IF(_xlfn.XLOOKUP(drafter_draft_stats[[#This Row],[draft_id]],drafts[id],drafts[non_canonical])=TRUE,0,IF(drafter_draft_stats[[#This Row],[total_veto_overrides]]-drafter_draft_stats[[#This Row],[veto_overrides_used]]&gt;=1,1,0))</f>
        <v>1</v>
      </c>
    </row>
    <row r="450" spans="2:19" x14ac:dyDescent="0.25">
      <c r="B450" t="s">
        <v>731</v>
      </c>
      <c r="C450" t="str">
        <f>_xlfn.XLOOKUP(drafter_draft_stats[[#This Row],[draft_id]],drafts[id],drafts[title])</f>
        <v>Directors' Final Films</v>
      </c>
      <c r="D450" t="s">
        <v>951</v>
      </c>
      <c r="E450" t="str">
        <f>_xlfn.XLOOKUP(drafter_draft_stats[[#This Row],[drafter_id]],drafters[id],drafters[name],"")</f>
        <v>Maureen Lee Lenker</v>
      </c>
      <c r="G450" t="str">
        <f>_xlfn.XLOOKUP(drafter_draft_stats[[#This Row],[drafter_team_id]],drafter_teams[id],drafter_teams[name],"")</f>
        <v/>
      </c>
      <c r="H450">
        <f>1</f>
        <v>1</v>
      </c>
      <c r="I450" cm="1">
        <f t="array" ref="I450">IF(_xlfn.XLOOKUP(drafter_draft_stats[[#This Row],[draft_id]],drafts[id],drafts[non_canonical])=TRUE,0,_xlfn.XLOOKUP(drafter_draft_stats[[#This Row],[drafter_id]],$D$2:$D449,$R$2:$R449,0,,-1))</f>
        <v>1</v>
      </c>
      <c r="J450" cm="1">
        <f t="array" ref="J450">IF(_xlfn.XLOOKUP(drafter_draft_stats[[#This Row],[draft_id]],drafts[id],drafts[non_canonical])=TRUE,0,_xlfn.XLOOKUP(drafter_draft_stats[[#This Row],[drafter_id]],$D$2:$D449,$S$2:$S449,0,,-1))</f>
        <v>1</v>
      </c>
      <c r="K450" cm="1">
        <f t="array" ref="K450">IF(_xlfn.XLOOKUP(1,(game_boards[draft_id]=drafter_draft_stats[[#This Row],[draft_id]])*(game_boards[drafter_id]=drafter_draft_stats[[#This Row],[drafter_id]]),game_boards[has_bonus_veto])=TRUE,1,0)</f>
        <v>0</v>
      </c>
      <c r="L450" cm="1">
        <f t="array" ref="L450">IF(_xlfn.XLOOKUP(1,(game_boards[draft_id]=drafter_draft_stats[[#This Row],[draft_id]])*(game_boards[drafter_id]=drafter_draft_stats[[#This Row],[drafter_id]]),game_boards[has_bonus_veto_override])=TRUE,1,0)</f>
        <v>0</v>
      </c>
      <c r="M450">
        <f>drafter_draft_stats[[#This Row],[starting_veto]]+drafter_draft_stats[[#This Row],[rollover_vetoes]]+drafter_draft_stats[[#This Row],[trivia_vetoes]]</f>
        <v>2</v>
      </c>
      <c r="N450">
        <f>drafter_draft_stats[[#This Row],[rollover_veto_override]]+drafter_draft_stats[[#This Row],[trivia_veto_override]]</f>
        <v>1</v>
      </c>
      <c r="R450">
        <f>IF(_xlfn.XLOOKUP(drafter_draft_stats[[#This Row],[draft_id]],drafts[id],drafts[non_canonical])=TRUE,0,IF(drafter_draft_stats[[#This Row],[total_vetoes]]-drafter_draft_stats[[#This Row],[vetoes_used]]&gt;=1,1,0))</f>
        <v>1</v>
      </c>
      <c r="S450">
        <f>IF(_xlfn.XLOOKUP(drafter_draft_stats[[#This Row],[draft_id]],drafts[id],drafts[non_canonical])=TRUE,0,IF(drafter_draft_stats[[#This Row],[total_veto_overrides]]-drafter_draft_stats[[#This Row],[veto_overrides_used]]&gt;=1,1,0))</f>
        <v>1</v>
      </c>
    </row>
    <row r="451" spans="2:19" x14ac:dyDescent="0.25">
      <c r="B451" t="s">
        <v>731</v>
      </c>
      <c r="C451" t="str">
        <f>_xlfn.XLOOKUP(drafter_draft_stats[[#This Row],[draft_id]],drafts[id],drafts[title])</f>
        <v>Directors' Final Films</v>
      </c>
      <c r="D451" t="s">
        <v>1133</v>
      </c>
      <c r="E451" t="str">
        <f>_xlfn.XLOOKUP(drafter_draft_stats[[#This Row],[drafter_id]],drafters[id],drafters[name],"")</f>
        <v>Oriana Nudo</v>
      </c>
      <c r="G451" t="str">
        <f>_xlfn.XLOOKUP(drafter_draft_stats[[#This Row],[drafter_team_id]],drafter_teams[id],drafter_teams[name],"")</f>
        <v/>
      </c>
      <c r="H451">
        <f>1</f>
        <v>1</v>
      </c>
      <c r="I451" cm="1">
        <f t="array" ref="I451">IF(_xlfn.XLOOKUP(drafter_draft_stats[[#This Row],[draft_id]],drafts[id],drafts[non_canonical])=TRUE,0,_xlfn.XLOOKUP(drafter_draft_stats[[#This Row],[drafter_id]],$D$2:$D450,$R$2:$R450,0,,-1))</f>
        <v>1</v>
      </c>
      <c r="J451" cm="1">
        <f t="array" ref="J451">IF(_xlfn.XLOOKUP(drafter_draft_stats[[#This Row],[draft_id]],drafts[id],drafts[non_canonical])=TRUE,0,_xlfn.XLOOKUP(drafter_draft_stats[[#This Row],[drafter_id]],$D$2:$D450,$S$2:$S450,0,,-1))</f>
        <v>0</v>
      </c>
      <c r="K451" cm="1">
        <f t="array" ref="K451">IF(_xlfn.XLOOKUP(1,(game_boards[draft_id]=drafter_draft_stats[[#This Row],[draft_id]])*(game_boards[drafter_id]=drafter_draft_stats[[#This Row],[drafter_id]]),game_boards[has_bonus_veto])=TRUE,1,0)</f>
        <v>0</v>
      </c>
      <c r="L451" cm="1">
        <f t="array" ref="L451">IF(_xlfn.XLOOKUP(1,(game_boards[draft_id]=drafter_draft_stats[[#This Row],[draft_id]])*(game_boards[drafter_id]=drafter_draft_stats[[#This Row],[drafter_id]]),game_boards[has_bonus_veto_override])=TRUE,1,0)</f>
        <v>0</v>
      </c>
      <c r="M451">
        <f>drafter_draft_stats[[#This Row],[starting_veto]]+drafter_draft_stats[[#This Row],[rollover_vetoes]]+drafter_draft_stats[[#This Row],[trivia_vetoes]]</f>
        <v>2</v>
      </c>
      <c r="N451">
        <f>drafter_draft_stats[[#This Row],[rollover_veto_override]]+drafter_draft_stats[[#This Row],[trivia_veto_override]]</f>
        <v>0</v>
      </c>
      <c r="R451">
        <f>IF(_xlfn.XLOOKUP(drafter_draft_stats[[#This Row],[draft_id]],drafts[id],drafts[non_canonical])=TRUE,0,IF(drafter_draft_stats[[#This Row],[total_vetoes]]-drafter_draft_stats[[#This Row],[vetoes_used]]&gt;=1,1,0))</f>
        <v>1</v>
      </c>
      <c r="S451">
        <f>IF(_xlfn.XLOOKUP(drafter_draft_stats[[#This Row],[draft_id]],drafts[id],drafts[non_canonical])=TRUE,0,IF(drafter_draft_stats[[#This Row],[total_veto_overrides]]-drafter_draft_stats[[#This Row],[veto_overrides_used]]&gt;=1,1,0))</f>
        <v>0</v>
      </c>
    </row>
    <row r="452" spans="2:19" x14ac:dyDescent="0.25">
      <c r="B452" t="s">
        <v>306</v>
      </c>
      <c r="C452" t="str">
        <f>_xlfn.XLOOKUP(drafter_draft_stats[[#This Row],[draft_id]],drafts[id],drafts[title])</f>
        <v>Sam Peckinpah</v>
      </c>
      <c r="D452" t="s">
        <v>817</v>
      </c>
      <c r="E452" t="str">
        <f>_xlfn.XLOOKUP(drafter_draft_stats[[#This Row],[drafter_id]],drafters[id],drafters[name],"")</f>
        <v>Blake Masters</v>
      </c>
      <c r="G452" t="str">
        <f>_xlfn.XLOOKUP(drafter_draft_stats[[#This Row],[drafter_team_id]],drafter_teams[id],drafter_teams[name],"")</f>
        <v/>
      </c>
      <c r="H452">
        <f>1</f>
        <v>1</v>
      </c>
      <c r="I452" cm="1">
        <f t="array" ref="I452">IF(_xlfn.XLOOKUP(drafter_draft_stats[[#This Row],[draft_id]],drafts[id],drafts[non_canonical])=TRUE,0,_xlfn.XLOOKUP(drafter_draft_stats[[#This Row],[drafter_id]],$D$2:$D451,$R$2:$R451,0,,-1))</f>
        <v>0</v>
      </c>
      <c r="J452" cm="1">
        <f t="array" ref="J452">IF(_xlfn.XLOOKUP(drafter_draft_stats[[#This Row],[draft_id]],drafts[id],drafts[non_canonical])=TRUE,0,_xlfn.XLOOKUP(drafter_draft_stats[[#This Row],[drafter_id]],$D$2:$D451,$S$2:$S451,0,,-1))</f>
        <v>0</v>
      </c>
      <c r="K452" cm="1">
        <f t="array" ref="K452">IF(_xlfn.XLOOKUP(1,(game_boards[draft_id]=drafter_draft_stats[[#This Row],[draft_id]])*(game_boards[drafter_id]=drafter_draft_stats[[#This Row],[drafter_id]]),game_boards[has_bonus_veto])=TRUE,1,0)</f>
        <v>0</v>
      </c>
      <c r="L452" cm="1">
        <f t="array" ref="L452">IF(_xlfn.XLOOKUP(1,(game_boards[draft_id]=drafter_draft_stats[[#This Row],[draft_id]])*(game_boards[drafter_id]=drafter_draft_stats[[#This Row],[drafter_id]]),game_boards[has_bonus_veto_override])=TRUE,1,0)</f>
        <v>0</v>
      </c>
      <c r="M452">
        <f>drafter_draft_stats[[#This Row],[starting_veto]]+drafter_draft_stats[[#This Row],[rollover_vetoes]]+drafter_draft_stats[[#This Row],[trivia_vetoes]]</f>
        <v>1</v>
      </c>
      <c r="N452">
        <f>drafter_draft_stats[[#This Row],[rollover_veto_override]]+drafter_draft_stats[[#This Row],[trivia_veto_override]]</f>
        <v>0</v>
      </c>
      <c r="R452">
        <f>IF(_xlfn.XLOOKUP(drafter_draft_stats[[#This Row],[draft_id]],drafts[id],drafts[non_canonical])=TRUE,0,IF(drafter_draft_stats[[#This Row],[total_vetoes]]-drafter_draft_stats[[#This Row],[vetoes_used]]&gt;=1,1,0))</f>
        <v>1</v>
      </c>
      <c r="S452">
        <f>IF(_xlfn.XLOOKUP(drafter_draft_stats[[#This Row],[draft_id]],drafts[id],drafts[non_canonical])=TRUE,0,IF(drafter_draft_stats[[#This Row],[total_veto_overrides]]-drafter_draft_stats[[#This Row],[veto_overrides_used]]&gt;=1,1,0))</f>
        <v>0</v>
      </c>
    </row>
    <row r="453" spans="2:19" x14ac:dyDescent="0.25">
      <c r="B453" t="s">
        <v>306</v>
      </c>
      <c r="C453" t="str">
        <f>_xlfn.XLOOKUP(drafter_draft_stats[[#This Row],[draft_id]],drafts[id],drafts[title])</f>
        <v>Sam Peckinpah</v>
      </c>
      <c r="D453" t="s">
        <v>1143</v>
      </c>
      <c r="E453" t="str">
        <f>_xlfn.XLOOKUP(drafter_draft_stats[[#This Row],[drafter_id]],drafters[id],drafters[name],"")</f>
        <v>Scott Reynolds</v>
      </c>
      <c r="G453" t="str">
        <f>_xlfn.XLOOKUP(drafter_draft_stats[[#This Row],[drafter_team_id]],drafter_teams[id],drafter_teams[name],"")</f>
        <v/>
      </c>
      <c r="H453">
        <f>1</f>
        <v>1</v>
      </c>
      <c r="I453" cm="1">
        <f t="array" ref="I453">IF(_xlfn.XLOOKUP(drafter_draft_stats[[#This Row],[draft_id]],drafts[id],drafts[non_canonical])=TRUE,0,_xlfn.XLOOKUP(drafter_draft_stats[[#This Row],[drafter_id]],$D$2:$D452,$R$2:$R452,0,,-1))</f>
        <v>0</v>
      </c>
      <c r="J453" cm="1">
        <f t="array" ref="J453">IF(_xlfn.XLOOKUP(drafter_draft_stats[[#This Row],[draft_id]],drafts[id],drafts[non_canonical])=TRUE,0,_xlfn.XLOOKUP(drafter_draft_stats[[#This Row],[drafter_id]],$D$2:$D452,$S$2:$S452,0,,-1))</f>
        <v>0</v>
      </c>
      <c r="K453" cm="1">
        <f t="array" ref="K453">IF(_xlfn.XLOOKUP(1,(game_boards[draft_id]=drafter_draft_stats[[#This Row],[draft_id]])*(game_boards[drafter_id]=drafter_draft_stats[[#This Row],[drafter_id]]),game_boards[has_bonus_veto])=TRUE,1,0)</f>
        <v>0</v>
      </c>
      <c r="L453" cm="1">
        <f t="array" ref="L453">IF(_xlfn.XLOOKUP(1,(game_boards[draft_id]=drafter_draft_stats[[#This Row],[draft_id]])*(game_boards[drafter_id]=drafter_draft_stats[[#This Row],[drafter_id]]),game_boards[has_bonus_veto_override])=TRUE,1,0)</f>
        <v>0</v>
      </c>
      <c r="M453">
        <f>drafter_draft_stats[[#This Row],[starting_veto]]+drafter_draft_stats[[#This Row],[rollover_vetoes]]+drafter_draft_stats[[#This Row],[trivia_vetoes]]</f>
        <v>1</v>
      </c>
      <c r="N453">
        <f>drafter_draft_stats[[#This Row],[rollover_veto_override]]+drafter_draft_stats[[#This Row],[trivia_veto_override]]</f>
        <v>0</v>
      </c>
      <c r="P453">
        <v>1</v>
      </c>
      <c r="R453">
        <f>IF(_xlfn.XLOOKUP(drafter_draft_stats[[#This Row],[draft_id]],drafts[id],drafts[non_canonical])=TRUE,0,IF(drafter_draft_stats[[#This Row],[total_vetoes]]-drafter_draft_stats[[#This Row],[vetoes_used]]&gt;=1,1,0))</f>
        <v>0</v>
      </c>
      <c r="S453">
        <f>IF(_xlfn.XLOOKUP(drafter_draft_stats[[#This Row],[draft_id]],drafts[id],drafts[non_canonical])=TRUE,0,IF(drafter_draft_stats[[#This Row],[total_veto_overrides]]-drafter_draft_stats[[#This Row],[veto_overrides_used]]&gt;=1,1,0))</f>
        <v>0</v>
      </c>
    </row>
    <row r="454" spans="2:19" x14ac:dyDescent="0.25">
      <c r="B454" t="s">
        <v>19</v>
      </c>
      <c r="C454" t="str">
        <f>_xlfn.XLOOKUP(drafter_draft_stats[[#This Row],[draft_id]],drafts[id],drafts[title])</f>
        <v>Agnès Varda</v>
      </c>
      <c r="D454" t="s">
        <v>1166</v>
      </c>
      <c r="E454" t="str">
        <f>_xlfn.XLOOKUP(drafter_draft_stats[[#This Row],[drafter_id]],drafters[id],drafters[name],"")</f>
        <v>Lucé Tomlin-Brenner</v>
      </c>
      <c r="G454" t="str">
        <f>_xlfn.XLOOKUP(drafter_draft_stats[[#This Row],[drafter_team_id]],drafter_teams[id],drafter_teams[name],"")</f>
        <v/>
      </c>
      <c r="H454">
        <f>1</f>
        <v>1</v>
      </c>
      <c r="I454" cm="1">
        <f t="array" ref="I454">IF(_xlfn.XLOOKUP(drafter_draft_stats[[#This Row],[draft_id]],drafts[id],drafts[non_canonical])=TRUE,0,_xlfn.XLOOKUP(drafter_draft_stats[[#This Row],[drafter_id]],$D$2:$D453,$R$2:$R453,0,,-1))</f>
        <v>1</v>
      </c>
      <c r="J454" cm="1">
        <f t="array" ref="J454">IF(_xlfn.XLOOKUP(drafter_draft_stats[[#This Row],[draft_id]],drafts[id],drafts[non_canonical])=TRUE,0,_xlfn.XLOOKUP(drafter_draft_stats[[#This Row],[drafter_id]],$D$2:$D453,$S$2:$S453,0,,-1))</f>
        <v>0</v>
      </c>
      <c r="K454" cm="1">
        <f t="array" ref="K454">IF(_xlfn.XLOOKUP(1,(game_boards[draft_id]=drafter_draft_stats[[#This Row],[draft_id]])*(game_boards[drafter_id]=drafter_draft_stats[[#This Row],[drafter_id]]),game_boards[has_bonus_veto])=TRUE,1,0)</f>
        <v>0</v>
      </c>
      <c r="L454" cm="1">
        <f t="array" ref="L454">IF(_xlfn.XLOOKUP(1,(game_boards[draft_id]=drafter_draft_stats[[#This Row],[draft_id]])*(game_boards[drafter_id]=drafter_draft_stats[[#This Row],[drafter_id]]),game_boards[has_bonus_veto_override])=TRUE,1,0)</f>
        <v>0</v>
      </c>
      <c r="M454">
        <f>drafter_draft_stats[[#This Row],[starting_veto]]+drafter_draft_stats[[#This Row],[rollover_vetoes]]+drafter_draft_stats[[#This Row],[trivia_vetoes]]</f>
        <v>2</v>
      </c>
      <c r="N454">
        <f>drafter_draft_stats[[#This Row],[rollover_veto_override]]+drafter_draft_stats[[#This Row],[trivia_veto_override]]</f>
        <v>0</v>
      </c>
      <c r="R454">
        <f>IF(_xlfn.XLOOKUP(drafter_draft_stats[[#This Row],[draft_id]],drafts[id],drafts[non_canonical])=TRUE,0,IF(drafter_draft_stats[[#This Row],[total_vetoes]]-drafter_draft_stats[[#This Row],[vetoes_used]]&gt;=1,1,0))</f>
        <v>1</v>
      </c>
      <c r="S454">
        <f>IF(_xlfn.XLOOKUP(drafter_draft_stats[[#This Row],[draft_id]],drafts[id],drafts[non_canonical])=TRUE,0,IF(drafter_draft_stats[[#This Row],[total_veto_overrides]]-drafter_draft_stats[[#This Row],[veto_overrides_used]]&gt;=1,1,0))</f>
        <v>0</v>
      </c>
    </row>
    <row r="455" spans="2:19" x14ac:dyDescent="0.25">
      <c r="B455" t="s">
        <v>19</v>
      </c>
      <c r="C455" t="str">
        <f>_xlfn.XLOOKUP(drafter_draft_stats[[#This Row],[draft_id]],drafts[id],drafts[title])</f>
        <v>Agnès Varda</v>
      </c>
      <c r="D455" t="s">
        <v>1115</v>
      </c>
      <c r="E455" t="str">
        <f>_xlfn.XLOOKUP(drafter_draft_stats[[#This Row],[drafter_id]],drafters[id],drafters[name],"")</f>
        <v>Ryan Marker</v>
      </c>
      <c r="G455" t="str">
        <f>_xlfn.XLOOKUP(drafter_draft_stats[[#This Row],[drafter_team_id]],drafter_teams[id],drafter_teams[name],"")</f>
        <v/>
      </c>
      <c r="H455">
        <f>1</f>
        <v>1</v>
      </c>
      <c r="I455" cm="1">
        <f t="array" ref="I455">IF(_xlfn.XLOOKUP(drafter_draft_stats[[#This Row],[draft_id]],drafts[id],drafts[non_canonical])=TRUE,0,_xlfn.XLOOKUP(drafter_draft_stats[[#This Row],[drafter_id]],$D$2:$D454,$R$2:$R454,0,,-1))</f>
        <v>1</v>
      </c>
      <c r="J455" cm="1">
        <f t="array" ref="J455">IF(_xlfn.XLOOKUP(drafter_draft_stats[[#This Row],[draft_id]],drafts[id],drafts[non_canonical])=TRUE,0,_xlfn.XLOOKUP(drafter_draft_stats[[#This Row],[drafter_id]],$D$2:$D454,$S$2:$S454,0,,-1))</f>
        <v>0</v>
      </c>
      <c r="K455" cm="1">
        <f t="array" ref="K455">IF(_xlfn.XLOOKUP(1,(game_boards[draft_id]=drafter_draft_stats[[#This Row],[draft_id]])*(game_boards[drafter_id]=drafter_draft_stats[[#This Row],[drafter_id]]),game_boards[has_bonus_veto])=TRUE,1,0)</f>
        <v>0</v>
      </c>
      <c r="L455" cm="1">
        <f t="array" ref="L455">IF(_xlfn.XLOOKUP(1,(game_boards[draft_id]=drafter_draft_stats[[#This Row],[draft_id]])*(game_boards[drafter_id]=drafter_draft_stats[[#This Row],[drafter_id]]),game_boards[has_bonus_veto_override])=TRUE,1,0)</f>
        <v>0</v>
      </c>
      <c r="M455">
        <f>drafter_draft_stats[[#This Row],[starting_veto]]+drafter_draft_stats[[#This Row],[rollover_vetoes]]+drafter_draft_stats[[#This Row],[trivia_vetoes]]</f>
        <v>2</v>
      </c>
      <c r="N455">
        <f>drafter_draft_stats[[#This Row],[rollover_veto_override]]+drafter_draft_stats[[#This Row],[trivia_veto_override]]</f>
        <v>0</v>
      </c>
      <c r="P455">
        <v>1</v>
      </c>
      <c r="R455">
        <f>IF(_xlfn.XLOOKUP(drafter_draft_stats[[#This Row],[draft_id]],drafts[id],drafts[non_canonical])=TRUE,0,IF(drafter_draft_stats[[#This Row],[total_vetoes]]-drafter_draft_stats[[#This Row],[vetoes_used]]&gt;=1,1,0))</f>
        <v>1</v>
      </c>
      <c r="S455">
        <f>IF(_xlfn.XLOOKUP(drafter_draft_stats[[#This Row],[draft_id]],drafts[id],drafts[non_canonical])=TRUE,0,IF(drafter_draft_stats[[#This Row],[total_veto_overrides]]-drafter_draft_stats[[#This Row],[veto_overrides_used]]&gt;=1,1,0))</f>
        <v>0</v>
      </c>
    </row>
    <row r="456" spans="2:19" x14ac:dyDescent="0.25">
      <c r="B456" s="1" t="s">
        <v>75</v>
      </c>
      <c r="C456" t="str">
        <f>_xlfn.XLOOKUP(drafter_draft_stats[[#This Row],[draft_id]],drafts[id],drafts[title])</f>
        <v>Godzilla mini-Mega</v>
      </c>
      <c r="D456" t="s">
        <v>995</v>
      </c>
      <c r="E456" t="str">
        <f>_xlfn.XLOOKUP(drafter_draft_stats[[#This Row],[drafter_id]],drafters[id],drafters[name],"")</f>
        <v>Beth Accomando</v>
      </c>
      <c r="G456" t="str">
        <f>_xlfn.XLOOKUP(drafter_draft_stats[[#This Row],[drafter_team_id]],drafter_teams[id],drafter_teams[name],"")</f>
        <v/>
      </c>
      <c r="H456">
        <f>1</f>
        <v>1</v>
      </c>
      <c r="I456" cm="1">
        <f t="array" ref="I456">IF(_xlfn.XLOOKUP(drafter_draft_stats[[#This Row],[draft_id]],drafts[id],drafts[non_canonical])=TRUE,0,_xlfn.XLOOKUP(drafter_draft_stats[[#This Row],[drafter_id]],$D$2:$D455,$R$2:$R455,0,,-1))</f>
        <v>0</v>
      </c>
      <c r="J456" cm="1">
        <f t="array" ref="J456">IF(_xlfn.XLOOKUP(drafter_draft_stats[[#This Row],[draft_id]],drafts[id],drafts[non_canonical])=TRUE,0,_xlfn.XLOOKUP(drafter_draft_stats[[#This Row],[drafter_id]],$D$2:$D455,$S$2:$S455,0,,-1))</f>
        <v>0</v>
      </c>
      <c r="K456" cm="1">
        <f t="array" ref="K456">IF(_xlfn.XLOOKUP(1,(game_boards[draft_id]=drafter_draft_stats[[#This Row],[draft_id]])*(game_boards[drafter_id]=drafter_draft_stats[[#This Row],[drafter_id]]),game_boards[has_bonus_veto])=TRUE,1,0)</f>
        <v>1</v>
      </c>
      <c r="L456" cm="1">
        <f t="array" ref="L456">IF(_xlfn.XLOOKUP(1,(game_boards[draft_id]=drafter_draft_stats[[#This Row],[draft_id]])*(game_boards[drafter_id]=drafter_draft_stats[[#This Row],[drafter_id]]),game_boards[has_bonus_veto_override])=TRUE,1,0)</f>
        <v>0</v>
      </c>
      <c r="M456">
        <f>drafter_draft_stats[[#This Row],[starting_veto]]+drafter_draft_stats[[#This Row],[rollover_vetoes]]+drafter_draft_stats[[#This Row],[trivia_vetoes]]</f>
        <v>2</v>
      </c>
      <c r="N456">
        <f>drafter_draft_stats[[#This Row],[rollover_veto_override]]+drafter_draft_stats[[#This Row],[trivia_veto_override]]</f>
        <v>0</v>
      </c>
      <c r="P456">
        <v>1</v>
      </c>
      <c r="R456">
        <f>IF(_xlfn.XLOOKUP(drafter_draft_stats[[#This Row],[draft_id]],drafts[id],drafts[non_canonical])=TRUE,0,IF(drafter_draft_stats[[#This Row],[total_vetoes]]-drafter_draft_stats[[#This Row],[vetoes_used]]&gt;=1,1,0))</f>
        <v>1</v>
      </c>
      <c r="S456">
        <f>IF(_xlfn.XLOOKUP(drafter_draft_stats[[#This Row],[draft_id]],drafts[id],drafts[non_canonical])=TRUE,0,IF(drafter_draft_stats[[#This Row],[total_veto_overrides]]-drafter_draft_stats[[#This Row],[veto_overrides_used]]&gt;=1,1,0))</f>
        <v>0</v>
      </c>
    </row>
    <row r="457" spans="2:19" x14ac:dyDescent="0.25">
      <c r="B457" s="1" t="s">
        <v>75</v>
      </c>
      <c r="C457" t="str">
        <f>_xlfn.XLOOKUP(drafter_draft_stats[[#This Row],[draft_id]],drafts[id],drafts[title])</f>
        <v>Godzilla mini-Mega</v>
      </c>
      <c r="D457" t="s">
        <v>969</v>
      </c>
      <c r="E457" t="str">
        <f>_xlfn.XLOOKUP(drafter_draft_stats[[#This Row],[drafter_id]],drafters[id],drafters[name],"")</f>
        <v>Graham Skipper</v>
      </c>
      <c r="G457" t="str">
        <f>_xlfn.XLOOKUP(drafter_draft_stats[[#This Row],[drafter_team_id]],drafter_teams[id],drafter_teams[name],"")</f>
        <v/>
      </c>
      <c r="H457">
        <f>1</f>
        <v>1</v>
      </c>
      <c r="I457" cm="1">
        <f t="array" ref="I457">IF(_xlfn.XLOOKUP(drafter_draft_stats[[#This Row],[draft_id]],drafts[id],drafts[non_canonical])=TRUE,0,_xlfn.XLOOKUP(drafter_draft_stats[[#This Row],[drafter_id]],$D$2:$D456,$R$2:$R456,0,,-1))</f>
        <v>0</v>
      </c>
      <c r="J457" cm="1">
        <f t="array" ref="J457">IF(_xlfn.XLOOKUP(drafter_draft_stats[[#This Row],[draft_id]],drafts[id],drafts[non_canonical])=TRUE,0,_xlfn.XLOOKUP(drafter_draft_stats[[#This Row],[drafter_id]],$D$2:$D456,$S$2:$S456,0,,-1))</f>
        <v>0</v>
      </c>
      <c r="K457" cm="1">
        <f t="array" ref="K457">IF(_xlfn.XLOOKUP(1,(game_boards[draft_id]=drafter_draft_stats[[#This Row],[draft_id]])*(game_boards[drafter_id]=drafter_draft_stats[[#This Row],[drafter_id]]),game_boards[has_bonus_veto])=TRUE,1,0)</f>
        <v>0</v>
      </c>
      <c r="L457" cm="1">
        <f t="array" ref="L457">IF(_xlfn.XLOOKUP(1,(game_boards[draft_id]=drafter_draft_stats[[#This Row],[draft_id]])*(game_boards[drafter_id]=drafter_draft_stats[[#This Row],[drafter_id]]),game_boards[has_bonus_veto_override])=TRUE,1,0)</f>
        <v>0</v>
      </c>
      <c r="M457">
        <f>drafter_draft_stats[[#This Row],[starting_veto]]+drafter_draft_stats[[#This Row],[rollover_vetoes]]+drafter_draft_stats[[#This Row],[trivia_vetoes]]</f>
        <v>1</v>
      </c>
      <c r="N457">
        <f>drafter_draft_stats[[#This Row],[rollover_veto_override]]+drafter_draft_stats[[#This Row],[trivia_veto_override]]</f>
        <v>0</v>
      </c>
      <c r="P457">
        <v>1</v>
      </c>
      <c r="R457">
        <f>IF(_xlfn.XLOOKUP(drafter_draft_stats[[#This Row],[draft_id]],drafts[id],drafts[non_canonical])=TRUE,0,IF(drafter_draft_stats[[#This Row],[total_vetoes]]-drafter_draft_stats[[#This Row],[vetoes_used]]&gt;=1,1,0))</f>
        <v>0</v>
      </c>
      <c r="S457">
        <f>IF(_xlfn.XLOOKUP(drafter_draft_stats[[#This Row],[draft_id]],drafts[id],drafts[non_canonical])=TRUE,0,IF(drafter_draft_stats[[#This Row],[total_veto_overrides]]-drafter_draft_stats[[#This Row],[veto_overrides_used]]&gt;=1,1,0))</f>
        <v>0</v>
      </c>
    </row>
    <row r="458" spans="2:19" x14ac:dyDescent="0.25">
      <c r="B458" s="1" t="s">
        <v>75</v>
      </c>
      <c r="C458" t="str">
        <f>_xlfn.XLOOKUP(drafter_draft_stats[[#This Row],[draft_id]],drafts[id],drafts[title])</f>
        <v>Godzilla mini-Mega</v>
      </c>
      <c r="F458" t="s">
        <v>1311</v>
      </c>
      <c r="G458" t="str">
        <f>_xlfn.XLOOKUP(drafter_draft_stats[[#This Row],[drafter_team_id]],drafter_teams[id],drafter_teams[name],"")</f>
        <v>Team McWeeny</v>
      </c>
      <c r="H458">
        <f>1</f>
        <v>1</v>
      </c>
      <c r="I458">
        <v>1</v>
      </c>
      <c r="J458" cm="1">
        <f t="array" ref="J458">IF(_xlfn.XLOOKUP(drafter_draft_stats[[#This Row],[draft_id]],drafts[id],drafts[non_canonical])=TRUE,0,_xlfn.XLOOKUP(drafter_draft_stats[[#This Row],[drafter_team_id]],$F$2:$F457,$S$2:$S457,0,,-1))</f>
        <v>0</v>
      </c>
      <c r="K458" cm="1">
        <f t="array" ref="K458">IF(_xlfn.XLOOKUP(1,(game_boards[draft_id]=drafter_draft_stats[[#This Row],[draft_id]])*(game_boards[drafter_team_id]=drafter_draft_stats[[#This Row],[drafter_team_id]]),game_boards[has_bonus_veto])=TRUE,1,0)</f>
        <v>0</v>
      </c>
      <c r="L458">
        <v>1</v>
      </c>
      <c r="M458">
        <f>drafter_draft_stats[[#This Row],[starting_veto]]+drafter_draft_stats[[#This Row],[rollover_vetoes]]+drafter_draft_stats[[#This Row],[trivia_vetoes]]</f>
        <v>2</v>
      </c>
      <c r="N458">
        <f>drafter_draft_stats[[#This Row],[rollover_veto_override]]+drafter_draft_stats[[#This Row],[trivia_veto_override]]</f>
        <v>1</v>
      </c>
      <c r="P458">
        <v>1</v>
      </c>
      <c r="R458">
        <f>IF(_xlfn.XLOOKUP(drafter_draft_stats[[#This Row],[draft_id]],drafts[id],drafts[non_canonical])=TRUE,0,IF(drafter_draft_stats[[#This Row],[total_vetoes]]-drafter_draft_stats[[#This Row],[vetoes_used]]&gt;=1,1,0))</f>
        <v>1</v>
      </c>
      <c r="S458">
        <f>IF(_xlfn.XLOOKUP(drafter_draft_stats[[#This Row],[draft_id]],drafts[id],drafts[non_canonical])=TRUE,0,IF(drafter_draft_stats[[#This Row],[total_veto_overrides]]-drafter_draft_stats[[#This Row],[veto_overrides_used]]&gt;=1,1,0))</f>
        <v>1</v>
      </c>
    </row>
    <row r="459" spans="2:19" x14ac:dyDescent="0.25">
      <c r="B459" t="s">
        <v>389</v>
      </c>
      <c r="C459" t="str">
        <f>_xlfn.XLOOKUP(drafter_draft_stats[[#This Row],[draft_id]],drafts[id],drafts[title])</f>
        <v>Vintage Con Artist</v>
      </c>
      <c r="D459" t="s">
        <v>1245</v>
      </c>
      <c r="E459" t="str">
        <f>_xlfn.XLOOKUP(drafter_draft_stats[[#This Row],[drafter_id]],drafters[id],drafters[name],"")</f>
        <v>Eva Anderson</v>
      </c>
      <c r="G459" t="str">
        <f>_xlfn.XLOOKUP(drafter_draft_stats[[#This Row],[drafter_team_id]],drafter_teams[id],drafter_teams[name],"")</f>
        <v/>
      </c>
      <c r="H459">
        <f>1</f>
        <v>1</v>
      </c>
      <c r="I459" cm="1">
        <f t="array" ref="I459">IF(_xlfn.XLOOKUP(drafter_draft_stats[[#This Row],[draft_id]],drafts[id],drafts[non_canonical])=TRUE,0,_xlfn.XLOOKUP(drafter_draft_stats[[#This Row],[drafter_id]],$D$2:$D458,$R$2:$R458,0,,-1))</f>
        <v>1</v>
      </c>
      <c r="J459" cm="1">
        <f t="array" ref="J459">IF(_xlfn.XLOOKUP(drafter_draft_stats[[#This Row],[draft_id]],drafts[id],drafts[non_canonical])=TRUE,0,_xlfn.XLOOKUP(drafter_draft_stats[[#This Row],[drafter_id]],$D$2:$D458,$S$2:$S458,0,,-1))</f>
        <v>0</v>
      </c>
      <c r="K459" cm="1">
        <f t="array" ref="K459">IF(_xlfn.XLOOKUP(1,(game_boards[draft_id]=drafter_draft_stats[[#This Row],[draft_id]])*(game_boards[drafter_id]=drafter_draft_stats[[#This Row],[drafter_id]]),game_boards[has_bonus_veto])=TRUE,1,0)</f>
        <v>0</v>
      </c>
      <c r="L459" cm="1">
        <f t="array" ref="L459">IF(_xlfn.XLOOKUP(1,(game_boards[draft_id]=drafter_draft_stats[[#This Row],[draft_id]])*(game_boards[drafter_id]=drafter_draft_stats[[#This Row],[drafter_id]]),game_boards[has_bonus_veto_override])=TRUE,1,0)</f>
        <v>0</v>
      </c>
      <c r="M459">
        <f>drafter_draft_stats[[#This Row],[starting_veto]]+drafter_draft_stats[[#This Row],[rollover_vetoes]]+drafter_draft_stats[[#This Row],[trivia_vetoes]]</f>
        <v>2</v>
      </c>
      <c r="N459">
        <f>drafter_draft_stats[[#This Row],[rollover_veto_override]]+drafter_draft_stats[[#This Row],[trivia_veto_override]]</f>
        <v>0</v>
      </c>
      <c r="R459">
        <f>IF(_xlfn.XLOOKUP(drafter_draft_stats[[#This Row],[draft_id]],drafts[id],drafts[non_canonical])=TRUE,0,IF(drafter_draft_stats[[#This Row],[total_vetoes]]-drafter_draft_stats[[#This Row],[vetoes_used]]&gt;=1,1,0))</f>
        <v>1</v>
      </c>
      <c r="S459">
        <f>IF(_xlfn.XLOOKUP(drafter_draft_stats[[#This Row],[draft_id]],drafts[id],drafts[non_canonical])=TRUE,0,IF(drafter_draft_stats[[#This Row],[total_veto_overrides]]-drafter_draft_stats[[#This Row],[veto_overrides_used]]&gt;=1,1,0))</f>
        <v>0</v>
      </c>
    </row>
    <row r="460" spans="2:19" x14ac:dyDescent="0.25">
      <c r="B460" t="s">
        <v>389</v>
      </c>
      <c r="C460" t="str">
        <f>_xlfn.XLOOKUP(drafter_draft_stats[[#This Row],[draft_id]],drafts[id],drafts[title])</f>
        <v>Vintage Con Artist</v>
      </c>
      <c r="D460" t="s">
        <v>1043</v>
      </c>
      <c r="E460" t="str">
        <f>_xlfn.XLOOKUP(drafter_draft_stats[[#This Row],[drafter_id]],drafters[id],drafters[name],"")</f>
        <v>Jason Sheridan</v>
      </c>
      <c r="G460" t="str">
        <f>_xlfn.XLOOKUP(drafter_draft_stats[[#This Row],[drafter_team_id]],drafter_teams[id],drafter_teams[name],"")</f>
        <v/>
      </c>
      <c r="H460">
        <f>1</f>
        <v>1</v>
      </c>
      <c r="I460" cm="1">
        <f t="array" ref="I460">IF(_xlfn.XLOOKUP(drafter_draft_stats[[#This Row],[draft_id]],drafts[id],drafts[non_canonical])=TRUE,0,_xlfn.XLOOKUP(drafter_draft_stats[[#This Row],[drafter_id]],$D$2:$D459,$R$2:$R459,0,,-1))</f>
        <v>0</v>
      </c>
      <c r="J460" cm="1">
        <f t="array" ref="J460">IF(_xlfn.XLOOKUP(drafter_draft_stats[[#This Row],[draft_id]],drafts[id],drafts[non_canonical])=TRUE,0,_xlfn.XLOOKUP(drafter_draft_stats[[#This Row],[drafter_id]],$D$2:$D459,$S$2:$S459,0,,-1))</f>
        <v>0</v>
      </c>
      <c r="K460" cm="1">
        <f t="array" ref="K460">IF(_xlfn.XLOOKUP(1,(game_boards[draft_id]=drafter_draft_stats[[#This Row],[draft_id]])*(game_boards[drafter_id]=drafter_draft_stats[[#This Row],[drafter_id]]),game_boards[has_bonus_veto])=TRUE,1,0)</f>
        <v>0</v>
      </c>
      <c r="L460" cm="1">
        <f t="array" ref="L460">IF(_xlfn.XLOOKUP(1,(game_boards[draft_id]=drafter_draft_stats[[#This Row],[draft_id]])*(game_boards[drafter_id]=drafter_draft_stats[[#This Row],[drafter_id]]),game_boards[has_bonus_veto_override])=TRUE,1,0)</f>
        <v>0</v>
      </c>
      <c r="M460">
        <f>drafter_draft_stats[[#This Row],[starting_veto]]+drafter_draft_stats[[#This Row],[rollover_vetoes]]+drafter_draft_stats[[#This Row],[trivia_vetoes]]</f>
        <v>1</v>
      </c>
      <c r="N460">
        <f>drafter_draft_stats[[#This Row],[rollover_veto_override]]+drafter_draft_stats[[#This Row],[trivia_veto_override]]</f>
        <v>0</v>
      </c>
      <c r="R460">
        <f>IF(_xlfn.XLOOKUP(drafter_draft_stats[[#This Row],[draft_id]],drafts[id],drafts[non_canonical])=TRUE,0,IF(drafter_draft_stats[[#This Row],[total_vetoes]]-drafter_draft_stats[[#This Row],[vetoes_used]]&gt;=1,1,0))</f>
        <v>1</v>
      </c>
      <c r="S460">
        <f>IF(_xlfn.XLOOKUP(drafter_draft_stats[[#This Row],[draft_id]],drafts[id],drafts[non_canonical])=TRUE,0,IF(drafter_draft_stats[[#This Row],[total_veto_overrides]]-drafter_draft_stats[[#This Row],[veto_overrides_used]]&gt;=1,1,0))</f>
        <v>0</v>
      </c>
    </row>
    <row r="461" spans="2:19" x14ac:dyDescent="0.25">
      <c r="B461" t="s">
        <v>395</v>
      </c>
      <c r="C461" t="str">
        <f>_xlfn.XLOOKUP(drafter_draft_stats[[#This Row],[draft_id]],drafts[id],drafts[title])</f>
        <v>Kirsten Dunst</v>
      </c>
      <c r="D461" t="s">
        <v>905</v>
      </c>
      <c r="E461" t="str">
        <f>_xlfn.XLOOKUP(drafter_draft_stats[[#This Row],[drafter_id]],drafters[id],drafters[name],"")</f>
        <v>Phil Iscove</v>
      </c>
      <c r="G461" t="str">
        <f>_xlfn.XLOOKUP(drafter_draft_stats[[#This Row],[drafter_team_id]],drafter_teams[id],drafter_teams[name],"")</f>
        <v/>
      </c>
      <c r="H461">
        <f>1</f>
        <v>1</v>
      </c>
      <c r="I461" cm="1">
        <f t="array" ref="I461">IF(_xlfn.XLOOKUP(drafter_draft_stats[[#This Row],[draft_id]],drafts[id],drafts[non_canonical])=TRUE,0,_xlfn.XLOOKUP(drafter_draft_stats[[#This Row],[drafter_id]],$D$2:$D460,$R$2:$R460,0,,-1))</f>
        <v>1</v>
      </c>
      <c r="J461" cm="1">
        <f t="array" ref="J461">IF(_xlfn.XLOOKUP(drafter_draft_stats[[#This Row],[draft_id]],drafts[id],drafts[non_canonical])=TRUE,0,_xlfn.XLOOKUP(drafter_draft_stats[[#This Row],[drafter_id]],$D$2:$D460,$S$2:$S460,0,,-1))</f>
        <v>0</v>
      </c>
      <c r="K461" cm="1">
        <f t="array" ref="K461">IF(_xlfn.XLOOKUP(1,(game_boards[draft_id]=drafter_draft_stats[[#This Row],[draft_id]])*(game_boards[drafter_id]=drafter_draft_stats[[#This Row],[drafter_id]]),game_boards[has_bonus_veto])=TRUE,1,0)</f>
        <v>0</v>
      </c>
      <c r="L461" cm="1">
        <f t="array" ref="L461">IF(_xlfn.XLOOKUP(1,(game_boards[draft_id]=drafter_draft_stats[[#This Row],[draft_id]])*(game_boards[drafter_id]=drafter_draft_stats[[#This Row],[drafter_id]]),game_boards[has_bonus_veto_override])=TRUE,1,0)</f>
        <v>0</v>
      </c>
      <c r="M461">
        <f>drafter_draft_stats[[#This Row],[starting_veto]]+drafter_draft_stats[[#This Row],[rollover_vetoes]]+drafter_draft_stats[[#This Row],[trivia_vetoes]]</f>
        <v>2</v>
      </c>
      <c r="N461">
        <f>drafter_draft_stats[[#This Row],[rollover_veto_override]]+drafter_draft_stats[[#This Row],[trivia_veto_override]]</f>
        <v>0</v>
      </c>
      <c r="P461">
        <v>1</v>
      </c>
      <c r="R461">
        <f>IF(_xlfn.XLOOKUP(drafter_draft_stats[[#This Row],[draft_id]],drafts[id],drafts[non_canonical])=TRUE,0,IF(drafter_draft_stats[[#This Row],[total_vetoes]]-drafter_draft_stats[[#This Row],[vetoes_used]]&gt;=1,1,0))</f>
        <v>1</v>
      </c>
      <c r="S461">
        <f>IF(_xlfn.XLOOKUP(drafter_draft_stats[[#This Row],[draft_id]],drafts[id],drafts[non_canonical])=TRUE,0,IF(drafter_draft_stats[[#This Row],[total_veto_overrides]]-drafter_draft_stats[[#This Row],[veto_overrides_used]]&gt;=1,1,0))</f>
        <v>0</v>
      </c>
    </row>
    <row r="462" spans="2:19" x14ac:dyDescent="0.25">
      <c r="B462" t="s">
        <v>395</v>
      </c>
      <c r="C462" t="str">
        <f>_xlfn.XLOOKUP(drafter_draft_stats[[#This Row],[draft_id]],drafts[id],drafts[title])</f>
        <v>Kirsten Dunst</v>
      </c>
      <c r="D462" t="s">
        <v>961</v>
      </c>
      <c r="E462" t="str">
        <f>_xlfn.XLOOKUP(drafter_draft_stats[[#This Row],[drafter_id]],drafters[id],drafters[name],"")</f>
        <v>Dana Schwartz</v>
      </c>
      <c r="G462" t="str">
        <f>_xlfn.XLOOKUP(drafter_draft_stats[[#This Row],[drafter_team_id]],drafter_teams[id],drafter_teams[name],"")</f>
        <v/>
      </c>
      <c r="H462">
        <f>1</f>
        <v>1</v>
      </c>
      <c r="I462" cm="1">
        <f t="array" ref="I462">IF(_xlfn.XLOOKUP(drafter_draft_stats[[#This Row],[draft_id]],drafts[id],drafts[non_canonical])=TRUE,0,_xlfn.XLOOKUP(drafter_draft_stats[[#This Row],[drafter_id]],$D$2:$D461,$R$2:$R461,0,,-1))</f>
        <v>1</v>
      </c>
      <c r="J462" cm="1">
        <f t="array" ref="J462">IF(_xlfn.XLOOKUP(drafter_draft_stats[[#This Row],[draft_id]],drafts[id],drafts[non_canonical])=TRUE,0,_xlfn.XLOOKUP(drafter_draft_stats[[#This Row],[drafter_id]],$D$2:$D461,$S$2:$S461,0,,-1))</f>
        <v>0</v>
      </c>
      <c r="K462" cm="1">
        <f t="array" ref="K462">IF(_xlfn.XLOOKUP(1,(game_boards[draft_id]=drafter_draft_stats[[#This Row],[draft_id]])*(game_boards[drafter_id]=drafter_draft_stats[[#This Row],[drafter_id]]),game_boards[has_bonus_veto])=TRUE,1,0)</f>
        <v>0</v>
      </c>
      <c r="L462" cm="1">
        <f t="array" ref="L462">IF(_xlfn.XLOOKUP(1,(game_boards[draft_id]=drafter_draft_stats[[#This Row],[draft_id]])*(game_boards[drafter_id]=drafter_draft_stats[[#This Row],[drafter_id]]),game_boards[has_bonus_veto_override])=TRUE,1,0)</f>
        <v>0</v>
      </c>
      <c r="M462">
        <f>drafter_draft_stats[[#This Row],[starting_veto]]+drafter_draft_stats[[#This Row],[rollover_vetoes]]+drafter_draft_stats[[#This Row],[trivia_vetoes]]</f>
        <v>2</v>
      </c>
      <c r="N462">
        <f>drafter_draft_stats[[#This Row],[rollover_veto_override]]+drafter_draft_stats[[#This Row],[trivia_veto_override]]</f>
        <v>0</v>
      </c>
      <c r="P462">
        <v>1</v>
      </c>
      <c r="R462">
        <f>IF(_xlfn.XLOOKUP(drafter_draft_stats[[#This Row],[draft_id]],drafts[id],drafts[non_canonical])=TRUE,0,IF(drafter_draft_stats[[#This Row],[total_vetoes]]-drafter_draft_stats[[#This Row],[vetoes_used]]&gt;=1,1,0))</f>
        <v>1</v>
      </c>
      <c r="S462">
        <f>IF(_xlfn.XLOOKUP(drafter_draft_stats[[#This Row],[draft_id]],drafts[id],drafts[non_canonical])=TRUE,0,IF(drafter_draft_stats[[#This Row],[total_veto_overrides]]-drafter_draft_stats[[#This Row],[veto_overrides_used]]&gt;=1,1,0))</f>
        <v>0</v>
      </c>
    </row>
    <row r="463" spans="2:19" x14ac:dyDescent="0.25">
      <c r="B463" t="s">
        <v>701</v>
      </c>
      <c r="C463" t="str">
        <f>_xlfn.XLOOKUP(drafter_draft_stats[[#This Row],[draft_id]],drafts[id],drafts[title])</f>
        <v>A24 Horror</v>
      </c>
      <c r="D463" t="s">
        <v>909</v>
      </c>
      <c r="E463" t="str">
        <f>_xlfn.XLOOKUP(drafter_draft_stats[[#This Row],[drafter_id]],drafters[id],drafters[name],"")</f>
        <v>Kyle Anderson</v>
      </c>
      <c r="G463" t="str">
        <f>_xlfn.XLOOKUP(drafter_draft_stats[[#This Row],[drafter_team_id]],drafter_teams[id],drafter_teams[name],"")</f>
        <v/>
      </c>
      <c r="H463">
        <f>1</f>
        <v>1</v>
      </c>
      <c r="I463" cm="1">
        <f t="array" ref="I463">IF(_xlfn.XLOOKUP(drafter_draft_stats[[#This Row],[draft_id]],drafts[id],drafts[non_canonical])=TRUE,0,_xlfn.XLOOKUP(drafter_draft_stats[[#This Row],[drafter_id]],$D$2:$D462,$R$2:$R462,0,,-1))</f>
        <v>1</v>
      </c>
      <c r="J463" cm="1">
        <f t="array" ref="J463">IF(_xlfn.XLOOKUP(drafter_draft_stats[[#This Row],[draft_id]],drafts[id],drafts[non_canonical])=TRUE,0,_xlfn.XLOOKUP(drafter_draft_stats[[#This Row],[drafter_id]],$D$2:$D462,$S$2:$S462,0,,-1))</f>
        <v>0</v>
      </c>
      <c r="K463" cm="1">
        <f t="array" ref="K463">IF(_xlfn.XLOOKUP(1,(game_boards[draft_id]=drafter_draft_stats[[#This Row],[draft_id]])*(game_boards[drafter_id]=drafter_draft_stats[[#This Row],[drafter_id]]),game_boards[has_bonus_veto])=TRUE,1,0)</f>
        <v>0</v>
      </c>
      <c r="L463" cm="1">
        <f t="array" ref="L463">IF(_xlfn.XLOOKUP(1,(game_boards[draft_id]=drafter_draft_stats[[#This Row],[draft_id]])*(game_boards[drafter_id]=drafter_draft_stats[[#This Row],[drafter_id]]),game_boards[has_bonus_veto_override])=TRUE,1,0)</f>
        <v>0</v>
      </c>
      <c r="M463">
        <f>drafter_draft_stats[[#This Row],[starting_veto]]+drafter_draft_stats[[#This Row],[rollover_vetoes]]+drafter_draft_stats[[#This Row],[trivia_vetoes]]</f>
        <v>2</v>
      </c>
      <c r="N463">
        <f>drafter_draft_stats[[#This Row],[rollover_veto_override]]+drafter_draft_stats[[#This Row],[trivia_veto_override]]</f>
        <v>0</v>
      </c>
      <c r="P463">
        <v>1</v>
      </c>
      <c r="R463">
        <f>IF(_xlfn.XLOOKUP(drafter_draft_stats[[#This Row],[draft_id]],drafts[id],drafts[non_canonical])=TRUE,0,IF(drafter_draft_stats[[#This Row],[total_vetoes]]-drafter_draft_stats[[#This Row],[vetoes_used]]&gt;=1,1,0))</f>
        <v>1</v>
      </c>
      <c r="S463">
        <f>IF(_xlfn.XLOOKUP(drafter_draft_stats[[#This Row],[draft_id]],drafts[id],drafts[non_canonical])=TRUE,0,IF(drafter_draft_stats[[#This Row],[total_veto_overrides]]-drafter_draft_stats[[#This Row],[veto_overrides_used]]&gt;=1,1,0))</f>
        <v>0</v>
      </c>
    </row>
    <row r="464" spans="2:19" x14ac:dyDescent="0.25">
      <c r="B464" t="s">
        <v>701</v>
      </c>
      <c r="C464" t="str">
        <f>_xlfn.XLOOKUP(drafter_draft_stats[[#This Row],[draft_id]],drafts[id],drafts[title])</f>
        <v>A24 Horror</v>
      </c>
      <c r="D464" t="s">
        <v>915</v>
      </c>
      <c r="E464" t="str">
        <f>_xlfn.XLOOKUP(drafter_draft_stats[[#This Row],[drafter_id]],drafters[id],drafters[name],"")</f>
        <v>Billy Ray Brewton</v>
      </c>
      <c r="G464" t="str">
        <f>_xlfn.XLOOKUP(drafter_draft_stats[[#This Row],[drafter_team_id]],drafter_teams[id],drafter_teams[name],"")</f>
        <v/>
      </c>
      <c r="H464">
        <f>1</f>
        <v>1</v>
      </c>
      <c r="I464" cm="1">
        <f t="array" ref="I464">IF(_xlfn.XLOOKUP(drafter_draft_stats[[#This Row],[draft_id]],drafts[id],drafts[non_canonical])=TRUE,0,_xlfn.XLOOKUP(drafter_draft_stats[[#This Row],[drafter_id]],$D$2:$D463,$R$2:$R463,0,,-1))</f>
        <v>0</v>
      </c>
      <c r="J464" cm="1">
        <f t="array" ref="J464">IF(_xlfn.XLOOKUP(drafter_draft_stats[[#This Row],[draft_id]],drafts[id],drafts[non_canonical])=TRUE,0,_xlfn.XLOOKUP(drafter_draft_stats[[#This Row],[drafter_id]],$D$2:$D463,$S$2:$S463,0,,-1))</f>
        <v>1</v>
      </c>
      <c r="K464" cm="1">
        <f t="array" ref="K464">IF(_xlfn.XLOOKUP(1,(game_boards[draft_id]=drafter_draft_stats[[#This Row],[draft_id]])*(game_boards[drafter_id]=drafter_draft_stats[[#This Row],[drafter_id]]),game_boards[has_bonus_veto])=TRUE,1,0)</f>
        <v>0</v>
      </c>
      <c r="L464" cm="1">
        <f t="array" ref="L464">IF(_xlfn.XLOOKUP(1,(game_boards[draft_id]=drafter_draft_stats[[#This Row],[draft_id]])*(game_boards[drafter_id]=drafter_draft_stats[[#This Row],[drafter_id]]),game_boards[has_bonus_veto_override])=TRUE,1,0)</f>
        <v>0</v>
      </c>
      <c r="M464">
        <f>drafter_draft_stats[[#This Row],[starting_veto]]+drafter_draft_stats[[#This Row],[rollover_vetoes]]+drafter_draft_stats[[#This Row],[trivia_vetoes]]</f>
        <v>1</v>
      </c>
      <c r="N464">
        <f>drafter_draft_stats[[#This Row],[rollover_veto_override]]+drafter_draft_stats[[#This Row],[trivia_veto_override]]</f>
        <v>1</v>
      </c>
      <c r="P464">
        <v>1</v>
      </c>
      <c r="R464">
        <f>IF(_xlfn.XLOOKUP(drafter_draft_stats[[#This Row],[draft_id]],drafts[id],drafts[non_canonical])=TRUE,0,IF(drafter_draft_stats[[#This Row],[total_vetoes]]-drafter_draft_stats[[#This Row],[vetoes_used]]&gt;=1,1,0))</f>
        <v>0</v>
      </c>
      <c r="S464">
        <f>IF(_xlfn.XLOOKUP(drafter_draft_stats[[#This Row],[draft_id]],drafts[id],drafts[non_canonical])=TRUE,0,IF(drafter_draft_stats[[#This Row],[total_veto_overrides]]-drafter_draft_stats[[#This Row],[veto_overrides_used]]&gt;=1,1,0))</f>
        <v>1</v>
      </c>
    </row>
    <row r="465" spans="2:19" x14ac:dyDescent="0.25">
      <c r="B465" t="s">
        <v>431</v>
      </c>
      <c r="C465" t="str">
        <f>_xlfn.XLOOKUP(drafter_draft_stats[[#This Row],[draft_id]],drafts[id],drafts[title])</f>
        <v>Horror Comedy mini-Mega</v>
      </c>
      <c r="D465" t="s">
        <v>887</v>
      </c>
      <c r="E465" t="str">
        <f>_xlfn.XLOOKUP(drafter_draft_stats[[#This Row],[drafter_id]],drafters[id],drafters[name],"")</f>
        <v>David Ian McKendry</v>
      </c>
      <c r="G465" t="str">
        <f>_xlfn.XLOOKUP(drafter_draft_stats[[#This Row],[drafter_team_id]],drafter_teams[id],drafter_teams[name],"")</f>
        <v/>
      </c>
      <c r="H465">
        <f>1</f>
        <v>1</v>
      </c>
      <c r="I465" cm="1">
        <f t="array" ref="I465">IF(_xlfn.XLOOKUP(drafter_draft_stats[[#This Row],[draft_id]],drafts[id],drafts[non_canonical])=TRUE,0,_xlfn.XLOOKUP(drafter_draft_stats[[#This Row],[drafter_id]],$D$2:$D464,$R$2:$R464,0,,-1))</f>
        <v>1</v>
      </c>
      <c r="J465" cm="1">
        <f t="array" ref="J465">IF(_xlfn.XLOOKUP(drafter_draft_stats[[#This Row],[draft_id]],drafts[id],drafts[non_canonical])=TRUE,0,_xlfn.XLOOKUP(drafter_draft_stats[[#This Row],[drafter_id]],$D$2:$D464,$S$2:$S464,0,,-1))</f>
        <v>0</v>
      </c>
      <c r="K465" cm="1">
        <f t="array" ref="K465">IF(_xlfn.XLOOKUP(1,(game_boards[draft_id]=drafter_draft_stats[[#This Row],[draft_id]])*(game_boards[drafter_id]=drafter_draft_stats[[#This Row],[drafter_id]]),game_boards[has_bonus_veto])=TRUE,1,0)</f>
        <v>1</v>
      </c>
      <c r="L465" cm="1">
        <f t="array" ref="L465">IF(_xlfn.XLOOKUP(1,(game_boards[draft_id]=drafter_draft_stats[[#This Row],[draft_id]])*(game_boards[drafter_id]=drafter_draft_stats[[#This Row],[drafter_id]]),game_boards[has_bonus_veto_override])=TRUE,1,0)</f>
        <v>0</v>
      </c>
      <c r="M465">
        <f>drafter_draft_stats[[#This Row],[starting_veto]]+drafter_draft_stats[[#This Row],[rollover_vetoes]]+drafter_draft_stats[[#This Row],[trivia_vetoes]]</f>
        <v>3</v>
      </c>
      <c r="N465">
        <f>drafter_draft_stats[[#This Row],[rollover_veto_override]]+drafter_draft_stats[[#This Row],[trivia_veto_override]]</f>
        <v>0</v>
      </c>
      <c r="P465">
        <v>3</v>
      </c>
      <c r="R465">
        <f>IF(_xlfn.XLOOKUP(drafter_draft_stats[[#This Row],[draft_id]],drafts[id],drafts[non_canonical])=TRUE,0,IF(drafter_draft_stats[[#This Row],[total_vetoes]]-drafter_draft_stats[[#This Row],[vetoes_used]]&gt;=1,1,0))</f>
        <v>0</v>
      </c>
      <c r="S465">
        <f>IF(_xlfn.XLOOKUP(drafter_draft_stats[[#This Row],[draft_id]],drafts[id],drafts[non_canonical])=TRUE,0,IF(drafter_draft_stats[[#This Row],[total_veto_overrides]]-drafter_draft_stats[[#This Row],[veto_overrides_used]]&gt;=1,1,0))</f>
        <v>0</v>
      </c>
    </row>
    <row r="466" spans="2:19" x14ac:dyDescent="0.25">
      <c r="B466" t="s">
        <v>431</v>
      </c>
      <c r="C466" t="str">
        <f>_xlfn.XLOOKUP(drafter_draft_stats[[#This Row],[draft_id]],drafts[id],drafts[title])</f>
        <v>Horror Comedy mini-Mega</v>
      </c>
      <c r="D466" t="s">
        <v>845</v>
      </c>
      <c r="E466" t="str">
        <f>_xlfn.XLOOKUP(drafter_draft_stats[[#This Row],[drafter_id]],drafters[id],drafters[name],"")</f>
        <v>Rebekah McKendry</v>
      </c>
      <c r="G466" t="str">
        <f>_xlfn.XLOOKUP(drafter_draft_stats[[#This Row],[drafter_team_id]],drafter_teams[id],drafter_teams[name],"")</f>
        <v/>
      </c>
      <c r="H466">
        <f>1</f>
        <v>1</v>
      </c>
      <c r="I466" cm="1">
        <f t="array" ref="I466">IF(_xlfn.XLOOKUP(drafter_draft_stats[[#This Row],[draft_id]],drafts[id],drafts[non_canonical])=TRUE,0,_xlfn.XLOOKUP(drafter_draft_stats[[#This Row],[drafter_id]],$D$2:$D465,$R$2:$R465,0,,-1))</f>
        <v>0</v>
      </c>
      <c r="J466" cm="1">
        <f t="array" ref="J466">IF(_xlfn.XLOOKUP(drafter_draft_stats[[#This Row],[draft_id]],drafts[id],drafts[non_canonical])=TRUE,0,_xlfn.XLOOKUP(drafter_draft_stats[[#This Row],[drafter_id]],$D$2:$D465,$S$2:$S465,0,,-1))</f>
        <v>0</v>
      </c>
      <c r="K466" cm="1">
        <f t="array" ref="K466">IF(_xlfn.XLOOKUP(1,(game_boards[draft_id]=drafter_draft_stats[[#This Row],[draft_id]])*(game_boards[drafter_id]=drafter_draft_stats[[#This Row],[drafter_id]]),game_boards[has_bonus_veto])=TRUE,1,0)</f>
        <v>0</v>
      </c>
      <c r="L466" cm="1">
        <f t="array" ref="L466">IF(_xlfn.XLOOKUP(1,(game_boards[draft_id]=drafter_draft_stats[[#This Row],[draft_id]])*(game_boards[drafter_id]=drafter_draft_stats[[#This Row],[drafter_id]]),game_boards[has_bonus_veto_override])=TRUE,1,0)</f>
        <v>0</v>
      </c>
      <c r="M466">
        <f>drafter_draft_stats[[#This Row],[starting_veto]]+drafter_draft_stats[[#This Row],[rollover_vetoes]]+drafter_draft_stats[[#This Row],[trivia_vetoes]]</f>
        <v>1</v>
      </c>
      <c r="N466">
        <f>drafter_draft_stats[[#This Row],[rollover_veto_override]]+drafter_draft_stats[[#This Row],[trivia_veto_override]]</f>
        <v>0</v>
      </c>
      <c r="R466">
        <f>IF(_xlfn.XLOOKUP(drafter_draft_stats[[#This Row],[draft_id]],drafts[id],drafts[non_canonical])=TRUE,0,IF(drafter_draft_stats[[#This Row],[total_vetoes]]-drafter_draft_stats[[#This Row],[vetoes_used]]&gt;=1,1,0))</f>
        <v>1</v>
      </c>
      <c r="S466">
        <f>IF(_xlfn.XLOOKUP(drafter_draft_stats[[#This Row],[draft_id]],drafts[id],drafts[non_canonical])=TRUE,0,IF(drafter_draft_stats[[#This Row],[total_veto_overrides]]-drafter_draft_stats[[#This Row],[veto_overrides_used]]&gt;=1,1,0))</f>
        <v>0</v>
      </c>
    </row>
    <row r="467" spans="2:19" x14ac:dyDescent="0.25">
      <c r="B467" t="s">
        <v>431</v>
      </c>
      <c r="C467" t="str">
        <f>_xlfn.XLOOKUP(drafter_draft_stats[[#This Row],[draft_id]],drafts[id],drafts[title])</f>
        <v>Horror Comedy mini-Mega</v>
      </c>
      <c r="D467" t="s">
        <v>1129</v>
      </c>
      <c r="E467" t="str">
        <f>_xlfn.XLOOKUP(drafter_draft_stats[[#This Row],[drafter_id]],drafters[id],drafters[name],"")</f>
        <v>Morgan Peter Brown</v>
      </c>
      <c r="G467" t="str">
        <f>_xlfn.XLOOKUP(drafter_draft_stats[[#This Row],[drafter_team_id]],drafter_teams[id],drafter_teams[name],"")</f>
        <v/>
      </c>
      <c r="H467">
        <f>1</f>
        <v>1</v>
      </c>
      <c r="I467" cm="1">
        <f t="array" ref="I467">IF(_xlfn.XLOOKUP(drafter_draft_stats[[#This Row],[draft_id]],drafts[id],drafts[non_canonical])=TRUE,0,_xlfn.XLOOKUP(drafter_draft_stats[[#This Row],[drafter_id]],$D$2:$D466,$R$2:$R466,0,,-1))</f>
        <v>0</v>
      </c>
      <c r="J467" cm="1">
        <f t="array" ref="J467">IF(_xlfn.XLOOKUP(drafter_draft_stats[[#This Row],[draft_id]],drafts[id],drafts[non_canonical])=TRUE,0,_xlfn.XLOOKUP(drafter_draft_stats[[#This Row],[drafter_id]],$D$2:$D466,$S$2:$S466,0,,-1))</f>
        <v>0</v>
      </c>
      <c r="K467" cm="1">
        <f t="array" ref="K467">IF(_xlfn.XLOOKUP(1,(game_boards[draft_id]=drafter_draft_stats[[#This Row],[draft_id]])*(game_boards[drafter_id]=drafter_draft_stats[[#This Row],[drafter_id]]),game_boards[has_bonus_veto])=TRUE,1,0)</f>
        <v>0</v>
      </c>
      <c r="L467" cm="1">
        <f t="array" ref="L467">IF(_xlfn.XLOOKUP(1,(game_boards[draft_id]=drafter_draft_stats[[#This Row],[draft_id]])*(game_boards[drafter_id]=drafter_draft_stats[[#This Row],[drafter_id]]),game_boards[has_bonus_veto_override])=TRUE,1,0)</f>
        <v>1</v>
      </c>
      <c r="M467">
        <f>drafter_draft_stats[[#This Row],[starting_veto]]+drafter_draft_stats[[#This Row],[rollover_vetoes]]+drafter_draft_stats[[#This Row],[trivia_vetoes]]</f>
        <v>1</v>
      </c>
      <c r="N467">
        <f>drafter_draft_stats[[#This Row],[rollover_veto_override]]+drafter_draft_stats[[#This Row],[trivia_veto_override]]</f>
        <v>1</v>
      </c>
      <c r="Q467">
        <v>1</v>
      </c>
      <c r="R467">
        <f>IF(_xlfn.XLOOKUP(drafter_draft_stats[[#This Row],[draft_id]],drafts[id],drafts[non_canonical])=TRUE,0,IF(drafter_draft_stats[[#This Row],[total_vetoes]]-drafter_draft_stats[[#This Row],[vetoes_used]]&gt;=1,1,0))</f>
        <v>1</v>
      </c>
      <c r="S467">
        <f>IF(_xlfn.XLOOKUP(drafter_draft_stats[[#This Row],[draft_id]],drafts[id],drafts[non_canonical])=TRUE,0,IF(drafter_draft_stats[[#This Row],[total_veto_overrides]]-drafter_draft_stats[[#This Row],[veto_overrides_used]]&gt;=1,1,0))</f>
        <v>0</v>
      </c>
    </row>
    <row r="468" spans="2:19" x14ac:dyDescent="0.25">
      <c r="B468" t="s">
        <v>17</v>
      </c>
      <c r="C468" t="str">
        <f>_xlfn.XLOOKUP(drafter_draft_stats[[#This Row],[draft_id]],drafts[id],drafts[title])</f>
        <v>Tobe Hooper</v>
      </c>
      <c r="D468" t="s">
        <v>1099</v>
      </c>
      <c r="E468" t="str">
        <f>_xlfn.XLOOKUP(drafter_draft_stats[[#This Row],[drafter_id]],drafters[id],drafters[name],"")</f>
        <v>Patrick Bromley</v>
      </c>
      <c r="G468" t="str">
        <f>_xlfn.XLOOKUP(drafter_draft_stats[[#This Row],[drafter_team_id]],drafter_teams[id],drafter_teams[name],"")</f>
        <v/>
      </c>
      <c r="H468">
        <f>1</f>
        <v>1</v>
      </c>
      <c r="I468" cm="1">
        <f t="array" ref="I468">IF(_xlfn.XLOOKUP(drafter_draft_stats[[#This Row],[draft_id]],drafts[id],drafts[non_canonical])=TRUE,0,_xlfn.XLOOKUP(drafter_draft_stats[[#This Row],[drafter_id]],$D$2:$D467,$R$2:$R467,0,,-1))</f>
        <v>1</v>
      </c>
      <c r="J468" cm="1">
        <f t="array" ref="J468">IF(_xlfn.XLOOKUP(drafter_draft_stats[[#This Row],[draft_id]],drafts[id],drafts[non_canonical])=TRUE,0,_xlfn.XLOOKUP(drafter_draft_stats[[#This Row],[drafter_id]],$D$2:$D467,$S$2:$S467,0,,-1))</f>
        <v>0</v>
      </c>
      <c r="K468" cm="1">
        <f t="array" ref="K468">IF(_xlfn.XLOOKUP(1,(game_boards[draft_id]=drafter_draft_stats[[#This Row],[draft_id]])*(game_boards[drafter_id]=drafter_draft_stats[[#This Row],[drafter_id]]),game_boards[has_bonus_veto])=TRUE,1,0)</f>
        <v>0</v>
      </c>
      <c r="L468" cm="1">
        <f t="array" ref="L468">IF(_xlfn.XLOOKUP(1,(game_boards[draft_id]=drafter_draft_stats[[#This Row],[draft_id]])*(game_boards[drafter_id]=drafter_draft_stats[[#This Row],[drafter_id]]),game_boards[has_bonus_veto_override])=TRUE,1,0)</f>
        <v>0</v>
      </c>
      <c r="M468">
        <f>drafter_draft_stats[[#This Row],[starting_veto]]+drafter_draft_stats[[#This Row],[rollover_vetoes]]+drafter_draft_stats[[#This Row],[trivia_vetoes]]</f>
        <v>2</v>
      </c>
      <c r="N468">
        <f>drafter_draft_stats[[#This Row],[rollover_veto_override]]+drafter_draft_stats[[#This Row],[trivia_veto_override]]</f>
        <v>0</v>
      </c>
      <c r="R468">
        <f>IF(_xlfn.XLOOKUP(drafter_draft_stats[[#This Row],[draft_id]],drafts[id],drafts[non_canonical])=TRUE,0,IF(drafter_draft_stats[[#This Row],[total_vetoes]]-drafter_draft_stats[[#This Row],[vetoes_used]]&gt;=1,1,0))</f>
        <v>1</v>
      </c>
      <c r="S468">
        <f>IF(_xlfn.XLOOKUP(drafter_draft_stats[[#This Row],[draft_id]],drafts[id],drafts[non_canonical])=TRUE,0,IF(drafter_draft_stats[[#This Row],[total_veto_overrides]]-drafter_draft_stats[[#This Row],[veto_overrides_used]]&gt;=1,1,0))</f>
        <v>0</v>
      </c>
    </row>
    <row r="469" spans="2:19" x14ac:dyDescent="0.25">
      <c r="B469" t="s">
        <v>17</v>
      </c>
      <c r="C469" t="str">
        <f>_xlfn.XLOOKUP(drafter_draft_stats[[#This Row],[draft_id]],drafts[id],drafts[title])</f>
        <v>Tobe Hooper</v>
      </c>
      <c r="D469" t="s">
        <v>805</v>
      </c>
      <c r="E469" t="str">
        <f>_xlfn.XLOOKUP(drafter_draft_stats[[#This Row],[drafter_id]],drafters[id],drafters[name],"")</f>
        <v>Elric Kane</v>
      </c>
      <c r="G469" t="str">
        <f>_xlfn.XLOOKUP(drafter_draft_stats[[#This Row],[drafter_team_id]],drafter_teams[id],drafter_teams[name],"")</f>
        <v/>
      </c>
      <c r="H469">
        <f>1</f>
        <v>1</v>
      </c>
      <c r="I469" cm="1">
        <f t="array" ref="I469">IF(_xlfn.XLOOKUP(drafter_draft_stats[[#This Row],[draft_id]],drafts[id],drafts[non_canonical])=TRUE,0,_xlfn.XLOOKUP(drafter_draft_stats[[#This Row],[drafter_id]],$D$2:$D468,$R$2:$R468,0,,-1))</f>
        <v>1</v>
      </c>
      <c r="J469" cm="1">
        <f t="array" ref="J469">IF(_xlfn.XLOOKUP(drafter_draft_stats[[#This Row],[draft_id]],drafts[id],drafts[non_canonical])=TRUE,0,_xlfn.XLOOKUP(drafter_draft_stats[[#This Row],[drafter_id]],$D$2:$D468,$S$2:$S468,0,,-1))</f>
        <v>0</v>
      </c>
      <c r="K469" cm="1">
        <f t="array" ref="K469">IF(_xlfn.XLOOKUP(1,(game_boards[draft_id]=drafter_draft_stats[[#This Row],[draft_id]])*(game_boards[drafter_id]=drafter_draft_stats[[#This Row],[drafter_id]]),game_boards[has_bonus_veto])=TRUE,1,0)</f>
        <v>0</v>
      </c>
      <c r="L469" cm="1">
        <f t="array" ref="L469">IF(_xlfn.XLOOKUP(1,(game_boards[draft_id]=drafter_draft_stats[[#This Row],[draft_id]])*(game_boards[drafter_id]=drafter_draft_stats[[#This Row],[drafter_id]]),game_boards[has_bonus_veto_override])=TRUE,1,0)</f>
        <v>0</v>
      </c>
      <c r="M469">
        <f>drafter_draft_stats[[#This Row],[starting_veto]]+drafter_draft_stats[[#This Row],[rollover_vetoes]]+drafter_draft_stats[[#This Row],[trivia_vetoes]]</f>
        <v>2</v>
      </c>
      <c r="N469">
        <f>drafter_draft_stats[[#This Row],[rollover_veto_override]]+drafter_draft_stats[[#This Row],[trivia_veto_override]]</f>
        <v>0</v>
      </c>
      <c r="P469">
        <v>2</v>
      </c>
      <c r="R469">
        <f>IF(_xlfn.XLOOKUP(drafter_draft_stats[[#This Row],[draft_id]],drafts[id],drafts[non_canonical])=TRUE,0,IF(drafter_draft_stats[[#This Row],[total_vetoes]]-drafter_draft_stats[[#This Row],[vetoes_used]]&gt;=1,1,0))</f>
        <v>0</v>
      </c>
      <c r="S469">
        <f>IF(_xlfn.XLOOKUP(drafter_draft_stats[[#This Row],[draft_id]],drafts[id],drafts[non_canonical])=TRUE,0,IF(drafter_draft_stats[[#This Row],[total_veto_overrides]]-drafter_draft_stats[[#This Row],[veto_overrides_used]]&gt;=1,1,0))</f>
        <v>0</v>
      </c>
    </row>
    <row r="470" spans="2:19" x14ac:dyDescent="0.25">
      <c r="B470" t="s">
        <v>765</v>
      </c>
      <c r="C470" t="str">
        <f>_xlfn.XLOOKUP(drafter_draft_stats[[#This Row],[draft_id]],drafts[id],drafts[title])</f>
        <v>High School Horror mini-Mega</v>
      </c>
      <c r="D470" t="s">
        <v>1081</v>
      </c>
      <c r="E470" t="str">
        <f>_xlfn.XLOOKUP(drafter_draft_stats[[#This Row],[drafter_id]],drafters[id],drafters[name],"")</f>
        <v>April Wolfe</v>
      </c>
      <c r="G470" t="str">
        <f>_xlfn.XLOOKUP(drafter_draft_stats[[#This Row],[drafter_team_id]],drafter_teams[id],drafter_teams[name],"")</f>
        <v/>
      </c>
      <c r="H470">
        <f>1</f>
        <v>1</v>
      </c>
      <c r="I470" cm="1">
        <f t="array" ref="I470">IF(_xlfn.XLOOKUP(drafter_draft_stats[[#This Row],[draft_id]],drafts[id],drafts[non_canonical])=TRUE,0,_xlfn.XLOOKUP(drafter_draft_stats[[#This Row],[drafter_id]],$D$2:$D469,$R$2:$R469,0,,-1))</f>
        <v>0</v>
      </c>
      <c r="J470" cm="1">
        <f t="array" ref="J470">IF(_xlfn.XLOOKUP(drafter_draft_stats[[#This Row],[draft_id]],drafts[id],drafts[non_canonical])=TRUE,0,_xlfn.XLOOKUP(drafter_draft_stats[[#This Row],[drafter_id]],$D$2:$D469,$S$2:$S469,0,,-1))</f>
        <v>0</v>
      </c>
      <c r="K470" cm="1">
        <f t="array" ref="K470">IF(_xlfn.XLOOKUP(1,(game_boards[draft_id]=drafter_draft_stats[[#This Row],[draft_id]])*(game_boards[drafter_id]=drafter_draft_stats[[#This Row],[drafter_id]]),game_boards[has_bonus_veto])=TRUE,1,0)</f>
        <v>1</v>
      </c>
      <c r="L470" cm="1">
        <f t="array" ref="L470">IF(_xlfn.XLOOKUP(1,(game_boards[draft_id]=drafter_draft_stats[[#This Row],[draft_id]])*(game_boards[drafter_id]=drafter_draft_stats[[#This Row],[drafter_id]]),game_boards[has_bonus_veto_override])=TRUE,1,0)</f>
        <v>0</v>
      </c>
      <c r="M470">
        <f>drafter_draft_stats[[#This Row],[starting_veto]]+drafter_draft_stats[[#This Row],[rollover_vetoes]]+drafter_draft_stats[[#This Row],[trivia_vetoes]]</f>
        <v>2</v>
      </c>
      <c r="N470">
        <f>drafter_draft_stats[[#This Row],[rollover_veto_override]]+drafter_draft_stats[[#This Row],[trivia_veto_override]]</f>
        <v>0</v>
      </c>
      <c r="P470">
        <v>2</v>
      </c>
      <c r="R470">
        <f>IF(_xlfn.XLOOKUP(drafter_draft_stats[[#This Row],[draft_id]],drafts[id],drafts[non_canonical])=TRUE,0,IF(drafter_draft_stats[[#This Row],[total_vetoes]]-drafter_draft_stats[[#This Row],[vetoes_used]]&gt;=1,1,0))</f>
        <v>0</v>
      </c>
      <c r="S470">
        <f>IF(_xlfn.XLOOKUP(drafter_draft_stats[[#This Row],[draft_id]],drafts[id],drafts[non_canonical])=TRUE,0,IF(drafter_draft_stats[[#This Row],[total_veto_overrides]]-drafter_draft_stats[[#This Row],[veto_overrides_used]]&gt;=1,1,0))</f>
        <v>0</v>
      </c>
    </row>
    <row r="471" spans="2:19" x14ac:dyDescent="0.25">
      <c r="B471" t="s">
        <v>765</v>
      </c>
      <c r="C471" t="str">
        <f>_xlfn.XLOOKUP(drafter_draft_stats[[#This Row],[draft_id]],drafts[id],drafts[title])</f>
        <v>High School Horror mini-Mega</v>
      </c>
      <c r="D471" t="s">
        <v>1155</v>
      </c>
      <c r="E471" t="str">
        <f>_xlfn.XLOOKUP(drafter_draft_stats[[#This Row],[drafter_id]],drafters[id],drafters[name],"")</f>
        <v>Renée Bever</v>
      </c>
      <c r="G471" t="str">
        <f>_xlfn.XLOOKUP(drafter_draft_stats[[#This Row],[drafter_team_id]],drafter_teams[id],drafter_teams[name],"")</f>
        <v/>
      </c>
      <c r="H471">
        <f>1</f>
        <v>1</v>
      </c>
      <c r="I471" cm="1">
        <f t="array" ref="I471">IF(_xlfn.XLOOKUP(drafter_draft_stats[[#This Row],[draft_id]],drafts[id],drafts[non_canonical])=TRUE,0,_xlfn.XLOOKUP(drafter_draft_stats[[#This Row],[drafter_id]],$D$2:$D470,$R$2:$R470,0,,-1))</f>
        <v>0</v>
      </c>
      <c r="J471" cm="1">
        <f t="array" ref="J471">IF(_xlfn.XLOOKUP(drafter_draft_stats[[#This Row],[draft_id]],drafts[id],drafts[non_canonical])=TRUE,0,_xlfn.XLOOKUP(drafter_draft_stats[[#This Row],[drafter_id]],$D$2:$D470,$S$2:$S470,0,,-1))</f>
        <v>0</v>
      </c>
      <c r="K471" cm="1">
        <f t="array" ref="K471">IF(_xlfn.XLOOKUP(1,(game_boards[draft_id]=drafter_draft_stats[[#This Row],[draft_id]])*(game_boards[drafter_id]=drafter_draft_stats[[#This Row],[drafter_id]]),game_boards[has_bonus_veto])=TRUE,1,0)</f>
        <v>0</v>
      </c>
      <c r="L471" cm="1">
        <f t="array" ref="L471">IF(_xlfn.XLOOKUP(1,(game_boards[draft_id]=drafter_draft_stats[[#This Row],[draft_id]])*(game_boards[drafter_id]=drafter_draft_stats[[#This Row],[drafter_id]]),game_boards[has_bonus_veto_override])=TRUE,1,0)</f>
        <v>0</v>
      </c>
      <c r="M471">
        <f>drafter_draft_stats[[#This Row],[starting_veto]]+drafter_draft_stats[[#This Row],[rollover_vetoes]]+drafter_draft_stats[[#This Row],[trivia_vetoes]]</f>
        <v>1</v>
      </c>
      <c r="N471">
        <f>drafter_draft_stats[[#This Row],[rollover_veto_override]]+drafter_draft_stats[[#This Row],[trivia_veto_override]]</f>
        <v>0</v>
      </c>
      <c r="R471">
        <f>IF(_xlfn.XLOOKUP(drafter_draft_stats[[#This Row],[draft_id]],drafts[id],drafts[non_canonical])=TRUE,0,IF(drafter_draft_stats[[#This Row],[total_vetoes]]-drafter_draft_stats[[#This Row],[vetoes_used]]&gt;=1,1,0))</f>
        <v>1</v>
      </c>
      <c r="S471">
        <f>IF(_xlfn.XLOOKUP(drafter_draft_stats[[#This Row],[draft_id]],drafts[id],drafts[non_canonical])=TRUE,0,IF(drafter_draft_stats[[#This Row],[total_veto_overrides]]-drafter_draft_stats[[#This Row],[veto_overrides_used]]&gt;=1,1,0))</f>
        <v>0</v>
      </c>
    </row>
    <row r="472" spans="2:19" x14ac:dyDescent="0.25">
      <c r="B472" t="s">
        <v>765</v>
      </c>
      <c r="C472" t="str">
        <f>_xlfn.XLOOKUP(drafter_draft_stats[[#This Row],[draft_id]],drafts[id],drafts[title])</f>
        <v>High School Horror mini-Mega</v>
      </c>
      <c r="D472" t="s">
        <v>1137</v>
      </c>
      <c r="E472" t="str">
        <f>_xlfn.XLOOKUP(drafter_draft_stats[[#This Row],[drafter_id]],drafters[id],drafters[name],"")</f>
        <v>Wynter Mitchell</v>
      </c>
      <c r="G472" t="str">
        <f>_xlfn.XLOOKUP(drafter_draft_stats[[#This Row],[drafter_team_id]],drafter_teams[id],drafter_teams[name],"")</f>
        <v/>
      </c>
      <c r="H472">
        <f>1</f>
        <v>1</v>
      </c>
      <c r="I472" cm="1">
        <f t="array" ref="I472">IF(_xlfn.XLOOKUP(drafter_draft_stats[[#This Row],[draft_id]],drafts[id],drafts[non_canonical])=TRUE,0,_xlfn.XLOOKUP(drafter_draft_stats[[#This Row],[drafter_id]],$D$2:$D471,$R$2:$R471,0,,-1))</f>
        <v>1</v>
      </c>
      <c r="J472" cm="1">
        <f t="array" ref="J472">IF(_xlfn.XLOOKUP(drafter_draft_stats[[#This Row],[draft_id]],drafts[id],drafts[non_canonical])=TRUE,0,_xlfn.XLOOKUP(drafter_draft_stats[[#This Row],[drafter_id]],$D$2:$D471,$S$2:$S471,0,,-1))</f>
        <v>0</v>
      </c>
      <c r="K472" cm="1">
        <f t="array" ref="K472">IF(_xlfn.XLOOKUP(1,(game_boards[draft_id]=drafter_draft_stats[[#This Row],[draft_id]])*(game_boards[drafter_id]=drafter_draft_stats[[#This Row],[drafter_id]]),game_boards[has_bonus_veto])=TRUE,1,0)</f>
        <v>0</v>
      </c>
      <c r="L472" cm="1">
        <f t="array" ref="L472">IF(_xlfn.XLOOKUP(1,(game_boards[draft_id]=drafter_draft_stats[[#This Row],[draft_id]])*(game_boards[drafter_id]=drafter_draft_stats[[#This Row],[drafter_id]]),game_boards[has_bonus_veto_override])=TRUE,1,0)</f>
        <v>1</v>
      </c>
      <c r="M472">
        <f>drafter_draft_stats[[#This Row],[starting_veto]]+drafter_draft_stats[[#This Row],[rollover_vetoes]]+drafter_draft_stats[[#This Row],[trivia_vetoes]]</f>
        <v>2</v>
      </c>
      <c r="N472">
        <f>drafter_draft_stats[[#This Row],[rollover_veto_override]]+drafter_draft_stats[[#This Row],[trivia_veto_override]]</f>
        <v>1</v>
      </c>
      <c r="Q472">
        <v>1</v>
      </c>
      <c r="R472">
        <f>IF(_xlfn.XLOOKUP(drafter_draft_stats[[#This Row],[draft_id]],drafts[id],drafts[non_canonical])=TRUE,0,IF(drafter_draft_stats[[#This Row],[total_vetoes]]-drafter_draft_stats[[#This Row],[vetoes_used]]&gt;=1,1,0))</f>
        <v>1</v>
      </c>
      <c r="S472">
        <f>IF(_xlfn.XLOOKUP(drafter_draft_stats[[#This Row],[draft_id]],drafts[id],drafts[non_canonical])=TRUE,0,IF(drafter_draft_stats[[#This Row],[total_veto_overrides]]-drafter_draft_stats[[#This Row],[veto_overrides_used]]&gt;=1,1,0))</f>
        <v>0</v>
      </c>
    </row>
    <row r="473" spans="2:19" x14ac:dyDescent="0.25">
      <c r="B473" t="s">
        <v>765</v>
      </c>
      <c r="C473" t="str">
        <f>_xlfn.XLOOKUP(drafter_draft_stats[[#This Row],[draft_id]],drafts[id],drafts[title])</f>
        <v>High School Horror mini-Mega</v>
      </c>
      <c r="D473" t="s">
        <v>1077</v>
      </c>
      <c r="E473" t="str">
        <f>_xlfn.XLOOKUP(drafter_draft_stats[[#This Row],[drafter_id]],drafters[id],drafters[name],"")</f>
        <v>Patrick Hamilton</v>
      </c>
      <c r="G473" t="str">
        <f>_xlfn.XLOOKUP(drafter_draft_stats[[#This Row],[drafter_team_id]],drafter_teams[id],drafter_teams[name],"")</f>
        <v/>
      </c>
      <c r="H473">
        <f>1</f>
        <v>1</v>
      </c>
      <c r="I473" cm="1">
        <f t="array" ref="I473">IF(_xlfn.XLOOKUP(drafter_draft_stats[[#This Row],[draft_id]],drafts[id],drafts[non_canonical])=TRUE,0,_xlfn.XLOOKUP(drafter_draft_stats[[#This Row],[drafter_id]],$D$2:$D472,$R$2:$R472,0,,-1))</f>
        <v>0</v>
      </c>
      <c r="J473" cm="1">
        <f t="array" ref="J473">IF(_xlfn.XLOOKUP(drafter_draft_stats[[#This Row],[draft_id]],drafts[id],drafts[non_canonical])=TRUE,0,_xlfn.XLOOKUP(drafter_draft_stats[[#This Row],[drafter_id]],$D$2:$D472,$S$2:$S472,0,,-1))</f>
        <v>0</v>
      </c>
      <c r="K473" cm="1">
        <f t="array" ref="K473">IF(_xlfn.XLOOKUP(1,(game_boards[draft_id]=drafter_draft_stats[[#This Row],[draft_id]])*(game_boards[drafter_id]=drafter_draft_stats[[#This Row],[drafter_id]]),game_boards[has_bonus_veto])=TRUE,1,0)</f>
        <v>0</v>
      </c>
      <c r="L473" cm="1">
        <f t="array" ref="L473">IF(_xlfn.XLOOKUP(1,(game_boards[draft_id]=drafter_draft_stats[[#This Row],[draft_id]])*(game_boards[drafter_id]=drafter_draft_stats[[#This Row],[drafter_id]]),game_boards[has_bonus_veto_override])=TRUE,1,0)</f>
        <v>0</v>
      </c>
      <c r="M473">
        <f>drafter_draft_stats[[#This Row],[starting_veto]]+drafter_draft_stats[[#This Row],[rollover_vetoes]]+drafter_draft_stats[[#This Row],[trivia_vetoes]]</f>
        <v>1</v>
      </c>
      <c r="N473">
        <f>drafter_draft_stats[[#This Row],[rollover_veto_override]]+drafter_draft_stats[[#This Row],[trivia_veto_override]]</f>
        <v>0</v>
      </c>
      <c r="R473">
        <f>IF(_xlfn.XLOOKUP(drafter_draft_stats[[#This Row],[draft_id]],drafts[id],drafts[non_canonical])=TRUE,0,IF(drafter_draft_stats[[#This Row],[total_vetoes]]-drafter_draft_stats[[#This Row],[vetoes_used]]&gt;=1,1,0))</f>
        <v>1</v>
      </c>
      <c r="S473">
        <f>IF(_xlfn.XLOOKUP(drafter_draft_stats[[#This Row],[draft_id]],drafts[id],drafts[non_canonical])=TRUE,0,IF(drafter_draft_stats[[#This Row],[total_veto_overrides]]-drafter_draft_stats[[#This Row],[veto_overrides_used]]&gt;=1,1,0))</f>
        <v>0</v>
      </c>
    </row>
    <row r="474" spans="2:19" x14ac:dyDescent="0.25">
      <c r="B474" t="s">
        <v>409</v>
      </c>
      <c r="C474" t="str">
        <f>_xlfn.XLOOKUP(drafter_draft_stats[[#This Row],[draft_id]],drafts[id],drafts[title])</f>
        <v>Akira Kurosawa</v>
      </c>
      <c r="D474" t="s">
        <v>1177</v>
      </c>
      <c r="E474" t="str">
        <f>_xlfn.XLOOKUP(drafter_draft_stats[[#This Row],[drafter_id]],drafters[id],drafters[name],"")</f>
        <v>Darren Franich</v>
      </c>
      <c r="G474" t="str">
        <f>_xlfn.XLOOKUP(drafter_draft_stats[[#This Row],[drafter_team_id]],drafter_teams[id],drafter_teams[name],"")</f>
        <v/>
      </c>
      <c r="H474">
        <f>1</f>
        <v>1</v>
      </c>
      <c r="I474" cm="1">
        <f t="array" ref="I474">IF(_xlfn.XLOOKUP(drafter_draft_stats[[#This Row],[draft_id]],drafts[id],drafts[non_canonical])=TRUE,0,_xlfn.XLOOKUP(drafter_draft_stats[[#This Row],[drafter_id]],$D$2:$D473,$R$2:$R473,0,,-1))</f>
        <v>1</v>
      </c>
      <c r="J474" cm="1">
        <f t="array" ref="J474">IF(_xlfn.XLOOKUP(drafter_draft_stats[[#This Row],[draft_id]],drafts[id],drafts[non_canonical])=TRUE,0,_xlfn.XLOOKUP(drafter_draft_stats[[#This Row],[drafter_id]],$D$2:$D473,$S$2:$S473,0,,-1))</f>
        <v>0</v>
      </c>
      <c r="K474" cm="1">
        <f t="array" ref="K474">IF(_xlfn.XLOOKUP(1,(game_boards[draft_id]=drafter_draft_stats[[#This Row],[draft_id]])*(game_boards[drafter_id]=drafter_draft_stats[[#This Row],[drafter_id]]),game_boards[has_bonus_veto])=TRUE,1,0)</f>
        <v>0</v>
      </c>
      <c r="L474" cm="1">
        <f t="array" ref="L474">IF(_xlfn.XLOOKUP(1,(game_boards[draft_id]=drafter_draft_stats[[#This Row],[draft_id]])*(game_boards[drafter_id]=drafter_draft_stats[[#This Row],[drafter_id]]),game_boards[has_bonus_veto_override])=TRUE,1,0)</f>
        <v>0</v>
      </c>
      <c r="M474">
        <f>drafter_draft_stats[[#This Row],[starting_veto]]+drafter_draft_stats[[#This Row],[rollover_vetoes]]+drafter_draft_stats[[#This Row],[trivia_vetoes]]</f>
        <v>2</v>
      </c>
      <c r="N474">
        <f>drafter_draft_stats[[#This Row],[rollover_veto_override]]+drafter_draft_stats[[#This Row],[trivia_veto_override]]</f>
        <v>0</v>
      </c>
      <c r="P474">
        <v>2</v>
      </c>
      <c r="R474">
        <f>IF(_xlfn.XLOOKUP(drafter_draft_stats[[#This Row],[draft_id]],drafts[id],drafts[non_canonical])=TRUE,0,IF(drafter_draft_stats[[#This Row],[total_vetoes]]-drafter_draft_stats[[#This Row],[vetoes_used]]&gt;=1,1,0))</f>
        <v>0</v>
      </c>
      <c r="S474">
        <f>IF(_xlfn.XLOOKUP(drafter_draft_stats[[#This Row],[draft_id]],drafts[id],drafts[non_canonical])=TRUE,0,IF(drafter_draft_stats[[#This Row],[total_veto_overrides]]-drafter_draft_stats[[#This Row],[veto_overrides_used]]&gt;=1,1,0))</f>
        <v>0</v>
      </c>
    </row>
    <row r="475" spans="2:19" x14ac:dyDescent="0.25">
      <c r="B475" t="s">
        <v>409</v>
      </c>
      <c r="C475" t="str">
        <f>_xlfn.XLOOKUP(drafter_draft_stats[[#This Row],[draft_id]],drafts[id],drafts[title])</f>
        <v>Akira Kurosawa</v>
      </c>
      <c r="D475" t="s">
        <v>779</v>
      </c>
      <c r="E475" t="str">
        <f>_xlfn.XLOOKUP(drafter_draft_stats[[#This Row],[drafter_id]],drafters[id],drafters[name],"")</f>
        <v>Darrin Navarro</v>
      </c>
      <c r="G475" t="str">
        <f>_xlfn.XLOOKUP(drafter_draft_stats[[#This Row],[drafter_team_id]],drafter_teams[id],drafter_teams[name],"")</f>
        <v/>
      </c>
      <c r="H475">
        <f>1</f>
        <v>1</v>
      </c>
      <c r="I475" cm="1">
        <f t="array" ref="I475">IF(_xlfn.XLOOKUP(drafter_draft_stats[[#This Row],[draft_id]],drafts[id],drafts[non_canonical])=TRUE,0,_xlfn.XLOOKUP(drafter_draft_stats[[#This Row],[drafter_id]],$D$2:$D474,$R$2:$R474,0,,-1))</f>
        <v>1</v>
      </c>
      <c r="J475" cm="1">
        <f t="array" ref="J475">IF(_xlfn.XLOOKUP(drafter_draft_stats[[#This Row],[draft_id]],drafts[id],drafts[non_canonical])=TRUE,0,_xlfn.XLOOKUP(drafter_draft_stats[[#This Row],[drafter_id]],$D$2:$D474,$S$2:$S474,0,,-1))</f>
        <v>0</v>
      </c>
      <c r="K475" cm="1">
        <f t="array" ref="K475">IF(_xlfn.XLOOKUP(1,(game_boards[draft_id]=drafter_draft_stats[[#This Row],[draft_id]])*(game_boards[drafter_id]=drafter_draft_stats[[#This Row],[drafter_id]]),game_boards[has_bonus_veto])=TRUE,1,0)</f>
        <v>0</v>
      </c>
      <c r="L475" cm="1">
        <f t="array" ref="L475">IF(_xlfn.XLOOKUP(1,(game_boards[draft_id]=drafter_draft_stats[[#This Row],[draft_id]])*(game_boards[drafter_id]=drafter_draft_stats[[#This Row],[drafter_id]]),game_boards[has_bonus_veto_override])=TRUE,1,0)</f>
        <v>0</v>
      </c>
      <c r="M475">
        <f>drafter_draft_stats[[#This Row],[starting_veto]]+drafter_draft_stats[[#This Row],[rollover_vetoes]]+drafter_draft_stats[[#This Row],[trivia_vetoes]]</f>
        <v>2</v>
      </c>
      <c r="N475">
        <f>drafter_draft_stats[[#This Row],[rollover_veto_override]]+drafter_draft_stats[[#This Row],[trivia_veto_override]]</f>
        <v>0</v>
      </c>
      <c r="P475">
        <v>2</v>
      </c>
      <c r="R475">
        <f>IF(_xlfn.XLOOKUP(drafter_draft_stats[[#This Row],[draft_id]],drafts[id],drafts[non_canonical])=TRUE,0,IF(drafter_draft_stats[[#This Row],[total_vetoes]]-drafter_draft_stats[[#This Row],[vetoes_used]]&gt;=1,1,0))</f>
        <v>0</v>
      </c>
      <c r="S475">
        <f>IF(_xlfn.XLOOKUP(drafter_draft_stats[[#This Row],[draft_id]],drafts[id],drafts[non_canonical])=TRUE,0,IF(drafter_draft_stats[[#This Row],[total_veto_overrides]]-drafter_draft_stats[[#This Row],[veto_overrides_used]]&gt;=1,1,0))</f>
        <v>0</v>
      </c>
    </row>
    <row r="476" spans="2:19" x14ac:dyDescent="0.25">
      <c r="B476" t="s">
        <v>651</v>
      </c>
      <c r="C476" t="str">
        <f>_xlfn.XLOOKUP(drafter_draft_stats[[#This Row],[draft_id]],drafts[id],drafts[title])</f>
        <v>Teacher Movies</v>
      </c>
      <c r="D476" t="s">
        <v>915</v>
      </c>
      <c r="E476" t="str">
        <f>_xlfn.XLOOKUP(drafter_draft_stats[[#This Row],[drafter_id]],drafters[id],drafters[name],"")</f>
        <v>Billy Ray Brewton</v>
      </c>
      <c r="G476" t="str">
        <f>_xlfn.XLOOKUP(drafter_draft_stats[[#This Row],[drafter_team_id]],drafter_teams[id],drafter_teams[name],"")</f>
        <v/>
      </c>
      <c r="H476">
        <f>1</f>
        <v>1</v>
      </c>
      <c r="I476" cm="1">
        <f t="array" ref="I476">IF(_xlfn.XLOOKUP(drafter_draft_stats[[#This Row],[draft_id]],drafts[id],drafts[non_canonical])=TRUE,0,_xlfn.XLOOKUP(drafter_draft_stats[[#This Row],[drafter_id]],$D$2:$D475,$R$2:$R475,0,,-1))</f>
        <v>0</v>
      </c>
      <c r="J476" cm="1">
        <f t="array" ref="J476">IF(_xlfn.XLOOKUP(drafter_draft_stats[[#This Row],[draft_id]],drafts[id],drafts[non_canonical])=TRUE,0,_xlfn.XLOOKUP(drafter_draft_stats[[#This Row],[drafter_id]],$D$2:$D475,$S$2:$S475,0,,-1))</f>
        <v>1</v>
      </c>
      <c r="K476" cm="1">
        <f t="array" ref="K476">IF(_xlfn.XLOOKUP(1,(game_boards[draft_id]=drafter_draft_stats[[#This Row],[draft_id]])*(game_boards[drafter_id]=drafter_draft_stats[[#This Row],[drafter_id]]),game_boards[has_bonus_veto])=TRUE,1,0)</f>
        <v>0</v>
      </c>
      <c r="L476" cm="1">
        <f t="array" ref="L476">IF(_xlfn.XLOOKUP(1,(game_boards[draft_id]=drafter_draft_stats[[#This Row],[draft_id]])*(game_boards[drafter_id]=drafter_draft_stats[[#This Row],[drafter_id]]),game_boards[has_bonus_veto_override])=TRUE,1,0)</f>
        <v>0</v>
      </c>
      <c r="M476">
        <f>drafter_draft_stats[[#This Row],[starting_veto]]+drafter_draft_stats[[#This Row],[rollover_vetoes]]+drafter_draft_stats[[#This Row],[trivia_vetoes]]</f>
        <v>1</v>
      </c>
      <c r="N476">
        <f>drafter_draft_stats[[#This Row],[rollover_veto_override]]+drafter_draft_stats[[#This Row],[trivia_veto_override]]</f>
        <v>1</v>
      </c>
      <c r="O476">
        <v>1</v>
      </c>
      <c r="R476">
        <f>IF(_xlfn.XLOOKUP(drafter_draft_stats[[#This Row],[draft_id]],drafts[id],drafts[non_canonical])=TRUE,0,IF(drafter_draft_stats[[#This Row],[total_vetoes]]-drafter_draft_stats[[#This Row],[vetoes_used]]&gt;=1,1,0))</f>
        <v>1</v>
      </c>
      <c r="S476">
        <f>IF(_xlfn.XLOOKUP(drafter_draft_stats[[#This Row],[draft_id]],drafts[id],drafts[non_canonical])=TRUE,0,IF(drafter_draft_stats[[#This Row],[total_veto_overrides]]-drafter_draft_stats[[#This Row],[veto_overrides_used]]&gt;=1,1,0))</f>
        <v>1</v>
      </c>
    </row>
    <row r="477" spans="2:19" x14ac:dyDescent="0.25">
      <c r="B477" t="s">
        <v>651</v>
      </c>
      <c r="C477" t="str">
        <f>_xlfn.XLOOKUP(drafter_draft_stats[[#This Row],[draft_id]],drafts[id],drafts[title])</f>
        <v>Teacher Movies</v>
      </c>
      <c r="D477" t="s">
        <v>1115</v>
      </c>
      <c r="E477" t="str">
        <f>_xlfn.XLOOKUP(drafter_draft_stats[[#This Row],[drafter_id]],drafters[id],drafters[name],"")</f>
        <v>Ryan Marker</v>
      </c>
      <c r="G477" t="str">
        <f>_xlfn.XLOOKUP(drafter_draft_stats[[#This Row],[drafter_team_id]],drafter_teams[id],drafter_teams[name],"")</f>
        <v/>
      </c>
      <c r="H477">
        <f>1</f>
        <v>1</v>
      </c>
      <c r="I477" cm="1">
        <f t="array" ref="I477">IF(_xlfn.XLOOKUP(drafter_draft_stats[[#This Row],[draft_id]],drafts[id],drafts[non_canonical])=TRUE,0,_xlfn.XLOOKUP(drafter_draft_stats[[#This Row],[drafter_id]],$D$2:$D476,$R$2:$R476,0,,-1))</f>
        <v>1</v>
      </c>
      <c r="J477" cm="1">
        <f t="array" ref="J477">IF(_xlfn.XLOOKUP(drafter_draft_stats[[#This Row],[draft_id]],drafts[id],drafts[non_canonical])=TRUE,0,_xlfn.XLOOKUP(drafter_draft_stats[[#This Row],[drafter_id]],$D$2:$D476,$S$2:$S476,0,,-1))</f>
        <v>0</v>
      </c>
      <c r="K477" cm="1">
        <f t="array" ref="K477">IF(_xlfn.XLOOKUP(1,(game_boards[draft_id]=drafter_draft_stats[[#This Row],[draft_id]])*(game_boards[drafter_id]=drafter_draft_stats[[#This Row],[drafter_id]]),game_boards[has_bonus_veto])=TRUE,1,0)</f>
        <v>0</v>
      </c>
      <c r="L477" cm="1">
        <f t="array" ref="L477">IF(_xlfn.XLOOKUP(1,(game_boards[draft_id]=drafter_draft_stats[[#This Row],[draft_id]])*(game_boards[drafter_id]=drafter_draft_stats[[#This Row],[drafter_id]]),game_boards[has_bonus_veto_override])=TRUE,1,0)</f>
        <v>0</v>
      </c>
      <c r="M477">
        <f>drafter_draft_stats[[#This Row],[starting_veto]]+drafter_draft_stats[[#This Row],[rollover_vetoes]]+drafter_draft_stats[[#This Row],[trivia_vetoes]]</f>
        <v>2</v>
      </c>
      <c r="N477">
        <f>drafter_draft_stats[[#This Row],[rollover_veto_override]]+drafter_draft_stats[[#This Row],[trivia_veto_override]]</f>
        <v>0</v>
      </c>
      <c r="P477">
        <v>1</v>
      </c>
      <c r="R477">
        <f>IF(_xlfn.XLOOKUP(drafter_draft_stats[[#This Row],[draft_id]],drafts[id],drafts[non_canonical])=TRUE,0,IF(drafter_draft_stats[[#This Row],[total_vetoes]]-drafter_draft_stats[[#This Row],[vetoes_used]]&gt;=1,1,0))</f>
        <v>1</v>
      </c>
      <c r="S477">
        <f>IF(_xlfn.XLOOKUP(drafter_draft_stats[[#This Row],[draft_id]],drafts[id],drafts[non_canonical])=TRUE,0,IF(drafter_draft_stats[[#This Row],[total_veto_overrides]]-drafter_draft_stats[[#This Row],[veto_overrides_used]]&gt;=1,1,0))</f>
        <v>0</v>
      </c>
    </row>
    <row r="478" spans="2:19" x14ac:dyDescent="0.25">
      <c r="B478" t="s">
        <v>156</v>
      </c>
      <c r="C478" t="str">
        <f>_xlfn.XLOOKUP(drafter_draft_stats[[#This Row],[draft_id]],drafts[id],drafts[title])</f>
        <v>Paul Newman mini-Mega</v>
      </c>
      <c r="D478" t="s">
        <v>951</v>
      </c>
      <c r="E478" t="str">
        <f>_xlfn.XLOOKUP(drafter_draft_stats[[#This Row],[drafter_id]],drafters[id],drafters[name],"")</f>
        <v>Maureen Lee Lenker</v>
      </c>
      <c r="G478" t="str">
        <f>_xlfn.XLOOKUP(drafter_draft_stats[[#This Row],[drafter_team_id]],drafter_teams[id],drafter_teams[name],"")</f>
        <v/>
      </c>
      <c r="H478">
        <f>1</f>
        <v>1</v>
      </c>
      <c r="I478" cm="1">
        <f t="array" ref="I478">IF(_xlfn.XLOOKUP(drafter_draft_stats[[#This Row],[draft_id]],drafts[id],drafts[non_canonical])=TRUE,0,_xlfn.XLOOKUP(drafter_draft_stats[[#This Row],[drafter_id]],$D$2:$D477,$R$2:$R477,0,,-1))</f>
        <v>1</v>
      </c>
      <c r="J478" cm="1">
        <f t="array" ref="J478">IF(_xlfn.XLOOKUP(drafter_draft_stats[[#This Row],[draft_id]],drafts[id],drafts[non_canonical])=TRUE,0,_xlfn.XLOOKUP(drafter_draft_stats[[#This Row],[drafter_id]],$D$2:$D477,$S$2:$S477,0,,-1))</f>
        <v>1</v>
      </c>
      <c r="K478" cm="1">
        <f t="array" ref="K478">IF(_xlfn.XLOOKUP(1,(game_boards[draft_id]=drafter_draft_stats[[#This Row],[draft_id]])*(game_boards[drafter_id]=drafter_draft_stats[[#This Row],[drafter_id]]),game_boards[has_bonus_veto])=TRUE,1,0)</f>
        <v>1</v>
      </c>
      <c r="L478" cm="1">
        <f t="array" ref="L478">IF(_xlfn.XLOOKUP(1,(game_boards[draft_id]=drafter_draft_stats[[#This Row],[draft_id]])*(game_boards[drafter_id]=drafter_draft_stats[[#This Row],[drafter_id]]),game_boards[has_bonus_veto_override])=TRUE,1,0)</f>
        <v>0</v>
      </c>
      <c r="M478">
        <f>drafter_draft_stats[[#This Row],[starting_veto]]+drafter_draft_stats[[#This Row],[rollover_vetoes]]+drafter_draft_stats[[#This Row],[trivia_vetoes]]</f>
        <v>3</v>
      </c>
      <c r="N478">
        <f>drafter_draft_stats[[#This Row],[rollover_veto_override]]+drafter_draft_stats[[#This Row],[trivia_veto_override]]</f>
        <v>1</v>
      </c>
      <c r="P478">
        <v>2</v>
      </c>
      <c r="R478">
        <f>IF(_xlfn.XLOOKUP(drafter_draft_stats[[#This Row],[draft_id]],drafts[id],drafts[non_canonical])=TRUE,0,IF(drafter_draft_stats[[#This Row],[total_vetoes]]-drafter_draft_stats[[#This Row],[vetoes_used]]&gt;=1,1,0))</f>
        <v>1</v>
      </c>
      <c r="S478">
        <f>IF(_xlfn.XLOOKUP(drafter_draft_stats[[#This Row],[draft_id]],drafts[id],drafts[non_canonical])=TRUE,0,IF(drafter_draft_stats[[#This Row],[total_veto_overrides]]-drafter_draft_stats[[#This Row],[veto_overrides_used]]&gt;=1,1,0))</f>
        <v>1</v>
      </c>
    </row>
    <row r="479" spans="2:19" x14ac:dyDescent="0.25">
      <c r="B479" t="s">
        <v>156</v>
      </c>
      <c r="C479" t="str">
        <f>_xlfn.XLOOKUP(drafter_draft_stats[[#This Row],[draft_id]],drafts[id],drafts[title])</f>
        <v>Paul Newman mini-Mega</v>
      </c>
      <c r="D479" t="s">
        <v>1067</v>
      </c>
      <c r="E479" t="str">
        <f>_xlfn.XLOOKUP(drafter_draft_stats[[#This Row],[drafter_id]],drafters[id],drafters[name],"")</f>
        <v>Walter Hollmann</v>
      </c>
      <c r="G479" t="str">
        <f>_xlfn.XLOOKUP(drafter_draft_stats[[#This Row],[drafter_team_id]],drafter_teams[id],drafter_teams[name],"")</f>
        <v/>
      </c>
      <c r="H479">
        <f>1</f>
        <v>1</v>
      </c>
      <c r="I479" cm="1">
        <f t="array" ref="I479">IF(_xlfn.XLOOKUP(drafter_draft_stats[[#This Row],[draft_id]],drafts[id],drafts[non_canonical])=TRUE,0,_xlfn.XLOOKUP(drafter_draft_stats[[#This Row],[drafter_id]],$D$2:$D478,$R$2:$R478,0,,-1))</f>
        <v>0</v>
      </c>
      <c r="J479" cm="1">
        <f t="array" ref="J479">IF(_xlfn.XLOOKUP(drafter_draft_stats[[#This Row],[draft_id]],drafts[id],drafts[non_canonical])=TRUE,0,_xlfn.XLOOKUP(drafter_draft_stats[[#This Row],[drafter_id]],$D$2:$D478,$S$2:$S478,0,,-1))</f>
        <v>0</v>
      </c>
      <c r="K479" cm="1">
        <f t="array" ref="K479">IF(_xlfn.XLOOKUP(1,(game_boards[draft_id]=drafter_draft_stats[[#This Row],[draft_id]])*(game_boards[drafter_id]=drafter_draft_stats[[#This Row],[drafter_id]]),game_boards[has_bonus_veto])=TRUE,1,0)</f>
        <v>0</v>
      </c>
      <c r="L479" cm="1">
        <f t="array" ref="L479">IF(_xlfn.XLOOKUP(1,(game_boards[draft_id]=drafter_draft_stats[[#This Row],[draft_id]])*(game_boards[drafter_id]=drafter_draft_stats[[#This Row],[drafter_id]]),game_boards[has_bonus_veto_override])=TRUE,1,0)</f>
        <v>0</v>
      </c>
      <c r="M479">
        <f>drafter_draft_stats[[#This Row],[starting_veto]]+drafter_draft_stats[[#This Row],[rollover_vetoes]]+drafter_draft_stats[[#This Row],[trivia_vetoes]]</f>
        <v>1</v>
      </c>
      <c r="N479">
        <f>drafter_draft_stats[[#This Row],[rollover_veto_override]]+drafter_draft_stats[[#This Row],[trivia_veto_override]]</f>
        <v>0</v>
      </c>
      <c r="P479">
        <v>1</v>
      </c>
      <c r="R479">
        <f>IF(_xlfn.XLOOKUP(drafter_draft_stats[[#This Row],[draft_id]],drafts[id],drafts[non_canonical])=TRUE,0,IF(drafter_draft_stats[[#This Row],[total_vetoes]]-drafter_draft_stats[[#This Row],[vetoes_used]]&gt;=1,1,0))</f>
        <v>0</v>
      </c>
      <c r="S479">
        <f>IF(_xlfn.XLOOKUP(drafter_draft_stats[[#This Row],[draft_id]],drafts[id],drafts[non_canonical])=TRUE,0,IF(drafter_draft_stats[[#This Row],[total_veto_overrides]]-drafter_draft_stats[[#This Row],[veto_overrides_used]]&gt;=1,1,0))</f>
        <v>0</v>
      </c>
    </row>
    <row r="480" spans="2:19" x14ac:dyDescent="0.25">
      <c r="B480" t="s">
        <v>156</v>
      </c>
      <c r="C480" t="str">
        <f>_xlfn.XLOOKUP(drafter_draft_stats[[#This Row],[draft_id]],drafts[id],drafts[title])</f>
        <v>Paul Newman mini-Mega</v>
      </c>
      <c r="D480" t="s">
        <v>1133</v>
      </c>
      <c r="E480" t="str">
        <f>_xlfn.XLOOKUP(drafter_draft_stats[[#This Row],[drafter_id]],drafters[id],drafters[name],"")</f>
        <v>Oriana Nudo</v>
      </c>
      <c r="G480" t="str">
        <f>_xlfn.XLOOKUP(drafter_draft_stats[[#This Row],[drafter_team_id]],drafter_teams[id],drafter_teams[name],"")</f>
        <v/>
      </c>
      <c r="H480">
        <f>1</f>
        <v>1</v>
      </c>
      <c r="I480" cm="1">
        <f t="array" ref="I480">IF(_xlfn.XLOOKUP(drafter_draft_stats[[#This Row],[draft_id]],drafts[id],drafts[non_canonical])=TRUE,0,_xlfn.XLOOKUP(drafter_draft_stats[[#This Row],[drafter_id]],$D$2:$D479,$R$2:$R479,0,,-1))</f>
        <v>1</v>
      </c>
      <c r="J480" cm="1">
        <f t="array" ref="J480">IF(_xlfn.XLOOKUP(drafter_draft_stats[[#This Row],[draft_id]],drafts[id],drafts[non_canonical])=TRUE,0,_xlfn.XLOOKUP(drafter_draft_stats[[#This Row],[drafter_id]],$D$2:$D479,$S$2:$S479,0,,-1))</f>
        <v>0</v>
      </c>
      <c r="K480" cm="1">
        <f t="array" ref="K480">IF(_xlfn.XLOOKUP(1,(game_boards[draft_id]=drafter_draft_stats[[#This Row],[draft_id]])*(game_boards[drafter_id]=drafter_draft_stats[[#This Row],[drafter_id]]),game_boards[has_bonus_veto])=TRUE,1,0)</f>
        <v>0</v>
      </c>
      <c r="L480" cm="1">
        <f t="array" ref="L480">IF(_xlfn.XLOOKUP(1,(game_boards[draft_id]=drafter_draft_stats[[#This Row],[draft_id]])*(game_boards[drafter_id]=drafter_draft_stats[[#This Row],[drafter_id]]),game_boards[has_bonus_veto_override])=TRUE,1,0)</f>
        <v>1</v>
      </c>
      <c r="M480">
        <f>drafter_draft_stats[[#This Row],[starting_veto]]+drafter_draft_stats[[#This Row],[rollover_vetoes]]+drafter_draft_stats[[#This Row],[trivia_vetoes]]</f>
        <v>2</v>
      </c>
      <c r="N480">
        <f>drafter_draft_stats[[#This Row],[rollover_veto_override]]+drafter_draft_stats[[#This Row],[trivia_veto_override]]</f>
        <v>1</v>
      </c>
      <c r="P480">
        <v>2</v>
      </c>
      <c r="R480">
        <f>IF(_xlfn.XLOOKUP(drafter_draft_stats[[#This Row],[draft_id]],drafts[id],drafts[non_canonical])=TRUE,0,IF(drafter_draft_stats[[#This Row],[total_vetoes]]-drafter_draft_stats[[#This Row],[vetoes_used]]&gt;=1,1,0))</f>
        <v>0</v>
      </c>
      <c r="S480">
        <f>IF(_xlfn.XLOOKUP(drafter_draft_stats[[#This Row],[draft_id]],drafts[id],drafts[non_canonical])=TRUE,0,IF(drafter_draft_stats[[#This Row],[total_veto_overrides]]-drafter_draft_stats[[#This Row],[veto_overrides_used]]&gt;=1,1,0))</f>
        <v>1</v>
      </c>
    </row>
    <row r="481" spans="2:19" x14ac:dyDescent="0.25">
      <c r="B481" t="s">
        <v>258</v>
      </c>
      <c r="C481" t="str">
        <f>_xlfn.XLOOKUP(drafter_draft_stats[[#This Row],[draft_id]],drafts[id],drafts[title])</f>
        <v>MCU Phase 4 Super Draft</v>
      </c>
      <c r="D481" t="s">
        <v>977</v>
      </c>
      <c r="E481" t="str">
        <f>_xlfn.XLOOKUP(drafter_draft_stats[[#This Row],[drafter_id]],drafters[id],drafters[name],"")</f>
        <v>Louis Peitzman</v>
      </c>
      <c r="G481" t="str">
        <f>_xlfn.XLOOKUP(drafter_draft_stats[[#This Row],[drafter_team_id]],drafter_teams[id],drafter_teams[name],"")</f>
        <v/>
      </c>
      <c r="H481">
        <f>1</f>
        <v>1</v>
      </c>
      <c r="I481" cm="1">
        <f t="array" ref="I481">IF(_xlfn.XLOOKUP(drafter_draft_stats[[#This Row],[draft_id]],drafts[id],drafts[non_canonical])=TRUE,0,_xlfn.XLOOKUP(drafter_draft_stats[[#This Row],[drafter_id]],$D$2:$D480,$R$2:$R480,0,,-1))</f>
        <v>0</v>
      </c>
      <c r="J481" cm="1">
        <f t="array" ref="J481">IF(_xlfn.XLOOKUP(drafter_draft_stats[[#This Row],[draft_id]],drafts[id],drafts[non_canonical])=TRUE,0,_xlfn.XLOOKUP(drafter_draft_stats[[#This Row],[drafter_id]],$D$2:$D480,$S$2:$S480,0,,-1))</f>
        <v>0</v>
      </c>
      <c r="K481" cm="1">
        <f t="array" ref="K481">IF(_xlfn.XLOOKUP(1,(game_boards[draft_id]=drafter_draft_stats[[#This Row],[draft_id]])*(game_boards[drafter_id]=drafter_draft_stats[[#This Row],[drafter_id]]),game_boards[has_bonus_veto])=TRUE,1,0)</f>
        <v>1</v>
      </c>
      <c r="L481" cm="1">
        <f t="array" ref="L481">IF(_xlfn.XLOOKUP(1,(game_boards[draft_id]=drafter_draft_stats[[#This Row],[draft_id]])*(game_boards[drafter_id]=drafter_draft_stats[[#This Row],[drafter_id]]),game_boards[has_bonus_veto_override])=TRUE,1,0)</f>
        <v>0</v>
      </c>
      <c r="M481">
        <f>drafter_draft_stats[[#This Row],[starting_veto]]+drafter_draft_stats[[#This Row],[rollover_vetoes]]+drafter_draft_stats[[#This Row],[trivia_vetoes]]</f>
        <v>2</v>
      </c>
      <c r="N481">
        <f>drafter_draft_stats[[#This Row],[rollover_veto_override]]+drafter_draft_stats[[#This Row],[trivia_veto_override]]</f>
        <v>0</v>
      </c>
      <c r="P481">
        <v>1</v>
      </c>
      <c r="R481">
        <f>IF(_xlfn.XLOOKUP(drafter_draft_stats[[#This Row],[draft_id]],drafts[id],drafts[non_canonical])=TRUE,0,IF(drafter_draft_stats[[#This Row],[total_vetoes]]-drafter_draft_stats[[#This Row],[vetoes_used]]&gt;=1,1,0))</f>
        <v>1</v>
      </c>
      <c r="S481">
        <f>IF(_xlfn.XLOOKUP(drafter_draft_stats[[#This Row],[draft_id]],drafts[id],drafts[non_canonical])=TRUE,0,IF(drafter_draft_stats[[#This Row],[total_veto_overrides]]-drafter_draft_stats[[#This Row],[veto_overrides_used]]&gt;=1,1,0))</f>
        <v>0</v>
      </c>
    </row>
    <row r="482" spans="2:19" x14ac:dyDescent="0.25">
      <c r="B482" t="s">
        <v>258</v>
      </c>
      <c r="C482" t="str">
        <f>_xlfn.XLOOKUP(drafter_draft_stats[[#This Row],[draft_id]],drafts[id],drafts[title])</f>
        <v>MCU Phase 4 Super Draft</v>
      </c>
      <c r="D482" t="s">
        <v>781</v>
      </c>
      <c r="E482" t="str">
        <f>_xlfn.XLOOKUP(drafter_draft_stats[[#This Row],[drafter_id]],drafters[id],drafters[name],"")</f>
        <v>Adam B. Vary</v>
      </c>
      <c r="G482" t="str">
        <f>_xlfn.XLOOKUP(drafter_draft_stats[[#This Row],[drafter_team_id]],drafter_teams[id],drafter_teams[name],"")</f>
        <v/>
      </c>
      <c r="H482">
        <f>1</f>
        <v>1</v>
      </c>
      <c r="I482" cm="1">
        <f t="array" ref="I482">IF(_xlfn.XLOOKUP(drafter_draft_stats[[#This Row],[draft_id]],drafts[id],drafts[non_canonical])=TRUE,0,_xlfn.XLOOKUP(drafter_draft_stats[[#This Row],[drafter_id]],$D$2:$D481,$R$2:$R481,0,,-1))</f>
        <v>1</v>
      </c>
      <c r="J482" cm="1">
        <f t="array" ref="J482">IF(_xlfn.XLOOKUP(drafter_draft_stats[[#This Row],[draft_id]],drafts[id],drafts[non_canonical])=TRUE,0,_xlfn.XLOOKUP(drafter_draft_stats[[#This Row],[drafter_id]],$D$2:$D481,$S$2:$S481,0,,-1))</f>
        <v>1</v>
      </c>
      <c r="K482" cm="1">
        <f t="array" ref="K482">IF(_xlfn.XLOOKUP(1,(game_boards[draft_id]=drafter_draft_stats[[#This Row],[draft_id]])*(game_boards[drafter_id]=drafter_draft_stats[[#This Row],[drafter_id]]),game_boards[has_bonus_veto])=TRUE,1,0)</f>
        <v>0</v>
      </c>
      <c r="L482" cm="1">
        <f t="array" ref="L482">IF(_xlfn.XLOOKUP(1,(game_boards[draft_id]=drafter_draft_stats[[#This Row],[draft_id]])*(game_boards[drafter_id]=drafter_draft_stats[[#This Row],[drafter_id]]),game_boards[has_bonus_veto_override])=TRUE,1,0)</f>
        <v>0</v>
      </c>
      <c r="M482">
        <f>drafter_draft_stats[[#This Row],[starting_veto]]+drafter_draft_stats[[#This Row],[rollover_vetoes]]+drafter_draft_stats[[#This Row],[trivia_vetoes]]</f>
        <v>2</v>
      </c>
      <c r="N482">
        <f>drafter_draft_stats[[#This Row],[rollover_veto_override]]+drafter_draft_stats[[#This Row],[trivia_veto_override]]</f>
        <v>1</v>
      </c>
      <c r="P482">
        <v>2</v>
      </c>
      <c r="R482">
        <f>IF(_xlfn.XLOOKUP(drafter_draft_stats[[#This Row],[draft_id]],drafts[id],drafts[non_canonical])=TRUE,0,IF(drafter_draft_stats[[#This Row],[total_vetoes]]-drafter_draft_stats[[#This Row],[vetoes_used]]&gt;=1,1,0))</f>
        <v>0</v>
      </c>
      <c r="S482">
        <f>IF(_xlfn.XLOOKUP(drafter_draft_stats[[#This Row],[draft_id]],drafts[id],drafts[non_canonical])=TRUE,0,IF(drafter_draft_stats[[#This Row],[total_veto_overrides]]-drafter_draft_stats[[#This Row],[veto_overrides_used]]&gt;=1,1,0))</f>
        <v>1</v>
      </c>
    </row>
    <row r="483" spans="2:19" x14ac:dyDescent="0.25">
      <c r="B483" t="s">
        <v>258</v>
      </c>
      <c r="C483" t="str">
        <f>_xlfn.XLOOKUP(drafter_draft_stats[[#This Row],[draft_id]],drafts[id],drafts[title])</f>
        <v>MCU Phase 4 Super Draft</v>
      </c>
      <c r="D483" t="s">
        <v>913</v>
      </c>
      <c r="E483" t="str">
        <f>_xlfn.XLOOKUP(drafter_draft_stats[[#This Row],[drafter_id]],drafters[id],drafters[name],"")</f>
        <v>Chancellor Agard</v>
      </c>
      <c r="G483" t="str">
        <f>_xlfn.XLOOKUP(drafter_draft_stats[[#This Row],[drafter_team_id]],drafter_teams[id],drafter_teams[name],"")</f>
        <v/>
      </c>
      <c r="H483">
        <f>1</f>
        <v>1</v>
      </c>
      <c r="I483" cm="1">
        <f t="array" ref="I483">IF(_xlfn.XLOOKUP(drafter_draft_stats[[#This Row],[draft_id]],drafts[id],drafts[non_canonical])=TRUE,0,_xlfn.XLOOKUP(drafter_draft_stats[[#This Row],[drafter_id]],$D$2:$D482,$R$2:$R482,0,,-1))</f>
        <v>1</v>
      </c>
      <c r="J483" cm="1">
        <f t="array" ref="J483">IF(_xlfn.XLOOKUP(drafter_draft_stats[[#This Row],[draft_id]],drafts[id],drafts[non_canonical])=TRUE,0,_xlfn.XLOOKUP(drafter_draft_stats[[#This Row],[drafter_id]],$D$2:$D482,$S$2:$S482,0,,-1))</f>
        <v>0</v>
      </c>
      <c r="K483" cm="1">
        <f t="array" ref="K483">IF(_xlfn.XLOOKUP(1,(game_boards[draft_id]=drafter_draft_stats[[#This Row],[draft_id]])*(game_boards[drafter_id]=drafter_draft_stats[[#This Row],[drafter_id]]),game_boards[has_bonus_veto])=TRUE,1,0)</f>
        <v>0</v>
      </c>
      <c r="L483" cm="1">
        <f t="array" ref="L483">IF(_xlfn.XLOOKUP(1,(game_boards[draft_id]=drafter_draft_stats[[#This Row],[draft_id]])*(game_boards[drafter_id]=drafter_draft_stats[[#This Row],[drafter_id]]),game_boards[has_bonus_veto_override])=TRUE,1,0)</f>
        <v>1</v>
      </c>
      <c r="M483">
        <f>drafter_draft_stats[[#This Row],[starting_veto]]+drafter_draft_stats[[#This Row],[rollover_vetoes]]+drafter_draft_stats[[#This Row],[trivia_vetoes]]</f>
        <v>2</v>
      </c>
      <c r="N483">
        <f>drafter_draft_stats[[#This Row],[rollover_veto_override]]+drafter_draft_stats[[#This Row],[trivia_veto_override]]</f>
        <v>1</v>
      </c>
      <c r="P483">
        <v>2</v>
      </c>
      <c r="R483">
        <f>IF(_xlfn.XLOOKUP(drafter_draft_stats[[#This Row],[draft_id]],drafts[id],drafts[non_canonical])=TRUE,0,IF(drafter_draft_stats[[#This Row],[total_vetoes]]-drafter_draft_stats[[#This Row],[vetoes_used]]&gt;=1,1,0))</f>
        <v>0</v>
      </c>
      <c r="S483">
        <f>IF(_xlfn.XLOOKUP(drafter_draft_stats[[#This Row],[draft_id]],drafts[id],drafts[non_canonical])=TRUE,0,IF(drafter_draft_stats[[#This Row],[total_veto_overrides]]-drafter_draft_stats[[#This Row],[veto_overrides_used]]&gt;=1,1,0))</f>
        <v>1</v>
      </c>
    </row>
    <row r="484" spans="2:19" x14ac:dyDescent="0.25">
      <c r="B484" t="s">
        <v>258</v>
      </c>
      <c r="C484" t="str">
        <f>_xlfn.XLOOKUP(drafter_draft_stats[[#This Row],[draft_id]],drafts[id],drafts[title])</f>
        <v>MCU Phase 4 Super Draft</v>
      </c>
      <c r="D484" t="s">
        <v>1027</v>
      </c>
      <c r="E484" t="str">
        <f>_xlfn.XLOOKUP(drafter_draft_stats[[#This Row],[drafter_id]],drafters[id],drafters[name],"")</f>
        <v>Devan Coggan</v>
      </c>
      <c r="G484" t="str">
        <f>_xlfn.XLOOKUP(drafter_draft_stats[[#This Row],[drafter_team_id]],drafter_teams[id],drafter_teams[name],"")</f>
        <v/>
      </c>
      <c r="H484">
        <f>1</f>
        <v>1</v>
      </c>
      <c r="I484" cm="1">
        <f t="array" ref="I484">IF(_xlfn.XLOOKUP(drafter_draft_stats[[#This Row],[draft_id]],drafts[id],drafts[non_canonical])=TRUE,0,_xlfn.XLOOKUP(drafter_draft_stats[[#This Row],[drafter_id]],$D$2:$D483,$R$2:$R483,0,,-1))</f>
        <v>0</v>
      </c>
      <c r="J484" cm="1">
        <f t="array" ref="J484">IF(_xlfn.XLOOKUP(drafter_draft_stats[[#This Row],[draft_id]],drafts[id],drafts[non_canonical])=TRUE,0,_xlfn.XLOOKUP(drafter_draft_stats[[#This Row],[drafter_id]],$D$2:$D483,$S$2:$S483,0,,-1))</f>
        <v>0</v>
      </c>
      <c r="K484" cm="1">
        <f t="array" ref="K484">IF(_xlfn.XLOOKUP(1,(game_boards[draft_id]=drafter_draft_stats[[#This Row],[draft_id]])*(game_boards[drafter_id]=drafter_draft_stats[[#This Row],[drafter_id]]),game_boards[has_bonus_veto])=TRUE,1,0)</f>
        <v>0</v>
      </c>
      <c r="L484" cm="1">
        <f t="array" ref="L484">IF(_xlfn.XLOOKUP(1,(game_boards[draft_id]=drafter_draft_stats[[#This Row],[draft_id]])*(game_boards[drafter_id]=drafter_draft_stats[[#This Row],[drafter_id]]),game_boards[has_bonus_veto_override])=TRUE,1,0)</f>
        <v>0</v>
      </c>
      <c r="M484">
        <f>drafter_draft_stats[[#This Row],[starting_veto]]+drafter_draft_stats[[#This Row],[rollover_vetoes]]+drafter_draft_stats[[#This Row],[trivia_vetoes]]</f>
        <v>1</v>
      </c>
      <c r="N484">
        <f>drafter_draft_stats[[#This Row],[rollover_veto_override]]+drafter_draft_stats[[#This Row],[trivia_veto_override]]</f>
        <v>0</v>
      </c>
      <c r="P484">
        <v>1</v>
      </c>
      <c r="R484">
        <f>IF(_xlfn.XLOOKUP(drafter_draft_stats[[#This Row],[draft_id]],drafts[id],drafts[non_canonical])=TRUE,0,IF(drafter_draft_stats[[#This Row],[total_vetoes]]-drafter_draft_stats[[#This Row],[vetoes_used]]&gt;=1,1,0))</f>
        <v>0</v>
      </c>
      <c r="S484">
        <f>IF(_xlfn.XLOOKUP(drafter_draft_stats[[#This Row],[draft_id]],drafts[id],drafts[non_canonical])=TRUE,0,IF(drafter_draft_stats[[#This Row],[total_veto_overrides]]-drafter_draft_stats[[#This Row],[veto_overrides_used]]&gt;=1,1,0))</f>
        <v>0</v>
      </c>
    </row>
    <row r="485" spans="2:19" x14ac:dyDescent="0.25">
      <c r="B485" t="s">
        <v>673</v>
      </c>
      <c r="C485" t="str">
        <f>_xlfn.XLOOKUP(drafter_draft_stats[[#This Row],[draft_id]],drafts[id],drafts[title])</f>
        <v>Best Picture Follow-ups mini-Mega</v>
      </c>
      <c r="D485" t="s">
        <v>957</v>
      </c>
      <c r="E485" t="str">
        <f>_xlfn.XLOOKUP(drafter_draft_stats[[#This Row],[drafter_id]],drafters[id],drafters[name],"")</f>
        <v>Chris Feil</v>
      </c>
      <c r="G485" t="str">
        <f>_xlfn.XLOOKUP(drafter_draft_stats[[#This Row],[drafter_team_id]],drafter_teams[id],drafter_teams[name],"")</f>
        <v/>
      </c>
      <c r="H485">
        <f>1</f>
        <v>1</v>
      </c>
      <c r="I485" cm="1">
        <f t="array" ref="I485">IF(_xlfn.XLOOKUP(drafter_draft_stats[[#This Row],[draft_id]],drafts[id],drafts[non_canonical])=TRUE,0,_xlfn.XLOOKUP(drafter_draft_stats[[#This Row],[drafter_id]],$D$2:$D484,$R$2:$R484,0,,-1))</f>
        <v>0</v>
      </c>
      <c r="J485" cm="1">
        <f t="array" ref="J485">IF(_xlfn.XLOOKUP(drafter_draft_stats[[#This Row],[draft_id]],drafts[id],drafts[non_canonical])=TRUE,0,_xlfn.XLOOKUP(drafter_draft_stats[[#This Row],[drafter_id]],$D$2:$D484,$S$2:$S484,0,,-1))</f>
        <v>0</v>
      </c>
      <c r="K485" cm="1">
        <f t="array" ref="K485">IF(_xlfn.XLOOKUP(1,(game_boards[draft_id]=drafter_draft_stats[[#This Row],[draft_id]])*(game_boards[drafter_id]=drafter_draft_stats[[#This Row],[drafter_id]]),game_boards[has_bonus_veto])=TRUE,1,0)</f>
        <v>1</v>
      </c>
      <c r="L485" cm="1">
        <f t="array" ref="L485">IF(_xlfn.XLOOKUP(1,(game_boards[draft_id]=drafter_draft_stats[[#This Row],[draft_id]])*(game_boards[drafter_id]=drafter_draft_stats[[#This Row],[drafter_id]]),game_boards[has_bonus_veto_override])=TRUE,1,0)</f>
        <v>0</v>
      </c>
      <c r="M485">
        <f>drafter_draft_stats[[#This Row],[starting_veto]]+drafter_draft_stats[[#This Row],[rollover_vetoes]]+drafter_draft_stats[[#This Row],[trivia_vetoes]]</f>
        <v>2</v>
      </c>
      <c r="N485">
        <f>drafter_draft_stats[[#This Row],[rollover_veto_override]]+drafter_draft_stats[[#This Row],[trivia_veto_override]]</f>
        <v>0</v>
      </c>
      <c r="P485">
        <v>2</v>
      </c>
      <c r="R485">
        <f>IF(_xlfn.XLOOKUP(drafter_draft_stats[[#This Row],[draft_id]],drafts[id],drafts[non_canonical])=TRUE,0,IF(drafter_draft_stats[[#This Row],[total_vetoes]]-drafter_draft_stats[[#This Row],[vetoes_used]]&gt;=1,1,0))</f>
        <v>0</v>
      </c>
      <c r="S485">
        <f>IF(_xlfn.XLOOKUP(drafter_draft_stats[[#This Row],[draft_id]],drafts[id],drafts[non_canonical])=TRUE,0,IF(drafter_draft_stats[[#This Row],[total_veto_overrides]]-drafter_draft_stats[[#This Row],[veto_overrides_used]]&gt;=1,1,0))</f>
        <v>0</v>
      </c>
    </row>
    <row r="486" spans="2:19" x14ac:dyDescent="0.25">
      <c r="B486" t="s">
        <v>673</v>
      </c>
      <c r="C486" t="str">
        <f>_xlfn.XLOOKUP(drafter_draft_stats[[#This Row],[draft_id]],drafts[id],drafts[title])</f>
        <v>Best Picture Follow-ups mini-Mega</v>
      </c>
      <c r="D486" t="s">
        <v>1095</v>
      </c>
      <c r="E486" t="str">
        <f>_xlfn.XLOOKUP(drafter_draft_stats[[#This Row],[drafter_id]],drafters[id],drafters[name],"")</f>
        <v>Katey Rich</v>
      </c>
      <c r="G486" t="str">
        <f>_xlfn.XLOOKUP(drafter_draft_stats[[#This Row],[drafter_team_id]],drafter_teams[id],drafter_teams[name],"")</f>
        <v/>
      </c>
      <c r="H486">
        <f>1</f>
        <v>1</v>
      </c>
      <c r="I486" cm="1">
        <f t="array" ref="I486">IF(_xlfn.XLOOKUP(drafter_draft_stats[[#This Row],[draft_id]],drafts[id],drafts[non_canonical])=TRUE,0,_xlfn.XLOOKUP(drafter_draft_stats[[#This Row],[drafter_id]],$D$2:$D485,$R$2:$R485,0,,-1))</f>
        <v>1</v>
      </c>
      <c r="J486" cm="1">
        <f t="array" ref="J486">IF(_xlfn.XLOOKUP(drafter_draft_stats[[#This Row],[draft_id]],drafts[id],drafts[non_canonical])=TRUE,0,_xlfn.XLOOKUP(drafter_draft_stats[[#This Row],[drafter_id]],$D$2:$D485,$S$2:$S485,0,,-1))</f>
        <v>0</v>
      </c>
      <c r="K486" cm="1">
        <f t="array" ref="K486">IF(_xlfn.XLOOKUP(1,(game_boards[draft_id]=drafter_draft_stats[[#This Row],[draft_id]])*(game_boards[drafter_id]=drafter_draft_stats[[#This Row],[drafter_id]]),game_boards[has_bonus_veto])=TRUE,1,0)</f>
        <v>0</v>
      </c>
      <c r="L486" cm="1">
        <f t="array" ref="L486">IF(_xlfn.XLOOKUP(1,(game_boards[draft_id]=drafter_draft_stats[[#This Row],[draft_id]])*(game_boards[drafter_id]=drafter_draft_stats[[#This Row],[drafter_id]]),game_boards[has_bonus_veto_override])=TRUE,1,0)</f>
        <v>0</v>
      </c>
      <c r="M486">
        <f>drafter_draft_stats[[#This Row],[starting_veto]]+drafter_draft_stats[[#This Row],[rollover_vetoes]]+drafter_draft_stats[[#This Row],[trivia_vetoes]]</f>
        <v>2</v>
      </c>
      <c r="N486">
        <f>drafter_draft_stats[[#This Row],[rollover_veto_override]]+drafter_draft_stats[[#This Row],[trivia_veto_override]]</f>
        <v>0</v>
      </c>
      <c r="P486">
        <v>1</v>
      </c>
      <c r="R486">
        <f>IF(_xlfn.XLOOKUP(drafter_draft_stats[[#This Row],[draft_id]],drafts[id],drafts[non_canonical])=TRUE,0,IF(drafter_draft_stats[[#This Row],[total_vetoes]]-drafter_draft_stats[[#This Row],[vetoes_used]]&gt;=1,1,0))</f>
        <v>1</v>
      </c>
      <c r="S486">
        <f>IF(_xlfn.XLOOKUP(drafter_draft_stats[[#This Row],[draft_id]],drafts[id],drafts[non_canonical])=TRUE,0,IF(drafter_draft_stats[[#This Row],[total_veto_overrides]]-drafter_draft_stats[[#This Row],[veto_overrides_used]]&gt;=1,1,0))</f>
        <v>0</v>
      </c>
    </row>
    <row r="487" spans="2:19" x14ac:dyDescent="0.25">
      <c r="B487" t="s">
        <v>673</v>
      </c>
      <c r="C487" t="str">
        <f>_xlfn.XLOOKUP(drafter_draft_stats[[#This Row],[draft_id]],drafts[id],drafts[title])</f>
        <v>Best Picture Follow-ups mini-Mega</v>
      </c>
      <c r="D487" t="s">
        <v>799</v>
      </c>
      <c r="E487" t="str">
        <f>_xlfn.XLOOKUP(drafter_draft_stats[[#This Row],[drafter_id]],drafters[id],drafters[name],"")</f>
        <v>Joe Reid</v>
      </c>
      <c r="G487" t="str">
        <f>_xlfn.XLOOKUP(drafter_draft_stats[[#This Row],[drafter_team_id]],drafter_teams[id],drafter_teams[name],"")</f>
        <v/>
      </c>
      <c r="H487">
        <f>1</f>
        <v>1</v>
      </c>
      <c r="I487" cm="1">
        <f t="array" ref="I487">IF(_xlfn.XLOOKUP(drafter_draft_stats[[#This Row],[draft_id]],drafts[id],drafts[non_canonical])=TRUE,0,_xlfn.XLOOKUP(drafter_draft_stats[[#This Row],[drafter_id]],$D$2:$D486,$R$2:$R486,0,,-1))</f>
        <v>0</v>
      </c>
      <c r="J487" cm="1">
        <f t="array" ref="J487">IF(_xlfn.XLOOKUP(drafter_draft_stats[[#This Row],[draft_id]],drafts[id],drafts[non_canonical])=TRUE,0,_xlfn.XLOOKUP(drafter_draft_stats[[#This Row],[drafter_id]],$D$2:$D486,$S$2:$S486,0,,-1))</f>
        <v>0</v>
      </c>
      <c r="K487" cm="1">
        <f t="array" ref="K487">IF(_xlfn.XLOOKUP(1,(game_boards[draft_id]=drafter_draft_stats[[#This Row],[draft_id]])*(game_boards[drafter_id]=drafter_draft_stats[[#This Row],[drafter_id]]),game_boards[has_bonus_veto])=TRUE,1,0)</f>
        <v>0</v>
      </c>
      <c r="L487" cm="1">
        <f t="array" ref="L487">IF(_xlfn.XLOOKUP(1,(game_boards[draft_id]=drafter_draft_stats[[#This Row],[draft_id]])*(game_boards[drafter_id]=drafter_draft_stats[[#This Row],[drafter_id]]),game_boards[has_bonus_veto_override])=TRUE,1,0)</f>
        <v>1</v>
      </c>
      <c r="M487">
        <f>drafter_draft_stats[[#This Row],[starting_veto]]+drafter_draft_stats[[#This Row],[rollover_vetoes]]+drafter_draft_stats[[#This Row],[trivia_vetoes]]</f>
        <v>1</v>
      </c>
      <c r="N487">
        <f>drafter_draft_stats[[#This Row],[rollover_veto_override]]+drafter_draft_stats[[#This Row],[trivia_veto_override]]</f>
        <v>1</v>
      </c>
      <c r="R487">
        <f>IF(_xlfn.XLOOKUP(drafter_draft_stats[[#This Row],[draft_id]],drafts[id],drafts[non_canonical])=TRUE,0,IF(drafter_draft_stats[[#This Row],[total_vetoes]]-drafter_draft_stats[[#This Row],[vetoes_used]]&gt;=1,1,0))</f>
        <v>1</v>
      </c>
      <c r="S487">
        <f>IF(_xlfn.XLOOKUP(drafter_draft_stats[[#This Row],[draft_id]],drafts[id],drafts[non_canonical])=TRUE,0,IF(drafter_draft_stats[[#This Row],[total_veto_overrides]]-drafter_draft_stats[[#This Row],[veto_overrides_used]]&gt;=1,1,0))</f>
        <v>1</v>
      </c>
    </row>
    <row r="488" spans="2:19" x14ac:dyDescent="0.25">
      <c r="B488" t="s">
        <v>427</v>
      </c>
      <c r="C488" t="str">
        <f>_xlfn.XLOOKUP(drafter_draft_stats[[#This Row],[draft_id]],drafts[id],drafts[title])</f>
        <v>Arthurian Legend</v>
      </c>
      <c r="D488" t="s">
        <v>789</v>
      </c>
      <c r="E488" t="str">
        <f>_xlfn.XLOOKUP(drafter_draft_stats[[#This Row],[drafter_id]],drafters[id],drafters[name],"")</f>
        <v>Bryan Cogman</v>
      </c>
      <c r="G488" t="str">
        <f>_xlfn.XLOOKUP(drafter_draft_stats[[#This Row],[drafter_team_id]],drafter_teams[id],drafter_teams[name],"")</f>
        <v/>
      </c>
      <c r="H488">
        <f>1</f>
        <v>1</v>
      </c>
      <c r="I488" cm="1">
        <f t="array" ref="I488">IF(_xlfn.XLOOKUP(drafter_draft_stats[[#This Row],[draft_id]],drafts[id],drafts[non_canonical])=TRUE,0,_xlfn.XLOOKUP(drafter_draft_stats[[#This Row],[drafter_id]],$D$2:$D487,$R$2:$R487,0,,-1))</f>
        <v>1</v>
      </c>
      <c r="J488" cm="1">
        <f t="array" ref="J488">IF(_xlfn.XLOOKUP(drafter_draft_stats[[#This Row],[draft_id]],drafts[id],drafts[non_canonical])=TRUE,0,_xlfn.XLOOKUP(drafter_draft_stats[[#This Row],[drafter_id]],$D$2:$D487,$S$2:$S487,0,,-1))</f>
        <v>0</v>
      </c>
      <c r="K488" cm="1">
        <f t="array" ref="K488">IF(_xlfn.XLOOKUP(1,(game_boards[draft_id]=drafter_draft_stats[[#This Row],[draft_id]])*(game_boards[drafter_id]=drafter_draft_stats[[#This Row],[drafter_id]]),game_boards[has_bonus_veto])=TRUE,1,0)</f>
        <v>0</v>
      </c>
      <c r="L488" cm="1">
        <f t="array" ref="L488">IF(_xlfn.XLOOKUP(1,(game_boards[draft_id]=drafter_draft_stats[[#This Row],[draft_id]])*(game_boards[drafter_id]=drafter_draft_stats[[#This Row],[drafter_id]]),game_boards[has_bonus_veto_override])=TRUE,1,0)</f>
        <v>0</v>
      </c>
      <c r="M488">
        <f>drafter_draft_stats[[#This Row],[starting_veto]]+drafter_draft_stats[[#This Row],[rollover_vetoes]]+drafter_draft_stats[[#This Row],[trivia_vetoes]]</f>
        <v>2</v>
      </c>
      <c r="N488">
        <f>drafter_draft_stats[[#This Row],[rollover_veto_override]]+drafter_draft_stats[[#This Row],[trivia_veto_override]]</f>
        <v>0</v>
      </c>
      <c r="P488">
        <v>2</v>
      </c>
      <c r="R488">
        <f>IF(_xlfn.XLOOKUP(drafter_draft_stats[[#This Row],[draft_id]],drafts[id],drafts[non_canonical])=TRUE,0,IF(drafter_draft_stats[[#This Row],[total_vetoes]]-drafter_draft_stats[[#This Row],[vetoes_used]]&gt;=1,1,0))</f>
        <v>0</v>
      </c>
      <c r="S488">
        <f>IF(_xlfn.XLOOKUP(drafter_draft_stats[[#This Row],[draft_id]],drafts[id],drafts[non_canonical])=TRUE,0,IF(drafter_draft_stats[[#This Row],[total_veto_overrides]]-drafter_draft_stats[[#This Row],[veto_overrides_used]]&gt;=1,1,0))</f>
        <v>0</v>
      </c>
    </row>
    <row r="489" spans="2:19" x14ac:dyDescent="0.25">
      <c r="B489" t="s">
        <v>427</v>
      </c>
      <c r="C489" t="str">
        <f>_xlfn.XLOOKUP(drafter_draft_stats[[#This Row],[draft_id]],drafts[id],drafts[title])</f>
        <v>Arthurian Legend</v>
      </c>
      <c r="D489" t="s">
        <v>1085</v>
      </c>
      <c r="E489" t="str">
        <f>_xlfn.XLOOKUP(drafter_draft_stats[[#This Row],[drafter_id]],drafters[id],drafters[name],"")</f>
        <v>Helen Shang</v>
      </c>
      <c r="G489" t="str">
        <f>_xlfn.XLOOKUP(drafter_draft_stats[[#This Row],[drafter_team_id]],drafter_teams[id],drafter_teams[name],"")</f>
        <v/>
      </c>
      <c r="H489">
        <f>1</f>
        <v>1</v>
      </c>
      <c r="I489" cm="1">
        <f t="array" ref="I489">IF(_xlfn.XLOOKUP(drafter_draft_stats[[#This Row],[draft_id]],drafts[id],drafts[non_canonical])=TRUE,0,_xlfn.XLOOKUP(drafter_draft_stats[[#This Row],[drafter_id]],$D$2:$D488,$R$2:$R488,0,,-1))</f>
        <v>0</v>
      </c>
      <c r="J489" cm="1">
        <f t="array" ref="J489">IF(_xlfn.XLOOKUP(drafter_draft_stats[[#This Row],[draft_id]],drafts[id],drafts[non_canonical])=TRUE,0,_xlfn.XLOOKUP(drafter_draft_stats[[#This Row],[drafter_id]],$D$2:$D488,$S$2:$S488,0,,-1))</f>
        <v>0</v>
      </c>
      <c r="K489" cm="1">
        <f t="array" ref="K489">IF(_xlfn.XLOOKUP(1,(game_boards[draft_id]=drafter_draft_stats[[#This Row],[draft_id]])*(game_boards[drafter_id]=drafter_draft_stats[[#This Row],[drafter_id]]),game_boards[has_bonus_veto])=TRUE,1,0)</f>
        <v>0</v>
      </c>
      <c r="L489" cm="1">
        <f t="array" ref="L489">IF(_xlfn.XLOOKUP(1,(game_boards[draft_id]=drafter_draft_stats[[#This Row],[draft_id]])*(game_boards[drafter_id]=drafter_draft_stats[[#This Row],[drafter_id]]),game_boards[has_bonus_veto_override])=TRUE,1,0)</f>
        <v>0</v>
      </c>
      <c r="M489">
        <f>drafter_draft_stats[[#This Row],[starting_veto]]+drafter_draft_stats[[#This Row],[rollover_vetoes]]+drafter_draft_stats[[#This Row],[trivia_vetoes]]</f>
        <v>1</v>
      </c>
      <c r="N489">
        <f>drafter_draft_stats[[#This Row],[rollover_veto_override]]+drafter_draft_stats[[#This Row],[trivia_veto_override]]</f>
        <v>0</v>
      </c>
      <c r="P489">
        <v>1</v>
      </c>
      <c r="R489">
        <f>IF(_xlfn.XLOOKUP(drafter_draft_stats[[#This Row],[draft_id]],drafts[id],drafts[non_canonical])=TRUE,0,IF(drafter_draft_stats[[#This Row],[total_vetoes]]-drafter_draft_stats[[#This Row],[vetoes_used]]&gt;=1,1,0))</f>
        <v>0</v>
      </c>
      <c r="S489">
        <f>IF(_xlfn.XLOOKUP(drafter_draft_stats[[#This Row],[draft_id]],drafts[id],drafts[non_canonical])=TRUE,0,IF(drafter_draft_stats[[#This Row],[total_veto_overrides]]-drafter_draft_stats[[#This Row],[veto_overrides_used]]&gt;=1,1,0))</f>
        <v>0</v>
      </c>
    </row>
    <row r="490" spans="2:19" x14ac:dyDescent="0.25">
      <c r="B490" t="s">
        <v>606</v>
      </c>
      <c r="C490" t="str">
        <f>_xlfn.XLOOKUP(drafter_draft_stats[[#This Row],[draft_id]],drafts[id],drafts[title])</f>
        <v>Christmas Horror</v>
      </c>
      <c r="D490" t="s">
        <v>969</v>
      </c>
      <c r="E490" t="str">
        <f>_xlfn.XLOOKUP(drafter_draft_stats[[#This Row],[drafter_id]],drafters[id],drafters[name],"")</f>
        <v>Graham Skipper</v>
      </c>
      <c r="G490" t="str">
        <f>_xlfn.XLOOKUP(drafter_draft_stats[[#This Row],[drafter_team_id]],drafter_teams[id],drafter_teams[name],"")</f>
        <v/>
      </c>
      <c r="H490">
        <f>1</f>
        <v>1</v>
      </c>
      <c r="I490" cm="1">
        <f t="array" ref="I490">IF(_xlfn.XLOOKUP(drafter_draft_stats[[#This Row],[draft_id]],drafts[id],drafts[non_canonical])=TRUE,0,_xlfn.XLOOKUP(drafter_draft_stats[[#This Row],[drafter_id]],$D$2:$D489,$R$2:$R489,0,,-1))</f>
        <v>0</v>
      </c>
      <c r="J490" cm="1">
        <f t="array" ref="J490">IF(_xlfn.XLOOKUP(drafter_draft_stats[[#This Row],[draft_id]],drafts[id],drafts[non_canonical])=TRUE,0,_xlfn.XLOOKUP(drafter_draft_stats[[#This Row],[drafter_id]],$D$2:$D489,$S$2:$S489,0,,-1))</f>
        <v>0</v>
      </c>
      <c r="K490" cm="1">
        <f t="array" ref="K490">IF(_xlfn.XLOOKUP(1,(game_boards[draft_id]=drafter_draft_stats[[#This Row],[draft_id]])*(game_boards[drafter_id]=drafter_draft_stats[[#This Row],[drafter_id]]),game_boards[has_bonus_veto])=TRUE,1,0)</f>
        <v>0</v>
      </c>
      <c r="L490" cm="1">
        <f t="array" ref="L490">IF(_xlfn.XLOOKUP(1,(game_boards[draft_id]=drafter_draft_stats[[#This Row],[draft_id]])*(game_boards[drafter_id]=drafter_draft_stats[[#This Row],[drafter_id]]),game_boards[has_bonus_veto_override])=TRUE,1,0)</f>
        <v>0</v>
      </c>
      <c r="M490">
        <f>drafter_draft_stats[[#This Row],[starting_veto]]+drafter_draft_stats[[#This Row],[rollover_vetoes]]+drafter_draft_stats[[#This Row],[trivia_vetoes]]</f>
        <v>1</v>
      </c>
      <c r="N490">
        <f>drafter_draft_stats[[#This Row],[rollover_veto_override]]+drafter_draft_stats[[#This Row],[trivia_veto_override]]</f>
        <v>0</v>
      </c>
      <c r="R490">
        <f>IF(_xlfn.XLOOKUP(drafter_draft_stats[[#This Row],[draft_id]],drafts[id],drafts[non_canonical])=TRUE,0,IF(drafter_draft_stats[[#This Row],[total_vetoes]]-drafter_draft_stats[[#This Row],[vetoes_used]]&gt;=1,1,0))</f>
        <v>1</v>
      </c>
      <c r="S490">
        <f>IF(_xlfn.XLOOKUP(drafter_draft_stats[[#This Row],[draft_id]],drafts[id],drafts[non_canonical])=TRUE,0,IF(drafter_draft_stats[[#This Row],[total_veto_overrides]]-drafter_draft_stats[[#This Row],[veto_overrides_used]]&gt;=1,1,0))</f>
        <v>0</v>
      </c>
    </row>
    <row r="491" spans="2:19" x14ac:dyDescent="0.25">
      <c r="B491" t="s">
        <v>606</v>
      </c>
      <c r="C491" t="str">
        <f>_xlfn.XLOOKUP(drafter_draft_stats[[#This Row],[draft_id]],drafts[id],drafts[title])</f>
        <v>Christmas Horror</v>
      </c>
      <c r="D491" t="s">
        <v>1057</v>
      </c>
      <c r="E491" t="str">
        <f>_xlfn.XLOOKUP(drafter_draft_stats[[#This Row],[drafter_id]],drafters[id],drafters[name],"")</f>
        <v>Eric Pennycoff</v>
      </c>
      <c r="G491" t="str">
        <f>_xlfn.XLOOKUP(drafter_draft_stats[[#This Row],[drafter_team_id]],drafter_teams[id],drafter_teams[name],"")</f>
        <v/>
      </c>
      <c r="H491">
        <f>1</f>
        <v>1</v>
      </c>
      <c r="I491" cm="1">
        <f t="array" ref="I491">IF(_xlfn.XLOOKUP(drafter_draft_stats[[#This Row],[draft_id]],drafts[id],drafts[non_canonical])=TRUE,0,_xlfn.XLOOKUP(drafter_draft_stats[[#This Row],[drafter_id]],$D$2:$D490,$R$2:$R490,0,,-1))</f>
        <v>0</v>
      </c>
      <c r="J491" cm="1">
        <f t="array" ref="J491">IF(_xlfn.XLOOKUP(drafter_draft_stats[[#This Row],[draft_id]],drafts[id],drafts[non_canonical])=TRUE,0,_xlfn.XLOOKUP(drafter_draft_stats[[#This Row],[drafter_id]],$D$2:$D490,$S$2:$S490,0,,-1))</f>
        <v>0</v>
      </c>
      <c r="K491" cm="1">
        <f t="array" ref="K491">IF(_xlfn.XLOOKUP(1,(game_boards[draft_id]=drafter_draft_stats[[#This Row],[draft_id]])*(game_boards[drafter_id]=drafter_draft_stats[[#This Row],[drafter_id]]),game_boards[has_bonus_veto])=TRUE,1,0)</f>
        <v>0</v>
      </c>
      <c r="L491" cm="1">
        <f t="array" ref="L491">IF(_xlfn.XLOOKUP(1,(game_boards[draft_id]=drafter_draft_stats[[#This Row],[draft_id]])*(game_boards[drafter_id]=drafter_draft_stats[[#This Row],[drafter_id]]),game_boards[has_bonus_veto_override])=TRUE,1,0)</f>
        <v>0</v>
      </c>
      <c r="M491">
        <f>drafter_draft_stats[[#This Row],[starting_veto]]+drafter_draft_stats[[#This Row],[rollover_vetoes]]+drafter_draft_stats[[#This Row],[trivia_vetoes]]</f>
        <v>1</v>
      </c>
      <c r="N491">
        <f>drafter_draft_stats[[#This Row],[rollover_veto_override]]+drafter_draft_stats[[#This Row],[trivia_veto_override]]</f>
        <v>0</v>
      </c>
      <c r="P491">
        <v>1</v>
      </c>
      <c r="R491">
        <f>IF(_xlfn.XLOOKUP(drafter_draft_stats[[#This Row],[draft_id]],drafts[id],drafts[non_canonical])=TRUE,0,IF(drafter_draft_stats[[#This Row],[total_vetoes]]-drafter_draft_stats[[#This Row],[vetoes_used]]&gt;=1,1,0))</f>
        <v>0</v>
      </c>
      <c r="S491">
        <f>IF(_xlfn.XLOOKUP(drafter_draft_stats[[#This Row],[draft_id]],drafts[id],drafts[non_canonical])=TRUE,0,IF(drafter_draft_stats[[#This Row],[total_veto_overrides]]-drafter_draft_stats[[#This Row],[veto_overrides_used]]&gt;=1,1,0))</f>
        <v>0</v>
      </c>
    </row>
    <row r="492" spans="2:19" x14ac:dyDescent="0.25">
      <c r="B492" t="s">
        <v>326</v>
      </c>
      <c r="C492" t="str">
        <f>_xlfn.XLOOKUP(drafter_draft_stats[[#This Row],[draft_id]],drafts[id],drafts[title])</f>
        <v>Colin Farrell mini-Mega</v>
      </c>
      <c r="D492" t="s">
        <v>1237</v>
      </c>
      <c r="E492" t="str">
        <f>_xlfn.XLOOKUP(drafter_draft_stats[[#This Row],[drafter_id]],drafters[id],drafters[name],"")</f>
        <v>Clay Keller</v>
      </c>
      <c r="G492" t="str">
        <f>_xlfn.XLOOKUP(drafter_draft_stats[[#This Row],[drafter_team_id]],drafter_teams[id],drafter_teams[name],"")</f>
        <v/>
      </c>
      <c r="H492">
        <f>1</f>
        <v>1</v>
      </c>
      <c r="I492" cm="1">
        <f t="array" ref="I492">IF(_xlfn.XLOOKUP(drafter_draft_stats[[#This Row],[draft_id]],drafts[id],drafts[non_canonical])=TRUE,0,_xlfn.XLOOKUP(drafter_draft_stats[[#This Row],[drafter_id]],$D$2:$D491,$R$2:$R491,0,,-1))</f>
        <v>1</v>
      </c>
      <c r="J492" cm="1">
        <f t="array" ref="J492">IF(_xlfn.XLOOKUP(drafter_draft_stats[[#This Row],[draft_id]],drafts[id],drafts[non_canonical])=TRUE,0,_xlfn.XLOOKUP(drafter_draft_stats[[#This Row],[drafter_id]],$D$2:$D491,$S$2:$S491,0,,-1))</f>
        <v>1</v>
      </c>
      <c r="K492" cm="1">
        <f t="array" ref="K492">IF(_xlfn.XLOOKUP(1,(game_boards[draft_id]=drafter_draft_stats[[#This Row],[draft_id]])*(game_boards[drafter_id]=drafter_draft_stats[[#This Row],[drafter_id]]),game_boards[has_bonus_veto])=TRUE,1,0)</f>
        <v>0</v>
      </c>
      <c r="L492" cm="1">
        <f t="array" ref="L492">IF(_xlfn.XLOOKUP(1,(game_boards[draft_id]=drafter_draft_stats[[#This Row],[draft_id]])*(game_boards[drafter_id]=drafter_draft_stats[[#This Row],[drafter_id]]),game_boards[has_bonus_veto_override])=TRUE,1,0)</f>
        <v>0</v>
      </c>
      <c r="M492">
        <f>drafter_draft_stats[[#This Row],[starting_veto]]+drafter_draft_stats[[#This Row],[rollover_vetoes]]+drafter_draft_stats[[#This Row],[trivia_vetoes]]</f>
        <v>2</v>
      </c>
      <c r="N492">
        <f>drafter_draft_stats[[#This Row],[rollover_veto_override]]+drafter_draft_stats[[#This Row],[trivia_veto_override]]</f>
        <v>1</v>
      </c>
      <c r="P492">
        <v>2</v>
      </c>
      <c r="R492">
        <f>IF(_xlfn.XLOOKUP(drafter_draft_stats[[#This Row],[draft_id]],drafts[id],drafts[non_canonical])=TRUE,0,IF(drafter_draft_stats[[#This Row],[total_vetoes]]-drafter_draft_stats[[#This Row],[vetoes_used]]&gt;=1,1,0))</f>
        <v>0</v>
      </c>
      <c r="S492">
        <f>IF(_xlfn.XLOOKUP(drafter_draft_stats[[#This Row],[draft_id]],drafts[id],drafts[non_canonical])=TRUE,0,IF(drafter_draft_stats[[#This Row],[total_veto_overrides]]-drafter_draft_stats[[#This Row],[veto_overrides_used]]&gt;=1,1,0))</f>
        <v>1</v>
      </c>
    </row>
    <row r="493" spans="2:19" x14ac:dyDescent="0.25">
      <c r="B493" t="s">
        <v>326</v>
      </c>
      <c r="C493" t="str">
        <f>_xlfn.XLOOKUP(drafter_draft_stats[[#This Row],[draft_id]],drafts[id],drafts[title])</f>
        <v>Colin Farrell mini-Mega</v>
      </c>
      <c r="D493" t="s">
        <v>1115</v>
      </c>
      <c r="E493" t="str">
        <f>_xlfn.XLOOKUP(drafter_draft_stats[[#This Row],[drafter_id]],drafters[id],drafters[name],"")</f>
        <v>Ryan Marker</v>
      </c>
      <c r="G493" t="str">
        <f>_xlfn.XLOOKUP(drafter_draft_stats[[#This Row],[drafter_team_id]],drafter_teams[id],drafter_teams[name],"")</f>
        <v/>
      </c>
      <c r="H493">
        <f>1</f>
        <v>1</v>
      </c>
      <c r="I493" cm="1">
        <f t="array" ref="I493">IF(_xlfn.XLOOKUP(drafter_draft_stats[[#This Row],[draft_id]],drafts[id],drafts[non_canonical])=TRUE,0,_xlfn.XLOOKUP(drafter_draft_stats[[#This Row],[drafter_id]],$D$2:$D492,$R$2:$R492,0,,-1))</f>
        <v>1</v>
      </c>
      <c r="J493" cm="1">
        <f t="array" ref="J493">IF(_xlfn.XLOOKUP(drafter_draft_stats[[#This Row],[draft_id]],drafts[id],drafts[non_canonical])=TRUE,0,_xlfn.XLOOKUP(drafter_draft_stats[[#This Row],[drafter_id]],$D$2:$D492,$S$2:$S492,0,,-1))</f>
        <v>0</v>
      </c>
      <c r="K493" cm="1">
        <f t="array" ref="K493">IF(_xlfn.XLOOKUP(1,(game_boards[draft_id]=drafter_draft_stats[[#This Row],[draft_id]])*(game_boards[drafter_id]=drafter_draft_stats[[#This Row],[drafter_id]]),game_boards[has_bonus_veto])=TRUE,1,0)</f>
        <v>0</v>
      </c>
      <c r="L493" cm="1">
        <f t="array" ref="L493">IF(_xlfn.XLOOKUP(1,(game_boards[draft_id]=drafter_draft_stats[[#This Row],[draft_id]])*(game_boards[drafter_id]=drafter_draft_stats[[#This Row],[drafter_id]]),game_boards[has_bonus_veto_override])=TRUE,1,0)</f>
        <v>0</v>
      </c>
      <c r="M493">
        <f>drafter_draft_stats[[#This Row],[starting_veto]]+drafter_draft_stats[[#This Row],[rollover_vetoes]]+drafter_draft_stats[[#This Row],[trivia_vetoes]]</f>
        <v>2</v>
      </c>
      <c r="N493">
        <f>drafter_draft_stats[[#This Row],[rollover_veto_override]]+drafter_draft_stats[[#This Row],[trivia_veto_override]]</f>
        <v>0</v>
      </c>
      <c r="P493">
        <v>1</v>
      </c>
      <c r="R493">
        <f>IF(_xlfn.XLOOKUP(drafter_draft_stats[[#This Row],[draft_id]],drafts[id],drafts[non_canonical])=TRUE,0,IF(drafter_draft_stats[[#This Row],[total_vetoes]]-drafter_draft_stats[[#This Row],[vetoes_used]]&gt;=1,1,0))</f>
        <v>1</v>
      </c>
      <c r="S493">
        <f>IF(_xlfn.XLOOKUP(drafter_draft_stats[[#This Row],[draft_id]],drafts[id],drafts[non_canonical])=TRUE,0,IF(drafter_draft_stats[[#This Row],[total_veto_overrides]]-drafter_draft_stats[[#This Row],[veto_overrides_used]]&gt;=1,1,0))</f>
        <v>0</v>
      </c>
    </row>
    <row r="494" spans="2:19" x14ac:dyDescent="0.25">
      <c r="B494" t="s">
        <v>486</v>
      </c>
      <c r="C494" t="str">
        <f>_xlfn.XLOOKUP(drafter_draft_stats[[#This Row],[draft_id]],drafts[id],drafts[title])</f>
        <v>Steven Spielberg Super Draft</v>
      </c>
      <c r="D494" t="s">
        <v>1051</v>
      </c>
      <c r="E494" t="str">
        <f>_xlfn.XLOOKUP(drafter_draft_stats[[#This Row],[drafter_id]],drafters[id],drafters[name],"")</f>
        <v>Drew McWeeny</v>
      </c>
      <c r="G494" t="str">
        <f>_xlfn.XLOOKUP(drafter_draft_stats[[#This Row],[drafter_team_id]],drafter_teams[id],drafter_teams[name],"")</f>
        <v/>
      </c>
      <c r="H494">
        <f>1</f>
        <v>1</v>
      </c>
      <c r="I494" cm="1">
        <f t="array" ref="I494">IF(_xlfn.XLOOKUP(drafter_draft_stats[[#This Row],[draft_id]],drafts[id],drafts[non_canonical])=TRUE,0,_xlfn.XLOOKUP(drafter_draft_stats[[#This Row],[drafter_id]],$D$2:$D493,$R$2:$R493,0,,-1))</f>
        <v>1</v>
      </c>
      <c r="J494" cm="1">
        <f t="array" ref="J494">IF(_xlfn.XLOOKUP(drafter_draft_stats[[#This Row],[draft_id]],drafts[id],drafts[non_canonical])=TRUE,0,_xlfn.XLOOKUP(drafter_draft_stats[[#This Row],[drafter_id]],$D$2:$D493,$S$2:$S493,0,,-1))</f>
        <v>1</v>
      </c>
      <c r="K494" cm="1">
        <f t="array" ref="K494">IF(_xlfn.XLOOKUP(1,(game_boards[draft_id]=drafter_draft_stats[[#This Row],[draft_id]])*(game_boards[drafter_id]=drafter_draft_stats[[#This Row],[drafter_id]]),game_boards[has_bonus_veto])=TRUE,1,0)</f>
        <v>1</v>
      </c>
      <c r="L494" cm="1">
        <f t="array" ref="L494">IF(_xlfn.XLOOKUP(1,(game_boards[draft_id]=drafter_draft_stats[[#This Row],[draft_id]])*(game_boards[drafter_id]=drafter_draft_stats[[#This Row],[drafter_id]]),game_boards[has_bonus_veto_override])=TRUE,1,0)</f>
        <v>0</v>
      </c>
      <c r="M494">
        <f>drafter_draft_stats[[#This Row],[starting_veto]]+drafter_draft_stats[[#This Row],[rollover_vetoes]]+drafter_draft_stats[[#This Row],[trivia_vetoes]]</f>
        <v>3</v>
      </c>
      <c r="N494">
        <f>drafter_draft_stats[[#This Row],[rollover_veto_override]]+drafter_draft_stats[[#This Row],[trivia_veto_override]]</f>
        <v>1</v>
      </c>
      <c r="P494">
        <v>1</v>
      </c>
      <c r="R494">
        <f>IF(_xlfn.XLOOKUP(drafter_draft_stats[[#This Row],[draft_id]],drafts[id],drafts[non_canonical])=TRUE,0,IF(drafter_draft_stats[[#This Row],[total_vetoes]]-drafter_draft_stats[[#This Row],[vetoes_used]]&gt;=1,1,0))</f>
        <v>1</v>
      </c>
      <c r="S494">
        <f>IF(_xlfn.XLOOKUP(drafter_draft_stats[[#This Row],[draft_id]],drafts[id],drafts[non_canonical])=TRUE,0,IF(drafter_draft_stats[[#This Row],[total_veto_overrides]]-drafter_draft_stats[[#This Row],[veto_overrides_used]]&gt;=1,1,0))</f>
        <v>1</v>
      </c>
    </row>
    <row r="495" spans="2:19" x14ac:dyDescent="0.25">
      <c r="B495" t="s">
        <v>486</v>
      </c>
      <c r="C495" t="str">
        <f>_xlfn.XLOOKUP(drafter_draft_stats[[#This Row],[draft_id]],drafts[id],drafts[title])</f>
        <v>Steven Spielberg Super Draft</v>
      </c>
      <c r="D495" t="s">
        <v>1177</v>
      </c>
      <c r="E495" t="str">
        <f>_xlfn.XLOOKUP(drafter_draft_stats[[#This Row],[drafter_id]],drafters[id],drafters[name],"")</f>
        <v>Darren Franich</v>
      </c>
      <c r="G495" t="str">
        <f>_xlfn.XLOOKUP(drafter_draft_stats[[#This Row],[drafter_team_id]],drafter_teams[id],drafter_teams[name],"")</f>
        <v/>
      </c>
      <c r="H495">
        <f>1</f>
        <v>1</v>
      </c>
      <c r="I495" cm="1">
        <f t="array" ref="I495">IF(_xlfn.XLOOKUP(drafter_draft_stats[[#This Row],[draft_id]],drafts[id],drafts[non_canonical])=TRUE,0,_xlfn.XLOOKUP(drafter_draft_stats[[#This Row],[drafter_id]],$D$2:$D494,$R$2:$R494,0,,-1))</f>
        <v>0</v>
      </c>
      <c r="J495" cm="1">
        <f t="array" ref="J495">IF(_xlfn.XLOOKUP(drafter_draft_stats[[#This Row],[draft_id]],drafts[id],drafts[non_canonical])=TRUE,0,_xlfn.XLOOKUP(drafter_draft_stats[[#This Row],[drafter_id]],$D$2:$D494,$S$2:$S494,0,,-1))</f>
        <v>0</v>
      </c>
      <c r="K495" cm="1">
        <f t="array" ref="K495">IF(_xlfn.XLOOKUP(1,(game_boards[draft_id]=drafter_draft_stats[[#This Row],[draft_id]])*(game_boards[drafter_id]=drafter_draft_stats[[#This Row],[drafter_id]]),game_boards[has_bonus_veto])=TRUE,1,0)</f>
        <v>0</v>
      </c>
      <c r="L495" cm="1">
        <f t="array" ref="L495">IF(_xlfn.XLOOKUP(1,(game_boards[draft_id]=drafter_draft_stats[[#This Row],[draft_id]])*(game_boards[drafter_id]=drafter_draft_stats[[#This Row],[drafter_id]]),game_boards[has_bonus_veto_override])=TRUE,1,0)</f>
        <v>0</v>
      </c>
      <c r="M495">
        <f>drafter_draft_stats[[#This Row],[starting_veto]]+drafter_draft_stats[[#This Row],[rollover_vetoes]]+drafter_draft_stats[[#This Row],[trivia_vetoes]]</f>
        <v>1</v>
      </c>
      <c r="N495">
        <f>drafter_draft_stats[[#This Row],[rollover_veto_override]]+drafter_draft_stats[[#This Row],[trivia_veto_override]]</f>
        <v>0</v>
      </c>
      <c r="P495">
        <v>1</v>
      </c>
      <c r="R495">
        <f>IF(_xlfn.XLOOKUP(drafter_draft_stats[[#This Row],[draft_id]],drafts[id],drafts[non_canonical])=TRUE,0,IF(drafter_draft_stats[[#This Row],[total_vetoes]]-drafter_draft_stats[[#This Row],[vetoes_used]]&gt;=1,1,0))</f>
        <v>0</v>
      </c>
      <c r="S495">
        <f>IF(_xlfn.XLOOKUP(drafter_draft_stats[[#This Row],[draft_id]],drafts[id],drafts[non_canonical])=TRUE,0,IF(drafter_draft_stats[[#This Row],[total_veto_overrides]]-drafter_draft_stats[[#This Row],[veto_overrides_used]]&gt;=1,1,0))</f>
        <v>0</v>
      </c>
    </row>
    <row r="496" spans="2:19" x14ac:dyDescent="0.25">
      <c r="B496" t="s">
        <v>486</v>
      </c>
      <c r="C496" t="str">
        <f>_xlfn.XLOOKUP(drafter_draft_stats[[#This Row],[draft_id]],drafts[id],drafts[title])</f>
        <v>Steven Spielberg Super Draft</v>
      </c>
      <c r="D496" t="s">
        <v>1009</v>
      </c>
      <c r="E496" t="str">
        <f>_xlfn.XLOOKUP(drafter_draft_stats[[#This Row],[drafter_id]],drafters[id],drafters[name],"")</f>
        <v>Drea Clark</v>
      </c>
      <c r="G496" t="str">
        <f>_xlfn.XLOOKUP(drafter_draft_stats[[#This Row],[drafter_team_id]],drafter_teams[id],drafter_teams[name],"")</f>
        <v/>
      </c>
      <c r="H496">
        <f>1</f>
        <v>1</v>
      </c>
      <c r="I496" cm="1">
        <f t="array" ref="I496">IF(_xlfn.XLOOKUP(drafter_draft_stats[[#This Row],[draft_id]],drafts[id],drafts[non_canonical])=TRUE,0,_xlfn.XLOOKUP(drafter_draft_stats[[#This Row],[drafter_id]],$D$2:$D495,$R$2:$R495,0,,-1))</f>
        <v>1</v>
      </c>
      <c r="J496" cm="1">
        <f t="array" ref="J496">IF(_xlfn.XLOOKUP(drafter_draft_stats[[#This Row],[draft_id]],drafts[id],drafts[non_canonical])=TRUE,0,_xlfn.XLOOKUP(drafter_draft_stats[[#This Row],[drafter_id]],$D$2:$D495,$S$2:$S495,0,,-1))</f>
        <v>1</v>
      </c>
      <c r="K496" cm="1">
        <f t="array" ref="K496">IF(_xlfn.XLOOKUP(1,(game_boards[draft_id]=drafter_draft_stats[[#This Row],[draft_id]])*(game_boards[drafter_id]=drafter_draft_stats[[#This Row],[drafter_id]]),game_boards[has_bonus_veto])=TRUE,1,0)</f>
        <v>0</v>
      </c>
      <c r="L496" cm="1">
        <f t="array" ref="L496">IF(_xlfn.XLOOKUP(1,(game_boards[draft_id]=drafter_draft_stats[[#This Row],[draft_id]])*(game_boards[drafter_id]=drafter_draft_stats[[#This Row],[drafter_id]]),game_boards[has_bonus_veto_override])=TRUE,1,0)</f>
        <v>1</v>
      </c>
      <c r="M496">
        <f>drafter_draft_stats[[#This Row],[starting_veto]]+drafter_draft_stats[[#This Row],[rollover_vetoes]]+drafter_draft_stats[[#This Row],[trivia_vetoes]]</f>
        <v>2</v>
      </c>
      <c r="N496">
        <f>drafter_draft_stats[[#This Row],[rollover_veto_override]]+drafter_draft_stats[[#This Row],[trivia_veto_override]]</f>
        <v>2</v>
      </c>
      <c r="Q496">
        <v>1</v>
      </c>
      <c r="R496">
        <f>IF(_xlfn.XLOOKUP(drafter_draft_stats[[#This Row],[draft_id]],drafts[id],drafts[non_canonical])=TRUE,0,IF(drafter_draft_stats[[#This Row],[total_vetoes]]-drafter_draft_stats[[#This Row],[vetoes_used]]&gt;=1,1,0))</f>
        <v>1</v>
      </c>
      <c r="S496">
        <f>IF(_xlfn.XLOOKUP(drafter_draft_stats[[#This Row],[draft_id]],drafts[id],drafts[non_canonical])=TRUE,0,IF(drafter_draft_stats[[#This Row],[total_veto_overrides]]-drafter_draft_stats[[#This Row],[veto_overrides_used]]&gt;=1,1,0))</f>
        <v>1</v>
      </c>
    </row>
    <row r="497" spans="2:19" x14ac:dyDescent="0.25">
      <c r="B497" t="s">
        <v>486</v>
      </c>
      <c r="C497" t="str">
        <f>_xlfn.XLOOKUP(drafter_draft_stats[[#This Row],[draft_id]],drafts[id],drafts[title])</f>
        <v>Steven Spielberg Super Draft</v>
      </c>
      <c r="D497" t="s">
        <v>1173</v>
      </c>
      <c r="E497" t="str">
        <f>_xlfn.XLOOKUP(drafter_draft_stats[[#This Row],[drafter_id]],drafters[id],drafters[name],"")</f>
        <v>Angelique Jackson</v>
      </c>
      <c r="G497" t="str">
        <f>_xlfn.XLOOKUP(drafter_draft_stats[[#This Row],[drafter_team_id]],drafter_teams[id],drafter_teams[name],"")</f>
        <v/>
      </c>
      <c r="H497">
        <f>1</f>
        <v>1</v>
      </c>
      <c r="I497" cm="1">
        <f t="array" ref="I497">IF(_xlfn.XLOOKUP(drafter_draft_stats[[#This Row],[draft_id]],drafts[id],drafts[non_canonical])=TRUE,0,_xlfn.XLOOKUP(drafter_draft_stats[[#This Row],[drafter_id]],$D$2:$D496,$R$2:$R496,0,,-1))</f>
        <v>0</v>
      </c>
      <c r="J497" cm="1">
        <f t="array" ref="J497">IF(_xlfn.XLOOKUP(drafter_draft_stats[[#This Row],[draft_id]],drafts[id],drafts[non_canonical])=TRUE,0,_xlfn.XLOOKUP(drafter_draft_stats[[#This Row],[drafter_id]],$D$2:$D496,$S$2:$S496,0,,-1))</f>
        <v>1</v>
      </c>
      <c r="K497" cm="1">
        <f t="array" ref="K497">IF(_xlfn.XLOOKUP(1,(game_boards[draft_id]=drafter_draft_stats[[#This Row],[draft_id]])*(game_boards[drafter_id]=drafter_draft_stats[[#This Row],[drafter_id]]),game_boards[has_bonus_veto])=TRUE,1,0)</f>
        <v>1</v>
      </c>
      <c r="L497" cm="1">
        <f t="array" ref="L497">IF(_xlfn.XLOOKUP(1,(game_boards[draft_id]=drafter_draft_stats[[#This Row],[draft_id]])*(game_boards[drafter_id]=drafter_draft_stats[[#This Row],[drafter_id]]),game_boards[has_bonus_veto_override])=TRUE,1,0)</f>
        <v>0</v>
      </c>
      <c r="M497">
        <f>drafter_draft_stats[[#This Row],[starting_veto]]+drafter_draft_stats[[#This Row],[rollover_vetoes]]+drafter_draft_stats[[#This Row],[trivia_vetoes]]</f>
        <v>2</v>
      </c>
      <c r="N497">
        <f>drafter_draft_stats[[#This Row],[rollover_veto_override]]+drafter_draft_stats[[#This Row],[trivia_veto_override]]</f>
        <v>1</v>
      </c>
      <c r="P497">
        <v>2</v>
      </c>
      <c r="R497">
        <f>IF(_xlfn.XLOOKUP(drafter_draft_stats[[#This Row],[draft_id]],drafts[id],drafts[non_canonical])=TRUE,0,IF(drafter_draft_stats[[#This Row],[total_vetoes]]-drafter_draft_stats[[#This Row],[vetoes_used]]&gt;=1,1,0))</f>
        <v>0</v>
      </c>
      <c r="S497">
        <f>IF(_xlfn.XLOOKUP(drafter_draft_stats[[#This Row],[draft_id]],drafts[id],drafts[non_canonical])=TRUE,0,IF(drafter_draft_stats[[#This Row],[total_veto_overrides]]-drafter_draft_stats[[#This Row],[veto_overrides_used]]&gt;=1,1,0))</f>
        <v>1</v>
      </c>
    </row>
    <row r="498" spans="2:19" x14ac:dyDescent="0.25">
      <c r="B498" t="s">
        <v>486</v>
      </c>
      <c r="C498" t="str">
        <f>_xlfn.XLOOKUP(drafter_draft_stats[[#This Row],[draft_id]],drafts[id],drafts[title])</f>
        <v>Steven Spielberg Super Draft</v>
      </c>
      <c r="D498" t="s">
        <v>915</v>
      </c>
      <c r="E498" t="str">
        <f>_xlfn.XLOOKUP(drafter_draft_stats[[#This Row],[drafter_id]],drafters[id],drafters[name],"")</f>
        <v>Billy Ray Brewton</v>
      </c>
      <c r="G498" t="str">
        <f>_xlfn.XLOOKUP(drafter_draft_stats[[#This Row],[drafter_team_id]],drafter_teams[id],drafter_teams[name],"")</f>
        <v/>
      </c>
      <c r="H498">
        <f>1</f>
        <v>1</v>
      </c>
      <c r="I498" cm="1">
        <f t="array" ref="I498">IF(_xlfn.XLOOKUP(drafter_draft_stats[[#This Row],[draft_id]],drafts[id],drafts[non_canonical])=TRUE,0,_xlfn.XLOOKUP(drafter_draft_stats[[#This Row],[drafter_id]],$D$2:$D497,$R$2:$R497,0,,-1))</f>
        <v>1</v>
      </c>
      <c r="J498" cm="1">
        <f t="array" ref="J498">IF(_xlfn.XLOOKUP(drafter_draft_stats[[#This Row],[draft_id]],drafts[id],drafts[non_canonical])=TRUE,0,_xlfn.XLOOKUP(drafter_draft_stats[[#This Row],[drafter_id]],$D$2:$D497,$S$2:$S497,0,,-1))</f>
        <v>1</v>
      </c>
      <c r="K498" cm="1">
        <f t="array" ref="K498">IF(_xlfn.XLOOKUP(1,(game_boards[draft_id]=drafter_draft_stats[[#This Row],[draft_id]])*(game_boards[drafter_id]=drafter_draft_stats[[#This Row],[drafter_id]]),game_boards[has_bonus_veto])=TRUE,1,0)</f>
        <v>0</v>
      </c>
      <c r="L498" cm="1">
        <f t="array" ref="L498">IF(_xlfn.XLOOKUP(1,(game_boards[draft_id]=drafter_draft_stats[[#This Row],[draft_id]])*(game_boards[drafter_id]=drafter_draft_stats[[#This Row],[drafter_id]]),game_boards[has_bonus_veto_override])=TRUE,1,0)</f>
        <v>0</v>
      </c>
      <c r="M498">
        <f>drafter_draft_stats[[#This Row],[starting_veto]]+drafter_draft_stats[[#This Row],[rollover_vetoes]]+drafter_draft_stats[[#This Row],[trivia_vetoes]]</f>
        <v>2</v>
      </c>
      <c r="N498">
        <f>drafter_draft_stats[[#This Row],[rollover_veto_override]]+drafter_draft_stats[[#This Row],[trivia_veto_override]]</f>
        <v>1</v>
      </c>
      <c r="P498">
        <v>1</v>
      </c>
      <c r="R498">
        <f>IF(_xlfn.XLOOKUP(drafter_draft_stats[[#This Row],[draft_id]],drafts[id],drafts[non_canonical])=TRUE,0,IF(drafter_draft_stats[[#This Row],[total_vetoes]]-drafter_draft_stats[[#This Row],[vetoes_used]]&gt;=1,1,0))</f>
        <v>1</v>
      </c>
      <c r="S498">
        <f>IF(_xlfn.XLOOKUP(drafter_draft_stats[[#This Row],[draft_id]],drafts[id],drafts[non_canonical])=TRUE,0,IF(drafter_draft_stats[[#This Row],[total_veto_overrides]]-drafter_draft_stats[[#This Row],[veto_overrides_used]]&gt;=1,1,0))</f>
        <v>1</v>
      </c>
    </row>
    <row r="499" spans="2:19" x14ac:dyDescent="0.25">
      <c r="B499" t="s">
        <v>486</v>
      </c>
      <c r="C499" t="str">
        <f>_xlfn.XLOOKUP(drafter_draft_stats[[#This Row],[draft_id]],drafts[id],drafts[title])</f>
        <v>Steven Spielberg Super Draft</v>
      </c>
      <c r="D499" t="s">
        <v>1221</v>
      </c>
      <c r="E499" t="str">
        <f>_xlfn.XLOOKUP(drafter_draft_stats[[#This Row],[drafter_id]],drafters[id],drafters[name],"")</f>
        <v>Roxana Hadadi</v>
      </c>
      <c r="G499" t="str">
        <f>_xlfn.XLOOKUP(drafter_draft_stats[[#This Row],[drafter_team_id]],drafter_teams[id],drafter_teams[name],"")</f>
        <v/>
      </c>
      <c r="H499">
        <f>1</f>
        <v>1</v>
      </c>
      <c r="I499" cm="1">
        <f t="array" ref="I499">IF(_xlfn.XLOOKUP(drafter_draft_stats[[#This Row],[draft_id]],drafts[id],drafts[non_canonical])=TRUE,0,_xlfn.XLOOKUP(drafter_draft_stats[[#This Row],[drafter_id]],$D$2:$D498,$R$2:$R498,0,,-1))</f>
        <v>0</v>
      </c>
      <c r="J499" cm="1">
        <f t="array" ref="J499">IF(_xlfn.XLOOKUP(drafter_draft_stats[[#This Row],[draft_id]],drafts[id],drafts[non_canonical])=TRUE,0,_xlfn.XLOOKUP(drafter_draft_stats[[#This Row],[drafter_id]],$D$2:$D498,$S$2:$S498,0,,-1))</f>
        <v>0</v>
      </c>
      <c r="K499" cm="1">
        <f t="array" ref="K499">IF(_xlfn.XLOOKUP(1,(game_boards[draft_id]=drafter_draft_stats[[#This Row],[draft_id]])*(game_boards[drafter_id]=drafter_draft_stats[[#This Row],[drafter_id]]),game_boards[has_bonus_veto])=TRUE,1,0)</f>
        <v>0</v>
      </c>
      <c r="L499" cm="1">
        <f t="array" ref="L499">IF(_xlfn.XLOOKUP(1,(game_boards[draft_id]=drafter_draft_stats[[#This Row],[draft_id]])*(game_boards[drafter_id]=drafter_draft_stats[[#This Row],[drafter_id]]),game_boards[has_bonus_veto_override])=TRUE,1,0)</f>
        <v>1</v>
      </c>
      <c r="M499">
        <f>drafter_draft_stats[[#This Row],[starting_veto]]+drafter_draft_stats[[#This Row],[rollover_vetoes]]+drafter_draft_stats[[#This Row],[trivia_vetoes]]</f>
        <v>1</v>
      </c>
      <c r="N499">
        <f>drafter_draft_stats[[#This Row],[rollover_veto_override]]+drafter_draft_stats[[#This Row],[trivia_veto_override]]</f>
        <v>1</v>
      </c>
      <c r="O499">
        <v>1</v>
      </c>
      <c r="P499">
        <v>1</v>
      </c>
      <c r="R499">
        <f>IF(_xlfn.XLOOKUP(drafter_draft_stats[[#This Row],[draft_id]],drafts[id],drafts[non_canonical])=TRUE,0,IF(drafter_draft_stats[[#This Row],[total_vetoes]]-drafter_draft_stats[[#This Row],[vetoes_used]]&gt;=1,1,0))</f>
        <v>0</v>
      </c>
      <c r="S499">
        <f>IF(_xlfn.XLOOKUP(drafter_draft_stats[[#This Row],[draft_id]],drafts[id],drafts[non_canonical])=TRUE,0,IF(drafter_draft_stats[[#This Row],[total_veto_overrides]]-drafter_draft_stats[[#This Row],[veto_overrides_used]]&gt;=1,1,0))</f>
        <v>1</v>
      </c>
    </row>
    <row r="500" spans="2:19" x14ac:dyDescent="0.25">
      <c r="B500" t="s">
        <v>486</v>
      </c>
      <c r="C500" t="str">
        <f>_xlfn.XLOOKUP(drafter_draft_stats[[#This Row],[draft_id]],drafts[id],drafts[title])</f>
        <v>Steven Spielberg Super Draft</v>
      </c>
      <c r="D500" t="s">
        <v>1166</v>
      </c>
      <c r="E500" t="str">
        <f>_xlfn.XLOOKUP(drafter_draft_stats[[#This Row],[drafter_id]],drafters[id],drafters[name],"")</f>
        <v>Lucé Tomlin-Brenner</v>
      </c>
      <c r="G500" t="str">
        <f>_xlfn.XLOOKUP(drafter_draft_stats[[#This Row],[drafter_team_id]],drafter_teams[id],drafter_teams[name],"")</f>
        <v/>
      </c>
      <c r="H500">
        <f>1</f>
        <v>1</v>
      </c>
      <c r="I500" cm="1">
        <f t="array" ref="I500">IF(_xlfn.XLOOKUP(drafter_draft_stats[[#This Row],[draft_id]],drafts[id],drafts[non_canonical])=TRUE,0,_xlfn.XLOOKUP(drafter_draft_stats[[#This Row],[drafter_id]],$D$2:$D499,$R$2:$R499,0,,-1))</f>
        <v>1</v>
      </c>
      <c r="J500" cm="1">
        <f t="array" ref="J500">IF(_xlfn.XLOOKUP(drafter_draft_stats[[#This Row],[draft_id]],drafts[id],drafts[non_canonical])=TRUE,0,_xlfn.XLOOKUP(drafter_draft_stats[[#This Row],[drafter_id]],$D$2:$D499,$S$2:$S499,0,,-1))</f>
        <v>0</v>
      </c>
      <c r="K500" cm="1">
        <f t="array" ref="K500">IF(_xlfn.XLOOKUP(1,(game_boards[draft_id]=drafter_draft_stats[[#This Row],[draft_id]])*(game_boards[drafter_id]=drafter_draft_stats[[#This Row],[drafter_id]]),game_boards[has_bonus_veto])=TRUE,1,0)</f>
        <v>1</v>
      </c>
      <c r="L500" cm="1">
        <f t="array" ref="L500">IF(_xlfn.XLOOKUP(1,(game_boards[draft_id]=drafter_draft_stats[[#This Row],[draft_id]])*(game_boards[drafter_id]=drafter_draft_stats[[#This Row],[drafter_id]]),game_boards[has_bonus_veto_override])=TRUE,1,0)</f>
        <v>0</v>
      </c>
      <c r="M500">
        <f>drafter_draft_stats[[#This Row],[starting_veto]]+drafter_draft_stats[[#This Row],[rollover_vetoes]]+drafter_draft_stats[[#This Row],[trivia_vetoes]]</f>
        <v>3</v>
      </c>
      <c r="N500">
        <f>drafter_draft_stats[[#This Row],[rollover_veto_override]]+drafter_draft_stats[[#This Row],[trivia_veto_override]]</f>
        <v>0</v>
      </c>
      <c r="P500">
        <v>3</v>
      </c>
      <c r="R500">
        <f>IF(_xlfn.XLOOKUP(drafter_draft_stats[[#This Row],[draft_id]],drafts[id],drafts[non_canonical])=TRUE,0,IF(drafter_draft_stats[[#This Row],[total_vetoes]]-drafter_draft_stats[[#This Row],[vetoes_used]]&gt;=1,1,0))</f>
        <v>0</v>
      </c>
      <c r="S500">
        <f>IF(_xlfn.XLOOKUP(drafter_draft_stats[[#This Row],[draft_id]],drafts[id],drafts[non_canonical])=TRUE,0,IF(drafter_draft_stats[[#This Row],[total_veto_overrides]]-drafter_draft_stats[[#This Row],[veto_overrides_used]]&gt;=1,1,0))</f>
        <v>0</v>
      </c>
    </row>
    <row r="501" spans="2:19" x14ac:dyDescent="0.25">
      <c r="B501" t="s">
        <v>486</v>
      </c>
      <c r="C501" t="str">
        <f>_xlfn.XLOOKUP(drafter_draft_stats[[#This Row],[draft_id]],drafts[id],drafts[title])</f>
        <v>Steven Spielberg Super Draft</v>
      </c>
      <c r="D501" t="s">
        <v>781</v>
      </c>
      <c r="E501" t="str">
        <f>_xlfn.XLOOKUP(drafter_draft_stats[[#This Row],[drafter_id]],drafters[id],drafters[name],"")</f>
        <v>Adam B. Vary</v>
      </c>
      <c r="G501" t="str">
        <f>_xlfn.XLOOKUP(drafter_draft_stats[[#This Row],[drafter_team_id]],drafter_teams[id],drafter_teams[name],"")</f>
        <v/>
      </c>
      <c r="H501">
        <f>1</f>
        <v>1</v>
      </c>
      <c r="I501" cm="1">
        <f t="array" ref="I501">IF(_xlfn.XLOOKUP(drafter_draft_stats[[#This Row],[draft_id]],drafts[id],drafts[non_canonical])=TRUE,0,_xlfn.XLOOKUP(drafter_draft_stats[[#This Row],[drafter_id]],$D$2:$D500,$R$2:$R500,0,,-1))</f>
        <v>0</v>
      </c>
      <c r="J501" cm="1">
        <f t="array" ref="J501">IF(_xlfn.XLOOKUP(drafter_draft_stats[[#This Row],[draft_id]],drafts[id],drafts[non_canonical])=TRUE,0,_xlfn.XLOOKUP(drafter_draft_stats[[#This Row],[drafter_id]],$D$2:$D500,$S$2:$S500,0,,-1))</f>
        <v>1</v>
      </c>
      <c r="K501" cm="1">
        <f t="array" ref="K501">IF(_xlfn.XLOOKUP(1,(game_boards[draft_id]=drafter_draft_stats[[#This Row],[draft_id]])*(game_boards[drafter_id]=drafter_draft_stats[[#This Row],[drafter_id]]),game_boards[has_bonus_veto])=TRUE,1,0)</f>
        <v>0</v>
      </c>
      <c r="L501" cm="1">
        <f t="array" ref="L501">IF(_xlfn.XLOOKUP(1,(game_boards[draft_id]=drafter_draft_stats[[#This Row],[draft_id]])*(game_boards[drafter_id]=drafter_draft_stats[[#This Row],[drafter_id]]),game_boards[has_bonus_veto_override])=TRUE,1,0)</f>
        <v>0</v>
      </c>
      <c r="M501">
        <f>drafter_draft_stats[[#This Row],[starting_veto]]+drafter_draft_stats[[#This Row],[rollover_vetoes]]+drafter_draft_stats[[#This Row],[trivia_vetoes]]</f>
        <v>1</v>
      </c>
      <c r="N501">
        <f>drafter_draft_stats[[#This Row],[rollover_veto_override]]+drafter_draft_stats[[#This Row],[trivia_veto_override]]</f>
        <v>1</v>
      </c>
      <c r="P501">
        <v>1</v>
      </c>
      <c r="R501">
        <f>IF(_xlfn.XLOOKUP(drafter_draft_stats[[#This Row],[draft_id]],drafts[id],drafts[non_canonical])=TRUE,0,IF(drafter_draft_stats[[#This Row],[total_vetoes]]-drafter_draft_stats[[#This Row],[vetoes_used]]&gt;=1,1,0))</f>
        <v>0</v>
      </c>
      <c r="S501">
        <f>IF(_xlfn.XLOOKUP(drafter_draft_stats[[#This Row],[draft_id]],drafts[id],drafts[non_canonical])=TRUE,0,IF(drafter_draft_stats[[#This Row],[total_veto_overrides]]-drafter_draft_stats[[#This Row],[veto_overrides_used]]&gt;=1,1,0))</f>
        <v>1</v>
      </c>
    </row>
    <row r="502" spans="2:19" x14ac:dyDescent="0.25">
      <c r="B502" t="s">
        <v>486</v>
      </c>
      <c r="C502" t="str">
        <f>_xlfn.XLOOKUP(drafter_draft_stats[[#This Row],[draft_id]],drafts[id],drafts[title])</f>
        <v>Steven Spielberg Super Draft</v>
      </c>
      <c r="D502" t="s">
        <v>1137</v>
      </c>
      <c r="E502" t="str">
        <f>_xlfn.XLOOKUP(drafter_draft_stats[[#This Row],[drafter_id]],drafters[id],drafters[name],"")</f>
        <v>Wynter Mitchell</v>
      </c>
      <c r="G502" t="str">
        <f>_xlfn.XLOOKUP(drafter_draft_stats[[#This Row],[drafter_team_id]],drafter_teams[id],drafter_teams[name],"")</f>
        <v/>
      </c>
      <c r="H502">
        <f>1</f>
        <v>1</v>
      </c>
      <c r="I502" cm="1">
        <f t="array" ref="I502">IF(_xlfn.XLOOKUP(drafter_draft_stats[[#This Row],[draft_id]],drafts[id],drafts[non_canonical])=TRUE,0,_xlfn.XLOOKUP(drafter_draft_stats[[#This Row],[drafter_id]],$D$2:$D501,$R$2:$R501,0,,-1))</f>
        <v>1</v>
      </c>
      <c r="J502" cm="1">
        <f t="array" ref="J502">IF(_xlfn.XLOOKUP(drafter_draft_stats[[#This Row],[draft_id]],drafts[id],drafts[non_canonical])=TRUE,0,_xlfn.XLOOKUP(drafter_draft_stats[[#This Row],[drafter_id]],$D$2:$D501,$S$2:$S501,0,,-1))</f>
        <v>0</v>
      </c>
      <c r="K502" cm="1">
        <f t="array" ref="K502">IF(_xlfn.XLOOKUP(1,(game_boards[draft_id]=drafter_draft_stats[[#This Row],[draft_id]])*(game_boards[drafter_id]=drafter_draft_stats[[#This Row],[drafter_id]]),game_boards[has_bonus_veto])=TRUE,1,0)</f>
        <v>0</v>
      </c>
      <c r="L502" cm="1">
        <f t="array" ref="L502">IF(_xlfn.XLOOKUP(1,(game_boards[draft_id]=drafter_draft_stats[[#This Row],[draft_id]])*(game_boards[drafter_id]=drafter_draft_stats[[#This Row],[drafter_id]]),game_boards[has_bonus_veto_override])=TRUE,1,0)</f>
        <v>1</v>
      </c>
      <c r="M502">
        <f>drafter_draft_stats[[#This Row],[starting_veto]]+drafter_draft_stats[[#This Row],[rollover_vetoes]]+drafter_draft_stats[[#This Row],[trivia_vetoes]]</f>
        <v>2</v>
      </c>
      <c r="N502">
        <f>drafter_draft_stats[[#This Row],[rollover_veto_override]]+drafter_draft_stats[[#This Row],[trivia_veto_override]]</f>
        <v>1</v>
      </c>
      <c r="P502">
        <v>1</v>
      </c>
      <c r="R502">
        <f>IF(_xlfn.XLOOKUP(drafter_draft_stats[[#This Row],[draft_id]],drafts[id],drafts[non_canonical])=TRUE,0,IF(drafter_draft_stats[[#This Row],[total_vetoes]]-drafter_draft_stats[[#This Row],[vetoes_used]]&gt;=1,1,0))</f>
        <v>1</v>
      </c>
      <c r="S502">
        <f>IF(_xlfn.XLOOKUP(drafter_draft_stats[[#This Row],[draft_id]],drafts[id],drafts[non_canonical])=TRUE,0,IF(drafter_draft_stats[[#This Row],[total_veto_overrides]]-drafter_draft_stats[[#This Row],[veto_overrides_used]]&gt;=1,1,0))</f>
        <v>1</v>
      </c>
    </row>
    <row r="503" spans="2:19" x14ac:dyDescent="0.25">
      <c r="B503" t="s">
        <v>486</v>
      </c>
      <c r="C503" t="str">
        <f>_xlfn.XLOOKUP(drafter_draft_stats[[#This Row],[draft_id]],drafts[id],drafts[title])</f>
        <v>Steven Spielberg Super Draft</v>
      </c>
      <c r="D503" t="s">
        <v>857</v>
      </c>
      <c r="E503" t="str">
        <f>_xlfn.XLOOKUP(drafter_draft_stats[[#This Row],[drafter_id]],drafters[id],drafters[name],"")</f>
        <v>Patreon Members</v>
      </c>
      <c r="G503" t="str">
        <f>_xlfn.XLOOKUP(drafter_draft_stats[[#This Row],[drafter_team_id]],drafter_teams[id],drafter_teams[name],"")</f>
        <v/>
      </c>
      <c r="H503">
        <f>1</f>
        <v>1</v>
      </c>
      <c r="I503">
        <v>0</v>
      </c>
      <c r="J503" cm="1">
        <f t="array" ref="J503">IF(_xlfn.XLOOKUP(drafter_draft_stats[[#This Row],[draft_id]],drafts[id],drafts[non_canonical])=TRUE,0,_xlfn.XLOOKUP(drafter_draft_stats[[#This Row],[drafter_id]],$D$2:$D502,$S$2:$S502,0,,-1))</f>
        <v>0</v>
      </c>
      <c r="K503" cm="1">
        <f t="array" ref="K503">IF(_xlfn.XLOOKUP(1,(game_boards[draft_id]=drafter_draft_stats[[#This Row],[draft_id]])*(game_boards[drafter_id]=drafter_draft_stats[[#This Row],[drafter_id]]),game_boards[has_bonus_veto])=TRUE,1,0)</f>
        <v>0</v>
      </c>
      <c r="L503" cm="1">
        <f t="array" ref="L503">IF(_xlfn.XLOOKUP(1,(game_boards[draft_id]=drafter_draft_stats[[#This Row],[draft_id]])*(game_boards[drafter_id]=drafter_draft_stats[[#This Row],[drafter_id]]),game_boards[has_bonus_veto_override])=TRUE,1,0)</f>
        <v>0</v>
      </c>
      <c r="M503">
        <f>drafter_draft_stats[[#This Row],[starting_veto]]+drafter_draft_stats[[#This Row],[rollover_vetoes]]+drafter_draft_stats[[#This Row],[trivia_vetoes]]</f>
        <v>1</v>
      </c>
      <c r="N503">
        <f>drafter_draft_stats[[#This Row],[rollover_veto_override]]+drafter_draft_stats[[#This Row],[trivia_veto_override]]</f>
        <v>0</v>
      </c>
      <c r="P503">
        <v>1</v>
      </c>
      <c r="R503">
        <f>IF(_xlfn.XLOOKUP(drafter_draft_stats[[#This Row],[draft_id]],drafts[id],drafts[non_canonical])=TRUE,0,IF(drafter_draft_stats[[#This Row],[total_vetoes]]-drafter_draft_stats[[#This Row],[vetoes_used]]&gt;=1,1,0))</f>
        <v>0</v>
      </c>
      <c r="S503">
        <f>IF(_xlfn.XLOOKUP(drafter_draft_stats[[#This Row],[draft_id]],drafts[id],drafts[non_canonical])=TRUE,0,IF(drafter_draft_stats[[#This Row],[total_veto_overrides]]-drafter_draft_stats[[#This Row],[veto_overrides_used]]&gt;=1,1,0))</f>
        <v>0</v>
      </c>
    </row>
    <row r="504" spans="2:19" x14ac:dyDescent="0.25">
      <c r="B504" t="s">
        <v>22</v>
      </c>
      <c r="C504" t="str">
        <f>_xlfn.XLOOKUP(drafter_draft_stats[[#This Row],[draft_id]],drafts[id],drafts[title])</f>
        <v>Spielberg Produced Mega Draft</v>
      </c>
      <c r="E504" t="str">
        <f>_xlfn.XLOOKUP(drafter_draft_stats[[#This Row],[drafter_id]],drafters[id],drafters[name],"")</f>
        <v/>
      </c>
      <c r="F504" t="s">
        <v>1317</v>
      </c>
      <c r="G504" t="str">
        <f>_xlfn.XLOOKUP(drafter_draft_stats[[#This Row],[drafter_team_id]],drafter_teams[id],drafter_teams[name],"")</f>
        <v>Team Screen Drafts</v>
      </c>
      <c r="H504">
        <f>1</f>
        <v>1</v>
      </c>
      <c r="I504">
        <v>0</v>
      </c>
      <c r="J504">
        <v>0</v>
      </c>
      <c r="K504" cm="1">
        <f t="array" ref="K504">IF(_xlfn.XLOOKUP(1,(game_boards[draft_id]=drafter_draft_stats[[#This Row],[draft_id]])*(game_boards[drafter_team_id]=drafter_draft_stats[[#This Row],[drafter_team_id]]),game_boards[has_bonus_veto])=TRUE,1,0)</f>
        <v>1</v>
      </c>
      <c r="L504" cm="1">
        <f t="array" ref="L504">IF(_xlfn.XLOOKUP(1,(game_boards[draft_id]=drafter_draft_stats[[#This Row],[draft_id]])*(game_boards[drafter_team_id]=drafter_draft_stats[[#This Row],[drafter_team_id]]),game_boards[has_bonus_veto_override])=TRUE,1,0)</f>
        <v>0</v>
      </c>
      <c r="M504">
        <f>drafter_draft_stats[[#This Row],[starting_veto]]+drafter_draft_stats[[#This Row],[rollover_vetoes]]+drafter_draft_stats[[#This Row],[trivia_vetoes]]</f>
        <v>2</v>
      </c>
      <c r="N504">
        <f>drafter_draft_stats[[#This Row],[rollover_veto_override]]+drafter_draft_stats[[#This Row],[trivia_veto_override]]</f>
        <v>0</v>
      </c>
      <c r="P504">
        <v>1</v>
      </c>
      <c r="R504">
        <f>IF(_xlfn.XLOOKUP(drafter_draft_stats[[#This Row],[draft_id]],drafts[id],drafts[non_canonical])=TRUE,0,IF(drafter_draft_stats[[#This Row],[total_vetoes]]-drafter_draft_stats[[#This Row],[vetoes_used]]&gt;=1,1,0))</f>
        <v>1</v>
      </c>
      <c r="S504">
        <f>IF(_xlfn.XLOOKUP(drafter_draft_stats[[#This Row],[draft_id]],drafts[id],drafts[non_canonical])=TRUE,0,IF(drafter_draft_stats[[#This Row],[total_veto_overrides]]-drafter_draft_stats[[#This Row],[veto_overrides_used]]&gt;=1,1,0))</f>
        <v>0</v>
      </c>
    </row>
    <row r="505" spans="2:19" x14ac:dyDescent="0.25">
      <c r="B505" t="s">
        <v>22</v>
      </c>
      <c r="C505" t="str">
        <f>_xlfn.XLOOKUP(drafter_draft_stats[[#This Row],[draft_id]],drafts[id],drafts[title])</f>
        <v>Spielberg Produced Mega Draft</v>
      </c>
      <c r="E505" t="str">
        <f>_xlfn.XLOOKUP(drafter_draft_stats[[#This Row],[drafter_id]],drafters[id],drafters[name],"")</f>
        <v/>
      </c>
      <c r="F505" t="s">
        <v>1307</v>
      </c>
      <c r="G505" t="str">
        <f>_xlfn.XLOOKUP(drafter_draft_stats[[#This Row],[drafter_team_id]],drafter_teams[id],drafter_teams[name],"")</f>
        <v>Team Podcast Like It's 1999</v>
      </c>
      <c r="H505">
        <f>1</f>
        <v>1</v>
      </c>
      <c r="I505">
        <v>0</v>
      </c>
      <c r="J505" cm="1">
        <f t="array" ref="J505">IF(_xlfn.XLOOKUP(drafter_draft_stats[[#This Row],[draft_id]],drafts[id],drafts[non_canonical])=TRUE,0,_xlfn.XLOOKUP(drafter_draft_stats[[#This Row],[drafter_id]],$D$2:$D504,$S$2:$S504,0,,-1))</f>
        <v>0</v>
      </c>
      <c r="K505" cm="1">
        <f t="array" ref="K505">IF(_xlfn.XLOOKUP(1,(game_boards[draft_id]=drafter_draft_stats[[#This Row],[draft_id]])*(game_boards[drafter_team_id]=drafter_draft_stats[[#This Row],[drafter_team_id]]),game_boards[has_bonus_veto])=TRUE,1,0)</f>
        <v>0</v>
      </c>
      <c r="L505" cm="1">
        <f t="array" ref="L505">IF(_xlfn.XLOOKUP(1,(game_boards[draft_id]=drafter_draft_stats[[#This Row],[draft_id]])*(game_boards[drafter_team_id]=drafter_draft_stats[[#This Row],[drafter_team_id]]),game_boards[has_bonus_veto_override])=TRUE,1,0)</f>
        <v>0</v>
      </c>
      <c r="M505">
        <f>drafter_draft_stats[[#This Row],[starting_veto]]+drafter_draft_stats[[#This Row],[rollover_vetoes]]+drafter_draft_stats[[#This Row],[trivia_vetoes]]</f>
        <v>1</v>
      </c>
      <c r="N505">
        <f>drafter_draft_stats[[#This Row],[rollover_veto_override]]+drafter_draft_stats[[#This Row],[trivia_veto_override]]</f>
        <v>0</v>
      </c>
      <c r="P505">
        <v>1</v>
      </c>
      <c r="Q505">
        <v>2</v>
      </c>
      <c r="R505">
        <f>IF(_xlfn.XLOOKUP(drafter_draft_stats[[#This Row],[draft_id]],drafts[id],drafts[non_canonical])=TRUE,0,IF(drafter_draft_stats[[#This Row],[total_vetoes]]-drafter_draft_stats[[#This Row],[vetoes_used]]&gt;=1,1,0))</f>
        <v>0</v>
      </c>
      <c r="S505">
        <f>IF(_xlfn.XLOOKUP(drafter_draft_stats[[#This Row],[draft_id]],drafts[id],drafts[non_canonical])=TRUE,0,IF(drafter_draft_stats[[#This Row],[total_veto_overrides]]-drafter_draft_stats[[#This Row],[veto_overrides_used]]&gt;=1,1,0))</f>
        <v>0</v>
      </c>
    </row>
    <row r="506" spans="2:19" x14ac:dyDescent="0.25">
      <c r="B506" t="s">
        <v>22</v>
      </c>
      <c r="C506" t="str">
        <f>_xlfn.XLOOKUP(drafter_draft_stats[[#This Row],[draft_id]],drafts[id],drafts[title])</f>
        <v>Spielberg Produced Mega Draft</v>
      </c>
      <c r="E506" t="str">
        <f>_xlfn.XLOOKUP(drafter_draft_stats[[#This Row],[drafter_id]],drafters[id],drafters[name],"")</f>
        <v/>
      </c>
      <c r="F506" t="s">
        <v>1305</v>
      </c>
      <c r="G506" t="str">
        <f>_xlfn.XLOOKUP(drafter_draft_stats[[#This Row],[drafter_team_id]],drafter_teams[id],drafter_teams[name],"")</f>
        <v>Team Disaster Girls</v>
      </c>
      <c r="H506">
        <f>1</f>
        <v>1</v>
      </c>
      <c r="I506">
        <v>0</v>
      </c>
      <c r="J506" cm="1">
        <f t="array" ref="J506">IF(_xlfn.XLOOKUP(drafter_draft_stats[[#This Row],[draft_id]],drafts[id],drafts[non_canonical])=TRUE,0,_xlfn.XLOOKUP(drafter_draft_stats[[#This Row],[drafter_id]],$D$2:$D505,$S$2:$S505,0,,-1))</f>
        <v>0</v>
      </c>
      <c r="K506" cm="1">
        <f t="array" ref="K506">IF(_xlfn.XLOOKUP(1,(game_boards[draft_id]=drafter_draft_stats[[#This Row],[draft_id]])*(game_boards[drafter_team_id]=drafter_draft_stats[[#This Row],[drafter_team_id]]),game_boards[has_bonus_veto])=TRUE,1,0)</f>
        <v>0</v>
      </c>
      <c r="L506" cm="1">
        <f t="array" ref="L506">IF(_xlfn.XLOOKUP(1,(game_boards[draft_id]=drafter_draft_stats[[#This Row],[draft_id]])*(game_boards[drafter_team_id]=drafter_draft_stats[[#This Row],[drafter_team_id]]),game_boards[has_bonus_veto_override])=TRUE,1,0)</f>
        <v>1</v>
      </c>
      <c r="M506">
        <f>drafter_draft_stats[[#This Row],[starting_veto]]+drafter_draft_stats[[#This Row],[rollover_vetoes]]+drafter_draft_stats[[#This Row],[trivia_vetoes]]</f>
        <v>1</v>
      </c>
      <c r="N506">
        <f>drafter_draft_stats[[#This Row],[rollover_veto_override]]+drafter_draft_stats[[#This Row],[trivia_veto_override]]</f>
        <v>1</v>
      </c>
      <c r="R506">
        <f>IF(_xlfn.XLOOKUP(drafter_draft_stats[[#This Row],[draft_id]],drafts[id],drafts[non_canonical])=TRUE,0,IF(drafter_draft_stats[[#This Row],[total_vetoes]]-drafter_draft_stats[[#This Row],[vetoes_used]]&gt;=1,1,0))</f>
        <v>1</v>
      </c>
      <c r="S506">
        <f>IF(_xlfn.XLOOKUP(drafter_draft_stats[[#This Row],[draft_id]],drafts[id],drafts[non_canonical])=TRUE,0,IF(drafter_draft_stats[[#This Row],[total_veto_overrides]]-drafter_draft_stats[[#This Row],[veto_overrides_used]]&gt;=1,1,0))</f>
        <v>1</v>
      </c>
    </row>
    <row r="507" spans="2:19" x14ac:dyDescent="0.25">
      <c r="B507" t="s">
        <v>433</v>
      </c>
      <c r="C507" t="str">
        <f>_xlfn.XLOOKUP(drafter_draft_stats[[#This Row],[draft_id]],drafts[id],drafts[title])</f>
        <v>Black Queer Films</v>
      </c>
      <c r="D507" t="s">
        <v>1225</v>
      </c>
      <c r="E507" t="str">
        <f>_xlfn.XLOOKUP(drafter_draft_stats[[#This Row],[drafter_id]],drafters[id],drafters[name],"")</f>
        <v>Tre'vell Anderson</v>
      </c>
      <c r="G507" t="str">
        <f>_xlfn.XLOOKUP(drafter_draft_stats[[#This Row],[drafter_team_id]],drafter_teams[id],drafter_teams[name],"")</f>
        <v/>
      </c>
      <c r="H507">
        <f>1</f>
        <v>1</v>
      </c>
      <c r="I507" cm="1">
        <f t="array" ref="I507">IF(_xlfn.XLOOKUP(drafter_draft_stats[[#This Row],[draft_id]],drafts[id],drafts[non_canonical])=TRUE,0,_xlfn.XLOOKUP(drafter_draft_stats[[#This Row],[drafter_id]],$D$2:$D506,$R$2:$R506,0,,-1))</f>
        <v>0</v>
      </c>
      <c r="J507" cm="1">
        <f t="array" ref="J507">IF(_xlfn.XLOOKUP(drafter_draft_stats[[#This Row],[draft_id]],drafts[id],drafts[non_canonical])=TRUE,0,_xlfn.XLOOKUP(drafter_draft_stats[[#This Row],[drafter_id]],$D$2:$D506,$S$2:$S506,0,,-1))</f>
        <v>0</v>
      </c>
      <c r="K507" cm="1">
        <f t="array" ref="K507">IF(_xlfn.XLOOKUP(1,(game_boards[draft_id]=drafter_draft_stats[[#This Row],[draft_id]])*(game_boards[drafter_id]=drafter_draft_stats[[#This Row],[drafter_id]]),game_boards[has_bonus_veto])=TRUE,1,0)</f>
        <v>0</v>
      </c>
      <c r="L507" cm="1">
        <f t="array" ref="L507">IF(_xlfn.XLOOKUP(1,(game_boards[draft_id]=drafter_draft_stats[[#This Row],[draft_id]])*(game_boards[drafter_id]=drafter_draft_stats[[#This Row],[drafter_id]]),game_boards[has_bonus_veto_override])=TRUE,1,0)</f>
        <v>0</v>
      </c>
      <c r="M507">
        <f>drafter_draft_stats[[#This Row],[starting_veto]]+drafter_draft_stats[[#This Row],[rollover_vetoes]]+drafter_draft_stats[[#This Row],[trivia_vetoes]]</f>
        <v>1</v>
      </c>
      <c r="N507">
        <f>drafter_draft_stats[[#This Row],[rollover_veto_override]]+drafter_draft_stats[[#This Row],[trivia_veto_override]]</f>
        <v>0</v>
      </c>
      <c r="R507">
        <f>IF(_xlfn.XLOOKUP(drafter_draft_stats[[#This Row],[draft_id]],drafts[id],drafts[non_canonical])=TRUE,0,IF(drafter_draft_stats[[#This Row],[total_vetoes]]-drafter_draft_stats[[#This Row],[vetoes_used]]&gt;=1,1,0))</f>
        <v>1</v>
      </c>
      <c r="S507">
        <f>IF(_xlfn.XLOOKUP(drafter_draft_stats[[#This Row],[draft_id]],drafts[id],drafts[non_canonical])=TRUE,0,IF(drafter_draft_stats[[#This Row],[total_veto_overrides]]-drafter_draft_stats[[#This Row],[veto_overrides_used]]&gt;=1,1,0))</f>
        <v>0</v>
      </c>
    </row>
    <row r="508" spans="2:19" x14ac:dyDescent="0.25">
      <c r="B508" t="s">
        <v>433</v>
      </c>
      <c r="C508" t="str">
        <f>_xlfn.XLOOKUP(drafter_draft_stats[[#This Row],[draft_id]],drafts[id],drafts[title])</f>
        <v>Black Queer Films</v>
      </c>
      <c r="D508" t="s">
        <v>1117</v>
      </c>
      <c r="E508" t="str">
        <f>_xlfn.XLOOKUP(drafter_draft_stats[[#This Row],[drafter_id]],drafters[id],drafters[name],"")</f>
        <v>Mikelle Street</v>
      </c>
      <c r="G508" t="str">
        <f>_xlfn.XLOOKUP(drafter_draft_stats[[#This Row],[drafter_team_id]],drafter_teams[id],drafter_teams[name],"")</f>
        <v/>
      </c>
      <c r="H508">
        <f>1</f>
        <v>1</v>
      </c>
      <c r="I508" cm="1">
        <f t="array" ref="I508">IF(_xlfn.XLOOKUP(drafter_draft_stats[[#This Row],[draft_id]],drafts[id],drafts[non_canonical])=TRUE,0,_xlfn.XLOOKUP(drafter_draft_stats[[#This Row],[drafter_id]],$D$2:$D507,$R$2:$R507,0,,-1))</f>
        <v>0</v>
      </c>
      <c r="J508" cm="1">
        <f t="array" ref="J508">IF(_xlfn.XLOOKUP(drafter_draft_stats[[#This Row],[draft_id]],drafts[id],drafts[non_canonical])=TRUE,0,_xlfn.XLOOKUP(drafter_draft_stats[[#This Row],[drafter_id]],$D$2:$D507,$S$2:$S507,0,,-1))</f>
        <v>0</v>
      </c>
      <c r="K508" cm="1">
        <f t="array" ref="K508">IF(_xlfn.XLOOKUP(1,(game_boards[draft_id]=drafter_draft_stats[[#This Row],[draft_id]])*(game_boards[drafter_id]=drafter_draft_stats[[#This Row],[drafter_id]]),game_boards[has_bonus_veto])=TRUE,1,0)</f>
        <v>0</v>
      </c>
      <c r="L508" cm="1">
        <f t="array" ref="L508">IF(_xlfn.XLOOKUP(1,(game_boards[draft_id]=drafter_draft_stats[[#This Row],[draft_id]])*(game_boards[drafter_id]=drafter_draft_stats[[#This Row],[drafter_id]]),game_boards[has_bonus_veto_override])=TRUE,1,0)</f>
        <v>0</v>
      </c>
      <c r="M508">
        <f>drafter_draft_stats[[#This Row],[starting_veto]]+drafter_draft_stats[[#This Row],[rollover_vetoes]]+drafter_draft_stats[[#This Row],[trivia_vetoes]]</f>
        <v>1</v>
      </c>
      <c r="N508">
        <f>drafter_draft_stats[[#This Row],[rollover_veto_override]]+drafter_draft_stats[[#This Row],[trivia_veto_override]]</f>
        <v>0</v>
      </c>
      <c r="P508">
        <v>1</v>
      </c>
      <c r="R508">
        <f>IF(_xlfn.XLOOKUP(drafter_draft_stats[[#This Row],[draft_id]],drafts[id],drafts[non_canonical])=TRUE,0,IF(drafter_draft_stats[[#This Row],[total_vetoes]]-drafter_draft_stats[[#This Row],[vetoes_used]]&gt;=1,1,0))</f>
        <v>0</v>
      </c>
      <c r="S508">
        <f>IF(_xlfn.XLOOKUP(drafter_draft_stats[[#This Row],[draft_id]],drafts[id],drafts[non_canonical])=TRUE,0,IF(drafter_draft_stats[[#This Row],[total_veto_overrides]]-drafter_draft_stats[[#This Row],[veto_overrides_used]]&gt;=1,1,0))</f>
        <v>0</v>
      </c>
    </row>
    <row r="509" spans="2:19" x14ac:dyDescent="0.25">
      <c r="B509" t="s">
        <v>50</v>
      </c>
      <c r="C509" t="str">
        <f>_xlfn.XLOOKUP(drafter_draft_stats[[#This Row],[draft_id]],drafts[id],drafts[title])</f>
        <v>Obsession Thrillers</v>
      </c>
      <c r="D509" t="s">
        <v>833</v>
      </c>
      <c r="E509" t="str">
        <f>_xlfn.XLOOKUP(drafter_draft_stats[[#This Row],[drafter_id]],drafters[id],drafters[name],"")</f>
        <v>Jordan Crucchiola</v>
      </c>
      <c r="G509" t="str">
        <f>_xlfn.XLOOKUP(drafter_draft_stats[[#This Row],[drafter_team_id]],drafter_teams[id],drafter_teams[name],"")</f>
        <v/>
      </c>
      <c r="H509">
        <f>1</f>
        <v>1</v>
      </c>
      <c r="I509" cm="1">
        <f t="array" ref="I509">IF(_xlfn.XLOOKUP(drafter_draft_stats[[#This Row],[draft_id]],drafts[id],drafts[non_canonical])=TRUE,0,_xlfn.XLOOKUP(drafter_draft_stats[[#This Row],[drafter_id]],$D$2:$D508,$R$2:$R508,0,,-1))</f>
        <v>1</v>
      </c>
      <c r="J509" cm="1">
        <f t="array" ref="J509">IF(_xlfn.XLOOKUP(drafter_draft_stats[[#This Row],[draft_id]],drafts[id],drafts[non_canonical])=TRUE,0,_xlfn.XLOOKUP(drafter_draft_stats[[#This Row],[drafter_id]],$D$2:$D508,$S$2:$S508,0,,-1))</f>
        <v>0</v>
      </c>
      <c r="K509" cm="1">
        <f t="array" ref="K509">IF(_xlfn.XLOOKUP(1,(game_boards[draft_id]=drafter_draft_stats[[#This Row],[draft_id]])*(game_boards[drafter_id]=drafter_draft_stats[[#This Row],[drafter_id]]),game_boards[has_bonus_veto])=TRUE,1,0)</f>
        <v>0</v>
      </c>
      <c r="L509" cm="1">
        <f t="array" ref="L509">IF(_xlfn.XLOOKUP(1,(game_boards[draft_id]=drafter_draft_stats[[#This Row],[draft_id]])*(game_boards[drafter_id]=drafter_draft_stats[[#This Row],[drafter_id]]),game_boards[has_bonus_veto_override])=TRUE,1,0)</f>
        <v>0</v>
      </c>
      <c r="M509">
        <f>drafter_draft_stats[[#This Row],[starting_veto]]+drafter_draft_stats[[#This Row],[rollover_vetoes]]+drafter_draft_stats[[#This Row],[trivia_vetoes]]</f>
        <v>2</v>
      </c>
      <c r="N509">
        <f>drafter_draft_stats[[#This Row],[rollover_veto_override]]+drafter_draft_stats[[#This Row],[trivia_veto_override]]</f>
        <v>0</v>
      </c>
      <c r="R509">
        <f>IF(_xlfn.XLOOKUP(drafter_draft_stats[[#This Row],[draft_id]],drafts[id],drafts[non_canonical])=TRUE,0,IF(drafter_draft_stats[[#This Row],[total_vetoes]]-drafter_draft_stats[[#This Row],[vetoes_used]]&gt;=1,1,0))</f>
        <v>1</v>
      </c>
      <c r="S509">
        <f>IF(_xlfn.XLOOKUP(drafter_draft_stats[[#This Row],[draft_id]],drafts[id],drafts[non_canonical])=TRUE,0,IF(drafter_draft_stats[[#This Row],[total_veto_overrides]]-drafter_draft_stats[[#This Row],[veto_overrides_used]]&gt;=1,1,0))</f>
        <v>0</v>
      </c>
    </row>
    <row r="510" spans="2:19" x14ac:dyDescent="0.25">
      <c r="B510" t="s">
        <v>50</v>
      </c>
      <c r="C510" t="str">
        <f>_xlfn.XLOOKUP(drafter_draft_stats[[#This Row],[draft_id]],drafts[id],drafts[title])</f>
        <v>Obsession Thrillers</v>
      </c>
      <c r="D510" t="s">
        <v>1247</v>
      </c>
      <c r="E510" t="str">
        <f>_xlfn.XLOOKUP(drafter_draft_stats[[#This Row],[drafter_id]],drafters[id],drafters[name],"")</f>
        <v>Sam Wineman</v>
      </c>
      <c r="G510" t="str">
        <f>_xlfn.XLOOKUP(drafter_draft_stats[[#This Row],[drafter_team_id]],drafter_teams[id],drafter_teams[name],"")</f>
        <v/>
      </c>
      <c r="H510">
        <f>1</f>
        <v>1</v>
      </c>
      <c r="I510" cm="1">
        <f t="array" ref="I510">IF(_xlfn.XLOOKUP(drafter_draft_stats[[#This Row],[draft_id]],drafts[id],drafts[non_canonical])=TRUE,0,_xlfn.XLOOKUP(drafter_draft_stats[[#This Row],[drafter_id]],$D$2:$D509,$R$2:$R509,0,,-1))</f>
        <v>1</v>
      </c>
      <c r="J510" cm="1">
        <f t="array" ref="J510">IF(_xlfn.XLOOKUP(drafter_draft_stats[[#This Row],[draft_id]],drafts[id],drafts[non_canonical])=TRUE,0,_xlfn.XLOOKUP(drafter_draft_stats[[#This Row],[drafter_id]],$D$2:$D509,$S$2:$S509,0,,-1))</f>
        <v>0</v>
      </c>
      <c r="K510" cm="1">
        <f t="array" ref="K510">IF(_xlfn.XLOOKUP(1,(game_boards[draft_id]=drafter_draft_stats[[#This Row],[draft_id]])*(game_boards[drafter_id]=drafter_draft_stats[[#This Row],[drafter_id]]),game_boards[has_bonus_veto])=TRUE,1,0)</f>
        <v>0</v>
      </c>
      <c r="L510" cm="1">
        <f t="array" ref="L510">IF(_xlfn.XLOOKUP(1,(game_boards[draft_id]=drafter_draft_stats[[#This Row],[draft_id]])*(game_boards[drafter_id]=drafter_draft_stats[[#This Row],[drafter_id]]),game_boards[has_bonus_veto_override])=TRUE,1,0)</f>
        <v>0</v>
      </c>
      <c r="M510">
        <f>drafter_draft_stats[[#This Row],[starting_veto]]+drafter_draft_stats[[#This Row],[rollover_vetoes]]+drafter_draft_stats[[#This Row],[trivia_vetoes]]</f>
        <v>2</v>
      </c>
      <c r="N510">
        <f>drafter_draft_stats[[#This Row],[rollover_veto_override]]+drafter_draft_stats[[#This Row],[trivia_veto_override]]</f>
        <v>0</v>
      </c>
      <c r="P510">
        <v>2</v>
      </c>
      <c r="R510">
        <f>IF(_xlfn.XLOOKUP(drafter_draft_stats[[#This Row],[draft_id]],drafts[id],drafts[non_canonical])=TRUE,0,IF(drafter_draft_stats[[#This Row],[total_vetoes]]-drafter_draft_stats[[#This Row],[vetoes_used]]&gt;=1,1,0))</f>
        <v>0</v>
      </c>
      <c r="S510">
        <f>IF(_xlfn.XLOOKUP(drafter_draft_stats[[#This Row],[draft_id]],drafts[id],drafts[non_canonical])=TRUE,0,IF(drafter_draft_stats[[#This Row],[total_veto_overrides]]-drafter_draft_stats[[#This Row],[veto_overrides_used]]&gt;=1,1,0))</f>
        <v>0</v>
      </c>
    </row>
    <row r="511" spans="2:19" x14ac:dyDescent="0.25">
      <c r="B511" t="s">
        <v>645</v>
      </c>
      <c r="C511" t="str">
        <f>_xlfn.XLOOKUP(drafter_draft_stats[[#This Row],[draft_id]],drafts[id],drafts[title])</f>
        <v>Chucky Super Draft</v>
      </c>
      <c r="D511" t="s">
        <v>977</v>
      </c>
      <c r="E511" t="str">
        <f>_xlfn.XLOOKUP(drafter_draft_stats[[#This Row],[drafter_id]],drafters[id],drafters[name],"")</f>
        <v>Louis Peitzman</v>
      </c>
      <c r="G511" t="str">
        <f>_xlfn.XLOOKUP(drafter_draft_stats[[#This Row],[drafter_team_id]],drafter_teams[id],drafter_teams[name],"")</f>
        <v/>
      </c>
      <c r="H511">
        <f>1</f>
        <v>1</v>
      </c>
      <c r="I511" cm="1">
        <f t="array" ref="I511">IF(_xlfn.XLOOKUP(drafter_draft_stats[[#This Row],[draft_id]],drafts[id],drafts[non_canonical])=TRUE,0,_xlfn.XLOOKUP(drafter_draft_stats[[#This Row],[drafter_id]],$D$2:$D510,$R$2:$R510,0,,-1))</f>
        <v>1</v>
      </c>
      <c r="J511" cm="1">
        <f t="array" ref="J511">IF(_xlfn.XLOOKUP(drafter_draft_stats[[#This Row],[draft_id]],drafts[id],drafts[non_canonical])=TRUE,0,_xlfn.XLOOKUP(drafter_draft_stats[[#This Row],[drafter_id]],$D$2:$D510,$S$2:$S510,0,,-1))</f>
        <v>0</v>
      </c>
      <c r="K511" cm="1">
        <f t="array" ref="K511">IF(_xlfn.XLOOKUP(1,(game_boards[draft_id]=drafter_draft_stats[[#This Row],[draft_id]])*(game_boards[drafter_id]=drafter_draft_stats[[#This Row],[drafter_id]]),game_boards[has_bonus_veto])=TRUE,1,0)</f>
        <v>0</v>
      </c>
      <c r="L511" cm="1">
        <f t="array" ref="L511">IF(_xlfn.XLOOKUP(1,(game_boards[draft_id]=drafter_draft_stats[[#This Row],[draft_id]])*(game_boards[drafter_id]=drafter_draft_stats[[#This Row],[drafter_id]]),game_boards[has_bonus_veto_override])=TRUE,1,0)</f>
        <v>0</v>
      </c>
      <c r="M511">
        <f>drafter_draft_stats[[#This Row],[starting_veto]]+drafter_draft_stats[[#This Row],[rollover_vetoes]]+drafter_draft_stats[[#This Row],[trivia_vetoes]]</f>
        <v>2</v>
      </c>
      <c r="N511">
        <f>drafter_draft_stats[[#This Row],[rollover_veto_override]]+drafter_draft_stats[[#This Row],[trivia_veto_override]]</f>
        <v>0</v>
      </c>
      <c r="R511">
        <f>IF(_xlfn.XLOOKUP(drafter_draft_stats[[#This Row],[draft_id]],drafts[id],drafts[non_canonical])=TRUE,0,IF(drafter_draft_stats[[#This Row],[total_vetoes]]-drafter_draft_stats[[#This Row],[vetoes_used]]&gt;=1,1,0))</f>
        <v>1</v>
      </c>
      <c r="S511">
        <f>IF(_xlfn.XLOOKUP(drafter_draft_stats[[#This Row],[draft_id]],drafts[id],drafts[non_canonical])=TRUE,0,IF(drafter_draft_stats[[#This Row],[total_veto_overrides]]-drafter_draft_stats[[#This Row],[veto_overrides_used]]&gt;=1,1,0))</f>
        <v>0</v>
      </c>
    </row>
    <row r="512" spans="2:19" x14ac:dyDescent="0.25">
      <c r="B512" t="s">
        <v>645</v>
      </c>
      <c r="C512" t="str">
        <f>_xlfn.XLOOKUP(drafter_draft_stats[[#This Row],[draft_id]],drafts[id],drafts[title])</f>
        <v>Chucky Super Draft</v>
      </c>
      <c r="D512" t="s">
        <v>983</v>
      </c>
      <c r="E512" t="str">
        <f>_xlfn.XLOOKUP(drafter_draft_stats[[#This Row],[drafter_id]],drafters[id],drafters[name],"")</f>
        <v>B.J. Colangelo</v>
      </c>
      <c r="G512" t="str">
        <f>_xlfn.XLOOKUP(drafter_draft_stats[[#This Row],[drafter_team_id]],drafter_teams[id],drafter_teams[name],"")</f>
        <v/>
      </c>
      <c r="H512">
        <f>1</f>
        <v>1</v>
      </c>
      <c r="I512" cm="1">
        <f t="array" ref="I512">IF(_xlfn.XLOOKUP(drafter_draft_stats[[#This Row],[draft_id]],drafts[id],drafts[non_canonical])=TRUE,0,_xlfn.XLOOKUP(drafter_draft_stats[[#This Row],[drafter_id]],$D$2:$D511,$R$2:$R511,0,,-1))</f>
        <v>1</v>
      </c>
      <c r="J512" cm="1">
        <f t="array" ref="J512">IF(_xlfn.XLOOKUP(drafter_draft_stats[[#This Row],[draft_id]],drafts[id],drafts[non_canonical])=TRUE,0,_xlfn.XLOOKUP(drafter_draft_stats[[#This Row],[drafter_id]],$D$2:$D511,$S$2:$S511,0,,-1))</f>
        <v>0</v>
      </c>
      <c r="K512" cm="1">
        <f t="array" ref="K512">IF(_xlfn.XLOOKUP(1,(game_boards[draft_id]=drafter_draft_stats[[#This Row],[draft_id]])*(game_boards[drafter_id]=drafter_draft_stats[[#This Row],[drafter_id]]),game_boards[has_bonus_veto])=TRUE,1,0)</f>
        <v>0</v>
      </c>
      <c r="L512" cm="1">
        <f t="array" ref="L512">IF(_xlfn.XLOOKUP(1,(game_boards[draft_id]=drafter_draft_stats[[#This Row],[draft_id]])*(game_boards[drafter_id]=drafter_draft_stats[[#This Row],[drafter_id]]),game_boards[has_bonus_veto_override])=TRUE,1,0)</f>
        <v>0</v>
      </c>
      <c r="M512">
        <f>drafter_draft_stats[[#This Row],[starting_veto]]+drafter_draft_stats[[#This Row],[rollover_vetoes]]+drafter_draft_stats[[#This Row],[trivia_vetoes]]</f>
        <v>2</v>
      </c>
      <c r="N512">
        <f>drafter_draft_stats[[#This Row],[rollover_veto_override]]+drafter_draft_stats[[#This Row],[trivia_veto_override]]</f>
        <v>0</v>
      </c>
      <c r="P512">
        <v>1</v>
      </c>
      <c r="R512">
        <f>IF(_xlfn.XLOOKUP(drafter_draft_stats[[#This Row],[draft_id]],drafts[id],drafts[non_canonical])=TRUE,0,IF(drafter_draft_stats[[#This Row],[total_vetoes]]-drafter_draft_stats[[#This Row],[vetoes_used]]&gt;=1,1,0))</f>
        <v>1</v>
      </c>
      <c r="S512">
        <f>IF(_xlfn.XLOOKUP(drafter_draft_stats[[#This Row],[draft_id]],drafts[id],drafts[non_canonical])=TRUE,0,IF(drafter_draft_stats[[#This Row],[total_veto_overrides]]-drafter_draft_stats[[#This Row],[veto_overrides_used]]&gt;=1,1,0))</f>
        <v>0</v>
      </c>
    </row>
    <row r="513" spans="2:19" x14ac:dyDescent="0.25">
      <c r="B513" t="s">
        <v>498</v>
      </c>
      <c r="C513" t="str">
        <f>_xlfn.XLOOKUP(drafter_draft_stats[[#This Row],[draft_id]],drafts[id],drafts[title])</f>
        <v>Independent Spirit Best First Feature Award Winners</v>
      </c>
      <c r="D513" t="s">
        <v>1073</v>
      </c>
      <c r="E513" t="str">
        <f>_xlfn.XLOOKUP(drafter_draft_stats[[#This Row],[drafter_id]],drafters[id],drafters[name],"")</f>
        <v>Mitchell Beaupre</v>
      </c>
      <c r="G513" t="str">
        <f>_xlfn.XLOOKUP(drafter_draft_stats[[#This Row],[drafter_team_id]],drafter_teams[id],drafter_teams[name],"")</f>
        <v/>
      </c>
      <c r="H513">
        <f>1</f>
        <v>1</v>
      </c>
      <c r="I513" cm="1">
        <f t="array" ref="I513">IF(_xlfn.XLOOKUP(drafter_draft_stats[[#This Row],[draft_id]],drafts[id],drafts[non_canonical])=TRUE,0,_xlfn.XLOOKUP(drafter_draft_stats[[#This Row],[drafter_id]],$D$2:$D512,$R$2:$R512,0,,-1))</f>
        <v>0</v>
      </c>
      <c r="J513" cm="1">
        <f t="array" ref="J513">IF(_xlfn.XLOOKUP(drafter_draft_stats[[#This Row],[draft_id]],drafts[id],drafts[non_canonical])=TRUE,0,_xlfn.XLOOKUP(drafter_draft_stats[[#This Row],[drafter_id]],$D$2:$D512,$S$2:$S512,0,,-1))</f>
        <v>0</v>
      </c>
      <c r="K513" cm="1">
        <f t="array" ref="K513">IF(_xlfn.XLOOKUP(1,(game_boards[draft_id]=drafter_draft_stats[[#This Row],[draft_id]])*(game_boards[drafter_id]=drafter_draft_stats[[#This Row],[drafter_id]]),game_boards[has_bonus_veto])=TRUE,1,0)</f>
        <v>0</v>
      </c>
      <c r="L513" cm="1">
        <f t="array" ref="L513">IF(_xlfn.XLOOKUP(1,(game_boards[draft_id]=drafter_draft_stats[[#This Row],[draft_id]])*(game_boards[drafter_id]=drafter_draft_stats[[#This Row],[drafter_id]]),game_boards[has_bonus_veto_override])=TRUE,1,0)</f>
        <v>0</v>
      </c>
      <c r="M513">
        <f>drafter_draft_stats[[#This Row],[starting_veto]]+drafter_draft_stats[[#This Row],[rollover_vetoes]]+drafter_draft_stats[[#This Row],[trivia_vetoes]]</f>
        <v>1</v>
      </c>
      <c r="N513">
        <f>drafter_draft_stats[[#This Row],[rollover_veto_override]]+drafter_draft_stats[[#This Row],[trivia_veto_override]]</f>
        <v>0</v>
      </c>
      <c r="R513">
        <f>IF(_xlfn.XLOOKUP(drafter_draft_stats[[#This Row],[draft_id]],drafts[id],drafts[non_canonical])=TRUE,0,IF(drafter_draft_stats[[#This Row],[total_vetoes]]-drafter_draft_stats[[#This Row],[vetoes_used]]&gt;=1,1,0))</f>
        <v>1</v>
      </c>
      <c r="S513">
        <f>IF(_xlfn.XLOOKUP(drafter_draft_stats[[#This Row],[draft_id]],drafts[id],drafts[non_canonical])=TRUE,0,IF(drafter_draft_stats[[#This Row],[total_veto_overrides]]-drafter_draft_stats[[#This Row],[veto_overrides_used]]&gt;=1,1,0))</f>
        <v>0</v>
      </c>
    </row>
    <row r="514" spans="2:19" x14ac:dyDescent="0.25">
      <c r="B514" t="s">
        <v>498</v>
      </c>
      <c r="C514" t="str">
        <f>_xlfn.XLOOKUP(drafter_draft_stats[[#This Row],[draft_id]],drafts[id],drafts[title])</f>
        <v>Independent Spirit Best First Feature Award Winners</v>
      </c>
      <c r="D514" t="s">
        <v>1139</v>
      </c>
      <c r="E514" t="str">
        <f>_xlfn.XLOOKUP(drafter_draft_stats[[#This Row],[drafter_id]],drafters[id],drafters[name],"")</f>
        <v>Slim</v>
      </c>
      <c r="G514" t="str">
        <f>_xlfn.XLOOKUP(drafter_draft_stats[[#This Row],[drafter_team_id]],drafter_teams[id],drafter_teams[name],"")</f>
        <v/>
      </c>
      <c r="H514">
        <f>1</f>
        <v>1</v>
      </c>
      <c r="I514" cm="1">
        <f t="array" ref="I514">IF(_xlfn.XLOOKUP(drafter_draft_stats[[#This Row],[draft_id]],drafts[id],drafts[non_canonical])=TRUE,0,_xlfn.XLOOKUP(drafter_draft_stats[[#This Row],[drafter_id]],$D$2:$D513,$R$2:$R513,0,,-1))</f>
        <v>0</v>
      </c>
      <c r="J514" cm="1">
        <f t="array" ref="J514">IF(_xlfn.XLOOKUP(drafter_draft_stats[[#This Row],[draft_id]],drafts[id],drafts[non_canonical])=TRUE,0,_xlfn.XLOOKUP(drafter_draft_stats[[#This Row],[drafter_id]],$D$2:$D513,$S$2:$S513,0,,-1))</f>
        <v>0</v>
      </c>
      <c r="K514" cm="1">
        <f t="array" ref="K514">IF(_xlfn.XLOOKUP(1,(game_boards[draft_id]=drafter_draft_stats[[#This Row],[draft_id]])*(game_boards[drafter_id]=drafter_draft_stats[[#This Row],[drafter_id]]),game_boards[has_bonus_veto])=TRUE,1,0)</f>
        <v>0</v>
      </c>
      <c r="L514" cm="1">
        <f t="array" ref="L514">IF(_xlfn.XLOOKUP(1,(game_boards[draft_id]=drafter_draft_stats[[#This Row],[draft_id]])*(game_boards[drafter_id]=drafter_draft_stats[[#This Row],[drafter_id]]),game_boards[has_bonus_veto_override])=TRUE,1,0)</f>
        <v>0</v>
      </c>
      <c r="M514">
        <f>drafter_draft_stats[[#This Row],[starting_veto]]+drafter_draft_stats[[#This Row],[rollover_vetoes]]+drafter_draft_stats[[#This Row],[trivia_vetoes]]</f>
        <v>1</v>
      </c>
      <c r="N514">
        <f>drafter_draft_stats[[#This Row],[rollover_veto_override]]+drafter_draft_stats[[#This Row],[trivia_veto_override]]</f>
        <v>0</v>
      </c>
      <c r="R514">
        <f>IF(_xlfn.XLOOKUP(drafter_draft_stats[[#This Row],[draft_id]],drafts[id],drafts[non_canonical])=TRUE,0,IF(drafter_draft_stats[[#This Row],[total_vetoes]]-drafter_draft_stats[[#This Row],[vetoes_used]]&gt;=1,1,0))</f>
        <v>1</v>
      </c>
      <c r="S514">
        <f>IF(_xlfn.XLOOKUP(drafter_draft_stats[[#This Row],[draft_id]],drafts[id],drafts[non_canonical])=TRUE,0,IF(drafter_draft_stats[[#This Row],[total_veto_overrides]]-drafter_draft_stats[[#This Row],[veto_overrides_used]]&gt;=1,1,0))</f>
        <v>0</v>
      </c>
    </row>
    <row r="515" spans="2:19" x14ac:dyDescent="0.25">
      <c r="B515" t="s">
        <v>142</v>
      </c>
      <c r="C515" t="str">
        <f>_xlfn.XLOOKUP(drafter_draft_stats[[#This Row],[draft_id]],drafts[id],drafts[title])</f>
        <v>2022 Mega Draft</v>
      </c>
      <c r="D515" t="s">
        <v>871</v>
      </c>
      <c r="E515" t="str">
        <f>_xlfn.XLOOKUP(drafter_draft_stats[[#This Row],[drafter_id]],drafters[id],drafters[name],"")</f>
        <v>Emily St. James</v>
      </c>
      <c r="G515" t="str">
        <f>_xlfn.XLOOKUP(drafter_draft_stats[[#This Row],[drafter_team_id]],drafter_teams[id],drafter_teams[name],"")</f>
        <v/>
      </c>
      <c r="H515">
        <f>1</f>
        <v>1</v>
      </c>
      <c r="I515" cm="1">
        <f t="array" ref="I515">IF(_xlfn.XLOOKUP(drafter_draft_stats[[#This Row],[draft_id]],drafts[id],drafts[non_canonical])=TRUE,0,_xlfn.XLOOKUP(drafter_draft_stats[[#This Row],[drafter_id]],$D$2:$D514,$R$2:$R514,0,,-1))</f>
        <v>1</v>
      </c>
      <c r="J515" cm="1">
        <f t="array" ref="J515">IF(_xlfn.XLOOKUP(drafter_draft_stats[[#This Row],[draft_id]],drafts[id],drafts[non_canonical])=TRUE,0,_xlfn.XLOOKUP(drafter_draft_stats[[#This Row],[drafter_id]],$D$2:$D514,$S$2:$S514,0,,-1))</f>
        <v>0</v>
      </c>
      <c r="K515" cm="1">
        <f t="array" ref="K515">IF(_xlfn.XLOOKUP(1,(game_boards[draft_id]=drafter_draft_stats[[#This Row],[draft_id]])*(game_boards[drafter_id]=drafter_draft_stats[[#This Row],[drafter_id]]),game_boards[has_bonus_veto])=TRUE,1,0)</f>
        <v>1</v>
      </c>
      <c r="L515" cm="1">
        <f t="array" ref="L515">IF(_xlfn.XLOOKUP(1,(game_boards[draft_id]=drafter_draft_stats[[#This Row],[draft_id]])*(game_boards[drafter_id]=drafter_draft_stats[[#This Row],[drafter_id]]),game_boards[has_bonus_veto_override])=TRUE,1,0)</f>
        <v>0</v>
      </c>
      <c r="M515">
        <f>drafter_draft_stats[[#This Row],[starting_veto]]+drafter_draft_stats[[#This Row],[rollover_vetoes]]+drafter_draft_stats[[#This Row],[trivia_vetoes]]</f>
        <v>3</v>
      </c>
      <c r="N515">
        <f>drafter_draft_stats[[#This Row],[rollover_veto_override]]+drafter_draft_stats[[#This Row],[trivia_veto_override]]</f>
        <v>0</v>
      </c>
      <c r="P515">
        <v>1</v>
      </c>
      <c r="R515">
        <f>IF(_xlfn.XLOOKUP(drafter_draft_stats[[#This Row],[draft_id]],drafts[id],drafts[non_canonical])=TRUE,0,IF(drafter_draft_stats[[#This Row],[total_vetoes]]-drafter_draft_stats[[#This Row],[vetoes_used]]&gt;=1,1,0))</f>
        <v>1</v>
      </c>
      <c r="S515">
        <f>IF(_xlfn.XLOOKUP(drafter_draft_stats[[#This Row],[draft_id]],drafts[id],drafts[non_canonical])=TRUE,0,IF(drafter_draft_stats[[#This Row],[total_veto_overrides]]-drafter_draft_stats[[#This Row],[veto_overrides_used]]&gt;=1,1,0))</f>
        <v>0</v>
      </c>
    </row>
    <row r="516" spans="2:19" x14ac:dyDescent="0.25">
      <c r="B516" t="s">
        <v>142</v>
      </c>
      <c r="C516" t="str">
        <f>_xlfn.XLOOKUP(drafter_draft_stats[[#This Row],[draft_id]],drafts[id],drafts[title])</f>
        <v>2022 Mega Draft</v>
      </c>
      <c r="D516" t="s">
        <v>1115</v>
      </c>
      <c r="E516" t="str">
        <f>_xlfn.XLOOKUP(drafter_draft_stats[[#This Row],[drafter_id]],drafters[id],drafters[name],"")</f>
        <v>Ryan Marker</v>
      </c>
      <c r="G516" t="str">
        <f>_xlfn.XLOOKUP(drafter_draft_stats[[#This Row],[drafter_team_id]],drafter_teams[id],drafter_teams[name],"")</f>
        <v/>
      </c>
      <c r="H516">
        <f>1</f>
        <v>1</v>
      </c>
      <c r="I516" cm="1">
        <f t="array" ref="I516">IF(_xlfn.XLOOKUP(drafter_draft_stats[[#This Row],[draft_id]],drafts[id],drafts[non_canonical])=TRUE,0,_xlfn.XLOOKUP(drafter_draft_stats[[#This Row],[drafter_id]],$D$2:$D515,$R$2:$R515,0,,-1))</f>
        <v>1</v>
      </c>
      <c r="J516" cm="1">
        <f t="array" ref="J516">IF(_xlfn.XLOOKUP(drafter_draft_stats[[#This Row],[draft_id]],drafts[id],drafts[non_canonical])=TRUE,0,_xlfn.XLOOKUP(drafter_draft_stats[[#This Row],[drafter_id]],$D$2:$D515,$S$2:$S515,0,,-1))</f>
        <v>0</v>
      </c>
      <c r="K516" cm="1">
        <f t="array" ref="K516">IF(_xlfn.XLOOKUP(1,(game_boards[draft_id]=drafter_draft_stats[[#This Row],[draft_id]])*(game_boards[drafter_id]=drafter_draft_stats[[#This Row],[drafter_id]]),game_boards[has_bonus_veto])=TRUE,1,0)</f>
        <v>0</v>
      </c>
      <c r="L516" cm="1">
        <f t="array" ref="L516">IF(_xlfn.XLOOKUP(1,(game_boards[draft_id]=drafter_draft_stats[[#This Row],[draft_id]])*(game_boards[drafter_id]=drafter_draft_stats[[#This Row],[drafter_id]]),game_boards[has_bonus_veto_override])=TRUE,1,0)</f>
        <v>0</v>
      </c>
      <c r="M516">
        <f>drafter_draft_stats[[#This Row],[starting_veto]]+drafter_draft_stats[[#This Row],[rollover_vetoes]]+drafter_draft_stats[[#This Row],[trivia_vetoes]]</f>
        <v>2</v>
      </c>
      <c r="N516">
        <f>drafter_draft_stats[[#This Row],[rollover_veto_override]]+drafter_draft_stats[[#This Row],[trivia_veto_override]]</f>
        <v>0</v>
      </c>
      <c r="P516">
        <v>1</v>
      </c>
      <c r="R516">
        <f>IF(_xlfn.XLOOKUP(drafter_draft_stats[[#This Row],[draft_id]],drafts[id],drafts[non_canonical])=TRUE,0,IF(drafter_draft_stats[[#This Row],[total_vetoes]]-drafter_draft_stats[[#This Row],[vetoes_used]]&gt;=1,1,0))</f>
        <v>1</v>
      </c>
      <c r="S516">
        <f>IF(_xlfn.XLOOKUP(drafter_draft_stats[[#This Row],[draft_id]],drafts[id],drafts[non_canonical])=TRUE,0,IF(drafter_draft_stats[[#This Row],[total_veto_overrides]]-drafter_draft_stats[[#This Row],[veto_overrides_used]]&gt;=1,1,0))</f>
        <v>0</v>
      </c>
    </row>
    <row r="517" spans="2:19" x14ac:dyDescent="0.25">
      <c r="B517" t="s">
        <v>142</v>
      </c>
      <c r="C517" t="str">
        <f>_xlfn.XLOOKUP(drafter_draft_stats[[#This Row],[draft_id]],drafts[id],drafts[title])</f>
        <v>2022 Mega Draft</v>
      </c>
      <c r="D517" t="s">
        <v>1009</v>
      </c>
      <c r="E517" t="str">
        <f>_xlfn.XLOOKUP(drafter_draft_stats[[#This Row],[drafter_id]],drafters[id],drafters[name],"")</f>
        <v>Drea Clark</v>
      </c>
      <c r="G517" t="str">
        <f>_xlfn.XLOOKUP(drafter_draft_stats[[#This Row],[drafter_team_id]],drafter_teams[id],drafter_teams[name],"")</f>
        <v/>
      </c>
      <c r="H517">
        <f>1</f>
        <v>1</v>
      </c>
      <c r="I517" cm="1">
        <f t="array" ref="I517">IF(_xlfn.XLOOKUP(drafter_draft_stats[[#This Row],[draft_id]],drafts[id],drafts[non_canonical])=TRUE,0,_xlfn.XLOOKUP(drafter_draft_stats[[#This Row],[drafter_id]],$D$2:$D516,$R$2:$R516,0,,-1))</f>
        <v>1</v>
      </c>
      <c r="J517" cm="1">
        <f t="array" ref="J517">IF(_xlfn.XLOOKUP(drafter_draft_stats[[#This Row],[draft_id]],drafts[id],drafts[non_canonical])=TRUE,0,_xlfn.XLOOKUP(drafter_draft_stats[[#This Row],[drafter_id]],$D$2:$D516,$S$2:$S516,0,,-1))</f>
        <v>1</v>
      </c>
      <c r="K517" cm="1">
        <f t="array" ref="K517">IF(_xlfn.XLOOKUP(1,(game_boards[draft_id]=drafter_draft_stats[[#This Row],[draft_id]])*(game_boards[drafter_id]=drafter_draft_stats[[#This Row],[drafter_id]]),game_boards[has_bonus_veto])=TRUE,1,0)</f>
        <v>0</v>
      </c>
      <c r="L517" cm="1">
        <f t="array" ref="L517">IF(_xlfn.XLOOKUP(1,(game_boards[draft_id]=drafter_draft_stats[[#This Row],[draft_id]])*(game_boards[drafter_id]=drafter_draft_stats[[#This Row],[drafter_id]]),game_boards[has_bonus_veto_override])=TRUE,1,0)</f>
        <v>1</v>
      </c>
      <c r="M517">
        <f>drafter_draft_stats[[#This Row],[starting_veto]]+drafter_draft_stats[[#This Row],[rollover_vetoes]]+drafter_draft_stats[[#This Row],[trivia_vetoes]]</f>
        <v>2</v>
      </c>
      <c r="N517">
        <f>drafter_draft_stats[[#This Row],[rollover_veto_override]]+drafter_draft_stats[[#This Row],[trivia_veto_override]]</f>
        <v>2</v>
      </c>
      <c r="P517">
        <v>1</v>
      </c>
      <c r="R517">
        <f>IF(_xlfn.XLOOKUP(drafter_draft_stats[[#This Row],[draft_id]],drafts[id],drafts[non_canonical])=TRUE,0,IF(drafter_draft_stats[[#This Row],[total_vetoes]]-drafter_draft_stats[[#This Row],[vetoes_used]]&gt;=1,1,0))</f>
        <v>1</v>
      </c>
      <c r="S517">
        <f>IF(_xlfn.XLOOKUP(drafter_draft_stats[[#This Row],[draft_id]],drafts[id],drafts[non_canonical])=TRUE,0,IF(drafter_draft_stats[[#This Row],[total_veto_overrides]]-drafter_draft_stats[[#This Row],[veto_overrides_used]]&gt;=1,1,0))</f>
        <v>1</v>
      </c>
    </row>
    <row r="518" spans="2:19" x14ac:dyDescent="0.25">
      <c r="B518" t="s">
        <v>142</v>
      </c>
      <c r="C518" t="str">
        <f>_xlfn.XLOOKUP(drafter_draft_stats[[#This Row],[draft_id]],drafts[id],drafts[title])</f>
        <v>2022 Mega Draft</v>
      </c>
      <c r="D518" t="s">
        <v>1049</v>
      </c>
      <c r="E518" t="str">
        <f>_xlfn.XLOOKUP(drafter_draft_stats[[#This Row],[drafter_id]],drafters[id],drafters[name],"")</f>
        <v>Jacqueline Coley</v>
      </c>
      <c r="G518" t="str">
        <f>_xlfn.XLOOKUP(drafter_draft_stats[[#This Row],[drafter_team_id]],drafter_teams[id],drafter_teams[name],"")</f>
        <v/>
      </c>
      <c r="H518">
        <f>1</f>
        <v>1</v>
      </c>
      <c r="I518" cm="1">
        <f t="array" ref="I518">IF(_xlfn.XLOOKUP(drafter_draft_stats[[#This Row],[draft_id]],drafts[id],drafts[non_canonical])=TRUE,0,_xlfn.XLOOKUP(drafter_draft_stats[[#This Row],[drafter_id]],$D$2:$D517,$R$2:$R517,0,,-1))</f>
        <v>1</v>
      </c>
      <c r="J518" cm="1">
        <f t="array" ref="J518">IF(_xlfn.XLOOKUP(drafter_draft_stats[[#This Row],[draft_id]],drafts[id],drafts[non_canonical])=TRUE,0,_xlfn.XLOOKUP(drafter_draft_stats[[#This Row],[drafter_id]],$D$2:$D517,$S$2:$S517,0,,-1))</f>
        <v>0</v>
      </c>
      <c r="K518" cm="1">
        <f t="array" ref="K518">IF(_xlfn.XLOOKUP(1,(game_boards[draft_id]=drafter_draft_stats[[#This Row],[draft_id]])*(game_boards[drafter_id]=drafter_draft_stats[[#This Row],[drafter_id]]),game_boards[has_bonus_veto])=TRUE,1,0)</f>
        <v>0</v>
      </c>
      <c r="L518" cm="1">
        <f t="array" ref="L518">IF(_xlfn.XLOOKUP(1,(game_boards[draft_id]=drafter_draft_stats[[#This Row],[draft_id]])*(game_boards[drafter_id]=drafter_draft_stats[[#This Row],[drafter_id]]),game_boards[has_bonus_veto_override])=TRUE,1,0)</f>
        <v>0</v>
      </c>
      <c r="M518">
        <f>drafter_draft_stats[[#This Row],[starting_veto]]+drafter_draft_stats[[#This Row],[rollover_vetoes]]+drafter_draft_stats[[#This Row],[trivia_vetoes]]</f>
        <v>2</v>
      </c>
      <c r="N518">
        <f>drafter_draft_stats[[#This Row],[rollover_veto_override]]+drafter_draft_stats[[#This Row],[trivia_veto_override]]</f>
        <v>0</v>
      </c>
      <c r="P518">
        <v>1</v>
      </c>
      <c r="R518">
        <f>IF(_xlfn.XLOOKUP(drafter_draft_stats[[#This Row],[draft_id]],drafts[id],drafts[non_canonical])=TRUE,0,IF(drafter_draft_stats[[#This Row],[total_vetoes]]-drafter_draft_stats[[#This Row],[vetoes_used]]&gt;=1,1,0))</f>
        <v>1</v>
      </c>
      <c r="S518">
        <f>IF(_xlfn.XLOOKUP(drafter_draft_stats[[#This Row],[draft_id]],drafts[id],drafts[non_canonical])=TRUE,0,IF(drafter_draft_stats[[#This Row],[total_veto_overrides]]-drafter_draft_stats[[#This Row],[veto_overrides_used]]&gt;=1,1,0))</f>
        <v>0</v>
      </c>
    </row>
    <row r="519" spans="2:19" x14ac:dyDescent="0.25">
      <c r="B519" t="s">
        <v>399</v>
      </c>
      <c r="C519" t="str">
        <f>_xlfn.XLOOKUP(drafter_draft_stats[[#This Row],[draft_id]],drafts[id],drafts[title])</f>
        <v>Cults</v>
      </c>
      <c r="D519" t="s">
        <v>793</v>
      </c>
      <c r="E519" t="str">
        <f>_xlfn.XLOOKUP(drafter_draft_stats[[#This Row],[drafter_id]],drafters[id],drafters[name],"")</f>
        <v>Clarke Wolfe</v>
      </c>
      <c r="G519" t="str">
        <f>_xlfn.XLOOKUP(drafter_draft_stats[[#This Row],[drafter_team_id]],drafter_teams[id],drafter_teams[name],"")</f>
        <v/>
      </c>
      <c r="H519">
        <f>1</f>
        <v>1</v>
      </c>
      <c r="I519" cm="1">
        <f t="array" ref="I519">IF(_xlfn.XLOOKUP(drafter_draft_stats[[#This Row],[draft_id]],drafts[id],drafts[non_canonical])=TRUE,0,_xlfn.XLOOKUP(drafter_draft_stats[[#This Row],[drafter_id]],$D$2:$D518,$R$2:$R518,0,,-1))</f>
        <v>1</v>
      </c>
      <c r="J519" cm="1">
        <f t="array" ref="J519">IF(_xlfn.XLOOKUP(drafter_draft_stats[[#This Row],[draft_id]],drafts[id],drafts[non_canonical])=TRUE,0,_xlfn.XLOOKUP(drafter_draft_stats[[#This Row],[drafter_id]],$D$2:$D518,$S$2:$S518,0,,-1))</f>
        <v>1</v>
      </c>
      <c r="K519" cm="1">
        <f t="array" ref="K519">IF(_xlfn.XLOOKUP(1,(game_boards[draft_id]=drafter_draft_stats[[#This Row],[draft_id]])*(game_boards[drafter_id]=drafter_draft_stats[[#This Row],[drafter_id]]),game_boards[has_bonus_veto])=TRUE,1,0)</f>
        <v>0</v>
      </c>
      <c r="L519" cm="1">
        <f t="array" ref="L519">IF(_xlfn.XLOOKUP(1,(game_boards[draft_id]=drafter_draft_stats[[#This Row],[draft_id]])*(game_boards[drafter_id]=drafter_draft_stats[[#This Row],[drafter_id]]),game_boards[has_bonus_veto_override])=TRUE,1,0)</f>
        <v>0</v>
      </c>
      <c r="M519">
        <f>drafter_draft_stats[[#This Row],[starting_veto]]+drafter_draft_stats[[#This Row],[rollover_vetoes]]+drafter_draft_stats[[#This Row],[trivia_vetoes]]</f>
        <v>2</v>
      </c>
      <c r="N519">
        <f>drafter_draft_stats[[#This Row],[rollover_veto_override]]+drafter_draft_stats[[#This Row],[trivia_veto_override]]</f>
        <v>1</v>
      </c>
      <c r="R519">
        <f>IF(_xlfn.XLOOKUP(drafter_draft_stats[[#This Row],[draft_id]],drafts[id],drafts[non_canonical])=TRUE,0,IF(drafter_draft_stats[[#This Row],[total_vetoes]]-drafter_draft_stats[[#This Row],[vetoes_used]]&gt;=1,1,0))</f>
        <v>1</v>
      </c>
      <c r="S519">
        <f>IF(_xlfn.XLOOKUP(drafter_draft_stats[[#This Row],[draft_id]],drafts[id],drafts[non_canonical])=TRUE,0,IF(drafter_draft_stats[[#This Row],[total_veto_overrides]]-drafter_draft_stats[[#This Row],[veto_overrides_used]]&gt;=1,1,0))</f>
        <v>1</v>
      </c>
    </row>
    <row r="520" spans="2:19" x14ac:dyDescent="0.25">
      <c r="B520" t="s">
        <v>399</v>
      </c>
      <c r="C520" t="str">
        <f>_xlfn.XLOOKUP(drafter_draft_stats[[#This Row],[draft_id]],drafts[id],drafts[title])</f>
        <v>Cults</v>
      </c>
      <c r="D520" t="s">
        <v>1053</v>
      </c>
      <c r="E520" t="str">
        <f>_xlfn.XLOOKUP(drafter_draft_stats[[#This Row],[drafter_id]],drafters[id],drafters[name],"")</f>
        <v>Anthony DiBlasi</v>
      </c>
      <c r="G520" t="str">
        <f>_xlfn.XLOOKUP(drafter_draft_stats[[#This Row],[drafter_team_id]],drafter_teams[id],drafter_teams[name],"")</f>
        <v/>
      </c>
      <c r="H520">
        <f>1</f>
        <v>1</v>
      </c>
      <c r="I520" cm="1">
        <f t="array" ref="I520">IF(_xlfn.XLOOKUP(drafter_draft_stats[[#This Row],[draft_id]],drafts[id],drafts[non_canonical])=TRUE,0,_xlfn.XLOOKUP(drafter_draft_stats[[#This Row],[drafter_id]],$D$2:$D519,$R$2:$R519,0,,-1))</f>
        <v>0</v>
      </c>
      <c r="J520" cm="1">
        <f t="array" ref="J520">IF(_xlfn.XLOOKUP(drafter_draft_stats[[#This Row],[draft_id]],drafts[id],drafts[non_canonical])=TRUE,0,_xlfn.XLOOKUP(drafter_draft_stats[[#This Row],[drafter_id]],$D$2:$D519,$S$2:$S519,0,,-1))</f>
        <v>0</v>
      </c>
      <c r="K520" cm="1">
        <f t="array" ref="K520">IF(_xlfn.XLOOKUP(1,(game_boards[draft_id]=drafter_draft_stats[[#This Row],[draft_id]])*(game_boards[drafter_id]=drafter_draft_stats[[#This Row],[drafter_id]]),game_boards[has_bonus_veto])=TRUE,1,0)</f>
        <v>0</v>
      </c>
      <c r="L520" cm="1">
        <f t="array" ref="L520">IF(_xlfn.XLOOKUP(1,(game_boards[draft_id]=drafter_draft_stats[[#This Row],[draft_id]])*(game_boards[drafter_id]=drafter_draft_stats[[#This Row],[drafter_id]]),game_boards[has_bonus_veto_override])=TRUE,1,0)</f>
        <v>0</v>
      </c>
      <c r="M520">
        <f>drafter_draft_stats[[#This Row],[starting_veto]]+drafter_draft_stats[[#This Row],[rollover_vetoes]]+drafter_draft_stats[[#This Row],[trivia_vetoes]]</f>
        <v>1</v>
      </c>
      <c r="N520">
        <f>drafter_draft_stats[[#This Row],[rollover_veto_override]]+drafter_draft_stats[[#This Row],[trivia_veto_override]]</f>
        <v>0</v>
      </c>
      <c r="P520">
        <v>1</v>
      </c>
      <c r="R520">
        <f>IF(_xlfn.XLOOKUP(drafter_draft_stats[[#This Row],[draft_id]],drafts[id],drafts[non_canonical])=TRUE,0,IF(drafter_draft_stats[[#This Row],[total_vetoes]]-drafter_draft_stats[[#This Row],[vetoes_used]]&gt;=1,1,0))</f>
        <v>0</v>
      </c>
      <c r="S520">
        <f>IF(_xlfn.XLOOKUP(drafter_draft_stats[[#This Row],[draft_id]],drafts[id],drafts[non_canonical])=TRUE,0,IF(drafter_draft_stats[[#This Row],[total_veto_overrides]]-drafter_draft_stats[[#This Row],[veto_overrides_used]]&gt;=1,1,0))</f>
        <v>0</v>
      </c>
    </row>
    <row r="521" spans="2:19" x14ac:dyDescent="0.25">
      <c r="B521" t="s">
        <v>391</v>
      </c>
      <c r="C521" t="str">
        <f>_xlfn.XLOOKUP(drafter_draft_stats[[#This Row],[draft_id]],drafts[id],drafts[title])</f>
        <v>Train Movies</v>
      </c>
      <c r="D521" t="s">
        <v>1223</v>
      </c>
      <c r="E521" t="str">
        <f>_xlfn.XLOOKUP(drafter_draft_stats[[#This Row],[drafter_id]],drafters[id],drafters[name],"")</f>
        <v>Ben Mekler</v>
      </c>
      <c r="G521" t="str">
        <f>_xlfn.XLOOKUP(drafter_draft_stats[[#This Row],[drafter_team_id]],drafter_teams[id],drafter_teams[name],"")</f>
        <v/>
      </c>
      <c r="H521">
        <f>1</f>
        <v>1</v>
      </c>
      <c r="I521" cm="1">
        <f t="array" ref="I521">IF(_xlfn.XLOOKUP(drafter_draft_stats[[#This Row],[draft_id]],drafts[id],drafts[non_canonical])=TRUE,0,_xlfn.XLOOKUP(drafter_draft_stats[[#This Row],[drafter_id]],$D$2:$D520,$R$2:$R520,0,,-1))</f>
        <v>1</v>
      </c>
      <c r="J521" cm="1">
        <f t="array" ref="J521">IF(_xlfn.XLOOKUP(drafter_draft_stats[[#This Row],[draft_id]],drafts[id],drafts[non_canonical])=TRUE,0,_xlfn.XLOOKUP(drafter_draft_stats[[#This Row],[drafter_id]],$D$2:$D520,$S$2:$S520,0,,-1))</f>
        <v>0</v>
      </c>
      <c r="K521" cm="1">
        <f t="array" ref="K521">IF(_xlfn.XLOOKUP(1,(game_boards[draft_id]=drafter_draft_stats[[#This Row],[draft_id]])*(game_boards[drafter_id]=drafter_draft_stats[[#This Row],[drafter_id]]),game_boards[has_bonus_veto])=TRUE,1,0)</f>
        <v>0</v>
      </c>
      <c r="L521" cm="1">
        <f t="array" ref="L521">IF(_xlfn.XLOOKUP(1,(game_boards[draft_id]=drafter_draft_stats[[#This Row],[draft_id]])*(game_boards[drafter_id]=drafter_draft_stats[[#This Row],[drafter_id]]),game_boards[has_bonus_veto_override])=TRUE,1,0)</f>
        <v>0</v>
      </c>
      <c r="M521">
        <f>drafter_draft_stats[[#This Row],[starting_veto]]+drafter_draft_stats[[#This Row],[rollover_vetoes]]+drafter_draft_stats[[#This Row],[trivia_vetoes]]</f>
        <v>2</v>
      </c>
      <c r="N521">
        <f>drafter_draft_stats[[#This Row],[rollover_veto_override]]+drafter_draft_stats[[#This Row],[trivia_veto_override]]</f>
        <v>0</v>
      </c>
      <c r="P521">
        <v>1</v>
      </c>
      <c r="R521">
        <f>IF(_xlfn.XLOOKUP(drafter_draft_stats[[#This Row],[draft_id]],drafts[id],drafts[non_canonical])=TRUE,0,IF(drafter_draft_stats[[#This Row],[total_vetoes]]-drafter_draft_stats[[#This Row],[vetoes_used]]&gt;=1,1,0))</f>
        <v>1</v>
      </c>
      <c r="S521">
        <f>IF(_xlfn.XLOOKUP(drafter_draft_stats[[#This Row],[draft_id]],drafts[id],drafts[non_canonical])=TRUE,0,IF(drafter_draft_stats[[#This Row],[total_veto_overrides]]-drafter_draft_stats[[#This Row],[veto_overrides_used]]&gt;=1,1,0))</f>
        <v>0</v>
      </c>
    </row>
    <row r="522" spans="2:19" x14ac:dyDescent="0.25">
      <c r="B522" t="s">
        <v>391</v>
      </c>
      <c r="C522" t="str">
        <f>_xlfn.XLOOKUP(drafter_draft_stats[[#This Row],[draft_id]],drafts[id],drafts[title])</f>
        <v>Train Movies</v>
      </c>
      <c r="D522" t="s">
        <v>989</v>
      </c>
      <c r="E522" t="str">
        <f>_xlfn.XLOOKUP(drafter_draft_stats[[#This Row],[drafter_id]],drafters[id],drafters[name],"")</f>
        <v>Chris Amick</v>
      </c>
      <c r="G522" t="str">
        <f>_xlfn.XLOOKUP(drafter_draft_stats[[#This Row],[drafter_team_id]],drafter_teams[id],drafter_teams[name],"")</f>
        <v/>
      </c>
      <c r="H522">
        <f>1</f>
        <v>1</v>
      </c>
      <c r="I522" cm="1">
        <f t="array" ref="I522">IF(_xlfn.XLOOKUP(drafter_draft_stats[[#This Row],[draft_id]],drafts[id],drafts[non_canonical])=TRUE,0,_xlfn.XLOOKUP(drafter_draft_stats[[#This Row],[drafter_id]],$D$2:$D521,$R$2:$R521,0,,-1))</f>
        <v>0</v>
      </c>
      <c r="J522" cm="1">
        <f t="array" ref="J522">IF(_xlfn.XLOOKUP(drafter_draft_stats[[#This Row],[draft_id]],drafts[id],drafts[non_canonical])=TRUE,0,_xlfn.XLOOKUP(drafter_draft_stats[[#This Row],[drafter_id]],$D$2:$D521,$S$2:$S521,0,,-1))</f>
        <v>0</v>
      </c>
      <c r="K522" cm="1">
        <f t="array" ref="K522">IF(_xlfn.XLOOKUP(1,(game_boards[draft_id]=drafter_draft_stats[[#This Row],[draft_id]])*(game_boards[drafter_id]=drafter_draft_stats[[#This Row],[drafter_id]]),game_boards[has_bonus_veto])=TRUE,1,0)</f>
        <v>0</v>
      </c>
      <c r="L522" cm="1">
        <f t="array" ref="L522">IF(_xlfn.XLOOKUP(1,(game_boards[draft_id]=drafter_draft_stats[[#This Row],[draft_id]])*(game_boards[drafter_id]=drafter_draft_stats[[#This Row],[drafter_id]]),game_boards[has_bonus_veto_override])=TRUE,1,0)</f>
        <v>0</v>
      </c>
      <c r="M522">
        <f>drafter_draft_stats[[#This Row],[starting_veto]]+drafter_draft_stats[[#This Row],[rollover_vetoes]]+drafter_draft_stats[[#This Row],[trivia_vetoes]]</f>
        <v>1</v>
      </c>
      <c r="N522">
        <f>drafter_draft_stats[[#This Row],[rollover_veto_override]]+drafter_draft_stats[[#This Row],[trivia_veto_override]]</f>
        <v>0</v>
      </c>
      <c r="R522">
        <f>IF(_xlfn.XLOOKUP(drafter_draft_stats[[#This Row],[draft_id]],drafts[id],drafts[non_canonical])=TRUE,0,IF(drafter_draft_stats[[#This Row],[total_vetoes]]-drafter_draft_stats[[#This Row],[vetoes_used]]&gt;=1,1,0))</f>
        <v>1</v>
      </c>
      <c r="S522">
        <f>IF(_xlfn.XLOOKUP(drafter_draft_stats[[#This Row],[draft_id]],drafts[id],drafts[non_canonical])=TRUE,0,IF(drafter_draft_stats[[#This Row],[total_veto_overrides]]-drafter_draft_stats[[#This Row],[veto_overrides_used]]&gt;=1,1,0))</f>
        <v>0</v>
      </c>
    </row>
    <row r="523" spans="2:19" x14ac:dyDescent="0.25">
      <c r="B523" t="s">
        <v>721</v>
      </c>
      <c r="C523" t="str">
        <f>_xlfn.XLOOKUP(drafter_draft_stats[[#This Row],[draft_id]],drafts[id],drafts[title])</f>
        <v>'70s Conspiracy Thrillers</v>
      </c>
      <c r="D523" t="s">
        <v>789</v>
      </c>
      <c r="E523" t="str">
        <f>_xlfn.XLOOKUP(drafter_draft_stats[[#This Row],[drafter_id]],drafters[id],drafters[name],"")</f>
        <v>Bryan Cogman</v>
      </c>
      <c r="G523" t="str">
        <f>_xlfn.XLOOKUP(drafter_draft_stats[[#This Row],[drafter_team_id]],drafter_teams[id],drafter_teams[name],"")</f>
        <v/>
      </c>
      <c r="H523">
        <f>1</f>
        <v>1</v>
      </c>
      <c r="I523" cm="1">
        <f t="array" ref="I523">IF(_xlfn.XLOOKUP(drafter_draft_stats[[#This Row],[draft_id]],drafts[id],drafts[non_canonical])=TRUE,0,_xlfn.XLOOKUP(drafter_draft_stats[[#This Row],[drafter_id]],$D$2:$D522,$R$2:$R522,0,,-1))</f>
        <v>0</v>
      </c>
      <c r="J523" cm="1">
        <f t="array" ref="J523">IF(_xlfn.XLOOKUP(drafter_draft_stats[[#This Row],[draft_id]],drafts[id],drafts[non_canonical])=TRUE,0,_xlfn.XLOOKUP(drafter_draft_stats[[#This Row],[drafter_id]],$D$2:$D522,$S$2:$S522,0,,-1))</f>
        <v>0</v>
      </c>
      <c r="K523" cm="1">
        <f t="array" ref="K523">IF(_xlfn.XLOOKUP(1,(game_boards[draft_id]=drafter_draft_stats[[#This Row],[draft_id]])*(game_boards[drafter_id]=drafter_draft_stats[[#This Row],[drafter_id]]),game_boards[has_bonus_veto])=TRUE,1,0)</f>
        <v>0</v>
      </c>
      <c r="L523" cm="1">
        <f t="array" ref="L523">IF(_xlfn.XLOOKUP(1,(game_boards[draft_id]=drafter_draft_stats[[#This Row],[draft_id]])*(game_boards[drafter_id]=drafter_draft_stats[[#This Row],[drafter_id]]),game_boards[has_bonus_veto_override])=TRUE,1,0)</f>
        <v>0</v>
      </c>
      <c r="M523">
        <f>drafter_draft_stats[[#This Row],[starting_veto]]+drafter_draft_stats[[#This Row],[rollover_vetoes]]+drafter_draft_stats[[#This Row],[trivia_vetoes]]</f>
        <v>1</v>
      </c>
      <c r="N523">
        <f>drafter_draft_stats[[#This Row],[rollover_veto_override]]+drafter_draft_stats[[#This Row],[trivia_veto_override]]</f>
        <v>0</v>
      </c>
      <c r="P523">
        <v>1</v>
      </c>
      <c r="R523">
        <f>IF(_xlfn.XLOOKUP(drafter_draft_stats[[#This Row],[draft_id]],drafts[id],drafts[non_canonical])=TRUE,0,IF(drafter_draft_stats[[#This Row],[total_vetoes]]-drafter_draft_stats[[#This Row],[vetoes_used]]&gt;=1,1,0))</f>
        <v>0</v>
      </c>
      <c r="S523">
        <f>IF(_xlfn.XLOOKUP(drafter_draft_stats[[#This Row],[draft_id]],drafts[id],drafts[non_canonical])=TRUE,0,IF(drafter_draft_stats[[#This Row],[total_veto_overrides]]-drafter_draft_stats[[#This Row],[veto_overrides_used]]&gt;=1,1,0))</f>
        <v>0</v>
      </c>
    </row>
    <row r="524" spans="2:19" x14ac:dyDescent="0.25">
      <c r="B524" t="s">
        <v>721</v>
      </c>
      <c r="C524" t="str">
        <f>_xlfn.XLOOKUP(drafter_draft_stats[[#This Row],[draft_id]],drafts[id],drafts[title])</f>
        <v>'70s Conspiracy Thrillers</v>
      </c>
      <c r="D524" t="s">
        <v>779</v>
      </c>
      <c r="E524" t="str">
        <f>_xlfn.XLOOKUP(drafter_draft_stats[[#This Row],[drafter_id]],drafters[id],drafters[name],"")</f>
        <v>Darrin Navarro</v>
      </c>
      <c r="G524" t="str">
        <f>_xlfn.XLOOKUP(drafter_draft_stats[[#This Row],[drafter_team_id]],drafter_teams[id],drafter_teams[name],"")</f>
        <v/>
      </c>
      <c r="H524">
        <f>1</f>
        <v>1</v>
      </c>
      <c r="I524" cm="1">
        <f t="array" ref="I524">IF(_xlfn.XLOOKUP(drafter_draft_stats[[#This Row],[draft_id]],drafts[id],drafts[non_canonical])=TRUE,0,_xlfn.XLOOKUP(drafter_draft_stats[[#This Row],[drafter_id]],$D$2:$D523,$R$2:$R523,0,,-1))</f>
        <v>0</v>
      </c>
      <c r="J524" cm="1">
        <f t="array" ref="J524">IF(_xlfn.XLOOKUP(drafter_draft_stats[[#This Row],[draft_id]],drafts[id],drafts[non_canonical])=TRUE,0,_xlfn.XLOOKUP(drafter_draft_stats[[#This Row],[drafter_id]],$D$2:$D523,$S$2:$S523,0,,-1))</f>
        <v>0</v>
      </c>
      <c r="K524" cm="1">
        <f t="array" ref="K524">IF(_xlfn.XLOOKUP(1,(game_boards[draft_id]=drafter_draft_stats[[#This Row],[draft_id]])*(game_boards[drafter_id]=drafter_draft_stats[[#This Row],[drafter_id]]),game_boards[has_bonus_veto])=TRUE,1,0)</f>
        <v>0</v>
      </c>
      <c r="L524" cm="1">
        <f t="array" ref="L524">IF(_xlfn.XLOOKUP(1,(game_boards[draft_id]=drafter_draft_stats[[#This Row],[draft_id]])*(game_boards[drafter_id]=drafter_draft_stats[[#This Row],[drafter_id]]),game_boards[has_bonus_veto_override])=TRUE,1,0)</f>
        <v>0</v>
      </c>
      <c r="M524">
        <f>drafter_draft_stats[[#This Row],[starting_veto]]+drafter_draft_stats[[#This Row],[rollover_vetoes]]+drafter_draft_stats[[#This Row],[trivia_vetoes]]</f>
        <v>1</v>
      </c>
      <c r="N524">
        <f>drafter_draft_stats[[#This Row],[rollover_veto_override]]+drafter_draft_stats[[#This Row],[trivia_veto_override]]</f>
        <v>0</v>
      </c>
      <c r="R524">
        <f>IF(_xlfn.XLOOKUP(drafter_draft_stats[[#This Row],[draft_id]],drafts[id],drafts[non_canonical])=TRUE,0,IF(drafter_draft_stats[[#This Row],[total_vetoes]]-drafter_draft_stats[[#This Row],[vetoes_used]]&gt;=1,1,0))</f>
        <v>1</v>
      </c>
      <c r="S524">
        <f>IF(_xlfn.XLOOKUP(drafter_draft_stats[[#This Row],[draft_id]],drafts[id],drafts[non_canonical])=TRUE,0,IF(drafter_draft_stats[[#This Row],[total_veto_overrides]]-drafter_draft_stats[[#This Row],[veto_overrides_used]]&gt;=1,1,0))</f>
        <v>0</v>
      </c>
    </row>
    <row r="525" spans="2:19" x14ac:dyDescent="0.25">
      <c r="B525" t="s">
        <v>661</v>
      </c>
      <c r="C525" t="str">
        <f>_xlfn.XLOOKUP(drafter_draft_stats[[#This Row],[draft_id]],drafts[id],drafts[title])</f>
        <v>Robots mini-Mega Live</v>
      </c>
      <c r="D525" t="s">
        <v>915</v>
      </c>
      <c r="E525" t="str">
        <f>_xlfn.XLOOKUP(drafter_draft_stats[[#This Row],[drafter_id]],drafters[id],drafters[name],"")</f>
        <v>Billy Ray Brewton</v>
      </c>
      <c r="G525" t="str">
        <f>_xlfn.XLOOKUP(drafter_draft_stats[[#This Row],[drafter_team_id]],drafter_teams[id],drafter_teams[name],"")</f>
        <v/>
      </c>
      <c r="H525">
        <f>1</f>
        <v>1</v>
      </c>
      <c r="I525">
        <v>0</v>
      </c>
      <c r="J525">
        <v>0</v>
      </c>
      <c r="K525" cm="1">
        <f t="array" ref="K525">IF(_xlfn.XLOOKUP(1,(game_boards[draft_id]=drafter_draft_stats[[#This Row],[draft_id]])*(game_boards[drafter_id]=drafter_draft_stats[[#This Row],[drafter_id]]),game_boards[has_bonus_veto])=TRUE,1,0)</f>
        <v>1</v>
      </c>
      <c r="L525" cm="1">
        <f t="array" ref="L525">IF(_xlfn.XLOOKUP(1,(game_boards[draft_id]=drafter_draft_stats[[#This Row],[draft_id]])*(game_boards[drafter_id]=drafter_draft_stats[[#This Row],[drafter_id]]),game_boards[has_bonus_veto_override])=TRUE,1,0)</f>
        <v>0</v>
      </c>
      <c r="M525">
        <f>drafter_draft_stats[[#This Row],[starting_veto]]+drafter_draft_stats[[#This Row],[rollover_vetoes]]+drafter_draft_stats[[#This Row],[trivia_vetoes]]</f>
        <v>2</v>
      </c>
      <c r="N525">
        <f>drafter_draft_stats[[#This Row],[rollover_veto_override]]+drafter_draft_stats[[#This Row],[trivia_veto_override]]</f>
        <v>0</v>
      </c>
      <c r="O525">
        <v>1</v>
      </c>
      <c r="P525">
        <v>2</v>
      </c>
      <c r="R525">
        <f>IF(_xlfn.XLOOKUP(drafter_draft_stats[[#This Row],[draft_id]],drafts[id],drafts[non_canonical])=TRUE,0,IF(drafter_draft_stats[[#This Row],[total_vetoes]]-drafter_draft_stats[[#This Row],[vetoes_used]]&gt;=1,1,0))</f>
        <v>0</v>
      </c>
      <c r="S525">
        <f>IF(_xlfn.XLOOKUP(drafter_draft_stats[[#This Row],[draft_id]],drafts[id],drafts[non_canonical])=TRUE,0,IF(drafter_draft_stats[[#This Row],[total_veto_overrides]]-drafter_draft_stats[[#This Row],[veto_overrides_used]]&gt;=1,1,0))</f>
        <v>0</v>
      </c>
    </row>
    <row r="526" spans="2:19" x14ac:dyDescent="0.25">
      <c r="B526" t="s">
        <v>661</v>
      </c>
      <c r="C526" t="str">
        <f>_xlfn.XLOOKUP(drafter_draft_stats[[#This Row],[draft_id]],drafts[id],drafts[title])</f>
        <v>Robots mini-Mega Live</v>
      </c>
      <c r="D526" t="s">
        <v>793</v>
      </c>
      <c r="E526" t="str">
        <f>_xlfn.XLOOKUP(drafter_draft_stats[[#This Row],[drafter_id]],drafters[id],drafters[name],"")</f>
        <v>Clarke Wolfe</v>
      </c>
      <c r="G526" t="str">
        <f>_xlfn.XLOOKUP(drafter_draft_stats[[#This Row],[drafter_team_id]],drafter_teams[id],drafter_teams[name],"")</f>
        <v/>
      </c>
      <c r="H526">
        <f>1</f>
        <v>1</v>
      </c>
      <c r="I526">
        <v>0</v>
      </c>
      <c r="J526">
        <v>0</v>
      </c>
      <c r="K526" cm="1">
        <f t="array" ref="K526">IF(_xlfn.XLOOKUP(1,(game_boards[draft_id]=drafter_draft_stats[[#This Row],[draft_id]])*(game_boards[drafter_id]=drafter_draft_stats[[#This Row],[drafter_id]]),game_boards[has_bonus_veto])=TRUE,1,0)</f>
        <v>1</v>
      </c>
      <c r="L526" cm="1">
        <f t="array" ref="L526">IF(_xlfn.XLOOKUP(1,(game_boards[draft_id]=drafter_draft_stats[[#This Row],[draft_id]])*(game_boards[drafter_id]=drafter_draft_stats[[#This Row],[drafter_id]]),game_boards[has_bonus_veto_override])=TRUE,1,0)</f>
        <v>0</v>
      </c>
      <c r="M526">
        <f>drafter_draft_stats[[#This Row],[starting_veto]]+drafter_draft_stats[[#This Row],[rollover_vetoes]]+drafter_draft_stats[[#This Row],[trivia_vetoes]]</f>
        <v>2</v>
      </c>
      <c r="N526">
        <f>drafter_draft_stats[[#This Row],[rollover_veto_override]]+drafter_draft_stats[[#This Row],[trivia_veto_override]]</f>
        <v>0</v>
      </c>
      <c r="P526">
        <v>1</v>
      </c>
      <c r="R526">
        <v>0</v>
      </c>
      <c r="S526">
        <f>IF(_xlfn.XLOOKUP(drafter_draft_stats[[#This Row],[draft_id]],drafts[id],drafts[non_canonical])=TRUE,0,IF(drafter_draft_stats[[#This Row],[total_veto_overrides]]-drafter_draft_stats[[#This Row],[veto_overrides_used]]&gt;=1,1,0))</f>
        <v>0</v>
      </c>
    </row>
    <row r="527" spans="2:19" x14ac:dyDescent="0.25">
      <c r="B527" t="s">
        <v>661</v>
      </c>
      <c r="C527" t="str">
        <f>_xlfn.XLOOKUP(drafter_draft_stats[[#This Row],[draft_id]],drafts[id],drafts[title])</f>
        <v>Robots mini-Mega Live</v>
      </c>
      <c r="D527" t="s">
        <v>795</v>
      </c>
      <c r="E527" t="str">
        <f>_xlfn.XLOOKUP(drafter_draft_stats[[#This Row],[drafter_id]],drafters[id],drafters[name],"")</f>
        <v>Brea Grant</v>
      </c>
      <c r="G527" t="str">
        <f>_xlfn.XLOOKUP(drafter_draft_stats[[#This Row],[drafter_team_id]],drafter_teams[id],drafter_teams[name],"")</f>
        <v/>
      </c>
      <c r="H527">
        <f>1</f>
        <v>1</v>
      </c>
      <c r="I527" cm="1">
        <f t="array" ref="I527">IF(_xlfn.XLOOKUP(drafter_draft_stats[[#This Row],[draft_id]],drafts[id],drafts[non_canonical])=TRUE,0,_xlfn.XLOOKUP(drafter_draft_stats[[#This Row],[drafter_id]],$D$2:$D526,$R$2:$R526,0,,-1))</f>
        <v>0</v>
      </c>
      <c r="J527" cm="1">
        <f t="array" ref="J527">IF(_xlfn.XLOOKUP(drafter_draft_stats[[#This Row],[draft_id]],drafts[id],drafts[non_canonical])=TRUE,0,_xlfn.XLOOKUP(drafter_draft_stats[[#This Row],[drafter_id]],$D$2:$D526,$S$2:$S526,0,,-1))</f>
        <v>0</v>
      </c>
      <c r="K527" cm="1">
        <f t="array" ref="K527">IF(_xlfn.XLOOKUP(1,(game_boards[draft_id]=drafter_draft_stats[[#This Row],[draft_id]])*(game_boards[drafter_id]=drafter_draft_stats[[#This Row],[drafter_id]]),game_boards[has_bonus_veto])=TRUE,1,0)</f>
        <v>0</v>
      </c>
      <c r="L527" cm="1">
        <f t="array" ref="L527">IF(_xlfn.XLOOKUP(1,(game_boards[draft_id]=drafter_draft_stats[[#This Row],[draft_id]])*(game_boards[drafter_id]=drafter_draft_stats[[#This Row],[drafter_id]]),game_boards[has_bonus_veto_override])=TRUE,1,0)</f>
        <v>1</v>
      </c>
      <c r="M527">
        <f>drafter_draft_stats[[#This Row],[starting_veto]]+drafter_draft_stats[[#This Row],[rollover_vetoes]]+drafter_draft_stats[[#This Row],[trivia_vetoes]]</f>
        <v>1</v>
      </c>
      <c r="N527">
        <f>drafter_draft_stats[[#This Row],[rollover_veto_override]]+drafter_draft_stats[[#This Row],[trivia_veto_override]]</f>
        <v>1</v>
      </c>
      <c r="P527">
        <v>1</v>
      </c>
      <c r="Q527">
        <v>1</v>
      </c>
      <c r="R527">
        <f>IF(_xlfn.XLOOKUP(drafter_draft_stats[[#This Row],[draft_id]],drafts[id],drafts[non_canonical])=TRUE,0,IF(drafter_draft_stats[[#This Row],[total_vetoes]]-drafter_draft_stats[[#This Row],[vetoes_used]]&gt;=1,1,0))</f>
        <v>0</v>
      </c>
      <c r="S527">
        <f>IF(_xlfn.XLOOKUP(drafter_draft_stats[[#This Row],[draft_id]],drafts[id],drafts[non_canonical])=TRUE,0,IF(drafter_draft_stats[[#This Row],[total_veto_overrides]]-drafter_draft_stats[[#This Row],[veto_overrides_used]]&gt;=1,1,0))</f>
        <v>0</v>
      </c>
    </row>
    <row r="528" spans="2:19" x14ac:dyDescent="0.25">
      <c r="B528" t="s">
        <v>463</v>
      </c>
      <c r="C528" t="str">
        <f>_xlfn.XLOOKUP(drafter_draft_stats[[#This Row],[draft_id]],drafts[id],drafts[title])</f>
        <v>Anne Hathaway</v>
      </c>
      <c r="D528" t="s">
        <v>961</v>
      </c>
      <c r="E528" t="str">
        <f>_xlfn.XLOOKUP(drafter_draft_stats[[#This Row],[drafter_id]],drafters[id],drafters[name],"")</f>
        <v>Dana Schwartz</v>
      </c>
      <c r="G528" t="str">
        <f>_xlfn.XLOOKUP(drafter_draft_stats[[#This Row],[drafter_team_id]],drafter_teams[id],drafter_teams[name],"")</f>
        <v/>
      </c>
      <c r="H528">
        <f>1</f>
        <v>1</v>
      </c>
      <c r="I528" cm="1">
        <f t="array" ref="I528">IF(_xlfn.XLOOKUP(drafter_draft_stats[[#This Row],[draft_id]],drafts[id],drafts[non_canonical])=TRUE,0,_xlfn.XLOOKUP(drafter_draft_stats[[#This Row],[drafter_id]],$D$2:$D527,$R$2:$R527,0,,-1))</f>
        <v>1</v>
      </c>
      <c r="J528" cm="1">
        <f t="array" ref="J528">IF(_xlfn.XLOOKUP(drafter_draft_stats[[#This Row],[draft_id]],drafts[id],drafts[non_canonical])=TRUE,0,_xlfn.XLOOKUP(drafter_draft_stats[[#This Row],[drafter_id]],$D$2:$D527,$S$2:$S527,0,,-1))</f>
        <v>0</v>
      </c>
      <c r="K528" cm="1">
        <f t="array" ref="K528">IF(_xlfn.XLOOKUP(1,(game_boards[draft_id]=drafter_draft_stats[[#This Row],[draft_id]])*(game_boards[drafter_id]=drafter_draft_stats[[#This Row],[drafter_id]]),game_boards[has_bonus_veto])=TRUE,1,0)</f>
        <v>0</v>
      </c>
      <c r="L528" cm="1">
        <f t="array" ref="L528">IF(_xlfn.XLOOKUP(1,(game_boards[draft_id]=drafter_draft_stats[[#This Row],[draft_id]])*(game_boards[drafter_id]=drafter_draft_stats[[#This Row],[drafter_id]]),game_boards[has_bonus_veto_override])=TRUE,1,0)</f>
        <v>0</v>
      </c>
      <c r="M528">
        <f>drafter_draft_stats[[#This Row],[starting_veto]]+drafter_draft_stats[[#This Row],[rollover_vetoes]]+drafter_draft_stats[[#This Row],[trivia_vetoes]]</f>
        <v>2</v>
      </c>
      <c r="N528">
        <f>drafter_draft_stats[[#This Row],[rollover_veto_override]]+drafter_draft_stats[[#This Row],[trivia_veto_override]]</f>
        <v>0</v>
      </c>
      <c r="R528">
        <f>IF(_xlfn.XLOOKUP(drafter_draft_stats[[#This Row],[draft_id]],drafts[id],drafts[non_canonical])=TRUE,0,IF(drafter_draft_stats[[#This Row],[total_vetoes]]-drafter_draft_stats[[#This Row],[vetoes_used]]&gt;=1,1,0))</f>
        <v>1</v>
      </c>
      <c r="S528">
        <f>IF(_xlfn.XLOOKUP(drafter_draft_stats[[#This Row],[draft_id]],drafts[id],drafts[non_canonical])=TRUE,0,IF(drafter_draft_stats[[#This Row],[total_veto_overrides]]-drafter_draft_stats[[#This Row],[veto_overrides_used]]&gt;=1,1,0))</f>
        <v>0</v>
      </c>
    </row>
    <row r="529" spans="2:19" x14ac:dyDescent="0.25">
      <c r="B529" t="s">
        <v>463</v>
      </c>
      <c r="C529" t="str">
        <f>_xlfn.XLOOKUP(drafter_draft_stats[[#This Row],[draft_id]],drafts[id],drafts[title])</f>
        <v>Anne Hathaway</v>
      </c>
      <c r="D529" t="s">
        <v>905</v>
      </c>
      <c r="E529" t="str">
        <f>_xlfn.XLOOKUP(drafter_draft_stats[[#This Row],[drafter_id]],drafters[id],drafters[name],"")</f>
        <v>Phil Iscove</v>
      </c>
      <c r="G529" t="str">
        <f>_xlfn.XLOOKUP(drafter_draft_stats[[#This Row],[drafter_team_id]],drafter_teams[id],drafter_teams[name],"")</f>
        <v/>
      </c>
      <c r="H529">
        <f>1</f>
        <v>1</v>
      </c>
      <c r="I529" cm="1">
        <f t="array" ref="I529">IF(_xlfn.XLOOKUP(drafter_draft_stats[[#This Row],[draft_id]],drafts[id],drafts[non_canonical])=TRUE,0,_xlfn.XLOOKUP(drafter_draft_stats[[#This Row],[drafter_id]],$D$2:$D528,$R$2:$R528,0,,-1))</f>
        <v>1</v>
      </c>
      <c r="J529" cm="1">
        <f t="array" ref="J529">IF(_xlfn.XLOOKUP(drafter_draft_stats[[#This Row],[draft_id]],drafts[id],drafts[non_canonical])=TRUE,0,_xlfn.XLOOKUP(drafter_draft_stats[[#This Row],[drafter_id]],$D$2:$D528,$S$2:$S528,0,,-1))</f>
        <v>0</v>
      </c>
      <c r="K529" cm="1">
        <f t="array" ref="K529">IF(_xlfn.XLOOKUP(1,(game_boards[draft_id]=drafter_draft_stats[[#This Row],[draft_id]])*(game_boards[drafter_id]=drafter_draft_stats[[#This Row],[drafter_id]]),game_boards[has_bonus_veto])=TRUE,1,0)</f>
        <v>0</v>
      </c>
      <c r="L529" cm="1">
        <f t="array" ref="L529">IF(_xlfn.XLOOKUP(1,(game_boards[draft_id]=drafter_draft_stats[[#This Row],[draft_id]])*(game_boards[drafter_id]=drafter_draft_stats[[#This Row],[drafter_id]]),game_boards[has_bonus_veto_override])=TRUE,1,0)</f>
        <v>0</v>
      </c>
      <c r="M529">
        <f>drafter_draft_stats[[#This Row],[starting_veto]]+drafter_draft_stats[[#This Row],[rollover_vetoes]]+drafter_draft_stats[[#This Row],[trivia_vetoes]]</f>
        <v>2</v>
      </c>
      <c r="N529">
        <f>drafter_draft_stats[[#This Row],[rollover_veto_override]]+drafter_draft_stats[[#This Row],[trivia_veto_override]]</f>
        <v>0</v>
      </c>
      <c r="P529">
        <v>1</v>
      </c>
      <c r="R529">
        <f>IF(_xlfn.XLOOKUP(drafter_draft_stats[[#This Row],[draft_id]],drafts[id],drafts[non_canonical])=TRUE,0,IF(drafter_draft_stats[[#This Row],[total_vetoes]]-drafter_draft_stats[[#This Row],[vetoes_used]]&gt;=1,1,0))</f>
        <v>1</v>
      </c>
      <c r="S529">
        <f>IF(_xlfn.XLOOKUP(drafter_draft_stats[[#This Row],[draft_id]],drafts[id],drafts[non_canonical])=TRUE,0,IF(drafter_draft_stats[[#This Row],[total_veto_overrides]]-drafter_draft_stats[[#This Row],[veto_overrides_used]]&gt;=1,1,0))</f>
        <v>0</v>
      </c>
    </row>
    <row r="530" spans="2:19" x14ac:dyDescent="0.25">
      <c r="B530" t="s">
        <v>598</v>
      </c>
      <c r="C530" t="str">
        <f>_xlfn.XLOOKUP(drafter_draft_stats[[#This Row],[draft_id]],drafts[id],drafts[title])</f>
        <v>Music Docs</v>
      </c>
      <c r="D530" t="s">
        <v>915</v>
      </c>
      <c r="E530" t="str">
        <f>_xlfn.XLOOKUP(drafter_draft_stats[[#This Row],[drafter_id]],drafters[id],drafters[name],"")</f>
        <v>Billy Ray Brewton</v>
      </c>
      <c r="G530" t="str">
        <f>_xlfn.XLOOKUP(drafter_draft_stats[[#This Row],[drafter_team_id]],drafter_teams[id],drafter_teams[name],"")</f>
        <v/>
      </c>
      <c r="H530">
        <f>1</f>
        <v>1</v>
      </c>
      <c r="I530" cm="1">
        <f t="array" ref="I530">IF(_xlfn.XLOOKUP(drafter_draft_stats[[#This Row],[draft_id]],drafts[id],drafts[non_canonical])=TRUE,0,_xlfn.XLOOKUP(drafter_draft_stats[[#This Row],[drafter_id]],$D$2:$D529,$R$2:$R529,0,,-1))</f>
        <v>0</v>
      </c>
      <c r="J530" cm="1">
        <f t="array" ref="J530">IF(_xlfn.XLOOKUP(drafter_draft_stats[[#This Row],[draft_id]],drafts[id],drafts[non_canonical])=TRUE,0,_xlfn.XLOOKUP(drafter_draft_stats[[#This Row],[drafter_id]],$D$2:$D529,$S$2:$S529,0,,-1))</f>
        <v>0</v>
      </c>
      <c r="K530" cm="1">
        <f t="array" ref="K530">IF(_xlfn.XLOOKUP(1,(game_boards[draft_id]=drafter_draft_stats[[#This Row],[draft_id]])*(game_boards[drafter_id]=drafter_draft_stats[[#This Row],[drafter_id]]),game_boards[has_bonus_veto])=TRUE,1,0)</f>
        <v>0</v>
      </c>
      <c r="L530" cm="1">
        <f t="array" ref="L530">IF(_xlfn.XLOOKUP(1,(game_boards[draft_id]=drafter_draft_stats[[#This Row],[draft_id]])*(game_boards[drafter_id]=drafter_draft_stats[[#This Row],[drafter_id]]),game_boards[has_bonus_veto_override])=TRUE,1,0)</f>
        <v>0</v>
      </c>
      <c r="M530">
        <f>drafter_draft_stats[[#This Row],[starting_veto]]+drafter_draft_stats[[#This Row],[rollover_vetoes]]+drafter_draft_stats[[#This Row],[trivia_vetoes]]</f>
        <v>1</v>
      </c>
      <c r="N530">
        <f>drafter_draft_stats[[#This Row],[rollover_veto_override]]+drafter_draft_stats[[#This Row],[trivia_veto_override]]</f>
        <v>0</v>
      </c>
      <c r="P530">
        <v>1</v>
      </c>
      <c r="R530">
        <f>IF(_xlfn.XLOOKUP(drafter_draft_stats[[#This Row],[draft_id]],drafts[id],drafts[non_canonical])=TRUE,0,IF(drafter_draft_stats[[#This Row],[total_vetoes]]-drafter_draft_stats[[#This Row],[vetoes_used]]&gt;=1,1,0))</f>
        <v>0</v>
      </c>
      <c r="S530">
        <f>IF(_xlfn.XLOOKUP(drafter_draft_stats[[#This Row],[draft_id]],drafts[id],drafts[non_canonical])=TRUE,0,IF(drafter_draft_stats[[#This Row],[total_veto_overrides]]-drafter_draft_stats[[#This Row],[veto_overrides_used]]&gt;=1,1,0))</f>
        <v>0</v>
      </c>
    </row>
    <row r="531" spans="2:19" x14ac:dyDescent="0.25">
      <c r="B531" t="s">
        <v>598</v>
      </c>
      <c r="C531" t="str">
        <f>_xlfn.XLOOKUP(drafter_draft_stats[[#This Row],[draft_id]],drafts[id],drafts[title])</f>
        <v>Music Docs</v>
      </c>
      <c r="D531" t="s">
        <v>921</v>
      </c>
      <c r="E531" t="str">
        <f>_xlfn.XLOOKUP(drafter_draft_stats[[#This Row],[drafter_id]],drafters[id],drafters[name],"")</f>
        <v>Marya Gates</v>
      </c>
      <c r="G531" t="str">
        <f>_xlfn.XLOOKUP(drafter_draft_stats[[#This Row],[drafter_team_id]],drafter_teams[id],drafter_teams[name],"")</f>
        <v/>
      </c>
      <c r="H531">
        <f>1</f>
        <v>1</v>
      </c>
      <c r="I531" cm="1">
        <f t="array" ref="I531">IF(_xlfn.XLOOKUP(drafter_draft_stats[[#This Row],[draft_id]],drafts[id],drafts[non_canonical])=TRUE,0,_xlfn.XLOOKUP(drafter_draft_stats[[#This Row],[drafter_id]],$D$2:$D530,$R$2:$R530,0,,-1))</f>
        <v>0</v>
      </c>
      <c r="J531" cm="1">
        <f t="array" ref="J531">IF(_xlfn.XLOOKUP(drafter_draft_stats[[#This Row],[draft_id]],drafts[id],drafts[non_canonical])=TRUE,0,_xlfn.XLOOKUP(drafter_draft_stats[[#This Row],[drafter_id]],$D$2:$D530,$S$2:$S530,0,,-1))</f>
        <v>0</v>
      </c>
      <c r="K531" cm="1">
        <f t="array" ref="K531">IF(_xlfn.XLOOKUP(1,(game_boards[draft_id]=drafter_draft_stats[[#This Row],[draft_id]])*(game_boards[drafter_id]=drafter_draft_stats[[#This Row],[drafter_id]]),game_boards[has_bonus_veto])=TRUE,1,0)</f>
        <v>0</v>
      </c>
      <c r="L531" cm="1">
        <f t="array" ref="L531">IF(_xlfn.XLOOKUP(1,(game_boards[draft_id]=drafter_draft_stats[[#This Row],[draft_id]])*(game_boards[drafter_id]=drafter_draft_stats[[#This Row],[drafter_id]]),game_boards[has_bonus_veto_override])=TRUE,1,0)</f>
        <v>0</v>
      </c>
      <c r="M531">
        <f>drafter_draft_stats[[#This Row],[starting_veto]]+drafter_draft_stats[[#This Row],[rollover_vetoes]]+drafter_draft_stats[[#This Row],[trivia_vetoes]]</f>
        <v>1</v>
      </c>
      <c r="N531">
        <f>drafter_draft_stats[[#This Row],[rollover_veto_override]]+drafter_draft_stats[[#This Row],[trivia_veto_override]]</f>
        <v>0</v>
      </c>
      <c r="R531">
        <f>IF(_xlfn.XLOOKUP(drafter_draft_stats[[#This Row],[draft_id]],drafts[id],drafts[non_canonical])=TRUE,0,IF(drafter_draft_stats[[#This Row],[total_vetoes]]-drafter_draft_stats[[#This Row],[vetoes_used]]&gt;=1,1,0))</f>
        <v>1</v>
      </c>
      <c r="S531">
        <f>IF(_xlfn.XLOOKUP(drafter_draft_stats[[#This Row],[draft_id]],drafts[id],drafts[non_canonical])=TRUE,0,IF(drafter_draft_stats[[#This Row],[total_veto_overrides]]-drafter_draft_stats[[#This Row],[veto_overrides_used]]&gt;=1,1,0))</f>
        <v>0</v>
      </c>
    </row>
    <row r="532" spans="2:19" x14ac:dyDescent="0.25">
      <c r="B532" t="s">
        <v>190</v>
      </c>
      <c r="C532" t="str">
        <f>_xlfn.XLOOKUP(drafter_draft_stats[[#This Row],[draft_id]],drafts[id],drafts[title])</f>
        <v>John Grisham Super Draft</v>
      </c>
      <c r="D532" t="s">
        <v>1029</v>
      </c>
      <c r="E532" t="str">
        <f>_xlfn.XLOOKUP(drafter_draft_stats[[#This Row],[drafter_id]],drafters[id],drafters[name],"")</f>
        <v>Liz Hannah</v>
      </c>
      <c r="G532" t="str">
        <f>_xlfn.XLOOKUP(drafter_draft_stats[[#This Row],[drafter_team_id]],drafter_teams[id],drafter_teams[name],"")</f>
        <v/>
      </c>
      <c r="H532">
        <f>1</f>
        <v>1</v>
      </c>
      <c r="I532" cm="1">
        <f t="array" ref="I532">IF(_xlfn.XLOOKUP(drafter_draft_stats[[#This Row],[draft_id]],drafts[id],drafts[non_canonical])=TRUE,0,_xlfn.XLOOKUP(drafter_draft_stats[[#This Row],[drafter_id]],$D$2:$D531,$R$2:$R531,0,,-1))</f>
        <v>0</v>
      </c>
      <c r="J532" cm="1">
        <f t="array" ref="J532">IF(_xlfn.XLOOKUP(drafter_draft_stats[[#This Row],[draft_id]],drafts[id],drafts[non_canonical])=TRUE,0,_xlfn.XLOOKUP(drafter_draft_stats[[#This Row],[drafter_id]],$D$2:$D531,$S$2:$S531,0,,-1))</f>
        <v>0</v>
      </c>
      <c r="K532" cm="1">
        <f t="array" ref="K532">IF(_xlfn.XLOOKUP(1,(game_boards[draft_id]=drafter_draft_stats[[#This Row],[draft_id]])*(game_boards[drafter_id]=drafter_draft_stats[[#This Row],[drafter_id]]),game_boards[has_bonus_veto])=TRUE,1,0)</f>
        <v>1</v>
      </c>
      <c r="L532" cm="1">
        <f t="array" ref="L532">IF(_xlfn.XLOOKUP(1,(game_boards[draft_id]=drafter_draft_stats[[#This Row],[draft_id]])*(game_boards[drafter_id]=drafter_draft_stats[[#This Row],[drafter_id]]),game_boards[has_bonus_veto_override])=TRUE,1,0)</f>
        <v>0</v>
      </c>
      <c r="M532">
        <f>drafter_draft_stats[[#This Row],[starting_veto]]+drafter_draft_stats[[#This Row],[rollover_vetoes]]+drafter_draft_stats[[#This Row],[trivia_vetoes]]</f>
        <v>2</v>
      </c>
      <c r="N532">
        <f>drafter_draft_stats[[#This Row],[rollover_veto_override]]+drafter_draft_stats[[#This Row],[trivia_veto_override]]</f>
        <v>0</v>
      </c>
      <c r="R532">
        <f>IF(_xlfn.XLOOKUP(drafter_draft_stats[[#This Row],[draft_id]],drafts[id],drafts[non_canonical])=TRUE,0,IF(drafter_draft_stats[[#This Row],[total_vetoes]]-drafter_draft_stats[[#This Row],[vetoes_used]]&gt;=1,1,0))</f>
        <v>1</v>
      </c>
      <c r="S532">
        <f>IF(_xlfn.XLOOKUP(drafter_draft_stats[[#This Row],[draft_id]],drafts[id],drafts[non_canonical])=TRUE,0,IF(drafter_draft_stats[[#This Row],[total_veto_overrides]]-drafter_draft_stats[[#This Row],[veto_overrides_used]]&gt;=1,1,0))</f>
        <v>0</v>
      </c>
    </row>
    <row r="533" spans="2:19" x14ac:dyDescent="0.25">
      <c r="B533" t="s">
        <v>190</v>
      </c>
      <c r="C533" t="str">
        <f>_xlfn.XLOOKUP(drafter_draft_stats[[#This Row],[draft_id]],drafts[id],drafts[title])</f>
        <v>John Grisham Super Draft</v>
      </c>
      <c r="D533" t="s">
        <v>825</v>
      </c>
      <c r="E533" t="str">
        <f>_xlfn.XLOOKUP(drafter_draft_stats[[#This Row],[drafter_id]],drafters[id],drafters[name],"")</f>
        <v>Kenny Neibart</v>
      </c>
      <c r="G533" t="str">
        <f>_xlfn.XLOOKUP(drafter_draft_stats[[#This Row],[drafter_team_id]],drafter_teams[id],drafter_teams[name],"")</f>
        <v/>
      </c>
      <c r="H533">
        <f>1</f>
        <v>1</v>
      </c>
      <c r="I533" cm="1">
        <f t="array" ref="I533">IF(_xlfn.XLOOKUP(drafter_draft_stats[[#This Row],[draft_id]],drafts[id],drafts[non_canonical])=TRUE,0,_xlfn.XLOOKUP(drafter_draft_stats[[#This Row],[drafter_id]],$D$2:$D532,$R$2:$R532,0,,-1))</f>
        <v>1</v>
      </c>
      <c r="J533" cm="1">
        <f t="array" ref="J533">IF(_xlfn.XLOOKUP(drafter_draft_stats[[#This Row],[draft_id]],drafts[id],drafts[non_canonical])=TRUE,0,_xlfn.XLOOKUP(drafter_draft_stats[[#This Row],[drafter_id]],$D$2:$D532,$S$2:$S532,0,,-1))</f>
        <v>0</v>
      </c>
      <c r="K533" cm="1">
        <f t="array" ref="K533">IF(_xlfn.XLOOKUP(1,(game_boards[draft_id]=drafter_draft_stats[[#This Row],[draft_id]])*(game_boards[drafter_id]=drafter_draft_stats[[#This Row],[drafter_id]]),game_boards[has_bonus_veto])=TRUE,1,0)</f>
        <v>0</v>
      </c>
      <c r="L533" cm="1">
        <f t="array" ref="L533">IF(_xlfn.XLOOKUP(1,(game_boards[draft_id]=drafter_draft_stats[[#This Row],[draft_id]])*(game_boards[drafter_id]=drafter_draft_stats[[#This Row],[drafter_id]]),game_boards[has_bonus_veto_override])=TRUE,1,0)</f>
        <v>0</v>
      </c>
      <c r="M533">
        <f>drafter_draft_stats[[#This Row],[starting_veto]]+drafter_draft_stats[[#This Row],[rollover_vetoes]]+drafter_draft_stats[[#This Row],[trivia_vetoes]]</f>
        <v>2</v>
      </c>
      <c r="N533">
        <f>drafter_draft_stats[[#This Row],[rollover_veto_override]]+drafter_draft_stats[[#This Row],[trivia_veto_override]]</f>
        <v>0</v>
      </c>
      <c r="P533">
        <v>1</v>
      </c>
      <c r="R533">
        <f>IF(_xlfn.XLOOKUP(drafter_draft_stats[[#This Row],[draft_id]],drafts[id],drafts[non_canonical])=TRUE,0,IF(drafter_draft_stats[[#This Row],[total_vetoes]]-drafter_draft_stats[[#This Row],[vetoes_used]]&gt;=1,1,0))</f>
        <v>1</v>
      </c>
      <c r="S533">
        <f>IF(_xlfn.XLOOKUP(drafter_draft_stats[[#This Row],[draft_id]],drafts[id],drafts[non_canonical])=TRUE,0,IF(drafter_draft_stats[[#This Row],[total_veto_overrides]]-drafter_draft_stats[[#This Row],[veto_overrides_used]]&gt;=1,1,0))</f>
        <v>0</v>
      </c>
    </row>
    <row r="534" spans="2:19" x14ac:dyDescent="0.25">
      <c r="B534" t="s">
        <v>190</v>
      </c>
      <c r="C534" t="str">
        <f>_xlfn.XLOOKUP(drafter_draft_stats[[#This Row],[draft_id]],drafts[id],drafts[title])</f>
        <v>John Grisham Super Draft</v>
      </c>
      <c r="D534" t="s">
        <v>799</v>
      </c>
      <c r="E534" t="str">
        <f>_xlfn.XLOOKUP(drafter_draft_stats[[#This Row],[drafter_id]],drafters[id],drafters[name],"")</f>
        <v>Joe Reid</v>
      </c>
      <c r="G534" t="str">
        <f>_xlfn.XLOOKUP(drafter_draft_stats[[#This Row],[drafter_team_id]],drafter_teams[id],drafter_teams[name],"")</f>
        <v/>
      </c>
      <c r="H534">
        <f>1</f>
        <v>1</v>
      </c>
      <c r="I534" cm="1">
        <f t="array" ref="I534">IF(_xlfn.XLOOKUP(drafter_draft_stats[[#This Row],[draft_id]],drafts[id],drafts[non_canonical])=TRUE,0,_xlfn.XLOOKUP(drafter_draft_stats[[#This Row],[drafter_id]],$D$2:$D533,$R$2:$R533,0,,-1))</f>
        <v>1</v>
      </c>
      <c r="J534" cm="1">
        <f t="array" ref="J534">IF(_xlfn.XLOOKUP(drafter_draft_stats[[#This Row],[draft_id]],drafts[id],drafts[non_canonical])=TRUE,0,_xlfn.XLOOKUP(drafter_draft_stats[[#This Row],[drafter_id]],$D$2:$D533,$S$2:$S533,0,,-1))</f>
        <v>1</v>
      </c>
      <c r="K534" cm="1">
        <f t="array" ref="K534">IF(_xlfn.XLOOKUP(1,(game_boards[draft_id]=drafter_draft_stats[[#This Row],[draft_id]])*(game_boards[drafter_id]=drafter_draft_stats[[#This Row],[drafter_id]]),game_boards[has_bonus_veto])=TRUE,1,0)</f>
        <v>0</v>
      </c>
      <c r="L534" cm="1">
        <f t="array" ref="L534">IF(_xlfn.XLOOKUP(1,(game_boards[draft_id]=drafter_draft_stats[[#This Row],[draft_id]])*(game_boards[drafter_id]=drafter_draft_stats[[#This Row],[drafter_id]]),game_boards[has_bonus_veto_override])=TRUE,1,0)</f>
        <v>1</v>
      </c>
      <c r="M534">
        <f>drafter_draft_stats[[#This Row],[starting_veto]]+drafter_draft_stats[[#This Row],[rollover_vetoes]]+drafter_draft_stats[[#This Row],[trivia_vetoes]]</f>
        <v>2</v>
      </c>
      <c r="N534">
        <f>drafter_draft_stats[[#This Row],[rollover_veto_override]]+drafter_draft_stats[[#This Row],[trivia_veto_override]]</f>
        <v>2</v>
      </c>
      <c r="R534">
        <f>IF(_xlfn.XLOOKUP(drafter_draft_stats[[#This Row],[draft_id]],drafts[id],drafts[non_canonical])=TRUE,0,IF(drafter_draft_stats[[#This Row],[total_vetoes]]-drafter_draft_stats[[#This Row],[vetoes_used]]&gt;=1,1,0))</f>
        <v>1</v>
      </c>
      <c r="S534">
        <f>IF(_xlfn.XLOOKUP(drafter_draft_stats[[#This Row],[draft_id]],drafts[id],drafts[non_canonical])=TRUE,0,IF(drafter_draft_stats[[#This Row],[total_veto_overrides]]-drafter_draft_stats[[#This Row],[veto_overrides_used]]&gt;=1,1,0))</f>
        <v>1</v>
      </c>
    </row>
    <row r="535" spans="2:19" x14ac:dyDescent="0.25">
      <c r="B535" t="s">
        <v>85</v>
      </c>
      <c r="C535">
        <f>_xlfn.XLOOKUP(drafter_draft_stats[[#This Row],[draft_id]],drafts[id],drafts[title])</f>
        <v>2012</v>
      </c>
      <c r="D535" t="s">
        <v>811</v>
      </c>
      <c r="E535" t="str">
        <f>_xlfn.XLOOKUP(drafter_draft_stats[[#This Row],[drafter_id]],drafters[id],drafters[name],"")</f>
        <v>Maria Lewis</v>
      </c>
      <c r="G535" t="str">
        <f>_xlfn.XLOOKUP(drafter_draft_stats[[#This Row],[drafter_team_id]],drafter_teams[id],drafter_teams[name],"")</f>
        <v/>
      </c>
      <c r="H535">
        <f>1</f>
        <v>1</v>
      </c>
      <c r="I535" cm="1">
        <f t="array" ref="I535">IF(_xlfn.XLOOKUP(drafter_draft_stats[[#This Row],[draft_id]],drafts[id],drafts[non_canonical])=TRUE,0,_xlfn.XLOOKUP(drafter_draft_stats[[#This Row],[drafter_id]],$D$2:$D534,$R$2:$R534,0,,-1))</f>
        <v>0</v>
      </c>
      <c r="J535" cm="1">
        <f t="array" ref="J535">IF(_xlfn.XLOOKUP(drafter_draft_stats[[#This Row],[draft_id]],drafts[id],drafts[non_canonical])=TRUE,0,_xlfn.XLOOKUP(drafter_draft_stats[[#This Row],[drafter_id]],$D$2:$D534,$S$2:$S534,0,,-1))</f>
        <v>0</v>
      </c>
      <c r="K535" cm="1">
        <f t="array" ref="K535">IF(_xlfn.XLOOKUP(1,(game_boards[draft_id]=drafter_draft_stats[[#This Row],[draft_id]])*(game_boards[drafter_id]=drafter_draft_stats[[#This Row],[drafter_id]]),game_boards[has_bonus_veto])=TRUE,1,0)</f>
        <v>0</v>
      </c>
      <c r="L535" cm="1">
        <f t="array" ref="L535">IF(_xlfn.XLOOKUP(1,(game_boards[draft_id]=drafter_draft_stats[[#This Row],[draft_id]])*(game_boards[drafter_id]=drafter_draft_stats[[#This Row],[drafter_id]]),game_boards[has_bonus_veto_override])=TRUE,1,0)</f>
        <v>0</v>
      </c>
      <c r="M535">
        <f>drafter_draft_stats[[#This Row],[starting_veto]]+drafter_draft_stats[[#This Row],[rollover_vetoes]]+drafter_draft_stats[[#This Row],[trivia_vetoes]]</f>
        <v>1</v>
      </c>
      <c r="N535">
        <f>drafter_draft_stats[[#This Row],[rollover_veto_override]]+drafter_draft_stats[[#This Row],[trivia_veto_override]]</f>
        <v>0</v>
      </c>
      <c r="O535">
        <v>1</v>
      </c>
      <c r="R535">
        <f>IF(_xlfn.XLOOKUP(drafter_draft_stats[[#This Row],[draft_id]],drafts[id],drafts[non_canonical])=TRUE,0,IF(drafter_draft_stats[[#This Row],[total_vetoes]]-drafter_draft_stats[[#This Row],[vetoes_used]]&gt;=1,1,0))</f>
        <v>1</v>
      </c>
      <c r="S535">
        <f>IF(_xlfn.XLOOKUP(drafter_draft_stats[[#This Row],[draft_id]],drafts[id],drafts[non_canonical])=TRUE,0,IF(drafter_draft_stats[[#This Row],[total_veto_overrides]]-drafter_draft_stats[[#This Row],[veto_overrides_used]]&gt;=1,1,0))</f>
        <v>0</v>
      </c>
    </row>
    <row r="536" spans="2:19" x14ac:dyDescent="0.25">
      <c r="B536" t="s">
        <v>85</v>
      </c>
      <c r="C536">
        <f>_xlfn.XLOOKUP(drafter_draft_stats[[#This Row],[draft_id]],drafts[id],drafts[title])</f>
        <v>2012</v>
      </c>
      <c r="D536" t="s">
        <v>1009</v>
      </c>
      <c r="E536" t="str">
        <f>_xlfn.XLOOKUP(drafter_draft_stats[[#This Row],[drafter_id]],drafters[id],drafters[name],"")</f>
        <v>Drea Clark</v>
      </c>
      <c r="G536" t="str">
        <f>_xlfn.XLOOKUP(drafter_draft_stats[[#This Row],[drafter_team_id]],drafter_teams[id],drafter_teams[name],"")</f>
        <v/>
      </c>
      <c r="H536">
        <f>1</f>
        <v>1</v>
      </c>
      <c r="I536" cm="1">
        <f t="array" ref="I536">IF(_xlfn.XLOOKUP(drafter_draft_stats[[#This Row],[draft_id]],drafts[id],drafts[non_canonical])=TRUE,0,_xlfn.XLOOKUP(drafter_draft_stats[[#This Row],[drafter_id]],$D$2:$D535,$R$2:$R535,0,,-1))</f>
        <v>1</v>
      </c>
      <c r="J536" cm="1">
        <f t="array" ref="J536">IF(_xlfn.XLOOKUP(drafter_draft_stats[[#This Row],[draft_id]],drafts[id],drafts[non_canonical])=TRUE,0,_xlfn.XLOOKUP(drafter_draft_stats[[#This Row],[drafter_id]],$D$2:$D535,$S$2:$S535,0,,-1))</f>
        <v>1</v>
      </c>
      <c r="K536" cm="1">
        <f t="array" ref="K536">IF(_xlfn.XLOOKUP(1,(game_boards[draft_id]=drafter_draft_stats[[#This Row],[draft_id]])*(game_boards[drafter_id]=drafter_draft_stats[[#This Row],[drafter_id]]),game_boards[has_bonus_veto])=TRUE,1,0)</f>
        <v>0</v>
      </c>
      <c r="L536" cm="1">
        <f t="array" ref="L536">IF(_xlfn.XLOOKUP(1,(game_boards[draft_id]=drafter_draft_stats[[#This Row],[draft_id]])*(game_boards[drafter_id]=drafter_draft_stats[[#This Row],[drafter_id]]),game_boards[has_bonus_veto_override])=TRUE,1,0)</f>
        <v>0</v>
      </c>
      <c r="M536">
        <f>drafter_draft_stats[[#This Row],[starting_veto]]+drafter_draft_stats[[#This Row],[rollover_vetoes]]+drafter_draft_stats[[#This Row],[trivia_vetoes]]</f>
        <v>2</v>
      </c>
      <c r="N536">
        <f>drafter_draft_stats[[#This Row],[rollover_veto_override]]+drafter_draft_stats[[#This Row],[trivia_veto_override]]</f>
        <v>1</v>
      </c>
      <c r="P536">
        <v>1</v>
      </c>
      <c r="R536">
        <f>IF(_xlfn.XLOOKUP(drafter_draft_stats[[#This Row],[draft_id]],drafts[id],drafts[non_canonical])=TRUE,0,IF(drafter_draft_stats[[#This Row],[total_vetoes]]-drafter_draft_stats[[#This Row],[vetoes_used]]&gt;=1,1,0))</f>
        <v>1</v>
      </c>
      <c r="S536">
        <f>IF(_xlfn.XLOOKUP(drafter_draft_stats[[#This Row],[draft_id]],drafts[id],drafts[non_canonical])=TRUE,0,IF(drafter_draft_stats[[#This Row],[total_veto_overrides]]-drafter_draft_stats[[#This Row],[veto_overrides_used]]&gt;=1,1,0))</f>
        <v>1</v>
      </c>
    </row>
    <row r="537" spans="2:19" x14ac:dyDescent="0.25">
      <c r="B537" t="s">
        <v>562</v>
      </c>
      <c r="C537" t="str">
        <f>_xlfn.XLOOKUP(drafter_draft_stats[[#This Row],[draft_id]],drafts[id],drafts[title])</f>
        <v>Bong Joon-ho Super Draft</v>
      </c>
      <c r="D537" t="s">
        <v>813</v>
      </c>
      <c r="E537" t="str">
        <f>_xlfn.XLOOKUP(drafter_draft_stats[[#This Row],[drafter_id]],drafters[id],drafters[name],"")</f>
        <v>Eric Plese</v>
      </c>
      <c r="G537" t="str">
        <f>_xlfn.XLOOKUP(drafter_draft_stats[[#This Row],[drafter_team_id]],drafter_teams[id],drafter_teams[name],"")</f>
        <v/>
      </c>
      <c r="H537">
        <f>1</f>
        <v>1</v>
      </c>
      <c r="I537" cm="1">
        <f t="array" ref="I537">IF(_xlfn.XLOOKUP(drafter_draft_stats[[#This Row],[draft_id]],drafts[id],drafts[non_canonical])=TRUE,0,_xlfn.XLOOKUP(drafter_draft_stats[[#This Row],[drafter_id]],$D$2:$D536,$R$2:$R536,0,,-1))</f>
        <v>0</v>
      </c>
      <c r="J537" cm="1">
        <f t="array" ref="J537">IF(_xlfn.XLOOKUP(drafter_draft_stats[[#This Row],[draft_id]],drafts[id],drafts[non_canonical])=TRUE,0,_xlfn.XLOOKUP(drafter_draft_stats[[#This Row],[drafter_id]],$D$2:$D536,$S$2:$S536,0,,-1))</f>
        <v>0</v>
      </c>
      <c r="K537" cm="1">
        <f t="array" ref="K537">IF(_xlfn.XLOOKUP(1,(game_boards[draft_id]=drafter_draft_stats[[#This Row],[draft_id]])*(game_boards[drafter_id]=drafter_draft_stats[[#This Row],[drafter_id]]),game_boards[has_bonus_veto])=TRUE,1,0)</f>
        <v>0</v>
      </c>
      <c r="L537" cm="1">
        <f t="array" ref="L537">IF(_xlfn.XLOOKUP(1,(game_boards[draft_id]=drafter_draft_stats[[#This Row],[draft_id]])*(game_boards[drafter_id]=drafter_draft_stats[[#This Row],[drafter_id]]),game_boards[has_bonus_veto_override])=TRUE,1,0)</f>
        <v>0</v>
      </c>
      <c r="M537">
        <f>drafter_draft_stats[[#This Row],[starting_veto]]+drafter_draft_stats[[#This Row],[rollover_vetoes]]+drafter_draft_stats[[#This Row],[trivia_vetoes]]</f>
        <v>1</v>
      </c>
      <c r="N537">
        <f>drafter_draft_stats[[#This Row],[rollover_veto_override]]+drafter_draft_stats[[#This Row],[trivia_veto_override]]</f>
        <v>0</v>
      </c>
      <c r="R537">
        <f>IF(_xlfn.XLOOKUP(drafter_draft_stats[[#This Row],[draft_id]],drafts[id],drafts[non_canonical])=TRUE,0,IF(drafter_draft_stats[[#This Row],[total_vetoes]]-drafter_draft_stats[[#This Row],[vetoes_used]]&gt;=1,1,0))</f>
        <v>1</v>
      </c>
      <c r="S537">
        <f>IF(_xlfn.XLOOKUP(drafter_draft_stats[[#This Row],[draft_id]],drafts[id],drafts[non_canonical])=TRUE,0,IF(drafter_draft_stats[[#This Row],[total_veto_overrides]]-drafter_draft_stats[[#This Row],[veto_overrides_used]]&gt;=1,1,0))</f>
        <v>0</v>
      </c>
    </row>
    <row r="538" spans="2:19" x14ac:dyDescent="0.25">
      <c r="B538" t="s">
        <v>562</v>
      </c>
      <c r="C538" t="str">
        <f>_xlfn.XLOOKUP(drafter_draft_stats[[#This Row],[draft_id]],drafts[id],drafts[title])</f>
        <v>Bong Joon-ho Super Draft</v>
      </c>
      <c r="D538" t="s">
        <v>1087</v>
      </c>
      <c r="E538" t="str">
        <f>_xlfn.XLOOKUP(drafter_draft_stats[[#This Row],[drafter_id]],drafters[id],drafters[name],"")</f>
        <v>Ryan Estrada</v>
      </c>
      <c r="G538" t="str">
        <f>_xlfn.XLOOKUP(drafter_draft_stats[[#This Row],[drafter_team_id]],drafter_teams[id],drafter_teams[name],"")</f>
        <v/>
      </c>
      <c r="H538">
        <f>1</f>
        <v>1</v>
      </c>
      <c r="I538" cm="1">
        <f t="array" ref="I538">IF(_xlfn.XLOOKUP(drafter_draft_stats[[#This Row],[draft_id]],drafts[id],drafts[non_canonical])=TRUE,0,_xlfn.XLOOKUP(drafter_draft_stats[[#This Row],[drafter_id]],$D$2:$D537,$R$2:$R537,0,,-1))</f>
        <v>0</v>
      </c>
      <c r="J538" cm="1">
        <f t="array" ref="J538">IF(_xlfn.XLOOKUP(drafter_draft_stats[[#This Row],[draft_id]],drafts[id],drafts[non_canonical])=TRUE,0,_xlfn.XLOOKUP(drafter_draft_stats[[#This Row],[drafter_id]],$D$2:$D537,$S$2:$S537,0,,-1))</f>
        <v>0</v>
      </c>
      <c r="K538" cm="1">
        <f t="array" ref="K538">IF(_xlfn.XLOOKUP(1,(game_boards[draft_id]=drafter_draft_stats[[#This Row],[draft_id]])*(game_boards[drafter_id]=drafter_draft_stats[[#This Row],[drafter_id]]),game_boards[has_bonus_veto])=TRUE,1,0)</f>
        <v>0</v>
      </c>
      <c r="L538" cm="1">
        <f t="array" ref="L538">IF(_xlfn.XLOOKUP(1,(game_boards[draft_id]=drafter_draft_stats[[#This Row],[draft_id]])*(game_boards[drafter_id]=drafter_draft_stats[[#This Row],[drafter_id]]),game_boards[has_bonus_veto_override])=TRUE,1,0)</f>
        <v>0</v>
      </c>
      <c r="M538">
        <f>drafter_draft_stats[[#This Row],[starting_veto]]+drafter_draft_stats[[#This Row],[rollover_vetoes]]+drafter_draft_stats[[#This Row],[trivia_vetoes]]</f>
        <v>1</v>
      </c>
      <c r="N538">
        <f>drafter_draft_stats[[#This Row],[rollover_veto_override]]+drafter_draft_stats[[#This Row],[trivia_veto_override]]</f>
        <v>0</v>
      </c>
      <c r="P538">
        <v>1</v>
      </c>
      <c r="R538">
        <f>IF(_xlfn.XLOOKUP(drafter_draft_stats[[#This Row],[draft_id]],drafts[id],drafts[non_canonical])=TRUE,0,IF(drafter_draft_stats[[#This Row],[total_vetoes]]-drafter_draft_stats[[#This Row],[vetoes_used]]&gt;=1,1,0))</f>
        <v>0</v>
      </c>
      <c r="S538">
        <f>IF(_xlfn.XLOOKUP(drafter_draft_stats[[#This Row],[draft_id]],drafts[id],drafts[non_canonical])=TRUE,0,IF(drafter_draft_stats[[#This Row],[total_veto_overrides]]-drafter_draft_stats[[#This Row],[veto_overrides_used]]&gt;=1,1,0))</f>
        <v>0</v>
      </c>
    </row>
    <row r="539" spans="2:19" x14ac:dyDescent="0.25">
      <c r="B539" t="s">
        <v>215</v>
      </c>
      <c r="C539" t="str">
        <f>_xlfn.XLOOKUP(drafter_draft_stats[[#This Row],[draft_id]],drafts[id],drafts[title])</f>
        <v>Rock vs. Diesel mini-Mega</v>
      </c>
      <c r="D539" t="s">
        <v>1001</v>
      </c>
      <c r="E539" t="str">
        <f>_xlfn.XLOOKUP(drafter_draft_stats[[#This Row],[drafter_id]],drafters[id],drafters[name],"")</f>
        <v>Piya Sinha-Roy</v>
      </c>
      <c r="G539" t="str">
        <f>_xlfn.XLOOKUP(drafter_draft_stats[[#This Row],[drafter_team_id]],drafter_teams[id],drafter_teams[name],"")</f>
        <v/>
      </c>
      <c r="H539">
        <f>1</f>
        <v>1</v>
      </c>
      <c r="I539" cm="1">
        <f t="array" ref="I539">IF(_xlfn.XLOOKUP(drafter_draft_stats[[#This Row],[draft_id]],drafts[id],drafts[non_canonical])=TRUE,0,_xlfn.XLOOKUP(drafter_draft_stats[[#This Row],[drafter_id]],$D$2:$D538,$R$2:$R538,0,,-1))</f>
        <v>0</v>
      </c>
      <c r="J539" cm="1">
        <f t="array" ref="J539">IF(_xlfn.XLOOKUP(drafter_draft_stats[[#This Row],[draft_id]],drafts[id],drafts[non_canonical])=TRUE,0,_xlfn.XLOOKUP(drafter_draft_stats[[#This Row],[drafter_id]],$D$2:$D538,$S$2:$S538,0,,-1))</f>
        <v>0</v>
      </c>
      <c r="K539" cm="1">
        <f t="array" ref="K539">IF(_xlfn.XLOOKUP(1,(game_boards[draft_id]=drafter_draft_stats[[#This Row],[draft_id]])*(game_boards[drafter_id]=drafter_draft_stats[[#This Row],[drafter_id]]),game_boards[has_bonus_veto])=TRUE,1,0)</f>
        <v>1</v>
      </c>
      <c r="L539" cm="1">
        <f t="array" ref="L539">IF(_xlfn.XLOOKUP(1,(game_boards[draft_id]=drafter_draft_stats[[#This Row],[draft_id]])*(game_boards[drafter_id]=drafter_draft_stats[[#This Row],[drafter_id]]),game_boards[has_bonus_veto_override])=TRUE,1,0)</f>
        <v>0</v>
      </c>
      <c r="M539">
        <f>drafter_draft_stats[[#This Row],[starting_veto]]+drafter_draft_stats[[#This Row],[rollover_vetoes]]+drafter_draft_stats[[#This Row],[trivia_vetoes]]</f>
        <v>2</v>
      </c>
      <c r="N539">
        <f>drafter_draft_stats[[#This Row],[rollover_veto_override]]+drafter_draft_stats[[#This Row],[trivia_veto_override]]</f>
        <v>0</v>
      </c>
      <c r="P539">
        <v>2</v>
      </c>
      <c r="R539">
        <f>IF(_xlfn.XLOOKUP(drafter_draft_stats[[#This Row],[draft_id]],drafts[id],drafts[non_canonical])=TRUE,0,IF(drafter_draft_stats[[#This Row],[total_vetoes]]-drafter_draft_stats[[#This Row],[vetoes_used]]&gt;=1,1,0))</f>
        <v>0</v>
      </c>
      <c r="S539">
        <f>IF(_xlfn.XLOOKUP(drafter_draft_stats[[#This Row],[draft_id]],drafts[id],drafts[non_canonical])=TRUE,0,IF(drafter_draft_stats[[#This Row],[total_veto_overrides]]-drafter_draft_stats[[#This Row],[veto_overrides_used]]&gt;=1,1,0))</f>
        <v>0</v>
      </c>
    </row>
    <row r="540" spans="2:19" x14ac:dyDescent="0.25">
      <c r="B540" t="s">
        <v>215</v>
      </c>
      <c r="C540" t="str">
        <f>_xlfn.XLOOKUP(drafter_draft_stats[[#This Row],[draft_id]],drafts[id],drafts[title])</f>
        <v>Rock vs. Diesel mini-Mega</v>
      </c>
      <c r="D540" t="s">
        <v>1127</v>
      </c>
      <c r="E540" t="str">
        <f>_xlfn.XLOOKUP(drafter_draft_stats[[#This Row],[drafter_id]],drafters[id],drafters[name],"")</f>
        <v>Jen Yamato</v>
      </c>
      <c r="G540" t="str">
        <f>_xlfn.XLOOKUP(drafter_draft_stats[[#This Row],[drafter_team_id]],drafter_teams[id],drafter_teams[name],"")</f>
        <v/>
      </c>
      <c r="H540">
        <f>1</f>
        <v>1</v>
      </c>
      <c r="I540" cm="1">
        <f t="array" ref="I540">IF(_xlfn.XLOOKUP(drafter_draft_stats[[#This Row],[draft_id]],drafts[id],drafts[non_canonical])=TRUE,0,_xlfn.XLOOKUP(drafter_draft_stats[[#This Row],[drafter_id]],$D$2:$D539,$R$2:$R539,0,,-1))</f>
        <v>0</v>
      </c>
      <c r="J540" cm="1">
        <f t="array" ref="J540">IF(_xlfn.XLOOKUP(drafter_draft_stats[[#This Row],[draft_id]],drafts[id],drafts[non_canonical])=TRUE,0,_xlfn.XLOOKUP(drafter_draft_stats[[#This Row],[drafter_id]],$D$2:$D539,$S$2:$S539,0,,-1))</f>
        <v>0</v>
      </c>
      <c r="K540" cm="1">
        <f t="array" ref="K540">IF(_xlfn.XLOOKUP(1,(game_boards[draft_id]=drafter_draft_stats[[#This Row],[draft_id]])*(game_boards[drafter_id]=drafter_draft_stats[[#This Row],[drafter_id]]),game_boards[has_bonus_veto])=TRUE,1,0)</f>
        <v>0</v>
      </c>
      <c r="L540" cm="1">
        <f t="array" ref="L540">IF(_xlfn.XLOOKUP(1,(game_boards[draft_id]=drafter_draft_stats[[#This Row],[draft_id]])*(game_boards[drafter_id]=drafter_draft_stats[[#This Row],[drafter_id]]),game_boards[has_bonus_veto_override])=TRUE,1,0)</f>
        <v>0</v>
      </c>
      <c r="M540">
        <f>drafter_draft_stats[[#This Row],[starting_veto]]+drafter_draft_stats[[#This Row],[rollover_vetoes]]+drafter_draft_stats[[#This Row],[trivia_vetoes]]</f>
        <v>1</v>
      </c>
      <c r="N540">
        <f>drafter_draft_stats[[#This Row],[rollover_veto_override]]+drafter_draft_stats[[#This Row],[trivia_veto_override]]</f>
        <v>0</v>
      </c>
      <c r="P540">
        <v>1</v>
      </c>
      <c r="R540">
        <f>IF(_xlfn.XLOOKUP(drafter_draft_stats[[#This Row],[draft_id]],drafts[id],drafts[non_canonical])=TRUE,0,IF(drafter_draft_stats[[#This Row],[total_vetoes]]-drafter_draft_stats[[#This Row],[vetoes_used]]&gt;=1,1,0))</f>
        <v>0</v>
      </c>
      <c r="S540">
        <f>IF(_xlfn.XLOOKUP(drafter_draft_stats[[#This Row],[draft_id]],drafts[id],drafts[non_canonical])=TRUE,0,IF(drafter_draft_stats[[#This Row],[total_veto_overrides]]-drafter_draft_stats[[#This Row],[veto_overrides_used]]&gt;=1,1,0))</f>
        <v>0</v>
      </c>
    </row>
    <row r="541" spans="2:19" x14ac:dyDescent="0.25">
      <c r="B541" t="s">
        <v>215</v>
      </c>
      <c r="C541" t="str">
        <f>_xlfn.XLOOKUP(drafter_draft_stats[[#This Row],[draft_id]],drafts[id],drafts[title])</f>
        <v>Rock vs. Diesel mini-Mega</v>
      </c>
      <c r="D541" t="s">
        <v>1177</v>
      </c>
      <c r="E541" t="str">
        <f>_xlfn.XLOOKUP(drafter_draft_stats[[#This Row],[drafter_id]],drafters[id],drafters[name],"")</f>
        <v>Darren Franich</v>
      </c>
      <c r="G541" t="str">
        <f>_xlfn.XLOOKUP(drafter_draft_stats[[#This Row],[drafter_team_id]],drafter_teams[id],drafter_teams[name],"")</f>
        <v/>
      </c>
      <c r="H541">
        <f>1</f>
        <v>1</v>
      </c>
      <c r="I541" cm="1">
        <f t="array" ref="I541">IF(_xlfn.XLOOKUP(drafter_draft_stats[[#This Row],[draft_id]],drafts[id],drafts[non_canonical])=TRUE,0,_xlfn.XLOOKUP(drafter_draft_stats[[#This Row],[drafter_id]],$D$2:$D540,$R$2:$R540,0,,-1))</f>
        <v>0</v>
      </c>
      <c r="J541" cm="1">
        <f t="array" ref="J541">IF(_xlfn.XLOOKUP(drafter_draft_stats[[#This Row],[draft_id]],drafts[id],drafts[non_canonical])=TRUE,0,_xlfn.XLOOKUP(drafter_draft_stats[[#This Row],[drafter_id]],$D$2:$D540,$S$2:$S540,0,,-1))</f>
        <v>0</v>
      </c>
      <c r="K541" cm="1">
        <f t="array" ref="K541">IF(_xlfn.XLOOKUP(1,(game_boards[draft_id]=drafter_draft_stats[[#This Row],[draft_id]])*(game_boards[drafter_id]=drafter_draft_stats[[#This Row],[drafter_id]]),game_boards[has_bonus_veto])=TRUE,1,0)</f>
        <v>0</v>
      </c>
      <c r="L541" cm="1">
        <f t="array" ref="L541">IF(_xlfn.XLOOKUP(1,(game_boards[draft_id]=drafter_draft_stats[[#This Row],[draft_id]])*(game_boards[drafter_id]=drafter_draft_stats[[#This Row],[drafter_id]]),game_boards[has_bonus_veto_override])=TRUE,1,0)</f>
        <v>1</v>
      </c>
      <c r="M541">
        <f>drafter_draft_stats[[#This Row],[starting_veto]]+drafter_draft_stats[[#This Row],[rollover_vetoes]]+drafter_draft_stats[[#This Row],[trivia_vetoes]]</f>
        <v>1</v>
      </c>
      <c r="N541">
        <f>drafter_draft_stats[[#This Row],[rollover_veto_override]]+drafter_draft_stats[[#This Row],[trivia_veto_override]]</f>
        <v>1</v>
      </c>
      <c r="P541">
        <v>2</v>
      </c>
      <c r="R541">
        <f>IF(_xlfn.XLOOKUP(drafter_draft_stats[[#This Row],[draft_id]],drafts[id],drafts[non_canonical])=TRUE,0,IF(drafter_draft_stats[[#This Row],[total_vetoes]]-drafter_draft_stats[[#This Row],[vetoes_used]]&gt;=1,1,0))</f>
        <v>0</v>
      </c>
      <c r="S541">
        <f>IF(_xlfn.XLOOKUP(drafter_draft_stats[[#This Row],[draft_id]],drafts[id],drafts[non_canonical])=TRUE,0,IF(drafter_draft_stats[[#This Row],[total_veto_overrides]]-drafter_draft_stats[[#This Row],[veto_overrides_used]]&gt;=1,1,0))</f>
        <v>1</v>
      </c>
    </row>
    <row r="542" spans="2:19" x14ac:dyDescent="0.25">
      <c r="B542" t="s">
        <v>759</v>
      </c>
      <c r="C542" t="str">
        <f>_xlfn.XLOOKUP(drafter_draft_stats[[#This Row],[draft_id]],drafts[id],drafts[title])</f>
        <v>Jukebox Musicals</v>
      </c>
      <c r="D542" t="s">
        <v>977</v>
      </c>
      <c r="E542" t="str">
        <f>_xlfn.XLOOKUP(drafter_draft_stats[[#This Row],[drafter_id]],drafters[id],drafters[name],"")</f>
        <v>Louis Peitzman</v>
      </c>
      <c r="G542" t="str">
        <f>_xlfn.XLOOKUP(drafter_draft_stats[[#This Row],[drafter_team_id]],drafter_teams[id],drafter_teams[name],"")</f>
        <v/>
      </c>
      <c r="H542">
        <f>1</f>
        <v>1</v>
      </c>
      <c r="I542" cm="1">
        <f t="array" ref="I542">IF(_xlfn.XLOOKUP(drafter_draft_stats[[#This Row],[draft_id]],drafts[id],drafts[non_canonical])=TRUE,0,_xlfn.XLOOKUP(drafter_draft_stats[[#This Row],[drafter_id]],$D$2:$D541,$R$2:$R541,0,,-1))</f>
        <v>1</v>
      </c>
      <c r="J542" cm="1">
        <f t="array" ref="J542">IF(_xlfn.XLOOKUP(drafter_draft_stats[[#This Row],[draft_id]],drafts[id],drafts[non_canonical])=TRUE,0,_xlfn.XLOOKUP(drafter_draft_stats[[#This Row],[drafter_id]],$D$2:$D541,$S$2:$S541,0,,-1))</f>
        <v>0</v>
      </c>
      <c r="K542" cm="1">
        <f t="array" ref="K542">IF(_xlfn.XLOOKUP(1,(game_boards[draft_id]=drafter_draft_stats[[#This Row],[draft_id]])*(game_boards[drafter_id]=drafter_draft_stats[[#This Row],[drafter_id]]),game_boards[has_bonus_veto])=TRUE,1,0)</f>
        <v>0</v>
      </c>
      <c r="L542" cm="1">
        <f t="array" ref="L542">IF(_xlfn.XLOOKUP(1,(game_boards[draft_id]=drafter_draft_stats[[#This Row],[draft_id]])*(game_boards[drafter_id]=drafter_draft_stats[[#This Row],[drafter_id]]),game_boards[has_bonus_veto_override])=TRUE,1,0)</f>
        <v>0</v>
      </c>
      <c r="M542">
        <f>drafter_draft_stats[[#This Row],[starting_veto]]+drafter_draft_stats[[#This Row],[rollover_vetoes]]+drafter_draft_stats[[#This Row],[trivia_vetoes]]</f>
        <v>2</v>
      </c>
      <c r="N542">
        <f>drafter_draft_stats[[#This Row],[rollover_veto_override]]+drafter_draft_stats[[#This Row],[trivia_veto_override]]</f>
        <v>0</v>
      </c>
      <c r="P542">
        <v>1</v>
      </c>
      <c r="R542">
        <f>IF(_xlfn.XLOOKUP(drafter_draft_stats[[#This Row],[draft_id]],drafts[id],drafts[non_canonical])=TRUE,0,IF(drafter_draft_stats[[#This Row],[total_vetoes]]-drafter_draft_stats[[#This Row],[vetoes_used]]&gt;=1,1,0))</f>
        <v>1</v>
      </c>
      <c r="S542">
        <f>IF(_xlfn.XLOOKUP(drafter_draft_stats[[#This Row],[draft_id]],drafts[id],drafts[non_canonical])=TRUE,0,IF(drafter_draft_stats[[#This Row],[total_veto_overrides]]-drafter_draft_stats[[#This Row],[veto_overrides_used]]&gt;=1,1,0))</f>
        <v>0</v>
      </c>
    </row>
    <row r="543" spans="2:19" x14ac:dyDescent="0.25">
      <c r="B543" t="s">
        <v>759</v>
      </c>
      <c r="C543" t="str">
        <f>_xlfn.XLOOKUP(drafter_draft_stats[[#This Row],[draft_id]],drafts[id],drafts[title])</f>
        <v>Jukebox Musicals</v>
      </c>
      <c r="D543" t="s">
        <v>1133</v>
      </c>
      <c r="E543" t="str">
        <f>_xlfn.XLOOKUP(drafter_draft_stats[[#This Row],[drafter_id]],drafters[id],drafters[name],"")</f>
        <v>Oriana Nudo</v>
      </c>
      <c r="G543" t="str">
        <f>_xlfn.XLOOKUP(drafter_draft_stats[[#This Row],[drafter_team_id]],drafter_teams[id],drafter_teams[name],"")</f>
        <v/>
      </c>
      <c r="H543">
        <f>1</f>
        <v>1</v>
      </c>
      <c r="I543" cm="1">
        <f t="array" ref="I543">IF(_xlfn.XLOOKUP(drafter_draft_stats[[#This Row],[draft_id]],drafts[id],drafts[non_canonical])=TRUE,0,_xlfn.XLOOKUP(drafter_draft_stats[[#This Row],[drafter_id]],$D$2:$D542,$R$2:$R542,0,,-1))</f>
        <v>0</v>
      </c>
      <c r="J543" cm="1">
        <f t="array" ref="J543">IF(_xlfn.XLOOKUP(drafter_draft_stats[[#This Row],[draft_id]],drafts[id],drafts[non_canonical])=TRUE,0,_xlfn.XLOOKUP(drafter_draft_stats[[#This Row],[drafter_id]],$D$2:$D542,$S$2:$S542,0,,-1))</f>
        <v>1</v>
      </c>
      <c r="K543" cm="1">
        <f t="array" ref="K543">IF(_xlfn.XLOOKUP(1,(game_boards[draft_id]=drafter_draft_stats[[#This Row],[draft_id]])*(game_boards[drafter_id]=drafter_draft_stats[[#This Row],[drafter_id]]),game_boards[has_bonus_veto])=TRUE,1,0)</f>
        <v>0</v>
      </c>
      <c r="L543" cm="1">
        <f t="array" ref="L543">IF(_xlfn.XLOOKUP(1,(game_boards[draft_id]=drafter_draft_stats[[#This Row],[draft_id]])*(game_boards[drafter_id]=drafter_draft_stats[[#This Row],[drafter_id]]),game_boards[has_bonus_veto_override])=TRUE,1,0)</f>
        <v>0</v>
      </c>
      <c r="M543">
        <f>drafter_draft_stats[[#This Row],[starting_veto]]+drafter_draft_stats[[#This Row],[rollover_vetoes]]+drafter_draft_stats[[#This Row],[trivia_vetoes]]</f>
        <v>1</v>
      </c>
      <c r="N543">
        <f>drafter_draft_stats[[#This Row],[rollover_veto_override]]+drafter_draft_stats[[#This Row],[trivia_veto_override]]</f>
        <v>1</v>
      </c>
      <c r="P543">
        <v>1</v>
      </c>
      <c r="R543">
        <f>IF(_xlfn.XLOOKUP(drafter_draft_stats[[#This Row],[draft_id]],drafts[id],drafts[non_canonical])=TRUE,0,IF(drafter_draft_stats[[#This Row],[total_vetoes]]-drafter_draft_stats[[#This Row],[vetoes_used]]&gt;=1,1,0))</f>
        <v>0</v>
      </c>
      <c r="S543">
        <f>IF(_xlfn.XLOOKUP(drafter_draft_stats[[#This Row],[draft_id]],drafts[id],drafts[non_canonical])=TRUE,0,IF(drafter_draft_stats[[#This Row],[total_veto_overrides]]-drafter_draft_stats[[#This Row],[veto_overrides_used]]&gt;=1,1,0))</f>
        <v>1</v>
      </c>
    </row>
    <row r="544" spans="2:19" x14ac:dyDescent="0.25">
      <c r="B544" t="s">
        <v>167</v>
      </c>
      <c r="C544" t="str">
        <f>_xlfn.XLOOKUP(drafter_draft_stats[[#This Row],[draft_id]],drafts[id],drafts[title])</f>
        <v>Merchant / Ivory</v>
      </c>
      <c r="D544" t="s">
        <v>885</v>
      </c>
      <c r="E544" t="str">
        <f>_xlfn.XLOOKUP(drafter_draft_stats[[#This Row],[drafter_id]],drafters[id],drafters[name],"")</f>
        <v>Guy Branum</v>
      </c>
      <c r="G544" t="str">
        <f>_xlfn.XLOOKUP(drafter_draft_stats[[#This Row],[drafter_team_id]],drafter_teams[id],drafter_teams[name],"")</f>
        <v/>
      </c>
      <c r="H544">
        <f>1</f>
        <v>1</v>
      </c>
      <c r="I544" cm="1">
        <f t="array" ref="I544">IF(_xlfn.XLOOKUP(drafter_draft_stats[[#This Row],[draft_id]],drafts[id],drafts[non_canonical])=TRUE,0,_xlfn.XLOOKUP(drafter_draft_stats[[#This Row],[drafter_id]],$D$2:$D543,$R$2:$R543,0,,-1))</f>
        <v>1</v>
      </c>
      <c r="J544" cm="1">
        <f t="array" ref="J544">IF(_xlfn.XLOOKUP(drafter_draft_stats[[#This Row],[draft_id]],drafts[id],drafts[non_canonical])=TRUE,0,_xlfn.XLOOKUP(drafter_draft_stats[[#This Row],[drafter_id]],$D$2:$D543,$S$2:$S543,0,,-1))</f>
        <v>0</v>
      </c>
      <c r="K544" cm="1">
        <f t="array" ref="K544">IF(_xlfn.XLOOKUP(1,(game_boards[draft_id]=drafter_draft_stats[[#This Row],[draft_id]])*(game_boards[drafter_id]=drafter_draft_stats[[#This Row],[drafter_id]]),game_boards[has_bonus_veto])=TRUE,1,0)</f>
        <v>0</v>
      </c>
      <c r="L544" cm="1">
        <f t="array" ref="L544">IF(_xlfn.XLOOKUP(1,(game_boards[draft_id]=drafter_draft_stats[[#This Row],[draft_id]])*(game_boards[drafter_id]=drafter_draft_stats[[#This Row],[drafter_id]]),game_boards[has_bonus_veto_override])=TRUE,1,0)</f>
        <v>0</v>
      </c>
      <c r="M544">
        <f>drafter_draft_stats[[#This Row],[starting_veto]]+drafter_draft_stats[[#This Row],[rollover_vetoes]]+drafter_draft_stats[[#This Row],[trivia_vetoes]]</f>
        <v>2</v>
      </c>
      <c r="N544">
        <f>drafter_draft_stats[[#This Row],[rollover_veto_override]]+drafter_draft_stats[[#This Row],[trivia_veto_override]]</f>
        <v>0</v>
      </c>
      <c r="P544">
        <v>1</v>
      </c>
      <c r="R544">
        <f>IF(_xlfn.XLOOKUP(drafter_draft_stats[[#This Row],[draft_id]],drafts[id],drafts[non_canonical])=TRUE,0,IF(drafter_draft_stats[[#This Row],[total_vetoes]]-drafter_draft_stats[[#This Row],[vetoes_used]]&gt;=1,1,0))</f>
        <v>1</v>
      </c>
      <c r="S544">
        <f>IF(_xlfn.XLOOKUP(drafter_draft_stats[[#This Row],[draft_id]],drafts[id],drafts[non_canonical])=TRUE,0,IF(drafter_draft_stats[[#This Row],[total_veto_overrides]]-drafter_draft_stats[[#This Row],[veto_overrides_used]]&gt;=1,1,0))</f>
        <v>0</v>
      </c>
    </row>
    <row r="545" spans="2:19" x14ac:dyDescent="0.25">
      <c r="B545" t="s">
        <v>167</v>
      </c>
      <c r="C545" t="str">
        <f>_xlfn.XLOOKUP(drafter_draft_stats[[#This Row],[draft_id]],drafts[id],drafts[title])</f>
        <v>Merchant / Ivory</v>
      </c>
      <c r="D545" t="s">
        <v>1009</v>
      </c>
      <c r="E545" t="str">
        <f>_xlfn.XLOOKUP(drafter_draft_stats[[#This Row],[drafter_id]],drafters[id],drafters[name],"")</f>
        <v>Drea Clark</v>
      </c>
      <c r="G545" t="str">
        <f>_xlfn.XLOOKUP(drafter_draft_stats[[#This Row],[drafter_team_id]],drafter_teams[id],drafter_teams[name],"")</f>
        <v/>
      </c>
      <c r="H545">
        <f>1</f>
        <v>1</v>
      </c>
      <c r="I545" cm="1">
        <f t="array" ref="I545">IF(_xlfn.XLOOKUP(drafter_draft_stats[[#This Row],[draft_id]],drafts[id],drafts[non_canonical])=TRUE,0,_xlfn.XLOOKUP(drafter_draft_stats[[#This Row],[drafter_id]],$D$2:$D544,$R$2:$R544,0,,-1))</f>
        <v>1</v>
      </c>
      <c r="J545" cm="1">
        <f t="array" ref="J545">IF(_xlfn.XLOOKUP(drafter_draft_stats[[#This Row],[draft_id]],drafts[id],drafts[non_canonical])=TRUE,0,_xlfn.XLOOKUP(drafter_draft_stats[[#This Row],[drafter_id]],$D$2:$D544,$S$2:$S544,0,,-1))</f>
        <v>1</v>
      </c>
      <c r="K545" cm="1">
        <f t="array" ref="K545">IF(_xlfn.XLOOKUP(1,(game_boards[draft_id]=drafter_draft_stats[[#This Row],[draft_id]])*(game_boards[drafter_id]=drafter_draft_stats[[#This Row],[drafter_id]]),game_boards[has_bonus_veto])=TRUE,1,0)</f>
        <v>0</v>
      </c>
      <c r="L545" cm="1">
        <f t="array" ref="L545">IF(_xlfn.XLOOKUP(1,(game_boards[draft_id]=drafter_draft_stats[[#This Row],[draft_id]])*(game_boards[drafter_id]=drafter_draft_stats[[#This Row],[drafter_id]]),game_boards[has_bonus_veto_override])=TRUE,1,0)</f>
        <v>0</v>
      </c>
      <c r="M545">
        <f>drafter_draft_stats[[#This Row],[starting_veto]]+drafter_draft_stats[[#This Row],[rollover_vetoes]]+drafter_draft_stats[[#This Row],[trivia_vetoes]]</f>
        <v>2</v>
      </c>
      <c r="N545">
        <f>drafter_draft_stats[[#This Row],[rollover_veto_override]]+drafter_draft_stats[[#This Row],[trivia_veto_override]]</f>
        <v>1</v>
      </c>
      <c r="R545">
        <f>IF(_xlfn.XLOOKUP(drafter_draft_stats[[#This Row],[draft_id]],drafts[id],drafts[non_canonical])=TRUE,0,IF(drafter_draft_stats[[#This Row],[total_vetoes]]-drafter_draft_stats[[#This Row],[vetoes_used]]&gt;=1,1,0))</f>
        <v>1</v>
      </c>
      <c r="S545">
        <f>IF(_xlfn.XLOOKUP(drafter_draft_stats[[#This Row],[draft_id]],drafts[id],drafts[non_canonical])=TRUE,0,IF(drafter_draft_stats[[#This Row],[total_veto_overrides]]-drafter_draft_stats[[#This Row],[veto_overrides_used]]&gt;=1,1,0))</f>
        <v>1</v>
      </c>
    </row>
    <row r="546" spans="2:19" x14ac:dyDescent="0.25">
      <c r="B546" t="s">
        <v>182</v>
      </c>
      <c r="C546" t="str">
        <f>_xlfn.XLOOKUP(drafter_draft_stats[[#This Row],[draft_id]],drafts[id],drafts[title])</f>
        <v>Queer Studio Movies</v>
      </c>
      <c r="D546" t="s">
        <v>781</v>
      </c>
      <c r="E546" t="str">
        <f>_xlfn.XLOOKUP(drafter_draft_stats[[#This Row],[drafter_id]],drafters[id],drafters[name],"")</f>
        <v>Adam B. Vary</v>
      </c>
      <c r="G546" t="str">
        <f>_xlfn.XLOOKUP(drafter_draft_stats[[#This Row],[drafter_team_id]],drafter_teams[id],drafter_teams[name],"")</f>
        <v/>
      </c>
      <c r="H546">
        <f>1</f>
        <v>1</v>
      </c>
      <c r="I546" cm="1">
        <f t="array" ref="I546">IF(_xlfn.XLOOKUP(drafter_draft_stats[[#This Row],[draft_id]],drafts[id],drafts[non_canonical])=TRUE,0,_xlfn.XLOOKUP(drafter_draft_stats[[#This Row],[drafter_id]],$D$2:$D545,$R$2:$R545,0,,-1))</f>
        <v>0</v>
      </c>
      <c r="J546" cm="1">
        <f t="array" ref="J546">IF(_xlfn.XLOOKUP(drafter_draft_stats[[#This Row],[draft_id]],drafts[id],drafts[non_canonical])=TRUE,0,_xlfn.XLOOKUP(drafter_draft_stats[[#This Row],[drafter_id]],$D$2:$D545,$S$2:$S545,0,,-1))</f>
        <v>1</v>
      </c>
      <c r="K546" cm="1">
        <f t="array" ref="K546">IF(_xlfn.XLOOKUP(1,(game_boards[draft_id]=drafter_draft_stats[[#This Row],[draft_id]])*(game_boards[drafter_id]=drafter_draft_stats[[#This Row],[drafter_id]]),game_boards[has_bonus_veto])=TRUE,1,0)</f>
        <v>0</v>
      </c>
      <c r="L546" cm="1">
        <f t="array" ref="L546">IF(_xlfn.XLOOKUP(1,(game_boards[draft_id]=drafter_draft_stats[[#This Row],[draft_id]])*(game_boards[drafter_id]=drafter_draft_stats[[#This Row],[drafter_id]]),game_boards[has_bonus_veto_override])=TRUE,1,0)</f>
        <v>0</v>
      </c>
      <c r="M546">
        <f>drafter_draft_stats[[#This Row],[starting_veto]]+drafter_draft_stats[[#This Row],[rollover_vetoes]]+drafter_draft_stats[[#This Row],[trivia_vetoes]]</f>
        <v>1</v>
      </c>
      <c r="N546">
        <f>drafter_draft_stats[[#This Row],[rollover_veto_override]]+drafter_draft_stats[[#This Row],[trivia_veto_override]]</f>
        <v>1</v>
      </c>
      <c r="R546">
        <f>IF(_xlfn.XLOOKUP(drafter_draft_stats[[#This Row],[draft_id]],drafts[id],drafts[non_canonical])=TRUE,0,IF(drafter_draft_stats[[#This Row],[total_vetoes]]-drafter_draft_stats[[#This Row],[vetoes_used]]&gt;=1,1,0))</f>
        <v>1</v>
      </c>
      <c r="S546">
        <f>IF(_xlfn.XLOOKUP(drafter_draft_stats[[#This Row],[draft_id]],drafts[id],drafts[non_canonical])=TRUE,0,IF(drafter_draft_stats[[#This Row],[total_veto_overrides]]-drafter_draft_stats[[#This Row],[veto_overrides_used]]&gt;=1,1,0))</f>
        <v>1</v>
      </c>
    </row>
    <row r="547" spans="2:19" x14ac:dyDescent="0.25">
      <c r="B547" t="s">
        <v>182</v>
      </c>
      <c r="C547" t="str">
        <f>_xlfn.XLOOKUP(drafter_draft_stats[[#This Row],[draft_id]],drafts[id],drafts[title])</f>
        <v>Queer Studio Movies</v>
      </c>
      <c r="D547" t="s">
        <v>833</v>
      </c>
      <c r="E547" t="str">
        <f>_xlfn.XLOOKUP(drafter_draft_stats[[#This Row],[drafter_id]],drafters[id],drafters[name],"")</f>
        <v>Jordan Crucchiola</v>
      </c>
      <c r="G547" t="str">
        <f>_xlfn.XLOOKUP(drafter_draft_stats[[#This Row],[drafter_team_id]],drafter_teams[id],drafter_teams[name],"")</f>
        <v/>
      </c>
      <c r="H547">
        <f>1</f>
        <v>1</v>
      </c>
      <c r="I547" cm="1">
        <f t="array" ref="I547">IF(_xlfn.XLOOKUP(drafter_draft_stats[[#This Row],[draft_id]],drafts[id],drafts[non_canonical])=TRUE,0,_xlfn.XLOOKUP(drafter_draft_stats[[#This Row],[drafter_id]],$D$2:$D546,$R$2:$R546,0,,-1))</f>
        <v>1</v>
      </c>
      <c r="J547" cm="1">
        <f t="array" ref="J547">IF(_xlfn.XLOOKUP(drafter_draft_stats[[#This Row],[draft_id]],drafts[id],drafts[non_canonical])=TRUE,0,_xlfn.XLOOKUP(drafter_draft_stats[[#This Row],[drafter_id]],$D$2:$D546,$S$2:$S546,0,,-1))</f>
        <v>0</v>
      </c>
      <c r="K547" cm="1">
        <f t="array" ref="K547">IF(_xlfn.XLOOKUP(1,(game_boards[draft_id]=drafter_draft_stats[[#This Row],[draft_id]])*(game_boards[drafter_id]=drafter_draft_stats[[#This Row],[drafter_id]]),game_boards[has_bonus_veto])=TRUE,1,0)</f>
        <v>0</v>
      </c>
      <c r="L547" cm="1">
        <f t="array" ref="L547">IF(_xlfn.XLOOKUP(1,(game_boards[draft_id]=drafter_draft_stats[[#This Row],[draft_id]])*(game_boards[drafter_id]=drafter_draft_stats[[#This Row],[drafter_id]]),game_boards[has_bonus_veto_override])=TRUE,1,0)</f>
        <v>0</v>
      </c>
      <c r="M547">
        <f>drafter_draft_stats[[#This Row],[starting_veto]]+drafter_draft_stats[[#This Row],[rollover_vetoes]]+drafter_draft_stats[[#This Row],[trivia_vetoes]]</f>
        <v>2</v>
      </c>
      <c r="N547">
        <f>drafter_draft_stats[[#This Row],[rollover_veto_override]]+drafter_draft_stats[[#This Row],[trivia_veto_override]]</f>
        <v>0</v>
      </c>
      <c r="P547">
        <v>1</v>
      </c>
      <c r="R547">
        <f>IF(_xlfn.XLOOKUP(drafter_draft_stats[[#This Row],[draft_id]],drafts[id],drafts[non_canonical])=TRUE,0,IF(drafter_draft_stats[[#This Row],[total_vetoes]]-drafter_draft_stats[[#This Row],[vetoes_used]]&gt;=1,1,0))</f>
        <v>1</v>
      </c>
      <c r="S547">
        <f>IF(_xlfn.XLOOKUP(drafter_draft_stats[[#This Row],[draft_id]],drafts[id],drafts[non_canonical])=TRUE,0,IF(drafter_draft_stats[[#This Row],[total_veto_overrides]]-drafter_draft_stats[[#This Row],[veto_overrides_used]]&gt;=1,1,0))</f>
        <v>0</v>
      </c>
    </row>
    <row r="548" spans="2:19" x14ac:dyDescent="0.25">
      <c r="B548" t="s">
        <v>635</v>
      </c>
      <c r="C548" t="str">
        <f>_xlfn.XLOOKUP(drafter_draft_stats[[#This Row],[draft_id]],drafts[id],drafts[title])</f>
        <v>Harrison Ford mini-Mega</v>
      </c>
      <c r="D548" t="s">
        <v>789</v>
      </c>
      <c r="E548" t="str">
        <f>_xlfn.XLOOKUP(drafter_draft_stats[[#This Row],[drafter_id]],drafters[id],drafters[name],"")</f>
        <v>Bryan Cogman</v>
      </c>
      <c r="G548" t="str">
        <f>_xlfn.XLOOKUP(drafter_draft_stats[[#This Row],[drafter_team_id]],drafter_teams[id],drafter_teams[name],"")</f>
        <v/>
      </c>
      <c r="H548">
        <f>1</f>
        <v>1</v>
      </c>
      <c r="I548" cm="1">
        <f t="array" ref="I548">IF(_xlfn.XLOOKUP(drafter_draft_stats[[#This Row],[draft_id]],drafts[id],drafts[non_canonical])=TRUE,0,_xlfn.XLOOKUP(drafter_draft_stats[[#This Row],[drafter_id]],$D$2:$D547,$R$2:$R547,0,,-1))</f>
        <v>0</v>
      </c>
      <c r="J548" cm="1">
        <f t="array" ref="J548">IF(_xlfn.XLOOKUP(drafter_draft_stats[[#This Row],[draft_id]],drafts[id],drafts[non_canonical])=TRUE,0,_xlfn.XLOOKUP(drafter_draft_stats[[#This Row],[drafter_id]],$D$2:$D547,$S$2:$S547,0,,-1))</f>
        <v>0</v>
      </c>
      <c r="K548" cm="1">
        <f t="array" ref="K548">IF(_xlfn.XLOOKUP(1,(game_boards[draft_id]=drafter_draft_stats[[#This Row],[draft_id]])*(game_boards[drafter_id]=drafter_draft_stats[[#This Row],[drafter_id]]),game_boards[has_bonus_veto])=TRUE,1,0)</f>
        <v>1</v>
      </c>
      <c r="L548" cm="1">
        <f t="array" ref="L548">IF(_xlfn.XLOOKUP(1,(game_boards[draft_id]=drafter_draft_stats[[#This Row],[draft_id]])*(game_boards[drafter_id]=drafter_draft_stats[[#This Row],[drafter_id]]),game_boards[has_bonus_veto_override])=TRUE,1,0)</f>
        <v>0</v>
      </c>
      <c r="M548">
        <f>drafter_draft_stats[[#This Row],[starting_veto]]+drafter_draft_stats[[#This Row],[rollover_vetoes]]+drafter_draft_stats[[#This Row],[trivia_vetoes]]</f>
        <v>2</v>
      </c>
      <c r="N548">
        <f>drafter_draft_stats[[#This Row],[rollover_veto_override]]+drafter_draft_stats[[#This Row],[trivia_veto_override]]</f>
        <v>0</v>
      </c>
      <c r="P548">
        <v>1</v>
      </c>
      <c r="R548">
        <f>IF(_xlfn.XLOOKUP(drafter_draft_stats[[#This Row],[draft_id]],drafts[id],drafts[non_canonical])=TRUE,0,IF(drafter_draft_stats[[#This Row],[total_vetoes]]-drafter_draft_stats[[#This Row],[vetoes_used]]&gt;=1,1,0))</f>
        <v>1</v>
      </c>
      <c r="S548">
        <f>IF(_xlfn.XLOOKUP(drafter_draft_stats[[#This Row],[draft_id]],drafts[id],drafts[non_canonical])=TRUE,0,IF(drafter_draft_stats[[#This Row],[total_veto_overrides]]-drafter_draft_stats[[#This Row],[veto_overrides_used]]&gt;=1,1,0))</f>
        <v>0</v>
      </c>
    </row>
    <row r="549" spans="2:19" x14ac:dyDescent="0.25">
      <c r="B549" t="s">
        <v>635</v>
      </c>
      <c r="C549" t="str">
        <f>_xlfn.XLOOKUP(drafter_draft_stats[[#This Row],[draft_id]],drafts[id],drafts[title])</f>
        <v>Harrison Ford mini-Mega</v>
      </c>
      <c r="D549" t="s">
        <v>1185</v>
      </c>
      <c r="E549" t="str">
        <f>_xlfn.XLOOKUP(drafter_draft_stats[[#This Row],[drafter_id]],drafters[id],drafters[name],"")</f>
        <v>Mallory Rubin</v>
      </c>
      <c r="G549" t="str">
        <f>_xlfn.XLOOKUP(drafter_draft_stats[[#This Row],[drafter_team_id]],drafter_teams[id],drafter_teams[name],"")</f>
        <v/>
      </c>
      <c r="H549">
        <f>1</f>
        <v>1</v>
      </c>
      <c r="I549" cm="1">
        <f t="array" ref="I549">IF(_xlfn.XLOOKUP(drafter_draft_stats[[#This Row],[draft_id]],drafts[id],drafts[non_canonical])=TRUE,0,_xlfn.XLOOKUP(drafter_draft_stats[[#This Row],[drafter_id]],$D$2:$D548,$R$2:$R548,0,,-1))</f>
        <v>0</v>
      </c>
      <c r="J549" cm="1">
        <f t="array" ref="J549">IF(_xlfn.XLOOKUP(drafter_draft_stats[[#This Row],[draft_id]],drafts[id],drafts[non_canonical])=TRUE,0,_xlfn.XLOOKUP(drafter_draft_stats[[#This Row],[drafter_id]],$D$2:$D548,$S$2:$S548,0,,-1))</f>
        <v>0</v>
      </c>
      <c r="K549" cm="1">
        <f t="array" ref="K549">IF(_xlfn.XLOOKUP(1,(game_boards[draft_id]=drafter_draft_stats[[#This Row],[draft_id]])*(game_boards[drafter_id]=drafter_draft_stats[[#This Row],[drafter_id]]),game_boards[has_bonus_veto])=TRUE,1,0)</f>
        <v>0</v>
      </c>
      <c r="L549" cm="1">
        <f t="array" ref="L549">IF(_xlfn.XLOOKUP(1,(game_boards[draft_id]=drafter_draft_stats[[#This Row],[draft_id]])*(game_boards[drafter_id]=drafter_draft_stats[[#This Row],[drafter_id]]),game_boards[has_bonus_veto_override])=TRUE,1,0)</f>
        <v>0</v>
      </c>
      <c r="M549">
        <f>drafter_draft_stats[[#This Row],[starting_veto]]+drafter_draft_stats[[#This Row],[rollover_vetoes]]+drafter_draft_stats[[#This Row],[trivia_vetoes]]</f>
        <v>1</v>
      </c>
      <c r="N549">
        <f>drafter_draft_stats[[#This Row],[rollover_veto_override]]+drafter_draft_stats[[#This Row],[trivia_veto_override]]</f>
        <v>0</v>
      </c>
      <c r="P549">
        <v>1</v>
      </c>
      <c r="R549">
        <f>IF(_xlfn.XLOOKUP(drafter_draft_stats[[#This Row],[draft_id]],drafts[id],drafts[non_canonical])=TRUE,0,IF(drafter_draft_stats[[#This Row],[total_vetoes]]-drafter_draft_stats[[#This Row],[vetoes_used]]&gt;=1,1,0))</f>
        <v>0</v>
      </c>
      <c r="S549">
        <f>IF(_xlfn.XLOOKUP(drafter_draft_stats[[#This Row],[draft_id]],drafts[id],drafts[non_canonical])=TRUE,0,IF(drafter_draft_stats[[#This Row],[total_veto_overrides]]-drafter_draft_stats[[#This Row],[veto_overrides_used]]&gt;=1,1,0))</f>
        <v>0</v>
      </c>
    </row>
    <row r="550" spans="2:19" x14ac:dyDescent="0.25">
      <c r="B550" t="s">
        <v>635</v>
      </c>
      <c r="C550" t="str">
        <f>_xlfn.XLOOKUP(drafter_draft_stats[[#This Row],[draft_id]],drafts[id],drafts[title])</f>
        <v>Harrison Ford mini-Mega</v>
      </c>
      <c r="D550" t="s">
        <v>883</v>
      </c>
      <c r="E550" t="str">
        <f>_xlfn.XLOOKUP(drafter_draft_stats[[#This Row],[drafter_id]],drafters[id],drafters[name],"")</f>
        <v>Joanna Robinson</v>
      </c>
      <c r="G550" t="str">
        <f>_xlfn.XLOOKUP(drafter_draft_stats[[#This Row],[drafter_team_id]],drafter_teams[id],drafter_teams[name],"")</f>
        <v/>
      </c>
      <c r="H550">
        <f>1</f>
        <v>1</v>
      </c>
      <c r="I550" cm="1">
        <f t="array" ref="I550">IF(_xlfn.XLOOKUP(drafter_draft_stats[[#This Row],[draft_id]],drafts[id],drafts[non_canonical])=TRUE,0,_xlfn.XLOOKUP(drafter_draft_stats[[#This Row],[drafter_id]],$D$2:$D549,$R$2:$R549,0,,-1))</f>
        <v>1</v>
      </c>
      <c r="J550" cm="1">
        <f t="array" ref="J550">IF(_xlfn.XLOOKUP(drafter_draft_stats[[#This Row],[draft_id]],drafts[id],drafts[non_canonical])=TRUE,0,_xlfn.XLOOKUP(drafter_draft_stats[[#This Row],[drafter_id]],$D$2:$D549,$S$2:$S549,0,,-1))</f>
        <v>1</v>
      </c>
      <c r="K550" cm="1">
        <f t="array" ref="K550">IF(_xlfn.XLOOKUP(1,(game_boards[draft_id]=drafter_draft_stats[[#This Row],[draft_id]])*(game_boards[drafter_id]=drafter_draft_stats[[#This Row],[drafter_id]]),game_boards[has_bonus_veto])=TRUE,1,0)</f>
        <v>0</v>
      </c>
      <c r="L550" cm="1">
        <f t="array" ref="L550">IF(_xlfn.XLOOKUP(1,(game_boards[draft_id]=drafter_draft_stats[[#This Row],[draft_id]])*(game_boards[drafter_id]=drafter_draft_stats[[#This Row],[drafter_id]]),game_boards[has_bonus_veto_override])=TRUE,1,0)</f>
        <v>1</v>
      </c>
      <c r="M550">
        <f>drafter_draft_stats[[#This Row],[starting_veto]]+drafter_draft_stats[[#This Row],[rollover_vetoes]]+drafter_draft_stats[[#This Row],[trivia_vetoes]]</f>
        <v>2</v>
      </c>
      <c r="N550">
        <f>drafter_draft_stats[[#This Row],[rollover_veto_override]]+drafter_draft_stats[[#This Row],[trivia_veto_override]]</f>
        <v>2</v>
      </c>
      <c r="P550">
        <v>2</v>
      </c>
      <c r="R550">
        <f>IF(_xlfn.XLOOKUP(drafter_draft_stats[[#This Row],[draft_id]],drafts[id],drafts[non_canonical])=TRUE,0,IF(drafter_draft_stats[[#This Row],[total_vetoes]]-drafter_draft_stats[[#This Row],[vetoes_used]]&gt;=1,1,0))</f>
        <v>0</v>
      </c>
      <c r="S550">
        <f>IF(_xlfn.XLOOKUP(drafter_draft_stats[[#This Row],[draft_id]],drafts[id],drafts[non_canonical])=TRUE,0,IF(drafter_draft_stats[[#This Row],[total_veto_overrides]]-drafter_draft_stats[[#This Row],[veto_overrides_used]]&gt;=1,1,0))</f>
        <v>1</v>
      </c>
    </row>
    <row r="551" spans="2:19" x14ac:dyDescent="0.25">
      <c r="B551" t="s">
        <v>383</v>
      </c>
      <c r="C551" t="str">
        <f>_xlfn.XLOOKUP(drafter_draft_stats[[#This Row],[draft_id]],drafts[id],drafts[title])</f>
        <v>Rocky/Creed Super Draft</v>
      </c>
      <c r="D551" t="s">
        <v>1115</v>
      </c>
      <c r="E551" t="str">
        <f>_xlfn.XLOOKUP(drafter_draft_stats[[#This Row],[drafter_id]],drafters[id],drafters[name],"")</f>
        <v>Ryan Marker</v>
      </c>
      <c r="G551" t="str">
        <f>_xlfn.XLOOKUP(drafter_draft_stats[[#This Row],[drafter_team_id]],drafter_teams[id],drafter_teams[name],"")</f>
        <v/>
      </c>
      <c r="H551">
        <f>1</f>
        <v>1</v>
      </c>
      <c r="I551" cm="1">
        <f t="array" ref="I551">IF(_xlfn.XLOOKUP(drafter_draft_stats[[#This Row],[draft_id]],drafts[id],drafts[non_canonical])=TRUE,0,_xlfn.XLOOKUP(drafter_draft_stats[[#This Row],[drafter_id]],$D$2:$D550,$R$2:$R550,0,,-1))</f>
        <v>1</v>
      </c>
      <c r="J551" cm="1">
        <f t="array" ref="J551">IF(_xlfn.XLOOKUP(drafter_draft_stats[[#This Row],[draft_id]],drafts[id],drafts[non_canonical])=TRUE,0,_xlfn.XLOOKUP(drafter_draft_stats[[#This Row],[drafter_id]],$D$2:$D550,$S$2:$S550,0,,-1))</f>
        <v>0</v>
      </c>
      <c r="K551" cm="1">
        <f t="array" ref="K551">IF(_xlfn.XLOOKUP(1,(game_boards[draft_id]=drafter_draft_stats[[#This Row],[draft_id]])*(game_boards[drafter_id]=drafter_draft_stats[[#This Row],[drafter_id]]),game_boards[has_bonus_veto])=TRUE,1,0)</f>
        <v>0</v>
      </c>
      <c r="L551" cm="1">
        <f t="array" ref="L551">IF(_xlfn.XLOOKUP(1,(game_boards[draft_id]=drafter_draft_stats[[#This Row],[draft_id]])*(game_boards[drafter_id]=drafter_draft_stats[[#This Row],[drafter_id]]),game_boards[has_bonus_veto_override])=TRUE,1,0)</f>
        <v>0</v>
      </c>
      <c r="M551">
        <f>drafter_draft_stats[[#This Row],[starting_veto]]+drafter_draft_stats[[#This Row],[rollover_vetoes]]+drafter_draft_stats[[#This Row],[trivia_vetoes]]</f>
        <v>2</v>
      </c>
      <c r="N551">
        <f>drafter_draft_stats[[#This Row],[rollover_veto_override]]+drafter_draft_stats[[#This Row],[trivia_veto_override]]</f>
        <v>0</v>
      </c>
      <c r="P551">
        <v>1</v>
      </c>
      <c r="R551">
        <f>IF(_xlfn.XLOOKUP(drafter_draft_stats[[#This Row],[draft_id]],drafts[id],drafts[non_canonical])=TRUE,0,IF(drafter_draft_stats[[#This Row],[total_vetoes]]-drafter_draft_stats[[#This Row],[vetoes_used]]&gt;=1,1,0))</f>
        <v>1</v>
      </c>
      <c r="S551">
        <f>IF(_xlfn.XLOOKUP(drafter_draft_stats[[#This Row],[draft_id]],drafts[id],drafts[non_canonical])=TRUE,0,IF(drafter_draft_stats[[#This Row],[total_veto_overrides]]-drafter_draft_stats[[#This Row],[veto_overrides_used]]&gt;=1,1,0))</f>
        <v>0</v>
      </c>
    </row>
    <row r="552" spans="2:19" x14ac:dyDescent="0.25">
      <c r="B552" t="s">
        <v>383</v>
      </c>
      <c r="C552" t="str">
        <f>_xlfn.XLOOKUP(drafter_draft_stats[[#This Row],[draft_id]],drafts[id],drafts[title])</f>
        <v>Rocky/Creed Super Draft</v>
      </c>
      <c r="D552" t="s">
        <v>809</v>
      </c>
      <c r="E552" t="str">
        <f>_xlfn.XLOOKUP(drafter_draft_stats[[#This Row],[drafter_id]],drafters[id],drafters[name],"")</f>
        <v>Marc Bernardin</v>
      </c>
      <c r="G552" t="str">
        <f>_xlfn.XLOOKUP(drafter_draft_stats[[#This Row],[drafter_team_id]],drafter_teams[id],drafter_teams[name],"")</f>
        <v/>
      </c>
      <c r="H552">
        <f>1</f>
        <v>1</v>
      </c>
      <c r="I552" cm="1">
        <f t="array" ref="I552">IF(_xlfn.XLOOKUP(drafter_draft_stats[[#This Row],[draft_id]],drafts[id],drafts[non_canonical])=TRUE,0,_xlfn.XLOOKUP(drafter_draft_stats[[#This Row],[drafter_id]],$D$2:$D551,$R$2:$R551,0,,-1))</f>
        <v>0</v>
      </c>
      <c r="J552" cm="1">
        <f t="array" ref="J552">IF(_xlfn.XLOOKUP(drafter_draft_stats[[#This Row],[draft_id]],drafts[id],drafts[non_canonical])=TRUE,0,_xlfn.XLOOKUP(drafter_draft_stats[[#This Row],[drafter_id]],$D$2:$D551,$S$2:$S551,0,,-1))</f>
        <v>0</v>
      </c>
      <c r="K552" cm="1">
        <f t="array" ref="K552">IF(_xlfn.XLOOKUP(1,(game_boards[draft_id]=drafter_draft_stats[[#This Row],[draft_id]])*(game_boards[drafter_id]=drafter_draft_stats[[#This Row],[drafter_id]]),game_boards[has_bonus_veto])=TRUE,1,0)</f>
        <v>0</v>
      </c>
      <c r="L552" cm="1">
        <f t="array" ref="L552">IF(_xlfn.XLOOKUP(1,(game_boards[draft_id]=drafter_draft_stats[[#This Row],[draft_id]])*(game_boards[drafter_id]=drafter_draft_stats[[#This Row],[drafter_id]]),game_boards[has_bonus_veto_override])=TRUE,1,0)</f>
        <v>0</v>
      </c>
      <c r="M552">
        <f>drafter_draft_stats[[#This Row],[starting_veto]]+drafter_draft_stats[[#This Row],[rollover_vetoes]]+drafter_draft_stats[[#This Row],[trivia_vetoes]]</f>
        <v>1</v>
      </c>
      <c r="N552">
        <f>drafter_draft_stats[[#This Row],[rollover_veto_override]]+drafter_draft_stats[[#This Row],[trivia_veto_override]]</f>
        <v>0</v>
      </c>
      <c r="P552">
        <v>1</v>
      </c>
      <c r="R552">
        <f>IF(_xlfn.XLOOKUP(drafter_draft_stats[[#This Row],[draft_id]],drafts[id],drafts[non_canonical])=TRUE,0,IF(drafter_draft_stats[[#This Row],[total_vetoes]]-drafter_draft_stats[[#This Row],[vetoes_used]]&gt;=1,1,0))</f>
        <v>0</v>
      </c>
      <c r="S552">
        <f>IF(_xlfn.XLOOKUP(drafter_draft_stats[[#This Row],[draft_id]],drafts[id],drafts[non_canonical])=TRUE,0,IF(drafter_draft_stats[[#This Row],[total_veto_overrides]]-drafter_draft_stats[[#This Row],[veto_overrides_used]]&gt;=1,1,0))</f>
        <v>0</v>
      </c>
    </row>
    <row r="553" spans="2:19" x14ac:dyDescent="0.25">
      <c r="B553" s="1" t="s">
        <v>192</v>
      </c>
      <c r="C553" t="str">
        <f>_xlfn.XLOOKUP(drafter_draft_stats[[#This Row],[draft_id]],drafts[id],drafts[title])</f>
        <v>Screwball Comedy mini-Mega</v>
      </c>
      <c r="D553" t="s">
        <v>951</v>
      </c>
      <c r="E553" t="str">
        <f>_xlfn.XLOOKUP(drafter_draft_stats[[#This Row],[drafter_id]],drafters[id],drafters[name],"")</f>
        <v>Maureen Lee Lenker</v>
      </c>
      <c r="G553" t="str">
        <f>_xlfn.XLOOKUP(drafter_draft_stats[[#This Row],[drafter_team_id]],drafter_teams[id],drafter_teams[name],"")</f>
        <v/>
      </c>
      <c r="H553">
        <f>1</f>
        <v>1</v>
      </c>
      <c r="I553" cm="1">
        <f t="array" ref="I553">IF(_xlfn.XLOOKUP(drafter_draft_stats[[#This Row],[draft_id]],drafts[id],drafts[non_canonical])=TRUE,0,_xlfn.XLOOKUP(drafter_draft_stats[[#This Row],[drafter_id]],$D$2:$D552,$R$2:$R552,0,,-1))</f>
        <v>1</v>
      </c>
      <c r="J553" cm="1">
        <f t="array" ref="J553">IF(_xlfn.XLOOKUP(drafter_draft_stats[[#This Row],[draft_id]],drafts[id],drafts[non_canonical])=TRUE,0,_xlfn.XLOOKUP(drafter_draft_stats[[#This Row],[drafter_id]],$D$2:$D552,$S$2:$S552,0,,-1))</f>
        <v>1</v>
      </c>
      <c r="K553" cm="1">
        <f t="array" ref="K553">IF(_xlfn.XLOOKUP(1,(game_boards[draft_id]=drafter_draft_stats[[#This Row],[draft_id]])*(game_boards[drafter_id]=drafter_draft_stats[[#This Row],[drafter_id]]),game_boards[has_bonus_veto])=TRUE,1,0)</f>
        <v>1</v>
      </c>
      <c r="L553" cm="1">
        <f t="array" ref="L553">IF(_xlfn.XLOOKUP(1,(game_boards[draft_id]=drafter_draft_stats[[#This Row],[draft_id]])*(game_boards[drafter_id]=drafter_draft_stats[[#This Row],[drafter_id]]),game_boards[has_bonus_veto_override])=TRUE,1,0)</f>
        <v>0</v>
      </c>
      <c r="M553">
        <f>drafter_draft_stats[[#This Row],[starting_veto]]+drafter_draft_stats[[#This Row],[rollover_vetoes]]+drafter_draft_stats[[#This Row],[trivia_vetoes]]</f>
        <v>3</v>
      </c>
      <c r="N553">
        <f>drafter_draft_stats[[#This Row],[rollover_veto_override]]+drafter_draft_stats[[#This Row],[trivia_veto_override]]</f>
        <v>1</v>
      </c>
      <c r="P553">
        <v>2</v>
      </c>
      <c r="R553">
        <f>IF(_xlfn.XLOOKUP(drafter_draft_stats[[#This Row],[draft_id]],drafts[id],drafts[non_canonical])=TRUE,0,IF(drafter_draft_stats[[#This Row],[total_vetoes]]-drafter_draft_stats[[#This Row],[vetoes_used]]&gt;=1,1,0))</f>
        <v>1</v>
      </c>
      <c r="S553">
        <f>IF(_xlfn.XLOOKUP(drafter_draft_stats[[#This Row],[draft_id]],drafts[id],drafts[non_canonical])=TRUE,0,IF(drafter_draft_stats[[#This Row],[total_veto_overrides]]-drafter_draft_stats[[#This Row],[veto_overrides_used]]&gt;=1,1,0))</f>
        <v>1</v>
      </c>
    </row>
    <row r="554" spans="2:19" x14ac:dyDescent="0.25">
      <c r="B554" s="1" t="s">
        <v>192</v>
      </c>
      <c r="C554" t="str">
        <f>_xlfn.XLOOKUP(drafter_draft_stats[[#This Row],[draft_id]],drafts[id],drafts[title])</f>
        <v>Screwball Comedy mini-Mega</v>
      </c>
      <c r="D554" t="s">
        <v>1133</v>
      </c>
      <c r="E554" t="str">
        <f>_xlfn.XLOOKUP(drafter_draft_stats[[#This Row],[drafter_id]],drafters[id],drafters[name],"")</f>
        <v>Oriana Nudo</v>
      </c>
      <c r="G554" t="str">
        <f>_xlfn.XLOOKUP(drafter_draft_stats[[#This Row],[drafter_team_id]],drafter_teams[id],drafter_teams[name],"")</f>
        <v/>
      </c>
      <c r="H554">
        <f>1</f>
        <v>1</v>
      </c>
      <c r="I554" cm="1">
        <f t="array" ref="I554">IF(_xlfn.XLOOKUP(drafter_draft_stats[[#This Row],[draft_id]],drafts[id],drafts[non_canonical])=TRUE,0,_xlfn.XLOOKUP(drafter_draft_stats[[#This Row],[drafter_id]],$D$2:$D553,$R$2:$R553,0,,-1))</f>
        <v>0</v>
      </c>
      <c r="J554" cm="1">
        <f t="array" ref="J554">IF(_xlfn.XLOOKUP(drafter_draft_stats[[#This Row],[draft_id]],drafts[id],drafts[non_canonical])=TRUE,0,_xlfn.XLOOKUP(drafter_draft_stats[[#This Row],[drafter_id]],$D$2:$D553,$S$2:$S553,0,,-1))</f>
        <v>1</v>
      </c>
      <c r="K554" cm="1">
        <f t="array" ref="K554">IF(_xlfn.XLOOKUP(1,(game_boards[draft_id]=drafter_draft_stats[[#This Row],[draft_id]])*(game_boards[drafter_id]=drafter_draft_stats[[#This Row],[drafter_id]]),game_boards[has_bonus_veto])=TRUE,1,0)</f>
        <v>0</v>
      </c>
      <c r="L554" cm="1">
        <f t="array" ref="L554">IF(_xlfn.XLOOKUP(1,(game_boards[draft_id]=drafter_draft_stats[[#This Row],[draft_id]])*(game_boards[drafter_id]=drafter_draft_stats[[#This Row],[drafter_id]]),game_boards[has_bonus_veto_override])=TRUE,1,0)</f>
        <v>0</v>
      </c>
      <c r="M554">
        <f>drafter_draft_stats[[#This Row],[starting_veto]]+drafter_draft_stats[[#This Row],[rollover_vetoes]]+drafter_draft_stats[[#This Row],[trivia_vetoes]]</f>
        <v>1</v>
      </c>
      <c r="N554">
        <f>drafter_draft_stats[[#This Row],[rollover_veto_override]]+drafter_draft_stats[[#This Row],[trivia_veto_override]]</f>
        <v>1</v>
      </c>
      <c r="R554">
        <f>IF(_xlfn.XLOOKUP(drafter_draft_stats[[#This Row],[draft_id]],drafts[id],drafts[non_canonical])=TRUE,0,IF(drafter_draft_stats[[#This Row],[total_vetoes]]-drafter_draft_stats[[#This Row],[vetoes_used]]&gt;=1,1,0))</f>
        <v>1</v>
      </c>
      <c r="S554">
        <f>IF(_xlfn.XLOOKUP(drafter_draft_stats[[#This Row],[draft_id]],drafts[id],drafts[non_canonical])=TRUE,0,IF(drafter_draft_stats[[#This Row],[total_veto_overrides]]-drafter_draft_stats[[#This Row],[veto_overrides_used]]&gt;=1,1,0))</f>
        <v>1</v>
      </c>
    </row>
    <row r="555" spans="2:19" x14ac:dyDescent="0.25">
      <c r="B555" s="1" t="s">
        <v>192</v>
      </c>
      <c r="C555" t="str">
        <f>_xlfn.XLOOKUP(drafter_draft_stats[[#This Row],[draft_id]],drafts[id],drafts[title])</f>
        <v>Screwball Comedy mini-Mega</v>
      </c>
      <c r="D555" t="s">
        <v>789</v>
      </c>
      <c r="E555" t="str">
        <f>_xlfn.XLOOKUP(drafter_draft_stats[[#This Row],[drafter_id]],drafters[id],drafters[name],"")</f>
        <v>Bryan Cogman</v>
      </c>
      <c r="G555" t="str">
        <f>_xlfn.XLOOKUP(drafter_draft_stats[[#This Row],[drafter_team_id]],drafter_teams[id],drafter_teams[name],"")</f>
        <v/>
      </c>
      <c r="H555">
        <f>1</f>
        <v>1</v>
      </c>
      <c r="I555" cm="1">
        <f t="array" ref="I555">IF(_xlfn.XLOOKUP(drafter_draft_stats[[#This Row],[draft_id]],drafts[id],drafts[non_canonical])=TRUE,0,_xlfn.XLOOKUP(drafter_draft_stats[[#This Row],[drafter_id]],$D$2:$D554,$R$2:$R554,0,,-1))</f>
        <v>1</v>
      </c>
      <c r="J555" cm="1">
        <f t="array" ref="J555">IF(_xlfn.XLOOKUP(drafter_draft_stats[[#This Row],[draft_id]],drafts[id],drafts[non_canonical])=TRUE,0,_xlfn.XLOOKUP(drafter_draft_stats[[#This Row],[drafter_id]],$D$2:$D554,$S$2:$S554,0,,-1))</f>
        <v>0</v>
      </c>
      <c r="K555" cm="1">
        <f t="array" ref="K555">IF(_xlfn.XLOOKUP(1,(game_boards[draft_id]=drafter_draft_stats[[#This Row],[draft_id]])*(game_boards[drafter_id]=drafter_draft_stats[[#This Row],[drafter_id]]),game_boards[has_bonus_veto])=TRUE,1,0)</f>
        <v>0</v>
      </c>
      <c r="L555" cm="1">
        <f t="array" ref="L555">IF(_xlfn.XLOOKUP(1,(game_boards[draft_id]=drafter_draft_stats[[#This Row],[draft_id]])*(game_boards[drafter_id]=drafter_draft_stats[[#This Row],[drafter_id]]),game_boards[has_bonus_veto_override])=TRUE,1,0)</f>
        <v>1</v>
      </c>
      <c r="M555">
        <f>drafter_draft_stats[[#This Row],[starting_veto]]+drafter_draft_stats[[#This Row],[rollover_vetoes]]+drafter_draft_stats[[#This Row],[trivia_vetoes]]</f>
        <v>2</v>
      </c>
      <c r="N555">
        <f>drafter_draft_stats[[#This Row],[rollover_veto_override]]+drafter_draft_stats[[#This Row],[trivia_veto_override]]</f>
        <v>1</v>
      </c>
      <c r="P555">
        <v>2</v>
      </c>
      <c r="R555">
        <f>IF(_xlfn.XLOOKUP(drafter_draft_stats[[#This Row],[draft_id]],drafts[id],drafts[non_canonical])=TRUE,0,IF(drafter_draft_stats[[#This Row],[total_vetoes]]-drafter_draft_stats[[#This Row],[vetoes_used]]&gt;=1,1,0))</f>
        <v>0</v>
      </c>
      <c r="S555">
        <f>IF(_xlfn.XLOOKUP(drafter_draft_stats[[#This Row],[draft_id]],drafts[id],drafts[non_canonical])=TRUE,0,IF(drafter_draft_stats[[#This Row],[total_veto_overrides]]-drafter_draft_stats[[#This Row],[veto_overrides_used]]&gt;=1,1,0))</f>
        <v>1</v>
      </c>
    </row>
    <row r="556" spans="2:19" x14ac:dyDescent="0.25">
      <c r="B556" t="s">
        <v>457</v>
      </c>
      <c r="C556" t="str">
        <f>_xlfn.XLOOKUP(drafter_draft_stats[[#This Row],[draft_id]],drafts[id],drafts[title])</f>
        <v>Union Movies</v>
      </c>
      <c r="D556" t="s">
        <v>1029</v>
      </c>
      <c r="E556" t="str">
        <f>_xlfn.XLOOKUP(drafter_draft_stats[[#This Row],[drafter_id]],drafters[id],drafters[name],"")</f>
        <v>Liz Hannah</v>
      </c>
      <c r="G556" t="str">
        <f>_xlfn.XLOOKUP(drafter_draft_stats[[#This Row],[drafter_team_id]],drafter_teams[id],drafter_teams[name],"")</f>
        <v/>
      </c>
      <c r="H556">
        <f>1</f>
        <v>1</v>
      </c>
      <c r="I556" cm="1">
        <f t="array" ref="I556">IF(_xlfn.XLOOKUP(drafter_draft_stats[[#This Row],[draft_id]],drafts[id],drafts[non_canonical])=TRUE,0,_xlfn.XLOOKUP(drafter_draft_stats[[#This Row],[drafter_id]],$D$2:$D555,$R$2:$R555,0,,-1))</f>
        <v>1</v>
      </c>
      <c r="J556" cm="1">
        <f t="array" ref="J556">IF(_xlfn.XLOOKUP(drafter_draft_stats[[#This Row],[draft_id]],drafts[id],drafts[non_canonical])=TRUE,0,_xlfn.XLOOKUP(drafter_draft_stats[[#This Row],[drafter_id]],$D$2:$D555,$S$2:$S555,0,,-1))</f>
        <v>0</v>
      </c>
      <c r="K556" cm="1">
        <f t="array" ref="K556">IF(_xlfn.XLOOKUP(1,(game_boards[draft_id]=drafter_draft_stats[[#This Row],[draft_id]])*(game_boards[drafter_id]=drafter_draft_stats[[#This Row],[drafter_id]]),game_boards[has_bonus_veto])=TRUE,1,0)</f>
        <v>0</v>
      </c>
      <c r="L556" cm="1">
        <f t="array" ref="L556">IF(_xlfn.XLOOKUP(1,(game_boards[draft_id]=drafter_draft_stats[[#This Row],[draft_id]])*(game_boards[drafter_id]=drafter_draft_stats[[#This Row],[drafter_id]]),game_boards[has_bonus_veto_override])=TRUE,1,0)</f>
        <v>0</v>
      </c>
      <c r="M556">
        <f>drafter_draft_stats[[#This Row],[starting_veto]]+drafter_draft_stats[[#This Row],[rollover_vetoes]]+drafter_draft_stats[[#This Row],[trivia_vetoes]]</f>
        <v>2</v>
      </c>
      <c r="N556">
        <f>drafter_draft_stats[[#This Row],[rollover_veto_override]]+drafter_draft_stats[[#This Row],[trivia_veto_override]]</f>
        <v>0</v>
      </c>
      <c r="R556">
        <f>IF(_xlfn.XLOOKUP(drafter_draft_stats[[#This Row],[draft_id]],drafts[id],drafts[non_canonical])=TRUE,0,IF(drafter_draft_stats[[#This Row],[total_vetoes]]-drafter_draft_stats[[#This Row],[vetoes_used]]&gt;=1,1,0))</f>
        <v>1</v>
      </c>
      <c r="S556">
        <f>IF(_xlfn.XLOOKUP(drafter_draft_stats[[#This Row],[draft_id]],drafts[id],drafts[non_canonical])=TRUE,0,IF(drafter_draft_stats[[#This Row],[total_veto_overrides]]-drafter_draft_stats[[#This Row],[veto_overrides_used]]&gt;=1,1,0))</f>
        <v>0</v>
      </c>
    </row>
    <row r="557" spans="2:19" x14ac:dyDescent="0.25">
      <c r="B557" t="s">
        <v>457</v>
      </c>
      <c r="C557" t="str">
        <f>_xlfn.XLOOKUP(drafter_draft_stats[[#This Row],[draft_id]],drafts[id],drafts[title])</f>
        <v>Union Movies</v>
      </c>
      <c r="D557" t="s">
        <v>825</v>
      </c>
      <c r="E557" t="str">
        <f>_xlfn.XLOOKUP(drafter_draft_stats[[#This Row],[drafter_id]],drafters[id],drafters[name],"")</f>
        <v>Kenny Neibart</v>
      </c>
      <c r="G557" t="str">
        <f>_xlfn.XLOOKUP(drafter_draft_stats[[#This Row],[drafter_team_id]],drafter_teams[id],drafter_teams[name],"")</f>
        <v/>
      </c>
      <c r="H557">
        <f>1</f>
        <v>1</v>
      </c>
      <c r="I557" cm="1">
        <f t="array" ref="I557">IF(_xlfn.XLOOKUP(drafter_draft_stats[[#This Row],[draft_id]],drafts[id],drafts[non_canonical])=TRUE,0,_xlfn.XLOOKUP(drafter_draft_stats[[#This Row],[drafter_id]],$D$2:$D556,$R$2:$R556,0,,-1))</f>
        <v>1</v>
      </c>
      <c r="J557" cm="1">
        <f t="array" ref="J557">IF(_xlfn.XLOOKUP(drafter_draft_stats[[#This Row],[draft_id]],drafts[id],drafts[non_canonical])=TRUE,0,_xlfn.XLOOKUP(drafter_draft_stats[[#This Row],[drafter_id]],$D$2:$D556,$S$2:$S556,0,,-1))</f>
        <v>0</v>
      </c>
      <c r="K557" cm="1">
        <f t="array" ref="K557">IF(_xlfn.XLOOKUP(1,(game_boards[draft_id]=drafter_draft_stats[[#This Row],[draft_id]])*(game_boards[drafter_id]=drafter_draft_stats[[#This Row],[drafter_id]]),game_boards[has_bonus_veto])=TRUE,1,0)</f>
        <v>0</v>
      </c>
      <c r="L557" cm="1">
        <f t="array" ref="L557">IF(_xlfn.XLOOKUP(1,(game_boards[draft_id]=drafter_draft_stats[[#This Row],[draft_id]])*(game_boards[drafter_id]=drafter_draft_stats[[#This Row],[drafter_id]]),game_boards[has_bonus_veto_override])=TRUE,1,0)</f>
        <v>0</v>
      </c>
      <c r="M557">
        <f>drafter_draft_stats[[#This Row],[starting_veto]]+drafter_draft_stats[[#This Row],[rollover_vetoes]]+drafter_draft_stats[[#This Row],[trivia_vetoes]]</f>
        <v>2</v>
      </c>
      <c r="N557">
        <f>drafter_draft_stats[[#This Row],[rollover_veto_override]]+drafter_draft_stats[[#This Row],[trivia_veto_override]]</f>
        <v>0</v>
      </c>
      <c r="P557">
        <v>1</v>
      </c>
      <c r="R557">
        <f>IF(_xlfn.XLOOKUP(drafter_draft_stats[[#This Row],[draft_id]],drafts[id],drafts[non_canonical])=TRUE,0,IF(drafter_draft_stats[[#This Row],[total_vetoes]]-drafter_draft_stats[[#This Row],[vetoes_used]]&gt;=1,1,0))</f>
        <v>1</v>
      </c>
      <c r="S557">
        <f>IF(_xlfn.XLOOKUP(drafter_draft_stats[[#This Row],[draft_id]],drafts[id],drafts[non_canonical])=TRUE,0,IF(drafter_draft_stats[[#This Row],[total_veto_overrides]]-drafter_draft_stats[[#This Row],[veto_overrides_used]]&gt;=1,1,0))</f>
        <v>0</v>
      </c>
    </row>
    <row r="558" spans="2:19" x14ac:dyDescent="0.25">
      <c r="B558" t="s">
        <v>647</v>
      </c>
      <c r="C558" t="str">
        <f>_xlfn.XLOOKUP(drafter_draft_stats[[#This Row],[draft_id]],drafts[id],drafts[title])</f>
        <v>Fivequels</v>
      </c>
      <c r="D558" t="s">
        <v>979</v>
      </c>
      <c r="E558" t="str">
        <f>_xlfn.XLOOKUP(drafter_draft_stats[[#This Row],[drafter_id]],drafters[id],drafters[name],"")</f>
        <v>Andy Levy</v>
      </c>
      <c r="G558" t="str">
        <f>_xlfn.XLOOKUP(drafter_draft_stats[[#This Row],[drafter_team_id]],drafter_teams[id],drafter_teams[name],"")</f>
        <v/>
      </c>
      <c r="H558">
        <f>1</f>
        <v>1</v>
      </c>
      <c r="I558" cm="1">
        <f t="array" ref="I558">IF(_xlfn.XLOOKUP(drafter_draft_stats[[#This Row],[draft_id]],drafts[id],drafts[non_canonical])=TRUE,0,_xlfn.XLOOKUP(drafter_draft_stats[[#This Row],[drafter_id]],$D$2:$D557,$R$2:$R557,0,,-1))</f>
        <v>0</v>
      </c>
      <c r="J558" cm="1">
        <f t="array" ref="J558">IF(_xlfn.XLOOKUP(drafter_draft_stats[[#This Row],[draft_id]],drafts[id],drafts[non_canonical])=TRUE,0,_xlfn.XLOOKUP(drafter_draft_stats[[#This Row],[drafter_id]],$D$2:$D557,$S$2:$S557,0,,-1))</f>
        <v>0</v>
      </c>
      <c r="K558" cm="1">
        <f t="array" ref="K558">IF(_xlfn.XLOOKUP(1,(game_boards[draft_id]=drafter_draft_stats[[#This Row],[draft_id]])*(game_boards[drafter_id]=drafter_draft_stats[[#This Row],[drafter_id]]),game_boards[has_bonus_veto])=TRUE,1,0)</f>
        <v>0</v>
      </c>
      <c r="L558" cm="1">
        <f t="array" ref="L558">IF(_xlfn.XLOOKUP(1,(game_boards[draft_id]=drafter_draft_stats[[#This Row],[draft_id]])*(game_boards[drafter_id]=drafter_draft_stats[[#This Row],[drafter_id]]),game_boards[has_bonus_veto_override])=TRUE,1,0)</f>
        <v>0</v>
      </c>
      <c r="M558">
        <f>drafter_draft_stats[[#This Row],[starting_veto]]+drafter_draft_stats[[#This Row],[rollover_vetoes]]+drafter_draft_stats[[#This Row],[trivia_vetoes]]</f>
        <v>1</v>
      </c>
      <c r="N558">
        <f>drafter_draft_stats[[#This Row],[rollover_veto_override]]+drafter_draft_stats[[#This Row],[trivia_veto_override]]</f>
        <v>0</v>
      </c>
      <c r="R558">
        <f>IF(_xlfn.XLOOKUP(drafter_draft_stats[[#This Row],[draft_id]],drafts[id],drafts[non_canonical])=TRUE,0,IF(drafter_draft_stats[[#This Row],[total_vetoes]]-drafter_draft_stats[[#This Row],[vetoes_used]]&gt;=1,1,0))</f>
        <v>1</v>
      </c>
      <c r="S558">
        <f>IF(_xlfn.XLOOKUP(drafter_draft_stats[[#This Row],[draft_id]],drafts[id],drafts[non_canonical])=TRUE,0,IF(drafter_draft_stats[[#This Row],[total_veto_overrides]]-drafter_draft_stats[[#This Row],[veto_overrides_used]]&gt;=1,1,0))</f>
        <v>0</v>
      </c>
    </row>
    <row r="559" spans="2:19" x14ac:dyDescent="0.25">
      <c r="B559" t="s">
        <v>647</v>
      </c>
      <c r="C559" t="str">
        <f>_xlfn.XLOOKUP(drafter_draft_stats[[#This Row],[draft_id]],drafts[id],drafts[title])</f>
        <v>Fivequels</v>
      </c>
      <c r="D559" t="s">
        <v>897</v>
      </c>
      <c r="E559" t="str">
        <f>_xlfn.XLOOKUP(drafter_draft_stats[[#This Row],[drafter_id]],drafters[id],drafters[name],"")</f>
        <v>Mike Ryan</v>
      </c>
      <c r="G559" t="str">
        <f>_xlfn.XLOOKUP(drafter_draft_stats[[#This Row],[drafter_team_id]],drafter_teams[id],drafter_teams[name],"")</f>
        <v/>
      </c>
      <c r="H559">
        <f>1</f>
        <v>1</v>
      </c>
      <c r="I559" cm="1">
        <f t="array" ref="I559">IF(_xlfn.XLOOKUP(drafter_draft_stats[[#This Row],[draft_id]],drafts[id],drafts[non_canonical])=TRUE,0,_xlfn.XLOOKUP(drafter_draft_stats[[#This Row],[drafter_id]],$D$2:$D558,$R$2:$R558,0,,-1))</f>
        <v>0</v>
      </c>
      <c r="J559" cm="1">
        <f t="array" ref="J559">IF(_xlfn.XLOOKUP(drafter_draft_stats[[#This Row],[draft_id]],drafts[id],drafts[non_canonical])=TRUE,0,_xlfn.XLOOKUP(drafter_draft_stats[[#This Row],[drafter_id]],$D$2:$D558,$S$2:$S558,0,,-1))</f>
        <v>0</v>
      </c>
      <c r="K559" cm="1">
        <f t="array" ref="K559">IF(_xlfn.XLOOKUP(1,(game_boards[draft_id]=drafter_draft_stats[[#This Row],[draft_id]])*(game_boards[drafter_id]=drafter_draft_stats[[#This Row],[drafter_id]]),game_boards[has_bonus_veto])=TRUE,1,0)</f>
        <v>0</v>
      </c>
      <c r="L559" cm="1">
        <f t="array" ref="L559">IF(_xlfn.XLOOKUP(1,(game_boards[draft_id]=drafter_draft_stats[[#This Row],[draft_id]])*(game_boards[drafter_id]=drafter_draft_stats[[#This Row],[drafter_id]]),game_boards[has_bonus_veto_override])=TRUE,1,0)</f>
        <v>0</v>
      </c>
      <c r="M559">
        <f>drafter_draft_stats[[#This Row],[starting_veto]]+drafter_draft_stats[[#This Row],[rollover_vetoes]]+drafter_draft_stats[[#This Row],[trivia_vetoes]]</f>
        <v>1</v>
      </c>
      <c r="N559">
        <f>drafter_draft_stats[[#This Row],[rollover_veto_override]]+drafter_draft_stats[[#This Row],[trivia_veto_override]]</f>
        <v>0</v>
      </c>
      <c r="R559">
        <f>IF(_xlfn.XLOOKUP(drafter_draft_stats[[#This Row],[draft_id]],drafts[id],drafts[non_canonical])=TRUE,0,IF(drafter_draft_stats[[#This Row],[total_vetoes]]-drafter_draft_stats[[#This Row],[vetoes_used]]&gt;=1,1,0))</f>
        <v>1</v>
      </c>
      <c r="S559">
        <f>IF(_xlfn.XLOOKUP(drafter_draft_stats[[#This Row],[draft_id]],drafts[id],drafts[non_canonical])=TRUE,0,IF(drafter_draft_stats[[#This Row],[total_veto_overrides]]-drafter_draft_stats[[#This Row],[veto_overrides_used]]&gt;=1,1,0))</f>
        <v>0</v>
      </c>
    </row>
    <row r="560" spans="2:19" x14ac:dyDescent="0.25">
      <c r="B560" t="s">
        <v>369</v>
      </c>
      <c r="C560" t="str">
        <f>_xlfn.XLOOKUP(drafter_draft_stats[[#This Row],[draft_id]],drafts[id],drafts[title])</f>
        <v>'90s Superhero</v>
      </c>
      <c r="D560" t="s">
        <v>1149</v>
      </c>
      <c r="E560" t="str">
        <f>_xlfn.XLOOKUP(drafter_draft_stats[[#This Row],[drafter_id]],drafters[id],drafters[name],"")</f>
        <v>Dave Schilling</v>
      </c>
      <c r="G560" t="str">
        <f>_xlfn.XLOOKUP(drafter_draft_stats[[#This Row],[drafter_team_id]],drafter_teams[id],drafter_teams[name],"")</f>
        <v/>
      </c>
      <c r="H560">
        <f>1</f>
        <v>1</v>
      </c>
      <c r="I560" cm="1">
        <f t="array" ref="I560">IF(_xlfn.XLOOKUP(drafter_draft_stats[[#This Row],[draft_id]],drafts[id],drafts[non_canonical])=TRUE,0,_xlfn.XLOOKUP(drafter_draft_stats[[#This Row],[drafter_id]],$D$2:$D559,$R$2:$R559,0,,-1))</f>
        <v>0</v>
      </c>
      <c r="J560" cm="1">
        <f t="array" ref="J560">IF(_xlfn.XLOOKUP(drafter_draft_stats[[#This Row],[draft_id]],drafts[id],drafts[non_canonical])=TRUE,0,_xlfn.XLOOKUP(drafter_draft_stats[[#This Row],[drafter_id]],$D$2:$D559,$S$2:$S559,0,,-1))</f>
        <v>0</v>
      </c>
      <c r="K560" cm="1">
        <f t="array" ref="K560">IF(_xlfn.XLOOKUP(1,(game_boards[draft_id]=drafter_draft_stats[[#This Row],[draft_id]])*(game_boards[drafter_id]=drafter_draft_stats[[#This Row],[drafter_id]]),game_boards[has_bonus_veto])=TRUE,1,0)</f>
        <v>0</v>
      </c>
      <c r="L560" cm="1">
        <f t="array" ref="L560">IF(_xlfn.XLOOKUP(1,(game_boards[draft_id]=drafter_draft_stats[[#This Row],[draft_id]])*(game_boards[drafter_id]=drafter_draft_stats[[#This Row],[drafter_id]]),game_boards[has_bonus_veto_override])=TRUE,1,0)</f>
        <v>0</v>
      </c>
      <c r="M560">
        <f>drafter_draft_stats[[#This Row],[starting_veto]]+drafter_draft_stats[[#This Row],[rollover_vetoes]]+drafter_draft_stats[[#This Row],[trivia_vetoes]]</f>
        <v>1</v>
      </c>
      <c r="N560">
        <f>drafter_draft_stats[[#This Row],[rollover_veto_override]]+drafter_draft_stats[[#This Row],[trivia_veto_override]]</f>
        <v>0</v>
      </c>
      <c r="R560">
        <f>IF(_xlfn.XLOOKUP(drafter_draft_stats[[#This Row],[draft_id]],drafts[id],drafts[non_canonical])=TRUE,0,IF(drafter_draft_stats[[#This Row],[total_vetoes]]-drafter_draft_stats[[#This Row],[vetoes_used]]&gt;=1,1,0))</f>
        <v>1</v>
      </c>
      <c r="S560">
        <f>IF(_xlfn.XLOOKUP(drafter_draft_stats[[#This Row],[draft_id]],drafts[id],drafts[non_canonical])=TRUE,0,IF(drafter_draft_stats[[#This Row],[total_veto_overrides]]-drafter_draft_stats[[#This Row],[veto_overrides_used]]&gt;=1,1,0))</f>
        <v>0</v>
      </c>
    </row>
    <row r="561" spans="2:19" x14ac:dyDescent="0.25">
      <c r="B561" t="s">
        <v>369</v>
      </c>
      <c r="C561" t="str">
        <f>_xlfn.XLOOKUP(drafter_draft_stats[[#This Row],[draft_id]],drafts[id],drafts[title])</f>
        <v>'90s Superhero</v>
      </c>
      <c r="D561" t="s">
        <v>1177</v>
      </c>
      <c r="E561" t="str">
        <f>_xlfn.XLOOKUP(drafter_draft_stats[[#This Row],[drafter_id]],drafters[id],drafters[name],"")</f>
        <v>Darren Franich</v>
      </c>
      <c r="G561" t="str">
        <f>_xlfn.XLOOKUP(drafter_draft_stats[[#This Row],[drafter_team_id]],drafter_teams[id],drafter_teams[name],"")</f>
        <v/>
      </c>
      <c r="H561">
        <f>1</f>
        <v>1</v>
      </c>
      <c r="I561" cm="1">
        <f t="array" ref="I561">IF(_xlfn.XLOOKUP(drafter_draft_stats[[#This Row],[draft_id]],drafts[id],drafts[non_canonical])=TRUE,0,_xlfn.XLOOKUP(drafter_draft_stats[[#This Row],[drafter_id]],$D$2:$D560,$R$2:$R560,0,,-1))</f>
        <v>0</v>
      </c>
      <c r="J561" cm="1">
        <f t="array" ref="J561">IF(_xlfn.XLOOKUP(drafter_draft_stats[[#This Row],[draft_id]],drafts[id],drafts[non_canonical])=TRUE,0,_xlfn.XLOOKUP(drafter_draft_stats[[#This Row],[drafter_id]],$D$2:$D560,$S$2:$S560,0,,-1))</f>
        <v>1</v>
      </c>
      <c r="K561" cm="1">
        <f t="array" ref="K561">IF(_xlfn.XLOOKUP(1,(game_boards[draft_id]=drafter_draft_stats[[#This Row],[draft_id]])*(game_boards[drafter_id]=drafter_draft_stats[[#This Row],[drafter_id]]),game_boards[has_bonus_veto])=TRUE,1,0)</f>
        <v>0</v>
      </c>
      <c r="L561" cm="1">
        <f t="array" ref="L561">IF(_xlfn.XLOOKUP(1,(game_boards[draft_id]=drafter_draft_stats[[#This Row],[draft_id]])*(game_boards[drafter_id]=drafter_draft_stats[[#This Row],[drafter_id]]),game_boards[has_bonus_veto_override])=TRUE,1,0)</f>
        <v>0</v>
      </c>
      <c r="M561">
        <f>drafter_draft_stats[[#This Row],[starting_veto]]+drafter_draft_stats[[#This Row],[rollover_vetoes]]+drafter_draft_stats[[#This Row],[trivia_vetoes]]</f>
        <v>1</v>
      </c>
      <c r="N561">
        <f>drafter_draft_stats[[#This Row],[rollover_veto_override]]+drafter_draft_stats[[#This Row],[trivia_veto_override]]</f>
        <v>1</v>
      </c>
      <c r="P561">
        <v>1</v>
      </c>
      <c r="R561">
        <f>IF(_xlfn.XLOOKUP(drafter_draft_stats[[#This Row],[draft_id]],drafts[id],drafts[non_canonical])=TRUE,0,IF(drafter_draft_stats[[#This Row],[total_vetoes]]-drafter_draft_stats[[#This Row],[vetoes_used]]&gt;=1,1,0))</f>
        <v>0</v>
      </c>
      <c r="S561">
        <f>IF(_xlfn.XLOOKUP(drafter_draft_stats[[#This Row],[draft_id]],drafts[id],drafts[non_canonical])=TRUE,0,IF(drafter_draft_stats[[#This Row],[total_veto_overrides]]-drafter_draft_stats[[#This Row],[veto_overrides_used]]&gt;=1,1,0))</f>
        <v>1</v>
      </c>
    </row>
    <row r="562" spans="2:19" x14ac:dyDescent="0.25">
      <c r="B562" t="s">
        <v>188</v>
      </c>
      <c r="C562" t="str">
        <f>_xlfn.XLOOKUP(drafter_draft_stats[[#This Row],[draft_id]],drafts[id],drafts[title])</f>
        <v>George Clooney</v>
      </c>
      <c r="D562" s="1" t="s">
        <v>863</v>
      </c>
      <c r="E562" t="str">
        <f>_xlfn.XLOOKUP(drafter_draft_stats[[#This Row],[drafter_id]],drafters[id],drafters[name],"")</f>
        <v>Ian Karmel</v>
      </c>
      <c r="G562" t="str">
        <f>_xlfn.XLOOKUP(drafter_draft_stats[[#This Row],[drafter_team_id]],drafter_teams[id],drafter_teams[name],"")</f>
        <v/>
      </c>
      <c r="H562">
        <f>1</f>
        <v>1</v>
      </c>
      <c r="I562" cm="1">
        <f t="array" ref="I562">IF(_xlfn.XLOOKUP(drafter_draft_stats[[#This Row],[draft_id]],drafts[id],drafts[non_canonical])=TRUE,0,_xlfn.XLOOKUP(drafter_draft_stats[[#This Row],[drafter_id]],$D$2:$D561,$R$2:$R561,0,,-1))</f>
        <v>0</v>
      </c>
      <c r="J562" cm="1">
        <f t="array" ref="J562">IF(_xlfn.XLOOKUP(drafter_draft_stats[[#This Row],[draft_id]],drafts[id],drafts[non_canonical])=TRUE,0,_xlfn.XLOOKUP(drafter_draft_stats[[#This Row],[drafter_id]],$D$2:$D561,$S$2:$S561,0,,-1))</f>
        <v>0</v>
      </c>
      <c r="K562" cm="1">
        <f t="array" ref="K562">IF(_xlfn.XLOOKUP(1,(game_boards[draft_id]=drafter_draft_stats[[#This Row],[draft_id]])*(game_boards[drafter_id]=drafter_draft_stats[[#This Row],[drafter_id]]),game_boards[has_bonus_veto])=TRUE,1,0)</f>
        <v>0</v>
      </c>
      <c r="L562" cm="1">
        <f t="array" ref="L562">IF(_xlfn.XLOOKUP(1,(game_boards[draft_id]=drafter_draft_stats[[#This Row],[draft_id]])*(game_boards[drafter_id]=drafter_draft_stats[[#This Row],[drafter_id]]),game_boards[has_bonus_veto_override])=TRUE,1,0)</f>
        <v>0</v>
      </c>
      <c r="M562">
        <f>drafter_draft_stats[[#This Row],[starting_veto]]+drafter_draft_stats[[#This Row],[rollover_vetoes]]+drafter_draft_stats[[#This Row],[trivia_vetoes]]</f>
        <v>1</v>
      </c>
      <c r="N562">
        <f>drafter_draft_stats[[#This Row],[rollover_veto_override]]+drafter_draft_stats[[#This Row],[trivia_veto_override]]</f>
        <v>0</v>
      </c>
      <c r="P562">
        <v>1</v>
      </c>
      <c r="R562">
        <f>IF(_xlfn.XLOOKUP(drafter_draft_stats[[#This Row],[draft_id]],drafts[id],drafts[non_canonical])=TRUE,0,IF(drafter_draft_stats[[#This Row],[total_vetoes]]-drafter_draft_stats[[#This Row],[vetoes_used]]&gt;=1,1,0))</f>
        <v>0</v>
      </c>
      <c r="S562">
        <f>IF(_xlfn.XLOOKUP(drafter_draft_stats[[#This Row],[draft_id]],drafts[id],drafts[non_canonical])=TRUE,0,IF(drafter_draft_stats[[#This Row],[total_veto_overrides]]-drafter_draft_stats[[#This Row],[veto_overrides_used]]&gt;=1,1,0))</f>
        <v>0</v>
      </c>
    </row>
    <row r="563" spans="2:19" x14ac:dyDescent="0.25">
      <c r="B563" t="s">
        <v>188</v>
      </c>
      <c r="C563" t="str">
        <f>_xlfn.XLOOKUP(drafter_draft_stats[[#This Row],[draft_id]],drafts[id],drafts[title])</f>
        <v>George Clooney</v>
      </c>
      <c r="D563" t="s">
        <v>1123</v>
      </c>
      <c r="E563" t="str">
        <f>_xlfn.XLOOKUP(drafter_draft_stats[[#This Row],[drafter_id]],drafters[id],drafters[name],"")</f>
        <v>Sean Jordan</v>
      </c>
      <c r="G563" t="str">
        <f>_xlfn.XLOOKUP(drafter_draft_stats[[#This Row],[drafter_team_id]],drafter_teams[id],drafter_teams[name],"")</f>
        <v/>
      </c>
      <c r="H563">
        <f>1</f>
        <v>1</v>
      </c>
      <c r="I563" cm="1">
        <f t="array" ref="I563">IF(_xlfn.XLOOKUP(drafter_draft_stats[[#This Row],[draft_id]],drafts[id],drafts[non_canonical])=TRUE,0,_xlfn.XLOOKUP(drafter_draft_stats[[#This Row],[drafter_id]],$D$2:$D562,$R$2:$R562,0,,-1))</f>
        <v>0</v>
      </c>
      <c r="J563" cm="1">
        <f t="array" ref="J563">IF(_xlfn.XLOOKUP(drafter_draft_stats[[#This Row],[draft_id]],drafts[id],drafts[non_canonical])=TRUE,0,_xlfn.XLOOKUP(drafter_draft_stats[[#This Row],[drafter_id]],$D$2:$D562,$S$2:$S562,0,,-1))</f>
        <v>0</v>
      </c>
      <c r="K563" cm="1">
        <f t="array" ref="K563">IF(_xlfn.XLOOKUP(1,(game_boards[draft_id]=drafter_draft_stats[[#This Row],[draft_id]])*(game_boards[drafter_id]=drafter_draft_stats[[#This Row],[drafter_id]]),game_boards[has_bonus_veto])=TRUE,1,0)</f>
        <v>0</v>
      </c>
      <c r="L563" cm="1">
        <f t="array" ref="L563">IF(_xlfn.XLOOKUP(1,(game_boards[draft_id]=drafter_draft_stats[[#This Row],[draft_id]])*(game_boards[drafter_id]=drafter_draft_stats[[#This Row],[drafter_id]]),game_boards[has_bonus_veto_override])=TRUE,1,0)</f>
        <v>0</v>
      </c>
      <c r="M563">
        <f>drafter_draft_stats[[#This Row],[starting_veto]]+drafter_draft_stats[[#This Row],[rollover_vetoes]]+drafter_draft_stats[[#This Row],[trivia_vetoes]]</f>
        <v>1</v>
      </c>
      <c r="N563">
        <f>drafter_draft_stats[[#This Row],[rollover_veto_override]]+drafter_draft_stats[[#This Row],[trivia_veto_override]]</f>
        <v>0</v>
      </c>
      <c r="R563">
        <f>IF(_xlfn.XLOOKUP(drafter_draft_stats[[#This Row],[draft_id]],drafts[id],drafts[non_canonical])=TRUE,0,IF(drafter_draft_stats[[#This Row],[total_vetoes]]-drafter_draft_stats[[#This Row],[vetoes_used]]&gt;=1,1,0))</f>
        <v>1</v>
      </c>
      <c r="S563">
        <f>IF(_xlfn.XLOOKUP(drafter_draft_stats[[#This Row],[draft_id]],drafts[id],drafts[non_canonical])=TRUE,0,IF(drafter_draft_stats[[#This Row],[total_veto_overrides]]-drafter_draft_stats[[#This Row],[veto_overrides_used]]&gt;=1,1,0))</f>
        <v>0</v>
      </c>
    </row>
    <row r="564" spans="2:19" x14ac:dyDescent="0.25">
      <c r="B564" t="s">
        <v>748</v>
      </c>
      <c r="C564" t="str">
        <f>_xlfn.XLOOKUP(drafter_draft_stats[[#This Row],[draft_id]],drafts[id],drafts[title])</f>
        <v>Screenwriters' Directorial Debuts</v>
      </c>
      <c r="D564" t="s">
        <v>1245</v>
      </c>
      <c r="E564" t="str">
        <f>_xlfn.XLOOKUP(drafter_draft_stats[[#This Row],[drafter_id]],drafters[id],drafters[name],"")</f>
        <v>Eva Anderson</v>
      </c>
      <c r="G564" t="str">
        <f>_xlfn.XLOOKUP(drafter_draft_stats[[#This Row],[drafter_team_id]],drafter_teams[id],drafter_teams[name],"")</f>
        <v/>
      </c>
      <c r="H564">
        <f>1</f>
        <v>1</v>
      </c>
      <c r="I564" cm="1">
        <f t="array" ref="I564">IF(_xlfn.XLOOKUP(drafter_draft_stats[[#This Row],[draft_id]],drafts[id],drafts[non_canonical])=TRUE,0,_xlfn.XLOOKUP(drafter_draft_stats[[#This Row],[drafter_id]],$D$2:$D563,$R$2:$R563,0,,-1))</f>
        <v>1</v>
      </c>
      <c r="J564" cm="1">
        <f t="array" ref="J564">IF(_xlfn.XLOOKUP(drafter_draft_stats[[#This Row],[draft_id]],drafts[id],drafts[non_canonical])=TRUE,0,_xlfn.XLOOKUP(drafter_draft_stats[[#This Row],[drafter_id]],$D$2:$D563,$S$2:$S563,0,,-1))</f>
        <v>0</v>
      </c>
      <c r="K564" cm="1">
        <f t="array" ref="K564">IF(_xlfn.XLOOKUP(1,(game_boards[draft_id]=drafter_draft_stats[[#This Row],[draft_id]])*(game_boards[drafter_id]=drafter_draft_stats[[#This Row],[drafter_id]]),game_boards[has_bonus_veto])=TRUE,1,0)</f>
        <v>0</v>
      </c>
      <c r="L564" cm="1">
        <f t="array" ref="L564">IF(_xlfn.XLOOKUP(1,(game_boards[draft_id]=drafter_draft_stats[[#This Row],[draft_id]])*(game_boards[drafter_id]=drafter_draft_stats[[#This Row],[drafter_id]]),game_boards[has_bonus_veto_override])=TRUE,1,0)</f>
        <v>0</v>
      </c>
      <c r="M564">
        <f>drafter_draft_stats[[#This Row],[starting_veto]]+drafter_draft_stats[[#This Row],[rollover_vetoes]]+drafter_draft_stats[[#This Row],[trivia_vetoes]]</f>
        <v>2</v>
      </c>
      <c r="N564">
        <f>drafter_draft_stats[[#This Row],[rollover_veto_override]]+drafter_draft_stats[[#This Row],[trivia_veto_override]]</f>
        <v>0</v>
      </c>
      <c r="R564">
        <f>IF(_xlfn.XLOOKUP(drafter_draft_stats[[#This Row],[draft_id]],drafts[id],drafts[non_canonical])=TRUE,0,IF(drafter_draft_stats[[#This Row],[total_vetoes]]-drafter_draft_stats[[#This Row],[vetoes_used]]&gt;=1,1,0))</f>
        <v>1</v>
      </c>
      <c r="S564">
        <f>IF(_xlfn.XLOOKUP(drafter_draft_stats[[#This Row],[draft_id]],drafts[id],drafts[non_canonical])=TRUE,0,IF(drafter_draft_stats[[#This Row],[total_veto_overrides]]-drafter_draft_stats[[#This Row],[veto_overrides_used]]&gt;=1,1,0))</f>
        <v>0</v>
      </c>
    </row>
    <row r="565" spans="2:19" x14ac:dyDescent="0.25">
      <c r="B565" t="s">
        <v>748</v>
      </c>
      <c r="C565" t="str">
        <f>_xlfn.XLOOKUP(drafter_draft_stats[[#This Row],[draft_id]],drafts[id],drafts[title])</f>
        <v>Screenwriters' Directorial Debuts</v>
      </c>
      <c r="D565" t="s">
        <v>793</v>
      </c>
      <c r="E565" t="str">
        <f>_xlfn.XLOOKUP(drafter_draft_stats[[#This Row],[drafter_id]],drafters[id],drafters[name],"")</f>
        <v>Clarke Wolfe</v>
      </c>
      <c r="G565" t="str">
        <f>_xlfn.XLOOKUP(drafter_draft_stats[[#This Row],[drafter_team_id]],drafter_teams[id],drafter_teams[name],"")</f>
        <v/>
      </c>
      <c r="H565">
        <f>1</f>
        <v>1</v>
      </c>
      <c r="I565" cm="1">
        <f t="array" ref="I565">IF(_xlfn.XLOOKUP(drafter_draft_stats[[#This Row],[draft_id]],drafts[id],drafts[non_canonical])=TRUE,0,_xlfn.XLOOKUP(drafter_draft_stats[[#This Row],[drafter_id]],$D$2:$D564,$R$2:$R564,0,,-1))</f>
        <v>0</v>
      </c>
      <c r="J565" cm="1">
        <f t="array" ref="J565">IF(_xlfn.XLOOKUP(drafter_draft_stats[[#This Row],[draft_id]],drafts[id],drafts[non_canonical])=TRUE,0,_xlfn.XLOOKUP(drafter_draft_stats[[#This Row],[drafter_id]],$D$2:$D564,$S$2:$S564,0,,-1))</f>
        <v>0</v>
      </c>
      <c r="K565" cm="1">
        <f t="array" ref="K565">IF(_xlfn.XLOOKUP(1,(game_boards[draft_id]=drafter_draft_stats[[#This Row],[draft_id]])*(game_boards[drafter_id]=drafter_draft_stats[[#This Row],[drafter_id]]),game_boards[has_bonus_veto])=TRUE,1,0)</f>
        <v>0</v>
      </c>
      <c r="L565" cm="1">
        <f t="array" ref="L565">IF(_xlfn.XLOOKUP(1,(game_boards[draft_id]=drafter_draft_stats[[#This Row],[draft_id]])*(game_boards[drafter_id]=drafter_draft_stats[[#This Row],[drafter_id]]),game_boards[has_bonus_veto_override])=TRUE,1,0)</f>
        <v>0</v>
      </c>
      <c r="M565">
        <f>drafter_draft_stats[[#This Row],[starting_veto]]+drafter_draft_stats[[#This Row],[rollover_vetoes]]+drafter_draft_stats[[#This Row],[trivia_vetoes]]</f>
        <v>1</v>
      </c>
      <c r="N565">
        <f>drafter_draft_stats[[#This Row],[rollover_veto_override]]+drafter_draft_stats[[#This Row],[trivia_veto_override]]</f>
        <v>0</v>
      </c>
      <c r="R565">
        <f>IF(_xlfn.XLOOKUP(drafter_draft_stats[[#This Row],[draft_id]],drafts[id],drafts[non_canonical])=TRUE,0,IF(drafter_draft_stats[[#This Row],[total_vetoes]]-drafter_draft_stats[[#This Row],[vetoes_used]]&gt;=1,1,0))</f>
        <v>1</v>
      </c>
      <c r="S565">
        <f>IF(_xlfn.XLOOKUP(drafter_draft_stats[[#This Row],[draft_id]],drafts[id],drafts[non_canonical])=TRUE,0,IF(drafter_draft_stats[[#This Row],[total_veto_overrides]]-drafter_draft_stats[[#This Row],[veto_overrides_used]]&gt;=1,1,0))</f>
        <v>0</v>
      </c>
    </row>
    <row r="566" spans="2:19" x14ac:dyDescent="0.25">
      <c r="B566" t="s">
        <v>73</v>
      </c>
      <c r="C566" t="str">
        <f>_xlfn.XLOOKUP(drafter_draft_stats[[#This Row],[draft_id]],drafts[id],drafts[title])</f>
        <v>Country Music</v>
      </c>
      <c r="D566" t="s">
        <v>871</v>
      </c>
      <c r="E566" t="str">
        <f>_xlfn.XLOOKUP(drafter_draft_stats[[#This Row],[drafter_id]],drafters[id],drafters[name],"")</f>
        <v>Emily St. James</v>
      </c>
      <c r="G566" t="str">
        <f>_xlfn.XLOOKUP(drafter_draft_stats[[#This Row],[drafter_team_id]],drafter_teams[id],drafter_teams[name],"")</f>
        <v/>
      </c>
      <c r="H566">
        <f>1</f>
        <v>1</v>
      </c>
      <c r="I566" cm="1">
        <f t="array" ref="I566">IF(_xlfn.XLOOKUP(drafter_draft_stats[[#This Row],[draft_id]],drafts[id],drafts[non_canonical])=TRUE,0,_xlfn.XLOOKUP(drafter_draft_stats[[#This Row],[drafter_id]],$D$2:$D565,$R$2:$R565,0,,-1))</f>
        <v>1</v>
      </c>
      <c r="J566" cm="1">
        <f t="array" ref="J566">IF(_xlfn.XLOOKUP(drafter_draft_stats[[#This Row],[draft_id]],drafts[id],drafts[non_canonical])=TRUE,0,_xlfn.XLOOKUP(drafter_draft_stats[[#This Row],[drafter_id]],$D$2:$D565,$S$2:$S565,0,,-1))</f>
        <v>0</v>
      </c>
      <c r="K566" cm="1">
        <f t="array" ref="K566">IF(_xlfn.XLOOKUP(1,(game_boards[draft_id]=drafter_draft_stats[[#This Row],[draft_id]])*(game_boards[drafter_id]=drafter_draft_stats[[#This Row],[drafter_id]]),game_boards[has_bonus_veto])=TRUE,1,0)</f>
        <v>0</v>
      </c>
      <c r="L566" cm="1">
        <f t="array" ref="L566">IF(_xlfn.XLOOKUP(1,(game_boards[draft_id]=drafter_draft_stats[[#This Row],[draft_id]])*(game_boards[drafter_id]=drafter_draft_stats[[#This Row],[drafter_id]]),game_boards[has_bonus_veto_override])=TRUE,1,0)</f>
        <v>0</v>
      </c>
      <c r="M566">
        <f>drafter_draft_stats[[#This Row],[starting_veto]]+drafter_draft_stats[[#This Row],[rollover_vetoes]]+drafter_draft_stats[[#This Row],[trivia_vetoes]]</f>
        <v>2</v>
      </c>
      <c r="N566">
        <f>drafter_draft_stats[[#This Row],[rollover_veto_override]]+drafter_draft_stats[[#This Row],[trivia_veto_override]]</f>
        <v>0</v>
      </c>
      <c r="P566">
        <v>1</v>
      </c>
      <c r="R566">
        <f>IF(_xlfn.XLOOKUP(drafter_draft_stats[[#This Row],[draft_id]],drafts[id],drafts[non_canonical])=TRUE,0,IF(drafter_draft_stats[[#This Row],[total_vetoes]]-drafter_draft_stats[[#This Row],[vetoes_used]]&gt;=1,1,0))</f>
        <v>1</v>
      </c>
      <c r="S566">
        <f>IF(_xlfn.XLOOKUP(drafter_draft_stats[[#This Row],[draft_id]],drafts[id],drafts[non_canonical])=TRUE,0,IF(drafter_draft_stats[[#This Row],[total_veto_overrides]]-drafter_draft_stats[[#This Row],[veto_overrides_used]]&gt;=1,1,0))</f>
        <v>0</v>
      </c>
    </row>
    <row r="567" spans="2:19" x14ac:dyDescent="0.25">
      <c r="B567" t="s">
        <v>73</v>
      </c>
      <c r="C567" t="str">
        <f>_xlfn.XLOOKUP(drafter_draft_stats[[#This Row],[draft_id]],drafts[id],drafts[title])</f>
        <v>Country Music</v>
      </c>
      <c r="D567" t="s">
        <v>1183</v>
      </c>
      <c r="E567" t="str">
        <f>_xlfn.XLOOKUP(drafter_draft_stats[[#This Row],[drafter_id]],drafters[id],drafters[name],"")</f>
        <v>Libby Hill</v>
      </c>
      <c r="G567" t="str">
        <f>_xlfn.XLOOKUP(drafter_draft_stats[[#This Row],[drafter_team_id]],drafter_teams[id],drafter_teams[name],"")</f>
        <v/>
      </c>
      <c r="H567">
        <f>1</f>
        <v>1</v>
      </c>
      <c r="I567" cm="1">
        <f t="array" ref="I567">IF(_xlfn.XLOOKUP(drafter_draft_stats[[#This Row],[draft_id]],drafts[id],drafts[non_canonical])=TRUE,0,_xlfn.XLOOKUP(drafter_draft_stats[[#This Row],[drafter_id]],$D$2:$D566,$R$2:$R566,0,,-1))</f>
        <v>0</v>
      </c>
      <c r="J567" cm="1">
        <f t="array" ref="J567">IF(_xlfn.XLOOKUP(drafter_draft_stats[[#This Row],[draft_id]],drafts[id],drafts[non_canonical])=TRUE,0,_xlfn.XLOOKUP(drafter_draft_stats[[#This Row],[drafter_id]],$D$2:$D566,$S$2:$S566,0,,-1))</f>
        <v>0</v>
      </c>
      <c r="K567" cm="1">
        <f t="array" ref="K567">IF(_xlfn.XLOOKUP(1,(game_boards[draft_id]=drafter_draft_stats[[#This Row],[draft_id]])*(game_boards[drafter_id]=drafter_draft_stats[[#This Row],[drafter_id]]),game_boards[has_bonus_veto])=TRUE,1,0)</f>
        <v>0</v>
      </c>
      <c r="L567" cm="1">
        <f t="array" ref="L567">IF(_xlfn.XLOOKUP(1,(game_boards[draft_id]=drafter_draft_stats[[#This Row],[draft_id]])*(game_boards[drafter_id]=drafter_draft_stats[[#This Row],[drafter_id]]),game_boards[has_bonus_veto_override])=TRUE,1,0)</f>
        <v>0</v>
      </c>
      <c r="M567">
        <f>drafter_draft_stats[[#This Row],[starting_veto]]+drafter_draft_stats[[#This Row],[rollover_vetoes]]+drafter_draft_stats[[#This Row],[trivia_vetoes]]</f>
        <v>1</v>
      </c>
      <c r="N567">
        <f>drafter_draft_stats[[#This Row],[rollover_veto_override]]+drafter_draft_stats[[#This Row],[trivia_veto_override]]</f>
        <v>0</v>
      </c>
      <c r="R567">
        <f>IF(_xlfn.XLOOKUP(drafter_draft_stats[[#This Row],[draft_id]],drafts[id],drafts[non_canonical])=TRUE,0,IF(drafter_draft_stats[[#This Row],[total_vetoes]]-drafter_draft_stats[[#This Row],[vetoes_used]]&gt;=1,1,0))</f>
        <v>1</v>
      </c>
      <c r="S567">
        <f>IF(_xlfn.XLOOKUP(drafter_draft_stats[[#This Row],[draft_id]],drafts[id],drafts[non_canonical])=TRUE,0,IF(drafter_draft_stats[[#This Row],[total_veto_overrides]]-drafter_draft_stats[[#This Row],[veto_overrides_used]]&gt;=1,1,0))</f>
        <v>0</v>
      </c>
    </row>
    <row r="568" spans="2:19" x14ac:dyDescent="0.25">
      <c r="B568" t="s">
        <v>510</v>
      </c>
      <c r="C568" t="str">
        <f>_xlfn.XLOOKUP(drafter_draft_stats[[#This Row],[draft_id]],drafts[id],drafts[title])</f>
        <v>Queer Crime</v>
      </c>
      <c r="D568" t="s">
        <v>1107</v>
      </c>
      <c r="E568" t="str">
        <f>_xlfn.XLOOKUP(drafter_draft_stats[[#This Row],[drafter_id]],drafters[id],drafters[name],"")</f>
        <v>Kyle Turner</v>
      </c>
      <c r="G568" t="str">
        <f>_xlfn.XLOOKUP(drafter_draft_stats[[#This Row],[drafter_team_id]],drafter_teams[id],drafter_teams[name],"")</f>
        <v/>
      </c>
      <c r="H568">
        <f>1</f>
        <v>1</v>
      </c>
      <c r="I568" cm="1">
        <f t="array" ref="I568">IF(_xlfn.XLOOKUP(drafter_draft_stats[[#This Row],[draft_id]],drafts[id],drafts[non_canonical])=TRUE,0,_xlfn.XLOOKUP(drafter_draft_stats[[#This Row],[drafter_id]],$D$2:$D567,$R$2:$R567,0,,-1))</f>
        <v>0</v>
      </c>
      <c r="J568" cm="1">
        <f t="array" ref="J568">IF(_xlfn.XLOOKUP(drafter_draft_stats[[#This Row],[draft_id]],drafts[id],drafts[non_canonical])=TRUE,0,_xlfn.XLOOKUP(drafter_draft_stats[[#This Row],[drafter_id]],$D$2:$D567,$S$2:$S567,0,,-1))</f>
        <v>0</v>
      </c>
      <c r="K568" cm="1">
        <f t="array" ref="K568">IF(_xlfn.XLOOKUP(1,(game_boards[draft_id]=drafter_draft_stats[[#This Row],[draft_id]])*(game_boards[drafter_id]=drafter_draft_stats[[#This Row],[drafter_id]]),game_boards[has_bonus_veto])=TRUE,1,0)</f>
        <v>0</v>
      </c>
      <c r="L568" cm="1">
        <f t="array" ref="L568">IF(_xlfn.XLOOKUP(1,(game_boards[draft_id]=drafter_draft_stats[[#This Row],[draft_id]])*(game_boards[drafter_id]=drafter_draft_stats[[#This Row],[drafter_id]]),game_boards[has_bonus_veto_override])=TRUE,1,0)</f>
        <v>0</v>
      </c>
      <c r="M568">
        <f>drafter_draft_stats[[#This Row],[starting_veto]]+drafter_draft_stats[[#This Row],[rollover_vetoes]]+drafter_draft_stats[[#This Row],[trivia_vetoes]]</f>
        <v>1</v>
      </c>
      <c r="N568">
        <f>drafter_draft_stats[[#This Row],[rollover_veto_override]]+drafter_draft_stats[[#This Row],[trivia_veto_override]]</f>
        <v>0</v>
      </c>
      <c r="O568">
        <v>1</v>
      </c>
      <c r="P568">
        <v>1</v>
      </c>
      <c r="R568">
        <f>IF(_xlfn.XLOOKUP(drafter_draft_stats[[#This Row],[draft_id]],drafts[id],drafts[non_canonical])=TRUE,0,IF(drafter_draft_stats[[#This Row],[total_vetoes]]-drafter_draft_stats[[#This Row],[vetoes_used]]&gt;=1,1,0))</f>
        <v>0</v>
      </c>
      <c r="S568">
        <f>IF(_xlfn.XLOOKUP(drafter_draft_stats[[#This Row],[draft_id]],drafts[id],drafts[non_canonical])=TRUE,0,IF(drafter_draft_stats[[#This Row],[total_veto_overrides]]-drafter_draft_stats[[#This Row],[veto_overrides_used]]&gt;=1,1,0))</f>
        <v>0</v>
      </c>
    </row>
    <row r="569" spans="2:19" x14ac:dyDescent="0.25">
      <c r="B569" t="s">
        <v>510</v>
      </c>
      <c r="C569" t="str">
        <f>_xlfn.XLOOKUP(drafter_draft_stats[[#This Row],[draft_id]],drafts[id],drafts[title])</f>
        <v>Queer Crime</v>
      </c>
      <c r="D569" t="s">
        <v>1059</v>
      </c>
      <c r="E569" t="str">
        <f>_xlfn.XLOOKUP(drafter_draft_stats[[#This Row],[drafter_id]],drafters[id],drafters[name],"")</f>
        <v>Juan Quanito</v>
      </c>
      <c r="G569" t="str">
        <f>_xlfn.XLOOKUP(drafter_draft_stats[[#This Row],[drafter_team_id]],drafter_teams[id],drafter_teams[name],"")</f>
        <v/>
      </c>
      <c r="H569">
        <f>1</f>
        <v>1</v>
      </c>
      <c r="I569" cm="1">
        <f t="array" ref="I569">IF(_xlfn.XLOOKUP(drafter_draft_stats[[#This Row],[draft_id]],drafts[id],drafts[non_canonical])=TRUE,0,_xlfn.XLOOKUP(drafter_draft_stats[[#This Row],[drafter_id]],$D$2:$D568,$R$2:$R568,0,,-1))</f>
        <v>0</v>
      </c>
      <c r="J569" cm="1">
        <f t="array" ref="J569">IF(_xlfn.XLOOKUP(drafter_draft_stats[[#This Row],[draft_id]],drafts[id],drafts[non_canonical])=TRUE,0,_xlfn.XLOOKUP(drafter_draft_stats[[#This Row],[drafter_id]],$D$2:$D568,$S$2:$S568,0,,-1))</f>
        <v>0</v>
      </c>
      <c r="K569" cm="1">
        <f t="array" ref="K569">IF(_xlfn.XLOOKUP(1,(game_boards[draft_id]=drafter_draft_stats[[#This Row],[draft_id]])*(game_boards[drafter_id]=drafter_draft_stats[[#This Row],[drafter_id]]),game_boards[has_bonus_veto])=TRUE,1,0)</f>
        <v>0</v>
      </c>
      <c r="L569" cm="1">
        <f t="array" ref="L569">IF(_xlfn.XLOOKUP(1,(game_boards[draft_id]=drafter_draft_stats[[#This Row],[draft_id]])*(game_boards[drafter_id]=drafter_draft_stats[[#This Row],[drafter_id]]),game_boards[has_bonus_veto_override])=TRUE,1,0)</f>
        <v>0</v>
      </c>
      <c r="M569">
        <f>drafter_draft_stats[[#This Row],[starting_veto]]+drafter_draft_stats[[#This Row],[rollover_vetoes]]+drafter_draft_stats[[#This Row],[trivia_vetoes]]</f>
        <v>1</v>
      </c>
      <c r="N569">
        <f>drafter_draft_stats[[#This Row],[rollover_veto_override]]+drafter_draft_stats[[#This Row],[trivia_veto_override]]</f>
        <v>0</v>
      </c>
      <c r="R569">
        <f>IF(_xlfn.XLOOKUP(drafter_draft_stats[[#This Row],[draft_id]],drafts[id],drafts[non_canonical])=TRUE,0,IF(drafter_draft_stats[[#This Row],[total_vetoes]]-drafter_draft_stats[[#This Row],[vetoes_used]]&gt;=1,1,0))</f>
        <v>1</v>
      </c>
      <c r="S569">
        <f>IF(_xlfn.XLOOKUP(drafter_draft_stats[[#This Row],[draft_id]],drafts[id],drafts[non_canonical])=TRUE,0,IF(drafter_draft_stats[[#This Row],[total_veto_overrides]]-drafter_draft_stats[[#This Row],[veto_overrides_used]]&gt;=1,1,0))</f>
        <v>0</v>
      </c>
    </row>
    <row r="570" spans="2:19" x14ac:dyDescent="0.25">
      <c r="B570" t="s">
        <v>132</v>
      </c>
      <c r="C570" t="str">
        <f>_xlfn.XLOOKUP(drafter_draft_stats[[#This Row],[draft_id]],drafts[id],drafts[title])</f>
        <v>Vietnam War mini-Mega</v>
      </c>
      <c r="D570" t="s">
        <v>1051</v>
      </c>
      <c r="E570" t="str">
        <f>_xlfn.XLOOKUP(drafter_draft_stats[[#This Row],[drafter_id]],drafters[id],drafters[name],"")</f>
        <v>Drew McWeeny</v>
      </c>
      <c r="G570" t="str">
        <f>_xlfn.XLOOKUP(drafter_draft_stats[[#This Row],[drafter_team_id]],drafter_teams[id],drafter_teams[name],"")</f>
        <v/>
      </c>
      <c r="H570">
        <f>1</f>
        <v>1</v>
      </c>
      <c r="I570" cm="1">
        <f t="array" ref="I570">IF(_xlfn.XLOOKUP(drafter_draft_stats[[#This Row],[draft_id]],drafts[id],drafts[non_canonical])=TRUE,0,_xlfn.XLOOKUP(drafter_draft_stats[[#This Row],[drafter_id]],$D$2:$D569,$R$2:$R569,0,,-1))</f>
        <v>1</v>
      </c>
      <c r="J570" cm="1">
        <f t="array" ref="J570">IF(_xlfn.XLOOKUP(drafter_draft_stats[[#This Row],[draft_id]],drafts[id],drafts[non_canonical])=TRUE,0,_xlfn.XLOOKUP(drafter_draft_stats[[#This Row],[drafter_id]],$D$2:$D569,$S$2:$S569,0,,-1))</f>
        <v>1</v>
      </c>
      <c r="K570" cm="1">
        <f t="array" ref="K570">IF(_xlfn.XLOOKUP(1,(game_boards[draft_id]=drafter_draft_stats[[#This Row],[draft_id]])*(game_boards[drafter_id]=drafter_draft_stats[[#This Row],[drafter_id]]),game_boards[has_bonus_veto])=TRUE,1,0)</f>
        <v>1</v>
      </c>
      <c r="L570" cm="1">
        <f t="array" ref="L570">IF(_xlfn.XLOOKUP(1,(game_boards[draft_id]=drafter_draft_stats[[#This Row],[draft_id]])*(game_boards[drafter_id]=drafter_draft_stats[[#This Row],[drafter_id]]),game_boards[has_bonus_veto_override])=TRUE,1,0)</f>
        <v>0</v>
      </c>
      <c r="M570">
        <f>drafter_draft_stats[[#This Row],[starting_veto]]+drafter_draft_stats[[#This Row],[rollover_vetoes]]+drafter_draft_stats[[#This Row],[trivia_vetoes]]</f>
        <v>3</v>
      </c>
      <c r="N570">
        <f>drafter_draft_stats[[#This Row],[rollover_veto_override]]+drafter_draft_stats[[#This Row],[trivia_veto_override]]</f>
        <v>1</v>
      </c>
      <c r="P570">
        <v>3</v>
      </c>
      <c r="R570">
        <f>IF(_xlfn.XLOOKUP(drafter_draft_stats[[#This Row],[draft_id]],drafts[id],drafts[non_canonical])=TRUE,0,IF(drafter_draft_stats[[#This Row],[total_vetoes]]-drafter_draft_stats[[#This Row],[vetoes_used]]&gt;=1,1,0))</f>
        <v>0</v>
      </c>
      <c r="S570">
        <f>IF(_xlfn.XLOOKUP(drafter_draft_stats[[#This Row],[draft_id]],drafts[id],drafts[non_canonical])=TRUE,0,IF(drafter_draft_stats[[#This Row],[total_veto_overrides]]-drafter_draft_stats[[#This Row],[veto_overrides_used]]&gt;=1,1,0))</f>
        <v>1</v>
      </c>
    </row>
    <row r="571" spans="2:19" x14ac:dyDescent="0.25">
      <c r="B571" t="s">
        <v>132</v>
      </c>
      <c r="C571" t="str">
        <f>_xlfn.XLOOKUP(drafter_draft_stats[[#This Row],[draft_id]],drafts[id],drafts[title])</f>
        <v>Vietnam War mini-Mega</v>
      </c>
      <c r="D571" t="s">
        <v>1009</v>
      </c>
      <c r="E571" t="str">
        <f>_xlfn.XLOOKUP(drafter_draft_stats[[#This Row],[drafter_id]],drafters[id],drafters[name],"")</f>
        <v>Drea Clark</v>
      </c>
      <c r="G571" t="str">
        <f>_xlfn.XLOOKUP(drafter_draft_stats[[#This Row],[drafter_team_id]],drafter_teams[id],drafter_teams[name],"")</f>
        <v/>
      </c>
      <c r="H571">
        <f>1</f>
        <v>1</v>
      </c>
      <c r="I571" cm="1">
        <f t="array" ref="I571">IF(_xlfn.XLOOKUP(drafter_draft_stats[[#This Row],[draft_id]],drafts[id],drafts[non_canonical])=TRUE,0,_xlfn.XLOOKUP(drafter_draft_stats[[#This Row],[drafter_id]],$D$2:$D570,$R$2:$R570,0,,-1))</f>
        <v>1</v>
      </c>
      <c r="J571" cm="1">
        <f t="array" ref="J571">IF(_xlfn.XLOOKUP(drafter_draft_stats[[#This Row],[draft_id]],drafts[id],drafts[non_canonical])=TRUE,0,_xlfn.XLOOKUP(drafter_draft_stats[[#This Row],[drafter_id]],$D$2:$D570,$S$2:$S570,0,,-1))</f>
        <v>1</v>
      </c>
      <c r="K571" cm="1">
        <f t="array" ref="K571">IF(_xlfn.XLOOKUP(1,(game_boards[draft_id]=drafter_draft_stats[[#This Row],[draft_id]])*(game_boards[drafter_id]=drafter_draft_stats[[#This Row],[drafter_id]]),game_boards[has_bonus_veto])=TRUE,1,0)</f>
        <v>0</v>
      </c>
      <c r="L571" cm="1">
        <f t="array" ref="L571">IF(_xlfn.XLOOKUP(1,(game_boards[draft_id]=drafter_draft_stats[[#This Row],[draft_id]])*(game_boards[drafter_id]=drafter_draft_stats[[#This Row],[drafter_id]]),game_boards[has_bonus_veto_override])=TRUE,1,0)</f>
        <v>0</v>
      </c>
      <c r="M571">
        <f>drafter_draft_stats[[#This Row],[starting_veto]]+drafter_draft_stats[[#This Row],[rollover_vetoes]]+drafter_draft_stats[[#This Row],[trivia_vetoes]]</f>
        <v>2</v>
      </c>
      <c r="N571">
        <f>drafter_draft_stats[[#This Row],[rollover_veto_override]]+drafter_draft_stats[[#This Row],[trivia_veto_override]]</f>
        <v>1</v>
      </c>
      <c r="P571">
        <v>2</v>
      </c>
      <c r="R571">
        <f>IF(_xlfn.XLOOKUP(drafter_draft_stats[[#This Row],[draft_id]],drafts[id],drafts[non_canonical])=TRUE,0,IF(drafter_draft_stats[[#This Row],[total_vetoes]]-drafter_draft_stats[[#This Row],[vetoes_used]]&gt;=1,1,0))</f>
        <v>0</v>
      </c>
      <c r="S571">
        <f>IF(_xlfn.XLOOKUP(drafter_draft_stats[[#This Row],[draft_id]],drafts[id],drafts[non_canonical])=TRUE,0,IF(drafter_draft_stats[[#This Row],[total_veto_overrides]]-drafter_draft_stats[[#This Row],[veto_overrides_used]]&gt;=1,1,0))</f>
        <v>1</v>
      </c>
    </row>
    <row r="572" spans="2:19" x14ac:dyDescent="0.25">
      <c r="B572" t="s">
        <v>132</v>
      </c>
      <c r="C572" t="str">
        <f>_xlfn.XLOOKUP(drafter_draft_stats[[#This Row],[draft_id]],drafts[id],drafts[title])</f>
        <v>Vietnam War mini-Mega</v>
      </c>
      <c r="D572" t="s">
        <v>915</v>
      </c>
      <c r="E572" t="str">
        <f>_xlfn.XLOOKUP(drafter_draft_stats[[#This Row],[drafter_id]],drafters[id],drafters[name],"")</f>
        <v>Billy Ray Brewton</v>
      </c>
      <c r="G572" t="str">
        <f>_xlfn.XLOOKUP(drafter_draft_stats[[#This Row],[drafter_team_id]],drafter_teams[id],drafter_teams[name],"")</f>
        <v/>
      </c>
      <c r="H572">
        <f>1</f>
        <v>1</v>
      </c>
      <c r="I572" cm="1">
        <f t="array" ref="I572">IF(_xlfn.XLOOKUP(drafter_draft_stats[[#This Row],[draft_id]],drafts[id],drafts[non_canonical])=TRUE,0,_xlfn.XLOOKUP(drafter_draft_stats[[#This Row],[drafter_id]],$D$2:$D571,$R$2:$R571,0,,-1))</f>
        <v>0</v>
      </c>
      <c r="J572" cm="1">
        <f t="array" ref="J572">IF(_xlfn.XLOOKUP(drafter_draft_stats[[#This Row],[draft_id]],drafts[id],drafts[non_canonical])=TRUE,0,_xlfn.XLOOKUP(drafter_draft_stats[[#This Row],[drafter_id]],$D$2:$D571,$S$2:$S571,0,,-1))</f>
        <v>0</v>
      </c>
      <c r="K572" cm="1">
        <f t="array" ref="K572">IF(_xlfn.XLOOKUP(1,(game_boards[draft_id]=drafter_draft_stats[[#This Row],[draft_id]])*(game_boards[drafter_id]=drafter_draft_stats[[#This Row],[drafter_id]]),game_boards[has_bonus_veto])=TRUE,1,0)</f>
        <v>0</v>
      </c>
      <c r="L572" cm="1">
        <f t="array" ref="L572">IF(_xlfn.XLOOKUP(1,(game_boards[draft_id]=drafter_draft_stats[[#This Row],[draft_id]])*(game_boards[drafter_id]=drafter_draft_stats[[#This Row],[drafter_id]]),game_boards[has_bonus_veto_override])=TRUE,1,0)</f>
        <v>1</v>
      </c>
      <c r="M572">
        <f>drafter_draft_stats[[#This Row],[starting_veto]]+drafter_draft_stats[[#This Row],[rollover_vetoes]]+drafter_draft_stats[[#This Row],[trivia_vetoes]]</f>
        <v>1</v>
      </c>
      <c r="N572">
        <f>drafter_draft_stats[[#This Row],[rollover_veto_override]]+drafter_draft_stats[[#This Row],[trivia_veto_override]]</f>
        <v>1</v>
      </c>
      <c r="O572">
        <v>1</v>
      </c>
      <c r="P572">
        <v>1</v>
      </c>
      <c r="R572">
        <f>IF(_xlfn.XLOOKUP(drafter_draft_stats[[#This Row],[draft_id]],drafts[id],drafts[non_canonical])=TRUE,0,IF(drafter_draft_stats[[#This Row],[total_vetoes]]-drafter_draft_stats[[#This Row],[vetoes_used]]&gt;=1,1,0))</f>
        <v>0</v>
      </c>
      <c r="S572">
        <f>IF(_xlfn.XLOOKUP(drafter_draft_stats[[#This Row],[draft_id]],drafts[id],drafts[non_canonical])=TRUE,0,IF(drafter_draft_stats[[#This Row],[total_veto_overrides]]-drafter_draft_stats[[#This Row],[veto_overrides_used]]&gt;=1,1,0))</f>
        <v>1</v>
      </c>
    </row>
    <row r="573" spans="2:19" x14ac:dyDescent="0.25">
      <c r="B573" t="s">
        <v>584</v>
      </c>
      <c r="C573" t="str">
        <f>_xlfn.XLOOKUP(drafter_draft_stats[[#This Row],[draft_id]],drafts[id],drafts[title])</f>
        <v>Greta Gerwig</v>
      </c>
      <c r="D573" t="s">
        <v>1001</v>
      </c>
      <c r="E573" t="str">
        <f>_xlfn.XLOOKUP(drafter_draft_stats[[#This Row],[drafter_id]],drafters[id],drafters[name],"")</f>
        <v>Piya Sinha-Roy</v>
      </c>
      <c r="G573" t="str">
        <f>_xlfn.XLOOKUP(drafter_draft_stats[[#This Row],[drafter_team_id]],drafter_teams[id],drafter_teams[name],"")</f>
        <v/>
      </c>
      <c r="H573">
        <f>1</f>
        <v>1</v>
      </c>
      <c r="I573" cm="1">
        <f t="array" ref="I573">IF(_xlfn.XLOOKUP(drafter_draft_stats[[#This Row],[draft_id]],drafts[id],drafts[non_canonical])=TRUE,0,_xlfn.XLOOKUP(drafter_draft_stats[[#This Row],[drafter_id]],$D$2:$D572,$R$2:$R572,0,,-1))</f>
        <v>0</v>
      </c>
      <c r="J573" cm="1">
        <f t="array" ref="J573">IF(_xlfn.XLOOKUP(drafter_draft_stats[[#This Row],[draft_id]],drafts[id],drafts[non_canonical])=TRUE,0,_xlfn.XLOOKUP(drafter_draft_stats[[#This Row],[drafter_id]],$D$2:$D572,$S$2:$S572,0,,-1))</f>
        <v>0</v>
      </c>
      <c r="K573" cm="1">
        <f t="array" ref="K573">IF(_xlfn.XLOOKUP(1,(game_boards[draft_id]=drafter_draft_stats[[#This Row],[draft_id]])*(game_boards[drafter_id]=drafter_draft_stats[[#This Row],[drafter_id]]),game_boards[has_bonus_veto])=TRUE,1,0)</f>
        <v>0</v>
      </c>
      <c r="L573" cm="1">
        <f t="array" ref="L573">IF(_xlfn.XLOOKUP(1,(game_boards[draft_id]=drafter_draft_stats[[#This Row],[draft_id]])*(game_boards[drafter_id]=drafter_draft_stats[[#This Row],[drafter_id]]),game_boards[has_bonus_veto_override])=TRUE,1,0)</f>
        <v>0</v>
      </c>
      <c r="M573">
        <f>drafter_draft_stats[[#This Row],[starting_veto]]+drafter_draft_stats[[#This Row],[rollover_vetoes]]+drafter_draft_stats[[#This Row],[trivia_vetoes]]</f>
        <v>1</v>
      </c>
      <c r="N573">
        <f>drafter_draft_stats[[#This Row],[rollover_veto_override]]+drafter_draft_stats[[#This Row],[trivia_veto_override]]</f>
        <v>0</v>
      </c>
      <c r="R573">
        <f>IF(_xlfn.XLOOKUP(drafter_draft_stats[[#This Row],[draft_id]],drafts[id],drafts[non_canonical])=TRUE,0,IF(drafter_draft_stats[[#This Row],[total_vetoes]]-drafter_draft_stats[[#This Row],[vetoes_used]]&gt;=1,1,0))</f>
        <v>1</v>
      </c>
      <c r="S573">
        <f>IF(_xlfn.XLOOKUP(drafter_draft_stats[[#This Row],[draft_id]],drafts[id],drafts[non_canonical])=TRUE,0,IF(drafter_draft_stats[[#This Row],[total_veto_overrides]]-drafter_draft_stats[[#This Row],[veto_overrides_used]]&gt;=1,1,0))</f>
        <v>0</v>
      </c>
    </row>
    <row r="574" spans="2:19" x14ac:dyDescent="0.25">
      <c r="B574" t="s">
        <v>584</v>
      </c>
      <c r="C574" t="str">
        <f>_xlfn.XLOOKUP(drafter_draft_stats[[#This Row],[draft_id]],drafts[id],drafts[title])</f>
        <v>Greta Gerwig</v>
      </c>
      <c r="D574" t="s">
        <v>1027</v>
      </c>
      <c r="E574" t="str">
        <f>_xlfn.XLOOKUP(drafter_draft_stats[[#This Row],[drafter_id]],drafters[id],drafters[name],"")</f>
        <v>Devan Coggan</v>
      </c>
      <c r="G574" t="str">
        <f>_xlfn.XLOOKUP(drafter_draft_stats[[#This Row],[drafter_team_id]],drafter_teams[id],drafter_teams[name],"")</f>
        <v/>
      </c>
      <c r="H574">
        <f>1</f>
        <v>1</v>
      </c>
      <c r="I574" cm="1">
        <f t="array" ref="I574">IF(_xlfn.XLOOKUP(drafter_draft_stats[[#This Row],[draft_id]],drafts[id],drafts[non_canonical])=TRUE,0,_xlfn.XLOOKUP(drafter_draft_stats[[#This Row],[drafter_id]],$D$2:$D573,$R$2:$R573,0,,-1))</f>
        <v>0</v>
      </c>
      <c r="J574" cm="1">
        <f t="array" ref="J574">IF(_xlfn.XLOOKUP(drafter_draft_stats[[#This Row],[draft_id]],drafts[id],drafts[non_canonical])=TRUE,0,_xlfn.XLOOKUP(drafter_draft_stats[[#This Row],[drafter_id]],$D$2:$D573,$S$2:$S573,0,,-1))</f>
        <v>0</v>
      </c>
      <c r="K574" cm="1">
        <f t="array" ref="K574">IF(_xlfn.XLOOKUP(1,(game_boards[draft_id]=drafter_draft_stats[[#This Row],[draft_id]])*(game_boards[drafter_id]=drafter_draft_stats[[#This Row],[drafter_id]]),game_boards[has_bonus_veto])=TRUE,1,0)</f>
        <v>0</v>
      </c>
      <c r="L574" cm="1">
        <f t="array" ref="L574">IF(_xlfn.XLOOKUP(1,(game_boards[draft_id]=drafter_draft_stats[[#This Row],[draft_id]])*(game_boards[drafter_id]=drafter_draft_stats[[#This Row],[drafter_id]]),game_boards[has_bonus_veto_override])=TRUE,1,0)</f>
        <v>0</v>
      </c>
      <c r="M574">
        <f>drafter_draft_stats[[#This Row],[starting_veto]]+drafter_draft_stats[[#This Row],[rollover_vetoes]]+drafter_draft_stats[[#This Row],[trivia_vetoes]]</f>
        <v>1</v>
      </c>
      <c r="N574">
        <f>drafter_draft_stats[[#This Row],[rollover_veto_override]]+drafter_draft_stats[[#This Row],[trivia_veto_override]]</f>
        <v>0</v>
      </c>
      <c r="R574">
        <f>IF(_xlfn.XLOOKUP(drafter_draft_stats[[#This Row],[draft_id]],drafts[id],drafts[non_canonical])=TRUE,0,IF(drafter_draft_stats[[#This Row],[total_vetoes]]-drafter_draft_stats[[#This Row],[vetoes_used]]&gt;=1,1,0))</f>
        <v>1</v>
      </c>
      <c r="S574">
        <f>IF(_xlfn.XLOOKUP(drafter_draft_stats[[#This Row],[draft_id]],drafts[id],drafts[non_canonical])=TRUE,0,IF(drafter_draft_stats[[#This Row],[total_veto_overrides]]-drafter_draft_stats[[#This Row],[veto_overrides_used]]&gt;=1,1,0))</f>
        <v>0</v>
      </c>
    </row>
    <row r="575" spans="2:19" x14ac:dyDescent="0.25">
      <c r="B575" t="s">
        <v>737</v>
      </c>
      <c r="C575" t="str">
        <f>_xlfn.XLOOKUP(drafter_draft_stats[[#This Row],[draft_id]],drafts[id],drafts[title])</f>
        <v>1998 mini-Mega Draft</v>
      </c>
      <c r="D575" t="s">
        <v>1237</v>
      </c>
      <c r="E575" t="str">
        <f>_xlfn.XLOOKUP(drafter_draft_stats[[#This Row],[drafter_id]],drafters[id],drafters[name],"")</f>
        <v>Clay Keller</v>
      </c>
      <c r="G575" t="str">
        <f>_xlfn.XLOOKUP(drafter_draft_stats[[#This Row],[drafter_team_id]],drafter_teams[id],drafter_teams[name],"")</f>
        <v/>
      </c>
      <c r="H575">
        <f>1</f>
        <v>1</v>
      </c>
      <c r="I575" cm="1">
        <f t="array" ref="I575">IF(_xlfn.XLOOKUP(drafter_draft_stats[[#This Row],[draft_id]],drafts[id],drafts[non_canonical])=TRUE,0,_xlfn.XLOOKUP(drafter_draft_stats[[#This Row],[drafter_id]],$D$2:$D574,$R$2:$R574,0,,-1))</f>
        <v>0</v>
      </c>
      <c r="J575" cm="1">
        <f t="array" ref="J575">IF(_xlfn.XLOOKUP(drafter_draft_stats[[#This Row],[draft_id]],drafts[id],drafts[non_canonical])=TRUE,0,_xlfn.XLOOKUP(drafter_draft_stats[[#This Row],[drafter_id]],$D$2:$D574,$S$2:$S574,0,,-1))</f>
        <v>1</v>
      </c>
      <c r="K575" cm="1">
        <f t="array" ref="K575">IF(_xlfn.XLOOKUP(1,(game_boards[draft_id]=drafter_draft_stats[[#This Row],[draft_id]])*(game_boards[drafter_id]=drafter_draft_stats[[#This Row],[drafter_id]]),game_boards[has_bonus_veto])=TRUE,1,0)</f>
        <v>1</v>
      </c>
      <c r="L575" cm="1">
        <f t="array" ref="L575">IF(_xlfn.XLOOKUP(1,(game_boards[draft_id]=drafter_draft_stats[[#This Row],[draft_id]])*(game_boards[drafter_id]=drafter_draft_stats[[#This Row],[drafter_id]]),game_boards[has_bonus_veto_override])=TRUE,1,0)</f>
        <v>0</v>
      </c>
      <c r="M575">
        <f>drafter_draft_stats[[#This Row],[starting_veto]]+drafter_draft_stats[[#This Row],[rollover_vetoes]]+drafter_draft_stats[[#This Row],[trivia_vetoes]]</f>
        <v>2</v>
      </c>
      <c r="N575">
        <f>drafter_draft_stats[[#This Row],[rollover_veto_override]]+drafter_draft_stats[[#This Row],[trivia_veto_override]]</f>
        <v>1</v>
      </c>
      <c r="P575">
        <v>2</v>
      </c>
      <c r="R575">
        <f>IF(_xlfn.XLOOKUP(drafter_draft_stats[[#This Row],[draft_id]],drafts[id],drafts[non_canonical])=TRUE,0,IF(drafter_draft_stats[[#This Row],[total_vetoes]]-drafter_draft_stats[[#This Row],[vetoes_used]]&gt;=1,1,0))</f>
        <v>0</v>
      </c>
      <c r="S575">
        <f>IF(_xlfn.XLOOKUP(drafter_draft_stats[[#This Row],[draft_id]],drafts[id],drafts[non_canonical])=TRUE,0,IF(drafter_draft_stats[[#This Row],[total_veto_overrides]]-drafter_draft_stats[[#This Row],[veto_overrides_used]]&gt;=1,1,0))</f>
        <v>1</v>
      </c>
    </row>
    <row r="576" spans="2:19" x14ac:dyDescent="0.25">
      <c r="B576" t="s">
        <v>737</v>
      </c>
      <c r="C576" t="str">
        <f>_xlfn.XLOOKUP(drafter_draft_stats[[#This Row],[draft_id]],drafts[id],drafts[title])</f>
        <v>1998 mini-Mega Draft</v>
      </c>
      <c r="D576" t="s">
        <v>1017</v>
      </c>
      <c r="E576" t="str">
        <f>_xlfn.XLOOKUP(drafter_draft_stats[[#This Row],[drafter_id]],drafters[id],drafters[name],"")</f>
        <v>Thomas Grabinski</v>
      </c>
      <c r="G576" t="str">
        <f>_xlfn.XLOOKUP(drafter_draft_stats[[#This Row],[drafter_team_id]],drafter_teams[id],drafter_teams[name],"")</f>
        <v/>
      </c>
      <c r="H576">
        <f>1</f>
        <v>1</v>
      </c>
      <c r="I576" cm="1">
        <f t="array" ref="I576">IF(_xlfn.XLOOKUP(drafter_draft_stats[[#This Row],[draft_id]],drafts[id],drafts[non_canonical])=TRUE,0,_xlfn.XLOOKUP(drafter_draft_stats[[#This Row],[drafter_id]],$D$2:$D575,$R$2:$R575,0,,-1))</f>
        <v>0</v>
      </c>
      <c r="J576" cm="1">
        <f t="array" ref="J576">IF(_xlfn.XLOOKUP(drafter_draft_stats[[#This Row],[draft_id]],drafts[id],drafts[non_canonical])=TRUE,0,_xlfn.XLOOKUP(drafter_draft_stats[[#This Row],[drafter_id]],$D$2:$D575,$S$2:$S575,0,,-1))</f>
        <v>0</v>
      </c>
      <c r="K576" cm="1">
        <f t="array" ref="K576">IF(_xlfn.XLOOKUP(1,(game_boards[draft_id]=drafter_draft_stats[[#This Row],[draft_id]])*(game_boards[drafter_id]=drafter_draft_stats[[#This Row],[drafter_id]]),game_boards[has_bonus_veto])=TRUE,1,0)</f>
        <v>0</v>
      </c>
      <c r="L576" cm="1">
        <f t="array" ref="L576">IF(_xlfn.XLOOKUP(1,(game_boards[draft_id]=drafter_draft_stats[[#This Row],[draft_id]])*(game_boards[drafter_id]=drafter_draft_stats[[#This Row],[drafter_id]]),game_boards[has_bonus_veto_override])=TRUE,1,0)</f>
        <v>0</v>
      </c>
      <c r="M576">
        <f>drafter_draft_stats[[#This Row],[starting_veto]]+drafter_draft_stats[[#This Row],[rollover_vetoes]]+drafter_draft_stats[[#This Row],[trivia_vetoes]]</f>
        <v>1</v>
      </c>
      <c r="N576">
        <f>drafter_draft_stats[[#This Row],[rollover_veto_override]]+drafter_draft_stats[[#This Row],[trivia_veto_override]]</f>
        <v>0</v>
      </c>
      <c r="P576">
        <v>1</v>
      </c>
      <c r="R576">
        <f>IF(_xlfn.XLOOKUP(drafter_draft_stats[[#This Row],[draft_id]],drafts[id],drafts[non_canonical])=TRUE,0,IF(drafter_draft_stats[[#This Row],[total_vetoes]]-drafter_draft_stats[[#This Row],[vetoes_used]]&gt;=1,1,0))</f>
        <v>0</v>
      </c>
      <c r="S576">
        <f>IF(_xlfn.XLOOKUP(drafter_draft_stats[[#This Row],[draft_id]],drafts[id],drafts[non_canonical])=TRUE,0,IF(drafter_draft_stats[[#This Row],[total_veto_overrides]]-drafter_draft_stats[[#This Row],[veto_overrides_used]]&gt;=1,1,0))</f>
        <v>0</v>
      </c>
    </row>
    <row r="577" spans="2:19" x14ac:dyDescent="0.25">
      <c r="B577" t="s">
        <v>737</v>
      </c>
      <c r="C577" t="str">
        <f>_xlfn.XLOOKUP(drafter_draft_stats[[#This Row],[draft_id]],drafts[id],drafts[title])</f>
        <v>1998 mini-Mega Draft</v>
      </c>
      <c r="D577" t="s">
        <v>1007</v>
      </c>
      <c r="E577" t="str">
        <f>_xlfn.XLOOKUP(drafter_draft_stats[[#This Row],[drafter_id]],drafters[id],drafters[name],"")</f>
        <v>Karen Tongson</v>
      </c>
      <c r="G577" t="str">
        <f>_xlfn.XLOOKUP(drafter_draft_stats[[#This Row],[drafter_team_id]],drafter_teams[id],drafter_teams[name],"")</f>
        <v/>
      </c>
      <c r="H577">
        <f>1</f>
        <v>1</v>
      </c>
      <c r="I577" cm="1">
        <f t="array" ref="I577">IF(_xlfn.XLOOKUP(drafter_draft_stats[[#This Row],[draft_id]],drafts[id],drafts[non_canonical])=TRUE,0,_xlfn.XLOOKUP(drafter_draft_stats[[#This Row],[drafter_id]],$D$2:$D576,$R$2:$R576,0,,-1))</f>
        <v>0</v>
      </c>
      <c r="J577" cm="1">
        <f t="array" ref="J577">IF(_xlfn.XLOOKUP(drafter_draft_stats[[#This Row],[draft_id]],drafts[id],drafts[non_canonical])=TRUE,0,_xlfn.XLOOKUP(drafter_draft_stats[[#This Row],[drafter_id]],$D$2:$D576,$S$2:$S576,0,,-1))</f>
        <v>0</v>
      </c>
      <c r="K577" cm="1">
        <f t="array" ref="K577">IF(_xlfn.XLOOKUP(1,(game_boards[draft_id]=drafter_draft_stats[[#This Row],[draft_id]])*(game_boards[drafter_id]=drafter_draft_stats[[#This Row],[drafter_id]]),game_boards[has_bonus_veto])=TRUE,1,0)</f>
        <v>0</v>
      </c>
      <c r="L577" cm="1">
        <f t="array" ref="L577">IF(_xlfn.XLOOKUP(1,(game_boards[draft_id]=drafter_draft_stats[[#This Row],[draft_id]])*(game_boards[drafter_id]=drafter_draft_stats[[#This Row],[drafter_id]]),game_boards[has_bonus_veto_override])=TRUE,1,0)</f>
        <v>1</v>
      </c>
      <c r="M577">
        <f>drafter_draft_stats[[#This Row],[starting_veto]]+drafter_draft_stats[[#This Row],[rollover_vetoes]]+drafter_draft_stats[[#This Row],[trivia_vetoes]]</f>
        <v>1</v>
      </c>
      <c r="N577">
        <f>drafter_draft_stats[[#This Row],[rollover_veto_override]]+drafter_draft_stats[[#This Row],[trivia_veto_override]]</f>
        <v>1</v>
      </c>
      <c r="P577">
        <v>1</v>
      </c>
      <c r="R577">
        <f>IF(_xlfn.XLOOKUP(drafter_draft_stats[[#This Row],[draft_id]],drafts[id],drafts[non_canonical])=TRUE,0,IF(drafter_draft_stats[[#This Row],[total_vetoes]]-drafter_draft_stats[[#This Row],[vetoes_used]]&gt;=1,1,0))</f>
        <v>0</v>
      </c>
      <c r="S577">
        <f>IF(_xlfn.XLOOKUP(drafter_draft_stats[[#This Row],[draft_id]],drafts[id],drafts[non_canonical])=TRUE,0,IF(drafter_draft_stats[[#This Row],[total_veto_overrides]]-drafter_draft_stats[[#This Row],[veto_overrides_used]]&gt;=1,1,0))</f>
        <v>1</v>
      </c>
    </row>
    <row r="578" spans="2:19" x14ac:dyDescent="0.25">
      <c r="B578" t="s">
        <v>737</v>
      </c>
      <c r="C578" t="str">
        <f>_xlfn.XLOOKUP(drafter_draft_stats[[#This Row],[draft_id]],drafts[id],drafts[title])</f>
        <v>1998 mini-Mega Draft</v>
      </c>
      <c r="D578" t="s">
        <v>1085</v>
      </c>
      <c r="E578" t="str">
        <f>_xlfn.XLOOKUP(drafter_draft_stats[[#This Row],[drafter_id]],drafters[id],drafters[name],"")</f>
        <v>Helen Shang</v>
      </c>
      <c r="G578" t="str">
        <f>_xlfn.XLOOKUP(drafter_draft_stats[[#This Row],[drafter_team_id]],drafter_teams[id],drafter_teams[name],"")</f>
        <v/>
      </c>
      <c r="H578">
        <f>1</f>
        <v>1</v>
      </c>
      <c r="I578" cm="1">
        <f t="array" ref="I578">IF(_xlfn.XLOOKUP(drafter_draft_stats[[#This Row],[draft_id]],drafts[id],drafts[non_canonical])=TRUE,0,_xlfn.XLOOKUP(drafter_draft_stats[[#This Row],[drafter_id]],$D$2:$D577,$R$2:$R577,0,,-1))</f>
        <v>0</v>
      </c>
      <c r="J578" cm="1">
        <f t="array" ref="J578">IF(_xlfn.XLOOKUP(drafter_draft_stats[[#This Row],[draft_id]],drafts[id],drafts[non_canonical])=TRUE,0,_xlfn.XLOOKUP(drafter_draft_stats[[#This Row],[drafter_id]],$D$2:$D577,$S$2:$S577,0,,-1))</f>
        <v>0</v>
      </c>
      <c r="K578" cm="1">
        <f t="array" ref="K578">IF(_xlfn.XLOOKUP(1,(game_boards[draft_id]=drafter_draft_stats[[#This Row],[draft_id]])*(game_boards[drafter_id]=drafter_draft_stats[[#This Row],[drafter_id]]),game_boards[has_bonus_veto])=TRUE,1,0)</f>
        <v>0</v>
      </c>
      <c r="L578" cm="1">
        <f t="array" ref="L578">IF(_xlfn.XLOOKUP(1,(game_boards[draft_id]=drafter_draft_stats[[#This Row],[draft_id]])*(game_boards[drafter_id]=drafter_draft_stats[[#This Row],[drafter_id]]),game_boards[has_bonus_veto_override])=TRUE,1,0)</f>
        <v>0</v>
      </c>
      <c r="M578">
        <f>drafter_draft_stats[[#This Row],[starting_veto]]+drafter_draft_stats[[#This Row],[rollover_vetoes]]+drafter_draft_stats[[#This Row],[trivia_vetoes]]</f>
        <v>1</v>
      </c>
      <c r="N578">
        <f>drafter_draft_stats[[#This Row],[rollover_veto_override]]+drafter_draft_stats[[#This Row],[trivia_veto_override]]</f>
        <v>0</v>
      </c>
      <c r="P578">
        <v>1</v>
      </c>
      <c r="R578">
        <f>IF(_xlfn.XLOOKUP(drafter_draft_stats[[#This Row],[draft_id]],drafts[id],drafts[non_canonical])=TRUE,0,IF(drafter_draft_stats[[#This Row],[total_vetoes]]-drafter_draft_stats[[#This Row],[vetoes_used]]&gt;=1,1,0))</f>
        <v>0</v>
      </c>
      <c r="S578">
        <f>IF(_xlfn.XLOOKUP(drafter_draft_stats[[#This Row],[draft_id]],drafts[id],drafts[non_canonical])=TRUE,0,IF(drafter_draft_stats[[#This Row],[total_veto_overrides]]-drafter_draft_stats[[#This Row],[veto_overrides_used]]&gt;=1,1,0))</f>
        <v>0</v>
      </c>
    </row>
    <row r="579" spans="2:19" x14ac:dyDescent="0.25">
      <c r="B579" t="s">
        <v>13</v>
      </c>
      <c r="C579" t="str">
        <f>_xlfn.XLOOKUP(drafter_draft_stats[[#This Row],[draft_id]],drafts[id],drafts[title])</f>
        <v>Blumhouse</v>
      </c>
      <c r="D579" t="s">
        <v>915</v>
      </c>
      <c r="E579" t="str">
        <f>_xlfn.XLOOKUP(drafter_draft_stats[[#This Row],[drafter_id]],drafters[id],drafters[name],"")</f>
        <v>Billy Ray Brewton</v>
      </c>
      <c r="G579" t="str">
        <f>_xlfn.XLOOKUP(drafter_draft_stats[[#This Row],[drafter_team_id]],drafter_teams[id],drafter_teams[name],"")</f>
        <v/>
      </c>
      <c r="H579">
        <f>1</f>
        <v>1</v>
      </c>
      <c r="I579" cm="1">
        <f t="array" ref="I579">IF(_xlfn.XLOOKUP(drafter_draft_stats[[#This Row],[draft_id]],drafts[id],drafts[non_canonical])=TRUE,0,_xlfn.XLOOKUP(drafter_draft_stats[[#This Row],[drafter_id]],$D$2:$D578,$R$2:$R578,0,,-1))</f>
        <v>0</v>
      </c>
      <c r="J579" cm="1">
        <f t="array" ref="J579">IF(_xlfn.XLOOKUP(drafter_draft_stats[[#This Row],[draft_id]],drafts[id],drafts[non_canonical])=TRUE,0,_xlfn.XLOOKUP(drafter_draft_stats[[#This Row],[drafter_id]],$D$2:$D578,$S$2:$S578,0,,-1))</f>
        <v>1</v>
      </c>
      <c r="K579" cm="1">
        <f t="array" ref="K579">IF(_xlfn.XLOOKUP(1,(game_boards[draft_id]=drafter_draft_stats[[#This Row],[draft_id]])*(game_boards[drafter_id]=drafter_draft_stats[[#This Row],[drafter_id]]),game_boards[has_bonus_veto])=TRUE,1,0)</f>
        <v>0</v>
      </c>
      <c r="L579" cm="1">
        <f t="array" ref="L579">IF(_xlfn.XLOOKUP(1,(game_boards[draft_id]=drafter_draft_stats[[#This Row],[draft_id]])*(game_boards[drafter_id]=drafter_draft_stats[[#This Row],[drafter_id]]),game_boards[has_bonus_veto_override])=TRUE,1,0)</f>
        <v>0</v>
      </c>
      <c r="M579">
        <f>drafter_draft_stats[[#This Row],[starting_veto]]+drafter_draft_stats[[#This Row],[rollover_vetoes]]+drafter_draft_stats[[#This Row],[trivia_vetoes]]</f>
        <v>1</v>
      </c>
      <c r="N579">
        <f>drafter_draft_stats[[#This Row],[rollover_veto_override]]+drafter_draft_stats[[#This Row],[trivia_veto_override]]</f>
        <v>1</v>
      </c>
      <c r="P579">
        <v>1</v>
      </c>
      <c r="R579">
        <f>IF(_xlfn.XLOOKUP(drafter_draft_stats[[#This Row],[draft_id]],drafts[id],drafts[non_canonical])=TRUE,0,IF(drafter_draft_stats[[#This Row],[total_vetoes]]-drafter_draft_stats[[#This Row],[vetoes_used]]&gt;=1,1,0))</f>
        <v>0</v>
      </c>
      <c r="S579">
        <f>IF(_xlfn.XLOOKUP(drafter_draft_stats[[#This Row],[draft_id]],drafts[id],drafts[non_canonical])=TRUE,0,IF(drafter_draft_stats[[#This Row],[total_veto_overrides]]-drafter_draft_stats[[#This Row],[veto_overrides_used]]&gt;=1,1,0))</f>
        <v>1</v>
      </c>
    </row>
    <row r="580" spans="2:19" x14ac:dyDescent="0.25">
      <c r="B580" t="s">
        <v>13</v>
      </c>
      <c r="C580" t="str">
        <f>_xlfn.XLOOKUP(drafter_draft_stats[[#This Row],[draft_id]],drafts[id],drafts[title])</f>
        <v>Blumhouse</v>
      </c>
      <c r="D580" t="s">
        <v>909</v>
      </c>
      <c r="E580" t="str">
        <f>_xlfn.XLOOKUP(drafter_draft_stats[[#This Row],[drafter_id]],drafters[id],drafters[name],"")</f>
        <v>Kyle Anderson</v>
      </c>
      <c r="G580" t="str">
        <f>_xlfn.XLOOKUP(drafter_draft_stats[[#This Row],[drafter_team_id]],drafter_teams[id],drafter_teams[name],"")</f>
        <v/>
      </c>
      <c r="H580">
        <f>1</f>
        <v>1</v>
      </c>
      <c r="I580" cm="1">
        <f t="array" ref="I580">IF(_xlfn.XLOOKUP(drafter_draft_stats[[#This Row],[draft_id]],drafts[id],drafts[non_canonical])=TRUE,0,_xlfn.XLOOKUP(drafter_draft_stats[[#This Row],[drafter_id]],$D$2:$D579,$R$2:$R579,0,,-1))</f>
        <v>1</v>
      </c>
      <c r="J580" cm="1">
        <f t="array" ref="J580">IF(_xlfn.XLOOKUP(drafter_draft_stats[[#This Row],[draft_id]],drafts[id],drafts[non_canonical])=TRUE,0,_xlfn.XLOOKUP(drafter_draft_stats[[#This Row],[drafter_id]],$D$2:$D579,$S$2:$S579,0,,-1))</f>
        <v>0</v>
      </c>
      <c r="K580" cm="1">
        <f t="array" ref="K580">IF(_xlfn.XLOOKUP(1,(game_boards[draft_id]=drafter_draft_stats[[#This Row],[draft_id]])*(game_boards[drafter_id]=drafter_draft_stats[[#This Row],[drafter_id]]),game_boards[has_bonus_veto])=TRUE,1,0)</f>
        <v>0</v>
      </c>
      <c r="L580" cm="1">
        <f t="array" ref="L580">IF(_xlfn.XLOOKUP(1,(game_boards[draft_id]=drafter_draft_stats[[#This Row],[draft_id]])*(game_boards[drafter_id]=drafter_draft_stats[[#This Row],[drafter_id]]),game_boards[has_bonus_veto_override])=TRUE,1,0)</f>
        <v>0</v>
      </c>
      <c r="M580">
        <f>drafter_draft_stats[[#This Row],[starting_veto]]+drafter_draft_stats[[#This Row],[rollover_vetoes]]+drafter_draft_stats[[#This Row],[trivia_vetoes]]</f>
        <v>2</v>
      </c>
      <c r="N580">
        <f>drafter_draft_stats[[#This Row],[rollover_veto_override]]+drafter_draft_stats[[#This Row],[trivia_veto_override]]</f>
        <v>0</v>
      </c>
      <c r="P580">
        <v>1</v>
      </c>
      <c r="R580">
        <f>IF(_xlfn.XLOOKUP(drafter_draft_stats[[#This Row],[draft_id]],drafts[id],drafts[non_canonical])=TRUE,0,IF(drafter_draft_stats[[#This Row],[total_vetoes]]-drafter_draft_stats[[#This Row],[vetoes_used]]&gt;=1,1,0))</f>
        <v>1</v>
      </c>
      <c r="S580">
        <f>IF(_xlfn.XLOOKUP(drafter_draft_stats[[#This Row],[draft_id]],drafts[id],drafts[non_canonical])=TRUE,0,IF(drafter_draft_stats[[#This Row],[total_veto_overrides]]-drafter_draft_stats[[#This Row],[veto_overrides_used]]&gt;=1,1,0))</f>
        <v>0</v>
      </c>
    </row>
    <row r="581" spans="2:19" x14ac:dyDescent="0.25">
      <c r="B581" t="s">
        <v>114</v>
      </c>
      <c r="C581" t="str">
        <f>_xlfn.XLOOKUP(drafter_draft_stats[[#This Row],[draft_id]],drafts[id],drafts[title])</f>
        <v>Home Invasion</v>
      </c>
      <c r="D581" t="s">
        <v>1137</v>
      </c>
      <c r="E581" t="str">
        <f>_xlfn.XLOOKUP(drafter_draft_stats[[#This Row],[drafter_id]],drafters[id],drafters[name],"")</f>
        <v>Wynter Mitchell</v>
      </c>
      <c r="G581" t="str">
        <f>_xlfn.XLOOKUP(drafter_draft_stats[[#This Row],[drafter_team_id]],drafter_teams[id],drafter_teams[name],"")</f>
        <v/>
      </c>
      <c r="H581">
        <f>1</f>
        <v>1</v>
      </c>
      <c r="I581" cm="1">
        <f t="array" ref="I581">IF(_xlfn.XLOOKUP(drafter_draft_stats[[#This Row],[draft_id]],drafts[id],drafts[non_canonical])=TRUE,0,_xlfn.XLOOKUP(drafter_draft_stats[[#This Row],[drafter_id]],$D$2:$D580,$R$2:$R580,0,,-1))</f>
        <v>1</v>
      </c>
      <c r="J581" cm="1">
        <f t="array" ref="J581">IF(_xlfn.XLOOKUP(drafter_draft_stats[[#This Row],[draft_id]],drafts[id],drafts[non_canonical])=TRUE,0,_xlfn.XLOOKUP(drafter_draft_stats[[#This Row],[drafter_id]],$D$2:$D580,$S$2:$S580,0,,-1))</f>
        <v>1</v>
      </c>
      <c r="K581" cm="1">
        <f t="array" ref="K581">IF(_xlfn.XLOOKUP(1,(game_boards[draft_id]=drafter_draft_stats[[#This Row],[draft_id]])*(game_boards[drafter_id]=drafter_draft_stats[[#This Row],[drafter_id]]),game_boards[has_bonus_veto])=TRUE,1,0)</f>
        <v>0</v>
      </c>
      <c r="L581" cm="1">
        <f t="array" ref="L581">IF(_xlfn.XLOOKUP(1,(game_boards[draft_id]=drafter_draft_stats[[#This Row],[draft_id]])*(game_boards[drafter_id]=drafter_draft_stats[[#This Row],[drafter_id]]),game_boards[has_bonus_veto_override])=TRUE,1,0)</f>
        <v>0</v>
      </c>
      <c r="M581">
        <f>drafter_draft_stats[[#This Row],[starting_veto]]+drafter_draft_stats[[#This Row],[rollover_vetoes]]+drafter_draft_stats[[#This Row],[trivia_vetoes]]</f>
        <v>2</v>
      </c>
      <c r="N581">
        <f>drafter_draft_stats[[#This Row],[rollover_veto_override]]+drafter_draft_stats[[#This Row],[trivia_veto_override]]</f>
        <v>1</v>
      </c>
      <c r="P581">
        <v>1</v>
      </c>
      <c r="R581">
        <f>IF(_xlfn.XLOOKUP(drafter_draft_stats[[#This Row],[draft_id]],drafts[id],drafts[non_canonical])=TRUE,0,IF(drafter_draft_stats[[#This Row],[total_vetoes]]-drafter_draft_stats[[#This Row],[vetoes_used]]&gt;=1,1,0))</f>
        <v>1</v>
      </c>
      <c r="S581">
        <f>IF(_xlfn.XLOOKUP(drafter_draft_stats[[#This Row],[draft_id]],drafts[id],drafts[non_canonical])=TRUE,0,IF(drafter_draft_stats[[#This Row],[total_veto_overrides]]-drafter_draft_stats[[#This Row],[veto_overrides_used]]&gt;=1,1,0))</f>
        <v>1</v>
      </c>
    </row>
    <row r="582" spans="2:19" x14ac:dyDescent="0.25">
      <c r="B582" t="s">
        <v>114</v>
      </c>
      <c r="C582" t="str">
        <f>_xlfn.XLOOKUP(drafter_draft_stats[[#This Row],[draft_id]],drafts[id],drafts[title])</f>
        <v>Home Invasion</v>
      </c>
      <c r="D582" t="s">
        <v>1129</v>
      </c>
      <c r="E582" t="str">
        <f>_xlfn.XLOOKUP(drafter_draft_stats[[#This Row],[drafter_id]],drafters[id],drafters[name],"")</f>
        <v>Morgan Peter Brown</v>
      </c>
      <c r="G582" t="str">
        <f>_xlfn.XLOOKUP(drafter_draft_stats[[#This Row],[drafter_team_id]],drafter_teams[id],drafter_teams[name],"")</f>
        <v/>
      </c>
      <c r="H582">
        <f>1</f>
        <v>1</v>
      </c>
      <c r="I582" cm="1">
        <f t="array" ref="I582">IF(_xlfn.XLOOKUP(drafter_draft_stats[[#This Row],[draft_id]],drafts[id],drafts[non_canonical])=TRUE,0,_xlfn.XLOOKUP(drafter_draft_stats[[#This Row],[drafter_id]],$D$2:$D581,$R$2:$R581,0,,-1))</f>
        <v>1</v>
      </c>
      <c r="J582" cm="1">
        <f t="array" ref="J582">IF(_xlfn.XLOOKUP(drafter_draft_stats[[#This Row],[draft_id]],drafts[id],drafts[non_canonical])=TRUE,0,_xlfn.XLOOKUP(drafter_draft_stats[[#This Row],[drafter_id]],$D$2:$D581,$S$2:$S581,0,,-1))</f>
        <v>0</v>
      </c>
      <c r="K582" cm="1">
        <f t="array" ref="K582">IF(_xlfn.XLOOKUP(1,(game_boards[draft_id]=drafter_draft_stats[[#This Row],[draft_id]])*(game_boards[drafter_id]=drafter_draft_stats[[#This Row],[drafter_id]]),game_boards[has_bonus_veto])=TRUE,1,0)</f>
        <v>0</v>
      </c>
      <c r="L582" cm="1">
        <f t="array" ref="L582">IF(_xlfn.XLOOKUP(1,(game_boards[draft_id]=drafter_draft_stats[[#This Row],[draft_id]])*(game_boards[drafter_id]=drafter_draft_stats[[#This Row],[drafter_id]]),game_boards[has_bonus_veto_override])=TRUE,1,0)</f>
        <v>0</v>
      </c>
      <c r="M582">
        <f>drafter_draft_stats[[#This Row],[starting_veto]]+drafter_draft_stats[[#This Row],[rollover_vetoes]]+drafter_draft_stats[[#This Row],[trivia_vetoes]]</f>
        <v>2</v>
      </c>
      <c r="N582">
        <f>drafter_draft_stats[[#This Row],[rollover_veto_override]]+drafter_draft_stats[[#This Row],[trivia_veto_override]]</f>
        <v>0</v>
      </c>
      <c r="P582">
        <v>2</v>
      </c>
      <c r="R582">
        <f>IF(_xlfn.XLOOKUP(drafter_draft_stats[[#This Row],[draft_id]],drafts[id],drafts[non_canonical])=TRUE,0,IF(drafter_draft_stats[[#This Row],[total_vetoes]]-drafter_draft_stats[[#This Row],[vetoes_used]]&gt;=1,1,0))</f>
        <v>0</v>
      </c>
      <c r="S582">
        <f>IF(_xlfn.XLOOKUP(drafter_draft_stats[[#This Row],[draft_id]],drafts[id],drafts[non_canonical])=TRUE,0,IF(drafter_draft_stats[[#This Row],[total_veto_overrides]]-drafter_draft_stats[[#This Row],[veto_overrides_used]]&gt;=1,1,0))</f>
        <v>0</v>
      </c>
    </row>
    <row r="583" spans="2:19" x14ac:dyDescent="0.25">
      <c r="B583" t="s">
        <v>318</v>
      </c>
      <c r="C583" t="str">
        <f>_xlfn.XLOOKUP(drafter_draft_stats[[#This Row],[draft_id]],drafts[id],drafts[title])</f>
        <v>Two Thumbs Down</v>
      </c>
      <c r="D583" t="s">
        <v>1147</v>
      </c>
      <c r="E583" t="str">
        <f>_xlfn.XLOOKUP(drafter_draft_stats[[#This Row],[drafter_id]],drafters[id],drafters[name],"")</f>
        <v>Matt Singer</v>
      </c>
      <c r="G583" t="str">
        <f>_xlfn.XLOOKUP(drafter_draft_stats[[#This Row],[drafter_team_id]],drafter_teams[id],drafter_teams[name],"")</f>
        <v/>
      </c>
      <c r="H583">
        <f>1</f>
        <v>1</v>
      </c>
      <c r="I583" cm="1">
        <f t="array" ref="I583">IF(_xlfn.XLOOKUP(drafter_draft_stats[[#This Row],[draft_id]],drafts[id],drafts[non_canonical])=TRUE,0,_xlfn.XLOOKUP(drafter_draft_stats[[#This Row],[drafter_id]],$D$2:$D582,$R$2:$R582,0,,-1))</f>
        <v>0</v>
      </c>
      <c r="J583" cm="1">
        <f t="array" ref="J583">IF(_xlfn.XLOOKUP(drafter_draft_stats[[#This Row],[draft_id]],drafts[id],drafts[non_canonical])=TRUE,0,_xlfn.XLOOKUP(drafter_draft_stats[[#This Row],[drafter_id]],$D$2:$D582,$S$2:$S582,0,,-1))</f>
        <v>0</v>
      </c>
      <c r="K583" cm="1">
        <f t="array" ref="K583">IF(_xlfn.XLOOKUP(1,(game_boards[draft_id]=drafter_draft_stats[[#This Row],[draft_id]])*(game_boards[drafter_id]=drafter_draft_stats[[#This Row],[drafter_id]]),game_boards[has_bonus_veto])=TRUE,1,0)</f>
        <v>0</v>
      </c>
      <c r="L583" cm="1">
        <f t="array" ref="L583">IF(_xlfn.XLOOKUP(1,(game_boards[draft_id]=drafter_draft_stats[[#This Row],[draft_id]])*(game_boards[drafter_id]=drafter_draft_stats[[#This Row],[drafter_id]]),game_boards[has_bonus_veto_override])=TRUE,1,0)</f>
        <v>0</v>
      </c>
      <c r="M583">
        <f>drafter_draft_stats[[#This Row],[starting_veto]]+drafter_draft_stats[[#This Row],[rollover_vetoes]]+drafter_draft_stats[[#This Row],[trivia_vetoes]]</f>
        <v>1</v>
      </c>
      <c r="N583">
        <f>drafter_draft_stats[[#This Row],[rollover_veto_override]]+drafter_draft_stats[[#This Row],[trivia_veto_override]]</f>
        <v>0</v>
      </c>
      <c r="R583">
        <f>IF(_xlfn.XLOOKUP(drafter_draft_stats[[#This Row],[draft_id]],drafts[id],drafts[non_canonical])=TRUE,0,IF(drafter_draft_stats[[#This Row],[total_vetoes]]-drafter_draft_stats[[#This Row],[vetoes_used]]&gt;=1,1,0))</f>
        <v>1</v>
      </c>
      <c r="S583">
        <f>IF(_xlfn.XLOOKUP(drafter_draft_stats[[#This Row],[draft_id]],drafts[id],drafts[non_canonical])=TRUE,0,IF(drafter_draft_stats[[#This Row],[total_veto_overrides]]-drafter_draft_stats[[#This Row],[veto_overrides_used]]&gt;=1,1,0))</f>
        <v>0</v>
      </c>
    </row>
    <row r="584" spans="2:19" x14ac:dyDescent="0.25">
      <c r="B584" t="s">
        <v>318</v>
      </c>
      <c r="C584" t="str">
        <f>_xlfn.XLOOKUP(drafter_draft_stats[[#This Row],[draft_id]],drafts[id],drafts[title])</f>
        <v>Two Thumbs Down</v>
      </c>
      <c r="D584" t="s">
        <v>1167</v>
      </c>
      <c r="E584" t="str">
        <f>_xlfn.XLOOKUP(drafter_draft_stats[[#This Row],[drafter_id]],drafters[id],drafters[name],"")</f>
        <v>Jordan Hoffman</v>
      </c>
      <c r="G584" t="str">
        <f>_xlfn.XLOOKUP(drafter_draft_stats[[#This Row],[drafter_team_id]],drafter_teams[id],drafter_teams[name],"")</f>
        <v/>
      </c>
      <c r="H584">
        <f>1</f>
        <v>1</v>
      </c>
      <c r="I584" cm="1">
        <f t="array" ref="I584">IF(_xlfn.XLOOKUP(drafter_draft_stats[[#This Row],[draft_id]],drafts[id],drafts[non_canonical])=TRUE,0,_xlfn.XLOOKUP(drafter_draft_stats[[#This Row],[drafter_id]],$D$2:$D583,$R$2:$R583,0,,-1))</f>
        <v>0</v>
      </c>
      <c r="J584" cm="1">
        <f t="array" ref="J584">IF(_xlfn.XLOOKUP(drafter_draft_stats[[#This Row],[draft_id]],drafts[id],drafts[non_canonical])=TRUE,0,_xlfn.XLOOKUP(drafter_draft_stats[[#This Row],[drafter_id]],$D$2:$D583,$S$2:$S583,0,,-1))</f>
        <v>0</v>
      </c>
      <c r="K584" cm="1">
        <f t="array" ref="K584">IF(_xlfn.XLOOKUP(1,(game_boards[draft_id]=drafter_draft_stats[[#This Row],[draft_id]])*(game_boards[drafter_id]=drafter_draft_stats[[#This Row],[drafter_id]]),game_boards[has_bonus_veto])=TRUE,1,0)</f>
        <v>0</v>
      </c>
      <c r="L584" cm="1">
        <f t="array" ref="L584">IF(_xlfn.XLOOKUP(1,(game_boards[draft_id]=drafter_draft_stats[[#This Row],[draft_id]])*(game_boards[drafter_id]=drafter_draft_stats[[#This Row],[drafter_id]]),game_boards[has_bonus_veto_override])=TRUE,1,0)</f>
        <v>0</v>
      </c>
      <c r="M584">
        <f>drafter_draft_stats[[#This Row],[starting_veto]]+drafter_draft_stats[[#This Row],[rollover_vetoes]]+drafter_draft_stats[[#This Row],[trivia_vetoes]]</f>
        <v>1</v>
      </c>
      <c r="N584">
        <f>drafter_draft_stats[[#This Row],[rollover_veto_override]]+drafter_draft_stats[[#This Row],[trivia_veto_override]]</f>
        <v>0</v>
      </c>
      <c r="P584">
        <v>1</v>
      </c>
      <c r="R584">
        <f>IF(_xlfn.XLOOKUP(drafter_draft_stats[[#This Row],[draft_id]],drafts[id],drafts[non_canonical])=TRUE,0,IF(drafter_draft_stats[[#This Row],[total_vetoes]]-drafter_draft_stats[[#This Row],[vetoes_used]]&gt;=1,1,0))</f>
        <v>0</v>
      </c>
      <c r="S584">
        <f>IF(_xlfn.XLOOKUP(drafter_draft_stats[[#This Row],[draft_id]],drafts[id],drafts[non_canonical])=TRUE,0,IF(drafter_draft_stats[[#This Row],[total_veto_overrides]]-drafter_draft_stats[[#This Row],[veto_overrides_used]]&gt;=1,1,0))</f>
        <v>0</v>
      </c>
    </row>
    <row r="585" spans="2:19" x14ac:dyDescent="0.25">
      <c r="B585" t="s">
        <v>342</v>
      </c>
      <c r="C585" t="str">
        <f>_xlfn.XLOOKUP(drafter_draft_stats[[#This Row],[draft_id]],drafts[id],drafts[title])</f>
        <v>Saw Super Draft</v>
      </c>
      <c r="D585" t="s">
        <v>1065</v>
      </c>
      <c r="E585" t="str">
        <f>_xlfn.XLOOKUP(drafter_draft_stats[[#This Row],[drafter_id]],drafters[id],drafters[name],"")</f>
        <v>Megan Amram</v>
      </c>
      <c r="G585" t="str">
        <f>_xlfn.XLOOKUP(drafter_draft_stats[[#This Row],[drafter_team_id]],drafter_teams[id],drafter_teams[name],"")</f>
        <v/>
      </c>
      <c r="H585">
        <f>1</f>
        <v>1</v>
      </c>
      <c r="I585" cm="1">
        <f t="array" ref="I585">IF(_xlfn.XLOOKUP(drafter_draft_stats[[#This Row],[draft_id]],drafts[id],drafts[non_canonical])=TRUE,0,_xlfn.XLOOKUP(drafter_draft_stats[[#This Row],[drafter_id]],$D$2:$D584,$R$2:$R584,0,,-1))</f>
        <v>0</v>
      </c>
      <c r="J585" cm="1">
        <f t="array" ref="J585">IF(_xlfn.XLOOKUP(drafter_draft_stats[[#This Row],[draft_id]],drafts[id],drafts[non_canonical])=TRUE,0,_xlfn.XLOOKUP(drafter_draft_stats[[#This Row],[drafter_id]],$D$2:$D584,$S$2:$S584,0,,-1))</f>
        <v>0</v>
      </c>
      <c r="K585" cm="1">
        <f t="array" ref="K585">IF(_xlfn.XLOOKUP(1,(game_boards[draft_id]=drafter_draft_stats[[#This Row],[draft_id]])*(game_boards[drafter_id]=drafter_draft_stats[[#This Row],[drafter_id]]),game_boards[has_bonus_veto])=TRUE,1,0)</f>
        <v>1</v>
      </c>
      <c r="L585" cm="1">
        <f t="array" ref="L585">IF(_xlfn.XLOOKUP(1,(game_boards[draft_id]=drafter_draft_stats[[#This Row],[draft_id]])*(game_boards[drafter_id]=drafter_draft_stats[[#This Row],[drafter_id]]),game_boards[has_bonus_veto_override])=TRUE,1,0)</f>
        <v>0</v>
      </c>
      <c r="M585">
        <f>drafter_draft_stats[[#This Row],[starting_veto]]+drafter_draft_stats[[#This Row],[rollover_vetoes]]+drafter_draft_stats[[#This Row],[trivia_vetoes]]</f>
        <v>2</v>
      </c>
      <c r="N585">
        <f>drafter_draft_stats[[#This Row],[rollover_veto_override]]+drafter_draft_stats[[#This Row],[trivia_veto_override]]</f>
        <v>0</v>
      </c>
      <c r="P585">
        <v>2</v>
      </c>
      <c r="R585">
        <f>IF(_xlfn.XLOOKUP(drafter_draft_stats[[#This Row],[draft_id]],drafts[id],drafts[non_canonical])=TRUE,0,IF(drafter_draft_stats[[#This Row],[total_vetoes]]-drafter_draft_stats[[#This Row],[vetoes_used]]&gt;=1,1,0))</f>
        <v>0</v>
      </c>
      <c r="S585">
        <f>IF(_xlfn.XLOOKUP(drafter_draft_stats[[#This Row],[draft_id]],drafts[id],drafts[non_canonical])=TRUE,0,IF(drafter_draft_stats[[#This Row],[total_veto_overrides]]-drafter_draft_stats[[#This Row],[veto_overrides_used]]&gt;=1,1,0))</f>
        <v>0</v>
      </c>
    </row>
    <row r="586" spans="2:19" x14ac:dyDescent="0.25">
      <c r="B586" t="s">
        <v>342</v>
      </c>
      <c r="C586" t="str">
        <f>_xlfn.XLOOKUP(drafter_draft_stats[[#This Row],[draft_id]],drafts[id],drafts[title])</f>
        <v>Saw Super Draft</v>
      </c>
      <c r="D586" t="s">
        <v>1223</v>
      </c>
      <c r="E586" t="str">
        <f>_xlfn.XLOOKUP(drafter_draft_stats[[#This Row],[drafter_id]],drafters[id],drafters[name],"")</f>
        <v>Ben Mekler</v>
      </c>
      <c r="G586" t="str">
        <f>_xlfn.XLOOKUP(drafter_draft_stats[[#This Row],[drafter_team_id]],drafter_teams[id],drafter_teams[name],"")</f>
        <v/>
      </c>
      <c r="H586">
        <f>1</f>
        <v>1</v>
      </c>
      <c r="I586" cm="1">
        <f t="array" ref="I586">IF(_xlfn.XLOOKUP(drafter_draft_stats[[#This Row],[draft_id]],drafts[id],drafts[non_canonical])=TRUE,0,_xlfn.XLOOKUP(drafter_draft_stats[[#This Row],[drafter_id]],$D$2:$D585,$R$2:$R585,0,,-1))</f>
        <v>1</v>
      </c>
      <c r="J586" cm="1">
        <f t="array" ref="J586">IF(_xlfn.XLOOKUP(drafter_draft_stats[[#This Row],[draft_id]],drafts[id],drafts[non_canonical])=TRUE,0,_xlfn.XLOOKUP(drafter_draft_stats[[#This Row],[drafter_id]],$D$2:$D585,$S$2:$S585,0,,-1))</f>
        <v>0</v>
      </c>
      <c r="K586" cm="1">
        <f t="array" ref="K586">IF(_xlfn.XLOOKUP(1,(game_boards[draft_id]=drafter_draft_stats[[#This Row],[draft_id]])*(game_boards[drafter_id]=drafter_draft_stats[[#This Row],[drafter_id]]),game_boards[has_bonus_veto])=TRUE,1,0)</f>
        <v>0</v>
      </c>
      <c r="L586" cm="1">
        <f t="array" ref="L586">IF(_xlfn.XLOOKUP(1,(game_boards[draft_id]=drafter_draft_stats[[#This Row],[draft_id]])*(game_boards[drafter_id]=drafter_draft_stats[[#This Row],[drafter_id]]),game_boards[has_bonus_veto_override])=TRUE,1,0)</f>
        <v>0</v>
      </c>
      <c r="M586">
        <f>drafter_draft_stats[[#This Row],[starting_veto]]+drafter_draft_stats[[#This Row],[rollover_vetoes]]+drafter_draft_stats[[#This Row],[trivia_vetoes]]</f>
        <v>2</v>
      </c>
      <c r="N586">
        <f>drafter_draft_stats[[#This Row],[rollover_veto_override]]+drafter_draft_stats[[#This Row],[trivia_veto_override]]</f>
        <v>0</v>
      </c>
      <c r="P586">
        <v>2</v>
      </c>
      <c r="R586">
        <f>IF(_xlfn.XLOOKUP(drafter_draft_stats[[#This Row],[draft_id]],drafts[id],drafts[non_canonical])=TRUE,0,IF(drafter_draft_stats[[#This Row],[total_vetoes]]-drafter_draft_stats[[#This Row],[vetoes_used]]&gt;=1,1,0))</f>
        <v>0</v>
      </c>
      <c r="S586">
        <f>IF(_xlfn.XLOOKUP(drafter_draft_stats[[#This Row],[draft_id]],drafts[id],drafts[non_canonical])=TRUE,0,IF(drafter_draft_stats[[#This Row],[total_veto_overrides]]-drafter_draft_stats[[#This Row],[veto_overrides_used]]&gt;=1,1,0))</f>
        <v>0</v>
      </c>
    </row>
    <row r="587" spans="2:19" x14ac:dyDescent="0.25">
      <c r="B587" t="s">
        <v>342</v>
      </c>
      <c r="C587" t="str">
        <f>_xlfn.XLOOKUP(drafter_draft_stats[[#This Row],[draft_id]],drafts[id],drafts[title])</f>
        <v>Saw Super Draft</v>
      </c>
      <c r="D587" t="s">
        <v>1067</v>
      </c>
      <c r="E587" t="str">
        <f>_xlfn.XLOOKUP(drafter_draft_stats[[#This Row],[drafter_id]],drafters[id],drafters[name],"")</f>
        <v>Walter Hollmann</v>
      </c>
      <c r="G587" t="str">
        <f>_xlfn.XLOOKUP(drafter_draft_stats[[#This Row],[drafter_team_id]],drafter_teams[id],drafter_teams[name],"")</f>
        <v/>
      </c>
      <c r="H587">
        <f>1</f>
        <v>1</v>
      </c>
      <c r="I587" cm="1">
        <f t="array" ref="I587">IF(_xlfn.XLOOKUP(drafter_draft_stats[[#This Row],[draft_id]],drafts[id],drafts[non_canonical])=TRUE,0,_xlfn.XLOOKUP(drafter_draft_stats[[#This Row],[drafter_id]],$D$2:$D586,$R$2:$R586,0,,-1))</f>
        <v>0</v>
      </c>
      <c r="J587" cm="1">
        <f t="array" ref="J587">IF(_xlfn.XLOOKUP(drafter_draft_stats[[#This Row],[draft_id]],drafts[id],drafts[non_canonical])=TRUE,0,_xlfn.XLOOKUP(drafter_draft_stats[[#This Row],[drafter_id]],$D$2:$D586,$S$2:$S586,0,,-1))</f>
        <v>0</v>
      </c>
      <c r="K587" cm="1">
        <f t="array" ref="K587">IF(_xlfn.XLOOKUP(1,(game_boards[draft_id]=drafter_draft_stats[[#This Row],[draft_id]])*(game_boards[drafter_id]=drafter_draft_stats[[#This Row],[drafter_id]]),game_boards[has_bonus_veto])=TRUE,1,0)</f>
        <v>0</v>
      </c>
      <c r="L587" cm="1">
        <f t="array" ref="L587">IF(_xlfn.XLOOKUP(1,(game_boards[draft_id]=drafter_draft_stats[[#This Row],[draft_id]])*(game_boards[drafter_id]=drafter_draft_stats[[#This Row],[drafter_id]]),game_boards[has_bonus_veto_override])=TRUE,1,0)</f>
        <v>1</v>
      </c>
      <c r="M587">
        <f>drafter_draft_stats[[#This Row],[starting_veto]]+drafter_draft_stats[[#This Row],[rollover_vetoes]]+drafter_draft_stats[[#This Row],[trivia_vetoes]]</f>
        <v>1</v>
      </c>
      <c r="N587">
        <f>drafter_draft_stats[[#This Row],[rollover_veto_override]]+drafter_draft_stats[[#This Row],[trivia_veto_override]]</f>
        <v>1</v>
      </c>
      <c r="P587">
        <v>1</v>
      </c>
      <c r="R587">
        <f>IF(_xlfn.XLOOKUP(drafter_draft_stats[[#This Row],[draft_id]],drafts[id],drafts[non_canonical])=TRUE,0,IF(drafter_draft_stats[[#This Row],[total_vetoes]]-drafter_draft_stats[[#This Row],[vetoes_used]]&gt;=1,1,0))</f>
        <v>0</v>
      </c>
      <c r="S587">
        <f>IF(_xlfn.XLOOKUP(drafter_draft_stats[[#This Row],[draft_id]],drafts[id],drafts[non_canonical])=TRUE,0,IF(drafter_draft_stats[[#This Row],[total_veto_overrides]]-drafter_draft_stats[[#This Row],[veto_overrides_used]]&gt;=1,1,0))</f>
        <v>1</v>
      </c>
    </row>
    <row r="588" spans="2:19" x14ac:dyDescent="0.25">
      <c r="B588" t="s">
        <v>522</v>
      </c>
      <c r="C588" t="str">
        <f>_xlfn.XLOOKUP(drafter_draft_stats[[#This Row],[draft_id]],drafts[id],drafts[title])</f>
        <v>Halloween Super Draft</v>
      </c>
      <c r="D588" t="s">
        <v>915</v>
      </c>
      <c r="E588" t="str">
        <f>_xlfn.XLOOKUP(drafter_draft_stats[[#This Row],[drafter_id]],drafters[id],drafters[name],"")</f>
        <v>Billy Ray Brewton</v>
      </c>
      <c r="G588" t="str">
        <f>_xlfn.XLOOKUP(drafter_draft_stats[[#This Row],[drafter_team_id]],drafter_teams[id],drafter_teams[name],"")</f>
        <v/>
      </c>
      <c r="H588">
        <f>1</f>
        <v>1</v>
      </c>
      <c r="I588" cm="1">
        <f t="array" ref="I588">IF(_xlfn.XLOOKUP(drafter_draft_stats[[#This Row],[draft_id]],drafts[id],drafts[non_canonical])=TRUE,0,_xlfn.XLOOKUP(drafter_draft_stats[[#This Row],[drafter_id]],$D$2:$D587,$R$2:$R587,0,,-1))</f>
        <v>0</v>
      </c>
      <c r="J588" cm="1">
        <f t="array" ref="J588">IF(_xlfn.XLOOKUP(drafter_draft_stats[[#This Row],[draft_id]],drafts[id],drafts[non_canonical])=TRUE,0,_xlfn.XLOOKUP(drafter_draft_stats[[#This Row],[drafter_id]],$D$2:$D587,$S$2:$S587,0,,-1))</f>
        <v>1</v>
      </c>
      <c r="K588" cm="1">
        <f t="array" ref="K588">IF(_xlfn.XLOOKUP(1,(game_boards[draft_id]=drafter_draft_stats[[#This Row],[draft_id]])*(game_boards[drafter_id]=drafter_draft_stats[[#This Row],[drafter_id]]),game_boards[has_bonus_veto])=TRUE,1,0)</f>
        <v>1</v>
      </c>
      <c r="L588" cm="1">
        <f t="array" ref="L588">IF(_xlfn.XLOOKUP(1,(game_boards[draft_id]=drafter_draft_stats[[#This Row],[draft_id]])*(game_boards[drafter_id]=drafter_draft_stats[[#This Row],[drafter_id]]),game_boards[has_bonus_veto_override])=TRUE,1,0)</f>
        <v>0</v>
      </c>
      <c r="M588">
        <f>drafter_draft_stats[[#This Row],[starting_veto]]+drafter_draft_stats[[#This Row],[rollover_vetoes]]+drafter_draft_stats[[#This Row],[trivia_vetoes]]</f>
        <v>2</v>
      </c>
      <c r="N588">
        <f>drafter_draft_stats[[#This Row],[rollover_veto_override]]+drafter_draft_stats[[#This Row],[trivia_veto_override]]</f>
        <v>1</v>
      </c>
      <c r="P588">
        <v>3</v>
      </c>
      <c r="R588">
        <f>IF(_xlfn.XLOOKUP(drafter_draft_stats[[#This Row],[draft_id]],drafts[id],drafts[non_canonical])=TRUE,0,IF(drafter_draft_stats[[#This Row],[total_vetoes]]-drafter_draft_stats[[#This Row],[vetoes_used]]&gt;=1,1,0))</f>
        <v>0</v>
      </c>
      <c r="S588">
        <f>IF(_xlfn.XLOOKUP(drafter_draft_stats[[#This Row],[draft_id]],drafts[id],drafts[non_canonical])=TRUE,0,IF(drafter_draft_stats[[#This Row],[total_veto_overrides]]-drafter_draft_stats[[#This Row],[veto_overrides_used]]&gt;=1,1,0))</f>
        <v>1</v>
      </c>
    </row>
    <row r="589" spans="2:19" x14ac:dyDescent="0.25">
      <c r="B589" t="s">
        <v>522</v>
      </c>
      <c r="C589" t="str">
        <f>_xlfn.XLOOKUP(drafter_draft_stats[[#This Row],[draft_id]],drafts[id],drafts[title])</f>
        <v>Halloween Super Draft</v>
      </c>
      <c r="D589" t="s">
        <v>845</v>
      </c>
      <c r="E589" t="str">
        <f>_xlfn.XLOOKUP(drafter_draft_stats[[#This Row],[drafter_id]],drafters[id],drafters[name],"")</f>
        <v>Rebekah McKendry</v>
      </c>
      <c r="G589" t="str">
        <f>_xlfn.XLOOKUP(drafter_draft_stats[[#This Row],[drafter_team_id]],drafter_teams[id],drafter_teams[name],"")</f>
        <v/>
      </c>
      <c r="H589">
        <f>1</f>
        <v>1</v>
      </c>
      <c r="I589" cm="1">
        <f t="array" ref="I589">IF(_xlfn.XLOOKUP(drafter_draft_stats[[#This Row],[draft_id]],drafts[id],drafts[non_canonical])=TRUE,0,_xlfn.XLOOKUP(drafter_draft_stats[[#This Row],[drafter_id]],$D$2:$D588,$R$2:$R588,0,,-1))</f>
        <v>1</v>
      </c>
      <c r="J589" cm="1">
        <f t="array" ref="J589">IF(_xlfn.XLOOKUP(drafter_draft_stats[[#This Row],[draft_id]],drafts[id],drafts[non_canonical])=TRUE,0,_xlfn.XLOOKUP(drafter_draft_stats[[#This Row],[drafter_id]],$D$2:$D588,$S$2:$S588,0,,-1))</f>
        <v>0</v>
      </c>
      <c r="K589" cm="1">
        <f t="array" ref="K589">IF(_xlfn.XLOOKUP(1,(game_boards[draft_id]=drafter_draft_stats[[#This Row],[draft_id]])*(game_boards[drafter_id]=drafter_draft_stats[[#This Row],[drafter_id]]),game_boards[has_bonus_veto])=TRUE,1,0)</f>
        <v>0</v>
      </c>
      <c r="L589" cm="1">
        <f t="array" ref="L589">IF(_xlfn.XLOOKUP(1,(game_boards[draft_id]=drafter_draft_stats[[#This Row],[draft_id]])*(game_boards[drafter_id]=drafter_draft_stats[[#This Row],[drafter_id]]),game_boards[has_bonus_veto_override])=TRUE,1,0)</f>
        <v>0</v>
      </c>
      <c r="M589">
        <f>drafter_draft_stats[[#This Row],[starting_veto]]+drafter_draft_stats[[#This Row],[rollover_vetoes]]+drafter_draft_stats[[#This Row],[trivia_vetoes]]</f>
        <v>2</v>
      </c>
      <c r="N589">
        <f>drafter_draft_stats[[#This Row],[rollover_veto_override]]+drafter_draft_stats[[#This Row],[trivia_veto_override]]</f>
        <v>0</v>
      </c>
      <c r="P589">
        <v>2</v>
      </c>
      <c r="R589">
        <f>IF(_xlfn.XLOOKUP(drafter_draft_stats[[#This Row],[draft_id]],drafts[id],drafts[non_canonical])=TRUE,0,IF(drafter_draft_stats[[#This Row],[total_vetoes]]-drafter_draft_stats[[#This Row],[vetoes_used]]&gt;=1,1,0))</f>
        <v>0</v>
      </c>
      <c r="S589">
        <f>IF(_xlfn.XLOOKUP(drafter_draft_stats[[#This Row],[draft_id]],drafts[id],drafts[non_canonical])=TRUE,0,IF(drafter_draft_stats[[#This Row],[total_veto_overrides]]-drafter_draft_stats[[#This Row],[veto_overrides_used]]&gt;=1,1,0))</f>
        <v>0</v>
      </c>
    </row>
    <row r="590" spans="2:19" x14ac:dyDescent="0.25">
      <c r="B590" t="s">
        <v>522</v>
      </c>
      <c r="C590" t="str">
        <f>_xlfn.XLOOKUP(drafter_draft_stats[[#This Row],[draft_id]],drafts[id],drafts[title])</f>
        <v>Halloween Super Draft</v>
      </c>
      <c r="D590" t="s">
        <v>969</v>
      </c>
      <c r="E590" t="str">
        <f>_xlfn.XLOOKUP(drafter_draft_stats[[#This Row],[drafter_id]],drafters[id],drafters[name],"")</f>
        <v>Graham Skipper</v>
      </c>
      <c r="G590" t="str">
        <f>_xlfn.XLOOKUP(drafter_draft_stats[[#This Row],[drafter_team_id]],drafter_teams[id],drafter_teams[name],"")</f>
        <v/>
      </c>
      <c r="H590">
        <f>1</f>
        <v>1</v>
      </c>
      <c r="I590" cm="1">
        <f t="array" ref="I590">IF(_xlfn.XLOOKUP(drafter_draft_stats[[#This Row],[draft_id]],drafts[id],drafts[non_canonical])=TRUE,0,_xlfn.XLOOKUP(drafter_draft_stats[[#This Row],[drafter_id]],$D$2:$D589,$R$2:$R589,0,,-1))</f>
        <v>1</v>
      </c>
      <c r="J590" cm="1">
        <f t="array" ref="J590">IF(_xlfn.XLOOKUP(drafter_draft_stats[[#This Row],[draft_id]],drafts[id],drafts[non_canonical])=TRUE,0,_xlfn.XLOOKUP(drafter_draft_stats[[#This Row],[drafter_id]],$D$2:$D589,$S$2:$S589,0,,-1))</f>
        <v>0</v>
      </c>
      <c r="K590" cm="1">
        <f t="array" ref="K590">IF(_xlfn.XLOOKUP(1,(game_boards[draft_id]=drafter_draft_stats[[#This Row],[draft_id]])*(game_boards[drafter_id]=drafter_draft_stats[[#This Row],[drafter_id]]),game_boards[has_bonus_veto])=TRUE,1,0)</f>
        <v>0</v>
      </c>
      <c r="L590" cm="1">
        <f t="array" ref="L590">IF(_xlfn.XLOOKUP(1,(game_boards[draft_id]=drafter_draft_stats[[#This Row],[draft_id]])*(game_boards[drafter_id]=drafter_draft_stats[[#This Row],[drafter_id]]),game_boards[has_bonus_veto_override])=TRUE,1,0)</f>
        <v>1</v>
      </c>
      <c r="M590">
        <f>drafter_draft_stats[[#This Row],[starting_veto]]+drafter_draft_stats[[#This Row],[rollover_vetoes]]+drafter_draft_stats[[#This Row],[trivia_vetoes]]</f>
        <v>2</v>
      </c>
      <c r="N590">
        <f>drafter_draft_stats[[#This Row],[rollover_veto_override]]+drafter_draft_stats[[#This Row],[trivia_veto_override]]</f>
        <v>1</v>
      </c>
      <c r="P590">
        <v>2</v>
      </c>
      <c r="Q590">
        <v>1</v>
      </c>
      <c r="R590">
        <f>IF(_xlfn.XLOOKUP(drafter_draft_stats[[#This Row],[draft_id]],drafts[id],drafts[non_canonical])=TRUE,0,IF(drafter_draft_stats[[#This Row],[total_vetoes]]-drafter_draft_stats[[#This Row],[vetoes_used]]&gt;=1,1,0))</f>
        <v>0</v>
      </c>
      <c r="S590">
        <f>IF(_xlfn.XLOOKUP(drafter_draft_stats[[#This Row],[draft_id]],drafts[id],drafts[non_canonical])=TRUE,0,IF(drafter_draft_stats[[#This Row],[total_veto_overrides]]-drafter_draft_stats[[#This Row],[veto_overrides_used]]&gt;=1,1,0))</f>
        <v>0</v>
      </c>
    </row>
    <row r="591" spans="2:19" x14ac:dyDescent="0.25">
      <c r="B591" t="s">
        <v>522</v>
      </c>
      <c r="C591" t="str">
        <f>_xlfn.XLOOKUP(drafter_draft_stats[[#This Row],[draft_id]],drafts[id],drafts[title])</f>
        <v>Halloween Super Draft</v>
      </c>
      <c r="D591" t="s">
        <v>805</v>
      </c>
      <c r="E591" t="str">
        <f>_xlfn.XLOOKUP(drafter_draft_stats[[#This Row],[drafter_id]],drafters[id],drafters[name],"")</f>
        <v>Elric Kane</v>
      </c>
      <c r="G591" t="str">
        <f>_xlfn.XLOOKUP(drafter_draft_stats[[#This Row],[drafter_team_id]],drafter_teams[id],drafter_teams[name],"")</f>
        <v/>
      </c>
      <c r="H591">
        <f>1</f>
        <v>1</v>
      </c>
      <c r="I591" cm="1">
        <f t="array" ref="I591">IF(_xlfn.XLOOKUP(drafter_draft_stats[[#This Row],[draft_id]],drafts[id],drafts[non_canonical])=TRUE,0,_xlfn.XLOOKUP(drafter_draft_stats[[#This Row],[drafter_id]],$D$2:$D590,$R$2:$R590,0,,-1))</f>
        <v>0</v>
      </c>
      <c r="J591" cm="1">
        <f t="array" ref="J591">IF(_xlfn.XLOOKUP(drafter_draft_stats[[#This Row],[draft_id]],drafts[id],drafts[non_canonical])=TRUE,0,_xlfn.XLOOKUP(drafter_draft_stats[[#This Row],[drafter_id]],$D$2:$D590,$S$2:$S590,0,,-1))</f>
        <v>0</v>
      </c>
      <c r="K591" cm="1">
        <f t="array" ref="K591">IF(_xlfn.XLOOKUP(1,(game_boards[draft_id]=drafter_draft_stats[[#This Row],[draft_id]])*(game_boards[drafter_id]=drafter_draft_stats[[#This Row],[drafter_id]]),game_boards[has_bonus_veto])=TRUE,1,0)</f>
        <v>0</v>
      </c>
      <c r="L591" cm="1">
        <f t="array" ref="L591">IF(_xlfn.XLOOKUP(1,(game_boards[draft_id]=drafter_draft_stats[[#This Row],[draft_id]])*(game_boards[drafter_id]=drafter_draft_stats[[#This Row],[drafter_id]]),game_boards[has_bonus_veto_override])=TRUE,1,0)</f>
        <v>0</v>
      </c>
      <c r="M591">
        <f>drafter_draft_stats[[#This Row],[starting_veto]]+drafter_draft_stats[[#This Row],[rollover_vetoes]]+drafter_draft_stats[[#This Row],[trivia_vetoes]]</f>
        <v>1</v>
      </c>
      <c r="N591">
        <f>drafter_draft_stats[[#This Row],[rollover_veto_override]]+drafter_draft_stats[[#This Row],[trivia_veto_override]]</f>
        <v>0</v>
      </c>
      <c r="P591">
        <v>1</v>
      </c>
      <c r="R591">
        <f>IF(_xlfn.XLOOKUP(drafter_draft_stats[[#This Row],[draft_id]],drafts[id],drafts[non_canonical])=TRUE,0,IF(drafter_draft_stats[[#This Row],[total_vetoes]]-drafter_draft_stats[[#This Row],[vetoes_used]]&gt;=1,1,0))</f>
        <v>0</v>
      </c>
      <c r="S591">
        <f>IF(_xlfn.XLOOKUP(drafter_draft_stats[[#This Row],[draft_id]],drafts[id],drafts[non_canonical])=TRUE,0,IF(drafter_draft_stats[[#This Row],[total_veto_overrides]]-drafter_draft_stats[[#This Row],[veto_overrides_used]]&gt;=1,1,0))</f>
        <v>0</v>
      </c>
    </row>
    <row r="592" spans="2:19" x14ac:dyDescent="0.25">
      <c r="B592" t="s">
        <v>467</v>
      </c>
      <c r="C592" t="str">
        <f>_xlfn.XLOOKUP(drafter_draft_stats[[#This Row],[draft_id]],drafts[id],drafts[title])</f>
        <v>Don Bluth Super Draft</v>
      </c>
      <c r="D592" t="s">
        <v>799</v>
      </c>
      <c r="E592" t="str">
        <f>_xlfn.XLOOKUP(drafter_draft_stats[[#This Row],[drafter_id]],drafters[id],drafters[name],"")</f>
        <v>Joe Reid</v>
      </c>
      <c r="G592" t="str">
        <f>_xlfn.XLOOKUP(drafter_draft_stats[[#This Row],[drafter_team_id]],drafter_teams[id],drafter_teams[name],"")</f>
        <v/>
      </c>
      <c r="H592">
        <f>1</f>
        <v>1</v>
      </c>
      <c r="I592" cm="1">
        <f t="array" ref="I592">IF(_xlfn.XLOOKUP(drafter_draft_stats[[#This Row],[draft_id]],drafts[id],drafts[non_canonical])=TRUE,0,_xlfn.XLOOKUP(drafter_draft_stats[[#This Row],[drafter_id]],$D$2:$D591,$R$2:$R591,0,,-1))</f>
        <v>1</v>
      </c>
      <c r="J592" cm="1">
        <f t="array" ref="J592">IF(_xlfn.XLOOKUP(drafter_draft_stats[[#This Row],[draft_id]],drafts[id],drafts[non_canonical])=TRUE,0,_xlfn.XLOOKUP(drafter_draft_stats[[#This Row],[drafter_id]],$D$2:$D591,$S$2:$S591,0,,-1))</f>
        <v>1</v>
      </c>
      <c r="K592" cm="1">
        <f t="array" ref="K592">IF(_xlfn.XLOOKUP(1,(game_boards[draft_id]=drafter_draft_stats[[#This Row],[draft_id]])*(game_boards[drafter_id]=drafter_draft_stats[[#This Row],[drafter_id]]),game_boards[has_bonus_veto])=TRUE,1,0)</f>
        <v>1</v>
      </c>
      <c r="L592" cm="1">
        <f t="array" ref="L592">IF(_xlfn.XLOOKUP(1,(game_boards[draft_id]=drafter_draft_stats[[#This Row],[draft_id]])*(game_boards[drafter_id]=drafter_draft_stats[[#This Row],[drafter_id]]),game_boards[has_bonus_veto_override])=TRUE,1,0)</f>
        <v>0</v>
      </c>
      <c r="M592">
        <f>drafter_draft_stats[[#This Row],[starting_veto]]+drafter_draft_stats[[#This Row],[rollover_vetoes]]+drafter_draft_stats[[#This Row],[trivia_vetoes]]</f>
        <v>3</v>
      </c>
      <c r="N592">
        <f>drafter_draft_stats[[#This Row],[rollover_veto_override]]+drafter_draft_stats[[#This Row],[trivia_veto_override]]</f>
        <v>1</v>
      </c>
      <c r="P592">
        <v>2</v>
      </c>
      <c r="R592">
        <f>IF(_xlfn.XLOOKUP(drafter_draft_stats[[#This Row],[draft_id]],drafts[id],drafts[non_canonical])=TRUE,0,IF(drafter_draft_stats[[#This Row],[total_vetoes]]-drafter_draft_stats[[#This Row],[vetoes_used]]&gt;=1,1,0))</f>
        <v>1</v>
      </c>
      <c r="S592">
        <f>IF(_xlfn.XLOOKUP(drafter_draft_stats[[#This Row],[draft_id]],drafts[id],drafts[non_canonical])=TRUE,0,IF(drafter_draft_stats[[#This Row],[total_veto_overrides]]-drafter_draft_stats[[#This Row],[veto_overrides_used]]&gt;=1,1,0))</f>
        <v>1</v>
      </c>
    </row>
    <row r="593" spans="2:19" x14ac:dyDescent="0.25">
      <c r="B593" t="s">
        <v>467</v>
      </c>
      <c r="C593" t="str">
        <f>_xlfn.XLOOKUP(drafter_draft_stats[[#This Row],[draft_id]],drafts[id],drafts[title])</f>
        <v>Don Bluth Super Draft</v>
      </c>
      <c r="D593" t="s">
        <v>781</v>
      </c>
      <c r="E593" t="str">
        <f>_xlfn.XLOOKUP(drafter_draft_stats[[#This Row],[drafter_id]],drafters[id],drafters[name],"")</f>
        <v>Adam B. Vary</v>
      </c>
      <c r="G593" t="str">
        <f>_xlfn.XLOOKUP(drafter_draft_stats[[#This Row],[drafter_team_id]],drafter_teams[id],drafter_teams[name],"")</f>
        <v/>
      </c>
      <c r="H593">
        <f>1</f>
        <v>1</v>
      </c>
      <c r="I593" cm="1">
        <f t="array" ref="I593">IF(_xlfn.XLOOKUP(drafter_draft_stats[[#This Row],[draft_id]],drafts[id],drafts[non_canonical])=TRUE,0,_xlfn.XLOOKUP(drafter_draft_stats[[#This Row],[drafter_id]],$D$2:$D592,$R$2:$R592,0,,-1))</f>
        <v>1</v>
      </c>
      <c r="J593" cm="1">
        <f t="array" ref="J593">IF(_xlfn.XLOOKUP(drafter_draft_stats[[#This Row],[draft_id]],drafts[id],drafts[non_canonical])=TRUE,0,_xlfn.XLOOKUP(drafter_draft_stats[[#This Row],[drafter_id]],$D$2:$D592,$S$2:$S592,0,,-1))</f>
        <v>1</v>
      </c>
      <c r="K593" cm="1">
        <f t="array" ref="K593">IF(_xlfn.XLOOKUP(1,(game_boards[draft_id]=drafter_draft_stats[[#This Row],[draft_id]])*(game_boards[drafter_id]=drafter_draft_stats[[#This Row],[drafter_id]]),game_boards[has_bonus_veto])=TRUE,1,0)</f>
        <v>0</v>
      </c>
      <c r="L593" cm="1">
        <f t="array" ref="L593">IF(_xlfn.XLOOKUP(1,(game_boards[draft_id]=drafter_draft_stats[[#This Row],[draft_id]])*(game_boards[drafter_id]=drafter_draft_stats[[#This Row],[drafter_id]]),game_boards[has_bonus_veto_override])=TRUE,1,0)</f>
        <v>0</v>
      </c>
      <c r="M593">
        <f>drafter_draft_stats[[#This Row],[starting_veto]]+drafter_draft_stats[[#This Row],[rollover_vetoes]]+drafter_draft_stats[[#This Row],[trivia_vetoes]]</f>
        <v>2</v>
      </c>
      <c r="N593">
        <f>drafter_draft_stats[[#This Row],[rollover_veto_override]]+drafter_draft_stats[[#This Row],[trivia_veto_override]]</f>
        <v>1</v>
      </c>
      <c r="P593">
        <v>1</v>
      </c>
      <c r="R593">
        <f>IF(_xlfn.XLOOKUP(drafter_draft_stats[[#This Row],[draft_id]],drafts[id],drafts[non_canonical])=TRUE,0,IF(drafter_draft_stats[[#This Row],[total_vetoes]]-drafter_draft_stats[[#This Row],[vetoes_used]]&gt;=1,1,0))</f>
        <v>1</v>
      </c>
      <c r="S593">
        <f>IF(_xlfn.XLOOKUP(drafter_draft_stats[[#This Row],[draft_id]],drafts[id],drafts[non_canonical])=TRUE,0,IF(drafter_draft_stats[[#This Row],[total_veto_overrides]]-drafter_draft_stats[[#This Row],[veto_overrides_used]]&gt;=1,1,0))</f>
        <v>1</v>
      </c>
    </row>
    <row r="594" spans="2:19" x14ac:dyDescent="0.25">
      <c r="B594" t="s">
        <v>614</v>
      </c>
      <c r="C594" t="str">
        <f>_xlfn.XLOOKUP(drafter_draft_stats[[#This Row],[draft_id]],drafts[id],drafts[title])</f>
        <v>Disney Animation Studios Mega Draft</v>
      </c>
      <c r="D594" t="s">
        <v>831</v>
      </c>
      <c r="E594" t="str">
        <f>_xlfn.XLOOKUP(drafter_draft_stats[[#This Row],[drafter_id]],drafters[id],drafters[name],"")</f>
        <v>Dane McDonald</v>
      </c>
      <c r="G594" t="str">
        <f>_xlfn.XLOOKUP(drafter_draft_stats[[#This Row],[drafter_team_id]],drafter_teams[id],drafter_teams[name],"")</f>
        <v/>
      </c>
      <c r="H594">
        <f>1</f>
        <v>1</v>
      </c>
      <c r="I594" cm="1">
        <f t="array" ref="I594">IF(_xlfn.XLOOKUP(drafter_draft_stats[[#This Row],[draft_id]],drafts[id],drafts[non_canonical])=TRUE,0,_xlfn.XLOOKUP(drafter_draft_stats[[#This Row],[drafter_id]],$D$2:$D593,$R$2:$R593,0,,-1))</f>
        <v>0</v>
      </c>
      <c r="J594" cm="1">
        <f t="array" ref="J594">IF(_xlfn.XLOOKUP(drafter_draft_stats[[#This Row],[draft_id]],drafts[id],drafts[non_canonical])=TRUE,0,_xlfn.XLOOKUP(drafter_draft_stats[[#This Row],[drafter_id]],$D$2:$D593,$S$2:$S593,0,,-1))</f>
        <v>0</v>
      </c>
      <c r="K594" cm="1">
        <f t="array" ref="K594">IF(_xlfn.XLOOKUP(1,(game_boards[draft_id]=drafter_draft_stats[[#This Row],[draft_id]])*(game_boards[drafter_id]=drafter_draft_stats[[#This Row],[drafter_id]]),game_boards[has_bonus_veto])=TRUE,1,0)</f>
        <v>1</v>
      </c>
      <c r="L594" cm="1">
        <f t="array" ref="L594">IF(_xlfn.XLOOKUP(1,(game_boards[draft_id]=drafter_draft_stats[[#This Row],[draft_id]])*(game_boards[drafter_id]=drafter_draft_stats[[#This Row],[drafter_id]]),game_boards[has_bonus_veto_override])=TRUE,1,0)</f>
        <v>0</v>
      </c>
      <c r="M594">
        <f>drafter_draft_stats[[#This Row],[starting_veto]]+drafter_draft_stats[[#This Row],[rollover_vetoes]]+drafter_draft_stats[[#This Row],[trivia_vetoes]]</f>
        <v>2</v>
      </c>
      <c r="N594">
        <f>drafter_draft_stats[[#This Row],[rollover_veto_override]]+drafter_draft_stats[[#This Row],[trivia_veto_override]]</f>
        <v>0</v>
      </c>
      <c r="P594">
        <v>1</v>
      </c>
      <c r="R594">
        <f>IF(_xlfn.XLOOKUP(drafter_draft_stats[[#This Row],[draft_id]],drafts[id],drafts[non_canonical])=TRUE,0,IF(drafter_draft_stats[[#This Row],[total_vetoes]]-drafter_draft_stats[[#This Row],[vetoes_used]]&gt;=1,1,0))</f>
        <v>1</v>
      </c>
      <c r="S594">
        <f>IF(_xlfn.XLOOKUP(drafter_draft_stats[[#This Row],[draft_id]],drafts[id],drafts[non_canonical])=TRUE,0,IF(drafter_draft_stats[[#This Row],[total_veto_overrides]]-drafter_draft_stats[[#This Row],[veto_overrides_used]]&gt;=1,1,0))</f>
        <v>0</v>
      </c>
    </row>
    <row r="595" spans="2:19" x14ac:dyDescent="0.25">
      <c r="B595" t="s">
        <v>614</v>
      </c>
      <c r="C595" t="str">
        <f>_xlfn.XLOOKUP(drafter_draft_stats[[#This Row],[draft_id]],drafts[id],drafts[title])</f>
        <v>Disney Animation Studios Mega Draft</v>
      </c>
      <c r="D595" t="s">
        <v>845</v>
      </c>
      <c r="E595" t="str">
        <f>_xlfn.XLOOKUP(drafter_draft_stats[[#This Row],[drafter_id]],drafters[id],drafters[name],"")</f>
        <v>Rebekah McKendry</v>
      </c>
      <c r="G595" t="str">
        <f>_xlfn.XLOOKUP(drafter_draft_stats[[#This Row],[drafter_team_id]],drafter_teams[id],drafter_teams[name],"")</f>
        <v/>
      </c>
      <c r="H595">
        <f>1</f>
        <v>1</v>
      </c>
      <c r="I595" cm="1">
        <f t="array" ref="I595">IF(_xlfn.XLOOKUP(drafter_draft_stats[[#This Row],[draft_id]],drafts[id],drafts[non_canonical])=TRUE,0,_xlfn.XLOOKUP(drafter_draft_stats[[#This Row],[drafter_id]],$D$2:$D594,$R$2:$R594,0,,-1))</f>
        <v>0</v>
      </c>
      <c r="J595" cm="1">
        <f t="array" ref="J595">IF(_xlfn.XLOOKUP(drafter_draft_stats[[#This Row],[draft_id]],drafts[id],drafts[non_canonical])=TRUE,0,_xlfn.XLOOKUP(drafter_draft_stats[[#This Row],[drafter_id]],$D$2:$D594,$S$2:$S594,0,,-1))</f>
        <v>0</v>
      </c>
      <c r="K595" cm="1">
        <f t="array" ref="K595">IF(_xlfn.XLOOKUP(1,(game_boards[draft_id]=drafter_draft_stats[[#This Row],[draft_id]])*(game_boards[drafter_id]=drafter_draft_stats[[#This Row],[drafter_id]]),game_boards[has_bonus_veto])=TRUE,1,0)</f>
        <v>0</v>
      </c>
      <c r="L595" cm="1">
        <f t="array" ref="L595">IF(_xlfn.XLOOKUP(1,(game_boards[draft_id]=drafter_draft_stats[[#This Row],[draft_id]])*(game_boards[drafter_id]=drafter_draft_stats[[#This Row],[drafter_id]]),game_boards[has_bonus_veto_override])=TRUE,1,0)</f>
        <v>0</v>
      </c>
      <c r="M595">
        <f>drafter_draft_stats[[#This Row],[starting_veto]]+drafter_draft_stats[[#This Row],[rollover_vetoes]]+drafter_draft_stats[[#This Row],[trivia_vetoes]]</f>
        <v>1</v>
      </c>
      <c r="N595">
        <f>drafter_draft_stats[[#This Row],[rollover_veto_override]]+drafter_draft_stats[[#This Row],[trivia_veto_override]]</f>
        <v>0</v>
      </c>
      <c r="Q595">
        <v>1</v>
      </c>
      <c r="R595">
        <f>IF(_xlfn.XLOOKUP(drafter_draft_stats[[#This Row],[draft_id]],drafts[id],drafts[non_canonical])=TRUE,0,IF(drafter_draft_stats[[#This Row],[total_vetoes]]-drafter_draft_stats[[#This Row],[vetoes_used]]&gt;=1,1,0))</f>
        <v>1</v>
      </c>
      <c r="S595">
        <f>IF(_xlfn.XLOOKUP(drafter_draft_stats[[#This Row],[draft_id]],drafts[id],drafts[non_canonical])=TRUE,0,IF(drafter_draft_stats[[#This Row],[total_veto_overrides]]-drafter_draft_stats[[#This Row],[veto_overrides_used]]&gt;=1,1,0))</f>
        <v>0</v>
      </c>
    </row>
    <row r="596" spans="2:19" x14ac:dyDescent="0.25">
      <c r="B596" t="s">
        <v>614</v>
      </c>
      <c r="C596" t="str">
        <f>_xlfn.XLOOKUP(drafter_draft_stats[[#This Row],[draft_id]],drafts[id],drafts[title])</f>
        <v>Disney Animation Studios Mega Draft</v>
      </c>
      <c r="D596" t="s">
        <v>977</v>
      </c>
      <c r="E596" t="str">
        <f>_xlfn.XLOOKUP(drafter_draft_stats[[#This Row],[drafter_id]],drafters[id],drafters[name],"")</f>
        <v>Louis Peitzman</v>
      </c>
      <c r="G596" t="str">
        <f>_xlfn.XLOOKUP(drafter_draft_stats[[#This Row],[drafter_team_id]],drafter_teams[id],drafter_teams[name],"")</f>
        <v/>
      </c>
      <c r="H596">
        <f>1</f>
        <v>1</v>
      </c>
      <c r="I596" cm="1">
        <f t="array" ref="I596">IF(_xlfn.XLOOKUP(drafter_draft_stats[[#This Row],[draft_id]],drafts[id],drafts[non_canonical])=TRUE,0,_xlfn.XLOOKUP(drafter_draft_stats[[#This Row],[drafter_id]],$D$2:$D595,$R$2:$R595,0,,-1))</f>
        <v>1</v>
      </c>
      <c r="J596" cm="1">
        <f t="array" ref="J596">IF(_xlfn.XLOOKUP(drafter_draft_stats[[#This Row],[draft_id]],drafts[id],drafts[non_canonical])=TRUE,0,_xlfn.XLOOKUP(drafter_draft_stats[[#This Row],[drafter_id]],$D$2:$D595,$S$2:$S595,0,,-1))</f>
        <v>0</v>
      </c>
      <c r="K596" cm="1">
        <f t="array" ref="K596">IF(_xlfn.XLOOKUP(1,(game_boards[draft_id]=drafter_draft_stats[[#This Row],[draft_id]])*(game_boards[drafter_id]=drafter_draft_stats[[#This Row],[drafter_id]]),game_boards[has_bonus_veto])=TRUE,1,0)</f>
        <v>0</v>
      </c>
      <c r="L596" cm="1">
        <f t="array" ref="L596">IF(_xlfn.XLOOKUP(1,(game_boards[draft_id]=drafter_draft_stats[[#This Row],[draft_id]])*(game_boards[drafter_id]=drafter_draft_stats[[#This Row],[drafter_id]]),game_boards[has_bonus_veto_override])=TRUE,1,0)</f>
        <v>1</v>
      </c>
      <c r="M596">
        <f>drafter_draft_stats[[#This Row],[starting_veto]]+drafter_draft_stats[[#This Row],[rollover_vetoes]]+drafter_draft_stats[[#This Row],[trivia_vetoes]]</f>
        <v>2</v>
      </c>
      <c r="N596">
        <f>drafter_draft_stats[[#This Row],[rollover_veto_override]]+drafter_draft_stats[[#This Row],[trivia_veto_override]]</f>
        <v>1</v>
      </c>
      <c r="P596">
        <v>2</v>
      </c>
      <c r="Q596">
        <v>1</v>
      </c>
      <c r="R596">
        <f>IF(_xlfn.XLOOKUP(drafter_draft_stats[[#This Row],[draft_id]],drafts[id],drafts[non_canonical])=TRUE,0,IF(drafter_draft_stats[[#This Row],[total_vetoes]]-drafter_draft_stats[[#This Row],[vetoes_used]]&gt;=1,1,0))</f>
        <v>0</v>
      </c>
      <c r="S596">
        <f>IF(_xlfn.XLOOKUP(drafter_draft_stats[[#This Row],[draft_id]],drafts[id],drafts[non_canonical])=TRUE,0,IF(drafter_draft_stats[[#This Row],[total_veto_overrides]]-drafter_draft_stats[[#This Row],[veto_overrides_used]]&gt;=1,1,0))</f>
        <v>0</v>
      </c>
    </row>
    <row r="597" spans="2:19" x14ac:dyDescent="0.25">
      <c r="B597" t="s">
        <v>614</v>
      </c>
      <c r="C597" t="str">
        <f>_xlfn.XLOOKUP(drafter_draft_stats[[#This Row],[draft_id]],drafts[id],drafts[title])</f>
        <v>Disney Animation Studios Mega Draft</v>
      </c>
      <c r="D597" t="s">
        <v>983</v>
      </c>
      <c r="E597" t="str">
        <f>_xlfn.XLOOKUP(drafter_draft_stats[[#This Row],[drafter_id]],drafters[id],drafters[name],"")</f>
        <v>B.J. Colangelo</v>
      </c>
      <c r="G597" t="str">
        <f>_xlfn.XLOOKUP(drafter_draft_stats[[#This Row],[drafter_team_id]],drafter_teams[id],drafter_teams[name],"")</f>
        <v/>
      </c>
      <c r="H597">
        <f>1</f>
        <v>1</v>
      </c>
      <c r="I597" cm="1">
        <f t="array" ref="I597">IF(_xlfn.XLOOKUP(drafter_draft_stats[[#This Row],[draft_id]],drafts[id],drafts[non_canonical])=TRUE,0,_xlfn.XLOOKUP(drafter_draft_stats[[#This Row],[drafter_id]],$D$2:$D596,$R$2:$R596,0,,-1))</f>
        <v>1</v>
      </c>
      <c r="J597" cm="1">
        <f t="array" ref="J597">IF(_xlfn.XLOOKUP(drafter_draft_stats[[#This Row],[draft_id]],drafts[id],drafts[non_canonical])=TRUE,0,_xlfn.XLOOKUP(drafter_draft_stats[[#This Row],[drafter_id]],$D$2:$D596,$S$2:$S596,0,,-1))</f>
        <v>0</v>
      </c>
      <c r="K597" cm="1">
        <f t="array" ref="K597">IF(_xlfn.XLOOKUP(1,(game_boards[draft_id]=drafter_draft_stats[[#This Row],[draft_id]])*(game_boards[drafter_id]=drafter_draft_stats[[#This Row],[drafter_id]]),game_boards[has_bonus_veto])=TRUE,1,0)</f>
        <v>0</v>
      </c>
      <c r="L597" cm="1">
        <f t="array" ref="L597">IF(_xlfn.XLOOKUP(1,(game_boards[draft_id]=drafter_draft_stats[[#This Row],[draft_id]])*(game_boards[drafter_id]=drafter_draft_stats[[#This Row],[drafter_id]]),game_boards[has_bonus_veto_override])=TRUE,1,0)</f>
        <v>0</v>
      </c>
      <c r="M597">
        <f>drafter_draft_stats[[#This Row],[starting_veto]]+drafter_draft_stats[[#This Row],[rollover_vetoes]]+drafter_draft_stats[[#This Row],[trivia_vetoes]]</f>
        <v>2</v>
      </c>
      <c r="N597">
        <f>drafter_draft_stats[[#This Row],[rollover_veto_override]]+drafter_draft_stats[[#This Row],[trivia_veto_override]]</f>
        <v>0</v>
      </c>
      <c r="P597">
        <v>2</v>
      </c>
      <c r="R597">
        <f>IF(_xlfn.XLOOKUP(drafter_draft_stats[[#This Row],[draft_id]],drafts[id],drafts[non_canonical])=TRUE,0,IF(drafter_draft_stats[[#This Row],[total_vetoes]]-drafter_draft_stats[[#This Row],[vetoes_used]]&gt;=1,1,0))</f>
        <v>0</v>
      </c>
      <c r="S597">
        <f>IF(_xlfn.XLOOKUP(drafter_draft_stats[[#This Row],[draft_id]],drafts[id],drafts[non_canonical])=TRUE,0,IF(drafter_draft_stats[[#This Row],[total_veto_overrides]]-drafter_draft_stats[[#This Row],[veto_overrides_used]]&gt;=1,1,0))</f>
        <v>0</v>
      </c>
    </row>
    <row r="598" spans="2:19" x14ac:dyDescent="0.25">
      <c r="B598" t="s">
        <v>90</v>
      </c>
      <c r="C598" t="str">
        <f>_xlfn.XLOOKUP(drafter_draft_stats[[#This Row],[draft_id]],drafts[id],drafts[title])</f>
        <v>Ralph Bakshi Super Draft</v>
      </c>
      <c r="D598" t="s">
        <v>1111</v>
      </c>
      <c r="E598" t="str">
        <f>_xlfn.XLOOKUP(drafter_draft_stats[[#This Row],[drafter_id]],drafters[id],drafters[name],"")</f>
        <v>Harmony Colangelo</v>
      </c>
      <c r="G598" t="str">
        <f>_xlfn.XLOOKUP(drafter_draft_stats[[#This Row],[drafter_team_id]],drafter_teams[id],drafter_teams[name],"")</f>
        <v/>
      </c>
      <c r="H598">
        <f>1</f>
        <v>1</v>
      </c>
      <c r="I598" cm="1">
        <f t="array" ref="I598">IF(_xlfn.XLOOKUP(drafter_draft_stats[[#This Row],[draft_id]],drafts[id],drafts[non_canonical])=TRUE,0,_xlfn.XLOOKUP(drafter_draft_stats[[#This Row],[drafter_id]],$D$2:$D597,$R$2:$R597,0,,-1))</f>
        <v>1</v>
      </c>
      <c r="J598" cm="1">
        <f t="array" ref="J598">IF(_xlfn.XLOOKUP(drafter_draft_stats[[#This Row],[draft_id]],drafts[id],drafts[non_canonical])=TRUE,0,_xlfn.XLOOKUP(drafter_draft_stats[[#This Row],[drafter_id]],$D$2:$D597,$S$2:$S597,0,,-1))</f>
        <v>0</v>
      </c>
      <c r="K598" cm="1">
        <f t="array" ref="K598">IF(_xlfn.XLOOKUP(1,(game_boards[draft_id]=drafter_draft_stats[[#This Row],[draft_id]])*(game_boards[drafter_id]=drafter_draft_stats[[#This Row],[drafter_id]]),game_boards[has_bonus_veto])=TRUE,1,0)</f>
        <v>0</v>
      </c>
      <c r="L598" cm="1">
        <f t="array" ref="L598">IF(_xlfn.XLOOKUP(1,(game_boards[draft_id]=drafter_draft_stats[[#This Row],[draft_id]])*(game_boards[drafter_id]=drafter_draft_stats[[#This Row],[drafter_id]]),game_boards[has_bonus_veto_override])=TRUE,1,0)</f>
        <v>0</v>
      </c>
      <c r="M598">
        <f>drafter_draft_stats[[#This Row],[starting_veto]]+drafter_draft_stats[[#This Row],[rollover_vetoes]]+drafter_draft_stats[[#This Row],[trivia_vetoes]]</f>
        <v>2</v>
      </c>
      <c r="N598">
        <f>drafter_draft_stats[[#This Row],[rollover_veto_override]]+drafter_draft_stats[[#This Row],[trivia_veto_override]]</f>
        <v>0</v>
      </c>
      <c r="R598">
        <f>IF(_xlfn.XLOOKUP(drafter_draft_stats[[#This Row],[draft_id]],drafts[id],drafts[non_canonical])=TRUE,0,IF(drafter_draft_stats[[#This Row],[total_vetoes]]-drafter_draft_stats[[#This Row],[vetoes_used]]&gt;=1,1,0))</f>
        <v>1</v>
      </c>
      <c r="S598">
        <f>IF(_xlfn.XLOOKUP(drafter_draft_stats[[#This Row],[draft_id]],drafts[id],drafts[non_canonical])=TRUE,0,IF(drafter_draft_stats[[#This Row],[total_veto_overrides]]-drafter_draft_stats[[#This Row],[veto_overrides_used]]&gt;=1,1,0))</f>
        <v>0</v>
      </c>
    </row>
    <row r="599" spans="2:19" x14ac:dyDescent="0.25">
      <c r="B599" t="s">
        <v>90</v>
      </c>
      <c r="C599" t="str">
        <f>_xlfn.XLOOKUP(drafter_draft_stats[[#This Row],[draft_id]],drafts[id],drafts[title])</f>
        <v>Ralph Bakshi Super Draft</v>
      </c>
      <c r="D599" t="s">
        <v>797</v>
      </c>
      <c r="E599" t="str">
        <f>_xlfn.XLOOKUP(drafter_draft_stats[[#This Row],[drafter_id]],drafters[id],drafters[name],"")</f>
        <v>William Bibbiani</v>
      </c>
      <c r="G599" t="str">
        <f>_xlfn.XLOOKUP(drafter_draft_stats[[#This Row],[drafter_team_id]],drafter_teams[id],drafter_teams[name],"")</f>
        <v/>
      </c>
      <c r="H599">
        <f>1</f>
        <v>1</v>
      </c>
      <c r="I599" cm="1">
        <f t="array" ref="I599">IF(_xlfn.XLOOKUP(drafter_draft_stats[[#This Row],[draft_id]],drafts[id],drafts[non_canonical])=TRUE,0,_xlfn.XLOOKUP(drafter_draft_stats[[#This Row],[drafter_id]],$D$2:$D598,$R$2:$R598,0,,-1))</f>
        <v>0</v>
      </c>
      <c r="J599" cm="1">
        <f t="array" ref="J599">IF(_xlfn.XLOOKUP(drafter_draft_stats[[#This Row],[draft_id]],drafts[id],drafts[non_canonical])=TRUE,0,_xlfn.XLOOKUP(drafter_draft_stats[[#This Row],[drafter_id]],$D$2:$D598,$S$2:$S598,0,,-1))</f>
        <v>0</v>
      </c>
      <c r="K599" cm="1">
        <f t="array" ref="K599">IF(_xlfn.XLOOKUP(1,(game_boards[draft_id]=drafter_draft_stats[[#This Row],[draft_id]])*(game_boards[drafter_id]=drafter_draft_stats[[#This Row],[drafter_id]]),game_boards[has_bonus_veto])=TRUE,1,0)</f>
        <v>1</v>
      </c>
      <c r="L599" cm="1">
        <f t="array" ref="L599">IF(_xlfn.XLOOKUP(1,(game_boards[draft_id]=drafter_draft_stats[[#This Row],[draft_id]])*(game_boards[drafter_id]=drafter_draft_stats[[#This Row],[drafter_id]]),game_boards[has_bonus_veto_override])=TRUE,1,0)</f>
        <v>0</v>
      </c>
      <c r="M599">
        <f>drafter_draft_stats[[#This Row],[starting_veto]]+drafter_draft_stats[[#This Row],[rollover_vetoes]]+drafter_draft_stats[[#This Row],[trivia_vetoes]]</f>
        <v>2</v>
      </c>
      <c r="N599">
        <f>drafter_draft_stats[[#This Row],[rollover_veto_override]]+drafter_draft_stats[[#This Row],[trivia_veto_override]]</f>
        <v>0</v>
      </c>
      <c r="R599">
        <f>IF(_xlfn.XLOOKUP(drafter_draft_stats[[#This Row],[draft_id]],drafts[id],drafts[non_canonical])=TRUE,0,IF(drafter_draft_stats[[#This Row],[total_vetoes]]-drafter_draft_stats[[#This Row],[vetoes_used]]&gt;=1,1,0))</f>
        <v>1</v>
      </c>
      <c r="S599">
        <f>IF(_xlfn.XLOOKUP(drafter_draft_stats[[#This Row],[draft_id]],drafts[id],drafts[non_canonical])=TRUE,0,IF(drafter_draft_stats[[#This Row],[total_veto_overrides]]-drafter_draft_stats[[#This Row],[veto_overrides_used]]&gt;=1,1,0))</f>
        <v>0</v>
      </c>
    </row>
    <row r="600" spans="2:19" x14ac:dyDescent="0.25">
      <c r="B600" t="s">
        <v>292</v>
      </c>
      <c r="C600" t="str">
        <f>_xlfn.XLOOKUP(drafter_draft_stats[[#This Row],[draft_id]],drafts[id],drafts[title])</f>
        <v>Judy Garland</v>
      </c>
      <c r="D600" t="s">
        <v>1133</v>
      </c>
      <c r="E600" t="str">
        <f>_xlfn.XLOOKUP(drafter_draft_stats[[#This Row],[drafter_id]],drafters[id],drafters[name],"")</f>
        <v>Oriana Nudo</v>
      </c>
      <c r="G600" t="str">
        <f>_xlfn.XLOOKUP(drafter_draft_stats[[#This Row],[drafter_team_id]],drafter_teams[id],drafter_teams[name],"")</f>
        <v/>
      </c>
      <c r="H600">
        <f>1</f>
        <v>1</v>
      </c>
      <c r="I600" cm="1">
        <f t="array" ref="I600">IF(_xlfn.XLOOKUP(drafter_draft_stats[[#This Row],[draft_id]],drafts[id],drafts[non_canonical])=TRUE,0,_xlfn.XLOOKUP(drafter_draft_stats[[#This Row],[drafter_id]],$D$2:$D599,$R$2:$R599,0,,-1))</f>
        <v>1</v>
      </c>
      <c r="J600" cm="1">
        <f t="array" ref="J600">IF(_xlfn.XLOOKUP(drafter_draft_stats[[#This Row],[draft_id]],drafts[id],drafts[non_canonical])=TRUE,0,_xlfn.XLOOKUP(drafter_draft_stats[[#This Row],[drafter_id]],$D$2:$D599,$S$2:$S599,0,,-1))</f>
        <v>1</v>
      </c>
      <c r="K600" cm="1">
        <f t="array" ref="K600">IF(_xlfn.XLOOKUP(1,(game_boards[draft_id]=drafter_draft_stats[[#This Row],[draft_id]])*(game_boards[drafter_id]=drafter_draft_stats[[#This Row],[drafter_id]]),game_boards[has_bonus_veto])=TRUE,1,0)</f>
        <v>0</v>
      </c>
      <c r="L600" cm="1">
        <f t="array" ref="L600">IF(_xlfn.XLOOKUP(1,(game_boards[draft_id]=drafter_draft_stats[[#This Row],[draft_id]])*(game_boards[drafter_id]=drafter_draft_stats[[#This Row],[drafter_id]]),game_boards[has_bonus_veto_override])=TRUE,1,0)</f>
        <v>0</v>
      </c>
      <c r="M600">
        <f>drafter_draft_stats[[#This Row],[starting_veto]]+drafter_draft_stats[[#This Row],[rollover_vetoes]]+drafter_draft_stats[[#This Row],[trivia_vetoes]]</f>
        <v>2</v>
      </c>
      <c r="N600">
        <f>drafter_draft_stats[[#This Row],[rollover_veto_override]]+drafter_draft_stats[[#This Row],[trivia_veto_override]]</f>
        <v>1</v>
      </c>
      <c r="R600">
        <f>IF(_xlfn.XLOOKUP(drafter_draft_stats[[#This Row],[draft_id]],drafts[id],drafts[non_canonical])=TRUE,0,IF(drafter_draft_stats[[#This Row],[total_vetoes]]-drafter_draft_stats[[#This Row],[vetoes_used]]&gt;=1,1,0))</f>
        <v>1</v>
      </c>
      <c r="S600">
        <f>IF(_xlfn.XLOOKUP(drafter_draft_stats[[#This Row],[draft_id]],drafts[id],drafts[non_canonical])=TRUE,0,IF(drafter_draft_stats[[#This Row],[total_veto_overrides]]-drafter_draft_stats[[#This Row],[veto_overrides_used]]&gt;=1,1,0))</f>
        <v>1</v>
      </c>
    </row>
    <row r="601" spans="2:19" x14ac:dyDescent="0.25">
      <c r="B601" t="s">
        <v>292</v>
      </c>
      <c r="C601" t="str">
        <f>_xlfn.XLOOKUP(drafter_draft_stats[[#This Row],[draft_id]],drafts[id],drafts[title])</f>
        <v>Judy Garland</v>
      </c>
      <c r="D601" t="s">
        <v>951</v>
      </c>
      <c r="E601" t="str">
        <f>_xlfn.XLOOKUP(drafter_draft_stats[[#This Row],[drafter_id]],drafters[id],drafters[name],"")</f>
        <v>Maureen Lee Lenker</v>
      </c>
      <c r="G601" t="str">
        <f>_xlfn.XLOOKUP(drafter_draft_stats[[#This Row],[drafter_team_id]],drafter_teams[id],drafter_teams[name],"")</f>
        <v/>
      </c>
      <c r="H601">
        <f>1</f>
        <v>1</v>
      </c>
      <c r="I601" cm="1">
        <f t="array" ref="I601">IF(_xlfn.XLOOKUP(drafter_draft_stats[[#This Row],[draft_id]],drafts[id],drafts[non_canonical])=TRUE,0,_xlfn.XLOOKUP(drafter_draft_stats[[#This Row],[drafter_id]],$D$2:$D600,$R$2:$R600,0,,-1))</f>
        <v>1</v>
      </c>
      <c r="J601" cm="1">
        <f t="array" ref="J601">IF(_xlfn.XLOOKUP(drafter_draft_stats[[#This Row],[draft_id]],drafts[id],drafts[non_canonical])=TRUE,0,_xlfn.XLOOKUP(drafter_draft_stats[[#This Row],[drafter_id]],$D$2:$D600,$S$2:$S600,0,,-1))</f>
        <v>1</v>
      </c>
      <c r="K601" cm="1">
        <f t="array" ref="K601">IF(_xlfn.XLOOKUP(1,(game_boards[draft_id]=drafter_draft_stats[[#This Row],[draft_id]])*(game_boards[drafter_id]=drafter_draft_stats[[#This Row],[drafter_id]]),game_boards[has_bonus_veto])=TRUE,1,0)</f>
        <v>0</v>
      </c>
      <c r="L601" cm="1">
        <f t="array" ref="L601">IF(_xlfn.XLOOKUP(1,(game_boards[draft_id]=drafter_draft_stats[[#This Row],[draft_id]])*(game_boards[drafter_id]=drafter_draft_stats[[#This Row],[drafter_id]]),game_boards[has_bonus_veto_override])=TRUE,1,0)</f>
        <v>0</v>
      </c>
      <c r="M601">
        <f>drafter_draft_stats[[#This Row],[starting_veto]]+drafter_draft_stats[[#This Row],[rollover_vetoes]]+drafter_draft_stats[[#This Row],[trivia_vetoes]]</f>
        <v>2</v>
      </c>
      <c r="N601">
        <f>drafter_draft_stats[[#This Row],[rollover_veto_override]]+drafter_draft_stats[[#This Row],[trivia_veto_override]]</f>
        <v>1</v>
      </c>
      <c r="R601">
        <f>IF(_xlfn.XLOOKUP(drafter_draft_stats[[#This Row],[draft_id]],drafts[id],drafts[non_canonical])=TRUE,0,IF(drafter_draft_stats[[#This Row],[total_vetoes]]-drafter_draft_stats[[#This Row],[vetoes_used]]&gt;=1,1,0))</f>
        <v>1</v>
      </c>
      <c r="S601">
        <f>IF(_xlfn.XLOOKUP(drafter_draft_stats[[#This Row],[draft_id]],drafts[id],drafts[non_canonical])=TRUE,0,IF(drafter_draft_stats[[#This Row],[total_veto_overrides]]-drafter_draft_stats[[#This Row],[veto_overrides_used]]&gt;=1,1,0))</f>
        <v>1</v>
      </c>
    </row>
    <row r="602" spans="2:19" x14ac:dyDescent="0.25">
      <c r="B602" t="s">
        <v>530</v>
      </c>
      <c r="C602" t="str">
        <f>_xlfn.XLOOKUP(drafter_draft_stats[[#This Row],[draft_id]],drafts[id],drafts[title])</f>
        <v>'80s Sports mini-Mega</v>
      </c>
      <c r="D602" t="s">
        <v>1079</v>
      </c>
      <c r="E602" t="str">
        <f>_xlfn.XLOOKUP(drafter_draft_stats[[#This Row],[drafter_id]],drafters[id],drafters[name],"")</f>
        <v>Linda Holmes</v>
      </c>
      <c r="G602" t="str">
        <f>_xlfn.XLOOKUP(drafter_draft_stats[[#This Row],[drafter_team_id]],drafter_teams[id],drafter_teams[name],"")</f>
        <v/>
      </c>
      <c r="H602">
        <f>1</f>
        <v>1</v>
      </c>
      <c r="I602" cm="1">
        <f t="array" ref="I602">IF(_xlfn.XLOOKUP(drafter_draft_stats[[#This Row],[draft_id]],drafts[id],drafts[non_canonical])=TRUE,0,_xlfn.XLOOKUP(drafter_draft_stats[[#This Row],[drafter_id]],$D$2:$D601,$R$2:$R601,0,,-1))</f>
        <v>1</v>
      </c>
      <c r="J602" cm="1">
        <f t="array" ref="J602">IF(_xlfn.XLOOKUP(drafter_draft_stats[[#This Row],[draft_id]],drafts[id],drafts[non_canonical])=TRUE,0,_xlfn.XLOOKUP(drafter_draft_stats[[#This Row],[drafter_id]],$D$2:$D601,$S$2:$S601,0,,-1))</f>
        <v>0</v>
      </c>
      <c r="K602" cm="1">
        <f t="array" ref="K602">IF(_xlfn.XLOOKUP(1,(game_boards[draft_id]=drafter_draft_stats[[#This Row],[draft_id]])*(game_boards[drafter_id]=drafter_draft_stats[[#This Row],[drafter_id]]),game_boards[has_bonus_veto])=TRUE,1,0)</f>
        <v>1</v>
      </c>
      <c r="L602" cm="1">
        <f t="array" ref="L602">IF(_xlfn.XLOOKUP(1,(game_boards[draft_id]=drafter_draft_stats[[#This Row],[draft_id]])*(game_boards[drafter_id]=drafter_draft_stats[[#This Row],[drafter_id]]),game_boards[has_bonus_veto_override])=TRUE,1,0)</f>
        <v>0</v>
      </c>
      <c r="M602">
        <f>drafter_draft_stats[[#This Row],[starting_veto]]+drafter_draft_stats[[#This Row],[rollover_vetoes]]+drafter_draft_stats[[#This Row],[trivia_vetoes]]</f>
        <v>3</v>
      </c>
      <c r="N602">
        <f>drafter_draft_stats[[#This Row],[rollover_veto_override]]+drafter_draft_stats[[#This Row],[trivia_veto_override]]</f>
        <v>0</v>
      </c>
      <c r="R602">
        <f>IF(_xlfn.XLOOKUP(drafter_draft_stats[[#This Row],[draft_id]],drafts[id],drafts[non_canonical])=TRUE,0,IF(drafter_draft_stats[[#This Row],[total_vetoes]]-drafter_draft_stats[[#This Row],[vetoes_used]]&gt;=1,1,0))</f>
        <v>1</v>
      </c>
      <c r="S602">
        <f>IF(_xlfn.XLOOKUP(drafter_draft_stats[[#This Row],[draft_id]],drafts[id],drafts[non_canonical])=TRUE,0,IF(drafter_draft_stats[[#This Row],[total_veto_overrides]]-drafter_draft_stats[[#This Row],[veto_overrides_used]]&gt;=1,1,0))</f>
        <v>0</v>
      </c>
    </row>
    <row r="603" spans="2:19" x14ac:dyDescent="0.25">
      <c r="B603" t="s">
        <v>530</v>
      </c>
      <c r="C603" t="str">
        <f>_xlfn.XLOOKUP(drafter_draft_stats[[#This Row],[draft_id]],drafts[id],drafts[title])</f>
        <v>'80s Sports mini-Mega</v>
      </c>
      <c r="D603" t="s">
        <v>987</v>
      </c>
      <c r="E603" t="str">
        <f>_xlfn.XLOOKUP(drafter_draft_stats[[#This Row],[drafter_id]],drafters[id],drafters[name],"")</f>
        <v>Alan Sepinwall</v>
      </c>
      <c r="G603" t="str">
        <f>_xlfn.XLOOKUP(drafter_draft_stats[[#This Row],[drafter_team_id]],drafter_teams[id],drafter_teams[name],"")</f>
        <v/>
      </c>
      <c r="H603">
        <f>1</f>
        <v>1</v>
      </c>
      <c r="I603" cm="1">
        <f t="array" ref="I603">IF(_xlfn.XLOOKUP(drafter_draft_stats[[#This Row],[draft_id]],drafts[id],drafts[non_canonical])=TRUE,0,_xlfn.XLOOKUP(drafter_draft_stats[[#This Row],[drafter_id]],$D$2:$D602,$R$2:$R602,0,,-1))</f>
        <v>1</v>
      </c>
      <c r="J603" cm="1">
        <f t="array" ref="J603">IF(_xlfn.XLOOKUP(drafter_draft_stats[[#This Row],[draft_id]],drafts[id],drafts[non_canonical])=TRUE,0,_xlfn.XLOOKUP(drafter_draft_stats[[#This Row],[drafter_id]],$D$2:$D602,$S$2:$S602,0,,-1))</f>
        <v>0</v>
      </c>
      <c r="K603" cm="1">
        <f t="array" ref="K603">IF(_xlfn.XLOOKUP(1,(game_boards[draft_id]=drafter_draft_stats[[#This Row],[draft_id]])*(game_boards[drafter_id]=drafter_draft_stats[[#This Row],[drafter_id]]),game_boards[has_bonus_veto])=TRUE,1,0)</f>
        <v>0</v>
      </c>
      <c r="L603" cm="1">
        <f t="array" ref="L603">IF(_xlfn.XLOOKUP(1,(game_boards[draft_id]=drafter_draft_stats[[#This Row],[draft_id]])*(game_boards[drafter_id]=drafter_draft_stats[[#This Row],[drafter_id]]),game_boards[has_bonus_veto_override])=TRUE,1,0)</f>
        <v>0</v>
      </c>
      <c r="M603">
        <f>drafter_draft_stats[[#This Row],[starting_veto]]+drafter_draft_stats[[#This Row],[rollover_vetoes]]+drafter_draft_stats[[#This Row],[trivia_vetoes]]</f>
        <v>2</v>
      </c>
      <c r="N603">
        <f>drafter_draft_stats[[#This Row],[rollover_veto_override]]+drafter_draft_stats[[#This Row],[trivia_veto_override]]</f>
        <v>0</v>
      </c>
      <c r="P603">
        <v>1</v>
      </c>
      <c r="R603">
        <f>IF(_xlfn.XLOOKUP(drafter_draft_stats[[#This Row],[draft_id]],drafts[id],drafts[non_canonical])=TRUE,0,IF(drafter_draft_stats[[#This Row],[total_vetoes]]-drafter_draft_stats[[#This Row],[vetoes_used]]&gt;=1,1,0))</f>
        <v>1</v>
      </c>
      <c r="S603">
        <f>IF(_xlfn.XLOOKUP(drafter_draft_stats[[#This Row],[draft_id]],drafts[id],drafts[non_canonical])=TRUE,0,IF(drafter_draft_stats[[#This Row],[total_veto_overrides]]-drafter_draft_stats[[#This Row],[veto_overrides_used]]&gt;=1,1,0))</f>
        <v>0</v>
      </c>
    </row>
    <row r="604" spans="2:19" x14ac:dyDescent="0.25">
      <c r="B604" t="s">
        <v>530</v>
      </c>
      <c r="C604" t="str">
        <f>_xlfn.XLOOKUP(drafter_draft_stats[[#This Row],[draft_id]],drafts[id],drafts[title])</f>
        <v>'80s Sports mini-Mega</v>
      </c>
      <c r="D604" t="s">
        <v>1193</v>
      </c>
      <c r="E604" t="str">
        <f>_xlfn.XLOOKUP(drafter_draft_stats[[#This Row],[drafter_id]],drafters[id],drafters[name],"")</f>
        <v>Daniel Fienberg</v>
      </c>
      <c r="G604" t="str">
        <f>_xlfn.XLOOKUP(drafter_draft_stats[[#This Row],[drafter_team_id]],drafter_teams[id],drafter_teams[name],"")</f>
        <v/>
      </c>
      <c r="H604">
        <f>1</f>
        <v>1</v>
      </c>
      <c r="I604" cm="1">
        <f t="array" ref="I604">IF(_xlfn.XLOOKUP(drafter_draft_stats[[#This Row],[draft_id]],drafts[id],drafts[non_canonical])=TRUE,0,_xlfn.XLOOKUP(drafter_draft_stats[[#This Row],[drafter_id]],$D$2:$D603,$R$2:$R603,0,,-1))</f>
        <v>0</v>
      </c>
      <c r="J604" cm="1">
        <f t="array" ref="J604">IF(_xlfn.XLOOKUP(drafter_draft_stats[[#This Row],[draft_id]],drafts[id],drafts[non_canonical])=TRUE,0,_xlfn.XLOOKUP(drafter_draft_stats[[#This Row],[drafter_id]],$D$2:$D603,$S$2:$S603,0,,-1))</f>
        <v>0</v>
      </c>
      <c r="K604" cm="1">
        <f t="array" ref="K604">IF(_xlfn.XLOOKUP(1,(game_boards[draft_id]=drafter_draft_stats[[#This Row],[draft_id]])*(game_boards[drafter_id]=drafter_draft_stats[[#This Row],[drafter_id]]),game_boards[has_bonus_veto])=TRUE,1,0)</f>
        <v>0</v>
      </c>
      <c r="L604" cm="1">
        <f t="array" ref="L604">IF(_xlfn.XLOOKUP(1,(game_boards[draft_id]=drafter_draft_stats[[#This Row],[draft_id]])*(game_boards[drafter_id]=drafter_draft_stats[[#This Row],[drafter_id]]),game_boards[has_bonus_veto_override])=TRUE,1,0)</f>
        <v>1</v>
      </c>
      <c r="M604">
        <f>drafter_draft_stats[[#This Row],[starting_veto]]+drafter_draft_stats[[#This Row],[rollover_vetoes]]+drafter_draft_stats[[#This Row],[trivia_vetoes]]</f>
        <v>1</v>
      </c>
      <c r="N604">
        <f>drafter_draft_stats[[#This Row],[rollover_veto_override]]+drafter_draft_stats[[#This Row],[trivia_veto_override]]</f>
        <v>1</v>
      </c>
      <c r="P604">
        <v>1</v>
      </c>
      <c r="R604">
        <f>IF(_xlfn.XLOOKUP(drafter_draft_stats[[#This Row],[draft_id]],drafts[id],drafts[non_canonical])=TRUE,0,IF(drafter_draft_stats[[#This Row],[total_vetoes]]-drafter_draft_stats[[#This Row],[vetoes_used]]&gt;=1,1,0))</f>
        <v>0</v>
      </c>
      <c r="S604">
        <f>IF(_xlfn.XLOOKUP(drafter_draft_stats[[#This Row],[draft_id]],drafts[id],drafts[non_canonical])=TRUE,0,IF(drafter_draft_stats[[#This Row],[total_veto_overrides]]-drafter_draft_stats[[#This Row],[veto_overrides_used]]&gt;=1,1,0))</f>
        <v>1</v>
      </c>
    </row>
    <row r="605" spans="2:19" x14ac:dyDescent="0.25">
      <c r="B605" t="s">
        <v>683</v>
      </c>
      <c r="C605" t="str">
        <f>_xlfn.XLOOKUP(drafter_draft_stats[[#This Row],[draft_id]],drafts[id],drafts[title])</f>
        <v>AARP Action</v>
      </c>
      <c r="D605" t="s">
        <v>1227</v>
      </c>
      <c r="E605" t="str">
        <f>_xlfn.XLOOKUP(drafter_draft_stats[[#This Row],[drafter_id]],drafters[id],drafters[name],"")</f>
        <v>Jordan Morris</v>
      </c>
      <c r="G605" t="str">
        <f>_xlfn.XLOOKUP(drafter_draft_stats[[#This Row],[drafter_team_id]],drafter_teams[id],drafter_teams[name],"")</f>
        <v/>
      </c>
      <c r="H605">
        <f>1</f>
        <v>1</v>
      </c>
      <c r="I605" cm="1">
        <f t="array" ref="I605">IF(_xlfn.XLOOKUP(drafter_draft_stats[[#This Row],[draft_id]],drafts[id],drafts[non_canonical])=TRUE,0,_xlfn.XLOOKUP(drafter_draft_stats[[#This Row],[drafter_id]],$D$2:$D604,$R$2:$R604,0,,-1))</f>
        <v>0</v>
      </c>
      <c r="J605" cm="1">
        <f t="array" ref="J605">IF(_xlfn.XLOOKUP(drafter_draft_stats[[#This Row],[draft_id]],drafts[id],drafts[non_canonical])=TRUE,0,_xlfn.XLOOKUP(drafter_draft_stats[[#This Row],[drafter_id]],$D$2:$D604,$S$2:$S604,0,,-1))</f>
        <v>0</v>
      </c>
      <c r="K605" cm="1">
        <f t="array" ref="K605">IF(_xlfn.XLOOKUP(1,(game_boards[draft_id]=drafter_draft_stats[[#This Row],[draft_id]])*(game_boards[drafter_id]=drafter_draft_stats[[#This Row],[drafter_id]]),game_boards[has_bonus_veto])=TRUE,1,0)</f>
        <v>0</v>
      </c>
      <c r="L605" cm="1">
        <f t="array" ref="L605">IF(_xlfn.XLOOKUP(1,(game_boards[draft_id]=drafter_draft_stats[[#This Row],[draft_id]])*(game_boards[drafter_id]=drafter_draft_stats[[#This Row],[drafter_id]]),game_boards[has_bonus_veto_override])=TRUE,1,0)</f>
        <v>0</v>
      </c>
      <c r="M605">
        <f>drafter_draft_stats[[#This Row],[starting_veto]]+drafter_draft_stats[[#This Row],[rollover_vetoes]]+drafter_draft_stats[[#This Row],[trivia_vetoes]]</f>
        <v>1</v>
      </c>
      <c r="N605">
        <f>drafter_draft_stats[[#This Row],[rollover_veto_override]]+drafter_draft_stats[[#This Row],[trivia_veto_override]]</f>
        <v>0</v>
      </c>
      <c r="P605">
        <v>1</v>
      </c>
      <c r="R605">
        <f>IF(_xlfn.XLOOKUP(drafter_draft_stats[[#This Row],[draft_id]],drafts[id],drafts[non_canonical])=TRUE,0,IF(drafter_draft_stats[[#This Row],[total_vetoes]]-drafter_draft_stats[[#This Row],[vetoes_used]]&gt;=1,1,0))</f>
        <v>0</v>
      </c>
      <c r="S605">
        <f>IF(_xlfn.XLOOKUP(drafter_draft_stats[[#This Row],[draft_id]],drafts[id],drafts[non_canonical])=TRUE,0,IF(drafter_draft_stats[[#This Row],[total_veto_overrides]]-drafter_draft_stats[[#This Row],[veto_overrides_used]]&gt;=1,1,0))</f>
        <v>0</v>
      </c>
    </row>
    <row r="606" spans="2:19" x14ac:dyDescent="0.25">
      <c r="B606" t="s">
        <v>683</v>
      </c>
      <c r="C606" t="str">
        <f>_xlfn.XLOOKUP(drafter_draft_stats[[#This Row],[draft_id]],drafts[id],drafts[title])</f>
        <v>AARP Action</v>
      </c>
      <c r="D606" t="s">
        <v>1025</v>
      </c>
      <c r="E606" t="str">
        <f>_xlfn.XLOOKUP(drafter_draft_stats[[#This Row],[drafter_id]],drafters[id],drafters[name],"")</f>
        <v>Gina Ippolito</v>
      </c>
      <c r="G606" t="str">
        <f>_xlfn.XLOOKUP(drafter_draft_stats[[#This Row],[drafter_team_id]],drafter_teams[id],drafter_teams[name],"")</f>
        <v/>
      </c>
      <c r="H606">
        <f>1</f>
        <v>1</v>
      </c>
      <c r="I606" cm="1">
        <f t="array" ref="I606">IF(_xlfn.XLOOKUP(drafter_draft_stats[[#This Row],[draft_id]],drafts[id],drafts[non_canonical])=TRUE,0,_xlfn.XLOOKUP(drafter_draft_stats[[#This Row],[drafter_id]],$D$2:$D605,$R$2:$R605,0,,-1))</f>
        <v>0</v>
      </c>
      <c r="J606" cm="1">
        <f t="array" ref="J606">IF(_xlfn.XLOOKUP(drafter_draft_stats[[#This Row],[draft_id]],drafts[id],drafts[non_canonical])=TRUE,0,_xlfn.XLOOKUP(drafter_draft_stats[[#This Row],[drafter_id]],$D$2:$D605,$S$2:$S605,0,,-1))</f>
        <v>0</v>
      </c>
      <c r="K606" cm="1">
        <f t="array" ref="K606">IF(_xlfn.XLOOKUP(1,(game_boards[draft_id]=drafter_draft_stats[[#This Row],[draft_id]])*(game_boards[drafter_id]=drafter_draft_stats[[#This Row],[drafter_id]]),game_boards[has_bonus_veto])=TRUE,1,0)</f>
        <v>0</v>
      </c>
      <c r="L606" cm="1">
        <f t="array" ref="L606">IF(_xlfn.XLOOKUP(1,(game_boards[draft_id]=drafter_draft_stats[[#This Row],[draft_id]])*(game_boards[drafter_id]=drafter_draft_stats[[#This Row],[drafter_id]]),game_boards[has_bonus_veto_override])=TRUE,1,0)</f>
        <v>0</v>
      </c>
      <c r="M606">
        <f>drafter_draft_stats[[#This Row],[starting_veto]]+drafter_draft_stats[[#This Row],[rollover_vetoes]]+drafter_draft_stats[[#This Row],[trivia_vetoes]]</f>
        <v>1</v>
      </c>
      <c r="N606">
        <f>drafter_draft_stats[[#This Row],[rollover_veto_override]]+drafter_draft_stats[[#This Row],[trivia_veto_override]]</f>
        <v>0</v>
      </c>
      <c r="P606">
        <v>1</v>
      </c>
      <c r="R606">
        <f>IF(_xlfn.XLOOKUP(drafter_draft_stats[[#This Row],[draft_id]],drafts[id],drafts[non_canonical])=TRUE,0,IF(drafter_draft_stats[[#This Row],[total_vetoes]]-drafter_draft_stats[[#This Row],[vetoes_used]]&gt;=1,1,0))</f>
        <v>0</v>
      </c>
      <c r="S606">
        <f>IF(_xlfn.XLOOKUP(drafter_draft_stats[[#This Row],[draft_id]],drafts[id],drafts[non_canonical])=TRUE,0,IF(drafter_draft_stats[[#This Row],[total_veto_overrides]]-drafter_draft_stats[[#This Row],[veto_overrides_used]]&gt;=1,1,0))</f>
        <v>0</v>
      </c>
    </row>
    <row r="607" spans="2:19" x14ac:dyDescent="0.25">
      <c r="B607" t="s">
        <v>110</v>
      </c>
      <c r="C607" t="str">
        <f>_xlfn.XLOOKUP(drafter_draft_stats[[#This Row],[draft_id]],drafts[id],drafts[title])</f>
        <v>Juliette Binoche mini-Mega</v>
      </c>
      <c r="D607" t="s">
        <v>1115</v>
      </c>
      <c r="E607" t="str">
        <f>_xlfn.XLOOKUP(drafter_draft_stats[[#This Row],[drafter_id]],drafters[id],drafters[name],"")</f>
        <v>Ryan Marker</v>
      </c>
      <c r="G607" t="str">
        <f>_xlfn.XLOOKUP(drafter_draft_stats[[#This Row],[drafter_team_id]],drafter_teams[id],drafter_teams[name],"")</f>
        <v/>
      </c>
      <c r="H607">
        <f>1</f>
        <v>1</v>
      </c>
      <c r="I607" cm="1">
        <f t="array" ref="I607">IF(_xlfn.XLOOKUP(drafter_draft_stats[[#This Row],[draft_id]],drafts[id],drafts[non_canonical])=TRUE,0,_xlfn.XLOOKUP(drafter_draft_stats[[#This Row],[drafter_id]],$D$2:$D606,$R$2:$R606,0,,-1))</f>
        <v>1</v>
      </c>
      <c r="J607" cm="1">
        <f t="array" ref="J607">IF(_xlfn.XLOOKUP(drafter_draft_stats[[#This Row],[draft_id]],drafts[id],drafts[non_canonical])=TRUE,0,_xlfn.XLOOKUP(drafter_draft_stats[[#This Row],[drafter_id]],$D$2:$D606,$S$2:$S606,0,,-1))</f>
        <v>0</v>
      </c>
      <c r="K607" cm="1">
        <f t="array" ref="K607">IF(_xlfn.XLOOKUP(1,(game_boards[draft_id]=drafter_draft_stats[[#This Row],[draft_id]])*(game_boards[drafter_id]=drafter_draft_stats[[#This Row],[drafter_id]]),game_boards[has_bonus_veto])=TRUE,1,0)</f>
        <v>1</v>
      </c>
      <c r="L607" cm="1">
        <f t="array" ref="L607">IF(_xlfn.XLOOKUP(1,(game_boards[draft_id]=drafter_draft_stats[[#This Row],[draft_id]])*(game_boards[drafter_id]=drafter_draft_stats[[#This Row],[drafter_id]]),game_boards[has_bonus_veto_override])=TRUE,1,0)</f>
        <v>0</v>
      </c>
      <c r="M607">
        <f>drafter_draft_stats[[#This Row],[starting_veto]]+drafter_draft_stats[[#This Row],[rollover_vetoes]]+drafter_draft_stats[[#This Row],[trivia_vetoes]]</f>
        <v>3</v>
      </c>
      <c r="N607">
        <f>drafter_draft_stats[[#This Row],[rollover_veto_override]]+drafter_draft_stats[[#This Row],[trivia_veto_override]]</f>
        <v>0</v>
      </c>
      <c r="P607">
        <v>2</v>
      </c>
      <c r="R607">
        <f>IF(_xlfn.XLOOKUP(drafter_draft_stats[[#This Row],[draft_id]],drafts[id],drafts[non_canonical])=TRUE,0,IF(drafter_draft_stats[[#This Row],[total_vetoes]]-drafter_draft_stats[[#This Row],[vetoes_used]]&gt;=1,1,0))</f>
        <v>1</v>
      </c>
      <c r="S607">
        <f>IF(_xlfn.XLOOKUP(drafter_draft_stats[[#This Row],[draft_id]],drafts[id],drafts[non_canonical])=TRUE,0,IF(drafter_draft_stats[[#This Row],[total_veto_overrides]]-drafter_draft_stats[[#This Row],[veto_overrides_used]]&gt;=1,1,0))</f>
        <v>0</v>
      </c>
    </row>
    <row r="608" spans="2:19" x14ac:dyDescent="0.25">
      <c r="B608" t="s">
        <v>110</v>
      </c>
      <c r="C608" t="str">
        <f>_xlfn.XLOOKUP(drafter_draft_stats[[#This Row],[draft_id]],drafts[id],drafts[title])</f>
        <v>Juliette Binoche mini-Mega</v>
      </c>
      <c r="D608" t="s">
        <v>1237</v>
      </c>
      <c r="E608" t="str">
        <f>_xlfn.XLOOKUP(drafter_draft_stats[[#This Row],[drafter_id]],drafters[id],drafters[name],"")</f>
        <v>Clay Keller</v>
      </c>
      <c r="G608" t="str">
        <f>_xlfn.XLOOKUP(drafter_draft_stats[[#This Row],[drafter_team_id]],drafter_teams[id],drafter_teams[name],"")</f>
        <v/>
      </c>
      <c r="H608">
        <f>1</f>
        <v>1</v>
      </c>
      <c r="I608" cm="1">
        <f t="array" ref="I608">IF(_xlfn.XLOOKUP(drafter_draft_stats[[#This Row],[draft_id]],drafts[id],drafts[non_canonical])=TRUE,0,_xlfn.XLOOKUP(drafter_draft_stats[[#This Row],[drafter_id]],$D$2:$D607,$R$2:$R607,0,,-1))</f>
        <v>0</v>
      </c>
      <c r="J608" cm="1">
        <f t="array" ref="J608">IF(_xlfn.XLOOKUP(drafter_draft_stats[[#This Row],[draft_id]],drafts[id],drafts[non_canonical])=TRUE,0,_xlfn.XLOOKUP(drafter_draft_stats[[#This Row],[drafter_id]],$D$2:$D607,$S$2:$S607,0,,-1))</f>
        <v>1</v>
      </c>
      <c r="K608" cm="1">
        <f t="array" ref="K608">IF(_xlfn.XLOOKUP(1,(game_boards[draft_id]=drafter_draft_stats[[#This Row],[draft_id]])*(game_boards[drafter_id]=drafter_draft_stats[[#This Row],[drafter_id]]),game_boards[has_bonus_veto])=TRUE,1,0)</f>
        <v>0</v>
      </c>
      <c r="L608" cm="1">
        <f t="array" ref="L608">IF(_xlfn.XLOOKUP(1,(game_boards[draft_id]=drafter_draft_stats[[#This Row],[draft_id]])*(game_boards[drafter_id]=drafter_draft_stats[[#This Row],[drafter_id]]),game_boards[has_bonus_veto_override])=TRUE,1,0)</f>
        <v>0</v>
      </c>
      <c r="M608">
        <f>drafter_draft_stats[[#This Row],[starting_veto]]+drafter_draft_stats[[#This Row],[rollover_vetoes]]+drafter_draft_stats[[#This Row],[trivia_vetoes]]</f>
        <v>1</v>
      </c>
      <c r="N608">
        <f>drafter_draft_stats[[#This Row],[rollover_veto_override]]+drafter_draft_stats[[#This Row],[trivia_veto_override]]</f>
        <v>1</v>
      </c>
      <c r="P608">
        <v>1</v>
      </c>
      <c r="Q608">
        <v>1</v>
      </c>
      <c r="R608">
        <f>IF(_xlfn.XLOOKUP(drafter_draft_stats[[#This Row],[draft_id]],drafts[id],drafts[non_canonical])=TRUE,0,IF(drafter_draft_stats[[#This Row],[total_vetoes]]-drafter_draft_stats[[#This Row],[vetoes_used]]&gt;=1,1,0))</f>
        <v>0</v>
      </c>
      <c r="S608">
        <f>IF(_xlfn.XLOOKUP(drafter_draft_stats[[#This Row],[draft_id]],drafts[id],drafts[non_canonical])=TRUE,0,IF(drafter_draft_stats[[#This Row],[total_veto_overrides]]-drafter_draft_stats[[#This Row],[veto_overrides_used]]&gt;=1,1,0))</f>
        <v>0</v>
      </c>
    </row>
    <row r="609" spans="2:19" x14ac:dyDescent="0.25">
      <c r="B609" t="s">
        <v>110</v>
      </c>
      <c r="C609" t="str">
        <f>_xlfn.XLOOKUP(drafter_draft_stats[[#This Row],[draft_id]],drafts[id],drafts[title])</f>
        <v>Juliette Binoche mini-Mega</v>
      </c>
      <c r="D609" t="s">
        <v>1017</v>
      </c>
      <c r="E609" t="str">
        <f>_xlfn.XLOOKUP(drafter_draft_stats[[#This Row],[drafter_id]],drafters[id],drafters[name],"")</f>
        <v>Thomas Grabinski</v>
      </c>
      <c r="G609" t="str">
        <f>_xlfn.XLOOKUP(drafter_draft_stats[[#This Row],[drafter_team_id]],drafter_teams[id],drafter_teams[name],"")</f>
        <v/>
      </c>
      <c r="H609">
        <f>1</f>
        <v>1</v>
      </c>
      <c r="I609" cm="1">
        <f t="array" ref="I609">IF(_xlfn.XLOOKUP(drafter_draft_stats[[#This Row],[draft_id]],drafts[id],drafts[non_canonical])=TRUE,0,_xlfn.XLOOKUP(drafter_draft_stats[[#This Row],[drafter_id]],$D$2:$D608,$R$2:$R608,0,,-1))</f>
        <v>0</v>
      </c>
      <c r="J609" cm="1">
        <f t="array" ref="J609">IF(_xlfn.XLOOKUP(drafter_draft_stats[[#This Row],[draft_id]],drafts[id],drafts[non_canonical])=TRUE,0,_xlfn.XLOOKUP(drafter_draft_stats[[#This Row],[drafter_id]],$D$2:$D608,$S$2:$S608,0,,-1))</f>
        <v>0</v>
      </c>
      <c r="K609" cm="1">
        <f t="array" ref="K609">IF(_xlfn.XLOOKUP(1,(game_boards[draft_id]=drafter_draft_stats[[#This Row],[draft_id]])*(game_boards[drafter_id]=drafter_draft_stats[[#This Row],[drafter_id]]),game_boards[has_bonus_veto])=TRUE,1,0)</f>
        <v>0</v>
      </c>
      <c r="L609" cm="1">
        <f t="array" ref="L609">IF(_xlfn.XLOOKUP(1,(game_boards[draft_id]=drafter_draft_stats[[#This Row],[draft_id]])*(game_boards[drafter_id]=drafter_draft_stats[[#This Row],[drafter_id]]),game_boards[has_bonus_veto_override])=TRUE,1,0)</f>
        <v>1</v>
      </c>
      <c r="M609">
        <f>drafter_draft_stats[[#This Row],[starting_veto]]+drafter_draft_stats[[#This Row],[rollover_vetoes]]+drafter_draft_stats[[#This Row],[trivia_vetoes]]</f>
        <v>1</v>
      </c>
      <c r="N609">
        <f>drafter_draft_stats[[#This Row],[rollover_veto_override]]+drafter_draft_stats[[#This Row],[trivia_veto_override]]</f>
        <v>1</v>
      </c>
      <c r="P609">
        <v>1</v>
      </c>
      <c r="R609">
        <f>IF(_xlfn.XLOOKUP(drafter_draft_stats[[#This Row],[draft_id]],drafts[id],drafts[non_canonical])=TRUE,0,IF(drafter_draft_stats[[#This Row],[total_vetoes]]-drafter_draft_stats[[#This Row],[vetoes_used]]&gt;=1,1,0))</f>
        <v>0</v>
      </c>
      <c r="S609">
        <f>IF(_xlfn.XLOOKUP(drafter_draft_stats[[#This Row],[draft_id]],drafts[id],drafts[non_canonical])=TRUE,0,IF(drafter_draft_stats[[#This Row],[total_veto_overrides]]-drafter_draft_stats[[#This Row],[veto_overrides_used]]&gt;=1,1,0))</f>
        <v>1</v>
      </c>
    </row>
    <row r="610" spans="2:19" x14ac:dyDescent="0.25">
      <c r="B610" t="s">
        <v>288</v>
      </c>
      <c r="C610" t="str">
        <f>_xlfn.XLOOKUP(drafter_draft_stats[[#This Row],[draft_id]],drafts[id],drafts[title])</f>
        <v>Martin Scorsese Super Draft</v>
      </c>
      <c r="D610" t="s">
        <v>871</v>
      </c>
      <c r="E610" t="str">
        <f>_xlfn.XLOOKUP(drafter_draft_stats[[#This Row],[drafter_id]],drafters[id],drafters[name],"")</f>
        <v>Emily St. James</v>
      </c>
      <c r="G610" t="str">
        <f>_xlfn.XLOOKUP(drafter_draft_stats[[#This Row],[drafter_team_id]],drafter_teams[id],drafter_teams[name],"")</f>
        <v/>
      </c>
      <c r="H610">
        <f>1</f>
        <v>1</v>
      </c>
      <c r="I610" cm="1">
        <f t="array" ref="I610">IF(_xlfn.XLOOKUP(drafter_draft_stats[[#This Row],[draft_id]],drafts[id],drafts[non_canonical])=TRUE,0,_xlfn.XLOOKUP(drafter_draft_stats[[#This Row],[drafter_id]],$D$2:$D609,$R$2:$R609,0,,-1))</f>
        <v>1</v>
      </c>
      <c r="J610" cm="1">
        <f t="array" ref="J610">IF(_xlfn.XLOOKUP(drafter_draft_stats[[#This Row],[draft_id]],drafts[id],drafts[non_canonical])=TRUE,0,_xlfn.XLOOKUP(drafter_draft_stats[[#This Row],[drafter_id]],$D$2:$D609,$S$2:$S609,0,,-1))</f>
        <v>0</v>
      </c>
      <c r="K610" cm="1">
        <f t="array" ref="K610">IF(_xlfn.XLOOKUP(1,(game_boards[draft_id]=drafter_draft_stats[[#This Row],[draft_id]])*(game_boards[drafter_id]=drafter_draft_stats[[#This Row],[drafter_id]]),game_boards[has_bonus_veto])=TRUE,1,0)</f>
        <v>1</v>
      </c>
      <c r="L610" cm="1">
        <f t="array" ref="L610">IF(_xlfn.XLOOKUP(1,(game_boards[draft_id]=drafter_draft_stats[[#This Row],[draft_id]])*(game_boards[drafter_id]=drafter_draft_stats[[#This Row],[drafter_id]]),game_boards[has_bonus_veto_override])=TRUE,1,0)</f>
        <v>0</v>
      </c>
      <c r="M610">
        <f>drafter_draft_stats[[#This Row],[starting_veto]]+drafter_draft_stats[[#This Row],[rollover_vetoes]]+drafter_draft_stats[[#This Row],[trivia_vetoes]]</f>
        <v>3</v>
      </c>
      <c r="N610">
        <f>drafter_draft_stats[[#This Row],[rollover_veto_override]]+drafter_draft_stats[[#This Row],[trivia_veto_override]]</f>
        <v>0</v>
      </c>
      <c r="P610">
        <v>2</v>
      </c>
      <c r="R610">
        <f>IF(_xlfn.XLOOKUP(drafter_draft_stats[[#This Row],[draft_id]],drafts[id],drafts[non_canonical])=TRUE,0,IF(drafter_draft_stats[[#This Row],[total_vetoes]]-drafter_draft_stats[[#This Row],[vetoes_used]]&gt;=1,1,0))</f>
        <v>1</v>
      </c>
      <c r="S610">
        <f>IF(_xlfn.XLOOKUP(drafter_draft_stats[[#This Row],[draft_id]],drafts[id],drafts[non_canonical])=TRUE,0,IF(drafter_draft_stats[[#This Row],[total_veto_overrides]]-drafter_draft_stats[[#This Row],[veto_overrides_used]]&gt;=1,1,0))</f>
        <v>0</v>
      </c>
    </row>
    <row r="611" spans="2:19" x14ac:dyDescent="0.25">
      <c r="B611" t="s">
        <v>288</v>
      </c>
      <c r="C611" t="str">
        <f>_xlfn.XLOOKUP(drafter_draft_stats[[#This Row],[draft_id]],drafts[id],drafts[title])</f>
        <v>Martin Scorsese Super Draft</v>
      </c>
      <c r="D611" t="s">
        <v>905</v>
      </c>
      <c r="E611" t="str">
        <f>_xlfn.XLOOKUP(drafter_draft_stats[[#This Row],[drafter_id]],drafters[id],drafters[name],"")</f>
        <v>Phil Iscove</v>
      </c>
      <c r="G611" t="str">
        <f>_xlfn.XLOOKUP(drafter_draft_stats[[#This Row],[drafter_team_id]],drafter_teams[id],drafter_teams[name],"")</f>
        <v/>
      </c>
      <c r="H611">
        <f>1</f>
        <v>1</v>
      </c>
      <c r="I611" cm="1">
        <f t="array" ref="I611">IF(_xlfn.XLOOKUP(drafter_draft_stats[[#This Row],[draft_id]],drafts[id],drafts[non_canonical])=TRUE,0,_xlfn.XLOOKUP(drafter_draft_stats[[#This Row],[drafter_id]],$D$2:$D610,$R$2:$R610,0,,-1))</f>
        <v>1</v>
      </c>
      <c r="J611" cm="1">
        <f t="array" ref="J611">IF(_xlfn.XLOOKUP(drafter_draft_stats[[#This Row],[draft_id]],drafts[id],drafts[non_canonical])=TRUE,0,_xlfn.XLOOKUP(drafter_draft_stats[[#This Row],[drafter_id]],$D$2:$D610,$S$2:$S610,0,,-1))</f>
        <v>0</v>
      </c>
      <c r="K611" cm="1">
        <f t="array" ref="K611">IF(_xlfn.XLOOKUP(1,(game_boards[draft_id]=drafter_draft_stats[[#This Row],[draft_id]])*(game_boards[drafter_id]=drafter_draft_stats[[#This Row],[drafter_id]]),game_boards[has_bonus_veto])=TRUE,1,0)</f>
        <v>0</v>
      </c>
      <c r="L611" cm="1">
        <f t="array" ref="L611">IF(_xlfn.XLOOKUP(1,(game_boards[draft_id]=drafter_draft_stats[[#This Row],[draft_id]])*(game_boards[drafter_id]=drafter_draft_stats[[#This Row],[drafter_id]]),game_boards[has_bonus_veto_override])=TRUE,1,0)</f>
        <v>0</v>
      </c>
      <c r="M611">
        <f>drafter_draft_stats[[#This Row],[starting_veto]]+drafter_draft_stats[[#This Row],[rollover_vetoes]]+drafter_draft_stats[[#This Row],[trivia_vetoes]]</f>
        <v>2</v>
      </c>
      <c r="N611">
        <f>drafter_draft_stats[[#This Row],[rollover_veto_override]]+drafter_draft_stats[[#This Row],[trivia_veto_override]]</f>
        <v>0</v>
      </c>
      <c r="P611">
        <v>3</v>
      </c>
      <c r="R611">
        <f>IF(_xlfn.XLOOKUP(drafter_draft_stats[[#This Row],[draft_id]],drafts[id],drafts[non_canonical])=TRUE,0,IF(drafter_draft_stats[[#This Row],[total_vetoes]]-drafter_draft_stats[[#This Row],[vetoes_used]]&gt;=1,1,0))</f>
        <v>0</v>
      </c>
      <c r="S611">
        <f>IF(_xlfn.XLOOKUP(drafter_draft_stats[[#This Row],[draft_id]],drafts[id],drafts[non_canonical])=TRUE,0,IF(drafter_draft_stats[[#This Row],[total_veto_overrides]]-drafter_draft_stats[[#This Row],[veto_overrides_used]]&gt;=1,1,0))</f>
        <v>0</v>
      </c>
    </row>
    <row r="612" spans="2:19" x14ac:dyDescent="0.25">
      <c r="B612" t="s">
        <v>288</v>
      </c>
      <c r="C612" t="str">
        <f>_xlfn.XLOOKUP(drafter_draft_stats[[#This Row],[draft_id]],drafts[id],drafts[title])</f>
        <v>Martin Scorsese Super Draft</v>
      </c>
      <c r="D612" t="s">
        <v>825</v>
      </c>
      <c r="E612" t="str">
        <f>_xlfn.XLOOKUP(drafter_draft_stats[[#This Row],[drafter_id]],drafters[id],drafters[name],"")</f>
        <v>Kenny Neibart</v>
      </c>
      <c r="G612" t="str">
        <f>_xlfn.XLOOKUP(drafter_draft_stats[[#This Row],[drafter_team_id]],drafter_teams[id],drafter_teams[name],"")</f>
        <v/>
      </c>
      <c r="H612">
        <f>1</f>
        <v>1</v>
      </c>
      <c r="I612" cm="1">
        <f t="array" ref="I612">IF(_xlfn.XLOOKUP(drafter_draft_stats[[#This Row],[draft_id]],drafts[id],drafts[non_canonical])=TRUE,0,_xlfn.XLOOKUP(drafter_draft_stats[[#This Row],[drafter_id]],$D$2:$D611,$R$2:$R611,0,,-1))</f>
        <v>1</v>
      </c>
      <c r="J612" cm="1">
        <f t="array" ref="J612">IF(_xlfn.XLOOKUP(drafter_draft_stats[[#This Row],[draft_id]],drafts[id],drafts[non_canonical])=TRUE,0,_xlfn.XLOOKUP(drafter_draft_stats[[#This Row],[drafter_id]],$D$2:$D611,$S$2:$S611,0,,-1))</f>
        <v>0</v>
      </c>
      <c r="K612" cm="1">
        <f t="array" ref="K612">IF(_xlfn.XLOOKUP(1,(game_boards[draft_id]=drafter_draft_stats[[#This Row],[draft_id]])*(game_boards[drafter_id]=drafter_draft_stats[[#This Row],[drafter_id]]),game_boards[has_bonus_veto])=TRUE,1,0)</f>
        <v>0</v>
      </c>
      <c r="L612" cm="1">
        <f t="array" ref="L612">IF(_xlfn.XLOOKUP(1,(game_boards[draft_id]=drafter_draft_stats[[#This Row],[draft_id]])*(game_boards[drafter_id]=drafter_draft_stats[[#This Row],[drafter_id]]),game_boards[has_bonus_veto_override])=TRUE,1,0)</f>
        <v>1</v>
      </c>
      <c r="M612">
        <f>drafter_draft_stats[[#This Row],[starting_veto]]+drafter_draft_stats[[#This Row],[rollover_vetoes]]+drafter_draft_stats[[#This Row],[trivia_vetoes]]</f>
        <v>2</v>
      </c>
      <c r="N612">
        <f>drafter_draft_stats[[#This Row],[rollover_veto_override]]+drafter_draft_stats[[#This Row],[trivia_veto_override]]</f>
        <v>1</v>
      </c>
      <c r="O612">
        <v>1</v>
      </c>
      <c r="P612">
        <v>1</v>
      </c>
      <c r="R612">
        <f>IF(_xlfn.XLOOKUP(drafter_draft_stats[[#This Row],[draft_id]],drafts[id],drafts[non_canonical])=TRUE,0,IF(drafter_draft_stats[[#This Row],[total_vetoes]]-drafter_draft_stats[[#This Row],[vetoes_used]]&gt;=1,1,0))</f>
        <v>1</v>
      </c>
      <c r="S612">
        <f>IF(_xlfn.XLOOKUP(drafter_draft_stats[[#This Row],[draft_id]],drafts[id],drafts[non_canonical])=TRUE,0,IF(drafter_draft_stats[[#This Row],[total_veto_overrides]]-drafter_draft_stats[[#This Row],[veto_overrides_used]]&gt;=1,1,0))</f>
        <v>1</v>
      </c>
    </row>
    <row r="613" spans="2:19" x14ac:dyDescent="0.25">
      <c r="B613" t="s">
        <v>288</v>
      </c>
      <c r="C613" t="str">
        <f>_xlfn.XLOOKUP(drafter_draft_stats[[#This Row],[draft_id]],drafts[id],drafts[title])</f>
        <v>Martin Scorsese Super Draft</v>
      </c>
      <c r="D613" t="s">
        <v>799</v>
      </c>
      <c r="E613" t="str">
        <f>_xlfn.XLOOKUP(drafter_draft_stats[[#This Row],[drafter_id]],drafters[id],drafters[name],"")</f>
        <v>Joe Reid</v>
      </c>
      <c r="G613" t="str">
        <f>_xlfn.XLOOKUP(drafter_draft_stats[[#This Row],[drafter_team_id]],drafter_teams[id],drafter_teams[name],"")</f>
        <v/>
      </c>
      <c r="H613">
        <f>1</f>
        <v>1</v>
      </c>
      <c r="I613" cm="1">
        <f t="array" ref="I613">IF(_xlfn.XLOOKUP(drafter_draft_stats[[#This Row],[draft_id]],drafts[id],drafts[non_canonical])=TRUE,0,_xlfn.XLOOKUP(drafter_draft_stats[[#This Row],[drafter_id]],$D$2:$D612,$R$2:$R612,0,,-1))</f>
        <v>1</v>
      </c>
      <c r="J613" cm="1">
        <f t="array" ref="J613">IF(_xlfn.XLOOKUP(drafter_draft_stats[[#This Row],[draft_id]],drafts[id],drafts[non_canonical])=TRUE,0,_xlfn.XLOOKUP(drafter_draft_stats[[#This Row],[drafter_id]],$D$2:$D612,$S$2:$S612,0,,-1))</f>
        <v>1</v>
      </c>
      <c r="K613" cm="1">
        <f t="array" ref="K613">IF(_xlfn.XLOOKUP(1,(game_boards[draft_id]=drafter_draft_stats[[#This Row],[draft_id]])*(game_boards[drafter_id]=drafter_draft_stats[[#This Row],[drafter_id]]),game_boards[has_bonus_veto])=TRUE,1,0)</f>
        <v>1</v>
      </c>
      <c r="L613" cm="1">
        <f t="array" ref="L613">IF(_xlfn.XLOOKUP(1,(game_boards[draft_id]=drafter_draft_stats[[#This Row],[draft_id]])*(game_boards[drafter_id]=drafter_draft_stats[[#This Row],[drafter_id]]),game_boards[has_bonus_veto_override])=TRUE,1,0)</f>
        <v>0</v>
      </c>
      <c r="M613">
        <f>drafter_draft_stats[[#This Row],[starting_veto]]+drafter_draft_stats[[#This Row],[rollover_vetoes]]+drafter_draft_stats[[#This Row],[trivia_vetoes]]</f>
        <v>3</v>
      </c>
      <c r="N613">
        <f>drafter_draft_stats[[#This Row],[rollover_veto_override]]+drafter_draft_stats[[#This Row],[trivia_veto_override]]</f>
        <v>1</v>
      </c>
      <c r="P613">
        <v>1</v>
      </c>
      <c r="Q613">
        <v>1</v>
      </c>
      <c r="R613">
        <f>IF(_xlfn.XLOOKUP(drafter_draft_stats[[#This Row],[draft_id]],drafts[id],drafts[non_canonical])=TRUE,0,IF(drafter_draft_stats[[#This Row],[total_vetoes]]-drafter_draft_stats[[#This Row],[vetoes_used]]&gt;=1,1,0))</f>
        <v>1</v>
      </c>
      <c r="S613">
        <f>IF(_xlfn.XLOOKUP(drafter_draft_stats[[#This Row],[draft_id]],drafts[id],drafts[non_canonical])=TRUE,0,IF(drafter_draft_stats[[#This Row],[total_veto_overrides]]-drafter_draft_stats[[#This Row],[veto_overrides_used]]&gt;=1,1,0))</f>
        <v>0</v>
      </c>
    </row>
    <row r="614" spans="2:19" x14ac:dyDescent="0.25">
      <c r="B614" t="s">
        <v>288</v>
      </c>
      <c r="C614" t="str">
        <f>_xlfn.XLOOKUP(drafter_draft_stats[[#This Row],[draft_id]],drafts[id],drafts[title])</f>
        <v>Martin Scorsese Super Draft</v>
      </c>
      <c r="D614" t="s">
        <v>957</v>
      </c>
      <c r="E614" t="str">
        <f>_xlfn.XLOOKUP(drafter_draft_stats[[#This Row],[drafter_id]],drafters[id],drafters[name],"")</f>
        <v>Chris Feil</v>
      </c>
      <c r="G614" t="str">
        <f>_xlfn.XLOOKUP(drafter_draft_stats[[#This Row],[drafter_team_id]],drafter_teams[id],drafter_teams[name],"")</f>
        <v/>
      </c>
      <c r="H614">
        <f>1</f>
        <v>1</v>
      </c>
      <c r="I614" cm="1">
        <f t="array" ref="I614">IF(_xlfn.XLOOKUP(drafter_draft_stats[[#This Row],[draft_id]],drafts[id],drafts[non_canonical])=TRUE,0,_xlfn.XLOOKUP(drafter_draft_stats[[#This Row],[drafter_id]],$D$2:$D613,$R$2:$R613,0,,-1))</f>
        <v>0</v>
      </c>
      <c r="J614" cm="1">
        <f t="array" ref="J614">IF(_xlfn.XLOOKUP(drafter_draft_stats[[#This Row],[draft_id]],drafts[id],drafts[non_canonical])=TRUE,0,_xlfn.XLOOKUP(drafter_draft_stats[[#This Row],[drafter_id]],$D$2:$D613,$S$2:$S613,0,,-1))</f>
        <v>0</v>
      </c>
      <c r="K614" cm="1">
        <f t="array" ref="K614">IF(_xlfn.XLOOKUP(1,(game_boards[draft_id]=drafter_draft_stats[[#This Row],[draft_id]])*(game_boards[drafter_id]=drafter_draft_stats[[#This Row],[drafter_id]]),game_boards[has_bonus_veto])=TRUE,1,0)</f>
        <v>0</v>
      </c>
      <c r="L614" cm="1">
        <f t="array" ref="L614">IF(_xlfn.XLOOKUP(1,(game_boards[draft_id]=drafter_draft_stats[[#This Row],[draft_id]])*(game_boards[drafter_id]=drafter_draft_stats[[#This Row],[drafter_id]]),game_boards[has_bonus_veto_override])=TRUE,1,0)</f>
        <v>0</v>
      </c>
      <c r="M614">
        <f>drafter_draft_stats[[#This Row],[starting_veto]]+drafter_draft_stats[[#This Row],[rollover_vetoes]]+drafter_draft_stats[[#This Row],[trivia_vetoes]]</f>
        <v>1</v>
      </c>
      <c r="N614">
        <f>drafter_draft_stats[[#This Row],[rollover_veto_override]]+drafter_draft_stats[[#This Row],[trivia_veto_override]]</f>
        <v>0</v>
      </c>
      <c r="P614">
        <v>1</v>
      </c>
      <c r="R614">
        <f>IF(_xlfn.XLOOKUP(drafter_draft_stats[[#This Row],[draft_id]],drafts[id],drafts[non_canonical])=TRUE,0,IF(drafter_draft_stats[[#This Row],[total_vetoes]]-drafter_draft_stats[[#This Row],[vetoes_used]]&gt;=1,1,0))</f>
        <v>0</v>
      </c>
      <c r="S614">
        <f>IF(_xlfn.XLOOKUP(drafter_draft_stats[[#This Row],[draft_id]],drafts[id],drafts[non_canonical])=TRUE,0,IF(drafter_draft_stats[[#This Row],[total_veto_overrides]]-drafter_draft_stats[[#This Row],[veto_overrides_used]]&gt;=1,1,0))</f>
        <v>0</v>
      </c>
    </row>
    <row r="615" spans="2:19" x14ac:dyDescent="0.25">
      <c r="B615" t="s">
        <v>288</v>
      </c>
      <c r="C615" t="str">
        <f>_xlfn.XLOOKUP(drafter_draft_stats[[#This Row],[draft_id]],drafts[id],drafts[title])</f>
        <v>Martin Scorsese Super Draft</v>
      </c>
      <c r="D615" t="s">
        <v>1095</v>
      </c>
      <c r="E615" t="str">
        <f>_xlfn.XLOOKUP(drafter_draft_stats[[#This Row],[drafter_id]],drafters[id],drafters[name],"")</f>
        <v>Katey Rich</v>
      </c>
      <c r="G615" t="str">
        <f>_xlfn.XLOOKUP(drafter_draft_stats[[#This Row],[drafter_team_id]],drafter_teams[id],drafter_teams[name],"")</f>
        <v/>
      </c>
      <c r="H615">
        <f>1</f>
        <v>1</v>
      </c>
      <c r="I615" cm="1">
        <f t="array" ref="I615">IF(_xlfn.XLOOKUP(drafter_draft_stats[[#This Row],[draft_id]],drafts[id],drafts[non_canonical])=TRUE,0,_xlfn.XLOOKUP(drafter_draft_stats[[#This Row],[drafter_id]],$D$2:$D614,$R$2:$R614,0,,-1))</f>
        <v>1</v>
      </c>
      <c r="J615" cm="1">
        <f t="array" ref="J615">IF(_xlfn.XLOOKUP(drafter_draft_stats[[#This Row],[draft_id]],drafts[id],drafts[non_canonical])=TRUE,0,_xlfn.XLOOKUP(drafter_draft_stats[[#This Row],[drafter_id]],$D$2:$D614,$S$2:$S614,0,,-1))</f>
        <v>0</v>
      </c>
      <c r="K615" cm="1">
        <f t="array" ref="K615">IF(_xlfn.XLOOKUP(1,(game_boards[draft_id]=drafter_draft_stats[[#This Row],[draft_id]])*(game_boards[drafter_id]=drafter_draft_stats[[#This Row],[drafter_id]]),game_boards[has_bonus_veto])=TRUE,1,0)</f>
        <v>0</v>
      </c>
      <c r="L615" cm="1">
        <f t="array" ref="L615">IF(_xlfn.XLOOKUP(1,(game_boards[draft_id]=drafter_draft_stats[[#This Row],[draft_id]])*(game_boards[drafter_id]=drafter_draft_stats[[#This Row],[drafter_id]]),game_boards[has_bonus_veto_override])=TRUE,1,0)</f>
        <v>1</v>
      </c>
      <c r="M615">
        <f>drafter_draft_stats[[#This Row],[starting_veto]]+drafter_draft_stats[[#This Row],[rollover_vetoes]]+drafter_draft_stats[[#This Row],[trivia_vetoes]]</f>
        <v>2</v>
      </c>
      <c r="N615">
        <f>drafter_draft_stats[[#This Row],[rollover_veto_override]]+drafter_draft_stats[[#This Row],[trivia_veto_override]]</f>
        <v>1</v>
      </c>
      <c r="P615">
        <v>2</v>
      </c>
      <c r="R615">
        <f>IF(_xlfn.XLOOKUP(drafter_draft_stats[[#This Row],[draft_id]],drafts[id],drafts[non_canonical])=TRUE,0,IF(drafter_draft_stats[[#This Row],[total_vetoes]]-drafter_draft_stats[[#This Row],[vetoes_used]]&gt;=1,1,0))</f>
        <v>0</v>
      </c>
      <c r="S615">
        <f>IF(_xlfn.XLOOKUP(drafter_draft_stats[[#This Row],[draft_id]],drafts[id],drafts[non_canonical])=TRUE,0,IF(drafter_draft_stats[[#This Row],[total_veto_overrides]]-drafter_draft_stats[[#This Row],[veto_overrides_used]]&gt;=1,1,0))</f>
        <v>1</v>
      </c>
    </row>
    <row r="616" spans="2:19" x14ac:dyDescent="0.25">
      <c r="B616" t="s">
        <v>288</v>
      </c>
      <c r="C616" t="str">
        <f>_xlfn.XLOOKUP(drafter_draft_stats[[#This Row],[draft_id]],drafts[id],drafts[title])</f>
        <v>Martin Scorsese Super Draft</v>
      </c>
      <c r="D616" t="s">
        <v>1133</v>
      </c>
      <c r="E616" t="str">
        <f>_xlfn.XLOOKUP(drafter_draft_stats[[#This Row],[drafter_id]],drafters[id],drafters[name],"")</f>
        <v>Oriana Nudo</v>
      </c>
      <c r="G616" t="str">
        <f>_xlfn.XLOOKUP(drafter_draft_stats[[#This Row],[drafter_team_id]],drafter_teams[id],drafter_teams[name],"")</f>
        <v/>
      </c>
      <c r="H616">
        <f>1</f>
        <v>1</v>
      </c>
      <c r="I616" cm="1">
        <f t="array" ref="I616">IF(_xlfn.XLOOKUP(drafter_draft_stats[[#This Row],[draft_id]],drafts[id],drafts[non_canonical])=TRUE,0,_xlfn.XLOOKUP(drafter_draft_stats[[#This Row],[drafter_id]],$D$2:$D615,$R$2:$R615,0,,-1))</f>
        <v>1</v>
      </c>
      <c r="J616" cm="1">
        <f t="array" ref="J616">IF(_xlfn.XLOOKUP(drafter_draft_stats[[#This Row],[draft_id]],drafts[id],drafts[non_canonical])=TRUE,0,_xlfn.XLOOKUP(drafter_draft_stats[[#This Row],[drafter_id]],$D$2:$D615,$S$2:$S615,0,,-1))</f>
        <v>1</v>
      </c>
      <c r="K616" cm="1">
        <f t="array" ref="K616">IF(_xlfn.XLOOKUP(1,(game_boards[draft_id]=drafter_draft_stats[[#This Row],[draft_id]])*(game_boards[drafter_id]=drafter_draft_stats[[#This Row],[drafter_id]]),game_boards[has_bonus_veto])=TRUE,1,0)</f>
        <v>1</v>
      </c>
      <c r="L616" cm="1">
        <f t="array" ref="L616">IF(_xlfn.XLOOKUP(1,(game_boards[draft_id]=drafter_draft_stats[[#This Row],[draft_id]])*(game_boards[drafter_id]=drafter_draft_stats[[#This Row],[drafter_id]]),game_boards[has_bonus_veto_override])=TRUE,1,0)</f>
        <v>0</v>
      </c>
      <c r="M616">
        <f>drafter_draft_stats[[#This Row],[starting_veto]]+drafter_draft_stats[[#This Row],[rollover_vetoes]]+drafter_draft_stats[[#This Row],[trivia_vetoes]]</f>
        <v>3</v>
      </c>
      <c r="N616">
        <f>drafter_draft_stats[[#This Row],[rollover_veto_override]]+drafter_draft_stats[[#This Row],[trivia_veto_override]]</f>
        <v>1</v>
      </c>
      <c r="P616">
        <v>2</v>
      </c>
      <c r="Q616">
        <v>1</v>
      </c>
      <c r="R616">
        <f>IF(_xlfn.XLOOKUP(drafter_draft_stats[[#This Row],[draft_id]],drafts[id],drafts[non_canonical])=TRUE,0,IF(drafter_draft_stats[[#This Row],[total_vetoes]]-drafter_draft_stats[[#This Row],[vetoes_used]]&gt;=1,1,0))</f>
        <v>1</v>
      </c>
      <c r="S616">
        <f>IF(_xlfn.XLOOKUP(drafter_draft_stats[[#This Row],[draft_id]],drafts[id],drafts[non_canonical])=TRUE,0,IF(drafter_draft_stats[[#This Row],[total_veto_overrides]]-drafter_draft_stats[[#This Row],[veto_overrides_used]]&gt;=1,1,0))</f>
        <v>0</v>
      </c>
    </row>
    <row r="617" spans="2:19" x14ac:dyDescent="0.25">
      <c r="B617" t="s">
        <v>288</v>
      </c>
      <c r="C617" t="str">
        <f>_xlfn.XLOOKUP(drafter_draft_stats[[#This Row],[draft_id]],drafts[id],drafts[title])</f>
        <v>Martin Scorsese Super Draft</v>
      </c>
      <c r="D617" t="s">
        <v>1221</v>
      </c>
      <c r="E617" t="str">
        <f>_xlfn.XLOOKUP(drafter_draft_stats[[#This Row],[drafter_id]],drafters[id],drafters[name],"")</f>
        <v>Roxana Hadadi</v>
      </c>
      <c r="G617" t="str">
        <f>_xlfn.XLOOKUP(drafter_draft_stats[[#This Row],[drafter_team_id]],drafter_teams[id],drafter_teams[name],"")</f>
        <v/>
      </c>
      <c r="H617">
        <f>1</f>
        <v>1</v>
      </c>
      <c r="I617" cm="1">
        <f t="array" ref="I617">IF(_xlfn.XLOOKUP(drafter_draft_stats[[#This Row],[draft_id]],drafts[id],drafts[non_canonical])=TRUE,0,_xlfn.XLOOKUP(drafter_draft_stats[[#This Row],[drafter_id]],$D$2:$D616,$R$2:$R616,0,,-1))</f>
        <v>0</v>
      </c>
      <c r="J617" cm="1">
        <f t="array" ref="J617">IF(_xlfn.XLOOKUP(drafter_draft_stats[[#This Row],[draft_id]],drafts[id],drafts[non_canonical])=TRUE,0,_xlfn.XLOOKUP(drafter_draft_stats[[#This Row],[drafter_id]],$D$2:$D616,$S$2:$S616,0,,-1))</f>
        <v>1</v>
      </c>
      <c r="K617" cm="1">
        <f t="array" ref="K617">IF(_xlfn.XLOOKUP(1,(game_boards[draft_id]=drafter_draft_stats[[#This Row],[draft_id]])*(game_boards[drafter_id]=drafter_draft_stats[[#This Row],[drafter_id]]),game_boards[has_bonus_veto])=TRUE,1,0)</f>
        <v>0</v>
      </c>
      <c r="L617" cm="1">
        <f t="array" ref="L617">IF(_xlfn.XLOOKUP(1,(game_boards[draft_id]=drafter_draft_stats[[#This Row],[draft_id]])*(game_boards[drafter_id]=drafter_draft_stats[[#This Row],[drafter_id]]),game_boards[has_bonus_veto_override])=TRUE,1,0)</f>
        <v>0</v>
      </c>
      <c r="M617">
        <f>drafter_draft_stats[[#This Row],[starting_veto]]+drafter_draft_stats[[#This Row],[rollover_vetoes]]+drafter_draft_stats[[#This Row],[trivia_vetoes]]</f>
        <v>1</v>
      </c>
      <c r="N617">
        <f>drafter_draft_stats[[#This Row],[rollover_veto_override]]+drafter_draft_stats[[#This Row],[trivia_veto_override]]</f>
        <v>1</v>
      </c>
      <c r="O617">
        <v>1</v>
      </c>
      <c r="P617">
        <v>1</v>
      </c>
      <c r="Q617">
        <v>1</v>
      </c>
      <c r="R617">
        <f>IF(_xlfn.XLOOKUP(drafter_draft_stats[[#This Row],[draft_id]],drafts[id],drafts[non_canonical])=TRUE,0,IF(drafter_draft_stats[[#This Row],[total_vetoes]]-drafter_draft_stats[[#This Row],[vetoes_used]]&gt;=1,1,0))</f>
        <v>0</v>
      </c>
      <c r="S617">
        <f>IF(_xlfn.XLOOKUP(drafter_draft_stats[[#This Row],[draft_id]],drafts[id],drafts[non_canonical])=TRUE,0,IF(drafter_draft_stats[[#This Row],[total_veto_overrides]]-drafter_draft_stats[[#This Row],[veto_overrides_used]]&gt;=1,1,0))</f>
        <v>0</v>
      </c>
    </row>
    <row r="618" spans="2:19" x14ac:dyDescent="0.25">
      <c r="B618" t="s">
        <v>288</v>
      </c>
      <c r="C618" t="str">
        <f>_xlfn.XLOOKUP(drafter_draft_stats[[#This Row],[draft_id]],drafts[id],drafts[title])</f>
        <v>Martin Scorsese Super Draft</v>
      </c>
      <c r="D618" t="s">
        <v>789</v>
      </c>
      <c r="E618" t="str">
        <f>_xlfn.XLOOKUP(drafter_draft_stats[[#This Row],[drafter_id]],drafters[id],drafters[name],"")</f>
        <v>Bryan Cogman</v>
      </c>
      <c r="G618" t="str">
        <f>_xlfn.XLOOKUP(drafter_draft_stats[[#This Row],[drafter_team_id]],drafter_teams[id],drafter_teams[name],"")</f>
        <v/>
      </c>
      <c r="H618">
        <f>1</f>
        <v>1</v>
      </c>
      <c r="I618" cm="1">
        <f t="array" ref="I618">IF(_xlfn.XLOOKUP(drafter_draft_stats[[#This Row],[draft_id]],drafts[id],drafts[non_canonical])=TRUE,0,_xlfn.XLOOKUP(drafter_draft_stats[[#This Row],[drafter_id]],$D$2:$D617,$R$2:$R617,0,,-1))</f>
        <v>0</v>
      </c>
      <c r="J618" cm="1">
        <f t="array" ref="J618">IF(_xlfn.XLOOKUP(drafter_draft_stats[[#This Row],[draft_id]],drafts[id],drafts[non_canonical])=TRUE,0,_xlfn.XLOOKUP(drafter_draft_stats[[#This Row],[drafter_id]],$D$2:$D617,$S$2:$S617,0,,-1))</f>
        <v>1</v>
      </c>
      <c r="K618" cm="1">
        <f t="array" ref="K618">IF(_xlfn.XLOOKUP(1,(game_boards[draft_id]=drafter_draft_stats[[#This Row],[draft_id]])*(game_boards[drafter_id]=drafter_draft_stats[[#This Row],[drafter_id]]),game_boards[has_bonus_veto])=TRUE,1,0)</f>
        <v>0</v>
      </c>
      <c r="L618" cm="1">
        <f t="array" ref="L618">IF(_xlfn.XLOOKUP(1,(game_boards[draft_id]=drafter_draft_stats[[#This Row],[draft_id]])*(game_boards[drafter_id]=drafter_draft_stats[[#This Row],[drafter_id]]),game_boards[has_bonus_veto_override])=TRUE,1,0)</f>
        <v>1</v>
      </c>
      <c r="M618">
        <f>drafter_draft_stats[[#This Row],[starting_veto]]+drafter_draft_stats[[#This Row],[rollover_vetoes]]+drafter_draft_stats[[#This Row],[trivia_vetoes]]</f>
        <v>1</v>
      </c>
      <c r="N618">
        <f>drafter_draft_stats[[#This Row],[rollover_veto_override]]+drafter_draft_stats[[#This Row],[trivia_veto_override]]</f>
        <v>2</v>
      </c>
      <c r="R618">
        <f>IF(_xlfn.XLOOKUP(drafter_draft_stats[[#This Row],[draft_id]],drafts[id],drafts[non_canonical])=TRUE,0,IF(drafter_draft_stats[[#This Row],[total_vetoes]]-drafter_draft_stats[[#This Row],[vetoes_used]]&gt;=1,1,0))</f>
        <v>1</v>
      </c>
      <c r="S618">
        <f>IF(_xlfn.XLOOKUP(drafter_draft_stats[[#This Row],[draft_id]],drafts[id],drafts[non_canonical])=TRUE,0,IF(drafter_draft_stats[[#This Row],[total_veto_overrides]]-drafter_draft_stats[[#This Row],[veto_overrides_used]]&gt;=1,1,0))</f>
        <v>1</v>
      </c>
    </row>
    <row r="619" spans="2:19" x14ac:dyDescent="0.25">
      <c r="B619" t="s">
        <v>94</v>
      </c>
      <c r="C619" t="str">
        <f>_xlfn.XLOOKUP(drafter_draft_stats[[#This Row],[draft_id]],drafts[id],drafts[title])</f>
        <v>Criterion World Cinema Project</v>
      </c>
      <c r="D619" t="s">
        <v>1115</v>
      </c>
      <c r="E619" t="str">
        <f>_xlfn.XLOOKUP(drafter_draft_stats[[#This Row],[drafter_id]],drafters[id],drafters[name],"")</f>
        <v>Ryan Marker</v>
      </c>
      <c r="G619" t="str">
        <f>_xlfn.XLOOKUP(drafter_draft_stats[[#This Row],[drafter_team_id]],drafter_teams[id],drafter_teams[name],"")</f>
        <v/>
      </c>
      <c r="H619">
        <f>1</f>
        <v>1</v>
      </c>
      <c r="I619" cm="1">
        <f t="array" ref="I619">IF(_xlfn.XLOOKUP(drafter_draft_stats[[#This Row],[draft_id]],drafts[id],drafts[non_canonical])=TRUE,0,_xlfn.XLOOKUP(drafter_draft_stats[[#This Row],[drafter_id]],$D$2:$D618,$R$2:$R618,0,,-1))</f>
        <v>1</v>
      </c>
      <c r="J619" cm="1">
        <f t="array" ref="J619">IF(_xlfn.XLOOKUP(drafter_draft_stats[[#This Row],[draft_id]],drafts[id],drafts[non_canonical])=TRUE,0,_xlfn.XLOOKUP(drafter_draft_stats[[#This Row],[drafter_id]],$D$2:$D618,$S$2:$S618,0,,-1))</f>
        <v>0</v>
      </c>
      <c r="K619" cm="1">
        <f t="array" ref="K619">IF(_xlfn.XLOOKUP(1,(game_boards[draft_id]=drafter_draft_stats[[#This Row],[draft_id]])*(game_boards[drafter_id]=drafter_draft_stats[[#This Row],[drafter_id]]),game_boards[has_bonus_veto])=TRUE,1,0)</f>
        <v>0</v>
      </c>
      <c r="L619" cm="1">
        <f t="array" ref="L619">IF(_xlfn.XLOOKUP(1,(game_boards[draft_id]=drafter_draft_stats[[#This Row],[draft_id]])*(game_boards[drafter_id]=drafter_draft_stats[[#This Row],[drafter_id]]),game_boards[has_bonus_veto_override])=TRUE,1,0)</f>
        <v>0</v>
      </c>
      <c r="M619">
        <f>drafter_draft_stats[[#This Row],[starting_veto]]+drafter_draft_stats[[#This Row],[rollover_vetoes]]+drafter_draft_stats[[#This Row],[trivia_vetoes]]</f>
        <v>2</v>
      </c>
      <c r="N619">
        <f>drafter_draft_stats[[#This Row],[rollover_veto_override]]+drafter_draft_stats[[#This Row],[trivia_veto_override]]</f>
        <v>0</v>
      </c>
      <c r="R619">
        <f>IF(_xlfn.XLOOKUP(drafter_draft_stats[[#This Row],[draft_id]],drafts[id],drafts[non_canonical])=TRUE,0,IF(drafter_draft_stats[[#This Row],[total_vetoes]]-drafter_draft_stats[[#This Row],[vetoes_used]]&gt;=1,1,0))</f>
        <v>1</v>
      </c>
      <c r="S619">
        <f>IF(_xlfn.XLOOKUP(drafter_draft_stats[[#This Row],[draft_id]],drafts[id],drafts[non_canonical])=TRUE,0,IF(drafter_draft_stats[[#This Row],[total_veto_overrides]]-drafter_draft_stats[[#This Row],[veto_overrides_used]]&gt;=1,1,0))</f>
        <v>0</v>
      </c>
    </row>
    <row r="620" spans="2:19" x14ac:dyDescent="0.25">
      <c r="B620" t="s">
        <v>94</v>
      </c>
      <c r="C620" t="str">
        <f>_xlfn.XLOOKUP(drafter_draft_stats[[#This Row],[draft_id]],drafts[id],drafts[title])</f>
        <v>Criterion World Cinema Project</v>
      </c>
      <c r="D620" t="s">
        <v>921</v>
      </c>
      <c r="E620" t="str">
        <f>_xlfn.XLOOKUP(drafter_draft_stats[[#This Row],[drafter_id]],drafters[id],drafters[name],"")</f>
        <v>Marya Gates</v>
      </c>
      <c r="G620" t="str">
        <f>_xlfn.XLOOKUP(drafter_draft_stats[[#This Row],[drafter_team_id]],drafter_teams[id],drafter_teams[name],"")</f>
        <v/>
      </c>
      <c r="H620">
        <f>1</f>
        <v>1</v>
      </c>
      <c r="I620" cm="1">
        <f t="array" ref="I620">IF(_xlfn.XLOOKUP(drafter_draft_stats[[#This Row],[draft_id]],drafts[id],drafts[non_canonical])=TRUE,0,_xlfn.XLOOKUP(drafter_draft_stats[[#This Row],[drafter_id]],$D$2:$D619,$R$2:$R619,0,,-1))</f>
        <v>1</v>
      </c>
      <c r="J620" cm="1">
        <f t="array" ref="J620">IF(_xlfn.XLOOKUP(drafter_draft_stats[[#This Row],[draft_id]],drafts[id],drafts[non_canonical])=TRUE,0,_xlfn.XLOOKUP(drafter_draft_stats[[#This Row],[drafter_id]],$D$2:$D619,$S$2:$S619,0,,-1))</f>
        <v>0</v>
      </c>
      <c r="K620" cm="1">
        <f t="array" ref="K620">IF(_xlfn.XLOOKUP(1,(game_boards[draft_id]=drafter_draft_stats[[#This Row],[draft_id]])*(game_boards[drafter_id]=drafter_draft_stats[[#This Row],[drafter_id]]),game_boards[has_bonus_veto])=TRUE,1,0)</f>
        <v>0</v>
      </c>
      <c r="L620" cm="1">
        <f t="array" ref="L620">IF(_xlfn.XLOOKUP(1,(game_boards[draft_id]=drafter_draft_stats[[#This Row],[draft_id]])*(game_boards[drafter_id]=drafter_draft_stats[[#This Row],[drafter_id]]),game_boards[has_bonus_veto_override])=TRUE,1,0)</f>
        <v>0</v>
      </c>
      <c r="M620">
        <f>drafter_draft_stats[[#This Row],[starting_veto]]+drafter_draft_stats[[#This Row],[rollover_vetoes]]+drafter_draft_stats[[#This Row],[trivia_vetoes]]</f>
        <v>2</v>
      </c>
      <c r="N620">
        <f>drafter_draft_stats[[#This Row],[rollover_veto_override]]+drafter_draft_stats[[#This Row],[trivia_veto_override]]</f>
        <v>0</v>
      </c>
      <c r="R620">
        <f>IF(_xlfn.XLOOKUP(drafter_draft_stats[[#This Row],[draft_id]],drafts[id],drafts[non_canonical])=TRUE,0,IF(drafter_draft_stats[[#This Row],[total_vetoes]]-drafter_draft_stats[[#This Row],[vetoes_used]]&gt;=1,1,0))</f>
        <v>1</v>
      </c>
      <c r="S620">
        <f>IF(_xlfn.XLOOKUP(drafter_draft_stats[[#This Row],[draft_id]],drafts[id],drafts[non_canonical])=TRUE,0,IF(drafter_draft_stats[[#This Row],[total_veto_overrides]]-drafter_draft_stats[[#This Row],[veto_overrides_used]]&gt;=1,1,0))</f>
        <v>0</v>
      </c>
    </row>
    <row r="621" spans="2:19" x14ac:dyDescent="0.25">
      <c r="B621" t="s">
        <v>332</v>
      </c>
      <c r="C621" t="str">
        <f>_xlfn.XLOOKUP(drafter_draft_stats[[#This Row],[draft_id]],drafts[id],drafts[title])</f>
        <v>Scorsese Produced mini-Mega</v>
      </c>
      <c r="D621" t="s">
        <v>1229</v>
      </c>
      <c r="E621" t="str">
        <f>_xlfn.XLOOKUP(drafter_draft_stats[[#This Row],[drafter_id]],drafters[id],drafters[name],"")</f>
        <v>Ify Nwadiwe</v>
      </c>
      <c r="G621" t="str">
        <f>_xlfn.XLOOKUP(drafter_draft_stats[[#This Row],[drafter_team_id]],drafter_teams[id],drafter_teams[name],"")</f>
        <v/>
      </c>
      <c r="H621">
        <f>1</f>
        <v>1</v>
      </c>
      <c r="I621" cm="1">
        <f t="array" ref="I621">IF(_xlfn.XLOOKUP(drafter_draft_stats[[#This Row],[draft_id]],drafts[id],drafts[non_canonical])=TRUE,0,_xlfn.XLOOKUP(drafter_draft_stats[[#This Row],[drafter_id]],$D$2:$D620,$R$2:$R620,0,,-1))</f>
        <v>1</v>
      </c>
      <c r="J621" cm="1">
        <f t="array" ref="J621">IF(_xlfn.XLOOKUP(drafter_draft_stats[[#This Row],[draft_id]],drafts[id],drafts[non_canonical])=TRUE,0,_xlfn.XLOOKUP(drafter_draft_stats[[#This Row],[drafter_id]],$D$2:$D620,$S$2:$S620,0,,-1))</f>
        <v>0</v>
      </c>
      <c r="K621" cm="1">
        <f t="array" ref="K621">IF(_xlfn.XLOOKUP(1,(game_boards[draft_id]=drafter_draft_stats[[#This Row],[draft_id]])*(game_boards[drafter_id]=drafter_draft_stats[[#This Row],[drafter_id]]),game_boards[has_bonus_veto])=TRUE,1,0)</f>
        <v>1</v>
      </c>
      <c r="L621" cm="1">
        <f t="array" ref="L621">IF(_xlfn.XLOOKUP(1,(game_boards[draft_id]=drafter_draft_stats[[#This Row],[draft_id]])*(game_boards[drafter_id]=drafter_draft_stats[[#This Row],[drafter_id]]),game_boards[has_bonus_veto_override])=TRUE,1,0)</f>
        <v>0</v>
      </c>
      <c r="M621">
        <f>drafter_draft_stats[[#This Row],[starting_veto]]+drafter_draft_stats[[#This Row],[rollover_vetoes]]+drafter_draft_stats[[#This Row],[trivia_vetoes]]</f>
        <v>3</v>
      </c>
      <c r="N621">
        <f>drafter_draft_stats[[#This Row],[rollover_veto_override]]+drafter_draft_stats[[#This Row],[trivia_veto_override]]</f>
        <v>0</v>
      </c>
      <c r="P621">
        <v>2</v>
      </c>
      <c r="R621">
        <f>IF(_xlfn.XLOOKUP(drafter_draft_stats[[#This Row],[draft_id]],drafts[id],drafts[non_canonical])=TRUE,0,IF(drafter_draft_stats[[#This Row],[total_vetoes]]-drafter_draft_stats[[#This Row],[vetoes_used]]&gt;=1,1,0))</f>
        <v>1</v>
      </c>
      <c r="S621">
        <f>IF(_xlfn.XLOOKUP(drafter_draft_stats[[#This Row],[draft_id]],drafts[id],drafts[non_canonical])=TRUE,0,IF(drafter_draft_stats[[#This Row],[total_veto_overrides]]-drafter_draft_stats[[#This Row],[veto_overrides_used]]&gt;=1,1,0))</f>
        <v>0</v>
      </c>
    </row>
    <row r="622" spans="2:19" x14ac:dyDescent="0.25">
      <c r="B622" t="s">
        <v>332</v>
      </c>
      <c r="C622" t="str">
        <f>_xlfn.XLOOKUP(drafter_draft_stats[[#This Row],[draft_id]],drafts[id],drafts[title])</f>
        <v>Scorsese Produced mini-Mega</v>
      </c>
      <c r="D622" t="s">
        <v>1251</v>
      </c>
      <c r="E622" t="str">
        <f>_xlfn.XLOOKUP(drafter_draft_stats[[#This Row],[drafter_id]],drafters[id],drafters[name],"")</f>
        <v>Inkoo Kang</v>
      </c>
      <c r="G622" t="str">
        <f>_xlfn.XLOOKUP(drafter_draft_stats[[#This Row],[drafter_team_id]],drafter_teams[id],drafter_teams[name],"")</f>
        <v/>
      </c>
      <c r="H622">
        <f>1</f>
        <v>1</v>
      </c>
      <c r="I622" cm="1">
        <f t="array" ref="I622">IF(_xlfn.XLOOKUP(drafter_draft_stats[[#This Row],[draft_id]],drafts[id],drafts[non_canonical])=TRUE,0,_xlfn.XLOOKUP(drafter_draft_stats[[#This Row],[drafter_id]],$D$2:$D621,$R$2:$R621,0,,-1))</f>
        <v>0</v>
      </c>
      <c r="J622" cm="1">
        <f t="array" ref="J622">IF(_xlfn.XLOOKUP(drafter_draft_stats[[#This Row],[draft_id]],drafts[id],drafts[non_canonical])=TRUE,0,_xlfn.XLOOKUP(drafter_draft_stats[[#This Row],[drafter_id]],$D$2:$D621,$S$2:$S621,0,,-1))</f>
        <v>0</v>
      </c>
      <c r="K622" cm="1">
        <f t="array" ref="K622">IF(_xlfn.XLOOKUP(1,(game_boards[draft_id]=drafter_draft_stats[[#This Row],[draft_id]])*(game_boards[drafter_id]=drafter_draft_stats[[#This Row],[drafter_id]]),game_boards[has_bonus_veto])=TRUE,1,0)</f>
        <v>0</v>
      </c>
      <c r="L622" cm="1">
        <f t="array" ref="L622">IF(_xlfn.XLOOKUP(1,(game_boards[draft_id]=drafter_draft_stats[[#This Row],[draft_id]])*(game_boards[drafter_id]=drafter_draft_stats[[#This Row],[drafter_id]]),game_boards[has_bonus_veto_override])=TRUE,1,0)</f>
        <v>0</v>
      </c>
      <c r="M622">
        <f>drafter_draft_stats[[#This Row],[starting_veto]]+drafter_draft_stats[[#This Row],[rollover_vetoes]]+drafter_draft_stats[[#This Row],[trivia_vetoes]]</f>
        <v>1</v>
      </c>
      <c r="N622">
        <f>drafter_draft_stats[[#This Row],[rollover_veto_override]]+drafter_draft_stats[[#This Row],[trivia_veto_override]]</f>
        <v>0</v>
      </c>
      <c r="P622">
        <v>1</v>
      </c>
      <c r="R622">
        <f>IF(_xlfn.XLOOKUP(drafter_draft_stats[[#This Row],[draft_id]],drafts[id],drafts[non_canonical])=TRUE,0,IF(drafter_draft_stats[[#This Row],[total_vetoes]]-drafter_draft_stats[[#This Row],[vetoes_used]]&gt;=1,1,0))</f>
        <v>0</v>
      </c>
      <c r="S622">
        <f>IF(_xlfn.XLOOKUP(drafter_draft_stats[[#This Row],[draft_id]],drafts[id],drafts[non_canonical])=TRUE,0,IF(drafter_draft_stats[[#This Row],[total_veto_overrides]]-drafter_draft_stats[[#This Row],[veto_overrides_used]]&gt;=1,1,0))</f>
        <v>0</v>
      </c>
    </row>
    <row r="623" spans="2:19" x14ac:dyDescent="0.25">
      <c r="B623" t="s">
        <v>332</v>
      </c>
      <c r="C623" t="str">
        <f>_xlfn.XLOOKUP(drafter_draft_stats[[#This Row],[draft_id]],drafts[id],drafts[title])</f>
        <v>Scorsese Produced mini-Mega</v>
      </c>
      <c r="D623" t="s">
        <v>1009</v>
      </c>
      <c r="E623" t="str">
        <f>_xlfn.XLOOKUP(drafter_draft_stats[[#This Row],[drafter_id]],drafters[id],drafters[name],"")</f>
        <v>Drea Clark</v>
      </c>
      <c r="G623" t="str">
        <f>_xlfn.XLOOKUP(drafter_draft_stats[[#This Row],[drafter_team_id]],drafter_teams[id],drafter_teams[name],"")</f>
        <v/>
      </c>
      <c r="H623">
        <f>1</f>
        <v>1</v>
      </c>
      <c r="I623" cm="1">
        <f t="array" ref="I623">IF(_xlfn.XLOOKUP(drafter_draft_stats[[#This Row],[draft_id]],drafts[id],drafts[non_canonical])=TRUE,0,_xlfn.XLOOKUP(drafter_draft_stats[[#This Row],[drafter_id]],$D$2:$D622,$R$2:$R622,0,,-1))</f>
        <v>0</v>
      </c>
      <c r="J623" cm="1">
        <f t="array" ref="J623">IF(_xlfn.XLOOKUP(drafter_draft_stats[[#This Row],[draft_id]],drafts[id],drafts[non_canonical])=TRUE,0,_xlfn.XLOOKUP(drafter_draft_stats[[#This Row],[drafter_id]],$D$2:$D622,$S$2:$S622,0,,-1))</f>
        <v>1</v>
      </c>
      <c r="K623" cm="1">
        <f t="array" ref="K623">IF(_xlfn.XLOOKUP(1,(game_boards[draft_id]=drafter_draft_stats[[#This Row],[draft_id]])*(game_boards[drafter_id]=drafter_draft_stats[[#This Row],[drafter_id]]),game_boards[has_bonus_veto])=TRUE,1,0)</f>
        <v>0</v>
      </c>
      <c r="L623" cm="1">
        <f t="array" ref="L623">IF(_xlfn.XLOOKUP(1,(game_boards[draft_id]=drafter_draft_stats[[#This Row],[draft_id]])*(game_boards[drafter_id]=drafter_draft_stats[[#This Row],[drafter_id]]),game_boards[has_bonus_veto_override])=TRUE,1,0)</f>
        <v>1</v>
      </c>
      <c r="M623">
        <f>drafter_draft_stats[[#This Row],[starting_veto]]+drafter_draft_stats[[#This Row],[rollover_vetoes]]+drafter_draft_stats[[#This Row],[trivia_vetoes]]</f>
        <v>1</v>
      </c>
      <c r="N623">
        <f>drafter_draft_stats[[#This Row],[rollover_veto_override]]+drafter_draft_stats[[#This Row],[trivia_veto_override]]</f>
        <v>2</v>
      </c>
      <c r="P623">
        <v>1</v>
      </c>
      <c r="R623">
        <f>IF(_xlfn.XLOOKUP(drafter_draft_stats[[#This Row],[draft_id]],drafts[id],drafts[non_canonical])=TRUE,0,IF(drafter_draft_stats[[#This Row],[total_vetoes]]-drafter_draft_stats[[#This Row],[vetoes_used]]&gt;=1,1,0))</f>
        <v>0</v>
      </c>
      <c r="S623">
        <f>IF(_xlfn.XLOOKUP(drafter_draft_stats[[#This Row],[draft_id]],drafts[id],drafts[non_canonical])=TRUE,0,IF(drafter_draft_stats[[#This Row],[total_veto_overrides]]-drafter_draft_stats[[#This Row],[veto_overrides_used]]&gt;=1,1,0))</f>
        <v>1</v>
      </c>
    </row>
    <row r="624" spans="2:19" x14ac:dyDescent="0.25">
      <c r="B624" t="s">
        <v>108</v>
      </c>
      <c r="C624" t="str">
        <f>_xlfn.XLOOKUP(drafter_draft_stats[[#This Row],[draft_id]],drafts[id],drafts[title])</f>
        <v>Queer Comedy</v>
      </c>
      <c r="D624" t="s">
        <v>1107</v>
      </c>
      <c r="E624" t="str">
        <f>_xlfn.XLOOKUP(drafter_draft_stats[[#This Row],[drafter_id]],drafters[id],drafters[name],"")</f>
        <v>Kyle Turner</v>
      </c>
      <c r="G624" t="str">
        <f>_xlfn.XLOOKUP(drafter_draft_stats[[#This Row],[drafter_team_id]],drafter_teams[id],drafter_teams[name],"")</f>
        <v/>
      </c>
      <c r="H624">
        <f>1</f>
        <v>1</v>
      </c>
      <c r="I624" cm="1">
        <f t="array" ref="I624">IF(_xlfn.XLOOKUP(drafter_draft_stats[[#This Row],[draft_id]],drafts[id],drafts[non_canonical])=TRUE,0,_xlfn.XLOOKUP(drafter_draft_stats[[#This Row],[drafter_id]],$D$2:$D623,$R$2:$R623,0,,-1))</f>
        <v>0</v>
      </c>
      <c r="J624" cm="1">
        <f t="array" ref="J624">IF(_xlfn.XLOOKUP(drafter_draft_stats[[#This Row],[draft_id]],drafts[id],drafts[non_canonical])=TRUE,0,_xlfn.XLOOKUP(drafter_draft_stats[[#This Row],[drafter_id]],$D$2:$D623,$S$2:$S623,0,,-1))</f>
        <v>0</v>
      </c>
      <c r="K624" cm="1">
        <f t="array" ref="K624">IF(_xlfn.XLOOKUP(1,(game_boards[draft_id]=drafter_draft_stats[[#This Row],[draft_id]])*(game_boards[drafter_id]=drafter_draft_stats[[#This Row],[drafter_id]]),game_boards[has_bonus_veto])=TRUE,1,0)</f>
        <v>0</v>
      </c>
      <c r="L624" cm="1">
        <f t="array" ref="L624">IF(_xlfn.XLOOKUP(1,(game_boards[draft_id]=drafter_draft_stats[[#This Row],[draft_id]])*(game_boards[drafter_id]=drafter_draft_stats[[#This Row],[drafter_id]]),game_boards[has_bonus_veto_override])=TRUE,1,0)</f>
        <v>0</v>
      </c>
      <c r="M624">
        <f>drafter_draft_stats[[#This Row],[starting_veto]]+drafter_draft_stats[[#This Row],[rollover_vetoes]]+drafter_draft_stats[[#This Row],[trivia_vetoes]]</f>
        <v>1</v>
      </c>
      <c r="N624">
        <f>drafter_draft_stats[[#This Row],[rollover_veto_override]]+drafter_draft_stats[[#This Row],[trivia_veto_override]]</f>
        <v>0</v>
      </c>
      <c r="P624">
        <v>1</v>
      </c>
      <c r="R624">
        <f>IF(_xlfn.XLOOKUP(drafter_draft_stats[[#This Row],[draft_id]],drafts[id],drafts[non_canonical])=TRUE,0,IF(drafter_draft_stats[[#This Row],[total_vetoes]]-drafter_draft_stats[[#This Row],[vetoes_used]]&gt;=1,1,0))</f>
        <v>0</v>
      </c>
      <c r="S624">
        <f>IF(_xlfn.XLOOKUP(drafter_draft_stats[[#This Row],[draft_id]],drafts[id],drafts[non_canonical])=TRUE,0,IF(drafter_draft_stats[[#This Row],[total_veto_overrides]]-drafter_draft_stats[[#This Row],[veto_overrides_used]]&gt;=1,1,0))</f>
        <v>0</v>
      </c>
    </row>
    <row r="625" spans="2:19" x14ac:dyDescent="0.25">
      <c r="B625" t="s">
        <v>108</v>
      </c>
      <c r="C625" t="str">
        <f>_xlfn.XLOOKUP(drafter_draft_stats[[#This Row],[draft_id]],drafts[id],drafts[title])</f>
        <v>Queer Comedy</v>
      </c>
      <c r="D625" t="s">
        <v>1105</v>
      </c>
      <c r="E625" t="str">
        <f>_xlfn.XLOOKUP(drafter_draft_stats[[#This Row],[drafter_id]],drafters[id],drafters[name],"")</f>
        <v>Juan Barquin</v>
      </c>
      <c r="G625" t="str">
        <f>_xlfn.XLOOKUP(drafter_draft_stats[[#This Row],[drafter_team_id]],drafter_teams[id],drafter_teams[name],"")</f>
        <v/>
      </c>
      <c r="H625">
        <f>1</f>
        <v>1</v>
      </c>
      <c r="I625" cm="1">
        <f t="array" ref="I625">IF(_xlfn.XLOOKUP(drafter_draft_stats[[#This Row],[draft_id]],drafts[id],drafts[non_canonical])=TRUE,0,_xlfn.XLOOKUP(drafter_draft_stats[[#This Row],[drafter_id]],$D$2:$D624,$R$2:$R624,0,,-1))</f>
        <v>0</v>
      </c>
      <c r="J625" cm="1">
        <f t="array" ref="J625">IF(_xlfn.XLOOKUP(drafter_draft_stats[[#This Row],[draft_id]],drafts[id],drafts[non_canonical])=TRUE,0,_xlfn.XLOOKUP(drafter_draft_stats[[#This Row],[drafter_id]],$D$2:$D624,$S$2:$S624,0,,-1))</f>
        <v>0</v>
      </c>
      <c r="K625" cm="1">
        <f t="array" ref="K625">IF(_xlfn.XLOOKUP(1,(game_boards[draft_id]=drafter_draft_stats[[#This Row],[draft_id]])*(game_boards[drafter_id]=drafter_draft_stats[[#This Row],[drafter_id]]),game_boards[has_bonus_veto])=TRUE,1,0)</f>
        <v>0</v>
      </c>
      <c r="L625" cm="1">
        <f t="array" ref="L625">IF(_xlfn.XLOOKUP(1,(game_boards[draft_id]=drafter_draft_stats[[#This Row],[draft_id]])*(game_boards[drafter_id]=drafter_draft_stats[[#This Row],[drafter_id]]),game_boards[has_bonus_veto_override])=TRUE,1,0)</f>
        <v>0</v>
      </c>
      <c r="M625">
        <f>drafter_draft_stats[[#This Row],[starting_veto]]+drafter_draft_stats[[#This Row],[rollover_vetoes]]+drafter_draft_stats[[#This Row],[trivia_vetoes]]</f>
        <v>1</v>
      </c>
      <c r="N625">
        <f>drafter_draft_stats[[#This Row],[rollover_veto_override]]+drafter_draft_stats[[#This Row],[trivia_veto_override]]</f>
        <v>0</v>
      </c>
      <c r="R625">
        <f>IF(_xlfn.XLOOKUP(drafter_draft_stats[[#This Row],[draft_id]],drafts[id],drafts[non_canonical])=TRUE,0,IF(drafter_draft_stats[[#This Row],[total_vetoes]]-drafter_draft_stats[[#This Row],[vetoes_used]]&gt;=1,1,0))</f>
        <v>1</v>
      </c>
      <c r="S625">
        <f>IF(_xlfn.XLOOKUP(drafter_draft_stats[[#This Row],[draft_id]],drafts[id],drafts[non_canonical])=TRUE,0,IF(drafter_draft_stats[[#This Row],[total_veto_overrides]]-drafter_draft_stats[[#This Row],[veto_overrides_used]]&gt;=1,1,0))</f>
        <v>0</v>
      </c>
    </row>
    <row r="626" spans="2:19" x14ac:dyDescent="0.25">
      <c r="B626" t="s">
        <v>556</v>
      </c>
      <c r="C626" t="str">
        <f>_xlfn.XLOOKUP(drafter_draft_stats[[#This Row],[draft_id]],drafts[id],drafts[title])</f>
        <v>Ozploitation</v>
      </c>
      <c r="D626" t="s">
        <v>805</v>
      </c>
      <c r="E626" t="str">
        <f>_xlfn.XLOOKUP(drafter_draft_stats[[#This Row],[drafter_id]],drafters[id],drafters[name],"")</f>
        <v>Elric Kane</v>
      </c>
      <c r="G626" t="str">
        <f>_xlfn.XLOOKUP(drafter_draft_stats[[#This Row],[drafter_team_id]],drafter_teams[id],drafter_teams[name],"")</f>
        <v/>
      </c>
      <c r="H626">
        <f>1</f>
        <v>1</v>
      </c>
      <c r="I626" cm="1">
        <f t="array" ref="I626">IF(_xlfn.XLOOKUP(drafter_draft_stats[[#This Row],[draft_id]],drafts[id],drafts[non_canonical])=TRUE,0,_xlfn.XLOOKUP(drafter_draft_stats[[#This Row],[drafter_id]],$D$2:$D625,$R$2:$R625,0,,-1))</f>
        <v>0</v>
      </c>
      <c r="J626" cm="1">
        <f t="array" ref="J626">IF(_xlfn.XLOOKUP(drafter_draft_stats[[#This Row],[draft_id]],drafts[id],drafts[non_canonical])=TRUE,0,_xlfn.XLOOKUP(drafter_draft_stats[[#This Row],[drafter_id]],$D$2:$D625,$S$2:$S625,0,,-1))</f>
        <v>0</v>
      </c>
      <c r="K626" cm="1">
        <f t="array" ref="K626">IF(_xlfn.XLOOKUP(1,(game_boards[draft_id]=drafter_draft_stats[[#This Row],[draft_id]])*(game_boards[drafter_id]=drafter_draft_stats[[#This Row],[drafter_id]]),game_boards[has_bonus_veto])=TRUE,1,0)</f>
        <v>0</v>
      </c>
      <c r="L626" cm="1">
        <f t="array" ref="L626">IF(_xlfn.XLOOKUP(1,(game_boards[draft_id]=drafter_draft_stats[[#This Row],[draft_id]])*(game_boards[drafter_id]=drafter_draft_stats[[#This Row],[drafter_id]]),game_boards[has_bonus_veto_override])=TRUE,1,0)</f>
        <v>0</v>
      </c>
      <c r="M626">
        <f>drafter_draft_stats[[#This Row],[starting_veto]]+drafter_draft_stats[[#This Row],[rollover_vetoes]]+drafter_draft_stats[[#This Row],[trivia_vetoes]]</f>
        <v>1</v>
      </c>
      <c r="N626">
        <f>drafter_draft_stats[[#This Row],[rollover_veto_override]]+drafter_draft_stats[[#This Row],[trivia_veto_override]]</f>
        <v>0</v>
      </c>
      <c r="O626">
        <v>1</v>
      </c>
      <c r="R626">
        <f>IF(_xlfn.XLOOKUP(drafter_draft_stats[[#This Row],[draft_id]],drafts[id],drafts[non_canonical])=TRUE,0,IF(drafter_draft_stats[[#This Row],[total_vetoes]]-drafter_draft_stats[[#This Row],[vetoes_used]]&gt;=1,1,0))</f>
        <v>1</v>
      </c>
      <c r="S626">
        <f>IF(_xlfn.XLOOKUP(drafter_draft_stats[[#This Row],[draft_id]],drafts[id],drafts[non_canonical])=TRUE,0,IF(drafter_draft_stats[[#This Row],[total_veto_overrides]]-drafter_draft_stats[[#This Row],[veto_overrides_used]]&gt;=1,1,0))</f>
        <v>0</v>
      </c>
    </row>
    <row r="627" spans="2:19" x14ac:dyDescent="0.25">
      <c r="B627" t="s">
        <v>556</v>
      </c>
      <c r="C627" t="str">
        <f>_xlfn.XLOOKUP(drafter_draft_stats[[#This Row],[draft_id]],drafts[id],drafts[title])</f>
        <v>Ozploitation</v>
      </c>
      <c r="D627" t="s">
        <v>1219</v>
      </c>
      <c r="E627" t="str">
        <f>_xlfn.XLOOKUP(drafter_draft_stats[[#This Row],[drafter_id]],drafters[id],drafters[name],"")</f>
        <v>Blake Howard</v>
      </c>
      <c r="G627" t="str">
        <f>_xlfn.XLOOKUP(drafter_draft_stats[[#This Row],[drafter_team_id]],drafter_teams[id],drafter_teams[name],"")</f>
        <v/>
      </c>
      <c r="H627">
        <f>1</f>
        <v>1</v>
      </c>
      <c r="I627" cm="1">
        <f t="array" ref="I627">IF(_xlfn.XLOOKUP(drafter_draft_stats[[#This Row],[draft_id]],drafts[id],drafts[non_canonical])=TRUE,0,_xlfn.XLOOKUP(drafter_draft_stats[[#This Row],[drafter_id]],$D$2:$D626,$R$2:$R626,0,,-1))</f>
        <v>1</v>
      </c>
      <c r="J627" cm="1">
        <f t="array" ref="J627">IF(_xlfn.XLOOKUP(drafter_draft_stats[[#This Row],[draft_id]],drafts[id],drafts[non_canonical])=TRUE,0,_xlfn.XLOOKUP(drafter_draft_stats[[#This Row],[drafter_id]],$D$2:$D626,$S$2:$S626,0,,-1))</f>
        <v>0</v>
      </c>
      <c r="K627" cm="1">
        <f t="array" ref="K627">IF(_xlfn.XLOOKUP(1,(game_boards[draft_id]=drafter_draft_stats[[#This Row],[draft_id]])*(game_boards[drafter_id]=drafter_draft_stats[[#This Row],[drafter_id]]),game_boards[has_bonus_veto])=TRUE,1,0)</f>
        <v>0</v>
      </c>
      <c r="L627" cm="1">
        <f t="array" ref="L627">IF(_xlfn.XLOOKUP(1,(game_boards[draft_id]=drafter_draft_stats[[#This Row],[draft_id]])*(game_boards[drafter_id]=drafter_draft_stats[[#This Row],[drafter_id]]),game_boards[has_bonus_veto_override])=TRUE,1,0)</f>
        <v>0</v>
      </c>
      <c r="M627">
        <f>drafter_draft_stats[[#This Row],[starting_veto]]+drafter_draft_stats[[#This Row],[rollover_vetoes]]+drafter_draft_stats[[#This Row],[trivia_vetoes]]</f>
        <v>2</v>
      </c>
      <c r="N627">
        <f>drafter_draft_stats[[#This Row],[rollover_veto_override]]+drafter_draft_stats[[#This Row],[trivia_veto_override]]</f>
        <v>0</v>
      </c>
      <c r="P627">
        <v>1</v>
      </c>
      <c r="R627">
        <f>IF(_xlfn.XLOOKUP(drafter_draft_stats[[#This Row],[draft_id]],drafts[id],drafts[non_canonical])=TRUE,0,IF(drafter_draft_stats[[#This Row],[total_vetoes]]-drafter_draft_stats[[#This Row],[vetoes_used]]&gt;=1,1,0))</f>
        <v>1</v>
      </c>
      <c r="S627">
        <f>IF(_xlfn.XLOOKUP(drafter_draft_stats[[#This Row],[draft_id]],drafts[id],drafts[non_canonical])=TRUE,0,IF(drafter_draft_stats[[#This Row],[total_veto_overrides]]-drafter_draft_stats[[#This Row],[veto_overrides_used]]&gt;=1,1,0))</f>
        <v>0</v>
      </c>
    </row>
    <row r="628" spans="2:19" x14ac:dyDescent="0.25">
      <c r="B628" t="s">
        <v>286</v>
      </c>
      <c r="C628" t="str">
        <f>_xlfn.XLOOKUP(drafter_draft_stats[[#This Row],[draft_id]],drafts[id],drafts[title])</f>
        <v>Stephen King mini-Mega</v>
      </c>
      <c r="D628" t="s">
        <v>907</v>
      </c>
      <c r="E628" t="str">
        <f>_xlfn.XLOOKUP(drafter_draft_stats[[#This Row],[drafter_id]],drafters[id],drafters[name],"")</f>
        <v>Eric Vespe</v>
      </c>
      <c r="G628" t="str">
        <f>_xlfn.XLOOKUP(drafter_draft_stats[[#This Row],[drafter_team_id]],drafter_teams[id],drafter_teams[name],"")</f>
        <v/>
      </c>
      <c r="H628">
        <f>1</f>
        <v>1</v>
      </c>
      <c r="I628" cm="1">
        <f t="array" ref="I628">IF(_xlfn.XLOOKUP(drafter_draft_stats[[#This Row],[draft_id]],drafts[id],drafts[non_canonical])=TRUE,0,_xlfn.XLOOKUP(drafter_draft_stats[[#This Row],[drafter_id]],$D$2:$D627,$R$2:$R627,0,,-1))</f>
        <v>0</v>
      </c>
      <c r="J628" cm="1">
        <f t="array" ref="J628">IF(_xlfn.XLOOKUP(drafter_draft_stats[[#This Row],[draft_id]],drafts[id],drafts[non_canonical])=TRUE,0,_xlfn.XLOOKUP(drafter_draft_stats[[#This Row],[drafter_id]],$D$2:$D627,$S$2:$S627,0,,-1))</f>
        <v>0</v>
      </c>
      <c r="K628" cm="1">
        <f t="array" ref="K628">IF(_xlfn.XLOOKUP(1,(game_boards[draft_id]=drafter_draft_stats[[#This Row],[draft_id]])*(game_boards[drafter_id]=drafter_draft_stats[[#This Row],[drafter_id]]),game_boards[has_bonus_veto])=TRUE,1,0)</f>
        <v>1</v>
      </c>
      <c r="L628" cm="1">
        <f t="array" ref="L628">IF(_xlfn.XLOOKUP(1,(game_boards[draft_id]=drafter_draft_stats[[#This Row],[draft_id]])*(game_boards[drafter_id]=drafter_draft_stats[[#This Row],[drafter_id]]),game_boards[has_bonus_veto_override])=TRUE,1,0)</f>
        <v>0</v>
      </c>
      <c r="M628">
        <f>drafter_draft_stats[[#This Row],[starting_veto]]+drafter_draft_stats[[#This Row],[rollover_vetoes]]+drafter_draft_stats[[#This Row],[trivia_vetoes]]</f>
        <v>2</v>
      </c>
      <c r="N628">
        <f>drafter_draft_stats[[#This Row],[rollover_veto_override]]+drafter_draft_stats[[#This Row],[trivia_veto_override]]</f>
        <v>0</v>
      </c>
      <c r="P628">
        <v>2</v>
      </c>
      <c r="R628">
        <f>IF(_xlfn.XLOOKUP(drafter_draft_stats[[#This Row],[draft_id]],drafts[id],drafts[non_canonical])=TRUE,0,IF(drafter_draft_stats[[#This Row],[total_vetoes]]-drafter_draft_stats[[#This Row],[vetoes_used]]&gt;=1,1,0))</f>
        <v>0</v>
      </c>
      <c r="S628">
        <f>IF(_xlfn.XLOOKUP(drafter_draft_stats[[#This Row],[draft_id]],drafts[id],drafts[non_canonical])=TRUE,0,IF(drafter_draft_stats[[#This Row],[total_veto_overrides]]-drafter_draft_stats[[#This Row],[veto_overrides_used]]&gt;=1,1,0))</f>
        <v>0</v>
      </c>
    </row>
    <row r="629" spans="2:19" x14ac:dyDescent="0.25">
      <c r="B629" t="s">
        <v>286</v>
      </c>
      <c r="C629" t="str">
        <f>_xlfn.XLOOKUP(drafter_draft_stats[[#This Row],[draft_id]],drafts[id],drafts[title])</f>
        <v>Stephen King mini-Mega</v>
      </c>
      <c r="D629" t="s">
        <v>1137</v>
      </c>
      <c r="E629" t="str">
        <f>_xlfn.XLOOKUP(drafter_draft_stats[[#This Row],[drafter_id]],drafters[id],drafters[name],"")</f>
        <v>Wynter Mitchell</v>
      </c>
      <c r="G629" t="str">
        <f>_xlfn.XLOOKUP(drafter_draft_stats[[#This Row],[drafter_team_id]],drafter_teams[id],drafter_teams[name],"")</f>
        <v/>
      </c>
      <c r="H629">
        <f>1</f>
        <v>1</v>
      </c>
      <c r="I629" cm="1">
        <f t="array" ref="I629">IF(_xlfn.XLOOKUP(drafter_draft_stats[[#This Row],[draft_id]],drafts[id],drafts[non_canonical])=TRUE,0,_xlfn.XLOOKUP(drafter_draft_stats[[#This Row],[drafter_id]],$D$2:$D628,$R$2:$R628,0,,-1))</f>
        <v>1</v>
      </c>
      <c r="J629" cm="1">
        <f t="array" ref="J629">IF(_xlfn.XLOOKUP(drafter_draft_stats[[#This Row],[draft_id]],drafts[id],drafts[non_canonical])=TRUE,0,_xlfn.XLOOKUP(drafter_draft_stats[[#This Row],[drafter_id]],$D$2:$D628,$S$2:$S628,0,,-1))</f>
        <v>1</v>
      </c>
      <c r="K629" cm="1">
        <f t="array" ref="K629">IF(_xlfn.XLOOKUP(1,(game_boards[draft_id]=drafter_draft_stats[[#This Row],[draft_id]])*(game_boards[drafter_id]=drafter_draft_stats[[#This Row],[drafter_id]]),game_boards[has_bonus_veto])=TRUE,1,0)</f>
        <v>0</v>
      </c>
      <c r="L629" cm="1">
        <f t="array" ref="L629">IF(_xlfn.XLOOKUP(1,(game_boards[draft_id]=drafter_draft_stats[[#This Row],[draft_id]])*(game_boards[drafter_id]=drafter_draft_stats[[#This Row],[drafter_id]]),game_boards[has_bonus_veto_override])=TRUE,1,0)</f>
        <v>0</v>
      </c>
      <c r="M629">
        <f>drafter_draft_stats[[#This Row],[starting_veto]]+drafter_draft_stats[[#This Row],[rollover_vetoes]]+drafter_draft_stats[[#This Row],[trivia_vetoes]]</f>
        <v>2</v>
      </c>
      <c r="N629">
        <f>drafter_draft_stats[[#This Row],[rollover_veto_override]]+drafter_draft_stats[[#This Row],[trivia_veto_override]]</f>
        <v>1</v>
      </c>
      <c r="P629">
        <v>1</v>
      </c>
      <c r="R629">
        <f>IF(_xlfn.XLOOKUP(drafter_draft_stats[[#This Row],[draft_id]],drafts[id],drafts[non_canonical])=TRUE,0,IF(drafter_draft_stats[[#This Row],[total_vetoes]]-drafter_draft_stats[[#This Row],[vetoes_used]]&gt;=1,1,0))</f>
        <v>1</v>
      </c>
      <c r="S629">
        <f>IF(_xlfn.XLOOKUP(drafter_draft_stats[[#This Row],[draft_id]],drafts[id],drafts[non_canonical])=TRUE,0,IF(drafter_draft_stats[[#This Row],[total_veto_overrides]]-drafter_draft_stats[[#This Row],[veto_overrides_used]]&gt;=1,1,0))</f>
        <v>1</v>
      </c>
    </row>
    <row r="630" spans="2:19" x14ac:dyDescent="0.25">
      <c r="B630" t="s">
        <v>286</v>
      </c>
      <c r="C630" t="str">
        <f>_xlfn.XLOOKUP(drafter_draft_stats[[#This Row],[draft_id]],drafts[id],drafts[title])</f>
        <v>Stephen King mini-Mega</v>
      </c>
      <c r="D630" t="s">
        <v>977</v>
      </c>
      <c r="E630" t="str">
        <f>_xlfn.XLOOKUP(drafter_draft_stats[[#This Row],[drafter_id]],drafters[id],drafters[name],"")</f>
        <v>Louis Peitzman</v>
      </c>
      <c r="G630" t="str">
        <f>_xlfn.XLOOKUP(drafter_draft_stats[[#This Row],[drafter_team_id]],drafter_teams[id],drafter_teams[name],"")</f>
        <v/>
      </c>
      <c r="H630">
        <f>1</f>
        <v>1</v>
      </c>
      <c r="I630" cm="1">
        <f t="array" ref="I630">IF(_xlfn.XLOOKUP(drafter_draft_stats[[#This Row],[draft_id]],drafts[id],drafts[non_canonical])=TRUE,0,_xlfn.XLOOKUP(drafter_draft_stats[[#This Row],[drafter_id]],$D$2:$D629,$R$2:$R629,0,,-1))</f>
        <v>0</v>
      </c>
      <c r="J630" cm="1">
        <f t="array" ref="J630">IF(_xlfn.XLOOKUP(drafter_draft_stats[[#This Row],[draft_id]],drafts[id],drafts[non_canonical])=TRUE,0,_xlfn.XLOOKUP(drafter_draft_stats[[#This Row],[drafter_id]],$D$2:$D629,$S$2:$S629,0,,-1))</f>
        <v>0</v>
      </c>
      <c r="K630" cm="1">
        <f t="array" ref="K630">IF(_xlfn.XLOOKUP(1,(game_boards[draft_id]=drafter_draft_stats[[#This Row],[draft_id]])*(game_boards[drafter_id]=drafter_draft_stats[[#This Row],[drafter_id]]),game_boards[has_bonus_veto])=TRUE,1,0)</f>
        <v>0</v>
      </c>
      <c r="L630" cm="1">
        <f t="array" ref="L630">IF(_xlfn.XLOOKUP(1,(game_boards[draft_id]=drafter_draft_stats[[#This Row],[draft_id]])*(game_boards[drafter_id]=drafter_draft_stats[[#This Row],[drafter_id]]),game_boards[has_bonus_veto_override])=TRUE,1,0)</f>
        <v>1</v>
      </c>
      <c r="M630">
        <f>drafter_draft_stats[[#This Row],[starting_veto]]+drafter_draft_stats[[#This Row],[rollover_vetoes]]+drafter_draft_stats[[#This Row],[trivia_vetoes]]</f>
        <v>1</v>
      </c>
      <c r="N630">
        <f>drafter_draft_stats[[#This Row],[rollover_veto_override]]+drafter_draft_stats[[#This Row],[trivia_veto_override]]</f>
        <v>1</v>
      </c>
      <c r="P630">
        <v>1</v>
      </c>
      <c r="Q630">
        <v>1</v>
      </c>
      <c r="R630">
        <f>IF(_xlfn.XLOOKUP(drafter_draft_stats[[#This Row],[draft_id]],drafts[id],drafts[non_canonical])=TRUE,0,IF(drafter_draft_stats[[#This Row],[total_vetoes]]-drafter_draft_stats[[#This Row],[vetoes_used]]&gt;=1,1,0))</f>
        <v>0</v>
      </c>
      <c r="S630">
        <f>IF(_xlfn.XLOOKUP(drafter_draft_stats[[#This Row],[draft_id]],drafts[id],drafts[non_canonical])=TRUE,0,IF(drafter_draft_stats[[#This Row],[total_veto_overrides]]-drafter_draft_stats[[#This Row],[veto_overrides_used]]&gt;=1,1,0))</f>
        <v>0</v>
      </c>
    </row>
    <row r="631" spans="2:19" x14ac:dyDescent="0.25">
      <c r="B631" t="s">
        <v>286</v>
      </c>
      <c r="C631" t="str">
        <f>_xlfn.XLOOKUP(drafter_draft_stats[[#This Row],[draft_id]],drafts[id],drafts[title])</f>
        <v>Stephen King mini-Mega</v>
      </c>
      <c r="D631" t="s">
        <v>1047</v>
      </c>
      <c r="E631" t="str">
        <f>_xlfn.XLOOKUP(drafter_draft_stats[[#This Row],[drafter_id]],drafters[id],drafters[name],"")</f>
        <v>Scott Wampler</v>
      </c>
      <c r="G631" t="str">
        <f>_xlfn.XLOOKUP(drafter_draft_stats[[#This Row],[drafter_team_id]],drafter_teams[id],drafter_teams[name],"")</f>
        <v/>
      </c>
      <c r="H631">
        <f>1</f>
        <v>1</v>
      </c>
      <c r="I631" cm="1">
        <f t="array" ref="I631">IF(_xlfn.XLOOKUP(drafter_draft_stats[[#This Row],[draft_id]],drafts[id],drafts[non_canonical])=TRUE,0,_xlfn.XLOOKUP(drafter_draft_stats[[#This Row],[drafter_id]],$D$2:$D630,$R$2:$R630,0,,-1))</f>
        <v>0</v>
      </c>
      <c r="J631" cm="1">
        <f t="array" ref="J631">IF(_xlfn.XLOOKUP(drafter_draft_stats[[#This Row],[draft_id]],drafts[id],drafts[non_canonical])=TRUE,0,_xlfn.XLOOKUP(drafter_draft_stats[[#This Row],[drafter_id]],$D$2:$D630,$S$2:$S630,0,,-1))</f>
        <v>0</v>
      </c>
      <c r="K631" cm="1">
        <f t="array" ref="K631">IF(_xlfn.XLOOKUP(1,(game_boards[draft_id]=drafter_draft_stats[[#This Row],[draft_id]])*(game_boards[drafter_id]=drafter_draft_stats[[#This Row],[drafter_id]]),game_boards[has_bonus_veto])=TRUE,1,0)</f>
        <v>0</v>
      </c>
      <c r="L631" cm="1">
        <f t="array" ref="L631">IF(_xlfn.XLOOKUP(1,(game_boards[draft_id]=drafter_draft_stats[[#This Row],[draft_id]])*(game_boards[drafter_id]=drafter_draft_stats[[#This Row],[drafter_id]]),game_boards[has_bonus_veto_override])=TRUE,1,0)</f>
        <v>0</v>
      </c>
      <c r="M631">
        <f>drafter_draft_stats[[#This Row],[starting_veto]]+drafter_draft_stats[[#This Row],[rollover_vetoes]]+drafter_draft_stats[[#This Row],[trivia_vetoes]]</f>
        <v>1</v>
      </c>
      <c r="N631">
        <f>drafter_draft_stats[[#This Row],[rollover_veto_override]]+drafter_draft_stats[[#This Row],[trivia_veto_override]]</f>
        <v>0</v>
      </c>
      <c r="P631">
        <v>1</v>
      </c>
      <c r="R631">
        <f>IF(_xlfn.XLOOKUP(drafter_draft_stats[[#This Row],[draft_id]],drafts[id],drafts[non_canonical])=TRUE,0,IF(drafter_draft_stats[[#This Row],[total_vetoes]]-drafter_draft_stats[[#This Row],[vetoes_used]]&gt;=1,1,0))</f>
        <v>0</v>
      </c>
      <c r="S631">
        <f>IF(_xlfn.XLOOKUP(drafter_draft_stats[[#This Row],[draft_id]],drafts[id],drafts[non_canonical])=TRUE,0,IF(drafter_draft_stats[[#This Row],[total_veto_overrides]]-drafter_draft_stats[[#This Row],[veto_overrides_used]]&gt;=1,1,0))</f>
        <v>0</v>
      </c>
    </row>
    <row r="632" spans="2:19" x14ac:dyDescent="0.25">
      <c r="B632" t="s">
        <v>146</v>
      </c>
      <c r="C632" t="str">
        <f>_xlfn.XLOOKUP(drafter_draft_stats[[#This Row],[draft_id]],drafts[id],drafts[title])</f>
        <v>2023 Mega Draft</v>
      </c>
      <c r="D632" t="s">
        <v>1009</v>
      </c>
      <c r="E632" t="str">
        <f>_xlfn.XLOOKUP(drafter_draft_stats[[#This Row],[drafter_id]],drafters[id],drafters[name],"")</f>
        <v>Drea Clark</v>
      </c>
      <c r="G632" t="str">
        <f>_xlfn.XLOOKUP(drafter_draft_stats[[#This Row],[drafter_team_id]],drafter_teams[id],drafter_teams[name],"")</f>
        <v/>
      </c>
      <c r="H632">
        <f>1</f>
        <v>1</v>
      </c>
      <c r="I632" cm="1">
        <f t="array" ref="I632">IF(_xlfn.XLOOKUP(drafter_draft_stats[[#This Row],[draft_id]],drafts[id],drafts[non_canonical])=TRUE,0,_xlfn.XLOOKUP(drafter_draft_stats[[#This Row],[drafter_id]],$D$2:$D631,$R$2:$R631,0,,-1))</f>
        <v>0</v>
      </c>
      <c r="J632" cm="1">
        <f t="array" ref="J632">IF(_xlfn.XLOOKUP(drafter_draft_stats[[#This Row],[draft_id]],drafts[id],drafts[non_canonical])=TRUE,0,_xlfn.XLOOKUP(drafter_draft_stats[[#This Row],[drafter_id]],$D$2:$D631,$S$2:$S631,0,,-1))</f>
        <v>1</v>
      </c>
      <c r="K632" cm="1">
        <f t="array" ref="K632">IF(_xlfn.XLOOKUP(1,(game_boards[draft_id]=drafter_draft_stats[[#This Row],[draft_id]])*(game_boards[drafter_id]=drafter_draft_stats[[#This Row],[drafter_id]]),game_boards[has_bonus_veto])=TRUE,1,0)</f>
        <v>1</v>
      </c>
      <c r="L632" cm="1">
        <f t="array" ref="L632">IF(_xlfn.XLOOKUP(1,(game_boards[draft_id]=drafter_draft_stats[[#This Row],[draft_id]])*(game_boards[drafter_id]=drafter_draft_stats[[#This Row],[drafter_id]]),game_boards[has_bonus_veto_override])=TRUE,1,0)</f>
        <v>0</v>
      </c>
      <c r="M632">
        <f>drafter_draft_stats[[#This Row],[starting_veto]]+drafter_draft_stats[[#This Row],[rollover_vetoes]]+drafter_draft_stats[[#This Row],[trivia_vetoes]]</f>
        <v>2</v>
      </c>
      <c r="N632">
        <f>drafter_draft_stats[[#This Row],[rollover_veto_override]]+drafter_draft_stats[[#This Row],[trivia_veto_override]]</f>
        <v>1</v>
      </c>
      <c r="P632">
        <v>2</v>
      </c>
      <c r="R632">
        <f>IF(_xlfn.XLOOKUP(drafter_draft_stats[[#This Row],[draft_id]],drafts[id],drafts[non_canonical])=TRUE,0,IF(drafter_draft_stats[[#This Row],[total_vetoes]]-drafter_draft_stats[[#This Row],[vetoes_used]]&gt;=1,1,0))</f>
        <v>0</v>
      </c>
      <c r="S632">
        <f>IF(_xlfn.XLOOKUP(drafter_draft_stats[[#This Row],[draft_id]],drafts[id],drafts[non_canonical])=TRUE,0,IF(drafter_draft_stats[[#This Row],[total_veto_overrides]]-drafter_draft_stats[[#This Row],[veto_overrides_used]]&gt;=1,1,0))</f>
        <v>1</v>
      </c>
    </row>
    <row r="633" spans="2:19" x14ac:dyDescent="0.25">
      <c r="B633" t="s">
        <v>146</v>
      </c>
      <c r="C633" t="str">
        <f>_xlfn.XLOOKUP(drafter_draft_stats[[#This Row],[draft_id]],drafts[id],drafts[title])</f>
        <v>2023 Mega Draft</v>
      </c>
      <c r="D633" t="s">
        <v>915</v>
      </c>
      <c r="E633" t="str">
        <f>_xlfn.XLOOKUP(drafter_draft_stats[[#This Row],[drafter_id]],drafters[id],drafters[name],"")</f>
        <v>Billy Ray Brewton</v>
      </c>
      <c r="G633" t="str">
        <f>_xlfn.XLOOKUP(drafter_draft_stats[[#This Row],[drafter_team_id]],drafter_teams[id],drafter_teams[name],"")</f>
        <v/>
      </c>
      <c r="H633">
        <f>1</f>
        <v>1</v>
      </c>
      <c r="I633" cm="1">
        <f t="array" ref="I633">IF(_xlfn.XLOOKUP(drafter_draft_stats[[#This Row],[draft_id]],drafts[id],drafts[non_canonical])=TRUE,0,_xlfn.XLOOKUP(drafter_draft_stats[[#This Row],[drafter_id]],$D$2:$D632,$R$2:$R632,0,,-1))</f>
        <v>0</v>
      </c>
      <c r="J633" cm="1">
        <f t="array" ref="J633">IF(_xlfn.XLOOKUP(drafter_draft_stats[[#This Row],[draft_id]],drafts[id],drafts[non_canonical])=TRUE,0,_xlfn.XLOOKUP(drafter_draft_stats[[#This Row],[drafter_id]],$D$2:$D632,$S$2:$S632,0,,-1))</f>
        <v>1</v>
      </c>
      <c r="K633" cm="1">
        <f t="array" ref="K633">IF(_xlfn.XLOOKUP(1,(game_boards[draft_id]=drafter_draft_stats[[#This Row],[draft_id]])*(game_boards[drafter_id]=drafter_draft_stats[[#This Row],[drafter_id]]),game_boards[has_bonus_veto])=TRUE,1,0)</f>
        <v>0</v>
      </c>
      <c r="L633" cm="1">
        <f t="array" ref="L633">IF(_xlfn.XLOOKUP(1,(game_boards[draft_id]=drafter_draft_stats[[#This Row],[draft_id]])*(game_boards[drafter_id]=drafter_draft_stats[[#This Row],[drafter_id]]),game_boards[has_bonus_veto_override])=TRUE,1,0)</f>
        <v>0</v>
      </c>
      <c r="M633">
        <f>drafter_draft_stats[[#This Row],[starting_veto]]+drafter_draft_stats[[#This Row],[rollover_vetoes]]+drafter_draft_stats[[#This Row],[trivia_vetoes]]</f>
        <v>1</v>
      </c>
      <c r="N633">
        <f>drafter_draft_stats[[#This Row],[rollover_veto_override]]+drafter_draft_stats[[#This Row],[trivia_veto_override]]</f>
        <v>1</v>
      </c>
      <c r="R633">
        <f>IF(_xlfn.XLOOKUP(drafter_draft_stats[[#This Row],[draft_id]],drafts[id],drafts[non_canonical])=TRUE,0,IF(drafter_draft_stats[[#This Row],[total_vetoes]]-drafter_draft_stats[[#This Row],[vetoes_used]]&gt;=1,1,0))</f>
        <v>1</v>
      </c>
      <c r="S633">
        <f>IF(_xlfn.XLOOKUP(drafter_draft_stats[[#This Row],[draft_id]],drafts[id],drafts[non_canonical])=TRUE,0,IF(drafter_draft_stats[[#This Row],[total_veto_overrides]]-drafter_draft_stats[[#This Row],[veto_overrides_used]]&gt;=1,1,0))</f>
        <v>1</v>
      </c>
    </row>
    <row r="634" spans="2:19" x14ac:dyDescent="0.25">
      <c r="B634" t="s">
        <v>146</v>
      </c>
      <c r="C634" t="str">
        <f>_xlfn.XLOOKUP(drafter_draft_stats[[#This Row],[draft_id]],drafts[id],drafts[title])</f>
        <v>2023 Mega Draft</v>
      </c>
      <c r="D634" t="s">
        <v>841</v>
      </c>
      <c r="E634" t="str">
        <f>_xlfn.XLOOKUP(drafter_draft_stats[[#This Row],[drafter_id]],drafters[id],drafters[name],"")</f>
        <v>Katie Walsh</v>
      </c>
      <c r="G634" t="str">
        <f>_xlfn.XLOOKUP(drafter_draft_stats[[#This Row],[drafter_team_id]],drafter_teams[id],drafter_teams[name],"")</f>
        <v/>
      </c>
      <c r="H634">
        <f>1</f>
        <v>1</v>
      </c>
      <c r="I634" cm="1">
        <f t="array" ref="I634">IF(_xlfn.XLOOKUP(drafter_draft_stats[[#This Row],[draft_id]],drafts[id],drafts[non_canonical])=TRUE,0,_xlfn.XLOOKUP(drafter_draft_stats[[#This Row],[drafter_id]],$D$2:$D633,$R$2:$R633,0,,-1))</f>
        <v>0</v>
      </c>
      <c r="J634" cm="1">
        <f t="array" ref="J634">IF(_xlfn.XLOOKUP(drafter_draft_stats[[#This Row],[draft_id]],drafts[id],drafts[non_canonical])=TRUE,0,_xlfn.XLOOKUP(drafter_draft_stats[[#This Row],[drafter_id]],$D$2:$D633,$S$2:$S633,0,,-1))</f>
        <v>0</v>
      </c>
      <c r="K634" cm="1">
        <f t="array" ref="K634">IF(_xlfn.XLOOKUP(1,(game_boards[draft_id]=drafter_draft_stats[[#This Row],[draft_id]])*(game_boards[drafter_id]=drafter_draft_stats[[#This Row],[drafter_id]]),game_boards[has_bonus_veto])=TRUE,1,0)</f>
        <v>0</v>
      </c>
      <c r="L634" cm="1">
        <f t="array" ref="L634">IF(_xlfn.XLOOKUP(1,(game_boards[draft_id]=drafter_draft_stats[[#This Row],[draft_id]])*(game_boards[drafter_id]=drafter_draft_stats[[#This Row],[drafter_id]]),game_boards[has_bonus_veto_override])=TRUE,1,0)</f>
        <v>1</v>
      </c>
      <c r="M634">
        <f>drafter_draft_stats[[#This Row],[starting_veto]]+drafter_draft_stats[[#This Row],[rollover_vetoes]]+drafter_draft_stats[[#This Row],[trivia_vetoes]]</f>
        <v>1</v>
      </c>
      <c r="N634">
        <f>drafter_draft_stats[[#This Row],[rollover_veto_override]]+drafter_draft_stats[[#This Row],[trivia_veto_override]]</f>
        <v>1</v>
      </c>
      <c r="P634">
        <v>1</v>
      </c>
      <c r="R634">
        <f>IF(_xlfn.XLOOKUP(drafter_draft_stats[[#This Row],[draft_id]],drafts[id],drafts[non_canonical])=TRUE,0,IF(drafter_draft_stats[[#This Row],[total_vetoes]]-drafter_draft_stats[[#This Row],[vetoes_used]]&gt;=1,1,0))</f>
        <v>0</v>
      </c>
      <c r="S634">
        <f>IF(_xlfn.XLOOKUP(drafter_draft_stats[[#This Row],[draft_id]],drafts[id],drafts[non_canonical])=TRUE,0,IF(drafter_draft_stats[[#This Row],[total_veto_overrides]]-drafter_draft_stats[[#This Row],[veto_overrides_used]]&gt;=1,1,0))</f>
        <v>1</v>
      </c>
    </row>
    <row r="635" spans="2:19" x14ac:dyDescent="0.25">
      <c r="B635" t="s">
        <v>146</v>
      </c>
      <c r="C635" t="str">
        <f>_xlfn.XLOOKUP(drafter_draft_stats[[#This Row],[draft_id]],drafts[id],drafts[title])</f>
        <v>2023 Mega Draft</v>
      </c>
      <c r="D635" t="s">
        <v>1237</v>
      </c>
      <c r="E635" t="str">
        <f>_xlfn.XLOOKUP(drafter_draft_stats[[#This Row],[drafter_id]],drafters[id],drafters[name],"")</f>
        <v>Clay Keller</v>
      </c>
      <c r="G635" t="str">
        <f>_xlfn.XLOOKUP(drafter_draft_stats[[#This Row],[drafter_team_id]],drafter_teams[id],drafter_teams[name],"")</f>
        <v/>
      </c>
      <c r="H635">
        <f>1</f>
        <v>1</v>
      </c>
      <c r="I635" cm="1">
        <f t="array" ref="I635">IF(_xlfn.XLOOKUP(drafter_draft_stats[[#This Row],[draft_id]],drafts[id],drafts[non_canonical])=TRUE,0,_xlfn.XLOOKUP(drafter_draft_stats[[#This Row],[drafter_id]],$D$2:$D634,$R$2:$R634,0,,-1))</f>
        <v>0</v>
      </c>
      <c r="J635" cm="1">
        <f t="array" ref="J635">IF(_xlfn.XLOOKUP(drafter_draft_stats[[#This Row],[draft_id]],drafts[id],drafts[non_canonical])=TRUE,0,_xlfn.XLOOKUP(drafter_draft_stats[[#This Row],[drafter_id]],$D$2:$D634,$S$2:$S634,0,,-1))</f>
        <v>0</v>
      </c>
      <c r="K635" cm="1">
        <f t="array" ref="K635">IF(_xlfn.XLOOKUP(1,(game_boards[draft_id]=drafter_draft_stats[[#This Row],[draft_id]])*(game_boards[drafter_id]=drafter_draft_stats[[#This Row],[drafter_id]]),game_boards[has_bonus_veto])=TRUE,1,0)</f>
        <v>0</v>
      </c>
      <c r="L635" cm="1">
        <f t="array" ref="L635">IF(_xlfn.XLOOKUP(1,(game_boards[draft_id]=drafter_draft_stats[[#This Row],[draft_id]])*(game_boards[drafter_id]=drafter_draft_stats[[#This Row],[drafter_id]]),game_boards[has_bonus_veto_override])=TRUE,1,0)</f>
        <v>0</v>
      </c>
      <c r="M635">
        <f>drafter_draft_stats[[#This Row],[starting_veto]]+drafter_draft_stats[[#This Row],[rollover_vetoes]]+drafter_draft_stats[[#This Row],[trivia_vetoes]]</f>
        <v>1</v>
      </c>
      <c r="N635">
        <f>drafter_draft_stats[[#This Row],[rollover_veto_override]]+drafter_draft_stats[[#This Row],[trivia_veto_override]]</f>
        <v>0</v>
      </c>
      <c r="P635">
        <v>1</v>
      </c>
      <c r="R635">
        <f>IF(_xlfn.XLOOKUP(drafter_draft_stats[[#This Row],[draft_id]],drafts[id],drafts[non_canonical])=TRUE,0,IF(drafter_draft_stats[[#This Row],[total_vetoes]]-drafter_draft_stats[[#This Row],[vetoes_used]]&gt;=1,1,0))</f>
        <v>0</v>
      </c>
      <c r="S635">
        <f>IF(_xlfn.XLOOKUP(drafter_draft_stats[[#This Row],[draft_id]],drafts[id],drafts[non_canonical])=TRUE,0,IF(drafter_draft_stats[[#This Row],[total_veto_overrides]]-drafter_draft_stats[[#This Row],[veto_overrides_used]]&gt;=1,1,0))</f>
        <v>0</v>
      </c>
    </row>
    <row r="636" spans="2:19" x14ac:dyDescent="0.25">
      <c r="B636" t="s">
        <v>719</v>
      </c>
      <c r="C636" t="str">
        <f>_xlfn.XLOOKUP(drafter_draft_stats[[#This Row],[draft_id]],drafts[id],drafts[title])</f>
        <v>Horror Musicals</v>
      </c>
      <c r="D636" t="s">
        <v>845</v>
      </c>
      <c r="E636" t="str">
        <f>_xlfn.XLOOKUP(drafter_draft_stats[[#This Row],[drafter_id]],drafters[id],drafters[name],"")</f>
        <v>Rebekah McKendry</v>
      </c>
      <c r="G636" t="str">
        <f>_xlfn.XLOOKUP(drafter_draft_stats[[#This Row],[drafter_team_id]],drafter_teams[id],drafter_teams[name],"")</f>
        <v/>
      </c>
      <c r="H636">
        <f>1</f>
        <v>1</v>
      </c>
      <c r="I636" cm="1">
        <f t="array" ref="I636">IF(_xlfn.XLOOKUP(drafter_draft_stats[[#This Row],[draft_id]],drafts[id],drafts[non_canonical])=TRUE,0,_xlfn.XLOOKUP(drafter_draft_stats[[#This Row],[drafter_id]],$D$2:$D635,$R$2:$R635,0,,-1))</f>
        <v>1</v>
      </c>
      <c r="J636" cm="1">
        <f t="array" ref="J636">IF(_xlfn.XLOOKUP(drafter_draft_stats[[#This Row],[draft_id]],drafts[id],drafts[non_canonical])=TRUE,0,_xlfn.XLOOKUP(drafter_draft_stats[[#This Row],[drafter_id]],$D$2:$D635,$S$2:$S635,0,,-1))</f>
        <v>0</v>
      </c>
      <c r="K636" cm="1">
        <f t="array" ref="K636">IF(_xlfn.XLOOKUP(1,(game_boards[draft_id]=drafter_draft_stats[[#This Row],[draft_id]])*(game_boards[drafter_id]=drafter_draft_stats[[#This Row],[drafter_id]]),game_boards[has_bonus_veto])=TRUE,1,0)</f>
        <v>0</v>
      </c>
      <c r="L636" cm="1">
        <f t="array" ref="L636">IF(_xlfn.XLOOKUP(1,(game_boards[draft_id]=drafter_draft_stats[[#This Row],[draft_id]])*(game_boards[drafter_id]=drafter_draft_stats[[#This Row],[drafter_id]]),game_boards[has_bonus_veto_override])=TRUE,1,0)</f>
        <v>0</v>
      </c>
      <c r="M636">
        <f>drafter_draft_stats[[#This Row],[starting_veto]]+drafter_draft_stats[[#This Row],[rollover_vetoes]]+drafter_draft_stats[[#This Row],[trivia_vetoes]]</f>
        <v>2</v>
      </c>
      <c r="N636">
        <f>drafter_draft_stats[[#This Row],[rollover_veto_override]]+drafter_draft_stats[[#This Row],[trivia_veto_override]]</f>
        <v>0</v>
      </c>
      <c r="P636">
        <v>1</v>
      </c>
      <c r="R636">
        <f>IF(_xlfn.XLOOKUP(drafter_draft_stats[[#This Row],[draft_id]],drafts[id],drafts[non_canonical])=TRUE,0,IF(drafter_draft_stats[[#This Row],[total_vetoes]]-drafter_draft_stats[[#This Row],[vetoes_used]]&gt;=1,1,0))</f>
        <v>1</v>
      </c>
      <c r="S636">
        <f>IF(_xlfn.XLOOKUP(drafter_draft_stats[[#This Row],[draft_id]],drafts[id],drafts[non_canonical])=TRUE,0,IF(drafter_draft_stats[[#This Row],[total_veto_overrides]]-drafter_draft_stats[[#This Row],[veto_overrides_used]]&gt;=1,1,0))</f>
        <v>0</v>
      </c>
    </row>
    <row r="637" spans="2:19" x14ac:dyDescent="0.25">
      <c r="B637" t="s">
        <v>719</v>
      </c>
      <c r="C637" t="str">
        <f>_xlfn.XLOOKUP(drafter_draft_stats[[#This Row],[draft_id]],drafts[id],drafts[title])</f>
        <v>Horror Musicals</v>
      </c>
      <c r="D637" t="s">
        <v>969</v>
      </c>
      <c r="E637" t="str">
        <f>_xlfn.XLOOKUP(drafter_draft_stats[[#This Row],[drafter_id]],drafters[id],drafters[name],"")</f>
        <v>Graham Skipper</v>
      </c>
      <c r="G637" t="str">
        <f>_xlfn.XLOOKUP(drafter_draft_stats[[#This Row],[drafter_team_id]],drafter_teams[id],drafter_teams[name],"")</f>
        <v/>
      </c>
      <c r="H637">
        <f>1</f>
        <v>1</v>
      </c>
      <c r="I637" cm="1">
        <f t="array" ref="I637">IF(_xlfn.XLOOKUP(drafter_draft_stats[[#This Row],[draft_id]],drafts[id],drafts[non_canonical])=TRUE,0,_xlfn.XLOOKUP(drafter_draft_stats[[#This Row],[drafter_id]],$D$2:$D636,$R$2:$R636,0,,-1))</f>
        <v>0</v>
      </c>
      <c r="J637" cm="1">
        <f t="array" ref="J637">IF(_xlfn.XLOOKUP(drafter_draft_stats[[#This Row],[draft_id]],drafts[id],drafts[non_canonical])=TRUE,0,_xlfn.XLOOKUP(drafter_draft_stats[[#This Row],[drafter_id]],$D$2:$D636,$S$2:$S636,0,,-1))</f>
        <v>0</v>
      </c>
      <c r="K637" cm="1">
        <f t="array" ref="K637">IF(_xlfn.XLOOKUP(1,(game_boards[draft_id]=drafter_draft_stats[[#This Row],[draft_id]])*(game_boards[drafter_id]=drafter_draft_stats[[#This Row],[drafter_id]]),game_boards[has_bonus_veto])=TRUE,1,0)</f>
        <v>0</v>
      </c>
      <c r="L637" cm="1">
        <f t="array" ref="L637">IF(_xlfn.XLOOKUP(1,(game_boards[draft_id]=drafter_draft_stats[[#This Row],[draft_id]])*(game_boards[drafter_id]=drafter_draft_stats[[#This Row],[drafter_id]]),game_boards[has_bonus_veto_override])=TRUE,1,0)</f>
        <v>0</v>
      </c>
      <c r="M637">
        <f>drafter_draft_stats[[#This Row],[starting_veto]]+drafter_draft_stats[[#This Row],[rollover_vetoes]]+drafter_draft_stats[[#This Row],[trivia_vetoes]]</f>
        <v>1</v>
      </c>
      <c r="N637">
        <f>drafter_draft_stats[[#This Row],[rollover_veto_override]]+drafter_draft_stats[[#This Row],[trivia_veto_override]]</f>
        <v>0</v>
      </c>
      <c r="O637">
        <v>2</v>
      </c>
      <c r="R637">
        <f>IF(_xlfn.XLOOKUP(drafter_draft_stats[[#This Row],[draft_id]],drafts[id],drafts[non_canonical])=TRUE,0,IF(drafter_draft_stats[[#This Row],[total_vetoes]]-drafter_draft_stats[[#This Row],[vetoes_used]]&gt;=1,1,0))</f>
        <v>1</v>
      </c>
      <c r="S637">
        <f>IF(_xlfn.XLOOKUP(drafter_draft_stats[[#This Row],[draft_id]],drafts[id],drafts[non_canonical])=TRUE,0,IF(drafter_draft_stats[[#This Row],[total_veto_overrides]]-drafter_draft_stats[[#This Row],[veto_overrides_used]]&gt;=1,1,0))</f>
        <v>0</v>
      </c>
    </row>
    <row r="638" spans="2:19" x14ac:dyDescent="0.25">
      <c r="B638" t="s">
        <v>387</v>
      </c>
      <c r="C638" t="str">
        <f>_xlfn.XLOOKUP(drafter_draft_stats[[#This Row],[draft_id]],drafts[id],drafts[title])</f>
        <v>2009 Horror</v>
      </c>
      <c r="D638" t="s">
        <v>947</v>
      </c>
      <c r="E638" t="str">
        <f>_xlfn.XLOOKUP(drafter_draft_stats[[#This Row],[drafter_id]],drafters[id],drafters[name],"")</f>
        <v>Brian Collins</v>
      </c>
      <c r="G638" t="str">
        <f>_xlfn.XLOOKUP(drafter_draft_stats[[#This Row],[drafter_team_id]],drafter_teams[id],drafter_teams[name],"")</f>
        <v/>
      </c>
      <c r="H638">
        <f>1</f>
        <v>1</v>
      </c>
      <c r="I638" cm="1">
        <f t="array" ref="I638">IF(_xlfn.XLOOKUP(drafter_draft_stats[[#This Row],[draft_id]],drafts[id],drafts[non_canonical])=TRUE,0,_xlfn.XLOOKUP(drafter_draft_stats[[#This Row],[drafter_id]],$D$2:$D637,$R$2:$R637,0,,-1))</f>
        <v>0</v>
      </c>
      <c r="J638" cm="1">
        <f t="array" ref="J638">IF(_xlfn.XLOOKUP(drafter_draft_stats[[#This Row],[draft_id]],drafts[id],drafts[non_canonical])=TRUE,0,_xlfn.XLOOKUP(drafter_draft_stats[[#This Row],[drafter_id]],$D$2:$D637,$S$2:$S637,0,,-1))</f>
        <v>1</v>
      </c>
      <c r="K638" cm="1">
        <f t="array" ref="K638">IF(_xlfn.XLOOKUP(1,(game_boards[draft_id]=drafter_draft_stats[[#This Row],[draft_id]])*(game_boards[drafter_id]=drafter_draft_stats[[#This Row],[drafter_id]]),game_boards[has_bonus_veto])=TRUE,1,0)</f>
        <v>0</v>
      </c>
      <c r="L638" cm="1">
        <f t="array" ref="L638">IF(_xlfn.XLOOKUP(1,(game_boards[draft_id]=drafter_draft_stats[[#This Row],[draft_id]])*(game_boards[drafter_id]=drafter_draft_stats[[#This Row],[drafter_id]]),game_boards[has_bonus_veto_override])=TRUE,1,0)</f>
        <v>0</v>
      </c>
      <c r="M638">
        <f>drafter_draft_stats[[#This Row],[starting_veto]]+drafter_draft_stats[[#This Row],[rollover_vetoes]]+drafter_draft_stats[[#This Row],[trivia_vetoes]]</f>
        <v>1</v>
      </c>
      <c r="N638">
        <f>drafter_draft_stats[[#This Row],[rollover_veto_override]]+drafter_draft_stats[[#This Row],[trivia_veto_override]]</f>
        <v>1</v>
      </c>
      <c r="R638">
        <f>IF(_xlfn.XLOOKUP(drafter_draft_stats[[#This Row],[draft_id]],drafts[id],drafts[non_canonical])=TRUE,0,IF(drafter_draft_stats[[#This Row],[total_vetoes]]-drafter_draft_stats[[#This Row],[vetoes_used]]&gt;=1,1,0))</f>
        <v>1</v>
      </c>
      <c r="S638">
        <f>IF(_xlfn.XLOOKUP(drafter_draft_stats[[#This Row],[draft_id]],drafts[id],drafts[non_canonical])=TRUE,0,IF(drafter_draft_stats[[#This Row],[total_veto_overrides]]-drafter_draft_stats[[#This Row],[veto_overrides_used]]&gt;=1,1,0))</f>
        <v>1</v>
      </c>
    </row>
    <row r="639" spans="2:19" x14ac:dyDescent="0.25">
      <c r="B639" t="s">
        <v>387</v>
      </c>
      <c r="C639" t="str">
        <f>_xlfn.XLOOKUP(drafter_draft_stats[[#This Row],[draft_id]],drafts[id],drafts[title])</f>
        <v>2009 Horror</v>
      </c>
      <c r="D639" t="s">
        <v>1201</v>
      </c>
      <c r="E639" t="str">
        <f>_xlfn.XLOOKUP(drafter_draft_stats[[#This Row],[drafter_id]],drafters[id],drafters[name],"")</f>
        <v>Penny Cox</v>
      </c>
      <c r="G639" t="str">
        <f>_xlfn.XLOOKUP(drafter_draft_stats[[#This Row],[drafter_team_id]],drafter_teams[id],drafter_teams[name],"")</f>
        <v/>
      </c>
      <c r="H639">
        <f>1</f>
        <v>1</v>
      </c>
      <c r="I639" cm="1">
        <f t="array" ref="I639">IF(_xlfn.XLOOKUP(drafter_draft_stats[[#This Row],[draft_id]],drafts[id],drafts[non_canonical])=TRUE,0,_xlfn.XLOOKUP(drafter_draft_stats[[#This Row],[drafter_id]],$D$2:$D638,$R$2:$R638,0,,-1))</f>
        <v>0</v>
      </c>
      <c r="J639" cm="1">
        <f t="array" ref="J639">IF(_xlfn.XLOOKUP(drafter_draft_stats[[#This Row],[draft_id]],drafts[id],drafts[non_canonical])=TRUE,0,_xlfn.XLOOKUP(drafter_draft_stats[[#This Row],[drafter_id]],$D$2:$D638,$S$2:$S638,0,,-1))</f>
        <v>0</v>
      </c>
      <c r="K639" cm="1">
        <f t="array" ref="K639">IF(_xlfn.XLOOKUP(1,(game_boards[draft_id]=drafter_draft_stats[[#This Row],[draft_id]])*(game_boards[drafter_id]=drafter_draft_stats[[#This Row],[drafter_id]]),game_boards[has_bonus_veto])=TRUE,1,0)</f>
        <v>0</v>
      </c>
      <c r="L639" cm="1">
        <f t="array" ref="L639">IF(_xlfn.XLOOKUP(1,(game_boards[draft_id]=drafter_draft_stats[[#This Row],[draft_id]])*(game_boards[drafter_id]=drafter_draft_stats[[#This Row],[drafter_id]]),game_boards[has_bonus_veto_override])=TRUE,1,0)</f>
        <v>0</v>
      </c>
      <c r="M639">
        <f>drafter_draft_stats[[#This Row],[starting_veto]]+drafter_draft_stats[[#This Row],[rollover_vetoes]]+drafter_draft_stats[[#This Row],[trivia_vetoes]]</f>
        <v>1</v>
      </c>
      <c r="N639">
        <f>drafter_draft_stats[[#This Row],[rollover_veto_override]]+drafter_draft_stats[[#This Row],[trivia_veto_override]]</f>
        <v>0</v>
      </c>
      <c r="P639">
        <v>1</v>
      </c>
      <c r="R639">
        <f>IF(_xlfn.XLOOKUP(drafter_draft_stats[[#This Row],[draft_id]],drafts[id],drafts[non_canonical])=TRUE,0,IF(drafter_draft_stats[[#This Row],[total_vetoes]]-drafter_draft_stats[[#This Row],[vetoes_used]]&gt;=1,1,0))</f>
        <v>0</v>
      </c>
      <c r="S639">
        <f>IF(_xlfn.XLOOKUP(drafter_draft_stats[[#This Row],[draft_id]],drafts[id],drafts[non_canonical])=TRUE,0,IF(drafter_draft_stats[[#This Row],[total_veto_overrides]]-drafter_draft_stats[[#This Row],[veto_overrides_used]]&gt;=1,1,0))</f>
        <v>0</v>
      </c>
    </row>
    <row r="640" spans="2:19" x14ac:dyDescent="0.25">
      <c r="B640" t="s">
        <v>302</v>
      </c>
      <c r="C640" t="str">
        <f>_xlfn.XLOOKUP(drafter_draft_stats[[#This Row],[draft_id]],drafts[id],drafts[title])</f>
        <v>Jodie Foster</v>
      </c>
      <c r="D640" t="s">
        <v>1049</v>
      </c>
      <c r="E640" t="str">
        <f>_xlfn.XLOOKUP(drafter_draft_stats[[#This Row],[drafter_id]],drafters[id],drafters[name],"")</f>
        <v>Jacqueline Coley</v>
      </c>
      <c r="G640" t="str">
        <f>_xlfn.XLOOKUP(drafter_draft_stats[[#This Row],[drafter_team_id]],drafter_teams[id],drafter_teams[name],"")</f>
        <v/>
      </c>
      <c r="H640">
        <f>1</f>
        <v>1</v>
      </c>
      <c r="I640" cm="1">
        <f t="array" ref="I640">IF(_xlfn.XLOOKUP(drafter_draft_stats[[#This Row],[draft_id]],drafts[id],drafts[non_canonical])=TRUE,0,_xlfn.XLOOKUP(drafter_draft_stats[[#This Row],[drafter_id]],$D$2:$D639,$R$2:$R639,0,,-1))</f>
        <v>1</v>
      </c>
      <c r="J640" cm="1">
        <f t="array" ref="J640">IF(_xlfn.XLOOKUP(drafter_draft_stats[[#This Row],[draft_id]],drafts[id],drafts[non_canonical])=TRUE,0,_xlfn.XLOOKUP(drafter_draft_stats[[#This Row],[drafter_id]],$D$2:$D639,$S$2:$S639,0,,-1))</f>
        <v>0</v>
      </c>
      <c r="K640" cm="1">
        <f t="array" ref="K640">IF(_xlfn.XLOOKUP(1,(game_boards[draft_id]=drafter_draft_stats[[#This Row],[draft_id]])*(game_boards[drafter_id]=drafter_draft_stats[[#This Row],[drafter_id]]),game_boards[has_bonus_veto])=TRUE,1,0)</f>
        <v>0</v>
      </c>
      <c r="L640" cm="1">
        <f t="array" ref="L640">IF(_xlfn.XLOOKUP(1,(game_boards[draft_id]=drafter_draft_stats[[#This Row],[draft_id]])*(game_boards[drafter_id]=drafter_draft_stats[[#This Row],[drafter_id]]),game_boards[has_bonus_veto_override])=TRUE,1,0)</f>
        <v>0</v>
      </c>
      <c r="M640">
        <f>drafter_draft_stats[[#This Row],[starting_veto]]+drafter_draft_stats[[#This Row],[rollover_vetoes]]+drafter_draft_stats[[#This Row],[trivia_vetoes]]</f>
        <v>2</v>
      </c>
      <c r="N640">
        <f>drafter_draft_stats[[#This Row],[rollover_veto_override]]+drafter_draft_stats[[#This Row],[trivia_veto_override]]</f>
        <v>0</v>
      </c>
      <c r="R640">
        <f>IF(_xlfn.XLOOKUP(drafter_draft_stats[[#This Row],[draft_id]],drafts[id],drafts[non_canonical])=TRUE,0,IF(drafter_draft_stats[[#This Row],[total_vetoes]]-drafter_draft_stats[[#This Row],[vetoes_used]]&gt;=1,1,0))</f>
        <v>1</v>
      </c>
      <c r="S640">
        <f>IF(_xlfn.XLOOKUP(drafter_draft_stats[[#This Row],[draft_id]],drafts[id],drafts[non_canonical])=TRUE,0,IF(drafter_draft_stats[[#This Row],[total_veto_overrides]]-drafter_draft_stats[[#This Row],[veto_overrides_used]]&gt;=1,1,0))</f>
        <v>0</v>
      </c>
    </row>
    <row r="641" spans="2:19" x14ac:dyDescent="0.25">
      <c r="B641" t="s">
        <v>302</v>
      </c>
      <c r="C641" t="str">
        <f>_xlfn.XLOOKUP(drafter_draft_stats[[#This Row],[draft_id]],drafts[id],drafts[title])</f>
        <v>Jodie Foster</v>
      </c>
      <c r="D641" t="s">
        <v>1103</v>
      </c>
      <c r="E641" t="str">
        <f>_xlfn.XLOOKUP(drafter_draft_stats[[#This Row],[drafter_id]],drafters[id],drafters[name],"")</f>
        <v>Erik Anderson</v>
      </c>
      <c r="G641" t="str">
        <f>_xlfn.XLOOKUP(drafter_draft_stats[[#This Row],[drafter_team_id]],drafter_teams[id],drafter_teams[name],"")</f>
        <v/>
      </c>
      <c r="H641">
        <f>1</f>
        <v>1</v>
      </c>
      <c r="I641" cm="1">
        <f t="array" ref="I641">IF(_xlfn.XLOOKUP(drafter_draft_stats[[#This Row],[draft_id]],drafts[id],drafts[non_canonical])=TRUE,0,_xlfn.XLOOKUP(drafter_draft_stats[[#This Row],[drafter_id]],$D$2:$D640,$R$2:$R640,0,,-1))</f>
        <v>0</v>
      </c>
      <c r="J641" cm="1">
        <f t="array" ref="J641">IF(_xlfn.XLOOKUP(drafter_draft_stats[[#This Row],[draft_id]],drafts[id],drafts[non_canonical])=TRUE,0,_xlfn.XLOOKUP(drafter_draft_stats[[#This Row],[drafter_id]],$D$2:$D640,$S$2:$S640,0,,-1))</f>
        <v>0</v>
      </c>
      <c r="K641" cm="1">
        <f t="array" ref="K641">IF(_xlfn.XLOOKUP(1,(game_boards[draft_id]=drafter_draft_stats[[#This Row],[draft_id]])*(game_boards[drafter_id]=drafter_draft_stats[[#This Row],[drafter_id]]),game_boards[has_bonus_veto])=TRUE,1,0)</f>
        <v>0</v>
      </c>
      <c r="L641" cm="1">
        <f t="array" ref="L641">IF(_xlfn.XLOOKUP(1,(game_boards[draft_id]=drafter_draft_stats[[#This Row],[draft_id]])*(game_boards[drafter_id]=drafter_draft_stats[[#This Row],[drafter_id]]),game_boards[has_bonus_veto_override])=TRUE,1,0)</f>
        <v>0</v>
      </c>
      <c r="M641">
        <f>drafter_draft_stats[[#This Row],[starting_veto]]+drafter_draft_stats[[#This Row],[rollover_vetoes]]+drafter_draft_stats[[#This Row],[trivia_vetoes]]</f>
        <v>1</v>
      </c>
      <c r="N641">
        <f>drafter_draft_stats[[#This Row],[rollover_veto_override]]+drafter_draft_stats[[#This Row],[trivia_veto_override]]</f>
        <v>0</v>
      </c>
      <c r="R641">
        <f>IF(_xlfn.XLOOKUP(drafter_draft_stats[[#This Row],[draft_id]],drafts[id],drafts[non_canonical])=TRUE,0,IF(drafter_draft_stats[[#This Row],[total_vetoes]]-drafter_draft_stats[[#This Row],[vetoes_used]]&gt;=1,1,0))</f>
        <v>1</v>
      </c>
      <c r="S641">
        <f>IF(_xlfn.XLOOKUP(drafter_draft_stats[[#This Row],[draft_id]],drafts[id],drafts[non_canonical])=TRUE,0,IF(drafter_draft_stats[[#This Row],[total_veto_overrides]]-drafter_draft_stats[[#This Row],[veto_overrides_used]]&gt;=1,1,0))</f>
        <v>0</v>
      </c>
    </row>
    <row r="642" spans="2:19" x14ac:dyDescent="0.25">
      <c r="B642" t="s">
        <v>15</v>
      </c>
      <c r="C642" t="str">
        <f>_xlfn.XLOOKUP(drafter_draft_stats[[#This Row],[draft_id]],drafts[id],drafts[title])</f>
        <v>Lynn Shelton Super Draft</v>
      </c>
      <c r="D642" t="s">
        <v>1166</v>
      </c>
      <c r="E642" t="str">
        <f>_xlfn.XLOOKUP(drafter_draft_stats[[#This Row],[drafter_id]],drafters[id],drafters[name],"")</f>
        <v>Lucé Tomlin-Brenner</v>
      </c>
      <c r="G642" t="str">
        <f>_xlfn.XLOOKUP(drafter_draft_stats[[#This Row],[drafter_team_id]],drafter_teams[id],drafter_teams[name],"")</f>
        <v/>
      </c>
      <c r="H642">
        <f>1</f>
        <v>1</v>
      </c>
      <c r="I642" cm="1">
        <f t="array" ref="I642">IF(_xlfn.XLOOKUP(drafter_draft_stats[[#This Row],[draft_id]],drafts[id],drafts[non_canonical])=TRUE,0,_xlfn.XLOOKUP(drafter_draft_stats[[#This Row],[drafter_id]],$D$2:$D641,$R$2:$R641,0,,-1))</f>
        <v>0</v>
      </c>
      <c r="J642" cm="1">
        <f t="array" ref="J642">IF(_xlfn.XLOOKUP(drafter_draft_stats[[#This Row],[draft_id]],drafts[id],drafts[non_canonical])=TRUE,0,_xlfn.XLOOKUP(drafter_draft_stats[[#This Row],[drafter_id]],$D$2:$D641,$S$2:$S641,0,,-1))</f>
        <v>0</v>
      </c>
      <c r="K642" cm="1">
        <f t="array" ref="K642">IF(_xlfn.XLOOKUP(1,(game_boards[draft_id]=drafter_draft_stats[[#This Row],[draft_id]])*(game_boards[drafter_id]=drafter_draft_stats[[#This Row],[drafter_id]]),game_boards[has_bonus_veto])=TRUE,1,0)</f>
        <v>0</v>
      </c>
      <c r="L642" cm="1">
        <f t="array" ref="L642">IF(_xlfn.XLOOKUP(1,(game_boards[draft_id]=drafter_draft_stats[[#This Row],[draft_id]])*(game_boards[drafter_id]=drafter_draft_stats[[#This Row],[drafter_id]]),game_boards[has_bonus_veto_override])=TRUE,1,0)</f>
        <v>0</v>
      </c>
      <c r="M642">
        <f>drafter_draft_stats[[#This Row],[starting_veto]]+drafter_draft_stats[[#This Row],[rollover_vetoes]]+drafter_draft_stats[[#This Row],[trivia_vetoes]]</f>
        <v>1</v>
      </c>
      <c r="N642">
        <f>drafter_draft_stats[[#This Row],[rollover_veto_override]]+drafter_draft_stats[[#This Row],[trivia_veto_override]]</f>
        <v>0</v>
      </c>
      <c r="P642">
        <v>1</v>
      </c>
      <c r="R642">
        <f>IF(_xlfn.XLOOKUP(drafter_draft_stats[[#This Row],[draft_id]],drafts[id],drafts[non_canonical])=TRUE,0,IF(drafter_draft_stats[[#This Row],[total_vetoes]]-drafter_draft_stats[[#This Row],[vetoes_used]]&gt;=1,1,0))</f>
        <v>0</v>
      </c>
      <c r="S642">
        <f>IF(_xlfn.XLOOKUP(drafter_draft_stats[[#This Row],[draft_id]],drafts[id],drafts[non_canonical])=TRUE,0,IF(drafter_draft_stats[[#This Row],[total_veto_overrides]]-drafter_draft_stats[[#This Row],[veto_overrides_used]]&gt;=1,1,0))</f>
        <v>0</v>
      </c>
    </row>
    <row r="643" spans="2:19" x14ac:dyDescent="0.25">
      <c r="B643" t="s">
        <v>15</v>
      </c>
      <c r="C643" t="str">
        <f>_xlfn.XLOOKUP(drafter_draft_stats[[#This Row],[draft_id]],drafts[id],drafts[title])</f>
        <v>Lynn Shelton Super Draft</v>
      </c>
      <c r="D643" t="s">
        <v>1115</v>
      </c>
      <c r="E643" t="str">
        <f>_xlfn.XLOOKUP(drafter_draft_stats[[#This Row],[drafter_id]],drafters[id],drafters[name],"")</f>
        <v>Ryan Marker</v>
      </c>
      <c r="G643" t="str">
        <f>_xlfn.XLOOKUP(drafter_draft_stats[[#This Row],[drafter_team_id]],drafter_teams[id],drafter_teams[name],"")</f>
        <v/>
      </c>
      <c r="H643">
        <f>1</f>
        <v>1</v>
      </c>
      <c r="I643" cm="1">
        <f t="array" ref="I643">IF(_xlfn.XLOOKUP(drafter_draft_stats[[#This Row],[draft_id]],drafts[id],drafts[non_canonical])=TRUE,0,_xlfn.XLOOKUP(drafter_draft_stats[[#This Row],[drafter_id]],$D$2:$D642,$R$2:$R642,0,,-1))</f>
        <v>1</v>
      </c>
      <c r="J643" cm="1">
        <f t="array" ref="J643">IF(_xlfn.XLOOKUP(drafter_draft_stats[[#This Row],[draft_id]],drafts[id],drafts[non_canonical])=TRUE,0,_xlfn.XLOOKUP(drafter_draft_stats[[#This Row],[drafter_id]],$D$2:$D642,$S$2:$S642,0,,-1))</f>
        <v>0</v>
      </c>
      <c r="K643" cm="1">
        <f t="array" ref="K643">IF(_xlfn.XLOOKUP(1,(game_boards[draft_id]=drafter_draft_stats[[#This Row],[draft_id]])*(game_boards[drafter_id]=drafter_draft_stats[[#This Row],[drafter_id]]),game_boards[has_bonus_veto])=TRUE,1,0)</f>
        <v>0</v>
      </c>
      <c r="L643" cm="1">
        <f t="array" ref="L643">IF(_xlfn.XLOOKUP(1,(game_boards[draft_id]=drafter_draft_stats[[#This Row],[draft_id]])*(game_boards[drafter_id]=drafter_draft_stats[[#This Row],[drafter_id]]),game_boards[has_bonus_veto_override])=TRUE,1,0)</f>
        <v>0</v>
      </c>
      <c r="M643">
        <f>drafter_draft_stats[[#This Row],[starting_veto]]+drafter_draft_stats[[#This Row],[rollover_vetoes]]+drafter_draft_stats[[#This Row],[trivia_vetoes]]</f>
        <v>2</v>
      </c>
      <c r="N643">
        <f>drafter_draft_stats[[#This Row],[rollover_veto_override]]+drafter_draft_stats[[#This Row],[trivia_veto_override]]</f>
        <v>0</v>
      </c>
      <c r="P643">
        <v>2</v>
      </c>
      <c r="R643">
        <f>IF(_xlfn.XLOOKUP(drafter_draft_stats[[#This Row],[draft_id]],drafts[id],drafts[non_canonical])=TRUE,0,IF(drafter_draft_stats[[#This Row],[total_vetoes]]-drafter_draft_stats[[#This Row],[vetoes_used]]&gt;=1,1,0))</f>
        <v>0</v>
      </c>
      <c r="S643">
        <f>IF(_xlfn.XLOOKUP(drafter_draft_stats[[#This Row],[draft_id]],drafts[id],drafts[non_canonical])=TRUE,0,IF(drafter_draft_stats[[#This Row],[total_veto_overrides]]-drafter_draft_stats[[#This Row],[veto_overrides_used]]&gt;=1,1,0))</f>
        <v>0</v>
      </c>
    </row>
    <row r="644" spans="2:19" x14ac:dyDescent="0.25">
      <c r="B644" t="s">
        <v>490</v>
      </c>
      <c r="C644" t="str">
        <f>_xlfn.XLOOKUP(drafter_draft_stats[[#This Row],[draft_id]],drafts[id],drafts[title])</f>
        <v>Aaron Sorkin Super Draft</v>
      </c>
      <c r="D644" t="s">
        <v>1215</v>
      </c>
      <c r="E644" t="str">
        <f>_xlfn.XLOOKUP(drafter_draft_stats[[#This Row],[drafter_id]],drafters[id],drafters[name],"")</f>
        <v>Mike Makowsky</v>
      </c>
      <c r="G644" t="str">
        <f>_xlfn.XLOOKUP(drafter_draft_stats[[#This Row],[drafter_team_id]],drafter_teams[id],drafter_teams[name],"")</f>
        <v/>
      </c>
      <c r="H644">
        <f>1</f>
        <v>1</v>
      </c>
      <c r="I644" cm="1">
        <f t="array" ref="I644">IF(_xlfn.XLOOKUP(drafter_draft_stats[[#This Row],[draft_id]],drafts[id],drafts[non_canonical])=TRUE,0,_xlfn.XLOOKUP(drafter_draft_stats[[#This Row],[drafter_id]],$D$2:$D643,$R$2:$R643,0,,-1))</f>
        <v>0</v>
      </c>
      <c r="J644" cm="1">
        <f t="array" ref="J644">IF(_xlfn.XLOOKUP(drafter_draft_stats[[#This Row],[draft_id]],drafts[id],drafts[non_canonical])=TRUE,0,_xlfn.XLOOKUP(drafter_draft_stats[[#This Row],[drafter_id]],$D$2:$D643,$S$2:$S643,0,,-1))</f>
        <v>0</v>
      </c>
      <c r="K644" cm="1">
        <f t="array" ref="K644">IF(_xlfn.XLOOKUP(1,(game_boards[draft_id]=drafter_draft_stats[[#This Row],[draft_id]])*(game_boards[drafter_id]=drafter_draft_stats[[#This Row],[drafter_id]]),game_boards[has_bonus_veto])=TRUE,1,0)</f>
        <v>1</v>
      </c>
      <c r="L644" cm="1">
        <f t="array" ref="L644">IF(_xlfn.XLOOKUP(1,(game_boards[draft_id]=drafter_draft_stats[[#This Row],[draft_id]])*(game_boards[drafter_id]=drafter_draft_stats[[#This Row],[drafter_id]]),game_boards[has_bonus_veto_override])=TRUE,1,0)</f>
        <v>0</v>
      </c>
      <c r="M644">
        <f>drafter_draft_stats[[#This Row],[starting_veto]]+drafter_draft_stats[[#This Row],[rollover_vetoes]]+drafter_draft_stats[[#This Row],[trivia_vetoes]]</f>
        <v>2</v>
      </c>
      <c r="N644">
        <f>drafter_draft_stats[[#This Row],[rollover_veto_override]]+drafter_draft_stats[[#This Row],[trivia_veto_override]]</f>
        <v>0</v>
      </c>
      <c r="P644">
        <v>1</v>
      </c>
      <c r="R644">
        <f>IF(_xlfn.XLOOKUP(drafter_draft_stats[[#This Row],[draft_id]],drafts[id],drafts[non_canonical])=TRUE,0,IF(drafter_draft_stats[[#This Row],[total_vetoes]]-drafter_draft_stats[[#This Row],[vetoes_used]]&gt;=1,1,0))</f>
        <v>1</v>
      </c>
      <c r="S644">
        <f>IF(_xlfn.XLOOKUP(drafter_draft_stats[[#This Row],[draft_id]],drafts[id],drafts[non_canonical])=TRUE,0,IF(drafter_draft_stats[[#This Row],[total_veto_overrides]]-drafter_draft_stats[[#This Row],[veto_overrides_used]]&gt;=1,1,0))</f>
        <v>0</v>
      </c>
    </row>
    <row r="645" spans="2:19" x14ac:dyDescent="0.25">
      <c r="B645" t="s">
        <v>490</v>
      </c>
      <c r="C645" t="str">
        <f>_xlfn.XLOOKUP(drafter_draft_stats[[#This Row],[draft_id]],drafts[id],drafts[title])</f>
        <v>Aaron Sorkin Super Draft</v>
      </c>
      <c r="D645" t="s">
        <v>1029</v>
      </c>
      <c r="E645" t="str">
        <f>_xlfn.XLOOKUP(drafter_draft_stats[[#This Row],[drafter_id]],drafters[id],drafters[name],"")</f>
        <v>Liz Hannah</v>
      </c>
      <c r="G645" t="str">
        <f>_xlfn.XLOOKUP(drafter_draft_stats[[#This Row],[drafter_team_id]],drafter_teams[id],drafter_teams[name],"")</f>
        <v/>
      </c>
      <c r="H645">
        <f>1</f>
        <v>1</v>
      </c>
      <c r="I645" cm="1">
        <f t="array" ref="I645">IF(_xlfn.XLOOKUP(drafter_draft_stats[[#This Row],[draft_id]],drafts[id],drafts[non_canonical])=TRUE,0,_xlfn.XLOOKUP(drafter_draft_stats[[#This Row],[drafter_id]],$D$2:$D644,$R$2:$R644,0,,-1))</f>
        <v>1</v>
      </c>
      <c r="J645" cm="1">
        <f t="array" ref="J645">IF(_xlfn.XLOOKUP(drafter_draft_stats[[#This Row],[draft_id]],drafts[id],drafts[non_canonical])=TRUE,0,_xlfn.XLOOKUP(drafter_draft_stats[[#This Row],[drafter_id]],$D$2:$D644,$S$2:$S644,0,,-1))</f>
        <v>0</v>
      </c>
      <c r="K645" cm="1">
        <f t="array" ref="K645">IF(_xlfn.XLOOKUP(1,(game_boards[draft_id]=drafter_draft_stats[[#This Row],[draft_id]])*(game_boards[drafter_id]=drafter_draft_stats[[#This Row],[drafter_id]]),game_boards[has_bonus_veto])=TRUE,1,0)</f>
        <v>0</v>
      </c>
      <c r="L645" cm="1">
        <f t="array" ref="L645">IF(_xlfn.XLOOKUP(1,(game_boards[draft_id]=drafter_draft_stats[[#This Row],[draft_id]])*(game_boards[drafter_id]=drafter_draft_stats[[#This Row],[drafter_id]]),game_boards[has_bonus_veto_override])=TRUE,1,0)</f>
        <v>0</v>
      </c>
      <c r="M645">
        <f>drafter_draft_stats[[#This Row],[starting_veto]]+drafter_draft_stats[[#This Row],[rollover_vetoes]]+drafter_draft_stats[[#This Row],[trivia_vetoes]]</f>
        <v>2</v>
      </c>
      <c r="N645">
        <f>drafter_draft_stats[[#This Row],[rollover_veto_override]]+drafter_draft_stats[[#This Row],[trivia_veto_override]]</f>
        <v>0</v>
      </c>
      <c r="P645">
        <v>1</v>
      </c>
      <c r="R645">
        <f>IF(_xlfn.XLOOKUP(drafter_draft_stats[[#This Row],[draft_id]],drafts[id],drafts[non_canonical])=TRUE,0,IF(drafter_draft_stats[[#This Row],[total_vetoes]]-drafter_draft_stats[[#This Row],[vetoes_used]]&gt;=1,1,0))</f>
        <v>1</v>
      </c>
      <c r="S645">
        <f>IF(_xlfn.XLOOKUP(drafter_draft_stats[[#This Row],[draft_id]],drafts[id],drafts[non_canonical])=TRUE,0,IF(drafter_draft_stats[[#This Row],[total_veto_overrides]]-drafter_draft_stats[[#This Row],[veto_overrides_used]]&gt;=1,1,0))</f>
        <v>0</v>
      </c>
    </row>
    <row r="646" spans="2:19" x14ac:dyDescent="0.25">
      <c r="B646" t="s">
        <v>490</v>
      </c>
      <c r="C646" t="str">
        <f>_xlfn.XLOOKUP(drafter_draft_stats[[#This Row],[draft_id]],drafts[id],drafts[title])</f>
        <v>Aaron Sorkin Super Draft</v>
      </c>
      <c r="D646" t="s">
        <v>1093</v>
      </c>
      <c r="E646" t="str">
        <f>_xlfn.XLOOKUP(drafter_draft_stats[[#This Row],[drafter_id]],drafters[id],drafters[name],"")</f>
        <v>Brian Duffield</v>
      </c>
      <c r="G646" t="str">
        <f>_xlfn.XLOOKUP(drafter_draft_stats[[#This Row],[drafter_team_id]],drafter_teams[id],drafter_teams[name],"")</f>
        <v/>
      </c>
      <c r="H646">
        <f>1</f>
        <v>1</v>
      </c>
      <c r="I646" cm="1">
        <f t="array" ref="I646">IF(_xlfn.XLOOKUP(drafter_draft_stats[[#This Row],[draft_id]],drafts[id],drafts[non_canonical])=TRUE,0,_xlfn.XLOOKUP(drafter_draft_stats[[#This Row],[drafter_id]],$D$2:$D645,$R$2:$R645,0,,-1))</f>
        <v>0</v>
      </c>
      <c r="J646" cm="1">
        <f t="array" ref="J646">IF(_xlfn.XLOOKUP(drafter_draft_stats[[#This Row],[draft_id]],drafts[id],drafts[non_canonical])=TRUE,0,_xlfn.XLOOKUP(drafter_draft_stats[[#This Row],[drafter_id]],$D$2:$D645,$S$2:$S645,0,,-1))</f>
        <v>0</v>
      </c>
      <c r="K646" cm="1">
        <f t="array" ref="K646">IF(_xlfn.XLOOKUP(1,(game_boards[draft_id]=drafter_draft_stats[[#This Row],[draft_id]])*(game_boards[drafter_id]=drafter_draft_stats[[#This Row],[drafter_id]]),game_boards[has_bonus_veto])=TRUE,1,0)</f>
        <v>0</v>
      </c>
      <c r="L646" cm="1">
        <f t="array" ref="L646">IF(_xlfn.XLOOKUP(1,(game_boards[draft_id]=drafter_draft_stats[[#This Row],[draft_id]])*(game_boards[drafter_id]=drafter_draft_stats[[#This Row],[drafter_id]]),game_boards[has_bonus_veto_override])=TRUE,1,0)</f>
        <v>1</v>
      </c>
      <c r="M646">
        <f>drafter_draft_stats[[#This Row],[starting_veto]]+drafter_draft_stats[[#This Row],[rollover_vetoes]]+drafter_draft_stats[[#This Row],[trivia_vetoes]]</f>
        <v>1</v>
      </c>
      <c r="N646">
        <f>drafter_draft_stats[[#This Row],[rollover_veto_override]]+drafter_draft_stats[[#This Row],[trivia_veto_override]]</f>
        <v>1</v>
      </c>
      <c r="P646">
        <v>1</v>
      </c>
      <c r="R646">
        <f>IF(_xlfn.XLOOKUP(drafter_draft_stats[[#This Row],[draft_id]],drafts[id],drafts[non_canonical])=TRUE,0,IF(drafter_draft_stats[[#This Row],[total_vetoes]]-drafter_draft_stats[[#This Row],[vetoes_used]]&gt;=1,1,0))</f>
        <v>0</v>
      </c>
      <c r="S646">
        <f>IF(_xlfn.XLOOKUP(drafter_draft_stats[[#This Row],[draft_id]],drafts[id],drafts[non_canonical])=TRUE,0,IF(drafter_draft_stats[[#This Row],[total_veto_overrides]]-drafter_draft_stats[[#This Row],[veto_overrides_used]]&gt;=1,1,0))</f>
        <v>1</v>
      </c>
    </row>
    <row r="647" spans="2:19" x14ac:dyDescent="0.25">
      <c r="B647" t="s">
        <v>542</v>
      </c>
      <c r="C647" t="str">
        <f>_xlfn.XLOOKUP(drafter_draft_stats[[#This Row],[draft_id]],drafts[id],drafts[title])</f>
        <v>Action Sequels</v>
      </c>
      <c r="D647" t="s">
        <v>1083</v>
      </c>
      <c r="E647" t="str">
        <f>_xlfn.XLOOKUP(drafter_draft_stats[[#This Row],[drafter_id]],drafters[id],drafters[name],"")</f>
        <v>Nick de Semlyen</v>
      </c>
      <c r="G647" t="str">
        <f>_xlfn.XLOOKUP(drafter_draft_stats[[#This Row],[drafter_team_id]],drafter_teams[id],drafter_teams[name],"")</f>
        <v/>
      </c>
      <c r="H647">
        <f>1</f>
        <v>1</v>
      </c>
      <c r="I647" cm="1">
        <f t="array" ref="I647">IF(_xlfn.XLOOKUP(drafter_draft_stats[[#This Row],[draft_id]],drafts[id],drafts[non_canonical])=TRUE,0,_xlfn.XLOOKUP(drafter_draft_stats[[#This Row],[drafter_id]],$D$2:$D646,$R$2:$R646,0,,-1))</f>
        <v>0</v>
      </c>
      <c r="J647" cm="1">
        <f t="array" ref="J647">IF(_xlfn.XLOOKUP(drafter_draft_stats[[#This Row],[draft_id]],drafts[id],drafts[non_canonical])=TRUE,0,_xlfn.XLOOKUP(drafter_draft_stats[[#This Row],[drafter_id]],$D$2:$D646,$S$2:$S646,0,,-1))</f>
        <v>0</v>
      </c>
      <c r="K647" cm="1">
        <f t="array" ref="K647">IF(_xlfn.XLOOKUP(1,(game_boards[draft_id]=drafter_draft_stats[[#This Row],[draft_id]])*(game_boards[drafter_id]=drafter_draft_stats[[#This Row],[drafter_id]]),game_boards[has_bonus_veto])=TRUE,1,0)</f>
        <v>0</v>
      </c>
      <c r="L647" cm="1">
        <f t="array" ref="L647">IF(_xlfn.XLOOKUP(1,(game_boards[draft_id]=drafter_draft_stats[[#This Row],[draft_id]])*(game_boards[drafter_id]=drafter_draft_stats[[#This Row],[drafter_id]]),game_boards[has_bonus_veto_override])=TRUE,1,0)</f>
        <v>0</v>
      </c>
      <c r="M647">
        <f>drafter_draft_stats[[#This Row],[starting_veto]]+drafter_draft_stats[[#This Row],[rollover_vetoes]]+drafter_draft_stats[[#This Row],[trivia_vetoes]]</f>
        <v>1</v>
      </c>
      <c r="N647">
        <f>drafter_draft_stats[[#This Row],[rollover_veto_override]]+drafter_draft_stats[[#This Row],[trivia_veto_override]]</f>
        <v>0</v>
      </c>
      <c r="P647">
        <v>1</v>
      </c>
      <c r="R647">
        <f>IF(_xlfn.XLOOKUP(drafter_draft_stats[[#This Row],[draft_id]],drafts[id],drafts[non_canonical])=TRUE,0,IF(drafter_draft_stats[[#This Row],[total_vetoes]]-drafter_draft_stats[[#This Row],[vetoes_used]]&gt;=1,1,0))</f>
        <v>0</v>
      </c>
      <c r="S647">
        <f>IF(_xlfn.XLOOKUP(drafter_draft_stats[[#This Row],[draft_id]],drafts[id],drafts[non_canonical])=TRUE,0,IF(drafter_draft_stats[[#This Row],[total_veto_overrides]]-drafter_draft_stats[[#This Row],[veto_overrides_used]]&gt;=1,1,0))</f>
        <v>0</v>
      </c>
    </row>
    <row r="648" spans="2:19" x14ac:dyDescent="0.25">
      <c r="B648" t="s">
        <v>542</v>
      </c>
      <c r="C648" t="str">
        <f>_xlfn.XLOOKUP(drafter_draft_stats[[#This Row],[draft_id]],drafts[id],drafts[title])</f>
        <v>Action Sequels</v>
      </c>
      <c r="D648" t="s">
        <v>1015</v>
      </c>
      <c r="E648" t="str">
        <f>_xlfn.XLOOKUP(drafter_draft_stats[[#This Row],[drafter_id]],drafters[id],drafters[name],"")</f>
        <v>Chris Hewitt</v>
      </c>
      <c r="G648" t="str">
        <f>_xlfn.XLOOKUP(drafter_draft_stats[[#This Row],[drafter_team_id]],drafter_teams[id],drafter_teams[name],"")</f>
        <v/>
      </c>
      <c r="H648">
        <f>1</f>
        <v>1</v>
      </c>
      <c r="I648" cm="1">
        <f t="array" ref="I648">IF(_xlfn.XLOOKUP(drafter_draft_stats[[#This Row],[draft_id]],drafts[id],drafts[non_canonical])=TRUE,0,_xlfn.XLOOKUP(drafter_draft_stats[[#This Row],[drafter_id]],$D$2:$D647,$R$2:$R647,0,,-1))</f>
        <v>0</v>
      </c>
      <c r="J648" cm="1">
        <f t="array" ref="J648">IF(_xlfn.XLOOKUP(drafter_draft_stats[[#This Row],[draft_id]],drafts[id],drafts[non_canonical])=TRUE,0,_xlfn.XLOOKUP(drafter_draft_stats[[#This Row],[drafter_id]],$D$2:$D647,$S$2:$S647,0,,-1))</f>
        <v>0</v>
      </c>
      <c r="K648" cm="1">
        <f t="array" ref="K648">IF(_xlfn.XLOOKUP(1,(game_boards[draft_id]=drafter_draft_stats[[#This Row],[draft_id]])*(game_boards[drafter_id]=drafter_draft_stats[[#This Row],[drafter_id]]),game_boards[has_bonus_veto])=TRUE,1,0)</f>
        <v>0</v>
      </c>
      <c r="L648" cm="1">
        <f t="array" ref="L648">IF(_xlfn.XLOOKUP(1,(game_boards[draft_id]=drafter_draft_stats[[#This Row],[draft_id]])*(game_boards[drafter_id]=drafter_draft_stats[[#This Row],[drafter_id]]),game_boards[has_bonus_veto_override])=TRUE,1,0)</f>
        <v>0</v>
      </c>
      <c r="M648">
        <f>drafter_draft_stats[[#This Row],[starting_veto]]+drafter_draft_stats[[#This Row],[rollover_vetoes]]+drafter_draft_stats[[#This Row],[trivia_vetoes]]</f>
        <v>1</v>
      </c>
      <c r="N648">
        <f>drafter_draft_stats[[#This Row],[rollover_veto_override]]+drafter_draft_stats[[#This Row],[trivia_veto_override]]</f>
        <v>0</v>
      </c>
      <c r="P648">
        <v>1</v>
      </c>
      <c r="R648">
        <f>IF(_xlfn.XLOOKUP(drafter_draft_stats[[#This Row],[draft_id]],drafts[id],drafts[non_canonical])=TRUE,0,IF(drafter_draft_stats[[#This Row],[total_vetoes]]-drafter_draft_stats[[#This Row],[vetoes_used]]&gt;=1,1,0))</f>
        <v>0</v>
      </c>
      <c r="S648">
        <f>IF(_xlfn.XLOOKUP(drafter_draft_stats[[#This Row],[draft_id]],drafts[id],drafts[non_canonical])=TRUE,0,IF(drafter_draft_stats[[#This Row],[total_veto_overrides]]-drafter_draft_stats[[#This Row],[veto_overrides_used]]&gt;=1,1,0))</f>
        <v>0</v>
      </c>
    </row>
    <row r="649" spans="2:19" x14ac:dyDescent="0.25">
      <c r="B649" t="s">
        <v>449</v>
      </c>
      <c r="C649" t="str">
        <f>_xlfn.XLOOKUP(drafter_draft_stats[[#This Row],[draft_id]],drafts[id],drafts[title])</f>
        <v>The Afterlife</v>
      </c>
      <c r="D649" t="s">
        <v>797</v>
      </c>
      <c r="E649" t="str">
        <f>_xlfn.XLOOKUP(drafter_draft_stats[[#This Row],[drafter_id]],drafters[id],drafters[name],"")</f>
        <v>William Bibbiani</v>
      </c>
      <c r="G649" t="str">
        <f>_xlfn.XLOOKUP(drafter_draft_stats[[#This Row],[drafter_team_id]],drafter_teams[id],drafter_teams[name],"")</f>
        <v/>
      </c>
      <c r="H649">
        <f>1</f>
        <v>1</v>
      </c>
      <c r="I649" cm="1">
        <f t="array" ref="I649">IF(_xlfn.XLOOKUP(drafter_draft_stats[[#This Row],[draft_id]],drafts[id],drafts[non_canonical])=TRUE,0,_xlfn.XLOOKUP(drafter_draft_stats[[#This Row],[drafter_id]],$D$2:$D648,$R$2:$R648,0,,-1))</f>
        <v>1</v>
      </c>
      <c r="J649" cm="1">
        <f t="array" ref="J649">IF(_xlfn.XLOOKUP(drafter_draft_stats[[#This Row],[draft_id]],drafts[id],drafts[non_canonical])=TRUE,0,_xlfn.XLOOKUP(drafter_draft_stats[[#This Row],[drafter_id]],$D$2:$D648,$S$2:$S648,0,,-1))</f>
        <v>0</v>
      </c>
      <c r="K649" cm="1">
        <f t="array" ref="K649">IF(_xlfn.XLOOKUP(1,(game_boards[draft_id]=drafter_draft_stats[[#This Row],[draft_id]])*(game_boards[drafter_id]=drafter_draft_stats[[#This Row],[drafter_id]]),game_boards[has_bonus_veto])=TRUE,1,0)</f>
        <v>0</v>
      </c>
      <c r="L649" cm="1">
        <f t="array" ref="L649">IF(_xlfn.XLOOKUP(1,(game_boards[draft_id]=drafter_draft_stats[[#This Row],[draft_id]])*(game_boards[drafter_id]=drafter_draft_stats[[#This Row],[drafter_id]]),game_boards[has_bonus_veto_override])=TRUE,1,0)</f>
        <v>0</v>
      </c>
      <c r="M649">
        <f>drafter_draft_stats[[#This Row],[starting_veto]]+drafter_draft_stats[[#This Row],[rollover_vetoes]]+drafter_draft_stats[[#This Row],[trivia_vetoes]]</f>
        <v>2</v>
      </c>
      <c r="N649">
        <f>drafter_draft_stats[[#This Row],[rollover_veto_override]]+drafter_draft_stats[[#This Row],[trivia_veto_override]]</f>
        <v>0</v>
      </c>
      <c r="P649">
        <v>1</v>
      </c>
      <c r="R649">
        <f>IF(_xlfn.XLOOKUP(drafter_draft_stats[[#This Row],[draft_id]],drafts[id],drafts[non_canonical])=TRUE,0,IF(drafter_draft_stats[[#This Row],[total_vetoes]]-drafter_draft_stats[[#This Row],[vetoes_used]]&gt;=1,1,0))</f>
        <v>1</v>
      </c>
      <c r="S649">
        <f>IF(_xlfn.XLOOKUP(drafter_draft_stats[[#This Row],[draft_id]],drafts[id],drafts[non_canonical])=TRUE,0,IF(drafter_draft_stats[[#This Row],[total_veto_overrides]]-drafter_draft_stats[[#This Row],[veto_overrides_used]]&gt;=1,1,0))</f>
        <v>0</v>
      </c>
    </row>
    <row r="650" spans="2:19" x14ac:dyDescent="0.25">
      <c r="B650" t="s">
        <v>449</v>
      </c>
      <c r="C650" t="str">
        <f>_xlfn.XLOOKUP(drafter_draft_stats[[#This Row],[draft_id]],drafts[id],drafts[title])</f>
        <v>The Afterlife</v>
      </c>
      <c r="D650" t="s">
        <v>1023</v>
      </c>
      <c r="E650" t="str">
        <f>_xlfn.XLOOKUP(drafter_draft_stats[[#This Row],[drafter_id]],drafters[id],drafters[name],"")</f>
        <v>Walter Chaw</v>
      </c>
      <c r="G650" t="str">
        <f>_xlfn.XLOOKUP(drafter_draft_stats[[#This Row],[drafter_team_id]],drafter_teams[id],drafter_teams[name],"")</f>
        <v/>
      </c>
      <c r="H650">
        <f>1</f>
        <v>1</v>
      </c>
      <c r="I650" cm="1">
        <f t="array" ref="I650">IF(_xlfn.XLOOKUP(drafter_draft_stats[[#This Row],[draft_id]],drafts[id],drafts[non_canonical])=TRUE,0,_xlfn.XLOOKUP(drafter_draft_stats[[#This Row],[drafter_id]],$D$2:$D649,$R$2:$R649,0,,-1))</f>
        <v>0</v>
      </c>
      <c r="J650" cm="1">
        <f t="array" ref="J650">IF(_xlfn.XLOOKUP(drafter_draft_stats[[#This Row],[draft_id]],drafts[id],drafts[non_canonical])=TRUE,0,_xlfn.XLOOKUP(drafter_draft_stats[[#This Row],[drafter_id]],$D$2:$D649,$S$2:$S649,0,,-1))</f>
        <v>0</v>
      </c>
      <c r="K650" cm="1">
        <f t="array" ref="K650">IF(_xlfn.XLOOKUP(1,(game_boards[draft_id]=drafter_draft_stats[[#This Row],[draft_id]])*(game_boards[drafter_id]=drafter_draft_stats[[#This Row],[drafter_id]]),game_boards[has_bonus_veto])=TRUE,1,0)</f>
        <v>0</v>
      </c>
      <c r="L650" cm="1">
        <f t="array" ref="L650">IF(_xlfn.XLOOKUP(1,(game_boards[draft_id]=drafter_draft_stats[[#This Row],[draft_id]])*(game_boards[drafter_id]=drafter_draft_stats[[#This Row],[drafter_id]]),game_boards[has_bonus_veto_override])=TRUE,1,0)</f>
        <v>0</v>
      </c>
      <c r="M650">
        <f>drafter_draft_stats[[#This Row],[starting_veto]]+drafter_draft_stats[[#This Row],[rollover_vetoes]]+drafter_draft_stats[[#This Row],[trivia_vetoes]]</f>
        <v>1</v>
      </c>
      <c r="N650">
        <f>drafter_draft_stats[[#This Row],[rollover_veto_override]]+drafter_draft_stats[[#This Row],[trivia_veto_override]]</f>
        <v>0</v>
      </c>
      <c r="P650">
        <v>1</v>
      </c>
      <c r="R650">
        <f>IF(_xlfn.XLOOKUP(drafter_draft_stats[[#This Row],[draft_id]],drafts[id],drafts[non_canonical])=TRUE,0,IF(drafter_draft_stats[[#This Row],[total_vetoes]]-drafter_draft_stats[[#This Row],[vetoes_used]]&gt;=1,1,0))</f>
        <v>0</v>
      </c>
      <c r="S650">
        <f>IF(_xlfn.XLOOKUP(drafter_draft_stats[[#This Row],[draft_id]],drafts[id],drafts[non_canonical])=TRUE,0,IF(drafter_draft_stats[[#This Row],[total_veto_overrides]]-drafter_draft_stats[[#This Row],[veto_overrides_used]]&gt;=1,1,0))</f>
        <v>0</v>
      </c>
    </row>
    <row r="651" spans="2:19" x14ac:dyDescent="0.25">
      <c r="B651" t="s">
        <v>352</v>
      </c>
      <c r="C651" t="str">
        <f>_xlfn.XLOOKUP(drafter_draft_stats[[#This Row],[draft_id]],drafts[id],drafts[title])</f>
        <v>Horror Anthologies</v>
      </c>
      <c r="D651" t="s">
        <v>793</v>
      </c>
      <c r="E651" t="str">
        <f>_xlfn.XLOOKUP(drafter_draft_stats[[#This Row],[drafter_id]],drafters[id],drafters[name],"")</f>
        <v>Clarke Wolfe</v>
      </c>
      <c r="G651" t="str">
        <f>_xlfn.XLOOKUP(drafter_draft_stats[[#This Row],[drafter_team_id]],drafter_teams[id],drafter_teams[name],"")</f>
        <v/>
      </c>
      <c r="H651">
        <f>1</f>
        <v>1</v>
      </c>
      <c r="I651" cm="1">
        <f t="array" ref="I651">IF(_xlfn.XLOOKUP(drafter_draft_stats[[#This Row],[draft_id]],drafts[id],drafts[non_canonical])=TRUE,0,_xlfn.XLOOKUP(drafter_draft_stats[[#This Row],[drafter_id]],$D$2:$D650,$R$2:$R650,0,,-1))</f>
        <v>1</v>
      </c>
      <c r="J651" cm="1">
        <f t="array" ref="J651">IF(_xlfn.XLOOKUP(drafter_draft_stats[[#This Row],[draft_id]],drafts[id],drafts[non_canonical])=TRUE,0,_xlfn.XLOOKUP(drafter_draft_stats[[#This Row],[drafter_id]],$D$2:$D650,$S$2:$S650,0,,-1))</f>
        <v>0</v>
      </c>
      <c r="K651" cm="1">
        <f t="array" ref="K651">IF(_xlfn.XLOOKUP(1,(game_boards[draft_id]=drafter_draft_stats[[#This Row],[draft_id]])*(game_boards[drafter_id]=drafter_draft_stats[[#This Row],[drafter_id]]),game_boards[has_bonus_veto])=TRUE,1,0)</f>
        <v>0</v>
      </c>
      <c r="L651" cm="1">
        <f t="array" ref="L651">IF(_xlfn.XLOOKUP(1,(game_boards[draft_id]=drafter_draft_stats[[#This Row],[draft_id]])*(game_boards[drafter_id]=drafter_draft_stats[[#This Row],[drafter_id]]),game_boards[has_bonus_veto_override])=TRUE,1,0)</f>
        <v>0</v>
      </c>
      <c r="M651">
        <f>drafter_draft_stats[[#This Row],[starting_veto]]+drafter_draft_stats[[#This Row],[rollover_vetoes]]+drafter_draft_stats[[#This Row],[trivia_vetoes]]</f>
        <v>2</v>
      </c>
      <c r="N651">
        <f>drafter_draft_stats[[#This Row],[rollover_veto_override]]+drafter_draft_stats[[#This Row],[trivia_veto_override]]</f>
        <v>0</v>
      </c>
      <c r="R651">
        <f>IF(_xlfn.XLOOKUP(drafter_draft_stats[[#This Row],[draft_id]],drafts[id],drafts[non_canonical])=TRUE,0,IF(drafter_draft_stats[[#This Row],[total_vetoes]]-drafter_draft_stats[[#This Row],[vetoes_used]]&gt;=1,1,0))</f>
        <v>1</v>
      </c>
      <c r="S651">
        <f>IF(_xlfn.XLOOKUP(drafter_draft_stats[[#This Row],[draft_id]],drafts[id],drafts[non_canonical])=TRUE,0,IF(drafter_draft_stats[[#This Row],[total_veto_overrides]]-drafter_draft_stats[[#This Row],[veto_overrides_used]]&gt;=1,1,0))</f>
        <v>0</v>
      </c>
    </row>
    <row r="652" spans="2:19" x14ac:dyDescent="0.25">
      <c r="B652" t="s">
        <v>352</v>
      </c>
      <c r="C652" t="str">
        <f>_xlfn.XLOOKUP(drafter_draft_stats[[#This Row],[draft_id]],drafts[id],drafts[title])</f>
        <v>Horror Anthologies</v>
      </c>
      <c r="D652" t="s">
        <v>855</v>
      </c>
      <c r="E652" t="str">
        <f>_xlfn.XLOOKUP(drafter_draft_stats[[#This Row],[drafter_id]],drafters[id],drafters[name],"")</f>
        <v>Fayna Sanchez</v>
      </c>
      <c r="G652" t="str">
        <f>_xlfn.XLOOKUP(drafter_draft_stats[[#This Row],[drafter_team_id]],drafter_teams[id],drafter_teams[name],"")</f>
        <v/>
      </c>
      <c r="H652">
        <f>1</f>
        <v>1</v>
      </c>
      <c r="I652" cm="1">
        <f t="array" ref="I652">IF(_xlfn.XLOOKUP(drafter_draft_stats[[#This Row],[draft_id]],drafts[id],drafts[non_canonical])=TRUE,0,_xlfn.XLOOKUP(drafter_draft_stats[[#This Row],[drafter_id]],$D$2:$D651,$R$2:$R651,0,,-1))</f>
        <v>0</v>
      </c>
      <c r="J652" cm="1">
        <f t="array" ref="J652">IF(_xlfn.XLOOKUP(drafter_draft_stats[[#This Row],[draft_id]],drafts[id],drafts[non_canonical])=TRUE,0,_xlfn.XLOOKUP(drafter_draft_stats[[#This Row],[drafter_id]],$D$2:$D651,$S$2:$S651,0,,-1))</f>
        <v>0</v>
      </c>
      <c r="K652" cm="1">
        <f t="array" ref="K652">IF(_xlfn.XLOOKUP(1,(game_boards[draft_id]=drafter_draft_stats[[#This Row],[draft_id]])*(game_boards[drafter_id]=drafter_draft_stats[[#This Row],[drafter_id]]),game_boards[has_bonus_veto])=TRUE,1,0)</f>
        <v>0</v>
      </c>
      <c r="L652" cm="1">
        <f t="array" ref="L652">IF(_xlfn.XLOOKUP(1,(game_boards[draft_id]=drafter_draft_stats[[#This Row],[draft_id]])*(game_boards[drafter_id]=drafter_draft_stats[[#This Row],[drafter_id]]),game_boards[has_bonus_veto_override])=TRUE,1,0)</f>
        <v>0</v>
      </c>
      <c r="M652">
        <f>drafter_draft_stats[[#This Row],[starting_veto]]+drafter_draft_stats[[#This Row],[rollover_vetoes]]+drafter_draft_stats[[#This Row],[trivia_vetoes]]</f>
        <v>1</v>
      </c>
      <c r="N652">
        <f>drafter_draft_stats[[#This Row],[rollover_veto_override]]+drafter_draft_stats[[#This Row],[trivia_veto_override]]</f>
        <v>0</v>
      </c>
      <c r="P652">
        <v>1</v>
      </c>
      <c r="R652">
        <f>IF(_xlfn.XLOOKUP(drafter_draft_stats[[#This Row],[draft_id]],drafts[id],drafts[non_canonical])=TRUE,0,IF(drafter_draft_stats[[#This Row],[total_vetoes]]-drafter_draft_stats[[#This Row],[vetoes_used]]&gt;=1,1,0))</f>
        <v>0</v>
      </c>
      <c r="S652">
        <f>IF(_xlfn.XLOOKUP(drafter_draft_stats[[#This Row],[draft_id]],drafts[id],drafts[non_canonical])=TRUE,0,IF(drafter_draft_stats[[#This Row],[total_veto_overrides]]-drafter_draft_stats[[#This Row],[veto_overrides_used]]&gt;=1,1,0))</f>
        <v>0</v>
      </c>
    </row>
    <row r="653" spans="2:19" x14ac:dyDescent="0.25">
      <c r="B653" t="s">
        <v>211</v>
      </c>
      <c r="C653" t="str">
        <f>_xlfn.XLOOKUP(drafter_draft_stats[[#This Row],[draft_id]],drafts[id],drafts[title])</f>
        <v>Vinegar Syndrome</v>
      </c>
      <c r="D653" t="s">
        <v>1141</v>
      </c>
      <c r="E653" t="str">
        <f>_xlfn.XLOOKUP(drafter_draft_stats[[#This Row],[drafter_id]],drafters[id],drafters[name],"")</f>
        <v>Justin LaLiberty</v>
      </c>
      <c r="G653" t="str">
        <f>_xlfn.XLOOKUP(drafter_draft_stats[[#This Row],[drafter_team_id]],drafter_teams[id],drafter_teams[name],"")</f>
        <v/>
      </c>
      <c r="H653">
        <f>1</f>
        <v>1</v>
      </c>
      <c r="I653" cm="1">
        <f t="array" ref="I653">IF(_xlfn.XLOOKUP(drafter_draft_stats[[#This Row],[draft_id]],drafts[id],drafts[non_canonical])=TRUE,0,_xlfn.XLOOKUP(drafter_draft_stats[[#This Row],[drafter_id]],$D$2:$D652,$R$2:$R652,0,,-1))</f>
        <v>0</v>
      </c>
      <c r="J653" cm="1">
        <f t="array" ref="J653">IF(_xlfn.XLOOKUP(drafter_draft_stats[[#This Row],[draft_id]],drafts[id],drafts[non_canonical])=TRUE,0,_xlfn.XLOOKUP(drafter_draft_stats[[#This Row],[drafter_id]],$D$2:$D652,$S$2:$S652,0,,-1))</f>
        <v>0</v>
      </c>
      <c r="K653" cm="1">
        <f t="array" ref="K653">IF(_xlfn.XLOOKUP(1,(game_boards[draft_id]=drafter_draft_stats[[#This Row],[draft_id]])*(game_boards[drafter_id]=drafter_draft_stats[[#This Row],[drafter_id]]),game_boards[has_bonus_veto])=TRUE,1,0)</f>
        <v>0</v>
      </c>
      <c r="L653" cm="1">
        <f t="array" ref="L653">IF(_xlfn.XLOOKUP(1,(game_boards[draft_id]=drafter_draft_stats[[#This Row],[draft_id]])*(game_boards[drafter_id]=drafter_draft_stats[[#This Row],[drafter_id]]),game_boards[has_bonus_veto_override])=TRUE,1,0)</f>
        <v>0</v>
      </c>
      <c r="M653">
        <f>drafter_draft_stats[[#This Row],[starting_veto]]+drafter_draft_stats[[#This Row],[rollover_vetoes]]+drafter_draft_stats[[#This Row],[trivia_vetoes]]</f>
        <v>1</v>
      </c>
      <c r="N653">
        <f>drafter_draft_stats[[#This Row],[rollover_veto_override]]+drafter_draft_stats[[#This Row],[trivia_veto_override]]</f>
        <v>0</v>
      </c>
      <c r="R653">
        <f>IF(_xlfn.XLOOKUP(drafter_draft_stats[[#This Row],[draft_id]],drafts[id],drafts[non_canonical])=TRUE,0,IF(drafter_draft_stats[[#This Row],[total_vetoes]]-drafter_draft_stats[[#This Row],[vetoes_used]]&gt;=1,1,0))</f>
        <v>1</v>
      </c>
      <c r="S653">
        <f>IF(_xlfn.XLOOKUP(drafter_draft_stats[[#This Row],[draft_id]],drafts[id],drafts[non_canonical])=TRUE,0,IF(drafter_draft_stats[[#This Row],[total_veto_overrides]]-drafter_draft_stats[[#This Row],[veto_overrides_used]]&gt;=1,1,0))</f>
        <v>0</v>
      </c>
    </row>
    <row r="654" spans="2:19" x14ac:dyDescent="0.25">
      <c r="B654" t="s">
        <v>211</v>
      </c>
      <c r="C654" t="str">
        <f>_xlfn.XLOOKUP(drafter_draft_stats[[#This Row],[draft_id]],drafts[id],drafts[title])</f>
        <v>Vinegar Syndrome</v>
      </c>
      <c r="D654" t="s">
        <v>1187</v>
      </c>
      <c r="E654" t="str">
        <f>_xlfn.XLOOKUP(drafter_draft_stats[[#This Row],[drafter_id]],drafters[id],drafters[name],"")</f>
        <v>Samm Deighan</v>
      </c>
      <c r="G654" t="str">
        <f>_xlfn.XLOOKUP(drafter_draft_stats[[#This Row],[drafter_team_id]],drafter_teams[id],drafter_teams[name],"")</f>
        <v/>
      </c>
      <c r="H654">
        <f>1</f>
        <v>1</v>
      </c>
      <c r="I654" cm="1">
        <f t="array" ref="I654">IF(_xlfn.XLOOKUP(drafter_draft_stats[[#This Row],[draft_id]],drafts[id],drafts[non_canonical])=TRUE,0,_xlfn.XLOOKUP(drafter_draft_stats[[#This Row],[drafter_id]],$D$2:$D653,$R$2:$R653,0,,-1))</f>
        <v>0</v>
      </c>
      <c r="J654" cm="1">
        <f t="array" ref="J654">IF(_xlfn.XLOOKUP(drafter_draft_stats[[#This Row],[draft_id]],drafts[id],drafts[non_canonical])=TRUE,0,_xlfn.XLOOKUP(drafter_draft_stats[[#This Row],[drafter_id]],$D$2:$D653,$S$2:$S653,0,,-1))</f>
        <v>0</v>
      </c>
      <c r="K654" cm="1">
        <f t="array" ref="K654">IF(_xlfn.XLOOKUP(1,(game_boards[draft_id]=drafter_draft_stats[[#This Row],[draft_id]])*(game_boards[drafter_id]=drafter_draft_stats[[#This Row],[drafter_id]]),game_boards[has_bonus_veto])=TRUE,1,0)</f>
        <v>0</v>
      </c>
      <c r="L654" cm="1">
        <f t="array" ref="L654">IF(_xlfn.XLOOKUP(1,(game_boards[draft_id]=drafter_draft_stats[[#This Row],[draft_id]])*(game_boards[drafter_id]=drafter_draft_stats[[#This Row],[drafter_id]]),game_boards[has_bonus_veto_override])=TRUE,1,0)</f>
        <v>0</v>
      </c>
      <c r="M654">
        <f>drafter_draft_stats[[#This Row],[starting_veto]]+drafter_draft_stats[[#This Row],[rollover_vetoes]]+drafter_draft_stats[[#This Row],[trivia_vetoes]]</f>
        <v>1</v>
      </c>
      <c r="N654">
        <f>drafter_draft_stats[[#This Row],[rollover_veto_override]]+drafter_draft_stats[[#This Row],[trivia_veto_override]]</f>
        <v>0</v>
      </c>
      <c r="R654">
        <f>IF(_xlfn.XLOOKUP(drafter_draft_stats[[#This Row],[draft_id]],drafts[id],drafts[non_canonical])=TRUE,0,IF(drafter_draft_stats[[#This Row],[total_vetoes]]-drafter_draft_stats[[#This Row],[vetoes_used]]&gt;=1,1,0))</f>
        <v>1</v>
      </c>
      <c r="S654">
        <f>IF(_xlfn.XLOOKUP(drafter_draft_stats[[#This Row],[draft_id]],drafts[id],drafts[non_canonical])=TRUE,0,IF(drafter_draft_stats[[#This Row],[total_veto_overrides]]-drafter_draft_stats[[#This Row],[veto_overrides_used]]&gt;=1,1,0))</f>
        <v>0</v>
      </c>
    </row>
    <row r="655" spans="2:19" x14ac:dyDescent="0.25">
      <c r="B655" t="s">
        <v>610</v>
      </c>
      <c r="C655" t="str">
        <f>_xlfn.XLOOKUP(drafter_draft_stats[[#This Row],[draft_id]],drafts[id],drafts[title])</f>
        <v>Booed at Cannes</v>
      </c>
      <c r="D655" t="s">
        <v>833</v>
      </c>
      <c r="E655" t="str">
        <f>_xlfn.XLOOKUP(drafter_draft_stats[[#This Row],[drafter_id]],drafters[id],drafters[name],"")</f>
        <v>Jordan Crucchiola</v>
      </c>
      <c r="G655" t="str">
        <f>_xlfn.XLOOKUP(drafter_draft_stats[[#This Row],[drafter_team_id]],drafter_teams[id],drafter_teams[name],"")</f>
        <v/>
      </c>
      <c r="H655">
        <f>1</f>
        <v>1</v>
      </c>
      <c r="I655" cm="1">
        <f t="array" ref="I655">IF(_xlfn.XLOOKUP(drafter_draft_stats[[#This Row],[draft_id]],drafts[id],drafts[non_canonical])=TRUE,0,_xlfn.XLOOKUP(drafter_draft_stats[[#This Row],[drafter_id]],$D$2:$D654,$R$2:$R654,0,,-1))</f>
        <v>1</v>
      </c>
      <c r="J655" cm="1">
        <f t="array" ref="J655">IF(_xlfn.XLOOKUP(drafter_draft_stats[[#This Row],[draft_id]],drafts[id],drafts[non_canonical])=TRUE,0,_xlfn.XLOOKUP(drafter_draft_stats[[#This Row],[drafter_id]],$D$2:$D654,$S$2:$S654,0,,-1))</f>
        <v>0</v>
      </c>
      <c r="K655" cm="1">
        <f t="array" ref="K655">IF(_xlfn.XLOOKUP(1,(game_boards[draft_id]=drafter_draft_stats[[#This Row],[draft_id]])*(game_boards[drafter_id]=drafter_draft_stats[[#This Row],[drafter_id]]),game_boards[has_bonus_veto])=TRUE,1,0)</f>
        <v>0</v>
      </c>
      <c r="L655" cm="1">
        <f t="array" ref="L655">IF(_xlfn.XLOOKUP(1,(game_boards[draft_id]=drafter_draft_stats[[#This Row],[draft_id]])*(game_boards[drafter_id]=drafter_draft_stats[[#This Row],[drafter_id]]),game_boards[has_bonus_veto_override])=TRUE,1,0)</f>
        <v>0</v>
      </c>
      <c r="M655">
        <f>drafter_draft_stats[[#This Row],[starting_veto]]+drafter_draft_stats[[#This Row],[rollover_vetoes]]+drafter_draft_stats[[#This Row],[trivia_vetoes]]</f>
        <v>2</v>
      </c>
      <c r="N655">
        <f>drafter_draft_stats[[#This Row],[rollover_veto_override]]+drafter_draft_stats[[#This Row],[trivia_veto_override]]</f>
        <v>0</v>
      </c>
      <c r="P655">
        <v>1</v>
      </c>
      <c r="R655">
        <f>IF(_xlfn.XLOOKUP(drafter_draft_stats[[#This Row],[draft_id]],drafts[id],drafts[non_canonical])=TRUE,0,IF(drafter_draft_stats[[#This Row],[total_vetoes]]-drafter_draft_stats[[#This Row],[vetoes_used]]&gt;=1,1,0))</f>
        <v>1</v>
      </c>
      <c r="S655">
        <f>IF(_xlfn.XLOOKUP(drafter_draft_stats[[#This Row],[draft_id]],drafts[id],drafts[non_canonical])=TRUE,0,IF(drafter_draft_stats[[#This Row],[total_veto_overrides]]-drafter_draft_stats[[#This Row],[veto_overrides_used]]&gt;=1,1,0))</f>
        <v>0</v>
      </c>
    </row>
    <row r="656" spans="2:19" x14ac:dyDescent="0.25">
      <c r="B656" t="s">
        <v>610</v>
      </c>
      <c r="C656" t="str">
        <f>_xlfn.XLOOKUP(drafter_draft_stats[[#This Row],[draft_id]],drafts[id],drafts[title])</f>
        <v>Booed at Cannes</v>
      </c>
      <c r="D656" t="s">
        <v>1177</v>
      </c>
      <c r="E656" t="str">
        <f>_xlfn.XLOOKUP(drafter_draft_stats[[#This Row],[drafter_id]],drafters[id],drafters[name],"")</f>
        <v>Darren Franich</v>
      </c>
      <c r="G656" t="str">
        <f>_xlfn.XLOOKUP(drafter_draft_stats[[#This Row],[drafter_team_id]],drafter_teams[id],drafter_teams[name],"")</f>
        <v/>
      </c>
      <c r="H656">
        <f>1</f>
        <v>1</v>
      </c>
      <c r="I656" cm="1">
        <f t="array" ref="I656">IF(_xlfn.XLOOKUP(drafter_draft_stats[[#This Row],[draft_id]],drafts[id],drafts[non_canonical])=TRUE,0,_xlfn.XLOOKUP(drafter_draft_stats[[#This Row],[drafter_id]],$D$2:$D655,$R$2:$R655,0,,-1))</f>
        <v>0</v>
      </c>
      <c r="J656" cm="1">
        <f t="array" ref="J656">IF(_xlfn.XLOOKUP(drafter_draft_stats[[#This Row],[draft_id]],drafts[id],drafts[non_canonical])=TRUE,0,_xlfn.XLOOKUP(drafter_draft_stats[[#This Row],[drafter_id]],$D$2:$D655,$S$2:$S655,0,,-1))</f>
        <v>1</v>
      </c>
      <c r="K656" cm="1">
        <f t="array" ref="K656">IF(_xlfn.XLOOKUP(1,(game_boards[draft_id]=drafter_draft_stats[[#This Row],[draft_id]])*(game_boards[drafter_id]=drafter_draft_stats[[#This Row],[drafter_id]]),game_boards[has_bonus_veto])=TRUE,1,0)</f>
        <v>0</v>
      </c>
      <c r="L656" cm="1">
        <f t="array" ref="L656">IF(_xlfn.XLOOKUP(1,(game_boards[draft_id]=drafter_draft_stats[[#This Row],[draft_id]])*(game_boards[drafter_id]=drafter_draft_stats[[#This Row],[drafter_id]]),game_boards[has_bonus_veto_override])=TRUE,1,0)</f>
        <v>0</v>
      </c>
      <c r="M656">
        <f>drafter_draft_stats[[#This Row],[starting_veto]]+drafter_draft_stats[[#This Row],[rollover_vetoes]]+drafter_draft_stats[[#This Row],[trivia_vetoes]]</f>
        <v>1</v>
      </c>
      <c r="N656">
        <f>drafter_draft_stats[[#This Row],[rollover_veto_override]]+drafter_draft_stats[[#This Row],[trivia_veto_override]]</f>
        <v>1</v>
      </c>
      <c r="R656">
        <f>IF(_xlfn.XLOOKUP(drafter_draft_stats[[#This Row],[draft_id]],drafts[id],drafts[non_canonical])=TRUE,0,IF(drafter_draft_stats[[#This Row],[total_vetoes]]-drafter_draft_stats[[#This Row],[vetoes_used]]&gt;=1,1,0))</f>
        <v>1</v>
      </c>
      <c r="S656">
        <f>IF(_xlfn.XLOOKUP(drafter_draft_stats[[#This Row],[draft_id]],drafts[id],drafts[non_canonical])=TRUE,0,IF(drafter_draft_stats[[#This Row],[total_veto_overrides]]-drafter_draft_stats[[#This Row],[veto_overrides_used]]&gt;=1,1,0))</f>
        <v>1</v>
      </c>
    </row>
    <row r="657" spans="2:19" x14ac:dyDescent="0.25">
      <c r="B657" t="s">
        <v>330</v>
      </c>
      <c r="C657" t="str">
        <f>_xlfn.XLOOKUP(drafter_draft_stats[[#This Row],[draft_id]],drafts[id],drafts[title])</f>
        <v>Natalie Portman</v>
      </c>
      <c r="D657" t="s">
        <v>961</v>
      </c>
      <c r="E657" t="str">
        <f>_xlfn.XLOOKUP(drafter_draft_stats[[#This Row],[drafter_id]],drafters[id],drafters[name],"")</f>
        <v>Dana Schwartz</v>
      </c>
      <c r="G657" t="str">
        <f>_xlfn.XLOOKUP(drafter_draft_stats[[#This Row],[drafter_team_id]],drafter_teams[id],drafter_teams[name],"")</f>
        <v/>
      </c>
      <c r="H657">
        <f>1</f>
        <v>1</v>
      </c>
      <c r="I657" cm="1">
        <f t="array" ref="I657">IF(_xlfn.XLOOKUP(drafter_draft_stats[[#This Row],[draft_id]],drafts[id],drafts[non_canonical])=TRUE,0,_xlfn.XLOOKUP(drafter_draft_stats[[#This Row],[drafter_id]],$D$2:$D656,$R$2:$R656,0,,-1))</f>
        <v>1</v>
      </c>
      <c r="J657" cm="1">
        <f t="array" ref="J657">IF(_xlfn.XLOOKUP(drafter_draft_stats[[#This Row],[draft_id]],drafts[id],drafts[non_canonical])=TRUE,0,_xlfn.XLOOKUP(drafter_draft_stats[[#This Row],[drafter_id]],$D$2:$D656,$S$2:$S656,0,,-1))</f>
        <v>0</v>
      </c>
      <c r="K657" cm="1">
        <f t="array" ref="K657">IF(_xlfn.XLOOKUP(1,(game_boards[draft_id]=drafter_draft_stats[[#This Row],[draft_id]])*(game_boards[drafter_id]=drafter_draft_stats[[#This Row],[drafter_id]]),game_boards[has_bonus_veto])=TRUE,1,0)</f>
        <v>0</v>
      </c>
      <c r="L657" cm="1">
        <f t="array" ref="L657">IF(_xlfn.XLOOKUP(1,(game_boards[draft_id]=drafter_draft_stats[[#This Row],[draft_id]])*(game_boards[drafter_id]=drafter_draft_stats[[#This Row],[drafter_id]]),game_boards[has_bonus_veto_override])=TRUE,1,0)</f>
        <v>0</v>
      </c>
      <c r="M657">
        <f>drafter_draft_stats[[#This Row],[starting_veto]]+drafter_draft_stats[[#This Row],[rollover_vetoes]]+drafter_draft_stats[[#This Row],[trivia_vetoes]]</f>
        <v>2</v>
      </c>
      <c r="N657">
        <f>drafter_draft_stats[[#This Row],[rollover_veto_override]]+drafter_draft_stats[[#This Row],[trivia_veto_override]]</f>
        <v>0</v>
      </c>
      <c r="R657">
        <f>IF(_xlfn.XLOOKUP(drafter_draft_stats[[#This Row],[draft_id]],drafts[id],drafts[non_canonical])=TRUE,0,IF(drafter_draft_stats[[#This Row],[total_vetoes]]-drafter_draft_stats[[#This Row],[vetoes_used]]&gt;=1,1,0))</f>
        <v>1</v>
      </c>
      <c r="S657">
        <f>IF(_xlfn.XLOOKUP(drafter_draft_stats[[#This Row],[draft_id]],drafts[id],drafts[non_canonical])=TRUE,0,IF(drafter_draft_stats[[#This Row],[total_veto_overrides]]-drafter_draft_stats[[#This Row],[veto_overrides_used]]&gt;=1,1,0))</f>
        <v>0</v>
      </c>
    </row>
    <row r="658" spans="2:19" x14ac:dyDescent="0.25">
      <c r="B658" t="s">
        <v>330</v>
      </c>
      <c r="C658" t="str">
        <f>_xlfn.XLOOKUP(drafter_draft_stats[[#This Row],[draft_id]],drafts[id],drafts[title])</f>
        <v>Natalie Portman</v>
      </c>
      <c r="D658" t="s">
        <v>905</v>
      </c>
      <c r="E658" t="str">
        <f>_xlfn.XLOOKUP(drafter_draft_stats[[#This Row],[drafter_id]],drafters[id],drafters[name],"")</f>
        <v>Phil Iscove</v>
      </c>
      <c r="G658" t="str">
        <f>_xlfn.XLOOKUP(drafter_draft_stats[[#This Row],[drafter_team_id]],drafter_teams[id],drafter_teams[name],"")</f>
        <v/>
      </c>
      <c r="H658">
        <f>1</f>
        <v>1</v>
      </c>
      <c r="I658" cm="1">
        <f t="array" ref="I658">IF(_xlfn.XLOOKUP(drafter_draft_stats[[#This Row],[draft_id]],drafts[id],drafts[non_canonical])=TRUE,0,_xlfn.XLOOKUP(drafter_draft_stats[[#This Row],[drafter_id]],$D$2:$D657,$R$2:$R657,0,,-1))</f>
        <v>0</v>
      </c>
      <c r="J658" cm="1">
        <f t="array" ref="J658">IF(_xlfn.XLOOKUP(drafter_draft_stats[[#This Row],[draft_id]],drafts[id],drafts[non_canonical])=TRUE,0,_xlfn.XLOOKUP(drafter_draft_stats[[#This Row],[drafter_id]],$D$2:$D657,$S$2:$S657,0,,-1))</f>
        <v>0</v>
      </c>
      <c r="K658" cm="1">
        <f t="array" ref="K658">IF(_xlfn.XLOOKUP(1,(game_boards[draft_id]=drafter_draft_stats[[#This Row],[draft_id]])*(game_boards[drafter_id]=drafter_draft_stats[[#This Row],[drafter_id]]),game_boards[has_bonus_veto])=TRUE,1,0)</f>
        <v>0</v>
      </c>
      <c r="L658" cm="1">
        <f t="array" ref="L658">IF(_xlfn.XLOOKUP(1,(game_boards[draft_id]=drafter_draft_stats[[#This Row],[draft_id]])*(game_boards[drafter_id]=drafter_draft_stats[[#This Row],[drafter_id]]),game_boards[has_bonus_veto_override])=TRUE,1,0)</f>
        <v>0</v>
      </c>
      <c r="M658">
        <f>drafter_draft_stats[[#This Row],[starting_veto]]+drafter_draft_stats[[#This Row],[rollover_vetoes]]+drafter_draft_stats[[#This Row],[trivia_vetoes]]</f>
        <v>1</v>
      </c>
      <c r="N658">
        <f>drafter_draft_stats[[#This Row],[rollover_veto_override]]+drafter_draft_stats[[#This Row],[trivia_veto_override]]</f>
        <v>0</v>
      </c>
      <c r="P658">
        <v>1</v>
      </c>
      <c r="R658">
        <f>IF(_xlfn.XLOOKUP(drafter_draft_stats[[#This Row],[draft_id]],drafts[id],drafts[non_canonical])=TRUE,0,IF(drafter_draft_stats[[#This Row],[total_vetoes]]-drafter_draft_stats[[#This Row],[vetoes_used]]&gt;=1,1,0))</f>
        <v>0</v>
      </c>
      <c r="S658">
        <f>IF(_xlfn.XLOOKUP(drafter_draft_stats[[#This Row],[draft_id]],drafts[id],drafts[non_canonical])=TRUE,0,IF(drafter_draft_stats[[#This Row],[total_veto_overrides]]-drafter_draft_stats[[#This Row],[veto_overrides_used]]&gt;=1,1,0))</f>
        <v>0</v>
      </c>
    </row>
    <row r="659" spans="2:19" x14ac:dyDescent="0.25">
      <c r="B659" t="s">
        <v>550</v>
      </c>
      <c r="C659" t="str">
        <f>_xlfn.XLOOKUP(drafter_draft_stats[[#This Row],[draft_id]],drafts[id],drafts[title])</f>
        <v>Planet of the Apes Super Draft</v>
      </c>
      <c r="D659" t="s">
        <v>809</v>
      </c>
      <c r="E659" t="str">
        <f>_xlfn.XLOOKUP(drafter_draft_stats[[#This Row],[drafter_id]],drafters[id],drafters[name],"")</f>
        <v>Marc Bernardin</v>
      </c>
      <c r="G659" t="str">
        <f>_xlfn.XLOOKUP(drafter_draft_stats[[#This Row],[drafter_team_id]],drafter_teams[id],drafter_teams[name],"")</f>
        <v/>
      </c>
      <c r="H659">
        <f>1</f>
        <v>1</v>
      </c>
      <c r="I659" cm="1">
        <f t="array" ref="I659">IF(_xlfn.XLOOKUP(drafter_draft_stats[[#This Row],[draft_id]],drafts[id],drafts[non_canonical])=TRUE,0,_xlfn.XLOOKUP(drafter_draft_stats[[#This Row],[drafter_id]],$D$2:$D658,$R$2:$R658,0,,-1))</f>
        <v>0</v>
      </c>
      <c r="J659" cm="1">
        <f t="array" ref="J659">IF(_xlfn.XLOOKUP(drafter_draft_stats[[#This Row],[draft_id]],drafts[id],drafts[non_canonical])=TRUE,0,_xlfn.XLOOKUP(drafter_draft_stats[[#This Row],[drafter_id]],$D$2:$D658,$S$2:$S658,0,,-1))</f>
        <v>0</v>
      </c>
      <c r="K659" cm="1">
        <f t="array" ref="K659">IF(_xlfn.XLOOKUP(1,(game_boards[draft_id]=drafter_draft_stats[[#This Row],[draft_id]])*(game_boards[drafter_id]=drafter_draft_stats[[#This Row],[drafter_id]]),game_boards[has_bonus_veto])=TRUE,1,0)</f>
        <v>1</v>
      </c>
      <c r="L659" cm="1">
        <f t="array" ref="L659">IF(_xlfn.XLOOKUP(1,(game_boards[draft_id]=drafter_draft_stats[[#This Row],[draft_id]])*(game_boards[drafter_id]=drafter_draft_stats[[#This Row],[drafter_id]]),game_boards[has_bonus_veto_override])=TRUE,1,0)</f>
        <v>0</v>
      </c>
      <c r="M659">
        <f>drafter_draft_stats[[#This Row],[starting_veto]]+drafter_draft_stats[[#This Row],[rollover_vetoes]]+drafter_draft_stats[[#This Row],[trivia_vetoes]]</f>
        <v>2</v>
      </c>
      <c r="N659">
        <f>drafter_draft_stats[[#This Row],[rollover_veto_override]]+drafter_draft_stats[[#This Row],[trivia_veto_override]]</f>
        <v>0</v>
      </c>
      <c r="P659">
        <v>2</v>
      </c>
      <c r="R659">
        <f>IF(_xlfn.XLOOKUP(drafter_draft_stats[[#This Row],[draft_id]],drafts[id],drafts[non_canonical])=TRUE,0,IF(drafter_draft_stats[[#This Row],[total_vetoes]]-drafter_draft_stats[[#This Row],[vetoes_used]]&gt;=1,1,0))</f>
        <v>0</v>
      </c>
      <c r="S659">
        <f>IF(_xlfn.XLOOKUP(drafter_draft_stats[[#This Row],[draft_id]],drafts[id],drafts[non_canonical])=TRUE,0,IF(drafter_draft_stats[[#This Row],[total_veto_overrides]]-drafter_draft_stats[[#This Row],[veto_overrides_used]]&gt;=1,1,0))</f>
        <v>0</v>
      </c>
    </row>
    <row r="660" spans="2:19" x14ac:dyDescent="0.25">
      <c r="B660" t="s">
        <v>550</v>
      </c>
      <c r="C660" t="str">
        <f>_xlfn.XLOOKUP(drafter_draft_stats[[#This Row],[draft_id]],drafts[id],drafts[title])</f>
        <v>Planet of the Apes Super Draft</v>
      </c>
      <c r="D660" t="s">
        <v>1149</v>
      </c>
      <c r="E660" t="str">
        <f>_xlfn.XLOOKUP(drafter_draft_stats[[#This Row],[drafter_id]],drafters[id],drafters[name],"")</f>
        <v>Dave Schilling</v>
      </c>
      <c r="G660" t="str">
        <f>_xlfn.XLOOKUP(drafter_draft_stats[[#This Row],[drafter_team_id]],drafter_teams[id],drafter_teams[name],"")</f>
        <v/>
      </c>
      <c r="H660">
        <f>1</f>
        <v>1</v>
      </c>
      <c r="I660" cm="1">
        <f t="array" ref="I660">IF(_xlfn.XLOOKUP(drafter_draft_stats[[#This Row],[draft_id]],drafts[id],drafts[non_canonical])=TRUE,0,_xlfn.XLOOKUP(drafter_draft_stats[[#This Row],[drafter_id]],$D$2:$D659,$R$2:$R659,0,,-1))</f>
        <v>1</v>
      </c>
      <c r="J660" cm="1">
        <f t="array" ref="J660">IF(_xlfn.XLOOKUP(drafter_draft_stats[[#This Row],[draft_id]],drafts[id],drafts[non_canonical])=TRUE,0,_xlfn.XLOOKUP(drafter_draft_stats[[#This Row],[drafter_id]],$D$2:$D659,$S$2:$S659,0,,-1))</f>
        <v>0</v>
      </c>
      <c r="K660" cm="1">
        <f t="array" ref="K660">IF(_xlfn.XLOOKUP(1,(game_boards[draft_id]=drafter_draft_stats[[#This Row],[draft_id]])*(game_boards[drafter_id]=drafter_draft_stats[[#This Row],[drafter_id]]),game_boards[has_bonus_veto])=TRUE,1,0)</f>
        <v>0</v>
      </c>
      <c r="L660" cm="1">
        <f t="array" ref="L660">IF(_xlfn.XLOOKUP(1,(game_boards[draft_id]=drafter_draft_stats[[#This Row],[draft_id]])*(game_boards[drafter_id]=drafter_draft_stats[[#This Row],[drafter_id]]),game_boards[has_bonus_veto_override])=TRUE,1,0)</f>
        <v>0</v>
      </c>
      <c r="M660">
        <f>drafter_draft_stats[[#This Row],[starting_veto]]+drafter_draft_stats[[#This Row],[rollover_vetoes]]+drafter_draft_stats[[#This Row],[trivia_vetoes]]</f>
        <v>2</v>
      </c>
      <c r="N660">
        <f>drafter_draft_stats[[#This Row],[rollover_veto_override]]+drafter_draft_stats[[#This Row],[trivia_veto_override]]</f>
        <v>0</v>
      </c>
      <c r="P660">
        <v>1</v>
      </c>
      <c r="R660">
        <f>IF(_xlfn.XLOOKUP(drafter_draft_stats[[#This Row],[draft_id]],drafts[id],drafts[non_canonical])=TRUE,0,IF(drafter_draft_stats[[#This Row],[total_vetoes]]-drafter_draft_stats[[#This Row],[vetoes_used]]&gt;=1,1,0))</f>
        <v>1</v>
      </c>
      <c r="S660">
        <f>IF(_xlfn.XLOOKUP(drafter_draft_stats[[#This Row],[draft_id]],drafts[id],drafts[non_canonical])=TRUE,0,IF(drafter_draft_stats[[#This Row],[total_veto_overrides]]-drafter_draft_stats[[#This Row],[veto_overrides_used]]&gt;=1,1,0))</f>
        <v>0</v>
      </c>
    </row>
    <row r="661" spans="2:19" x14ac:dyDescent="0.25">
      <c r="B661" t="s">
        <v>550</v>
      </c>
      <c r="C661" t="str">
        <f>_xlfn.XLOOKUP(drafter_draft_stats[[#This Row],[draft_id]],drafts[id],drafts[title])</f>
        <v>Planet of the Apes Super Draft</v>
      </c>
      <c r="D661" t="s">
        <v>1177</v>
      </c>
      <c r="E661" t="str">
        <f>_xlfn.XLOOKUP(drafter_draft_stats[[#This Row],[drafter_id]],drafters[id],drafters[name],"")</f>
        <v>Darren Franich</v>
      </c>
      <c r="G661" t="str">
        <f>_xlfn.XLOOKUP(drafter_draft_stats[[#This Row],[drafter_team_id]],drafter_teams[id],drafter_teams[name],"")</f>
        <v/>
      </c>
      <c r="H661">
        <f>1</f>
        <v>1</v>
      </c>
      <c r="I661" cm="1">
        <f t="array" ref="I661">IF(_xlfn.XLOOKUP(drafter_draft_stats[[#This Row],[draft_id]],drafts[id],drafts[non_canonical])=TRUE,0,_xlfn.XLOOKUP(drafter_draft_stats[[#This Row],[drafter_id]],$D$2:$D660,$R$2:$R660,0,,-1))</f>
        <v>1</v>
      </c>
      <c r="J661" cm="1">
        <f t="array" ref="J661">IF(_xlfn.XLOOKUP(drafter_draft_stats[[#This Row],[draft_id]],drafts[id],drafts[non_canonical])=TRUE,0,_xlfn.XLOOKUP(drafter_draft_stats[[#This Row],[drafter_id]],$D$2:$D660,$S$2:$S660,0,,-1))</f>
        <v>1</v>
      </c>
      <c r="K661" cm="1">
        <f t="array" ref="K661">IF(_xlfn.XLOOKUP(1,(game_boards[draft_id]=drafter_draft_stats[[#This Row],[draft_id]])*(game_boards[drafter_id]=drafter_draft_stats[[#This Row],[drafter_id]]),game_boards[has_bonus_veto])=TRUE,1,0)</f>
        <v>0</v>
      </c>
      <c r="L661" cm="1">
        <f t="array" ref="L661">IF(_xlfn.XLOOKUP(1,(game_boards[draft_id]=drafter_draft_stats[[#This Row],[draft_id]])*(game_boards[drafter_id]=drafter_draft_stats[[#This Row],[drafter_id]]),game_boards[has_bonus_veto_override])=TRUE,1,0)</f>
        <v>1</v>
      </c>
      <c r="M661">
        <f>drafter_draft_stats[[#This Row],[starting_veto]]+drafter_draft_stats[[#This Row],[rollover_vetoes]]+drafter_draft_stats[[#This Row],[trivia_vetoes]]</f>
        <v>2</v>
      </c>
      <c r="N661">
        <f>drafter_draft_stats[[#This Row],[rollover_veto_override]]+drafter_draft_stats[[#This Row],[trivia_veto_override]]</f>
        <v>2</v>
      </c>
      <c r="P661">
        <v>2</v>
      </c>
      <c r="R661">
        <f>IF(_xlfn.XLOOKUP(drafter_draft_stats[[#This Row],[draft_id]],drafts[id],drafts[non_canonical])=TRUE,0,IF(drafter_draft_stats[[#This Row],[total_vetoes]]-drafter_draft_stats[[#This Row],[vetoes_used]]&gt;=1,1,0))</f>
        <v>0</v>
      </c>
      <c r="S661">
        <f>IF(_xlfn.XLOOKUP(drafter_draft_stats[[#This Row],[draft_id]],drafts[id],drafts[non_canonical])=TRUE,0,IF(drafter_draft_stats[[#This Row],[total_veto_overrides]]-drafter_draft_stats[[#This Row],[veto_overrides_used]]&gt;=1,1,0))</f>
        <v>1</v>
      </c>
    </row>
    <row r="662" spans="2:19" x14ac:dyDescent="0.25">
      <c r="B662" t="s">
        <v>423</v>
      </c>
      <c r="C662" t="str">
        <f>_xlfn.XLOOKUP(drafter_draft_stats[[#This Row],[draft_id]],drafts[id],drafts[title])</f>
        <v>MTV Movie Awards Best Kiss Winners</v>
      </c>
      <c r="D662" t="s">
        <v>1145</v>
      </c>
      <c r="E662" t="str">
        <f>_xlfn.XLOOKUP(drafter_draft_stats[[#This Row],[drafter_id]],drafters[id],drafters[name],"")</f>
        <v>Kris Tapley</v>
      </c>
      <c r="G662" t="str">
        <f>_xlfn.XLOOKUP(drafter_draft_stats[[#This Row],[drafter_team_id]],drafter_teams[id],drafter_teams[name],"")</f>
        <v/>
      </c>
      <c r="H662">
        <f>1</f>
        <v>1</v>
      </c>
      <c r="I662" cm="1">
        <f t="array" ref="I662">IF(_xlfn.XLOOKUP(drafter_draft_stats[[#This Row],[draft_id]],drafts[id],drafts[non_canonical])=TRUE,0,_xlfn.XLOOKUP(drafter_draft_stats[[#This Row],[drafter_id]],$D$2:$D661,$R$2:$R661,0,,-1))</f>
        <v>0</v>
      </c>
      <c r="J662" cm="1">
        <f t="array" ref="J662">IF(_xlfn.XLOOKUP(drafter_draft_stats[[#This Row],[draft_id]],drafts[id],drafts[non_canonical])=TRUE,0,_xlfn.XLOOKUP(drafter_draft_stats[[#This Row],[drafter_id]],$D$2:$D661,$S$2:$S661,0,,-1))</f>
        <v>0</v>
      </c>
      <c r="K662" cm="1">
        <f t="array" ref="K662">IF(_xlfn.XLOOKUP(1,(game_boards[draft_id]=drafter_draft_stats[[#This Row],[draft_id]])*(game_boards[drafter_id]=drafter_draft_stats[[#This Row],[drafter_id]]),game_boards[has_bonus_veto])=TRUE,1,0)</f>
        <v>0</v>
      </c>
      <c r="L662" cm="1">
        <f t="array" ref="L662">IF(_xlfn.XLOOKUP(1,(game_boards[draft_id]=drafter_draft_stats[[#This Row],[draft_id]])*(game_boards[drafter_id]=drafter_draft_stats[[#This Row],[drafter_id]]),game_boards[has_bonus_veto_override])=TRUE,1,0)</f>
        <v>0</v>
      </c>
      <c r="M662">
        <f>drafter_draft_stats[[#This Row],[starting_veto]]+drafter_draft_stats[[#This Row],[rollover_vetoes]]+drafter_draft_stats[[#This Row],[trivia_vetoes]]</f>
        <v>1</v>
      </c>
      <c r="N662">
        <f>drafter_draft_stats[[#This Row],[rollover_veto_override]]+drafter_draft_stats[[#This Row],[trivia_veto_override]]</f>
        <v>0</v>
      </c>
      <c r="P662">
        <v>1</v>
      </c>
      <c r="R662">
        <f>IF(_xlfn.XLOOKUP(drafter_draft_stats[[#This Row],[draft_id]],drafts[id],drafts[non_canonical])=TRUE,0,IF(drafter_draft_stats[[#This Row],[total_vetoes]]-drafter_draft_stats[[#This Row],[vetoes_used]]&gt;=1,1,0))</f>
        <v>0</v>
      </c>
      <c r="S662">
        <f>IF(_xlfn.XLOOKUP(drafter_draft_stats[[#This Row],[draft_id]],drafts[id],drafts[non_canonical])=TRUE,0,IF(drafter_draft_stats[[#This Row],[total_veto_overrides]]-drafter_draft_stats[[#This Row],[veto_overrides_used]]&gt;=1,1,0))</f>
        <v>0</v>
      </c>
    </row>
    <row r="663" spans="2:19" x14ac:dyDescent="0.25">
      <c r="B663" t="s">
        <v>423</v>
      </c>
      <c r="C663" t="str">
        <f>_xlfn.XLOOKUP(drafter_draft_stats[[#This Row],[draft_id]],drafts[id],drafts[title])</f>
        <v>MTV Movie Awards Best Kiss Winners</v>
      </c>
      <c r="D663" t="s">
        <v>837</v>
      </c>
      <c r="E663" t="str">
        <f>_xlfn.XLOOKUP(drafter_draft_stats[[#This Row],[drafter_id]],drafters[id],drafters[name],"")</f>
        <v>Ash Crossan</v>
      </c>
      <c r="G663" t="str">
        <f>_xlfn.XLOOKUP(drafter_draft_stats[[#This Row],[drafter_team_id]],drafter_teams[id],drafter_teams[name],"")</f>
        <v/>
      </c>
      <c r="H663">
        <f>1</f>
        <v>1</v>
      </c>
      <c r="I663" cm="1">
        <f t="array" ref="I663">IF(_xlfn.XLOOKUP(drafter_draft_stats[[#This Row],[draft_id]],drafts[id],drafts[non_canonical])=TRUE,0,_xlfn.XLOOKUP(drafter_draft_stats[[#This Row],[drafter_id]],$D$2:$D662,$R$2:$R662,0,,-1))</f>
        <v>1</v>
      </c>
      <c r="J663" cm="1">
        <f t="array" ref="J663">IF(_xlfn.XLOOKUP(drafter_draft_stats[[#This Row],[draft_id]],drafts[id],drafts[non_canonical])=TRUE,0,_xlfn.XLOOKUP(drafter_draft_stats[[#This Row],[drafter_id]],$D$2:$D662,$S$2:$S662,0,,-1))</f>
        <v>0</v>
      </c>
      <c r="K663" cm="1">
        <f t="array" ref="K663">IF(_xlfn.XLOOKUP(1,(game_boards[draft_id]=drafter_draft_stats[[#This Row],[draft_id]])*(game_boards[drafter_id]=drafter_draft_stats[[#This Row],[drafter_id]]),game_boards[has_bonus_veto])=TRUE,1,0)</f>
        <v>0</v>
      </c>
      <c r="L663" cm="1">
        <f t="array" ref="L663">IF(_xlfn.XLOOKUP(1,(game_boards[draft_id]=drafter_draft_stats[[#This Row],[draft_id]])*(game_boards[drafter_id]=drafter_draft_stats[[#This Row],[drafter_id]]),game_boards[has_bonus_veto_override])=TRUE,1,0)</f>
        <v>0</v>
      </c>
      <c r="M663">
        <f>drafter_draft_stats[[#This Row],[starting_veto]]+drafter_draft_stats[[#This Row],[rollover_vetoes]]+drafter_draft_stats[[#This Row],[trivia_vetoes]]</f>
        <v>2</v>
      </c>
      <c r="N663">
        <f>drafter_draft_stats[[#This Row],[rollover_veto_override]]+drafter_draft_stats[[#This Row],[trivia_veto_override]]</f>
        <v>0</v>
      </c>
      <c r="R663">
        <f>IF(_xlfn.XLOOKUP(drafter_draft_stats[[#This Row],[draft_id]],drafts[id],drafts[non_canonical])=TRUE,0,IF(drafter_draft_stats[[#This Row],[total_vetoes]]-drafter_draft_stats[[#This Row],[vetoes_used]]&gt;=1,1,0))</f>
        <v>1</v>
      </c>
      <c r="S663">
        <f>IF(_xlfn.XLOOKUP(drafter_draft_stats[[#This Row],[draft_id]],drafts[id],drafts[non_canonical])=TRUE,0,IF(drafter_draft_stats[[#This Row],[total_veto_overrides]]-drafter_draft_stats[[#This Row],[veto_overrides_used]]&gt;=1,1,0))</f>
        <v>0</v>
      </c>
    </row>
    <row r="664" spans="2:19" x14ac:dyDescent="0.25">
      <c r="B664" t="s">
        <v>344</v>
      </c>
      <c r="C664" t="str">
        <f>_xlfn.XLOOKUP(drafter_draft_stats[[#This Row],[draft_id]],drafts[id],drafts[title])</f>
        <v>Geena Davis</v>
      </c>
      <c r="D664" t="s">
        <v>915</v>
      </c>
      <c r="E664" t="str">
        <f>_xlfn.XLOOKUP(drafter_draft_stats[[#This Row],[drafter_id]],drafters[id],drafters[name],"")</f>
        <v>Billy Ray Brewton</v>
      </c>
      <c r="G664" t="str">
        <f>_xlfn.XLOOKUP(drafter_draft_stats[[#This Row],[drafter_team_id]],drafter_teams[id],drafter_teams[name],"")</f>
        <v/>
      </c>
      <c r="H664">
        <f>1</f>
        <v>1</v>
      </c>
      <c r="I664" cm="1">
        <f t="array" ref="I664">IF(_xlfn.XLOOKUP(drafter_draft_stats[[#This Row],[draft_id]],drafts[id],drafts[non_canonical])=TRUE,0,_xlfn.XLOOKUP(drafter_draft_stats[[#This Row],[drafter_id]],$D$2:$D663,$R$2:$R663,0,,-1))</f>
        <v>1</v>
      </c>
      <c r="J664" cm="1">
        <f t="array" ref="J664">IF(_xlfn.XLOOKUP(drafter_draft_stats[[#This Row],[draft_id]],drafts[id],drafts[non_canonical])=TRUE,0,_xlfn.XLOOKUP(drafter_draft_stats[[#This Row],[drafter_id]],$D$2:$D663,$S$2:$S663,0,,-1))</f>
        <v>1</v>
      </c>
      <c r="K664" cm="1">
        <f t="array" ref="K664">IF(_xlfn.XLOOKUP(1,(game_boards[draft_id]=drafter_draft_stats[[#This Row],[draft_id]])*(game_boards[drafter_id]=drafter_draft_stats[[#This Row],[drafter_id]]),game_boards[has_bonus_veto])=TRUE,1,0)</f>
        <v>0</v>
      </c>
      <c r="L664" cm="1">
        <f t="array" ref="L664">IF(_xlfn.XLOOKUP(1,(game_boards[draft_id]=drafter_draft_stats[[#This Row],[draft_id]])*(game_boards[drafter_id]=drafter_draft_stats[[#This Row],[drafter_id]]),game_boards[has_bonus_veto_override])=TRUE,1,0)</f>
        <v>0</v>
      </c>
      <c r="M664">
        <f>drafter_draft_stats[[#This Row],[starting_veto]]+drafter_draft_stats[[#This Row],[rollover_vetoes]]+drafter_draft_stats[[#This Row],[trivia_vetoes]]</f>
        <v>2</v>
      </c>
      <c r="N664">
        <f>drafter_draft_stats[[#This Row],[rollover_veto_override]]+drafter_draft_stats[[#This Row],[trivia_veto_override]]</f>
        <v>1</v>
      </c>
      <c r="R664">
        <f>IF(_xlfn.XLOOKUP(drafter_draft_stats[[#This Row],[draft_id]],drafts[id],drafts[non_canonical])=TRUE,0,IF(drafter_draft_stats[[#This Row],[total_vetoes]]-drafter_draft_stats[[#This Row],[vetoes_used]]&gt;=1,1,0))</f>
        <v>1</v>
      </c>
      <c r="S664">
        <f>IF(_xlfn.XLOOKUP(drafter_draft_stats[[#This Row],[draft_id]],drafts[id],drafts[non_canonical])=TRUE,0,IF(drafter_draft_stats[[#This Row],[total_veto_overrides]]-drafter_draft_stats[[#This Row],[veto_overrides_used]]&gt;=1,1,0))</f>
        <v>1</v>
      </c>
    </row>
    <row r="665" spans="2:19" x14ac:dyDescent="0.25">
      <c r="B665" t="s">
        <v>344</v>
      </c>
      <c r="C665" t="str">
        <f>_xlfn.XLOOKUP(drafter_draft_stats[[#This Row],[draft_id]],drafts[id],drafts[title])</f>
        <v>Geena Davis</v>
      </c>
      <c r="D665" t="s">
        <v>1009</v>
      </c>
      <c r="E665" t="str">
        <f>_xlfn.XLOOKUP(drafter_draft_stats[[#This Row],[drafter_id]],drafters[id],drafters[name],"")</f>
        <v>Drea Clark</v>
      </c>
      <c r="G665" t="str">
        <f>_xlfn.XLOOKUP(drafter_draft_stats[[#This Row],[drafter_team_id]],drafter_teams[id],drafter_teams[name],"")</f>
        <v/>
      </c>
      <c r="H665">
        <f>1</f>
        <v>1</v>
      </c>
      <c r="I665" cm="1">
        <f t="array" ref="I665">IF(_xlfn.XLOOKUP(drafter_draft_stats[[#This Row],[draft_id]],drafts[id],drafts[non_canonical])=TRUE,0,_xlfn.XLOOKUP(drafter_draft_stats[[#This Row],[drafter_id]],$D$2:$D664,$R$2:$R664,0,,-1))</f>
        <v>0</v>
      </c>
      <c r="J665" cm="1">
        <f t="array" ref="J665">IF(_xlfn.XLOOKUP(drafter_draft_stats[[#This Row],[draft_id]],drafts[id],drafts[non_canonical])=TRUE,0,_xlfn.XLOOKUP(drafter_draft_stats[[#This Row],[drafter_id]],$D$2:$D664,$S$2:$S664,0,,-1))</f>
        <v>1</v>
      </c>
      <c r="K665" cm="1">
        <f t="array" ref="K665">IF(_xlfn.XLOOKUP(1,(game_boards[draft_id]=drafter_draft_stats[[#This Row],[draft_id]])*(game_boards[drafter_id]=drafter_draft_stats[[#This Row],[drafter_id]]),game_boards[has_bonus_veto])=TRUE,1,0)</f>
        <v>0</v>
      </c>
      <c r="L665" cm="1">
        <f t="array" ref="L665">IF(_xlfn.XLOOKUP(1,(game_boards[draft_id]=drafter_draft_stats[[#This Row],[draft_id]])*(game_boards[drafter_id]=drafter_draft_stats[[#This Row],[drafter_id]]),game_boards[has_bonus_veto_override])=TRUE,1,0)</f>
        <v>0</v>
      </c>
      <c r="M665">
        <f>drafter_draft_stats[[#This Row],[starting_veto]]+drafter_draft_stats[[#This Row],[rollover_vetoes]]+drafter_draft_stats[[#This Row],[trivia_vetoes]]</f>
        <v>1</v>
      </c>
      <c r="N665">
        <f>drafter_draft_stats[[#This Row],[rollover_veto_override]]+drafter_draft_stats[[#This Row],[trivia_veto_override]]</f>
        <v>1</v>
      </c>
      <c r="P665">
        <v>1</v>
      </c>
      <c r="R665">
        <f>IF(_xlfn.XLOOKUP(drafter_draft_stats[[#This Row],[draft_id]],drafts[id],drafts[non_canonical])=TRUE,0,IF(drafter_draft_stats[[#This Row],[total_vetoes]]-drafter_draft_stats[[#This Row],[vetoes_used]]&gt;=1,1,0))</f>
        <v>0</v>
      </c>
      <c r="S665">
        <f>IF(_xlfn.XLOOKUP(drafter_draft_stats[[#This Row],[draft_id]],drafts[id],drafts[non_canonical])=TRUE,0,IF(drafter_draft_stats[[#This Row],[total_veto_overrides]]-drafter_draft_stats[[#This Row],[veto_overrides_used]]&gt;=1,1,0))</f>
        <v>1</v>
      </c>
    </row>
    <row r="666" spans="2:19" x14ac:dyDescent="0.25">
      <c r="B666" t="s">
        <v>528</v>
      </c>
      <c r="C666" t="str">
        <f>_xlfn.XLOOKUP(drafter_draft_stats[[#This Row],[draft_id]],drafts[id],drafts[title])</f>
        <v>Joel Schumacher mini-Mega</v>
      </c>
      <c r="D666" t="s">
        <v>799</v>
      </c>
      <c r="E666" t="str">
        <f>_xlfn.XLOOKUP(drafter_draft_stats[[#This Row],[drafter_id]],drafters[id],drafters[name],"")</f>
        <v>Joe Reid</v>
      </c>
      <c r="G666" t="str">
        <f>_xlfn.XLOOKUP(drafter_draft_stats[[#This Row],[drafter_team_id]],drafter_teams[id],drafter_teams[name],"")</f>
        <v/>
      </c>
      <c r="H666">
        <f>1</f>
        <v>1</v>
      </c>
      <c r="I666" cm="1">
        <f t="array" ref="I666">IF(_xlfn.XLOOKUP(drafter_draft_stats[[#This Row],[draft_id]],drafts[id],drafts[non_canonical])=TRUE,0,_xlfn.XLOOKUP(drafter_draft_stats[[#This Row],[drafter_id]],$D$2:$D665,$R$2:$R665,0,,-1))</f>
        <v>1</v>
      </c>
      <c r="J666" cm="1">
        <f t="array" ref="J666">IF(_xlfn.XLOOKUP(drafter_draft_stats[[#This Row],[draft_id]],drafts[id],drafts[non_canonical])=TRUE,0,_xlfn.XLOOKUP(drafter_draft_stats[[#This Row],[drafter_id]],$D$2:$D665,$S$2:$S665,0,,-1))</f>
        <v>0</v>
      </c>
      <c r="K666" cm="1">
        <f t="array" ref="K666">IF(_xlfn.XLOOKUP(1,(game_boards[draft_id]=drafter_draft_stats[[#This Row],[draft_id]])*(game_boards[drafter_id]=drafter_draft_stats[[#This Row],[drafter_id]]),game_boards[has_bonus_veto])=TRUE,1,0)</f>
        <v>1</v>
      </c>
      <c r="L666" cm="1">
        <f t="array" ref="L666">IF(_xlfn.XLOOKUP(1,(game_boards[draft_id]=drafter_draft_stats[[#This Row],[draft_id]])*(game_boards[drafter_id]=drafter_draft_stats[[#This Row],[drafter_id]]),game_boards[has_bonus_veto_override])=TRUE,1,0)</f>
        <v>0</v>
      </c>
      <c r="M666">
        <f>drafter_draft_stats[[#This Row],[starting_veto]]+drafter_draft_stats[[#This Row],[rollover_vetoes]]+drafter_draft_stats[[#This Row],[trivia_vetoes]]</f>
        <v>3</v>
      </c>
      <c r="N666">
        <f>drafter_draft_stats[[#This Row],[rollover_veto_override]]+drafter_draft_stats[[#This Row],[trivia_veto_override]]</f>
        <v>0</v>
      </c>
      <c r="R666">
        <f>IF(_xlfn.XLOOKUP(drafter_draft_stats[[#This Row],[draft_id]],drafts[id],drafts[non_canonical])=TRUE,0,IF(drafter_draft_stats[[#This Row],[total_vetoes]]-drafter_draft_stats[[#This Row],[vetoes_used]]&gt;=1,1,0))</f>
        <v>1</v>
      </c>
      <c r="S666">
        <f>IF(_xlfn.XLOOKUP(drafter_draft_stats[[#This Row],[draft_id]],drafts[id],drafts[non_canonical])=TRUE,0,IF(drafter_draft_stats[[#This Row],[total_veto_overrides]]-drafter_draft_stats[[#This Row],[veto_overrides_used]]&gt;=1,1,0))</f>
        <v>0</v>
      </c>
    </row>
    <row r="667" spans="2:19" x14ac:dyDescent="0.25">
      <c r="B667" t="s">
        <v>528</v>
      </c>
      <c r="C667" t="str">
        <f>_xlfn.XLOOKUP(drafter_draft_stats[[#This Row],[draft_id]],drafts[id],drafts[title])</f>
        <v>Joel Schumacher mini-Mega</v>
      </c>
      <c r="D667" t="s">
        <v>977</v>
      </c>
      <c r="E667" t="str">
        <f>_xlfn.XLOOKUP(drafter_draft_stats[[#This Row],[drafter_id]],drafters[id],drafters[name],"")</f>
        <v>Louis Peitzman</v>
      </c>
      <c r="G667" t="str">
        <f>_xlfn.XLOOKUP(drafter_draft_stats[[#This Row],[drafter_team_id]],drafter_teams[id],drafter_teams[name],"")</f>
        <v/>
      </c>
      <c r="H667">
        <f>1</f>
        <v>1</v>
      </c>
      <c r="I667" cm="1">
        <f t="array" ref="I667">IF(_xlfn.XLOOKUP(drafter_draft_stats[[#This Row],[draft_id]],drafts[id],drafts[non_canonical])=TRUE,0,_xlfn.XLOOKUP(drafter_draft_stats[[#This Row],[drafter_id]],$D$2:$D666,$R$2:$R666,0,,-1))</f>
        <v>0</v>
      </c>
      <c r="J667" cm="1">
        <f t="array" ref="J667">IF(_xlfn.XLOOKUP(drafter_draft_stats[[#This Row],[draft_id]],drafts[id],drafts[non_canonical])=TRUE,0,_xlfn.XLOOKUP(drafter_draft_stats[[#This Row],[drafter_id]],$D$2:$D666,$S$2:$S666,0,,-1))</f>
        <v>0</v>
      </c>
      <c r="K667" cm="1">
        <f t="array" ref="K667">IF(_xlfn.XLOOKUP(1,(game_boards[draft_id]=drafter_draft_stats[[#This Row],[draft_id]])*(game_boards[drafter_id]=drafter_draft_stats[[#This Row],[drafter_id]]),game_boards[has_bonus_veto])=TRUE,1,0)</f>
        <v>0</v>
      </c>
      <c r="L667" cm="1">
        <f t="array" ref="L667">IF(_xlfn.XLOOKUP(1,(game_boards[draft_id]=drafter_draft_stats[[#This Row],[draft_id]])*(game_boards[drafter_id]=drafter_draft_stats[[#This Row],[drafter_id]]),game_boards[has_bonus_veto_override])=TRUE,1,0)</f>
        <v>0</v>
      </c>
      <c r="M667">
        <f>drafter_draft_stats[[#This Row],[starting_veto]]+drafter_draft_stats[[#This Row],[rollover_vetoes]]+drafter_draft_stats[[#This Row],[trivia_vetoes]]</f>
        <v>1</v>
      </c>
      <c r="N667">
        <f>drafter_draft_stats[[#This Row],[rollover_veto_override]]+drafter_draft_stats[[#This Row],[trivia_veto_override]]</f>
        <v>0</v>
      </c>
      <c r="R667">
        <f>IF(_xlfn.XLOOKUP(drafter_draft_stats[[#This Row],[draft_id]],drafts[id],drafts[non_canonical])=TRUE,0,IF(drafter_draft_stats[[#This Row],[total_vetoes]]-drafter_draft_stats[[#This Row],[vetoes_used]]&gt;=1,1,0))</f>
        <v>1</v>
      </c>
      <c r="S667">
        <f>IF(_xlfn.XLOOKUP(drafter_draft_stats[[#This Row],[draft_id]],drafts[id],drafts[non_canonical])=TRUE,0,IF(drafter_draft_stats[[#This Row],[total_veto_overrides]]-drafter_draft_stats[[#This Row],[veto_overrides_used]]&gt;=1,1,0))</f>
        <v>0</v>
      </c>
    </row>
    <row r="668" spans="2:19" x14ac:dyDescent="0.25">
      <c r="B668" t="s">
        <v>623</v>
      </c>
      <c r="C668" t="str">
        <f>_xlfn.XLOOKUP(drafter_draft_stats[[#This Row],[draft_id]],drafts[id],drafts[title])</f>
        <v>Lesbians mini-Mega</v>
      </c>
      <c r="D668" t="s">
        <v>871</v>
      </c>
      <c r="E668" t="str">
        <f>_xlfn.XLOOKUP(drafter_draft_stats[[#This Row],[drafter_id]],drafters[id],drafters[name],"")</f>
        <v>Emily St. James</v>
      </c>
      <c r="G668" t="str">
        <f>_xlfn.XLOOKUP(drafter_draft_stats[[#This Row],[drafter_team_id]],drafter_teams[id],drafter_teams[name],"")</f>
        <v/>
      </c>
      <c r="H668">
        <f>1</f>
        <v>1</v>
      </c>
      <c r="I668" cm="1">
        <f t="array" ref="I668">IF(_xlfn.XLOOKUP(drafter_draft_stats[[#This Row],[draft_id]],drafts[id],drafts[non_canonical])=TRUE,0,_xlfn.XLOOKUP(drafter_draft_stats[[#This Row],[drafter_id]],$D$2:$D667,$R$2:$R667,0,,-1))</f>
        <v>1</v>
      </c>
      <c r="J668" cm="1">
        <f t="array" ref="J668">IF(_xlfn.XLOOKUP(drafter_draft_stats[[#This Row],[draft_id]],drafts[id],drafts[non_canonical])=TRUE,0,_xlfn.XLOOKUP(drafter_draft_stats[[#This Row],[drafter_id]],$D$2:$D667,$S$2:$S667,0,,-1))</f>
        <v>0</v>
      </c>
      <c r="K668" cm="1">
        <f t="array" ref="K668">IF(_xlfn.XLOOKUP(1,(game_boards[draft_id]=drafter_draft_stats[[#This Row],[draft_id]])*(game_boards[drafter_id]=drafter_draft_stats[[#This Row],[drafter_id]]),game_boards[has_bonus_veto])=TRUE,1,0)</f>
        <v>1</v>
      </c>
      <c r="L668" cm="1">
        <f t="array" ref="L668">IF(_xlfn.XLOOKUP(1,(game_boards[draft_id]=drafter_draft_stats[[#This Row],[draft_id]])*(game_boards[drafter_id]=drafter_draft_stats[[#This Row],[drafter_id]]),game_boards[has_bonus_veto_override])=TRUE,1,0)</f>
        <v>0</v>
      </c>
      <c r="M668">
        <f>drafter_draft_stats[[#This Row],[starting_veto]]+drafter_draft_stats[[#This Row],[rollover_vetoes]]+drafter_draft_stats[[#This Row],[trivia_vetoes]]</f>
        <v>3</v>
      </c>
      <c r="N668">
        <f>drafter_draft_stats[[#This Row],[rollover_veto_override]]+drafter_draft_stats[[#This Row],[trivia_veto_override]]</f>
        <v>0</v>
      </c>
      <c r="R668">
        <f>IF(_xlfn.XLOOKUP(drafter_draft_stats[[#This Row],[draft_id]],drafts[id],drafts[non_canonical])=TRUE,0,IF(drafter_draft_stats[[#This Row],[total_vetoes]]-drafter_draft_stats[[#This Row],[vetoes_used]]&gt;=1,1,0))</f>
        <v>1</v>
      </c>
      <c r="S668">
        <f>IF(_xlfn.XLOOKUP(drafter_draft_stats[[#This Row],[draft_id]],drafts[id],drafts[non_canonical])=TRUE,0,IF(drafter_draft_stats[[#This Row],[total_veto_overrides]]-drafter_draft_stats[[#This Row],[veto_overrides_used]]&gt;=1,1,0))</f>
        <v>0</v>
      </c>
    </row>
    <row r="669" spans="2:19" x14ac:dyDescent="0.25">
      <c r="B669" t="s">
        <v>623</v>
      </c>
      <c r="C669" t="str">
        <f>_xlfn.XLOOKUP(drafter_draft_stats[[#This Row],[draft_id]],drafts[id],drafts[title])</f>
        <v>Lesbians mini-Mega</v>
      </c>
      <c r="D669" t="s">
        <v>833</v>
      </c>
      <c r="E669" t="str">
        <f>_xlfn.XLOOKUP(drafter_draft_stats[[#This Row],[drafter_id]],drafters[id],drafters[name],"")</f>
        <v>Jordan Crucchiola</v>
      </c>
      <c r="G669" t="str">
        <f>_xlfn.XLOOKUP(drafter_draft_stats[[#This Row],[drafter_team_id]],drafter_teams[id],drafter_teams[name],"")</f>
        <v/>
      </c>
      <c r="H669">
        <f>1</f>
        <v>1</v>
      </c>
      <c r="I669" cm="1">
        <f t="array" ref="I669">IF(_xlfn.XLOOKUP(drafter_draft_stats[[#This Row],[draft_id]],drafts[id],drafts[non_canonical])=TRUE,0,_xlfn.XLOOKUP(drafter_draft_stats[[#This Row],[drafter_id]],$D$2:$D668,$R$2:$R668,0,,-1))</f>
        <v>1</v>
      </c>
      <c r="J669" cm="1">
        <f t="array" ref="J669">IF(_xlfn.XLOOKUP(drafter_draft_stats[[#This Row],[draft_id]],drafts[id],drafts[non_canonical])=TRUE,0,_xlfn.XLOOKUP(drafter_draft_stats[[#This Row],[drafter_id]],$D$2:$D668,$S$2:$S668,0,,-1))</f>
        <v>0</v>
      </c>
      <c r="K669" cm="1">
        <f t="array" ref="K669">IF(_xlfn.XLOOKUP(1,(game_boards[draft_id]=drafter_draft_stats[[#This Row],[draft_id]])*(game_boards[drafter_id]=drafter_draft_stats[[#This Row],[drafter_id]]),game_boards[has_bonus_veto])=TRUE,1,0)</f>
        <v>0</v>
      </c>
      <c r="L669" cm="1">
        <f t="array" ref="L669">IF(_xlfn.XLOOKUP(1,(game_boards[draft_id]=drafter_draft_stats[[#This Row],[draft_id]])*(game_boards[drafter_id]=drafter_draft_stats[[#This Row],[drafter_id]]),game_boards[has_bonus_veto_override])=TRUE,1,0)</f>
        <v>0</v>
      </c>
      <c r="M669">
        <f>drafter_draft_stats[[#This Row],[starting_veto]]+drafter_draft_stats[[#This Row],[rollover_vetoes]]+drafter_draft_stats[[#This Row],[trivia_vetoes]]</f>
        <v>2</v>
      </c>
      <c r="N669">
        <f>drafter_draft_stats[[#This Row],[rollover_veto_override]]+drafter_draft_stats[[#This Row],[trivia_veto_override]]</f>
        <v>0</v>
      </c>
      <c r="R669">
        <f>IF(_xlfn.XLOOKUP(drafter_draft_stats[[#This Row],[draft_id]],drafts[id],drafts[non_canonical])=TRUE,0,IF(drafter_draft_stats[[#This Row],[total_vetoes]]-drafter_draft_stats[[#This Row],[vetoes_used]]&gt;=1,1,0))</f>
        <v>1</v>
      </c>
      <c r="S669">
        <f>IF(_xlfn.XLOOKUP(drafter_draft_stats[[#This Row],[draft_id]],drafts[id],drafts[non_canonical])=TRUE,0,IF(drafter_draft_stats[[#This Row],[total_veto_overrides]]-drafter_draft_stats[[#This Row],[veto_overrides_used]]&gt;=1,1,0))</f>
        <v>0</v>
      </c>
    </row>
    <row r="670" spans="2:19" x14ac:dyDescent="0.25">
      <c r="B670" t="s">
        <v>623</v>
      </c>
      <c r="C670" t="str">
        <f>_xlfn.XLOOKUP(drafter_draft_stats[[#This Row],[draft_id]],drafts[id],drafts[title])</f>
        <v>Lesbians mini-Mega</v>
      </c>
      <c r="D670" t="s">
        <v>1183</v>
      </c>
      <c r="E670" t="str">
        <f>_xlfn.XLOOKUP(drafter_draft_stats[[#This Row],[drafter_id]],drafters[id],drafters[name],"")</f>
        <v>Libby Hill</v>
      </c>
      <c r="G670" t="str">
        <f>_xlfn.XLOOKUP(drafter_draft_stats[[#This Row],[drafter_team_id]],drafter_teams[id],drafter_teams[name],"")</f>
        <v/>
      </c>
      <c r="H670">
        <f>1</f>
        <v>1</v>
      </c>
      <c r="I670" cm="1">
        <f t="array" ref="I670">IF(_xlfn.XLOOKUP(drafter_draft_stats[[#This Row],[draft_id]],drafts[id],drafts[non_canonical])=TRUE,0,_xlfn.XLOOKUP(drafter_draft_stats[[#This Row],[drafter_id]],$D$2:$D669,$R$2:$R669,0,,-1))</f>
        <v>1</v>
      </c>
      <c r="J670" cm="1">
        <f t="array" ref="J670">IF(_xlfn.XLOOKUP(drafter_draft_stats[[#This Row],[draft_id]],drafts[id],drafts[non_canonical])=TRUE,0,_xlfn.XLOOKUP(drafter_draft_stats[[#This Row],[drafter_id]],$D$2:$D669,$S$2:$S669,0,,-1))</f>
        <v>0</v>
      </c>
      <c r="K670" cm="1">
        <f t="array" ref="K670">IF(_xlfn.XLOOKUP(1,(game_boards[draft_id]=drafter_draft_stats[[#This Row],[draft_id]])*(game_boards[drafter_id]=drafter_draft_stats[[#This Row],[drafter_id]]),game_boards[has_bonus_veto])=TRUE,1,0)</f>
        <v>0</v>
      </c>
      <c r="L670" cm="1">
        <f t="array" ref="L670">IF(_xlfn.XLOOKUP(1,(game_boards[draft_id]=drafter_draft_stats[[#This Row],[draft_id]])*(game_boards[drafter_id]=drafter_draft_stats[[#This Row],[drafter_id]]),game_boards[has_bonus_veto_override])=TRUE,1,0)</f>
        <v>1</v>
      </c>
      <c r="M670">
        <f>drafter_draft_stats[[#This Row],[starting_veto]]+drafter_draft_stats[[#This Row],[rollover_vetoes]]+drafter_draft_stats[[#This Row],[trivia_vetoes]]</f>
        <v>2</v>
      </c>
      <c r="N670">
        <f>drafter_draft_stats[[#This Row],[rollover_veto_override]]+drafter_draft_stats[[#This Row],[trivia_veto_override]]</f>
        <v>1</v>
      </c>
      <c r="R670">
        <f>IF(_xlfn.XLOOKUP(drafter_draft_stats[[#This Row],[draft_id]],drafts[id],drafts[non_canonical])=TRUE,0,IF(drafter_draft_stats[[#This Row],[total_vetoes]]-drafter_draft_stats[[#This Row],[vetoes_used]]&gt;=1,1,0))</f>
        <v>1</v>
      </c>
      <c r="S670">
        <f>IF(_xlfn.XLOOKUP(drafter_draft_stats[[#This Row],[draft_id]],drafts[id],drafts[non_canonical])=TRUE,0,IF(drafter_draft_stats[[#This Row],[total_veto_overrides]]-drafter_draft_stats[[#This Row],[veto_overrides_used]]&gt;=1,1,0))</f>
        <v>1</v>
      </c>
    </row>
    <row r="671" spans="2:19" x14ac:dyDescent="0.25">
      <c r="B671" t="s">
        <v>570</v>
      </c>
      <c r="C671" t="str">
        <f>_xlfn.XLOOKUP(drafter_draft_stats[[#This Row],[draft_id]],drafts[id],drafts[title])</f>
        <v>Angela Bassett</v>
      </c>
      <c r="D671" t="s">
        <v>1173</v>
      </c>
      <c r="E671" t="str">
        <f>_xlfn.XLOOKUP(drafter_draft_stats[[#This Row],[drafter_id]],drafters[id],drafters[name],"")</f>
        <v>Angelique Jackson</v>
      </c>
      <c r="G671" t="str">
        <f>_xlfn.XLOOKUP(drafter_draft_stats[[#This Row],[drafter_team_id]],drafter_teams[id],drafter_teams[name],"")</f>
        <v/>
      </c>
      <c r="H671">
        <f>1</f>
        <v>1</v>
      </c>
      <c r="I671" cm="1">
        <f t="array" ref="I671">IF(_xlfn.XLOOKUP(drafter_draft_stats[[#This Row],[draft_id]],drafts[id],drafts[non_canonical])=TRUE,0,_xlfn.XLOOKUP(drafter_draft_stats[[#This Row],[drafter_id]],$D$2:$D670,$R$2:$R670,0,,-1))</f>
        <v>0</v>
      </c>
      <c r="J671" cm="1">
        <f t="array" ref="J671">IF(_xlfn.XLOOKUP(drafter_draft_stats[[#This Row],[draft_id]],drafts[id],drafts[non_canonical])=TRUE,0,_xlfn.XLOOKUP(drafter_draft_stats[[#This Row],[drafter_id]],$D$2:$D670,$S$2:$S670,0,,-1))</f>
        <v>1</v>
      </c>
      <c r="K671" cm="1">
        <f t="array" ref="K671">IF(_xlfn.XLOOKUP(1,(game_boards[draft_id]=drafter_draft_stats[[#This Row],[draft_id]])*(game_boards[drafter_id]=drafter_draft_stats[[#This Row],[drafter_id]]),game_boards[has_bonus_veto])=TRUE,1,0)</f>
        <v>0</v>
      </c>
      <c r="L671" cm="1">
        <f t="array" ref="L671">IF(_xlfn.XLOOKUP(1,(game_boards[draft_id]=drafter_draft_stats[[#This Row],[draft_id]])*(game_boards[drafter_id]=drafter_draft_stats[[#This Row],[drafter_id]]),game_boards[has_bonus_veto_override])=TRUE,1,0)</f>
        <v>0</v>
      </c>
      <c r="M671">
        <f>drafter_draft_stats[[#This Row],[starting_veto]]+drafter_draft_stats[[#This Row],[rollover_vetoes]]+drafter_draft_stats[[#This Row],[trivia_vetoes]]</f>
        <v>1</v>
      </c>
      <c r="N671">
        <f>drafter_draft_stats[[#This Row],[rollover_veto_override]]+drafter_draft_stats[[#This Row],[trivia_veto_override]]</f>
        <v>1</v>
      </c>
      <c r="R671">
        <f>IF(_xlfn.XLOOKUP(drafter_draft_stats[[#This Row],[draft_id]],drafts[id],drafts[non_canonical])=TRUE,0,IF(drafter_draft_stats[[#This Row],[total_vetoes]]-drafter_draft_stats[[#This Row],[vetoes_used]]&gt;=1,1,0))</f>
        <v>1</v>
      </c>
      <c r="S671">
        <f>IF(_xlfn.XLOOKUP(drafter_draft_stats[[#This Row],[draft_id]],drafts[id],drafts[non_canonical])=TRUE,0,IF(drafter_draft_stats[[#This Row],[total_veto_overrides]]-drafter_draft_stats[[#This Row],[veto_overrides_used]]&gt;=1,1,0))</f>
        <v>1</v>
      </c>
    </row>
    <row r="672" spans="2:19" x14ac:dyDescent="0.25">
      <c r="B672" t="s">
        <v>570</v>
      </c>
      <c r="C672" t="str">
        <f>_xlfn.XLOOKUP(drafter_draft_stats[[#This Row],[draft_id]],drafts[id],drafts[title])</f>
        <v>Angela Bassett</v>
      </c>
      <c r="D672" t="s">
        <v>781</v>
      </c>
      <c r="E672" t="str">
        <f>_xlfn.XLOOKUP(drafter_draft_stats[[#This Row],[drafter_id]],drafters[id],drafters[name],"")</f>
        <v>Adam B. Vary</v>
      </c>
      <c r="G672" t="str">
        <f>_xlfn.XLOOKUP(drafter_draft_stats[[#This Row],[drafter_team_id]],drafter_teams[id],drafter_teams[name],"")</f>
        <v/>
      </c>
      <c r="H672">
        <f>1</f>
        <v>1</v>
      </c>
      <c r="I672" cm="1">
        <f t="array" ref="I672">IF(_xlfn.XLOOKUP(drafter_draft_stats[[#This Row],[draft_id]],drafts[id],drafts[non_canonical])=TRUE,0,_xlfn.XLOOKUP(drafter_draft_stats[[#This Row],[drafter_id]],$D$2:$D671,$R$2:$R671,0,,-1))</f>
        <v>1</v>
      </c>
      <c r="J672" cm="1">
        <f t="array" ref="J672">IF(_xlfn.XLOOKUP(drafter_draft_stats[[#This Row],[draft_id]],drafts[id],drafts[non_canonical])=TRUE,0,_xlfn.XLOOKUP(drafter_draft_stats[[#This Row],[drafter_id]],$D$2:$D671,$S$2:$S671,0,,-1))</f>
        <v>1</v>
      </c>
      <c r="K672" cm="1">
        <f t="array" ref="K672">IF(_xlfn.XLOOKUP(1,(game_boards[draft_id]=drafter_draft_stats[[#This Row],[draft_id]])*(game_boards[drafter_id]=drafter_draft_stats[[#This Row],[drafter_id]]),game_boards[has_bonus_veto])=TRUE,1,0)</f>
        <v>0</v>
      </c>
      <c r="L672" cm="1">
        <f t="array" ref="L672">IF(_xlfn.XLOOKUP(1,(game_boards[draft_id]=drafter_draft_stats[[#This Row],[draft_id]])*(game_boards[drafter_id]=drafter_draft_stats[[#This Row],[drafter_id]]),game_boards[has_bonus_veto_override])=TRUE,1,0)</f>
        <v>0</v>
      </c>
      <c r="M672">
        <f>drafter_draft_stats[[#This Row],[starting_veto]]+drafter_draft_stats[[#This Row],[rollover_vetoes]]+drafter_draft_stats[[#This Row],[trivia_vetoes]]</f>
        <v>2</v>
      </c>
      <c r="N672">
        <f>drafter_draft_stats[[#This Row],[rollover_veto_override]]+drafter_draft_stats[[#This Row],[trivia_veto_override]]</f>
        <v>1</v>
      </c>
      <c r="Q672">
        <v>1</v>
      </c>
      <c r="R672">
        <f>IF(_xlfn.XLOOKUP(drafter_draft_stats[[#This Row],[draft_id]],drafts[id],drafts[non_canonical])=TRUE,0,IF(drafter_draft_stats[[#This Row],[total_vetoes]]-drafter_draft_stats[[#This Row],[vetoes_used]]&gt;=1,1,0))</f>
        <v>1</v>
      </c>
      <c r="S672">
        <f>IF(_xlfn.XLOOKUP(drafter_draft_stats[[#This Row],[draft_id]],drafts[id],drafts[non_canonical])=TRUE,0,IF(drafter_draft_stats[[#This Row],[total_veto_overrides]]-drafter_draft_stats[[#This Row],[veto_overrides_used]]&gt;=1,1,0))</f>
        <v>0</v>
      </c>
    </row>
    <row r="673" spans="2:19" x14ac:dyDescent="0.25">
      <c r="B673" t="s">
        <v>602</v>
      </c>
      <c r="C673" t="str">
        <f>_xlfn.XLOOKUP(drafter_draft_stats[[#This Row],[draft_id]],drafts[id],drafts[title])</f>
        <v>1939 mini-Mega</v>
      </c>
      <c r="D673" t="s">
        <v>951</v>
      </c>
      <c r="E673" t="str">
        <f>_xlfn.XLOOKUP(drafter_draft_stats[[#This Row],[drafter_id]],drafters[id],drafters[name],"")</f>
        <v>Maureen Lee Lenker</v>
      </c>
      <c r="G673" t="str">
        <f>_xlfn.XLOOKUP(drafter_draft_stats[[#This Row],[drafter_team_id]],drafter_teams[id],drafter_teams[name],"")</f>
        <v/>
      </c>
      <c r="H673">
        <f>1</f>
        <v>1</v>
      </c>
      <c r="I673" cm="1">
        <f t="array" ref="I673">IF(_xlfn.XLOOKUP(drafter_draft_stats[[#This Row],[draft_id]],drafts[id],drafts[non_canonical])=TRUE,0,_xlfn.XLOOKUP(drafter_draft_stats[[#This Row],[drafter_id]],$D$2:$D672,$R$2:$R672,0,,-1))</f>
        <v>1</v>
      </c>
      <c r="J673" cm="1">
        <f t="array" ref="J673">IF(_xlfn.XLOOKUP(drafter_draft_stats[[#This Row],[draft_id]],drafts[id],drafts[non_canonical])=TRUE,0,_xlfn.XLOOKUP(drafter_draft_stats[[#This Row],[drafter_id]],$D$2:$D672,$S$2:$S672,0,,-1))</f>
        <v>1</v>
      </c>
      <c r="K673" cm="1">
        <f t="array" ref="K673">IF(_xlfn.XLOOKUP(1,(game_boards[draft_id]=drafter_draft_stats[[#This Row],[draft_id]])*(game_boards[drafter_id]=drafter_draft_stats[[#This Row],[drafter_id]]),game_boards[has_bonus_veto])=TRUE,1,0)</f>
        <v>1</v>
      </c>
      <c r="L673" cm="1">
        <f t="array" ref="L673">IF(_xlfn.XLOOKUP(1,(game_boards[draft_id]=drafter_draft_stats[[#This Row],[draft_id]])*(game_boards[drafter_id]=drafter_draft_stats[[#This Row],[drafter_id]]),game_boards[has_bonus_veto_override])=TRUE,1,0)</f>
        <v>0</v>
      </c>
      <c r="M673">
        <f>drafter_draft_stats[[#This Row],[starting_veto]]+drafter_draft_stats[[#This Row],[rollover_vetoes]]+drafter_draft_stats[[#This Row],[trivia_vetoes]]</f>
        <v>3</v>
      </c>
      <c r="N673">
        <f>drafter_draft_stats[[#This Row],[rollover_veto_override]]+drafter_draft_stats[[#This Row],[trivia_veto_override]]</f>
        <v>1</v>
      </c>
      <c r="P673">
        <v>2</v>
      </c>
      <c r="R673">
        <f>IF(_xlfn.XLOOKUP(drafter_draft_stats[[#This Row],[draft_id]],drafts[id],drafts[non_canonical])=TRUE,0,IF(drafter_draft_stats[[#This Row],[total_vetoes]]-drafter_draft_stats[[#This Row],[vetoes_used]]&gt;=1,1,0))</f>
        <v>1</v>
      </c>
      <c r="S673">
        <f>IF(_xlfn.XLOOKUP(drafter_draft_stats[[#This Row],[draft_id]],drafts[id],drafts[non_canonical])=TRUE,0,IF(drafter_draft_stats[[#This Row],[total_veto_overrides]]-drafter_draft_stats[[#This Row],[veto_overrides_used]]&gt;=1,1,0))</f>
        <v>1</v>
      </c>
    </row>
    <row r="674" spans="2:19" x14ac:dyDescent="0.25">
      <c r="B674" t="s">
        <v>602</v>
      </c>
      <c r="C674" t="str">
        <f>_xlfn.XLOOKUP(drafter_draft_stats[[#This Row],[draft_id]],drafts[id],drafts[title])</f>
        <v>1939 mini-Mega</v>
      </c>
      <c r="D674" t="s">
        <v>1133</v>
      </c>
      <c r="E674" t="str">
        <f>_xlfn.XLOOKUP(drafter_draft_stats[[#This Row],[drafter_id]],drafters[id],drafters[name],"")</f>
        <v>Oriana Nudo</v>
      </c>
      <c r="G674" t="str">
        <f>_xlfn.XLOOKUP(drafter_draft_stats[[#This Row],[drafter_team_id]],drafter_teams[id],drafter_teams[name],"")</f>
        <v/>
      </c>
      <c r="H674">
        <f>1</f>
        <v>1</v>
      </c>
      <c r="I674" cm="1">
        <f t="array" ref="I674">IF(_xlfn.XLOOKUP(drafter_draft_stats[[#This Row],[draft_id]],drafts[id],drafts[non_canonical])=TRUE,0,_xlfn.XLOOKUP(drafter_draft_stats[[#This Row],[drafter_id]],$D$2:$D673,$R$2:$R673,0,,-1))</f>
        <v>1</v>
      </c>
      <c r="J674" cm="1">
        <f t="array" ref="J674">IF(_xlfn.XLOOKUP(drafter_draft_stats[[#This Row],[draft_id]],drafts[id],drafts[non_canonical])=TRUE,0,_xlfn.XLOOKUP(drafter_draft_stats[[#This Row],[drafter_id]],$D$2:$D673,$S$2:$S673,0,,-1))</f>
        <v>0</v>
      </c>
      <c r="K674" cm="1">
        <f t="array" ref="K674">IF(_xlfn.XLOOKUP(1,(game_boards[draft_id]=drafter_draft_stats[[#This Row],[draft_id]])*(game_boards[drafter_id]=drafter_draft_stats[[#This Row],[drafter_id]]),game_boards[has_bonus_veto])=TRUE,1,0)</f>
        <v>0</v>
      </c>
      <c r="L674" cm="1">
        <f t="array" ref="L674">IF(_xlfn.XLOOKUP(1,(game_boards[draft_id]=drafter_draft_stats[[#This Row],[draft_id]])*(game_boards[drafter_id]=drafter_draft_stats[[#This Row],[drafter_id]]),game_boards[has_bonus_veto_override])=TRUE,1,0)</f>
        <v>0</v>
      </c>
      <c r="M674">
        <f>drafter_draft_stats[[#This Row],[starting_veto]]+drafter_draft_stats[[#This Row],[rollover_vetoes]]+drafter_draft_stats[[#This Row],[trivia_vetoes]]</f>
        <v>2</v>
      </c>
      <c r="N674">
        <f>drafter_draft_stats[[#This Row],[rollover_veto_override]]+drafter_draft_stats[[#This Row],[trivia_veto_override]]</f>
        <v>0</v>
      </c>
      <c r="R674">
        <f>IF(_xlfn.XLOOKUP(drafter_draft_stats[[#This Row],[draft_id]],drafts[id],drafts[non_canonical])=TRUE,0,IF(drafter_draft_stats[[#This Row],[total_vetoes]]-drafter_draft_stats[[#This Row],[vetoes_used]]&gt;=1,1,0))</f>
        <v>1</v>
      </c>
      <c r="S674">
        <f>IF(_xlfn.XLOOKUP(drafter_draft_stats[[#This Row],[draft_id]],drafts[id],drafts[non_canonical])=TRUE,0,IF(drafter_draft_stats[[#This Row],[total_veto_overrides]]-drafter_draft_stats[[#This Row],[veto_overrides_used]]&gt;=1,1,0))</f>
        <v>0</v>
      </c>
    </row>
    <row r="675" spans="2:19" x14ac:dyDescent="0.25">
      <c r="B675" t="s">
        <v>602</v>
      </c>
      <c r="C675" t="str">
        <f>_xlfn.XLOOKUP(drafter_draft_stats[[#This Row],[draft_id]],drafts[id],drafts[title])</f>
        <v>1939 mini-Mega</v>
      </c>
      <c r="D675" t="s">
        <v>789</v>
      </c>
      <c r="E675" t="str">
        <f>_xlfn.XLOOKUP(drafter_draft_stats[[#This Row],[drafter_id]],drafters[id],drafters[name],"")</f>
        <v>Bryan Cogman</v>
      </c>
      <c r="G675" t="str">
        <f>_xlfn.XLOOKUP(drafter_draft_stats[[#This Row],[drafter_team_id]],drafter_teams[id],drafter_teams[name],"")</f>
        <v/>
      </c>
      <c r="H675">
        <f>1</f>
        <v>1</v>
      </c>
      <c r="I675" cm="1">
        <f t="array" ref="I675">IF(_xlfn.XLOOKUP(drafter_draft_stats[[#This Row],[draft_id]],drafts[id],drafts[non_canonical])=TRUE,0,_xlfn.XLOOKUP(drafter_draft_stats[[#This Row],[drafter_id]],$D$2:$D674,$R$2:$R674,0,,-1))</f>
        <v>1</v>
      </c>
      <c r="J675" cm="1">
        <f t="array" ref="J675">IF(_xlfn.XLOOKUP(drafter_draft_stats[[#This Row],[draft_id]],drafts[id],drafts[non_canonical])=TRUE,0,_xlfn.XLOOKUP(drafter_draft_stats[[#This Row],[drafter_id]],$D$2:$D674,$S$2:$S674,0,,-1))</f>
        <v>1</v>
      </c>
      <c r="K675" cm="1">
        <f t="array" ref="K675">IF(_xlfn.XLOOKUP(1,(game_boards[draft_id]=drafter_draft_stats[[#This Row],[draft_id]])*(game_boards[drafter_id]=drafter_draft_stats[[#This Row],[drafter_id]]),game_boards[has_bonus_veto])=TRUE,1,0)</f>
        <v>0</v>
      </c>
      <c r="L675" cm="1">
        <f t="array" ref="L675">IF(_xlfn.XLOOKUP(1,(game_boards[draft_id]=drafter_draft_stats[[#This Row],[draft_id]])*(game_boards[drafter_id]=drafter_draft_stats[[#This Row],[drafter_id]]),game_boards[has_bonus_veto_override])=TRUE,1,0)</f>
        <v>1</v>
      </c>
      <c r="M675">
        <f>drafter_draft_stats[[#This Row],[starting_veto]]+drafter_draft_stats[[#This Row],[rollover_vetoes]]+drafter_draft_stats[[#This Row],[trivia_vetoes]]</f>
        <v>2</v>
      </c>
      <c r="N675">
        <f>drafter_draft_stats[[#This Row],[rollover_veto_override]]+drafter_draft_stats[[#This Row],[trivia_veto_override]]</f>
        <v>2</v>
      </c>
      <c r="Q675">
        <v>1</v>
      </c>
      <c r="R675">
        <f>IF(_xlfn.XLOOKUP(drafter_draft_stats[[#This Row],[draft_id]],drafts[id],drafts[non_canonical])=TRUE,0,IF(drafter_draft_stats[[#This Row],[total_vetoes]]-drafter_draft_stats[[#This Row],[vetoes_used]]&gt;=1,1,0))</f>
        <v>1</v>
      </c>
      <c r="S675">
        <f>IF(_xlfn.XLOOKUP(drafter_draft_stats[[#This Row],[draft_id]],drafts[id],drafts[non_canonical])=TRUE,0,IF(drafter_draft_stats[[#This Row],[total_veto_overrides]]-drafter_draft_stats[[#This Row],[veto_overrides_used]]&gt;=1,1,0))</f>
        <v>1</v>
      </c>
    </row>
    <row r="676" spans="2:19" x14ac:dyDescent="0.25">
      <c r="B676" t="s">
        <v>405</v>
      </c>
      <c r="C676" t="str">
        <f>_xlfn.XLOOKUP(drafter_draft_stats[[#This Row],[draft_id]],drafts[id],drafts[title])</f>
        <v>Supernatural Kids</v>
      </c>
      <c r="D676" t="s">
        <v>1227</v>
      </c>
      <c r="E676" t="str">
        <f>_xlfn.XLOOKUP(drafter_draft_stats[[#This Row],[drafter_id]],drafters[id],drafters[name],"")</f>
        <v>Jordan Morris</v>
      </c>
      <c r="G676" t="str">
        <f>_xlfn.XLOOKUP(drafter_draft_stats[[#This Row],[drafter_team_id]],drafter_teams[id],drafter_teams[name],"")</f>
        <v/>
      </c>
      <c r="H676">
        <f>1</f>
        <v>1</v>
      </c>
      <c r="I676" cm="1">
        <f t="array" ref="I676">IF(_xlfn.XLOOKUP(drafter_draft_stats[[#This Row],[draft_id]],drafts[id],drafts[non_canonical])=TRUE,0,_xlfn.XLOOKUP(drafter_draft_stats[[#This Row],[drafter_id]],$D$2:$D675,$R$2:$R675,0,,-1))</f>
        <v>0</v>
      </c>
      <c r="J676" cm="1">
        <f t="array" ref="J676">IF(_xlfn.XLOOKUP(drafter_draft_stats[[#This Row],[draft_id]],drafts[id],drafts[non_canonical])=TRUE,0,_xlfn.XLOOKUP(drafter_draft_stats[[#This Row],[drafter_id]],$D$2:$D675,$S$2:$S675,0,,-1))</f>
        <v>0</v>
      </c>
      <c r="K676" cm="1">
        <f t="array" ref="K676">IF(_xlfn.XLOOKUP(1,(game_boards[draft_id]=drafter_draft_stats[[#This Row],[draft_id]])*(game_boards[drafter_id]=drafter_draft_stats[[#This Row],[drafter_id]]),game_boards[has_bonus_veto])=TRUE,1,0)</f>
        <v>0</v>
      </c>
      <c r="L676" cm="1">
        <f t="array" ref="L676">IF(_xlfn.XLOOKUP(1,(game_boards[draft_id]=drafter_draft_stats[[#This Row],[draft_id]])*(game_boards[drafter_id]=drafter_draft_stats[[#This Row],[drafter_id]]),game_boards[has_bonus_veto_override])=TRUE,1,0)</f>
        <v>0</v>
      </c>
      <c r="M676">
        <f>drafter_draft_stats[[#This Row],[starting_veto]]+drafter_draft_stats[[#This Row],[rollover_vetoes]]+drafter_draft_stats[[#This Row],[trivia_vetoes]]</f>
        <v>1</v>
      </c>
      <c r="N676">
        <f>drafter_draft_stats[[#This Row],[rollover_veto_override]]+drafter_draft_stats[[#This Row],[trivia_veto_override]]</f>
        <v>0</v>
      </c>
      <c r="R676">
        <f>IF(_xlfn.XLOOKUP(drafter_draft_stats[[#This Row],[draft_id]],drafts[id],drafts[non_canonical])=TRUE,0,IF(drafter_draft_stats[[#This Row],[total_vetoes]]-drafter_draft_stats[[#This Row],[vetoes_used]]&gt;=1,1,0))</f>
        <v>1</v>
      </c>
      <c r="S676">
        <f>IF(_xlfn.XLOOKUP(drafter_draft_stats[[#This Row],[draft_id]],drafts[id],drafts[non_canonical])=TRUE,0,IF(drafter_draft_stats[[#This Row],[total_veto_overrides]]-drafter_draft_stats[[#This Row],[veto_overrides_used]]&gt;=1,1,0))</f>
        <v>0</v>
      </c>
    </row>
    <row r="677" spans="2:19" x14ac:dyDescent="0.25">
      <c r="B677" t="s">
        <v>405</v>
      </c>
      <c r="C677" t="str">
        <f>_xlfn.XLOOKUP(drafter_draft_stats[[#This Row],[draft_id]],drafts[id],drafts[title])</f>
        <v>Supernatural Kids</v>
      </c>
      <c r="D677" t="s">
        <v>925</v>
      </c>
      <c r="E677" t="str">
        <f>_xlfn.XLOOKUP(drafter_draft_stats[[#This Row],[drafter_id]],drafters[id],drafters[name],"")</f>
        <v>Elliott Kalan</v>
      </c>
      <c r="G677" t="str">
        <f>_xlfn.XLOOKUP(drafter_draft_stats[[#This Row],[drafter_team_id]],drafter_teams[id],drafter_teams[name],"")</f>
        <v/>
      </c>
      <c r="H677">
        <f>1</f>
        <v>1</v>
      </c>
      <c r="I677" cm="1">
        <f t="array" ref="I677">IF(_xlfn.XLOOKUP(drafter_draft_stats[[#This Row],[draft_id]],drafts[id],drafts[non_canonical])=TRUE,0,_xlfn.XLOOKUP(drafter_draft_stats[[#This Row],[drafter_id]],$D$2:$D676,$R$2:$R676,0,,-1))</f>
        <v>0</v>
      </c>
      <c r="J677" cm="1">
        <f t="array" ref="J677">IF(_xlfn.XLOOKUP(drafter_draft_stats[[#This Row],[draft_id]],drafts[id],drafts[non_canonical])=TRUE,0,_xlfn.XLOOKUP(drafter_draft_stats[[#This Row],[drafter_id]],$D$2:$D676,$S$2:$S676,0,,-1))</f>
        <v>0</v>
      </c>
      <c r="K677" cm="1">
        <f t="array" ref="K677">IF(_xlfn.XLOOKUP(1,(game_boards[draft_id]=drafter_draft_stats[[#This Row],[draft_id]])*(game_boards[drafter_id]=drafter_draft_stats[[#This Row],[drafter_id]]),game_boards[has_bonus_veto])=TRUE,1,0)</f>
        <v>0</v>
      </c>
      <c r="L677" cm="1">
        <f t="array" ref="L677">IF(_xlfn.XLOOKUP(1,(game_boards[draft_id]=drafter_draft_stats[[#This Row],[draft_id]])*(game_boards[drafter_id]=drafter_draft_stats[[#This Row],[drafter_id]]),game_boards[has_bonus_veto_override])=TRUE,1,0)</f>
        <v>0</v>
      </c>
      <c r="M677">
        <f>drafter_draft_stats[[#This Row],[starting_veto]]+drafter_draft_stats[[#This Row],[rollover_vetoes]]+drafter_draft_stats[[#This Row],[trivia_vetoes]]</f>
        <v>1</v>
      </c>
      <c r="N677">
        <f>drafter_draft_stats[[#This Row],[rollover_veto_override]]+drafter_draft_stats[[#This Row],[trivia_veto_override]]</f>
        <v>0</v>
      </c>
      <c r="R677">
        <f>IF(_xlfn.XLOOKUP(drafter_draft_stats[[#This Row],[draft_id]],drafts[id],drafts[non_canonical])=TRUE,0,IF(drafter_draft_stats[[#This Row],[total_vetoes]]-drafter_draft_stats[[#This Row],[vetoes_used]]&gt;=1,1,0))</f>
        <v>1</v>
      </c>
      <c r="S677">
        <f>IF(_xlfn.XLOOKUP(drafter_draft_stats[[#This Row],[draft_id]],drafts[id],drafts[non_canonical])=TRUE,0,IF(drafter_draft_stats[[#This Row],[total_veto_overrides]]-drafter_draft_stats[[#This Row],[veto_overrides_used]]&gt;=1,1,0))</f>
        <v>0</v>
      </c>
    </row>
    <row r="678" spans="2:19" x14ac:dyDescent="0.25">
      <c r="B678" t="s">
        <v>621</v>
      </c>
      <c r="C678" t="str">
        <f>_xlfn.XLOOKUP(drafter_draft_stats[[#This Row],[draft_id]],drafts[id],drafts[title])</f>
        <v>Jean-Claude Van Damme</v>
      </c>
      <c r="D678" t="s">
        <v>895</v>
      </c>
      <c r="E678" t="str">
        <f>_xlfn.XLOOKUP(drafter_draft_stats[[#This Row],[drafter_id]],drafters[id],drafters[name],"")</f>
        <v>Jon Gabrus</v>
      </c>
      <c r="G678" t="str">
        <f>_xlfn.XLOOKUP(drafter_draft_stats[[#This Row],[drafter_team_id]],drafter_teams[id],drafter_teams[name],"")</f>
        <v/>
      </c>
      <c r="H678">
        <f>1</f>
        <v>1</v>
      </c>
      <c r="I678" cm="1">
        <f t="array" ref="I678">IF(_xlfn.XLOOKUP(drafter_draft_stats[[#This Row],[draft_id]],drafts[id],drafts[non_canonical])=TRUE,0,_xlfn.XLOOKUP(drafter_draft_stats[[#This Row],[drafter_id]],$D$2:$D677,$R$2:$R677,0,,-1))</f>
        <v>0</v>
      </c>
      <c r="J678" cm="1">
        <f t="array" ref="J678">IF(_xlfn.XLOOKUP(drafter_draft_stats[[#This Row],[draft_id]],drafts[id],drafts[non_canonical])=TRUE,0,_xlfn.XLOOKUP(drafter_draft_stats[[#This Row],[drafter_id]],$D$2:$D677,$S$2:$S677,0,,-1))</f>
        <v>0</v>
      </c>
      <c r="K678" cm="1">
        <f t="array" ref="K678">IF(_xlfn.XLOOKUP(1,(game_boards[draft_id]=drafter_draft_stats[[#This Row],[draft_id]])*(game_boards[drafter_id]=drafter_draft_stats[[#This Row],[drafter_id]]),game_boards[has_bonus_veto])=TRUE,1,0)</f>
        <v>0</v>
      </c>
      <c r="L678" cm="1">
        <f t="array" ref="L678">IF(_xlfn.XLOOKUP(1,(game_boards[draft_id]=drafter_draft_stats[[#This Row],[draft_id]])*(game_boards[drafter_id]=drafter_draft_stats[[#This Row],[drafter_id]]),game_boards[has_bonus_veto_override])=TRUE,1,0)</f>
        <v>0</v>
      </c>
      <c r="M678">
        <f>drafter_draft_stats[[#This Row],[starting_veto]]+drafter_draft_stats[[#This Row],[rollover_vetoes]]+drafter_draft_stats[[#This Row],[trivia_vetoes]]</f>
        <v>1</v>
      </c>
      <c r="N678">
        <f>drafter_draft_stats[[#This Row],[rollover_veto_override]]+drafter_draft_stats[[#This Row],[trivia_veto_override]]</f>
        <v>0</v>
      </c>
      <c r="R678">
        <f>IF(_xlfn.XLOOKUP(drafter_draft_stats[[#This Row],[draft_id]],drafts[id],drafts[non_canonical])=TRUE,0,IF(drafter_draft_stats[[#This Row],[total_vetoes]]-drafter_draft_stats[[#This Row],[vetoes_used]]&gt;=1,1,0))</f>
        <v>1</v>
      </c>
      <c r="S678">
        <f>IF(_xlfn.XLOOKUP(drafter_draft_stats[[#This Row],[draft_id]],drafts[id],drafts[non_canonical])=TRUE,0,IF(drafter_draft_stats[[#This Row],[total_veto_overrides]]-drafter_draft_stats[[#This Row],[veto_overrides_used]]&gt;=1,1,0))</f>
        <v>0</v>
      </c>
    </row>
    <row r="679" spans="2:19" x14ac:dyDescent="0.25">
      <c r="B679" t="s">
        <v>621</v>
      </c>
      <c r="C679" t="str">
        <f>_xlfn.XLOOKUP(drafter_draft_stats[[#This Row],[draft_id]],drafts[id],drafts[title])</f>
        <v>Jean-Claude Van Damme</v>
      </c>
      <c r="D679" t="s">
        <v>853</v>
      </c>
      <c r="E679" t="str">
        <f>_xlfn.XLOOKUP(drafter_draft_stats[[#This Row],[drafter_id]],drafters[id],drafters[name],"")</f>
        <v>Ryan Stanger</v>
      </c>
      <c r="G679" t="str">
        <f>_xlfn.XLOOKUP(drafter_draft_stats[[#This Row],[drafter_team_id]],drafter_teams[id],drafter_teams[name],"")</f>
        <v/>
      </c>
      <c r="H679">
        <f>1</f>
        <v>1</v>
      </c>
      <c r="I679" cm="1">
        <f t="array" ref="I679">IF(_xlfn.XLOOKUP(drafter_draft_stats[[#This Row],[draft_id]],drafts[id],drafts[non_canonical])=TRUE,0,_xlfn.XLOOKUP(drafter_draft_stats[[#This Row],[drafter_id]],$D$2:$D678,$R$2:$R678,0,,-1))</f>
        <v>0</v>
      </c>
      <c r="J679" cm="1">
        <f t="array" ref="J679">IF(_xlfn.XLOOKUP(drafter_draft_stats[[#This Row],[draft_id]],drafts[id],drafts[non_canonical])=TRUE,0,_xlfn.XLOOKUP(drafter_draft_stats[[#This Row],[drafter_id]],$D$2:$D678,$S$2:$S678,0,,-1))</f>
        <v>0</v>
      </c>
      <c r="K679" cm="1">
        <f t="array" ref="K679">IF(_xlfn.XLOOKUP(1,(game_boards[draft_id]=drafter_draft_stats[[#This Row],[draft_id]])*(game_boards[drafter_id]=drafter_draft_stats[[#This Row],[drafter_id]]),game_boards[has_bonus_veto])=TRUE,1,0)</f>
        <v>0</v>
      </c>
      <c r="L679" cm="1">
        <f t="array" ref="L679">IF(_xlfn.XLOOKUP(1,(game_boards[draft_id]=drafter_draft_stats[[#This Row],[draft_id]])*(game_boards[drafter_id]=drafter_draft_stats[[#This Row],[drafter_id]]),game_boards[has_bonus_veto_override])=TRUE,1,0)</f>
        <v>0</v>
      </c>
      <c r="M679">
        <f>drafter_draft_stats[[#This Row],[starting_veto]]+drafter_draft_stats[[#This Row],[rollover_vetoes]]+drafter_draft_stats[[#This Row],[trivia_vetoes]]</f>
        <v>1</v>
      </c>
      <c r="N679">
        <f>drafter_draft_stats[[#This Row],[rollover_veto_override]]+drafter_draft_stats[[#This Row],[trivia_veto_override]]</f>
        <v>0</v>
      </c>
      <c r="R679">
        <f>IF(_xlfn.XLOOKUP(drafter_draft_stats[[#This Row],[draft_id]],drafts[id],drafts[non_canonical])=TRUE,0,IF(drafter_draft_stats[[#This Row],[total_vetoes]]-drafter_draft_stats[[#This Row],[vetoes_used]]&gt;=1,1,0))</f>
        <v>1</v>
      </c>
      <c r="S679">
        <f>IF(_xlfn.XLOOKUP(drafter_draft_stats[[#This Row],[draft_id]],drafts[id],drafts[non_canonical])=TRUE,0,IF(drafter_draft_stats[[#This Row],[total_veto_overrides]]-drafter_draft_stats[[#This Row],[veto_overrides_used]]&gt;=1,1,0))</f>
        <v>0</v>
      </c>
    </row>
    <row r="680" spans="2:19" x14ac:dyDescent="0.25">
      <c r="B680" t="s">
        <v>375</v>
      </c>
      <c r="C680" t="str">
        <f>_xlfn.XLOOKUP(drafter_draft_stats[[#This Row],[draft_id]],drafts[id],drafts[title])</f>
        <v>Retail Hell</v>
      </c>
      <c r="D680" s="1" t="s">
        <v>1037</v>
      </c>
      <c r="E680" t="str">
        <f>_xlfn.XLOOKUP(drafter_draft_stats[[#This Row],[drafter_id]],drafters[id],drafters[name],"")</f>
        <v>Mia Lee Vicino</v>
      </c>
      <c r="G680" t="str">
        <f>_xlfn.XLOOKUP(drafter_draft_stats[[#This Row],[drafter_team_id]],drafter_teams[id],drafter_teams[name],"")</f>
        <v/>
      </c>
      <c r="H680">
        <f>1</f>
        <v>1</v>
      </c>
      <c r="I680" cm="1">
        <f t="array" ref="I680">IF(_xlfn.XLOOKUP(drafter_draft_stats[[#This Row],[draft_id]],drafts[id],drafts[non_canonical])=TRUE,0,_xlfn.XLOOKUP(drafter_draft_stats[[#This Row],[drafter_id]],$D$2:$D679,$R$2:$R679,0,,-1))</f>
        <v>0</v>
      </c>
      <c r="J680" cm="1">
        <f t="array" ref="J680">IF(_xlfn.XLOOKUP(drafter_draft_stats[[#This Row],[draft_id]],drafts[id],drafts[non_canonical])=TRUE,0,_xlfn.XLOOKUP(drafter_draft_stats[[#This Row],[drafter_id]],$D$2:$D679,$S$2:$S679,0,,-1))</f>
        <v>0</v>
      </c>
      <c r="K680" cm="1">
        <f t="array" ref="K680">IF(_xlfn.XLOOKUP(1,(game_boards[draft_id]=drafter_draft_stats[[#This Row],[draft_id]])*(game_boards[drafter_id]=drafter_draft_stats[[#This Row],[drafter_id]]),game_boards[has_bonus_veto])=TRUE,1,0)</f>
        <v>0</v>
      </c>
      <c r="L680" cm="1">
        <f t="array" ref="L680">IF(_xlfn.XLOOKUP(1,(game_boards[draft_id]=drafter_draft_stats[[#This Row],[draft_id]])*(game_boards[drafter_id]=drafter_draft_stats[[#This Row],[drafter_id]]),game_boards[has_bonus_veto_override])=TRUE,1,0)</f>
        <v>0</v>
      </c>
      <c r="M680">
        <f>drafter_draft_stats[[#This Row],[starting_veto]]+drafter_draft_stats[[#This Row],[rollover_vetoes]]+drafter_draft_stats[[#This Row],[trivia_vetoes]]</f>
        <v>1</v>
      </c>
      <c r="N680">
        <f>drafter_draft_stats[[#This Row],[rollover_veto_override]]+drafter_draft_stats[[#This Row],[trivia_veto_override]]</f>
        <v>0</v>
      </c>
      <c r="R680">
        <f>IF(_xlfn.XLOOKUP(drafter_draft_stats[[#This Row],[draft_id]],drafts[id],drafts[non_canonical])=TRUE,0,IF(drafter_draft_stats[[#This Row],[total_vetoes]]-drafter_draft_stats[[#This Row],[vetoes_used]]&gt;=1,1,0))</f>
        <v>1</v>
      </c>
      <c r="S680">
        <f>IF(_xlfn.XLOOKUP(drafter_draft_stats[[#This Row],[draft_id]],drafts[id],drafts[non_canonical])=TRUE,0,IF(drafter_draft_stats[[#This Row],[total_veto_overrides]]-drafter_draft_stats[[#This Row],[veto_overrides_used]]&gt;=1,1,0))</f>
        <v>0</v>
      </c>
    </row>
    <row r="681" spans="2:19" x14ac:dyDescent="0.25">
      <c r="B681" t="s">
        <v>375</v>
      </c>
      <c r="C681" t="str">
        <f>_xlfn.XLOOKUP(drafter_draft_stats[[#This Row],[draft_id]],drafts[id],drafts[title])</f>
        <v>Retail Hell</v>
      </c>
      <c r="D681" t="s">
        <v>975</v>
      </c>
      <c r="E681" t="str">
        <f>_xlfn.XLOOKUP(drafter_draft_stats[[#This Row],[drafter_id]],drafters[id],drafters[name],"")</f>
        <v>Bethy Squires</v>
      </c>
      <c r="G681" t="str">
        <f>_xlfn.XLOOKUP(drafter_draft_stats[[#This Row],[drafter_team_id]],drafter_teams[id],drafter_teams[name],"")</f>
        <v/>
      </c>
      <c r="H681">
        <f>1</f>
        <v>1</v>
      </c>
      <c r="I681" cm="1">
        <f t="array" ref="I681">IF(_xlfn.XLOOKUP(drafter_draft_stats[[#This Row],[draft_id]],drafts[id],drafts[non_canonical])=TRUE,0,_xlfn.XLOOKUP(drafter_draft_stats[[#This Row],[drafter_id]],$D$2:$D680,$R$2:$R680,0,,-1))</f>
        <v>1</v>
      </c>
      <c r="J681" cm="1">
        <f t="array" ref="J681">IF(_xlfn.XLOOKUP(drafter_draft_stats[[#This Row],[draft_id]],drafts[id],drafts[non_canonical])=TRUE,0,_xlfn.XLOOKUP(drafter_draft_stats[[#This Row],[drafter_id]],$D$2:$D680,$S$2:$S680,0,,-1))</f>
        <v>0</v>
      </c>
      <c r="K681" cm="1">
        <f t="array" ref="K681">IF(_xlfn.XLOOKUP(1,(game_boards[draft_id]=drafter_draft_stats[[#This Row],[draft_id]])*(game_boards[drafter_id]=drafter_draft_stats[[#This Row],[drafter_id]]),game_boards[has_bonus_veto])=TRUE,1,0)</f>
        <v>0</v>
      </c>
      <c r="L681" cm="1">
        <f t="array" ref="L681">IF(_xlfn.XLOOKUP(1,(game_boards[draft_id]=drafter_draft_stats[[#This Row],[draft_id]])*(game_boards[drafter_id]=drafter_draft_stats[[#This Row],[drafter_id]]),game_boards[has_bonus_veto_override])=TRUE,1,0)</f>
        <v>0</v>
      </c>
      <c r="M681">
        <f>drafter_draft_stats[[#This Row],[starting_veto]]+drafter_draft_stats[[#This Row],[rollover_vetoes]]+drafter_draft_stats[[#This Row],[trivia_vetoes]]</f>
        <v>2</v>
      </c>
      <c r="N681">
        <f>drafter_draft_stats[[#This Row],[rollover_veto_override]]+drafter_draft_stats[[#This Row],[trivia_veto_override]]</f>
        <v>0</v>
      </c>
      <c r="R681">
        <f>IF(_xlfn.XLOOKUP(drafter_draft_stats[[#This Row],[draft_id]],drafts[id],drafts[non_canonical])=TRUE,0,IF(drafter_draft_stats[[#This Row],[total_vetoes]]-drafter_draft_stats[[#This Row],[vetoes_used]]&gt;=1,1,0))</f>
        <v>1</v>
      </c>
      <c r="S681">
        <f>IF(_xlfn.XLOOKUP(drafter_draft_stats[[#This Row],[draft_id]],drafts[id],drafts[non_canonical])=TRUE,0,IF(drafter_draft_stats[[#This Row],[total_veto_overrides]]-drafter_draft_stats[[#This Row],[veto_overrides_used]]&gt;=1,1,0))</f>
        <v>0</v>
      </c>
    </row>
    <row r="682" spans="2:19" x14ac:dyDescent="0.25">
      <c r="B682" t="s">
        <v>588</v>
      </c>
      <c r="C682" t="str">
        <f>_xlfn.XLOOKUP(drafter_draft_stats[[#This Row],[draft_id]],drafts[id],drafts[title])</f>
        <v>1994 mini-Mega</v>
      </c>
      <c r="D682" t="s">
        <v>915</v>
      </c>
      <c r="E682" t="str">
        <f>_xlfn.XLOOKUP(drafter_draft_stats[[#This Row],[drafter_id]],drafters[id],drafters[name],"")</f>
        <v>Billy Ray Brewton</v>
      </c>
      <c r="G682" t="str">
        <f>_xlfn.XLOOKUP(drafter_draft_stats[[#This Row],[drafter_team_id]],drafter_teams[id],drafter_teams[name],"")</f>
        <v/>
      </c>
      <c r="H682">
        <f>1</f>
        <v>1</v>
      </c>
      <c r="I682" cm="1">
        <f t="array" ref="I682">IF(_xlfn.XLOOKUP(drafter_draft_stats[[#This Row],[draft_id]],drafts[id],drafts[non_canonical])=TRUE,0,_xlfn.XLOOKUP(drafter_draft_stats[[#This Row],[drafter_id]],$D$2:$D681,$R$2:$R681,0,,-1))</f>
        <v>1</v>
      </c>
      <c r="J682" cm="1">
        <f t="array" ref="J682">IF(_xlfn.XLOOKUP(drafter_draft_stats[[#This Row],[draft_id]],drafts[id],drafts[non_canonical])=TRUE,0,_xlfn.XLOOKUP(drafter_draft_stats[[#This Row],[drafter_id]],$D$2:$D681,$S$2:$S681,0,,-1))</f>
        <v>1</v>
      </c>
      <c r="K682" cm="1">
        <f t="array" ref="K682">IF(_xlfn.XLOOKUP(1,(game_boards[draft_id]=drafter_draft_stats[[#This Row],[draft_id]])*(game_boards[drafter_id]=drafter_draft_stats[[#This Row],[drafter_id]]),game_boards[has_bonus_veto])=TRUE,1,0)</f>
        <v>1</v>
      </c>
      <c r="L682" cm="1">
        <f t="array" ref="L682">IF(_xlfn.XLOOKUP(1,(game_boards[draft_id]=drafter_draft_stats[[#This Row],[draft_id]])*(game_boards[drafter_id]=drafter_draft_stats[[#This Row],[drafter_id]]),game_boards[has_bonus_veto_override])=TRUE,1,0)</f>
        <v>0</v>
      </c>
      <c r="M682">
        <f>drafter_draft_stats[[#This Row],[starting_veto]]+drafter_draft_stats[[#This Row],[rollover_vetoes]]+drafter_draft_stats[[#This Row],[trivia_vetoes]]</f>
        <v>3</v>
      </c>
      <c r="N682">
        <f>drafter_draft_stats[[#This Row],[rollover_veto_override]]+drafter_draft_stats[[#This Row],[trivia_veto_override]]</f>
        <v>1</v>
      </c>
      <c r="R682">
        <f>IF(_xlfn.XLOOKUP(drafter_draft_stats[[#This Row],[draft_id]],drafts[id],drafts[non_canonical])=TRUE,0,IF(drafter_draft_stats[[#This Row],[total_vetoes]]-drafter_draft_stats[[#This Row],[vetoes_used]]&gt;=1,1,0))</f>
        <v>1</v>
      </c>
      <c r="S682">
        <f>IF(_xlfn.XLOOKUP(drafter_draft_stats[[#This Row],[draft_id]],drafts[id],drafts[non_canonical])=TRUE,0,IF(drafter_draft_stats[[#This Row],[total_veto_overrides]]-drafter_draft_stats[[#This Row],[veto_overrides_used]]&gt;=1,1,0))</f>
        <v>1</v>
      </c>
    </row>
    <row r="683" spans="2:19" x14ac:dyDescent="0.25">
      <c r="B683" t="s">
        <v>588</v>
      </c>
      <c r="C683" t="str">
        <f>_xlfn.XLOOKUP(drafter_draft_stats[[#This Row],[draft_id]],drafts[id],drafts[title])</f>
        <v>1994 mini-Mega</v>
      </c>
      <c r="D683" t="s">
        <v>1009</v>
      </c>
      <c r="E683" t="str">
        <f>_xlfn.XLOOKUP(drafter_draft_stats[[#This Row],[drafter_id]],drafters[id],drafters[name],"")</f>
        <v>Drea Clark</v>
      </c>
      <c r="G683" t="str">
        <f>_xlfn.XLOOKUP(drafter_draft_stats[[#This Row],[drafter_team_id]],drafter_teams[id],drafter_teams[name],"")</f>
        <v/>
      </c>
      <c r="H683">
        <f>1</f>
        <v>1</v>
      </c>
      <c r="I683" cm="1">
        <f t="array" ref="I683">IF(_xlfn.XLOOKUP(drafter_draft_stats[[#This Row],[draft_id]],drafts[id],drafts[non_canonical])=TRUE,0,_xlfn.XLOOKUP(drafter_draft_stats[[#This Row],[drafter_id]],$D$2:$D682,$R$2:$R682,0,,-1))</f>
        <v>0</v>
      </c>
      <c r="J683" cm="1">
        <f t="array" ref="J683">IF(_xlfn.XLOOKUP(drafter_draft_stats[[#This Row],[draft_id]],drafts[id],drafts[non_canonical])=TRUE,0,_xlfn.XLOOKUP(drafter_draft_stats[[#This Row],[drafter_id]],$D$2:$D682,$S$2:$S682,0,,-1))</f>
        <v>1</v>
      </c>
      <c r="K683" cm="1">
        <f t="array" ref="K683">IF(_xlfn.XLOOKUP(1,(game_boards[draft_id]=drafter_draft_stats[[#This Row],[draft_id]])*(game_boards[drafter_id]=drafter_draft_stats[[#This Row],[drafter_id]]),game_boards[has_bonus_veto])=TRUE,1,0)</f>
        <v>0</v>
      </c>
      <c r="L683" cm="1">
        <f t="array" ref="L683">IF(_xlfn.XLOOKUP(1,(game_boards[draft_id]=drafter_draft_stats[[#This Row],[draft_id]])*(game_boards[drafter_id]=drafter_draft_stats[[#This Row],[drafter_id]]),game_boards[has_bonus_veto_override])=TRUE,1,0)</f>
        <v>0</v>
      </c>
      <c r="M683">
        <f>drafter_draft_stats[[#This Row],[starting_veto]]+drafter_draft_stats[[#This Row],[rollover_vetoes]]+drafter_draft_stats[[#This Row],[trivia_vetoes]]</f>
        <v>1</v>
      </c>
      <c r="N683">
        <f>drafter_draft_stats[[#This Row],[rollover_veto_override]]+drafter_draft_stats[[#This Row],[trivia_veto_override]]</f>
        <v>1</v>
      </c>
      <c r="P683">
        <v>1</v>
      </c>
      <c r="R683">
        <f>IF(_xlfn.XLOOKUP(drafter_draft_stats[[#This Row],[draft_id]],drafts[id],drafts[non_canonical])=TRUE,0,IF(drafter_draft_stats[[#This Row],[total_vetoes]]-drafter_draft_stats[[#This Row],[vetoes_used]]&gt;=1,1,0))</f>
        <v>0</v>
      </c>
      <c r="S683">
        <f>IF(_xlfn.XLOOKUP(drafter_draft_stats[[#This Row],[draft_id]],drafts[id],drafts[non_canonical])=TRUE,0,IF(drafter_draft_stats[[#This Row],[total_veto_overrides]]-drafter_draft_stats[[#This Row],[veto_overrides_used]]&gt;=1,1,0))</f>
        <v>1</v>
      </c>
    </row>
    <row r="684" spans="2:19" x14ac:dyDescent="0.25">
      <c r="B684" t="s">
        <v>588</v>
      </c>
      <c r="C684" t="str">
        <f>_xlfn.XLOOKUP(drafter_draft_stats[[#This Row],[draft_id]],drafts[id],drafts[title])</f>
        <v>1994 mini-Mega</v>
      </c>
      <c r="D684" t="s">
        <v>1051</v>
      </c>
      <c r="E684" t="str">
        <f>_xlfn.XLOOKUP(drafter_draft_stats[[#This Row],[drafter_id]],drafters[id],drafters[name],"")</f>
        <v>Drew McWeeny</v>
      </c>
      <c r="G684" t="str">
        <f>_xlfn.XLOOKUP(drafter_draft_stats[[#This Row],[drafter_team_id]],drafter_teams[id],drafter_teams[name],"")</f>
        <v/>
      </c>
      <c r="H684">
        <f>1</f>
        <v>1</v>
      </c>
      <c r="I684" cm="1">
        <f t="array" ref="I684">IF(_xlfn.XLOOKUP(drafter_draft_stats[[#This Row],[draft_id]],drafts[id],drafts[non_canonical])=TRUE,0,_xlfn.XLOOKUP(drafter_draft_stats[[#This Row],[drafter_id]],$D$2:$D683,$R$2:$R683,0,,-1))</f>
        <v>0</v>
      </c>
      <c r="J684" cm="1">
        <f t="array" ref="J684">IF(_xlfn.XLOOKUP(drafter_draft_stats[[#This Row],[draft_id]],drafts[id],drafts[non_canonical])=TRUE,0,_xlfn.XLOOKUP(drafter_draft_stats[[#This Row],[drafter_id]],$D$2:$D683,$S$2:$S683,0,,-1))</f>
        <v>1</v>
      </c>
      <c r="K684" cm="1">
        <f t="array" ref="K684">IF(_xlfn.XLOOKUP(1,(game_boards[draft_id]=drafter_draft_stats[[#This Row],[draft_id]])*(game_boards[drafter_id]=drafter_draft_stats[[#This Row],[drafter_id]]),game_boards[has_bonus_veto])=TRUE,1,0)</f>
        <v>0</v>
      </c>
      <c r="L684" cm="1">
        <f t="array" ref="L684">IF(_xlfn.XLOOKUP(1,(game_boards[draft_id]=drafter_draft_stats[[#This Row],[draft_id]])*(game_boards[drafter_id]=drafter_draft_stats[[#This Row],[drafter_id]]),game_boards[has_bonus_veto_override])=TRUE,1,0)</f>
        <v>1</v>
      </c>
      <c r="M684">
        <f>drafter_draft_stats[[#This Row],[starting_veto]]+drafter_draft_stats[[#This Row],[rollover_vetoes]]+drafter_draft_stats[[#This Row],[trivia_vetoes]]</f>
        <v>1</v>
      </c>
      <c r="N684">
        <f>drafter_draft_stats[[#This Row],[rollover_veto_override]]+drafter_draft_stats[[#This Row],[trivia_veto_override]]</f>
        <v>2</v>
      </c>
      <c r="O684">
        <v>2</v>
      </c>
      <c r="R684">
        <f>IF(_xlfn.XLOOKUP(drafter_draft_stats[[#This Row],[draft_id]],drafts[id],drafts[non_canonical])=TRUE,0,IF(drafter_draft_stats[[#This Row],[total_vetoes]]-drafter_draft_stats[[#This Row],[vetoes_used]]&gt;=1,1,0))</f>
        <v>1</v>
      </c>
      <c r="S684">
        <f>IF(_xlfn.XLOOKUP(drafter_draft_stats[[#This Row],[draft_id]],drafts[id],drafts[non_canonical])=TRUE,0,IF(drafter_draft_stats[[#This Row],[total_veto_overrides]]-drafter_draft_stats[[#This Row],[veto_overrides_used]]&gt;=1,1,0))</f>
        <v>1</v>
      </c>
    </row>
    <row r="685" spans="2:19" x14ac:dyDescent="0.25">
      <c r="B685" t="s">
        <v>144</v>
      </c>
      <c r="C685" t="str">
        <f>_xlfn.XLOOKUP(drafter_draft_stats[[#This Row],[draft_id]],drafts[id],drafts[title])</f>
        <v>Michael Mann Super Draft</v>
      </c>
      <c r="D685" t="s">
        <v>1221</v>
      </c>
      <c r="E685" t="str">
        <f>_xlfn.XLOOKUP(drafter_draft_stats[[#This Row],[drafter_id]],drafters[id],drafters[name],"")</f>
        <v>Roxana Hadadi</v>
      </c>
      <c r="G685" t="str">
        <f>_xlfn.XLOOKUP(drafter_draft_stats[[#This Row],[drafter_team_id]],drafter_teams[id],drafter_teams[name],"")</f>
        <v/>
      </c>
      <c r="H685">
        <f>1</f>
        <v>1</v>
      </c>
      <c r="I685" cm="1">
        <f t="array" ref="I685">IF(_xlfn.XLOOKUP(drafter_draft_stats[[#This Row],[draft_id]],drafts[id],drafts[non_canonical])=TRUE,0,_xlfn.XLOOKUP(drafter_draft_stats[[#This Row],[drafter_id]],$D$2:$D684,$R$2:$R684,0,,-1))</f>
        <v>0</v>
      </c>
      <c r="J685" cm="1">
        <f t="array" ref="J685">IF(_xlfn.XLOOKUP(drafter_draft_stats[[#This Row],[draft_id]],drafts[id],drafts[non_canonical])=TRUE,0,_xlfn.XLOOKUP(drafter_draft_stats[[#This Row],[drafter_id]],$D$2:$D684,$S$2:$S684,0,,-1))</f>
        <v>0</v>
      </c>
      <c r="K685" cm="1">
        <f t="array" ref="K685">IF(_xlfn.XLOOKUP(1,(game_boards[draft_id]=drafter_draft_stats[[#This Row],[draft_id]])*(game_boards[drafter_id]=drafter_draft_stats[[#This Row],[drafter_id]]),game_boards[has_bonus_veto])=TRUE,1,0)</f>
        <v>1</v>
      </c>
      <c r="L685" cm="1">
        <f t="array" ref="L685">IF(_xlfn.XLOOKUP(1,(game_boards[draft_id]=drafter_draft_stats[[#This Row],[draft_id]])*(game_boards[drafter_id]=drafter_draft_stats[[#This Row],[drafter_id]]),game_boards[has_bonus_veto_override])=TRUE,1,0)</f>
        <v>0</v>
      </c>
      <c r="M685">
        <f>drafter_draft_stats[[#This Row],[starting_veto]]+drafter_draft_stats[[#This Row],[rollover_vetoes]]+drafter_draft_stats[[#This Row],[trivia_vetoes]]</f>
        <v>2</v>
      </c>
      <c r="N685">
        <f>drafter_draft_stats[[#This Row],[rollover_veto_override]]+drafter_draft_stats[[#This Row],[trivia_veto_override]]</f>
        <v>0</v>
      </c>
      <c r="R685">
        <f>IF(_xlfn.XLOOKUP(drafter_draft_stats[[#This Row],[draft_id]],drafts[id],drafts[non_canonical])=TRUE,0,IF(drafter_draft_stats[[#This Row],[total_vetoes]]-drafter_draft_stats[[#This Row],[vetoes_used]]&gt;=1,1,0))</f>
        <v>1</v>
      </c>
      <c r="S685">
        <f>IF(_xlfn.XLOOKUP(drafter_draft_stats[[#This Row],[draft_id]],drafts[id],drafts[non_canonical])=TRUE,0,IF(drafter_draft_stats[[#This Row],[total_veto_overrides]]-drafter_draft_stats[[#This Row],[veto_overrides_used]]&gt;=1,1,0))</f>
        <v>0</v>
      </c>
    </row>
    <row r="686" spans="2:19" x14ac:dyDescent="0.25">
      <c r="B686" t="s">
        <v>144</v>
      </c>
      <c r="C686" t="str">
        <f>_xlfn.XLOOKUP(drafter_draft_stats[[#This Row],[draft_id]],drafts[id],drafts[title])</f>
        <v>Michael Mann Super Draft</v>
      </c>
      <c r="D686" t="s">
        <v>1217</v>
      </c>
      <c r="E686" t="str">
        <f>_xlfn.XLOOKUP(drafter_draft_stats[[#This Row],[drafter_id]],drafters[id],drafters[name],"")</f>
        <v>Bilge Ebiri</v>
      </c>
      <c r="G686" t="str">
        <f>_xlfn.XLOOKUP(drafter_draft_stats[[#This Row],[drafter_team_id]],drafter_teams[id],drafter_teams[name],"")</f>
        <v/>
      </c>
      <c r="H686">
        <f>1</f>
        <v>1</v>
      </c>
      <c r="I686" cm="1">
        <f t="array" ref="I686">IF(_xlfn.XLOOKUP(drafter_draft_stats[[#This Row],[draft_id]],drafts[id],drafts[non_canonical])=TRUE,0,_xlfn.XLOOKUP(drafter_draft_stats[[#This Row],[drafter_id]],$D$2:$D685,$R$2:$R685,0,,-1))</f>
        <v>0</v>
      </c>
      <c r="J686" cm="1">
        <f t="array" ref="J686">IF(_xlfn.XLOOKUP(drafter_draft_stats[[#This Row],[draft_id]],drafts[id],drafts[non_canonical])=TRUE,0,_xlfn.XLOOKUP(drafter_draft_stats[[#This Row],[drafter_id]],$D$2:$D685,$S$2:$S685,0,,-1))</f>
        <v>0</v>
      </c>
      <c r="K686" cm="1">
        <f t="array" ref="K686">IF(_xlfn.XLOOKUP(1,(game_boards[draft_id]=drafter_draft_stats[[#This Row],[draft_id]])*(game_boards[drafter_id]=drafter_draft_stats[[#This Row],[drafter_id]]),game_boards[has_bonus_veto])=TRUE,1,0)</f>
        <v>0</v>
      </c>
      <c r="L686" cm="1">
        <f t="array" ref="L686">IF(_xlfn.XLOOKUP(1,(game_boards[draft_id]=drafter_draft_stats[[#This Row],[draft_id]])*(game_boards[drafter_id]=drafter_draft_stats[[#This Row],[drafter_id]]),game_boards[has_bonus_veto_override])=TRUE,1,0)</f>
        <v>0</v>
      </c>
      <c r="M686">
        <f>drafter_draft_stats[[#This Row],[starting_veto]]+drafter_draft_stats[[#This Row],[rollover_vetoes]]+drafter_draft_stats[[#This Row],[trivia_vetoes]]</f>
        <v>1</v>
      </c>
      <c r="N686">
        <f>drafter_draft_stats[[#This Row],[rollover_veto_override]]+drafter_draft_stats[[#This Row],[trivia_veto_override]]</f>
        <v>0</v>
      </c>
      <c r="P686">
        <v>1</v>
      </c>
      <c r="R686">
        <f>IF(_xlfn.XLOOKUP(drafter_draft_stats[[#This Row],[draft_id]],drafts[id],drafts[non_canonical])=TRUE,0,IF(drafter_draft_stats[[#This Row],[total_vetoes]]-drafter_draft_stats[[#This Row],[vetoes_used]]&gt;=1,1,0))</f>
        <v>0</v>
      </c>
      <c r="S686">
        <f>IF(_xlfn.XLOOKUP(drafter_draft_stats[[#This Row],[draft_id]],drafts[id],drafts[non_canonical])=TRUE,0,IF(drafter_draft_stats[[#This Row],[total_veto_overrides]]-drafter_draft_stats[[#This Row],[veto_overrides_used]]&gt;=1,1,0))</f>
        <v>0</v>
      </c>
    </row>
    <row r="687" spans="2:19" x14ac:dyDescent="0.25">
      <c r="B687" t="s">
        <v>144</v>
      </c>
      <c r="C687" t="str">
        <f>_xlfn.XLOOKUP(drafter_draft_stats[[#This Row],[draft_id]],drafts[id],drafts[title])</f>
        <v>Michael Mann Super Draft</v>
      </c>
      <c r="D687" t="s">
        <v>1243</v>
      </c>
      <c r="E687" t="str">
        <f>_xlfn.XLOOKUP(drafter_draft_stats[[#This Row],[drafter_id]],drafters[id],drafters[name],"")</f>
        <v>Brandon Streussnig</v>
      </c>
      <c r="G687" t="str">
        <f>_xlfn.XLOOKUP(drafter_draft_stats[[#This Row],[drafter_team_id]],drafter_teams[id],drafter_teams[name],"")</f>
        <v/>
      </c>
      <c r="H687">
        <f>1</f>
        <v>1</v>
      </c>
      <c r="I687" cm="1">
        <f t="array" ref="I687">IF(_xlfn.XLOOKUP(drafter_draft_stats[[#This Row],[draft_id]],drafts[id],drafts[non_canonical])=TRUE,0,_xlfn.XLOOKUP(drafter_draft_stats[[#This Row],[drafter_id]],$D$2:$D686,$R$2:$R686,0,,-1))</f>
        <v>0</v>
      </c>
      <c r="J687" cm="1">
        <f t="array" ref="J687">IF(_xlfn.XLOOKUP(drafter_draft_stats[[#This Row],[draft_id]],drafts[id],drafts[non_canonical])=TRUE,0,_xlfn.XLOOKUP(drafter_draft_stats[[#This Row],[drafter_id]],$D$2:$D686,$S$2:$S686,0,,-1))</f>
        <v>0</v>
      </c>
      <c r="K687" cm="1">
        <f t="array" ref="K687">IF(_xlfn.XLOOKUP(1,(game_boards[draft_id]=drafter_draft_stats[[#This Row],[draft_id]])*(game_boards[drafter_id]=drafter_draft_stats[[#This Row],[drafter_id]]),game_boards[has_bonus_veto])=TRUE,1,0)</f>
        <v>0</v>
      </c>
      <c r="L687" cm="1">
        <f t="array" ref="L687">IF(_xlfn.XLOOKUP(1,(game_boards[draft_id]=drafter_draft_stats[[#This Row],[draft_id]])*(game_boards[drafter_id]=drafter_draft_stats[[#This Row],[drafter_id]]),game_boards[has_bonus_veto_override])=TRUE,1,0)</f>
        <v>1</v>
      </c>
      <c r="M687">
        <f>drafter_draft_stats[[#This Row],[starting_veto]]+drafter_draft_stats[[#This Row],[rollover_vetoes]]+drafter_draft_stats[[#This Row],[trivia_vetoes]]</f>
        <v>1</v>
      </c>
      <c r="N687">
        <f>drafter_draft_stats[[#This Row],[rollover_veto_override]]+drafter_draft_stats[[#This Row],[trivia_veto_override]]</f>
        <v>1</v>
      </c>
      <c r="P687">
        <v>1</v>
      </c>
      <c r="R687">
        <f>IF(_xlfn.XLOOKUP(drafter_draft_stats[[#This Row],[draft_id]],drafts[id],drafts[non_canonical])=TRUE,0,IF(drafter_draft_stats[[#This Row],[total_vetoes]]-drafter_draft_stats[[#This Row],[vetoes_used]]&gt;=1,1,0))</f>
        <v>0</v>
      </c>
      <c r="S687">
        <f>IF(_xlfn.XLOOKUP(drafter_draft_stats[[#This Row],[draft_id]],drafts[id],drafts[non_canonical])=TRUE,0,IF(drafter_draft_stats[[#This Row],[total_veto_overrides]]-drafter_draft_stats[[#This Row],[veto_overrides_used]]&gt;=1,1,0))</f>
        <v>1</v>
      </c>
    </row>
    <row r="688" spans="2:19" x14ac:dyDescent="0.25">
      <c r="B688" t="s">
        <v>46</v>
      </c>
      <c r="C688" t="str">
        <f>_xlfn.XLOOKUP(drafter_draft_stats[[#This Row],[draft_id]],drafts[id],drafts[title])</f>
        <v>Castaways</v>
      </c>
      <c r="D688" t="s">
        <v>871</v>
      </c>
      <c r="E688" t="str">
        <f>_xlfn.XLOOKUP(drafter_draft_stats[[#This Row],[drafter_id]],drafters[id],drafters[name],"")</f>
        <v>Emily St. James</v>
      </c>
      <c r="G688" t="str">
        <f>_xlfn.XLOOKUP(drafter_draft_stats[[#This Row],[drafter_team_id]],drafter_teams[id],drafter_teams[name],"")</f>
        <v/>
      </c>
      <c r="H688">
        <f>1</f>
        <v>1</v>
      </c>
      <c r="I688" cm="1">
        <f t="array" ref="I688">IF(_xlfn.XLOOKUP(drafter_draft_stats[[#This Row],[draft_id]],drafts[id],drafts[non_canonical])=TRUE,0,_xlfn.XLOOKUP(drafter_draft_stats[[#This Row],[drafter_id]],$D$2:$D687,$R$2:$R687,0,,-1))</f>
        <v>1</v>
      </c>
      <c r="J688" cm="1">
        <f t="array" ref="J688">IF(_xlfn.XLOOKUP(drafter_draft_stats[[#This Row],[draft_id]],drafts[id],drafts[non_canonical])=TRUE,0,_xlfn.XLOOKUP(drafter_draft_stats[[#This Row],[drafter_id]],$D$2:$D687,$S$2:$S687,0,,-1))</f>
        <v>0</v>
      </c>
      <c r="K688" cm="1">
        <f t="array" ref="K688">IF(_xlfn.XLOOKUP(1,(game_boards[draft_id]=drafter_draft_stats[[#This Row],[draft_id]])*(game_boards[drafter_id]=drafter_draft_stats[[#This Row],[drafter_id]]),game_boards[has_bonus_veto])=TRUE,1,0)</f>
        <v>0</v>
      </c>
      <c r="L688" cm="1">
        <f t="array" ref="L688">IF(_xlfn.XLOOKUP(1,(game_boards[draft_id]=drafter_draft_stats[[#This Row],[draft_id]])*(game_boards[drafter_id]=drafter_draft_stats[[#This Row],[drafter_id]]),game_boards[has_bonus_veto_override])=TRUE,1,0)</f>
        <v>0</v>
      </c>
      <c r="M688">
        <f>drafter_draft_stats[[#This Row],[starting_veto]]+drafter_draft_stats[[#This Row],[rollover_vetoes]]+drafter_draft_stats[[#This Row],[trivia_vetoes]]</f>
        <v>2</v>
      </c>
      <c r="N688">
        <f>drafter_draft_stats[[#This Row],[rollover_veto_override]]+drafter_draft_stats[[#This Row],[trivia_veto_override]]</f>
        <v>0</v>
      </c>
      <c r="O688">
        <v>1</v>
      </c>
      <c r="R688">
        <f>IF(_xlfn.XLOOKUP(drafter_draft_stats[[#This Row],[draft_id]],drafts[id],drafts[non_canonical])=TRUE,0,IF(drafter_draft_stats[[#This Row],[total_vetoes]]-drafter_draft_stats[[#This Row],[vetoes_used]]&gt;=1,1,0))</f>
        <v>1</v>
      </c>
      <c r="S688">
        <f>IF(_xlfn.XLOOKUP(drafter_draft_stats[[#This Row],[draft_id]],drafts[id],drafts[non_canonical])=TRUE,0,IF(drafter_draft_stats[[#This Row],[total_veto_overrides]]-drafter_draft_stats[[#This Row],[veto_overrides_used]]&gt;=1,1,0))</f>
        <v>0</v>
      </c>
    </row>
    <row r="689" spans="2:19" x14ac:dyDescent="0.25">
      <c r="B689" t="s">
        <v>46</v>
      </c>
      <c r="C689" t="str">
        <f>_xlfn.XLOOKUP(drafter_draft_stats[[#This Row],[draft_id]],drafts[id],drafts[title])</f>
        <v>Castaways</v>
      </c>
      <c r="D689" t="s">
        <v>949</v>
      </c>
      <c r="E689" t="str">
        <f>_xlfn.XLOOKUP(drafter_draft_stats[[#This Row],[drafter_id]],drafters[id],drafters[name],"")</f>
        <v>Noel Murray</v>
      </c>
      <c r="G689" t="str">
        <f>_xlfn.XLOOKUP(drafter_draft_stats[[#This Row],[drafter_team_id]],drafter_teams[id],drafter_teams[name],"")</f>
        <v/>
      </c>
      <c r="H689">
        <f>1</f>
        <v>1</v>
      </c>
      <c r="I689" cm="1">
        <f t="array" ref="I689">IF(_xlfn.XLOOKUP(drafter_draft_stats[[#This Row],[draft_id]],drafts[id],drafts[non_canonical])=TRUE,0,_xlfn.XLOOKUP(drafter_draft_stats[[#This Row],[drafter_id]],$D$2:$D688,$R$2:$R688,0,,-1))</f>
        <v>0</v>
      </c>
      <c r="J689" cm="1">
        <f t="array" ref="J689">IF(_xlfn.XLOOKUP(drafter_draft_stats[[#This Row],[draft_id]],drafts[id],drafts[non_canonical])=TRUE,0,_xlfn.XLOOKUP(drafter_draft_stats[[#This Row],[drafter_id]],$D$2:$D688,$S$2:$S688,0,,-1))</f>
        <v>0</v>
      </c>
      <c r="K689" cm="1">
        <f t="array" ref="K689">IF(_xlfn.XLOOKUP(1,(game_boards[draft_id]=drafter_draft_stats[[#This Row],[draft_id]])*(game_boards[drafter_id]=drafter_draft_stats[[#This Row],[drafter_id]]),game_boards[has_bonus_veto])=TRUE,1,0)</f>
        <v>0</v>
      </c>
      <c r="L689" cm="1">
        <f t="array" ref="L689">IF(_xlfn.XLOOKUP(1,(game_boards[draft_id]=drafter_draft_stats[[#This Row],[draft_id]])*(game_boards[drafter_id]=drafter_draft_stats[[#This Row],[drafter_id]]),game_boards[has_bonus_veto_override])=TRUE,1,0)</f>
        <v>0</v>
      </c>
      <c r="M689">
        <f>drafter_draft_stats[[#This Row],[starting_veto]]+drafter_draft_stats[[#This Row],[rollover_vetoes]]+drafter_draft_stats[[#This Row],[trivia_vetoes]]</f>
        <v>1</v>
      </c>
      <c r="N689">
        <f>drafter_draft_stats[[#This Row],[rollover_veto_override]]+drafter_draft_stats[[#This Row],[trivia_veto_override]]</f>
        <v>0</v>
      </c>
      <c r="R689">
        <f>IF(_xlfn.XLOOKUP(drafter_draft_stats[[#This Row],[draft_id]],drafts[id],drafts[non_canonical])=TRUE,0,IF(drafter_draft_stats[[#This Row],[total_vetoes]]-drafter_draft_stats[[#This Row],[vetoes_used]]&gt;=1,1,0))</f>
        <v>1</v>
      </c>
      <c r="S689">
        <f>IF(_xlfn.XLOOKUP(drafter_draft_stats[[#This Row],[draft_id]],drafts[id],drafts[non_canonical])=TRUE,0,IF(drafter_draft_stats[[#This Row],[total_veto_overrides]]-drafter_draft_stats[[#This Row],[veto_overrides_used]]&gt;=1,1,0))</f>
        <v>0</v>
      </c>
    </row>
    <row r="690" spans="2:19" x14ac:dyDescent="0.25">
      <c r="B690" t="s">
        <v>473</v>
      </c>
      <c r="C690" t="str">
        <f>_xlfn.XLOOKUP(drafter_draft_stats[[#This Row],[draft_id]],drafts[id],drafts[title])</f>
        <v>Michael Crichton Super Draft</v>
      </c>
      <c r="D690" t="s">
        <v>779</v>
      </c>
      <c r="E690" t="str">
        <f>_xlfn.XLOOKUP(drafter_draft_stats[[#This Row],[drafter_id]],drafters[id],drafters[name],"")</f>
        <v>Darrin Navarro</v>
      </c>
      <c r="G690" t="str">
        <f>_xlfn.XLOOKUP(drafter_draft_stats[[#This Row],[drafter_team_id]],drafter_teams[id],drafter_teams[name],"")</f>
        <v/>
      </c>
      <c r="H690">
        <f>1</f>
        <v>1</v>
      </c>
      <c r="I690" cm="1">
        <f t="array" ref="I690">IF(_xlfn.XLOOKUP(drafter_draft_stats[[#This Row],[draft_id]],drafts[id],drafts[non_canonical])=TRUE,0,_xlfn.XLOOKUP(drafter_draft_stats[[#This Row],[drafter_id]],$D$2:$D689,$R$2:$R689,0,,-1))</f>
        <v>1</v>
      </c>
      <c r="J690" cm="1">
        <f t="array" ref="J690">IF(_xlfn.XLOOKUP(drafter_draft_stats[[#This Row],[draft_id]],drafts[id],drafts[non_canonical])=TRUE,0,_xlfn.XLOOKUP(drafter_draft_stats[[#This Row],[drafter_id]],$D$2:$D689,$S$2:$S689,0,,-1))</f>
        <v>0</v>
      </c>
      <c r="K690" cm="1">
        <f t="array" ref="K690">IF(_xlfn.XLOOKUP(1,(game_boards[draft_id]=drafter_draft_stats[[#This Row],[draft_id]])*(game_boards[drafter_id]=drafter_draft_stats[[#This Row],[drafter_id]]),game_boards[has_bonus_veto])=TRUE,1,0)</f>
        <v>1</v>
      </c>
      <c r="L690" cm="1">
        <f t="array" ref="L690">IF(_xlfn.XLOOKUP(1,(game_boards[draft_id]=drafter_draft_stats[[#This Row],[draft_id]])*(game_boards[drafter_id]=drafter_draft_stats[[#This Row],[drafter_id]]),game_boards[has_bonus_veto_override])=TRUE,1,0)</f>
        <v>0</v>
      </c>
      <c r="M690">
        <f>drafter_draft_stats[[#This Row],[starting_veto]]+drafter_draft_stats[[#This Row],[rollover_vetoes]]+drafter_draft_stats[[#This Row],[trivia_vetoes]]</f>
        <v>3</v>
      </c>
      <c r="N690">
        <f>drafter_draft_stats[[#This Row],[rollover_veto_override]]+drafter_draft_stats[[#This Row],[trivia_veto_override]]</f>
        <v>0</v>
      </c>
      <c r="P690">
        <v>3</v>
      </c>
      <c r="R690">
        <f>IF(_xlfn.XLOOKUP(drafter_draft_stats[[#This Row],[draft_id]],drafts[id],drafts[non_canonical])=TRUE,0,IF(drafter_draft_stats[[#This Row],[total_vetoes]]-drafter_draft_stats[[#This Row],[vetoes_used]]&gt;=1,1,0))</f>
        <v>0</v>
      </c>
      <c r="S690">
        <f>IF(_xlfn.XLOOKUP(drafter_draft_stats[[#This Row],[draft_id]],drafts[id],drafts[non_canonical])=TRUE,0,IF(drafter_draft_stats[[#This Row],[total_veto_overrides]]-drafter_draft_stats[[#This Row],[veto_overrides_used]]&gt;=1,1,0))</f>
        <v>0</v>
      </c>
    </row>
    <row r="691" spans="2:19" x14ac:dyDescent="0.25">
      <c r="B691" t="s">
        <v>473</v>
      </c>
      <c r="C691" t="str">
        <f>_xlfn.XLOOKUP(drafter_draft_stats[[#This Row],[draft_id]],drafts[id],drafts[title])</f>
        <v>Michael Crichton Super Draft</v>
      </c>
      <c r="D691" t="s">
        <v>915</v>
      </c>
      <c r="E691" t="str">
        <f>_xlfn.XLOOKUP(drafter_draft_stats[[#This Row],[drafter_id]],drafters[id],drafters[name],"")</f>
        <v>Billy Ray Brewton</v>
      </c>
      <c r="G691" t="str">
        <f>_xlfn.XLOOKUP(drafter_draft_stats[[#This Row],[drafter_team_id]],drafter_teams[id],drafter_teams[name],"")</f>
        <v/>
      </c>
      <c r="H691">
        <f>1</f>
        <v>1</v>
      </c>
      <c r="I691" cm="1">
        <f t="array" ref="I691">IF(_xlfn.XLOOKUP(drafter_draft_stats[[#This Row],[draft_id]],drafts[id],drafts[non_canonical])=TRUE,0,_xlfn.XLOOKUP(drafter_draft_stats[[#This Row],[drafter_id]],$D$2:$D690,$R$2:$R690,0,,-1))</f>
        <v>1</v>
      </c>
      <c r="J691" cm="1">
        <f t="array" ref="J691">IF(_xlfn.XLOOKUP(drafter_draft_stats[[#This Row],[draft_id]],drafts[id],drafts[non_canonical])=TRUE,0,_xlfn.XLOOKUP(drafter_draft_stats[[#This Row],[drafter_id]],$D$2:$D690,$S$2:$S690,0,,-1))</f>
        <v>1</v>
      </c>
      <c r="K691" cm="1">
        <f t="array" ref="K691">IF(_xlfn.XLOOKUP(1,(game_boards[draft_id]=drafter_draft_stats[[#This Row],[draft_id]])*(game_boards[drafter_id]=drafter_draft_stats[[#This Row],[drafter_id]]),game_boards[has_bonus_veto])=TRUE,1,0)</f>
        <v>0</v>
      </c>
      <c r="L691" cm="1">
        <f t="array" ref="L691">IF(_xlfn.XLOOKUP(1,(game_boards[draft_id]=drafter_draft_stats[[#This Row],[draft_id]])*(game_boards[drafter_id]=drafter_draft_stats[[#This Row],[drafter_id]]),game_boards[has_bonus_veto_override])=TRUE,1,0)</f>
        <v>0</v>
      </c>
      <c r="M691">
        <f>drafter_draft_stats[[#This Row],[starting_veto]]+drafter_draft_stats[[#This Row],[rollover_vetoes]]+drafter_draft_stats[[#This Row],[trivia_vetoes]]</f>
        <v>2</v>
      </c>
      <c r="N691">
        <f>drafter_draft_stats[[#This Row],[rollover_veto_override]]+drafter_draft_stats[[#This Row],[trivia_veto_override]]</f>
        <v>1</v>
      </c>
      <c r="P691">
        <v>2</v>
      </c>
      <c r="R691">
        <f>IF(_xlfn.XLOOKUP(drafter_draft_stats[[#This Row],[draft_id]],drafts[id],drafts[non_canonical])=TRUE,0,IF(drafter_draft_stats[[#This Row],[total_vetoes]]-drafter_draft_stats[[#This Row],[vetoes_used]]&gt;=1,1,0))</f>
        <v>0</v>
      </c>
      <c r="S691">
        <f>IF(_xlfn.XLOOKUP(drafter_draft_stats[[#This Row],[draft_id]],drafts[id],drafts[non_canonical])=TRUE,0,IF(drafter_draft_stats[[#This Row],[total_veto_overrides]]-drafter_draft_stats[[#This Row],[veto_overrides_used]]&gt;=1,1,0))</f>
        <v>1</v>
      </c>
    </row>
    <row r="692" spans="2:19" x14ac:dyDescent="0.25">
      <c r="B692" t="s">
        <v>473</v>
      </c>
      <c r="C692" t="str">
        <f>_xlfn.XLOOKUP(drafter_draft_stats[[#This Row],[draft_id]],drafts[id],drafts[title])</f>
        <v>Michael Crichton Super Draft</v>
      </c>
      <c r="D692" t="s">
        <v>1237</v>
      </c>
      <c r="E692" t="str">
        <f>_xlfn.XLOOKUP(drafter_draft_stats[[#This Row],[drafter_id]],drafters[id],drafters[name],"")</f>
        <v>Clay Keller</v>
      </c>
      <c r="G692" t="str">
        <f>_xlfn.XLOOKUP(drafter_draft_stats[[#This Row],[drafter_team_id]],drafter_teams[id],drafter_teams[name],"")</f>
        <v/>
      </c>
      <c r="H692">
        <f>1</f>
        <v>1</v>
      </c>
      <c r="I692" cm="1">
        <f t="array" ref="I692">IF(_xlfn.XLOOKUP(drafter_draft_stats[[#This Row],[draft_id]],drafts[id],drafts[non_canonical])=TRUE,0,_xlfn.XLOOKUP(drafter_draft_stats[[#This Row],[drafter_id]],$D$2:$D691,$R$2:$R691,0,,-1))</f>
        <v>0</v>
      </c>
      <c r="J692" cm="1">
        <f t="array" ref="J692">IF(_xlfn.XLOOKUP(drafter_draft_stats[[#This Row],[draft_id]],drafts[id],drafts[non_canonical])=TRUE,0,_xlfn.XLOOKUP(drafter_draft_stats[[#This Row],[drafter_id]],$D$2:$D691,$S$2:$S691,0,,-1))</f>
        <v>0</v>
      </c>
      <c r="K692" cm="1">
        <f t="array" ref="K692">IF(_xlfn.XLOOKUP(1,(game_boards[draft_id]=drafter_draft_stats[[#This Row],[draft_id]])*(game_boards[drafter_id]=drafter_draft_stats[[#This Row],[drafter_id]]),game_boards[has_bonus_veto])=TRUE,1,0)</f>
        <v>0</v>
      </c>
      <c r="L692" cm="1">
        <f t="array" ref="L692">IF(_xlfn.XLOOKUP(1,(game_boards[draft_id]=drafter_draft_stats[[#This Row],[draft_id]])*(game_boards[drafter_id]=drafter_draft_stats[[#This Row],[drafter_id]]),game_boards[has_bonus_veto_override])=TRUE,1,0)</f>
        <v>1</v>
      </c>
      <c r="M692">
        <f>drafter_draft_stats[[#This Row],[starting_veto]]+drafter_draft_stats[[#This Row],[rollover_vetoes]]+drafter_draft_stats[[#This Row],[trivia_vetoes]]</f>
        <v>1</v>
      </c>
      <c r="N692">
        <f>drafter_draft_stats[[#This Row],[rollover_veto_override]]+drafter_draft_stats[[#This Row],[trivia_veto_override]]</f>
        <v>1</v>
      </c>
      <c r="P692">
        <v>1</v>
      </c>
      <c r="Q692">
        <v>1</v>
      </c>
      <c r="R692">
        <f>IF(_xlfn.XLOOKUP(drafter_draft_stats[[#This Row],[draft_id]],drafts[id],drafts[non_canonical])=TRUE,0,IF(drafter_draft_stats[[#This Row],[total_vetoes]]-drafter_draft_stats[[#This Row],[vetoes_used]]&gt;=1,1,0))</f>
        <v>0</v>
      </c>
      <c r="S692">
        <f>IF(_xlfn.XLOOKUP(drafter_draft_stats[[#This Row],[draft_id]],drafts[id],drafts[non_canonical])=TRUE,0,IF(drafter_draft_stats[[#This Row],[total_veto_overrides]]-drafter_draft_stats[[#This Row],[veto_overrides_used]]&gt;=1,1,0))</f>
        <v>0</v>
      </c>
    </row>
    <row r="693" spans="2:19" x14ac:dyDescent="0.25">
      <c r="B693" t="s">
        <v>417</v>
      </c>
      <c r="C693" t="str">
        <f>_xlfn.XLOOKUP(drafter_draft_stats[[#This Row],[draft_id]],drafts[id],drafts[title])</f>
        <v>Elmore Leonard</v>
      </c>
      <c r="D693" t="s">
        <v>789</v>
      </c>
      <c r="E693" t="str">
        <f>_xlfn.XLOOKUP(drafter_draft_stats[[#This Row],[drafter_id]],drafters[id],drafters[name],"")</f>
        <v>Bryan Cogman</v>
      </c>
      <c r="G693" t="str">
        <f>_xlfn.XLOOKUP(drafter_draft_stats[[#This Row],[drafter_team_id]],drafter_teams[id],drafter_teams[name],"")</f>
        <v/>
      </c>
      <c r="H693">
        <f>1</f>
        <v>1</v>
      </c>
      <c r="I693" cm="1">
        <f t="array" ref="I693">IF(_xlfn.XLOOKUP(drafter_draft_stats[[#This Row],[draft_id]],drafts[id],drafts[non_canonical])=TRUE,0,_xlfn.XLOOKUP(drafter_draft_stats[[#This Row],[drafter_id]],$D$2:$D692,$R$2:$R692,0,,-1))</f>
        <v>1</v>
      </c>
      <c r="J693" cm="1">
        <f t="array" ref="J693">IF(_xlfn.XLOOKUP(drafter_draft_stats[[#This Row],[draft_id]],drafts[id],drafts[non_canonical])=TRUE,0,_xlfn.XLOOKUP(drafter_draft_stats[[#This Row],[drafter_id]],$D$2:$D692,$S$2:$S692,0,,-1))</f>
        <v>1</v>
      </c>
      <c r="K693" cm="1">
        <f t="array" ref="K693">IF(_xlfn.XLOOKUP(1,(game_boards[draft_id]=drafter_draft_stats[[#This Row],[draft_id]])*(game_boards[drafter_id]=drafter_draft_stats[[#This Row],[drafter_id]]),game_boards[has_bonus_veto])=TRUE,1,0)</f>
        <v>0</v>
      </c>
      <c r="L693" cm="1">
        <f t="array" ref="L693">IF(_xlfn.XLOOKUP(1,(game_boards[draft_id]=drafter_draft_stats[[#This Row],[draft_id]])*(game_boards[drafter_id]=drafter_draft_stats[[#This Row],[drafter_id]]),game_boards[has_bonus_veto_override])=TRUE,1,0)</f>
        <v>0</v>
      </c>
      <c r="M693">
        <f>drafter_draft_stats[[#This Row],[starting_veto]]+drafter_draft_stats[[#This Row],[rollover_vetoes]]+drafter_draft_stats[[#This Row],[trivia_vetoes]]</f>
        <v>2</v>
      </c>
      <c r="N693">
        <f>drafter_draft_stats[[#This Row],[rollover_veto_override]]+drafter_draft_stats[[#This Row],[trivia_veto_override]]</f>
        <v>1</v>
      </c>
      <c r="P693">
        <v>1</v>
      </c>
      <c r="R693">
        <f>IF(_xlfn.XLOOKUP(drafter_draft_stats[[#This Row],[draft_id]],drafts[id],drafts[non_canonical])=TRUE,0,IF(drafter_draft_stats[[#This Row],[total_vetoes]]-drafter_draft_stats[[#This Row],[vetoes_used]]&gt;=1,1,0))</f>
        <v>1</v>
      </c>
      <c r="S693">
        <f>IF(_xlfn.XLOOKUP(drafter_draft_stats[[#This Row],[draft_id]],drafts[id],drafts[non_canonical])=TRUE,0,IF(drafter_draft_stats[[#This Row],[total_veto_overrides]]-drafter_draft_stats[[#This Row],[veto_overrides_used]]&gt;=1,1,0))</f>
        <v>1</v>
      </c>
    </row>
    <row r="694" spans="2:19" x14ac:dyDescent="0.25">
      <c r="B694" t="s">
        <v>417</v>
      </c>
      <c r="C694" t="str">
        <f>_xlfn.XLOOKUP(drafter_draft_stats[[#This Row],[draft_id]],drafts[id],drafts[title])</f>
        <v>Elmore Leonard</v>
      </c>
      <c r="D694" t="s">
        <v>967</v>
      </c>
      <c r="E694" t="str">
        <f>_xlfn.XLOOKUP(drafter_draft_stats[[#This Row],[drafter_id]],drafters[id],drafters[name],"")</f>
        <v>Milla Bell-Hart</v>
      </c>
      <c r="G694" t="str">
        <f>_xlfn.XLOOKUP(drafter_draft_stats[[#This Row],[drafter_team_id]],drafter_teams[id],drafter_teams[name],"")</f>
        <v/>
      </c>
      <c r="H694">
        <f>1</f>
        <v>1</v>
      </c>
      <c r="I694" cm="1">
        <f t="array" ref="I694">IF(_xlfn.XLOOKUP(drafter_draft_stats[[#This Row],[draft_id]],drafts[id],drafts[non_canonical])=TRUE,0,_xlfn.XLOOKUP(drafter_draft_stats[[#This Row],[drafter_id]],$D$2:$D693,$R$2:$R693,0,,-1))</f>
        <v>0</v>
      </c>
      <c r="J694" cm="1">
        <f t="array" ref="J694">IF(_xlfn.XLOOKUP(drafter_draft_stats[[#This Row],[draft_id]],drafts[id],drafts[non_canonical])=TRUE,0,_xlfn.XLOOKUP(drafter_draft_stats[[#This Row],[drafter_id]],$D$2:$D693,$S$2:$S693,0,,-1))</f>
        <v>0</v>
      </c>
      <c r="K694" cm="1">
        <f t="array" ref="K694">IF(_xlfn.XLOOKUP(1,(game_boards[draft_id]=drafter_draft_stats[[#This Row],[draft_id]])*(game_boards[drafter_id]=drafter_draft_stats[[#This Row],[drafter_id]]),game_boards[has_bonus_veto])=TRUE,1,0)</f>
        <v>0</v>
      </c>
      <c r="L694" cm="1">
        <f t="array" ref="L694">IF(_xlfn.XLOOKUP(1,(game_boards[draft_id]=drafter_draft_stats[[#This Row],[draft_id]])*(game_boards[drafter_id]=drafter_draft_stats[[#This Row],[drafter_id]]),game_boards[has_bonus_veto_override])=TRUE,1,0)</f>
        <v>0</v>
      </c>
      <c r="M694">
        <f>drafter_draft_stats[[#This Row],[starting_veto]]+drafter_draft_stats[[#This Row],[rollover_vetoes]]+drafter_draft_stats[[#This Row],[trivia_vetoes]]</f>
        <v>1</v>
      </c>
      <c r="N694">
        <f>drafter_draft_stats[[#This Row],[rollover_veto_override]]+drafter_draft_stats[[#This Row],[trivia_veto_override]]</f>
        <v>0</v>
      </c>
      <c r="P694">
        <v>1</v>
      </c>
      <c r="R694">
        <f>IF(_xlfn.XLOOKUP(drafter_draft_stats[[#This Row],[draft_id]],drafts[id],drafts[non_canonical])=TRUE,0,IF(drafter_draft_stats[[#This Row],[total_vetoes]]-drafter_draft_stats[[#This Row],[vetoes_used]]&gt;=1,1,0))</f>
        <v>0</v>
      </c>
      <c r="S694">
        <f>IF(_xlfn.XLOOKUP(drafter_draft_stats[[#This Row],[draft_id]],drafts[id],drafts[non_canonical])=TRUE,0,IF(drafter_draft_stats[[#This Row],[total_veto_overrides]]-drafter_draft_stats[[#This Row],[veto_overrides_used]]&gt;=1,1,0))</f>
        <v>0</v>
      </c>
    </row>
    <row r="695" spans="2:19" x14ac:dyDescent="0.25">
      <c r="B695" t="s">
        <v>38</v>
      </c>
      <c r="C695" t="str">
        <f>_xlfn.XLOOKUP(drafter_draft_stats[[#This Row],[draft_id]],drafts[id],drafts[title])</f>
        <v>'90s Sports mini-Mega</v>
      </c>
      <c r="D695" t="s">
        <v>1079</v>
      </c>
      <c r="E695" t="str">
        <f>_xlfn.XLOOKUP(drafter_draft_stats[[#This Row],[drafter_id]],drafters[id],drafters[name],"")</f>
        <v>Linda Holmes</v>
      </c>
      <c r="G695" t="str">
        <f>_xlfn.XLOOKUP(drafter_draft_stats[[#This Row],[drafter_team_id]],drafter_teams[id],drafter_teams[name],"")</f>
        <v/>
      </c>
      <c r="H695">
        <f>1</f>
        <v>1</v>
      </c>
      <c r="I695" cm="1">
        <f t="array" ref="I695">IF(_xlfn.XLOOKUP(drafter_draft_stats[[#This Row],[draft_id]],drafts[id],drafts[non_canonical])=TRUE,0,_xlfn.XLOOKUP(drafter_draft_stats[[#This Row],[drafter_id]],$D$2:$D694,$R$2:$R694,0,,-1))</f>
        <v>1</v>
      </c>
      <c r="J695" cm="1">
        <f t="array" ref="J695">IF(_xlfn.XLOOKUP(drafter_draft_stats[[#This Row],[draft_id]],drafts[id],drafts[non_canonical])=TRUE,0,_xlfn.XLOOKUP(drafter_draft_stats[[#This Row],[drafter_id]],$D$2:$D694,$S$2:$S694,0,,-1))</f>
        <v>0</v>
      </c>
      <c r="K695" cm="1">
        <f t="array" ref="K695">IF(_xlfn.XLOOKUP(1,(game_boards[draft_id]=drafter_draft_stats[[#This Row],[draft_id]])*(game_boards[drafter_id]=drafter_draft_stats[[#This Row],[drafter_id]]),game_boards[has_bonus_veto])=TRUE,1,0)</f>
        <v>1</v>
      </c>
      <c r="L695" cm="1">
        <f t="array" ref="L695">IF(_xlfn.XLOOKUP(1,(game_boards[draft_id]=drafter_draft_stats[[#This Row],[draft_id]])*(game_boards[drafter_id]=drafter_draft_stats[[#This Row],[drafter_id]]),game_boards[has_bonus_veto_override])=TRUE,1,0)</f>
        <v>0</v>
      </c>
      <c r="M695">
        <f>drafter_draft_stats[[#This Row],[starting_veto]]+drafter_draft_stats[[#This Row],[rollover_vetoes]]+drafter_draft_stats[[#This Row],[trivia_vetoes]]</f>
        <v>3</v>
      </c>
      <c r="N695">
        <f>drafter_draft_stats[[#This Row],[rollover_veto_override]]+drafter_draft_stats[[#This Row],[trivia_veto_override]]</f>
        <v>0</v>
      </c>
      <c r="R695">
        <f>IF(_xlfn.XLOOKUP(drafter_draft_stats[[#This Row],[draft_id]],drafts[id],drafts[non_canonical])=TRUE,0,IF(drafter_draft_stats[[#This Row],[total_vetoes]]-drafter_draft_stats[[#This Row],[vetoes_used]]&gt;=1,1,0))</f>
        <v>1</v>
      </c>
      <c r="S695">
        <f>IF(_xlfn.XLOOKUP(drafter_draft_stats[[#This Row],[draft_id]],drafts[id],drafts[non_canonical])=TRUE,0,IF(drafter_draft_stats[[#This Row],[total_veto_overrides]]-drafter_draft_stats[[#This Row],[veto_overrides_used]]&gt;=1,1,0))</f>
        <v>0</v>
      </c>
    </row>
    <row r="696" spans="2:19" x14ac:dyDescent="0.25">
      <c r="B696" t="s">
        <v>38</v>
      </c>
      <c r="C696" t="str">
        <f>_xlfn.XLOOKUP(drafter_draft_stats[[#This Row],[draft_id]],drafts[id],drafts[title])</f>
        <v>'90s Sports mini-Mega</v>
      </c>
      <c r="D696" t="s">
        <v>1193</v>
      </c>
      <c r="E696" t="str">
        <f>_xlfn.XLOOKUP(drafter_draft_stats[[#This Row],[drafter_id]],drafters[id],drafters[name],"")</f>
        <v>Daniel Fienberg</v>
      </c>
      <c r="G696" t="str">
        <f>_xlfn.XLOOKUP(drafter_draft_stats[[#This Row],[drafter_team_id]],drafter_teams[id],drafter_teams[name],"")</f>
        <v/>
      </c>
      <c r="H696">
        <f>1</f>
        <v>1</v>
      </c>
      <c r="I696" cm="1">
        <f t="array" ref="I696">IF(_xlfn.XLOOKUP(drafter_draft_stats[[#This Row],[draft_id]],drafts[id],drafts[non_canonical])=TRUE,0,_xlfn.XLOOKUP(drafter_draft_stats[[#This Row],[drafter_id]],$D$2:$D695,$R$2:$R695,0,,-1))</f>
        <v>0</v>
      </c>
      <c r="J696" cm="1">
        <f t="array" ref="J696">IF(_xlfn.XLOOKUP(drafter_draft_stats[[#This Row],[draft_id]],drafts[id],drafts[non_canonical])=TRUE,0,_xlfn.XLOOKUP(drafter_draft_stats[[#This Row],[drafter_id]],$D$2:$D695,$S$2:$S695,0,,-1))</f>
        <v>1</v>
      </c>
      <c r="K696" cm="1">
        <f t="array" ref="K696">IF(_xlfn.XLOOKUP(1,(game_boards[draft_id]=drafter_draft_stats[[#This Row],[draft_id]])*(game_boards[drafter_id]=drafter_draft_stats[[#This Row],[drafter_id]]),game_boards[has_bonus_veto])=TRUE,1,0)</f>
        <v>0</v>
      </c>
      <c r="L696" cm="1">
        <f t="array" ref="L696">IF(_xlfn.XLOOKUP(1,(game_boards[draft_id]=drafter_draft_stats[[#This Row],[draft_id]])*(game_boards[drafter_id]=drafter_draft_stats[[#This Row],[drafter_id]]),game_boards[has_bonus_veto_override])=TRUE,1,0)</f>
        <v>0</v>
      </c>
      <c r="M696">
        <f>drafter_draft_stats[[#This Row],[starting_veto]]+drafter_draft_stats[[#This Row],[rollover_vetoes]]+drafter_draft_stats[[#This Row],[trivia_vetoes]]</f>
        <v>1</v>
      </c>
      <c r="N696">
        <f>drafter_draft_stats[[#This Row],[rollover_veto_override]]+drafter_draft_stats[[#This Row],[trivia_veto_override]]</f>
        <v>1</v>
      </c>
      <c r="Q696">
        <v>1</v>
      </c>
      <c r="R696">
        <f>IF(_xlfn.XLOOKUP(drafter_draft_stats[[#This Row],[draft_id]],drafts[id],drafts[non_canonical])=TRUE,0,IF(drafter_draft_stats[[#This Row],[total_vetoes]]-drafter_draft_stats[[#This Row],[vetoes_used]]&gt;=1,1,0))</f>
        <v>1</v>
      </c>
      <c r="S696">
        <f>IF(_xlfn.XLOOKUP(drafter_draft_stats[[#This Row],[draft_id]],drafts[id],drafts[non_canonical])=TRUE,0,IF(drafter_draft_stats[[#This Row],[total_veto_overrides]]-drafter_draft_stats[[#This Row],[veto_overrides_used]]&gt;=1,1,0))</f>
        <v>0</v>
      </c>
    </row>
    <row r="697" spans="2:19" x14ac:dyDescent="0.25">
      <c r="B697" t="s">
        <v>38</v>
      </c>
      <c r="C697" t="str">
        <f>_xlfn.XLOOKUP(drafter_draft_stats[[#This Row],[draft_id]],drafts[id],drafts[title])</f>
        <v>'90s Sports mini-Mega</v>
      </c>
      <c r="D697" t="s">
        <v>1127</v>
      </c>
      <c r="E697" t="str">
        <f>_xlfn.XLOOKUP(drafter_draft_stats[[#This Row],[drafter_id]],drafters[id],drafters[name],"")</f>
        <v>Jen Yamato</v>
      </c>
      <c r="G697" t="str">
        <f>_xlfn.XLOOKUP(drafter_draft_stats[[#This Row],[drafter_team_id]],drafter_teams[id],drafter_teams[name],"")</f>
        <v/>
      </c>
      <c r="H697">
        <f>1</f>
        <v>1</v>
      </c>
      <c r="I697" cm="1">
        <f t="array" ref="I697">IF(_xlfn.XLOOKUP(drafter_draft_stats[[#This Row],[draft_id]],drafts[id],drafts[non_canonical])=TRUE,0,_xlfn.XLOOKUP(drafter_draft_stats[[#This Row],[drafter_id]],$D$2:$D696,$R$2:$R696,0,,-1))</f>
        <v>0</v>
      </c>
      <c r="J697" cm="1">
        <f t="array" ref="J697">IF(_xlfn.XLOOKUP(drafter_draft_stats[[#This Row],[draft_id]],drafts[id],drafts[non_canonical])=TRUE,0,_xlfn.XLOOKUP(drafter_draft_stats[[#This Row],[drafter_id]],$D$2:$D696,$S$2:$S696,0,,-1))</f>
        <v>0</v>
      </c>
      <c r="K697" cm="1">
        <f t="array" ref="K697">IF(_xlfn.XLOOKUP(1,(game_boards[draft_id]=drafter_draft_stats[[#This Row],[draft_id]])*(game_boards[drafter_id]=drafter_draft_stats[[#This Row],[drafter_id]]),game_boards[has_bonus_veto])=TRUE,1,0)</f>
        <v>0</v>
      </c>
      <c r="L697" cm="1">
        <f t="array" ref="L697">IF(_xlfn.XLOOKUP(1,(game_boards[draft_id]=drafter_draft_stats[[#This Row],[draft_id]])*(game_boards[drafter_id]=drafter_draft_stats[[#This Row],[drafter_id]]),game_boards[has_bonus_veto_override])=TRUE,1,0)</f>
        <v>1</v>
      </c>
      <c r="M697">
        <f>drafter_draft_stats[[#This Row],[starting_veto]]+drafter_draft_stats[[#This Row],[rollover_vetoes]]+drafter_draft_stats[[#This Row],[trivia_vetoes]]</f>
        <v>1</v>
      </c>
      <c r="N697">
        <f>drafter_draft_stats[[#This Row],[rollover_veto_override]]+drafter_draft_stats[[#This Row],[trivia_veto_override]]</f>
        <v>1</v>
      </c>
      <c r="P697">
        <v>1</v>
      </c>
      <c r="Q697">
        <v>1</v>
      </c>
      <c r="R697">
        <f>IF(_xlfn.XLOOKUP(drafter_draft_stats[[#This Row],[draft_id]],drafts[id],drafts[non_canonical])=TRUE,0,IF(drafter_draft_stats[[#This Row],[total_vetoes]]-drafter_draft_stats[[#This Row],[vetoes_used]]&gt;=1,1,0))</f>
        <v>0</v>
      </c>
      <c r="S697">
        <f>IF(_xlfn.XLOOKUP(drafter_draft_stats[[#This Row],[draft_id]],drafts[id],drafts[non_canonical])=TRUE,0,IF(drafter_draft_stats[[#This Row],[total_veto_overrides]]-drafter_draft_stats[[#This Row],[veto_overrides_used]]&gt;=1,1,0))</f>
        <v>0</v>
      </c>
    </row>
    <row r="698" spans="2:19" x14ac:dyDescent="0.25">
      <c r="B698" t="s">
        <v>38</v>
      </c>
      <c r="C698" t="str">
        <f>_xlfn.XLOOKUP(drafter_draft_stats[[#This Row],[draft_id]],drafts[id],drafts[title])</f>
        <v>'90s Sports mini-Mega</v>
      </c>
      <c r="D698" t="s">
        <v>987</v>
      </c>
      <c r="E698" t="str">
        <f>_xlfn.XLOOKUP(drafter_draft_stats[[#This Row],[drafter_id]],drafters[id],drafters[name],"")</f>
        <v>Alan Sepinwall</v>
      </c>
      <c r="G698" t="str">
        <f>_xlfn.XLOOKUP(drafter_draft_stats[[#This Row],[drafter_team_id]],drafter_teams[id],drafter_teams[name],"")</f>
        <v/>
      </c>
      <c r="H698">
        <f>1</f>
        <v>1</v>
      </c>
      <c r="I698" cm="1">
        <f t="array" ref="I698">IF(_xlfn.XLOOKUP(drafter_draft_stats[[#This Row],[draft_id]],drafts[id],drafts[non_canonical])=TRUE,0,_xlfn.XLOOKUP(drafter_draft_stats[[#This Row],[drafter_id]],$D$2:$D697,$R$2:$R697,0,,-1))</f>
        <v>1</v>
      </c>
      <c r="J698" cm="1">
        <f t="array" ref="J698">IF(_xlfn.XLOOKUP(drafter_draft_stats[[#This Row],[draft_id]],drafts[id],drafts[non_canonical])=TRUE,0,_xlfn.XLOOKUP(drafter_draft_stats[[#This Row],[drafter_id]],$D$2:$D697,$S$2:$S697,0,,-1))</f>
        <v>0</v>
      </c>
      <c r="K698" cm="1">
        <f t="array" ref="K698">IF(_xlfn.XLOOKUP(1,(game_boards[draft_id]=drafter_draft_stats[[#This Row],[draft_id]])*(game_boards[drafter_id]=drafter_draft_stats[[#This Row],[drafter_id]]),game_boards[has_bonus_veto])=TRUE,1,0)</f>
        <v>0</v>
      </c>
      <c r="L698" cm="1">
        <f t="array" ref="L698">IF(_xlfn.XLOOKUP(1,(game_boards[draft_id]=drafter_draft_stats[[#This Row],[draft_id]])*(game_boards[drafter_id]=drafter_draft_stats[[#This Row],[drafter_id]]),game_boards[has_bonus_veto_override])=TRUE,1,0)</f>
        <v>0</v>
      </c>
      <c r="M698">
        <f>drafter_draft_stats[[#This Row],[starting_veto]]+drafter_draft_stats[[#This Row],[rollover_vetoes]]+drafter_draft_stats[[#This Row],[trivia_vetoes]]</f>
        <v>2</v>
      </c>
      <c r="N698">
        <f>drafter_draft_stats[[#This Row],[rollover_veto_override]]+drafter_draft_stats[[#This Row],[trivia_veto_override]]</f>
        <v>0</v>
      </c>
      <c r="P698">
        <v>1</v>
      </c>
      <c r="R698">
        <f>IF(_xlfn.XLOOKUP(drafter_draft_stats[[#This Row],[draft_id]],drafts[id],drafts[non_canonical])=TRUE,0,IF(drafter_draft_stats[[#This Row],[total_vetoes]]-drafter_draft_stats[[#This Row],[vetoes_used]]&gt;=1,1,0))</f>
        <v>1</v>
      </c>
      <c r="S698">
        <f>IF(_xlfn.XLOOKUP(drafter_draft_stats[[#This Row],[draft_id]],drafts[id],drafts[non_canonical])=TRUE,0,IF(drafter_draft_stats[[#This Row],[total_veto_overrides]]-drafter_draft_stats[[#This Row],[veto_overrides_used]]&gt;=1,1,0))</f>
        <v>0</v>
      </c>
    </row>
    <row r="699" spans="2:19" x14ac:dyDescent="0.25">
      <c r="B699" t="s">
        <v>627</v>
      </c>
      <c r="C699" t="str">
        <f>_xlfn.XLOOKUP(drafter_draft_stats[[#This Row],[draft_id]],drafts[id],drafts[title])</f>
        <v>Patricia Highsmith</v>
      </c>
      <c r="D699" t="s">
        <v>841</v>
      </c>
      <c r="E699" t="str">
        <f>_xlfn.XLOOKUP(drafter_draft_stats[[#This Row],[drafter_id]],drafters[id],drafters[name],"")</f>
        <v>Katie Walsh</v>
      </c>
      <c r="G699" t="str">
        <f>_xlfn.XLOOKUP(drafter_draft_stats[[#This Row],[drafter_team_id]],drafter_teams[id],drafter_teams[name],"")</f>
        <v/>
      </c>
      <c r="H699">
        <f>1</f>
        <v>1</v>
      </c>
      <c r="I699" cm="1">
        <f t="array" ref="I699">IF(_xlfn.XLOOKUP(drafter_draft_stats[[#This Row],[draft_id]],drafts[id],drafts[non_canonical])=TRUE,0,_xlfn.XLOOKUP(drafter_draft_stats[[#This Row],[drafter_id]],$D$2:$D698,$R$2:$R698,0,,-1))</f>
        <v>0</v>
      </c>
      <c r="J699" cm="1">
        <f t="array" ref="J699">IF(_xlfn.XLOOKUP(drafter_draft_stats[[#This Row],[draft_id]],drafts[id],drafts[non_canonical])=TRUE,0,_xlfn.XLOOKUP(drafter_draft_stats[[#This Row],[drafter_id]],$D$2:$D698,$S$2:$S698,0,,-1))</f>
        <v>1</v>
      </c>
      <c r="K699" cm="1">
        <f t="array" ref="K699">IF(_xlfn.XLOOKUP(1,(game_boards[draft_id]=drafter_draft_stats[[#This Row],[draft_id]])*(game_boards[drafter_id]=drafter_draft_stats[[#This Row],[drafter_id]]),game_boards[has_bonus_veto])=TRUE,1,0)</f>
        <v>0</v>
      </c>
      <c r="L699" cm="1">
        <f t="array" ref="L699">IF(_xlfn.XLOOKUP(1,(game_boards[draft_id]=drafter_draft_stats[[#This Row],[draft_id]])*(game_boards[drafter_id]=drafter_draft_stats[[#This Row],[drafter_id]]),game_boards[has_bonus_veto_override])=TRUE,1,0)</f>
        <v>0</v>
      </c>
      <c r="M699">
        <f>drafter_draft_stats[[#This Row],[starting_veto]]+drafter_draft_stats[[#This Row],[rollover_vetoes]]+drafter_draft_stats[[#This Row],[trivia_vetoes]]</f>
        <v>1</v>
      </c>
      <c r="N699">
        <f>drafter_draft_stats[[#This Row],[rollover_veto_override]]+drafter_draft_stats[[#This Row],[trivia_veto_override]]</f>
        <v>1</v>
      </c>
      <c r="P699">
        <v>1</v>
      </c>
      <c r="R699">
        <f>IF(_xlfn.XLOOKUP(drafter_draft_stats[[#This Row],[draft_id]],drafts[id],drafts[non_canonical])=TRUE,0,IF(drafter_draft_stats[[#This Row],[total_vetoes]]-drafter_draft_stats[[#This Row],[vetoes_used]]&gt;=1,1,0))</f>
        <v>0</v>
      </c>
      <c r="S699">
        <f>IF(_xlfn.XLOOKUP(drafter_draft_stats[[#This Row],[draft_id]],drafts[id],drafts[non_canonical])=TRUE,0,IF(drafter_draft_stats[[#This Row],[total_veto_overrides]]-drafter_draft_stats[[#This Row],[veto_overrides_used]]&gt;=1,1,0))</f>
        <v>1</v>
      </c>
    </row>
    <row r="700" spans="2:19" x14ac:dyDescent="0.25">
      <c r="B700" t="s">
        <v>627</v>
      </c>
      <c r="C700" t="str">
        <f>_xlfn.XLOOKUP(drafter_draft_stats[[#This Row],[draft_id]],drafts[id],drafts[title])</f>
        <v>Patricia Highsmith</v>
      </c>
      <c r="D700" t="s">
        <v>977</v>
      </c>
      <c r="E700" t="str">
        <f>_xlfn.XLOOKUP(drafter_draft_stats[[#This Row],[drafter_id]],drafters[id],drafters[name],"")</f>
        <v>Louis Peitzman</v>
      </c>
      <c r="G700" t="str">
        <f>_xlfn.XLOOKUP(drafter_draft_stats[[#This Row],[drafter_team_id]],drafter_teams[id],drafter_teams[name],"")</f>
        <v/>
      </c>
      <c r="H700">
        <f>1</f>
        <v>1</v>
      </c>
      <c r="I700" cm="1">
        <f t="array" ref="I700">IF(_xlfn.XLOOKUP(drafter_draft_stats[[#This Row],[draft_id]],drafts[id],drafts[non_canonical])=TRUE,0,_xlfn.XLOOKUP(drafter_draft_stats[[#This Row],[drafter_id]],$D$2:$D699,$R$2:$R699,0,,-1))</f>
        <v>1</v>
      </c>
      <c r="J700" cm="1">
        <f t="array" ref="J700">IF(_xlfn.XLOOKUP(drafter_draft_stats[[#This Row],[draft_id]],drafts[id],drafts[non_canonical])=TRUE,0,_xlfn.XLOOKUP(drafter_draft_stats[[#This Row],[drafter_id]],$D$2:$D699,$S$2:$S699,0,,-1))</f>
        <v>0</v>
      </c>
      <c r="K700" cm="1">
        <f t="array" ref="K700">IF(_xlfn.XLOOKUP(1,(game_boards[draft_id]=drafter_draft_stats[[#This Row],[draft_id]])*(game_boards[drafter_id]=drafter_draft_stats[[#This Row],[drafter_id]]),game_boards[has_bonus_veto])=TRUE,1,0)</f>
        <v>0</v>
      </c>
      <c r="L700" cm="1">
        <f t="array" ref="L700">IF(_xlfn.XLOOKUP(1,(game_boards[draft_id]=drafter_draft_stats[[#This Row],[draft_id]])*(game_boards[drafter_id]=drafter_draft_stats[[#This Row],[drafter_id]]),game_boards[has_bonus_veto_override])=TRUE,1,0)</f>
        <v>0</v>
      </c>
      <c r="M700">
        <f>drafter_draft_stats[[#This Row],[starting_veto]]+drafter_draft_stats[[#This Row],[rollover_vetoes]]+drafter_draft_stats[[#This Row],[trivia_vetoes]]</f>
        <v>2</v>
      </c>
      <c r="N700">
        <f>drafter_draft_stats[[#This Row],[rollover_veto_override]]+drafter_draft_stats[[#This Row],[trivia_veto_override]]</f>
        <v>0</v>
      </c>
      <c r="P700">
        <v>1</v>
      </c>
      <c r="R700">
        <f>IF(_xlfn.XLOOKUP(drafter_draft_stats[[#This Row],[draft_id]],drafts[id],drafts[non_canonical])=TRUE,0,IF(drafter_draft_stats[[#This Row],[total_vetoes]]-drafter_draft_stats[[#This Row],[vetoes_used]]&gt;=1,1,0))</f>
        <v>1</v>
      </c>
      <c r="S700">
        <f>IF(_xlfn.XLOOKUP(drafter_draft_stats[[#This Row],[draft_id]],drafts[id],drafts[non_canonical])=TRUE,0,IF(drafter_draft_stats[[#This Row],[total_veto_overrides]]-drafter_draft_stats[[#This Row],[veto_overrides_used]]&gt;=1,1,0))</f>
        <v>0</v>
      </c>
    </row>
    <row r="701" spans="2:19" x14ac:dyDescent="0.25">
      <c r="B701" t="s">
        <v>619</v>
      </c>
      <c r="C701" t="str">
        <f>_xlfn.XLOOKUP(drafter_draft_stats[[#This Row],[draft_id]],drafts[id],drafts[title])</f>
        <v>Bookstore &amp; Library Movies</v>
      </c>
      <c r="E701" t="str">
        <f>_xlfn.XLOOKUP(drafter_draft_stats[[#This Row],[drafter_id]],drafters[id],drafters[name],"")</f>
        <v/>
      </c>
      <c r="F701" t="s">
        <v>1313</v>
      </c>
      <c r="G701" t="str">
        <f>_xlfn.XLOOKUP(drafter_draft_stats[[#This Row],[drafter_team_id]],drafter_teams[id],drafter_teams[name],"")</f>
        <v>Team This Had Oscar Buzz</v>
      </c>
      <c r="H701">
        <f>1</f>
        <v>1</v>
      </c>
      <c r="I701" cm="1">
        <f t="array" ref="I701">IF(_xlfn.XLOOKUP(drafter_draft_stats[[#This Row],[draft_id]],drafts[id],drafts[non_canonical])=TRUE,0,_xlfn.XLOOKUP(drafter_draft_stats[[#This Row],[drafter_team_id]],$F$2:$F700,$R$2:$R700,0,,-1))</f>
        <v>0</v>
      </c>
      <c r="J701" cm="1">
        <f t="array" ref="J701">IF(_xlfn.XLOOKUP(drafter_draft_stats[[#This Row],[draft_id]],drafts[id],drafts[non_canonical])=TRUE,0,_xlfn.XLOOKUP(drafter_draft_stats[[#This Row],[drafter_team_id]],$F$2:$F700,$S$2:$S700,0,,-1))</f>
        <v>0</v>
      </c>
      <c r="K701" cm="1">
        <f t="array" ref="K701">IF(_xlfn.XLOOKUP(1,(game_boards[draft_id]=drafter_draft_stats[[#This Row],[draft_id]])*(game_boards[drafter_team_id]=drafter_draft_stats[[#This Row],[drafter_team_id]]),game_boards[has_bonus_veto])=TRUE,1,0)</f>
        <v>0</v>
      </c>
      <c r="L701" cm="1">
        <f t="array" ref="L701">IF(_xlfn.XLOOKUP(1,(game_boards[draft_id]=drafter_draft_stats[[#This Row],[draft_id]])*(game_boards[drafter_team_id]=drafter_draft_stats[[#This Row],[drafter_team_id]]),game_boards[has_bonus_veto_override])=TRUE,1,0)</f>
        <v>0</v>
      </c>
      <c r="M701">
        <f>drafter_draft_stats[[#This Row],[starting_veto]]+drafter_draft_stats[[#This Row],[rollover_vetoes]]+drafter_draft_stats[[#This Row],[trivia_vetoes]]</f>
        <v>1</v>
      </c>
      <c r="N701">
        <f>drafter_draft_stats[[#This Row],[rollover_veto_override]]+drafter_draft_stats[[#This Row],[trivia_veto_override]]</f>
        <v>0</v>
      </c>
      <c r="R701">
        <f>IF(_xlfn.XLOOKUP(drafter_draft_stats[[#This Row],[draft_id]],drafts[id],drafts[non_canonical])=TRUE,0,IF(drafter_draft_stats[[#This Row],[total_vetoes]]-drafter_draft_stats[[#This Row],[vetoes_used]]&gt;=1,1,0))</f>
        <v>1</v>
      </c>
      <c r="S701">
        <f>IF(_xlfn.XLOOKUP(drafter_draft_stats[[#This Row],[draft_id]],drafts[id],drafts[non_canonical])=TRUE,0,IF(drafter_draft_stats[[#This Row],[total_veto_overrides]]-drafter_draft_stats[[#This Row],[veto_overrides_used]]&gt;=1,1,0))</f>
        <v>0</v>
      </c>
    </row>
    <row r="702" spans="2:19" x14ac:dyDescent="0.25">
      <c r="B702" t="s">
        <v>619</v>
      </c>
      <c r="C702" t="str">
        <f>_xlfn.XLOOKUP(drafter_draft_stats[[#This Row],[draft_id]],drafts[id],drafts[title])</f>
        <v>Bookstore &amp; Library Movies</v>
      </c>
      <c r="E702" t="str">
        <f>_xlfn.XLOOKUP(drafter_draft_stats[[#This Row],[drafter_id]],drafters[id],drafters[name],"")</f>
        <v/>
      </c>
      <c r="F702" t="s">
        <v>1309</v>
      </c>
      <c r="G702" t="str">
        <f>_xlfn.XLOOKUP(drafter_draft_stats[[#This Row],[drafter_team_id]],drafter_teams[id],drafter_teams[name],"")</f>
        <v>Katey Rich and Joanna Robinson</v>
      </c>
      <c r="H702">
        <f>1</f>
        <v>1</v>
      </c>
      <c r="I702" cm="1">
        <f t="array" ref="I702">IF(_xlfn.XLOOKUP(drafter_draft_stats[[#This Row],[draft_id]],drafts[id],drafts[non_canonical])=TRUE,0,_xlfn.XLOOKUP(drafter_draft_stats[[#This Row],[drafter_team_id]],$F$2:$F701,$R$2:$R701,0,,-1))</f>
        <v>0</v>
      </c>
      <c r="J702" cm="1">
        <f t="array" ref="J702">IF(_xlfn.XLOOKUP(drafter_draft_stats[[#This Row],[draft_id]],drafts[id],drafts[non_canonical])=TRUE,0,_xlfn.XLOOKUP(drafter_draft_stats[[#This Row],[drafter_team_id]],$F$2:$F701,$S$2:$S701,0,,-1))</f>
        <v>0</v>
      </c>
      <c r="K702" cm="1">
        <f t="array" ref="K702">IF(_xlfn.XLOOKUP(1,(game_boards[draft_id]=drafter_draft_stats[[#This Row],[draft_id]])*(game_boards[drafter_team_id]=drafter_draft_stats[[#This Row],[drafter_team_id]]),game_boards[has_bonus_veto])=TRUE,1,0)</f>
        <v>0</v>
      </c>
      <c r="L702" cm="1">
        <f t="array" ref="L702">IF(_xlfn.XLOOKUP(1,(game_boards[draft_id]=drafter_draft_stats[[#This Row],[draft_id]])*(game_boards[drafter_team_id]=drafter_draft_stats[[#This Row],[drafter_team_id]]),game_boards[has_bonus_veto_override])=TRUE,1,0)</f>
        <v>0</v>
      </c>
      <c r="M702">
        <f>drafter_draft_stats[[#This Row],[starting_veto]]+drafter_draft_stats[[#This Row],[rollover_vetoes]]+drafter_draft_stats[[#This Row],[trivia_vetoes]]</f>
        <v>1</v>
      </c>
      <c r="N702">
        <f>drafter_draft_stats[[#This Row],[rollover_veto_override]]+drafter_draft_stats[[#This Row],[trivia_veto_override]]</f>
        <v>0</v>
      </c>
      <c r="R702">
        <f>IF(_xlfn.XLOOKUP(drafter_draft_stats[[#This Row],[draft_id]],drafts[id],drafts[non_canonical])=TRUE,0,IF(drafter_draft_stats[[#This Row],[total_vetoes]]-drafter_draft_stats[[#This Row],[vetoes_used]]&gt;=1,1,0))</f>
        <v>1</v>
      </c>
      <c r="S702">
        <f>IF(_xlfn.XLOOKUP(drafter_draft_stats[[#This Row],[draft_id]],drafts[id],drafts[non_canonical])=TRUE,0,IF(drafter_draft_stats[[#This Row],[total_veto_overrides]]-drafter_draft_stats[[#This Row],[veto_overrides_used]]&gt;=1,1,0))</f>
        <v>0</v>
      </c>
    </row>
    <row r="703" spans="2:19" x14ac:dyDescent="0.25">
      <c r="B703" t="s">
        <v>478</v>
      </c>
      <c r="C703" t="str">
        <f>_xlfn.XLOOKUP(drafter_draft_stats[[#This Row],[draft_id]],drafts[id],drafts[title])</f>
        <v>1977 Horror</v>
      </c>
      <c r="D703" t="s">
        <v>915</v>
      </c>
      <c r="E703" t="str">
        <f>_xlfn.XLOOKUP(drafter_draft_stats[[#This Row],[drafter_id]],drafters[id],drafters[name],"")</f>
        <v>Billy Ray Brewton</v>
      </c>
      <c r="G703" t="str">
        <f>_xlfn.XLOOKUP(drafter_draft_stats[[#This Row],[drafter_team_id]],drafter_teams[id],drafter_teams[name],"")</f>
        <v/>
      </c>
      <c r="H703">
        <f>1</f>
        <v>1</v>
      </c>
      <c r="I703" cm="1">
        <f t="array" ref="I703">IF(_xlfn.XLOOKUP(drafter_draft_stats[[#This Row],[draft_id]],drafts[id],drafts[non_canonical])=TRUE,0,_xlfn.XLOOKUP(drafter_draft_stats[[#This Row],[drafter_id]],$D$2:$D702,$R$2:$R702,0,,-1))</f>
        <v>0</v>
      </c>
      <c r="J703" cm="1">
        <f t="array" ref="J703">IF(_xlfn.XLOOKUP(drafter_draft_stats[[#This Row],[draft_id]],drafts[id],drafts[non_canonical])=TRUE,0,_xlfn.XLOOKUP(drafter_draft_stats[[#This Row],[drafter_id]],$D$2:$D702,$S$2:$S702,0,,-1))</f>
        <v>1</v>
      </c>
      <c r="K703" cm="1">
        <f t="array" ref="K703">IF(_xlfn.XLOOKUP(1,(game_boards[draft_id]=drafter_draft_stats[[#This Row],[draft_id]])*(game_boards[drafter_id]=drafter_draft_stats[[#This Row],[drafter_id]]),game_boards[has_bonus_veto])=TRUE,1,0)</f>
        <v>0</v>
      </c>
      <c r="L703" cm="1">
        <f t="array" ref="L703">IF(_xlfn.XLOOKUP(1,(game_boards[draft_id]=drafter_draft_stats[[#This Row],[draft_id]])*(game_boards[drafter_id]=drafter_draft_stats[[#This Row],[drafter_id]]),game_boards[has_bonus_veto_override])=TRUE,1,0)</f>
        <v>0</v>
      </c>
      <c r="M703">
        <f>drafter_draft_stats[[#This Row],[starting_veto]]+drafter_draft_stats[[#This Row],[rollover_vetoes]]+drafter_draft_stats[[#This Row],[trivia_vetoes]]</f>
        <v>1</v>
      </c>
      <c r="N703">
        <f>drafter_draft_stats[[#This Row],[rollover_veto_override]]+drafter_draft_stats[[#This Row],[trivia_veto_override]]</f>
        <v>1</v>
      </c>
      <c r="P703">
        <v>1</v>
      </c>
      <c r="R703">
        <f>IF(_xlfn.XLOOKUP(drafter_draft_stats[[#This Row],[draft_id]],drafts[id],drafts[non_canonical])=TRUE,0,IF(drafter_draft_stats[[#This Row],[total_vetoes]]-drafter_draft_stats[[#This Row],[vetoes_used]]&gt;=1,1,0))</f>
        <v>0</v>
      </c>
      <c r="S703">
        <f>IF(_xlfn.XLOOKUP(drafter_draft_stats[[#This Row],[draft_id]],drafts[id],drafts[non_canonical])=TRUE,0,IF(drafter_draft_stats[[#This Row],[total_veto_overrides]]-drafter_draft_stats[[#This Row],[veto_overrides_used]]&gt;=1,1,0))</f>
        <v>1</v>
      </c>
    </row>
    <row r="704" spans="2:19" x14ac:dyDescent="0.25">
      <c r="B704" t="s">
        <v>478</v>
      </c>
      <c r="C704" t="str">
        <f>_xlfn.XLOOKUP(drafter_draft_stats[[#This Row],[draft_id]],drafts[id],drafts[title])</f>
        <v>1977 Horror</v>
      </c>
      <c r="D704" t="s">
        <v>909</v>
      </c>
      <c r="E704" t="str">
        <f>_xlfn.XLOOKUP(drafter_draft_stats[[#This Row],[drafter_id]],drafters[id],drafters[name],"")</f>
        <v>Kyle Anderson</v>
      </c>
      <c r="G704" t="str">
        <f>_xlfn.XLOOKUP(drafter_draft_stats[[#This Row],[drafter_team_id]],drafter_teams[id],drafter_teams[name],"")</f>
        <v/>
      </c>
      <c r="H704">
        <f>1</f>
        <v>1</v>
      </c>
      <c r="I704" cm="1">
        <f t="array" ref="I704">IF(_xlfn.XLOOKUP(drafter_draft_stats[[#This Row],[draft_id]],drafts[id],drafts[non_canonical])=TRUE,0,_xlfn.XLOOKUP(drafter_draft_stats[[#This Row],[drafter_id]],$D$2:$D703,$R$2:$R703,0,,-1))</f>
        <v>1</v>
      </c>
      <c r="J704" cm="1">
        <f t="array" ref="J704">IF(_xlfn.XLOOKUP(drafter_draft_stats[[#This Row],[draft_id]],drafts[id],drafts[non_canonical])=TRUE,0,_xlfn.XLOOKUP(drafter_draft_stats[[#This Row],[drafter_id]],$D$2:$D703,$S$2:$S703,0,,-1))</f>
        <v>0</v>
      </c>
      <c r="K704" cm="1">
        <f t="array" ref="K704">IF(_xlfn.XLOOKUP(1,(game_boards[draft_id]=drafter_draft_stats[[#This Row],[draft_id]])*(game_boards[drafter_id]=drafter_draft_stats[[#This Row],[drafter_id]]),game_boards[has_bonus_veto])=TRUE,1,0)</f>
        <v>0</v>
      </c>
      <c r="L704" cm="1">
        <f t="array" ref="L704">IF(_xlfn.XLOOKUP(1,(game_boards[draft_id]=drafter_draft_stats[[#This Row],[draft_id]])*(game_boards[drafter_id]=drafter_draft_stats[[#This Row],[drafter_id]]),game_boards[has_bonus_veto_override])=TRUE,1,0)</f>
        <v>0</v>
      </c>
      <c r="M704">
        <f>drafter_draft_stats[[#This Row],[starting_veto]]+drafter_draft_stats[[#This Row],[rollover_vetoes]]+drafter_draft_stats[[#This Row],[trivia_vetoes]]</f>
        <v>2</v>
      </c>
      <c r="N704">
        <f>drafter_draft_stats[[#This Row],[rollover_veto_override]]+drafter_draft_stats[[#This Row],[trivia_veto_override]]</f>
        <v>0</v>
      </c>
      <c r="R704">
        <f>IF(_xlfn.XLOOKUP(drafter_draft_stats[[#This Row],[draft_id]],drafts[id],drafts[non_canonical])=TRUE,0,IF(drafter_draft_stats[[#This Row],[total_vetoes]]-drafter_draft_stats[[#This Row],[vetoes_used]]&gt;=1,1,0))</f>
        <v>1</v>
      </c>
      <c r="S704">
        <f>IF(_xlfn.XLOOKUP(drafter_draft_stats[[#This Row],[draft_id]],drafts[id],drafts[non_canonical])=TRUE,0,IF(drafter_draft_stats[[#This Row],[total_veto_overrides]]-drafter_draft_stats[[#This Row],[veto_overrides_used]]&gt;=1,1,0))</f>
        <v>0</v>
      </c>
    </row>
    <row r="705" spans="2:19" x14ac:dyDescent="0.25">
      <c r="B705" t="s">
        <v>709</v>
      </c>
      <c r="C705" t="str">
        <f>_xlfn.XLOOKUP(drafter_draft_stats[[#This Row],[draft_id]],drafts[id],drafts[title])</f>
        <v>Erotic Horror</v>
      </c>
      <c r="D705" t="s">
        <v>1141</v>
      </c>
      <c r="E705" t="str">
        <f>_xlfn.XLOOKUP(drafter_draft_stats[[#This Row],[drafter_id]],drafters[id],drafters[name],"")</f>
        <v>Justin LaLiberty</v>
      </c>
      <c r="G705" t="str">
        <f>_xlfn.XLOOKUP(drafter_draft_stats[[#This Row],[drafter_team_id]],drafter_teams[id],drafter_teams[name],"")</f>
        <v/>
      </c>
      <c r="H705">
        <f>1</f>
        <v>1</v>
      </c>
      <c r="I705" cm="1">
        <f t="array" ref="I705">IF(_xlfn.XLOOKUP(drafter_draft_stats[[#This Row],[draft_id]],drafts[id],drafts[non_canonical])=TRUE,0,_xlfn.XLOOKUP(drafter_draft_stats[[#This Row],[drafter_id]],$D$2:$D704,$R$2:$R704,0,,-1))</f>
        <v>1</v>
      </c>
      <c r="J705" cm="1">
        <f t="array" ref="J705">IF(_xlfn.XLOOKUP(drafter_draft_stats[[#This Row],[draft_id]],drafts[id],drafts[non_canonical])=TRUE,0,_xlfn.XLOOKUP(drafter_draft_stats[[#This Row],[drafter_id]],$D$2:$D704,$S$2:$S704,0,,-1))</f>
        <v>0</v>
      </c>
      <c r="K705" cm="1">
        <f t="array" ref="K705">IF(_xlfn.XLOOKUP(1,(game_boards[draft_id]=drafter_draft_stats[[#This Row],[draft_id]])*(game_boards[drafter_id]=drafter_draft_stats[[#This Row],[drafter_id]]),game_boards[has_bonus_veto])=TRUE,1,0)</f>
        <v>0</v>
      </c>
      <c r="L705" cm="1">
        <f t="array" ref="L705">IF(_xlfn.XLOOKUP(1,(game_boards[draft_id]=drafter_draft_stats[[#This Row],[draft_id]])*(game_boards[drafter_id]=drafter_draft_stats[[#This Row],[drafter_id]]),game_boards[has_bonus_veto_override])=TRUE,1,0)</f>
        <v>0</v>
      </c>
      <c r="M705">
        <f>drafter_draft_stats[[#This Row],[starting_veto]]+drafter_draft_stats[[#This Row],[rollover_vetoes]]+drafter_draft_stats[[#This Row],[trivia_vetoes]]</f>
        <v>2</v>
      </c>
      <c r="N705">
        <f>drafter_draft_stats[[#This Row],[rollover_veto_override]]+drafter_draft_stats[[#This Row],[trivia_veto_override]]</f>
        <v>0</v>
      </c>
      <c r="R705">
        <f>IF(_xlfn.XLOOKUP(drafter_draft_stats[[#This Row],[draft_id]],drafts[id],drafts[non_canonical])=TRUE,0,IF(drafter_draft_stats[[#This Row],[total_vetoes]]-drafter_draft_stats[[#This Row],[vetoes_used]]&gt;=1,1,0))</f>
        <v>1</v>
      </c>
      <c r="S705">
        <f>IF(_xlfn.XLOOKUP(drafter_draft_stats[[#This Row],[draft_id]],drafts[id],drafts[non_canonical])=TRUE,0,IF(drafter_draft_stats[[#This Row],[total_veto_overrides]]-drafter_draft_stats[[#This Row],[veto_overrides_used]]&gt;=1,1,0))</f>
        <v>0</v>
      </c>
    </row>
    <row r="706" spans="2:19" x14ac:dyDescent="0.25">
      <c r="B706" t="s">
        <v>709</v>
      </c>
      <c r="C706" t="str">
        <f>_xlfn.XLOOKUP(drafter_draft_stats[[#This Row],[draft_id]],drafts[id],drafts[title])</f>
        <v>Erotic Horror</v>
      </c>
      <c r="D706" t="s">
        <v>1187</v>
      </c>
      <c r="E706" t="str">
        <f>_xlfn.XLOOKUP(drafter_draft_stats[[#This Row],[drafter_id]],drafters[id],drafters[name],"")</f>
        <v>Samm Deighan</v>
      </c>
      <c r="G706" t="str">
        <f>_xlfn.XLOOKUP(drafter_draft_stats[[#This Row],[drafter_team_id]],drafter_teams[id],drafter_teams[name],"")</f>
        <v/>
      </c>
      <c r="H706">
        <f>1</f>
        <v>1</v>
      </c>
      <c r="I706" cm="1">
        <f t="array" ref="I706">IF(_xlfn.XLOOKUP(drafter_draft_stats[[#This Row],[draft_id]],drafts[id],drafts[non_canonical])=TRUE,0,_xlfn.XLOOKUP(drafter_draft_stats[[#This Row],[drafter_id]],$D$2:$D705,$R$2:$R705,0,,-1))</f>
        <v>1</v>
      </c>
      <c r="J706" cm="1">
        <f t="array" ref="J706">IF(_xlfn.XLOOKUP(drafter_draft_stats[[#This Row],[draft_id]],drafts[id],drafts[non_canonical])=TRUE,0,_xlfn.XLOOKUP(drafter_draft_stats[[#This Row],[drafter_id]],$D$2:$D705,$S$2:$S705,0,,-1))</f>
        <v>0</v>
      </c>
      <c r="K706" cm="1">
        <f t="array" ref="K706">IF(_xlfn.XLOOKUP(1,(game_boards[draft_id]=drafter_draft_stats[[#This Row],[draft_id]])*(game_boards[drafter_id]=drafter_draft_stats[[#This Row],[drafter_id]]),game_boards[has_bonus_veto])=TRUE,1,0)</f>
        <v>0</v>
      </c>
      <c r="L706" cm="1">
        <f t="array" ref="L706">IF(_xlfn.XLOOKUP(1,(game_boards[draft_id]=drafter_draft_stats[[#This Row],[draft_id]])*(game_boards[drafter_id]=drafter_draft_stats[[#This Row],[drafter_id]]),game_boards[has_bonus_veto_override])=TRUE,1,0)</f>
        <v>0</v>
      </c>
      <c r="M706">
        <f>drafter_draft_stats[[#This Row],[starting_veto]]+drafter_draft_stats[[#This Row],[rollover_vetoes]]+drafter_draft_stats[[#This Row],[trivia_vetoes]]</f>
        <v>2</v>
      </c>
      <c r="N706">
        <f>drafter_draft_stats[[#This Row],[rollover_veto_override]]+drafter_draft_stats[[#This Row],[trivia_veto_override]]</f>
        <v>0</v>
      </c>
      <c r="R706">
        <f>IF(_xlfn.XLOOKUP(drafter_draft_stats[[#This Row],[draft_id]],drafts[id],drafts[non_canonical])=TRUE,0,IF(drafter_draft_stats[[#This Row],[total_vetoes]]-drafter_draft_stats[[#This Row],[vetoes_used]]&gt;=1,1,0))</f>
        <v>1</v>
      </c>
      <c r="S706">
        <f>IF(_xlfn.XLOOKUP(drafter_draft_stats[[#This Row],[draft_id]],drafts[id],drafts[non_canonical])=TRUE,0,IF(drafter_draft_stats[[#This Row],[total_veto_overrides]]-drafter_draft_stats[[#This Row],[veto_overrides_used]]&gt;=1,1,0))</f>
        <v>0</v>
      </c>
    </row>
    <row r="707" spans="2:19" x14ac:dyDescent="0.25">
      <c r="B707" t="s">
        <v>608</v>
      </c>
      <c r="C707" t="str">
        <f>_xlfn.XLOOKUP(drafter_draft_stats[[#This Row],[draft_id]],drafts[id],drafts[title])</f>
        <v>Rural Horror</v>
      </c>
      <c r="D707" t="s">
        <v>1239</v>
      </c>
      <c r="E707" t="str">
        <f>_xlfn.XLOOKUP(drafter_draft_stats[[#This Row],[drafter_id]],drafters[id],drafters[name],"")</f>
        <v>Joe George</v>
      </c>
      <c r="G707" t="str">
        <f>_xlfn.XLOOKUP(drafter_draft_stats[[#This Row],[drafter_team_id]],drafter_teams[id],drafter_teams[name],"")</f>
        <v/>
      </c>
      <c r="H707">
        <f>1</f>
        <v>1</v>
      </c>
      <c r="I707" cm="1">
        <f t="array" ref="I707">IF(_xlfn.XLOOKUP(drafter_draft_stats[[#This Row],[draft_id]],drafts[id],drafts[non_canonical])=TRUE,0,_xlfn.XLOOKUP(drafter_draft_stats[[#This Row],[drafter_id]],$D$2:$D706,$R$2:$R706,0,,-1))</f>
        <v>0</v>
      </c>
      <c r="J707" cm="1">
        <f t="array" ref="J707">IF(_xlfn.XLOOKUP(drafter_draft_stats[[#This Row],[draft_id]],drafts[id],drafts[non_canonical])=TRUE,0,_xlfn.XLOOKUP(drafter_draft_stats[[#This Row],[drafter_id]],$D$2:$D706,$S$2:$S706,0,,-1))</f>
        <v>0</v>
      </c>
      <c r="K707" cm="1">
        <f t="array" ref="K707">IF(_xlfn.XLOOKUP(1,(game_boards[draft_id]=drafter_draft_stats[[#This Row],[draft_id]])*(game_boards[drafter_id]=drafter_draft_stats[[#This Row],[drafter_id]]),game_boards[has_bonus_veto])=TRUE,1,0)</f>
        <v>0</v>
      </c>
      <c r="L707" cm="1">
        <f t="array" ref="L707">IF(_xlfn.XLOOKUP(1,(game_boards[draft_id]=drafter_draft_stats[[#This Row],[draft_id]])*(game_boards[drafter_id]=drafter_draft_stats[[#This Row],[drafter_id]]),game_boards[has_bonus_veto_override])=TRUE,1,0)</f>
        <v>0</v>
      </c>
      <c r="M707">
        <f>drafter_draft_stats[[#This Row],[starting_veto]]+drafter_draft_stats[[#This Row],[rollover_vetoes]]+drafter_draft_stats[[#This Row],[trivia_vetoes]]</f>
        <v>1</v>
      </c>
      <c r="N707">
        <f>drafter_draft_stats[[#This Row],[rollover_veto_override]]+drafter_draft_stats[[#This Row],[trivia_veto_override]]</f>
        <v>0</v>
      </c>
      <c r="P707">
        <v>1</v>
      </c>
      <c r="R707">
        <f>IF(_xlfn.XLOOKUP(drafter_draft_stats[[#This Row],[draft_id]],drafts[id],drafts[non_canonical])=TRUE,0,IF(drafter_draft_stats[[#This Row],[total_vetoes]]-drafter_draft_stats[[#This Row],[vetoes_used]]&gt;=1,1,0))</f>
        <v>0</v>
      </c>
      <c r="S707">
        <f>IF(_xlfn.XLOOKUP(drafter_draft_stats[[#This Row],[draft_id]],drafts[id],drafts[non_canonical])=TRUE,0,IF(drafter_draft_stats[[#This Row],[total_veto_overrides]]-drafter_draft_stats[[#This Row],[veto_overrides_used]]&gt;=1,1,0))</f>
        <v>0</v>
      </c>
    </row>
    <row r="708" spans="2:19" x14ac:dyDescent="0.25">
      <c r="B708" t="s">
        <v>608</v>
      </c>
      <c r="C708" t="str">
        <f>_xlfn.XLOOKUP(drafter_draft_stats[[#This Row],[draft_id]],drafts[id],drafts[title])</f>
        <v>Rural Horror</v>
      </c>
      <c r="D708" t="s">
        <v>1071</v>
      </c>
      <c r="E708" t="str">
        <f>_xlfn.XLOOKUP(drafter_draft_stats[[#This Row],[drafter_id]],drafters[id],drafters[name],"")</f>
        <v>Josh Larsen</v>
      </c>
      <c r="G708" t="str">
        <f>_xlfn.XLOOKUP(drafter_draft_stats[[#This Row],[drafter_team_id]],drafter_teams[id],drafter_teams[name],"")</f>
        <v/>
      </c>
      <c r="H708">
        <f>1</f>
        <v>1</v>
      </c>
      <c r="I708" cm="1">
        <f t="array" ref="I708">IF(_xlfn.XLOOKUP(drafter_draft_stats[[#This Row],[draft_id]],drafts[id],drafts[non_canonical])=TRUE,0,_xlfn.XLOOKUP(drafter_draft_stats[[#This Row],[drafter_id]],$D$2:$D707,$R$2:$R707,0,,-1))</f>
        <v>0</v>
      </c>
      <c r="J708" cm="1">
        <f t="array" ref="J708">IF(_xlfn.XLOOKUP(drafter_draft_stats[[#This Row],[draft_id]],drafts[id],drafts[non_canonical])=TRUE,0,_xlfn.XLOOKUP(drafter_draft_stats[[#This Row],[drafter_id]],$D$2:$D707,$S$2:$S707,0,,-1))</f>
        <v>0</v>
      </c>
      <c r="K708" cm="1">
        <f t="array" ref="K708">IF(_xlfn.XLOOKUP(1,(game_boards[draft_id]=drafter_draft_stats[[#This Row],[draft_id]])*(game_boards[drafter_id]=drafter_draft_stats[[#This Row],[drafter_id]]),game_boards[has_bonus_veto])=TRUE,1,0)</f>
        <v>0</v>
      </c>
      <c r="L708" cm="1">
        <f t="array" ref="L708">IF(_xlfn.XLOOKUP(1,(game_boards[draft_id]=drafter_draft_stats[[#This Row],[draft_id]])*(game_boards[drafter_id]=drafter_draft_stats[[#This Row],[drafter_id]]),game_boards[has_bonus_veto_override])=TRUE,1,0)</f>
        <v>0</v>
      </c>
      <c r="M708">
        <f>drafter_draft_stats[[#This Row],[starting_veto]]+drafter_draft_stats[[#This Row],[rollover_vetoes]]+drafter_draft_stats[[#This Row],[trivia_vetoes]]</f>
        <v>1</v>
      </c>
      <c r="N708">
        <f>drafter_draft_stats[[#This Row],[rollover_veto_override]]+drafter_draft_stats[[#This Row],[trivia_veto_override]]</f>
        <v>0</v>
      </c>
      <c r="P708">
        <v>1</v>
      </c>
      <c r="R708">
        <f>IF(_xlfn.XLOOKUP(drafter_draft_stats[[#This Row],[draft_id]],drafts[id],drafts[non_canonical])=TRUE,0,IF(drafter_draft_stats[[#This Row],[total_vetoes]]-drafter_draft_stats[[#This Row],[vetoes_used]]&gt;=1,1,0))</f>
        <v>0</v>
      </c>
      <c r="S708">
        <f>IF(_xlfn.XLOOKUP(drafter_draft_stats[[#This Row],[draft_id]],drafts[id],drafts[non_canonical])=TRUE,0,IF(drafter_draft_stats[[#This Row],[total_veto_overrides]]-drafter_draft_stats[[#This Row],[veto_overrides_used]]&gt;=1,1,0))</f>
        <v>0</v>
      </c>
    </row>
    <row r="709" spans="2:19" x14ac:dyDescent="0.25">
      <c r="B709" s="1" t="s">
        <v>350</v>
      </c>
      <c r="C709" t="str">
        <f>_xlfn.XLOOKUP(drafter_draft_stats[[#This Row],[draft_id]],drafts[id],drafts[title])</f>
        <v>Classic Hammer Horror mini-Mega</v>
      </c>
      <c r="D709" t="s">
        <v>1015</v>
      </c>
      <c r="E709" t="str">
        <f>_xlfn.XLOOKUP(drafter_draft_stats[[#This Row],[drafter_id]],drafters[id],drafters[name],"")</f>
        <v>Chris Hewitt</v>
      </c>
      <c r="G709" t="str">
        <f>_xlfn.XLOOKUP(drafter_draft_stats[[#This Row],[drafter_team_id]],drafter_teams[id],drafter_teams[name],"")</f>
        <v/>
      </c>
      <c r="H709">
        <f>1</f>
        <v>1</v>
      </c>
      <c r="I709" cm="1">
        <f t="array" ref="I709">IF(_xlfn.XLOOKUP(drafter_draft_stats[[#This Row],[draft_id]],drafts[id],drafts[non_canonical])=TRUE,0,_xlfn.XLOOKUP(drafter_draft_stats[[#This Row],[drafter_id]],$D$2:$D708,$R$2:$R708,0,,-1))</f>
        <v>0</v>
      </c>
      <c r="J709" cm="1">
        <f t="array" ref="J709">IF(_xlfn.XLOOKUP(drafter_draft_stats[[#This Row],[draft_id]],drafts[id],drafts[non_canonical])=TRUE,0,_xlfn.XLOOKUP(drafter_draft_stats[[#This Row],[drafter_id]],$D$2:$D708,$S$2:$S708,0,,-1))</f>
        <v>0</v>
      </c>
      <c r="K709" cm="1">
        <f t="array" ref="K709">IF(_xlfn.XLOOKUP(1,(game_boards[draft_id]=drafter_draft_stats[[#This Row],[draft_id]])*(game_boards[drafter_id]=drafter_draft_stats[[#This Row],[drafter_id]]),game_boards[has_bonus_veto])=TRUE,1,0)</f>
        <v>1</v>
      </c>
      <c r="L709" cm="1">
        <f t="array" ref="L709">IF(_xlfn.XLOOKUP(1,(game_boards[draft_id]=drafter_draft_stats[[#This Row],[draft_id]])*(game_boards[drafter_id]=drafter_draft_stats[[#This Row],[drafter_id]]),game_boards[has_bonus_veto_override])=TRUE,1,0)</f>
        <v>0</v>
      </c>
      <c r="M709">
        <f>drafter_draft_stats[[#This Row],[starting_veto]]+drafter_draft_stats[[#This Row],[rollover_vetoes]]+drafter_draft_stats[[#This Row],[trivia_vetoes]]</f>
        <v>2</v>
      </c>
      <c r="N709">
        <f>drafter_draft_stats[[#This Row],[rollover_veto_override]]+drafter_draft_stats[[#This Row],[trivia_veto_override]]</f>
        <v>0</v>
      </c>
      <c r="P709">
        <v>1</v>
      </c>
      <c r="R709">
        <f>IF(_xlfn.XLOOKUP(drafter_draft_stats[[#This Row],[draft_id]],drafts[id],drafts[non_canonical])=TRUE,0,IF(drafter_draft_stats[[#This Row],[total_vetoes]]-drafter_draft_stats[[#This Row],[vetoes_used]]&gt;=1,1,0))</f>
        <v>1</v>
      </c>
      <c r="S709">
        <f>IF(_xlfn.XLOOKUP(drafter_draft_stats[[#This Row],[draft_id]],drafts[id],drafts[non_canonical])=TRUE,0,IF(drafter_draft_stats[[#This Row],[total_veto_overrides]]-drafter_draft_stats[[#This Row],[veto_overrides_used]]&gt;=1,1,0))</f>
        <v>0</v>
      </c>
    </row>
    <row r="710" spans="2:19" x14ac:dyDescent="0.25">
      <c r="B710" s="1" t="s">
        <v>350</v>
      </c>
      <c r="C710" t="str">
        <f>_xlfn.XLOOKUP(drafter_draft_stats[[#This Row],[draft_id]],drafts[id],drafts[title])</f>
        <v>Classic Hammer Horror mini-Mega</v>
      </c>
      <c r="D710" t="s">
        <v>983</v>
      </c>
      <c r="E710" t="str">
        <f>_xlfn.XLOOKUP(drafter_draft_stats[[#This Row],[drafter_id]],drafters[id],drafters[name],"")</f>
        <v>B.J. Colangelo</v>
      </c>
      <c r="G710" t="str">
        <f>_xlfn.XLOOKUP(drafter_draft_stats[[#This Row],[drafter_team_id]],drafter_teams[id],drafter_teams[name],"")</f>
        <v/>
      </c>
      <c r="H710">
        <f>1</f>
        <v>1</v>
      </c>
      <c r="I710" cm="1">
        <f t="array" ref="I710">IF(_xlfn.XLOOKUP(drafter_draft_stats[[#This Row],[draft_id]],drafts[id],drafts[non_canonical])=TRUE,0,_xlfn.XLOOKUP(drafter_draft_stats[[#This Row],[drafter_id]],$D$2:$D709,$R$2:$R709,0,,-1))</f>
        <v>0</v>
      </c>
      <c r="J710" cm="1">
        <f t="array" ref="J710">IF(_xlfn.XLOOKUP(drafter_draft_stats[[#This Row],[draft_id]],drafts[id],drafts[non_canonical])=TRUE,0,_xlfn.XLOOKUP(drafter_draft_stats[[#This Row],[drafter_id]],$D$2:$D709,$S$2:$S709,0,,-1))</f>
        <v>0</v>
      </c>
      <c r="K710" cm="1">
        <f t="array" ref="K710">IF(_xlfn.XLOOKUP(1,(game_boards[draft_id]=drafter_draft_stats[[#This Row],[draft_id]])*(game_boards[drafter_id]=drafter_draft_stats[[#This Row],[drafter_id]]),game_boards[has_bonus_veto])=TRUE,1,0)</f>
        <v>0</v>
      </c>
      <c r="L710" cm="1">
        <f t="array" ref="L710">IF(_xlfn.XLOOKUP(1,(game_boards[draft_id]=drafter_draft_stats[[#This Row],[draft_id]])*(game_boards[drafter_id]=drafter_draft_stats[[#This Row],[drafter_id]]),game_boards[has_bonus_veto_override])=TRUE,1,0)</f>
        <v>0</v>
      </c>
      <c r="M710">
        <f>drafter_draft_stats[[#This Row],[starting_veto]]+drafter_draft_stats[[#This Row],[rollover_vetoes]]+drafter_draft_stats[[#This Row],[trivia_vetoes]]</f>
        <v>1</v>
      </c>
      <c r="N710">
        <f>drafter_draft_stats[[#This Row],[rollover_veto_override]]+drafter_draft_stats[[#This Row],[trivia_veto_override]]</f>
        <v>0</v>
      </c>
      <c r="P710">
        <v>1</v>
      </c>
      <c r="R710">
        <f>IF(_xlfn.XLOOKUP(drafter_draft_stats[[#This Row],[draft_id]],drafts[id],drafts[non_canonical])=TRUE,0,IF(drafter_draft_stats[[#This Row],[total_vetoes]]-drafter_draft_stats[[#This Row],[vetoes_used]]&gt;=1,1,0))</f>
        <v>0</v>
      </c>
      <c r="S710">
        <f>IF(_xlfn.XLOOKUP(drafter_draft_stats[[#This Row],[draft_id]],drafts[id],drafts[non_canonical])=TRUE,0,IF(drafter_draft_stats[[#This Row],[total_veto_overrides]]-drafter_draft_stats[[#This Row],[veto_overrides_used]]&gt;=1,1,0))</f>
        <v>0</v>
      </c>
    </row>
    <row r="711" spans="2:19" x14ac:dyDescent="0.25">
      <c r="B711" s="1" t="s">
        <v>350</v>
      </c>
      <c r="C711" t="str">
        <f>_xlfn.XLOOKUP(drafter_draft_stats[[#This Row],[draft_id]],drafts[id],drafts[title])</f>
        <v>Classic Hammer Horror mini-Mega</v>
      </c>
      <c r="D711" t="s">
        <v>789</v>
      </c>
      <c r="E711" t="str">
        <f>_xlfn.XLOOKUP(drafter_draft_stats[[#This Row],[drafter_id]],drafters[id],drafters[name],"")</f>
        <v>Bryan Cogman</v>
      </c>
      <c r="G711" t="str">
        <f>_xlfn.XLOOKUP(drafter_draft_stats[[#This Row],[drafter_team_id]],drafter_teams[id],drafter_teams[name],"")</f>
        <v/>
      </c>
      <c r="H711">
        <f>1</f>
        <v>1</v>
      </c>
      <c r="I711" cm="1">
        <f t="array" ref="I711">IF(_xlfn.XLOOKUP(drafter_draft_stats[[#This Row],[draft_id]],drafts[id],drafts[non_canonical])=TRUE,0,_xlfn.XLOOKUP(drafter_draft_stats[[#This Row],[drafter_id]],$D$2:$D710,$R$2:$R710,0,,-1))</f>
        <v>1</v>
      </c>
      <c r="J711" cm="1">
        <f t="array" ref="J711">IF(_xlfn.XLOOKUP(drafter_draft_stats[[#This Row],[draft_id]],drafts[id],drafts[non_canonical])=TRUE,0,_xlfn.XLOOKUP(drafter_draft_stats[[#This Row],[drafter_id]],$D$2:$D710,$S$2:$S710,0,,-1))</f>
        <v>1</v>
      </c>
      <c r="K711" cm="1">
        <f t="array" ref="K711">IF(_xlfn.XLOOKUP(1,(game_boards[draft_id]=drafter_draft_stats[[#This Row],[draft_id]])*(game_boards[drafter_id]=drafter_draft_stats[[#This Row],[drafter_id]]),game_boards[has_bonus_veto])=TRUE,1,0)</f>
        <v>0</v>
      </c>
      <c r="L711" cm="1">
        <f t="array" ref="L711">IF(_xlfn.XLOOKUP(1,(game_boards[draft_id]=drafter_draft_stats[[#This Row],[draft_id]])*(game_boards[drafter_id]=drafter_draft_stats[[#This Row],[drafter_id]]),game_boards[has_bonus_veto_override])=TRUE,1,0)</f>
        <v>1</v>
      </c>
      <c r="M711">
        <f>drafter_draft_stats[[#This Row],[starting_veto]]+drafter_draft_stats[[#This Row],[rollover_vetoes]]+drafter_draft_stats[[#This Row],[trivia_vetoes]]</f>
        <v>2</v>
      </c>
      <c r="N711">
        <f>drafter_draft_stats[[#This Row],[rollover_veto_override]]+drafter_draft_stats[[#This Row],[trivia_veto_override]]</f>
        <v>2</v>
      </c>
      <c r="P711">
        <v>2</v>
      </c>
      <c r="R711">
        <f>IF(_xlfn.XLOOKUP(drafter_draft_stats[[#This Row],[draft_id]],drafts[id],drafts[non_canonical])=TRUE,0,IF(drafter_draft_stats[[#This Row],[total_vetoes]]-drafter_draft_stats[[#This Row],[vetoes_used]]&gt;=1,1,0))</f>
        <v>0</v>
      </c>
      <c r="S711">
        <f>IF(_xlfn.XLOOKUP(drafter_draft_stats[[#This Row],[draft_id]],drafts[id],drafts[non_canonical])=TRUE,0,IF(drafter_draft_stats[[#This Row],[total_veto_overrides]]-drafter_draft_stats[[#This Row],[veto_overrides_used]]&gt;=1,1,0))</f>
        <v>1</v>
      </c>
    </row>
    <row r="712" spans="2:19" x14ac:dyDescent="0.25">
      <c r="B712" t="s">
        <v>296</v>
      </c>
      <c r="C712" t="str">
        <f>_xlfn.XLOOKUP(drafter_draft_stats[[#This Row],[draft_id]],drafts[id],drafts[title])</f>
        <v>Alfred Hitchcock Mega Draft</v>
      </c>
      <c r="D712" t="s">
        <v>1009</v>
      </c>
      <c r="E712" t="str">
        <f>_xlfn.XLOOKUP(drafter_draft_stats[[#This Row],[drafter_id]],drafters[id],drafters[name],"")</f>
        <v>Drea Clark</v>
      </c>
      <c r="G712" t="str">
        <f>_xlfn.XLOOKUP(drafter_draft_stats[[#This Row],[drafter_team_id]],drafter_teams[id],drafter_teams[name],"")</f>
        <v/>
      </c>
      <c r="H712">
        <f>1</f>
        <v>1</v>
      </c>
      <c r="I712" cm="1">
        <f t="array" ref="I712">IF(_xlfn.XLOOKUP(drafter_draft_stats[[#This Row],[draft_id]],drafts[id],drafts[non_canonical])=TRUE,0,_xlfn.XLOOKUP(drafter_draft_stats[[#This Row],[drafter_id]],$D$2:$D711,$R$2:$R711,0,,-1))</f>
        <v>0</v>
      </c>
      <c r="J712" cm="1">
        <f t="array" ref="J712">IF(_xlfn.XLOOKUP(drafter_draft_stats[[#This Row],[draft_id]],drafts[id],drafts[non_canonical])=TRUE,0,_xlfn.XLOOKUP(drafter_draft_stats[[#This Row],[drafter_id]],$D$2:$D711,$S$2:$S711,0,,-1))</f>
        <v>1</v>
      </c>
      <c r="K712" cm="1">
        <f t="array" ref="K712">IF(_xlfn.XLOOKUP(1,(game_boards[draft_id]=drafter_draft_stats[[#This Row],[draft_id]])*(game_boards[drafter_id]=drafter_draft_stats[[#This Row],[drafter_id]]),game_boards[has_bonus_veto])=TRUE,1,0)</f>
        <v>1</v>
      </c>
      <c r="L712" cm="1">
        <f t="array" ref="L712">IF(_xlfn.XLOOKUP(1,(game_boards[draft_id]=drafter_draft_stats[[#This Row],[draft_id]])*(game_boards[drafter_id]=drafter_draft_stats[[#This Row],[drafter_id]]),game_boards[has_bonus_veto_override])=TRUE,1,0)</f>
        <v>0</v>
      </c>
      <c r="M712">
        <f>drafter_draft_stats[[#This Row],[starting_veto]]+drafter_draft_stats[[#This Row],[rollover_vetoes]]+drafter_draft_stats[[#This Row],[trivia_vetoes]]</f>
        <v>2</v>
      </c>
      <c r="N712">
        <f>drafter_draft_stats[[#This Row],[rollover_veto_override]]+drafter_draft_stats[[#This Row],[trivia_veto_override]]</f>
        <v>1</v>
      </c>
      <c r="P712">
        <v>2</v>
      </c>
      <c r="R712">
        <f>IF(_xlfn.XLOOKUP(drafter_draft_stats[[#This Row],[draft_id]],drafts[id],drafts[non_canonical])=TRUE,0,IF(drafter_draft_stats[[#This Row],[total_vetoes]]-drafter_draft_stats[[#This Row],[vetoes_used]]&gt;=1,1,0))</f>
        <v>0</v>
      </c>
      <c r="S712">
        <f>IF(_xlfn.XLOOKUP(drafter_draft_stats[[#This Row],[draft_id]],drafts[id],drafts[non_canonical])=TRUE,0,IF(drafter_draft_stats[[#This Row],[total_veto_overrides]]-drafter_draft_stats[[#This Row],[veto_overrides_used]]&gt;=1,1,0))</f>
        <v>1</v>
      </c>
    </row>
    <row r="713" spans="2:19" x14ac:dyDescent="0.25">
      <c r="B713" t="s">
        <v>296</v>
      </c>
      <c r="C713" t="str">
        <f>_xlfn.XLOOKUP(drafter_draft_stats[[#This Row],[draft_id]],drafts[id],drafts[title])</f>
        <v>Alfred Hitchcock Mega Draft</v>
      </c>
      <c r="D713" t="s">
        <v>797</v>
      </c>
      <c r="E713" t="str">
        <f>_xlfn.XLOOKUP(drafter_draft_stats[[#This Row],[drafter_id]],drafters[id],drafters[name],"")</f>
        <v>William Bibbiani</v>
      </c>
      <c r="G713" t="str">
        <f>_xlfn.XLOOKUP(drafter_draft_stats[[#This Row],[drafter_team_id]],drafter_teams[id],drafter_teams[name],"")</f>
        <v/>
      </c>
      <c r="H713">
        <f>1</f>
        <v>1</v>
      </c>
      <c r="I713" cm="1">
        <f t="array" ref="I713">IF(_xlfn.XLOOKUP(drafter_draft_stats[[#This Row],[draft_id]],drafts[id],drafts[non_canonical])=TRUE,0,_xlfn.XLOOKUP(drafter_draft_stats[[#This Row],[drafter_id]],$D$2:$D712,$R$2:$R712,0,,-1))</f>
        <v>1</v>
      </c>
      <c r="J713" cm="1">
        <f t="array" ref="J713">IF(_xlfn.XLOOKUP(drafter_draft_stats[[#This Row],[draft_id]],drafts[id],drafts[non_canonical])=TRUE,0,_xlfn.XLOOKUP(drafter_draft_stats[[#This Row],[drafter_id]],$D$2:$D712,$S$2:$S712,0,,-1))</f>
        <v>0</v>
      </c>
      <c r="K713" cm="1">
        <f t="array" ref="K713">IF(_xlfn.XLOOKUP(1,(game_boards[draft_id]=drafter_draft_stats[[#This Row],[draft_id]])*(game_boards[drafter_id]=drafter_draft_stats[[#This Row],[drafter_id]]),game_boards[has_bonus_veto])=TRUE,1,0)</f>
        <v>0</v>
      </c>
      <c r="L713" cm="1">
        <f t="array" ref="L713">IF(_xlfn.XLOOKUP(1,(game_boards[draft_id]=drafter_draft_stats[[#This Row],[draft_id]])*(game_boards[drafter_id]=drafter_draft_stats[[#This Row],[drafter_id]]),game_boards[has_bonus_veto_override])=TRUE,1,0)</f>
        <v>0</v>
      </c>
      <c r="M713">
        <f>drafter_draft_stats[[#This Row],[starting_veto]]+drafter_draft_stats[[#This Row],[rollover_vetoes]]+drafter_draft_stats[[#This Row],[trivia_vetoes]]</f>
        <v>2</v>
      </c>
      <c r="N713">
        <f>drafter_draft_stats[[#This Row],[rollover_veto_override]]+drafter_draft_stats[[#This Row],[trivia_veto_override]]</f>
        <v>0</v>
      </c>
      <c r="P713">
        <v>2</v>
      </c>
      <c r="R713">
        <f>IF(_xlfn.XLOOKUP(drafter_draft_stats[[#This Row],[draft_id]],drafts[id],drafts[non_canonical])=TRUE,0,IF(drafter_draft_stats[[#This Row],[total_vetoes]]-drafter_draft_stats[[#This Row],[vetoes_used]]&gt;=1,1,0))</f>
        <v>0</v>
      </c>
      <c r="S713">
        <f>IF(_xlfn.XLOOKUP(drafter_draft_stats[[#This Row],[draft_id]],drafts[id],drafts[non_canonical])=TRUE,0,IF(drafter_draft_stats[[#This Row],[total_veto_overrides]]-drafter_draft_stats[[#This Row],[veto_overrides_used]]&gt;=1,1,0))</f>
        <v>0</v>
      </c>
    </row>
    <row r="714" spans="2:19" x14ac:dyDescent="0.25">
      <c r="B714" t="s">
        <v>296</v>
      </c>
      <c r="C714" t="str">
        <f>_xlfn.XLOOKUP(drafter_draft_stats[[#This Row],[draft_id]],drafts[id],drafts[title])</f>
        <v>Alfred Hitchcock Mega Draft</v>
      </c>
      <c r="D714" t="s">
        <v>1023</v>
      </c>
      <c r="E714" t="str">
        <f>_xlfn.XLOOKUP(drafter_draft_stats[[#This Row],[drafter_id]],drafters[id],drafters[name],"")</f>
        <v>Walter Chaw</v>
      </c>
      <c r="G714" t="str">
        <f>_xlfn.XLOOKUP(drafter_draft_stats[[#This Row],[drafter_team_id]],drafter_teams[id],drafter_teams[name],"")</f>
        <v/>
      </c>
      <c r="H714">
        <f>1</f>
        <v>1</v>
      </c>
      <c r="I714" cm="1">
        <f t="array" ref="I714">IF(_xlfn.XLOOKUP(drafter_draft_stats[[#This Row],[draft_id]],drafts[id],drafts[non_canonical])=TRUE,0,_xlfn.XLOOKUP(drafter_draft_stats[[#This Row],[drafter_id]],$D$2:$D713,$R$2:$R713,0,,-1))</f>
        <v>0</v>
      </c>
      <c r="J714" cm="1">
        <f t="array" ref="J714">IF(_xlfn.XLOOKUP(drafter_draft_stats[[#This Row],[draft_id]],drafts[id],drafts[non_canonical])=TRUE,0,_xlfn.XLOOKUP(drafter_draft_stats[[#This Row],[drafter_id]],$D$2:$D713,$S$2:$S713,0,,-1))</f>
        <v>0</v>
      </c>
      <c r="K714" cm="1">
        <f t="array" ref="K714">IF(_xlfn.XLOOKUP(1,(game_boards[draft_id]=drafter_draft_stats[[#This Row],[draft_id]])*(game_boards[drafter_id]=drafter_draft_stats[[#This Row],[drafter_id]]),game_boards[has_bonus_veto])=TRUE,1,0)</f>
        <v>0</v>
      </c>
      <c r="L714" cm="1">
        <f t="array" ref="L714">IF(_xlfn.XLOOKUP(1,(game_boards[draft_id]=drafter_draft_stats[[#This Row],[draft_id]])*(game_boards[drafter_id]=drafter_draft_stats[[#This Row],[drafter_id]]),game_boards[has_bonus_veto_override])=TRUE,1,0)</f>
        <v>1</v>
      </c>
      <c r="M714">
        <f>drafter_draft_stats[[#This Row],[starting_veto]]+drafter_draft_stats[[#This Row],[rollover_vetoes]]+drafter_draft_stats[[#This Row],[trivia_vetoes]]</f>
        <v>1</v>
      </c>
      <c r="N714">
        <f>drafter_draft_stats[[#This Row],[rollover_veto_override]]+drafter_draft_stats[[#This Row],[trivia_veto_override]]</f>
        <v>1</v>
      </c>
      <c r="P714">
        <v>1</v>
      </c>
      <c r="R714">
        <f>IF(_xlfn.XLOOKUP(drafter_draft_stats[[#This Row],[draft_id]],drafts[id],drafts[non_canonical])=TRUE,0,IF(drafter_draft_stats[[#This Row],[total_vetoes]]-drafter_draft_stats[[#This Row],[vetoes_used]]&gt;=1,1,0))</f>
        <v>0</v>
      </c>
      <c r="S714">
        <f>IF(_xlfn.XLOOKUP(drafter_draft_stats[[#This Row],[draft_id]],drafts[id],drafts[non_canonical])=TRUE,0,IF(drafter_draft_stats[[#This Row],[total_veto_overrides]]-drafter_draft_stats[[#This Row],[veto_overrides_used]]&gt;=1,1,0))</f>
        <v>1</v>
      </c>
    </row>
    <row r="715" spans="2:19" x14ac:dyDescent="0.25">
      <c r="B715" t="s">
        <v>296</v>
      </c>
      <c r="C715" t="str">
        <f>_xlfn.XLOOKUP(drafter_draft_stats[[#This Row],[draft_id]],drafts[id],drafts[title])</f>
        <v>Alfred Hitchcock Mega Draft</v>
      </c>
      <c r="D715" t="s">
        <v>1177</v>
      </c>
      <c r="E715" t="str">
        <f>_xlfn.XLOOKUP(drafter_draft_stats[[#This Row],[drafter_id]],drafters[id],drafters[name],"")</f>
        <v>Darren Franich</v>
      </c>
      <c r="G715" t="str">
        <f>_xlfn.XLOOKUP(drafter_draft_stats[[#This Row],[drafter_team_id]],drafter_teams[id],drafter_teams[name],"")</f>
        <v/>
      </c>
      <c r="H715">
        <f>1</f>
        <v>1</v>
      </c>
      <c r="I715" cm="1">
        <f t="array" ref="I715">IF(_xlfn.XLOOKUP(drafter_draft_stats[[#This Row],[draft_id]],drafts[id],drafts[non_canonical])=TRUE,0,_xlfn.XLOOKUP(drafter_draft_stats[[#This Row],[drafter_id]],$D$2:$D714,$R$2:$R714,0,,-1))</f>
        <v>0</v>
      </c>
      <c r="J715" cm="1">
        <f t="array" ref="J715">IF(_xlfn.XLOOKUP(drafter_draft_stats[[#This Row],[draft_id]],drafts[id],drafts[non_canonical])=TRUE,0,_xlfn.XLOOKUP(drafter_draft_stats[[#This Row],[drafter_id]],$D$2:$D714,$S$2:$S714,0,,-1))</f>
        <v>1</v>
      </c>
      <c r="K715" cm="1">
        <f t="array" ref="K715">IF(_xlfn.XLOOKUP(1,(game_boards[draft_id]=drafter_draft_stats[[#This Row],[draft_id]])*(game_boards[drafter_id]=drafter_draft_stats[[#This Row],[drafter_id]]),game_boards[has_bonus_veto])=TRUE,1,0)</f>
        <v>1</v>
      </c>
      <c r="L715" cm="1">
        <f t="array" ref="L715">IF(_xlfn.XLOOKUP(1,(game_boards[draft_id]=drafter_draft_stats[[#This Row],[draft_id]])*(game_boards[drafter_id]=drafter_draft_stats[[#This Row],[drafter_id]]),game_boards[has_bonus_veto_override])=TRUE,1,0)</f>
        <v>0</v>
      </c>
      <c r="M715">
        <f>drafter_draft_stats[[#This Row],[starting_veto]]+drafter_draft_stats[[#This Row],[rollover_vetoes]]+drafter_draft_stats[[#This Row],[trivia_vetoes]]</f>
        <v>2</v>
      </c>
      <c r="N715">
        <f>drafter_draft_stats[[#This Row],[rollover_veto_override]]+drafter_draft_stats[[#This Row],[trivia_veto_override]]</f>
        <v>1</v>
      </c>
      <c r="P715">
        <v>2</v>
      </c>
      <c r="R715">
        <f>IF(_xlfn.XLOOKUP(drafter_draft_stats[[#This Row],[draft_id]],drafts[id],drafts[non_canonical])=TRUE,0,IF(drafter_draft_stats[[#This Row],[total_vetoes]]-drafter_draft_stats[[#This Row],[vetoes_used]]&gt;=1,1,0))</f>
        <v>0</v>
      </c>
      <c r="S715">
        <f>IF(_xlfn.XLOOKUP(drafter_draft_stats[[#This Row],[draft_id]],drafts[id],drafts[non_canonical])=TRUE,0,IF(drafter_draft_stats[[#This Row],[total_veto_overrides]]-drafter_draft_stats[[#This Row],[veto_overrides_used]]&gt;=1,1,0))</f>
        <v>1</v>
      </c>
    </row>
    <row r="716" spans="2:19" x14ac:dyDescent="0.25">
      <c r="B716" t="s">
        <v>296</v>
      </c>
      <c r="C716" t="str">
        <f>_xlfn.XLOOKUP(drafter_draft_stats[[#This Row],[draft_id]],drafts[id],drafts[title])</f>
        <v>Alfred Hitchcock Mega Draft</v>
      </c>
      <c r="D716" t="s">
        <v>867</v>
      </c>
      <c r="E716" t="str">
        <f>_xlfn.XLOOKUP(drafter_draft_stats[[#This Row],[drafter_id]],drafters[id],drafters[name],"")</f>
        <v>Mark Harris</v>
      </c>
      <c r="G716" t="str">
        <f>_xlfn.XLOOKUP(drafter_draft_stats[[#This Row],[drafter_team_id]],drafter_teams[id],drafter_teams[name],"")</f>
        <v/>
      </c>
      <c r="H716">
        <f>1</f>
        <v>1</v>
      </c>
      <c r="I716" cm="1">
        <f t="array" ref="I716">IF(_xlfn.XLOOKUP(drafter_draft_stats[[#This Row],[draft_id]],drafts[id],drafts[non_canonical])=TRUE,0,_xlfn.XLOOKUP(drafter_draft_stats[[#This Row],[drafter_id]],$D$2:$D715,$R$2:$R715,0,,-1))</f>
        <v>1</v>
      </c>
      <c r="J716" cm="1">
        <f t="array" ref="J716">IF(_xlfn.XLOOKUP(drafter_draft_stats[[#This Row],[draft_id]],drafts[id],drafts[non_canonical])=TRUE,0,_xlfn.XLOOKUP(drafter_draft_stats[[#This Row],[drafter_id]],$D$2:$D715,$S$2:$S715,0,,-1))</f>
        <v>0</v>
      </c>
      <c r="K716" cm="1">
        <f t="array" ref="K716">IF(_xlfn.XLOOKUP(1,(game_boards[draft_id]=drafter_draft_stats[[#This Row],[draft_id]])*(game_boards[drafter_id]=drafter_draft_stats[[#This Row],[drafter_id]]),game_boards[has_bonus_veto])=TRUE,1,0)</f>
        <v>0</v>
      </c>
      <c r="L716" cm="1">
        <f t="array" ref="L716">IF(_xlfn.XLOOKUP(1,(game_boards[draft_id]=drafter_draft_stats[[#This Row],[draft_id]])*(game_boards[drafter_id]=drafter_draft_stats[[#This Row],[drafter_id]]),game_boards[has_bonus_veto_override])=TRUE,1,0)</f>
        <v>0</v>
      </c>
      <c r="M716">
        <f>drafter_draft_stats[[#This Row],[starting_veto]]+drafter_draft_stats[[#This Row],[rollover_vetoes]]+drafter_draft_stats[[#This Row],[trivia_vetoes]]</f>
        <v>2</v>
      </c>
      <c r="N716">
        <f>drafter_draft_stats[[#This Row],[rollover_veto_override]]+drafter_draft_stats[[#This Row],[trivia_veto_override]]</f>
        <v>0</v>
      </c>
      <c r="P716">
        <v>2</v>
      </c>
      <c r="R716">
        <f>IF(_xlfn.XLOOKUP(drafter_draft_stats[[#This Row],[draft_id]],drafts[id],drafts[non_canonical])=TRUE,0,IF(drafter_draft_stats[[#This Row],[total_vetoes]]-drafter_draft_stats[[#This Row],[vetoes_used]]&gt;=1,1,0))</f>
        <v>0</v>
      </c>
      <c r="S716">
        <f>IF(_xlfn.XLOOKUP(drafter_draft_stats[[#This Row],[draft_id]],drafts[id],drafts[non_canonical])=TRUE,0,IF(drafter_draft_stats[[#This Row],[total_veto_overrides]]-drafter_draft_stats[[#This Row],[veto_overrides_used]]&gt;=1,1,0))</f>
        <v>0</v>
      </c>
    </row>
    <row r="717" spans="2:19" x14ac:dyDescent="0.25">
      <c r="B717" t="s">
        <v>296</v>
      </c>
      <c r="C717" t="str">
        <f>_xlfn.XLOOKUP(drafter_draft_stats[[#This Row],[draft_id]],drafts[id],drafts[title])</f>
        <v>Alfred Hitchcock Mega Draft</v>
      </c>
      <c r="D717" t="s">
        <v>781</v>
      </c>
      <c r="E717" t="str">
        <f>_xlfn.XLOOKUP(drafter_draft_stats[[#This Row],[drafter_id]],drafters[id],drafters[name],"")</f>
        <v>Adam B. Vary</v>
      </c>
      <c r="G717" t="str">
        <f>_xlfn.XLOOKUP(drafter_draft_stats[[#This Row],[drafter_team_id]],drafter_teams[id],drafter_teams[name],"")</f>
        <v/>
      </c>
      <c r="H717">
        <f>1</f>
        <v>1</v>
      </c>
      <c r="I717" cm="1">
        <f t="array" ref="I717">IF(_xlfn.XLOOKUP(drafter_draft_stats[[#This Row],[draft_id]],drafts[id],drafts[non_canonical])=TRUE,0,_xlfn.XLOOKUP(drafter_draft_stats[[#This Row],[drafter_id]],$D$2:$D716,$R$2:$R716,0,,-1))</f>
        <v>1</v>
      </c>
      <c r="J717" cm="1">
        <f t="array" ref="J717">IF(_xlfn.XLOOKUP(drafter_draft_stats[[#This Row],[draft_id]],drafts[id],drafts[non_canonical])=TRUE,0,_xlfn.XLOOKUP(drafter_draft_stats[[#This Row],[drafter_id]],$D$2:$D716,$S$2:$S716,0,,-1))</f>
        <v>0</v>
      </c>
      <c r="K717" cm="1">
        <f t="array" ref="K717">IF(_xlfn.XLOOKUP(1,(game_boards[draft_id]=drafter_draft_stats[[#This Row],[draft_id]])*(game_boards[drafter_id]=drafter_draft_stats[[#This Row],[drafter_id]]),game_boards[has_bonus_veto])=TRUE,1,0)</f>
        <v>0</v>
      </c>
      <c r="L717" cm="1">
        <f t="array" ref="L717">IF(_xlfn.XLOOKUP(1,(game_boards[draft_id]=drafter_draft_stats[[#This Row],[draft_id]])*(game_boards[drafter_id]=drafter_draft_stats[[#This Row],[drafter_id]]),game_boards[has_bonus_veto_override])=TRUE,1,0)</f>
        <v>1</v>
      </c>
      <c r="M717">
        <f>drafter_draft_stats[[#This Row],[starting_veto]]+drafter_draft_stats[[#This Row],[rollover_vetoes]]+drafter_draft_stats[[#This Row],[trivia_vetoes]]</f>
        <v>2</v>
      </c>
      <c r="N717">
        <f>drafter_draft_stats[[#This Row],[rollover_veto_override]]+drafter_draft_stats[[#This Row],[trivia_veto_override]]</f>
        <v>1</v>
      </c>
      <c r="P717">
        <v>2</v>
      </c>
      <c r="R717">
        <f>IF(_xlfn.XLOOKUP(drafter_draft_stats[[#This Row],[draft_id]],drafts[id],drafts[non_canonical])=TRUE,0,IF(drafter_draft_stats[[#This Row],[total_vetoes]]-drafter_draft_stats[[#This Row],[vetoes_used]]&gt;=1,1,0))</f>
        <v>0</v>
      </c>
      <c r="S717">
        <f>IF(_xlfn.XLOOKUP(drafter_draft_stats[[#This Row],[draft_id]],drafts[id],drafts[non_canonical])=TRUE,0,IF(drafter_draft_stats[[#This Row],[total_veto_overrides]]-drafter_draft_stats[[#This Row],[veto_overrides_used]]&gt;=1,1,0))</f>
        <v>1</v>
      </c>
    </row>
    <row r="718" spans="2:19" x14ac:dyDescent="0.25">
      <c r="B718" t="s">
        <v>296</v>
      </c>
      <c r="C718" t="str">
        <f>_xlfn.XLOOKUP(drafter_draft_stats[[#This Row],[draft_id]],drafts[id],drafts[title])</f>
        <v>Alfred Hitchcock Mega Draft</v>
      </c>
      <c r="D718" t="s">
        <v>951</v>
      </c>
      <c r="E718" t="str">
        <f>_xlfn.XLOOKUP(drafter_draft_stats[[#This Row],[drafter_id]],drafters[id],drafters[name],"")</f>
        <v>Maureen Lee Lenker</v>
      </c>
      <c r="G718" t="str">
        <f>_xlfn.XLOOKUP(drafter_draft_stats[[#This Row],[drafter_team_id]],drafter_teams[id],drafter_teams[name],"")</f>
        <v/>
      </c>
      <c r="H718">
        <f>1</f>
        <v>1</v>
      </c>
      <c r="I718" cm="1">
        <f t="array" ref="I718">IF(_xlfn.XLOOKUP(drafter_draft_stats[[#This Row],[draft_id]],drafts[id],drafts[non_canonical])=TRUE,0,_xlfn.XLOOKUP(drafter_draft_stats[[#This Row],[drafter_id]],$D$2:$D717,$R$2:$R717,0,,-1))</f>
        <v>1</v>
      </c>
      <c r="J718" cm="1">
        <f t="array" ref="J718">IF(_xlfn.XLOOKUP(drafter_draft_stats[[#This Row],[draft_id]],drafts[id],drafts[non_canonical])=TRUE,0,_xlfn.XLOOKUP(drafter_draft_stats[[#This Row],[drafter_id]],$D$2:$D717,$S$2:$S717,0,,-1))</f>
        <v>1</v>
      </c>
      <c r="K718" cm="1">
        <f t="array" ref="K718">IF(_xlfn.XLOOKUP(1,(game_boards[draft_id]=drafter_draft_stats[[#This Row],[draft_id]])*(game_boards[drafter_id]=drafter_draft_stats[[#This Row],[drafter_id]]),game_boards[has_bonus_veto])=TRUE,1,0)</f>
        <v>1</v>
      </c>
      <c r="L718" cm="1">
        <f t="array" ref="L718">IF(_xlfn.XLOOKUP(1,(game_boards[draft_id]=drafter_draft_stats[[#This Row],[draft_id]])*(game_boards[drafter_id]=drafter_draft_stats[[#This Row],[drafter_id]]),game_boards[has_bonus_veto_override])=TRUE,1,0)</f>
        <v>0</v>
      </c>
      <c r="M718">
        <f>drafter_draft_stats[[#This Row],[starting_veto]]+drafter_draft_stats[[#This Row],[rollover_vetoes]]+drafter_draft_stats[[#This Row],[trivia_vetoes]]</f>
        <v>3</v>
      </c>
      <c r="N718">
        <f>drafter_draft_stats[[#This Row],[rollover_veto_override]]+drafter_draft_stats[[#This Row],[trivia_veto_override]]</f>
        <v>1</v>
      </c>
      <c r="O718">
        <v>1</v>
      </c>
      <c r="P718">
        <v>1</v>
      </c>
      <c r="Q718">
        <v>1</v>
      </c>
      <c r="R718">
        <f>IF(_xlfn.XLOOKUP(drafter_draft_stats[[#This Row],[draft_id]],drafts[id],drafts[non_canonical])=TRUE,0,IF(drafter_draft_stats[[#This Row],[total_vetoes]]-drafter_draft_stats[[#This Row],[vetoes_used]]&gt;=1,1,0))</f>
        <v>1</v>
      </c>
      <c r="S718">
        <f>IF(_xlfn.XLOOKUP(drafter_draft_stats[[#This Row],[draft_id]],drafts[id],drafts[non_canonical])=TRUE,0,IF(drafter_draft_stats[[#This Row],[total_veto_overrides]]-drafter_draft_stats[[#This Row],[veto_overrides_used]]&gt;=1,1,0))</f>
        <v>0</v>
      </c>
    </row>
    <row r="719" spans="2:19" x14ac:dyDescent="0.25">
      <c r="B719" t="s">
        <v>296</v>
      </c>
      <c r="C719" t="str">
        <f>_xlfn.XLOOKUP(drafter_draft_stats[[#This Row],[draft_id]],drafts[id],drafts[title])</f>
        <v>Alfred Hitchcock Mega Draft</v>
      </c>
      <c r="D719" t="s">
        <v>973</v>
      </c>
      <c r="E719" t="str">
        <f>_xlfn.XLOOKUP(drafter_draft_stats[[#This Row],[drafter_id]],drafters[id],drafters[name],"")</f>
        <v>Ben Mankiewicz</v>
      </c>
      <c r="G719" t="str">
        <f>_xlfn.XLOOKUP(drafter_draft_stats[[#This Row],[drafter_team_id]],drafter_teams[id],drafter_teams[name],"")</f>
        <v/>
      </c>
      <c r="H719">
        <f>1</f>
        <v>1</v>
      </c>
      <c r="I719" cm="1">
        <f t="array" ref="I719">IF(_xlfn.XLOOKUP(drafter_draft_stats[[#This Row],[draft_id]],drafts[id],drafts[non_canonical])=TRUE,0,_xlfn.XLOOKUP(drafter_draft_stats[[#This Row],[drafter_id]],$D$2:$D718,$R$2:$R718,0,,-1))</f>
        <v>0</v>
      </c>
      <c r="J719" cm="1">
        <f t="array" ref="J719">IF(_xlfn.XLOOKUP(drafter_draft_stats[[#This Row],[draft_id]],drafts[id],drafts[non_canonical])=TRUE,0,_xlfn.XLOOKUP(drafter_draft_stats[[#This Row],[drafter_id]],$D$2:$D718,$S$2:$S718,0,,-1))</f>
        <v>0</v>
      </c>
      <c r="K719" cm="1">
        <f t="array" ref="K719">IF(_xlfn.XLOOKUP(1,(game_boards[draft_id]=drafter_draft_stats[[#This Row],[draft_id]])*(game_boards[drafter_id]=drafter_draft_stats[[#This Row],[drafter_id]]),game_boards[has_bonus_veto])=TRUE,1,0)</f>
        <v>0</v>
      </c>
      <c r="L719" cm="1">
        <f t="array" ref="L719">IF(_xlfn.XLOOKUP(1,(game_boards[draft_id]=drafter_draft_stats[[#This Row],[draft_id]])*(game_boards[drafter_id]=drafter_draft_stats[[#This Row],[drafter_id]]),game_boards[has_bonus_veto_override])=TRUE,1,0)</f>
        <v>0</v>
      </c>
      <c r="M719">
        <f>drafter_draft_stats[[#This Row],[starting_veto]]+drafter_draft_stats[[#This Row],[rollover_vetoes]]+drafter_draft_stats[[#This Row],[trivia_vetoes]]</f>
        <v>1</v>
      </c>
      <c r="N719">
        <f>drafter_draft_stats[[#This Row],[rollover_veto_override]]+drafter_draft_stats[[#This Row],[trivia_veto_override]]</f>
        <v>0</v>
      </c>
      <c r="P719">
        <v>1</v>
      </c>
      <c r="R719">
        <f>IF(_xlfn.XLOOKUP(drafter_draft_stats[[#This Row],[draft_id]],drafts[id],drafts[non_canonical])=TRUE,0,IF(drafter_draft_stats[[#This Row],[total_vetoes]]-drafter_draft_stats[[#This Row],[vetoes_used]]&gt;=1,1,0))</f>
        <v>0</v>
      </c>
      <c r="S719">
        <f>IF(_xlfn.XLOOKUP(drafter_draft_stats[[#This Row],[draft_id]],drafts[id],drafts[non_canonical])=TRUE,0,IF(drafter_draft_stats[[#This Row],[total_veto_overrides]]-drafter_draft_stats[[#This Row],[veto_overrides_used]]&gt;=1,1,0))</f>
        <v>0</v>
      </c>
    </row>
    <row r="720" spans="2:19" x14ac:dyDescent="0.25">
      <c r="B720" t="s">
        <v>296</v>
      </c>
      <c r="C720" t="str">
        <f>_xlfn.XLOOKUP(drafter_draft_stats[[#This Row],[draft_id]],drafts[id],drafts[title])</f>
        <v>Alfred Hitchcock Mega Draft</v>
      </c>
      <c r="D720" t="s">
        <v>1133</v>
      </c>
      <c r="E720" t="str">
        <f>_xlfn.XLOOKUP(drafter_draft_stats[[#This Row],[drafter_id]],drafters[id],drafters[name],"")</f>
        <v>Oriana Nudo</v>
      </c>
      <c r="G720" t="str">
        <f>_xlfn.XLOOKUP(drafter_draft_stats[[#This Row],[drafter_team_id]],drafter_teams[id],drafter_teams[name],"")</f>
        <v/>
      </c>
      <c r="H720">
        <f>1</f>
        <v>1</v>
      </c>
      <c r="I720" cm="1">
        <f t="array" ref="I720">IF(_xlfn.XLOOKUP(drafter_draft_stats[[#This Row],[draft_id]],drafts[id],drafts[non_canonical])=TRUE,0,_xlfn.XLOOKUP(drafter_draft_stats[[#This Row],[drafter_id]],$D$2:$D719,$R$2:$R719,0,,-1))</f>
        <v>1</v>
      </c>
      <c r="J720" cm="1">
        <f t="array" ref="J720">IF(_xlfn.XLOOKUP(drafter_draft_stats[[#This Row],[draft_id]],drafts[id],drafts[non_canonical])=TRUE,0,_xlfn.XLOOKUP(drafter_draft_stats[[#This Row],[drafter_id]],$D$2:$D719,$S$2:$S719,0,,-1))</f>
        <v>0</v>
      </c>
      <c r="K720" cm="1">
        <f t="array" ref="K720">IF(_xlfn.XLOOKUP(1,(game_boards[draft_id]=drafter_draft_stats[[#This Row],[draft_id]])*(game_boards[drafter_id]=drafter_draft_stats[[#This Row],[drafter_id]]),game_boards[has_bonus_veto])=TRUE,1,0)</f>
        <v>0</v>
      </c>
      <c r="L720" cm="1">
        <f t="array" ref="L720">IF(_xlfn.XLOOKUP(1,(game_boards[draft_id]=drafter_draft_stats[[#This Row],[draft_id]])*(game_boards[drafter_id]=drafter_draft_stats[[#This Row],[drafter_id]]),game_boards[has_bonus_veto_override])=TRUE,1,0)</f>
        <v>1</v>
      </c>
      <c r="M720">
        <f>drafter_draft_stats[[#This Row],[starting_veto]]+drafter_draft_stats[[#This Row],[rollover_vetoes]]+drafter_draft_stats[[#This Row],[trivia_vetoes]]</f>
        <v>2</v>
      </c>
      <c r="N720">
        <f>drafter_draft_stats[[#This Row],[rollover_veto_override]]+drafter_draft_stats[[#This Row],[trivia_veto_override]]</f>
        <v>1</v>
      </c>
      <c r="P720">
        <v>1</v>
      </c>
      <c r="Q720">
        <v>1</v>
      </c>
      <c r="R720">
        <f>IF(_xlfn.XLOOKUP(drafter_draft_stats[[#This Row],[draft_id]],drafts[id],drafts[non_canonical])=TRUE,0,IF(drafter_draft_stats[[#This Row],[total_vetoes]]-drafter_draft_stats[[#This Row],[vetoes_used]]&gt;=1,1,0))</f>
        <v>1</v>
      </c>
      <c r="S720">
        <f>IF(_xlfn.XLOOKUP(drafter_draft_stats[[#This Row],[draft_id]],drafts[id],drafts[non_canonical])=TRUE,0,IF(drafter_draft_stats[[#This Row],[total_veto_overrides]]-drafter_draft_stats[[#This Row],[veto_overrides_used]]&gt;=1,1,0))</f>
        <v>0</v>
      </c>
    </row>
    <row r="721" spans="2:19" x14ac:dyDescent="0.25">
      <c r="B721" t="s">
        <v>616</v>
      </c>
      <c r="C721" t="str">
        <f>_xlfn.XLOOKUP(drafter_draft_stats[[#This Row],[draft_id]],drafts[id],drafts[title])</f>
        <v>François Truffaut Super Draft</v>
      </c>
      <c r="D721" t="s">
        <v>1115</v>
      </c>
      <c r="E721" t="str">
        <f>_xlfn.XLOOKUP(drafter_draft_stats[[#This Row],[drafter_id]],drafters[id],drafters[name],"")</f>
        <v>Ryan Marker</v>
      </c>
      <c r="G721" t="str">
        <f>_xlfn.XLOOKUP(drafter_draft_stats[[#This Row],[drafter_team_id]],drafter_teams[id],drafter_teams[name],"")</f>
        <v/>
      </c>
      <c r="H721">
        <f>1</f>
        <v>1</v>
      </c>
      <c r="I721" cm="1">
        <f t="array" ref="I721">IF(_xlfn.XLOOKUP(drafter_draft_stats[[#This Row],[draft_id]],drafts[id],drafts[non_canonical])=TRUE,0,_xlfn.XLOOKUP(drafter_draft_stats[[#This Row],[drafter_id]],$D$2:$D720,$R$2:$R720,0,,-1))</f>
        <v>0</v>
      </c>
      <c r="J721" cm="1">
        <f t="array" ref="J721">IF(_xlfn.XLOOKUP(drafter_draft_stats[[#This Row],[draft_id]],drafts[id],drafts[non_canonical])=TRUE,0,_xlfn.XLOOKUP(drafter_draft_stats[[#This Row],[drafter_id]],$D$2:$D720,$S$2:$S720,0,,-1))</f>
        <v>0</v>
      </c>
      <c r="K721" cm="1">
        <f t="array" ref="K721">IF(_xlfn.XLOOKUP(1,(game_boards[draft_id]=drafter_draft_stats[[#This Row],[draft_id]])*(game_boards[drafter_id]=drafter_draft_stats[[#This Row],[drafter_id]]),game_boards[has_bonus_veto])=TRUE,1,0)</f>
        <v>1</v>
      </c>
      <c r="L721" cm="1">
        <f t="array" ref="L721">IF(_xlfn.XLOOKUP(1,(game_boards[draft_id]=drafter_draft_stats[[#This Row],[draft_id]])*(game_boards[drafter_id]=drafter_draft_stats[[#This Row],[drafter_id]]),game_boards[has_bonus_veto_override])=TRUE,1,0)</f>
        <v>0</v>
      </c>
      <c r="M721">
        <f>drafter_draft_stats[[#This Row],[starting_veto]]+drafter_draft_stats[[#This Row],[rollover_vetoes]]+drafter_draft_stats[[#This Row],[trivia_vetoes]]</f>
        <v>2</v>
      </c>
      <c r="N721">
        <f>drafter_draft_stats[[#This Row],[rollover_veto_override]]+drafter_draft_stats[[#This Row],[trivia_veto_override]]</f>
        <v>0</v>
      </c>
      <c r="P721">
        <v>2</v>
      </c>
      <c r="R721">
        <f>IF(_xlfn.XLOOKUP(drafter_draft_stats[[#This Row],[draft_id]],drafts[id],drafts[non_canonical])=TRUE,0,IF(drafter_draft_stats[[#This Row],[total_vetoes]]-drafter_draft_stats[[#This Row],[vetoes_used]]&gt;=1,1,0))</f>
        <v>0</v>
      </c>
      <c r="S721">
        <f>IF(_xlfn.XLOOKUP(drafter_draft_stats[[#This Row],[draft_id]],drafts[id],drafts[non_canonical])=TRUE,0,IF(drafter_draft_stats[[#This Row],[total_veto_overrides]]-drafter_draft_stats[[#This Row],[veto_overrides_used]]&gt;=1,1,0))</f>
        <v>0</v>
      </c>
    </row>
    <row r="722" spans="2:19" x14ac:dyDescent="0.25">
      <c r="B722" t="s">
        <v>616</v>
      </c>
      <c r="C722" t="str">
        <f>_xlfn.XLOOKUP(drafter_draft_stats[[#This Row],[draft_id]],drafts[id],drafts[title])</f>
        <v>François Truffaut Super Draft</v>
      </c>
      <c r="D722" t="s">
        <v>921</v>
      </c>
      <c r="E722" t="str">
        <f>_xlfn.XLOOKUP(drafter_draft_stats[[#This Row],[drafter_id]],drafters[id],drafters[name],"")</f>
        <v>Marya Gates</v>
      </c>
      <c r="G722" t="str">
        <f>_xlfn.XLOOKUP(drafter_draft_stats[[#This Row],[drafter_team_id]],drafter_teams[id],drafter_teams[name],"")</f>
        <v/>
      </c>
      <c r="H722">
        <f>1</f>
        <v>1</v>
      </c>
      <c r="I722" cm="1">
        <f t="array" ref="I722">IF(_xlfn.XLOOKUP(drafter_draft_stats[[#This Row],[draft_id]],drafts[id],drafts[non_canonical])=TRUE,0,_xlfn.XLOOKUP(drafter_draft_stats[[#This Row],[drafter_id]],$D$2:$D721,$R$2:$R721,0,,-1))</f>
        <v>1</v>
      </c>
      <c r="J722" cm="1">
        <f t="array" ref="J722">IF(_xlfn.XLOOKUP(drafter_draft_stats[[#This Row],[draft_id]],drafts[id],drafts[non_canonical])=TRUE,0,_xlfn.XLOOKUP(drafter_draft_stats[[#This Row],[drafter_id]],$D$2:$D721,$S$2:$S721,0,,-1))</f>
        <v>0</v>
      </c>
      <c r="K722" cm="1">
        <f t="array" ref="K722">IF(_xlfn.XLOOKUP(1,(game_boards[draft_id]=drafter_draft_stats[[#This Row],[draft_id]])*(game_boards[drafter_id]=drafter_draft_stats[[#This Row],[drafter_id]]),game_boards[has_bonus_veto])=TRUE,1,0)</f>
        <v>0</v>
      </c>
      <c r="L722" cm="1">
        <f t="array" ref="L722">IF(_xlfn.XLOOKUP(1,(game_boards[draft_id]=drafter_draft_stats[[#This Row],[draft_id]])*(game_boards[drafter_id]=drafter_draft_stats[[#This Row],[drafter_id]]),game_boards[has_bonus_veto_override])=TRUE,1,0)</f>
        <v>1</v>
      </c>
      <c r="M722">
        <v>4</v>
      </c>
      <c r="N722">
        <f>drafter_draft_stats[[#This Row],[rollover_veto_override]]+drafter_draft_stats[[#This Row],[trivia_veto_override]]</f>
        <v>1</v>
      </c>
      <c r="P722">
        <v>4</v>
      </c>
      <c r="R722">
        <f>IF(_xlfn.XLOOKUP(drafter_draft_stats[[#This Row],[draft_id]],drafts[id],drafts[non_canonical])=TRUE,0,IF(drafter_draft_stats[[#This Row],[total_vetoes]]-drafter_draft_stats[[#This Row],[vetoes_used]]&gt;=1,1,0))</f>
        <v>0</v>
      </c>
      <c r="S722">
        <f>IF(_xlfn.XLOOKUP(drafter_draft_stats[[#This Row],[draft_id]],drafts[id],drafts[non_canonical])=TRUE,0,IF(drafter_draft_stats[[#This Row],[total_veto_overrides]]-drafter_draft_stats[[#This Row],[veto_overrides_used]]&gt;=1,1,0))</f>
        <v>1</v>
      </c>
    </row>
    <row r="723" spans="2:19" x14ac:dyDescent="0.25">
      <c r="B723" t="s">
        <v>616</v>
      </c>
      <c r="C723" t="str">
        <f>_xlfn.XLOOKUP(drafter_draft_stats[[#This Row],[draft_id]],drafts[id],drafts[title])</f>
        <v>François Truffaut Super Draft</v>
      </c>
      <c r="D723" t="s">
        <v>1237</v>
      </c>
      <c r="E723" t="str">
        <f>_xlfn.XLOOKUP(drafter_draft_stats[[#This Row],[drafter_id]],drafters[id],drafters[name],"")</f>
        <v>Clay Keller</v>
      </c>
      <c r="G723" t="str">
        <f>_xlfn.XLOOKUP(drafter_draft_stats[[#This Row],[drafter_team_id]],drafter_teams[id],drafter_teams[name],"")</f>
        <v/>
      </c>
      <c r="H723">
        <f>1</f>
        <v>1</v>
      </c>
      <c r="I723" cm="1">
        <f t="array" ref="I723">IF(_xlfn.XLOOKUP(drafter_draft_stats[[#This Row],[draft_id]],drafts[id],drafts[non_canonical])=TRUE,0,_xlfn.XLOOKUP(drafter_draft_stats[[#This Row],[drafter_id]],$D$2:$D722,$R$2:$R722,0,,-1))</f>
        <v>0</v>
      </c>
      <c r="J723" cm="1">
        <f t="array" ref="J723">IF(_xlfn.XLOOKUP(drafter_draft_stats[[#This Row],[draft_id]],drafts[id],drafts[non_canonical])=TRUE,0,_xlfn.XLOOKUP(drafter_draft_stats[[#This Row],[drafter_id]],$D$2:$D722,$S$2:$S722,0,,-1))</f>
        <v>0</v>
      </c>
      <c r="K723" cm="1">
        <f t="array" ref="K723">IF(_xlfn.XLOOKUP(1,(game_boards[draft_id]=drafter_draft_stats[[#This Row],[draft_id]])*(game_boards[drafter_id]=drafter_draft_stats[[#This Row],[drafter_id]]),game_boards[has_bonus_veto])=TRUE,1,0)</f>
        <v>0</v>
      </c>
      <c r="L723" cm="1">
        <f t="array" ref="L723">IF(_xlfn.XLOOKUP(1,(game_boards[draft_id]=drafter_draft_stats[[#This Row],[draft_id]])*(game_boards[drafter_id]=drafter_draft_stats[[#This Row],[drafter_id]]),game_boards[has_bonus_veto_override])=TRUE,1,0)</f>
        <v>1</v>
      </c>
      <c r="M723">
        <f>drafter_draft_stats[[#This Row],[starting_veto]]+drafter_draft_stats[[#This Row],[rollover_vetoes]]+drafter_draft_stats[[#This Row],[trivia_vetoes]]</f>
        <v>1</v>
      </c>
      <c r="N723">
        <f>drafter_draft_stats[[#This Row],[rollover_veto_override]]+drafter_draft_stats[[#This Row],[trivia_veto_override]]</f>
        <v>1</v>
      </c>
      <c r="P723">
        <v>1</v>
      </c>
      <c r="Q723">
        <v>1</v>
      </c>
      <c r="R723">
        <f>IF(_xlfn.XLOOKUP(drafter_draft_stats[[#This Row],[draft_id]],drafts[id],drafts[non_canonical])=TRUE,0,IF(drafter_draft_stats[[#This Row],[total_vetoes]]-drafter_draft_stats[[#This Row],[vetoes_used]]&gt;=1,1,0))</f>
        <v>0</v>
      </c>
      <c r="S723">
        <f>IF(_xlfn.XLOOKUP(drafter_draft_stats[[#This Row],[draft_id]],drafts[id],drafts[non_canonical])=TRUE,0,IF(drafter_draft_stats[[#This Row],[total_veto_overrides]]-drafter_draft_stats[[#This Row],[veto_overrides_used]]&gt;=1,1,0))</f>
        <v>0</v>
      </c>
    </row>
    <row r="724" spans="2:19" x14ac:dyDescent="0.25">
      <c r="B724" t="s">
        <v>540</v>
      </c>
      <c r="C724" t="str">
        <f>_xlfn.XLOOKUP(drafter_draft_stats[[#This Row],[draft_id]],drafts[id],drafts[title])</f>
        <v>Holiday Horror (Non Christmas &amp; Halloween)</v>
      </c>
      <c r="D724" t="s">
        <v>793</v>
      </c>
      <c r="E724" t="str">
        <f>_xlfn.XLOOKUP(drafter_draft_stats[[#This Row],[drafter_id]],drafters[id],drafters[name],"")</f>
        <v>Clarke Wolfe</v>
      </c>
      <c r="G724" t="str">
        <f>_xlfn.XLOOKUP(drafter_draft_stats[[#This Row],[drafter_team_id]],drafter_teams[id],drafter_teams[name],"")</f>
        <v/>
      </c>
      <c r="H724">
        <f>1</f>
        <v>1</v>
      </c>
      <c r="I724" cm="1">
        <f t="array" ref="I724">IF(_xlfn.XLOOKUP(drafter_draft_stats[[#This Row],[draft_id]],drafts[id],drafts[non_canonical])=TRUE,0,_xlfn.XLOOKUP(drafter_draft_stats[[#This Row],[drafter_id]],$D$2:$D723,$R$2:$R723,0,,-1))</f>
        <v>1</v>
      </c>
      <c r="J724" cm="1">
        <f t="array" ref="J724">IF(_xlfn.XLOOKUP(drafter_draft_stats[[#This Row],[draft_id]],drafts[id],drafts[non_canonical])=TRUE,0,_xlfn.XLOOKUP(drafter_draft_stats[[#This Row],[drafter_id]],$D$2:$D723,$S$2:$S723,0,,-1))</f>
        <v>0</v>
      </c>
      <c r="K724" cm="1">
        <f t="array" ref="K724">IF(_xlfn.XLOOKUP(1,(game_boards[draft_id]=drafter_draft_stats[[#This Row],[draft_id]])*(game_boards[drafter_id]=drafter_draft_stats[[#This Row],[drafter_id]]),game_boards[has_bonus_veto])=TRUE,1,0)</f>
        <v>0</v>
      </c>
      <c r="L724" cm="1">
        <f t="array" ref="L724">IF(_xlfn.XLOOKUP(1,(game_boards[draft_id]=drafter_draft_stats[[#This Row],[draft_id]])*(game_boards[drafter_id]=drafter_draft_stats[[#This Row],[drafter_id]]),game_boards[has_bonus_veto_override])=TRUE,1,0)</f>
        <v>0</v>
      </c>
      <c r="M724">
        <f>drafter_draft_stats[[#This Row],[starting_veto]]+drafter_draft_stats[[#This Row],[rollover_vetoes]]+drafter_draft_stats[[#This Row],[trivia_vetoes]]</f>
        <v>2</v>
      </c>
      <c r="N724">
        <f>drafter_draft_stats[[#This Row],[rollover_veto_override]]+drafter_draft_stats[[#This Row],[trivia_veto_override]]</f>
        <v>0</v>
      </c>
      <c r="R724">
        <f>IF(_xlfn.XLOOKUP(drafter_draft_stats[[#This Row],[draft_id]],drafts[id],drafts[non_canonical])=TRUE,0,IF(drafter_draft_stats[[#This Row],[total_vetoes]]-drafter_draft_stats[[#This Row],[vetoes_used]]&gt;=1,1,0))</f>
        <v>1</v>
      </c>
      <c r="S724">
        <f>IF(_xlfn.XLOOKUP(drafter_draft_stats[[#This Row],[draft_id]],drafts[id],drafts[non_canonical])=TRUE,0,IF(drafter_draft_stats[[#This Row],[total_veto_overrides]]-drafter_draft_stats[[#This Row],[veto_overrides_used]]&gt;=1,1,0))</f>
        <v>0</v>
      </c>
    </row>
    <row r="725" spans="2:19" x14ac:dyDescent="0.25">
      <c r="B725" t="s">
        <v>540</v>
      </c>
      <c r="C725" t="str">
        <f>_xlfn.XLOOKUP(drafter_draft_stats[[#This Row],[draft_id]],drafts[id],drafts[title])</f>
        <v>Holiday Horror (Non Christmas &amp; Halloween)</v>
      </c>
      <c r="D725" t="s">
        <v>873</v>
      </c>
      <c r="E725" t="str">
        <f>_xlfn.XLOOKUP(drafter_draft_stats[[#This Row],[drafter_id]],drafters[id],drafters[name],"")</f>
        <v>Samm Levine</v>
      </c>
      <c r="G725" t="str">
        <f>_xlfn.XLOOKUP(drafter_draft_stats[[#This Row],[drafter_team_id]],drafter_teams[id],drafter_teams[name],"")</f>
        <v/>
      </c>
      <c r="H725">
        <f>1</f>
        <v>1</v>
      </c>
      <c r="I725" cm="1">
        <f t="array" ref="I725">IF(_xlfn.XLOOKUP(drafter_draft_stats[[#This Row],[draft_id]],drafts[id],drafts[non_canonical])=TRUE,0,_xlfn.XLOOKUP(drafter_draft_stats[[#This Row],[drafter_id]],$D$2:$D724,$R$2:$R724,0,,-1))</f>
        <v>0</v>
      </c>
      <c r="J725" cm="1">
        <f t="array" ref="J725">IF(_xlfn.XLOOKUP(drafter_draft_stats[[#This Row],[draft_id]],drafts[id],drafts[non_canonical])=TRUE,0,_xlfn.XLOOKUP(drafter_draft_stats[[#This Row],[drafter_id]],$D$2:$D724,$S$2:$S724,0,,-1))</f>
        <v>0</v>
      </c>
      <c r="K725" cm="1">
        <f t="array" ref="K725">IF(_xlfn.XLOOKUP(1,(game_boards[draft_id]=drafter_draft_stats[[#This Row],[draft_id]])*(game_boards[drafter_id]=drafter_draft_stats[[#This Row],[drafter_id]]),game_boards[has_bonus_veto])=TRUE,1,0)</f>
        <v>0</v>
      </c>
      <c r="L725" cm="1">
        <f t="array" ref="L725">IF(_xlfn.XLOOKUP(1,(game_boards[draft_id]=drafter_draft_stats[[#This Row],[draft_id]])*(game_boards[drafter_id]=drafter_draft_stats[[#This Row],[drafter_id]]),game_boards[has_bonus_veto_override])=TRUE,1,0)</f>
        <v>0</v>
      </c>
      <c r="M725">
        <f>drafter_draft_stats[[#This Row],[starting_veto]]+drafter_draft_stats[[#This Row],[rollover_vetoes]]+drafter_draft_stats[[#This Row],[trivia_vetoes]]</f>
        <v>1</v>
      </c>
      <c r="N725">
        <f>drafter_draft_stats[[#This Row],[rollover_veto_override]]+drafter_draft_stats[[#This Row],[trivia_veto_override]]</f>
        <v>0</v>
      </c>
      <c r="R725">
        <f>IF(_xlfn.XLOOKUP(drafter_draft_stats[[#This Row],[draft_id]],drafts[id],drafts[non_canonical])=TRUE,0,IF(drafter_draft_stats[[#This Row],[total_vetoes]]-drafter_draft_stats[[#This Row],[vetoes_used]]&gt;=1,1,0))</f>
        <v>1</v>
      </c>
      <c r="S725">
        <f>IF(_xlfn.XLOOKUP(drafter_draft_stats[[#This Row],[draft_id]],drafts[id],drafts[non_canonical])=TRUE,0,IF(drafter_draft_stats[[#This Row],[total_veto_overrides]]-drafter_draft_stats[[#This Row],[veto_overrides_used]]&gt;=1,1,0))</f>
        <v>0</v>
      </c>
    </row>
    <row r="726" spans="2:19" x14ac:dyDescent="0.25">
      <c r="B726" t="s">
        <v>238</v>
      </c>
      <c r="C726" t="str">
        <f>_xlfn.XLOOKUP(drafter_draft_stats[[#This Row],[draft_id]],drafts[id],drafts[title])</f>
        <v>Charlie Kaufman Super Draft</v>
      </c>
      <c r="D726" t="s">
        <v>1033</v>
      </c>
      <c r="E726" t="str">
        <f>_xlfn.XLOOKUP(drafter_draft_stats[[#This Row],[drafter_id]],drafters[id],drafters[name],"")</f>
        <v>Liz Shannon Miller</v>
      </c>
      <c r="G726" t="str">
        <f>_xlfn.XLOOKUP(drafter_draft_stats[[#This Row],[drafter_team_id]],drafter_teams[id],drafter_teams[name],"")</f>
        <v/>
      </c>
      <c r="H726">
        <f>1</f>
        <v>1</v>
      </c>
      <c r="I726" cm="1">
        <f t="array" ref="I726">IF(_xlfn.XLOOKUP(drafter_draft_stats[[#This Row],[draft_id]],drafts[id],drafts[non_canonical])=TRUE,0,_xlfn.XLOOKUP(drafter_draft_stats[[#This Row],[drafter_id]],$D$2:$D725,$R$2:$R725,0,,-1))</f>
        <v>1</v>
      </c>
      <c r="J726" cm="1">
        <f t="array" ref="J726">IF(_xlfn.XLOOKUP(drafter_draft_stats[[#This Row],[draft_id]],drafts[id],drafts[non_canonical])=TRUE,0,_xlfn.XLOOKUP(drafter_draft_stats[[#This Row],[drafter_id]],$D$2:$D725,$S$2:$S725,0,,-1))</f>
        <v>0</v>
      </c>
      <c r="K726" cm="1">
        <f t="array" ref="K726">IF(_xlfn.XLOOKUP(1,(game_boards[draft_id]=drafter_draft_stats[[#This Row],[draft_id]])*(game_boards[drafter_id]=drafter_draft_stats[[#This Row],[drafter_id]]),game_boards[has_bonus_veto])=TRUE,1,0)</f>
        <v>1</v>
      </c>
      <c r="L726" cm="1">
        <f t="array" ref="L726">IF(_xlfn.XLOOKUP(1,(game_boards[draft_id]=drafter_draft_stats[[#This Row],[draft_id]])*(game_boards[drafter_id]=drafter_draft_stats[[#This Row],[drafter_id]]),game_boards[has_bonus_veto_override])=TRUE,1,0)</f>
        <v>0</v>
      </c>
      <c r="M726">
        <f>drafter_draft_stats[[#This Row],[starting_veto]]+drafter_draft_stats[[#This Row],[rollover_vetoes]]+drafter_draft_stats[[#This Row],[trivia_vetoes]]</f>
        <v>3</v>
      </c>
      <c r="N726">
        <f>drafter_draft_stats[[#This Row],[rollover_veto_override]]+drafter_draft_stats[[#This Row],[trivia_veto_override]]</f>
        <v>0</v>
      </c>
      <c r="P726">
        <v>1</v>
      </c>
      <c r="R726">
        <f>IF(_xlfn.XLOOKUP(drafter_draft_stats[[#This Row],[draft_id]],drafts[id],drafts[non_canonical])=TRUE,0,IF(drafter_draft_stats[[#This Row],[total_vetoes]]-drafter_draft_stats[[#This Row],[vetoes_used]]&gt;=1,1,0))</f>
        <v>1</v>
      </c>
      <c r="S726">
        <f>IF(_xlfn.XLOOKUP(drafter_draft_stats[[#This Row],[draft_id]],drafts[id],drafts[non_canonical])=TRUE,0,IF(drafter_draft_stats[[#This Row],[total_veto_overrides]]-drafter_draft_stats[[#This Row],[veto_overrides_used]]&gt;=1,1,0))</f>
        <v>0</v>
      </c>
    </row>
    <row r="727" spans="2:19" x14ac:dyDescent="0.25">
      <c r="B727" t="s">
        <v>238</v>
      </c>
      <c r="C727" t="str">
        <f>_xlfn.XLOOKUP(drafter_draft_stats[[#This Row],[draft_id]],drafts[id],drafts[title])</f>
        <v>Charlie Kaufman Super Draft</v>
      </c>
      <c r="D727" t="s">
        <v>859</v>
      </c>
      <c r="E727" t="str">
        <f>_xlfn.XLOOKUP(drafter_draft_stats[[#This Row],[drafter_id]],drafters[id],drafters[name],"")</f>
        <v>Angie Han</v>
      </c>
      <c r="G727" t="str">
        <f>_xlfn.XLOOKUP(drafter_draft_stats[[#This Row],[drafter_team_id]],drafter_teams[id],drafter_teams[name],"")</f>
        <v/>
      </c>
      <c r="H727">
        <f>1</f>
        <v>1</v>
      </c>
      <c r="I727" cm="1">
        <f t="array" ref="I727">IF(_xlfn.XLOOKUP(drafter_draft_stats[[#This Row],[draft_id]],drafts[id],drafts[non_canonical])=TRUE,0,_xlfn.XLOOKUP(drafter_draft_stats[[#This Row],[drafter_id]],$D$2:$D726,$R$2:$R726,0,,-1))</f>
        <v>0</v>
      </c>
      <c r="J727" cm="1">
        <f t="array" ref="J727">IF(_xlfn.XLOOKUP(drafter_draft_stats[[#This Row],[draft_id]],drafts[id],drafts[non_canonical])=TRUE,0,_xlfn.XLOOKUP(drafter_draft_stats[[#This Row],[drafter_id]],$D$2:$D726,$S$2:$S726,0,,-1))</f>
        <v>0</v>
      </c>
      <c r="K727" cm="1">
        <f t="array" ref="K727">IF(_xlfn.XLOOKUP(1,(game_boards[draft_id]=drafter_draft_stats[[#This Row],[draft_id]])*(game_boards[drafter_id]=drafter_draft_stats[[#This Row],[drafter_id]]),game_boards[has_bonus_veto])=TRUE,1,0)</f>
        <v>0</v>
      </c>
      <c r="L727" cm="1">
        <f t="array" ref="L727">IF(_xlfn.XLOOKUP(1,(game_boards[draft_id]=drafter_draft_stats[[#This Row],[draft_id]])*(game_boards[drafter_id]=drafter_draft_stats[[#This Row],[drafter_id]]),game_boards[has_bonus_veto_override])=TRUE,1,0)</f>
        <v>0</v>
      </c>
      <c r="M727">
        <f>drafter_draft_stats[[#This Row],[starting_veto]]+drafter_draft_stats[[#This Row],[rollover_vetoes]]+drafter_draft_stats[[#This Row],[trivia_vetoes]]</f>
        <v>1</v>
      </c>
      <c r="N727">
        <f>drafter_draft_stats[[#This Row],[rollover_veto_override]]+drafter_draft_stats[[#This Row],[trivia_veto_override]]</f>
        <v>0</v>
      </c>
      <c r="P727">
        <v>1</v>
      </c>
      <c r="R727">
        <f>IF(_xlfn.XLOOKUP(drafter_draft_stats[[#This Row],[draft_id]],drafts[id],drafts[non_canonical])=TRUE,0,IF(drafter_draft_stats[[#This Row],[total_vetoes]]-drafter_draft_stats[[#This Row],[vetoes_used]]&gt;=1,1,0))</f>
        <v>0</v>
      </c>
      <c r="S727">
        <f>IF(_xlfn.XLOOKUP(drafter_draft_stats[[#This Row],[draft_id]],drafts[id],drafts[non_canonical])=TRUE,0,IF(drafter_draft_stats[[#This Row],[total_veto_overrides]]-drafter_draft_stats[[#This Row],[veto_overrides_used]]&gt;=1,1,0))</f>
        <v>0</v>
      </c>
    </row>
    <row r="728" spans="2:19" x14ac:dyDescent="0.25">
      <c r="B728" t="s">
        <v>469</v>
      </c>
      <c r="C728" t="str">
        <f>_xlfn.XLOOKUP(drafter_draft_stats[[#This Row],[draft_id]],drafts[id],drafts[title])</f>
        <v>Whit Stillman mini-Super Draft</v>
      </c>
      <c r="D728" t="s">
        <v>1237</v>
      </c>
      <c r="E728" t="str">
        <f>_xlfn.XLOOKUP(drafter_draft_stats[[#This Row],[drafter_id]],drafters[id],drafters[name],"")</f>
        <v>Clay Keller</v>
      </c>
      <c r="G728" t="str">
        <f>_xlfn.XLOOKUP(drafter_draft_stats[[#This Row],[drafter_team_id]],drafter_teams[id],drafter_teams[name],"")</f>
        <v/>
      </c>
      <c r="H728">
        <f>1</f>
        <v>1</v>
      </c>
      <c r="I728" cm="1">
        <f t="array" ref="I728">IF(_xlfn.XLOOKUP(drafter_draft_stats[[#This Row],[draft_id]],drafts[id],drafts[non_canonical])=TRUE,0,_xlfn.XLOOKUP(drafter_draft_stats[[#This Row],[drafter_id]],$D$2:$D727,$R$2:$R727,0,,-1))</f>
        <v>0</v>
      </c>
      <c r="J728" cm="1">
        <f t="array" ref="J728">IF(_xlfn.XLOOKUP(drafter_draft_stats[[#This Row],[draft_id]],drafts[id],drafts[non_canonical])=TRUE,0,_xlfn.XLOOKUP(drafter_draft_stats[[#This Row],[drafter_id]],$D$2:$D727,$S$2:$S727,0,,-1))</f>
        <v>0</v>
      </c>
      <c r="K728" cm="1">
        <f t="array" ref="K728">IF(_xlfn.XLOOKUP(1,(game_boards[draft_id]=drafter_draft_stats[[#This Row],[draft_id]])*(game_boards[drafter_id]=drafter_draft_stats[[#This Row],[drafter_id]]),game_boards[has_bonus_veto])=TRUE,1,0)</f>
        <v>0</v>
      </c>
      <c r="L728" cm="1">
        <f t="array" ref="L728">IF(_xlfn.XLOOKUP(1,(game_boards[draft_id]=drafter_draft_stats[[#This Row],[draft_id]])*(game_boards[drafter_id]=drafter_draft_stats[[#This Row],[drafter_id]]),game_boards[has_bonus_veto_override])=TRUE,1,0)</f>
        <v>0</v>
      </c>
      <c r="M728">
        <f>drafter_draft_stats[[#This Row],[starting_veto]]+drafter_draft_stats[[#This Row],[rollover_vetoes]]+drafter_draft_stats[[#This Row],[trivia_vetoes]]</f>
        <v>1</v>
      </c>
      <c r="N728">
        <f>drafter_draft_stats[[#This Row],[rollover_veto_override]]+drafter_draft_stats[[#This Row],[trivia_veto_override]]</f>
        <v>0</v>
      </c>
      <c r="R728">
        <f>IF(_xlfn.XLOOKUP(drafter_draft_stats[[#This Row],[draft_id]],drafts[id],drafts[non_canonical])=TRUE,0,IF(drafter_draft_stats[[#This Row],[total_vetoes]]-drafter_draft_stats[[#This Row],[vetoes_used]]&gt;=1,1,0))</f>
        <v>1</v>
      </c>
      <c r="S728">
        <f>IF(_xlfn.XLOOKUP(drafter_draft_stats[[#This Row],[draft_id]],drafts[id],drafts[non_canonical])=TRUE,0,IF(drafter_draft_stats[[#This Row],[total_veto_overrides]]-drafter_draft_stats[[#This Row],[veto_overrides_used]]&gt;=1,1,0))</f>
        <v>0</v>
      </c>
    </row>
    <row r="729" spans="2:19" x14ac:dyDescent="0.25">
      <c r="B729" t="s">
        <v>469</v>
      </c>
      <c r="C729" t="str">
        <f>_xlfn.XLOOKUP(drafter_draft_stats[[#This Row],[draft_id]],drafts[id],drafts[title])</f>
        <v>Whit Stillman mini-Super Draft</v>
      </c>
      <c r="D729" t="s">
        <v>1115</v>
      </c>
      <c r="E729" t="str">
        <f>_xlfn.XLOOKUP(drafter_draft_stats[[#This Row],[drafter_id]],drafters[id],drafters[name],"")</f>
        <v>Ryan Marker</v>
      </c>
      <c r="G729" t="str">
        <f>_xlfn.XLOOKUP(drafter_draft_stats[[#This Row],[drafter_team_id]],drafter_teams[id],drafter_teams[name],"")</f>
        <v/>
      </c>
      <c r="H729">
        <f>1</f>
        <v>1</v>
      </c>
      <c r="I729" cm="1">
        <f t="array" ref="I729">IF(_xlfn.XLOOKUP(drafter_draft_stats[[#This Row],[draft_id]],drafts[id],drafts[non_canonical])=TRUE,0,_xlfn.XLOOKUP(drafter_draft_stats[[#This Row],[drafter_id]],$D$2:$D728,$R$2:$R728,0,,-1))</f>
        <v>0</v>
      </c>
      <c r="J729" cm="1">
        <f t="array" ref="J729">IF(_xlfn.XLOOKUP(drafter_draft_stats[[#This Row],[draft_id]],drafts[id],drafts[non_canonical])=TRUE,0,_xlfn.XLOOKUP(drafter_draft_stats[[#This Row],[drafter_id]],$D$2:$D728,$S$2:$S728,0,,-1))</f>
        <v>0</v>
      </c>
      <c r="K729" cm="1">
        <f t="array" ref="K729">IF(_xlfn.XLOOKUP(1,(game_boards[draft_id]=drafter_draft_stats[[#This Row],[draft_id]])*(game_boards[drafter_id]=drafter_draft_stats[[#This Row],[drafter_id]]),game_boards[has_bonus_veto])=TRUE,1,0)</f>
        <v>0</v>
      </c>
      <c r="L729" cm="1">
        <f t="array" ref="L729">IF(_xlfn.XLOOKUP(1,(game_boards[draft_id]=drafter_draft_stats[[#This Row],[draft_id]])*(game_boards[drafter_id]=drafter_draft_stats[[#This Row],[drafter_id]]),game_boards[has_bonus_veto_override])=TRUE,1,0)</f>
        <v>0</v>
      </c>
      <c r="M729">
        <f>drafter_draft_stats[[#This Row],[starting_veto]]+drafter_draft_stats[[#This Row],[rollover_vetoes]]+drafter_draft_stats[[#This Row],[trivia_vetoes]]</f>
        <v>1</v>
      </c>
      <c r="N729">
        <f>drafter_draft_stats[[#This Row],[rollover_veto_override]]+drafter_draft_stats[[#This Row],[trivia_veto_override]]</f>
        <v>0</v>
      </c>
      <c r="P729">
        <v>1</v>
      </c>
      <c r="R729">
        <f>IF(_xlfn.XLOOKUP(drafter_draft_stats[[#This Row],[draft_id]],drafts[id],drafts[non_canonical])=TRUE,0,IF(drafter_draft_stats[[#This Row],[total_vetoes]]-drafter_draft_stats[[#This Row],[vetoes_used]]&gt;=1,1,0))</f>
        <v>0</v>
      </c>
      <c r="S729">
        <f>IF(_xlfn.XLOOKUP(drafter_draft_stats[[#This Row],[draft_id]],drafts[id],drafts[non_canonical])=TRUE,0,IF(drafter_draft_stats[[#This Row],[total_veto_overrides]]-drafter_draft_stats[[#This Row],[veto_overrides_used]]&gt;=1,1,0))</f>
        <v>0</v>
      </c>
    </row>
    <row r="730" spans="2:19" x14ac:dyDescent="0.25">
      <c r="B730" t="s">
        <v>381</v>
      </c>
      <c r="C730" t="str">
        <f>_xlfn.XLOOKUP(drafter_draft_stats[[#This Row],[draft_id]],drafts[id],drafts[title])</f>
        <v>1999 mini-Mega</v>
      </c>
      <c r="D730" t="s">
        <v>825</v>
      </c>
      <c r="E730" t="str">
        <f>_xlfn.XLOOKUP(drafter_draft_stats[[#This Row],[drafter_id]],drafters[id],drafters[name],"")</f>
        <v>Kenny Neibart</v>
      </c>
      <c r="G730" t="str">
        <f>_xlfn.XLOOKUP(drafter_draft_stats[[#This Row],[drafter_team_id]],drafter_teams[id],drafter_teams[name],"")</f>
        <v/>
      </c>
      <c r="H730">
        <f>1</f>
        <v>1</v>
      </c>
      <c r="I730" cm="1">
        <f t="array" ref="I730">IF(_xlfn.XLOOKUP(drafter_draft_stats[[#This Row],[draft_id]],drafts[id],drafts[non_canonical])=TRUE,0,_xlfn.XLOOKUP(drafter_draft_stats[[#This Row],[drafter_id]],$D$2:$D729,$R$2:$R729,0,,-1))</f>
        <v>1</v>
      </c>
      <c r="J730" cm="1">
        <f t="array" ref="J730">IF(_xlfn.XLOOKUP(drafter_draft_stats[[#This Row],[draft_id]],drafts[id],drafts[non_canonical])=TRUE,0,_xlfn.XLOOKUP(drafter_draft_stats[[#This Row],[drafter_id]],$D$2:$D729,$S$2:$S729,0,,-1))</f>
        <v>1</v>
      </c>
      <c r="K730" cm="1">
        <f t="array" ref="K730">IF(_xlfn.XLOOKUP(1,(game_boards[draft_id]=drafter_draft_stats[[#This Row],[draft_id]])*(game_boards[drafter_id]=drafter_draft_stats[[#This Row],[drafter_id]]),game_boards[has_bonus_veto])=TRUE,1,0)</f>
        <v>1</v>
      </c>
      <c r="L730" cm="1">
        <f t="array" ref="L730">IF(_xlfn.XLOOKUP(1,(game_boards[draft_id]=drafter_draft_stats[[#This Row],[draft_id]])*(game_boards[drafter_id]=drafter_draft_stats[[#This Row],[drafter_id]]),game_boards[has_bonus_veto_override])=TRUE,1,0)</f>
        <v>0</v>
      </c>
      <c r="M730">
        <f>drafter_draft_stats[[#This Row],[starting_veto]]+drafter_draft_stats[[#This Row],[rollover_vetoes]]+drafter_draft_stats[[#This Row],[trivia_vetoes]]</f>
        <v>3</v>
      </c>
      <c r="N730">
        <f>drafter_draft_stats[[#This Row],[rollover_veto_override]]+drafter_draft_stats[[#This Row],[trivia_veto_override]]</f>
        <v>1</v>
      </c>
      <c r="P730">
        <v>1</v>
      </c>
      <c r="R730">
        <f>IF(_xlfn.XLOOKUP(drafter_draft_stats[[#This Row],[draft_id]],drafts[id],drafts[non_canonical])=TRUE,0,IF(drafter_draft_stats[[#This Row],[total_vetoes]]-drafter_draft_stats[[#This Row],[vetoes_used]]&gt;=1,1,0))</f>
        <v>1</v>
      </c>
      <c r="S730">
        <f>IF(_xlfn.XLOOKUP(drafter_draft_stats[[#This Row],[draft_id]],drafts[id],drafts[non_canonical])=TRUE,0,IF(drafter_draft_stats[[#This Row],[total_veto_overrides]]-drafter_draft_stats[[#This Row],[veto_overrides_used]]&gt;=1,1,0))</f>
        <v>1</v>
      </c>
    </row>
    <row r="731" spans="2:19" x14ac:dyDescent="0.25">
      <c r="B731" t="s">
        <v>381</v>
      </c>
      <c r="C731" t="str">
        <f>_xlfn.XLOOKUP(drafter_draft_stats[[#This Row],[draft_id]],drafts[id],drafts[title])</f>
        <v>1999 mini-Mega</v>
      </c>
      <c r="D731" t="s">
        <v>1115</v>
      </c>
      <c r="E731" t="str">
        <f>_xlfn.XLOOKUP(drafter_draft_stats[[#This Row],[drafter_id]],drafters[id],drafters[name],"")</f>
        <v>Ryan Marker</v>
      </c>
      <c r="G731" t="str">
        <f>_xlfn.XLOOKUP(drafter_draft_stats[[#This Row],[drafter_team_id]],drafter_teams[id],drafter_teams[name],"")</f>
        <v/>
      </c>
      <c r="H731">
        <f>1</f>
        <v>1</v>
      </c>
      <c r="I731" cm="1">
        <f t="array" ref="I731">IF(_xlfn.XLOOKUP(drafter_draft_stats[[#This Row],[draft_id]],drafts[id],drafts[non_canonical])=TRUE,0,_xlfn.XLOOKUP(drafter_draft_stats[[#This Row],[drafter_id]],$D$2:$D730,$R$2:$R730,0,,-1))</f>
        <v>0</v>
      </c>
      <c r="J731" cm="1">
        <f t="array" ref="J731">IF(_xlfn.XLOOKUP(drafter_draft_stats[[#This Row],[draft_id]],drafts[id],drafts[non_canonical])=TRUE,0,_xlfn.XLOOKUP(drafter_draft_stats[[#This Row],[drafter_id]],$D$2:$D730,$S$2:$S730,0,,-1))</f>
        <v>0</v>
      </c>
      <c r="K731" cm="1">
        <f t="array" ref="K731">IF(_xlfn.XLOOKUP(1,(game_boards[draft_id]=drafter_draft_stats[[#This Row],[draft_id]])*(game_boards[drafter_id]=drafter_draft_stats[[#This Row],[drafter_id]]),game_boards[has_bonus_veto])=TRUE,1,0)</f>
        <v>0</v>
      </c>
      <c r="L731" cm="1">
        <f t="array" ref="L731">IF(_xlfn.XLOOKUP(1,(game_boards[draft_id]=drafter_draft_stats[[#This Row],[draft_id]])*(game_boards[drafter_id]=drafter_draft_stats[[#This Row],[drafter_id]]),game_boards[has_bonus_veto_override])=TRUE,1,0)</f>
        <v>0</v>
      </c>
      <c r="M731">
        <f>drafter_draft_stats[[#This Row],[starting_veto]]+drafter_draft_stats[[#This Row],[rollover_vetoes]]+drafter_draft_stats[[#This Row],[trivia_vetoes]]</f>
        <v>1</v>
      </c>
      <c r="N731">
        <f>drafter_draft_stats[[#This Row],[rollover_veto_override]]+drafter_draft_stats[[#This Row],[trivia_veto_override]]</f>
        <v>0</v>
      </c>
      <c r="R731">
        <f>IF(_xlfn.XLOOKUP(drafter_draft_stats[[#This Row],[draft_id]],drafts[id],drafts[non_canonical])=TRUE,0,IF(drafter_draft_stats[[#This Row],[total_vetoes]]-drafter_draft_stats[[#This Row],[vetoes_used]]&gt;=1,1,0))</f>
        <v>1</v>
      </c>
      <c r="S731">
        <f>IF(_xlfn.XLOOKUP(drafter_draft_stats[[#This Row],[draft_id]],drafts[id],drafts[non_canonical])=TRUE,0,IF(drafter_draft_stats[[#This Row],[total_veto_overrides]]-drafter_draft_stats[[#This Row],[veto_overrides_used]]&gt;=1,1,0))</f>
        <v>0</v>
      </c>
    </row>
    <row r="732" spans="2:19" x14ac:dyDescent="0.25">
      <c r="B732" t="s">
        <v>381</v>
      </c>
      <c r="C732" t="str">
        <f>_xlfn.XLOOKUP(drafter_draft_stats[[#This Row],[draft_id]],drafts[id],drafts[title])</f>
        <v>1999 mini-Mega</v>
      </c>
      <c r="D732" t="s">
        <v>1091</v>
      </c>
      <c r="E732" t="str">
        <f>_xlfn.XLOOKUP(drafter_draft_stats[[#This Row],[drafter_id]],drafters[id],drafters[name],"")</f>
        <v>Carrie Wittmer</v>
      </c>
      <c r="G732" t="str">
        <f>_xlfn.XLOOKUP(drafter_draft_stats[[#This Row],[drafter_team_id]],drafter_teams[id],drafter_teams[name],"")</f>
        <v/>
      </c>
      <c r="H732">
        <f>1</f>
        <v>1</v>
      </c>
      <c r="I732" cm="1">
        <f t="array" ref="I732">IF(_xlfn.XLOOKUP(drafter_draft_stats[[#This Row],[draft_id]],drafts[id],drafts[non_canonical])=TRUE,0,_xlfn.XLOOKUP(drafter_draft_stats[[#This Row],[drafter_id]],$D$2:$D731,$R$2:$R731,0,,-1))</f>
        <v>0</v>
      </c>
      <c r="J732" cm="1">
        <f t="array" ref="J732">IF(_xlfn.XLOOKUP(drafter_draft_stats[[#This Row],[draft_id]],drafts[id],drafts[non_canonical])=TRUE,0,_xlfn.XLOOKUP(drafter_draft_stats[[#This Row],[drafter_id]],$D$2:$D731,$S$2:$S731,0,,-1))</f>
        <v>0</v>
      </c>
      <c r="K732" cm="1">
        <f t="array" ref="K732">IF(_xlfn.XLOOKUP(1,(game_boards[draft_id]=drafter_draft_stats[[#This Row],[draft_id]])*(game_boards[drafter_id]=drafter_draft_stats[[#This Row],[drafter_id]]),game_boards[has_bonus_veto])=TRUE,1,0)</f>
        <v>0</v>
      </c>
      <c r="L732" cm="1">
        <f t="array" ref="L732">IF(_xlfn.XLOOKUP(1,(game_boards[draft_id]=drafter_draft_stats[[#This Row],[draft_id]])*(game_boards[drafter_id]=drafter_draft_stats[[#This Row],[drafter_id]]),game_boards[has_bonus_veto_override])=TRUE,1,0)</f>
        <v>1</v>
      </c>
      <c r="M732">
        <f>drafter_draft_stats[[#This Row],[starting_veto]]+drafter_draft_stats[[#This Row],[rollover_vetoes]]+drafter_draft_stats[[#This Row],[trivia_vetoes]]</f>
        <v>1</v>
      </c>
      <c r="N732">
        <f>drafter_draft_stats[[#This Row],[rollover_veto_override]]+drafter_draft_stats[[#This Row],[trivia_veto_override]]</f>
        <v>1</v>
      </c>
      <c r="Q732">
        <v>1</v>
      </c>
      <c r="R732">
        <f>IF(_xlfn.XLOOKUP(drafter_draft_stats[[#This Row],[draft_id]],drafts[id],drafts[non_canonical])=TRUE,0,IF(drafter_draft_stats[[#This Row],[total_vetoes]]-drafter_draft_stats[[#This Row],[vetoes_used]]&gt;=1,1,0))</f>
        <v>1</v>
      </c>
      <c r="S732">
        <f>IF(_xlfn.XLOOKUP(drafter_draft_stats[[#This Row],[draft_id]],drafts[id],drafts[non_canonical])=TRUE,0,IF(drafter_draft_stats[[#This Row],[total_veto_overrides]]-drafter_draft_stats[[#This Row],[veto_overrides_used]]&gt;=1,1,0))</f>
        <v>0</v>
      </c>
    </row>
    <row r="733" spans="2:19" x14ac:dyDescent="0.25">
      <c r="B733" t="s">
        <v>381</v>
      </c>
      <c r="C733" t="str">
        <f>_xlfn.XLOOKUP(drafter_draft_stats[[#This Row],[draft_id]],drafts[id],drafts[title])</f>
        <v>1999 mini-Mega</v>
      </c>
      <c r="D733" t="s">
        <v>905</v>
      </c>
      <c r="E733" t="str">
        <f>_xlfn.XLOOKUP(drafter_draft_stats[[#This Row],[drafter_id]],drafters[id],drafters[name],"")</f>
        <v>Phil Iscove</v>
      </c>
      <c r="G733" t="str">
        <f>_xlfn.XLOOKUP(drafter_draft_stats[[#This Row],[drafter_team_id]],drafter_teams[id],drafter_teams[name],"")</f>
        <v/>
      </c>
      <c r="H733">
        <f>1</f>
        <v>1</v>
      </c>
      <c r="I733" cm="1">
        <f t="array" ref="I733">IF(_xlfn.XLOOKUP(drafter_draft_stats[[#This Row],[draft_id]],drafts[id],drafts[non_canonical])=TRUE,0,_xlfn.XLOOKUP(drafter_draft_stats[[#This Row],[drafter_id]],$D$2:$D732,$R$2:$R732,0,,-1))</f>
        <v>0</v>
      </c>
      <c r="J733" cm="1">
        <f t="array" ref="J733">IF(_xlfn.XLOOKUP(drafter_draft_stats[[#This Row],[draft_id]],drafts[id],drafts[non_canonical])=TRUE,0,_xlfn.XLOOKUP(drafter_draft_stats[[#This Row],[drafter_id]],$D$2:$D732,$S$2:$S732,0,,-1))</f>
        <v>0</v>
      </c>
      <c r="K733" cm="1">
        <f t="array" ref="K733">IF(_xlfn.XLOOKUP(1,(game_boards[draft_id]=drafter_draft_stats[[#This Row],[draft_id]])*(game_boards[drafter_id]=drafter_draft_stats[[#This Row],[drafter_id]]),game_boards[has_bonus_veto])=TRUE,1,0)</f>
        <v>0</v>
      </c>
      <c r="L733" cm="1">
        <f t="array" ref="L733">IF(_xlfn.XLOOKUP(1,(game_boards[draft_id]=drafter_draft_stats[[#This Row],[draft_id]])*(game_boards[drafter_id]=drafter_draft_stats[[#This Row],[drafter_id]]),game_boards[has_bonus_veto_override])=TRUE,1,0)</f>
        <v>0</v>
      </c>
      <c r="M733">
        <f>drafter_draft_stats[[#This Row],[starting_veto]]+drafter_draft_stats[[#This Row],[rollover_vetoes]]+drafter_draft_stats[[#This Row],[trivia_vetoes]]</f>
        <v>1</v>
      </c>
      <c r="N733">
        <f>drafter_draft_stats[[#This Row],[rollover_veto_override]]+drafter_draft_stats[[#This Row],[trivia_veto_override]]</f>
        <v>0</v>
      </c>
      <c r="P733">
        <v>1</v>
      </c>
      <c r="R733">
        <f>IF(_xlfn.XLOOKUP(drafter_draft_stats[[#This Row],[draft_id]],drafts[id],drafts[non_canonical])=TRUE,0,IF(drafter_draft_stats[[#This Row],[total_vetoes]]-drafter_draft_stats[[#This Row],[vetoes_used]]&gt;=1,1,0))</f>
        <v>0</v>
      </c>
      <c r="S733">
        <f>IF(_xlfn.XLOOKUP(drafter_draft_stats[[#This Row],[draft_id]],drafts[id],drafts[non_canonical])=TRUE,0,IF(drafter_draft_stats[[#This Row],[total_veto_overrides]]-drafter_draft_stats[[#This Row],[veto_overrides_used]]&gt;=1,1,0))</f>
        <v>0</v>
      </c>
    </row>
    <row r="734" spans="2:19" x14ac:dyDescent="0.25">
      <c r="B734" t="s">
        <v>163</v>
      </c>
      <c r="C734" t="str">
        <f>_xlfn.XLOOKUP(drafter_draft_stats[[#This Row],[draft_id]],drafts[id],drafts[title])</f>
        <v>Sofia Coppola Super Draft</v>
      </c>
      <c r="D734" t="s">
        <v>831</v>
      </c>
      <c r="E734" t="str">
        <f>_xlfn.XLOOKUP(drafter_draft_stats[[#This Row],[drafter_id]],drafters[id],drafters[name],"")</f>
        <v>Dane McDonald</v>
      </c>
      <c r="G734" t="str">
        <f>_xlfn.XLOOKUP(drafter_draft_stats[[#This Row],[drafter_team_id]],drafter_teams[id],drafter_teams[name],"")</f>
        <v/>
      </c>
      <c r="H734">
        <f>1</f>
        <v>1</v>
      </c>
      <c r="I734" cm="1">
        <f t="array" ref="I734">IF(_xlfn.XLOOKUP(drafter_draft_stats[[#This Row],[draft_id]],drafts[id],drafts[non_canonical])=TRUE,0,_xlfn.XLOOKUP(drafter_draft_stats[[#This Row],[drafter_id]],$D$2:$D733,$R$2:$R733,0,,-1))</f>
        <v>1</v>
      </c>
      <c r="J734" cm="1">
        <f t="array" ref="J734">IF(_xlfn.XLOOKUP(drafter_draft_stats[[#This Row],[draft_id]],drafts[id],drafts[non_canonical])=TRUE,0,_xlfn.XLOOKUP(drafter_draft_stats[[#This Row],[drafter_id]],$D$2:$D733,$S$2:$S733,0,,-1))</f>
        <v>0</v>
      </c>
      <c r="K734" cm="1">
        <f t="array" ref="K734">IF(_xlfn.XLOOKUP(1,(game_boards[draft_id]=drafter_draft_stats[[#This Row],[draft_id]])*(game_boards[drafter_id]=drafter_draft_stats[[#This Row],[drafter_id]]),game_boards[has_bonus_veto])=TRUE,1,0)</f>
        <v>1</v>
      </c>
      <c r="L734" cm="1">
        <f t="array" ref="L734">IF(_xlfn.XLOOKUP(1,(game_boards[draft_id]=drafter_draft_stats[[#This Row],[draft_id]])*(game_boards[drafter_id]=drafter_draft_stats[[#This Row],[drafter_id]]),game_boards[has_bonus_veto_override])=TRUE,1,0)</f>
        <v>0</v>
      </c>
      <c r="M734">
        <f>drafter_draft_stats[[#This Row],[starting_veto]]+drafter_draft_stats[[#This Row],[rollover_vetoes]]+drafter_draft_stats[[#This Row],[trivia_vetoes]]</f>
        <v>3</v>
      </c>
      <c r="N734">
        <f>drafter_draft_stats[[#This Row],[rollover_veto_override]]+drafter_draft_stats[[#This Row],[trivia_veto_override]]</f>
        <v>0</v>
      </c>
      <c r="O734">
        <v>1</v>
      </c>
      <c r="R734">
        <f>IF(_xlfn.XLOOKUP(drafter_draft_stats[[#This Row],[draft_id]],drafts[id],drafts[non_canonical])=TRUE,0,IF(drafter_draft_stats[[#This Row],[total_vetoes]]-drafter_draft_stats[[#This Row],[vetoes_used]]&gt;=1,1,0))</f>
        <v>1</v>
      </c>
      <c r="S734">
        <f>IF(_xlfn.XLOOKUP(drafter_draft_stats[[#This Row],[draft_id]],drafts[id],drafts[non_canonical])=TRUE,0,IF(drafter_draft_stats[[#This Row],[total_veto_overrides]]-drafter_draft_stats[[#This Row],[veto_overrides_used]]&gt;=1,1,0))</f>
        <v>0</v>
      </c>
    </row>
    <row r="735" spans="2:19" x14ac:dyDescent="0.25">
      <c r="B735" t="s">
        <v>163</v>
      </c>
      <c r="C735" t="str">
        <f>_xlfn.XLOOKUP(drafter_draft_stats[[#This Row],[draft_id]],drafts[id],drafts[title])</f>
        <v>Sofia Coppola Super Draft</v>
      </c>
      <c r="D735" t="s">
        <v>1133</v>
      </c>
      <c r="E735" t="str">
        <f>_xlfn.XLOOKUP(drafter_draft_stats[[#This Row],[drafter_id]],drafters[id],drafters[name],"")</f>
        <v>Oriana Nudo</v>
      </c>
      <c r="G735" t="str">
        <f>_xlfn.XLOOKUP(drafter_draft_stats[[#This Row],[drafter_team_id]],drafter_teams[id],drafter_teams[name],"")</f>
        <v/>
      </c>
      <c r="H735">
        <f>1</f>
        <v>1</v>
      </c>
      <c r="I735" cm="1">
        <f t="array" ref="I735">IF(_xlfn.XLOOKUP(drafter_draft_stats[[#This Row],[draft_id]],drafts[id],drafts[non_canonical])=TRUE,0,_xlfn.XLOOKUP(drafter_draft_stats[[#This Row],[drafter_id]],$D$2:$D734,$R$2:$R734,0,,-1))</f>
        <v>1</v>
      </c>
      <c r="J735" cm="1">
        <f t="array" ref="J735">IF(_xlfn.XLOOKUP(drafter_draft_stats[[#This Row],[draft_id]],drafts[id],drafts[non_canonical])=TRUE,0,_xlfn.XLOOKUP(drafter_draft_stats[[#This Row],[drafter_id]],$D$2:$D734,$S$2:$S734,0,,-1))</f>
        <v>0</v>
      </c>
      <c r="K735" cm="1">
        <f t="array" ref="K735">IF(_xlfn.XLOOKUP(1,(game_boards[draft_id]=drafter_draft_stats[[#This Row],[draft_id]])*(game_boards[drafter_id]=drafter_draft_stats[[#This Row],[drafter_id]]),game_boards[has_bonus_veto])=TRUE,1,0)</f>
        <v>0</v>
      </c>
      <c r="L735" cm="1">
        <f t="array" ref="L735">IF(_xlfn.XLOOKUP(1,(game_boards[draft_id]=drafter_draft_stats[[#This Row],[draft_id]])*(game_boards[drafter_id]=drafter_draft_stats[[#This Row],[drafter_id]]),game_boards[has_bonus_veto_override])=TRUE,1,0)</f>
        <v>0</v>
      </c>
      <c r="M735">
        <f>drafter_draft_stats[[#This Row],[starting_veto]]+drafter_draft_stats[[#This Row],[rollover_vetoes]]+drafter_draft_stats[[#This Row],[trivia_vetoes]]</f>
        <v>2</v>
      </c>
      <c r="N735">
        <f>drafter_draft_stats[[#This Row],[rollover_veto_override]]+drafter_draft_stats[[#This Row],[trivia_veto_override]]</f>
        <v>0</v>
      </c>
      <c r="R735">
        <f>IF(_xlfn.XLOOKUP(drafter_draft_stats[[#This Row],[draft_id]],drafts[id],drafts[non_canonical])=TRUE,0,IF(drafter_draft_stats[[#This Row],[total_vetoes]]-drafter_draft_stats[[#This Row],[vetoes_used]]&gt;=1,1,0))</f>
        <v>1</v>
      </c>
      <c r="S735">
        <f>IF(_xlfn.XLOOKUP(drafter_draft_stats[[#This Row],[draft_id]],drafts[id],drafts[non_canonical])=TRUE,0,IF(drafter_draft_stats[[#This Row],[total_veto_overrides]]-drafter_draft_stats[[#This Row],[veto_overrides_used]]&gt;=1,1,0))</f>
        <v>0</v>
      </c>
    </row>
    <row r="736" spans="2:19" x14ac:dyDescent="0.25">
      <c r="B736" t="s">
        <v>685</v>
      </c>
      <c r="C736" t="str">
        <f>_xlfn.XLOOKUP(drafter_draft_stats[[#This Row],[draft_id]],drafts[id],drafts[title])</f>
        <v>Francis Ford Coppola Super Draft</v>
      </c>
      <c r="D736" t="s">
        <v>1115</v>
      </c>
      <c r="E736" t="str">
        <f>_xlfn.XLOOKUP(drafter_draft_stats[[#This Row],[drafter_id]],drafters[id],drafters[name],"")</f>
        <v>Ryan Marker</v>
      </c>
      <c r="G736" t="str">
        <f>_xlfn.XLOOKUP(drafter_draft_stats[[#This Row],[drafter_team_id]],drafter_teams[id],drafter_teams[name],"")</f>
        <v/>
      </c>
      <c r="H736">
        <f>1</f>
        <v>1</v>
      </c>
      <c r="I736" cm="1">
        <f t="array" ref="I736">IF(_xlfn.XLOOKUP(drafter_draft_stats[[#This Row],[draft_id]],drafts[id],drafts[non_canonical])=TRUE,0,_xlfn.XLOOKUP(drafter_draft_stats[[#This Row],[drafter_id]],$D$2:$D735,$R$2:$R735,0,,-1))</f>
        <v>1</v>
      </c>
      <c r="J736" cm="1">
        <f t="array" ref="J736">IF(_xlfn.XLOOKUP(drafter_draft_stats[[#This Row],[draft_id]],drafts[id],drafts[non_canonical])=TRUE,0,_xlfn.XLOOKUP(drafter_draft_stats[[#This Row],[drafter_id]],$D$2:$D735,$S$2:$S735,0,,-1))</f>
        <v>0</v>
      </c>
      <c r="K736" cm="1">
        <f t="array" ref="K736">IF(_xlfn.XLOOKUP(1,(game_boards[draft_id]=drafter_draft_stats[[#This Row],[draft_id]])*(game_boards[drafter_id]=drafter_draft_stats[[#This Row],[drafter_id]]),game_boards[has_bonus_veto])=TRUE,1,0)</f>
        <v>1</v>
      </c>
      <c r="L736" cm="1">
        <f t="array" ref="L736">IF(_xlfn.XLOOKUP(1,(game_boards[draft_id]=drafter_draft_stats[[#This Row],[draft_id]])*(game_boards[drafter_id]=drafter_draft_stats[[#This Row],[drafter_id]]),game_boards[has_bonus_veto_override])=TRUE,1,0)</f>
        <v>0</v>
      </c>
      <c r="M736">
        <f>drafter_draft_stats[[#This Row],[starting_veto]]+drafter_draft_stats[[#This Row],[rollover_vetoes]]+drafter_draft_stats[[#This Row],[trivia_vetoes]]</f>
        <v>3</v>
      </c>
      <c r="N736">
        <f>drafter_draft_stats[[#This Row],[rollover_veto_override]]+drafter_draft_stats[[#This Row],[trivia_veto_override]]</f>
        <v>0</v>
      </c>
      <c r="P736">
        <v>3</v>
      </c>
      <c r="R736">
        <f>IF(_xlfn.XLOOKUP(drafter_draft_stats[[#This Row],[draft_id]],drafts[id],drafts[non_canonical])=TRUE,0,IF(drafter_draft_stats[[#This Row],[total_vetoes]]-drafter_draft_stats[[#This Row],[vetoes_used]]&gt;=1,1,0))</f>
        <v>0</v>
      </c>
      <c r="S736">
        <f>IF(_xlfn.XLOOKUP(drafter_draft_stats[[#This Row],[draft_id]],drafts[id],drafts[non_canonical])=TRUE,0,IF(drafter_draft_stats[[#This Row],[total_veto_overrides]]-drafter_draft_stats[[#This Row],[veto_overrides_used]]&gt;=1,1,0))</f>
        <v>0</v>
      </c>
    </row>
    <row r="737" spans="2:19" x14ac:dyDescent="0.25">
      <c r="B737" t="s">
        <v>685</v>
      </c>
      <c r="C737" t="str">
        <f>_xlfn.XLOOKUP(drafter_draft_stats[[#This Row],[draft_id]],drafts[id],drafts[title])</f>
        <v>Francis Ford Coppola Super Draft</v>
      </c>
      <c r="D737" t="s">
        <v>1221</v>
      </c>
      <c r="E737" t="str">
        <f>_xlfn.XLOOKUP(drafter_draft_stats[[#This Row],[drafter_id]],drafters[id],drafters[name],"")</f>
        <v>Roxana Hadadi</v>
      </c>
      <c r="G737" t="str">
        <f>_xlfn.XLOOKUP(drafter_draft_stats[[#This Row],[drafter_team_id]],drafter_teams[id],drafter_teams[name],"")</f>
        <v/>
      </c>
      <c r="H737">
        <f>1</f>
        <v>1</v>
      </c>
      <c r="I737" cm="1">
        <f t="array" ref="I737">IF(_xlfn.XLOOKUP(drafter_draft_stats[[#This Row],[draft_id]],drafts[id],drafts[non_canonical])=TRUE,0,_xlfn.XLOOKUP(drafter_draft_stats[[#This Row],[drafter_id]],$D$2:$D736,$R$2:$R736,0,,-1))</f>
        <v>1</v>
      </c>
      <c r="J737" cm="1">
        <f t="array" ref="J737">IF(_xlfn.XLOOKUP(drafter_draft_stats[[#This Row],[draft_id]],drafts[id],drafts[non_canonical])=TRUE,0,_xlfn.XLOOKUP(drafter_draft_stats[[#This Row],[drafter_id]],$D$2:$D736,$S$2:$S736,0,,-1))</f>
        <v>0</v>
      </c>
      <c r="K737" cm="1">
        <f t="array" ref="K737">IF(_xlfn.XLOOKUP(1,(game_boards[draft_id]=drafter_draft_stats[[#This Row],[draft_id]])*(game_boards[drafter_id]=drafter_draft_stats[[#This Row],[drafter_id]]),game_boards[has_bonus_veto])=TRUE,1,0)</f>
        <v>0</v>
      </c>
      <c r="L737" cm="1">
        <f t="array" ref="L737">IF(_xlfn.XLOOKUP(1,(game_boards[draft_id]=drafter_draft_stats[[#This Row],[draft_id]])*(game_boards[drafter_id]=drafter_draft_stats[[#This Row],[drafter_id]]),game_boards[has_bonus_veto_override])=TRUE,1,0)</f>
        <v>0</v>
      </c>
      <c r="M737">
        <f>drafter_draft_stats[[#This Row],[starting_veto]]+drafter_draft_stats[[#This Row],[rollover_vetoes]]+drafter_draft_stats[[#This Row],[trivia_vetoes]]</f>
        <v>2</v>
      </c>
      <c r="N737">
        <f>drafter_draft_stats[[#This Row],[rollover_veto_override]]+drafter_draft_stats[[#This Row],[trivia_veto_override]]</f>
        <v>0</v>
      </c>
      <c r="P737">
        <v>2</v>
      </c>
      <c r="R737">
        <f>IF(_xlfn.XLOOKUP(drafter_draft_stats[[#This Row],[draft_id]],drafts[id],drafts[non_canonical])=TRUE,0,IF(drafter_draft_stats[[#This Row],[total_vetoes]]-drafter_draft_stats[[#This Row],[vetoes_used]]&gt;=1,1,0))</f>
        <v>0</v>
      </c>
      <c r="S737">
        <f>IF(_xlfn.XLOOKUP(drafter_draft_stats[[#This Row],[draft_id]],drafts[id],drafts[non_canonical])=TRUE,0,IF(drafter_draft_stats[[#This Row],[total_veto_overrides]]-drafter_draft_stats[[#This Row],[veto_overrides_used]]&gt;=1,1,0))</f>
        <v>0</v>
      </c>
    </row>
    <row r="738" spans="2:19" x14ac:dyDescent="0.25">
      <c r="B738" t="s">
        <v>685</v>
      </c>
      <c r="C738" t="str">
        <f>_xlfn.XLOOKUP(drafter_draft_stats[[#This Row],[draft_id]],drafts[id],drafts[title])</f>
        <v>Francis Ford Coppola Super Draft</v>
      </c>
      <c r="D738" t="s">
        <v>1219</v>
      </c>
      <c r="E738" t="str">
        <f>_xlfn.XLOOKUP(drafter_draft_stats[[#This Row],[drafter_id]],drafters[id],drafters[name],"")</f>
        <v>Blake Howard</v>
      </c>
      <c r="G738" t="str">
        <f>_xlfn.XLOOKUP(drafter_draft_stats[[#This Row],[drafter_team_id]],drafter_teams[id],drafter_teams[name],"")</f>
        <v/>
      </c>
      <c r="H738">
        <f>1</f>
        <v>1</v>
      </c>
      <c r="I738" cm="1">
        <f t="array" ref="I738">IF(_xlfn.XLOOKUP(drafter_draft_stats[[#This Row],[draft_id]],drafts[id],drafts[non_canonical])=TRUE,0,_xlfn.XLOOKUP(drafter_draft_stats[[#This Row],[drafter_id]],$D$2:$D737,$R$2:$R737,0,,-1))</f>
        <v>1</v>
      </c>
      <c r="J738" cm="1">
        <f t="array" ref="J738">IF(_xlfn.XLOOKUP(drafter_draft_stats[[#This Row],[draft_id]],drafts[id],drafts[non_canonical])=TRUE,0,_xlfn.XLOOKUP(drafter_draft_stats[[#This Row],[drafter_id]],$D$2:$D737,$S$2:$S737,0,,-1))</f>
        <v>0</v>
      </c>
      <c r="K738" cm="1">
        <f t="array" ref="K738">IF(_xlfn.XLOOKUP(1,(game_boards[draft_id]=drafter_draft_stats[[#This Row],[draft_id]])*(game_boards[drafter_id]=drafter_draft_stats[[#This Row],[drafter_id]]),game_boards[has_bonus_veto])=TRUE,1,0)</f>
        <v>0</v>
      </c>
      <c r="L738" cm="1">
        <f t="array" ref="L738">IF(_xlfn.XLOOKUP(1,(game_boards[draft_id]=drafter_draft_stats[[#This Row],[draft_id]])*(game_boards[drafter_id]=drafter_draft_stats[[#This Row],[drafter_id]]),game_boards[has_bonus_veto_override])=TRUE,1,0)</f>
        <v>1</v>
      </c>
      <c r="M738">
        <f>drafter_draft_stats[[#This Row],[starting_veto]]+drafter_draft_stats[[#This Row],[rollover_vetoes]]+drafter_draft_stats[[#This Row],[trivia_vetoes]]</f>
        <v>2</v>
      </c>
      <c r="N738">
        <f>drafter_draft_stats[[#This Row],[rollover_veto_override]]+drafter_draft_stats[[#This Row],[trivia_veto_override]]</f>
        <v>1</v>
      </c>
      <c r="R738">
        <f>IF(_xlfn.XLOOKUP(drafter_draft_stats[[#This Row],[draft_id]],drafts[id],drafts[non_canonical])=TRUE,0,IF(drafter_draft_stats[[#This Row],[total_vetoes]]-drafter_draft_stats[[#This Row],[vetoes_used]]&gt;=1,1,0))</f>
        <v>1</v>
      </c>
      <c r="S738">
        <f>IF(_xlfn.XLOOKUP(drafter_draft_stats[[#This Row],[draft_id]],drafts[id],drafts[non_canonical])=TRUE,0,IF(drafter_draft_stats[[#This Row],[total_veto_overrides]]-drafter_draft_stats[[#This Row],[veto_overrides_used]]&gt;=1,1,0))</f>
        <v>1</v>
      </c>
    </row>
    <row r="739" spans="2:19" x14ac:dyDescent="0.25">
      <c r="B739" t="s">
        <v>685</v>
      </c>
      <c r="C739" t="str">
        <f>_xlfn.XLOOKUP(drafter_draft_stats[[#This Row],[draft_id]],drafts[id],drafts[title])</f>
        <v>Francis Ford Coppola Super Draft</v>
      </c>
      <c r="D739" t="s">
        <v>883</v>
      </c>
      <c r="E739" t="str">
        <f>_xlfn.XLOOKUP(drafter_draft_stats[[#This Row],[drafter_id]],drafters[id],drafters[name],"")</f>
        <v>Joanna Robinson</v>
      </c>
      <c r="G739" t="str">
        <f>_xlfn.XLOOKUP(drafter_draft_stats[[#This Row],[drafter_team_id]],drafter_teams[id],drafter_teams[name],"")</f>
        <v/>
      </c>
      <c r="H739">
        <f>1</f>
        <v>1</v>
      </c>
      <c r="I739" cm="1">
        <f t="array" ref="I739">IF(_xlfn.XLOOKUP(drafter_draft_stats[[#This Row],[draft_id]],drafts[id],drafts[non_canonical])=TRUE,0,_xlfn.XLOOKUP(drafter_draft_stats[[#This Row],[drafter_id]],$D$2:$D738,$R$2:$R738,0,,-1))</f>
        <v>0</v>
      </c>
      <c r="J739" cm="1">
        <f t="array" ref="J739">IF(_xlfn.XLOOKUP(drafter_draft_stats[[#This Row],[draft_id]],drafts[id],drafts[non_canonical])=TRUE,0,_xlfn.XLOOKUP(drafter_draft_stats[[#This Row],[drafter_id]],$D$2:$D738,$S$2:$S738,0,,-1))</f>
        <v>1</v>
      </c>
      <c r="K739" cm="1">
        <f t="array" ref="K739">IF(_xlfn.XLOOKUP(1,(game_boards[draft_id]=drafter_draft_stats[[#This Row],[draft_id]])*(game_boards[drafter_id]=drafter_draft_stats[[#This Row],[drafter_id]]),game_boards[has_bonus_veto])=TRUE,1,0)</f>
        <v>1</v>
      </c>
      <c r="L739" cm="1">
        <f t="array" ref="L739">IF(_xlfn.XLOOKUP(1,(game_boards[draft_id]=drafter_draft_stats[[#This Row],[draft_id]])*(game_boards[drafter_id]=drafter_draft_stats[[#This Row],[drafter_id]]),game_boards[has_bonus_veto_override])=TRUE,1,0)</f>
        <v>0</v>
      </c>
      <c r="M739">
        <f>drafter_draft_stats[[#This Row],[starting_veto]]+drafter_draft_stats[[#This Row],[rollover_vetoes]]+drafter_draft_stats[[#This Row],[trivia_vetoes]]</f>
        <v>2</v>
      </c>
      <c r="N739">
        <f>drafter_draft_stats[[#This Row],[rollover_veto_override]]+drafter_draft_stats[[#This Row],[trivia_veto_override]]</f>
        <v>1</v>
      </c>
      <c r="P739">
        <v>1</v>
      </c>
      <c r="R739">
        <f>IF(_xlfn.XLOOKUP(drafter_draft_stats[[#This Row],[draft_id]],drafts[id],drafts[non_canonical])=TRUE,0,IF(drafter_draft_stats[[#This Row],[total_vetoes]]-drafter_draft_stats[[#This Row],[vetoes_used]]&gt;=1,1,0))</f>
        <v>1</v>
      </c>
      <c r="S739">
        <f>IF(_xlfn.XLOOKUP(drafter_draft_stats[[#This Row],[draft_id]],drafts[id],drafts[non_canonical])=TRUE,0,IF(drafter_draft_stats[[#This Row],[total_veto_overrides]]-drafter_draft_stats[[#This Row],[veto_overrides_used]]&gt;=1,1,0))</f>
        <v>1</v>
      </c>
    </row>
    <row r="740" spans="2:19" x14ac:dyDescent="0.25">
      <c r="B740" t="s">
        <v>685</v>
      </c>
      <c r="C740" t="str">
        <f>_xlfn.XLOOKUP(drafter_draft_stats[[#This Row],[draft_id]],drafts[id],drafts[title])</f>
        <v>Francis Ford Coppola Super Draft</v>
      </c>
      <c r="D740" t="s">
        <v>1051</v>
      </c>
      <c r="E740" t="str">
        <f>_xlfn.XLOOKUP(drafter_draft_stats[[#This Row],[drafter_id]],drafters[id],drafters[name],"")</f>
        <v>Drew McWeeny</v>
      </c>
      <c r="G740" t="str">
        <f>_xlfn.XLOOKUP(drafter_draft_stats[[#This Row],[drafter_team_id]],drafter_teams[id],drafter_teams[name],"")</f>
        <v/>
      </c>
      <c r="H740">
        <f>1</f>
        <v>1</v>
      </c>
      <c r="I740" cm="1">
        <f t="array" ref="I740">IF(_xlfn.XLOOKUP(drafter_draft_stats[[#This Row],[draft_id]],drafts[id],drafts[non_canonical])=TRUE,0,_xlfn.XLOOKUP(drafter_draft_stats[[#This Row],[drafter_id]],$D$2:$D739,$R$2:$R739,0,,-1))</f>
        <v>1</v>
      </c>
      <c r="J740" cm="1">
        <f t="array" ref="J740">IF(_xlfn.XLOOKUP(drafter_draft_stats[[#This Row],[draft_id]],drafts[id],drafts[non_canonical])=TRUE,0,_xlfn.XLOOKUP(drafter_draft_stats[[#This Row],[drafter_id]],$D$2:$D739,$S$2:$S739,0,,-1))</f>
        <v>1</v>
      </c>
      <c r="K740" cm="1">
        <f t="array" ref="K740">IF(_xlfn.XLOOKUP(1,(game_boards[draft_id]=drafter_draft_stats[[#This Row],[draft_id]])*(game_boards[drafter_id]=drafter_draft_stats[[#This Row],[drafter_id]]),game_boards[has_bonus_veto])=TRUE,1,0)</f>
        <v>0</v>
      </c>
      <c r="L740" cm="1">
        <f t="array" ref="L740">IF(_xlfn.XLOOKUP(1,(game_boards[draft_id]=drafter_draft_stats[[#This Row],[draft_id]])*(game_boards[drafter_id]=drafter_draft_stats[[#This Row],[drafter_id]]),game_boards[has_bonus_veto_override])=TRUE,1,0)</f>
        <v>0</v>
      </c>
      <c r="M740">
        <f>drafter_draft_stats[[#This Row],[starting_veto]]+drafter_draft_stats[[#This Row],[rollover_vetoes]]+drafter_draft_stats[[#This Row],[trivia_vetoes]]</f>
        <v>2</v>
      </c>
      <c r="N740">
        <f>drafter_draft_stats[[#This Row],[rollover_veto_override]]+drafter_draft_stats[[#This Row],[trivia_veto_override]]</f>
        <v>1</v>
      </c>
      <c r="P740">
        <v>2</v>
      </c>
      <c r="R740">
        <f>IF(_xlfn.XLOOKUP(drafter_draft_stats[[#This Row],[draft_id]],drafts[id],drafts[non_canonical])=TRUE,0,IF(drafter_draft_stats[[#This Row],[total_vetoes]]-drafter_draft_stats[[#This Row],[vetoes_used]]&gt;=1,1,0))</f>
        <v>0</v>
      </c>
      <c r="S740">
        <f>IF(_xlfn.XLOOKUP(drafter_draft_stats[[#This Row],[draft_id]],drafts[id],drafts[non_canonical])=TRUE,0,IF(drafter_draft_stats[[#This Row],[total_veto_overrides]]-drafter_draft_stats[[#This Row],[veto_overrides_used]]&gt;=1,1,0))</f>
        <v>1</v>
      </c>
    </row>
    <row r="741" spans="2:19" x14ac:dyDescent="0.25">
      <c r="B741" t="s">
        <v>685</v>
      </c>
      <c r="C741" t="str">
        <f>_xlfn.XLOOKUP(drafter_draft_stats[[#This Row],[draft_id]],drafts[id],drafts[title])</f>
        <v>Francis Ford Coppola Super Draft</v>
      </c>
      <c r="D741" t="s">
        <v>789</v>
      </c>
      <c r="E741" t="str">
        <f>_xlfn.XLOOKUP(drafter_draft_stats[[#This Row],[drafter_id]],drafters[id],drafters[name],"")</f>
        <v>Bryan Cogman</v>
      </c>
      <c r="G741" t="str">
        <f>_xlfn.XLOOKUP(drafter_draft_stats[[#This Row],[drafter_team_id]],drafter_teams[id],drafter_teams[name],"")</f>
        <v/>
      </c>
      <c r="H741">
        <f>1</f>
        <v>1</v>
      </c>
      <c r="I741" cm="1">
        <f t="array" ref="I741">IF(_xlfn.XLOOKUP(drafter_draft_stats[[#This Row],[draft_id]],drafts[id],drafts[non_canonical])=TRUE,0,_xlfn.XLOOKUP(drafter_draft_stats[[#This Row],[drafter_id]],$D$2:$D740,$R$2:$R740,0,,-1))</f>
        <v>0</v>
      </c>
      <c r="J741" cm="1">
        <f t="array" ref="J741">IF(_xlfn.XLOOKUP(drafter_draft_stats[[#This Row],[draft_id]],drafts[id],drafts[non_canonical])=TRUE,0,_xlfn.XLOOKUP(drafter_draft_stats[[#This Row],[drafter_id]],$D$2:$D740,$S$2:$S740,0,,-1))</f>
        <v>1</v>
      </c>
      <c r="K741" cm="1">
        <f t="array" ref="K741">IF(_xlfn.XLOOKUP(1,(game_boards[draft_id]=drafter_draft_stats[[#This Row],[draft_id]])*(game_boards[drafter_id]=drafter_draft_stats[[#This Row],[drafter_id]]),game_boards[has_bonus_veto])=TRUE,1,0)</f>
        <v>0</v>
      </c>
      <c r="L741" cm="1">
        <f t="array" ref="L741">IF(_xlfn.XLOOKUP(1,(game_boards[draft_id]=drafter_draft_stats[[#This Row],[draft_id]])*(game_boards[drafter_id]=drafter_draft_stats[[#This Row],[drafter_id]]),game_boards[has_bonus_veto_override])=TRUE,1,0)</f>
        <v>1</v>
      </c>
      <c r="M741">
        <f>drafter_draft_stats[[#This Row],[starting_veto]]+drafter_draft_stats[[#This Row],[rollover_vetoes]]+drafter_draft_stats[[#This Row],[trivia_vetoes]]</f>
        <v>1</v>
      </c>
      <c r="N741">
        <f>drafter_draft_stats[[#This Row],[rollover_veto_override]]+drafter_draft_stats[[#This Row],[trivia_veto_override]]</f>
        <v>2</v>
      </c>
      <c r="P741">
        <v>1</v>
      </c>
      <c r="Q741">
        <v>1</v>
      </c>
      <c r="R741">
        <f>IF(_xlfn.XLOOKUP(drafter_draft_stats[[#This Row],[draft_id]],drafts[id],drafts[non_canonical])=TRUE,0,IF(drafter_draft_stats[[#This Row],[total_vetoes]]-drafter_draft_stats[[#This Row],[vetoes_used]]&gt;=1,1,0))</f>
        <v>0</v>
      </c>
      <c r="S741">
        <f>IF(_xlfn.XLOOKUP(drafter_draft_stats[[#This Row],[draft_id]],drafts[id],drafts[non_canonical])=TRUE,0,IF(drafter_draft_stats[[#This Row],[total_veto_overrides]]-drafter_draft_stats[[#This Row],[veto_overrides_used]]&gt;=1,1,0))</f>
        <v>1</v>
      </c>
    </row>
    <row r="742" spans="2:19" x14ac:dyDescent="0.25">
      <c r="B742" t="s">
        <v>685</v>
      </c>
      <c r="C742" t="str">
        <f>_xlfn.XLOOKUP(drafter_draft_stats[[#This Row],[draft_id]],drafts[id],drafts[title])</f>
        <v>Francis Ford Coppola Super Draft</v>
      </c>
      <c r="D742" t="s">
        <v>1073</v>
      </c>
      <c r="E742" t="str">
        <f>_xlfn.XLOOKUP(drafter_draft_stats[[#This Row],[drafter_id]],drafters[id],drafters[name],"")</f>
        <v>Mitchell Beaupre</v>
      </c>
      <c r="G742" t="str">
        <f>_xlfn.XLOOKUP(drafter_draft_stats[[#This Row],[drafter_team_id]],drafter_teams[id],drafter_teams[name],"")</f>
        <v/>
      </c>
      <c r="H742">
        <f>1</f>
        <v>1</v>
      </c>
      <c r="I742" cm="1">
        <f t="array" ref="I742">IF(_xlfn.XLOOKUP(drafter_draft_stats[[#This Row],[draft_id]],drafts[id],drafts[non_canonical])=TRUE,0,_xlfn.XLOOKUP(drafter_draft_stats[[#This Row],[drafter_id]],$D$2:$D741,$R$2:$R741,0,,-1))</f>
        <v>1</v>
      </c>
      <c r="J742" cm="1">
        <f t="array" ref="J742">IF(_xlfn.XLOOKUP(drafter_draft_stats[[#This Row],[draft_id]],drafts[id],drafts[non_canonical])=TRUE,0,_xlfn.XLOOKUP(drafter_draft_stats[[#This Row],[drafter_id]],$D$2:$D741,$S$2:$S741,0,,-1))</f>
        <v>0</v>
      </c>
      <c r="K742" cm="1">
        <f t="array" ref="K742">IF(_xlfn.XLOOKUP(1,(game_boards[draft_id]=drafter_draft_stats[[#This Row],[draft_id]])*(game_boards[drafter_id]=drafter_draft_stats[[#This Row],[drafter_id]]),game_boards[has_bonus_veto])=TRUE,1,0)</f>
        <v>0</v>
      </c>
      <c r="L742" cm="1">
        <f t="array" ref="L742">IF(_xlfn.XLOOKUP(1,(game_boards[draft_id]=drafter_draft_stats[[#This Row],[draft_id]])*(game_boards[drafter_id]=drafter_draft_stats[[#This Row],[drafter_id]]),game_boards[has_bonus_veto_override])=TRUE,1,0)</f>
        <v>0</v>
      </c>
      <c r="M742">
        <f>drafter_draft_stats[[#This Row],[starting_veto]]+drafter_draft_stats[[#This Row],[rollover_vetoes]]+drafter_draft_stats[[#This Row],[trivia_vetoes]]</f>
        <v>2</v>
      </c>
      <c r="N742">
        <f>drafter_draft_stats[[#This Row],[rollover_veto_override]]+drafter_draft_stats[[#This Row],[trivia_veto_override]]</f>
        <v>0</v>
      </c>
      <c r="R742">
        <f>IF(_xlfn.XLOOKUP(drafter_draft_stats[[#This Row],[draft_id]],drafts[id],drafts[non_canonical])=TRUE,0,IF(drafter_draft_stats[[#This Row],[total_vetoes]]-drafter_draft_stats[[#This Row],[vetoes_used]]&gt;=1,1,0))</f>
        <v>1</v>
      </c>
      <c r="S742">
        <f>IF(_xlfn.XLOOKUP(drafter_draft_stats[[#This Row],[draft_id]],drafts[id],drafts[non_canonical])=TRUE,0,IF(drafter_draft_stats[[#This Row],[total_veto_overrides]]-drafter_draft_stats[[#This Row],[veto_overrides_used]]&gt;=1,1,0))</f>
        <v>0</v>
      </c>
    </row>
    <row r="743" spans="2:19" x14ac:dyDescent="0.25">
      <c r="B743" t="s">
        <v>262</v>
      </c>
      <c r="C743" t="str">
        <f>_xlfn.XLOOKUP(drafter_draft_stats[[#This Row],[draft_id]],drafts[id],drafts[title])</f>
        <v>American Zoetrope</v>
      </c>
      <c r="D743" t="s">
        <v>915</v>
      </c>
      <c r="E743" t="str">
        <f>_xlfn.XLOOKUP(drafter_draft_stats[[#This Row],[drafter_id]],drafters[id],drafters[name],"")</f>
        <v>Billy Ray Brewton</v>
      </c>
      <c r="G743" t="str">
        <f>_xlfn.XLOOKUP(drafter_draft_stats[[#This Row],[drafter_team_id]],drafter_teams[id],drafter_teams[name],"")</f>
        <v/>
      </c>
      <c r="H743">
        <f>1</f>
        <v>1</v>
      </c>
      <c r="I743" cm="1">
        <f t="array" ref="I743">IF(_xlfn.XLOOKUP(drafter_draft_stats[[#This Row],[draft_id]],drafts[id],drafts[non_canonical])=TRUE,0,_xlfn.XLOOKUP(drafter_draft_stats[[#This Row],[drafter_id]],$D$2:$D742,$R$2:$R742,0,,-1))</f>
        <v>0</v>
      </c>
      <c r="J743" cm="1">
        <f t="array" ref="J743">IF(_xlfn.XLOOKUP(drafter_draft_stats[[#This Row],[draft_id]],drafts[id],drafts[non_canonical])=TRUE,0,_xlfn.XLOOKUP(drafter_draft_stats[[#This Row],[drafter_id]],$D$2:$D742,$S$2:$S742,0,,-1))</f>
        <v>1</v>
      </c>
      <c r="K743" cm="1">
        <f t="array" ref="K743">IF(_xlfn.XLOOKUP(1,(game_boards[draft_id]=drafter_draft_stats[[#This Row],[draft_id]])*(game_boards[drafter_id]=drafter_draft_stats[[#This Row],[drafter_id]]),game_boards[has_bonus_veto])=TRUE,1,0)</f>
        <v>0</v>
      </c>
      <c r="L743" cm="1">
        <f t="array" ref="L743">IF(_xlfn.XLOOKUP(1,(game_boards[draft_id]=drafter_draft_stats[[#This Row],[draft_id]])*(game_boards[drafter_id]=drafter_draft_stats[[#This Row],[drafter_id]]),game_boards[has_bonus_veto_override])=TRUE,1,0)</f>
        <v>0</v>
      </c>
      <c r="M743">
        <f>drafter_draft_stats[[#This Row],[starting_veto]]+drafter_draft_stats[[#This Row],[rollover_vetoes]]+drafter_draft_stats[[#This Row],[trivia_vetoes]]</f>
        <v>1</v>
      </c>
      <c r="N743">
        <f>drafter_draft_stats[[#This Row],[rollover_veto_override]]+drafter_draft_stats[[#This Row],[trivia_veto_override]]</f>
        <v>1</v>
      </c>
      <c r="R743">
        <f>IF(_xlfn.XLOOKUP(drafter_draft_stats[[#This Row],[draft_id]],drafts[id],drafts[non_canonical])=TRUE,0,IF(drafter_draft_stats[[#This Row],[total_vetoes]]-drafter_draft_stats[[#This Row],[vetoes_used]]&gt;=1,1,0))</f>
        <v>1</v>
      </c>
      <c r="S743">
        <f>IF(_xlfn.XLOOKUP(drafter_draft_stats[[#This Row],[draft_id]],drafts[id],drafts[non_canonical])=TRUE,0,IF(drafter_draft_stats[[#This Row],[total_veto_overrides]]-drafter_draft_stats[[#This Row],[veto_overrides_used]]&gt;=1,1,0))</f>
        <v>1</v>
      </c>
    </row>
    <row r="744" spans="2:19" x14ac:dyDescent="0.25">
      <c r="B744" t="s">
        <v>262</v>
      </c>
      <c r="C744" t="str">
        <f>_xlfn.XLOOKUP(drafter_draft_stats[[#This Row],[draft_id]],drafts[id],drafts[title])</f>
        <v>American Zoetrope</v>
      </c>
      <c r="D744" t="s">
        <v>1115</v>
      </c>
      <c r="E744" t="str">
        <f>_xlfn.XLOOKUP(drafter_draft_stats[[#This Row],[drafter_id]],drafters[id],drafters[name],"")</f>
        <v>Ryan Marker</v>
      </c>
      <c r="G744" t="str">
        <f>_xlfn.XLOOKUP(drafter_draft_stats[[#This Row],[drafter_team_id]],drafter_teams[id],drafter_teams[name],"")</f>
        <v/>
      </c>
      <c r="H744">
        <f>1</f>
        <v>1</v>
      </c>
      <c r="I744" cm="1">
        <f t="array" ref="I744">IF(_xlfn.XLOOKUP(drafter_draft_stats[[#This Row],[draft_id]],drafts[id],drafts[non_canonical])=TRUE,0,_xlfn.XLOOKUP(drafter_draft_stats[[#This Row],[drafter_id]],$D$2:$D743,$R$2:$R743,0,,-1))</f>
        <v>0</v>
      </c>
      <c r="J744" cm="1">
        <f t="array" ref="J744">IF(_xlfn.XLOOKUP(drafter_draft_stats[[#This Row],[draft_id]],drafts[id],drafts[non_canonical])=TRUE,0,_xlfn.XLOOKUP(drafter_draft_stats[[#This Row],[drafter_id]],$D$2:$D743,$S$2:$S743,0,,-1))</f>
        <v>0</v>
      </c>
      <c r="K744" cm="1">
        <f t="array" ref="K744">IF(_xlfn.XLOOKUP(1,(game_boards[draft_id]=drafter_draft_stats[[#This Row],[draft_id]])*(game_boards[drafter_id]=drafter_draft_stats[[#This Row],[drafter_id]]),game_boards[has_bonus_veto])=TRUE,1,0)</f>
        <v>0</v>
      </c>
      <c r="L744" cm="1">
        <f t="array" ref="L744">IF(_xlfn.XLOOKUP(1,(game_boards[draft_id]=drafter_draft_stats[[#This Row],[draft_id]])*(game_boards[drafter_id]=drafter_draft_stats[[#This Row],[drafter_id]]),game_boards[has_bonus_veto_override])=TRUE,1,0)</f>
        <v>0</v>
      </c>
      <c r="M744">
        <f>drafter_draft_stats[[#This Row],[starting_veto]]+drafter_draft_stats[[#This Row],[rollover_vetoes]]+drafter_draft_stats[[#This Row],[trivia_vetoes]]</f>
        <v>1</v>
      </c>
      <c r="N744">
        <f>drafter_draft_stats[[#This Row],[rollover_veto_override]]+drafter_draft_stats[[#This Row],[trivia_veto_override]]</f>
        <v>0</v>
      </c>
      <c r="P744">
        <v>1</v>
      </c>
      <c r="R744">
        <f>IF(_xlfn.XLOOKUP(drafter_draft_stats[[#This Row],[draft_id]],drafts[id],drafts[non_canonical])=TRUE,0,IF(drafter_draft_stats[[#This Row],[total_vetoes]]-drafter_draft_stats[[#This Row],[vetoes_used]]&gt;=1,1,0))</f>
        <v>0</v>
      </c>
      <c r="S744">
        <f>IF(_xlfn.XLOOKUP(drafter_draft_stats[[#This Row],[draft_id]],drafts[id],drafts[non_canonical])=TRUE,0,IF(drafter_draft_stats[[#This Row],[total_veto_overrides]]-drafter_draft_stats[[#This Row],[veto_overrides_used]]&gt;=1,1,0))</f>
        <v>0</v>
      </c>
    </row>
    <row r="745" spans="2:19" x14ac:dyDescent="0.25">
      <c r="B745" t="s">
        <v>439</v>
      </c>
      <c r="C745" t="str">
        <f>_xlfn.XLOOKUP(drafter_draft_stats[[#This Row],[draft_id]],drafts[id],drafts[title])</f>
        <v>Internet Horror</v>
      </c>
      <c r="D745" t="s">
        <v>805</v>
      </c>
      <c r="E745" t="str">
        <f>_xlfn.XLOOKUP(drafter_draft_stats[[#This Row],[drafter_id]],drafters[id],drafters[name],"")</f>
        <v>Elric Kane</v>
      </c>
      <c r="G745" t="str">
        <f>_xlfn.XLOOKUP(drafter_draft_stats[[#This Row],[drafter_team_id]],drafter_teams[id],drafter_teams[name],"")</f>
        <v/>
      </c>
      <c r="H745">
        <f>1</f>
        <v>1</v>
      </c>
      <c r="I745" cm="1">
        <f t="array" ref="I745">IF(_xlfn.XLOOKUP(drafter_draft_stats[[#This Row],[draft_id]],drafts[id],drafts[non_canonical])=TRUE,0,_xlfn.XLOOKUP(drafter_draft_stats[[#This Row],[drafter_id]],$D$2:$D744,$R$2:$R744,0,,-1))</f>
        <v>1</v>
      </c>
      <c r="J745" cm="1">
        <f t="array" ref="J745">IF(_xlfn.XLOOKUP(drafter_draft_stats[[#This Row],[draft_id]],drafts[id],drafts[non_canonical])=TRUE,0,_xlfn.XLOOKUP(drafter_draft_stats[[#This Row],[drafter_id]],$D$2:$D744,$S$2:$S744,0,,-1))</f>
        <v>0</v>
      </c>
      <c r="K745" cm="1">
        <f t="array" ref="K745">IF(_xlfn.XLOOKUP(1,(game_boards[draft_id]=drafter_draft_stats[[#This Row],[draft_id]])*(game_boards[drafter_id]=drafter_draft_stats[[#This Row],[drafter_id]]),game_boards[has_bonus_veto])=TRUE,1,0)</f>
        <v>0</v>
      </c>
      <c r="L745" cm="1">
        <f t="array" ref="L745">IF(_xlfn.XLOOKUP(1,(game_boards[draft_id]=drafter_draft_stats[[#This Row],[draft_id]])*(game_boards[drafter_id]=drafter_draft_stats[[#This Row],[drafter_id]]),game_boards[has_bonus_veto_override])=TRUE,1,0)</f>
        <v>0</v>
      </c>
      <c r="M745">
        <f>drafter_draft_stats[[#This Row],[starting_veto]]+drafter_draft_stats[[#This Row],[rollover_vetoes]]+drafter_draft_stats[[#This Row],[trivia_vetoes]]</f>
        <v>2</v>
      </c>
      <c r="N745">
        <f>drafter_draft_stats[[#This Row],[rollover_veto_override]]+drafter_draft_stats[[#This Row],[trivia_veto_override]]</f>
        <v>0</v>
      </c>
      <c r="P745">
        <v>1</v>
      </c>
      <c r="R745">
        <f>IF(_xlfn.XLOOKUP(drafter_draft_stats[[#This Row],[draft_id]],drafts[id],drafts[non_canonical])=TRUE,0,IF(drafter_draft_stats[[#This Row],[total_vetoes]]-drafter_draft_stats[[#This Row],[vetoes_used]]&gt;=1,1,0))</f>
        <v>1</v>
      </c>
      <c r="S745">
        <f>IF(_xlfn.XLOOKUP(drafter_draft_stats[[#This Row],[draft_id]],drafts[id],drafts[non_canonical])=TRUE,0,IF(drafter_draft_stats[[#This Row],[total_veto_overrides]]-drafter_draft_stats[[#This Row],[veto_overrides_used]]&gt;=1,1,0))</f>
        <v>0</v>
      </c>
    </row>
    <row r="746" spans="2:19" x14ac:dyDescent="0.25">
      <c r="B746" t="s">
        <v>439</v>
      </c>
      <c r="C746" t="str">
        <f>_xlfn.XLOOKUP(drafter_draft_stats[[#This Row],[draft_id]],drafts[id],drafts[title])</f>
        <v>Internet Horror</v>
      </c>
      <c r="D746" t="s">
        <v>845</v>
      </c>
      <c r="E746" t="str">
        <f>_xlfn.XLOOKUP(drafter_draft_stats[[#This Row],[drafter_id]],drafters[id],drafters[name],"")</f>
        <v>Rebekah McKendry</v>
      </c>
      <c r="G746" t="str">
        <f>_xlfn.XLOOKUP(drafter_draft_stats[[#This Row],[drafter_team_id]],drafter_teams[id],drafter_teams[name],"")</f>
        <v/>
      </c>
      <c r="H746">
        <f>1</f>
        <v>1</v>
      </c>
      <c r="I746" cm="1">
        <f t="array" ref="I746">IF(_xlfn.XLOOKUP(drafter_draft_stats[[#This Row],[draft_id]],drafts[id],drafts[non_canonical])=TRUE,0,_xlfn.XLOOKUP(drafter_draft_stats[[#This Row],[drafter_id]],$D$2:$D745,$R$2:$R745,0,,-1))</f>
        <v>1</v>
      </c>
      <c r="J746" cm="1">
        <f t="array" ref="J746">IF(_xlfn.XLOOKUP(drafter_draft_stats[[#This Row],[draft_id]],drafts[id],drafts[non_canonical])=TRUE,0,_xlfn.XLOOKUP(drafter_draft_stats[[#This Row],[drafter_id]],$D$2:$D745,$S$2:$S745,0,,-1))</f>
        <v>0</v>
      </c>
      <c r="K746" cm="1">
        <f t="array" ref="K746">IF(_xlfn.XLOOKUP(1,(game_boards[draft_id]=drafter_draft_stats[[#This Row],[draft_id]])*(game_boards[drafter_id]=drafter_draft_stats[[#This Row],[drafter_id]]),game_boards[has_bonus_veto])=TRUE,1,0)</f>
        <v>0</v>
      </c>
      <c r="L746" cm="1">
        <f t="array" ref="L746">IF(_xlfn.XLOOKUP(1,(game_boards[draft_id]=drafter_draft_stats[[#This Row],[draft_id]])*(game_boards[drafter_id]=drafter_draft_stats[[#This Row],[drafter_id]]),game_boards[has_bonus_veto_override])=TRUE,1,0)</f>
        <v>0</v>
      </c>
      <c r="M746">
        <f>drafter_draft_stats[[#This Row],[starting_veto]]+drafter_draft_stats[[#This Row],[rollover_vetoes]]+drafter_draft_stats[[#This Row],[trivia_vetoes]]</f>
        <v>2</v>
      </c>
      <c r="N746">
        <f>drafter_draft_stats[[#This Row],[rollover_veto_override]]+drafter_draft_stats[[#This Row],[trivia_veto_override]]</f>
        <v>0</v>
      </c>
      <c r="R746">
        <f>IF(_xlfn.XLOOKUP(drafter_draft_stats[[#This Row],[draft_id]],drafts[id],drafts[non_canonical])=TRUE,0,IF(drafter_draft_stats[[#This Row],[total_vetoes]]-drafter_draft_stats[[#This Row],[vetoes_used]]&gt;=1,1,0))</f>
        <v>1</v>
      </c>
      <c r="S746">
        <f>IF(_xlfn.XLOOKUP(drafter_draft_stats[[#This Row],[draft_id]],drafts[id],drafts[non_canonical])=TRUE,0,IF(drafter_draft_stats[[#This Row],[total_veto_overrides]]-drafter_draft_stats[[#This Row],[veto_overrides_used]]&gt;=1,1,0))</f>
        <v>0</v>
      </c>
    </row>
    <row r="747" spans="2:19" x14ac:dyDescent="0.25">
      <c r="B747" t="s">
        <v>96</v>
      </c>
      <c r="C747" t="str">
        <f>_xlfn.XLOOKUP(drafter_draft_stats[[#This Row],[draft_id]],drafts[id],drafts[title])</f>
        <v>Vincente Minnelli</v>
      </c>
      <c r="D747" t="s">
        <v>1095</v>
      </c>
      <c r="E747" t="str">
        <f>_xlfn.XLOOKUP(drafter_draft_stats[[#This Row],[drafter_id]],drafters[id],drafters[name],"")</f>
        <v>Katey Rich</v>
      </c>
      <c r="G747" t="str">
        <f>_xlfn.XLOOKUP(drafter_draft_stats[[#This Row],[drafter_team_id]],drafter_teams[id],drafter_teams[name],"")</f>
        <v/>
      </c>
      <c r="H747">
        <f>1</f>
        <v>1</v>
      </c>
      <c r="I747" cm="1">
        <f t="array" ref="I747">IF(_xlfn.XLOOKUP(drafter_draft_stats[[#This Row],[draft_id]],drafts[id],drafts[non_canonical])=TRUE,0,_xlfn.XLOOKUP(drafter_draft_stats[[#This Row],[drafter_id]],$D$2:$D746,$R$2:$R746,0,,-1))</f>
        <v>0</v>
      </c>
      <c r="J747" cm="1">
        <f t="array" ref="J747">IF(_xlfn.XLOOKUP(drafter_draft_stats[[#This Row],[draft_id]],drafts[id],drafts[non_canonical])=TRUE,0,_xlfn.XLOOKUP(drafter_draft_stats[[#This Row],[drafter_id]],$D$2:$D746,$S$2:$S746,0,,-1))</f>
        <v>1</v>
      </c>
      <c r="K747" cm="1">
        <f t="array" ref="K747">IF(_xlfn.XLOOKUP(1,(game_boards[draft_id]=drafter_draft_stats[[#This Row],[draft_id]])*(game_boards[drafter_id]=drafter_draft_stats[[#This Row],[drafter_id]]),game_boards[has_bonus_veto])=TRUE,1,0)</f>
        <v>0</v>
      </c>
      <c r="L747" cm="1">
        <f t="array" ref="L747">IF(_xlfn.XLOOKUP(1,(game_boards[draft_id]=drafter_draft_stats[[#This Row],[draft_id]])*(game_boards[drafter_id]=drafter_draft_stats[[#This Row],[drafter_id]]),game_boards[has_bonus_veto_override])=TRUE,1,0)</f>
        <v>0</v>
      </c>
      <c r="M747">
        <f>drafter_draft_stats[[#This Row],[starting_veto]]+drafter_draft_stats[[#This Row],[rollover_vetoes]]+drafter_draft_stats[[#This Row],[trivia_vetoes]]</f>
        <v>1</v>
      </c>
      <c r="N747">
        <f>drafter_draft_stats[[#This Row],[rollover_veto_override]]+drafter_draft_stats[[#This Row],[trivia_veto_override]]</f>
        <v>1</v>
      </c>
      <c r="P747">
        <v>1</v>
      </c>
      <c r="R747">
        <f>IF(_xlfn.XLOOKUP(drafter_draft_stats[[#This Row],[draft_id]],drafts[id],drafts[non_canonical])=TRUE,0,IF(drafter_draft_stats[[#This Row],[total_vetoes]]-drafter_draft_stats[[#This Row],[vetoes_used]]&gt;=1,1,0))</f>
        <v>0</v>
      </c>
      <c r="S747">
        <f>IF(_xlfn.XLOOKUP(drafter_draft_stats[[#This Row],[draft_id]],drafts[id],drafts[non_canonical])=TRUE,0,IF(drafter_draft_stats[[#This Row],[total_veto_overrides]]-drafter_draft_stats[[#This Row],[veto_overrides_used]]&gt;=1,1,0))</f>
        <v>1</v>
      </c>
    </row>
    <row r="748" spans="2:19" x14ac:dyDescent="0.25">
      <c r="B748" t="s">
        <v>96</v>
      </c>
      <c r="C748" t="str">
        <f>_xlfn.XLOOKUP(drafter_draft_stats[[#This Row],[draft_id]],drafts[id],drafts[title])</f>
        <v>Vincente Minnelli</v>
      </c>
      <c r="D748" t="s">
        <v>957</v>
      </c>
      <c r="E748" t="str">
        <f>_xlfn.XLOOKUP(drafter_draft_stats[[#This Row],[drafter_id]],drafters[id],drafters[name],"")</f>
        <v>Chris Feil</v>
      </c>
      <c r="G748" t="str">
        <f>_xlfn.XLOOKUP(drafter_draft_stats[[#This Row],[drafter_team_id]],drafter_teams[id],drafter_teams[name],"")</f>
        <v/>
      </c>
      <c r="H748">
        <f>1</f>
        <v>1</v>
      </c>
      <c r="I748" cm="1">
        <f t="array" ref="I748">IF(_xlfn.XLOOKUP(drafter_draft_stats[[#This Row],[draft_id]],drafts[id],drafts[non_canonical])=TRUE,0,_xlfn.XLOOKUP(drafter_draft_stats[[#This Row],[drafter_id]],$D$2:$D747,$R$2:$R747,0,,-1))</f>
        <v>0</v>
      </c>
      <c r="J748" cm="1">
        <f t="array" ref="J748">IF(_xlfn.XLOOKUP(drafter_draft_stats[[#This Row],[draft_id]],drafts[id],drafts[non_canonical])=TRUE,0,_xlfn.XLOOKUP(drafter_draft_stats[[#This Row],[drafter_id]],$D$2:$D747,$S$2:$S747,0,,-1))</f>
        <v>0</v>
      </c>
      <c r="K748" cm="1">
        <f t="array" ref="K748">IF(_xlfn.XLOOKUP(1,(game_boards[draft_id]=drafter_draft_stats[[#This Row],[draft_id]])*(game_boards[drafter_id]=drafter_draft_stats[[#This Row],[drafter_id]]),game_boards[has_bonus_veto])=TRUE,1,0)</f>
        <v>0</v>
      </c>
      <c r="L748" cm="1">
        <f t="array" ref="L748">IF(_xlfn.XLOOKUP(1,(game_boards[draft_id]=drafter_draft_stats[[#This Row],[draft_id]])*(game_boards[drafter_id]=drafter_draft_stats[[#This Row],[drafter_id]]),game_boards[has_bonus_veto_override])=TRUE,1,0)</f>
        <v>0</v>
      </c>
      <c r="M748">
        <f>drafter_draft_stats[[#This Row],[starting_veto]]+drafter_draft_stats[[#This Row],[rollover_vetoes]]+drafter_draft_stats[[#This Row],[trivia_vetoes]]</f>
        <v>1</v>
      </c>
      <c r="N748">
        <f>drafter_draft_stats[[#This Row],[rollover_veto_override]]+drafter_draft_stats[[#This Row],[trivia_veto_override]]</f>
        <v>0</v>
      </c>
      <c r="P748">
        <v>2</v>
      </c>
      <c r="R748">
        <f>IF(_xlfn.XLOOKUP(drafter_draft_stats[[#This Row],[draft_id]],drafts[id],drafts[non_canonical])=TRUE,0,IF(drafter_draft_stats[[#This Row],[total_vetoes]]-drafter_draft_stats[[#This Row],[vetoes_used]]&gt;=1,1,0))</f>
        <v>0</v>
      </c>
      <c r="S748">
        <f>IF(_xlfn.XLOOKUP(drafter_draft_stats[[#This Row],[draft_id]],drafts[id],drafts[non_canonical])=TRUE,0,IF(drafter_draft_stats[[#This Row],[total_veto_overrides]]-drafter_draft_stats[[#This Row],[veto_overrides_used]]&gt;=1,1,0))</f>
        <v>0</v>
      </c>
    </row>
    <row r="749" spans="2:19" x14ac:dyDescent="0.25">
      <c r="B749" t="s">
        <v>120</v>
      </c>
      <c r="C749" t="str">
        <f>_xlfn.XLOOKUP(drafter_draft_stats[[#This Row],[draft_id]],drafts[id],drafts[title])</f>
        <v>2024 Mega Draft</v>
      </c>
      <c r="D749" t="s">
        <v>1009</v>
      </c>
      <c r="E749" t="str">
        <f>_xlfn.XLOOKUP(drafter_draft_stats[[#This Row],[drafter_id]],drafters[id],drafters[name],"")</f>
        <v>Drea Clark</v>
      </c>
      <c r="G749" t="str">
        <f>_xlfn.XLOOKUP(drafter_draft_stats[[#This Row],[drafter_team_id]],drafter_teams[id],drafter_teams[name],"")</f>
        <v/>
      </c>
      <c r="H749">
        <f>1</f>
        <v>1</v>
      </c>
      <c r="I749" cm="1">
        <f t="array" ref="I749">IF(_xlfn.XLOOKUP(drafter_draft_stats[[#This Row],[draft_id]],drafts[id],drafts[non_canonical])=TRUE,0,_xlfn.XLOOKUP(drafter_draft_stats[[#This Row],[drafter_id]],$D$2:$D748,$R$2:$R748,0,,-1))</f>
        <v>0</v>
      </c>
      <c r="J749" cm="1">
        <f t="array" ref="J749">IF(_xlfn.XLOOKUP(drafter_draft_stats[[#This Row],[draft_id]],drafts[id],drafts[non_canonical])=TRUE,0,_xlfn.XLOOKUP(drafter_draft_stats[[#This Row],[drafter_id]],$D$2:$D748,$S$2:$S748,0,,-1))</f>
        <v>1</v>
      </c>
      <c r="K749" cm="1">
        <f t="array" ref="K749">IF(_xlfn.XLOOKUP(1,(game_boards[draft_id]=drafter_draft_stats[[#This Row],[draft_id]])*(game_boards[drafter_id]=drafter_draft_stats[[#This Row],[drafter_id]]),game_boards[has_bonus_veto])=TRUE,1,0)</f>
        <v>1</v>
      </c>
      <c r="L749" cm="1">
        <f t="array" ref="L749">IF(_xlfn.XLOOKUP(1,(game_boards[draft_id]=drafter_draft_stats[[#This Row],[draft_id]])*(game_boards[drafter_id]=drafter_draft_stats[[#This Row],[drafter_id]]),game_boards[has_bonus_veto_override])=TRUE,1,0)</f>
        <v>0</v>
      </c>
      <c r="M749">
        <f>drafter_draft_stats[[#This Row],[starting_veto]]+drafter_draft_stats[[#This Row],[rollover_vetoes]]+drafter_draft_stats[[#This Row],[trivia_vetoes]]</f>
        <v>2</v>
      </c>
      <c r="N749">
        <f>drafter_draft_stats[[#This Row],[rollover_veto_override]]+drafter_draft_stats[[#This Row],[trivia_veto_override]]</f>
        <v>1</v>
      </c>
      <c r="P749">
        <v>2</v>
      </c>
      <c r="R749">
        <f>IF(_xlfn.XLOOKUP(drafter_draft_stats[[#This Row],[draft_id]],drafts[id],drafts[non_canonical])=TRUE,0,IF(drafter_draft_stats[[#This Row],[total_vetoes]]-drafter_draft_stats[[#This Row],[vetoes_used]]&gt;=1,1,0))</f>
        <v>0</v>
      </c>
      <c r="S749">
        <f>IF(_xlfn.XLOOKUP(drafter_draft_stats[[#This Row],[draft_id]],drafts[id],drafts[non_canonical])=TRUE,0,IF(drafter_draft_stats[[#This Row],[total_veto_overrides]]-drafter_draft_stats[[#This Row],[veto_overrides_used]]&gt;=1,1,0))</f>
        <v>1</v>
      </c>
    </row>
    <row r="750" spans="2:19" x14ac:dyDescent="0.25">
      <c r="B750" t="s">
        <v>120</v>
      </c>
      <c r="C750" t="str">
        <f>_xlfn.XLOOKUP(drafter_draft_stats[[#This Row],[draft_id]],drafts[id],drafts[title])</f>
        <v>2024 Mega Draft</v>
      </c>
      <c r="D750" t="s">
        <v>915</v>
      </c>
      <c r="E750" t="str">
        <f>_xlfn.XLOOKUP(drafter_draft_stats[[#This Row],[drafter_id]],drafters[id],drafters[name],"")</f>
        <v>Billy Ray Brewton</v>
      </c>
      <c r="G750" t="str">
        <f>_xlfn.XLOOKUP(drafter_draft_stats[[#This Row],[drafter_team_id]],drafter_teams[id],drafter_teams[name],"")</f>
        <v/>
      </c>
      <c r="H750">
        <f>1</f>
        <v>1</v>
      </c>
      <c r="I750" cm="1">
        <f t="array" ref="I750">IF(_xlfn.XLOOKUP(drafter_draft_stats[[#This Row],[draft_id]],drafts[id],drafts[non_canonical])=TRUE,0,_xlfn.XLOOKUP(drafter_draft_stats[[#This Row],[drafter_id]],$D$2:$D749,$R$2:$R749,0,,-1))</f>
        <v>1</v>
      </c>
      <c r="J750" cm="1">
        <f t="array" ref="J750">IF(_xlfn.XLOOKUP(drafter_draft_stats[[#This Row],[draft_id]],drafts[id],drafts[non_canonical])=TRUE,0,_xlfn.XLOOKUP(drafter_draft_stats[[#This Row],[drafter_id]],$D$2:$D749,$S$2:$S749,0,,-1))</f>
        <v>1</v>
      </c>
      <c r="K750" cm="1">
        <f t="array" ref="K750">IF(_xlfn.XLOOKUP(1,(game_boards[draft_id]=drafter_draft_stats[[#This Row],[draft_id]])*(game_boards[drafter_id]=drafter_draft_stats[[#This Row],[drafter_id]]),game_boards[has_bonus_veto])=TRUE,1,0)</f>
        <v>0</v>
      </c>
      <c r="L750" cm="1">
        <f t="array" ref="L750">IF(_xlfn.XLOOKUP(1,(game_boards[draft_id]=drafter_draft_stats[[#This Row],[draft_id]])*(game_boards[drafter_id]=drafter_draft_stats[[#This Row],[drafter_id]]),game_boards[has_bonus_veto_override])=TRUE,1,0)</f>
        <v>0</v>
      </c>
      <c r="M750">
        <f>drafter_draft_stats[[#This Row],[starting_veto]]+drafter_draft_stats[[#This Row],[rollover_vetoes]]+drafter_draft_stats[[#This Row],[trivia_vetoes]]</f>
        <v>2</v>
      </c>
      <c r="N750">
        <f>drafter_draft_stats[[#This Row],[rollover_veto_override]]+drafter_draft_stats[[#This Row],[trivia_veto_override]]</f>
        <v>1</v>
      </c>
      <c r="P750">
        <v>2</v>
      </c>
      <c r="R750">
        <f>IF(_xlfn.XLOOKUP(drafter_draft_stats[[#This Row],[draft_id]],drafts[id],drafts[non_canonical])=TRUE,0,IF(drafter_draft_stats[[#This Row],[total_vetoes]]-drafter_draft_stats[[#This Row],[vetoes_used]]&gt;=1,1,0))</f>
        <v>0</v>
      </c>
      <c r="S750">
        <f>IF(_xlfn.XLOOKUP(drafter_draft_stats[[#This Row],[draft_id]],drafts[id],drafts[non_canonical])=TRUE,0,IF(drafter_draft_stats[[#This Row],[total_veto_overrides]]-drafter_draft_stats[[#This Row],[veto_overrides_used]]&gt;=1,1,0))</f>
        <v>1</v>
      </c>
    </row>
    <row r="751" spans="2:19" x14ac:dyDescent="0.25">
      <c r="B751" t="s">
        <v>120</v>
      </c>
      <c r="C751" t="str">
        <f>_xlfn.XLOOKUP(drafter_draft_stats[[#This Row],[draft_id]],drafts[id],drafts[title])</f>
        <v>2024 Mega Draft</v>
      </c>
      <c r="D751" t="s">
        <v>1115</v>
      </c>
      <c r="E751" t="str">
        <f>_xlfn.XLOOKUP(drafter_draft_stats[[#This Row],[drafter_id]],drafters[id],drafters[name],"")</f>
        <v>Ryan Marker</v>
      </c>
      <c r="G751" t="str">
        <f>_xlfn.XLOOKUP(drafter_draft_stats[[#This Row],[drafter_team_id]],drafter_teams[id],drafter_teams[name],"")</f>
        <v/>
      </c>
      <c r="H751">
        <f>1</f>
        <v>1</v>
      </c>
      <c r="I751" cm="1">
        <f t="array" ref="I751">IF(_xlfn.XLOOKUP(drafter_draft_stats[[#This Row],[draft_id]],drafts[id],drafts[non_canonical])=TRUE,0,_xlfn.XLOOKUP(drafter_draft_stats[[#This Row],[drafter_id]],$D$2:$D750,$R$2:$R750,0,,-1))</f>
        <v>0</v>
      </c>
      <c r="J751" cm="1">
        <f t="array" ref="J751">IF(_xlfn.XLOOKUP(drafter_draft_stats[[#This Row],[draft_id]],drafts[id],drafts[non_canonical])=TRUE,0,_xlfn.XLOOKUP(drafter_draft_stats[[#This Row],[drafter_id]],$D$2:$D750,$S$2:$S750,0,,-1))</f>
        <v>0</v>
      </c>
      <c r="K751" cm="1">
        <f t="array" ref="K751">IF(_xlfn.XLOOKUP(1,(game_boards[draft_id]=drafter_draft_stats[[#This Row],[draft_id]])*(game_boards[drafter_id]=drafter_draft_stats[[#This Row],[drafter_id]]),game_boards[has_bonus_veto])=TRUE,1,0)</f>
        <v>0</v>
      </c>
      <c r="L751" cm="1">
        <f t="array" ref="L751">IF(_xlfn.XLOOKUP(1,(game_boards[draft_id]=drafter_draft_stats[[#This Row],[draft_id]])*(game_boards[drafter_id]=drafter_draft_stats[[#This Row],[drafter_id]]),game_boards[has_bonus_veto_override])=TRUE,1,0)</f>
        <v>1</v>
      </c>
      <c r="M751">
        <f>drafter_draft_stats[[#This Row],[starting_veto]]+drafter_draft_stats[[#This Row],[rollover_vetoes]]+drafter_draft_stats[[#This Row],[trivia_vetoes]]</f>
        <v>1</v>
      </c>
      <c r="N751">
        <f>drafter_draft_stats[[#This Row],[rollover_veto_override]]+drafter_draft_stats[[#This Row],[trivia_veto_override]]</f>
        <v>1</v>
      </c>
      <c r="P751">
        <v>1</v>
      </c>
      <c r="Q751">
        <v>1</v>
      </c>
      <c r="R751">
        <f>IF(_xlfn.XLOOKUP(drafter_draft_stats[[#This Row],[draft_id]],drafts[id],drafts[non_canonical])=TRUE,0,IF(drafter_draft_stats[[#This Row],[total_vetoes]]-drafter_draft_stats[[#This Row],[vetoes_used]]&gt;=1,1,0))</f>
        <v>0</v>
      </c>
      <c r="S751">
        <f>IF(_xlfn.XLOOKUP(drafter_draft_stats[[#This Row],[draft_id]],drafts[id],drafts[non_canonical])=TRUE,0,IF(drafter_draft_stats[[#This Row],[total_veto_overrides]]-drafter_draft_stats[[#This Row],[veto_overrides_used]]&gt;=1,1,0))</f>
        <v>0</v>
      </c>
    </row>
    <row r="752" spans="2:19" x14ac:dyDescent="0.25">
      <c r="B752" t="s">
        <v>120</v>
      </c>
      <c r="C752" t="str">
        <f>_xlfn.XLOOKUP(drafter_draft_stats[[#This Row],[draft_id]],drafts[id],drafts[title])</f>
        <v>2024 Mega Draft</v>
      </c>
      <c r="D752" t="s">
        <v>985</v>
      </c>
      <c r="E752" t="str">
        <f>_xlfn.XLOOKUP(drafter_draft_stats[[#This Row],[drafter_id]],drafters[id],drafters[name],"")</f>
        <v>Alonso Duralde</v>
      </c>
      <c r="G752" t="str">
        <f>_xlfn.XLOOKUP(drafter_draft_stats[[#This Row],[drafter_team_id]],drafter_teams[id],drafter_teams[name],"")</f>
        <v/>
      </c>
      <c r="H752">
        <f>1</f>
        <v>1</v>
      </c>
      <c r="I752" cm="1">
        <f t="array" ref="I752">IF(_xlfn.XLOOKUP(drafter_draft_stats[[#This Row],[draft_id]],drafts[id],drafts[non_canonical])=TRUE,0,_xlfn.XLOOKUP(drafter_draft_stats[[#This Row],[drafter_id]],$D$2:$D751,$R$2:$R751,0,,-1))</f>
        <v>0</v>
      </c>
      <c r="J752" cm="1">
        <f t="array" ref="J752">IF(_xlfn.XLOOKUP(drafter_draft_stats[[#This Row],[draft_id]],drafts[id],drafts[non_canonical])=TRUE,0,_xlfn.XLOOKUP(drafter_draft_stats[[#This Row],[drafter_id]],$D$2:$D751,$S$2:$S751,0,,-1))</f>
        <v>0</v>
      </c>
      <c r="K752" cm="1">
        <f t="array" ref="K752">IF(_xlfn.XLOOKUP(1,(game_boards[draft_id]=drafter_draft_stats[[#This Row],[draft_id]])*(game_boards[drafter_id]=drafter_draft_stats[[#This Row],[drafter_id]]),game_boards[has_bonus_veto])=TRUE,1,0)</f>
        <v>0</v>
      </c>
      <c r="L752" cm="1">
        <f t="array" ref="L752">IF(_xlfn.XLOOKUP(1,(game_boards[draft_id]=drafter_draft_stats[[#This Row],[draft_id]])*(game_boards[drafter_id]=drafter_draft_stats[[#This Row],[drafter_id]]),game_boards[has_bonus_veto_override])=TRUE,1,0)</f>
        <v>0</v>
      </c>
      <c r="M752">
        <f>drafter_draft_stats[[#This Row],[starting_veto]]+drafter_draft_stats[[#This Row],[rollover_vetoes]]+drafter_draft_stats[[#This Row],[trivia_vetoes]]</f>
        <v>1</v>
      </c>
      <c r="N752">
        <f>drafter_draft_stats[[#This Row],[rollover_veto_override]]+drafter_draft_stats[[#This Row],[trivia_veto_override]]</f>
        <v>0</v>
      </c>
      <c r="P752">
        <v>1</v>
      </c>
      <c r="R752">
        <f>IF(_xlfn.XLOOKUP(drafter_draft_stats[[#This Row],[draft_id]],drafts[id],drafts[non_canonical])=TRUE,0,IF(drafter_draft_stats[[#This Row],[total_vetoes]]-drafter_draft_stats[[#This Row],[vetoes_used]]&gt;=1,1,0))</f>
        <v>0</v>
      </c>
      <c r="S752">
        <f>IF(_xlfn.XLOOKUP(drafter_draft_stats[[#This Row],[draft_id]],drafts[id],drafts[non_canonical])=TRUE,0,IF(drafter_draft_stats[[#This Row],[total_veto_overrides]]-drafter_draft_stats[[#This Row],[veto_overrides_used]]&gt;=1,1,0))</f>
        <v>0</v>
      </c>
    </row>
    <row r="753" spans="2:19" x14ac:dyDescent="0.25">
      <c r="B753" t="s">
        <v>544</v>
      </c>
      <c r="C753" t="str">
        <f>_xlfn.XLOOKUP(drafter_draft_stats[[#This Row],[draft_id]],drafts[id],drafts[title])</f>
        <v>Vacation Horror</v>
      </c>
      <c r="D753" t="s">
        <v>977</v>
      </c>
      <c r="E753" t="str">
        <f>_xlfn.XLOOKUP(drafter_draft_stats[[#This Row],[drafter_id]],drafters[id],drafters[name],"")</f>
        <v>Louis Peitzman</v>
      </c>
      <c r="G753" t="str">
        <f>_xlfn.XLOOKUP(drafter_draft_stats[[#This Row],[drafter_team_id]],drafter_teams[id],drafter_teams[name],"")</f>
        <v/>
      </c>
      <c r="H753">
        <f>1</f>
        <v>1</v>
      </c>
      <c r="I753" cm="1">
        <f t="array" ref="I753">IF(_xlfn.XLOOKUP(drafter_draft_stats[[#This Row],[draft_id]],drafts[id],drafts[non_canonical])=TRUE,0,_xlfn.XLOOKUP(drafter_draft_stats[[#This Row],[drafter_id]],$D$2:$D752,$R$2:$R752,0,,-1))</f>
        <v>1</v>
      </c>
      <c r="J753" cm="1">
        <f t="array" ref="J753">IF(_xlfn.XLOOKUP(drafter_draft_stats[[#This Row],[draft_id]],drafts[id],drafts[non_canonical])=TRUE,0,_xlfn.XLOOKUP(drafter_draft_stats[[#This Row],[drafter_id]],$D$2:$D752,$S$2:$S752,0,,-1))</f>
        <v>0</v>
      </c>
      <c r="K753" cm="1">
        <f t="array" ref="K753">IF(_xlfn.XLOOKUP(1,(game_boards[draft_id]=drafter_draft_stats[[#This Row],[draft_id]])*(game_boards[drafter_id]=drafter_draft_stats[[#This Row],[drafter_id]]),game_boards[has_bonus_veto])=TRUE,1,0)</f>
        <v>0</v>
      </c>
      <c r="L753" cm="1">
        <f t="array" ref="L753">IF(_xlfn.XLOOKUP(1,(game_boards[draft_id]=drafter_draft_stats[[#This Row],[draft_id]])*(game_boards[drafter_id]=drafter_draft_stats[[#This Row],[drafter_id]]),game_boards[has_bonus_veto_override])=TRUE,1,0)</f>
        <v>0</v>
      </c>
      <c r="M753">
        <f>drafter_draft_stats[[#This Row],[starting_veto]]+drafter_draft_stats[[#This Row],[rollover_vetoes]]+drafter_draft_stats[[#This Row],[trivia_vetoes]]</f>
        <v>2</v>
      </c>
      <c r="N753">
        <f>drafter_draft_stats[[#This Row],[rollover_veto_override]]+drafter_draft_stats[[#This Row],[trivia_veto_override]]</f>
        <v>0</v>
      </c>
      <c r="R753">
        <f>IF(_xlfn.XLOOKUP(drafter_draft_stats[[#This Row],[draft_id]],drafts[id],drafts[non_canonical])=TRUE,0,IF(drafter_draft_stats[[#This Row],[total_vetoes]]-drafter_draft_stats[[#This Row],[vetoes_used]]&gt;=1,1,0))</f>
        <v>1</v>
      </c>
      <c r="S753">
        <f>IF(_xlfn.XLOOKUP(drafter_draft_stats[[#This Row],[draft_id]],drafts[id],drafts[non_canonical])=TRUE,0,IF(drafter_draft_stats[[#This Row],[total_veto_overrides]]-drafter_draft_stats[[#This Row],[veto_overrides_used]]&gt;=1,1,0))</f>
        <v>0</v>
      </c>
    </row>
    <row r="754" spans="2:19" x14ac:dyDescent="0.25">
      <c r="B754" t="s">
        <v>544</v>
      </c>
      <c r="C754" t="str">
        <f>_xlfn.XLOOKUP(drafter_draft_stats[[#This Row],[draft_id]],drafts[id],drafts[title])</f>
        <v>Vacation Horror</v>
      </c>
      <c r="D754" t="s">
        <v>1231</v>
      </c>
      <c r="E754" t="str">
        <f>_xlfn.XLOOKUP(drafter_draft_stats[[#This Row],[drafter_id]],drafters[id],drafters[name],"")</f>
        <v>Alison Willmore</v>
      </c>
      <c r="G754" t="str">
        <f>_xlfn.XLOOKUP(drafter_draft_stats[[#This Row],[drafter_team_id]],drafter_teams[id],drafter_teams[name],"")</f>
        <v/>
      </c>
      <c r="H754">
        <f>1</f>
        <v>1</v>
      </c>
      <c r="I754" cm="1">
        <f t="array" ref="I754">IF(_xlfn.XLOOKUP(drafter_draft_stats[[#This Row],[draft_id]],drafts[id],drafts[non_canonical])=TRUE,0,_xlfn.XLOOKUP(drafter_draft_stats[[#This Row],[drafter_id]],$D$2:$D753,$R$2:$R753,0,,-1))</f>
        <v>0</v>
      </c>
      <c r="J754" cm="1">
        <f t="array" ref="J754">IF(_xlfn.XLOOKUP(drafter_draft_stats[[#This Row],[draft_id]],drafts[id],drafts[non_canonical])=TRUE,0,_xlfn.XLOOKUP(drafter_draft_stats[[#This Row],[drafter_id]],$D$2:$D753,$S$2:$S753,0,,-1))</f>
        <v>0</v>
      </c>
      <c r="K754" cm="1">
        <f t="array" ref="K754">IF(_xlfn.XLOOKUP(1,(game_boards[draft_id]=drafter_draft_stats[[#This Row],[draft_id]])*(game_boards[drafter_id]=drafter_draft_stats[[#This Row],[drafter_id]]),game_boards[has_bonus_veto])=TRUE,1,0)</f>
        <v>0</v>
      </c>
      <c r="L754" cm="1">
        <f t="array" ref="L754">IF(_xlfn.XLOOKUP(1,(game_boards[draft_id]=drafter_draft_stats[[#This Row],[draft_id]])*(game_boards[drafter_id]=drafter_draft_stats[[#This Row],[drafter_id]]),game_boards[has_bonus_veto_override])=TRUE,1,0)</f>
        <v>0</v>
      </c>
      <c r="M754">
        <f>drafter_draft_stats[[#This Row],[starting_veto]]+drafter_draft_stats[[#This Row],[rollover_vetoes]]+drafter_draft_stats[[#This Row],[trivia_vetoes]]</f>
        <v>1</v>
      </c>
      <c r="N754">
        <f>drafter_draft_stats[[#This Row],[rollover_veto_override]]+drafter_draft_stats[[#This Row],[trivia_veto_override]]</f>
        <v>0</v>
      </c>
      <c r="R754">
        <f>IF(_xlfn.XLOOKUP(drafter_draft_stats[[#This Row],[draft_id]],drafts[id],drafts[non_canonical])=TRUE,0,IF(drafter_draft_stats[[#This Row],[total_vetoes]]-drafter_draft_stats[[#This Row],[vetoes_used]]&gt;=1,1,0))</f>
        <v>1</v>
      </c>
      <c r="S754">
        <f>IF(_xlfn.XLOOKUP(drafter_draft_stats[[#This Row],[draft_id]],drafts[id],drafts[non_canonical])=TRUE,0,IF(drafter_draft_stats[[#This Row],[total_veto_overrides]]-drafter_draft_stats[[#This Row],[veto_overrides_used]]&gt;=1,1,0))</f>
        <v>0</v>
      </c>
    </row>
    <row r="755" spans="2:19" x14ac:dyDescent="0.25">
      <c r="B755" s="4" t="s">
        <v>15657</v>
      </c>
      <c r="C755" t="str">
        <f>_xlfn.XLOOKUP(drafter_draft_stats[[#This Row],[draft_id]],drafts[id],drafts[title])</f>
        <v>Texas Chainsaw Massacre Super Draft</v>
      </c>
      <c r="D755" t="s">
        <v>1255</v>
      </c>
      <c r="E755" t="str">
        <f>_xlfn.XLOOKUP(drafter_draft_stats[[#This Row],[drafter_id]],drafters[id],drafters[name],"")</f>
        <v>Jill Gevargizian</v>
      </c>
      <c r="G755" t="str">
        <f>_xlfn.XLOOKUP(drafter_draft_stats[[#This Row],[drafter_team_id]],drafter_teams[id],drafter_teams[name],"")</f>
        <v/>
      </c>
      <c r="H755">
        <f>1</f>
        <v>1</v>
      </c>
      <c r="I755" cm="1">
        <f t="array" ref="I755">IF(_xlfn.XLOOKUP(drafter_draft_stats[[#This Row],[draft_id]],drafts[id],drafts[non_canonical])=TRUE,0,_xlfn.XLOOKUP(drafter_draft_stats[[#This Row],[drafter_id]],$D$2:$D754,$R$2:$R754,0,,-1))</f>
        <v>0</v>
      </c>
      <c r="J755" cm="1">
        <f t="array" ref="J755">IF(_xlfn.XLOOKUP(drafter_draft_stats[[#This Row],[draft_id]],drafts[id],drafts[non_canonical])=TRUE,0,_xlfn.XLOOKUP(drafter_draft_stats[[#This Row],[drafter_id]],$D$2:$D754,$S$2:$S754,0,,-1))</f>
        <v>0</v>
      </c>
      <c r="K755" cm="1">
        <f t="array" ref="K755">IF(_xlfn.XLOOKUP(1,(game_boards[draft_id]=drafter_draft_stats[[#This Row],[draft_id]])*(game_boards[drafter_id]=drafter_draft_stats[[#This Row],[drafter_id]]),game_boards[has_bonus_veto])=TRUE,1,0)</f>
        <v>1</v>
      </c>
      <c r="L755" cm="1">
        <f t="array" ref="L755">IF(_xlfn.XLOOKUP(1,(game_boards[draft_id]=drafter_draft_stats[[#This Row],[draft_id]])*(game_boards[drafter_id]=drafter_draft_stats[[#This Row],[drafter_id]]),game_boards[has_bonus_veto_override])=TRUE,1,0)</f>
        <v>0</v>
      </c>
      <c r="M755">
        <f>drafter_draft_stats[[#This Row],[starting_veto]]+drafter_draft_stats[[#This Row],[rollover_vetoes]]+drafter_draft_stats[[#This Row],[trivia_vetoes]]</f>
        <v>2</v>
      </c>
      <c r="N755">
        <f>drafter_draft_stats[[#This Row],[rollover_veto_override]]+drafter_draft_stats[[#This Row],[trivia_veto_override]]</f>
        <v>0</v>
      </c>
      <c r="P755">
        <v>1</v>
      </c>
      <c r="R755">
        <f>IF(_xlfn.XLOOKUP(drafter_draft_stats[[#This Row],[draft_id]],drafts[id],drafts[non_canonical])=TRUE,0,IF(drafter_draft_stats[[#This Row],[total_vetoes]]-drafter_draft_stats[[#This Row],[vetoes_used]]&gt;=1,1,0))</f>
        <v>1</v>
      </c>
      <c r="S755">
        <f>IF(_xlfn.XLOOKUP(drafter_draft_stats[[#This Row],[draft_id]],drafts[id],drafts[non_canonical])=TRUE,0,IF(drafter_draft_stats[[#This Row],[total_veto_overrides]]-drafter_draft_stats[[#This Row],[veto_overrides_used]]&gt;=1,1,0))</f>
        <v>0</v>
      </c>
    </row>
    <row r="756" spans="2:19" x14ac:dyDescent="0.25">
      <c r="B756" s="4" t="s">
        <v>15657</v>
      </c>
      <c r="C756" t="str">
        <f>_xlfn.XLOOKUP(drafter_draft_stats[[#This Row],[draft_id]],drafts[id],drafts[title])</f>
        <v>Texas Chainsaw Massacre Super Draft</v>
      </c>
      <c r="D756" t="s">
        <v>969</v>
      </c>
      <c r="E756" t="str">
        <f>_xlfn.XLOOKUP(drafter_draft_stats[[#This Row],[drafter_id]],drafters[id],drafters[name],"")</f>
        <v>Graham Skipper</v>
      </c>
      <c r="G756" t="str">
        <f>_xlfn.XLOOKUP(drafter_draft_stats[[#This Row],[drafter_team_id]],drafter_teams[id],drafter_teams[name],"")</f>
        <v/>
      </c>
      <c r="H756">
        <f>1</f>
        <v>1</v>
      </c>
      <c r="I756" cm="1">
        <f t="array" ref="I756">IF(_xlfn.XLOOKUP(drafter_draft_stats[[#This Row],[draft_id]],drafts[id],drafts[non_canonical])=TRUE,0,_xlfn.XLOOKUP(drafter_draft_stats[[#This Row],[drafter_id]],$D$2:$D755,$R$2:$R755,0,,-1))</f>
        <v>1</v>
      </c>
      <c r="J756" cm="1">
        <f t="array" ref="J756">IF(_xlfn.XLOOKUP(drafter_draft_stats[[#This Row],[draft_id]],drafts[id],drafts[non_canonical])=TRUE,0,_xlfn.XLOOKUP(drafter_draft_stats[[#This Row],[drafter_id]],$D$2:$D755,$S$2:$S755,0,,-1))</f>
        <v>0</v>
      </c>
      <c r="K756" cm="1">
        <f t="array" ref="K756">IF(_xlfn.XLOOKUP(1,(game_boards[draft_id]=drafter_draft_stats[[#This Row],[draft_id]])*(game_boards[drafter_id]=drafter_draft_stats[[#This Row],[drafter_id]]),game_boards[has_bonus_veto])=TRUE,1,0)</f>
        <v>0</v>
      </c>
      <c r="L756" cm="1">
        <f t="array" ref="L756">IF(_xlfn.XLOOKUP(1,(game_boards[draft_id]=drafter_draft_stats[[#This Row],[draft_id]])*(game_boards[drafter_id]=drafter_draft_stats[[#This Row],[drafter_id]]),game_boards[has_bonus_veto_override])=TRUE,1,0)</f>
        <v>0</v>
      </c>
      <c r="M756">
        <f>drafter_draft_stats[[#This Row],[starting_veto]]+drafter_draft_stats[[#This Row],[rollover_vetoes]]+drafter_draft_stats[[#This Row],[trivia_vetoes]]</f>
        <v>2</v>
      </c>
      <c r="N756">
        <f>drafter_draft_stats[[#This Row],[rollover_veto_override]]+drafter_draft_stats[[#This Row],[trivia_veto_override]]</f>
        <v>0</v>
      </c>
      <c r="P756">
        <v>2</v>
      </c>
      <c r="R756">
        <f>IF(_xlfn.XLOOKUP(drafter_draft_stats[[#This Row],[draft_id]],drafts[id],drafts[non_canonical])=TRUE,0,IF(drafter_draft_stats[[#This Row],[total_vetoes]]-drafter_draft_stats[[#This Row],[vetoes_used]]&gt;=1,1,0))</f>
        <v>0</v>
      </c>
      <c r="S756">
        <f>IF(_xlfn.XLOOKUP(drafter_draft_stats[[#This Row],[draft_id]],drafts[id],drafts[non_canonical])=TRUE,0,IF(drafter_draft_stats[[#This Row],[total_veto_overrides]]-drafter_draft_stats[[#This Row],[veto_overrides_used]]&gt;=1,1,0))</f>
        <v>0</v>
      </c>
    </row>
    <row r="757" spans="2:19" x14ac:dyDescent="0.25">
      <c r="B757" t="s">
        <v>171</v>
      </c>
      <c r="C757" t="str">
        <f>_xlfn.XLOOKUP(drafter_draft_stats[[#This Row],[draft_id]],drafts[id],drafts[title])</f>
        <v>Timothée Chalamet</v>
      </c>
      <c r="D757" t="s">
        <v>831</v>
      </c>
      <c r="E757" t="str">
        <f>_xlfn.XLOOKUP(drafter_draft_stats[[#This Row],[drafter_id]],drafters[id],drafters[name],"")</f>
        <v>Dane McDonald</v>
      </c>
      <c r="G757" t="str">
        <f>_xlfn.XLOOKUP(drafter_draft_stats[[#This Row],[drafter_team_id]],drafter_teams[id],drafter_teams[name],"")</f>
        <v/>
      </c>
      <c r="H757">
        <f>1</f>
        <v>1</v>
      </c>
      <c r="I757" cm="1">
        <f t="array" ref="I757">IF(_xlfn.XLOOKUP(drafter_draft_stats[[#This Row],[draft_id]],drafts[id],drafts[non_canonical])=TRUE,0,_xlfn.XLOOKUP(drafter_draft_stats[[#This Row],[drafter_id]],$D$2:$D756,$R$2:$R756,0,,-1))</f>
        <v>1</v>
      </c>
      <c r="J757" cm="1">
        <f t="array" ref="J757">IF(_xlfn.XLOOKUP(drafter_draft_stats[[#This Row],[draft_id]],drafts[id],drafts[non_canonical])=TRUE,0,_xlfn.XLOOKUP(drafter_draft_stats[[#This Row],[drafter_id]],$D$2:$D756,$S$2:$S756,0,,-1))</f>
        <v>0</v>
      </c>
      <c r="K757" cm="1">
        <f t="array" ref="K757">IF(_xlfn.XLOOKUP(1,(game_boards[draft_id]=drafter_draft_stats[[#This Row],[draft_id]])*(game_boards[drafter_id]=drafter_draft_stats[[#This Row],[drafter_id]]),game_boards[has_bonus_veto])=TRUE,1,0)</f>
        <v>0</v>
      </c>
      <c r="L757" cm="1">
        <f t="array" ref="L757">IF(_xlfn.XLOOKUP(1,(game_boards[draft_id]=drafter_draft_stats[[#This Row],[draft_id]])*(game_boards[drafter_id]=drafter_draft_stats[[#This Row],[drafter_id]]),game_boards[has_bonus_veto_override])=TRUE,1,0)</f>
        <v>0</v>
      </c>
      <c r="M757">
        <f>drafter_draft_stats[[#This Row],[starting_veto]]+drafter_draft_stats[[#This Row],[rollover_vetoes]]+drafter_draft_stats[[#This Row],[trivia_vetoes]]</f>
        <v>2</v>
      </c>
      <c r="N757">
        <f>drafter_draft_stats[[#This Row],[rollover_veto_override]]+drafter_draft_stats[[#This Row],[trivia_veto_override]]</f>
        <v>0</v>
      </c>
      <c r="P757">
        <v>1</v>
      </c>
      <c r="R757">
        <f>IF(_xlfn.XLOOKUP(drafter_draft_stats[[#This Row],[draft_id]],drafts[id],drafts[non_canonical])=TRUE,0,IF(drafter_draft_stats[[#This Row],[total_vetoes]]-drafter_draft_stats[[#This Row],[vetoes_used]]&gt;=1,1,0))</f>
        <v>1</v>
      </c>
      <c r="S757">
        <f>IF(_xlfn.XLOOKUP(drafter_draft_stats[[#This Row],[draft_id]],drafts[id],drafts[non_canonical])=TRUE,0,IF(drafter_draft_stats[[#This Row],[total_veto_overrides]]-drafter_draft_stats[[#This Row],[veto_overrides_used]]&gt;=1,1,0))</f>
        <v>0</v>
      </c>
    </row>
    <row r="758" spans="2:19" x14ac:dyDescent="0.25">
      <c r="B758" t="s">
        <v>171</v>
      </c>
      <c r="C758" t="str">
        <f>_xlfn.XLOOKUP(drafter_draft_stats[[#This Row],[draft_id]],drafts[id],drafts[title])</f>
        <v>Timothée Chalamet</v>
      </c>
      <c r="D758" t="s">
        <v>841</v>
      </c>
      <c r="E758" t="str">
        <f>_xlfn.XLOOKUP(drafter_draft_stats[[#This Row],[drafter_id]],drafters[id],drafters[name],"")</f>
        <v>Katie Walsh</v>
      </c>
      <c r="G758" t="str">
        <f>_xlfn.XLOOKUP(drafter_draft_stats[[#This Row],[drafter_team_id]],drafter_teams[id],drafter_teams[name],"")</f>
        <v/>
      </c>
      <c r="H758">
        <f>1</f>
        <v>1</v>
      </c>
      <c r="I758" cm="1">
        <f t="array" ref="I758">IF(_xlfn.XLOOKUP(drafter_draft_stats[[#This Row],[draft_id]],drafts[id],drafts[non_canonical])=TRUE,0,_xlfn.XLOOKUP(drafter_draft_stats[[#This Row],[drafter_id]],$D$2:$D757,$R$2:$R757,0,,-1))</f>
        <v>0</v>
      </c>
      <c r="J758" cm="1">
        <f t="array" ref="J758">IF(_xlfn.XLOOKUP(drafter_draft_stats[[#This Row],[draft_id]],drafts[id],drafts[non_canonical])=TRUE,0,_xlfn.XLOOKUP(drafter_draft_stats[[#This Row],[drafter_id]],$D$2:$D757,$S$2:$S757,0,,-1))</f>
        <v>1</v>
      </c>
      <c r="K758" cm="1">
        <f t="array" ref="K758">IF(_xlfn.XLOOKUP(1,(game_boards[draft_id]=drafter_draft_stats[[#This Row],[draft_id]])*(game_boards[drafter_id]=drafter_draft_stats[[#This Row],[drafter_id]]),game_boards[has_bonus_veto])=TRUE,1,0)</f>
        <v>0</v>
      </c>
      <c r="L758" cm="1">
        <f t="array" ref="L758">IF(_xlfn.XLOOKUP(1,(game_boards[draft_id]=drafter_draft_stats[[#This Row],[draft_id]])*(game_boards[drafter_id]=drafter_draft_stats[[#This Row],[drafter_id]]),game_boards[has_bonus_veto_override])=TRUE,1,0)</f>
        <v>0</v>
      </c>
      <c r="M758">
        <f>drafter_draft_stats[[#This Row],[starting_veto]]+drafter_draft_stats[[#This Row],[rollover_vetoes]]+drafter_draft_stats[[#This Row],[trivia_vetoes]]</f>
        <v>1</v>
      </c>
      <c r="N758">
        <f>drafter_draft_stats[[#This Row],[rollover_veto_override]]+drafter_draft_stats[[#This Row],[trivia_veto_override]]</f>
        <v>1</v>
      </c>
      <c r="R758">
        <f>IF(_xlfn.XLOOKUP(drafter_draft_stats[[#This Row],[draft_id]],drafts[id],drafts[non_canonical])=TRUE,0,IF(drafter_draft_stats[[#This Row],[total_vetoes]]-drafter_draft_stats[[#This Row],[vetoes_used]]&gt;=1,1,0))</f>
        <v>1</v>
      </c>
      <c r="S758">
        <f>IF(_xlfn.XLOOKUP(drafter_draft_stats[[#This Row],[draft_id]],drafts[id],drafts[non_canonical])=TRUE,0,IF(drafter_draft_stats[[#This Row],[total_veto_overrides]]-drafter_draft_stats[[#This Row],[veto_overrides_used]]&gt;=1,1,0))</f>
        <v>1</v>
      </c>
    </row>
    <row r="759" spans="2:19" x14ac:dyDescent="0.25">
      <c r="B759" t="s">
        <v>723</v>
      </c>
      <c r="C759" t="str">
        <f>_xlfn.XLOOKUP(drafter_draft_stats[[#This Row],[draft_id]],drafts[id],drafts[title])</f>
        <v>Bourne mini-Super Draft</v>
      </c>
      <c r="D759" t="s">
        <v>1115</v>
      </c>
      <c r="E759" t="str">
        <f>_xlfn.XLOOKUP(drafter_draft_stats[[#This Row],[drafter_id]],drafters[id],drafters[name],"")</f>
        <v>Ryan Marker</v>
      </c>
      <c r="G759" t="str">
        <f>_xlfn.XLOOKUP(drafter_draft_stats[[#This Row],[drafter_team_id]],drafter_teams[id],drafter_teams[name],"")</f>
        <v/>
      </c>
      <c r="H759">
        <f>1</f>
        <v>1</v>
      </c>
      <c r="I759" cm="1">
        <f t="array" ref="I759">IF(_xlfn.XLOOKUP(drafter_draft_stats[[#This Row],[draft_id]],drafts[id],drafts[non_canonical])=TRUE,0,_xlfn.XLOOKUP(drafter_draft_stats[[#This Row],[drafter_id]],$D$2:$D758,$R$2:$R758,0,,-1))</f>
        <v>0</v>
      </c>
      <c r="J759" cm="1">
        <f t="array" ref="J759">IF(_xlfn.XLOOKUP(drafter_draft_stats[[#This Row],[draft_id]],drafts[id],drafts[non_canonical])=TRUE,0,_xlfn.XLOOKUP(drafter_draft_stats[[#This Row],[drafter_id]],$D$2:$D758,$S$2:$S758,0,,-1))</f>
        <v>0</v>
      </c>
      <c r="K759" cm="1">
        <f t="array" ref="K759">IF(_xlfn.XLOOKUP(1,(game_boards[draft_id]=drafter_draft_stats[[#This Row],[draft_id]])*(game_boards[drafter_id]=drafter_draft_stats[[#This Row],[drafter_id]]),game_boards[has_bonus_veto])=TRUE,1,0)</f>
        <v>0</v>
      </c>
      <c r="L759" cm="1">
        <f t="array" ref="L759">IF(_xlfn.XLOOKUP(1,(game_boards[draft_id]=drafter_draft_stats[[#This Row],[draft_id]])*(game_boards[drafter_id]=drafter_draft_stats[[#This Row],[drafter_id]]),game_boards[has_bonus_veto_override])=TRUE,1,0)</f>
        <v>0</v>
      </c>
      <c r="M759">
        <f>drafter_draft_stats[[#This Row],[starting_veto]]+drafter_draft_stats[[#This Row],[rollover_vetoes]]+drafter_draft_stats[[#This Row],[trivia_vetoes]]</f>
        <v>1</v>
      </c>
      <c r="N759">
        <f>drafter_draft_stats[[#This Row],[rollover_veto_override]]+drafter_draft_stats[[#This Row],[trivia_veto_override]]</f>
        <v>0</v>
      </c>
      <c r="Q759">
        <v>1</v>
      </c>
      <c r="R759">
        <f>IF(_xlfn.XLOOKUP(drafter_draft_stats[[#This Row],[draft_id]],drafts[id],drafts[non_canonical])=TRUE,0,IF(drafter_draft_stats[[#This Row],[total_vetoes]]-drafter_draft_stats[[#This Row],[vetoes_used]]&gt;=1,1,0))</f>
        <v>0</v>
      </c>
      <c r="S759">
        <f>IF(_xlfn.XLOOKUP(drafter_draft_stats[[#This Row],[draft_id]],drafts[id],drafts[non_canonical])=TRUE,0,IF(drafter_draft_stats[[#This Row],[total_veto_overrides]]-drafter_draft_stats[[#This Row],[veto_overrides_used]]&gt;=1,1,0))</f>
        <v>0</v>
      </c>
    </row>
    <row r="760" spans="2:19" x14ac:dyDescent="0.25">
      <c r="B760" t="s">
        <v>723</v>
      </c>
      <c r="C760" t="str">
        <f>_xlfn.XLOOKUP(drafter_draft_stats[[#This Row],[draft_id]],drafts[id],drafts[title])</f>
        <v>Bourne mini-Super Draft</v>
      </c>
      <c r="D760" t="s">
        <v>1237</v>
      </c>
      <c r="E760" t="str">
        <f>_xlfn.XLOOKUP(drafter_draft_stats[[#This Row],[drafter_id]],drafters[id],drafters[name],"")</f>
        <v>Clay Keller</v>
      </c>
      <c r="G760" t="str">
        <f>_xlfn.XLOOKUP(drafter_draft_stats[[#This Row],[drafter_team_id]],drafter_teams[id],drafter_teams[name],"")</f>
        <v/>
      </c>
      <c r="H760">
        <f>1</f>
        <v>1</v>
      </c>
      <c r="I760" cm="1">
        <f t="array" ref="I760">IF(_xlfn.XLOOKUP(drafter_draft_stats[[#This Row],[draft_id]],drafts[id],drafts[non_canonical])=TRUE,0,_xlfn.XLOOKUP(drafter_draft_stats[[#This Row],[drafter_id]],$D$2:$D759,$R$2:$R759,0,,-1))</f>
        <v>0</v>
      </c>
      <c r="J760" cm="1">
        <f t="array" ref="J760">IF(_xlfn.XLOOKUP(drafter_draft_stats[[#This Row],[draft_id]],drafts[id],drafts[non_canonical])=TRUE,0,_xlfn.XLOOKUP(drafter_draft_stats[[#This Row],[drafter_id]],$D$2:$D759,$S$2:$S759,0,,-1))</f>
        <v>0</v>
      </c>
      <c r="K760" cm="1">
        <f t="array" ref="K760">IF(_xlfn.XLOOKUP(1,(game_boards[draft_id]=drafter_draft_stats[[#This Row],[draft_id]])*(game_boards[drafter_id]=drafter_draft_stats[[#This Row],[drafter_id]]),game_boards[has_bonus_veto])=TRUE,1,0)</f>
        <v>0</v>
      </c>
      <c r="L760" cm="1">
        <f t="array" ref="L760">IF(_xlfn.XLOOKUP(1,(game_boards[draft_id]=drafter_draft_stats[[#This Row],[draft_id]])*(game_boards[drafter_id]=drafter_draft_stats[[#This Row],[drafter_id]]),game_boards[has_bonus_veto_override])=TRUE,1,0)</f>
        <v>0</v>
      </c>
      <c r="M760">
        <f>drafter_draft_stats[[#This Row],[starting_veto]]+drafter_draft_stats[[#This Row],[rollover_vetoes]]+drafter_draft_stats[[#This Row],[trivia_vetoes]]</f>
        <v>1</v>
      </c>
      <c r="N760">
        <f>drafter_draft_stats[[#This Row],[rollover_veto_override]]+drafter_draft_stats[[#This Row],[trivia_veto_override]]</f>
        <v>0</v>
      </c>
      <c r="Q760">
        <v>1</v>
      </c>
      <c r="R760">
        <f>IF(_xlfn.XLOOKUP(drafter_draft_stats[[#This Row],[draft_id]],drafts[id],drafts[non_canonical])=TRUE,0,IF(drafter_draft_stats[[#This Row],[total_vetoes]]-drafter_draft_stats[[#This Row],[vetoes_used]]&gt;=1,1,0))</f>
        <v>0</v>
      </c>
      <c r="S760">
        <f>IF(_xlfn.XLOOKUP(drafter_draft_stats[[#This Row],[draft_id]],drafts[id],drafts[non_canonical])=TRUE,0,IF(drafter_draft_stats[[#This Row],[total_veto_overrides]]-drafter_draft_stats[[#This Row],[veto_overrides_used]]&gt;=1,1,0))</f>
        <v>0</v>
      </c>
    </row>
    <row r="761" spans="2:19" x14ac:dyDescent="0.25">
      <c r="B761" t="s">
        <v>639</v>
      </c>
      <c r="C761" t="str">
        <f>_xlfn.XLOOKUP(drafter_draft_stats[[#This Row],[draft_id]],drafts[id],drafts[title])</f>
        <v>Pirates of the Caribbean mini-Super Draft</v>
      </c>
      <c r="D761" t="s">
        <v>1115</v>
      </c>
      <c r="E761" t="str">
        <f>_xlfn.XLOOKUP(drafter_draft_stats[[#This Row],[drafter_id]],drafters[id],drafters[name],"")</f>
        <v>Ryan Marker</v>
      </c>
      <c r="G761" t="str">
        <f>_xlfn.XLOOKUP(drafter_draft_stats[[#This Row],[drafter_team_id]],drafter_teams[id],drafter_teams[name],"")</f>
        <v/>
      </c>
      <c r="H761">
        <f>1</f>
        <v>1</v>
      </c>
      <c r="I761" cm="1">
        <f t="array" ref="I761">IF(_xlfn.XLOOKUP(drafter_draft_stats[[#This Row],[draft_id]],drafts[id],drafts[non_canonical])=TRUE,0,_xlfn.XLOOKUP(drafter_draft_stats[[#This Row],[drafter_id]],$D$2:$D760,$R$2:$R760,0,,-1))</f>
        <v>0</v>
      </c>
      <c r="J761" cm="1">
        <f t="array" ref="J761">IF(_xlfn.XLOOKUP(drafter_draft_stats[[#This Row],[draft_id]],drafts[id],drafts[non_canonical])=TRUE,0,_xlfn.XLOOKUP(drafter_draft_stats[[#This Row],[drafter_id]],$D$2:$D760,$S$2:$S760,0,,-1))</f>
        <v>0</v>
      </c>
      <c r="K761" cm="1">
        <f t="array" ref="K761">IF(_xlfn.XLOOKUP(1,(game_boards[draft_id]=drafter_draft_stats[[#This Row],[draft_id]])*(game_boards[drafter_id]=drafter_draft_stats[[#This Row],[drafter_id]]),game_boards[has_bonus_veto])=TRUE,1,0)</f>
        <v>0</v>
      </c>
      <c r="L761" cm="1">
        <f t="array" ref="L761">IF(_xlfn.XLOOKUP(1,(game_boards[draft_id]=drafter_draft_stats[[#This Row],[draft_id]])*(game_boards[drafter_id]=drafter_draft_stats[[#This Row],[drafter_id]]),game_boards[has_bonus_veto_override])=TRUE,1,0)</f>
        <v>0</v>
      </c>
      <c r="M761">
        <f>drafter_draft_stats[[#This Row],[starting_veto]]+drafter_draft_stats[[#This Row],[rollover_vetoes]]+drafter_draft_stats[[#This Row],[trivia_vetoes]]</f>
        <v>1</v>
      </c>
      <c r="N761">
        <f>drafter_draft_stats[[#This Row],[rollover_veto_override]]+drafter_draft_stats[[#This Row],[trivia_veto_override]]</f>
        <v>0</v>
      </c>
      <c r="R761">
        <f>IF(_xlfn.XLOOKUP(drafter_draft_stats[[#This Row],[draft_id]],drafts[id],drafts[non_canonical])=TRUE,0,IF(drafter_draft_stats[[#This Row],[total_vetoes]]-drafter_draft_stats[[#This Row],[vetoes_used]]&gt;=1,1,0))</f>
        <v>0</v>
      </c>
      <c r="S761">
        <f>IF(_xlfn.XLOOKUP(drafter_draft_stats[[#This Row],[draft_id]],drafts[id],drafts[non_canonical])=TRUE,0,IF(drafter_draft_stats[[#This Row],[total_veto_overrides]]-drafter_draft_stats[[#This Row],[veto_overrides_used]]&gt;=1,1,0))</f>
        <v>0</v>
      </c>
    </row>
    <row r="762" spans="2:19" x14ac:dyDescent="0.25">
      <c r="B762" t="s">
        <v>639</v>
      </c>
      <c r="C762" t="str">
        <f>_xlfn.XLOOKUP(drafter_draft_stats[[#This Row],[draft_id]],drafts[id],drafts[title])</f>
        <v>Pirates of the Caribbean mini-Super Draft</v>
      </c>
      <c r="D762" t="s">
        <v>1237</v>
      </c>
      <c r="E762" t="str">
        <f>_xlfn.XLOOKUP(drafter_draft_stats[[#This Row],[drafter_id]],drafters[id],drafters[name],"")</f>
        <v>Clay Keller</v>
      </c>
      <c r="G762" t="str">
        <f>_xlfn.XLOOKUP(drafter_draft_stats[[#This Row],[drafter_team_id]],drafter_teams[id],drafter_teams[name],"")</f>
        <v/>
      </c>
      <c r="H762">
        <f>1</f>
        <v>1</v>
      </c>
      <c r="I762" cm="1">
        <f t="array" ref="I762">IF(_xlfn.XLOOKUP(drafter_draft_stats[[#This Row],[draft_id]],drafts[id],drafts[non_canonical])=TRUE,0,_xlfn.XLOOKUP(drafter_draft_stats[[#This Row],[drafter_id]],$D$2:$D761,$R$2:$R761,0,,-1))</f>
        <v>0</v>
      </c>
      <c r="J762" cm="1">
        <f t="array" ref="J762">IF(_xlfn.XLOOKUP(drafter_draft_stats[[#This Row],[draft_id]],drafts[id],drafts[non_canonical])=TRUE,0,_xlfn.XLOOKUP(drafter_draft_stats[[#This Row],[drafter_id]],$D$2:$D761,$S$2:$S761,0,,-1))</f>
        <v>0</v>
      </c>
      <c r="K762" cm="1">
        <f t="array" ref="K762">IF(_xlfn.XLOOKUP(1,(game_boards[draft_id]=drafter_draft_stats[[#This Row],[draft_id]])*(game_boards[drafter_id]=drafter_draft_stats[[#This Row],[drafter_id]]),game_boards[has_bonus_veto])=TRUE,1,0)</f>
        <v>0</v>
      </c>
      <c r="L762" cm="1">
        <f t="array" ref="L762">IF(_xlfn.XLOOKUP(1,(game_boards[draft_id]=drafter_draft_stats[[#This Row],[draft_id]])*(game_boards[drafter_id]=drafter_draft_stats[[#This Row],[drafter_id]]),game_boards[has_bonus_veto_override])=TRUE,1,0)</f>
        <v>0</v>
      </c>
      <c r="M762">
        <f>drafter_draft_stats[[#This Row],[starting_veto]]+drafter_draft_stats[[#This Row],[rollover_vetoes]]+drafter_draft_stats[[#This Row],[trivia_vetoes]]</f>
        <v>1</v>
      </c>
      <c r="N762">
        <f>drafter_draft_stats[[#This Row],[rollover_veto_override]]+drafter_draft_stats[[#This Row],[trivia_veto_override]]</f>
        <v>0</v>
      </c>
      <c r="Q762">
        <v>1</v>
      </c>
      <c r="R762">
        <f>IF(_xlfn.XLOOKUP(drafter_draft_stats[[#This Row],[draft_id]],drafts[id],drafts[non_canonical])=TRUE,0,IF(drafter_draft_stats[[#This Row],[total_vetoes]]-drafter_draft_stats[[#This Row],[vetoes_used]]&gt;=1,1,0))</f>
        <v>0</v>
      </c>
      <c r="S762">
        <f>IF(_xlfn.XLOOKUP(drafter_draft_stats[[#This Row],[draft_id]],drafts[id],drafts[non_canonical])=TRUE,0,IF(drafter_draft_stats[[#This Row],[total_veto_overrides]]-drafter_draft_stats[[#This Row],[veto_overrides_used]]&gt;=1,1,0))</f>
        <v>0</v>
      </c>
    </row>
    <row r="763" spans="2:19" x14ac:dyDescent="0.25">
      <c r="B763" t="s">
        <v>750</v>
      </c>
      <c r="C763" t="str">
        <f>_xlfn.XLOOKUP(drafter_draft_stats[[#This Row],[draft_id]],drafts[id],drafts[title])</f>
        <v>Twilight mini-Super Draft</v>
      </c>
      <c r="D763" t="s">
        <v>1115</v>
      </c>
      <c r="E763" t="str">
        <f>_xlfn.XLOOKUP(drafter_draft_stats[[#This Row],[drafter_id]],drafters[id],drafters[name],"")</f>
        <v>Ryan Marker</v>
      </c>
      <c r="G763" t="str">
        <f>_xlfn.XLOOKUP(drafter_draft_stats[[#This Row],[drafter_team_id]],drafter_teams[id],drafter_teams[name],"")</f>
        <v/>
      </c>
      <c r="H763">
        <f>1</f>
        <v>1</v>
      </c>
      <c r="I763" cm="1">
        <f t="array" ref="I763">IF(_xlfn.XLOOKUP(drafter_draft_stats[[#This Row],[draft_id]],drafts[id],drafts[non_canonical])=TRUE,0,_xlfn.XLOOKUP(drafter_draft_stats[[#This Row],[drafter_id]],$D$2:$D762,$R$2:$R762,0,,-1))</f>
        <v>0</v>
      </c>
      <c r="J763" cm="1">
        <f t="array" ref="J763">IF(_xlfn.XLOOKUP(drafter_draft_stats[[#This Row],[draft_id]],drafts[id],drafts[non_canonical])=TRUE,0,_xlfn.XLOOKUP(drafter_draft_stats[[#This Row],[drafter_id]],$D$2:$D762,$S$2:$S762,0,,-1))</f>
        <v>0</v>
      </c>
      <c r="K763" cm="1">
        <f t="array" ref="K763">IF(_xlfn.XLOOKUP(1,(game_boards[draft_id]=drafter_draft_stats[[#This Row],[draft_id]])*(game_boards[drafter_id]=drafter_draft_stats[[#This Row],[drafter_id]]),game_boards[has_bonus_veto])=TRUE,1,0)</f>
        <v>0</v>
      </c>
      <c r="L763" cm="1">
        <f t="array" ref="L763">IF(_xlfn.XLOOKUP(1,(game_boards[draft_id]=drafter_draft_stats[[#This Row],[draft_id]])*(game_boards[drafter_id]=drafter_draft_stats[[#This Row],[drafter_id]]),game_boards[has_bonus_veto_override])=TRUE,1,0)</f>
        <v>0</v>
      </c>
      <c r="M763">
        <f>drafter_draft_stats[[#This Row],[starting_veto]]+drafter_draft_stats[[#This Row],[rollover_vetoes]]+drafter_draft_stats[[#This Row],[trivia_vetoes]]</f>
        <v>1</v>
      </c>
      <c r="N763">
        <f>drafter_draft_stats[[#This Row],[rollover_veto_override]]+drafter_draft_stats[[#This Row],[trivia_veto_override]]</f>
        <v>0</v>
      </c>
      <c r="Q763">
        <v>1</v>
      </c>
      <c r="R763">
        <f>IF(_xlfn.XLOOKUP(drafter_draft_stats[[#This Row],[draft_id]],drafts[id],drafts[non_canonical])=TRUE,0,IF(drafter_draft_stats[[#This Row],[total_vetoes]]-drafter_draft_stats[[#This Row],[vetoes_used]]&gt;=1,1,0))</f>
        <v>0</v>
      </c>
      <c r="S763">
        <f>IF(_xlfn.XLOOKUP(drafter_draft_stats[[#This Row],[draft_id]],drafts[id],drafts[non_canonical])=TRUE,0,IF(drafter_draft_stats[[#This Row],[total_veto_overrides]]-drafter_draft_stats[[#This Row],[veto_overrides_used]]&gt;=1,1,0))</f>
        <v>0</v>
      </c>
    </row>
    <row r="764" spans="2:19" x14ac:dyDescent="0.25">
      <c r="B764" t="s">
        <v>750</v>
      </c>
      <c r="C764" t="str">
        <f>_xlfn.XLOOKUP(drafter_draft_stats[[#This Row],[draft_id]],drafts[id],drafts[title])</f>
        <v>Twilight mini-Super Draft</v>
      </c>
      <c r="D764" t="s">
        <v>1237</v>
      </c>
      <c r="E764" t="str">
        <f>_xlfn.XLOOKUP(drafter_draft_stats[[#This Row],[drafter_id]],drafters[id],drafters[name],"")</f>
        <v>Clay Keller</v>
      </c>
      <c r="G764" t="str">
        <f>_xlfn.XLOOKUP(drafter_draft_stats[[#This Row],[drafter_team_id]],drafter_teams[id],drafter_teams[name],"")</f>
        <v/>
      </c>
      <c r="H764">
        <f>1</f>
        <v>1</v>
      </c>
      <c r="I764" cm="1">
        <f t="array" ref="I764">IF(_xlfn.XLOOKUP(drafter_draft_stats[[#This Row],[draft_id]],drafts[id],drafts[non_canonical])=TRUE,0,_xlfn.XLOOKUP(drafter_draft_stats[[#This Row],[drafter_id]],$D$2:$D763,$R$2:$R763,0,,-1))</f>
        <v>0</v>
      </c>
      <c r="J764" cm="1">
        <f t="array" ref="J764">IF(_xlfn.XLOOKUP(drafter_draft_stats[[#This Row],[draft_id]],drafts[id],drafts[non_canonical])=TRUE,0,_xlfn.XLOOKUP(drafter_draft_stats[[#This Row],[drafter_id]],$D$2:$D763,$S$2:$S763,0,,-1))</f>
        <v>0</v>
      </c>
      <c r="K764" cm="1">
        <f t="array" ref="K764">IF(_xlfn.XLOOKUP(1,(game_boards[draft_id]=drafter_draft_stats[[#This Row],[draft_id]])*(game_boards[drafter_id]=drafter_draft_stats[[#This Row],[drafter_id]]),game_boards[has_bonus_veto])=TRUE,1,0)</f>
        <v>0</v>
      </c>
      <c r="L764" cm="1">
        <f t="array" ref="L764">IF(_xlfn.XLOOKUP(1,(game_boards[draft_id]=drafter_draft_stats[[#This Row],[draft_id]])*(game_boards[drafter_id]=drafter_draft_stats[[#This Row],[drafter_id]]),game_boards[has_bonus_veto_override])=TRUE,1,0)</f>
        <v>0</v>
      </c>
      <c r="M764">
        <f>drafter_draft_stats[[#This Row],[starting_veto]]+drafter_draft_stats[[#This Row],[rollover_vetoes]]+drafter_draft_stats[[#This Row],[trivia_vetoes]]</f>
        <v>1</v>
      </c>
      <c r="N764">
        <f>drafter_draft_stats[[#This Row],[rollover_veto_override]]+drafter_draft_stats[[#This Row],[trivia_veto_override]]</f>
        <v>0</v>
      </c>
      <c r="R764">
        <f>IF(_xlfn.XLOOKUP(drafter_draft_stats[[#This Row],[draft_id]],drafts[id],drafts[non_canonical])=TRUE,0,IF(drafter_draft_stats[[#This Row],[total_vetoes]]-drafter_draft_stats[[#This Row],[vetoes_used]]&gt;=1,1,0))</f>
        <v>0</v>
      </c>
      <c r="S764">
        <f>IF(_xlfn.XLOOKUP(drafter_draft_stats[[#This Row],[draft_id]],drafts[id],drafts[non_canonical])=TRUE,0,IF(drafter_draft_stats[[#This Row],[total_veto_overrides]]-drafter_draft_stats[[#This Row],[veto_overrides_used]]&gt;=1,1,0))</f>
        <v>0</v>
      </c>
    </row>
    <row r="765" spans="2:19" x14ac:dyDescent="0.25">
      <c r="B765" t="s">
        <v>346</v>
      </c>
      <c r="C765" t="str">
        <f>_xlfn.XLOOKUP(drafter_draft_stats[[#This Row],[draft_id]],drafts[id],drafts[title])</f>
        <v>Final Destination mini-Super Draft</v>
      </c>
      <c r="D765" t="s">
        <v>1115</v>
      </c>
      <c r="E765" t="str">
        <f>_xlfn.XLOOKUP(drafter_draft_stats[[#This Row],[drafter_id]],drafters[id],drafters[name],"")</f>
        <v>Ryan Marker</v>
      </c>
      <c r="G765" t="str">
        <f>_xlfn.XLOOKUP(drafter_draft_stats[[#This Row],[drafter_team_id]],drafter_teams[id],drafter_teams[name],"")</f>
        <v/>
      </c>
      <c r="H765">
        <f>1</f>
        <v>1</v>
      </c>
      <c r="I765" cm="1">
        <f t="array" ref="I765">IF(_xlfn.XLOOKUP(drafter_draft_stats[[#This Row],[draft_id]],drafts[id],drafts[non_canonical])=TRUE,0,_xlfn.XLOOKUP(drafter_draft_stats[[#This Row],[drafter_id]],$D$2:$D764,$R$2:$R764,0,,-1))</f>
        <v>0</v>
      </c>
      <c r="J765" cm="1">
        <f t="array" ref="J765">IF(_xlfn.XLOOKUP(drafter_draft_stats[[#This Row],[draft_id]],drafts[id],drafts[non_canonical])=TRUE,0,_xlfn.XLOOKUP(drafter_draft_stats[[#This Row],[drafter_id]],$D$2:$D764,$S$2:$S764,0,,-1))</f>
        <v>0</v>
      </c>
      <c r="K765" cm="1">
        <f t="array" ref="K765">IF(_xlfn.XLOOKUP(1,(game_boards[draft_id]=drafter_draft_stats[[#This Row],[draft_id]])*(game_boards[drafter_id]=drafter_draft_stats[[#This Row],[drafter_id]]),game_boards[has_bonus_veto])=TRUE,1,0)</f>
        <v>0</v>
      </c>
      <c r="L765" cm="1">
        <f t="array" ref="L765">IF(_xlfn.XLOOKUP(1,(game_boards[draft_id]=drafter_draft_stats[[#This Row],[draft_id]])*(game_boards[drafter_id]=drafter_draft_stats[[#This Row],[drafter_id]]),game_boards[has_bonus_veto_override])=TRUE,1,0)</f>
        <v>0</v>
      </c>
      <c r="M765">
        <f>drafter_draft_stats[[#This Row],[starting_veto]]+drafter_draft_stats[[#This Row],[rollover_vetoes]]+drafter_draft_stats[[#This Row],[trivia_vetoes]]</f>
        <v>1</v>
      </c>
      <c r="N765">
        <f>drafter_draft_stats[[#This Row],[rollover_veto_override]]+drafter_draft_stats[[#This Row],[trivia_veto_override]]</f>
        <v>0</v>
      </c>
      <c r="Q765">
        <v>1</v>
      </c>
      <c r="R765">
        <f>IF(_xlfn.XLOOKUP(drafter_draft_stats[[#This Row],[draft_id]],drafts[id],drafts[non_canonical])=TRUE,0,IF(drafter_draft_stats[[#This Row],[total_vetoes]]-drafter_draft_stats[[#This Row],[vetoes_used]]&gt;=1,1,0))</f>
        <v>0</v>
      </c>
      <c r="S765">
        <f>IF(_xlfn.XLOOKUP(drafter_draft_stats[[#This Row],[draft_id]],drafts[id],drafts[non_canonical])=TRUE,0,IF(drafter_draft_stats[[#This Row],[total_veto_overrides]]-drafter_draft_stats[[#This Row],[veto_overrides_used]]&gt;=1,1,0))</f>
        <v>0</v>
      </c>
    </row>
    <row r="766" spans="2:19" x14ac:dyDescent="0.25">
      <c r="B766" t="s">
        <v>346</v>
      </c>
      <c r="C766" t="str">
        <f>_xlfn.XLOOKUP(drafter_draft_stats[[#This Row],[draft_id]],drafts[id],drafts[title])</f>
        <v>Final Destination mini-Super Draft</v>
      </c>
      <c r="D766" t="s">
        <v>1237</v>
      </c>
      <c r="E766" t="str">
        <f>_xlfn.XLOOKUP(drafter_draft_stats[[#This Row],[drafter_id]],drafters[id],drafters[name],"")</f>
        <v>Clay Keller</v>
      </c>
      <c r="G766" t="str">
        <f>_xlfn.XLOOKUP(drafter_draft_stats[[#This Row],[drafter_team_id]],drafter_teams[id],drafter_teams[name],"")</f>
        <v/>
      </c>
      <c r="H766">
        <f>1</f>
        <v>1</v>
      </c>
      <c r="I766" cm="1">
        <f t="array" ref="I766">IF(_xlfn.XLOOKUP(drafter_draft_stats[[#This Row],[draft_id]],drafts[id],drafts[non_canonical])=TRUE,0,_xlfn.XLOOKUP(drafter_draft_stats[[#This Row],[drafter_id]],$D$2:$D765,$R$2:$R765,0,,-1))</f>
        <v>0</v>
      </c>
      <c r="J766" cm="1">
        <f t="array" ref="J766">IF(_xlfn.XLOOKUP(drafter_draft_stats[[#This Row],[draft_id]],drafts[id],drafts[non_canonical])=TRUE,0,_xlfn.XLOOKUP(drafter_draft_stats[[#This Row],[drafter_id]],$D$2:$D765,$S$2:$S765,0,,-1))</f>
        <v>0</v>
      </c>
      <c r="K766" cm="1">
        <f t="array" ref="K766">IF(_xlfn.XLOOKUP(1,(game_boards[draft_id]=drafter_draft_stats[[#This Row],[draft_id]])*(game_boards[drafter_id]=drafter_draft_stats[[#This Row],[drafter_id]]),game_boards[has_bonus_veto])=TRUE,1,0)</f>
        <v>0</v>
      </c>
      <c r="L766" cm="1">
        <f t="array" ref="L766">IF(_xlfn.XLOOKUP(1,(game_boards[draft_id]=drafter_draft_stats[[#This Row],[draft_id]])*(game_boards[drafter_id]=drafter_draft_stats[[#This Row],[drafter_id]]),game_boards[has_bonus_veto_override])=TRUE,1,0)</f>
        <v>0</v>
      </c>
      <c r="M766">
        <f>drafter_draft_stats[[#This Row],[starting_veto]]+drafter_draft_stats[[#This Row],[rollover_vetoes]]+drafter_draft_stats[[#This Row],[trivia_vetoes]]</f>
        <v>1</v>
      </c>
      <c r="N766">
        <f>drafter_draft_stats[[#This Row],[rollover_veto_override]]+drafter_draft_stats[[#This Row],[trivia_veto_override]]</f>
        <v>0</v>
      </c>
      <c r="R766">
        <f>IF(_xlfn.XLOOKUP(drafter_draft_stats[[#This Row],[draft_id]],drafts[id],drafts[non_canonical])=TRUE,0,IF(drafter_draft_stats[[#This Row],[total_vetoes]]-drafter_draft_stats[[#This Row],[vetoes_used]]&gt;=1,1,0))</f>
        <v>0</v>
      </c>
      <c r="S766">
        <f>IF(_xlfn.XLOOKUP(drafter_draft_stats[[#This Row],[draft_id]],drafts[id],drafts[non_canonical])=TRUE,0,IF(drafter_draft_stats[[#This Row],[total_veto_overrides]]-drafter_draft_stats[[#This Row],[veto_overrides_used]]&gt;=1,1,0))</f>
        <v>0</v>
      </c>
    </row>
    <row r="767" spans="2:19" x14ac:dyDescent="0.25">
      <c r="B767" t="s">
        <v>413</v>
      </c>
      <c r="C767" t="str">
        <f>_xlfn.XLOOKUP(drafter_draft_stats[[#This Row],[draft_id]],drafts[id],drafts[title])</f>
        <v>Jurassic Park / World mini-Super Draft</v>
      </c>
      <c r="D767" t="s">
        <v>1115</v>
      </c>
      <c r="E767" t="str">
        <f>_xlfn.XLOOKUP(drafter_draft_stats[[#This Row],[drafter_id]],drafters[id],drafters[name],"")</f>
        <v>Ryan Marker</v>
      </c>
      <c r="G767" t="str">
        <f>_xlfn.XLOOKUP(drafter_draft_stats[[#This Row],[drafter_team_id]],drafter_teams[id],drafter_teams[name],"")</f>
        <v/>
      </c>
      <c r="H767">
        <f>1</f>
        <v>1</v>
      </c>
      <c r="I767" cm="1">
        <f t="array" ref="I767">IF(_xlfn.XLOOKUP(drafter_draft_stats[[#This Row],[draft_id]],drafts[id],drafts[non_canonical])=TRUE,0,_xlfn.XLOOKUP(drafter_draft_stats[[#This Row],[drafter_id]],$D$2:$D766,$R$2:$R766,0,,-1))</f>
        <v>0</v>
      </c>
      <c r="J767" cm="1">
        <f t="array" ref="J767">IF(_xlfn.XLOOKUP(drafter_draft_stats[[#This Row],[draft_id]],drafts[id],drafts[non_canonical])=TRUE,0,_xlfn.XLOOKUP(drafter_draft_stats[[#This Row],[drafter_id]],$D$2:$D766,$S$2:$S766,0,,-1))</f>
        <v>0</v>
      </c>
      <c r="K767" cm="1">
        <f t="array" ref="K767">IF(_xlfn.XLOOKUP(1,(game_boards[draft_id]=drafter_draft_stats[[#This Row],[draft_id]])*(game_boards[drafter_id]=drafter_draft_stats[[#This Row],[drafter_id]]),game_boards[has_bonus_veto])=TRUE,1,0)</f>
        <v>0</v>
      </c>
      <c r="L767" cm="1">
        <f t="array" ref="L767">IF(_xlfn.XLOOKUP(1,(game_boards[draft_id]=drafter_draft_stats[[#This Row],[draft_id]])*(game_boards[drafter_id]=drafter_draft_stats[[#This Row],[drafter_id]]),game_boards[has_bonus_veto_override])=TRUE,1,0)</f>
        <v>0</v>
      </c>
      <c r="M767">
        <f>drafter_draft_stats[[#This Row],[starting_veto]]+drafter_draft_stats[[#This Row],[rollover_vetoes]]+drafter_draft_stats[[#This Row],[trivia_vetoes]]</f>
        <v>1</v>
      </c>
      <c r="N767">
        <f>drafter_draft_stats[[#This Row],[rollover_veto_override]]+drafter_draft_stats[[#This Row],[trivia_veto_override]]</f>
        <v>0</v>
      </c>
      <c r="Q767">
        <v>1</v>
      </c>
      <c r="R767">
        <f>IF(_xlfn.XLOOKUP(drafter_draft_stats[[#This Row],[draft_id]],drafts[id],drafts[non_canonical])=TRUE,0,IF(drafter_draft_stats[[#This Row],[total_vetoes]]-drafter_draft_stats[[#This Row],[vetoes_used]]&gt;=1,1,0))</f>
        <v>0</v>
      </c>
      <c r="S767">
        <f>IF(_xlfn.XLOOKUP(drafter_draft_stats[[#This Row],[draft_id]],drafts[id],drafts[non_canonical])=TRUE,0,IF(drafter_draft_stats[[#This Row],[total_veto_overrides]]-drafter_draft_stats[[#This Row],[veto_overrides_used]]&gt;=1,1,0))</f>
        <v>0</v>
      </c>
    </row>
    <row r="768" spans="2:19" x14ac:dyDescent="0.25">
      <c r="B768" t="s">
        <v>413</v>
      </c>
      <c r="C768" t="str">
        <f>_xlfn.XLOOKUP(drafter_draft_stats[[#This Row],[draft_id]],drafts[id],drafts[title])</f>
        <v>Jurassic Park / World mini-Super Draft</v>
      </c>
      <c r="D768" t="s">
        <v>1237</v>
      </c>
      <c r="E768" t="str">
        <f>_xlfn.XLOOKUP(drafter_draft_stats[[#This Row],[drafter_id]],drafters[id],drafters[name],"")</f>
        <v>Clay Keller</v>
      </c>
      <c r="G768" t="str">
        <f>_xlfn.XLOOKUP(drafter_draft_stats[[#This Row],[drafter_team_id]],drafter_teams[id],drafter_teams[name],"")</f>
        <v/>
      </c>
      <c r="H768">
        <f>1</f>
        <v>1</v>
      </c>
      <c r="I768" cm="1">
        <f t="array" ref="I768">IF(_xlfn.XLOOKUP(drafter_draft_stats[[#This Row],[draft_id]],drafts[id],drafts[non_canonical])=TRUE,0,_xlfn.XLOOKUP(drafter_draft_stats[[#This Row],[drafter_id]],$D$2:$D767,$R$2:$R767,0,,-1))</f>
        <v>0</v>
      </c>
      <c r="J768" cm="1">
        <f t="array" ref="J768">IF(_xlfn.XLOOKUP(drafter_draft_stats[[#This Row],[draft_id]],drafts[id],drafts[non_canonical])=TRUE,0,_xlfn.XLOOKUP(drafter_draft_stats[[#This Row],[drafter_id]],$D$2:$D767,$S$2:$S767,0,,-1))</f>
        <v>0</v>
      </c>
      <c r="K768" cm="1">
        <f t="array" ref="K768">IF(_xlfn.XLOOKUP(1,(game_boards[draft_id]=drafter_draft_stats[[#This Row],[draft_id]])*(game_boards[drafter_id]=drafter_draft_stats[[#This Row],[drafter_id]]),game_boards[has_bonus_veto])=TRUE,1,0)</f>
        <v>0</v>
      </c>
      <c r="L768" cm="1">
        <f t="array" ref="L768">IF(_xlfn.XLOOKUP(1,(game_boards[draft_id]=drafter_draft_stats[[#This Row],[draft_id]])*(game_boards[drafter_id]=drafter_draft_stats[[#This Row],[drafter_id]]),game_boards[has_bonus_veto_override])=TRUE,1,0)</f>
        <v>0</v>
      </c>
      <c r="M768">
        <f>drafter_draft_stats[[#This Row],[starting_veto]]+drafter_draft_stats[[#This Row],[rollover_vetoes]]+drafter_draft_stats[[#This Row],[trivia_vetoes]]</f>
        <v>1</v>
      </c>
      <c r="N768">
        <f>drafter_draft_stats[[#This Row],[rollover_veto_override]]+drafter_draft_stats[[#This Row],[trivia_veto_override]]</f>
        <v>0</v>
      </c>
      <c r="Q768">
        <v>1</v>
      </c>
      <c r="R768">
        <f>IF(_xlfn.XLOOKUP(drafter_draft_stats[[#This Row],[draft_id]],drafts[id],drafts[non_canonical])=TRUE,0,IF(drafter_draft_stats[[#This Row],[total_vetoes]]-drafter_draft_stats[[#This Row],[vetoes_used]]&gt;=1,1,0))</f>
        <v>0</v>
      </c>
      <c r="S768">
        <f>IF(_xlfn.XLOOKUP(drafter_draft_stats[[#This Row],[draft_id]],drafts[id],drafts[non_canonical])=TRUE,0,IF(drafter_draft_stats[[#This Row],[total_veto_overrides]]-drafter_draft_stats[[#This Row],[veto_overrides_used]]&gt;=1,1,0))</f>
        <v>0</v>
      </c>
    </row>
    <row r="769" spans="2:19" x14ac:dyDescent="0.25">
      <c r="B769" t="s">
        <v>441</v>
      </c>
      <c r="C769" t="str">
        <f>_xlfn.XLOOKUP(drafter_draft_stats[[#This Row],[draft_id]],drafts[id],drafts[title])</f>
        <v>Hannibal mini-Super Draft</v>
      </c>
      <c r="D769" t="s">
        <v>1115</v>
      </c>
      <c r="E769" t="str">
        <f>_xlfn.XLOOKUP(drafter_draft_stats[[#This Row],[drafter_id]],drafters[id],drafters[name],"")</f>
        <v>Ryan Marker</v>
      </c>
      <c r="G769" t="str">
        <f>_xlfn.XLOOKUP(drafter_draft_stats[[#This Row],[drafter_team_id]],drafter_teams[id],drafter_teams[name],"")</f>
        <v/>
      </c>
      <c r="H769">
        <f>1</f>
        <v>1</v>
      </c>
      <c r="I769" cm="1">
        <f t="array" ref="I769">IF(_xlfn.XLOOKUP(drafter_draft_stats[[#This Row],[draft_id]],drafts[id],drafts[non_canonical])=TRUE,0,_xlfn.XLOOKUP(drafter_draft_stats[[#This Row],[drafter_id]],$D$2:$D768,$R$2:$R768,0,,-1))</f>
        <v>0</v>
      </c>
      <c r="J769" cm="1">
        <f t="array" ref="J769">IF(_xlfn.XLOOKUP(drafter_draft_stats[[#This Row],[draft_id]],drafts[id],drafts[non_canonical])=TRUE,0,_xlfn.XLOOKUP(drafter_draft_stats[[#This Row],[drafter_id]],$D$2:$D768,$S$2:$S768,0,,-1))</f>
        <v>0</v>
      </c>
      <c r="K769" cm="1">
        <f t="array" ref="K769">IF(_xlfn.XLOOKUP(1,(game_boards[draft_id]=drafter_draft_stats[[#This Row],[draft_id]])*(game_boards[drafter_id]=drafter_draft_stats[[#This Row],[drafter_id]]),game_boards[has_bonus_veto])=TRUE,1,0)</f>
        <v>0</v>
      </c>
      <c r="L769" cm="1">
        <f t="array" ref="L769">IF(_xlfn.XLOOKUP(1,(game_boards[draft_id]=drafter_draft_stats[[#This Row],[draft_id]])*(game_boards[drafter_id]=drafter_draft_stats[[#This Row],[drafter_id]]),game_boards[has_bonus_veto_override])=TRUE,1,0)</f>
        <v>0</v>
      </c>
      <c r="M769">
        <f>drafter_draft_stats[[#This Row],[starting_veto]]+drafter_draft_stats[[#This Row],[rollover_vetoes]]+drafter_draft_stats[[#This Row],[trivia_vetoes]]</f>
        <v>1</v>
      </c>
      <c r="N769">
        <f>drafter_draft_stats[[#This Row],[rollover_veto_override]]+drafter_draft_stats[[#This Row],[trivia_veto_override]]</f>
        <v>0</v>
      </c>
      <c r="Q769">
        <v>1</v>
      </c>
      <c r="R769">
        <f>IF(_xlfn.XLOOKUP(drafter_draft_stats[[#This Row],[draft_id]],drafts[id],drafts[non_canonical])=TRUE,0,IF(drafter_draft_stats[[#This Row],[total_vetoes]]-drafter_draft_stats[[#This Row],[vetoes_used]]&gt;=1,1,0))</f>
        <v>0</v>
      </c>
      <c r="S769">
        <f>IF(_xlfn.XLOOKUP(drafter_draft_stats[[#This Row],[draft_id]],drafts[id],drafts[non_canonical])=TRUE,0,IF(drafter_draft_stats[[#This Row],[total_veto_overrides]]-drafter_draft_stats[[#This Row],[veto_overrides_used]]&gt;=1,1,0))</f>
        <v>0</v>
      </c>
    </row>
    <row r="770" spans="2:19" x14ac:dyDescent="0.25">
      <c r="B770" t="s">
        <v>441</v>
      </c>
      <c r="C770" t="str">
        <f>_xlfn.XLOOKUP(drafter_draft_stats[[#This Row],[draft_id]],drafts[id],drafts[title])</f>
        <v>Hannibal mini-Super Draft</v>
      </c>
      <c r="D770" t="s">
        <v>1237</v>
      </c>
      <c r="E770" t="str">
        <f>_xlfn.XLOOKUP(drafter_draft_stats[[#This Row],[drafter_id]],drafters[id],drafters[name],"")</f>
        <v>Clay Keller</v>
      </c>
      <c r="G770" t="str">
        <f>_xlfn.XLOOKUP(drafter_draft_stats[[#This Row],[drafter_team_id]],drafter_teams[id],drafter_teams[name],"")</f>
        <v/>
      </c>
      <c r="H770">
        <f>1</f>
        <v>1</v>
      </c>
      <c r="I770" cm="1">
        <f t="array" ref="I770">IF(_xlfn.XLOOKUP(drafter_draft_stats[[#This Row],[draft_id]],drafts[id],drafts[non_canonical])=TRUE,0,_xlfn.XLOOKUP(drafter_draft_stats[[#This Row],[drafter_id]],$D$2:$D769,$R$2:$R769,0,,-1))</f>
        <v>0</v>
      </c>
      <c r="J770" cm="1">
        <f t="array" ref="J770">IF(_xlfn.XLOOKUP(drafter_draft_stats[[#This Row],[draft_id]],drafts[id],drafts[non_canonical])=TRUE,0,_xlfn.XLOOKUP(drafter_draft_stats[[#This Row],[drafter_id]],$D$2:$D769,$S$2:$S769,0,,-1))</f>
        <v>0</v>
      </c>
      <c r="K770" cm="1">
        <f t="array" ref="K770">IF(_xlfn.XLOOKUP(1,(game_boards[draft_id]=drafter_draft_stats[[#This Row],[draft_id]])*(game_boards[drafter_id]=drafter_draft_stats[[#This Row],[drafter_id]]),game_boards[has_bonus_veto])=TRUE,1,0)</f>
        <v>0</v>
      </c>
      <c r="L770" cm="1">
        <f t="array" ref="L770">IF(_xlfn.XLOOKUP(1,(game_boards[draft_id]=drafter_draft_stats[[#This Row],[draft_id]])*(game_boards[drafter_id]=drafter_draft_stats[[#This Row],[drafter_id]]),game_boards[has_bonus_veto_override])=TRUE,1,0)</f>
        <v>0</v>
      </c>
      <c r="M770">
        <f>drafter_draft_stats[[#This Row],[starting_veto]]+drafter_draft_stats[[#This Row],[rollover_vetoes]]+drafter_draft_stats[[#This Row],[trivia_vetoes]]</f>
        <v>1</v>
      </c>
      <c r="N770">
        <f>drafter_draft_stats[[#This Row],[rollover_veto_override]]+drafter_draft_stats[[#This Row],[trivia_veto_override]]</f>
        <v>0</v>
      </c>
      <c r="R770">
        <f>IF(_xlfn.XLOOKUP(drafter_draft_stats[[#This Row],[draft_id]],drafts[id],drafts[non_canonical])=TRUE,0,IF(drafter_draft_stats[[#This Row],[total_vetoes]]-drafter_draft_stats[[#This Row],[vetoes_used]]&gt;=1,1,0))</f>
        <v>0</v>
      </c>
      <c r="S770">
        <f>IF(_xlfn.XLOOKUP(drafter_draft_stats[[#This Row],[draft_id]],drafts[id],drafts[non_canonical])=TRUE,0,IF(drafter_draft_stats[[#This Row],[total_veto_overrides]]-drafter_draft_stats[[#This Row],[veto_overrides_used]]&gt;=1,1,0))</f>
        <v>0</v>
      </c>
    </row>
    <row r="771" spans="2:19" x14ac:dyDescent="0.25">
      <c r="B771" t="s">
        <v>266</v>
      </c>
      <c r="C771" t="str">
        <f>_xlfn.XLOOKUP(drafter_draft_stats[[#This Row],[draft_id]],drafts[id],drafts[title])</f>
        <v>Jack Ryan mini-Super Draft</v>
      </c>
      <c r="D771" t="s">
        <v>1115</v>
      </c>
      <c r="E771" t="str">
        <f>_xlfn.XLOOKUP(drafter_draft_stats[[#This Row],[drafter_id]],drafters[id],drafters[name],"")</f>
        <v>Ryan Marker</v>
      </c>
      <c r="G771" t="str">
        <f>_xlfn.XLOOKUP(drafter_draft_stats[[#This Row],[drafter_team_id]],drafter_teams[id],drafter_teams[name],"")</f>
        <v/>
      </c>
      <c r="H771">
        <f>1</f>
        <v>1</v>
      </c>
      <c r="I771" cm="1">
        <f t="array" ref="I771">IF(_xlfn.XLOOKUP(drafter_draft_stats[[#This Row],[draft_id]],drafts[id],drafts[non_canonical])=TRUE,0,_xlfn.XLOOKUP(drafter_draft_stats[[#This Row],[drafter_id]],$D$2:$D770,$R$2:$R770,0,,-1))</f>
        <v>0</v>
      </c>
      <c r="J771" cm="1">
        <f t="array" ref="J771">IF(_xlfn.XLOOKUP(drafter_draft_stats[[#This Row],[draft_id]],drafts[id],drafts[non_canonical])=TRUE,0,_xlfn.XLOOKUP(drafter_draft_stats[[#This Row],[drafter_id]],$D$2:$D770,$S$2:$S770,0,,-1))</f>
        <v>0</v>
      </c>
      <c r="K771" cm="1">
        <f t="array" ref="K771">IF(_xlfn.XLOOKUP(1,(game_boards[draft_id]=drafter_draft_stats[[#This Row],[draft_id]])*(game_boards[drafter_id]=drafter_draft_stats[[#This Row],[drafter_id]]),game_boards[has_bonus_veto])=TRUE,1,0)</f>
        <v>0</v>
      </c>
      <c r="L771" cm="1">
        <f t="array" ref="L771">IF(_xlfn.XLOOKUP(1,(game_boards[draft_id]=drafter_draft_stats[[#This Row],[draft_id]])*(game_boards[drafter_id]=drafter_draft_stats[[#This Row],[drafter_id]]),game_boards[has_bonus_veto_override])=TRUE,1,0)</f>
        <v>0</v>
      </c>
      <c r="M771">
        <f>drafter_draft_stats[[#This Row],[starting_veto]]+drafter_draft_stats[[#This Row],[rollover_vetoes]]+drafter_draft_stats[[#This Row],[trivia_vetoes]]</f>
        <v>1</v>
      </c>
      <c r="N771">
        <f>drafter_draft_stats[[#This Row],[rollover_veto_override]]+drafter_draft_stats[[#This Row],[trivia_veto_override]]</f>
        <v>0</v>
      </c>
      <c r="R771">
        <f>IF(_xlfn.XLOOKUP(drafter_draft_stats[[#This Row],[draft_id]],drafts[id],drafts[non_canonical])=TRUE,0,IF(drafter_draft_stats[[#This Row],[total_vetoes]]-drafter_draft_stats[[#This Row],[vetoes_used]]&gt;=1,1,0))</f>
        <v>0</v>
      </c>
      <c r="S771">
        <f>IF(_xlfn.XLOOKUP(drafter_draft_stats[[#This Row],[draft_id]],drafts[id],drafts[non_canonical])=TRUE,0,IF(drafter_draft_stats[[#This Row],[total_veto_overrides]]-drafter_draft_stats[[#This Row],[veto_overrides_used]]&gt;=1,1,0))</f>
        <v>0</v>
      </c>
    </row>
    <row r="772" spans="2:19" x14ac:dyDescent="0.25">
      <c r="B772" t="s">
        <v>266</v>
      </c>
      <c r="C772" t="str">
        <f>_xlfn.XLOOKUP(drafter_draft_stats[[#This Row],[draft_id]],drafts[id],drafts[title])</f>
        <v>Jack Ryan mini-Super Draft</v>
      </c>
      <c r="D772" t="s">
        <v>1237</v>
      </c>
      <c r="E772" t="str">
        <f>_xlfn.XLOOKUP(drafter_draft_stats[[#This Row],[drafter_id]],drafters[id],drafters[name],"")</f>
        <v>Clay Keller</v>
      </c>
      <c r="G772" t="str">
        <f>_xlfn.XLOOKUP(drafter_draft_stats[[#This Row],[drafter_team_id]],drafter_teams[id],drafter_teams[name],"")</f>
        <v/>
      </c>
      <c r="H772">
        <f>1</f>
        <v>1</v>
      </c>
      <c r="I772" cm="1">
        <f t="array" ref="I772">IF(_xlfn.XLOOKUP(drafter_draft_stats[[#This Row],[draft_id]],drafts[id],drafts[non_canonical])=TRUE,0,_xlfn.XLOOKUP(drafter_draft_stats[[#This Row],[drafter_id]],$D$2:$D771,$R$2:$R771,0,,-1))</f>
        <v>0</v>
      </c>
      <c r="J772" cm="1">
        <f t="array" ref="J772">IF(_xlfn.XLOOKUP(drafter_draft_stats[[#This Row],[draft_id]],drafts[id],drafts[non_canonical])=TRUE,0,_xlfn.XLOOKUP(drafter_draft_stats[[#This Row],[drafter_id]],$D$2:$D771,$S$2:$S771,0,,-1))</f>
        <v>0</v>
      </c>
      <c r="K772" cm="1">
        <f t="array" ref="K772">IF(_xlfn.XLOOKUP(1,(game_boards[draft_id]=drafter_draft_stats[[#This Row],[draft_id]])*(game_boards[drafter_id]=drafter_draft_stats[[#This Row],[drafter_id]]),game_boards[has_bonus_veto])=TRUE,1,0)</f>
        <v>0</v>
      </c>
      <c r="L772" cm="1">
        <f t="array" ref="L772">IF(_xlfn.XLOOKUP(1,(game_boards[draft_id]=drafter_draft_stats[[#This Row],[draft_id]])*(game_boards[drafter_id]=drafter_draft_stats[[#This Row],[drafter_id]]),game_boards[has_bonus_veto_override])=TRUE,1,0)</f>
        <v>0</v>
      </c>
      <c r="M772">
        <f>drafter_draft_stats[[#This Row],[starting_veto]]+drafter_draft_stats[[#This Row],[rollover_vetoes]]+drafter_draft_stats[[#This Row],[trivia_vetoes]]</f>
        <v>1</v>
      </c>
      <c r="N772">
        <f>drafter_draft_stats[[#This Row],[rollover_veto_override]]+drafter_draft_stats[[#This Row],[trivia_veto_override]]</f>
        <v>0</v>
      </c>
      <c r="R772">
        <f>IF(_xlfn.XLOOKUP(drafter_draft_stats[[#This Row],[draft_id]],drafts[id],drafts[non_canonical])=TRUE,0,IF(drafter_draft_stats[[#This Row],[total_vetoes]]-drafter_draft_stats[[#This Row],[vetoes_used]]&gt;=1,1,0))</f>
        <v>0</v>
      </c>
      <c r="S772">
        <f>IF(_xlfn.XLOOKUP(drafter_draft_stats[[#This Row],[draft_id]],drafts[id],drafts[non_canonical])=TRUE,0,IF(drafter_draft_stats[[#This Row],[total_veto_overrides]]-drafter_draft_stats[[#This Row],[veto_overrides_used]]&gt;=1,1,0))</f>
        <v>0</v>
      </c>
    </row>
    <row r="773" spans="2:19" x14ac:dyDescent="0.25">
      <c r="B773" t="s">
        <v>217</v>
      </c>
      <c r="C773" t="str">
        <f>_xlfn.XLOOKUP(drafter_draft_stats[[#This Row],[draft_id]],drafts[id],drafts[title])</f>
        <v>Psycho mini-Super Draft</v>
      </c>
      <c r="D773" t="s">
        <v>1115</v>
      </c>
      <c r="E773" t="str">
        <f>_xlfn.XLOOKUP(drafter_draft_stats[[#This Row],[drafter_id]],drafters[id],drafters[name],"")</f>
        <v>Ryan Marker</v>
      </c>
      <c r="G773" t="str">
        <f>_xlfn.XLOOKUP(drafter_draft_stats[[#This Row],[drafter_team_id]],drafter_teams[id],drafter_teams[name],"")</f>
        <v/>
      </c>
      <c r="H773">
        <f>1</f>
        <v>1</v>
      </c>
      <c r="I773" cm="1">
        <f t="array" ref="I773">IF(_xlfn.XLOOKUP(drafter_draft_stats[[#This Row],[draft_id]],drafts[id],drafts[non_canonical])=TRUE,0,_xlfn.XLOOKUP(drafter_draft_stats[[#This Row],[drafter_id]],$D$2:$D772,$R$2:$R772,0,,-1))</f>
        <v>0</v>
      </c>
      <c r="J773" cm="1">
        <f t="array" ref="J773">IF(_xlfn.XLOOKUP(drafter_draft_stats[[#This Row],[draft_id]],drafts[id],drafts[non_canonical])=TRUE,0,_xlfn.XLOOKUP(drafter_draft_stats[[#This Row],[drafter_id]],$D$2:$D772,$S$2:$S772,0,,-1))</f>
        <v>0</v>
      </c>
      <c r="K773" cm="1">
        <f t="array" ref="K773">IF(_xlfn.XLOOKUP(1,(game_boards[draft_id]=drafter_draft_stats[[#This Row],[draft_id]])*(game_boards[drafter_id]=drafter_draft_stats[[#This Row],[drafter_id]]),game_boards[has_bonus_veto])=TRUE,1,0)</f>
        <v>0</v>
      </c>
      <c r="L773" cm="1">
        <f t="array" ref="L773">IF(_xlfn.XLOOKUP(1,(game_boards[draft_id]=drafter_draft_stats[[#This Row],[draft_id]])*(game_boards[drafter_id]=drafter_draft_stats[[#This Row],[drafter_id]]),game_boards[has_bonus_veto_override])=TRUE,1,0)</f>
        <v>0</v>
      </c>
      <c r="M773">
        <f>drafter_draft_stats[[#This Row],[starting_veto]]+drafter_draft_stats[[#This Row],[rollover_vetoes]]+drafter_draft_stats[[#This Row],[trivia_vetoes]]</f>
        <v>1</v>
      </c>
      <c r="N773">
        <f>drafter_draft_stats[[#This Row],[rollover_veto_override]]+drafter_draft_stats[[#This Row],[trivia_veto_override]]</f>
        <v>0</v>
      </c>
      <c r="Q773">
        <v>1</v>
      </c>
      <c r="R773">
        <f>IF(_xlfn.XLOOKUP(drafter_draft_stats[[#This Row],[draft_id]],drafts[id],drafts[non_canonical])=TRUE,0,IF(drafter_draft_stats[[#This Row],[total_vetoes]]-drafter_draft_stats[[#This Row],[vetoes_used]]&gt;=1,1,0))</f>
        <v>0</v>
      </c>
      <c r="S773">
        <f>IF(_xlfn.XLOOKUP(drafter_draft_stats[[#This Row],[draft_id]],drafts[id],drafts[non_canonical])=TRUE,0,IF(drafter_draft_stats[[#This Row],[total_veto_overrides]]-drafter_draft_stats[[#This Row],[veto_overrides_used]]&gt;=1,1,0))</f>
        <v>0</v>
      </c>
    </row>
    <row r="774" spans="2:19" x14ac:dyDescent="0.25">
      <c r="B774" t="s">
        <v>217</v>
      </c>
      <c r="C774" t="str">
        <f>_xlfn.XLOOKUP(drafter_draft_stats[[#This Row],[draft_id]],drafts[id],drafts[title])</f>
        <v>Psycho mini-Super Draft</v>
      </c>
      <c r="D774" t="s">
        <v>1237</v>
      </c>
      <c r="E774" t="str">
        <f>_xlfn.XLOOKUP(drafter_draft_stats[[#This Row],[drafter_id]],drafters[id],drafters[name],"")</f>
        <v>Clay Keller</v>
      </c>
      <c r="G774" t="str">
        <f>_xlfn.XLOOKUP(drafter_draft_stats[[#This Row],[drafter_team_id]],drafter_teams[id],drafter_teams[name],"")</f>
        <v/>
      </c>
      <c r="H774">
        <f>1</f>
        <v>1</v>
      </c>
      <c r="I774" cm="1">
        <f t="array" ref="I774">IF(_xlfn.XLOOKUP(drafter_draft_stats[[#This Row],[draft_id]],drafts[id],drafts[non_canonical])=TRUE,0,_xlfn.XLOOKUP(drafter_draft_stats[[#This Row],[drafter_id]],$D$2:$D773,$R$2:$R773,0,,-1))</f>
        <v>0</v>
      </c>
      <c r="J774" cm="1">
        <f t="array" ref="J774">IF(_xlfn.XLOOKUP(drafter_draft_stats[[#This Row],[draft_id]],drafts[id],drafts[non_canonical])=TRUE,0,_xlfn.XLOOKUP(drafter_draft_stats[[#This Row],[drafter_id]],$D$2:$D773,$S$2:$S773,0,,-1))</f>
        <v>0</v>
      </c>
      <c r="K774" cm="1">
        <f t="array" ref="K774">IF(_xlfn.XLOOKUP(1,(game_boards[draft_id]=drafter_draft_stats[[#This Row],[draft_id]])*(game_boards[drafter_id]=drafter_draft_stats[[#This Row],[drafter_id]]),game_boards[has_bonus_veto])=TRUE,1,0)</f>
        <v>0</v>
      </c>
      <c r="L774" cm="1">
        <f t="array" ref="L774">IF(_xlfn.XLOOKUP(1,(game_boards[draft_id]=drafter_draft_stats[[#This Row],[draft_id]])*(game_boards[drafter_id]=drafter_draft_stats[[#This Row],[drafter_id]]),game_boards[has_bonus_veto_override])=TRUE,1,0)</f>
        <v>0</v>
      </c>
      <c r="M774">
        <f>drafter_draft_stats[[#This Row],[starting_veto]]+drafter_draft_stats[[#This Row],[rollover_vetoes]]+drafter_draft_stats[[#This Row],[trivia_vetoes]]</f>
        <v>1</v>
      </c>
      <c r="N774">
        <f>drafter_draft_stats[[#This Row],[rollover_veto_override]]+drafter_draft_stats[[#This Row],[trivia_veto_override]]</f>
        <v>0</v>
      </c>
      <c r="Q774">
        <v>1</v>
      </c>
      <c r="R774">
        <f>IF(_xlfn.XLOOKUP(drafter_draft_stats[[#This Row],[draft_id]],drafts[id],drafts[non_canonical])=TRUE,0,IF(drafter_draft_stats[[#This Row],[total_vetoes]]-drafter_draft_stats[[#This Row],[vetoes_used]]&gt;=1,1,0))</f>
        <v>0</v>
      </c>
      <c r="S774">
        <f>IF(_xlfn.XLOOKUP(drafter_draft_stats[[#This Row],[draft_id]],drafts[id],drafts[non_canonical])=TRUE,0,IF(drafter_draft_stats[[#This Row],[total_veto_overrides]]-drafter_draft_stats[[#This Row],[veto_overrides_used]]&gt;=1,1,0))</f>
        <v>0</v>
      </c>
    </row>
    <row r="775" spans="2:19" x14ac:dyDescent="0.25">
      <c r="B775" t="s">
        <v>128</v>
      </c>
      <c r="C775" t="str">
        <f>_xlfn.XLOOKUP(drafter_draft_stats[[#This Row],[draft_id]],drafts[id],drafts[title])</f>
        <v>Underworld mini-Super Draft</v>
      </c>
      <c r="D775" t="s">
        <v>1115</v>
      </c>
      <c r="E775" t="str">
        <f>_xlfn.XLOOKUP(drafter_draft_stats[[#This Row],[drafter_id]],drafters[id],drafters[name],"")</f>
        <v>Ryan Marker</v>
      </c>
      <c r="G775" t="str">
        <f>_xlfn.XLOOKUP(drafter_draft_stats[[#This Row],[drafter_team_id]],drafter_teams[id],drafter_teams[name],"")</f>
        <v/>
      </c>
      <c r="H775">
        <f>1</f>
        <v>1</v>
      </c>
      <c r="I775" cm="1">
        <f t="array" ref="I775">IF(_xlfn.XLOOKUP(drafter_draft_stats[[#This Row],[draft_id]],drafts[id],drafts[non_canonical])=TRUE,0,_xlfn.XLOOKUP(drafter_draft_stats[[#This Row],[drafter_id]],$D$2:$D774,$R$2:$R774,0,,-1))</f>
        <v>0</v>
      </c>
      <c r="J775" cm="1">
        <f t="array" ref="J775">IF(_xlfn.XLOOKUP(drafter_draft_stats[[#This Row],[draft_id]],drafts[id],drafts[non_canonical])=TRUE,0,_xlfn.XLOOKUP(drafter_draft_stats[[#This Row],[drafter_id]],$D$2:$D774,$S$2:$S774,0,,-1))</f>
        <v>0</v>
      </c>
      <c r="K775" cm="1">
        <f t="array" ref="K775">IF(_xlfn.XLOOKUP(1,(game_boards[draft_id]=drafter_draft_stats[[#This Row],[draft_id]])*(game_boards[drafter_id]=drafter_draft_stats[[#This Row],[drafter_id]]),game_boards[has_bonus_veto])=TRUE,1,0)</f>
        <v>0</v>
      </c>
      <c r="L775" cm="1">
        <f t="array" ref="L775">IF(_xlfn.XLOOKUP(1,(game_boards[draft_id]=drafter_draft_stats[[#This Row],[draft_id]])*(game_boards[drafter_id]=drafter_draft_stats[[#This Row],[drafter_id]]),game_boards[has_bonus_veto_override])=TRUE,1,0)</f>
        <v>0</v>
      </c>
      <c r="M775">
        <f>drafter_draft_stats[[#This Row],[starting_veto]]+drafter_draft_stats[[#This Row],[rollover_vetoes]]+drafter_draft_stats[[#This Row],[trivia_vetoes]]</f>
        <v>1</v>
      </c>
      <c r="N775">
        <f>drafter_draft_stats[[#This Row],[rollover_veto_override]]+drafter_draft_stats[[#This Row],[trivia_veto_override]]</f>
        <v>0</v>
      </c>
      <c r="Q775">
        <v>1</v>
      </c>
      <c r="R775">
        <f>IF(_xlfn.XLOOKUP(drafter_draft_stats[[#This Row],[draft_id]],drafts[id],drafts[non_canonical])=TRUE,0,IF(drafter_draft_stats[[#This Row],[total_vetoes]]-drafter_draft_stats[[#This Row],[vetoes_used]]&gt;=1,1,0))</f>
        <v>0</v>
      </c>
      <c r="S775">
        <f>IF(_xlfn.XLOOKUP(drafter_draft_stats[[#This Row],[draft_id]],drafts[id],drafts[non_canonical])=TRUE,0,IF(drafter_draft_stats[[#This Row],[total_veto_overrides]]-drafter_draft_stats[[#This Row],[veto_overrides_used]]&gt;=1,1,0))</f>
        <v>0</v>
      </c>
    </row>
    <row r="776" spans="2:19" x14ac:dyDescent="0.25">
      <c r="B776" t="s">
        <v>128</v>
      </c>
      <c r="C776" t="str">
        <f>_xlfn.XLOOKUP(drafter_draft_stats[[#This Row],[draft_id]],drafts[id],drafts[title])</f>
        <v>Underworld mini-Super Draft</v>
      </c>
      <c r="D776" t="s">
        <v>1237</v>
      </c>
      <c r="E776" t="str">
        <f>_xlfn.XLOOKUP(drafter_draft_stats[[#This Row],[drafter_id]],drafters[id],drafters[name],"")</f>
        <v>Clay Keller</v>
      </c>
      <c r="G776" t="str">
        <f>_xlfn.XLOOKUP(drafter_draft_stats[[#This Row],[drafter_team_id]],drafter_teams[id],drafter_teams[name],"")</f>
        <v/>
      </c>
      <c r="H776">
        <f>1</f>
        <v>1</v>
      </c>
      <c r="I776" cm="1">
        <f t="array" ref="I776">IF(_xlfn.XLOOKUP(drafter_draft_stats[[#This Row],[draft_id]],drafts[id],drafts[non_canonical])=TRUE,0,_xlfn.XLOOKUP(drafter_draft_stats[[#This Row],[drafter_id]],$D$2:$D775,$R$2:$R775,0,,-1))</f>
        <v>0</v>
      </c>
      <c r="J776" cm="1">
        <f t="array" ref="J776">IF(_xlfn.XLOOKUP(drafter_draft_stats[[#This Row],[draft_id]],drafts[id],drafts[non_canonical])=TRUE,0,_xlfn.XLOOKUP(drafter_draft_stats[[#This Row],[drafter_id]],$D$2:$D775,$S$2:$S775,0,,-1))</f>
        <v>0</v>
      </c>
      <c r="K776" cm="1">
        <f t="array" ref="K776">IF(_xlfn.XLOOKUP(1,(game_boards[draft_id]=drafter_draft_stats[[#This Row],[draft_id]])*(game_boards[drafter_id]=drafter_draft_stats[[#This Row],[drafter_id]]),game_boards[has_bonus_veto])=TRUE,1,0)</f>
        <v>0</v>
      </c>
      <c r="L776" cm="1">
        <f t="array" ref="L776">IF(_xlfn.XLOOKUP(1,(game_boards[draft_id]=drafter_draft_stats[[#This Row],[draft_id]])*(game_boards[drafter_id]=drafter_draft_stats[[#This Row],[drafter_id]]),game_boards[has_bonus_veto_override])=TRUE,1,0)</f>
        <v>0</v>
      </c>
      <c r="M776">
        <f>drafter_draft_stats[[#This Row],[starting_veto]]+drafter_draft_stats[[#This Row],[rollover_vetoes]]+drafter_draft_stats[[#This Row],[trivia_vetoes]]</f>
        <v>1</v>
      </c>
      <c r="N776">
        <f>drafter_draft_stats[[#This Row],[rollover_veto_override]]+drafter_draft_stats[[#This Row],[trivia_veto_override]]</f>
        <v>0</v>
      </c>
      <c r="R776">
        <f>IF(_xlfn.XLOOKUP(drafter_draft_stats[[#This Row],[draft_id]],drafts[id],drafts[non_canonical])=TRUE,0,IF(drafter_draft_stats[[#This Row],[total_vetoes]]-drafter_draft_stats[[#This Row],[vetoes_used]]&gt;=1,1,0))</f>
        <v>0</v>
      </c>
      <c r="S776">
        <f>IF(_xlfn.XLOOKUP(drafter_draft_stats[[#This Row],[draft_id]],drafts[id],drafts[non_canonical])=TRUE,0,IF(drafter_draft_stats[[#This Row],[total_veto_overrides]]-drafter_draft_stats[[#This Row],[veto_overrides_used]]&gt;=1,1,0))</f>
        <v>0</v>
      </c>
    </row>
    <row r="777" spans="2:19" x14ac:dyDescent="0.25">
      <c r="B777" t="s">
        <v>354</v>
      </c>
      <c r="C777" t="str">
        <f>_xlfn.XLOOKUP(drafter_draft_stats[[#This Row],[draft_id]],drafts[id],drafts[title])</f>
        <v>Home Alone mini-Super Draft</v>
      </c>
      <c r="D777" t="s">
        <v>1115</v>
      </c>
      <c r="E777" t="str">
        <f>_xlfn.XLOOKUP(drafter_draft_stats[[#This Row],[drafter_id]],drafters[id],drafters[name],"")</f>
        <v>Ryan Marker</v>
      </c>
      <c r="G777" t="str">
        <f>_xlfn.XLOOKUP(drafter_draft_stats[[#This Row],[drafter_team_id]],drafter_teams[id],drafter_teams[name],"")</f>
        <v/>
      </c>
      <c r="H777">
        <f>1</f>
        <v>1</v>
      </c>
      <c r="I777" cm="1">
        <f t="array" ref="I777">IF(_xlfn.XLOOKUP(drafter_draft_stats[[#This Row],[draft_id]],drafts[id],drafts[non_canonical])=TRUE,0,_xlfn.XLOOKUP(drafter_draft_stats[[#This Row],[drafter_id]],$D$2:$D776,$R$2:$R776,0,,-1))</f>
        <v>0</v>
      </c>
      <c r="J777" cm="1">
        <f t="array" ref="J777">IF(_xlfn.XLOOKUP(drafter_draft_stats[[#This Row],[draft_id]],drafts[id],drafts[non_canonical])=TRUE,0,_xlfn.XLOOKUP(drafter_draft_stats[[#This Row],[drafter_id]],$D$2:$D776,$S$2:$S776,0,,-1))</f>
        <v>0</v>
      </c>
      <c r="K777" cm="1">
        <f t="array" ref="K777">IF(_xlfn.XLOOKUP(1,(game_boards[draft_id]=drafter_draft_stats[[#This Row],[draft_id]])*(game_boards[drafter_id]=drafter_draft_stats[[#This Row],[drafter_id]]),game_boards[has_bonus_veto])=TRUE,1,0)</f>
        <v>0</v>
      </c>
      <c r="L777" cm="1">
        <f t="array" ref="L777">IF(_xlfn.XLOOKUP(1,(game_boards[draft_id]=drafter_draft_stats[[#This Row],[draft_id]])*(game_boards[drafter_id]=drafter_draft_stats[[#This Row],[drafter_id]]),game_boards[has_bonus_veto_override])=TRUE,1,0)</f>
        <v>0</v>
      </c>
      <c r="M777">
        <f>drafter_draft_stats[[#This Row],[starting_veto]]+drafter_draft_stats[[#This Row],[rollover_vetoes]]+drafter_draft_stats[[#This Row],[trivia_vetoes]]</f>
        <v>1</v>
      </c>
      <c r="N777">
        <f>drafter_draft_stats[[#This Row],[rollover_veto_override]]+drafter_draft_stats[[#This Row],[trivia_veto_override]]</f>
        <v>0</v>
      </c>
      <c r="Q777">
        <v>1</v>
      </c>
      <c r="R777">
        <f>IF(_xlfn.XLOOKUP(drafter_draft_stats[[#This Row],[draft_id]],drafts[id],drafts[non_canonical])=TRUE,0,IF(drafter_draft_stats[[#This Row],[total_vetoes]]-drafter_draft_stats[[#This Row],[vetoes_used]]&gt;=1,1,0))</f>
        <v>0</v>
      </c>
      <c r="S777">
        <f>IF(_xlfn.XLOOKUP(drafter_draft_stats[[#This Row],[draft_id]],drafts[id],drafts[non_canonical])=TRUE,0,IF(drafter_draft_stats[[#This Row],[total_veto_overrides]]-drafter_draft_stats[[#This Row],[veto_overrides_used]]&gt;=1,1,0))</f>
        <v>0</v>
      </c>
    </row>
    <row r="778" spans="2:19" x14ac:dyDescent="0.25">
      <c r="B778" t="s">
        <v>354</v>
      </c>
      <c r="C778" t="str">
        <f>_xlfn.XLOOKUP(drafter_draft_stats[[#This Row],[draft_id]],drafts[id],drafts[title])</f>
        <v>Home Alone mini-Super Draft</v>
      </c>
      <c r="D778" t="s">
        <v>1237</v>
      </c>
      <c r="E778" t="str">
        <f>_xlfn.XLOOKUP(drafter_draft_stats[[#This Row],[drafter_id]],drafters[id],drafters[name],"")</f>
        <v>Clay Keller</v>
      </c>
      <c r="G778" t="str">
        <f>_xlfn.XLOOKUP(drafter_draft_stats[[#This Row],[drafter_team_id]],drafter_teams[id],drafter_teams[name],"")</f>
        <v/>
      </c>
      <c r="H778">
        <f>1</f>
        <v>1</v>
      </c>
      <c r="I778" cm="1">
        <f t="array" ref="I778">IF(_xlfn.XLOOKUP(drafter_draft_stats[[#This Row],[draft_id]],drafts[id],drafts[non_canonical])=TRUE,0,_xlfn.XLOOKUP(drafter_draft_stats[[#This Row],[drafter_id]],$D$2:$D777,$R$2:$R777,0,,-1))</f>
        <v>0</v>
      </c>
      <c r="J778" cm="1">
        <f t="array" ref="J778">IF(_xlfn.XLOOKUP(drafter_draft_stats[[#This Row],[draft_id]],drafts[id],drafts[non_canonical])=TRUE,0,_xlfn.XLOOKUP(drafter_draft_stats[[#This Row],[drafter_id]],$D$2:$D777,$S$2:$S777,0,,-1))</f>
        <v>0</v>
      </c>
      <c r="K778" cm="1">
        <f t="array" ref="K778">IF(_xlfn.XLOOKUP(1,(game_boards[draft_id]=drafter_draft_stats[[#This Row],[draft_id]])*(game_boards[drafter_id]=drafter_draft_stats[[#This Row],[drafter_id]]),game_boards[has_bonus_veto])=TRUE,1,0)</f>
        <v>0</v>
      </c>
      <c r="L778" cm="1">
        <f t="array" ref="L778">IF(_xlfn.XLOOKUP(1,(game_boards[draft_id]=drafter_draft_stats[[#This Row],[draft_id]])*(game_boards[drafter_id]=drafter_draft_stats[[#This Row],[drafter_id]]),game_boards[has_bonus_veto_override])=TRUE,1,0)</f>
        <v>0</v>
      </c>
      <c r="M778">
        <f>drafter_draft_stats[[#This Row],[starting_veto]]+drafter_draft_stats[[#This Row],[rollover_vetoes]]+drafter_draft_stats[[#This Row],[trivia_vetoes]]</f>
        <v>1</v>
      </c>
      <c r="N778">
        <f>drafter_draft_stats[[#This Row],[rollover_veto_override]]+drafter_draft_stats[[#This Row],[trivia_veto_override]]</f>
        <v>0</v>
      </c>
      <c r="R778">
        <f>IF(_xlfn.XLOOKUP(drafter_draft_stats[[#This Row],[draft_id]],drafts[id],drafts[non_canonical])=TRUE,0,IF(drafter_draft_stats[[#This Row],[total_vetoes]]-drafter_draft_stats[[#This Row],[vetoes_used]]&gt;=1,1,0))</f>
        <v>0</v>
      </c>
      <c r="S778">
        <f>IF(_xlfn.XLOOKUP(drafter_draft_stats[[#This Row],[draft_id]],drafts[id],drafts[non_canonical])=TRUE,0,IF(drafter_draft_stats[[#This Row],[total_veto_overrides]]-drafter_draft_stats[[#This Row],[veto_overrides_used]]&gt;=1,1,0))</f>
        <v>0</v>
      </c>
    </row>
    <row r="779" spans="2:19" x14ac:dyDescent="0.25">
      <c r="B779" t="s">
        <v>508</v>
      </c>
      <c r="C779" t="str">
        <f>_xlfn.XLOOKUP(drafter_draft_stats[[#This Row],[draft_id]],drafts[id],drafts[title])</f>
        <v>Die Hard mini-Super Draft</v>
      </c>
      <c r="D779" t="s">
        <v>1115</v>
      </c>
      <c r="E779" t="str">
        <f>_xlfn.XLOOKUP(drafter_draft_stats[[#This Row],[drafter_id]],drafters[id],drafters[name],"")</f>
        <v>Ryan Marker</v>
      </c>
      <c r="G779" t="str">
        <f>_xlfn.XLOOKUP(drafter_draft_stats[[#This Row],[drafter_team_id]],drafter_teams[id],drafter_teams[name],"")</f>
        <v/>
      </c>
      <c r="H779">
        <f>1</f>
        <v>1</v>
      </c>
      <c r="I779" cm="1">
        <f t="array" ref="I779">IF(_xlfn.XLOOKUP(drafter_draft_stats[[#This Row],[draft_id]],drafts[id],drafts[non_canonical])=TRUE,0,_xlfn.XLOOKUP(drafter_draft_stats[[#This Row],[drafter_id]],$D$2:$D778,$R$2:$R778,0,,-1))</f>
        <v>0</v>
      </c>
      <c r="J779" cm="1">
        <f t="array" ref="J779">IF(_xlfn.XLOOKUP(drafter_draft_stats[[#This Row],[draft_id]],drafts[id],drafts[non_canonical])=TRUE,0,_xlfn.XLOOKUP(drafter_draft_stats[[#This Row],[drafter_id]],$D$2:$D778,$S$2:$S778,0,,-1))</f>
        <v>0</v>
      </c>
      <c r="K779" cm="1">
        <f t="array" ref="K779">IF(_xlfn.XLOOKUP(1,(game_boards[draft_id]=drafter_draft_stats[[#This Row],[draft_id]])*(game_boards[drafter_id]=drafter_draft_stats[[#This Row],[drafter_id]]),game_boards[has_bonus_veto])=TRUE,1,0)</f>
        <v>0</v>
      </c>
      <c r="L779" cm="1">
        <f t="array" ref="L779">IF(_xlfn.XLOOKUP(1,(game_boards[draft_id]=drafter_draft_stats[[#This Row],[draft_id]])*(game_boards[drafter_id]=drafter_draft_stats[[#This Row],[drafter_id]]),game_boards[has_bonus_veto_override])=TRUE,1,0)</f>
        <v>0</v>
      </c>
      <c r="M779">
        <f>drafter_draft_stats[[#This Row],[starting_veto]]+drafter_draft_stats[[#This Row],[rollover_vetoes]]+drafter_draft_stats[[#This Row],[trivia_vetoes]]</f>
        <v>1</v>
      </c>
      <c r="N779">
        <f>drafter_draft_stats[[#This Row],[rollover_veto_override]]+drafter_draft_stats[[#This Row],[trivia_veto_override]]</f>
        <v>0</v>
      </c>
      <c r="R779">
        <f>IF(_xlfn.XLOOKUP(drafter_draft_stats[[#This Row],[draft_id]],drafts[id],drafts[non_canonical])=TRUE,0,IF(drafter_draft_stats[[#This Row],[total_vetoes]]-drafter_draft_stats[[#This Row],[vetoes_used]]&gt;=1,1,0))</f>
        <v>0</v>
      </c>
      <c r="S779">
        <f>IF(_xlfn.XLOOKUP(drafter_draft_stats[[#This Row],[draft_id]],drafts[id],drafts[non_canonical])=TRUE,0,IF(drafter_draft_stats[[#This Row],[total_veto_overrides]]-drafter_draft_stats[[#This Row],[veto_overrides_used]]&gt;=1,1,0))</f>
        <v>0</v>
      </c>
    </row>
    <row r="780" spans="2:19" x14ac:dyDescent="0.25">
      <c r="B780" t="s">
        <v>508</v>
      </c>
      <c r="C780" t="str">
        <f>_xlfn.XLOOKUP(drafter_draft_stats[[#This Row],[draft_id]],drafts[id],drafts[title])</f>
        <v>Die Hard mini-Super Draft</v>
      </c>
      <c r="D780" t="s">
        <v>1237</v>
      </c>
      <c r="E780" t="str">
        <f>_xlfn.XLOOKUP(drafter_draft_stats[[#This Row],[drafter_id]],drafters[id],drafters[name],"")</f>
        <v>Clay Keller</v>
      </c>
      <c r="G780" t="str">
        <f>_xlfn.XLOOKUP(drafter_draft_stats[[#This Row],[drafter_team_id]],drafter_teams[id],drafter_teams[name],"")</f>
        <v/>
      </c>
      <c r="H780">
        <f>1</f>
        <v>1</v>
      </c>
      <c r="I780" cm="1">
        <f t="array" ref="I780">IF(_xlfn.XLOOKUP(drafter_draft_stats[[#This Row],[draft_id]],drafts[id],drafts[non_canonical])=TRUE,0,_xlfn.XLOOKUP(drafter_draft_stats[[#This Row],[drafter_id]],$D$2:$D779,$R$2:$R779,0,,-1))</f>
        <v>0</v>
      </c>
      <c r="J780" cm="1">
        <f t="array" ref="J780">IF(_xlfn.XLOOKUP(drafter_draft_stats[[#This Row],[draft_id]],drafts[id],drafts[non_canonical])=TRUE,0,_xlfn.XLOOKUP(drafter_draft_stats[[#This Row],[drafter_id]],$D$2:$D779,$S$2:$S779,0,,-1))</f>
        <v>0</v>
      </c>
      <c r="K780" cm="1">
        <f t="array" ref="K780">IF(_xlfn.XLOOKUP(1,(game_boards[draft_id]=drafter_draft_stats[[#This Row],[draft_id]])*(game_boards[drafter_id]=drafter_draft_stats[[#This Row],[drafter_id]]),game_boards[has_bonus_veto])=TRUE,1,0)</f>
        <v>0</v>
      </c>
      <c r="L780" cm="1">
        <f t="array" ref="L780">IF(_xlfn.XLOOKUP(1,(game_boards[draft_id]=drafter_draft_stats[[#This Row],[draft_id]])*(game_boards[drafter_id]=drafter_draft_stats[[#This Row],[drafter_id]]),game_boards[has_bonus_veto_override])=TRUE,1,0)</f>
        <v>0</v>
      </c>
      <c r="M780">
        <f>drafter_draft_stats[[#This Row],[starting_veto]]+drafter_draft_stats[[#This Row],[rollover_vetoes]]+drafter_draft_stats[[#This Row],[trivia_vetoes]]</f>
        <v>1</v>
      </c>
      <c r="N780">
        <f>drafter_draft_stats[[#This Row],[rollover_veto_override]]+drafter_draft_stats[[#This Row],[trivia_veto_override]]</f>
        <v>0</v>
      </c>
      <c r="R780">
        <f>IF(_xlfn.XLOOKUP(drafter_draft_stats[[#This Row],[draft_id]],drafts[id],drafts[non_canonical])=TRUE,0,IF(drafter_draft_stats[[#This Row],[total_vetoes]]-drafter_draft_stats[[#This Row],[vetoes_used]]&gt;=1,1,0))</f>
        <v>0</v>
      </c>
      <c r="S780">
        <f>IF(_xlfn.XLOOKUP(drafter_draft_stats[[#This Row],[draft_id]],drafts[id],drafts[non_canonical])=TRUE,0,IF(drafter_draft_stats[[#This Row],[total_veto_overrides]]-drafter_draft_stats[[#This Row],[veto_overrides_used]]&gt;=1,1,0))</f>
        <v>0</v>
      </c>
    </row>
    <row r="781" spans="2:19" x14ac:dyDescent="0.25">
      <c r="B781" t="s">
        <v>54</v>
      </c>
      <c r="C781" t="str">
        <f>_xlfn.XLOOKUP(drafter_draft_stats[[#This Row],[draft_id]],drafts[id],drafts[title])</f>
        <v>Tom Ripley mini-Super Draft</v>
      </c>
      <c r="D781" t="s">
        <v>1115</v>
      </c>
      <c r="E781" t="str">
        <f>_xlfn.XLOOKUP(drafter_draft_stats[[#This Row],[drafter_id]],drafters[id],drafters[name],"")</f>
        <v>Ryan Marker</v>
      </c>
      <c r="G781" t="str">
        <f>_xlfn.XLOOKUP(drafter_draft_stats[[#This Row],[drafter_team_id]],drafter_teams[id],drafter_teams[name],"")</f>
        <v/>
      </c>
      <c r="H781">
        <f>1</f>
        <v>1</v>
      </c>
      <c r="I781" cm="1">
        <f t="array" ref="I781">IF(_xlfn.XLOOKUP(drafter_draft_stats[[#This Row],[draft_id]],drafts[id],drafts[non_canonical])=TRUE,0,_xlfn.XLOOKUP(drafter_draft_stats[[#This Row],[drafter_id]],$D$2:$D780,$R$2:$R780,0,,-1))</f>
        <v>0</v>
      </c>
      <c r="J781" cm="1">
        <f t="array" ref="J781">IF(_xlfn.XLOOKUP(drafter_draft_stats[[#This Row],[draft_id]],drafts[id],drafts[non_canonical])=TRUE,0,_xlfn.XLOOKUP(drafter_draft_stats[[#This Row],[drafter_id]],$D$2:$D780,$S$2:$S780,0,,-1))</f>
        <v>0</v>
      </c>
      <c r="K781" cm="1">
        <f t="array" ref="K781">IF(_xlfn.XLOOKUP(1,(game_boards[draft_id]=drafter_draft_stats[[#This Row],[draft_id]])*(game_boards[drafter_id]=drafter_draft_stats[[#This Row],[drafter_id]]),game_boards[has_bonus_veto])=TRUE,1,0)</f>
        <v>0</v>
      </c>
      <c r="L781" cm="1">
        <f t="array" ref="L781">IF(_xlfn.XLOOKUP(1,(game_boards[draft_id]=drafter_draft_stats[[#This Row],[draft_id]])*(game_boards[drafter_id]=drafter_draft_stats[[#This Row],[drafter_id]]),game_boards[has_bonus_veto_override])=TRUE,1,0)</f>
        <v>0</v>
      </c>
      <c r="M781">
        <f>drafter_draft_stats[[#This Row],[starting_veto]]+drafter_draft_stats[[#This Row],[rollover_vetoes]]+drafter_draft_stats[[#This Row],[trivia_vetoes]]</f>
        <v>1</v>
      </c>
      <c r="N781">
        <f>drafter_draft_stats[[#This Row],[rollover_veto_override]]+drafter_draft_stats[[#This Row],[trivia_veto_override]]</f>
        <v>0</v>
      </c>
      <c r="R781">
        <f>IF(_xlfn.XLOOKUP(drafter_draft_stats[[#This Row],[draft_id]],drafts[id],drafts[non_canonical])=TRUE,0,IF(drafter_draft_stats[[#This Row],[total_vetoes]]-drafter_draft_stats[[#This Row],[vetoes_used]]&gt;=1,1,0))</f>
        <v>0</v>
      </c>
      <c r="S781">
        <f>IF(_xlfn.XLOOKUP(drafter_draft_stats[[#This Row],[draft_id]],drafts[id],drafts[non_canonical])=TRUE,0,IF(drafter_draft_stats[[#This Row],[total_veto_overrides]]-drafter_draft_stats[[#This Row],[veto_overrides_used]]&gt;=1,1,0))</f>
        <v>0</v>
      </c>
    </row>
    <row r="782" spans="2:19" x14ac:dyDescent="0.25">
      <c r="B782" t="s">
        <v>54</v>
      </c>
      <c r="C782" t="str">
        <f>_xlfn.XLOOKUP(drafter_draft_stats[[#This Row],[draft_id]],drafts[id],drafts[title])</f>
        <v>Tom Ripley mini-Super Draft</v>
      </c>
      <c r="D782" t="s">
        <v>1237</v>
      </c>
      <c r="E782" t="str">
        <f>_xlfn.XLOOKUP(drafter_draft_stats[[#This Row],[drafter_id]],drafters[id],drafters[name],"")</f>
        <v>Clay Keller</v>
      </c>
      <c r="G782" t="str">
        <f>_xlfn.XLOOKUP(drafter_draft_stats[[#This Row],[drafter_team_id]],drafter_teams[id],drafter_teams[name],"")</f>
        <v/>
      </c>
      <c r="H782">
        <f>1</f>
        <v>1</v>
      </c>
      <c r="I782" cm="1">
        <f t="array" ref="I782">IF(_xlfn.XLOOKUP(drafter_draft_stats[[#This Row],[draft_id]],drafts[id],drafts[non_canonical])=TRUE,0,_xlfn.XLOOKUP(drafter_draft_stats[[#This Row],[drafter_id]],$D$2:$D781,$R$2:$R781,0,,-1))</f>
        <v>0</v>
      </c>
      <c r="J782" cm="1">
        <f t="array" ref="J782">IF(_xlfn.XLOOKUP(drafter_draft_stats[[#This Row],[draft_id]],drafts[id],drafts[non_canonical])=TRUE,0,_xlfn.XLOOKUP(drafter_draft_stats[[#This Row],[drafter_id]],$D$2:$D781,$S$2:$S781,0,,-1))</f>
        <v>0</v>
      </c>
      <c r="K782" cm="1">
        <f t="array" ref="K782">IF(_xlfn.XLOOKUP(1,(game_boards[draft_id]=drafter_draft_stats[[#This Row],[draft_id]])*(game_boards[drafter_id]=drafter_draft_stats[[#This Row],[drafter_id]]),game_boards[has_bonus_veto])=TRUE,1,0)</f>
        <v>0</v>
      </c>
      <c r="L782" cm="1">
        <f t="array" ref="L782">IF(_xlfn.XLOOKUP(1,(game_boards[draft_id]=drafter_draft_stats[[#This Row],[draft_id]])*(game_boards[drafter_id]=drafter_draft_stats[[#This Row],[drafter_id]]),game_boards[has_bonus_veto_override])=TRUE,1,0)</f>
        <v>0</v>
      </c>
      <c r="M782">
        <f>drafter_draft_stats[[#This Row],[starting_veto]]+drafter_draft_stats[[#This Row],[rollover_vetoes]]+drafter_draft_stats[[#This Row],[trivia_vetoes]]</f>
        <v>1</v>
      </c>
      <c r="N782">
        <f>drafter_draft_stats[[#This Row],[rollover_veto_override]]+drafter_draft_stats[[#This Row],[trivia_veto_override]]</f>
        <v>0</v>
      </c>
      <c r="R782">
        <f>IF(_xlfn.XLOOKUP(drafter_draft_stats[[#This Row],[draft_id]],drafts[id],drafts[non_canonical])=TRUE,0,IF(drafter_draft_stats[[#This Row],[total_vetoes]]-drafter_draft_stats[[#This Row],[vetoes_used]]&gt;=1,1,0))</f>
        <v>0</v>
      </c>
      <c r="S782">
        <f>IF(_xlfn.XLOOKUP(drafter_draft_stats[[#This Row],[draft_id]],drafts[id],drafts[non_canonical])=TRUE,0,IF(drafter_draft_stats[[#This Row],[total_veto_overrides]]-drafter_draft_stats[[#This Row],[veto_overrides_used]]&gt;=1,1,0))</f>
        <v>0</v>
      </c>
    </row>
    <row r="783" spans="2:19" x14ac:dyDescent="0.25">
      <c r="B783" t="s">
        <v>532</v>
      </c>
      <c r="C783" t="str">
        <f>_xlfn.XLOOKUP(drafter_draft_stats[[#This Row],[draft_id]],drafts[id],drafts[title])</f>
        <v>Antoine Doinel mini-Super Draft</v>
      </c>
      <c r="D783" t="s">
        <v>1115</v>
      </c>
      <c r="E783" t="str">
        <f>_xlfn.XLOOKUP(drafter_draft_stats[[#This Row],[drafter_id]],drafters[id],drafters[name],"")</f>
        <v>Ryan Marker</v>
      </c>
      <c r="G783" t="str">
        <f>_xlfn.XLOOKUP(drafter_draft_stats[[#This Row],[drafter_team_id]],drafter_teams[id],drafter_teams[name],"")</f>
        <v/>
      </c>
      <c r="H783">
        <f>1</f>
        <v>1</v>
      </c>
      <c r="I783" cm="1">
        <f t="array" ref="I783">IF(_xlfn.XLOOKUP(drafter_draft_stats[[#This Row],[draft_id]],drafts[id],drafts[non_canonical])=TRUE,0,_xlfn.XLOOKUP(drafter_draft_stats[[#This Row],[drafter_id]],$D$2:$D782,$R$2:$R782,0,,-1))</f>
        <v>0</v>
      </c>
      <c r="J783" cm="1">
        <f t="array" ref="J783">IF(_xlfn.XLOOKUP(drafter_draft_stats[[#This Row],[draft_id]],drafts[id],drafts[non_canonical])=TRUE,0,_xlfn.XLOOKUP(drafter_draft_stats[[#This Row],[drafter_id]],$D$2:$D782,$S$2:$S782,0,,-1))</f>
        <v>0</v>
      </c>
      <c r="K783" cm="1">
        <f t="array" ref="K783">IF(_xlfn.XLOOKUP(1,(game_boards[draft_id]=drafter_draft_stats[[#This Row],[draft_id]])*(game_boards[drafter_id]=drafter_draft_stats[[#This Row],[drafter_id]]),game_boards[has_bonus_veto])=TRUE,1,0)</f>
        <v>0</v>
      </c>
      <c r="L783" cm="1">
        <f t="array" ref="L783">IF(_xlfn.XLOOKUP(1,(game_boards[draft_id]=drafter_draft_stats[[#This Row],[draft_id]])*(game_boards[drafter_id]=drafter_draft_stats[[#This Row],[drafter_id]]),game_boards[has_bonus_veto_override])=TRUE,1,0)</f>
        <v>0</v>
      </c>
      <c r="M783">
        <f>drafter_draft_stats[[#This Row],[starting_veto]]+drafter_draft_stats[[#This Row],[rollover_vetoes]]+drafter_draft_stats[[#This Row],[trivia_vetoes]]</f>
        <v>1</v>
      </c>
      <c r="N783">
        <f>drafter_draft_stats[[#This Row],[rollover_veto_override]]+drafter_draft_stats[[#This Row],[trivia_veto_override]]</f>
        <v>0</v>
      </c>
      <c r="P783">
        <v>1</v>
      </c>
      <c r="R783">
        <f>IF(_xlfn.XLOOKUP(drafter_draft_stats[[#This Row],[draft_id]],drafts[id],drafts[non_canonical])=TRUE,0,IF(drafter_draft_stats[[#This Row],[total_vetoes]]-drafter_draft_stats[[#This Row],[vetoes_used]]&gt;=1,1,0))</f>
        <v>0</v>
      </c>
      <c r="S783">
        <f>IF(_xlfn.XLOOKUP(drafter_draft_stats[[#This Row],[draft_id]],drafts[id],drafts[non_canonical])=TRUE,0,IF(drafter_draft_stats[[#This Row],[total_veto_overrides]]-drafter_draft_stats[[#This Row],[veto_overrides_used]]&gt;=1,1,0))</f>
        <v>0</v>
      </c>
    </row>
    <row r="784" spans="2:19" x14ac:dyDescent="0.25">
      <c r="B784" t="s">
        <v>532</v>
      </c>
      <c r="C784" t="str">
        <f>_xlfn.XLOOKUP(drafter_draft_stats[[#This Row],[draft_id]],drafts[id],drafts[title])</f>
        <v>Antoine Doinel mini-Super Draft</v>
      </c>
      <c r="D784" t="s">
        <v>1237</v>
      </c>
      <c r="E784" t="str">
        <f>_xlfn.XLOOKUP(drafter_draft_stats[[#This Row],[drafter_id]],drafters[id],drafters[name],"")</f>
        <v>Clay Keller</v>
      </c>
      <c r="G784" t="str">
        <f>_xlfn.XLOOKUP(drafter_draft_stats[[#This Row],[drafter_team_id]],drafter_teams[id],drafter_teams[name],"")</f>
        <v/>
      </c>
      <c r="H784">
        <f>1</f>
        <v>1</v>
      </c>
      <c r="I784" cm="1">
        <f t="array" ref="I784">IF(_xlfn.XLOOKUP(drafter_draft_stats[[#This Row],[draft_id]],drafts[id],drafts[non_canonical])=TRUE,0,_xlfn.XLOOKUP(drafter_draft_stats[[#This Row],[drafter_id]],$D$2:$D783,$R$2:$R783,0,,-1))</f>
        <v>0</v>
      </c>
      <c r="J784" cm="1">
        <f t="array" ref="J784">IF(_xlfn.XLOOKUP(drafter_draft_stats[[#This Row],[draft_id]],drafts[id],drafts[non_canonical])=TRUE,0,_xlfn.XLOOKUP(drafter_draft_stats[[#This Row],[drafter_id]],$D$2:$D783,$S$2:$S783,0,,-1))</f>
        <v>0</v>
      </c>
      <c r="K784" cm="1">
        <f t="array" ref="K784">IF(_xlfn.XLOOKUP(1,(game_boards[draft_id]=drafter_draft_stats[[#This Row],[draft_id]])*(game_boards[drafter_id]=drafter_draft_stats[[#This Row],[drafter_id]]),game_boards[has_bonus_veto])=TRUE,1,0)</f>
        <v>0</v>
      </c>
      <c r="L784" cm="1">
        <f t="array" ref="L784">IF(_xlfn.XLOOKUP(1,(game_boards[draft_id]=drafter_draft_stats[[#This Row],[draft_id]])*(game_boards[drafter_id]=drafter_draft_stats[[#This Row],[drafter_id]]),game_boards[has_bonus_veto_override])=TRUE,1,0)</f>
        <v>0</v>
      </c>
      <c r="M784">
        <f>drafter_draft_stats[[#This Row],[starting_veto]]+drafter_draft_stats[[#This Row],[rollover_vetoes]]+drafter_draft_stats[[#This Row],[trivia_vetoes]]</f>
        <v>1</v>
      </c>
      <c r="N784">
        <f>drafter_draft_stats[[#This Row],[rollover_veto_override]]+drafter_draft_stats[[#This Row],[trivia_veto_override]]</f>
        <v>0</v>
      </c>
      <c r="P784">
        <v>1</v>
      </c>
      <c r="R784">
        <f>IF(_xlfn.XLOOKUP(drafter_draft_stats[[#This Row],[draft_id]],drafts[id],drafts[non_canonical])=TRUE,0,IF(drafter_draft_stats[[#This Row],[total_vetoes]]-drafter_draft_stats[[#This Row],[vetoes_used]]&gt;=1,1,0))</f>
        <v>0</v>
      </c>
      <c r="S784">
        <f>IF(_xlfn.XLOOKUP(drafter_draft_stats[[#This Row],[draft_id]],drafts[id],drafts[non_canonical])=TRUE,0,IF(drafter_draft_stats[[#This Row],[total_veto_overrides]]-drafter_draft_stats[[#This Row],[veto_overrides_used]]&gt;=1,1,0))</f>
        <v>0</v>
      </c>
    </row>
    <row r="785" spans="2:19" x14ac:dyDescent="0.25">
      <c r="B785" t="s">
        <v>572</v>
      </c>
      <c r="C785" t="str">
        <f>_xlfn.XLOOKUP(drafter_draft_stats[[#This Row],[draft_id]],drafts[id],drafts[title])</f>
        <v>Shaft mini-Super Draft</v>
      </c>
      <c r="D785" t="s">
        <v>1115</v>
      </c>
      <c r="E785" t="str">
        <f>_xlfn.XLOOKUP(drafter_draft_stats[[#This Row],[drafter_id]],drafters[id],drafters[name],"")</f>
        <v>Ryan Marker</v>
      </c>
      <c r="G785" t="str">
        <f>_xlfn.XLOOKUP(drafter_draft_stats[[#This Row],[drafter_team_id]],drafter_teams[id],drafter_teams[name],"")</f>
        <v/>
      </c>
      <c r="H785">
        <f>1</f>
        <v>1</v>
      </c>
      <c r="I785" cm="1">
        <f t="array" ref="I785">IF(_xlfn.XLOOKUP(drafter_draft_stats[[#This Row],[draft_id]],drafts[id],drafts[non_canonical])=TRUE,0,_xlfn.XLOOKUP(drafter_draft_stats[[#This Row],[drafter_id]],$D$2:$D784,$R$2:$R784,0,,-1))</f>
        <v>0</v>
      </c>
      <c r="J785" cm="1">
        <f t="array" ref="J785">IF(_xlfn.XLOOKUP(drafter_draft_stats[[#This Row],[draft_id]],drafts[id],drafts[non_canonical])=TRUE,0,_xlfn.XLOOKUP(drafter_draft_stats[[#This Row],[drafter_id]],$D$2:$D784,$S$2:$S784,0,,-1))</f>
        <v>0</v>
      </c>
      <c r="K785" cm="1">
        <f t="array" ref="K785">IF(_xlfn.XLOOKUP(1,(game_boards[draft_id]=drafter_draft_stats[[#This Row],[draft_id]])*(game_boards[drafter_id]=drafter_draft_stats[[#This Row],[drafter_id]]),game_boards[has_bonus_veto])=TRUE,1,0)</f>
        <v>0</v>
      </c>
      <c r="L785" cm="1">
        <f t="array" ref="L785">IF(_xlfn.XLOOKUP(1,(game_boards[draft_id]=drafter_draft_stats[[#This Row],[draft_id]])*(game_boards[drafter_id]=drafter_draft_stats[[#This Row],[drafter_id]]),game_boards[has_bonus_veto_override])=TRUE,1,0)</f>
        <v>0</v>
      </c>
      <c r="M785">
        <f>drafter_draft_stats[[#This Row],[starting_veto]]+drafter_draft_stats[[#This Row],[rollover_vetoes]]+drafter_draft_stats[[#This Row],[trivia_vetoes]]</f>
        <v>1</v>
      </c>
      <c r="N785">
        <f>drafter_draft_stats[[#This Row],[rollover_veto_override]]+drafter_draft_stats[[#This Row],[trivia_veto_override]]</f>
        <v>0</v>
      </c>
      <c r="R785">
        <f>IF(_xlfn.XLOOKUP(drafter_draft_stats[[#This Row],[draft_id]],drafts[id],drafts[non_canonical])=TRUE,0,IF(drafter_draft_stats[[#This Row],[total_vetoes]]-drafter_draft_stats[[#This Row],[vetoes_used]]&gt;=1,1,0))</f>
        <v>0</v>
      </c>
      <c r="S785">
        <f>IF(_xlfn.XLOOKUP(drafter_draft_stats[[#This Row],[draft_id]],drafts[id],drafts[non_canonical])=TRUE,0,IF(drafter_draft_stats[[#This Row],[total_veto_overrides]]-drafter_draft_stats[[#This Row],[veto_overrides_used]]&gt;=1,1,0))</f>
        <v>0</v>
      </c>
    </row>
    <row r="786" spans="2:19" x14ac:dyDescent="0.25">
      <c r="B786" t="s">
        <v>572</v>
      </c>
      <c r="C786" t="str">
        <f>_xlfn.XLOOKUP(drafter_draft_stats[[#This Row],[draft_id]],drafts[id],drafts[title])</f>
        <v>Shaft mini-Super Draft</v>
      </c>
      <c r="D786" t="s">
        <v>1237</v>
      </c>
      <c r="E786" t="str">
        <f>_xlfn.XLOOKUP(drafter_draft_stats[[#This Row],[drafter_id]],drafters[id],drafters[name],"")</f>
        <v>Clay Keller</v>
      </c>
      <c r="G786" t="str">
        <f>_xlfn.XLOOKUP(drafter_draft_stats[[#This Row],[drafter_team_id]],drafter_teams[id],drafter_teams[name],"")</f>
        <v/>
      </c>
      <c r="H786">
        <f>1</f>
        <v>1</v>
      </c>
      <c r="I786" cm="1">
        <f t="array" ref="I786">IF(_xlfn.XLOOKUP(drafter_draft_stats[[#This Row],[draft_id]],drafts[id],drafts[non_canonical])=TRUE,0,_xlfn.XLOOKUP(drafter_draft_stats[[#This Row],[drafter_id]],$D$2:$D785,$R$2:$R785,0,,-1))</f>
        <v>0</v>
      </c>
      <c r="J786" cm="1">
        <f t="array" ref="J786">IF(_xlfn.XLOOKUP(drafter_draft_stats[[#This Row],[draft_id]],drafts[id],drafts[non_canonical])=TRUE,0,_xlfn.XLOOKUP(drafter_draft_stats[[#This Row],[drafter_id]],$D$2:$D785,$S$2:$S785,0,,-1))</f>
        <v>0</v>
      </c>
      <c r="K786" cm="1">
        <f t="array" ref="K786">IF(_xlfn.XLOOKUP(1,(game_boards[draft_id]=drafter_draft_stats[[#This Row],[draft_id]])*(game_boards[drafter_id]=drafter_draft_stats[[#This Row],[drafter_id]]),game_boards[has_bonus_veto])=TRUE,1,0)</f>
        <v>0</v>
      </c>
      <c r="L786" cm="1">
        <f t="array" ref="L786">IF(_xlfn.XLOOKUP(1,(game_boards[draft_id]=drafter_draft_stats[[#This Row],[draft_id]])*(game_boards[drafter_id]=drafter_draft_stats[[#This Row],[drafter_id]]),game_boards[has_bonus_veto_override])=TRUE,1,0)</f>
        <v>0</v>
      </c>
      <c r="M786">
        <f>drafter_draft_stats[[#This Row],[starting_veto]]+drafter_draft_stats[[#This Row],[rollover_vetoes]]+drafter_draft_stats[[#This Row],[trivia_vetoes]]</f>
        <v>1</v>
      </c>
      <c r="N786">
        <f>drafter_draft_stats[[#This Row],[rollover_veto_override]]+drafter_draft_stats[[#This Row],[trivia_veto_override]]</f>
        <v>0</v>
      </c>
      <c r="R786">
        <f>IF(_xlfn.XLOOKUP(drafter_draft_stats[[#This Row],[draft_id]],drafts[id],drafts[non_canonical])=TRUE,0,IF(drafter_draft_stats[[#This Row],[total_vetoes]]-drafter_draft_stats[[#This Row],[vetoes_used]]&gt;=1,1,0))</f>
        <v>0</v>
      </c>
      <c r="S786">
        <f>IF(_xlfn.XLOOKUP(drafter_draft_stats[[#This Row],[draft_id]],drafts[id],drafts[non_canonical])=TRUE,0,IF(drafter_draft_stats[[#This Row],[total_veto_overrides]]-drafter_draft_stats[[#This Row],[veto_overrides_used]]&gt;=1,1,0))</f>
        <v>0</v>
      </c>
    </row>
    <row r="787" spans="2:19" x14ac:dyDescent="0.25">
      <c r="B787" t="s">
        <v>270</v>
      </c>
      <c r="C787" t="str">
        <f>_xlfn.XLOOKUP(drafter_draft_stats[[#This Row],[draft_id]],drafts[id],drafts[title])</f>
        <v>The Purge mini-Super Draft</v>
      </c>
      <c r="D787" t="s">
        <v>1115</v>
      </c>
      <c r="E787" t="str">
        <f>_xlfn.XLOOKUP(drafter_draft_stats[[#This Row],[drafter_id]],drafters[id],drafters[name],"")</f>
        <v>Ryan Marker</v>
      </c>
      <c r="G787" t="str">
        <f>_xlfn.XLOOKUP(drafter_draft_stats[[#This Row],[drafter_team_id]],drafter_teams[id],drafter_teams[name],"")</f>
        <v/>
      </c>
      <c r="H787">
        <f>1</f>
        <v>1</v>
      </c>
      <c r="I787" cm="1">
        <f t="array" ref="I787">IF(_xlfn.XLOOKUP(drafter_draft_stats[[#This Row],[draft_id]],drafts[id],drafts[non_canonical])=TRUE,0,_xlfn.XLOOKUP(drafter_draft_stats[[#This Row],[drafter_id]],$D$2:$D786,$R$2:$R786,0,,-1))</f>
        <v>0</v>
      </c>
      <c r="J787" cm="1">
        <f t="array" ref="J787">IF(_xlfn.XLOOKUP(drafter_draft_stats[[#This Row],[draft_id]],drafts[id],drafts[non_canonical])=TRUE,0,_xlfn.XLOOKUP(drafter_draft_stats[[#This Row],[drafter_id]],$D$2:$D786,$S$2:$S786,0,,-1))</f>
        <v>0</v>
      </c>
      <c r="K787" cm="1">
        <f t="array" ref="K787">IF(_xlfn.XLOOKUP(1,(game_boards[draft_id]=drafter_draft_stats[[#This Row],[draft_id]])*(game_boards[drafter_id]=drafter_draft_stats[[#This Row],[drafter_id]]),game_boards[has_bonus_veto])=TRUE,1,0)</f>
        <v>0</v>
      </c>
      <c r="L787" cm="1">
        <f t="array" ref="L787">IF(_xlfn.XLOOKUP(1,(game_boards[draft_id]=drafter_draft_stats[[#This Row],[draft_id]])*(game_boards[drafter_id]=drafter_draft_stats[[#This Row],[drafter_id]]),game_boards[has_bonus_veto_override])=TRUE,1,0)</f>
        <v>0</v>
      </c>
      <c r="M787">
        <f>drafter_draft_stats[[#This Row],[starting_veto]]+drafter_draft_stats[[#This Row],[rollover_vetoes]]+drafter_draft_stats[[#This Row],[trivia_vetoes]]</f>
        <v>1</v>
      </c>
      <c r="N787">
        <f>drafter_draft_stats[[#This Row],[rollover_veto_override]]+drafter_draft_stats[[#This Row],[trivia_veto_override]]</f>
        <v>0</v>
      </c>
      <c r="P787">
        <v>1</v>
      </c>
      <c r="R787">
        <f>IF(_xlfn.XLOOKUP(drafter_draft_stats[[#This Row],[draft_id]],drafts[id],drafts[non_canonical])=TRUE,0,IF(drafter_draft_stats[[#This Row],[total_vetoes]]-drafter_draft_stats[[#This Row],[vetoes_used]]&gt;=1,1,0))</f>
        <v>0</v>
      </c>
      <c r="S787">
        <f>IF(_xlfn.XLOOKUP(drafter_draft_stats[[#This Row],[draft_id]],drafts[id],drafts[non_canonical])=TRUE,0,IF(drafter_draft_stats[[#This Row],[total_veto_overrides]]-drafter_draft_stats[[#This Row],[veto_overrides_used]]&gt;=1,1,0))</f>
        <v>0</v>
      </c>
    </row>
    <row r="788" spans="2:19" x14ac:dyDescent="0.25">
      <c r="B788" t="s">
        <v>270</v>
      </c>
      <c r="C788" t="str">
        <f>_xlfn.XLOOKUP(drafter_draft_stats[[#This Row],[draft_id]],drafts[id],drafts[title])</f>
        <v>The Purge mini-Super Draft</v>
      </c>
      <c r="D788" t="s">
        <v>1237</v>
      </c>
      <c r="E788" t="str">
        <f>_xlfn.XLOOKUP(drafter_draft_stats[[#This Row],[drafter_id]],drafters[id],drafters[name],"")</f>
        <v>Clay Keller</v>
      </c>
      <c r="G788" t="str">
        <f>_xlfn.XLOOKUP(drafter_draft_stats[[#This Row],[drafter_team_id]],drafter_teams[id],drafter_teams[name],"")</f>
        <v/>
      </c>
      <c r="H788">
        <f>1</f>
        <v>1</v>
      </c>
      <c r="I788" cm="1">
        <f t="array" ref="I788">IF(_xlfn.XLOOKUP(drafter_draft_stats[[#This Row],[draft_id]],drafts[id],drafts[non_canonical])=TRUE,0,_xlfn.XLOOKUP(drafter_draft_stats[[#This Row],[drafter_id]],$D$2:$D787,$R$2:$R787,0,,-1))</f>
        <v>0</v>
      </c>
      <c r="J788" cm="1">
        <f t="array" ref="J788">IF(_xlfn.XLOOKUP(drafter_draft_stats[[#This Row],[draft_id]],drafts[id],drafts[non_canonical])=TRUE,0,_xlfn.XLOOKUP(drafter_draft_stats[[#This Row],[drafter_id]],$D$2:$D787,$S$2:$S787,0,,-1))</f>
        <v>0</v>
      </c>
      <c r="K788" cm="1">
        <f t="array" ref="K788">IF(_xlfn.XLOOKUP(1,(game_boards[draft_id]=drafter_draft_stats[[#This Row],[draft_id]])*(game_boards[drafter_id]=drafter_draft_stats[[#This Row],[drafter_id]]),game_boards[has_bonus_veto])=TRUE,1,0)</f>
        <v>0</v>
      </c>
      <c r="L788" cm="1">
        <f t="array" ref="L788">IF(_xlfn.XLOOKUP(1,(game_boards[draft_id]=drafter_draft_stats[[#This Row],[draft_id]])*(game_boards[drafter_id]=drafter_draft_stats[[#This Row],[drafter_id]]),game_boards[has_bonus_veto_override])=TRUE,1,0)</f>
        <v>0</v>
      </c>
      <c r="M788">
        <f>drafter_draft_stats[[#This Row],[starting_veto]]+drafter_draft_stats[[#This Row],[rollover_vetoes]]+drafter_draft_stats[[#This Row],[trivia_vetoes]]</f>
        <v>1</v>
      </c>
      <c r="N788">
        <f>drafter_draft_stats[[#This Row],[rollover_veto_override]]+drafter_draft_stats[[#This Row],[trivia_veto_override]]</f>
        <v>0</v>
      </c>
      <c r="R788">
        <f>IF(_xlfn.XLOOKUP(drafter_draft_stats[[#This Row],[draft_id]],drafts[id],drafts[non_canonical])=TRUE,0,IF(drafter_draft_stats[[#This Row],[total_vetoes]]-drafter_draft_stats[[#This Row],[vetoes_used]]&gt;=1,1,0))</f>
        <v>0</v>
      </c>
      <c r="S788">
        <f>IF(_xlfn.XLOOKUP(drafter_draft_stats[[#This Row],[draft_id]],drafts[id],drafts[non_canonical])=TRUE,0,IF(drafter_draft_stats[[#This Row],[total_veto_overrides]]-drafter_draft_stats[[#This Row],[veto_overrides_used]]&gt;=1,1,0))</f>
        <v>0</v>
      </c>
    </row>
    <row r="789" spans="2:19" x14ac:dyDescent="0.25">
      <c r="B789" t="s">
        <v>429</v>
      </c>
      <c r="C789" t="str">
        <f>_xlfn.XLOOKUP(drafter_draft_stats[[#This Row],[draft_id]],drafts[id],drafts[title])</f>
        <v>Rambo mini-Super Draft</v>
      </c>
      <c r="D789" t="s">
        <v>1115</v>
      </c>
      <c r="E789" t="str">
        <f>_xlfn.XLOOKUP(drafter_draft_stats[[#This Row],[drafter_id]],drafters[id],drafters[name],"")</f>
        <v>Ryan Marker</v>
      </c>
      <c r="G789" t="str">
        <f>_xlfn.XLOOKUP(drafter_draft_stats[[#This Row],[drafter_team_id]],drafter_teams[id],drafter_teams[name],"")</f>
        <v/>
      </c>
      <c r="H789">
        <f>1</f>
        <v>1</v>
      </c>
      <c r="I789" cm="1">
        <f t="array" ref="I789">IF(_xlfn.XLOOKUP(drafter_draft_stats[[#This Row],[draft_id]],drafts[id],drafts[non_canonical])=TRUE,0,_xlfn.XLOOKUP(drafter_draft_stats[[#This Row],[drafter_id]],$D$2:$D788,$R$2:$R788,0,,-1))</f>
        <v>0</v>
      </c>
      <c r="J789" cm="1">
        <f t="array" ref="J789">IF(_xlfn.XLOOKUP(drafter_draft_stats[[#This Row],[draft_id]],drafts[id],drafts[non_canonical])=TRUE,0,_xlfn.XLOOKUP(drafter_draft_stats[[#This Row],[drafter_id]],$D$2:$D788,$S$2:$S788,0,,-1))</f>
        <v>0</v>
      </c>
      <c r="K789" cm="1">
        <f t="array" ref="K789">IF(_xlfn.XLOOKUP(1,(game_boards[draft_id]=drafter_draft_stats[[#This Row],[draft_id]])*(game_boards[drafter_id]=drafter_draft_stats[[#This Row],[drafter_id]]),game_boards[has_bonus_veto])=TRUE,1,0)</f>
        <v>0</v>
      </c>
      <c r="L789" cm="1">
        <f t="array" ref="L789">IF(_xlfn.XLOOKUP(1,(game_boards[draft_id]=drafter_draft_stats[[#This Row],[draft_id]])*(game_boards[drafter_id]=drafter_draft_stats[[#This Row],[drafter_id]]),game_boards[has_bonus_veto_override])=TRUE,1,0)</f>
        <v>0</v>
      </c>
      <c r="M789">
        <f>drafter_draft_stats[[#This Row],[starting_veto]]+drafter_draft_stats[[#This Row],[rollover_vetoes]]+drafter_draft_stats[[#This Row],[trivia_vetoes]]</f>
        <v>1</v>
      </c>
      <c r="N789">
        <f>drafter_draft_stats[[#This Row],[rollover_veto_override]]+drafter_draft_stats[[#This Row],[trivia_veto_override]]</f>
        <v>0</v>
      </c>
      <c r="P789">
        <v>1</v>
      </c>
      <c r="R789">
        <f>IF(_xlfn.XLOOKUP(drafter_draft_stats[[#This Row],[draft_id]],drafts[id],drafts[non_canonical])=TRUE,0,IF(drafter_draft_stats[[#This Row],[total_vetoes]]-drafter_draft_stats[[#This Row],[vetoes_used]]&gt;=1,1,0))</f>
        <v>0</v>
      </c>
      <c r="S789">
        <f>IF(_xlfn.XLOOKUP(drafter_draft_stats[[#This Row],[draft_id]],drafts[id],drafts[non_canonical])=TRUE,0,IF(drafter_draft_stats[[#This Row],[total_veto_overrides]]-drafter_draft_stats[[#This Row],[veto_overrides_used]]&gt;=1,1,0))</f>
        <v>0</v>
      </c>
    </row>
    <row r="790" spans="2:19" x14ac:dyDescent="0.25">
      <c r="B790" t="s">
        <v>429</v>
      </c>
      <c r="C790" t="str">
        <f>_xlfn.XLOOKUP(drafter_draft_stats[[#This Row],[draft_id]],drafts[id],drafts[title])</f>
        <v>Rambo mini-Super Draft</v>
      </c>
      <c r="D790" t="s">
        <v>1237</v>
      </c>
      <c r="E790" t="str">
        <f>_xlfn.XLOOKUP(drafter_draft_stats[[#This Row],[drafter_id]],drafters[id],drafters[name],"")</f>
        <v>Clay Keller</v>
      </c>
      <c r="G790" t="str">
        <f>_xlfn.XLOOKUP(drafter_draft_stats[[#This Row],[drafter_team_id]],drafter_teams[id],drafter_teams[name],"")</f>
        <v/>
      </c>
      <c r="H790">
        <f>1</f>
        <v>1</v>
      </c>
      <c r="I790" cm="1">
        <f t="array" ref="I790">IF(_xlfn.XLOOKUP(drafter_draft_stats[[#This Row],[draft_id]],drafts[id],drafts[non_canonical])=TRUE,0,_xlfn.XLOOKUP(drafter_draft_stats[[#This Row],[drafter_id]],$D$2:$D789,$R$2:$R789,0,,-1))</f>
        <v>0</v>
      </c>
      <c r="J790" cm="1">
        <f t="array" ref="J790">IF(_xlfn.XLOOKUP(drafter_draft_stats[[#This Row],[draft_id]],drafts[id],drafts[non_canonical])=TRUE,0,_xlfn.XLOOKUP(drafter_draft_stats[[#This Row],[drafter_id]],$D$2:$D789,$S$2:$S789,0,,-1))</f>
        <v>0</v>
      </c>
      <c r="K790" cm="1">
        <f t="array" ref="K790">IF(_xlfn.XLOOKUP(1,(game_boards[draft_id]=drafter_draft_stats[[#This Row],[draft_id]])*(game_boards[drafter_id]=drafter_draft_stats[[#This Row],[drafter_id]]),game_boards[has_bonus_veto])=TRUE,1,0)</f>
        <v>0</v>
      </c>
      <c r="L790" cm="1">
        <f t="array" ref="L790">IF(_xlfn.XLOOKUP(1,(game_boards[draft_id]=drafter_draft_stats[[#This Row],[draft_id]])*(game_boards[drafter_id]=drafter_draft_stats[[#This Row],[drafter_id]]),game_boards[has_bonus_veto_override])=TRUE,1,0)</f>
        <v>0</v>
      </c>
      <c r="M790">
        <f>drafter_draft_stats[[#This Row],[starting_veto]]+drafter_draft_stats[[#This Row],[rollover_vetoes]]+drafter_draft_stats[[#This Row],[trivia_vetoes]]</f>
        <v>1</v>
      </c>
      <c r="N790">
        <f>drafter_draft_stats[[#This Row],[rollover_veto_override]]+drafter_draft_stats[[#This Row],[trivia_veto_override]]</f>
        <v>0</v>
      </c>
      <c r="P790">
        <v>1</v>
      </c>
      <c r="R790">
        <f>IF(_xlfn.XLOOKUP(drafter_draft_stats[[#This Row],[draft_id]],drafts[id],drafts[non_canonical])=TRUE,0,IF(drafter_draft_stats[[#This Row],[total_vetoes]]-drafter_draft_stats[[#This Row],[vetoes_used]]&gt;=1,1,0))</f>
        <v>0</v>
      </c>
      <c r="S790">
        <f>IF(_xlfn.XLOOKUP(drafter_draft_stats[[#This Row],[draft_id]],drafts[id],drafts[non_canonical])=TRUE,0,IF(drafter_draft_stats[[#This Row],[total_veto_overrides]]-drafter_draft_stats[[#This Row],[veto_overrides_used]]&gt;=1,1,0))</f>
        <v>0</v>
      </c>
    </row>
    <row r="791" spans="2:19" x14ac:dyDescent="0.25">
      <c r="B791" t="s">
        <v>226</v>
      </c>
      <c r="C791" t="str">
        <f>_xlfn.XLOOKUP(drafter_draft_stats[[#This Row],[draft_id]],drafts[id],drafts[title])</f>
        <v>Police Story mini-Super Draft</v>
      </c>
      <c r="D791" t="s">
        <v>1115</v>
      </c>
      <c r="E791" t="str">
        <f>_xlfn.XLOOKUP(drafter_draft_stats[[#This Row],[drafter_id]],drafters[id],drafters[name],"")</f>
        <v>Ryan Marker</v>
      </c>
      <c r="G791" t="str">
        <f>_xlfn.XLOOKUP(drafter_draft_stats[[#This Row],[drafter_team_id]],drafter_teams[id],drafter_teams[name],"")</f>
        <v/>
      </c>
      <c r="H791">
        <f>1</f>
        <v>1</v>
      </c>
      <c r="I791" cm="1">
        <f t="array" ref="I791">IF(_xlfn.XLOOKUP(drafter_draft_stats[[#This Row],[draft_id]],drafts[id],drafts[non_canonical])=TRUE,0,_xlfn.XLOOKUP(drafter_draft_stats[[#This Row],[drafter_id]],$D$2:$D790,$R$2:$R790,0,,-1))</f>
        <v>0</v>
      </c>
      <c r="J791" cm="1">
        <f t="array" ref="J791">IF(_xlfn.XLOOKUP(drafter_draft_stats[[#This Row],[draft_id]],drafts[id],drafts[non_canonical])=TRUE,0,_xlfn.XLOOKUP(drafter_draft_stats[[#This Row],[drafter_id]],$D$2:$D790,$S$2:$S790,0,,-1))</f>
        <v>0</v>
      </c>
      <c r="K791" cm="1">
        <f t="array" ref="K791">IF(_xlfn.XLOOKUP(1,(game_boards[draft_id]=drafter_draft_stats[[#This Row],[draft_id]])*(game_boards[drafter_id]=drafter_draft_stats[[#This Row],[drafter_id]]),game_boards[has_bonus_veto])=TRUE,1,0)</f>
        <v>0</v>
      </c>
      <c r="L791" cm="1">
        <f t="array" ref="L791">IF(_xlfn.XLOOKUP(1,(game_boards[draft_id]=drafter_draft_stats[[#This Row],[draft_id]])*(game_boards[drafter_id]=drafter_draft_stats[[#This Row],[drafter_id]]),game_boards[has_bonus_veto_override])=TRUE,1,0)</f>
        <v>0</v>
      </c>
      <c r="M791">
        <f>drafter_draft_stats[[#This Row],[starting_veto]]+drafter_draft_stats[[#This Row],[rollover_vetoes]]+drafter_draft_stats[[#This Row],[trivia_vetoes]]</f>
        <v>1</v>
      </c>
      <c r="N791">
        <f>drafter_draft_stats[[#This Row],[rollover_veto_override]]+drafter_draft_stats[[#This Row],[trivia_veto_override]]</f>
        <v>0</v>
      </c>
      <c r="P791">
        <v>1</v>
      </c>
      <c r="R791">
        <f>IF(_xlfn.XLOOKUP(drafter_draft_stats[[#This Row],[draft_id]],drafts[id],drafts[non_canonical])=TRUE,0,IF(drafter_draft_stats[[#This Row],[total_vetoes]]-drafter_draft_stats[[#This Row],[vetoes_used]]&gt;=1,1,0))</f>
        <v>0</v>
      </c>
      <c r="S791">
        <f>IF(_xlfn.XLOOKUP(drafter_draft_stats[[#This Row],[draft_id]],drafts[id],drafts[non_canonical])=TRUE,0,IF(drafter_draft_stats[[#This Row],[total_veto_overrides]]-drafter_draft_stats[[#This Row],[veto_overrides_used]]&gt;=1,1,0))</f>
        <v>0</v>
      </c>
    </row>
    <row r="792" spans="2:19" x14ac:dyDescent="0.25">
      <c r="B792" t="s">
        <v>226</v>
      </c>
      <c r="C792" t="str">
        <f>_xlfn.XLOOKUP(drafter_draft_stats[[#This Row],[draft_id]],drafts[id],drafts[title])</f>
        <v>Police Story mini-Super Draft</v>
      </c>
      <c r="D792" t="s">
        <v>1237</v>
      </c>
      <c r="E792" t="str">
        <f>_xlfn.XLOOKUP(drafter_draft_stats[[#This Row],[drafter_id]],drafters[id],drafters[name],"")</f>
        <v>Clay Keller</v>
      </c>
      <c r="G792" t="str">
        <f>_xlfn.XLOOKUP(drafter_draft_stats[[#This Row],[drafter_team_id]],drafter_teams[id],drafter_teams[name],"")</f>
        <v/>
      </c>
      <c r="H792">
        <f>1</f>
        <v>1</v>
      </c>
      <c r="I792" cm="1">
        <f t="array" ref="I792">IF(_xlfn.XLOOKUP(drafter_draft_stats[[#This Row],[draft_id]],drafts[id],drafts[non_canonical])=TRUE,0,_xlfn.XLOOKUP(drafter_draft_stats[[#This Row],[drafter_id]],$D$2:$D791,$R$2:$R791,0,,-1))</f>
        <v>0</v>
      </c>
      <c r="J792" cm="1">
        <f t="array" ref="J792">IF(_xlfn.XLOOKUP(drafter_draft_stats[[#This Row],[draft_id]],drafts[id],drafts[non_canonical])=TRUE,0,_xlfn.XLOOKUP(drafter_draft_stats[[#This Row],[drafter_id]],$D$2:$D791,$S$2:$S791,0,,-1))</f>
        <v>0</v>
      </c>
      <c r="K792" cm="1">
        <f t="array" ref="K792">IF(_xlfn.XLOOKUP(1,(game_boards[draft_id]=drafter_draft_stats[[#This Row],[draft_id]])*(game_boards[drafter_id]=drafter_draft_stats[[#This Row],[drafter_id]]),game_boards[has_bonus_veto])=TRUE,1,0)</f>
        <v>0</v>
      </c>
      <c r="L792" cm="1">
        <f t="array" ref="L792">IF(_xlfn.XLOOKUP(1,(game_boards[draft_id]=drafter_draft_stats[[#This Row],[draft_id]])*(game_boards[drafter_id]=drafter_draft_stats[[#This Row],[drafter_id]]),game_boards[has_bonus_veto_override])=TRUE,1,0)</f>
        <v>0</v>
      </c>
      <c r="M792">
        <f>drafter_draft_stats[[#This Row],[starting_veto]]+drafter_draft_stats[[#This Row],[rollover_vetoes]]+drafter_draft_stats[[#This Row],[trivia_vetoes]]</f>
        <v>1</v>
      </c>
      <c r="N792">
        <f>drafter_draft_stats[[#This Row],[rollover_veto_override]]+drafter_draft_stats[[#This Row],[trivia_veto_override]]</f>
        <v>0</v>
      </c>
      <c r="R792">
        <f>IF(_xlfn.XLOOKUP(drafter_draft_stats[[#This Row],[draft_id]],drafts[id],drafts[non_canonical])=TRUE,0,IF(drafter_draft_stats[[#This Row],[total_vetoes]]-drafter_draft_stats[[#This Row],[vetoes_used]]&gt;=1,1,0))</f>
        <v>0</v>
      </c>
      <c r="S792">
        <f>IF(_xlfn.XLOOKUP(drafter_draft_stats[[#This Row],[draft_id]],drafts[id],drafts[non_canonical])=TRUE,0,IF(drafter_draft_stats[[#This Row],[total_veto_overrides]]-drafter_draft_stats[[#This Row],[veto_overrides_used]]&gt;=1,1,0))</f>
        <v>0</v>
      </c>
    </row>
    <row r="793" spans="2:19" x14ac:dyDescent="0.25">
      <c r="B793" t="s">
        <v>88</v>
      </c>
      <c r="C793" t="str">
        <f>_xlfn.XLOOKUP(drafter_draft_stats[[#This Row],[draft_id]],drafts[id],drafts[title])</f>
        <v>Herbie mini-Super Draft</v>
      </c>
      <c r="D793" t="s">
        <v>1115</v>
      </c>
      <c r="E793" t="str">
        <f>_xlfn.XLOOKUP(drafter_draft_stats[[#This Row],[drafter_id]],drafters[id],drafters[name],"")</f>
        <v>Ryan Marker</v>
      </c>
      <c r="G793" t="str">
        <f>_xlfn.XLOOKUP(drafter_draft_stats[[#This Row],[drafter_team_id]],drafter_teams[id],drafter_teams[name],"")</f>
        <v/>
      </c>
      <c r="H793">
        <f>1</f>
        <v>1</v>
      </c>
      <c r="I793" cm="1">
        <f t="array" ref="I793">IF(_xlfn.XLOOKUP(drafter_draft_stats[[#This Row],[draft_id]],drafts[id],drafts[non_canonical])=TRUE,0,_xlfn.XLOOKUP(drafter_draft_stats[[#This Row],[drafter_id]],$D$2:$D792,$R$2:$R792,0,,-1))</f>
        <v>0</v>
      </c>
      <c r="J793" cm="1">
        <f t="array" ref="J793">IF(_xlfn.XLOOKUP(drafter_draft_stats[[#This Row],[draft_id]],drafts[id],drafts[non_canonical])=TRUE,0,_xlfn.XLOOKUP(drafter_draft_stats[[#This Row],[drafter_id]],$D$2:$D792,$S$2:$S792,0,,-1))</f>
        <v>0</v>
      </c>
      <c r="K793" cm="1">
        <f t="array" ref="K793">IF(_xlfn.XLOOKUP(1,(game_boards[draft_id]=drafter_draft_stats[[#This Row],[draft_id]])*(game_boards[drafter_id]=drafter_draft_stats[[#This Row],[drafter_id]]),game_boards[has_bonus_veto])=TRUE,1,0)</f>
        <v>0</v>
      </c>
      <c r="L793" cm="1">
        <f t="array" ref="L793">IF(_xlfn.XLOOKUP(1,(game_boards[draft_id]=drafter_draft_stats[[#This Row],[draft_id]])*(game_boards[drafter_id]=drafter_draft_stats[[#This Row],[drafter_id]]),game_boards[has_bonus_veto_override])=TRUE,1,0)</f>
        <v>0</v>
      </c>
      <c r="M793">
        <f>drafter_draft_stats[[#This Row],[starting_veto]]+drafter_draft_stats[[#This Row],[rollover_vetoes]]+drafter_draft_stats[[#This Row],[trivia_vetoes]]</f>
        <v>1</v>
      </c>
      <c r="N793">
        <f>drafter_draft_stats[[#This Row],[rollover_veto_override]]+drafter_draft_stats[[#This Row],[trivia_veto_override]]</f>
        <v>0</v>
      </c>
      <c r="P793">
        <v>1</v>
      </c>
      <c r="R793">
        <f>IF(_xlfn.XLOOKUP(drafter_draft_stats[[#This Row],[draft_id]],drafts[id],drafts[non_canonical])=TRUE,0,IF(drafter_draft_stats[[#This Row],[total_vetoes]]-drafter_draft_stats[[#This Row],[vetoes_used]]&gt;=1,1,0))</f>
        <v>0</v>
      </c>
      <c r="S793">
        <f>IF(_xlfn.XLOOKUP(drafter_draft_stats[[#This Row],[draft_id]],drafts[id],drafts[non_canonical])=TRUE,0,IF(drafter_draft_stats[[#This Row],[total_veto_overrides]]-drafter_draft_stats[[#This Row],[veto_overrides_used]]&gt;=1,1,0))</f>
        <v>0</v>
      </c>
    </row>
    <row r="794" spans="2:19" x14ac:dyDescent="0.25">
      <c r="B794" t="s">
        <v>88</v>
      </c>
      <c r="C794" t="str">
        <f>_xlfn.XLOOKUP(drafter_draft_stats[[#This Row],[draft_id]],drafts[id],drafts[title])</f>
        <v>Herbie mini-Super Draft</v>
      </c>
      <c r="D794" t="s">
        <v>1237</v>
      </c>
      <c r="E794" t="str">
        <f>_xlfn.XLOOKUP(drafter_draft_stats[[#This Row],[drafter_id]],drafters[id],drafters[name],"")</f>
        <v>Clay Keller</v>
      </c>
      <c r="G794" t="str">
        <f>_xlfn.XLOOKUP(drafter_draft_stats[[#This Row],[drafter_team_id]],drafter_teams[id],drafter_teams[name],"")</f>
        <v/>
      </c>
      <c r="H794">
        <f>1</f>
        <v>1</v>
      </c>
      <c r="I794" cm="1">
        <f t="array" ref="I794">IF(_xlfn.XLOOKUP(drafter_draft_stats[[#This Row],[draft_id]],drafts[id],drafts[non_canonical])=TRUE,0,_xlfn.XLOOKUP(drafter_draft_stats[[#This Row],[drafter_id]],$D$2:$D793,$R$2:$R793,0,,-1))</f>
        <v>0</v>
      </c>
      <c r="J794" cm="1">
        <f t="array" ref="J794">IF(_xlfn.XLOOKUP(drafter_draft_stats[[#This Row],[draft_id]],drafts[id],drafts[non_canonical])=TRUE,0,_xlfn.XLOOKUP(drafter_draft_stats[[#This Row],[drafter_id]],$D$2:$D793,$S$2:$S793,0,,-1))</f>
        <v>0</v>
      </c>
      <c r="K794" cm="1">
        <f t="array" ref="K794">IF(_xlfn.XLOOKUP(1,(game_boards[draft_id]=drafter_draft_stats[[#This Row],[draft_id]])*(game_boards[drafter_id]=drafter_draft_stats[[#This Row],[drafter_id]]),game_boards[has_bonus_veto])=TRUE,1,0)</f>
        <v>0</v>
      </c>
      <c r="L794" cm="1">
        <f t="array" ref="L794">IF(_xlfn.XLOOKUP(1,(game_boards[draft_id]=drafter_draft_stats[[#This Row],[draft_id]])*(game_boards[drafter_id]=drafter_draft_stats[[#This Row],[drafter_id]]),game_boards[has_bonus_veto_override])=TRUE,1,0)</f>
        <v>0</v>
      </c>
      <c r="M794">
        <f>drafter_draft_stats[[#This Row],[starting_veto]]+drafter_draft_stats[[#This Row],[rollover_vetoes]]+drafter_draft_stats[[#This Row],[trivia_vetoes]]</f>
        <v>1</v>
      </c>
      <c r="N794">
        <f>drafter_draft_stats[[#This Row],[rollover_veto_override]]+drafter_draft_stats[[#This Row],[trivia_veto_override]]</f>
        <v>0</v>
      </c>
      <c r="P794">
        <v>1</v>
      </c>
      <c r="R794">
        <f>IF(_xlfn.XLOOKUP(drafter_draft_stats[[#This Row],[draft_id]],drafts[id],drafts[non_canonical])=TRUE,0,IF(drafter_draft_stats[[#This Row],[total_vetoes]]-drafter_draft_stats[[#This Row],[vetoes_used]]&gt;=1,1,0))</f>
        <v>0</v>
      </c>
      <c r="S794">
        <f>IF(_xlfn.XLOOKUP(drafter_draft_stats[[#This Row],[draft_id]],drafts[id],drafts[non_canonical])=TRUE,0,IF(drafter_draft_stats[[#This Row],[total_veto_overrides]]-drafter_draft_stats[[#This Row],[veto_overrides_used]]&gt;=1,1,0))</f>
        <v>0</v>
      </c>
    </row>
    <row r="795" spans="2:19" x14ac:dyDescent="0.25">
      <c r="B795" t="s">
        <v>538</v>
      </c>
      <c r="C795" t="str">
        <f>_xlfn.XLOOKUP(drafter_draft_stats[[#This Row],[draft_id]],drafts[id],drafts[title])</f>
        <v>Silent Night, Deadly Night mini-Super Draft</v>
      </c>
      <c r="D795" t="s">
        <v>1115</v>
      </c>
      <c r="E795" t="str">
        <f>_xlfn.XLOOKUP(drafter_draft_stats[[#This Row],[drafter_id]],drafters[id],drafters[name],"")</f>
        <v>Ryan Marker</v>
      </c>
      <c r="G795" t="str">
        <f>_xlfn.XLOOKUP(drafter_draft_stats[[#This Row],[drafter_team_id]],drafter_teams[id],drafter_teams[name],"")</f>
        <v/>
      </c>
      <c r="H795">
        <f>1</f>
        <v>1</v>
      </c>
      <c r="I795" cm="1">
        <f t="array" ref="I795">IF(_xlfn.XLOOKUP(drafter_draft_stats[[#This Row],[draft_id]],drafts[id],drafts[non_canonical])=TRUE,0,_xlfn.XLOOKUP(drafter_draft_stats[[#This Row],[drafter_id]],$D$2:$D794,$R$2:$R794,0,,-1))</f>
        <v>0</v>
      </c>
      <c r="J795" cm="1">
        <f t="array" ref="J795">IF(_xlfn.XLOOKUP(drafter_draft_stats[[#This Row],[draft_id]],drafts[id],drafts[non_canonical])=TRUE,0,_xlfn.XLOOKUP(drafter_draft_stats[[#This Row],[drafter_id]],$D$2:$D794,$S$2:$S794,0,,-1))</f>
        <v>0</v>
      </c>
      <c r="K795" cm="1">
        <f t="array" ref="K795">IF(_xlfn.XLOOKUP(1,(game_boards[draft_id]=drafter_draft_stats[[#This Row],[draft_id]])*(game_boards[drafter_id]=drafter_draft_stats[[#This Row],[drafter_id]]),game_boards[has_bonus_veto])=TRUE,1,0)</f>
        <v>0</v>
      </c>
      <c r="L795" cm="1">
        <f t="array" ref="L795">IF(_xlfn.XLOOKUP(1,(game_boards[draft_id]=drafter_draft_stats[[#This Row],[draft_id]])*(game_boards[drafter_id]=drafter_draft_stats[[#This Row],[drafter_id]]),game_boards[has_bonus_veto_override])=TRUE,1,0)</f>
        <v>0</v>
      </c>
      <c r="M795">
        <f>drafter_draft_stats[[#This Row],[starting_veto]]+drafter_draft_stats[[#This Row],[rollover_vetoes]]+drafter_draft_stats[[#This Row],[trivia_vetoes]]</f>
        <v>1</v>
      </c>
      <c r="N795">
        <f>drafter_draft_stats[[#This Row],[rollover_veto_override]]+drafter_draft_stats[[#This Row],[trivia_veto_override]]</f>
        <v>0</v>
      </c>
      <c r="R795">
        <f>IF(_xlfn.XLOOKUP(drafter_draft_stats[[#This Row],[draft_id]],drafts[id],drafts[non_canonical])=TRUE,0,IF(drafter_draft_stats[[#This Row],[total_vetoes]]-drafter_draft_stats[[#This Row],[vetoes_used]]&gt;=1,1,0))</f>
        <v>0</v>
      </c>
      <c r="S795">
        <f>IF(_xlfn.XLOOKUP(drafter_draft_stats[[#This Row],[draft_id]],drafts[id],drafts[non_canonical])=TRUE,0,IF(drafter_draft_stats[[#This Row],[total_veto_overrides]]-drafter_draft_stats[[#This Row],[veto_overrides_used]]&gt;=1,1,0))</f>
        <v>0</v>
      </c>
    </row>
    <row r="796" spans="2:19" x14ac:dyDescent="0.25">
      <c r="B796" t="s">
        <v>538</v>
      </c>
      <c r="C796" t="str">
        <f>_xlfn.XLOOKUP(drafter_draft_stats[[#This Row],[draft_id]],drafts[id],drafts[title])</f>
        <v>Silent Night, Deadly Night mini-Super Draft</v>
      </c>
      <c r="D796" t="s">
        <v>1237</v>
      </c>
      <c r="E796" t="str">
        <f>_xlfn.XLOOKUP(drafter_draft_stats[[#This Row],[drafter_id]],drafters[id],drafters[name],"")</f>
        <v>Clay Keller</v>
      </c>
      <c r="G796" t="str">
        <f>_xlfn.XLOOKUP(drafter_draft_stats[[#This Row],[drafter_team_id]],drafter_teams[id],drafter_teams[name],"")</f>
        <v/>
      </c>
      <c r="H796">
        <f>1</f>
        <v>1</v>
      </c>
      <c r="I796" cm="1">
        <f t="array" ref="I796">IF(_xlfn.XLOOKUP(drafter_draft_stats[[#This Row],[draft_id]],drafts[id],drafts[non_canonical])=TRUE,0,_xlfn.XLOOKUP(drafter_draft_stats[[#This Row],[drafter_id]],$D$2:$D795,$R$2:$R795,0,,-1))</f>
        <v>0</v>
      </c>
      <c r="J796" cm="1">
        <f t="array" ref="J796">IF(_xlfn.XLOOKUP(drafter_draft_stats[[#This Row],[draft_id]],drafts[id],drafts[non_canonical])=TRUE,0,_xlfn.XLOOKUP(drafter_draft_stats[[#This Row],[drafter_id]],$D$2:$D795,$S$2:$S795,0,,-1))</f>
        <v>0</v>
      </c>
      <c r="K796" cm="1">
        <f t="array" ref="K796">IF(_xlfn.XLOOKUP(1,(game_boards[draft_id]=drafter_draft_stats[[#This Row],[draft_id]])*(game_boards[drafter_id]=drafter_draft_stats[[#This Row],[drafter_id]]),game_boards[has_bonus_veto])=TRUE,1,0)</f>
        <v>0</v>
      </c>
      <c r="L796" cm="1">
        <f t="array" ref="L796">IF(_xlfn.XLOOKUP(1,(game_boards[draft_id]=drafter_draft_stats[[#This Row],[draft_id]])*(game_boards[drafter_id]=drafter_draft_stats[[#This Row],[drafter_id]]),game_boards[has_bonus_veto_override])=TRUE,1,0)</f>
        <v>0</v>
      </c>
      <c r="M796">
        <f>drafter_draft_stats[[#This Row],[starting_veto]]+drafter_draft_stats[[#This Row],[rollover_vetoes]]+drafter_draft_stats[[#This Row],[trivia_vetoes]]</f>
        <v>1</v>
      </c>
      <c r="N796">
        <f>drafter_draft_stats[[#This Row],[rollover_veto_override]]+drafter_draft_stats[[#This Row],[trivia_veto_override]]</f>
        <v>0</v>
      </c>
      <c r="P796">
        <v>1</v>
      </c>
      <c r="R796">
        <f>IF(_xlfn.XLOOKUP(drafter_draft_stats[[#This Row],[draft_id]],drafts[id],drafts[non_canonical])=TRUE,0,IF(drafter_draft_stats[[#This Row],[total_vetoes]]-drafter_draft_stats[[#This Row],[vetoes_used]]&gt;=1,1,0))</f>
        <v>0</v>
      </c>
      <c r="S796">
        <f>IF(_xlfn.XLOOKUP(drafter_draft_stats[[#This Row],[draft_id]],drafts[id],drafts[non_canonical])=TRUE,0,IF(drafter_draft_stats[[#This Row],[total_veto_overrides]]-drafter_draft_stats[[#This Row],[veto_overrides_used]]&gt;=1,1,0))</f>
        <v>0</v>
      </c>
    </row>
    <row r="797" spans="2:19" x14ac:dyDescent="0.25">
      <c r="B797" t="s">
        <v>138</v>
      </c>
      <c r="C797" t="str">
        <f>_xlfn.XLOOKUP(drafter_draft_stats[[#This Row],[draft_id]],drafts[id],drafts[title])</f>
        <v>The Karate Kid mini-Super Draft</v>
      </c>
      <c r="D797" t="s">
        <v>1115</v>
      </c>
      <c r="E797" t="str">
        <f>_xlfn.XLOOKUP(drafter_draft_stats[[#This Row],[drafter_id]],drafters[id],drafters[name],"")</f>
        <v>Ryan Marker</v>
      </c>
      <c r="G797" t="str">
        <f>_xlfn.XLOOKUP(drafter_draft_stats[[#This Row],[drafter_team_id]],drafter_teams[id],drafter_teams[name],"")</f>
        <v/>
      </c>
      <c r="H797">
        <f>1</f>
        <v>1</v>
      </c>
      <c r="I797" cm="1">
        <f t="array" ref="I797">IF(_xlfn.XLOOKUP(drafter_draft_stats[[#This Row],[draft_id]],drafts[id],drafts[non_canonical])=TRUE,0,_xlfn.XLOOKUP(drafter_draft_stats[[#This Row],[drafter_id]],$D$2:$D796,$R$2:$R796,0,,-1))</f>
        <v>0</v>
      </c>
      <c r="J797" cm="1">
        <f t="array" ref="J797">IF(_xlfn.XLOOKUP(drafter_draft_stats[[#This Row],[draft_id]],drafts[id],drafts[non_canonical])=TRUE,0,_xlfn.XLOOKUP(drafter_draft_stats[[#This Row],[drafter_id]],$D$2:$D796,$S$2:$S796,0,,-1))</f>
        <v>0</v>
      </c>
      <c r="K797" cm="1">
        <f t="array" ref="K797">IF(_xlfn.XLOOKUP(1,(game_boards[draft_id]=drafter_draft_stats[[#This Row],[draft_id]])*(game_boards[drafter_id]=drafter_draft_stats[[#This Row],[drafter_id]]),game_boards[has_bonus_veto])=TRUE,1,0)</f>
        <v>0</v>
      </c>
      <c r="L797" cm="1">
        <f t="array" ref="L797">IF(_xlfn.XLOOKUP(1,(game_boards[draft_id]=drafter_draft_stats[[#This Row],[draft_id]])*(game_boards[drafter_id]=drafter_draft_stats[[#This Row],[drafter_id]]),game_boards[has_bonus_veto_override])=TRUE,1,0)</f>
        <v>0</v>
      </c>
      <c r="M797">
        <f>drafter_draft_stats[[#This Row],[starting_veto]]+drafter_draft_stats[[#This Row],[rollover_vetoes]]+drafter_draft_stats[[#This Row],[trivia_vetoes]]</f>
        <v>1</v>
      </c>
      <c r="N797">
        <f>drafter_draft_stats[[#This Row],[rollover_veto_override]]+drafter_draft_stats[[#This Row],[trivia_veto_override]]</f>
        <v>0</v>
      </c>
      <c r="P797">
        <v>1</v>
      </c>
      <c r="R797">
        <f>IF(_xlfn.XLOOKUP(drafter_draft_stats[[#This Row],[draft_id]],drafts[id],drafts[non_canonical])=TRUE,0,IF(drafter_draft_stats[[#This Row],[total_vetoes]]-drafter_draft_stats[[#This Row],[vetoes_used]]&gt;=1,1,0))</f>
        <v>0</v>
      </c>
      <c r="S797">
        <f>IF(_xlfn.XLOOKUP(drafter_draft_stats[[#This Row],[draft_id]],drafts[id],drafts[non_canonical])=TRUE,0,IF(drafter_draft_stats[[#This Row],[total_veto_overrides]]-drafter_draft_stats[[#This Row],[veto_overrides_used]]&gt;=1,1,0))</f>
        <v>0</v>
      </c>
    </row>
    <row r="798" spans="2:19" x14ac:dyDescent="0.25">
      <c r="B798" t="s">
        <v>138</v>
      </c>
      <c r="C798" t="str">
        <f>_xlfn.XLOOKUP(drafter_draft_stats[[#This Row],[draft_id]],drafts[id],drafts[title])</f>
        <v>The Karate Kid mini-Super Draft</v>
      </c>
      <c r="D798" t="s">
        <v>1237</v>
      </c>
      <c r="E798" t="str">
        <f>_xlfn.XLOOKUP(drafter_draft_stats[[#This Row],[drafter_id]],drafters[id],drafters[name],"")</f>
        <v>Clay Keller</v>
      </c>
      <c r="G798" t="str">
        <f>_xlfn.XLOOKUP(drafter_draft_stats[[#This Row],[drafter_team_id]],drafter_teams[id],drafter_teams[name],"")</f>
        <v/>
      </c>
      <c r="H798">
        <f>1</f>
        <v>1</v>
      </c>
      <c r="I798" cm="1">
        <f t="array" ref="I798">IF(_xlfn.XLOOKUP(drafter_draft_stats[[#This Row],[draft_id]],drafts[id],drafts[non_canonical])=TRUE,0,_xlfn.XLOOKUP(drafter_draft_stats[[#This Row],[drafter_id]],$D$2:$D797,$R$2:$R797,0,,-1))</f>
        <v>0</v>
      </c>
      <c r="J798" cm="1">
        <f t="array" ref="J798">IF(_xlfn.XLOOKUP(drafter_draft_stats[[#This Row],[draft_id]],drafts[id],drafts[non_canonical])=TRUE,0,_xlfn.XLOOKUP(drafter_draft_stats[[#This Row],[drafter_id]],$D$2:$D797,$S$2:$S797,0,,-1))</f>
        <v>0</v>
      </c>
      <c r="K798" cm="1">
        <f t="array" ref="K798">IF(_xlfn.XLOOKUP(1,(game_boards[draft_id]=drafter_draft_stats[[#This Row],[draft_id]])*(game_boards[drafter_id]=drafter_draft_stats[[#This Row],[drafter_id]]),game_boards[has_bonus_veto])=TRUE,1,0)</f>
        <v>0</v>
      </c>
      <c r="L798" cm="1">
        <f t="array" ref="L798">IF(_xlfn.XLOOKUP(1,(game_boards[draft_id]=drafter_draft_stats[[#This Row],[draft_id]])*(game_boards[drafter_id]=drafter_draft_stats[[#This Row],[drafter_id]]),game_boards[has_bonus_veto_override])=TRUE,1,0)</f>
        <v>0</v>
      </c>
      <c r="M798">
        <f>drafter_draft_stats[[#This Row],[starting_veto]]+drafter_draft_stats[[#This Row],[rollover_vetoes]]+drafter_draft_stats[[#This Row],[trivia_vetoes]]</f>
        <v>1</v>
      </c>
      <c r="N798">
        <f>drafter_draft_stats[[#This Row],[rollover_veto_override]]+drafter_draft_stats[[#This Row],[trivia_veto_override]]</f>
        <v>0</v>
      </c>
      <c r="P798">
        <v>1</v>
      </c>
      <c r="R798">
        <f>IF(_xlfn.XLOOKUP(drafter_draft_stats[[#This Row],[draft_id]],drafts[id],drafts[non_canonical])=TRUE,0,IF(drafter_draft_stats[[#This Row],[total_vetoes]]-drafter_draft_stats[[#This Row],[vetoes_used]]&gt;=1,1,0))</f>
        <v>0</v>
      </c>
      <c r="S798">
        <f>IF(_xlfn.XLOOKUP(drafter_draft_stats[[#This Row],[draft_id]],drafts[id],drafts[non_canonical])=TRUE,0,IF(drafter_draft_stats[[#This Row],[total_veto_overrides]]-drafter_draft_stats[[#This Row],[veto_overrides_used]]&gt;=1,1,0))</f>
        <v>0</v>
      </c>
    </row>
    <row r="799" spans="2:19" x14ac:dyDescent="0.25">
      <c r="B799" t="s">
        <v>717</v>
      </c>
      <c r="C799" t="str">
        <f>_xlfn.XLOOKUP(drafter_draft_stats[[#This Row],[draft_id]],drafts[id],drafts[title])</f>
        <v>Ocean's mini-Super Draft</v>
      </c>
      <c r="D799" t="s">
        <v>1115</v>
      </c>
      <c r="E799" t="str">
        <f>_xlfn.XLOOKUP(drafter_draft_stats[[#This Row],[drafter_id]],drafters[id],drafters[name],"")</f>
        <v>Ryan Marker</v>
      </c>
      <c r="G799" t="str">
        <f>_xlfn.XLOOKUP(drafter_draft_stats[[#This Row],[drafter_team_id]],drafter_teams[id],drafter_teams[name],"")</f>
        <v/>
      </c>
      <c r="H799">
        <f>1</f>
        <v>1</v>
      </c>
      <c r="I799" cm="1">
        <f t="array" ref="I799">IF(_xlfn.XLOOKUP(drafter_draft_stats[[#This Row],[draft_id]],drafts[id],drafts[non_canonical])=TRUE,0,_xlfn.XLOOKUP(drafter_draft_stats[[#This Row],[drafter_id]],$D$2:$D798,$R$2:$R798,0,,-1))</f>
        <v>0</v>
      </c>
      <c r="J799" cm="1">
        <f t="array" ref="J799">IF(_xlfn.XLOOKUP(drafter_draft_stats[[#This Row],[draft_id]],drafts[id],drafts[non_canonical])=TRUE,0,_xlfn.XLOOKUP(drafter_draft_stats[[#This Row],[drafter_id]],$D$2:$D798,$S$2:$S798,0,,-1))</f>
        <v>0</v>
      </c>
      <c r="K799" cm="1">
        <f t="array" ref="K799">IF(_xlfn.XLOOKUP(1,(game_boards[draft_id]=drafter_draft_stats[[#This Row],[draft_id]])*(game_boards[drafter_id]=drafter_draft_stats[[#This Row],[drafter_id]]),game_boards[has_bonus_veto])=TRUE,1,0)</f>
        <v>0</v>
      </c>
      <c r="L799" cm="1">
        <f t="array" ref="L799">IF(_xlfn.XLOOKUP(1,(game_boards[draft_id]=drafter_draft_stats[[#This Row],[draft_id]])*(game_boards[drafter_id]=drafter_draft_stats[[#This Row],[drafter_id]]),game_boards[has_bonus_veto_override])=TRUE,1,0)</f>
        <v>0</v>
      </c>
      <c r="M799">
        <f>drafter_draft_stats[[#This Row],[starting_veto]]+drafter_draft_stats[[#This Row],[rollover_vetoes]]+drafter_draft_stats[[#This Row],[trivia_vetoes]]</f>
        <v>1</v>
      </c>
      <c r="N799">
        <f>drafter_draft_stats[[#This Row],[rollover_veto_override]]+drafter_draft_stats[[#This Row],[trivia_veto_override]]</f>
        <v>0</v>
      </c>
      <c r="R799">
        <f>IF(_xlfn.XLOOKUP(drafter_draft_stats[[#This Row],[draft_id]],drafts[id],drafts[non_canonical])=TRUE,0,IF(drafter_draft_stats[[#This Row],[total_vetoes]]-drafter_draft_stats[[#This Row],[vetoes_used]]&gt;=1,1,0))</f>
        <v>0</v>
      </c>
      <c r="S799">
        <f>IF(_xlfn.XLOOKUP(drafter_draft_stats[[#This Row],[draft_id]],drafts[id],drafts[non_canonical])=TRUE,0,IF(drafter_draft_stats[[#This Row],[total_veto_overrides]]-drafter_draft_stats[[#This Row],[veto_overrides_used]]&gt;=1,1,0))</f>
        <v>0</v>
      </c>
    </row>
    <row r="800" spans="2:19" x14ac:dyDescent="0.25">
      <c r="B800" t="s">
        <v>717</v>
      </c>
      <c r="C800" t="str">
        <f>_xlfn.XLOOKUP(drafter_draft_stats[[#This Row],[draft_id]],drafts[id],drafts[title])</f>
        <v>Ocean's mini-Super Draft</v>
      </c>
      <c r="D800" t="s">
        <v>1237</v>
      </c>
      <c r="E800" t="str">
        <f>_xlfn.XLOOKUP(drafter_draft_stats[[#This Row],[drafter_id]],drafters[id],drafters[name],"")</f>
        <v>Clay Keller</v>
      </c>
      <c r="G800" t="str">
        <f>_xlfn.XLOOKUP(drafter_draft_stats[[#This Row],[drafter_team_id]],drafter_teams[id],drafter_teams[name],"")</f>
        <v/>
      </c>
      <c r="H800">
        <f>1</f>
        <v>1</v>
      </c>
      <c r="I800" cm="1">
        <f t="array" ref="I800">IF(_xlfn.XLOOKUP(drafter_draft_stats[[#This Row],[draft_id]],drafts[id],drafts[non_canonical])=TRUE,0,_xlfn.XLOOKUP(drafter_draft_stats[[#This Row],[drafter_id]],$D$2:$D799,$R$2:$R799,0,,-1))</f>
        <v>0</v>
      </c>
      <c r="J800" cm="1">
        <f t="array" ref="J800">IF(_xlfn.XLOOKUP(drafter_draft_stats[[#This Row],[draft_id]],drafts[id],drafts[non_canonical])=TRUE,0,_xlfn.XLOOKUP(drafter_draft_stats[[#This Row],[drafter_id]],$D$2:$D799,$S$2:$S799,0,,-1))</f>
        <v>0</v>
      </c>
      <c r="K800" cm="1">
        <f t="array" ref="K800">IF(_xlfn.XLOOKUP(1,(game_boards[draft_id]=drafter_draft_stats[[#This Row],[draft_id]])*(game_boards[drafter_id]=drafter_draft_stats[[#This Row],[drafter_id]]),game_boards[has_bonus_veto])=TRUE,1,0)</f>
        <v>0</v>
      </c>
      <c r="L800" cm="1">
        <f t="array" ref="L800">IF(_xlfn.XLOOKUP(1,(game_boards[draft_id]=drafter_draft_stats[[#This Row],[draft_id]])*(game_boards[drafter_id]=drafter_draft_stats[[#This Row],[drafter_id]]),game_boards[has_bonus_veto_override])=TRUE,1,0)</f>
        <v>0</v>
      </c>
      <c r="M800">
        <f>drafter_draft_stats[[#This Row],[starting_veto]]+drafter_draft_stats[[#This Row],[rollover_vetoes]]+drafter_draft_stats[[#This Row],[trivia_vetoes]]</f>
        <v>1</v>
      </c>
      <c r="N800">
        <f>drafter_draft_stats[[#This Row],[rollover_veto_override]]+drafter_draft_stats[[#This Row],[trivia_veto_override]]</f>
        <v>0</v>
      </c>
      <c r="R800">
        <f>IF(_xlfn.XLOOKUP(drafter_draft_stats[[#This Row],[draft_id]],drafts[id],drafts[non_canonical])=TRUE,0,IF(drafter_draft_stats[[#This Row],[total_vetoes]]-drafter_draft_stats[[#This Row],[vetoes_used]]&gt;=1,1,0))</f>
        <v>0</v>
      </c>
      <c r="S800">
        <f>IF(_xlfn.XLOOKUP(drafter_draft_stats[[#This Row],[draft_id]],drafts[id],drafts[non_canonical])=TRUE,0,IF(drafter_draft_stats[[#This Row],[total_veto_overrides]]-drafter_draft_stats[[#This Row],[veto_overrides_used]]&gt;=1,1,0))</f>
        <v>0</v>
      </c>
    </row>
    <row r="801" spans="2:19" x14ac:dyDescent="0.25">
      <c r="B801" t="s">
        <v>28</v>
      </c>
      <c r="C801" t="str">
        <f>_xlfn.XLOOKUP(drafter_draft_stats[[#This Row],[draft_id]],drafts[id],drafts[title])</f>
        <v>Jacques Demy Connected Universe mini-Super Draft</v>
      </c>
      <c r="D801" t="s">
        <v>1115</v>
      </c>
      <c r="E801" t="str">
        <f>_xlfn.XLOOKUP(drafter_draft_stats[[#This Row],[drafter_id]],drafters[id],drafters[name],"")</f>
        <v>Ryan Marker</v>
      </c>
      <c r="G801" t="str">
        <f>_xlfn.XLOOKUP(drafter_draft_stats[[#This Row],[drafter_team_id]],drafter_teams[id],drafter_teams[name],"")</f>
        <v/>
      </c>
      <c r="H801">
        <f>1</f>
        <v>1</v>
      </c>
      <c r="I801" cm="1">
        <f t="array" ref="I801">IF(_xlfn.XLOOKUP(drafter_draft_stats[[#This Row],[draft_id]],drafts[id],drafts[non_canonical])=TRUE,0,_xlfn.XLOOKUP(drafter_draft_stats[[#This Row],[drafter_id]],$D$2:$D800,$R$2:$R800,0,,-1))</f>
        <v>0</v>
      </c>
      <c r="J801" cm="1">
        <f t="array" ref="J801">IF(_xlfn.XLOOKUP(drafter_draft_stats[[#This Row],[draft_id]],drafts[id],drafts[non_canonical])=TRUE,0,_xlfn.XLOOKUP(drafter_draft_stats[[#This Row],[drafter_id]],$D$2:$D800,$S$2:$S800,0,,-1))</f>
        <v>0</v>
      </c>
      <c r="K801" cm="1">
        <f t="array" ref="K801">IF(_xlfn.XLOOKUP(1,(game_boards[draft_id]=drafter_draft_stats[[#This Row],[draft_id]])*(game_boards[drafter_id]=drafter_draft_stats[[#This Row],[drafter_id]]),game_boards[has_bonus_veto])=TRUE,1,0)</f>
        <v>0</v>
      </c>
      <c r="L801" cm="1">
        <f t="array" ref="L801">IF(_xlfn.XLOOKUP(1,(game_boards[draft_id]=drafter_draft_stats[[#This Row],[draft_id]])*(game_boards[drafter_id]=drafter_draft_stats[[#This Row],[drafter_id]]),game_boards[has_bonus_veto_override])=TRUE,1,0)</f>
        <v>0</v>
      </c>
      <c r="M801">
        <f>drafter_draft_stats[[#This Row],[starting_veto]]+drafter_draft_stats[[#This Row],[rollover_vetoes]]+drafter_draft_stats[[#This Row],[trivia_vetoes]]</f>
        <v>1</v>
      </c>
      <c r="N801">
        <f>drafter_draft_stats[[#This Row],[rollover_veto_override]]+drafter_draft_stats[[#This Row],[trivia_veto_override]]</f>
        <v>0</v>
      </c>
      <c r="R801">
        <f>IF(_xlfn.XLOOKUP(drafter_draft_stats[[#This Row],[draft_id]],drafts[id],drafts[non_canonical])=TRUE,0,IF(drafter_draft_stats[[#This Row],[total_vetoes]]-drafter_draft_stats[[#This Row],[vetoes_used]]&gt;=1,1,0))</f>
        <v>0</v>
      </c>
      <c r="S801">
        <f>IF(_xlfn.XLOOKUP(drafter_draft_stats[[#This Row],[draft_id]],drafts[id],drafts[non_canonical])=TRUE,0,IF(drafter_draft_stats[[#This Row],[total_veto_overrides]]-drafter_draft_stats[[#This Row],[veto_overrides_used]]&gt;=1,1,0))</f>
        <v>0</v>
      </c>
    </row>
    <row r="802" spans="2:19" x14ac:dyDescent="0.25">
      <c r="B802" t="s">
        <v>28</v>
      </c>
      <c r="C802" t="str">
        <f>_xlfn.XLOOKUP(drafter_draft_stats[[#This Row],[draft_id]],drafts[id],drafts[title])</f>
        <v>Jacques Demy Connected Universe mini-Super Draft</v>
      </c>
      <c r="D802" t="s">
        <v>1237</v>
      </c>
      <c r="E802" t="str">
        <f>_xlfn.XLOOKUP(drafter_draft_stats[[#This Row],[drafter_id]],drafters[id],drafters[name],"")</f>
        <v>Clay Keller</v>
      </c>
      <c r="G802" t="str">
        <f>_xlfn.XLOOKUP(drafter_draft_stats[[#This Row],[drafter_team_id]],drafter_teams[id],drafter_teams[name],"")</f>
        <v/>
      </c>
      <c r="H802">
        <f>1</f>
        <v>1</v>
      </c>
      <c r="I802" cm="1">
        <f t="array" ref="I802">IF(_xlfn.XLOOKUP(drafter_draft_stats[[#This Row],[draft_id]],drafts[id],drafts[non_canonical])=TRUE,0,_xlfn.XLOOKUP(drafter_draft_stats[[#This Row],[drafter_id]],$D$2:$D801,$R$2:$R801,0,,-1))</f>
        <v>0</v>
      </c>
      <c r="J802" cm="1">
        <f t="array" ref="J802">IF(_xlfn.XLOOKUP(drafter_draft_stats[[#This Row],[draft_id]],drafts[id],drafts[non_canonical])=TRUE,0,_xlfn.XLOOKUP(drafter_draft_stats[[#This Row],[drafter_id]],$D$2:$D801,$S$2:$S801,0,,-1))</f>
        <v>0</v>
      </c>
      <c r="K802" cm="1">
        <f t="array" ref="K802">IF(_xlfn.XLOOKUP(1,(game_boards[draft_id]=drafter_draft_stats[[#This Row],[draft_id]])*(game_boards[drafter_id]=drafter_draft_stats[[#This Row],[drafter_id]]),game_boards[has_bonus_veto])=TRUE,1,0)</f>
        <v>0</v>
      </c>
      <c r="L802" cm="1">
        <f t="array" ref="L802">IF(_xlfn.XLOOKUP(1,(game_boards[draft_id]=drafter_draft_stats[[#This Row],[draft_id]])*(game_boards[drafter_id]=drafter_draft_stats[[#This Row],[drafter_id]]),game_boards[has_bonus_veto_override])=TRUE,1,0)</f>
        <v>0</v>
      </c>
      <c r="M802">
        <f>drafter_draft_stats[[#This Row],[starting_veto]]+drafter_draft_stats[[#This Row],[rollover_vetoes]]+drafter_draft_stats[[#This Row],[trivia_vetoes]]</f>
        <v>1</v>
      </c>
      <c r="N802">
        <f>drafter_draft_stats[[#This Row],[rollover_veto_override]]+drafter_draft_stats[[#This Row],[trivia_veto_override]]</f>
        <v>0</v>
      </c>
      <c r="R802">
        <f>IF(_xlfn.XLOOKUP(drafter_draft_stats[[#This Row],[draft_id]],drafts[id],drafts[non_canonical])=TRUE,0,IF(drafter_draft_stats[[#This Row],[total_vetoes]]-drafter_draft_stats[[#This Row],[vetoes_used]]&gt;=1,1,0))</f>
        <v>0</v>
      </c>
      <c r="S802">
        <f>IF(_xlfn.XLOOKUP(drafter_draft_stats[[#This Row],[draft_id]],drafts[id],drafts[non_canonical])=TRUE,0,IF(drafter_draft_stats[[#This Row],[total_veto_overrides]]-drafter_draft_stats[[#This Row],[veto_overrides_used]]&gt;=1,1,0))</f>
        <v>0</v>
      </c>
    </row>
    <row r="803" spans="2:19" x14ac:dyDescent="0.25">
      <c r="B803" t="s">
        <v>435</v>
      </c>
      <c r="C803" t="str">
        <f>_xlfn.XLOOKUP(drafter_draft_stats[[#This Row],[draft_id]],drafts[id],drafts[title])</f>
        <v>The Yakuza Papers mini-Super Draft</v>
      </c>
      <c r="D803" t="s">
        <v>1115</v>
      </c>
      <c r="E803" t="str">
        <f>_xlfn.XLOOKUP(drafter_draft_stats[[#This Row],[drafter_id]],drafters[id],drafters[name],"")</f>
        <v>Ryan Marker</v>
      </c>
      <c r="G803" t="str">
        <f>_xlfn.XLOOKUP(drafter_draft_stats[[#This Row],[drafter_team_id]],drafter_teams[id],drafter_teams[name],"")</f>
        <v/>
      </c>
      <c r="H803">
        <f>1</f>
        <v>1</v>
      </c>
      <c r="I803" cm="1">
        <f t="array" ref="I803">IF(_xlfn.XLOOKUP(drafter_draft_stats[[#This Row],[draft_id]],drafts[id],drafts[non_canonical])=TRUE,0,_xlfn.XLOOKUP(drafter_draft_stats[[#This Row],[drafter_id]],$D$2:$D802,$R$2:$R802,0,,-1))</f>
        <v>0</v>
      </c>
      <c r="J803" cm="1">
        <f t="array" ref="J803">IF(_xlfn.XLOOKUP(drafter_draft_stats[[#This Row],[draft_id]],drafts[id],drafts[non_canonical])=TRUE,0,_xlfn.XLOOKUP(drafter_draft_stats[[#This Row],[drafter_id]],$D$2:$D802,$S$2:$S802,0,,-1))</f>
        <v>0</v>
      </c>
      <c r="K803" cm="1">
        <f t="array" ref="K803">IF(_xlfn.XLOOKUP(1,(game_boards[draft_id]=drafter_draft_stats[[#This Row],[draft_id]])*(game_boards[drafter_id]=drafter_draft_stats[[#This Row],[drafter_id]]),game_boards[has_bonus_veto])=TRUE,1,0)</f>
        <v>0</v>
      </c>
      <c r="L803" cm="1">
        <f t="array" ref="L803">IF(_xlfn.XLOOKUP(1,(game_boards[draft_id]=drafter_draft_stats[[#This Row],[draft_id]])*(game_boards[drafter_id]=drafter_draft_stats[[#This Row],[drafter_id]]),game_boards[has_bonus_veto_override])=TRUE,1,0)</f>
        <v>0</v>
      </c>
      <c r="M803">
        <f>drafter_draft_stats[[#This Row],[starting_veto]]+drafter_draft_stats[[#This Row],[rollover_vetoes]]+drafter_draft_stats[[#This Row],[trivia_vetoes]]</f>
        <v>1</v>
      </c>
      <c r="N803">
        <f>drafter_draft_stats[[#This Row],[rollover_veto_override]]+drafter_draft_stats[[#This Row],[trivia_veto_override]]</f>
        <v>0</v>
      </c>
      <c r="R803">
        <f>IF(_xlfn.XLOOKUP(drafter_draft_stats[[#This Row],[draft_id]],drafts[id],drafts[non_canonical])=TRUE,0,IF(drafter_draft_stats[[#This Row],[total_vetoes]]-drafter_draft_stats[[#This Row],[vetoes_used]]&gt;=1,1,0))</f>
        <v>0</v>
      </c>
      <c r="S803">
        <f>IF(_xlfn.XLOOKUP(drafter_draft_stats[[#This Row],[draft_id]],drafts[id],drafts[non_canonical])=TRUE,0,IF(drafter_draft_stats[[#This Row],[total_veto_overrides]]-drafter_draft_stats[[#This Row],[veto_overrides_used]]&gt;=1,1,0))</f>
        <v>0</v>
      </c>
    </row>
    <row r="804" spans="2:19" x14ac:dyDescent="0.25">
      <c r="B804" t="s">
        <v>435</v>
      </c>
      <c r="C804" t="str">
        <f>_xlfn.XLOOKUP(drafter_draft_stats[[#This Row],[draft_id]],drafts[id],drafts[title])</f>
        <v>The Yakuza Papers mini-Super Draft</v>
      </c>
      <c r="D804" t="s">
        <v>1237</v>
      </c>
      <c r="E804" t="str">
        <f>_xlfn.XLOOKUP(drafter_draft_stats[[#This Row],[drafter_id]],drafters[id],drafters[name],"")</f>
        <v>Clay Keller</v>
      </c>
      <c r="G804" t="str">
        <f>_xlfn.XLOOKUP(drafter_draft_stats[[#This Row],[drafter_team_id]],drafter_teams[id],drafter_teams[name],"")</f>
        <v/>
      </c>
      <c r="H804">
        <f>1</f>
        <v>1</v>
      </c>
      <c r="I804" cm="1">
        <f t="array" ref="I804">IF(_xlfn.XLOOKUP(drafter_draft_stats[[#This Row],[draft_id]],drafts[id],drafts[non_canonical])=TRUE,0,_xlfn.XLOOKUP(drafter_draft_stats[[#This Row],[drafter_id]],$D$2:$D803,$R$2:$R803,0,,-1))</f>
        <v>0</v>
      </c>
      <c r="J804" cm="1">
        <f t="array" ref="J804">IF(_xlfn.XLOOKUP(drafter_draft_stats[[#This Row],[draft_id]],drafts[id],drafts[non_canonical])=TRUE,0,_xlfn.XLOOKUP(drafter_draft_stats[[#This Row],[drafter_id]],$D$2:$D803,$S$2:$S803,0,,-1))</f>
        <v>0</v>
      </c>
      <c r="K804" cm="1">
        <f t="array" ref="K804">IF(_xlfn.XLOOKUP(1,(game_boards[draft_id]=drafter_draft_stats[[#This Row],[draft_id]])*(game_boards[drafter_id]=drafter_draft_stats[[#This Row],[drafter_id]]),game_boards[has_bonus_veto])=TRUE,1,0)</f>
        <v>0</v>
      </c>
      <c r="L804" cm="1">
        <f t="array" ref="L804">IF(_xlfn.XLOOKUP(1,(game_boards[draft_id]=drafter_draft_stats[[#This Row],[draft_id]])*(game_boards[drafter_id]=drafter_draft_stats[[#This Row],[drafter_id]]),game_boards[has_bonus_veto_override])=TRUE,1,0)</f>
        <v>0</v>
      </c>
      <c r="M804">
        <f>drafter_draft_stats[[#This Row],[starting_veto]]+drafter_draft_stats[[#This Row],[rollover_vetoes]]+drafter_draft_stats[[#This Row],[trivia_vetoes]]</f>
        <v>1</v>
      </c>
      <c r="N804">
        <f>drafter_draft_stats[[#This Row],[rollover_veto_override]]+drafter_draft_stats[[#This Row],[trivia_veto_override]]</f>
        <v>0</v>
      </c>
      <c r="R804">
        <f>IF(_xlfn.XLOOKUP(drafter_draft_stats[[#This Row],[draft_id]],drafts[id],drafts[non_canonical])=TRUE,0,IF(drafter_draft_stats[[#This Row],[total_vetoes]]-drafter_draft_stats[[#This Row],[vetoes_used]]&gt;=1,1,0))</f>
        <v>0</v>
      </c>
      <c r="S804">
        <f>IF(_xlfn.XLOOKUP(drafter_draft_stats[[#This Row],[draft_id]],drafts[id],drafts[non_canonical])=TRUE,0,IF(drafter_draft_stats[[#This Row],[total_veto_overrides]]-drafter_draft_stats[[#This Row],[veto_overrides_used]]&gt;=1,1,0))</f>
        <v>0</v>
      </c>
    </row>
    <row r="805" spans="2:19" x14ac:dyDescent="0.25">
      <c r="B805" t="s">
        <v>769</v>
      </c>
      <c r="C805" t="str">
        <f>_xlfn.XLOOKUP(drafter_draft_stats[[#This Row],[draft_id]],drafts[id],drafts[title])</f>
        <v>The Minions mini-Super Draft</v>
      </c>
      <c r="D805" t="s">
        <v>1115</v>
      </c>
      <c r="E805" t="str">
        <f>_xlfn.XLOOKUP(drafter_draft_stats[[#This Row],[drafter_id]],drafters[id],drafters[name],"")</f>
        <v>Ryan Marker</v>
      </c>
      <c r="G805" t="str">
        <f>_xlfn.XLOOKUP(drafter_draft_stats[[#This Row],[drafter_team_id]],drafter_teams[id],drafter_teams[name],"")</f>
        <v/>
      </c>
      <c r="H805">
        <f>1</f>
        <v>1</v>
      </c>
      <c r="I805" cm="1">
        <f t="array" ref="I805">IF(_xlfn.XLOOKUP(drafter_draft_stats[[#This Row],[draft_id]],drafts[id],drafts[non_canonical])=TRUE,0,_xlfn.XLOOKUP(drafter_draft_stats[[#This Row],[drafter_id]],$D$2:$D804,$R$2:$R804,0,,-1))</f>
        <v>0</v>
      </c>
      <c r="J805" cm="1">
        <f t="array" ref="J805">IF(_xlfn.XLOOKUP(drafter_draft_stats[[#This Row],[draft_id]],drafts[id],drafts[non_canonical])=TRUE,0,_xlfn.XLOOKUP(drafter_draft_stats[[#This Row],[drafter_id]],$D$2:$D804,$S$2:$S804,0,,-1))</f>
        <v>0</v>
      </c>
      <c r="K805" cm="1">
        <f t="array" ref="K805">IF(_xlfn.XLOOKUP(1,(game_boards[draft_id]=drafter_draft_stats[[#This Row],[draft_id]])*(game_boards[drafter_id]=drafter_draft_stats[[#This Row],[drafter_id]]),game_boards[has_bonus_veto])=TRUE,1,0)</f>
        <v>0</v>
      </c>
      <c r="L805" cm="1">
        <f t="array" ref="L805">IF(_xlfn.XLOOKUP(1,(game_boards[draft_id]=drafter_draft_stats[[#This Row],[draft_id]])*(game_boards[drafter_id]=drafter_draft_stats[[#This Row],[drafter_id]]),game_boards[has_bonus_veto_override])=TRUE,1,0)</f>
        <v>0</v>
      </c>
      <c r="M805">
        <f>drafter_draft_stats[[#This Row],[starting_veto]]+drafter_draft_stats[[#This Row],[rollover_vetoes]]+drafter_draft_stats[[#This Row],[trivia_vetoes]]</f>
        <v>1</v>
      </c>
      <c r="N805">
        <f>drafter_draft_stats[[#This Row],[rollover_veto_override]]+drafter_draft_stats[[#This Row],[trivia_veto_override]]</f>
        <v>0</v>
      </c>
      <c r="P805">
        <v>1</v>
      </c>
      <c r="R805">
        <f>IF(_xlfn.XLOOKUP(drafter_draft_stats[[#This Row],[draft_id]],drafts[id],drafts[non_canonical])=TRUE,0,IF(drafter_draft_stats[[#This Row],[total_vetoes]]-drafter_draft_stats[[#This Row],[vetoes_used]]&gt;=1,1,0))</f>
        <v>0</v>
      </c>
      <c r="S805">
        <f>IF(_xlfn.XLOOKUP(drafter_draft_stats[[#This Row],[draft_id]],drafts[id],drafts[non_canonical])=TRUE,0,IF(drafter_draft_stats[[#This Row],[total_veto_overrides]]-drafter_draft_stats[[#This Row],[veto_overrides_used]]&gt;=1,1,0))</f>
        <v>0</v>
      </c>
    </row>
    <row r="806" spans="2:19" x14ac:dyDescent="0.25">
      <c r="B806" t="s">
        <v>769</v>
      </c>
      <c r="C806" t="str">
        <f>_xlfn.XLOOKUP(drafter_draft_stats[[#This Row],[draft_id]],drafts[id],drafts[title])</f>
        <v>The Minions mini-Super Draft</v>
      </c>
      <c r="D806" t="s">
        <v>1237</v>
      </c>
      <c r="E806" t="str">
        <f>_xlfn.XLOOKUP(drafter_draft_stats[[#This Row],[drafter_id]],drafters[id],drafters[name],"")</f>
        <v>Clay Keller</v>
      </c>
      <c r="G806" t="str">
        <f>_xlfn.XLOOKUP(drafter_draft_stats[[#This Row],[drafter_team_id]],drafter_teams[id],drafter_teams[name],"")</f>
        <v/>
      </c>
      <c r="H806">
        <f>1</f>
        <v>1</v>
      </c>
      <c r="I806" cm="1">
        <f t="array" ref="I806">IF(_xlfn.XLOOKUP(drafter_draft_stats[[#This Row],[draft_id]],drafts[id],drafts[non_canonical])=TRUE,0,_xlfn.XLOOKUP(drafter_draft_stats[[#This Row],[drafter_id]],$D$2:$D805,$R$2:$R805,0,,-1))</f>
        <v>0</v>
      </c>
      <c r="J806" cm="1">
        <f t="array" ref="J806">IF(_xlfn.XLOOKUP(drafter_draft_stats[[#This Row],[draft_id]],drafts[id],drafts[non_canonical])=TRUE,0,_xlfn.XLOOKUP(drafter_draft_stats[[#This Row],[drafter_id]],$D$2:$D805,$S$2:$S805,0,,-1))</f>
        <v>0</v>
      </c>
      <c r="K806" cm="1">
        <f t="array" ref="K806">IF(_xlfn.XLOOKUP(1,(game_boards[draft_id]=drafter_draft_stats[[#This Row],[draft_id]])*(game_boards[drafter_id]=drafter_draft_stats[[#This Row],[drafter_id]]),game_boards[has_bonus_veto])=TRUE,1,0)</f>
        <v>0</v>
      </c>
      <c r="L806" cm="1">
        <f t="array" ref="L806">IF(_xlfn.XLOOKUP(1,(game_boards[draft_id]=drafter_draft_stats[[#This Row],[draft_id]])*(game_boards[drafter_id]=drafter_draft_stats[[#This Row],[drafter_id]]),game_boards[has_bonus_veto_override])=TRUE,1,0)</f>
        <v>0</v>
      </c>
      <c r="M806">
        <f>drafter_draft_stats[[#This Row],[starting_veto]]+drafter_draft_stats[[#This Row],[rollover_vetoes]]+drafter_draft_stats[[#This Row],[trivia_vetoes]]</f>
        <v>1</v>
      </c>
      <c r="N806">
        <f>drafter_draft_stats[[#This Row],[rollover_veto_override]]+drafter_draft_stats[[#This Row],[trivia_veto_override]]</f>
        <v>0</v>
      </c>
      <c r="P806">
        <v>1</v>
      </c>
      <c r="R806">
        <f>IF(_xlfn.XLOOKUP(drafter_draft_stats[[#This Row],[draft_id]],drafts[id],drafts[non_canonical])=TRUE,0,IF(drafter_draft_stats[[#This Row],[total_vetoes]]-drafter_draft_stats[[#This Row],[vetoes_used]]&gt;=1,1,0))</f>
        <v>0</v>
      </c>
      <c r="S806">
        <f>IF(_xlfn.XLOOKUP(drafter_draft_stats[[#This Row],[draft_id]],drafts[id],drafts[non_canonical])=TRUE,0,IF(drafter_draft_stats[[#This Row],[total_veto_overrides]]-drafter_draft_stats[[#This Row],[veto_overrides_used]]&gt;=1,1,0))</f>
        <v>0</v>
      </c>
    </row>
    <row r="807" spans="2:19" x14ac:dyDescent="0.25">
      <c r="B807" t="s">
        <v>679</v>
      </c>
      <c r="C807" t="str">
        <f>_xlfn.XLOOKUP(drafter_draft_stats[[#This Row],[draft_id]],drafts[id],drafts[title])</f>
        <v>Dirty Harry mini-Super Draft</v>
      </c>
      <c r="D807" t="s">
        <v>1115</v>
      </c>
      <c r="E807" t="str">
        <f>_xlfn.XLOOKUP(drafter_draft_stats[[#This Row],[drafter_id]],drafters[id],drafters[name],"")</f>
        <v>Ryan Marker</v>
      </c>
      <c r="G807" t="str">
        <f>_xlfn.XLOOKUP(drafter_draft_stats[[#This Row],[drafter_team_id]],drafter_teams[id],drafter_teams[name],"")</f>
        <v/>
      </c>
      <c r="H807">
        <f>1</f>
        <v>1</v>
      </c>
      <c r="I807" cm="1">
        <f t="array" ref="I807">IF(_xlfn.XLOOKUP(drafter_draft_stats[[#This Row],[draft_id]],drafts[id],drafts[non_canonical])=TRUE,0,_xlfn.XLOOKUP(drafter_draft_stats[[#This Row],[drafter_id]],$D$2:$D806,$R$2:$R806,0,,-1))</f>
        <v>0</v>
      </c>
      <c r="J807" cm="1">
        <f t="array" ref="J807">IF(_xlfn.XLOOKUP(drafter_draft_stats[[#This Row],[draft_id]],drafts[id],drafts[non_canonical])=TRUE,0,_xlfn.XLOOKUP(drafter_draft_stats[[#This Row],[drafter_id]],$D$2:$D806,$S$2:$S806,0,,-1))</f>
        <v>0</v>
      </c>
      <c r="K807" cm="1">
        <f t="array" ref="K807">IF(_xlfn.XLOOKUP(1,(game_boards[draft_id]=drafter_draft_stats[[#This Row],[draft_id]])*(game_boards[drafter_id]=drafter_draft_stats[[#This Row],[drafter_id]]),game_boards[has_bonus_veto])=TRUE,1,0)</f>
        <v>0</v>
      </c>
      <c r="L807" cm="1">
        <f t="array" ref="L807">IF(_xlfn.XLOOKUP(1,(game_boards[draft_id]=drafter_draft_stats[[#This Row],[draft_id]])*(game_boards[drafter_id]=drafter_draft_stats[[#This Row],[drafter_id]]),game_boards[has_bonus_veto_override])=TRUE,1,0)</f>
        <v>0</v>
      </c>
      <c r="M807">
        <f>drafter_draft_stats[[#This Row],[starting_veto]]+drafter_draft_stats[[#This Row],[rollover_vetoes]]+drafter_draft_stats[[#This Row],[trivia_vetoes]]</f>
        <v>1</v>
      </c>
      <c r="N807">
        <f>drafter_draft_stats[[#This Row],[rollover_veto_override]]+drafter_draft_stats[[#This Row],[trivia_veto_override]]</f>
        <v>0</v>
      </c>
      <c r="R807">
        <f>IF(_xlfn.XLOOKUP(drafter_draft_stats[[#This Row],[draft_id]],drafts[id],drafts[non_canonical])=TRUE,0,IF(drafter_draft_stats[[#This Row],[total_vetoes]]-drafter_draft_stats[[#This Row],[vetoes_used]]&gt;=1,1,0))</f>
        <v>0</v>
      </c>
      <c r="S807">
        <f>IF(_xlfn.XLOOKUP(drafter_draft_stats[[#This Row],[draft_id]],drafts[id],drafts[non_canonical])=TRUE,0,IF(drafter_draft_stats[[#This Row],[total_veto_overrides]]-drafter_draft_stats[[#This Row],[veto_overrides_used]]&gt;=1,1,0))</f>
        <v>0</v>
      </c>
    </row>
    <row r="808" spans="2:19" x14ac:dyDescent="0.25">
      <c r="B808" t="s">
        <v>679</v>
      </c>
      <c r="C808" t="str">
        <f>_xlfn.XLOOKUP(drafter_draft_stats[[#This Row],[draft_id]],drafts[id],drafts[title])</f>
        <v>Dirty Harry mini-Super Draft</v>
      </c>
      <c r="D808" t="s">
        <v>1237</v>
      </c>
      <c r="E808" t="str">
        <f>_xlfn.XLOOKUP(drafter_draft_stats[[#This Row],[drafter_id]],drafters[id],drafters[name],"")</f>
        <v>Clay Keller</v>
      </c>
      <c r="G808" t="str">
        <f>_xlfn.XLOOKUP(drafter_draft_stats[[#This Row],[drafter_team_id]],drafter_teams[id],drafter_teams[name],"")</f>
        <v/>
      </c>
      <c r="H808">
        <f>1</f>
        <v>1</v>
      </c>
      <c r="I808" cm="1">
        <f t="array" ref="I808">IF(_xlfn.XLOOKUP(drafter_draft_stats[[#This Row],[draft_id]],drafts[id],drafts[non_canonical])=TRUE,0,_xlfn.XLOOKUP(drafter_draft_stats[[#This Row],[drafter_id]],$D$2:$D807,$R$2:$R807,0,,-1))</f>
        <v>0</v>
      </c>
      <c r="J808" cm="1">
        <f t="array" ref="J808">IF(_xlfn.XLOOKUP(drafter_draft_stats[[#This Row],[draft_id]],drafts[id],drafts[non_canonical])=TRUE,0,_xlfn.XLOOKUP(drafter_draft_stats[[#This Row],[drafter_id]],$D$2:$D807,$S$2:$S807,0,,-1))</f>
        <v>0</v>
      </c>
      <c r="K808" cm="1">
        <f t="array" ref="K808">IF(_xlfn.XLOOKUP(1,(game_boards[draft_id]=drafter_draft_stats[[#This Row],[draft_id]])*(game_boards[drafter_id]=drafter_draft_stats[[#This Row],[drafter_id]]),game_boards[has_bonus_veto])=TRUE,1,0)</f>
        <v>0</v>
      </c>
      <c r="L808" cm="1">
        <f t="array" ref="L808">IF(_xlfn.XLOOKUP(1,(game_boards[draft_id]=drafter_draft_stats[[#This Row],[draft_id]])*(game_boards[drafter_id]=drafter_draft_stats[[#This Row],[drafter_id]]),game_boards[has_bonus_veto_override])=TRUE,1,0)</f>
        <v>0</v>
      </c>
      <c r="M808">
        <f>drafter_draft_stats[[#This Row],[starting_veto]]+drafter_draft_stats[[#This Row],[rollover_vetoes]]+drafter_draft_stats[[#This Row],[trivia_vetoes]]</f>
        <v>1</v>
      </c>
      <c r="N808">
        <f>drafter_draft_stats[[#This Row],[rollover_veto_override]]+drafter_draft_stats[[#This Row],[trivia_veto_override]]</f>
        <v>0</v>
      </c>
      <c r="P808">
        <v>1</v>
      </c>
      <c r="R808">
        <f>IF(_xlfn.XLOOKUP(drafter_draft_stats[[#This Row],[draft_id]],drafts[id],drafts[non_canonical])=TRUE,0,IF(drafter_draft_stats[[#This Row],[total_vetoes]]-drafter_draft_stats[[#This Row],[vetoes_used]]&gt;=1,1,0))</f>
        <v>0</v>
      </c>
      <c r="S808">
        <f>IF(_xlfn.XLOOKUP(drafter_draft_stats[[#This Row],[draft_id]],drafts[id],drafts[non_canonical])=TRUE,0,IF(drafter_draft_stats[[#This Row],[total_veto_overrides]]-drafter_draft_stats[[#This Row],[veto_overrides_used]]&gt;=1,1,0))</f>
        <v>0</v>
      </c>
    </row>
    <row r="809" spans="2:19" x14ac:dyDescent="0.25">
      <c r="B809" t="s">
        <v>677</v>
      </c>
      <c r="C809" t="str">
        <f>_xlfn.XLOOKUP(drafter_draft_stats[[#This Row],[draft_id]],drafts[id],drafts[title])</f>
        <v>Teenage Mutant Ninja Turtles mini-Super Draft</v>
      </c>
      <c r="D809" t="s">
        <v>1115</v>
      </c>
      <c r="E809" t="str">
        <f>_xlfn.XLOOKUP(drafter_draft_stats[[#This Row],[drafter_id]],drafters[id],drafters[name],"")</f>
        <v>Ryan Marker</v>
      </c>
      <c r="G809" t="str">
        <f>_xlfn.XLOOKUP(drafter_draft_stats[[#This Row],[drafter_team_id]],drafter_teams[id],drafter_teams[name],"")</f>
        <v/>
      </c>
      <c r="H809">
        <f>1</f>
        <v>1</v>
      </c>
      <c r="I809" cm="1">
        <f t="array" ref="I809">IF(_xlfn.XLOOKUP(drafter_draft_stats[[#This Row],[draft_id]],drafts[id],drafts[non_canonical])=TRUE,0,_xlfn.XLOOKUP(drafter_draft_stats[[#This Row],[drafter_id]],$D$2:$D808,$R$2:$R808,0,,-1))</f>
        <v>0</v>
      </c>
      <c r="J809" cm="1">
        <f t="array" ref="J809">IF(_xlfn.XLOOKUP(drafter_draft_stats[[#This Row],[draft_id]],drafts[id],drafts[non_canonical])=TRUE,0,_xlfn.XLOOKUP(drafter_draft_stats[[#This Row],[drafter_id]],$D$2:$D808,$S$2:$S808,0,,-1))</f>
        <v>0</v>
      </c>
      <c r="K809" cm="1">
        <f t="array" ref="K809">IF(_xlfn.XLOOKUP(1,(game_boards[draft_id]=drafter_draft_stats[[#This Row],[draft_id]])*(game_boards[drafter_id]=drafter_draft_stats[[#This Row],[drafter_id]]),game_boards[has_bonus_veto])=TRUE,1,0)</f>
        <v>0</v>
      </c>
      <c r="L809" cm="1">
        <f t="array" ref="L809">IF(_xlfn.XLOOKUP(1,(game_boards[draft_id]=drafter_draft_stats[[#This Row],[draft_id]])*(game_boards[drafter_id]=drafter_draft_stats[[#This Row],[drafter_id]]),game_boards[has_bonus_veto_override])=TRUE,1,0)</f>
        <v>0</v>
      </c>
      <c r="M809">
        <f>drafter_draft_stats[[#This Row],[starting_veto]]+drafter_draft_stats[[#This Row],[rollover_vetoes]]+drafter_draft_stats[[#This Row],[trivia_vetoes]]</f>
        <v>1</v>
      </c>
      <c r="N809">
        <f>drafter_draft_stats[[#This Row],[rollover_veto_override]]+drafter_draft_stats[[#This Row],[trivia_veto_override]]</f>
        <v>0</v>
      </c>
      <c r="R809">
        <f>IF(_xlfn.XLOOKUP(drafter_draft_stats[[#This Row],[draft_id]],drafts[id],drafts[non_canonical])=TRUE,0,IF(drafter_draft_stats[[#This Row],[total_vetoes]]-drafter_draft_stats[[#This Row],[vetoes_used]]&gt;=1,1,0))</f>
        <v>0</v>
      </c>
      <c r="S809">
        <f>IF(_xlfn.XLOOKUP(drafter_draft_stats[[#This Row],[draft_id]],drafts[id],drafts[non_canonical])=TRUE,0,IF(drafter_draft_stats[[#This Row],[total_veto_overrides]]-drafter_draft_stats[[#This Row],[veto_overrides_used]]&gt;=1,1,0))</f>
        <v>0</v>
      </c>
    </row>
    <row r="810" spans="2:19" x14ac:dyDescent="0.25">
      <c r="B810" t="s">
        <v>677</v>
      </c>
      <c r="C810" t="str">
        <f>_xlfn.XLOOKUP(drafter_draft_stats[[#This Row],[draft_id]],drafts[id],drafts[title])</f>
        <v>Teenage Mutant Ninja Turtles mini-Super Draft</v>
      </c>
      <c r="D810" t="s">
        <v>1237</v>
      </c>
      <c r="E810" t="str">
        <f>_xlfn.XLOOKUP(drafter_draft_stats[[#This Row],[drafter_id]],drafters[id],drafters[name],"")</f>
        <v>Clay Keller</v>
      </c>
      <c r="G810" t="str">
        <f>_xlfn.XLOOKUP(drafter_draft_stats[[#This Row],[drafter_team_id]],drafter_teams[id],drafter_teams[name],"")</f>
        <v/>
      </c>
      <c r="H810">
        <f>1</f>
        <v>1</v>
      </c>
      <c r="I810" cm="1">
        <f t="array" ref="I810">IF(_xlfn.XLOOKUP(drafter_draft_stats[[#This Row],[draft_id]],drafts[id],drafts[non_canonical])=TRUE,0,_xlfn.XLOOKUP(drafter_draft_stats[[#This Row],[drafter_id]],$D$2:$D809,$R$2:$R809,0,,-1))</f>
        <v>0</v>
      </c>
      <c r="J810" cm="1">
        <f t="array" ref="J810">IF(_xlfn.XLOOKUP(drafter_draft_stats[[#This Row],[draft_id]],drafts[id],drafts[non_canonical])=TRUE,0,_xlfn.XLOOKUP(drafter_draft_stats[[#This Row],[drafter_id]],$D$2:$D809,$S$2:$S809,0,,-1))</f>
        <v>0</v>
      </c>
      <c r="K810" cm="1">
        <f t="array" ref="K810">IF(_xlfn.XLOOKUP(1,(game_boards[draft_id]=drafter_draft_stats[[#This Row],[draft_id]])*(game_boards[drafter_id]=drafter_draft_stats[[#This Row],[drafter_id]]),game_boards[has_bonus_veto])=TRUE,1,0)</f>
        <v>0</v>
      </c>
      <c r="L810" cm="1">
        <f t="array" ref="L810">IF(_xlfn.XLOOKUP(1,(game_boards[draft_id]=drafter_draft_stats[[#This Row],[draft_id]])*(game_boards[drafter_id]=drafter_draft_stats[[#This Row],[drafter_id]]),game_boards[has_bonus_veto_override])=TRUE,1,0)</f>
        <v>0</v>
      </c>
      <c r="M810">
        <f>drafter_draft_stats[[#This Row],[starting_veto]]+drafter_draft_stats[[#This Row],[rollover_vetoes]]+drafter_draft_stats[[#This Row],[trivia_vetoes]]</f>
        <v>1</v>
      </c>
      <c r="N810">
        <f>drafter_draft_stats[[#This Row],[rollover_veto_override]]+drafter_draft_stats[[#This Row],[trivia_veto_override]]</f>
        <v>0</v>
      </c>
      <c r="R810">
        <f>IF(_xlfn.XLOOKUP(drafter_draft_stats[[#This Row],[draft_id]],drafts[id],drafts[non_canonical])=TRUE,0,IF(drafter_draft_stats[[#This Row],[total_vetoes]]-drafter_draft_stats[[#This Row],[vetoes_used]]&gt;=1,1,0))</f>
        <v>0</v>
      </c>
      <c r="S810">
        <f>IF(_xlfn.XLOOKUP(drafter_draft_stats[[#This Row],[draft_id]],drafts[id],drafts[non_canonical])=TRUE,0,IF(drafter_draft_stats[[#This Row],[total_veto_overrides]]-drafter_draft_stats[[#This Row],[veto_overrides_used]]&gt;=1,1,0))</f>
        <v>0</v>
      </c>
    </row>
    <row r="811" spans="2:19" x14ac:dyDescent="0.25">
      <c r="B811" t="s">
        <v>681</v>
      </c>
      <c r="C811" t="str">
        <f>_xlfn.XLOOKUP(drafter_draft_stats[[#This Row],[draft_id]],drafts[id],drafts[title])</f>
        <v>The Exorcist mini-Super Draft</v>
      </c>
      <c r="D811" t="s">
        <v>1115</v>
      </c>
      <c r="E811" t="str">
        <f>_xlfn.XLOOKUP(drafter_draft_stats[[#This Row],[drafter_id]],drafters[id],drafters[name],"")</f>
        <v>Ryan Marker</v>
      </c>
      <c r="G811" t="str">
        <f>_xlfn.XLOOKUP(drafter_draft_stats[[#This Row],[drafter_team_id]],drafter_teams[id],drafter_teams[name],"")</f>
        <v/>
      </c>
      <c r="H811">
        <f>1</f>
        <v>1</v>
      </c>
      <c r="I811" cm="1">
        <f t="array" ref="I811">IF(_xlfn.XLOOKUP(drafter_draft_stats[[#This Row],[draft_id]],drafts[id],drafts[non_canonical])=TRUE,0,_xlfn.XLOOKUP(drafter_draft_stats[[#This Row],[drafter_id]],$D$2:$D810,$R$2:$R810,0,,-1))</f>
        <v>0</v>
      </c>
      <c r="J811" cm="1">
        <f t="array" ref="J811">IF(_xlfn.XLOOKUP(drafter_draft_stats[[#This Row],[draft_id]],drafts[id],drafts[non_canonical])=TRUE,0,_xlfn.XLOOKUP(drafter_draft_stats[[#This Row],[drafter_id]],$D$2:$D810,$S$2:$S810,0,,-1))</f>
        <v>0</v>
      </c>
      <c r="K811" cm="1">
        <f t="array" ref="K811">IF(_xlfn.XLOOKUP(1,(game_boards[draft_id]=drafter_draft_stats[[#This Row],[draft_id]])*(game_boards[drafter_id]=drafter_draft_stats[[#This Row],[drafter_id]]),game_boards[has_bonus_veto])=TRUE,1,0)</f>
        <v>0</v>
      </c>
      <c r="L811" cm="1">
        <f t="array" ref="L811">IF(_xlfn.XLOOKUP(1,(game_boards[draft_id]=drafter_draft_stats[[#This Row],[draft_id]])*(game_boards[drafter_id]=drafter_draft_stats[[#This Row],[drafter_id]]),game_boards[has_bonus_veto_override])=TRUE,1,0)</f>
        <v>0</v>
      </c>
      <c r="M811">
        <f>drafter_draft_stats[[#This Row],[starting_veto]]+drafter_draft_stats[[#This Row],[rollover_vetoes]]+drafter_draft_stats[[#This Row],[trivia_vetoes]]</f>
        <v>1</v>
      </c>
      <c r="N811">
        <f>drafter_draft_stats[[#This Row],[rollover_veto_override]]+drafter_draft_stats[[#This Row],[trivia_veto_override]]</f>
        <v>0</v>
      </c>
      <c r="P811">
        <v>1</v>
      </c>
      <c r="R811">
        <f>IF(_xlfn.XLOOKUP(drafter_draft_stats[[#This Row],[draft_id]],drafts[id],drafts[non_canonical])=TRUE,0,IF(drafter_draft_stats[[#This Row],[total_vetoes]]-drafter_draft_stats[[#This Row],[vetoes_used]]&gt;=1,1,0))</f>
        <v>0</v>
      </c>
      <c r="S811">
        <f>IF(_xlfn.XLOOKUP(drafter_draft_stats[[#This Row],[draft_id]],drafts[id],drafts[non_canonical])=TRUE,0,IF(drafter_draft_stats[[#This Row],[total_veto_overrides]]-drafter_draft_stats[[#This Row],[veto_overrides_used]]&gt;=1,1,0))</f>
        <v>0</v>
      </c>
    </row>
    <row r="812" spans="2:19" x14ac:dyDescent="0.25">
      <c r="B812" t="s">
        <v>681</v>
      </c>
      <c r="C812" t="str">
        <f>_xlfn.XLOOKUP(drafter_draft_stats[[#This Row],[draft_id]],drafts[id],drafts[title])</f>
        <v>The Exorcist mini-Super Draft</v>
      </c>
      <c r="D812" t="s">
        <v>1237</v>
      </c>
      <c r="E812" t="str">
        <f>_xlfn.XLOOKUP(drafter_draft_stats[[#This Row],[drafter_id]],drafters[id],drafters[name],"")</f>
        <v>Clay Keller</v>
      </c>
      <c r="G812" t="str">
        <f>_xlfn.XLOOKUP(drafter_draft_stats[[#This Row],[drafter_team_id]],drafter_teams[id],drafter_teams[name],"")</f>
        <v/>
      </c>
      <c r="H812">
        <f>1</f>
        <v>1</v>
      </c>
      <c r="I812" cm="1">
        <f t="array" ref="I812">IF(_xlfn.XLOOKUP(drafter_draft_stats[[#This Row],[draft_id]],drafts[id],drafts[non_canonical])=TRUE,0,_xlfn.XLOOKUP(drafter_draft_stats[[#This Row],[drafter_id]],$D$2:$D811,$R$2:$R811,0,,-1))</f>
        <v>0</v>
      </c>
      <c r="J812" cm="1">
        <f t="array" ref="J812">IF(_xlfn.XLOOKUP(drafter_draft_stats[[#This Row],[draft_id]],drafts[id],drafts[non_canonical])=TRUE,0,_xlfn.XLOOKUP(drafter_draft_stats[[#This Row],[drafter_id]],$D$2:$D811,$S$2:$S811,0,,-1))</f>
        <v>0</v>
      </c>
      <c r="K812" cm="1">
        <f t="array" ref="K812">IF(_xlfn.XLOOKUP(1,(game_boards[draft_id]=drafter_draft_stats[[#This Row],[draft_id]])*(game_boards[drafter_id]=drafter_draft_stats[[#This Row],[drafter_id]]),game_boards[has_bonus_veto])=TRUE,1,0)</f>
        <v>0</v>
      </c>
      <c r="L812" cm="1">
        <f t="array" ref="L812">IF(_xlfn.XLOOKUP(1,(game_boards[draft_id]=drafter_draft_stats[[#This Row],[draft_id]])*(game_boards[drafter_id]=drafter_draft_stats[[#This Row],[drafter_id]]),game_boards[has_bonus_veto_override])=TRUE,1,0)</f>
        <v>0</v>
      </c>
      <c r="M812">
        <f>drafter_draft_stats[[#This Row],[starting_veto]]+drafter_draft_stats[[#This Row],[rollover_vetoes]]+drafter_draft_stats[[#This Row],[trivia_vetoes]]</f>
        <v>1</v>
      </c>
      <c r="N812">
        <f>drafter_draft_stats[[#This Row],[rollover_veto_override]]+drafter_draft_stats[[#This Row],[trivia_veto_override]]</f>
        <v>0</v>
      </c>
      <c r="P812">
        <v>1</v>
      </c>
      <c r="R812">
        <f>IF(_xlfn.XLOOKUP(drafter_draft_stats[[#This Row],[draft_id]],drafts[id],drafts[non_canonical])=TRUE,0,IF(drafter_draft_stats[[#This Row],[total_vetoes]]-drafter_draft_stats[[#This Row],[vetoes_used]]&gt;=1,1,0))</f>
        <v>0</v>
      </c>
      <c r="S812">
        <f>IF(_xlfn.XLOOKUP(drafter_draft_stats[[#This Row],[draft_id]],drafts[id],drafts[non_canonical])=TRUE,0,IF(drafter_draft_stats[[#This Row],[total_veto_overrides]]-drafter_draft_stats[[#This Row],[veto_overrides_used]]&gt;=1,1,0))</f>
        <v>0</v>
      </c>
    </row>
    <row r="813" spans="2:19" x14ac:dyDescent="0.25">
      <c r="B813" t="s">
        <v>459</v>
      </c>
      <c r="C813" t="str">
        <f>_xlfn.XLOOKUP(drafter_draft_stats[[#This Row],[draft_id]],drafts[id],drafts[title])</f>
        <v>Monty Python mini-Super Draft</v>
      </c>
      <c r="D813" t="s">
        <v>1115</v>
      </c>
      <c r="E813" t="str">
        <f>_xlfn.XLOOKUP(drafter_draft_stats[[#This Row],[drafter_id]],drafters[id],drafters[name],"")</f>
        <v>Ryan Marker</v>
      </c>
      <c r="G813" t="str">
        <f>_xlfn.XLOOKUP(drafter_draft_stats[[#This Row],[drafter_team_id]],drafter_teams[id],drafter_teams[name],"")</f>
        <v/>
      </c>
      <c r="H813">
        <f>1</f>
        <v>1</v>
      </c>
      <c r="I813" cm="1">
        <f t="array" ref="I813">IF(_xlfn.XLOOKUP(drafter_draft_stats[[#This Row],[draft_id]],drafts[id],drafts[non_canonical])=TRUE,0,_xlfn.XLOOKUP(drafter_draft_stats[[#This Row],[drafter_id]],$D$2:$D812,$R$2:$R812,0,,-1))</f>
        <v>0</v>
      </c>
      <c r="J813" cm="1">
        <f t="array" ref="J813">IF(_xlfn.XLOOKUP(drafter_draft_stats[[#This Row],[draft_id]],drafts[id],drafts[non_canonical])=TRUE,0,_xlfn.XLOOKUP(drafter_draft_stats[[#This Row],[drafter_id]],$D$2:$D812,$S$2:$S812,0,,-1))</f>
        <v>0</v>
      </c>
      <c r="K813" cm="1">
        <f t="array" ref="K813">IF(_xlfn.XLOOKUP(1,(game_boards[draft_id]=drafter_draft_stats[[#This Row],[draft_id]])*(game_boards[drafter_id]=drafter_draft_stats[[#This Row],[drafter_id]]),game_boards[has_bonus_veto])=TRUE,1,0)</f>
        <v>0</v>
      </c>
      <c r="L813" cm="1">
        <f t="array" ref="L813">IF(_xlfn.XLOOKUP(1,(game_boards[draft_id]=drafter_draft_stats[[#This Row],[draft_id]])*(game_boards[drafter_id]=drafter_draft_stats[[#This Row],[drafter_id]]),game_boards[has_bonus_veto_override])=TRUE,1,0)</f>
        <v>0</v>
      </c>
      <c r="M813">
        <f>drafter_draft_stats[[#This Row],[starting_veto]]+drafter_draft_stats[[#This Row],[rollover_vetoes]]+drafter_draft_stats[[#This Row],[trivia_vetoes]]</f>
        <v>1</v>
      </c>
      <c r="N813">
        <f>drafter_draft_stats[[#This Row],[rollover_veto_override]]+drafter_draft_stats[[#This Row],[trivia_veto_override]]</f>
        <v>0</v>
      </c>
      <c r="P813">
        <v>1</v>
      </c>
      <c r="R813">
        <f>IF(_xlfn.XLOOKUP(drafter_draft_stats[[#This Row],[draft_id]],drafts[id],drafts[non_canonical])=TRUE,0,IF(drafter_draft_stats[[#This Row],[total_vetoes]]-drafter_draft_stats[[#This Row],[vetoes_used]]&gt;=1,1,0))</f>
        <v>0</v>
      </c>
      <c r="S813">
        <f>IF(_xlfn.XLOOKUP(drafter_draft_stats[[#This Row],[draft_id]],drafts[id],drafts[non_canonical])=TRUE,0,IF(drafter_draft_stats[[#This Row],[total_veto_overrides]]-drafter_draft_stats[[#This Row],[veto_overrides_used]]&gt;=1,1,0))</f>
        <v>0</v>
      </c>
    </row>
    <row r="814" spans="2:19" x14ac:dyDescent="0.25">
      <c r="B814" t="s">
        <v>459</v>
      </c>
      <c r="C814" t="str">
        <f>_xlfn.XLOOKUP(drafter_draft_stats[[#This Row],[draft_id]],drafts[id],drafts[title])</f>
        <v>Monty Python mini-Super Draft</v>
      </c>
      <c r="D814" t="s">
        <v>1237</v>
      </c>
      <c r="E814" t="str">
        <f>_xlfn.XLOOKUP(drafter_draft_stats[[#This Row],[drafter_id]],drafters[id],drafters[name],"")</f>
        <v>Clay Keller</v>
      </c>
      <c r="G814" t="str">
        <f>_xlfn.XLOOKUP(drafter_draft_stats[[#This Row],[drafter_team_id]],drafter_teams[id],drafter_teams[name],"")</f>
        <v/>
      </c>
      <c r="H814">
        <f>1</f>
        <v>1</v>
      </c>
      <c r="I814" cm="1">
        <f t="array" ref="I814">IF(_xlfn.XLOOKUP(drafter_draft_stats[[#This Row],[draft_id]],drafts[id],drafts[non_canonical])=TRUE,0,_xlfn.XLOOKUP(drafter_draft_stats[[#This Row],[drafter_id]],$D$2:$D813,$R$2:$R813,0,,-1))</f>
        <v>0</v>
      </c>
      <c r="J814" cm="1">
        <f t="array" ref="J814">IF(_xlfn.XLOOKUP(drafter_draft_stats[[#This Row],[draft_id]],drafts[id],drafts[non_canonical])=TRUE,0,_xlfn.XLOOKUP(drafter_draft_stats[[#This Row],[drafter_id]],$D$2:$D813,$S$2:$S813,0,,-1))</f>
        <v>0</v>
      </c>
      <c r="K814" cm="1">
        <f t="array" ref="K814">IF(_xlfn.XLOOKUP(1,(game_boards[draft_id]=drafter_draft_stats[[#This Row],[draft_id]])*(game_boards[drafter_id]=drafter_draft_stats[[#This Row],[drafter_id]]),game_boards[has_bonus_veto])=TRUE,1,0)</f>
        <v>0</v>
      </c>
      <c r="L814" cm="1">
        <f t="array" ref="L814">IF(_xlfn.XLOOKUP(1,(game_boards[draft_id]=drafter_draft_stats[[#This Row],[draft_id]])*(game_boards[drafter_id]=drafter_draft_stats[[#This Row],[drafter_id]]),game_boards[has_bonus_veto_override])=TRUE,1,0)</f>
        <v>0</v>
      </c>
      <c r="M814">
        <f>drafter_draft_stats[[#This Row],[starting_veto]]+drafter_draft_stats[[#This Row],[rollover_vetoes]]+drafter_draft_stats[[#This Row],[trivia_vetoes]]</f>
        <v>1</v>
      </c>
      <c r="N814">
        <f>drafter_draft_stats[[#This Row],[rollover_veto_override]]+drafter_draft_stats[[#This Row],[trivia_veto_override]]</f>
        <v>0</v>
      </c>
      <c r="R814">
        <f>IF(_xlfn.XLOOKUP(drafter_draft_stats[[#This Row],[draft_id]],drafts[id],drafts[non_canonical])=TRUE,0,IF(drafter_draft_stats[[#This Row],[total_vetoes]]-drafter_draft_stats[[#This Row],[vetoes_used]]&gt;=1,1,0))</f>
        <v>0</v>
      </c>
      <c r="S814">
        <f>IF(_xlfn.XLOOKUP(drafter_draft_stats[[#This Row],[draft_id]],drafts[id],drafts[non_canonical])=TRUE,0,IF(drafter_draft_stats[[#This Row],[total_veto_overrides]]-drafter_draft_stats[[#This Row],[veto_overrides_used]]&gt;=1,1,0))</f>
        <v>0</v>
      </c>
    </row>
    <row r="815" spans="2:19" x14ac:dyDescent="0.25">
      <c r="B815" t="s">
        <v>484</v>
      </c>
      <c r="C815" t="str">
        <f>_xlfn.XLOOKUP(drafter_draft_stats[[#This Row],[draft_id]],drafts[id],drafts[title])</f>
        <v>Barry Levinson's Baltimore mini-Super Draft</v>
      </c>
      <c r="D815" t="s">
        <v>1115</v>
      </c>
      <c r="E815" t="str">
        <f>_xlfn.XLOOKUP(drafter_draft_stats[[#This Row],[drafter_id]],drafters[id],drafters[name],"")</f>
        <v>Ryan Marker</v>
      </c>
      <c r="G815" t="str">
        <f>_xlfn.XLOOKUP(drafter_draft_stats[[#This Row],[drafter_team_id]],drafter_teams[id],drafter_teams[name],"")</f>
        <v/>
      </c>
      <c r="H815">
        <f>1</f>
        <v>1</v>
      </c>
      <c r="I815" cm="1">
        <f t="array" ref="I815">IF(_xlfn.XLOOKUP(drafter_draft_stats[[#This Row],[draft_id]],drafts[id],drafts[non_canonical])=TRUE,0,_xlfn.XLOOKUP(drafter_draft_stats[[#This Row],[drafter_id]],$D$2:$D814,$R$2:$R814,0,,-1))</f>
        <v>0</v>
      </c>
      <c r="J815" cm="1">
        <f t="array" ref="J815">IF(_xlfn.XLOOKUP(drafter_draft_stats[[#This Row],[draft_id]],drafts[id],drafts[non_canonical])=TRUE,0,_xlfn.XLOOKUP(drafter_draft_stats[[#This Row],[drafter_id]],$D$2:$D814,$S$2:$S814,0,,-1))</f>
        <v>0</v>
      </c>
      <c r="K815" cm="1">
        <f t="array" ref="K815">IF(_xlfn.XLOOKUP(1,(game_boards[draft_id]=drafter_draft_stats[[#This Row],[draft_id]])*(game_boards[drafter_id]=drafter_draft_stats[[#This Row],[drafter_id]]),game_boards[has_bonus_veto])=TRUE,1,0)</f>
        <v>0</v>
      </c>
      <c r="L815" cm="1">
        <f t="array" ref="L815">IF(_xlfn.XLOOKUP(1,(game_boards[draft_id]=drafter_draft_stats[[#This Row],[draft_id]])*(game_boards[drafter_id]=drafter_draft_stats[[#This Row],[drafter_id]]),game_boards[has_bonus_veto_override])=TRUE,1,0)</f>
        <v>0</v>
      </c>
      <c r="M815">
        <f>drafter_draft_stats[[#This Row],[starting_veto]]+drafter_draft_stats[[#This Row],[rollover_vetoes]]+drafter_draft_stats[[#This Row],[trivia_vetoes]]</f>
        <v>1</v>
      </c>
      <c r="N815">
        <f>drafter_draft_stats[[#This Row],[rollover_veto_override]]+drafter_draft_stats[[#This Row],[trivia_veto_override]]</f>
        <v>0</v>
      </c>
      <c r="P815">
        <v>1</v>
      </c>
      <c r="R815">
        <f>IF(_xlfn.XLOOKUP(drafter_draft_stats[[#This Row],[draft_id]],drafts[id],drafts[non_canonical])=TRUE,0,IF(drafter_draft_stats[[#This Row],[total_vetoes]]-drafter_draft_stats[[#This Row],[vetoes_used]]&gt;=1,1,0))</f>
        <v>0</v>
      </c>
      <c r="S815">
        <f>IF(_xlfn.XLOOKUP(drafter_draft_stats[[#This Row],[draft_id]],drafts[id],drafts[non_canonical])=TRUE,0,IF(drafter_draft_stats[[#This Row],[total_veto_overrides]]-drafter_draft_stats[[#This Row],[veto_overrides_used]]&gt;=1,1,0))</f>
        <v>0</v>
      </c>
    </row>
    <row r="816" spans="2:19" x14ac:dyDescent="0.25">
      <c r="B816" t="s">
        <v>484</v>
      </c>
      <c r="C816" t="str">
        <f>_xlfn.XLOOKUP(drafter_draft_stats[[#This Row],[draft_id]],drafts[id],drafts[title])</f>
        <v>Barry Levinson's Baltimore mini-Super Draft</v>
      </c>
      <c r="D816" t="s">
        <v>1237</v>
      </c>
      <c r="E816" t="str">
        <f>_xlfn.XLOOKUP(drafter_draft_stats[[#This Row],[drafter_id]],drafters[id],drafters[name],"")</f>
        <v>Clay Keller</v>
      </c>
      <c r="G816" t="str">
        <f>_xlfn.XLOOKUP(drafter_draft_stats[[#This Row],[drafter_team_id]],drafter_teams[id],drafter_teams[name],"")</f>
        <v/>
      </c>
      <c r="H816">
        <f>1</f>
        <v>1</v>
      </c>
      <c r="I816" cm="1">
        <f t="array" ref="I816">IF(_xlfn.XLOOKUP(drafter_draft_stats[[#This Row],[draft_id]],drafts[id],drafts[non_canonical])=TRUE,0,_xlfn.XLOOKUP(drafter_draft_stats[[#This Row],[drafter_id]],$D$2:$D815,$R$2:$R815,0,,-1))</f>
        <v>0</v>
      </c>
      <c r="J816" cm="1">
        <f t="array" ref="J816">IF(_xlfn.XLOOKUP(drafter_draft_stats[[#This Row],[draft_id]],drafts[id],drafts[non_canonical])=TRUE,0,_xlfn.XLOOKUP(drafter_draft_stats[[#This Row],[drafter_id]],$D$2:$D815,$S$2:$S815,0,,-1))</f>
        <v>0</v>
      </c>
      <c r="K816" cm="1">
        <f t="array" ref="K816">IF(_xlfn.XLOOKUP(1,(game_boards[draft_id]=drafter_draft_stats[[#This Row],[draft_id]])*(game_boards[drafter_id]=drafter_draft_stats[[#This Row],[drafter_id]]),game_boards[has_bonus_veto])=TRUE,1,0)</f>
        <v>0</v>
      </c>
      <c r="L816" cm="1">
        <f t="array" ref="L816">IF(_xlfn.XLOOKUP(1,(game_boards[draft_id]=drafter_draft_stats[[#This Row],[draft_id]])*(game_boards[drafter_id]=drafter_draft_stats[[#This Row],[drafter_id]]),game_boards[has_bonus_veto_override])=TRUE,1,0)</f>
        <v>0</v>
      </c>
      <c r="M816">
        <f>drafter_draft_stats[[#This Row],[starting_veto]]+drafter_draft_stats[[#This Row],[rollover_vetoes]]+drafter_draft_stats[[#This Row],[trivia_vetoes]]</f>
        <v>1</v>
      </c>
      <c r="N816">
        <f>drafter_draft_stats[[#This Row],[rollover_veto_override]]+drafter_draft_stats[[#This Row],[trivia_veto_override]]</f>
        <v>0</v>
      </c>
      <c r="R816">
        <f>IF(_xlfn.XLOOKUP(drafter_draft_stats[[#This Row],[draft_id]],drafts[id],drafts[non_canonical])=TRUE,0,IF(drafter_draft_stats[[#This Row],[total_vetoes]]-drafter_draft_stats[[#This Row],[vetoes_used]]&gt;=1,1,0))</f>
        <v>0</v>
      </c>
      <c r="S816">
        <f>IF(_xlfn.XLOOKUP(drafter_draft_stats[[#This Row],[draft_id]],drafts[id],drafts[non_canonical])=TRUE,0,IF(drafter_draft_stats[[#This Row],[total_veto_overrides]]-drafter_draft_stats[[#This Row],[veto_overrides_used]]&gt;=1,1,0))</f>
        <v>0</v>
      </c>
    </row>
    <row r="817" spans="2:19" x14ac:dyDescent="0.25">
      <c r="B817" t="s">
        <v>152</v>
      </c>
      <c r="C817" t="str">
        <f>_xlfn.XLOOKUP(drafter_draft_stats[[#This Row],[draft_id]],drafts[id],drafts[title])</f>
        <v>Scream mini-Super Draft</v>
      </c>
      <c r="D817" t="s">
        <v>1115</v>
      </c>
      <c r="E817" t="str">
        <f>_xlfn.XLOOKUP(drafter_draft_stats[[#This Row],[drafter_id]],drafters[id],drafters[name],"")</f>
        <v>Ryan Marker</v>
      </c>
      <c r="G817" t="str">
        <f>_xlfn.XLOOKUP(drafter_draft_stats[[#This Row],[drafter_team_id]],drafter_teams[id],drafter_teams[name],"")</f>
        <v/>
      </c>
      <c r="H817">
        <f>1</f>
        <v>1</v>
      </c>
      <c r="I817" cm="1">
        <f t="array" ref="I817">IF(_xlfn.XLOOKUP(drafter_draft_stats[[#This Row],[draft_id]],drafts[id],drafts[non_canonical])=TRUE,0,_xlfn.XLOOKUP(drafter_draft_stats[[#This Row],[drafter_id]],$D$2:$D816,$R$2:$R816,0,,-1))</f>
        <v>0</v>
      </c>
      <c r="J817" cm="1">
        <f t="array" ref="J817">IF(_xlfn.XLOOKUP(drafter_draft_stats[[#This Row],[draft_id]],drafts[id],drafts[non_canonical])=TRUE,0,_xlfn.XLOOKUP(drafter_draft_stats[[#This Row],[drafter_id]],$D$2:$D816,$S$2:$S816,0,,-1))</f>
        <v>0</v>
      </c>
      <c r="K817" cm="1">
        <f t="array" ref="K817">IF(_xlfn.XLOOKUP(1,(game_boards[draft_id]=drafter_draft_stats[[#This Row],[draft_id]])*(game_boards[drafter_id]=drafter_draft_stats[[#This Row],[drafter_id]]),game_boards[has_bonus_veto])=TRUE,1,0)</f>
        <v>0</v>
      </c>
      <c r="L817" cm="1">
        <f t="array" ref="L817">IF(_xlfn.XLOOKUP(1,(game_boards[draft_id]=drafter_draft_stats[[#This Row],[draft_id]])*(game_boards[drafter_id]=drafter_draft_stats[[#This Row],[drafter_id]]),game_boards[has_bonus_veto_override])=TRUE,1,0)</f>
        <v>0</v>
      </c>
      <c r="M817">
        <f>drafter_draft_stats[[#This Row],[starting_veto]]+drafter_draft_stats[[#This Row],[rollover_vetoes]]+drafter_draft_stats[[#This Row],[trivia_vetoes]]</f>
        <v>1</v>
      </c>
      <c r="N817">
        <f>drafter_draft_stats[[#This Row],[rollover_veto_override]]+drafter_draft_stats[[#This Row],[trivia_veto_override]]</f>
        <v>0</v>
      </c>
      <c r="P817">
        <v>1</v>
      </c>
      <c r="R817">
        <f>IF(_xlfn.XLOOKUP(drafter_draft_stats[[#This Row],[draft_id]],drafts[id],drafts[non_canonical])=TRUE,0,IF(drafter_draft_stats[[#This Row],[total_vetoes]]-drafter_draft_stats[[#This Row],[vetoes_used]]&gt;=1,1,0))</f>
        <v>0</v>
      </c>
      <c r="S817">
        <f>IF(_xlfn.XLOOKUP(drafter_draft_stats[[#This Row],[draft_id]],drafts[id],drafts[non_canonical])=TRUE,0,IF(drafter_draft_stats[[#This Row],[total_veto_overrides]]-drafter_draft_stats[[#This Row],[veto_overrides_used]]&gt;=1,1,0))</f>
        <v>0</v>
      </c>
    </row>
    <row r="818" spans="2:19" x14ac:dyDescent="0.25">
      <c r="B818" t="s">
        <v>152</v>
      </c>
      <c r="C818" t="str">
        <f>_xlfn.XLOOKUP(drafter_draft_stats[[#This Row],[draft_id]],drafts[id],drafts[title])</f>
        <v>Scream mini-Super Draft</v>
      </c>
      <c r="D818" t="s">
        <v>1237</v>
      </c>
      <c r="E818" t="str">
        <f>_xlfn.XLOOKUP(drafter_draft_stats[[#This Row],[drafter_id]],drafters[id],drafters[name],"")</f>
        <v>Clay Keller</v>
      </c>
      <c r="G818" t="str">
        <f>_xlfn.XLOOKUP(drafter_draft_stats[[#This Row],[drafter_team_id]],drafter_teams[id],drafter_teams[name],"")</f>
        <v/>
      </c>
      <c r="H818">
        <f>1</f>
        <v>1</v>
      </c>
      <c r="I818" cm="1">
        <f t="array" ref="I818">IF(_xlfn.XLOOKUP(drafter_draft_stats[[#This Row],[draft_id]],drafts[id],drafts[non_canonical])=TRUE,0,_xlfn.XLOOKUP(drafter_draft_stats[[#This Row],[drafter_id]],$D$2:$D817,$R$2:$R817,0,,-1))</f>
        <v>0</v>
      </c>
      <c r="J818" cm="1">
        <f t="array" ref="J818">IF(_xlfn.XLOOKUP(drafter_draft_stats[[#This Row],[draft_id]],drafts[id],drafts[non_canonical])=TRUE,0,_xlfn.XLOOKUP(drafter_draft_stats[[#This Row],[drafter_id]],$D$2:$D817,$S$2:$S817,0,,-1))</f>
        <v>0</v>
      </c>
      <c r="K818" cm="1">
        <f t="array" ref="K818">IF(_xlfn.XLOOKUP(1,(game_boards[draft_id]=drafter_draft_stats[[#This Row],[draft_id]])*(game_boards[drafter_id]=drafter_draft_stats[[#This Row],[drafter_id]]),game_boards[has_bonus_veto])=TRUE,1,0)</f>
        <v>0</v>
      </c>
      <c r="L818" cm="1">
        <f t="array" ref="L818">IF(_xlfn.XLOOKUP(1,(game_boards[draft_id]=drafter_draft_stats[[#This Row],[draft_id]])*(game_boards[drafter_id]=drafter_draft_stats[[#This Row],[drafter_id]]),game_boards[has_bonus_veto_override])=TRUE,1,0)</f>
        <v>0</v>
      </c>
      <c r="M818">
        <f>drafter_draft_stats[[#This Row],[starting_veto]]+drafter_draft_stats[[#This Row],[rollover_vetoes]]+drafter_draft_stats[[#This Row],[trivia_vetoes]]</f>
        <v>1</v>
      </c>
      <c r="N818">
        <f>drafter_draft_stats[[#This Row],[rollover_veto_override]]+drafter_draft_stats[[#This Row],[trivia_veto_override]]</f>
        <v>0</v>
      </c>
      <c r="R818">
        <f>IF(_xlfn.XLOOKUP(drafter_draft_stats[[#This Row],[draft_id]],drafts[id],drafts[non_canonical])=TRUE,0,IF(drafter_draft_stats[[#This Row],[total_vetoes]]-drafter_draft_stats[[#This Row],[vetoes_used]]&gt;=1,1,0))</f>
        <v>0</v>
      </c>
      <c r="S818">
        <f>IF(_xlfn.XLOOKUP(drafter_draft_stats[[#This Row],[draft_id]],drafts[id],drafts[non_canonical])=TRUE,0,IF(drafter_draft_stats[[#This Row],[total_veto_overrides]]-drafter_draft_stats[[#This Row],[veto_overrides_used]]&gt;=1,1,0))</f>
        <v>0</v>
      </c>
    </row>
    <row r="819" spans="2:19" x14ac:dyDescent="0.25">
      <c r="B819" t="s">
        <v>202</v>
      </c>
      <c r="C819" t="str">
        <f>_xlfn.XLOOKUP(drafter_draft_stats[[#This Row],[draft_id]],drafts[id],drafts[title])</f>
        <v>Dragonheart mini-Super Draft</v>
      </c>
      <c r="D819" t="s">
        <v>1115</v>
      </c>
      <c r="E819" t="str">
        <f>_xlfn.XLOOKUP(drafter_draft_stats[[#This Row],[drafter_id]],drafters[id],drafters[name],"")</f>
        <v>Ryan Marker</v>
      </c>
      <c r="G819" t="str">
        <f>_xlfn.XLOOKUP(drafter_draft_stats[[#This Row],[drafter_team_id]],drafter_teams[id],drafter_teams[name],"")</f>
        <v/>
      </c>
      <c r="H819">
        <f>1</f>
        <v>1</v>
      </c>
      <c r="I819" cm="1">
        <f t="array" ref="I819">IF(_xlfn.XLOOKUP(drafter_draft_stats[[#This Row],[draft_id]],drafts[id],drafts[non_canonical])=TRUE,0,_xlfn.XLOOKUP(drafter_draft_stats[[#This Row],[drafter_id]],$D$2:$D818,$R$2:$R818,0,,-1))</f>
        <v>0</v>
      </c>
      <c r="J819" cm="1">
        <f t="array" ref="J819">IF(_xlfn.XLOOKUP(drafter_draft_stats[[#This Row],[draft_id]],drafts[id],drafts[non_canonical])=TRUE,0,_xlfn.XLOOKUP(drafter_draft_stats[[#This Row],[drafter_id]],$D$2:$D818,$S$2:$S818,0,,-1))</f>
        <v>0</v>
      </c>
      <c r="K819" cm="1">
        <f t="array" ref="K819">IF(_xlfn.XLOOKUP(1,(game_boards[draft_id]=drafter_draft_stats[[#This Row],[draft_id]])*(game_boards[drafter_id]=drafter_draft_stats[[#This Row],[drafter_id]]),game_boards[has_bonus_veto])=TRUE,1,0)</f>
        <v>0</v>
      </c>
      <c r="L819" cm="1">
        <f t="array" ref="L819">IF(_xlfn.XLOOKUP(1,(game_boards[draft_id]=drafter_draft_stats[[#This Row],[draft_id]])*(game_boards[drafter_id]=drafter_draft_stats[[#This Row],[drafter_id]]),game_boards[has_bonus_veto_override])=TRUE,1,0)</f>
        <v>0</v>
      </c>
      <c r="M819">
        <f>drafter_draft_stats[[#This Row],[starting_veto]]+drafter_draft_stats[[#This Row],[rollover_vetoes]]+drafter_draft_stats[[#This Row],[trivia_vetoes]]</f>
        <v>1</v>
      </c>
      <c r="N819">
        <f>drafter_draft_stats[[#This Row],[rollover_veto_override]]+drafter_draft_stats[[#This Row],[trivia_veto_override]]</f>
        <v>0</v>
      </c>
      <c r="R819">
        <f>IF(_xlfn.XLOOKUP(drafter_draft_stats[[#This Row],[draft_id]],drafts[id],drafts[non_canonical])=TRUE,0,IF(drafter_draft_stats[[#This Row],[total_vetoes]]-drafter_draft_stats[[#This Row],[vetoes_used]]&gt;=1,1,0))</f>
        <v>0</v>
      </c>
      <c r="S819">
        <f>IF(_xlfn.XLOOKUP(drafter_draft_stats[[#This Row],[draft_id]],drafts[id],drafts[non_canonical])=TRUE,0,IF(drafter_draft_stats[[#This Row],[total_veto_overrides]]-drafter_draft_stats[[#This Row],[veto_overrides_used]]&gt;=1,1,0))</f>
        <v>0</v>
      </c>
    </row>
    <row r="820" spans="2:19" x14ac:dyDescent="0.25">
      <c r="B820" t="s">
        <v>202</v>
      </c>
      <c r="C820" t="str">
        <f>_xlfn.XLOOKUP(drafter_draft_stats[[#This Row],[draft_id]],drafts[id],drafts[title])</f>
        <v>Dragonheart mini-Super Draft</v>
      </c>
      <c r="D820" t="s">
        <v>1237</v>
      </c>
      <c r="E820" t="str">
        <f>_xlfn.XLOOKUP(drafter_draft_stats[[#This Row],[drafter_id]],drafters[id],drafters[name],"")</f>
        <v>Clay Keller</v>
      </c>
      <c r="G820" t="str">
        <f>_xlfn.XLOOKUP(drafter_draft_stats[[#This Row],[drafter_team_id]],drafter_teams[id],drafter_teams[name],"")</f>
        <v/>
      </c>
      <c r="H820">
        <f>1</f>
        <v>1</v>
      </c>
      <c r="I820" cm="1">
        <f t="array" ref="I820">IF(_xlfn.XLOOKUP(drafter_draft_stats[[#This Row],[draft_id]],drafts[id],drafts[non_canonical])=TRUE,0,_xlfn.XLOOKUP(drafter_draft_stats[[#This Row],[drafter_id]],$D$2:$D819,$R$2:$R819,0,,-1))</f>
        <v>0</v>
      </c>
      <c r="J820" cm="1">
        <f t="array" ref="J820">IF(_xlfn.XLOOKUP(drafter_draft_stats[[#This Row],[draft_id]],drafts[id],drafts[non_canonical])=TRUE,0,_xlfn.XLOOKUP(drafter_draft_stats[[#This Row],[drafter_id]],$D$2:$D819,$S$2:$S819,0,,-1))</f>
        <v>0</v>
      </c>
      <c r="K820" cm="1">
        <f t="array" ref="K820">IF(_xlfn.XLOOKUP(1,(game_boards[draft_id]=drafter_draft_stats[[#This Row],[draft_id]])*(game_boards[drafter_id]=drafter_draft_stats[[#This Row],[drafter_id]]),game_boards[has_bonus_veto])=TRUE,1,0)</f>
        <v>0</v>
      </c>
      <c r="L820" cm="1">
        <f t="array" ref="L820">IF(_xlfn.XLOOKUP(1,(game_boards[draft_id]=drafter_draft_stats[[#This Row],[draft_id]])*(game_boards[drafter_id]=drafter_draft_stats[[#This Row],[drafter_id]]),game_boards[has_bonus_veto_override])=TRUE,1,0)</f>
        <v>0</v>
      </c>
      <c r="M820">
        <f>drafter_draft_stats[[#This Row],[starting_veto]]+drafter_draft_stats[[#This Row],[rollover_vetoes]]+drafter_draft_stats[[#This Row],[trivia_vetoes]]</f>
        <v>1</v>
      </c>
      <c r="N820">
        <f>drafter_draft_stats[[#This Row],[rollover_veto_override]]+drafter_draft_stats[[#This Row],[trivia_veto_override]]</f>
        <v>0</v>
      </c>
      <c r="P820">
        <v>1</v>
      </c>
      <c r="R820">
        <f>IF(_xlfn.XLOOKUP(drafter_draft_stats[[#This Row],[draft_id]],drafts[id],drafts[non_canonical])=TRUE,0,IF(drafter_draft_stats[[#This Row],[total_vetoes]]-drafter_draft_stats[[#This Row],[vetoes_used]]&gt;=1,1,0))</f>
        <v>0</v>
      </c>
      <c r="S820">
        <f>IF(_xlfn.XLOOKUP(drafter_draft_stats[[#This Row],[draft_id]],drafts[id],drafts[non_canonical])=TRUE,0,IF(drafter_draft_stats[[#This Row],[total_veto_overrides]]-drafter_draft_stats[[#This Row],[veto_overrides_used]]&gt;=1,1,0))</f>
        <v>0</v>
      </c>
    </row>
    <row r="821" spans="2:19" x14ac:dyDescent="0.25">
      <c r="B821" t="s">
        <v>206</v>
      </c>
      <c r="C821" t="str">
        <f>_xlfn.XLOOKUP(drafter_draft_stats[[#This Row],[draft_id]],drafts[id],drafts[title])</f>
        <v>Harry Palmer mini-Super Draft</v>
      </c>
      <c r="D821" t="s">
        <v>1115</v>
      </c>
      <c r="E821" t="str">
        <f>_xlfn.XLOOKUP(drafter_draft_stats[[#This Row],[drafter_id]],drafters[id],drafters[name],"")</f>
        <v>Ryan Marker</v>
      </c>
      <c r="G821" t="str">
        <f>_xlfn.XLOOKUP(drafter_draft_stats[[#This Row],[drafter_team_id]],drafter_teams[id],drafter_teams[name],"")</f>
        <v/>
      </c>
      <c r="H821">
        <f>1</f>
        <v>1</v>
      </c>
      <c r="I821" cm="1">
        <f t="array" ref="I821">IF(_xlfn.XLOOKUP(drafter_draft_stats[[#This Row],[draft_id]],drafts[id],drafts[non_canonical])=TRUE,0,_xlfn.XLOOKUP(drafter_draft_stats[[#This Row],[drafter_id]],$D$2:$D820,$R$2:$R820,0,,-1))</f>
        <v>0</v>
      </c>
      <c r="J821" cm="1">
        <f t="array" ref="J821">IF(_xlfn.XLOOKUP(drafter_draft_stats[[#This Row],[draft_id]],drafts[id],drafts[non_canonical])=TRUE,0,_xlfn.XLOOKUP(drafter_draft_stats[[#This Row],[drafter_id]],$D$2:$D820,$S$2:$S820,0,,-1))</f>
        <v>0</v>
      </c>
      <c r="K821" cm="1">
        <f t="array" ref="K821">IF(_xlfn.XLOOKUP(1,(game_boards[draft_id]=drafter_draft_stats[[#This Row],[draft_id]])*(game_boards[drafter_id]=drafter_draft_stats[[#This Row],[drafter_id]]),game_boards[has_bonus_veto])=TRUE,1,0)</f>
        <v>0</v>
      </c>
      <c r="L821" cm="1">
        <f t="array" ref="L821">IF(_xlfn.XLOOKUP(1,(game_boards[draft_id]=drafter_draft_stats[[#This Row],[draft_id]])*(game_boards[drafter_id]=drafter_draft_stats[[#This Row],[drafter_id]]),game_boards[has_bonus_veto_override])=TRUE,1,0)</f>
        <v>0</v>
      </c>
      <c r="M821">
        <f>drafter_draft_stats[[#This Row],[starting_veto]]+drafter_draft_stats[[#This Row],[rollover_vetoes]]+drafter_draft_stats[[#This Row],[trivia_vetoes]]</f>
        <v>1</v>
      </c>
      <c r="N821">
        <f>drafter_draft_stats[[#This Row],[rollover_veto_override]]+drafter_draft_stats[[#This Row],[trivia_veto_override]]</f>
        <v>0</v>
      </c>
      <c r="R821">
        <f>IF(_xlfn.XLOOKUP(drafter_draft_stats[[#This Row],[draft_id]],drafts[id],drafts[non_canonical])=TRUE,0,IF(drafter_draft_stats[[#This Row],[total_vetoes]]-drafter_draft_stats[[#This Row],[vetoes_used]]&gt;=1,1,0))</f>
        <v>0</v>
      </c>
      <c r="S821">
        <f>IF(_xlfn.XLOOKUP(drafter_draft_stats[[#This Row],[draft_id]],drafts[id],drafts[non_canonical])=TRUE,0,IF(drafter_draft_stats[[#This Row],[total_veto_overrides]]-drafter_draft_stats[[#This Row],[veto_overrides_used]]&gt;=1,1,0))</f>
        <v>0</v>
      </c>
    </row>
    <row r="822" spans="2:19" x14ac:dyDescent="0.25">
      <c r="B822" t="s">
        <v>206</v>
      </c>
      <c r="C822" t="str">
        <f>_xlfn.XLOOKUP(drafter_draft_stats[[#This Row],[draft_id]],drafts[id],drafts[title])</f>
        <v>Harry Palmer mini-Super Draft</v>
      </c>
      <c r="D822" t="s">
        <v>1237</v>
      </c>
      <c r="E822" t="str">
        <f>_xlfn.XLOOKUP(drafter_draft_stats[[#This Row],[drafter_id]],drafters[id],drafters[name],"")</f>
        <v>Clay Keller</v>
      </c>
      <c r="G822" t="str">
        <f>_xlfn.XLOOKUP(drafter_draft_stats[[#This Row],[drafter_team_id]],drafter_teams[id],drafter_teams[name],"")</f>
        <v/>
      </c>
      <c r="H822">
        <f>1</f>
        <v>1</v>
      </c>
      <c r="I822" cm="1">
        <f t="array" ref="I822">IF(_xlfn.XLOOKUP(drafter_draft_stats[[#This Row],[draft_id]],drafts[id],drafts[non_canonical])=TRUE,0,_xlfn.XLOOKUP(drafter_draft_stats[[#This Row],[drafter_id]],$D$2:$D821,$R$2:$R821,0,,-1))</f>
        <v>0</v>
      </c>
      <c r="J822" cm="1">
        <f t="array" ref="J822">IF(_xlfn.XLOOKUP(drafter_draft_stats[[#This Row],[draft_id]],drafts[id],drafts[non_canonical])=TRUE,0,_xlfn.XLOOKUP(drafter_draft_stats[[#This Row],[drafter_id]],$D$2:$D821,$S$2:$S821,0,,-1))</f>
        <v>0</v>
      </c>
      <c r="K822" cm="1">
        <f t="array" ref="K822">IF(_xlfn.XLOOKUP(1,(game_boards[draft_id]=drafter_draft_stats[[#This Row],[draft_id]])*(game_boards[drafter_id]=drafter_draft_stats[[#This Row],[drafter_id]]),game_boards[has_bonus_veto])=TRUE,1,0)</f>
        <v>0</v>
      </c>
      <c r="L822" cm="1">
        <f t="array" ref="L822">IF(_xlfn.XLOOKUP(1,(game_boards[draft_id]=drafter_draft_stats[[#This Row],[draft_id]])*(game_boards[drafter_id]=drafter_draft_stats[[#This Row],[drafter_id]]),game_boards[has_bonus_veto_override])=TRUE,1,0)</f>
        <v>0</v>
      </c>
      <c r="M822">
        <f>drafter_draft_stats[[#This Row],[starting_veto]]+drafter_draft_stats[[#This Row],[rollover_vetoes]]+drafter_draft_stats[[#This Row],[trivia_vetoes]]</f>
        <v>1</v>
      </c>
      <c r="N822">
        <f>drafter_draft_stats[[#This Row],[rollover_veto_override]]+drafter_draft_stats[[#This Row],[trivia_veto_override]]</f>
        <v>0</v>
      </c>
      <c r="P822">
        <v>1</v>
      </c>
      <c r="R822">
        <f>IF(_xlfn.XLOOKUP(drafter_draft_stats[[#This Row],[draft_id]],drafts[id],drafts[non_canonical])=TRUE,0,IF(drafter_draft_stats[[#This Row],[total_vetoes]]-drafter_draft_stats[[#This Row],[vetoes_used]]&gt;=1,1,0))</f>
        <v>0</v>
      </c>
      <c r="S822">
        <f>IF(_xlfn.XLOOKUP(drafter_draft_stats[[#This Row],[draft_id]],drafts[id],drafts[non_canonical])=TRUE,0,IF(drafter_draft_stats[[#This Row],[total_veto_overrides]]-drafter_draft_stats[[#This Row],[veto_overrides_used]]&gt;=1,1,0))</f>
        <v>0</v>
      </c>
    </row>
    <row r="823" spans="2:19" x14ac:dyDescent="0.25">
      <c r="B823" t="s">
        <v>130</v>
      </c>
      <c r="C823" t="str">
        <f>_xlfn.XLOOKUP(drafter_draft_stats[[#This Row],[draft_id]],drafts[id],drafts[title])</f>
        <v>The "Modern" Mummy mini-Super Draft</v>
      </c>
      <c r="D823" t="s">
        <v>1115</v>
      </c>
      <c r="E823" t="str">
        <f>_xlfn.XLOOKUP(drafter_draft_stats[[#This Row],[drafter_id]],drafters[id],drafters[name],"")</f>
        <v>Ryan Marker</v>
      </c>
      <c r="G823" t="str">
        <f>_xlfn.XLOOKUP(drafter_draft_stats[[#This Row],[drafter_team_id]],drafter_teams[id],drafter_teams[name],"")</f>
        <v/>
      </c>
      <c r="H823">
        <f>1</f>
        <v>1</v>
      </c>
      <c r="I823" cm="1">
        <f t="array" ref="I823">IF(_xlfn.XLOOKUP(drafter_draft_stats[[#This Row],[draft_id]],drafts[id],drafts[non_canonical])=TRUE,0,_xlfn.XLOOKUP(drafter_draft_stats[[#This Row],[drafter_id]],$D$2:$D822,$R$2:$R822,0,,-1))</f>
        <v>0</v>
      </c>
      <c r="J823" cm="1">
        <f t="array" ref="J823">IF(_xlfn.XLOOKUP(drafter_draft_stats[[#This Row],[draft_id]],drafts[id],drafts[non_canonical])=TRUE,0,_xlfn.XLOOKUP(drafter_draft_stats[[#This Row],[drafter_id]],$D$2:$D822,$S$2:$S822,0,,-1))</f>
        <v>0</v>
      </c>
      <c r="K823" cm="1">
        <f t="array" ref="K823">IF(_xlfn.XLOOKUP(1,(game_boards[draft_id]=drafter_draft_stats[[#This Row],[draft_id]])*(game_boards[drafter_id]=drafter_draft_stats[[#This Row],[drafter_id]]),game_boards[has_bonus_veto])=TRUE,1,0)</f>
        <v>0</v>
      </c>
      <c r="L823" cm="1">
        <f t="array" ref="L823">IF(_xlfn.XLOOKUP(1,(game_boards[draft_id]=drafter_draft_stats[[#This Row],[draft_id]])*(game_boards[drafter_id]=drafter_draft_stats[[#This Row],[drafter_id]]),game_boards[has_bonus_veto_override])=TRUE,1,0)</f>
        <v>0</v>
      </c>
      <c r="M823">
        <f>drafter_draft_stats[[#This Row],[starting_veto]]+drafter_draft_stats[[#This Row],[rollover_vetoes]]+drafter_draft_stats[[#This Row],[trivia_vetoes]]</f>
        <v>1</v>
      </c>
      <c r="N823">
        <f>drafter_draft_stats[[#This Row],[rollover_veto_override]]+drafter_draft_stats[[#This Row],[trivia_veto_override]]</f>
        <v>0</v>
      </c>
      <c r="P823">
        <v>1</v>
      </c>
      <c r="R823">
        <f>IF(_xlfn.XLOOKUP(drafter_draft_stats[[#This Row],[draft_id]],drafts[id],drafts[non_canonical])=TRUE,0,IF(drafter_draft_stats[[#This Row],[total_vetoes]]-drafter_draft_stats[[#This Row],[vetoes_used]]&gt;=1,1,0))</f>
        <v>0</v>
      </c>
      <c r="S823">
        <f>IF(_xlfn.XLOOKUP(drafter_draft_stats[[#This Row],[draft_id]],drafts[id],drafts[non_canonical])=TRUE,0,IF(drafter_draft_stats[[#This Row],[total_veto_overrides]]-drafter_draft_stats[[#This Row],[veto_overrides_used]]&gt;=1,1,0))</f>
        <v>0</v>
      </c>
    </row>
    <row r="824" spans="2:19" x14ac:dyDescent="0.25">
      <c r="B824" t="s">
        <v>130</v>
      </c>
      <c r="C824" t="str">
        <f>_xlfn.XLOOKUP(drafter_draft_stats[[#This Row],[draft_id]],drafts[id],drafts[title])</f>
        <v>The "Modern" Mummy mini-Super Draft</v>
      </c>
      <c r="D824" t="s">
        <v>1237</v>
      </c>
      <c r="E824" t="str">
        <f>_xlfn.XLOOKUP(drafter_draft_stats[[#This Row],[drafter_id]],drafters[id],drafters[name],"")</f>
        <v>Clay Keller</v>
      </c>
      <c r="G824" t="str">
        <f>_xlfn.XLOOKUP(drafter_draft_stats[[#This Row],[drafter_team_id]],drafter_teams[id],drafter_teams[name],"")</f>
        <v/>
      </c>
      <c r="H824">
        <f>1</f>
        <v>1</v>
      </c>
      <c r="I824" cm="1">
        <f t="array" ref="I824">IF(_xlfn.XLOOKUP(drafter_draft_stats[[#This Row],[draft_id]],drafts[id],drafts[non_canonical])=TRUE,0,_xlfn.XLOOKUP(drafter_draft_stats[[#This Row],[drafter_id]],$D$2:$D823,$R$2:$R823,0,,-1))</f>
        <v>0</v>
      </c>
      <c r="J824" cm="1">
        <f t="array" ref="J824">IF(_xlfn.XLOOKUP(drafter_draft_stats[[#This Row],[draft_id]],drafts[id],drafts[non_canonical])=TRUE,0,_xlfn.XLOOKUP(drafter_draft_stats[[#This Row],[drafter_id]],$D$2:$D823,$S$2:$S823,0,,-1))</f>
        <v>0</v>
      </c>
      <c r="K824" cm="1">
        <f t="array" ref="K824">IF(_xlfn.XLOOKUP(1,(game_boards[draft_id]=drafter_draft_stats[[#This Row],[draft_id]])*(game_boards[drafter_id]=drafter_draft_stats[[#This Row],[drafter_id]]),game_boards[has_bonus_veto])=TRUE,1,0)</f>
        <v>0</v>
      </c>
      <c r="L824" cm="1">
        <f t="array" ref="L824">IF(_xlfn.XLOOKUP(1,(game_boards[draft_id]=drafter_draft_stats[[#This Row],[draft_id]])*(game_boards[drafter_id]=drafter_draft_stats[[#This Row],[drafter_id]]),game_boards[has_bonus_veto_override])=TRUE,1,0)</f>
        <v>0</v>
      </c>
      <c r="M824">
        <f>drafter_draft_stats[[#This Row],[starting_veto]]+drafter_draft_stats[[#This Row],[rollover_vetoes]]+drafter_draft_stats[[#This Row],[trivia_vetoes]]</f>
        <v>1</v>
      </c>
      <c r="N824">
        <f>drafter_draft_stats[[#This Row],[rollover_veto_override]]+drafter_draft_stats[[#This Row],[trivia_veto_override]]</f>
        <v>0</v>
      </c>
      <c r="P824">
        <v>1</v>
      </c>
      <c r="R824">
        <f>IF(_xlfn.XLOOKUP(drafter_draft_stats[[#This Row],[draft_id]],drafts[id],drafts[non_canonical])=TRUE,0,IF(drafter_draft_stats[[#This Row],[total_vetoes]]-drafter_draft_stats[[#This Row],[vetoes_used]]&gt;=1,1,0))</f>
        <v>0</v>
      </c>
      <c r="S824">
        <f>IF(_xlfn.XLOOKUP(drafter_draft_stats[[#This Row],[draft_id]],drafts[id],drafts[non_canonical])=TRUE,0,IF(drafter_draft_stats[[#This Row],[total_veto_overrides]]-drafter_draft_stats[[#This Row],[veto_overrides_used]]&gt;=1,1,0))</f>
        <v>0</v>
      </c>
    </row>
    <row r="825" spans="2:19" x14ac:dyDescent="0.25">
      <c r="B825" t="s">
        <v>320</v>
      </c>
      <c r="C825" t="str">
        <f>_xlfn.XLOOKUP(drafter_draft_stats[[#This Row],[draft_id]],drafts[id],drafts[title])</f>
        <v>Evil Dead mini-Super Draft</v>
      </c>
      <c r="D825" t="s">
        <v>1115</v>
      </c>
      <c r="E825" t="str">
        <f>_xlfn.XLOOKUP(drafter_draft_stats[[#This Row],[drafter_id]],drafters[id],drafters[name],"")</f>
        <v>Ryan Marker</v>
      </c>
      <c r="G825" t="str">
        <f>_xlfn.XLOOKUP(drafter_draft_stats[[#This Row],[drafter_team_id]],drafter_teams[id],drafter_teams[name],"")</f>
        <v/>
      </c>
      <c r="H825">
        <f>1</f>
        <v>1</v>
      </c>
      <c r="I825" cm="1">
        <f t="array" ref="I825">IF(_xlfn.XLOOKUP(drafter_draft_stats[[#This Row],[draft_id]],drafts[id],drafts[non_canonical])=TRUE,0,_xlfn.XLOOKUP(drafter_draft_stats[[#This Row],[drafter_id]],$D$2:$D824,$R$2:$R824,0,,-1))</f>
        <v>0</v>
      </c>
      <c r="J825" cm="1">
        <f t="array" ref="J825">IF(_xlfn.XLOOKUP(drafter_draft_stats[[#This Row],[draft_id]],drafts[id],drafts[non_canonical])=TRUE,0,_xlfn.XLOOKUP(drafter_draft_stats[[#This Row],[drafter_id]],$D$2:$D824,$S$2:$S824,0,,-1))</f>
        <v>0</v>
      </c>
      <c r="K825" cm="1">
        <f t="array" ref="K825">IF(_xlfn.XLOOKUP(1,(game_boards[draft_id]=drafter_draft_stats[[#This Row],[draft_id]])*(game_boards[drafter_id]=drafter_draft_stats[[#This Row],[drafter_id]]),game_boards[has_bonus_veto])=TRUE,1,0)</f>
        <v>0</v>
      </c>
      <c r="L825" cm="1">
        <f t="array" ref="L825">IF(_xlfn.XLOOKUP(1,(game_boards[draft_id]=drafter_draft_stats[[#This Row],[draft_id]])*(game_boards[drafter_id]=drafter_draft_stats[[#This Row],[drafter_id]]),game_boards[has_bonus_veto_override])=TRUE,1,0)</f>
        <v>0</v>
      </c>
      <c r="M825">
        <f>drafter_draft_stats[[#This Row],[starting_veto]]+drafter_draft_stats[[#This Row],[rollover_vetoes]]+drafter_draft_stats[[#This Row],[trivia_vetoes]]</f>
        <v>1</v>
      </c>
      <c r="N825">
        <f>drafter_draft_stats[[#This Row],[rollover_veto_override]]+drafter_draft_stats[[#This Row],[trivia_veto_override]]</f>
        <v>0</v>
      </c>
      <c r="P825">
        <v>1</v>
      </c>
      <c r="R825">
        <f>IF(_xlfn.XLOOKUP(drafter_draft_stats[[#This Row],[draft_id]],drafts[id],drafts[non_canonical])=TRUE,0,IF(drafter_draft_stats[[#This Row],[total_vetoes]]-drafter_draft_stats[[#This Row],[vetoes_used]]&gt;=1,1,0))</f>
        <v>0</v>
      </c>
      <c r="S825">
        <f>IF(_xlfn.XLOOKUP(drafter_draft_stats[[#This Row],[draft_id]],drafts[id],drafts[non_canonical])=TRUE,0,IF(drafter_draft_stats[[#This Row],[total_veto_overrides]]-drafter_draft_stats[[#This Row],[veto_overrides_used]]&gt;=1,1,0))</f>
        <v>0</v>
      </c>
    </row>
    <row r="826" spans="2:19" x14ac:dyDescent="0.25">
      <c r="B826" t="s">
        <v>320</v>
      </c>
      <c r="C826" t="str">
        <f>_xlfn.XLOOKUP(drafter_draft_stats[[#This Row],[draft_id]],drafts[id],drafts[title])</f>
        <v>Evil Dead mini-Super Draft</v>
      </c>
      <c r="D826" t="s">
        <v>1237</v>
      </c>
      <c r="E826" t="str">
        <f>_xlfn.XLOOKUP(drafter_draft_stats[[#This Row],[drafter_id]],drafters[id],drafters[name],"")</f>
        <v>Clay Keller</v>
      </c>
      <c r="G826" t="str">
        <f>_xlfn.XLOOKUP(drafter_draft_stats[[#This Row],[drafter_team_id]],drafter_teams[id],drafter_teams[name],"")</f>
        <v/>
      </c>
      <c r="H826">
        <f>1</f>
        <v>1</v>
      </c>
      <c r="I826" cm="1">
        <f t="array" ref="I826">IF(_xlfn.XLOOKUP(drafter_draft_stats[[#This Row],[draft_id]],drafts[id],drafts[non_canonical])=TRUE,0,_xlfn.XLOOKUP(drafter_draft_stats[[#This Row],[drafter_id]],$D$2:$D825,$R$2:$R825,0,,-1))</f>
        <v>0</v>
      </c>
      <c r="J826" cm="1">
        <f t="array" ref="J826">IF(_xlfn.XLOOKUP(drafter_draft_stats[[#This Row],[draft_id]],drafts[id],drafts[non_canonical])=TRUE,0,_xlfn.XLOOKUP(drafter_draft_stats[[#This Row],[drafter_id]],$D$2:$D825,$S$2:$S825,0,,-1))</f>
        <v>0</v>
      </c>
      <c r="K826" cm="1">
        <f t="array" ref="K826">IF(_xlfn.XLOOKUP(1,(game_boards[draft_id]=drafter_draft_stats[[#This Row],[draft_id]])*(game_boards[drafter_id]=drafter_draft_stats[[#This Row],[drafter_id]]),game_boards[has_bonus_veto])=TRUE,1,0)</f>
        <v>0</v>
      </c>
      <c r="L826" cm="1">
        <f t="array" ref="L826">IF(_xlfn.XLOOKUP(1,(game_boards[draft_id]=drafter_draft_stats[[#This Row],[draft_id]])*(game_boards[drafter_id]=drafter_draft_stats[[#This Row],[drafter_id]]),game_boards[has_bonus_veto_override])=TRUE,1,0)</f>
        <v>0</v>
      </c>
      <c r="M826">
        <f>drafter_draft_stats[[#This Row],[starting_veto]]+drafter_draft_stats[[#This Row],[rollover_vetoes]]+drafter_draft_stats[[#This Row],[trivia_vetoes]]</f>
        <v>1</v>
      </c>
      <c r="N826">
        <f>drafter_draft_stats[[#This Row],[rollover_veto_override]]+drafter_draft_stats[[#This Row],[trivia_veto_override]]</f>
        <v>0</v>
      </c>
      <c r="P826">
        <v>1</v>
      </c>
      <c r="R826">
        <f>IF(_xlfn.XLOOKUP(drafter_draft_stats[[#This Row],[draft_id]],drafts[id],drafts[non_canonical])=TRUE,0,IF(drafter_draft_stats[[#This Row],[total_vetoes]]-drafter_draft_stats[[#This Row],[vetoes_used]]&gt;=1,1,0))</f>
        <v>0</v>
      </c>
      <c r="S826">
        <f>IF(_xlfn.XLOOKUP(drafter_draft_stats[[#This Row],[draft_id]],drafts[id],drafts[non_canonical])=TRUE,0,IF(drafter_draft_stats[[#This Row],[total_veto_overrides]]-drafter_draft_stats[[#This Row],[veto_overrides_used]]&gt;=1,1,0))</f>
        <v>0</v>
      </c>
    </row>
    <row r="827" spans="2:19" x14ac:dyDescent="0.25">
      <c r="B827" t="s">
        <v>174</v>
      </c>
      <c r="C827" t="str">
        <f>_xlfn.XLOOKUP(drafter_draft_stats[[#This Row],[draft_id]],drafts[id],drafts[title])</f>
        <v>REC mini-Super Draft</v>
      </c>
      <c r="D827" t="s">
        <v>1115</v>
      </c>
      <c r="E827" t="str">
        <f>_xlfn.XLOOKUP(drafter_draft_stats[[#This Row],[drafter_id]],drafters[id],drafters[name],"")</f>
        <v>Ryan Marker</v>
      </c>
      <c r="G827" t="str">
        <f>_xlfn.XLOOKUP(drafter_draft_stats[[#This Row],[drafter_team_id]],drafter_teams[id],drafter_teams[name],"")</f>
        <v/>
      </c>
      <c r="H827">
        <f>1</f>
        <v>1</v>
      </c>
      <c r="I827" cm="1">
        <f t="array" ref="I827">IF(_xlfn.XLOOKUP(drafter_draft_stats[[#This Row],[draft_id]],drafts[id],drafts[non_canonical])=TRUE,0,_xlfn.XLOOKUP(drafter_draft_stats[[#This Row],[drafter_id]],$D$2:$D826,$R$2:$R826,0,,-1))</f>
        <v>0</v>
      </c>
      <c r="J827" cm="1">
        <f t="array" ref="J827">IF(_xlfn.XLOOKUP(drafter_draft_stats[[#This Row],[draft_id]],drafts[id],drafts[non_canonical])=TRUE,0,_xlfn.XLOOKUP(drafter_draft_stats[[#This Row],[drafter_id]],$D$2:$D826,$S$2:$S826,0,,-1))</f>
        <v>0</v>
      </c>
      <c r="K827" cm="1">
        <f t="array" ref="K827">IF(_xlfn.XLOOKUP(1,(game_boards[draft_id]=drafter_draft_stats[[#This Row],[draft_id]])*(game_boards[drafter_id]=drafter_draft_stats[[#This Row],[drafter_id]]),game_boards[has_bonus_veto])=TRUE,1,0)</f>
        <v>0</v>
      </c>
      <c r="L827" cm="1">
        <f t="array" ref="L827">IF(_xlfn.XLOOKUP(1,(game_boards[draft_id]=drafter_draft_stats[[#This Row],[draft_id]])*(game_boards[drafter_id]=drafter_draft_stats[[#This Row],[drafter_id]]),game_boards[has_bonus_veto_override])=TRUE,1,0)</f>
        <v>0</v>
      </c>
      <c r="M827">
        <f>drafter_draft_stats[[#This Row],[starting_veto]]+drafter_draft_stats[[#This Row],[rollover_vetoes]]+drafter_draft_stats[[#This Row],[trivia_vetoes]]</f>
        <v>1</v>
      </c>
      <c r="N827">
        <f>drafter_draft_stats[[#This Row],[rollover_veto_override]]+drafter_draft_stats[[#This Row],[trivia_veto_override]]</f>
        <v>0</v>
      </c>
      <c r="P827">
        <v>1</v>
      </c>
      <c r="R827">
        <f>IF(_xlfn.XLOOKUP(drafter_draft_stats[[#This Row],[draft_id]],drafts[id],drafts[non_canonical])=TRUE,0,IF(drafter_draft_stats[[#This Row],[total_vetoes]]-drafter_draft_stats[[#This Row],[vetoes_used]]&gt;=1,1,0))</f>
        <v>0</v>
      </c>
      <c r="S827">
        <f>IF(_xlfn.XLOOKUP(drafter_draft_stats[[#This Row],[draft_id]],drafts[id],drafts[non_canonical])=TRUE,0,IF(drafter_draft_stats[[#This Row],[total_veto_overrides]]-drafter_draft_stats[[#This Row],[veto_overrides_used]]&gt;=1,1,0))</f>
        <v>0</v>
      </c>
    </row>
    <row r="828" spans="2:19" x14ac:dyDescent="0.25">
      <c r="B828" t="s">
        <v>174</v>
      </c>
      <c r="C828" t="str">
        <f>_xlfn.XLOOKUP(drafter_draft_stats[[#This Row],[draft_id]],drafts[id],drafts[title])</f>
        <v>REC mini-Super Draft</v>
      </c>
      <c r="D828" t="s">
        <v>1237</v>
      </c>
      <c r="E828" t="str">
        <f>_xlfn.XLOOKUP(drafter_draft_stats[[#This Row],[drafter_id]],drafters[id],drafters[name],"")</f>
        <v>Clay Keller</v>
      </c>
      <c r="G828" t="str">
        <f>_xlfn.XLOOKUP(drafter_draft_stats[[#This Row],[drafter_team_id]],drafter_teams[id],drafter_teams[name],"")</f>
        <v/>
      </c>
      <c r="H828">
        <f>1</f>
        <v>1</v>
      </c>
      <c r="I828" cm="1">
        <f t="array" ref="I828">IF(_xlfn.XLOOKUP(drafter_draft_stats[[#This Row],[draft_id]],drafts[id],drafts[non_canonical])=TRUE,0,_xlfn.XLOOKUP(drafter_draft_stats[[#This Row],[drafter_id]],$D$2:$D827,$R$2:$R827,0,,-1))</f>
        <v>0</v>
      </c>
      <c r="J828" cm="1">
        <f t="array" ref="J828">IF(_xlfn.XLOOKUP(drafter_draft_stats[[#This Row],[draft_id]],drafts[id],drafts[non_canonical])=TRUE,0,_xlfn.XLOOKUP(drafter_draft_stats[[#This Row],[drafter_id]],$D$2:$D827,$S$2:$S827,0,,-1))</f>
        <v>0</v>
      </c>
      <c r="K828" cm="1">
        <f t="array" ref="K828">IF(_xlfn.XLOOKUP(1,(game_boards[draft_id]=drafter_draft_stats[[#This Row],[draft_id]])*(game_boards[drafter_id]=drafter_draft_stats[[#This Row],[drafter_id]]),game_boards[has_bonus_veto])=TRUE,1,0)</f>
        <v>0</v>
      </c>
      <c r="L828" cm="1">
        <f t="array" ref="L828">IF(_xlfn.XLOOKUP(1,(game_boards[draft_id]=drafter_draft_stats[[#This Row],[draft_id]])*(game_boards[drafter_id]=drafter_draft_stats[[#This Row],[drafter_id]]),game_boards[has_bonus_veto_override])=TRUE,1,0)</f>
        <v>0</v>
      </c>
      <c r="M828">
        <f>drafter_draft_stats[[#This Row],[starting_veto]]+drafter_draft_stats[[#This Row],[rollover_vetoes]]+drafter_draft_stats[[#This Row],[trivia_vetoes]]</f>
        <v>1</v>
      </c>
      <c r="N828">
        <f>drafter_draft_stats[[#This Row],[rollover_veto_override]]+drafter_draft_stats[[#This Row],[trivia_veto_override]]</f>
        <v>0</v>
      </c>
      <c r="R828">
        <f>IF(_xlfn.XLOOKUP(drafter_draft_stats[[#This Row],[draft_id]],drafts[id],drafts[non_canonical])=TRUE,0,IF(drafter_draft_stats[[#This Row],[total_vetoes]]-drafter_draft_stats[[#This Row],[vetoes_used]]&gt;=1,1,0))</f>
        <v>0</v>
      </c>
      <c r="S828">
        <f>IF(_xlfn.XLOOKUP(drafter_draft_stats[[#This Row],[draft_id]],drafts[id],drafts[non_canonical])=TRUE,0,IF(drafter_draft_stats[[#This Row],[total_veto_overrides]]-drafter_draft_stats[[#This Row],[veto_overrides_used]]&gt;=1,1,0))</f>
        <v>0</v>
      </c>
    </row>
    <row r="829" spans="2:19" x14ac:dyDescent="0.25">
      <c r="B829" t="s">
        <v>767</v>
      </c>
      <c r="C829" t="str">
        <f>_xlfn.XLOOKUP(drafter_draft_stats[[#This Row],[draft_id]],drafts[id],drafts[title])</f>
        <v>Insidious mini-Super Draft</v>
      </c>
      <c r="D829" t="s">
        <v>1115</v>
      </c>
      <c r="E829" t="str">
        <f>_xlfn.XLOOKUP(drafter_draft_stats[[#This Row],[drafter_id]],drafters[id],drafters[name],"")</f>
        <v>Ryan Marker</v>
      </c>
      <c r="G829" t="str">
        <f>_xlfn.XLOOKUP(drafter_draft_stats[[#This Row],[drafter_team_id]],drafter_teams[id],drafter_teams[name],"")</f>
        <v/>
      </c>
      <c r="H829">
        <f>1</f>
        <v>1</v>
      </c>
      <c r="I829" cm="1">
        <f t="array" ref="I829">IF(_xlfn.XLOOKUP(drafter_draft_stats[[#This Row],[draft_id]],drafts[id],drafts[non_canonical])=TRUE,0,_xlfn.XLOOKUP(drafter_draft_stats[[#This Row],[drafter_id]],$D$2:$D828,$R$2:$R828,0,,-1))</f>
        <v>0</v>
      </c>
      <c r="J829" cm="1">
        <f t="array" ref="J829">IF(_xlfn.XLOOKUP(drafter_draft_stats[[#This Row],[draft_id]],drafts[id],drafts[non_canonical])=TRUE,0,_xlfn.XLOOKUP(drafter_draft_stats[[#This Row],[drafter_id]],$D$2:$D828,$S$2:$S828,0,,-1))</f>
        <v>0</v>
      </c>
      <c r="K829" cm="1">
        <f t="array" ref="K829">IF(_xlfn.XLOOKUP(1,(game_boards[draft_id]=drafter_draft_stats[[#This Row],[draft_id]])*(game_boards[drafter_id]=drafter_draft_stats[[#This Row],[drafter_id]]),game_boards[has_bonus_veto])=TRUE,1,0)</f>
        <v>0</v>
      </c>
      <c r="L829" cm="1">
        <f t="array" ref="L829">IF(_xlfn.XLOOKUP(1,(game_boards[draft_id]=drafter_draft_stats[[#This Row],[draft_id]])*(game_boards[drafter_id]=drafter_draft_stats[[#This Row],[drafter_id]]),game_boards[has_bonus_veto_override])=TRUE,1,0)</f>
        <v>0</v>
      </c>
      <c r="M829">
        <f>drafter_draft_stats[[#This Row],[starting_veto]]+drafter_draft_stats[[#This Row],[rollover_vetoes]]+drafter_draft_stats[[#This Row],[trivia_vetoes]]</f>
        <v>1</v>
      </c>
      <c r="N829">
        <f>drafter_draft_stats[[#This Row],[rollover_veto_override]]+drafter_draft_stats[[#This Row],[trivia_veto_override]]</f>
        <v>0</v>
      </c>
      <c r="R829">
        <f>IF(_xlfn.XLOOKUP(drafter_draft_stats[[#This Row],[draft_id]],drafts[id],drafts[non_canonical])=TRUE,0,IF(drafter_draft_stats[[#This Row],[total_vetoes]]-drafter_draft_stats[[#This Row],[vetoes_used]]&gt;=1,1,0))</f>
        <v>0</v>
      </c>
      <c r="S829">
        <f>IF(_xlfn.XLOOKUP(drafter_draft_stats[[#This Row],[draft_id]],drafts[id],drafts[non_canonical])=TRUE,0,IF(drafter_draft_stats[[#This Row],[total_veto_overrides]]-drafter_draft_stats[[#This Row],[veto_overrides_used]]&gt;=1,1,0))</f>
        <v>0</v>
      </c>
    </row>
    <row r="830" spans="2:19" x14ac:dyDescent="0.25">
      <c r="B830" t="s">
        <v>767</v>
      </c>
      <c r="C830" t="str">
        <f>_xlfn.XLOOKUP(drafter_draft_stats[[#This Row],[draft_id]],drafts[id],drafts[title])</f>
        <v>Insidious mini-Super Draft</v>
      </c>
      <c r="D830" t="s">
        <v>1237</v>
      </c>
      <c r="E830" t="str">
        <f>_xlfn.XLOOKUP(drafter_draft_stats[[#This Row],[drafter_id]],drafters[id],drafters[name],"")</f>
        <v>Clay Keller</v>
      </c>
      <c r="G830" t="str">
        <f>_xlfn.XLOOKUP(drafter_draft_stats[[#This Row],[drafter_team_id]],drafter_teams[id],drafter_teams[name],"")</f>
        <v/>
      </c>
      <c r="H830">
        <f>1</f>
        <v>1</v>
      </c>
      <c r="I830" cm="1">
        <f t="array" ref="I830">IF(_xlfn.XLOOKUP(drafter_draft_stats[[#This Row],[draft_id]],drafts[id],drafts[non_canonical])=TRUE,0,_xlfn.XLOOKUP(drafter_draft_stats[[#This Row],[drafter_id]],$D$2:$D829,$R$2:$R829,0,,-1))</f>
        <v>0</v>
      </c>
      <c r="J830" cm="1">
        <f t="array" ref="J830">IF(_xlfn.XLOOKUP(drafter_draft_stats[[#This Row],[draft_id]],drafts[id],drafts[non_canonical])=TRUE,0,_xlfn.XLOOKUP(drafter_draft_stats[[#This Row],[drafter_id]],$D$2:$D829,$S$2:$S829,0,,-1))</f>
        <v>0</v>
      </c>
      <c r="K830" cm="1">
        <f t="array" ref="K830">IF(_xlfn.XLOOKUP(1,(game_boards[draft_id]=drafter_draft_stats[[#This Row],[draft_id]])*(game_boards[drafter_id]=drafter_draft_stats[[#This Row],[drafter_id]]),game_boards[has_bonus_veto])=TRUE,1,0)</f>
        <v>0</v>
      </c>
      <c r="L830" cm="1">
        <f t="array" ref="L830">IF(_xlfn.XLOOKUP(1,(game_boards[draft_id]=drafter_draft_stats[[#This Row],[draft_id]])*(game_boards[drafter_id]=drafter_draft_stats[[#This Row],[drafter_id]]),game_boards[has_bonus_veto_override])=TRUE,1,0)</f>
        <v>0</v>
      </c>
      <c r="M830">
        <f>drafter_draft_stats[[#This Row],[starting_veto]]+drafter_draft_stats[[#This Row],[rollover_vetoes]]+drafter_draft_stats[[#This Row],[trivia_vetoes]]</f>
        <v>1</v>
      </c>
      <c r="N830">
        <f>drafter_draft_stats[[#This Row],[rollover_veto_override]]+drafter_draft_stats[[#This Row],[trivia_veto_override]]</f>
        <v>0</v>
      </c>
      <c r="P830">
        <v>1</v>
      </c>
      <c r="R830">
        <f>IF(_xlfn.XLOOKUP(drafter_draft_stats[[#This Row],[draft_id]],drafts[id],drafts[non_canonical])=TRUE,0,IF(drafter_draft_stats[[#This Row],[total_vetoes]]-drafter_draft_stats[[#This Row],[vetoes_used]]&gt;=1,1,0))</f>
        <v>0</v>
      </c>
      <c r="S830">
        <f>IF(_xlfn.XLOOKUP(drafter_draft_stats[[#This Row],[draft_id]],drafts[id],drafts[non_canonical])=TRUE,0,IF(drafter_draft_stats[[#This Row],[total_veto_overrides]]-drafter_draft_stats[[#This Row],[veto_overrides_used]]&gt;=1,1,0))</f>
        <v>0</v>
      </c>
    </row>
    <row r="831" spans="2:19" x14ac:dyDescent="0.25">
      <c r="B831" t="s">
        <v>154</v>
      </c>
      <c r="C831" t="str">
        <f>_xlfn.XLOOKUP(drafter_draft_stats[[#This Row],[draft_id]],drafts[id],drafts[title])</f>
        <v>Indiana Jones mini-Super Draft</v>
      </c>
      <c r="D831" t="s">
        <v>1115</v>
      </c>
      <c r="E831" t="str">
        <f>_xlfn.XLOOKUP(drafter_draft_stats[[#This Row],[drafter_id]],drafters[id],drafters[name],"")</f>
        <v>Ryan Marker</v>
      </c>
      <c r="G831" t="str">
        <f>_xlfn.XLOOKUP(drafter_draft_stats[[#This Row],[drafter_team_id]],drafter_teams[id],drafter_teams[name],"")</f>
        <v/>
      </c>
      <c r="H831">
        <f>1</f>
        <v>1</v>
      </c>
      <c r="I831" cm="1">
        <f t="array" ref="I831">IF(_xlfn.XLOOKUP(drafter_draft_stats[[#This Row],[draft_id]],drafts[id],drafts[non_canonical])=TRUE,0,_xlfn.XLOOKUP(drafter_draft_stats[[#This Row],[drafter_id]],$D$2:$D830,$R$2:$R830,0,,-1))</f>
        <v>0</v>
      </c>
      <c r="J831" cm="1">
        <f t="array" ref="J831">IF(_xlfn.XLOOKUP(drafter_draft_stats[[#This Row],[draft_id]],drafts[id],drafts[non_canonical])=TRUE,0,_xlfn.XLOOKUP(drafter_draft_stats[[#This Row],[drafter_id]],$D$2:$D830,$S$2:$S830,0,,-1))</f>
        <v>0</v>
      </c>
      <c r="K831" cm="1">
        <f t="array" ref="K831">IF(_xlfn.XLOOKUP(1,(game_boards[draft_id]=drafter_draft_stats[[#This Row],[draft_id]])*(game_boards[drafter_id]=drafter_draft_stats[[#This Row],[drafter_id]]),game_boards[has_bonus_veto])=TRUE,1,0)</f>
        <v>0</v>
      </c>
      <c r="L831" cm="1">
        <f t="array" ref="L831">IF(_xlfn.XLOOKUP(1,(game_boards[draft_id]=drafter_draft_stats[[#This Row],[draft_id]])*(game_boards[drafter_id]=drafter_draft_stats[[#This Row],[drafter_id]]),game_boards[has_bonus_veto_override])=TRUE,1,0)</f>
        <v>0</v>
      </c>
      <c r="M831">
        <f>drafter_draft_stats[[#This Row],[starting_veto]]+drafter_draft_stats[[#This Row],[rollover_vetoes]]+drafter_draft_stats[[#This Row],[trivia_vetoes]]</f>
        <v>1</v>
      </c>
      <c r="N831">
        <f>drafter_draft_stats[[#This Row],[rollover_veto_override]]+drafter_draft_stats[[#This Row],[trivia_veto_override]]</f>
        <v>0</v>
      </c>
      <c r="P831">
        <v>1</v>
      </c>
      <c r="R831">
        <f>IF(_xlfn.XLOOKUP(drafter_draft_stats[[#This Row],[draft_id]],drafts[id],drafts[non_canonical])=TRUE,0,IF(drafter_draft_stats[[#This Row],[total_vetoes]]-drafter_draft_stats[[#This Row],[vetoes_used]]&gt;=1,1,0))</f>
        <v>0</v>
      </c>
      <c r="S831">
        <f>IF(_xlfn.XLOOKUP(drafter_draft_stats[[#This Row],[draft_id]],drafts[id],drafts[non_canonical])=TRUE,0,IF(drafter_draft_stats[[#This Row],[total_veto_overrides]]-drafter_draft_stats[[#This Row],[veto_overrides_used]]&gt;=1,1,0))</f>
        <v>0</v>
      </c>
    </row>
    <row r="832" spans="2:19" x14ac:dyDescent="0.25">
      <c r="B832" t="s">
        <v>154</v>
      </c>
      <c r="C832" t="str">
        <f>_xlfn.XLOOKUP(drafter_draft_stats[[#This Row],[draft_id]],drafts[id],drafts[title])</f>
        <v>Indiana Jones mini-Super Draft</v>
      </c>
      <c r="D832" t="s">
        <v>1237</v>
      </c>
      <c r="E832" t="str">
        <f>_xlfn.XLOOKUP(drafter_draft_stats[[#This Row],[drafter_id]],drafters[id],drafters[name],"")</f>
        <v>Clay Keller</v>
      </c>
      <c r="G832" t="str">
        <f>_xlfn.XLOOKUP(drafter_draft_stats[[#This Row],[drafter_team_id]],drafter_teams[id],drafter_teams[name],"")</f>
        <v/>
      </c>
      <c r="H832">
        <f>1</f>
        <v>1</v>
      </c>
      <c r="I832" cm="1">
        <f t="array" ref="I832">IF(_xlfn.XLOOKUP(drafter_draft_stats[[#This Row],[draft_id]],drafts[id],drafts[non_canonical])=TRUE,0,_xlfn.XLOOKUP(drafter_draft_stats[[#This Row],[drafter_id]],$D$2:$D831,$R$2:$R831,0,,-1))</f>
        <v>0</v>
      </c>
      <c r="J832" cm="1">
        <f t="array" ref="J832">IF(_xlfn.XLOOKUP(drafter_draft_stats[[#This Row],[draft_id]],drafts[id],drafts[non_canonical])=TRUE,0,_xlfn.XLOOKUP(drafter_draft_stats[[#This Row],[drafter_id]],$D$2:$D831,$S$2:$S831,0,,-1))</f>
        <v>0</v>
      </c>
      <c r="K832" cm="1">
        <f t="array" ref="K832">IF(_xlfn.XLOOKUP(1,(game_boards[draft_id]=drafter_draft_stats[[#This Row],[draft_id]])*(game_boards[drafter_id]=drafter_draft_stats[[#This Row],[drafter_id]]),game_boards[has_bonus_veto])=TRUE,1,0)</f>
        <v>0</v>
      </c>
      <c r="L832" cm="1">
        <f t="array" ref="L832">IF(_xlfn.XLOOKUP(1,(game_boards[draft_id]=drafter_draft_stats[[#This Row],[draft_id]])*(game_boards[drafter_id]=drafter_draft_stats[[#This Row],[drafter_id]]),game_boards[has_bonus_veto_override])=TRUE,1,0)</f>
        <v>0</v>
      </c>
      <c r="M832">
        <f>drafter_draft_stats[[#This Row],[starting_veto]]+drafter_draft_stats[[#This Row],[rollover_vetoes]]+drafter_draft_stats[[#This Row],[trivia_vetoes]]</f>
        <v>1</v>
      </c>
      <c r="N832">
        <f>drafter_draft_stats[[#This Row],[rollover_veto_override]]+drafter_draft_stats[[#This Row],[trivia_veto_override]]</f>
        <v>0</v>
      </c>
      <c r="R832">
        <f>IF(_xlfn.XLOOKUP(drafter_draft_stats[[#This Row],[draft_id]],drafts[id],drafts[non_canonical])=TRUE,0,IF(drafter_draft_stats[[#This Row],[total_vetoes]]-drafter_draft_stats[[#This Row],[vetoes_used]]&gt;=1,1,0))</f>
        <v>0</v>
      </c>
      <c r="S832">
        <f>IF(_xlfn.XLOOKUP(drafter_draft_stats[[#This Row],[draft_id]],drafts[id],drafts[non_canonical])=TRUE,0,IF(drafter_draft_stats[[#This Row],[total_veto_overrides]]-drafter_draft_stats[[#This Row],[veto_overrides_used]]&gt;=1,1,0))</f>
        <v>0</v>
      </c>
    </row>
    <row r="833" spans="2:19" x14ac:dyDescent="0.25">
      <c r="B833" t="s">
        <v>771</v>
      </c>
      <c r="C833" t="str">
        <f>_xlfn.XLOOKUP(drafter_draft_stats[[#This Row],[draft_id]],drafts[id],drafts[title])</f>
        <v>Peanuts mini-Super Draft</v>
      </c>
      <c r="D833" t="s">
        <v>1115</v>
      </c>
      <c r="E833" t="str">
        <f>_xlfn.XLOOKUP(drafter_draft_stats[[#This Row],[drafter_id]],drafters[id],drafters[name],"")</f>
        <v>Ryan Marker</v>
      </c>
      <c r="G833" t="str">
        <f>_xlfn.XLOOKUP(drafter_draft_stats[[#This Row],[drafter_team_id]],drafter_teams[id],drafter_teams[name],"")</f>
        <v/>
      </c>
      <c r="H833">
        <f>1</f>
        <v>1</v>
      </c>
      <c r="I833" cm="1">
        <f t="array" ref="I833">IF(_xlfn.XLOOKUP(drafter_draft_stats[[#This Row],[draft_id]],drafts[id],drafts[non_canonical])=TRUE,0,_xlfn.XLOOKUP(drafter_draft_stats[[#This Row],[drafter_id]],$D$2:$D832,$R$2:$R832,0,,-1))</f>
        <v>0</v>
      </c>
      <c r="J833" cm="1">
        <f t="array" ref="J833">IF(_xlfn.XLOOKUP(drafter_draft_stats[[#This Row],[draft_id]],drafts[id],drafts[non_canonical])=TRUE,0,_xlfn.XLOOKUP(drafter_draft_stats[[#This Row],[drafter_id]],$D$2:$D832,$S$2:$S832,0,,-1))</f>
        <v>0</v>
      </c>
      <c r="K833" cm="1">
        <f t="array" ref="K833">IF(_xlfn.XLOOKUP(1,(game_boards[draft_id]=drafter_draft_stats[[#This Row],[draft_id]])*(game_boards[drafter_id]=drafter_draft_stats[[#This Row],[drafter_id]]),game_boards[has_bonus_veto])=TRUE,1,0)</f>
        <v>0</v>
      </c>
      <c r="L833" cm="1">
        <f t="array" ref="L833">IF(_xlfn.XLOOKUP(1,(game_boards[draft_id]=drafter_draft_stats[[#This Row],[draft_id]])*(game_boards[drafter_id]=drafter_draft_stats[[#This Row],[drafter_id]]),game_boards[has_bonus_veto_override])=TRUE,1,0)</f>
        <v>0</v>
      </c>
      <c r="M833">
        <f>drafter_draft_stats[[#This Row],[starting_veto]]+drafter_draft_stats[[#This Row],[rollover_vetoes]]+drafter_draft_stats[[#This Row],[trivia_vetoes]]</f>
        <v>1</v>
      </c>
      <c r="N833">
        <f>drafter_draft_stats[[#This Row],[rollover_veto_override]]+drafter_draft_stats[[#This Row],[trivia_veto_override]]</f>
        <v>0</v>
      </c>
      <c r="R833">
        <f>IF(_xlfn.XLOOKUP(drafter_draft_stats[[#This Row],[draft_id]],drafts[id],drafts[non_canonical])=TRUE,0,IF(drafter_draft_stats[[#This Row],[total_vetoes]]-drafter_draft_stats[[#This Row],[vetoes_used]]&gt;=1,1,0))</f>
        <v>0</v>
      </c>
      <c r="S833">
        <f>IF(_xlfn.XLOOKUP(drafter_draft_stats[[#This Row],[draft_id]],drafts[id],drafts[non_canonical])=TRUE,0,IF(drafter_draft_stats[[#This Row],[total_veto_overrides]]-drafter_draft_stats[[#This Row],[veto_overrides_used]]&gt;=1,1,0))</f>
        <v>0</v>
      </c>
    </row>
    <row r="834" spans="2:19" x14ac:dyDescent="0.25">
      <c r="B834" t="s">
        <v>771</v>
      </c>
      <c r="C834" t="str">
        <f>_xlfn.XLOOKUP(drafter_draft_stats[[#This Row],[draft_id]],drafts[id],drafts[title])</f>
        <v>Peanuts mini-Super Draft</v>
      </c>
      <c r="D834" t="s">
        <v>1237</v>
      </c>
      <c r="E834" t="str">
        <f>_xlfn.XLOOKUP(drafter_draft_stats[[#This Row],[drafter_id]],drafters[id],drafters[name],"")</f>
        <v>Clay Keller</v>
      </c>
      <c r="G834" t="str">
        <f>_xlfn.XLOOKUP(drafter_draft_stats[[#This Row],[drafter_team_id]],drafter_teams[id],drafter_teams[name],"")</f>
        <v/>
      </c>
      <c r="H834">
        <f>1</f>
        <v>1</v>
      </c>
      <c r="I834" cm="1">
        <f t="array" ref="I834">IF(_xlfn.XLOOKUP(drafter_draft_stats[[#This Row],[draft_id]],drafts[id],drafts[non_canonical])=TRUE,0,_xlfn.XLOOKUP(drafter_draft_stats[[#This Row],[drafter_id]],$D$2:$D833,$R$2:$R833,0,,-1))</f>
        <v>0</v>
      </c>
      <c r="J834" cm="1">
        <f t="array" ref="J834">IF(_xlfn.XLOOKUP(drafter_draft_stats[[#This Row],[draft_id]],drafts[id],drafts[non_canonical])=TRUE,0,_xlfn.XLOOKUP(drafter_draft_stats[[#This Row],[drafter_id]],$D$2:$D833,$S$2:$S833,0,,-1))</f>
        <v>0</v>
      </c>
      <c r="K834" cm="1">
        <f t="array" ref="K834">IF(_xlfn.XLOOKUP(1,(game_boards[draft_id]=drafter_draft_stats[[#This Row],[draft_id]])*(game_boards[drafter_id]=drafter_draft_stats[[#This Row],[drafter_id]]),game_boards[has_bonus_veto])=TRUE,1,0)</f>
        <v>0</v>
      </c>
      <c r="L834" cm="1">
        <f t="array" ref="L834">IF(_xlfn.XLOOKUP(1,(game_boards[draft_id]=drafter_draft_stats[[#This Row],[draft_id]])*(game_boards[drafter_id]=drafter_draft_stats[[#This Row],[drafter_id]]),game_boards[has_bonus_veto_override])=TRUE,1,0)</f>
        <v>0</v>
      </c>
      <c r="M834">
        <f>drafter_draft_stats[[#This Row],[starting_veto]]+drafter_draft_stats[[#This Row],[rollover_vetoes]]+drafter_draft_stats[[#This Row],[trivia_vetoes]]</f>
        <v>1</v>
      </c>
      <c r="N834">
        <f>drafter_draft_stats[[#This Row],[rollover_veto_override]]+drafter_draft_stats[[#This Row],[trivia_veto_override]]</f>
        <v>0</v>
      </c>
      <c r="P834">
        <v>1</v>
      </c>
      <c r="R834">
        <f>IF(_xlfn.XLOOKUP(drafter_draft_stats[[#This Row],[draft_id]],drafts[id],drafts[non_canonical])=TRUE,0,IF(drafter_draft_stats[[#This Row],[total_vetoes]]-drafter_draft_stats[[#This Row],[vetoes_used]]&gt;=1,1,0))</f>
        <v>0</v>
      </c>
      <c r="S834">
        <f>IF(_xlfn.XLOOKUP(drafter_draft_stats[[#This Row],[draft_id]],drafts[id],drafts[non_canonical])=TRUE,0,IF(drafter_draft_stats[[#This Row],[total_veto_overrides]]-drafter_draft_stats[[#This Row],[veto_overrides_used]]&gt;=1,1,0))</f>
        <v>0</v>
      </c>
    </row>
    <row r="835" spans="2:19" x14ac:dyDescent="0.25">
      <c r="B835" t="s">
        <v>669</v>
      </c>
      <c r="C835" t="str">
        <f>_xlfn.XLOOKUP(drafter_draft_stats[[#This Row],[draft_id]],drafts[id],drafts[title])</f>
        <v>The Invisible Man ('30s/'40s) mini-Super Draft</v>
      </c>
      <c r="D835" t="s">
        <v>1115</v>
      </c>
      <c r="E835" t="str">
        <f>_xlfn.XLOOKUP(drafter_draft_stats[[#This Row],[drafter_id]],drafters[id],drafters[name],"")</f>
        <v>Ryan Marker</v>
      </c>
      <c r="G835" t="str">
        <f>_xlfn.XLOOKUP(drafter_draft_stats[[#This Row],[drafter_team_id]],drafter_teams[id],drafter_teams[name],"")</f>
        <v/>
      </c>
      <c r="H835">
        <f>1</f>
        <v>1</v>
      </c>
      <c r="I835" cm="1">
        <f t="array" ref="I835">IF(_xlfn.XLOOKUP(drafter_draft_stats[[#This Row],[draft_id]],drafts[id],drafts[non_canonical])=TRUE,0,_xlfn.XLOOKUP(drafter_draft_stats[[#This Row],[drafter_id]],$D$2:$D834,$R$2:$R834,0,,-1))</f>
        <v>0</v>
      </c>
      <c r="J835" cm="1">
        <f t="array" ref="J835">IF(_xlfn.XLOOKUP(drafter_draft_stats[[#This Row],[draft_id]],drafts[id],drafts[non_canonical])=TRUE,0,_xlfn.XLOOKUP(drafter_draft_stats[[#This Row],[drafter_id]],$D$2:$D834,$S$2:$S834,0,,-1))</f>
        <v>0</v>
      </c>
      <c r="K835" cm="1">
        <f t="array" ref="K835">IF(_xlfn.XLOOKUP(1,(game_boards[draft_id]=drafter_draft_stats[[#This Row],[draft_id]])*(game_boards[drafter_id]=drafter_draft_stats[[#This Row],[drafter_id]]),game_boards[has_bonus_veto])=TRUE,1,0)</f>
        <v>0</v>
      </c>
      <c r="L835" cm="1">
        <f t="array" ref="L835">IF(_xlfn.XLOOKUP(1,(game_boards[draft_id]=drafter_draft_stats[[#This Row],[draft_id]])*(game_boards[drafter_id]=drafter_draft_stats[[#This Row],[drafter_id]]),game_boards[has_bonus_veto_override])=TRUE,1,0)</f>
        <v>0</v>
      </c>
      <c r="M835">
        <f>drafter_draft_stats[[#This Row],[starting_veto]]+drafter_draft_stats[[#This Row],[rollover_vetoes]]+drafter_draft_stats[[#This Row],[trivia_vetoes]]</f>
        <v>1</v>
      </c>
      <c r="N835">
        <f>drafter_draft_stats[[#This Row],[rollover_veto_override]]+drafter_draft_stats[[#This Row],[trivia_veto_override]]</f>
        <v>0</v>
      </c>
      <c r="P835">
        <v>1</v>
      </c>
      <c r="R835">
        <f>IF(_xlfn.XLOOKUP(drafter_draft_stats[[#This Row],[draft_id]],drafts[id],drafts[non_canonical])=TRUE,0,IF(drafter_draft_stats[[#This Row],[total_vetoes]]-drafter_draft_stats[[#This Row],[vetoes_used]]&gt;=1,1,0))</f>
        <v>0</v>
      </c>
      <c r="S835">
        <f>IF(_xlfn.XLOOKUP(drafter_draft_stats[[#This Row],[draft_id]],drafts[id],drafts[non_canonical])=TRUE,0,IF(drafter_draft_stats[[#This Row],[total_veto_overrides]]-drafter_draft_stats[[#This Row],[veto_overrides_used]]&gt;=1,1,0))</f>
        <v>0</v>
      </c>
    </row>
    <row r="836" spans="2:19" x14ac:dyDescent="0.25">
      <c r="B836" t="s">
        <v>669</v>
      </c>
      <c r="C836" t="str">
        <f>_xlfn.XLOOKUP(drafter_draft_stats[[#This Row],[draft_id]],drafts[id],drafts[title])</f>
        <v>The Invisible Man ('30s/'40s) mini-Super Draft</v>
      </c>
      <c r="D836" t="s">
        <v>1237</v>
      </c>
      <c r="E836" t="str">
        <f>_xlfn.XLOOKUP(drafter_draft_stats[[#This Row],[drafter_id]],drafters[id],drafters[name],"")</f>
        <v>Clay Keller</v>
      </c>
      <c r="G836" t="str">
        <f>_xlfn.XLOOKUP(drafter_draft_stats[[#This Row],[drafter_team_id]],drafter_teams[id],drafter_teams[name],"")</f>
        <v/>
      </c>
      <c r="H836">
        <f>1</f>
        <v>1</v>
      </c>
      <c r="I836" cm="1">
        <f t="array" ref="I836">IF(_xlfn.XLOOKUP(drafter_draft_stats[[#This Row],[draft_id]],drafts[id],drafts[non_canonical])=TRUE,0,_xlfn.XLOOKUP(drafter_draft_stats[[#This Row],[drafter_id]],$D$2:$D835,$R$2:$R835,0,,-1))</f>
        <v>0</v>
      </c>
      <c r="J836" cm="1">
        <f t="array" ref="J836">IF(_xlfn.XLOOKUP(drafter_draft_stats[[#This Row],[draft_id]],drafts[id],drafts[non_canonical])=TRUE,0,_xlfn.XLOOKUP(drafter_draft_stats[[#This Row],[drafter_id]],$D$2:$D835,$S$2:$S835,0,,-1))</f>
        <v>0</v>
      </c>
      <c r="K836" cm="1">
        <f t="array" ref="K836">IF(_xlfn.XLOOKUP(1,(game_boards[draft_id]=drafter_draft_stats[[#This Row],[draft_id]])*(game_boards[drafter_id]=drafter_draft_stats[[#This Row],[drafter_id]]),game_boards[has_bonus_veto])=TRUE,1,0)</f>
        <v>0</v>
      </c>
      <c r="L836" cm="1">
        <f t="array" ref="L836">IF(_xlfn.XLOOKUP(1,(game_boards[draft_id]=drafter_draft_stats[[#This Row],[draft_id]])*(game_boards[drafter_id]=drafter_draft_stats[[#This Row],[drafter_id]]),game_boards[has_bonus_veto_override])=TRUE,1,0)</f>
        <v>0</v>
      </c>
      <c r="M836">
        <f>drafter_draft_stats[[#This Row],[starting_veto]]+drafter_draft_stats[[#This Row],[rollover_vetoes]]+drafter_draft_stats[[#This Row],[trivia_vetoes]]</f>
        <v>1</v>
      </c>
      <c r="N836">
        <f>drafter_draft_stats[[#This Row],[rollover_veto_override]]+drafter_draft_stats[[#This Row],[trivia_veto_override]]</f>
        <v>0</v>
      </c>
      <c r="R836">
        <f>IF(_xlfn.XLOOKUP(drafter_draft_stats[[#This Row],[draft_id]],drafts[id],drafts[non_canonical])=TRUE,0,IF(drafter_draft_stats[[#This Row],[total_vetoes]]-drafter_draft_stats[[#This Row],[vetoes_used]]&gt;=1,1,0))</f>
        <v>0</v>
      </c>
      <c r="S836">
        <f>IF(_xlfn.XLOOKUP(drafter_draft_stats[[#This Row],[draft_id]],drafts[id],drafts[non_canonical])=TRUE,0,IF(drafter_draft_stats[[#This Row],[total_veto_overrides]]-drafter_draft_stats[[#This Row],[veto_overrides_used]]&gt;=1,1,0))</f>
        <v>0</v>
      </c>
    </row>
    <row r="837" spans="2:19" x14ac:dyDescent="0.25">
      <c r="B837" t="s">
        <v>453</v>
      </c>
      <c r="C837" t="str">
        <f>_xlfn.XLOOKUP(drafter_draft_stats[[#This Row],[draft_id]],drafts[id],drafts[title])</f>
        <v>The Girl with the Dragon Tattoo/Millennium mini-Super Draft</v>
      </c>
      <c r="D837" t="s">
        <v>1115</v>
      </c>
      <c r="E837" t="str">
        <f>_xlfn.XLOOKUP(drafter_draft_stats[[#This Row],[drafter_id]],drafters[id],drafters[name],"")</f>
        <v>Ryan Marker</v>
      </c>
      <c r="G837" t="str">
        <f>_xlfn.XLOOKUP(drafter_draft_stats[[#This Row],[drafter_team_id]],drafter_teams[id],drafter_teams[name],"")</f>
        <v/>
      </c>
      <c r="H837">
        <f>1</f>
        <v>1</v>
      </c>
      <c r="I837" cm="1">
        <f t="array" ref="I837">IF(_xlfn.XLOOKUP(drafter_draft_stats[[#This Row],[draft_id]],drafts[id],drafts[non_canonical])=TRUE,0,_xlfn.XLOOKUP(drafter_draft_stats[[#This Row],[drafter_id]],$D$2:$D836,$R$2:$R836,0,,-1))</f>
        <v>0</v>
      </c>
      <c r="J837" cm="1">
        <f t="array" ref="J837">IF(_xlfn.XLOOKUP(drafter_draft_stats[[#This Row],[draft_id]],drafts[id],drafts[non_canonical])=TRUE,0,_xlfn.XLOOKUP(drafter_draft_stats[[#This Row],[drafter_id]],$D$2:$D836,$S$2:$S836,0,,-1))</f>
        <v>0</v>
      </c>
      <c r="K837" cm="1">
        <f t="array" ref="K837">IF(_xlfn.XLOOKUP(1,(game_boards[draft_id]=drafter_draft_stats[[#This Row],[draft_id]])*(game_boards[drafter_id]=drafter_draft_stats[[#This Row],[drafter_id]]),game_boards[has_bonus_veto])=TRUE,1,0)</f>
        <v>0</v>
      </c>
      <c r="L837" cm="1">
        <f t="array" ref="L837">IF(_xlfn.XLOOKUP(1,(game_boards[draft_id]=drafter_draft_stats[[#This Row],[draft_id]])*(game_boards[drafter_id]=drafter_draft_stats[[#This Row],[drafter_id]]),game_boards[has_bonus_veto_override])=TRUE,1,0)</f>
        <v>0</v>
      </c>
      <c r="M837">
        <f>drafter_draft_stats[[#This Row],[starting_veto]]+drafter_draft_stats[[#This Row],[rollover_vetoes]]+drafter_draft_stats[[#This Row],[trivia_vetoes]]</f>
        <v>1</v>
      </c>
      <c r="N837">
        <f>drafter_draft_stats[[#This Row],[rollover_veto_override]]+drafter_draft_stats[[#This Row],[trivia_veto_override]]</f>
        <v>0</v>
      </c>
      <c r="R837">
        <f>IF(_xlfn.XLOOKUP(drafter_draft_stats[[#This Row],[draft_id]],drafts[id],drafts[non_canonical])=TRUE,0,IF(drafter_draft_stats[[#This Row],[total_vetoes]]-drafter_draft_stats[[#This Row],[vetoes_used]]&gt;=1,1,0))</f>
        <v>0</v>
      </c>
      <c r="S837">
        <f>IF(_xlfn.XLOOKUP(drafter_draft_stats[[#This Row],[draft_id]],drafts[id],drafts[non_canonical])=TRUE,0,IF(drafter_draft_stats[[#This Row],[total_veto_overrides]]-drafter_draft_stats[[#This Row],[veto_overrides_used]]&gt;=1,1,0))</f>
        <v>0</v>
      </c>
    </row>
    <row r="838" spans="2:19" x14ac:dyDescent="0.25">
      <c r="B838" t="s">
        <v>453</v>
      </c>
      <c r="C838" t="str">
        <f>_xlfn.XLOOKUP(drafter_draft_stats[[#This Row],[draft_id]],drafts[id],drafts[title])</f>
        <v>The Girl with the Dragon Tattoo/Millennium mini-Super Draft</v>
      </c>
      <c r="D838" t="s">
        <v>1237</v>
      </c>
      <c r="E838" t="str">
        <f>_xlfn.XLOOKUP(drafter_draft_stats[[#This Row],[drafter_id]],drafters[id],drafters[name],"")</f>
        <v>Clay Keller</v>
      </c>
      <c r="G838" t="str">
        <f>_xlfn.XLOOKUP(drafter_draft_stats[[#This Row],[drafter_team_id]],drafter_teams[id],drafter_teams[name],"")</f>
        <v/>
      </c>
      <c r="H838">
        <f>1</f>
        <v>1</v>
      </c>
      <c r="I838" cm="1">
        <f t="array" ref="I838">IF(_xlfn.XLOOKUP(drafter_draft_stats[[#This Row],[draft_id]],drafts[id],drafts[non_canonical])=TRUE,0,_xlfn.XLOOKUP(drafter_draft_stats[[#This Row],[drafter_id]],$D$2:$D837,$R$2:$R837,0,,-1))</f>
        <v>0</v>
      </c>
      <c r="J838" cm="1">
        <f t="array" ref="J838">IF(_xlfn.XLOOKUP(drafter_draft_stats[[#This Row],[draft_id]],drafts[id],drafts[non_canonical])=TRUE,0,_xlfn.XLOOKUP(drafter_draft_stats[[#This Row],[drafter_id]],$D$2:$D837,$S$2:$S837,0,,-1))</f>
        <v>0</v>
      </c>
      <c r="K838" cm="1">
        <f t="array" ref="K838">IF(_xlfn.XLOOKUP(1,(game_boards[draft_id]=drafter_draft_stats[[#This Row],[draft_id]])*(game_boards[drafter_id]=drafter_draft_stats[[#This Row],[drafter_id]]),game_boards[has_bonus_veto])=TRUE,1,0)</f>
        <v>0</v>
      </c>
      <c r="L838" cm="1">
        <f t="array" ref="L838">IF(_xlfn.XLOOKUP(1,(game_boards[draft_id]=drafter_draft_stats[[#This Row],[draft_id]])*(game_boards[drafter_id]=drafter_draft_stats[[#This Row],[drafter_id]]),game_boards[has_bonus_veto_override])=TRUE,1,0)</f>
        <v>0</v>
      </c>
      <c r="M838">
        <f>drafter_draft_stats[[#This Row],[starting_veto]]+drafter_draft_stats[[#This Row],[rollover_vetoes]]+drafter_draft_stats[[#This Row],[trivia_vetoes]]</f>
        <v>1</v>
      </c>
      <c r="N838">
        <f>drafter_draft_stats[[#This Row],[rollover_veto_override]]+drafter_draft_stats[[#This Row],[trivia_veto_override]]</f>
        <v>0</v>
      </c>
      <c r="R838">
        <f>IF(_xlfn.XLOOKUP(drafter_draft_stats[[#This Row],[draft_id]],drafts[id],drafts[non_canonical])=TRUE,0,IF(drafter_draft_stats[[#This Row],[total_vetoes]]-drafter_draft_stats[[#This Row],[vetoes_used]]&gt;=1,1,0))</f>
        <v>0</v>
      </c>
      <c r="S838">
        <f>IF(_xlfn.XLOOKUP(drafter_draft_stats[[#This Row],[draft_id]],drafts[id],drafts[non_canonical])=TRUE,0,IF(drafter_draft_stats[[#This Row],[total_veto_overrides]]-drafter_draft_stats[[#This Row],[veto_overrides_used]]&gt;=1,1,0))</f>
        <v>0</v>
      </c>
    </row>
    <row r="839" spans="2:19" x14ac:dyDescent="0.25">
      <c r="B839" t="s">
        <v>415</v>
      </c>
      <c r="C839" t="str">
        <f>_xlfn.XLOOKUP(drafter_draft_stats[[#This Row],[draft_id]],drafts[id],drafts[title])</f>
        <v>The Transporter mini-Super Draft</v>
      </c>
      <c r="D839" t="s">
        <v>1115</v>
      </c>
      <c r="E839" t="str">
        <f>_xlfn.XLOOKUP(drafter_draft_stats[[#This Row],[drafter_id]],drafters[id],drafters[name],"")</f>
        <v>Ryan Marker</v>
      </c>
      <c r="G839" t="str">
        <f>_xlfn.XLOOKUP(drafter_draft_stats[[#This Row],[drafter_team_id]],drafter_teams[id],drafter_teams[name],"")</f>
        <v/>
      </c>
      <c r="H839">
        <f>1</f>
        <v>1</v>
      </c>
      <c r="I839" cm="1">
        <f t="array" ref="I839">IF(_xlfn.XLOOKUP(drafter_draft_stats[[#This Row],[draft_id]],drafts[id],drafts[non_canonical])=TRUE,0,_xlfn.XLOOKUP(drafter_draft_stats[[#This Row],[drafter_id]],$D$2:$D838,$R$2:$R838,0,,-1))</f>
        <v>0</v>
      </c>
      <c r="J839" cm="1">
        <f t="array" ref="J839">IF(_xlfn.XLOOKUP(drafter_draft_stats[[#This Row],[draft_id]],drafts[id],drafts[non_canonical])=TRUE,0,_xlfn.XLOOKUP(drafter_draft_stats[[#This Row],[drafter_id]],$D$2:$D838,$S$2:$S838,0,,-1))</f>
        <v>0</v>
      </c>
      <c r="K839" cm="1">
        <f t="array" ref="K839">IF(_xlfn.XLOOKUP(1,(game_boards[draft_id]=drafter_draft_stats[[#This Row],[draft_id]])*(game_boards[drafter_id]=drafter_draft_stats[[#This Row],[drafter_id]]),game_boards[has_bonus_veto])=TRUE,1,0)</f>
        <v>0</v>
      </c>
      <c r="L839" cm="1">
        <f t="array" ref="L839">IF(_xlfn.XLOOKUP(1,(game_boards[draft_id]=drafter_draft_stats[[#This Row],[draft_id]])*(game_boards[drafter_id]=drafter_draft_stats[[#This Row],[drafter_id]]),game_boards[has_bonus_veto_override])=TRUE,1,0)</f>
        <v>0</v>
      </c>
      <c r="M839">
        <f>drafter_draft_stats[[#This Row],[starting_veto]]+drafter_draft_stats[[#This Row],[rollover_vetoes]]+drafter_draft_stats[[#This Row],[trivia_vetoes]]</f>
        <v>1</v>
      </c>
      <c r="N839">
        <f>drafter_draft_stats[[#This Row],[rollover_veto_override]]+drafter_draft_stats[[#This Row],[trivia_veto_override]]</f>
        <v>0</v>
      </c>
      <c r="P839">
        <v>1</v>
      </c>
      <c r="R839">
        <f>IF(_xlfn.XLOOKUP(drafter_draft_stats[[#This Row],[draft_id]],drafts[id],drafts[non_canonical])=TRUE,0,IF(drafter_draft_stats[[#This Row],[total_vetoes]]-drafter_draft_stats[[#This Row],[vetoes_used]]&gt;=1,1,0))</f>
        <v>0</v>
      </c>
      <c r="S839">
        <f>IF(_xlfn.XLOOKUP(drafter_draft_stats[[#This Row],[draft_id]],drafts[id],drafts[non_canonical])=TRUE,0,IF(drafter_draft_stats[[#This Row],[total_veto_overrides]]-drafter_draft_stats[[#This Row],[veto_overrides_used]]&gt;=1,1,0))</f>
        <v>0</v>
      </c>
    </row>
    <row r="840" spans="2:19" x14ac:dyDescent="0.25">
      <c r="B840" t="s">
        <v>415</v>
      </c>
      <c r="C840" t="str">
        <f>_xlfn.XLOOKUP(drafter_draft_stats[[#This Row],[draft_id]],drafts[id],drafts[title])</f>
        <v>The Transporter mini-Super Draft</v>
      </c>
      <c r="D840" t="s">
        <v>1237</v>
      </c>
      <c r="E840" t="str">
        <f>_xlfn.XLOOKUP(drafter_draft_stats[[#This Row],[drafter_id]],drafters[id],drafters[name],"")</f>
        <v>Clay Keller</v>
      </c>
      <c r="G840" t="str">
        <f>_xlfn.XLOOKUP(drafter_draft_stats[[#This Row],[drafter_team_id]],drafter_teams[id],drafter_teams[name],"")</f>
        <v/>
      </c>
      <c r="H840">
        <f>1</f>
        <v>1</v>
      </c>
      <c r="I840" cm="1">
        <f t="array" ref="I840">IF(_xlfn.XLOOKUP(drafter_draft_stats[[#This Row],[draft_id]],drafts[id],drafts[non_canonical])=TRUE,0,_xlfn.XLOOKUP(drafter_draft_stats[[#This Row],[drafter_id]],$D$2:$D839,$R$2:$R839,0,,-1))</f>
        <v>0</v>
      </c>
      <c r="J840" cm="1">
        <f t="array" ref="J840">IF(_xlfn.XLOOKUP(drafter_draft_stats[[#This Row],[draft_id]],drafts[id],drafts[non_canonical])=TRUE,0,_xlfn.XLOOKUP(drafter_draft_stats[[#This Row],[drafter_id]],$D$2:$D839,$S$2:$S839,0,,-1))</f>
        <v>0</v>
      </c>
      <c r="K840" cm="1">
        <f t="array" ref="K840">IF(_xlfn.XLOOKUP(1,(game_boards[draft_id]=drafter_draft_stats[[#This Row],[draft_id]])*(game_boards[drafter_id]=drafter_draft_stats[[#This Row],[drafter_id]]),game_boards[has_bonus_veto])=TRUE,1,0)</f>
        <v>0</v>
      </c>
      <c r="L840" cm="1">
        <f t="array" ref="L840">IF(_xlfn.XLOOKUP(1,(game_boards[draft_id]=drafter_draft_stats[[#This Row],[draft_id]])*(game_boards[drafter_id]=drafter_draft_stats[[#This Row],[drafter_id]]),game_boards[has_bonus_veto_override])=TRUE,1,0)</f>
        <v>0</v>
      </c>
      <c r="M840">
        <f>drafter_draft_stats[[#This Row],[starting_veto]]+drafter_draft_stats[[#This Row],[rollover_vetoes]]+drafter_draft_stats[[#This Row],[trivia_vetoes]]</f>
        <v>1</v>
      </c>
      <c r="N840">
        <f>drafter_draft_stats[[#This Row],[rollover_veto_override]]+drafter_draft_stats[[#This Row],[trivia_veto_override]]</f>
        <v>0</v>
      </c>
      <c r="P840">
        <v>1</v>
      </c>
      <c r="R840">
        <f>IF(_xlfn.XLOOKUP(drafter_draft_stats[[#This Row],[draft_id]],drafts[id],drafts[non_canonical])=TRUE,0,IF(drafter_draft_stats[[#This Row],[total_vetoes]]-drafter_draft_stats[[#This Row],[vetoes_used]]&gt;=1,1,0))</f>
        <v>0</v>
      </c>
      <c r="S840">
        <f>IF(_xlfn.XLOOKUP(drafter_draft_stats[[#This Row],[draft_id]],drafts[id],drafts[non_canonical])=TRUE,0,IF(drafter_draft_stats[[#This Row],[total_veto_overrides]]-drafter_draft_stats[[#This Row],[veto_overrides_used]]&gt;=1,1,0))</f>
        <v>0</v>
      </c>
    </row>
    <row r="841" spans="2:19" x14ac:dyDescent="0.25">
      <c r="B841" t="s">
        <v>421</v>
      </c>
      <c r="C841" t="str">
        <f>_xlfn.XLOOKUP(drafter_draft_stats[[#This Row],[draft_id]],drafts[id],drafts[title])</f>
        <v>Mike Hammer mini-Super Draft</v>
      </c>
      <c r="D841" t="s">
        <v>1115</v>
      </c>
      <c r="E841" t="str">
        <f>_xlfn.XLOOKUP(drafter_draft_stats[[#This Row],[drafter_id]],drafters[id],drafters[name],"")</f>
        <v>Ryan Marker</v>
      </c>
      <c r="G841" t="str">
        <f>_xlfn.XLOOKUP(drafter_draft_stats[[#This Row],[drafter_team_id]],drafter_teams[id],drafter_teams[name],"")</f>
        <v/>
      </c>
      <c r="H841">
        <f>1</f>
        <v>1</v>
      </c>
      <c r="I841" cm="1">
        <f t="array" ref="I841">IF(_xlfn.XLOOKUP(drafter_draft_stats[[#This Row],[draft_id]],drafts[id],drafts[non_canonical])=TRUE,0,_xlfn.XLOOKUP(drafter_draft_stats[[#This Row],[drafter_id]],$D$2:$D840,$R$2:$R840,0,,-1))</f>
        <v>0</v>
      </c>
      <c r="J841" cm="1">
        <f t="array" ref="J841">IF(_xlfn.XLOOKUP(drafter_draft_stats[[#This Row],[draft_id]],drafts[id],drafts[non_canonical])=TRUE,0,_xlfn.XLOOKUP(drafter_draft_stats[[#This Row],[drafter_id]],$D$2:$D840,$S$2:$S840,0,,-1))</f>
        <v>0</v>
      </c>
      <c r="K841" cm="1">
        <f t="array" ref="K841">IF(_xlfn.XLOOKUP(1,(game_boards[draft_id]=drafter_draft_stats[[#This Row],[draft_id]])*(game_boards[drafter_id]=drafter_draft_stats[[#This Row],[drafter_id]]),game_boards[has_bonus_veto])=TRUE,1,0)</f>
        <v>0</v>
      </c>
      <c r="L841" cm="1">
        <f t="array" ref="L841">IF(_xlfn.XLOOKUP(1,(game_boards[draft_id]=drafter_draft_stats[[#This Row],[draft_id]])*(game_boards[drafter_id]=drafter_draft_stats[[#This Row],[drafter_id]]),game_boards[has_bonus_veto_override])=TRUE,1,0)</f>
        <v>0</v>
      </c>
      <c r="M841">
        <f>drafter_draft_stats[[#This Row],[starting_veto]]+drafter_draft_stats[[#This Row],[rollover_vetoes]]+drafter_draft_stats[[#This Row],[trivia_vetoes]]</f>
        <v>1</v>
      </c>
      <c r="N841">
        <f>drafter_draft_stats[[#This Row],[rollover_veto_override]]+drafter_draft_stats[[#This Row],[trivia_veto_override]]</f>
        <v>0</v>
      </c>
      <c r="P841">
        <v>1</v>
      </c>
      <c r="R841">
        <f>IF(_xlfn.XLOOKUP(drafter_draft_stats[[#This Row],[draft_id]],drafts[id],drafts[non_canonical])=TRUE,0,IF(drafter_draft_stats[[#This Row],[total_vetoes]]-drafter_draft_stats[[#This Row],[vetoes_used]]&gt;=1,1,0))</f>
        <v>0</v>
      </c>
      <c r="S841">
        <f>IF(_xlfn.XLOOKUP(drafter_draft_stats[[#This Row],[draft_id]],drafts[id],drafts[non_canonical])=TRUE,0,IF(drafter_draft_stats[[#This Row],[total_veto_overrides]]-drafter_draft_stats[[#This Row],[veto_overrides_used]]&gt;=1,1,0))</f>
        <v>0</v>
      </c>
    </row>
    <row r="842" spans="2:19" x14ac:dyDescent="0.25">
      <c r="B842" t="s">
        <v>421</v>
      </c>
      <c r="C842" t="str">
        <f>_xlfn.XLOOKUP(drafter_draft_stats[[#This Row],[draft_id]],drafts[id],drafts[title])</f>
        <v>Mike Hammer mini-Super Draft</v>
      </c>
      <c r="D842" t="s">
        <v>1237</v>
      </c>
      <c r="E842" t="str">
        <f>_xlfn.XLOOKUP(drafter_draft_stats[[#This Row],[drafter_id]],drafters[id],drafters[name],"")</f>
        <v>Clay Keller</v>
      </c>
      <c r="G842" t="str">
        <f>_xlfn.XLOOKUP(drafter_draft_stats[[#This Row],[drafter_team_id]],drafter_teams[id],drafter_teams[name],"")</f>
        <v/>
      </c>
      <c r="H842">
        <f>1</f>
        <v>1</v>
      </c>
      <c r="I842" cm="1">
        <f t="array" ref="I842">IF(_xlfn.XLOOKUP(drafter_draft_stats[[#This Row],[draft_id]],drafts[id],drafts[non_canonical])=TRUE,0,_xlfn.XLOOKUP(drafter_draft_stats[[#This Row],[drafter_id]],$D$2:$D841,$R$2:$R841,0,,-1))</f>
        <v>0</v>
      </c>
      <c r="J842" cm="1">
        <f t="array" ref="J842">IF(_xlfn.XLOOKUP(drafter_draft_stats[[#This Row],[draft_id]],drafts[id],drafts[non_canonical])=TRUE,0,_xlfn.XLOOKUP(drafter_draft_stats[[#This Row],[drafter_id]],$D$2:$D841,$S$2:$S841,0,,-1))</f>
        <v>0</v>
      </c>
      <c r="K842" cm="1">
        <f t="array" ref="K842">IF(_xlfn.XLOOKUP(1,(game_boards[draft_id]=drafter_draft_stats[[#This Row],[draft_id]])*(game_boards[drafter_id]=drafter_draft_stats[[#This Row],[drafter_id]]),game_boards[has_bonus_veto])=TRUE,1,0)</f>
        <v>0</v>
      </c>
      <c r="L842" cm="1">
        <f t="array" ref="L842">IF(_xlfn.XLOOKUP(1,(game_boards[draft_id]=drafter_draft_stats[[#This Row],[draft_id]])*(game_boards[drafter_id]=drafter_draft_stats[[#This Row],[drafter_id]]),game_boards[has_bonus_veto_override])=TRUE,1,0)</f>
        <v>0</v>
      </c>
      <c r="M842">
        <f>drafter_draft_stats[[#This Row],[starting_veto]]+drafter_draft_stats[[#This Row],[rollover_vetoes]]+drafter_draft_stats[[#This Row],[trivia_vetoes]]</f>
        <v>1</v>
      </c>
      <c r="N842">
        <f>drafter_draft_stats[[#This Row],[rollover_veto_override]]+drafter_draft_stats[[#This Row],[trivia_veto_override]]</f>
        <v>0</v>
      </c>
      <c r="R842">
        <f>IF(_xlfn.XLOOKUP(drafter_draft_stats[[#This Row],[draft_id]],drafts[id],drafts[non_canonical])=TRUE,0,IF(drafter_draft_stats[[#This Row],[total_vetoes]]-drafter_draft_stats[[#This Row],[vetoes_used]]&gt;=1,1,0))</f>
        <v>0</v>
      </c>
      <c r="S842">
        <f>IF(_xlfn.XLOOKUP(drafter_draft_stats[[#This Row],[draft_id]],drafts[id],drafts[non_canonical])=TRUE,0,IF(drafter_draft_stats[[#This Row],[total_veto_overrides]]-drafter_draft_stats[[#This Row],[veto_overrides_used]]&gt;=1,1,0))</f>
        <v>0</v>
      </c>
    </row>
    <row r="843" spans="2:19" x14ac:dyDescent="0.25">
      <c r="B843" t="s">
        <v>695</v>
      </c>
      <c r="C843" t="str">
        <f>_xlfn.XLOOKUP(drafter_draft_stats[[#This Row],[draft_id]],drafts[id],drafts[title])</f>
        <v>The Omen mini-Super Draft</v>
      </c>
      <c r="D843" t="s">
        <v>1115</v>
      </c>
      <c r="E843" t="str">
        <f>_xlfn.XLOOKUP(drafter_draft_stats[[#This Row],[drafter_id]],drafters[id],drafters[name],"")</f>
        <v>Ryan Marker</v>
      </c>
      <c r="G843" t="str">
        <f>_xlfn.XLOOKUP(drafter_draft_stats[[#This Row],[drafter_team_id]],drafter_teams[id],drafter_teams[name],"")</f>
        <v/>
      </c>
      <c r="H843">
        <f>1</f>
        <v>1</v>
      </c>
      <c r="I843" cm="1">
        <f t="array" ref="I843">IF(_xlfn.XLOOKUP(drafter_draft_stats[[#This Row],[draft_id]],drafts[id],drafts[non_canonical])=TRUE,0,_xlfn.XLOOKUP(drafter_draft_stats[[#This Row],[drafter_id]],$D$2:$D842,$R$2:$R842,0,,-1))</f>
        <v>0</v>
      </c>
      <c r="J843" cm="1">
        <f t="array" ref="J843">IF(_xlfn.XLOOKUP(drafter_draft_stats[[#This Row],[draft_id]],drafts[id],drafts[non_canonical])=TRUE,0,_xlfn.XLOOKUP(drafter_draft_stats[[#This Row],[drafter_id]],$D$2:$D842,$S$2:$S842,0,,-1))</f>
        <v>0</v>
      </c>
      <c r="K843" cm="1">
        <f t="array" ref="K843">IF(_xlfn.XLOOKUP(1,(game_boards[draft_id]=drafter_draft_stats[[#This Row],[draft_id]])*(game_boards[drafter_id]=drafter_draft_stats[[#This Row],[drafter_id]]),game_boards[has_bonus_veto])=TRUE,1,0)</f>
        <v>0</v>
      </c>
      <c r="L843" cm="1">
        <f t="array" ref="L843">IF(_xlfn.XLOOKUP(1,(game_boards[draft_id]=drafter_draft_stats[[#This Row],[draft_id]])*(game_boards[drafter_id]=drafter_draft_stats[[#This Row],[drafter_id]]),game_boards[has_bonus_veto_override])=TRUE,1,0)</f>
        <v>0</v>
      </c>
      <c r="M843">
        <f>drafter_draft_stats[[#This Row],[starting_veto]]+drafter_draft_stats[[#This Row],[rollover_vetoes]]+drafter_draft_stats[[#This Row],[trivia_vetoes]]</f>
        <v>1</v>
      </c>
      <c r="N843">
        <f>drafter_draft_stats[[#This Row],[rollover_veto_override]]+drafter_draft_stats[[#This Row],[trivia_veto_override]]</f>
        <v>0</v>
      </c>
      <c r="P843">
        <v>1</v>
      </c>
      <c r="R843">
        <f>IF(_xlfn.XLOOKUP(drafter_draft_stats[[#This Row],[draft_id]],drafts[id],drafts[non_canonical])=TRUE,0,IF(drafter_draft_stats[[#This Row],[total_vetoes]]-drafter_draft_stats[[#This Row],[vetoes_used]]&gt;=1,1,0))</f>
        <v>0</v>
      </c>
      <c r="S843">
        <f>IF(_xlfn.XLOOKUP(drafter_draft_stats[[#This Row],[draft_id]],drafts[id],drafts[non_canonical])=TRUE,0,IF(drafter_draft_stats[[#This Row],[total_veto_overrides]]-drafter_draft_stats[[#This Row],[veto_overrides_used]]&gt;=1,1,0))</f>
        <v>0</v>
      </c>
    </row>
    <row r="844" spans="2:19" x14ac:dyDescent="0.25">
      <c r="B844" t="s">
        <v>695</v>
      </c>
      <c r="C844" t="str">
        <f>_xlfn.XLOOKUP(drafter_draft_stats[[#This Row],[draft_id]],drafts[id],drafts[title])</f>
        <v>The Omen mini-Super Draft</v>
      </c>
      <c r="D844" t="s">
        <v>1237</v>
      </c>
      <c r="E844" t="str">
        <f>_xlfn.XLOOKUP(drafter_draft_stats[[#This Row],[drafter_id]],drafters[id],drafters[name],"")</f>
        <v>Clay Keller</v>
      </c>
      <c r="G844" t="str">
        <f>_xlfn.XLOOKUP(drafter_draft_stats[[#This Row],[drafter_team_id]],drafter_teams[id],drafter_teams[name],"")</f>
        <v/>
      </c>
      <c r="H844">
        <f>1</f>
        <v>1</v>
      </c>
      <c r="I844" cm="1">
        <f t="array" ref="I844">IF(_xlfn.XLOOKUP(drafter_draft_stats[[#This Row],[draft_id]],drafts[id],drafts[non_canonical])=TRUE,0,_xlfn.XLOOKUP(drafter_draft_stats[[#This Row],[drafter_id]],$D$2:$D843,$R$2:$R843,0,,-1))</f>
        <v>0</v>
      </c>
      <c r="J844" cm="1">
        <f t="array" ref="J844">IF(_xlfn.XLOOKUP(drafter_draft_stats[[#This Row],[draft_id]],drafts[id],drafts[non_canonical])=TRUE,0,_xlfn.XLOOKUP(drafter_draft_stats[[#This Row],[drafter_id]],$D$2:$D843,$S$2:$S843,0,,-1))</f>
        <v>0</v>
      </c>
      <c r="K844" cm="1">
        <f t="array" ref="K844">IF(_xlfn.XLOOKUP(1,(game_boards[draft_id]=drafter_draft_stats[[#This Row],[draft_id]])*(game_boards[drafter_id]=drafter_draft_stats[[#This Row],[drafter_id]]),game_boards[has_bonus_veto])=TRUE,1,0)</f>
        <v>0</v>
      </c>
      <c r="L844" cm="1">
        <f t="array" ref="L844">IF(_xlfn.XLOOKUP(1,(game_boards[draft_id]=drafter_draft_stats[[#This Row],[draft_id]])*(game_boards[drafter_id]=drafter_draft_stats[[#This Row],[drafter_id]]),game_boards[has_bonus_veto_override])=TRUE,1,0)</f>
        <v>0</v>
      </c>
      <c r="M844">
        <f>drafter_draft_stats[[#This Row],[starting_veto]]+drafter_draft_stats[[#This Row],[rollover_vetoes]]+drafter_draft_stats[[#This Row],[trivia_vetoes]]</f>
        <v>1</v>
      </c>
      <c r="N844">
        <f>drafter_draft_stats[[#This Row],[rollover_veto_override]]+drafter_draft_stats[[#This Row],[trivia_veto_override]]</f>
        <v>0</v>
      </c>
      <c r="P844">
        <v>1</v>
      </c>
      <c r="R844">
        <f>IF(_xlfn.XLOOKUP(drafter_draft_stats[[#This Row],[draft_id]],drafts[id],drafts[non_canonical])=TRUE,0,IF(drafter_draft_stats[[#This Row],[total_vetoes]]-drafter_draft_stats[[#This Row],[vetoes_used]]&gt;=1,1,0))</f>
        <v>0</v>
      </c>
      <c r="S844">
        <f>IF(_xlfn.XLOOKUP(drafter_draft_stats[[#This Row],[draft_id]],drafts[id],drafts[non_canonical])=TRUE,0,IF(drafter_draft_stats[[#This Row],[total_veto_overrides]]-drafter_draft_stats[[#This Row],[veto_overrides_used]]&gt;=1,1,0))</f>
        <v>0</v>
      </c>
    </row>
    <row r="845" spans="2:19" x14ac:dyDescent="0.25">
      <c r="B845" t="s">
        <v>592</v>
      </c>
      <c r="C845" t="str">
        <f>_xlfn.XLOOKUP(drafter_draft_stats[[#This Row],[draft_id]],drafts[id],drafts[title])</f>
        <v>The Parent Trap mini-Super Draft</v>
      </c>
      <c r="D845" t="s">
        <v>1115</v>
      </c>
      <c r="E845" t="str">
        <f>_xlfn.XLOOKUP(drafter_draft_stats[[#This Row],[drafter_id]],drafters[id],drafters[name],"")</f>
        <v>Ryan Marker</v>
      </c>
      <c r="G845" t="str">
        <f>_xlfn.XLOOKUP(drafter_draft_stats[[#This Row],[drafter_team_id]],drafter_teams[id],drafter_teams[name],"")</f>
        <v/>
      </c>
      <c r="H845">
        <f>1</f>
        <v>1</v>
      </c>
      <c r="I845" cm="1">
        <f t="array" ref="I845">IF(_xlfn.XLOOKUP(drafter_draft_stats[[#This Row],[draft_id]],drafts[id],drafts[non_canonical])=TRUE,0,_xlfn.XLOOKUP(drafter_draft_stats[[#This Row],[drafter_id]],$D$2:$D844,$R$2:$R844,0,,-1))</f>
        <v>0</v>
      </c>
      <c r="J845" cm="1">
        <f t="array" ref="J845">IF(_xlfn.XLOOKUP(drafter_draft_stats[[#This Row],[draft_id]],drafts[id],drafts[non_canonical])=TRUE,0,_xlfn.XLOOKUP(drafter_draft_stats[[#This Row],[drafter_id]],$D$2:$D844,$S$2:$S844,0,,-1))</f>
        <v>0</v>
      </c>
      <c r="K845" cm="1">
        <f t="array" ref="K845">IF(_xlfn.XLOOKUP(1,(game_boards[draft_id]=drafter_draft_stats[[#This Row],[draft_id]])*(game_boards[drafter_id]=drafter_draft_stats[[#This Row],[drafter_id]]),game_boards[has_bonus_veto])=TRUE,1,0)</f>
        <v>0</v>
      </c>
      <c r="L845" cm="1">
        <f t="array" ref="L845">IF(_xlfn.XLOOKUP(1,(game_boards[draft_id]=drafter_draft_stats[[#This Row],[draft_id]])*(game_boards[drafter_id]=drafter_draft_stats[[#This Row],[drafter_id]]),game_boards[has_bonus_veto_override])=TRUE,1,0)</f>
        <v>0</v>
      </c>
      <c r="M845">
        <f>drafter_draft_stats[[#This Row],[starting_veto]]+drafter_draft_stats[[#This Row],[rollover_vetoes]]+drafter_draft_stats[[#This Row],[trivia_vetoes]]</f>
        <v>1</v>
      </c>
      <c r="N845">
        <f>drafter_draft_stats[[#This Row],[rollover_veto_override]]+drafter_draft_stats[[#This Row],[trivia_veto_override]]</f>
        <v>0</v>
      </c>
      <c r="R845">
        <f>IF(_xlfn.XLOOKUP(drafter_draft_stats[[#This Row],[draft_id]],drafts[id],drafts[non_canonical])=TRUE,0,IF(drafter_draft_stats[[#This Row],[total_vetoes]]-drafter_draft_stats[[#This Row],[vetoes_used]]&gt;=1,1,0))</f>
        <v>0</v>
      </c>
      <c r="S845">
        <f>IF(_xlfn.XLOOKUP(drafter_draft_stats[[#This Row],[draft_id]],drafts[id],drafts[non_canonical])=TRUE,0,IF(drafter_draft_stats[[#This Row],[total_veto_overrides]]-drafter_draft_stats[[#This Row],[veto_overrides_used]]&gt;=1,1,0))</f>
        <v>0</v>
      </c>
    </row>
    <row r="846" spans="2:19" x14ac:dyDescent="0.25">
      <c r="B846" t="s">
        <v>592</v>
      </c>
      <c r="C846" t="str">
        <f>_xlfn.XLOOKUP(drafter_draft_stats[[#This Row],[draft_id]],drafts[id],drafts[title])</f>
        <v>The Parent Trap mini-Super Draft</v>
      </c>
      <c r="D846" t="s">
        <v>1237</v>
      </c>
      <c r="E846" t="str">
        <f>_xlfn.XLOOKUP(drafter_draft_stats[[#This Row],[drafter_id]],drafters[id],drafters[name],"")</f>
        <v>Clay Keller</v>
      </c>
      <c r="G846" t="str">
        <f>_xlfn.XLOOKUP(drafter_draft_stats[[#This Row],[drafter_team_id]],drafter_teams[id],drafter_teams[name],"")</f>
        <v/>
      </c>
      <c r="H846">
        <f>1</f>
        <v>1</v>
      </c>
      <c r="I846" cm="1">
        <f t="array" ref="I846">IF(_xlfn.XLOOKUP(drafter_draft_stats[[#This Row],[draft_id]],drafts[id],drafts[non_canonical])=TRUE,0,_xlfn.XLOOKUP(drafter_draft_stats[[#This Row],[drafter_id]],$D$2:$D845,$R$2:$R845,0,,-1))</f>
        <v>0</v>
      </c>
      <c r="J846" cm="1">
        <f t="array" ref="J846">IF(_xlfn.XLOOKUP(drafter_draft_stats[[#This Row],[draft_id]],drafts[id],drafts[non_canonical])=TRUE,0,_xlfn.XLOOKUP(drafter_draft_stats[[#This Row],[drafter_id]],$D$2:$D845,$S$2:$S845,0,,-1))</f>
        <v>0</v>
      </c>
      <c r="K846" cm="1">
        <f t="array" ref="K846">IF(_xlfn.XLOOKUP(1,(game_boards[draft_id]=drafter_draft_stats[[#This Row],[draft_id]])*(game_boards[drafter_id]=drafter_draft_stats[[#This Row],[drafter_id]]),game_boards[has_bonus_veto])=TRUE,1,0)</f>
        <v>0</v>
      </c>
      <c r="L846" cm="1">
        <f t="array" ref="L846">IF(_xlfn.XLOOKUP(1,(game_boards[draft_id]=drafter_draft_stats[[#This Row],[draft_id]])*(game_boards[drafter_id]=drafter_draft_stats[[#This Row],[drafter_id]]),game_boards[has_bonus_veto_override])=TRUE,1,0)</f>
        <v>0</v>
      </c>
      <c r="M846">
        <f>drafter_draft_stats[[#This Row],[starting_veto]]+drafter_draft_stats[[#This Row],[rollover_vetoes]]+drafter_draft_stats[[#This Row],[trivia_vetoes]]</f>
        <v>1</v>
      </c>
      <c r="N846">
        <f>drafter_draft_stats[[#This Row],[rollover_veto_override]]+drafter_draft_stats[[#This Row],[trivia_veto_override]]</f>
        <v>0</v>
      </c>
      <c r="P846">
        <v>1</v>
      </c>
      <c r="R846">
        <f>IF(_xlfn.XLOOKUP(drafter_draft_stats[[#This Row],[draft_id]],drafts[id],drafts[non_canonical])=TRUE,0,IF(drafter_draft_stats[[#This Row],[total_vetoes]]-drafter_draft_stats[[#This Row],[vetoes_used]]&gt;=1,1,0))</f>
        <v>0</v>
      </c>
      <c r="S846">
        <f>IF(_xlfn.XLOOKUP(drafter_draft_stats[[#This Row],[draft_id]],drafts[id],drafts[non_canonical])=TRUE,0,IF(drafter_draft_stats[[#This Row],[total_veto_overrides]]-drafter_draft_stats[[#This Row],[veto_overrides_used]]&gt;=1,1,0))</f>
        <v>0</v>
      </c>
    </row>
    <row r="847" spans="2:19" x14ac:dyDescent="0.25">
      <c r="B847" t="s">
        <v>219</v>
      </c>
      <c r="C847" t="str">
        <f>_xlfn.XLOOKUP(drafter_draft_stats[[#This Row],[draft_id]],drafts[id],drafts[title])</f>
        <v>Mad Max mini-Super Draft</v>
      </c>
      <c r="D847" t="s">
        <v>1115</v>
      </c>
      <c r="E847" t="str">
        <f>_xlfn.XLOOKUP(drafter_draft_stats[[#This Row],[drafter_id]],drafters[id],drafters[name],"")</f>
        <v>Ryan Marker</v>
      </c>
      <c r="G847" t="str">
        <f>_xlfn.XLOOKUP(drafter_draft_stats[[#This Row],[drafter_team_id]],drafter_teams[id],drafter_teams[name],"")</f>
        <v/>
      </c>
      <c r="H847">
        <f>1</f>
        <v>1</v>
      </c>
      <c r="I847" cm="1">
        <f t="array" ref="I847">IF(_xlfn.XLOOKUP(drafter_draft_stats[[#This Row],[draft_id]],drafts[id],drafts[non_canonical])=TRUE,0,_xlfn.XLOOKUP(drafter_draft_stats[[#This Row],[drafter_id]],$D$2:$D846,$R$2:$R846,0,,-1))</f>
        <v>0</v>
      </c>
      <c r="J847" cm="1">
        <f t="array" ref="J847">IF(_xlfn.XLOOKUP(drafter_draft_stats[[#This Row],[draft_id]],drafts[id],drafts[non_canonical])=TRUE,0,_xlfn.XLOOKUP(drafter_draft_stats[[#This Row],[drafter_id]],$D$2:$D846,$S$2:$S846,0,,-1))</f>
        <v>0</v>
      </c>
      <c r="K847" cm="1">
        <f t="array" ref="K847">IF(_xlfn.XLOOKUP(1,(game_boards[draft_id]=drafter_draft_stats[[#This Row],[draft_id]])*(game_boards[drafter_id]=drafter_draft_stats[[#This Row],[drafter_id]]),game_boards[has_bonus_veto])=TRUE,1,0)</f>
        <v>0</v>
      </c>
      <c r="L847" cm="1">
        <f t="array" ref="L847">IF(_xlfn.XLOOKUP(1,(game_boards[draft_id]=drafter_draft_stats[[#This Row],[draft_id]])*(game_boards[drafter_id]=drafter_draft_stats[[#This Row],[drafter_id]]),game_boards[has_bonus_veto_override])=TRUE,1,0)</f>
        <v>0</v>
      </c>
      <c r="M847">
        <f>drafter_draft_stats[[#This Row],[starting_veto]]+drafter_draft_stats[[#This Row],[rollover_vetoes]]+drafter_draft_stats[[#This Row],[trivia_vetoes]]</f>
        <v>1</v>
      </c>
      <c r="N847">
        <f>drafter_draft_stats[[#This Row],[rollover_veto_override]]+drafter_draft_stats[[#This Row],[trivia_veto_override]]</f>
        <v>0</v>
      </c>
      <c r="R847">
        <f>IF(_xlfn.XLOOKUP(drafter_draft_stats[[#This Row],[draft_id]],drafts[id],drafts[non_canonical])=TRUE,0,IF(drafter_draft_stats[[#This Row],[total_vetoes]]-drafter_draft_stats[[#This Row],[vetoes_used]]&gt;=1,1,0))</f>
        <v>0</v>
      </c>
      <c r="S847">
        <f>IF(_xlfn.XLOOKUP(drafter_draft_stats[[#This Row],[draft_id]],drafts[id],drafts[non_canonical])=TRUE,0,IF(drafter_draft_stats[[#This Row],[total_veto_overrides]]-drafter_draft_stats[[#This Row],[veto_overrides_used]]&gt;=1,1,0))</f>
        <v>0</v>
      </c>
    </row>
    <row r="848" spans="2:19" x14ac:dyDescent="0.25">
      <c r="B848" t="s">
        <v>219</v>
      </c>
      <c r="C848" t="str">
        <f>_xlfn.XLOOKUP(drafter_draft_stats[[#This Row],[draft_id]],drafts[id],drafts[title])</f>
        <v>Mad Max mini-Super Draft</v>
      </c>
      <c r="D848" t="s">
        <v>1237</v>
      </c>
      <c r="E848" t="str">
        <f>_xlfn.XLOOKUP(drafter_draft_stats[[#This Row],[drafter_id]],drafters[id],drafters[name],"")</f>
        <v>Clay Keller</v>
      </c>
      <c r="G848" t="str">
        <f>_xlfn.XLOOKUP(drafter_draft_stats[[#This Row],[drafter_team_id]],drafter_teams[id],drafter_teams[name],"")</f>
        <v/>
      </c>
      <c r="H848">
        <f>1</f>
        <v>1</v>
      </c>
      <c r="I848" cm="1">
        <f t="array" ref="I848">IF(_xlfn.XLOOKUP(drafter_draft_stats[[#This Row],[draft_id]],drafts[id],drafts[non_canonical])=TRUE,0,_xlfn.XLOOKUP(drafter_draft_stats[[#This Row],[drafter_id]],$D$2:$D847,$R$2:$R847,0,,-1))</f>
        <v>0</v>
      </c>
      <c r="J848" cm="1">
        <f t="array" ref="J848">IF(_xlfn.XLOOKUP(drafter_draft_stats[[#This Row],[draft_id]],drafts[id],drafts[non_canonical])=TRUE,0,_xlfn.XLOOKUP(drafter_draft_stats[[#This Row],[drafter_id]],$D$2:$D847,$S$2:$S847,0,,-1))</f>
        <v>0</v>
      </c>
      <c r="K848" cm="1">
        <f t="array" ref="K848">IF(_xlfn.XLOOKUP(1,(game_boards[draft_id]=drafter_draft_stats[[#This Row],[draft_id]])*(game_boards[drafter_id]=drafter_draft_stats[[#This Row],[drafter_id]]),game_boards[has_bonus_veto])=TRUE,1,0)</f>
        <v>0</v>
      </c>
      <c r="L848" cm="1">
        <f t="array" ref="L848">IF(_xlfn.XLOOKUP(1,(game_boards[draft_id]=drafter_draft_stats[[#This Row],[draft_id]])*(game_boards[drafter_id]=drafter_draft_stats[[#This Row],[drafter_id]]),game_boards[has_bonus_veto_override])=TRUE,1,0)</f>
        <v>0</v>
      </c>
      <c r="M848">
        <f>drafter_draft_stats[[#This Row],[starting_veto]]+drafter_draft_stats[[#This Row],[rollover_vetoes]]+drafter_draft_stats[[#This Row],[trivia_vetoes]]</f>
        <v>1</v>
      </c>
      <c r="N848">
        <f>drafter_draft_stats[[#This Row],[rollover_veto_override]]+drafter_draft_stats[[#This Row],[trivia_veto_override]]</f>
        <v>0</v>
      </c>
      <c r="R848">
        <f>IF(_xlfn.XLOOKUP(drafter_draft_stats[[#This Row],[draft_id]],drafts[id],drafts[non_canonical])=TRUE,0,IF(drafter_draft_stats[[#This Row],[total_vetoes]]-drafter_draft_stats[[#This Row],[vetoes_used]]&gt;=1,1,0))</f>
        <v>0</v>
      </c>
      <c r="S848">
        <f>IF(_xlfn.XLOOKUP(drafter_draft_stats[[#This Row],[draft_id]],drafts[id],drafts[non_canonical])=TRUE,0,IF(drafter_draft_stats[[#This Row],[total_veto_overrides]]-drafter_draft_stats[[#This Row],[veto_overrides_used]]&gt;=1,1,0))</f>
        <v>0</v>
      </c>
    </row>
    <row r="849" spans="2:19" x14ac:dyDescent="0.25">
      <c r="B849" t="s">
        <v>290</v>
      </c>
      <c r="C849" t="str">
        <f>_xlfn.XLOOKUP(drafter_draft_stats[[#This Row],[draft_id]],drafts[id],drafts[title])</f>
        <v>The Predator mini-Super Draft</v>
      </c>
      <c r="D849" t="s">
        <v>1115</v>
      </c>
      <c r="E849" t="str">
        <f>_xlfn.XLOOKUP(drafter_draft_stats[[#This Row],[drafter_id]],drafters[id],drafters[name],"")</f>
        <v>Ryan Marker</v>
      </c>
      <c r="G849" t="str">
        <f>_xlfn.XLOOKUP(drafter_draft_stats[[#This Row],[drafter_team_id]],drafter_teams[id],drafter_teams[name],"")</f>
        <v/>
      </c>
      <c r="H849">
        <f>1</f>
        <v>1</v>
      </c>
      <c r="I849" cm="1">
        <f t="array" ref="I849">IF(_xlfn.XLOOKUP(drafter_draft_stats[[#This Row],[draft_id]],drafts[id],drafts[non_canonical])=TRUE,0,_xlfn.XLOOKUP(drafter_draft_stats[[#This Row],[drafter_id]],$D$2:$D848,$R$2:$R848,0,,-1))</f>
        <v>0</v>
      </c>
      <c r="J849" cm="1">
        <f t="array" ref="J849">IF(_xlfn.XLOOKUP(drafter_draft_stats[[#This Row],[draft_id]],drafts[id],drafts[non_canonical])=TRUE,0,_xlfn.XLOOKUP(drafter_draft_stats[[#This Row],[drafter_id]],$D$2:$D848,$S$2:$S848,0,,-1))</f>
        <v>0</v>
      </c>
      <c r="K849" cm="1">
        <f t="array" ref="K849">IF(_xlfn.XLOOKUP(1,(game_boards[draft_id]=drafter_draft_stats[[#This Row],[draft_id]])*(game_boards[drafter_id]=drafter_draft_stats[[#This Row],[drafter_id]]),game_boards[has_bonus_veto])=TRUE,1,0)</f>
        <v>0</v>
      </c>
      <c r="L849" cm="1">
        <f t="array" ref="L849">IF(_xlfn.XLOOKUP(1,(game_boards[draft_id]=drafter_draft_stats[[#This Row],[draft_id]])*(game_boards[drafter_id]=drafter_draft_stats[[#This Row],[drafter_id]]),game_boards[has_bonus_veto_override])=TRUE,1,0)</f>
        <v>0</v>
      </c>
      <c r="M849">
        <f>drafter_draft_stats[[#This Row],[starting_veto]]+drafter_draft_stats[[#This Row],[rollover_vetoes]]+drafter_draft_stats[[#This Row],[trivia_vetoes]]</f>
        <v>1</v>
      </c>
      <c r="N849">
        <f>drafter_draft_stats[[#This Row],[rollover_veto_override]]+drafter_draft_stats[[#This Row],[trivia_veto_override]]</f>
        <v>0</v>
      </c>
      <c r="P849">
        <v>1</v>
      </c>
      <c r="R849">
        <f>IF(_xlfn.XLOOKUP(drafter_draft_stats[[#This Row],[draft_id]],drafts[id],drafts[non_canonical])=TRUE,0,IF(drafter_draft_stats[[#This Row],[total_vetoes]]-drafter_draft_stats[[#This Row],[vetoes_used]]&gt;=1,1,0))</f>
        <v>0</v>
      </c>
      <c r="S849">
        <f>IF(_xlfn.XLOOKUP(drafter_draft_stats[[#This Row],[draft_id]],drafts[id],drafts[non_canonical])=TRUE,0,IF(drafter_draft_stats[[#This Row],[total_veto_overrides]]-drafter_draft_stats[[#This Row],[veto_overrides_used]]&gt;=1,1,0))</f>
        <v>0</v>
      </c>
    </row>
    <row r="850" spans="2:19" x14ac:dyDescent="0.25">
      <c r="B850" t="s">
        <v>290</v>
      </c>
      <c r="C850" t="str">
        <f>_xlfn.XLOOKUP(drafter_draft_stats[[#This Row],[draft_id]],drafts[id],drafts[title])</f>
        <v>The Predator mini-Super Draft</v>
      </c>
      <c r="D850" t="s">
        <v>1237</v>
      </c>
      <c r="E850" t="str">
        <f>_xlfn.XLOOKUP(drafter_draft_stats[[#This Row],[drafter_id]],drafters[id],drafters[name],"")</f>
        <v>Clay Keller</v>
      </c>
      <c r="G850" t="str">
        <f>_xlfn.XLOOKUP(drafter_draft_stats[[#This Row],[drafter_team_id]],drafter_teams[id],drafter_teams[name],"")</f>
        <v/>
      </c>
      <c r="H850">
        <f>1</f>
        <v>1</v>
      </c>
      <c r="I850" cm="1">
        <f t="array" ref="I850">IF(_xlfn.XLOOKUP(drafter_draft_stats[[#This Row],[draft_id]],drafts[id],drafts[non_canonical])=TRUE,0,_xlfn.XLOOKUP(drafter_draft_stats[[#This Row],[drafter_id]],$D$2:$D849,$R$2:$R849,0,,-1))</f>
        <v>0</v>
      </c>
      <c r="J850" cm="1">
        <f t="array" ref="J850">IF(_xlfn.XLOOKUP(drafter_draft_stats[[#This Row],[draft_id]],drafts[id],drafts[non_canonical])=TRUE,0,_xlfn.XLOOKUP(drafter_draft_stats[[#This Row],[drafter_id]],$D$2:$D849,$S$2:$S849,0,,-1))</f>
        <v>0</v>
      </c>
      <c r="K850" cm="1">
        <f t="array" ref="K850">IF(_xlfn.XLOOKUP(1,(game_boards[draft_id]=drafter_draft_stats[[#This Row],[draft_id]])*(game_boards[drafter_id]=drafter_draft_stats[[#This Row],[drafter_id]]),game_boards[has_bonus_veto])=TRUE,1,0)</f>
        <v>0</v>
      </c>
      <c r="L850" cm="1">
        <f t="array" ref="L850">IF(_xlfn.XLOOKUP(1,(game_boards[draft_id]=drafter_draft_stats[[#This Row],[draft_id]])*(game_boards[drafter_id]=drafter_draft_stats[[#This Row],[drafter_id]]),game_boards[has_bonus_veto_override])=TRUE,1,0)</f>
        <v>0</v>
      </c>
      <c r="M850">
        <f>drafter_draft_stats[[#This Row],[starting_veto]]+drafter_draft_stats[[#This Row],[rollover_vetoes]]+drafter_draft_stats[[#This Row],[trivia_vetoes]]</f>
        <v>1</v>
      </c>
      <c r="N850">
        <f>drafter_draft_stats[[#This Row],[rollover_veto_override]]+drafter_draft_stats[[#This Row],[trivia_veto_override]]</f>
        <v>0</v>
      </c>
      <c r="P850">
        <v>1</v>
      </c>
      <c r="R850">
        <f>IF(_xlfn.XLOOKUP(drafter_draft_stats[[#This Row],[draft_id]],drafts[id],drafts[non_canonical])=TRUE,0,IF(drafter_draft_stats[[#This Row],[total_vetoes]]-drafter_draft_stats[[#This Row],[vetoes_used]]&gt;=1,1,0))</f>
        <v>0</v>
      </c>
      <c r="S850">
        <f>IF(_xlfn.XLOOKUP(drafter_draft_stats[[#This Row],[draft_id]],drafts[id],drafts[non_canonical])=TRUE,0,IF(drafter_draft_stats[[#This Row],[total_veto_overrides]]-drafter_draft_stats[[#This Row],[veto_overrides_used]]&gt;=1,1,0))</f>
        <v>0</v>
      </c>
    </row>
    <row r="851" spans="2:19" x14ac:dyDescent="0.25">
      <c r="B851" t="s">
        <v>437</v>
      </c>
      <c r="C851" t="str">
        <f>_xlfn.XLOOKUP(drafter_draft_stats[[#This Row],[draft_id]],drafts[id],drafts[title])</f>
        <v>Flashpoint: Batman (Franchise mini-Super Draft)</v>
      </c>
      <c r="D851" t="s">
        <v>1115</v>
      </c>
      <c r="E851" t="str">
        <f>_xlfn.XLOOKUP(drafter_draft_stats[[#This Row],[drafter_id]],drafters[id],drafters[name],"")</f>
        <v>Ryan Marker</v>
      </c>
      <c r="G851" t="str">
        <f>_xlfn.XLOOKUP(drafter_draft_stats[[#This Row],[drafter_team_id]],drafter_teams[id],drafter_teams[name],"")</f>
        <v/>
      </c>
      <c r="H851">
        <f>1</f>
        <v>1</v>
      </c>
      <c r="I851" cm="1">
        <f t="array" ref="I851">IF(_xlfn.XLOOKUP(drafter_draft_stats[[#This Row],[draft_id]],drafts[id],drafts[non_canonical])=TRUE,0,_xlfn.XLOOKUP(drafter_draft_stats[[#This Row],[drafter_id]],$D$2:$D850,$R$2:$R850,0,,-1))</f>
        <v>0</v>
      </c>
      <c r="J851" cm="1">
        <f t="array" ref="J851">IF(_xlfn.XLOOKUP(drafter_draft_stats[[#This Row],[draft_id]],drafts[id],drafts[non_canonical])=TRUE,0,_xlfn.XLOOKUP(drafter_draft_stats[[#This Row],[drafter_id]],$D$2:$D850,$S$2:$S850,0,,-1))</f>
        <v>0</v>
      </c>
      <c r="K851" cm="1">
        <f t="array" ref="K851">IF(_xlfn.XLOOKUP(1,(game_boards[draft_id]=drafter_draft_stats[[#This Row],[draft_id]])*(game_boards[drafter_id]=drafter_draft_stats[[#This Row],[drafter_id]]),game_boards[has_bonus_veto])=TRUE,1,0)</f>
        <v>0</v>
      </c>
      <c r="L851" cm="1">
        <f t="array" ref="L851">IF(_xlfn.XLOOKUP(1,(game_boards[draft_id]=drafter_draft_stats[[#This Row],[draft_id]])*(game_boards[drafter_id]=drafter_draft_stats[[#This Row],[drafter_id]]),game_boards[has_bonus_veto_override])=TRUE,1,0)</f>
        <v>0</v>
      </c>
      <c r="M851">
        <f>drafter_draft_stats[[#This Row],[starting_veto]]+drafter_draft_stats[[#This Row],[rollover_vetoes]]+drafter_draft_stats[[#This Row],[trivia_vetoes]]</f>
        <v>1</v>
      </c>
      <c r="N851">
        <f>drafter_draft_stats[[#This Row],[rollover_veto_override]]+drafter_draft_stats[[#This Row],[trivia_veto_override]]</f>
        <v>0</v>
      </c>
      <c r="P851">
        <v>1</v>
      </c>
      <c r="R851">
        <f>IF(_xlfn.XLOOKUP(drafter_draft_stats[[#This Row],[draft_id]],drafts[id],drafts[non_canonical])=TRUE,0,IF(drafter_draft_stats[[#This Row],[total_vetoes]]-drafter_draft_stats[[#This Row],[vetoes_used]]&gt;=1,1,0))</f>
        <v>0</v>
      </c>
      <c r="S851">
        <f>IF(_xlfn.XLOOKUP(drafter_draft_stats[[#This Row],[draft_id]],drafts[id],drafts[non_canonical])=TRUE,0,IF(drafter_draft_stats[[#This Row],[total_veto_overrides]]-drafter_draft_stats[[#This Row],[veto_overrides_used]]&gt;=1,1,0))</f>
        <v>0</v>
      </c>
    </row>
    <row r="852" spans="2:19" x14ac:dyDescent="0.25">
      <c r="B852" t="s">
        <v>437</v>
      </c>
      <c r="C852" t="str">
        <f>_xlfn.XLOOKUP(drafter_draft_stats[[#This Row],[draft_id]],drafts[id],drafts[title])</f>
        <v>Flashpoint: Batman (Franchise mini-Super Draft)</v>
      </c>
      <c r="D852" t="s">
        <v>1237</v>
      </c>
      <c r="E852" t="str">
        <f>_xlfn.XLOOKUP(drafter_draft_stats[[#This Row],[drafter_id]],drafters[id],drafters[name],"")</f>
        <v>Clay Keller</v>
      </c>
      <c r="G852" t="str">
        <f>_xlfn.XLOOKUP(drafter_draft_stats[[#This Row],[drafter_team_id]],drafter_teams[id],drafter_teams[name],"")</f>
        <v/>
      </c>
      <c r="H852">
        <f>1</f>
        <v>1</v>
      </c>
      <c r="I852" cm="1">
        <f t="array" ref="I852">IF(_xlfn.XLOOKUP(drafter_draft_stats[[#This Row],[draft_id]],drafts[id],drafts[non_canonical])=TRUE,0,_xlfn.XLOOKUP(drafter_draft_stats[[#This Row],[drafter_id]],$D$2:$D851,$R$2:$R851,0,,-1))</f>
        <v>0</v>
      </c>
      <c r="J852" cm="1">
        <f t="array" ref="J852">IF(_xlfn.XLOOKUP(drafter_draft_stats[[#This Row],[draft_id]],drafts[id],drafts[non_canonical])=TRUE,0,_xlfn.XLOOKUP(drafter_draft_stats[[#This Row],[drafter_id]],$D$2:$D851,$S$2:$S851,0,,-1))</f>
        <v>0</v>
      </c>
      <c r="K852" cm="1">
        <f t="array" ref="K852">IF(_xlfn.XLOOKUP(1,(game_boards[draft_id]=drafter_draft_stats[[#This Row],[draft_id]])*(game_boards[drafter_id]=drafter_draft_stats[[#This Row],[drafter_id]]),game_boards[has_bonus_veto])=TRUE,1,0)</f>
        <v>0</v>
      </c>
      <c r="L852" cm="1">
        <f t="array" ref="L852">IF(_xlfn.XLOOKUP(1,(game_boards[draft_id]=drafter_draft_stats[[#This Row],[draft_id]])*(game_boards[drafter_id]=drafter_draft_stats[[#This Row],[drafter_id]]),game_boards[has_bonus_veto_override])=TRUE,1,0)</f>
        <v>0</v>
      </c>
      <c r="M852">
        <f>drafter_draft_stats[[#This Row],[starting_veto]]+drafter_draft_stats[[#This Row],[rollover_vetoes]]+drafter_draft_stats[[#This Row],[trivia_vetoes]]</f>
        <v>1</v>
      </c>
      <c r="N852">
        <f>drafter_draft_stats[[#This Row],[rollover_veto_override]]+drafter_draft_stats[[#This Row],[trivia_veto_override]]</f>
        <v>0</v>
      </c>
      <c r="R852">
        <f>IF(_xlfn.XLOOKUP(drafter_draft_stats[[#This Row],[draft_id]],drafts[id],drafts[non_canonical])=TRUE,0,IF(drafter_draft_stats[[#This Row],[total_vetoes]]-drafter_draft_stats[[#This Row],[vetoes_used]]&gt;=1,1,0))</f>
        <v>0</v>
      </c>
      <c r="S852">
        <f>IF(_xlfn.XLOOKUP(drafter_draft_stats[[#This Row],[draft_id]],drafts[id],drafts[non_canonical])=TRUE,0,IF(drafter_draft_stats[[#This Row],[total_veto_overrides]]-drafter_draft_stats[[#This Row],[veto_overrides_used]]&gt;=1,1,0))</f>
        <v>0</v>
      </c>
    </row>
    <row r="853" spans="2:19" x14ac:dyDescent="0.25">
      <c r="B853" t="s">
        <v>260</v>
      </c>
      <c r="C853" t="str">
        <f>_xlfn.XLOOKUP(drafter_draft_stats[[#This Row],[draft_id]],drafts[id],drafts[title])</f>
        <v>Highlander mini-Super Draft</v>
      </c>
      <c r="D853" t="s">
        <v>1115</v>
      </c>
      <c r="E853" t="str">
        <f>_xlfn.XLOOKUP(drafter_draft_stats[[#This Row],[drafter_id]],drafters[id],drafters[name],"")</f>
        <v>Ryan Marker</v>
      </c>
      <c r="G853" t="str">
        <f>_xlfn.XLOOKUP(drafter_draft_stats[[#This Row],[drafter_team_id]],drafter_teams[id],drafter_teams[name],"")</f>
        <v/>
      </c>
      <c r="H853">
        <f>1</f>
        <v>1</v>
      </c>
      <c r="I853" cm="1">
        <f t="array" ref="I853">IF(_xlfn.XLOOKUP(drafter_draft_stats[[#This Row],[draft_id]],drafts[id],drafts[non_canonical])=TRUE,0,_xlfn.XLOOKUP(drafter_draft_stats[[#This Row],[drafter_id]],$D$2:$D852,$R$2:$R852,0,,-1))</f>
        <v>0</v>
      </c>
      <c r="J853" cm="1">
        <f t="array" ref="J853">IF(_xlfn.XLOOKUP(drafter_draft_stats[[#This Row],[draft_id]],drafts[id],drafts[non_canonical])=TRUE,0,_xlfn.XLOOKUP(drafter_draft_stats[[#This Row],[drafter_id]],$D$2:$D852,$S$2:$S852,0,,-1))</f>
        <v>0</v>
      </c>
      <c r="K853" cm="1">
        <f t="array" ref="K853">IF(_xlfn.XLOOKUP(1,(game_boards[draft_id]=drafter_draft_stats[[#This Row],[draft_id]])*(game_boards[drafter_id]=drafter_draft_stats[[#This Row],[drafter_id]]),game_boards[has_bonus_veto])=TRUE,1,0)</f>
        <v>0</v>
      </c>
      <c r="L853" cm="1">
        <f t="array" ref="L853">IF(_xlfn.XLOOKUP(1,(game_boards[draft_id]=drafter_draft_stats[[#This Row],[draft_id]])*(game_boards[drafter_id]=drafter_draft_stats[[#This Row],[drafter_id]]),game_boards[has_bonus_veto_override])=TRUE,1,0)</f>
        <v>0</v>
      </c>
      <c r="M853">
        <f>drafter_draft_stats[[#This Row],[starting_veto]]+drafter_draft_stats[[#This Row],[rollover_vetoes]]+drafter_draft_stats[[#This Row],[trivia_vetoes]]</f>
        <v>1</v>
      </c>
      <c r="N853">
        <f>drafter_draft_stats[[#This Row],[rollover_veto_override]]+drafter_draft_stats[[#This Row],[trivia_veto_override]]</f>
        <v>0</v>
      </c>
      <c r="R853">
        <f>IF(_xlfn.XLOOKUP(drafter_draft_stats[[#This Row],[draft_id]],drafts[id],drafts[non_canonical])=TRUE,0,IF(drafter_draft_stats[[#This Row],[total_vetoes]]-drafter_draft_stats[[#This Row],[vetoes_used]]&gt;=1,1,0))</f>
        <v>0</v>
      </c>
      <c r="S853">
        <f>IF(_xlfn.XLOOKUP(drafter_draft_stats[[#This Row],[draft_id]],drafts[id],drafts[non_canonical])=TRUE,0,IF(drafter_draft_stats[[#This Row],[total_veto_overrides]]-drafter_draft_stats[[#This Row],[veto_overrides_used]]&gt;=1,1,0))</f>
        <v>0</v>
      </c>
    </row>
    <row r="854" spans="2:19" x14ac:dyDescent="0.25">
      <c r="B854" t="s">
        <v>260</v>
      </c>
      <c r="C854" t="str">
        <f>_xlfn.XLOOKUP(drafter_draft_stats[[#This Row],[draft_id]],drafts[id],drafts[title])</f>
        <v>Highlander mini-Super Draft</v>
      </c>
      <c r="D854" t="s">
        <v>1237</v>
      </c>
      <c r="E854" t="str">
        <f>_xlfn.XLOOKUP(drafter_draft_stats[[#This Row],[drafter_id]],drafters[id],drafters[name],"")</f>
        <v>Clay Keller</v>
      </c>
      <c r="G854" t="str">
        <f>_xlfn.XLOOKUP(drafter_draft_stats[[#This Row],[drafter_team_id]],drafter_teams[id],drafter_teams[name],"")</f>
        <v/>
      </c>
      <c r="H854">
        <f>1</f>
        <v>1</v>
      </c>
      <c r="I854" cm="1">
        <f t="array" ref="I854">IF(_xlfn.XLOOKUP(drafter_draft_stats[[#This Row],[draft_id]],drafts[id],drafts[non_canonical])=TRUE,0,_xlfn.XLOOKUP(drafter_draft_stats[[#This Row],[drafter_id]],$D$2:$D853,$R$2:$R853,0,,-1))</f>
        <v>0</v>
      </c>
      <c r="J854" cm="1">
        <f t="array" ref="J854">IF(_xlfn.XLOOKUP(drafter_draft_stats[[#This Row],[draft_id]],drafts[id],drafts[non_canonical])=TRUE,0,_xlfn.XLOOKUP(drafter_draft_stats[[#This Row],[drafter_id]],$D$2:$D853,$S$2:$S853,0,,-1))</f>
        <v>0</v>
      </c>
      <c r="K854" cm="1">
        <f t="array" ref="K854">IF(_xlfn.XLOOKUP(1,(game_boards[draft_id]=drafter_draft_stats[[#This Row],[draft_id]])*(game_boards[drafter_id]=drafter_draft_stats[[#This Row],[drafter_id]]),game_boards[has_bonus_veto])=TRUE,1,0)</f>
        <v>0</v>
      </c>
      <c r="L854" cm="1">
        <f t="array" ref="L854">IF(_xlfn.XLOOKUP(1,(game_boards[draft_id]=drafter_draft_stats[[#This Row],[draft_id]])*(game_boards[drafter_id]=drafter_draft_stats[[#This Row],[drafter_id]]),game_boards[has_bonus_veto_override])=TRUE,1,0)</f>
        <v>0</v>
      </c>
      <c r="M854">
        <f>drafter_draft_stats[[#This Row],[starting_veto]]+drafter_draft_stats[[#This Row],[rollover_vetoes]]+drafter_draft_stats[[#This Row],[trivia_vetoes]]</f>
        <v>1</v>
      </c>
      <c r="N854">
        <f>drafter_draft_stats[[#This Row],[rollover_veto_override]]+drafter_draft_stats[[#This Row],[trivia_veto_override]]</f>
        <v>0</v>
      </c>
      <c r="R854">
        <f>IF(_xlfn.XLOOKUP(drafter_draft_stats[[#This Row],[draft_id]],drafts[id],drafts[non_canonical])=TRUE,0,IF(drafter_draft_stats[[#This Row],[total_vetoes]]-drafter_draft_stats[[#This Row],[vetoes_used]]&gt;=1,1,0))</f>
        <v>0</v>
      </c>
      <c r="S854">
        <f>IF(_xlfn.XLOOKUP(drafter_draft_stats[[#This Row],[draft_id]],drafts[id],drafts[non_canonical])=TRUE,0,IF(drafter_draft_stats[[#This Row],[total_veto_overrides]]-drafter_draft_stats[[#This Row],[veto_overrides_used]]&gt;=1,1,0))</f>
        <v>0</v>
      </c>
    </row>
    <row r="855" spans="2:19" x14ac:dyDescent="0.25">
      <c r="B855" t="s">
        <v>228</v>
      </c>
      <c r="C855" t="str">
        <f>_xlfn.XLOOKUP(drafter_draft_stats[[#This Row],[draft_id]],drafts[id],drafts[title])</f>
        <v>The Gambler mini-Super Draft</v>
      </c>
      <c r="D855" t="s">
        <v>1115</v>
      </c>
      <c r="E855" t="str">
        <f>_xlfn.XLOOKUP(drafter_draft_stats[[#This Row],[drafter_id]],drafters[id],drafters[name],"")</f>
        <v>Ryan Marker</v>
      </c>
      <c r="G855" t="str">
        <f>_xlfn.XLOOKUP(drafter_draft_stats[[#This Row],[drafter_team_id]],drafter_teams[id],drafter_teams[name],"")</f>
        <v/>
      </c>
      <c r="H855">
        <f>1</f>
        <v>1</v>
      </c>
      <c r="I855" cm="1">
        <f t="array" ref="I855">IF(_xlfn.XLOOKUP(drafter_draft_stats[[#This Row],[draft_id]],drafts[id],drafts[non_canonical])=TRUE,0,_xlfn.XLOOKUP(drafter_draft_stats[[#This Row],[drafter_id]],$D$2:$D854,$R$2:$R854,0,,-1))</f>
        <v>0</v>
      </c>
      <c r="J855" cm="1">
        <f t="array" ref="J855">IF(_xlfn.XLOOKUP(drafter_draft_stats[[#This Row],[draft_id]],drafts[id],drafts[non_canonical])=TRUE,0,_xlfn.XLOOKUP(drafter_draft_stats[[#This Row],[drafter_id]],$D$2:$D854,$S$2:$S854,0,,-1))</f>
        <v>0</v>
      </c>
      <c r="K855" cm="1">
        <f t="array" ref="K855">IF(_xlfn.XLOOKUP(1,(game_boards[draft_id]=drafter_draft_stats[[#This Row],[draft_id]])*(game_boards[drafter_id]=drafter_draft_stats[[#This Row],[drafter_id]]),game_boards[has_bonus_veto])=TRUE,1,0)</f>
        <v>0</v>
      </c>
      <c r="L855" cm="1">
        <f t="array" ref="L855">IF(_xlfn.XLOOKUP(1,(game_boards[draft_id]=drafter_draft_stats[[#This Row],[draft_id]])*(game_boards[drafter_id]=drafter_draft_stats[[#This Row],[drafter_id]]),game_boards[has_bonus_veto_override])=TRUE,1,0)</f>
        <v>0</v>
      </c>
      <c r="M855">
        <f>drafter_draft_stats[[#This Row],[starting_veto]]+drafter_draft_stats[[#This Row],[rollover_vetoes]]+drafter_draft_stats[[#This Row],[trivia_vetoes]]</f>
        <v>1</v>
      </c>
      <c r="N855">
        <f>drafter_draft_stats[[#This Row],[rollover_veto_override]]+drafter_draft_stats[[#This Row],[trivia_veto_override]]</f>
        <v>0</v>
      </c>
      <c r="R855">
        <f>IF(_xlfn.XLOOKUP(drafter_draft_stats[[#This Row],[draft_id]],drafts[id],drafts[non_canonical])=TRUE,0,IF(drafter_draft_stats[[#This Row],[total_vetoes]]-drafter_draft_stats[[#This Row],[vetoes_used]]&gt;=1,1,0))</f>
        <v>0</v>
      </c>
      <c r="S855">
        <f>IF(_xlfn.XLOOKUP(drafter_draft_stats[[#This Row],[draft_id]],drafts[id],drafts[non_canonical])=TRUE,0,IF(drafter_draft_stats[[#This Row],[total_veto_overrides]]-drafter_draft_stats[[#This Row],[veto_overrides_used]]&gt;=1,1,0))</f>
        <v>0</v>
      </c>
    </row>
    <row r="856" spans="2:19" x14ac:dyDescent="0.25">
      <c r="B856" t="s">
        <v>228</v>
      </c>
      <c r="C856" t="str">
        <f>_xlfn.XLOOKUP(drafter_draft_stats[[#This Row],[draft_id]],drafts[id],drafts[title])</f>
        <v>The Gambler mini-Super Draft</v>
      </c>
      <c r="D856" t="s">
        <v>1237</v>
      </c>
      <c r="E856" t="str">
        <f>_xlfn.XLOOKUP(drafter_draft_stats[[#This Row],[drafter_id]],drafters[id],drafters[name],"")</f>
        <v>Clay Keller</v>
      </c>
      <c r="G856" t="str">
        <f>_xlfn.XLOOKUP(drafter_draft_stats[[#This Row],[drafter_team_id]],drafter_teams[id],drafter_teams[name],"")</f>
        <v/>
      </c>
      <c r="H856">
        <f>1</f>
        <v>1</v>
      </c>
      <c r="I856" cm="1">
        <f t="array" ref="I856">IF(_xlfn.XLOOKUP(drafter_draft_stats[[#This Row],[draft_id]],drafts[id],drafts[non_canonical])=TRUE,0,_xlfn.XLOOKUP(drafter_draft_stats[[#This Row],[drafter_id]],$D$2:$D855,$R$2:$R855,0,,-1))</f>
        <v>0</v>
      </c>
      <c r="J856" cm="1">
        <f t="array" ref="J856">IF(_xlfn.XLOOKUP(drafter_draft_stats[[#This Row],[draft_id]],drafts[id],drafts[non_canonical])=TRUE,0,_xlfn.XLOOKUP(drafter_draft_stats[[#This Row],[drafter_id]],$D$2:$D855,$S$2:$S855,0,,-1))</f>
        <v>0</v>
      </c>
      <c r="K856" cm="1">
        <f t="array" ref="K856">IF(_xlfn.XLOOKUP(1,(game_boards[draft_id]=drafter_draft_stats[[#This Row],[draft_id]])*(game_boards[drafter_id]=drafter_draft_stats[[#This Row],[drafter_id]]),game_boards[has_bonus_veto])=TRUE,1,0)</f>
        <v>0</v>
      </c>
      <c r="L856" cm="1">
        <f t="array" ref="L856">IF(_xlfn.XLOOKUP(1,(game_boards[draft_id]=drafter_draft_stats[[#This Row],[draft_id]])*(game_boards[drafter_id]=drafter_draft_stats[[#This Row],[drafter_id]]),game_boards[has_bonus_veto_override])=TRUE,1,0)</f>
        <v>0</v>
      </c>
      <c r="M856">
        <f>drafter_draft_stats[[#This Row],[starting_veto]]+drafter_draft_stats[[#This Row],[rollover_vetoes]]+drafter_draft_stats[[#This Row],[trivia_vetoes]]</f>
        <v>1</v>
      </c>
      <c r="N856">
        <f>drafter_draft_stats[[#This Row],[rollover_veto_override]]+drafter_draft_stats[[#This Row],[trivia_veto_override]]</f>
        <v>0</v>
      </c>
      <c r="R856">
        <f>IF(_xlfn.XLOOKUP(drafter_draft_stats[[#This Row],[draft_id]],drafts[id],drafts[non_canonical])=TRUE,0,IF(drafter_draft_stats[[#This Row],[total_vetoes]]-drafter_draft_stats[[#This Row],[vetoes_used]]&gt;=1,1,0))</f>
        <v>0</v>
      </c>
      <c r="S856">
        <f>IF(_xlfn.XLOOKUP(drafter_draft_stats[[#This Row],[draft_id]],drafts[id],drafts[non_canonical])=TRUE,0,IF(drafter_draft_stats[[#This Row],[total_veto_overrides]]-drafter_draft_stats[[#This Row],[veto_overrides_used]]&gt;=1,1,0))</f>
        <v>0</v>
      </c>
    </row>
    <row r="857" spans="2:19" x14ac:dyDescent="0.25">
      <c r="B857" t="s">
        <v>596</v>
      </c>
      <c r="C857" t="str">
        <f>_xlfn.XLOOKUP(drafter_draft_stats[[#This Row],[draft_id]],drafts[id],drafts[title])</f>
        <v>Abbott and Costello Meet the Monsters mini-Super Draft</v>
      </c>
      <c r="D857" t="s">
        <v>1115</v>
      </c>
      <c r="E857" t="str">
        <f>_xlfn.XLOOKUP(drafter_draft_stats[[#This Row],[drafter_id]],drafters[id],drafters[name],"")</f>
        <v>Ryan Marker</v>
      </c>
      <c r="G857" t="str">
        <f>_xlfn.XLOOKUP(drafter_draft_stats[[#This Row],[drafter_team_id]],drafter_teams[id],drafter_teams[name],"")</f>
        <v/>
      </c>
      <c r="H857">
        <f>1</f>
        <v>1</v>
      </c>
      <c r="I857" cm="1">
        <f t="array" ref="I857">IF(_xlfn.XLOOKUP(drafter_draft_stats[[#This Row],[draft_id]],drafts[id],drafts[non_canonical])=TRUE,0,_xlfn.XLOOKUP(drafter_draft_stats[[#This Row],[drafter_id]],$D$2:$D856,$R$2:$R856,0,,-1))</f>
        <v>0</v>
      </c>
      <c r="J857" cm="1">
        <f t="array" ref="J857">IF(_xlfn.XLOOKUP(drafter_draft_stats[[#This Row],[draft_id]],drafts[id],drafts[non_canonical])=TRUE,0,_xlfn.XLOOKUP(drafter_draft_stats[[#This Row],[drafter_id]],$D$2:$D856,$S$2:$S856,0,,-1))</f>
        <v>0</v>
      </c>
      <c r="K857" cm="1">
        <f t="array" ref="K857">IF(_xlfn.XLOOKUP(1,(game_boards[draft_id]=drafter_draft_stats[[#This Row],[draft_id]])*(game_boards[drafter_id]=drafter_draft_stats[[#This Row],[drafter_id]]),game_boards[has_bonus_veto])=TRUE,1,0)</f>
        <v>0</v>
      </c>
      <c r="L857" cm="1">
        <f t="array" ref="L857">IF(_xlfn.XLOOKUP(1,(game_boards[draft_id]=drafter_draft_stats[[#This Row],[draft_id]])*(game_boards[drafter_id]=drafter_draft_stats[[#This Row],[drafter_id]]),game_boards[has_bonus_veto_override])=TRUE,1,0)</f>
        <v>0</v>
      </c>
      <c r="M857">
        <f>drafter_draft_stats[[#This Row],[starting_veto]]+drafter_draft_stats[[#This Row],[rollover_vetoes]]+drafter_draft_stats[[#This Row],[trivia_vetoes]]</f>
        <v>1</v>
      </c>
      <c r="N857">
        <f>drafter_draft_stats[[#This Row],[rollover_veto_override]]+drafter_draft_stats[[#This Row],[trivia_veto_override]]</f>
        <v>0</v>
      </c>
      <c r="R857">
        <f>IF(_xlfn.XLOOKUP(drafter_draft_stats[[#This Row],[draft_id]],drafts[id],drafts[non_canonical])=TRUE,0,IF(drafter_draft_stats[[#This Row],[total_vetoes]]-drafter_draft_stats[[#This Row],[vetoes_used]]&gt;=1,1,0))</f>
        <v>0</v>
      </c>
      <c r="S857">
        <f>IF(_xlfn.XLOOKUP(drafter_draft_stats[[#This Row],[draft_id]],drafts[id],drafts[non_canonical])=TRUE,0,IF(drafter_draft_stats[[#This Row],[total_veto_overrides]]-drafter_draft_stats[[#This Row],[veto_overrides_used]]&gt;=1,1,0))</f>
        <v>0</v>
      </c>
    </row>
    <row r="858" spans="2:19" x14ac:dyDescent="0.25">
      <c r="B858" t="s">
        <v>596</v>
      </c>
      <c r="C858" t="str">
        <f>_xlfn.XLOOKUP(drafter_draft_stats[[#This Row],[draft_id]],drafts[id],drafts[title])</f>
        <v>Abbott and Costello Meet the Monsters mini-Super Draft</v>
      </c>
      <c r="D858" t="s">
        <v>1237</v>
      </c>
      <c r="E858" t="str">
        <f>_xlfn.XLOOKUP(drafter_draft_stats[[#This Row],[drafter_id]],drafters[id],drafters[name],"")</f>
        <v>Clay Keller</v>
      </c>
      <c r="G858" t="str">
        <f>_xlfn.XLOOKUP(drafter_draft_stats[[#This Row],[drafter_team_id]],drafter_teams[id],drafter_teams[name],"")</f>
        <v/>
      </c>
      <c r="H858">
        <f>1</f>
        <v>1</v>
      </c>
      <c r="I858" cm="1">
        <f t="array" ref="I858">IF(_xlfn.XLOOKUP(drafter_draft_stats[[#This Row],[draft_id]],drafts[id],drafts[non_canonical])=TRUE,0,_xlfn.XLOOKUP(drafter_draft_stats[[#This Row],[drafter_id]],$D$2:$D857,$R$2:$R857,0,,-1))</f>
        <v>0</v>
      </c>
      <c r="J858" cm="1">
        <f t="array" ref="J858">IF(_xlfn.XLOOKUP(drafter_draft_stats[[#This Row],[draft_id]],drafts[id],drafts[non_canonical])=TRUE,0,_xlfn.XLOOKUP(drafter_draft_stats[[#This Row],[drafter_id]],$D$2:$D857,$S$2:$S857,0,,-1))</f>
        <v>0</v>
      </c>
      <c r="K858" cm="1">
        <f t="array" ref="K858">IF(_xlfn.XLOOKUP(1,(game_boards[draft_id]=drafter_draft_stats[[#This Row],[draft_id]])*(game_boards[drafter_id]=drafter_draft_stats[[#This Row],[drafter_id]]),game_boards[has_bonus_veto])=TRUE,1,0)</f>
        <v>0</v>
      </c>
      <c r="L858" cm="1">
        <f t="array" ref="L858">IF(_xlfn.XLOOKUP(1,(game_boards[draft_id]=drafter_draft_stats[[#This Row],[draft_id]])*(game_boards[drafter_id]=drafter_draft_stats[[#This Row],[drafter_id]]),game_boards[has_bonus_veto_override])=TRUE,1,0)</f>
        <v>0</v>
      </c>
      <c r="M858">
        <f>drafter_draft_stats[[#This Row],[starting_veto]]+drafter_draft_stats[[#This Row],[rollover_vetoes]]+drafter_draft_stats[[#This Row],[trivia_vetoes]]</f>
        <v>1</v>
      </c>
      <c r="N858">
        <f>drafter_draft_stats[[#This Row],[rollover_veto_override]]+drafter_draft_stats[[#This Row],[trivia_veto_override]]</f>
        <v>0</v>
      </c>
      <c r="R858">
        <f>IF(_xlfn.XLOOKUP(drafter_draft_stats[[#This Row],[draft_id]],drafts[id],drafts[non_canonical])=TRUE,0,IF(drafter_draft_stats[[#This Row],[total_vetoes]]-drafter_draft_stats[[#This Row],[vetoes_used]]&gt;=1,1,0))</f>
        <v>0</v>
      </c>
      <c r="S858">
        <f>IF(_xlfn.XLOOKUP(drafter_draft_stats[[#This Row],[draft_id]],drafts[id],drafts[non_canonical])=TRUE,0,IF(drafter_draft_stats[[#This Row],[total_veto_overrides]]-drafter_draft_stats[[#This Row],[veto_overrides_used]]&gt;=1,1,0))</f>
        <v>0</v>
      </c>
    </row>
    <row r="859" spans="2:19" x14ac:dyDescent="0.25">
      <c r="B859" t="s">
        <v>707</v>
      </c>
      <c r="C859" t="str">
        <f>_xlfn.XLOOKUP(drafter_draft_stats[[#This Row],[draft_id]],drafts[id],drafts[title])</f>
        <v>Sony Spider-man Adjacent (NoVENOMber)</v>
      </c>
      <c r="D859" t="s">
        <v>1115</v>
      </c>
      <c r="E859" t="str">
        <f>_xlfn.XLOOKUP(drafter_draft_stats[[#This Row],[drafter_id]],drafters[id],drafters[name],"")</f>
        <v>Ryan Marker</v>
      </c>
      <c r="G859" t="str">
        <f>_xlfn.XLOOKUP(drafter_draft_stats[[#This Row],[drafter_team_id]],drafter_teams[id],drafter_teams[name],"")</f>
        <v/>
      </c>
      <c r="H859">
        <f>1</f>
        <v>1</v>
      </c>
      <c r="I859" cm="1">
        <f t="array" ref="I859">IF(_xlfn.XLOOKUP(drafter_draft_stats[[#This Row],[draft_id]],drafts[id],drafts[non_canonical])=TRUE,0,_xlfn.XLOOKUP(drafter_draft_stats[[#This Row],[drafter_id]],$D$2:$D858,$R$2:$R858,0,,-1))</f>
        <v>0</v>
      </c>
      <c r="J859" cm="1">
        <f t="array" ref="J859">IF(_xlfn.XLOOKUP(drafter_draft_stats[[#This Row],[draft_id]],drafts[id],drafts[non_canonical])=TRUE,0,_xlfn.XLOOKUP(drafter_draft_stats[[#This Row],[drafter_id]],$D$2:$D858,$S$2:$S858,0,,-1))</f>
        <v>0</v>
      </c>
      <c r="K859" cm="1">
        <f t="array" ref="K859">IF(_xlfn.XLOOKUP(1,(game_boards[draft_id]=drafter_draft_stats[[#This Row],[draft_id]])*(game_boards[drafter_id]=drafter_draft_stats[[#This Row],[drafter_id]]),game_boards[has_bonus_veto])=TRUE,1,0)</f>
        <v>0</v>
      </c>
      <c r="L859" cm="1">
        <f t="array" ref="L859">IF(_xlfn.XLOOKUP(1,(game_boards[draft_id]=drafter_draft_stats[[#This Row],[draft_id]])*(game_boards[drafter_id]=drafter_draft_stats[[#This Row],[drafter_id]]),game_boards[has_bonus_veto_override])=TRUE,1,0)</f>
        <v>0</v>
      </c>
      <c r="M859">
        <f>drafter_draft_stats[[#This Row],[starting_veto]]+drafter_draft_stats[[#This Row],[rollover_vetoes]]+drafter_draft_stats[[#This Row],[trivia_vetoes]]</f>
        <v>1</v>
      </c>
      <c r="N859">
        <f>drafter_draft_stats[[#This Row],[rollover_veto_override]]+drafter_draft_stats[[#This Row],[trivia_veto_override]]</f>
        <v>0</v>
      </c>
      <c r="R859">
        <f>IF(_xlfn.XLOOKUP(drafter_draft_stats[[#This Row],[draft_id]],drafts[id],drafts[non_canonical])=TRUE,0,IF(drafter_draft_stats[[#This Row],[total_vetoes]]-drafter_draft_stats[[#This Row],[vetoes_used]]&gt;=1,1,0))</f>
        <v>0</v>
      </c>
      <c r="S859">
        <f>IF(_xlfn.XLOOKUP(drafter_draft_stats[[#This Row],[draft_id]],drafts[id],drafts[non_canonical])=TRUE,0,IF(drafter_draft_stats[[#This Row],[total_veto_overrides]]-drafter_draft_stats[[#This Row],[veto_overrides_used]]&gt;=1,1,0))</f>
        <v>0</v>
      </c>
    </row>
    <row r="860" spans="2:19" x14ac:dyDescent="0.25">
      <c r="B860" t="s">
        <v>707</v>
      </c>
      <c r="C860" t="str">
        <f>_xlfn.XLOOKUP(drafter_draft_stats[[#This Row],[draft_id]],drafts[id],drafts[title])</f>
        <v>Sony Spider-man Adjacent (NoVENOMber)</v>
      </c>
      <c r="D860" t="s">
        <v>1237</v>
      </c>
      <c r="E860" t="str">
        <f>_xlfn.XLOOKUP(drafter_draft_stats[[#This Row],[drafter_id]],drafters[id],drafters[name],"")</f>
        <v>Clay Keller</v>
      </c>
      <c r="G860" t="str">
        <f>_xlfn.XLOOKUP(drafter_draft_stats[[#This Row],[drafter_team_id]],drafter_teams[id],drafter_teams[name],"")</f>
        <v/>
      </c>
      <c r="H860">
        <f>1</f>
        <v>1</v>
      </c>
      <c r="I860" cm="1">
        <f t="array" ref="I860">IF(_xlfn.XLOOKUP(drafter_draft_stats[[#This Row],[draft_id]],drafts[id],drafts[non_canonical])=TRUE,0,_xlfn.XLOOKUP(drafter_draft_stats[[#This Row],[drafter_id]],$D$2:$D859,$R$2:$R859,0,,-1))</f>
        <v>0</v>
      </c>
      <c r="J860" cm="1">
        <f t="array" ref="J860">IF(_xlfn.XLOOKUP(drafter_draft_stats[[#This Row],[draft_id]],drafts[id],drafts[non_canonical])=TRUE,0,_xlfn.XLOOKUP(drafter_draft_stats[[#This Row],[drafter_id]],$D$2:$D859,$S$2:$S859,0,,-1))</f>
        <v>0</v>
      </c>
      <c r="K860" cm="1">
        <f t="array" ref="K860">IF(_xlfn.XLOOKUP(1,(game_boards[draft_id]=drafter_draft_stats[[#This Row],[draft_id]])*(game_boards[drafter_id]=drafter_draft_stats[[#This Row],[drafter_id]]),game_boards[has_bonus_veto])=TRUE,1,0)</f>
        <v>0</v>
      </c>
      <c r="L860" cm="1">
        <f t="array" ref="L860">IF(_xlfn.XLOOKUP(1,(game_boards[draft_id]=drafter_draft_stats[[#This Row],[draft_id]])*(game_boards[drafter_id]=drafter_draft_stats[[#This Row],[drafter_id]]),game_boards[has_bonus_veto_override])=TRUE,1,0)</f>
        <v>0</v>
      </c>
      <c r="M860">
        <f>drafter_draft_stats[[#This Row],[starting_veto]]+drafter_draft_stats[[#This Row],[rollover_vetoes]]+drafter_draft_stats[[#This Row],[trivia_vetoes]]</f>
        <v>1</v>
      </c>
      <c r="N860">
        <f>drafter_draft_stats[[#This Row],[rollover_veto_override]]+drafter_draft_stats[[#This Row],[trivia_veto_override]]</f>
        <v>0</v>
      </c>
      <c r="R860">
        <f>IF(_xlfn.XLOOKUP(drafter_draft_stats[[#This Row],[draft_id]],drafts[id],drafts[non_canonical])=TRUE,0,IF(drafter_draft_stats[[#This Row],[total_vetoes]]-drafter_draft_stats[[#This Row],[vetoes_used]]&gt;=1,1,0))</f>
        <v>0</v>
      </c>
      <c r="S860">
        <f>IF(_xlfn.XLOOKUP(drafter_draft_stats[[#This Row],[draft_id]],drafts[id],drafts[non_canonical])=TRUE,0,IF(drafter_draft_stats[[#This Row],[total_veto_overrides]]-drafter_draft_stats[[#This Row],[veto_overrides_used]]&gt;=1,1,0))</f>
        <v>0</v>
      </c>
    </row>
    <row r="861" spans="2:19" x14ac:dyDescent="0.25">
      <c r="B861" t="s">
        <v>334</v>
      </c>
      <c r="C861" t="str">
        <f>_xlfn.XLOOKUP(drafter_draft_stats[[#This Row],[draft_id]],drafts[id],drafts[title])</f>
        <v>Oz (Live Action) mini-Super Draft</v>
      </c>
      <c r="D861" t="s">
        <v>1115</v>
      </c>
      <c r="E861" t="str">
        <f>_xlfn.XLOOKUP(drafter_draft_stats[[#This Row],[drafter_id]],drafters[id],drafters[name],"")</f>
        <v>Ryan Marker</v>
      </c>
      <c r="G861" t="str">
        <f>_xlfn.XLOOKUP(drafter_draft_stats[[#This Row],[drafter_team_id]],drafter_teams[id],drafter_teams[name],"")</f>
        <v/>
      </c>
      <c r="H861">
        <f>1</f>
        <v>1</v>
      </c>
      <c r="I861" cm="1">
        <f t="array" ref="I861">IF(_xlfn.XLOOKUP(drafter_draft_stats[[#This Row],[draft_id]],drafts[id],drafts[non_canonical])=TRUE,0,_xlfn.XLOOKUP(drafter_draft_stats[[#This Row],[drafter_id]],$D$2:$D860,$R$2:$R860,0,,-1))</f>
        <v>0</v>
      </c>
      <c r="J861" cm="1">
        <f t="array" ref="J861">IF(_xlfn.XLOOKUP(drafter_draft_stats[[#This Row],[draft_id]],drafts[id],drafts[non_canonical])=TRUE,0,_xlfn.XLOOKUP(drafter_draft_stats[[#This Row],[drafter_id]],$D$2:$D860,$S$2:$S860,0,,-1))</f>
        <v>0</v>
      </c>
      <c r="K861" cm="1">
        <f t="array" ref="K861">IF(_xlfn.XLOOKUP(1,(game_boards[draft_id]=drafter_draft_stats[[#This Row],[draft_id]])*(game_boards[drafter_id]=drafter_draft_stats[[#This Row],[drafter_id]]),game_boards[has_bonus_veto])=TRUE,1,0)</f>
        <v>0</v>
      </c>
      <c r="L861" cm="1">
        <f t="array" ref="L861">IF(_xlfn.XLOOKUP(1,(game_boards[draft_id]=drafter_draft_stats[[#This Row],[draft_id]])*(game_boards[drafter_id]=drafter_draft_stats[[#This Row],[drafter_id]]),game_boards[has_bonus_veto_override])=TRUE,1,0)</f>
        <v>0</v>
      </c>
      <c r="M861">
        <f>drafter_draft_stats[[#This Row],[starting_veto]]+drafter_draft_stats[[#This Row],[rollover_vetoes]]+drafter_draft_stats[[#This Row],[trivia_vetoes]]</f>
        <v>1</v>
      </c>
      <c r="N861">
        <f>drafter_draft_stats[[#This Row],[rollover_veto_override]]+drafter_draft_stats[[#This Row],[trivia_veto_override]]</f>
        <v>0</v>
      </c>
      <c r="R861">
        <f>IF(_xlfn.XLOOKUP(drafter_draft_stats[[#This Row],[draft_id]],drafts[id],drafts[non_canonical])=TRUE,0,IF(drafter_draft_stats[[#This Row],[total_vetoes]]-drafter_draft_stats[[#This Row],[vetoes_used]]&gt;=1,1,0))</f>
        <v>0</v>
      </c>
      <c r="S861">
        <f>IF(_xlfn.XLOOKUP(drafter_draft_stats[[#This Row],[draft_id]],drafts[id],drafts[non_canonical])=TRUE,0,IF(drafter_draft_stats[[#This Row],[total_veto_overrides]]-drafter_draft_stats[[#This Row],[veto_overrides_used]]&gt;=1,1,0))</f>
        <v>0</v>
      </c>
    </row>
    <row r="862" spans="2:19" x14ac:dyDescent="0.25">
      <c r="B862" t="s">
        <v>334</v>
      </c>
      <c r="C862" t="str">
        <f>_xlfn.XLOOKUP(drafter_draft_stats[[#This Row],[draft_id]],drafts[id],drafts[title])</f>
        <v>Oz (Live Action) mini-Super Draft</v>
      </c>
      <c r="D862" t="s">
        <v>1237</v>
      </c>
      <c r="E862" t="str">
        <f>_xlfn.XLOOKUP(drafter_draft_stats[[#This Row],[drafter_id]],drafters[id],drafters[name],"")</f>
        <v>Clay Keller</v>
      </c>
      <c r="G862" t="str">
        <f>_xlfn.XLOOKUP(drafter_draft_stats[[#This Row],[drafter_team_id]],drafter_teams[id],drafter_teams[name],"")</f>
        <v/>
      </c>
      <c r="H862">
        <f>1</f>
        <v>1</v>
      </c>
      <c r="I862" cm="1">
        <f t="array" ref="I862">IF(_xlfn.XLOOKUP(drafter_draft_stats[[#This Row],[draft_id]],drafts[id],drafts[non_canonical])=TRUE,0,_xlfn.XLOOKUP(drafter_draft_stats[[#This Row],[drafter_id]],$D$2:$D861,$R$2:$R861,0,,-1))</f>
        <v>0</v>
      </c>
      <c r="J862" cm="1">
        <f t="array" ref="J862">IF(_xlfn.XLOOKUP(drafter_draft_stats[[#This Row],[draft_id]],drafts[id],drafts[non_canonical])=TRUE,0,_xlfn.XLOOKUP(drafter_draft_stats[[#This Row],[drafter_id]],$D$2:$D861,$S$2:$S861,0,,-1))</f>
        <v>0</v>
      </c>
      <c r="K862" cm="1">
        <f t="array" ref="K862">IF(_xlfn.XLOOKUP(1,(game_boards[draft_id]=drafter_draft_stats[[#This Row],[draft_id]])*(game_boards[drafter_id]=drafter_draft_stats[[#This Row],[drafter_id]]),game_boards[has_bonus_veto])=TRUE,1,0)</f>
        <v>0</v>
      </c>
      <c r="L862" cm="1">
        <f t="array" ref="L862">IF(_xlfn.XLOOKUP(1,(game_boards[draft_id]=drafter_draft_stats[[#This Row],[draft_id]])*(game_boards[drafter_id]=drafter_draft_stats[[#This Row],[drafter_id]]),game_boards[has_bonus_veto_override])=TRUE,1,0)</f>
        <v>0</v>
      </c>
      <c r="M862">
        <f>drafter_draft_stats[[#This Row],[starting_veto]]+drafter_draft_stats[[#This Row],[rollover_vetoes]]+drafter_draft_stats[[#This Row],[trivia_vetoes]]</f>
        <v>1</v>
      </c>
      <c r="N862">
        <f>drafter_draft_stats[[#This Row],[rollover_veto_override]]+drafter_draft_stats[[#This Row],[trivia_veto_override]]</f>
        <v>0</v>
      </c>
      <c r="R862">
        <f>IF(_xlfn.XLOOKUP(drafter_draft_stats[[#This Row],[draft_id]],drafts[id],drafts[non_canonical])=TRUE,0,IF(drafter_draft_stats[[#This Row],[total_vetoes]]-drafter_draft_stats[[#This Row],[vetoes_used]]&gt;=1,1,0))</f>
        <v>0</v>
      </c>
      <c r="S862">
        <f>IF(_xlfn.XLOOKUP(drafter_draft_stats[[#This Row],[draft_id]],drafts[id],drafts[non_canonical])=TRUE,0,IF(drafter_draft_stats[[#This Row],[total_veto_overrides]]-drafter_draft_stats[[#This Row],[veto_overrides_used]]&gt;=1,1,0))</f>
        <v>0</v>
      </c>
    </row>
    <row r="863" spans="2:19" x14ac:dyDescent="0.25">
      <c r="B863" t="s">
        <v>158</v>
      </c>
      <c r="C863" t="str">
        <f>_xlfn.XLOOKUP(drafter_draft_stats[[#This Row],[draft_id]],drafts[id],drafts[title])</f>
        <v>Allan Quatermain mini-Super Draft</v>
      </c>
      <c r="D863" t="s">
        <v>1115</v>
      </c>
      <c r="E863" t="str">
        <f>_xlfn.XLOOKUP(drafter_draft_stats[[#This Row],[drafter_id]],drafters[id],drafters[name],"")</f>
        <v>Ryan Marker</v>
      </c>
      <c r="G863" t="str">
        <f>_xlfn.XLOOKUP(drafter_draft_stats[[#This Row],[drafter_team_id]],drafter_teams[id],drafter_teams[name],"")</f>
        <v/>
      </c>
      <c r="H863">
        <f>1</f>
        <v>1</v>
      </c>
      <c r="I863" cm="1">
        <f t="array" ref="I863">IF(_xlfn.XLOOKUP(drafter_draft_stats[[#This Row],[draft_id]],drafts[id],drafts[non_canonical])=TRUE,0,_xlfn.XLOOKUP(drafter_draft_stats[[#This Row],[drafter_id]],$D$2:$D862,$R$2:$R862,0,,-1))</f>
        <v>0</v>
      </c>
      <c r="J863" cm="1">
        <f t="array" ref="J863">IF(_xlfn.XLOOKUP(drafter_draft_stats[[#This Row],[draft_id]],drafts[id],drafts[non_canonical])=TRUE,0,_xlfn.XLOOKUP(drafter_draft_stats[[#This Row],[drafter_id]],$D$2:$D862,$S$2:$S862,0,,-1))</f>
        <v>0</v>
      </c>
      <c r="K863" cm="1">
        <f t="array" ref="K863">IF(_xlfn.XLOOKUP(1,(game_boards[draft_id]=drafter_draft_stats[[#This Row],[draft_id]])*(game_boards[drafter_id]=drafter_draft_stats[[#This Row],[drafter_id]]),game_boards[has_bonus_veto])=TRUE,1,0)</f>
        <v>0</v>
      </c>
      <c r="L863" cm="1">
        <f t="array" ref="L863">IF(_xlfn.XLOOKUP(1,(game_boards[draft_id]=drafter_draft_stats[[#This Row],[draft_id]])*(game_boards[drafter_id]=drafter_draft_stats[[#This Row],[drafter_id]]),game_boards[has_bonus_veto_override])=TRUE,1,0)</f>
        <v>0</v>
      </c>
      <c r="M863">
        <f>drafter_draft_stats[[#This Row],[starting_veto]]+drafter_draft_stats[[#This Row],[rollover_vetoes]]+drafter_draft_stats[[#This Row],[trivia_vetoes]]</f>
        <v>1</v>
      </c>
      <c r="N863">
        <f>drafter_draft_stats[[#This Row],[rollover_veto_override]]+drafter_draft_stats[[#This Row],[trivia_veto_override]]</f>
        <v>0</v>
      </c>
      <c r="R863">
        <f>IF(_xlfn.XLOOKUP(drafter_draft_stats[[#This Row],[draft_id]],drafts[id],drafts[non_canonical])=TRUE,0,IF(drafter_draft_stats[[#This Row],[total_vetoes]]-drafter_draft_stats[[#This Row],[vetoes_used]]&gt;=1,1,0))</f>
        <v>0</v>
      </c>
      <c r="S863">
        <f>IF(_xlfn.XLOOKUP(drafter_draft_stats[[#This Row],[draft_id]],drafts[id],drafts[non_canonical])=TRUE,0,IF(drafter_draft_stats[[#This Row],[total_veto_overrides]]-drafter_draft_stats[[#This Row],[veto_overrides_used]]&gt;=1,1,0))</f>
        <v>0</v>
      </c>
    </row>
    <row r="864" spans="2:19" x14ac:dyDescent="0.25">
      <c r="B864" t="s">
        <v>158</v>
      </c>
      <c r="C864" t="str">
        <f>_xlfn.XLOOKUP(drafter_draft_stats[[#This Row],[draft_id]],drafts[id],drafts[title])</f>
        <v>Allan Quatermain mini-Super Draft</v>
      </c>
      <c r="D864" t="s">
        <v>1237</v>
      </c>
      <c r="E864" t="str">
        <f>_xlfn.XLOOKUP(drafter_draft_stats[[#This Row],[drafter_id]],drafters[id],drafters[name],"")</f>
        <v>Clay Keller</v>
      </c>
      <c r="G864" t="str">
        <f>_xlfn.XLOOKUP(drafter_draft_stats[[#This Row],[drafter_team_id]],drafter_teams[id],drafter_teams[name],"")</f>
        <v/>
      </c>
      <c r="H864">
        <f>1</f>
        <v>1</v>
      </c>
      <c r="I864" cm="1">
        <f t="array" ref="I864">IF(_xlfn.XLOOKUP(drafter_draft_stats[[#This Row],[draft_id]],drafts[id],drafts[non_canonical])=TRUE,0,_xlfn.XLOOKUP(drafter_draft_stats[[#This Row],[drafter_id]],$D$2:$D863,$R$2:$R863,0,,-1))</f>
        <v>0</v>
      </c>
      <c r="J864" cm="1">
        <f t="array" ref="J864">IF(_xlfn.XLOOKUP(drafter_draft_stats[[#This Row],[draft_id]],drafts[id],drafts[non_canonical])=TRUE,0,_xlfn.XLOOKUP(drafter_draft_stats[[#This Row],[drafter_id]],$D$2:$D863,$S$2:$S863,0,,-1))</f>
        <v>0</v>
      </c>
      <c r="K864" cm="1">
        <f t="array" ref="K864">IF(_xlfn.XLOOKUP(1,(game_boards[draft_id]=drafter_draft_stats[[#This Row],[draft_id]])*(game_boards[drafter_id]=drafter_draft_stats[[#This Row],[drafter_id]]),game_boards[has_bonus_veto])=TRUE,1,0)</f>
        <v>0</v>
      </c>
      <c r="L864" cm="1">
        <f t="array" ref="L864">IF(_xlfn.XLOOKUP(1,(game_boards[draft_id]=drafter_draft_stats[[#This Row],[draft_id]])*(game_boards[drafter_id]=drafter_draft_stats[[#This Row],[drafter_id]]),game_boards[has_bonus_veto_override])=TRUE,1,0)</f>
        <v>0</v>
      </c>
      <c r="M864">
        <f>drafter_draft_stats[[#This Row],[starting_veto]]+drafter_draft_stats[[#This Row],[rollover_vetoes]]+drafter_draft_stats[[#This Row],[trivia_vetoes]]</f>
        <v>1</v>
      </c>
      <c r="N864">
        <f>drafter_draft_stats[[#This Row],[rollover_veto_override]]+drafter_draft_stats[[#This Row],[trivia_veto_override]]</f>
        <v>0</v>
      </c>
      <c r="R864">
        <f>IF(_xlfn.XLOOKUP(drafter_draft_stats[[#This Row],[draft_id]],drafts[id],drafts[non_canonical])=TRUE,0,IF(drafter_draft_stats[[#This Row],[total_vetoes]]-drafter_draft_stats[[#This Row],[vetoes_used]]&gt;=1,1,0))</f>
        <v>0</v>
      </c>
      <c r="S864">
        <f>IF(_xlfn.XLOOKUP(drafter_draft_stats[[#This Row],[draft_id]],drafts[id],drafts[non_canonical])=TRUE,0,IF(drafter_draft_stats[[#This Row],[total_veto_overrides]]-drafter_draft_stats[[#This Row],[veto_overrides_used]]&gt;=1,1,0))</f>
        <v>0</v>
      </c>
    </row>
    <row r="865" spans="2:19" x14ac:dyDescent="0.25">
      <c r="B865" t="s">
        <v>268</v>
      </c>
      <c r="C865" t="str">
        <f>_xlfn.XLOOKUP(drafter_draft_stats[[#This Row],[draft_id]],drafts[id],drafts[title])</f>
        <v>Movies Mega Draft</v>
      </c>
      <c r="D865" t="s">
        <v>1177</v>
      </c>
      <c r="E865" t="str">
        <f>_xlfn.XLOOKUP(drafter_draft_stats[[#This Row],[drafter_id]],drafters[id],drafters[name],"")</f>
        <v>Darren Franich</v>
      </c>
      <c r="G865" t="str">
        <f>_xlfn.XLOOKUP(drafter_draft_stats[[#This Row],[drafter_team_id]],drafter_teams[id],drafter_teams[name],"")</f>
        <v/>
      </c>
      <c r="H865">
        <f>1</f>
        <v>1</v>
      </c>
      <c r="I865" cm="1">
        <f t="array" ref="I865">IF(_xlfn.XLOOKUP(drafter_draft_stats[[#This Row],[draft_id]],drafts[id],drafts[non_canonical])=TRUE,0,_xlfn.XLOOKUP(drafter_draft_stats[[#This Row],[drafter_id]],$D$2:$D864,$R$2:$R864,0,,-1))</f>
        <v>0</v>
      </c>
      <c r="J865" cm="1">
        <f t="array" ref="J865">IF(_xlfn.XLOOKUP(drafter_draft_stats[[#This Row],[draft_id]],drafts[id],drafts[non_canonical])=TRUE,0,_xlfn.XLOOKUP(drafter_draft_stats[[#This Row],[drafter_id]],$D$2:$D864,$S$2:$S864,0,,-1))</f>
        <v>0</v>
      </c>
      <c r="K865" cm="1">
        <f t="array" ref="K865">IF(_xlfn.XLOOKUP(1,(game_boards[draft_id]=drafter_draft_stats[[#This Row],[draft_id]])*(game_boards[drafter_id]=drafter_draft_stats[[#This Row],[drafter_id]]),game_boards[has_bonus_veto])=TRUE,1,0)</f>
        <v>0</v>
      </c>
      <c r="L865" cm="1">
        <f t="array" ref="L865">IF(_xlfn.XLOOKUP(1,(game_boards[draft_id]=drafter_draft_stats[[#This Row],[draft_id]])*(game_boards[drafter_id]=drafter_draft_stats[[#This Row],[drafter_id]]),game_boards[has_bonus_veto_override])=TRUE,1,0)</f>
        <v>1</v>
      </c>
      <c r="M865">
        <f>drafter_draft_stats[[#This Row],[starting_veto]]+drafter_draft_stats[[#This Row],[rollover_vetoes]]+drafter_draft_stats[[#This Row],[trivia_vetoes]]</f>
        <v>1</v>
      </c>
      <c r="N865">
        <f>drafter_draft_stats[[#This Row],[rollover_veto_override]]+drafter_draft_stats[[#This Row],[trivia_veto_override]]</f>
        <v>1</v>
      </c>
      <c r="P865">
        <v>1</v>
      </c>
      <c r="R865">
        <f>IF(_xlfn.XLOOKUP(drafter_draft_stats[[#This Row],[draft_id]],drafts[id],drafts[non_canonical])=TRUE,0,IF(drafter_draft_stats[[#This Row],[total_vetoes]]-drafter_draft_stats[[#This Row],[vetoes_used]]&gt;=1,1,0))</f>
        <v>0</v>
      </c>
      <c r="S865">
        <f>IF(_xlfn.XLOOKUP(drafter_draft_stats[[#This Row],[draft_id]],drafts[id],drafts[non_canonical])=TRUE,0,IF(drafter_draft_stats[[#This Row],[total_veto_overrides]]-drafter_draft_stats[[#This Row],[veto_overrides_used]]&gt;=1,1,0))</f>
        <v>0</v>
      </c>
    </row>
    <row r="866" spans="2:19" x14ac:dyDescent="0.25">
      <c r="B866" t="s">
        <v>268</v>
      </c>
      <c r="C866" t="str">
        <f>_xlfn.XLOOKUP(drafter_draft_stats[[#This Row],[draft_id]],drafts[id],drafts[title])</f>
        <v>Movies Mega Draft</v>
      </c>
      <c r="D866" t="s">
        <v>1115</v>
      </c>
      <c r="E866" t="str">
        <f>_xlfn.XLOOKUP(drafter_draft_stats[[#This Row],[drafter_id]],drafters[id],drafters[name],"")</f>
        <v>Ryan Marker</v>
      </c>
      <c r="G866" t="str">
        <f>_xlfn.XLOOKUP(drafter_draft_stats[[#This Row],[drafter_team_id]],drafter_teams[id],drafter_teams[name],"")</f>
        <v/>
      </c>
      <c r="H866">
        <f>1</f>
        <v>1</v>
      </c>
      <c r="I866" cm="1">
        <f t="array" ref="I866">IF(_xlfn.XLOOKUP(drafter_draft_stats[[#This Row],[draft_id]],drafts[id],drafts[non_canonical])=TRUE,0,_xlfn.XLOOKUP(drafter_draft_stats[[#This Row],[drafter_id]],$D$2:$D865,$R$2:$R865,0,,-1))</f>
        <v>0</v>
      </c>
      <c r="J866" cm="1">
        <f t="array" ref="J866">IF(_xlfn.XLOOKUP(drafter_draft_stats[[#This Row],[draft_id]],drafts[id],drafts[non_canonical])=TRUE,0,_xlfn.XLOOKUP(drafter_draft_stats[[#This Row],[drafter_id]],$D$2:$D865,$S$2:$S865,0,,-1))</f>
        <v>0</v>
      </c>
      <c r="K866" cm="1">
        <f t="array" ref="K866">IF(_xlfn.XLOOKUP(1,(game_boards[draft_id]=drafter_draft_stats[[#This Row],[draft_id]])*(game_boards[drafter_id]=drafter_draft_stats[[#This Row],[drafter_id]]),game_boards[has_bonus_veto])=TRUE,1,0)</f>
        <v>0</v>
      </c>
      <c r="L866" cm="1">
        <f t="array" ref="L866">IF(_xlfn.XLOOKUP(1,(game_boards[draft_id]=drafter_draft_stats[[#This Row],[draft_id]])*(game_boards[drafter_id]=drafter_draft_stats[[#This Row],[drafter_id]]),game_boards[has_bonus_veto_override])=TRUE,1,0)</f>
        <v>1</v>
      </c>
      <c r="M866">
        <f>drafter_draft_stats[[#This Row],[starting_veto]]+drafter_draft_stats[[#This Row],[rollover_vetoes]]+drafter_draft_stats[[#This Row],[trivia_vetoes]]</f>
        <v>1</v>
      </c>
      <c r="N866">
        <f>drafter_draft_stats[[#This Row],[rollover_veto_override]]+drafter_draft_stats[[#This Row],[trivia_veto_override]]</f>
        <v>1</v>
      </c>
      <c r="P866">
        <v>1</v>
      </c>
      <c r="Q866">
        <v>1</v>
      </c>
      <c r="R866">
        <f>IF(_xlfn.XLOOKUP(drafter_draft_stats[[#This Row],[draft_id]],drafts[id],drafts[non_canonical])=TRUE,0,IF(drafter_draft_stats[[#This Row],[total_vetoes]]-drafter_draft_stats[[#This Row],[vetoes_used]]&gt;=1,1,0))</f>
        <v>0</v>
      </c>
      <c r="S866">
        <f>IF(_xlfn.XLOOKUP(drafter_draft_stats[[#This Row],[draft_id]],drafts[id],drafts[non_canonical])=TRUE,0,IF(drafter_draft_stats[[#This Row],[total_veto_overrides]]-drafter_draft_stats[[#This Row],[veto_overrides_used]]&gt;=1,1,0))</f>
        <v>0</v>
      </c>
    </row>
    <row r="867" spans="2:19" x14ac:dyDescent="0.25">
      <c r="B867" t="s">
        <v>268</v>
      </c>
      <c r="C867" t="str">
        <f>_xlfn.XLOOKUP(drafter_draft_stats[[#This Row],[draft_id]],drafts[id],drafts[title])</f>
        <v>Movies Mega Draft</v>
      </c>
      <c r="D867" t="s">
        <v>915</v>
      </c>
      <c r="E867" t="str">
        <f>_xlfn.XLOOKUP(drafter_draft_stats[[#This Row],[drafter_id]],drafters[id],drafters[name],"")</f>
        <v>Billy Ray Brewton</v>
      </c>
      <c r="G867" t="str">
        <f>_xlfn.XLOOKUP(drafter_draft_stats[[#This Row],[drafter_team_id]],drafter_teams[id],drafter_teams[name],"")</f>
        <v/>
      </c>
      <c r="H867">
        <f>1</f>
        <v>1</v>
      </c>
      <c r="I867" cm="1">
        <f t="array" ref="I867">IF(_xlfn.XLOOKUP(drafter_draft_stats[[#This Row],[draft_id]],drafts[id],drafts[non_canonical])=TRUE,0,_xlfn.XLOOKUP(drafter_draft_stats[[#This Row],[drafter_id]],$D$2:$D866,$R$2:$R866,0,,-1))</f>
        <v>0</v>
      </c>
      <c r="J867" cm="1">
        <f t="array" ref="J867">IF(_xlfn.XLOOKUP(drafter_draft_stats[[#This Row],[draft_id]],drafts[id],drafts[non_canonical])=TRUE,0,_xlfn.XLOOKUP(drafter_draft_stats[[#This Row],[drafter_id]],$D$2:$D866,$S$2:$S866,0,,-1))</f>
        <v>0</v>
      </c>
      <c r="K867" cm="1">
        <f t="array" ref="K867">IF(_xlfn.XLOOKUP(1,(game_boards[draft_id]=drafter_draft_stats[[#This Row],[draft_id]])*(game_boards[drafter_id]=drafter_draft_stats[[#This Row],[drafter_id]]),game_boards[has_bonus_veto])=TRUE,1,0)</f>
        <v>0</v>
      </c>
      <c r="L867" cm="1">
        <f t="array" ref="L867">IF(_xlfn.XLOOKUP(1,(game_boards[draft_id]=drafter_draft_stats[[#This Row],[draft_id]])*(game_boards[drafter_id]=drafter_draft_stats[[#This Row],[drafter_id]]),game_boards[has_bonus_veto_override])=TRUE,1,0)</f>
        <v>1</v>
      </c>
      <c r="M867">
        <f>drafter_draft_stats[[#This Row],[starting_veto]]+drafter_draft_stats[[#This Row],[rollover_vetoes]]+drafter_draft_stats[[#This Row],[trivia_vetoes]]</f>
        <v>1</v>
      </c>
      <c r="N867">
        <f>drafter_draft_stats[[#This Row],[rollover_veto_override]]+drafter_draft_stats[[#This Row],[trivia_veto_override]]</f>
        <v>1</v>
      </c>
      <c r="P867">
        <v>1</v>
      </c>
      <c r="Q867">
        <v>1</v>
      </c>
      <c r="R867">
        <f>IF(_xlfn.XLOOKUP(drafter_draft_stats[[#This Row],[draft_id]],drafts[id],drafts[non_canonical])=TRUE,0,IF(drafter_draft_stats[[#This Row],[total_vetoes]]-drafter_draft_stats[[#This Row],[vetoes_used]]&gt;=1,1,0))</f>
        <v>0</v>
      </c>
      <c r="S867">
        <f>IF(_xlfn.XLOOKUP(drafter_draft_stats[[#This Row],[draft_id]],drafts[id],drafts[non_canonical])=TRUE,0,IF(drafter_draft_stats[[#This Row],[total_veto_overrides]]-drafter_draft_stats[[#This Row],[veto_overrides_used]]&gt;=1,1,0))</f>
        <v>0</v>
      </c>
    </row>
    <row r="868" spans="2:19" x14ac:dyDescent="0.25">
      <c r="B868" t="s">
        <v>268</v>
      </c>
      <c r="C868" t="str">
        <f>_xlfn.XLOOKUP(drafter_draft_stats[[#This Row],[draft_id]],drafts[id],drafts[title])</f>
        <v>Movies Mega Draft</v>
      </c>
      <c r="D868" t="s">
        <v>969</v>
      </c>
      <c r="E868" t="str">
        <f>_xlfn.XLOOKUP(drafter_draft_stats[[#This Row],[drafter_id]],drafters[id],drafters[name],"")</f>
        <v>Graham Skipper</v>
      </c>
      <c r="G868" t="str">
        <f>_xlfn.XLOOKUP(drafter_draft_stats[[#This Row],[drafter_team_id]],drafter_teams[id],drafter_teams[name],"")</f>
        <v/>
      </c>
      <c r="H868">
        <f>1</f>
        <v>1</v>
      </c>
      <c r="I868" cm="1">
        <f t="array" ref="I868">IF(_xlfn.XLOOKUP(drafter_draft_stats[[#This Row],[draft_id]],drafts[id],drafts[non_canonical])=TRUE,0,_xlfn.XLOOKUP(drafter_draft_stats[[#This Row],[drafter_id]],$D$2:$D867,$R$2:$R867,0,,-1))</f>
        <v>0</v>
      </c>
      <c r="J868" cm="1">
        <f t="array" ref="J868">IF(_xlfn.XLOOKUP(drafter_draft_stats[[#This Row],[draft_id]],drafts[id],drafts[non_canonical])=TRUE,0,_xlfn.XLOOKUP(drafter_draft_stats[[#This Row],[drafter_id]],$D$2:$D867,$S$2:$S867,0,,-1))</f>
        <v>0</v>
      </c>
      <c r="K868" cm="1">
        <f t="array" ref="K868">IF(_xlfn.XLOOKUP(1,(game_boards[draft_id]=drafter_draft_stats[[#This Row],[draft_id]])*(game_boards[drafter_id]=drafter_draft_stats[[#This Row],[drafter_id]]),game_boards[has_bonus_veto])=TRUE,1,0)</f>
        <v>1</v>
      </c>
      <c r="L868" cm="1">
        <f t="array" ref="L868">IF(_xlfn.XLOOKUP(1,(game_boards[draft_id]=drafter_draft_stats[[#This Row],[draft_id]])*(game_boards[drafter_id]=drafter_draft_stats[[#This Row],[drafter_id]]),game_boards[has_bonus_veto_override])=TRUE,1,0)</f>
        <v>1</v>
      </c>
      <c r="M868">
        <f>drafter_draft_stats[[#This Row],[starting_veto]]+drafter_draft_stats[[#This Row],[rollover_vetoes]]+drafter_draft_stats[[#This Row],[trivia_vetoes]]</f>
        <v>2</v>
      </c>
      <c r="N868">
        <f>drafter_draft_stats[[#This Row],[rollover_veto_override]]+drafter_draft_stats[[#This Row],[trivia_veto_override]]</f>
        <v>1</v>
      </c>
      <c r="P868">
        <v>2</v>
      </c>
      <c r="Q868">
        <v>1</v>
      </c>
      <c r="R868">
        <f>IF(_xlfn.XLOOKUP(drafter_draft_stats[[#This Row],[draft_id]],drafts[id],drafts[non_canonical])=TRUE,0,IF(drafter_draft_stats[[#This Row],[total_vetoes]]-drafter_draft_stats[[#This Row],[vetoes_used]]&gt;=1,1,0))</f>
        <v>0</v>
      </c>
      <c r="S868">
        <f>IF(_xlfn.XLOOKUP(drafter_draft_stats[[#This Row],[draft_id]],drafts[id],drafts[non_canonical])=TRUE,0,IF(drafter_draft_stats[[#This Row],[total_veto_overrides]]-drafter_draft_stats[[#This Row],[veto_overrides_used]]&gt;=1,1,0))</f>
        <v>0</v>
      </c>
    </row>
    <row r="869" spans="2:19" x14ac:dyDescent="0.25">
      <c r="B869" t="s">
        <v>268</v>
      </c>
      <c r="C869" t="str">
        <f>_xlfn.XLOOKUP(drafter_draft_stats[[#This Row],[draft_id]],drafts[id],drafts[title])</f>
        <v>Movies Mega Draft</v>
      </c>
      <c r="D869" t="s">
        <v>1237</v>
      </c>
      <c r="E869" t="str">
        <f>_xlfn.XLOOKUP(drafter_draft_stats[[#This Row],[drafter_id]],drafters[id],drafters[name],"")</f>
        <v>Clay Keller</v>
      </c>
      <c r="G869" t="str">
        <f>_xlfn.XLOOKUP(drafter_draft_stats[[#This Row],[drafter_team_id]],drafter_teams[id],drafter_teams[name],"")</f>
        <v/>
      </c>
      <c r="H869">
        <f>1</f>
        <v>1</v>
      </c>
      <c r="I869" cm="1">
        <f t="array" ref="I869">IF(_xlfn.XLOOKUP(drafter_draft_stats[[#This Row],[draft_id]],drafts[id],drafts[non_canonical])=TRUE,0,_xlfn.XLOOKUP(drafter_draft_stats[[#This Row],[drafter_id]],$D$2:$D868,$R$2:$R868,0,,-1))</f>
        <v>0</v>
      </c>
      <c r="J869" cm="1">
        <f t="array" ref="J869">IF(_xlfn.XLOOKUP(drafter_draft_stats[[#This Row],[draft_id]],drafts[id],drafts[non_canonical])=TRUE,0,_xlfn.XLOOKUP(drafter_draft_stats[[#This Row],[drafter_id]],$D$2:$D868,$S$2:$S868,0,,-1))</f>
        <v>0</v>
      </c>
      <c r="K869" cm="1">
        <f t="array" ref="K869">IF(_xlfn.XLOOKUP(1,(game_boards[draft_id]=drafter_draft_stats[[#This Row],[draft_id]])*(game_boards[drafter_id]=drafter_draft_stats[[#This Row],[drafter_id]]),game_boards[has_bonus_veto])=TRUE,1,0)</f>
        <v>0</v>
      </c>
      <c r="L869" cm="1">
        <f t="array" ref="L869">IF(_xlfn.XLOOKUP(1,(game_boards[draft_id]=drafter_draft_stats[[#This Row],[draft_id]])*(game_boards[drafter_id]=drafter_draft_stats[[#This Row],[drafter_id]]),game_boards[has_bonus_veto_override])=TRUE,1,0)</f>
        <v>1</v>
      </c>
      <c r="M869">
        <f>drafter_draft_stats[[#This Row],[starting_veto]]+drafter_draft_stats[[#This Row],[rollover_vetoes]]+drafter_draft_stats[[#This Row],[trivia_vetoes]]</f>
        <v>1</v>
      </c>
      <c r="N869">
        <f>drafter_draft_stats[[#This Row],[rollover_veto_override]]+drafter_draft_stats[[#This Row],[trivia_veto_override]]</f>
        <v>1</v>
      </c>
      <c r="R869">
        <f>IF(_xlfn.XLOOKUP(drafter_draft_stats[[#This Row],[draft_id]],drafts[id],drafts[non_canonical])=TRUE,0,IF(drafter_draft_stats[[#This Row],[total_vetoes]]-drafter_draft_stats[[#This Row],[vetoes_used]]&gt;=1,1,0))</f>
        <v>0</v>
      </c>
      <c r="S869">
        <f>IF(_xlfn.XLOOKUP(drafter_draft_stats[[#This Row],[draft_id]],drafts[id],drafts[non_canonical])=TRUE,0,IF(drafter_draft_stats[[#This Row],[total_veto_overrides]]-drafter_draft_stats[[#This Row],[veto_overrides_used]]&gt;=1,1,0))</f>
        <v>0</v>
      </c>
    </row>
    <row r="870" spans="2:19" x14ac:dyDescent="0.25">
      <c r="B870" t="s">
        <v>268</v>
      </c>
      <c r="C870" t="str">
        <f>_xlfn.XLOOKUP(drafter_draft_stats[[#This Row],[draft_id]],drafts[id],drafts[title])</f>
        <v>Movies Mega Draft</v>
      </c>
      <c r="D870" t="s">
        <v>789</v>
      </c>
      <c r="E870" t="str">
        <f>_xlfn.XLOOKUP(drafter_draft_stats[[#This Row],[drafter_id]],drafters[id],drafters[name],"")</f>
        <v>Bryan Cogman</v>
      </c>
      <c r="G870" t="str">
        <f>_xlfn.XLOOKUP(drafter_draft_stats[[#This Row],[drafter_team_id]],drafter_teams[id],drafter_teams[name],"")</f>
        <v/>
      </c>
      <c r="H870">
        <f>1</f>
        <v>1</v>
      </c>
      <c r="I870" cm="1">
        <f t="array" ref="I870">IF(_xlfn.XLOOKUP(drafter_draft_stats[[#This Row],[draft_id]],drafts[id],drafts[non_canonical])=TRUE,0,_xlfn.XLOOKUP(drafter_draft_stats[[#This Row],[drafter_id]],$D$2:$D869,$R$2:$R869,0,,-1))</f>
        <v>0</v>
      </c>
      <c r="J870" cm="1">
        <f t="array" ref="J870">IF(_xlfn.XLOOKUP(drafter_draft_stats[[#This Row],[draft_id]],drafts[id],drafts[non_canonical])=TRUE,0,_xlfn.XLOOKUP(drafter_draft_stats[[#This Row],[drafter_id]],$D$2:$D869,$S$2:$S869,0,,-1))</f>
        <v>0</v>
      </c>
      <c r="K870" cm="1">
        <f t="array" ref="K870">IF(_xlfn.XLOOKUP(1,(game_boards[draft_id]=drafter_draft_stats[[#This Row],[draft_id]])*(game_boards[drafter_id]=drafter_draft_stats[[#This Row],[drafter_id]]),game_boards[has_bonus_veto])=TRUE,1,0)</f>
        <v>0</v>
      </c>
      <c r="L870" cm="1">
        <f t="array" ref="L870">IF(_xlfn.XLOOKUP(1,(game_boards[draft_id]=drafter_draft_stats[[#This Row],[draft_id]])*(game_boards[drafter_id]=drafter_draft_stats[[#This Row],[drafter_id]]),game_boards[has_bonus_veto_override])=TRUE,1,0)</f>
        <v>1</v>
      </c>
      <c r="M870">
        <f>drafter_draft_stats[[#This Row],[starting_veto]]+drafter_draft_stats[[#This Row],[rollover_vetoes]]+drafter_draft_stats[[#This Row],[trivia_vetoes]]</f>
        <v>1</v>
      </c>
      <c r="N870">
        <f>drafter_draft_stats[[#This Row],[rollover_veto_override]]+drafter_draft_stats[[#This Row],[trivia_veto_override]]</f>
        <v>1</v>
      </c>
      <c r="R870">
        <f>IF(_xlfn.XLOOKUP(drafter_draft_stats[[#This Row],[draft_id]],drafts[id],drafts[non_canonical])=TRUE,0,IF(drafter_draft_stats[[#This Row],[total_vetoes]]-drafter_draft_stats[[#This Row],[vetoes_used]]&gt;=1,1,0))</f>
        <v>0</v>
      </c>
      <c r="S870">
        <f>IF(_xlfn.XLOOKUP(drafter_draft_stats[[#This Row],[draft_id]],drafts[id],drafts[non_canonical])=TRUE,0,IF(drafter_draft_stats[[#This Row],[total_veto_overrides]]-drafter_draft_stats[[#This Row],[veto_overrides_used]]&gt;=1,1,0))</f>
        <v>0</v>
      </c>
    </row>
    <row r="871" spans="2:19" x14ac:dyDescent="0.25">
      <c r="B871" t="s">
        <v>336</v>
      </c>
      <c r="C871" t="str">
        <f>_xlfn.XLOOKUP(drafter_draft_stats[[#This Row],[draft_id]],drafts[id],drafts[title])</f>
        <v>TV Shows Mega Draft</v>
      </c>
      <c r="D871" t="s">
        <v>1177</v>
      </c>
      <c r="E871" t="str">
        <f>_xlfn.XLOOKUP(drafter_draft_stats[[#This Row],[drafter_id]],drafters[id],drafters[name],"")</f>
        <v>Darren Franich</v>
      </c>
      <c r="G871" t="str">
        <f>_xlfn.XLOOKUP(drafter_draft_stats[[#This Row],[drafter_team_id]],drafter_teams[id],drafter_teams[name],"")</f>
        <v/>
      </c>
      <c r="H871">
        <f>1</f>
        <v>1</v>
      </c>
      <c r="I871" cm="1">
        <f t="array" ref="I871">IF(_xlfn.XLOOKUP(drafter_draft_stats[[#This Row],[draft_id]],drafts[id],drafts[non_canonical])=TRUE,0,_xlfn.XLOOKUP(drafter_draft_stats[[#This Row],[drafter_id]],$D$2:$D870,$R$2:$R870,0,,-1))</f>
        <v>0</v>
      </c>
      <c r="J871" cm="1">
        <f t="array" ref="J871">IF(_xlfn.XLOOKUP(drafter_draft_stats[[#This Row],[draft_id]],drafts[id],drafts[non_canonical])=TRUE,0,_xlfn.XLOOKUP(drafter_draft_stats[[#This Row],[drafter_id]],$D$2:$D870,$S$2:$S870,0,,-1))</f>
        <v>0</v>
      </c>
      <c r="K871" cm="1">
        <f t="array" ref="K871">IF(_xlfn.XLOOKUP(1,(game_boards[draft_id]=drafter_draft_stats[[#This Row],[draft_id]])*(game_boards[drafter_id]=drafter_draft_stats[[#This Row],[drafter_id]]),game_boards[has_bonus_veto])=TRUE,1,0)</f>
        <v>0</v>
      </c>
      <c r="L871" cm="1">
        <f t="array" ref="L871">IF(_xlfn.XLOOKUP(1,(game_boards[draft_id]=drafter_draft_stats[[#This Row],[draft_id]])*(game_boards[drafter_id]=drafter_draft_stats[[#This Row],[drafter_id]]),game_boards[has_bonus_veto_override])=TRUE,1,0)</f>
        <v>1</v>
      </c>
      <c r="M871">
        <f>drafter_draft_stats[[#This Row],[starting_veto]]+drafter_draft_stats[[#This Row],[rollover_vetoes]]+drafter_draft_stats[[#This Row],[trivia_vetoes]]</f>
        <v>1</v>
      </c>
      <c r="N871">
        <f>drafter_draft_stats[[#This Row],[rollover_veto_override]]+drafter_draft_stats[[#This Row],[trivia_veto_override]]</f>
        <v>1</v>
      </c>
      <c r="P871">
        <v>1</v>
      </c>
      <c r="R871">
        <f>IF(_xlfn.XLOOKUP(drafter_draft_stats[[#This Row],[draft_id]],drafts[id],drafts[non_canonical])=TRUE,0,IF(drafter_draft_stats[[#This Row],[total_vetoes]]-drafter_draft_stats[[#This Row],[vetoes_used]]&gt;=1,1,0))</f>
        <v>0</v>
      </c>
      <c r="S871">
        <f>IF(_xlfn.XLOOKUP(drafter_draft_stats[[#This Row],[draft_id]],drafts[id],drafts[non_canonical])=TRUE,0,IF(drafter_draft_stats[[#This Row],[total_veto_overrides]]-drafter_draft_stats[[#This Row],[veto_overrides_used]]&gt;=1,1,0))</f>
        <v>0</v>
      </c>
    </row>
    <row r="872" spans="2:19" x14ac:dyDescent="0.25">
      <c r="B872" t="s">
        <v>336</v>
      </c>
      <c r="C872" t="str">
        <f>_xlfn.XLOOKUP(drafter_draft_stats[[#This Row],[draft_id]],drafts[id],drafts[title])</f>
        <v>TV Shows Mega Draft</v>
      </c>
      <c r="D872" t="s">
        <v>1115</v>
      </c>
      <c r="E872" t="str">
        <f>_xlfn.XLOOKUP(drafter_draft_stats[[#This Row],[drafter_id]],drafters[id],drafters[name],"")</f>
        <v>Ryan Marker</v>
      </c>
      <c r="G872" t="str">
        <f>_xlfn.XLOOKUP(drafter_draft_stats[[#This Row],[drafter_team_id]],drafter_teams[id],drafter_teams[name],"")</f>
        <v/>
      </c>
      <c r="H872">
        <f>1</f>
        <v>1</v>
      </c>
      <c r="I872" cm="1">
        <f t="array" ref="I872">IF(_xlfn.XLOOKUP(drafter_draft_stats[[#This Row],[draft_id]],drafts[id],drafts[non_canonical])=TRUE,0,_xlfn.XLOOKUP(drafter_draft_stats[[#This Row],[drafter_id]],$D$2:$D871,$R$2:$R871,0,,-1))</f>
        <v>0</v>
      </c>
      <c r="J872" cm="1">
        <f t="array" ref="J872">IF(_xlfn.XLOOKUP(drafter_draft_stats[[#This Row],[draft_id]],drafts[id],drafts[non_canonical])=TRUE,0,_xlfn.XLOOKUP(drafter_draft_stats[[#This Row],[drafter_id]],$D$2:$D871,$S$2:$S871,0,,-1))</f>
        <v>0</v>
      </c>
      <c r="K872" cm="1">
        <f t="array" ref="K872">IF(_xlfn.XLOOKUP(1,(game_boards[draft_id]=drafter_draft_stats[[#This Row],[draft_id]])*(game_boards[drafter_id]=drafter_draft_stats[[#This Row],[drafter_id]]),game_boards[has_bonus_veto])=TRUE,1,0)</f>
        <v>0</v>
      </c>
      <c r="L872" cm="1">
        <f t="array" ref="L872">IF(_xlfn.XLOOKUP(1,(game_boards[draft_id]=drafter_draft_stats[[#This Row],[draft_id]])*(game_boards[drafter_id]=drafter_draft_stats[[#This Row],[drafter_id]]),game_boards[has_bonus_veto_override])=TRUE,1,0)</f>
        <v>1</v>
      </c>
      <c r="M872">
        <f>drafter_draft_stats[[#This Row],[starting_veto]]+drafter_draft_stats[[#This Row],[rollover_vetoes]]+drafter_draft_stats[[#This Row],[trivia_vetoes]]</f>
        <v>1</v>
      </c>
      <c r="N872">
        <f>drafter_draft_stats[[#This Row],[rollover_veto_override]]+drafter_draft_stats[[#This Row],[trivia_veto_override]]</f>
        <v>1</v>
      </c>
      <c r="P872">
        <v>1</v>
      </c>
      <c r="R872">
        <f>IF(_xlfn.XLOOKUP(drafter_draft_stats[[#This Row],[draft_id]],drafts[id],drafts[non_canonical])=TRUE,0,IF(drafter_draft_stats[[#This Row],[total_vetoes]]-drafter_draft_stats[[#This Row],[vetoes_used]]&gt;=1,1,0))</f>
        <v>0</v>
      </c>
      <c r="S872">
        <f>IF(_xlfn.XLOOKUP(drafter_draft_stats[[#This Row],[draft_id]],drafts[id],drafts[non_canonical])=TRUE,0,IF(drafter_draft_stats[[#This Row],[total_veto_overrides]]-drafter_draft_stats[[#This Row],[veto_overrides_used]]&gt;=1,1,0))</f>
        <v>0</v>
      </c>
    </row>
    <row r="873" spans="2:19" x14ac:dyDescent="0.25">
      <c r="B873" t="s">
        <v>336</v>
      </c>
      <c r="C873" t="str">
        <f>_xlfn.XLOOKUP(drafter_draft_stats[[#This Row],[draft_id]],drafts[id],drafts[title])</f>
        <v>TV Shows Mega Draft</v>
      </c>
      <c r="D873" t="s">
        <v>969</v>
      </c>
      <c r="E873" t="str">
        <f>_xlfn.XLOOKUP(drafter_draft_stats[[#This Row],[drafter_id]],drafters[id],drafters[name],"")</f>
        <v>Graham Skipper</v>
      </c>
      <c r="G873" t="str">
        <f>_xlfn.XLOOKUP(drafter_draft_stats[[#This Row],[drafter_team_id]],drafter_teams[id],drafter_teams[name],"")</f>
        <v/>
      </c>
      <c r="H873">
        <f>1</f>
        <v>1</v>
      </c>
      <c r="I873" cm="1">
        <f t="array" ref="I873">IF(_xlfn.XLOOKUP(drafter_draft_stats[[#This Row],[draft_id]],drafts[id],drafts[non_canonical])=TRUE,0,_xlfn.XLOOKUP(drafter_draft_stats[[#This Row],[drafter_id]],$D$2:$D872,$R$2:$R872,0,,-1))</f>
        <v>0</v>
      </c>
      <c r="J873" cm="1">
        <f t="array" ref="J873">IF(_xlfn.XLOOKUP(drafter_draft_stats[[#This Row],[draft_id]],drafts[id],drafts[non_canonical])=TRUE,0,_xlfn.XLOOKUP(drafter_draft_stats[[#This Row],[drafter_id]],$D$2:$D872,$S$2:$S872,0,,-1))</f>
        <v>0</v>
      </c>
      <c r="K873" cm="1">
        <f t="array" ref="K873">IF(_xlfn.XLOOKUP(1,(game_boards[draft_id]=drafter_draft_stats[[#This Row],[draft_id]])*(game_boards[drafter_id]=drafter_draft_stats[[#This Row],[drafter_id]]),game_boards[has_bonus_veto])=TRUE,1,0)</f>
        <v>0</v>
      </c>
      <c r="L873" cm="1">
        <f t="array" ref="L873">IF(_xlfn.XLOOKUP(1,(game_boards[draft_id]=drafter_draft_stats[[#This Row],[draft_id]])*(game_boards[drafter_id]=drafter_draft_stats[[#This Row],[drafter_id]]),game_boards[has_bonus_veto_override])=TRUE,1,0)</f>
        <v>1</v>
      </c>
      <c r="M873">
        <f>drafter_draft_stats[[#This Row],[starting_veto]]+drafter_draft_stats[[#This Row],[rollover_vetoes]]+drafter_draft_stats[[#This Row],[trivia_vetoes]]</f>
        <v>1</v>
      </c>
      <c r="N873">
        <f>drafter_draft_stats[[#This Row],[rollover_veto_override]]+drafter_draft_stats[[#This Row],[trivia_veto_override]]</f>
        <v>1</v>
      </c>
      <c r="P873">
        <v>1</v>
      </c>
      <c r="R873">
        <f>IF(_xlfn.XLOOKUP(drafter_draft_stats[[#This Row],[draft_id]],drafts[id],drafts[non_canonical])=TRUE,0,IF(drafter_draft_stats[[#This Row],[total_vetoes]]-drafter_draft_stats[[#This Row],[vetoes_used]]&gt;=1,1,0))</f>
        <v>0</v>
      </c>
      <c r="S873">
        <f>IF(_xlfn.XLOOKUP(drafter_draft_stats[[#This Row],[draft_id]],drafts[id],drafts[non_canonical])=TRUE,0,IF(drafter_draft_stats[[#This Row],[total_veto_overrides]]-drafter_draft_stats[[#This Row],[veto_overrides_used]]&gt;=1,1,0))</f>
        <v>0</v>
      </c>
    </row>
    <row r="874" spans="2:19" x14ac:dyDescent="0.25">
      <c r="B874" t="s">
        <v>336</v>
      </c>
      <c r="C874" t="str">
        <f>_xlfn.XLOOKUP(drafter_draft_stats[[#This Row],[draft_id]],drafts[id],drafts[title])</f>
        <v>TV Shows Mega Draft</v>
      </c>
      <c r="D874" t="s">
        <v>1237</v>
      </c>
      <c r="E874" t="str">
        <f>_xlfn.XLOOKUP(drafter_draft_stats[[#This Row],[drafter_id]],drafters[id],drafters[name],"")</f>
        <v>Clay Keller</v>
      </c>
      <c r="G874" t="str">
        <f>_xlfn.XLOOKUP(drafter_draft_stats[[#This Row],[drafter_team_id]],drafter_teams[id],drafter_teams[name],"")</f>
        <v/>
      </c>
      <c r="H874">
        <f>1</f>
        <v>1</v>
      </c>
      <c r="I874" cm="1">
        <f t="array" ref="I874">IF(_xlfn.XLOOKUP(drafter_draft_stats[[#This Row],[draft_id]],drafts[id],drafts[non_canonical])=TRUE,0,_xlfn.XLOOKUP(drafter_draft_stats[[#This Row],[drafter_id]],$D$2:$D873,$R$2:$R873,0,,-1))</f>
        <v>0</v>
      </c>
      <c r="J874" cm="1">
        <f t="array" ref="J874">IF(_xlfn.XLOOKUP(drafter_draft_stats[[#This Row],[draft_id]],drafts[id],drafts[non_canonical])=TRUE,0,_xlfn.XLOOKUP(drafter_draft_stats[[#This Row],[drafter_id]],$D$2:$D873,$S$2:$S873,0,,-1))</f>
        <v>0</v>
      </c>
      <c r="K874" cm="1">
        <f t="array" ref="K874">IF(_xlfn.XLOOKUP(1,(game_boards[draft_id]=drafter_draft_stats[[#This Row],[draft_id]])*(game_boards[drafter_id]=drafter_draft_stats[[#This Row],[drafter_id]]),game_boards[has_bonus_veto])=TRUE,1,0)</f>
        <v>0</v>
      </c>
      <c r="L874" cm="1">
        <f t="array" ref="L874">IF(_xlfn.XLOOKUP(1,(game_boards[draft_id]=drafter_draft_stats[[#This Row],[draft_id]])*(game_boards[drafter_id]=drafter_draft_stats[[#This Row],[drafter_id]]),game_boards[has_bonus_veto_override])=TRUE,1,0)</f>
        <v>1</v>
      </c>
      <c r="M874">
        <f>drafter_draft_stats[[#This Row],[starting_veto]]+drafter_draft_stats[[#This Row],[rollover_vetoes]]+drafter_draft_stats[[#This Row],[trivia_vetoes]]</f>
        <v>1</v>
      </c>
      <c r="N874">
        <f>drafter_draft_stats[[#This Row],[rollover_veto_override]]+drafter_draft_stats[[#This Row],[trivia_veto_override]]</f>
        <v>1</v>
      </c>
      <c r="P874">
        <v>1</v>
      </c>
      <c r="R874">
        <f>IF(_xlfn.XLOOKUP(drafter_draft_stats[[#This Row],[draft_id]],drafts[id],drafts[non_canonical])=TRUE,0,IF(drafter_draft_stats[[#This Row],[total_vetoes]]-drafter_draft_stats[[#This Row],[vetoes_used]]&gt;=1,1,0))</f>
        <v>0</v>
      </c>
      <c r="S874">
        <f>IF(_xlfn.XLOOKUP(drafter_draft_stats[[#This Row],[draft_id]],drafts[id],drafts[non_canonical])=TRUE,0,IF(drafter_draft_stats[[#This Row],[total_veto_overrides]]-drafter_draft_stats[[#This Row],[veto_overrides_used]]&gt;=1,1,0))</f>
        <v>0</v>
      </c>
    </row>
    <row r="875" spans="2:19" x14ac:dyDescent="0.25">
      <c r="B875" t="s">
        <v>336</v>
      </c>
      <c r="C875" t="str">
        <f>_xlfn.XLOOKUP(drafter_draft_stats[[#This Row],[draft_id]],drafts[id],drafts[title])</f>
        <v>TV Shows Mega Draft</v>
      </c>
      <c r="D875" t="s">
        <v>915</v>
      </c>
      <c r="E875" t="str">
        <f>_xlfn.XLOOKUP(drafter_draft_stats[[#This Row],[drafter_id]],drafters[id],drafters[name],"")</f>
        <v>Billy Ray Brewton</v>
      </c>
      <c r="G875" t="str">
        <f>_xlfn.XLOOKUP(drafter_draft_stats[[#This Row],[drafter_team_id]],drafter_teams[id],drafter_teams[name],"")</f>
        <v/>
      </c>
      <c r="H875">
        <f>1</f>
        <v>1</v>
      </c>
      <c r="I875" cm="1">
        <f t="array" ref="I875">IF(_xlfn.XLOOKUP(drafter_draft_stats[[#This Row],[draft_id]],drafts[id],drafts[non_canonical])=TRUE,0,_xlfn.XLOOKUP(drafter_draft_stats[[#This Row],[drafter_id]],$D$2:$D874,$R$2:$R874,0,,-1))</f>
        <v>0</v>
      </c>
      <c r="J875" cm="1">
        <f t="array" ref="J875">IF(_xlfn.XLOOKUP(drafter_draft_stats[[#This Row],[draft_id]],drafts[id],drafts[non_canonical])=TRUE,0,_xlfn.XLOOKUP(drafter_draft_stats[[#This Row],[drafter_id]],$D$2:$D874,$S$2:$S874,0,,-1))</f>
        <v>0</v>
      </c>
      <c r="K875" cm="1">
        <f t="array" ref="K875">IF(_xlfn.XLOOKUP(1,(game_boards[draft_id]=drafter_draft_stats[[#This Row],[draft_id]])*(game_boards[drafter_id]=drafter_draft_stats[[#This Row],[drafter_id]]),game_boards[has_bonus_veto])=TRUE,1,0)</f>
        <v>0</v>
      </c>
      <c r="L875" cm="1">
        <f t="array" ref="L875">IF(_xlfn.XLOOKUP(1,(game_boards[draft_id]=drafter_draft_stats[[#This Row],[draft_id]])*(game_boards[drafter_id]=drafter_draft_stats[[#This Row],[drafter_id]]),game_boards[has_bonus_veto_override])=TRUE,1,0)</f>
        <v>1</v>
      </c>
      <c r="M875">
        <f>drafter_draft_stats[[#This Row],[starting_veto]]+drafter_draft_stats[[#This Row],[rollover_vetoes]]+drafter_draft_stats[[#This Row],[trivia_vetoes]]</f>
        <v>1</v>
      </c>
      <c r="N875">
        <f>drafter_draft_stats[[#This Row],[rollover_veto_override]]+drafter_draft_stats[[#This Row],[trivia_veto_override]]</f>
        <v>1</v>
      </c>
      <c r="P875">
        <v>1</v>
      </c>
      <c r="Q875">
        <v>1</v>
      </c>
      <c r="R875">
        <f>IF(_xlfn.XLOOKUP(drafter_draft_stats[[#This Row],[draft_id]],drafts[id],drafts[non_canonical])=TRUE,0,IF(drafter_draft_stats[[#This Row],[total_vetoes]]-drafter_draft_stats[[#This Row],[vetoes_used]]&gt;=1,1,0))</f>
        <v>0</v>
      </c>
      <c r="S875">
        <f>IF(_xlfn.XLOOKUP(drafter_draft_stats[[#This Row],[draft_id]],drafts[id],drafts[non_canonical])=TRUE,0,IF(drafter_draft_stats[[#This Row],[total_veto_overrides]]-drafter_draft_stats[[#This Row],[veto_overrides_used]]&gt;=1,1,0))</f>
        <v>0</v>
      </c>
    </row>
    <row r="876" spans="2:19" x14ac:dyDescent="0.25">
      <c r="B876" t="s">
        <v>336</v>
      </c>
      <c r="C876" t="str">
        <f>_xlfn.XLOOKUP(drafter_draft_stats[[#This Row],[draft_id]],drafts[id],drafts[title])</f>
        <v>TV Shows Mega Draft</v>
      </c>
      <c r="D876" t="s">
        <v>789</v>
      </c>
      <c r="E876" t="str">
        <f>_xlfn.XLOOKUP(drafter_draft_stats[[#This Row],[drafter_id]],drafters[id],drafters[name],"")</f>
        <v>Bryan Cogman</v>
      </c>
      <c r="G876" t="str">
        <f>_xlfn.XLOOKUP(drafter_draft_stats[[#This Row],[drafter_team_id]],drafter_teams[id],drafter_teams[name],"")</f>
        <v/>
      </c>
      <c r="H876">
        <f>1</f>
        <v>1</v>
      </c>
      <c r="I876" cm="1">
        <f t="array" ref="I876">IF(_xlfn.XLOOKUP(drafter_draft_stats[[#This Row],[draft_id]],drafts[id],drafts[non_canonical])=TRUE,0,_xlfn.XLOOKUP(drafter_draft_stats[[#This Row],[drafter_id]],$D$2:$D875,$R$2:$R875,0,,-1))</f>
        <v>0</v>
      </c>
      <c r="J876" cm="1">
        <f t="array" ref="J876">IF(_xlfn.XLOOKUP(drafter_draft_stats[[#This Row],[draft_id]],drafts[id],drafts[non_canonical])=TRUE,0,_xlfn.XLOOKUP(drafter_draft_stats[[#This Row],[drafter_id]],$D$2:$D875,$S$2:$S875,0,,-1))</f>
        <v>0</v>
      </c>
      <c r="K876" cm="1">
        <f t="array" ref="K876">IF(_xlfn.XLOOKUP(1,(game_boards[draft_id]=drafter_draft_stats[[#This Row],[draft_id]])*(game_boards[drafter_id]=drafter_draft_stats[[#This Row],[drafter_id]]),game_boards[has_bonus_veto])=TRUE,1,0)</f>
        <v>0</v>
      </c>
      <c r="L876" cm="1">
        <f t="array" ref="L876">IF(_xlfn.XLOOKUP(1,(game_boards[draft_id]=drafter_draft_stats[[#This Row],[draft_id]])*(game_boards[drafter_id]=drafter_draft_stats[[#This Row],[drafter_id]]),game_boards[has_bonus_veto_override])=TRUE,1,0)</f>
        <v>1</v>
      </c>
      <c r="M876">
        <f>drafter_draft_stats[[#This Row],[starting_veto]]+drafter_draft_stats[[#This Row],[rollover_vetoes]]+drafter_draft_stats[[#This Row],[trivia_vetoes]]</f>
        <v>1</v>
      </c>
      <c r="N876">
        <f>drafter_draft_stats[[#This Row],[rollover_veto_override]]+drafter_draft_stats[[#This Row],[trivia_veto_override]]</f>
        <v>1</v>
      </c>
      <c r="Q876">
        <v>1</v>
      </c>
      <c r="R876">
        <f>IF(_xlfn.XLOOKUP(drafter_draft_stats[[#This Row],[draft_id]],drafts[id],drafts[non_canonical])=TRUE,0,IF(drafter_draft_stats[[#This Row],[total_vetoes]]-drafter_draft_stats[[#This Row],[vetoes_used]]&gt;=1,1,0))</f>
        <v>0</v>
      </c>
      <c r="S876">
        <f>IF(_xlfn.XLOOKUP(drafter_draft_stats[[#This Row],[draft_id]],drafts[id],drafts[non_canonical])=TRUE,0,IF(drafter_draft_stats[[#This Row],[total_veto_overrides]]-drafter_draft_stats[[#This Row],[veto_overrides_used]]&gt;=1,1,0))</f>
        <v>0</v>
      </c>
    </row>
    <row r="877" spans="2:19" x14ac:dyDescent="0.25">
      <c r="B877" t="s">
        <v>665</v>
      </c>
      <c r="C877" t="str">
        <f>_xlfn.XLOOKUP(drafter_draft_stats[[#This Row],[draft_id]],drafts[id],drafts[title])</f>
        <v>Christopher Plummer</v>
      </c>
      <c r="D877" t="s">
        <v>915</v>
      </c>
      <c r="E877" t="str">
        <f>_xlfn.XLOOKUP(drafter_draft_stats[[#This Row],[drafter_id]],drafters[id],drafters[name],"")</f>
        <v>Billy Ray Brewton</v>
      </c>
      <c r="G877" t="str">
        <f>_xlfn.XLOOKUP(drafter_draft_stats[[#This Row],[drafter_team_id]],drafter_teams[id],drafter_teams[name],"")</f>
        <v/>
      </c>
      <c r="H877">
        <f>1</f>
        <v>1</v>
      </c>
      <c r="I877" cm="1">
        <f t="array" ref="I877">IF(_xlfn.XLOOKUP(drafter_draft_stats[[#This Row],[draft_id]],drafts[id],drafts[non_canonical])=TRUE,0,_xlfn.XLOOKUP(drafter_draft_stats[[#This Row],[drafter_id]],$D$2:$D876,$R$2:$R876,0,,-1))</f>
        <v>0</v>
      </c>
      <c r="J877" cm="1">
        <f t="array" ref="J877">IF(_xlfn.XLOOKUP(drafter_draft_stats[[#This Row],[draft_id]],drafts[id],drafts[non_canonical])=TRUE,0,_xlfn.XLOOKUP(drafter_draft_stats[[#This Row],[drafter_id]],$D$2:$D876,$S$2:$S876,0,,-1))</f>
        <v>0</v>
      </c>
      <c r="K877" cm="1">
        <f t="array" ref="K877">IF(_xlfn.XLOOKUP(1,(game_boards[draft_id]=drafter_draft_stats[[#This Row],[draft_id]])*(game_boards[drafter_id]=drafter_draft_stats[[#This Row],[drafter_id]]),game_boards[has_bonus_veto])=TRUE,1,0)</f>
        <v>0</v>
      </c>
      <c r="L877" cm="1">
        <f t="array" ref="L877">IF(_xlfn.XLOOKUP(1,(game_boards[draft_id]=drafter_draft_stats[[#This Row],[draft_id]])*(game_boards[drafter_id]=drafter_draft_stats[[#This Row],[drafter_id]]),game_boards[has_bonus_veto_override])=TRUE,1,0)</f>
        <v>0</v>
      </c>
      <c r="M877">
        <f>drafter_draft_stats[[#This Row],[starting_veto]]+drafter_draft_stats[[#This Row],[rollover_vetoes]]+drafter_draft_stats[[#This Row],[trivia_vetoes]]</f>
        <v>1</v>
      </c>
      <c r="N877">
        <f>drafter_draft_stats[[#This Row],[rollover_veto_override]]+drafter_draft_stats[[#This Row],[trivia_veto_override]]</f>
        <v>0</v>
      </c>
      <c r="R877">
        <f>IF(_xlfn.XLOOKUP(drafter_draft_stats[[#This Row],[draft_id]],drafts[id],drafts[non_canonical])=TRUE,0,IF(drafter_draft_stats[[#This Row],[total_vetoes]]-drafter_draft_stats[[#This Row],[vetoes_used]]&gt;=1,1,0))</f>
        <v>0</v>
      </c>
      <c r="S877">
        <f>IF(_xlfn.XLOOKUP(drafter_draft_stats[[#This Row],[draft_id]],drafts[id],drafts[non_canonical])=TRUE,0,IF(drafter_draft_stats[[#This Row],[total_veto_overrides]]-drafter_draft_stats[[#This Row],[veto_overrides_used]]&gt;=1,1,0))</f>
        <v>0</v>
      </c>
    </row>
    <row r="878" spans="2:19" x14ac:dyDescent="0.25">
      <c r="B878" t="s">
        <v>665</v>
      </c>
      <c r="C878" t="str">
        <f>_xlfn.XLOOKUP(drafter_draft_stats[[#This Row],[draft_id]],drafts[id],drafts[title])</f>
        <v>Christopher Plummer</v>
      </c>
      <c r="D878" t="s">
        <v>789</v>
      </c>
      <c r="E878" t="str">
        <f>_xlfn.XLOOKUP(drafter_draft_stats[[#This Row],[drafter_id]],drafters[id],drafters[name],"")</f>
        <v>Bryan Cogman</v>
      </c>
      <c r="G878" t="str">
        <f>_xlfn.XLOOKUP(drafter_draft_stats[[#This Row],[drafter_team_id]],drafter_teams[id],drafter_teams[name],"")</f>
        <v/>
      </c>
      <c r="H878">
        <f>1</f>
        <v>1</v>
      </c>
      <c r="I878" cm="1">
        <f t="array" ref="I878">IF(_xlfn.XLOOKUP(drafter_draft_stats[[#This Row],[draft_id]],drafts[id],drafts[non_canonical])=TRUE,0,_xlfn.XLOOKUP(drafter_draft_stats[[#This Row],[drafter_id]],$D$2:$D877,$R$2:$R877,0,,-1))</f>
        <v>0</v>
      </c>
      <c r="J878" cm="1">
        <f t="array" ref="J878">IF(_xlfn.XLOOKUP(drafter_draft_stats[[#This Row],[draft_id]],drafts[id],drafts[non_canonical])=TRUE,0,_xlfn.XLOOKUP(drafter_draft_stats[[#This Row],[drafter_id]],$D$2:$D877,$S$2:$S877,0,,-1))</f>
        <v>0</v>
      </c>
      <c r="K878" cm="1">
        <f t="array" ref="K878">IF(_xlfn.XLOOKUP(1,(game_boards[draft_id]=drafter_draft_stats[[#This Row],[draft_id]])*(game_boards[drafter_id]=drafter_draft_stats[[#This Row],[drafter_id]]),game_boards[has_bonus_veto])=TRUE,1,0)</f>
        <v>0</v>
      </c>
      <c r="L878" cm="1">
        <f t="array" ref="L878">IF(_xlfn.XLOOKUP(1,(game_boards[draft_id]=drafter_draft_stats[[#This Row],[draft_id]])*(game_boards[drafter_id]=drafter_draft_stats[[#This Row],[drafter_id]]),game_boards[has_bonus_veto_override])=TRUE,1,0)</f>
        <v>0</v>
      </c>
      <c r="M878">
        <f>drafter_draft_stats[[#This Row],[starting_veto]]+drafter_draft_stats[[#This Row],[rollover_vetoes]]+drafter_draft_stats[[#This Row],[trivia_vetoes]]</f>
        <v>1</v>
      </c>
      <c r="N878">
        <f>drafter_draft_stats[[#This Row],[rollover_veto_override]]+drafter_draft_stats[[#This Row],[trivia_veto_override]]</f>
        <v>0</v>
      </c>
      <c r="R878">
        <f>IF(_xlfn.XLOOKUP(drafter_draft_stats[[#This Row],[draft_id]],drafts[id],drafts[non_canonical])=TRUE,0,IF(drafter_draft_stats[[#This Row],[total_vetoes]]-drafter_draft_stats[[#This Row],[vetoes_used]]&gt;=1,1,0))</f>
        <v>0</v>
      </c>
      <c r="S878">
        <f>IF(_xlfn.XLOOKUP(drafter_draft_stats[[#This Row],[draft_id]],drafts[id],drafts[non_canonical])=TRUE,0,IF(drafter_draft_stats[[#This Row],[total_veto_overrides]]-drafter_draft_stats[[#This Row],[veto_overrides_used]]&gt;=1,1,0))</f>
        <v>0</v>
      </c>
    </row>
    <row r="879" spans="2:19" x14ac:dyDescent="0.25">
      <c r="B879" t="s">
        <v>693</v>
      </c>
      <c r="C879" t="str">
        <f>_xlfn.XLOOKUP(drafter_draft_stats[[#This Row],[draft_id]],drafts[id],drafts[title])</f>
        <v>Richard Donner</v>
      </c>
      <c r="D879" t="s">
        <v>915</v>
      </c>
      <c r="E879" t="str">
        <f>_xlfn.XLOOKUP(drafter_draft_stats[[#This Row],[drafter_id]],drafters[id],drafters[name],"")</f>
        <v>Billy Ray Brewton</v>
      </c>
      <c r="G879" t="str">
        <f>_xlfn.XLOOKUP(drafter_draft_stats[[#This Row],[drafter_team_id]],drafter_teams[id],drafter_teams[name],"")</f>
        <v/>
      </c>
      <c r="H879">
        <f>1</f>
        <v>1</v>
      </c>
      <c r="I879">
        <v>1</v>
      </c>
      <c r="J879" cm="1">
        <f t="array" ref="J879">IF(_xlfn.XLOOKUP(drafter_draft_stats[[#This Row],[draft_id]],drafts[id],drafts[non_canonical])=TRUE,0,_xlfn.XLOOKUP(drafter_draft_stats[[#This Row],[drafter_id]],$D$2:$D878,$S$2:$S878,0,,-1))</f>
        <v>0</v>
      </c>
      <c r="K879" cm="1">
        <f t="array" ref="K879">IF(_xlfn.XLOOKUP(1,(game_boards[draft_id]=drafter_draft_stats[[#This Row],[draft_id]])*(game_boards[drafter_id]=drafter_draft_stats[[#This Row],[drafter_id]]),game_boards[has_bonus_veto])=TRUE,1,0)</f>
        <v>0</v>
      </c>
      <c r="L879" cm="1">
        <f t="array" ref="L879">IF(_xlfn.XLOOKUP(1,(game_boards[draft_id]=drafter_draft_stats[[#This Row],[draft_id]])*(game_boards[drafter_id]=drafter_draft_stats[[#This Row],[drafter_id]]),game_boards[has_bonus_veto_override])=TRUE,1,0)</f>
        <v>0</v>
      </c>
      <c r="M879">
        <f>drafter_draft_stats[[#This Row],[starting_veto]]+drafter_draft_stats[[#This Row],[rollover_vetoes]]+drafter_draft_stats[[#This Row],[trivia_vetoes]]</f>
        <v>2</v>
      </c>
      <c r="N879">
        <f>drafter_draft_stats[[#This Row],[rollover_veto_override]]+drafter_draft_stats[[#This Row],[trivia_veto_override]]</f>
        <v>0</v>
      </c>
      <c r="P879">
        <v>2</v>
      </c>
      <c r="R879">
        <f>IF(_xlfn.XLOOKUP(drafter_draft_stats[[#This Row],[draft_id]],drafts[id],drafts[non_canonical])=TRUE,0,IF(drafter_draft_stats[[#This Row],[total_vetoes]]-drafter_draft_stats[[#This Row],[vetoes_used]]&gt;=1,1,0))</f>
        <v>0</v>
      </c>
      <c r="S879">
        <f>IF(_xlfn.XLOOKUP(drafter_draft_stats[[#This Row],[draft_id]],drafts[id],drafts[non_canonical])=TRUE,0,IF(drafter_draft_stats[[#This Row],[total_veto_overrides]]-drafter_draft_stats[[#This Row],[veto_overrides_used]]&gt;=1,1,0))</f>
        <v>0</v>
      </c>
    </row>
    <row r="880" spans="2:19" x14ac:dyDescent="0.25">
      <c r="B880" t="s">
        <v>693</v>
      </c>
      <c r="C880" t="str">
        <f>_xlfn.XLOOKUP(drafter_draft_stats[[#This Row],[draft_id]],drafts[id],drafts[title])</f>
        <v>Richard Donner</v>
      </c>
      <c r="D880" t="s">
        <v>789</v>
      </c>
      <c r="E880" t="str">
        <f>_xlfn.XLOOKUP(drafter_draft_stats[[#This Row],[drafter_id]],drafters[id],drafters[name],"")</f>
        <v>Bryan Cogman</v>
      </c>
      <c r="G880" t="str">
        <f>_xlfn.XLOOKUP(drafter_draft_stats[[#This Row],[drafter_team_id]],drafter_teams[id],drafter_teams[name],"")</f>
        <v/>
      </c>
      <c r="H880">
        <f>1</f>
        <v>1</v>
      </c>
      <c r="I880" cm="1">
        <f t="array" ref="I880">IF(_xlfn.XLOOKUP(drafter_draft_stats[[#This Row],[draft_id]],drafts[id],drafts[non_canonical])=TRUE,0,_xlfn.XLOOKUP(drafter_draft_stats[[#This Row],[drafter_id]],$D$2:$D879,$R$2:$R879,0,,-1))</f>
        <v>0</v>
      </c>
      <c r="J880" cm="1">
        <f t="array" ref="J880">IF(_xlfn.XLOOKUP(drafter_draft_stats[[#This Row],[draft_id]],drafts[id],drafts[non_canonical])=TRUE,0,_xlfn.XLOOKUP(drafter_draft_stats[[#This Row],[drafter_id]],$D$2:$D879,$S$2:$S879,0,,-1))</f>
        <v>0</v>
      </c>
      <c r="K880" cm="1">
        <f t="array" ref="K880">IF(_xlfn.XLOOKUP(1,(game_boards[draft_id]=drafter_draft_stats[[#This Row],[draft_id]])*(game_boards[drafter_id]=drafter_draft_stats[[#This Row],[drafter_id]]),game_boards[has_bonus_veto])=TRUE,1,0)</f>
        <v>0</v>
      </c>
      <c r="L880" cm="1">
        <f t="array" ref="L880">IF(_xlfn.XLOOKUP(1,(game_boards[draft_id]=drafter_draft_stats[[#This Row],[draft_id]])*(game_boards[drafter_id]=drafter_draft_stats[[#This Row],[drafter_id]]),game_boards[has_bonus_veto_override])=TRUE,1,0)</f>
        <v>0</v>
      </c>
      <c r="M880">
        <f>drafter_draft_stats[[#This Row],[starting_veto]]+drafter_draft_stats[[#This Row],[rollover_vetoes]]+drafter_draft_stats[[#This Row],[trivia_vetoes]]</f>
        <v>1</v>
      </c>
      <c r="N880">
        <f>drafter_draft_stats[[#This Row],[rollover_veto_override]]+drafter_draft_stats[[#This Row],[trivia_veto_override]]</f>
        <v>0</v>
      </c>
      <c r="R880">
        <v>1</v>
      </c>
      <c r="S880">
        <f>IF(_xlfn.XLOOKUP(drafter_draft_stats[[#This Row],[draft_id]],drafts[id],drafts[non_canonical])=TRUE,0,IF(drafter_draft_stats[[#This Row],[total_veto_overrides]]-drafter_draft_stats[[#This Row],[veto_overrides_used]]&gt;=1,1,0))</f>
        <v>0</v>
      </c>
    </row>
    <row r="881" spans="2:19" x14ac:dyDescent="0.25">
      <c r="B881" t="s">
        <v>304</v>
      </c>
      <c r="C881" t="str">
        <f>_xlfn.XLOOKUP(drafter_draft_stats[[#This Row],[draft_id]],drafts[id],drafts[title])</f>
        <v>Stephen Sondheim</v>
      </c>
      <c r="D881" t="s">
        <v>915</v>
      </c>
      <c r="E881" t="str">
        <f>_xlfn.XLOOKUP(drafter_draft_stats[[#This Row],[drafter_id]],drafters[id],drafters[name],"")</f>
        <v>Billy Ray Brewton</v>
      </c>
      <c r="G881" t="str">
        <f>_xlfn.XLOOKUP(drafter_draft_stats[[#This Row],[drafter_team_id]],drafter_teams[id],drafter_teams[name],"")</f>
        <v/>
      </c>
      <c r="H881">
        <f>1</f>
        <v>1</v>
      </c>
      <c r="I881">
        <v>1</v>
      </c>
      <c r="J881" cm="1">
        <f t="array" ref="J881">IF(_xlfn.XLOOKUP(drafter_draft_stats[[#This Row],[draft_id]],drafts[id],drafts[non_canonical])=TRUE,0,_xlfn.XLOOKUP(drafter_draft_stats[[#This Row],[drafter_id]],$D$2:$D880,$S$2:$S880,0,,-1))</f>
        <v>0</v>
      </c>
      <c r="K881" cm="1">
        <f t="array" ref="K881">IF(_xlfn.XLOOKUP(1,(game_boards[draft_id]=drafter_draft_stats[[#This Row],[draft_id]])*(game_boards[drafter_id]=drafter_draft_stats[[#This Row],[drafter_id]]),game_boards[has_bonus_veto])=TRUE,1,0)</f>
        <v>0</v>
      </c>
      <c r="L881" cm="1">
        <f t="array" ref="L881">IF(_xlfn.XLOOKUP(1,(game_boards[draft_id]=drafter_draft_stats[[#This Row],[draft_id]])*(game_boards[drafter_id]=drafter_draft_stats[[#This Row],[drafter_id]]),game_boards[has_bonus_veto_override])=TRUE,1,0)</f>
        <v>0</v>
      </c>
      <c r="M881">
        <f>drafter_draft_stats[[#This Row],[starting_veto]]+drafter_draft_stats[[#This Row],[rollover_vetoes]]+drafter_draft_stats[[#This Row],[trivia_vetoes]]</f>
        <v>2</v>
      </c>
      <c r="N881">
        <f>drafter_draft_stats[[#This Row],[rollover_veto_override]]+drafter_draft_stats[[#This Row],[trivia_veto_override]]</f>
        <v>0</v>
      </c>
      <c r="R881">
        <f>IF(_xlfn.XLOOKUP(drafter_draft_stats[[#This Row],[draft_id]],drafts[id],drafts[non_canonical])=TRUE,0,IF(drafter_draft_stats[[#This Row],[total_vetoes]]-drafter_draft_stats[[#This Row],[vetoes_used]]&gt;=1,1,0))</f>
        <v>0</v>
      </c>
      <c r="S881">
        <f>IF(_xlfn.XLOOKUP(drafter_draft_stats[[#This Row],[draft_id]],drafts[id],drafts[non_canonical])=TRUE,0,IF(drafter_draft_stats[[#This Row],[total_veto_overrides]]-drafter_draft_stats[[#This Row],[veto_overrides_used]]&gt;=1,1,0))</f>
        <v>0</v>
      </c>
    </row>
    <row r="882" spans="2:19" x14ac:dyDescent="0.25">
      <c r="B882" t="s">
        <v>304</v>
      </c>
      <c r="C882" t="str">
        <f>_xlfn.XLOOKUP(drafter_draft_stats[[#This Row],[draft_id]],drafts[id],drafts[title])</f>
        <v>Stephen Sondheim</v>
      </c>
      <c r="D882" t="s">
        <v>789</v>
      </c>
      <c r="E882" t="str">
        <f>_xlfn.XLOOKUP(drafter_draft_stats[[#This Row],[drafter_id]],drafters[id],drafters[name],"")</f>
        <v>Bryan Cogman</v>
      </c>
      <c r="G882" t="str">
        <f>_xlfn.XLOOKUP(drafter_draft_stats[[#This Row],[drafter_team_id]],drafter_teams[id],drafter_teams[name],"")</f>
        <v/>
      </c>
      <c r="H882">
        <f>1</f>
        <v>1</v>
      </c>
      <c r="I882" cm="1">
        <f t="array" ref="I882">IF(_xlfn.XLOOKUP(drafter_draft_stats[[#This Row],[draft_id]],drafts[id],drafts[non_canonical])=TRUE,0,_xlfn.XLOOKUP(drafter_draft_stats[[#This Row],[drafter_id]],$D$2:$D881,$R$2:$R881,0,,-1))</f>
        <v>0</v>
      </c>
      <c r="J882" cm="1">
        <f t="array" ref="J882">IF(_xlfn.XLOOKUP(drafter_draft_stats[[#This Row],[draft_id]],drafts[id],drafts[non_canonical])=TRUE,0,_xlfn.XLOOKUP(drafter_draft_stats[[#This Row],[drafter_id]],$D$2:$D881,$S$2:$S881,0,,-1))</f>
        <v>0</v>
      </c>
      <c r="K882" cm="1">
        <f t="array" ref="K882">IF(_xlfn.XLOOKUP(1,(game_boards[draft_id]=drafter_draft_stats[[#This Row],[draft_id]])*(game_boards[drafter_id]=drafter_draft_stats[[#This Row],[drafter_id]]),game_boards[has_bonus_veto])=TRUE,1,0)</f>
        <v>0</v>
      </c>
      <c r="L882" cm="1">
        <f t="array" ref="L882">IF(_xlfn.XLOOKUP(1,(game_boards[draft_id]=drafter_draft_stats[[#This Row],[draft_id]])*(game_boards[drafter_id]=drafter_draft_stats[[#This Row],[drafter_id]]),game_boards[has_bonus_veto_override])=TRUE,1,0)</f>
        <v>0</v>
      </c>
      <c r="M882">
        <f>drafter_draft_stats[[#This Row],[starting_veto]]+drafter_draft_stats[[#This Row],[rollover_vetoes]]+drafter_draft_stats[[#This Row],[trivia_vetoes]]</f>
        <v>1</v>
      </c>
      <c r="N882">
        <f>drafter_draft_stats[[#This Row],[rollover_veto_override]]+drafter_draft_stats[[#This Row],[trivia_veto_override]]</f>
        <v>0</v>
      </c>
      <c r="R882">
        <f>IF(_xlfn.XLOOKUP(drafter_draft_stats[[#This Row],[draft_id]],drafts[id],drafts[non_canonical])=TRUE,0,IF(drafter_draft_stats[[#This Row],[total_vetoes]]-drafter_draft_stats[[#This Row],[vetoes_used]]&gt;=1,1,0))</f>
        <v>0</v>
      </c>
      <c r="S882">
        <f>IF(_xlfn.XLOOKUP(drafter_draft_stats[[#This Row],[draft_id]],drafts[id],drafts[non_canonical])=TRUE,0,IF(drafter_draft_stats[[#This Row],[total_veto_overrides]]-drafter_draft_stats[[#This Row],[veto_overrides_used]]&gt;=1,1,0))</f>
        <v>0</v>
      </c>
    </row>
    <row r="883" spans="2:19" x14ac:dyDescent="0.25">
      <c r="B883" t="s">
        <v>204</v>
      </c>
      <c r="C883" t="str">
        <f>_xlfn.XLOOKUP(drafter_draft_stats[[#This Row],[draft_id]],drafts[id],drafts[title])</f>
        <v>Betty White</v>
      </c>
      <c r="D883" t="s">
        <v>915</v>
      </c>
      <c r="E883" t="str">
        <f>_xlfn.XLOOKUP(drafter_draft_stats[[#This Row],[drafter_id]],drafters[id],drafters[name],"")</f>
        <v>Billy Ray Brewton</v>
      </c>
      <c r="G883" t="str">
        <f>_xlfn.XLOOKUP(drafter_draft_stats[[#This Row],[drafter_team_id]],drafter_teams[id],drafter_teams[name],"")</f>
        <v/>
      </c>
      <c r="H883">
        <f>1</f>
        <v>1</v>
      </c>
      <c r="I883">
        <v>1</v>
      </c>
      <c r="J883" cm="1">
        <f t="array" ref="J883">IF(_xlfn.XLOOKUP(drafter_draft_stats[[#This Row],[draft_id]],drafts[id],drafts[non_canonical])=TRUE,0,_xlfn.XLOOKUP(drafter_draft_stats[[#This Row],[drafter_id]],$D$2:$D882,$S$2:$S882,0,,-1))</f>
        <v>0</v>
      </c>
      <c r="K883" cm="1">
        <f t="array" ref="K883">IF(_xlfn.XLOOKUP(1,(game_boards[draft_id]=drafter_draft_stats[[#This Row],[draft_id]])*(game_boards[drafter_id]=drafter_draft_stats[[#This Row],[drafter_id]]),game_boards[has_bonus_veto])=TRUE,1,0)</f>
        <v>0</v>
      </c>
      <c r="L883" cm="1">
        <f t="array" ref="L883">IF(_xlfn.XLOOKUP(1,(game_boards[draft_id]=drafter_draft_stats[[#This Row],[draft_id]])*(game_boards[drafter_id]=drafter_draft_stats[[#This Row],[drafter_id]]),game_boards[has_bonus_veto_override])=TRUE,1,0)</f>
        <v>0</v>
      </c>
      <c r="M883">
        <f>drafter_draft_stats[[#This Row],[starting_veto]]+drafter_draft_stats[[#This Row],[rollover_vetoes]]+drafter_draft_stats[[#This Row],[trivia_vetoes]]</f>
        <v>2</v>
      </c>
      <c r="N883">
        <f>drafter_draft_stats[[#This Row],[rollover_veto_override]]+drafter_draft_stats[[#This Row],[trivia_veto_override]]</f>
        <v>0</v>
      </c>
      <c r="P883">
        <v>1</v>
      </c>
      <c r="R883">
        <v>1</v>
      </c>
      <c r="S883">
        <f>IF(_xlfn.XLOOKUP(drafter_draft_stats[[#This Row],[draft_id]],drafts[id],drafts[non_canonical])=TRUE,0,IF(drafter_draft_stats[[#This Row],[total_veto_overrides]]-drafter_draft_stats[[#This Row],[veto_overrides_used]]&gt;=1,1,0))</f>
        <v>0</v>
      </c>
    </row>
    <row r="884" spans="2:19" x14ac:dyDescent="0.25">
      <c r="B884" t="s">
        <v>204</v>
      </c>
      <c r="C884" t="str">
        <f>_xlfn.XLOOKUP(drafter_draft_stats[[#This Row],[draft_id]],drafts[id],drafts[title])</f>
        <v>Betty White</v>
      </c>
      <c r="D884" t="s">
        <v>789</v>
      </c>
      <c r="E884" t="str">
        <f>_xlfn.XLOOKUP(drafter_draft_stats[[#This Row],[drafter_id]],drafters[id],drafters[name],"")</f>
        <v>Bryan Cogman</v>
      </c>
      <c r="G884" t="str">
        <f>_xlfn.XLOOKUP(drafter_draft_stats[[#This Row],[drafter_team_id]],drafter_teams[id],drafter_teams[name],"")</f>
        <v/>
      </c>
      <c r="H884">
        <f>1</f>
        <v>1</v>
      </c>
      <c r="I884">
        <v>1</v>
      </c>
      <c r="J884" cm="1">
        <f t="array" ref="J884">IF(_xlfn.XLOOKUP(drafter_draft_stats[[#This Row],[draft_id]],drafts[id],drafts[non_canonical])=TRUE,0,_xlfn.XLOOKUP(drafter_draft_stats[[#This Row],[drafter_id]],$D$2:$D883,$S$2:$S883,0,,-1))</f>
        <v>0</v>
      </c>
      <c r="K884" cm="1">
        <f t="array" ref="K884">IF(_xlfn.XLOOKUP(1,(game_boards[draft_id]=drafter_draft_stats[[#This Row],[draft_id]])*(game_boards[drafter_id]=drafter_draft_stats[[#This Row],[drafter_id]]),game_boards[has_bonus_veto])=TRUE,1,0)</f>
        <v>0</v>
      </c>
      <c r="L884" cm="1">
        <f t="array" ref="L884">IF(_xlfn.XLOOKUP(1,(game_boards[draft_id]=drafter_draft_stats[[#This Row],[draft_id]])*(game_boards[drafter_id]=drafter_draft_stats[[#This Row],[drafter_id]]),game_boards[has_bonus_veto_override])=TRUE,1,0)</f>
        <v>0</v>
      </c>
      <c r="M884">
        <f>drafter_draft_stats[[#This Row],[starting_veto]]+drafter_draft_stats[[#This Row],[rollover_vetoes]]+drafter_draft_stats[[#This Row],[trivia_vetoes]]</f>
        <v>2</v>
      </c>
      <c r="N884">
        <f>drafter_draft_stats[[#This Row],[rollover_veto_override]]+drafter_draft_stats[[#This Row],[trivia_veto_override]]</f>
        <v>0</v>
      </c>
      <c r="P884">
        <v>2</v>
      </c>
      <c r="R884">
        <f>IF(_xlfn.XLOOKUP(drafter_draft_stats[[#This Row],[draft_id]],drafts[id],drafts[non_canonical])=TRUE,0,IF(drafter_draft_stats[[#This Row],[total_vetoes]]-drafter_draft_stats[[#This Row],[vetoes_used]]&gt;=1,1,0))</f>
        <v>0</v>
      </c>
      <c r="S884">
        <f>IF(_xlfn.XLOOKUP(drafter_draft_stats[[#This Row],[draft_id]],drafts[id],drafts[non_canonical])=TRUE,0,IF(drafter_draft_stats[[#This Row],[total_veto_overrides]]-drafter_draft_stats[[#This Row],[veto_overrides_used]]&gt;=1,1,0))</f>
        <v>0</v>
      </c>
    </row>
    <row r="885" spans="2:19" x14ac:dyDescent="0.25">
      <c r="B885" t="s">
        <v>580</v>
      </c>
      <c r="C885" t="str">
        <f>_xlfn.XLOOKUP(drafter_draft_stats[[#This Row],[draft_id]],drafts[id],drafts[title])</f>
        <v>Philip Baker Hall</v>
      </c>
      <c r="D885" t="s">
        <v>915</v>
      </c>
      <c r="E885" t="str">
        <f>_xlfn.XLOOKUP(drafter_draft_stats[[#This Row],[drafter_id]],drafters[id],drafters[name],"")</f>
        <v>Billy Ray Brewton</v>
      </c>
      <c r="G885" t="str">
        <f>_xlfn.XLOOKUP(drafter_draft_stats[[#This Row],[drafter_team_id]],drafter_teams[id],drafter_teams[name],"")</f>
        <v/>
      </c>
      <c r="H885">
        <f>1</f>
        <v>1</v>
      </c>
      <c r="I885">
        <v>1</v>
      </c>
      <c r="J885" cm="1">
        <f t="array" ref="J885">IF(_xlfn.XLOOKUP(drafter_draft_stats[[#This Row],[draft_id]],drafts[id],drafts[non_canonical])=TRUE,0,_xlfn.XLOOKUP(drafter_draft_stats[[#This Row],[drafter_id]],$D$2:$D884,$S$2:$S884,0,,-1))</f>
        <v>0</v>
      </c>
      <c r="K885" cm="1">
        <f t="array" ref="K885">IF(_xlfn.XLOOKUP(1,(game_boards[draft_id]=drafter_draft_stats[[#This Row],[draft_id]])*(game_boards[drafter_id]=drafter_draft_stats[[#This Row],[drafter_id]]),game_boards[has_bonus_veto])=TRUE,1,0)</f>
        <v>0</v>
      </c>
      <c r="L885" cm="1">
        <f t="array" ref="L885">IF(_xlfn.XLOOKUP(1,(game_boards[draft_id]=drafter_draft_stats[[#This Row],[draft_id]])*(game_boards[drafter_id]=drafter_draft_stats[[#This Row],[drafter_id]]),game_boards[has_bonus_veto_override])=TRUE,1,0)</f>
        <v>0</v>
      </c>
      <c r="M885">
        <f>drafter_draft_stats[[#This Row],[starting_veto]]+drafter_draft_stats[[#This Row],[rollover_vetoes]]+drafter_draft_stats[[#This Row],[trivia_vetoes]]</f>
        <v>2</v>
      </c>
      <c r="N885">
        <f>drafter_draft_stats[[#This Row],[rollover_veto_override]]+drafter_draft_stats[[#This Row],[trivia_veto_override]]</f>
        <v>0</v>
      </c>
      <c r="R885">
        <f>IF(_xlfn.XLOOKUP(drafter_draft_stats[[#This Row],[draft_id]],drafts[id],drafts[non_canonical])=TRUE,0,IF(drafter_draft_stats[[#This Row],[total_vetoes]]-drafter_draft_stats[[#This Row],[vetoes_used]]&gt;=1,1,0))</f>
        <v>0</v>
      </c>
      <c r="S885">
        <f>IF(_xlfn.XLOOKUP(drafter_draft_stats[[#This Row],[draft_id]],drafts[id],drafts[non_canonical])=TRUE,0,IF(drafter_draft_stats[[#This Row],[total_veto_overrides]]-drafter_draft_stats[[#This Row],[veto_overrides_used]]&gt;=1,1,0))</f>
        <v>0</v>
      </c>
    </row>
    <row r="886" spans="2:19" x14ac:dyDescent="0.25">
      <c r="B886" t="s">
        <v>580</v>
      </c>
      <c r="C886" t="str">
        <f>_xlfn.XLOOKUP(drafter_draft_stats[[#This Row],[draft_id]],drafts[id],drafts[title])</f>
        <v>Philip Baker Hall</v>
      </c>
      <c r="D886" t="s">
        <v>789</v>
      </c>
      <c r="E886" t="str">
        <f>_xlfn.XLOOKUP(drafter_draft_stats[[#This Row],[drafter_id]],drafters[id],drafters[name],"")</f>
        <v>Bryan Cogman</v>
      </c>
      <c r="G886" t="str">
        <f>_xlfn.XLOOKUP(drafter_draft_stats[[#This Row],[drafter_team_id]],drafter_teams[id],drafter_teams[name],"")</f>
        <v/>
      </c>
      <c r="H886">
        <f>1</f>
        <v>1</v>
      </c>
      <c r="I886" cm="1">
        <f t="array" ref="I886">IF(_xlfn.XLOOKUP(drafter_draft_stats[[#This Row],[draft_id]],drafts[id],drafts[non_canonical])=TRUE,0,_xlfn.XLOOKUP(drafter_draft_stats[[#This Row],[drafter_id]],$D$2:$D885,$R$2:$R885,0,,-1))</f>
        <v>0</v>
      </c>
      <c r="J886" cm="1">
        <f t="array" ref="J886">IF(_xlfn.XLOOKUP(drafter_draft_stats[[#This Row],[draft_id]],drafts[id],drafts[non_canonical])=TRUE,0,_xlfn.XLOOKUP(drafter_draft_stats[[#This Row],[drafter_id]],$D$2:$D885,$S$2:$S885,0,,-1))</f>
        <v>0</v>
      </c>
      <c r="K886" cm="1">
        <f t="array" ref="K886">IF(_xlfn.XLOOKUP(1,(game_boards[draft_id]=drafter_draft_stats[[#This Row],[draft_id]])*(game_boards[drafter_id]=drafter_draft_stats[[#This Row],[drafter_id]]),game_boards[has_bonus_veto])=TRUE,1,0)</f>
        <v>0</v>
      </c>
      <c r="L886" cm="1">
        <f t="array" ref="L886">IF(_xlfn.XLOOKUP(1,(game_boards[draft_id]=drafter_draft_stats[[#This Row],[draft_id]])*(game_boards[drafter_id]=drafter_draft_stats[[#This Row],[drafter_id]]),game_boards[has_bonus_veto_override])=TRUE,1,0)</f>
        <v>0</v>
      </c>
      <c r="M886">
        <f>drafter_draft_stats[[#This Row],[starting_veto]]+drafter_draft_stats[[#This Row],[rollover_vetoes]]+drafter_draft_stats[[#This Row],[trivia_vetoes]]</f>
        <v>1</v>
      </c>
      <c r="N886">
        <f>drafter_draft_stats[[#This Row],[rollover_veto_override]]+drafter_draft_stats[[#This Row],[trivia_veto_override]]</f>
        <v>0</v>
      </c>
      <c r="R886">
        <f>IF(_xlfn.XLOOKUP(drafter_draft_stats[[#This Row],[draft_id]],drafts[id],drafts[non_canonical])=TRUE,0,IF(drafter_draft_stats[[#This Row],[total_vetoes]]-drafter_draft_stats[[#This Row],[vetoes_used]]&gt;=1,1,0))</f>
        <v>0</v>
      </c>
      <c r="S886">
        <f>IF(_xlfn.XLOOKUP(drafter_draft_stats[[#This Row],[draft_id]],drafts[id],drafts[non_canonical])=TRUE,0,IF(drafter_draft_stats[[#This Row],[total_veto_overrides]]-drafter_draft_stats[[#This Row],[veto_overrides_used]]&gt;=1,1,0))</f>
        <v>0</v>
      </c>
    </row>
    <row r="887" spans="2:19" x14ac:dyDescent="0.25">
      <c r="B887" t="s">
        <v>600</v>
      </c>
      <c r="C887" t="str">
        <f>_xlfn.XLOOKUP(drafter_draft_stats[[#This Row],[draft_id]],drafts[id],drafts[title])</f>
        <v>Clu Gulager</v>
      </c>
      <c r="D887" t="s">
        <v>915</v>
      </c>
      <c r="E887" t="str">
        <f>_xlfn.XLOOKUP(drafter_draft_stats[[#This Row],[drafter_id]],drafters[id],drafters[name],"")</f>
        <v>Billy Ray Brewton</v>
      </c>
      <c r="G887" t="str">
        <f>_xlfn.XLOOKUP(drafter_draft_stats[[#This Row],[drafter_team_id]],drafter_teams[id],drafter_teams[name],"")</f>
        <v/>
      </c>
      <c r="H887">
        <f>1</f>
        <v>1</v>
      </c>
      <c r="I887">
        <v>1</v>
      </c>
      <c r="J887" cm="1">
        <f t="array" ref="J887">IF(_xlfn.XLOOKUP(drafter_draft_stats[[#This Row],[draft_id]],drafts[id],drafts[non_canonical])=TRUE,0,_xlfn.XLOOKUP(drafter_draft_stats[[#This Row],[drafter_id]],$D$2:$D886,$S$2:$S886,0,,-1))</f>
        <v>0</v>
      </c>
      <c r="K887" cm="1">
        <f t="array" ref="K887">IF(_xlfn.XLOOKUP(1,(game_boards[draft_id]=drafter_draft_stats[[#This Row],[draft_id]])*(game_boards[drafter_id]=drafter_draft_stats[[#This Row],[drafter_id]]),game_boards[has_bonus_veto])=TRUE,1,0)</f>
        <v>0</v>
      </c>
      <c r="L887" cm="1">
        <f t="array" ref="L887">IF(_xlfn.XLOOKUP(1,(game_boards[draft_id]=drafter_draft_stats[[#This Row],[draft_id]])*(game_boards[drafter_id]=drafter_draft_stats[[#This Row],[drafter_id]]),game_boards[has_bonus_veto_override])=TRUE,1,0)</f>
        <v>0</v>
      </c>
      <c r="M887">
        <f>drafter_draft_stats[[#This Row],[starting_veto]]+drafter_draft_stats[[#This Row],[rollover_vetoes]]+drafter_draft_stats[[#This Row],[trivia_vetoes]]</f>
        <v>2</v>
      </c>
      <c r="N887">
        <f>drafter_draft_stats[[#This Row],[rollover_veto_override]]+drafter_draft_stats[[#This Row],[trivia_veto_override]]</f>
        <v>0</v>
      </c>
      <c r="R887">
        <f>IF(_xlfn.XLOOKUP(drafter_draft_stats[[#This Row],[draft_id]],drafts[id],drafts[non_canonical])=TRUE,0,IF(drafter_draft_stats[[#This Row],[total_vetoes]]-drafter_draft_stats[[#This Row],[vetoes_used]]&gt;=1,1,0))</f>
        <v>0</v>
      </c>
      <c r="S887">
        <f>IF(_xlfn.XLOOKUP(drafter_draft_stats[[#This Row],[draft_id]],drafts[id],drafts[non_canonical])=TRUE,0,IF(drafter_draft_stats[[#This Row],[total_veto_overrides]]-drafter_draft_stats[[#This Row],[veto_overrides_used]]&gt;=1,1,0))</f>
        <v>0</v>
      </c>
    </row>
    <row r="888" spans="2:19" x14ac:dyDescent="0.25">
      <c r="B888" t="s">
        <v>600</v>
      </c>
      <c r="C888" t="str">
        <f>_xlfn.XLOOKUP(drafter_draft_stats[[#This Row],[draft_id]],drafts[id],drafts[title])</f>
        <v>Clu Gulager</v>
      </c>
      <c r="D888" t="s">
        <v>789</v>
      </c>
      <c r="E888" t="str">
        <f>_xlfn.XLOOKUP(drafter_draft_stats[[#This Row],[drafter_id]],drafters[id],drafters[name],"")</f>
        <v>Bryan Cogman</v>
      </c>
      <c r="G888" t="str">
        <f>_xlfn.XLOOKUP(drafter_draft_stats[[#This Row],[drafter_team_id]],drafter_teams[id],drafter_teams[name],"")</f>
        <v/>
      </c>
      <c r="H888">
        <f>1</f>
        <v>1</v>
      </c>
      <c r="I888">
        <v>1</v>
      </c>
      <c r="J888" cm="1">
        <f t="array" ref="J888">IF(_xlfn.XLOOKUP(drafter_draft_stats[[#This Row],[draft_id]],drafts[id],drafts[non_canonical])=TRUE,0,_xlfn.XLOOKUP(drafter_draft_stats[[#This Row],[drafter_id]],$D$2:$D887,$S$2:$S887,0,,-1))</f>
        <v>0</v>
      </c>
      <c r="K888" cm="1">
        <f t="array" ref="K888">IF(_xlfn.XLOOKUP(1,(game_boards[draft_id]=drafter_draft_stats[[#This Row],[draft_id]])*(game_boards[drafter_id]=drafter_draft_stats[[#This Row],[drafter_id]]),game_boards[has_bonus_veto])=TRUE,1,0)</f>
        <v>0</v>
      </c>
      <c r="L888" cm="1">
        <f t="array" ref="L888">IF(_xlfn.XLOOKUP(1,(game_boards[draft_id]=drafter_draft_stats[[#This Row],[draft_id]])*(game_boards[drafter_id]=drafter_draft_stats[[#This Row],[drafter_id]]),game_boards[has_bonus_veto_override])=TRUE,1,0)</f>
        <v>0</v>
      </c>
      <c r="M888">
        <f>drafter_draft_stats[[#This Row],[starting_veto]]+drafter_draft_stats[[#This Row],[rollover_vetoes]]+drafter_draft_stats[[#This Row],[trivia_vetoes]]</f>
        <v>2</v>
      </c>
      <c r="N888">
        <f>drafter_draft_stats[[#This Row],[rollover_veto_override]]+drafter_draft_stats[[#This Row],[trivia_veto_override]]</f>
        <v>0</v>
      </c>
      <c r="P888">
        <v>1</v>
      </c>
      <c r="R888">
        <f>IF(_xlfn.XLOOKUP(drafter_draft_stats[[#This Row],[draft_id]],drafts[id],drafts[non_canonical])=TRUE,0,IF(drafter_draft_stats[[#This Row],[total_vetoes]]-drafter_draft_stats[[#This Row],[vetoes_used]]&gt;=1,1,0))</f>
        <v>0</v>
      </c>
      <c r="S888">
        <f>IF(_xlfn.XLOOKUP(drafter_draft_stats[[#This Row],[draft_id]],drafts[id],drafts[non_canonical])=TRUE,0,IF(drafter_draft_stats[[#This Row],[total_veto_overrides]]-drafter_draft_stats[[#This Row],[veto_overrides_used]]&gt;=1,1,0))</f>
        <v>0</v>
      </c>
    </row>
    <row r="889" spans="2:19" x14ac:dyDescent="0.25">
      <c r="B889" t="s">
        <v>312</v>
      </c>
      <c r="C889" t="str">
        <f>_xlfn.XLOOKUP(drafter_draft_stats[[#This Row],[draft_id]],drafts[id],drafts[title])</f>
        <v>Angela Lansbury</v>
      </c>
      <c r="D889" t="s">
        <v>915</v>
      </c>
      <c r="E889" t="str">
        <f>_xlfn.XLOOKUP(drafter_draft_stats[[#This Row],[drafter_id]],drafters[id],drafters[name],"")</f>
        <v>Billy Ray Brewton</v>
      </c>
      <c r="G889" t="str">
        <f>_xlfn.XLOOKUP(drafter_draft_stats[[#This Row],[drafter_team_id]],drafter_teams[id],drafter_teams[name],"")</f>
        <v/>
      </c>
      <c r="H889">
        <f>1</f>
        <v>1</v>
      </c>
      <c r="I889" cm="1">
        <f t="array" ref="I889">IF(_xlfn.XLOOKUP(drafter_draft_stats[[#This Row],[draft_id]],drafts[id],drafts[non_canonical])=TRUE,0,_xlfn.XLOOKUP(drafter_draft_stats[[#This Row],[drafter_id]],$D$2:$D888,$R$2:$R888,0,,-1))</f>
        <v>0</v>
      </c>
      <c r="J889" cm="1">
        <f t="array" ref="J889">IF(_xlfn.XLOOKUP(drafter_draft_stats[[#This Row],[draft_id]],drafts[id],drafts[non_canonical])=TRUE,0,_xlfn.XLOOKUP(drafter_draft_stats[[#This Row],[drafter_id]],$D$2:$D888,$S$2:$S888,0,,-1))</f>
        <v>0</v>
      </c>
      <c r="K889" cm="1">
        <f t="array" ref="K889">IF(_xlfn.XLOOKUP(1,(game_boards[draft_id]=drafter_draft_stats[[#This Row],[draft_id]])*(game_boards[drafter_id]=drafter_draft_stats[[#This Row],[drafter_id]]),game_boards[has_bonus_veto])=TRUE,1,0)</f>
        <v>0</v>
      </c>
      <c r="L889" cm="1">
        <f t="array" ref="L889">IF(_xlfn.XLOOKUP(1,(game_boards[draft_id]=drafter_draft_stats[[#This Row],[draft_id]])*(game_boards[drafter_id]=drafter_draft_stats[[#This Row],[drafter_id]]),game_boards[has_bonus_veto_override])=TRUE,1,0)</f>
        <v>0</v>
      </c>
      <c r="M889">
        <f>drafter_draft_stats[[#This Row],[starting_veto]]+drafter_draft_stats[[#This Row],[rollover_vetoes]]+drafter_draft_stats[[#This Row],[trivia_vetoes]]</f>
        <v>1</v>
      </c>
      <c r="N889">
        <f>drafter_draft_stats[[#This Row],[rollover_veto_override]]+drafter_draft_stats[[#This Row],[trivia_veto_override]]</f>
        <v>0</v>
      </c>
      <c r="R889">
        <f>IF(_xlfn.XLOOKUP(drafter_draft_stats[[#This Row],[draft_id]],drafts[id],drafts[non_canonical])=TRUE,0,IF(drafter_draft_stats[[#This Row],[total_vetoes]]-drafter_draft_stats[[#This Row],[vetoes_used]]&gt;=1,1,0))</f>
        <v>0</v>
      </c>
      <c r="S889">
        <f>IF(_xlfn.XLOOKUP(drafter_draft_stats[[#This Row],[draft_id]],drafts[id],drafts[non_canonical])=TRUE,0,IF(drafter_draft_stats[[#This Row],[total_veto_overrides]]-drafter_draft_stats[[#This Row],[veto_overrides_used]]&gt;=1,1,0))</f>
        <v>0</v>
      </c>
    </row>
    <row r="890" spans="2:19" x14ac:dyDescent="0.25">
      <c r="B890" t="s">
        <v>312</v>
      </c>
      <c r="C890" t="str">
        <f>_xlfn.XLOOKUP(drafter_draft_stats[[#This Row],[draft_id]],drafts[id],drafts[title])</f>
        <v>Angela Lansbury</v>
      </c>
      <c r="D890" t="s">
        <v>789</v>
      </c>
      <c r="E890" t="str">
        <f>_xlfn.XLOOKUP(drafter_draft_stats[[#This Row],[drafter_id]],drafters[id],drafters[name],"")</f>
        <v>Bryan Cogman</v>
      </c>
      <c r="G890" t="str">
        <f>_xlfn.XLOOKUP(drafter_draft_stats[[#This Row],[drafter_team_id]],drafter_teams[id],drafter_teams[name],"")</f>
        <v/>
      </c>
      <c r="H890">
        <f>1</f>
        <v>1</v>
      </c>
      <c r="I890" cm="1">
        <f t="array" ref="I890">IF(_xlfn.XLOOKUP(drafter_draft_stats[[#This Row],[draft_id]],drafts[id],drafts[non_canonical])=TRUE,0,_xlfn.XLOOKUP(drafter_draft_stats[[#This Row],[drafter_id]],$D$2:$D889,$R$2:$R889,0,,-1))</f>
        <v>0</v>
      </c>
      <c r="J890" cm="1">
        <f t="array" ref="J890">IF(_xlfn.XLOOKUP(drafter_draft_stats[[#This Row],[draft_id]],drafts[id],drafts[non_canonical])=TRUE,0,_xlfn.XLOOKUP(drafter_draft_stats[[#This Row],[drafter_id]],$D$2:$D889,$S$2:$S889,0,,-1))</f>
        <v>0</v>
      </c>
      <c r="K890" cm="1">
        <f t="array" ref="K890">IF(_xlfn.XLOOKUP(1,(game_boards[draft_id]=drafter_draft_stats[[#This Row],[draft_id]])*(game_boards[drafter_id]=drafter_draft_stats[[#This Row],[drafter_id]]),game_boards[has_bonus_veto])=TRUE,1,0)</f>
        <v>0</v>
      </c>
      <c r="L890" cm="1">
        <f t="array" ref="L890">IF(_xlfn.XLOOKUP(1,(game_boards[draft_id]=drafter_draft_stats[[#This Row],[draft_id]])*(game_boards[drafter_id]=drafter_draft_stats[[#This Row],[drafter_id]]),game_boards[has_bonus_veto_override])=TRUE,1,0)</f>
        <v>0</v>
      </c>
      <c r="M890">
        <f>drafter_draft_stats[[#This Row],[starting_veto]]+drafter_draft_stats[[#This Row],[rollover_vetoes]]+drafter_draft_stats[[#This Row],[trivia_vetoes]]</f>
        <v>1</v>
      </c>
      <c r="N890">
        <f>drafter_draft_stats[[#This Row],[rollover_veto_override]]+drafter_draft_stats[[#This Row],[trivia_veto_override]]</f>
        <v>0</v>
      </c>
      <c r="R890">
        <f>IF(_xlfn.XLOOKUP(drafter_draft_stats[[#This Row],[draft_id]],drafts[id],drafts[non_canonical])=TRUE,0,IF(drafter_draft_stats[[#This Row],[total_vetoes]]-drafter_draft_stats[[#This Row],[vetoes_used]]&gt;=1,1,0))</f>
        <v>0</v>
      </c>
      <c r="S890">
        <f>IF(_xlfn.XLOOKUP(drafter_draft_stats[[#This Row],[draft_id]],drafts[id],drafts[non_canonical])=TRUE,0,IF(drafter_draft_stats[[#This Row],[total_veto_overrides]]-drafter_draft_stats[[#This Row],[veto_overrides_used]]&gt;=1,1,0))</f>
        <v>0</v>
      </c>
    </row>
    <row r="891" spans="2:19" x14ac:dyDescent="0.25">
      <c r="B891" t="s">
        <v>371</v>
      </c>
      <c r="C891" t="str">
        <f>_xlfn.XLOOKUP(drafter_draft_stats[[#This Row],[draft_id]],drafts[id],drafts[title])</f>
        <v>Harry Belafonte</v>
      </c>
      <c r="D891" t="s">
        <v>915</v>
      </c>
      <c r="E891" t="str">
        <f>_xlfn.XLOOKUP(drafter_draft_stats[[#This Row],[drafter_id]],drafters[id],drafters[name],"")</f>
        <v>Billy Ray Brewton</v>
      </c>
      <c r="G891" t="str">
        <f>_xlfn.XLOOKUP(drafter_draft_stats[[#This Row],[drafter_team_id]],drafter_teams[id],drafter_teams[name],"")</f>
        <v/>
      </c>
      <c r="H891">
        <f>1</f>
        <v>1</v>
      </c>
      <c r="I891">
        <v>1</v>
      </c>
      <c r="J891" cm="1">
        <f t="array" ref="J891">IF(_xlfn.XLOOKUP(drafter_draft_stats[[#This Row],[draft_id]],drafts[id],drafts[non_canonical])=TRUE,0,_xlfn.XLOOKUP(drafter_draft_stats[[#This Row],[drafter_id]],$D$2:$D890,$S$2:$S890,0,,-1))</f>
        <v>0</v>
      </c>
      <c r="K891" cm="1">
        <f t="array" ref="K891">IF(_xlfn.XLOOKUP(1,(game_boards[draft_id]=drafter_draft_stats[[#This Row],[draft_id]])*(game_boards[drafter_id]=drafter_draft_stats[[#This Row],[drafter_id]]),game_boards[has_bonus_veto])=TRUE,1,0)</f>
        <v>0</v>
      </c>
      <c r="L891" cm="1">
        <f t="array" ref="L891">IF(_xlfn.XLOOKUP(1,(game_boards[draft_id]=drafter_draft_stats[[#This Row],[draft_id]])*(game_boards[drafter_id]=drafter_draft_stats[[#This Row],[drafter_id]]),game_boards[has_bonus_veto_override])=TRUE,1,0)</f>
        <v>0</v>
      </c>
      <c r="M891">
        <f>drafter_draft_stats[[#This Row],[starting_veto]]+drafter_draft_stats[[#This Row],[rollover_vetoes]]+drafter_draft_stats[[#This Row],[trivia_vetoes]]</f>
        <v>2</v>
      </c>
      <c r="N891">
        <f>drafter_draft_stats[[#This Row],[rollover_veto_override]]+drafter_draft_stats[[#This Row],[trivia_veto_override]]</f>
        <v>0</v>
      </c>
      <c r="O891">
        <v>1</v>
      </c>
      <c r="P891">
        <v>1</v>
      </c>
      <c r="R891">
        <v>1</v>
      </c>
      <c r="S891">
        <f>IF(_xlfn.XLOOKUP(drafter_draft_stats[[#This Row],[draft_id]],drafts[id],drafts[non_canonical])=TRUE,0,IF(drafter_draft_stats[[#This Row],[total_veto_overrides]]-drafter_draft_stats[[#This Row],[veto_overrides_used]]&gt;=1,1,0))</f>
        <v>0</v>
      </c>
    </row>
    <row r="892" spans="2:19" x14ac:dyDescent="0.25">
      <c r="B892" t="s">
        <v>371</v>
      </c>
      <c r="C892" t="str">
        <f>_xlfn.XLOOKUP(drafter_draft_stats[[#This Row],[draft_id]],drafts[id],drafts[title])</f>
        <v>Harry Belafonte</v>
      </c>
      <c r="D892" t="s">
        <v>789</v>
      </c>
      <c r="E892" t="str">
        <f>_xlfn.XLOOKUP(drafter_draft_stats[[#This Row],[drafter_id]],drafters[id],drafters[name],"")</f>
        <v>Bryan Cogman</v>
      </c>
      <c r="G892" t="str">
        <f>_xlfn.XLOOKUP(drafter_draft_stats[[#This Row],[drafter_team_id]],drafter_teams[id],drafter_teams[name],"")</f>
        <v/>
      </c>
      <c r="H892">
        <f>1</f>
        <v>1</v>
      </c>
      <c r="I892">
        <v>1</v>
      </c>
      <c r="J892" cm="1">
        <f t="array" ref="J892">IF(_xlfn.XLOOKUP(drafter_draft_stats[[#This Row],[draft_id]],drafts[id],drafts[non_canonical])=TRUE,0,_xlfn.XLOOKUP(drafter_draft_stats[[#This Row],[drafter_id]],$D$2:$D891,$S$2:$S891,0,,-1))</f>
        <v>0</v>
      </c>
      <c r="K892" cm="1">
        <f t="array" ref="K892">IF(_xlfn.XLOOKUP(1,(game_boards[draft_id]=drafter_draft_stats[[#This Row],[draft_id]])*(game_boards[drafter_id]=drafter_draft_stats[[#This Row],[drafter_id]]),game_boards[has_bonus_veto])=TRUE,1,0)</f>
        <v>0</v>
      </c>
      <c r="L892" cm="1">
        <f t="array" ref="L892">IF(_xlfn.XLOOKUP(1,(game_boards[draft_id]=drafter_draft_stats[[#This Row],[draft_id]])*(game_boards[drafter_id]=drafter_draft_stats[[#This Row],[drafter_id]]),game_boards[has_bonus_veto_override])=TRUE,1,0)</f>
        <v>0</v>
      </c>
      <c r="M892">
        <f>drafter_draft_stats[[#This Row],[starting_veto]]+drafter_draft_stats[[#This Row],[rollover_vetoes]]+drafter_draft_stats[[#This Row],[trivia_vetoes]]</f>
        <v>2</v>
      </c>
      <c r="N892">
        <f>drafter_draft_stats[[#This Row],[rollover_veto_override]]+drafter_draft_stats[[#This Row],[trivia_veto_override]]</f>
        <v>0</v>
      </c>
      <c r="R892">
        <v>1</v>
      </c>
      <c r="S892">
        <f>IF(_xlfn.XLOOKUP(drafter_draft_stats[[#This Row],[draft_id]],drafts[id],drafts[non_canonical])=TRUE,0,IF(drafter_draft_stats[[#This Row],[total_veto_overrides]]-drafter_draft_stats[[#This Row],[veto_overrides_used]]&gt;=1,1,0))</f>
        <v>0</v>
      </c>
    </row>
    <row r="893" spans="2:19" x14ac:dyDescent="0.25">
      <c r="B893" t="s">
        <v>475</v>
      </c>
      <c r="C893" t="str">
        <f>_xlfn.XLOOKUP(drafter_draft_stats[[#This Row],[draft_id]],drafts[id],drafts[title])</f>
        <v>Norman Jewison</v>
      </c>
      <c r="D893" t="s">
        <v>915</v>
      </c>
      <c r="E893" t="str">
        <f>_xlfn.XLOOKUP(drafter_draft_stats[[#This Row],[drafter_id]],drafters[id],drafters[name],"")</f>
        <v>Billy Ray Brewton</v>
      </c>
      <c r="G893" t="str">
        <f>_xlfn.XLOOKUP(drafter_draft_stats[[#This Row],[drafter_team_id]],drafter_teams[id],drafter_teams[name],"")</f>
        <v/>
      </c>
      <c r="H893">
        <f>1</f>
        <v>1</v>
      </c>
      <c r="I893" cm="1">
        <f t="array" ref="I893">IF(_xlfn.XLOOKUP(drafter_draft_stats[[#This Row],[draft_id]],drafts[id],drafts[non_canonical])=TRUE,0,_xlfn.XLOOKUP(drafter_draft_stats[[#This Row],[drafter_id]],$D$2:$D892,$R$2:$R892,0,,-1))</f>
        <v>0</v>
      </c>
      <c r="J893" cm="1">
        <f t="array" ref="J893">IF(_xlfn.XLOOKUP(drafter_draft_stats[[#This Row],[draft_id]],drafts[id],drafts[non_canonical])=TRUE,0,_xlfn.XLOOKUP(drafter_draft_stats[[#This Row],[drafter_id]],$D$2:$D892,$S$2:$S892,0,,-1))</f>
        <v>0</v>
      </c>
      <c r="K893" cm="1">
        <f t="array" ref="K893">IF(_xlfn.XLOOKUP(1,(game_boards[draft_id]=drafter_draft_stats[[#This Row],[draft_id]])*(game_boards[drafter_id]=drafter_draft_stats[[#This Row],[drafter_id]]),game_boards[has_bonus_veto])=TRUE,1,0)</f>
        <v>0</v>
      </c>
      <c r="L893" cm="1">
        <f t="array" ref="L893">IF(_xlfn.XLOOKUP(1,(game_boards[draft_id]=drafter_draft_stats[[#This Row],[draft_id]])*(game_boards[drafter_id]=drafter_draft_stats[[#This Row],[drafter_id]]),game_boards[has_bonus_veto_override])=TRUE,1,0)</f>
        <v>0</v>
      </c>
      <c r="M893">
        <f>drafter_draft_stats[[#This Row],[starting_veto]]+drafter_draft_stats[[#This Row],[rollover_vetoes]]+drafter_draft_stats[[#This Row],[trivia_vetoes]]</f>
        <v>1</v>
      </c>
      <c r="N893">
        <f>drafter_draft_stats[[#This Row],[rollover_veto_override]]+drafter_draft_stats[[#This Row],[trivia_veto_override]]</f>
        <v>0</v>
      </c>
      <c r="R893">
        <f>IF(_xlfn.XLOOKUP(drafter_draft_stats[[#This Row],[draft_id]],drafts[id],drafts[non_canonical])=TRUE,0,IF(drafter_draft_stats[[#This Row],[total_vetoes]]-drafter_draft_stats[[#This Row],[vetoes_used]]&gt;=1,1,0))</f>
        <v>0</v>
      </c>
      <c r="S893">
        <f>IF(_xlfn.XLOOKUP(drafter_draft_stats[[#This Row],[draft_id]],drafts[id],drafts[non_canonical])=TRUE,0,IF(drafter_draft_stats[[#This Row],[total_veto_overrides]]-drafter_draft_stats[[#This Row],[veto_overrides_used]]&gt;=1,1,0))</f>
        <v>0</v>
      </c>
    </row>
    <row r="894" spans="2:19" x14ac:dyDescent="0.25">
      <c r="B894" t="s">
        <v>475</v>
      </c>
      <c r="C894" t="str">
        <f>_xlfn.XLOOKUP(drafter_draft_stats[[#This Row],[draft_id]],drafts[id],drafts[title])</f>
        <v>Norman Jewison</v>
      </c>
      <c r="D894" t="s">
        <v>789</v>
      </c>
      <c r="E894" t="str">
        <f>_xlfn.XLOOKUP(drafter_draft_stats[[#This Row],[drafter_id]],drafters[id],drafters[name],"")</f>
        <v>Bryan Cogman</v>
      </c>
      <c r="G894" t="str">
        <f>_xlfn.XLOOKUP(drafter_draft_stats[[#This Row],[drafter_team_id]],drafter_teams[id],drafter_teams[name],"")</f>
        <v/>
      </c>
      <c r="H894">
        <f>1</f>
        <v>1</v>
      </c>
      <c r="I894" cm="1">
        <f t="array" ref="I894">IF(_xlfn.XLOOKUP(drafter_draft_stats[[#This Row],[draft_id]],drafts[id],drafts[non_canonical])=TRUE,0,_xlfn.XLOOKUP(drafter_draft_stats[[#This Row],[drafter_id]],$D$2:$D893,$R$2:$R893,0,,-1))</f>
        <v>0</v>
      </c>
      <c r="J894" cm="1">
        <f t="array" ref="J894">IF(_xlfn.XLOOKUP(drafter_draft_stats[[#This Row],[draft_id]],drafts[id],drafts[non_canonical])=TRUE,0,_xlfn.XLOOKUP(drafter_draft_stats[[#This Row],[drafter_id]],$D$2:$D893,$S$2:$S893,0,,-1))</f>
        <v>0</v>
      </c>
      <c r="K894" cm="1">
        <f t="array" ref="K894">IF(_xlfn.XLOOKUP(1,(game_boards[draft_id]=drafter_draft_stats[[#This Row],[draft_id]])*(game_boards[drafter_id]=drafter_draft_stats[[#This Row],[drafter_id]]),game_boards[has_bonus_veto])=TRUE,1,0)</f>
        <v>0</v>
      </c>
      <c r="L894" cm="1">
        <f t="array" ref="L894">IF(_xlfn.XLOOKUP(1,(game_boards[draft_id]=drafter_draft_stats[[#This Row],[draft_id]])*(game_boards[drafter_id]=drafter_draft_stats[[#This Row],[drafter_id]]),game_boards[has_bonus_veto_override])=TRUE,1,0)</f>
        <v>0</v>
      </c>
      <c r="M894">
        <f>drafter_draft_stats[[#This Row],[starting_veto]]+drafter_draft_stats[[#This Row],[rollover_vetoes]]+drafter_draft_stats[[#This Row],[trivia_vetoes]]</f>
        <v>1</v>
      </c>
      <c r="N894">
        <f>drafter_draft_stats[[#This Row],[rollover_veto_override]]+drafter_draft_stats[[#This Row],[trivia_veto_override]]</f>
        <v>0</v>
      </c>
      <c r="R894">
        <f>IF(_xlfn.XLOOKUP(drafter_draft_stats[[#This Row],[draft_id]],drafts[id],drafts[non_canonical])=TRUE,0,IF(drafter_draft_stats[[#This Row],[total_vetoes]]-drafter_draft_stats[[#This Row],[vetoes_used]]&gt;=1,1,0))</f>
        <v>0</v>
      </c>
      <c r="S894">
        <f>IF(_xlfn.XLOOKUP(drafter_draft_stats[[#This Row],[draft_id]],drafts[id],drafts[non_canonical])=TRUE,0,IF(drafter_draft_stats[[#This Row],[total_veto_overrides]]-drafter_draft_stats[[#This Row],[veto_overrides_used]]&gt;=1,1,0))</f>
        <v>0</v>
      </c>
    </row>
    <row r="895" spans="2:19" x14ac:dyDescent="0.25">
      <c r="B895" t="s">
        <v>67</v>
      </c>
      <c r="C895" t="str">
        <f>_xlfn.XLOOKUP(drafter_draft_stats[[#This Row],[draft_id]],drafts[id],drafts[title])</f>
        <v>Gena Rowlands</v>
      </c>
      <c r="D895" t="s">
        <v>915</v>
      </c>
      <c r="E895" t="str">
        <f>_xlfn.XLOOKUP(drafter_draft_stats[[#This Row],[drafter_id]],drafters[id],drafters[name],"")</f>
        <v>Billy Ray Brewton</v>
      </c>
      <c r="G895" t="str">
        <f>_xlfn.XLOOKUP(drafter_draft_stats[[#This Row],[drafter_team_id]],drafter_teams[id],drafter_teams[name],"")</f>
        <v/>
      </c>
      <c r="H895">
        <f>1</f>
        <v>1</v>
      </c>
      <c r="I895" cm="1">
        <f t="array" ref="I895">IF(_xlfn.XLOOKUP(drafter_draft_stats[[#This Row],[draft_id]],drafts[id],drafts[non_canonical])=TRUE,0,_xlfn.XLOOKUP(drafter_draft_stats[[#This Row],[drafter_id]],$D$2:$D894,$R$2:$R894,0,,-1))</f>
        <v>0</v>
      </c>
      <c r="J895" cm="1">
        <f t="array" ref="J895">IF(_xlfn.XLOOKUP(drafter_draft_stats[[#This Row],[draft_id]],drafts[id],drafts[non_canonical])=TRUE,0,_xlfn.XLOOKUP(drafter_draft_stats[[#This Row],[drafter_id]],$D$2:$D894,$S$2:$S894,0,,-1))</f>
        <v>0</v>
      </c>
      <c r="K895" cm="1">
        <f t="array" ref="K895">IF(_xlfn.XLOOKUP(1,(game_boards[draft_id]=drafter_draft_stats[[#This Row],[draft_id]])*(game_boards[drafter_id]=drafter_draft_stats[[#This Row],[drafter_id]]),game_boards[has_bonus_veto])=TRUE,1,0)</f>
        <v>0</v>
      </c>
      <c r="L895" cm="1">
        <f t="array" ref="L895">IF(_xlfn.XLOOKUP(1,(game_boards[draft_id]=drafter_draft_stats[[#This Row],[draft_id]])*(game_boards[drafter_id]=drafter_draft_stats[[#This Row],[drafter_id]]),game_boards[has_bonus_veto_override])=TRUE,1,0)</f>
        <v>0</v>
      </c>
      <c r="M895">
        <f>drafter_draft_stats[[#This Row],[starting_veto]]+drafter_draft_stats[[#This Row],[rollover_vetoes]]+drafter_draft_stats[[#This Row],[trivia_vetoes]]</f>
        <v>1</v>
      </c>
      <c r="N895">
        <f>drafter_draft_stats[[#This Row],[rollover_veto_override]]+drafter_draft_stats[[#This Row],[trivia_veto_override]]</f>
        <v>0</v>
      </c>
      <c r="R895">
        <f>IF(_xlfn.XLOOKUP(drafter_draft_stats[[#This Row],[draft_id]],drafts[id],drafts[non_canonical])=TRUE,0,IF(drafter_draft_stats[[#This Row],[total_vetoes]]-drafter_draft_stats[[#This Row],[vetoes_used]]&gt;=1,1,0))</f>
        <v>0</v>
      </c>
      <c r="S895">
        <f>IF(_xlfn.XLOOKUP(drafter_draft_stats[[#This Row],[draft_id]],drafts[id],drafts[non_canonical])=TRUE,0,IF(drafter_draft_stats[[#This Row],[total_veto_overrides]]-drafter_draft_stats[[#This Row],[veto_overrides_used]]&gt;=1,1,0))</f>
        <v>0</v>
      </c>
    </row>
    <row r="896" spans="2:19" x14ac:dyDescent="0.25">
      <c r="B896" t="s">
        <v>67</v>
      </c>
      <c r="C896" t="str">
        <f>_xlfn.XLOOKUP(drafter_draft_stats[[#This Row],[draft_id]],drafts[id],drafts[title])</f>
        <v>Gena Rowlands</v>
      </c>
      <c r="D896" t="s">
        <v>789</v>
      </c>
      <c r="E896" t="str">
        <f>_xlfn.XLOOKUP(drafter_draft_stats[[#This Row],[drafter_id]],drafters[id],drafters[name],"")</f>
        <v>Bryan Cogman</v>
      </c>
      <c r="G896" t="str">
        <f>_xlfn.XLOOKUP(drafter_draft_stats[[#This Row],[drafter_team_id]],drafter_teams[id],drafter_teams[name],"")</f>
        <v/>
      </c>
      <c r="H896">
        <f>1</f>
        <v>1</v>
      </c>
      <c r="I896" cm="1">
        <f t="array" ref="I896">IF(_xlfn.XLOOKUP(drafter_draft_stats[[#This Row],[draft_id]],drafts[id],drafts[non_canonical])=TRUE,0,_xlfn.XLOOKUP(drafter_draft_stats[[#This Row],[drafter_id]],$D$2:$D895,$R$2:$R895,0,,-1))</f>
        <v>0</v>
      </c>
      <c r="J896" cm="1">
        <f t="array" ref="J896">IF(_xlfn.XLOOKUP(drafter_draft_stats[[#This Row],[draft_id]],drafts[id],drafts[non_canonical])=TRUE,0,_xlfn.XLOOKUP(drafter_draft_stats[[#This Row],[drafter_id]],$D$2:$D895,$S$2:$S895,0,,-1))</f>
        <v>0</v>
      </c>
      <c r="K896" cm="1">
        <f t="array" ref="K896">IF(_xlfn.XLOOKUP(1,(game_boards[draft_id]=drafter_draft_stats[[#This Row],[draft_id]])*(game_boards[drafter_id]=drafter_draft_stats[[#This Row],[drafter_id]]),game_boards[has_bonus_veto])=TRUE,1,0)</f>
        <v>0</v>
      </c>
      <c r="L896" cm="1">
        <f t="array" ref="L896">IF(_xlfn.XLOOKUP(1,(game_boards[draft_id]=drafter_draft_stats[[#This Row],[draft_id]])*(game_boards[drafter_id]=drafter_draft_stats[[#This Row],[drafter_id]]),game_boards[has_bonus_veto_override])=TRUE,1,0)</f>
        <v>0</v>
      </c>
      <c r="M896">
        <f>drafter_draft_stats[[#This Row],[starting_veto]]+drafter_draft_stats[[#This Row],[rollover_vetoes]]+drafter_draft_stats[[#This Row],[trivia_vetoes]]</f>
        <v>1</v>
      </c>
      <c r="N896">
        <f>drafter_draft_stats[[#This Row],[rollover_veto_override]]+drafter_draft_stats[[#This Row],[trivia_veto_override]]</f>
        <v>0</v>
      </c>
      <c r="R896">
        <f>IF(_xlfn.XLOOKUP(drafter_draft_stats[[#This Row],[draft_id]],drafts[id],drafts[non_canonical])=TRUE,0,IF(drafter_draft_stats[[#This Row],[total_vetoes]]-drafter_draft_stats[[#This Row],[vetoes_used]]&gt;=1,1,0))</f>
        <v>0</v>
      </c>
      <c r="S896">
        <f>IF(_xlfn.XLOOKUP(drafter_draft_stats[[#This Row],[draft_id]],drafts[id],drafts[non_canonical])=TRUE,0,IF(drafter_draft_stats[[#This Row],[total_veto_overrides]]-drafter_draft_stats[[#This Row],[veto_overrides_used]]&gt;=1,1,0))</f>
        <v>0</v>
      </c>
    </row>
    <row r="897" spans="2:19" x14ac:dyDescent="0.25">
      <c r="B897" t="s">
        <v>411</v>
      </c>
      <c r="C897" t="str">
        <f>_xlfn.XLOOKUP(drafter_draft_stats[[#This Row],[draft_id]],drafts[id],drafts[title])</f>
        <v>1975 Best Picture</v>
      </c>
      <c r="D897" t="s">
        <v>1115</v>
      </c>
      <c r="E897" t="str">
        <f>_xlfn.XLOOKUP(drafter_draft_stats[[#This Row],[drafter_id]],drafters[id],drafters[name],"")</f>
        <v>Ryan Marker</v>
      </c>
      <c r="G897" t="str">
        <f>_xlfn.XLOOKUP(drafter_draft_stats[[#This Row],[drafter_team_id]],drafter_teams[id],drafter_teams[name],"")</f>
        <v/>
      </c>
      <c r="H897">
        <f>1</f>
        <v>1</v>
      </c>
      <c r="I897" cm="1">
        <f t="array" ref="I897">IF(_xlfn.XLOOKUP(drafter_draft_stats[[#This Row],[draft_id]],drafts[id],drafts[non_canonical])=TRUE,0,_xlfn.XLOOKUP(drafter_draft_stats[[#This Row],[drafter_id]],$D$2:$D896,$R$2:$R896,0,,-1))</f>
        <v>0</v>
      </c>
      <c r="J897" cm="1">
        <f t="array" ref="J897">IF(_xlfn.XLOOKUP(drafter_draft_stats[[#This Row],[draft_id]],drafts[id],drafts[non_canonical])=TRUE,0,_xlfn.XLOOKUP(drafter_draft_stats[[#This Row],[drafter_id]],$D$2:$D896,$S$2:$S896,0,,-1))</f>
        <v>0</v>
      </c>
      <c r="K897" cm="1">
        <f t="array" ref="K897">IF(_xlfn.XLOOKUP(1,(game_boards[draft_id]=drafter_draft_stats[[#This Row],[draft_id]])*(game_boards[drafter_id]=drafter_draft_stats[[#This Row],[drafter_id]]),game_boards[has_bonus_veto])=TRUE,1,0)</f>
        <v>0</v>
      </c>
      <c r="L897" cm="1">
        <f t="array" ref="L897">IF(_xlfn.XLOOKUP(1,(game_boards[draft_id]=drafter_draft_stats[[#This Row],[draft_id]])*(game_boards[drafter_id]=drafter_draft_stats[[#This Row],[drafter_id]]),game_boards[has_bonus_veto_override])=TRUE,1,0)</f>
        <v>0</v>
      </c>
      <c r="M897">
        <f>drafter_draft_stats[[#This Row],[starting_veto]]+drafter_draft_stats[[#This Row],[rollover_vetoes]]+drafter_draft_stats[[#This Row],[trivia_vetoes]]</f>
        <v>1</v>
      </c>
      <c r="N897">
        <f>drafter_draft_stats[[#This Row],[rollover_veto_override]]+drafter_draft_stats[[#This Row],[trivia_veto_override]]</f>
        <v>0</v>
      </c>
      <c r="R897">
        <f>IF(_xlfn.XLOOKUP(drafter_draft_stats[[#This Row],[draft_id]],drafts[id],drafts[non_canonical])=TRUE,0,IF(drafter_draft_stats[[#This Row],[total_vetoes]]-drafter_draft_stats[[#This Row],[vetoes_used]]&gt;=1,1,0))</f>
        <v>0</v>
      </c>
      <c r="S897">
        <f>IF(_xlfn.XLOOKUP(drafter_draft_stats[[#This Row],[draft_id]],drafts[id],drafts[non_canonical])=TRUE,0,IF(drafter_draft_stats[[#This Row],[total_veto_overrides]]-drafter_draft_stats[[#This Row],[veto_overrides_used]]&gt;=1,1,0))</f>
        <v>0</v>
      </c>
    </row>
    <row r="898" spans="2:19" x14ac:dyDescent="0.25">
      <c r="B898" t="s">
        <v>411</v>
      </c>
      <c r="C898" t="str">
        <f>_xlfn.XLOOKUP(drafter_draft_stats[[#This Row],[draft_id]],drafts[id],drafts[title])</f>
        <v>1975 Best Picture</v>
      </c>
      <c r="D898" t="s">
        <v>1237</v>
      </c>
      <c r="E898" t="str">
        <f>_xlfn.XLOOKUP(drafter_draft_stats[[#This Row],[drafter_id]],drafters[id],drafters[name],"")</f>
        <v>Clay Keller</v>
      </c>
      <c r="G898" t="str">
        <f>_xlfn.XLOOKUP(drafter_draft_stats[[#This Row],[drafter_team_id]],drafter_teams[id],drafter_teams[name],"")</f>
        <v/>
      </c>
      <c r="H898">
        <f>1</f>
        <v>1</v>
      </c>
      <c r="I898" cm="1">
        <f t="array" ref="I898">IF(_xlfn.XLOOKUP(drafter_draft_stats[[#This Row],[draft_id]],drafts[id],drafts[non_canonical])=TRUE,0,_xlfn.XLOOKUP(drafter_draft_stats[[#This Row],[drafter_id]],$D$2:$D897,$R$2:$R897,0,,-1))</f>
        <v>0</v>
      </c>
      <c r="J898" cm="1">
        <f t="array" ref="J898">IF(_xlfn.XLOOKUP(drafter_draft_stats[[#This Row],[draft_id]],drafts[id],drafts[non_canonical])=TRUE,0,_xlfn.XLOOKUP(drafter_draft_stats[[#This Row],[drafter_id]],$D$2:$D897,$S$2:$S897,0,,-1))</f>
        <v>0</v>
      </c>
      <c r="K898" cm="1">
        <f t="array" ref="K898">IF(_xlfn.XLOOKUP(1,(game_boards[draft_id]=drafter_draft_stats[[#This Row],[draft_id]])*(game_boards[drafter_id]=drafter_draft_stats[[#This Row],[drafter_id]]),game_boards[has_bonus_veto])=TRUE,1,0)</f>
        <v>0</v>
      </c>
      <c r="L898" cm="1">
        <f t="array" ref="L898">IF(_xlfn.XLOOKUP(1,(game_boards[draft_id]=drafter_draft_stats[[#This Row],[draft_id]])*(game_boards[drafter_id]=drafter_draft_stats[[#This Row],[drafter_id]]),game_boards[has_bonus_veto_override])=TRUE,1,0)</f>
        <v>0</v>
      </c>
      <c r="M898">
        <f>drafter_draft_stats[[#This Row],[starting_veto]]+drafter_draft_stats[[#This Row],[rollover_vetoes]]+drafter_draft_stats[[#This Row],[trivia_vetoes]]</f>
        <v>1</v>
      </c>
      <c r="N898">
        <f>drafter_draft_stats[[#This Row],[rollover_veto_override]]+drafter_draft_stats[[#This Row],[trivia_veto_override]]</f>
        <v>0</v>
      </c>
      <c r="R898">
        <f>IF(_xlfn.XLOOKUP(drafter_draft_stats[[#This Row],[draft_id]],drafts[id],drafts[non_canonical])=TRUE,0,IF(drafter_draft_stats[[#This Row],[total_vetoes]]-drafter_draft_stats[[#This Row],[vetoes_used]]&gt;=1,1,0))</f>
        <v>0</v>
      </c>
      <c r="S898">
        <f>IF(_xlfn.XLOOKUP(drafter_draft_stats[[#This Row],[draft_id]],drafts[id],drafts[non_canonical])=TRUE,0,IF(drafter_draft_stats[[#This Row],[total_veto_overrides]]-drafter_draft_stats[[#This Row],[veto_overrides_used]]&gt;=1,1,0))</f>
        <v>0</v>
      </c>
    </row>
    <row r="899" spans="2:19" x14ac:dyDescent="0.25">
      <c r="B899" s="5" t="s">
        <v>242</v>
      </c>
      <c r="C899" t="str">
        <f>_xlfn.XLOOKUP(drafter_draft_stats[[#This Row],[draft_id]],drafts[id],drafts[title])</f>
        <v>Summer Camp</v>
      </c>
      <c r="D899" t="s">
        <v>915</v>
      </c>
      <c r="E899" t="str">
        <f>_xlfn.XLOOKUP(drafter_draft_stats[[#This Row],[drafter_id]],drafters[id],drafters[name],"")</f>
        <v>Billy Ray Brewton</v>
      </c>
      <c r="G899" t="str">
        <f>_xlfn.XLOOKUP(drafter_draft_stats[[#This Row],[drafter_team_id]],drafter_teams[id],drafter_teams[name],"")</f>
        <v/>
      </c>
      <c r="H899">
        <f>1</f>
        <v>1</v>
      </c>
      <c r="I899" cm="1">
        <f t="array" ref="I899">IF(_xlfn.XLOOKUP(drafter_draft_stats[[#This Row],[draft_id]],drafts[id],drafts[non_canonical])=TRUE,0,_xlfn.XLOOKUP(drafter_draft_stats[[#This Row],[drafter_id]],$D$2:$D898,$R$2:$R898,0,,-1))</f>
        <v>0</v>
      </c>
      <c r="J899" cm="1">
        <f t="array" ref="J899">IF(_xlfn.XLOOKUP(drafter_draft_stats[[#This Row],[draft_id]],drafts[id],drafts[non_canonical])=TRUE,0,_xlfn.XLOOKUP(drafter_draft_stats[[#This Row],[drafter_id]],$D$2:$D898,$S$2:$S898,0,,-1))</f>
        <v>0</v>
      </c>
      <c r="K899" cm="1">
        <f t="array" ref="K899">IF(_xlfn.XLOOKUP(1,(game_boards[draft_id]=drafter_draft_stats[[#This Row],[draft_id]])*(game_boards[drafter_id]=drafter_draft_stats[[#This Row],[drafter_id]]),game_boards[has_bonus_veto])=TRUE,1,0)</f>
        <v>0</v>
      </c>
      <c r="L899" cm="1">
        <f t="array" ref="L899">IF(_xlfn.XLOOKUP(1,(game_boards[draft_id]=drafter_draft_stats[[#This Row],[draft_id]])*(game_boards[drafter_id]=drafter_draft_stats[[#This Row],[drafter_id]]),game_boards[has_bonus_veto_override])=TRUE,1,0)</f>
        <v>0</v>
      </c>
      <c r="M899">
        <f>drafter_draft_stats[[#This Row],[starting_veto]]+drafter_draft_stats[[#This Row],[rollover_vetoes]]+drafter_draft_stats[[#This Row],[trivia_vetoes]]</f>
        <v>1</v>
      </c>
      <c r="N899">
        <f>drafter_draft_stats[[#This Row],[rollover_veto_override]]+drafter_draft_stats[[#This Row],[trivia_veto_override]]</f>
        <v>0</v>
      </c>
      <c r="P899">
        <v>1</v>
      </c>
      <c r="R899">
        <f>IF(_xlfn.XLOOKUP(drafter_draft_stats[[#This Row],[draft_id]],drafts[id],drafts[non_canonical])=TRUE,0,IF(drafter_draft_stats[[#This Row],[total_vetoes]]-drafter_draft_stats[[#This Row],[vetoes_used]]&gt;=1,1,0))</f>
        <v>0</v>
      </c>
      <c r="S899">
        <f>IF(_xlfn.XLOOKUP(drafter_draft_stats[[#This Row],[draft_id]],drafts[id],drafts[non_canonical])=TRUE,0,IF(drafter_draft_stats[[#This Row],[total_veto_overrides]]-drafter_draft_stats[[#This Row],[veto_overrides_used]]&gt;=1,1,0))</f>
        <v>0</v>
      </c>
    </row>
    <row r="900" spans="2:19" x14ac:dyDescent="0.25">
      <c r="B900" s="5" t="s">
        <v>242</v>
      </c>
      <c r="C900" t="str">
        <f>_xlfn.XLOOKUP(drafter_draft_stats[[#This Row],[draft_id]],drafts[id],drafts[title])</f>
        <v>Summer Camp</v>
      </c>
      <c r="D900" t="s">
        <v>857</v>
      </c>
      <c r="E900" t="str">
        <f>_xlfn.XLOOKUP(drafter_draft_stats[[#This Row],[drafter_id]],drafters[id],drafters[name],"")</f>
        <v>Patreon Members</v>
      </c>
      <c r="G900" t="str">
        <f>_xlfn.XLOOKUP(drafter_draft_stats[[#This Row],[drafter_team_id]],drafter_teams[id],drafter_teams[name],"")</f>
        <v/>
      </c>
      <c r="H900">
        <f>1</f>
        <v>1</v>
      </c>
      <c r="I900" cm="1">
        <f t="array" ref="I900">IF(_xlfn.XLOOKUP(drafter_draft_stats[[#This Row],[draft_id]],drafts[id],drafts[non_canonical])=TRUE,0,_xlfn.XLOOKUP(drafter_draft_stats[[#This Row],[drafter_id]],$D$2:$D899,$R$2:$R899,0,,-1))</f>
        <v>0</v>
      </c>
      <c r="J900" cm="1">
        <f t="array" ref="J900">IF(_xlfn.XLOOKUP(drafter_draft_stats[[#This Row],[draft_id]],drafts[id],drafts[non_canonical])=TRUE,0,_xlfn.XLOOKUP(drafter_draft_stats[[#This Row],[drafter_id]],$D$2:$D899,$S$2:$S899,0,,-1))</f>
        <v>0</v>
      </c>
      <c r="K900" cm="1">
        <f t="array" ref="K900">IF(_xlfn.XLOOKUP(1,(game_boards[draft_id]=drafter_draft_stats[[#This Row],[draft_id]])*(game_boards[drafter_id]=drafter_draft_stats[[#This Row],[drafter_id]]),game_boards[has_bonus_veto])=TRUE,1,0)</f>
        <v>1</v>
      </c>
      <c r="L900" cm="1">
        <f t="array" ref="L900">IF(_xlfn.XLOOKUP(1,(game_boards[draft_id]=drafter_draft_stats[[#This Row],[draft_id]])*(game_boards[drafter_id]=drafter_draft_stats[[#This Row],[drafter_id]]),game_boards[has_bonus_veto_override])=TRUE,1,0)</f>
        <v>0</v>
      </c>
      <c r="M900">
        <f>drafter_draft_stats[[#This Row],[starting_veto]]+drafter_draft_stats[[#This Row],[rollover_vetoes]]+drafter_draft_stats[[#This Row],[trivia_vetoes]]</f>
        <v>2</v>
      </c>
      <c r="N900">
        <f>drafter_draft_stats[[#This Row],[rollover_veto_override]]+drafter_draft_stats[[#This Row],[trivia_veto_override]]</f>
        <v>0</v>
      </c>
      <c r="P900">
        <v>2</v>
      </c>
      <c r="R900">
        <f>IF(_xlfn.XLOOKUP(drafter_draft_stats[[#This Row],[draft_id]],drafts[id],drafts[non_canonical])=TRUE,0,IF(drafter_draft_stats[[#This Row],[total_vetoes]]-drafter_draft_stats[[#This Row],[vetoes_used]]&gt;=1,1,0))</f>
        <v>0</v>
      </c>
      <c r="S900">
        <f>IF(_xlfn.XLOOKUP(drafter_draft_stats[[#This Row],[draft_id]],drafts[id],drafts[non_canonical])=TRUE,0,IF(drafter_draft_stats[[#This Row],[total_veto_overrides]]-drafter_draft_stats[[#This Row],[veto_overrides_used]]&gt;=1,1,0))</f>
        <v>0</v>
      </c>
    </row>
    <row r="901" spans="2:19" x14ac:dyDescent="0.25">
      <c r="B901" s="4" t="s">
        <v>112</v>
      </c>
      <c r="C901" t="str">
        <f>_xlfn.XLOOKUP(drafter_draft_stats[[#This Row],[draft_id]],drafts[id],drafts[title])</f>
        <v>Comedians First Dramas</v>
      </c>
      <c r="D901" t="s">
        <v>857</v>
      </c>
      <c r="E901" t="str">
        <f>_xlfn.XLOOKUP(drafter_draft_stats[[#This Row],[drafter_id]],drafters[id],drafters[name],"")</f>
        <v>Patreon Members</v>
      </c>
      <c r="G901" t="str">
        <f>_xlfn.XLOOKUP(drafter_draft_stats[[#This Row],[drafter_team_id]],drafter_teams[id],drafter_teams[name],"")</f>
        <v/>
      </c>
      <c r="H901">
        <f>1</f>
        <v>1</v>
      </c>
      <c r="I901" cm="1">
        <f t="array" ref="I901">IF(_xlfn.XLOOKUP(drafter_draft_stats[[#This Row],[draft_id]],drafts[id],drafts[non_canonical])=TRUE,0,_xlfn.XLOOKUP(drafter_draft_stats[[#This Row],[drafter_id]],$D$2:$D900,$R$2:$R900,0,,-1))</f>
        <v>0</v>
      </c>
      <c r="J901" cm="1">
        <f t="array" ref="J901">IF(_xlfn.XLOOKUP(drafter_draft_stats[[#This Row],[draft_id]],drafts[id],drafts[non_canonical])=TRUE,0,_xlfn.XLOOKUP(drafter_draft_stats[[#This Row],[drafter_id]],$D$2:$D900,$S$2:$S900,0,,-1))</f>
        <v>0</v>
      </c>
      <c r="K901" cm="1">
        <f t="array" ref="K901">IF(_xlfn.XLOOKUP(1,(game_boards[draft_id]=drafter_draft_stats[[#This Row],[draft_id]])*(game_boards[drafter_id]=drafter_draft_stats[[#This Row],[drafter_id]]),game_boards[has_bonus_veto])=TRUE,1,0)</f>
        <v>0</v>
      </c>
      <c r="L901" cm="1">
        <f t="array" ref="L901">IF(_xlfn.XLOOKUP(1,(game_boards[draft_id]=drafter_draft_stats[[#This Row],[draft_id]])*(game_boards[drafter_id]=drafter_draft_stats[[#This Row],[drafter_id]]),game_boards[has_bonus_veto_override])=TRUE,1,0)</f>
        <v>0</v>
      </c>
      <c r="M901">
        <f>drafter_draft_stats[[#This Row],[starting_veto]]+drafter_draft_stats[[#This Row],[rollover_vetoes]]+drafter_draft_stats[[#This Row],[trivia_vetoes]]</f>
        <v>1</v>
      </c>
      <c r="N901">
        <f>drafter_draft_stats[[#This Row],[rollover_veto_override]]+drafter_draft_stats[[#This Row],[trivia_veto_override]]</f>
        <v>0</v>
      </c>
      <c r="O901">
        <v>3</v>
      </c>
      <c r="P901">
        <v>1</v>
      </c>
      <c r="R901">
        <f>IF(_xlfn.XLOOKUP(drafter_draft_stats[[#This Row],[draft_id]],drafts[id],drafts[non_canonical])=TRUE,0,IF(drafter_draft_stats[[#This Row],[total_vetoes]]-drafter_draft_stats[[#This Row],[vetoes_used]]&gt;=1,1,0))</f>
        <v>0</v>
      </c>
      <c r="S901">
        <f>IF(_xlfn.XLOOKUP(drafter_draft_stats[[#This Row],[draft_id]],drafts[id],drafts[non_canonical])=TRUE,0,IF(drafter_draft_stats[[#This Row],[total_veto_overrides]]-drafter_draft_stats[[#This Row],[veto_overrides_used]]&gt;=1,1,0))</f>
        <v>0</v>
      </c>
    </row>
    <row r="902" spans="2:19" x14ac:dyDescent="0.25">
      <c r="B902" s="5" t="s">
        <v>112</v>
      </c>
      <c r="C902" t="str">
        <f>_xlfn.XLOOKUP(drafter_draft_stats[[#This Row],[draft_id]],drafts[id],drafts[title])</f>
        <v>Comedians First Dramas</v>
      </c>
      <c r="D902" t="s">
        <v>1149</v>
      </c>
      <c r="E902" t="str">
        <f>_xlfn.XLOOKUP(drafter_draft_stats[[#This Row],[drafter_id]],drafters[id],drafters[name],"")</f>
        <v>Dave Schilling</v>
      </c>
      <c r="G902" t="str">
        <f>_xlfn.XLOOKUP(drafter_draft_stats[[#This Row],[drafter_team_id]],drafter_teams[id],drafter_teams[name],"")</f>
        <v/>
      </c>
      <c r="H902">
        <f>1</f>
        <v>1</v>
      </c>
      <c r="I902" cm="1">
        <f t="array" ref="I902">IF(_xlfn.XLOOKUP(drafter_draft_stats[[#This Row],[draft_id]],drafts[id],drafts[non_canonical])=TRUE,0,_xlfn.XLOOKUP(drafter_draft_stats[[#This Row],[drafter_id]],$D$2:$D901,$R$2:$R901,0,,-1))</f>
        <v>0</v>
      </c>
      <c r="J902" cm="1">
        <f t="array" ref="J902">IF(_xlfn.XLOOKUP(drafter_draft_stats[[#This Row],[draft_id]],drafts[id],drafts[non_canonical])=TRUE,0,_xlfn.XLOOKUP(drafter_draft_stats[[#This Row],[drafter_id]],$D$2:$D901,$S$2:$S901,0,,-1))</f>
        <v>0</v>
      </c>
      <c r="K902" cm="1">
        <f t="array" ref="K902">IF(_xlfn.XLOOKUP(1,(game_boards[draft_id]=drafter_draft_stats[[#This Row],[draft_id]])*(game_boards[drafter_id]=drafter_draft_stats[[#This Row],[drafter_id]]),game_boards[has_bonus_veto])=TRUE,1,0)</f>
        <v>0</v>
      </c>
      <c r="L902" cm="1">
        <f t="array" ref="L902">IF(_xlfn.XLOOKUP(1,(game_boards[draft_id]=drafter_draft_stats[[#This Row],[draft_id]])*(game_boards[drafter_id]=drafter_draft_stats[[#This Row],[drafter_id]]),game_boards[has_bonus_veto_override])=TRUE,1,0)</f>
        <v>0</v>
      </c>
      <c r="M902">
        <f>drafter_draft_stats[[#This Row],[starting_veto]]+drafter_draft_stats[[#This Row],[rollover_vetoes]]+drafter_draft_stats[[#This Row],[trivia_vetoes]]</f>
        <v>1</v>
      </c>
      <c r="N902">
        <f>drafter_draft_stats[[#This Row],[rollover_veto_override]]+drafter_draft_stats[[#This Row],[trivia_veto_override]]</f>
        <v>0</v>
      </c>
      <c r="R902">
        <f>IF(_xlfn.XLOOKUP(drafter_draft_stats[[#This Row],[draft_id]],drafts[id],drafts[non_canonical])=TRUE,0,IF(drafter_draft_stats[[#This Row],[total_vetoes]]-drafter_draft_stats[[#This Row],[vetoes_used]]&gt;=1,1,0))</f>
        <v>0</v>
      </c>
      <c r="S902">
        <f>IF(_xlfn.XLOOKUP(drafter_draft_stats[[#This Row],[draft_id]],drafts[id],drafts[non_canonical])=TRUE,0,IF(drafter_draft_stats[[#This Row],[total_veto_overrides]]-drafter_draft_stats[[#This Row],[veto_overrides_used]]&gt;=1,1,0))</f>
        <v>0</v>
      </c>
    </row>
    <row r="903" spans="2:19" x14ac:dyDescent="0.25">
      <c r="B903" s="5" t="s">
        <v>15659</v>
      </c>
      <c r="C903" t="str">
        <f>_xlfn.XLOOKUP(drafter_draft_stats[[#This Row],[draft_id]],drafts[id],drafts[title])</f>
        <v>True Crime Documentaries</v>
      </c>
      <c r="D903" t="s">
        <v>915</v>
      </c>
      <c r="E903" t="str">
        <f>_xlfn.XLOOKUP(drafter_draft_stats[[#This Row],[drafter_id]],drafters[id],drafters[name],"")</f>
        <v>Billy Ray Brewton</v>
      </c>
      <c r="G903" t="str">
        <f>_xlfn.XLOOKUP(drafter_draft_stats[[#This Row],[drafter_team_id]],drafter_teams[id],drafter_teams[name],"")</f>
        <v/>
      </c>
      <c r="H903">
        <f>1</f>
        <v>1</v>
      </c>
      <c r="I903" cm="1">
        <f t="array" ref="I903">IF(_xlfn.XLOOKUP(drafter_draft_stats[[#This Row],[draft_id]],drafts[id],drafts[non_canonical])=TRUE,0,_xlfn.XLOOKUP(drafter_draft_stats[[#This Row],[drafter_id]],$D$2:$D902,$R$2:$R902,0,,-1))</f>
        <v>0</v>
      </c>
      <c r="J903" cm="1">
        <f t="array" ref="J903">IF(_xlfn.XLOOKUP(drafter_draft_stats[[#This Row],[draft_id]],drafts[id],drafts[non_canonical])=TRUE,0,_xlfn.XLOOKUP(drafter_draft_stats[[#This Row],[drafter_id]],$D$2:$D902,$S$2:$S902,0,,-1))</f>
        <v>0</v>
      </c>
      <c r="K903" cm="1">
        <f t="array" ref="K903">IF(_xlfn.XLOOKUP(1,(game_boards[draft_id]=drafter_draft_stats[[#This Row],[draft_id]])*(game_boards[drafter_id]=drafter_draft_stats[[#This Row],[drafter_id]]),game_boards[has_bonus_veto])=TRUE,1,0)</f>
        <v>0</v>
      </c>
      <c r="L903" cm="1">
        <f t="array" ref="L903">IF(_xlfn.XLOOKUP(1,(game_boards[draft_id]=drafter_draft_stats[[#This Row],[draft_id]])*(game_boards[drafter_id]=drafter_draft_stats[[#This Row],[drafter_id]]),game_boards[has_bonus_veto_override])=TRUE,1,0)</f>
        <v>0</v>
      </c>
      <c r="M903">
        <f>drafter_draft_stats[[#This Row],[starting_veto]]+drafter_draft_stats[[#This Row],[rollover_vetoes]]+drafter_draft_stats[[#This Row],[trivia_vetoes]]</f>
        <v>1</v>
      </c>
      <c r="N903">
        <f>drafter_draft_stats[[#This Row],[rollover_veto_override]]+drafter_draft_stats[[#This Row],[trivia_veto_override]]</f>
        <v>0</v>
      </c>
      <c r="R903">
        <f>IF(_xlfn.XLOOKUP(drafter_draft_stats[[#This Row],[draft_id]],drafts[id],drafts[non_canonical])=TRUE,0,IF(drafter_draft_stats[[#This Row],[total_vetoes]]-drafter_draft_stats[[#This Row],[vetoes_used]]&gt;=1,1,0))</f>
        <v>1</v>
      </c>
      <c r="S903">
        <f>IF(_xlfn.XLOOKUP(drafter_draft_stats[[#This Row],[draft_id]],drafts[id],drafts[non_canonical])=TRUE,0,IF(drafter_draft_stats[[#This Row],[total_veto_overrides]]-drafter_draft_stats[[#This Row],[veto_overrides_used]]&gt;=1,1,0))</f>
        <v>0</v>
      </c>
    </row>
    <row r="904" spans="2:19" x14ac:dyDescent="0.25">
      <c r="B904" s="5" t="s">
        <v>15659</v>
      </c>
      <c r="C904" t="str">
        <f>_xlfn.XLOOKUP(drafter_draft_stats[[#This Row],[draft_id]],drafts[id],drafts[title])</f>
        <v>True Crime Documentaries</v>
      </c>
      <c r="D904" t="s">
        <v>16056</v>
      </c>
      <c r="E904" t="str">
        <f>_xlfn.XLOOKUP(drafter_draft_stats[[#This Row],[drafter_id]],drafters[id],drafters[name],"")</f>
        <v>Ben Hethcoat</v>
      </c>
      <c r="G904" t="str">
        <f>_xlfn.XLOOKUP(drafter_draft_stats[[#This Row],[drafter_team_id]],drafter_teams[id],drafter_teams[name],"")</f>
        <v/>
      </c>
      <c r="H904">
        <f>1</f>
        <v>1</v>
      </c>
      <c r="I904" cm="1">
        <f t="array" ref="I904">IF(_xlfn.XLOOKUP(drafter_draft_stats[[#This Row],[draft_id]],drafts[id],drafts[non_canonical])=TRUE,0,_xlfn.XLOOKUP(drafter_draft_stats[[#This Row],[drafter_id]],$D$2:$D903,$R$2:$R903,0,,-1))</f>
        <v>0</v>
      </c>
      <c r="J904" cm="1">
        <f t="array" ref="J904">IF(_xlfn.XLOOKUP(drafter_draft_stats[[#This Row],[draft_id]],drafts[id],drafts[non_canonical])=TRUE,0,_xlfn.XLOOKUP(drafter_draft_stats[[#This Row],[drafter_id]],$D$2:$D903,$S$2:$S903,0,,-1))</f>
        <v>0</v>
      </c>
      <c r="K904" cm="1">
        <f t="array" ref="K904">IF(_xlfn.XLOOKUP(1,(game_boards[draft_id]=drafter_draft_stats[[#This Row],[draft_id]])*(game_boards[drafter_id]=drafter_draft_stats[[#This Row],[drafter_id]]),game_boards[has_bonus_veto])=TRUE,1,0)</f>
        <v>0</v>
      </c>
      <c r="L904" cm="1">
        <f t="array" ref="L904">IF(_xlfn.XLOOKUP(1,(game_boards[draft_id]=drafter_draft_stats[[#This Row],[draft_id]])*(game_boards[drafter_id]=drafter_draft_stats[[#This Row],[drafter_id]]),game_boards[has_bonus_veto_override])=TRUE,1,0)</f>
        <v>0</v>
      </c>
      <c r="M904">
        <f>drafter_draft_stats[[#This Row],[starting_veto]]+drafter_draft_stats[[#This Row],[rollover_vetoes]]+drafter_draft_stats[[#This Row],[trivia_vetoes]]</f>
        <v>1</v>
      </c>
      <c r="N904">
        <f>drafter_draft_stats[[#This Row],[rollover_veto_override]]+drafter_draft_stats[[#This Row],[trivia_veto_override]]</f>
        <v>0</v>
      </c>
      <c r="R904">
        <f>IF(_xlfn.XLOOKUP(drafter_draft_stats[[#This Row],[draft_id]],drafts[id],drafts[non_canonical])=TRUE,0,IF(drafter_draft_stats[[#This Row],[total_vetoes]]-drafter_draft_stats[[#This Row],[vetoes_used]]&gt;=1,1,0))</f>
        <v>1</v>
      </c>
      <c r="S904">
        <f>IF(_xlfn.XLOOKUP(drafter_draft_stats[[#This Row],[draft_id]],drafts[id],drafts[non_canonical])=TRUE,0,IF(drafter_draft_stats[[#This Row],[total_veto_overrides]]-drafter_draft_stats[[#This Row],[veto_overrides_used]]&gt;=1,1,0))</f>
        <v>0</v>
      </c>
    </row>
    <row r="905" spans="2:19" x14ac:dyDescent="0.25">
      <c r="B905" s="5" t="s">
        <v>15652</v>
      </c>
      <c r="C905" t="str">
        <f>_xlfn.XLOOKUP(drafter_draft_stats[[#This Row],[draft_id]],drafts[id],drafts[title])</f>
        <v>DC Berlantiverse Super Draft</v>
      </c>
      <c r="D905" t="s">
        <v>913</v>
      </c>
      <c r="E905" t="str">
        <f>_xlfn.XLOOKUP(drafter_draft_stats[[#This Row],[drafter_id]],drafters[id],drafters[name],"")</f>
        <v>Chancellor Agard</v>
      </c>
      <c r="G905" t="str">
        <f>_xlfn.XLOOKUP(drafter_draft_stats[[#This Row],[drafter_team_id]],drafter_teams[id],drafter_teams[name],"")</f>
        <v/>
      </c>
      <c r="H905">
        <f>1</f>
        <v>1</v>
      </c>
      <c r="I905" cm="1">
        <f t="array" ref="I905">IF(_xlfn.XLOOKUP(drafter_draft_stats[[#This Row],[draft_id]],drafts[id],drafts[non_canonical])=TRUE,0,_xlfn.XLOOKUP(drafter_draft_stats[[#This Row],[drafter_id]],$D$2:$D904,$R$2:$R904,0,,-1))</f>
        <v>0</v>
      </c>
      <c r="J905" cm="1">
        <f t="array" ref="J905">IF(_xlfn.XLOOKUP(drafter_draft_stats[[#This Row],[draft_id]],drafts[id],drafts[non_canonical])=TRUE,0,_xlfn.XLOOKUP(drafter_draft_stats[[#This Row],[drafter_id]],$D$2:$D904,$S$2:$S904,0,,-1))</f>
        <v>1</v>
      </c>
      <c r="K905" cm="1">
        <f t="array" ref="K905">IF(_xlfn.XLOOKUP(1,(game_boards[draft_id]=drafter_draft_stats[[#This Row],[draft_id]])*(game_boards[drafter_id]=drafter_draft_stats[[#This Row],[drafter_id]]),game_boards[has_bonus_veto])=TRUE,1,0)</f>
        <v>1</v>
      </c>
      <c r="L905" cm="1">
        <f t="array" ref="L905">IF(_xlfn.XLOOKUP(1,(game_boards[draft_id]=drafter_draft_stats[[#This Row],[draft_id]])*(game_boards[drafter_id]=drafter_draft_stats[[#This Row],[drafter_id]]),game_boards[has_bonus_veto_override])=TRUE,1,0)</f>
        <v>0</v>
      </c>
      <c r="M905">
        <f>drafter_draft_stats[[#This Row],[starting_veto]]+drafter_draft_stats[[#This Row],[rollover_vetoes]]+drafter_draft_stats[[#This Row],[trivia_vetoes]]</f>
        <v>2</v>
      </c>
      <c r="N905">
        <f>drafter_draft_stats[[#This Row],[rollover_veto_override]]+drafter_draft_stats[[#This Row],[trivia_veto_override]]</f>
        <v>1</v>
      </c>
      <c r="P905">
        <v>1</v>
      </c>
      <c r="R905">
        <f>IF(_xlfn.XLOOKUP(drafter_draft_stats[[#This Row],[draft_id]],drafts[id],drafts[non_canonical])=TRUE,0,IF(drafter_draft_stats[[#This Row],[total_vetoes]]-drafter_draft_stats[[#This Row],[vetoes_used]]&gt;=1,1,0))</f>
        <v>1</v>
      </c>
      <c r="S905">
        <f>IF(_xlfn.XLOOKUP(drafter_draft_stats[[#This Row],[draft_id]],drafts[id],drafts[non_canonical])=TRUE,0,IF(drafter_draft_stats[[#This Row],[total_veto_overrides]]-drafter_draft_stats[[#This Row],[veto_overrides_used]]&gt;=1,1,0))</f>
        <v>1</v>
      </c>
    </row>
    <row r="906" spans="2:19" x14ac:dyDescent="0.25">
      <c r="B906" s="5" t="s">
        <v>15652</v>
      </c>
      <c r="C906" t="str">
        <f>_xlfn.XLOOKUP(drafter_draft_stats[[#This Row],[draft_id]],drafts[id],drafts[title])</f>
        <v>DC Berlantiverse Super Draft</v>
      </c>
      <c r="D906" t="s">
        <v>909</v>
      </c>
      <c r="E906" t="str">
        <f>_xlfn.XLOOKUP(drafter_draft_stats[[#This Row],[drafter_id]],drafters[id],drafters[name],"")</f>
        <v>Kyle Anderson</v>
      </c>
      <c r="G906" t="str">
        <f>_xlfn.XLOOKUP(drafter_draft_stats[[#This Row],[drafter_team_id]],drafter_teams[id],drafter_teams[name],"")</f>
        <v/>
      </c>
      <c r="H906">
        <f>1</f>
        <v>1</v>
      </c>
      <c r="I906" cm="1">
        <f t="array" ref="I906">IF(_xlfn.XLOOKUP(drafter_draft_stats[[#This Row],[draft_id]],drafts[id],drafts[non_canonical])=TRUE,0,_xlfn.XLOOKUP(drafter_draft_stats[[#This Row],[drafter_id]],$D$2:$D905,$R$2:$R905,0,,-1))</f>
        <v>1</v>
      </c>
      <c r="J906" cm="1">
        <f t="array" ref="J906">IF(_xlfn.XLOOKUP(drafter_draft_stats[[#This Row],[draft_id]],drafts[id],drafts[non_canonical])=TRUE,0,_xlfn.XLOOKUP(drafter_draft_stats[[#This Row],[drafter_id]],$D$2:$D905,$S$2:$S905,0,,-1))</f>
        <v>0</v>
      </c>
      <c r="K906" cm="1">
        <f t="array" ref="K906">IF(_xlfn.XLOOKUP(1,(game_boards[draft_id]=drafter_draft_stats[[#This Row],[draft_id]])*(game_boards[drafter_id]=drafter_draft_stats[[#This Row],[drafter_id]]),game_boards[has_bonus_veto])=TRUE,1,0)</f>
        <v>0</v>
      </c>
      <c r="L906" cm="1">
        <f t="array" ref="L906">IF(_xlfn.XLOOKUP(1,(game_boards[draft_id]=drafter_draft_stats[[#This Row],[draft_id]])*(game_boards[drafter_id]=drafter_draft_stats[[#This Row],[drafter_id]]),game_boards[has_bonus_veto_override])=TRUE,1,0)</f>
        <v>0</v>
      </c>
      <c r="M906">
        <f>drafter_draft_stats[[#This Row],[starting_veto]]+drafter_draft_stats[[#This Row],[rollover_vetoes]]+drafter_draft_stats[[#This Row],[trivia_vetoes]]</f>
        <v>2</v>
      </c>
      <c r="N906">
        <f>drafter_draft_stats[[#This Row],[rollover_veto_override]]+drafter_draft_stats[[#This Row],[trivia_veto_override]]</f>
        <v>0</v>
      </c>
      <c r="R906">
        <f>IF(_xlfn.XLOOKUP(drafter_draft_stats[[#This Row],[draft_id]],drafts[id],drafts[non_canonical])=TRUE,0,IF(drafter_draft_stats[[#This Row],[total_vetoes]]-drafter_draft_stats[[#This Row],[vetoes_used]]&gt;=1,1,0))</f>
        <v>1</v>
      </c>
      <c r="S906">
        <f>IF(_xlfn.XLOOKUP(drafter_draft_stats[[#This Row],[draft_id]],drafts[id],drafts[non_canonical])=TRUE,0,IF(drafter_draft_stats[[#This Row],[total_veto_overrides]]-drafter_draft_stats[[#This Row],[veto_overrides_used]]&gt;=1,1,0))</f>
        <v>0</v>
      </c>
    </row>
    <row r="907" spans="2:19" x14ac:dyDescent="0.25">
      <c r="B907" s="5" t="s">
        <v>15652</v>
      </c>
      <c r="C907" t="str">
        <f>_xlfn.XLOOKUP(drafter_draft_stats[[#This Row],[draft_id]],drafts[id],drafts[title])</f>
        <v>DC Berlantiverse Super Draft</v>
      </c>
      <c r="D907" t="s">
        <v>1115</v>
      </c>
      <c r="E907" t="str">
        <f>_xlfn.XLOOKUP(drafter_draft_stats[[#This Row],[drafter_id]],drafters[id],drafters[name],"")</f>
        <v>Ryan Marker</v>
      </c>
      <c r="G907" t="str">
        <f>_xlfn.XLOOKUP(drafter_draft_stats[[#This Row],[drafter_team_id]],drafter_teams[id],drafter_teams[name],"")</f>
        <v/>
      </c>
      <c r="H907">
        <f>1</f>
        <v>1</v>
      </c>
      <c r="I907" cm="1">
        <f t="array" ref="I907">IF(_xlfn.XLOOKUP(drafter_draft_stats[[#This Row],[draft_id]],drafts[id],drafts[non_canonical])=TRUE,0,_xlfn.XLOOKUP(drafter_draft_stats[[#This Row],[drafter_id]],$D$2:$D906,$R$2:$R906,0,,-1))</f>
        <v>0</v>
      </c>
      <c r="J907" cm="1">
        <f t="array" ref="J907">IF(_xlfn.XLOOKUP(drafter_draft_stats[[#This Row],[draft_id]],drafts[id],drafts[non_canonical])=TRUE,0,_xlfn.XLOOKUP(drafter_draft_stats[[#This Row],[drafter_id]],$D$2:$D906,$S$2:$S906,0,,-1))</f>
        <v>0</v>
      </c>
      <c r="K907" cm="1">
        <f t="array" ref="K907">IF(_xlfn.XLOOKUP(1,(game_boards[draft_id]=drafter_draft_stats[[#This Row],[draft_id]])*(game_boards[drafter_id]=drafter_draft_stats[[#This Row],[drafter_id]]),game_boards[has_bonus_veto])=TRUE,1,0)</f>
        <v>0</v>
      </c>
      <c r="L907" cm="1">
        <f t="array" ref="L907">IF(_xlfn.XLOOKUP(1,(game_boards[draft_id]=drafter_draft_stats[[#This Row],[draft_id]])*(game_boards[drafter_id]=drafter_draft_stats[[#This Row],[drafter_id]]),game_boards[has_bonus_veto_override])=TRUE,1,0)</f>
        <v>1</v>
      </c>
      <c r="M907">
        <f>drafter_draft_stats[[#This Row],[starting_veto]]+drafter_draft_stats[[#This Row],[rollover_vetoes]]+drafter_draft_stats[[#This Row],[trivia_vetoes]]</f>
        <v>1</v>
      </c>
      <c r="N907">
        <f>drafter_draft_stats[[#This Row],[rollover_veto_override]]+drafter_draft_stats[[#This Row],[trivia_veto_override]]</f>
        <v>1</v>
      </c>
      <c r="P907">
        <v>1</v>
      </c>
      <c r="R907">
        <f>IF(_xlfn.XLOOKUP(drafter_draft_stats[[#This Row],[draft_id]],drafts[id],drafts[non_canonical])=TRUE,0,IF(drafter_draft_stats[[#This Row],[total_vetoes]]-drafter_draft_stats[[#This Row],[vetoes_used]]&gt;=1,1,0))</f>
        <v>0</v>
      </c>
      <c r="S907">
        <f>IF(_xlfn.XLOOKUP(drafter_draft_stats[[#This Row],[draft_id]],drafts[id],drafts[non_canonical])=TRUE,0,IF(drafter_draft_stats[[#This Row],[total_veto_overrides]]-drafter_draft_stats[[#This Row],[veto_overrides_used]]&gt;=1,1,0))</f>
        <v>1</v>
      </c>
    </row>
    <row r="908" spans="2:19" x14ac:dyDescent="0.25">
      <c r="B908" s="5" t="s">
        <v>15647</v>
      </c>
      <c r="C908" t="str">
        <f>_xlfn.XLOOKUP(drafter_draft_stats[[#This Row],[draft_id]],drafts[id],drafts[title])</f>
        <v>James Earl Jones</v>
      </c>
      <c r="D908" t="s">
        <v>915</v>
      </c>
      <c r="E908" t="str">
        <f>_xlfn.XLOOKUP(drafter_draft_stats[[#This Row],[drafter_id]],drafters[id],drafters[name],"")</f>
        <v>Billy Ray Brewton</v>
      </c>
      <c r="G908" t="str">
        <f>_xlfn.XLOOKUP(drafter_draft_stats[[#This Row],[drafter_team_id]],drafter_teams[id],drafter_teams[name],"")</f>
        <v/>
      </c>
      <c r="H908">
        <f>1</f>
        <v>1</v>
      </c>
      <c r="I908" cm="1">
        <f t="array" ref="I908">IF(_xlfn.XLOOKUP(drafter_draft_stats[[#This Row],[draft_id]],drafts[id],drafts[non_canonical])=TRUE,0,_xlfn.XLOOKUP(drafter_draft_stats[[#This Row],[drafter_id]],$D$2:$D907,$R$2:$R907,0,,-1))</f>
        <v>0</v>
      </c>
      <c r="J908" cm="1">
        <f t="array" ref="J908">IF(_xlfn.XLOOKUP(drafter_draft_stats[[#This Row],[draft_id]],drafts[id],drafts[non_canonical])=TRUE,0,_xlfn.XLOOKUP(drafter_draft_stats[[#This Row],[drafter_id]],$D$2:$D907,$S$2:$S907,0,,-1))</f>
        <v>0</v>
      </c>
      <c r="K908" cm="1">
        <f t="array" ref="K908">IF(_xlfn.XLOOKUP(1,(game_boards[draft_id]=drafter_draft_stats[[#This Row],[draft_id]])*(game_boards[drafter_id]=drafter_draft_stats[[#This Row],[drafter_id]]),game_boards[has_bonus_veto])=TRUE,1,0)</f>
        <v>0</v>
      </c>
      <c r="L908" cm="1">
        <f t="array" ref="L908">IF(_xlfn.XLOOKUP(1,(game_boards[draft_id]=drafter_draft_stats[[#This Row],[draft_id]])*(game_boards[drafter_id]=drafter_draft_stats[[#This Row],[drafter_id]]),game_boards[has_bonus_veto_override])=TRUE,1,0)</f>
        <v>0</v>
      </c>
      <c r="M908">
        <f>drafter_draft_stats[[#This Row],[starting_veto]]+drafter_draft_stats[[#This Row],[rollover_vetoes]]+drafter_draft_stats[[#This Row],[trivia_vetoes]]</f>
        <v>1</v>
      </c>
      <c r="N908">
        <f>drafter_draft_stats[[#This Row],[rollover_veto_override]]+drafter_draft_stats[[#This Row],[trivia_veto_override]]</f>
        <v>0</v>
      </c>
      <c r="P908">
        <v>1</v>
      </c>
      <c r="R908">
        <f>IF(_xlfn.XLOOKUP(drafter_draft_stats[[#This Row],[draft_id]],drafts[id],drafts[non_canonical])=TRUE,0,IF(drafter_draft_stats[[#This Row],[total_vetoes]]-drafter_draft_stats[[#This Row],[vetoes_used]]&gt;=1,1,0))</f>
        <v>0</v>
      </c>
      <c r="S908">
        <f>IF(_xlfn.XLOOKUP(drafter_draft_stats[[#This Row],[draft_id]],drafts[id],drafts[non_canonical])=TRUE,0,IF(drafter_draft_stats[[#This Row],[total_veto_overrides]]-drafter_draft_stats[[#This Row],[veto_overrides_used]]&gt;=1,1,0))</f>
        <v>0</v>
      </c>
    </row>
    <row r="909" spans="2:19" x14ac:dyDescent="0.25">
      <c r="B909" s="5" t="s">
        <v>15647</v>
      </c>
      <c r="C909" t="str">
        <f>_xlfn.XLOOKUP(drafter_draft_stats[[#This Row],[draft_id]],drafts[id],drafts[title])</f>
        <v>James Earl Jones</v>
      </c>
      <c r="D909" t="s">
        <v>789</v>
      </c>
      <c r="E909" t="str">
        <f>_xlfn.XLOOKUP(drafter_draft_stats[[#This Row],[drafter_id]],drafters[id],drafters[name],"")</f>
        <v>Bryan Cogman</v>
      </c>
      <c r="G909" t="str">
        <f>_xlfn.XLOOKUP(drafter_draft_stats[[#This Row],[drafter_team_id]],drafter_teams[id],drafter_teams[name],"")</f>
        <v/>
      </c>
      <c r="H909">
        <f>1</f>
        <v>1</v>
      </c>
      <c r="I909" cm="1">
        <f t="array" ref="I909">IF(_xlfn.XLOOKUP(drafter_draft_stats[[#This Row],[draft_id]],drafts[id],drafts[non_canonical])=TRUE,0,_xlfn.XLOOKUP(drafter_draft_stats[[#This Row],[drafter_id]],$D$2:$D908,$R$2:$R908,0,,-1))</f>
        <v>0</v>
      </c>
      <c r="J909" cm="1">
        <f t="array" ref="J909">IF(_xlfn.XLOOKUP(drafter_draft_stats[[#This Row],[draft_id]],drafts[id],drafts[non_canonical])=TRUE,0,_xlfn.XLOOKUP(drafter_draft_stats[[#This Row],[drafter_id]],$D$2:$D908,$S$2:$S908,0,,-1))</f>
        <v>0</v>
      </c>
      <c r="K909" cm="1">
        <f t="array" ref="K909">IF(_xlfn.XLOOKUP(1,(game_boards[draft_id]=drafter_draft_stats[[#This Row],[draft_id]])*(game_boards[drafter_id]=drafter_draft_stats[[#This Row],[drafter_id]]),game_boards[has_bonus_veto])=TRUE,1,0)</f>
        <v>0</v>
      </c>
      <c r="L909" cm="1">
        <f t="array" ref="L909">IF(_xlfn.XLOOKUP(1,(game_boards[draft_id]=drafter_draft_stats[[#This Row],[draft_id]])*(game_boards[drafter_id]=drafter_draft_stats[[#This Row],[drafter_id]]),game_boards[has_bonus_veto_override])=TRUE,1,0)</f>
        <v>0</v>
      </c>
      <c r="M909">
        <f>drafter_draft_stats[[#This Row],[starting_veto]]+drafter_draft_stats[[#This Row],[rollover_vetoes]]+drafter_draft_stats[[#This Row],[trivia_vetoes]]</f>
        <v>1</v>
      </c>
      <c r="N909">
        <f>drafter_draft_stats[[#This Row],[rollover_veto_override]]+drafter_draft_stats[[#This Row],[trivia_veto_override]]</f>
        <v>0</v>
      </c>
      <c r="P909">
        <v>1</v>
      </c>
      <c r="R909">
        <f>IF(_xlfn.XLOOKUP(drafter_draft_stats[[#This Row],[draft_id]],drafts[id],drafts[non_canonical])=TRUE,0,IF(drafter_draft_stats[[#This Row],[total_vetoes]]-drafter_draft_stats[[#This Row],[vetoes_used]]&gt;=1,1,0))</f>
        <v>0</v>
      </c>
      <c r="S909">
        <f>IF(_xlfn.XLOOKUP(drafter_draft_stats[[#This Row],[draft_id]],drafts[id],drafts[non_canonical])=TRUE,0,IF(drafter_draft_stats[[#This Row],[total_veto_overrides]]-drafter_draft_stats[[#This Row],[veto_overrides_used]]&gt;=1,1,0))</f>
        <v>0</v>
      </c>
    </row>
    <row r="910" spans="2:19" x14ac:dyDescent="0.25">
      <c r="B910" s="4" t="s">
        <v>15649</v>
      </c>
      <c r="C910" t="str">
        <f>_xlfn.XLOOKUP(drafter_draft_stats[[#This Row],[draft_id]],drafts[id],drafts[title])</f>
        <v>Tony/ Dan Gilroy</v>
      </c>
      <c r="D910" t="s">
        <v>1177</v>
      </c>
      <c r="E910" t="str">
        <f>_xlfn.XLOOKUP(drafter_draft_stats[[#This Row],[drafter_id]],drafters[id],drafters[name],"")</f>
        <v>Darren Franich</v>
      </c>
      <c r="G910" t="str">
        <f>_xlfn.XLOOKUP(drafter_draft_stats[[#This Row],[drafter_team_id]],drafter_teams[id],drafter_teams[name],"")</f>
        <v/>
      </c>
      <c r="H910">
        <f>1</f>
        <v>1</v>
      </c>
      <c r="I910" cm="1">
        <f t="array" ref="I910">IF(_xlfn.XLOOKUP(drafter_draft_stats[[#This Row],[draft_id]],drafts[id],drafts[non_canonical])=TRUE,0,_xlfn.XLOOKUP(drafter_draft_stats[[#This Row],[drafter_id]],$D$2:$D909,$R$2:$R909,0,,-1))</f>
        <v>0</v>
      </c>
      <c r="J910" cm="1">
        <f t="array" ref="J910">IF(_xlfn.XLOOKUP(drafter_draft_stats[[#This Row],[draft_id]],drafts[id],drafts[non_canonical])=TRUE,0,_xlfn.XLOOKUP(drafter_draft_stats[[#This Row],[drafter_id]],$D$2:$D909,$S$2:$S909,0,,-1))</f>
        <v>0</v>
      </c>
      <c r="K910" cm="1">
        <f t="array" ref="K910">IF(_xlfn.XLOOKUP(1,(game_boards[draft_id]=drafter_draft_stats[[#This Row],[draft_id]])*(game_boards[drafter_id]=drafter_draft_stats[[#This Row],[drafter_id]]),game_boards[has_bonus_veto])=TRUE,1,0)</f>
        <v>0</v>
      </c>
      <c r="L910" cm="1">
        <f t="array" ref="L910">IF(_xlfn.XLOOKUP(1,(game_boards[draft_id]=drafter_draft_stats[[#This Row],[draft_id]])*(game_boards[drafter_id]=drafter_draft_stats[[#This Row],[drafter_id]]),game_boards[has_bonus_veto_override])=TRUE,1,0)</f>
        <v>0</v>
      </c>
      <c r="M910">
        <f>drafter_draft_stats[[#This Row],[starting_veto]]+drafter_draft_stats[[#This Row],[rollover_vetoes]]+drafter_draft_stats[[#This Row],[trivia_vetoes]]</f>
        <v>1</v>
      </c>
      <c r="N910">
        <f>drafter_draft_stats[[#This Row],[rollover_veto_override]]+drafter_draft_stats[[#This Row],[trivia_veto_override]]</f>
        <v>0</v>
      </c>
      <c r="R910">
        <f>IF(_xlfn.XLOOKUP(drafter_draft_stats[[#This Row],[draft_id]],drafts[id],drafts[non_canonical])=TRUE,0,IF(drafter_draft_stats[[#This Row],[total_vetoes]]-drafter_draft_stats[[#This Row],[vetoes_used]]&gt;=1,1,0))</f>
        <v>1</v>
      </c>
      <c r="S910">
        <f>IF(_xlfn.XLOOKUP(drafter_draft_stats[[#This Row],[draft_id]],drafts[id],drafts[non_canonical])=TRUE,0,IF(drafter_draft_stats[[#This Row],[total_veto_overrides]]-drafter_draft_stats[[#This Row],[veto_overrides_used]]&gt;=1,1,0))</f>
        <v>0</v>
      </c>
    </row>
    <row r="911" spans="2:19" x14ac:dyDescent="0.25">
      <c r="B911" s="5" t="s">
        <v>15649</v>
      </c>
      <c r="C911" t="str">
        <f>_xlfn.XLOOKUP(drafter_draft_stats[[#This Row],[draft_id]],drafts[id],drafts[title])</f>
        <v>Tony/ Dan Gilroy</v>
      </c>
      <c r="D911" t="s">
        <v>781</v>
      </c>
      <c r="E911" t="str">
        <f>_xlfn.XLOOKUP(drafter_draft_stats[[#This Row],[drafter_id]],drafters[id],drafters[name],"")</f>
        <v>Adam B. Vary</v>
      </c>
      <c r="G911" t="str">
        <f>_xlfn.XLOOKUP(drafter_draft_stats[[#This Row],[drafter_team_id]],drafter_teams[id],drafter_teams[name],"")</f>
        <v/>
      </c>
      <c r="H911">
        <f>1</f>
        <v>1</v>
      </c>
      <c r="I911" cm="1">
        <f t="array" ref="I911">IF(_xlfn.XLOOKUP(drafter_draft_stats[[#This Row],[draft_id]],drafts[id],drafts[non_canonical])=TRUE,0,_xlfn.XLOOKUP(drafter_draft_stats[[#This Row],[drafter_id]],$D$2:$D910,$R$2:$R910,0,,-1))</f>
        <v>0</v>
      </c>
      <c r="J911" cm="1">
        <f t="array" ref="J911">IF(_xlfn.XLOOKUP(drafter_draft_stats[[#This Row],[draft_id]],drafts[id],drafts[non_canonical])=TRUE,0,_xlfn.XLOOKUP(drafter_draft_stats[[#This Row],[drafter_id]],$D$2:$D910,$S$2:$S910,0,,-1))</f>
        <v>1</v>
      </c>
      <c r="K911" cm="1">
        <f t="array" ref="K911">IF(_xlfn.XLOOKUP(1,(game_boards[draft_id]=drafter_draft_stats[[#This Row],[draft_id]])*(game_boards[drafter_id]=drafter_draft_stats[[#This Row],[drafter_id]]),game_boards[has_bonus_veto])=TRUE,1,0)</f>
        <v>0</v>
      </c>
      <c r="L911" cm="1">
        <f t="array" ref="L911">IF(_xlfn.XLOOKUP(1,(game_boards[draft_id]=drafter_draft_stats[[#This Row],[draft_id]])*(game_boards[drafter_id]=drafter_draft_stats[[#This Row],[drafter_id]]),game_boards[has_bonus_veto_override])=TRUE,1,0)</f>
        <v>0</v>
      </c>
      <c r="M911">
        <f>drafter_draft_stats[[#This Row],[starting_veto]]+drafter_draft_stats[[#This Row],[rollover_vetoes]]+drafter_draft_stats[[#This Row],[trivia_vetoes]]</f>
        <v>1</v>
      </c>
      <c r="N911">
        <f>drafter_draft_stats[[#This Row],[rollover_veto_override]]+drafter_draft_stats[[#This Row],[trivia_veto_override]]</f>
        <v>1</v>
      </c>
      <c r="R911">
        <f>IF(_xlfn.XLOOKUP(drafter_draft_stats[[#This Row],[draft_id]],drafts[id],drafts[non_canonical])=TRUE,0,IF(drafter_draft_stats[[#This Row],[total_vetoes]]-drafter_draft_stats[[#This Row],[vetoes_used]]&gt;=1,1,0))</f>
        <v>1</v>
      </c>
      <c r="S911">
        <f>IF(_xlfn.XLOOKUP(drafter_draft_stats[[#This Row],[draft_id]],drafts[id],drafts[non_canonical])=TRUE,0,IF(drafter_draft_stats[[#This Row],[total_veto_overrides]]-drafter_draft_stats[[#This Row],[veto_overrides_used]]&gt;=1,1,0))</f>
        <v>1</v>
      </c>
    </row>
    <row r="912" spans="2:19" x14ac:dyDescent="0.25">
      <c r="B912" s="5" t="s">
        <v>16058</v>
      </c>
      <c r="C912" t="str">
        <f>_xlfn.XLOOKUP(drafter_draft_stats[[#This Row],[draft_id]],drafts[id],drafts[title])</f>
        <v>Eddie Egan Franchise mini-Super Draft</v>
      </c>
      <c r="D912" t="s">
        <v>1237</v>
      </c>
      <c r="E912" t="str">
        <f>_xlfn.XLOOKUP(drafter_draft_stats[[#This Row],[drafter_id]],drafters[id],drafters[name],"")</f>
        <v>Clay Keller</v>
      </c>
      <c r="G912" t="str">
        <f>_xlfn.XLOOKUP(drafter_draft_stats[[#This Row],[drafter_team_id]],drafter_teams[id],drafter_teams[name],"")</f>
        <v/>
      </c>
      <c r="H912">
        <f>1</f>
        <v>1</v>
      </c>
      <c r="I912" cm="1">
        <f t="array" ref="I912">IF(_xlfn.XLOOKUP(drafter_draft_stats[[#This Row],[draft_id]],drafts[id],drafts[non_canonical])=TRUE,0,_xlfn.XLOOKUP(drafter_draft_stats[[#This Row],[drafter_id]],$D$2:$D911,$R$2:$R911,0,,-1))</f>
        <v>0</v>
      </c>
      <c r="J912" cm="1">
        <f t="array" ref="J912">IF(_xlfn.XLOOKUP(drafter_draft_stats[[#This Row],[draft_id]],drafts[id],drafts[non_canonical])=TRUE,0,_xlfn.XLOOKUP(drafter_draft_stats[[#This Row],[drafter_id]],$D$2:$D911,$S$2:$S911,0,,-1))</f>
        <v>0</v>
      </c>
      <c r="K912" cm="1">
        <f t="array" ref="K912">IF(_xlfn.XLOOKUP(1,(game_boards[draft_id]=drafter_draft_stats[[#This Row],[draft_id]])*(game_boards[drafter_id]=drafter_draft_stats[[#This Row],[drafter_id]]),game_boards[has_bonus_veto])=TRUE,1,0)</f>
        <v>0</v>
      </c>
      <c r="L912" cm="1">
        <f t="array" ref="L912">IF(_xlfn.XLOOKUP(1,(game_boards[draft_id]=drafter_draft_stats[[#This Row],[draft_id]])*(game_boards[drafter_id]=drafter_draft_stats[[#This Row],[drafter_id]]),game_boards[has_bonus_veto_override])=TRUE,1,0)</f>
        <v>0</v>
      </c>
      <c r="M912">
        <f>drafter_draft_stats[[#This Row],[starting_veto]]+drafter_draft_stats[[#This Row],[rollover_vetoes]]+drafter_draft_stats[[#This Row],[trivia_vetoes]]</f>
        <v>1</v>
      </c>
      <c r="N912">
        <f>drafter_draft_stats[[#This Row],[rollover_veto_override]]+drafter_draft_stats[[#This Row],[trivia_veto_override]]</f>
        <v>0</v>
      </c>
      <c r="R912">
        <f>IF(_xlfn.XLOOKUP(drafter_draft_stats[[#This Row],[draft_id]],drafts[id],drafts[non_canonical])=TRUE,0,IF(drafter_draft_stats[[#This Row],[total_vetoes]]-drafter_draft_stats[[#This Row],[vetoes_used]]&gt;=1,1,0))</f>
        <v>0</v>
      </c>
      <c r="S912">
        <f>IF(_xlfn.XLOOKUP(drafter_draft_stats[[#This Row],[draft_id]],drafts[id],drafts[non_canonical])=TRUE,0,IF(drafter_draft_stats[[#This Row],[total_veto_overrides]]-drafter_draft_stats[[#This Row],[veto_overrides_used]]&gt;=1,1,0))</f>
        <v>0</v>
      </c>
    </row>
    <row r="913" spans="2:19" x14ac:dyDescent="0.25">
      <c r="B913" s="5" t="s">
        <v>16058</v>
      </c>
      <c r="C913" t="str">
        <f>_xlfn.XLOOKUP(drafter_draft_stats[[#This Row],[draft_id]],drafts[id],drafts[title])</f>
        <v>Eddie Egan Franchise mini-Super Draft</v>
      </c>
      <c r="D913" t="s">
        <v>1115</v>
      </c>
      <c r="E913" t="str">
        <f>_xlfn.XLOOKUP(drafter_draft_stats[[#This Row],[drafter_id]],drafters[id],drafters[name],"")</f>
        <v>Ryan Marker</v>
      </c>
      <c r="G913" t="str">
        <f>_xlfn.XLOOKUP(drafter_draft_stats[[#This Row],[drafter_team_id]],drafter_teams[id],drafter_teams[name],"")</f>
        <v/>
      </c>
      <c r="H913">
        <f>1</f>
        <v>1</v>
      </c>
      <c r="I913" cm="1">
        <f t="array" ref="I913">IF(_xlfn.XLOOKUP(drafter_draft_stats[[#This Row],[draft_id]],drafts[id],drafts[non_canonical])=TRUE,0,_xlfn.XLOOKUP(drafter_draft_stats[[#This Row],[drafter_id]],$D$2:$D912,$R$2:$R912,0,,-1))</f>
        <v>0</v>
      </c>
      <c r="J913" cm="1">
        <f t="array" ref="J913">IF(_xlfn.XLOOKUP(drafter_draft_stats[[#This Row],[draft_id]],drafts[id],drafts[non_canonical])=TRUE,0,_xlfn.XLOOKUP(drafter_draft_stats[[#This Row],[drafter_id]],$D$2:$D912,$S$2:$S912,0,,-1))</f>
        <v>0</v>
      </c>
      <c r="K913" cm="1">
        <f t="array" ref="K913">IF(_xlfn.XLOOKUP(1,(game_boards[draft_id]=drafter_draft_stats[[#This Row],[draft_id]])*(game_boards[drafter_id]=drafter_draft_stats[[#This Row],[drafter_id]]),game_boards[has_bonus_veto])=TRUE,1,0)</f>
        <v>0</v>
      </c>
      <c r="L913" cm="1">
        <f t="array" ref="L913">IF(_xlfn.XLOOKUP(1,(game_boards[draft_id]=drafter_draft_stats[[#This Row],[draft_id]])*(game_boards[drafter_id]=drafter_draft_stats[[#This Row],[drafter_id]]),game_boards[has_bonus_veto_override])=TRUE,1,0)</f>
        <v>0</v>
      </c>
      <c r="M913">
        <f>drafter_draft_stats[[#This Row],[starting_veto]]+drafter_draft_stats[[#This Row],[rollover_vetoes]]+drafter_draft_stats[[#This Row],[trivia_vetoes]]</f>
        <v>1</v>
      </c>
      <c r="N913">
        <f>drafter_draft_stats[[#This Row],[rollover_veto_override]]+drafter_draft_stats[[#This Row],[trivia_veto_override]]</f>
        <v>0</v>
      </c>
      <c r="R913">
        <f>IF(_xlfn.XLOOKUP(drafter_draft_stats[[#This Row],[draft_id]],drafts[id],drafts[non_canonical])=TRUE,0,IF(drafter_draft_stats[[#This Row],[total_vetoes]]-drafter_draft_stats[[#This Row],[vetoes_used]]&gt;=1,1,0))</f>
        <v>0</v>
      </c>
      <c r="S913">
        <f>IF(_xlfn.XLOOKUP(drafter_draft_stats[[#This Row],[draft_id]],drafts[id],drafts[non_canonical])=TRUE,0,IF(drafter_draft_stats[[#This Row],[total_veto_overrides]]-drafter_draft_stats[[#This Row],[veto_overrides_used]]&gt;=1,1,0))</f>
        <v>0</v>
      </c>
    </row>
    <row r="914" spans="2:19" x14ac:dyDescent="0.25">
      <c r="B914" t="s">
        <v>504</v>
      </c>
      <c r="C914" t="str">
        <f>_xlfn.XLOOKUP(drafter_draft_stats[[#This Row],[draft_id]],drafts[id],drafts[title])</f>
        <v>Phantasm mini-Super Draft</v>
      </c>
      <c r="D914" t="s">
        <v>1237</v>
      </c>
      <c r="E914" t="str">
        <f>_xlfn.XLOOKUP(drafter_draft_stats[[#This Row],[drafter_id]],drafters[id],drafters[name],"")</f>
        <v>Clay Keller</v>
      </c>
      <c r="G914" t="str">
        <f>_xlfn.XLOOKUP(drafter_draft_stats[[#This Row],[drafter_team_id]],drafter_teams[id],drafter_teams[name],"")</f>
        <v/>
      </c>
      <c r="H914">
        <f>1</f>
        <v>1</v>
      </c>
      <c r="I914" cm="1">
        <f t="array" ref="I914">IF(_xlfn.XLOOKUP(drafter_draft_stats[[#This Row],[draft_id]],drafts[id],drafts[non_canonical])=TRUE,0,_xlfn.XLOOKUP(drafter_draft_stats[[#This Row],[drafter_id]],$D$2:$D913,$R$2:$R913,0,,-1))</f>
        <v>0</v>
      </c>
      <c r="J914" cm="1">
        <f t="array" ref="J914">IF(_xlfn.XLOOKUP(drafter_draft_stats[[#This Row],[draft_id]],drafts[id],drafts[non_canonical])=TRUE,0,_xlfn.XLOOKUP(drafter_draft_stats[[#This Row],[drafter_id]],$D$2:$D913,$S$2:$S913,0,,-1))</f>
        <v>0</v>
      </c>
      <c r="K914" cm="1">
        <f t="array" ref="K914">IF(_xlfn.XLOOKUP(1,(game_boards[draft_id]=drafter_draft_stats[[#This Row],[draft_id]])*(game_boards[drafter_id]=drafter_draft_stats[[#This Row],[drafter_id]]),game_boards[has_bonus_veto])=TRUE,1,0)</f>
        <v>0</v>
      </c>
      <c r="L914" cm="1">
        <f t="array" ref="L914">IF(_xlfn.XLOOKUP(1,(game_boards[draft_id]=drafter_draft_stats[[#This Row],[draft_id]])*(game_boards[drafter_id]=drafter_draft_stats[[#This Row],[drafter_id]]),game_boards[has_bonus_veto_override])=TRUE,1,0)</f>
        <v>0</v>
      </c>
      <c r="M914">
        <f>drafter_draft_stats[[#This Row],[starting_veto]]+drafter_draft_stats[[#This Row],[rollover_vetoes]]+drafter_draft_stats[[#This Row],[trivia_vetoes]]</f>
        <v>1</v>
      </c>
      <c r="N914">
        <f>drafter_draft_stats[[#This Row],[rollover_veto_override]]+drafter_draft_stats[[#This Row],[trivia_veto_override]]</f>
        <v>0</v>
      </c>
      <c r="P914">
        <v>1</v>
      </c>
      <c r="R914">
        <f>IF(_xlfn.XLOOKUP(drafter_draft_stats[[#This Row],[draft_id]],drafts[id],drafts[non_canonical])=TRUE,0,IF(drafter_draft_stats[[#This Row],[total_vetoes]]-drafter_draft_stats[[#This Row],[vetoes_used]]&gt;=1,1,0))</f>
        <v>0</v>
      </c>
      <c r="S914">
        <f>IF(_xlfn.XLOOKUP(drafter_draft_stats[[#This Row],[draft_id]],drafts[id],drafts[non_canonical])=TRUE,0,IF(drafter_draft_stats[[#This Row],[total_veto_overrides]]-drafter_draft_stats[[#This Row],[veto_overrides_used]]&gt;=1,1,0))</f>
        <v>0</v>
      </c>
    </row>
    <row r="915" spans="2:19" x14ac:dyDescent="0.25">
      <c r="B915" t="s">
        <v>504</v>
      </c>
      <c r="C915" t="str">
        <f>_xlfn.XLOOKUP(drafter_draft_stats[[#This Row],[draft_id]],drafts[id],drafts[title])</f>
        <v>Phantasm mini-Super Draft</v>
      </c>
      <c r="D915" t="s">
        <v>1115</v>
      </c>
      <c r="E915" t="str">
        <f>_xlfn.XLOOKUP(drafter_draft_stats[[#This Row],[drafter_id]],drafters[id],drafters[name],"")</f>
        <v>Ryan Marker</v>
      </c>
      <c r="G915" t="str">
        <f>_xlfn.XLOOKUP(drafter_draft_stats[[#This Row],[drafter_team_id]],drafter_teams[id],drafter_teams[name],"")</f>
        <v/>
      </c>
      <c r="H915">
        <f>1</f>
        <v>1</v>
      </c>
      <c r="I915" cm="1">
        <f t="array" ref="I915">IF(_xlfn.XLOOKUP(drafter_draft_stats[[#This Row],[draft_id]],drafts[id],drafts[non_canonical])=TRUE,0,_xlfn.XLOOKUP(drafter_draft_stats[[#This Row],[drafter_id]],$D$2:$D914,$R$2:$R914,0,,-1))</f>
        <v>0</v>
      </c>
      <c r="J915" cm="1">
        <f t="array" ref="J915">IF(_xlfn.XLOOKUP(drafter_draft_stats[[#This Row],[draft_id]],drafts[id],drafts[non_canonical])=TRUE,0,_xlfn.XLOOKUP(drafter_draft_stats[[#This Row],[drafter_id]],$D$2:$D914,$S$2:$S914,0,,-1))</f>
        <v>0</v>
      </c>
      <c r="K915" cm="1">
        <f t="array" ref="K915">IF(_xlfn.XLOOKUP(1,(game_boards[draft_id]=drafter_draft_stats[[#This Row],[draft_id]])*(game_boards[drafter_id]=drafter_draft_stats[[#This Row],[drafter_id]]),game_boards[has_bonus_veto])=TRUE,1,0)</f>
        <v>0</v>
      </c>
      <c r="L915" cm="1">
        <f t="array" ref="L915">IF(_xlfn.XLOOKUP(1,(game_boards[draft_id]=drafter_draft_stats[[#This Row],[draft_id]])*(game_boards[drafter_id]=drafter_draft_stats[[#This Row],[drafter_id]]),game_boards[has_bonus_veto_override])=TRUE,1,0)</f>
        <v>0</v>
      </c>
      <c r="M915">
        <f>drafter_draft_stats[[#This Row],[starting_veto]]+drafter_draft_stats[[#This Row],[rollover_vetoes]]+drafter_draft_stats[[#This Row],[trivia_vetoes]]</f>
        <v>1</v>
      </c>
      <c r="N915">
        <f>drafter_draft_stats[[#This Row],[rollover_veto_override]]+drafter_draft_stats[[#This Row],[trivia_veto_override]]</f>
        <v>0</v>
      </c>
      <c r="P915">
        <v>1</v>
      </c>
      <c r="R915">
        <f>IF(_xlfn.XLOOKUP(drafter_draft_stats[[#This Row],[draft_id]],drafts[id],drafts[non_canonical])=TRUE,0,IF(drafter_draft_stats[[#This Row],[total_vetoes]]-drafter_draft_stats[[#This Row],[vetoes_used]]&gt;=1,1,0))</f>
        <v>0</v>
      </c>
      <c r="S915">
        <f>IF(_xlfn.XLOOKUP(drafter_draft_stats[[#This Row],[draft_id]],drafts[id],drafts[non_canonical])=TRUE,0,IF(drafter_draft_stats[[#This Row],[total_veto_overrides]]-drafter_draft_stats[[#This Row],[veto_overrides_used]]&gt;=1,1,0))</f>
        <v>0</v>
      </c>
    </row>
    <row r="916" spans="2:19" x14ac:dyDescent="0.25">
      <c r="B916" s="5" t="s">
        <v>15651</v>
      </c>
      <c r="C916" t="str">
        <f>_xlfn.XLOOKUP(drafter_draft_stats[[#This Row],[draft_id]],drafts[id],drafts[title])</f>
        <v>Parker Posey</v>
      </c>
      <c r="D916" t="s">
        <v>857</v>
      </c>
      <c r="E916" t="str">
        <f>_xlfn.XLOOKUP(drafter_draft_stats[[#This Row],[drafter_id]],drafters[id],drafters[name],"")</f>
        <v>Patreon Members</v>
      </c>
      <c r="G916" t="str">
        <f>_xlfn.XLOOKUP(drafter_draft_stats[[#This Row],[drafter_team_id]],drafter_teams[id],drafter_teams[name],"")</f>
        <v/>
      </c>
      <c r="H916">
        <f>1</f>
        <v>1</v>
      </c>
      <c r="I916">
        <v>1</v>
      </c>
      <c r="J916" cm="1">
        <f t="array" ref="J916">IF(_xlfn.XLOOKUP(drafter_draft_stats[[#This Row],[draft_id]],drafts[id],drafts[non_canonical])=TRUE,0,_xlfn.XLOOKUP(drafter_draft_stats[[#This Row],[drafter_id]],$D$2:$D915,$S$2:$S915,0,,-1))</f>
        <v>0</v>
      </c>
      <c r="K916" cm="1">
        <f t="array" ref="K916">IF(_xlfn.XLOOKUP(1,(game_boards[draft_id]=drafter_draft_stats[[#This Row],[draft_id]])*(game_boards[drafter_id]=drafter_draft_stats[[#This Row],[drafter_id]]),game_boards[has_bonus_veto])=TRUE,1,0)</f>
        <v>0</v>
      </c>
      <c r="L916" cm="1">
        <f t="array" ref="L916">IF(_xlfn.XLOOKUP(1,(game_boards[draft_id]=drafter_draft_stats[[#This Row],[draft_id]])*(game_boards[drafter_id]=drafter_draft_stats[[#This Row],[drafter_id]]),game_boards[has_bonus_veto_override])=TRUE,1,0)</f>
        <v>0</v>
      </c>
      <c r="M916">
        <f>drafter_draft_stats[[#This Row],[starting_veto]]+drafter_draft_stats[[#This Row],[rollover_vetoes]]+drafter_draft_stats[[#This Row],[trivia_vetoes]]</f>
        <v>2</v>
      </c>
      <c r="N916">
        <f>drafter_draft_stats[[#This Row],[rollover_veto_override]]+drafter_draft_stats[[#This Row],[trivia_veto_override]]</f>
        <v>0</v>
      </c>
      <c r="R916">
        <f>IF(_xlfn.XLOOKUP(drafter_draft_stats[[#This Row],[draft_id]],drafts[id],drafts[non_canonical])=TRUE,0,IF(drafter_draft_stats[[#This Row],[total_vetoes]]-drafter_draft_stats[[#This Row],[vetoes_used]]&gt;=1,1,0))</f>
        <v>0</v>
      </c>
      <c r="S916">
        <f>IF(_xlfn.XLOOKUP(drafter_draft_stats[[#This Row],[draft_id]],drafts[id],drafts[non_canonical])=TRUE,0,IF(drafter_draft_stats[[#This Row],[total_veto_overrides]]-drafter_draft_stats[[#This Row],[veto_overrides_used]]&gt;=1,1,0))</f>
        <v>0</v>
      </c>
    </row>
    <row r="917" spans="2:19" x14ac:dyDescent="0.25">
      <c r="B917" s="5" t="s">
        <v>15651</v>
      </c>
      <c r="C917" t="str">
        <f>_xlfn.XLOOKUP(drafter_draft_stats[[#This Row],[draft_id]],drafts[id],drafts[title])</f>
        <v>Parker Posey</v>
      </c>
      <c r="D917" t="s">
        <v>1009</v>
      </c>
      <c r="E917" t="str">
        <f>_xlfn.XLOOKUP(drafter_draft_stats[[#This Row],[drafter_id]],drafters[id],drafters[name],"")</f>
        <v>Drea Clark</v>
      </c>
      <c r="G917" t="str">
        <f>_xlfn.XLOOKUP(drafter_draft_stats[[#This Row],[drafter_team_id]],drafter_teams[id],drafter_teams[name],"")</f>
        <v/>
      </c>
      <c r="H917">
        <f>1</f>
        <v>1</v>
      </c>
      <c r="I917" cm="1">
        <f t="array" ref="I917">IF(_xlfn.XLOOKUP(drafter_draft_stats[[#This Row],[draft_id]],drafts[id],drafts[non_canonical])=TRUE,0,_xlfn.XLOOKUP(drafter_draft_stats[[#This Row],[drafter_id]],$D$2:$D916,$R$2:$R916,0,,-1))</f>
        <v>0</v>
      </c>
      <c r="J917" cm="1">
        <f t="array" ref="J917">IF(_xlfn.XLOOKUP(drafter_draft_stats[[#This Row],[draft_id]],drafts[id],drafts[non_canonical])=TRUE,0,_xlfn.XLOOKUP(drafter_draft_stats[[#This Row],[drafter_id]],$D$2:$D916,$S$2:$S916,0,,-1))</f>
        <v>0</v>
      </c>
      <c r="K917" cm="1">
        <f t="array" ref="K917">IF(_xlfn.XLOOKUP(1,(game_boards[draft_id]=drafter_draft_stats[[#This Row],[draft_id]])*(game_boards[drafter_id]=drafter_draft_stats[[#This Row],[drafter_id]]),game_boards[has_bonus_veto])=TRUE,1,0)</f>
        <v>0</v>
      </c>
      <c r="L917" cm="1">
        <f t="array" ref="L917">IF(_xlfn.XLOOKUP(1,(game_boards[draft_id]=drafter_draft_stats[[#This Row],[draft_id]])*(game_boards[drafter_id]=drafter_draft_stats[[#This Row],[drafter_id]]),game_boards[has_bonus_veto_override])=TRUE,1,0)</f>
        <v>0</v>
      </c>
      <c r="M917">
        <f>drafter_draft_stats[[#This Row],[starting_veto]]+drafter_draft_stats[[#This Row],[rollover_vetoes]]+drafter_draft_stats[[#This Row],[trivia_vetoes]]</f>
        <v>1</v>
      </c>
      <c r="N917">
        <f>drafter_draft_stats[[#This Row],[rollover_veto_override]]+drafter_draft_stats[[#This Row],[trivia_veto_override]]</f>
        <v>0</v>
      </c>
      <c r="R917">
        <f>IF(_xlfn.XLOOKUP(drafter_draft_stats[[#This Row],[draft_id]],drafts[id],drafts[non_canonical])=TRUE,0,IF(drafter_draft_stats[[#This Row],[total_vetoes]]-drafter_draft_stats[[#This Row],[vetoes_used]]&gt;=1,1,0))</f>
        <v>0</v>
      </c>
      <c r="S917">
        <f>IF(_xlfn.XLOOKUP(drafter_draft_stats[[#This Row],[draft_id]],drafts[id],drafts[non_canonical])=TRUE,0,IF(drafter_draft_stats[[#This Row],[total_veto_overrides]]-drafter_draft_stats[[#This Row],[veto_overrides_used]]&gt;=1,1,0))</f>
        <v>0</v>
      </c>
    </row>
    <row r="918" spans="2:19" x14ac:dyDescent="0.25">
      <c r="B918" s="4" t="s">
        <v>691</v>
      </c>
      <c r="C918" t="str">
        <f>_xlfn.XLOOKUP(drafter_draft_stats[[#This Row],[draft_id]],drafts[id],drafts[title])</f>
        <v>Summer '82</v>
      </c>
      <c r="D918" t="s">
        <v>1051</v>
      </c>
      <c r="E918" t="str">
        <f>_xlfn.XLOOKUP(drafter_draft_stats[[#This Row],[drafter_id]],drafters[id],drafters[name],"")</f>
        <v>Drew McWeeny</v>
      </c>
      <c r="G918" t="str">
        <f>_xlfn.XLOOKUP(drafter_draft_stats[[#This Row],[drafter_team_id]],drafter_teams[id],drafter_teams[name],"")</f>
        <v/>
      </c>
      <c r="H918">
        <f>1</f>
        <v>1</v>
      </c>
      <c r="I918" cm="1">
        <f t="array" ref="I918">IF(_xlfn.XLOOKUP(drafter_draft_stats[[#This Row],[draft_id]],drafts[id],drafts[non_canonical])=TRUE,0,_xlfn.XLOOKUP(drafter_draft_stats[[#This Row],[drafter_id]],$D$2:$D917,$R$2:$R917,0,,-1))</f>
        <v>0</v>
      </c>
      <c r="J918" cm="1">
        <f t="array" ref="J918">IF(_xlfn.XLOOKUP(drafter_draft_stats[[#This Row],[draft_id]],drafts[id],drafts[non_canonical])=TRUE,0,_xlfn.XLOOKUP(drafter_draft_stats[[#This Row],[drafter_id]],$D$2:$D917,$S$2:$S917,0,,-1))</f>
        <v>0</v>
      </c>
      <c r="K918" cm="1">
        <f t="array" ref="K918">IF(_xlfn.XLOOKUP(1,(game_boards[draft_id]=drafter_draft_stats[[#This Row],[draft_id]])*(game_boards[drafter_id]=drafter_draft_stats[[#This Row],[drafter_id]]),game_boards[has_bonus_veto])=TRUE,1,0)</f>
        <v>0</v>
      </c>
      <c r="L918" cm="1">
        <f t="array" ref="L918">IF(_xlfn.XLOOKUP(1,(game_boards[draft_id]=drafter_draft_stats[[#This Row],[draft_id]])*(game_boards[drafter_id]=drafter_draft_stats[[#This Row],[drafter_id]]),game_boards[has_bonus_veto_override])=TRUE,1,0)</f>
        <v>0</v>
      </c>
      <c r="M918">
        <f>drafter_draft_stats[[#This Row],[starting_veto]]+drafter_draft_stats[[#This Row],[rollover_vetoes]]+drafter_draft_stats[[#This Row],[trivia_vetoes]]</f>
        <v>1</v>
      </c>
      <c r="N918">
        <f>drafter_draft_stats[[#This Row],[rollover_veto_override]]+drafter_draft_stats[[#This Row],[trivia_veto_override]]</f>
        <v>0</v>
      </c>
      <c r="R918">
        <f>IF(_xlfn.XLOOKUP(drafter_draft_stats[[#This Row],[draft_id]],drafts[id],drafts[non_canonical])=TRUE,0,IF(drafter_draft_stats[[#This Row],[total_vetoes]]-drafter_draft_stats[[#This Row],[vetoes_used]]&gt;=1,1,0))</f>
        <v>0</v>
      </c>
      <c r="S918">
        <f>IF(_xlfn.XLOOKUP(drafter_draft_stats[[#This Row],[draft_id]],drafts[id],drafts[non_canonical])=TRUE,0,IF(drafter_draft_stats[[#This Row],[total_veto_overrides]]-drafter_draft_stats[[#This Row],[veto_overrides_used]]&gt;=1,1,0))</f>
        <v>0</v>
      </c>
    </row>
    <row r="919" spans="2:19" x14ac:dyDescent="0.25">
      <c r="B919" s="5" t="s">
        <v>691</v>
      </c>
      <c r="C919" t="str">
        <f>_xlfn.XLOOKUP(drafter_draft_stats[[#This Row],[draft_id]],drafts[id],drafts[title])</f>
        <v>Summer '82</v>
      </c>
      <c r="D919" t="s">
        <v>857</v>
      </c>
      <c r="E919" t="str">
        <f>_xlfn.XLOOKUP(drafter_draft_stats[[#This Row],[drafter_id]],drafters[id],drafters[name],"")</f>
        <v>Patreon Members</v>
      </c>
      <c r="G919" t="str">
        <f>_xlfn.XLOOKUP(drafter_draft_stats[[#This Row],[drafter_team_id]],drafter_teams[id],drafter_teams[name],"")</f>
        <v/>
      </c>
      <c r="H919">
        <f>1</f>
        <v>1</v>
      </c>
      <c r="I919">
        <v>1</v>
      </c>
      <c r="J919" cm="1">
        <f t="array" ref="J919">IF(_xlfn.XLOOKUP(drafter_draft_stats[[#This Row],[draft_id]],drafts[id],drafts[non_canonical])=TRUE,0,_xlfn.XLOOKUP(drafter_draft_stats[[#This Row],[drafter_id]],$D$2:$D918,$S$2:$S918,0,,-1))</f>
        <v>0</v>
      </c>
      <c r="K919" cm="1">
        <f t="array" ref="K919">IF(_xlfn.XLOOKUP(1,(game_boards[draft_id]=drafter_draft_stats[[#This Row],[draft_id]])*(game_boards[drafter_id]=drafter_draft_stats[[#This Row],[drafter_id]]),game_boards[has_bonus_veto])=TRUE,1,0)</f>
        <v>0</v>
      </c>
      <c r="L919" cm="1">
        <f t="array" ref="L919">IF(_xlfn.XLOOKUP(1,(game_boards[draft_id]=drafter_draft_stats[[#This Row],[draft_id]])*(game_boards[drafter_id]=drafter_draft_stats[[#This Row],[drafter_id]]),game_boards[has_bonus_veto_override])=TRUE,1,0)</f>
        <v>0</v>
      </c>
      <c r="M919">
        <f>drafter_draft_stats[[#This Row],[starting_veto]]+drafter_draft_stats[[#This Row],[rollover_vetoes]]+drafter_draft_stats[[#This Row],[trivia_vetoes]]</f>
        <v>2</v>
      </c>
      <c r="N919">
        <f>drafter_draft_stats[[#This Row],[rollover_veto_override]]+drafter_draft_stats[[#This Row],[trivia_veto_override]]</f>
        <v>0</v>
      </c>
      <c r="R919">
        <f>IF(_xlfn.XLOOKUP(drafter_draft_stats[[#This Row],[draft_id]],drafts[id],drafts[non_canonical])=TRUE,0,IF(drafter_draft_stats[[#This Row],[total_vetoes]]-drafter_draft_stats[[#This Row],[vetoes_used]]&gt;=1,1,0))</f>
        <v>0</v>
      </c>
      <c r="S919">
        <f>IF(_xlfn.XLOOKUP(drafter_draft_stats[[#This Row],[draft_id]],drafts[id],drafts[non_canonical])=TRUE,0,IF(drafter_draft_stats[[#This Row],[total_veto_overrides]]-drafter_draft_stats[[#This Row],[veto_overrides_used]]&gt;=1,1,0))</f>
        <v>0</v>
      </c>
    </row>
    <row r="920" spans="2:19" x14ac:dyDescent="0.25">
      <c r="B920" s="5" t="s">
        <v>15660</v>
      </c>
      <c r="C920" t="str">
        <f>_xlfn.XLOOKUP(drafter_draft_stats[[#This Row],[draft_id]],drafts[id],drafts[title])</f>
        <v>Dracula mini-Mega Live</v>
      </c>
      <c r="D920" t="s">
        <v>969</v>
      </c>
      <c r="E920" t="str">
        <f>_xlfn.XLOOKUP(drafter_draft_stats[[#This Row],[drafter_id]],drafters[id],drafters[name],"")</f>
        <v>Graham Skipper</v>
      </c>
      <c r="G920" t="str">
        <f>_xlfn.XLOOKUP(drafter_draft_stats[[#This Row],[drafter_team_id]],drafter_teams[id],drafter_teams[name],"")</f>
        <v/>
      </c>
      <c r="H920">
        <f>1</f>
        <v>1</v>
      </c>
      <c r="I920" cm="1">
        <f t="array" ref="I920">IF(_xlfn.XLOOKUP(drafter_draft_stats[[#This Row],[draft_id]],drafts[id],drafts[non_canonical])=TRUE,0,_xlfn.XLOOKUP(drafter_draft_stats[[#This Row],[drafter_id]],$D$2:$D919,$R$2:$R919,0,,-1))</f>
        <v>0</v>
      </c>
      <c r="J920" cm="1">
        <f t="array" ref="J920">IF(_xlfn.XLOOKUP(drafter_draft_stats[[#This Row],[draft_id]],drafts[id],drafts[non_canonical])=TRUE,0,_xlfn.XLOOKUP(drafter_draft_stats[[#This Row],[drafter_id]],$D$2:$D919,$S$2:$S919,0,,-1))</f>
        <v>0</v>
      </c>
      <c r="K920">
        <v>2</v>
      </c>
      <c r="L920" cm="1">
        <f t="array" ref="L920">IF(_xlfn.XLOOKUP(1,(game_boards[draft_id]=drafter_draft_stats[[#This Row],[draft_id]])*(game_boards[drafter_id]=drafter_draft_stats[[#This Row],[drafter_id]]),game_boards[has_bonus_veto_override])=TRUE,1,0)</f>
        <v>0</v>
      </c>
      <c r="M920">
        <f>drafter_draft_stats[[#This Row],[starting_veto]]+drafter_draft_stats[[#This Row],[rollover_vetoes]]+drafter_draft_stats[[#This Row],[trivia_vetoes]]</f>
        <v>3</v>
      </c>
      <c r="N920">
        <f>drafter_draft_stats[[#This Row],[rollover_veto_override]]+drafter_draft_stats[[#This Row],[trivia_veto_override]]</f>
        <v>0</v>
      </c>
      <c r="P920">
        <v>3</v>
      </c>
      <c r="R920">
        <f>IF(_xlfn.XLOOKUP(drafter_draft_stats[[#This Row],[draft_id]],drafts[id],drafts[non_canonical])=TRUE,0,IF(drafter_draft_stats[[#This Row],[total_vetoes]]-drafter_draft_stats[[#This Row],[vetoes_used]]&gt;=1,1,0))</f>
        <v>0</v>
      </c>
      <c r="S920">
        <f>IF(_xlfn.XLOOKUP(drafter_draft_stats[[#This Row],[draft_id]],drafts[id],drafts[non_canonical])=TRUE,0,IF(drafter_draft_stats[[#This Row],[total_veto_overrides]]-drafter_draft_stats[[#This Row],[veto_overrides_used]]&gt;=1,1,0))</f>
        <v>0</v>
      </c>
    </row>
    <row r="921" spans="2:19" x14ac:dyDescent="0.25">
      <c r="B921" s="5" t="s">
        <v>15660</v>
      </c>
      <c r="C921" t="str">
        <f>_xlfn.XLOOKUP(drafter_draft_stats[[#This Row],[draft_id]],drafts[id],drafts[title])</f>
        <v>Dracula mini-Mega Live</v>
      </c>
      <c r="D921" t="s">
        <v>16952</v>
      </c>
      <c r="E921" t="str">
        <f>_xlfn.XLOOKUP(drafter_draft_stats[[#This Row],[drafter_id]],drafters[id],drafters[name],"")</f>
        <v>Larry Fessenden</v>
      </c>
      <c r="G921" t="str">
        <f>_xlfn.XLOOKUP(drafter_draft_stats[[#This Row],[drafter_team_id]],drafter_teams[id],drafter_teams[name],"")</f>
        <v/>
      </c>
      <c r="H921">
        <f>1</f>
        <v>1</v>
      </c>
      <c r="I921" cm="1">
        <f t="array" ref="I921">IF(_xlfn.XLOOKUP(drafter_draft_stats[[#This Row],[draft_id]],drafts[id],drafts[non_canonical])=TRUE,0,_xlfn.XLOOKUP(drafter_draft_stats[[#This Row],[drafter_id]],$D$2:$D920,$R$2:$R920,0,,-1))</f>
        <v>0</v>
      </c>
      <c r="J921" cm="1">
        <f t="array" ref="J921">IF(_xlfn.XLOOKUP(drafter_draft_stats[[#This Row],[draft_id]],drafts[id],drafts[non_canonical])=TRUE,0,_xlfn.XLOOKUP(drafter_draft_stats[[#This Row],[drafter_id]],$D$2:$D920,$S$2:$S920,0,,-1))</f>
        <v>0</v>
      </c>
      <c r="K921" cm="1">
        <f t="array" ref="K921">IF(_xlfn.XLOOKUP(1,(game_boards[draft_id]=drafter_draft_stats[[#This Row],[draft_id]])*(game_boards[drafter_id]=drafter_draft_stats[[#This Row],[drafter_id]]),game_boards[has_bonus_veto])=TRUE,1,0)</f>
        <v>0</v>
      </c>
      <c r="L921" cm="1">
        <f t="array" ref="L921">IF(_xlfn.XLOOKUP(1,(game_boards[draft_id]=drafter_draft_stats[[#This Row],[draft_id]])*(game_boards[drafter_id]=drafter_draft_stats[[#This Row],[drafter_id]]),game_boards[has_bonus_veto_override])=TRUE,1,0)</f>
        <v>0</v>
      </c>
      <c r="M921">
        <f>drafter_draft_stats[[#This Row],[starting_veto]]+drafter_draft_stats[[#This Row],[rollover_vetoes]]+drafter_draft_stats[[#This Row],[trivia_vetoes]]</f>
        <v>1</v>
      </c>
      <c r="N921">
        <f>drafter_draft_stats[[#This Row],[rollover_veto_override]]+drafter_draft_stats[[#This Row],[trivia_veto_override]]</f>
        <v>0</v>
      </c>
      <c r="P921">
        <v>1</v>
      </c>
      <c r="R921">
        <f>IF(_xlfn.XLOOKUP(drafter_draft_stats[[#This Row],[draft_id]],drafts[id],drafts[non_canonical])=TRUE,0,IF(drafter_draft_stats[[#This Row],[total_vetoes]]-drafter_draft_stats[[#This Row],[vetoes_used]]&gt;=1,1,0))</f>
        <v>0</v>
      </c>
      <c r="S921">
        <f>IF(_xlfn.XLOOKUP(drafter_draft_stats[[#This Row],[draft_id]],drafts[id],drafts[non_canonical])=TRUE,0,IF(drafter_draft_stats[[#This Row],[total_veto_overrides]]-drafter_draft_stats[[#This Row],[veto_overrides_used]]&gt;=1,1,0))</f>
        <v>0</v>
      </c>
    </row>
    <row r="922" spans="2:19" x14ac:dyDescent="0.25">
      <c r="B922" s="5" t="s">
        <v>15660</v>
      </c>
      <c r="C922" t="str">
        <f>_xlfn.XLOOKUP(drafter_draft_stats[[#This Row],[draft_id]],drafts[id],drafts[title])</f>
        <v>Dracula mini-Mega Live</v>
      </c>
      <c r="D922" t="s">
        <v>16953</v>
      </c>
      <c r="E922" t="str">
        <f>_xlfn.XLOOKUP(drafter_draft_stats[[#This Row],[drafter_id]],drafters[id],drafters[name],"")</f>
        <v>Emily Hagins</v>
      </c>
      <c r="G922" t="str">
        <f>_xlfn.XLOOKUP(drafter_draft_stats[[#This Row],[drafter_team_id]],drafter_teams[id],drafter_teams[name],"")</f>
        <v/>
      </c>
      <c r="H922">
        <f>1</f>
        <v>1</v>
      </c>
      <c r="I922" cm="1">
        <f t="array" ref="I922">IF(_xlfn.XLOOKUP(drafter_draft_stats[[#This Row],[draft_id]],drafts[id],drafts[non_canonical])=TRUE,0,_xlfn.XLOOKUP(drafter_draft_stats[[#This Row],[drafter_id]],$D$2:$D921,$R$2:$R921,0,,-1))</f>
        <v>0</v>
      </c>
      <c r="J922" cm="1">
        <f t="array" ref="J922">IF(_xlfn.XLOOKUP(drafter_draft_stats[[#This Row],[draft_id]],drafts[id],drafts[non_canonical])=TRUE,0,_xlfn.XLOOKUP(drafter_draft_stats[[#This Row],[drafter_id]],$D$2:$D921,$S$2:$S921,0,,-1))</f>
        <v>0</v>
      </c>
      <c r="K922" cm="1">
        <f t="array" ref="K922">IF(_xlfn.XLOOKUP(1,(game_boards[draft_id]=drafter_draft_stats[[#This Row],[draft_id]])*(game_boards[drafter_id]=drafter_draft_stats[[#This Row],[drafter_id]]),game_boards[has_bonus_veto])=TRUE,1,0)</f>
        <v>0</v>
      </c>
      <c r="L922" cm="1">
        <f t="array" ref="L922">IF(_xlfn.XLOOKUP(1,(game_boards[draft_id]=drafter_draft_stats[[#This Row],[draft_id]])*(game_boards[drafter_id]=drafter_draft_stats[[#This Row],[drafter_id]]),game_boards[has_bonus_veto_override])=TRUE,1,0)</f>
        <v>1</v>
      </c>
      <c r="M922">
        <f>drafter_draft_stats[[#This Row],[starting_veto]]+drafter_draft_stats[[#This Row],[rollover_vetoes]]+drafter_draft_stats[[#This Row],[trivia_vetoes]]</f>
        <v>1</v>
      </c>
      <c r="N922">
        <f>drafter_draft_stats[[#This Row],[rollover_veto_override]]+drafter_draft_stats[[#This Row],[trivia_veto_override]]</f>
        <v>1</v>
      </c>
      <c r="P922">
        <v>1</v>
      </c>
      <c r="R922">
        <f>IF(_xlfn.XLOOKUP(drafter_draft_stats[[#This Row],[draft_id]],drafts[id],drafts[non_canonical])=TRUE,0,IF(drafter_draft_stats[[#This Row],[total_vetoes]]-drafter_draft_stats[[#This Row],[vetoes_used]]&gt;=1,1,0))</f>
        <v>0</v>
      </c>
      <c r="S922">
        <f>IF(_xlfn.XLOOKUP(drafter_draft_stats[[#This Row],[draft_id]],drafts[id],drafts[non_canonical])=TRUE,0,IF(drafter_draft_stats[[#This Row],[total_veto_overrides]]-drafter_draft_stats[[#This Row],[veto_overrides_used]]&gt;=1,1,0))</f>
        <v>0</v>
      </c>
    </row>
    <row r="923" spans="2:19" x14ac:dyDescent="0.25">
      <c r="B923" s="4" t="s">
        <v>15656</v>
      </c>
      <c r="C923" t="str">
        <f>_xlfn.XLOOKUP(drafter_draft_stats[[#This Row],[draft_id]],drafts[id],drafts[title])</f>
        <v>Woods Horror mini-Mega Live</v>
      </c>
      <c r="D923" t="s">
        <v>877</v>
      </c>
      <c r="E923" t="str">
        <f>_xlfn.XLOOKUP(drafter_draft_stats[[#This Row],[drafter_id]],drafters[id],drafters[name],"")</f>
        <v>Chris Thomas Devlin</v>
      </c>
      <c r="G923" t="str">
        <f>_xlfn.XLOOKUP(drafter_draft_stats[[#This Row],[drafter_team_id]],drafter_teams[id],drafter_teams[name],"")</f>
        <v/>
      </c>
      <c r="H923">
        <f>1</f>
        <v>1</v>
      </c>
      <c r="I923" cm="1">
        <f t="array" ref="I923">IF(_xlfn.XLOOKUP(drafter_draft_stats[[#This Row],[draft_id]],drafts[id],drafts[non_canonical])=TRUE,0,_xlfn.XLOOKUP(drafter_draft_stats[[#This Row],[drafter_id]],$D$2:$D922,$R$2:$R922,0,,-1))</f>
        <v>0</v>
      </c>
      <c r="J923" cm="1">
        <f t="array" ref="J923">IF(_xlfn.XLOOKUP(drafter_draft_stats[[#This Row],[draft_id]],drafts[id],drafts[non_canonical])=TRUE,0,_xlfn.XLOOKUP(drafter_draft_stats[[#This Row],[drafter_id]],$D$2:$D922,$S$2:$S922,0,,-1))</f>
        <v>0</v>
      </c>
      <c r="K923" cm="1">
        <f t="array" ref="K923">IF(_xlfn.XLOOKUP(1,(game_boards[draft_id]=drafter_draft_stats[[#This Row],[draft_id]])*(game_boards[drafter_id]=drafter_draft_stats[[#This Row],[drafter_id]]),game_boards[has_bonus_veto])=TRUE,1,0)</f>
        <v>1</v>
      </c>
      <c r="L923" cm="1">
        <f t="array" ref="L923">IF(_xlfn.XLOOKUP(1,(game_boards[draft_id]=drafter_draft_stats[[#This Row],[draft_id]])*(game_boards[drafter_id]=drafter_draft_stats[[#This Row],[drafter_id]]),game_boards[has_bonus_veto_override])=TRUE,1,0)</f>
        <v>0</v>
      </c>
      <c r="M923">
        <f>drafter_draft_stats[[#This Row],[starting_veto]]+drafter_draft_stats[[#This Row],[rollover_vetoes]]+drafter_draft_stats[[#This Row],[trivia_vetoes]]</f>
        <v>2</v>
      </c>
      <c r="N923">
        <f>drafter_draft_stats[[#This Row],[rollover_veto_override]]+drafter_draft_stats[[#This Row],[trivia_veto_override]]</f>
        <v>0</v>
      </c>
      <c r="R923">
        <f>IF(_xlfn.XLOOKUP(drafter_draft_stats[[#This Row],[draft_id]],drafts[id],drafts[non_canonical])=TRUE,0,IF(drafter_draft_stats[[#This Row],[total_vetoes]]-drafter_draft_stats[[#This Row],[vetoes_used]]&gt;=1,1,0))</f>
        <v>0</v>
      </c>
      <c r="S923">
        <f>IF(_xlfn.XLOOKUP(drafter_draft_stats[[#This Row],[draft_id]],drafts[id],drafts[non_canonical])=TRUE,0,IF(drafter_draft_stats[[#This Row],[total_veto_overrides]]-drafter_draft_stats[[#This Row],[veto_overrides_used]]&gt;=1,1,0))</f>
        <v>0</v>
      </c>
    </row>
    <row r="924" spans="2:19" x14ac:dyDescent="0.25">
      <c r="B924" s="4" t="s">
        <v>15656</v>
      </c>
      <c r="C924" t="str">
        <f>_xlfn.XLOOKUP(drafter_draft_stats[[#This Row],[draft_id]],drafts[id],drafts[title])</f>
        <v>Woods Horror mini-Mega Live</v>
      </c>
      <c r="D924" t="s">
        <v>805</v>
      </c>
      <c r="E924" t="str">
        <f>_xlfn.XLOOKUP(drafter_draft_stats[[#This Row],[drafter_id]],drafters[id],drafters[name],"")</f>
        <v>Elric Kane</v>
      </c>
      <c r="G924" t="str">
        <f>_xlfn.XLOOKUP(drafter_draft_stats[[#This Row],[drafter_team_id]],drafter_teams[id],drafter_teams[name],"")</f>
        <v/>
      </c>
      <c r="H924">
        <f>1</f>
        <v>1</v>
      </c>
      <c r="I924" cm="1">
        <f t="array" ref="I924">IF(_xlfn.XLOOKUP(drafter_draft_stats[[#This Row],[draft_id]],drafts[id],drafts[non_canonical])=TRUE,0,_xlfn.XLOOKUP(drafter_draft_stats[[#This Row],[drafter_id]],$D$2:$D923,$R$2:$R923,0,,-1))</f>
        <v>0</v>
      </c>
      <c r="J924" cm="1">
        <f t="array" ref="J924">IF(_xlfn.XLOOKUP(drafter_draft_stats[[#This Row],[draft_id]],drafts[id],drafts[non_canonical])=TRUE,0,_xlfn.XLOOKUP(drafter_draft_stats[[#This Row],[drafter_id]],$D$2:$D923,$S$2:$S923,0,,-1))</f>
        <v>0</v>
      </c>
      <c r="K924" cm="1">
        <f t="array" ref="K924">IF(_xlfn.XLOOKUP(1,(game_boards[draft_id]=drafter_draft_stats[[#This Row],[draft_id]])*(game_boards[drafter_id]=drafter_draft_stats[[#This Row],[drafter_id]]),game_boards[has_bonus_veto])=TRUE,1,0)</f>
        <v>0</v>
      </c>
      <c r="L924" cm="1">
        <f t="array" ref="L924">IF(_xlfn.XLOOKUP(1,(game_boards[draft_id]=drafter_draft_stats[[#This Row],[draft_id]])*(game_boards[drafter_id]=drafter_draft_stats[[#This Row],[drafter_id]]),game_boards[has_bonus_veto_override])=TRUE,1,0)</f>
        <v>0</v>
      </c>
      <c r="M924">
        <f>drafter_draft_stats[[#This Row],[starting_veto]]+drafter_draft_stats[[#This Row],[rollover_vetoes]]+drafter_draft_stats[[#This Row],[trivia_vetoes]]</f>
        <v>1</v>
      </c>
      <c r="N924">
        <f>drafter_draft_stats[[#This Row],[rollover_veto_override]]+drafter_draft_stats[[#This Row],[trivia_veto_override]]</f>
        <v>0</v>
      </c>
      <c r="R924">
        <f>IF(_xlfn.XLOOKUP(drafter_draft_stats[[#This Row],[draft_id]],drafts[id],drafts[non_canonical])=TRUE,0,IF(drafter_draft_stats[[#This Row],[total_vetoes]]-drafter_draft_stats[[#This Row],[vetoes_used]]&gt;=1,1,0))</f>
        <v>0</v>
      </c>
      <c r="S924">
        <f>IF(_xlfn.XLOOKUP(drafter_draft_stats[[#This Row],[draft_id]],drafts[id],drafts[non_canonical])=TRUE,0,IF(drafter_draft_stats[[#This Row],[total_veto_overrides]]-drafter_draft_stats[[#This Row],[veto_overrides_used]]&gt;=1,1,0))</f>
        <v>0</v>
      </c>
    </row>
    <row r="925" spans="2:19" x14ac:dyDescent="0.25">
      <c r="B925" s="5" t="s">
        <v>15656</v>
      </c>
      <c r="C925" t="str">
        <f>_xlfn.XLOOKUP(drafter_draft_stats[[#This Row],[draft_id]],drafts[id],drafts[title])</f>
        <v>Woods Horror mini-Mega Live</v>
      </c>
      <c r="D925" t="s">
        <v>845</v>
      </c>
      <c r="E925" t="str">
        <f>_xlfn.XLOOKUP(drafter_draft_stats[[#This Row],[drafter_id]],drafters[id],drafters[name],"")</f>
        <v>Rebekah McKendry</v>
      </c>
      <c r="G925" t="str">
        <f>_xlfn.XLOOKUP(drafter_draft_stats[[#This Row],[drafter_team_id]],drafter_teams[id],drafter_teams[name],"")</f>
        <v/>
      </c>
      <c r="H925">
        <f>1</f>
        <v>1</v>
      </c>
      <c r="I925" cm="1">
        <f t="array" ref="I925">IF(_xlfn.XLOOKUP(drafter_draft_stats[[#This Row],[draft_id]],drafts[id],drafts[non_canonical])=TRUE,0,_xlfn.XLOOKUP(drafter_draft_stats[[#This Row],[drafter_id]],$D$2:$D924,$R$2:$R924,0,,-1))</f>
        <v>0</v>
      </c>
      <c r="J925" cm="1">
        <f t="array" ref="J925">IF(_xlfn.XLOOKUP(drafter_draft_stats[[#This Row],[draft_id]],drafts[id],drafts[non_canonical])=TRUE,0,_xlfn.XLOOKUP(drafter_draft_stats[[#This Row],[drafter_id]],$D$2:$D924,$S$2:$S924,0,,-1))</f>
        <v>0</v>
      </c>
      <c r="K925" cm="1">
        <f t="array" ref="K925">IF(_xlfn.XLOOKUP(1,(game_boards[draft_id]=drafter_draft_stats[[#This Row],[draft_id]])*(game_boards[drafter_id]=drafter_draft_stats[[#This Row],[drafter_id]]),game_boards[has_bonus_veto])=TRUE,1,0)</f>
        <v>0</v>
      </c>
      <c r="L925" cm="1">
        <f t="array" ref="L925">IF(_xlfn.XLOOKUP(1,(game_boards[draft_id]=drafter_draft_stats[[#This Row],[draft_id]])*(game_boards[drafter_id]=drafter_draft_stats[[#This Row],[drafter_id]]),game_boards[has_bonus_veto_override])=TRUE,1,0)</f>
        <v>1</v>
      </c>
      <c r="M925">
        <f>drafter_draft_stats[[#This Row],[starting_veto]]+drafter_draft_stats[[#This Row],[rollover_vetoes]]+drafter_draft_stats[[#This Row],[trivia_vetoes]]</f>
        <v>1</v>
      </c>
      <c r="N925">
        <f>drafter_draft_stats[[#This Row],[rollover_veto_override]]+drafter_draft_stats[[#This Row],[trivia_veto_override]]</f>
        <v>1</v>
      </c>
      <c r="P925">
        <v>1</v>
      </c>
      <c r="R925">
        <f>IF(_xlfn.XLOOKUP(drafter_draft_stats[[#This Row],[draft_id]],drafts[id],drafts[non_canonical])=TRUE,0,IF(drafter_draft_stats[[#This Row],[total_vetoes]]-drafter_draft_stats[[#This Row],[vetoes_used]]&gt;=1,1,0))</f>
        <v>0</v>
      </c>
      <c r="S925">
        <f>IF(_xlfn.XLOOKUP(drafter_draft_stats[[#This Row],[draft_id]],drafts[id],drafts[non_canonical])=TRUE,0,IF(drafter_draft_stats[[#This Row],[total_veto_overrides]]-drafter_draft_stats[[#This Row],[veto_overrides_used]]&gt;=1,1,0))</f>
        <v>0</v>
      </c>
    </row>
    <row r="926" spans="2:19" x14ac:dyDescent="0.25">
      <c r="B926" s="5" t="s">
        <v>15656</v>
      </c>
      <c r="C926" t="str">
        <f>_xlfn.XLOOKUP(drafter_draft_stats[[#This Row],[draft_id]],drafts[id],drafts[title])</f>
        <v>Woods Horror mini-Mega Live</v>
      </c>
      <c r="D926" t="s">
        <v>915</v>
      </c>
      <c r="E926" t="str">
        <f>_xlfn.XLOOKUP(drafter_draft_stats[[#This Row],[drafter_id]],drafters[id],drafters[name],"")</f>
        <v>Billy Ray Brewton</v>
      </c>
      <c r="G926" t="str">
        <f>_xlfn.XLOOKUP(drafter_draft_stats[[#This Row],[drafter_team_id]],drafter_teams[id],drafter_teams[name],"")</f>
        <v/>
      </c>
      <c r="H926">
        <f>1</f>
        <v>1</v>
      </c>
      <c r="I926" cm="1">
        <f t="array" ref="I926">IF(_xlfn.XLOOKUP(drafter_draft_stats[[#This Row],[draft_id]],drafts[id],drafts[non_canonical])=TRUE,0,_xlfn.XLOOKUP(drafter_draft_stats[[#This Row],[drafter_id]],$D$2:$D925,$R$2:$R925,0,,-1))</f>
        <v>0</v>
      </c>
      <c r="J926" cm="1">
        <f t="array" ref="J926">IF(_xlfn.XLOOKUP(drafter_draft_stats[[#This Row],[draft_id]],drafts[id],drafts[non_canonical])=TRUE,0,_xlfn.XLOOKUP(drafter_draft_stats[[#This Row],[drafter_id]],$D$2:$D925,$S$2:$S925,0,,-1))</f>
        <v>0</v>
      </c>
      <c r="K926" cm="1">
        <f t="array" ref="K926">IF(_xlfn.XLOOKUP(1,(game_boards[draft_id]=drafter_draft_stats[[#This Row],[draft_id]])*(game_boards[drafter_id]=drafter_draft_stats[[#This Row],[drafter_id]]),game_boards[has_bonus_veto])=TRUE,1,0)</f>
        <v>1</v>
      </c>
      <c r="L926" cm="1">
        <f t="array" ref="L926">IF(_xlfn.XLOOKUP(1,(game_boards[draft_id]=drafter_draft_stats[[#This Row],[draft_id]])*(game_boards[drafter_id]=drafter_draft_stats[[#This Row],[drafter_id]]),game_boards[has_bonus_veto_override])=TRUE,1,0)</f>
        <v>0</v>
      </c>
      <c r="M926">
        <f>drafter_draft_stats[[#This Row],[starting_veto]]+drafter_draft_stats[[#This Row],[rollover_vetoes]]+drafter_draft_stats[[#This Row],[trivia_vetoes]]</f>
        <v>2</v>
      </c>
      <c r="N926">
        <f>drafter_draft_stats[[#This Row],[rollover_veto_override]]+drafter_draft_stats[[#This Row],[trivia_veto_override]]</f>
        <v>0</v>
      </c>
      <c r="P926">
        <v>1</v>
      </c>
      <c r="R926">
        <f>IF(_xlfn.XLOOKUP(drafter_draft_stats[[#This Row],[draft_id]],drafts[id],drafts[non_canonical])=TRUE,0,IF(drafter_draft_stats[[#This Row],[total_vetoes]]-drafter_draft_stats[[#This Row],[vetoes_used]]&gt;=1,1,0))</f>
        <v>0</v>
      </c>
      <c r="S926">
        <f>IF(_xlfn.XLOOKUP(drafter_draft_stats[[#This Row],[draft_id]],drafts[id],drafts[non_canonical])=TRUE,0,IF(drafter_draft_stats[[#This Row],[total_veto_overrides]]-drafter_draft_stats[[#This Row],[veto_overrides_used]]&gt;=1,1,0))</f>
        <v>0</v>
      </c>
    </row>
    <row r="927" spans="2:19" x14ac:dyDescent="0.25">
      <c r="B927" s="5" t="s">
        <v>16479</v>
      </c>
      <c r="C927" t="str">
        <f>_xlfn.XLOOKUP(drafter_draft_stats[[#This Row],[draft_id]],drafts[id],drafts[title])</f>
        <v>Body Swap</v>
      </c>
      <c r="D927" t="s">
        <v>983</v>
      </c>
      <c r="E927" t="str">
        <f>_xlfn.XLOOKUP(drafter_draft_stats[[#This Row],[drafter_id]],drafters[id],drafters[name],"")</f>
        <v>B.J. Colangelo</v>
      </c>
      <c r="G927" t="str">
        <f>_xlfn.XLOOKUP(drafter_draft_stats[[#This Row],[drafter_team_id]],drafter_teams[id],drafter_teams[name],"")</f>
        <v/>
      </c>
      <c r="H927">
        <f>1</f>
        <v>1</v>
      </c>
      <c r="I927" cm="1">
        <f t="array" ref="I927">IF(_xlfn.XLOOKUP(drafter_draft_stats[[#This Row],[draft_id]],drafts[id],drafts[non_canonical])=TRUE,0,_xlfn.XLOOKUP(drafter_draft_stats[[#This Row],[drafter_id]],$D$2:$D926,$R$2:$R926,0,,-1))</f>
        <v>0</v>
      </c>
      <c r="J927" cm="1">
        <f t="array" ref="J927">IF(_xlfn.XLOOKUP(drafter_draft_stats[[#This Row],[draft_id]],drafts[id],drafts[non_canonical])=TRUE,0,_xlfn.XLOOKUP(drafter_draft_stats[[#This Row],[drafter_id]],$D$2:$D926,$S$2:$S926,0,,-1))</f>
        <v>0</v>
      </c>
      <c r="K927" cm="1">
        <f t="array" ref="K927">IF(_xlfn.XLOOKUP(1,(game_boards[draft_id]=drafter_draft_stats[[#This Row],[draft_id]])*(game_boards[drafter_id]=drafter_draft_stats[[#This Row],[drafter_id]]),game_boards[has_bonus_veto])=TRUE,1,0)</f>
        <v>0</v>
      </c>
      <c r="L927" cm="1">
        <f t="array" ref="L927">IF(_xlfn.XLOOKUP(1,(game_boards[draft_id]=drafter_draft_stats[[#This Row],[draft_id]])*(game_boards[drafter_id]=drafter_draft_stats[[#This Row],[drafter_id]]),game_boards[has_bonus_veto_override])=TRUE,1,0)</f>
        <v>0</v>
      </c>
      <c r="M927">
        <f>drafter_draft_stats[[#This Row],[starting_veto]]+drafter_draft_stats[[#This Row],[rollover_vetoes]]+drafter_draft_stats[[#This Row],[trivia_vetoes]]</f>
        <v>1</v>
      </c>
      <c r="N927">
        <f>drafter_draft_stats[[#This Row],[rollover_veto_override]]+drafter_draft_stats[[#This Row],[trivia_veto_override]]</f>
        <v>0</v>
      </c>
      <c r="R927">
        <f>IF(_xlfn.XLOOKUP(drafter_draft_stats[[#This Row],[draft_id]],drafts[id],drafts[non_canonical])=TRUE,0,IF(drafter_draft_stats[[#This Row],[total_vetoes]]-drafter_draft_stats[[#This Row],[vetoes_used]]&gt;=1,1,0))</f>
        <v>1</v>
      </c>
      <c r="S927">
        <f>IF(_xlfn.XLOOKUP(drafter_draft_stats[[#This Row],[draft_id]],drafts[id],drafts[non_canonical])=TRUE,0,IF(drafter_draft_stats[[#This Row],[total_veto_overrides]]-drafter_draft_stats[[#This Row],[veto_overrides_used]]&gt;=1,1,0))</f>
        <v>0</v>
      </c>
    </row>
    <row r="928" spans="2:19" x14ac:dyDescent="0.25">
      <c r="B928" s="5" t="s">
        <v>16479</v>
      </c>
      <c r="C928" t="str">
        <f>_xlfn.XLOOKUP(drafter_draft_stats[[#This Row],[draft_id]],drafts[id],drafts[title])</f>
        <v>Body Swap</v>
      </c>
      <c r="D928" t="s">
        <v>1111</v>
      </c>
      <c r="E928" t="str">
        <f>_xlfn.XLOOKUP(drafter_draft_stats[[#This Row],[drafter_id]],drafters[id],drafters[name],"")</f>
        <v>Harmony Colangelo</v>
      </c>
      <c r="G928" t="str">
        <f>_xlfn.XLOOKUP(drafter_draft_stats[[#This Row],[drafter_team_id]],drafter_teams[id],drafter_teams[name],"")</f>
        <v/>
      </c>
      <c r="H928">
        <f>1</f>
        <v>1</v>
      </c>
      <c r="I928" cm="1">
        <f t="array" ref="I928">IF(_xlfn.XLOOKUP(drafter_draft_stats[[#This Row],[draft_id]],drafts[id],drafts[non_canonical])=TRUE,0,_xlfn.XLOOKUP(drafter_draft_stats[[#This Row],[drafter_id]],$D$2:$D927,$R$2:$R927,0,,-1))</f>
        <v>1</v>
      </c>
      <c r="J928" cm="1">
        <f t="array" ref="J928">IF(_xlfn.XLOOKUP(drafter_draft_stats[[#This Row],[draft_id]],drafts[id],drafts[non_canonical])=TRUE,0,_xlfn.XLOOKUP(drafter_draft_stats[[#This Row],[drafter_id]],$D$2:$D927,$S$2:$S927,0,,-1))</f>
        <v>0</v>
      </c>
      <c r="K928" cm="1">
        <f t="array" ref="K928">IF(_xlfn.XLOOKUP(1,(game_boards[draft_id]=drafter_draft_stats[[#This Row],[draft_id]])*(game_boards[drafter_id]=drafter_draft_stats[[#This Row],[drafter_id]]),game_boards[has_bonus_veto])=TRUE,1,0)</f>
        <v>0</v>
      </c>
      <c r="L928" cm="1">
        <f t="array" ref="L928">IF(_xlfn.XLOOKUP(1,(game_boards[draft_id]=drafter_draft_stats[[#This Row],[draft_id]])*(game_boards[drafter_id]=drafter_draft_stats[[#This Row],[drafter_id]]),game_boards[has_bonus_veto_override])=TRUE,1,0)</f>
        <v>0</v>
      </c>
      <c r="M928">
        <f>drafter_draft_stats[[#This Row],[starting_veto]]+drafter_draft_stats[[#This Row],[rollover_vetoes]]+drafter_draft_stats[[#This Row],[trivia_vetoes]]</f>
        <v>2</v>
      </c>
      <c r="N928">
        <f>drafter_draft_stats[[#This Row],[rollover_veto_override]]+drafter_draft_stats[[#This Row],[trivia_veto_override]]</f>
        <v>0</v>
      </c>
      <c r="P928">
        <v>1</v>
      </c>
      <c r="R928">
        <f>IF(_xlfn.XLOOKUP(drafter_draft_stats[[#This Row],[draft_id]],drafts[id],drafts[non_canonical])=TRUE,0,IF(drafter_draft_stats[[#This Row],[total_vetoes]]-drafter_draft_stats[[#This Row],[vetoes_used]]&gt;=1,1,0))</f>
        <v>1</v>
      </c>
      <c r="S928">
        <f>IF(_xlfn.XLOOKUP(drafter_draft_stats[[#This Row],[draft_id]],drafts[id],drafts[non_canonical])=TRUE,0,IF(drafter_draft_stats[[#This Row],[total_veto_overrides]]-drafter_draft_stats[[#This Row],[veto_overrides_used]]&gt;=1,1,0))</f>
        <v>0</v>
      </c>
    </row>
    <row r="929" spans="2:19" x14ac:dyDescent="0.25">
      <c r="B929" s="5" t="s">
        <v>16478</v>
      </c>
      <c r="C929" t="str">
        <f>_xlfn.XLOOKUP(drafter_draft_stats[[#This Row],[draft_id]],drafts[id],drafts[title])</f>
        <v>Disney Attractions Super Draft</v>
      </c>
      <c r="D929" t="s">
        <v>16954</v>
      </c>
      <c r="E929" t="str">
        <f>_xlfn.XLOOKUP(drafter_draft_stats[[#This Row],[drafter_id]],drafters[id],drafters[name],"")</f>
        <v>Mike Scollins</v>
      </c>
      <c r="G929" t="str">
        <f>_xlfn.XLOOKUP(drafter_draft_stats[[#This Row],[drafter_team_id]],drafter_teams[id],drafter_teams[name],"")</f>
        <v/>
      </c>
      <c r="H929">
        <f>1</f>
        <v>1</v>
      </c>
      <c r="I929" cm="1">
        <f t="array" ref="I929">IF(_xlfn.XLOOKUP(drafter_draft_stats[[#This Row],[draft_id]],drafts[id],drafts[non_canonical])=TRUE,0,_xlfn.XLOOKUP(drafter_draft_stats[[#This Row],[drafter_id]],$D$2:$D928,$R$2:$R928,0,,-1))</f>
        <v>0</v>
      </c>
      <c r="J929" cm="1">
        <f t="array" ref="J929">IF(_xlfn.XLOOKUP(drafter_draft_stats[[#This Row],[draft_id]],drafts[id],drafts[non_canonical])=TRUE,0,_xlfn.XLOOKUP(drafter_draft_stats[[#This Row],[drafter_id]],$D$2:$D928,$S$2:$S928,0,,-1))</f>
        <v>0</v>
      </c>
      <c r="K929" cm="1">
        <f t="array" ref="K929">IF(_xlfn.XLOOKUP(1,(game_boards[draft_id]=drafter_draft_stats[[#This Row],[draft_id]])*(game_boards[drafter_id]=drafter_draft_stats[[#This Row],[drafter_id]]),game_boards[has_bonus_veto])=TRUE,1,0)</f>
        <v>0</v>
      </c>
      <c r="L929" cm="1">
        <f t="array" ref="L929">IF(_xlfn.XLOOKUP(1,(game_boards[draft_id]=drafter_draft_stats[[#This Row],[draft_id]])*(game_boards[drafter_id]=drafter_draft_stats[[#This Row],[drafter_id]]),game_boards[has_bonus_veto_override])=TRUE,1,0)</f>
        <v>0</v>
      </c>
      <c r="M929">
        <f>drafter_draft_stats[[#This Row],[starting_veto]]+drafter_draft_stats[[#This Row],[rollover_vetoes]]+drafter_draft_stats[[#This Row],[trivia_vetoes]]</f>
        <v>1</v>
      </c>
      <c r="N929">
        <f>drafter_draft_stats[[#This Row],[rollover_veto_override]]+drafter_draft_stats[[#This Row],[trivia_veto_override]]</f>
        <v>0</v>
      </c>
      <c r="P929">
        <v>1</v>
      </c>
      <c r="R929">
        <f>IF(_xlfn.XLOOKUP(drafter_draft_stats[[#This Row],[draft_id]],drafts[id],drafts[non_canonical])=TRUE,0,IF(drafter_draft_stats[[#This Row],[total_vetoes]]-drafter_draft_stats[[#This Row],[vetoes_used]]&gt;=1,1,0))</f>
        <v>0</v>
      </c>
      <c r="S929">
        <f>IF(_xlfn.XLOOKUP(drafter_draft_stats[[#This Row],[draft_id]],drafts[id],drafts[non_canonical])=TRUE,0,IF(drafter_draft_stats[[#This Row],[total_veto_overrides]]-drafter_draft_stats[[#This Row],[veto_overrides_used]]&gt;=1,1,0))</f>
        <v>0</v>
      </c>
    </row>
    <row r="930" spans="2:19" x14ac:dyDescent="0.25">
      <c r="B930" s="5" t="s">
        <v>16478</v>
      </c>
      <c r="C930" t="str">
        <f>_xlfn.XLOOKUP(drafter_draft_stats[[#This Row],[draft_id]],drafts[id],drafts[title])</f>
        <v>Disney Attractions Super Draft</v>
      </c>
      <c r="D930" t="s">
        <v>16955</v>
      </c>
      <c r="E930" t="str">
        <f>_xlfn.XLOOKUP(drafter_draft_stats[[#This Row],[drafter_id]],drafters[id],drafters[name],"")</f>
        <v>Kevin Tully</v>
      </c>
      <c r="G930" t="str">
        <f>_xlfn.XLOOKUP(drafter_draft_stats[[#This Row],[drafter_team_id]],drafter_teams[id],drafter_teams[name],"")</f>
        <v/>
      </c>
      <c r="H930">
        <f>1</f>
        <v>1</v>
      </c>
      <c r="I930" cm="1">
        <f t="array" ref="I930">IF(_xlfn.XLOOKUP(drafter_draft_stats[[#This Row],[draft_id]],drafts[id],drafts[non_canonical])=TRUE,0,_xlfn.XLOOKUP(drafter_draft_stats[[#This Row],[drafter_id]],$D$2:$D929,$R$2:$R929,0,,-1))</f>
        <v>0</v>
      </c>
      <c r="J930" cm="1">
        <f t="array" ref="J930">IF(_xlfn.XLOOKUP(drafter_draft_stats[[#This Row],[draft_id]],drafts[id],drafts[non_canonical])=TRUE,0,_xlfn.XLOOKUP(drafter_draft_stats[[#This Row],[drafter_id]],$D$2:$D929,$S$2:$S929,0,,-1))</f>
        <v>0</v>
      </c>
      <c r="K930" cm="1">
        <f t="array" ref="K930">IF(_xlfn.XLOOKUP(1,(game_boards[draft_id]=drafter_draft_stats[[#This Row],[draft_id]])*(game_boards[drafter_id]=drafter_draft_stats[[#This Row],[drafter_id]]),game_boards[has_bonus_veto])=TRUE,1,0)</f>
        <v>0</v>
      </c>
      <c r="L930" cm="1">
        <f t="array" ref="L930">IF(_xlfn.XLOOKUP(1,(game_boards[draft_id]=drafter_draft_stats[[#This Row],[draft_id]])*(game_boards[drafter_id]=drafter_draft_stats[[#This Row],[drafter_id]]),game_boards[has_bonus_veto_override])=TRUE,1,0)</f>
        <v>0</v>
      </c>
      <c r="M930">
        <f>drafter_draft_stats[[#This Row],[starting_veto]]+drafter_draft_stats[[#This Row],[rollover_vetoes]]+drafter_draft_stats[[#This Row],[trivia_vetoes]]</f>
        <v>1</v>
      </c>
      <c r="N930">
        <f>drafter_draft_stats[[#This Row],[rollover_veto_override]]+drafter_draft_stats[[#This Row],[trivia_veto_override]]</f>
        <v>0</v>
      </c>
      <c r="P930">
        <v>1</v>
      </c>
      <c r="R930">
        <f>IF(_xlfn.XLOOKUP(drafter_draft_stats[[#This Row],[draft_id]],drafts[id],drafts[non_canonical])=TRUE,0,IF(drafter_draft_stats[[#This Row],[total_vetoes]]-drafter_draft_stats[[#This Row],[vetoes_used]]&gt;=1,1,0))</f>
        <v>0</v>
      </c>
      <c r="S930">
        <f>IF(_xlfn.XLOOKUP(drafter_draft_stats[[#This Row],[draft_id]],drafts[id],drafts[non_canonical])=TRUE,0,IF(drafter_draft_stats[[#This Row],[total_veto_overrides]]-drafter_draft_stats[[#This Row],[veto_overrides_used]]&gt;=1,1,0))</f>
        <v>0</v>
      </c>
    </row>
    <row r="931" spans="2:19" x14ac:dyDescent="0.25">
      <c r="B931" s="15" t="s">
        <v>17145</v>
      </c>
      <c r="C931" t="str">
        <f>_xlfn.XLOOKUP(drafter_draft_stats[[#This Row],[draft_id]],drafts[id],drafts[title])</f>
        <v>Stalked by My Doctor</v>
      </c>
      <c r="D931" t="s">
        <v>1237</v>
      </c>
      <c r="E931" s="16" t="str">
        <f>_xlfn.XLOOKUP(drafter_draft_stats[[#This Row],[drafter_id]],drafters[id],drafters[name],"")</f>
        <v>Clay Keller</v>
      </c>
      <c r="G931" s="16" t="str">
        <f>_xlfn.XLOOKUP(drafter_draft_stats[[#This Row],[drafter_team_id]],drafter_teams[id],drafter_teams[name],"")</f>
        <v/>
      </c>
      <c r="H931">
        <f>1</f>
        <v>1</v>
      </c>
      <c r="I931" cm="1">
        <f t="array" ref="I931">IF(_xlfn.XLOOKUP(drafter_draft_stats[[#This Row],[draft_id]],drafts[id],drafts[non_canonical])=TRUE,0,_xlfn.XLOOKUP(drafter_draft_stats[[#This Row],[drafter_id]],$D$2:$D930,$R$2:$R930,0,,-1))</f>
        <v>0</v>
      </c>
      <c r="J931" cm="1">
        <f t="array" ref="J931">IF(_xlfn.XLOOKUP(drafter_draft_stats[[#This Row],[draft_id]],drafts[id],drafts[non_canonical])=TRUE,0,_xlfn.XLOOKUP(drafter_draft_stats[[#This Row],[drafter_id]],$D$2:$D930,$S$2:$S930,0,,-1))</f>
        <v>0</v>
      </c>
      <c r="K931" cm="1">
        <f t="array" ref="K931">IF(_xlfn.XLOOKUP(1,(game_boards[draft_id]=drafter_draft_stats[[#This Row],[draft_id]])*(game_boards[drafter_id]=drafter_draft_stats[[#This Row],[drafter_id]]),game_boards[has_bonus_veto])=TRUE,1,0)</f>
        <v>0</v>
      </c>
      <c r="L931" cm="1">
        <f t="array" ref="L931">IF(_xlfn.XLOOKUP(1,(game_boards[draft_id]=drafter_draft_stats[[#This Row],[draft_id]])*(game_boards[drafter_id]=drafter_draft_stats[[#This Row],[drafter_id]]),game_boards[has_bonus_veto_override])=TRUE,1,0)</f>
        <v>0</v>
      </c>
      <c r="M931">
        <f>drafter_draft_stats[[#This Row],[starting_veto]]+drafter_draft_stats[[#This Row],[rollover_vetoes]]+drafter_draft_stats[[#This Row],[trivia_vetoes]]</f>
        <v>1</v>
      </c>
      <c r="N931">
        <f>drafter_draft_stats[[#This Row],[rollover_veto_override]]+drafter_draft_stats[[#This Row],[trivia_veto_override]]</f>
        <v>0</v>
      </c>
      <c r="R931">
        <f>IF(_xlfn.XLOOKUP(drafter_draft_stats[[#This Row],[draft_id]],drafts[id],drafts[non_canonical])=TRUE,0,IF(drafter_draft_stats[[#This Row],[total_vetoes]]-drafter_draft_stats[[#This Row],[vetoes_used]]&gt;=1,1,0))</f>
        <v>0</v>
      </c>
      <c r="S931">
        <f>IF(_xlfn.XLOOKUP(drafter_draft_stats[[#This Row],[draft_id]],drafts[id],drafts[non_canonical])=TRUE,0,IF(drafter_draft_stats[[#This Row],[total_veto_overrides]]-drafter_draft_stats[[#This Row],[veto_overrides_used]]&gt;=1,1,0))</f>
        <v>0</v>
      </c>
    </row>
    <row r="932" spans="2:19" x14ac:dyDescent="0.25">
      <c r="B932" s="20" t="s">
        <v>17145</v>
      </c>
      <c r="C932" t="str">
        <f>_xlfn.XLOOKUP(drafter_draft_stats[[#This Row],[draft_id]],drafts[id],drafts[title])</f>
        <v>Stalked by My Doctor</v>
      </c>
      <c r="D932" t="s">
        <v>1115</v>
      </c>
      <c r="E932" s="16" t="str">
        <f>_xlfn.XLOOKUP(drafter_draft_stats[[#This Row],[drafter_id]],drafters[id],drafters[name],"")</f>
        <v>Ryan Marker</v>
      </c>
      <c r="G932" s="16" t="str">
        <f>_xlfn.XLOOKUP(drafter_draft_stats[[#This Row],[drafter_team_id]],drafter_teams[id],drafter_teams[name],"")</f>
        <v/>
      </c>
      <c r="H932">
        <f>1</f>
        <v>1</v>
      </c>
      <c r="I932" cm="1">
        <f t="array" ref="I932">IF(_xlfn.XLOOKUP(drafter_draft_stats[[#This Row],[draft_id]],drafts[id],drafts[non_canonical])=TRUE,0,_xlfn.XLOOKUP(drafter_draft_stats[[#This Row],[drafter_id]],$D$2:$D931,$R$2:$R931,0,,-1))</f>
        <v>0</v>
      </c>
      <c r="J932" cm="1">
        <f t="array" ref="J932">IF(_xlfn.XLOOKUP(drafter_draft_stats[[#This Row],[draft_id]],drafts[id],drafts[non_canonical])=TRUE,0,_xlfn.XLOOKUP(drafter_draft_stats[[#This Row],[drafter_id]],$D$2:$D931,$S$2:$S931,0,,-1))</f>
        <v>0</v>
      </c>
      <c r="K932" cm="1">
        <f t="array" ref="K932">IF(_xlfn.XLOOKUP(1,(game_boards[draft_id]=drafter_draft_stats[[#This Row],[draft_id]])*(game_boards[drafter_id]=drafter_draft_stats[[#This Row],[drafter_id]]),game_boards[has_bonus_veto])=TRUE,1,0)</f>
        <v>0</v>
      </c>
      <c r="L932" cm="1">
        <f t="array" ref="L932">IF(_xlfn.XLOOKUP(1,(game_boards[draft_id]=drafter_draft_stats[[#This Row],[draft_id]])*(game_boards[drafter_id]=drafter_draft_stats[[#This Row],[drafter_id]]),game_boards[has_bonus_veto_override])=TRUE,1,0)</f>
        <v>0</v>
      </c>
      <c r="M932">
        <f>drafter_draft_stats[[#This Row],[starting_veto]]+drafter_draft_stats[[#This Row],[rollover_vetoes]]+drafter_draft_stats[[#This Row],[trivia_vetoes]]</f>
        <v>1</v>
      </c>
      <c r="N932">
        <f>drafter_draft_stats[[#This Row],[rollover_veto_override]]+drafter_draft_stats[[#This Row],[trivia_veto_override]]</f>
        <v>0</v>
      </c>
      <c r="R932">
        <f>IF(_xlfn.XLOOKUP(drafter_draft_stats[[#This Row],[draft_id]],drafts[id],drafts[non_canonical])=TRUE,0,IF(drafter_draft_stats[[#This Row],[total_vetoes]]-drafter_draft_stats[[#This Row],[vetoes_used]]&gt;=1,1,0))</f>
        <v>0</v>
      </c>
      <c r="S932">
        <f>IF(_xlfn.XLOOKUP(drafter_draft_stats[[#This Row],[draft_id]],drafts[id],drafts[non_canonical])=TRUE,0,IF(drafter_draft_stats[[#This Row],[total_veto_overrides]]-drafter_draft_stats[[#This Row],[veto_overrides_used]]&gt;=1,1,0))</f>
        <v>0</v>
      </c>
    </row>
    <row r="933" spans="2:19" x14ac:dyDescent="0.25">
      <c r="B933" s="15" t="s">
        <v>17146</v>
      </c>
      <c r="C933" t="str">
        <f>_xlfn.XLOOKUP(drafter_draft_stats[[#This Row],[draft_id]],drafts[id],drafts[title])</f>
        <v>Scorsese Short Films Super Draft</v>
      </c>
      <c r="D933" t="s">
        <v>1237</v>
      </c>
      <c r="E933" s="16" t="str">
        <f>_xlfn.XLOOKUP(drafter_draft_stats[[#This Row],[drafter_id]],drafters[id],drafters[name],"")</f>
        <v>Clay Keller</v>
      </c>
      <c r="G933" s="16" t="str">
        <f>_xlfn.XLOOKUP(drafter_draft_stats[[#This Row],[drafter_team_id]],drafter_teams[id],drafter_teams[name],"")</f>
        <v/>
      </c>
      <c r="H933">
        <f>1</f>
        <v>1</v>
      </c>
      <c r="I933" cm="1">
        <f t="array" ref="I933">IF(_xlfn.XLOOKUP(drafter_draft_stats[[#This Row],[draft_id]],drafts[id],drafts[non_canonical])=TRUE,0,_xlfn.XLOOKUP(drafter_draft_stats[[#This Row],[drafter_id]],$D$2:$D932,$R$2:$R932,0,,-1))</f>
        <v>0</v>
      </c>
      <c r="J933" cm="1">
        <f t="array" ref="J933">IF(_xlfn.XLOOKUP(drafter_draft_stats[[#This Row],[draft_id]],drafts[id],drafts[non_canonical])=TRUE,0,_xlfn.XLOOKUP(drafter_draft_stats[[#This Row],[drafter_id]],$D$2:$D932,$S$2:$S932,0,,-1))</f>
        <v>0</v>
      </c>
      <c r="K933" cm="1">
        <f t="array" ref="K933">IF(_xlfn.XLOOKUP(1,(game_boards[draft_id]=drafter_draft_stats[[#This Row],[draft_id]])*(game_boards[drafter_id]=drafter_draft_stats[[#This Row],[drafter_id]]),game_boards[has_bonus_veto])=TRUE,1,0)</f>
        <v>0</v>
      </c>
      <c r="L933" cm="1">
        <f t="array" ref="L933">IF(_xlfn.XLOOKUP(1,(game_boards[draft_id]=drafter_draft_stats[[#This Row],[draft_id]])*(game_boards[drafter_id]=drafter_draft_stats[[#This Row],[drafter_id]]),game_boards[has_bonus_veto_override])=TRUE,1,0)</f>
        <v>0</v>
      </c>
      <c r="M933">
        <f>drafter_draft_stats[[#This Row],[starting_veto]]+drafter_draft_stats[[#This Row],[rollover_vetoes]]+drafter_draft_stats[[#This Row],[trivia_vetoes]]</f>
        <v>1</v>
      </c>
      <c r="N933">
        <f>drafter_draft_stats[[#This Row],[rollover_veto_override]]+drafter_draft_stats[[#This Row],[trivia_veto_override]]</f>
        <v>0</v>
      </c>
      <c r="P933">
        <v>1</v>
      </c>
      <c r="R933">
        <f>IF(_xlfn.XLOOKUP(drafter_draft_stats[[#This Row],[draft_id]],drafts[id],drafts[non_canonical])=TRUE,0,IF(drafter_draft_stats[[#This Row],[total_vetoes]]-drafter_draft_stats[[#This Row],[vetoes_used]]&gt;=1,1,0))</f>
        <v>0</v>
      </c>
      <c r="S933">
        <f>IF(_xlfn.XLOOKUP(drafter_draft_stats[[#This Row],[draft_id]],drafts[id],drafts[non_canonical])=TRUE,0,IF(drafter_draft_stats[[#This Row],[total_veto_overrides]]-drafter_draft_stats[[#This Row],[veto_overrides_used]]&gt;=1,1,0))</f>
        <v>0</v>
      </c>
    </row>
    <row r="934" spans="2:19" x14ac:dyDescent="0.25">
      <c r="B934" s="20" t="s">
        <v>17146</v>
      </c>
      <c r="C934" t="str">
        <f>_xlfn.XLOOKUP(drafter_draft_stats[[#This Row],[draft_id]],drafts[id],drafts[title])</f>
        <v>Scorsese Short Films Super Draft</v>
      </c>
      <c r="D934" t="s">
        <v>789</v>
      </c>
      <c r="E934" s="16" t="str">
        <f>_xlfn.XLOOKUP(drafter_draft_stats[[#This Row],[drafter_id]],drafters[id],drafters[name],"")</f>
        <v>Bryan Cogman</v>
      </c>
      <c r="G934" s="16" t="str">
        <f>_xlfn.XLOOKUP(drafter_draft_stats[[#This Row],[drafter_team_id]],drafter_teams[id],drafter_teams[name],"")</f>
        <v/>
      </c>
      <c r="H934">
        <f>1</f>
        <v>1</v>
      </c>
      <c r="I934" cm="1">
        <f t="array" ref="I934">IF(_xlfn.XLOOKUP(drafter_draft_stats[[#This Row],[draft_id]],drafts[id],drafts[non_canonical])=TRUE,0,_xlfn.XLOOKUP(drafter_draft_stats[[#This Row],[drafter_id]],$D$2:$D933,$R$2:$R933,0,,-1))</f>
        <v>0</v>
      </c>
      <c r="J934" cm="1">
        <f t="array" ref="J934">IF(_xlfn.XLOOKUP(drafter_draft_stats[[#This Row],[draft_id]],drafts[id],drafts[non_canonical])=TRUE,0,_xlfn.XLOOKUP(drafter_draft_stats[[#This Row],[drafter_id]],$D$2:$D933,$S$2:$S933,0,,-1))</f>
        <v>0</v>
      </c>
      <c r="K934" cm="1">
        <f t="array" ref="K934">IF(_xlfn.XLOOKUP(1,(game_boards[draft_id]=drafter_draft_stats[[#This Row],[draft_id]])*(game_boards[drafter_id]=drafter_draft_stats[[#This Row],[drafter_id]]),game_boards[has_bonus_veto])=TRUE,1,0)</f>
        <v>0</v>
      </c>
      <c r="L934" cm="1">
        <f t="array" ref="L934">IF(_xlfn.XLOOKUP(1,(game_boards[draft_id]=drafter_draft_stats[[#This Row],[draft_id]])*(game_boards[drafter_id]=drafter_draft_stats[[#This Row],[drafter_id]]),game_boards[has_bonus_veto_override])=TRUE,1,0)</f>
        <v>0</v>
      </c>
      <c r="M934">
        <f>drafter_draft_stats[[#This Row],[starting_veto]]+drafter_draft_stats[[#This Row],[rollover_vetoes]]+drafter_draft_stats[[#This Row],[trivia_vetoes]]</f>
        <v>1</v>
      </c>
      <c r="N934">
        <f>drafter_draft_stats[[#This Row],[rollover_veto_override]]+drafter_draft_stats[[#This Row],[trivia_veto_override]]</f>
        <v>0</v>
      </c>
      <c r="P934">
        <v>1</v>
      </c>
      <c r="R934">
        <f>IF(_xlfn.XLOOKUP(drafter_draft_stats[[#This Row],[draft_id]],drafts[id],drafts[non_canonical])=TRUE,0,IF(drafter_draft_stats[[#This Row],[total_vetoes]]-drafter_draft_stats[[#This Row],[vetoes_used]]&gt;=1,1,0))</f>
        <v>0</v>
      </c>
      <c r="S934">
        <f>IF(_xlfn.XLOOKUP(drafter_draft_stats[[#This Row],[draft_id]],drafts[id],drafts[non_canonical])=TRUE,0,IF(drafter_draft_stats[[#This Row],[total_veto_overrides]]-drafter_draft_stats[[#This Row],[veto_overrides_used]]&gt;=1,1,0))</f>
        <v>0</v>
      </c>
    </row>
    <row r="935" spans="2:19" x14ac:dyDescent="0.25">
      <c r="B935" s="15" t="s">
        <v>17147</v>
      </c>
      <c r="C935" t="str">
        <f>_xlfn.XLOOKUP(drafter_draft_stats[[#This Row],[draft_id]],drafts[id],drafts[title])</f>
        <v>Scorsese Miscellaneous Documentaries</v>
      </c>
      <c r="D935" t="s">
        <v>1115</v>
      </c>
      <c r="E935" s="16" t="str">
        <f>_xlfn.XLOOKUP(drafter_draft_stats[[#This Row],[drafter_id]],drafters[id],drafters[name],"")</f>
        <v>Ryan Marker</v>
      </c>
      <c r="G935" s="16" t="str">
        <f>_xlfn.XLOOKUP(drafter_draft_stats[[#This Row],[drafter_team_id]],drafter_teams[id],drafter_teams[name],"")</f>
        <v/>
      </c>
      <c r="H935">
        <f>1</f>
        <v>1</v>
      </c>
      <c r="I935" cm="1">
        <f t="array" ref="I935">IF(_xlfn.XLOOKUP(drafter_draft_stats[[#This Row],[draft_id]],drafts[id],drafts[non_canonical])=TRUE,0,_xlfn.XLOOKUP(drafter_draft_stats[[#This Row],[drafter_id]],$D$2:$D934,$R$2:$R934,0,,-1))</f>
        <v>0</v>
      </c>
      <c r="J935" cm="1">
        <f t="array" ref="J935">IF(_xlfn.XLOOKUP(drafter_draft_stats[[#This Row],[draft_id]],drafts[id],drafts[non_canonical])=TRUE,0,_xlfn.XLOOKUP(drafter_draft_stats[[#This Row],[drafter_id]],$D$2:$D934,$S$2:$S934,0,,-1))</f>
        <v>0</v>
      </c>
      <c r="K935" cm="1">
        <f t="array" ref="K935">IF(_xlfn.XLOOKUP(1,(game_boards[draft_id]=drafter_draft_stats[[#This Row],[draft_id]])*(game_boards[drafter_id]=drafter_draft_stats[[#This Row],[drafter_id]]),game_boards[has_bonus_veto])=TRUE,1,0)</f>
        <v>0</v>
      </c>
      <c r="L935" cm="1">
        <f t="array" ref="L935">IF(_xlfn.XLOOKUP(1,(game_boards[draft_id]=drafter_draft_stats[[#This Row],[draft_id]])*(game_boards[drafter_id]=drafter_draft_stats[[#This Row],[drafter_id]]),game_boards[has_bonus_veto_override])=TRUE,1,0)</f>
        <v>0</v>
      </c>
      <c r="M935">
        <f>drafter_draft_stats[[#This Row],[starting_veto]]+drafter_draft_stats[[#This Row],[rollover_vetoes]]+drafter_draft_stats[[#This Row],[trivia_vetoes]]</f>
        <v>1</v>
      </c>
      <c r="N935">
        <f>drafter_draft_stats[[#This Row],[rollover_veto_override]]+drafter_draft_stats[[#This Row],[trivia_veto_override]]</f>
        <v>0</v>
      </c>
      <c r="R935">
        <f>IF(_xlfn.XLOOKUP(drafter_draft_stats[[#This Row],[draft_id]],drafts[id],drafts[non_canonical])=TRUE,0,IF(drafter_draft_stats[[#This Row],[total_vetoes]]-drafter_draft_stats[[#This Row],[vetoes_used]]&gt;=1,1,0))</f>
        <v>0</v>
      </c>
      <c r="S935">
        <f>IF(_xlfn.XLOOKUP(drafter_draft_stats[[#This Row],[draft_id]],drafts[id],drafts[non_canonical])=TRUE,0,IF(drafter_draft_stats[[#This Row],[total_veto_overrides]]-drafter_draft_stats[[#This Row],[veto_overrides_used]]&gt;=1,1,0))</f>
        <v>0</v>
      </c>
    </row>
    <row r="936" spans="2:19" x14ac:dyDescent="0.25">
      <c r="B936" s="20" t="s">
        <v>17147</v>
      </c>
      <c r="C936" t="str">
        <f>_xlfn.XLOOKUP(drafter_draft_stats[[#This Row],[draft_id]],drafts[id],drafts[title])</f>
        <v>Scorsese Miscellaneous Documentaries</v>
      </c>
      <c r="D936" t="s">
        <v>915</v>
      </c>
      <c r="E936" s="16" t="str">
        <f>_xlfn.XLOOKUP(drafter_draft_stats[[#This Row],[drafter_id]],drafters[id],drafters[name],"")</f>
        <v>Billy Ray Brewton</v>
      </c>
      <c r="G936" s="16" t="str">
        <f>_xlfn.XLOOKUP(drafter_draft_stats[[#This Row],[drafter_team_id]],drafter_teams[id],drafter_teams[name],"")</f>
        <v/>
      </c>
      <c r="H936">
        <f>1</f>
        <v>1</v>
      </c>
      <c r="I936" cm="1">
        <f t="array" ref="I936">IF(_xlfn.XLOOKUP(drafter_draft_stats[[#This Row],[draft_id]],drafts[id],drafts[non_canonical])=TRUE,0,_xlfn.XLOOKUP(drafter_draft_stats[[#This Row],[drafter_id]],$D$2:$D935,$R$2:$R935,0,,-1))</f>
        <v>0</v>
      </c>
      <c r="J936" cm="1">
        <f t="array" ref="J936">IF(_xlfn.XLOOKUP(drafter_draft_stats[[#This Row],[draft_id]],drafts[id],drafts[non_canonical])=TRUE,0,_xlfn.XLOOKUP(drafter_draft_stats[[#This Row],[drafter_id]],$D$2:$D935,$S$2:$S935,0,,-1))</f>
        <v>0</v>
      </c>
      <c r="K936" cm="1">
        <f t="array" ref="K936">IF(_xlfn.XLOOKUP(1,(game_boards[draft_id]=drafter_draft_stats[[#This Row],[draft_id]])*(game_boards[drafter_id]=drafter_draft_stats[[#This Row],[drafter_id]]),game_boards[has_bonus_veto])=TRUE,1,0)</f>
        <v>1</v>
      </c>
      <c r="L936" cm="1">
        <f t="array" ref="L936">IF(_xlfn.XLOOKUP(1,(game_boards[draft_id]=drafter_draft_stats[[#This Row],[draft_id]])*(game_boards[drafter_id]=drafter_draft_stats[[#This Row],[drafter_id]]),game_boards[has_bonus_veto_override])=TRUE,1,0)</f>
        <v>0</v>
      </c>
      <c r="M936">
        <f>drafter_draft_stats[[#This Row],[starting_veto]]+drafter_draft_stats[[#This Row],[rollover_vetoes]]+drafter_draft_stats[[#This Row],[trivia_vetoes]]</f>
        <v>2</v>
      </c>
      <c r="N936">
        <f>drafter_draft_stats[[#This Row],[rollover_veto_override]]+drafter_draft_stats[[#This Row],[trivia_veto_override]]</f>
        <v>0</v>
      </c>
      <c r="R936">
        <f>IF(_xlfn.XLOOKUP(drafter_draft_stats[[#This Row],[draft_id]],drafts[id],drafts[non_canonical])=TRUE,0,IF(drafter_draft_stats[[#This Row],[total_vetoes]]-drafter_draft_stats[[#This Row],[vetoes_used]]&gt;=1,1,0))</f>
        <v>0</v>
      </c>
      <c r="S936">
        <f>IF(_xlfn.XLOOKUP(drafter_draft_stats[[#This Row],[draft_id]],drafts[id],drafts[non_canonical])=TRUE,0,IF(drafter_draft_stats[[#This Row],[total_veto_overrides]]-drafter_draft_stats[[#This Row],[veto_overrides_used]]&gt;=1,1,0))</f>
        <v>0</v>
      </c>
    </row>
  </sheetData>
  <conditionalFormatting sqref="I1:I1048576 R1:R1048576">
    <cfRule type="cellIs" dxfId="22" priority="7" operator="equal">
      <formula>1</formula>
    </cfRule>
  </conditionalFormatting>
  <conditionalFormatting sqref="J1:J1048576 S1:S1048576">
    <cfRule type="cellIs" dxfId="21" priority="6" operator="equal">
      <formula>1</formula>
    </cfRule>
  </conditionalFormatting>
  <conditionalFormatting sqref="M1:M1048576">
    <cfRule type="cellIs" dxfId="20" priority="2" operator="between">
      <formula>2</formula>
      <formula>3</formula>
    </cfRule>
  </conditionalFormatting>
  <conditionalFormatting sqref="N1:N1048576">
    <cfRule type="cellIs" dxfId="19" priority="1" operator="between">
      <formula>1</formula>
      <formula>2</formula>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638BFF-9022-406D-9328-7E792F0FA754}">
  <dimension ref="A1:I921"/>
  <sheetViews>
    <sheetView workbookViewId="0"/>
  </sheetViews>
  <sheetFormatPr defaultRowHeight="15" x14ac:dyDescent="0.25"/>
  <cols>
    <col min="2" max="2" width="10.140625" customWidth="1"/>
    <col min="3" max="3" width="32.7109375" bestFit="1" customWidth="1"/>
    <col min="4" max="4" width="12" customWidth="1"/>
    <col min="5" max="5" width="19.28515625" bestFit="1" customWidth="1"/>
    <col min="6" max="6" width="17.5703125" customWidth="1"/>
    <col min="7" max="7" width="20.85546875" customWidth="1"/>
    <col min="8" max="8" width="16.7109375" style="9" customWidth="1"/>
    <col min="9" max="9" width="10.42578125" style="9" customWidth="1"/>
  </cols>
  <sheetData>
    <row r="1" spans="1:9" x14ac:dyDescent="0.25">
      <c r="A1" t="s">
        <v>0</v>
      </c>
      <c r="B1" t="s">
        <v>773</v>
      </c>
      <c r="C1" t="s">
        <v>1323</v>
      </c>
      <c r="D1" t="s">
        <v>1324</v>
      </c>
      <c r="E1" t="s">
        <v>1329</v>
      </c>
      <c r="F1" t="s">
        <v>1325</v>
      </c>
      <c r="G1" t="s">
        <v>1328</v>
      </c>
      <c r="H1" s="9" t="s">
        <v>15527</v>
      </c>
      <c r="I1" s="9" t="s">
        <v>8472</v>
      </c>
    </row>
    <row r="2" spans="1:9" x14ac:dyDescent="0.25">
      <c r="B2" t="s">
        <v>367</v>
      </c>
      <c r="C2" t="str">
        <f>_xlfn.XLOOKUP(trivia_results[[#This Row],[draft_id]],drafts[id],drafts[title])</f>
        <v>Threequels</v>
      </c>
      <c r="D2" t="s">
        <v>1177</v>
      </c>
      <c r="E2" t="str">
        <f>_xlfn.XLOOKUP(trivia_results[[#This Row],[drafter_id]],drafters[id],drafters[name],"")</f>
        <v>Darren Franich</v>
      </c>
      <c r="G2" t="str">
        <f>_xlfn.XLOOKUP(trivia_results[[#This Row],[drafter_team_id]],drafter_teams[id],drafter_teams[name],"")</f>
        <v/>
      </c>
    </row>
    <row r="3" spans="1:9" x14ac:dyDescent="0.25">
      <c r="B3" t="s">
        <v>367</v>
      </c>
      <c r="C3" t="str">
        <f>_xlfn.XLOOKUP(trivia_results[[#This Row],[draft_id]],drafts[id],drafts[title])</f>
        <v>Threequels</v>
      </c>
      <c r="D3" t="s">
        <v>913</v>
      </c>
      <c r="E3" t="str">
        <f>_xlfn.XLOOKUP(trivia_results[[#This Row],[drafter_id]],drafters[id],drafters[name],"")</f>
        <v>Chancellor Agard</v>
      </c>
      <c r="G3" t="str">
        <f>_xlfn.XLOOKUP(trivia_results[[#This Row],[drafter_team_id]],drafter_teams[id],drafter_teams[name],"")</f>
        <v/>
      </c>
    </row>
    <row r="4" spans="1:9" x14ac:dyDescent="0.25">
      <c r="B4" s="5" t="s">
        <v>697</v>
      </c>
      <c r="C4" t="str">
        <f>_xlfn.XLOOKUP(trivia_results[[#This Row],[draft_id]],drafts[id],drafts[title])</f>
        <v>Visitors From Another Planet</v>
      </c>
      <c r="D4" t="s">
        <v>1115</v>
      </c>
      <c r="E4" t="str">
        <f>_xlfn.XLOOKUP(trivia_results[[#This Row],[drafter_id]],drafters[id],drafters[name],"")</f>
        <v>Ryan Marker</v>
      </c>
      <c r="G4" t="str">
        <f>_xlfn.XLOOKUP(trivia_results[[#This Row],[drafter_team_id]],drafter_teams[id],drafter_teams[name],"")</f>
        <v/>
      </c>
    </row>
    <row r="5" spans="1:9" x14ac:dyDescent="0.25">
      <c r="B5" s="5" t="s">
        <v>697</v>
      </c>
      <c r="C5" t="str">
        <f>_xlfn.XLOOKUP(trivia_results[[#This Row],[draft_id]],drafts[id],drafts[title])</f>
        <v>Visitors From Another Planet</v>
      </c>
      <c r="D5" t="s">
        <v>1019</v>
      </c>
      <c r="E5" t="str">
        <f>_xlfn.XLOOKUP(trivia_results[[#This Row],[drafter_id]],drafters[id],drafters[name],"")</f>
        <v>Steve Berg</v>
      </c>
      <c r="G5" t="str">
        <f>_xlfn.XLOOKUP(trivia_results[[#This Row],[drafter_team_id]],drafter_teams[id],drafter_teams[name],"")</f>
        <v/>
      </c>
    </row>
    <row r="6" spans="1:9" x14ac:dyDescent="0.25">
      <c r="B6" s="5" t="s">
        <v>104</v>
      </c>
      <c r="C6" t="str">
        <f>_xlfn.XLOOKUP(trivia_results[[#This Row],[draft_id]],drafts[id],drafts[title])</f>
        <v>Audrey Hepburn</v>
      </c>
      <c r="D6" t="s">
        <v>1041</v>
      </c>
      <c r="E6" t="str">
        <f>_xlfn.XLOOKUP(trivia_results[[#This Row],[drafter_id]],drafters[id],drafters[name],"")</f>
        <v>Angela Matano</v>
      </c>
      <c r="G6" t="str">
        <f>_xlfn.XLOOKUP(trivia_results[[#This Row],[drafter_team_id]],drafter_teams[id],drafter_teams[name],"")</f>
        <v/>
      </c>
    </row>
    <row r="7" spans="1:9" x14ac:dyDescent="0.25">
      <c r="B7" s="5" t="s">
        <v>104</v>
      </c>
      <c r="C7" t="str">
        <f>_xlfn.XLOOKUP(trivia_results[[#This Row],[draft_id]],drafts[id],drafts[title])</f>
        <v>Audrey Hepburn</v>
      </c>
      <c r="D7" t="s">
        <v>893</v>
      </c>
      <c r="E7" t="str">
        <f>_xlfn.XLOOKUP(trivia_results[[#This Row],[drafter_id]],drafters[id],drafters[name],"")</f>
        <v>Tom Cendejas</v>
      </c>
      <c r="G7" t="str">
        <f>_xlfn.XLOOKUP(trivia_results[[#This Row],[drafter_team_id]],drafter_teams[id],drafter_teams[name],"")</f>
        <v/>
      </c>
    </row>
    <row r="8" spans="1:9" x14ac:dyDescent="0.25">
      <c r="B8" s="5" t="s">
        <v>236</v>
      </c>
      <c r="C8" t="str">
        <f>_xlfn.XLOOKUP(trivia_results[[#This Row],[draft_id]],drafts[id],drafts[title])</f>
        <v>Horror Sequels</v>
      </c>
      <c r="D8" t="s">
        <v>909</v>
      </c>
      <c r="E8" t="str">
        <f>_xlfn.XLOOKUP(trivia_results[[#This Row],[drafter_id]],drafters[id],drafters[name],"")</f>
        <v>Kyle Anderson</v>
      </c>
      <c r="G8" t="str">
        <f>_xlfn.XLOOKUP(trivia_results[[#This Row],[drafter_team_id]],drafter_teams[id],drafter_teams[name],"")</f>
        <v/>
      </c>
    </row>
    <row r="9" spans="1:9" x14ac:dyDescent="0.25">
      <c r="B9" s="5" t="s">
        <v>236</v>
      </c>
      <c r="C9" t="str">
        <f>_xlfn.XLOOKUP(trivia_results[[#This Row],[draft_id]],drafts[id],drafts[title])</f>
        <v>Horror Sequels</v>
      </c>
      <c r="D9" t="s">
        <v>915</v>
      </c>
      <c r="E9" t="str">
        <f>_xlfn.XLOOKUP(trivia_results[[#This Row],[drafter_id]],drafters[id],drafters[name],"")</f>
        <v>Billy Ray Brewton</v>
      </c>
      <c r="G9" t="str">
        <f>_xlfn.XLOOKUP(trivia_results[[#This Row],[drafter_team_id]],drafter_teams[id],drafter_teams[name],"")</f>
        <v/>
      </c>
    </row>
    <row r="10" spans="1:9" x14ac:dyDescent="0.25">
      <c r="B10" s="4" t="s">
        <v>208</v>
      </c>
      <c r="C10" t="str">
        <f>_xlfn.XLOOKUP(trivia_results[[#This Row],[draft_id]],drafts[id],drafts[title])</f>
        <v>Teen Horror (Millennial Edition)</v>
      </c>
      <c r="D10" t="s">
        <v>1001</v>
      </c>
      <c r="E10" t="str">
        <f>_xlfn.XLOOKUP(trivia_results[[#This Row],[drafter_id]],drafters[id],drafters[name],"")</f>
        <v>Piya Sinha-Roy</v>
      </c>
      <c r="G10" t="str">
        <f>_xlfn.XLOOKUP(trivia_results[[#This Row],[drafter_team_id]],drafter_teams[id],drafter_teams[name],"")</f>
        <v/>
      </c>
    </row>
    <row r="11" spans="1:9" x14ac:dyDescent="0.25">
      <c r="B11" s="5" t="s">
        <v>208</v>
      </c>
      <c r="C11" t="str">
        <f>_xlfn.XLOOKUP(trivia_results[[#This Row],[draft_id]],drafts[id],drafts[title])</f>
        <v>Teen Horror (Millennial Edition)</v>
      </c>
      <c r="D11" t="s">
        <v>1177</v>
      </c>
      <c r="E11" t="str">
        <f>_xlfn.XLOOKUP(trivia_results[[#This Row],[drafter_id]],drafters[id],drafters[name],"")</f>
        <v>Darren Franich</v>
      </c>
      <c r="G11" t="str">
        <f>_xlfn.XLOOKUP(trivia_results[[#This Row],[drafter_team_id]],drafter_teams[id],drafter_teams[name],"")</f>
        <v/>
      </c>
    </row>
    <row r="12" spans="1:9" x14ac:dyDescent="0.25">
      <c r="B12" s="4" t="s">
        <v>451</v>
      </c>
      <c r="C12" t="str">
        <f>_xlfn.XLOOKUP(trivia_results[[#This Row],[draft_id]],drafts[id],drafts[title])</f>
        <v>Stephen King Horror Adaptations</v>
      </c>
      <c r="D12" t="s">
        <v>915</v>
      </c>
      <c r="E12" t="str">
        <f>_xlfn.XLOOKUP(trivia_results[[#This Row],[drafter_id]],drafters[id],drafters[name],"")</f>
        <v>Billy Ray Brewton</v>
      </c>
      <c r="G12" t="str">
        <f>_xlfn.XLOOKUP(trivia_results[[#This Row],[drafter_team_id]],drafter_teams[id],drafter_teams[name],"")</f>
        <v/>
      </c>
    </row>
    <row r="13" spans="1:9" x14ac:dyDescent="0.25">
      <c r="B13" s="5" t="s">
        <v>451</v>
      </c>
      <c r="C13" t="str">
        <f>_xlfn.XLOOKUP(trivia_results[[#This Row],[draft_id]],drafts[id],drafts[title])</f>
        <v>Stephen King Horror Adaptations</v>
      </c>
      <c r="D13" t="s">
        <v>935</v>
      </c>
      <c r="E13" t="str">
        <f>_xlfn.XLOOKUP(trivia_results[[#This Row],[drafter_id]],drafters[id],drafters[name],"")</f>
        <v>Heidi Honeycutt</v>
      </c>
      <c r="G13" t="str">
        <f>_xlfn.XLOOKUP(trivia_results[[#This Row],[drafter_team_id]],drafter_teams[id],drafter_teams[name],"")</f>
        <v/>
      </c>
    </row>
    <row r="14" spans="1:9" x14ac:dyDescent="0.25">
      <c r="B14" s="4" t="s">
        <v>136</v>
      </c>
      <c r="C14" t="str">
        <f>_xlfn.XLOOKUP(trivia_results[[#This Row],[draft_id]],drafts[id],drafts[title])</f>
        <v>Time Travel</v>
      </c>
      <c r="D14" t="s">
        <v>1237</v>
      </c>
      <c r="E14" t="str">
        <f>_xlfn.XLOOKUP(trivia_results[[#This Row],[drafter_id]],drafters[id],drafters[name],"")</f>
        <v>Clay Keller</v>
      </c>
      <c r="G14" t="str">
        <f>_xlfn.XLOOKUP(trivia_results[[#This Row],[drafter_team_id]],drafter_teams[id],drafter_teams[name],"")</f>
        <v/>
      </c>
    </row>
    <row r="15" spans="1:9" x14ac:dyDescent="0.25">
      <c r="B15" s="5" t="s">
        <v>136</v>
      </c>
      <c r="C15" t="str">
        <f>_xlfn.XLOOKUP(trivia_results[[#This Row],[draft_id]],drafts[id],drafts[title])</f>
        <v>Time Travel</v>
      </c>
      <c r="D15" t="s">
        <v>1115</v>
      </c>
      <c r="E15" t="str">
        <f>_xlfn.XLOOKUP(trivia_results[[#This Row],[drafter_id]],drafters[id],drafters[name],"")</f>
        <v>Ryan Marker</v>
      </c>
      <c r="G15" t="str">
        <f>_xlfn.XLOOKUP(trivia_results[[#This Row],[drafter_team_id]],drafter_teams[id],drafter_teams[name],"")</f>
        <v/>
      </c>
    </row>
    <row r="16" spans="1:9" x14ac:dyDescent="0.25">
      <c r="B16" s="4" t="s">
        <v>65</v>
      </c>
      <c r="C16" t="str">
        <f>_xlfn.XLOOKUP(trivia_results[[#This Row],[draft_id]],drafts[id],drafts[title])</f>
        <v>Classic Christmas</v>
      </c>
      <c r="D16" t="s">
        <v>951</v>
      </c>
      <c r="E16" t="str">
        <f>_xlfn.XLOOKUP(trivia_results[[#This Row],[drafter_id]],drafters[id],drafters[name],"")</f>
        <v>Maureen Lee Lenker</v>
      </c>
      <c r="G16" t="str">
        <f>_xlfn.XLOOKUP(trivia_results[[#This Row],[drafter_team_id]],drafter_teams[id],drafter_teams[name],"")</f>
        <v/>
      </c>
      <c r="H16" s="9">
        <v>1</v>
      </c>
      <c r="I16" s="9">
        <f>_xlfn.RANK.EQ(trivia_results[[#This Row],[questions_won]],$H$16:$H$17)</f>
        <v>1</v>
      </c>
    </row>
    <row r="17" spans="2:9" x14ac:dyDescent="0.25">
      <c r="B17" s="5" t="s">
        <v>65</v>
      </c>
      <c r="C17" t="str">
        <f>_xlfn.XLOOKUP(trivia_results[[#This Row],[draft_id]],drafts[id],drafts[title])</f>
        <v>Classic Christmas</v>
      </c>
      <c r="D17" t="s">
        <v>939</v>
      </c>
      <c r="E17" t="str">
        <f>_xlfn.XLOOKUP(trivia_results[[#This Row],[drafter_id]],drafters[id],drafters[name],"")</f>
        <v>Vince Balzano</v>
      </c>
      <c r="G17" t="str">
        <f>_xlfn.XLOOKUP(trivia_results[[#This Row],[drafter_team_id]],drafter_teams[id],drafter_teams[name],"")</f>
        <v/>
      </c>
      <c r="H17" s="9">
        <v>0</v>
      </c>
      <c r="I17" s="9">
        <f>_xlfn.RANK.EQ(trivia_results[[#This Row],[questions_won]],$H$16:$H$17)</f>
        <v>2</v>
      </c>
    </row>
    <row r="18" spans="2:9" x14ac:dyDescent="0.25">
      <c r="B18" s="4" t="s">
        <v>58</v>
      </c>
      <c r="C18" t="str">
        <f>_xlfn.XLOOKUP(trivia_results[[#This Row],[draft_id]],drafts[id],drafts[title])</f>
        <v>Sports</v>
      </c>
      <c r="D18" t="s">
        <v>829</v>
      </c>
      <c r="E18" t="str">
        <f>_xlfn.XLOOKUP(trivia_results[[#This Row],[drafter_id]],drafters[id],drafters[name],"")</f>
        <v>Zed Cutsinger</v>
      </c>
      <c r="G18" t="str">
        <f>_xlfn.XLOOKUP(trivia_results[[#This Row],[drafter_team_id]],drafter_teams[id],drafter_teams[name],"")</f>
        <v/>
      </c>
    </row>
    <row r="19" spans="2:9" x14ac:dyDescent="0.25">
      <c r="B19" s="5" t="s">
        <v>58</v>
      </c>
      <c r="C19" t="str">
        <f>_xlfn.XLOOKUP(trivia_results[[#This Row],[draft_id]],drafts[id],drafts[title])</f>
        <v>Sports</v>
      </c>
      <c r="D19" t="s">
        <v>1149</v>
      </c>
      <c r="E19" t="str">
        <f>_xlfn.XLOOKUP(trivia_results[[#This Row],[drafter_id]],drafters[id],drafters[name],"")</f>
        <v>Dave Schilling</v>
      </c>
      <c r="G19" t="str">
        <f>_xlfn.XLOOKUP(trivia_results[[#This Row],[drafter_team_id]],drafter_teams[id],drafter_teams[name],"")</f>
        <v/>
      </c>
    </row>
    <row r="20" spans="2:9" x14ac:dyDescent="0.25">
      <c r="B20" s="6" t="s">
        <v>36</v>
      </c>
      <c r="C20" t="str">
        <f>_xlfn.XLOOKUP(trivia_results[[#This Row],[draft_id]],drafts[id],drafts[title])</f>
        <v>Dark Christmas</v>
      </c>
      <c r="D20" t="s">
        <v>915</v>
      </c>
      <c r="E20" t="str">
        <f>_xlfn.XLOOKUP(trivia_results[[#This Row],[drafter_id]],drafters[id],drafters[name],"")</f>
        <v>Billy Ray Brewton</v>
      </c>
      <c r="G20" t="str">
        <f>_xlfn.XLOOKUP(trivia_results[[#This Row],[drafter_team_id]],drafter_teams[id],drafter_teams[name],"")</f>
        <v/>
      </c>
    </row>
    <row r="21" spans="2:9" x14ac:dyDescent="0.25">
      <c r="B21" s="7" t="s">
        <v>36</v>
      </c>
      <c r="C21" t="str">
        <f>_xlfn.XLOOKUP(trivia_results[[#This Row],[draft_id]],drafts[id],drafts[title])</f>
        <v>Dark Christmas</v>
      </c>
      <c r="D21" t="s">
        <v>969</v>
      </c>
      <c r="E21" t="str">
        <f>_xlfn.XLOOKUP(trivia_results[[#This Row],[drafter_id]],drafters[id],drafters[name],"")</f>
        <v>Graham Skipper</v>
      </c>
      <c r="G21" t="str">
        <f>_xlfn.XLOOKUP(trivia_results[[#This Row],[drafter_team_id]],drafter_teams[id],drafter_teams[name],"")</f>
        <v/>
      </c>
    </row>
    <row r="22" spans="2:9" x14ac:dyDescent="0.25">
      <c r="B22" s="4" t="s">
        <v>675</v>
      </c>
      <c r="C22" t="str">
        <f>_xlfn.XLOOKUP(trivia_results[[#This Row],[draft_id]],drafts[id],drafts[title])</f>
        <v>Notable Nudes</v>
      </c>
      <c r="D22" t="s">
        <v>1041</v>
      </c>
      <c r="E22" t="str">
        <f>_xlfn.XLOOKUP(trivia_results[[#This Row],[drafter_id]],drafters[id],drafters[name],"")</f>
        <v>Angela Matano</v>
      </c>
      <c r="G22" t="str">
        <f>_xlfn.XLOOKUP(trivia_results[[#This Row],[drafter_team_id]],drafter_teams[id],drafter_teams[name],"")</f>
        <v/>
      </c>
    </row>
    <row r="23" spans="2:9" x14ac:dyDescent="0.25">
      <c r="B23" s="5" t="s">
        <v>675</v>
      </c>
      <c r="C23" t="str">
        <f>_xlfn.XLOOKUP(trivia_results[[#This Row],[draft_id]],drafts[id],drafts[title])</f>
        <v>Notable Nudes</v>
      </c>
      <c r="D23" t="s">
        <v>801</v>
      </c>
      <c r="E23" t="str">
        <f>_xlfn.XLOOKUP(trivia_results[[#This Row],[drafter_id]],drafters[id],drafters[name],"")</f>
        <v>Alec Tibaldi</v>
      </c>
      <c r="G23" t="str">
        <f>_xlfn.XLOOKUP(trivia_results[[#This Row],[drafter_team_id]],drafter_teams[id],drafter_teams[name],"")</f>
        <v/>
      </c>
    </row>
    <row r="24" spans="2:9" x14ac:dyDescent="0.25">
      <c r="B24" s="4" t="s">
        <v>126</v>
      </c>
      <c r="C24" t="str">
        <f>_xlfn.XLOOKUP(trivia_results[[#This Row],[draft_id]],drafts[id],drafts[title])</f>
        <v>Christopher Lee</v>
      </c>
      <c r="D24" t="s">
        <v>1235</v>
      </c>
      <c r="E24" t="str">
        <f>_xlfn.XLOOKUP(trivia_results[[#This Row],[drafter_id]],drafters[id],drafters[name],"")</f>
        <v>Amy Nicholson</v>
      </c>
      <c r="G24" t="str">
        <f>_xlfn.XLOOKUP(trivia_results[[#This Row],[drafter_team_id]],drafter_teams[id],drafter_teams[name],"")</f>
        <v/>
      </c>
    </row>
    <row r="25" spans="2:9" x14ac:dyDescent="0.25">
      <c r="B25" s="5" t="s">
        <v>126</v>
      </c>
      <c r="C25" t="str">
        <f>_xlfn.XLOOKUP(trivia_results[[#This Row],[draft_id]],drafts[id],drafts[title])</f>
        <v>Christopher Lee</v>
      </c>
      <c r="D25" t="s">
        <v>1245</v>
      </c>
      <c r="E25" t="str">
        <f>_xlfn.XLOOKUP(trivia_results[[#This Row],[drafter_id]],drafters[id],drafters[name],"")</f>
        <v>Eva Anderson</v>
      </c>
      <c r="G25" t="str">
        <f>_xlfn.XLOOKUP(trivia_results[[#This Row],[drafter_team_id]],drafter_teams[id],drafter_teams[name],"")</f>
        <v/>
      </c>
    </row>
    <row r="26" spans="2:9" x14ac:dyDescent="0.25">
      <c r="B26" s="4" t="s">
        <v>69</v>
      </c>
      <c r="C26" t="str">
        <f>_xlfn.XLOOKUP(trivia_results[[#This Row],[draft_id]],drafts[id],drafts[title])</f>
        <v>2018 Mega Draft</v>
      </c>
      <c r="D26" t="s">
        <v>1177</v>
      </c>
      <c r="E26" t="str">
        <f>_xlfn.XLOOKUP(trivia_results[[#This Row],[drafter_id]],drafters[id],drafters[name],"")</f>
        <v>Darren Franich</v>
      </c>
      <c r="G26" t="str">
        <f>_xlfn.XLOOKUP(trivia_results[[#This Row],[drafter_team_id]],drafter_teams[id],drafter_teams[name],"")</f>
        <v/>
      </c>
    </row>
    <row r="27" spans="2:9" x14ac:dyDescent="0.25">
      <c r="B27" s="4" t="s">
        <v>69</v>
      </c>
      <c r="C27" t="str">
        <f>_xlfn.XLOOKUP(trivia_results[[#This Row],[draft_id]],drafts[id],drafts[title])</f>
        <v>2018 Mega Draft</v>
      </c>
      <c r="D27" t="s">
        <v>1115</v>
      </c>
      <c r="E27" t="str">
        <f>_xlfn.XLOOKUP(trivia_results[[#This Row],[drafter_id]],drafters[id],drafters[name],"")</f>
        <v>Ryan Marker</v>
      </c>
      <c r="G27" t="str">
        <f>_xlfn.XLOOKUP(trivia_results[[#This Row],[drafter_team_id]],drafter_teams[id],drafter_teams[name],"")</f>
        <v/>
      </c>
    </row>
    <row r="28" spans="2:9" x14ac:dyDescent="0.25">
      <c r="B28" s="5" t="s">
        <v>69</v>
      </c>
      <c r="C28" t="str">
        <f>_xlfn.XLOOKUP(trivia_results[[#This Row],[draft_id]],drafts[id],drafts[title])</f>
        <v>2018 Mega Draft</v>
      </c>
      <c r="D28" t="s">
        <v>1237</v>
      </c>
      <c r="E28" t="str">
        <f>_xlfn.XLOOKUP(trivia_results[[#This Row],[drafter_id]],drafters[id],drafters[name],"")</f>
        <v>Clay Keller</v>
      </c>
      <c r="G28" t="str">
        <f>_xlfn.XLOOKUP(trivia_results[[#This Row],[drafter_team_id]],drafter_teams[id],drafter_teams[name],"")</f>
        <v/>
      </c>
    </row>
    <row r="29" spans="2:9" x14ac:dyDescent="0.25">
      <c r="B29" s="4" t="s">
        <v>746</v>
      </c>
      <c r="C29" t="str">
        <f>_xlfn.XLOOKUP(trivia_results[[#This Row],[draft_id]],drafts[id],drafts[title])</f>
        <v>Twist Endings</v>
      </c>
      <c r="D29" t="s">
        <v>969</v>
      </c>
      <c r="E29" t="str">
        <f>_xlfn.XLOOKUP(trivia_results[[#This Row],[drafter_id]],drafters[id],drafters[name],"")</f>
        <v>Graham Skipper</v>
      </c>
      <c r="G29" t="str">
        <f>_xlfn.XLOOKUP(trivia_results[[#This Row],[drafter_team_id]],drafter_teams[id],drafter_teams[name],"")</f>
        <v/>
      </c>
    </row>
    <row r="30" spans="2:9" x14ac:dyDescent="0.25">
      <c r="B30" s="5" t="s">
        <v>746</v>
      </c>
      <c r="C30" t="str">
        <f>_xlfn.XLOOKUP(trivia_results[[#This Row],[draft_id]],drafts[id],drafts[title])</f>
        <v>Twist Endings</v>
      </c>
      <c r="D30" t="s">
        <v>1135</v>
      </c>
      <c r="E30" t="str">
        <f>_xlfn.XLOOKUP(trivia_results[[#This Row],[drafter_id]],drafters[id],drafters[name],"")</f>
        <v>Sean Keller</v>
      </c>
      <c r="G30" t="str">
        <f>_xlfn.XLOOKUP(trivia_results[[#This Row],[drafter_team_id]],drafter_teams[id],drafter_teams[name],"")</f>
        <v/>
      </c>
    </row>
    <row r="31" spans="2:9" x14ac:dyDescent="0.25">
      <c r="B31" s="4" t="s">
        <v>178</v>
      </c>
      <c r="C31" t="str">
        <f>_xlfn.XLOOKUP(trivia_results[[#This Row],[draft_id]],drafts[id],drafts[title])</f>
        <v>Films About Filmmakers</v>
      </c>
      <c r="D31" t="s">
        <v>879</v>
      </c>
      <c r="E31" t="str">
        <f>_xlfn.XLOOKUP(trivia_results[[#This Row],[drafter_id]],drafters[id],drafters[name],"")</f>
        <v>James Ponsoldt</v>
      </c>
      <c r="G31" t="str">
        <f>_xlfn.XLOOKUP(trivia_results[[#This Row],[drafter_team_id]],drafter_teams[id],drafter_teams[name],"")</f>
        <v/>
      </c>
      <c r="H31" s="9">
        <v>1</v>
      </c>
      <c r="I31" s="9">
        <v>1</v>
      </c>
    </row>
    <row r="32" spans="2:9" x14ac:dyDescent="0.25">
      <c r="B32" s="5" t="s">
        <v>178</v>
      </c>
      <c r="C32" t="str">
        <f>_xlfn.XLOOKUP(trivia_results[[#This Row],[draft_id]],drafts[id],drafts[title])</f>
        <v>Films About Filmmakers</v>
      </c>
      <c r="D32" t="s">
        <v>779</v>
      </c>
      <c r="E32" t="str">
        <f>_xlfn.XLOOKUP(trivia_results[[#This Row],[drafter_id]],drafters[id],drafters[name],"")</f>
        <v>Darrin Navarro</v>
      </c>
      <c r="G32" t="str">
        <f>_xlfn.XLOOKUP(trivia_results[[#This Row],[drafter_team_id]],drafter_teams[id],drafter_teams[name],"")</f>
        <v/>
      </c>
      <c r="H32" s="9">
        <v>0</v>
      </c>
      <c r="I32" s="9">
        <v>2</v>
      </c>
    </row>
    <row r="33" spans="2:9" x14ac:dyDescent="0.25">
      <c r="B33" s="6" t="s">
        <v>148</v>
      </c>
      <c r="C33" t="str">
        <f>_xlfn.XLOOKUP(trivia_results[[#This Row],[draft_id]],drafts[id],drafts[title])</f>
        <v>Quentin Tarantino</v>
      </c>
      <c r="D33" t="s">
        <v>889</v>
      </c>
      <c r="E33" t="str">
        <f>_xlfn.XLOOKUP(trivia_results[[#This Row],[drafter_id]],drafters[id],drafters[name],"")</f>
        <v>Matt Perez-Mora</v>
      </c>
      <c r="G33" t="str">
        <f>_xlfn.XLOOKUP(trivia_results[[#This Row],[drafter_team_id]],drafter_teams[id],drafter_teams[name],"")</f>
        <v/>
      </c>
    </row>
    <row r="34" spans="2:9" x14ac:dyDescent="0.25">
      <c r="B34" s="7" t="s">
        <v>148</v>
      </c>
      <c r="C34" t="str">
        <f>_xlfn.XLOOKUP(trivia_results[[#This Row],[draft_id]],drafts[id],drafts[title])</f>
        <v>Quentin Tarantino</v>
      </c>
      <c r="D34" t="s">
        <v>943</v>
      </c>
      <c r="E34" t="str">
        <f>_xlfn.XLOOKUP(trivia_results[[#This Row],[drafter_id]],drafters[id],drafters[name],"")</f>
        <v>Holly Thompson</v>
      </c>
      <c r="G34" t="str">
        <f>_xlfn.XLOOKUP(trivia_results[[#This Row],[drafter_team_id]],drafter_teams[id],drafter_teams[name],"")</f>
        <v/>
      </c>
    </row>
    <row r="35" spans="2:9" x14ac:dyDescent="0.25">
      <c r="B35" s="4" t="s">
        <v>729</v>
      </c>
      <c r="C35" t="str">
        <f>_xlfn.XLOOKUP(trivia_results[[#This Row],[draft_id]],drafts[id],drafts[title])</f>
        <v>'80s Fantasy</v>
      </c>
      <c r="D35" t="s">
        <v>915</v>
      </c>
      <c r="E35" t="str">
        <f>_xlfn.XLOOKUP(trivia_results[[#This Row],[drafter_id]],drafters[id],drafters[name],"")</f>
        <v>Billy Ray Brewton</v>
      </c>
      <c r="G35" t="str">
        <f>_xlfn.XLOOKUP(trivia_results[[#This Row],[drafter_team_id]],drafter_teams[id],drafter_teams[name],"")</f>
        <v/>
      </c>
    </row>
    <row r="36" spans="2:9" x14ac:dyDescent="0.25">
      <c r="B36" s="5" t="s">
        <v>729</v>
      </c>
      <c r="C36" t="str">
        <f>_xlfn.XLOOKUP(trivia_results[[#This Row],[draft_id]],drafts[id],drafts[title])</f>
        <v>'80s Fantasy</v>
      </c>
      <c r="D36" t="s">
        <v>877</v>
      </c>
      <c r="E36" t="str">
        <f>_xlfn.XLOOKUP(trivia_results[[#This Row],[drafter_id]],drafters[id],drafters[name],"")</f>
        <v>Chris Thomas Devlin</v>
      </c>
      <c r="G36" t="str">
        <f>_xlfn.XLOOKUP(trivia_results[[#This Row],[drafter_team_id]],drafter_teams[id],drafter_teams[name],"")</f>
        <v/>
      </c>
    </row>
    <row r="37" spans="2:9" x14ac:dyDescent="0.25">
      <c r="B37" s="4" t="s">
        <v>56</v>
      </c>
      <c r="C37" t="str">
        <f>_xlfn.XLOOKUP(trivia_results[[#This Row],[draft_id]],drafts[id],drafts[title])</f>
        <v>Amnesia</v>
      </c>
      <c r="D37" t="s">
        <v>1237</v>
      </c>
      <c r="E37" t="str">
        <f>_xlfn.XLOOKUP(trivia_results[[#This Row],[drafter_id]],drafters[id],drafters[name],"")</f>
        <v>Clay Keller</v>
      </c>
      <c r="G37" t="str">
        <f>_xlfn.XLOOKUP(trivia_results[[#This Row],[drafter_team_id]],drafter_teams[id],drafter_teams[name],"")</f>
        <v/>
      </c>
    </row>
    <row r="38" spans="2:9" x14ac:dyDescent="0.25">
      <c r="B38" s="5" t="s">
        <v>56</v>
      </c>
      <c r="C38" t="str">
        <f>_xlfn.XLOOKUP(trivia_results[[#This Row],[draft_id]],drafts[id],drafts[title])</f>
        <v>Amnesia</v>
      </c>
      <c r="D38" t="s">
        <v>1115</v>
      </c>
      <c r="E38" t="str">
        <f>_xlfn.XLOOKUP(trivia_results[[#This Row],[drafter_id]],drafters[id],drafters[name],"")</f>
        <v>Ryan Marker</v>
      </c>
      <c r="G38" t="str">
        <f>_xlfn.XLOOKUP(trivia_results[[#This Row],[drafter_team_id]],drafter_teams[id],drafter_teams[name],"")</f>
        <v/>
      </c>
    </row>
    <row r="39" spans="2:9" x14ac:dyDescent="0.25">
      <c r="B39" s="4" t="s">
        <v>316</v>
      </c>
      <c r="C39" t="str">
        <f>_xlfn.XLOOKUP(trivia_results[[#This Row],[draft_id]],drafts[id],drafts[title])</f>
        <v>Kubrick</v>
      </c>
      <c r="D39" t="s">
        <v>1177</v>
      </c>
      <c r="E39" t="str">
        <f>_xlfn.XLOOKUP(trivia_results[[#This Row],[drafter_id]],drafters[id],drafters[name],"")</f>
        <v>Darren Franich</v>
      </c>
      <c r="G39" t="str">
        <f>_xlfn.XLOOKUP(trivia_results[[#This Row],[drafter_team_id]],drafter_teams[id],drafter_teams[name],"")</f>
        <v/>
      </c>
    </row>
    <row r="40" spans="2:9" x14ac:dyDescent="0.25">
      <c r="B40" s="5" t="s">
        <v>316</v>
      </c>
      <c r="C40" t="str">
        <f>_xlfn.XLOOKUP(trivia_results[[#This Row],[draft_id]],drafts[id],drafts[title])</f>
        <v>Kubrick</v>
      </c>
      <c r="D40" t="s">
        <v>933</v>
      </c>
      <c r="E40" t="str">
        <f>_xlfn.XLOOKUP(trivia_results[[#This Row],[drafter_id]],drafters[id],drafters[name],"")</f>
        <v>Jeff Jensen</v>
      </c>
      <c r="G40" t="str">
        <f>_xlfn.XLOOKUP(trivia_results[[#This Row],[drafter_team_id]],drafter_teams[id],drafter_teams[name],"")</f>
        <v/>
      </c>
    </row>
    <row r="41" spans="2:9" x14ac:dyDescent="0.25">
      <c r="B41" s="4" t="s">
        <v>480</v>
      </c>
      <c r="C41" t="str">
        <f>_xlfn.XLOOKUP(trivia_results[[#This Row],[draft_id]],drafts[id],drafts[title])</f>
        <v>British Rom-Coms</v>
      </c>
      <c r="D41" t="s">
        <v>961</v>
      </c>
      <c r="E41" t="str">
        <f>_xlfn.XLOOKUP(trivia_results[[#This Row],[drafter_id]],drafters[id],drafters[name],"")</f>
        <v>Dana Schwartz</v>
      </c>
      <c r="G41" t="str">
        <f>_xlfn.XLOOKUP(trivia_results[[#This Row],[drafter_team_id]],drafter_teams[id],drafter_teams[name],"")</f>
        <v/>
      </c>
      <c r="H41" s="9">
        <v>0</v>
      </c>
      <c r="I41" s="9">
        <v>2</v>
      </c>
    </row>
    <row r="42" spans="2:9" x14ac:dyDescent="0.25">
      <c r="B42" s="4" t="s">
        <v>480</v>
      </c>
      <c r="C42" t="str">
        <f>_xlfn.XLOOKUP(trivia_results[[#This Row],[draft_id]],drafts[id],drafts[title])</f>
        <v>British Rom-Coms</v>
      </c>
      <c r="D42" t="s">
        <v>945</v>
      </c>
      <c r="E42" t="str">
        <f>_xlfn.XLOOKUP(trivia_results[[#This Row],[drafter_id]],drafters[id],drafters[name],"")</f>
        <v>Max Genecov</v>
      </c>
      <c r="G42" t="str">
        <f>_xlfn.XLOOKUP(trivia_results[[#This Row],[drafter_team_id]],drafter_teams[id],drafter_teams[name],"")</f>
        <v/>
      </c>
      <c r="H42" s="9">
        <v>1</v>
      </c>
      <c r="I42" s="9">
        <v>1</v>
      </c>
    </row>
    <row r="43" spans="2:9" x14ac:dyDescent="0.25">
      <c r="B43" s="5" t="s">
        <v>40</v>
      </c>
      <c r="C43" t="str">
        <f>_xlfn.XLOOKUP(trivia_results[[#This Row],[draft_id]],drafts[id],drafts[title])</f>
        <v>A24</v>
      </c>
      <c r="D43" t="s">
        <v>1237</v>
      </c>
      <c r="E43" t="str">
        <f>_xlfn.XLOOKUP(trivia_results[[#This Row],[drafter_id]],drafters[id],drafters[name],"")</f>
        <v>Clay Keller</v>
      </c>
      <c r="G43" t="str">
        <f>_xlfn.XLOOKUP(trivia_results[[#This Row],[drafter_team_id]],drafter_teams[id],drafter_teams[name],"")</f>
        <v/>
      </c>
    </row>
    <row r="44" spans="2:9" x14ac:dyDescent="0.25">
      <c r="B44" s="5" t="s">
        <v>40</v>
      </c>
      <c r="C44" t="str">
        <f>_xlfn.XLOOKUP(trivia_results[[#This Row],[draft_id]],drafts[id],drafts[title])</f>
        <v>A24</v>
      </c>
      <c r="D44" t="s">
        <v>1115</v>
      </c>
      <c r="E44" t="str">
        <f>_xlfn.XLOOKUP(trivia_results[[#This Row],[drafter_id]],drafters[id],drafters[name],"")</f>
        <v>Ryan Marker</v>
      </c>
      <c r="G44" t="str">
        <f>_xlfn.XLOOKUP(trivia_results[[#This Row],[drafter_team_id]],drafter_teams[id],drafter_teams[name],"")</f>
        <v/>
      </c>
    </row>
    <row r="45" spans="2:9" x14ac:dyDescent="0.25">
      <c r="B45" s="4" t="s">
        <v>180</v>
      </c>
      <c r="C45" t="str">
        <f>_xlfn.XLOOKUP(trivia_results[[#This Row],[draft_id]],drafts[id],drafts[title])</f>
        <v>MCU Super Draft</v>
      </c>
      <c r="D45" t="s">
        <v>1237</v>
      </c>
      <c r="E45" t="str">
        <f>_xlfn.XLOOKUP(trivia_results[[#This Row],[drafter_id]],drafters[id],drafters[name],"")</f>
        <v>Clay Keller</v>
      </c>
      <c r="G45" t="str">
        <f>_xlfn.XLOOKUP(trivia_results[[#This Row],[drafter_team_id]],drafter_teams[id],drafter_teams[name],"")</f>
        <v/>
      </c>
      <c r="H45" s="9">
        <v>0</v>
      </c>
      <c r="I45" s="9">
        <v>4</v>
      </c>
    </row>
    <row r="46" spans="2:9" x14ac:dyDescent="0.25">
      <c r="B46" s="4" t="s">
        <v>180</v>
      </c>
      <c r="C46" t="str">
        <f>_xlfn.XLOOKUP(trivia_results[[#This Row],[draft_id]],drafts[id],drafts[title])</f>
        <v>MCU Super Draft</v>
      </c>
      <c r="D46" t="s">
        <v>913</v>
      </c>
      <c r="E46" t="str">
        <f>_xlfn.XLOOKUP(trivia_results[[#This Row],[drafter_id]],drafters[id],drafters[name],"")</f>
        <v>Chancellor Agard</v>
      </c>
      <c r="G46" t="str">
        <f>_xlfn.XLOOKUP(trivia_results[[#This Row],[drafter_team_id]],drafter_teams[id],drafter_teams[name],"")</f>
        <v/>
      </c>
      <c r="H46" s="9">
        <v>1</v>
      </c>
      <c r="I46" s="9">
        <v>3</v>
      </c>
    </row>
    <row r="47" spans="2:9" x14ac:dyDescent="0.25">
      <c r="B47" s="4" t="s">
        <v>180</v>
      </c>
      <c r="C47" t="str">
        <f>_xlfn.XLOOKUP(trivia_results[[#This Row],[draft_id]],drafts[id],drafts[title])</f>
        <v>MCU Super Draft</v>
      </c>
      <c r="D47" t="s">
        <v>1177</v>
      </c>
      <c r="E47" t="str">
        <f>_xlfn.XLOOKUP(trivia_results[[#This Row],[drafter_id]],drafters[id],drafters[name],"")</f>
        <v>Darren Franich</v>
      </c>
      <c r="G47" t="str">
        <f>_xlfn.XLOOKUP(trivia_results[[#This Row],[drafter_team_id]],drafter_teams[id],drafter_teams[name],"")</f>
        <v/>
      </c>
      <c r="H47" s="9">
        <v>1</v>
      </c>
      <c r="I47" s="9">
        <v>2</v>
      </c>
    </row>
    <row r="48" spans="2:9" x14ac:dyDescent="0.25">
      <c r="B48" s="5" t="s">
        <v>180</v>
      </c>
      <c r="C48" t="str">
        <f>_xlfn.XLOOKUP(trivia_results[[#This Row],[draft_id]],drafts[id],drafts[title])</f>
        <v>MCU Super Draft</v>
      </c>
      <c r="D48" t="s">
        <v>1115</v>
      </c>
      <c r="E48" t="str">
        <f>_xlfn.XLOOKUP(trivia_results[[#This Row],[drafter_id]],drafters[id],drafters[name],"")</f>
        <v>Ryan Marker</v>
      </c>
      <c r="G48" t="str">
        <f>_xlfn.XLOOKUP(trivia_results[[#This Row],[drafter_team_id]],drafter_teams[id],drafter_teams[name],"")</f>
        <v/>
      </c>
      <c r="H48" s="9">
        <v>1</v>
      </c>
      <c r="I48" s="9">
        <v>1</v>
      </c>
    </row>
    <row r="49" spans="2:9" x14ac:dyDescent="0.25">
      <c r="B49" s="4" t="s">
        <v>26</v>
      </c>
      <c r="C49" t="str">
        <f>_xlfn.XLOOKUP(trivia_results[[#This Row],[draft_id]],drafts[id],drafts[title])</f>
        <v>Dog Movies</v>
      </c>
      <c r="D49" t="s">
        <v>803</v>
      </c>
      <c r="E49" t="str">
        <f>_xlfn.XLOOKUP(trivia_results[[#This Row],[drafter_id]],drafters[id],drafters[name],"")</f>
        <v>Grant Moninger</v>
      </c>
      <c r="G49" t="str">
        <f>_xlfn.XLOOKUP(trivia_results[[#This Row],[drafter_team_id]],drafter_teams[id],drafter_teams[name],"")</f>
        <v/>
      </c>
      <c r="H49" s="9">
        <v>0</v>
      </c>
      <c r="I49" s="9">
        <v>2</v>
      </c>
    </row>
    <row r="50" spans="2:9" x14ac:dyDescent="0.25">
      <c r="B50" s="5" t="s">
        <v>26</v>
      </c>
      <c r="C50" t="str">
        <f>_xlfn.XLOOKUP(trivia_results[[#This Row],[draft_id]],drafts[id],drafts[title])</f>
        <v>Dog Movies</v>
      </c>
      <c r="D50" t="s">
        <v>1115</v>
      </c>
      <c r="E50" t="str">
        <f>_xlfn.XLOOKUP(trivia_results[[#This Row],[drafter_id]],drafters[id],drafters[name],"")</f>
        <v>Ryan Marker</v>
      </c>
      <c r="G50" t="str">
        <f>_xlfn.XLOOKUP(trivia_results[[#This Row],[drafter_team_id]],drafter_teams[id],drafter_teams[name],"")</f>
        <v/>
      </c>
      <c r="H50" s="9">
        <v>1</v>
      </c>
      <c r="I50" s="9">
        <v>1</v>
      </c>
    </row>
    <row r="51" spans="2:9" x14ac:dyDescent="0.25">
      <c r="B51" s="4" t="s">
        <v>234</v>
      </c>
      <c r="C51" t="str">
        <f>_xlfn.XLOOKUP(trivia_results[[#This Row],[draft_id]],drafts[id],drafts[title])</f>
        <v>Amy Adams</v>
      </c>
      <c r="D51" t="s">
        <v>1125</v>
      </c>
      <c r="E51" t="str">
        <f>_xlfn.XLOOKUP(trivia_results[[#This Row],[drafter_id]],drafters[id],drafters[name],"")</f>
        <v>Jesse Knight</v>
      </c>
      <c r="G51" t="str">
        <f>_xlfn.XLOOKUP(trivia_results[[#This Row],[drafter_team_id]],drafter_teams[id],drafter_teams[name],"")</f>
        <v/>
      </c>
    </row>
    <row r="52" spans="2:9" x14ac:dyDescent="0.25">
      <c r="B52" s="5" t="s">
        <v>234</v>
      </c>
      <c r="C52" t="str">
        <f>_xlfn.XLOOKUP(trivia_results[[#This Row],[draft_id]],drafts[id],drafts[title])</f>
        <v>Amy Adams</v>
      </c>
      <c r="D52" t="s">
        <v>831</v>
      </c>
      <c r="E52" t="str">
        <f>_xlfn.XLOOKUP(trivia_results[[#This Row],[drafter_id]],drafters[id],drafters[name],"")</f>
        <v>Dane McDonald</v>
      </c>
      <c r="G52" t="str">
        <f>_xlfn.XLOOKUP(trivia_results[[#This Row],[drafter_team_id]],drafter_teams[id],drafter_teams[name],"")</f>
        <v/>
      </c>
    </row>
    <row r="53" spans="2:9" x14ac:dyDescent="0.25">
      <c r="B53" s="4" t="s">
        <v>401</v>
      </c>
      <c r="C53" t="str">
        <f>_xlfn.XLOOKUP(trivia_results[[#This Row],[draft_id]],drafts[id],drafts[title])</f>
        <v>Multiple Roles</v>
      </c>
      <c r="D53" t="s">
        <v>1175</v>
      </c>
      <c r="E53" t="str">
        <f>_xlfn.XLOOKUP(trivia_results[[#This Row],[drafter_id]],drafters[id],drafters[name],"")</f>
        <v>Jenn Wilson</v>
      </c>
      <c r="G53" t="str">
        <f>_xlfn.XLOOKUP(trivia_results[[#This Row],[drafter_team_id]],drafter_teams[id],drafter_teams[name],"")</f>
        <v/>
      </c>
    </row>
    <row r="54" spans="2:9" x14ac:dyDescent="0.25">
      <c r="B54" s="5" t="s">
        <v>401</v>
      </c>
      <c r="C54" t="str">
        <f>_xlfn.XLOOKUP(trivia_results[[#This Row],[draft_id]],drafts[id],drafts[title])</f>
        <v>Multiple Roles</v>
      </c>
      <c r="D54" t="s">
        <v>1009</v>
      </c>
      <c r="E54" t="str">
        <f>_xlfn.XLOOKUP(trivia_results[[#This Row],[drafter_id]],drafters[id],drafters[name],"")</f>
        <v>Drea Clark</v>
      </c>
      <c r="G54" t="str">
        <f>_xlfn.XLOOKUP(trivia_results[[#This Row],[drafter_team_id]],drafter_teams[id],drafter_teams[name],"")</f>
        <v/>
      </c>
    </row>
    <row r="55" spans="2:9" x14ac:dyDescent="0.25">
      <c r="B55" s="4" t="s">
        <v>161</v>
      </c>
      <c r="C55" t="str">
        <f>_xlfn.XLOOKUP(trivia_results[[#This Row],[draft_id]],drafts[id],drafts[title])</f>
        <v>Remakes</v>
      </c>
      <c r="D55" t="s">
        <v>805</v>
      </c>
      <c r="E55" t="str">
        <f>_xlfn.XLOOKUP(trivia_results[[#This Row],[drafter_id]],drafters[id],drafters[name],"")</f>
        <v>Elric Kane</v>
      </c>
      <c r="G55" t="str">
        <f>_xlfn.XLOOKUP(trivia_results[[#This Row],[drafter_team_id]],drafter_teams[id],drafter_teams[name],"")</f>
        <v/>
      </c>
    </row>
    <row r="56" spans="2:9" x14ac:dyDescent="0.25">
      <c r="B56" s="5" t="s">
        <v>161</v>
      </c>
      <c r="C56" t="str">
        <f>_xlfn.XLOOKUP(trivia_results[[#This Row],[draft_id]],drafts[id],drafts[title])</f>
        <v>Remakes</v>
      </c>
      <c r="D56" t="s">
        <v>851</v>
      </c>
      <c r="E56" t="str">
        <f>_xlfn.XLOOKUP(trivia_results[[#This Row],[drafter_id]],drafters[id],drafters[name],"")</f>
        <v>Brian Saur</v>
      </c>
      <c r="G56" t="str">
        <f>_xlfn.XLOOKUP(trivia_results[[#This Row],[drafter_team_id]],drafter_teams[id],drafter_teams[name],"")</f>
        <v/>
      </c>
    </row>
    <row r="57" spans="2:9" x14ac:dyDescent="0.25">
      <c r="B57" s="4" t="s">
        <v>100</v>
      </c>
      <c r="C57" t="str">
        <f>_xlfn.XLOOKUP(trivia_results[[#This Row],[draft_id]],drafts[id],drafts[title])</f>
        <v>Punksploitation</v>
      </c>
      <c r="D57" t="s">
        <v>1189</v>
      </c>
      <c r="E57" t="str">
        <f>_xlfn.XLOOKUP(trivia_results[[#This Row],[drafter_id]],drafters[id],drafters[name],"")</f>
        <v>Jim Branscome</v>
      </c>
      <c r="G57" t="str">
        <f>_xlfn.XLOOKUP(trivia_results[[#This Row],[drafter_team_id]],drafter_teams[id],drafter_teams[name],"")</f>
        <v/>
      </c>
    </row>
    <row r="58" spans="2:9" x14ac:dyDescent="0.25">
      <c r="B58" s="5" t="s">
        <v>100</v>
      </c>
      <c r="C58" t="str">
        <f>_xlfn.XLOOKUP(trivia_results[[#This Row],[draft_id]],drafts[id],drafts[title])</f>
        <v>Punksploitation</v>
      </c>
      <c r="D58" t="s">
        <v>911</v>
      </c>
      <c r="E58" t="str">
        <f>_xlfn.XLOOKUP(trivia_results[[#This Row],[drafter_id]],drafters[id],drafters[name],"")</f>
        <v>Jonah Ray Rodrigues</v>
      </c>
      <c r="G58" t="str">
        <f>_xlfn.XLOOKUP(trivia_results[[#This Row],[drafter_team_id]],drafter_teams[id],drafter_teams[name],"")</f>
        <v/>
      </c>
    </row>
    <row r="59" spans="2:9" x14ac:dyDescent="0.25">
      <c r="B59" s="5" t="s">
        <v>455</v>
      </c>
      <c r="C59" t="str">
        <f>_xlfn.XLOOKUP(trivia_results[[#This Row],[draft_id]],drafts[id],drafts[title])</f>
        <v>Apatow, Producer</v>
      </c>
      <c r="D59" t="s">
        <v>1017</v>
      </c>
      <c r="E59" t="str">
        <f>_xlfn.XLOOKUP(trivia_results[[#This Row],[drafter_id]],drafters[id],drafters[name],"")</f>
        <v>Thomas Grabinski</v>
      </c>
      <c r="G59" t="str">
        <f>_xlfn.XLOOKUP(trivia_results[[#This Row],[drafter_team_id]],drafter_teams[id],drafter_teams[name],"")</f>
        <v/>
      </c>
    </row>
    <row r="60" spans="2:9" x14ac:dyDescent="0.25">
      <c r="B60" s="5" t="s">
        <v>455</v>
      </c>
      <c r="C60" t="str">
        <f>_xlfn.XLOOKUP(trivia_results[[#This Row],[draft_id]],drafts[id],drafts[title])</f>
        <v>Apatow, Producer</v>
      </c>
      <c r="D60" t="s">
        <v>1197</v>
      </c>
      <c r="E60" t="str">
        <f>_xlfn.XLOOKUP(trivia_results[[#This Row],[drafter_id]],drafters[id],drafters[name],"")</f>
        <v>Eric Moore</v>
      </c>
      <c r="G60" t="str">
        <f>_xlfn.XLOOKUP(trivia_results[[#This Row],[drafter_team_id]],drafter_teams[id],drafter_teams[name],"")</f>
        <v/>
      </c>
    </row>
    <row r="61" spans="2:9" x14ac:dyDescent="0.25">
      <c r="B61" s="4" t="s">
        <v>633</v>
      </c>
      <c r="C61" t="str">
        <f>_xlfn.XLOOKUP(trivia_results[[#This Row],[draft_id]],drafts[id],drafts[title])</f>
        <v>Erotic Thrillers</v>
      </c>
      <c r="D61" t="s">
        <v>1237</v>
      </c>
      <c r="E61" t="str">
        <f>_xlfn.XLOOKUP(trivia_results[[#This Row],[drafter_id]],drafters[id],drafters[name],"")</f>
        <v>Clay Keller</v>
      </c>
      <c r="G61" t="str">
        <f>_xlfn.XLOOKUP(trivia_results[[#This Row],[drafter_team_id]],drafter_teams[id],drafter_teams[name],"")</f>
        <v/>
      </c>
    </row>
    <row r="62" spans="2:9" x14ac:dyDescent="0.25">
      <c r="B62" s="5" t="s">
        <v>633</v>
      </c>
      <c r="C62" t="str">
        <f>_xlfn.XLOOKUP(trivia_results[[#This Row],[draft_id]],drafts[id],drafts[title])</f>
        <v>Erotic Thrillers</v>
      </c>
      <c r="D62" t="s">
        <v>1035</v>
      </c>
      <c r="E62" t="str">
        <f>_xlfn.XLOOKUP(trivia_results[[#This Row],[drafter_id]],drafters[id],drafters[name],"")</f>
        <v>Kate Hagen</v>
      </c>
      <c r="G62" t="str">
        <f>_xlfn.XLOOKUP(trivia_results[[#This Row],[drafter_team_id]],drafter_teams[id],drafter_teams[name],"")</f>
        <v/>
      </c>
    </row>
    <row r="63" spans="2:9" x14ac:dyDescent="0.25">
      <c r="B63" s="4" t="s">
        <v>739</v>
      </c>
      <c r="C63" t="str">
        <f>_xlfn.XLOOKUP(trivia_results[[#This Row],[draft_id]],drafts[id],drafts[title])</f>
        <v>Mixtape Movies</v>
      </c>
      <c r="D63" t="s">
        <v>915</v>
      </c>
      <c r="E63" t="str">
        <f>_xlfn.XLOOKUP(trivia_results[[#This Row],[drafter_id]],drafters[id],drafters[name],"")</f>
        <v>Billy Ray Brewton</v>
      </c>
      <c r="G63" t="str">
        <f>_xlfn.XLOOKUP(trivia_results[[#This Row],[drafter_team_id]],drafter_teams[id],drafter_teams[name],"")</f>
        <v/>
      </c>
    </row>
    <row r="64" spans="2:9" x14ac:dyDescent="0.25">
      <c r="B64" s="5" t="s">
        <v>739</v>
      </c>
      <c r="C64" t="str">
        <f>_xlfn.XLOOKUP(trivia_results[[#This Row],[draft_id]],drafts[id],drafts[title])</f>
        <v>Mixtape Movies</v>
      </c>
      <c r="D64" t="s">
        <v>1177</v>
      </c>
      <c r="E64" t="str">
        <f>_xlfn.XLOOKUP(trivia_results[[#This Row],[drafter_id]],drafters[id],drafters[name],"")</f>
        <v>Darren Franich</v>
      </c>
      <c r="G64" t="str">
        <f>_xlfn.XLOOKUP(trivia_results[[#This Row],[drafter_team_id]],drafter_teams[id],drafter_teams[name],"")</f>
        <v/>
      </c>
    </row>
    <row r="65" spans="2:9" x14ac:dyDescent="0.25">
      <c r="B65" s="4" t="s">
        <v>357</v>
      </c>
      <c r="C65" t="str">
        <f>_xlfn.XLOOKUP(trivia_results[[#This Row],[draft_id]],drafts[id],drafts[title])</f>
        <v>Creature Features</v>
      </c>
      <c r="D65" t="s">
        <v>969</v>
      </c>
      <c r="E65" t="str">
        <f>_xlfn.XLOOKUP(trivia_results[[#This Row],[drafter_id]],drafters[id],drafters[name],"")</f>
        <v>Graham Skipper</v>
      </c>
      <c r="G65" t="str">
        <f>_xlfn.XLOOKUP(trivia_results[[#This Row],[drafter_team_id]],drafter_teams[id],drafter_teams[name],"")</f>
        <v/>
      </c>
    </row>
    <row r="66" spans="2:9" x14ac:dyDescent="0.25">
      <c r="B66" s="5" t="s">
        <v>357</v>
      </c>
      <c r="C66" t="str">
        <f>_xlfn.XLOOKUP(trivia_results[[#This Row],[draft_id]],drafts[id],drafts[title])</f>
        <v>Creature Features</v>
      </c>
      <c r="D66" t="s">
        <v>959</v>
      </c>
      <c r="E66" t="str">
        <f>_xlfn.XLOOKUP(trivia_results[[#This Row],[drafter_id]],drafters[id],drafters[name],"")</f>
        <v>Matt Mercer</v>
      </c>
      <c r="G66" t="str">
        <f>_xlfn.XLOOKUP(trivia_results[[#This Row],[drafter_team_id]],drafter_teams[id],drafter_teams[name],"")</f>
        <v/>
      </c>
    </row>
    <row r="67" spans="2:9" x14ac:dyDescent="0.25">
      <c r="B67" s="4" t="s">
        <v>761</v>
      </c>
      <c r="C67" t="str">
        <f>_xlfn.XLOOKUP(trivia_results[[#This Row],[draft_id]],drafts[id],drafts[title])</f>
        <v>Humphrey Bogart</v>
      </c>
      <c r="D67" t="s">
        <v>1133</v>
      </c>
      <c r="E67" t="str">
        <f>_xlfn.XLOOKUP(trivia_results[[#This Row],[drafter_id]],drafters[id],drafters[name],"")</f>
        <v>Oriana Nudo</v>
      </c>
      <c r="G67" t="str">
        <f>_xlfn.XLOOKUP(trivia_results[[#This Row],[drafter_team_id]],drafter_teams[id],drafter_teams[name],"")</f>
        <v/>
      </c>
    </row>
    <row r="68" spans="2:9" x14ac:dyDescent="0.25">
      <c r="B68" s="5" t="s">
        <v>761</v>
      </c>
      <c r="C68" t="str">
        <f>_xlfn.XLOOKUP(trivia_results[[#This Row],[draft_id]],drafts[id],drafts[title])</f>
        <v>Humphrey Bogart</v>
      </c>
      <c r="D68" t="s">
        <v>951</v>
      </c>
      <c r="E68" t="str">
        <f>_xlfn.XLOOKUP(trivia_results[[#This Row],[drafter_id]],drafters[id],drafters[name],"")</f>
        <v>Maureen Lee Lenker</v>
      </c>
      <c r="G68" t="str">
        <f>_xlfn.XLOOKUP(trivia_results[[#This Row],[drafter_team_id]],drafter_teams[id],drafter_teams[name],"")</f>
        <v/>
      </c>
    </row>
    <row r="69" spans="2:9" x14ac:dyDescent="0.25">
      <c r="B69" s="4" t="s">
        <v>554</v>
      </c>
      <c r="C69" t="str">
        <f>_xlfn.XLOOKUP(trivia_results[[#This Row],[draft_id]],drafts[id],drafts[title])</f>
        <v>Disney Animation Studios 2D</v>
      </c>
      <c r="D69" t="s">
        <v>789</v>
      </c>
      <c r="E69" t="str">
        <f>_xlfn.XLOOKUP(trivia_results[[#This Row],[drafter_id]],drafters[id],drafters[name],"")</f>
        <v>Bryan Cogman</v>
      </c>
      <c r="G69" t="str">
        <f>_xlfn.XLOOKUP(trivia_results[[#This Row],[drafter_team_id]],drafter_teams[id],drafter_teams[name],"")</f>
        <v/>
      </c>
      <c r="H69" s="9">
        <v>1</v>
      </c>
      <c r="I69" s="9">
        <v>1</v>
      </c>
    </row>
    <row r="70" spans="2:9" x14ac:dyDescent="0.25">
      <c r="B70" s="5" t="s">
        <v>554</v>
      </c>
      <c r="C70" t="str">
        <f>_xlfn.XLOOKUP(trivia_results[[#This Row],[draft_id]],drafts[id],drafts[title])</f>
        <v>Disney Animation Studios 2D</v>
      </c>
      <c r="D70" t="s">
        <v>903</v>
      </c>
      <c r="E70" t="str">
        <f>_xlfn.XLOOKUP(trivia_results[[#This Row],[drafter_id]],drafters[id],drafters[name],"")</f>
        <v>Riley Stearns</v>
      </c>
      <c r="G70" t="str">
        <f>_xlfn.XLOOKUP(trivia_results[[#This Row],[drafter_team_id]],drafter_teams[id],drafter_teams[name],"")</f>
        <v/>
      </c>
      <c r="H70" s="9">
        <v>0</v>
      </c>
      <c r="I70" s="9">
        <v>2</v>
      </c>
    </row>
    <row r="71" spans="2:9" x14ac:dyDescent="0.25">
      <c r="B71" s="4" t="s">
        <v>106</v>
      </c>
      <c r="C71" t="str">
        <f>_xlfn.XLOOKUP(trivia_results[[#This Row],[draft_id]],drafts[id],drafts[title])</f>
        <v>Queer Romance</v>
      </c>
      <c r="D71" t="s">
        <v>919</v>
      </c>
      <c r="E71" t="str">
        <f>_xlfn.XLOOKUP(trivia_results[[#This Row],[drafter_id]],drafters[id],drafters[name],"")</f>
        <v>Daniel Crooke</v>
      </c>
      <c r="G71" t="str">
        <f>_xlfn.XLOOKUP(trivia_results[[#This Row],[drafter_team_id]],drafter_teams[id],drafter_teams[name],"")</f>
        <v/>
      </c>
    </row>
    <row r="72" spans="2:9" x14ac:dyDescent="0.25">
      <c r="B72" s="4" t="s">
        <v>106</v>
      </c>
      <c r="C72" t="str">
        <f>_xlfn.XLOOKUP(trivia_results[[#This Row],[draft_id]],drafts[id],drafts[title])</f>
        <v>Queer Romance</v>
      </c>
      <c r="D72" t="s">
        <v>1031</v>
      </c>
      <c r="E72" t="str">
        <f>_xlfn.XLOOKUP(trivia_results[[#This Row],[drafter_id]],drafters[id],drafters[name],"")</f>
        <v>Mike Dougherty</v>
      </c>
      <c r="G72" t="str">
        <f>_xlfn.XLOOKUP(trivia_results[[#This Row],[drafter_team_id]],drafter_teams[id],drafter_teams[name],"")</f>
        <v/>
      </c>
    </row>
    <row r="73" spans="2:9" x14ac:dyDescent="0.25">
      <c r="B73" s="5" t="s">
        <v>752</v>
      </c>
      <c r="C73" t="str">
        <f>_xlfn.XLOOKUP(trivia_results[[#This Row],[draft_id]],drafts[id],drafts[title])</f>
        <v>Spoofs</v>
      </c>
      <c r="D73" t="s">
        <v>915</v>
      </c>
      <c r="E73" t="str">
        <f>_xlfn.XLOOKUP(trivia_results[[#This Row],[drafter_id]],drafters[id],drafters[name],"")</f>
        <v>Billy Ray Brewton</v>
      </c>
      <c r="G73" t="str">
        <f>_xlfn.XLOOKUP(trivia_results[[#This Row],[drafter_team_id]],drafter_teams[id],drafter_teams[name],"")</f>
        <v/>
      </c>
      <c r="H73" s="9">
        <v>1</v>
      </c>
      <c r="I73" s="9">
        <v>1</v>
      </c>
    </row>
    <row r="74" spans="2:9" x14ac:dyDescent="0.25">
      <c r="B74" s="5" t="s">
        <v>752</v>
      </c>
      <c r="C74" t="str">
        <f>_xlfn.XLOOKUP(trivia_results[[#This Row],[draft_id]],drafts[id],drafts[title])</f>
        <v>Spoofs</v>
      </c>
      <c r="D74" t="s">
        <v>959</v>
      </c>
      <c r="E74" t="str">
        <f>_xlfn.XLOOKUP(trivia_results[[#This Row],[drafter_id]],drafters[id],drafters[name],"")</f>
        <v>Matt Mercer</v>
      </c>
      <c r="G74" t="str">
        <f>_xlfn.XLOOKUP(trivia_results[[#This Row],[drafter_team_id]],drafter_teams[id],drafter_teams[name],"")</f>
        <v/>
      </c>
      <c r="H74" s="9">
        <v>0</v>
      </c>
      <c r="I74" s="9">
        <v>2</v>
      </c>
    </row>
    <row r="75" spans="2:9" x14ac:dyDescent="0.25">
      <c r="B75" s="4" t="s">
        <v>356</v>
      </c>
      <c r="C75">
        <f>_xlfn.XLOOKUP(trivia_results[[#This Row],[draft_id]],drafts[id],drafts[title])</f>
        <v>1999</v>
      </c>
      <c r="D75" t="s">
        <v>1237</v>
      </c>
      <c r="E75" t="str">
        <f>_xlfn.XLOOKUP(trivia_results[[#This Row],[drafter_id]],drafters[id],drafters[name],"")</f>
        <v>Clay Keller</v>
      </c>
      <c r="G75" t="str">
        <f>_xlfn.XLOOKUP(trivia_results[[#This Row],[drafter_team_id]],drafter_teams[id],drafter_teams[name],"")</f>
        <v/>
      </c>
    </row>
    <row r="76" spans="2:9" x14ac:dyDescent="0.25">
      <c r="B76" s="5" t="s">
        <v>356</v>
      </c>
      <c r="C76">
        <f>_xlfn.XLOOKUP(trivia_results[[#This Row],[draft_id]],drafts[id],drafts[title])</f>
        <v>1999</v>
      </c>
      <c r="D76" t="s">
        <v>1115</v>
      </c>
      <c r="E76" t="str">
        <f>_xlfn.XLOOKUP(trivia_results[[#This Row],[drafter_id]],drafters[id],drafters[name],"")</f>
        <v>Ryan Marker</v>
      </c>
      <c r="G76" t="str">
        <f>_xlfn.XLOOKUP(trivia_results[[#This Row],[drafter_team_id]],drafter_teams[id],drafter_teams[name],"")</f>
        <v/>
      </c>
    </row>
    <row r="77" spans="2:9" x14ac:dyDescent="0.25">
      <c r="B77" t="s">
        <v>196</v>
      </c>
      <c r="C77" t="str">
        <f>_xlfn.XLOOKUP(trivia_results[[#This Row],[draft_id]],drafts[id],drafts[title])</f>
        <v>Freddy vs. Jason Super Draft</v>
      </c>
      <c r="D77" t="s">
        <v>805</v>
      </c>
      <c r="E77" t="str">
        <f>_xlfn.XLOOKUP(trivia_results[[#This Row],[drafter_id]],drafters[id],drafters[name],"")</f>
        <v>Elric Kane</v>
      </c>
      <c r="G77" t="str">
        <f>_xlfn.XLOOKUP(trivia_results[[#This Row],[drafter_team_id]],drafter_teams[id],drafter_teams[name],"")</f>
        <v/>
      </c>
      <c r="H77" s="9">
        <v>1</v>
      </c>
      <c r="I77" s="9">
        <v>3</v>
      </c>
    </row>
    <row r="78" spans="2:9" x14ac:dyDescent="0.25">
      <c r="B78" t="s">
        <v>196</v>
      </c>
      <c r="C78" t="str">
        <f>_xlfn.XLOOKUP(trivia_results[[#This Row],[draft_id]],drafts[id],drafts[title])</f>
        <v>Freddy vs. Jason Super Draft</v>
      </c>
      <c r="D78" t="s">
        <v>915</v>
      </c>
      <c r="E78" t="str">
        <f>_xlfn.XLOOKUP(trivia_results[[#This Row],[drafter_id]],drafters[id],drafters[name],"")</f>
        <v>Billy Ray Brewton</v>
      </c>
      <c r="G78" t="str">
        <f>_xlfn.XLOOKUP(trivia_results[[#This Row],[drafter_team_id]],drafter_teams[id],drafter_teams[name],"")</f>
        <v/>
      </c>
      <c r="H78" s="9">
        <v>1</v>
      </c>
      <c r="I78" s="9">
        <v>1</v>
      </c>
    </row>
    <row r="79" spans="2:9" x14ac:dyDescent="0.25">
      <c r="B79" t="s">
        <v>196</v>
      </c>
      <c r="C79" t="str">
        <f>_xlfn.XLOOKUP(trivia_results[[#This Row],[draft_id]],drafts[id],drafts[title])</f>
        <v>Freddy vs. Jason Super Draft</v>
      </c>
      <c r="D79" t="s">
        <v>969</v>
      </c>
      <c r="E79" t="str">
        <f>_xlfn.XLOOKUP(trivia_results[[#This Row],[drafter_id]],drafters[id],drafters[name],"")</f>
        <v>Graham Skipper</v>
      </c>
      <c r="G79" t="str">
        <f>_xlfn.XLOOKUP(trivia_results[[#This Row],[drafter_team_id]],drafter_teams[id],drafter_teams[name],"")</f>
        <v/>
      </c>
      <c r="H79" s="9">
        <v>1</v>
      </c>
      <c r="I79" s="9">
        <v>2</v>
      </c>
    </row>
    <row r="80" spans="2:9" x14ac:dyDescent="0.25">
      <c r="B80" t="s">
        <v>196</v>
      </c>
      <c r="C80" t="str">
        <f>_xlfn.XLOOKUP(trivia_results[[#This Row],[draft_id]],drafts[id],drafts[title])</f>
        <v>Freddy vs. Jason Super Draft</v>
      </c>
      <c r="D80" t="s">
        <v>845</v>
      </c>
      <c r="E80" t="str">
        <f>_xlfn.XLOOKUP(trivia_results[[#This Row],[drafter_id]],drafters[id],drafters[name],"")</f>
        <v>Rebekah McKendry</v>
      </c>
      <c r="G80" t="str">
        <f>_xlfn.XLOOKUP(trivia_results[[#This Row],[drafter_team_id]],drafter_teams[id],drafter_teams[name],"")</f>
        <v/>
      </c>
      <c r="H80" s="9">
        <v>0</v>
      </c>
      <c r="I80" s="9">
        <v>4</v>
      </c>
    </row>
    <row r="81" spans="2:9" x14ac:dyDescent="0.25">
      <c r="B81" s="4" t="s">
        <v>310</v>
      </c>
      <c r="C81" t="str">
        <f>_xlfn.XLOOKUP(trivia_results[[#This Row],[draft_id]],drafts[id],drafts[title])</f>
        <v>2019 (so far)</v>
      </c>
      <c r="D81" t="s">
        <v>1237</v>
      </c>
      <c r="E81" t="str">
        <f>_xlfn.XLOOKUP(trivia_results[[#This Row],[drafter_id]],drafters[id],drafters[name],"")</f>
        <v>Clay Keller</v>
      </c>
      <c r="G81" t="str">
        <f>_xlfn.XLOOKUP(trivia_results[[#This Row],[drafter_team_id]],drafter_teams[id],drafter_teams[name],"")</f>
        <v/>
      </c>
    </row>
    <row r="82" spans="2:9" x14ac:dyDescent="0.25">
      <c r="B82" s="5" t="s">
        <v>310</v>
      </c>
      <c r="C82" t="str">
        <f>_xlfn.XLOOKUP(trivia_results[[#This Row],[draft_id]],drafts[id],drafts[title])</f>
        <v>2019 (so far)</v>
      </c>
      <c r="D82" t="s">
        <v>1115</v>
      </c>
      <c r="E82" t="str">
        <f>_xlfn.XLOOKUP(trivia_results[[#This Row],[drafter_id]],drafters[id],drafters[name],"")</f>
        <v>Ryan Marker</v>
      </c>
      <c r="G82" t="str">
        <f>_xlfn.XLOOKUP(trivia_results[[#This Row],[drafter_team_id]],drafter_teams[id],drafter_teams[name],"")</f>
        <v/>
      </c>
    </row>
    <row r="83" spans="2:9" x14ac:dyDescent="0.25">
      <c r="B83" s="4" t="s">
        <v>314</v>
      </c>
      <c r="C83" t="str">
        <f>_xlfn.XLOOKUP(trivia_results[[#This Row],[draft_id]],drafts[id],drafts[title])</f>
        <v>Serious Kids</v>
      </c>
      <c r="D83" t="s">
        <v>1133</v>
      </c>
      <c r="E83" t="str">
        <f>_xlfn.XLOOKUP(trivia_results[[#This Row],[drafter_id]],drafters[id],drafters[name],"")</f>
        <v>Oriana Nudo</v>
      </c>
      <c r="G83" t="str">
        <f>_xlfn.XLOOKUP(trivia_results[[#This Row],[drafter_team_id]],drafter_teams[id],drafter_teams[name],"")</f>
        <v/>
      </c>
    </row>
    <row r="84" spans="2:9" x14ac:dyDescent="0.25">
      <c r="B84" s="5" t="s">
        <v>314</v>
      </c>
      <c r="C84" t="str">
        <f>_xlfn.XLOOKUP(trivia_results[[#This Row],[draft_id]],drafts[id],drafts[title])</f>
        <v>Serious Kids</v>
      </c>
      <c r="D84" t="s">
        <v>881</v>
      </c>
      <c r="E84" t="str">
        <f>_xlfn.XLOOKUP(trivia_results[[#This Row],[drafter_id]],drafters[id],drafters[name],"")</f>
        <v>Rance Collins</v>
      </c>
      <c r="G84" t="str">
        <f>_xlfn.XLOOKUP(trivia_results[[#This Row],[drafter_team_id]],drafter_teams[id],drafter_teams[name],"")</f>
        <v/>
      </c>
    </row>
    <row r="85" spans="2:9" x14ac:dyDescent="0.25">
      <c r="B85" s="4" t="s">
        <v>552</v>
      </c>
      <c r="C85" t="str">
        <f>_xlfn.XLOOKUP(trivia_results[[#This Row],[draft_id]],drafts[id],drafts[title])</f>
        <v>Nicolas Cage Mega Draft</v>
      </c>
      <c r="D85" t="s">
        <v>929</v>
      </c>
      <c r="E85" t="str">
        <f>_xlfn.XLOOKUP(trivia_results[[#This Row],[drafter_id]],drafters[id],drafters[name],"")</f>
        <v>Marc Calderaro</v>
      </c>
      <c r="G85" t="str">
        <f>_xlfn.XLOOKUP(trivia_results[[#This Row],[drafter_team_id]],drafter_teams[id],drafter_teams[name],"")</f>
        <v/>
      </c>
      <c r="H85" s="9">
        <v>1</v>
      </c>
      <c r="I85" s="9">
        <v>2</v>
      </c>
    </row>
    <row r="86" spans="2:9" x14ac:dyDescent="0.25">
      <c r="B86" s="4" t="s">
        <v>552</v>
      </c>
      <c r="C86" t="str">
        <f>_xlfn.XLOOKUP(trivia_results[[#This Row],[draft_id]],drafts[id],drafts[title])</f>
        <v>Nicolas Cage Mega Draft</v>
      </c>
      <c r="D86" t="s">
        <v>1171</v>
      </c>
      <c r="E86" t="str">
        <f>_xlfn.XLOOKUP(trivia_results[[#This Row],[drafter_id]],drafters[id],drafters[name],"")</f>
        <v>John Freiler</v>
      </c>
      <c r="G86" t="str">
        <f>_xlfn.XLOOKUP(trivia_results[[#This Row],[drafter_team_id]],drafter_teams[id],drafter_teams[name],"")</f>
        <v/>
      </c>
      <c r="H86" s="9">
        <v>1</v>
      </c>
      <c r="I86" s="9">
        <v>1</v>
      </c>
    </row>
    <row r="87" spans="2:9" x14ac:dyDescent="0.25">
      <c r="B87" s="4" t="s">
        <v>552</v>
      </c>
      <c r="C87" t="str">
        <f>_xlfn.XLOOKUP(trivia_results[[#This Row],[draft_id]],drafts[id],drafts[title])</f>
        <v>Nicolas Cage Mega Draft</v>
      </c>
      <c r="D87" t="s">
        <v>997</v>
      </c>
      <c r="E87" t="str">
        <f>_xlfn.XLOOKUP(trivia_results[[#This Row],[drafter_id]],drafters[id],drafters[name],"")</f>
        <v>BenDavid Grabinski</v>
      </c>
      <c r="G87" t="str">
        <f>_xlfn.XLOOKUP(trivia_results[[#This Row],[drafter_team_id]],drafter_teams[id],drafter_teams[name],"")</f>
        <v/>
      </c>
      <c r="H87" s="9">
        <v>1</v>
      </c>
      <c r="I87" s="9">
        <v>3</v>
      </c>
    </row>
    <row r="88" spans="2:9" x14ac:dyDescent="0.25">
      <c r="B88" s="5" t="s">
        <v>552</v>
      </c>
      <c r="C88" t="str">
        <f>_xlfn.XLOOKUP(trivia_results[[#This Row],[draft_id]],drafts[id],drafts[title])</f>
        <v>Nicolas Cage Mega Draft</v>
      </c>
      <c r="D88" t="s">
        <v>1009</v>
      </c>
      <c r="E88" t="str">
        <f>_xlfn.XLOOKUP(trivia_results[[#This Row],[drafter_id]],drafters[id],drafters[name],"")</f>
        <v>Drea Clark</v>
      </c>
      <c r="G88" t="str">
        <f>_xlfn.XLOOKUP(trivia_results[[#This Row],[drafter_team_id]],drafter_teams[id],drafter_teams[name],"")</f>
        <v/>
      </c>
      <c r="H88" s="9">
        <v>0</v>
      </c>
      <c r="I88" s="9">
        <v>4</v>
      </c>
    </row>
    <row r="89" spans="2:9" x14ac:dyDescent="0.25">
      <c r="B89" s="4" t="s">
        <v>284</v>
      </c>
      <c r="C89" t="str">
        <f>_xlfn.XLOOKUP(trivia_results[[#This Row],[draft_id]],drafts[id],drafts[title])</f>
        <v>Actor's Directorial Debuts</v>
      </c>
      <c r="D89" t="s">
        <v>857</v>
      </c>
      <c r="E89" t="str">
        <f>_xlfn.XLOOKUP(trivia_results[[#This Row],[drafter_id]],drafters[id],drafters[name],"")</f>
        <v>Patreon Members</v>
      </c>
      <c r="G89" t="str">
        <f>_xlfn.XLOOKUP(trivia_results[[#This Row],[drafter_team_id]],drafter_teams[id],drafter_teams[name],"")</f>
        <v/>
      </c>
    </row>
    <row r="90" spans="2:9" x14ac:dyDescent="0.25">
      <c r="B90" s="5" t="s">
        <v>284</v>
      </c>
      <c r="C90" t="str">
        <f>_xlfn.XLOOKUP(trivia_results[[#This Row],[draft_id]],drafts[id],drafts[title])</f>
        <v>Actor's Directorial Debuts</v>
      </c>
      <c r="D90" t="s">
        <v>1115</v>
      </c>
      <c r="E90" t="str">
        <f>_xlfn.XLOOKUP(trivia_results[[#This Row],[drafter_id]],drafters[id],drafters[name],"")</f>
        <v>Ryan Marker</v>
      </c>
      <c r="G90" t="str">
        <f>_xlfn.XLOOKUP(trivia_results[[#This Row],[drafter_team_id]],drafter_teams[id],drafter_teams[name],"")</f>
        <v/>
      </c>
    </row>
    <row r="91" spans="2:9" x14ac:dyDescent="0.25">
      <c r="B91" s="4" t="s">
        <v>81</v>
      </c>
      <c r="C91" t="str">
        <f>_xlfn.XLOOKUP(trivia_results[[#This Row],[draft_id]],drafts[id],drafts[title])</f>
        <v>Original Movie Musicals - American</v>
      </c>
      <c r="D91" t="s">
        <v>1067</v>
      </c>
      <c r="E91" t="str">
        <f>_xlfn.XLOOKUP(trivia_results[[#This Row],[drafter_id]],drafters[id],drafters[name],"")</f>
        <v>Walter Hollmann</v>
      </c>
      <c r="G91" t="str">
        <f>_xlfn.XLOOKUP(trivia_results[[#This Row],[drafter_team_id]],drafter_teams[id],drafter_teams[name],"")</f>
        <v/>
      </c>
    </row>
    <row r="92" spans="2:9" x14ac:dyDescent="0.25">
      <c r="B92" s="5" t="s">
        <v>81</v>
      </c>
      <c r="C92" t="str">
        <f>_xlfn.XLOOKUP(trivia_results[[#This Row],[draft_id]],drafts[id],drafts[title])</f>
        <v>Original Movie Musicals - American</v>
      </c>
      <c r="D92" t="s">
        <v>1223</v>
      </c>
      <c r="E92" t="str">
        <f>_xlfn.XLOOKUP(trivia_results[[#This Row],[drafter_id]],drafters[id],drafters[name],"")</f>
        <v>Ben Mekler</v>
      </c>
      <c r="G92" t="str">
        <f>_xlfn.XLOOKUP(trivia_results[[#This Row],[drafter_team_id]],drafter_teams[id],drafter_teams[name],"")</f>
        <v/>
      </c>
    </row>
    <row r="93" spans="2:9" x14ac:dyDescent="0.25">
      <c r="B93" s="4" t="s">
        <v>64</v>
      </c>
      <c r="C93" t="str">
        <f>_xlfn.XLOOKUP(trivia_results[[#This Row],[draft_id]],drafts[id],drafts[title])</f>
        <v>Almodóvar</v>
      </c>
      <c r="D93" t="s">
        <v>985</v>
      </c>
      <c r="E93" t="str">
        <f>_xlfn.XLOOKUP(trivia_results[[#This Row],[drafter_id]],drafters[id],drafters[name],"")</f>
        <v>Alonso Duralde</v>
      </c>
      <c r="G93" t="str">
        <f>_xlfn.XLOOKUP(trivia_results[[#This Row],[drafter_team_id]],drafter_teams[id],drafter_teams[name],"")</f>
        <v/>
      </c>
    </row>
    <row r="94" spans="2:9" x14ac:dyDescent="0.25">
      <c r="B94" s="5" t="s">
        <v>64</v>
      </c>
      <c r="C94" t="str">
        <f>_xlfn.XLOOKUP(trivia_results[[#This Row],[draft_id]],drafts[id],drafts[title])</f>
        <v>Almodóvar</v>
      </c>
      <c r="D94" t="s">
        <v>807</v>
      </c>
      <c r="E94" t="str">
        <f>_xlfn.XLOOKUP(trivia_results[[#This Row],[drafter_id]],drafters[id],drafters[name],"")</f>
        <v>David Kittredge</v>
      </c>
      <c r="G94" t="str">
        <f>_xlfn.XLOOKUP(trivia_results[[#This Row],[drafter_team_id]],drafter_teams[id],drafter_teams[name],"")</f>
        <v/>
      </c>
    </row>
    <row r="95" spans="2:9" x14ac:dyDescent="0.25">
      <c r="B95" s="4" t="s">
        <v>140</v>
      </c>
      <c r="C95" t="str">
        <f>_xlfn.XLOOKUP(trivia_results[[#This Row],[draft_id]],drafts[id],drafts[title])</f>
        <v>Ensemble Casts</v>
      </c>
      <c r="D95" t="s">
        <v>1063</v>
      </c>
      <c r="E95" t="str">
        <f>_xlfn.XLOOKUP(trivia_results[[#This Row],[drafter_id]],drafters[id],drafters[name],"")</f>
        <v>Nichol Lovett</v>
      </c>
      <c r="G95" t="str">
        <f>_xlfn.XLOOKUP(trivia_results[[#This Row],[drafter_team_id]],drafter_teams[id],drafter_teams[name],"")</f>
        <v/>
      </c>
    </row>
    <row r="96" spans="2:9" x14ac:dyDescent="0.25">
      <c r="B96" s="5" t="s">
        <v>140</v>
      </c>
      <c r="C96" t="str">
        <f>_xlfn.XLOOKUP(trivia_results[[#This Row],[draft_id]],drafts[id],drafts[title])</f>
        <v>Ensemble Casts</v>
      </c>
      <c r="D96" t="s">
        <v>779</v>
      </c>
      <c r="E96" t="str">
        <f>_xlfn.XLOOKUP(trivia_results[[#This Row],[drafter_id]],drafters[id],drafters[name],"")</f>
        <v>Darrin Navarro</v>
      </c>
      <c r="G96" t="str">
        <f>_xlfn.XLOOKUP(trivia_results[[#This Row],[drafter_team_id]],drafter_teams[id],drafter_teams[name],"")</f>
        <v/>
      </c>
    </row>
    <row r="97" spans="2:9" x14ac:dyDescent="0.25">
      <c r="B97" s="4" t="s">
        <v>30</v>
      </c>
      <c r="C97" t="str">
        <f>_xlfn.XLOOKUP(trivia_results[[#This Row],[draft_id]],drafts[id],drafts[title])</f>
        <v>'90s Action Mega Draft</v>
      </c>
      <c r="D97" t="s">
        <v>839</v>
      </c>
      <c r="E97" t="str">
        <f>_xlfn.XLOOKUP(trivia_results[[#This Row],[drafter_id]],drafters[id],drafters[name],"")</f>
        <v>Ricky Carmona</v>
      </c>
      <c r="G97" t="str">
        <f>_xlfn.XLOOKUP(trivia_results[[#This Row],[drafter_team_id]],drafter_teams[id],drafter_teams[name],"")</f>
        <v/>
      </c>
      <c r="H97" s="9">
        <v>0</v>
      </c>
      <c r="I97" s="9">
        <v>4</v>
      </c>
    </row>
    <row r="98" spans="2:9" x14ac:dyDescent="0.25">
      <c r="B98" s="4" t="s">
        <v>30</v>
      </c>
      <c r="C98" t="str">
        <f>_xlfn.XLOOKUP(trivia_results[[#This Row],[draft_id]],drafts[id],drafts[title])</f>
        <v>'90s Action Mega Draft</v>
      </c>
      <c r="D98" t="s">
        <v>1237</v>
      </c>
      <c r="E98" t="str">
        <f>_xlfn.XLOOKUP(trivia_results[[#This Row],[drafter_id]],drafters[id],drafters[name],"")</f>
        <v>Clay Keller</v>
      </c>
      <c r="G98" t="str">
        <f>_xlfn.XLOOKUP(trivia_results[[#This Row],[drafter_team_id]],drafter_teams[id],drafter_teams[name],"")</f>
        <v/>
      </c>
      <c r="H98" s="9">
        <v>1</v>
      </c>
      <c r="I98" s="9">
        <v>1</v>
      </c>
    </row>
    <row r="99" spans="2:9" x14ac:dyDescent="0.25">
      <c r="B99" s="4" t="s">
        <v>30</v>
      </c>
      <c r="C99" t="str">
        <f>_xlfn.XLOOKUP(trivia_results[[#This Row],[draft_id]],drafts[id],drafts[title])</f>
        <v>'90s Action Mega Draft</v>
      </c>
      <c r="D99" t="s">
        <v>1149</v>
      </c>
      <c r="E99" t="str">
        <f>_xlfn.XLOOKUP(trivia_results[[#This Row],[drafter_id]],drafters[id],drafters[name],"")</f>
        <v>Dave Schilling</v>
      </c>
      <c r="G99" t="str">
        <f>_xlfn.XLOOKUP(trivia_results[[#This Row],[drafter_team_id]],drafter_teams[id],drafter_teams[name],"")</f>
        <v/>
      </c>
      <c r="H99" s="9">
        <v>1</v>
      </c>
      <c r="I99" s="9">
        <v>3</v>
      </c>
    </row>
    <row r="100" spans="2:9" x14ac:dyDescent="0.25">
      <c r="B100" s="5" t="s">
        <v>30</v>
      </c>
      <c r="C100" t="str">
        <f>_xlfn.XLOOKUP(trivia_results[[#This Row],[draft_id]],drafts[id],drafts[title])</f>
        <v>'90s Action Mega Draft</v>
      </c>
      <c r="D100" t="s">
        <v>1003</v>
      </c>
      <c r="E100" t="str">
        <f>_xlfn.XLOOKUP(trivia_results[[#This Row],[drafter_id]],drafters[id],drafters[name],"")</f>
        <v>Kate Freund</v>
      </c>
      <c r="G100" t="str">
        <f>_xlfn.XLOOKUP(trivia_results[[#This Row],[drafter_team_id]],drafter_teams[id],drafter_teams[name],"")</f>
        <v/>
      </c>
      <c r="H100" s="9">
        <v>1</v>
      </c>
      <c r="I100" s="9">
        <v>2</v>
      </c>
    </row>
    <row r="101" spans="2:9" x14ac:dyDescent="0.25">
      <c r="B101" s="4" t="s">
        <v>361</v>
      </c>
      <c r="C101" t="str">
        <f>_xlfn.XLOOKUP(trivia_results[[#This Row],[draft_id]],drafts[id],drafts[title])</f>
        <v>John Carpenter Live</v>
      </c>
      <c r="D101" t="s">
        <v>1153</v>
      </c>
      <c r="E101" t="str">
        <f>_xlfn.XLOOKUP(trivia_results[[#This Row],[drafter_id]],drafters[id],drafters[name],"")</f>
        <v>Joe Lynch</v>
      </c>
      <c r="G101" t="str">
        <f>_xlfn.XLOOKUP(trivia_results[[#This Row],[drafter_team_id]],drafter_teams[id],drafter_teams[name],"")</f>
        <v/>
      </c>
      <c r="H101" s="9">
        <v>1</v>
      </c>
      <c r="I101" s="9">
        <v>1</v>
      </c>
    </row>
    <row r="102" spans="2:9" x14ac:dyDescent="0.25">
      <c r="B102" s="5" t="s">
        <v>361</v>
      </c>
      <c r="C102" t="str">
        <f>_xlfn.XLOOKUP(trivia_results[[#This Row],[draft_id]],drafts[id],drafts[title])</f>
        <v>John Carpenter Live</v>
      </c>
      <c r="D102" t="s">
        <v>1051</v>
      </c>
      <c r="E102" t="str">
        <f>_xlfn.XLOOKUP(trivia_results[[#This Row],[drafter_id]],drafters[id],drafters[name],"")</f>
        <v>Drew McWeeny</v>
      </c>
      <c r="G102" t="str">
        <f>_xlfn.XLOOKUP(trivia_results[[#This Row],[drafter_team_id]],drafter_teams[id],drafter_teams[name],"")</f>
        <v/>
      </c>
      <c r="H102" s="9">
        <v>0</v>
      </c>
      <c r="I102" s="9">
        <v>2</v>
      </c>
    </row>
    <row r="103" spans="2:9" x14ac:dyDescent="0.25">
      <c r="B103" s="4" t="s">
        <v>629</v>
      </c>
      <c r="C103" t="str">
        <f>_xlfn.XLOOKUP(trivia_results[[#This Row],[draft_id]],drafts[id],drafts[title])</f>
        <v>Horror Prequels</v>
      </c>
      <c r="D103" t="s">
        <v>915</v>
      </c>
      <c r="E103" t="str">
        <f>_xlfn.XLOOKUP(trivia_results[[#This Row],[drafter_id]],drafters[id],drafters[name],"")</f>
        <v>Billy Ray Brewton</v>
      </c>
      <c r="G103" t="str">
        <f>_xlfn.XLOOKUP(trivia_results[[#This Row],[drafter_team_id]],drafter_teams[id],drafter_teams[name],"")</f>
        <v/>
      </c>
      <c r="H103" s="9">
        <v>1</v>
      </c>
      <c r="I103" s="9">
        <v>1</v>
      </c>
    </row>
    <row r="104" spans="2:9" x14ac:dyDescent="0.25">
      <c r="B104" s="4" t="s">
        <v>629</v>
      </c>
      <c r="C104" t="str">
        <f>_xlfn.XLOOKUP(trivia_results[[#This Row],[draft_id]],drafts[id],drafts[title])</f>
        <v>Horror Prequels</v>
      </c>
      <c r="D104" t="s">
        <v>909</v>
      </c>
      <c r="E104" t="str">
        <f>_xlfn.XLOOKUP(trivia_results[[#This Row],[drafter_id]],drafters[id],drafters[name],"")</f>
        <v>Kyle Anderson</v>
      </c>
      <c r="G104" t="str">
        <f>_xlfn.XLOOKUP(trivia_results[[#This Row],[drafter_team_id]],drafter_teams[id],drafter_teams[name],"")</f>
        <v/>
      </c>
      <c r="H104" s="9">
        <v>0</v>
      </c>
      <c r="I104" s="9">
        <v>2</v>
      </c>
    </row>
    <row r="105" spans="2:9" x14ac:dyDescent="0.25">
      <c r="B105" s="5" t="s">
        <v>92</v>
      </c>
      <c r="C105" t="str">
        <f>_xlfn.XLOOKUP(trivia_results[[#This Row],[draft_id]],drafts[id],drafts[title])</f>
        <v>Halloween Movies</v>
      </c>
      <c r="D105" t="s">
        <v>805</v>
      </c>
      <c r="E105" t="str">
        <f>_xlfn.XLOOKUP(trivia_results[[#This Row],[drafter_id]],drafters[id],drafters[name],"")</f>
        <v>Elric Kane</v>
      </c>
      <c r="G105" t="str">
        <f>_xlfn.XLOOKUP(trivia_results[[#This Row],[drafter_team_id]],drafter_teams[id],drafter_teams[name],"")</f>
        <v/>
      </c>
    </row>
    <row r="106" spans="2:9" x14ac:dyDescent="0.25">
      <c r="B106" s="5" t="s">
        <v>92</v>
      </c>
      <c r="C106" t="str">
        <f>_xlfn.XLOOKUP(trivia_results[[#This Row],[draft_id]],drafts[id],drafts[title])</f>
        <v>Halloween Movies</v>
      </c>
      <c r="D106" t="s">
        <v>969</v>
      </c>
      <c r="E106" t="str">
        <f>_xlfn.XLOOKUP(trivia_results[[#This Row],[drafter_id]],drafters[id],drafters[name],"")</f>
        <v>Graham Skipper</v>
      </c>
      <c r="G106" t="str">
        <f>_xlfn.XLOOKUP(trivia_results[[#This Row],[drafter_team_id]],drafter_teams[id],drafter_teams[name],"")</f>
        <v/>
      </c>
    </row>
    <row r="107" spans="2:9" x14ac:dyDescent="0.25">
      <c r="B107" s="4" t="s">
        <v>246</v>
      </c>
      <c r="C107" t="str">
        <f>_xlfn.XLOOKUP(trivia_results[[#This Row],[draft_id]],drafts[id],drafts[title])</f>
        <v>Found Footage</v>
      </c>
      <c r="D107" t="s">
        <v>915</v>
      </c>
      <c r="E107" t="str">
        <f>_xlfn.XLOOKUP(trivia_results[[#This Row],[drafter_id]],drafters[id],drafters[name],"")</f>
        <v>Billy Ray Brewton</v>
      </c>
      <c r="G107" t="str">
        <f>_xlfn.XLOOKUP(trivia_results[[#This Row],[drafter_team_id]],drafter_teams[id],drafter_teams[name],"")</f>
        <v/>
      </c>
    </row>
    <row r="108" spans="2:9" x14ac:dyDescent="0.25">
      <c r="B108" s="4" t="s">
        <v>246</v>
      </c>
      <c r="C108" t="str">
        <f>_xlfn.XLOOKUP(trivia_results[[#This Row],[draft_id]],drafts[id],drafts[title])</f>
        <v>Found Footage</v>
      </c>
      <c r="D108" t="s">
        <v>1237</v>
      </c>
      <c r="E108" t="str">
        <f>_xlfn.XLOOKUP(trivia_results[[#This Row],[drafter_id]],drafters[id],drafters[name],"")</f>
        <v>Clay Keller</v>
      </c>
      <c r="G108" t="str">
        <f>_xlfn.XLOOKUP(trivia_results[[#This Row],[drafter_team_id]],drafter_teams[id],drafter_teams[name],"")</f>
        <v/>
      </c>
    </row>
    <row r="109" spans="2:9" x14ac:dyDescent="0.25">
      <c r="B109" s="5" t="s">
        <v>492</v>
      </c>
      <c r="C109" t="str">
        <f>_xlfn.XLOOKUP(trivia_results[[#This Row],[draft_id]],drafts[id],drafts[title])</f>
        <v>Heist Movies</v>
      </c>
      <c r="D109" t="s">
        <v>1017</v>
      </c>
      <c r="E109" t="str">
        <f>_xlfn.XLOOKUP(trivia_results[[#This Row],[drafter_id]],drafters[id],drafters[name],"")</f>
        <v>Thomas Grabinski</v>
      </c>
      <c r="G109" t="str">
        <f>_xlfn.XLOOKUP(trivia_results[[#This Row],[drafter_team_id]],drafter_teams[id],drafter_teams[name],"")</f>
        <v/>
      </c>
    </row>
    <row r="110" spans="2:9" x14ac:dyDescent="0.25">
      <c r="B110" s="5" t="s">
        <v>492</v>
      </c>
      <c r="C110" t="str">
        <f>_xlfn.XLOOKUP(trivia_results[[#This Row],[draft_id]],drafts[id],drafts[title])</f>
        <v>Heist Movies</v>
      </c>
      <c r="D110" t="s">
        <v>1233</v>
      </c>
      <c r="E110" t="str">
        <f>_xlfn.XLOOKUP(trivia_results[[#This Row],[drafter_id]],drafters[id],drafters[name],"")</f>
        <v>Kevin Costello</v>
      </c>
      <c r="G110" t="str">
        <f>_xlfn.XLOOKUP(trivia_results[[#This Row],[drafter_team_id]],drafter_teams[id],drafter_teams[name],"")</f>
        <v/>
      </c>
    </row>
    <row r="111" spans="2:9" x14ac:dyDescent="0.25">
      <c r="B111" s="4" t="s">
        <v>612</v>
      </c>
      <c r="C111" t="str">
        <f>_xlfn.XLOOKUP(trivia_results[[#This Row],[draft_id]],drafts[id],drafts[title])</f>
        <v>Philip Seymour Hoffman</v>
      </c>
      <c r="D111" t="s">
        <v>789</v>
      </c>
      <c r="E111" t="str">
        <f>_xlfn.XLOOKUP(trivia_results[[#This Row],[drafter_id]],drafters[id],drafters[name],"")</f>
        <v>Bryan Cogman</v>
      </c>
      <c r="G111" t="str">
        <f>_xlfn.XLOOKUP(trivia_results[[#This Row],[drafter_team_id]],drafter_teams[id],drafter_teams[name],"")</f>
        <v/>
      </c>
    </row>
    <row r="112" spans="2:9" x14ac:dyDescent="0.25">
      <c r="B112" s="5" t="s">
        <v>612</v>
      </c>
      <c r="C112" t="str">
        <f>_xlfn.XLOOKUP(trivia_results[[#This Row],[draft_id]],drafts[id],drafts[title])</f>
        <v>Philip Seymour Hoffman</v>
      </c>
      <c r="D112" t="s">
        <v>967</v>
      </c>
      <c r="E112" t="str">
        <f>_xlfn.XLOOKUP(trivia_results[[#This Row],[drafter_id]],drafters[id],drafters[name],"")</f>
        <v>Milla Bell-Hart</v>
      </c>
      <c r="G112" t="str">
        <f>_xlfn.XLOOKUP(trivia_results[[#This Row],[drafter_team_id]],drafter_teams[id],drafter_teams[name],"")</f>
        <v/>
      </c>
    </row>
    <row r="113" spans="2:9" x14ac:dyDescent="0.25">
      <c r="B113" s="4" t="s">
        <v>44</v>
      </c>
      <c r="C113" t="str">
        <f>_xlfn.XLOOKUP(trivia_results[[#This Row],[draft_id]],drafts[id],drafts[title])</f>
        <v>Sword &amp; Sorcery</v>
      </c>
      <c r="D113" t="s">
        <v>1129</v>
      </c>
      <c r="E113" t="str">
        <f>_xlfn.XLOOKUP(trivia_results[[#This Row],[drafter_id]],drafters[id],drafters[name],"")</f>
        <v>Morgan Peter Brown</v>
      </c>
      <c r="G113" t="str">
        <f>_xlfn.XLOOKUP(trivia_results[[#This Row],[drafter_team_id]],drafter_teams[id],drafter_teams[name],"")</f>
        <v/>
      </c>
    </row>
    <row r="114" spans="2:9" x14ac:dyDescent="0.25">
      <c r="B114" s="5" t="s">
        <v>44</v>
      </c>
      <c r="C114" t="str">
        <f>_xlfn.XLOOKUP(trivia_results[[#This Row],[draft_id]],drafts[id],drafts[title])</f>
        <v>Sword &amp; Sorcery</v>
      </c>
      <c r="D114" t="s">
        <v>1158</v>
      </c>
      <c r="E114" t="str">
        <f>_xlfn.XLOOKUP(trivia_results[[#This Row],[drafter_id]],drafters[id],drafters[name],"")</f>
        <v>Jeff Cannata</v>
      </c>
      <c r="G114" t="str">
        <f>_xlfn.XLOOKUP(trivia_results[[#This Row],[drafter_team_id]],drafter_teams[id],drafter_teams[name],"")</f>
        <v/>
      </c>
    </row>
    <row r="115" spans="2:9" x14ac:dyDescent="0.25">
      <c r="B115" s="4" t="s">
        <v>300</v>
      </c>
      <c r="C115" t="str">
        <f>_xlfn.XLOOKUP(trivia_results[[#This Row],[draft_id]],drafts[id],drafts[title])</f>
        <v>Game Movies</v>
      </c>
      <c r="D115" t="s">
        <v>969</v>
      </c>
      <c r="E115" t="str">
        <f>_xlfn.XLOOKUP(trivia_results[[#This Row],[drafter_id]],drafters[id],drafters[name],"")</f>
        <v>Graham Skipper</v>
      </c>
      <c r="G115" t="str">
        <f>_xlfn.XLOOKUP(trivia_results[[#This Row],[drafter_team_id]],drafter_teams[id],drafter_teams[name],"")</f>
        <v/>
      </c>
      <c r="H115" s="9">
        <v>1</v>
      </c>
      <c r="I115" s="9">
        <v>1</v>
      </c>
    </row>
    <row r="116" spans="2:9" x14ac:dyDescent="0.25">
      <c r="B116" s="4" t="s">
        <v>300</v>
      </c>
      <c r="C116" t="str">
        <f>_xlfn.XLOOKUP(trivia_results[[#This Row],[draft_id]],drafts[id],drafts[title])</f>
        <v>Game Movies</v>
      </c>
      <c r="D116" t="s">
        <v>795</v>
      </c>
      <c r="E116" t="str">
        <f>_xlfn.XLOOKUP(trivia_results[[#This Row],[drafter_id]],drafters[id],drafters[name],"")</f>
        <v>Brea Grant</v>
      </c>
      <c r="G116" t="str">
        <f>_xlfn.XLOOKUP(trivia_results[[#This Row],[drafter_team_id]],drafter_teams[id],drafter_teams[name],"")</f>
        <v/>
      </c>
      <c r="H116" s="9">
        <v>0</v>
      </c>
      <c r="I116" s="9">
        <v>2</v>
      </c>
    </row>
    <row r="117" spans="2:9" x14ac:dyDescent="0.25">
      <c r="B117" s="6" t="s">
        <v>393</v>
      </c>
      <c r="C117" t="str">
        <f>_xlfn.XLOOKUP(trivia_results[[#This Row],[draft_id]],drafts[id],drafts[title])</f>
        <v>2010s Decade Mega Draft</v>
      </c>
      <c r="D117" t="s">
        <v>1001</v>
      </c>
      <c r="E117" t="str">
        <f>_xlfn.XLOOKUP(trivia_results[[#This Row],[drafter_id]],drafters[id],drafters[name],"")</f>
        <v>Piya Sinha-Roy</v>
      </c>
      <c r="G117" t="str">
        <f>_xlfn.XLOOKUP(trivia_results[[#This Row],[drafter_team_id]],drafter_teams[id],drafter_teams[name],"")</f>
        <v/>
      </c>
    </row>
    <row r="118" spans="2:9" x14ac:dyDescent="0.25">
      <c r="B118" s="6" t="s">
        <v>393</v>
      </c>
      <c r="C118" t="str">
        <f>_xlfn.XLOOKUP(trivia_results[[#This Row],[draft_id]],drafts[id],drafts[title])</f>
        <v>2010s Decade Mega Draft</v>
      </c>
      <c r="D118" t="s">
        <v>1237</v>
      </c>
      <c r="E118" t="str">
        <f>_xlfn.XLOOKUP(trivia_results[[#This Row],[drafter_id]],drafters[id],drafters[name],"")</f>
        <v>Clay Keller</v>
      </c>
      <c r="G118" t="str">
        <f>_xlfn.XLOOKUP(trivia_results[[#This Row],[drafter_team_id]],drafter_teams[id],drafter_teams[name],"")</f>
        <v/>
      </c>
    </row>
    <row r="119" spans="2:9" x14ac:dyDescent="0.25">
      <c r="B119" s="6" t="s">
        <v>393</v>
      </c>
      <c r="C119" t="str">
        <f>_xlfn.XLOOKUP(trivia_results[[#This Row],[draft_id]],drafts[id],drafts[title])</f>
        <v>2010s Decade Mega Draft</v>
      </c>
      <c r="D119" t="s">
        <v>1177</v>
      </c>
      <c r="E119" t="str">
        <f>_xlfn.XLOOKUP(trivia_results[[#This Row],[drafter_id]],drafters[id],drafters[name],"")</f>
        <v>Darren Franich</v>
      </c>
      <c r="G119" t="str">
        <f>_xlfn.XLOOKUP(trivia_results[[#This Row],[drafter_team_id]],drafter_teams[id],drafter_teams[name],"")</f>
        <v/>
      </c>
    </row>
    <row r="120" spans="2:9" x14ac:dyDescent="0.25">
      <c r="B120" s="6" t="s">
        <v>393</v>
      </c>
      <c r="C120" t="str">
        <f>_xlfn.XLOOKUP(trivia_results[[#This Row],[draft_id]],drafts[id],drafts[title])</f>
        <v>2010s Decade Mega Draft</v>
      </c>
      <c r="D120" t="s">
        <v>1151</v>
      </c>
      <c r="E120" t="str">
        <f>_xlfn.XLOOKUP(trivia_results[[#This Row],[drafter_id]],drafters[id],drafters[name],"")</f>
        <v>Alison Herman</v>
      </c>
      <c r="G120" t="str">
        <f>_xlfn.XLOOKUP(trivia_results[[#This Row],[drafter_team_id]],drafter_teams[id],drafter_teams[name],"")</f>
        <v/>
      </c>
    </row>
    <row r="121" spans="2:9" x14ac:dyDescent="0.25">
      <c r="B121" s="4" t="s">
        <v>32</v>
      </c>
      <c r="C121" t="str">
        <f>_xlfn.XLOOKUP(trivia_results[[#This Row],[draft_id]],drafts[id],drafts[title])</f>
        <v>Arthouse Christmas</v>
      </c>
      <c r="D121" t="s">
        <v>985</v>
      </c>
      <c r="E121" t="str">
        <f>_xlfn.XLOOKUP(trivia_results[[#This Row],[drafter_id]],drafters[id],drafters[name],"")</f>
        <v>Alonso Duralde</v>
      </c>
      <c r="G121" t="str">
        <f>_xlfn.XLOOKUP(trivia_results[[#This Row],[drafter_team_id]],drafter_teams[id],drafter_teams[name],"")</f>
        <v/>
      </c>
    </row>
    <row r="122" spans="2:9" x14ac:dyDescent="0.25">
      <c r="B122" s="4" t="s">
        <v>32</v>
      </c>
      <c r="C122" t="str">
        <f>_xlfn.XLOOKUP(trivia_results[[#This Row],[draft_id]],drafts[id],drafts[title])</f>
        <v>Arthouse Christmas</v>
      </c>
      <c r="D122" t="s">
        <v>1253</v>
      </c>
      <c r="E122" t="str">
        <f>_xlfn.XLOOKUP(trivia_results[[#This Row],[drafter_id]],drafters[id],drafters[name],"")</f>
        <v>Dave White</v>
      </c>
      <c r="G122" t="str">
        <f>_xlfn.XLOOKUP(trivia_results[[#This Row],[drafter_team_id]],drafter_teams[id],drafter_teams[name],"")</f>
        <v/>
      </c>
    </row>
    <row r="123" spans="2:9" x14ac:dyDescent="0.25">
      <c r="B123" s="4" t="s">
        <v>715</v>
      </c>
      <c r="C123" t="str">
        <f>_xlfn.XLOOKUP(trivia_results[[#This Row],[draft_id]],drafts[id],drafts[title])</f>
        <v>Kristen Stewart</v>
      </c>
      <c r="D123" t="s">
        <v>1237</v>
      </c>
      <c r="E123" t="str">
        <f>_xlfn.XLOOKUP(trivia_results[[#This Row],[drafter_id]],drafters[id],drafters[name],"")</f>
        <v>Clay Keller</v>
      </c>
      <c r="G123" t="str">
        <f>_xlfn.XLOOKUP(trivia_results[[#This Row],[drafter_team_id]],drafter_teams[id],drafter_teams[name],"")</f>
        <v/>
      </c>
    </row>
    <row r="124" spans="2:9" x14ac:dyDescent="0.25">
      <c r="B124" s="4" t="s">
        <v>715</v>
      </c>
      <c r="C124" t="str">
        <f>_xlfn.XLOOKUP(trivia_results[[#This Row],[draft_id]],drafts[id],drafts[title])</f>
        <v>Kristen Stewart</v>
      </c>
      <c r="D124" t="s">
        <v>1115</v>
      </c>
      <c r="E124" t="str">
        <f>_xlfn.XLOOKUP(trivia_results[[#This Row],[drafter_id]],drafters[id],drafters[name],"")</f>
        <v>Ryan Marker</v>
      </c>
      <c r="G124" t="str">
        <f>_xlfn.XLOOKUP(trivia_results[[#This Row],[drafter_team_id]],drafter_teams[id],drafter_teams[name],"")</f>
        <v/>
      </c>
    </row>
    <row r="125" spans="2:9" x14ac:dyDescent="0.25">
      <c r="B125" s="4" t="s">
        <v>210</v>
      </c>
      <c r="C125">
        <f>_xlfn.XLOOKUP(trivia_results[[#This Row],[draft_id]],drafts[id],drafts[title])</f>
        <v>2009</v>
      </c>
      <c r="D125" t="s">
        <v>1237</v>
      </c>
      <c r="E125" t="str">
        <f>_xlfn.XLOOKUP(trivia_results[[#This Row],[drafter_id]],drafters[id],drafters[name],"")</f>
        <v>Clay Keller</v>
      </c>
      <c r="G125" t="str">
        <f>_xlfn.XLOOKUP(trivia_results[[#This Row],[drafter_team_id]],drafter_teams[id],drafter_teams[name],"")</f>
        <v/>
      </c>
    </row>
    <row r="126" spans="2:9" x14ac:dyDescent="0.25">
      <c r="B126" s="4" t="s">
        <v>210</v>
      </c>
      <c r="C126">
        <f>_xlfn.XLOOKUP(trivia_results[[#This Row],[draft_id]],drafts[id],drafts[title])</f>
        <v>2009</v>
      </c>
      <c r="D126" t="s">
        <v>857</v>
      </c>
      <c r="E126" t="str">
        <f>_xlfn.XLOOKUP(trivia_results[[#This Row],[drafter_id]],drafters[id],drafters[name],"")</f>
        <v>Patreon Members</v>
      </c>
      <c r="G126" t="str">
        <f>_xlfn.XLOOKUP(trivia_results[[#This Row],[drafter_team_id]],drafter_teams[id],drafter_teams[name],"")</f>
        <v/>
      </c>
    </row>
    <row r="127" spans="2:9" x14ac:dyDescent="0.25">
      <c r="B127" s="4" t="s">
        <v>60</v>
      </c>
      <c r="C127" t="str">
        <f>_xlfn.XLOOKUP(trivia_results[[#This Row],[draft_id]],drafts[id],drafts[title])</f>
        <v>Star Wars Super Draft</v>
      </c>
      <c r="D127" t="s">
        <v>913</v>
      </c>
      <c r="E127" t="str">
        <f>_xlfn.XLOOKUP(trivia_results[[#This Row],[drafter_id]],drafters[id],drafters[name],"")</f>
        <v>Chancellor Agard</v>
      </c>
      <c r="G127" t="str">
        <f>_xlfn.XLOOKUP(trivia_results[[#This Row],[drafter_team_id]],drafter_teams[id],drafter_teams[name],"")</f>
        <v/>
      </c>
    </row>
    <row r="128" spans="2:9" x14ac:dyDescent="0.25">
      <c r="B128" s="4" t="s">
        <v>60</v>
      </c>
      <c r="C128" t="str">
        <f>_xlfn.XLOOKUP(trivia_results[[#This Row],[draft_id]],drafts[id],drafts[title])</f>
        <v>Star Wars Super Draft</v>
      </c>
      <c r="D128" t="s">
        <v>1027</v>
      </c>
      <c r="E128" t="str">
        <f>_xlfn.XLOOKUP(trivia_results[[#This Row],[drafter_id]],drafters[id],drafters[name],"")</f>
        <v>Devan Coggan</v>
      </c>
      <c r="G128" t="str">
        <f>_xlfn.XLOOKUP(trivia_results[[#This Row],[drafter_team_id]],drafter_teams[id],drafter_teams[name],"")</f>
        <v/>
      </c>
    </row>
    <row r="129" spans="2:9" x14ac:dyDescent="0.25">
      <c r="B129" s="4" t="s">
        <v>60</v>
      </c>
      <c r="C129" t="str">
        <f>_xlfn.XLOOKUP(trivia_results[[#This Row],[draft_id]],drafts[id],drafts[title])</f>
        <v>Star Wars Super Draft</v>
      </c>
      <c r="D129" t="s">
        <v>781</v>
      </c>
      <c r="E129" t="str">
        <f>_xlfn.XLOOKUP(trivia_results[[#This Row],[drafter_id]],drafters[id],drafters[name],"")</f>
        <v>Adam B. Vary</v>
      </c>
      <c r="G129" t="str">
        <f>_xlfn.XLOOKUP(trivia_results[[#This Row],[drafter_team_id]],drafter_teams[id],drafter_teams[name],"")</f>
        <v/>
      </c>
    </row>
    <row r="130" spans="2:9" x14ac:dyDescent="0.25">
      <c r="B130" s="4" t="s">
        <v>230</v>
      </c>
      <c r="C130" t="str">
        <f>_xlfn.XLOOKUP(trivia_results[[#This Row],[draft_id]],drafts[id],drafts[title])</f>
        <v>Laura Dern</v>
      </c>
      <c r="D130" t="s">
        <v>1119</v>
      </c>
      <c r="E130" t="str">
        <f>_xlfn.XLOOKUP(trivia_results[[#This Row],[drafter_id]],drafters[id],drafters[name],"")</f>
        <v>Zoe Zelkind</v>
      </c>
      <c r="G130" t="str">
        <f>_xlfn.XLOOKUP(trivia_results[[#This Row],[drafter_team_id]],drafter_teams[id],drafter_teams[name],"")</f>
        <v/>
      </c>
    </row>
    <row r="131" spans="2:9" x14ac:dyDescent="0.25">
      <c r="B131" s="4" t="s">
        <v>230</v>
      </c>
      <c r="C131" t="str">
        <f>_xlfn.XLOOKUP(trivia_results[[#This Row],[draft_id]],drafts[id],drafts[title])</f>
        <v>Laura Dern</v>
      </c>
      <c r="D131" t="s">
        <v>1115</v>
      </c>
      <c r="E131" t="str">
        <f>_xlfn.XLOOKUP(trivia_results[[#This Row],[drafter_id]],drafters[id],drafters[name],"")</f>
        <v>Ryan Marker</v>
      </c>
      <c r="G131" t="str">
        <f>_xlfn.XLOOKUP(trivia_results[[#This Row],[drafter_team_id]],drafter_teams[id],drafter_teams[name],"")</f>
        <v/>
      </c>
    </row>
    <row r="132" spans="2:9" x14ac:dyDescent="0.25">
      <c r="B132" s="6" t="s">
        <v>250</v>
      </c>
      <c r="C132" t="str">
        <f>_xlfn.XLOOKUP(trivia_results[[#This Row],[draft_id]],drafts[id],drafts[title])</f>
        <v>Giallo</v>
      </c>
      <c r="D132" t="s">
        <v>805</v>
      </c>
      <c r="E132" t="str">
        <f>_xlfn.XLOOKUP(trivia_results[[#This Row],[drafter_id]],drafters[id],drafters[name],"")</f>
        <v>Elric Kane</v>
      </c>
      <c r="G132" t="str">
        <f>_xlfn.XLOOKUP(trivia_results[[#This Row],[drafter_team_id]],drafter_teams[id],drafter_teams[name],"")</f>
        <v/>
      </c>
    </row>
    <row r="133" spans="2:9" x14ac:dyDescent="0.25">
      <c r="B133" s="6" t="s">
        <v>250</v>
      </c>
      <c r="C133" t="str">
        <f>_xlfn.XLOOKUP(trivia_results[[#This Row],[draft_id]],drafts[id],drafts[title])</f>
        <v>Giallo</v>
      </c>
      <c r="D133" t="s">
        <v>845</v>
      </c>
      <c r="E133" t="str">
        <f>_xlfn.XLOOKUP(trivia_results[[#This Row],[drafter_id]],drafters[id],drafters[name],"")</f>
        <v>Rebekah McKendry</v>
      </c>
      <c r="G133" t="str">
        <f>_xlfn.XLOOKUP(trivia_results[[#This Row],[drafter_team_id]],drafter_teams[id],drafter_teams[name],"")</f>
        <v/>
      </c>
    </row>
    <row r="134" spans="2:9" x14ac:dyDescent="0.25">
      <c r="B134" s="4" t="s">
        <v>727</v>
      </c>
      <c r="C134" t="str">
        <f>_xlfn.XLOOKUP(trivia_results[[#This Row],[draft_id]],drafts[id],drafts[title])</f>
        <v>Star Trek Super Draft</v>
      </c>
      <c r="D134" t="s">
        <v>1177</v>
      </c>
      <c r="E134" t="str">
        <f>_xlfn.XLOOKUP(trivia_results[[#This Row],[drafter_id]],drafters[id],drafters[name],"")</f>
        <v>Darren Franich</v>
      </c>
      <c r="G134" t="str">
        <f>_xlfn.XLOOKUP(trivia_results[[#This Row],[drafter_team_id]],drafter_teams[id],drafter_teams[name],"")</f>
        <v/>
      </c>
      <c r="H134" s="9">
        <v>1</v>
      </c>
      <c r="I134" s="9">
        <v>2</v>
      </c>
    </row>
    <row r="135" spans="2:9" x14ac:dyDescent="0.25">
      <c r="B135" s="4" t="s">
        <v>727</v>
      </c>
      <c r="C135" t="str">
        <f>_xlfn.XLOOKUP(trivia_results[[#This Row],[draft_id]],drafts[id],drafts[title])</f>
        <v>Star Trek Super Draft</v>
      </c>
      <c r="D135" t="s">
        <v>1115</v>
      </c>
      <c r="E135" t="str">
        <f>_xlfn.XLOOKUP(trivia_results[[#This Row],[drafter_id]],drafters[id],drafters[name],"")</f>
        <v>Ryan Marker</v>
      </c>
      <c r="G135" t="str">
        <f>_xlfn.XLOOKUP(trivia_results[[#This Row],[drafter_team_id]],drafter_teams[id],drafter_teams[name],"")</f>
        <v/>
      </c>
      <c r="H135" s="9">
        <v>0</v>
      </c>
      <c r="I135" s="9">
        <v>4</v>
      </c>
    </row>
    <row r="136" spans="2:9" x14ac:dyDescent="0.25">
      <c r="B136" s="4" t="s">
        <v>727</v>
      </c>
      <c r="C136" t="str">
        <f>_xlfn.XLOOKUP(trivia_results[[#This Row],[draft_id]],drafts[id],drafts[title])</f>
        <v>Star Trek Super Draft</v>
      </c>
      <c r="D136" t="s">
        <v>809</v>
      </c>
      <c r="E136" t="str">
        <f>_xlfn.XLOOKUP(trivia_results[[#This Row],[drafter_id]],drafters[id],drafters[name],"")</f>
        <v>Marc Bernardin</v>
      </c>
      <c r="G136" t="str">
        <f>_xlfn.XLOOKUP(trivia_results[[#This Row],[drafter_team_id]],drafter_teams[id],drafter_teams[name],"")</f>
        <v/>
      </c>
      <c r="H136" s="9">
        <v>1</v>
      </c>
      <c r="I136" s="9">
        <v>1</v>
      </c>
    </row>
    <row r="137" spans="2:9" x14ac:dyDescent="0.25">
      <c r="B137" s="4" t="s">
        <v>727</v>
      </c>
      <c r="C137" t="str">
        <f>_xlfn.XLOOKUP(trivia_results[[#This Row],[draft_id]],drafts[id],drafts[title])</f>
        <v>Star Trek Super Draft</v>
      </c>
      <c r="D137" t="s">
        <v>1237</v>
      </c>
      <c r="E137" t="str">
        <f>_xlfn.XLOOKUP(trivia_results[[#This Row],[drafter_id]],drafters[id],drafters[name],"")</f>
        <v>Clay Keller</v>
      </c>
      <c r="G137" t="str">
        <f>_xlfn.XLOOKUP(trivia_results[[#This Row],[drafter_team_id]],drafter_teams[id],drafter_teams[name],"")</f>
        <v/>
      </c>
      <c r="H137" s="9">
        <v>1</v>
      </c>
      <c r="I137" s="9">
        <v>3</v>
      </c>
    </row>
    <row r="138" spans="2:9" x14ac:dyDescent="0.25">
      <c r="B138" s="4" t="s">
        <v>294</v>
      </c>
      <c r="C138" t="str">
        <f>_xlfn.XLOOKUP(trivia_results[[#This Row],[draft_id]],drafts[id],drafts[title])</f>
        <v>2019 Mega Draft</v>
      </c>
      <c r="D138" t="s">
        <v>1115</v>
      </c>
      <c r="E138" t="str">
        <f>_xlfn.XLOOKUP(trivia_results[[#This Row],[drafter_id]],drafters[id],drafters[name],"")</f>
        <v>Ryan Marker</v>
      </c>
      <c r="G138" t="str">
        <f>_xlfn.XLOOKUP(trivia_results[[#This Row],[drafter_team_id]],drafter_teams[id],drafter_teams[name],"")</f>
        <v/>
      </c>
    </row>
    <row r="139" spans="2:9" x14ac:dyDescent="0.25">
      <c r="B139" s="4" t="s">
        <v>294</v>
      </c>
      <c r="C139" t="str">
        <f>_xlfn.XLOOKUP(trivia_results[[#This Row],[draft_id]],drafts[id],drafts[title])</f>
        <v>2019 Mega Draft</v>
      </c>
      <c r="D139" t="s">
        <v>1237</v>
      </c>
      <c r="E139" t="str">
        <f>_xlfn.XLOOKUP(trivia_results[[#This Row],[drafter_id]],drafters[id],drafters[name],"")</f>
        <v>Clay Keller</v>
      </c>
      <c r="G139" t="str">
        <f>_xlfn.XLOOKUP(trivia_results[[#This Row],[drafter_team_id]],drafter_teams[id],drafter_teams[name],"")</f>
        <v/>
      </c>
    </row>
    <row r="140" spans="2:9" x14ac:dyDescent="0.25">
      <c r="B140" s="4" t="s">
        <v>294</v>
      </c>
      <c r="C140" t="str">
        <f>_xlfn.XLOOKUP(trivia_results[[#This Row],[draft_id]],drafts[id],drafts[title])</f>
        <v>2019 Mega Draft</v>
      </c>
      <c r="D140" t="s">
        <v>915</v>
      </c>
      <c r="E140" t="str">
        <f>_xlfn.XLOOKUP(trivia_results[[#This Row],[drafter_id]],drafters[id],drafters[name],"")</f>
        <v>Billy Ray Brewton</v>
      </c>
      <c r="G140" t="str">
        <f>_xlfn.XLOOKUP(trivia_results[[#This Row],[drafter_team_id]],drafter_teams[id],drafter_teams[name],"")</f>
        <v/>
      </c>
    </row>
    <row r="141" spans="2:9" x14ac:dyDescent="0.25">
      <c r="B141" s="5" t="s">
        <v>294</v>
      </c>
      <c r="C141" t="str">
        <f>_xlfn.XLOOKUP(trivia_results[[#This Row],[draft_id]],drafts[id],drafts[title])</f>
        <v>2019 Mega Draft</v>
      </c>
      <c r="D141" t="s">
        <v>1133</v>
      </c>
      <c r="E141" t="str">
        <f>_xlfn.XLOOKUP(trivia_results[[#This Row],[drafter_id]],drafters[id],drafters[name],"")</f>
        <v>Oriana Nudo</v>
      </c>
      <c r="G141" t="str">
        <f>_xlfn.XLOOKUP(trivia_results[[#This Row],[drafter_team_id]],drafter_teams[id],drafter_teams[name],"")</f>
        <v/>
      </c>
    </row>
    <row r="142" spans="2:9" x14ac:dyDescent="0.25">
      <c r="B142" s="4" t="s">
        <v>42</v>
      </c>
      <c r="C142" t="str">
        <f>_xlfn.XLOOKUP(trivia_results[[#This Row],[draft_id]],drafts[id],drafts[title])</f>
        <v>European Vacation</v>
      </c>
      <c r="D142" t="s">
        <v>1133</v>
      </c>
      <c r="E142" t="str">
        <f>_xlfn.XLOOKUP(trivia_results[[#This Row],[drafter_id]],drafters[id],drafters[name],"")</f>
        <v>Oriana Nudo</v>
      </c>
      <c r="G142" t="str">
        <f>_xlfn.XLOOKUP(trivia_results[[#This Row],[drafter_team_id]],drafter_teams[id],drafter_teams[name],"")</f>
        <v/>
      </c>
    </row>
    <row r="143" spans="2:9" x14ac:dyDescent="0.25">
      <c r="B143" s="5" t="s">
        <v>42</v>
      </c>
      <c r="C143" t="str">
        <f>_xlfn.XLOOKUP(trivia_results[[#This Row],[draft_id]],drafts[id],drafts[title])</f>
        <v>European Vacation</v>
      </c>
      <c r="D143" t="s">
        <v>881</v>
      </c>
      <c r="E143" t="str">
        <f>_xlfn.XLOOKUP(trivia_results[[#This Row],[drafter_id]],drafters[id],drafters[name],"")</f>
        <v>Rance Collins</v>
      </c>
      <c r="G143" t="str">
        <f>_xlfn.XLOOKUP(trivia_results[[#This Row],[drafter_team_id]],drafter_teams[id],drafter_teams[name],"")</f>
        <v/>
      </c>
    </row>
    <row r="144" spans="2:9" x14ac:dyDescent="0.25">
      <c r="B144" s="4" t="s">
        <v>671</v>
      </c>
      <c r="C144" t="str">
        <f>_xlfn.XLOOKUP(trivia_results[[#This Row],[draft_id]],drafts[id],drafts[title])</f>
        <v>Universal Classic Monsters Mini-Mega</v>
      </c>
      <c r="D144" t="s">
        <v>1097</v>
      </c>
      <c r="E144" t="str">
        <f>_xlfn.XLOOKUP(trivia_results[[#This Row],[drafter_id]],drafters[id],drafters[name],"")</f>
        <v>Kimmy Shields</v>
      </c>
      <c r="G144" t="str">
        <f>_xlfn.XLOOKUP(trivia_results[[#This Row],[drafter_team_id]],drafter_teams[id],drafter_teams[name],"")</f>
        <v/>
      </c>
    </row>
    <row r="145" spans="2:7" x14ac:dyDescent="0.25">
      <c r="B145" s="4" t="s">
        <v>671</v>
      </c>
      <c r="C145" t="str">
        <f>_xlfn.XLOOKUP(trivia_results[[#This Row],[draft_id]],drafts[id],drafts[title])</f>
        <v>Universal Classic Monsters Mini-Mega</v>
      </c>
      <c r="D145" t="s">
        <v>835</v>
      </c>
      <c r="E145" t="str">
        <f>_xlfn.XLOOKUP(trivia_results[[#This Row],[drafter_id]],drafters[id],drafters[name],"")</f>
        <v>Frank Dietz</v>
      </c>
      <c r="G145" t="str">
        <f>_xlfn.XLOOKUP(trivia_results[[#This Row],[drafter_team_id]],drafter_teams[id],drafter_teams[name],"")</f>
        <v/>
      </c>
    </row>
    <row r="146" spans="2:7" x14ac:dyDescent="0.25">
      <c r="B146" s="5" t="s">
        <v>671</v>
      </c>
      <c r="C146" t="str">
        <f>_xlfn.XLOOKUP(trivia_results[[#This Row],[draft_id]],drafts[id],drafts[title])</f>
        <v>Universal Classic Monsters Mini-Mega</v>
      </c>
      <c r="D146" t="s">
        <v>1045</v>
      </c>
      <c r="E146" t="str">
        <f>_xlfn.XLOOKUP(trivia_results[[#This Row],[drafter_id]],drafters[id],drafters[name],"")</f>
        <v>Aaron LaPlante</v>
      </c>
      <c r="G146" t="str">
        <f>_xlfn.XLOOKUP(trivia_results[[#This Row],[drafter_team_id]],drafter_teams[id],drafter_teams[name],"")</f>
        <v/>
      </c>
    </row>
    <row r="147" spans="2:7" x14ac:dyDescent="0.25">
      <c r="B147" s="4" t="s">
        <v>641</v>
      </c>
      <c r="C147" t="str">
        <f>_xlfn.XLOOKUP(trivia_results[[#This Row],[draft_id]],drafts[id],drafts[title])</f>
        <v>One Crazy Night</v>
      </c>
      <c r="D147" t="s">
        <v>1009</v>
      </c>
      <c r="E147" t="str">
        <f>_xlfn.XLOOKUP(trivia_results[[#This Row],[drafter_id]],drafters[id],drafters[name],"")</f>
        <v>Drea Clark</v>
      </c>
      <c r="G147" t="str">
        <f>_xlfn.XLOOKUP(trivia_results[[#This Row],[drafter_team_id]],drafter_teams[id],drafter_teams[name],"")</f>
        <v/>
      </c>
    </row>
    <row r="148" spans="2:7" x14ac:dyDescent="0.25">
      <c r="B148" s="4" t="s">
        <v>641</v>
      </c>
      <c r="C148" t="str">
        <f>_xlfn.XLOOKUP(trivia_results[[#This Row],[draft_id]],drafts[id],drafts[title])</f>
        <v>One Crazy Night</v>
      </c>
      <c r="D148" t="s">
        <v>1166</v>
      </c>
      <c r="E148" t="str">
        <f>_xlfn.XLOOKUP(trivia_results[[#This Row],[drafter_id]],drafters[id],drafters[name],"")</f>
        <v>Lucé Tomlin-Brenner</v>
      </c>
      <c r="G148" t="str">
        <f>_xlfn.XLOOKUP(trivia_results[[#This Row],[drafter_team_id]],drafter_teams[id],drafter_teams[name],"")</f>
        <v/>
      </c>
    </row>
    <row r="149" spans="2:7" x14ac:dyDescent="0.25">
      <c r="B149" s="4" t="s">
        <v>425</v>
      </c>
      <c r="C149" t="str">
        <f>_xlfn.XLOOKUP(trivia_results[[#This Row],[draft_id]],drafts[id],drafts[title])</f>
        <v>1992 Horror</v>
      </c>
      <c r="D149" t="s">
        <v>969</v>
      </c>
      <c r="E149" t="str">
        <f>_xlfn.XLOOKUP(trivia_results[[#This Row],[drafter_id]],drafters[id],drafters[name],"")</f>
        <v>Graham Skipper</v>
      </c>
      <c r="G149" t="str">
        <f>_xlfn.XLOOKUP(trivia_results[[#This Row],[drafter_team_id]],drafter_teams[id],drafter_teams[name],"")</f>
        <v/>
      </c>
    </row>
    <row r="150" spans="2:7" x14ac:dyDescent="0.25">
      <c r="B150" s="4" t="s">
        <v>425</v>
      </c>
      <c r="C150" t="str">
        <f>_xlfn.XLOOKUP(trivia_results[[#This Row],[draft_id]],drafts[id],drafts[title])</f>
        <v>1992 Horror</v>
      </c>
      <c r="D150" t="s">
        <v>1203</v>
      </c>
      <c r="E150" t="str">
        <f>_xlfn.XLOOKUP(trivia_results[[#This Row],[drafter_id]],drafters[id],drafters[name],"")</f>
        <v>Joe Begos</v>
      </c>
      <c r="G150" t="str">
        <f>_xlfn.XLOOKUP(trivia_results[[#This Row],[drafter_team_id]],drafter_teams[id],drafter_teams[name],"")</f>
        <v/>
      </c>
    </row>
    <row r="151" spans="2:7" x14ac:dyDescent="0.25">
      <c r="B151" s="5" t="s">
        <v>274</v>
      </c>
      <c r="C151" t="str">
        <f>_xlfn.XLOOKUP(trivia_results[[#This Row],[draft_id]],drafts[id],drafts[title])</f>
        <v>The Cold War</v>
      </c>
      <c r="D151" t="s">
        <v>1115</v>
      </c>
      <c r="E151" t="str">
        <f>_xlfn.XLOOKUP(trivia_results[[#This Row],[drafter_id]],drafters[id],drafters[name],"")</f>
        <v>Ryan Marker</v>
      </c>
      <c r="G151" t="str">
        <f>_xlfn.XLOOKUP(trivia_results[[#This Row],[drafter_team_id]],drafter_teams[id],drafter_teams[name],"")</f>
        <v/>
      </c>
    </row>
    <row r="152" spans="2:7" x14ac:dyDescent="0.25">
      <c r="B152" s="5" t="s">
        <v>274</v>
      </c>
      <c r="C152" t="str">
        <f>_xlfn.XLOOKUP(trivia_results[[#This Row],[draft_id]],drafts[id],drafts[title])</f>
        <v>The Cold War</v>
      </c>
      <c r="D152" t="s">
        <v>1019</v>
      </c>
      <c r="E152" t="str">
        <f>_xlfn.XLOOKUP(trivia_results[[#This Row],[drafter_id]],drafters[id],drafters[name],"")</f>
        <v>Steve Berg</v>
      </c>
      <c r="G152" t="str">
        <f>_xlfn.XLOOKUP(trivia_results[[#This Row],[drafter_team_id]],drafter_teams[id],drafter_teams[name],"")</f>
        <v/>
      </c>
    </row>
    <row r="153" spans="2:7" x14ac:dyDescent="0.25">
      <c r="B153" s="4" t="s">
        <v>71</v>
      </c>
      <c r="C153" t="str">
        <f>_xlfn.XLOOKUP(trivia_results[[#This Row],[draft_id]],drafts[id],drafts[title])</f>
        <v>Max von Sydow</v>
      </c>
      <c r="D153" t="s">
        <v>789</v>
      </c>
      <c r="E153" t="str">
        <f>_xlfn.XLOOKUP(trivia_results[[#This Row],[drafter_id]],drafters[id],drafters[name],"")</f>
        <v>Bryan Cogman</v>
      </c>
      <c r="G153" t="str">
        <f>_xlfn.XLOOKUP(trivia_results[[#This Row],[drafter_team_id]],drafter_teams[id],drafter_teams[name],"")</f>
        <v/>
      </c>
    </row>
    <row r="154" spans="2:7" x14ac:dyDescent="0.25">
      <c r="B154" s="5" t="s">
        <v>71</v>
      </c>
      <c r="C154" t="str">
        <f>_xlfn.XLOOKUP(trivia_results[[#This Row],[draft_id]],drafts[id],drafts[title])</f>
        <v>Max von Sydow</v>
      </c>
      <c r="D154" t="s">
        <v>915</v>
      </c>
      <c r="E154" t="str">
        <f>_xlfn.XLOOKUP(trivia_results[[#This Row],[drafter_id]],drafters[id],drafters[name],"")</f>
        <v>Billy Ray Brewton</v>
      </c>
      <c r="G154" t="str">
        <f>_xlfn.XLOOKUP(trivia_results[[#This Row],[drafter_team_id]],drafter_teams[id],drafter_teams[name],"")</f>
        <v/>
      </c>
    </row>
    <row r="155" spans="2:7" x14ac:dyDescent="0.25">
      <c r="B155" s="4" t="s">
        <v>741</v>
      </c>
      <c r="C155" t="str">
        <f>_xlfn.XLOOKUP(trivia_results[[#This Row],[draft_id]],drafts[id],drafts[title])</f>
        <v>Post-Apocalypse</v>
      </c>
      <c r="D155" t="s">
        <v>1237</v>
      </c>
      <c r="E155" t="str">
        <f>_xlfn.XLOOKUP(trivia_results[[#This Row],[drafter_id]],drafters[id],drafters[name],"")</f>
        <v>Clay Keller</v>
      </c>
      <c r="G155" t="str">
        <f>_xlfn.XLOOKUP(trivia_results[[#This Row],[drafter_team_id]],drafter_teams[id],drafter_teams[name],"")</f>
        <v/>
      </c>
    </row>
    <row r="156" spans="2:7" x14ac:dyDescent="0.25">
      <c r="B156" s="4" t="s">
        <v>741</v>
      </c>
      <c r="C156" t="str">
        <f>_xlfn.XLOOKUP(trivia_results[[#This Row],[draft_id]],drafts[id],drafts[title])</f>
        <v>Post-Apocalypse</v>
      </c>
      <c r="D156" t="s">
        <v>1115</v>
      </c>
      <c r="E156" t="str">
        <f>_xlfn.XLOOKUP(trivia_results[[#This Row],[drafter_id]],drafters[id],drafters[name],"")</f>
        <v>Ryan Marker</v>
      </c>
      <c r="G156" t="str">
        <f>_xlfn.XLOOKUP(trivia_results[[#This Row],[drafter_team_id]],drafter_teams[id],drafter_teams[name],"")</f>
        <v/>
      </c>
    </row>
    <row r="157" spans="2:7" x14ac:dyDescent="0.25">
      <c r="B157" s="4" t="s">
        <v>359</v>
      </c>
      <c r="C157" t="str">
        <f>_xlfn.XLOOKUP(trivia_results[[#This Row],[draft_id]],drafts[id],drafts[title])</f>
        <v>Lorne Michaels</v>
      </c>
      <c r="D157" t="s">
        <v>1149</v>
      </c>
      <c r="E157" t="str">
        <f>_xlfn.XLOOKUP(trivia_results[[#This Row],[drafter_id]],drafters[id],drafters[name],"")</f>
        <v>Dave Schilling</v>
      </c>
      <c r="G157" t="str">
        <f>_xlfn.XLOOKUP(trivia_results[[#This Row],[drafter_team_id]],drafter_teams[id],drafter_teams[name],"")</f>
        <v/>
      </c>
    </row>
    <row r="158" spans="2:7" x14ac:dyDescent="0.25">
      <c r="B158" s="4" t="s">
        <v>359</v>
      </c>
      <c r="C158" t="str">
        <f>_xlfn.XLOOKUP(trivia_results[[#This Row],[draft_id]],drafts[id],drafts[title])</f>
        <v>Lorne Michaels</v>
      </c>
      <c r="D158" t="s">
        <v>777</v>
      </c>
      <c r="E158" t="str">
        <f>_xlfn.XLOOKUP(trivia_results[[#This Row],[drafter_id]],drafters[id],drafters[name],"")</f>
        <v>Halle Kiefer</v>
      </c>
      <c r="G158" t="str">
        <f>_xlfn.XLOOKUP(trivia_results[[#This Row],[drafter_team_id]],drafter_teams[id],drafter_teams[name],"")</f>
        <v/>
      </c>
    </row>
    <row r="159" spans="2:7" x14ac:dyDescent="0.25">
      <c r="B159" s="4" t="s">
        <v>403</v>
      </c>
      <c r="C159" t="str">
        <f>_xlfn.XLOOKUP(trivia_results[[#This Row],[draft_id]],drafts[id],drafts[title])</f>
        <v>Stuart Gordon</v>
      </c>
      <c r="D159" t="s">
        <v>969</v>
      </c>
      <c r="E159" t="str">
        <f>_xlfn.XLOOKUP(trivia_results[[#This Row],[drafter_id]],drafters[id],drafters[name],"")</f>
        <v>Graham Skipper</v>
      </c>
      <c r="G159" t="str">
        <f>_xlfn.XLOOKUP(trivia_results[[#This Row],[drafter_team_id]],drafter_teams[id],drafter_teams[name],"")</f>
        <v/>
      </c>
    </row>
    <row r="160" spans="2:7" x14ac:dyDescent="0.25">
      <c r="B160" s="4" t="s">
        <v>403</v>
      </c>
      <c r="C160" t="str">
        <f>_xlfn.XLOOKUP(trivia_results[[#This Row],[draft_id]],drafts[id],drafts[title])</f>
        <v>Stuart Gordon</v>
      </c>
      <c r="D160" t="s">
        <v>1089</v>
      </c>
      <c r="E160" t="str">
        <f>_xlfn.XLOOKUP(trivia_results[[#This Row],[drafter_id]],drafters[id],drafters[name],"")</f>
        <v>Brian Gillespie</v>
      </c>
      <c r="G160" t="str">
        <f>_xlfn.XLOOKUP(trivia_results[[#This Row],[drafter_team_id]],drafter_teams[id],drafter_teams[name],"")</f>
        <v/>
      </c>
    </row>
    <row r="161" spans="2:7" x14ac:dyDescent="0.25">
      <c r="B161" s="4" t="s">
        <v>445</v>
      </c>
      <c r="C161" t="str">
        <f>_xlfn.XLOOKUP(trivia_results[[#This Row],[draft_id]],drafts[id],drafts[title])</f>
        <v>'30s Warner Bros</v>
      </c>
      <c r="D161" t="s">
        <v>789</v>
      </c>
      <c r="E161" t="str">
        <f>_xlfn.XLOOKUP(trivia_results[[#This Row],[drafter_id]],drafters[id],drafters[name],"")</f>
        <v>Bryan Cogman</v>
      </c>
      <c r="G161" t="str">
        <f>_xlfn.XLOOKUP(trivia_results[[#This Row],[drafter_team_id]],drafter_teams[id],drafter_teams[name],"")</f>
        <v/>
      </c>
    </row>
    <row r="162" spans="2:7" x14ac:dyDescent="0.25">
      <c r="B162" s="4" t="s">
        <v>445</v>
      </c>
      <c r="C162" t="str">
        <f>_xlfn.XLOOKUP(trivia_results[[#This Row],[draft_id]],drafts[id],drafts[title])</f>
        <v>'30s Warner Bros</v>
      </c>
      <c r="D162" t="s">
        <v>951</v>
      </c>
      <c r="E162" t="str">
        <f>_xlfn.XLOOKUP(trivia_results[[#This Row],[drafter_id]],drafters[id],drafters[name],"")</f>
        <v>Maureen Lee Lenker</v>
      </c>
      <c r="G162" t="str">
        <f>_xlfn.XLOOKUP(trivia_results[[#This Row],[drafter_team_id]],drafter_teams[id],drafter_teams[name],"")</f>
        <v/>
      </c>
    </row>
    <row r="163" spans="2:7" x14ac:dyDescent="0.25">
      <c r="B163" s="4" t="s">
        <v>328</v>
      </c>
      <c r="C163" t="str">
        <f>_xlfn.XLOOKUP(trivia_results[[#This Row],[draft_id]],drafts[id],drafts[title])</f>
        <v>Kidventure</v>
      </c>
      <c r="D163" t="s">
        <v>915</v>
      </c>
      <c r="E163" t="str">
        <f>_xlfn.XLOOKUP(trivia_results[[#This Row],[drafter_id]],drafters[id],drafters[name],"")</f>
        <v>Billy Ray Brewton</v>
      </c>
      <c r="G163" t="str">
        <f>_xlfn.XLOOKUP(trivia_results[[#This Row],[drafter_team_id]],drafter_teams[id],drafter_teams[name],"")</f>
        <v/>
      </c>
    </row>
    <row r="164" spans="2:7" x14ac:dyDescent="0.25">
      <c r="B164" s="4" t="s">
        <v>328</v>
      </c>
      <c r="C164" t="str">
        <f>_xlfn.XLOOKUP(trivia_results[[#This Row],[draft_id]],drafts[id],drafts[title])</f>
        <v>Kidventure</v>
      </c>
      <c r="D164" t="s">
        <v>969</v>
      </c>
      <c r="E164" t="str">
        <f>_xlfn.XLOOKUP(trivia_results[[#This Row],[drafter_id]],drafters[id],drafters[name],"")</f>
        <v>Graham Skipper</v>
      </c>
      <c r="G164" t="str">
        <f>_xlfn.XLOOKUP(trivia_results[[#This Row],[drafter_team_id]],drafter_teams[id],drafter_teams[name],"")</f>
        <v/>
      </c>
    </row>
    <row r="165" spans="2:7" x14ac:dyDescent="0.25">
      <c r="B165" s="4" t="s">
        <v>536</v>
      </c>
      <c r="C165" t="str">
        <f>_xlfn.XLOOKUP(trivia_results[[#This Row],[draft_id]],drafts[id],drafts[title])</f>
        <v>Steven Soderbergh</v>
      </c>
      <c r="D165" t="s">
        <v>1177</v>
      </c>
      <c r="E165" t="str">
        <f>_xlfn.XLOOKUP(trivia_results[[#This Row],[drafter_id]],drafters[id],drafters[name],"")</f>
        <v>Darren Franich</v>
      </c>
      <c r="G165" t="str">
        <f>_xlfn.XLOOKUP(trivia_results[[#This Row],[drafter_team_id]],drafter_teams[id],drafter_teams[name],"")</f>
        <v/>
      </c>
    </row>
    <row r="166" spans="2:7" x14ac:dyDescent="0.25">
      <c r="B166" s="4" t="s">
        <v>536</v>
      </c>
      <c r="C166" t="str">
        <f>_xlfn.XLOOKUP(trivia_results[[#This Row],[draft_id]],drafts[id],drafts[title])</f>
        <v>Steven Soderbergh</v>
      </c>
      <c r="D166" t="s">
        <v>1115</v>
      </c>
      <c r="E166" t="str">
        <f>_xlfn.XLOOKUP(trivia_results[[#This Row],[drafter_id]],drafters[id],drafters[name],"")</f>
        <v>Ryan Marker</v>
      </c>
      <c r="G166" t="str">
        <f>_xlfn.XLOOKUP(trivia_results[[#This Row],[drafter_team_id]],drafter_teams[id],drafter_teams[name],"")</f>
        <v/>
      </c>
    </row>
    <row r="167" spans="2:7" x14ac:dyDescent="0.25">
      <c r="B167" s="4" t="s">
        <v>222</v>
      </c>
      <c r="C167" t="str">
        <f>_xlfn.XLOOKUP(trivia_results[[#This Row],[draft_id]],drafts[id],drafts[title])</f>
        <v>New Camp Classics</v>
      </c>
      <c r="D167" t="s">
        <v>975</v>
      </c>
      <c r="E167" t="str">
        <f>_xlfn.XLOOKUP(trivia_results[[#This Row],[drafter_id]],drafters[id],drafters[name],"")</f>
        <v>Bethy Squires</v>
      </c>
      <c r="G167" t="str">
        <f>_xlfn.XLOOKUP(trivia_results[[#This Row],[drafter_team_id]],drafter_teams[id],drafter_teams[name],"")</f>
        <v/>
      </c>
    </row>
    <row r="168" spans="2:7" x14ac:dyDescent="0.25">
      <c r="B168" s="4" t="s">
        <v>222</v>
      </c>
      <c r="C168" t="str">
        <f>_xlfn.XLOOKUP(trivia_results[[#This Row],[draft_id]],drafts[id],drafts[title])</f>
        <v>New Camp Classics</v>
      </c>
      <c r="D168" t="s">
        <v>787</v>
      </c>
      <c r="E168" t="str">
        <f>_xlfn.XLOOKUP(trivia_results[[#This Row],[drafter_id]],drafters[id],drafters[name],"")</f>
        <v>Jocey Coffman</v>
      </c>
      <c r="G168" t="str">
        <f>_xlfn.XLOOKUP(trivia_results[[#This Row],[drafter_team_id]],drafter_teams[id],drafter_teams[name],"")</f>
        <v/>
      </c>
    </row>
    <row r="169" spans="2:7" x14ac:dyDescent="0.25">
      <c r="B169" s="4" t="s">
        <v>582</v>
      </c>
      <c r="C169" t="str">
        <f>_xlfn.XLOOKUP(trivia_results[[#This Row],[draft_id]],drafts[id],drafts[title])</f>
        <v>Brief Encounters</v>
      </c>
      <c r="D169" t="s">
        <v>883</v>
      </c>
      <c r="E169" t="str">
        <f>_xlfn.XLOOKUP(trivia_results[[#This Row],[drafter_id]],drafters[id],drafters[name],"")</f>
        <v>Joanna Robinson</v>
      </c>
      <c r="G169" t="str">
        <f>_xlfn.XLOOKUP(trivia_results[[#This Row],[drafter_team_id]],drafter_teams[id],drafter_teams[name],"")</f>
        <v/>
      </c>
    </row>
    <row r="170" spans="2:7" x14ac:dyDescent="0.25">
      <c r="B170" s="4" t="s">
        <v>582</v>
      </c>
      <c r="C170" t="str">
        <f>_xlfn.XLOOKUP(trivia_results[[#This Row],[draft_id]],drafts[id],drafts[title])</f>
        <v>Brief Encounters</v>
      </c>
      <c r="D170" t="s">
        <v>1095</v>
      </c>
      <c r="E170" t="str">
        <f>_xlfn.XLOOKUP(trivia_results[[#This Row],[drafter_id]],drafters[id],drafters[name],"")</f>
        <v>Katey Rich</v>
      </c>
      <c r="G170" t="str">
        <f>_xlfn.XLOOKUP(trivia_results[[#This Row],[drafter_team_id]],drafter_teams[id],drafter_teams[name],"")</f>
        <v/>
      </c>
    </row>
    <row r="171" spans="2:7" x14ac:dyDescent="0.25">
      <c r="B171" s="4" t="s">
        <v>520</v>
      </c>
      <c r="C171" t="str">
        <f>_xlfn.XLOOKUP(trivia_results[[#This Row],[draft_id]],drafts[id],drafts[title])</f>
        <v>Mothers &amp; Daughters</v>
      </c>
      <c r="D171" t="s">
        <v>951</v>
      </c>
      <c r="E171" t="str">
        <f>_xlfn.XLOOKUP(trivia_results[[#This Row],[drafter_id]],drafters[id],drafters[name],"")</f>
        <v>Maureen Lee Lenker</v>
      </c>
      <c r="G171" t="str">
        <f>_xlfn.XLOOKUP(trivia_results[[#This Row],[drafter_team_id]],drafter_teams[id],drafter_teams[name],"")</f>
        <v/>
      </c>
    </row>
    <row r="172" spans="2:7" x14ac:dyDescent="0.25">
      <c r="B172" s="5" t="s">
        <v>520</v>
      </c>
      <c r="C172" t="str">
        <f>_xlfn.XLOOKUP(trivia_results[[#This Row],[draft_id]],drafts[id],drafts[title])</f>
        <v>Mothers &amp; Daughters</v>
      </c>
      <c r="D172" t="s">
        <v>1133</v>
      </c>
      <c r="E172" t="str">
        <f>_xlfn.XLOOKUP(trivia_results[[#This Row],[drafter_id]],drafters[id],drafters[name],"")</f>
        <v>Oriana Nudo</v>
      </c>
      <c r="G172" t="str">
        <f>_xlfn.XLOOKUP(trivia_results[[#This Row],[drafter_team_id]],drafter_teams[id],drafter_teams[name],"")</f>
        <v/>
      </c>
    </row>
    <row r="173" spans="2:7" x14ac:dyDescent="0.25">
      <c r="B173" t="s">
        <v>213</v>
      </c>
      <c r="C173" t="str">
        <f>_xlfn.XLOOKUP(trivia_results[[#This Row],[draft_id]],drafts[id],drafts[title])</f>
        <v>Jim Henson</v>
      </c>
      <c r="D173" t="s">
        <v>1156</v>
      </c>
      <c r="E173" t="str">
        <f>_xlfn.XLOOKUP(trivia_results[[#This Row],[drafter_id]],drafters[id],drafters[name],"")</f>
        <v>Griffin Newman</v>
      </c>
      <c r="G173" t="str">
        <f>_xlfn.XLOOKUP(trivia_results[[#This Row],[drafter_team_id]],drafter_teams[id],drafter_teams[name],"")</f>
        <v/>
      </c>
    </row>
    <row r="174" spans="2:7" x14ac:dyDescent="0.25">
      <c r="B174" t="s">
        <v>213</v>
      </c>
      <c r="C174" t="str">
        <f>_xlfn.XLOOKUP(trivia_results[[#This Row],[draft_id]],drafts[id],drafts[title])</f>
        <v>Jim Henson</v>
      </c>
      <c r="D174" t="s">
        <v>1021</v>
      </c>
      <c r="E174" t="str">
        <f>_xlfn.XLOOKUP(trivia_results[[#This Row],[drafter_id]],drafters[id],drafters[name],"")</f>
        <v>J.D. Amato</v>
      </c>
      <c r="G174" t="str">
        <f>_xlfn.XLOOKUP(trivia_results[[#This Row],[drafter_team_id]],drafter_teams[id],drafter_teams[name],"")</f>
        <v/>
      </c>
    </row>
    <row r="175" spans="2:7" x14ac:dyDescent="0.25">
      <c r="B175" t="s">
        <v>116</v>
      </c>
      <c r="C175" t="str">
        <f>_xlfn.XLOOKUP(trivia_results[[#This Row],[draft_id]],drafts[id],drafts[title])</f>
        <v>David Cronenberg</v>
      </c>
      <c r="D175" t="s">
        <v>1093</v>
      </c>
      <c r="E175" t="str">
        <f>_xlfn.XLOOKUP(trivia_results[[#This Row],[drafter_id]],drafters[id],drafters[name],"")</f>
        <v>Brian Duffield</v>
      </c>
      <c r="G175" t="str">
        <f>_xlfn.XLOOKUP(trivia_results[[#This Row],[drafter_team_id]],drafter_teams[id],drafter_teams[name],"")</f>
        <v/>
      </c>
    </row>
    <row r="176" spans="2:7" x14ac:dyDescent="0.25">
      <c r="B176" t="s">
        <v>116</v>
      </c>
      <c r="C176" t="str">
        <f>_xlfn.XLOOKUP(trivia_results[[#This Row],[draft_id]],drafts[id],drafts[title])</f>
        <v>David Cronenberg</v>
      </c>
      <c r="D176" t="s">
        <v>1051</v>
      </c>
      <c r="E176" t="str">
        <f>_xlfn.XLOOKUP(trivia_results[[#This Row],[drafter_id]],drafters[id],drafters[name],"")</f>
        <v>Drew McWeeny</v>
      </c>
      <c r="G176" t="str">
        <f>_xlfn.XLOOKUP(trivia_results[[#This Row],[drafter_team_id]],drafter_teams[id],drafter_teams[name],"")</f>
        <v/>
      </c>
    </row>
    <row r="177" spans="2:9" x14ac:dyDescent="0.25">
      <c r="B177" t="s">
        <v>649</v>
      </c>
      <c r="C177" t="str">
        <f>_xlfn.XLOOKUP(trivia_results[[#This Row],[draft_id]],drafts[id],drafts[title])</f>
        <v>Westerns: Part I Mini-Mega</v>
      </c>
      <c r="D177" t="s">
        <v>1207</v>
      </c>
      <c r="E177" t="str">
        <f>_xlfn.XLOOKUP(trivia_results[[#This Row],[drafter_id]],drafters[id],drafters[name],"")</f>
        <v>Jared Moshe</v>
      </c>
      <c r="G177" t="str">
        <f>_xlfn.XLOOKUP(trivia_results[[#This Row],[drafter_team_id]],drafter_teams[id],drafter_teams[name],"")</f>
        <v/>
      </c>
      <c r="H177" s="9">
        <v>1</v>
      </c>
      <c r="I177" s="9">
        <v>2</v>
      </c>
    </row>
    <row r="178" spans="2:9" x14ac:dyDescent="0.25">
      <c r="B178" t="s">
        <v>649</v>
      </c>
      <c r="C178" t="str">
        <f>_xlfn.XLOOKUP(trivia_results[[#This Row],[draft_id]],drafts[id],drafts[title])</f>
        <v>Westerns: Part I Mini-Mega</v>
      </c>
      <c r="D178" t="s">
        <v>1177</v>
      </c>
      <c r="E178" t="str">
        <f>_xlfn.XLOOKUP(trivia_results[[#This Row],[drafter_id]],drafters[id],drafters[name],"")</f>
        <v>Darren Franich</v>
      </c>
      <c r="G178" t="str">
        <f>_xlfn.XLOOKUP(trivia_results[[#This Row],[drafter_team_id]],drafter_teams[id],drafter_teams[name],"")</f>
        <v/>
      </c>
      <c r="H178" s="9">
        <v>0</v>
      </c>
      <c r="I178" s="9">
        <v>3</v>
      </c>
    </row>
    <row r="179" spans="2:9" x14ac:dyDescent="0.25">
      <c r="B179" t="s">
        <v>649</v>
      </c>
      <c r="C179" t="str">
        <f>_xlfn.XLOOKUP(trivia_results[[#This Row],[draft_id]],drafts[id],drafts[title])</f>
        <v>Westerns: Part I Mini-Mega</v>
      </c>
      <c r="D179" t="s">
        <v>915</v>
      </c>
      <c r="E179" t="str">
        <f>_xlfn.XLOOKUP(trivia_results[[#This Row],[drafter_id]],drafters[id],drafters[name],"")</f>
        <v>Billy Ray Brewton</v>
      </c>
      <c r="G179" t="str">
        <f>_xlfn.XLOOKUP(trivia_results[[#This Row],[drafter_team_id]],drafter_teams[id],drafter_teams[name],"")</f>
        <v/>
      </c>
      <c r="H179" s="9">
        <v>1</v>
      </c>
      <c r="I179" s="9">
        <v>1</v>
      </c>
    </row>
    <row r="180" spans="2:9" x14ac:dyDescent="0.25">
      <c r="B180" t="s">
        <v>477</v>
      </c>
      <c r="C180" t="str">
        <f>_xlfn.XLOOKUP(trivia_results[[#This Row],[draft_id]],drafts[id],drafts[title])</f>
        <v>60s Musicals</v>
      </c>
      <c r="D180" t="s">
        <v>789</v>
      </c>
      <c r="E180" t="str">
        <f>_xlfn.XLOOKUP(trivia_results[[#This Row],[drafter_id]],drafters[id],drafters[name],"")</f>
        <v>Bryan Cogman</v>
      </c>
      <c r="G180" t="str">
        <f>_xlfn.XLOOKUP(trivia_results[[#This Row],[drafter_team_id]],drafter_teams[id],drafter_teams[name],"")</f>
        <v/>
      </c>
    </row>
    <row r="181" spans="2:9" x14ac:dyDescent="0.25">
      <c r="B181" t="s">
        <v>477</v>
      </c>
      <c r="C181" t="str">
        <f>_xlfn.XLOOKUP(trivia_results[[#This Row],[draft_id]],drafts[id],drafts[title])</f>
        <v>60s Musicals</v>
      </c>
      <c r="D181" t="s">
        <v>1115</v>
      </c>
      <c r="E181" t="str">
        <f>_xlfn.XLOOKUP(trivia_results[[#This Row],[drafter_id]],drafters[id],drafters[name],"")</f>
        <v>Ryan Marker</v>
      </c>
      <c r="G181" t="str">
        <f>_xlfn.XLOOKUP(trivia_results[[#This Row],[drafter_team_id]],drafter_teams[id],drafter_teams[name],"")</f>
        <v/>
      </c>
    </row>
    <row r="182" spans="2:9" x14ac:dyDescent="0.25">
      <c r="B182" t="s">
        <v>48</v>
      </c>
      <c r="C182" t="str">
        <f>_xlfn.XLOOKUP(trivia_results[[#This Row],[draft_id]],drafts[id],drafts[title])</f>
        <v>Mistaken Identity</v>
      </c>
      <c r="D182" t="s">
        <v>1009</v>
      </c>
      <c r="E182" t="str">
        <f>_xlfn.XLOOKUP(trivia_results[[#This Row],[drafter_id]],drafters[id],drafters[name],"")</f>
        <v>Drea Clark</v>
      </c>
      <c r="G182" t="str">
        <f>_xlfn.XLOOKUP(trivia_results[[#This Row],[drafter_team_id]],drafter_teams[id],drafter_teams[name],"")</f>
        <v/>
      </c>
    </row>
    <row r="183" spans="2:9" x14ac:dyDescent="0.25">
      <c r="B183" t="s">
        <v>48</v>
      </c>
      <c r="C183" t="str">
        <f>_xlfn.XLOOKUP(trivia_results[[#This Row],[draft_id]],drafts[id],drafts[title])</f>
        <v>Mistaken Identity</v>
      </c>
      <c r="D183" t="s">
        <v>833</v>
      </c>
      <c r="E183" t="str">
        <f>_xlfn.XLOOKUP(trivia_results[[#This Row],[drafter_id]],drafters[id],drafters[name],"")</f>
        <v>Jordan Crucchiola</v>
      </c>
      <c r="G183" t="str">
        <f>_xlfn.XLOOKUP(trivia_results[[#This Row],[drafter_team_id]],drafter_teams[id],drafter_teams[name],"")</f>
        <v/>
      </c>
    </row>
    <row r="184" spans="2:9" x14ac:dyDescent="0.25">
      <c r="B184" t="s">
        <v>198</v>
      </c>
      <c r="C184" t="str">
        <f>_xlfn.XLOOKUP(trivia_results[[#This Row],[draft_id]],drafts[id],drafts[title])</f>
        <v>Coen Brothers Super Draft</v>
      </c>
      <c r="D184" t="s">
        <v>1237</v>
      </c>
      <c r="E184" t="str">
        <f>_xlfn.XLOOKUP(trivia_results[[#This Row],[drafter_id]],drafters[id],drafters[name],"")</f>
        <v>Clay Keller</v>
      </c>
      <c r="G184" t="str">
        <f>_xlfn.XLOOKUP(trivia_results[[#This Row],[drafter_team_id]],drafter_teams[id],drafter_teams[name],"")</f>
        <v/>
      </c>
    </row>
    <row r="185" spans="2:9" x14ac:dyDescent="0.25">
      <c r="B185" t="s">
        <v>198</v>
      </c>
      <c r="C185" t="str">
        <f>_xlfn.XLOOKUP(trivia_results[[#This Row],[draft_id]],drafts[id],drafts[title])</f>
        <v>Coen Brothers Super Draft</v>
      </c>
      <c r="D185" t="s">
        <v>1115</v>
      </c>
      <c r="E185" t="str">
        <f>_xlfn.XLOOKUP(trivia_results[[#This Row],[drafter_id]],drafters[id],drafters[name],"")</f>
        <v>Ryan Marker</v>
      </c>
      <c r="G185" t="str">
        <f>_xlfn.XLOOKUP(trivia_results[[#This Row],[drafter_team_id]],drafter_teams[id],drafter_teams[name],"")</f>
        <v/>
      </c>
    </row>
    <row r="186" spans="2:9" x14ac:dyDescent="0.25">
      <c r="B186" t="s">
        <v>62</v>
      </c>
      <c r="C186" t="str">
        <f>_xlfn.XLOOKUP(trivia_results[[#This Row],[draft_id]],drafts[id],drafts[title])</f>
        <v>July 4th Weekend</v>
      </c>
      <c r="D186" t="s">
        <v>1231</v>
      </c>
      <c r="E186" t="str">
        <f>_xlfn.XLOOKUP(trivia_results[[#This Row],[drafter_id]],drafters[id],drafters[name],"")</f>
        <v>Alison Willmore</v>
      </c>
      <c r="G186" t="str">
        <f>_xlfn.XLOOKUP(trivia_results[[#This Row],[drafter_team_id]],drafter_teams[id],drafter_teams[name],"")</f>
        <v/>
      </c>
    </row>
    <row r="187" spans="2:9" x14ac:dyDescent="0.25">
      <c r="B187" t="s">
        <v>62</v>
      </c>
      <c r="C187" t="str">
        <f>_xlfn.XLOOKUP(trivia_results[[#This Row],[draft_id]],drafts[id],drafts[title])</f>
        <v>July 4th Weekend</v>
      </c>
      <c r="D187" t="s">
        <v>781</v>
      </c>
      <c r="E187" t="str">
        <f>_xlfn.XLOOKUP(trivia_results[[#This Row],[drafter_id]],drafters[id],drafters[name],"")</f>
        <v>Adam B. Vary</v>
      </c>
      <c r="G187" t="str">
        <f>_xlfn.XLOOKUP(trivia_results[[#This Row],[drafter_team_id]],drafter_teams[id],drafter_teams[name],"")</f>
        <v/>
      </c>
    </row>
    <row r="188" spans="2:9" x14ac:dyDescent="0.25">
      <c r="B188" t="s">
        <v>733</v>
      </c>
      <c r="C188" t="str">
        <f>_xlfn.XLOOKUP(trivia_results[[#This Row],[draft_id]],drafts[id],drafts[title])</f>
        <v>Heavy Metal</v>
      </c>
      <c r="D188" t="s">
        <v>1249</v>
      </c>
      <c r="E188" t="str">
        <f>_xlfn.XLOOKUP(trivia_results[[#This Row],[drafter_id]],drafters[id],drafters[name],"")</f>
        <v>Dave Parker</v>
      </c>
      <c r="G188" t="str">
        <f>_xlfn.XLOOKUP(trivia_results[[#This Row],[drafter_team_id]],drafter_teams[id],drafter_teams[name],"")</f>
        <v/>
      </c>
    </row>
    <row r="189" spans="2:9" x14ac:dyDescent="0.25">
      <c r="B189" t="s">
        <v>733</v>
      </c>
      <c r="C189" t="str">
        <f>_xlfn.XLOOKUP(trivia_results[[#This Row],[draft_id]],drafts[id],drafts[title])</f>
        <v>Heavy Metal</v>
      </c>
      <c r="D189" t="s">
        <v>845</v>
      </c>
      <c r="E189" t="str">
        <f>_xlfn.XLOOKUP(trivia_results[[#This Row],[drafter_id]],drafters[id],drafters[name],"")</f>
        <v>Rebekah McKendry</v>
      </c>
      <c r="G189" t="str">
        <f>_xlfn.XLOOKUP(trivia_results[[#This Row],[drafter_team_id]],drafter_teams[id],drafter_teams[name],"")</f>
        <v/>
      </c>
    </row>
    <row r="190" spans="2:9" x14ac:dyDescent="0.25">
      <c r="B190" t="s">
        <v>52</v>
      </c>
      <c r="C190" t="str">
        <f>_xlfn.XLOOKUP(trivia_results[[#This Row],[draft_id]],drafts[id],drafts[title])</f>
        <v>Animals Attack!</v>
      </c>
      <c r="D190" t="s">
        <v>797</v>
      </c>
      <c r="E190" t="str">
        <f>_xlfn.XLOOKUP(trivia_results[[#This Row],[drafter_id]],drafters[id],drafters[name],"")</f>
        <v>William Bibbiani</v>
      </c>
      <c r="G190" t="str">
        <f>_xlfn.XLOOKUP(trivia_results[[#This Row],[drafter_team_id]],drafter_teams[id],drafter_teams[name],"")</f>
        <v/>
      </c>
    </row>
    <row r="191" spans="2:9" x14ac:dyDescent="0.25">
      <c r="B191" t="s">
        <v>52</v>
      </c>
      <c r="C191" t="str">
        <f>_xlfn.XLOOKUP(trivia_results[[#This Row],[draft_id]],drafts[id],drafts[title])</f>
        <v>Animals Attack!</v>
      </c>
      <c r="D191" t="s">
        <v>827</v>
      </c>
      <c r="E191" t="str">
        <f>_xlfn.XLOOKUP(trivia_results[[#This Row],[drafter_id]],drafters[id],drafters[name],"")</f>
        <v>Witney Seibold</v>
      </c>
      <c r="G191" t="str">
        <f>_xlfn.XLOOKUP(trivia_results[[#This Row],[drafter_team_id]],drafter_teams[id],drafter_teams[name],"")</f>
        <v/>
      </c>
    </row>
    <row r="192" spans="2:9" x14ac:dyDescent="0.25">
      <c r="B192" t="s">
        <v>419</v>
      </c>
      <c r="C192" t="str">
        <f>_xlfn.XLOOKUP(trivia_results[[#This Row],[draft_id]],drafts[id],drafts[title])</f>
        <v>Sketch Comedy Anthologies</v>
      </c>
      <c r="D192" t="s">
        <v>1164</v>
      </c>
      <c r="E192" t="str">
        <f>_xlfn.XLOOKUP(trivia_results[[#This Row],[drafter_id]],drafters[id],drafters[name],"")</f>
        <v>Henry Zebrowski</v>
      </c>
      <c r="G192" t="str">
        <f>_xlfn.XLOOKUP(trivia_results[[#This Row],[drafter_team_id]],drafter_teams[id],drafter_teams[name],"")</f>
        <v/>
      </c>
    </row>
    <row r="193" spans="2:7" x14ac:dyDescent="0.25">
      <c r="B193" t="s">
        <v>419</v>
      </c>
      <c r="C193" t="str">
        <f>_xlfn.XLOOKUP(trivia_results[[#This Row],[draft_id]],drafts[id],drafts[title])</f>
        <v>Sketch Comedy Anthologies</v>
      </c>
      <c r="D193" t="s">
        <v>969</v>
      </c>
      <c r="E193" t="str">
        <f>_xlfn.XLOOKUP(trivia_results[[#This Row],[drafter_id]],drafters[id],drafters[name],"")</f>
        <v>Graham Skipper</v>
      </c>
      <c r="G193" t="str">
        <f>_xlfn.XLOOKUP(trivia_results[[#This Row],[drafter_team_id]],drafter_teams[id],drafter_teams[name],"")</f>
        <v/>
      </c>
    </row>
    <row r="194" spans="2:7" x14ac:dyDescent="0.25">
      <c r="B194" t="s">
        <v>754</v>
      </c>
      <c r="C194" t="str">
        <f>_xlfn.XLOOKUP(trivia_results[[#This Row],[draft_id]],drafts[id],drafts[title])</f>
        <v>Con Artist</v>
      </c>
      <c r="D194" t="s">
        <v>993</v>
      </c>
      <c r="E194" t="str">
        <f>_xlfn.XLOOKUP(trivia_results[[#This Row],[drafter_id]],drafters[id],drafters[name],"")</f>
        <v>Demi Adejuyigbe</v>
      </c>
      <c r="G194" t="str">
        <f>_xlfn.XLOOKUP(trivia_results[[#This Row],[drafter_team_id]],drafter_teams[id],drafter_teams[name],"")</f>
        <v/>
      </c>
    </row>
    <row r="195" spans="2:7" x14ac:dyDescent="0.25">
      <c r="B195" t="s">
        <v>754</v>
      </c>
      <c r="C195" t="str">
        <f>_xlfn.XLOOKUP(trivia_results[[#This Row],[draft_id]],drafts[id],drafts[title])</f>
        <v>Con Artist</v>
      </c>
      <c r="D195" t="s">
        <v>1229</v>
      </c>
      <c r="E195" t="str">
        <f>_xlfn.XLOOKUP(trivia_results[[#This Row],[drafter_id]],drafters[id],drafters[name],"")</f>
        <v>Ify Nwadiwe</v>
      </c>
      <c r="G195" t="str">
        <f>_xlfn.XLOOKUP(trivia_results[[#This Row],[drafter_team_id]],drafter_teams[id],drafter_teams[name],"")</f>
        <v/>
      </c>
    </row>
    <row r="196" spans="2:7" x14ac:dyDescent="0.25">
      <c r="B196" t="s">
        <v>560</v>
      </c>
      <c r="C196" t="str">
        <f>_xlfn.XLOOKUP(trivia_results[[#This Row],[draft_id]],drafts[id],drafts[title])</f>
        <v>Comic Book (Non-Superhero)</v>
      </c>
      <c r="D196" t="s">
        <v>1113</v>
      </c>
      <c r="E196" t="str">
        <f>_xlfn.XLOOKUP(trivia_results[[#This Row],[drafter_id]],drafters[id],drafters[name],"")</f>
        <v>Christian Holub</v>
      </c>
      <c r="G196" t="str">
        <f>_xlfn.XLOOKUP(trivia_results[[#This Row],[drafter_team_id]],drafter_teams[id],drafter_teams[name],"")</f>
        <v/>
      </c>
    </row>
    <row r="197" spans="2:7" x14ac:dyDescent="0.25">
      <c r="B197" t="s">
        <v>560</v>
      </c>
      <c r="C197" t="str">
        <f>_xlfn.XLOOKUP(trivia_results[[#This Row],[draft_id]],drafts[id],drafts[title])</f>
        <v>Comic Book (Non-Superhero)</v>
      </c>
      <c r="D197" t="s">
        <v>1027</v>
      </c>
      <c r="E197" t="str">
        <f>_xlfn.XLOOKUP(trivia_results[[#This Row],[drafter_id]],drafters[id],drafters[name],"")</f>
        <v>Devan Coggan</v>
      </c>
      <c r="G197" t="str">
        <f>_xlfn.XLOOKUP(trivia_results[[#This Row],[drafter_team_id]],drafter_teams[id],drafter_teams[name],"")</f>
        <v/>
      </c>
    </row>
    <row r="198" spans="2:7" x14ac:dyDescent="0.25">
      <c r="B198" t="s">
        <v>338</v>
      </c>
      <c r="C198" t="str">
        <f>_xlfn.XLOOKUP(trivia_results[[#This Row],[draft_id]],drafts[id],drafts[title])</f>
        <v>Winona Ryder</v>
      </c>
      <c r="D198" t="s">
        <v>961</v>
      </c>
      <c r="E198" t="str">
        <f>_xlfn.XLOOKUP(trivia_results[[#This Row],[drafter_id]],drafters[id],drafters[name],"")</f>
        <v>Dana Schwartz</v>
      </c>
      <c r="G198" t="str">
        <f>_xlfn.XLOOKUP(trivia_results[[#This Row],[drafter_team_id]],drafter_teams[id],drafter_teams[name],"")</f>
        <v/>
      </c>
    </row>
    <row r="199" spans="2:7" x14ac:dyDescent="0.25">
      <c r="B199" t="s">
        <v>338</v>
      </c>
      <c r="C199" t="str">
        <f>_xlfn.XLOOKUP(trivia_results[[#This Row],[draft_id]],drafts[id],drafts[title])</f>
        <v>Winona Ryder</v>
      </c>
      <c r="D199" t="s">
        <v>905</v>
      </c>
      <c r="E199" t="str">
        <f>_xlfn.XLOOKUP(trivia_results[[#This Row],[drafter_id]],drafters[id],drafters[name],"")</f>
        <v>Phil Iscove</v>
      </c>
      <c r="G199" t="str">
        <f>_xlfn.XLOOKUP(trivia_results[[#This Row],[drafter_team_id]],drafter_teams[id],drafter_teams[name],"")</f>
        <v/>
      </c>
    </row>
    <row r="200" spans="2:7" x14ac:dyDescent="0.25">
      <c r="B200" t="s">
        <v>465</v>
      </c>
      <c r="C200" t="str">
        <f>_xlfn.XLOOKUP(trivia_results[[#This Row],[draft_id]],drafts[id],drafts[title])</f>
        <v>Westerns: Part II Mini-Mega</v>
      </c>
      <c r="D200" t="s">
        <v>1177</v>
      </c>
      <c r="E200" t="str">
        <f>_xlfn.XLOOKUP(trivia_results[[#This Row],[drafter_id]],drafters[id],drafters[name],"")</f>
        <v>Darren Franich</v>
      </c>
      <c r="G200" t="str">
        <f>_xlfn.XLOOKUP(trivia_results[[#This Row],[drafter_team_id]],drafter_teams[id],drafter_teams[name],"")</f>
        <v/>
      </c>
    </row>
    <row r="201" spans="2:7" x14ac:dyDescent="0.25">
      <c r="B201" t="s">
        <v>465</v>
      </c>
      <c r="C201" t="str">
        <f>_xlfn.XLOOKUP(trivia_results[[#This Row],[draft_id]],drafts[id],drafts[title])</f>
        <v>Westerns: Part II Mini-Mega</v>
      </c>
      <c r="D201" t="s">
        <v>1115</v>
      </c>
      <c r="E201" t="str">
        <f>_xlfn.XLOOKUP(trivia_results[[#This Row],[drafter_id]],drafters[id],drafters[name],"")</f>
        <v>Ryan Marker</v>
      </c>
      <c r="G201" t="str">
        <f>_xlfn.XLOOKUP(trivia_results[[#This Row],[drafter_team_id]],drafter_teams[id],drafter_teams[name],"")</f>
        <v/>
      </c>
    </row>
    <row r="202" spans="2:7" x14ac:dyDescent="0.25">
      <c r="B202" t="s">
        <v>465</v>
      </c>
      <c r="C202" t="str">
        <f>_xlfn.XLOOKUP(trivia_results[[#This Row],[draft_id]],drafts[id],drafts[title])</f>
        <v>Westerns: Part II Mini-Mega</v>
      </c>
      <c r="D202" t="s">
        <v>915</v>
      </c>
      <c r="E202" t="str">
        <f>_xlfn.XLOOKUP(trivia_results[[#This Row],[drafter_id]],drafters[id],drafters[name],"")</f>
        <v>Billy Ray Brewton</v>
      </c>
      <c r="G202" t="str">
        <f>_xlfn.XLOOKUP(trivia_results[[#This Row],[drafter_team_id]],drafter_teams[id],drafter_teams[name],"")</f>
        <v/>
      </c>
    </row>
    <row r="203" spans="2:7" x14ac:dyDescent="0.25">
      <c r="B203" t="s">
        <v>160</v>
      </c>
      <c r="C203" t="str">
        <f>_xlfn.XLOOKUP(trivia_results[[#This Row],[draft_id]],drafts[id],drafts[title])</f>
        <v>70's Horror Mega</v>
      </c>
      <c r="D203" t="s">
        <v>815</v>
      </c>
      <c r="E203" t="str">
        <f>_xlfn.XLOOKUP(trivia_results[[#This Row],[drafter_id]],drafters[id],drafters[name],"")</f>
        <v>Chelsea Stardust</v>
      </c>
      <c r="G203" t="str">
        <f>_xlfn.XLOOKUP(trivia_results[[#This Row],[drafter_team_id]],drafter_teams[id],drafter_teams[name],"")</f>
        <v/>
      </c>
    </row>
    <row r="204" spans="2:7" x14ac:dyDescent="0.25">
      <c r="B204" t="s">
        <v>160</v>
      </c>
      <c r="C204" t="str">
        <f>_xlfn.XLOOKUP(trivia_results[[#This Row],[draft_id]],drafts[id],drafts[title])</f>
        <v>70's Horror Mega</v>
      </c>
      <c r="D204" t="s">
        <v>915</v>
      </c>
      <c r="E204" t="str">
        <f>_xlfn.XLOOKUP(trivia_results[[#This Row],[drafter_id]],drafters[id],drafters[name],"")</f>
        <v>Billy Ray Brewton</v>
      </c>
      <c r="G204" t="str">
        <f>_xlfn.XLOOKUP(trivia_results[[#This Row],[drafter_team_id]],drafter_teams[id],drafter_teams[name],"")</f>
        <v/>
      </c>
    </row>
    <row r="205" spans="2:7" x14ac:dyDescent="0.25">
      <c r="B205" t="s">
        <v>160</v>
      </c>
      <c r="C205" t="str">
        <f>_xlfn.XLOOKUP(trivia_results[[#This Row],[draft_id]],drafts[id],drafts[title])</f>
        <v>70's Horror Mega</v>
      </c>
      <c r="D205" t="s">
        <v>969</v>
      </c>
      <c r="E205" t="str">
        <f>_xlfn.XLOOKUP(trivia_results[[#This Row],[drafter_id]],drafters[id],drafters[name],"")</f>
        <v>Graham Skipper</v>
      </c>
      <c r="G205" t="str">
        <f>_xlfn.XLOOKUP(trivia_results[[#This Row],[drafter_team_id]],drafter_teams[id],drafter_teams[name],"")</f>
        <v/>
      </c>
    </row>
    <row r="206" spans="2:7" x14ac:dyDescent="0.25">
      <c r="B206" t="s">
        <v>160</v>
      </c>
      <c r="C206" t="str">
        <f>_xlfn.XLOOKUP(trivia_results[[#This Row],[draft_id]],drafts[id],drafts[title])</f>
        <v>70's Horror Mega</v>
      </c>
      <c r="D206" t="s">
        <v>793</v>
      </c>
      <c r="E206" t="str">
        <f>_xlfn.XLOOKUP(trivia_results[[#This Row],[drafter_id]],drafters[id],drafters[name],"")</f>
        <v>Clarke Wolfe</v>
      </c>
      <c r="G206" t="str">
        <f>_xlfn.XLOOKUP(trivia_results[[#This Row],[drafter_team_id]],drafter_teams[id],drafter_teams[name],"")</f>
        <v/>
      </c>
    </row>
    <row r="207" spans="2:7" x14ac:dyDescent="0.25">
      <c r="B207" s="4" t="s">
        <v>594</v>
      </c>
      <c r="C207" t="str">
        <f>_xlfn.XLOOKUP(trivia_results[[#This Row],[draft_id]],drafts[id],drafts[title])</f>
        <v>Road Trip</v>
      </c>
      <c r="D207" t="s">
        <v>959</v>
      </c>
      <c r="E207" t="str">
        <f>_xlfn.XLOOKUP(trivia_results[[#This Row],[drafter_id]],drafters[id],drafters[name],"")</f>
        <v>Matt Mercer</v>
      </c>
      <c r="G207" t="str">
        <f>_xlfn.XLOOKUP(trivia_results[[#This Row],[drafter_team_id]],drafter_teams[id],drafter_teams[name],"")</f>
        <v/>
      </c>
    </row>
    <row r="208" spans="2:7" x14ac:dyDescent="0.25">
      <c r="B208" s="4" t="s">
        <v>594</v>
      </c>
      <c r="C208" t="str">
        <f>_xlfn.XLOOKUP(trivia_results[[#This Row],[draft_id]],drafts[id],drafts[title])</f>
        <v>Road Trip</v>
      </c>
      <c r="D208" t="s">
        <v>1211</v>
      </c>
      <c r="E208" t="str">
        <f>_xlfn.XLOOKUP(trivia_results[[#This Row],[drafter_id]],drafters[id],drafters[name],"")</f>
        <v>Dave Holmes</v>
      </c>
      <c r="G208" t="str">
        <f>_xlfn.XLOOKUP(trivia_results[[#This Row],[drafter_team_id]],drafter_teams[id],drafter_teams[name],"")</f>
        <v/>
      </c>
    </row>
    <row r="209" spans="2:7" x14ac:dyDescent="0.25">
      <c r="B209" s="4" t="s">
        <v>232</v>
      </c>
      <c r="C209" t="str">
        <f>_xlfn.XLOOKUP(trivia_results[[#This Row],[draft_id]],drafts[id],drafts[title])</f>
        <v>Wesley Snipes</v>
      </c>
      <c r="D209" t="s">
        <v>833</v>
      </c>
      <c r="E209" t="str">
        <f>_xlfn.XLOOKUP(trivia_results[[#This Row],[drafter_id]],drafters[id],drafters[name],"")</f>
        <v>Jordan Crucchiola</v>
      </c>
      <c r="G209" t="str">
        <f>_xlfn.XLOOKUP(trivia_results[[#This Row],[drafter_team_id]],drafter_teams[id],drafter_teams[name],"")</f>
        <v/>
      </c>
    </row>
    <row r="210" spans="2:7" x14ac:dyDescent="0.25">
      <c r="B210" s="4" t="s">
        <v>232</v>
      </c>
      <c r="C210" t="str">
        <f>_xlfn.XLOOKUP(trivia_results[[#This Row],[draft_id]],drafts[id],drafts[title])</f>
        <v>Wesley Snipes</v>
      </c>
      <c r="D210" t="s">
        <v>1149</v>
      </c>
      <c r="E210" t="str">
        <f>_xlfn.XLOOKUP(trivia_results[[#This Row],[drafter_id]],drafters[id],drafters[name],"")</f>
        <v>Dave Schilling</v>
      </c>
      <c r="G210" t="str">
        <f>_xlfn.XLOOKUP(trivia_results[[#This Row],[drafter_team_id]],drafter_teams[id],drafter_teams[name],"")</f>
        <v/>
      </c>
    </row>
    <row r="211" spans="2:7" x14ac:dyDescent="0.25">
      <c r="B211" s="4" t="s">
        <v>763</v>
      </c>
      <c r="C211" t="str">
        <f>_xlfn.XLOOKUP(trivia_results[[#This Row],[draft_id]],drafts[id],drafts[title])</f>
        <v>Shakespeare: Part I Mini-Mega</v>
      </c>
      <c r="D211" t="s">
        <v>969</v>
      </c>
      <c r="E211" t="str">
        <f>_xlfn.XLOOKUP(trivia_results[[#This Row],[drafter_id]],drafters[id],drafters[name],"")</f>
        <v>Graham Skipper</v>
      </c>
      <c r="G211" t="str">
        <f>_xlfn.XLOOKUP(trivia_results[[#This Row],[drafter_team_id]],drafter_teams[id],drafter_teams[name],"")</f>
        <v/>
      </c>
    </row>
    <row r="212" spans="2:7" x14ac:dyDescent="0.25">
      <c r="B212" s="4" t="s">
        <v>763</v>
      </c>
      <c r="C212" t="str">
        <f>_xlfn.XLOOKUP(trivia_results[[#This Row],[draft_id]],drafts[id],drafts[title])</f>
        <v>Shakespeare: Part I Mini-Mega</v>
      </c>
      <c r="D212" t="s">
        <v>789</v>
      </c>
      <c r="E212" t="str">
        <f>_xlfn.XLOOKUP(trivia_results[[#This Row],[drafter_id]],drafters[id],drafters[name],"")</f>
        <v>Bryan Cogman</v>
      </c>
      <c r="G212" t="str">
        <f>_xlfn.XLOOKUP(trivia_results[[#This Row],[drafter_team_id]],drafter_teams[id],drafter_teams[name],"")</f>
        <v/>
      </c>
    </row>
    <row r="213" spans="2:7" x14ac:dyDescent="0.25">
      <c r="B213" s="4" t="s">
        <v>763</v>
      </c>
      <c r="C213" t="str">
        <f>_xlfn.XLOOKUP(trivia_results[[#This Row],[draft_id]],drafts[id],drafts[title])</f>
        <v>Shakespeare: Part I Mini-Mega</v>
      </c>
      <c r="D213" t="s">
        <v>951</v>
      </c>
      <c r="E213" t="str">
        <f>_xlfn.XLOOKUP(trivia_results[[#This Row],[drafter_id]],drafters[id],drafters[name],"")</f>
        <v>Maureen Lee Lenker</v>
      </c>
      <c r="G213" t="str">
        <f>_xlfn.XLOOKUP(trivia_results[[#This Row],[drafter_team_id]],drafter_teams[id],drafter_teams[name],"")</f>
        <v/>
      </c>
    </row>
    <row r="214" spans="2:7" x14ac:dyDescent="0.25">
      <c r="B214" s="4" t="s">
        <v>534</v>
      </c>
      <c r="C214" t="str">
        <f>_xlfn.XLOOKUP(trivia_results[[#This Row],[draft_id]],drafts[id],drafts[title])</f>
        <v>Florida Crime</v>
      </c>
      <c r="D214" t="s">
        <v>1237</v>
      </c>
      <c r="E214" t="str">
        <f>_xlfn.XLOOKUP(trivia_results[[#This Row],[drafter_id]],drafters[id],drafters[name],"")</f>
        <v>Clay Keller</v>
      </c>
      <c r="G214" t="str">
        <f>_xlfn.XLOOKUP(trivia_results[[#This Row],[drafter_team_id]],drafter_teams[id],drafter_teams[name],"")</f>
        <v/>
      </c>
    </row>
    <row r="215" spans="2:7" x14ac:dyDescent="0.25">
      <c r="B215" s="4" t="s">
        <v>534</v>
      </c>
      <c r="C215" t="str">
        <f>_xlfn.XLOOKUP(trivia_results[[#This Row],[draft_id]],drafts[id],drafts[title])</f>
        <v>Florida Crime</v>
      </c>
      <c r="D215" t="s">
        <v>1177</v>
      </c>
      <c r="E215" t="str">
        <f>_xlfn.XLOOKUP(trivia_results[[#This Row],[drafter_id]],drafters[id],drafters[name],"")</f>
        <v>Darren Franich</v>
      </c>
      <c r="G215" t="str">
        <f>_xlfn.XLOOKUP(trivia_results[[#This Row],[drafter_team_id]],drafter_teams[id],drafter_teams[name],"")</f>
        <v/>
      </c>
    </row>
    <row r="216" spans="2:7" x14ac:dyDescent="0.25">
      <c r="B216" s="4" t="s">
        <v>502</v>
      </c>
      <c r="C216" t="str">
        <f>_xlfn.XLOOKUP(trivia_results[[#This Row],[draft_id]],drafts[id],drafts[title])</f>
        <v>Lucio Fulci</v>
      </c>
      <c r="D216" t="s">
        <v>845</v>
      </c>
      <c r="E216" t="str">
        <f>_xlfn.XLOOKUP(trivia_results[[#This Row],[drafter_id]],drafters[id],drafters[name],"")</f>
        <v>Rebekah McKendry</v>
      </c>
      <c r="G216" t="str">
        <f>_xlfn.XLOOKUP(trivia_results[[#This Row],[drafter_team_id]],drafter_teams[id],drafter_teams[name],"")</f>
        <v/>
      </c>
    </row>
    <row r="217" spans="2:7" x14ac:dyDescent="0.25">
      <c r="B217" s="4" t="s">
        <v>502</v>
      </c>
      <c r="C217" t="str">
        <f>_xlfn.XLOOKUP(trivia_results[[#This Row],[draft_id]],drafts[id],drafts[title])</f>
        <v>Lucio Fulci</v>
      </c>
      <c r="D217" t="s">
        <v>805</v>
      </c>
      <c r="E217" t="str">
        <f>_xlfn.XLOOKUP(trivia_results[[#This Row],[drafter_id]],drafters[id],drafters[name],"")</f>
        <v>Elric Kane</v>
      </c>
      <c r="G217" t="str">
        <f>_xlfn.XLOOKUP(trivia_results[[#This Row],[drafter_team_id]],drafter_teams[id],drafter_teams[name],"")</f>
        <v/>
      </c>
    </row>
    <row r="218" spans="2:7" x14ac:dyDescent="0.25">
      <c r="B218" s="4" t="s">
        <v>20</v>
      </c>
      <c r="C218" t="str">
        <f>_xlfn.XLOOKUP(trivia_results[[#This Row],[draft_id]],drafts[id],drafts[title])</f>
        <v>Horror Remakes</v>
      </c>
      <c r="D218" t="s">
        <v>909</v>
      </c>
      <c r="E218" t="str">
        <f>_xlfn.XLOOKUP(trivia_results[[#This Row],[drafter_id]],drafters[id],drafters[name],"")</f>
        <v>Kyle Anderson</v>
      </c>
      <c r="G218" t="str">
        <f>_xlfn.XLOOKUP(trivia_results[[#This Row],[drafter_team_id]],drafter_teams[id],drafter_teams[name],"")</f>
        <v/>
      </c>
    </row>
    <row r="219" spans="2:7" x14ac:dyDescent="0.25">
      <c r="B219" s="4" t="s">
        <v>20</v>
      </c>
      <c r="C219" t="str">
        <f>_xlfn.XLOOKUP(trivia_results[[#This Row],[draft_id]],drafts[id],drafts[title])</f>
        <v>Horror Remakes</v>
      </c>
      <c r="D219" t="s">
        <v>915</v>
      </c>
      <c r="E219" t="str">
        <f>_xlfn.XLOOKUP(trivia_results[[#This Row],[drafter_id]],drafters[id],drafters[name],"")</f>
        <v>Billy Ray Brewton</v>
      </c>
      <c r="G219" t="str">
        <f>_xlfn.XLOOKUP(trivia_results[[#This Row],[drafter_team_id]],drafter_teams[id],drafter_teams[name],"")</f>
        <v/>
      </c>
    </row>
    <row r="220" spans="2:7" x14ac:dyDescent="0.25">
      <c r="B220" s="4" t="s">
        <v>574</v>
      </c>
      <c r="C220" t="str">
        <f>_xlfn.XLOOKUP(trivia_results[[#This Row],[draft_id]],drafts[id],drafts[title])</f>
        <v>Alien vs. Predator Super Draft</v>
      </c>
      <c r="D220" t="s">
        <v>859</v>
      </c>
      <c r="E220" t="str">
        <f>_xlfn.XLOOKUP(trivia_results[[#This Row],[drafter_id]],drafters[id],drafters[name],"")</f>
        <v>Angie Han</v>
      </c>
      <c r="G220" t="str">
        <f>_xlfn.XLOOKUP(trivia_results[[#This Row],[drafter_team_id]],drafter_teams[id],drafter_teams[name],"")</f>
        <v/>
      </c>
    </row>
    <row r="221" spans="2:7" x14ac:dyDescent="0.25">
      <c r="B221" s="4" t="s">
        <v>574</v>
      </c>
      <c r="C221" t="str">
        <f>_xlfn.XLOOKUP(trivia_results[[#This Row],[draft_id]],drafts[id],drafts[title])</f>
        <v>Alien vs. Predator Super Draft</v>
      </c>
      <c r="D221" t="s">
        <v>1047</v>
      </c>
      <c r="E221" t="str">
        <f>_xlfn.XLOOKUP(trivia_results[[#This Row],[drafter_id]],drafters[id],drafters[name],"")</f>
        <v>Scott Wampler</v>
      </c>
      <c r="G221" t="str">
        <f>_xlfn.XLOOKUP(trivia_results[[#This Row],[drafter_team_id]],drafter_teams[id],drafter_teams[name],"")</f>
        <v/>
      </c>
    </row>
    <row r="222" spans="2:7" x14ac:dyDescent="0.25">
      <c r="B222" s="4" t="s">
        <v>574</v>
      </c>
      <c r="C222" t="str">
        <f>_xlfn.XLOOKUP(trivia_results[[#This Row],[draft_id]],drafts[id],drafts[title])</f>
        <v>Alien vs. Predator Super Draft</v>
      </c>
      <c r="D222" t="s">
        <v>947</v>
      </c>
      <c r="E222" t="str">
        <f>_xlfn.XLOOKUP(trivia_results[[#This Row],[drafter_id]],drafters[id],drafters[name],"")</f>
        <v>Brian Collins</v>
      </c>
      <c r="G222" t="str">
        <f>_xlfn.XLOOKUP(trivia_results[[#This Row],[drafter_team_id]],drafter_teams[id],drafter_teams[name],"")</f>
        <v/>
      </c>
    </row>
    <row r="223" spans="2:7" x14ac:dyDescent="0.25">
      <c r="B223" s="4" t="s">
        <v>482</v>
      </c>
      <c r="C223" t="str">
        <f>_xlfn.XLOOKUP(trivia_results[[#This Row],[draft_id]],drafts[id],drafts[title])</f>
        <v>Video Nasties - Prosecuted Films</v>
      </c>
      <c r="D223" t="s">
        <v>1189</v>
      </c>
      <c r="E223" t="str">
        <f>_xlfn.XLOOKUP(trivia_results[[#This Row],[drafter_id]],drafters[id],drafters[name],"")</f>
        <v>Jim Branscome</v>
      </c>
      <c r="G223" t="str">
        <f>_xlfn.XLOOKUP(trivia_results[[#This Row],[drafter_team_id]],drafter_teams[id],drafter_teams[name],"")</f>
        <v/>
      </c>
    </row>
    <row r="224" spans="2:7" x14ac:dyDescent="0.25">
      <c r="B224" s="4" t="s">
        <v>482</v>
      </c>
      <c r="C224" t="str">
        <f>_xlfn.XLOOKUP(trivia_results[[#This Row],[draft_id]],drafts[id],drafts[title])</f>
        <v>Video Nasties - Prosecuted Films</v>
      </c>
      <c r="D224" t="s">
        <v>923</v>
      </c>
      <c r="E224" t="str">
        <f>_xlfn.XLOOKUP(trivia_results[[#This Row],[drafter_id]],drafters[id],drafters[name],"")</f>
        <v>Alfonso Carrillo</v>
      </c>
      <c r="G224" t="str">
        <f>_xlfn.XLOOKUP(trivia_results[[#This Row],[drafter_team_id]],drafter_teams[id],drafter_teams[name],"")</f>
        <v/>
      </c>
    </row>
    <row r="225" spans="2:7" x14ac:dyDescent="0.25">
      <c r="B225" s="4" t="s">
        <v>252</v>
      </c>
      <c r="C225" t="str">
        <f>_xlfn.XLOOKUP(trivia_results[[#This Row],[draft_id]],drafts[id],drafts[title])</f>
        <v>The American President</v>
      </c>
      <c r="D225" t="s">
        <v>885</v>
      </c>
      <c r="E225" t="str">
        <f>_xlfn.XLOOKUP(trivia_results[[#This Row],[drafter_id]],drafters[id],drafters[name],"")</f>
        <v>Guy Branum</v>
      </c>
      <c r="G225" t="str">
        <f>_xlfn.XLOOKUP(trivia_results[[#This Row],[drafter_team_id]],drafter_teams[id],drafter_teams[name],"")</f>
        <v/>
      </c>
    </row>
    <row r="226" spans="2:7" x14ac:dyDescent="0.25">
      <c r="B226" s="4" t="s">
        <v>252</v>
      </c>
      <c r="C226" t="str">
        <f>_xlfn.XLOOKUP(trivia_results[[#This Row],[draft_id]],drafts[id],drafts[title])</f>
        <v>The American President</v>
      </c>
      <c r="D226" t="s">
        <v>1115</v>
      </c>
      <c r="E226" t="str">
        <f>_xlfn.XLOOKUP(trivia_results[[#This Row],[drafter_id]],drafters[id],drafters[name],"")</f>
        <v>Ryan Marker</v>
      </c>
      <c r="G226" t="str">
        <f>_xlfn.XLOOKUP(trivia_results[[#This Row],[drafter_team_id]],drafter_teams[id],drafter_teams[name],"")</f>
        <v/>
      </c>
    </row>
    <row r="227" spans="2:7" x14ac:dyDescent="0.25">
      <c r="B227" s="4" t="s">
        <v>397</v>
      </c>
      <c r="C227" t="str">
        <f>_xlfn.XLOOKUP(trivia_results[[#This Row],[draft_id]],drafts[id],drafts[title])</f>
        <v>Drag</v>
      </c>
      <c r="D227" t="s">
        <v>957</v>
      </c>
      <c r="E227" t="str">
        <f>_xlfn.XLOOKUP(trivia_results[[#This Row],[drafter_id]],drafters[id],drafters[name],"")</f>
        <v>Chris Feil</v>
      </c>
      <c r="G227" t="str">
        <f>_xlfn.XLOOKUP(trivia_results[[#This Row],[drafter_team_id]],drafter_teams[id],drafter_teams[name],"")</f>
        <v/>
      </c>
    </row>
    <row r="228" spans="2:7" x14ac:dyDescent="0.25">
      <c r="B228" s="4" t="s">
        <v>397</v>
      </c>
      <c r="C228" t="str">
        <f>_xlfn.XLOOKUP(trivia_results[[#This Row],[draft_id]],drafts[id],drafts[title])</f>
        <v>Drag</v>
      </c>
      <c r="D228" t="s">
        <v>799</v>
      </c>
      <c r="E228" t="str">
        <f>_xlfn.XLOOKUP(trivia_results[[#This Row],[drafter_id]],drafters[id],drafters[name],"")</f>
        <v>Joe Reid</v>
      </c>
      <c r="G228" t="str">
        <f>_xlfn.XLOOKUP(trivia_results[[#This Row],[drafter_team_id]],drafter_teams[id],drafter_teams[name],"")</f>
        <v/>
      </c>
    </row>
    <row r="229" spans="2:7" x14ac:dyDescent="0.25">
      <c r="B229" s="4" t="s">
        <v>590</v>
      </c>
      <c r="C229" t="str">
        <f>_xlfn.XLOOKUP(trivia_results[[#This Row],[draft_id]],drafts[id],drafts[title])</f>
        <v>'50s Sci-Fi</v>
      </c>
      <c r="D229" t="s">
        <v>835</v>
      </c>
      <c r="E229" t="str">
        <f>_xlfn.XLOOKUP(trivia_results[[#This Row],[drafter_id]],drafters[id],drafters[name],"")</f>
        <v>Frank Dietz</v>
      </c>
      <c r="G229" t="str">
        <f>_xlfn.XLOOKUP(trivia_results[[#This Row],[drafter_team_id]],drafter_teams[id],drafter_teams[name],"")</f>
        <v/>
      </c>
    </row>
    <row r="230" spans="2:7" x14ac:dyDescent="0.25">
      <c r="B230" s="4" t="s">
        <v>590</v>
      </c>
      <c r="C230" t="str">
        <f>_xlfn.XLOOKUP(trivia_results[[#This Row],[draft_id]],drafts[id],drafts[title])</f>
        <v>'50s Sci-Fi</v>
      </c>
      <c r="D230" t="s">
        <v>865</v>
      </c>
      <c r="E230" t="str">
        <f>_xlfn.XLOOKUP(trivia_results[[#This Row],[drafter_id]],drafters[id],drafters[name],"")</f>
        <v>Frank H. Woodward</v>
      </c>
      <c r="G230" t="str">
        <f>_xlfn.XLOOKUP(trivia_results[[#This Row],[drafter_team_id]],drafter_teams[id],drafter_teams[name],"")</f>
        <v/>
      </c>
    </row>
    <row r="231" spans="2:7" x14ac:dyDescent="0.25">
      <c r="B231" s="4" t="s">
        <v>122</v>
      </c>
      <c r="C231" t="str">
        <f>_xlfn.XLOOKUP(trivia_results[[#This Row],[draft_id]],drafts[id],drafts[title])</f>
        <v>Pixar Super Draft</v>
      </c>
      <c r="D231" t="s">
        <v>831</v>
      </c>
      <c r="E231" t="str">
        <f>_xlfn.XLOOKUP(trivia_results[[#This Row],[drafter_id]],drafters[id],drafters[name],"")</f>
        <v>Dane McDonald</v>
      </c>
      <c r="G231" t="str">
        <f>_xlfn.XLOOKUP(trivia_results[[#This Row],[drafter_team_id]],drafter_teams[id],drafter_teams[name],"")</f>
        <v/>
      </c>
    </row>
    <row r="232" spans="2:7" x14ac:dyDescent="0.25">
      <c r="B232" s="4" t="s">
        <v>122</v>
      </c>
      <c r="C232" t="str">
        <f>_xlfn.XLOOKUP(trivia_results[[#This Row],[draft_id]],drafts[id],drafts[title])</f>
        <v>Pixar Super Draft</v>
      </c>
      <c r="D232" t="s">
        <v>1156</v>
      </c>
      <c r="E232" t="str">
        <f>_xlfn.XLOOKUP(trivia_results[[#This Row],[drafter_id]],drafters[id],drafters[name],"")</f>
        <v>Griffin Newman</v>
      </c>
      <c r="G232" t="str">
        <f>_xlfn.XLOOKUP(trivia_results[[#This Row],[drafter_team_id]],drafter_teams[id],drafter_teams[name],"")</f>
        <v/>
      </c>
    </row>
    <row r="233" spans="2:7" x14ac:dyDescent="0.25">
      <c r="B233" s="4" t="s">
        <v>122</v>
      </c>
      <c r="C233" t="str">
        <f>_xlfn.XLOOKUP(trivia_results[[#This Row],[draft_id]],drafts[id],drafts[title])</f>
        <v>Pixar Super Draft</v>
      </c>
      <c r="D233" t="s">
        <v>781</v>
      </c>
      <c r="E233" t="str">
        <f>_xlfn.XLOOKUP(trivia_results[[#This Row],[drafter_id]],drafters[id],drafters[name],"")</f>
        <v>Adam B. Vary</v>
      </c>
      <c r="G233" t="str">
        <f>_xlfn.XLOOKUP(trivia_results[[#This Row],[drafter_team_id]],drafter_teams[id],drafter_teams[name],"")</f>
        <v/>
      </c>
    </row>
    <row r="234" spans="2:7" x14ac:dyDescent="0.25">
      <c r="B234" s="4" t="s">
        <v>122</v>
      </c>
      <c r="C234" t="str">
        <f>_xlfn.XLOOKUP(trivia_results[[#This Row],[draft_id]],drafts[id],drafts[title])</f>
        <v>Pixar Super Draft</v>
      </c>
      <c r="D234" t="s">
        <v>1173</v>
      </c>
      <c r="E234" t="str">
        <f>_xlfn.XLOOKUP(trivia_results[[#This Row],[drafter_id]],drafters[id],drafters[name],"")</f>
        <v>Angelique Jackson</v>
      </c>
      <c r="G234" t="str">
        <f>_xlfn.XLOOKUP(trivia_results[[#This Row],[drafter_team_id]],drafter_teams[id],drafter_teams[name],"")</f>
        <v/>
      </c>
    </row>
    <row r="235" spans="2:7" x14ac:dyDescent="0.25">
      <c r="B235" s="4" t="s">
        <v>586</v>
      </c>
      <c r="C235" t="str">
        <f>_xlfn.XLOOKUP(trivia_results[[#This Row],[draft_id]],drafts[id],drafts[title])</f>
        <v>Friends</v>
      </c>
      <c r="D235" t="s">
        <v>777</v>
      </c>
      <c r="E235" t="str">
        <f>_xlfn.XLOOKUP(trivia_results[[#This Row],[drafter_id]],drafters[id],drafters[name],"")</f>
        <v>Halle Kiefer</v>
      </c>
      <c r="G235" t="str">
        <f>_xlfn.XLOOKUP(trivia_results[[#This Row],[drafter_team_id]],drafter_teams[id],drafter_teams[name],"")</f>
        <v/>
      </c>
    </row>
    <row r="236" spans="2:7" x14ac:dyDescent="0.25">
      <c r="B236" s="4" t="s">
        <v>586</v>
      </c>
      <c r="C236" t="str">
        <f>_xlfn.XLOOKUP(trivia_results[[#This Row],[draft_id]],drafts[id],drafts[title])</f>
        <v>Friends</v>
      </c>
      <c r="D236" t="s">
        <v>843</v>
      </c>
      <c r="E236" t="str">
        <f>_xlfn.XLOOKUP(trivia_results[[#This Row],[drafter_id]],drafters[id],drafters[name],"")</f>
        <v>Alison Leiby</v>
      </c>
      <c r="G236" t="str">
        <f>_xlfn.XLOOKUP(trivia_results[[#This Row],[drafter_team_id]],drafter_teams[id],drafter_teams[name],"")</f>
        <v/>
      </c>
    </row>
    <row r="237" spans="2:7" x14ac:dyDescent="0.25">
      <c r="B237" s="4" t="s">
        <v>176</v>
      </c>
      <c r="C237" t="str">
        <f>_xlfn.XLOOKUP(trivia_results[[#This Row],[draft_id]],drafts[id],drafts[title])</f>
        <v>TV Adaptations</v>
      </c>
      <c r="D237" t="s">
        <v>1051</v>
      </c>
      <c r="E237" t="str">
        <f>_xlfn.XLOOKUP(trivia_results[[#This Row],[drafter_id]],drafters[id],drafters[name],"")</f>
        <v>Drew McWeeny</v>
      </c>
      <c r="G237" t="str">
        <f>_xlfn.XLOOKUP(trivia_results[[#This Row],[drafter_team_id]],drafter_teams[id],drafter_teams[name],"")</f>
        <v/>
      </c>
    </row>
    <row r="238" spans="2:7" x14ac:dyDescent="0.25">
      <c r="B238" s="4" t="s">
        <v>176</v>
      </c>
      <c r="C238" t="str">
        <f>_xlfn.XLOOKUP(trivia_results[[#This Row],[draft_id]],drafts[id],drafts[title])</f>
        <v>TV Adaptations</v>
      </c>
      <c r="D238" t="s">
        <v>987</v>
      </c>
      <c r="E238" t="str">
        <f>_xlfn.XLOOKUP(trivia_results[[#This Row],[drafter_id]],drafters[id],drafters[name],"")</f>
        <v>Alan Sepinwall</v>
      </c>
      <c r="G238" t="str">
        <f>_xlfn.XLOOKUP(trivia_results[[#This Row],[drafter_team_id]],drafter_teams[id],drafter_teams[name],"")</f>
        <v/>
      </c>
    </row>
    <row r="239" spans="2:7" x14ac:dyDescent="0.25">
      <c r="B239" s="4" t="s">
        <v>447</v>
      </c>
      <c r="C239" t="str">
        <f>_xlfn.XLOOKUP(trivia_results[[#This Row],[draft_id]],drafts[id],drafts[title])</f>
        <v>Westerns: Part III Mini-Mega</v>
      </c>
      <c r="D239" t="s">
        <v>1177</v>
      </c>
      <c r="E239" t="str">
        <f>_xlfn.XLOOKUP(trivia_results[[#This Row],[drafter_id]],drafters[id],drafters[name],"")</f>
        <v>Darren Franich</v>
      </c>
      <c r="G239" t="str">
        <f>_xlfn.XLOOKUP(trivia_results[[#This Row],[drafter_team_id]],drafter_teams[id],drafter_teams[name],"")</f>
        <v/>
      </c>
    </row>
    <row r="240" spans="2:7" x14ac:dyDescent="0.25">
      <c r="B240" s="4" t="s">
        <v>447</v>
      </c>
      <c r="C240" t="str">
        <f>_xlfn.XLOOKUP(trivia_results[[#This Row],[draft_id]],drafts[id],drafts[title])</f>
        <v>Westerns: Part III Mini-Mega</v>
      </c>
      <c r="D240" t="s">
        <v>1009</v>
      </c>
      <c r="E240" t="str">
        <f>_xlfn.XLOOKUP(trivia_results[[#This Row],[drafter_id]],drafters[id],drafters[name],"")</f>
        <v>Drea Clark</v>
      </c>
      <c r="G240" t="str">
        <f>_xlfn.XLOOKUP(trivia_results[[#This Row],[drafter_team_id]],drafter_teams[id],drafter_teams[name],"")</f>
        <v/>
      </c>
    </row>
    <row r="241" spans="2:7" x14ac:dyDescent="0.25">
      <c r="B241" s="4" t="s">
        <v>447</v>
      </c>
      <c r="C241" t="str">
        <f>_xlfn.XLOOKUP(trivia_results[[#This Row],[draft_id]],drafts[id],drafts[title])</f>
        <v>Westerns: Part III Mini-Mega</v>
      </c>
      <c r="D241" t="s">
        <v>915</v>
      </c>
      <c r="E241" t="str">
        <f>_xlfn.XLOOKUP(trivia_results[[#This Row],[drafter_id]],drafters[id],drafters[name],"")</f>
        <v>Billy Ray Brewton</v>
      </c>
      <c r="G241" t="str">
        <f>_xlfn.XLOOKUP(trivia_results[[#This Row],[drafter_team_id]],drafter_teams[id],drafter_teams[name],"")</f>
        <v/>
      </c>
    </row>
    <row r="242" spans="2:7" x14ac:dyDescent="0.25">
      <c r="B242" s="4" t="s">
        <v>248</v>
      </c>
      <c r="C242" t="str">
        <f>_xlfn.XLOOKUP(trivia_results[[#This Row],[draft_id]],drafts[id],drafts[title])</f>
        <v>A Christmas Carol</v>
      </c>
      <c r="D242" t="s">
        <v>789</v>
      </c>
      <c r="E242" t="str">
        <f>_xlfn.XLOOKUP(trivia_results[[#This Row],[drafter_id]],drafters[id],drafters[name],"")</f>
        <v>Bryan Cogman</v>
      </c>
      <c r="G242" t="str">
        <f>_xlfn.XLOOKUP(trivia_results[[#This Row],[drafter_team_id]],drafter_teams[id],drafter_teams[name],"")</f>
        <v/>
      </c>
    </row>
    <row r="243" spans="2:7" x14ac:dyDescent="0.25">
      <c r="B243" s="4" t="s">
        <v>248</v>
      </c>
      <c r="C243" t="str">
        <f>_xlfn.XLOOKUP(trivia_results[[#This Row],[draft_id]],drafts[id],drafts[title])</f>
        <v>A Christmas Carol</v>
      </c>
      <c r="D243" t="s">
        <v>965</v>
      </c>
      <c r="E243" t="str">
        <f>_xlfn.XLOOKUP(trivia_results[[#This Row],[drafter_id]],drafters[id],drafters[name],"")</f>
        <v>Pat Driscoll</v>
      </c>
      <c r="G243" t="str">
        <f>_xlfn.XLOOKUP(trivia_results[[#This Row],[drafter_team_id]],drafter_teams[id],drafter_teams[name],"")</f>
        <v/>
      </c>
    </row>
    <row r="244" spans="2:7" x14ac:dyDescent="0.25">
      <c r="B244" s="4" t="s">
        <v>488</v>
      </c>
      <c r="C244" t="str">
        <f>_xlfn.XLOOKUP(trivia_results[[#This Row],[draft_id]],drafts[id],drafts[title])</f>
        <v>Oliver Assayas Super Draft</v>
      </c>
      <c r="D244" t="s">
        <v>1115</v>
      </c>
      <c r="E244" t="str">
        <f>_xlfn.XLOOKUP(trivia_results[[#This Row],[drafter_id]],drafters[id],drafters[name],"")</f>
        <v>Ryan Marker</v>
      </c>
      <c r="G244" t="str">
        <f>_xlfn.XLOOKUP(trivia_results[[#This Row],[drafter_team_id]],drafter_teams[id],drafter_teams[name],"")</f>
        <v/>
      </c>
    </row>
    <row r="245" spans="2:7" x14ac:dyDescent="0.25">
      <c r="B245" s="4" t="s">
        <v>488</v>
      </c>
      <c r="C245" t="str">
        <f>_xlfn.XLOOKUP(trivia_results[[#This Row],[draft_id]],drafts[id],drafts[title])</f>
        <v>Oliver Assayas Super Draft</v>
      </c>
      <c r="D245" t="s">
        <v>1237</v>
      </c>
      <c r="E245" t="str">
        <f>_xlfn.XLOOKUP(trivia_results[[#This Row],[drafter_id]],drafters[id],drafters[name],"")</f>
        <v>Clay Keller</v>
      </c>
      <c r="G245" t="str">
        <f>_xlfn.XLOOKUP(trivia_results[[#This Row],[drafter_team_id]],drafter_teams[id],drafter_teams[name],"")</f>
        <v/>
      </c>
    </row>
    <row r="246" spans="2:7" x14ac:dyDescent="0.25">
      <c r="B246" s="4" t="s">
        <v>488</v>
      </c>
      <c r="C246" t="str">
        <f>_xlfn.XLOOKUP(trivia_results[[#This Row],[draft_id]],drafts[id],drafts[title])</f>
        <v>Oliver Assayas Super Draft</v>
      </c>
      <c r="D246" t="s">
        <v>1017</v>
      </c>
      <c r="E246" t="str">
        <f>_xlfn.XLOOKUP(trivia_results[[#This Row],[drafter_id]],drafters[id],drafters[name],"")</f>
        <v>Thomas Grabinski</v>
      </c>
      <c r="G246" t="str">
        <f>_xlfn.XLOOKUP(trivia_results[[#This Row],[drafter_team_id]],drafter_teams[id],drafter_teams[name],"")</f>
        <v/>
      </c>
    </row>
    <row r="247" spans="2:7" x14ac:dyDescent="0.25">
      <c r="B247" s="4" t="s">
        <v>518</v>
      </c>
      <c r="C247" t="str">
        <f>_xlfn.XLOOKUP(trivia_results[[#This Row],[draft_id]],drafts[id],drafts[title])</f>
        <v>Shakespeare: Part II Mini-Mega</v>
      </c>
      <c r="D247" t="s">
        <v>883</v>
      </c>
      <c r="E247" t="str">
        <f>_xlfn.XLOOKUP(trivia_results[[#This Row],[drafter_id]],drafters[id],drafters[name],"")</f>
        <v>Joanna Robinson</v>
      </c>
      <c r="G247" t="str">
        <f>_xlfn.XLOOKUP(trivia_results[[#This Row],[drafter_team_id]],drafter_teams[id],drafter_teams[name],"")</f>
        <v/>
      </c>
    </row>
    <row r="248" spans="2:7" x14ac:dyDescent="0.25">
      <c r="B248" s="4" t="s">
        <v>518</v>
      </c>
      <c r="C248" t="str">
        <f>_xlfn.XLOOKUP(trivia_results[[#This Row],[draft_id]],drafts[id],drafts[title])</f>
        <v>Shakespeare: Part II Mini-Mega</v>
      </c>
      <c r="D248" t="s">
        <v>969</v>
      </c>
      <c r="E248" t="str">
        <f>_xlfn.XLOOKUP(trivia_results[[#This Row],[drafter_id]],drafters[id],drafters[name],"")</f>
        <v>Graham Skipper</v>
      </c>
      <c r="G248" t="str">
        <f>_xlfn.XLOOKUP(trivia_results[[#This Row],[drafter_team_id]],drafter_teams[id],drafter_teams[name],"")</f>
        <v/>
      </c>
    </row>
    <row r="249" spans="2:7" x14ac:dyDescent="0.25">
      <c r="B249" s="4" t="s">
        <v>518</v>
      </c>
      <c r="C249" t="str">
        <f>_xlfn.XLOOKUP(trivia_results[[#This Row],[draft_id]],drafts[id],drafts[title])</f>
        <v>Shakespeare: Part II Mini-Mega</v>
      </c>
      <c r="D249" t="s">
        <v>789</v>
      </c>
      <c r="E249" t="str">
        <f>_xlfn.XLOOKUP(trivia_results[[#This Row],[drafter_id]],drafters[id],drafters[name],"")</f>
        <v>Bryan Cogman</v>
      </c>
      <c r="G249" t="str">
        <f>_xlfn.XLOOKUP(trivia_results[[#This Row],[drafter_team_id]],drafter_teams[id],drafter_teams[name],"")</f>
        <v/>
      </c>
    </row>
    <row r="250" spans="2:7" x14ac:dyDescent="0.25">
      <c r="B250" s="4" t="s">
        <v>689</v>
      </c>
      <c r="C250" t="str">
        <f>_xlfn.XLOOKUP(trivia_results[[#This Row],[draft_id]],drafts[id],drafts[title])</f>
        <v>Tony Scott</v>
      </c>
      <c r="D250" t="s">
        <v>1129</v>
      </c>
      <c r="E250" t="str">
        <f>_xlfn.XLOOKUP(trivia_results[[#This Row],[drafter_id]],drafters[id],drafters[name],"")</f>
        <v>Morgan Peter Brown</v>
      </c>
      <c r="G250" t="str">
        <f>_xlfn.XLOOKUP(trivia_results[[#This Row],[drafter_team_id]],drafter_teams[id],drafter_teams[name],"")</f>
        <v/>
      </c>
    </row>
    <row r="251" spans="2:7" x14ac:dyDescent="0.25">
      <c r="B251" s="4" t="s">
        <v>689</v>
      </c>
      <c r="C251" t="str">
        <f>_xlfn.XLOOKUP(trivia_results[[#This Row],[draft_id]],drafts[id],drafts[title])</f>
        <v>Tony Scott</v>
      </c>
      <c r="D251" t="s">
        <v>997</v>
      </c>
      <c r="E251" t="str">
        <f>_xlfn.XLOOKUP(trivia_results[[#This Row],[drafter_id]],drafters[id],drafters[name],"")</f>
        <v>BenDavid Grabinski</v>
      </c>
      <c r="G251" t="str">
        <f>_xlfn.XLOOKUP(trivia_results[[#This Row],[drafter_team_id]],drafter_teams[id],drafter_teams[name],"")</f>
        <v/>
      </c>
    </row>
    <row r="252" spans="2:7" x14ac:dyDescent="0.25">
      <c r="B252" s="4" t="s">
        <v>643</v>
      </c>
      <c r="C252" t="str">
        <f>_xlfn.XLOOKUP(trivia_results[[#This Row],[draft_id]],drafts[id],drafts[title])</f>
        <v>John Woo</v>
      </c>
      <c r="D252" t="s">
        <v>821</v>
      </c>
      <c r="E252" t="str">
        <f>_xlfn.XLOOKUP(trivia_results[[#This Row],[drafter_id]],drafters[id],drafters[name],"")</f>
        <v>David Chen</v>
      </c>
      <c r="G252" t="str">
        <f>_xlfn.XLOOKUP(trivia_results[[#This Row],[drafter_team_id]],drafter_teams[id],drafter_teams[name],"")</f>
        <v/>
      </c>
    </row>
    <row r="253" spans="2:7" x14ac:dyDescent="0.25">
      <c r="B253" s="4" t="s">
        <v>643</v>
      </c>
      <c r="C253" t="str">
        <f>_xlfn.XLOOKUP(trivia_results[[#This Row],[draft_id]],drafts[id],drafts[title])</f>
        <v>John Woo</v>
      </c>
      <c r="D253" t="s">
        <v>819</v>
      </c>
      <c r="E253" t="str">
        <f>_xlfn.XLOOKUP(trivia_results[[#This Row],[drafter_id]],drafters[id],drafters[name],"")</f>
        <v>Dan Trachtenberg</v>
      </c>
      <c r="G253" t="str">
        <f>_xlfn.XLOOKUP(trivia_results[[#This Row],[drafter_team_id]],drafter_teams[id],drafter_teams[name],"")</f>
        <v/>
      </c>
    </row>
    <row r="254" spans="2:7" x14ac:dyDescent="0.25">
      <c r="B254" s="6" t="s">
        <v>240</v>
      </c>
      <c r="C254" t="str">
        <f>_xlfn.XLOOKUP(trivia_results[[#This Row],[draft_id]],drafts[id],drafts[title])</f>
        <v>Aquatic Horror</v>
      </c>
      <c r="D254" t="s">
        <v>845</v>
      </c>
      <c r="E254" t="str">
        <f>_xlfn.XLOOKUP(trivia_results[[#This Row],[drafter_id]],drafters[id],drafters[name],"")</f>
        <v>Rebekah McKendry</v>
      </c>
      <c r="G254" t="str">
        <f>_xlfn.XLOOKUP(trivia_results[[#This Row],[drafter_team_id]],drafter_teams[id],drafter_teams[name],"")</f>
        <v/>
      </c>
    </row>
    <row r="255" spans="2:7" x14ac:dyDescent="0.25">
      <c r="B255" s="6" t="s">
        <v>240</v>
      </c>
      <c r="C255" t="str">
        <f>_xlfn.XLOOKUP(trivia_results[[#This Row],[draft_id]],drafts[id],drafts[title])</f>
        <v>Aquatic Horror</v>
      </c>
      <c r="D255" t="s">
        <v>887</v>
      </c>
      <c r="E255" t="str">
        <f>_xlfn.XLOOKUP(trivia_results[[#This Row],[drafter_id]],drafters[id],drafters[name],"")</f>
        <v>David Ian McKendry</v>
      </c>
      <c r="G255" t="str">
        <f>_xlfn.XLOOKUP(trivia_results[[#This Row],[drafter_team_id]],drafter_teams[id],drafter_teams[name],"")</f>
        <v/>
      </c>
    </row>
    <row r="256" spans="2:7" x14ac:dyDescent="0.25">
      <c r="B256" s="4" t="s">
        <v>282</v>
      </c>
      <c r="C256" t="str">
        <f>_xlfn.XLOOKUP(trivia_results[[#This Row],[draft_id]],drafts[id],drafts[title])</f>
        <v>Fictional Musicians Mini-Mega</v>
      </c>
      <c r="D256" t="s">
        <v>959</v>
      </c>
      <c r="E256" t="str">
        <f>_xlfn.XLOOKUP(trivia_results[[#This Row],[drafter_id]],drafters[id],drafters[name],"")</f>
        <v>Matt Mercer</v>
      </c>
      <c r="G256" t="str">
        <f>_xlfn.XLOOKUP(trivia_results[[#This Row],[drafter_team_id]],drafter_teams[id],drafter_teams[name],"")</f>
        <v/>
      </c>
    </row>
    <row r="257" spans="2:9" x14ac:dyDescent="0.25">
      <c r="B257" s="4" t="s">
        <v>282</v>
      </c>
      <c r="C257" t="str">
        <f>_xlfn.XLOOKUP(trivia_results[[#This Row],[draft_id]],drafts[id],drafts[title])</f>
        <v>Fictional Musicians Mini-Mega</v>
      </c>
      <c r="D257" t="s">
        <v>1211</v>
      </c>
      <c r="E257" t="str">
        <f>_xlfn.XLOOKUP(trivia_results[[#This Row],[drafter_id]],drafters[id],drafters[name],"")</f>
        <v>Dave Holmes</v>
      </c>
      <c r="G257" t="str">
        <f>_xlfn.XLOOKUP(trivia_results[[#This Row],[drafter_team_id]],drafter_teams[id],drafter_teams[name],"")</f>
        <v/>
      </c>
    </row>
    <row r="258" spans="2:9" x14ac:dyDescent="0.25">
      <c r="B258" s="4" t="s">
        <v>282</v>
      </c>
      <c r="C258" t="str">
        <f>_xlfn.XLOOKUP(trivia_results[[#This Row],[draft_id]],drafts[id],drafts[title])</f>
        <v>Fictional Musicians Mini-Mega</v>
      </c>
      <c r="D258" t="s">
        <v>1061</v>
      </c>
      <c r="E258" t="str">
        <f>_xlfn.XLOOKUP(trivia_results[[#This Row],[drafter_id]],drafters[id],drafters[name],"")</f>
        <v>Kay Hanley</v>
      </c>
      <c r="G258" t="str">
        <f>_xlfn.XLOOKUP(trivia_results[[#This Row],[drafter_team_id]],drafter_teams[id],drafter_teams[name],"")</f>
        <v/>
      </c>
    </row>
    <row r="259" spans="2:9" x14ac:dyDescent="0.25">
      <c r="B259" s="4" t="s">
        <v>379</v>
      </c>
      <c r="C259" t="str">
        <f>_xlfn.XLOOKUP(trivia_results[[#This Row],[draft_id]],drafts[id],drafts[title])</f>
        <v>Cannon</v>
      </c>
      <c r="D259" t="s">
        <v>1099</v>
      </c>
      <c r="E259" t="str">
        <f>_xlfn.XLOOKUP(trivia_results[[#This Row],[drafter_id]],drafters[id],drafters[name],"")</f>
        <v>Patrick Bromley</v>
      </c>
      <c r="G259" t="str">
        <f>_xlfn.XLOOKUP(trivia_results[[#This Row],[drafter_team_id]],drafter_teams[id],drafter_teams[name],"")</f>
        <v/>
      </c>
    </row>
    <row r="260" spans="2:9" x14ac:dyDescent="0.25">
      <c r="B260" s="4" t="s">
        <v>379</v>
      </c>
      <c r="C260" t="str">
        <f>_xlfn.XLOOKUP(trivia_results[[#This Row],[draft_id]],drafts[id],drafts[title])</f>
        <v>Cannon</v>
      </c>
      <c r="D260" t="s">
        <v>805</v>
      </c>
      <c r="E260" t="str">
        <f>_xlfn.XLOOKUP(trivia_results[[#This Row],[drafter_id]],drafters[id],drafters[name],"")</f>
        <v>Elric Kane</v>
      </c>
      <c r="G260" t="str">
        <f>_xlfn.XLOOKUP(trivia_results[[#This Row],[drafter_team_id]],drafter_teams[id],drafter_teams[name],"")</f>
        <v/>
      </c>
    </row>
    <row r="261" spans="2:9" x14ac:dyDescent="0.25">
      <c r="B261" s="4" t="s">
        <v>272</v>
      </c>
      <c r="C261" t="str">
        <f>_xlfn.XLOOKUP(trivia_results[[#This Row],[draft_id]],drafts[id],drafts[title])</f>
        <v>Relationship Horror</v>
      </c>
      <c r="E261" t="str">
        <f>_xlfn.XLOOKUP(trivia_results[[#This Row],[drafter_id]],drafters[id],drafters[name],"")</f>
        <v/>
      </c>
      <c r="F261" t="s">
        <v>1319</v>
      </c>
      <c r="G261" t="str">
        <f>_xlfn.XLOOKUP(trivia_results[[#This Row],[drafter_team_id]],drafter_teams[id],drafter_teams[name],"")</f>
        <v>Chelsea Stardust and Sean Keller</v>
      </c>
    </row>
    <row r="262" spans="2:9" x14ac:dyDescent="0.25">
      <c r="B262" s="4" t="s">
        <v>272</v>
      </c>
      <c r="C262" t="str">
        <f>_xlfn.XLOOKUP(trivia_results[[#This Row],[draft_id]],drafts[id],drafts[title])</f>
        <v>Relationship Horror</v>
      </c>
      <c r="E262" t="str">
        <f>_xlfn.XLOOKUP(trivia_results[[#This Row],[drafter_id]],drafters[id],drafters[name],"")</f>
        <v/>
      </c>
      <c r="F262" t="s">
        <v>1315</v>
      </c>
      <c r="G262" t="str">
        <f>_xlfn.XLOOKUP(trivia_results[[#This Row],[drafter_team_id]],drafter_teams[id],drafter_teams[name],"")</f>
        <v>Andrew Merrill and Beth Crudele</v>
      </c>
    </row>
    <row r="263" spans="2:9" x14ac:dyDescent="0.25">
      <c r="B263" s="4" t="s">
        <v>373</v>
      </c>
      <c r="C263" t="str">
        <f>_xlfn.XLOOKUP(trivia_results[[#This Row],[draft_id]],drafts[id],drafts[title])</f>
        <v>Hugh Grant</v>
      </c>
      <c r="D263" t="s">
        <v>1137</v>
      </c>
      <c r="E263" t="str">
        <f>_xlfn.XLOOKUP(trivia_results[[#This Row],[drafter_id]],drafters[id],drafters[name],"")</f>
        <v>Wynter Mitchell</v>
      </c>
      <c r="G263" t="str">
        <f>_xlfn.XLOOKUP(trivia_results[[#This Row],[drafter_team_id]],drafter_teams[id],drafter_teams[name],"")</f>
        <v/>
      </c>
      <c r="H263" s="9">
        <v>0</v>
      </c>
      <c r="I263" s="9">
        <v>2</v>
      </c>
    </row>
    <row r="264" spans="2:9" x14ac:dyDescent="0.25">
      <c r="B264" s="5" t="s">
        <v>373</v>
      </c>
      <c r="C264" t="str">
        <f>_xlfn.XLOOKUP(trivia_results[[#This Row],[draft_id]],drafts[id],drafts[title])</f>
        <v>Hugh Grant</v>
      </c>
      <c r="D264" t="s">
        <v>885</v>
      </c>
      <c r="E264" t="str">
        <f>_xlfn.XLOOKUP(trivia_results[[#This Row],[drafter_id]],drafters[id],drafters[name],"")</f>
        <v>Guy Branum</v>
      </c>
      <c r="G264" t="str">
        <f>_xlfn.XLOOKUP(trivia_results[[#This Row],[drafter_team_id]],drafter_teams[id],drafter_teams[name],"")</f>
        <v/>
      </c>
      <c r="H264" s="9">
        <v>2</v>
      </c>
      <c r="I264" s="9">
        <v>1</v>
      </c>
    </row>
    <row r="265" spans="2:9" x14ac:dyDescent="0.25">
      <c r="B265" s="4" t="s">
        <v>494</v>
      </c>
      <c r="C265" t="str">
        <f>_xlfn.XLOOKUP(trivia_results[[#This Row],[draft_id]],drafts[id],drafts[title])</f>
        <v>Eddie Murphy</v>
      </c>
      <c r="D265" t="s">
        <v>839</v>
      </c>
      <c r="E265" t="str">
        <f>_xlfn.XLOOKUP(trivia_results[[#This Row],[drafter_id]],drafters[id],drafters[name],"")</f>
        <v>Ricky Carmona</v>
      </c>
      <c r="G265" t="str">
        <f>_xlfn.XLOOKUP(trivia_results[[#This Row],[drafter_team_id]],drafter_teams[id],drafter_teams[name],"")</f>
        <v/>
      </c>
    </row>
    <row r="266" spans="2:9" x14ac:dyDescent="0.25">
      <c r="B266" s="4" t="s">
        <v>494</v>
      </c>
      <c r="C266" t="str">
        <f>_xlfn.XLOOKUP(trivia_results[[#This Row],[draft_id]],drafts[id],drafts[title])</f>
        <v>Eddie Murphy</v>
      </c>
      <c r="D266" t="s">
        <v>1149</v>
      </c>
      <c r="E266" t="str">
        <f>_xlfn.XLOOKUP(trivia_results[[#This Row],[drafter_id]],drafters[id],drafters[name],"")</f>
        <v>Dave Schilling</v>
      </c>
      <c r="G266" t="str">
        <f>_xlfn.XLOOKUP(trivia_results[[#This Row],[drafter_team_id]],drafter_teams[id],drafter_teams[name],"")</f>
        <v/>
      </c>
    </row>
    <row r="267" spans="2:9" x14ac:dyDescent="0.25">
      <c r="B267" s="4" t="s">
        <v>653</v>
      </c>
      <c r="C267" t="str">
        <f>_xlfn.XLOOKUP(trivia_results[[#This Row],[draft_id]],drafts[id],drafts[title])</f>
        <v>Classic Disney Live Action Adventure</v>
      </c>
      <c r="D267" t="s">
        <v>1051</v>
      </c>
      <c r="E267" t="str">
        <f>_xlfn.XLOOKUP(trivia_results[[#This Row],[drafter_id]],drafters[id],drafters[name],"")</f>
        <v>Drew McWeeny</v>
      </c>
      <c r="G267" t="str">
        <f>_xlfn.XLOOKUP(trivia_results[[#This Row],[drafter_team_id]],drafter_teams[id],drafter_teams[name],"")</f>
        <v/>
      </c>
    </row>
    <row r="268" spans="2:9" x14ac:dyDescent="0.25">
      <c r="B268" s="4" t="s">
        <v>653</v>
      </c>
      <c r="C268" t="str">
        <f>_xlfn.XLOOKUP(trivia_results[[#This Row],[draft_id]],drafts[id],drafts[title])</f>
        <v>Classic Disney Live Action Adventure</v>
      </c>
      <c r="D268" t="s">
        <v>789</v>
      </c>
      <c r="E268" t="str">
        <f>_xlfn.XLOOKUP(trivia_results[[#This Row],[drafter_id]],drafters[id],drafters[name],"")</f>
        <v>Bryan Cogman</v>
      </c>
      <c r="G268" t="str">
        <f>_xlfn.XLOOKUP(trivia_results[[#This Row],[drafter_team_id]],drafter_teams[id],drafter_teams[name],"")</f>
        <v/>
      </c>
    </row>
    <row r="269" spans="2:9" x14ac:dyDescent="0.25">
      <c r="B269" s="4" t="s">
        <v>172</v>
      </c>
      <c r="C269" t="str">
        <f>_xlfn.XLOOKUP(trivia_results[[#This Row],[draft_id]],drafts[id],drafts[title])</f>
        <v>Godzilla vs. Kong</v>
      </c>
      <c r="D269" t="s">
        <v>969</v>
      </c>
      <c r="E269" t="str">
        <f>_xlfn.XLOOKUP(trivia_results[[#This Row],[drafter_id]],drafters[id],drafters[name],"")</f>
        <v>Graham Skipper</v>
      </c>
      <c r="G269" t="str">
        <f>_xlfn.XLOOKUP(trivia_results[[#This Row],[drafter_team_id]],drafter_teams[id],drafter_teams[name],"")</f>
        <v/>
      </c>
    </row>
    <row r="270" spans="2:9" x14ac:dyDescent="0.25">
      <c r="B270" s="4" t="s">
        <v>172</v>
      </c>
      <c r="C270" t="str">
        <f>_xlfn.XLOOKUP(trivia_results[[#This Row],[draft_id]],drafts[id],drafts[title])</f>
        <v>Godzilla vs. Kong</v>
      </c>
      <c r="D270" t="s">
        <v>1195</v>
      </c>
      <c r="E270" t="str">
        <f>_xlfn.XLOOKUP(trivia_results[[#This Row],[drafter_id]],drafters[id],drafters[name],"")</f>
        <v>Miguel Rodriguez</v>
      </c>
      <c r="G270" t="str">
        <f>_xlfn.XLOOKUP(trivia_results[[#This Row],[drafter_team_id]],drafter_teams[id],drafter_teams[name],"")</f>
        <v/>
      </c>
    </row>
    <row r="271" spans="2:9" x14ac:dyDescent="0.25">
      <c r="B271" s="4" t="s">
        <v>165</v>
      </c>
      <c r="C271" t="str">
        <f>_xlfn.XLOOKUP(trivia_results[[#This Row],[draft_id]],drafts[id],drafts[title])</f>
        <v>George Lucas</v>
      </c>
      <c r="D271" t="s">
        <v>955</v>
      </c>
      <c r="E271" t="str">
        <f>_xlfn.XLOOKUP(trivia_results[[#This Row],[drafter_id]],drafters[id],drafters[name],"")</f>
        <v>Patrick Cotnoir</v>
      </c>
      <c r="G271" t="str">
        <f>_xlfn.XLOOKUP(trivia_results[[#This Row],[drafter_team_id]],drafter_teams[id],drafter_teams[name],"")</f>
        <v/>
      </c>
    </row>
    <row r="272" spans="2:9" x14ac:dyDescent="0.25">
      <c r="B272" s="4" t="s">
        <v>165</v>
      </c>
      <c r="C272" t="str">
        <f>_xlfn.XLOOKUP(trivia_results[[#This Row],[draft_id]],drafts[id],drafts[title])</f>
        <v>George Lucas</v>
      </c>
      <c r="D272" t="s">
        <v>869</v>
      </c>
      <c r="E272" t="str">
        <f>_xlfn.XLOOKUP(trivia_results[[#This Row],[drafter_id]],drafters[id],drafters[name],"")</f>
        <v>Connor Ratliff</v>
      </c>
      <c r="G272" t="str">
        <f>_xlfn.XLOOKUP(trivia_results[[#This Row],[drafter_team_id]],drafter_teams[id],drafter_teams[name],"")</f>
        <v/>
      </c>
    </row>
    <row r="273" spans="2:9" x14ac:dyDescent="0.25">
      <c r="B273" s="4" t="s">
        <v>244</v>
      </c>
      <c r="C273" t="str">
        <f>_xlfn.XLOOKUP(trivia_results[[#This Row],[draft_id]],drafts[id],drafts[title])</f>
        <v>Jerry Bruckheimer</v>
      </c>
      <c r="D273" t="s">
        <v>905</v>
      </c>
      <c r="E273" t="str">
        <f>_xlfn.XLOOKUP(trivia_results[[#This Row],[drafter_id]],drafters[id],drafters[name],"")</f>
        <v>Phil Iscove</v>
      </c>
      <c r="G273" t="str">
        <f>_xlfn.XLOOKUP(trivia_results[[#This Row],[drafter_team_id]],drafter_teams[id],drafter_teams[name],"")</f>
        <v/>
      </c>
    </row>
    <row r="274" spans="2:9" x14ac:dyDescent="0.25">
      <c r="B274" s="4" t="s">
        <v>244</v>
      </c>
      <c r="C274" t="str">
        <f>_xlfn.XLOOKUP(trivia_results[[#This Row],[draft_id]],drafts[id],drafts[title])</f>
        <v>Jerry Bruckheimer</v>
      </c>
      <c r="D274" t="s">
        <v>825</v>
      </c>
      <c r="E274" t="str">
        <f>_xlfn.XLOOKUP(trivia_results[[#This Row],[drafter_id]],drafters[id],drafters[name],"")</f>
        <v>Kenny Neibart</v>
      </c>
      <c r="G274" t="str">
        <f>_xlfn.XLOOKUP(trivia_results[[#This Row],[drafter_team_id]],drafter_teams[id],drafter_teams[name],"")</f>
        <v/>
      </c>
    </row>
    <row r="275" spans="2:9" x14ac:dyDescent="0.25">
      <c r="B275" s="4" t="s">
        <v>365</v>
      </c>
      <c r="C275" t="str">
        <f>_xlfn.XLOOKUP(trivia_results[[#This Row],[draft_id]],drafts[id],drafts[title])</f>
        <v>Minnesota Mini-Mega</v>
      </c>
      <c r="D275" t="s">
        <v>1009</v>
      </c>
      <c r="E275" t="str">
        <f>_xlfn.XLOOKUP(trivia_results[[#This Row],[drafter_id]],drafters[id],drafters[name],"")</f>
        <v>Drea Clark</v>
      </c>
      <c r="G275" t="str">
        <f>_xlfn.XLOOKUP(trivia_results[[#This Row],[drafter_team_id]],drafter_teams[id],drafter_teams[name],"")</f>
        <v/>
      </c>
    </row>
    <row r="276" spans="2:9" x14ac:dyDescent="0.25">
      <c r="B276" s="4" t="s">
        <v>365</v>
      </c>
      <c r="C276" t="str">
        <f>_xlfn.XLOOKUP(trivia_results[[#This Row],[draft_id]],drafts[id],drafts[title])</f>
        <v>Minnesota Mini-Mega</v>
      </c>
      <c r="D276" t="s">
        <v>1177</v>
      </c>
      <c r="E276" t="str">
        <f>_xlfn.XLOOKUP(trivia_results[[#This Row],[drafter_id]],drafters[id],drafters[name],"")</f>
        <v>Darren Franich</v>
      </c>
      <c r="G276" t="str">
        <f>_xlfn.XLOOKUP(trivia_results[[#This Row],[drafter_team_id]],drafter_teams[id],drafter_teams[name],"")</f>
        <v/>
      </c>
    </row>
    <row r="277" spans="2:9" x14ac:dyDescent="0.25">
      <c r="B277" s="4" t="s">
        <v>365</v>
      </c>
      <c r="C277" t="str">
        <f>_xlfn.XLOOKUP(trivia_results[[#This Row],[draft_id]],drafts[id],drafts[title])</f>
        <v>Minnesota Mini-Mega</v>
      </c>
      <c r="D277" t="s">
        <v>1237</v>
      </c>
      <c r="E277" t="str">
        <f>_xlfn.XLOOKUP(trivia_results[[#This Row],[drafter_id]],drafters[id],drafters[name],"")</f>
        <v>Clay Keller</v>
      </c>
      <c r="G277" t="str">
        <f>_xlfn.XLOOKUP(trivia_results[[#This Row],[drafter_team_id]],drafter_teams[id],drafter_teams[name],"")</f>
        <v/>
      </c>
    </row>
    <row r="278" spans="2:9" x14ac:dyDescent="0.25">
      <c r="B278" s="4" t="s">
        <v>526</v>
      </c>
      <c r="C278" t="str">
        <f>_xlfn.XLOOKUP(trivia_results[[#This Row],[draft_id]],drafts[id],drafts[title])</f>
        <v>Private Eyes</v>
      </c>
      <c r="D278" t="s">
        <v>789</v>
      </c>
      <c r="E278" t="str">
        <f>_xlfn.XLOOKUP(trivia_results[[#This Row],[drafter_id]],drafters[id],drafters[name],"")</f>
        <v>Bryan Cogman</v>
      </c>
      <c r="G278" t="str">
        <f>_xlfn.XLOOKUP(trivia_results[[#This Row],[drafter_team_id]],drafter_teams[id],drafter_teams[name],"")</f>
        <v/>
      </c>
    </row>
    <row r="279" spans="2:9" x14ac:dyDescent="0.25">
      <c r="B279" s="4" t="s">
        <v>526</v>
      </c>
      <c r="C279" t="str">
        <f>_xlfn.XLOOKUP(trivia_results[[#This Row],[draft_id]],drafts[id],drafts[title])</f>
        <v>Private Eyes</v>
      </c>
      <c r="D279" t="s">
        <v>967</v>
      </c>
      <c r="E279" t="str">
        <f>_xlfn.XLOOKUP(trivia_results[[#This Row],[drafter_id]],drafters[id],drafters[name],"")</f>
        <v>Milla Bell-Hart</v>
      </c>
      <c r="G279" t="str">
        <f>_xlfn.XLOOKUP(trivia_results[[#This Row],[drafter_team_id]],drafter_teams[id],drafter_teams[name],"")</f>
        <v/>
      </c>
    </row>
    <row r="280" spans="2:9" x14ac:dyDescent="0.25">
      <c r="B280" s="4" t="s">
        <v>24</v>
      </c>
      <c r="C280" t="str">
        <f>_xlfn.XLOOKUP(trivia_results[[#This Row],[draft_id]],drafts[id],drafts[title])</f>
        <v>Kelly Reichardt Super Draft</v>
      </c>
      <c r="D280" t="s">
        <v>1115</v>
      </c>
      <c r="E280" t="str">
        <f>_xlfn.XLOOKUP(trivia_results[[#This Row],[drafter_id]],drafters[id],drafters[name],"")</f>
        <v>Ryan Marker</v>
      </c>
      <c r="G280" t="str">
        <f>_xlfn.XLOOKUP(trivia_results[[#This Row],[drafter_team_id]],drafter_teams[id],drafter_teams[name],"")</f>
        <v/>
      </c>
    </row>
    <row r="281" spans="2:9" x14ac:dyDescent="0.25">
      <c r="B281" s="4" t="s">
        <v>24</v>
      </c>
      <c r="C281" t="str">
        <f>_xlfn.XLOOKUP(trivia_results[[#This Row],[draft_id]],drafts[id],drafts[title])</f>
        <v>Kelly Reichardt Super Draft</v>
      </c>
      <c r="D281" t="s">
        <v>1166</v>
      </c>
      <c r="E281" t="str">
        <f>_xlfn.XLOOKUP(trivia_results[[#This Row],[drafter_id]],drafters[id],drafters[name],"")</f>
        <v>Lucé Tomlin-Brenner</v>
      </c>
      <c r="G281" t="str">
        <f>_xlfn.XLOOKUP(trivia_results[[#This Row],[drafter_team_id]],drafter_teams[id],drafter_teams[name],"")</f>
        <v/>
      </c>
    </row>
    <row r="282" spans="2:9" x14ac:dyDescent="0.25">
      <c r="B282" s="4" t="s">
        <v>280</v>
      </c>
      <c r="C282" t="str">
        <f>_xlfn.XLOOKUP(trivia_results[[#This Row],[draft_id]],drafts[id],drafts[title])</f>
        <v>BFFFs</v>
      </c>
      <c r="D282" t="s">
        <v>1013</v>
      </c>
      <c r="E282" t="str">
        <f>_xlfn.XLOOKUP(trivia_results[[#This Row],[drafter_id]],drafters[id],drafters[name],"")</f>
        <v>Rachel Walker</v>
      </c>
      <c r="G282" t="str">
        <f>_xlfn.XLOOKUP(trivia_results[[#This Row],[drafter_team_id]],drafter_teams[id],drafter_teams[name],"")</f>
        <v/>
      </c>
      <c r="H282" s="9">
        <v>1</v>
      </c>
      <c r="I282" s="9">
        <v>2</v>
      </c>
    </row>
    <row r="283" spans="2:9" x14ac:dyDescent="0.25">
      <c r="B283" s="4" t="s">
        <v>280</v>
      </c>
      <c r="C283" t="str">
        <f>_xlfn.XLOOKUP(trivia_results[[#This Row],[draft_id]],drafts[id],drafts[title])</f>
        <v>BFFFs</v>
      </c>
      <c r="D283" s="1" t="s">
        <v>847</v>
      </c>
      <c r="E283" t="str">
        <f>_xlfn.XLOOKUP(trivia_results[[#This Row],[drafter_id]],drafters[id],drafters[name],"")</f>
        <v>Anam Syed</v>
      </c>
      <c r="G283" t="str">
        <f>_xlfn.XLOOKUP(trivia_results[[#This Row],[drafter_team_id]],drafter_teams[id],drafter_teams[name],"")</f>
        <v/>
      </c>
      <c r="H283" s="9">
        <v>2</v>
      </c>
      <c r="I283" s="9">
        <v>1</v>
      </c>
    </row>
    <row r="284" spans="2:9" x14ac:dyDescent="0.25">
      <c r="B284" s="4" t="s">
        <v>471</v>
      </c>
      <c r="C284" t="str">
        <f>_xlfn.XLOOKUP(trivia_results[[#This Row],[draft_id]],drafts[id],drafts[title])</f>
        <v>2020 Mega Draft</v>
      </c>
      <c r="D284" t="s">
        <v>1009</v>
      </c>
      <c r="E284" t="str">
        <f>_xlfn.XLOOKUP(trivia_results[[#This Row],[drafter_id]],drafters[id],drafters[name],"")</f>
        <v>Drea Clark</v>
      </c>
      <c r="G284" t="str">
        <f>_xlfn.XLOOKUP(trivia_results[[#This Row],[drafter_team_id]],drafter_teams[id],drafter_teams[name],"")</f>
        <v/>
      </c>
    </row>
    <row r="285" spans="2:9" x14ac:dyDescent="0.25">
      <c r="B285" s="4" t="s">
        <v>471</v>
      </c>
      <c r="C285" t="str">
        <f>_xlfn.XLOOKUP(trivia_results[[#This Row],[draft_id]],drafts[id],drafts[title])</f>
        <v>2020 Mega Draft</v>
      </c>
      <c r="D285" t="s">
        <v>915</v>
      </c>
      <c r="E285" t="str">
        <f>_xlfn.XLOOKUP(trivia_results[[#This Row],[drafter_id]],drafters[id],drafters[name],"")</f>
        <v>Billy Ray Brewton</v>
      </c>
      <c r="G285" t="str">
        <f>_xlfn.XLOOKUP(trivia_results[[#This Row],[drafter_team_id]],drafter_teams[id],drafter_teams[name],"")</f>
        <v/>
      </c>
    </row>
    <row r="286" spans="2:9" x14ac:dyDescent="0.25">
      <c r="B286" s="4" t="s">
        <v>471</v>
      </c>
      <c r="C286" t="str">
        <f>_xlfn.XLOOKUP(trivia_results[[#This Row],[draft_id]],drafts[id],drafts[title])</f>
        <v>2020 Mega Draft</v>
      </c>
      <c r="D286" t="s">
        <v>1173</v>
      </c>
      <c r="E286" t="str">
        <f>_xlfn.XLOOKUP(trivia_results[[#This Row],[drafter_id]],drafters[id],drafters[name],"")</f>
        <v>Angelique Jackson</v>
      </c>
      <c r="G286" t="str">
        <f>_xlfn.XLOOKUP(trivia_results[[#This Row],[drafter_team_id]],drafter_teams[id],drafter_teams[name],"")</f>
        <v/>
      </c>
    </row>
    <row r="287" spans="2:9" x14ac:dyDescent="0.25">
      <c r="B287" s="4" t="s">
        <v>471</v>
      </c>
      <c r="C287" t="str">
        <f>_xlfn.XLOOKUP(trivia_results[[#This Row],[draft_id]],drafts[id],drafts[title])</f>
        <v>2020 Mega Draft</v>
      </c>
      <c r="D287" t="s">
        <v>1115</v>
      </c>
      <c r="E287" t="str">
        <f>_xlfn.XLOOKUP(trivia_results[[#This Row],[drafter_id]],drafters[id],drafters[name],"")</f>
        <v>Ryan Marker</v>
      </c>
      <c r="G287" t="str">
        <f>_xlfn.XLOOKUP(trivia_results[[#This Row],[drafter_team_id]],drafter_teams[id],drafter_teams[name],"")</f>
        <v/>
      </c>
    </row>
    <row r="288" spans="2:9" x14ac:dyDescent="0.25">
      <c r="B288" s="4" t="s">
        <v>687</v>
      </c>
      <c r="C288" t="str">
        <f>_xlfn.XLOOKUP(trivia_results[[#This Row],[draft_id]],drafts[id],drafts[title])</f>
        <v>'00 Slashers</v>
      </c>
      <c r="D288" t="s">
        <v>833</v>
      </c>
      <c r="E288" t="str">
        <f>_xlfn.XLOOKUP(trivia_results[[#This Row],[drafter_id]],drafters[id],drafters[name],"")</f>
        <v>Jordan Crucchiola</v>
      </c>
      <c r="G288" t="str">
        <f>_xlfn.XLOOKUP(trivia_results[[#This Row],[drafter_team_id]],drafter_teams[id],drafter_teams[name],"")</f>
        <v/>
      </c>
      <c r="H288" s="9">
        <v>3</v>
      </c>
      <c r="I288" s="9">
        <v>1</v>
      </c>
    </row>
    <row r="289" spans="2:9" x14ac:dyDescent="0.25">
      <c r="B289" s="4" t="s">
        <v>687</v>
      </c>
      <c r="C289" t="str">
        <f>_xlfn.XLOOKUP(trivia_results[[#This Row],[draft_id]],drafts[id],drafts[title])</f>
        <v>'00 Slashers</v>
      </c>
      <c r="D289" t="s">
        <v>1247</v>
      </c>
      <c r="E289" t="str">
        <f>_xlfn.XLOOKUP(trivia_results[[#This Row],[drafter_id]],drafters[id],drafters[name],"")</f>
        <v>Sam Wineman</v>
      </c>
      <c r="G289" t="str">
        <f>_xlfn.XLOOKUP(trivia_results[[#This Row],[drafter_team_id]],drafter_teams[id],drafter_teams[name],"")</f>
        <v/>
      </c>
      <c r="H289" s="9">
        <v>2</v>
      </c>
      <c r="I289" s="9">
        <v>2</v>
      </c>
    </row>
    <row r="290" spans="2:9" x14ac:dyDescent="0.25">
      <c r="B290" s="4" t="s">
        <v>655</v>
      </c>
      <c r="C290" t="str">
        <f>_xlfn.XLOOKUP(trivia_results[[#This Row],[draft_id]],drafts[id],drafts[title])</f>
        <v>21st Century Best Actress Winning Films</v>
      </c>
      <c r="D290" t="s">
        <v>957</v>
      </c>
      <c r="E290" t="str">
        <f>_xlfn.XLOOKUP(trivia_results[[#This Row],[drafter_id]],drafters[id],drafters[name],"")</f>
        <v>Chris Feil</v>
      </c>
      <c r="G290" t="str">
        <f>_xlfn.XLOOKUP(trivia_results[[#This Row],[drafter_team_id]],drafter_teams[id],drafter_teams[name],"")</f>
        <v/>
      </c>
    </row>
    <row r="291" spans="2:9" x14ac:dyDescent="0.25">
      <c r="B291" s="4" t="s">
        <v>655</v>
      </c>
      <c r="C291" t="str">
        <f>_xlfn.XLOOKUP(trivia_results[[#This Row],[draft_id]],drafts[id],drafts[title])</f>
        <v>21st Century Best Actress Winning Films</v>
      </c>
      <c r="D291" t="s">
        <v>799</v>
      </c>
      <c r="E291" t="str">
        <f>_xlfn.XLOOKUP(trivia_results[[#This Row],[drafter_id]],drafters[id],drafters[name],"")</f>
        <v>Joe Reid</v>
      </c>
      <c r="G291" t="str">
        <f>_xlfn.XLOOKUP(trivia_results[[#This Row],[drafter_team_id]],drafter_teams[id],drafter_teams[name],"")</f>
        <v/>
      </c>
    </row>
    <row r="292" spans="2:9" x14ac:dyDescent="0.25">
      <c r="B292" s="4" t="s">
        <v>512</v>
      </c>
      <c r="C292" t="str">
        <f>_xlfn.XLOOKUP(trivia_results[[#This Row],[draft_id]],drafts[id],drafts[title])</f>
        <v>Movies About Television</v>
      </c>
      <c r="D292" t="s">
        <v>867</v>
      </c>
      <c r="E292" t="str">
        <f>_xlfn.XLOOKUP(trivia_results[[#This Row],[drafter_id]],drafters[id],drafters[name],"")</f>
        <v>Mark Harris</v>
      </c>
      <c r="G292" t="str">
        <f>_xlfn.XLOOKUP(trivia_results[[#This Row],[drafter_team_id]],drafter_teams[id],drafter_teams[name],"")</f>
        <v/>
      </c>
      <c r="H292" s="9">
        <v>2</v>
      </c>
      <c r="I292" s="9">
        <v>1</v>
      </c>
    </row>
    <row r="293" spans="2:9" x14ac:dyDescent="0.25">
      <c r="B293" s="4" t="s">
        <v>512</v>
      </c>
      <c r="C293" t="str">
        <f>_xlfn.XLOOKUP(trivia_results[[#This Row],[draft_id]],drafts[id],drafts[title])</f>
        <v>Movies About Television</v>
      </c>
      <c r="D293" t="s">
        <v>781</v>
      </c>
      <c r="E293" t="str">
        <f>_xlfn.XLOOKUP(trivia_results[[#This Row],[drafter_id]],drafters[id],drafters[name],"")</f>
        <v>Adam B. Vary</v>
      </c>
      <c r="G293" t="str">
        <f>_xlfn.XLOOKUP(trivia_results[[#This Row],[drafter_team_id]],drafter_teams[id],drafter_teams[name],"")</f>
        <v/>
      </c>
      <c r="H293" s="9">
        <v>1</v>
      </c>
      <c r="I293" s="9">
        <v>2</v>
      </c>
    </row>
    <row r="294" spans="2:9" x14ac:dyDescent="0.25">
      <c r="B294" s="4" t="s">
        <v>134</v>
      </c>
      <c r="C294" t="str">
        <f>_xlfn.XLOOKUP(trivia_results[[#This Row],[draft_id]],drafts[id],drafts[title])</f>
        <v>Shakespeare: Part III Mini-Mega</v>
      </c>
      <c r="D294" t="s">
        <v>951</v>
      </c>
      <c r="E294" t="str">
        <f>_xlfn.XLOOKUP(trivia_results[[#This Row],[drafter_id]],drafters[id],drafters[name],"")</f>
        <v>Maureen Lee Lenker</v>
      </c>
      <c r="G294" t="str">
        <f>_xlfn.XLOOKUP(trivia_results[[#This Row],[drafter_team_id]],drafter_teams[id],drafter_teams[name],"")</f>
        <v/>
      </c>
    </row>
    <row r="295" spans="2:9" x14ac:dyDescent="0.25">
      <c r="B295" s="4" t="s">
        <v>134</v>
      </c>
      <c r="C295" t="str">
        <f>_xlfn.XLOOKUP(trivia_results[[#This Row],[draft_id]],drafts[id],drafts[title])</f>
        <v>Shakespeare: Part III Mini-Mega</v>
      </c>
      <c r="D295" t="s">
        <v>969</v>
      </c>
      <c r="E295" t="str">
        <f>_xlfn.XLOOKUP(trivia_results[[#This Row],[drafter_id]],drafters[id],drafters[name],"")</f>
        <v>Graham Skipper</v>
      </c>
      <c r="G295" t="str">
        <f>_xlfn.XLOOKUP(trivia_results[[#This Row],[drafter_team_id]],drafter_teams[id],drafter_teams[name],"")</f>
        <v/>
      </c>
    </row>
    <row r="296" spans="2:9" x14ac:dyDescent="0.25">
      <c r="B296" s="4" t="s">
        <v>134</v>
      </c>
      <c r="C296" t="str">
        <f>_xlfn.XLOOKUP(trivia_results[[#This Row],[draft_id]],drafts[id],drafts[title])</f>
        <v>Shakespeare: Part III Mini-Mega</v>
      </c>
      <c r="D296" t="s">
        <v>883</v>
      </c>
      <c r="E296" t="str">
        <f>_xlfn.XLOOKUP(trivia_results[[#This Row],[drafter_id]],drafters[id],drafters[name],"")</f>
        <v>Joanna Robinson</v>
      </c>
      <c r="G296" t="str">
        <f>_xlfn.XLOOKUP(trivia_results[[#This Row],[drafter_team_id]],drafter_teams[id],drafter_teams[name],"")</f>
        <v/>
      </c>
    </row>
    <row r="297" spans="2:9" x14ac:dyDescent="0.25">
      <c r="B297" s="5" t="s">
        <v>134</v>
      </c>
      <c r="C297" t="str">
        <f>_xlfn.XLOOKUP(trivia_results[[#This Row],[draft_id]],drafts[id],drafts[title])</f>
        <v>Shakespeare: Part III Mini-Mega</v>
      </c>
      <c r="D297" t="s">
        <v>789</v>
      </c>
      <c r="E297" t="str">
        <f>_xlfn.XLOOKUP(trivia_results[[#This Row],[drafter_id]],drafters[id],drafters[name],"")</f>
        <v>Bryan Cogman</v>
      </c>
      <c r="G297" t="str">
        <f>_xlfn.XLOOKUP(trivia_results[[#This Row],[drafter_team_id]],drafter_teams[id],drafter_teams[name],"")</f>
        <v/>
      </c>
    </row>
    <row r="298" spans="2:9" x14ac:dyDescent="0.25">
      <c r="B298" s="4" t="s">
        <v>699</v>
      </c>
      <c r="C298" t="str">
        <f>_xlfn.XLOOKUP(trivia_results[[#This Row],[draft_id]],drafts[id],drafts[title])</f>
        <v>2010s Directorial Debuts</v>
      </c>
      <c r="D298" s="1" t="s">
        <v>941</v>
      </c>
      <c r="E298" t="str">
        <f>_xlfn.XLOOKUP(trivia_results[[#This Row],[drafter_id]],drafters[id],drafters[name],"")</f>
        <v>Robert Butler III</v>
      </c>
      <c r="G298" t="str">
        <f>_xlfn.XLOOKUP(trivia_results[[#This Row],[drafter_team_id]],drafter_teams[id],drafter_teams[name],"")</f>
        <v/>
      </c>
    </row>
    <row r="299" spans="2:9" x14ac:dyDescent="0.25">
      <c r="B299" s="4" t="s">
        <v>699</v>
      </c>
      <c r="C299" t="str">
        <f>_xlfn.XLOOKUP(trivia_results[[#This Row],[draft_id]],drafts[id],drafts[title])</f>
        <v>2010s Directorial Debuts</v>
      </c>
      <c r="D299" t="s">
        <v>917</v>
      </c>
      <c r="E299" t="str">
        <f>_xlfn.XLOOKUP(trivia_results[[#This Row],[drafter_id]],drafters[id],drafters[name],"")</f>
        <v>Andres Cabrera</v>
      </c>
      <c r="G299" t="str">
        <f>_xlfn.XLOOKUP(trivia_results[[#This Row],[drafter_team_id]],drafter_teams[id],drafter_teams[name],"")</f>
        <v/>
      </c>
    </row>
    <row r="300" spans="2:9" x14ac:dyDescent="0.25">
      <c r="B300" s="4" t="s">
        <v>516</v>
      </c>
      <c r="C300" t="str">
        <f>_xlfn.XLOOKUP(trivia_results[[#This Row],[draft_id]],drafts[id],drafts[title])</f>
        <v>James Spader</v>
      </c>
      <c r="D300" t="s">
        <v>1035</v>
      </c>
      <c r="E300" t="str">
        <f>_xlfn.XLOOKUP(trivia_results[[#This Row],[drafter_id]],drafters[id],drafters[name],"")</f>
        <v>Kate Hagen</v>
      </c>
      <c r="G300" t="str">
        <f>_xlfn.XLOOKUP(trivia_results[[#This Row],[drafter_team_id]],drafter_teams[id],drafter_teams[name],"")</f>
        <v/>
      </c>
    </row>
    <row r="301" spans="2:9" x14ac:dyDescent="0.25">
      <c r="B301" s="4" t="s">
        <v>516</v>
      </c>
      <c r="C301" t="str">
        <f>_xlfn.XLOOKUP(trivia_results[[#This Row],[draft_id]],drafts[id],drafts[title])</f>
        <v>James Spader</v>
      </c>
      <c r="D301" t="s">
        <v>891</v>
      </c>
      <c r="E301" t="str">
        <f>_xlfn.XLOOKUP(trivia_results[[#This Row],[drafter_id]],drafters[id],drafters[name],"")</f>
        <v>Jen Johans</v>
      </c>
      <c r="G301" t="str">
        <f>_xlfn.XLOOKUP(trivia_results[[#This Row],[drafter_team_id]],drafter_teams[id],drafter_teams[name],"")</f>
        <v/>
      </c>
    </row>
    <row r="302" spans="2:9" x14ac:dyDescent="0.25">
      <c r="B302" s="4" t="s">
        <v>604</v>
      </c>
      <c r="C302" t="str">
        <f>_xlfn.XLOOKUP(trivia_results[[#This Row],[draft_id]],drafts[id],drafts[title])</f>
        <v>X-Men Super Draft</v>
      </c>
      <c r="D302" t="s">
        <v>1237</v>
      </c>
      <c r="E302" t="str">
        <f>_xlfn.XLOOKUP(trivia_results[[#This Row],[drafter_id]],drafters[id],drafters[name],"")</f>
        <v>Clay Keller</v>
      </c>
      <c r="G302" t="str">
        <f>_xlfn.XLOOKUP(trivia_results[[#This Row],[drafter_team_id]],drafter_teams[id],drafter_teams[name],"")</f>
        <v/>
      </c>
    </row>
    <row r="303" spans="2:9" x14ac:dyDescent="0.25">
      <c r="B303" s="4" t="s">
        <v>604</v>
      </c>
      <c r="C303" t="str">
        <f>_xlfn.XLOOKUP(trivia_results[[#This Row],[draft_id]],drafts[id],drafts[title])</f>
        <v>X-Men Super Draft</v>
      </c>
      <c r="D303" t="s">
        <v>1115</v>
      </c>
      <c r="E303" t="str">
        <f>_xlfn.XLOOKUP(trivia_results[[#This Row],[drafter_id]],drafters[id],drafters[name],"")</f>
        <v>Ryan Marker</v>
      </c>
      <c r="G303" t="str">
        <f>_xlfn.XLOOKUP(trivia_results[[#This Row],[drafter_team_id]],drafter_teams[id],drafter_teams[name],"")</f>
        <v/>
      </c>
    </row>
    <row r="304" spans="2:9" x14ac:dyDescent="0.25">
      <c r="B304" s="4" t="s">
        <v>604</v>
      </c>
      <c r="C304" t="str">
        <f>_xlfn.XLOOKUP(trivia_results[[#This Row],[draft_id]],drafts[id],drafts[title])</f>
        <v>X-Men Super Draft</v>
      </c>
      <c r="D304" t="s">
        <v>1177</v>
      </c>
      <c r="E304" t="str">
        <f>_xlfn.XLOOKUP(trivia_results[[#This Row],[drafter_id]],drafters[id],drafters[name],"")</f>
        <v>Darren Franich</v>
      </c>
      <c r="G304" t="str">
        <f>_xlfn.XLOOKUP(trivia_results[[#This Row],[drafter_team_id]],drafter_teams[id],drafter_teams[name],"")</f>
        <v/>
      </c>
    </row>
    <row r="305" spans="2:7" x14ac:dyDescent="0.25">
      <c r="B305" s="4" t="s">
        <v>524</v>
      </c>
      <c r="C305" t="str">
        <f>_xlfn.XLOOKUP(trivia_results[[#This Row],[draft_id]],drafts[id],drafts[title])</f>
        <v>The Internet</v>
      </c>
      <c r="D305" t="s">
        <v>1181</v>
      </c>
      <c r="E305" t="str">
        <f>_xlfn.XLOOKUP(trivia_results[[#This Row],[drafter_id]],drafters[id],drafters[name],"")</f>
        <v>Kristy Puchko</v>
      </c>
      <c r="G305" t="str">
        <f>_xlfn.XLOOKUP(trivia_results[[#This Row],[drafter_team_id]],drafter_teams[id],drafter_teams[name],"")</f>
        <v/>
      </c>
    </row>
    <row r="306" spans="2:7" x14ac:dyDescent="0.25">
      <c r="B306" s="4" t="s">
        <v>524</v>
      </c>
      <c r="C306" t="str">
        <f>_xlfn.XLOOKUP(trivia_results[[#This Row],[draft_id]],drafts[id],drafts[title])</f>
        <v>The Internet</v>
      </c>
      <c r="D306" t="s">
        <v>859</v>
      </c>
      <c r="E306" t="str">
        <f>_xlfn.XLOOKUP(trivia_results[[#This Row],[drafter_id]],drafters[id],drafters[name],"")</f>
        <v>Angie Han</v>
      </c>
      <c r="G306" t="str">
        <f>_xlfn.XLOOKUP(trivia_results[[#This Row],[drafter_team_id]],drafter_teams[id],drafter_teams[name],"")</f>
        <v/>
      </c>
    </row>
    <row r="307" spans="2:7" x14ac:dyDescent="0.25">
      <c r="B307" s="4" t="s">
        <v>83</v>
      </c>
      <c r="C307" t="str">
        <f>_xlfn.XLOOKUP(trivia_results[[#This Row],[draft_id]],drafts[id],drafts[title])</f>
        <v>TV Continuations</v>
      </c>
      <c r="D307" t="s">
        <v>1051</v>
      </c>
      <c r="E307" t="str">
        <f>_xlfn.XLOOKUP(trivia_results[[#This Row],[drafter_id]],drafters[id],drafters[name],"")</f>
        <v>Drew McWeeny</v>
      </c>
      <c r="G307" t="str">
        <f>_xlfn.XLOOKUP(trivia_results[[#This Row],[drafter_team_id]],drafter_teams[id],drafter_teams[name],"")</f>
        <v/>
      </c>
    </row>
    <row r="308" spans="2:7" x14ac:dyDescent="0.25">
      <c r="B308" s="4" t="s">
        <v>83</v>
      </c>
      <c r="C308" t="str">
        <f>_xlfn.XLOOKUP(trivia_results[[#This Row],[draft_id]],drafts[id],drafts[title])</f>
        <v>TV Continuations</v>
      </c>
      <c r="D308" t="s">
        <v>987</v>
      </c>
      <c r="E308" t="str">
        <f>_xlfn.XLOOKUP(trivia_results[[#This Row],[drafter_id]],drafters[id],drafters[name],"")</f>
        <v>Alan Sepinwall</v>
      </c>
      <c r="G308" t="str">
        <f>_xlfn.XLOOKUP(trivia_results[[#This Row],[drafter_team_id]],drafter_teams[id],drafter_teams[name],"")</f>
        <v/>
      </c>
    </row>
    <row r="309" spans="2:7" x14ac:dyDescent="0.25">
      <c r="B309" s="4" t="s">
        <v>506</v>
      </c>
      <c r="C309" t="str">
        <f>_xlfn.XLOOKUP(trivia_results[[#This Row],[draft_id]],drafts[id],drafts[title])</f>
        <v>Hellraiser</v>
      </c>
      <c r="D309" t="s">
        <v>969</v>
      </c>
      <c r="E309" t="str">
        <f>_xlfn.XLOOKUP(trivia_results[[#This Row],[drafter_id]],drafters[id],drafters[name],"")</f>
        <v>Graham Skipper</v>
      </c>
      <c r="G309" t="str">
        <f>_xlfn.XLOOKUP(trivia_results[[#This Row],[drafter_team_id]],drafter_teams[id],drafter_teams[name],"")</f>
        <v/>
      </c>
    </row>
    <row r="310" spans="2:7" x14ac:dyDescent="0.25">
      <c r="B310" s="4" t="s">
        <v>506</v>
      </c>
      <c r="C310" t="str">
        <f>_xlfn.XLOOKUP(trivia_results[[#This Row],[draft_id]],drafts[id],drafts[title])</f>
        <v>Hellraiser</v>
      </c>
      <c r="D310" t="s">
        <v>845</v>
      </c>
      <c r="E310" t="str">
        <f>_xlfn.XLOOKUP(trivia_results[[#This Row],[drafter_id]],drafters[id],drafters[name],"")</f>
        <v>Rebekah McKendry</v>
      </c>
      <c r="G310" t="str">
        <f>_xlfn.XLOOKUP(trivia_results[[#This Row],[drafter_team_id]],drafter_teams[id],drafter_teams[name],"")</f>
        <v/>
      </c>
    </row>
    <row r="311" spans="2:7" x14ac:dyDescent="0.25">
      <c r="B311" s="4" t="s">
        <v>514</v>
      </c>
      <c r="C311" t="str">
        <f>_xlfn.XLOOKUP(trivia_results[[#This Row],[draft_id]],drafts[id],drafts[title])</f>
        <v>Natalie Wood</v>
      </c>
      <c r="D311" t="s">
        <v>951</v>
      </c>
      <c r="E311" t="str">
        <f>_xlfn.XLOOKUP(trivia_results[[#This Row],[drafter_id]],drafters[id],drafters[name],"")</f>
        <v>Maureen Lee Lenker</v>
      </c>
      <c r="G311" t="str">
        <f>_xlfn.XLOOKUP(trivia_results[[#This Row],[drafter_team_id]],drafter_teams[id],drafter_teams[name],"")</f>
        <v/>
      </c>
    </row>
    <row r="312" spans="2:7" x14ac:dyDescent="0.25">
      <c r="B312" s="4" t="s">
        <v>514</v>
      </c>
      <c r="C312" t="str">
        <f>_xlfn.XLOOKUP(trivia_results[[#This Row],[draft_id]],drafts[id],drafts[title])</f>
        <v>Natalie Wood</v>
      </c>
      <c r="D312" t="s">
        <v>1133</v>
      </c>
      <c r="E312" t="str">
        <f>_xlfn.XLOOKUP(trivia_results[[#This Row],[drafter_id]],drafters[id],drafters[name],"")</f>
        <v>Oriana Nudo</v>
      </c>
      <c r="G312" t="str">
        <f>_xlfn.XLOOKUP(trivia_results[[#This Row],[drafter_team_id]],drafter_teams[id],drafter_teams[name],"")</f>
        <v/>
      </c>
    </row>
    <row r="313" spans="2:7" x14ac:dyDescent="0.25">
      <c r="B313" s="4" t="s">
        <v>102</v>
      </c>
      <c r="C313" t="str">
        <f>_xlfn.XLOOKUP(trivia_results[[#This Row],[draft_id]],drafts[id],drafts[title])</f>
        <v>Legacy Sequels</v>
      </c>
      <c r="D313" t="s">
        <v>791</v>
      </c>
      <c r="E313" t="str">
        <f>_xlfn.XLOOKUP(trivia_results[[#This Row],[drafter_id]],drafters[id],drafters[name],"")</f>
        <v>Dave Gonzales</v>
      </c>
      <c r="G313" t="str">
        <f>_xlfn.XLOOKUP(trivia_results[[#This Row],[drafter_team_id]],drafter_teams[id],drafter_teams[name],"")</f>
        <v/>
      </c>
    </row>
    <row r="314" spans="2:7" x14ac:dyDescent="0.25">
      <c r="B314" s="4" t="s">
        <v>102</v>
      </c>
      <c r="C314" t="str">
        <f>_xlfn.XLOOKUP(trivia_results[[#This Row],[draft_id]],drafts[id],drafts[title])</f>
        <v>Legacy Sequels</v>
      </c>
      <c r="D314" t="s">
        <v>1109</v>
      </c>
      <c r="E314" t="str">
        <f>_xlfn.XLOOKUP(trivia_results[[#This Row],[drafter_id]],drafters[id],drafters[name],"")</f>
        <v>Neil Miller</v>
      </c>
      <c r="G314" t="str">
        <f>_xlfn.XLOOKUP(trivia_results[[#This Row],[drafter_team_id]],drafter_teams[id],drafter_teams[name],"")</f>
        <v/>
      </c>
    </row>
    <row r="315" spans="2:7" x14ac:dyDescent="0.25">
      <c r="B315" s="4" t="s">
        <v>200</v>
      </c>
      <c r="C315" t="str">
        <f>_xlfn.XLOOKUP(trivia_results[[#This Row],[draft_id]],drafts[id],drafts[title])</f>
        <v>Video Game Adaptations</v>
      </c>
      <c r="D315" t="s">
        <v>1233</v>
      </c>
      <c r="E315" t="str">
        <f>_xlfn.XLOOKUP(trivia_results[[#This Row],[drafter_id]],drafters[id],drafters[name],"")</f>
        <v>Kevin Costello</v>
      </c>
      <c r="G315" t="str">
        <f>_xlfn.XLOOKUP(trivia_results[[#This Row],[drafter_team_id]],drafter_teams[id],drafter_teams[name],"")</f>
        <v/>
      </c>
    </row>
    <row r="316" spans="2:7" x14ac:dyDescent="0.25">
      <c r="B316" s="4" t="s">
        <v>200</v>
      </c>
      <c r="C316" t="str">
        <f>_xlfn.XLOOKUP(trivia_results[[#This Row],[draft_id]],drafts[id],drafts[title])</f>
        <v>Video Game Adaptations</v>
      </c>
      <c r="D316" t="s">
        <v>1017</v>
      </c>
      <c r="E316" t="str">
        <f>_xlfn.XLOOKUP(trivia_results[[#This Row],[drafter_id]],drafters[id],drafters[name],"")</f>
        <v>Thomas Grabinski</v>
      </c>
      <c r="G316" t="str">
        <f>_xlfn.XLOOKUP(trivia_results[[#This Row],[drafter_team_id]],drafter_teams[id],drafter_teams[name],"")</f>
        <v/>
      </c>
    </row>
    <row r="317" spans="2:7" x14ac:dyDescent="0.25">
      <c r="B317" s="4" t="s">
        <v>221</v>
      </c>
      <c r="C317">
        <f>_xlfn.XLOOKUP(trivia_results[[#This Row],[draft_id]],drafts[id],drafts[title])</f>
        <v>2007</v>
      </c>
      <c r="D317" t="s">
        <v>1009</v>
      </c>
      <c r="E317" t="str">
        <f>_xlfn.XLOOKUP(trivia_results[[#This Row],[drafter_id]],drafters[id],drafters[name],"")</f>
        <v>Drea Clark</v>
      </c>
      <c r="G317" t="str">
        <f>_xlfn.XLOOKUP(trivia_results[[#This Row],[drafter_team_id]],drafter_teams[id],drafter_teams[name],"")</f>
        <v/>
      </c>
    </row>
    <row r="318" spans="2:7" x14ac:dyDescent="0.25">
      <c r="B318" s="4" t="s">
        <v>221</v>
      </c>
      <c r="C318">
        <f>_xlfn.XLOOKUP(trivia_results[[#This Row],[draft_id]],drafts[id],drafts[title])</f>
        <v>2007</v>
      </c>
      <c r="D318" t="s">
        <v>789</v>
      </c>
      <c r="E318" t="str">
        <f>_xlfn.XLOOKUP(trivia_results[[#This Row],[drafter_id]],drafters[id],drafters[name],"")</f>
        <v>Bryan Cogman</v>
      </c>
      <c r="G318" t="str">
        <f>_xlfn.XLOOKUP(trivia_results[[#This Row],[drafter_team_id]],drafter_teams[id],drafter_teams[name],"")</f>
        <v/>
      </c>
    </row>
    <row r="319" spans="2:7" x14ac:dyDescent="0.25">
      <c r="B319" s="4" t="s">
        <v>576</v>
      </c>
      <c r="C319" t="str">
        <f>_xlfn.XLOOKUP(trivia_results[[#This Row],[draft_id]],drafts[id],drafts[title])</f>
        <v>Wes Craven</v>
      </c>
      <c r="D319" t="s">
        <v>849</v>
      </c>
      <c r="E319" t="str">
        <f>_xlfn.XLOOKUP(trivia_results[[#This Row],[drafter_id]],drafters[id],drafters[name],"")</f>
        <v>Dylan Guerra</v>
      </c>
      <c r="G319" t="str">
        <f>_xlfn.XLOOKUP(trivia_results[[#This Row],[drafter_team_id]],drafter_teams[id],drafter_teams[name],"")</f>
        <v/>
      </c>
    </row>
    <row r="320" spans="2:7" x14ac:dyDescent="0.25">
      <c r="B320" s="4" t="s">
        <v>576</v>
      </c>
      <c r="C320" t="str">
        <f>_xlfn.XLOOKUP(trivia_results[[#This Row],[draft_id]],drafts[id],drafts[title])</f>
        <v>Wes Craven</v>
      </c>
      <c r="D320" t="s">
        <v>793</v>
      </c>
      <c r="E320" t="str">
        <f>_xlfn.XLOOKUP(trivia_results[[#This Row],[drafter_id]],drafters[id],drafters[name],"")</f>
        <v>Clarke Wolfe</v>
      </c>
      <c r="G320" t="str">
        <f>_xlfn.XLOOKUP(trivia_results[[#This Row],[drafter_team_id]],drafter_teams[id],drafter_teams[name],"")</f>
        <v/>
      </c>
    </row>
    <row r="321" spans="2:7" x14ac:dyDescent="0.25">
      <c r="B321" s="4" t="s">
        <v>713</v>
      </c>
      <c r="C321" t="str">
        <f>_xlfn.XLOOKUP(trivia_results[[#This Row],[draft_id]],drafts[id],drafts[title])</f>
        <v>Bob Dylan</v>
      </c>
      <c r="D321" t="s">
        <v>1115</v>
      </c>
      <c r="E321" t="str">
        <f>_xlfn.XLOOKUP(trivia_results[[#This Row],[drafter_id]],drafters[id],drafters[name],"")</f>
        <v>Ryan Marker</v>
      </c>
      <c r="G321" t="str">
        <f>_xlfn.XLOOKUP(trivia_results[[#This Row],[drafter_team_id]],drafter_teams[id],drafter_teams[name],"")</f>
        <v/>
      </c>
    </row>
    <row r="322" spans="2:7" x14ac:dyDescent="0.25">
      <c r="B322" s="4" t="s">
        <v>713</v>
      </c>
      <c r="C322" t="str">
        <f>_xlfn.XLOOKUP(trivia_results[[#This Row],[draft_id]],drafts[id],drafts[title])</f>
        <v>Bob Dylan</v>
      </c>
      <c r="D322" t="s">
        <v>921</v>
      </c>
      <c r="E322" t="str">
        <f>_xlfn.XLOOKUP(trivia_results[[#This Row],[drafter_id]],drafters[id],drafters[name],"")</f>
        <v>Marya Gates</v>
      </c>
      <c r="G322" t="str">
        <f>_xlfn.XLOOKUP(trivia_results[[#This Row],[drafter_team_id]],drafter_teams[id],drafter_teams[name],"")</f>
        <v/>
      </c>
    </row>
    <row r="323" spans="2:7" x14ac:dyDescent="0.25">
      <c r="B323" s="4" t="s">
        <v>548</v>
      </c>
      <c r="C323" t="str">
        <f>_xlfn.XLOOKUP(trivia_results[[#This Row],[draft_id]],drafts[id],drafts[title])</f>
        <v>Tremors Super Draft</v>
      </c>
      <c r="D323" t="s">
        <v>915</v>
      </c>
      <c r="E323" t="str">
        <f>_xlfn.XLOOKUP(trivia_results[[#This Row],[drafter_id]],drafters[id],drafters[name],"")</f>
        <v>Billy Ray Brewton</v>
      </c>
      <c r="G323" t="str">
        <f>_xlfn.XLOOKUP(trivia_results[[#This Row],[drafter_team_id]],drafter_teams[id],drafter_teams[name],"")</f>
        <v/>
      </c>
    </row>
    <row r="324" spans="2:7" x14ac:dyDescent="0.25">
      <c r="B324" s="4" t="s">
        <v>548</v>
      </c>
      <c r="C324" t="str">
        <f>_xlfn.XLOOKUP(trivia_results[[#This Row],[draft_id]],drafts[id],drafts[title])</f>
        <v>Tremors Super Draft</v>
      </c>
      <c r="D324" t="s">
        <v>1111</v>
      </c>
      <c r="E324" t="str">
        <f>_xlfn.XLOOKUP(trivia_results[[#This Row],[drafter_id]],drafters[id],drafters[name],"")</f>
        <v>Harmony Colangelo</v>
      </c>
      <c r="G324" t="str">
        <f>_xlfn.XLOOKUP(trivia_results[[#This Row],[drafter_team_id]],drafter_teams[id],drafter_teams[name],"")</f>
        <v/>
      </c>
    </row>
    <row r="325" spans="2:7" x14ac:dyDescent="0.25">
      <c r="B325" s="4" t="s">
        <v>324</v>
      </c>
      <c r="C325" t="str">
        <f>_xlfn.XLOOKUP(trivia_results[[#This Row],[draft_id]],drafts[id],drafts[title])</f>
        <v>Planet Hollywood Mega Draft</v>
      </c>
      <c r="D325" t="s">
        <v>809</v>
      </c>
      <c r="E325" t="str">
        <f>_xlfn.XLOOKUP(trivia_results[[#This Row],[drafter_id]],drafters[id],drafters[name],"")</f>
        <v>Marc Bernardin</v>
      </c>
      <c r="G325" t="str">
        <f>_xlfn.XLOOKUP(trivia_results[[#This Row],[drafter_team_id]],drafter_teams[id],drafter_teams[name],"")</f>
        <v/>
      </c>
    </row>
    <row r="326" spans="2:7" x14ac:dyDescent="0.25">
      <c r="B326" s="4" t="s">
        <v>324</v>
      </c>
      <c r="C326" t="str">
        <f>_xlfn.XLOOKUP(trivia_results[[#This Row],[draft_id]],drafts[id],drafts[title])</f>
        <v>Planet Hollywood Mega Draft</v>
      </c>
      <c r="D326" t="s">
        <v>833</v>
      </c>
      <c r="E326" t="str">
        <f>_xlfn.XLOOKUP(trivia_results[[#This Row],[drafter_id]],drafters[id],drafters[name],"")</f>
        <v>Jordan Crucchiola</v>
      </c>
      <c r="G326" t="str">
        <f>_xlfn.XLOOKUP(trivia_results[[#This Row],[drafter_team_id]],drafter_teams[id],drafter_teams[name],"")</f>
        <v/>
      </c>
    </row>
    <row r="327" spans="2:7" x14ac:dyDescent="0.25">
      <c r="B327" s="4" t="s">
        <v>324</v>
      </c>
      <c r="C327" t="str">
        <f>_xlfn.XLOOKUP(trivia_results[[#This Row],[draft_id]],drafts[id],drafts[title])</f>
        <v>Planet Hollywood Mega Draft</v>
      </c>
      <c r="D327" t="s">
        <v>1051</v>
      </c>
      <c r="E327" t="str">
        <f>_xlfn.XLOOKUP(trivia_results[[#This Row],[drafter_id]],drafters[id],drafters[name],"")</f>
        <v>Drew McWeeny</v>
      </c>
      <c r="G327" t="str">
        <f>_xlfn.XLOOKUP(trivia_results[[#This Row],[drafter_team_id]],drafter_teams[id],drafter_teams[name],"")</f>
        <v/>
      </c>
    </row>
    <row r="328" spans="2:7" x14ac:dyDescent="0.25">
      <c r="B328" s="4" t="s">
        <v>324</v>
      </c>
      <c r="C328" t="str">
        <f>_xlfn.XLOOKUP(trivia_results[[#This Row],[draft_id]],drafts[id],drafts[title])</f>
        <v>Planet Hollywood Mega Draft</v>
      </c>
      <c r="D328" t="s">
        <v>1137</v>
      </c>
      <c r="E328" t="str">
        <f>_xlfn.XLOOKUP(trivia_results[[#This Row],[drafter_id]],drafters[id],drafters[name],"")</f>
        <v>Wynter Mitchell</v>
      </c>
      <c r="G328" t="str">
        <f>_xlfn.XLOOKUP(trivia_results[[#This Row],[drafter_team_id]],drafter_teams[id],drafter_teams[name],"")</f>
        <v/>
      </c>
    </row>
    <row r="329" spans="2:7" x14ac:dyDescent="0.25">
      <c r="B329" s="4" t="s">
        <v>744</v>
      </c>
      <c r="C329" t="str">
        <f>_xlfn.XLOOKUP(trivia_results[[#This Row],[draft_id]],drafts[id],drafts[title])</f>
        <v>Jane Austen</v>
      </c>
      <c r="D329" t="s">
        <v>951</v>
      </c>
      <c r="E329" t="str">
        <f>_xlfn.XLOOKUP(trivia_results[[#This Row],[drafter_id]],drafters[id],drafters[name],"")</f>
        <v>Maureen Lee Lenker</v>
      </c>
      <c r="G329" t="str">
        <f>_xlfn.XLOOKUP(trivia_results[[#This Row],[drafter_team_id]],drafter_teams[id],drafter_teams[name],"")</f>
        <v/>
      </c>
    </row>
    <row r="330" spans="2:7" x14ac:dyDescent="0.25">
      <c r="B330" s="4" t="s">
        <v>744</v>
      </c>
      <c r="C330" t="str">
        <f>_xlfn.XLOOKUP(trivia_results[[#This Row],[draft_id]],drafts[id],drafts[title])</f>
        <v>Jane Austen</v>
      </c>
      <c r="D330" t="s">
        <v>883</v>
      </c>
      <c r="E330" t="str">
        <f>_xlfn.XLOOKUP(trivia_results[[#This Row],[drafter_id]],drafters[id],drafters[name],"")</f>
        <v>Joanna Robinson</v>
      </c>
      <c r="G330" t="str">
        <f>_xlfn.XLOOKUP(trivia_results[[#This Row],[drafter_team_id]],drafter_teams[id],drafter_teams[name],"")</f>
        <v/>
      </c>
    </row>
    <row r="331" spans="2:7" x14ac:dyDescent="0.25">
      <c r="B331" s="4" t="s">
        <v>276</v>
      </c>
      <c r="C331" t="str">
        <f>_xlfn.XLOOKUP(trivia_results[[#This Row],[draft_id]],drafts[id],drafts[title])</f>
        <v>21st Century Australian</v>
      </c>
      <c r="D331" t="s">
        <v>1055</v>
      </c>
      <c r="E331" t="str">
        <f>_xlfn.XLOOKUP(trivia_results[[#This Row],[drafter_id]],drafters[id],drafters[name],"")</f>
        <v>Alexei Toliopoulos</v>
      </c>
      <c r="G331" t="str">
        <f>_xlfn.XLOOKUP(trivia_results[[#This Row],[drafter_team_id]],drafter_teams[id],drafter_teams[name],"")</f>
        <v/>
      </c>
    </row>
    <row r="332" spans="2:7" x14ac:dyDescent="0.25">
      <c r="B332" s="4" t="s">
        <v>276</v>
      </c>
      <c r="C332" t="str">
        <f>_xlfn.XLOOKUP(trivia_results[[#This Row],[draft_id]],drafts[id],drafts[title])</f>
        <v>21st Century Australian</v>
      </c>
      <c r="D332" t="s">
        <v>1219</v>
      </c>
      <c r="E332" t="str">
        <f>_xlfn.XLOOKUP(trivia_results[[#This Row],[drafter_id]],drafters[id],drafters[name],"")</f>
        <v>Blake Howard</v>
      </c>
      <c r="G332" t="str">
        <f>_xlfn.XLOOKUP(trivia_results[[#This Row],[drafter_team_id]],drafter_teams[id],drafter_teams[name],"")</f>
        <v/>
      </c>
    </row>
    <row r="333" spans="2:7" x14ac:dyDescent="0.25">
      <c r="B333" s="4" t="s">
        <v>98</v>
      </c>
      <c r="C333" t="str">
        <f>_xlfn.XLOOKUP(trivia_results[[#This Row],[draft_id]],drafts[id],drafts[title])</f>
        <v>Dinosaurs</v>
      </c>
      <c r="D333" t="s">
        <v>1039</v>
      </c>
      <c r="E333" t="str">
        <f>_xlfn.XLOOKUP(trivia_results[[#This Row],[drafter_id]],drafters[id],drafters[name],"")</f>
        <v>Andrew Roebuck</v>
      </c>
      <c r="G333" t="str">
        <f>_xlfn.XLOOKUP(trivia_results[[#This Row],[drafter_team_id]],drafter_teams[id],drafter_teams[name],"")</f>
        <v/>
      </c>
    </row>
    <row r="334" spans="2:7" x14ac:dyDescent="0.25">
      <c r="B334" s="4" t="s">
        <v>98</v>
      </c>
      <c r="C334" t="str">
        <f>_xlfn.XLOOKUP(trivia_results[[#This Row],[draft_id]],drafts[id],drafts[title])</f>
        <v>Dinosaurs</v>
      </c>
      <c r="D334" t="s">
        <v>927</v>
      </c>
      <c r="E334" t="str">
        <f>_xlfn.XLOOKUP(trivia_results[[#This Row],[drafter_id]],drafters[id],drafters[name],"")</f>
        <v>Steven Ray Morris</v>
      </c>
      <c r="G334" t="str">
        <f>_xlfn.XLOOKUP(trivia_results[[#This Row],[drafter_team_id]],drafter_teams[id],drafter_teams[name],"")</f>
        <v/>
      </c>
    </row>
    <row r="335" spans="2:7" x14ac:dyDescent="0.25">
      <c r="B335" s="4" t="s">
        <v>322</v>
      </c>
      <c r="C335" t="str">
        <f>_xlfn.XLOOKUP(trivia_results[[#This Row],[draft_id]],drafts[id],drafts[title])</f>
        <v>Canuxploitation</v>
      </c>
      <c r="D335" t="s">
        <v>1189</v>
      </c>
      <c r="E335" t="str">
        <f>_xlfn.XLOOKUP(trivia_results[[#This Row],[drafter_id]],drafters[id],drafters[name],"")</f>
        <v>Jim Branscome</v>
      </c>
      <c r="G335" t="str">
        <f>_xlfn.XLOOKUP(trivia_results[[#This Row],[drafter_team_id]],drafter_teams[id],drafter_teams[name],"")</f>
        <v/>
      </c>
    </row>
    <row r="336" spans="2:7" x14ac:dyDescent="0.25">
      <c r="B336" s="4" t="s">
        <v>322</v>
      </c>
      <c r="C336" t="str">
        <f>_xlfn.XLOOKUP(trivia_results[[#This Row],[draft_id]],drafts[id],drafts[title])</f>
        <v>Canuxploitation</v>
      </c>
      <c r="D336" t="s">
        <v>1162</v>
      </c>
      <c r="E336" t="str">
        <f>_xlfn.XLOOKUP(trivia_results[[#This Row],[drafter_id]],drafters[id],drafters[name],"")</f>
        <v>Breanna Whipple</v>
      </c>
      <c r="G336" t="str">
        <f>_xlfn.XLOOKUP(trivia_results[[#This Row],[drafter_team_id]],drafter_teams[id],drafter_teams[name],"")</f>
        <v/>
      </c>
    </row>
    <row r="337" spans="2:7" x14ac:dyDescent="0.25">
      <c r="B337" s="4" t="s">
        <v>546</v>
      </c>
      <c r="C337" t="str">
        <f>_xlfn.XLOOKUP(trivia_results[[#This Row],[draft_id]],drafts[id],drafts[title])</f>
        <v>Body Horror</v>
      </c>
      <c r="D337" t="s">
        <v>845</v>
      </c>
      <c r="E337" t="str">
        <f>_xlfn.XLOOKUP(trivia_results[[#This Row],[drafter_id]],drafters[id],drafters[name],"")</f>
        <v>Rebekah McKendry</v>
      </c>
      <c r="G337" t="str">
        <f>_xlfn.XLOOKUP(trivia_results[[#This Row],[drafter_team_id]],drafter_teams[id],drafter_teams[name],"")</f>
        <v/>
      </c>
    </row>
    <row r="338" spans="2:7" x14ac:dyDescent="0.25">
      <c r="B338" s="4" t="s">
        <v>546</v>
      </c>
      <c r="C338" t="str">
        <f>_xlfn.XLOOKUP(trivia_results[[#This Row],[draft_id]],drafts[id],drafts[title])</f>
        <v>Body Horror</v>
      </c>
      <c r="D338" t="s">
        <v>805</v>
      </c>
      <c r="E338" t="str">
        <f>_xlfn.XLOOKUP(trivia_results[[#This Row],[drafter_id]],drafters[id],drafters[name],"")</f>
        <v>Elric Kane</v>
      </c>
      <c r="G338" t="str">
        <f>_xlfn.XLOOKUP(trivia_results[[#This Row],[drafter_team_id]],drafter_teams[id],drafter_teams[name],"")</f>
        <v/>
      </c>
    </row>
    <row r="339" spans="2:7" x14ac:dyDescent="0.25">
      <c r="B339" s="4" t="s">
        <v>663</v>
      </c>
      <c r="C339" t="str">
        <f>_xlfn.XLOOKUP(trivia_results[[#This Row],[draft_id]],drafts[id],drafts[title])</f>
        <v>Baseball Mini-Mega</v>
      </c>
      <c r="D339" t="s">
        <v>915</v>
      </c>
      <c r="E339" t="str">
        <f>_xlfn.XLOOKUP(trivia_results[[#This Row],[drafter_id]],drafters[id],drafters[name],"")</f>
        <v>Billy Ray Brewton</v>
      </c>
      <c r="G339" t="str">
        <f>_xlfn.XLOOKUP(trivia_results[[#This Row],[drafter_team_id]],drafter_teams[id],drafter_teams[name],"")</f>
        <v/>
      </c>
    </row>
    <row r="340" spans="2:7" x14ac:dyDescent="0.25">
      <c r="B340" s="4" t="s">
        <v>663</v>
      </c>
      <c r="C340" t="str">
        <f>_xlfn.XLOOKUP(trivia_results[[#This Row],[draft_id]],drafts[id],drafts[title])</f>
        <v>Baseball Mini-Mega</v>
      </c>
      <c r="D340" t="s">
        <v>825</v>
      </c>
      <c r="E340" t="str">
        <f>_xlfn.XLOOKUP(trivia_results[[#This Row],[drafter_id]],drafters[id],drafters[name],"")</f>
        <v>Kenny Neibart</v>
      </c>
      <c r="G340" t="str">
        <f>_xlfn.XLOOKUP(trivia_results[[#This Row],[drafter_team_id]],drafter_teams[id],drafter_teams[name],"")</f>
        <v/>
      </c>
    </row>
    <row r="341" spans="2:7" x14ac:dyDescent="0.25">
      <c r="B341" s="4" t="s">
        <v>663</v>
      </c>
      <c r="C341" t="str">
        <f>_xlfn.XLOOKUP(trivia_results[[#This Row],[draft_id]],drafts[id],drafts[title])</f>
        <v>Baseball Mini-Mega</v>
      </c>
      <c r="D341" t="s">
        <v>971</v>
      </c>
      <c r="E341" t="str">
        <f>_xlfn.XLOOKUP(trivia_results[[#This Row],[drafter_id]],drafters[id],drafters[name],"")</f>
        <v>Amanda Smith</v>
      </c>
      <c r="G341" t="str">
        <f>_xlfn.XLOOKUP(trivia_results[[#This Row],[drafter_team_id]],drafter_teams[id],drafter_teams[name],"")</f>
        <v/>
      </c>
    </row>
    <row r="342" spans="2:7" x14ac:dyDescent="0.25">
      <c r="B342" s="4" t="s">
        <v>407</v>
      </c>
      <c r="C342" t="str">
        <f>_xlfn.XLOOKUP(trivia_results[[#This Row],[draft_id]],drafts[id],drafts[title])</f>
        <v>Dimension Films</v>
      </c>
      <c r="D342" t="s">
        <v>915</v>
      </c>
      <c r="E342" t="str">
        <f>_xlfn.XLOOKUP(trivia_results[[#This Row],[drafter_id]],drafters[id],drafters[name],"")</f>
        <v>Billy Ray Brewton</v>
      </c>
      <c r="G342" t="str">
        <f>_xlfn.XLOOKUP(trivia_results[[#This Row],[drafter_team_id]],drafter_teams[id],drafter_teams[name],"")</f>
        <v/>
      </c>
    </row>
    <row r="343" spans="2:7" x14ac:dyDescent="0.25">
      <c r="B343" s="4" t="s">
        <v>407</v>
      </c>
      <c r="C343" t="str">
        <f>_xlfn.XLOOKUP(trivia_results[[#This Row],[draft_id]],drafts[id],drafts[title])</f>
        <v>Dimension Films</v>
      </c>
      <c r="D343" t="s">
        <v>909</v>
      </c>
      <c r="E343" t="str">
        <f>_xlfn.XLOOKUP(trivia_results[[#This Row],[drafter_id]],drafters[id],drafters[name],"")</f>
        <v>Kyle Anderson</v>
      </c>
      <c r="G343" t="str">
        <f>_xlfn.XLOOKUP(trivia_results[[#This Row],[drafter_team_id]],drafter_teams[id],drafter_teams[name],"")</f>
        <v/>
      </c>
    </row>
    <row r="344" spans="2:7" x14ac:dyDescent="0.25">
      <c r="B344" s="4" t="s">
        <v>631</v>
      </c>
      <c r="C344" t="str">
        <f>_xlfn.XLOOKUP(trivia_results[[#This Row],[draft_id]],drafts[id],drafts[title])</f>
        <v>Mad Scientist</v>
      </c>
      <c r="D344" t="s">
        <v>969</v>
      </c>
      <c r="E344" t="str">
        <f>_xlfn.XLOOKUP(trivia_results[[#This Row],[drafter_id]],drafters[id],drafters[name],"")</f>
        <v>Graham Skipper</v>
      </c>
      <c r="G344" t="str">
        <f>_xlfn.XLOOKUP(trivia_results[[#This Row],[drafter_team_id]],drafter_teams[id],drafter_teams[name],"")</f>
        <v/>
      </c>
    </row>
    <row r="345" spans="2:7" x14ac:dyDescent="0.25">
      <c r="B345" s="4" t="s">
        <v>631</v>
      </c>
      <c r="C345" t="str">
        <f>_xlfn.XLOOKUP(trivia_results[[#This Row],[draft_id]],drafts[id],drafts[title])</f>
        <v>Mad Scientist</v>
      </c>
      <c r="D345" t="s">
        <v>777</v>
      </c>
      <c r="E345" t="str">
        <f>_xlfn.XLOOKUP(trivia_results[[#This Row],[drafter_id]],drafters[id],drafters[name],"")</f>
        <v>Halle Kiefer</v>
      </c>
      <c r="G345" t="str">
        <f>_xlfn.XLOOKUP(trivia_results[[#This Row],[drafter_team_id]],drafter_teams[id],drafter_teams[name],"")</f>
        <v/>
      </c>
    </row>
    <row r="346" spans="2:7" x14ac:dyDescent="0.25">
      <c r="B346" s="4" t="s">
        <v>443</v>
      </c>
      <c r="C346" t="str">
        <f>_xlfn.XLOOKUP(trivia_results[[#This Row],[draft_id]],drafts[id],drafts[title])</f>
        <v>Zombie Mini-Mega</v>
      </c>
      <c r="D346" t="s">
        <v>1205</v>
      </c>
      <c r="E346" t="str">
        <f>_xlfn.XLOOKUP(trivia_results[[#This Row],[drafter_id]],drafters[id],drafters[name],"")</f>
        <v>Clark Collis</v>
      </c>
      <c r="G346" t="str">
        <f>_xlfn.XLOOKUP(trivia_results[[#This Row],[drafter_team_id]],drafter_teams[id],drafter_teams[name],"")</f>
        <v/>
      </c>
    </row>
    <row r="347" spans="2:7" x14ac:dyDescent="0.25">
      <c r="B347" s="4" t="s">
        <v>443</v>
      </c>
      <c r="C347" t="str">
        <f>_xlfn.XLOOKUP(trivia_results[[#This Row],[draft_id]],drafts[id],drafts[title])</f>
        <v>Zombie Mini-Mega</v>
      </c>
      <c r="D347" t="s">
        <v>1177</v>
      </c>
      <c r="E347" t="str">
        <f>_xlfn.XLOOKUP(trivia_results[[#This Row],[drafter_id]],drafters[id],drafters[name],"")</f>
        <v>Darren Franich</v>
      </c>
      <c r="G347" t="str">
        <f>_xlfn.XLOOKUP(trivia_results[[#This Row],[drafter_team_id]],drafter_teams[id],drafter_teams[name],"")</f>
        <v/>
      </c>
    </row>
    <row r="348" spans="2:7" x14ac:dyDescent="0.25">
      <c r="B348" s="4" t="s">
        <v>443</v>
      </c>
      <c r="C348" t="str">
        <f>_xlfn.XLOOKUP(trivia_results[[#This Row],[draft_id]],drafts[id],drafts[title])</f>
        <v>Zombie Mini-Mega</v>
      </c>
      <c r="D348" t="s">
        <v>793</v>
      </c>
      <c r="E348" t="str">
        <f>_xlfn.XLOOKUP(trivia_results[[#This Row],[drafter_id]],drafters[id],drafters[name],"")</f>
        <v>Clarke Wolfe</v>
      </c>
      <c r="G348" t="str">
        <f>_xlfn.XLOOKUP(trivia_results[[#This Row],[drafter_team_id]],drafter_teams[id],drafter_teams[name],"")</f>
        <v/>
      </c>
    </row>
    <row r="349" spans="2:7" x14ac:dyDescent="0.25">
      <c r="B349" s="4" t="s">
        <v>637</v>
      </c>
      <c r="C349" t="str">
        <f>_xlfn.XLOOKUP(trivia_results[[#This Row],[draft_id]],drafts[id],drafts[title])</f>
        <v>James Bond Super Draft</v>
      </c>
      <c r="D349" t="s">
        <v>789</v>
      </c>
      <c r="E349" t="str">
        <f>_xlfn.XLOOKUP(trivia_results[[#This Row],[drafter_id]],drafters[id],drafters[name],"")</f>
        <v>Bryan Cogman</v>
      </c>
      <c r="G349" t="str">
        <f>_xlfn.XLOOKUP(trivia_results[[#This Row],[drafter_team_id]],drafter_teams[id],drafter_teams[name],"")</f>
        <v/>
      </c>
    </row>
    <row r="350" spans="2:7" x14ac:dyDescent="0.25">
      <c r="B350" s="4" t="s">
        <v>637</v>
      </c>
      <c r="C350" t="str">
        <f>_xlfn.XLOOKUP(trivia_results[[#This Row],[draft_id]],drafts[id],drafts[title])</f>
        <v>James Bond Super Draft</v>
      </c>
      <c r="D350" t="s">
        <v>1001</v>
      </c>
      <c r="E350" t="str">
        <f>_xlfn.XLOOKUP(trivia_results[[#This Row],[drafter_id]],drafters[id],drafters[name],"")</f>
        <v>Piya Sinha-Roy</v>
      </c>
      <c r="G350" t="str">
        <f>_xlfn.XLOOKUP(trivia_results[[#This Row],[drafter_team_id]],drafter_teams[id],drafter_teams[name],"")</f>
        <v/>
      </c>
    </row>
    <row r="351" spans="2:7" x14ac:dyDescent="0.25">
      <c r="B351" s="4" t="s">
        <v>637</v>
      </c>
      <c r="C351" t="str">
        <f>_xlfn.XLOOKUP(trivia_results[[#This Row],[draft_id]],drafts[id],drafts[title])</f>
        <v>James Bond Super Draft</v>
      </c>
      <c r="D351" t="s">
        <v>963</v>
      </c>
      <c r="E351" t="str">
        <f>_xlfn.XLOOKUP(trivia_results[[#This Row],[drafter_id]],drafters[id],drafters[name],"")</f>
        <v>Phil Nobile Jr.</v>
      </c>
      <c r="G351" t="str">
        <f>_xlfn.XLOOKUP(trivia_results[[#This Row],[drafter_team_id]],drafter_teams[id],drafter_teams[name],"")</f>
        <v/>
      </c>
    </row>
    <row r="352" spans="2:7" x14ac:dyDescent="0.25">
      <c r="B352" s="4" t="s">
        <v>637</v>
      </c>
      <c r="C352" t="str">
        <f>_xlfn.XLOOKUP(trivia_results[[#This Row],[draft_id]],drafts[id],drafts[title])</f>
        <v>James Bond Super Draft</v>
      </c>
      <c r="D352" t="s">
        <v>1051</v>
      </c>
      <c r="E352" t="str">
        <f>_xlfn.XLOOKUP(trivia_results[[#This Row],[drafter_id]],drafters[id],drafters[name],"")</f>
        <v>Drew McWeeny</v>
      </c>
      <c r="G352" t="str">
        <f>_xlfn.XLOOKUP(trivia_results[[#This Row],[drafter_team_id]],drafter_teams[id],drafter_teams[name],"")</f>
        <v/>
      </c>
    </row>
    <row r="353" spans="2:7" x14ac:dyDescent="0.25">
      <c r="B353" s="5" t="s">
        <v>637</v>
      </c>
      <c r="C353" t="str">
        <f>_xlfn.XLOOKUP(trivia_results[[#This Row],[draft_id]],drafts[id],drafts[title])</f>
        <v>James Bond Super Draft</v>
      </c>
      <c r="D353" t="s">
        <v>1149</v>
      </c>
      <c r="E353" t="str">
        <f>_xlfn.XLOOKUP(trivia_results[[#This Row],[drafter_id]],drafters[id],drafters[name],"")</f>
        <v>Dave Schilling</v>
      </c>
      <c r="G353" t="str">
        <f>_xlfn.XLOOKUP(trivia_results[[#This Row],[drafter_team_id]],drafter_teams[id],drafter_teams[name],"")</f>
        <v/>
      </c>
    </row>
    <row r="354" spans="2:7" x14ac:dyDescent="0.25">
      <c r="B354" s="4" t="s">
        <v>725</v>
      </c>
      <c r="C354" t="str">
        <f>_xlfn.XLOOKUP(trivia_results[[#This Row],[draft_id]],drafts[id],drafts[title])</f>
        <v>Serial Killer</v>
      </c>
      <c r="D354" t="s">
        <v>953</v>
      </c>
      <c r="E354" t="str">
        <f>_xlfn.XLOOKUP(trivia_results[[#This Row],[drafter_id]],drafters[id],drafters[name],"")</f>
        <v>Andrew Furtado</v>
      </c>
      <c r="G354" t="str">
        <f>_xlfn.XLOOKUP(trivia_results[[#This Row],[drafter_team_id]],drafter_teams[id],drafter_teams[name],"")</f>
        <v/>
      </c>
    </row>
    <row r="355" spans="2:7" x14ac:dyDescent="0.25">
      <c r="B355" s="4" t="s">
        <v>725</v>
      </c>
      <c r="C355" t="str">
        <f>_xlfn.XLOOKUP(trivia_results[[#This Row],[draft_id]],drafts[id],drafts[title])</f>
        <v>Serial Killer</v>
      </c>
      <c r="D355" t="s">
        <v>1143</v>
      </c>
      <c r="E355" t="str">
        <f>_xlfn.XLOOKUP(trivia_results[[#This Row],[drafter_id]],drafters[id],drafters[name],"")</f>
        <v>Scott Reynolds</v>
      </c>
      <c r="G355" t="str">
        <f>_xlfn.XLOOKUP(trivia_results[[#This Row],[drafter_team_id]],drafter_teams[id],drafter_teams[name],"")</f>
        <v/>
      </c>
    </row>
    <row r="356" spans="2:7" x14ac:dyDescent="0.25">
      <c r="B356" s="4" t="s">
        <v>86</v>
      </c>
      <c r="C356" t="str">
        <f>_xlfn.XLOOKUP(trivia_results[[#This Row],[draft_id]],drafts[id],drafts[title])</f>
        <v>Oscar Winning Queer Films</v>
      </c>
      <c r="D356" t="s">
        <v>957</v>
      </c>
      <c r="E356" t="str">
        <f>_xlfn.XLOOKUP(trivia_results[[#This Row],[drafter_id]],drafters[id],drafters[name],"")</f>
        <v>Chris Feil</v>
      </c>
      <c r="G356" t="str">
        <f>_xlfn.XLOOKUP(trivia_results[[#This Row],[drafter_team_id]],drafter_teams[id],drafter_teams[name],"")</f>
        <v/>
      </c>
    </row>
    <row r="357" spans="2:7" x14ac:dyDescent="0.25">
      <c r="B357" s="4" t="s">
        <v>86</v>
      </c>
      <c r="C357" t="str">
        <f>_xlfn.XLOOKUP(trivia_results[[#This Row],[draft_id]],drafts[id],drafts[title])</f>
        <v>Oscar Winning Queer Films</v>
      </c>
      <c r="D357" t="s">
        <v>799</v>
      </c>
      <c r="E357" t="str">
        <f>_xlfn.XLOOKUP(trivia_results[[#This Row],[drafter_id]],drafters[id],drafters[name],"")</f>
        <v>Joe Reid</v>
      </c>
      <c r="G357" t="str">
        <f>_xlfn.XLOOKUP(trivia_results[[#This Row],[drafter_team_id]],drafter_teams[id],drafter_teams[name],"")</f>
        <v/>
      </c>
    </row>
    <row r="358" spans="2:7" x14ac:dyDescent="0.25">
      <c r="B358" s="4" t="s">
        <v>184</v>
      </c>
      <c r="C358" t="str">
        <f>_xlfn.XLOOKUP(trivia_results[[#This Row],[draft_id]],drafts[id],drafts[title])</f>
        <v>Thanksgiving Weekend</v>
      </c>
      <c r="D358" t="s">
        <v>781</v>
      </c>
      <c r="E358" t="str">
        <f>_xlfn.XLOOKUP(trivia_results[[#This Row],[drafter_id]],drafters[id],drafters[name],"")</f>
        <v>Adam B. Vary</v>
      </c>
      <c r="G358" t="str">
        <f>_xlfn.XLOOKUP(trivia_results[[#This Row],[drafter_team_id]],drafter_teams[id],drafter_teams[name],"")</f>
        <v/>
      </c>
    </row>
    <row r="359" spans="2:7" x14ac:dyDescent="0.25">
      <c r="B359" s="4" t="s">
        <v>184</v>
      </c>
      <c r="C359" t="str">
        <f>_xlfn.XLOOKUP(trivia_results[[#This Row],[draft_id]],drafts[id],drafts[title])</f>
        <v>Thanksgiving Weekend</v>
      </c>
      <c r="D359" s="1" t="s">
        <v>981</v>
      </c>
      <c r="E359" t="str">
        <f>_xlfn.XLOOKUP(trivia_results[[#This Row],[drafter_id]],drafters[id],drafters[name],"")</f>
        <v>Alicia Lutes</v>
      </c>
      <c r="G359" t="str">
        <f>_xlfn.XLOOKUP(trivia_results[[#This Row],[drafter_team_id]],drafter_teams[id],drafter_teams[name],"")</f>
        <v/>
      </c>
    </row>
    <row r="360" spans="2:7" x14ac:dyDescent="0.25">
      <c r="B360" s="4" t="s">
        <v>568</v>
      </c>
      <c r="C360" t="str">
        <f>_xlfn.XLOOKUP(trivia_results[[#This Row],[draft_id]],drafts[id],drafts[title])</f>
        <v>Disney Channel Original Movies</v>
      </c>
      <c r="D360" t="s">
        <v>1199</v>
      </c>
      <c r="E360" t="str">
        <f>_xlfn.XLOOKUP(trivia_results[[#This Row],[drafter_id]],drafters[id],drafters[name],"")</f>
        <v>Sarah Sterling</v>
      </c>
      <c r="G360" t="str">
        <f>_xlfn.XLOOKUP(trivia_results[[#This Row],[drafter_team_id]],drafter_teams[id],drafter_teams[name],"")</f>
        <v/>
      </c>
    </row>
    <row r="361" spans="2:7" x14ac:dyDescent="0.25">
      <c r="B361" s="4" t="s">
        <v>568</v>
      </c>
      <c r="C361" t="str">
        <f>_xlfn.XLOOKUP(trivia_results[[#This Row],[draft_id]],drafts[id],drafts[title])</f>
        <v>Disney Channel Original Movies</v>
      </c>
      <c r="D361" t="s">
        <v>837</v>
      </c>
      <c r="E361" t="str">
        <f>_xlfn.XLOOKUP(trivia_results[[#This Row],[drafter_id]],drafters[id],drafters[name],"")</f>
        <v>Ash Crossan</v>
      </c>
      <c r="G361" t="str">
        <f>_xlfn.XLOOKUP(trivia_results[[#This Row],[drafter_team_id]],drafter_teams[id],drafter_teams[name],"")</f>
        <v/>
      </c>
    </row>
    <row r="362" spans="2:7" x14ac:dyDescent="0.25">
      <c r="B362" s="4" t="s">
        <v>77</v>
      </c>
      <c r="C362" t="str">
        <f>_xlfn.XLOOKUP(trivia_results[[#This Row],[draft_id]],drafts[id],drafts[title])</f>
        <v>Razzie Worst Picture Winners</v>
      </c>
      <c r="D362" t="s">
        <v>825</v>
      </c>
      <c r="E362" t="str">
        <f>_xlfn.XLOOKUP(trivia_results[[#This Row],[drafter_id]],drafters[id],drafters[name],"")</f>
        <v>Kenny Neibart</v>
      </c>
      <c r="G362" t="str">
        <f>_xlfn.XLOOKUP(trivia_results[[#This Row],[drafter_team_id]],drafter_teams[id],drafter_teams[name],"")</f>
        <v/>
      </c>
    </row>
    <row r="363" spans="2:7" x14ac:dyDescent="0.25">
      <c r="B363" s="4" t="s">
        <v>77</v>
      </c>
      <c r="C363" t="str">
        <f>_xlfn.XLOOKUP(trivia_results[[#This Row],[draft_id]],drafts[id],drafts[title])</f>
        <v>Razzie Worst Picture Winners</v>
      </c>
      <c r="D363" t="s">
        <v>905</v>
      </c>
      <c r="E363" t="str">
        <f>_xlfn.XLOOKUP(trivia_results[[#This Row],[drafter_id]],drafters[id],drafters[name],"")</f>
        <v>Phil Iscove</v>
      </c>
      <c r="G363" t="str">
        <f>_xlfn.XLOOKUP(trivia_results[[#This Row],[drafter_team_id]],drafter_teams[id],drafter_teams[name],"")</f>
        <v/>
      </c>
    </row>
    <row r="364" spans="2:7" x14ac:dyDescent="0.25">
      <c r="B364" s="4" t="s">
        <v>667</v>
      </c>
      <c r="C364" t="str">
        <f>_xlfn.XLOOKUP(trivia_results[[#This Row],[draft_id]],drafts[id],drafts[title])</f>
        <v>Christmas-Adjacent</v>
      </c>
      <c r="D364" t="s">
        <v>1183</v>
      </c>
      <c r="E364" t="str">
        <f>_xlfn.XLOOKUP(trivia_results[[#This Row],[drafter_id]],drafters[id],drafters[name],"")</f>
        <v>Libby Hill</v>
      </c>
      <c r="G364" t="str">
        <f>_xlfn.XLOOKUP(trivia_results[[#This Row],[drafter_team_id]],drafter_teams[id],drafter_teams[name],"")</f>
        <v/>
      </c>
    </row>
    <row r="365" spans="2:7" x14ac:dyDescent="0.25">
      <c r="B365" s="4" t="s">
        <v>667</v>
      </c>
      <c r="C365" t="str">
        <f>_xlfn.XLOOKUP(trivia_results[[#This Row],[draft_id]],drafts[id],drafts[title])</f>
        <v>Christmas-Adjacent</v>
      </c>
      <c r="D365" t="s">
        <v>871</v>
      </c>
      <c r="E365" t="str">
        <f>_xlfn.XLOOKUP(trivia_results[[#This Row],[drafter_id]],drafters[id],drafters[name],"")</f>
        <v>Emily St. James</v>
      </c>
      <c r="G365" t="str">
        <f>_xlfn.XLOOKUP(trivia_results[[#This Row],[drafter_team_id]],drafter_teams[id],drafter_teams[name],"")</f>
        <v/>
      </c>
    </row>
    <row r="366" spans="2:7" x14ac:dyDescent="0.25">
      <c r="B366" s="4" t="s">
        <v>79</v>
      </c>
      <c r="C366" t="str">
        <f>_xlfn.XLOOKUP(trivia_results[[#This Row],[draft_id]],drafts[id],drafts[title])</f>
        <v>British Royal Family</v>
      </c>
      <c r="D366" s="1" t="s">
        <v>931</v>
      </c>
      <c r="E366" t="str">
        <f>_xlfn.XLOOKUP(trivia_results[[#This Row],[drafter_id]],drafters[id],drafters[name],"")</f>
        <v>Chris Scleicher</v>
      </c>
      <c r="G366" t="str">
        <f>_xlfn.XLOOKUP(trivia_results[[#This Row],[drafter_team_id]],drafter_teams[id],drafter_teams[name],"")</f>
        <v/>
      </c>
    </row>
    <row r="367" spans="2:7" x14ac:dyDescent="0.25">
      <c r="B367" s="4" t="s">
        <v>79</v>
      </c>
      <c r="C367" t="str">
        <f>_xlfn.XLOOKUP(trivia_results[[#This Row],[draft_id]],drafts[id],drafts[title])</f>
        <v>British Royal Family</v>
      </c>
      <c r="D367" t="s">
        <v>885</v>
      </c>
      <c r="E367" t="str">
        <f>_xlfn.XLOOKUP(trivia_results[[#This Row],[drafter_id]],drafters[id],drafters[name],"")</f>
        <v>Guy Branum</v>
      </c>
      <c r="G367" t="str">
        <f>_xlfn.XLOOKUP(trivia_results[[#This Row],[drafter_team_id]],drafter_teams[id],drafter_teams[name],"")</f>
        <v/>
      </c>
    </row>
    <row r="368" spans="2:7" x14ac:dyDescent="0.25">
      <c r="B368" s="4" t="s">
        <v>617</v>
      </c>
      <c r="C368" t="str">
        <f>_xlfn.XLOOKUP(trivia_results[[#This Row],[draft_id]],drafts[id],drafts[title])</f>
        <v>Rebecca Hall</v>
      </c>
      <c r="D368" t="s">
        <v>1115</v>
      </c>
      <c r="E368" t="str">
        <f>_xlfn.XLOOKUP(trivia_results[[#This Row],[drafter_id]],drafters[id],drafters[name],"")</f>
        <v>Ryan Marker</v>
      </c>
      <c r="G368" t="str">
        <f>_xlfn.XLOOKUP(trivia_results[[#This Row],[drafter_team_id]],drafter_teams[id],drafter_teams[name],"")</f>
        <v/>
      </c>
    </row>
    <row r="369" spans="2:7" x14ac:dyDescent="0.25">
      <c r="B369" s="4" t="s">
        <v>617</v>
      </c>
      <c r="C369" t="str">
        <f>_xlfn.XLOOKUP(trivia_results[[#This Row],[draft_id]],drafts[id],drafts[title])</f>
        <v>Rebecca Hall</v>
      </c>
      <c r="D369" t="s">
        <v>1237</v>
      </c>
      <c r="E369" t="str">
        <f>_xlfn.XLOOKUP(trivia_results[[#This Row],[drafter_id]],drafters[id],drafters[name],"")</f>
        <v>Clay Keller</v>
      </c>
      <c r="G369" t="str">
        <f>_xlfn.XLOOKUP(trivia_results[[#This Row],[drafter_team_id]],drafter_teams[id],drafter_teams[name],"")</f>
        <v/>
      </c>
    </row>
    <row r="370" spans="2:7" x14ac:dyDescent="0.25">
      <c r="B370" s="4" t="s">
        <v>659</v>
      </c>
      <c r="C370" t="str">
        <f>_xlfn.XLOOKUP(trivia_results[[#This Row],[draft_id]],drafts[id],drafts[title])</f>
        <v>Billy Wilder</v>
      </c>
      <c r="D370" t="s">
        <v>1133</v>
      </c>
      <c r="E370" t="str">
        <f>_xlfn.XLOOKUP(trivia_results[[#This Row],[drafter_id]],drafters[id],drafters[name],"")</f>
        <v>Oriana Nudo</v>
      </c>
      <c r="G370" t="str">
        <f>_xlfn.XLOOKUP(trivia_results[[#This Row],[drafter_team_id]],drafter_teams[id],drafter_teams[name],"")</f>
        <v/>
      </c>
    </row>
    <row r="371" spans="2:7" x14ac:dyDescent="0.25">
      <c r="B371" s="4" t="s">
        <v>659</v>
      </c>
      <c r="C371" t="str">
        <f>_xlfn.XLOOKUP(trivia_results[[#This Row],[draft_id]],drafts[id],drafts[title])</f>
        <v>Billy Wilder</v>
      </c>
      <c r="D371" t="s">
        <v>1115</v>
      </c>
      <c r="E371" t="str">
        <f>_xlfn.XLOOKUP(trivia_results[[#This Row],[drafter_id]],drafters[id],drafters[name],"")</f>
        <v>Ryan Marker</v>
      </c>
      <c r="G371" t="str">
        <f>_xlfn.XLOOKUP(trivia_results[[#This Row],[drafter_team_id]],drafter_teams[id],drafter_teams[name],"")</f>
        <v/>
      </c>
    </row>
    <row r="372" spans="2:7" x14ac:dyDescent="0.25">
      <c r="B372" s="4" t="s">
        <v>757</v>
      </c>
      <c r="C372" t="str">
        <f>_xlfn.XLOOKUP(trivia_results[[#This Row],[draft_id]],drafts[id],drafts[title])</f>
        <v>Adult Animation</v>
      </c>
      <c r="D372" t="s">
        <v>1111</v>
      </c>
      <c r="E372" t="str">
        <f>_xlfn.XLOOKUP(trivia_results[[#This Row],[drafter_id]],drafters[id],drafters[name],"")</f>
        <v>Harmony Colangelo</v>
      </c>
      <c r="G372" t="str">
        <f>_xlfn.XLOOKUP(trivia_results[[#This Row],[drafter_team_id]],drafter_teams[id],drafter_teams[name],"")</f>
        <v/>
      </c>
    </row>
    <row r="373" spans="2:7" x14ac:dyDescent="0.25">
      <c r="B373" s="4" t="s">
        <v>757</v>
      </c>
      <c r="C373" t="str">
        <f>_xlfn.XLOOKUP(trivia_results[[#This Row],[draft_id]],drafts[id],drafts[title])</f>
        <v>Adult Animation</v>
      </c>
      <c r="D373" t="s">
        <v>983</v>
      </c>
      <c r="E373" t="str">
        <f>_xlfn.XLOOKUP(trivia_results[[#This Row],[drafter_id]],drafters[id],drafters[name],"")</f>
        <v>B.J. Colangelo</v>
      </c>
      <c r="G373" t="str">
        <f>_xlfn.XLOOKUP(trivia_results[[#This Row],[drafter_team_id]],drafter_teams[id],drafter_teams[name],"")</f>
        <v/>
      </c>
    </row>
    <row r="374" spans="2:7" x14ac:dyDescent="0.25">
      <c r="B374" s="4" t="s">
        <v>34</v>
      </c>
      <c r="C374" t="str">
        <f>_xlfn.XLOOKUP(trivia_results[[#This Row],[draft_id]],drafts[id],drafts[title])</f>
        <v>Alien Invasion Mini-Mega</v>
      </c>
      <c r="D374" t="s">
        <v>969</v>
      </c>
      <c r="E374" t="str">
        <f>_xlfn.XLOOKUP(trivia_results[[#This Row],[drafter_id]],drafters[id],drafters[name],"")</f>
        <v>Graham Skipper</v>
      </c>
      <c r="G374" t="str">
        <f>_xlfn.XLOOKUP(trivia_results[[#This Row],[drafter_team_id]],drafter_teams[id],drafter_teams[name],"")</f>
        <v/>
      </c>
    </row>
    <row r="375" spans="2:7" x14ac:dyDescent="0.25">
      <c r="B375" s="4" t="s">
        <v>34</v>
      </c>
      <c r="C375" t="str">
        <f>_xlfn.XLOOKUP(trivia_results[[#This Row],[draft_id]],drafts[id],drafts[title])</f>
        <v>Alien Invasion Mini-Mega</v>
      </c>
      <c r="D375" t="s">
        <v>793</v>
      </c>
      <c r="E375" t="str">
        <f>_xlfn.XLOOKUP(trivia_results[[#This Row],[drafter_id]],drafters[id],drafters[name],"")</f>
        <v>Clarke Wolfe</v>
      </c>
      <c r="G375" t="str">
        <f>_xlfn.XLOOKUP(trivia_results[[#This Row],[drafter_team_id]],drafter_teams[id],drafter_teams[name],"")</f>
        <v/>
      </c>
    </row>
    <row r="376" spans="2:7" x14ac:dyDescent="0.25">
      <c r="B376" s="4" t="s">
        <v>34</v>
      </c>
      <c r="C376" t="str">
        <f>_xlfn.XLOOKUP(trivia_results[[#This Row],[draft_id]],drafts[id],drafts[title])</f>
        <v>Alien Invasion Mini-Mega</v>
      </c>
      <c r="D376" t="s">
        <v>915</v>
      </c>
      <c r="E376" t="str">
        <f>_xlfn.XLOOKUP(trivia_results[[#This Row],[drafter_id]],drafters[id],drafters[name],"")</f>
        <v>Billy Ray Brewton</v>
      </c>
      <c r="G376" t="str">
        <f>_xlfn.XLOOKUP(trivia_results[[#This Row],[drafter_team_id]],drafter_teams[id],drafter_teams[name],"")</f>
        <v/>
      </c>
    </row>
    <row r="377" spans="2:7" x14ac:dyDescent="0.25">
      <c r="B377" s="4" t="s">
        <v>194</v>
      </c>
      <c r="C377" t="str">
        <f>_xlfn.XLOOKUP(trivia_results[[#This Row],[draft_id]],drafts[id],drafts[title])</f>
        <v>Movies About Screenwriters</v>
      </c>
      <c r="D377" t="s">
        <v>901</v>
      </c>
      <c r="E377" t="str">
        <f>_xlfn.XLOOKUP(trivia_results[[#This Row],[drafter_id]],drafters[id],drafters[name],"")</f>
        <v>Jarrod Murray</v>
      </c>
      <c r="G377" t="str">
        <f>_xlfn.XLOOKUP(trivia_results[[#This Row],[drafter_team_id]],drafter_teams[id],drafter_teams[name],"")</f>
        <v/>
      </c>
    </row>
    <row r="378" spans="2:7" x14ac:dyDescent="0.25">
      <c r="B378" s="4" t="s">
        <v>194</v>
      </c>
      <c r="C378" t="str">
        <f>_xlfn.XLOOKUP(trivia_results[[#This Row],[draft_id]],drafts[id],drafts[title])</f>
        <v>Movies About Screenwriters</v>
      </c>
      <c r="D378" t="s">
        <v>999</v>
      </c>
      <c r="E378" t="str">
        <f>_xlfn.XLOOKUP(trivia_results[[#This Row],[drafter_id]],drafters[id],drafters[name],"")</f>
        <v>Evan Dickson</v>
      </c>
      <c r="G378" t="str">
        <f>_xlfn.XLOOKUP(trivia_results[[#This Row],[drafter_team_id]],drafter_teams[id],drafter_teams[name],"")</f>
        <v/>
      </c>
    </row>
    <row r="379" spans="2:7" x14ac:dyDescent="0.25">
      <c r="B379" s="4" t="s">
        <v>385</v>
      </c>
      <c r="C379" t="str">
        <f>_xlfn.XLOOKUP(trivia_results[[#This Row],[draft_id]],drafts[id],drafts[title])</f>
        <v>NASA</v>
      </c>
      <c r="D379" t="s">
        <v>987</v>
      </c>
      <c r="E379" t="str">
        <f>_xlfn.XLOOKUP(trivia_results[[#This Row],[drafter_id]],drafters[id],drafters[name],"")</f>
        <v>Alan Sepinwall</v>
      </c>
      <c r="G379" t="str">
        <f>_xlfn.XLOOKUP(trivia_results[[#This Row],[drafter_team_id]],drafter_teams[id],drafter_teams[name],"")</f>
        <v/>
      </c>
    </row>
    <row r="380" spans="2:7" x14ac:dyDescent="0.25">
      <c r="B380" s="4" t="s">
        <v>385</v>
      </c>
      <c r="C380" t="str">
        <f>_xlfn.XLOOKUP(trivia_results[[#This Row],[draft_id]],drafts[id],drafts[title])</f>
        <v>NASA</v>
      </c>
      <c r="D380" t="s">
        <v>1079</v>
      </c>
      <c r="E380" t="str">
        <f>_xlfn.XLOOKUP(trivia_results[[#This Row],[drafter_id]],drafters[id],drafters[name],"")</f>
        <v>Linda Holmes</v>
      </c>
      <c r="G380" t="str">
        <f>_xlfn.XLOOKUP(trivia_results[[#This Row],[drafter_team_id]],drafter_teams[id],drafter_teams[name],"")</f>
        <v/>
      </c>
    </row>
    <row r="381" spans="2:7" x14ac:dyDescent="0.25">
      <c r="B381" s="4" t="s">
        <v>264</v>
      </c>
      <c r="C381" t="str">
        <f>_xlfn.XLOOKUP(trivia_results[[#This Row],[draft_id]],drafts[id],drafts[title])</f>
        <v>Whoopi Goldberg</v>
      </c>
      <c r="D381" t="s">
        <v>1137</v>
      </c>
      <c r="E381" t="str">
        <f>_xlfn.XLOOKUP(trivia_results[[#This Row],[drafter_id]],drafters[id],drafters[name],"")</f>
        <v>Wynter Mitchell</v>
      </c>
      <c r="G381" t="str">
        <f>_xlfn.XLOOKUP(trivia_results[[#This Row],[drafter_team_id]],drafter_teams[id],drafter_teams[name],"")</f>
        <v/>
      </c>
    </row>
    <row r="382" spans="2:7" x14ac:dyDescent="0.25">
      <c r="B382" s="4" t="s">
        <v>264</v>
      </c>
      <c r="C382" t="str">
        <f>_xlfn.XLOOKUP(trivia_results[[#This Row],[draft_id]],drafts[id],drafts[title])</f>
        <v>Whoopi Goldberg</v>
      </c>
      <c r="D382" t="s">
        <v>885</v>
      </c>
      <c r="E382" t="str">
        <f>_xlfn.XLOOKUP(trivia_results[[#This Row],[drafter_id]],drafters[id],drafters[name],"")</f>
        <v>Guy Branum</v>
      </c>
      <c r="G382" t="str">
        <f>_xlfn.XLOOKUP(trivia_results[[#This Row],[drafter_team_id]],drafter_teams[id],drafter_teams[name],"")</f>
        <v/>
      </c>
    </row>
    <row r="383" spans="2:7" x14ac:dyDescent="0.25">
      <c r="B383" s="4" t="s">
        <v>564</v>
      </c>
      <c r="C383" t="str">
        <f>_xlfn.XLOOKUP(trivia_results[[#This Row],[draft_id]],drafts[id],drafts[title])</f>
        <v>Black Love</v>
      </c>
      <c r="D383" t="s">
        <v>861</v>
      </c>
      <c r="E383" t="str">
        <f>_xlfn.XLOOKUP(trivia_results[[#This Row],[drafter_id]],drafters[id],drafters[name],"")</f>
        <v>Carla Renata</v>
      </c>
      <c r="G383" t="str">
        <f>_xlfn.XLOOKUP(trivia_results[[#This Row],[drafter_team_id]],drafter_teams[id],drafter_teams[name],"")</f>
        <v/>
      </c>
    </row>
    <row r="384" spans="2:7" x14ac:dyDescent="0.25">
      <c r="B384" s="4" t="s">
        <v>564</v>
      </c>
      <c r="C384" t="str">
        <f>_xlfn.XLOOKUP(trivia_results[[#This Row],[draft_id]],drafts[id],drafts[title])</f>
        <v>Black Love</v>
      </c>
      <c r="D384" t="s">
        <v>1173</v>
      </c>
      <c r="E384" t="str">
        <f>_xlfn.XLOOKUP(trivia_results[[#This Row],[drafter_id]],drafters[id],drafters[name],"")</f>
        <v>Angelique Jackson</v>
      </c>
      <c r="G384" t="str">
        <f>_xlfn.XLOOKUP(trivia_results[[#This Row],[drafter_team_id]],drafter_teams[id],drafter_teams[name],"")</f>
        <v/>
      </c>
    </row>
    <row r="385" spans="2:7" x14ac:dyDescent="0.25">
      <c r="B385" s="4" t="s">
        <v>186</v>
      </c>
      <c r="C385" t="str">
        <f>_xlfn.XLOOKUP(trivia_results[[#This Row],[draft_id]],drafts[id],drafts[title])</f>
        <v>Will Smith</v>
      </c>
      <c r="D385" t="s">
        <v>913</v>
      </c>
      <c r="E385" t="str">
        <f>_xlfn.XLOOKUP(trivia_results[[#This Row],[drafter_id]],drafters[id],drafters[name],"")</f>
        <v>Chancellor Agard</v>
      </c>
      <c r="G385" t="str">
        <f>_xlfn.XLOOKUP(trivia_results[[#This Row],[drafter_team_id]],drafter_teams[id],drafter_teams[name],"")</f>
        <v/>
      </c>
    </row>
    <row r="386" spans="2:7" x14ac:dyDescent="0.25">
      <c r="B386" s="4" t="s">
        <v>186</v>
      </c>
      <c r="C386" t="str">
        <f>_xlfn.XLOOKUP(trivia_results[[#This Row],[draft_id]],drafts[id],drafts[title])</f>
        <v>Will Smith</v>
      </c>
      <c r="D386" t="s">
        <v>1075</v>
      </c>
      <c r="E386" t="str">
        <f>_xlfn.XLOOKUP(trivia_results[[#This Row],[drafter_id]],drafters[id],drafters[name],"")</f>
        <v>Derek Lawrence</v>
      </c>
      <c r="G386" t="str">
        <f>_xlfn.XLOOKUP(trivia_results[[#This Row],[drafter_team_id]],drafter_teams[id],drafter_teams[name],"")</f>
        <v/>
      </c>
    </row>
    <row r="387" spans="2:7" x14ac:dyDescent="0.25">
      <c r="B387" s="4" t="s">
        <v>278</v>
      </c>
      <c r="C387" t="str">
        <f>_xlfn.XLOOKUP(trivia_results[[#This Row],[draft_id]],drafts[id],drafts[title])</f>
        <v>Courtroom Movies</v>
      </c>
      <c r="D387" t="s">
        <v>875</v>
      </c>
      <c r="E387" t="str">
        <f>_xlfn.XLOOKUP(trivia_results[[#This Row],[drafter_id]],drafters[id],drafters[name],"")</f>
        <v>Larry Zerner</v>
      </c>
      <c r="G387" t="str">
        <f>_xlfn.XLOOKUP(trivia_results[[#This Row],[drafter_team_id]],drafter_teams[id],drafter_teams[name],"")</f>
        <v/>
      </c>
    </row>
    <row r="388" spans="2:7" x14ac:dyDescent="0.25">
      <c r="B388" s="4" t="s">
        <v>278</v>
      </c>
      <c r="C388" t="str">
        <f>_xlfn.XLOOKUP(trivia_results[[#This Row],[draft_id]],drafts[id],drafts[title])</f>
        <v>Courtroom Movies</v>
      </c>
      <c r="D388" t="s">
        <v>929</v>
      </c>
      <c r="E388" t="str">
        <f>_xlfn.XLOOKUP(trivia_results[[#This Row],[drafter_id]],drafters[id],drafters[name],"")</f>
        <v>Marc Calderaro</v>
      </c>
      <c r="G388" t="str">
        <f>_xlfn.XLOOKUP(trivia_results[[#This Row],[drafter_team_id]],drafter_teams[id],drafter_teams[name],"")</f>
        <v/>
      </c>
    </row>
    <row r="389" spans="2:7" x14ac:dyDescent="0.25">
      <c r="B389" s="4" t="s">
        <v>118</v>
      </c>
      <c r="C389" t="str">
        <f>_xlfn.XLOOKUP(trivia_results[[#This Row],[draft_id]],drafts[id],drafts[title])</f>
        <v>Batman vs. Superman Super Draft</v>
      </c>
      <c r="D389" t="s">
        <v>1115</v>
      </c>
      <c r="E389" t="str">
        <f>_xlfn.XLOOKUP(trivia_results[[#This Row],[drafter_id]],drafters[id],drafters[name],"")</f>
        <v>Ryan Marker</v>
      </c>
      <c r="G389" t="str">
        <f>_xlfn.XLOOKUP(trivia_results[[#This Row],[drafter_team_id]],drafter_teams[id],drafter_teams[name],"")</f>
        <v/>
      </c>
    </row>
    <row r="390" spans="2:7" x14ac:dyDescent="0.25">
      <c r="B390" s="4" t="s">
        <v>118</v>
      </c>
      <c r="C390" t="str">
        <f>_xlfn.XLOOKUP(trivia_results[[#This Row],[draft_id]],drafts[id],drafts[title])</f>
        <v>Batman vs. Superman Super Draft</v>
      </c>
      <c r="D390" t="s">
        <v>1027</v>
      </c>
      <c r="E390" t="str">
        <f>_xlfn.XLOOKUP(trivia_results[[#This Row],[drafter_id]],drafters[id],drafters[name],"")</f>
        <v>Devan Coggan</v>
      </c>
      <c r="G390" t="str">
        <f>_xlfn.XLOOKUP(trivia_results[[#This Row],[drafter_team_id]],drafter_teams[id],drafter_teams[name],"")</f>
        <v/>
      </c>
    </row>
    <row r="391" spans="2:7" x14ac:dyDescent="0.25">
      <c r="B391" s="4" t="s">
        <v>118</v>
      </c>
      <c r="C391" t="str">
        <f>_xlfn.XLOOKUP(trivia_results[[#This Row],[draft_id]],drafts[id],drafts[title])</f>
        <v>Batman vs. Superman Super Draft</v>
      </c>
      <c r="D391" t="s">
        <v>793</v>
      </c>
      <c r="E391" t="str">
        <f>_xlfn.XLOOKUP(trivia_results[[#This Row],[drafter_id]],drafters[id],drafters[name],"")</f>
        <v>Clarke Wolfe</v>
      </c>
      <c r="G391" t="str">
        <f>_xlfn.XLOOKUP(trivia_results[[#This Row],[drafter_team_id]],drafter_teams[id],drafter_teams[name],"")</f>
        <v/>
      </c>
    </row>
    <row r="392" spans="2:7" x14ac:dyDescent="0.25">
      <c r="B392" s="4" t="s">
        <v>118</v>
      </c>
      <c r="C392" t="str">
        <f>_xlfn.XLOOKUP(trivia_results[[#This Row],[draft_id]],drafts[id],drafts[title])</f>
        <v>Batman vs. Superman Super Draft</v>
      </c>
      <c r="D392" t="s">
        <v>809</v>
      </c>
      <c r="E392" t="str">
        <f>_xlfn.XLOOKUP(trivia_results[[#This Row],[drafter_id]],drafters[id],drafters[name],"")</f>
        <v>Marc Bernardin</v>
      </c>
      <c r="G392" t="str">
        <f>_xlfn.XLOOKUP(trivia_results[[#This Row],[drafter_team_id]],drafter_teams[id],drafter_teams[name],"")</f>
        <v/>
      </c>
    </row>
    <row r="393" spans="2:7" x14ac:dyDescent="0.25">
      <c r="B393" s="4" t="s">
        <v>496</v>
      </c>
      <c r="C393" t="str">
        <f>_xlfn.XLOOKUP(trivia_results[[#This Row],[draft_id]],drafts[id],drafts[title])</f>
        <v>Gators &amp; Crocs</v>
      </c>
      <c r="D393" t="s">
        <v>887</v>
      </c>
      <c r="E393" t="str">
        <f>_xlfn.XLOOKUP(trivia_results[[#This Row],[drafter_id]],drafters[id],drafters[name],"")</f>
        <v>David Ian McKendry</v>
      </c>
      <c r="G393" t="str">
        <f>_xlfn.XLOOKUP(trivia_results[[#This Row],[drafter_team_id]],drafter_teams[id],drafter_teams[name],"")</f>
        <v/>
      </c>
    </row>
    <row r="394" spans="2:7" x14ac:dyDescent="0.25">
      <c r="B394" s="4" t="s">
        <v>496</v>
      </c>
      <c r="C394" t="str">
        <f>_xlfn.XLOOKUP(trivia_results[[#This Row],[draft_id]],drafts[id],drafts[title])</f>
        <v>Gators &amp; Crocs</v>
      </c>
      <c r="D394" t="s">
        <v>845</v>
      </c>
      <c r="E394" t="str">
        <f>_xlfn.XLOOKUP(trivia_results[[#This Row],[drafter_id]],drafters[id],drafters[name],"")</f>
        <v>Rebekah McKendry</v>
      </c>
      <c r="G394" t="str">
        <f>_xlfn.XLOOKUP(trivia_results[[#This Row],[drafter_team_id]],drafter_teams[id],drafter_teams[name],"")</f>
        <v/>
      </c>
    </row>
    <row r="395" spans="2:7" x14ac:dyDescent="0.25">
      <c r="B395" s="4" t="s">
        <v>224</v>
      </c>
      <c r="C395" t="str">
        <f>_xlfn.XLOOKUP(trivia_results[[#This Row],[draft_id]],drafts[id],drafts[title])</f>
        <v>Happy Madison Productions</v>
      </c>
      <c r="D395" t="s">
        <v>1055</v>
      </c>
      <c r="E395" t="str">
        <f>_xlfn.XLOOKUP(trivia_results[[#This Row],[drafter_id]],drafters[id],drafters[name],"")</f>
        <v>Alexei Toliopoulos</v>
      </c>
      <c r="G395" t="str">
        <f>_xlfn.XLOOKUP(trivia_results[[#This Row],[drafter_team_id]],drafter_teams[id],drafter_teams[name],"")</f>
        <v/>
      </c>
    </row>
    <row r="396" spans="2:7" x14ac:dyDescent="0.25">
      <c r="B396" s="4" t="s">
        <v>224</v>
      </c>
      <c r="C396" t="str">
        <f>_xlfn.XLOOKUP(trivia_results[[#This Row],[draft_id]],drafts[id],drafts[title])</f>
        <v>Happy Madison Productions</v>
      </c>
      <c r="D396" t="s">
        <v>1191</v>
      </c>
      <c r="E396" t="str">
        <f>_xlfn.XLOOKUP(trivia_results[[#This Row],[drafter_id]],drafters[id],drafters[name],"")</f>
        <v>Cameron James</v>
      </c>
      <c r="G396" t="str">
        <f>_xlfn.XLOOKUP(trivia_results[[#This Row],[drafter_team_id]],drafter_teams[id],drafter_teams[name],"")</f>
        <v/>
      </c>
    </row>
    <row r="397" spans="2:7" x14ac:dyDescent="0.25">
      <c r="B397" s="4" t="s">
        <v>254</v>
      </c>
      <c r="C397" t="str">
        <f>_xlfn.XLOOKUP(trivia_results[[#This Row],[draft_id]],drafts[id],drafts[title])</f>
        <v>2021 Mega Draft</v>
      </c>
      <c r="D397" t="s">
        <v>1237</v>
      </c>
      <c r="E397" t="str">
        <f>_xlfn.XLOOKUP(trivia_results[[#This Row],[drafter_id]],drafters[id],drafters[name],"")</f>
        <v>Clay Keller</v>
      </c>
      <c r="G397" t="str">
        <f>_xlfn.XLOOKUP(trivia_results[[#This Row],[drafter_team_id]],drafter_teams[id],drafter_teams[name],"")</f>
        <v/>
      </c>
    </row>
    <row r="398" spans="2:7" x14ac:dyDescent="0.25">
      <c r="B398" s="4" t="s">
        <v>254</v>
      </c>
      <c r="C398" t="str">
        <f>_xlfn.XLOOKUP(trivia_results[[#This Row],[draft_id]],drafts[id],drafts[title])</f>
        <v>2021 Mega Draft</v>
      </c>
      <c r="D398" t="s">
        <v>915</v>
      </c>
      <c r="E398" t="str">
        <f>_xlfn.XLOOKUP(trivia_results[[#This Row],[drafter_id]],drafters[id],drafters[name],"")</f>
        <v>Billy Ray Brewton</v>
      </c>
      <c r="G398" t="str">
        <f>_xlfn.XLOOKUP(trivia_results[[#This Row],[drafter_team_id]],drafter_teams[id],drafter_teams[name],"")</f>
        <v/>
      </c>
    </row>
    <row r="399" spans="2:7" x14ac:dyDescent="0.25">
      <c r="B399" s="4" t="s">
        <v>254</v>
      </c>
      <c r="C399" t="str">
        <f>_xlfn.XLOOKUP(trivia_results[[#This Row],[draft_id]],drafts[id],drafts[title])</f>
        <v>2021 Mega Draft</v>
      </c>
      <c r="D399" t="s">
        <v>1009</v>
      </c>
      <c r="E399" t="str">
        <f>_xlfn.XLOOKUP(trivia_results[[#This Row],[drafter_id]],drafters[id],drafters[name],"")</f>
        <v>Drea Clark</v>
      </c>
      <c r="G399" t="str">
        <f>_xlfn.XLOOKUP(trivia_results[[#This Row],[drafter_team_id]],drafter_teams[id],drafter_teams[name],"")</f>
        <v/>
      </c>
    </row>
    <row r="400" spans="2:7" x14ac:dyDescent="0.25">
      <c r="B400" s="4" t="s">
        <v>254</v>
      </c>
      <c r="C400" t="str">
        <f>_xlfn.XLOOKUP(trivia_results[[#This Row],[draft_id]],drafts[id],drafts[title])</f>
        <v>2021 Mega Draft</v>
      </c>
      <c r="D400" t="s">
        <v>1133</v>
      </c>
      <c r="E400" t="str">
        <f>_xlfn.XLOOKUP(trivia_results[[#This Row],[drafter_id]],drafters[id],drafters[name],"")</f>
        <v>Oriana Nudo</v>
      </c>
      <c r="G400" t="str">
        <f>_xlfn.XLOOKUP(trivia_results[[#This Row],[drafter_team_id]],drafter_teams[id],drafter_teams[name],"")</f>
        <v/>
      </c>
    </row>
    <row r="401" spans="2:9" x14ac:dyDescent="0.25">
      <c r="B401" s="4" t="s">
        <v>657</v>
      </c>
      <c r="C401" t="str">
        <f>_xlfn.XLOOKUP(trivia_results[[#This Row],[draft_id]],drafts[id],drafts[title])</f>
        <v>21st Century Female Action</v>
      </c>
      <c r="D401" t="s">
        <v>823</v>
      </c>
      <c r="E401" t="str">
        <f>_xlfn.XLOOKUP(trivia_results[[#This Row],[drafter_id]],drafters[id],drafters[name],"")</f>
        <v>Anna Bogutskaya</v>
      </c>
      <c r="G401" t="str">
        <f>_xlfn.XLOOKUP(trivia_results[[#This Row],[drafter_team_id]],drafter_teams[id],drafter_teams[name],"")</f>
        <v/>
      </c>
    </row>
    <row r="402" spans="2:9" x14ac:dyDescent="0.25">
      <c r="B402" s="4" t="s">
        <v>657</v>
      </c>
      <c r="C402" t="str">
        <f>_xlfn.XLOOKUP(trivia_results[[#This Row],[draft_id]],drafts[id],drafts[title])</f>
        <v>21st Century Female Action</v>
      </c>
      <c r="D402" t="s">
        <v>833</v>
      </c>
      <c r="E402" t="str">
        <f>_xlfn.XLOOKUP(trivia_results[[#This Row],[drafter_id]],drafters[id],drafters[name],"")</f>
        <v>Jordan Crucchiola</v>
      </c>
      <c r="G402" t="str">
        <f>_xlfn.XLOOKUP(trivia_results[[#This Row],[drafter_team_id]],drafter_teams[id],drafter_teams[name],"")</f>
        <v/>
      </c>
    </row>
    <row r="403" spans="2:9" x14ac:dyDescent="0.25">
      <c r="B403" s="4" t="s">
        <v>578</v>
      </c>
      <c r="C403" t="str">
        <f>_xlfn.XLOOKUP(trivia_results[[#This Row],[draft_id]],drafts[id],drafts[title])</f>
        <v>Penelope Spheeris</v>
      </c>
      <c r="D403" t="s">
        <v>785</v>
      </c>
      <c r="E403" t="str">
        <f>_xlfn.XLOOKUP(trivia_results[[#This Row],[drafter_id]],drafters[id],drafters[name],"")</f>
        <v>Simon Abrams</v>
      </c>
      <c r="G403" t="str">
        <f>_xlfn.XLOOKUP(trivia_results[[#This Row],[drafter_team_id]],drafter_teams[id],drafter_teams[name],"")</f>
        <v/>
      </c>
    </row>
    <row r="404" spans="2:9" x14ac:dyDescent="0.25">
      <c r="B404" s="4" t="s">
        <v>578</v>
      </c>
      <c r="C404" t="str">
        <f>_xlfn.XLOOKUP(trivia_results[[#This Row],[draft_id]],drafts[id],drafts[title])</f>
        <v>Penelope Spheeris</v>
      </c>
      <c r="D404" t="s">
        <v>1009</v>
      </c>
      <c r="E404" t="str">
        <f>_xlfn.XLOOKUP(trivia_results[[#This Row],[drafter_id]],drafters[id],drafters[name],"")</f>
        <v>Drea Clark</v>
      </c>
      <c r="G404" t="str">
        <f>_xlfn.XLOOKUP(trivia_results[[#This Row],[drafter_team_id]],drafter_teams[id],drafter_teams[name],"")</f>
        <v/>
      </c>
    </row>
    <row r="405" spans="2:9" x14ac:dyDescent="0.25">
      <c r="B405" s="4" t="s">
        <v>558</v>
      </c>
      <c r="C405" t="str">
        <f>_xlfn.XLOOKUP(trivia_results[[#This Row],[draft_id]],drafts[id],drafts[title])</f>
        <v>Ray Harryhausen</v>
      </c>
      <c r="D405" t="s">
        <v>835</v>
      </c>
      <c r="E405" t="str">
        <f>_xlfn.XLOOKUP(trivia_results[[#This Row],[drafter_id]],drafters[id],drafters[name],"")</f>
        <v>Frank Dietz</v>
      </c>
      <c r="G405" t="str">
        <f>_xlfn.XLOOKUP(trivia_results[[#This Row],[drafter_team_id]],drafter_teams[id],drafter_teams[name],"")</f>
        <v/>
      </c>
    </row>
    <row r="406" spans="2:9" x14ac:dyDescent="0.25">
      <c r="B406" s="4" t="s">
        <v>558</v>
      </c>
      <c r="C406" t="str">
        <f>_xlfn.XLOOKUP(trivia_results[[#This Row],[draft_id]],drafts[id],drafts[title])</f>
        <v>Ray Harryhausen</v>
      </c>
      <c r="D406" t="s">
        <v>865</v>
      </c>
      <c r="E406" t="str">
        <f>_xlfn.XLOOKUP(trivia_results[[#This Row],[drafter_id]],drafters[id],drafters[name],"")</f>
        <v>Frank H. Woodward</v>
      </c>
      <c r="G406" t="str">
        <f>_xlfn.XLOOKUP(trivia_results[[#This Row],[drafter_team_id]],drafter_teams[id],drafter_teams[name],"")</f>
        <v/>
      </c>
    </row>
    <row r="407" spans="2:9" x14ac:dyDescent="0.25">
      <c r="B407" s="4" t="s">
        <v>363</v>
      </c>
      <c r="C407" t="str">
        <f>_xlfn.XLOOKUP(trivia_results[[#This Row],[draft_id]],drafts[id],drafts[title])</f>
        <v>M. Night Shyamalan Super Draft</v>
      </c>
      <c r="D407" t="s">
        <v>1131</v>
      </c>
      <c r="E407" t="str">
        <f>_xlfn.XLOOKUP(trivia_results[[#This Row],[drafter_id]],drafters[id],drafters[name],"")</f>
        <v>Josh Baker</v>
      </c>
      <c r="G407" t="str">
        <f>_xlfn.XLOOKUP(trivia_results[[#This Row],[drafter_team_id]],drafter_teams[id],drafter_teams[name],"")</f>
        <v/>
      </c>
    </row>
    <row r="408" spans="2:9" x14ac:dyDescent="0.25">
      <c r="B408" s="4" t="s">
        <v>363</v>
      </c>
      <c r="C408" t="str">
        <f>_xlfn.XLOOKUP(trivia_results[[#This Row],[draft_id]],drafts[id],drafts[title])</f>
        <v>M. Night Shyamalan Super Draft</v>
      </c>
      <c r="D408" t="s">
        <v>1160</v>
      </c>
      <c r="E408" t="str">
        <f>_xlfn.XLOOKUP(trivia_results[[#This Row],[drafter_id]],drafters[id],drafters[name],"")</f>
        <v>Scott Beck</v>
      </c>
      <c r="G408" t="str">
        <f>_xlfn.XLOOKUP(trivia_results[[#This Row],[drafter_team_id]],drafter_teams[id],drafter_teams[name],"")</f>
        <v/>
      </c>
    </row>
    <row r="409" spans="2:9" x14ac:dyDescent="0.25">
      <c r="B409" s="4" t="s">
        <v>363</v>
      </c>
      <c r="C409" t="str">
        <f>_xlfn.XLOOKUP(trivia_results[[#This Row],[draft_id]],drafts[id],drafts[title])</f>
        <v>M. Night Shyamalan Super Draft</v>
      </c>
      <c r="D409" t="s">
        <v>1169</v>
      </c>
      <c r="E409" t="str">
        <f>_xlfn.XLOOKUP(trivia_results[[#This Row],[drafter_id]],drafters[id],drafters[name],"")</f>
        <v>Bryan Woods</v>
      </c>
      <c r="G409" t="str">
        <f>_xlfn.XLOOKUP(trivia_results[[#This Row],[drafter_team_id]],drafter_teams[id],drafter_teams[name],"")</f>
        <v/>
      </c>
    </row>
    <row r="410" spans="2:9" x14ac:dyDescent="0.25">
      <c r="B410" s="5" t="s">
        <v>363</v>
      </c>
      <c r="C410" t="str">
        <f>_xlfn.XLOOKUP(trivia_results[[#This Row],[draft_id]],drafts[id],drafts[title])</f>
        <v>M. Night Shyamalan Super Draft</v>
      </c>
      <c r="D410" t="s">
        <v>991</v>
      </c>
      <c r="E410" t="str">
        <f>_xlfn.XLOOKUP(trivia_results[[#This Row],[drafter_id]],drafters[id],drafters[name],"")</f>
        <v>Jonathan Baker</v>
      </c>
      <c r="G410" t="str">
        <f>_xlfn.XLOOKUP(trivia_results[[#This Row],[drafter_team_id]],drafter_teams[id],drafter_teams[name],"")</f>
        <v/>
      </c>
    </row>
    <row r="411" spans="2:9" x14ac:dyDescent="0.25">
      <c r="B411" s="4" t="s">
        <v>308</v>
      </c>
      <c r="C411" t="str">
        <f>_xlfn.XLOOKUP(trivia_results[[#This Row],[draft_id]],drafts[id],drafts[title])</f>
        <v>Orson Welles</v>
      </c>
      <c r="D411" t="s">
        <v>1177</v>
      </c>
      <c r="E411" t="str">
        <f>_xlfn.XLOOKUP(trivia_results[[#This Row],[drafter_id]],drafters[id],drafters[name],"")</f>
        <v>Darren Franich</v>
      </c>
      <c r="G411" t="str">
        <f>_xlfn.XLOOKUP(trivia_results[[#This Row],[drafter_team_id]],drafter_teams[id],drafter_teams[name],"")</f>
        <v/>
      </c>
    </row>
    <row r="412" spans="2:9" x14ac:dyDescent="0.25">
      <c r="B412" s="4" t="s">
        <v>308</v>
      </c>
      <c r="C412" t="str">
        <f>_xlfn.XLOOKUP(trivia_results[[#This Row],[draft_id]],drafts[id],drafts[title])</f>
        <v>Orson Welles</v>
      </c>
      <c r="D412" t="s">
        <v>789</v>
      </c>
      <c r="E412" t="str">
        <f>_xlfn.XLOOKUP(trivia_results[[#This Row],[drafter_id]],drafters[id],drafters[name],"")</f>
        <v>Bryan Cogman</v>
      </c>
      <c r="G412" t="str">
        <f>_xlfn.XLOOKUP(trivia_results[[#This Row],[drafter_team_id]],drafter_teams[id],drafter_teams[name],"")</f>
        <v/>
      </c>
    </row>
    <row r="413" spans="2:9" x14ac:dyDescent="0.25">
      <c r="B413" s="4" t="s">
        <v>298</v>
      </c>
      <c r="C413" t="str">
        <f>_xlfn.XLOOKUP(trivia_results[[#This Row],[draft_id]],drafts[id],drafts[title])</f>
        <v>Space Horror</v>
      </c>
      <c r="D413" t="s">
        <v>969</v>
      </c>
      <c r="E413" t="str">
        <f>_xlfn.XLOOKUP(trivia_results[[#This Row],[drafter_id]],drafters[id],drafters[name],"")</f>
        <v>Graham Skipper</v>
      </c>
      <c r="G413" t="str">
        <f>_xlfn.XLOOKUP(trivia_results[[#This Row],[drafter_team_id]],drafter_teams[id],drafter_teams[name],"")</f>
        <v/>
      </c>
    </row>
    <row r="414" spans="2:9" x14ac:dyDescent="0.25">
      <c r="B414" s="4" t="s">
        <v>298</v>
      </c>
      <c r="C414" t="str">
        <f>_xlfn.XLOOKUP(trivia_results[[#This Row],[draft_id]],drafts[id],drafts[title])</f>
        <v>Space Horror</v>
      </c>
      <c r="D414" t="s">
        <v>1121</v>
      </c>
      <c r="E414" t="str">
        <f>_xlfn.XLOOKUP(trivia_results[[#This Row],[drafter_id]],drafters[id],drafters[name],"")</f>
        <v>Jenelle Riley</v>
      </c>
      <c r="G414" t="str">
        <f>_xlfn.XLOOKUP(trivia_results[[#This Row],[drafter_team_id]],drafter_teams[id],drafter_teams[name],"")</f>
        <v/>
      </c>
    </row>
    <row r="415" spans="2:9" x14ac:dyDescent="0.25">
      <c r="B415" s="4" t="s">
        <v>256</v>
      </c>
      <c r="C415" t="str">
        <f>_xlfn.XLOOKUP(trivia_results[[#This Row],[draft_id]],drafts[id],drafts[title])</f>
        <v>'70s Sports</v>
      </c>
      <c r="D415" t="s">
        <v>987</v>
      </c>
      <c r="E415" t="str">
        <f>_xlfn.XLOOKUP(trivia_results[[#This Row],[drafter_id]],drafters[id],drafters[name],"")</f>
        <v>Alan Sepinwall</v>
      </c>
      <c r="G415" t="str">
        <f>_xlfn.XLOOKUP(trivia_results[[#This Row],[drafter_team_id]],drafter_teams[id],drafter_teams[name],"")</f>
        <v/>
      </c>
      <c r="H415" s="9">
        <v>3</v>
      </c>
      <c r="I415" s="9">
        <v>1</v>
      </c>
    </row>
    <row r="416" spans="2:9" x14ac:dyDescent="0.25">
      <c r="B416" s="4" t="s">
        <v>256</v>
      </c>
      <c r="C416" t="str">
        <f>_xlfn.XLOOKUP(trivia_results[[#This Row],[draft_id]],drafts[id],drafts[title])</f>
        <v>'70s Sports</v>
      </c>
      <c r="D416" t="s">
        <v>1193</v>
      </c>
      <c r="E416" t="str">
        <f>_xlfn.XLOOKUP(trivia_results[[#This Row],[drafter_id]],drafters[id],drafters[name],"")</f>
        <v>Daniel Fienberg</v>
      </c>
      <c r="G416" t="str">
        <f>_xlfn.XLOOKUP(trivia_results[[#This Row],[drafter_team_id]],drafter_teams[id],drafter_teams[name],"")</f>
        <v/>
      </c>
      <c r="H416" s="9">
        <v>2</v>
      </c>
      <c r="I416" s="9">
        <v>2</v>
      </c>
    </row>
    <row r="417" spans="2:9" x14ac:dyDescent="0.25">
      <c r="B417" s="4" t="s">
        <v>377</v>
      </c>
      <c r="C417" t="str">
        <f>_xlfn.XLOOKUP(trivia_results[[#This Row],[draft_id]],drafts[id],drafts[title])</f>
        <v>Dance</v>
      </c>
      <c r="D417" t="s">
        <v>797</v>
      </c>
      <c r="E417" t="str">
        <f>_xlfn.XLOOKUP(trivia_results[[#This Row],[drafter_id]],drafters[id],drafters[name],"")</f>
        <v>William Bibbiani</v>
      </c>
      <c r="G417" t="str">
        <f>_xlfn.XLOOKUP(trivia_results[[#This Row],[drafter_team_id]],drafter_teams[id],drafter_teams[name],"")</f>
        <v/>
      </c>
    </row>
    <row r="418" spans="2:9" x14ac:dyDescent="0.25">
      <c r="B418" s="4" t="s">
        <v>377</v>
      </c>
      <c r="C418" t="str">
        <f>_xlfn.XLOOKUP(trivia_results[[#This Row],[draft_id]],drafts[id],drafts[title])</f>
        <v>Dance</v>
      </c>
      <c r="D418" t="s">
        <v>1033</v>
      </c>
      <c r="E418" t="str">
        <f>_xlfn.XLOOKUP(trivia_results[[#This Row],[drafter_id]],drafters[id],drafters[name],"")</f>
        <v>Liz Shannon Miller</v>
      </c>
      <c r="G418" t="str">
        <f>_xlfn.XLOOKUP(trivia_results[[#This Row],[drafter_team_id]],drafter_teams[id],drafter_teams[name],"")</f>
        <v/>
      </c>
    </row>
    <row r="419" spans="2:9" x14ac:dyDescent="0.25">
      <c r="B419" s="4" t="s">
        <v>705</v>
      </c>
      <c r="C419" t="str">
        <f>_xlfn.XLOOKUP(trivia_results[[#This Row],[draft_id]],drafts[id],drafts[title])</f>
        <v>1997 Mini-Mega</v>
      </c>
      <c r="D419" t="s">
        <v>1237</v>
      </c>
      <c r="E419" t="str">
        <f>_xlfn.XLOOKUP(trivia_results[[#This Row],[drafter_id]],drafters[id],drafters[name],"")</f>
        <v>Clay Keller</v>
      </c>
      <c r="G419" t="str">
        <f>_xlfn.XLOOKUP(trivia_results[[#This Row],[drafter_team_id]],drafter_teams[id],drafter_teams[name],"")</f>
        <v/>
      </c>
    </row>
    <row r="420" spans="2:9" x14ac:dyDescent="0.25">
      <c r="B420" s="4" t="s">
        <v>705</v>
      </c>
      <c r="C420" t="str">
        <f>_xlfn.XLOOKUP(trivia_results[[#This Row],[draft_id]],drafts[id],drafts[title])</f>
        <v>1997 Mini-Mega</v>
      </c>
      <c r="D420" t="s">
        <v>1137</v>
      </c>
      <c r="E420" t="str">
        <f>_xlfn.XLOOKUP(trivia_results[[#This Row],[drafter_id]],drafters[id],drafters[name],"")</f>
        <v>Wynter Mitchell</v>
      </c>
      <c r="G420" t="str">
        <f>_xlfn.XLOOKUP(trivia_results[[#This Row],[drafter_team_id]],drafter_teams[id],drafter_teams[name],"")</f>
        <v/>
      </c>
    </row>
    <row r="421" spans="2:9" x14ac:dyDescent="0.25">
      <c r="B421" s="4" t="s">
        <v>705</v>
      </c>
      <c r="C421" t="str">
        <f>_xlfn.XLOOKUP(trivia_results[[#This Row],[draft_id]],drafts[id],drafts[title])</f>
        <v>1997 Mini-Mega</v>
      </c>
      <c r="D421" t="s">
        <v>1181</v>
      </c>
      <c r="E421" t="str">
        <f>_xlfn.XLOOKUP(trivia_results[[#This Row],[drafter_id]],drafters[id],drafters[name],"")</f>
        <v>Kristy Puchko</v>
      </c>
      <c r="G421" t="str">
        <f>_xlfn.XLOOKUP(trivia_results[[#This Row],[drafter_team_id]],drafter_teams[id],drafter_teams[name],"")</f>
        <v/>
      </c>
    </row>
    <row r="422" spans="2:9" x14ac:dyDescent="0.25">
      <c r="B422" s="4" t="s">
        <v>705</v>
      </c>
      <c r="C422" t="str">
        <f>_xlfn.XLOOKUP(trivia_results[[#This Row],[draft_id]],drafts[id],drafts[title])</f>
        <v>1997 Mini-Mega</v>
      </c>
      <c r="D422" t="s">
        <v>1095</v>
      </c>
      <c r="E422" t="str">
        <f>_xlfn.XLOOKUP(trivia_results[[#This Row],[drafter_id]],drafters[id],drafters[name],"")</f>
        <v>Katey Rich</v>
      </c>
      <c r="G422" t="str">
        <f>_xlfn.XLOOKUP(trivia_results[[#This Row],[drafter_team_id]],drafter_teams[id],drafter_teams[name],"")</f>
        <v/>
      </c>
    </row>
    <row r="423" spans="2:9" x14ac:dyDescent="0.25">
      <c r="B423" s="4" t="s">
        <v>150</v>
      </c>
      <c r="C423" t="str">
        <f>_xlfn.XLOOKUP(trivia_results[[#This Row],[draft_id]],drafts[id],drafts[title])</f>
        <v>Hotels &amp; Motels</v>
      </c>
      <c r="D423" t="s">
        <v>905</v>
      </c>
      <c r="E423" t="str">
        <f>_xlfn.XLOOKUP(trivia_results[[#This Row],[drafter_id]],drafters[id],drafters[name],"")</f>
        <v>Phil Iscove</v>
      </c>
      <c r="G423" t="str">
        <f>_xlfn.XLOOKUP(trivia_results[[#This Row],[drafter_team_id]],drafter_teams[id],drafter_teams[name],"")</f>
        <v/>
      </c>
      <c r="H423" s="9">
        <v>3</v>
      </c>
      <c r="I423" s="9">
        <v>1</v>
      </c>
    </row>
    <row r="424" spans="2:9" x14ac:dyDescent="0.25">
      <c r="B424" s="4" t="s">
        <v>150</v>
      </c>
      <c r="C424" t="str">
        <f>_xlfn.XLOOKUP(trivia_results[[#This Row],[draft_id]],drafts[id],drafts[title])</f>
        <v>Hotels &amp; Motels</v>
      </c>
      <c r="D424" t="s">
        <v>825</v>
      </c>
      <c r="E424" t="str">
        <f>_xlfn.XLOOKUP(trivia_results[[#This Row],[drafter_id]],drafters[id],drafters[name],"")</f>
        <v>Kenny Neibart</v>
      </c>
      <c r="G424" t="str">
        <f>_xlfn.XLOOKUP(trivia_results[[#This Row],[drafter_team_id]],drafter_teams[id],drafter_teams[name],"")</f>
        <v/>
      </c>
      <c r="H424" s="9">
        <v>0</v>
      </c>
      <c r="I424" s="9">
        <v>2</v>
      </c>
    </row>
    <row r="425" spans="2:9" x14ac:dyDescent="0.25">
      <c r="B425" s="4" t="s">
        <v>735</v>
      </c>
      <c r="C425" t="str">
        <f>_xlfn.XLOOKUP(trivia_results[[#This Row],[draft_id]],drafts[id],drafts[title])</f>
        <v>John Waters</v>
      </c>
      <c r="D425" t="s">
        <v>1241</v>
      </c>
      <c r="E425" t="str">
        <f>_xlfn.XLOOKUP(trivia_results[[#This Row],[drafter_id]],drafters[id],drafters[name],"")</f>
        <v>Jason Shawhan</v>
      </c>
      <c r="G425" t="str">
        <f>_xlfn.XLOOKUP(trivia_results[[#This Row],[drafter_team_id]],drafter_teams[id],drafter_teams[name],"")</f>
        <v/>
      </c>
    </row>
    <row r="426" spans="2:9" x14ac:dyDescent="0.25">
      <c r="B426" s="4" t="s">
        <v>735</v>
      </c>
      <c r="C426" t="str">
        <f>_xlfn.XLOOKUP(trivia_results[[#This Row],[draft_id]],drafts[id],drafts[title])</f>
        <v>John Waters</v>
      </c>
      <c r="D426" t="s">
        <v>915</v>
      </c>
      <c r="E426" t="str">
        <f>_xlfn.XLOOKUP(trivia_results[[#This Row],[drafter_id]],drafters[id],drafters[name],"")</f>
        <v>Billy Ray Brewton</v>
      </c>
      <c r="G426" t="str">
        <f>_xlfn.XLOOKUP(trivia_results[[#This Row],[drafter_team_id]],drafter_teams[id],drafter_teams[name],"")</f>
        <v/>
      </c>
    </row>
    <row r="427" spans="2:9" x14ac:dyDescent="0.25">
      <c r="B427" s="4" t="s">
        <v>500</v>
      </c>
      <c r="C427" t="str">
        <f>_xlfn.XLOOKUP(trivia_results[[#This Row],[draft_id]],drafts[id],drafts[title])</f>
        <v>'90s Directorial Debuts</v>
      </c>
      <c r="D427" t="s">
        <v>867</v>
      </c>
      <c r="E427" t="str">
        <f>_xlfn.XLOOKUP(trivia_results[[#This Row],[drafter_id]],drafters[id],drafters[name],"")</f>
        <v>Mark Harris</v>
      </c>
      <c r="G427" t="str">
        <f>_xlfn.XLOOKUP(trivia_results[[#This Row],[drafter_team_id]],drafter_teams[id],drafter_teams[name],"")</f>
        <v/>
      </c>
    </row>
    <row r="428" spans="2:9" x14ac:dyDescent="0.25">
      <c r="B428" s="4" t="s">
        <v>500</v>
      </c>
      <c r="C428" t="str">
        <f>_xlfn.XLOOKUP(trivia_results[[#This Row],[draft_id]],drafts[id],drafts[title])</f>
        <v>'90s Directorial Debuts</v>
      </c>
      <c r="D428" t="s">
        <v>781</v>
      </c>
      <c r="E428" t="str">
        <f>_xlfn.XLOOKUP(trivia_results[[#This Row],[drafter_id]],drafters[id],drafters[name],"")</f>
        <v>Adam B. Vary</v>
      </c>
      <c r="G428" t="str">
        <f>_xlfn.XLOOKUP(trivia_results[[#This Row],[drafter_team_id]],drafter_teams[id],drafter_teams[name],"")</f>
        <v/>
      </c>
    </row>
    <row r="429" spans="2:9" x14ac:dyDescent="0.25">
      <c r="B429" s="4" t="s">
        <v>340</v>
      </c>
      <c r="C429" t="str">
        <f>_xlfn.XLOOKUP(trivia_results[[#This Row],[draft_id]],drafts[id],drafts[title])</f>
        <v>F Cinemascore Super Draft</v>
      </c>
      <c r="D429" t="s">
        <v>957</v>
      </c>
      <c r="E429" t="str">
        <f>_xlfn.XLOOKUP(trivia_results[[#This Row],[drafter_id]],drafters[id],drafters[name],"")</f>
        <v>Chris Feil</v>
      </c>
      <c r="G429" t="str">
        <f>_xlfn.XLOOKUP(trivia_results[[#This Row],[drafter_team_id]],drafter_teams[id],drafter_teams[name],"")</f>
        <v/>
      </c>
    </row>
    <row r="430" spans="2:9" x14ac:dyDescent="0.25">
      <c r="B430" s="4" t="s">
        <v>340</v>
      </c>
      <c r="C430" t="str">
        <f>_xlfn.XLOOKUP(trivia_results[[#This Row],[draft_id]],drafts[id],drafts[title])</f>
        <v>F Cinemascore Super Draft</v>
      </c>
      <c r="D430" t="s">
        <v>1213</v>
      </c>
      <c r="E430" t="str">
        <f>_xlfn.XLOOKUP(trivia_results[[#This Row],[drafter_id]],drafters[id],drafters[name],"")</f>
        <v>Gavin Mevius</v>
      </c>
      <c r="G430" t="str">
        <f>_xlfn.XLOOKUP(trivia_results[[#This Row],[drafter_team_id]],drafter_teams[id],drafter_teams[name],"")</f>
        <v/>
      </c>
    </row>
    <row r="431" spans="2:9" x14ac:dyDescent="0.25">
      <c r="B431" s="4" t="s">
        <v>340</v>
      </c>
      <c r="C431" t="str">
        <f>_xlfn.XLOOKUP(trivia_results[[#This Row],[draft_id]],drafts[id],drafts[title])</f>
        <v>F Cinemascore Super Draft</v>
      </c>
      <c r="D431" t="s">
        <v>1069</v>
      </c>
      <c r="E431" t="str">
        <f>_xlfn.XLOOKUP(trivia_results[[#This Row],[drafter_id]],drafters[id],drafters[name],"")</f>
        <v>Luis Rendon</v>
      </c>
      <c r="G431" t="str">
        <f>_xlfn.XLOOKUP(trivia_results[[#This Row],[drafter_team_id]],drafter_teams[id],drafter_teams[name],"")</f>
        <v/>
      </c>
    </row>
    <row r="432" spans="2:9" x14ac:dyDescent="0.25">
      <c r="B432" s="4" t="s">
        <v>340</v>
      </c>
      <c r="C432" t="str">
        <f>_xlfn.XLOOKUP(trivia_results[[#This Row],[draft_id]],drafts[id],drafts[title])</f>
        <v>F Cinemascore Super Draft</v>
      </c>
      <c r="D432" t="s">
        <v>799</v>
      </c>
      <c r="E432" t="str">
        <f>_xlfn.XLOOKUP(trivia_results[[#This Row],[drafter_id]],drafters[id],drafters[name],"")</f>
        <v>Joe Reid</v>
      </c>
      <c r="G432" t="str">
        <f>_xlfn.XLOOKUP(trivia_results[[#This Row],[drafter_team_id]],drafter_teams[id],drafter_teams[name],"")</f>
        <v/>
      </c>
    </row>
    <row r="433" spans="2:7" x14ac:dyDescent="0.25">
      <c r="B433" s="4" t="s">
        <v>711</v>
      </c>
      <c r="C433" t="str">
        <f>_xlfn.XLOOKUP(trivia_results[[#This Row],[draft_id]],drafts[id],drafts[title])</f>
        <v>Ryan Gosling</v>
      </c>
      <c r="D433" t="s">
        <v>833</v>
      </c>
      <c r="E433" t="str">
        <f>_xlfn.XLOOKUP(trivia_results[[#This Row],[drafter_id]],drafters[id],drafters[name],"")</f>
        <v>Jordan Crucchiola</v>
      </c>
      <c r="G433" t="str">
        <f>_xlfn.XLOOKUP(trivia_results[[#This Row],[drafter_team_id]],drafter_teams[id],drafter_teams[name],"")</f>
        <v/>
      </c>
    </row>
    <row r="434" spans="2:7" x14ac:dyDescent="0.25">
      <c r="B434" s="4" t="s">
        <v>711</v>
      </c>
      <c r="C434" t="str">
        <f>_xlfn.XLOOKUP(trivia_results[[#This Row],[draft_id]],drafts[id],drafts[title])</f>
        <v>Ryan Gosling</v>
      </c>
      <c r="D434" t="s">
        <v>1221</v>
      </c>
      <c r="E434" t="str">
        <f>_xlfn.XLOOKUP(trivia_results[[#This Row],[drafter_id]],drafters[id],drafters[name],"")</f>
        <v>Roxana Hadadi</v>
      </c>
      <c r="G434" t="str">
        <f>_xlfn.XLOOKUP(trivia_results[[#This Row],[drafter_team_id]],drafter_teams[id],drafter_teams[name],"")</f>
        <v/>
      </c>
    </row>
    <row r="435" spans="2:7" x14ac:dyDescent="0.25">
      <c r="B435" s="4" t="s">
        <v>743</v>
      </c>
      <c r="C435" t="str">
        <f>_xlfn.XLOOKUP(trivia_results[[#This Row],[draft_id]],drafts[id],drafts[title])</f>
        <v>"Retired" Soderbergh Super Draft</v>
      </c>
      <c r="D435" t="s">
        <v>1093</v>
      </c>
      <c r="E435" t="str">
        <f>_xlfn.XLOOKUP(trivia_results[[#This Row],[drafter_id]],drafters[id],drafters[name],"")</f>
        <v>Brian Duffield</v>
      </c>
      <c r="G435" t="str">
        <f>_xlfn.XLOOKUP(trivia_results[[#This Row],[drafter_team_id]],drafter_teams[id],drafter_teams[name],"")</f>
        <v/>
      </c>
    </row>
    <row r="436" spans="2:7" x14ac:dyDescent="0.25">
      <c r="B436" s="4" t="s">
        <v>743</v>
      </c>
      <c r="C436" t="str">
        <f>_xlfn.XLOOKUP(trivia_results[[#This Row],[draft_id]],drafts[id],drafts[title])</f>
        <v>"Retired" Soderbergh Super Draft</v>
      </c>
      <c r="D436" t="s">
        <v>1017</v>
      </c>
      <c r="E436" t="str">
        <f>_xlfn.XLOOKUP(trivia_results[[#This Row],[drafter_id]],drafters[id],drafters[name],"")</f>
        <v>Thomas Grabinski</v>
      </c>
      <c r="G436" t="str">
        <f>_xlfn.XLOOKUP(trivia_results[[#This Row],[drafter_team_id]],drafter_teams[id],drafter_teams[name],"")</f>
        <v/>
      </c>
    </row>
    <row r="437" spans="2:7" x14ac:dyDescent="0.25">
      <c r="B437" s="4" t="s">
        <v>348</v>
      </c>
      <c r="C437" t="str">
        <f>_xlfn.XLOOKUP(trivia_results[[#This Row],[draft_id]],drafts[id],drafts[title])</f>
        <v>X / NC-17 / Unrated</v>
      </c>
      <c r="D437" t="s">
        <v>1035</v>
      </c>
      <c r="E437" t="str">
        <f>_xlfn.XLOOKUP(trivia_results[[#This Row],[drafter_id]],drafters[id],drafters[name],"")</f>
        <v>Kate Hagen</v>
      </c>
      <c r="G437" t="str">
        <f>_xlfn.XLOOKUP(trivia_results[[#This Row],[drafter_team_id]],drafter_teams[id],drafter_teams[name],"")</f>
        <v/>
      </c>
    </row>
    <row r="438" spans="2:7" x14ac:dyDescent="0.25">
      <c r="B438" s="4" t="s">
        <v>348</v>
      </c>
      <c r="C438" t="str">
        <f>_xlfn.XLOOKUP(trivia_results[[#This Row],[draft_id]],drafts[id],drafts[title])</f>
        <v>X / NC-17 / Unrated</v>
      </c>
      <c r="D438" t="s">
        <v>1051</v>
      </c>
      <c r="E438" t="str">
        <f>_xlfn.XLOOKUP(trivia_results[[#This Row],[drafter_id]],drafters[id],drafters[name],"")</f>
        <v>Drew McWeeny</v>
      </c>
      <c r="G438" t="str">
        <f>_xlfn.XLOOKUP(trivia_results[[#This Row],[drafter_team_id]],drafter_teams[id],drafter_teams[name],"")</f>
        <v/>
      </c>
    </row>
    <row r="439" spans="2:7" x14ac:dyDescent="0.25">
      <c r="B439" s="4" t="s">
        <v>461</v>
      </c>
      <c r="C439" t="str">
        <f>_xlfn.XLOOKUP(trivia_results[[#This Row],[draft_id]],drafts[id],drafts[title])</f>
        <v>The Beatles</v>
      </c>
      <c r="D439" t="s">
        <v>789</v>
      </c>
      <c r="E439" t="str">
        <f>_xlfn.XLOOKUP(trivia_results[[#This Row],[drafter_id]],drafters[id],drafters[name],"")</f>
        <v>Bryan Cogman</v>
      </c>
      <c r="G439" t="str">
        <f>_xlfn.XLOOKUP(trivia_results[[#This Row],[drafter_team_id]],drafter_teams[id],drafter_teams[name],"")</f>
        <v/>
      </c>
    </row>
    <row r="440" spans="2:7" x14ac:dyDescent="0.25">
      <c r="B440" s="4" t="s">
        <v>461</v>
      </c>
      <c r="C440" t="str">
        <f>_xlfn.XLOOKUP(trivia_results[[#This Row],[draft_id]],drafts[id],drafts[title])</f>
        <v>The Beatles</v>
      </c>
      <c r="D440" t="s">
        <v>899</v>
      </c>
      <c r="E440" t="str">
        <f>_xlfn.XLOOKUP(trivia_results[[#This Row],[drafter_id]],drafters[id],drafters[name],"")</f>
        <v>John Bradley</v>
      </c>
      <c r="G440" t="str">
        <f>_xlfn.XLOOKUP(trivia_results[[#This Row],[drafter_team_id]],drafter_teams[id],drafter_teams[name],"")</f>
        <v/>
      </c>
    </row>
    <row r="441" spans="2:7" x14ac:dyDescent="0.25">
      <c r="B441" s="4" t="s">
        <v>703</v>
      </c>
      <c r="C441" t="str">
        <f>_xlfn.XLOOKUP(trivia_results[[#This Row],[draft_id]],drafts[id],drafts[title])</f>
        <v>Hallmark Christmas Mini-Mega</v>
      </c>
      <c r="D441" t="s">
        <v>985</v>
      </c>
      <c r="E441" t="str">
        <f>_xlfn.XLOOKUP(trivia_results[[#This Row],[drafter_id]],drafters[id],drafters[name],"")</f>
        <v>Alonso Duralde</v>
      </c>
      <c r="G441" t="str">
        <f>_xlfn.XLOOKUP(trivia_results[[#This Row],[drafter_team_id]],drafter_teams[id],drafter_teams[name],"")</f>
        <v/>
      </c>
    </row>
    <row r="442" spans="2:7" x14ac:dyDescent="0.25">
      <c r="B442" s="4" t="s">
        <v>703</v>
      </c>
      <c r="C442" t="str">
        <f>_xlfn.XLOOKUP(trivia_results[[#This Row],[draft_id]],drafts[id],drafts[title])</f>
        <v>Hallmark Christmas Mini-Mega</v>
      </c>
      <c r="D442" t="s">
        <v>1179</v>
      </c>
      <c r="E442" t="str">
        <f>_xlfn.XLOOKUP(trivia_results[[#This Row],[drafter_id]],drafters[id],drafters[name],"")</f>
        <v>Dory Benford</v>
      </c>
      <c r="G442" t="str">
        <f>_xlfn.XLOOKUP(trivia_results[[#This Row],[drafter_team_id]],drafter_teams[id],drafter_teams[name],"")</f>
        <v/>
      </c>
    </row>
    <row r="443" spans="2:7" x14ac:dyDescent="0.25">
      <c r="B443" s="4" t="s">
        <v>703</v>
      </c>
      <c r="C443" t="str">
        <f>_xlfn.XLOOKUP(trivia_results[[#This Row],[draft_id]],drafts[id],drafts[title])</f>
        <v>Hallmark Christmas Mini-Mega</v>
      </c>
      <c r="D443" t="s">
        <v>1101</v>
      </c>
      <c r="E443" t="str">
        <f>_xlfn.XLOOKUP(trivia_results[[#This Row],[drafter_id]],drafters[id],drafters[name],"")</f>
        <v>Rachel Wagner</v>
      </c>
      <c r="G443" t="str">
        <f>_xlfn.XLOOKUP(trivia_results[[#This Row],[drafter_team_id]],drafter_teams[id],drafter_teams[name],"")</f>
        <v/>
      </c>
    </row>
    <row r="444" spans="2:7" x14ac:dyDescent="0.25">
      <c r="B444" s="4" t="s">
        <v>703</v>
      </c>
      <c r="C444" t="str">
        <f>_xlfn.XLOOKUP(trivia_results[[#This Row],[draft_id]],drafts[id],drafts[title])</f>
        <v>Hallmark Christmas Mini-Mega</v>
      </c>
      <c r="D444" t="s">
        <v>1005</v>
      </c>
      <c r="E444" t="str">
        <f>_xlfn.XLOOKUP(trivia_results[[#This Row],[drafter_id]],drafters[id],drafters[name],"")</f>
        <v>Daniel Thompson</v>
      </c>
      <c r="G444" t="str">
        <f>_xlfn.XLOOKUP(trivia_results[[#This Row],[drafter_team_id]],drafter_teams[id],drafter_teams[name],"")</f>
        <v/>
      </c>
    </row>
    <row r="445" spans="2:7" x14ac:dyDescent="0.25">
      <c r="B445" s="4" t="s">
        <v>169</v>
      </c>
      <c r="C445" t="str">
        <f>_xlfn.XLOOKUP(trivia_results[[#This Row],[draft_id]],drafts[id],drafts[title])</f>
        <v>Agatha Christie</v>
      </c>
      <c r="D445" t="s">
        <v>883</v>
      </c>
      <c r="E445" t="str">
        <f>_xlfn.XLOOKUP(trivia_results[[#This Row],[drafter_id]],drafters[id],drafters[name],"")</f>
        <v>Joanna Robinson</v>
      </c>
      <c r="G445" t="str">
        <f>_xlfn.XLOOKUP(trivia_results[[#This Row],[drafter_team_id]],drafter_teams[id],drafter_teams[name],"")</f>
        <v/>
      </c>
    </row>
    <row r="446" spans="2:7" x14ac:dyDescent="0.25">
      <c r="B446" s="4" t="s">
        <v>169</v>
      </c>
      <c r="C446" t="str">
        <f>_xlfn.XLOOKUP(trivia_results[[#This Row],[draft_id]],drafts[id],drafts[title])</f>
        <v>Agatha Christie</v>
      </c>
      <c r="D446" t="s">
        <v>789</v>
      </c>
      <c r="E446" t="str">
        <f>_xlfn.XLOOKUP(trivia_results[[#This Row],[drafter_id]],drafters[id],drafters[name],"")</f>
        <v>Bryan Cogman</v>
      </c>
      <c r="G446" t="str">
        <f>_xlfn.XLOOKUP(trivia_results[[#This Row],[drafter_team_id]],drafter_teams[id],drafter_teams[name],"")</f>
        <v/>
      </c>
    </row>
    <row r="447" spans="2:7" x14ac:dyDescent="0.25">
      <c r="B447" s="4" t="s">
        <v>625</v>
      </c>
      <c r="C447" t="str">
        <f>_xlfn.XLOOKUP(trivia_results[[#This Row],[draft_id]],drafts[id],drafts[title])</f>
        <v>Denzel Washington Mini-Mega</v>
      </c>
      <c r="D447" t="s">
        <v>809</v>
      </c>
      <c r="E447" t="str">
        <f>_xlfn.XLOOKUP(trivia_results[[#This Row],[drafter_id]],drafters[id],drafters[name],"")</f>
        <v>Marc Bernardin</v>
      </c>
      <c r="G447" t="str">
        <f>_xlfn.XLOOKUP(trivia_results[[#This Row],[drafter_team_id]],drafter_teams[id],drafter_teams[name],"")</f>
        <v/>
      </c>
    </row>
    <row r="448" spans="2:7" x14ac:dyDescent="0.25">
      <c r="B448" s="4" t="s">
        <v>625</v>
      </c>
      <c r="C448" t="str">
        <f>_xlfn.XLOOKUP(trivia_results[[#This Row],[draft_id]],drafts[id],drafts[title])</f>
        <v>Denzel Washington Mini-Mega</v>
      </c>
      <c r="D448" t="s">
        <v>1049</v>
      </c>
      <c r="E448" t="str">
        <f>_xlfn.XLOOKUP(trivia_results[[#This Row],[drafter_id]],drafters[id],drafters[name],"")</f>
        <v>Jacqueline Coley</v>
      </c>
      <c r="G448" t="str">
        <f>_xlfn.XLOOKUP(trivia_results[[#This Row],[drafter_team_id]],drafter_teams[id],drafter_teams[name],"")</f>
        <v/>
      </c>
    </row>
    <row r="449" spans="2:7" x14ac:dyDescent="0.25">
      <c r="B449" s="4" t="s">
        <v>625</v>
      </c>
      <c r="C449" t="str">
        <f>_xlfn.XLOOKUP(trivia_results[[#This Row],[draft_id]],drafts[id],drafts[title])</f>
        <v>Denzel Washington Mini-Mega</v>
      </c>
      <c r="D449" t="s">
        <v>783</v>
      </c>
      <c r="E449" t="str">
        <f>_xlfn.XLOOKUP(trivia_results[[#This Row],[drafter_id]],drafters[id],drafters[name],"")</f>
        <v>Kevin Avery</v>
      </c>
      <c r="G449" t="str">
        <f>_xlfn.XLOOKUP(trivia_results[[#This Row],[drafter_team_id]],drafter_teams[id],drafter_teams[name],"")</f>
        <v/>
      </c>
    </row>
    <row r="450" spans="2:7" x14ac:dyDescent="0.25">
      <c r="B450" s="4" t="s">
        <v>731</v>
      </c>
      <c r="C450" t="str">
        <f>_xlfn.XLOOKUP(trivia_results[[#This Row],[draft_id]],drafts[id],drafts[title])</f>
        <v>Directors' Final Films</v>
      </c>
      <c r="D450" t="s">
        <v>951</v>
      </c>
      <c r="E450" t="str">
        <f>_xlfn.XLOOKUP(trivia_results[[#This Row],[drafter_id]],drafters[id],drafters[name],"")</f>
        <v>Maureen Lee Lenker</v>
      </c>
      <c r="G450" t="str">
        <f>_xlfn.XLOOKUP(trivia_results[[#This Row],[drafter_team_id]],drafter_teams[id],drafter_teams[name],"")</f>
        <v/>
      </c>
    </row>
    <row r="451" spans="2:7" x14ac:dyDescent="0.25">
      <c r="B451" s="4" t="s">
        <v>731</v>
      </c>
      <c r="C451" t="str">
        <f>_xlfn.XLOOKUP(trivia_results[[#This Row],[draft_id]],drafts[id],drafts[title])</f>
        <v>Directors' Final Films</v>
      </c>
      <c r="D451" t="s">
        <v>1133</v>
      </c>
      <c r="E451" t="str">
        <f>_xlfn.XLOOKUP(trivia_results[[#This Row],[drafter_id]],drafters[id],drafters[name],"")</f>
        <v>Oriana Nudo</v>
      </c>
      <c r="G451" t="str">
        <f>_xlfn.XLOOKUP(trivia_results[[#This Row],[drafter_team_id]],drafter_teams[id],drafter_teams[name],"")</f>
        <v/>
      </c>
    </row>
    <row r="452" spans="2:7" x14ac:dyDescent="0.25">
      <c r="B452" s="4" t="s">
        <v>306</v>
      </c>
      <c r="C452" t="str">
        <f>_xlfn.XLOOKUP(trivia_results[[#This Row],[draft_id]],drafts[id],drafts[title])</f>
        <v>Sam Peckinpah</v>
      </c>
      <c r="D452" t="s">
        <v>1143</v>
      </c>
      <c r="E452" t="str">
        <f>_xlfn.XLOOKUP(trivia_results[[#This Row],[drafter_id]],drafters[id],drafters[name],"")</f>
        <v>Scott Reynolds</v>
      </c>
      <c r="G452" t="str">
        <f>_xlfn.XLOOKUP(trivia_results[[#This Row],[drafter_team_id]],drafter_teams[id],drafter_teams[name],"")</f>
        <v/>
      </c>
    </row>
    <row r="453" spans="2:7" x14ac:dyDescent="0.25">
      <c r="B453" s="4" t="s">
        <v>306</v>
      </c>
      <c r="C453" t="str">
        <f>_xlfn.XLOOKUP(trivia_results[[#This Row],[draft_id]],drafts[id],drafts[title])</f>
        <v>Sam Peckinpah</v>
      </c>
      <c r="D453" t="s">
        <v>817</v>
      </c>
      <c r="E453" t="str">
        <f>_xlfn.XLOOKUP(trivia_results[[#This Row],[drafter_id]],drafters[id],drafters[name],"")</f>
        <v>Blake Masters</v>
      </c>
      <c r="G453" t="str">
        <f>_xlfn.XLOOKUP(trivia_results[[#This Row],[drafter_team_id]],drafter_teams[id],drafter_teams[name],"")</f>
        <v/>
      </c>
    </row>
    <row r="454" spans="2:7" x14ac:dyDescent="0.25">
      <c r="B454" s="4" t="s">
        <v>19</v>
      </c>
      <c r="C454" t="str">
        <f>_xlfn.XLOOKUP(trivia_results[[#This Row],[draft_id]],drafts[id],drafts[title])</f>
        <v>Agnès Varda</v>
      </c>
      <c r="D454" t="s">
        <v>1166</v>
      </c>
      <c r="E454" t="str">
        <f>_xlfn.XLOOKUP(trivia_results[[#This Row],[drafter_id]],drafters[id],drafters[name],"")</f>
        <v>Lucé Tomlin-Brenner</v>
      </c>
      <c r="G454" t="str">
        <f>_xlfn.XLOOKUP(trivia_results[[#This Row],[drafter_team_id]],drafter_teams[id],drafter_teams[name],"")</f>
        <v/>
      </c>
    </row>
    <row r="455" spans="2:7" x14ac:dyDescent="0.25">
      <c r="B455" s="4" t="s">
        <v>19</v>
      </c>
      <c r="C455" t="str">
        <f>_xlfn.XLOOKUP(trivia_results[[#This Row],[draft_id]],drafts[id],drafts[title])</f>
        <v>Agnès Varda</v>
      </c>
      <c r="D455" t="s">
        <v>1115</v>
      </c>
      <c r="E455" t="str">
        <f>_xlfn.XLOOKUP(trivia_results[[#This Row],[drafter_id]],drafters[id],drafters[name],"")</f>
        <v>Ryan Marker</v>
      </c>
      <c r="G455" t="str">
        <f>_xlfn.XLOOKUP(trivia_results[[#This Row],[drafter_team_id]],drafter_teams[id],drafter_teams[name],"")</f>
        <v/>
      </c>
    </row>
    <row r="456" spans="2:7" x14ac:dyDescent="0.25">
      <c r="B456" s="6" t="s">
        <v>75</v>
      </c>
      <c r="C456" t="str">
        <f>_xlfn.XLOOKUP(trivia_results[[#This Row],[draft_id]],drafts[id],drafts[title])</f>
        <v>Godzilla mini-Mega</v>
      </c>
      <c r="D456" t="s">
        <v>969</v>
      </c>
      <c r="E456" t="str">
        <f>_xlfn.XLOOKUP(trivia_results[[#This Row],[drafter_id]],drafters[id],drafters[name],"")</f>
        <v>Graham Skipper</v>
      </c>
      <c r="G456" t="str">
        <f>_xlfn.XLOOKUP(trivia_results[[#This Row],[drafter_team_id]],drafter_teams[id],drafter_teams[name],"")</f>
        <v/>
      </c>
    </row>
    <row r="457" spans="2:7" x14ac:dyDescent="0.25">
      <c r="B457" s="6" t="s">
        <v>75</v>
      </c>
      <c r="C457" t="str">
        <f>_xlfn.XLOOKUP(trivia_results[[#This Row],[draft_id]],drafts[id],drafts[title])</f>
        <v>Godzilla mini-Mega</v>
      </c>
      <c r="D457" t="s">
        <v>995</v>
      </c>
      <c r="E457" t="str">
        <f>_xlfn.XLOOKUP(trivia_results[[#This Row],[drafter_id]],drafters[id],drafters[name],"")</f>
        <v>Beth Accomando</v>
      </c>
      <c r="G457" t="str">
        <f>_xlfn.XLOOKUP(trivia_results[[#This Row],[drafter_team_id]],drafter_teams[id],drafter_teams[name],"")</f>
        <v/>
      </c>
    </row>
    <row r="458" spans="2:7" x14ac:dyDescent="0.25">
      <c r="B458" s="6" t="s">
        <v>75</v>
      </c>
      <c r="C458" t="str">
        <f>_xlfn.XLOOKUP(trivia_results[[#This Row],[draft_id]],drafts[id],drafts[title])</f>
        <v>Godzilla mini-Mega</v>
      </c>
      <c r="D458" t="s">
        <v>1051</v>
      </c>
      <c r="E458" t="str">
        <f>_xlfn.XLOOKUP(trivia_results[[#This Row],[drafter_id]],drafters[id],drafters[name],"")</f>
        <v>Drew McWeeny</v>
      </c>
      <c r="G458" t="str">
        <f>_xlfn.XLOOKUP(trivia_results[[#This Row],[drafter_team_id]],drafter_teams[id],drafter_teams[name],"")</f>
        <v/>
      </c>
    </row>
    <row r="459" spans="2:7" x14ac:dyDescent="0.25">
      <c r="B459" s="6" t="s">
        <v>75</v>
      </c>
      <c r="C459" t="str">
        <f>_xlfn.XLOOKUP(trivia_results[[#This Row],[draft_id]],drafts[id],drafts[title])</f>
        <v>Godzilla mini-Mega</v>
      </c>
      <c r="D459" t="s">
        <v>937</v>
      </c>
      <c r="E459" t="str">
        <f>_xlfn.XLOOKUP(trivia_results[[#This Row],[drafter_id]],drafters[id],drafters[name],"")</f>
        <v>Toshi McWeeny</v>
      </c>
      <c r="G459" t="str">
        <f>_xlfn.XLOOKUP(trivia_results[[#This Row],[drafter_team_id]],drafter_teams[id],drafter_teams[name],"")</f>
        <v/>
      </c>
    </row>
    <row r="460" spans="2:7" x14ac:dyDescent="0.25">
      <c r="B460" s="4" t="s">
        <v>389</v>
      </c>
      <c r="C460" t="str">
        <f>_xlfn.XLOOKUP(trivia_results[[#This Row],[draft_id]],drafts[id],drafts[title])</f>
        <v>Vintage Con Artist</v>
      </c>
      <c r="D460" t="s">
        <v>1043</v>
      </c>
      <c r="E460" t="str">
        <f>_xlfn.XLOOKUP(trivia_results[[#This Row],[drafter_id]],drafters[id],drafters[name],"")</f>
        <v>Jason Sheridan</v>
      </c>
      <c r="G460" t="str">
        <f>_xlfn.XLOOKUP(trivia_results[[#This Row],[drafter_team_id]],drafter_teams[id],drafter_teams[name],"")</f>
        <v/>
      </c>
    </row>
    <row r="461" spans="2:7" x14ac:dyDescent="0.25">
      <c r="B461" s="4" t="s">
        <v>389</v>
      </c>
      <c r="C461" t="str">
        <f>_xlfn.XLOOKUP(trivia_results[[#This Row],[draft_id]],drafts[id],drafts[title])</f>
        <v>Vintage Con Artist</v>
      </c>
      <c r="D461" t="s">
        <v>1245</v>
      </c>
      <c r="E461" t="str">
        <f>_xlfn.XLOOKUP(trivia_results[[#This Row],[drafter_id]],drafters[id],drafters[name],"")</f>
        <v>Eva Anderson</v>
      </c>
      <c r="G461" t="str">
        <f>_xlfn.XLOOKUP(trivia_results[[#This Row],[drafter_team_id]],drafter_teams[id],drafter_teams[name],"")</f>
        <v/>
      </c>
    </row>
    <row r="462" spans="2:7" x14ac:dyDescent="0.25">
      <c r="B462" s="4" t="s">
        <v>395</v>
      </c>
      <c r="C462" t="str">
        <f>_xlfn.XLOOKUP(trivia_results[[#This Row],[draft_id]],drafts[id],drafts[title])</f>
        <v>Kirsten Dunst</v>
      </c>
      <c r="D462" t="s">
        <v>905</v>
      </c>
      <c r="E462" t="str">
        <f>_xlfn.XLOOKUP(trivia_results[[#This Row],[drafter_id]],drafters[id],drafters[name],"")</f>
        <v>Phil Iscove</v>
      </c>
      <c r="G462" t="str">
        <f>_xlfn.XLOOKUP(trivia_results[[#This Row],[drafter_team_id]],drafter_teams[id],drafter_teams[name],"")</f>
        <v/>
      </c>
    </row>
    <row r="463" spans="2:7" x14ac:dyDescent="0.25">
      <c r="B463" s="4" t="s">
        <v>395</v>
      </c>
      <c r="C463" t="str">
        <f>_xlfn.XLOOKUP(trivia_results[[#This Row],[draft_id]],drafts[id],drafts[title])</f>
        <v>Kirsten Dunst</v>
      </c>
      <c r="D463" t="s">
        <v>961</v>
      </c>
      <c r="E463" t="str">
        <f>_xlfn.XLOOKUP(trivia_results[[#This Row],[drafter_id]],drafters[id],drafters[name],"")</f>
        <v>Dana Schwartz</v>
      </c>
      <c r="G463" t="str">
        <f>_xlfn.XLOOKUP(trivia_results[[#This Row],[drafter_team_id]],drafter_teams[id],drafter_teams[name],"")</f>
        <v/>
      </c>
    </row>
    <row r="464" spans="2:7" x14ac:dyDescent="0.25">
      <c r="B464" s="4" t="s">
        <v>701</v>
      </c>
      <c r="C464" t="str">
        <f>_xlfn.XLOOKUP(trivia_results[[#This Row],[draft_id]],drafts[id],drafts[title])</f>
        <v>A24 Horror</v>
      </c>
      <c r="D464" t="s">
        <v>909</v>
      </c>
      <c r="E464" t="str">
        <f>_xlfn.XLOOKUP(trivia_results[[#This Row],[drafter_id]],drafters[id],drafters[name],"")</f>
        <v>Kyle Anderson</v>
      </c>
      <c r="G464" t="str">
        <f>_xlfn.XLOOKUP(trivia_results[[#This Row],[drafter_team_id]],drafter_teams[id],drafter_teams[name],"")</f>
        <v/>
      </c>
    </row>
    <row r="465" spans="2:7" x14ac:dyDescent="0.25">
      <c r="B465" s="4" t="s">
        <v>701</v>
      </c>
      <c r="C465" t="str">
        <f>_xlfn.XLOOKUP(trivia_results[[#This Row],[draft_id]],drafts[id],drafts[title])</f>
        <v>A24 Horror</v>
      </c>
      <c r="D465" t="s">
        <v>915</v>
      </c>
      <c r="E465" t="str">
        <f>_xlfn.XLOOKUP(trivia_results[[#This Row],[drafter_id]],drafters[id],drafters[name],"")</f>
        <v>Billy Ray Brewton</v>
      </c>
      <c r="G465" t="str">
        <f>_xlfn.XLOOKUP(trivia_results[[#This Row],[drafter_team_id]],drafter_teams[id],drafter_teams[name],"")</f>
        <v/>
      </c>
    </row>
    <row r="466" spans="2:7" x14ac:dyDescent="0.25">
      <c r="B466" s="4" t="s">
        <v>431</v>
      </c>
      <c r="C466" t="str">
        <f>_xlfn.XLOOKUP(trivia_results[[#This Row],[draft_id]],drafts[id],drafts[title])</f>
        <v>Horror Comedy mini-Mega</v>
      </c>
      <c r="D466" t="s">
        <v>845</v>
      </c>
      <c r="E466" t="str">
        <f>_xlfn.XLOOKUP(trivia_results[[#This Row],[drafter_id]],drafters[id],drafters[name],"")</f>
        <v>Rebekah McKendry</v>
      </c>
      <c r="G466" t="str">
        <f>_xlfn.XLOOKUP(trivia_results[[#This Row],[drafter_team_id]],drafter_teams[id],drafter_teams[name],"")</f>
        <v/>
      </c>
    </row>
    <row r="467" spans="2:7" x14ac:dyDescent="0.25">
      <c r="B467" s="4" t="s">
        <v>431</v>
      </c>
      <c r="C467" t="str">
        <f>_xlfn.XLOOKUP(trivia_results[[#This Row],[draft_id]],drafts[id],drafts[title])</f>
        <v>Horror Comedy mini-Mega</v>
      </c>
      <c r="D467" t="s">
        <v>887</v>
      </c>
      <c r="E467" t="str">
        <f>_xlfn.XLOOKUP(trivia_results[[#This Row],[drafter_id]],drafters[id],drafters[name],"")</f>
        <v>David Ian McKendry</v>
      </c>
      <c r="G467" t="str">
        <f>_xlfn.XLOOKUP(trivia_results[[#This Row],[drafter_team_id]],drafter_teams[id],drafter_teams[name],"")</f>
        <v/>
      </c>
    </row>
    <row r="468" spans="2:7" x14ac:dyDescent="0.25">
      <c r="B468" s="4" t="s">
        <v>431</v>
      </c>
      <c r="C468" t="str">
        <f>_xlfn.XLOOKUP(trivia_results[[#This Row],[draft_id]],drafts[id],drafts[title])</f>
        <v>Horror Comedy mini-Mega</v>
      </c>
      <c r="D468" t="s">
        <v>1129</v>
      </c>
      <c r="E468" t="str">
        <f>_xlfn.XLOOKUP(trivia_results[[#This Row],[drafter_id]],drafters[id],drafters[name],"")</f>
        <v>Morgan Peter Brown</v>
      </c>
      <c r="G468" t="str">
        <f>_xlfn.XLOOKUP(trivia_results[[#This Row],[drafter_team_id]],drafter_teams[id],drafter_teams[name],"")</f>
        <v/>
      </c>
    </row>
    <row r="469" spans="2:7" x14ac:dyDescent="0.25">
      <c r="B469" s="4" t="s">
        <v>17</v>
      </c>
      <c r="C469" t="str">
        <f>_xlfn.XLOOKUP(trivia_results[[#This Row],[draft_id]],drafts[id],drafts[title])</f>
        <v>Tobe Hooper</v>
      </c>
      <c r="D469" t="s">
        <v>1099</v>
      </c>
      <c r="E469" t="str">
        <f>_xlfn.XLOOKUP(trivia_results[[#This Row],[drafter_id]],drafters[id],drafters[name],"")</f>
        <v>Patrick Bromley</v>
      </c>
      <c r="G469" t="str">
        <f>_xlfn.XLOOKUP(trivia_results[[#This Row],[drafter_team_id]],drafter_teams[id],drafter_teams[name],"")</f>
        <v/>
      </c>
    </row>
    <row r="470" spans="2:7" x14ac:dyDescent="0.25">
      <c r="B470" s="4" t="s">
        <v>17</v>
      </c>
      <c r="C470" t="str">
        <f>_xlfn.XLOOKUP(trivia_results[[#This Row],[draft_id]],drafts[id],drafts[title])</f>
        <v>Tobe Hooper</v>
      </c>
      <c r="D470" t="s">
        <v>805</v>
      </c>
      <c r="E470" t="str">
        <f>_xlfn.XLOOKUP(trivia_results[[#This Row],[drafter_id]],drafters[id],drafters[name],"")</f>
        <v>Elric Kane</v>
      </c>
      <c r="G470" t="str">
        <f>_xlfn.XLOOKUP(trivia_results[[#This Row],[drafter_team_id]],drafter_teams[id],drafter_teams[name],"")</f>
        <v/>
      </c>
    </row>
    <row r="471" spans="2:7" x14ac:dyDescent="0.25">
      <c r="B471" s="4" t="s">
        <v>765</v>
      </c>
      <c r="C471" t="str">
        <f>_xlfn.XLOOKUP(trivia_results[[#This Row],[draft_id]],drafts[id],drafts[title])</f>
        <v>High School Horror mini-Mega</v>
      </c>
      <c r="D471" t="s">
        <v>1137</v>
      </c>
      <c r="E471" t="str">
        <f>_xlfn.XLOOKUP(trivia_results[[#This Row],[drafter_id]],drafters[id],drafters[name],"")</f>
        <v>Wynter Mitchell</v>
      </c>
      <c r="G471" t="str">
        <f>_xlfn.XLOOKUP(trivia_results[[#This Row],[drafter_team_id]],drafter_teams[id],drafter_teams[name],"")</f>
        <v/>
      </c>
    </row>
    <row r="472" spans="2:7" x14ac:dyDescent="0.25">
      <c r="B472" s="4" t="s">
        <v>765</v>
      </c>
      <c r="C472" t="str">
        <f>_xlfn.XLOOKUP(trivia_results[[#This Row],[draft_id]],drafts[id],drafts[title])</f>
        <v>High School Horror mini-Mega</v>
      </c>
      <c r="D472" t="s">
        <v>1077</v>
      </c>
      <c r="E472" t="str">
        <f>_xlfn.XLOOKUP(trivia_results[[#This Row],[drafter_id]],drafters[id],drafters[name],"")</f>
        <v>Patrick Hamilton</v>
      </c>
      <c r="G472" t="str">
        <f>_xlfn.XLOOKUP(trivia_results[[#This Row],[drafter_team_id]],drafter_teams[id],drafter_teams[name],"")</f>
        <v/>
      </c>
    </row>
    <row r="473" spans="2:7" x14ac:dyDescent="0.25">
      <c r="B473" s="4" t="s">
        <v>765</v>
      </c>
      <c r="C473" t="str">
        <f>_xlfn.XLOOKUP(trivia_results[[#This Row],[draft_id]],drafts[id],drafts[title])</f>
        <v>High School Horror mini-Mega</v>
      </c>
      <c r="D473" t="s">
        <v>1155</v>
      </c>
      <c r="E473" t="str">
        <f>_xlfn.XLOOKUP(trivia_results[[#This Row],[drafter_id]],drafters[id],drafters[name],"")</f>
        <v>Renée Bever</v>
      </c>
      <c r="G473" t="str">
        <f>_xlfn.XLOOKUP(trivia_results[[#This Row],[drafter_team_id]],drafter_teams[id],drafter_teams[name],"")</f>
        <v/>
      </c>
    </row>
    <row r="474" spans="2:7" x14ac:dyDescent="0.25">
      <c r="B474" s="4" t="s">
        <v>765</v>
      </c>
      <c r="C474" t="str">
        <f>_xlfn.XLOOKUP(trivia_results[[#This Row],[draft_id]],drafts[id],drafts[title])</f>
        <v>High School Horror mini-Mega</v>
      </c>
      <c r="D474" t="s">
        <v>1081</v>
      </c>
      <c r="E474" t="str">
        <f>_xlfn.XLOOKUP(trivia_results[[#This Row],[drafter_id]],drafters[id],drafters[name],"")</f>
        <v>April Wolfe</v>
      </c>
      <c r="G474" t="str">
        <f>_xlfn.XLOOKUP(trivia_results[[#This Row],[drafter_team_id]],drafter_teams[id],drafter_teams[name],"")</f>
        <v/>
      </c>
    </row>
    <row r="475" spans="2:7" x14ac:dyDescent="0.25">
      <c r="B475" s="4" t="s">
        <v>409</v>
      </c>
      <c r="C475" t="str">
        <f>_xlfn.XLOOKUP(trivia_results[[#This Row],[draft_id]],drafts[id],drafts[title])</f>
        <v>Akira Kurosawa</v>
      </c>
      <c r="D475" t="s">
        <v>1177</v>
      </c>
      <c r="E475" t="str">
        <f>_xlfn.XLOOKUP(trivia_results[[#This Row],[drafter_id]],drafters[id],drafters[name],"")</f>
        <v>Darren Franich</v>
      </c>
      <c r="G475" t="str">
        <f>_xlfn.XLOOKUP(trivia_results[[#This Row],[drafter_team_id]],drafter_teams[id],drafter_teams[name],"")</f>
        <v/>
      </c>
    </row>
    <row r="476" spans="2:7" x14ac:dyDescent="0.25">
      <c r="B476" s="4" t="s">
        <v>409</v>
      </c>
      <c r="C476" t="str">
        <f>_xlfn.XLOOKUP(trivia_results[[#This Row],[draft_id]],drafts[id],drafts[title])</f>
        <v>Akira Kurosawa</v>
      </c>
      <c r="D476" t="s">
        <v>779</v>
      </c>
      <c r="E476" t="str">
        <f>_xlfn.XLOOKUP(trivia_results[[#This Row],[drafter_id]],drafters[id],drafters[name],"")</f>
        <v>Darrin Navarro</v>
      </c>
      <c r="G476" t="str">
        <f>_xlfn.XLOOKUP(trivia_results[[#This Row],[drafter_team_id]],drafter_teams[id],drafter_teams[name],"")</f>
        <v/>
      </c>
    </row>
    <row r="477" spans="2:7" x14ac:dyDescent="0.25">
      <c r="B477" s="4" t="s">
        <v>651</v>
      </c>
      <c r="C477" t="str">
        <f>_xlfn.XLOOKUP(trivia_results[[#This Row],[draft_id]],drafts[id],drafts[title])</f>
        <v>Teacher Movies</v>
      </c>
      <c r="D477" t="s">
        <v>915</v>
      </c>
      <c r="E477" t="str">
        <f>_xlfn.XLOOKUP(trivia_results[[#This Row],[drafter_id]],drafters[id],drafters[name],"")</f>
        <v>Billy Ray Brewton</v>
      </c>
      <c r="G477" t="str">
        <f>_xlfn.XLOOKUP(trivia_results[[#This Row],[drafter_team_id]],drafter_teams[id],drafter_teams[name],"")</f>
        <v/>
      </c>
    </row>
    <row r="478" spans="2:7" x14ac:dyDescent="0.25">
      <c r="B478" s="4" t="s">
        <v>651</v>
      </c>
      <c r="C478" t="str">
        <f>_xlfn.XLOOKUP(trivia_results[[#This Row],[draft_id]],drafts[id],drafts[title])</f>
        <v>Teacher Movies</v>
      </c>
      <c r="D478" t="s">
        <v>1115</v>
      </c>
      <c r="E478" t="str">
        <f>_xlfn.XLOOKUP(trivia_results[[#This Row],[drafter_id]],drafters[id],drafters[name],"")</f>
        <v>Ryan Marker</v>
      </c>
      <c r="G478" t="str">
        <f>_xlfn.XLOOKUP(trivia_results[[#This Row],[drafter_team_id]],drafter_teams[id],drafter_teams[name],"")</f>
        <v/>
      </c>
    </row>
    <row r="479" spans="2:7" x14ac:dyDescent="0.25">
      <c r="B479" s="4" t="s">
        <v>156</v>
      </c>
      <c r="C479" t="str">
        <f>_xlfn.XLOOKUP(trivia_results[[#This Row],[draft_id]],drafts[id],drafts[title])</f>
        <v>Paul Newman mini-Mega</v>
      </c>
      <c r="D479" t="s">
        <v>951</v>
      </c>
      <c r="E479" t="str">
        <f>_xlfn.XLOOKUP(trivia_results[[#This Row],[drafter_id]],drafters[id],drafters[name],"")</f>
        <v>Maureen Lee Lenker</v>
      </c>
      <c r="G479" t="str">
        <f>_xlfn.XLOOKUP(trivia_results[[#This Row],[drafter_team_id]],drafter_teams[id],drafter_teams[name],"")</f>
        <v/>
      </c>
    </row>
    <row r="480" spans="2:7" x14ac:dyDescent="0.25">
      <c r="B480" s="4" t="s">
        <v>156</v>
      </c>
      <c r="C480" t="str">
        <f>_xlfn.XLOOKUP(trivia_results[[#This Row],[draft_id]],drafts[id],drafts[title])</f>
        <v>Paul Newman mini-Mega</v>
      </c>
      <c r="D480" t="s">
        <v>1133</v>
      </c>
      <c r="E480" t="str">
        <f>_xlfn.XLOOKUP(trivia_results[[#This Row],[drafter_id]],drafters[id],drafters[name],"")</f>
        <v>Oriana Nudo</v>
      </c>
      <c r="G480" t="str">
        <f>_xlfn.XLOOKUP(trivia_results[[#This Row],[drafter_team_id]],drafter_teams[id],drafter_teams[name],"")</f>
        <v/>
      </c>
    </row>
    <row r="481" spans="2:7" x14ac:dyDescent="0.25">
      <c r="B481" s="4" t="s">
        <v>156</v>
      </c>
      <c r="C481" t="str">
        <f>_xlfn.XLOOKUP(trivia_results[[#This Row],[draft_id]],drafts[id],drafts[title])</f>
        <v>Paul Newman mini-Mega</v>
      </c>
      <c r="D481" t="s">
        <v>1067</v>
      </c>
      <c r="E481" t="str">
        <f>_xlfn.XLOOKUP(trivia_results[[#This Row],[drafter_id]],drafters[id],drafters[name],"")</f>
        <v>Walter Hollmann</v>
      </c>
      <c r="G481" t="str">
        <f>_xlfn.XLOOKUP(trivia_results[[#This Row],[drafter_team_id]],drafter_teams[id],drafter_teams[name],"")</f>
        <v/>
      </c>
    </row>
    <row r="482" spans="2:7" x14ac:dyDescent="0.25">
      <c r="B482" s="4" t="s">
        <v>258</v>
      </c>
      <c r="C482" t="str">
        <f>_xlfn.XLOOKUP(trivia_results[[#This Row],[draft_id]],drafts[id],drafts[title])</f>
        <v>MCU Phase 4 Super Draft</v>
      </c>
      <c r="D482" t="s">
        <v>781</v>
      </c>
      <c r="E482" t="str">
        <f>_xlfn.XLOOKUP(trivia_results[[#This Row],[drafter_id]],drafters[id],drafters[name],"")</f>
        <v>Adam B. Vary</v>
      </c>
      <c r="G482" t="str">
        <f>_xlfn.XLOOKUP(trivia_results[[#This Row],[drafter_team_id]],drafter_teams[id],drafter_teams[name],"")</f>
        <v/>
      </c>
    </row>
    <row r="483" spans="2:7" x14ac:dyDescent="0.25">
      <c r="B483" s="4" t="s">
        <v>258</v>
      </c>
      <c r="C483" t="str">
        <f>_xlfn.XLOOKUP(trivia_results[[#This Row],[draft_id]],drafts[id],drafts[title])</f>
        <v>MCU Phase 4 Super Draft</v>
      </c>
      <c r="D483" t="s">
        <v>1027</v>
      </c>
      <c r="E483" t="str">
        <f>_xlfn.XLOOKUP(trivia_results[[#This Row],[drafter_id]],drafters[id],drafters[name],"")</f>
        <v>Devan Coggan</v>
      </c>
      <c r="G483" t="str">
        <f>_xlfn.XLOOKUP(trivia_results[[#This Row],[drafter_team_id]],drafter_teams[id],drafter_teams[name],"")</f>
        <v/>
      </c>
    </row>
    <row r="484" spans="2:7" x14ac:dyDescent="0.25">
      <c r="B484" s="4" t="s">
        <v>258</v>
      </c>
      <c r="C484" t="str">
        <f>_xlfn.XLOOKUP(trivia_results[[#This Row],[draft_id]],drafts[id],drafts[title])</f>
        <v>MCU Phase 4 Super Draft</v>
      </c>
      <c r="D484" t="s">
        <v>913</v>
      </c>
      <c r="E484" t="str">
        <f>_xlfn.XLOOKUP(trivia_results[[#This Row],[drafter_id]],drafters[id],drafters[name],"")</f>
        <v>Chancellor Agard</v>
      </c>
      <c r="G484" t="str">
        <f>_xlfn.XLOOKUP(trivia_results[[#This Row],[drafter_team_id]],drafter_teams[id],drafter_teams[name],"")</f>
        <v/>
      </c>
    </row>
    <row r="485" spans="2:7" x14ac:dyDescent="0.25">
      <c r="B485" s="4" t="s">
        <v>258</v>
      </c>
      <c r="C485" t="str">
        <f>_xlfn.XLOOKUP(trivia_results[[#This Row],[draft_id]],drafts[id],drafts[title])</f>
        <v>MCU Phase 4 Super Draft</v>
      </c>
      <c r="D485" t="s">
        <v>977</v>
      </c>
      <c r="E485" t="str">
        <f>_xlfn.XLOOKUP(trivia_results[[#This Row],[drafter_id]],drafters[id],drafters[name],"")</f>
        <v>Louis Peitzman</v>
      </c>
      <c r="G485" t="str">
        <f>_xlfn.XLOOKUP(trivia_results[[#This Row],[drafter_team_id]],drafter_teams[id],drafter_teams[name],"")</f>
        <v/>
      </c>
    </row>
    <row r="486" spans="2:7" x14ac:dyDescent="0.25">
      <c r="B486" s="4" t="s">
        <v>673</v>
      </c>
      <c r="C486" t="str">
        <f>_xlfn.XLOOKUP(trivia_results[[#This Row],[draft_id]],drafts[id],drafts[title])</f>
        <v>Best Picture Follow-ups mini-Mega</v>
      </c>
      <c r="D486" t="s">
        <v>799</v>
      </c>
      <c r="E486" t="str">
        <f>_xlfn.XLOOKUP(trivia_results[[#This Row],[drafter_id]],drafters[id],drafters[name],"")</f>
        <v>Joe Reid</v>
      </c>
      <c r="G486" t="str">
        <f>_xlfn.XLOOKUP(trivia_results[[#This Row],[drafter_team_id]],drafter_teams[id],drafter_teams[name],"")</f>
        <v/>
      </c>
    </row>
    <row r="487" spans="2:7" x14ac:dyDescent="0.25">
      <c r="B487" s="4" t="s">
        <v>673</v>
      </c>
      <c r="C487" t="str">
        <f>_xlfn.XLOOKUP(trivia_results[[#This Row],[draft_id]],drafts[id],drafts[title])</f>
        <v>Best Picture Follow-ups mini-Mega</v>
      </c>
      <c r="D487" t="s">
        <v>957</v>
      </c>
      <c r="E487" t="str">
        <f>_xlfn.XLOOKUP(trivia_results[[#This Row],[drafter_id]],drafters[id],drafters[name],"")</f>
        <v>Chris Feil</v>
      </c>
      <c r="G487" t="str">
        <f>_xlfn.XLOOKUP(trivia_results[[#This Row],[drafter_team_id]],drafter_teams[id],drafter_teams[name],"")</f>
        <v/>
      </c>
    </row>
    <row r="488" spans="2:7" x14ac:dyDescent="0.25">
      <c r="B488" s="4" t="s">
        <v>673</v>
      </c>
      <c r="C488" t="str">
        <f>_xlfn.XLOOKUP(trivia_results[[#This Row],[draft_id]],drafts[id],drafts[title])</f>
        <v>Best Picture Follow-ups mini-Mega</v>
      </c>
      <c r="D488" t="s">
        <v>1095</v>
      </c>
      <c r="E488" t="str">
        <f>_xlfn.XLOOKUP(trivia_results[[#This Row],[drafter_id]],drafters[id],drafters[name],"")</f>
        <v>Katey Rich</v>
      </c>
      <c r="G488" t="str">
        <f>_xlfn.XLOOKUP(trivia_results[[#This Row],[drafter_team_id]],drafter_teams[id],drafter_teams[name],"")</f>
        <v/>
      </c>
    </row>
    <row r="489" spans="2:7" x14ac:dyDescent="0.25">
      <c r="B489" s="4" t="s">
        <v>427</v>
      </c>
      <c r="C489" t="str">
        <f>_xlfn.XLOOKUP(trivia_results[[#This Row],[draft_id]],drafts[id],drafts[title])</f>
        <v>Arthurian Legend</v>
      </c>
      <c r="D489" t="s">
        <v>789</v>
      </c>
      <c r="E489" t="str">
        <f>_xlfn.XLOOKUP(trivia_results[[#This Row],[drafter_id]],drafters[id],drafters[name],"")</f>
        <v>Bryan Cogman</v>
      </c>
      <c r="G489" t="str">
        <f>_xlfn.XLOOKUP(trivia_results[[#This Row],[drafter_team_id]],drafter_teams[id],drafter_teams[name],"")</f>
        <v/>
      </c>
    </row>
    <row r="490" spans="2:7" x14ac:dyDescent="0.25">
      <c r="B490" s="4" t="s">
        <v>427</v>
      </c>
      <c r="C490" t="str">
        <f>_xlfn.XLOOKUP(trivia_results[[#This Row],[draft_id]],drafts[id],drafts[title])</f>
        <v>Arthurian Legend</v>
      </c>
      <c r="D490" t="s">
        <v>1085</v>
      </c>
      <c r="E490" t="str">
        <f>_xlfn.XLOOKUP(trivia_results[[#This Row],[drafter_id]],drafters[id],drafters[name],"")</f>
        <v>Helen Shang</v>
      </c>
      <c r="G490" t="str">
        <f>_xlfn.XLOOKUP(trivia_results[[#This Row],[drafter_team_id]],drafter_teams[id],drafter_teams[name],"")</f>
        <v/>
      </c>
    </row>
    <row r="491" spans="2:7" x14ac:dyDescent="0.25">
      <c r="B491" s="4" t="s">
        <v>606</v>
      </c>
      <c r="C491" t="str">
        <f>_xlfn.XLOOKUP(trivia_results[[#This Row],[draft_id]],drafts[id],drafts[title])</f>
        <v>Christmas Horror</v>
      </c>
      <c r="D491" t="s">
        <v>969</v>
      </c>
      <c r="E491" t="str">
        <f>_xlfn.XLOOKUP(trivia_results[[#This Row],[drafter_id]],drafters[id],drafters[name],"")</f>
        <v>Graham Skipper</v>
      </c>
      <c r="G491" t="str">
        <f>_xlfn.XLOOKUP(trivia_results[[#This Row],[drafter_team_id]],drafter_teams[id],drafter_teams[name],"")</f>
        <v/>
      </c>
    </row>
    <row r="492" spans="2:7" x14ac:dyDescent="0.25">
      <c r="B492" s="4" t="s">
        <v>606</v>
      </c>
      <c r="C492" t="str">
        <f>_xlfn.XLOOKUP(trivia_results[[#This Row],[draft_id]],drafts[id],drafts[title])</f>
        <v>Christmas Horror</v>
      </c>
      <c r="D492" t="s">
        <v>1057</v>
      </c>
      <c r="E492" t="str">
        <f>_xlfn.XLOOKUP(trivia_results[[#This Row],[drafter_id]],drafters[id],drafters[name],"")</f>
        <v>Eric Pennycoff</v>
      </c>
      <c r="G492" t="str">
        <f>_xlfn.XLOOKUP(trivia_results[[#This Row],[drafter_team_id]],drafter_teams[id],drafter_teams[name],"")</f>
        <v/>
      </c>
    </row>
    <row r="493" spans="2:7" x14ac:dyDescent="0.25">
      <c r="B493" s="4" t="s">
        <v>326</v>
      </c>
      <c r="C493" t="str">
        <f>_xlfn.XLOOKUP(trivia_results[[#This Row],[draft_id]],drafts[id],drafts[title])</f>
        <v>Colin Farrell mini-Mega</v>
      </c>
      <c r="D493" t="s">
        <v>1237</v>
      </c>
      <c r="E493" t="str">
        <f>_xlfn.XLOOKUP(trivia_results[[#This Row],[drafter_id]],drafters[id],drafters[name],"")</f>
        <v>Clay Keller</v>
      </c>
      <c r="G493" t="str">
        <f>_xlfn.XLOOKUP(trivia_results[[#This Row],[drafter_team_id]],drafter_teams[id],drafter_teams[name],"")</f>
        <v/>
      </c>
    </row>
    <row r="494" spans="2:7" x14ac:dyDescent="0.25">
      <c r="B494" s="4" t="s">
        <v>326</v>
      </c>
      <c r="C494" t="str">
        <f>_xlfn.XLOOKUP(trivia_results[[#This Row],[draft_id]],drafts[id],drafts[title])</f>
        <v>Colin Farrell mini-Mega</v>
      </c>
      <c r="D494" t="s">
        <v>1115</v>
      </c>
      <c r="E494" t="str">
        <f>_xlfn.XLOOKUP(trivia_results[[#This Row],[drafter_id]],drafters[id],drafters[name],"")</f>
        <v>Ryan Marker</v>
      </c>
      <c r="G494" t="str">
        <f>_xlfn.XLOOKUP(trivia_results[[#This Row],[drafter_team_id]],drafter_teams[id],drafter_teams[name],"")</f>
        <v/>
      </c>
    </row>
    <row r="495" spans="2:7" x14ac:dyDescent="0.25">
      <c r="B495" s="4" t="s">
        <v>486</v>
      </c>
      <c r="C495" t="str">
        <f>_xlfn.XLOOKUP(trivia_results[[#This Row],[draft_id]],drafts[id],drafts[title])</f>
        <v>Steven Spielberg Super Draft</v>
      </c>
      <c r="D495" t="s">
        <v>1009</v>
      </c>
      <c r="E495" t="str">
        <f>_xlfn.XLOOKUP(trivia_results[[#This Row],[drafter_id]],drafters[id],drafters[name],"")</f>
        <v>Drea Clark</v>
      </c>
      <c r="G495" t="str">
        <f>_xlfn.XLOOKUP(trivia_results[[#This Row],[drafter_team_id]],drafter_teams[id],drafter_teams[name],"")</f>
        <v/>
      </c>
    </row>
    <row r="496" spans="2:7" x14ac:dyDescent="0.25">
      <c r="B496" s="4" t="s">
        <v>486</v>
      </c>
      <c r="C496" t="str">
        <f>_xlfn.XLOOKUP(trivia_results[[#This Row],[draft_id]],drafts[id],drafts[title])</f>
        <v>Steven Spielberg Super Draft</v>
      </c>
      <c r="D496" t="s">
        <v>1177</v>
      </c>
      <c r="E496" t="str">
        <f>_xlfn.XLOOKUP(trivia_results[[#This Row],[drafter_id]],drafters[id],drafters[name],"")</f>
        <v>Darren Franich</v>
      </c>
      <c r="G496" t="str">
        <f>_xlfn.XLOOKUP(trivia_results[[#This Row],[drafter_team_id]],drafter_teams[id],drafter_teams[name],"")</f>
        <v/>
      </c>
    </row>
    <row r="497" spans="2:7" x14ac:dyDescent="0.25">
      <c r="B497" s="4" t="s">
        <v>486</v>
      </c>
      <c r="C497" t="str">
        <f>_xlfn.XLOOKUP(trivia_results[[#This Row],[draft_id]],drafts[id],drafts[title])</f>
        <v>Steven Spielberg Super Draft</v>
      </c>
      <c r="D497" t="s">
        <v>1051</v>
      </c>
      <c r="E497" t="str">
        <f>_xlfn.XLOOKUP(trivia_results[[#This Row],[drafter_id]],drafters[id],drafters[name],"")</f>
        <v>Drew McWeeny</v>
      </c>
      <c r="G497" t="str">
        <f>_xlfn.XLOOKUP(trivia_results[[#This Row],[drafter_team_id]],drafter_teams[id],drafter_teams[name],"")</f>
        <v/>
      </c>
    </row>
    <row r="498" spans="2:7" x14ac:dyDescent="0.25">
      <c r="B498" s="4" t="s">
        <v>486</v>
      </c>
      <c r="C498" t="str">
        <f>_xlfn.XLOOKUP(trivia_results[[#This Row],[draft_id]],drafts[id],drafts[title])</f>
        <v>Steven Spielberg Super Draft</v>
      </c>
      <c r="D498" t="s">
        <v>1221</v>
      </c>
      <c r="E498" t="str">
        <f>_xlfn.XLOOKUP(trivia_results[[#This Row],[drafter_id]],drafters[id],drafters[name],"")</f>
        <v>Roxana Hadadi</v>
      </c>
      <c r="G498" t="str">
        <f>_xlfn.XLOOKUP(trivia_results[[#This Row],[drafter_team_id]],drafter_teams[id],drafter_teams[name],"")</f>
        <v/>
      </c>
    </row>
    <row r="499" spans="2:7" x14ac:dyDescent="0.25">
      <c r="B499" s="4" t="s">
        <v>486</v>
      </c>
      <c r="C499" t="str">
        <f>_xlfn.XLOOKUP(trivia_results[[#This Row],[draft_id]],drafts[id],drafts[title])</f>
        <v>Steven Spielberg Super Draft</v>
      </c>
      <c r="D499" t="s">
        <v>915</v>
      </c>
      <c r="E499" t="str">
        <f>_xlfn.XLOOKUP(trivia_results[[#This Row],[drafter_id]],drafters[id],drafters[name],"")</f>
        <v>Billy Ray Brewton</v>
      </c>
      <c r="G499" t="str">
        <f>_xlfn.XLOOKUP(trivia_results[[#This Row],[drafter_team_id]],drafter_teams[id],drafter_teams[name],"")</f>
        <v/>
      </c>
    </row>
    <row r="500" spans="2:7" x14ac:dyDescent="0.25">
      <c r="B500" s="4" t="s">
        <v>486</v>
      </c>
      <c r="C500" t="str">
        <f>_xlfn.XLOOKUP(trivia_results[[#This Row],[draft_id]],drafts[id],drafts[title])</f>
        <v>Steven Spielberg Super Draft</v>
      </c>
      <c r="D500" t="s">
        <v>1173</v>
      </c>
      <c r="E500" t="str">
        <f>_xlfn.XLOOKUP(trivia_results[[#This Row],[drafter_id]],drafters[id],drafters[name],"")</f>
        <v>Angelique Jackson</v>
      </c>
      <c r="G500" t="str">
        <f>_xlfn.XLOOKUP(trivia_results[[#This Row],[drafter_team_id]],drafter_teams[id],drafter_teams[name],"")</f>
        <v/>
      </c>
    </row>
    <row r="501" spans="2:7" x14ac:dyDescent="0.25">
      <c r="B501" s="4" t="s">
        <v>486</v>
      </c>
      <c r="C501" t="str">
        <f>_xlfn.XLOOKUP(trivia_results[[#This Row],[draft_id]],drafts[id],drafts[title])</f>
        <v>Steven Spielberg Super Draft</v>
      </c>
      <c r="D501" t="s">
        <v>857</v>
      </c>
      <c r="E501" t="str">
        <f>_xlfn.XLOOKUP(trivia_results[[#This Row],[drafter_id]],drafters[id],drafters[name],"")</f>
        <v>Patreon Members</v>
      </c>
      <c r="G501" t="str">
        <f>_xlfn.XLOOKUP(trivia_results[[#This Row],[drafter_team_id]],drafter_teams[id],drafter_teams[name],"")</f>
        <v/>
      </c>
    </row>
    <row r="502" spans="2:7" x14ac:dyDescent="0.25">
      <c r="B502" s="4" t="s">
        <v>486</v>
      </c>
      <c r="C502" t="str">
        <f>_xlfn.XLOOKUP(trivia_results[[#This Row],[draft_id]],drafts[id],drafts[title])</f>
        <v>Steven Spielberg Super Draft</v>
      </c>
      <c r="D502" t="s">
        <v>781</v>
      </c>
      <c r="E502" t="str">
        <f>_xlfn.XLOOKUP(trivia_results[[#This Row],[drafter_id]],drafters[id],drafters[name],"")</f>
        <v>Adam B. Vary</v>
      </c>
      <c r="G502" t="str">
        <f>_xlfn.XLOOKUP(trivia_results[[#This Row],[drafter_team_id]],drafter_teams[id],drafter_teams[name],"")</f>
        <v/>
      </c>
    </row>
    <row r="503" spans="2:7" x14ac:dyDescent="0.25">
      <c r="B503" s="4" t="s">
        <v>486</v>
      </c>
      <c r="C503" t="str">
        <f>_xlfn.XLOOKUP(trivia_results[[#This Row],[draft_id]],drafts[id],drafts[title])</f>
        <v>Steven Spielberg Super Draft</v>
      </c>
      <c r="D503" t="s">
        <v>1166</v>
      </c>
      <c r="E503" t="str">
        <f>_xlfn.XLOOKUP(trivia_results[[#This Row],[drafter_id]],drafters[id],drafters[name],"")</f>
        <v>Lucé Tomlin-Brenner</v>
      </c>
      <c r="G503" t="str">
        <f>_xlfn.XLOOKUP(trivia_results[[#This Row],[drafter_team_id]],drafter_teams[id],drafter_teams[name],"")</f>
        <v/>
      </c>
    </row>
    <row r="504" spans="2:7" x14ac:dyDescent="0.25">
      <c r="B504" s="4" t="s">
        <v>486</v>
      </c>
      <c r="C504" t="str">
        <f>_xlfn.XLOOKUP(trivia_results[[#This Row],[draft_id]],drafts[id],drafts[title])</f>
        <v>Steven Spielberg Super Draft</v>
      </c>
      <c r="D504" t="s">
        <v>1137</v>
      </c>
      <c r="E504" t="str">
        <f>_xlfn.XLOOKUP(trivia_results[[#This Row],[drafter_id]],drafters[id],drafters[name],"")</f>
        <v>Wynter Mitchell</v>
      </c>
      <c r="G504" t="str">
        <f>_xlfn.XLOOKUP(trivia_results[[#This Row],[drafter_team_id]],drafter_teams[id],drafter_teams[name],"")</f>
        <v/>
      </c>
    </row>
    <row r="505" spans="2:7" x14ac:dyDescent="0.25">
      <c r="B505" s="4" t="s">
        <v>22</v>
      </c>
      <c r="C505" t="str">
        <f>_xlfn.XLOOKUP(trivia_results[[#This Row],[draft_id]],drafts[id],drafts[title])</f>
        <v>Spielberg Produced Mega Draft</v>
      </c>
      <c r="D505" t="s">
        <v>971</v>
      </c>
      <c r="E505" t="str">
        <f>_xlfn.XLOOKUP(trivia_results[[#This Row],[drafter_id]],drafters[id],drafters[name],"")</f>
        <v>Amanda Smith</v>
      </c>
      <c r="G505" t="str">
        <f>_xlfn.XLOOKUP(trivia_results[[#This Row],[drafter_team_id]],drafter_teams[id],drafter_teams[name],"")</f>
        <v/>
      </c>
    </row>
    <row r="506" spans="2:7" x14ac:dyDescent="0.25">
      <c r="B506" s="4" t="s">
        <v>22</v>
      </c>
      <c r="C506" t="str">
        <f>_xlfn.XLOOKUP(trivia_results[[#This Row],[draft_id]],drafts[id],drafts[title])</f>
        <v>Spielberg Produced Mega Draft</v>
      </c>
      <c r="D506" t="s">
        <v>833</v>
      </c>
      <c r="E506" t="str">
        <f>_xlfn.XLOOKUP(trivia_results[[#This Row],[drafter_id]],drafters[id],drafters[name],"")</f>
        <v>Jordan Crucchiola</v>
      </c>
      <c r="G506" t="str">
        <f>_xlfn.XLOOKUP(trivia_results[[#This Row],[drafter_team_id]],drafter_teams[id],drafter_teams[name],"")</f>
        <v/>
      </c>
    </row>
    <row r="507" spans="2:7" x14ac:dyDescent="0.25">
      <c r="B507" s="4" t="s">
        <v>22</v>
      </c>
      <c r="C507" t="str">
        <f>_xlfn.XLOOKUP(trivia_results[[#This Row],[draft_id]],drafts[id],drafts[title])</f>
        <v>Spielberg Produced Mega Draft</v>
      </c>
      <c r="D507" t="s">
        <v>825</v>
      </c>
      <c r="E507" t="str">
        <f>_xlfn.XLOOKUP(trivia_results[[#This Row],[drafter_id]],drafters[id],drafters[name],"")</f>
        <v>Kenny Neibart</v>
      </c>
      <c r="G507" t="str">
        <f>_xlfn.XLOOKUP(trivia_results[[#This Row],[drafter_team_id]],drafter_teams[id],drafter_teams[name],"")</f>
        <v/>
      </c>
    </row>
    <row r="508" spans="2:7" x14ac:dyDescent="0.25">
      <c r="B508" s="4" t="s">
        <v>22</v>
      </c>
      <c r="C508" t="str">
        <f>_xlfn.XLOOKUP(trivia_results[[#This Row],[draft_id]],drafts[id],drafts[title])</f>
        <v>Spielberg Produced Mega Draft</v>
      </c>
      <c r="D508" t="s">
        <v>905</v>
      </c>
      <c r="E508" t="str">
        <f>_xlfn.XLOOKUP(trivia_results[[#This Row],[drafter_id]],drafters[id],drafters[name],"")</f>
        <v>Phil Iscove</v>
      </c>
      <c r="G508" t="str">
        <f>_xlfn.XLOOKUP(trivia_results[[#This Row],[drafter_team_id]],drafter_teams[id],drafter_teams[name],"")</f>
        <v/>
      </c>
    </row>
    <row r="509" spans="2:7" x14ac:dyDescent="0.25">
      <c r="B509" s="4" t="s">
        <v>22</v>
      </c>
      <c r="C509" t="str">
        <f>_xlfn.XLOOKUP(trivia_results[[#This Row],[draft_id]],drafts[id],drafts[title])</f>
        <v>Spielberg Produced Mega Draft</v>
      </c>
      <c r="D509" t="s">
        <v>1237</v>
      </c>
      <c r="E509" t="str">
        <f>_xlfn.XLOOKUP(trivia_results[[#This Row],[drafter_id]],drafters[id],drafters[name],"")</f>
        <v>Clay Keller</v>
      </c>
      <c r="G509" t="str">
        <f>_xlfn.XLOOKUP(trivia_results[[#This Row],[drafter_team_id]],drafter_teams[id],drafter_teams[name],"")</f>
        <v/>
      </c>
    </row>
    <row r="510" spans="2:7" x14ac:dyDescent="0.25">
      <c r="B510" s="4" t="s">
        <v>22</v>
      </c>
      <c r="C510" t="str">
        <f>_xlfn.XLOOKUP(trivia_results[[#This Row],[draft_id]],drafts[id],drafts[title])</f>
        <v>Spielberg Produced Mega Draft</v>
      </c>
      <c r="D510" t="s">
        <v>1115</v>
      </c>
      <c r="E510" t="str">
        <f>_xlfn.XLOOKUP(trivia_results[[#This Row],[drafter_id]],drafters[id],drafters[name],"")</f>
        <v>Ryan Marker</v>
      </c>
      <c r="G510" t="str">
        <f>_xlfn.XLOOKUP(trivia_results[[#This Row],[drafter_team_id]],drafter_teams[id],drafter_teams[name],"")</f>
        <v/>
      </c>
    </row>
    <row r="511" spans="2:7" x14ac:dyDescent="0.25">
      <c r="B511" s="4" t="s">
        <v>433</v>
      </c>
      <c r="C511" t="str">
        <f>_xlfn.XLOOKUP(trivia_results[[#This Row],[draft_id]],drafts[id],drafts[title])</f>
        <v>Black Queer Films</v>
      </c>
      <c r="D511" t="s">
        <v>1225</v>
      </c>
      <c r="E511" t="str">
        <f>_xlfn.XLOOKUP(trivia_results[[#This Row],[drafter_id]],drafters[id],drafters[name],"")</f>
        <v>Tre'vell Anderson</v>
      </c>
      <c r="G511" t="str">
        <f>_xlfn.XLOOKUP(trivia_results[[#This Row],[drafter_team_id]],drafter_teams[id],drafter_teams[name],"")</f>
        <v/>
      </c>
    </row>
    <row r="512" spans="2:7" x14ac:dyDescent="0.25">
      <c r="B512" s="4" t="s">
        <v>433</v>
      </c>
      <c r="C512" t="str">
        <f>_xlfn.XLOOKUP(trivia_results[[#This Row],[draft_id]],drafts[id],drafts[title])</f>
        <v>Black Queer Films</v>
      </c>
      <c r="D512" t="s">
        <v>1117</v>
      </c>
      <c r="E512" t="str">
        <f>_xlfn.XLOOKUP(trivia_results[[#This Row],[drafter_id]],drafters[id],drafters[name],"")</f>
        <v>Mikelle Street</v>
      </c>
      <c r="G512" t="str">
        <f>_xlfn.XLOOKUP(trivia_results[[#This Row],[drafter_team_id]],drafter_teams[id],drafter_teams[name],"")</f>
        <v/>
      </c>
    </row>
    <row r="513" spans="2:7" x14ac:dyDescent="0.25">
      <c r="B513" s="4" t="s">
        <v>50</v>
      </c>
      <c r="C513" t="str">
        <f>_xlfn.XLOOKUP(trivia_results[[#This Row],[draft_id]],drafts[id],drafts[title])</f>
        <v>Obsession Thrillers</v>
      </c>
      <c r="D513" t="s">
        <v>833</v>
      </c>
      <c r="E513" t="str">
        <f>_xlfn.XLOOKUP(trivia_results[[#This Row],[drafter_id]],drafters[id],drafters[name],"")</f>
        <v>Jordan Crucchiola</v>
      </c>
      <c r="G513" t="str">
        <f>_xlfn.XLOOKUP(trivia_results[[#This Row],[drafter_team_id]],drafter_teams[id],drafter_teams[name],"")</f>
        <v/>
      </c>
    </row>
    <row r="514" spans="2:7" x14ac:dyDescent="0.25">
      <c r="B514" s="4" t="s">
        <v>50</v>
      </c>
      <c r="C514" t="str">
        <f>_xlfn.XLOOKUP(trivia_results[[#This Row],[draft_id]],drafts[id],drafts[title])</f>
        <v>Obsession Thrillers</v>
      </c>
      <c r="D514" t="s">
        <v>1247</v>
      </c>
      <c r="E514" t="str">
        <f>_xlfn.XLOOKUP(trivia_results[[#This Row],[drafter_id]],drafters[id],drafters[name],"")</f>
        <v>Sam Wineman</v>
      </c>
      <c r="G514" t="str">
        <f>_xlfn.XLOOKUP(trivia_results[[#This Row],[drafter_team_id]],drafter_teams[id],drafter_teams[name],"")</f>
        <v/>
      </c>
    </row>
    <row r="515" spans="2:7" x14ac:dyDescent="0.25">
      <c r="B515" s="4" t="s">
        <v>645</v>
      </c>
      <c r="C515" t="str">
        <f>_xlfn.XLOOKUP(trivia_results[[#This Row],[draft_id]],drafts[id],drafts[title])</f>
        <v>Chucky Super Draft</v>
      </c>
      <c r="D515" t="s">
        <v>977</v>
      </c>
      <c r="E515" t="str">
        <f>_xlfn.XLOOKUP(trivia_results[[#This Row],[drafter_id]],drafters[id],drafters[name],"")</f>
        <v>Louis Peitzman</v>
      </c>
      <c r="G515" t="str">
        <f>_xlfn.XLOOKUP(trivia_results[[#This Row],[drafter_team_id]],drafter_teams[id],drafter_teams[name],"")</f>
        <v/>
      </c>
    </row>
    <row r="516" spans="2:7" x14ac:dyDescent="0.25">
      <c r="B516" s="4" t="s">
        <v>645</v>
      </c>
      <c r="C516" t="str">
        <f>_xlfn.XLOOKUP(trivia_results[[#This Row],[draft_id]],drafts[id],drafts[title])</f>
        <v>Chucky Super Draft</v>
      </c>
      <c r="D516" t="s">
        <v>983</v>
      </c>
      <c r="E516" t="str">
        <f>_xlfn.XLOOKUP(trivia_results[[#This Row],[drafter_id]],drafters[id],drafters[name],"")</f>
        <v>B.J. Colangelo</v>
      </c>
      <c r="G516" t="str">
        <f>_xlfn.XLOOKUP(trivia_results[[#This Row],[drafter_team_id]],drafter_teams[id],drafter_teams[name],"")</f>
        <v/>
      </c>
    </row>
    <row r="517" spans="2:7" x14ac:dyDescent="0.25">
      <c r="B517" s="4" t="s">
        <v>498</v>
      </c>
      <c r="C517" t="str">
        <f>_xlfn.XLOOKUP(trivia_results[[#This Row],[draft_id]],drafts[id],drafts[title])</f>
        <v>Independent Spirit Best First Feature Award Winners</v>
      </c>
      <c r="D517" t="s">
        <v>1073</v>
      </c>
      <c r="E517" t="str">
        <f>_xlfn.XLOOKUP(trivia_results[[#This Row],[drafter_id]],drafters[id],drafters[name],"")</f>
        <v>Mitchell Beaupre</v>
      </c>
      <c r="G517" t="str">
        <f>_xlfn.XLOOKUP(trivia_results[[#This Row],[drafter_team_id]],drafter_teams[id],drafter_teams[name],"")</f>
        <v/>
      </c>
    </row>
    <row r="518" spans="2:7" x14ac:dyDescent="0.25">
      <c r="B518" s="4" t="s">
        <v>498</v>
      </c>
      <c r="C518" t="str">
        <f>_xlfn.XLOOKUP(trivia_results[[#This Row],[draft_id]],drafts[id],drafts[title])</f>
        <v>Independent Spirit Best First Feature Award Winners</v>
      </c>
      <c r="D518" t="s">
        <v>1139</v>
      </c>
      <c r="E518" t="str">
        <f>_xlfn.XLOOKUP(trivia_results[[#This Row],[drafter_id]],drafters[id],drafters[name],"")</f>
        <v>Slim</v>
      </c>
      <c r="G518" t="str">
        <f>_xlfn.XLOOKUP(trivia_results[[#This Row],[drafter_team_id]],drafter_teams[id],drafter_teams[name],"")</f>
        <v/>
      </c>
    </row>
    <row r="519" spans="2:7" x14ac:dyDescent="0.25">
      <c r="B519" s="4" t="s">
        <v>142</v>
      </c>
      <c r="C519" t="str">
        <f>_xlfn.XLOOKUP(trivia_results[[#This Row],[draft_id]],drafts[id],drafts[title])</f>
        <v>2022 Mega Draft</v>
      </c>
      <c r="D519" t="s">
        <v>1009</v>
      </c>
      <c r="E519" t="str">
        <f>_xlfn.XLOOKUP(trivia_results[[#This Row],[drafter_id]],drafters[id],drafters[name],"")</f>
        <v>Drea Clark</v>
      </c>
      <c r="G519" t="str">
        <f>_xlfn.XLOOKUP(trivia_results[[#This Row],[drafter_team_id]],drafter_teams[id],drafter_teams[name],"")</f>
        <v/>
      </c>
    </row>
    <row r="520" spans="2:7" x14ac:dyDescent="0.25">
      <c r="B520" s="4" t="s">
        <v>142</v>
      </c>
      <c r="C520" t="str">
        <f>_xlfn.XLOOKUP(trivia_results[[#This Row],[draft_id]],drafts[id],drafts[title])</f>
        <v>2022 Mega Draft</v>
      </c>
      <c r="D520" t="s">
        <v>1115</v>
      </c>
      <c r="E520" t="str">
        <f>_xlfn.XLOOKUP(trivia_results[[#This Row],[drafter_id]],drafters[id],drafters[name],"")</f>
        <v>Ryan Marker</v>
      </c>
      <c r="G520" t="str">
        <f>_xlfn.XLOOKUP(trivia_results[[#This Row],[drafter_team_id]],drafter_teams[id],drafter_teams[name],"")</f>
        <v/>
      </c>
    </row>
    <row r="521" spans="2:7" x14ac:dyDescent="0.25">
      <c r="B521" s="4" t="s">
        <v>142</v>
      </c>
      <c r="C521" t="str">
        <f>_xlfn.XLOOKUP(trivia_results[[#This Row],[draft_id]],drafts[id],drafts[title])</f>
        <v>2022 Mega Draft</v>
      </c>
      <c r="D521" t="s">
        <v>1049</v>
      </c>
      <c r="E521" t="str">
        <f>_xlfn.XLOOKUP(trivia_results[[#This Row],[drafter_id]],drafters[id],drafters[name],"")</f>
        <v>Jacqueline Coley</v>
      </c>
      <c r="G521" t="str">
        <f>_xlfn.XLOOKUP(trivia_results[[#This Row],[drafter_team_id]],drafter_teams[id],drafter_teams[name],"")</f>
        <v/>
      </c>
    </row>
    <row r="522" spans="2:7" x14ac:dyDescent="0.25">
      <c r="B522" s="4" t="s">
        <v>142</v>
      </c>
      <c r="C522" t="str">
        <f>_xlfn.XLOOKUP(trivia_results[[#This Row],[draft_id]],drafts[id],drafts[title])</f>
        <v>2022 Mega Draft</v>
      </c>
      <c r="D522" t="s">
        <v>871</v>
      </c>
      <c r="E522" t="str">
        <f>_xlfn.XLOOKUP(trivia_results[[#This Row],[drafter_id]],drafters[id],drafters[name],"")</f>
        <v>Emily St. James</v>
      </c>
      <c r="G522" t="str">
        <f>_xlfn.XLOOKUP(trivia_results[[#This Row],[drafter_team_id]],drafter_teams[id],drafter_teams[name],"")</f>
        <v/>
      </c>
    </row>
    <row r="523" spans="2:7" x14ac:dyDescent="0.25">
      <c r="B523" s="4" t="s">
        <v>399</v>
      </c>
      <c r="C523" t="str">
        <f>_xlfn.XLOOKUP(trivia_results[[#This Row],[draft_id]],drafts[id],drafts[title])</f>
        <v>Cults</v>
      </c>
      <c r="D523" t="s">
        <v>793</v>
      </c>
      <c r="E523" t="str">
        <f>_xlfn.XLOOKUP(trivia_results[[#This Row],[drafter_id]],drafters[id],drafters[name],"")</f>
        <v>Clarke Wolfe</v>
      </c>
      <c r="G523" t="str">
        <f>_xlfn.XLOOKUP(trivia_results[[#This Row],[drafter_team_id]],drafter_teams[id],drafter_teams[name],"")</f>
        <v/>
      </c>
    </row>
    <row r="524" spans="2:7" x14ac:dyDescent="0.25">
      <c r="B524" s="4" t="s">
        <v>399</v>
      </c>
      <c r="C524" t="str">
        <f>_xlfn.XLOOKUP(trivia_results[[#This Row],[draft_id]],drafts[id],drafts[title])</f>
        <v>Cults</v>
      </c>
      <c r="D524" t="s">
        <v>1053</v>
      </c>
      <c r="E524" t="str">
        <f>_xlfn.XLOOKUP(trivia_results[[#This Row],[drafter_id]],drafters[id],drafters[name],"")</f>
        <v>Anthony DiBlasi</v>
      </c>
      <c r="G524" t="str">
        <f>_xlfn.XLOOKUP(trivia_results[[#This Row],[drafter_team_id]],drafter_teams[id],drafter_teams[name],"")</f>
        <v/>
      </c>
    </row>
    <row r="525" spans="2:7" x14ac:dyDescent="0.25">
      <c r="B525" s="4" t="s">
        <v>391</v>
      </c>
      <c r="C525" t="str">
        <f>_xlfn.XLOOKUP(trivia_results[[#This Row],[draft_id]],drafts[id],drafts[title])</f>
        <v>Train Movies</v>
      </c>
      <c r="D525" t="s">
        <v>1223</v>
      </c>
      <c r="E525" t="str">
        <f>_xlfn.XLOOKUP(trivia_results[[#This Row],[drafter_id]],drafters[id],drafters[name],"")</f>
        <v>Ben Mekler</v>
      </c>
      <c r="G525" t="str">
        <f>_xlfn.XLOOKUP(trivia_results[[#This Row],[drafter_team_id]],drafter_teams[id],drafter_teams[name],"")</f>
        <v/>
      </c>
    </row>
    <row r="526" spans="2:7" x14ac:dyDescent="0.25">
      <c r="B526" s="4" t="s">
        <v>391</v>
      </c>
      <c r="C526" t="str">
        <f>_xlfn.XLOOKUP(trivia_results[[#This Row],[draft_id]],drafts[id],drafts[title])</f>
        <v>Train Movies</v>
      </c>
      <c r="D526" t="s">
        <v>989</v>
      </c>
      <c r="E526" t="str">
        <f>_xlfn.XLOOKUP(trivia_results[[#This Row],[drafter_id]],drafters[id],drafters[name],"")</f>
        <v>Chris Amick</v>
      </c>
      <c r="G526" t="str">
        <f>_xlfn.XLOOKUP(trivia_results[[#This Row],[drafter_team_id]],drafter_teams[id],drafter_teams[name],"")</f>
        <v/>
      </c>
    </row>
    <row r="527" spans="2:7" x14ac:dyDescent="0.25">
      <c r="B527" s="4" t="s">
        <v>721</v>
      </c>
      <c r="C527" t="str">
        <f>_xlfn.XLOOKUP(trivia_results[[#This Row],[draft_id]],drafts[id],drafts[title])</f>
        <v>'70s Conspiracy Thrillers</v>
      </c>
      <c r="D527" t="s">
        <v>789</v>
      </c>
      <c r="E527" t="str">
        <f>_xlfn.XLOOKUP(trivia_results[[#This Row],[drafter_id]],drafters[id],drafters[name],"")</f>
        <v>Bryan Cogman</v>
      </c>
      <c r="G527" t="str">
        <f>_xlfn.XLOOKUP(trivia_results[[#This Row],[drafter_team_id]],drafter_teams[id],drafter_teams[name],"")</f>
        <v/>
      </c>
    </row>
    <row r="528" spans="2:7" x14ac:dyDescent="0.25">
      <c r="B528" s="4" t="s">
        <v>721</v>
      </c>
      <c r="C528" t="str">
        <f>_xlfn.XLOOKUP(trivia_results[[#This Row],[draft_id]],drafts[id],drafts[title])</f>
        <v>'70s Conspiracy Thrillers</v>
      </c>
      <c r="D528" t="s">
        <v>779</v>
      </c>
      <c r="E528" t="str">
        <f>_xlfn.XLOOKUP(trivia_results[[#This Row],[drafter_id]],drafters[id],drafters[name],"")</f>
        <v>Darrin Navarro</v>
      </c>
      <c r="G528" t="str">
        <f>_xlfn.XLOOKUP(trivia_results[[#This Row],[drafter_team_id]],drafter_teams[id],drafter_teams[name],"")</f>
        <v/>
      </c>
    </row>
    <row r="529" spans="2:7" x14ac:dyDescent="0.25">
      <c r="B529" s="4" t="s">
        <v>661</v>
      </c>
      <c r="C529" t="str">
        <f>_xlfn.XLOOKUP(trivia_results[[#This Row],[draft_id]],drafts[id],drafts[title])</f>
        <v>Robots mini-Mega Live</v>
      </c>
      <c r="D529" t="s">
        <v>795</v>
      </c>
      <c r="E529" t="str">
        <f>_xlfn.XLOOKUP(trivia_results[[#This Row],[drafter_id]],drafters[id],drafters[name],"")</f>
        <v>Brea Grant</v>
      </c>
      <c r="G529" t="str">
        <f>_xlfn.XLOOKUP(trivia_results[[#This Row],[drafter_team_id]],drafter_teams[id],drafter_teams[name],"")</f>
        <v/>
      </c>
    </row>
    <row r="530" spans="2:7" x14ac:dyDescent="0.25">
      <c r="B530" s="4" t="s">
        <v>661</v>
      </c>
      <c r="C530" t="str">
        <f>_xlfn.XLOOKUP(trivia_results[[#This Row],[draft_id]],drafts[id],drafts[title])</f>
        <v>Robots mini-Mega Live</v>
      </c>
      <c r="D530" t="s">
        <v>915</v>
      </c>
      <c r="E530" t="str">
        <f>_xlfn.XLOOKUP(trivia_results[[#This Row],[drafter_id]],drafters[id],drafters[name],"")</f>
        <v>Billy Ray Brewton</v>
      </c>
      <c r="G530" t="str">
        <f>_xlfn.XLOOKUP(trivia_results[[#This Row],[drafter_team_id]],drafter_teams[id],drafter_teams[name],"")</f>
        <v/>
      </c>
    </row>
    <row r="531" spans="2:7" x14ac:dyDescent="0.25">
      <c r="B531" s="4" t="s">
        <v>661</v>
      </c>
      <c r="C531" t="str">
        <f>_xlfn.XLOOKUP(trivia_results[[#This Row],[draft_id]],drafts[id],drafts[title])</f>
        <v>Robots mini-Mega Live</v>
      </c>
      <c r="D531" t="s">
        <v>793</v>
      </c>
      <c r="E531" t="str">
        <f>_xlfn.XLOOKUP(trivia_results[[#This Row],[drafter_id]],drafters[id],drafters[name],"")</f>
        <v>Clarke Wolfe</v>
      </c>
      <c r="G531" t="str">
        <f>_xlfn.XLOOKUP(trivia_results[[#This Row],[drafter_team_id]],drafter_teams[id],drafter_teams[name],"")</f>
        <v/>
      </c>
    </row>
    <row r="532" spans="2:7" x14ac:dyDescent="0.25">
      <c r="B532" s="4" t="s">
        <v>463</v>
      </c>
      <c r="C532" t="str">
        <f>_xlfn.XLOOKUP(trivia_results[[#This Row],[draft_id]],drafts[id],drafts[title])</f>
        <v>Anne Hathaway</v>
      </c>
      <c r="D532" t="s">
        <v>961</v>
      </c>
      <c r="E532" t="str">
        <f>_xlfn.XLOOKUP(trivia_results[[#This Row],[drafter_id]],drafters[id],drafters[name],"")</f>
        <v>Dana Schwartz</v>
      </c>
      <c r="G532" t="str">
        <f>_xlfn.XLOOKUP(trivia_results[[#This Row],[drafter_team_id]],drafter_teams[id],drafter_teams[name],"")</f>
        <v/>
      </c>
    </row>
    <row r="533" spans="2:7" x14ac:dyDescent="0.25">
      <c r="B533" s="4" t="s">
        <v>463</v>
      </c>
      <c r="C533" t="str">
        <f>_xlfn.XLOOKUP(trivia_results[[#This Row],[draft_id]],drafts[id],drafts[title])</f>
        <v>Anne Hathaway</v>
      </c>
      <c r="D533" t="s">
        <v>905</v>
      </c>
      <c r="E533" t="str">
        <f>_xlfn.XLOOKUP(trivia_results[[#This Row],[drafter_id]],drafters[id],drafters[name],"")</f>
        <v>Phil Iscove</v>
      </c>
      <c r="G533" t="str">
        <f>_xlfn.XLOOKUP(trivia_results[[#This Row],[drafter_team_id]],drafter_teams[id],drafter_teams[name],"")</f>
        <v/>
      </c>
    </row>
    <row r="534" spans="2:7" x14ac:dyDescent="0.25">
      <c r="B534" s="4" t="s">
        <v>598</v>
      </c>
      <c r="C534" t="str">
        <f>_xlfn.XLOOKUP(trivia_results[[#This Row],[draft_id]],drafts[id],drafts[title])</f>
        <v>Music Docs</v>
      </c>
      <c r="D534" t="s">
        <v>915</v>
      </c>
      <c r="E534" t="str">
        <f>_xlfn.XLOOKUP(trivia_results[[#This Row],[drafter_id]],drafters[id],drafters[name],"")</f>
        <v>Billy Ray Brewton</v>
      </c>
      <c r="G534" t="str">
        <f>_xlfn.XLOOKUP(trivia_results[[#This Row],[drafter_team_id]],drafter_teams[id],drafter_teams[name],"")</f>
        <v/>
      </c>
    </row>
    <row r="535" spans="2:7" x14ac:dyDescent="0.25">
      <c r="B535" s="4" t="s">
        <v>598</v>
      </c>
      <c r="C535" t="str">
        <f>_xlfn.XLOOKUP(trivia_results[[#This Row],[draft_id]],drafts[id],drafts[title])</f>
        <v>Music Docs</v>
      </c>
      <c r="D535" t="s">
        <v>921</v>
      </c>
      <c r="E535" t="str">
        <f>_xlfn.XLOOKUP(trivia_results[[#This Row],[drafter_id]],drafters[id],drafters[name],"")</f>
        <v>Marya Gates</v>
      </c>
      <c r="G535" t="str">
        <f>_xlfn.XLOOKUP(trivia_results[[#This Row],[drafter_team_id]],drafter_teams[id],drafter_teams[name],"")</f>
        <v/>
      </c>
    </row>
    <row r="536" spans="2:7" x14ac:dyDescent="0.25">
      <c r="B536" s="4" t="s">
        <v>190</v>
      </c>
      <c r="C536" t="str">
        <f>_xlfn.XLOOKUP(trivia_results[[#This Row],[draft_id]],drafts[id],drafts[title])</f>
        <v>John Grisham Super Draft</v>
      </c>
      <c r="D536" t="s">
        <v>799</v>
      </c>
      <c r="E536" t="str">
        <f>_xlfn.XLOOKUP(trivia_results[[#This Row],[drafter_id]],drafters[id],drafters[name],"")</f>
        <v>Joe Reid</v>
      </c>
      <c r="G536" t="str">
        <f>_xlfn.XLOOKUP(trivia_results[[#This Row],[drafter_team_id]],drafter_teams[id],drafter_teams[name],"")</f>
        <v/>
      </c>
    </row>
    <row r="537" spans="2:7" x14ac:dyDescent="0.25">
      <c r="B537" s="4" t="s">
        <v>190</v>
      </c>
      <c r="C537" t="str">
        <f>_xlfn.XLOOKUP(trivia_results[[#This Row],[draft_id]],drafts[id],drafts[title])</f>
        <v>John Grisham Super Draft</v>
      </c>
      <c r="D537" t="s">
        <v>825</v>
      </c>
      <c r="E537" t="str">
        <f>_xlfn.XLOOKUP(trivia_results[[#This Row],[drafter_id]],drafters[id],drafters[name],"")</f>
        <v>Kenny Neibart</v>
      </c>
      <c r="G537" t="str">
        <f>_xlfn.XLOOKUP(trivia_results[[#This Row],[drafter_team_id]],drafter_teams[id],drafter_teams[name],"")</f>
        <v/>
      </c>
    </row>
    <row r="538" spans="2:7" x14ac:dyDescent="0.25">
      <c r="B538" s="4" t="s">
        <v>190</v>
      </c>
      <c r="C538" t="str">
        <f>_xlfn.XLOOKUP(trivia_results[[#This Row],[draft_id]],drafts[id],drafts[title])</f>
        <v>John Grisham Super Draft</v>
      </c>
      <c r="D538" t="s">
        <v>1029</v>
      </c>
      <c r="E538" t="str">
        <f>_xlfn.XLOOKUP(trivia_results[[#This Row],[drafter_id]],drafters[id],drafters[name],"")</f>
        <v>Liz Hannah</v>
      </c>
      <c r="G538" t="str">
        <f>_xlfn.XLOOKUP(trivia_results[[#This Row],[drafter_team_id]],drafter_teams[id],drafter_teams[name],"")</f>
        <v/>
      </c>
    </row>
    <row r="539" spans="2:7" x14ac:dyDescent="0.25">
      <c r="B539" s="4" t="s">
        <v>85</v>
      </c>
      <c r="C539">
        <f>_xlfn.XLOOKUP(trivia_results[[#This Row],[draft_id]],drafts[id],drafts[title])</f>
        <v>2012</v>
      </c>
      <c r="D539" t="s">
        <v>811</v>
      </c>
      <c r="E539" t="str">
        <f>_xlfn.XLOOKUP(trivia_results[[#This Row],[drafter_id]],drafters[id],drafters[name],"")</f>
        <v>Maria Lewis</v>
      </c>
      <c r="G539" t="str">
        <f>_xlfn.XLOOKUP(trivia_results[[#This Row],[drafter_team_id]],drafter_teams[id],drafter_teams[name],"")</f>
        <v/>
      </c>
    </row>
    <row r="540" spans="2:7" x14ac:dyDescent="0.25">
      <c r="B540" s="4" t="s">
        <v>85</v>
      </c>
      <c r="C540">
        <f>_xlfn.XLOOKUP(trivia_results[[#This Row],[draft_id]],drafts[id],drafts[title])</f>
        <v>2012</v>
      </c>
      <c r="D540" t="s">
        <v>1009</v>
      </c>
      <c r="E540" t="str">
        <f>_xlfn.XLOOKUP(trivia_results[[#This Row],[drafter_id]],drafters[id],drafters[name],"")</f>
        <v>Drea Clark</v>
      </c>
      <c r="G540" t="str">
        <f>_xlfn.XLOOKUP(trivia_results[[#This Row],[drafter_team_id]],drafter_teams[id],drafter_teams[name],"")</f>
        <v/>
      </c>
    </row>
    <row r="541" spans="2:7" x14ac:dyDescent="0.25">
      <c r="B541" s="4" t="s">
        <v>562</v>
      </c>
      <c r="C541" t="str">
        <f>_xlfn.XLOOKUP(trivia_results[[#This Row],[draft_id]],drafts[id],drafts[title])</f>
        <v>Bong Joon-ho Super Draft</v>
      </c>
      <c r="D541" t="s">
        <v>1087</v>
      </c>
      <c r="E541" t="str">
        <f>_xlfn.XLOOKUP(trivia_results[[#This Row],[drafter_id]],drafters[id],drafters[name],"")</f>
        <v>Ryan Estrada</v>
      </c>
      <c r="G541" t="str">
        <f>_xlfn.XLOOKUP(trivia_results[[#This Row],[drafter_team_id]],drafter_teams[id],drafter_teams[name],"")</f>
        <v/>
      </c>
    </row>
    <row r="542" spans="2:7" x14ac:dyDescent="0.25">
      <c r="B542" s="4" t="s">
        <v>562</v>
      </c>
      <c r="C542" t="str">
        <f>_xlfn.XLOOKUP(trivia_results[[#This Row],[draft_id]],drafts[id],drafts[title])</f>
        <v>Bong Joon-ho Super Draft</v>
      </c>
      <c r="D542" t="s">
        <v>813</v>
      </c>
      <c r="E542" t="str">
        <f>_xlfn.XLOOKUP(trivia_results[[#This Row],[drafter_id]],drafters[id],drafters[name],"")</f>
        <v>Eric Plese</v>
      </c>
      <c r="G542" t="str">
        <f>_xlfn.XLOOKUP(trivia_results[[#This Row],[drafter_team_id]],drafter_teams[id],drafter_teams[name],"")</f>
        <v/>
      </c>
    </row>
    <row r="543" spans="2:7" x14ac:dyDescent="0.25">
      <c r="B543" s="4" t="s">
        <v>215</v>
      </c>
      <c r="C543" t="str">
        <f>_xlfn.XLOOKUP(trivia_results[[#This Row],[draft_id]],drafts[id],drafts[title])</f>
        <v>Rock vs. Diesel mini-Mega</v>
      </c>
      <c r="D543" t="s">
        <v>1127</v>
      </c>
      <c r="E543" t="str">
        <f>_xlfn.XLOOKUP(trivia_results[[#This Row],[drafter_id]],drafters[id],drafters[name],"")</f>
        <v>Jen Yamato</v>
      </c>
      <c r="G543" t="str">
        <f>_xlfn.XLOOKUP(trivia_results[[#This Row],[drafter_team_id]],drafter_teams[id],drafter_teams[name],"")</f>
        <v/>
      </c>
    </row>
    <row r="544" spans="2:7" x14ac:dyDescent="0.25">
      <c r="B544" s="4" t="s">
        <v>215</v>
      </c>
      <c r="C544" t="str">
        <f>_xlfn.XLOOKUP(trivia_results[[#This Row],[draft_id]],drafts[id],drafts[title])</f>
        <v>Rock vs. Diesel mini-Mega</v>
      </c>
      <c r="D544" t="s">
        <v>1001</v>
      </c>
      <c r="E544" t="str">
        <f>_xlfn.XLOOKUP(trivia_results[[#This Row],[drafter_id]],drafters[id],drafters[name],"")</f>
        <v>Piya Sinha-Roy</v>
      </c>
      <c r="G544" t="str">
        <f>_xlfn.XLOOKUP(trivia_results[[#This Row],[drafter_team_id]],drafter_teams[id],drafter_teams[name],"")</f>
        <v/>
      </c>
    </row>
    <row r="545" spans="2:7" x14ac:dyDescent="0.25">
      <c r="B545" s="4" t="s">
        <v>215</v>
      </c>
      <c r="C545" t="str">
        <f>_xlfn.XLOOKUP(trivia_results[[#This Row],[draft_id]],drafts[id],drafts[title])</f>
        <v>Rock vs. Diesel mini-Mega</v>
      </c>
      <c r="D545" t="s">
        <v>1177</v>
      </c>
      <c r="E545" t="str">
        <f>_xlfn.XLOOKUP(trivia_results[[#This Row],[drafter_id]],drafters[id],drafters[name],"")</f>
        <v>Darren Franich</v>
      </c>
      <c r="G545" t="str">
        <f>_xlfn.XLOOKUP(trivia_results[[#This Row],[drafter_team_id]],drafter_teams[id],drafter_teams[name],"")</f>
        <v/>
      </c>
    </row>
    <row r="546" spans="2:7" x14ac:dyDescent="0.25">
      <c r="B546" s="4" t="s">
        <v>759</v>
      </c>
      <c r="C546" t="str">
        <f>_xlfn.XLOOKUP(trivia_results[[#This Row],[draft_id]],drafts[id],drafts[title])</f>
        <v>Jukebox Musicals</v>
      </c>
      <c r="D546" t="s">
        <v>977</v>
      </c>
      <c r="E546" t="str">
        <f>_xlfn.XLOOKUP(trivia_results[[#This Row],[drafter_id]],drafters[id],drafters[name],"")</f>
        <v>Louis Peitzman</v>
      </c>
      <c r="G546" t="str">
        <f>_xlfn.XLOOKUP(trivia_results[[#This Row],[drafter_team_id]],drafter_teams[id],drafter_teams[name],"")</f>
        <v/>
      </c>
    </row>
    <row r="547" spans="2:7" x14ac:dyDescent="0.25">
      <c r="B547" s="4" t="s">
        <v>759</v>
      </c>
      <c r="C547" t="str">
        <f>_xlfn.XLOOKUP(trivia_results[[#This Row],[draft_id]],drafts[id],drafts[title])</f>
        <v>Jukebox Musicals</v>
      </c>
      <c r="D547" t="s">
        <v>1133</v>
      </c>
      <c r="E547" t="str">
        <f>_xlfn.XLOOKUP(trivia_results[[#This Row],[drafter_id]],drafters[id],drafters[name],"")</f>
        <v>Oriana Nudo</v>
      </c>
      <c r="G547" t="str">
        <f>_xlfn.XLOOKUP(trivia_results[[#This Row],[drafter_team_id]],drafter_teams[id],drafter_teams[name],"")</f>
        <v/>
      </c>
    </row>
    <row r="548" spans="2:7" x14ac:dyDescent="0.25">
      <c r="B548" s="4" t="s">
        <v>167</v>
      </c>
      <c r="C548" t="str">
        <f>_xlfn.XLOOKUP(trivia_results[[#This Row],[draft_id]],drafts[id],drafts[title])</f>
        <v>Merchant / Ivory</v>
      </c>
      <c r="D548" t="s">
        <v>885</v>
      </c>
      <c r="E548" t="str">
        <f>_xlfn.XLOOKUP(trivia_results[[#This Row],[drafter_id]],drafters[id],drafters[name],"")</f>
        <v>Guy Branum</v>
      </c>
      <c r="G548" t="str">
        <f>_xlfn.XLOOKUP(trivia_results[[#This Row],[drafter_team_id]],drafter_teams[id],drafter_teams[name],"")</f>
        <v/>
      </c>
    </row>
    <row r="549" spans="2:7" x14ac:dyDescent="0.25">
      <c r="B549" s="4" t="s">
        <v>167</v>
      </c>
      <c r="C549" t="str">
        <f>_xlfn.XLOOKUP(trivia_results[[#This Row],[draft_id]],drafts[id],drafts[title])</f>
        <v>Merchant / Ivory</v>
      </c>
      <c r="D549" t="s">
        <v>1009</v>
      </c>
      <c r="E549" t="str">
        <f>_xlfn.XLOOKUP(trivia_results[[#This Row],[drafter_id]],drafters[id],drafters[name],"")</f>
        <v>Drea Clark</v>
      </c>
      <c r="G549" t="str">
        <f>_xlfn.XLOOKUP(trivia_results[[#This Row],[drafter_team_id]],drafter_teams[id],drafter_teams[name],"")</f>
        <v/>
      </c>
    </row>
    <row r="550" spans="2:7" x14ac:dyDescent="0.25">
      <c r="B550" s="4" t="s">
        <v>182</v>
      </c>
      <c r="C550" t="str">
        <f>_xlfn.XLOOKUP(trivia_results[[#This Row],[draft_id]],drafts[id],drafts[title])</f>
        <v>Queer Studio Movies</v>
      </c>
      <c r="D550" t="s">
        <v>781</v>
      </c>
      <c r="E550" t="str">
        <f>_xlfn.XLOOKUP(trivia_results[[#This Row],[drafter_id]],drafters[id],drafters[name],"")</f>
        <v>Adam B. Vary</v>
      </c>
      <c r="G550" t="str">
        <f>_xlfn.XLOOKUP(trivia_results[[#This Row],[drafter_team_id]],drafter_teams[id],drafter_teams[name],"")</f>
        <v/>
      </c>
    </row>
    <row r="551" spans="2:7" x14ac:dyDescent="0.25">
      <c r="B551" s="4" t="s">
        <v>182</v>
      </c>
      <c r="C551" t="str">
        <f>_xlfn.XLOOKUP(trivia_results[[#This Row],[draft_id]],drafts[id],drafts[title])</f>
        <v>Queer Studio Movies</v>
      </c>
      <c r="D551" t="s">
        <v>833</v>
      </c>
      <c r="E551" t="str">
        <f>_xlfn.XLOOKUP(trivia_results[[#This Row],[drafter_id]],drafters[id],drafters[name],"")</f>
        <v>Jordan Crucchiola</v>
      </c>
      <c r="G551" t="str">
        <f>_xlfn.XLOOKUP(trivia_results[[#This Row],[drafter_team_id]],drafter_teams[id],drafter_teams[name],"")</f>
        <v/>
      </c>
    </row>
    <row r="552" spans="2:7" x14ac:dyDescent="0.25">
      <c r="B552" s="4" t="s">
        <v>635</v>
      </c>
      <c r="C552" t="str">
        <f>_xlfn.XLOOKUP(trivia_results[[#This Row],[draft_id]],drafts[id],drafts[title])</f>
        <v>Harrison Ford mini-Mega</v>
      </c>
      <c r="D552" t="s">
        <v>1185</v>
      </c>
      <c r="E552" t="str">
        <f>_xlfn.XLOOKUP(trivia_results[[#This Row],[drafter_id]],drafters[id],drafters[name],"")</f>
        <v>Mallory Rubin</v>
      </c>
      <c r="G552" t="str">
        <f>_xlfn.XLOOKUP(trivia_results[[#This Row],[drafter_team_id]],drafter_teams[id],drafter_teams[name],"")</f>
        <v/>
      </c>
    </row>
    <row r="553" spans="2:7" x14ac:dyDescent="0.25">
      <c r="B553" s="4" t="s">
        <v>635</v>
      </c>
      <c r="C553" t="str">
        <f>_xlfn.XLOOKUP(trivia_results[[#This Row],[draft_id]],drafts[id],drafts[title])</f>
        <v>Harrison Ford mini-Mega</v>
      </c>
      <c r="D553" t="s">
        <v>883</v>
      </c>
      <c r="E553" t="str">
        <f>_xlfn.XLOOKUP(trivia_results[[#This Row],[drafter_id]],drafters[id],drafters[name],"")</f>
        <v>Joanna Robinson</v>
      </c>
      <c r="G553" t="str">
        <f>_xlfn.XLOOKUP(trivia_results[[#This Row],[drafter_team_id]],drafter_teams[id],drafter_teams[name],"")</f>
        <v/>
      </c>
    </row>
    <row r="554" spans="2:7" x14ac:dyDescent="0.25">
      <c r="B554" s="4" t="s">
        <v>635</v>
      </c>
      <c r="C554" t="str">
        <f>_xlfn.XLOOKUP(trivia_results[[#This Row],[draft_id]],drafts[id],drafts[title])</f>
        <v>Harrison Ford mini-Mega</v>
      </c>
      <c r="D554" t="s">
        <v>789</v>
      </c>
      <c r="E554" t="str">
        <f>_xlfn.XLOOKUP(trivia_results[[#This Row],[drafter_id]],drafters[id],drafters[name],"")</f>
        <v>Bryan Cogman</v>
      </c>
      <c r="G554" t="str">
        <f>_xlfn.XLOOKUP(trivia_results[[#This Row],[drafter_team_id]],drafter_teams[id],drafter_teams[name],"")</f>
        <v/>
      </c>
    </row>
    <row r="555" spans="2:7" x14ac:dyDescent="0.25">
      <c r="B555" s="4" t="s">
        <v>383</v>
      </c>
      <c r="C555" t="str">
        <f>_xlfn.XLOOKUP(trivia_results[[#This Row],[draft_id]],drafts[id],drafts[title])</f>
        <v>Rocky/Creed Super Draft</v>
      </c>
      <c r="D555" t="s">
        <v>809</v>
      </c>
      <c r="E555" t="str">
        <f>_xlfn.XLOOKUP(trivia_results[[#This Row],[drafter_id]],drafters[id],drafters[name],"")</f>
        <v>Marc Bernardin</v>
      </c>
      <c r="G555" t="str">
        <f>_xlfn.XLOOKUP(trivia_results[[#This Row],[drafter_team_id]],drafter_teams[id],drafter_teams[name],"")</f>
        <v/>
      </c>
    </row>
    <row r="556" spans="2:7" x14ac:dyDescent="0.25">
      <c r="B556" s="4" t="s">
        <v>383</v>
      </c>
      <c r="C556" t="str">
        <f>_xlfn.XLOOKUP(trivia_results[[#This Row],[draft_id]],drafts[id],drafts[title])</f>
        <v>Rocky/Creed Super Draft</v>
      </c>
      <c r="D556" t="s">
        <v>1115</v>
      </c>
      <c r="E556" t="str">
        <f>_xlfn.XLOOKUP(trivia_results[[#This Row],[drafter_id]],drafters[id],drafters[name],"")</f>
        <v>Ryan Marker</v>
      </c>
      <c r="G556" t="str">
        <f>_xlfn.XLOOKUP(trivia_results[[#This Row],[drafter_team_id]],drafter_teams[id],drafter_teams[name],"")</f>
        <v/>
      </c>
    </row>
    <row r="557" spans="2:7" x14ac:dyDescent="0.25">
      <c r="B557" s="6" t="s">
        <v>192</v>
      </c>
      <c r="C557" t="str">
        <f>_xlfn.XLOOKUP(trivia_results[[#This Row],[draft_id]],drafts[id],drafts[title])</f>
        <v>Screwball Comedy mini-Mega</v>
      </c>
      <c r="D557" t="s">
        <v>951</v>
      </c>
      <c r="E557" t="str">
        <f>_xlfn.XLOOKUP(trivia_results[[#This Row],[drafter_id]],drafters[id],drafters[name],"")</f>
        <v>Maureen Lee Lenker</v>
      </c>
      <c r="G557" t="str">
        <f>_xlfn.XLOOKUP(trivia_results[[#This Row],[drafter_team_id]],drafter_teams[id],drafter_teams[name],"")</f>
        <v/>
      </c>
    </row>
    <row r="558" spans="2:7" x14ac:dyDescent="0.25">
      <c r="B558" s="6" t="s">
        <v>192</v>
      </c>
      <c r="C558" t="str">
        <f>_xlfn.XLOOKUP(trivia_results[[#This Row],[draft_id]],drafts[id],drafts[title])</f>
        <v>Screwball Comedy mini-Mega</v>
      </c>
      <c r="D558" t="s">
        <v>1133</v>
      </c>
      <c r="E558" t="str">
        <f>_xlfn.XLOOKUP(trivia_results[[#This Row],[drafter_id]],drafters[id],drafters[name],"")</f>
        <v>Oriana Nudo</v>
      </c>
      <c r="G558" t="str">
        <f>_xlfn.XLOOKUP(trivia_results[[#This Row],[drafter_team_id]],drafter_teams[id],drafter_teams[name],"")</f>
        <v/>
      </c>
    </row>
    <row r="559" spans="2:7" x14ac:dyDescent="0.25">
      <c r="B559" s="6" t="s">
        <v>192</v>
      </c>
      <c r="C559" t="str">
        <f>_xlfn.XLOOKUP(trivia_results[[#This Row],[draft_id]],drafts[id],drafts[title])</f>
        <v>Screwball Comedy mini-Mega</v>
      </c>
      <c r="D559" t="s">
        <v>789</v>
      </c>
      <c r="E559" t="str">
        <f>_xlfn.XLOOKUP(trivia_results[[#This Row],[drafter_id]],drafters[id],drafters[name],"")</f>
        <v>Bryan Cogman</v>
      </c>
      <c r="G559" t="str">
        <f>_xlfn.XLOOKUP(trivia_results[[#This Row],[drafter_team_id]],drafter_teams[id],drafter_teams[name],"")</f>
        <v/>
      </c>
    </row>
    <row r="560" spans="2:7" x14ac:dyDescent="0.25">
      <c r="B560" s="4" t="s">
        <v>457</v>
      </c>
      <c r="C560" t="str">
        <f>_xlfn.XLOOKUP(trivia_results[[#This Row],[draft_id]],drafts[id],drafts[title])</f>
        <v>Union Movies</v>
      </c>
      <c r="D560" t="s">
        <v>1029</v>
      </c>
      <c r="E560" t="str">
        <f>_xlfn.XLOOKUP(trivia_results[[#This Row],[drafter_id]],drafters[id],drafters[name],"")</f>
        <v>Liz Hannah</v>
      </c>
      <c r="G560" t="str">
        <f>_xlfn.XLOOKUP(trivia_results[[#This Row],[drafter_team_id]],drafter_teams[id],drafter_teams[name],"")</f>
        <v/>
      </c>
    </row>
    <row r="561" spans="2:7" x14ac:dyDescent="0.25">
      <c r="B561" s="4" t="s">
        <v>457</v>
      </c>
      <c r="C561" t="str">
        <f>_xlfn.XLOOKUP(trivia_results[[#This Row],[draft_id]],drafts[id],drafts[title])</f>
        <v>Union Movies</v>
      </c>
      <c r="D561" t="s">
        <v>825</v>
      </c>
      <c r="E561" t="str">
        <f>_xlfn.XLOOKUP(trivia_results[[#This Row],[drafter_id]],drafters[id],drafters[name],"")</f>
        <v>Kenny Neibart</v>
      </c>
      <c r="G561" t="str">
        <f>_xlfn.XLOOKUP(trivia_results[[#This Row],[drafter_team_id]],drafter_teams[id],drafter_teams[name],"")</f>
        <v/>
      </c>
    </row>
    <row r="562" spans="2:7" x14ac:dyDescent="0.25">
      <c r="B562" s="4" t="s">
        <v>647</v>
      </c>
      <c r="C562" t="str">
        <f>_xlfn.XLOOKUP(trivia_results[[#This Row],[draft_id]],drafts[id],drafts[title])</f>
        <v>Fivequels</v>
      </c>
      <c r="D562" t="s">
        <v>979</v>
      </c>
      <c r="E562" t="str">
        <f>_xlfn.XLOOKUP(trivia_results[[#This Row],[drafter_id]],drafters[id],drafters[name],"")</f>
        <v>Andy Levy</v>
      </c>
      <c r="G562" t="str">
        <f>_xlfn.XLOOKUP(trivia_results[[#This Row],[drafter_team_id]],drafter_teams[id],drafter_teams[name],"")</f>
        <v/>
      </c>
    </row>
    <row r="563" spans="2:7" x14ac:dyDescent="0.25">
      <c r="B563" s="4" t="s">
        <v>647</v>
      </c>
      <c r="C563" t="str">
        <f>_xlfn.XLOOKUP(trivia_results[[#This Row],[draft_id]],drafts[id],drafts[title])</f>
        <v>Fivequels</v>
      </c>
      <c r="D563" t="s">
        <v>897</v>
      </c>
      <c r="E563" t="str">
        <f>_xlfn.XLOOKUP(trivia_results[[#This Row],[drafter_id]],drafters[id],drafters[name],"")</f>
        <v>Mike Ryan</v>
      </c>
      <c r="G563" t="str">
        <f>_xlfn.XLOOKUP(trivia_results[[#This Row],[drafter_team_id]],drafter_teams[id],drafter_teams[name],"")</f>
        <v/>
      </c>
    </row>
    <row r="564" spans="2:7" x14ac:dyDescent="0.25">
      <c r="B564" s="4" t="s">
        <v>369</v>
      </c>
      <c r="C564" t="str">
        <f>_xlfn.XLOOKUP(trivia_results[[#This Row],[draft_id]],drafts[id],drafts[title])</f>
        <v>'90s Superhero</v>
      </c>
      <c r="D564" t="s">
        <v>1149</v>
      </c>
      <c r="E564" t="str">
        <f>_xlfn.XLOOKUP(trivia_results[[#This Row],[drafter_id]],drafters[id],drafters[name],"")</f>
        <v>Dave Schilling</v>
      </c>
      <c r="G564" t="str">
        <f>_xlfn.XLOOKUP(trivia_results[[#This Row],[drafter_team_id]],drafter_teams[id],drafter_teams[name],"")</f>
        <v/>
      </c>
    </row>
    <row r="565" spans="2:7" x14ac:dyDescent="0.25">
      <c r="B565" s="4" t="s">
        <v>369</v>
      </c>
      <c r="C565" t="str">
        <f>_xlfn.XLOOKUP(trivia_results[[#This Row],[draft_id]],drafts[id],drafts[title])</f>
        <v>'90s Superhero</v>
      </c>
      <c r="D565" t="s">
        <v>1177</v>
      </c>
      <c r="E565" t="str">
        <f>_xlfn.XLOOKUP(trivia_results[[#This Row],[drafter_id]],drafters[id],drafters[name],"")</f>
        <v>Darren Franich</v>
      </c>
      <c r="G565" t="str">
        <f>_xlfn.XLOOKUP(trivia_results[[#This Row],[drafter_team_id]],drafter_teams[id],drafter_teams[name],"")</f>
        <v/>
      </c>
    </row>
    <row r="566" spans="2:7" x14ac:dyDescent="0.25">
      <c r="B566" s="4" t="s">
        <v>188</v>
      </c>
      <c r="C566" t="str">
        <f>_xlfn.XLOOKUP(trivia_results[[#This Row],[draft_id]],drafts[id],drafts[title])</f>
        <v>George Clooney</v>
      </c>
      <c r="D566" s="1" t="s">
        <v>863</v>
      </c>
      <c r="E566" t="str">
        <f>_xlfn.XLOOKUP(trivia_results[[#This Row],[drafter_id]],drafters[id],drafters[name],"")</f>
        <v>Ian Karmel</v>
      </c>
      <c r="G566" t="str">
        <f>_xlfn.XLOOKUP(trivia_results[[#This Row],[drafter_team_id]],drafter_teams[id],drafter_teams[name],"")</f>
        <v/>
      </c>
    </row>
    <row r="567" spans="2:7" x14ac:dyDescent="0.25">
      <c r="B567" s="4" t="s">
        <v>188</v>
      </c>
      <c r="C567" t="str">
        <f>_xlfn.XLOOKUP(trivia_results[[#This Row],[draft_id]],drafts[id],drafts[title])</f>
        <v>George Clooney</v>
      </c>
      <c r="D567" t="s">
        <v>1123</v>
      </c>
      <c r="E567" t="str">
        <f>_xlfn.XLOOKUP(trivia_results[[#This Row],[drafter_id]],drafters[id],drafters[name],"")</f>
        <v>Sean Jordan</v>
      </c>
      <c r="G567" t="str">
        <f>_xlfn.XLOOKUP(trivia_results[[#This Row],[drafter_team_id]],drafter_teams[id],drafter_teams[name],"")</f>
        <v/>
      </c>
    </row>
    <row r="568" spans="2:7" x14ac:dyDescent="0.25">
      <c r="B568" s="4" t="s">
        <v>748</v>
      </c>
      <c r="C568" t="str">
        <f>_xlfn.XLOOKUP(trivia_results[[#This Row],[draft_id]],drafts[id],drafts[title])</f>
        <v>Screenwriters' Directorial Debuts</v>
      </c>
      <c r="D568" t="s">
        <v>1245</v>
      </c>
      <c r="E568" t="str">
        <f>_xlfn.XLOOKUP(trivia_results[[#This Row],[drafter_id]],drafters[id],drafters[name],"")</f>
        <v>Eva Anderson</v>
      </c>
      <c r="G568" t="str">
        <f>_xlfn.XLOOKUP(trivia_results[[#This Row],[drafter_team_id]],drafter_teams[id],drafter_teams[name],"")</f>
        <v/>
      </c>
    </row>
    <row r="569" spans="2:7" x14ac:dyDescent="0.25">
      <c r="B569" s="4" t="s">
        <v>748</v>
      </c>
      <c r="C569" t="str">
        <f>_xlfn.XLOOKUP(trivia_results[[#This Row],[draft_id]],drafts[id],drafts[title])</f>
        <v>Screenwriters' Directorial Debuts</v>
      </c>
      <c r="D569" t="s">
        <v>793</v>
      </c>
      <c r="E569" t="str">
        <f>_xlfn.XLOOKUP(trivia_results[[#This Row],[drafter_id]],drafters[id],drafters[name],"")</f>
        <v>Clarke Wolfe</v>
      </c>
      <c r="G569" t="str">
        <f>_xlfn.XLOOKUP(trivia_results[[#This Row],[drafter_team_id]],drafter_teams[id],drafter_teams[name],"")</f>
        <v/>
      </c>
    </row>
    <row r="570" spans="2:7" x14ac:dyDescent="0.25">
      <c r="B570" s="4" t="s">
        <v>73</v>
      </c>
      <c r="C570" t="str">
        <f>_xlfn.XLOOKUP(trivia_results[[#This Row],[draft_id]],drafts[id],drafts[title])</f>
        <v>Country Music</v>
      </c>
      <c r="D570" t="s">
        <v>871</v>
      </c>
      <c r="E570" t="str">
        <f>_xlfn.XLOOKUP(trivia_results[[#This Row],[drafter_id]],drafters[id],drafters[name],"")</f>
        <v>Emily St. James</v>
      </c>
      <c r="G570" t="str">
        <f>_xlfn.XLOOKUP(trivia_results[[#This Row],[drafter_team_id]],drafter_teams[id],drafter_teams[name],"")</f>
        <v/>
      </c>
    </row>
    <row r="571" spans="2:7" x14ac:dyDescent="0.25">
      <c r="B571" s="4" t="s">
        <v>73</v>
      </c>
      <c r="C571" t="str">
        <f>_xlfn.XLOOKUP(trivia_results[[#This Row],[draft_id]],drafts[id],drafts[title])</f>
        <v>Country Music</v>
      </c>
      <c r="D571" t="s">
        <v>1183</v>
      </c>
      <c r="E571" t="str">
        <f>_xlfn.XLOOKUP(trivia_results[[#This Row],[drafter_id]],drafters[id],drafters[name],"")</f>
        <v>Libby Hill</v>
      </c>
      <c r="G571" t="str">
        <f>_xlfn.XLOOKUP(trivia_results[[#This Row],[drafter_team_id]],drafter_teams[id],drafter_teams[name],"")</f>
        <v/>
      </c>
    </row>
    <row r="572" spans="2:7" x14ac:dyDescent="0.25">
      <c r="B572" s="4" t="s">
        <v>510</v>
      </c>
      <c r="C572" t="str">
        <f>_xlfn.XLOOKUP(trivia_results[[#This Row],[draft_id]],drafts[id],drafts[title])</f>
        <v>Queer Crime</v>
      </c>
      <c r="D572" t="s">
        <v>1107</v>
      </c>
      <c r="E572" t="str">
        <f>_xlfn.XLOOKUP(trivia_results[[#This Row],[drafter_id]],drafters[id],drafters[name],"")</f>
        <v>Kyle Turner</v>
      </c>
      <c r="G572" t="str">
        <f>_xlfn.XLOOKUP(trivia_results[[#This Row],[drafter_team_id]],drafter_teams[id],drafter_teams[name],"")</f>
        <v/>
      </c>
    </row>
    <row r="573" spans="2:7" x14ac:dyDescent="0.25">
      <c r="B573" s="4" t="s">
        <v>510</v>
      </c>
      <c r="C573" t="str">
        <f>_xlfn.XLOOKUP(trivia_results[[#This Row],[draft_id]],drafts[id],drafts[title])</f>
        <v>Queer Crime</v>
      </c>
      <c r="D573" t="s">
        <v>1059</v>
      </c>
      <c r="E573" t="str">
        <f>_xlfn.XLOOKUP(trivia_results[[#This Row],[drafter_id]],drafters[id],drafters[name],"")</f>
        <v>Juan Quanito</v>
      </c>
      <c r="G573" t="str">
        <f>_xlfn.XLOOKUP(trivia_results[[#This Row],[drafter_team_id]],drafter_teams[id],drafter_teams[name],"")</f>
        <v/>
      </c>
    </row>
    <row r="574" spans="2:7" x14ac:dyDescent="0.25">
      <c r="B574" s="4" t="s">
        <v>132</v>
      </c>
      <c r="C574" t="str">
        <f>_xlfn.XLOOKUP(trivia_results[[#This Row],[draft_id]],drafts[id],drafts[title])</f>
        <v>Vietnam War mini-Mega</v>
      </c>
      <c r="D574" t="s">
        <v>915</v>
      </c>
      <c r="E574" t="str">
        <f>_xlfn.XLOOKUP(trivia_results[[#This Row],[drafter_id]],drafters[id],drafters[name],"")</f>
        <v>Billy Ray Brewton</v>
      </c>
      <c r="G574" t="str">
        <f>_xlfn.XLOOKUP(trivia_results[[#This Row],[drafter_team_id]],drafter_teams[id],drafter_teams[name],"")</f>
        <v/>
      </c>
    </row>
    <row r="575" spans="2:7" x14ac:dyDescent="0.25">
      <c r="B575" s="4" t="s">
        <v>132</v>
      </c>
      <c r="C575" t="str">
        <f>_xlfn.XLOOKUP(trivia_results[[#This Row],[draft_id]],drafts[id],drafts[title])</f>
        <v>Vietnam War mini-Mega</v>
      </c>
      <c r="D575" t="s">
        <v>1009</v>
      </c>
      <c r="E575" t="str">
        <f>_xlfn.XLOOKUP(trivia_results[[#This Row],[drafter_id]],drafters[id],drafters[name],"")</f>
        <v>Drea Clark</v>
      </c>
      <c r="G575" t="str">
        <f>_xlfn.XLOOKUP(trivia_results[[#This Row],[drafter_team_id]],drafter_teams[id],drafter_teams[name],"")</f>
        <v/>
      </c>
    </row>
    <row r="576" spans="2:7" x14ac:dyDescent="0.25">
      <c r="B576" s="4" t="s">
        <v>132</v>
      </c>
      <c r="C576" t="str">
        <f>_xlfn.XLOOKUP(trivia_results[[#This Row],[draft_id]],drafts[id],drafts[title])</f>
        <v>Vietnam War mini-Mega</v>
      </c>
      <c r="D576" t="s">
        <v>1051</v>
      </c>
      <c r="E576" t="str">
        <f>_xlfn.XLOOKUP(trivia_results[[#This Row],[drafter_id]],drafters[id],drafters[name],"")</f>
        <v>Drew McWeeny</v>
      </c>
      <c r="G576" t="str">
        <f>_xlfn.XLOOKUP(trivia_results[[#This Row],[drafter_team_id]],drafter_teams[id],drafter_teams[name],"")</f>
        <v/>
      </c>
    </row>
    <row r="577" spans="2:7" x14ac:dyDescent="0.25">
      <c r="B577" s="4" t="s">
        <v>584</v>
      </c>
      <c r="C577" t="str">
        <f>_xlfn.XLOOKUP(trivia_results[[#This Row],[draft_id]],drafts[id],drafts[title])</f>
        <v>Greta Gerwig</v>
      </c>
      <c r="D577" t="s">
        <v>1001</v>
      </c>
      <c r="E577" t="str">
        <f>_xlfn.XLOOKUP(trivia_results[[#This Row],[drafter_id]],drafters[id],drafters[name],"")</f>
        <v>Piya Sinha-Roy</v>
      </c>
      <c r="G577" t="str">
        <f>_xlfn.XLOOKUP(trivia_results[[#This Row],[drafter_team_id]],drafter_teams[id],drafter_teams[name],"")</f>
        <v/>
      </c>
    </row>
    <row r="578" spans="2:7" x14ac:dyDescent="0.25">
      <c r="B578" s="4" t="s">
        <v>584</v>
      </c>
      <c r="C578" t="str">
        <f>_xlfn.XLOOKUP(trivia_results[[#This Row],[draft_id]],drafts[id],drafts[title])</f>
        <v>Greta Gerwig</v>
      </c>
      <c r="D578" t="s">
        <v>1027</v>
      </c>
      <c r="E578" t="str">
        <f>_xlfn.XLOOKUP(trivia_results[[#This Row],[drafter_id]],drafters[id],drafters[name],"")</f>
        <v>Devan Coggan</v>
      </c>
      <c r="G578" t="str">
        <f>_xlfn.XLOOKUP(trivia_results[[#This Row],[drafter_team_id]],drafter_teams[id],drafter_teams[name],"")</f>
        <v/>
      </c>
    </row>
    <row r="579" spans="2:7" x14ac:dyDescent="0.25">
      <c r="B579" s="4" t="s">
        <v>737</v>
      </c>
      <c r="C579" t="str">
        <f>_xlfn.XLOOKUP(trivia_results[[#This Row],[draft_id]],drafts[id],drafts[title])</f>
        <v>1998 mini-Mega Draft</v>
      </c>
      <c r="D579" t="s">
        <v>1085</v>
      </c>
      <c r="E579" t="str">
        <f>_xlfn.XLOOKUP(trivia_results[[#This Row],[drafter_id]],drafters[id],drafters[name],"")</f>
        <v>Helen Shang</v>
      </c>
      <c r="G579" t="str">
        <f>_xlfn.XLOOKUP(trivia_results[[#This Row],[drafter_team_id]],drafter_teams[id],drafter_teams[name],"")</f>
        <v/>
      </c>
    </row>
    <row r="580" spans="2:7" x14ac:dyDescent="0.25">
      <c r="B580" s="4" t="s">
        <v>737</v>
      </c>
      <c r="C580" t="str">
        <f>_xlfn.XLOOKUP(trivia_results[[#This Row],[draft_id]],drafts[id],drafts[title])</f>
        <v>1998 mini-Mega Draft</v>
      </c>
      <c r="D580" t="s">
        <v>1017</v>
      </c>
      <c r="E580" t="str">
        <f>_xlfn.XLOOKUP(trivia_results[[#This Row],[drafter_id]],drafters[id],drafters[name],"")</f>
        <v>Thomas Grabinski</v>
      </c>
      <c r="G580" t="str">
        <f>_xlfn.XLOOKUP(trivia_results[[#This Row],[drafter_team_id]],drafter_teams[id],drafter_teams[name],"")</f>
        <v/>
      </c>
    </row>
    <row r="581" spans="2:7" x14ac:dyDescent="0.25">
      <c r="B581" s="4" t="s">
        <v>737</v>
      </c>
      <c r="C581" t="str">
        <f>_xlfn.XLOOKUP(trivia_results[[#This Row],[draft_id]],drafts[id],drafts[title])</f>
        <v>1998 mini-Mega Draft</v>
      </c>
      <c r="D581" t="s">
        <v>1007</v>
      </c>
      <c r="E581" t="str">
        <f>_xlfn.XLOOKUP(trivia_results[[#This Row],[drafter_id]],drafters[id],drafters[name],"")</f>
        <v>Karen Tongson</v>
      </c>
      <c r="G581" t="str">
        <f>_xlfn.XLOOKUP(trivia_results[[#This Row],[drafter_team_id]],drafter_teams[id],drafter_teams[name],"")</f>
        <v/>
      </c>
    </row>
    <row r="582" spans="2:7" x14ac:dyDescent="0.25">
      <c r="B582" s="4" t="s">
        <v>737</v>
      </c>
      <c r="C582" t="str">
        <f>_xlfn.XLOOKUP(trivia_results[[#This Row],[draft_id]],drafts[id],drafts[title])</f>
        <v>1998 mini-Mega Draft</v>
      </c>
      <c r="D582" t="s">
        <v>1237</v>
      </c>
      <c r="E582" t="str">
        <f>_xlfn.XLOOKUP(trivia_results[[#This Row],[drafter_id]],drafters[id],drafters[name],"")</f>
        <v>Clay Keller</v>
      </c>
      <c r="G582" t="str">
        <f>_xlfn.XLOOKUP(trivia_results[[#This Row],[drafter_team_id]],drafter_teams[id],drafter_teams[name],"")</f>
        <v/>
      </c>
    </row>
    <row r="583" spans="2:7" x14ac:dyDescent="0.25">
      <c r="B583" s="4" t="s">
        <v>13</v>
      </c>
      <c r="C583" t="str">
        <f>_xlfn.XLOOKUP(trivia_results[[#This Row],[draft_id]],drafts[id],drafts[title])</f>
        <v>Blumhouse</v>
      </c>
      <c r="D583" t="s">
        <v>915</v>
      </c>
      <c r="E583" t="str">
        <f>_xlfn.XLOOKUP(trivia_results[[#This Row],[drafter_id]],drafters[id],drafters[name],"")</f>
        <v>Billy Ray Brewton</v>
      </c>
      <c r="G583" t="str">
        <f>_xlfn.XLOOKUP(trivia_results[[#This Row],[drafter_team_id]],drafter_teams[id],drafter_teams[name],"")</f>
        <v/>
      </c>
    </row>
    <row r="584" spans="2:7" x14ac:dyDescent="0.25">
      <c r="B584" s="4" t="s">
        <v>13</v>
      </c>
      <c r="C584" t="str">
        <f>_xlfn.XLOOKUP(trivia_results[[#This Row],[draft_id]],drafts[id],drafts[title])</f>
        <v>Blumhouse</v>
      </c>
      <c r="D584" t="s">
        <v>909</v>
      </c>
      <c r="E584" t="str">
        <f>_xlfn.XLOOKUP(trivia_results[[#This Row],[drafter_id]],drafters[id],drafters[name],"")</f>
        <v>Kyle Anderson</v>
      </c>
      <c r="G584" t="str">
        <f>_xlfn.XLOOKUP(trivia_results[[#This Row],[drafter_team_id]],drafter_teams[id],drafter_teams[name],"")</f>
        <v/>
      </c>
    </row>
    <row r="585" spans="2:7" x14ac:dyDescent="0.25">
      <c r="B585" s="4" t="s">
        <v>114</v>
      </c>
      <c r="C585" t="str">
        <f>_xlfn.XLOOKUP(trivia_results[[#This Row],[draft_id]],drafts[id],drafts[title])</f>
        <v>Home Invasion</v>
      </c>
      <c r="D585" t="s">
        <v>1137</v>
      </c>
      <c r="E585" t="str">
        <f>_xlfn.XLOOKUP(trivia_results[[#This Row],[drafter_id]],drafters[id],drafters[name],"")</f>
        <v>Wynter Mitchell</v>
      </c>
      <c r="G585" t="str">
        <f>_xlfn.XLOOKUP(trivia_results[[#This Row],[drafter_team_id]],drafter_teams[id],drafter_teams[name],"")</f>
        <v/>
      </c>
    </row>
    <row r="586" spans="2:7" x14ac:dyDescent="0.25">
      <c r="B586" s="4" t="s">
        <v>114</v>
      </c>
      <c r="C586" t="str">
        <f>_xlfn.XLOOKUP(trivia_results[[#This Row],[draft_id]],drafts[id],drafts[title])</f>
        <v>Home Invasion</v>
      </c>
      <c r="D586" t="s">
        <v>1129</v>
      </c>
      <c r="E586" t="str">
        <f>_xlfn.XLOOKUP(trivia_results[[#This Row],[drafter_id]],drafters[id],drafters[name],"")</f>
        <v>Morgan Peter Brown</v>
      </c>
      <c r="G586" t="str">
        <f>_xlfn.XLOOKUP(trivia_results[[#This Row],[drafter_team_id]],drafter_teams[id],drafter_teams[name],"")</f>
        <v/>
      </c>
    </row>
    <row r="587" spans="2:7" x14ac:dyDescent="0.25">
      <c r="B587" s="4" t="s">
        <v>318</v>
      </c>
      <c r="C587" t="str">
        <f>_xlfn.XLOOKUP(trivia_results[[#This Row],[draft_id]],drafts[id],drafts[title])</f>
        <v>Two Thumbs Down</v>
      </c>
      <c r="D587" t="s">
        <v>1147</v>
      </c>
      <c r="E587" t="str">
        <f>_xlfn.XLOOKUP(trivia_results[[#This Row],[drafter_id]],drafters[id],drafters[name],"")</f>
        <v>Matt Singer</v>
      </c>
      <c r="G587" t="str">
        <f>_xlfn.XLOOKUP(trivia_results[[#This Row],[drafter_team_id]],drafter_teams[id],drafter_teams[name],"")</f>
        <v/>
      </c>
    </row>
    <row r="588" spans="2:7" x14ac:dyDescent="0.25">
      <c r="B588" s="4" t="s">
        <v>318</v>
      </c>
      <c r="C588" t="str">
        <f>_xlfn.XLOOKUP(trivia_results[[#This Row],[draft_id]],drafts[id],drafts[title])</f>
        <v>Two Thumbs Down</v>
      </c>
      <c r="D588" t="s">
        <v>1167</v>
      </c>
      <c r="E588" t="str">
        <f>_xlfn.XLOOKUP(trivia_results[[#This Row],[drafter_id]],drafters[id],drafters[name],"")</f>
        <v>Jordan Hoffman</v>
      </c>
      <c r="G588" t="str">
        <f>_xlfn.XLOOKUP(trivia_results[[#This Row],[drafter_team_id]],drafter_teams[id],drafter_teams[name],"")</f>
        <v/>
      </c>
    </row>
    <row r="589" spans="2:7" x14ac:dyDescent="0.25">
      <c r="B589" s="4" t="s">
        <v>342</v>
      </c>
      <c r="C589" t="str">
        <f>_xlfn.XLOOKUP(trivia_results[[#This Row],[draft_id]],drafts[id],drafts[title])</f>
        <v>Saw Super Draft</v>
      </c>
      <c r="D589" t="s">
        <v>1065</v>
      </c>
      <c r="E589" t="str">
        <f>_xlfn.XLOOKUP(trivia_results[[#This Row],[drafter_id]],drafters[id],drafters[name],"")</f>
        <v>Megan Amram</v>
      </c>
      <c r="G589" t="str">
        <f>_xlfn.XLOOKUP(trivia_results[[#This Row],[drafter_team_id]],drafter_teams[id],drafter_teams[name],"")</f>
        <v/>
      </c>
    </row>
    <row r="590" spans="2:7" x14ac:dyDescent="0.25">
      <c r="B590" s="4" t="s">
        <v>342</v>
      </c>
      <c r="C590" t="str">
        <f>_xlfn.XLOOKUP(trivia_results[[#This Row],[draft_id]],drafts[id],drafts[title])</f>
        <v>Saw Super Draft</v>
      </c>
      <c r="D590" t="s">
        <v>1067</v>
      </c>
      <c r="E590" t="str">
        <f>_xlfn.XLOOKUP(trivia_results[[#This Row],[drafter_id]],drafters[id],drafters[name],"")</f>
        <v>Walter Hollmann</v>
      </c>
      <c r="G590" t="str">
        <f>_xlfn.XLOOKUP(trivia_results[[#This Row],[drafter_team_id]],drafter_teams[id],drafter_teams[name],"")</f>
        <v/>
      </c>
    </row>
    <row r="591" spans="2:7" x14ac:dyDescent="0.25">
      <c r="B591" s="4" t="s">
        <v>342</v>
      </c>
      <c r="C591" t="str">
        <f>_xlfn.XLOOKUP(trivia_results[[#This Row],[draft_id]],drafts[id],drafts[title])</f>
        <v>Saw Super Draft</v>
      </c>
      <c r="D591" t="s">
        <v>1223</v>
      </c>
      <c r="E591" t="str">
        <f>_xlfn.XLOOKUP(trivia_results[[#This Row],[drafter_id]],drafters[id],drafters[name],"")</f>
        <v>Ben Mekler</v>
      </c>
      <c r="G591" t="str">
        <f>_xlfn.XLOOKUP(trivia_results[[#This Row],[drafter_team_id]],drafter_teams[id],drafter_teams[name],"")</f>
        <v/>
      </c>
    </row>
    <row r="592" spans="2:7" x14ac:dyDescent="0.25">
      <c r="B592" s="4" t="s">
        <v>522</v>
      </c>
      <c r="C592" t="str">
        <f>_xlfn.XLOOKUP(trivia_results[[#This Row],[draft_id]],drafts[id],drafts[title])</f>
        <v>Halloween Super Draft</v>
      </c>
      <c r="D592" t="s">
        <v>845</v>
      </c>
      <c r="E592" t="str">
        <f>_xlfn.XLOOKUP(trivia_results[[#This Row],[drafter_id]],drafters[id],drafters[name],"")</f>
        <v>Rebekah McKendry</v>
      </c>
      <c r="G592" t="str">
        <f>_xlfn.XLOOKUP(trivia_results[[#This Row],[drafter_team_id]],drafter_teams[id],drafter_teams[name],"")</f>
        <v/>
      </c>
    </row>
    <row r="593" spans="2:7" x14ac:dyDescent="0.25">
      <c r="B593" s="4" t="s">
        <v>522</v>
      </c>
      <c r="C593" t="str">
        <f>_xlfn.XLOOKUP(trivia_results[[#This Row],[draft_id]],drafts[id],drafts[title])</f>
        <v>Halloween Super Draft</v>
      </c>
      <c r="D593" t="s">
        <v>805</v>
      </c>
      <c r="E593" t="str">
        <f>_xlfn.XLOOKUP(trivia_results[[#This Row],[drafter_id]],drafters[id],drafters[name],"")</f>
        <v>Elric Kane</v>
      </c>
      <c r="G593" t="str">
        <f>_xlfn.XLOOKUP(trivia_results[[#This Row],[drafter_team_id]],drafter_teams[id],drafter_teams[name],"")</f>
        <v/>
      </c>
    </row>
    <row r="594" spans="2:7" x14ac:dyDescent="0.25">
      <c r="B594" s="4" t="s">
        <v>522</v>
      </c>
      <c r="C594" t="str">
        <f>_xlfn.XLOOKUP(trivia_results[[#This Row],[draft_id]],drafts[id],drafts[title])</f>
        <v>Halloween Super Draft</v>
      </c>
      <c r="D594" t="s">
        <v>969</v>
      </c>
      <c r="E594" t="str">
        <f>_xlfn.XLOOKUP(trivia_results[[#This Row],[drafter_id]],drafters[id],drafters[name],"")</f>
        <v>Graham Skipper</v>
      </c>
      <c r="G594" t="str">
        <f>_xlfn.XLOOKUP(trivia_results[[#This Row],[drafter_team_id]],drafter_teams[id],drafter_teams[name],"")</f>
        <v/>
      </c>
    </row>
    <row r="595" spans="2:7" x14ac:dyDescent="0.25">
      <c r="B595" s="4" t="s">
        <v>522</v>
      </c>
      <c r="C595" t="str">
        <f>_xlfn.XLOOKUP(trivia_results[[#This Row],[draft_id]],drafts[id],drafts[title])</f>
        <v>Halloween Super Draft</v>
      </c>
      <c r="D595" t="s">
        <v>915</v>
      </c>
      <c r="E595" t="str">
        <f>_xlfn.XLOOKUP(trivia_results[[#This Row],[drafter_id]],drafters[id],drafters[name],"")</f>
        <v>Billy Ray Brewton</v>
      </c>
      <c r="G595" t="str">
        <f>_xlfn.XLOOKUP(trivia_results[[#This Row],[drafter_team_id]],drafter_teams[id],drafter_teams[name],"")</f>
        <v/>
      </c>
    </row>
    <row r="596" spans="2:7" x14ac:dyDescent="0.25">
      <c r="B596" s="4" t="s">
        <v>467</v>
      </c>
      <c r="C596" t="str">
        <f>_xlfn.XLOOKUP(trivia_results[[#This Row],[draft_id]],drafts[id],drafts[title])</f>
        <v>Don Bluth Super Draft</v>
      </c>
      <c r="D596" t="s">
        <v>799</v>
      </c>
      <c r="E596" t="str">
        <f>_xlfn.XLOOKUP(trivia_results[[#This Row],[drafter_id]],drafters[id],drafters[name],"")</f>
        <v>Joe Reid</v>
      </c>
      <c r="G596" t="str">
        <f>_xlfn.XLOOKUP(trivia_results[[#This Row],[drafter_team_id]],drafter_teams[id],drafter_teams[name],"")</f>
        <v/>
      </c>
    </row>
    <row r="597" spans="2:7" x14ac:dyDescent="0.25">
      <c r="B597" s="4" t="s">
        <v>467</v>
      </c>
      <c r="C597" t="str">
        <f>_xlfn.XLOOKUP(trivia_results[[#This Row],[draft_id]],drafts[id],drafts[title])</f>
        <v>Don Bluth Super Draft</v>
      </c>
      <c r="D597" t="s">
        <v>781</v>
      </c>
      <c r="E597" t="str">
        <f>_xlfn.XLOOKUP(trivia_results[[#This Row],[drafter_id]],drafters[id],drafters[name],"")</f>
        <v>Adam B. Vary</v>
      </c>
      <c r="G597" t="str">
        <f>_xlfn.XLOOKUP(trivia_results[[#This Row],[drafter_team_id]],drafter_teams[id],drafter_teams[name],"")</f>
        <v/>
      </c>
    </row>
    <row r="598" spans="2:7" x14ac:dyDescent="0.25">
      <c r="B598" s="4" t="s">
        <v>614</v>
      </c>
      <c r="C598" t="str">
        <f>_xlfn.XLOOKUP(trivia_results[[#This Row],[draft_id]],drafts[id],drafts[title])</f>
        <v>Disney Animation Studios Mega Draft</v>
      </c>
      <c r="D598" t="s">
        <v>845</v>
      </c>
      <c r="E598" t="str">
        <f>_xlfn.XLOOKUP(trivia_results[[#This Row],[drafter_id]],drafters[id],drafters[name],"")</f>
        <v>Rebekah McKendry</v>
      </c>
      <c r="G598" t="str">
        <f>_xlfn.XLOOKUP(trivia_results[[#This Row],[drafter_team_id]],drafter_teams[id],drafter_teams[name],"")</f>
        <v/>
      </c>
    </row>
    <row r="599" spans="2:7" x14ac:dyDescent="0.25">
      <c r="B599" s="4" t="s">
        <v>614</v>
      </c>
      <c r="C599" t="str">
        <f>_xlfn.XLOOKUP(trivia_results[[#This Row],[draft_id]],drafts[id],drafts[title])</f>
        <v>Disney Animation Studios Mega Draft</v>
      </c>
      <c r="D599" t="s">
        <v>831</v>
      </c>
      <c r="E599" t="str">
        <f>_xlfn.XLOOKUP(trivia_results[[#This Row],[drafter_id]],drafters[id],drafters[name],"")</f>
        <v>Dane McDonald</v>
      </c>
      <c r="G599" t="str">
        <f>_xlfn.XLOOKUP(trivia_results[[#This Row],[drafter_team_id]],drafter_teams[id],drafter_teams[name],"")</f>
        <v/>
      </c>
    </row>
    <row r="600" spans="2:7" x14ac:dyDescent="0.25">
      <c r="B600" s="4" t="s">
        <v>614</v>
      </c>
      <c r="C600" t="str">
        <f>_xlfn.XLOOKUP(trivia_results[[#This Row],[draft_id]],drafts[id],drafts[title])</f>
        <v>Disney Animation Studios Mega Draft</v>
      </c>
      <c r="D600" t="s">
        <v>983</v>
      </c>
      <c r="E600" t="str">
        <f>_xlfn.XLOOKUP(trivia_results[[#This Row],[drafter_id]],drafters[id],drafters[name],"")</f>
        <v>B.J. Colangelo</v>
      </c>
      <c r="G600" t="str">
        <f>_xlfn.XLOOKUP(trivia_results[[#This Row],[drafter_team_id]],drafter_teams[id],drafter_teams[name],"")</f>
        <v/>
      </c>
    </row>
    <row r="601" spans="2:7" x14ac:dyDescent="0.25">
      <c r="B601" s="4" t="s">
        <v>614</v>
      </c>
      <c r="C601" t="str">
        <f>_xlfn.XLOOKUP(trivia_results[[#This Row],[draft_id]],drafts[id],drafts[title])</f>
        <v>Disney Animation Studios Mega Draft</v>
      </c>
      <c r="D601" t="s">
        <v>977</v>
      </c>
      <c r="E601" t="str">
        <f>_xlfn.XLOOKUP(trivia_results[[#This Row],[drafter_id]],drafters[id],drafters[name],"")</f>
        <v>Louis Peitzman</v>
      </c>
      <c r="G601" t="str">
        <f>_xlfn.XLOOKUP(trivia_results[[#This Row],[drafter_team_id]],drafter_teams[id],drafter_teams[name],"")</f>
        <v/>
      </c>
    </row>
    <row r="602" spans="2:7" x14ac:dyDescent="0.25">
      <c r="B602" s="4" t="s">
        <v>90</v>
      </c>
      <c r="C602" t="str">
        <f>_xlfn.XLOOKUP(trivia_results[[#This Row],[draft_id]],drafts[id],drafts[title])</f>
        <v>Ralph Bakshi Super Draft</v>
      </c>
      <c r="D602" t="s">
        <v>1111</v>
      </c>
      <c r="E602" t="str">
        <f>_xlfn.XLOOKUP(trivia_results[[#This Row],[drafter_id]],drafters[id],drafters[name],"")</f>
        <v>Harmony Colangelo</v>
      </c>
      <c r="G602" t="str">
        <f>_xlfn.XLOOKUP(trivia_results[[#This Row],[drafter_team_id]],drafter_teams[id],drafter_teams[name],"")</f>
        <v/>
      </c>
    </row>
    <row r="603" spans="2:7" x14ac:dyDescent="0.25">
      <c r="B603" s="4" t="s">
        <v>90</v>
      </c>
      <c r="C603" t="str">
        <f>_xlfn.XLOOKUP(trivia_results[[#This Row],[draft_id]],drafts[id],drafts[title])</f>
        <v>Ralph Bakshi Super Draft</v>
      </c>
      <c r="D603" t="s">
        <v>797</v>
      </c>
      <c r="E603" t="str">
        <f>_xlfn.XLOOKUP(trivia_results[[#This Row],[drafter_id]],drafters[id],drafters[name],"")</f>
        <v>William Bibbiani</v>
      </c>
      <c r="G603" t="str">
        <f>_xlfn.XLOOKUP(trivia_results[[#This Row],[drafter_team_id]],drafter_teams[id],drafter_teams[name],"")</f>
        <v/>
      </c>
    </row>
    <row r="604" spans="2:7" x14ac:dyDescent="0.25">
      <c r="B604" s="4" t="s">
        <v>292</v>
      </c>
      <c r="C604" t="str">
        <f>_xlfn.XLOOKUP(trivia_results[[#This Row],[draft_id]],drafts[id],drafts[title])</f>
        <v>Judy Garland</v>
      </c>
      <c r="D604" t="s">
        <v>951</v>
      </c>
      <c r="E604" t="str">
        <f>_xlfn.XLOOKUP(trivia_results[[#This Row],[drafter_id]],drafters[id],drafters[name],"")</f>
        <v>Maureen Lee Lenker</v>
      </c>
      <c r="G604" t="str">
        <f>_xlfn.XLOOKUP(trivia_results[[#This Row],[drafter_team_id]],drafter_teams[id],drafter_teams[name],"")</f>
        <v/>
      </c>
    </row>
    <row r="605" spans="2:7" x14ac:dyDescent="0.25">
      <c r="B605" s="4" t="s">
        <v>292</v>
      </c>
      <c r="C605" t="str">
        <f>_xlfn.XLOOKUP(trivia_results[[#This Row],[draft_id]],drafts[id],drafts[title])</f>
        <v>Judy Garland</v>
      </c>
      <c r="D605" t="s">
        <v>1133</v>
      </c>
      <c r="E605" t="str">
        <f>_xlfn.XLOOKUP(trivia_results[[#This Row],[drafter_id]],drafters[id],drafters[name],"")</f>
        <v>Oriana Nudo</v>
      </c>
      <c r="G605" t="str">
        <f>_xlfn.XLOOKUP(trivia_results[[#This Row],[drafter_team_id]],drafter_teams[id],drafter_teams[name],"")</f>
        <v/>
      </c>
    </row>
    <row r="606" spans="2:7" x14ac:dyDescent="0.25">
      <c r="B606" s="4" t="s">
        <v>530</v>
      </c>
      <c r="C606" t="str">
        <f>_xlfn.XLOOKUP(trivia_results[[#This Row],[draft_id]],drafts[id],drafts[title])</f>
        <v>'80s Sports mini-Mega</v>
      </c>
      <c r="D606" t="s">
        <v>987</v>
      </c>
      <c r="E606" t="str">
        <f>_xlfn.XLOOKUP(trivia_results[[#This Row],[drafter_id]],drafters[id],drafters[name],"")</f>
        <v>Alan Sepinwall</v>
      </c>
      <c r="G606" t="str">
        <f>_xlfn.XLOOKUP(trivia_results[[#This Row],[drafter_team_id]],drafter_teams[id],drafter_teams[name],"")</f>
        <v/>
      </c>
    </row>
    <row r="607" spans="2:7" x14ac:dyDescent="0.25">
      <c r="B607" s="4" t="s">
        <v>530</v>
      </c>
      <c r="C607" t="str">
        <f>_xlfn.XLOOKUP(trivia_results[[#This Row],[draft_id]],drafts[id],drafts[title])</f>
        <v>'80s Sports mini-Mega</v>
      </c>
      <c r="D607" t="s">
        <v>1193</v>
      </c>
      <c r="E607" t="str">
        <f>_xlfn.XLOOKUP(trivia_results[[#This Row],[drafter_id]],drafters[id],drafters[name],"")</f>
        <v>Daniel Fienberg</v>
      </c>
      <c r="G607" t="str">
        <f>_xlfn.XLOOKUP(trivia_results[[#This Row],[drafter_team_id]],drafter_teams[id],drafter_teams[name],"")</f>
        <v/>
      </c>
    </row>
    <row r="608" spans="2:7" x14ac:dyDescent="0.25">
      <c r="B608" s="4" t="s">
        <v>530</v>
      </c>
      <c r="C608" t="str">
        <f>_xlfn.XLOOKUP(trivia_results[[#This Row],[draft_id]],drafts[id],drafts[title])</f>
        <v>'80s Sports mini-Mega</v>
      </c>
      <c r="D608" t="s">
        <v>1079</v>
      </c>
      <c r="E608" t="str">
        <f>_xlfn.XLOOKUP(trivia_results[[#This Row],[drafter_id]],drafters[id],drafters[name],"")</f>
        <v>Linda Holmes</v>
      </c>
      <c r="G608" t="str">
        <f>_xlfn.XLOOKUP(trivia_results[[#This Row],[drafter_team_id]],drafter_teams[id],drafter_teams[name],"")</f>
        <v/>
      </c>
    </row>
    <row r="609" spans="2:7" x14ac:dyDescent="0.25">
      <c r="B609" s="4" t="s">
        <v>683</v>
      </c>
      <c r="C609" t="str">
        <f>_xlfn.XLOOKUP(trivia_results[[#This Row],[draft_id]],drafts[id],drafts[title])</f>
        <v>AARP Action</v>
      </c>
      <c r="D609" t="s">
        <v>1227</v>
      </c>
      <c r="E609" t="str">
        <f>_xlfn.XLOOKUP(trivia_results[[#This Row],[drafter_id]],drafters[id],drafters[name],"")</f>
        <v>Jordan Morris</v>
      </c>
      <c r="G609" t="str">
        <f>_xlfn.XLOOKUP(trivia_results[[#This Row],[drafter_team_id]],drafter_teams[id],drafter_teams[name],"")</f>
        <v/>
      </c>
    </row>
    <row r="610" spans="2:7" x14ac:dyDescent="0.25">
      <c r="B610" s="4" t="s">
        <v>683</v>
      </c>
      <c r="C610" t="str">
        <f>_xlfn.XLOOKUP(trivia_results[[#This Row],[draft_id]],drafts[id],drafts[title])</f>
        <v>AARP Action</v>
      </c>
      <c r="D610" t="s">
        <v>1025</v>
      </c>
      <c r="E610" t="str">
        <f>_xlfn.XLOOKUP(trivia_results[[#This Row],[drafter_id]],drafters[id],drafters[name],"")</f>
        <v>Gina Ippolito</v>
      </c>
      <c r="G610" t="str">
        <f>_xlfn.XLOOKUP(trivia_results[[#This Row],[drafter_team_id]],drafter_teams[id],drafter_teams[name],"")</f>
        <v/>
      </c>
    </row>
    <row r="611" spans="2:7" x14ac:dyDescent="0.25">
      <c r="B611" s="4" t="s">
        <v>110</v>
      </c>
      <c r="C611" t="str">
        <f>_xlfn.XLOOKUP(trivia_results[[#This Row],[draft_id]],drafts[id],drafts[title])</f>
        <v>Juliette Binoche mini-Mega</v>
      </c>
      <c r="D611" t="s">
        <v>1237</v>
      </c>
      <c r="E611" t="str">
        <f>_xlfn.XLOOKUP(trivia_results[[#This Row],[drafter_id]],drafters[id],drafters[name],"")</f>
        <v>Clay Keller</v>
      </c>
      <c r="G611" t="str">
        <f>_xlfn.XLOOKUP(trivia_results[[#This Row],[drafter_team_id]],drafter_teams[id],drafter_teams[name],"")</f>
        <v/>
      </c>
    </row>
    <row r="612" spans="2:7" x14ac:dyDescent="0.25">
      <c r="B612" s="4" t="s">
        <v>110</v>
      </c>
      <c r="C612" t="str">
        <f>_xlfn.XLOOKUP(trivia_results[[#This Row],[draft_id]],drafts[id],drafts[title])</f>
        <v>Juliette Binoche mini-Mega</v>
      </c>
      <c r="D612" t="s">
        <v>1115</v>
      </c>
      <c r="E612" t="str">
        <f>_xlfn.XLOOKUP(trivia_results[[#This Row],[drafter_id]],drafters[id],drafters[name],"")</f>
        <v>Ryan Marker</v>
      </c>
      <c r="G612" t="str">
        <f>_xlfn.XLOOKUP(trivia_results[[#This Row],[drafter_team_id]],drafter_teams[id],drafter_teams[name],"")</f>
        <v/>
      </c>
    </row>
    <row r="613" spans="2:7" x14ac:dyDescent="0.25">
      <c r="B613" s="4" t="s">
        <v>110</v>
      </c>
      <c r="C613" t="str">
        <f>_xlfn.XLOOKUP(trivia_results[[#This Row],[draft_id]],drafts[id],drafts[title])</f>
        <v>Juliette Binoche mini-Mega</v>
      </c>
      <c r="D613" t="s">
        <v>1017</v>
      </c>
      <c r="E613" t="str">
        <f>_xlfn.XLOOKUP(trivia_results[[#This Row],[drafter_id]],drafters[id],drafters[name],"")</f>
        <v>Thomas Grabinski</v>
      </c>
      <c r="G613" t="str">
        <f>_xlfn.XLOOKUP(trivia_results[[#This Row],[drafter_team_id]],drafter_teams[id],drafter_teams[name],"")</f>
        <v/>
      </c>
    </row>
    <row r="614" spans="2:7" x14ac:dyDescent="0.25">
      <c r="B614" s="4" t="s">
        <v>288</v>
      </c>
      <c r="C614" t="str">
        <f>_xlfn.XLOOKUP(trivia_results[[#This Row],[draft_id]],drafts[id],drafts[title])</f>
        <v>Martin Scorsese Super Draft</v>
      </c>
      <c r="D614" t="s">
        <v>825</v>
      </c>
      <c r="E614" t="str">
        <f>_xlfn.XLOOKUP(trivia_results[[#This Row],[drafter_id]],drafters[id],drafters[name],"")</f>
        <v>Kenny Neibart</v>
      </c>
      <c r="G614" t="str">
        <f>_xlfn.XLOOKUP(trivia_results[[#This Row],[drafter_team_id]],drafter_teams[id],drafter_teams[name],"")</f>
        <v/>
      </c>
    </row>
    <row r="615" spans="2:7" x14ac:dyDescent="0.25">
      <c r="B615" s="4" t="s">
        <v>288</v>
      </c>
      <c r="C615" t="str">
        <f>_xlfn.XLOOKUP(trivia_results[[#This Row],[draft_id]],drafts[id],drafts[title])</f>
        <v>Martin Scorsese Super Draft</v>
      </c>
      <c r="D615" t="s">
        <v>905</v>
      </c>
      <c r="E615" t="str">
        <f>_xlfn.XLOOKUP(trivia_results[[#This Row],[drafter_id]],drafters[id],drafters[name],"")</f>
        <v>Phil Iscove</v>
      </c>
      <c r="G615" t="str">
        <f>_xlfn.XLOOKUP(trivia_results[[#This Row],[drafter_team_id]],drafter_teams[id],drafter_teams[name],"")</f>
        <v/>
      </c>
    </row>
    <row r="616" spans="2:7" x14ac:dyDescent="0.25">
      <c r="B616" s="4" t="s">
        <v>288</v>
      </c>
      <c r="C616" t="str">
        <f>_xlfn.XLOOKUP(trivia_results[[#This Row],[draft_id]],drafts[id],drafts[title])</f>
        <v>Martin Scorsese Super Draft</v>
      </c>
      <c r="D616" t="s">
        <v>871</v>
      </c>
      <c r="E616" t="str">
        <f>_xlfn.XLOOKUP(trivia_results[[#This Row],[drafter_id]],drafters[id],drafters[name],"")</f>
        <v>Emily St. James</v>
      </c>
      <c r="G616" t="str">
        <f>_xlfn.XLOOKUP(trivia_results[[#This Row],[drafter_team_id]],drafter_teams[id],drafter_teams[name],"")</f>
        <v/>
      </c>
    </row>
    <row r="617" spans="2:7" x14ac:dyDescent="0.25">
      <c r="B617" s="4" t="s">
        <v>288</v>
      </c>
      <c r="C617" t="str">
        <f>_xlfn.XLOOKUP(trivia_results[[#This Row],[draft_id]],drafts[id],drafts[title])</f>
        <v>Martin Scorsese Super Draft</v>
      </c>
      <c r="D617" t="s">
        <v>799</v>
      </c>
      <c r="E617" t="str">
        <f>_xlfn.XLOOKUP(trivia_results[[#This Row],[drafter_id]],drafters[id],drafters[name],"")</f>
        <v>Joe Reid</v>
      </c>
      <c r="G617" t="str">
        <f>_xlfn.XLOOKUP(trivia_results[[#This Row],[drafter_team_id]],drafter_teams[id],drafter_teams[name],"")</f>
        <v/>
      </c>
    </row>
    <row r="618" spans="2:7" x14ac:dyDescent="0.25">
      <c r="B618" s="4" t="s">
        <v>288</v>
      </c>
      <c r="C618" t="str">
        <f>_xlfn.XLOOKUP(trivia_results[[#This Row],[draft_id]],drafts[id],drafts[title])</f>
        <v>Martin Scorsese Super Draft</v>
      </c>
      <c r="D618" t="s">
        <v>957</v>
      </c>
      <c r="E618" t="str">
        <f>_xlfn.XLOOKUP(trivia_results[[#This Row],[drafter_id]],drafters[id],drafters[name],"")</f>
        <v>Chris Feil</v>
      </c>
      <c r="G618" t="str">
        <f>_xlfn.XLOOKUP(trivia_results[[#This Row],[drafter_team_id]],drafter_teams[id],drafter_teams[name],"")</f>
        <v/>
      </c>
    </row>
    <row r="619" spans="2:7" x14ac:dyDescent="0.25">
      <c r="B619" s="4" t="s">
        <v>288</v>
      </c>
      <c r="C619" t="str">
        <f>_xlfn.XLOOKUP(trivia_results[[#This Row],[draft_id]],drafts[id],drafts[title])</f>
        <v>Martin Scorsese Super Draft</v>
      </c>
      <c r="D619" t="s">
        <v>1095</v>
      </c>
      <c r="E619" t="str">
        <f>_xlfn.XLOOKUP(trivia_results[[#This Row],[drafter_id]],drafters[id],drafters[name],"")</f>
        <v>Katey Rich</v>
      </c>
      <c r="G619" t="str">
        <f>_xlfn.XLOOKUP(trivia_results[[#This Row],[drafter_team_id]],drafter_teams[id],drafter_teams[name],"")</f>
        <v/>
      </c>
    </row>
    <row r="620" spans="2:7" x14ac:dyDescent="0.25">
      <c r="B620" s="4" t="s">
        <v>288</v>
      </c>
      <c r="C620" t="str">
        <f>_xlfn.XLOOKUP(trivia_results[[#This Row],[draft_id]],drafts[id],drafts[title])</f>
        <v>Martin Scorsese Super Draft</v>
      </c>
      <c r="D620" t="s">
        <v>789</v>
      </c>
      <c r="E620" t="str">
        <f>_xlfn.XLOOKUP(trivia_results[[#This Row],[drafter_id]],drafters[id],drafters[name],"")</f>
        <v>Bryan Cogman</v>
      </c>
      <c r="G620" t="str">
        <f>_xlfn.XLOOKUP(trivia_results[[#This Row],[drafter_team_id]],drafter_teams[id],drafter_teams[name],"")</f>
        <v/>
      </c>
    </row>
    <row r="621" spans="2:7" x14ac:dyDescent="0.25">
      <c r="B621" s="4" t="s">
        <v>288</v>
      </c>
      <c r="C621" t="str">
        <f>_xlfn.XLOOKUP(trivia_results[[#This Row],[draft_id]],drafts[id],drafts[title])</f>
        <v>Martin Scorsese Super Draft</v>
      </c>
      <c r="D621" t="s">
        <v>1133</v>
      </c>
      <c r="E621" t="str">
        <f>_xlfn.XLOOKUP(trivia_results[[#This Row],[drafter_id]],drafters[id],drafters[name],"")</f>
        <v>Oriana Nudo</v>
      </c>
      <c r="G621" t="str">
        <f>_xlfn.XLOOKUP(trivia_results[[#This Row],[drafter_team_id]],drafter_teams[id],drafter_teams[name],"")</f>
        <v/>
      </c>
    </row>
    <row r="622" spans="2:7" x14ac:dyDescent="0.25">
      <c r="B622" s="4" t="s">
        <v>288</v>
      </c>
      <c r="C622" t="str">
        <f>_xlfn.XLOOKUP(trivia_results[[#This Row],[draft_id]],drafts[id],drafts[title])</f>
        <v>Martin Scorsese Super Draft</v>
      </c>
      <c r="D622" t="s">
        <v>1221</v>
      </c>
      <c r="E622" t="str">
        <f>_xlfn.XLOOKUP(trivia_results[[#This Row],[drafter_id]],drafters[id],drafters[name],"")</f>
        <v>Roxana Hadadi</v>
      </c>
      <c r="G622" t="str">
        <f>_xlfn.XLOOKUP(trivia_results[[#This Row],[drafter_team_id]],drafter_teams[id],drafter_teams[name],"")</f>
        <v/>
      </c>
    </row>
    <row r="623" spans="2:7" x14ac:dyDescent="0.25">
      <c r="B623" s="4" t="s">
        <v>94</v>
      </c>
      <c r="C623" t="str">
        <f>_xlfn.XLOOKUP(trivia_results[[#This Row],[draft_id]],drafts[id],drafts[title])</f>
        <v>Criterion World Cinema Project</v>
      </c>
      <c r="D623" t="s">
        <v>1115</v>
      </c>
      <c r="E623" t="str">
        <f>_xlfn.XLOOKUP(trivia_results[[#This Row],[drafter_id]],drafters[id],drafters[name],"")</f>
        <v>Ryan Marker</v>
      </c>
      <c r="G623" t="str">
        <f>_xlfn.XLOOKUP(trivia_results[[#This Row],[drafter_team_id]],drafter_teams[id],drafter_teams[name],"")</f>
        <v/>
      </c>
    </row>
    <row r="624" spans="2:7" x14ac:dyDescent="0.25">
      <c r="B624" s="4" t="s">
        <v>94</v>
      </c>
      <c r="C624" t="str">
        <f>_xlfn.XLOOKUP(trivia_results[[#This Row],[draft_id]],drafts[id],drafts[title])</f>
        <v>Criterion World Cinema Project</v>
      </c>
      <c r="D624" t="s">
        <v>921</v>
      </c>
      <c r="E624" t="str">
        <f>_xlfn.XLOOKUP(trivia_results[[#This Row],[drafter_id]],drafters[id],drafters[name],"")</f>
        <v>Marya Gates</v>
      </c>
      <c r="G624" t="str">
        <f>_xlfn.XLOOKUP(trivia_results[[#This Row],[drafter_team_id]],drafter_teams[id],drafter_teams[name],"")</f>
        <v/>
      </c>
    </row>
    <row r="625" spans="2:7" x14ac:dyDescent="0.25">
      <c r="B625" s="4" t="s">
        <v>332</v>
      </c>
      <c r="C625" t="str">
        <f>_xlfn.XLOOKUP(trivia_results[[#This Row],[draft_id]],drafts[id],drafts[title])</f>
        <v>Scorsese Produced mini-Mega</v>
      </c>
      <c r="D625" t="s">
        <v>1009</v>
      </c>
      <c r="E625" t="str">
        <f>_xlfn.XLOOKUP(trivia_results[[#This Row],[drafter_id]],drafters[id],drafters[name],"")</f>
        <v>Drea Clark</v>
      </c>
      <c r="G625" t="str">
        <f>_xlfn.XLOOKUP(trivia_results[[#This Row],[drafter_team_id]],drafter_teams[id],drafter_teams[name],"")</f>
        <v/>
      </c>
    </row>
    <row r="626" spans="2:7" x14ac:dyDescent="0.25">
      <c r="B626" s="4" t="s">
        <v>332</v>
      </c>
      <c r="C626" t="str">
        <f>_xlfn.XLOOKUP(trivia_results[[#This Row],[draft_id]],drafts[id],drafts[title])</f>
        <v>Scorsese Produced mini-Mega</v>
      </c>
      <c r="D626" t="s">
        <v>1229</v>
      </c>
      <c r="E626" t="str">
        <f>_xlfn.XLOOKUP(trivia_results[[#This Row],[drafter_id]],drafters[id],drafters[name],"")</f>
        <v>Ify Nwadiwe</v>
      </c>
      <c r="G626" t="str">
        <f>_xlfn.XLOOKUP(trivia_results[[#This Row],[drafter_team_id]],drafter_teams[id],drafter_teams[name],"")</f>
        <v/>
      </c>
    </row>
    <row r="627" spans="2:7" x14ac:dyDescent="0.25">
      <c r="B627" s="4" t="s">
        <v>332</v>
      </c>
      <c r="C627" t="str">
        <f>_xlfn.XLOOKUP(trivia_results[[#This Row],[draft_id]],drafts[id],drafts[title])</f>
        <v>Scorsese Produced mini-Mega</v>
      </c>
      <c r="D627" t="s">
        <v>1251</v>
      </c>
      <c r="E627" t="str">
        <f>_xlfn.XLOOKUP(trivia_results[[#This Row],[drafter_id]],drafters[id],drafters[name],"")</f>
        <v>Inkoo Kang</v>
      </c>
      <c r="G627" t="str">
        <f>_xlfn.XLOOKUP(trivia_results[[#This Row],[drafter_team_id]],drafter_teams[id],drafter_teams[name],"")</f>
        <v/>
      </c>
    </row>
    <row r="628" spans="2:7" x14ac:dyDescent="0.25">
      <c r="B628" s="4" t="s">
        <v>108</v>
      </c>
      <c r="C628" t="str">
        <f>_xlfn.XLOOKUP(trivia_results[[#This Row],[draft_id]],drafts[id],drafts[title])</f>
        <v>Queer Comedy</v>
      </c>
      <c r="D628" t="s">
        <v>1107</v>
      </c>
      <c r="E628" t="str">
        <f>_xlfn.XLOOKUP(trivia_results[[#This Row],[drafter_id]],drafters[id],drafters[name],"")</f>
        <v>Kyle Turner</v>
      </c>
      <c r="G628" t="str">
        <f>_xlfn.XLOOKUP(trivia_results[[#This Row],[drafter_team_id]],drafter_teams[id],drafter_teams[name],"")</f>
        <v/>
      </c>
    </row>
    <row r="629" spans="2:7" x14ac:dyDescent="0.25">
      <c r="B629" s="4" t="s">
        <v>108</v>
      </c>
      <c r="C629" t="str">
        <f>_xlfn.XLOOKUP(trivia_results[[#This Row],[draft_id]],drafts[id],drafts[title])</f>
        <v>Queer Comedy</v>
      </c>
      <c r="D629" t="s">
        <v>1105</v>
      </c>
      <c r="E629" t="str">
        <f>_xlfn.XLOOKUP(trivia_results[[#This Row],[drafter_id]],drafters[id],drafters[name],"")</f>
        <v>Juan Barquin</v>
      </c>
      <c r="G629" t="str">
        <f>_xlfn.XLOOKUP(trivia_results[[#This Row],[drafter_team_id]],drafter_teams[id],drafter_teams[name],"")</f>
        <v/>
      </c>
    </row>
    <row r="630" spans="2:7" x14ac:dyDescent="0.25">
      <c r="B630" s="4" t="s">
        <v>556</v>
      </c>
      <c r="C630" t="str">
        <f>_xlfn.XLOOKUP(trivia_results[[#This Row],[draft_id]],drafts[id],drafts[title])</f>
        <v>Ozploitation</v>
      </c>
      <c r="D630" t="s">
        <v>805</v>
      </c>
      <c r="E630" t="str">
        <f>_xlfn.XLOOKUP(trivia_results[[#This Row],[drafter_id]],drafters[id],drafters[name],"")</f>
        <v>Elric Kane</v>
      </c>
      <c r="G630" t="str">
        <f>_xlfn.XLOOKUP(trivia_results[[#This Row],[drafter_team_id]],drafter_teams[id],drafter_teams[name],"")</f>
        <v/>
      </c>
    </row>
    <row r="631" spans="2:7" x14ac:dyDescent="0.25">
      <c r="B631" s="4" t="s">
        <v>556</v>
      </c>
      <c r="C631" t="str">
        <f>_xlfn.XLOOKUP(trivia_results[[#This Row],[draft_id]],drafts[id],drafts[title])</f>
        <v>Ozploitation</v>
      </c>
      <c r="D631" t="s">
        <v>1219</v>
      </c>
      <c r="E631" t="str">
        <f>_xlfn.XLOOKUP(trivia_results[[#This Row],[drafter_id]],drafters[id],drafters[name],"")</f>
        <v>Blake Howard</v>
      </c>
      <c r="G631" t="str">
        <f>_xlfn.XLOOKUP(trivia_results[[#This Row],[drafter_team_id]],drafter_teams[id],drafter_teams[name],"")</f>
        <v/>
      </c>
    </row>
    <row r="632" spans="2:7" x14ac:dyDescent="0.25">
      <c r="B632" s="4" t="s">
        <v>286</v>
      </c>
      <c r="C632" t="str">
        <f>_xlfn.XLOOKUP(trivia_results[[#This Row],[draft_id]],drafts[id],drafts[title])</f>
        <v>Stephen King mini-Mega</v>
      </c>
      <c r="D632" t="s">
        <v>1047</v>
      </c>
      <c r="E632" t="str">
        <f>_xlfn.XLOOKUP(trivia_results[[#This Row],[drafter_id]],drafters[id],drafters[name],"")</f>
        <v>Scott Wampler</v>
      </c>
      <c r="G632" t="str">
        <f>_xlfn.XLOOKUP(trivia_results[[#This Row],[drafter_team_id]],drafter_teams[id],drafter_teams[name],"")</f>
        <v/>
      </c>
    </row>
    <row r="633" spans="2:7" x14ac:dyDescent="0.25">
      <c r="B633" s="4" t="s">
        <v>286</v>
      </c>
      <c r="C633" t="str">
        <f>_xlfn.XLOOKUP(trivia_results[[#This Row],[draft_id]],drafts[id],drafts[title])</f>
        <v>Stephen King mini-Mega</v>
      </c>
      <c r="D633" t="s">
        <v>907</v>
      </c>
      <c r="E633" t="str">
        <f>_xlfn.XLOOKUP(trivia_results[[#This Row],[drafter_id]],drafters[id],drafters[name],"")</f>
        <v>Eric Vespe</v>
      </c>
      <c r="G633" t="str">
        <f>_xlfn.XLOOKUP(trivia_results[[#This Row],[drafter_team_id]],drafter_teams[id],drafter_teams[name],"")</f>
        <v/>
      </c>
    </row>
    <row r="634" spans="2:7" x14ac:dyDescent="0.25">
      <c r="B634" s="4" t="s">
        <v>286</v>
      </c>
      <c r="C634" t="str">
        <f>_xlfn.XLOOKUP(trivia_results[[#This Row],[draft_id]],drafts[id],drafts[title])</f>
        <v>Stephen King mini-Mega</v>
      </c>
      <c r="D634" t="s">
        <v>977</v>
      </c>
      <c r="E634" t="str">
        <f>_xlfn.XLOOKUP(trivia_results[[#This Row],[drafter_id]],drafters[id],drafters[name],"")</f>
        <v>Louis Peitzman</v>
      </c>
      <c r="G634" t="str">
        <f>_xlfn.XLOOKUP(trivia_results[[#This Row],[drafter_team_id]],drafter_teams[id],drafter_teams[name],"")</f>
        <v/>
      </c>
    </row>
    <row r="635" spans="2:7" x14ac:dyDescent="0.25">
      <c r="B635" s="4" t="s">
        <v>286</v>
      </c>
      <c r="C635" t="str">
        <f>_xlfn.XLOOKUP(trivia_results[[#This Row],[draft_id]],drafts[id],drafts[title])</f>
        <v>Stephen King mini-Mega</v>
      </c>
      <c r="D635" t="s">
        <v>1137</v>
      </c>
      <c r="E635" t="str">
        <f>_xlfn.XLOOKUP(trivia_results[[#This Row],[drafter_id]],drafters[id],drafters[name],"")</f>
        <v>Wynter Mitchell</v>
      </c>
      <c r="G635" t="str">
        <f>_xlfn.XLOOKUP(trivia_results[[#This Row],[drafter_team_id]],drafter_teams[id],drafter_teams[name],"")</f>
        <v/>
      </c>
    </row>
    <row r="636" spans="2:7" x14ac:dyDescent="0.25">
      <c r="B636" s="4" t="s">
        <v>146</v>
      </c>
      <c r="C636" t="str">
        <f>_xlfn.XLOOKUP(trivia_results[[#This Row],[draft_id]],drafts[id],drafts[title])</f>
        <v>2023 Mega Draft</v>
      </c>
      <c r="D636" t="s">
        <v>1009</v>
      </c>
      <c r="E636" t="str">
        <f>_xlfn.XLOOKUP(trivia_results[[#This Row],[drafter_id]],drafters[id],drafters[name],"")</f>
        <v>Drea Clark</v>
      </c>
      <c r="G636" t="str">
        <f>_xlfn.XLOOKUP(trivia_results[[#This Row],[drafter_team_id]],drafter_teams[id],drafter_teams[name],"")</f>
        <v/>
      </c>
    </row>
    <row r="637" spans="2:7" x14ac:dyDescent="0.25">
      <c r="B637" s="4" t="s">
        <v>146</v>
      </c>
      <c r="C637" t="str">
        <f>_xlfn.XLOOKUP(trivia_results[[#This Row],[draft_id]],drafts[id],drafts[title])</f>
        <v>2023 Mega Draft</v>
      </c>
      <c r="D637" t="s">
        <v>1237</v>
      </c>
      <c r="E637" t="str">
        <f>_xlfn.XLOOKUP(trivia_results[[#This Row],[drafter_id]],drafters[id],drafters[name],"")</f>
        <v>Clay Keller</v>
      </c>
      <c r="G637" t="str">
        <f>_xlfn.XLOOKUP(trivia_results[[#This Row],[drafter_team_id]],drafter_teams[id],drafter_teams[name],"")</f>
        <v/>
      </c>
    </row>
    <row r="638" spans="2:7" x14ac:dyDescent="0.25">
      <c r="B638" s="4" t="s">
        <v>146</v>
      </c>
      <c r="C638" t="str">
        <f>_xlfn.XLOOKUP(trivia_results[[#This Row],[draft_id]],drafts[id],drafts[title])</f>
        <v>2023 Mega Draft</v>
      </c>
      <c r="D638" t="s">
        <v>915</v>
      </c>
      <c r="E638" t="str">
        <f>_xlfn.XLOOKUP(trivia_results[[#This Row],[drafter_id]],drafters[id],drafters[name],"")</f>
        <v>Billy Ray Brewton</v>
      </c>
      <c r="G638" t="str">
        <f>_xlfn.XLOOKUP(trivia_results[[#This Row],[drafter_team_id]],drafter_teams[id],drafter_teams[name],"")</f>
        <v/>
      </c>
    </row>
    <row r="639" spans="2:7" x14ac:dyDescent="0.25">
      <c r="B639" s="4" t="s">
        <v>146</v>
      </c>
      <c r="C639" t="str">
        <f>_xlfn.XLOOKUP(trivia_results[[#This Row],[draft_id]],drafts[id],drafts[title])</f>
        <v>2023 Mega Draft</v>
      </c>
      <c r="D639" t="s">
        <v>841</v>
      </c>
      <c r="E639" t="str">
        <f>_xlfn.XLOOKUP(trivia_results[[#This Row],[drafter_id]],drafters[id],drafters[name],"")</f>
        <v>Katie Walsh</v>
      </c>
      <c r="G639" t="str">
        <f>_xlfn.XLOOKUP(trivia_results[[#This Row],[drafter_team_id]],drafter_teams[id],drafter_teams[name],"")</f>
        <v/>
      </c>
    </row>
    <row r="640" spans="2:7" x14ac:dyDescent="0.25">
      <c r="B640" s="4" t="s">
        <v>719</v>
      </c>
      <c r="C640" t="str">
        <f>_xlfn.XLOOKUP(trivia_results[[#This Row],[draft_id]],drafts[id],drafts[title])</f>
        <v>Horror Musicals</v>
      </c>
      <c r="D640" t="s">
        <v>845</v>
      </c>
      <c r="E640" t="str">
        <f>_xlfn.XLOOKUP(trivia_results[[#This Row],[drafter_id]],drafters[id],drafters[name],"")</f>
        <v>Rebekah McKendry</v>
      </c>
      <c r="G640" t="str">
        <f>_xlfn.XLOOKUP(trivia_results[[#This Row],[drafter_team_id]],drafter_teams[id],drafter_teams[name],"")</f>
        <v/>
      </c>
    </row>
    <row r="641" spans="2:7" x14ac:dyDescent="0.25">
      <c r="B641" s="4" t="s">
        <v>719</v>
      </c>
      <c r="C641" t="str">
        <f>_xlfn.XLOOKUP(trivia_results[[#This Row],[draft_id]],drafts[id],drafts[title])</f>
        <v>Horror Musicals</v>
      </c>
      <c r="D641" t="s">
        <v>969</v>
      </c>
      <c r="E641" t="str">
        <f>_xlfn.XLOOKUP(trivia_results[[#This Row],[drafter_id]],drafters[id],drafters[name],"")</f>
        <v>Graham Skipper</v>
      </c>
      <c r="G641" t="str">
        <f>_xlfn.XLOOKUP(trivia_results[[#This Row],[drafter_team_id]],drafter_teams[id],drafter_teams[name],"")</f>
        <v/>
      </c>
    </row>
    <row r="642" spans="2:7" x14ac:dyDescent="0.25">
      <c r="B642" s="4" t="s">
        <v>387</v>
      </c>
      <c r="C642" t="str">
        <f>_xlfn.XLOOKUP(trivia_results[[#This Row],[draft_id]],drafts[id],drafts[title])</f>
        <v>2009 Horror</v>
      </c>
      <c r="D642" t="s">
        <v>947</v>
      </c>
      <c r="E642" t="str">
        <f>_xlfn.XLOOKUP(trivia_results[[#This Row],[drafter_id]],drafters[id],drafters[name],"")</f>
        <v>Brian Collins</v>
      </c>
      <c r="G642" t="str">
        <f>_xlfn.XLOOKUP(trivia_results[[#This Row],[drafter_team_id]],drafter_teams[id],drafter_teams[name],"")</f>
        <v/>
      </c>
    </row>
    <row r="643" spans="2:7" x14ac:dyDescent="0.25">
      <c r="B643" s="4" t="s">
        <v>387</v>
      </c>
      <c r="C643" t="str">
        <f>_xlfn.XLOOKUP(trivia_results[[#This Row],[draft_id]],drafts[id],drafts[title])</f>
        <v>2009 Horror</v>
      </c>
      <c r="D643" t="s">
        <v>1201</v>
      </c>
      <c r="E643" t="str">
        <f>_xlfn.XLOOKUP(trivia_results[[#This Row],[drafter_id]],drafters[id],drafters[name],"")</f>
        <v>Penny Cox</v>
      </c>
      <c r="G643" t="str">
        <f>_xlfn.XLOOKUP(trivia_results[[#This Row],[drafter_team_id]],drafter_teams[id],drafter_teams[name],"")</f>
        <v/>
      </c>
    </row>
    <row r="644" spans="2:7" x14ac:dyDescent="0.25">
      <c r="B644" s="4" t="s">
        <v>302</v>
      </c>
      <c r="C644" t="str">
        <f>_xlfn.XLOOKUP(trivia_results[[#This Row],[draft_id]],drafts[id],drafts[title])</f>
        <v>Jodie Foster</v>
      </c>
      <c r="D644" t="s">
        <v>1049</v>
      </c>
      <c r="E644" t="str">
        <f>_xlfn.XLOOKUP(trivia_results[[#This Row],[drafter_id]],drafters[id],drafters[name],"")</f>
        <v>Jacqueline Coley</v>
      </c>
      <c r="G644" t="str">
        <f>_xlfn.XLOOKUP(trivia_results[[#This Row],[drafter_team_id]],drafter_teams[id],drafter_teams[name],"")</f>
        <v/>
      </c>
    </row>
    <row r="645" spans="2:7" x14ac:dyDescent="0.25">
      <c r="B645" s="4" t="s">
        <v>302</v>
      </c>
      <c r="C645" t="str">
        <f>_xlfn.XLOOKUP(trivia_results[[#This Row],[draft_id]],drafts[id],drafts[title])</f>
        <v>Jodie Foster</v>
      </c>
      <c r="D645" t="s">
        <v>1103</v>
      </c>
      <c r="E645" t="str">
        <f>_xlfn.XLOOKUP(trivia_results[[#This Row],[drafter_id]],drafters[id],drafters[name],"")</f>
        <v>Erik Anderson</v>
      </c>
      <c r="G645" t="str">
        <f>_xlfn.XLOOKUP(trivia_results[[#This Row],[drafter_team_id]],drafter_teams[id],drafter_teams[name],"")</f>
        <v/>
      </c>
    </row>
    <row r="646" spans="2:7" x14ac:dyDescent="0.25">
      <c r="B646" s="4" t="s">
        <v>15</v>
      </c>
      <c r="C646" t="str">
        <f>_xlfn.XLOOKUP(trivia_results[[#This Row],[draft_id]],drafts[id],drafts[title])</f>
        <v>Lynn Shelton Super Draft</v>
      </c>
      <c r="D646" t="s">
        <v>1166</v>
      </c>
      <c r="E646" t="str">
        <f>_xlfn.XLOOKUP(trivia_results[[#This Row],[drafter_id]],drafters[id],drafters[name],"")</f>
        <v>Lucé Tomlin-Brenner</v>
      </c>
      <c r="G646" t="str">
        <f>_xlfn.XLOOKUP(trivia_results[[#This Row],[drafter_team_id]],drafter_teams[id],drafter_teams[name],"")</f>
        <v/>
      </c>
    </row>
    <row r="647" spans="2:7" x14ac:dyDescent="0.25">
      <c r="B647" s="4" t="s">
        <v>15</v>
      </c>
      <c r="C647" t="str">
        <f>_xlfn.XLOOKUP(trivia_results[[#This Row],[draft_id]],drafts[id],drafts[title])</f>
        <v>Lynn Shelton Super Draft</v>
      </c>
      <c r="D647" t="s">
        <v>1115</v>
      </c>
      <c r="E647" t="str">
        <f>_xlfn.XLOOKUP(trivia_results[[#This Row],[drafter_id]],drafters[id],drafters[name],"")</f>
        <v>Ryan Marker</v>
      </c>
      <c r="G647" t="str">
        <f>_xlfn.XLOOKUP(trivia_results[[#This Row],[drafter_team_id]],drafter_teams[id],drafter_teams[name],"")</f>
        <v/>
      </c>
    </row>
    <row r="648" spans="2:7" x14ac:dyDescent="0.25">
      <c r="B648" s="4" t="s">
        <v>490</v>
      </c>
      <c r="C648" t="str">
        <f>_xlfn.XLOOKUP(trivia_results[[#This Row],[draft_id]],drafts[id],drafts[title])</f>
        <v>Aaron Sorkin Super Draft</v>
      </c>
      <c r="D648" t="s">
        <v>1093</v>
      </c>
      <c r="E648" t="str">
        <f>_xlfn.XLOOKUP(trivia_results[[#This Row],[drafter_id]],drafters[id],drafters[name],"")</f>
        <v>Brian Duffield</v>
      </c>
      <c r="G648" t="str">
        <f>_xlfn.XLOOKUP(trivia_results[[#This Row],[drafter_team_id]],drafter_teams[id],drafter_teams[name],"")</f>
        <v/>
      </c>
    </row>
    <row r="649" spans="2:7" x14ac:dyDescent="0.25">
      <c r="B649" s="4" t="s">
        <v>490</v>
      </c>
      <c r="C649" t="str">
        <f>_xlfn.XLOOKUP(trivia_results[[#This Row],[draft_id]],drafts[id],drafts[title])</f>
        <v>Aaron Sorkin Super Draft</v>
      </c>
      <c r="D649" t="s">
        <v>1029</v>
      </c>
      <c r="E649" t="str">
        <f>_xlfn.XLOOKUP(trivia_results[[#This Row],[drafter_id]],drafters[id],drafters[name],"")</f>
        <v>Liz Hannah</v>
      </c>
      <c r="G649" t="str">
        <f>_xlfn.XLOOKUP(trivia_results[[#This Row],[drafter_team_id]],drafter_teams[id],drafter_teams[name],"")</f>
        <v/>
      </c>
    </row>
    <row r="650" spans="2:7" x14ac:dyDescent="0.25">
      <c r="B650" s="4" t="s">
        <v>490</v>
      </c>
      <c r="C650" t="str">
        <f>_xlfn.XLOOKUP(trivia_results[[#This Row],[draft_id]],drafts[id],drafts[title])</f>
        <v>Aaron Sorkin Super Draft</v>
      </c>
      <c r="D650" t="s">
        <v>1215</v>
      </c>
      <c r="E650" t="str">
        <f>_xlfn.XLOOKUP(trivia_results[[#This Row],[drafter_id]],drafters[id],drafters[name],"")</f>
        <v>Mike Makowsky</v>
      </c>
      <c r="G650" t="str">
        <f>_xlfn.XLOOKUP(trivia_results[[#This Row],[drafter_team_id]],drafter_teams[id],drafter_teams[name],"")</f>
        <v/>
      </c>
    </row>
    <row r="651" spans="2:7" x14ac:dyDescent="0.25">
      <c r="B651" s="4" t="s">
        <v>542</v>
      </c>
      <c r="C651" t="str">
        <f>_xlfn.XLOOKUP(trivia_results[[#This Row],[draft_id]],drafts[id],drafts[title])</f>
        <v>Action Sequels</v>
      </c>
      <c r="D651" t="s">
        <v>1083</v>
      </c>
      <c r="E651" t="str">
        <f>_xlfn.XLOOKUP(trivia_results[[#This Row],[drafter_id]],drafters[id],drafters[name],"")</f>
        <v>Nick de Semlyen</v>
      </c>
      <c r="G651" t="str">
        <f>_xlfn.XLOOKUP(trivia_results[[#This Row],[drafter_team_id]],drafter_teams[id],drafter_teams[name],"")</f>
        <v/>
      </c>
    </row>
    <row r="652" spans="2:7" x14ac:dyDescent="0.25">
      <c r="B652" s="4" t="s">
        <v>542</v>
      </c>
      <c r="C652" t="str">
        <f>_xlfn.XLOOKUP(trivia_results[[#This Row],[draft_id]],drafts[id],drafts[title])</f>
        <v>Action Sequels</v>
      </c>
      <c r="D652" t="s">
        <v>1015</v>
      </c>
      <c r="E652" t="str">
        <f>_xlfn.XLOOKUP(trivia_results[[#This Row],[drafter_id]],drafters[id],drafters[name],"")</f>
        <v>Chris Hewitt</v>
      </c>
      <c r="G652" t="str">
        <f>_xlfn.XLOOKUP(trivia_results[[#This Row],[drafter_team_id]],drafter_teams[id],drafter_teams[name],"")</f>
        <v/>
      </c>
    </row>
    <row r="653" spans="2:7" x14ac:dyDescent="0.25">
      <c r="B653" s="4" t="s">
        <v>449</v>
      </c>
      <c r="C653" t="str">
        <f>_xlfn.XLOOKUP(trivia_results[[#This Row],[draft_id]],drafts[id],drafts[title])</f>
        <v>The Afterlife</v>
      </c>
      <c r="D653" t="s">
        <v>797</v>
      </c>
      <c r="E653" t="str">
        <f>_xlfn.XLOOKUP(trivia_results[[#This Row],[drafter_id]],drafters[id],drafters[name],"")</f>
        <v>William Bibbiani</v>
      </c>
      <c r="G653" t="str">
        <f>_xlfn.XLOOKUP(trivia_results[[#This Row],[drafter_team_id]],drafter_teams[id],drafter_teams[name],"")</f>
        <v/>
      </c>
    </row>
    <row r="654" spans="2:7" x14ac:dyDescent="0.25">
      <c r="B654" s="4" t="s">
        <v>449</v>
      </c>
      <c r="C654" t="str">
        <f>_xlfn.XLOOKUP(trivia_results[[#This Row],[draft_id]],drafts[id],drafts[title])</f>
        <v>The Afterlife</v>
      </c>
      <c r="D654" t="s">
        <v>1023</v>
      </c>
      <c r="E654" t="str">
        <f>_xlfn.XLOOKUP(trivia_results[[#This Row],[drafter_id]],drafters[id],drafters[name],"")</f>
        <v>Walter Chaw</v>
      </c>
      <c r="G654" t="str">
        <f>_xlfn.XLOOKUP(trivia_results[[#This Row],[drafter_team_id]],drafter_teams[id],drafter_teams[name],"")</f>
        <v/>
      </c>
    </row>
    <row r="655" spans="2:7" x14ac:dyDescent="0.25">
      <c r="B655" s="4" t="s">
        <v>352</v>
      </c>
      <c r="C655" t="str">
        <f>_xlfn.XLOOKUP(trivia_results[[#This Row],[draft_id]],drafts[id],drafts[title])</f>
        <v>Horror Anthologies</v>
      </c>
      <c r="D655" t="s">
        <v>793</v>
      </c>
      <c r="E655" t="str">
        <f>_xlfn.XLOOKUP(trivia_results[[#This Row],[drafter_id]],drafters[id],drafters[name],"")</f>
        <v>Clarke Wolfe</v>
      </c>
      <c r="G655" t="str">
        <f>_xlfn.XLOOKUP(trivia_results[[#This Row],[drafter_team_id]],drafter_teams[id],drafter_teams[name],"")</f>
        <v/>
      </c>
    </row>
    <row r="656" spans="2:7" x14ac:dyDescent="0.25">
      <c r="B656" s="4" t="s">
        <v>352</v>
      </c>
      <c r="C656" t="str">
        <f>_xlfn.XLOOKUP(trivia_results[[#This Row],[draft_id]],drafts[id],drafts[title])</f>
        <v>Horror Anthologies</v>
      </c>
      <c r="D656" t="s">
        <v>855</v>
      </c>
      <c r="E656" t="str">
        <f>_xlfn.XLOOKUP(trivia_results[[#This Row],[drafter_id]],drafters[id],drafters[name],"")</f>
        <v>Fayna Sanchez</v>
      </c>
      <c r="G656" t="str">
        <f>_xlfn.XLOOKUP(trivia_results[[#This Row],[drafter_team_id]],drafter_teams[id],drafter_teams[name],"")</f>
        <v/>
      </c>
    </row>
    <row r="657" spans="2:7" x14ac:dyDescent="0.25">
      <c r="B657" s="4" t="s">
        <v>211</v>
      </c>
      <c r="C657" t="str">
        <f>_xlfn.XLOOKUP(trivia_results[[#This Row],[draft_id]],drafts[id],drafts[title])</f>
        <v>Vinegar Syndrome</v>
      </c>
      <c r="D657" t="s">
        <v>1141</v>
      </c>
      <c r="E657" t="str">
        <f>_xlfn.XLOOKUP(trivia_results[[#This Row],[drafter_id]],drafters[id],drafters[name],"")</f>
        <v>Justin LaLiberty</v>
      </c>
      <c r="G657" t="str">
        <f>_xlfn.XLOOKUP(trivia_results[[#This Row],[drafter_team_id]],drafter_teams[id],drafter_teams[name],"")</f>
        <v/>
      </c>
    </row>
    <row r="658" spans="2:7" x14ac:dyDescent="0.25">
      <c r="B658" s="4" t="s">
        <v>211</v>
      </c>
      <c r="C658" t="str">
        <f>_xlfn.XLOOKUP(trivia_results[[#This Row],[draft_id]],drafts[id],drafts[title])</f>
        <v>Vinegar Syndrome</v>
      </c>
      <c r="D658" t="s">
        <v>1187</v>
      </c>
      <c r="E658" t="str">
        <f>_xlfn.XLOOKUP(trivia_results[[#This Row],[drafter_id]],drafters[id],drafters[name],"")</f>
        <v>Samm Deighan</v>
      </c>
      <c r="G658" t="str">
        <f>_xlfn.XLOOKUP(trivia_results[[#This Row],[drafter_team_id]],drafter_teams[id],drafter_teams[name],"")</f>
        <v/>
      </c>
    </row>
    <row r="659" spans="2:7" x14ac:dyDescent="0.25">
      <c r="B659" s="4" t="s">
        <v>610</v>
      </c>
      <c r="C659" t="str">
        <f>_xlfn.XLOOKUP(trivia_results[[#This Row],[draft_id]],drafts[id],drafts[title])</f>
        <v>Booed at Cannes</v>
      </c>
      <c r="D659" t="s">
        <v>833</v>
      </c>
      <c r="E659" t="str">
        <f>_xlfn.XLOOKUP(trivia_results[[#This Row],[drafter_id]],drafters[id],drafters[name],"")</f>
        <v>Jordan Crucchiola</v>
      </c>
      <c r="G659" t="str">
        <f>_xlfn.XLOOKUP(trivia_results[[#This Row],[drafter_team_id]],drafter_teams[id],drafter_teams[name],"")</f>
        <v/>
      </c>
    </row>
    <row r="660" spans="2:7" x14ac:dyDescent="0.25">
      <c r="B660" s="4" t="s">
        <v>610</v>
      </c>
      <c r="C660" t="str">
        <f>_xlfn.XLOOKUP(trivia_results[[#This Row],[draft_id]],drafts[id],drafts[title])</f>
        <v>Booed at Cannes</v>
      </c>
      <c r="D660" t="s">
        <v>1177</v>
      </c>
      <c r="E660" t="str">
        <f>_xlfn.XLOOKUP(trivia_results[[#This Row],[drafter_id]],drafters[id],drafters[name],"")</f>
        <v>Darren Franich</v>
      </c>
      <c r="G660" t="str">
        <f>_xlfn.XLOOKUP(trivia_results[[#This Row],[drafter_team_id]],drafter_teams[id],drafter_teams[name],"")</f>
        <v/>
      </c>
    </row>
    <row r="661" spans="2:7" x14ac:dyDescent="0.25">
      <c r="B661" s="4" t="s">
        <v>330</v>
      </c>
      <c r="C661" t="str">
        <f>_xlfn.XLOOKUP(trivia_results[[#This Row],[draft_id]],drafts[id],drafts[title])</f>
        <v>Natalie Portman</v>
      </c>
      <c r="D661" t="s">
        <v>961</v>
      </c>
      <c r="E661" t="str">
        <f>_xlfn.XLOOKUP(trivia_results[[#This Row],[drafter_id]],drafters[id],drafters[name],"")</f>
        <v>Dana Schwartz</v>
      </c>
      <c r="G661" t="str">
        <f>_xlfn.XLOOKUP(trivia_results[[#This Row],[drafter_team_id]],drafter_teams[id],drafter_teams[name],"")</f>
        <v/>
      </c>
    </row>
    <row r="662" spans="2:7" x14ac:dyDescent="0.25">
      <c r="B662" s="4" t="s">
        <v>330</v>
      </c>
      <c r="C662" t="str">
        <f>_xlfn.XLOOKUP(trivia_results[[#This Row],[draft_id]],drafts[id],drafts[title])</f>
        <v>Natalie Portman</v>
      </c>
      <c r="D662" t="s">
        <v>905</v>
      </c>
      <c r="E662" t="str">
        <f>_xlfn.XLOOKUP(trivia_results[[#This Row],[drafter_id]],drafters[id],drafters[name],"")</f>
        <v>Phil Iscove</v>
      </c>
      <c r="G662" t="str">
        <f>_xlfn.XLOOKUP(trivia_results[[#This Row],[drafter_team_id]],drafter_teams[id],drafter_teams[name],"")</f>
        <v/>
      </c>
    </row>
    <row r="663" spans="2:7" x14ac:dyDescent="0.25">
      <c r="B663" s="4" t="s">
        <v>550</v>
      </c>
      <c r="C663" t="str">
        <f>_xlfn.XLOOKUP(trivia_results[[#This Row],[draft_id]],drafts[id],drafts[title])</f>
        <v>Planet of the Apes Super Draft</v>
      </c>
      <c r="D663" t="s">
        <v>1177</v>
      </c>
      <c r="E663" t="str">
        <f>_xlfn.XLOOKUP(trivia_results[[#This Row],[drafter_id]],drafters[id],drafters[name],"")</f>
        <v>Darren Franich</v>
      </c>
      <c r="G663" t="str">
        <f>_xlfn.XLOOKUP(trivia_results[[#This Row],[drafter_team_id]],drafter_teams[id],drafter_teams[name],"")</f>
        <v/>
      </c>
    </row>
    <row r="664" spans="2:7" x14ac:dyDescent="0.25">
      <c r="B664" s="4" t="s">
        <v>550</v>
      </c>
      <c r="C664" t="str">
        <f>_xlfn.XLOOKUP(trivia_results[[#This Row],[draft_id]],drafts[id],drafts[title])</f>
        <v>Planet of the Apes Super Draft</v>
      </c>
      <c r="D664" t="s">
        <v>809</v>
      </c>
      <c r="E664" t="str">
        <f>_xlfn.XLOOKUP(trivia_results[[#This Row],[drafter_id]],drafters[id],drafters[name],"")</f>
        <v>Marc Bernardin</v>
      </c>
      <c r="G664" t="str">
        <f>_xlfn.XLOOKUP(trivia_results[[#This Row],[drafter_team_id]],drafter_teams[id],drafter_teams[name],"")</f>
        <v/>
      </c>
    </row>
    <row r="665" spans="2:7" x14ac:dyDescent="0.25">
      <c r="B665" s="4" t="s">
        <v>550</v>
      </c>
      <c r="C665" t="str">
        <f>_xlfn.XLOOKUP(trivia_results[[#This Row],[draft_id]],drafts[id],drafts[title])</f>
        <v>Planet of the Apes Super Draft</v>
      </c>
      <c r="D665" t="s">
        <v>1149</v>
      </c>
      <c r="E665" t="str">
        <f>_xlfn.XLOOKUP(trivia_results[[#This Row],[drafter_id]],drafters[id],drafters[name],"")</f>
        <v>Dave Schilling</v>
      </c>
      <c r="G665" t="str">
        <f>_xlfn.XLOOKUP(trivia_results[[#This Row],[drafter_team_id]],drafter_teams[id],drafter_teams[name],"")</f>
        <v/>
      </c>
    </row>
    <row r="666" spans="2:7" x14ac:dyDescent="0.25">
      <c r="B666" s="4" t="s">
        <v>423</v>
      </c>
      <c r="C666" t="str">
        <f>_xlfn.XLOOKUP(trivia_results[[#This Row],[draft_id]],drafts[id],drafts[title])</f>
        <v>MTV Movie Awards Best Kiss Winners</v>
      </c>
      <c r="D666" t="s">
        <v>1145</v>
      </c>
      <c r="E666" t="str">
        <f>_xlfn.XLOOKUP(trivia_results[[#This Row],[drafter_id]],drafters[id],drafters[name],"")</f>
        <v>Kris Tapley</v>
      </c>
      <c r="G666" t="str">
        <f>_xlfn.XLOOKUP(trivia_results[[#This Row],[drafter_team_id]],drafter_teams[id],drafter_teams[name],"")</f>
        <v/>
      </c>
    </row>
    <row r="667" spans="2:7" x14ac:dyDescent="0.25">
      <c r="B667" s="4" t="s">
        <v>423</v>
      </c>
      <c r="C667" t="str">
        <f>_xlfn.XLOOKUP(trivia_results[[#This Row],[draft_id]],drafts[id],drafts[title])</f>
        <v>MTV Movie Awards Best Kiss Winners</v>
      </c>
      <c r="D667" t="s">
        <v>837</v>
      </c>
      <c r="E667" t="str">
        <f>_xlfn.XLOOKUP(trivia_results[[#This Row],[drafter_id]],drafters[id],drafters[name],"")</f>
        <v>Ash Crossan</v>
      </c>
      <c r="G667" t="str">
        <f>_xlfn.XLOOKUP(trivia_results[[#This Row],[drafter_team_id]],drafter_teams[id],drafter_teams[name],"")</f>
        <v/>
      </c>
    </row>
    <row r="668" spans="2:7" x14ac:dyDescent="0.25">
      <c r="B668" s="4" t="s">
        <v>344</v>
      </c>
      <c r="C668" t="str">
        <f>_xlfn.XLOOKUP(trivia_results[[#This Row],[draft_id]],drafts[id],drafts[title])</f>
        <v>Geena Davis</v>
      </c>
      <c r="D668" t="s">
        <v>915</v>
      </c>
      <c r="E668" t="str">
        <f>_xlfn.XLOOKUP(trivia_results[[#This Row],[drafter_id]],drafters[id],drafters[name],"")</f>
        <v>Billy Ray Brewton</v>
      </c>
      <c r="G668" t="str">
        <f>_xlfn.XLOOKUP(trivia_results[[#This Row],[drafter_team_id]],drafter_teams[id],drafter_teams[name],"")</f>
        <v/>
      </c>
    </row>
    <row r="669" spans="2:7" x14ac:dyDescent="0.25">
      <c r="B669" s="4" t="s">
        <v>344</v>
      </c>
      <c r="C669" t="str">
        <f>_xlfn.XLOOKUP(trivia_results[[#This Row],[draft_id]],drafts[id],drafts[title])</f>
        <v>Geena Davis</v>
      </c>
      <c r="D669" t="s">
        <v>1009</v>
      </c>
      <c r="E669" t="str">
        <f>_xlfn.XLOOKUP(trivia_results[[#This Row],[drafter_id]],drafters[id],drafters[name],"")</f>
        <v>Drea Clark</v>
      </c>
      <c r="G669" t="str">
        <f>_xlfn.XLOOKUP(trivia_results[[#This Row],[drafter_team_id]],drafter_teams[id],drafter_teams[name],"")</f>
        <v/>
      </c>
    </row>
    <row r="670" spans="2:7" x14ac:dyDescent="0.25">
      <c r="B670" s="4" t="s">
        <v>528</v>
      </c>
      <c r="C670" t="str">
        <f>_xlfn.XLOOKUP(trivia_results[[#This Row],[draft_id]],drafts[id],drafts[title])</f>
        <v>Joel Schumacher mini-Mega</v>
      </c>
      <c r="D670" t="s">
        <v>799</v>
      </c>
      <c r="E670" t="str">
        <f>_xlfn.XLOOKUP(trivia_results[[#This Row],[drafter_id]],drafters[id],drafters[name],"")</f>
        <v>Joe Reid</v>
      </c>
      <c r="G670" t="str">
        <f>_xlfn.XLOOKUP(trivia_results[[#This Row],[drafter_team_id]],drafter_teams[id],drafter_teams[name],"")</f>
        <v/>
      </c>
    </row>
    <row r="671" spans="2:7" x14ac:dyDescent="0.25">
      <c r="B671" s="4" t="s">
        <v>528</v>
      </c>
      <c r="C671" t="str">
        <f>_xlfn.XLOOKUP(trivia_results[[#This Row],[draft_id]],drafts[id],drafts[title])</f>
        <v>Joel Schumacher mini-Mega</v>
      </c>
      <c r="D671" t="s">
        <v>977</v>
      </c>
      <c r="E671" t="str">
        <f>_xlfn.XLOOKUP(trivia_results[[#This Row],[drafter_id]],drafters[id],drafters[name],"")</f>
        <v>Louis Peitzman</v>
      </c>
      <c r="G671" t="str">
        <f>_xlfn.XLOOKUP(trivia_results[[#This Row],[drafter_team_id]],drafter_teams[id],drafter_teams[name],"")</f>
        <v/>
      </c>
    </row>
    <row r="672" spans="2:7" x14ac:dyDescent="0.25">
      <c r="B672" s="4" t="s">
        <v>623</v>
      </c>
      <c r="C672" t="str">
        <f>_xlfn.XLOOKUP(trivia_results[[#This Row],[draft_id]],drafts[id],drafts[title])</f>
        <v>Lesbians mini-Mega</v>
      </c>
      <c r="D672" t="s">
        <v>1183</v>
      </c>
      <c r="E672" t="str">
        <f>_xlfn.XLOOKUP(trivia_results[[#This Row],[drafter_id]],drafters[id],drafters[name],"")</f>
        <v>Libby Hill</v>
      </c>
      <c r="G672" t="str">
        <f>_xlfn.XLOOKUP(trivia_results[[#This Row],[drafter_team_id]],drafter_teams[id],drafter_teams[name],"")</f>
        <v/>
      </c>
    </row>
    <row r="673" spans="2:7" x14ac:dyDescent="0.25">
      <c r="B673" s="4" t="s">
        <v>623</v>
      </c>
      <c r="C673" t="str">
        <f>_xlfn.XLOOKUP(trivia_results[[#This Row],[draft_id]],drafts[id],drafts[title])</f>
        <v>Lesbians mini-Mega</v>
      </c>
      <c r="D673" t="s">
        <v>871</v>
      </c>
      <c r="E673" t="str">
        <f>_xlfn.XLOOKUP(trivia_results[[#This Row],[drafter_id]],drafters[id],drafters[name],"")</f>
        <v>Emily St. James</v>
      </c>
      <c r="G673" t="str">
        <f>_xlfn.XLOOKUP(trivia_results[[#This Row],[drafter_team_id]],drafter_teams[id],drafter_teams[name],"")</f>
        <v/>
      </c>
    </row>
    <row r="674" spans="2:7" x14ac:dyDescent="0.25">
      <c r="B674" s="4" t="s">
        <v>623</v>
      </c>
      <c r="C674" t="str">
        <f>_xlfn.XLOOKUP(trivia_results[[#This Row],[draft_id]],drafts[id],drafts[title])</f>
        <v>Lesbians mini-Mega</v>
      </c>
      <c r="D674" t="s">
        <v>833</v>
      </c>
      <c r="E674" t="str">
        <f>_xlfn.XLOOKUP(trivia_results[[#This Row],[drafter_id]],drafters[id],drafters[name],"")</f>
        <v>Jordan Crucchiola</v>
      </c>
      <c r="G674" t="str">
        <f>_xlfn.XLOOKUP(trivia_results[[#This Row],[drafter_team_id]],drafter_teams[id],drafter_teams[name],"")</f>
        <v/>
      </c>
    </row>
    <row r="675" spans="2:7" x14ac:dyDescent="0.25">
      <c r="B675" s="4" t="s">
        <v>570</v>
      </c>
      <c r="C675" t="str">
        <f>_xlfn.XLOOKUP(trivia_results[[#This Row],[draft_id]],drafts[id],drafts[title])</f>
        <v>Angela Bassett</v>
      </c>
      <c r="D675" t="s">
        <v>1173</v>
      </c>
      <c r="E675" t="str">
        <f>_xlfn.XLOOKUP(trivia_results[[#This Row],[drafter_id]],drafters[id],drafters[name],"")</f>
        <v>Angelique Jackson</v>
      </c>
      <c r="G675" t="str">
        <f>_xlfn.XLOOKUP(trivia_results[[#This Row],[drafter_team_id]],drafter_teams[id],drafter_teams[name],"")</f>
        <v/>
      </c>
    </row>
    <row r="676" spans="2:7" x14ac:dyDescent="0.25">
      <c r="B676" s="4" t="s">
        <v>570</v>
      </c>
      <c r="C676" t="str">
        <f>_xlfn.XLOOKUP(trivia_results[[#This Row],[draft_id]],drafts[id],drafts[title])</f>
        <v>Angela Bassett</v>
      </c>
      <c r="D676" t="s">
        <v>781</v>
      </c>
      <c r="E676" t="str">
        <f>_xlfn.XLOOKUP(trivia_results[[#This Row],[drafter_id]],drafters[id],drafters[name],"")</f>
        <v>Adam B. Vary</v>
      </c>
      <c r="G676" t="str">
        <f>_xlfn.XLOOKUP(trivia_results[[#This Row],[drafter_team_id]],drafter_teams[id],drafter_teams[name],"")</f>
        <v/>
      </c>
    </row>
    <row r="677" spans="2:7" x14ac:dyDescent="0.25">
      <c r="B677" s="4" t="s">
        <v>602</v>
      </c>
      <c r="C677" t="str">
        <f>_xlfn.XLOOKUP(trivia_results[[#This Row],[draft_id]],drafts[id],drafts[title])</f>
        <v>1939 mini-Mega</v>
      </c>
      <c r="D677" t="s">
        <v>789</v>
      </c>
      <c r="E677" t="str">
        <f>_xlfn.XLOOKUP(trivia_results[[#This Row],[drafter_id]],drafters[id],drafters[name],"")</f>
        <v>Bryan Cogman</v>
      </c>
      <c r="G677" t="str">
        <f>_xlfn.XLOOKUP(trivia_results[[#This Row],[drafter_team_id]],drafter_teams[id],drafter_teams[name],"")</f>
        <v/>
      </c>
    </row>
    <row r="678" spans="2:7" x14ac:dyDescent="0.25">
      <c r="B678" s="4" t="s">
        <v>602</v>
      </c>
      <c r="C678" t="str">
        <f>_xlfn.XLOOKUP(trivia_results[[#This Row],[draft_id]],drafts[id],drafts[title])</f>
        <v>1939 mini-Mega</v>
      </c>
      <c r="D678" t="s">
        <v>1133</v>
      </c>
      <c r="E678" t="str">
        <f>_xlfn.XLOOKUP(trivia_results[[#This Row],[drafter_id]],drafters[id],drafters[name],"")</f>
        <v>Oriana Nudo</v>
      </c>
      <c r="G678" t="str">
        <f>_xlfn.XLOOKUP(trivia_results[[#This Row],[drafter_team_id]],drafter_teams[id],drafter_teams[name],"")</f>
        <v/>
      </c>
    </row>
    <row r="679" spans="2:7" x14ac:dyDescent="0.25">
      <c r="B679" s="4" t="s">
        <v>602</v>
      </c>
      <c r="C679" t="str">
        <f>_xlfn.XLOOKUP(trivia_results[[#This Row],[draft_id]],drafts[id],drafts[title])</f>
        <v>1939 mini-Mega</v>
      </c>
      <c r="D679" t="s">
        <v>951</v>
      </c>
      <c r="E679" t="str">
        <f>_xlfn.XLOOKUP(trivia_results[[#This Row],[drafter_id]],drafters[id],drafters[name],"")</f>
        <v>Maureen Lee Lenker</v>
      </c>
      <c r="G679" t="str">
        <f>_xlfn.XLOOKUP(trivia_results[[#This Row],[drafter_team_id]],drafter_teams[id],drafter_teams[name],"")</f>
        <v/>
      </c>
    </row>
    <row r="680" spans="2:7" x14ac:dyDescent="0.25">
      <c r="B680" s="4" t="s">
        <v>405</v>
      </c>
      <c r="C680" t="str">
        <f>_xlfn.XLOOKUP(trivia_results[[#This Row],[draft_id]],drafts[id],drafts[title])</f>
        <v>Supernatural Kids</v>
      </c>
      <c r="D680" t="s">
        <v>1227</v>
      </c>
      <c r="E680" t="str">
        <f>_xlfn.XLOOKUP(trivia_results[[#This Row],[drafter_id]],drafters[id],drafters[name],"")</f>
        <v>Jordan Morris</v>
      </c>
      <c r="G680" t="str">
        <f>_xlfn.XLOOKUP(trivia_results[[#This Row],[drafter_team_id]],drafter_teams[id],drafter_teams[name],"")</f>
        <v/>
      </c>
    </row>
    <row r="681" spans="2:7" x14ac:dyDescent="0.25">
      <c r="B681" s="4" t="s">
        <v>405</v>
      </c>
      <c r="C681" t="str">
        <f>_xlfn.XLOOKUP(trivia_results[[#This Row],[draft_id]],drafts[id],drafts[title])</f>
        <v>Supernatural Kids</v>
      </c>
      <c r="D681" t="s">
        <v>925</v>
      </c>
      <c r="E681" t="str">
        <f>_xlfn.XLOOKUP(trivia_results[[#This Row],[drafter_id]],drafters[id],drafters[name],"")</f>
        <v>Elliott Kalan</v>
      </c>
      <c r="G681" t="str">
        <f>_xlfn.XLOOKUP(trivia_results[[#This Row],[drafter_team_id]],drafter_teams[id],drafter_teams[name],"")</f>
        <v/>
      </c>
    </row>
    <row r="682" spans="2:7" x14ac:dyDescent="0.25">
      <c r="B682" s="4" t="s">
        <v>621</v>
      </c>
      <c r="C682" t="str">
        <f>_xlfn.XLOOKUP(trivia_results[[#This Row],[draft_id]],drafts[id],drafts[title])</f>
        <v>Jean-Claude Van Damme</v>
      </c>
      <c r="D682" t="s">
        <v>895</v>
      </c>
      <c r="E682" t="str">
        <f>_xlfn.XLOOKUP(trivia_results[[#This Row],[drafter_id]],drafters[id],drafters[name],"")</f>
        <v>Jon Gabrus</v>
      </c>
      <c r="G682" t="str">
        <f>_xlfn.XLOOKUP(trivia_results[[#This Row],[drafter_team_id]],drafter_teams[id],drafter_teams[name],"")</f>
        <v/>
      </c>
    </row>
    <row r="683" spans="2:7" x14ac:dyDescent="0.25">
      <c r="B683" s="4" t="s">
        <v>621</v>
      </c>
      <c r="C683" t="str">
        <f>_xlfn.XLOOKUP(trivia_results[[#This Row],[draft_id]],drafts[id],drafts[title])</f>
        <v>Jean-Claude Van Damme</v>
      </c>
      <c r="D683" t="s">
        <v>853</v>
      </c>
      <c r="E683" t="str">
        <f>_xlfn.XLOOKUP(trivia_results[[#This Row],[drafter_id]],drafters[id],drafters[name],"")</f>
        <v>Ryan Stanger</v>
      </c>
      <c r="G683" t="str">
        <f>_xlfn.XLOOKUP(trivia_results[[#This Row],[drafter_team_id]],drafter_teams[id],drafter_teams[name],"")</f>
        <v/>
      </c>
    </row>
    <row r="684" spans="2:7" x14ac:dyDescent="0.25">
      <c r="B684" s="4" t="s">
        <v>375</v>
      </c>
      <c r="C684" t="str">
        <f>_xlfn.XLOOKUP(trivia_results[[#This Row],[draft_id]],drafts[id],drafts[title])</f>
        <v>Retail Hell</v>
      </c>
      <c r="D684" s="1" t="s">
        <v>1037</v>
      </c>
      <c r="E684" t="str">
        <f>_xlfn.XLOOKUP(trivia_results[[#This Row],[drafter_id]],drafters[id],drafters[name],"")</f>
        <v>Mia Lee Vicino</v>
      </c>
      <c r="G684" t="str">
        <f>_xlfn.XLOOKUP(trivia_results[[#This Row],[drafter_team_id]],drafter_teams[id],drafter_teams[name],"")</f>
        <v/>
      </c>
    </row>
    <row r="685" spans="2:7" x14ac:dyDescent="0.25">
      <c r="B685" s="4" t="s">
        <v>375</v>
      </c>
      <c r="C685" t="str">
        <f>_xlfn.XLOOKUP(trivia_results[[#This Row],[draft_id]],drafts[id],drafts[title])</f>
        <v>Retail Hell</v>
      </c>
      <c r="D685" t="s">
        <v>975</v>
      </c>
      <c r="E685" t="str">
        <f>_xlfn.XLOOKUP(trivia_results[[#This Row],[drafter_id]],drafters[id],drafters[name],"")</f>
        <v>Bethy Squires</v>
      </c>
      <c r="G685" t="str">
        <f>_xlfn.XLOOKUP(trivia_results[[#This Row],[drafter_team_id]],drafter_teams[id],drafter_teams[name],"")</f>
        <v/>
      </c>
    </row>
    <row r="686" spans="2:7" x14ac:dyDescent="0.25">
      <c r="B686" s="4" t="s">
        <v>588</v>
      </c>
      <c r="C686" t="str">
        <f>_xlfn.XLOOKUP(trivia_results[[#This Row],[draft_id]],drafts[id],drafts[title])</f>
        <v>1994 mini-Mega</v>
      </c>
      <c r="D686" t="s">
        <v>1051</v>
      </c>
      <c r="E686" t="str">
        <f>_xlfn.XLOOKUP(trivia_results[[#This Row],[drafter_id]],drafters[id],drafters[name],"")</f>
        <v>Drew McWeeny</v>
      </c>
      <c r="G686" t="str">
        <f>_xlfn.XLOOKUP(trivia_results[[#This Row],[drafter_team_id]],drafter_teams[id],drafter_teams[name],"")</f>
        <v/>
      </c>
    </row>
    <row r="687" spans="2:7" x14ac:dyDescent="0.25">
      <c r="B687" s="4" t="s">
        <v>588</v>
      </c>
      <c r="C687" t="str">
        <f>_xlfn.XLOOKUP(trivia_results[[#This Row],[draft_id]],drafts[id],drafts[title])</f>
        <v>1994 mini-Mega</v>
      </c>
      <c r="D687" t="s">
        <v>1009</v>
      </c>
      <c r="E687" t="str">
        <f>_xlfn.XLOOKUP(trivia_results[[#This Row],[drafter_id]],drafters[id],drafters[name],"")</f>
        <v>Drea Clark</v>
      </c>
      <c r="G687" t="str">
        <f>_xlfn.XLOOKUP(trivia_results[[#This Row],[drafter_team_id]],drafter_teams[id],drafter_teams[name],"")</f>
        <v/>
      </c>
    </row>
    <row r="688" spans="2:7" x14ac:dyDescent="0.25">
      <c r="B688" s="4" t="s">
        <v>588</v>
      </c>
      <c r="C688" t="str">
        <f>_xlfn.XLOOKUP(trivia_results[[#This Row],[draft_id]],drafts[id],drafts[title])</f>
        <v>1994 mini-Mega</v>
      </c>
      <c r="D688" t="s">
        <v>915</v>
      </c>
      <c r="E688" t="str">
        <f>_xlfn.XLOOKUP(trivia_results[[#This Row],[drafter_id]],drafters[id],drafters[name],"")</f>
        <v>Billy Ray Brewton</v>
      </c>
      <c r="G688" t="str">
        <f>_xlfn.XLOOKUP(trivia_results[[#This Row],[drafter_team_id]],drafter_teams[id],drafter_teams[name],"")</f>
        <v/>
      </c>
    </row>
    <row r="689" spans="2:7" x14ac:dyDescent="0.25">
      <c r="B689" s="4" t="s">
        <v>144</v>
      </c>
      <c r="C689" t="str">
        <f>_xlfn.XLOOKUP(trivia_results[[#This Row],[draft_id]],drafts[id],drafts[title])</f>
        <v>Michael Mann Super Draft</v>
      </c>
      <c r="D689" t="s">
        <v>1221</v>
      </c>
      <c r="E689" t="str">
        <f>_xlfn.XLOOKUP(trivia_results[[#This Row],[drafter_id]],drafters[id],drafters[name],"")</f>
        <v>Roxana Hadadi</v>
      </c>
      <c r="G689" t="str">
        <f>_xlfn.XLOOKUP(trivia_results[[#This Row],[drafter_team_id]],drafter_teams[id],drafter_teams[name],"")</f>
        <v/>
      </c>
    </row>
    <row r="690" spans="2:7" x14ac:dyDescent="0.25">
      <c r="B690" s="4" t="s">
        <v>144</v>
      </c>
      <c r="C690" t="str">
        <f>_xlfn.XLOOKUP(trivia_results[[#This Row],[draft_id]],drafts[id],drafts[title])</f>
        <v>Michael Mann Super Draft</v>
      </c>
      <c r="D690" t="s">
        <v>1217</v>
      </c>
      <c r="E690" t="str">
        <f>_xlfn.XLOOKUP(trivia_results[[#This Row],[drafter_id]],drafters[id],drafters[name],"")</f>
        <v>Bilge Ebiri</v>
      </c>
      <c r="G690" t="str">
        <f>_xlfn.XLOOKUP(trivia_results[[#This Row],[drafter_team_id]],drafter_teams[id],drafter_teams[name],"")</f>
        <v/>
      </c>
    </row>
    <row r="691" spans="2:7" x14ac:dyDescent="0.25">
      <c r="B691" s="4" t="s">
        <v>144</v>
      </c>
      <c r="C691" t="str">
        <f>_xlfn.XLOOKUP(trivia_results[[#This Row],[draft_id]],drafts[id],drafts[title])</f>
        <v>Michael Mann Super Draft</v>
      </c>
      <c r="D691" t="s">
        <v>1243</v>
      </c>
      <c r="E691" t="str">
        <f>_xlfn.XLOOKUP(trivia_results[[#This Row],[drafter_id]],drafters[id],drafters[name],"")</f>
        <v>Brandon Streussnig</v>
      </c>
      <c r="G691" t="str">
        <f>_xlfn.XLOOKUP(trivia_results[[#This Row],[drafter_team_id]],drafter_teams[id],drafter_teams[name],"")</f>
        <v/>
      </c>
    </row>
    <row r="692" spans="2:7" x14ac:dyDescent="0.25">
      <c r="B692" s="4" t="s">
        <v>46</v>
      </c>
      <c r="C692" t="str">
        <f>_xlfn.XLOOKUP(trivia_results[[#This Row],[draft_id]],drafts[id],drafts[title])</f>
        <v>Castaways</v>
      </c>
      <c r="D692" t="s">
        <v>871</v>
      </c>
      <c r="E692" t="str">
        <f>_xlfn.XLOOKUP(trivia_results[[#This Row],[drafter_id]],drafters[id],drafters[name],"")</f>
        <v>Emily St. James</v>
      </c>
      <c r="G692" t="str">
        <f>_xlfn.XLOOKUP(trivia_results[[#This Row],[drafter_team_id]],drafter_teams[id],drafter_teams[name],"")</f>
        <v/>
      </c>
    </row>
    <row r="693" spans="2:7" x14ac:dyDescent="0.25">
      <c r="B693" s="4" t="s">
        <v>46</v>
      </c>
      <c r="C693" t="str">
        <f>_xlfn.XLOOKUP(trivia_results[[#This Row],[draft_id]],drafts[id],drafts[title])</f>
        <v>Castaways</v>
      </c>
      <c r="D693" t="s">
        <v>949</v>
      </c>
      <c r="E693" t="str">
        <f>_xlfn.XLOOKUP(trivia_results[[#This Row],[drafter_id]],drafters[id],drafters[name],"")</f>
        <v>Noel Murray</v>
      </c>
      <c r="G693" t="str">
        <f>_xlfn.XLOOKUP(trivia_results[[#This Row],[drafter_team_id]],drafter_teams[id],drafter_teams[name],"")</f>
        <v/>
      </c>
    </row>
    <row r="694" spans="2:7" x14ac:dyDescent="0.25">
      <c r="B694" s="4" t="s">
        <v>473</v>
      </c>
      <c r="C694" t="str">
        <f>_xlfn.XLOOKUP(trivia_results[[#This Row],[draft_id]],drafts[id],drafts[title])</f>
        <v>Michael Crichton Super Draft</v>
      </c>
      <c r="D694" t="s">
        <v>1237</v>
      </c>
      <c r="E694" t="str">
        <f>_xlfn.XLOOKUP(trivia_results[[#This Row],[drafter_id]],drafters[id],drafters[name],"")</f>
        <v>Clay Keller</v>
      </c>
      <c r="G694" t="str">
        <f>_xlfn.XLOOKUP(trivia_results[[#This Row],[drafter_team_id]],drafter_teams[id],drafter_teams[name],"")</f>
        <v/>
      </c>
    </row>
    <row r="695" spans="2:7" x14ac:dyDescent="0.25">
      <c r="B695" s="4" t="s">
        <v>473</v>
      </c>
      <c r="C695" t="str">
        <f>_xlfn.XLOOKUP(trivia_results[[#This Row],[draft_id]],drafts[id],drafts[title])</f>
        <v>Michael Crichton Super Draft</v>
      </c>
      <c r="D695" t="s">
        <v>915</v>
      </c>
      <c r="E695" t="str">
        <f>_xlfn.XLOOKUP(trivia_results[[#This Row],[drafter_id]],drafters[id],drafters[name],"")</f>
        <v>Billy Ray Brewton</v>
      </c>
      <c r="G695" t="str">
        <f>_xlfn.XLOOKUP(trivia_results[[#This Row],[drafter_team_id]],drafter_teams[id],drafter_teams[name],"")</f>
        <v/>
      </c>
    </row>
    <row r="696" spans="2:7" x14ac:dyDescent="0.25">
      <c r="B696" s="4" t="s">
        <v>473</v>
      </c>
      <c r="C696" t="str">
        <f>_xlfn.XLOOKUP(trivia_results[[#This Row],[draft_id]],drafts[id],drafts[title])</f>
        <v>Michael Crichton Super Draft</v>
      </c>
      <c r="D696" t="s">
        <v>779</v>
      </c>
      <c r="E696" t="str">
        <f>_xlfn.XLOOKUP(trivia_results[[#This Row],[drafter_id]],drafters[id],drafters[name],"")</f>
        <v>Darrin Navarro</v>
      </c>
      <c r="G696" t="str">
        <f>_xlfn.XLOOKUP(trivia_results[[#This Row],[drafter_team_id]],drafter_teams[id],drafter_teams[name],"")</f>
        <v/>
      </c>
    </row>
    <row r="697" spans="2:7" x14ac:dyDescent="0.25">
      <c r="B697" s="4" t="s">
        <v>417</v>
      </c>
      <c r="C697" t="str">
        <f>_xlfn.XLOOKUP(trivia_results[[#This Row],[draft_id]],drafts[id],drafts[title])</f>
        <v>Elmore Leonard</v>
      </c>
      <c r="D697" t="s">
        <v>789</v>
      </c>
      <c r="E697" t="str">
        <f>_xlfn.XLOOKUP(trivia_results[[#This Row],[drafter_id]],drafters[id],drafters[name],"")</f>
        <v>Bryan Cogman</v>
      </c>
      <c r="G697" t="str">
        <f>_xlfn.XLOOKUP(trivia_results[[#This Row],[drafter_team_id]],drafter_teams[id],drafter_teams[name],"")</f>
        <v/>
      </c>
    </row>
    <row r="698" spans="2:7" x14ac:dyDescent="0.25">
      <c r="B698" s="4" t="s">
        <v>417</v>
      </c>
      <c r="C698" t="str">
        <f>_xlfn.XLOOKUP(trivia_results[[#This Row],[draft_id]],drafts[id],drafts[title])</f>
        <v>Elmore Leonard</v>
      </c>
      <c r="D698" t="s">
        <v>967</v>
      </c>
      <c r="E698" t="str">
        <f>_xlfn.XLOOKUP(trivia_results[[#This Row],[drafter_id]],drafters[id],drafters[name],"")</f>
        <v>Milla Bell-Hart</v>
      </c>
      <c r="G698" t="str">
        <f>_xlfn.XLOOKUP(trivia_results[[#This Row],[drafter_team_id]],drafter_teams[id],drafter_teams[name],"")</f>
        <v/>
      </c>
    </row>
    <row r="699" spans="2:7" x14ac:dyDescent="0.25">
      <c r="B699" s="4" t="s">
        <v>38</v>
      </c>
      <c r="C699" t="str">
        <f>_xlfn.XLOOKUP(trivia_results[[#This Row],[draft_id]],drafts[id],drafts[title])</f>
        <v>'90s Sports mini-Mega</v>
      </c>
      <c r="D699" t="s">
        <v>987</v>
      </c>
      <c r="E699" t="str">
        <f>_xlfn.XLOOKUP(trivia_results[[#This Row],[drafter_id]],drafters[id],drafters[name],"")</f>
        <v>Alan Sepinwall</v>
      </c>
      <c r="G699" t="str">
        <f>_xlfn.XLOOKUP(trivia_results[[#This Row],[drafter_team_id]],drafter_teams[id],drafter_teams[name],"")</f>
        <v/>
      </c>
    </row>
    <row r="700" spans="2:7" x14ac:dyDescent="0.25">
      <c r="B700" s="4" t="s">
        <v>38</v>
      </c>
      <c r="C700" t="str">
        <f>_xlfn.XLOOKUP(trivia_results[[#This Row],[draft_id]],drafts[id],drafts[title])</f>
        <v>'90s Sports mini-Mega</v>
      </c>
      <c r="D700" t="s">
        <v>1079</v>
      </c>
      <c r="E700" t="str">
        <f>_xlfn.XLOOKUP(trivia_results[[#This Row],[drafter_id]],drafters[id],drafters[name],"")</f>
        <v>Linda Holmes</v>
      </c>
      <c r="G700" t="str">
        <f>_xlfn.XLOOKUP(trivia_results[[#This Row],[drafter_team_id]],drafter_teams[id],drafter_teams[name],"")</f>
        <v/>
      </c>
    </row>
    <row r="701" spans="2:7" x14ac:dyDescent="0.25">
      <c r="B701" s="4" t="s">
        <v>38</v>
      </c>
      <c r="C701" t="str">
        <f>_xlfn.XLOOKUP(trivia_results[[#This Row],[draft_id]],drafts[id],drafts[title])</f>
        <v>'90s Sports mini-Mega</v>
      </c>
      <c r="D701" t="s">
        <v>1127</v>
      </c>
      <c r="E701" t="str">
        <f>_xlfn.XLOOKUP(trivia_results[[#This Row],[drafter_id]],drafters[id],drafters[name],"")</f>
        <v>Jen Yamato</v>
      </c>
      <c r="G701" t="str">
        <f>_xlfn.XLOOKUP(trivia_results[[#This Row],[drafter_team_id]],drafter_teams[id],drafter_teams[name],"")</f>
        <v/>
      </c>
    </row>
    <row r="702" spans="2:7" x14ac:dyDescent="0.25">
      <c r="B702" s="4" t="s">
        <v>38</v>
      </c>
      <c r="C702" t="str">
        <f>_xlfn.XLOOKUP(trivia_results[[#This Row],[draft_id]],drafts[id],drafts[title])</f>
        <v>'90s Sports mini-Mega</v>
      </c>
      <c r="D702" t="s">
        <v>1193</v>
      </c>
      <c r="E702" t="str">
        <f>_xlfn.XLOOKUP(trivia_results[[#This Row],[drafter_id]],drafters[id],drafters[name],"")</f>
        <v>Daniel Fienberg</v>
      </c>
      <c r="G702" t="str">
        <f>_xlfn.XLOOKUP(trivia_results[[#This Row],[drafter_team_id]],drafter_teams[id],drafter_teams[name],"")</f>
        <v/>
      </c>
    </row>
    <row r="703" spans="2:7" x14ac:dyDescent="0.25">
      <c r="B703" s="4" t="s">
        <v>627</v>
      </c>
      <c r="C703" t="str">
        <f>_xlfn.XLOOKUP(trivia_results[[#This Row],[draft_id]],drafts[id],drafts[title])</f>
        <v>Patricia Highsmith</v>
      </c>
      <c r="D703" t="s">
        <v>841</v>
      </c>
      <c r="E703" t="str">
        <f>_xlfn.XLOOKUP(trivia_results[[#This Row],[drafter_id]],drafters[id],drafters[name],"")</f>
        <v>Katie Walsh</v>
      </c>
      <c r="G703" t="str">
        <f>_xlfn.XLOOKUP(trivia_results[[#This Row],[drafter_team_id]],drafter_teams[id],drafter_teams[name],"")</f>
        <v/>
      </c>
    </row>
    <row r="704" spans="2:7" x14ac:dyDescent="0.25">
      <c r="B704" s="4" t="s">
        <v>627</v>
      </c>
      <c r="C704" t="str">
        <f>_xlfn.XLOOKUP(trivia_results[[#This Row],[draft_id]],drafts[id],drafts[title])</f>
        <v>Patricia Highsmith</v>
      </c>
      <c r="D704" t="s">
        <v>977</v>
      </c>
      <c r="E704" t="str">
        <f>_xlfn.XLOOKUP(trivia_results[[#This Row],[drafter_id]],drafters[id],drafters[name],"")</f>
        <v>Louis Peitzman</v>
      </c>
      <c r="G704" t="str">
        <f>_xlfn.XLOOKUP(trivia_results[[#This Row],[drafter_team_id]],drafter_teams[id],drafter_teams[name],"")</f>
        <v/>
      </c>
    </row>
    <row r="705" spans="2:7" x14ac:dyDescent="0.25">
      <c r="B705" s="4" t="s">
        <v>619</v>
      </c>
      <c r="C705" t="str">
        <f>_xlfn.XLOOKUP(trivia_results[[#This Row],[draft_id]],drafts[id],drafts[title])</f>
        <v>Bookstore &amp; Library Movies</v>
      </c>
      <c r="D705" t="s">
        <v>799</v>
      </c>
      <c r="E705" t="str">
        <f>_xlfn.XLOOKUP(trivia_results[[#This Row],[drafter_id]],drafters[id],drafters[name],"")</f>
        <v>Joe Reid</v>
      </c>
      <c r="G705" t="str">
        <f>_xlfn.XLOOKUP(trivia_results[[#This Row],[drafter_team_id]],drafter_teams[id],drafter_teams[name],"")</f>
        <v/>
      </c>
    </row>
    <row r="706" spans="2:7" x14ac:dyDescent="0.25">
      <c r="B706" s="4" t="s">
        <v>619</v>
      </c>
      <c r="C706" t="str">
        <f>_xlfn.XLOOKUP(trivia_results[[#This Row],[draft_id]],drafts[id],drafts[title])</f>
        <v>Bookstore &amp; Library Movies</v>
      </c>
      <c r="D706" t="s">
        <v>957</v>
      </c>
      <c r="E706" t="str">
        <f>_xlfn.XLOOKUP(trivia_results[[#This Row],[drafter_id]],drafters[id],drafters[name],"")</f>
        <v>Chris Feil</v>
      </c>
      <c r="G706" t="str">
        <f>_xlfn.XLOOKUP(trivia_results[[#This Row],[drafter_team_id]],drafter_teams[id],drafter_teams[name],"")</f>
        <v/>
      </c>
    </row>
    <row r="707" spans="2:7" x14ac:dyDescent="0.25">
      <c r="B707" s="4" t="s">
        <v>619</v>
      </c>
      <c r="C707" t="str">
        <f>_xlfn.XLOOKUP(trivia_results[[#This Row],[draft_id]],drafts[id],drafts[title])</f>
        <v>Bookstore &amp; Library Movies</v>
      </c>
      <c r="D707" t="s">
        <v>1095</v>
      </c>
      <c r="E707" t="str">
        <f>_xlfn.XLOOKUP(trivia_results[[#This Row],[drafter_id]],drafters[id],drafters[name],"")</f>
        <v>Katey Rich</v>
      </c>
      <c r="G707" t="str">
        <f>_xlfn.XLOOKUP(trivia_results[[#This Row],[drafter_team_id]],drafter_teams[id],drafter_teams[name],"")</f>
        <v/>
      </c>
    </row>
    <row r="708" spans="2:7" x14ac:dyDescent="0.25">
      <c r="B708" s="4" t="s">
        <v>619</v>
      </c>
      <c r="C708" t="str">
        <f>_xlfn.XLOOKUP(trivia_results[[#This Row],[draft_id]],drafts[id],drafts[title])</f>
        <v>Bookstore &amp; Library Movies</v>
      </c>
      <c r="D708" t="s">
        <v>883</v>
      </c>
      <c r="E708" t="str">
        <f>_xlfn.XLOOKUP(trivia_results[[#This Row],[drafter_id]],drafters[id],drafters[name],"")</f>
        <v>Joanna Robinson</v>
      </c>
      <c r="G708" t="str">
        <f>_xlfn.XLOOKUP(trivia_results[[#This Row],[drafter_team_id]],drafter_teams[id],drafter_teams[name],"")</f>
        <v/>
      </c>
    </row>
    <row r="709" spans="2:7" x14ac:dyDescent="0.25">
      <c r="B709" s="4" t="s">
        <v>478</v>
      </c>
      <c r="C709" t="str">
        <f>_xlfn.XLOOKUP(trivia_results[[#This Row],[draft_id]],drafts[id],drafts[title])</f>
        <v>1977 Horror</v>
      </c>
      <c r="D709" t="s">
        <v>915</v>
      </c>
      <c r="E709" t="str">
        <f>_xlfn.XLOOKUP(trivia_results[[#This Row],[drafter_id]],drafters[id],drafters[name],"")</f>
        <v>Billy Ray Brewton</v>
      </c>
      <c r="G709" t="str">
        <f>_xlfn.XLOOKUP(trivia_results[[#This Row],[drafter_team_id]],drafter_teams[id],drafter_teams[name],"")</f>
        <v/>
      </c>
    </row>
    <row r="710" spans="2:7" x14ac:dyDescent="0.25">
      <c r="B710" s="4" t="s">
        <v>478</v>
      </c>
      <c r="C710" t="str">
        <f>_xlfn.XLOOKUP(trivia_results[[#This Row],[draft_id]],drafts[id],drafts[title])</f>
        <v>1977 Horror</v>
      </c>
      <c r="D710" t="s">
        <v>909</v>
      </c>
      <c r="E710" t="str">
        <f>_xlfn.XLOOKUP(trivia_results[[#This Row],[drafter_id]],drafters[id],drafters[name],"")</f>
        <v>Kyle Anderson</v>
      </c>
      <c r="G710" t="str">
        <f>_xlfn.XLOOKUP(trivia_results[[#This Row],[drafter_team_id]],drafter_teams[id],drafter_teams[name],"")</f>
        <v/>
      </c>
    </row>
    <row r="711" spans="2:7" x14ac:dyDescent="0.25">
      <c r="B711" s="4" t="s">
        <v>709</v>
      </c>
      <c r="C711" t="str">
        <f>_xlfn.XLOOKUP(trivia_results[[#This Row],[draft_id]],drafts[id],drafts[title])</f>
        <v>Erotic Horror</v>
      </c>
      <c r="D711" t="s">
        <v>1141</v>
      </c>
      <c r="E711" t="str">
        <f>_xlfn.XLOOKUP(trivia_results[[#This Row],[drafter_id]],drafters[id],drafters[name],"")</f>
        <v>Justin LaLiberty</v>
      </c>
      <c r="G711" t="str">
        <f>_xlfn.XLOOKUP(trivia_results[[#This Row],[drafter_team_id]],drafter_teams[id],drafter_teams[name],"")</f>
        <v/>
      </c>
    </row>
    <row r="712" spans="2:7" x14ac:dyDescent="0.25">
      <c r="B712" s="4" t="s">
        <v>709</v>
      </c>
      <c r="C712" t="str">
        <f>_xlfn.XLOOKUP(trivia_results[[#This Row],[draft_id]],drafts[id],drafts[title])</f>
        <v>Erotic Horror</v>
      </c>
      <c r="D712" t="s">
        <v>1187</v>
      </c>
      <c r="E712" t="str">
        <f>_xlfn.XLOOKUP(trivia_results[[#This Row],[drafter_id]],drafters[id],drafters[name],"")</f>
        <v>Samm Deighan</v>
      </c>
      <c r="G712" t="str">
        <f>_xlfn.XLOOKUP(trivia_results[[#This Row],[drafter_team_id]],drafter_teams[id],drafter_teams[name],"")</f>
        <v/>
      </c>
    </row>
    <row r="713" spans="2:7" x14ac:dyDescent="0.25">
      <c r="B713" s="4" t="s">
        <v>608</v>
      </c>
      <c r="C713" t="str">
        <f>_xlfn.XLOOKUP(trivia_results[[#This Row],[draft_id]],drafts[id],drafts[title])</f>
        <v>Rural Horror</v>
      </c>
      <c r="D713" t="s">
        <v>1239</v>
      </c>
      <c r="E713" t="str">
        <f>_xlfn.XLOOKUP(trivia_results[[#This Row],[drafter_id]],drafters[id],drafters[name],"")</f>
        <v>Joe George</v>
      </c>
      <c r="G713" t="str">
        <f>_xlfn.XLOOKUP(trivia_results[[#This Row],[drafter_team_id]],drafter_teams[id],drafter_teams[name],"")</f>
        <v/>
      </c>
    </row>
    <row r="714" spans="2:7" x14ac:dyDescent="0.25">
      <c r="B714" s="4" t="s">
        <v>608</v>
      </c>
      <c r="C714" t="str">
        <f>_xlfn.XLOOKUP(trivia_results[[#This Row],[draft_id]],drafts[id],drafts[title])</f>
        <v>Rural Horror</v>
      </c>
      <c r="D714" t="s">
        <v>1071</v>
      </c>
      <c r="E714" t="str">
        <f>_xlfn.XLOOKUP(trivia_results[[#This Row],[drafter_id]],drafters[id],drafters[name],"")</f>
        <v>Josh Larsen</v>
      </c>
      <c r="G714" t="str">
        <f>_xlfn.XLOOKUP(trivia_results[[#This Row],[drafter_team_id]],drafter_teams[id],drafter_teams[name],"")</f>
        <v/>
      </c>
    </row>
    <row r="715" spans="2:7" x14ac:dyDescent="0.25">
      <c r="B715" s="6" t="s">
        <v>350</v>
      </c>
      <c r="C715" t="str">
        <f>_xlfn.XLOOKUP(trivia_results[[#This Row],[draft_id]],drafts[id],drafts[title])</f>
        <v>Classic Hammer Horror mini-Mega</v>
      </c>
      <c r="D715" t="s">
        <v>789</v>
      </c>
      <c r="E715" t="str">
        <f>_xlfn.XLOOKUP(trivia_results[[#This Row],[drafter_id]],drafters[id],drafters[name],"")</f>
        <v>Bryan Cogman</v>
      </c>
      <c r="G715" t="str">
        <f>_xlfn.XLOOKUP(trivia_results[[#This Row],[drafter_team_id]],drafter_teams[id],drafter_teams[name],"")</f>
        <v/>
      </c>
    </row>
    <row r="716" spans="2:7" x14ac:dyDescent="0.25">
      <c r="B716" s="6" t="s">
        <v>350</v>
      </c>
      <c r="C716" t="str">
        <f>_xlfn.XLOOKUP(trivia_results[[#This Row],[draft_id]],drafts[id],drafts[title])</f>
        <v>Classic Hammer Horror mini-Mega</v>
      </c>
      <c r="D716" t="s">
        <v>983</v>
      </c>
      <c r="E716" t="str">
        <f>_xlfn.XLOOKUP(trivia_results[[#This Row],[drafter_id]],drafters[id],drafters[name],"")</f>
        <v>B.J. Colangelo</v>
      </c>
      <c r="G716" t="str">
        <f>_xlfn.XLOOKUP(trivia_results[[#This Row],[drafter_team_id]],drafter_teams[id],drafter_teams[name],"")</f>
        <v/>
      </c>
    </row>
    <row r="717" spans="2:7" x14ac:dyDescent="0.25">
      <c r="B717" s="6" t="s">
        <v>350</v>
      </c>
      <c r="C717" t="str">
        <f>_xlfn.XLOOKUP(trivia_results[[#This Row],[draft_id]],drafts[id],drafts[title])</f>
        <v>Classic Hammer Horror mini-Mega</v>
      </c>
      <c r="D717" t="s">
        <v>1015</v>
      </c>
      <c r="E717" t="str">
        <f>_xlfn.XLOOKUP(trivia_results[[#This Row],[drafter_id]],drafters[id],drafters[name],"")</f>
        <v>Chris Hewitt</v>
      </c>
      <c r="G717" t="str">
        <f>_xlfn.XLOOKUP(trivia_results[[#This Row],[drafter_team_id]],drafter_teams[id],drafter_teams[name],"")</f>
        <v/>
      </c>
    </row>
    <row r="718" spans="2:7" x14ac:dyDescent="0.25">
      <c r="B718" s="4" t="s">
        <v>296</v>
      </c>
      <c r="C718" t="str">
        <f>_xlfn.XLOOKUP(trivia_results[[#This Row],[draft_id]],drafts[id],drafts[title])</f>
        <v>Alfred Hitchcock Mega Draft</v>
      </c>
      <c r="D718" t="s">
        <v>1009</v>
      </c>
      <c r="E718" t="str">
        <f>_xlfn.XLOOKUP(trivia_results[[#This Row],[drafter_id]],drafters[id],drafters[name],"")</f>
        <v>Drea Clark</v>
      </c>
      <c r="G718" t="str">
        <f>_xlfn.XLOOKUP(trivia_results[[#This Row],[drafter_team_id]],drafter_teams[id],drafter_teams[name],"")</f>
        <v/>
      </c>
    </row>
    <row r="719" spans="2:7" x14ac:dyDescent="0.25">
      <c r="B719" s="4" t="s">
        <v>296</v>
      </c>
      <c r="C719" t="str">
        <f>_xlfn.XLOOKUP(trivia_results[[#This Row],[draft_id]],drafts[id],drafts[title])</f>
        <v>Alfred Hitchcock Mega Draft</v>
      </c>
      <c r="D719" t="s">
        <v>797</v>
      </c>
      <c r="E719" t="str">
        <f>_xlfn.XLOOKUP(trivia_results[[#This Row],[drafter_id]],drafters[id],drafters[name],"")</f>
        <v>William Bibbiani</v>
      </c>
      <c r="G719" t="str">
        <f>_xlfn.XLOOKUP(trivia_results[[#This Row],[drafter_team_id]],drafter_teams[id],drafter_teams[name],"")</f>
        <v/>
      </c>
    </row>
    <row r="720" spans="2:7" x14ac:dyDescent="0.25">
      <c r="B720" s="4" t="s">
        <v>296</v>
      </c>
      <c r="C720" t="str">
        <f>_xlfn.XLOOKUP(trivia_results[[#This Row],[draft_id]],drafts[id],drafts[title])</f>
        <v>Alfred Hitchcock Mega Draft</v>
      </c>
      <c r="D720" t="s">
        <v>1023</v>
      </c>
      <c r="E720" t="str">
        <f>_xlfn.XLOOKUP(trivia_results[[#This Row],[drafter_id]],drafters[id],drafters[name],"")</f>
        <v>Walter Chaw</v>
      </c>
      <c r="G720" t="str">
        <f>_xlfn.XLOOKUP(trivia_results[[#This Row],[drafter_team_id]],drafter_teams[id],drafter_teams[name],"")</f>
        <v/>
      </c>
    </row>
    <row r="721" spans="2:7" x14ac:dyDescent="0.25">
      <c r="B721" s="4" t="s">
        <v>296</v>
      </c>
      <c r="C721" t="str">
        <f>_xlfn.XLOOKUP(trivia_results[[#This Row],[draft_id]],drafts[id],drafts[title])</f>
        <v>Alfred Hitchcock Mega Draft</v>
      </c>
      <c r="D721" t="s">
        <v>781</v>
      </c>
      <c r="E721" t="str">
        <f>_xlfn.XLOOKUP(trivia_results[[#This Row],[drafter_id]],drafters[id],drafters[name],"")</f>
        <v>Adam B. Vary</v>
      </c>
      <c r="G721" t="str">
        <f>_xlfn.XLOOKUP(trivia_results[[#This Row],[drafter_team_id]],drafter_teams[id],drafter_teams[name],"")</f>
        <v/>
      </c>
    </row>
    <row r="722" spans="2:7" x14ac:dyDescent="0.25">
      <c r="B722" s="4" t="s">
        <v>296</v>
      </c>
      <c r="C722" t="str">
        <f>_xlfn.XLOOKUP(trivia_results[[#This Row],[draft_id]],drafts[id],drafts[title])</f>
        <v>Alfred Hitchcock Mega Draft</v>
      </c>
      <c r="D722" t="s">
        <v>1177</v>
      </c>
      <c r="E722" t="str">
        <f>_xlfn.XLOOKUP(trivia_results[[#This Row],[drafter_id]],drafters[id],drafters[name],"")</f>
        <v>Darren Franich</v>
      </c>
      <c r="G722" t="str">
        <f>_xlfn.XLOOKUP(trivia_results[[#This Row],[drafter_team_id]],drafter_teams[id],drafter_teams[name],"")</f>
        <v/>
      </c>
    </row>
    <row r="723" spans="2:7" x14ac:dyDescent="0.25">
      <c r="B723" s="4" t="s">
        <v>296</v>
      </c>
      <c r="C723" t="str">
        <f>_xlfn.XLOOKUP(trivia_results[[#This Row],[draft_id]],drafts[id],drafts[title])</f>
        <v>Alfred Hitchcock Mega Draft</v>
      </c>
      <c r="D723" t="s">
        <v>867</v>
      </c>
      <c r="E723" t="str">
        <f>_xlfn.XLOOKUP(trivia_results[[#This Row],[drafter_id]],drafters[id],drafters[name],"")</f>
        <v>Mark Harris</v>
      </c>
      <c r="G723" t="str">
        <f>_xlfn.XLOOKUP(trivia_results[[#This Row],[drafter_team_id]],drafter_teams[id],drafter_teams[name],"")</f>
        <v/>
      </c>
    </row>
    <row r="724" spans="2:7" x14ac:dyDescent="0.25">
      <c r="B724" s="4" t="s">
        <v>296</v>
      </c>
      <c r="C724" t="str">
        <f>_xlfn.XLOOKUP(trivia_results[[#This Row],[draft_id]],drafts[id],drafts[title])</f>
        <v>Alfred Hitchcock Mega Draft</v>
      </c>
      <c r="D724" t="s">
        <v>1133</v>
      </c>
      <c r="E724" t="str">
        <f>_xlfn.XLOOKUP(trivia_results[[#This Row],[drafter_id]],drafters[id],drafters[name],"")</f>
        <v>Oriana Nudo</v>
      </c>
      <c r="G724" t="str">
        <f>_xlfn.XLOOKUP(trivia_results[[#This Row],[drafter_team_id]],drafter_teams[id],drafter_teams[name],"")</f>
        <v/>
      </c>
    </row>
    <row r="725" spans="2:7" x14ac:dyDescent="0.25">
      <c r="B725" s="4" t="s">
        <v>296</v>
      </c>
      <c r="C725" t="str">
        <f>_xlfn.XLOOKUP(trivia_results[[#This Row],[draft_id]],drafts[id],drafts[title])</f>
        <v>Alfred Hitchcock Mega Draft</v>
      </c>
      <c r="D725" t="s">
        <v>951</v>
      </c>
      <c r="E725" t="str">
        <f>_xlfn.XLOOKUP(trivia_results[[#This Row],[drafter_id]],drafters[id],drafters[name],"")</f>
        <v>Maureen Lee Lenker</v>
      </c>
      <c r="G725" t="str">
        <f>_xlfn.XLOOKUP(trivia_results[[#This Row],[drafter_team_id]],drafter_teams[id],drafter_teams[name],"")</f>
        <v/>
      </c>
    </row>
    <row r="726" spans="2:7" x14ac:dyDescent="0.25">
      <c r="B726" s="4" t="s">
        <v>296</v>
      </c>
      <c r="C726" t="str">
        <f>_xlfn.XLOOKUP(trivia_results[[#This Row],[draft_id]],drafts[id],drafts[title])</f>
        <v>Alfred Hitchcock Mega Draft</v>
      </c>
      <c r="D726" t="s">
        <v>973</v>
      </c>
      <c r="E726" t="str">
        <f>_xlfn.XLOOKUP(trivia_results[[#This Row],[drafter_id]],drafters[id],drafters[name],"")</f>
        <v>Ben Mankiewicz</v>
      </c>
      <c r="G726" t="str">
        <f>_xlfn.XLOOKUP(trivia_results[[#This Row],[drafter_team_id]],drafter_teams[id],drafter_teams[name],"")</f>
        <v/>
      </c>
    </row>
    <row r="727" spans="2:7" x14ac:dyDescent="0.25">
      <c r="B727" s="4" t="s">
        <v>616</v>
      </c>
      <c r="C727" t="str">
        <f>_xlfn.XLOOKUP(trivia_results[[#This Row],[draft_id]],drafts[id],drafts[title])</f>
        <v>François Truffaut Super Draft</v>
      </c>
      <c r="D727" t="s">
        <v>1237</v>
      </c>
      <c r="E727" t="str">
        <f>_xlfn.XLOOKUP(trivia_results[[#This Row],[drafter_id]],drafters[id],drafters[name],"")</f>
        <v>Clay Keller</v>
      </c>
      <c r="G727" t="str">
        <f>_xlfn.XLOOKUP(trivia_results[[#This Row],[drafter_team_id]],drafter_teams[id],drafter_teams[name],"")</f>
        <v/>
      </c>
    </row>
    <row r="728" spans="2:7" x14ac:dyDescent="0.25">
      <c r="B728" s="4" t="s">
        <v>616</v>
      </c>
      <c r="C728" t="str">
        <f>_xlfn.XLOOKUP(trivia_results[[#This Row],[draft_id]],drafts[id],drafts[title])</f>
        <v>François Truffaut Super Draft</v>
      </c>
      <c r="D728" t="s">
        <v>1115</v>
      </c>
      <c r="E728" t="str">
        <f>_xlfn.XLOOKUP(trivia_results[[#This Row],[drafter_id]],drafters[id],drafters[name],"")</f>
        <v>Ryan Marker</v>
      </c>
      <c r="G728" t="str">
        <f>_xlfn.XLOOKUP(trivia_results[[#This Row],[drafter_team_id]],drafter_teams[id],drafter_teams[name],"")</f>
        <v/>
      </c>
    </row>
    <row r="729" spans="2:7" x14ac:dyDescent="0.25">
      <c r="B729" s="4" t="s">
        <v>616</v>
      </c>
      <c r="C729" t="str">
        <f>_xlfn.XLOOKUP(trivia_results[[#This Row],[draft_id]],drafts[id],drafts[title])</f>
        <v>François Truffaut Super Draft</v>
      </c>
      <c r="D729" t="s">
        <v>921</v>
      </c>
      <c r="E729" t="str">
        <f>_xlfn.XLOOKUP(trivia_results[[#This Row],[drafter_id]],drafters[id],drafters[name],"")</f>
        <v>Marya Gates</v>
      </c>
      <c r="G729" t="str">
        <f>_xlfn.XLOOKUP(trivia_results[[#This Row],[drafter_team_id]],drafter_teams[id],drafter_teams[name],"")</f>
        <v/>
      </c>
    </row>
    <row r="730" spans="2:7" x14ac:dyDescent="0.25">
      <c r="B730" s="4" t="s">
        <v>540</v>
      </c>
      <c r="C730" t="str">
        <f>_xlfn.XLOOKUP(trivia_results[[#This Row],[draft_id]],drafts[id],drafts[title])</f>
        <v>Holiday Horror (Non Christmas &amp; Halloween)</v>
      </c>
      <c r="D730" t="s">
        <v>793</v>
      </c>
      <c r="E730" t="str">
        <f>_xlfn.XLOOKUP(trivia_results[[#This Row],[drafter_id]],drafters[id],drafters[name],"")</f>
        <v>Clarke Wolfe</v>
      </c>
      <c r="G730" t="str">
        <f>_xlfn.XLOOKUP(trivia_results[[#This Row],[drafter_team_id]],drafter_teams[id],drafter_teams[name],"")</f>
        <v/>
      </c>
    </row>
    <row r="731" spans="2:7" x14ac:dyDescent="0.25">
      <c r="B731" s="4" t="s">
        <v>540</v>
      </c>
      <c r="C731" t="str">
        <f>_xlfn.XLOOKUP(trivia_results[[#This Row],[draft_id]],drafts[id],drafts[title])</f>
        <v>Holiday Horror (Non Christmas &amp; Halloween)</v>
      </c>
      <c r="D731" t="s">
        <v>873</v>
      </c>
      <c r="E731" t="str">
        <f>_xlfn.XLOOKUP(trivia_results[[#This Row],[drafter_id]],drafters[id],drafters[name],"")</f>
        <v>Samm Levine</v>
      </c>
      <c r="G731" t="str">
        <f>_xlfn.XLOOKUP(trivia_results[[#This Row],[drafter_team_id]],drafter_teams[id],drafter_teams[name],"")</f>
        <v/>
      </c>
    </row>
    <row r="732" spans="2:7" x14ac:dyDescent="0.25">
      <c r="B732" s="4" t="s">
        <v>238</v>
      </c>
      <c r="C732" t="str">
        <f>_xlfn.XLOOKUP(trivia_results[[#This Row],[draft_id]],drafts[id],drafts[title])</f>
        <v>Charlie Kaufman Super Draft</v>
      </c>
      <c r="D732" t="s">
        <v>1033</v>
      </c>
      <c r="E732" t="str">
        <f>_xlfn.XLOOKUP(trivia_results[[#This Row],[drafter_id]],drafters[id],drafters[name],"")</f>
        <v>Liz Shannon Miller</v>
      </c>
      <c r="G732" t="str">
        <f>_xlfn.XLOOKUP(trivia_results[[#This Row],[drafter_team_id]],drafter_teams[id],drafter_teams[name],"")</f>
        <v/>
      </c>
    </row>
    <row r="733" spans="2:7" x14ac:dyDescent="0.25">
      <c r="B733" s="4" t="s">
        <v>238</v>
      </c>
      <c r="C733" t="str">
        <f>_xlfn.XLOOKUP(trivia_results[[#This Row],[draft_id]],drafts[id],drafts[title])</f>
        <v>Charlie Kaufman Super Draft</v>
      </c>
      <c r="D733" t="s">
        <v>859</v>
      </c>
      <c r="E733" t="str">
        <f>_xlfn.XLOOKUP(trivia_results[[#This Row],[drafter_id]],drafters[id],drafters[name],"")</f>
        <v>Angie Han</v>
      </c>
      <c r="G733" t="str">
        <f>_xlfn.XLOOKUP(trivia_results[[#This Row],[drafter_team_id]],drafter_teams[id],drafter_teams[name],"")</f>
        <v/>
      </c>
    </row>
    <row r="734" spans="2:7" x14ac:dyDescent="0.25">
      <c r="B734" s="4" t="s">
        <v>469</v>
      </c>
      <c r="C734" t="str">
        <f>_xlfn.XLOOKUP(trivia_results[[#This Row],[draft_id]],drafts[id],drafts[title])</f>
        <v>Whit Stillman mini-Super Draft</v>
      </c>
      <c r="D734" t="s">
        <v>1237</v>
      </c>
      <c r="E734" t="str">
        <f>_xlfn.XLOOKUP(trivia_results[[#This Row],[drafter_id]],drafters[id],drafters[name],"")</f>
        <v>Clay Keller</v>
      </c>
      <c r="G734" t="str">
        <f>_xlfn.XLOOKUP(trivia_results[[#This Row],[drafter_team_id]],drafter_teams[id],drafter_teams[name],"")</f>
        <v/>
      </c>
    </row>
    <row r="735" spans="2:7" x14ac:dyDescent="0.25">
      <c r="B735" s="4" t="s">
        <v>469</v>
      </c>
      <c r="C735" t="str">
        <f>_xlfn.XLOOKUP(trivia_results[[#This Row],[draft_id]],drafts[id],drafts[title])</f>
        <v>Whit Stillman mini-Super Draft</v>
      </c>
      <c r="D735" t="s">
        <v>1115</v>
      </c>
      <c r="E735" t="str">
        <f>_xlfn.XLOOKUP(trivia_results[[#This Row],[drafter_id]],drafters[id],drafters[name],"")</f>
        <v>Ryan Marker</v>
      </c>
      <c r="G735" t="str">
        <f>_xlfn.XLOOKUP(trivia_results[[#This Row],[drafter_team_id]],drafter_teams[id],drafter_teams[name],"")</f>
        <v/>
      </c>
    </row>
    <row r="736" spans="2:7" x14ac:dyDescent="0.25">
      <c r="B736" s="4" t="s">
        <v>381</v>
      </c>
      <c r="C736" t="str">
        <f>_xlfn.XLOOKUP(trivia_results[[#This Row],[draft_id]],drafts[id],drafts[title])</f>
        <v>1999 mini-Mega</v>
      </c>
      <c r="D736" t="s">
        <v>1115</v>
      </c>
      <c r="E736" t="str">
        <f>_xlfn.XLOOKUP(trivia_results[[#This Row],[drafter_id]],drafters[id],drafters[name],"")</f>
        <v>Ryan Marker</v>
      </c>
      <c r="G736" t="str">
        <f>_xlfn.XLOOKUP(trivia_results[[#This Row],[drafter_team_id]],drafter_teams[id],drafter_teams[name],"")</f>
        <v/>
      </c>
    </row>
    <row r="737" spans="2:7" x14ac:dyDescent="0.25">
      <c r="B737" s="4" t="s">
        <v>381</v>
      </c>
      <c r="C737" t="str">
        <f>_xlfn.XLOOKUP(trivia_results[[#This Row],[draft_id]],drafts[id],drafts[title])</f>
        <v>1999 mini-Mega</v>
      </c>
      <c r="D737" t="s">
        <v>905</v>
      </c>
      <c r="E737" t="str">
        <f>_xlfn.XLOOKUP(trivia_results[[#This Row],[drafter_id]],drafters[id],drafters[name],"")</f>
        <v>Phil Iscove</v>
      </c>
      <c r="G737" t="str">
        <f>_xlfn.XLOOKUP(trivia_results[[#This Row],[drafter_team_id]],drafter_teams[id],drafter_teams[name],"")</f>
        <v/>
      </c>
    </row>
    <row r="738" spans="2:7" x14ac:dyDescent="0.25">
      <c r="B738" s="4" t="s">
        <v>381</v>
      </c>
      <c r="C738" t="str">
        <f>_xlfn.XLOOKUP(trivia_results[[#This Row],[draft_id]],drafts[id],drafts[title])</f>
        <v>1999 mini-Mega</v>
      </c>
      <c r="D738" t="s">
        <v>825</v>
      </c>
      <c r="E738" t="str">
        <f>_xlfn.XLOOKUP(trivia_results[[#This Row],[drafter_id]],drafters[id],drafters[name],"")</f>
        <v>Kenny Neibart</v>
      </c>
      <c r="G738" t="str">
        <f>_xlfn.XLOOKUP(trivia_results[[#This Row],[drafter_team_id]],drafter_teams[id],drafter_teams[name],"")</f>
        <v/>
      </c>
    </row>
    <row r="739" spans="2:7" x14ac:dyDescent="0.25">
      <c r="B739" s="4" t="s">
        <v>381</v>
      </c>
      <c r="C739" t="str">
        <f>_xlfn.XLOOKUP(trivia_results[[#This Row],[draft_id]],drafts[id],drafts[title])</f>
        <v>1999 mini-Mega</v>
      </c>
      <c r="D739" t="s">
        <v>1091</v>
      </c>
      <c r="E739" t="str">
        <f>_xlfn.XLOOKUP(trivia_results[[#This Row],[drafter_id]],drafters[id],drafters[name],"")</f>
        <v>Carrie Wittmer</v>
      </c>
      <c r="G739" t="str">
        <f>_xlfn.XLOOKUP(trivia_results[[#This Row],[drafter_team_id]],drafter_teams[id],drafter_teams[name],"")</f>
        <v/>
      </c>
    </row>
    <row r="740" spans="2:7" x14ac:dyDescent="0.25">
      <c r="B740" s="4" t="s">
        <v>163</v>
      </c>
      <c r="C740" t="str">
        <f>_xlfn.XLOOKUP(trivia_results[[#This Row],[draft_id]],drafts[id],drafts[title])</f>
        <v>Sofia Coppola Super Draft</v>
      </c>
      <c r="D740" t="s">
        <v>831</v>
      </c>
      <c r="E740" t="str">
        <f>_xlfn.XLOOKUP(trivia_results[[#This Row],[drafter_id]],drafters[id],drafters[name],"")</f>
        <v>Dane McDonald</v>
      </c>
      <c r="G740" t="str">
        <f>_xlfn.XLOOKUP(trivia_results[[#This Row],[drafter_team_id]],drafter_teams[id],drafter_teams[name],"")</f>
        <v/>
      </c>
    </row>
    <row r="741" spans="2:7" x14ac:dyDescent="0.25">
      <c r="B741" s="4" t="s">
        <v>163</v>
      </c>
      <c r="C741" t="str">
        <f>_xlfn.XLOOKUP(trivia_results[[#This Row],[draft_id]],drafts[id],drafts[title])</f>
        <v>Sofia Coppola Super Draft</v>
      </c>
      <c r="D741" t="s">
        <v>1133</v>
      </c>
      <c r="E741" t="str">
        <f>_xlfn.XLOOKUP(trivia_results[[#This Row],[drafter_id]],drafters[id],drafters[name],"")</f>
        <v>Oriana Nudo</v>
      </c>
      <c r="G741" t="str">
        <f>_xlfn.XLOOKUP(trivia_results[[#This Row],[drafter_team_id]],drafter_teams[id],drafter_teams[name],"")</f>
        <v/>
      </c>
    </row>
    <row r="742" spans="2:7" x14ac:dyDescent="0.25">
      <c r="B742" s="4" t="s">
        <v>685</v>
      </c>
      <c r="C742" t="str">
        <f>_xlfn.XLOOKUP(trivia_results[[#This Row],[draft_id]],drafts[id],drafts[title])</f>
        <v>Francis Ford Coppola Super Draft</v>
      </c>
      <c r="D742" t="s">
        <v>1115</v>
      </c>
      <c r="E742" t="str">
        <f>_xlfn.XLOOKUP(trivia_results[[#This Row],[drafter_id]],drafters[id],drafters[name],"")</f>
        <v>Ryan Marker</v>
      </c>
      <c r="G742" t="str">
        <f>_xlfn.XLOOKUP(trivia_results[[#This Row],[drafter_team_id]],drafter_teams[id],drafter_teams[name],"")</f>
        <v/>
      </c>
    </row>
    <row r="743" spans="2:7" x14ac:dyDescent="0.25">
      <c r="B743" s="4" t="s">
        <v>685</v>
      </c>
      <c r="C743" t="str">
        <f>_xlfn.XLOOKUP(trivia_results[[#This Row],[draft_id]],drafts[id],drafts[title])</f>
        <v>Francis Ford Coppola Super Draft</v>
      </c>
      <c r="D743" t="s">
        <v>1221</v>
      </c>
      <c r="E743" t="str">
        <f>_xlfn.XLOOKUP(trivia_results[[#This Row],[drafter_id]],drafters[id],drafters[name],"")</f>
        <v>Roxana Hadadi</v>
      </c>
      <c r="G743" t="str">
        <f>_xlfn.XLOOKUP(trivia_results[[#This Row],[drafter_team_id]],drafter_teams[id],drafter_teams[name],"")</f>
        <v/>
      </c>
    </row>
    <row r="744" spans="2:7" x14ac:dyDescent="0.25">
      <c r="B744" s="4" t="s">
        <v>685</v>
      </c>
      <c r="C744" t="str">
        <f>_xlfn.XLOOKUP(trivia_results[[#This Row],[draft_id]],drafts[id],drafts[title])</f>
        <v>Francis Ford Coppola Super Draft</v>
      </c>
      <c r="D744" t="s">
        <v>1219</v>
      </c>
      <c r="E744" t="str">
        <f>_xlfn.XLOOKUP(trivia_results[[#This Row],[drafter_id]],drafters[id],drafters[name],"")</f>
        <v>Blake Howard</v>
      </c>
      <c r="G744" t="str">
        <f>_xlfn.XLOOKUP(trivia_results[[#This Row],[drafter_team_id]],drafter_teams[id],drafter_teams[name],"")</f>
        <v/>
      </c>
    </row>
    <row r="745" spans="2:7" x14ac:dyDescent="0.25">
      <c r="B745" s="4" t="s">
        <v>685</v>
      </c>
      <c r="C745" t="str">
        <f>_xlfn.XLOOKUP(trivia_results[[#This Row],[draft_id]],drafts[id],drafts[title])</f>
        <v>Francis Ford Coppola Super Draft</v>
      </c>
      <c r="D745" t="s">
        <v>883</v>
      </c>
      <c r="E745" t="str">
        <f>_xlfn.XLOOKUP(trivia_results[[#This Row],[drafter_id]],drafters[id],drafters[name],"")</f>
        <v>Joanna Robinson</v>
      </c>
      <c r="G745" t="str">
        <f>_xlfn.XLOOKUP(trivia_results[[#This Row],[drafter_team_id]],drafter_teams[id],drafter_teams[name],"")</f>
        <v/>
      </c>
    </row>
    <row r="746" spans="2:7" x14ac:dyDescent="0.25">
      <c r="B746" s="4" t="s">
        <v>685</v>
      </c>
      <c r="C746" t="str">
        <f>_xlfn.XLOOKUP(trivia_results[[#This Row],[draft_id]],drafts[id],drafts[title])</f>
        <v>Francis Ford Coppola Super Draft</v>
      </c>
      <c r="D746" t="s">
        <v>1051</v>
      </c>
      <c r="E746" t="str">
        <f>_xlfn.XLOOKUP(trivia_results[[#This Row],[drafter_id]],drafters[id],drafters[name],"")</f>
        <v>Drew McWeeny</v>
      </c>
      <c r="G746" t="str">
        <f>_xlfn.XLOOKUP(trivia_results[[#This Row],[drafter_team_id]],drafter_teams[id],drafter_teams[name],"")</f>
        <v/>
      </c>
    </row>
    <row r="747" spans="2:7" x14ac:dyDescent="0.25">
      <c r="B747" s="4" t="s">
        <v>685</v>
      </c>
      <c r="C747" t="str">
        <f>_xlfn.XLOOKUP(trivia_results[[#This Row],[draft_id]],drafts[id],drafts[title])</f>
        <v>Francis Ford Coppola Super Draft</v>
      </c>
      <c r="D747" t="s">
        <v>789</v>
      </c>
      <c r="E747" t="str">
        <f>_xlfn.XLOOKUP(trivia_results[[#This Row],[drafter_id]],drafters[id],drafters[name],"")</f>
        <v>Bryan Cogman</v>
      </c>
      <c r="G747" t="str">
        <f>_xlfn.XLOOKUP(trivia_results[[#This Row],[drafter_team_id]],drafter_teams[id],drafter_teams[name],"")</f>
        <v/>
      </c>
    </row>
    <row r="748" spans="2:7" x14ac:dyDescent="0.25">
      <c r="B748" s="4" t="s">
        <v>262</v>
      </c>
      <c r="C748" t="str">
        <f>_xlfn.XLOOKUP(trivia_results[[#This Row],[draft_id]],drafts[id],drafts[title])</f>
        <v>American Zoetrope</v>
      </c>
      <c r="D748" t="s">
        <v>915</v>
      </c>
      <c r="E748" t="str">
        <f>_xlfn.XLOOKUP(trivia_results[[#This Row],[drafter_id]],drafters[id],drafters[name],"")</f>
        <v>Billy Ray Brewton</v>
      </c>
      <c r="G748" t="str">
        <f>_xlfn.XLOOKUP(trivia_results[[#This Row],[drafter_team_id]],drafter_teams[id],drafter_teams[name],"")</f>
        <v/>
      </c>
    </row>
    <row r="749" spans="2:7" x14ac:dyDescent="0.25">
      <c r="B749" s="4" t="s">
        <v>262</v>
      </c>
      <c r="C749" t="str">
        <f>_xlfn.XLOOKUP(trivia_results[[#This Row],[draft_id]],drafts[id],drafts[title])</f>
        <v>American Zoetrope</v>
      </c>
      <c r="D749" t="s">
        <v>1115</v>
      </c>
      <c r="E749" t="str">
        <f>_xlfn.XLOOKUP(trivia_results[[#This Row],[drafter_id]],drafters[id],drafters[name],"")</f>
        <v>Ryan Marker</v>
      </c>
      <c r="G749" t="str">
        <f>_xlfn.XLOOKUP(trivia_results[[#This Row],[drafter_team_id]],drafter_teams[id],drafter_teams[name],"")</f>
        <v/>
      </c>
    </row>
    <row r="750" spans="2:7" x14ac:dyDescent="0.25">
      <c r="B750" s="4" t="s">
        <v>439</v>
      </c>
      <c r="C750" t="str">
        <f>_xlfn.XLOOKUP(trivia_results[[#This Row],[draft_id]],drafts[id],drafts[title])</f>
        <v>Internet Horror</v>
      </c>
      <c r="D750" t="s">
        <v>805</v>
      </c>
      <c r="E750" t="str">
        <f>_xlfn.XLOOKUP(trivia_results[[#This Row],[drafter_id]],drafters[id],drafters[name],"")</f>
        <v>Elric Kane</v>
      </c>
      <c r="G750" t="str">
        <f>_xlfn.XLOOKUP(trivia_results[[#This Row],[drafter_team_id]],drafter_teams[id],drafter_teams[name],"")</f>
        <v/>
      </c>
    </row>
    <row r="751" spans="2:7" x14ac:dyDescent="0.25">
      <c r="B751" s="4" t="s">
        <v>439</v>
      </c>
      <c r="C751" t="str">
        <f>_xlfn.XLOOKUP(trivia_results[[#This Row],[draft_id]],drafts[id],drafts[title])</f>
        <v>Internet Horror</v>
      </c>
      <c r="D751" t="s">
        <v>845</v>
      </c>
      <c r="E751" t="str">
        <f>_xlfn.XLOOKUP(trivia_results[[#This Row],[drafter_id]],drafters[id],drafters[name],"")</f>
        <v>Rebekah McKendry</v>
      </c>
      <c r="G751" t="str">
        <f>_xlfn.XLOOKUP(trivia_results[[#This Row],[drafter_team_id]],drafter_teams[id],drafter_teams[name],"")</f>
        <v/>
      </c>
    </row>
    <row r="752" spans="2:7" x14ac:dyDescent="0.25">
      <c r="B752" s="4" t="s">
        <v>723</v>
      </c>
      <c r="C752" t="str">
        <f>_xlfn.XLOOKUP(trivia_results[[#This Row],[draft_id]],drafts[id],drafts[title])</f>
        <v>Bourne mini-Super Draft</v>
      </c>
      <c r="D752" t="s">
        <v>1115</v>
      </c>
      <c r="E752" t="str">
        <f>_xlfn.XLOOKUP(trivia_results[[#This Row],[drafter_id]],drafters[id],drafters[name],"")</f>
        <v>Ryan Marker</v>
      </c>
      <c r="G752" t="str">
        <f>_xlfn.XLOOKUP(trivia_results[[#This Row],[drafter_team_id]],drafter_teams[id],drafter_teams[name],"")</f>
        <v/>
      </c>
    </row>
    <row r="753" spans="2:9" x14ac:dyDescent="0.25">
      <c r="B753" s="4" t="s">
        <v>723</v>
      </c>
      <c r="C753" t="str">
        <f>_xlfn.XLOOKUP(trivia_results[[#This Row],[draft_id]],drafts[id],drafts[title])</f>
        <v>Bourne mini-Super Draft</v>
      </c>
      <c r="D753" t="s">
        <v>1237</v>
      </c>
      <c r="E753" t="str">
        <f>_xlfn.XLOOKUP(trivia_results[[#This Row],[drafter_id]],drafters[id],drafters[name],"")</f>
        <v>Clay Keller</v>
      </c>
      <c r="G753" t="str">
        <f>_xlfn.XLOOKUP(trivia_results[[#This Row],[drafter_team_id]],drafter_teams[id],drafter_teams[name],"")</f>
        <v/>
      </c>
    </row>
    <row r="754" spans="2:9" x14ac:dyDescent="0.25">
      <c r="B754" s="4" t="s">
        <v>639</v>
      </c>
      <c r="C754" t="str">
        <f>_xlfn.XLOOKUP(trivia_results[[#This Row],[draft_id]],drafts[id],drafts[title])</f>
        <v>Pirates of the Caribbean mini-Super Draft</v>
      </c>
      <c r="D754" t="s">
        <v>1115</v>
      </c>
      <c r="E754" t="str">
        <f>_xlfn.XLOOKUP(trivia_results[[#This Row],[drafter_id]],drafters[id],drafters[name],"")</f>
        <v>Ryan Marker</v>
      </c>
      <c r="G754" t="str">
        <f>_xlfn.XLOOKUP(trivia_results[[#This Row],[drafter_team_id]],drafter_teams[id],drafter_teams[name],"")</f>
        <v/>
      </c>
    </row>
    <row r="755" spans="2:9" x14ac:dyDescent="0.25">
      <c r="B755" s="4" t="s">
        <v>639</v>
      </c>
      <c r="C755" t="str">
        <f>_xlfn.XLOOKUP(trivia_results[[#This Row],[draft_id]],drafts[id],drafts[title])</f>
        <v>Pirates of the Caribbean mini-Super Draft</v>
      </c>
      <c r="D755" t="s">
        <v>1237</v>
      </c>
      <c r="E755" t="str">
        <f>_xlfn.XLOOKUP(trivia_results[[#This Row],[drafter_id]],drafters[id],drafters[name],"")</f>
        <v>Clay Keller</v>
      </c>
      <c r="G755" t="str">
        <f>_xlfn.XLOOKUP(trivia_results[[#This Row],[drafter_team_id]],drafter_teams[id],drafter_teams[name],"")</f>
        <v/>
      </c>
    </row>
    <row r="756" spans="2:9" x14ac:dyDescent="0.25">
      <c r="B756" s="4" t="s">
        <v>750</v>
      </c>
      <c r="C756" t="str">
        <f>_xlfn.XLOOKUP(trivia_results[[#This Row],[draft_id]],drafts[id],drafts[title])</f>
        <v>Twilight mini-Super Draft</v>
      </c>
      <c r="D756" t="s">
        <v>1115</v>
      </c>
      <c r="E756" t="str">
        <f>_xlfn.XLOOKUP(trivia_results[[#This Row],[drafter_id]],drafters[id],drafters[name],"")</f>
        <v>Ryan Marker</v>
      </c>
      <c r="G756" t="str">
        <f>_xlfn.XLOOKUP(trivia_results[[#This Row],[drafter_team_id]],drafter_teams[id],drafter_teams[name],"")</f>
        <v/>
      </c>
    </row>
    <row r="757" spans="2:9" x14ac:dyDescent="0.25">
      <c r="B757" s="4" t="s">
        <v>750</v>
      </c>
      <c r="C757" t="str">
        <f>_xlfn.XLOOKUP(trivia_results[[#This Row],[draft_id]],drafts[id],drafts[title])</f>
        <v>Twilight mini-Super Draft</v>
      </c>
      <c r="D757" t="s">
        <v>1237</v>
      </c>
      <c r="E757" t="str">
        <f>_xlfn.XLOOKUP(trivia_results[[#This Row],[drafter_id]],drafters[id],drafters[name],"")</f>
        <v>Clay Keller</v>
      </c>
      <c r="G757" t="str">
        <f>_xlfn.XLOOKUP(trivia_results[[#This Row],[drafter_team_id]],drafter_teams[id],drafter_teams[name],"")</f>
        <v/>
      </c>
    </row>
    <row r="758" spans="2:9" x14ac:dyDescent="0.25">
      <c r="B758" s="4" t="s">
        <v>346</v>
      </c>
      <c r="C758" t="str">
        <f>_xlfn.XLOOKUP(trivia_results[[#This Row],[draft_id]],drafts[id],drafts[title])</f>
        <v>Final Destination mini-Super Draft</v>
      </c>
      <c r="D758" t="s">
        <v>1115</v>
      </c>
      <c r="E758" t="str">
        <f>_xlfn.XLOOKUP(trivia_results[[#This Row],[drafter_id]],drafters[id],drafters[name],"")</f>
        <v>Ryan Marker</v>
      </c>
      <c r="G758" t="str">
        <f>_xlfn.XLOOKUP(trivia_results[[#This Row],[drafter_team_id]],drafter_teams[id],drafter_teams[name],"")</f>
        <v/>
      </c>
    </row>
    <row r="759" spans="2:9" x14ac:dyDescent="0.25">
      <c r="B759" s="4" t="s">
        <v>346</v>
      </c>
      <c r="C759" t="str">
        <f>_xlfn.XLOOKUP(trivia_results[[#This Row],[draft_id]],drafts[id],drafts[title])</f>
        <v>Final Destination mini-Super Draft</v>
      </c>
      <c r="D759" t="s">
        <v>1237</v>
      </c>
      <c r="E759" t="str">
        <f>_xlfn.XLOOKUP(trivia_results[[#This Row],[drafter_id]],drafters[id],drafters[name],"")</f>
        <v>Clay Keller</v>
      </c>
      <c r="G759" t="str">
        <f>_xlfn.XLOOKUP(trivia_results[[#This Row],[drafter_team_id]],drafter_teams[id],drafter_teams[name],"")</f>
        <v/>
      </c>
    </row>
    <row r="760" spans="2:9" x14ac:dyDescent="0.25">
      <c r="B760" s="4" t="s">
        <v>413</v>
      </c>
      <c r="C760" t="str">
        <f>_xlfn.XLOOKUP(trivia_results[[#This Row],[draft_id]],drafts[id],drafts[title])</f>
        <v>Jurassic Park / World mini-Super Draft</v>
      </c>
      <c r="D760" t="s">
        <v>1115</v>
      </c>
      <c r="E760" t="str">
        <f>_xlfn.XLOOKUP(trivia_results[[#This Row],[drafter_id]],drafters[id],drafters[name],"")</f>
        <v>Ryan Marker</v>
      </c>
      <c r="G760" t="str">
        <f>_xlfn.XLOOKUP(trivia_results[[#This Row],[drafter_team_id]],drafter_teams[id],drafter_teams[name],"")</f>
        <v/>
      </c>
    </row>
    <row r="761" spans="2:9" x14ac:dyDescent="0.25">
      <c r="B761" s="4" t="s">
        <v>413</v>
      </c>
      <c r="C761" t="str">
        <f>_xlfn.XLOOKUP(trivia_results[[#This Row],[draft_id]],drafts[id],drafts[title])</f>
        <v>Jurassic Park / World mini-Super Draft</v>
      </c>
      <c r="D761" t="s">
        <v>1237</v>
      </c>
      <c r="E761" t="str">
        <f>_xlfn.XLOOKUP(trivia_results[[#This Row],[drafter_id]],drafters[id],drafters[name],"")</f>
        <v>Clay Keller</v>
      </c>
      <c r="G761" t="str">
        <f>_xlfn.XLOOKUP(trivia_results[[#This Row],[drafter_team_id]],drafter_teams[id],drafter_teams[name],"")</f>
        <v/>
      </c>
    </row>
    <row r="762" spans="2:9" x14ac:dyDescent="0.25">
      <c r="B762" s="4" t="s">
        <v>441</v>
      </c>
      <c r="C762" t="str">
        <f>_xlfn.XLOOKUP(trivia_results[[#This Row],[draft_id]],drafts[id],drafts[title])</f>
        <v>Hannibal mini-Super Draft</v>
      </c>
      <c r="D762" t="s">
        <v>1115</v>
      </c>
      <c r="E762" t="str">
        <f>_xlfn.XLOOKUP(trivia_results[[#This Row],[drafter_id]],drafters[id],drafters[name],"")</f>
        <v>Ryan Marker</v>
      </c>
      <c r="G762" t="str">
        <f>_xlfn.XLOOKUP(trivia_results[[#This Row],[drafter_team_id]],drafter_teams[id],drafter_teams[name],"")</f>
        <v/>
      </c>
    </row>
    <row r="763" spans="2:9" x14ac:dyDescent="0.25">
      <c r="B763" s="4" t="s">
        <v>441</v>
      </c>
      <c r="C763" t="str">
        <f>_xlfn.XLOOKUP(trivia_results[[#This Row],[draft_id]],drafts[id],drafts[title])</f>
        <v>Hannibal mini-Super Draft</v>
      </c>
      <c r="D763" t="s">
        <v>1237</v>
      </c>
      <c r="E763" t="str">
        <f>_xlfn.XLOOKUP(trivia_results[[#This Row],[drafter_id]],drafters[id],drafters[name],"")</f>
        <v>Clay Keller</v>
      </c>
      <c r="G763" t="str">
        <f>_xlfn.XLOOKUP(trivia_results[[#This Row],[drafter_team_id]],drafter_teams[id],drafter_teams[name],"")</f>
        <v/>
      </c>
    </row>
    <row r="764" spans="2:9" x14ac:dyDescent="0.25">
      <c r="B764" s="4" t="s">
        <v>266</v>
      </c>
      <c r="C764" t="str">
        <f>_xlfn.XLOOKUP(trivia_results[[#This Row],[draft_id]],drafts[id],drafts[title])</f>
        <v>Jack Ryan mini-Super Draft</v>
      </c>
      <c r="D764" t="s">
        <v>1115</v>
      </c>
      <c r="E764" t="str">
        <f>_xlfn.XLOOKUP(trivia_results[[#This Row],[drafter_id]],drafters[id],drafters[name],"")</f>
        <v>Ryan Marker</v>
      </c>
      <c r="G764" t="str">
        <f>_xlfn.XLOOKUP(trivia_results[[#This Row],[drafter_team_id]],drafter_teams[id],drafter_teams[name],"")</f>
        <v/>
      </c>
    </row>
    <row r="765" spans="2:9" x14ac:dyDescent="0.25">
      <c r="B765" s="4" t="s">
        <v>266</v>
      </c>
      <c r="C765" t="str">
        <f>_xlfn.XLOOKUP(trivia_results[[#This Row],[draft_id]],drafts[id],drafts[title])</f>
        <v>Jack Ryan mini-Super Draft</v>
      </c>
      <c r="D765" t="s">
        <v>1237</v>
      </c>
      <c r="E765" t="str">
        <f>_xlfn.XLOOKUP(trivia_results[[#This Row],[drafter_id]],drafters[id],drafters[name],"")</f>
        <v>Clay Keller</v>
      </c>
      <c r="G765" t="str">
        <f>_xlfn.XLOOKUP(trivia_results[[#This Row],[drafter_team_id]],drafter_teams[id],drafter_teams[name],"")</f>
        <v/>
      </c>
    </row>
    <row r="766" spans="2:9" x14ac:dyDescent="0.25">
      <c r="B766" s="4" t="s">
        <v>217</v>
      </c>
      <c r="C766" t="str">
        <f>_xlfn.XLOOKUP(trivia_results[[#This Row],[draft_id]],drafts[id],drafts[title])</f>
        <v>Psycho mini-Super Draft</v>
      </c>
      <c r="D766" t="s">
        <v>1115</v>
      </c>
      <c r="E766" t="str">
        <f>_xlfn.XLOOKUP(trivia_results[[#This Row],[drafter_id]],drafters[id],drafters[name],"")</f>
        <v>Ryan Marker</v>
      </c>
      <c r="G766" t="str">
        <f>_xlfn.XLOOKUP(trivia_results[[#This Row],[drafter_team_id]],drafter_teams[id],drafter_teams[name],"")</f>
        <v/>
      </c>
      <c r="H766" s="9">
        <v>0</v>
      </c>
      <c r="I766" s="9">
        <v>2</v>
      </c>
    </row>
    <row r="767" spans="2:9" x14ac:dyDescent="0.25">
      <c r="B767" s="4" t="s">
        <v>217</v>
      </c>
      <c r="C767" t="str">
        <f>_xlfn.XLOOKUP(trivia_results[[#This Row],[draft_id]],drafts[id],drafts[title])</f>
        <v>Psycho mini-Super Draft</v>
      </c>
      <c r="D767" t="s">
        <v>1237</v>
      </c>
      <c r="E767" t="str">
        <f>_xlfn.XLOOKUP(trivia_results[[#This Row],[drafter_id]],drafters[id],drafters[name],"")</f>
        <v>Clay Keller</v>
      </c>
      <c r="G767" t="str">
        <f>_xlfn.XLOOKUP(trivia_results[[#This Row],[drafter_team_id]],drafter_teams[id],drafter_teams[name],"")</f>
        <v/>
      </c>
      <c r="H767" s="9">
        <v>3</v>
      </c>
      <c r="I767" s="9">
        <v>1</v>
      </c>
    </row>
    <row r="768" spans="2:9" x14ac:dyDescent="0.25">
      <c r="B768" s="4" t="s">
        <v>128</v>
      </c>
      <c r="C768" t="str">
        <f>_xlfn.XLOOKUP(trivia_results[[#This Row],[draft_id]],drafts[id],drafts[title])</f>
        <v>Underworld mini-Super Draft</v>
      </c>
      <c r="D768" t="s">
        <v>1115</v>
      </c>
      <c r="E768" t="str">
        <f>_xlfn.XLOOKUP(trivia_results[[#This Row],[drafter_id]],drafters[id],drafters[name],"")</f>
        <v>Ryan Marker</v>
      </c>
      <c r="G768" t="str">
        <f>_xlfn.XLOOKUP(trivia_results[[#This Row],[drafter_team_id]],drafter_teams[id],drafter_teams[name],"")</f>
        <v/>
      </c>
      <c r="H768" s="9">
        <v>1</v>
      </c>
      <c r="I768" s="9">
        <v>2</v>
      </c>
    </row>
    <row r="769" spans="2:9" x14ac:dyDescent="0.25">
      <c r="B769" s="4" t="s">
        <v>128</v>
      </c>
      <c r="C769" t="str">
        <f>_xlfn.XLOOKUP(trivia_results[[#This Row],[draft_id]],drafts[id],drafts[title])</f>
        <v>Underworld mini-Super Draft</v>
      </c>
      <c r="D769" t="s">
        <v>1237</v>
      </c>
      <c r="E769" t="str">
        <f>_xlfn.XLOOKUP(trivia_results[[#This Row],[drafter_id]],drafters[id],drafters[name],"")</f>
        <v>Clay Keller</v>
      </c>
      <c r="G769" t="str">
        <f>_xlfn.XLOOKUP(trivia_results[[#This Row],[drafter_team_id]],drafter_teams[id],drafter_teams[name],"")</f>
        <v/>
      </c>
      <c r="H769" s="9">
        <v>3</v>
      </c>
      <c r="I769" s="9">
        <v>1</v>
      </c>
    </row>
    <row r="770" spans="2:9" x14ac:dyDescent="0.25">
      <c r="B770" s="4" t="s">
        <v>354</v>
      </c>
      <c r="C770" t="str">
        <f>_xlfn.XLOOKUP(trivia_results[[#This Row],[draft_id]],drafts[id],drafts[title])</f>
        <v>Home Alone mini-Super Draft</v>
      </c>
      <c r="D770" t="s">
        <v>1115</v>
      </c>
      <c r="E770" t="str">
        <f>_xlfn.XLOOKUP(trivia_results[[#This Row],[drafter_id]],drafters[id],drafters[name],"")</f>
        <v>Ryan Marker</v>
      </c>
      <c r="G770" t="str">
        <f>_xlfn.XLOOKUP(trivia_results[[#This Row],[drafter_team_id]],drafter_teams[id],drafter_teams[name],"")</f>
        <v/>
      </c>
      <c r="H770" s="9">
        <v>2</v>
      </c>
      <c r="I770" s="9">
        <v>2</v>
      </c>
    </row>
    <row r="771" spans="2:9" x14ac:dyDescent="0.25">
      <c r="B771" s="4" t="s">
        <v>354</v>
      </c>
      <c r="C771" t="str">
        <f>_xlfn.XLOOKUP(trivia_results[[#This Row],[draft_id]],drafts[id],drafts[title])</f>
        <v>Home Alone mini-Super Draft</v>
      </c>
      <c r="D771" t="s">
        <v>1237</v>
      </c>
      <c r="E771" t="str">
        <f>_xlfn.XLOOKUP(trivia_results[[#This Row],[drafter_id]],drafters[id],drafters[name],"")</f>
        <v>Clay Keller</v>
      </c>
      <c r="G771" t="str">
        <f>_xlfn.XLOOKUP(trivia_results[[#This Row],[drafter_team_id]],drafter_teams[id],drafter_teams[name],"")</f>
        <v/>
      </c>
      <c r="H771" s="9">
        <v>3</v>
      </c>
      <c r="I771" s="9">
        <v>1</v>
      </c>
    </row>
    <row r="772" spans="2:9" x14ac:dyDescent="0.25">
      <c r="B772" s="4" t="s">
        <v>508</v>
      </c>
      <c r="C772" t="str">
        <f>_xlfn.XLOOKUP(trivia_results[[#This Row],[draft_id]],drafts[id],drafts[title])</f>
        <v>Die Hard mini-Super Draft</v>
      </c>
      <c r="D772" t="s">
        <v>1115</v>
      </c>
      <c r="E772" t="str">
        <f>_xlfn.XLOOKUP(trivia_results[[#This Row],[drafter_id]],drafters[id],drafters[name],"")</f>
        <v>Ryan Marker</v>
      </c>
      <c r="G772" t="str">
        <f>_xlfn.XLOOKUP(trivia_results[[#This Row],[drafter_team_id]],drafter_teams[id],drafter_teams[name],"")</f>
        <v/>
      </c>
      <c r="H772" s="9">
        <v>1</v>
      </c>
      <c r="I772" s="9">
        <v>2</v>
      </c>
    </row>
    <row r="773" spans="2:9" x14ac:dyDescent="0.25">
      <c r="B773" s="4" t="s">
        <v>508</v>
      </c>
      <c r="C773" t="str">
        <f>_xlfn.XLOOKUP(trivia_results[[#This Row],[draft_id]],drafts[id],drafts[title])</f>
        <v>Die Hard mini-Super Draft</v>
      </c>
      <c r="D773" t="s">
        <v>1237</v>
      </c>
      <c r="E773" t="str">
        <f>_xlfn.XLOOKUP(trivia_results[[#This Row],[drafter_id]],drafters[id],drafters[name],"")</f>
        <v>Clay Keller</v>
      </c>
      <c r="G773" t="str">
        <f>_xlfn.XLOOKUP(trivia_results[[#This Row],[drafter_team_id]],drafter_teams[id],drafter_teams[name],"")</f>
        <v/>
      </c>
      <c r="H773" s="9">
        <v>3</v>
      </c>
      <c r="I773" s="9">
        <v>1</v>
      </c>
    </row>
    <row r="774" spans="2:9" x14ac:dyDescent="0.25">
      <c r="B774" s="4" t="s">
        <v>54</v>
      </c>
      <c r="C774" t="str">
        <f>_xlfn.XLOOKUP(trivia_results[[#This Row],[draft_id]],drafts[id],drafts[title])</f>
        <v>Tom Ripley mini-Super Draft</v>
      </c>
      <c r="D774" t="s">
        <v>1115</v>
      </c>
      <c r="E774" t="str">
        <f>_xlfn.XLOOKUP(trivia_results[[#This Row],[drafter_id]],drafters[id],drafters[name],"")</f>
        <v>Ryan Marker</v>
      </c>
      <c r="G774" t="str">
        <f>_xlfn.XLOOKUP(trivia_results[[#This Row],[drafter_team_id]],drafter_teams[id],drafter_teams[name],"")</f>
        <v/>
      </c>
      <c r="H774" s="9">
        <v>2</v>
      </c>
      <c r="I774" s="9">
        <v>2</v>
      </c>
    </row>
    <row r="775" spans="2:9" x14ac:dyDescent="0.25">
      <c r="B775" s="4" t="s">
        <v>54</v>
      </c>
      <c r="C775" t="str">
        <f>_xlfn.XLOOKUP(trivia_results[[#This Row],[draft_id]],drafts[id],drafts[title])</f>
        <v>Tom Ripley mini-Super Draft</v>
      </c>
      <c r="D775" t="s">
        <v>1237</v>
      </c>
      <c r="E775" t="str">
        <f>_xlfn.XLOOKUP(trivia_results[[#This Row],[drafter_id]],drafters[id],drafters[name],"")</f>
        <v>Clay Keller</v>
      </c>
      <c r="G775" t="str">
        <f>_xlfn.XLOOKUP(trivia_results[[#This Row],[drafter_team_id]],drafter_teams[id],drafter_teams[name],"")</f>
        <v/>
      </c>
      <c r="H775" s="9">
        <v>3</v>
      </c>
      <c r="I775" s="9">
        <v>1</v>
      </c>
    </row>
    <row r="776" spans="2:9" x14ac:dyDescent="0.25">
      <c r="B776" s="4" t="s">
        <v>532</v>
      </c>
      <c r="C776" t="str">
        <f>_xlfn.XLOOKUP(trivia_results[[#This Row],[draft_id]],drafts[id],drafts[title])</f>
        <v>Antoine Doinel mini-Super Draft</v>
      </c>
      <c r="D776" t="s">
        <v>1115</v>
      </c>
      <c r="E776" t="str">
        <f>_xlfn.XLOOKUP(trivia_results[[#This Row],[drafter_id]],drafters[id],drafters[name],"")</f>
        <v>Ryan Marker</v>
      </c>
      <c r="G776" t="str">
        <f>_xlfn.XLOOKUP(trivia_results[[#This Row],[drafter_team_id]],drafter_teams[id],drafter_teams[name],"")</f>
        <v/>
      </c>
      <c r="H776" s="9">
        <v>1</v>
      </c>
      <c r="I776" s="9">
        <v>2</v>
      </c>
    </row>
    <row r="777" spans="2:9" x14ac:dyDescent="0.25">
      <c r="B777" s="4" t="s">
        <v>532</v>
      </c>
      <c r="C777" t="str">
        <f>_xlfn.XLOOKUP(trivia_results[[#This Row],[draft_id]],drafts[id],drafts[title])</f>
        <v>Antoine Doinel mini-Super Draft</v>
      </c>
      <c r="D777" t="s">
        <v>1237</v>
      </c>
      <c r="E777" t="str">
        <f>_xlfn.XLOOKUP(trivia_results[[#This Row],[drafter_id]],drafters[id],drafters[name],"")</f>
        <v>Clay Keller</v>
      </c>
      <c r="G777" t="str">
        <f>_xlfn.XLOOKUP(trivia_results[[#This Row],[drafter_team_id]],drafter_teams[id],drafter_teams[name],"")</f>
        <v/>
      </c>
      <c r="H777" s="9">
        <v>3</v>
      </c>
      <c r="I777" s="9">
        <v>1</v>
      </c>
    </row>
    <row r="778" spans="2:9" x14ac:dyDescent="0.25">
      <c r="B778" s="4" t="s">
        <v>572</v>
      </c>
      <c r="C778" t="str">
        <f>_xlfn.XLOOKUP(trivia_results[[#This Row],[draft_id]],drafts[id],drafts[title])</f>
        <v>Shaft mini-Super Draft</v>
      </c>
      <c r="D778" t="s">
        <v>1115</v>
      </c>
      <c r="E778" t="str">
        <f>_xlfn.XLOOKUP(trivia_results[[#This Row],[drafter_id]],drafters[id],drafters[name],"")</f>
        <v>Ryan Marker</v>
      </c>
      <c r="G778" t="str">
        <f>_xlfn.XLOOKUP(trivia_results[[#This Row],[drafter_team_id]],drafter_teams[id],drafter_teams[name],"")</f>
        <v/>
      </c>
      <c r="H778" s="9">
        <v>0</v>
      </c>
      <c r="I778" s="9">
        <v>2</v>
      </c>
    </row>
    <row r="779" spans="2:9" x14ac:dyDescent="0.25">
      <c r="B779" s="4" t="s">
        <v>572</v>
      </c>
      <c r="C779" t="str">
        <f>_xlfn.XLOOKUP(trivia_results[[#This Row],[draft_id]],drafts[id],drafts[title])</f>
        <v>Shaft mini-Super Draft</v>
      </c>
      <c r="D779" t="s">
        <v>1237</v>
      </c>
      <c r="E779" t="str">
        <f>_xlfn.XLOOKUP(trivia_results[[#This Row],[drafter_id]],drafters[id],drafters[name],"")</f>
        <v>Clay Keller</v>
      </c>
      <c r="G779" t="str">
        <f>_xlfn.XLOOKUP(trivia_results[[#This Row],[drafter_team_id]],drafter_teams[id],drafter_teams[name],"")</f>
        <v/>
      </c>
      <c r="H779" s="9">
        <v>3</v>
      </c>
      <c r="I779" s="9">
        <v>1</v>
      </c>
    </row>
    <row r="780" spans="2:9" x14ac:dyDescent="0.25">
      <c r="B780" s="4" t="s">
        <v>270</v>
      </c>
      <c r="C780" t="str">
        <f>_xlfn.XLOOKUP(trivia_results[[#This Row],[draft_id]],drafts[id],drafts[title])</f>
        <v>The Purge mini-Super Draft</v>
      </c>
      <c r="D780" t="s">
        <v>1115</v>
      </c>
      <c r="E780" t="str">
        <f>_xlfn.XLOOKUP(trivia_results[[#This Row],[drafter_id]],drafters[id],drafters[name],"")</f>
        <v>Ryan Marker</v>
      </c>
      <c r="G780" t="str">
        <f>_xlfn.XLOOKUP(trivia_results[[#This Row],[drafter_team_id]],drafter_teams[id],drafter_teams[name],"")</f>
        <v/>
      </c>
      <c r="H780" s="9">
        <v>2</v>
      </c>
      <c r="I780" s="13">
        <v>2</v>
      </c>
    </row>
    <row r="781" spans="2:9" x14ac:dyDescent="0.25">
      <c r="B781" s="4" t="s">
        <v>270</v>
      </c>
      <c r="C781" t="str">
        <f>_xlfn.XLOOKUP(trivia_results[[#This Row],[draft_id]],drafts[id],drafts[title])</f>
        <v>The Purge mini-Super Draft</v>
      </c>
      <c r="D781" t="s">
        <v>1237</v>
      </c>
      <c r="E781" t="str">
        <f>_xlfn.XLOOKUP(trivia_results[[#This Row],[drafter_id]],drafters[id],drafters[name],"")</f>
        <v>Clay Keller</v>
      </c>
      <c r="G781" t="str">
        <f>_xlfn.XLOOKUP(trivia_results[[#This Row],[drafter_team_id]],drafter_teams[id],drafter_teams[name],"")</f>
        <v/>
      </c>
      <c r="H781" s="9">
        <v>3</v>
      </c>
      <c r="I781" s="14">
        <v>1</v>
      </c>
    </row>
    <row r="782" spans="2:9" x14ac:dyDescent="0.25">
      <c r="B782" s="4" t="s">
        <v>429</v>
      </c>
      <c r="C782" t="str">
        <f>_xlfn.XLOOKUP(trivia_results[[#This Row],[draft_id]],drafts[id],drafts[title])</f>
        <v>Rambo mini-Super Draft</v>
      </c>
      <c r="D782" t="s">
        <v>1115</v>
      </c>
      <c r="E782" t="str">
        <f>_xlfn.XLOOKUP(trivia_results[[#This Row],[drafter_id]],drafters[id],drafters[name],"")</f>
        <v>Ryan Marker</v>
      </c>
      <c r="G782" t="str">
        <f>_xlfn.XLOOKUP(trivia_results[[#This Row],[drafter_team_id]],drafter_teams[id],drafter_teams[name],"")</f>
        <v/>
      </c>
      <c r="H782" s="9">
        <v>0</v>
      </c>
      <c r="I782" s="13">
        <v>2</v>
      </c>
    </row>
    <row r="783" spans="2:9" x14ac:dyDescent="0.25">
      <c r="B783" s="4" t="s">
        <v>429</v>
      </c>
      <c r="C783" t="str">
        <f>_xlfn.XLOOKUP(trivia_results[[#This Row],[draft_id]],drafts[id],drafts[title])</f>
        <v>Rambo mini-Super Draft</v>
      </c>
      <c r="D783" t="s">
        <v>1237</v>
      </c>
      <c r="E783" t="str">
        <f>_xlfn.XLOOKUP(trivia_results[[#This Row],[drafter_id]],drafters[id],drafters[name],"")</f>
        <v>Clay Keller</v>
      </c>
      <c r="G783" t="str">
        <f>_xlfn.XLOOKUP(trivia_results[[#This Row],[drafter_team_id]],drafter_teams[id],drafter_teams[name],"")</f>
        <v/>
      </c>
      <c r="H783" s="9">
        <v>3</v>
      </c>
      <c r="I783" s="14">
        <v>1</v>
      </c>
    </row>
    <row r="784" spans="2:9" x14ac:dyDescent="0.25">
      <c r="B784" s="4" t="s">
        <v>226</v>
      </c>
      <c r="C784" t="str">
        <f>_xlfn.XLOOKUP(trivia_results[[#This Row],[draft_id]],drafts[id],drafts[title])</f>
        <v>Police Story mini-Super Draft</v>
      </c>
      <c r="D784" t="s">
        <v>1115</v>
      </c>
      <c r="E784" t="str">
        <f>_xlfn.XLOOKUP(trivia_results[[#This Row],[drafter_id]],drafters[id],drafters[name],"")</f>
        <v>Ryan Marker</v>
      </c>
      <c r="G784" t="str">
        <f>_xlfn.XLOOKUP(trivia_results[[#This Row],[drafter_team_id]],drafter_teams[id],drafter_teams[name],"")</f>
        <v/>
      </c>
      <c r="H784" s="9">
        <v>0</v>
      </c>
      <c r="I784" s="13">
        <v>2</v>
      </c>
    </row>
    <row r="785" spans="2:9" x14ac:dyDescent="0.25">
      <c r="B785" s="4" t="s">
        <v>226</v>
      </c>
      <c r="C785" t="str">
        <f>_xlfn.XLOOKUP(trivia_results[[#This Row],[draft_id]],drafts[id],drafts[title])</f>
        <v>Police Story mini-Super Draft</v>
      </c>
      <c r="D785" t="s">
        <v>1237</v>
      </c>
      <c r="E785" t="str">
        <f>_xlfn.XLOOKUP(trivia_results[[#This Row],[drafter_id]],drafters[id],drafters[name],"")</f>
        <v>Clay Keller</v>
      </c>
      <c r="G785" t="str">
        <f>_xlfn.XLOOKUP(trivia_results[[#This Row],[drafter_team_id]],drafter_teams[id],drafter_teams[name],"")</f>
        <v/>
      </c>
      <c r="H785" s="9">
        <v>3</v>
      </c>
      <c r="I785" s="14">
        <v>1</v>
      </c>
    </row>
    <row r="786" spans="2:9" x14ac:dyDescent="0.25">
      <c r="B786" s="4" t="s">
        <v>88</v>
      </c>
      <c r="C786" t="str">
        <f>_xlfn.XLOOKUP(trivia_results[[#This Row],[draft_id]],drafts[id],drafts[title])</f>
        <v>Herbie mini-Super Draft</v>
      </c>
      <c r="D786" t="s">
        <v>1115</v>
      </c>
      <c r="E786" t="str">
        <f>_xlfn.XLOOKUP(trivia_results[[#This Row],[drafter_id]],drafters[id],drafters[name],"")</f>
        <v>Ryan Marker</v>
      </c>
      <c r="G786" t="str">
        <f>_xlfn.XLOOKUP(trivia_results[[#This Row],[drafter_team_id]],drafter_teams[id],drafter_teams[name],"")</f>
        <v/>
      </c>
      <c r="H786" s="9">
        <v>0</v>
      </c>
      <c r="I786" s="13">
        <v>0</v>
      </c>
    </row>
    <row r="787" spans="2:9" x14ac:dyDescent="0.25">
      <c r="B787" s="4" t="s">
        <v>88</v>
      </c>
      <c r="C787" t="str">
        <f>_xlfn.XLOOKUP(trivia_results[[#This Row],[draft_id]],drafts[id],drafts[title])</f>
        <v>Herbie mini-Super Draft</v>
      </c>
      <c r="D787" t="s">
        <v>1237</v>
      </c>
      <c r="E787" t="str">
        <f>_xlfn.XLOOKUP(trivia_results[[#This Row],[drafter_id]],drafters[id],drafters[name],"")</f>
        <v>Clay Keller</v>
      </c>
      <c r="G787" t="str">
        <f>_xlfn.XLOOKUP(trivia_results[[#This Row],[drafter_team_id]],drafter_teams[id],drafter_teams[name],"")</f>
        <v/>
      </c>
      <c r="H787" s="9">
        <v>3</v>
      </c>
      <c r="I787" s="14">
        <v>1</v>
      </c>
    </row>
    <row r="788" spans="2:9" x14ac:dyDescent="0.25">
      <c r="B788" s="4" t="s">
        <v>538</v>
      </c>
      <c r="C788" t="str">
        <f>_xlfn.XLOOKUP(trivia_results[[#This Row],[draft_id]],drafts[id],drafts[title])</f>
        <v>Silent Night, Deadly Night mini-Super Draft</v>
      </c>
      <c r="D788" t="s">
        <v>1115</v>
      </c>
      <c r="E788" t="str">
        <f>_xlfn.XLOOKUP(trivia_results[[#This Row],[drafter_id]],drafters[id],drafters[name],"")</f>
        <v>Ryan Marker</v>
      </c>
      <c r="G788" t="str">
        <f>_xlfn.XLOOKUP(trivia_results[[#This Row],[drafter_team_id]],drafter_teams[id],drafter_teams[name],"")</f>
        <v/>
      </c>
      <c r="H788" s="9">
        <v>3</v>
      </c>
      <c r="I788" s="9">
        <v>1</v>
      </c>
    </row>
    <row r="789" spans="2:9" x14ac:dyDescent="0.25">
      <c r="B789" s="4" t="s">
        <v>538</v>
      </c>
      <c r="C789" t="str">
        <f>_xlfn.XLOOKUP(trivia_results[[#This Row],[draft_id]],drafts[id],drafts[title])</f>
        <v>Silent Night, Deadly Night mini-Super Draft</v>
      </c>
      <c r="D789" t="s">
        <v>1237</v>
      </c>
      <c r="E789" t="str">
        <f>_xlfn.XLOOKUP(trivia_results[[#This Row],[drafter_id]],drafters[id],drafters[name],"")</f>
        <v>Clay Keller</v>
      </c>
      <c r="G789" t="str">
        <f>_xlfn.XLOOKUP(trivia_results[[#This Row],[drafter_team_id]],drafter_teams[id],drafter_teams[name],"")</f>
        <v/>
      </c>
      <c r="H789" s="9">
        <v>1</v>
      </c>
      <c r="I789" s="9">
        <v>2</v>
      </c>
    </row>
    <row r="790" spans="2:9" x14ac:dyDescent="0.25">
      <c r="B790" s="4" t="s">
        <v>138</v>
      </c>
      <c r="C790" t="str">
        <f>_xlfn.XLOOKUP(trivia_results[[#This Row],[draft_id]],drafts[id],drafts[title])</f>
        <v>The Karate Kid mini-Super Draft</v>
      </c>
      <c r="D790" t="s">
        <v>1115</v>
      </c>
      <c r="E790" t="str">
        <f>_xlfn.XLOOKUP(trivia_results[[#This Row],[drafter_id]],drafters[id],drafters[name],"")</f>
        <v>Ryan Marker</v>
      </c>
      <c r="G790" t="str">
        <f>_xlfn.XLOOKUP(trivia_results[[#This Row],[drafter_team_id]],drafter_teams[id],drafter_teams[name],"")</f>
        <v/>
      </c>
      <c r="H790" s="9">
        <v>3</v>
      </c>
      <c r="I790" s="9">
        <v>1</v>
      </c>
    </row>
    <row r="791" spans="2:9" x14ac:dyDescent="0.25">
      <c r="B791" s="4" t="s">
        <v>138</v>
      </c>
      <c r="C791" t="str">
        <f>_xlfn.XLOOKUP(trivia_results[[#This Row],[draft_id]],drafts[id],drafts[title])</f>
        <v>The Karate Kid mini-Super Draft</v>
      </c>
      <c r="D791" t="s">
        <v>1237</v>
      </c>
      <c r="E791" t="str">
        <f>_xlfn.XLOOKUP(trivia_results[[#This Row],[drafter_id]],drafters[id],drafters[name],"")</f>
        <v>Clay Keller</v>
      </c>
      <c r="G791" t="str">
        <f>_xlfn.XLOOKUP(trivia_results[[#This Row],[drafter_team_id]],drafter_teams[id],drafter_teams[name],"")</f>
        <v/>
      </c>
      <c r="H791" s="9">
        <v>0</v>
      </c>
      <c r="I791" s="9">
        <v>2</v>
      </c>
    </row>
    <row r="792" spans="2:9" x14ac:dyDescent="0.25">
      <c r="B792" s="4" t="s">
        <v>717</v>
      </c>
      <c r="C792" t="str">
        <f>_xlfn.XLOOKUP(trivia_results[[#This Row],[draft_id]],drafts[id],drafts[title])</f>
        <v>Ocean's mini-Super Draft</v>
      </c>
      <c r="D792" t="s">
        <v>1115</v>
      </c>
      <c r="E792" t="str">
        <f>_xlfn.XLOOKUP(trivia_results[[#This Row],[drafter_id]],drafters[id],drafters[name],"")</f>
        <v>Ryan Marker</v>
      </c>
      <c r="G792" t="str">
        <f>_xlfn.XLOOKUP(trivia_results[[#This Row],[drafter_team_id]],drafter_teams[id],drafter_teams[name],"")</f>
        <v/>
      </c>
      <c r="H792" s="9">
        <v>1</v>
      </c>
      <c r="I792" s="9">
        <v>2</v>
      </c>
    </row>
    <row r="793" spans="2:9" x14ac:dyDescent="0.25">
      <c r="B793" s="4" t="s">
        <v>717</v>
      </c>
      <c r="C793" t="str">
        <f>_xlfn.XLOOKUP(trivia_results[[#This Row],[draft_id]],drafts[id],drafts[title])</f>
        <v>Ocean's mini-Super Draft</v>
      </c>
      <c r="D793" t="s">
        <v>1237</v>
      </c>
      <c r="E793" t="str">
        <f>_xlfn.XLOOKUP(trivia_results[[#This Row],[drafter_id]],drafters[id],drafters[name],"")</f>
        <v>Clay Keller</v>
      </c>
      <c r="G793" t="str">
        <f>_xlfn.XLOOKUP(trivia_results[[#This Row],[drafter_team_id]],drafter_teams[id],drafter_teams[name],"")</f>
        <v/>
      </c>
      <c r="H793" s="9">
        <v>3</v>
      </c>
      <c r="I793" s="9">
        <v>1</v>
      </c>
    </row>
    <row r="794" spans="2:9" x14ac:dyDescent="0.25">
      <c r="B794" s="4" t="s">
        <v>28</v>
      </c>
      <c r="C794" t="str">
        <f>_xlfn.XLOOKUP(trivia_results[[#This Row],[draft_id]],drafts[id],drafts[title])</f>
        <v>Jacques Demy Connected Universe mini-Super Draft</v>
      </c>
      <c r="D794" t="s">
        <v>1115</v>
      </c>
      <c r="E794" t="str">
        <f>_xlfn.XLOOKUP(trivia_results[[#This Row],[drafter_id]],drafters[id],drafters[name],"")</f>
        <v>Ryan Marker</v>
      </c>
      <c r="G794" t="str">
        <f>_xlfn.XLOOKUP(trivia_results[[#This Row],[drafter_team_id]],drafter_teams[id],drafter_teams[name],"")</f>
        <v/>
      </c>
      <c r="H794" s="9">
        <v>3</v>
      </c>
      <c r="I794" s="9">
        <v>1</v>
      </c>
    </row>
    <row r="795" spans="2:9" x14ac:dyDescent="0.25">
      <c r="B795" s="4" t="s">
        <v>28</v>
      </c>
      <c r="C795" t="str">
        <f>_xlfn.XLOOKUP(trivia_results[[#This Row],[draft_id]],drafts[id],drafts[title])</f>
        <v>Jacques Demy Connected Universe mini-Super Draft</v>
      </c>
      <c r="D795" t="s">
        <v>1237</v>
      </c>
      <c r="E795" t="str">
        <f>_xlfn.XLOOKUP(trivia_results[[#This Row],[drafter_id]],drafters[id],drafters[name],"")</f>
        <v>Clay Keller</v>
      </c>
      <c r="G795" t="str">
        <f>_xlfn.XLOOKUP(trivia_results[[#This Row],[drafter_team_id]],drafter_teams[id],drafter_teams[name],"")</f>
        <v/>
      </c>
      <c r="H795" s="9">
        <v>1</v>
      </c>
      <c r="I795" s="9">
        <v>2</v>
      </c>
    </row>
    <row r="796" spans="2:9" x14ac:dyDescent="0.25">
      <c r="B796" s="4" t="s">
        <v>435</v>
      </c>
      <c r="C796" t="str">
        <f>_xlfn.XLOOKUP(trivia_results[[#This Row],[draft_id]],drafts[id],drafts[title])</f>
        <v>The Yakuza Papers mini-Super Draft</v>
      </c>
      <c r="D796" t="s">
        <v>1115</v>
      </c>
      <c r="E796" t="str">
        <f>_xlfn.XLOOKUP(trivia_results[[#This Row],[drafter_id]],drafters[id],drafters[name],"")</f>
        <v>Ryan Marker</v>
      </c>
      <c r="G796" t="str">
        <f>_xlfn.XLOOKUP(trivia_results[[#This Row],[drafter_team_id]],drafter_teams[id],drafter_teams[name],"")</f>
        <v/>
      </c>
      <c r="H796" s="9">
        <v>3</v>
      </c>
      <c r="I796" s="9">
        <v>1</v>
      </c>
    </row>
    <row r="797" spans="2:9" x14ac:dyDescent="0.25">
      <c r="B797" s="4" t="s">
        <v>435</v>
      </c>
      <c r="C797" t="str">
        <f>_xlfn.XLOOKUP(trivia_results[[#This Row],[draft_id]],drafts[id],drafts[title])</f>
        <v>The Yakuza Papers mini-Super Draft</v>
      </c>
      <c r="D797" t="s">
        <v>1237</v>
      </c>
      <c r="E797" t="str">
        <f>_xlfn.XLOOKUP(trivia_results[[#This Row],[drafter_id]],drafters[id],drafters[name],"")</f>
        <v>Clay Keller</v>
      </c>
      <c r="G797" t="str">
        <f>_xlfn.XLOOKUP(trivia_results[[#This Row],[drafter_team_id]],drafter_teams[id],drafter_teams[name],"")</f>
        <v/>
      </c>
      <c r="H797" s="9">
        <v>0</v>
      </c>
      <c r="I797" s="9">
        <v>2</v>
      </c>
    </row>
    <row r="798" spans="2:9" x14ac:dyDescent="0.25">
      <c r="B798" s="4" t="s">
        <v>769</v>
      </c>
      <c r="C798" t="str">
        <f>_xlfn.XLOOKUP(trivia_results[[#This Row],[draft_id]],drafts[id],drafts[title])</f>
        <v>The Minions mini-Super Draft</v>
      </c>
      <c r="D798" t="s">
        <v>1115</v>
      </c>
      <c r="E798" t="str">
        <f>_xlfn.XLOOKUP(trivia_results[[#This Row],[drafter_id]],drafters[id],drafters[name],"")</f>
        <v>Ryan Marker</v>
      </c>
      <c r="G798" t="str">
        <f>_xlfn.XLOOKUP(trivia_results[[#This Row],[drafter_team_id]],drafter_teams[id],drafter_teams[name],"")</f>
        <v/>
      </c>
    </row>
    <row r="799" spans="2:9" x14ac:dyDescent="0.25">
      <c r="B799" s="4" t="s">
        <v>769</v>
      </c>
      <c r="C799" t="str">
        <f>_xlfn.XLOOKUP(trivia_results[[#This Row],[draft_id]],drafts[id],drafts[title])</f>
        <v>The Minions mini-Super Draft</v>
      </c>
      <c r="D799" t="s">
        <v>1237</v>
      </c>
      <c r="E799" t="str">
        <f>_xlfn.XLOOKUP(trivia_results[[#This Row],[drafter_id]],drafters[id],drafters[name],"")</f>
        <v>Clay Keller</v>
      </c>
      <c r="G799" t="str">
        <f>_xlfn.XLOOKUP(trivia_results[[#This Row],[drafter_team_id]],drafter_teams[id],drafter_teams[name],"")</f>
        <v/>
      </c>
    </row>
    <row r="800" spans="2:9" x14ac:dyDescent="0.25">
      <c r="B800" s="4" t="s">
        <v>679</v>
      </c>
      <c r="C800" t="str">
        <f>_xlfn.XLOOKUP(trivia_results[[#This Row],[draft_id]],drafts[id],drafts[title])</f>
        <v>Dirty Harry mini-Super Draft</v>
      </c>
      <c r="D800" t="s">
        <v>1115</v>
      </c>
      <c r="E800" t="str">
        <f>_xlfn.XLOOKUP(trivia_results[[#This Row],[drafter_id]],drafters[id],drafters[name],"")</f>
        <v>Ryan Marker</v>
      </c>
      <c r="G800" t="str">
        <f>_xlfn.XLOOKUP(trivia_results[[#This Row],[drafter_team_id]],drafter_teams[id],drafter_teams[name],"")</f>
        <v/>
      </c>
      <c r="H800" s="9">
        <v>1</v>
      </c>
      <c r="I800" s="9">
        <v>1</v>
      </c>
    </row>
    <row r="801" spans="2:9" x14ac:dyDescent="0.25">
      <c r="B801" s="4" t="s">
        <v>679</v>
      </c>
      <c r="C801" t="str">
        <f>_xlfn.XLOOKUP(trivia_results[[#This Row],[draft_id]],drafts[id],drafts[title])</f>
        <v>Dirty Harry mini-Super Draft</v>
      </c>
      <c r="D801" t="s">
        <v>1237</v>
      </c>
      <c r="E801" t="str">
        <f>_xlfn.XLOOKUP(trivia_results[[#This Row],[drafter_id]],drafters[id],drafters[name],"")</f>
        <v>Clay Keller</v>
      </c>
      <c r="G801" t="str">
        <f>_xlfn.XLOOKUP(trivia_results[[#This Row],[drafter_team_id]],drafter_teams[id],drafter_teams[name],"")</f>
        <v/>
      </c>
      <c r="H801" s="9">
        <v>3</v>
      </c>
      <c r="I801" s="9">
        <v>2</v>
      </c>
    </row>
    <row r="802" spans="2:9" x14ac:dyDescent="0.25">
      <c r="B802" s="4" t="s">
        <v>677</v>
      </c>
      <c r="C802" t="str">
        <f>_xlfn.XLOOKUP(trivia_results[[#This Row],[draft_id]],drafts[id],drafts[title])</f>
        <v>Teenage Mutant Ninja Turtles mini-Super Draft</v>
      </c>
      <c r="D802" t="s">
        <v>1115</v>
      </c>
      <c r="E802" t="str">
        <f>_xlfn.XLOOKUP(trivia_results[[#This Row],[drafter_id]],drafters[id],drafters[name],"")</f>
        <v>Ryan Marker</v>
      </c>
      <c r="G802" t="str">
        <f>_xlfn.XLOOKUP(trivia_results[[#This Row],[drafter_team_id]],drafter_teams[id],drafter_teams[name],"")</f>
        <v/>
      </c>
      <c r="H802" s="9">
        <v>0</v>
      </c>
      <c r="I802" s="9">
        <v>2</v>
      </c>
    </row>
    <row r="803" spans="2:9" x14ac:dyDescent="0.25">
      <c r="B803" s="4" t="s">
        <v>677</v>
      </c>
      <c r="C803" t="str">
        <f>_xlfn.XLOOKUP(trivia_results[[#This Row],[draft_id]],drafts[id],drafts[title])</f>
        <v>Teenage Mutant Ninja Turtles mini-Super Draft</v>
      </c>
      <c r="D803" t="s">
        <v>1237</v>
      </c>
      <c r="E803" t="str">
        <f>_xlfn.XLOOKUP(trivia_results[[#This Row],[drafter_id]],drafters[id],drafters[name],"")</f>
        <v>Clay Keller</v>
      </c>
      <c r="G803" t="str">
        <f>_xlfn.XLOOKUP(trivia_results[[#This Row],[drafter_team_id]],drafter_teams[id],drafter_teams[name],"")</f>
        <v/>
      </c>
      <c r="H803" s="9">
        <v>3</v>
      </c>
      <c r="I803" s="9">
        <v>1</v>
      </c>
    </row>
    <row r="804" spans="2:9" x14ac:dyDescent="0.25">
      <c r="B804" s="4" t="s">
        <v>681</v>
      </c>
      <c r="C804" t="str">
        <f>_xlfn.XLOOKUP(trivia_results[[#This Row],[draft_id]],drafts[id],drafts[title])</f>
        <v>The Exorcist mini-Super Draft</v>
      </c>
      <c r="D804" t="s">
        <v>1115</v>
      </c>
      <c r="E804" t="str">
        <f>_xlfn.XLOOKUP(trivia_results[[#This Row],[drafter_id]],drafters[id],drafters[name],"")</f>
        <v>Ryan Marker</v>
      </c>
      <c r="G804" t="str">
        <f>_xlfn.XLOOKUP(trivia_results[[#This Row],[drafter_team_id]],drafter_teams[id],drafter_teams[name],"")</f>
        <v/>
      </c>
      <c r="H804" s="9">
        <v>2</v>
      </c>
      <c r="I804" s="9">
        <v>2</v>
      </c>
    </row>
    <row r="805" spans="2:9" x14ac:dyDescent="0.25">
      <c r="B805" s="4" t="s">
        <v>681</v>
      </c>
      <c r="C805" t="str">
        <f>_xlfn.XLOOKUP(trivia_results[[#This Row],[draft_id]],drafts[id],drafts[title])</f>
        <v>The Exorcist mini-Super Draft</v>
      </c>
      <c r="D805" t="s">
        <v>1237</v>
      </c>
      <c r="E805" t="str">
        <f>_xlfn.XLOOKUP(trivia_results[[#This Row],[drafter_id]],drafters[id],drafters[name],"")</f>
        <v>Clay Keller</v>
      </c>
      <c r="G805" t="str">
        <f>_xlfn.XLOOKUP(trivia_results[[#This Row],[drafter_team_id]],drafter_teams[id],drafter_teams[name],"")</f>
        <v/>
      </c>
      <c r="H805" s="9">
        <v>3</v>
      </c>
      <c r="I805" s="9">
        <v>1</v>
      </c>
    </row>
    <row r="806" spans="2:9" x14ac:dyDescent="0.25">
      <c r="B806" s="4" t="s">
        <v>459</v>
      </c>
      <c r="C806" t="str">
        <f>_xlfn.XLOOKUP(trivia_results[[#This Row],[draft_id]],drafts[id],drafts[title])</f>
        <v>Monty Python mini-Super Draft</v>
      </c>
      <c r="D806" t="s">
        <v>1115</v>
      </c>
      <c r="E806" t="str">
        <f>_xlfn.XLOOKUP(trivia_results[[#This Row],[drafter_id]],drafters[id],drafters[name],"")</f>
        <v>Ryan Marker</v>
      </c>
      <c r="G806" t="str">
        <f>_xlfn.XLOOKUP(trivia_results[[#This Row],[drafter_team_id]],drafter_teams[id],drafter_teams[name],"")</f>
        <v/>
      </c>
      <c r="H806" s="9">
        <v>3</v>
      </c>
      <c r="I806" s="9">
        <v>2</v>
      </c>
    </row>
    <row r="807" spans="2:9" x14ac:dyDescent="0.25">
      <c r="B807" s="4" t="s">
        <v>459</v>
      </c>
      <c r="C807" t="str">
        <f>_xlfn.XLOOKUP(trivia_results[[#This Row],[draft_id]],drafts[id],drafts[title])</f>
        <v>Monty Python mini-Super Draft</v>
      </c>
      <c r="D807" t="s">
        <v>1237</v>
      </c>
      <c r="E807" t="str">
        <f>_xlfn.XLOOKUP(trivia_results[[#This Row],[drafter_id]],drafters[id],drafters[name],"")</f>
        <v>Clay Keller</v>
      </c>
      <c r="G807" t="str">
        <f>_xlfn.XLOOKUP(trivia_results[[#This Row],[drafter_team_id]],drafter_teams[id],drafter_teams[name],"")</f>
        <v/>
      </c>
      <c r="H807" s="9">
        <v>1</v>
      </c>
      <c r="I807" s="9">
        <v>1</v>
      </c>
    </row>
    <row r="808" spans="2:9" x14ac:dyDescent="0.25">
      <c r="B808" s="4" t="s">
        <v>484</v>
      </c>
      <c r="C808" t="str">
        <f>_xlfn.XLOOKUP(trivia_results[[#This Row],[draft_id]],drafts[id],drafts[title])</f>
        <v>Barry Levinson's Baltimore mini-Super Draft</v>
      </c>
      <c r="D808" t="s">
        <v>1115</v>
      </c>
      <c r="E808" t="str">
        <f>_xlfn.XLOOKUP(trivia_results[[#This Row],[drafter_id]],drafters[id],drafters[name],"")</f>
        <v>Ryan Marker</v>
      </c>
      <c r="G808" t="str">
        <f>_xlfn.XLOOKUP(trivia_results[[#This Row],[drafter_team_id]],drafter_teams[id],drafter_teams[name],"")</f>
        <v/>
      </c>
      <c r="H808" s="9">
        <v>2</v>
      </c>
      <c r="I808" s="9">
        <v>2</v>
      </c>
    </row>
    <row r="809" spans="2:9" x14ac:dyDescent="0.25">
      <c r="B809" s="4" t="s">
        <v>484</v>
      </c>
      <c r="C809" t="str">
        <f>_xlfn.XLOOKUP(trivia_results[[#This Row],[draft_id]],drafts[id],drafts[title])</f>
        <v>Barry Levinson's Baltimore mini-Super Draft</v>
      </c>
      <c r="D809" t="s">
        <v>1237</v>
      </c>
      <c r="E809" t="str">
        <f>_xlfn.XLOOKUP(trivia_results[[#This Row],[drafter_id]],drafters[id],drafters[name],"")</f>
        <v>Clay Keller</v>
      </c>
      <c r="G809" t="str">
        <f>_xlfn.XLOOKUP(trivia_results[[#This Row],[drafter_team_id]],drafter_teams[id],drafter_teams[name],"")</f>
        <v/>
      </c>
      <c r="H809" s="9">
        <v>3</v>
      </c>
      <c r="I809" s="9">
        <v>1</v>
      </c>
    </row>
    <row r="810" spans="2:9" x14ac:dyDescent="0.25">
      <c r="B810" s="4" t="s">
        <v>152</v>
      </c>
      <c r="C810" t="str">
        <f>_xlfn.XLOOKUP(trivia_results[[#This Row],[draft_id]],drafts[id],drafts[title])</f>
        <v>Scream mini-Super Draft</v>
      </c>
      <c r="D810" t="s">
        <v>1115</v>
      </c>
      <c r="E810" t="str">
        <f>_xlfn.XLOOKUP(trivia_results[[#This Row],[drafter_id]],drafters[id],drafters[name],"")</f>
        <v>Ryan Marker</v>
      </c>
      <c r="G810" t="str">
        <f>_xlfn.XLOOKUP(trivia_results[[#This Row],[drafter_team_id]],drafter_teams[id],drafter_teams[name],"")</f>
        <v/>
      </c>
      <c r="H810" s="9">
        <v>3</v>
      </c>
      <c r="I810" s="9">
        <v>1</v>
      </c>
    </row>
    <row r="811" spans="2:9" x14ac:dyDescent="0.25">
      <c r="B811" s="4" t="s">
        <v>152</v>
      </c>
      <c r="C811" t="str">
        <f>_xlfn.XLOOKUP(trivia_results[[#This Row],[draft_id]],drafts[id],drafts[title])</f>
        <v>Scream mini-Super Draft</v>
      </c>
      <c r="D811" t="s">
        <v>1237</v>
      </c>
      <c r="E811" t="str">
        <f>_xlfn.XLOOKUP(trivia_results[[#This Row],[drafter_id]],drafters[id],drafters[name],"")</f>
        <v>Clay Keller</v>
      </c>
      <c r="G811" t="str">
        <f>_xlfn.XLOOKUP(trivia_results[[#This Row],[drafter_team_id]],drafter_teams[id],drafter_teams[name],"")</f>
        <v/>
      </c>
      <c r="H811" s="9">
        <v>2</v>
      </c>
      <c r="I811" s="9">
        <v>2</v>
      </c>
    </row>
    <row r="812" spans="2:9" x14ac:dyDescent="0.25">
      <c r="B812" s="4" t="s">
        <v>202</v>
      </c>
      <c r="C812" t="str">
        <f>_xlfn.XLOOKUP(trivia_results[[#This Row],[draft_id]],drafts[id],drafts[title])</f>
        <v>Dragonheart mini-Super Draft</v>
      </c>
      <c r="D812" t="s">
        <v>1115</v>
      </c>
      <c r="E812" t="str">
        <f>_xlfn.XLOOKUP(trivia_results[[#This Row],[drafter_id]],drafters[id],drafters[name],"")</f>
        <v>Ryan Marker</v>
      </c>
      <c r="G812" t="str">
        <f>_xlfn.XLOOKUP(trivia_results[[#This Row],[drafter_team_id]],drafter_teams[id],drafter_teams[name],"")</f>
        <v/>
      </c>
      <c r="H812" s="9">
        <v>0</v>
      </c>
      <c r="I812" s="9">
        <v>2</v>
      </c>
    </row>
    <row r="813" spans="2:9" x14ac:dyDescent="0.25">
      <c r="B813" s="4" t="s">
        <v>202</v>
      </c>
      <c r="C813" t="str">
        <f>_xlfn.XLOOKUP(trivia_results[[#This Row],[draft_id]],drafts[id],drafts[title])</f>
        <v>Dragonheart mini-Super Draft</v>
      </c>
      <c r="D813" t="s">
        <v>1237</v>
      </c>
      <c r="E813" t="str">
        <f>_xlfn.XLOOKUP(trivia_results[[#This Row],[drafter_id]],drafters[id],drafters[name],"")</f>
        <v>Clay Keller</v>
      </c>
      <c r="G813" t="str">
        <f>_xlfn.XLOOKUP(trivia_results[[#This Row],[drafter_team_id]],drafter_teams[id],drafter_teams[name],"")</f>
        <v/>
      </c>
      <c r="H813" s="9">
        <v>3</v>
      </c>
      <c r="I813" s="9">
        <v>1</v>
      </c>
    </row>
    <row r="814" spans="2:9" x14ac:dyDescent="0.25">
      <c r="B814" s="4" t="s">
        <v>206</v>
      </c>
      <c r="C814" t="str">
        <f>_xlfn.XLOOKUP(trivia_results[[#This Row],[draft_id]],drafts[id],drafts[title])</f>
        <v>Harry Palmer mini-Super Draft</v>
      </c>
      <c r="D814" t="s">
        <v>1115</v>
      </c>
      <c r="E814" t="str">
        <f>_xlfn.XLOOKUP(trivia_results[[#This Row],[drafter_id]],drafters[id],drafters[name],"")</f>
        <v>Ryan Marker</v>
      </c>
      <c r="G814" t="str">
        <f>_xlfn.XLOOKUP(trivia_results[[#This Row],[drafter_team_id]],drafter_teams[id],drafter_teams[name],"")</f>
        <v/>
      </c>
      <c r="H814" s="9">
        <v>1</v>
      </c>
      <c r="I814" s="9">
        <v>2</v>
      </c>
    </row>
    <row r="815" spans="2:9" x14ac:dyDescent="0.25">
      <c r="B815" s="4" t="s">
        <v>206</v>
      </c>
      <c r="C815" t="str">
        <f>_xlfn.XLOOKUP(trivia_results[[#This Row],[draft_id]],drafts[id],drafts[title])</f>
        <v>Harry Palmer mini-Super Draft</v>
      </c>
      <c r="D815" t="s">
        <v>1237</v>
      </c>
      <c r="E815" t="str">
        <f>_xlfn.XLOOKUP(trivia_results[[#This Row],[drafter_id]],drafters[id],drafters[name],"")</f>
        <v>Clay Keller</v>
      </c>
      <c r="G815" t="str">
        <f>_xlfn.XLOOKUP(trivia_results[[#This Row],[drafter_team_id]],drafter_teams[id],drafter_teams[name],"")</f>
        <v/>
      </c>
      <c r="H815" s="9">
        <v>3</v>
      </c>
      <c r="I815" s="9">
        <v>1</v>
      </c>
    </row>
    <row r="816" spans="2:9" x14ac:dyDescent="0.25">
      <c r="B816" s="4" t="s">
        <v>130</v>
      </c>
      <c r="C816" t="str">
        <f>_xlfn.XLOOKUP(trivia_results[[#This Row],[draft_id]],drafts[id],drafts[title])</f>
        <v>The "Modern" Mummy mini-Super Draft</v>
      </c>
      <c r="D816" t="s">
        <v>1115</v>
      </c>
      <c r="E816" t="str">
        <f>_xlfn.XLOOKUP(trivia_results[[#This Row],[drafter_id]],drafters[id],drafters[name],"")</f>
        <v>Ryan Marker</v>
      </c>
      <c r="G816" t="str">
        <f>_xlfn.XLOOKUP(trivia_results[[#This Row],[drafter_team_id]],drafter_teams[id],drafter_teams[name],"")</f>
        <v/>
      </c>
      <c r="H816" s="9">
        <v>3</v>
      </c>
      <c r="I816" s="9">
        <v>1</v>
      </c>
    </row>
    <row r="817" spans="2:9" x14ac:dyDescent="0.25">
      <c r="B817" s="4" t="s">
        <v>130</v>
      </c>
      <c r="C817" t="str">
        <f>_xlfn.XLOOKUP(trivia_results[[#This Row],[draft_id]],drafts[id],drafts[title])</f>
        <v>The "Modern" Mummy mini-Super Draft</v>
      </c>
      <c r="D817" t="s">
        <v>1237</v>
      </c>
      <c r="E817" t="str">
        <f>_xlfn.XLOOKUP(trivia_results[[#This Row],[drafter_id]],drafters[id],drafters[name],"")</f>
        <v>Clay Keller</v>
      </c>
      <c r="G817" t="str">
        <f>_xlfn.XLOOKUP(trivia_results[[#This Row],[drafter_team_id]],drafter_teams[id],drafter_teams[name],"")</f>
        <v/>
      </c>
      <c r="H817" s="9">
        <v>1</v>
      </c>
      <c r="I817" s="9">
        <v>2</v>
      </c>
    </row>
    <row r="818" spans="2:9" x14ac:dyDescent="0.25">
      <c r="B818" s="4" t="s">
        <v>320</v>
      </c>
      <c r="C818" t="str">
        <f>_xlfn.XLOOKUP(trivia_results[[#This Row],[draft_id]],drafts[id],drafts[title])</f>
        <v>Evil Dead mini-Super Draft</v>
      </c>
      <c r="D818" t="s">
        <v>1115</v>
      </c>
      <c r="E818" t="str">
        <f>_xlfn.XLOOKUP(trivia_results[[#This Row],[drafter_id]],drafters[id],drafters[name],"")</f>
        <v>Ryan Marker</v>
      </c>
      <c r="G818" t="str">
        <f>_xlfn.XLOOKUP(trivia_results[[#This Row],[drafter_team_id]],drafter_teams[id],drafter_teams[name],"")</f>
        <v/>
      </c>
      <c r="H818" s="9">
        <v>2</v>
      </c>
      <c r="I818" s="9">
        <v>2</v>
      </c>
    </row>
    <row r="819" spans="2:9" x14ac:dyDescent="0.25">
      <c r="B819" s="4" t="s">
        <v>320</v>
      </c>
      <c r="C819" t="str">
        <f>_xlfn.XLOOKUP(trivia_results[[#This Row],[draft_id]],drafts[id],drafts[title])</f>
        <v>Evil Dead mini-Super Draft</v>
      </c>
      <c r="D819" t="s">
        <v>1237</v>
      </c>
      <c r="E819" t="str">
        <f>_xlfn.XLOOKUP(trivia_results[[#This Row],[drafter_id]],drafters[id],drafters[name],"")</f>
        <v>Clay Keller</v>
      </c>
      <c r="G819" t="str">
        <f>_xlfn.XLOOKUP(trivia_results[[#This Row],[drafter_team_id]],drafter_teams[id],drafter_teams[name],"")</f>
        <v/>
      </c>
      <c r="H819" s="9">
        <v>3</v>
      </c>
      <c r="I819" s="9">
        <v>1</v>
      </c>
    </row>
    <row r="820" spans="2:9" x14ac:dyDescent="0.25">
      <c r="B820" s="4" t="s">
        <v>174</v>
      </c>
      <c r="C820" t="str">
        <f>_xlfn.XLOOKUP(trivia_results[[#This Row],[draft_id]],drafts[id],drafts[title])</f>
        <v>REC mini-Super Draft</v>
      </c>
      <c r="D820" t="s">
        <v>1115</v>
      </c>
      <c r="E820" t="str">
        <f>_xlfn.XLOOKUP(trivia_results[[#This Row],[drafter_id]],drafters[id],drafters[name],"")</f>
        <v>Ryan Marker</v>
      </c>
      <c r="G820" t="str">
        <f>_xlfn.XLOOKUP(trivia_results[[#This Row],[drafter_team_id]],drafter_teams[id],drafter_teams[name],"")</f>
        <v/>
      </c>
      <c r="H820" s="9">
        <v>3</v>
      </c>
      <c r="I820" s="9">
        <v>1</v>
      </c>
    </row>
    <row r="821" spans="2:9" x14ac:dyDescent="0.25">
      <c r="B821" s="4" t="s">
        <v>174</v>
      </c>
      <c r="C821" t="str">
        <f>_xlfn.XLOOKUP(trivia_results[[#This Row],[draft_id]],drafts[id],drafts[title])</f>
        <v>REC mini-Super Draft</v>
      </c>
      <c r="D821" t="s">
        <v>1237</v>
      </c>
      <c r="E821" t="str">
        <f>_xlfn.XLOOKUP(trivia_results[[#This Row],[drafter_id]],drafters[id],drafters[name],"")</f>
        <v>Clay Keller</v>
      </c>
      <c r="G821" t="str">
        <f>_xlfn.XLOOKUP(trivia_results[[#This Row],[drafter_team_id]],drafter_teams[id],drafter_teams[name],"")</f>
        <v/>
      </c>
      <c r="H821" s="9">
        <v>2</v>
      </c>
      <c r="I821" s="9">
        <v>2</v>
      </c>
    </row>
    <row r="822" spans="2:9" x14ac:dyDescent="0.25">
      <c r="B822" s="4" t="s">
        <v>767</v>
      </c>
      <c r="C822" t="str">
        <f>_xlfn.XLOOKUP(trivia_results[[#This Row],[draft_id]],drafts[id],drafts[title])</f>
        <v>Insidious mini-Super Draft</v>
      </c>
      <c r="D822" t="s">
        <v>1115</v>
      </c>
      <c r="E822" t="str">
        <f>_xlfn.XLOOKUP(trivia_results[[#This Row],[drafter_id]],drafters[id],drafters[name],"")</f>
        <v>Ryan Marker</v>
      </c>
      <c r="G822" t="str">
        <f>_xlfn.XLOOKUP(trivia_results[[#This Row],[drafter_team_id]],drafter_teams[id],drafter_teams[name],"")</f>
        <v/>
      </c>
      <c r="H822" s="9">
        <v>0</v>
      </c>
      <c r="I822" s="9">
        <v>2</v>
      </c>
    </row>
    <row r="823" spans="2:9" x14ac:dyDescent="0.25">
      <c r="B823" s="4" t="s">
        <v>767</v>
      </c>
      <c r="C823" t="str">
        <f>_xlfn.XLOOKUP(trivia_results[[#This Row],[draft_id]],drafts[id],drafts[title])</f>
        <v>Insidious mini-Super Draft</v>
      </c>
      <c r="D823" t="s">
        <v>1237</v>
      </c>
      <c r="E823" t="str">
        <f>_xlfn.XLOOKUP(trivia_results[[#This Row],[drafter_id]],drafters[id],drafters[name],"")</f>
        <v>Clay Keller</v>
      </c>
      <c r="G823" t="str">
        <f>_xlfn.XLOOKUP(trivia_results[[#This Row],[drafter_team_id]],drafter_teams[id],drafter_teams[name],"")</f>
        <v/>
      </c>
      <c r="H823" s="9">
        <v>3</v>
      </c>
      <c r="I823" s="9">
        <v>1</v>
      </c>
    </row>
    <row r="824" spans="2:9" x14ac:dyDescent="0.25">
      <c r="B824" s="4" t="s">
        <v>154</v>
      </c>
      <c r="C824" t="str">
        <f>_xlfn.XLOOKUP(trivia_results[[#This Row],[draft_id]],drafts[id],drafts[title])</f>
        <v>Indiana Jones mini-Super Draft</v>
      </c>
      <c r="D824" t="s">
        <v>1115</v>
      </c>
      <c r="E824" t="str">
        <f>_xlfn.XLOOKUP(trivia_results[[#This Row],[drafter_id]],drafters[id],drafters[name],"")</f>
        <v>Ryan Marker</v>
      </c>
      <c r="G824" t="str">
        <f>_xlfn.XLOOKUP(trivia_results[[#This Row],[drafter_team_id]],drafter_teams[id],drafter_teams[name],"")</f>
        <v/>
      </c>
      <c r="H824" s="9">
        <v>2</v>
      </c>
      <c r="I824" s="9">
        <v>2</v>
      </c>
    </row>
    <row r="825" spans="2:9" x14ac:dyDescent="0.25">
      <c r="B825" s="4" t="s">
        <v>154</v>
      </c>
      <c r="C825" t="str">
        <f>_xlfn.XLOOKUP(trivia_results[[#This Row],[draft_id]],drafts[id],drafts[title])</f>
        <v>Indiana Jones mini-Super Draft</v>
      </c>
      <c r="D825" t="s">
        <v>1237</v>
      </c>
      <c r="E825" t="str">
        <f>_xlfn.XLOOKUP(trivia_results[[#This Row],[drafter_id]],drafters[id],drafters[name],"")</f>
        <v>Clay Keller</v>
      </c>
      <c r="G825" t="str">
        <f>_xlfn.XLOOKUP(trivia_results[[#This Row],[drafter_team_id]],drafter_teams[id],drafter_teams[name],"")</f>
        <v/>
      </c>
      <c r="H825" s="9">
        <v>3</v>
      </c>
      <c r="I825" s="9">
        <v>1</v>
      </c>
    </row>
    <row r="826" spans="2:9" x14ac:dyDescent="0.25">
      <c r="B826" s="4" t="s">
        <v>771</v>
      </c>
      <c r="C826" t="str">
        <f>_xlfn.XLOOKUP(trivia_results[[#This Row],[draft_id]],drafts[id],drafts[title])</f>
        <v>Peanuts mini-Super Draft</v>
      </c>
      <c r="D826" t="s">
        <v>1115</v>
      </c>
      <c r="E826" t="str">
        <f>_xlfn.XLOOKUP(trivia_results[[#This Row],[drafter_id]],drafters[id],drafters[name],"")</f>
        <v>Ryan Marker</v>
      </c>
      <c r="G826" t="str">
        <f>_xlfn.XLOOKUP(trivia_results[[#This Row],[drafter_team_id]],drafter_teams[id],drafter_teams[name],"")</f>
        <v/>
      </c>
      <c r="H826" s="9">
        <v>2</v>
      </c>
      <c r="I826" s="9">
        <v>2</v>
      </c>
    </row>
    <row r="827" spans="2:9" x14ac:dyDescent="0.25">
      <c r="B827" s="4" t="s">
        <v>771</v>
      </c>
      <c r="C827" t="str">
        <f>_xlfn.XLOOKUP(trivia_results[[#This Row],[draft_id]],drafts[id],drafts[title])</f>
        <v>Peanuts mini-Super Draft</v>
      </c>
      <c r="D827" t="s">
        <v>1237</v>
      </c>
      <c r="E827" t="str">
        <f>_xlfn.XLOOKUP(trivia_results[[#This Row],[drafter_id]],drafters[id],drafters[name],"")</f>
        <v>Clay Keller</v>
      </c>
      <c r="G827" t="str">
        <f>_xlfn.XLOOKUP(trivia_results[[#This Row],[drafter_team_id]],drafter_teams[id],drafter_teams[name],"")</f>
        <v/>
      </c>
      <c r="H827" s="9">
        <v>3</v>
      </c>
      <c r="I827" s="9">
        <v>1</v>
      </c>
    </row>
    <row r="828" spans="2:9" x14ac:dyDescent="0.25">
      <c r="B828" s="4" t="s">
        <v>669</v>
      </c>
      <c r="C828" t="str">
        <f>_xlfn.XLOOKUP(trivia_results[[#This Row],[draft_id]],drafts[id],drafts[title])</f>
        <v>The Invisible Man ('30s/'40s) mini-Super Draft</v>
      </c>
      <c r="D828" t="s">
        <v>1115</v>
      </c>
      <c r="E828" t="str">
        <f>_xlfn.XLOOKUP(trivia_results[[#This Row],[drafter_id]],drafters[id],drafters[name],"")</f>
        <v>Ryan Marker</v>
      </c>
      <c r="G828" t="str">
        <f>_xlfn.XLOOKUP(trivia_results[[#This Row],[drafter_team_id]],drafter_teams[id],drafter_teams[name],"")</f>
        <v/>
      </c>
      <c r="H828" s="9">
        <v>3</v>
      </c>
      <c r="I828" s="9">
        <v>1</v>
      </c>
    </row>
    <row r="829" spans="2:9" x14ac:dyDescent="0.25">
      <c r="B829" s="4" t="s">
        <v>669</v>
      </c>
      <c r="C829" t="str">
        <f>_xlfn.XLOOKUP(trivia_results[[#This Row],[draft_id]],drafts[id],drafts[title])</f>
        <v>The Invisible Man ('30s/'40s) mini-Super Draft</v>
      </c>
      <c r="D829" t="s">
        <v>1237</v>
      </c>
      <c r="E829" t="str">
        <f>_xlfn.XLOOKUP(trivia_results[[#This Row],[drafter_id]],drafters[id],drafters[name],"")</f>
        <v>Clay Keller</v>
      </c>
      <c r="G829" t="str">
        <f>_xlfn.XLOOKUP(trivia_results[[#This Row],[drafter_team_id]],drafter_teams[id],drafter_teams[name],"")</f>
        <v/>
      </c>
      <c r="H829" s="9">
        <v>0</v>
      </c>
      <c r="I829" s="9">
        <v>2</v>
      </c>
    </row>
    <row r="830" spans="2:9" x14ac:dyDescent="0.25">
      <c r="B830" s="4" t="s">
        <v>453</v>
      </c>
      <c r="C830" t="str">
        <f>_xlfn.XLOOKUP(trivia_results[[#This Row],[draft_id]],drafts[id],drafts[title])</f>
        <v>The Girl with the Dragon Tattoo/Millennium mini-Super Draft</v>
      </c>
      <c r="D830" t="s">
        <v>1115</v>
      </c>
      <c r="E830" t="str">
        <f>_xlfn.XLOOKUP(trivia_results[[#This Row],[drafter_id]],drafters[id],drafters[name],"")</f>
        <v>Ryan Marker</v>
      </c>
      <c r="G830" t="str">
        <f>_xlfn.XLOOKUP(trivia_results[[#This Row],[drafter_team_id]],drafter_teams[id],drafter_teams[name],"")</f>
        <v/>
      </c>
    </row>
    <row r="831" spans="2:9" x14ac:dyDescent="0.25">
      <c r="B831" s="4" t="s">
        <v>453</v>
      </c>
      <c r="C831" t="str">
        <f>_xlfn.XLOOKUP(trivia_results[[#This Row],[draft_id]],drafts[id],drafts[title])</f>
        <v>The Girl with the Dragon Tattoo/Millennium mini-Super Draft</v>
      </c>
      <c r="D831" t="s">
        <v>1237</v>
      </c>
      <c r="E831" t="str">
        <f>_xlfn.XLOOKUP(trivia_results[[#This Row],[drafter_id]],drafters[id],drafters[name],"")</f>
        <v>Clay Keller</v>
      </c>
      <c r="G831" t="str">
        <f>_xlfn.XLOOKUP(trivia_results[[#This Row],[drafter_team_id]],drafter_teams[id],drafter_teams[name],"")</f>
        <v/>
      </c>
    </row>
    <row r="832" spans="2:9" x14ac:dyDescent="0.25">
      <c r="B832" s="4" t="s">
        <v>415</v>
      </c>
      <c r="C832" t="str">
        <f>_xlfn.XLOOKUP(trivia_results[[#This Row],[draft_id]],drafts[id],drafts[title])</f>
        <v>The Transporter mini-Super Draft</v>
      </c>
      <c r="D832" t="s">
        <v>1115</v>
      </c>
      <c r="E832" t="str">
        <f>_xlfn.XLOOKUP(trivia_results[[#This Row],[drafter_id]],drafters[id],drafters[name],"")</f>
        <v>Ryan Marker</v>
      </c>
      <c r="G832" t="str">
        <f>_xlfn.XLOOKUP(trivia_results[[#This Row],[drafter_team_id]],drafter_teams[id],drafter_teams[name],"")</f>
        <v/>
      </c>
      <c r="H832" s="9">
        <v>2</v>
      </c>
      <c r="I832" s="9">
        <v>2</v>
      </c>
    </row>
    <row r="833" spans="2:9" x14ac:dyDescent="0.25">
      <c r="B833" s="4" t="s">
        <v>415</v>
      </c>
      <c r="C833" t="str">
        <f>_xlfn.XLOOKUP(trivia_results[[#This Row],[draft_id]],drafts[id],drafts[title])</f>
        <v>The Transporter mini-Super Draft</v>
      </c>
      <c r="D833" t="s">
        <v>1237</v>
      </c>
      <c r="E833" t="str">
        <f>_xlfn.XLOOKUP(trivia_results[[#This Row],[drafter_id]],drafters[id],drafters[name],"")</f>
        <v>Clay Keller</v>
      </c>
      <c r="G833" t="str">
        <f>_xlfn.XLOOKUP(trivia_results[[#This Row],[drafter_team_id]],drafter_teams[id],drafter_teams[name],"")</f>
        <v/>
      </c>
      <c r="H833" s="9">
        <v>3</v>
      </c>
      <c r="I833" s="9">
        <v>1</v>
      </c>
    </row>
    <row r="834" spans="2:9" x14ac:dyDescent="0.25">
      <c r="B834" s="4" t="s">
        <v>421</v>
      </c>
      <c r="C834" t="str">
        <f>_xlfn.XLOOKUP(trivia_results[[#This Row],[draft_id]],drafts[id],drafts[title])</f>
        <v>Mike Hammer mini-Super Draft</v>
      </c>
      <c r="D834" t="s">
        <v>1115</v>
      </c>
      <c r="E834" t="str">
        <f>_xlfn.XLOOKUP(trivia_results[[#This Row],[drafter_id]],drafters[id],drafters[name],"")</f>
        <v>Ryan Marker</v>
      </c>
      <c r="G834" t="str">
        <f>_xlfn.XLOOKUP(trivia_results[[#This Row],[drafter_team_id]],drafter_teams[id],drafter_teams[name],"")</f>
        <v/>
      </c>
      <c r="H834" s="9">
        <v>0</v>
      </c>
      <c r="I834" s="9">
        <v>2</v>
      </c>
    </row>
    <row r="835" spans="2:9" x14ac:dyDescent="0.25">
      <c r="B835" s="4" t="s">
        <v>421</v>
      </c>
      <c r="C835" t="str">
        <f>_xlfn.XLOOKUP(trivia_results[[#This Row],[draft_id]],drafts[id],drafts[title])</f>
        <v>Mike Hammer mini-Super Draft</v>
      </c>
      <c r="D835" t="s">
        <v>1237</v>
      </c>
      <c r="E835" t="str">
        <f>_xlfn.XLOOKUP(trivia_results[[#This Row],[drafter_id]],drafters[id],drafters[name],"")</f>
        <v>Clay Keller</v>
      </c>
      <c r="G835" t="str">
        <f>_xlfn.XLOOKUP(trivia_results[[#This Row],[drafter_team_id]],drafter_teams[id],drafter_teams[name],"")</f>
        <v/>
      </c>
      <c r="H835" s="9">
        <v>3</v>
      </c>
      <c r="I835" s="9">
        <v>1</v>
      </c>
    </row>
    <row r="836" spans="2:9" x14ac:dyDescent="0.25">
      <c r="B836" s="4" t="s">
        <v>695</v>
      </c>
      <c r="C836" t="str">
        <f>_xlfn.XLOOKUP(trivia_results[[#This Row],[draft_id]],drafts[id],drafts[title])</f>
        <v>The Omen mini-Super Draft</v>
      </c>
      <c r="D836" t="s">
        <v>1115</v>
      </c>
      <c r="E836" t="str">
        <f>_xlfn.XLOOKUP(trivia_results[[#This Row],[drafter_id]],drafters[id],drafters[name],"")</f>
        <v>Ryan Marker</v>
      </c>
      <c r="G836" t="str">
        <f>_xlfn.XLOOKUP(trivia_results[[#This Row],[drafter_team_id]],drafter_teams[id],drafter_teams[name],"")</f>
        <v/>
      </c>
      <c r="H836" s="9">
        <v>3</v>
      </c>
      <c r="I836" s="9">
        <v>1</v>
      </c>
    </row>
    <row r="837" spans="2:9" x14ac:dyDescent="0.25">
      <c r="B837" s="4" t="s">
        <v>695</v>
      </c>
      <c r="C837" t="str">
        <f>_xlfn.XLOOKUP(trivia_results[[#This Row],[draft_id]],drafts[id],drafts[title])</f>
        <v>The Omen mini-Super Draft</v>
      </c>
      <c r="D837" t="s">
        <v>1237</v>
      </c>
      <c r="E837" t="str">
        <f>_xlfn.XLOOKUP(trivia_results[[#This Row],[drafter_id]],drafters[id],drafters[name],"")</f>
        <v>Clay Keller</v>
      </c>
      <c r="G837" t="str">
        <f>_xlfn.XLOOKUP(trivia_results[[#This Row],[drafter_team_id]],drafter_teams[id],drafter_teams[name],"")</f>
        <v/>
      </c>
      <c r="H837" s="9">
        <v>0</v>
      </c>
      <c r="I837" s="9">
        <v>2</v>
      </c>
    </row>
    <row r="838" spans="2:9" x14ac:dyDescent="0.25">
      <c r="B838" s="4" t="s">
        <v>592</v>
      </c>
      <c r="C838" t="str">
        <f>_xlfn.XLOOKUP(trivia_results[[#This Row],[draft_id]],drafts[id],drafts[title])</f>
        <v>The Parent Trap mini-Super Draft</v>
      </c>
      <c r="D838" t="s">
        <v>1115</v>
      </c>
      <c r="E838" t="str">
        <f>_xlfn.XLOOKUP(trivia_results[[#This Row],[drafter_id]],drafters[id],drafters[name],"")</f>
        <v>Ryan Marker</v>
      </c>
      <c r="G838" t="str">
        <f>_xlfn.XLOOKUP(trivia_results[[#This Row],[drafter_team_id]],drafter_teams[id],drafter_teams[name],"")</f>
        <v/>
      </c>
      <c r="H838" s="9">
        <v>3</v>
      </c>
      <c r="I838" s="9">
        <v>1</v>
      </c>
    </row>
    <row r="839" spans="2:9" x14ac:dyDescent="0.25">
      <c r="B839" s="4" t="s">
        <v>592</v>
      </c>
      <c r="C839" t="str">
        <f>_xlfn.XLOOKUP(trivia_results[[#This Row],[draft_id]],drafts[id],drafts[title])</f>
        <v>The Parent Trap mini-Super Draft</v>
      </c>
      <c r="D839" t="s">
        <v>1237</v>
      </c>
      <c r="E839" t="str">
        <f>_xlfn.XLOOKUP(trivia_results[[#This Row],[drafter_id]],drafters[id],drafters[name],"")</f>
        <v>Clay Keller</v>
      </c>
      <c r="G839" t="str">
        <f>_xlfn.XLOOKUP(trivia_results[[#This Row],[drafter_team_id]],drafter_teams[id],drafter_teams[name],"")</f>
        <v/>
      </c>
      <c r="H839" s="9">
        <v>2</v>
      </c>
      <c r="I839" s="9">
        <v>2</v>
      </c>
    </row>
    <row r="840" spans="2:9" x14ac:dyDescent="0.25">
      <c r="B840" s="4" t="s">
        <v>219</v>
      </c>
      <c r="C840" t="str">
        <f>_xlfn.XLOOKUP(trivia_results[[#This Row],[draft_id]],drafts[id],drafts[title])</f>
        <v>Mad Max mini-Super Draft</v>
      </c>
      <c r="D840" t="s">
        <v>1115</v>
      </c>
      <c r="E840" t="str">
        <f>_xlfn.XLOOKUP(trivia_results[[#This Row],[drafter_id]],drafters[id],drafters[name],"")</f>
        <v>Ryan Marker</v>
      </c>
      <c r="G840" t="str">
        <f>_xlfn.XLOOKUP(trivia_results[[#This Row],[drafter_team_id]],drafter_teams[id],drafter_teams[name],"")</f>
        <v/>
      </c>
      <c r="H840" s="9">
        <v>3</v>
      </c>
      <c r="I840" s="9">
        <v>1</v>
      </c>
    </row>
    <row r="841" spans="2:9" x14ac:dyDescent="0.25">
      <c r="B841" s="4" t="s">
        <v>219</v>
      </c>
      <c r="C841" t="str">
        <f>_xlfn.XLOOKUP(trivia_results[[#This Row],[draft_id]],drafts[id],drafts[title])</f>
        <v>Mad Max mini-Super Draft</v>
      </c>
      <c r="D841" t="s">
        <v>1237</v>
      </c>
      <c r="E841" t="str">
        <f>_xlfn.XLOOKUP(trivia_results[[#This Row],[drafter_id]],drafters[id],drafters[name],"")</f>
        <v>Clay Keller</v>
      </c>
      <c r="G841" t="str">
        <f>_xlfn.XLOOKUP(trivia_results[[#This Row],[drafter_team_id]],drafter_teams[id],drafter_teams[name],"")</f>
        <v/>
      </c>
      <c r="H841" s="9">
        <v>2</v>
      </c>
      <c r="I841" s="9">
        <v>2</v>
      </c>
    </row>
    <row r="842" spans="2:9" x14ac:dyDescent="0.25">
      <c r="B842" s="4" t="s">
        <v>290</v>
      </c>
      <c r="C842" t="str">
        <f>_xlfn.XLOOKUP(trivia_results[[#This Row],[draft_id]],drafts[id],drafts[title])</f>
        <v>The Predator mini-Super Draft</v>
      </c>
      <c r="D842" t="s">
        <v>1115</v>
      </c>
      <c r="E842" t="str">
        <f>_xlfn.XLOOKUP(trivia_results[[#This Row],[drafter_id]],drafters[id],drafters[name],"")</f>
        <v>Ryan Marker</v>
      </c>
      <c r="G842" t="str">
        <f>_xlfn.XLOOKUP(trivia_results[[#This Row],[drafter_team_id]],drafter_teams[id],drafter_teams[name],"")</f>
        <v/>
      </c>
      <c r="H842" s="9">
        <v>3</v>
      </c>
      <c r="I842" s="9">
        <v>1</v>
      </c>
    </row>
    <row r="843" spans="2:9" x14ac:dyDescent="0.25">
      <c r="B843" s="4" t="s">
        <v>290</v>
      </c>
      <c r="C843" t="str">
        <f>_xlfn.XLOOKUP(trivia_results[[#This Row],[draft_id]],drafts[id],drafts[title])</f>
        <v>The Predator mini-Super Draft</v>
      </c>
      <c r="D843" t="s">
        <v>1237</v>
      </c>
      <c r="E843" t="str">
        <f>_xlfn.XLOOKUP(trivia_results[[#This Row],[drafter_id]],drafters[id],drafters[name],"")</f>
        <v>Clay Keller</v>
      </c>
      <c r="G843" t="str">
        <f>_xlfn.XLOOKUP(trivia_results[[#This Row],[drafter_team_id]],drafter_teams[id],drafter_teams[name],"")</f>
        <v/>
      </c>
      <c r="H843" s="9">
        <v>0</v>
      </c>
      <c r="I843" s="9">
        <v>2</v>
      </c>
    </row>
    <row r="844" spans="2:9" x14ac:dyDescent="0.25">
      <c r="B844" s="4" t="s">
        <v>437</v>
      </c>
      <c r="C844" t="str">
        <f>_xlfn.XLOOKUP(trivia_results[[#This Row],[draft_id]],drafts[id],drafts[title])</f>
        <v>Flashpoint: Batman (Franchise mini-Super Draft)</v>
      </c>
      <c r="D844" t="s">
        <v>1115</v>
      </c>
      <c r="E844" t="str">
        <f>_xlfn.XLOOKUP(trivia_results[[#This Row],[drafter_id]],drafters[id],drafters[name],"")</f>
        <v>Ryan Marker</v>
      </c>
      <c r="G844" t="str">
        <f>_xlfn.XLOOKUP(trivia_results[[#This Row],[drafter_team_id]],drafter_teams[id],drafter_teams[name],"")</f>
        <v/>
      </c>
      <c r="H844" s="9">
        <v>3</v>
      </c>
      <c r="I844" s="9">
        <v>1</v>
      </c>
    </row>
    <row r="845" spans="2:9" x14ac:dyDescent="0.25">
      <c r="B845" s="4" t="s">
        <v>437</v>
      </c>
      <c r="C845" t="str">
        <f>_xlfn.XLOOKUP(trivia_results[[#This Row],[draft_id]],drafts[id],drafts[title])</f>
        <v>Flashpoint: Batman (Franchise mini-Super Draft)</v>
      </c>
      <c r="D845" t="s">
        <v>1237</v>
      </c>
      <c r="E845" t="str">
        <f>_xlfn.XLOOKUP(trivia_results[[#This Row],[drafter_id]],drafters[id],drafters[name],"")</f>
        <v>Clay Keller</v>
      </c>
      <c r="G845" t="str">
        <f>_xlfn.XLOOKUP(trivia_results[[#This Row],[drafter_team_id]],drafter_teams[id],drafter_teams[name],"")</f>
        <v/>
      </c>
      <c r="H845" s="9">
        <v>2</v>
      </c>
      <c r="I845" s="9">
        <v>2</v>
      </c>
    </row>
    <row r="846" spans="2:9" x14ac:dyDescent="0.25">
      <c r="B846" s="4" t="s">
        <v>260</v>
      </c>
      <c r="C846" t="str">
        <f>_xlfn.XLOOKUP(trivia_results[[#This Row],[draft_id]],drafts[id],drafts[title])</f>
        <v>Highlander mini-Super Draft</v>
      </c>
      <c r="D846" t="s">
        <v>1115</v>
      </c>
      <c r="E846" t="str">
        <f>_xlfn.XLOOKUP(trivia_results[[#This Row],[drafter_id]],drafters[id],drafters[name],"")</f>
        <v>Ryan Marker</v>
      </c>
      <c r="G846" t="str">
        <f>_xlfn.XLOOKUP(trivia_results[[#This Row],[drafter_team_id]],drafter_teams[id],drafter_teams[name],"")</f>
        <v/>
      </c>
    </row>
    <row r="847" spans="2:9" x14ac:dyDescent="0.25">
      <c r="B847" s="4" t="s">
        <v>260</v>
      </c>
      <c r="C847" t="str">
        <f>_xlfn.XLOOKUP(trivia_results[[#This Row],[draft_id]],drafts[id],drafts[title])</f>
        <v>Highlander mini-Super Draft</v>
      </c>
      <c r="D847" t="s">
        <v>1237</v>
      </c>
      <c r="E847" t="str">
        <f>_xlfn.XLOOKUP(trivia_results[[#This Row],[drafter_id]],drafters[id],drafters[name],"")</f>
        <v>Clay Keller</v>
      </c>
      <c r="G847" t="str">
        <f>_xlfn.XLOOKUP(trivia_results[[#This Row],[drafter_team_id]],drafter_teams[id],drafter_teams[name],"")</f>
        <v/>
      </c>
    </row>
    <row r="848" spans="2:9" x14ac:dyDescent="0.25">
      <c r="B848" s="4" t="s">
        <v>228</v>
      </c>
      <c r="C848" t="str">
        <f>_xlfn.XLOOKUP(trivia_results[[#This Row],[draft_id]],drafts[id],drafts[title])</f>
        <v>The Gambler mini-Super Draft</v>
      </c>
      <c r="D848" t="s">
        <v>1115</v>
      </c>
      <c r="E848" t="str">
        <f>_xlfn.XLOOKUP(trivia_results[[#This Row],[drafter_id]],drafters[id],drafters[name],"")</f>
        <v>Ryan Marker</v>
      </c>
      <c r="G848" t="str">
        <f>_xlfn.XLOOKUP(trivia_results[[#This Row],[drafter_team_id]],drafter_teams[id],drafter_teams[name],"")</f>
        <v/>
      </c>
    </row>
    <row r="849" spans="2:9" x14ac:dyDescent="0.25">
      <c r="B849" s="4" t="s">
        <v>228</v>
      </c>
      <c r="C849" t="str">
        <f>_xlfn.XLOOKUP(trivia_results[[#This Row],[draft_id]],drafts[id],drafts[title])</f>
        <v>The Gambler mini-Super Draft</v>
      </c>
      <c r="D849" t="s">
        <v>1237</v>
      </c>
      <c r="E849" t="str">
        <f>_xlfn.XLOOKUP(trivia_results[[#This Row],[drafter_id]],drafters[id],drafters[name],"")</f>
        <v>Clay Keller</v>
      </c>
      <c r="G849" t="str">
        <f>_xlfn.XLOOKUP(trivia_results[[#This Row],[drafter_team_id]],drafter_teams[id],drafter_teams[name],"")</f>
        <v/>
      </c>
    </row>
    <row r="850" spans="2:9" x14ac:dyDescent="0.25">
      <c r="B850" s="4" t="s">
        <v>596</v>
      </c>
      <c r="C850" t="str">
        <f>_xlfn.XLOOKUP(trivia_results[[#This Row],[draft_id]],drafts[id],drafts[title])</f>
        <v>Abbott and Costello Meet the Monsters mini-Super Draft</v>
      </c>
      <c r="D850" t="s">
        <v>1115</v>
      </c>
      <c r="E850" t="str">
        <f>_xlfn.XLOOKUP(trivia_results[[#This Row],[drafter_id]],drafters[id],drafters[name],"")</f>
        <v>Ryan Marker</v>
      </c>
      <c r="G850" t="str">
        <f>_xlfn.XLOOKUP(trivia_results[[#This Row],[drafter_team_id]],drafter_teams[id],drafter_teams[name],"")</f>
        <v/>
      </c>
    </row>
    <row r="851" spans="2:9" x14ac:dyDescent="0.25">
      <c r="B851" s="4" t="s">
        <v>596</v>
      </c>
      <c r="C851" t="str">
        <f>_xlfn.XLOOKUP(trivia_results[[#This Row],[draft_id]],drafts[id],drafts[title])</f>
        <v>Abbott and Costello Meet the Monsters mini-Super Draft</v>
      </c>
      <c r="D851" t="s">
        <v>1237</v>
      </c>
      <c r="E851" t="str">
        <f>_xlfn.XLOOKUP(trivia_results[[#This Row],[drafter_id]],drafters[id],drafters[name],"")</f>
        <v>Clay Keller</v>
      </c>
      <c r="G851" t="str">
        <f>_xlfn.XLOOKUP(trivia_results[[#This Row],[drafter_team_id]],drafter_teams[id],drafter_teams[name],"")</f>
        <v/>
      </c>
    </row>
    <row r="852" spans="2:9" x14ac:dyDescent="0.25">
      <c r="B852" s="4" t="s">
        <v>707</v>
      </c>
      <c r="C852" t="str">
        <f>_xlfn.XLOOKUP(trivia_results[[#This Row],[draft_id]],drafts[id],drafts[title])</f>
        <v>Sony Spider-man Adjacent (NoVENOMber)</v>
      </c>
      <c r="D852" t="s">
        <v>1115</v>
      </c>
      <c r="E852" t="str">
        <f>_xlfn.XLOOKUP(trivia_results[[#This Row],[drafter_id]],drafters[id],drafters[name],"")</f>
        <v>Ryan Marker</v>
      </c>
      <c r="G852" t="str">
        <f>_xlfn.XLOOKUP(trivia_results[[#This Row],[drafter_team_id]],drafter_teams[id],drafter_teams[name],"")</f>
        <v/>
      </c>
    </row>
    <row r="853" spans="2:9" x14ac:dyDescent="0.25">
      <c r="B853" s="4" t="s">
        <v>707</v>
      </c>
      <c r="C853" t="str">
        <f>_xlfn.XLOOKUP(trivia_results[[#This Row],[draft_id]],drafts[id],drafts[title])</f>
        <v>Sony Spider-man Adjacent (NoVENOMber)</v>
      </c>
      <c r="D853" t="s">
        <v>1237</v>
      </c>
      <c r="E853" t="str">
        <f>_xlfn.XLOOKUP(trivia_results[[#This Row],[drafter_id]],drafters[id],drafters[name],"")</f>
        <v>Clay Keller</v>
      </c>
      <c r="G853" t="str">
        <f>_xlfn.XLOOKUP(trivia_results[[#This Row],[drafter_team_id]],drafter_teams[id],drafter_teams[name],"")</f>
        <v/>
      </c>
    </row>
    <row r="854" spans="2:9" x14ac:dyDescent="0.25">
      <c r="B854" s="4" t="s">
        <v>334</v>
      </c>
      <c r="C854" t="str">
        <f>_xlfn.XLOOKUP(trivia_results[[#This Row],[draft_id]],drafts[id],drafts[title])</f>
        <v>Oz (Live Action) mini-Super Draft</v>
      </c>
      <c r="D854" t="s">
        <v>1115</v>
      </c>
      <c r="E854" t="str">
        <f>_xlfn.XLOOKUP(trivia_results[[#This Row],[drafter_id]],drafters[id],drafters[name],"")</f>
        <v>Ryan Marker</v>
      </c>
      <c r="G854" t="str">
        <f>_xlfn.XLOOKUP(trivia_results[[#This Row],[drafter_team_id]],drafter_teams[id],drafter_teams[name],"")</f>
        <v/>
      </c>
    </row>
    <row r="855" spans="2:9" x14ac:dyDescent="0.25">
      <c r="B855" s="4" t="s">
        <v>334</v>
      </c>
      <c r="C855" t="str">
        <f>_xlfn.XLOOKUP(trivia_results[[#This Row],[draft_id]],drafts[id],drafts[title])</f>
        <v>Oz (Live Action) mini-Super Draft</v>
      </c>
      <c r="D855" t="s">
        <v>1237</v>
      </c>
      <c r="E855" t="str">
        <f>_xlfn.XLOOKUP(trivia_results[[#This Row],[drafter_id]],drafters[id],drafters[name],"")</f>
        <v>Clay Keller</v>
      </c>
      <c r="G855" t="str">
        <f>_xlfn.XLOOKUP(trivia_results[[#This Row],[drafter_team_id]],drafter_teams[id],drafter_teams[name],"")</f>
        <v/>
      </c>
    </row>
    <row r="856" spans="2:9" x14ac:dyDescent="0.25">
      <c r="B856" s="4" t="s">
        <v>158</v>
      </c>
      <c r="C856" t="str">
        <f>_xlfn.XLOOKUP(trivia_results[[#This Row],[draft_id]],drafts[id],drafts[title])</f>
        <v>Allan Quatermain mini-Super Draft</v>
      </c>
      <c r="D856" t="s">
        <v>1115</v>
      </c>
      <c r="E856" t="str">
        <f>_xlfn.XLOOKUP(trivia_results[[#This Row],[drafter_id]],drafters[id],drafters[name],"")</f>
        <v>Ryan Marker</v>
      </c>
      <c r="G856" t="str">
        <f>_xlfn.XLOOKUP(trivia_results[[#This Row],[drafter_team_id]],drafter_teams[id],drafter_teams[name],"")</f>
        <v/>
      </c>
    </row>
    <row r="857" spans="2:9" x14ac:dyDescent="0.25">
      <c r="B857" s="4" t="s">
        <v>158</v>
      </c>
      <c r="C857" t="str">
        <f>_xlfn.XLOOKUP(trivia_results[[#This Row],[draft_id]],drafts[id],drafts[title])</f>
        <v>Allan Quatermain mini-Super Draft</v>
      </c>
      <c r="D857" t="s">
        <v>1237</v>
      </c>
      <c r="E857" t="str">
        <f>_xlfn.XLOOKUP(trivia_results[[#This Row],[drafter_id]],drafters[id],drafters[name],"")</f>
        <v>Clay Keller</v>
      </c>
      <c r="G857" t="str">
        <f>_xlfn.XLOOKUP(trivia_results[[#This Row],[drafter_team_id]],drafter_teams[id],drafter_teams[name],"")</f>
        <v/>
      </c>
    </row>
    <row r="858" spans="2:9" x14ac:dyDescent="0.25">
      <c r="B858" s="4" t="s">
        <v>665</v>
      </c>
      <c r="C858" t="str">
        <f>_xlfn.XLOOKUP(trivia_results[[#This Row],[draft_id]],drafts[id],drafts[title])</f>
        <v>Christopher Plummer</v>
      </c>
      <c r="D858" t="s">
        <v>915</v>
      </c>
      <c r="E858" t="str">
        <f>_xlfn.XLOOKUP(trivia_results[[#This Row],[drafter_id]],drafters[id],drafters[name],"")</f>
        <v>Billy Ray Brewton</v>
      </c>
      <c r="G858" t="str">
        <f>_xlfn.XLOOKUP(trivia_results[[#This Row],[drafter_team_id]],drafter_teams[id],drafter_teams[name],"")</f>
        <v/>
      </c>
      <c r="H858" s="9">
        <v>1</v>
      </c>
      <c r="I858" s="9">
        <v>2</v>
      </c>
    </row>
    <row r="859" spans="2:9" x14ac:dyDescent="0.25">
      <c r="B859" s="4" t="s">
        <v>665</v>
      </c>
      <c r="C859" t="str">
        <f>_xlfn.XLOOKUP(trivia_results[[#This Row],[draft_id]],drafts[id],drafts[title])</f>
        <v>Christopher Plummer</v>
      </c>
      <c r="D859" t="s">
        <v>789</v>
      </c>
      <c r="E859" t="str">
        <f>_xlfn.XLOOKUP(trivia_results[[#This Row],[drafter_id]],drafters[id],drafters[name],"")</f>
        <v>Bryan Cogman</v>
      </c>
      <c r="G859" t="str">
        <f>_xlfn.XLOOKUP(trivia_results[[#This Row],[drafter_team_id]],drafter_teams[id],drafter_teams[name],"")</f>
        <v/>
      </c>
      <c r="H859" s="9">
        <v>2</v>
      </c>
      <c r="I859" s="9">
        <v>1</v>
      </c>
    </row>
    <row r="860" spans="2:9" x14ac:dyDescent="0.25">
      <c r="B860" s="4" t="s">
        <v>693</v>
      </c>
      <c r="C860" t="str">
        <f>_xlfn.XLOOKUP(trivia_results[[#This Row],[draft_id]],drafts[id],drafts[title])</f>
        <v>Richard Donner</v>
      </c>
      <c r="D860" t="s">
        <v>915</v>
      </c>
      <c r="E860" t="str">
        <f>_xlfn.XLOOKUP(trivia_results[[#This Row],[drafter_id]],drafters[id],drafters[name],"")</f>
        <v>Billy Ray Brewton</v>
      </c>
      <c r="G860" t="str">
        <f>_xlfn.XLOOKUP(trivia_results[[#This Row],[drafter_team_id]],drafter_teams[id],drafter_teams[name],"")</f>
        <v/>
      </c>
      <c r="H860" s="9">
        <v>3</v>
      </c>
      <c r="I860" s="9">
        <v>1</v>
      </c>
    </row>
    <row r="861" spans="2:9" x14ac:dyDescent="0.25">
      <c r="B861" s="4" t="s">
        <v>693</v>
      </c>
      <c r="C861" t="str">
        <f>_xlfn.XLOOKUP(trivia_results[[#This Row],[draft_id]],drafts[id],drafts[title])</f>
        <v>Richard Donner</v>
      </c>
      <c r="D861" t="s">
        <v>789</v>
      </c>
      <c r="E861" t="str">
        <f>_xlfn.XLOOKUP(trivia_results[[#This Row],[drafter_id]],drafters[id],drafters[name],"")</f>
        <v>Bryan Cogman</v>
      </c>
      <c r="G861" t="str">
        <f>_xlfn.XLOOKUP(trivia_results[[#This Row],[drafter_team_id]],drafter_teams[id],drafter_teams[name],"")</f>
        <v/>
      </c>
      <c r="H861" s="9">
        <v>2</v>
      </c>
      <c r="I861" s="9">
        <v>2</v>
      </c>
    </row>
    <row r="862" spans="2:9" x14ac:dyDescent="0.25">
      <c r="B862" s="4" t="s">
        <v>304</v>
      </c>
      <c r="C862" t="str">
        <f>_xlfn.XLOOKUP(trivia_results[[#This Row],[draft_id]],drafts[id],drafts[title])</f>
        <v>Stephen Sondheim</v>
      </c>
      <c r="D862" t="s">
        <v>915</v>
      </c>
      <c r="E862" t="str">
        <f>_xlfn.XLOOKUP(trivia_results[[#This Row],[drafter_id]],drafters[id],drafters[name],"")</f>
        <v>Billy Ray Brewton</v>
      </c>
      <c r="G862" t="str">
        <f>_xlfn.XLOOKUP(trivia_results[[#This Row],[drafter_team_id]],drafter_teams[id],drafter_teams[name],"")</f>
        <v/>
      </c>
      <c r="H862" s="9">
        <v>2</v>
      </c>
      <c r="I862" s="9">
        <v>2</v>
      </c>
    </row>
    <row r="863" spans="2:9" x14ac:dyDescent="0.25">
      <c r="B863" s="4" t="s">
        <v>304</v>
      </c>
      <c r="C863" t="str">
        <f>_xlfn.XLOOKUP(trivia_results[[#This Row],[draft_id]],drafts[id],drafts[title])</f>
        <v>Stephen Sondheim</v>
      </c>
      <c r="D863" t="s">
        <v>789</v>
      </c>
      <c r="E863" t="str">
        <f>_xlfn.XLOOKUP(trivia_results[[#This Row],[drafter_id]],drafters[id],drafters[name],"")</f>
        <v>Bryan Cogman</v>
      </c>
      <c r="G863" t="str">
        <f>_xlfn.XLOOKUP(trivia_results[[#This Row],[drafter_team_id]],drafter_teams[id],drafter_teams[name],"")</f>
        <v/>
      </c>
      <c r="H863" s="9">
        <v>3</v>
      </c>
      <c r="I863" s="9">
        <v>1</v>
      </c>
    </row>
    <row r="864" spans="2:9" x14ac:dyDescent="0.25">
      <c r="B864" s="4" t="s">
        <v>204</v>
      </c>
      <c r="C864" t="str">
        <f>_xlfn.XLOOKUP(trivia_results[[#This Row],[draft_id]],drafts[id],drafts[title])</f>
        <v>Betty White</v>
      </c>
      <c r="D864" t="s">
        <v>915</v>
      </c>
      <c r="E864" t="str">
        <f>_xlfn.XLOOKUP(trivia_results[[#This Row],[drafter_id]],drafters[id],drafters[name],"")</f>
        <v>Billy Ray Brewton</v>
      </c>
      <c r="G864" t="str">
        <f>_xlfn.XLOOKUP(trivia_results[[#This Row],[drafter_team_id]],drafter_teams[id],drafter_teams[name],"")</f>
        <v/>
      </c>
      <c r="H864" s="9">
        <v>3</v>
      </c>
      <c r="I864" s="9">
        <v>1</v>
      </c>
    </row>
    <row r="865" spans="2:9" x14ac:dyDescent="0.25">
      <c r="B865" s="4" t="s">
        <v>204</v>
      </c>
      <c r="C865" t="str">
        <f>_xlfn.XLOOKUP(trivia_results[[#This Row],[draft_id]],drafts[id],drafts[title])</f>
        <v>Betty White</v>
      </c>
      <c r="D865" t="s">
        <v>789</v>
      </c>
      <c r="E865" t="str">
        <f>_xlfn.XLOOKUP(trivia_results[[#This Row],[drafter_id]],drafters[id],drafters[name],"")</f>
        <v>Bryan Cogman</v>
      </c>
      <c r="G865" t="str">
        <f>_xlfn.XLOOKUP(trivia_results[[#This Row],[drafter_team_id]],drafter_teams[id],drafter_teams[name],"")</f>
        <v/>
      </c>
      <c r="H865" s="9">
        <v>1</v>
      </c>
      <c r="I865" s="9">
        <v>2</v>
      </c>
    </row>
    <row r="866" spans="2:9" x14ac:dyDescent="0.25">
      <c r="B866" s="4" t="s">
        <v>580</v>
      </c>
      <c r="C866" t="str">
        <f>_xlfn.XLOOKUP(trivia_results[[#This Row],[draft_id]],drafts[id],drafts[title])</f>
        <v>Philip Baker Hall</v>
      </c>
      <c r="D866" t="s">
        <v>915</v>
      </c>
      <c r="E866" t="str">
        <f>_xlfn.XLOOKUP(trivia_results[[#This Row],[drafter_id]],drafters[id],drafters[name],"")</f>
        <v>Billy Ray Brewton</v>
      </c>
      <c r="G866" t="str">
        <f>_xlfn.XLOOKUP(trivia_results[[#This Row],[drafter_team_id]],drafter_teams[id],drafter_teams[name],"")</f>
        <v/>
      </c>
      <c r="H866" s="9">
        <v>2</v>
      </c>
      <c r="I866" s="9">
        <v>1</v>
      </c>
    </row>
    <row r="867" spans="2:9" x14ac:dyDescent="0.25">
      <c r="B867" s="4" t="s">
        <v>580</v>
      </c>
      <c r="C867" t="str">
        <f>_xlfn.XLOOKUP(trivia_results[[#This Row],[draft_id]],drafts[id],drafts[title])</f>
        <v>Philip Baker Hall</v>
      </c>
      <c r="D867" t="s">
        <v>789</v>
      </c>
      <c r="E867" t="str">
        <f>_xlfn.XLOOKUP(trivia_results[[#This Row],[drafter_id]],drafters[id],drafters[name],"")</f>
        <v>Bryan Cogman</v>
      </c>
      <c r="G867" t="str">
        <f>_xlfn.XLOOKUP(trivia_results[[#This Row],[drafter_team_id]],drafter_teams[id],drafter_teams[name],"")</f>
        <v/>
      </c>
      <c r="H867" s="9">
        <v>1</v>
      </c>
      <c r="I867" s="9">
        <v>2</v>
      </c>
    </row>
    <row r="868" spans="2:9" x14ac:dyDescent="0.25">
      <c r="B868" s="4" t="s">
        <v>600</v>
      </c>
      <c r="C868" t="str">
        <f>_xlfn.XLOOKUP(trivia_results[[#This Row],[draft_id]],drafts[id],drafts[title])</f>
        <v>Clu Gulager</v>
      </c>
      <c r="D868" t="s">
        <v>915</v>
      </c>
      <c r="E868" t="str">
        <f>_xlfn.XLOOKUP(trivia_results[[#This Row],[drafter_id]],drafters[id],drafters[name],"")</f>
        <v>Billy Ray Brewton</v>
      </c>
      <c r="G868" t="str">
        <f>_xlfn.XLOOKUP(trivia_results[[#This Row],[drafter_team_id]],drafter_teams[id],drafter_teams[name],"")</f>
        <v/>
      </c>
      <c r="H868" s="9">
        <v>3</v>
      </c>
      <c r="I868" s="9">
        <v>1</v>
      </c>
    </row>
    <row r="869" spans="2:9" x14ac:dyDescent="0.25">
      <c r="B869" s="4" t="s">
        <v>600</v>
      </c>
      <c r="C869" t="str">
        <f>_xlfn.XLOOKUP(trivia_results[[#This Row],[draft_id]],drafts[id],drafts[title])</f>
        <v>Clu Gulager</v>
      </c>
      <c r="D869" t="s">
        <v>789</v>
      </c>
      <c r="E869" t="str">
        <f>_xlfn.XLOOKUP(trivia_results[[#This Row],[drafter_id]],drafters[id],drafters[name],"")</f>
        <v>Bryan Cogman</v>
      </c>
      <c r="G869" t="str">
        <f>_xlfn.XLOOKUP(trivia_results[[#This Row],[drafter_team_id]],drafter_teams[id],drafter_teams[name],"")</f>
        <v/>
      </c>
      <c r="H869" s="9">
        <v>0</v>
      </c>
      <c r="I869" s="9">
        <v>2</v>
      </c>
    </row>
    <row r="870" spans="2:9" x14ac:dyDescent="0.25">
      <c r="B870" s="4" t="s">
        <v>312</v>
      </c>
      <c r="C870" t="str">
        <f>_xlfn.XLOOKUP(trivia_results[[#This Row],[draft_id]],drafts[id],drafts[title])</f>
        <v>Angela Lansbury</v>
      </c>
      <c r="D870" t="s">
        <v>915</v>
      </c>
      <c r="E870" t="str">
        <f>_xlfn.XLOOKUP(trivia_results[[#This Row],[drafter_id]],drafters[id],drafters[name],"")</f>
        <v>Billy Ray Brewton</v>
      </c>
      <c r="G870" t="str">
        <f>_xlfn.XLOOKUP(trivia_results[[#This Row],[drafter_team_id]],drafter_teams[id],drafter_teams[name],"")</f>
        <v/>
      </c>
      <c r="H870" s="9">
        <v>2</v>
      </c>
      <c r="I870" s="9">
        <v>2</v>
      </c>
    </row>
    <row r="871" spans="2:9" x14ac:dyDescent="0.25">
      <c r="B871" s="4" t="s">
        <v>312</v>
      </c>
      <c r="C871" t="str">
        <f>_xlfn.XLOOKUP(trivia_results[[#This Row],[draft_id]],drafts[id],drafts[title])</f>
        <v>Angela Lansbury</v>
      </c>
      <c r="D871" t="s">
        <v>789</v>
      </c>
      <c r="E871" t="str">
        <f>_xlfn.XLOOKUP(trivia_results[[#This Row],[drafter_id]],drafters[id],drafters[name],"")</f>
        <v>Bryan Cogman</v>
      </c>
      <c r="G871" t="str">
        <f>_xlfn.XLOOKUP(trivia_results[[#This Row],[drafter_team_id]],drafter_teams[id],drafter_teams[name],"")</f>
        <v/>
      </c>
      <c r="H871" s="9">
        <v>3</v>
      </c>
      <c r="I871" s="9">
        <v>1</v>
      </c>
    </row>
    <row r="872" spans="2:9" x14ac:dyDescent="0.25">
      <c r="B872" s="4" t="s">
        <v>371</v>
      </c>
      <c r="C872" t="str">
        <f>_xlfn.XLOOKUP(trivia_results[[#This Row],[draft_id]],drafts[id],drafts[title])</f>
        <v>Harry Belafonte</v>
      </c>
      <c r="D872" t="s">
        <v>915</v>
      </c>
      <c r="E872" t="str">
        <f>_xlfn.XLOOKUP(trivia_results[[#This Row],[drafter_id]],drafters[id],drafters[name],"")</f>
        <v>Billy Ray Brewton</v>
      </c>
      <c r="G872" t="str">
        <f>_xlfn.XLOOKUP(trivia_results[[#This Row],[drafter_team_id]],drafter_teams[id],drafter_teams[name],"")</f>
        <v/>
      </c>
      <c r="H872" s="9">
        <v>0</v>
      </c>
      <c r="I872" s="9">
        <v>2</v>
      </c>
    </row>
    <row r="873" spans="2:9" x14ac:dyDescent="0.25">
      <c r="B873" s="4" t="s">
        <v>371</v>
      </c>
      <c r="C873" t="str">
        <f>_xlfn.XLOOKUP(trivia_results[[#This Row],[draft_id]],drafts[id],drafts[title])</f>
        <v>Harry Belafonte</v>
      </c>
      <c r="D873" t="s">
        <v>789</v>
      </c>
      <c r="E873" t="str">
        <f>_xlfn.XLOOKUP(trivia_results[[#This Row],[drafter_id]],drafters[id],drafters[name],"")</f>
        <v>Bryan Cogman</v>
      </c>
      <c r="G873" t="str">
        <f>_xlfn.XLOOKUP(trivia_results[[#This Row],[drafter_team_id]],drafter_teams[id],drafter_teams[name],"")</f>
        <v/>
      </c>
      <c r="H873" s="9">
        <v>3</v>
      </c>
      <c r="I873" s="9">
        <v>1</v>
      </c>
    </row>
    <row r="874" spans="2:9" x14ac:dyDescent="0.25">
      <c r="B874" s="4" t="s">
        <v>475</v>
      </c>
      <c r="C874" t="str">
        <f>_xlfn.XLOOKUP(trivia_results[[#This Row],[draft_id]],drafts[id],drafts[title])</f>
        <v>Norman Jewison</v>
      </c>
      <c r="D874" t="s">
        <v>915</v>
      </c>
      <c r="E874" t="str">
        <f>_xlfn.XLOOKUP(trivia_results[[#This Row],[drafter_id]],drafters[id],drafters[name],"")</f>
        <v>Billy Ray Brewton</v>
      </c>
      <c r="G874" t="str">
        <f>_xlfn.XLOOKUP(trivia_results[[#This Row],[drafter_team_id]],drafter_teams[id],drafter_teams[name],"")</f>
        <v/>
      </c>
      <c r="H874" s="9">
        <v>2</v>
      </c>
      <c r="I874" s="9">
        <v>2</v>
      </c>
    </row>
    <row r="875" spans="2:9" x14ac:dyDescent="0.25">
      <c r="B875" s="4" t="s">
        <v>475</v>
      </c>
      <c r="C875" t="str">
        <f>_xlfn.XLOOKUP(trivia_results[[#This Row],[draft_id]],drafts[id],drafts[title])</f>
        <v>Norman Jewison</v>
      </c>
      <c r="D875" t="s">
        <v>789</v>
      </c>
      <c r="E875" t="str">
        <f>_xlfn.XLOOKUP(trivia_results[[#This Row],[drafter_id]],drafters[id],drafters[name],"")</f>
        <v>Bryan Cogman</v>
      </c>
      <c r="G875" t="str">
        <f>_xlfn.XLOOKUP(trivia_results[[#This Row],[drafter_team_id]],drafter_teams[id],drafter_teams[name],"")</f>
        <v/>
      </c>
      <c r="H875" s="9">
        <v>3</v>
      </c>
      <c r="I875" s="9">
        <v>1</v>
      </c>
    </row>
    <row r="876" spans="2:9" x14ac:dyDescent="0.25">
      <c r="B876" s="4" t="s">
        <v>67</v>
      </c>
      <c r="C876" t="str">
        <f>_xlfn.XLOOKUP(trivia_results[[#This Row],[draft_id]],drafts[id],drafts[title])</f>
        <v>Gena Rowlands</v>
      </c>
      <c r="D876" t="s">
        <v>915</v>
      </c>
      <c r="E876" t="str">
        <f>_xlfn.XLOOKUP(trivia_results[[#This Row],[drafter_id]],drafters[id],drafters[name],"")</f>
        <v>Billy Ray Brewton</v>
      </c>
      <c r="G876" t="str">
        <f>_xlfn.XLOOKUP(trivia_results[[#This Row],[drafter_team_id]],drafter_teams[id],drafter_teams[name],"")</f>
        <v/>
      </c>
    </row>
    <row r="877" spans="2:9" x14ac:dyDescent="0.25">
      <c r="B877" s="4" t="s">
        <v>67</v>
      </c>
      <c r="C877" t="str">
        <f>_xlfn.XLOOKUP(trivia_results[[#This Row],[draft_id]],drafts[id],drafts[title])</f>
        <v>Gena Rowlands</v>
      </c>
      <c r="D877" t="s">
        <v>789</v>
      </c>
      <c r="E877" t="str">
        <f>_xlfn.XLOOKUP(trivia_results[[#This Row],[drafter_id]],drafters[id],drafters[name],"")</f>
        <v>Bryan Cogman</v>
      </c>
      <c r="G877" t="str">
        <f>_xlfn.XLOOKUP(trivia_results[[#This Row],[drafter_team_id]],drafter_teams[id],drafter_teams[name],"")</f>
        <v/>
      </c>
    </row>
    <row r="878" spans="2:9" x14ac:dyDescent="0.25">
      <c r="B878" s="4" t="s">
        <v>411</v>
      </c>
      <c r="C878" t="str">
        <f>_xlfn.XLOOKUP(trivia_results[[#This Row],[draft_id]],drafts[id],drafts[title])</f>
        <v>1975 Best Picture</v>
      </c>
      <c r="D878" t="s">
        <v>1115</v>
      </c>
      <c r="E878" t="str">
        <f>_xlfn.XLOOKUP(trivia_results[[#This Row],[drafter_id]],drafters[id],drafters[name],"")</f>
        <v>Ryan Marker</v>
      </c>
      <c r="G878" t="str">
        <f>_xlfn.XLOOKUP(trivia_results[[#This Row],[drafter_team_id]],drafter_teams[id],drafter_teams[name],"")</f>
        <v/>
      </c>
      <c r="H878" s="9">
        <v>2</v>
      </c>
      <c r="I878" s="9">
        <v>2</v>
      </c>
    </row>
    <row r="879" spans="2:9" x14ac:dyDescent="0.25">
      <c r="B879" s="4" t="s">
        <v>411</v>
      </c>
      <c r="C879" t="str">
        <f>_xlfn.XLOOKUP(trivia_results[[#This Row],[draft_id]],drafts[id],drafts[title])</f>
        <v>1975 Best Picture</v>
      </c>
      <c r="D879" t="s">
        <v>1237</v>
      </c>
      <c r="E879" t="str">
        <f>_xlfn.XLOOKUP(trivia_results[[#This Row],[drafter_id]],drafters[id],drafters[name],"")</f>
        <v>Clay Keller</v>
      </c>
      <c r="G879" t="str">
        <f>_xlfn.XLOOKUP(trivia_results[[#This Row],[drafter_team_id]],drafter_teams[id],drafter_teams[name],"")</f>
        <v/>
      </c>
      <c r="H879" s="9">
        <v>3</v>
      </c>
      <c r="I879" s="9">
        <v>1</v>
      </c>
    </row>
    <row r="880" spans="2:9" x14ac:dyDescent="0.25">
      <c r="B880" s="4" t="s">
        <v>96</v>
      </c>
      <c r="C880" t="str">
        <f>_xlfn.XLOOKUP(trivia_results[[#This Row],[draft_id]],drafts[id],drafts[title])</f>
        <v>Vincente Minnelli</v>
      </c>
      <c r="D880" t="s">
        <v>1095</v>
      </c>
      <c r="E880" t="str">
        <f>_xlfn.XLOOKUP(trivia_results[[#This Row],[drafter_id]],drafters[id],drafters[name],"")</f>
        <v>Katey Rich</v>
      </c>
      <c r="G880" t="str">
        <f>_xlfn.XLOOKUP(trivia_results[[#This Row],[drafter_team_id]],drafter_teams[id],drafter_teams[name],"")</f>
        <v/>
      </c>
    </row>
    <row r="881" spans="2:9" x14ac:dyDescent="0.25">
      <c r="B881" s="4" t="s">
        <v>96</v>
      </c>
      <c r="C881" t="str">
        <f>_xlfn.XLOOKUP(trivia_results[[#This Row],[draft_id]],drafts[id],drafts[title])</f>
        <v>Vincente Minnelli</v>
      </c>
      <c r="D881" t="s">
        <v>957</v>
      </c>
      <c r="E881" t="str">
        <f>_xlfn.XLOOKUP(trivia_results[[#This Row],[drafter_id]],drafters[id],drafters[name],"")</f>
        <v>Chris Feil</v>
      </c>
      <c r="G881" t="str">
        <f>_xlfn.XLOOKUP(trivia_results[[#This Row],[drafter_team_id]],drafter_teams[id],drafter_teams[name],"")</f>
        <v/>
      </c>
    </row>
    <row r="882" spans="2:9" x14ac:dyDescent="0.25">
      <c r="B882" s="4" t="s">
        <v>120</v>
      </c>
      <c r="C882" t="str">
        <f>_xlfn.XLOOKUP(trivia_results[[#This Row],[draft_id]],drafts[id],drafts[title])</f>
        <v>2024 Mega Draft</v>
      </c>
      <c r="D882" t="s">
        <v>1115</v>
      </c>
      <c r="E882" t="str">
        <f>_xlfn.XLOOKUP(trivia_results[[#This Row],[drafter_id]],drafters[id],drafters[name],"")</f>
        <v>Ryan Marker</v>
      </c>
      <c r="G882" t="str">
        <f>_xlfn.XLOOKUP(trivia_results[[#This Row],[drafter_team_id]],drafter_teams[id],drafter_teams[name],"")</f>
        <v/>
      </c>
    </row>
    <row r="883" spans="2:9" x14ac:dyDescent="0.25">
      <c r="B883" s="4" t="s">
        <v>120</v>
      </c>
      <c r="C883" t="str">
        <f>_xlfn.XLOOKUP(trivia_results[[#This Row],[draft_id]],drafts[id],drafts[title])</f>
        <v>2024 Mega Draft</v>
      </c>
      <c r="D883" t="s">
        <v>915</v>
      </c>
      <c r="E883" t="str">
        <f>_xlfn.XLOOKUP(trivia_results[[#This Row],[drafter_id]],drafters[id],drafters[name],"")</f>
        <v>Billy Ray Brewton</v>
      </c>
      <c r="G883" t="str">
        <f>_xlfn.XLOOKUP(trivia_results[[#This Row],[drafter_team_id]],drafter_teams[id],drafter_teams[name],"")</f>
        <v/>
      </c>
    </row>
    <row r="884" spans="2:9" x14ac:dyDescent="0.25">
      <c r="B884" s="4" t="s">
        <v>120</v>
      </c>
      <c r="C884" t="str">
        <f>_xlfn.XLOOKUP(trivia_results[[#This Row],[draft_id]],drafts[id],drafts[title])</f>
        <v>2024 Mega Draft</v>
      </c>
      <c r="D884" t="s">
        <v>985</v>
      </c>
      <c r="E884" t="str">
        <f>_xlfn.XLOOKUP(trivia_results[[#This Row],[drafter_id]],drafters[id],drafters[name],"")</f>
        <v>Alonso Duralde</v>
      </c>
      <c r="G884" t="str">
        <f>_xlfn.XLOOKUP(trivia_results[[#This Row],[drafter_team_id]],drafter_teams[id],drafter_teams[name],"")</f>
        <v/>
      </c>
    </row>
    <row r="885" spans="2:9" x14ac:dyDescent="0.25">
      <c r="B885" s="4" t="s">
        <v>120</v>
      </c>
      <c r="C885" t="str">
        <f>_xlfn.XLOOKUP(trivia_results[[#This Row],[draft_id]],drafts[id],drafts[title])</f>
        <v>2024 Mega Draft</v>
      </c>
      <c r="D885" t="s">
        <v>1009</v>
      </c>
      <c r="E885" t="str">
        <f>_xlfn.XLOOKUP(trivia_results[[#This Row],[drafter_id]],drafters[id],drafters[name],"")</f>
        <v>Drea Clark</v>
      </c>
      <c r="G885" t="str">
        <f>_xlfn.XLOOKUP(trivia_results[[#This Row],[drafter_team_id]],drafter_teams[id],drafter_teams[name],"")</f>
        <v/>
      </c>
    </row>
    <row r="886" spans="2:9" x14ac:dyDescent="0.25">
      <c r="B886" s="4" t="s">
        <v>544</v>
      </c>
      <c r="C886" t="str">
        <f>_xlfn.XLOOKUP(trivia_results[[#This Row],[draft_id]],drafts[id],drafts[title])</f>
        <v>Vacation Horror</v>
      </c>
      <c r="D886" t="s">
        <v>977</v>
      </c>
      <c r="E886" t="str">
        <f>_xlfn.XLOOKUP(trivia_results[[#This Row],[drafter_id]],drafters[id],drafters[name],"")</f>
        <v>Louis Peitzman</v>
      </c>
      <c r="G886" t="str">
        <f>_xlfn.XLOOKUP(trivia_results[[#This Row],[drafter_team_id]],drafter_teams[id],drafter_teams[name],"")</f>
        <v/>
      </c>
    </row>
    <row r="887" spans="2:9" x14ac:dyDescent="0.25">
      <c r="B887" s="4" t="s">
        <v>544</v>
      </c>
      <c r="C887" t="str">
        <f>_xlfn.XLOOKUP(trivia_results[[#This Row],[draft_id]],drafts[id],drafts[title])</f>
        <v>Vacation Horror</v>
      </c>
      <c r="D887" t="s">
        <v>1231</v>
      </c>
      <c r="E887" t="str">
        <f>_xlfn.XLOOKUP(trivia_results[[#This Row],[drafter_id]],drafters[id],drafters[name],"")</f>
        <v>Alison Willmore</v>
      </c>
      <c r="G887" t="str">
        <f>_xlfn.XLOOKUP(trivia_results[[#This Row],[drafter_team_id]],drafter_teams[id],drafter_teams[name],"")</f>
        <v/>
      </c>
    </row>
    <row r="888" spans="2:9" x14ac:dyDescent="0.25">
      <c r="B888" s="4" t="s">
        <v>15657</v>
      </c>
      <c r="C888" t="str">
        <f>_xlfn.XLOOKUP(trivia_results[[#This Row],[draft_id]],drafts[id],drafts[title])</f>
        <v>Texas Chainsaw Massacre Super Draft</v>
      </c>
      <c r="D888" t="s">
        <v>969</v>
      </c>
      <c r="E888" t="str">
        <f>_xlfn.XLOOKUP(trivia_results[[#This Row],[drafter_id]],drafters[id],drafters[name],"")</f>
        <v>Graham Skipper</v>
      </c>
      <c r="G888" t="str">
        <f>_xlfn.XLOOKUP(trivia_results[[#This Row],[drafter_team_id]],drafter_teams[id],drafter_teams[name],"")</f>
        <v/>
      </c>
    </row>
    <row r="889" spans="2:9" x14ac:dyDescent="0.25">
      <c r="B889" s="4" t="s">
        <v>15657</v>
      </c>
      <c r="C889" t="str">
        <f>_xlfn.XLOOKUP(trivia_results[[#This Row],[draft_id]],drafts[id],drafts[title])</f>
        <v>Texas Chainsaw Massacre Super Draft</v>
      </c>
      <c r="D889" t="s">
        <v>1255</v>
      </c>
      <c r="E889" t="str">
        <f>_xlfn.XLOOKUP(trivia_results[[#This Row],[drafter_id]],drafters[id],drafters[name],"")</f>
        <v>Jill Gevargizian</v>
      </c>
      <c r="G889" t="str">
        <f>_xlfn.XLOOKUP(trivia_results[[#This Row],[drafter_team_id]],drafter_teams[id],drafter_teams[name],"")</f>
        <v/>
      </c>
    </row>
    <row r="890" spans="2:9" x14ac:dyDescent="0.25">
      <c r="B890" s="4" t="s">
        <v>171</v>
      </c>
      <c r="C890" t="str">
        <f>_xlfn.XLOOKUP(trivia_results[[#This Row],[draft_id]],drafts[id],drafts[title])</f>
        <v>Timothée Chalamet</v>
      </c>
      <c r="D890" t="s">
        <v>831</v>
      </c>
      <c r="E890" t="str">
        <f>_xlfn.XLOOKUP(trivia_results[[#This Row],[drafter_id]],drafters[id],drafters[name],"")</f>
        <v>Dane McDonald</v>
      </c>
      <c r="G890" t="str">
        <f>_xlfn.XLOOKUP(trivia_results[[#This Row],[drafter_team_id]],drafter_teams[id],drafter_teams[name],"")</f>
        <v/>
      </c>
    </row>
    <row r="891" spans="2:9" x14ac:dyDescent="0.25">
      <c r="B891" s="5" t="s">
        <v>171</v>
      </c>
      <c r="C891" t="str">
        <f>_xlfn.XLOOKUP(trivia_results[[#This Row],[draft_id]],drafts[id],drafts[title])</f>
        <v>Timothée Chalamet</v>
      </c>
      <c r="D891" t="s">
        <v>841</v>
      </c>
      <c r="E891" t="str">
        <f>_xlfn.XLOOKUP(trivia_results[[#This Row],[drafter_id]],drafters[id],drafters[name],"")</f>
        <v>Katie Walsh</v>
      </c>
      <c r="G891" t="str">
        <f>_xlfn.XLOOKUP(trivia_results[[#This Row],[drafter_team_id]],drafter_teams[id],drafter_teams[name],"")</f>
        <v/>
      </c>
    </row>
    <row r="892" spans="2:9" x14ac:dyDescent="0.25">
      <c r="B892" s="5" t="s">
        <v>15659</v>
      </c>
      <c r="C892" t="str">
        <f>_xlfn.XLOOKUP(trivia_results[[#This Row],[draft_id]],drafts[id],drafts[title])</f>
        <v>True Crime Documentaries</v>
      </c>
      <c r="D892" t="s">
        <v>915</v>
      </c>
      <c r="E892" t="str">
        <f>_xlfn.XLOOKUP(trivia_results[[#This Row],[drafter_id]],drafters[id],drafters[name],"")</f>
        <v>Billy Ray Brewton</v>
      </c>
      <c r="G892" t="str">
        <f>_xlfn.XLOOKUP(trivia_results[[#This Row],[drafter_team_id]],drafter_teams[id],drafter_teams[name],"")</f>
        <v/>
      </c>
    </row>
    <row r="893" spans="2:9" x14ac:dyDescent="0.25">
      <c r="B893" s="5" t="s">
        <v>15659</v>
      </c>
      <c r="C893" t="str">
        <f>_xlfn.XLOOKUP(trivia_results[[#This Row],[draft_id]],drafts[id],drafts[title])</f>
        <v>True Crime Documentaries</v>
      </c>
      <c r="D893" t="s">
        <v>16056</v>
      </c>
      <c r="E893" t="str">
        <f>_xlfn.XLOOKUP(trivia_results[[#This Row],[drafter_id]],drafters[id],drafters[name],"")</f>
        <v>Ben Hethcoat</v>
      </c>
      <c r="G893" t="str">
        <f>_xlfn.XLOOKUP(trivia_results[[#This Row],[drafter_team_id]],drafter_teams[id],drafter_teams[name],"")</f>
        <v/>
      </c>
    </row>
    <row r="894" spans="2:9" x14ac:dyDescent="0.25">
      <c r="B894" s="5" t="s">
        <v>15652</v>
      </c>
      <c r="C894" t="str">
        <f>_xlfn.XLOOKUP(trivia_results[[#This Row],[draft_id]],drafts[id],drafts[title])</f>
        <v>DC Berlantiverse Super Draft</v>
      </c>
      <c r="D894" t="s">
        <v>913</v>
      </c>
      <c r="E894" t="str">
        <f>_xlfn.XLOOKUP(trivia_results[[#This Row],[drafter_id]],drafters[id],drafters[name],"")</f>
        <v>Chancellor Agard</v>
      </c>
      <c r="G894" t="str">
        <f>_xlfn.XLOOKUP(trivia_results[[#This Row],[drafter_team_id]],drafter_teams[id],drafter_teams[name],"")</f>
        <v/>
      </c>
      <c r="H894" s="9">
        <v>3</v>
      </c>
      <c r="I894" s="9">
        <v>1</v>
      </c>
    </row>
    <row r="895" spans="2:9" x14ac:dyDescent="0.25">
      <c r="B895" s="5" t="s">
        <v>15652</v>
      </c>
      <c r="C895" t="str">
        <f>_xlfn.XLOOKUP(trivia_results[[#This Row],[draft_id]],drafts[id],drafts[title])</f>
        <v>DC Berlantiverse Super Draft</v>
      </c>
      <c r="D895" t="s">
        <v>909</v>
      </c>
      <c r="E895" t="str">
        <f>_xlfn.XLOOKUP(trivia_results[[#This Row],[drafter_id]],drafters[id],drafters[name],"")</f>
        <v>Kyle Anderson</v>
      </c>
      <c r="G895" t="str">
        <f>_xlfn.XLOOKUP(trivia_results[[#This Row],[drafter_team_id]],drafter_teams[id],drafter_teams[name],"")</f>
        <v/>
      </c>
      <c r="H895" s="9">
        <v>1</v>
      </c>
      <c r="I895" s="9">
        <v>3</v>
      </c>
    </row>
    <row r="896" spans="2:9" x14ac:dyDescent="0.25">
      <c r="B896" s="5" t="s">
        <v>15652</v>
      </c>
      <c r="C896" t="str">
        <f>_xlfn.XLOOKUP(trivia_results[[#This Row],[draft_id]],drafts[id],drafts[title])</f>
        <v>DC Berlantiverse Super Draft</v>
      </c>
      <c r="D896" t="s">
        <v>1115</v>
      </c>
      <c r="E896" t="str">
        <f>_xlfn.XLOOKUP(trivia_results[[#This Row],[drafter_id]],drafters[id],drafters[name],"")</f>
        <v>Ryan Marker</v>
      </c>
      <c r="G896" t="str">
        <f>_xlfn.XLOOKUP(trivia_results[[#This Row],[drafter_team_id]],drafter_teams[id],drafter_teams[name],"")</f>
        <v/>
      </c>
      <c r="H896" s="9">
        <v>3</v>
      </c>
      <c r="I896" s="9">
        <v>2</v>
      </c>
    </row>
    <row r="897" spans="2:9" x14ac:dyDescent="0.25">
      <c r="B897" s="5" t="s">
        <v>15647</v>
      </c>
      <c r="C897" t="str">
        <f>_xlfn.XLOOKUP(trivia_results[[#This Row],[draft_id]],drafts[id],drafts[title])</f>
        <v>James Earl Jones</v>
      </c>
      <c r="D897" t="s">
        <v>915</v>
      </c>
      <c r="E897" t="str">
        <f>_xlfn.XLOOKUP(trivia_results[[#This Row],[drafter_id]],drafters[id],drafters[name],"")</f>
        <v>Billy Ray Brewton</v>
      </c>
      <c r="G897" t="str">
        <f>_xlfn.XLOOKUP(trivia_results[[#This Row],[drafter_team_id]],drafter_teams[id],drafter_teams[name],"")</f>
        <v/>
      </c>
    </row>
    <row r="898" spans="2:9" x14ac:dyDescent="0.25">
      <c r="B898" s="5" t="s">
        <v>15647</v>
      </c>
      <c r="C898" t="str">
        <f>_xlfn.XLOOKUP(trivia_results[[#This Row],[draft_id]],drafts[id],drafts[title])</f>
        <v>James Earl Jones</v>
      </c>
      <c r="D898" t="s">
        <v>789</v>
      </c>
      <c r="E898" t="str">
        <f>_xlfn.XLOOKUP(trivia_results[[#This Row],[drafter_id]],drafters[id],drafters[name],"")</f>
        <v>Bryan Cogman</v>
      </c>
      <c r="G898" t="str">
        <f>_xlfn.XLOOKUP(trivia_results[[#This Row],[drafter_team_id]],drafter_teams[id],drafter_teams[name],"")</f>
        <v/>
      </c>
    </row>
    <row r="899" spans="2:9" x14ac:dyDescent="0.25">
      <c r="B899" s="4" t="s">
        <v>15649</v>
      </c>
      <c r="C899" t="str">
        <f>_xlfn.XLOOKUP(trivia_results[[#This Row],[draft_id]],drafts[id],drafts[title])</f>
        <v>Tony/ Dan Gilroy</v>
      </c>
      <c r="D899" t="s">
        <v>1177</v>
      </c>
      <c r="E899" t="str">
        <f>_xlfn.XLOOKUP(trivia_results[[#This Row],[drafter_id]],drafters[id],drafters[name],"")</f>
        <v>Darren Franich</v>
      </c>
      <c r="G899" t="str">
        <f>_xlfn.XLOOKUP(trivia_results[[#This Row],[drafter_team_id]],drafter_teams[id],drafter_teams[name],"")</f>
        <v/>
      </c>
      <c r="H899" s="9">
        <v>1</v>
      </c>
      <c r="I899" s="9">
        <v>3</v>
      </c>
    </row>
    <row r="900" spans="2:9" x14ac:dyDescent="0.25">
      <c r="B900" s="5" t="s">
        <v>15649</v>
      </c>
      <c r="C900" t="str">
        <f>_xlfn.XLOOKUP(trivia_results[[#This Row],[draft_id]],drafts[id],drafts[title])</f>
        <v>Tony/ Dan Gilroy</v>
      </c>
      <c r="D900" t="s">
        <v>781</v>
      </c>
      <c r="E900" t="str">
        <f>_xlfn.XLOOKUP(trivia_results[[#This Row],[drafter_id]],drafters[id],drafters[name],"")</f>
        <v>Adam B. Vary</v>
      </c>
      <c r="G900" t="str">
        <f>_xlfn.XLOOKUP(trivia_results[[#This Row],[drafter_team_id]],drafter_teams[id],drafter_teams[name],"")</f>
        <v/>
      </c>
      <c r="H900" s="9">
        <v>2</v>
      </c>
      <c r="I900" s="9">
        <v>2</v>
      </c>
    </row>
    <row r="901" spans="2:9" x14ac:dyDescent="0.25">
      <c r="B901" s="5" t="s">
        <v>15651</v>
      </c>
      <c r="C901" t="str">
        <f>_xlfn.XLOOKUP(trivia_results[[#This Row],[draft_id]],drafts[id],drafts[title])</f>
        <v>Parker Posey</v>
      </c>
      <c r="D901" t="s">
        <v>857</v>
      </c>
      <c r="E901" t="str">
        <f>_xlfn.XLOOKUP(trivia_results[[#This Row],[drafter_id]],drafters[id],drafters[name],"")</f>
        <v>Patreon Members</v>
      </c>
      <c r="G901" t="str">
        <f>_xlfn.XLOOKUP(trivia_results[[#This Row],[drafter_team_id]],drafter_teams[id],drafter_teams[name],"")</f>
        <v/>
      </c>
      <c r="H901" s="9">
        <v>3</v>
      </c>
      <c r="I901" s="9">
        <v>1</v>
      </c>
    </row>
    <row r="902" spans="2:9" x14ac:dyDescent="0.25">
      <c r="B902" s="5" t="s">
        <v>15651</v>
      </c>
      <c r="C902" t="str">
        <f>_xlfn.XLOOKUP(trivia_results[[#This Row],[draft_id]],drafts[id],drafts[title])</f>
        <v>Parker Posey</v>
      </c>
      <c r="D902" t="s">
        <v>1009</v>
      </c>
      <c r="E902" t="str">
        <f>_xlfn.XLOOKUP(trivia_results[[#This Row],[drafter_id]],drafters[id],drafters[name],"")</f>
        <v>Drea Clark</v>
      </c>
      <c r="G902" t="str">
        <f>_xlfn.XLOOKUP(trivia_results[[#This Row],[drafter_team_id]],drafter_teams[id],drafter_teams[name],"")</f>
        <v/>
      </c>
      <c r="H902" s="9">
        <v>2</v>
      </c>
      <c r="I902" s="9">
        <v>2</v>
      </c>
    </row>
    <row r="903" spans="2:9" x14ac:dyDescent="0.25">
      <c r="B903" s="4" t="s">
        <v>691</v>
      </c>
      <c r="C903" t="str">
        <f>_xlfn.XLOOKUP(trivia_results[[#This Row],[draft_id]],drafts[id],drafts[title])</f>
        <v>Summer '82</v>
      </c>
      <c r="D903" t="s">
        <v>1051</v>
      </c>
      <c r="E903" t="str">
        <f>_xlfn.XLOOKUP(trivia_results[[#This Row],[drafter_id]],drafters[id],drafters[name],"")</f>
        <v>Drew McWeeny</v>
      </c>
      <c r="G903" t="str">
        <f>_xlfn.XLOOKUP(trivia_results[[#This Row],[drafter_team_id]],drafter_teams[id],drafter_teams[name],"")</f>
        <v/>
      </c>
      <c r="H903" s="9">
        <v>2</v>
      </c>
      <c r="I903" s="9">
        <v>3</v>
      </c>
    </row>
    <row r="904" spans="2:9" x14ac:dyDescent="0.25">
      <c r="B904" s="5" t="s">
        <v>691</v>
      </c>
      <c r="C904" t="str">
        <f>_xlfn.XLOOKUP(trivia_results[[#This Row],[draft_id]],drafts[id],drafts[title])</f>
        <v>Summer '82</v>
      </c>
      <c r="D904" t="s">
        <v>857</v>
      </c>
      <c r="E904" t="str">
        <f>_xlfn.XLOOKUP(trivia_results[[#This Row],[drafter_id]],drafters[id],drafters[name],"")</f>
        <v>Patreon Members</v>
      </c>
      <c r="G904" t="str">
        <f>_xlfn.XLOOKUP(trivia_results[[#This Row],[drafter_team_id]],drafter_teams[id],drafter_teams[name],"")</f>
        <v/>
      </c>
      <c r="H904" s="9">
        <v>1</v>
      </c>
      <c r="I904" s="9">
        <v>0</v>
      </c>
    </row>
    <row r="905" spans="2:9" x14ac:dyDescent="0.25">
      <c r="B905" s="5" t="s">
        <v>15660</v>
      </c>
      <c r="C905" t="str">
        <f>_xlfn.XLOOKUP(trivia_results[[#This Row],[draft_id]],drafts[id],drafts[title])</f>
        <v>Dracula mini-Mega Live</v>
      </c>
      <c r="D905" t="s">
        <v>969</v>
      </c>
      <c r="E905" t="str">
        <f>_xlfn.XLOOKUP(trivia_results[[#This Row],[drafter_id]],drafters[id],drafters[name],"")</f>
        <v>Graham Skipper</v>
      </c>
      <c r="G905" t="str">
        <f>_xlfn.XLOOKUP(trivia_results[[#This Row],[drafter_team_id]],drafter_teams[id],drafter_teams[name],"")</f>
        <v/>
      </c>
      <c r="H905" s="9">
        <v>2</v>
      </c>
      <c r="I905" s="9">
        <v>1</v>
      </c>
    </row>
    <row r="906" spans="2:9" x14ac:dyDescent="0.25">
      <c r="B906" s="5" t="s">
        <v>15660</v>
      </c>
      <c r="C906" t="str">
        <f>_xlfn.XLOOKUP(trivia_results[[#This Row],[draft_id]],drafts[id],drafts[title])</f>
        <v>Dracula mini-Mega Live</v>
      </c>
      <c r="D906" t="s">
        <v>16952</v>
      </c>
      <c r="E906" t="str">
        <f>_xlfn.XLOOKUP(trivia_results[[#This Row],[drafter_id]],drafters[id],drafters[name],"")</f>
        <v>Larry Fessenden</v>
      </c>
      <c r="G906" t="str">
        <f>_xlfn.XLOOKUP(trivia_results[[#This Row],[drafter_team_id]],drafter_teams[id],drafter_teams[name],"")</f>
        <v/>
      </c>
      <c r="H906" s="9">
        <v>1</v>
      </c>
      <c r="I906" s="9">
        <v>3</v>
      </c>
    </row>
    <row r="907" spans="2:9" x14ac:dyDescent="0.25">
      <c r="B907" s="5" t="s">
        <v>15660</v>
      </c>
      <c r="C907" t="str">
        <f>_xlfn.XLOOKUP(trivia_results[[#This Row],[draft_id]],drafts[id],drafts[title])</f>
        <v>Dracula mini-Mega Live</v>
      </c>
      <c r="D907" t="s">
        <v>16953</v>
      </c>
      <c r="E907" t="str">
        <f>_xlfn.XLOOKUP(trivia_results[[#This Row],[drafter_id]],drafters[id],drafters[name],"")</f>
        <v>Emily Hagins</v>
      </c>
      <c r="G907" t="str">
        <f>_xlfn.XLOOKUP(trivia_results[[#This Row],[drafter_team_id]],drafter_teams[id],drafter_teams[name],"")</f>
        <v/>
      </c>
      <c r="H907" s="9">
        <v>2</v>
      </c>
      <c r="I907" s="9">
        <v>2</v>
      </c>
    </row>
    <row r="908" spans="2:9" x14ac:dyDescent="0.25">
      <c r="B908" s="4" t="s">
        <v>15656</v>
      </c>
      <c r="C908" t="str">
        <f>_xlfn.XLOOKUP(trivia_results[[#This Row],[draft_id]],drafts[id],drafts[title])</f>
        <v>Woods Horror mini-Mega Live</v>
      </c>
      <c r="D908" t="s">
        <v>877</v>
      </c>
      <c r="E908" t="str">
        <f>_xlfn.XLOOKUP(trivia_results[[#This Row],[drafter_id]],drafters[id],drafters[name],"")</f>
        <v>Chris Thomas Devlin</v>
      </c>
      <c r="G908" t="str">
        <f>_xlfn.XLOOKUP(trivia_results[[#This Row],[drafter_team_id]],drafter_teams[id],drafter_teams[name],"")</f>
        <v/>
      </c>
      <c r="H908" s="9">
        <v>0</v>
      </c>
      <c r="I908" s="9">
        <v>4</v>
      </c>
    </row>
    <row r="909" spans="2:9" x14ac:dyDescent="0.25">
      <c r="B909" s="4" t="s">
        <v>15656</v>
      </c>
      <c r="C909" t="str">
        <f>_xlfn.XLOOKUP(trivia_results[[#This Row],[draft_id]],drafts[id],drafts[title])</f>
        <v>Woods Horror mini-Mega Live</v>
      </c>
      <c r="D909" t="s">
        <v>805</v>
      </c>
      <c r="E909" t="str">
        <f>_xlfn.XLOOKUP(trivia_results[[#This Row],[drafter_id]],drafters[id],drafters[name],"")</f>
        <v>Elric Kane</v>
      </c>
      <c r="G909" t="str">
        <f>_xlfn.XLOOKUP(trivia_results[[#This Row],[drafter_team_id]],drafter_teams[id],drafter_teams[name],"")</f>
        <v/>
      </c>
      <c r="H909" s="9">
        <v>1</v>
      </c>
      <c r="I909" s="9">
        <v>3</v>
      </c>
    </row>
    <row r="910" spans="2:9" x14ac:dyDescent="0.25">
      <c r="B910" s="5" t="s">
        <v>15656</v>
      </c>
      <c r="C910" t="str">
        <f>_xlfn.XLOOKUP(trivia_results[[#This Row],[draft_id]],drafts[id],drafts[title])</f>
        <v>Woods Horror mini-Mega Live</v>
      </c>
      <c r="D910" t="s">
        <v>845</v>
      </c>
      <c r="E910" t="str">
        <f>_xlfn.XLOOKUP(trivia_results[[#This Row],[drafter_id]],drafters[id],drafters[name],"")</f>
        <v>Rebekah McKendry</v>
      </c>
      <c r="G910" t="str">
        <f>_xlfn.XLOOKUP(trivia_results[[#This Row],[drafter_team_id]],drafter_teams[id],drafter_teams[name],"")</f>
        <v/>
      </c>
      <c r="H910" s="9">
        <v>1</v>
      </c>
      <c r="I910" s="9">
        <v>1</v>
      </c>
    </row>
    <row r="911" spans="2:9" x14ac:dyDescent="0.25">
      <c r="B911" s="5" t="s">
        <v>15656</v>
      </c>
      <c r="C911" t="str">
        <f>_xlfn.XLOOKUP(trivia_results[[#This Row],[draft_id]],drafts[id],drafts[title])</f>
        <v>Woods Horror mini-Mega Live</v>
      </c>
      <c r="D911" t="s">
        <v>915</v>
      </c>
      <c r="E911" t="str">
        <f>_xlfn.XLOOKUP(trivia_results[[#This Row],[drafter_id]],drafters[id],drafters[name],"")</f>
        <v>Billy Ray Brewton</v>
      </c>
      <c r="G911" t="str">
        <f>_xlfn.XLOOKUP(trivia_results[[#This Row],[drafter_team_id]],drafter_teams[id],drafter_teams[name],"")</f>
        <v/>
      </c>
      <c r="H911" s="9">
        <v>1</v>
      </c>
      <c r="I911" s="9">
        <v>2</v>
      </c>
    </row>
    <row r="912" spans="2:9" x14ac:dyDescent="0.25">
      <c r="B912" t="s">
        <v>16478</v>
      </c>
      <c r="C912" t="str">
        <f>_xlfn.XLOOKUP(trivia_results[[#This Row],[draft_id]],drafts[id],drafts[title])</f>
        <v>Disney Attractions Super Draft</v>
      </c>
      <c r="D912" t="s">
        <v>16954</v>
      </c>
      <c r="E912" t="str">
        <f>_xlfn.XLOOKUP(trivia_results[[#This Row],[drafter_id]],drafters[id],drafters[name],"")</f>
        <v>Mike Scollins</v>
      </c>
      <c r="G912" t="str">
        <f>_xlfn.XLOOKUP(trivia_results[[#This Row],[drafter_team_id]],drafter_teams[id],drafter_teams[name],"")</f>
        <v/>
      </c>
      <c r="H912" s="9">
        <v>3</v>
      </c>
      <c r="I912" s="9">
        <v>1</v>
      </c>
    </row>
    <row r="913" spans="2:9" x14ac:dyDescent="0.25">
      <c r="B913" t="s">
        <v>16478</v>
      </c>
      <c r="C913" t="str">
        <f>_xlfn.XLOOKUP(trivia_results[[#This Row],[draft_id]],drafts[id],drafts[title])</f>
        <v>Disney Attractions Super Draft</v>
      </c>
      <c r="D913" t="s">
        <v>16955</v>
      </c>
      <c r="E913" t="str">
        <f>_xlfn.XLOOKUP(trivia_results[[#This Row],[drafter_id]],drafters[id],drafters[name],"")</f>
        <v>Kevin Tully</v>
      </c>
      <c r="G913" t="str">
        <f>_xlfn.XLOOKUP(trivia_results[[#This Row],[drafter_team_id]],drafter_teams[id],drafter_teams[name],"")</f>
        <v/>
      </c>
      <c r="H913" s="9">
        <v>2</v>
      </c>
      <c r="I913" s="9">
        <v>2</v>
      </c>
    </row>
    <row r="914" spans="2:9" x14ac:dyDescent="0.25">
      <c r="B914" t="s">
        <v>16479</v>
      </c>
      <c r="C914" t="str">
        <f>_xlfn.XLOOKUP(trivia_results[[#This Row],[draft_id]],drafts[id],drafts[title])</f>
        <v>Body Swap</v>
      </c>
      <c r="D914" t="s">
        <v>983</v>
      </c>
      <c r="E914" t="str">
        <f>_xlfn.XLOOKUP(trivia_results[[#This Row],[drafter_id]],drafters[id],drafters[name],"")</f>
        <v>B.J. Colangelo</v>
      </c>
      <c r="G914" t="str">
        <f>_xlfn.XLOOKUP(trivia_results[[#This Row],[drafter_team_id]],drafter_teams[id],drafter_teams[name],"")</f>
        <v/>
      </c>
      <c r="H914" s="9">
        <v>3</v>
      </c>
      <c r="I914" s="9">
        <v>1</v>
      </c>
    </row>
    <row r="915" spans="2:9" x14ac:dyDescent="0.25">
      <c r="B915" t="s">
        <v>16479</v>
      </c>
      <c r="C915" t="str">
        <f>_xlfn.XLOOKUP(trivia_results[[#This Row],[draft_id]],drafts[id],drafts[title])</f>
        <v>Body Swap</v>
      </c>
      <c r="D915" t="s">
        <v>1111</v>
      </c>
      <c r="E915" t="str">
        <f>_xlfn.XLOOKUP(trivia_results[[#This Row],[drafter_id]],drafters[id],drafters[name],"")</f>
        <v>Harmony Colangelo</v>
      </c>
      <c r="G915" t="str">
        <f>_xlfn.XLOOKUP(trivia_results[[#This Row],[drafter_team_id]],drafter_teams[id],drafter_teams[name],"")</f>
        <v/>
      </c>
      <c r="H915" s="9">
        <v>0</v>
      </c>
      <c r="I915" s="9">
        <v>2</v>
      </c>
    </row>
    <row r="916" spans="2:9" x14ac:dyDescent="0.25">
      <c r="B916" s="15" t="s">
        <v>17145</v>
      </c>
      <c r="C916" s="16" t="str">
        <f>_xlfn.XLOOKUP(trivia_results[[#This Row],[draft_id]],drafts[id],drafts[title])</f>
        <v>Stalked by My Doctor</v>
      </c>
      <c r="D916" t="s">
        <v>1237</v>
      </c>
      <c r="E916" s="16" t="str">
        <f>_xlfn.XLOOKUP(trivia_results[[#This Row],[drafter_id]],drafters[id],drafters[name],"")</f>
        <v>Clay Keller</v>
      </c>
      <c r="G916" s="16" t="str">
        <f>_xlfn.XLOOKUP(trivia_results[[#This Row],[drafter_team_id]],drafter_teams[id],drafter_teams[name],"")</f>
        <v/>
      </c>
      <c r="H916" s="21">
        <v>1</v>
      </c>
      <c r="I916" s="9">
        <v>2</v>
      </c>
    </row>
    <row r="917" spans="2:9" x14ac:dyDescent="0.25">
      <c r="B917" s="20" t="s">
        <v>17145</v>
      </c>
      <c r="C917" s="16" t="str">
        <f>_xlfn.XLOOKUP(trivia_results[[#This Row],[draft_id]],drafts[id],drafts[title])</f>
        <v>Stalked by My Doctor</v>
      </c>
      <c r="D917" t="s">
        <v>1115</v>
      </c>
      <c r="E917" s="16" t="str">
        <f>_xlfn.XLOOKUP(trivia_results[[#This Row],[drafter_id]],drafters[id],drafters[name],"")</f>
        <v>Ryan Marker</v>
      </c>
      <c r="G917" s="16" t="str">
        <f>_xlfn.XLOOKUP(trivia_results[[#This Row],[drafter_team_id]],drafter_teams[id],drafter_teams[name],"")</f>
        <v/>
      </c>
      <c r="H917" s="21">
        <v>3</v>
      </c>
      <c r="I917" s="9">
        <v>1</v>
      </c>
    </row>
    <row r="918" spans="2:9" x14ac:dyDescent="0.25">
      <c r="B918" s="15" t="s">
        <v>17146</v>
      </c>
      <c r="C918" s="16" t="str">
        <f>_xlfn.XLOOKUP(trivia_results[[#This Row],[draft_id]],drafts[id],drafts[title])</f>
        <v>Scorsese Short Films Super Draft</v>
      </c>
      <c r="D918" t="s">
        <v>1237</v>
      </c>
      <c r="E918" s="16" t="str">
        <f>_xlfn.XLOOKUP(trivia_results[[#This Row],[drafter_id]],drafters[id],drafters[name],"")</f>
        <v>Clay Keller</v>
      </c>
      <c r="G918" s="16" t="str">
        <f>_xlfn.XLOOKUP(trivia_results[[#This Row],[drafter_team_id]],drafter_teams[id],drafter_teams[name],"")</f>
        <v/>
      </c>
      <c r="H918" s="21">
        <v>0</v>
      </c>
      <c r="I918" s="9">
        <v>2</v>
      </c>
    </row>
    <row r="919" spans="2:9" x14ac:dyDescent="0.25">
      <c r="B919" s="20" t="s">
        <v>17146</v>
      </c>
      <c r="C919" s="16" t="str">
        <f>_xlfn.XLOOKUP(trivia_results[[#This Row],[draft_id]],drafts[id],drafts[title])</f>
        <v>Scorsese Short Films Super Draft</v>
      </c>
      <c r="D919" t="s">
        <v>789</v>
      </c>
      <c r="E919" s="16" t="str">
        <f>_xlfn.XLOOKUP(trivia_results[[#This Row],[drafter_id]],drafters[id],drafters[name],"")</f>
        <v>Bryan Cogman</v>
      </c>
      <c r="G919" s="16" t="str">
        <f>_xlfn.XLOOKUP(trivia_results[[#This Row],[drafter_team_id]],drafter_teams[id],drafter_teams[name],"")</f>
        <v/>
      </c>
      <c r="H919" s="21">
        <v>3</v>
      </c>
      <c r="I919" s="9">
        <v>1</v>
      </c>
    </row>
    <row r="920" spans="2:9" x14ac:dyDescent="0.25">
      <c r="B920" s="15" t="s">
        <v>17147</v>
      </c>
      <c r="C920" s="16" t="str">
        <f>_xlfn.XLOOKUP(trivia_results[[#This Row],[draft_id]],drafts[id],drafts[title])</f>
        <v>Scorsese Miscellaneous Documentaries</v>
      </c>
      <c r="D920" t="s">
        <v>1115</v>
      </c>
      <c r="E920" s="16" t="str">
        <f>_xlfn.XLOOKUP(trivia_results[[#This Row],[drafter_id]],drafters[id],drafters[name],"")</f>
        <v>Ryan Marker</v>
      </c>
      <c r="G920" s="16" t="str">
        <f>_xlfn.XLOOKUP(trivia_results[[#This Row],[drafter_team_id]],drafter_teams[id],drafter_teams[name],"")</f>
        <v/>
      </c>
      <c r="H920" s="21">
        <v>2</v>
      </c>
      <c r="I920" s="9">
        <v>2</v>
      </c>
    </row>
    <row r="921" spans="2:9" x14ac:dyDescent="0.25">
      <c r="B921" s="20" t="s">
        <v>17147</v>
      </c>
      <c r="C921" s="16" t="str">
        <f>_xlfn.XLOOKUP(trivia_results[[#This Row],[draft_id]],drafts[id],drafts[title])</f>
        <v>Scorsese Miscellaneous Documentaries</v>
      </c>
      <c r="D921" t="s">
        <v>915</v>
      </c>
      <c r="E921" s="16" t="str">
        <f>_xlfn.XLOOKUP(trivia_results[[#This Row],[drafter_id]],drafters[id],drafters[name],"")</f>
        <v>Billy Ray Brewton</v>
      </c>
      <c r="G921" s="16" t="str">
        <f>_xlfn.XLOOKUP(trivia_results[[#This Row],[drafter_team_id]],drafter_teams[id],drafter_teams[name],"")</f>
        <v/>
      </c>
      <c r="H921" s="21">
        <v>3</v>
      </c>
      <c r="I921" s="9">
        <v>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7B32A-22E3-4AF8-8814-C9035C838D8D}">
  <dimension ref="A1:D247"/>
  <sheetViews>
    <sheetView workbookViewId="0"/>
  </sheetViews>
  <sheetFormatPr defaultRowHeight="15" x14ac:dyDescent="0.25"/>
  <cols>
    <col min="2" max="2" width="13.7109375" customWidth="1"/>
    <col min="3" max="3" width="9.7109375" customWidth="1"/>
    <col min="4" max="4" width="21.85546875" bestFit="1" customWidth="1"/>
  </cols>
  <sheetData>
    <row r="1" spans="1:4" x14ac:dyDescent="0.25">
      <c r="A1" t="s">
        <v>0</v>
      </c>
      <c r="B1" t="s">
        <v>1</v>
      </c>
      <c r="C1" t="s">
        <v>775</v>
      </c>
      <c r="D1" t="s">
        <v>776</v>
      </c>
    </row>
    <row r="2" spans="1:4" x14ac:dyDescent="0.25">
      <c r="A2" t="s">
        <v>1045</v>
      </c>
      <c r="B2">
        <v>135</v>
      </c>
      <c r="D2" t="s">
        <v>1046</v>
      </c>
    </row>
    <row r="3" spans="1:4" x14ac:dyDescent="0.25">
      <c r="A3" t="s">
        <v>781</v>
      </c>
      <c r="B3">
        <v>3</v>
      </c>
      <c r="D3" t="s">
        <v>782</v>
      </c>
    </row>
    <row r="4" spans="1:4" x14ac:dyDescent="0.25">
      <c r="A4" t="s">
        <v>987</v>
      </c>
      <c r="B4">
        <v>106</v>
      </c>
      <c r="D4" t="s">
        <v>988</v>
      </c>
    </row>
    <row r="5" spans="1:4" x14ac:dyDescent="0.25">
      <c r="A5" t="s">
        <v>801</v>
      </c>
      <c r="B5">
        <v>13</v>
      </c>
      <c r="D5" t="s">
        <v>802</v>
      </c>
    </row>
    <row r="6" spans="1:4" x14ac:dyDescent="0.25">
      <c r="A6" t="s">
        <v>1055</v>
      </c>
      <c r="B6">
        <v>140</v>
      </c>
      <c r="D6" t="s">
        <v>1056</v>
      </c>
    </row>
    <row r="7" spans="1:4" x14ac:dyDescent="0.25">
      <c r="A7" t="s">
        <v>923</v>
      </c>
      <c r="B7">
        <v>74</v>
      </c>
      <c r="D7" t="s">
        <v>924</v>
      </c>
    </row>
    <row r="8" spans="1:4" x14ac:dyDescent="0.25">
      <c r="A8" s="1" t="s">
        <v>981</v>
      </c>
      <c r="B8">
        <v>103</v>
      </c>
      <c r="D8" t="s">
        <v>982</v>
      </c>
    </row>
    <row r="9" spans="1:4" x14ac:dyDescent="0.25">
      <c r="A9" t="s">
        <v>1151</v>
      </c>
      <c r="B9">
        <v>188</v>
      </c>
      <c r="D9" t="s">
        <v>1152</v>
      </c>
    </row>
    <row r="10" spans="1:4" x14ac:dyDescent="0.25">
      <c r="A10" t="s">
        <v>843</v>
      </c>
      <c r="B10">
        <v>34</v>
      </c>
      <c r="D10" t="s">
        <v>844</v>
      </c>
    </row>
    <row r="11" spans="1:4" x14ac:dyDescent="0.25">
      <c r="A11" t="s">
        <v>1231</v>
      </c>
      <c r="B11">
        <v>229</v>
      </c>
      <c r="D11" t="s">
        <v>1232</v>
      </c>
    </row>
    <row r="12" spans="1:4" x14ac:dyDescent="0.25">
      <c r="A12" t="s">
        <v>985</v>
      </c>
      <c r="B12">
        <v>105</v>
      </c>
      <c r="D12" t="s">
        <v>986</v>
      </c>
    </row>
    <row r="13" spans="1:4" x14ac:dyDescent="0.25">
      <c r="A13" t="s">
        <v>971</v>
      </c>
      <c r="B13">
        <v>98</v>
      </c>
      <c r="D13" t="s">
        <v>972</v>
      </c>
    </row>
    <row r="14" spans="1:4" x14ac:dyDescent="0.25">
      <c r="A14" t="s">
        <v>1235</v>
      </c>
      <c r="B14">
        <v>231</v>
      </c>
      <c r="D14" t="s">
        <v>1236</v>
      </c>
    </row>
    <row r="15" spans="1:4" x14ac:dyDescent="0.25">
      <c r="A15" s="1" t="s">
        <v>847</v>
      </c>
      <c r="B15">
        <v>36</v>
      </c>
      <c r="D15" t="s">
        <v>848</v>
      </c>
    </row>
    <row r="16" spans="1:4" x14ac:dyDescent="0.25">
      <c r="A16" t="s">
        <v>917</v>
      </c>
      <c r="B16">
        <v>71</v>
      </c>
      <c r="D16" t="s">
        <v>918</v>
      </c>
    </row>
    <row r="17" spans="1:4" x14ac:dyDescent="0.25">
      <c r="A17" t="s">
        <v>953</v>
      </c>
      <c r="B17">
        <v>89</v>
      </c>
      <c r="D17" t="s">
        <v>954</v>
      </c>
    </row>
    <row r="18" spans="1:4" x14ac:dyDescent="0.25">
      <c r="A18" t="s">
        <v>1011</v>
      </c>
      <c r="B18">
        <v>118</v>
      </c>
      <c r="D18" t="s">
        <v>1012</v>
      </c>
    </row>
    <row r="19" spans="1:4" x14ac:dyDescent="0.25">
      <c r="A19" t="s">
        <v>1039</v>
      </c>
      <c r="B19">
        <v>132</v>
      </c>
      <c r="D19" t="s">
        <v>1040</v>
      </c>
    </row>
    <row r="20" spans="1:4" x14ac:dyDescent="0.25">
      <c r="A20" t="s">
        <v>979</v>
      </c>
      <c r="B20">
        <v>102</v>
      </c>
      <c r="D20" t="s">
        <v>980</v>
      </c>
    </row>
    <row r="21" spans="1:4" x14ac:dyDescent="0.25">
      <c r="A21" t="s">
        <v>1041</v>
      </c>
      <c r="B21">
        <v>133</v>
      </c>
      <c r="D21" t="s">
        <v>1042</v>
      </c>
    </row>
    <row r="22" spans="1:4" x14ac:dyDescent="0.25">
      <c r="A22" t="s">
        <v>1173</v>
      </c>
      <c r="B22">
        <v>200</v>
      </c>
      <c r="D22" t="s">
        <v>1174</v>
      </c>
    </row>
    <row r="23" spans="1:4" x14ac:dyDescent="0.25">
      <c r="A23" t="s">
        <v>859</v>
      </c>
      <c r="B23">
        <v>42</v>
      </c>
      <c r="D23" t="s">
        <v>860</v>
      </c>
    </row>
    <row r="24" spans="1:4" x14ac:dyDescent="0.25">
      <c r="A24" t="s">
        <v>823</v>
      </c>
      <c r="B24">
        <v>24</v>
      </c>
      <c r="D24" t="s">
        <v>824</v>
      </c>
    </row>
    <row r="25" spans="1:4" x14ac:dyDescent="0.25">
      <c r="A25" t="s">
        <v>1053</v>
      </c>
      <c r="B25">
        <v>139</v>
      </c>
      <c r="D25" t="s">
        <v>1054</v>
      </c>
    </row>
    <row r="26" spans="1:4" x14ac:dyDescent="0.25">
      <c r="A26" t="s">
        <v>1081</v>
      </c>
      <c r="B26">
        <v>153</v>
      </c>
      <c r="D26" t="s">
        <v>1082</v>
      </c>
    </row>
    <row r="27" spans="1:4" x14ac:dyDescent="0.25">
      <c r="A27" t="s">
        <v>837</v>
      </c>
      <c r="B27">
        <v>31</v>
      </c>
      <c r="D27" t="s">
        <v>838</v>
      </c>
    </row>
    <row r="28" spans="1:4" x14ac:dyDescent="0.25">
      <c r="A28" t="s">
        <v>983</v>
      </c>
      <c r="B28">
        <v>104</v>
      </c>
      <c r="D28" t="s">
        <v>984</v>
      </c>
    </row>
    <row r="29" spans="1:4" x14ac:dyDescent="0.25">
      <c r="A29" t="s">
        <v>973</v>
      </c>
      <c r="B29">
        <v>99</v>
      </c>
      <c r="D29" t="s">
        <v>974</v>
      </c>
    </row>
    <row r="30" spans="1:4" x14ac:dyDescent="0.25">
      <c r="A30" t="s">
        <v>1223</v>
      </c>
      <c r="B30">
        <v>225</v>
      </c>
      <c r="D30" t="s">
        <v>1224</v>
      </c>
    </row>
    <row r="31" spans="1:4" x14ac:dyDescent="0.25">
      <c r="A31" t="s">
        <v>997</v>
      </c>
      <c r="B31">
        <v>111</v>
      </c>
      <c r="D31" t="s">
        <v>998</v>
      </c>
    </row>
    <row r="32" spans="1:4" x14ac:dyDescent="0.25">
      <c r="A32" t="s">
        <v>995</v>
      </c>
      <c r="B32">
        <v>110</v>
      </c>
      <c r="D32" t="s">
        <v>996</v>
      </c>
    </row>
    <row r="33" spans="1:4" x14ac:dyDescent="0.25">
      <c r="A33" t="s">
        <v>1209</v>
      </c>
      <c r="B33">
        <v>218</v>
      </c>
      <c r="D33" t="s">
        <v>1210</v>
      </c>
    </row>
    <row r="34" spans="1:4" x14ac:dyDescent="0.25">
      <c r="A34" t="s">
        <v>975</v>
      </c>
      <c r="B34">
        <v>100</v>
      </c>
      <c r="D34" t="s">
        <v>976</v>
      </c>
    </row>
    <row r="35" spans="1:4" x14ac:dyDescent="0.25">
      <c r="A35" t="s">
        <v>1217</v>
      </c>
      <c r="B35">
        <v>222</v>
      </c>
      <c r="D35" t="s">
        <v>1218</v>
      </c>
    </row>
    <row r="36" spans="1:4" x14ac:dyDescent="0.25">
      <c r="A36" t="s">
        <v>915</v>
      </c>
      <c r="B36">
        <v>70</v>
      </c>
      <c r="D36" t="s">
        <v>916</v>
      </c>
    </row>
    <row r="37" spans="1:4" x14ac:dyDescent="0.25">
      <c r="A37" t="s">
        <v>1219</v>
      </c>
      <c r="B37">
        <v>223</v>
      </c>
      <c r="D37" t="s">
        <v>1220</v>
      </c>
    </row>
    <row r="38" spans="1:4" x14ac:dyDescent="0.25">
      <c r="A38" t="s">
        <v>817</v>
      </c>
      <c r="B38">
        <v>21</v>
      </c>
      <c r="D38" t="s">
        <v>818</v>
      </c>
    </row>
    <row r="39" spans="1:4" x14ac:dyDescent="0.25">
      <c r="A39" t="s">
        <v>1243</v>
      </c>
      <c r="B39">
        <v>235</v>
      </c>
      <c r="D39" t="s">
        <v>1244</v>
      </c>
    </row>
    <row r="40" spans="1:4" x14ac:dyDescent="0.25">
      <c r="A40" t="s">
        <v>795</v>
      </c>
      <c r="B40">
        <v>10</v>
      </c>
      <c r="D40" t="s">
        <v>796</v>
      </c>
    </row>
    <row r="41" spans="1:4" x14ac:dyDescent="0.25">
      <c r="A41" t="s">
        <v>1162</v>
      </c>
      <c r="B41">
        <v>194</v>
      </c>
      <c r="D41" t="s">
        <v>1163</v>
      </c>
    </row>
    <row r="42" spans="1:4" x14ac:dyDescent="0.25">
      <c r="A42" t="s">
        <v>947</v>
      </c>
      <c r="B42">
        <v>86</v>
      </c>
      <c r="D42" t="s">
        <v>948</v>
      </c>
    </row>
    <row r="43" spans="1:4" x14ac:dyDescent="0.25">
      <c r="A43" t="s">
        <v>1093</v>
      </c>
      <c r="B43">
        <v>159</v>
      </c>
      <c r="D43" t="s">
        <v>1094</v>
      </c>
    </row>
    <row r="44" spans="1:4" x14ac:dyDescent="0.25">
      <c r="A44" t="s">
        <v>1089</v>
      </c>
      <c r="B44">
        <v>157</v>
      </c>
      <c r="D44" t="s">
        <v>1090</v>
      </c>
    </row>
    <row r="45" spans="1:4" x14ac:dyDescent="0.25">
      <c r="A45" t="s">
        <v>851</v>
      </c>
      <c r="B45">
        <v>38</v>
      </c>
      <c r="D45" t="s">
        <v>852</v>
      </c>
    </row>
    <row r="46" spans="1:4" x14ac:dyDescent="0.25">
      <c r="A46" t="s">
        <v>789</v>
      </c>
      <c r="B46">
        <v>7</v>
      </c>
      <c r="D46" t="s">
        <v>790</v>
      </c>
    </row>
    <row r="47" spans="1:4" x14ac:dyDescent="0.25">
      <c r="A47" t="s">
        <v>1169</v>
      </c>
      <c r="B47">
        <v>198</v>
      </c>
      <c r="D47" t="s">
        <v>1170</v>
      </c>
    </row>
    <row r="48" spans="1:4" x14ac:dyDescent="0.25">
      <c r="A48" t="s">
        <v>1191</v>
      </c>
      <c r="B48">
        <v>209</v>
      </c>
      <c r="D48" t="s">
        <v>1192</v>
      </c>
    </row>
    <row r="49" spans="1:4" x14ac:dyDescent="0.25">
      <c r="A49" t="s">
        <v>861</v>
      </c>
      <c r="B49">
        <v>43</v>
      </c>
      <c r="D49" t="s">
        <v>862</v>
      </c>
    </row>
    <row r="50" spans="1:4" x14ac:dyDescent="0.25">
      <c r="A50" t="s">
        <v>1091</v>
      </c>
      <c r="B50">
        <v>158</v>
      </c>
      <c r="D50" t="s">
        <v>1092</v>
      </c>
    </row>
    <row r="51" spans="1:4" x14ac:dyDescent="0.25">
      <c r="A51" t="s">
        <v>913</v>
      </c>
      <c r="B51">
        <v>69</v>
      </c>
      <c r="D51" t="s">
        <v>914</v>
      </c>
    </row>
    <row r="52" spans="1:4" x14ac:dyDescent="0.25">
      <c r="A52" t="s">
        <v>815</v>
      </c>
      <c r="B52">
        <v>20</v>
      </c>
      <c r="D52" t="s">
        <v>816</v>
      </c>
    </row>
    <row r="53" spans="1:4" x14ac:dyDescent="0.25">
      <c r="A53" t="s">
        <v>989</v>
      </c>
      <c r="B53">
        <v>107</v>
      </c>
      <c r="D53" t="s">
        <v>990</v>
      </c>
    </row>
    <row r="54" spans="1:4" x14ac:dyDescent="0.25">
      <c r="A54" t="s">
        <v>957</v>
      </c>
      <c r="B54">
        <v>91</v>
      </c>
      <c r="D54" t="s">
        <v>958</v>
      </c>
    </row>
    <row r="55" spans="1:4" x14ac:dyDescent="0.25">
      <c r="A55" t="s">
        <v>1015</v>
      </c>
      <c r="B55">
        <v>120</v>
      </c>
      <c r="D55" t="s">
        <v>1016</v>
      </c>
    </row>
    <row r="56" spans="1:4" x14ac:dyDescent="0.25">
      <c r="A56" s="1" t="s">
        <v>931</v>
      </c>
      <c r="B56">
        <v>78</v>
      </c>
      <c r="D56" t="s">
        <v>932</v>
      </c>
    </row>
    <row r="57" spans="1:4" x14ac:dyDescent="0.25">
      <c r="A57" t="s">
        <v>877</v>
      </c>
      <c r="B57">
        <v>51</v>
      </c>
      <c r="D57" t="s">
        <v>878</v>
      </c>
    </row>
    <row r="58" spans="1:4" x14ac:dyDescent="0.25">
      <c r="A58" t="s">
        <v>1113</v>
      </c>
      <c r="B58">
        <v>169</v>
      </c>
      <c r="D58" t="s">
        <v>1114</v>
      </c>
    </row>
    <row r="59" spans="1:4" x14ac:dyDescent="0.25">
      <c r="A59" t="s">
        <v>1205</v>
      </c>
      <c r="B59">
        <v>216</v>
      </c>
      <c r="D59" t="s">
        <v>1206</v>
      </c>
    </row>
    <row r="60" spans="1:4" x14ac:dyDescent="0.25">
      <c r="A60" t="s">
        <v>793</v>
      </c>
      <c r="B60">
        <v>9</v>
      </c>
      <c r="D60" t="s">
        <v>794</v>
      </c>
    </row>
    <row r="61" spans="1:4" x14ac:dyDescent="0.25">
      <c r="A61" t="s">
        <v>1237</v>
      </c>
      <c r="B61">
        <v>232</v>
      </c>
      <c r="D61" t="s">
        <v>1238</v>
      </c>
    </row>
    <row r="62" spans="1:4" x14ac:dyDescent="0.25">
      <c r="A62" t="s">
        <v>869</v>
      </c>
      <c r="B62">
        <v>47</v>
      </c>
      <c r="D62" t="s">
        <v>870</v>
      </c>
    </row>
    <row r="63" spans="1:4" x14ac:dyDescent="0.25">
      <c r="A63" t="s">
        <v>819</v>
      </c>
      <c r="B63">
        <v>22</v>
      </c>
      <c r="D63" t="s">
        <v>820</v>
      </c>
    </row>
    <row r="64" spans="1:4" x14ac:dyDescent="0.25">
      <c r="A64" t="s">
        <v>961</v>
      </c>
      <c r="B64">
        <v>93</v>
      </c>
      <c r="D64" t="s">
        <v>962</v>
      </c>
    </row>
    <row r="65" spans="1:4" x14ac:dyDescent="0.25">
      <c r="A65" t="s">
        <v>831</v>
      </c>
      <c r="B65">
        <v>28</v>
      </c>
      <c r="D65" t="s">
        <v>832</v>
      </c>
    </row>
    <row r="66" spans="1:4" x14ac:dyDescent="0.25">
      <c r="A66" t="s">
        <v>919</v>
      </c>
      <c r="B66">
        <v>72</v>
      </c>
      <c r="D66" t="s">
        <v>920</v>
      </c>
    </row>
    <row r="67" spans="1:4" x14ac:dyDescent="0.25">
      <c r="A67" t="s">
        <v>1193</v>
      </c>
      <c r="B67">
        <v>210</v>
      </c>
      <c r="D67" t="s">
        <v>1194</v>
      </c>
    </row>
    <row r="68" spans="1:4" x14ac:dyDescent="0.25">
      <c r="A68" t="s">
        <v>1005</v>
      </c>
      <c r="B68">
        <v>115</v>
      </c>
      <c r="D68" t="s">
        <v>1006</v>
      </c>
    </row>
    <row r="69" spans="1:4" x14ac:dyDescent="0.25">
      <c r="A69" t="s">
        <v>1177</v>
      </c>
      <c r="B69">
        <v>202</v>
      </c>
      <c r="D69" t="s">
        <v>1178</v>
      </c>
    </row>
    <row r="70" spans="1:4" x14ac:dyDescent="0.25">
      <c r="A70" t="s">
        <v>779</v>
      </c>
      <c r="B70">
        <v>2</v>
      </c>
      <c r="D70" t="s">
        <v>780</v>
      </c>
    </row>
    <row r="71" spans="1:4" x14ac:dyDescent="0.25">
      <c r="A71" t="s">
        <v>791</v>
      </c>
      <c r="B71">
        <v>8</v>
      </c>
      <c r="D71" t="s">
        <v>792</v>
      </c>
    </row>
    <row r="72" spans="1:4" x14ac:dyDescent="0.25">
      <c r="A72" t="s">
        <v>1211</v>
      </c>
      <c r="B72">
        <v>219</v>
      </c>
      <c r="D72" t="s">
        <v>1212</v>
      </c>
    </row>
    <row r="73" spans="1:4" x14ac:dyDescent="0.25">
      <c r="A73" t="s">
        <v>1249</v>
      </c>
      <c r="B73">
        <v>238</v>
      </c>
      <c r="D73" t="s">
        <v>1250</v>
      </c>
    </row>
    <row r="74" spans="1:4" x14ac:dyDescent="0.25">
      <c r="A74" t="s">
        <v>1149</v>
      </c>
      <c r="B74">
        <v>187</v>
      </c>
      <c r="D74" t="s">
        <v>1150</v>
      </c>
    </row>
    <row r="75" spans="1:4" x14ac:dyDescent="0.25">
      <c r="A75" t="s">
        <v>1253</v>
      </c>
      <c r="B75">
        <v>240</v>
      </c>
      <c r="D75" t="s">
        <v>1254</v>
      </c>
    </row>
    <row r="76" spans="1:4" x14ac:dyDescent="0.25">
      <c r="A76" t="s">
        <v>821</v>
      </c>
      <c r="B76">
        <v>23</v>
      </c>
      <c r="D76" t="s">
        <v>822</v>
      </c>
    </row>
    <row r="77" spans="1:4" x14ac:dyDescent="0.25">
      <c r="A77" t="s">
        <v>887</v>
      </c>
      <c r="B77">
        <v>56</v>
      </c>
      <c r="D77" t="s">
        <v>888</v>
      </c>
    </row>
    <row r="78" spans="1:4" x14ac:dyDescent="0.25">
      <c r="A78" t="s">
        <v>807</v>
      </c>
      <c r="B78">
        <v>16</v>
      </c>
      <c r="D78" t="s">
        <v>808</v>
      </c>
    </row>
    <row r="79" spans="1:4" x14ac:dyDescent="0.25">
      <c r="A79" t="s">
        <v>993</v>
      </c>
      <c r="B79">
        <v>109</v>
      </c>
      <c r="D79" t="s">
        <v>994</v>
      </c>
    </row>
    <row r="80" spans="1:4" x14ac:dyDescent="0.25">
      <c r="A80" t="s">
        <v>1075</v>
      </c>
      <c r="B80">
        <v>150</v>
      </c>
      <c r="D80" t="s">
        <v>1076</v>
      </c>
    </row>
    <row r="81" spans="1:4" x14ac:dyDescent="0.25">
      <c r="A81" t="s">
        <v>1027</v>
      </c>
      <c r="B81">
        <v>126</v>
      </c>
      <c r="D81" t="s">
        <v>1028</v>
      </c>
    </row>
    <row r="82" spans="1:4" x14ac:dyDescent="0.25">
      <c r="A82" t="s">
        <v>1179</v>
      </c>
      <c r="B82">
        <v>203</v>
      </c>
      <c r="D82" t="s">
        <v>1180</v>
      </c>
    </row>
    <row r="83" spans="1:4" x14ac:dyDescent="0.25">
      <c r="A83" t="s">
        <v>1009</v>
      </c>
      <c r="B83">
        <v>117</v>
      </c>
      <c r="D83" t="s">
        <v>1010</v>
      </c>
    </row>
    <row r="84" spans="1:4" x14ac:dyDescent="0.25">
      <c r="A84" t="s">
        <v>1051</v>
      </c>
      <c r="B84">
        <v>138</v>
      </c>
      <c r="D84" t="s">
        <v>1052</v>
      </c>
    </row>
    <row r="85" spans="1:4" x14ac:dyDescent="0.25">
      <c r="A85" t="s">
        <v>849</v>
      </c>
      <c r="B85">
        <v>37</v>
      </c>
      <c r="D85" t="s">
        <v>850</v>
      </c>
    </row>
    <row r="86" spans="1:4" x14ac:dyDescent="0.25">
      <c r="A86" t="s">
        <v>925</v>
      </c>
      <c r="B86">
        <v>75</v>
      </c>
      <c r="D86" t="s">
        <v>926</v>
      </c>
    </row>
    <row r="87" spans="1:4" x14ac:dyDescent="0.25">
      <c r="A87" t="s">
        <v>805</v>
      </c>
      <c r="B87">
        <v>15</v>
      </c>
      <c r="D87" t="s">
        <v>806</v>
      </c>
    </row>
    <row r="88" spans="1:4" x14ac:dyDescent="0.25">
      <c r="A88" t="s">
        <v>871</v>
      </c>
      <c r="B88">
        <v>48</v>
      </c>
      <c r="D88" t="s">
        <v>872</v>
      </c>
    </row>
    <row r="89" spans="1:4" x14ac:dyDescent="0.25">
      <c r="A89" t="s">
        <v>1197</v>
      </c>
      <c r="B89">
        <v>212</v>
      </c>
      <c r="D89" t="s">
        <v>1198</v>
      </c>
    </row>
    <row r="90" spans="1:4" x14ac:dyDescent="0.25">
      <c r="A90" t="s">
        <v>1057</v>
      </c>
      <c r="B90">
        <v>141</v>
      </c>
      <c r="D90" t="s">
        <v>1058</v>
      </c>
    </row>
    <row r="91" spans="1:4" x14ac:dyDescent="0.25">
      <c r="A91" t="s">
        <v>813</v>
      </c>
      <c r="B91">
        <v>19</v>
      </c>
      <c r="D91" t="s">
        <v>814</v>
      </c>
    </row>
    <row r="92" spans="1:4" x14ac:dyDescent="0.25">
      <c r="A92" t="s">
        <v>907</v>
      </c>
      <c r="B92">
        <v>66</v>
      </c>
      <c r="D92" t="s">
        <v>908</v>
      </c>
    </row>
    <row r="93" spans="1:4" x14ac:dyDescent="0.25">
      <c r="A93" t="s">
        <v>1103</v>
      </c>
      <c r="B93">
        <v>164</v>
      </c>
      <c r="D93" t="s">
        <v>1104</v>
      </c>
    </row>
    <row r="94" spans="1:4" x14ac:dyDescent="0.25">
      <c r="A94" t="s">
        <v>1245</v>
      </c>
      <c r="B94">
        <v>236</v>
      </c>
      <c r="D94" t="s">
        <v>1246</v>
      </c>
    </row>
    <row r="95" spans="1:4" x14ac:dyDescent="0.25">
      <c r="A95" t="s">
        <v>999</v>
      </c>
      <c r="B95">
        <v>112</v>
      </c>
      <c r="D95" t="s">
        <v>1000</v>
      </c>
    </row>
    <row r="96" spans="1:4" x14ac:dyDescent="0.25">
      <c r="A96" t="s">
        <v>855</v>
      </c>
      <c r="B96">
        <v>40</v>
      </c>
      <c r="D96" t="s">
        <v>856</v>
      </c>
    </row>
    <row r="97" spans="1:4" x14ac:dyDescent="0.25">
      <c r="A97" t="s">
        <v>835</v>
      </c>
      <c r="B97">
        <v>30</v>
      </c>
      <c r="D97" t="s">
        <v>836</v>
      </c>
    </row>
    <row r="98" spans="1:4" x14ac:dyDescent="0.25">
      <c r="A98" t="s">
        <v>865</v>
      </c>
      <c r="B98">
        <v>45</v>
      </c>
      <c r="D98" t="s">
        <v>866</v>
      </c>
    </row>
    <row r="99" spans="1:4" x14ac:dyDescent="0.25">
      <c r="A99" t="s">
        <v>1213</v>
      </c>
      <c r="B99">
        <v>220</v>
      </c>
      <c r="D99" t="s">
        <v>1214</v>
      </c>
    </row>
    <row r="100" spans="1:4" x14ac:dyDescent="0.25">
      <c r="A100" t="s">
        <v>1025</v>
      </c>
      <c r="B100">
        <v>125</v>
      </c>
      <c r="D100" t="s">
        <v>1026</v>
      </c>
    </row>
    <row r="101" spans="1:4" x14ac:dyDescent="0.25">
      <c r="A101" t="s">
        <v>969</v>
      </c>
      <c r="B101">
        <v>97</v>
      </c>
      <c r="D101" t="s">
        <v>970</v>
      </c>
    </row>
    <row r="102" spans="1:4" x14ac:dyDescent="0.25">
      <c r="A102" t="s">
        <v>803</v>
      </c>
      <c r="B102">
        <v>14</v>
      </c>
      <c r="D102" t="s">
        <v>804</v>
      </c>
    </row>
    <row r="103" spans="1:4" x14ac:dyDescent="0.25">
      <c r="A103" t="s">
        <v>1156</v>
      </c>
      <c r="B103">
        <v>191</v>
      </c>
      <c r="D103" t="s">
        <v>1157</v>
      </c>
    </row>
    <row r="104" spans="1:4" x14ac:dyDescent="0.25">
      <c r="A104" t="s">
        <v>885</v>
      </c>
      <c r="B104">
        <v>55</v>
      </c>
      <c r="D104" t="s">
        <v>886</v>
      </c>
    </row>
    <row r="105" spans="1:4" x14ac:dyDescent="0.25">
      <c r="A105" t="s">
        <v>777</v>
      </c>
      <c r="B105">
        <v>1</v>
      </c>
      <c r="D105" t="s">
        <v>778</v>
      </c>
    </row>
    <row r="106" spans="1:4" x14ac:dyDescent="0.25">
      <c r="A106" t="s">
        <v>1111</v>
      </c>
      <c r="B106">
        <v>168</v>
      </c>
      <c r="D106" t="s">
        <v>1112</v>
      </c>
    </row>
    <row r="107" spans="1:4" x14ac:dyDescent="0.25">
      <c r="A107" t="s">
        <v>935</v>
      </c>
      <c r="B107">
        <v>80</v>
      </c>
      <c r="D107" t="s">
        <v>936</v>
      </c>
    </row>
    <row r="108" spans="1:4" x14ac:dyDescent="0.25">
      <c r="A108" t="s">
        <v>1085</v>
      </c>
      <c r="B108">
        <v>155</v>
      </c>
      <c r="D108" t="s">
        <v>1086</v>
      </c>
    </row>
    <row r="109" spans="1:4" x14ac:dyDescent="0.25">
      <c r="A109" t="s">
        <v>1164</v>
      </c>
      <c r="B109">
        <v>195</v>
      </c>
      <c r="D109" t="s">
        <v>1165</v>
      </c>
    </row>
    <row r="110" spans="1:4" x14ac:dyDescent="0.25">
      <c r="A110" t="s">
        <v>943</v>
      </c>
      <c r="B110">
        <v>84</v>
      </c>
      <c r="D110" t="s">
        <v>944</v>
      </c>
    </row>
    <row r="111" spans="1:4" x14ac:dyDescent="0.25">
      <c r="A111" s="1" t="s">
        <v>863</v>
      </c>
      <c r="B111">
        <v>44</v>
      </c>
      <c r="D111" t="s">
        <v>864</v>
      </c>
    </row>
    <row r="112" spans="1:4" x14ac:dyDescent="0.25">
      <c r="A112" t="s">
        <v>1229</v>
      </c>
      <c r="B112">
        <v>228</v>
      </c>
      <c r="D112" t="s">
        <v>1230</v>
      </c>
    </row>
    <row r="113" spans="1:4" x14ac:dyDescent="0.25">
      <c r="A113" t="s">
        <v>1251</v>
      </c>
      <c r="B113">
        <v>239</v>
      </c>
      <c r="D113" t="s">
        <v>1252</v>
      </c>
    </row>
    <row r="114" spans="1:4" x14ac:dyDescent="0.25">
      <c r="A114" t="s">
        <v>1021</v>
      </c>
      <c r="B114">
        <v>123</v>
      </c>
      <c r="D114" t="s">
        <v>1022</v>
      </c>
    </row>
    <row r="115" spans="1:4" x14ac:dyDescent="0.25">
      <c r="A115" t="s">
        <v>1049</v>
      </c>
      <c r="B115">
        <v>137</v>
      </c>
      <c r="D115" t="s">
        <v>1050</v>
      </c>
    </row>
    <row r="116" spans="1:4" x14ac:dyDescent="0.25">
      <c r="A116" t="s">
        <v>879</v>
      </c>
      <c r="B116">
        <v>52</v>
      </c>
      <c r="D116" t="s">
        <v>880</v>
      </c>
    </row>
    <row r="117" spans="1:4" x14ac:dyDescent="0.25">
      <c r="A117" t="s">
        <v>1207</v>
      </c>
      <c r="B117">
        <v>217</v>
      </c>
      <c r="D117" t="s">
        <v>1208</v>
      </c>
    </row>
    <row r="118" spans="1:4" x14ac:dyDescent="0.25">
      <c r="A118" t="s">
        <v>901</v>
      </c>
      <c r="B118">
        <v>63</v>
      </c>
      <c r="D118" t="s">
        <v>902</v>
      </c>
    </row>
    <row r="119" spans="1:4" x14ac:dyDescent="0.25">
      <c r="A119" t="s">
        <v>1241</v>
      </c>
      <c r="B119">
        <v>234</v>
      </c>
      <c r="D119" t="s">
        <v>1242</v>
      </c>
    </row>
    <row r="120" spans="1:4" x14ac:dyDescent="0.25">
      <c r="A120" t="s">
        <v>1043</v>
      </c>
      <c r="B120">
        <v>134</v>
      </c>
      <c r="D120" t="s">
        <v>1044</v>
      </c>
    </row>
    <row r="121" spans="1:4" x14ac:dyDescent="0.25">
      <c r="A121" t="s">
        <v>1158</v>
      </c>
      <c r="B121">
        <v>192</v>
      </c>
      <c r="D121" t="s">
        <v>1159</v>
      </c>
    </row>
    <row r="122" spans="1:4" x14ac:dyDescent="0.25">
      <c r="A122" t="s">
        <v>933</v>
      </c>
      <c r="B122">
        <v>79</v>
      </c>
      <c r="D122" t="s">
        <v>934</v>
      </c>
    </row>
    <row r="123" spans="1:4" x14ac:dyDescent="0.25">
      <c r="A123" t="s">
        <v>891</v>
      </c>
      <c r="B123">
        <v>58</v>
      </c>
      <c r="D123" t="s">
        <v>892</v>
      </c>
    </row>
    <row r="124" spans="1:4" x14ac:dyDescent="0.25">
      <c r="A124" t="s">
        <v>1127</v>
      </c>
      <c r="B124">
        <v>176</v>
      </c>
      <c r="D124" t="s">
        <v>1128</v>
      </c>
    </row>
    <row r="125" spans="1:4" x14ac:dyDescent="0.25">
      <c r="A125" t="s">
        <v>1121</v>
      </c>
      <c r="B125">
        <v>173</v>
      </c>
      <c r="D125" t="s">
        <v>1122</v>
      </c>
    </row>
    <row r="126" spans="1:4" x14ac:dyDescent="0.25">
      <c r="A126" t="s">
        <v>1175</v>
      </c>
      <c r="B126">
        <v>201</v>
      </c>
      <c r="D126" t="s">
        <v>1176</v>
      </c>
    </row>
    <row r="127" spans="1:4" x14ac:dyDescent="0.25">
      <c r="A127" t="s">
        <v>1125</v>
      </c>
      <c r="B127">
        <v>175</v>
      </c>
      <c r="D127" t="s">
        <v>1126</v>
      </c>
    </row>
    <row r="128" spans="1:4" x14ac:dyDescent="0.25">
      <c r="A128" t="s">
        <v>1255</v>
      </c>
      <c r="B128">
        <v>241</v>
      </c>
      <c r="D128" t="s">
        <v>1256</v>
      </c>
    </row>
    <row r="129" spans="1:4" x14ac:dyDescent="0.25">
      <c r="A129" t="s">
        <v>1189</v>
      </c>
      <c r="B129">
        <v>208</v>
      </c>
      <c r="D129" t="s">
        <v>1190</v>
      </c>
    </row>
    <row r="130" spans="1:4" x14ac:dyDescent="0.25">
      <c r="A130" t="s">
        <v>883</v>
      </c>
      <c r="B130">
        <v>54</v>
      </c>
      <c r="D130" t="s">
        <v>884</v>
      </c>
    </row>
    <row r="131" spans="1:4" x14ac:dyDescent="0.25">
      <c r="A131" t="s">
        <v>787</v>
      </c>
      <c r="B131">
        <v>6</v>
      </c>
      <c r="D131" t="s">
        <v>788</v>
      </c>
    </row>
    <row r="132" spans="1:4" x14ac:dyDescent="0.25">
      <c r="A132" t="s">
        <v>1203</v>
      </c>
      <c r="B132">
        <v>215</v>
      </c>
      <c r="D132" t="s">
        <v>1204</v>
      </c>
    </row>
    <row r="133" spans="1:4" x14ac:dyDescent="0.25">
      <c r="A133" t="s">
        <v>1239</v>
      </c>
      <c r="B133">
        <v>233</v>
      </c>
      <c r="D133" t="s">
        <v>1240</v>
      </c>
    </row>
    <row r="134" spans="1:4" x14ac:dyDescent="0.25">
      <c r="A134" t="s">
        <v>1153</v>
      </c>
      <c r="B134">
        <v>189</v>
      </c>
      <c r="D134" t="s">
        <v>1154</v>
      </c>
    </row>
    <row r="135" spans="1:4" x14ac:dyDescent="0.25">
      <c r="A135" t="s">
        <v>799</v>
      </c>
      <c r="B135">
        <v>12</v>
      </c>
      <c r="D135" t="s">
        <v>800</v>
      </c>
    </row>
    <row r="136" spans="1:4" x14ac:dyDescent="0.25">
      <c r="A136" t="s">
        <v>899</v>
      </c>
      <c r="B136">
        <v>62</v>
      </c>
      <c r="D136" t="s">
        <v>900</v>
      </c>
    </row>
    <row r="137" spans="1:4" x14ac:dyDescent="0.25">
      <c r="A137" t="s">
        <v>1171</v>
      </c>
      <c r="B137">
        <v>199</v>
      </c>
      <c r="D137" t="s">
        <v>1172</v>
      </c>
    </row>
    <row r="138" spans="1:4" x14ac:dyDescent="0.25">
      <c r="A138" t="s">
        <v>895</v>
      </c>
      <c r="B138">
        <v>60</v>
      </c>
      <c r="D138" t="s">
        <v>896</v>
      </c>
    </row>
    <row r="139" spans="1:4" x14ac:dyDescent="0.25">
      <c r="A139" t="s">
        <v>911</v>
      </c>
      <c r="B139">
        <v>68</v>
      </c>
      <c r="D139" t="s">
        <v>912</v>
      </c>
    </row>
    <row r="140" spans="1:4" x14ac:dyDescent="0.25">
      <c r="A140" t="s">
        <v>991</v>
      </c>
      <c r="B140">
        <v>108</v>
      </c>
      <c r="D140" t="s">
        <v>992</v>
      </c>
    </row>
    <row r="141" spans="1:4" x14ac:dyDescent="0.25">
      <c r="A141" t="s">
        <v>833</v>
      </c>
      <c r="B141">
        <v>29</v>
      </c>
      <c r="D141" t="s">
        <v>834</v>
      </c>
    </row>
    <row r="142" spans="1:4" x14ac:dyDescent="0.25">
      <c r="A142" t="s">
        <v>1167</v>
      </c>
      <c r="B142">
        <v>197</v>
      </c>
      <c r="D142" t="s">
        <v>1168</v>
      </c>
    </row>
    <row r="143" spans="1:4" x14ac:dyDescent="0.25">
      <c r="A143" t="s">
        <v>1227</v>
      </c>
      <c r="B143">
        <v>227</v>
      </c>
      <c r="D143" t="s">
        <v>1228</v>
      </c>
    </row>
    <row r="144" spans="1:4" x14ac:dyDescent="0.25">
      <c r="A144" t="s">
        <v>1131</v>
      </c>
      <c r="B144">
        <v>178</v>
      </c>
      <c r="D144" t="s">
        <v>1132</v>
      </c>
    </row>
    <row r="145" spans="1:4" x14ac:dyDescent="0.25">
      <c r="A145" t="s">
        <v>1071</v>
      </c>
      <c r="B145">
        <v>148</v>
      </c>
      <c r="D145" t="s">
        <v>1072</v>
      </c>
    </row>
    <row r="146" spans="1:4" x14ac:dyDescent="0.25">
      <c r="A146" t="s">
        <v>1105</v>
      </c>
      <c r="B146">
        <v>165</v>
      </c>
      <c r="D146" t="s">
        <v>1106</v>
      </c>
    </row>
    <row r="147" spans="1:4" x14ac:dyDescent="0.25">
      <c r="A147" t="s">
        <v>1059</v>
      </c>
      <c r="B147">
        <v>142</v>
      </c>
      <c r="D147" t="s">
        <v>1060</v>
      </c>
    </row>
    <row r="148" spans="1:4" x14ac:dyDescent="0.25">
      <c r="A148" t="s">
        <v>1141</v>
      </c>
      <c r="B148">
        <v>183</v>
      </c>
      <c r="D148" t="s">
        <v>1142</v>
      </c>
    </row>
    <row r="149" spans="1:4" x14ac:dyDescent="0.25">
      <c r="A149" t="s">
        <v>1007</v>
      </c>
      <c r="B149">
        <v>116</v>
      </c>
      <c r="D149" t="s">
        <v>1008</v>
      </c>
    </row>
    <row r="150" spans="1:4" x14ac:dyDescent="0.25">
      <c r="A150" t="s">
        <v>1003</v>
      </c>
      <c r="B150">
        <v>114</v>
      </c>
      <c r="D150" t="s">
        <v>1004</v>
      </c>
    </row>
    <row r="151" spans="1:4" x14ac:dyDescent="0.25">
      <c r="A151" t="s">
        <v>1035</v>
      </c>
      <c r="B151">
        <v>130</v>
      </c>
      <c r="D151" t="s">
        <v>1036</v>
      </c>
    </row>
    <row r="152" spans="1:4" x14ac:dyDescent="0.25">
      <c r="A152" t="s">
        <v>1095</v>
      </c>
      <c r="B152">
        <v>160</v>
      </c>
      <c r="D152" t="s">
        <v>1096</v>
      </c>
    </row>
    <row r="153" spans="1:4" x14ac:dyDescent="0.25">
      <c r="A153" t="s">
        <v>841</v>
      </c>
      <c r="B153">
        <v>33</v>
      </c>
      <c r="D153" t="s">
        <v>842</v>
      </c>
    </row>
    <row r="154" spans="1:4" x14ac:dyDescent="0.25">
      <c r="A154" t="s">
        <v>1061</v>
      </c>
      <c r="B154">
        <v>143</v>
      </c>
      <c r="D154" t="s">
        <v>1062</v>
      </c>
    </row>
    <row r="155" spans="1:4" x14ac:dyDescent="0.25">
      <c r="A155" t="s">
        <v>825</v>
      </c>
      <c r="B155">
        <v>25</v>
      </c>
      <c r="D155" t="s">
        <v>826</v>
      </c>
    </row>
    <row r="156" spans="1:4" x14ac:dyDescent="0.25">
      <c r="A156" t="s">
        <v>783</v>
      </c>
      <c r="B156">
        <v>4</v>
      </c>
      <c r="D156" t="s">
        <v>784</v>
      </c>
    </row>
    <row r="157" spans="1:4" x14ac:dyDescent="0.25">
      <c r="A157" t="s">
        <v>1233</v>
      </c>
      <c r="B157">
        <v>230</v>
      </c>
      <c r="D157" t="s">
        <v>1234</v>
      </c>
    </row>
    <row r="158" spans="1:4" x14ac:dyDescent="0.25">
      <c r="A158" t="s">
        <v>1097</v>
      </c>
      <c r="B158">
        <v>161</v>
      </c>
      <c r="D158" t="s">
        <v>1098</v>
      </c>
    </row>
    <row r="159" spans="1:4" x14ac:dyDescent="0.25">
      <c r="A159" t="s">
        <v>1145</v>
      </c>
      <c r="B159">
        <v>185</v>
      </c>
      <c r="D159" t="s">
        <v>1146</v>
      </c>
    </row>
    <row r="160" spans="1:4" x14ac:dyDescent="0.25">
      <c r="A160" t="s">
        <v>1181</v>
      </c>
      <c r="B160">
        <v>204</v>
      </c>
      <c r="D160" t="s">
        <v>1182</v>
      </c>
    </row>
    <row r="161" spans="1:4" x14ac:dyDescent="0.25">
      <c r="A161" t="s">
        <v>909</v>
      </c>
      <c r="B161">
        <v>67</v>
      </c>
      <c r="D161" t="s">
        <v>910</v>
      </c>
    </row>
    <row r="162" spans="1:4" x14ac:dyDescent="0.25">
      <c r="A162" t="s">
        <v>1107</v>
      </c>
      <c r="B162">
        <v>166</v>
      </c>
      <c r="D162" t="s">
        <v>1108</v>
      </c>
    </row>
    <row r="163" spans="1:4" x14ac:dyDescent="0.25">
      <c r="A163" t="s">
        <v>875</v>
      </c>
      <c r="B163">
        <v>50</v>
      </c>
      <c r="D163" t="s">
        <v>876</v>
      </c>
    </row>
    <row r="164" spans="1:4" x14ac:dyDescent="0.25">
      <c r="A164" t="s">
        <v>1183</v>
      </c>
      <c r="B164">
        <v>205</v>
      </c>
      <c r="D164" t="s">
        <v>1184</v>
      </c>
    </row>
    <row r="165" spans="1:4" x14ac:dyDescent="0.25">
      <c r="A165" t="s">
        <v>1079</v>
      </c>
      <c r="B165">
        <v>152</v>
      </c>
      <c r="D165" t="s">
        <v>1080</v>
      </c>
    </row>
    <row r="166" spans="1:4" x14ac:dyDescent="0.25">
      <c r="A166" t="s">
        <v>1029</v>
      </c>
      <c r="B166">
        <v>127</v>
      </c>
      <c r="D166" t="s">
        <v>1030</v>
      </c>
    </row>
    <row r="167" spans="1:4" x14ac:dyDescent="0.25">
      <c r="A167" t="s">
        <v>1033</v>
      </c>
      <c r="B167">
        <v>129</v>
      </c>
      <c r="D167" t="s">
        <v>1034</v>
      </c>
    </row>
    <row r="168" spans="1:4" x14ac:dyDescent="0.25">
      <c r="A168" t="s">
        <v>977</v>
      </c>
      <c r="B168">
        <v>101</v>
      </c>
      <c r="D168" t="s">
        <v>978</v>
      </c>
    </row>
    <row r="169" spans="1:4" x14ac:dyDescent="0.25">
      <c r="A169" t="s">
        <v>1166</v>
      </c>
      <c r="B169">
        <v>196</v>
      </c>
      <c r="D169" t="s">
        <v>15490</v>
      </c>
    </row>
    <row r="170" spans="1:4" x14ac:dyDescent="0.25">
      <c r="A170" t="s">
        <v>1069</v>
      </c>
      <c r="B170">
        <v>147</v>
      </c>
      <c r="D170" t="s">
        <v>1070</v>
      </c>
    </row>
    <row r="171" spans="1:4" x14ac:dyDescent="0.25">
      <c r="A171" t="s">
        <v>1185</v>
      </c>
      <c r="B171">
        <v>206</v>
      </c>
      <c r="D171" t="s">
        <v>1186</v>
      </c>
    </row>
    <row r="172" spans="1:4" x14ac:dyDescent="0.25">
      <c r="A172" t="s">
        <v>809</v>
      </c>
      <c r="B172">
        <v>17</v>
      </c>
      <c r="D172" t="s">
        <v>810</v>
      </c>
    </row>
    <row r="173" spans="1:4" x14ac:dyDescent="0.25">
      <c r="A173" t="s">
        <v>929</v>
      </c>
      <c r="B173">
        <v>77</v>
      </c>
      <c r="D173" t="s">
        <v>930</v>
      </c>
    </row>
    <row r="174" spans="1:4" x14ac:dyDescent="0.25">
      <c r="A174" t="s">
        <v>811</v>
      </c>
      <c r="B174">
        <v>18</v>
      </c>
      <c r="D174" t="s">
        <v>812</v>
      </c>
    </row>
    <row r="175" spans="1:4" x14ac:dyDescent="0.25">
      <c r="A175" t="s">
        <v>867</v>
      </c>
      <c r="B175">
        <v>46</v>
      </c>
      <c r="D175" t="s">
        <v>868</v>
      </c>
    </row>
    <row r="176" spans="1:4" x14ac:dyDescent="0.25">
      <c r="A176" t="s">
        <v>921</v>
      </c>
      <c r="B176">
        <v>73</v>
      </c>
      <c r="D176" t="s">
        <v>922</v>
      </c>
    </row>
    <row r="177" spans="1:4" x14ac:dyDescent="0.25">
      <c r="A177" t="s">
        <v>959</v>
      </c>
      <c r="B177">
        <v>92</v>
      </c>
      <c r="D177" t="s">
        <v>960</v>
      </c>
    </row>
    <row r="178" spans="1:4" x14ac:dyDescent="0.25">
      <c r="A178" t="s">
        <v>889</v>
      </c>
      <c r="B178">
        <v>57</v>
      </c>
      <c r="D178" t="s">
        <v>890</v>
      </c>
    </row>
    <row r="179" spans="1:4" x14ac:dyDescent="0.25">
      <c r="A179" t="s">
        <v>1147</v>
      </c>
      <c r="B179">
        <v>186</v>
      </c>
      <c r="D179" t="s">
        <v>1148</v>
      </c>
    </row>
    <row r="180" spans="1:4" x14ac:dyDescent="0.25">
      <c r="A180" t="s">
        <v>951</v>
      </c>
      <c r="B180">
        <v>88</v>
      </c>
      <c r="D180" t="s">
        <v>952</v>
      </c>
    </row>
    <row r="181" spans="1:4" x14ac:dyDescent="0.25">
      <c r="A181" t="s">
        <v>945</v>
      </c>
      <c r="B181">
        <v>85</v>
      </c>
      <c r="D181" t="s">
        <v>946</v>
      </c>
    </row>
    <row r="182" spans="1:4" x14ac:dyDescent="0.25">
      <c r="A182" t="s">
        <v>1065</v>
      </c>
      <c r="B182">
        <v>145</v>
      </c>
      <c r="D182" t="s">
        <v>1066</v>
      </c>
    </row>
    <row r="183" spans="1:4" x14ac:dyDescent="0.25">
      <c r="A183" s="1" t="s">
        <v>1037</v>
      </c>
      <c r="B183">
        <v>131</v>
      </c>
      <c r="D183" t="s">
        <v>1038</v>
      </c>
    </row>
    <row r="184" spans="1:4" x14ac:dyDescent="0.25">
      <c r="A184" t="s">
        <v>1195</v>
      </c>
      <c r="B184">
        <v>211</v>
      </c>
      <c r="D184" t="s">
        <v>1196</v>
      </c>
    </row>
    <row r="185" spans="1:4" x14ac:dyDescent="0.25">
      <c r="A185" t="s">
        <v>1031</v>
      </c>
      <c r="B185">
        <v>128</v>
      </c>
      <c r="D185" t="s">
        <v>1032</v>
      </c>
    </row>
    <row r="186" spans="1:4" x14ac:dyDescent="0.25">
      <c r="A186" t="s">
        <v>1215</v>
      </c>
      <c r="B186">
        <v>221</v>
      </c>
      <c r="D186" t="s">
        <v>1216</v>
      </c>
    </row>
    <row r="187" spans="1:4" x14ac:dyDescent="0.25">
      <c r="A187" t="s">
        <v>897</v>
      </c>
      <c r="B187">
        <v>61</v>
      </c>
      <c r="D187" t="s">
        <v>898</v>
      </c>
    </row>
    <row r="188" spans="1:4" x14ac:dyDescent="0.25">
      <c r="A188" t="s">
        <v>1117</v>
      </c>
      <c r="B188">
        <v>171</v>
      </c>
      <c r="D188" t="s">
        <v>1118</v>
      </c>
    </row>
    <row r="189" spans="1:4" x14ac:dyDescent="0.25">
      <c r="A189" t="s">
        <v>967</v>
      </c>
      <c r="B189">
        <v>96</v>
      </c>
      <c r="D189" t="s">
        <v>968</v>
      </c>
    </row>
    <row r="190" spans="1:4" x14ac:dyDescent="0.25">
      <c r="A190" t="s">
        <v>1073</v>
      </c>
      <c r="B190">
        <v>149</v>
      </c>
      <c r="D190" t="s">
        <v>1074</v>
      </c>
    </row>
    <row r="191" spans="1:4" x14ac:dyDescent="0.25">
      <c r="A191" t="s">
        <v>1129</v>
      </c>
      <c r="B191">
        <v>177</v>
      </c>
      <c r="D191" t="s">
        <v>1130</v>
      </c>
    </row>
    <row r="192" spans="1:4" x14ac:dyDescent="0.25">
      <c r="A192" t="s">
        <v>1109</v>
      </c>
      <c r="B192">
        <v>167</v>
      </c>
      <c r="D192" t="s">
        <v>1110</v>
      </c>
    </row>
    <row r="193" spans="1:4" x14ac:dyDescent="0.25">
      <c r="A193" t="s">
        <v>1063</v>
      </c>
      <c r="B193">
        <v>144</v>
      </c>
      <c r="D193" t="s">
        <v>1064</v>
      </c>
    </row>
    <row r="194" spans="1:4" x14ac:dyDescent="0.25">
      <c r="A194" t="s">
        <v>1083</v>
      </c>
      <c r="B194">
        <v>154</v>
      </c>
      <c r="D194" t="s">
        <v>1084</v>
      </c>
    </row>
    <row r="195" spans="1:4" x14ac:dyDescent="0.25">
      <c r="A195" t="s">
        <v>949</v>
      </c>
      <c r="B195">
        <v>87</v>
      </c>
      <c r="D195" t="s">
        <v>950</v>
      </c>
    </row>
    <row r="196" spans="1:4" x14ac:dyDescent="0.25">
      <c r="A196" t="s">
        <v>1133</v>
      </c>
      <c r="B196">
        <v>179</v>
      </c>
      <c r="D196" t="s">
        <v>1134</v>
      </c>
    </row>
    <row r="197" spans="1:4" x14ac:dyDescent="0.25">
      <c r="A197" t="s">
        <v>965</v>
      </c>
      <c r="B197">
        <v>95</v>
      </c>
      <c r="D197" t="s">
        <v>966</v>
      </c>
    </row>
    <row r="198" spans="1:4" x14ac:dyDescent="0.25">
      <c r="A198" t="s">
        <v>857</v>
      </c>
      <c r="B198">
        <v>41</v>
      </c>
      <c r="D198" t="s">
        <v>858</v>
      </c>
    </row>
    <row r="199" spans="1:4" x14ac:dyDescent="0.25">
      <c r="A199" t="s">
        <v>1099</v>
      </c>
      <c r="B199">
        <v>162</v>
      </c>
      <c r="D199" t="s">
        <v>1100</v>
      </c>
    </row>
    <row r="200" spans="1:4" x14ac:dyDescent="0.25">
      <c r="A200" t="s">
        <v>955</v>
      </c>
      <c r="B200">
        <v>90</v>
      </c>
      <c r="D200" t="s">
        <v>956</v>
      </c>
    </row>
    <row r="201" spans="1:4" x14ac:dyDescent="0.25">
      <c r="A201" t="s">
        <v>1077</v>
      </c>
      <c r="B201">
        <v>151</v>
      </c>
      <c r="D201" t="s">
        <v>1078</v>
      </c>
    </row>
    <row r="202" spans="1:4" x14ac:dyDescent="0.25">
      <c r="A202" t="s">
        <v>1201</v>
      </c>
      <c r="B202">
        <v>214</v>
      </c>
      <c r="D202" t="s">
        <v>1202</v>
      </c>
    </row>
    <row r="203" spans="1:4" x14ac:dyDescent="0.25">
      <c r="A203" t="s">
        <v>905</v>
      </c>
      <c r="B203">
        <v>65</v>
      </c>
      <c r="D203" t="s">
        <v>906</v>
      </c>
    </row>
    <row r="204" spans="1:4" x14ac:dyDescent="0.25">
      <c r="A204" t="s">
        <v>963</v>
      </c>
      <c r="B204">
        <v>94</v>
      </c>
      <c r="D204" t="s">
        <v>964</v>
      </c>
    </row>
    <row r="205" spans="1:4" x14ac:dyDescent="0.25">
      <c r="A205" t="s">
        <v>1001</v>
      </c>
      <c r="B205">
        <v>113</v>
      </c>
      <c r="D205" t="s">
        <v>1002</v>
      </c>
    </row>
    <row r="206" spans="1:4" x14ac:dyDescent="0.25">
      <c r="A206" t="s">
        <v>1101</v>
      </c>
      <c r="B206">
        <v>163</v>
      </c>
      <c r="D206" t="s">
        <v>1102</v>
      </c>
    </row>
    <row r="207" spans="1:4" x14ac:dyDescent="0.25">
      <c r="A207" t="s">
        <v>1013</v>
      </c>
      <c r="B207">
        <v>119</v>
      </c>
      <c r="D207" t="s">
        <v>1014</v>
      </c>
    </row>
    <row r="208" spans="1:4" x14ac:dyDescent="0.25">
      <c r="A208" t="s">
        <v>881</v>
      </c>
      <c r="B208">
        <v>53</v>
      </c>
      <c r="D208" t="s">
        <v>882</v>
      </c>
    </row>
    <row r="209" spans="1:4" x14ac:dyDescent="0.25">
      <c r="A209" t="s">
        <v>845</v>
      </c>
      <c r="B209">
        <v>35</v>
      </c>
      <c r="D209" t="s">
        <v>846</v>
      </c>
    </row>
    <row r="210" spans="1:4" x14ac:dyDescent="0.25">
      <c r="A210" t="s">
        <v>1155</v>
      </c>
      <c r="B210">
        <v>190</v>
      </c>
      <c r="D210" s="3" t="s">
        <v>15491</v>
      </c>
    </row>
    <row r="211" spans="1:4" x14ac:dyDescent="0.25">
      <c r="A211" t="s">
        <v>839</v>
      </c>
      <c r="B211">
        <v>32</v>
      </c>
      <c r="D211" t="s">
        <v>840</v>
      </c>
    </row>
    <row r="212" spans="1:4" x14ac:dyDescent="0.25">
      <c r="A212" t="s">
        <v>903</v>
      </c>
      <c r="B212">
        <v>64</v>
      </c>
      <c r="D212" t="s">
        <v>904</v>
      </c>
    </row>
    <row r="213" spans="1:4" x14ac:dyDescent="0.25">
      <c r="A213" s="1" t="s">
        <v>941</v>
      </c>
      <c r="B213">
        <v>83</v>
      </c>
      <c r="D213" t="s">
        <v>942</v>
      </c>
    </row>
    <row r="214" spans="1:4" x14ac:dyDescent="0.25">
      <c r="A214" t="s">
        <v>1221</v>
      </c>
      <c r="B214">
        <v>224</v>
      </c>
      <c r="D214" t="s">
        <v>1222</v>
      </c>
    </row>
    <row r="215" spans="1:4" x14ac:dyDescent="0.25">
      <c r="A215" t="s">
        <v>1087</v>
      </c>
      <c r="B215">
        <v>156</v>
      </c>
      <c r="D215" t="s">
        <v>1088</v>
      </c>
    </row>
    <row r="216" spans="1:4" x14ac:dyDescent="0.25">
      <c r="A216" t="s">
        <v>1115</v>
      </c>
      <c r="B216">
        <v>170</v>
      </c>
      <c r="D216" t="s">
        <v>1116</v>
      </c>
    </row>
    <row r="217" spans="1:4" x14ac:dyDescent="0.25">
      <c r="A217" t="s">
        <v>853</v>
      </c>
      <c r="B217">
        <v>39</v>
      </c>
      <c r="D217" t="s">
        <v>854</v>
      </c>
    </row>
    <row r="218" spans="1:4" x14ac:dyDescent="0.25">
      <c r="A218" t="s">
        <v>1247</v>
      </c>
      <c r="B218">
        <v>237</v>
      </c>
      <c r="D218" t="s">
        <v>1248</v>
      </c>
    </row>
    <row r="219" spans="1:4" x14ac:dyDescent="0.25">
      <c r="A219" t="s">
        <v>1187</v>
      </c>
      <c r="B219">
        <v>207</v>
      </c>
      <c r="D219" t="s">
        <v>1188</v>
      </c>
    </row>
    <row r="220" spans="1:4" x14ac:dyDescent="0.25">
      <c r="A220" t="s">
        <v>873</v>
      </c>
      <c r="B220">
        <v>49</v>
      </c>
      <c r="D220" t="s">
        <v>874</v>
      </c>
    </row>
    <row r="221" spans="1:4" x14ac:dyDescent="0.25">
      <c r="A221" t="s">
        <v>1199</v>
      </c>
      <c r="B221">
        <v>213</v>
      </c>
      <c r="D221" t="s">
        <v>1200</v>
      </c>
    </row>
    <row r="222" spans="1:4" x14ac:dyDescent="0.25">
      <c r="A222" t="s">
        <v>1160</v>
      </c>
      <c r="B222">
        <v>193</v>
      </c>
      <c r="D222" t="s">
        <v>1161</v>
      </c>
    </row>
    <row r="223" spans="1:4" x14ac:dyDescent="0.25">
      <c r="A223" t="s">
        <v>1143</v>
      </c>
      <c r="B223">
        <v>184</v>
      </c>
      <c r="D223" t="s">
        <v>1144</v>
      </c>
    </row>
    <row r="224" spans="1:4" x14ac:dyDescent="0.25">
      <c r="A224" t="s">
        <v>1047</v>
      </c>
      <c r="B224">
        <v>136</v>
      </c>
      <c r="D224" t="s">
        <v>1048</v>
      </c>
    </row>
    <row r="225" spans="1:4" x14ac:dyDescent="0.25">
      <c r="A225" t="s">
        <v>1123</v>
      </c>
      <c r="B225">
        <v>174</v>
      </c>
      <c r="D225" t="s">
        <v>1124</v>
      </c>
    </row>
    <row r="226" spans="1:4" x14ac:dyDescent="0.25">
      <c r="A226" t="s">
        <v>1135</v>
      </c>
      <c r="B226">
        <v>180</v>
      </c>
      <c r="D226" t="s">
        <v>1136</v>
      </c>
    </row>
    <row r="227" spans="1:4" x14ac:dyDescent="0.25">
      <c r="A227" t="s">
        <v>785</v>
      </c>
      <c r="B227">
        <v>5</v>
      </c>
      <c r="D227" t="s">
        <v>786</v>
      </c>
    </row>
    <row r="228" spans="1:4" x14ac:dyDescent="0.25">
      <c r="A228" t="s">
        <v>1139</v>
      </c>
      <c r="B228">
        <v>182</v>
      </c>
      <c r="D228" t="s">
        <v>1140</v>
      </c>
    </row>
    <row r="229" spans="1:4" x14ac:dyDescent="0.25">
      <c r="A229" t="s">
        <v>1019</v>
      </c>
      <c r="B229">
        <v>122</v>
      </c>
      <c r="D229" t="s">
        <v>1020</v>
      </c>
    </row>
    <row r="230" spans="1:4" x14ac:dyDescent="0.25">
      <c r="A230" t="s">
        <v>927</v>
      </c>
      <c r="B230">
        <v>76</v>
      </c>
      <c r="D230" t="s">
        <v>928</v>
      </c>
    </row>
    <row r="231" spans="1:4" x14ac:dyDescent="0.25">
      <c r="A231" t="s">
        <v>1017</v>
      </c>
      <c r="B231">
        <v>121</v>
      </c>
      <c r="D231" t="s">
        <v>1018</v>
      </c>
    </row>
    <row r="232" spans="1:4" x14ac:dyDescent="0.25">
      <c r="A232" t="s">
        <v>893</v>
      </c>
      <c r="B232">
        <v>59</v>
      </c>
      <c r="D232" t="s">
        <v>894</v>
      </c>
    </row>
    <row r="233" spans="1:4" x14ac:dyDescent="0.25">
      <c r="A233" t="s">
        <v>937</v>
      </c>
      <c r="B233">
        <v>81</v>
      </c>
      <c r="D233" t="s">
        <v>938</v>
      </c>
    </row>
    <row r="234" spans="1:4" x14ac:dyDescent="0.25">
      <c r="A234" t="s">
        <v>1225</v>
      </c>
      <c r="B234">
        <v>226</v>
      </c>
      <c r="D234" t="s">
        <v>1226</v>
      </c>
    </row>
    <row r="235" spans="1:4" x14ac:dyDescent="0.25">
      <c r="A235" t="s">
        <v>939</v>
      </c>
      <c r="B235">
        <v>82</v>
      </c>
      <c r="D235" t="s">
        <v>940</v>
      </c>
    </row>
    <row r="236" spans="1:4" x14ac:dyDescent="0.25">
      <c r="A236" t="s">
        <v>1023</v>
      </c>
      <c r="B236">
        <v>124</v>
      </c>
      <c r="D236" t="s">
        <v>1024</v>
      </c>
    </row>
    <row r="237" spans="1:4" x14ac:dyDescent="0.25">
      <c r="A237" t="s">
        <v>1067</v>
      </c>
      <c r="B237">
        <v>146</v>
      </c>
      <c r="D237" t="s">
        <v>1068</v>
      </c>
    </row>
    <row r="238" spans="1:4" x14ac:dyDescent="0.25">
      <c r="A238" t="s">
        <v>797</v>
      </c>
      <c r="B238">
        <v>11</v>
      </c>
      <c r="D238" t="s">
        <v>798</v>
      </c>
    </row>
    <row r="239" spans="1:4" x14ac:dyDescent="0.25">
      <c r="A239" t="s">
        <v>827</v>
      </c>
      <c r="B239">
        <v>26</v>
      </c>
      <c r="D239" t="s">
        <v>828</v>
      </c>
    </row>
    <row r="240" spans="1:4" x14ac:dyDescent="0.25">
      <c r="A240" t="s">
        <v>1137</v>
      </c>
      <c r="B240">
        <v>181</v>
      </c>
      <c r="D240" t="s">
        <v>1138</v>
      </c>
    </row>
    <row r="241" spans="1:4" x14ac:dyDescent="0.25">
      <c r="A241" t="s">
        <v>829</v>
      </c>
      <c r="B241">
        <v>27</v>
      </c>
      <c r="D241" t="s">
        <v>830</v>
      </c>
    </row>
    <row r="242" spans="1:4" x14ac:dyDescent="0.25">
      <c r="A242" t="s">
        <v>1119</v>
      </c>
      <c r="B242">
        <v>172</v>
      </c>
      <c r="D242" t="s">
        <v>1120</v>
      </c>
    </row>
    <row r="243" spans="1:4" x14ac:dyDescent="0.25">
      <c r="A243" t="s">
        <v>16056</v>
      </c>
      <c r="B243">
        <v>242</v>
      </c>
      <c r="D243" t="s">
        <v>16057</v>
      </c>
    </row>
    <row r="244" spans="1:4" x14ac:dyDescent="0.25">
      <c r="A244" t="s">
        <v>16952</v>
      </c>
      <c r="B244">
        <v>243</v>
      </c>
      <c r="D244" t="s">
        <v>16473</v>
      </c>
    </row>
    <row r="245" spans="1:4" x14ac:dyDescent="0.25">
      <c r="A245" t="s">
        <v>16953</v>
      </c>
      <c r="B245">
        <v>244</v>
      </c>
      <c r="D245" t="s">
        <v>16474</v>
      </c>
    </row>
    <row r="246" spans="1:4" x14ac:dyDescent="0.25">
      <c r="A246" t="s">
        <v>16954</v>
      </c>
      <c r="B246">
        <v>245</v>
      </c>
      <c r="D246" t="s">
        <v>16475</v>
      </c>
    </row>
    <row r="247" spans="1:4" x14ac:dyDescent="0.25">
      <c r="A247" t="s">
        <v>16955</v>
      </c>
      <c r="B247">
        <v>246</v>
      </c>
      <c r="D247" t="s">
        <v>16476</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CA48F-5906-454D-8D5D-9A0E7EE2B685}">
  <dimension ref="A1:D34"/>
  <sheetViews>
    <sheetView workbookViewId="0"/>
  </sheetViews>
  <sheetFormatPr defaultRowHeight="15" x14ac:dyDescent="0.25"/>
  <cols>
    <col min="2" max="2" width="13.7109375" customWidth="1"/>
    <col min="3" max="3" width="9.7109375" customWidth="1"/>
    <col min="4" max="4" width="13" customWidth="1"/>
  </cols>
  <sheetData>
    <row r="1" spans="1:4" x14ac:dyDescent="0.25">
      <c r="A1" t="s">
        <v>0</v>
      </c>
      <c r="B1" t="s">
        <v>1</v>
      </c>
      <c r="C1" t="s">
        <v>775</v>
      </c>
      <c r="D1" t="s">
        <v>1263</v>
      </c>
    </row>
    <row r="2" spans="1:4" x14ac:dyDescent="0.25">
      <c r="A2" t="s">
        <v>1264</v>
      </c>
      <c r="B2">
        <v>1</v>
      </c>
      <c r="D2" t="s">
        <v>1138</v>
      </c>
    </row>
    <row r="3" spans="1:4" x14ac:dyDescent="0.25">
      <c r="A3" t="s">
        <v>1265</v>
      </c>
      <c r="B3">
        <v>2</v>
      </c>
      <c r="D3" t="s">
        <v>1266</v>
      </c>
    </row>
    <row r="4" spans="1:4" x14ac:dyDescent="0.25">
      <c r="A4" t="s">
        <v>1267</v>
      </c>
      <c r="B4">
        <v>3</v>
      </c>
      <c r="D4" t="s">
        <v>1268</v>
      </c>
    </row>
    <row r="5" spans="1:4" x14ac:dyDescent="0.25">
      <c r="A5" t="s">
        <v>1269</v>
      </c>
      <c r="B5">
        <v>4</v>
      </c>
      <c r="D5" t="s">
        <v>986</v>
      </c>
    </row>
    <row r="6" spans="1:4" x14ac:dyDescent="0.25">
      <c r="A6" t="s">
        <v>1270</v>
      </c>
      <c r="B6">
        <v>5</v>
      </c>
      <c r="D6" t="s">
        <v>1238</v>
      </c>
    </row>
    <row r="7" spans="1:4" x14ac:dyDescent="0.25">
      <c r="A7" s="1" t="s">
        <v>1271</v>
      </c>
      <c r="B7">
        <v>6</v>
      </c>
      <c r="D7" t="s">
        <v>1272</v>
      </c>
    </row>
    <row r="8" spans="1:4" x14ac:dyDescent="0.25">
      <c r="A8" t="s">
        <v>1273</v>
      </c>
      <c r="B8">
        <v>7</v>
      </c>
      <c r="D8" t="s">
        <v>782</v>
      </c>
    </row>
    <row r="9" spans="1:4" x14ac:dyDescent="0.25">
      <c r="A9" t="s">
        <v>1274</v>
      </c>
      <c r="B9">
        <v>8</v>
      </c>
      <c r="D9" t="s">
        <v>982</v>
      </c>
    </row>
    <row r="10" spans="1:4" x14ac:dyDescent="0.25">
      <c r="A10" t="s">
        <v>1275</v>
      </c>
      <c r="B10">
        <v>9</v>
      </c>
      <c r="D10" t="s">
        <v>884</v>
      </c>
    </row>
    <row r="11" spans="1:4" x14ac:dyDescent="0.25">
      <c r="A11" t="s">
        <v>1276</v>
      </c>
      <c r="B11">
        <v>10</v>
      </c>
      <c r="D11" t="s">
        <v>1178</v>
      </c>
    </row>
    <row r="12" spans="1:4" x14ac:dyDescent="0.25">
      <c r="A12" t="s">
        <v>1277</v>
      </c>
      <c r="B12">
        <v>11</v>
      </c>
      <c r="D12" t="s">
        <v>970</v>
      </c>
    </row>
    <row r="13" spans="1:4" x14ac:dyDescent="0.25">
      <c r="A13" t="s">
        <v>1278</v>
      </c>
      <c r="B13">
        <v>12</v>
      </c>
      <c r="D13" t="s">
        <v>794</v>
      </c>
    </row>
    <row r="14" spans="1:4" x14ac:dyDescent="0.25">
      <c r="A14" t="s">
        <v>1279</v>
      </c>
      <c r="B14">
        <v>13</v>
      </c>
      <c r="D14" t="s">
        <v>1068</v>
      </c>
    </row>
    <row r="15" spans="1:4" x14ac:dyDescent="0.25">
      <c r="A15" t="s">
        <v>1280</v>
      </c>
      <c r="B15">
        <v>14</v>
      </c>
      <c r="D15" t="s">
        <v>1018</v>
      </c>
    </row>
    <row r="16" spans="1:4" x14ac:dyDescent="0.25">
      <c r="A16" t="s">
        <v>1281</v>
      </c>
      <c r="B16">
        <v>15</v>
      </c>
      <c r="D16" t="s">
        <v>1134</v>
      </c>
    </row>
    <row r="17" spans="1:4" x14ac:dyDescent="0.25">
      <c r="A17" t="s">
        <v>1282</v>
      </c>
      <c r="B17">
        <v>16</v>
      </c>
      <c r="D17" t="s">
        <v>906</v>
      </c>
    </row>
    <row r="18" spans="1:4" x14ac:dyDescent="0.25">
      <c r="A18" t="s">
        <v>1283</v>
      </c>
      <c r="B18">
        <v>17</v>
      </c>
      <c r="D18" t="s">
        <v>1284</v>
      </c>
    </row>
    <row r="19" spans="1:4" x14ac:dyDescent="0.25">
      <c r="A19" t="s">
        <v>1285</v>
      </c>
      <c r="B19">
        <v>18</v>
      </c>
      <c r="D19" t="s">
        <v>916</v>
      </c>
    </row>
    <row r="20" spans="1:4" x14ac:dyDescent="0.25">
      <c r="A20" t="s">
        <v>1286</v>
      </c>
      <c r="B20">
        <v>19</v>
      </c>
      <c r="D20" t="s">
        <v>1116</v>
      </c>
    </row>
    <row r="21" spans="1:4" x14ac:dyDescent="0.25">
      <c r="A21" t="s">
        <v>1287</v>
      </c>
      <c r="B21">
        <v>20</v>
      </c>
      <c r="D21" t="s">
        <v>800</v>
      </c>
    </row>
    <row r="22" spans="1:4" x14ac:dyDescent="0.25">
      <c r="A22" t="s">
        <v>1288</v>
      </c>
      <c r="B22">
        <v>21</v>
      </c>
      <c r="D22" t="s">
        <v>790</v>
      </c>
    </row>
    <row r="23" spans="1:4" x14ac:dyDescent="0.25">
      <c r="A23" t="s">
        <v>1289</v>
      </c>
      <c r="B23">
        <v>22</v>
      </c>
      <c r="D23" t="s">
        <v>1290</v>
      </c>
    </row>
    <row r="24" spans="1:4" x14ac:dyDescent="0.25">
      <c r="A24" t="s">
        <v>1291</v>
      </c>
      <c r="B24">
        <v>23</v>
      </c>
      <c r="D24" t="s">
        <v>832</v>
      </c>
    </row>
    <row r="25" spans="1:4" x14ac:dyDescent="0.25">
      <c r="A25" t="s">
        <v>1292</v>
      </c>
      <c r="B25">
        <v>24</v>
      </c>
      <c r="D25" t="s">
        <v>984</v>
      </c>
    </row>
    <row r="26" spans="1:4" x14ac:dyDescent="0.25">
      <c r="A26" t="s">
        <v>1293</v>
      </c>
      <c r="B26">
        <v>25</v>
      </c>
      <c r="D26" t="s">
        <v>964</v>
      </c>
    </row>
    <row r="27" spans="1:4" x14ac:dyDescent="0.25">
      <c r="A27" t="s">
        <v>1294</v>
      </c>
      <c r="B27">
        <v>26</v>
      </c>
      <c r="D27" t="s">
        <v>1052</v>
      </c>
    </row>
    <row r="28" spans="1:4" x14ac:dyDescent="0.25">
      <c r="A28" t="s">
        <v>1295</v>
      </c>
      <c r="B28">
        <v>27</v>
      </c>
      <c r="D28" t="s">
        <v>1056</v>
      </c>
    </row>
    <row r="29" spans="1:4" x14ac:dyDescent="0.25">
      <c r="A29" t="s">
        <v>1296</v>
      </c>
      <c r="B29">
        <v>28</v>
      </c>
      <c r="D29" t="s">
        <v>1297</v>
      </c>
    </row>
    <row r="30" spans="1:4" x14ac:dyDescent="0.25">
      <c r="A30" t="s">
        <v>1298</v>
      </c>
      <c r="B30">
        <v>29</v>
      </c>
      <c r="D30" t="s">
        <v>1299</v>
      </c>
    </row>
    <row r="31" spans="1:4" x14ac:dyDescent="0.25">
      <c r="A31" t="s">
        <v>1300</v>
      </c>
      <c r="B31">
        <v>30</v>
      </c>
      <c r="D31" t="s">
        <v>1010</v>
      </c>
    </row>
    <row r="32" spans="1:4" x14ac:dyDescent="0.25">
      <c r="A32" t="s">
        <v>1301</v>
      </c>
      <c r="B32">
        <v>31</v>
      </c>
      <c r="D32" t="s">
        <v>834</v>
      </c>
    </row>
    <row r="33" spans="1:4" x14ac:dyDescent="0.25">
      <c r="A33" t="s">
        <v>1302</v>
      </c>
      <c r="B33">
        <v>32</v>
      </c>
      <c r="D33" t="s">
        <v>960</v>
      </c>
    </row>
    <row r="34" spans="1:4" x14ac:dyDescent="0.25">
      <c r="A34" t="s">
        <v>1303</v>
      </c>
      <c r="B34">
        <v>33</v>
      </c>
      <c r="D34" t="s">
        <v>1304</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D728E-3C62-43E6-9C61-CF53B74671F9}">
  <dimension ref="A1:B9"/>
  <sheetViews>
    <sheetView workbookViewId="0"/>
  </sheetViews>
  <sheetFormatPr defaultRowHeight="15" x14ac:dyDescent="0.25"/>
  <cols>
    <col min="1" max="1" width="37.5703125" bestFit="1" customWidth="1"/>
    <col min="2" max="2" width="30.85546875" bestFit="1" customWidth="1"/>
  </cols>
  <sheetData>
    <row r="1" spans="1:2" x14ac:dyDescent="0.25">
      <c r="A1" t="s">
        <v>0</v>
      </c>
      <c r="B1" t="s">
        <v>776</v>
      </c>
    </row>
    <row r="2" spans="1:2" x14ac:dyDescent="0.25">
      <c r="A2" t="s">
        <v>1305</v>
      </c>
      <c r="B2" t="s">
        <v>1306</v>
      </c>
    </row>
    <row r="3" spans="1:2" x14ac:dyDescent="0.25">
      <c r="A3" t="s">
        <v>1307</v>
      </c>
      <c r="B3" t="s">
        <v>1308</v>
      </c>
    </row>
    <row r="4" spans="1:2" x14ac:dyDescent="0.25">
      <c r="A4" t="s">
        <v>1309</v>
      </c>
      <c r="B4" t="s">
        <v>1310</v>
      </c>
    </row>
    <row r="5" spans="1:2" x14ac:dyDescent="0.25">
      <c r="A5" t="s">
        <v>1311</v>
      </c>
      <c r="B5" t="s">
        <v>1312</v>
      </c>
    </row>
    <row r="6" spans="1:2" x14ac:dyDescent="0.25">
      <c r="A6" t="s">
        <v>1313</v>
      </c>
      <c r="B6" t="s">
        <v>1314</v>
      </c>
    </row>
    <row r="7" spans="1:2" x14ac:dyDescent="0.25">
      <c r="A7" t="s">
        <v>1315</v>
      </c>
      <c r="B7" t="s">
        <v>1316</v>
      </c>
    </row>
    <row r="8" spans="1:2" x14ac:dyDescent="0.25">
      <c r="A8" t="s">
        <v>1317</v>
      </c>
      <c r="B8" t="s">
        <v>1318</v>
      </c>
    </row>
    <row r="9" spans="1:2" x14ac:dyDescent="0.25">
      <c r="A9" t="s">
        <v>1319</v>
      </c>
      <c r="B9" t="s">
        <v>1320</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1C8E4-B18F-464A-8DAA-5BC4EAEA66D7}">
  <dimension ref="A1:D693"/>
  <sheetViews>
    <sheetView workbookViewId="0"/>
  </sheetViews>
  <sheetFormatPr defaultRowHeight="15" x14ac:dyDescent="0.25"/>
  <cols>
    <col min="1" max="1" width="38.7109375" bestFit="1" customWidth="1"/>
    <col min="2" max="2" width="56.42578125" bestFit="1" customWidth="1"/>
    <col min="3" max="3" width="38.140625" bestFit="1" customWidth="1"/>
    <col min="4" max="4" width="17.85546875" bestFit="1" customWidth="1"/>
  </cols>
  <sheetData>
    <row r="1" spans="1:4" x14ac:dyDescent="0.25">
      <c r="A1" t="s">
        <v>1321</v>
      </c>
      <c r="B1" t="s">
        <v>1323</v>
      </c>
      <c r="C1" t="s">
        <v>1322</v>
      </c>
      <c r="D1" t="s">
        <v>1263</v>
      </c>
    </row>
    <row r="2" spans="1:4" x14ac:dyDescent="0.25">
      <c r="A2" t="s">
        <v>367</v>
      </c>
      <c r="B2" t="str">
        <f>_xlfn.XLOOKUP(drafts_hosts[[#This Row],[hosted_drafts_id]],drafts[id],drafts[title])</f>
        <v>Threequels</v>
      </c>
      <c r="C2" t="s">
        <v>1270</v>
      </c>
      <c r="D2" t="str">
        <f>_xlfn.XLOOKUP(drafts_hosts[[#This Row],[hosts_id]],hosts[id],hosts[host_name])</f>
        <v>Clay Keller</v>
      </c>
    </row>
    <row r="3" spans="1:4" x14ac:dyDescent="0.25">
      <c r="A3" t="s">
        <v>367</v>
      </c>
      <c r="B3" t="str">
        <f>_xlfn.XLOOKUP(drafts_hosts[[#This Row],[hosted_drafts_id]],drafts[id],drafts[title])</f>
        <v>Threequels</v>
      </c>
      <c r="C3" t="s">
        <v>1286</v>
      </c>
      <c r="D3" t="str">
        <f>_xlfn.XLOOKUP(drafts_hosts[[#This Row],[hosts_id]],hosts[id],hosts[host_name])</f>
        <v>Ryan Marker</v>
      </c>
    </row>
    <row r="4" spans="1:4" x14ac:dyDescent="0.25">
      <c r="A4" t="s">
        <v>697</v>
      </c>
      <c r="B4" t="str">
        <f>_xlfn.XLOOKUP(drafts_hosts[[#This Row],[hosted_drafts_id]],drafts[id],drafts[title])</f>
        <v>Visitors From Another Planet</v>
      </c>
      <c r="C4" t="s">
        <v>1270</v>
      </c>
      <c r="D4" t="str">
        <f>_xlfn.XLOOKUP(drafts_hosts[[#This Row],[hosts_id]],hosts[id],hosts[host_name])</f>
        <v>Clay Keller</v>
      </c>
    </row>
    <row r="5" spans="1:4" x14ac:dyDescent="0.25">
      <c r="A5" t="s">
        <v>104</v>
      </c>
      <c r="B5" t="str">
        <f>_xlfn.XLOOKUP(drafts_hosts[[#This Row],[hosted_drafts_id]],drafts[id],drafts[title])</f>
        <v>Audrey Hepburn</v>
      </c>
      <c r="C5" t="s">
        <v>1270</v>
      </c>
      <c r="D5" t="str">
        <f>_xlfn.XLOOKUP(drafts_hosts[[#This Row],[hosts_id]],hosts[id],hosts[host_name])</f>
        <v>Clay Keller</v>
      </c>
    </row>
    <row r="6" spans="1:4" x14ac:dyDescent="0.25">
      <c r="A6" t="s">
        <v>104</v>
      </c>
      <c r="B6" t="str">
        <f>_xlfn.XLOOKUP(drafts_hosts[[#This Row],[hosted_drafts_id]],drafts[id],drafts[title])</f>
        <v>Audrey Hepburn</v>
      </c>
      <c r="C6" t="s">
        <v>1286</v>
      </c>
      <c r="D6" t="str">
        <f>_xlfn.XLOOKUP(drafts_hosts[[#This Row],[hosts_id]],hosts[id],hosts[host_name])</f>
        <v>Ryan Marker</v>
      </c>
    </row>
    <row r="7" spans="1:4" x14ac:dyDescent="0.25">
      <c r="A7" t="s">
        <v>236</v>
      </c>
      <c r="B7" t="str">
        <f>_xlfn.XLOOKUP(drafts_hosts[[#This Row],[hosted_drafts_id]],drafts[id],drafts[title])</f>
        <v>Horror Sequels</v>
      </c>
      <c r="C7" t="s">
        <v>1270</v>
      </c>
      <c r="D7" t="str">
        <f>_xlfn.XLOOKUP(drafts_hosts[[#This Row],[hosts_id]],hosts[id],hosts[host_name])</f>
        <v>Clay Keller</v>
      </c>
    </row>
    <row r="8" spans="1:4" x14ac:dyDescent="0.25">
      <c r="A8" t="s">
        <v>236</v>
      </c>
      <c r="B8" t="str">
        <f>_xlfn.XLOOKUP(drafts_hosts[[#This Row],[hosted_drafts_id]],drafts[id],drafts[title])</f>
        <v>Horror Sequels</v>
      </c>
      <c r="C8" t="s">
        <v>1286</v>
      </c>
      <c r="D8" t="str">
        <f>_xlfn.XLOOKUP(drafts_hosts[[#This Row],[hosts_id]],hosts[id],hosts[host_name])</f>
        <v>Ryan Marker</v>
      </c>
    </row>
    <row r="9" spans="1:4" x14ac:dyDescent="0.25">
      <c r="A9" t="s">
        <v>208</v>
      </c>
      <c r="B9" t="str">
        <f>_xlfn.XLOOKUP(drafts_hosts[[#This Row],[hosted_drafts_id]],drafts[id],drafts[title])</f>
        <v>Teen Horror (Millennial Edition)</v>
      </c>
      <c r="C9" t="s">
        <v>1270</v>
      </c>
      <c r="D9" t="str">
        <f>_xlfn.XLOOKUP(drafts_hosts[[#This Row],[hosts_id]],hosts[id],hosts[host_name])</f>
        <v>Clay Keller</v>
      </c>
    </row>
    <row r="10" spans="1:4" x14ac:dyDescent="0.25">
      <c r="A10" t="s">
        <v>208</v>
      </c>
      <c r="B10" t="str">
        <f>_xlfn.XLOOKUP(drafts_hosts[[#This Row],[hosted_drafts_id]],drafts[id],drafts[title])</f>
        <v>Teen Horror (Millennial Edition)</v>
      </c>
      <c r="C10" t="s">
        <v>1286</v>
      </c>
      <c r="D10" t="str">
        <f>_xlfn.XLOOKUP(drafts_hosts[[#This Row],[hosts_id]],hosts[id],hosts[host_name])</f>
        <v>Ryan Marker</v>
      </c>
    </row>
    <row r="11" spans="1:4" x14ac:dyDescent="0.25">
      <c r="A11" t="s">
        <v>451</v>
      </c>
      <c r="B11" t="str">
        <f>_xlfn.XLOOKUP(drafts_hosts[[#This Row],[hosted_drafts_id]],drafts[id],drafts[title])</f>
        <v>Stephen King Horror Adaptations</v>
      </c>
      <c r="C11" t="s">
        <v>1270</v>
      </c>
      <c r="D11" t="str">
        <f>_xlfn.XLOOKUP(drafts_hosts[[#This Row],[hosts_id]],hosts[id],hosts[host_name])</f>
        <v>Clay Keller</v>
      </c>
    </row>
    <row r="12" spans="1:4" x14ac:dyDescent="0.25">
      <c r="A12" t="s">
        <v>451</v>
      </c>
      <c r="B12" t="str">
        <f>_xlfn.XLOOKUP(drafts_hosts[[#This Row],[hosted_drafts_id]],drafts[id],drafts[title])</f>
        <v>Stephen King Horror Adaptations</v>
      </c>
      <c r="C12" t="s">
        <v>1286</v>
      </c>
      <c r="D12" t="str">
        <f>_xlfn.XLOOKUP(drafts_hosts[[#This Row],[hosts_id]],hosts[id],hosts[host_name])</f>
        <v>Ryan Marker</v>
      </c>
    </row>
    <row r="13" spans="1:4" x14ac:dyDescent="0.25">
      <c r="A13" t="s">
        <v>65</v>
      </c>
      <c r="B13" t="str">
        <f>_xlfn.XLOOKUP(drafts_hosts[[#This Row],[hosted_drafts_id]],drafts[id],drafts[title])</f>
        <v>Classic Christmas</v>
      </c>
      <c r="C13" t="s">
        <v>1270</v>
      </c>
      <c r="D13" t="str">
        <f>_xlfn.XLOOKUP(drafts_hosts[[#This Row],[hosts_id]],hosts[id],hosts[host_name])</f>
        <v>Clay Keller</v>
      </c>
    </row>
    <row r="14" spans="1:4" x14ac:dyDescent="0.25">
      <c r="A14" t="s">
        <v>65</v>
      </c>
      <c r="B14" t="str">
        <f>_xlfn.XLOOKUP(drafts_hosts[[#This Row],[hosted_drafts_id]],drafts[id],drafts[title])</f>
        <v>Classic Christmas</v>
      </c>
      <c r="C14" t="s">
        <v>1286</v>
      </c>
      <c r="D14" t="str">
        <f>_xlfn.XLOOKUP(drafts_hosts[[#This Row],[hosts_id]],hosts[id],hosts[host_name])</f>
        <v>Ryan Marker</v>
      </c>
    </row>
    <row r="15" spans="1:4" x14ac:dyDescent="0.25">
      <c r="A15" t="s">
        <v>58</v>
      </c>
      <c r="B15" t="str">
        <f>_xlfn.XLOOKUP(drafts_hosts[[#This Row],[hosted_drafts_id]],drafts[id],drafts[title])</f>
        <v>Sports</v>
      </c>
      <c r="C15" t="s">
        <v>1270</v>
      </c>
      <c r="D15" t="str">
        <f>_xlfn.XLOOKUP(drafts_hosts[[#This Row],[hosts_id]],hosts[id],hosts[host_name])</f>
        <v>Clay Keller</v>
      </c>
    </row>
    <row r="16" spans="1:4" x14ac:dyDescent="0.25">
      <c r="A16" t="s">
        <v>58</v>
      </c>
      <c r="B16" t="str">
        <f>_xlfn.XLOOKUP(drafts_hosts[[#This Row],[hosted_drafts_id]],drafts[id],drafts[title])</f>
        <v>Sports</v>
      </c>
      <c r="C16" t="s">
        <v>1286</v>
      </c>
      <c r="D16" t="str">
        <f>_xlfn.XLOOKUP(drafts_hosts[[#This Row],[hosts_id]],hosts[id],hosts[host_name])</f>
        <v>Ryan Marker</v>
      </c>
    </row>
    <row r="17" spans="1:4" x14ac:dyDescent="0.25">
      <c r="A17" s="1" t="s">
        <v>36</v>
      </c>
      <c r="B17" t="str">
        <f>_xlfn.XLOOKUP(drafts_hosts[[#This Row],[hosted_drafts_id]],drafts[id],drafts[title])</f>
        <v>Dark Christmas</v>
      </c>
      <c r="C17" t="s">
        <v>1270</v>
      </c>
      <c r="D17" t="str">
        <f>_xlfn.XLOOKUP(drafts_hosts[[#This Row],[hosts_id]],hosts[id],hosts[host_name])</f>
        <v>Clay Keller</v>
      </c>
    </row>
    <row r="18" spans="1:4" x14ac:dyDescent="0.25">
      <c r="A18" s="1" t="s">
        <v>36</v>
      </c>
      <c r="B18" t="str">
        <f>_xlfn.XLOOKUP(drafts_hosts[[#This Row],[hosted_drafts_id]],drafts[id],drafts[title])</f>
        <v>Dark Christmas</v>
      </c>
      <c r="C18" t="s">
        <v>1286</v>
      </c>
      <c r="D18" t="str">
        <f>_xlfn.XLOOKUP(drafts_hosts[[#This Row],[hosts_id]],hosts[id],hosts[host_name])</f>
        <v>Ryan Marker</v>
      </c>
    </row>
    <row r="19" spans="1:4" x14ac:dyDescent="0.25">
      <c r="A19" t="s">
        <v>675</v>
      </c>
      <c r="B19" t="str">
        <f>_xlfn.XLOOKUP(drafts_hosts[[#This Row],[hosted_drafts_id]],drafts[id],drafts[title])</f>
        <v>Notable Nudes</v>
      </c>
      <c r="C19" t="s">
        <v>1270</v>
      </c>
      <c r="D19" t="str">
        <f>_xlfn.XLOOKUP(drafts_hosts[[#This Row],[hosts_id]],hosts[id],hosts[host_name])</f>
        <v>Clay Keller</v>
      </c>
    </row>
    <row r="20" spans="1:4" x14ac:dyDescent="0.25">
      <c r="A20" t="s">
        <v>675</v>
      </c>
      <c r="B20" t="str">
        <f>_xlfn.XLOOKUP(drafts_hosts[[#This Row],[hosted_drafts_id]],drafts[id],drafts[title])</f>
        <v>Notable Nudes</v>
      </c>
      <c r="C20" t="s">
        <v>1286</v>
      </c>
      <c r="D20" t="str">
        <f>_xlfn.XLOOKUP(drafts_hosts[[#This Row],[hosts_id]],hosts[id],hosts[host_name])</f>
        <v>Ryan Marker</v>
      </c>
    </row>
    <row r="21" spans="1:4" x14ac:dyDescent="0.25">
      <c r="A21" t="s">
        <v>126</v>
      </c>
      <c r="B21" t="str">
        <f>_xlfn.XLOOKUP(drafts_hosts[[#This Row],[hosted_drafts_id]],drafts[id],drafts[title])</f>
        <v>Christopher Lee</v>
      </c>
      <c r="C21" t="s">
        <v>1270</v>
      </c>
      <c r="D21" t="str">
        <f>_xlfn.XLOOKUP(drafts_hosts[[#This Row],[hosts_id]],hosts[id],hosts[host_name])</f>
        <v>Clay Keller</v>
      </c>
    </row>
    <row r="22" spans="1:4" x14ac:dyDescent="0.25">
      <c r="A22" t="s">
        <v>126</v>
      </c>
      <c r="B22" t="str">
        <f>_xlfn.XLOOKUP(drafts_hosts[[#This Row],[hosted_drafts_id]],drafts[id],drafts[title])</f>
        <v>Christopher Lee</v>
      </c>
      <c r="C22" t="s">
        <v>1286</v>
      </c>
      <c r="D22" t="str">
        <f>_xlfn.XLOOKUP(drafts_hosts[[#This Row],[hosts_id]],hosts[id],hosts[host_name])</f>
        <v>Ryan Marker</v>
      </c>
    </row>
    <row r="23" spans="1:4" x14ac:dyDescent="0.25">
      <c r="A23" t="s">
        <v>746</v>
      </c>
      <c r="B23" t="str">
        <f>_xlfn.XLOOKUP(drafts_hosts[[#This Row],[hosted_drafts_id]],drafts[id],drafts[title])</f>
        <v>Twist Endings</v>
      </c>
      <c r="C23" t="s">
        <v>1270</v>
      </c>
      <c r="D23" t="str">
        <f>_xlfn.XLOOKUP(drafts_hosts[[#This Row],[hosts_id]],hosts[id],hosts[host_name])</f>
        <v>Clay Keller</v>
      </c>
    </row>
    <row r="24" spans="1:4" x14ac:dyDescent="0.25">
      <c r="A24" t="s">
        <v>746</v>
      </c>
      <c r="B24" t="str">
        <f>_xlfn.XLOOKUP(drafts_hosts[[#This Row],[hosted_drafts_id]],drafts[id],drafts[title])</f>
        <v>Twist Endings</v>
      </c>
      <c r="C24" t="s">
        <v>1286</v>
      </c>
      <c r="D24" t="str">
        <f>_xlfn.XLOOKUP(drafts_hosts[[#This Row],[hosts_id]],hosts[id],hosts[host_name])</f>
        <v>Ryan Marker</v>
      </c>
    </row>
    <row r="25" spans="1:4" x14ac:dyDescent="0.25">
      <c r="A25" t="s">
        <v>178</v>
      </c>
      <c r="B25" t="str">
        <f>_xlfn.XLOOKUP(drafts_hosts[[#This Row],[hosted_drafts_id]],drafts[id],drafts[title])</f>
        <v>Films About Filmmakers</v>
      </c>
      <c r="C25" t="s">
        <v>1270</v>
      </c>
      <c r="D25" t="str">
        <f>_xlfn.XLOOKUP(drafts_hosts[[#This Row],[hosts_id]],hosts[id],hosts[host_name])</f>
        <v>Clay Keller</v>
      </c>
    </row>
    <row r="26" spans="1:4" x14ac:dyDescent="0.25">
      <c r="A26" t="s">
        <v>178</v>
      </c>
      <c r="B26" t="str">
        <f>_xlfn.XLOOKUP(drafts_hosts[[#This Row],[hosted_drafts_id]],drafts[id],drafts[title])</f>
        <v>Films About Filmmakers</v>
      </c>
      <c r="C26" t="s">
        <v>1286</v>
      </c>
      <c r="D26" t="str">
        <f>_xlfn.XLOOKUP(drafts_hosts[[#This Row],[hosts_id]],hosts[id],hosts[host_name])</f>
        <v>Ryan Marker</v>
      </c>
    </row>
    <row r="27" spans="1:4" x14ac:dyDescent="0.25">
      <c r="A27" s="1" t="s">
        <v>148</v>
      </c>
      <c r="B27" t="str">
        <f>_xlfn.XLOOKUP(drafts_hosts[[#This Row],[hosted_drafts_id]],drafts[id],drafts[title])</f>
        <v>Quentin Tarantino</v>
      </c>
      <c r="C27" t="s">
        <v>1270</v>
      </c>
      <c r="D27" t="str">
        <f>_xlfn.XLOOKUP(drafts_hosts[[#This Row],[hosts_id]],hosts[id],hosts[host_name])</f>
        <v>Clay Keller</v>
      </c>
    </row>
    <row r="28" spans="1:4" x14ac:dyDescent="0.25">
      <c r="A28" s="1" t="s">
        <v>148</v>
      </c>
      <c r="B28" t="str">
        <f>_xlfn.XLOOKUP(drafts_hosts[[#This Row],[hosted_drafts_id]],drafts[id],drafts[title])</f>
        <v>Quentin Tarantino</v>
      </c>
      <c r="C28" t="s">
        <v>1286</v>
      </c>
      <c r="D28" t="str">
        <f>_xlfn.XLOOKUP(drafts_hosts[[#This Row],[hosts_id]],hosts[id],hosts[host_name])</f>
        <v>Ryan Marker</v>
      </c>
    </row>
    <row r="29" spans="1:4" x14ac:dyDescent="0.25">
      <c r="A29" t="s">
        <v>729</v>
      </c>
      <c r="B29" t="str">
        <f>_xlfn.XLOOKUP(drafts_hosts[[#This Row],[hosted_drafts_id]],drafts[id],drafts[title])</f>
        <v>'80s Fantasy</v>
      </c>
      <c r="C29" t="s">
        <v>1270</v>
      </c>
      <c r="D29" t="str">
        <f>_xlfn.XLOOKUP(drafts_hosts[[#This Row],[hosts_id]],hosts[id],hosts[host_name])</f>
        <v>Clay Keller</v>
      </c>
    </row>
    <row r="30" spans="1:4" x14ac:dyDescent="0.25">
      <c r="A30" t="s">
        <v>729</v>
      </c>
      <c r="B30" t="str">
        <f>_xlfn.XLOOKUP(drafts_hosts[[#This Row],[hosted_drafts_id]],drafts[id],drafts[title])</f>
        <v>'80s Fantasy</v>
      </c>
      <c r="C30" t="s">
        <v>1286</v>
      </c>
      <c r="D30" t="str">
        <f>_xlfn.XLOOKUP(drafts_hosts[[#This Row],[hosts_id]],hosts[id],hosts[host_name])</f>
        <v>Ryan Marker</v>
      </c>
    </row>
    <row r="31" spans="1:4" x14ac:dyDescent="0.25">
      <c r="A31" t="s">
        <v>316</v>
      </c>
      <c r="B31" t="str">
        <f>_xlfn.XLOOKUP(drafts_hosts[[#This Row],[hosted_drafts_id]],drafts[id],drafts[title])</f>
        <v>Kubrick</v>
      </c>
      <c r="C31" t="s">
        <v>1270</v>
      </c>
      <c r="D31" t="str">
        <f>_xlfn.XLOOKUP(drafts_hosts[[#This Row],[hosts_id]],hosts[id],hosts[host_name])</f>
        <v>Clay Keller</v>
      </c>
    </row>
    <row r="32" spans="1:4" x14ac:dyDescent="0.25">
      <c r="A32" t="s">
        <v>316</v>
      </c>
      <c r="B32" t="str">
        <f>_xlfn.XLOOKUP(drafts_hosts[[#This Row],[hosted_drafts_id]],drafts[id],drafts[title])</f>
        <v>Kubrick</v>
      </c>
      <c r="C32" t="s">
        <v>1286</v>
      </c>
      <c r="D32" t="str">
        <f>_xlfn.XLOOKUP(drafts_hosts[[#This Row],[hosts_id]],hosts[id],hosts[host_name])</f>
        <v>Ryan Marker</v>
      </c>
    </row>
    <row r="33" spans="1:4" x14ac:dyDescent="0.25">
      <c r="A33" t="s">
        <v>480</v>
      </c>
      <c r="B33" t="str">
        <f>_xlfn.XLOOKUP(drafts_hosts[[#This Row],[hosted_drafts_id]],drafts[id],drafts[title])</f>
        <v>British Rom-Coms</v>
      </c>
      <c r="C33" t="s">
        <v>1270</v>
      </c>
      <c r="D33" t="str">
        <f>_xlfn.XLOOKUP(drafts_hosts[[#This Row],[hosts_id]],hosts[id],hosts[host_name])</f>
        <v>Clay Keller</v>
      </c>
    </row>
    <row r="34" spans="1:4" x14ac:dyDescent="0.25">
      <c r="A34" t="s">
        <v>480</v>
      </c>
      <c r="B34" t="str">
        <f>_xlfn.XLOOKUP(drafts_hosts[[#This Row],[hosted_drafts_id]],drafts[id],drafts[title])</f>
        <v>British Rom-Coms</v>
      </c>
      <c r="C34" t="s">
        <v>1286</v>
      </c>
      <c r="D34" t="str">
        <f>_xlfn.XLOOKUP(drafts_hosts[[#This Row],[hosts_id]],hosts[id],hosts[host_name])</f>
        <v>Ryan Marker</v>
      </c>
    </row>
    <row r="35" spans="1:4" x14ac:dyDescent="0.25">
      <c r="A35" t="s">
        <v>26</v>
      </c>
      <c r="B35" t="str">
        <f>_xlfn.XLOOKUP(drafts_hosts[[#This Row],[hosted_drafts_id]],drafts[id],drafts[title])</f>
        <v>Dog Movies</v>
      </c>
      <c r="C35" t="s">
        <v>1270</v>
      </c>
      <c r="D35" t="str">
        <f>_xlfn.XLOOKUP(drafts_hosts[[#This Row],[hosts_id]],hosts[id],hosts[host_name])</f>
        <v>Clay Keller</v>
      </c>
    </row>
    <row r="36" spans="1:4" x14ac:dyDescent="0.25">
      <c r="A36" t="s">
        <v>234</v>
      </c>
      <c r="B36" t="str">
        <f>_xlfn.XLOOKUP(drafts_hosts[[#This Row],[hosted_drafts_id]],drafts[id],drafts[title])</f>
        <v>Amy Adams</v>
      </c>
      <c r="C36" t="s">
        <v>1270</v>
      </c>
      <c r="D36" t="str">
        <f>_xlfn.XLOOKUP(drafts_hosts[[#This Row],[hosts_id]],hosts[id],hosts[host_name])</f>
        <v>Clay Keller</v>
      </c>
    </row>
    <row r="37" spans="1:4" x14ac:dyDescent="0.25">
      <c r="A37" t="s">
        <v>234</v>
      </c>
      <c r="B37" t="str">
        <f>_xlfn.XLOOKUP(drafts_hosts[[#This Row],[hosted_drafts_id]],drafts[id],drafts[title])</f>
        <v>Amy Adams</v>
      </c>
      <c r="C37" t="s">
        <v>1267</v>
      </c>
      <c r="D37" t="str">
        <f>_xlfn.XLOOKUP(drafts_hosts[[#This Row],[hosts_id]],hosts[id],hosts[host_name])</f>
        <v>Britt Keller</v>
      </c>
    </row>
    <row r="38" spans="1:4" x14ac:dyDescent="0.25">
      <c r="A38" t="s">
        <v>401</v>
      </c>
      <c r="B38" t="str">
        <f>_xlfn.XLOOKUP(drafts_hosts[[#This Row],[hosted_drafts_id]],drafts[id],drafts[title])</f>
        <v>Multiple Roles</v>
      </c>
      <c r="C38" t="s">
        <v>1270</v>
      </c>
      <c r="D38" t="str">
        <f>_xlfn.XLOOKUP(drafts_hosts[[#This Row],[hosts_id]],hosts[id],hosts[host_name])</f>
        <v>Clay Keller</v>
      </c>
    </row>
    <row r="39" spans="1:4" x14ac:dyDescent="0.25">
      <c r="A39" t="s">
        <v>401</v>
      </c>
      <c r="B39" t="str">
        <f>_xlfn.XLOOKUP(drafts_hosts[[#This Row],[hosted_drafts_id]],drafts[id],drafts[title])</f>
        <v>Multiple Roles</v>
      </c>
      <c r="C39" t="s">
        <v>1286</v>
      </c>
      <c r="D39" t="str">
        <f>_xlfn.XLOOKUP(drafts_hosts[[#This Row],[hosts_id]],hosts[id],hosts[host_name])</f>
        <v>Ryan Marker</v>
      </c>
    </row>
    <row r="40" spans="1:4" x14ac:dyDescent="0.25">
      <c r="A40" t="s">
        <v>161</v>
      </c>
      <c r="B40" t="str">
        <f>_xlfn.XLOOKUP(drafts_hosts[[#This Row],[hosted_drafts_id]],drafts[id],drafts[title])</f>
        <v>Remakes</v>
      </c>
      <c r="C40" t="s">
        <v>1270</v>
      </c>
      <c r="D40" t="str">
        <f>_xlfn.XLOOKUP(drafts_hosts[[#This Row],[hosts_id]],hosts[id],hosts[host_name])</f>
        <v>Clay Keller</v>
      </c>
    </row>
    <row r="41" spans="1:4" x14ac:dyDescent="0.25">
      <c r="A41" t="s">
        <v>161</v>
      </c>
      <c r="B41" t="str">
        <f>_xlfn.XLOOKUP(drafts_hosts[[#This Row],[hosted_drafts_id]],drafts[id],drafts[title])</f>
        <v>Remakes</v>
      </c>
      <c r="C41" t="s">
        <v>1286</v>
      </c>
      <c r="D41" t="str">
        <f>_xlfn.XLOOKUP(drafts_hosts[[#This Row],[hosts_id]],hosts[id],hosts[host_name])</f>
        <v>Ryan Marker</v>
      </c>
    </row>
    <row r="42" spans="1:4" x14ac:dyDescent="0.25">
      <c r="A42" t="s">
        <v>100</v>
      </c>
      <c r="B42" t="str">
        <f>_xlfn.XLOOKUP(drafts_hosts[[#This Row],[hosted_drafts_id]],drafts[id],drafts[title])</f>
        <v>Punksploitation</v>
      </c>
      <c r="C42" t="s">
        <v>1270</v>
      </c>
      <c r="D42" t="str">
        <f>_xlfn.XLOOKUP(drafts_hosts[[#This Row],[hosts_id]],hosts[id],hosts[host_name])</f>
        <v>Clay Keller</v>
      </c>
    </row>
    <row r="43" spans="1:4" x14ac:dyDescent="0.25">
      <c r="A43" t="s">
        <v>100</v>
      </c>
      <c r="B43" t="str">
        <f>_xlfn.XLOOKUP(drafts_hosts[[#This Row],[hosted_drafts_id]],drafts[id],drafts[title])</f>
        <v>Punksploitation</v>
      </c>
      <c r="C43" t="s">
        <v>1286</v>
      </c>
      <c r="D43" t="str">
        <f>_xlfn.XLOOKUP(drafts_hosts[[#This Row],[hosts_id]],hosts[id],hosts[host_name])</f>
        <v>Ryan Marker</v>
      </c>
    </row>
    <row r="44" spans="1:4" x14ac:dyDescent="0.25">
      <c r="A44" t="s">
        <v>455</v>
      </c>
      <c r="B44" t="str">
        <f>_xlfn.XLOOKUP(drafts_hosts[[#This Row],[hosted_drafts_id]],drafts[id],drafts[title])</f>
        <v>Apatow, Producer</v>
      </c>
      <c r="C44" t="s">
        <v>1270</v>
      </c>
      <c r="D44" t="str">
        <f>_xlfn.XLOOKUP(drafts_hosts[[#This Row],[hosts_id]],hosts[id],hosts[host_name])</f>
        <v>Clay Keller</v>
      </c>
    </row>
    <row r="45" spans="1:4" x14ac:dyDescent="0.25">
      <c r="A45" t="s">
        <v>455</v>
      </c>
      <c r="B45" t="str">
        <f>_xlfn.XLOOKUP(drafts_hosts[[#This Row],[hosted_drafts_id]],drafts[id],drafts[title])</f>
        <v>Apatow, Producer</v>
      </c>
      <c r="C45" t="s">
        <v>1286</v>
      </c>
      <c r="D45" t="str">
        <f>_xlfn.XLOOKUP(drafts_hosts[[#This Row],[hosts_id]],hosts[id],hosts[host_name])</f>
        <v>Ryan Marker</v>
      </c>
    </row>
    <row r="46" spans="1:4" x14ac:dyDescent="0.25">
      <c r="A46" t="s">
        <v>633</v>
      </c>
      <c r="B46" t="str">
        <f>_xlfn.XLOOKUP(drafts_hosts[[#This Row],[hosted_drafts_id]],drafts[id],drafts[title])</f>
        <v>Erotic Thrillers</v>
      </c>
      <c r="C46" t="s">
        <v>1286</v>
      </c>
      <c r="D46" t="str">
        <f>_xlfn.XLOOKUP(drafts_hosts[[#This Row],[hosts_id]],hosts[id],hosts[host_name])</f>
        <v>Ryan Marker</v>
      </c>
    </row>
    <row r="47" spans="1:4" x14ac:dyDescent="0.25">
      <c r="A47" t="s">
        <v>739</v>
      </c>
      <c r="B47" t="str">
        <f>_xlfn.XLOOKUP(drafts_hosts[[#This Row],[hosted_drafts_id]],drafts[id],drafts[title])</f>
        <v>Mixtape Movies</v>
      </c>
      <c r="C47" t="s">
        <v>1270</v>
      </c>
      <c r="D47" t="str">
        <f>_xlfn.XLOOKUP(drafts_hosts[[#This Row],[hosts_id]],hosts[id],hosts[host_name])</f>
        <v>Clay Keller</v>
      </c>
    </row>
    <row r="48" spans="1:4" x14ac:dyDescent="0.25">
      <c r="A48" t="s">
        <v>739</v>
      </c>
      <c r="B48" t="str">
        <f>_xlfn.XLOOKUP(drafts_hosts[[#This Row],[hosted_drafts_id]],drafts[id],drafts[title])</f>
        <v>Mixtape Movies</v>
      </c>
      <c r="C48" t="s">
        <v>1286</v>
      </c>
      <c r="D48" t="str">
        <f>_xlfn.XLOOKUP(drafts_hosts[[#This Row],[hosts_id]],hosts[id],hosts[host_name])</f>
        <v>Ryan Marker</v>
      </c>
    </row>
    <row r="49" spans="1:4" x14ac:dyDescent="0.25">
      <c r="A49" t="s">
        <v>357</v>
      </c>
      <c r="B49" t="str">
        <f>_xlfn.XLOOKUP(drafts_hosts[[#This Row],[hosted_drafts_id]],drafts[id],drafts[title])</f>
        <v>Creature Features</v>
      </c>
      <c r="C49" t="s">
        <v>1270</v>
      </c>
      <c r="D49" t="str">
        <f>_xlfn.XLOOKUP(drafts_hosts[[#This Row],[hosts_id]],hosts[id],hosts[host_name])</f>
        <v>Clay Keller</v>
      </c>
    </row>
    <row r="50" spans="1:4" x14ac:dyDescent="0.25">
      <c r="A50" t="s">
        <v>357</v>
      </c>
      <c r="B50" t="str">
        <f>_xlfn.XLOOKUP(drafts_hosts[[#This Row],[hosted_drafts_id]],drafts[id],drafts[title])</f>
        <v>Creature Features</v>
      </c>
      <c r="C50" t="s">
        <v>1286</v>
      </c>
      <c r="D50" t="str">
        <f>_xlfn.XLOOKUP(drafts_hosts[[#This Row],[hosts_id]],hosts[id],hosts[host_name])</f>
        <v>Ryan Marker</v>
      </c>
    </row>
    <row r="51" spans="1:4" x14ac:dyDescent="0.25">
      <c r="A51" t="s">
        <v>761</v>
      </c>
      <c r="B51" t="str">
        <f>_xlfn.XLOOKUP(drafts_hosts[[#This Row],[hosted_drafts_id]],drafts[id],drafts[title])</f>
        <v>Humphrey Bogart</v>
      </c>
      <c r="C51" t="s">
        <v>1270</v>
      </c>
      <c r="D51" t="str">
        <f>_xlfn.XLOOKUP(drafts_hosts[[#This Row],[hosts_id]],hosts[id],hosts[host_name])</f>
        <v>Clay Keller</v>
      </c>
    </row>
    <row r="52" spans="1:4" x14ac:dyDescent="0.25">
      <c r="A52" t="s">
        <v>761</v>
      </c>
      <c r="B52" t="str">
        <f>_xlfn.XLOOKUP(drafts_hosts[[#This Row],[hosted_drafts_id]],drafts[id],drafts[title])</f>
        <v>Humphrey Bogart</v>
      </c>
      <c r="C52" t="s">
        <v>1286</v>
      </c>
      <c r="D52" t="str">
        <f>_xlfn.XLOOKUP(drafts_hosts[[#This Row],[hosts_id]],hosts[id],hosts[host_name])</f>
        <v>Ryan Marker</v>
      </c>
    </row>
    <row r="53" spans="1:4" x14ac:dyDescent="0.25">
      <c r="A53" t="s">
        <v>554</v>
      </c>
      <c r="B53" t="str">
        <f>_xlfn.XLOOKUP(drafts_hosts[[#This Row],[hosted_drafts_id]],drafts[id],drafts[title])</f>
        <v>Disney Animation Studios 2D</v>
      </c>
      <c r="C53" t="s">
        <v>1270</v>
      </c>
      <c r="D53" t="str">
        <f>_xlfn.XLOOKUP(drafts_hosts[[#This Row],[hosts_id]],hosts[id],hosts[host_name])</f>
        <v>Clay Keller</v>
      </c>
    </row>
    <row r="54" spans="1:4" x14ac:dyDescent="0.25">
      <c r="A54" t="s">
        <v>554</v>
      </c>
      <c r="B54" t="str">
        <f>_xlfn.XLOOKUP(drafts_hosts[[#This Row],[hosted_drafts_id]],drafts[id],drafts[title])</f>
        <v>Disney Animation Studios 2D</v>
      </c>
      <c r="C54" t="s">
        <v>1286</v>
      </c>
      <c r="D54" t="str">
        <f>_xlfn.XLOOKUP(drafts_hosts[[#This Row],[hosts_id]],hosts[id],hosts[host_name])</f>
        <v>Ryan Marker</v>
      </c>
    </row>
    <row r="55" spans="1:4" x14ac:dyDescent="0.25">
      <c r="A55" t="s">
        <v>106</v>
      </c>
      <c r="B55" t="str">
        <f>_xlfn.XLOOKUP(drafts_hosts[[#This Row],[hosted_drafts_id]],drafts[id],drafts[title])</f>
        <v>Queer Romance</v>
      </c>
      <c r="C55" t="s">
        <v>1270</v>
      </c>
      <c r="D55" t="str">
        <f>_xlfn.XLOOKUP(drafts_hosts[[#This Row],[hosts_id]],hosts[id],hosts[host_name])</f>
        <v>Clay Keller</v>
      </c>
    </row>
    <row r="56" spans="1:4" x14ac:dyDescent="0.25">
      <c r="A56" t="s">
        <v>106</v>
      </c>
      <c r="B56" t="str">
        <f>_xlfn.XLOOKUP(drafts_hosts[[#This Row],[hosted_drafts_id]],drafts[id],drafts[title])</f>
        <v>Queer Romance</v>
      </c>
      <c r="C56" t="s">
        <v>1286</v>
      </c>
      <c r="D56" t="str">
        <f>_xlfn.XLOOKUP(drafts_hosts[[#This Row],[hosts_id]],hosts[id],hosts[host_name])</f>
        <v>Ryan Marker</v>
      </c>
    </row>
    <row r="57" spans="1:4" x14ac:dyDescent="0.25">
      <c r="A57" t="s">
        <v>752</v>
      </c>
      <c r="B57" t="str">
        <f>_xlfn.XLOOKUP(drafts_hosts[[#This Row],[hosted_drafts_id]],drafts[id],drafts[title])</f>
        <v>Spoofs</v>
      </c>
      <c r="C57" t="s">
        <v>1270</v>
      </c>
      <c r="D57" t="str">
        <f>_xlfn.XLOOKUP(drafts_hosts[[#This Row],[hosts_id]],hosts[id],hosts[host_name])</f>
        <v>Clay Keller</v>
      </c>
    </row>
    <row r="58" spans="1:4" x14ac:dyDescent="0.25">
      <c r="A58" t="s">
        <v>752</v>
      </c>
      <c r="B58" t="str">
        <f>_xlfn.XLOOKUP(drafts_hosts[[#This Row],[hosted_drafts_id]],drafts[id],drafts[title])</f>
        <v>Spoofs</v>
      </c>
      <c r="C58" t="s">
        <v>1286</v>
      </c>
      <c r="D58" t="str">
        <f>_xlfn.XLOOKUP(drafts_hosts[[#This Row],[hosts_id]],hosts[id],hosts[host_name])</f>
        <v>Ryan Marker</v>
      </c>
    </row>
    <row r="59" spans="1:4" x14ac:dyDescent="0.25">
      <c r="A59" t="s">
        <v>356</v>
      </c>
      <c r="B59">
        <f>_xlfn.XLOOKUP(drafts_hosts[[#This Row],[hosted_drafts_id]],drafts[id],drafts[title])</f>
        <v>1999</v>
      </c>
      <c r="C59" t="s">
        <v>1285</v>
      </c>
      <c r="D59" t="str">
        <f>_xlfn.XLOOKUP(drafts_hosts[[#This Row],[hosts_id]],hosts[id],hosts[host_name])</f>
        <v>Billy Ray Brewton</v>
      </c>
    </row>
    <row r="60" spans="1:4" x14ac:dyDescent="0.25">
      <c r="A60" t="s">
        <v>196</v>
      </c>
      <c r="B60" t="str">
        <f>_xlfn.XLOOKUP(drafts_hosts[[#This Row],[hosted_drafts_id]],drafts[id],drafts[title])</f>
        <v>Freddy vs. Jason Super Draft</v>
      </c>
      <c r="C60" t="s">
        <v>1270</v>
      </c>
      <c r="D60" t="str">
        <f>_xlfn.XLOOKUP(drafts_hosts[[#This Row],[hosts_id]],hosts[id],hosts[host_name])</f>
        <v>Clay Keller</v>
      </c>
    </row>
    <row r="61" spans="1:4" x14ac:dyDescent="0.25">
      <c r="A61" t="s">
        <v>196</v>
      </c>
      <c r="B61" t="str">
        <f>_xlfn.XLOOKUP(drafts_hosts[[#This Row],[hosted_drafts_id]],drafts[id],drafts[title])</f>
        <v>Freddy vs. Jason Super Draft</v>
      </c>
      <c r="C61" t="s">
        <v>1286</v>
      </c>
      <c r="D61" t="str">
        <f>_xlfn.XLOOKUP(drafts_hosts[[#This Row],[hosts_id]],hosts[id],hosts[host_name])</f>
        <v>Ryan Marker</v>
      </c>
    </row>
    <row r="62" spans="1:4" x14ac:dyDescent="0.25">
      <c r="A62" t="s">
        <v>314</v>
      </c>
      <c r="B62" t="str">
        <f>_xlfn.XLOOKUP(drafts_hosts[[#This Row],[hosted_drafts_id]],drafts[id],drafts[title])</f>
        <v>Serious Kids</v>
      </c>
      <c r="C62" t="s">
        <v>1270</v>
      </c>
      <c r="D62" t="str">
        <f>_xlfn.XLOOKUP(drafts_hosts[[#This Row],[hosts_id]],hosts[id],hosts[host_name])</f>
        <v>Clay Keller</v>
      </c>
    </row>
    <row r="63" spans="1:4" x14ac:dyDescent="0.25">
      <c r="A63" t="s">
        <v>314</v>
      </c>
      <c r="B63" t="str">
        <f>_xlfn.XLOOKUP(drafts_hosts[[#This Row],[hosted_drafts_id]],drafts[id],drafts[title])</f>
        <v>Serious Kids</v>
      </c>
      <c r="C63" t="s">
        <v>1286</v>
      </c>
      <c r="D63" t="str">
        <f>_xlfn.XLOOKUP(drafts_hosts[[#This Row],[hosts_id]],hosts[id],hosts[host_name])</f>
        <v>Ryan Marker</v>
      </c>
    </row>
    <row r="64" spans="1:4" x14ac:dyDescent="0.25">
      <c r="A64" t="s">
        <v>552</v>
      </c>
      <c r="B64" t="str">
        <f>_xlfn.XLOOKUP(drafts_hosts[[#This Row],[hosted_drafts_id]],drafts[id],drafts[title])</f>
        <v>Nicolas Cage Mega Draft</v>
      </c>
      <c r="C64" t="s">
        <v>1270</v>
      </c>
      <c r="D64" t="str">
        <f>_xlfn.XLOOKUP(drafts_hosts[[#This Row],[hosts_id]],hosts[id],hosts[host_name])</f>
        <v>Clay Keller</v>
      </c>
    </row>
    <row r="65" spans="1:4" x14ac:dyDescent="0.25">
      <c r="A65" t="s">
        <v>552</v>
      </c>
      <c r="B65" t="str">
        <f>_xlfn.XLOOKUP(drafts_hosts[[#This Row],[hosted_drafts_id]],drafts[id],drafts[title])</f>
        <v>Nicolas Cage Mega Draft</v>
      </c>
      <c r="C65" t="s">
        <v>1286</v>
      </c>
      <c r="D65" t="str">
        <f>_xlfn.XLOOKUP(drafts_hosts[[#This Row],[hosts_id]],hosts[id],hosts[host_name])</f>
        <v>Ryan Marker</v>
      </c>
    </row>
    <row r="66" spans="1:4" x14ac:dyDescent="0.25">
      <c r="A66" t="s">
        <v>284</v>
      </c>
      <c r="B66" t="str">
        <f>_xlfn.XLOOKUP(drafts_hosts[[#This Row],[hosted_drafts_id]],drafts[id],drafts[title])</f>
        <v>Actor's Directorial Debuts</v>
      </c>
      <c r="C66" t="s">
        <v>1270</v>
      </c>
      <c r="D66" t="str">
        <f>_xlfn.XLOOKUP(drafts_hosts[[#This Row],[hosts_id]],hosts[id],hosts[host_name])</f>
        <v>Clay Keller</v>
      </c>
    </row>
    <row r="67" spans="1:4" x14ac:dyDescent="0.25">
      <c r="A67" t="s">
        <v>81</v>
      </c>
      <c r="B67" t="str">
        <f>_xlfn.XLOOKUP(drafts_hosts[[#This Row],[hosted_drafts_id]],drafts[id],drafts[title])</f>
        <v>Original Movie Musicals - American</v>
      </c>
      <c r="C67" t="s">
        <v>1270</v>
      </c>
      <c r="D67" t="str">
        <f>_xlfn.XLOOKUP(drafts_hosts[[#This Row],[hosts_id]],hosts[id],hosts[host_name])</f>
        <v>Clay Keller</v>
      </c>
    </row>
    <row r="68" spans="1:4" x14ac:dyDescent="0.25">
      <c r="A68" t="s">
        <v>81</v>
      </c>
      <c r="B68" t="str">
        <f>_xlfn.XLOOKUP(drafts_hosts[[#This Row],[hosted_drafts_id]],drafts[id],drafts[title])</f>
        <v>Original Movie Musicals - American</v>
      </c>
      <c r="C68" t="s">
        <v>1286</v>
      </c>
      <c r="D68" t="str">
        <f>_xlfn.XLOOKUP(drafts_hosts[[#This Row],[hosts_id]],hosts[id],hosts[host_name])</f>
        <v>Ryan Marker</v>
      </c>
    </row>
    <row r="69" spans="1:4" x14ac:dyDescent="0.25">
      <c r="A69" t="s">
        <v>64</v>
      </c>
      <c r="B69" t="str">
        <f>_xlfn.XLOOKUP(drafts_hosts[[#This Row],[hosted_drafts_id]],drafts[id],drafts[title])</f>
        <v>Almodóvar</v>
      </c>
      <c r="C69" t="s">
        <v>1270</v>
      </c>
      <c r="D69" t="str">
        <f>_xlfn.XLOOKUP(drafts_hosts[[#This Row],[hosts_id]],hosts[id],hosts[host_name])</f>
        <v>Clay Keller</v>
      </c>
    </row>
    <row r="70" spans="1:4" x14ac:dyDescent="0.25">
      <c r="A70" t="s">
        <v>64</v>
      </c>
      <c r="B70" t="str">
        <f>_xlfn.XLOOKUP(drafts_hosts[[#This Row],[hosted_drafts_id]],drafts[id],drafts[title])</f>
        <v>Almodóvar</v>
      </c>
      <c r="C70" t="s">
        <v>1286</v>
      </c>
      <c r="D70" t="str">
        <f>_xlfn.XLOOKUP(drafts_hosts[[#This Row],[hosts_id]],hosts[id],hosts[host_name])</f>
        <v>Ryan Marker</v>
      </c>
    </row>
    <row r="71" spans="1:4" x14ac:dyDescent="0.25">
      <c r="A71" t="s">
        <v>140</v>
      </c>
      <c r="B71" t="str">
        <f>_xlfn.XLOOKUP(drafts_hosts[[#This Row],[hosted_drafts_id]],drafts[id],drafts[title])</f>
        <v>Ensemble Casts</v>
      </c>
      <c r="C71" t="s">
        <v>1270</v>
      </c>
      <c r="D71" t="str">
        <f>_xlfn.XLOOKUP(drafts_hosts[[#This Row],[hosts_id]],hosts[id],hosts[host_name])</f>
        <v>Clay Keller</v>
      </c>
    </row>
    <row r="72" spans="1:4" x14ac:dyDescent="0.25">
      <c r="A72" t="s">
        <v>140</v>
      </c>
      <c r="B72" t="str">
        <f>_xlfn.XLOOKUP(drafts_hosts[[#This Row],[hosted_drafts_id]],drafts[id],drafts[title])</f>
        <v>Ensemble Casts</v>
      </c>
      <c r="C72" t="s">
        <v>1286</v>
      </c>
      <c r="D72" t="str">
        <f>_xlfn.XLOOKUP(drafts_hosts[[#This Row],[hosts_id]],hosts[id],hosts[host_name])</f>
        <v>Ryan Marker</v>
      </c>
    </row>
    <row r="73" spans="1:4" x14ac:dyDescent="0.25">
      <c r="A73" t="s">
        <v>30</v>
      </c>
      <c r="B73" t="str">
        <f>_xlfn.XLOOKUP(drafts_hosts[[#This Row],[hosted_drafts_id]],drafts[id],drafts[title])</f>
        <v>'90s Action Mega Draft</v>
      </c>
      <c r="C73" t="s">
        <v>1286</v>
      </c>
      <c r="D73" t="str">
        <f>_xlfn.XLOOKUP(drafts_hosts[[#This Row],[hosts_id]],hosts[id],hosts[host_name])</f>
        <v>Ryan Marker</v>
      </c>
    </row>
    <row r="74" spans="1:4" x14ac:dyDescent="0.25">
      <c r="A74" t="s">
        <v>30</v>
      </c>
      <c r="B74" t="str">
        <f>_xlfn.XLOOKUP(drafts_hosts[[#This Row],[hosted_drafts_id]],drafts[id],drafts[title])</f>
        <v>'90s Action Mega Draft</v>
      </c>
      <c r="C74" t="s">
        <v>1277</v>
      </c>
      <c r="D74" t="str">
        <f>_xlfn.XLOOKUP(drafts_hosts[[#This Row],[hosts_id]],hosts[id],hosts[host_name])</f>
        <v>Graham Skipper</v>
      </c>
    </row>
    <row r="75" spans="1:4" x14ac:dyDescent="0.25">
      <c r="A75" t="s">
        <v>361</v>
      </c>
      <c r="B75" t="str">
        <f>_xlfn.XLOOKUP(drafts_hosts[[#This Row],[hosted_drafts_id]],drafts[id],drafts[title])</f>
        <v>John Carpenter Live</v>
      </c>
      <c r="C75" t="s">
        <v>1270</v>
      </c>
      <c r="D75" t="str">
        <f>_xlfn.XLOOKUP(drafts_hosts[[#This Row],[hosts_id]],hosts[id],hosts[host_name])</f>
        <v>Clay Keller</v>
      </c>
    </row>
    <row r="76" spans="1:4" x14ac:dyDescent="0.25">
      <c r="A76" t="s">
        <v>361</v>
      </c>
      <c r="B76" t="str">
        <f>_xlfn.XLOOKUP(drafts_hosts[[#This Row],[hosted_drafts_id]],drafts[id],drafts[title])</f>
        <v>John Carpenter Live</v>
      </c>
      <c r="C76" t="s">
        <v>1286</v>
      </c>
      <c r="D76" t="str">
        <f>_xlfn.XLOOKUP(drafts_hosts[[#This Row],[hosts_id]],hosts[id],hosts[host_name])</f>
        <v>Ryan Marker</v>
      </c>
    </row>
    <row r="77" spans="1:4" x14ac:dyDescent="0.25">
      <c r="A77" t="s">
        <v>629</v>
      </c>
      <c r="B77" t="str">
        <f>_xlfn.XLOOKUP(drafts_hosts[[#This Row],[hosted_drafts_id]],drafts[id],drafts[title])</f>
        <v>Horror Prequels</v>
      </c>
      <c r="C77" t="s">
        <v>1270</v>
      </c>
      <c r="D77" t="str">
        <f>_xlfn.XLOOKUP(drafts_hosts[[#This Row],[hosts_id]],hosts[id],hosts[host_name])</f>
        <v>Clay Keller</v>
      </c>
    </row>
    <row r="78" spans="1:4" x14ac:dyDescent="0.25">
      <c r="A78" t="s">
        <v>92</v>
      </c>
      <c r="B78" t="str">
        <f>_xlfn.XLOOKUP(drafts_hosts[[#This Row],[hosted_drafts_id]],drafts[id],drafts[title])</f>
        <v>Halloween Movies</v>
      </c>
      <c r="C78" t="s">
        <v>1270</v>
      </c>
      <c r="D78" t="str">
        <f>_xlfn.XLOOKUP(drafts_hosts[[#This Row],[hosts_id]],hosts[id],hosts[host_name])</f>
        <v>Clay Keller</v>
      </c>
    </row>
    <row r="79" spans="1:4" x14ac:dyDescent="0.25">
      <c r="A79" t="s">
        <v>92</v>
      </c>
      <c r="B79" t="str">
        <f>_xlfn.XLOOKUP(drafts_hosts[[#This Row],[hosted_drafts_id]],drafts[id],drafts[title])</f>
        <v>Halloween Movies</v>
      </c>
      <c r="C79" t="s">
        <v>1285</v>
      </c>
      <c r="D79" t="str">
        <f>_xlfn.XLOOKUP(drafts_hosts[[#This Row],[hosts_id]],hosts[id],hosts[host_name])</f>
        <v>Billy Ray Brewton</v>
      </c>
    </row>
    <row r="80" spans="1:4" x14ac:dyDescent="0.25">
      <c r="A80" t="s">
        <v>246</v>
      </c>
      <c r="B80" t="str">
        <f>_xlfn.XLOOKUP(drafts_hosts[[#This Row],[hosted_drafts_id]],drafts[id],drafts[title])</f>
        <v>Found Footage</v>
      </c>
      <c r="C80" t="s">
        <v>1286</v>
      </c>
      <c r="D80" t="str">
        <f>_xlfn.XLOOKUP(drafts_hosts[[#This Row],[hosts_id]],hosts[id],hosts[host_name])</f>
        <v>Ryan Marker</v>
      </c>
    </row>
    <row r="81" spans="1:4" x14ac:dyDescent="0.25">
      <c r="A81" t="s">
        <v>246</v>
      </c>
      <c r="B81" t="str">
        <f>_xlfn.XLOOKUP(drafts_hosts[[#This Row],[hosted_drafts_id]],drafts[id],drafts[title])</f>
        <v>Found Footage</v>
      </c>
      <c r="C81" t="s">
        <v>1280</v>
      </c>
      <c r="D81" t="str">
        <f>_xlfn.XLOOKUP(drafts_hosts[[#This Row],[hosts_id]],hosts[id],hosts[host_name])</f>
        <v>Thomas Grabinski</v>
      </c>
    </row>
    <row r="82" spans="1:4" x14ac:dyDescent="0.25">
      <c r="A82" t="s">
        <v>492</v>
      </c>
      <c r="B82" t="str">
        <f>_xlfn.XLOOKUP(drafts_hosts[[#This Row],[hosted_drafts_id]],drafts[id],drafts[title])</f>
        <v>Heist Movies</v>
      </c>
      <c r="C82" t="s">
        <v>1270</v>
      </c>
      <c r="D82" t="str">
        <f>_xlfn.XLOOKUP(drafts_hosts[[#This Row],[hosts_id]],hosts[id],hosts[host_name])</f>
        <v>Clay Keller</v>
      </c>
    </row>
    <row r="83" spans="1:4" x14ac:dyDescent="0.25">
      <c r="A83" t="s">
        <v>492</v>
      </c>
      <c r="B83" t="str">
        <f>_xlfn.XLOOKUP(drafts_hosts[[#This Row],[hosted_drafts_id]],drafts[id],drafts[title])</f>
        <v>Heist Movies</v>
      </c>
      <c r="C83" t="s">
        <v>1286</v>
      </c>
      <c r="D83" t="str">
        <f>_xlfn.XLOOKUP(drafts_hosts[[#This Row],[hosts_id]],hosts[id],hosts[host_name])</f>
        <v>Ryan Marker</v>
      </c>
    </row>
    <row r="84" spans="1:4" x14ac:dyDescent="0.25">
      <c r="A84" t="s">
        <v>612</v>
      </c>
      <c r="B84" t="str">
        <f>_xlfn.XLOOKUP(drafts_hosts[[#This Row],[hosted_drafts_id]],drafts[id],drafts[title])</f>
        <v>Philip Seymour Hoffman</v>
      </c>
      <c r="C84" t="s">
        <v>1270</v>
      </c>
      <c r="D84" t="str">
        <f>_xlfn.XLOOKUP(drafts_hosts[[#This Row],[hosts_id]],hosts[id],hosts[host_name])</f>
        <v>Clay Keller</v>
      </c>
    </row>
    <row r="85" spans="1:4" x14ac:dyDescent="0.25">
      <c r="A85" t="s">
        <v>612</v>
      </c>
      <c r="B85" t="str">
        <f>_xlfn.XLOOKUP(drafts_hosts[[#This Row],[hosted_drafts_id]],drafts[id],drafts[title])</f>
        <v>Philip Seymour Hoffman</v>
      </c>
      <c r="C85" t="s">
        <v>1286</v>
      </c>
      <c r="D85" t="str">
        <f>_xlfn.XLOOKUP(drafts_hosts[[#This Row],[hosts_id]],hosts[id],hosts[host_name])</f>
        <v>Ryan Marker</v>
      </c>
    </row>
    <row r="86" spans="1:4" x14ac:dyDescent="0.25">
      <c r="A86" t="s">
        <v>44</v>
      </c>
      <c r="B86" t="str">
        <f>_xlfn.XLOOKUP(drafts_hosts[[#This Row],[hosted_drafts_id]],drafts[id],drafts[title])</f>
        <v>Sword &amp; Sorcery</v>
      </c>
      <c r="C86" t="s">
        <v>1270</v>
      </c>
      <c r="D86" t="str">
        <f>_xlfn.XLOOKUP(drafts_hosts[[#This Row],[hosts_id]],hosts[id],hosts[host_name])</f>
        <v>Clay Keller</v>
      </c>
    </row>
    <row r="87" spans="1:4" x14ac:dyDescent="0.25">
      <c r="A87" t="s">
        <v>44</v>
      </c>
      <c r="B87" t="str">
        <f>_xlfn.XLOOKUP(drafts_hosts[[#This Row],[hosted_drafts_id]],drafts[id],drafts[title])</f>
        <v>Sword &amp; Sorcery</v>
      </c>
      <c r="C87" t="s">
        <v>1286</v>
      </c>
      <c r="D87" t="str">
        <f>_xlfn.XLOOKUP(drafts_hosts[[#This Row],[hosts_id]],hosts[id],hosts[host_name])</f>
        <v>Ryan Marker</v>
      </c>
    </row>
    <row r="88" spans="1:4" x14ac:dyDescent="0.25">
      <c r="A88" t="s">
        <v>300</v>
      </c>
      <c r="B88" t="str">
        <f>_xlfn.XLOOKUP(drafts_hosts[[#This Row],[hosted_drafts_id]],drafts[id],drafts[title])</f>
        <v>Game Movies</v>
      </c>
      <c r="C88" t="s">
        <v>1270</v>
      </c>
      <c r="D88" t="str">
        <f>_xlfn.XLOOKUP(drafts_hosts[[#This Row],[hosts_id]],hosts[id],hosts[host_name])</f>
        <v>Clay Keller</v>
      </c>
    </row>
    <row r="89" spans="1:4" x14ac:dyDescent="0.25">
      <c r="A89" t="s">
        <v>300</v>
      </c>
      <c r="B89" t="str">
        <f>_xlfn.XLOOKUP(drafts_hosts[[#This Row],[hosted_drafts_id]],drafts[id],drafts[title])</f>
        <v>Game Movies</v>
      </c>
      <c r="C89" t="s">
        <v>1285</v>
      </c>
      <c r="D89" t="str">
        <f>_xlfn.XLOOKUP(drafts_hosts[[#This Row],[hosts_id]],hosts[id],hosts[host_name])</f>
        <v>Billy Ray Brewton</v>
      </c>
    </row>
    <row r="90" spans="1:4" x14ac:dyDescent="0.25">
      <c r="A90" s="1" t="s">
        <v>393</v>
      </c>
      <c r="B90" t="str">
        <f>_xlfn.XLOOKUP(drafts_hosts[[#This Row],[hosted_drafts_id]],drafts[id],drafts[title])</f>
        <v>2010s Decade Mega Draft</v>
      </c>
      <c r="C90" t="s">
        <v>1270</v>
      </c>
      <c r="D90" t="str">
        <f>_xlfn.XLOOKUP(drafts_hosts[[#This Row],[hosts_id]],hosts[id],hosts[host_name])</f>
        <v>Clay Keller</v>
      </c>
    </row>
    <row r="91" spans="1:4" x14ac:dyDescent="0.25">
      <c r="A91" s="1" t="s">
        <v>393</v>
      </c>
      <c r="B91" t="str">
        <f>_xlfn.XLOOKUP(drafts_hosts[[#This Row],[hosted_drafts_id]],drafts[id],drafts[title])</f>
        <v>2010s Decade Mega Draft</v>
      </c>
      <c r="C91" t="s">
        <v>1286</v>
      </c>
      <c r="D91" t="str">
        <f>_xlfn.XLOOKUP(drafts_hosts[[#This Row],[hosts_id]],hosts[id],hosts[host_name])</f>
        <v>Ryan Marker</v>
      </c>
    </row>
    <row r="92" spans="1:4" x14ac:dyDescent="0.25">
      <c r="A92" t="s">
        <v>32</v>
      </c>
      <c r="B92" t="str">
        <f>_xlfn.XLOOKUP(drafts_hosts[[#This Row],[hosted_drafts_id]],drafts[id],drafts[title])</f>
        <v>Arthouse Christmas</v>
      </c>
      <c r="C92" t="s">
        <v>1270</v>
      </c>
      <c r="D92" t="str">
        <f>_xlfn.XLOOKUP(drafts_hosts[[#This Row],[hosts_id]],hosts[id],hosts[host_name])</f>
        <v>Clay Keller</v>
      </c>
    </row>
    <row r="93" spans="1:4" x14ac:dyDescent="0.25">
      <c r="A93" t="s">
        <v>32</v>
      </c>
      <c r="B93" t="str">
        <f>_xlfn.XLOOKUP(drafts_hosts[[#This Row],[hosted_drafts_id]],drafts[id],drafts[title])</f>
        <v>Arthouse Christmas</v>
      </c>
      <c r="C93" t="s">
        <v>1286</v>
      </c>
      <c r="D93" t="str">
        <f>_xlfn.XLOOKUP(drafts_hosts[[#This Row],[hosts_id]],hosts[id],hosts[host_name])</f>
        <v>Ryan Marker</v>
      </c>
    </row>
    <row r="94" spans="1:4" x14ac:dyDescent="0.25">
      <c r="A94" t="s">
        <v>210</v>
      </c>
      <c r="B94">
        <f>_xlfn.XLOOKUP(drafts_hosts[[#This Row],[hosted_drafts_id]],drafts[id],drafts[title])</f>
        <v>2009</v>
      </c>
      <c r="C94" t="s">
        <v>1277</v>
      </c>
      <c r="D94" t="str">
        <f>_xlfn.XLOOKUP(drafts_hosts[[#This Row],[hosts_id]],hosts[id],hosts[host_name])</f>
        <v>Graham Skipper</v>
      </c>
    </row>
    <row r="95" spans="1:4" x14ac:dyDescent="0.25">
      <c r="A95" t="s">
        <v>60</v>
      </c>
      <c r="B95" t="str">
        <f>_xlfn.XLOOKUP(drafts_hosts[[#This Row],[hosted_drafts_id]],drafts[id],drafts[title])</f>
        <v>Star Wars Super Draft</v>
      </c>
      <c r="C95" t="s">
        <v>1270</v>
      </c>
      <c r="D95" t="str">
        <f>_xlfn.XLOOKUP(drafts_hosts[[#This Row],[hosts_id]],hosts[id],hosts[host_name])</f>
        <v>Clay Keller</v>
      </c>
    </row>
    <row r="96" spans="1:4" x14ac:dyDescent="0.25">
      <c r="A96" t="s">
        <v>60</v>
      </c>
      <c r="B96" t="str">
        <f>_xlfn.XLOOKUP(drafts_hosts[[#This Row],[hosted_drafts_id]],drafts[id],drafts[title])</f>
        <v>Star Wars Super Draft</v>
      </c>
      <c r="C96" t="s">
        <v>1286</v>
      </c>
      <c r="D96" t="str">
        <f>_xlfn.XLOOKUP(drafts_hosts[[#This Row],[hosts_id]],hosts[id],hosts[host_name])</f>
        <v>Ryan Marker</v>
      </c>
    </row>
    <row r="97" spans="1:4" x14ac:dyDescent="0.25">
      <c r="A97" t="s">
        <v>230</v>
      </c>
      <c r="B97" t="str">
        <f>_xlfn.XLOOKUP(drafts_hosts[[#This Row],[hosted_drafts_id]],drafts[id],drafts[title])</f>
        <v>Laura Dern</v>
      </c>
      <c r="C97" t="s">
        <v>1270</v>
      </c>
      <c r="D97" t="str">
        <f>_xlfn.XLOOKUP(drafts_hosts[[#This Row],[hosts_id]],hosts[id],hosts[host_name])</f>
        <v>Clay Keller</v>
      </c>
    </row>
    <row r="98" spans="1:4" x14ac:dyDescent="0.25">
      <c r="A98" t="s">
        <v>230</v>
      </c>
      <c r="B98" t="str">
        <f>_xlfn.XLOOKUP(drafts_hosts[[#This Row],[hosted_drafts_id]],drafts[id],drafts[title])</f>
        <v>Laura Dern</v>
      </c>
      <c r="C98" t="s">
        <v>1281</v>
      </c>
      <c r="D98" t="str">
        <f>_xlfn.XLOOKUP(drafts_hosts[[#This Row],[hosts_id]],hosts[id],hosts[host_name])</f>
        <v>Oriana Nudo</v>
      </c>
    </row>
    <row r="99" spans="1:4" x14ac:dyDescent="0.25">
      <c r="A99" s="1" t="s">
        <v>250</v>
      </c>
      <c r="B99" t="str">
        <f>_xlfn.XLOOKUP(drafts_hosts[[#This Row],[hosted_drafts_id]],drafts[id],drafts[title])</f>
        <v>Giallo</v>
      </c>
      <c r="C99" t="s">
        <v>1270</v>
      </c>
      <c r="D99" t="str">
        <f>_xlfn.XLOOKUP(drafts_hosts[[#This Row],[hosts_id]],hosts[id],hosts[host_name])</f>
        <v>Clay Keller</v>
      </c>
    </row>
    <row r="100" spans="1:4" x14ac:dyDescent="0.25">
      <c r="A100" s="1" t="s">
        <v>250</v>
      </c>
      <c r="B100" t="str">
        <f>_xlfn.XLOOKUP(drafts_hosts[[#This Row],[hosted_drafts_id]],drafts[id],drafts[title])</f>
        <v>Giallo</v>
      </c>
      <c r="C100" t="s">
        <v>1286</v>
      </c>
      <c r="D100" t="str">
        <f>_xlfn.XLOOKUP(drafts_hosts[[#This Row],[hosts_id]],hosts[id],hosts[host_name])</f>
        <v>Ryan Marker</v>
      </c>
    </row>
    <row r="101" spans="1:4" x14ac:dyDescent="0.25">
      <c r="A101" t="s">
        <v>727</v>
      </c>
      <c r="B101" t="str">
        <f>_xlfn.XLOOKUP(drafts_hosts[[#This Row],[hosted_drafts_id]],drafts[id],drafts[title])</f>
        <v>Star Trek Super Draft</v>
      </c>
      <c r="C101" t="s">
        <v>1288</v>
      </c>
      <c r="D101" t="str">
        <f>_xlfn.XLOOKUP(drafts_hosts[[#This Row],[hosts_id]],hosts[id],hosts[host_name])</f>
        <v>Bryan Cogman</v>
      </c>
    </row>
    <row r="102" spans="1:4" x14ac:dyDescent="0.25">
      <c r="A102" t="s">
        <v>727</v>
      </c>
      <c r="B102" t="str">
        <f>_xlfn.XLOOKUP(drafts_hosts[[#This Row],[hosted_drafts_id]],drafts[id],drafts[title])</f>
        <v>Star Trek Super Draft</v>
      </c>
      <c r="C102" t="s">
        <v>1273</v>
      </c>
      <c r="D102" t="str">
        <f>_xlfn.XLOOKUP(drafts_hosts[[#This Row],[hosts_id]],hosts[id],hosts[host_name])</f>
        <v>Adam B. Vary</v>
      </c>
    </row>
    <row r="103" spans="1:4" x14ac:dyDescent="0.25">
      <c r="A103" t="s">
        <v>294</v>
      </c>
      <c r="B103" t="str">
        <f>_xlfn.XLOOKUP(drafts_hosts[[#This Row],[hosted_drafts_id]],drafts[id],drafts[title])</f>
        <v>2019 Mega Draft</v>
      </c>
      <c r="C103" t="s">
        <v>1277</v>
      </c>
      <c r="D103" t="str">
        <f>_xlfn.XLOOKUP(drafts_hosts[[#This Row],[hosts_id]],hosts[id],hosts[host_name])</f>
        <v>Graham Skipper</v>
      </c>
    </row>
    <row r="104" spans="1:4" x14ac:dyDescent="0.25">
      <c r="A104" t="s">
        <v>42</v>
      </c>
      <c r="B104" t="str">
        <f>_xlfn.XLOOKUP(drafts_hosts[[#This Row],[hosted_drafts_id]],drafts[id],drafts[title])</f>
        <v>European Vacation</v>
      </c>
      <c r="C104" t="s">
        <v>1270</v>
      </c>
      <c r="D104" t="str">
        <f>_xlfn.XLOOKUP(drafts_hosts[[#This Row],[hosts_id]],hosts[id],hosts[host_name])</f>
        <v>Clay Keller</v>
      </c>
    </row>
    <row r="105" spans="1:4" x14ac:dyDescent="0.25">
      <c r="A105" t="s">
        <v>42</v>
      </c>
      <c r="B105" t="str">
        <f>_xlfn.XLOOKUP(drafts_hosts[[#This Row],[hosted_drafts_id]],drafts[id],drafts[title])</f>
        <v>European Vacation</v>
      </c>
      <c r="C105" t="s">
        <v>1286</v>
      </c>
      <c r="D105" t="str">
        <f>_xlfn.XLOOKUP(drafts_hosts[[#This Row],[hosts_id]],hosts[id],hosts[host_name])</f>
        <v>Ryan Marker</v>
      </c>
    </row>
    <row r="106" spans="1:4" x14ac:dyDescent="0.25">
      <c r="A106" t="s">
        <v>671</v>
      </c>
      <c r="B106" t="str">
        <f>_xlfn.XLOOKUP(drafts_hosts[[#This Row],[hosted_drafts_id]],drafts[id],drafts[title])</f>
        <v>Universal Classic Monsters Mini-Mega</v>
      </c>
      <c r="C106" t="s">
        <v>1270</v>
      </c>
      <c r="D106" t="str">
        <f>_xlfn.XLOOKUP(drafts_hosts[[#This Row],[hosts_id]],hosts[id],hosts[host_name])</f>
        <v>Clay Keller</v>
      </c>
    </row>
    <row r="107" spans="1:4" x14ac:dyDescent="0.25">
      <c r="A107" t="s">
        <v>671</v>
      </c>
      <c r="B107" t="str">
        <f>_xlfn.XLOOKUP(drafts_hosts[[#This Row],[hosted_drafts_id]],drafts[id],drafts[title])</f>
        <v>Universal Classic Monsters Mini-Mega</v>
      </c>
      <c r="C107" t="s">
        <v>1286</v>
      </c>
      <c r="D107" t="str">
        <f>_xlfn.XLOOKUP(drafts_hosts[[#This Row],[hosts_id]],hosts[id],hosts[host_name])</f>
        <v>Ryan Marker</v>
      </c>
    </row>
    <row r="108" spans="1:4" x14ac:dyDescent="0.25">
      <c r="A108" t="s">
        <v>641</v>
      </c>
      <c r="B108" t="str">
        <f>_xlfn.XLOOKUP(drafts_hosts[[#This Row],[hosted_drafts_id]],drafts[id],drafts[title])</f>
        <v>One Crazy Night</v>
      </c>
      <c r="C108" t="s">
        <v>1270</v>
      </c>
      <c r="D108" t="str">
        <f>_xlfn.XLOOKUP(drafts_hosts[[#This Row],[hosts_id]],hosts[id],hosts[host_name])</f>
        <v>Clay Keller</v>
      </c>
    </row>
    <row r="109" spans="1:4" x14ac:dyDescent="0.25">
      <c r="A109" t="s">
        <v>641</v>
      </c>
      <c r="B109" t="str">
        <f>_xlfn.XLOOKUP(drafts_hosts[[#This Row],[hosted_drafts_id]],drafts[id],drafts[title])</f>
        <v>One Crazy Night</v>
      </c>
      <c r="C109" t="s">
        <v>1286</v>
      </c>
      <c r="D109" t="str">
        <f>_xlfn.XLOOKUP(drafts_hosts[[#This Row],[hosts_id]],hosts[id],hosts[host_name])</f>
        <v>Ryan Marker</v>
      </c>
    </row>
    <row r="110" spans="1:4" x14ac:dyDescent="0.25">
      <c r="A110" t="s">
        <v>425</v>
      </c>
      <c r="B110" t="str">
        <f>_xlfn.XLOOKUP(drafts_hosts[[#This Row],[hosted_drafts_id]],drafts[id],drafts[title])</f>
        <v>1992 Horror</v>
      </c>
      <c r="C110" t="s">
        <v>1270</v>
      </c>
      <c r="D110" t="str">
        <f>_xlfn.XLOOKUP(drafts_hosts[[#This Row],[hosts_id]],hosts[id],hosts[host_name])</f>
        <v>Clay Keller</v>
      </c>
    </row>
    <row r="111" spans="1:4" x14ac:dyDescent="0.25">
      <c r="A111" t="s">
        <v>425</v>
      </c>
      <c r="B111" t="str">
        <f>_xlfn.XLOOKUP(drafts_hosts[[#This Row],[hosted_drafts_id]],drafts[id],drafts[title])</f>
        <v>1992 Horror</v>
      </c>
      <c r="C111" t="s">
        <v>1286</v>
      </c>
      <c r="D111" t="str">
        <f>_xlfn.XLOOKUP(drafts_hosts[[#This Row],[hosts_id]],hosts[id],hosts[host_name])</f>
        <v>Ryan Marker</v>
      </c>
    </row>
    <row r="112" spans="1:4" x14ac:dyDescent="0.25">
      <c r="A112" t="s">
        <v>274</v>
      </c>
      <c r="B112" t="str">
        <f>_xlfn.XLOOKUP(drafts_hosts[[#This Row],[hosted_drafts_id]],drafts[id],drafts[title])</f>
        <v>The Cold War</v>
      </c>
      <c r="C112" t="s">
        <v>1270</v>
      </c>
      <c r="D112" t="str">
        <f>_xlfn.XLOOKUP(drafts_hosts[[#This Row],[hosts_id]],hosts[id],hosts[host_name])</f>
        <v>Clay Keller</v>
      </c>
    </row>
    <row r="113" spans="1:4" x14ac:dyDescent="0.25">
      <c r="A113" t="s">
        <v>71</v>
      </c>
      <c r="B113" t="str">
        <f>_xlfn.XLOOKUP(drafts_hosts[[#This Row],[hosted_drafts_id]],drafts[id],drafts[title])</f>
        <v>Max von Sydow</v>
      </c>
      <c r="C113" t="s">
        <v>1270</v>
      </c>
      <c r="D113" t="str">
        <f>_xlfn.XLOOKUP(drafts_hosts[[#This Row],[hosts_id]],hosts[id],hosts[host_name])</f>
        <v>Clay Keller</v>
      </c>
    </row>
    <row r="114" spans="1:4" x14ac:dyDescent="0.25">
      <c r="A114" t="s">
        <v>71</v>
      </c>
      <c r="B114" t="str">
        <f>_xlfn.XLOOKUP(drafts_hosts[[#This Row],[hosted_drafts_id]],drafts[id],drafts[title])</f>
        <v>Max von Sydow</v>
      </c>
      <c r="C114" t="s">
        <v>1286</v>
      </c>
      <c r="D114" t="str">
        <f>_xlfn.XLOOKUP(drafts_hosts[[#This Row],[hosts_id]],hosts[id],hosts[host_name])</f>
        <v>Ryan Marker</v>
      </c>
    </row>
    <row r="115" spans="1:4" x14ac:dyDescent="0.25">
      <c r="A115" t="s">
        <v>741</v>
      </c>
      <c r="B115" t="str">
        <f>_xlfn.XLOOKUP(drafts_hosts[[#This Row],[hosted_drafts_id]],drafts[id],drafts[title])</f>
        <v>Post-Apocalypse</v>
      </c>
      <c r="C115" t="s">
        <v>1286</v>
      </c>
      <c r="D115" t="str">
        <f>_xlfn.XLOOKUP(drafts_hosts[[#This Row],[hosts_id]],hosts[id],hosts[host_name])</f>
        <v>Ryan Marker</v>
      </c>
    </row>
    <row r="116" spans="1:4" x14ac:dyDescent="0.25">
      <c r="A116" t="s">
        <v>359</v>
      </c>
      <c r="B116" t="str">
        <f>_xlfn.XLOOKUP(drafts_hosts[[#This Row],[hosted_drafts_id]],drafts[id],drafts[title])</f>
        <v>Lorne Michaels</v>
      </c>
      <c r="C116" t="s">
        <v>1270</v>
      </c>
      <c r="D116" t="str">
        <f>_xlfn.XLOOKUP(drafts_hosts[[#This Row],[hosts_id]],hosts[id],hosts[host_name])</f>
        <v>Clay Keller</v>
      </c>
    </row>
    <row r="117" spans="1:4" x14ac:dyDescent="0.25">
      <c r="A117" t="s">
        <v>359</v>
      </c>
      <c r="B117" t="str">
        <f>_xlfn.XLOOKUP(drafts_hosts[[#This Row],[hosted_drafts_id]],drafts[id],drafts[title])</f>
        <v>Lorne Michaels</v>
      </c>
      <c r="C117" t="s">
        <v>1286</v>
      </c>
      <c r="D117" t="str">
        <f>_xlfn.XLOOKUP(drafts_hosts[[#This Row],[hosts_id]],hosts[id],hosts[host_name])</f>
        <v>Ryan Marker</v>
      </c>
    </row>
    <row r="118" spans="1:4" x14ac:dyDescent="0.25">
      <c r="A118" t="s">
        <v>403</v>
      </c>
      <c r="B118" t="str">
        <f>_xlfn.XLOOKUP(drafts_hosts[[#This Row],[hosted_drafts_id]],drafts[id],drafts[title])</f>
        <v>Stuart Gordon</v>
      </c>
      <c r="C118" t="s">
        <v>1270</v>
      </c>
      <c r="D118" t="str">
        <f>_xlfn.XLOOKUP(drafts_hosts[[#This Row],[hosts_id]],hosts[id],hosts[host_name])</f>
        <v>Clay Keller</v>
      </c>
    </row>
    <row r="119" spans="1:4" x14ac:dyDescent="0.25">
      <c r="A119" t="s">
        <v>403</v>
      </c>
      <c r="B119" t="str">
        <f>_xlfn.XLOOKUP(drafts_hosts[[#This Row],[hosted_drafts_id]],drafts[id],drafts[title])</f>
        <v>Stuart Gordon</v>
      </c>
      <c r="C119" t="s">
        <v>1286</v>
      </c>
      <c r="D119" t="str">
        <f>_xlfn.XLOOKUP(drafts_hosts[[#This Row],[hosts_id]],hosts[id],hosts[host_name])</f>
        <v>Ryan Marker</v>
      </c>
    </row>
    <row r="120" spans="1:4" x14ac:dyDescent="0.25">
      <c r="A120" t="s">
        <v>445</v>
      </c>
      <c r="B120" t="str">
        <f>_xlfn.XLOOKUP(drafts_hosts[[#This Row],[hosted_drafts_id]],drafts[id],drafts[title])</f>
        <v>'30s Warner Bros</v>
      </c>
      <c r="C120" t="s">
        <v>1270</v>
      </c>
      <c r="D120" t="str">
        <f>_xlfn.XLOOKUP(drafts_hosts[[#This Row],[hosts_id]],hosts[id],hosts[host_name])</f>
        <v>Clay Keller</v>
      </c>
    </row>
    <row r="121" spans="1:4" x14ac:dyDescent="0.25">
      <c r="A121" t="s">
        <v>445</v>
      </c>
      <c r="B121" t="str">
        <f>_xlfn.XLOOKUP(drafts_hosts[[#This Row],[hosted_drafts_id]],drafts[id],drafts[title])</f>
        <v>'30s Warner Bros</v>
      </c>
      <c r="C121" t="s">
        <v>1286</v>
      </c>
      <c r="D121" t="str">
        <f>_xlfn.XLOOKUP(drafts_hosts[[#This Row],[hosts_id]],hosts[id],hosts[host_name])</f>
        <v>Ryan Marker</v>
      </c>
    </row>
    <row r="122" spans="1:4" x14ac:dyDescent="0.25">
      <c r="A122" t="s">
        <v>328</v>
      </c>
      <c r="B122" t="str">
        <f>_xlfn.XLOOKUP(drafts_hosts[[#This Row],[hosted_drafts_id]],drafts[id],drafts[title])</f>
        <v>Kidventure</v>
      </c>
      <c r="C122" t="s">
        <v>1270</v>
      </c>
      <c r="D122" t="str">
        <f>_xlfn.XLOOKUP(drafts_hosts[[#This Row],[hosts_id]],hosts[id],hosts[host_name])</f>
        <v>Clay Keller</v>
      </c>
    </row>
    <row r="123" spans="1:4" x14ac:dyDescent="0.25">
      <c r="A123" t="s">
        <v>328</v>
      </c>
      <c r="B123" t="str">
        <f>_xlfn.XLOOKUP(drafts_hosts[[#This Row],[hosted_drafts_id]],drafts[id],drafts[title])</f>
        <v>Kidventure</v>
      </c>
      <c r="C123" t="s">
        <v>1286</v>
      </c>
      <c r="D123" t="str">
        <f>_xlfn.XLOOKUP(drafts_hosts[[#This Row],[hosts_id]],hosts[id],hosts[host_name])</f>
        <v>Ryan Marker</v>
      </c>
    </row>
    <row r="124" spans="1:4" x14ac:dyDescent="0.25">
      <c r="A124" t="s">
        <v>536</v>
      </c>
      <c r="B124" t="str">
        <f>_xlfn.XLOOKUP(drafts_hosts[[#This Row],[hosted_drafts_id]],drafts[id],drafts[title])</f>
        <v>Steven Soderbergh</v>
      </c>
      <c r="C124" t="s">
        <v>1270</v>
      </c>
      <c r="D124" t="str">
        <f>_xlfn.XLOOKUP(drafts_hosts[[#This Row],[hosts_id]],hosts[id],hosts[host_name])</f>
        <v>Clay Keller</v>
      </c>
    </row>
    <row r="125" spans="1:4" x14ac:dyDescent="0.25">
      <c r="A125" t="s">
        <v>536</v>
      </c>
      <c r="B125" t="str">
        <f>_xlfn.XLOOKUP(drafts_hosts[[#This Row],[hosted_drafts_id]],drafts[id],drafts[title])</f>
        <v>Steven Soderbergh</v>
      </c>
      <c r="C125" s="1" t="s">
        <v>1271</v>
      </c>
      <c r="D125" t="str">
        <f>_xlfn.XLOOKUP(drafts_hosts[[#This Row],[hosts_id]],hosts[id],hosts[host_name])</f>
        <v>Cody Downs</v>
      </c>
    </row>
    <row r="126" spans="1:4" x14ac:dyDescent="0.25">
      <c r="A126" t="s">
        <v>222</v>
      </c>
      <c r="B126" t="str">
        <f>_xlfn.XLOOKUP(drafts_hosts[[#This Row],[hosted_drafts_id]],drafts[id],drafts[title])</f>
        <v>New Camp Classics</v>
      </c>
      <c r="C126" t="s">
        <v>1270</v>
      </c>
      <c r="D126" t="str">
        <f>_xlfn.XLOOKUP(drafts_hosts[[#This Row],[hosts_id]],hosts[id],hosts[host_name])</f>
        <v>Clay Keller</v>
      </c>
    </row>
    <row r="127" spans="1:4" x14ac:dyDescent="0.25">
      <c r="A127" t="s">
        <v>222</v>
      </c>
      <c r="B127" t="str">
        <f>_xlfn.XLOOKUP(drafts_hosts[[#This Row],[hosted_drafts_id]],drafts[id],drafts[title])</f>
        <v>New Camp Classics</v>
      </c>
      <c r="C127" t="s">
        <v>1286</v>
      </c>
      <c r="D127" t="str">
        <f>_xlfn.XLOOKUP(drafts_hosts[[#This Row],[hosts_id]],hosts[id],hosts[host_name])</f>
        <v>Ryan Marker</v>
      </c>
    </row>
    <row r="128" spans="1:4" x14ac:dyDescent="0.25">
      <c r="A128" t="s">
        <v>582</v>
      </c>
      <c r="B128" t="str">
        <f>_xlfn.XLOOKUP(drafts_hosts[[#This Row],[hosted_drafts_id]],drafts[id],drafts[title])</f>
        <v>Brief Encounters</v>
      </c>
      <c r="C128" t="s">
        <v>1270</v>
      </c>
      <c r="D128" t="str">
        <f>_xlfn.XLOOKUP(drafts_hosts[[#This Row],[hosts_id]],hosts[id],hosts[host_name])</f>
        <v>Clay Keller</v>
      </c>
    </row>
    <row r="129" spans="1:4" x14ac:dyDescent="0.25">
      <c r="A129" t="s">
        <v>582</v>
      </c>
      <c r="B129" t="str">
        <f>_xlfn.XLOOKUP(drafts_hosts[[#This Row],[hosted_drafts_id]],drafts[id],drafts[title])</f>
        <v>Brief Encounters</v>
      </c>
      <c r="C129" t="s">
        <v>1286</v>
      </c>
      <c r="D129" t="str">
        <f>_xlfn.XLOOKUP(drafts_hosts[[#This Row],[hosts_id]],hosts[id],hosts[host_name])</f>
        <v>Ryan Marker</v>
      </c>
    </row>
    <row r="130" spans="1:4" x14ac:dyDescent="0.25">
      <c r="A130" t="s">
        <v>520</v>
      </c>
      <c r="B130" t="str">
        <f>_xlfn.XLOOKUP(drafts_hosts[[#This Row],[hosted_drafts_id]],drafts[id],drafts[title])</f>
        <v>Mothers &amp; Daughters</v>
      </c>
      <c r="C130" t="s">
        <v>1270</v>
      </c>
      <c r="D130" t="str">
        <f>_xlfn.XLOOKUP(drafts_hosts[[#This Row],[hosts_id]],hosts[id],hosts[host_name])</f>
        <v>Clay Keller</v>
      </c>
    </row>
    <row r="131" spans="1:4" x14ac:dyDescent="0.25">
      <c r="A131" t="s">
        <v>520</v>
      </c>
      <c r="B131" t="str">
        <f>_xlfn.XLOOKUP(drafts_hosts[[#This Row],[hosted_drafts_id]],drafts[id],drafts[title])</f>
        <v>Mothers &amp; Daughters</v>
      </c>
      <c r="C131" t="s">
        <v>1286</v>
      </c>
      <c r="D131" t="str">
        <f>_xlfn.XLOOKUP(drafts_hosts[[#This Row],[hosts_id]],hosts[id],hosts[host_name])</f>
        <v>Ryan Marker</v>
      </c>
    </row>
    <row r="132" spans="1:4" x14ac:dyDescent="0.25">
      <c r="A132" t="s">
        <v>213</v>
      </c>
      <c r="B132" t="str">
        <f>_xlfn.XLOOKUP(drafts_hosts[[#This Row],[hosted_drafts_id]],drafts[id],drafts[title])</f>
        <v>Jim Henson</v>
      </c>
      <c r="C132" t="s">
        <v>1270</v>
      </c>
      <c r="D132" t="str">
        <f>_xlfn.XLOOKUP(drafts_hosts[[#This Row],[hosts_id]],hosts[id],hosts[host_name])</f>
        <v>Clay Keller</v>
      </c>
    </row>
    <row r="133" spans="1:4" x14ac:dyDescent="0.25">
      <c r="A133" t="s">
        <v>213</v>
      </c>
      <c r="B133" t="str">
        <f>_xlfn.XLOOKUP(drafts_hosts[[#This Row],[hosted_drafts_id]],drafts[id],drafts[title])</f>
        <v>Jim Henson</v>
      </c>
      <c r="C133" t="s">
        <v>1286</v>
      </c>
      <c r="D133" t="str">
        <f>_xlfn.XLOOKUP(drafts_hosts[[#This Row],[hosts_id]],hosts[id],hosts[host_name])</f>
        <v>Ryan Marker</v>
      </c>
    </row>
    <row r="134" spans="1:4" x14ac:dyDescent="0.25">
      <c r="A134" t="s">
        <v>116</v>
      </c>
      <c r="B134" t="str">
        <f>_xlfn.XLOOKUP(drafts_hosts[[#This Row],[hosted_drafts_id]],drafts[id],drafts[title])</f>
        <v>David Cronenberg</v>
      </c>
      <c r="C134" t="s">
        <v>1270</v>
      </c>
      <c r="D134" t="str">
        <f>_xlfn.XLOOKUP(drafts_hosts[[#This Row],[hosts_id]],hosts[id],hosts[host_name])</f>
        <v>Clay Keller</v>
      </c>
    </row>
    <row r="135" spans="1:4" x14ac:dyDescent="0.25">
      <c r="A135" t="s">
        <v>116</v>
      </c>
      <c r="B135" t="str">
        <f>_xlfn.XLOOKUP(drafts_hosts[[#This Row],[hosted_drafts_id]],drafts[id],drafts[title])</f>
        <v>David Cronenberg</v>
      </c>
      <c r="C135" t="s">
        <v>1286</v>
      </c>
      <c r="D135" t="str">
        <f>_xlfn.XLOOKUP(drafts_hosts[[#This Row],[hosts_id]],hosts[id],hosts[host_name])</f>
        <v>Ryan Marker</v>
      </c>
    </row>
    <row r="136" spans="1:4" x14ac:dyDescent="0.25">
      <c r="A136" t="s">
        <v>649</v>
      </c>
      <c r="B136" t="str">
        <f>_xlfn.XLOOKUP(drafts_hosts[[#This Row],[hosted_drafts_id]],drafts[id],drafts[title])</f>
        <v>Westerns: Part I Mini-Mega</v>
      </c>
      <c r="C136" t="s">
        <v>1270</v>
      </c>
      <c r="D136" t="str">
        <f>_xlfn.XLOOKUP(drafts_hosts[[#This Row],[hosts_id]],hosts[id],hosts[host_name])</f>
        <v>Clay Keller</v>
      </c>
    </row>
    <row r="137" spans="1:4" x14ac:dyDescent="0.25">
      <c r="A137" t="s">
        <v>649</v>
      </c>
      <c r="B137" t="str">
        <f>_xlfn.XLOOKUP(drafts_hosts[[#This Row],[hosted_drafts_id]],drafts[id],drafts[title])</f>
        <v>Westerns: Part I Mini-Mega</v>
      </c>
      <c r="C137" t="s">
        <v>1286</v>
      </c>
      <c r="D137" t="str">
        <f>_xlfn.XLOOKUP(drafts_hosts[[#This Row],[hosts_id]],hosts[id],hosts[host_name])</f>
        <v>Ryan Marker</v>
      </c>
    </row>
    <row r="138" spans="1:4" x14ac:dyDescent="0.25">
      <c r="A138" t="s">
        <v>477</v>
      </c>
      <c r="B138" t="str">
        <f>_xlfn.XLOOKUP(drafts_hosts[[#This Row],[hosted_drafts_id]],drafts[id],drafts[title])</f>
        <v>60s Musicals</v>
      </c>
      <c r="C138" t="s">
        <v>1270</v>
      </c>
      <c r="D138" t="str">
        <f>_xlfn.XLOOKUP(drafts_hosts[[#This Row],[hosts_id]],hosts[id],hosts[host_name])</f>
        <v>Clay Keller</v>
      </c>
    </row>
    <row r="139" spans="1:4" x14ac:dyDescent="0.25">
      <c r="A139" t="s">
        <v>477</v>
      </c>
      <c r="B139" t="str">
        <f>_xlfn.XLOOKUP(drafts_hosts[[#This Row],[hosted_drafts_id]],drafts[id],drafts[title])</f>
        <v>60s Musicals</v>
      </c>
      <c r="C139" t="s">
        <v>1281</v>
      </c>
      <c r="D139" t="str">
        <f>_xlfn.XLOOKUP(drafts_hosts[[#This Row],[hosts_id]],hosts[id],hosts[host_name])</f>
        <v>Oriana Nudo</v>
      </c>
    </row>
    <row r="140" spans="1:4" x14ac:dyDescent="0.25">
      <c r="A140" t="s">
        <v>48</v>
      </c>
      <c r="B140" t="str">
        <f>_xlfn.XLOOKUP(drafts_hosts[[#This Row],[hosted_drafts_id]],drafts[id],drafts[title])</f>
        <v>Mistaken Identity</v>
      </c>
      <c r="C140" t="s">
        <v>1270</v>
      </c>
      <c r="D140" t="str">
        <f>_xlfn.XLOOKUP(drafts_hosts[[#This Row],[hosts_id]],hosts[id],hosts[host_name])</f>
        <v>Clay Keller</v>
      </c>
    </row>
    <row r="141" spans="1:4" x14ac:dyDescent="0.25">
      <c r="A141" t="s">
        <v>48</v>
      </c>
      <c r="B141" t="str">
        <f>_xlfn.XLOOKUP(drafts_hosts[[#This Row],[hosted_drafts_id]],drafts[id],drafts[title])</f>
        <v>Mistaken Identity</v>
      </c>
      <c r="C141" t="s">
        <v>1286</v>
      </c>
      <c r="D141" t="str">
        <f>_xlfn.XLOOKUP(drafts_hosts[[#This Row],[hosts_id]],hosts[id],hosts[host_name])</f>
        <v>Ryan Marker</v>
      </c>
    </row>
    <row r="142" spans="1:4" x14ac:dyDescent="0.25">
      <c r="A142" t="s">
        <v>198</v>
      </c>
      <c r="B142" t="str">
        <f>_xlfn.XLOOKUP(drafts_hosts[[#This Row],[hosted_drafts_id]],drafts[id],drafts[title])</f>
        <v>Coen Brothers Super Draft</v>
      </c>
      <c r="C142" t="s">
        <v>1288</v>
      </c>
      <c r="D142" t="str">
        <f>_xlfn.XLOOKUP(drafts_hosts[[#This Row],[hosts_id]],hosts[id],hosts[host_name])</f>
        <v>Bryan Cogman</v>
      </c>
    </row>
    <row r="143" spans="1:4" x14ac:dyDescent="0.25">
      <c r="A143" t="s">
        <v>62</v>
      </c>
      <c r="B143" t="str">
        <f>_xlfn.XLOOKUP(drafts_hosts[[#This Row],[hosted_drafts_id]],drafts[id],drafts[title])</f>
        <v>July 4th Weekend</v>
      </c>
      <c r="C143" t="s">
        <v>1270</v>
      </c>
      <c r="D143" t="str">
        <f>_xlfn.XLOOKUP(drafts_hosts[[#This Row],[hosts_id]],hosts[id],hosts[host_name])</f>
        <v>Clay Keller</v>
      </c>
    </row>
    <row r="144" spans="1:4" x14ac:dyDescent="0.25">
      <c r="A144" t="s">
        <v>62</v>
      </c>
      <c r="B144" t="str">
        <f>_xlfn.XLOOKUP(drafts_hosts[[#This Row],[hosted_drafts_id]],drafts[id],drafts[title])</f>
        <v>July 4th Weekend</v>
      </c>
      <c r="C144" t="s">
        <v>1276</v>
      </c>
      <c r="D144" t="str">
        <f>_xlfn.XLOOKUP(drafts_hosts[[#This Row],[hosts_id]],hosts[id],hosts[host_name])</f>
        <v>Darren Franich</v>
      </c>
    </row>
    <row r="145" spans="1:4" x14ac:dyDescent="0.25">
      <c r="A145" t="s">
        <v>733</v>
      </c>
      <c r="B145" t="str">
        <f>_xlfn.XLOOKUP(drafts_hosts[[#This Row],[hosted_drafts_id]],drafts[id],drafts[title])</f>
        <v>Heavy Metal</v>
      </c>
      <c r="C145" t="s">
        <v>1270</v>
      </c>
      <c r="D145" t="str">
        <f>_xlfn.XLOOKUP(drafts_hosts[[#This Row],[hosts_id]],hosts[id],hosts[host_name])</f>
        <v>Clay Keller</v>
      </c>
    </row>
    <row r="146" spans="1:4" x14ac:dyDescent="0.25">
      <c r="A146" t="s">
        <v>733</v>
      </c>
      <c r="B146" t="str">
        <f>_xlfn.XLOOKUP(drafts_hosts[[#This Row],[hosted_drafts_id]],drafts[id],drafts[title])</f>
        <v>Heavy Metal</v>
      </c>
      <c r="C146" t="s">
        <v>1286</v>
      </c>
      <c r="D146" t="str">
        <f>_xlfn.XLOOKUP(drafts_hosts[[#This Row],[hosts_id]],hosts[id],hosts[host_name])</f>
        <v>Ryan Marker</v>
      </c>
    </row>
    <row r="147" spans="1:4" x14ac:dyDescent="0.25">
      <c r="A147" t="s">
        <v>52</v>
      </c>
      <c r="B147" t="str">
        <f>_xlfn.XLOOKUP(drafts_hosts[[#This Row],[hosted_drafts_id]],drafts[id],drafts[title])</f>
        <v>Animals Attack!</v>
      </c>
      <c r="C147" t="s">
        <v>1270</v>
      </c>
      <c r="D147" t="str">
        <f>_xlfn.XLOOKUP(drafts_hosts[[#This Row],[hosts_id]],hosts[id],hosts[host_name])</f>
        <v>Clay Keller</v>
      </c>
    </row>
    <row r="148" spans="1:4" x14ac:dyDescent="0.25">
      <c r="A148" t="s">
        <v>52</v>
      </c>
      <c r="B148" t="str">
        <f>_xlfn.XLOOKUP(drafts_hosts[[#This Row],[hosted_drafts_id]],drafts[id],drafts[title])</f>
        <v>Animals Attack!</v>
      </c>
      <c r="C148" t="s">
        <v>1286</v>
      </c>
      <c r="D148" t="str">
        <f>_xlfn.XLOOKUP(drafts_hosts[[#This Row],[hosts_id]],hosts[id],hosts[host_name])</f>
        <v>Ryan Marker</v>
      </c>
    </row>
    <row r="149" spans="1:4" x14ac:dyDescent="0.25">
      <c r="A149" t="s">
        <v>419</v>
      </c>
      <c r="B149" t="str">
        <f>_xlfn.XLOOKUP(drafts_hosts[[#This Row],[hosted_drafts_id]],drafts[id],drafts[title])</f>
        <v>Sketch Comedy Anthologies</v>
      </c>
      <c r="C149" t="s">
        <v>1270</v>
      </c>
      <c r="D149" t="str">
        <f>_xlfn.XLOOKUP(drafts_hosts[[#This Row],[hosts_id]],hosts[id],hosts[host_name])</f>
        <v>Clay Keller</v>
      </c>
    </row>
    <row r="150" spans="1:4" x14ac:dyDescent="0.25">
      <c r="A150" t="s">
        <v>419</v>
      </c>
      <c r="B150" t="str">
        <f>_xlfn.XLOOKUP(drafts_hosts[[#This Row],[hosted_drafts_id]],drafts[id],drafts[title])</f>
        <v>Sketch Comedy Anthologies</v>
      </c>
      <c r="C150" t="s">
        <v>1286</v>
      </c>
      <c r="D150" t="str">
        <f>_xlfn.XLOOKUP(drafts_hosts[[#This Row],[hosts_id]],hosts[id],hosts[host_name])</f>
        <v>Ryan Marker</v>
      </c>
    </row>
    <row r="151" spans="1:4" x14ac:dyDescent="0.25">
      <c r="A151" t="s">
        <v>754</v>
      </c>
      <c r="B151" t="str">
        <f>_xlfn.XLOOKUP(drafts_hosts[[#This Row],[hosted_drafts_id]],drafts[id],drafts[title])</f>
        <v>Con Artist</v>
      </c>
      <c r="C151" t="s">
        <v>1270</v>
      </c>
      <c r="D151" t="str">
        <f>_xlfn.XLOOKUP(drafts_hosts[[#This Row],[hosts_id]],hosts[id],hosts[host_name])</f>
        <v>Clay Keller</v>
      </c>
    </row>
    <row r="152" spans="1:4" x14ac:dyDescent="0.25">
      <c r="A152" t="s">
        <v>754</v>
      </c>
      <c r="B152" t="str">
        <f>_xlfn.XLOOKUP(drafts_hosts[[#This Row],[hosted_drafts_id]],drafts[id],drafts[title])</f>
        <v>Con Artist</v>
      </c>
      <c r="C152" t="s">
        <v>1286</v>
      </c>
      <c r="D152" t="str">
        <f>_xlfn.XLOOKUP(drafts_hosts[[#This Row],[hosts_id]],hosts[id],hosts[host_name])</f>
        <v>Ryan Marker</v>
      </c>
    </row>
    <row r="153" spans="1:4" x14ac:dyDescent="0.25">
      <c r="A153" t="s">
        <v>560</v>
      </c>
      <c r="B153" t="str">
        <f>_xlfn.XLOOKUP(drafts_hosts[[#This Row],[hosted_drafts_id]],drafts[id],drafts[title])</f>
        <v>Comic Book (Non-Superhero)</v>
      </c>
      <c r="C153" t="s">
        <v>1270</v>
      </c>
      <c r="D153" t="str">
        <f>_xlfn.XLOOKUP(drafts_hosts[[#This Row],[hosts_id]],hosts[id],hosts[host_name])</f>
        <v>Clay Keller</v>
      </c>
    </row>
    <row r="154" spans="1:4" x14ac:dyDescent="0.25">
      <c r="A154" t="s">
        <v>560</v>
      </c>
      <c r="B154" t="str">
        <f>_xlfn.XLOOKUP(drafts_hosts[[#This Row],[hosted_drafts_id]],drafts[id],drafts[title])</f>
        <v>Comic Book (Non-Superhero)</v>
      </c>
      <c r="C154" t="s">
        <v>1286</v>
      </c>
      <c r="D154" t="str">
        <f>_xlfn.XLOOKUP(drafts_hosts[[#This Row],[hosts_id]],hosts[id],hosts[host_name])</f>
        <v>Ryan Marker</v>
      </c>
    </row>
    <row r="155" spans="1:4" x14ac:dyDescent="0.25">
      <c r="A155" t="s">
        <v>338</v>
      </c>
      <c r="B155" t="str">
        <f>_xlfn.XLOOKUP(drafts_hosts[[#This Row],[hosted_drafts_id]],drafts[id],drafts[title])</f>
        <v>Winona Ryder</v>
      </c>
      <c r="C155" t="s">
        <v>1270</v>
      </c>
      <c r="D155" t="str">
        <f>_xlfn.XLOOKUP(drafts_hosts[[#This Row],[hosts_id]],hosts[id],hosts[host_name])</f>
        <v>Clay Keller</v>
      </c>
    </row>
    <row r="156" spans="1:4" x14ac:dyDescent="0.25">
      <c r="A156" t="s">
        <v>338</v>
      </c>
      <c r="B156" t="str">
        <f>_xlfn.XLOOKUP(drafts_hosts[[#This Row],[hosted_drafts_id]],drafts[id],drafts[title])</f>
        <v>Winona Ryder</v>
      </c>
      <c r="C156" t="s">
        <v>1286</v>
      </c>
      <c r="D156" t="str">
        <f>_xlfn.XLOOKUP(drafts_hosts[[#This Row],[hosts_id]],hosts[id],hosts[host_name])</f>
        <v>Ryan Marker</v>
      </c>
    </row>
    <row r="157" spans="1:4" x14ac:dyDescent="0.25">
      <c r="A157" t="s">
        <v>465</v>
      </c>
      <c r="B157" t="str">
        <f>_xlfn.XLOOKUP(drafts_hosts[[#This Row],[hosted_drafts_id]],drafts[id],drafts[title])</f>
        <v>Westerns: Part II Mini-Mega</v>
      </c>
      <c r="C157" t="s">
        <v>1270</v>
      </c>
      <c r="D157" t="str">
        <f>_xlfn.XLOOKUP(drafts_hosts[[#This Row],[hosts_id]],hosts[id],hosts[host_name])</f>
        <v>Clay Keller</v>
      </c>
    </row>
    <row r="158" spans="1:4" x14ac:dyDescent="0.25">
      <c r="A158" t="s">
        <v>465</v>
      </c>
      <c r="B158" t="str">
        <f>_xlfn.XLOOKUP(drafts_hosts[[#This Row],[hosted_drafts_id]],drafts[id],drafts[title])</f>
        <v>Westerns: Part II Mini-Mega</v>
      </c>
      <c r="C158" t="s">
        <v>1288</v>
      </c>
      <c r="D158" t="str">
        <f>_xlfn.XLOOKUP(drafts_hosts[[#This Row],[hosts_id]],hosts[id],hosts[host_name])</f>
        <v>Bryan Cogman</v>
      </c>
    </row>
    <row r="159" spans="1:4" x14ac:dyDescent="0.25">
      <c r="A159" t="s">
        <v>160</v>
      </c>
      <c r="B159" t="str">
        <f>_xlfn.XLOOKUP(drafts_hosts[[#This Row],[hosted_drafts_id]],drafts[id],drafts[title])</f>
        <v>70's Horror Mega</v>
      </c>
      <c r="C159" t="s">
        <v>1270</v>
      </c>
      <c r="D159" t="str">
        <f>_xlfn.XLOOKUP(drafts_hosts[[#This Row],[hosts_id]],hosts[id],hosts[host_name])</f>
        <v>Clay Keller</v>
      </c>
    </row>
    <row r="160" spans="1:4" x14ac:dyDescent="0.25">
      <c r="A160" t="s">
        <v>160</v>
      </c>
      <c r="B160" t="str">
        <f>_xlfn.XLOOKUP(drafts_hosts[[#This Row],[hosted_drafts_id]],drafts[id],drafts[title])</f>
        <v>70's Horror Mega</v>
      </c>
      <c r="C160" t="s">
        <v>1286</v>
      </c>
      <c r="D160" t="str">
        <f>_xlfn.XLOOKUP(drafts_hosts[[#This Row],[hosts_id]],hosts[id],hosts[host_name])</f>
        <v>Ryan Marker</v>
      </c>
    </row>
    <row r="161" spans="1:4" x14ac:dyDescent="0.25">
      <c r="A161" t="s">
        <v>594</v>
      </c>
      <c r="B161" t="str">
        <f>_xlfn.XLOOKUP(drafts_hosts[[#This Row],[hosted_drafts_id]],drafts[id],drafts[title])</f>
        <v>Road Trip</v>
      </c>
      <c r="C161" t="s">
        <v>1270</v>
      </c>
      <c r="D161" t="str">
        <f>_xlfn.XLOOKUP(drafts_hosts[[#This Row],[hosts_id]],hosts[id],hosts[host_name])</f>
        <v>Clay Keller</v>
      </c>
    </row>
    <row r="162" spans="1:4" x14ac:dyDescent="0.25">
      <c r="A162" t="s">
        <v>594</v>
      </c>
      <c r="B162" t="str">
        <f>_xlfn.XLOOKUP(drafts_hosts[[#This Row],[hosted_drafts_id]],drafts[id],drafts[title])</f>
        <v>Road Trip</v>
      </c>
      <c r="C162" t="s">
        <v>1286</v>
      </c>
      <c r="D162" t="str">
        <f>_xlfn.XLOOKUP(drafts_hosts[[#This Row],[hosts_id]],hosts[id],hosts[host_name])</f>
        <v>Ryan Marker</v>
      </c>
    </row>
    <row r="163" spans="1:4" x14ac:dyDescent="0.25">
      <c r="A163" t="s">
        <v>232</v>
      </c>
      <c r="B163" t="str">
        <f>_xlfn.XLOOKUP(drafts_hosts[[#This Row],[hosted_drafts_id]],drafts[id],drafts[title])</f>
        <v>Wesley Snipes</v>
      </c>
      <c r="C163" t="s">
        <v>1270</v>
      </c>
      <c r="D163" t="str">
        <f>_xlfn.XLOOKUP(drafts_hosts[[#This Row],[hosts_id]],hosts[id],hosts[host_name])</f>
        <v>Clay Keller</v>
      </c>
    </row>
    <row r="164" spans="1:4" x14ac:dyDescent="0.25">
      <c r="A164" t="s">
        <v>232</v>
      </c>
      <c r="B164" t="str">
        <f>_xlfn.XLOOKUP(drafts_hosts[[#This Row],[hosted_drafts_id]],drafts[id],drafts[title])</f>
        <v>Wesley Snipes</v>
      </c>
      <c r="C164" t="s">
        <v>1286</v>
      </c>
      <c r="D164" t="str">
        <f>_xlfn.XLOOKUP(drafts_hosts[[#This Row],[hosts_id]],hosts[id],hosts[host_name])</f>
        <v>Ryan Marker</v>
      </c>
    </row>
    <row r="165" spans="1:4" x14ac:dyDescent="0.25">
      <c r="A165" t="s">
        <v>763</v>
      </c>
      <c r="B165" t="str">
        <f>_xlfn.XLOOKUP(drafts_hosts[[#This Row],[hosted_drafts_id]],drafts[id],drafts[title])</f>
        <v>Shakespeare: Part I Mini-Mega</v>
      </c>
      <c r="C165" t="s">
        <v>1270</v>
      </c>
      <c r="D165" t="str">
        <f>_xlfn.XLOOKUP(drafts_hosts[[#This Row],[hosts_id]],hosts[id],hosts[host_name])</f>
        <v>Clay Keller</v>
      </c>
    </row>
    <row r="166" spans="1:4" x14ac:dyDescent="0.25">
      <c r="A166" t="s">
        <v>763</v>
      </c>
      <c r="B166" t="str">
        <f>_xlfn.XLOOKUP(drafts_hosts[[#This Row],[hosted_drafts_id]],drafts[id],drafts[title])</f>
        <v>Shakespeare: Part I Mini-Mega</v>
      </c>
      <c r="C166" t="s">
        <v>1286</v>
      </c>
      <c r="D166" t="str">
        <f>_xlfn.XLOOKUP(drafts_hosts[[#This Row],[hosts_id]],hosts[id],hosts[host_name])</f>
        <v>Ryan Marker</v>
      </c>
    </row>
    <row r="167" spans="1:4" x14ac:dyDescent="0.25">
      <c r="A167" t="s">
        <v>534</v>
      </c>
      <c r="B167" t="str">
        <f>_xlfn.XLOOKUP(drafts_hosts[[#This Row],[hosted_drafts_id]],drafts[id],drafts[title])</f>
        <v>Florida Crime</v>
      </c>
      <c r="C167" t="s">
        <v>1286</v>
      </c>
      <c r="D167" t="str">
        <f>_xlfn.XLOOKUP(drafts_hosts[[#This Row],[hosts_id]],hosts[id],hosts[host_name])</f>
        <v>Ryan Marker</v>
      </c>
    </row>
    <row r="168" spans="1:4" x14ac:dyDescent="0.25">
      <c r="A168" t="s">
        <v>534</v>
      </c>
      <c r="B168" t="str">
        <f>_xlfn.XLOOKUP(drafts_hosts[[#This Row],[hosted_drafts_id]],drafts[id],drafts[title])</f>
        <v>Florida Crime</v>
      </c>
      <c r="C168" t="s">
        <v>1279</v>
      </c>
      <c r="D168" t="str">
        <f>_xlfn.XLOOKUP(drafts_hosts[[#This Row],[hosts_id]],hosts[id],hosts[host_name])</f>
        <v>Walter Hollmann</v>
      </c>
    </row>
    <row r="169" spans="1:4" x14ac:dyDescent="0.25">
      <c r="A169" t="s">
        <v>502</v>
      </c>
      <c r="B169" t="str">
        <f>_xlfn.XLOOKUP(drafts_hosts[[#This Row],[hosted_drafts_id]],drafts[id],drafts[title])</f>
        <v>Lucio Fulci</v>
      </c>
      <c r="C169" t="s">
        <v>1270</v>
      </c>
      <c r="D169" t="str">
        <f>_xlfn.XLOOKUP(drafts_hosts[[#This Row],[hosts_id]],hosts[id],hosts[host_name])</f>
        <v>Clay Keller</v>
      </c>
    </row>
    <row r="170" spans="1:4" x14ac:dyDescent="0.25">
      <c r="A170" t="s">
        <v>502</v>
      </c>
      <c r="B170" t="str">
        <f>_xlfn.XLOOKUP(drafts_hosts[[#This Row],[hosted_drafts_id]],drafts[id],drafts[title])</f>
        <v>Lucio Fulci</v>
      </c>
      <c r="C170" t="s">
        <v>1286</v>
      </c>
      <c r="D170" t="str">
        <f>_xlfn.XLOOKUP(drafts_hosts[[#This Row],[hosts_id]],hosts[id],hosts[host_name])</f>
        <v>Ryan Marker</v>
      </c>
    </row>
    <row r="171" spans="1:4" x14ac:dyDescent="0.25">
      <c r="A171" t="s">
        <v>20</v>
      </c>
      <c r="B171" t="str">
        <f>_xlfn.XLOOKUP(drafts_hosts[[#This Row],[hosted_drafts_id]],drafts[id],drafts[title])</f>
        <v>Horror Remakes</v>
      </c>
      <c r="C171" t="s">
        <v>1270</v>
      </c>
      <c r="D171" t="str">
        <f>_xlfn.XLOOKUP(drafts_hosts[[#This Row],[hosts_id]],hosts[id],hosts[host_name])</f>
        <v>Clay Keller</v>
      </c>
    </row>
    <row r="172" spans="1:4" x14ac:dyDescent="0.25">
      <c r="A172" t="s">
        <v>20</v>
      </c>
      <c r="B172" t="str">
        <f>_xlfn.XLOOKUP(drafts_hosts[[#This Row],[hosted_drafts_id]],drafts[id],drafts[title])</f>
        <v>Horror Remakes</v>
      </c>
      <c r="C172" t="s">
        <v>1286</v>
      </c>
      <c r="D172" t="str">
        <f>_xlfn.XLOOKUP(drafts_hosts[[#This Row],[hosts_id]],hosts[id],hosts[host_name])</f>
        <v>Ryan Marker</v>
      </c>
    </row>
    <row r="173" spans="1:4" x14ac:dyDescent="0.25">
      <c r="A173" t="s">
        <v>574</v>
      </c>
      <c r="B173" t="str">
        <f>_xlfn.XLOOKUP(drafts_hosts[[#This Row],[hosted_drafts_id]],drafts[id],drafts[title])</f>
        <v>Alien vs. Predator Super Draft</v>
      </c>
      <c r="C173" t="s">
        <v>1270</v>
      </c>
      <c r="D173" t="str">
        <f>_xlfn.XLOOKUP(drafts_hosts[[#This Row],[hosts_id]],hosts[id],hosts[host_name])</f>
        <v>Clay Keller</v>
      </c>
    </row>
    <row r="174" spans="1:4" x14ac:dyDescent="0.25">
      <c r="A174" t="s">
        <v>574</v>
      </c>
      <c r="B174" t="str">
        <f>_xlfn.XLOOKUP(drafts_hosts[[#This Row],[hosted_drafts_id]],drafts[id],drafts[title])</f>
        <v>Alien vs. Predator Super Draft</v>
      </c>
      <c r="C174" t="s">
        <v>1286</v>
      </c>
      <c r="D174" t="str">
        <f>_xlfn.XLOOKUP(drafts_hosts[[#This Row],[hosts_id]],hosts[id],hosts[host_name])</f>
        <v>Ryan Marker</v>
      </c>
    </row>
    <row r="175" spans="1:4" x14ac:dyDescent="0.25">
      <c r="A175" t="s">
        <v>482</v>
      </c>
      <c r="B175" t="str">
        <f>_xlfn.XLOOKUP(drafts_hosts[[#This Row],[hosted_drafts_id]],drafts[id],drafts[title])</f>
        <v>Video Nasties - Prosecuted Films</v>
      </c>
      <c r="C175" t="s">
        <v>1270</v>
      </c>
      <c r="D175" t="str">
        <f>_xlfn.XLOOKUP(drafts_hosts[[#This Row],[hosts_id]],hosts[id],hosts[host_name])</f>
        <v>Clay Keller</v>
      </c>
    </row>
    <row r="176" spans="1:4" x14ac:dyDescent="0.25">
      <c r="A176" t="s">
        <v>482</v>
      </c>
      <c r="B176" t="str">
        <f>_xlfn.XLOOKUP(drafts_hosts[[#This Row],[hosted_drafts_id]],drafts[id],drafts[title])</f>
        <v>Video Nasties - Prosecuted Films</v>
      </c>
      <c r="C176" t="s">
        <v>1286</v>
      </c>
      <c r="D176" t="str">
        <f>_xlfn.XLOOKUP(drafts_hosts[[#This Row],[hosts_id]],hosts[id],hosts[host_name])</f>
        <v>Ryan Marker</v>
      </c>
    </row>
    <row r="177" spans="1:4" x14ac:dyDescent="0.25">
      <c r="A177" t="s">
        <v>252</v>
      </c>
      <c r="B177" t="str">
        <f>_xlfn.XLOOKUP(drafts_hosts[[#This Row],[hosted_drafts_id]],drafts[id],drafts[title])</f>
        <v>The American President</v>
      </c>
      <c r="C177" t="s">
        <v>1270</v>
      </c>
      <c r="D177" t="str">
        <f>_xlfn.XLOOKUP(drafts_hosts[[#This Row],[hosts_id]],hosts[id],hosts[host_name])</f>
        <v>Clay Keller</v>
      </c>
    </row>
    <row r="178" spans="1:4" x14ac:dyDescent="0.25">
      <c r="A178" t="s">
        <v>397</v>
      </c>
      <c r="B178" t="str">
        <f>_xlfn.XLOOKUP(drafts_hosts[[#This Row],[hosted_drafts_id]],drafts[id],drafts[title])</f>
        <v>Drag</v>
      </c>
      <c r="C178" t="s">
        <v>1270</v>
      </c>
      <c r="D178" t="str">
        <f>_xlfn.XLOOKUP(drafts_hosts[[#This Row],[hosts_id]],hosts[id],hosts[host_name])</f>
        <v>Clay Keller</v>
      </c>
    </row>
    <row r="179" spans="1:4" x14ac:dyDescent="0.25">
      <c r="A179" t="s">
        <v>397</v>
      </c>
      <c r="B179" t="str">
        <f>_xlfn.XLOOKUP(drafts_hosts[[#This Row],[hosted_drafts_id]],drafts[id],drafts[title])</f>
        <v>Drag</v>
      </c>
      <c r="C179" t="s">
        <v>1286</v>
      </c>
      <c r="D179" t="str">
        <f>_xlfn.XLOOKUP(drafts_hosts[[#This Row],[hosts_id]],hosts[id],hosts[host_name])</f>
        <v>Ryan Marker</v>
      </c>
    </row>
    <row r="180" spans="1:4" x14ac:dyDescent="0.25">
      <c r="A180" t="s">
        <v>590</v>
      </c>
      <c r="B180" t="str">
        <f>_xlfn.XLOOKUP(drafts_hosts[[#This Row],[hosted_drafts_id]],drafts[id],drafts[title])</f>
        <v>'50s Sci-Fi</v>
      </c>
      <c r="C180" t="s">
        <v>1270</v>
      </c>
      <c r="D180" t="str">
        <f>_xlfn.XLOOKUP(drafts_hosts[[#This Row],[hosts_id]],hosts[id],hosts[host_name])</f>
        <v>Clay Keller</v>
      </c>
    </row>
    <row r="181" spans="1:4" x14ac:dyDescent="0.25">
      <c r="A181" t="s">
        <v>590</v>
      </c>
      <c r="B181" t="str">
        <f>_xlfn.XLOOKUP(drafts_hosts[[#This Row],[hosted_drafts_id]],drafts[id],drafts[title])</f>
        <v>'50s Sci-Fi</v>
      </c>
      <c r="C181" t="s">
        <v>1286</v>
      </c>
      <c r="D181" t="str">
        <f>_xlfn.XLOOKUP(drafts_hosts[[#This Row],[hosts_id]],hosts[id],hosts[host_name])</f>
        <v>Ryan Marker</v>
      </c>
    </row>
    <row r="182" spans="1:4" x14ac:dyDescent="0.25">
      <c r="A182" t="s">
        <v>122</v>
      </c>
      <c r="B182" t="str">
        <f>_xlfn.XLOOKUP(drafts_hosts[[#This Row],[hosted_drafts_id]],drafts[id],drafts[title])</f>
        <v>Pixar Super Draft</v>
      </c>
      <c r="C182" t="s">
        <v>1270</v>
      </c>
      <c r="D182" t="str">
        <f>_xlfn.XLOOKUP(drafts_hosts[[#This Row],[hosts_id]],hosts[id],hosts[host_name])</f>
        <v>Clay Keller</v>
      </c>
    </row>
    <row r="183" spans="1:4" x14ac:dyDescent="0.25">
      <c r="A183" t="s">
        <v>122</v>
      </c>
      <c r="B183" t="str">
        <f>_xlfn.XLOOKUP(drafts_hosts[[#This Row],[hosted_drafts_id]],drafts[id],drafts[title])</f>
        <v>Pixar Super Draft</v>
      </c>
      <c r="C183" t="s">
        <v>1286</v>
      </c>
      <c r="D183" t="str">
        <f>_xlfn.XLOOKUP(drafts_hosts[[#This Row],[hosts_id]],hosts[id],hosts[host_name])</f>
        <v>Ryan Marker</v>
      </c>
    </row>
    <row r="184" spans="1:4" x14ac:dyDescent="0.25">
      <c r="A184" t="s">
        <v>586</v>
      </c>
      <c r="B184" t="str">
        <f>_xlfn.XLOOKUP(drafts_hosts[[#This Row],[hosted_drafts_id]],drafts[id],drafts[title])</f>
        <v>Friends</v>
      </c>
      <c r="C184" t="s">
        <v>1270</v>
      </c>
      <c r="D184" t="str">
        <f>_xlfn.XLOOKUP(drafts_hosts[[#This Row],[hosts_id]],hosts[id],hosts[host_name])</f>
        <v>Clay Keller</v>
      </c>
    </row>
    <row r="185" spans="1:4" x14ac:dyDescent="0.25">
      <c r="A185" t="s">
        <v>586</v>
      </c>
      <c r="B185" t="str">
        <f>_xlfn.XLOOKUP(drafts_hosts[[#This Row],[hosted_drafts_id]],drafts[id],drafts[title])</f>
        <v>Friends</v>
      </c>
      <c r="C185" t="s">
        <v>1286</v>
      </c>
      <c r="D185" t="str">
        <f>_xlfn.XLOOKUP(drafts_hosts[[#This Row],[hosts_id]],hosts[id],hosts[host_name])</f>
        <v>Ryan Marker</v>
      </c>
    </row>
    <row r="186" spans="1:4" x14ac:dyDescent="0.25">
      <c r="A186" t="s">
        <v>176</v>
      </c>
      <c r="B186" t="str">
        <f>_xlfn.XLOOKUP(drafts_hosts[[#This Row],[hosted_drafts_id]],drafts[id],drafts[title])</f>
        <v>TV Adaptations</v>
      </c>
      <c r="C186" t="s">
        <v>1270</v>
      </c>
      <c r="D186" t="str">
        <f>_xlfn.XLOOKUP(drafts_hosts[[#This Row],[hosts_id]],hosts[id],hosts[host_name])</f>
        <v>Clay Keller</v>
      </c>
    </row>
    <row r="187" spans="1:4" x14ac:dyDescent="0.25">
      <c r="A187" t="s">
        <v>176</v>
      </c>
      <c r="B187" t="str">
        <f>_xlfn.XLOOKUP(drafts_hosts[[#This Row],[hosted_drafts_id]],drafts[id],drafts[title])</f>
        <v>TV Adaptations</v>
      </c>
      <c r="C187" t="s">
        <v>1286</v>
      </c>
      <c r="D187" t="str">
        <f>_xlfn.XLOOKUP(drafts_hosts[[#This Row],[hosts_id]],hosts[id],hosts[host_name])</f>
        <v>Ryan Marker</v>
      </c>
    </row>
    <row r="188" spans="1:4" x14ac:dyDescent="0.25">
      <c r="A188" t="s">
        <v>447</v>
      </c>
      <c r="B188" t="str">
        <f>_xlfn.XLOOKUP(drafts_hosts[[#This Row],[hosted_drafts_id]],drafts[id],drafts[title])</f>
        <v>Westerns: Part III Mini-Mega</v>
      </c>
      <c r="C188" t="s">
        <v>1270</v>
      </c>
      <c r="D188" t="str">
        <f>_xlfn.XLOOKUP(drafts_hosts[[#This Row],[hosts_id]],hosts[id],hosts[host_name])</f>
        <v>Clay Keller</v>
      </c>
    </row>
    <row r="189" spans="1:4" x14ac:dyDescent="0.25">
      <c r="A189" t="s">
        <v>447</v>
      </c>
      <c r="B189" t="str">
        <f>_xlfn.XLOOKUP(drafts_hosts[[#This Row],[hosted_drafts_id]],drafts[id],drafts[title])</f>
        <v>Westerns: Part III Mini-Mega</v>
      </c>
      <c r="C189" t="s">
        <v>1286</v>
      </c>
      <c r="D189" t="str">
        <f>_xlfn.XLOOKUP(drafts_hosts[[#This Row],[hosts_id]],hosts[id],hosts[host_name])</f>
        <v>Ryan Marker</v>
      </c>
    </row>
    <row r="190" spans="1:4" x14ac:dyDescent="0.25">
      <c r="A190" t="s">
        <v>248</v>
      </c>
      <c r="B190" t="str">
        <f>_xlfn.XLOOKUP(drafts_hosts[[#This Row],[hosted_drafts_id]],drafts[id],drafts[title])</f>
        <v>A Christmas Carol</v>
      </c>
      <c r="C190" t="s">
        <v>1270</v>
      </c>
      <c r="D190" t="str">
        <f>_xlfn.XLOOKUP(drafts_hosts[[#This Row],[hosts_id]],hosts[id],hosts[host_name])</f>
        <v>Clay Keller</v>
      </c>
    </row>
    <row r="191" spans="1:4" x14ac:dyDescent="0.25">
      <c r="A191" t="s">
        <v>488</v>
      </c>
      <c r="B191" t="str">
        <f>_xlfn.XLOOKUP(drafts_hosts[[#This Row],[hosted_drafts_id]],drafts[id],drafts[title])</f>
        <v>Oliver Assayas Super Draft</v>
      </c>
      <c r="C191" t="s">
        <v>1286</v>
      </c>
      <c r="D191" t="str">
        <f>_xlfn.XLOOKUP(drafts_hosts[[#This Row],[hosts_id]],hosts[id],hosts[host_name])</f>
        <v>Ryan Marker</v>
      </c>
    </row>
    <row r="192" spans="1:4" x14ac:dyDescent="0.25">
      <c r="A192" t="s">
        <v>518</v>
      </c>
      <c r="B192" t="str">
        <f>_xlfn.XLOOKUP(drafts_hosts[[#This Row],[hosted_drafts_id]],drafts[id],drafts[title])</f>
        <v>Shakespeare: Part II Mini-Mega</v>
      </c>
      <c r="C192" t="s">
        <v>1270</v>
      </c>
      <c r="D192" t="str">
        <f>_xlfn.XLOOKUP(drafts_hosts[[#This Row],[hosts_id]],hosts[id],hosts[host_name])</f>
        <v>Clay Keller</v>
      </c>
    </row>
    <row r="193" spans="1:4" x14ac:dyDescent="0.25">
      <c r="A193" t="s">
        <v>518</v>
      </c>
      <c r="B193" t="str">
        <f>_xlfn.XLOOKUP(drafts_hosts[[#This Row],[hosted_drafts_id]],drafts[id],drafts[title])</f>
        <v>Shakespeare: Part II Mini-Mega</v>
      </c>
      <c r="C193" t="s">
        <v>1285</v>
      </c>
      <c r="D193" t="str">
        <f>_xlfn.XLOOKUP(drafts_hosts[[#This Row],[hosts_id]],hosts[id],hosts[host_name])</f>
        <v>Billy Ray Brewton</v>
      </c>
    </row>
    <row r="194" spans="1:4" x14ac:dyDescent="0.25">
      <c r="A194" t="s">
        <v>689</v>
      </c>
      <c r="B194" t="str">
        <f>_xlfn.XLOOKUP(drafts_hosts[[#This Row],[hosted_drafts_id]],drafts[id],drafts[title])</f>
        <v>Tony Scott</v>
      </c>
      <c r="C194" t="s">
        <v>1270</v>
      </c>
      <c r="D194" t="str">
        <f>_xlfn.XLOOKUP(drafts_hosts[[#This Row],[hosts_id]],hosts[id],hosts[host_name])</f>
        <v>Clay Keller</v>
      </c>
    </row>
    <row r="195" spans="1:4" x14ac:dyDescent="0.25">
      <c r="A195" t="s">
        <v>689</v>
      </c>
      <c r="B195" t="str">
        <f>_xlfn.XLOOKUP(drafts_hosts[[#This Row],[hosted_drafts_id]],drafts[id],drafts[title])</f>
        <v>Tony Scott</v>
      </c>
      <c r="C195" t="s">
        <v>1286</v>
      </c>
      <c r="D195" t="str">
        <f>_xlfn.XLOOKUP(drafts_hosts[[#This Row],[hosts_id]],hosts[id],hosts[host_name])</f>
        <v>Ryan Marker</v>
      </c>
    </row>
    <row r="196" spans="1:4" x14ac:dyDescent="0.25">
      <c r="A196" t="s">
        <v>643</v>
      </c>
      <c r="B196" t="str">
        <f>_xlfn.XLOOKUP(drafts_hosts[[#This Row],[hosted_drafts_id]],drafts[id],drafts[title])</f>
        <v>John Woo</v>
      </c>
      <c r="C196" t="s">
        <v>1270</v>
      </c>
      <c r="D196" t="str">
        <f>_xlfn.XLOOKUP(drafts_hosts[[#This Row],[hosts_id]],hosts[id],hosts[host_name])</f>
        <v>Clay Keller</v>
      </c>
    </row>
    <row r="197" spans="1:4" x14ac:dyDescent="0.25">
      <c r="A197" t="s">
        <v>643</v>
      </c>
      <c r="B197" t="str">
        <f>_xlfn.XLOOKUP(drafts_hosts[[#This Row],[hosted_drafts_id]],drafts[id],drafts[title])</f>
        <v>John Woo</v>
      </c>
      <c r="C197" t="s">
        <v>1286</v>
      </c>
      <c r="D197" t="str">
        <f>_xlfn.XLOOKUP(drafts_hosts[[#This Row],[hosts_id]],hosts[id],hosts[host_name])</f>
        <v>Ryan Marker</v>
      </c>
    </row>
    <row r="198" spans="1:4" x14ac:dyDescent="0.25">
      <c r="A198" s="1" t="s">
        <v>240</v>
      </c>
      <c r="B198" t="str">
        <f>_xlfn.XLOOKUP(drafts_hosts[[#This Row],[hosted_drafts_id]],drafts[id],drafts[title])</f>
        <v>Aquatic Horror</v>
      </c>
      <c r="C198" t="s">
        <v>1270</v>
      </c>
      <c r="D198" t="str">
        <f>_xlfn.XLOOKUP(drafts_hosts[[#This Row],[hosts_id]],hosts[id],hosts[host_name])</f>
        <v>Clay Keller</v>
      </c>
    </row>
    <row r="199" spans="1:4" x14ac:dyDescent="0.25">
      <c r="A199" s="1" t="s">
        <v>240</v>
      </c>
      <c r="B199" t="str">
        <f>_xlfn.XLOOKUP(drafts_hosts[[#This Row],[hosted_drafts_id]],drafts[id],drafts[title])</f>
        <v>Aquatic Horror</v>
      </c>
      <c r="C199" t="s">
        <v>1286</v>
      </c>
      <c r="D199" t="str">
        <f>_xlfn.XLOOKUP(drafts_hosts[[#This Row],[hosts_id]],hosts[id],hosts[host_name])</f>
        <v>Ryan Marker</v>
      </c>
    </row>
    <row r="200" spans="1:4" x14ac:dyDescent="0.25">
      <c r="A200" t="s">
        <v>282</v>
      </c>
      <c r="B200" t="str">
        <f>_xlfn.XLOOKUP(drafts_hosts[[#This Row],[hosted_drafts_id]],drafts[id],drafts[title])</f>
        <v>Fictional Musicians Mini-Mega</v>
      </c>
      <c r="C200" t="s">
        <v>1270</v>
      </c>
      <c r="D200" t="str">
        <f>_xlfn.XLOOKUP(drafts_hosts[[#This Row],[hosts_id]],hosts[id],hosts[host_name])</f>
        <v>Clay Keller</v>
      </c>
    </row>
    <row r="201" spans="1:4" x14ac:dyDescent="0.25">
      <c r="A201" t="s">
        <v>282</v>
      </c>
      <c r="B201" t="str">
        <f>_xlfn.XLOOKUP(drafts_hosts[[#This Row],[hosted_drafts_id]],drafts[id],drafts[title])</f>
        <v>Fictional Musicians Mini-Mega</v>
      </c>
      <c r="C201" t="s">
        <v>1286</v>
      </c>
      <c r="D201" t="str">
        <f>_xlfn.XLOOKUP(drafts_hosts[[#This Row],[hosts_id]],hosts[id],hosts[host_name])</f>
        <v>Ryan Marker</v>
      </c>
    </row>
    <row r="202" spans="1:4" x14ac:dyDescent="0.25">
      <c r="A202" t="s">
        <v>379</v>
      </c>
      <c r="B202" t="str">
        <f>_xlfn.XLOOKUP(drafts_hosts[[#This Row],[hosted_drafts_id]],drafts[id],drafts[title])</f>
        <v>Cannon</v>
      </c>
      <c r="C202" t="s">
        <v>1270</v>
      </c>
      <c r="D202" t="str">
        <f>_xlfn.XLOOKUP(drafts_hosts[[#This Row],[hosts_id]],hosts[id],hosts[host_name])</f>
        <v>Clay Keller</v>
      </c>
    </row>
    <row r="203" spans="1:4" x14ac:dyDescent="0.25">
      <c r="A203" t="s">
        <v>379</v>
      </c>
      <c r="B203" t="str">
        <f>_xlfn.XLOOKUP(drafts_hosts[[#This Row],[hosted_drafts_id]],drafts[id],drafts[title])</f>
        <v>Cannon</v>
      </c>
      <c r="C203" t="s">
        <v>1286</v>
      </c>
      <c r="D203" t="str">
        <f>_xlfn.XLOOKUP(drafts_hosts[[#This Row],[hosts_id]],hosts[id],hosts[host_name])</f>
        <v>Ryan Marker</v>
      </c>
    </row>
    <row r="204" spans="1:4" x14ac:dyDescent="0.25">
      <c r="A204" t="s">
        <v>272</v>
      </c>
      <c r="B204" t="str">
        <f>_xlfn.XLOOKUP(drafts_hosts[[#This Row],[hosted_drafts_id]],drafts[id],drafts[title])</f>
        <v>Relationship Horror</v>
      </c>
      <c r="C204" t="s">
        <v>1270</v>
      </c>
      <c r="D204" t="str">
        <f>_xlfn.XLOOKUP(drafts_hosts[[#This Row],[hosts_id]],hosts[id],hosts[host_name])</f>
        <v>Clay Keller</v>
      </c>
    </row>
    <row r="205" spans="1:4" x14ac:dyDescent="0.25">
      <c r="A205" t="s">
        <v>272</v>
      </c>
      <c r="B205" t="str">
        <f>_xlfn.XLOOKUP(drafts_hosts[[#This Row],[hosted_drafts_id]],drafts[id],drafts[title])</f>
        <v>Relationship Horror</v>
      </c>
      <c r="C205" t="s">
        <v>1286</v>
      </c>
      <c r="D205" t="str">
        <f>_xlfn.XLOOKUP(drafts_hosts[[#This Row],[hosts_id]],hosts[id],hosts[host_name])</f>
        <v>Ryan Marker</v>
      </c>
    </row>
    <row r="206" spans="1:4" x14ac:dyDescent="0.25">
      <c r="A206" t="s">
        <v>373</v>
      </c>
      <c r="B206" t="str">
        <f>_xlfn.XLOOKUP(drafts_hosts[[#This Row],[hosted_drafts_id]],drafts[id],drafts[title])</f>
        <v>Hugh Grant</v>
      </c>
      <c r="C206" t="s">
        <v>1270</v>
      </c>
      <c r="D206" t="str">
        <f>_xlfn.XLOOKUP(drafts_hosts[[#This Row],[hosts_id]],hosts[id],hosts[host_name])</f>
        <v>Clay Keller</v>
      </c>
    </row>
    <row r="207" spans="1:4" x14ac:dyDescent="0.25">
      <c r="A207" t="s">
        <v>373</v>
      </c>
      <c r="B207" t="str">
        <f>_xlfn.XLOOKUP(drafts_hosts[[#This Row],[hosted_drafts_id]],drafts[id],drafts[title])</f>
        <v>Hugh Grant</v>
      </c>
      <c r="C207" t="s">
        <v>1286</v>
      </c>
      <c r="D207" t="str">
        <f>_xlfn.XLOOKUP(drafts_hosts[[#This Row],[hosts_id]],hosts[id],hosts[host_name])</f>
        <v>Ryan Marker</v>
      </c>
    </row>
    <row r="208" spans="1:4" x14ac:dyDescent="0.25">
      <c r="A208" t="s">
        <v>494</v>
      </c>
      <c r="B208" t="str">
        <f>_xlfn.XLOOKUP(drafts_hosts[[#This Row],[hosted_drafts_id]],drafts[id],drafts[title])</f>
        <v>Eddie Murphy</v>
      </c>
      <c r="C208" t="s">
        <v>1270</v>
      </c>
      <c r="D208" t="str">
        <f>_xlfn.XLOOKUP(drafts_hosts[[#This Row],[hosts_id]],hosts[id],hosts[host_name])</f>
        <v>Clay Keller</v>
      </c>
    </row>
    <row r="209" spans="1:4" x14ac:dyDescent="0.25">
      <c r="A209" t="s">
        <v>494</v>
      </c>
      <c r="B209" t="str">
        <f>_xlfn.XLOOKUP(drafts_hosts[[#This Row],[hosted_drafts_id]],drafts[id],drafts[title])</f>
        <v>Eddie Murphy</v>
      </c>
      <c r="C209" t="s">
        <v>1286</v>
      </c>
      <c r="D209" t="str">
        <f>_xlfn.XLOOKUP(drafts_hosts[[#This Row],[hosts_id]],hosts[id],hosts[host_name])</f>
        <v>Ryan Marker</v>
      </c>
    </row>
    <row r="210" spans="1:4" x14ac:dyDescent="0.25">
      <c r="A210" t="s">
        <v>653</v>
      </c>
      <c r="B210" t="str">
        <f>_xlfn.XLOOKUP(drafts_hosts[[#This Row],[hosted_drafts_id]],drafts[id],drafts[title])</f>
        <v>Classic Disney Live Action Adventure</v>
      </c>
      <c r="C210" t="s">
        <v>1270</v>
      </c>
      <c r="D210" t="str">
        <f>_xlfn.XLOOKUP(drafts_hosts[[#This Row],[hosts_id]],hosts[id],hosts[host_name])</f>
        <v>Clay Keller</v>
      </c>
    </row>
    <row r="211" spans="1:4" x14ac:dyDescent="0.25">
      <c r="A211" t="s">
        <v>653</v>
      </c>
      <c r="B211" t="str">
        <f>_xlfn.XLOOKUP(drafts_hosts[[#This Row],[hosted_drafts_id]],drafts[id],drafts[title])</f>
        <v>Classic Disney Live Action Adventure</v>
      </c>
      <c r="C211" t="s">
        <v>1286</v>
      </c>
      <c r="D211" t="str">
        <f>_xlfn.XLOOKUP(drafts_hosts[[#This Row],[hosts_id]],hosts[id],hosts[host_name])</f>
        <v>Ryan Marker</v>
      </c>
    </row>
    <row r="212" spans="1:4" x14ac:dyDescent="0.25">
      <c r="A212" t="s">
        <v>172</v>
      </c>
      <c r="B212" t="str">
        <f>_xlfn.XLOOKUP(drafts_hosts[[#This Row],[hosted_drafts_id]],drafts[id],drafts[title])</f>
        <v>Godzilla vs. Kong</v>
      </c>
      <c r="C212" t="s">
        <v>1270</v>
      </c>
      <c r="D212" t="str">
        <f>_xlfn.XLOOKUP(drafts_hosts[[#This Row],[hosts_id]],hosts[id],hosts[host_name])</f>
        <v>Clay Keller</v>
      </c>
    </row>
    <row r="213" spans="1:4" x14ac:dyDescent="0.25">
      <c r="A213" t="s">
        <v>172</v>
      </c>
      <c r="B213" t="str">
        <f>_xlfn.XLOOKUP(drafts_hosts[[#This Row],[hosted_drafts_id]],drafts[id],drafts[title])</f>
        <v>Godzilla vs. Kong</v>
      </c>
      <c r="C213" t="s">
        <v>1286</v>
      </c>
      <c r="D213" t="str">
        <f>_xlfn.XLOOKUP(drafts_hosts[[#This Row],[hosts_id]],hosts[id],hosts[host_name])</f>
        <v>Ryan Marker</v>
      </c>
    </row>
    <row r="214" spans="1:4" x14ac:dyDescent="0.25">
      <c r="A214" t="s">
        <v>165</v>
      </c>
      <c r="B214" t="str">
        <f>_xlfn.XLOOKUP(drafts_hosts[[#This Row],[hosted_drafts_id]],drafts[id],drafts[title])</f>
        <v>George Lucas</v>
      </c>
      <c r="C214" t="s">
        <v>1270</v>
      </c>
      <c r="D214" t="str">
        <f>_xlfn.XLOOKUP(drafts_hosts[[#This Row],[hosts_id]],hosts[id],hosts[host_name])</f>
        <v>Clay Keller</v>
      </c>
    </row>
    <row r="215" spans="1:4" x14ac:dyDescent="0.25">
      <c r="A215" t="s">
        <v>165</v>
      </c>
      <c r="B215" t="str">
        <f>_xlfn.XLOOKUP(drafts_hosts[[#This Row],[hosted_drafts_id]],drafts[id],drafts[title])</f>
        <v>George Lucas</v>
      </c>
      <c r="C215" t="s">
        <v>1286</v>
      </c>
      <c r="D215" t="str">
        <f>_xlfn.XLOOKUP(drafts_hosts[[#This Row],[hosts_id]],hosts[id],hosts[host_name])</f>
        <v>Ryan Marker</v>
      </c>
    </row>
    <row r="216" spans="1:4" x14ac:dyDescent="0.25">
      <c r="A216" t="s">
        <v>244</v>
      </c>
      <c r="B216" t="str">
        <f>_xlfn.XLOOKUP(drafts_hosts[[#This Row],[hosted_drafts_id]],drafts[id],drafts[title])</f>
        <v>Jerry Bruckheimer</v>
      </c>
      <c r="C216" t="s">
        <v>1270</v>
      </c>
      <c r="D216" t="str">
        <f>_xlfn.XLOOKUP(drafts_hosts[[#This Row],[hosts_id]],hosts[id],hosts[host_name])</f>
        <v>Clay Keller</v>
      </c>
    </row>
    <row r="217" spans="1:4" x14ac:dyDescent="0.25">
      <c r="A217" t="s">
        <v>244</v>
      </c>
      <c r="B217" t="str">
        <f>_xlfn.XLOOKUP(drafts_hosts[[#This Row],[hosted_drafts_id]],drafts[id],drafts[title])</f>
        <v>Jerry Bruckheimer</v>
      </c>
      <c r="C217" t="s">
        <v>1286</v>
      </c>
      <c r="D217" t="str">
        <f>_xlfn.XLOOKUP(drafts_hosts[[#This Row],[hosts_id]],hosts[id],hosts[host_name])</f>
        <v>Ryan Marker</v>
      </c>
    </row>
    <row r="218" spans="1:4" x14ac:dyDescent="0.25">
      <c r="A218" t="s">
        <v>365</v>
      </c>
      <c r="B218" t="str">
        <f>_xlfn.XLOOKUP(drafts_hosts[[#This Row],[hosted_drafts_id]],drafts[id],drafts[title])</f>
        <v>Minnesota Mini-Mega</v>
      </c>
      <c r="C218" t="s">
        <v>1286</v>
      </c>
      <c r="D218" t="str">
        <f>_xlfn.XLOOKUP(drafts_hosts[[#This Row],[hosts_id]],hosts[id],hosts[host_name])</f>
        <v>Ryan Marker</v>
      </c>
    </row>
    <row r="219" spans="1:4" x14ac:dyDescent="0.25">
      <c r="A219" t="s">
        <v>365</v>
      </c>
      <c r="B219" t="str">
        <f>_xlfn.XLOOKUP(drafts_hosts[[#This Row],[hosted_drafts_id]],drafts[id],drafts[title])</f>
        <v>Minnesota Mini-Mega</v>
      </c>
      <c r="C219" t="s">
        <v>1265</v>
      </c>
      <c r="D219" t="str">
        <f>_xlfn.XLOOKUP(drafts_hosts[[#This Row],[hosts_id]],hosts[id],hosts[host_name])</f>
        <v>Doug Jones</v>
      </c>
    </row>
    <row r="220" spans="1:4" x14ac:dyDescent="0.25">
      <c r="A220" t="s">
        <v>526</v>
      </c>
      <c r="B220" t="str">
        <f>_xlfn.XLOOKUP(drafts_hosts[[#This Row],[hosted_drafts_id]],drafts[id],drafts[title])</f>
        <v>Private Eyes</v>
      </c>
      <c r="C220" t="s">
        <v>1270</v>
      </c>
      <c r="D220" t="str">
        <f>_xlfn.XLOOKUP(drafts_hosts[[#This Row],[hosts_id]],hosts[id],hosts[host_name])</f>
        <v>Clay Keller</v>
      </c>
    </row>
    <row r="221" spans="1:4" x14ac:dyDescent="0.25">
      <c r="A221" t="s">
        <v>526</v>
      </c>
      <c r="B221" t="str">
        <f>_xlfn.XLOOKUP(drafts_hosts[[#This Row],[hosted_drafts_id]],drafts[id],drafts[title])</f>
        <v>Private Eyes</v>
      </c>
      <c r="C221" t="s">
        <v>1286</v>
      </c>
      <c r="D221" t="str">
        <f>_xlfn.XLOOKUP(drafts_hosts[[#This Row],[hosts_id]],hosts[id],hosts[host_name])</f>
        <v>Ryan Marker</v>
      </c>
    </row>
    <row r="222" spans="1:4" x14ac:dyDescent="0.25">
      <c r="A222" t="s">
        <v>24</v>
      </c>
      <c r="B222" t="str">
        <f>_xlfn.XLOOKUP(drafts_hosts[[#This Row],[hosted_drafts_id]],drafts[id],drafts[title])</f>
        <v>Kelly Reichardt Super Draft</v>
      </c>
      <c r="C222" t="s">
        <v>1270</v>
      </c>
      <c r="D222" t="str">
        <f>_xlfn.XLOOKUP(drafts_hosts[[#This Row],[hosts_id]],hosts[id],hosts[host_name])</f>
        <v>Clay Keller</v>
      </c>
    </row>
    <row r="223" spans="1:4" x14ac:dyDescent="0.25">
      <c r="A223" t="s">
        <v>280</v>
      </c>
      <c r="B223" t="str">
        <f>_xlfn.XLOOKUP(drafts_hosts[[#This Row],[hosted_drafts_id]],drafts[id],drafts[title])</f>
        <v>BFFFs</v>
      </c>
      <c r="C223" t="s">
        <v>1270</v>
      </c>
      <c r="D223" t="str">
        <f>_xlfn.XLOOKUP(drafts_hosts[[#This Row],[hosts_id]],hosts[id],hosts[host_name])</f>
        <v>Clay Keller</v>
      </c>
    </row>
    <row r="224" spans="1:4" x14ac:dyDescent="0.25">
      <c r="A224" t="s">
        <v>280</v>
      </c>
      <c r="B224" t="str">
        <f>_xlfn.XLOOKUP(drafts_hosts[[#This Row],[hosted_drafts_id]],drafts[id],drafts[title])</f>
        <v>BFFFs</v>
      </c>
      <c r="C224" t="s">
        <v>1286</v>
      </c>
      <c r="D224" t="str">
        <f>_xlfn.XLOOKUP(drafts_hosts[[#This Row],[hosts_id]],hosts[id],hosts[host_name])</f>
        <v>Ryan Marker</v>
      </c>
    </row>
    <row r="225" spans="1:4" x14ac:dyDescent="0.25">
      <c r="A225" t="s">
        <v>471</v>
      </c>
      <c r="B225" t="str">
        <f>_xlfn.XLOOKUP(drafts_hosts[[#This Row],[hosted_drafts_id]],drafts[id],drafts[title])</f>
        <v>2020 Mega Draft</v>
      </c>
      <c r="C225" t="s">
        <v>1270</v>
      </c>
      <c r="D225" t="str">
        <f>_xlfn.XLOOKUP(drafts_hosts[[#This Row],[hosts_id]],hosts[id],hosts[host_name])</f>
        <v>Clay Keller</v>
      </c>
    </row>
    <row r="226" spans="1:4" x14ac:dyDescent="0.25">
      <c r="A226" t="s">
        <v>687</v>
      </c>
      <c r="B226" t="str">
        <f>_xlfn.XLOOKUP(drafts_hosts[[#This Row],[hosted_drafts_id]],drafts[id],drafts[title])</f>
        <v>'00 Slashers</v>
      </c>
      <c r="C226" t="s">
        <v>1270</v>
      </c>
      <c r="D226" t="str">
        <f>_xlfn.XLOOKUP(drafts_hosts[[#This Row],[hosts_id]],hosts[id],hosts[host_name])</f>
        <v>Clay Keller</v>
      </c>
    </row>
    <row r="227" spans="1:4" x14ac:dyDescent="0.25">
      <c r="A227" t="s">
        <v>687</v>
      </c>
      <c r="B227" t="str">
        <f>_xlfn.XLOOKUP(drafts_hosts[[#This Row],[hosted_drafts_id]],drafts[id],drafts[title])</f>
        <v>'00 Slashers</v>
      </c>
      <c r="C227" t="s">
        <v>1286</v>
      </c>
      <c r="D227" t="str">
        <f>_xlfn.XLOOKUP(drafts_hosts[[#This Row],[hosts_id]],hosts[id],hosts[host_name])</f>
        <v>Ryan Marker</v>
      </c>
    </row>
    <row r="228" spans="1:4" x14ac:dyDescent="0.25">
      <c r="A228" t="s">
        <v>655</v>
      </c>
      <c r="B228" t="str">
        <f>_xlfn.XLOOKUP(drafts_hosts[[#This Row],[hosted_drafts_id]],drafts[id],drafts[title])</f>
        <v>21st Century Best Actress Winning Films</v>
      </c>
      <c r="C228" t="s">
        <v>1270</v>
      </c>
      <c r="D228" t="str">
        <f>_xlfn.XLOOKUP(drafts_hosts[[#This Row],[hosts_id]],hosts[id],hosts[host_name])</f>
        <v>Clay Keller</v>
      </c>
    </row>
    <row r="229" spans="1:4" x14ac:dyDescent="0.25">
      <c r="A229" t="s">
        <v>655</v>
      </c>
      <c r="B229" t="str">
        <f>_xlfn.XLOOKUP(drafts_hosts[[#This Row],[hosted_drafts_id]],drafts[id],drafts[title])</f>
        <v>21st Century Best Actress Winning Films</v>
      </c>
      <c r="C229" t="s">
        <v>1286</v>
      </c>
      <c r="D229" t="str">
        <f>_xlfn.XLOOKUP(drafts_hosts[[#This Row],[hosts_id]],hosts[id],hosts[host_name])</f>
        <v>Ryan Marker</v>
      </c>
    </row>
    <row r="230" spans="1:4" x14ac:dyDescent="0.25">
      <c r="A230" t="s">
        <v>512</v>
      </c>
      <c r="B230" t="str">
        <f>_xlfn.XLOOKUP(drafts_hosts[[#This Row],[hosted_drafts_id]],drafts[id],drafts[title])</f>
        <v>Movies About Television</v>
      </c>
      <c r="C230" t="s">
        <v>1270</v>
      </c>
      <c r="D230" t="str">
        <f>_xlfn.XLOOKUP(drafts_hosts[[#This Row],[hosts_id]],hosts[id],hosts[host_name])</f>
        <v>Clay Keller</v>
      </c>
    </row>
    <row r="231" spans="1:4" x14ac:dyDescent="0.25">
      <c r="A231" t="s">
        <v>512</v>
      </c>
      <c r="B231" t="str">
        <f>_xlfn.XLOOKUP(drafts_hosts[[#This Row],[hosted_drafts_id]],drafts[id],drafts[title])</f>
        <v>Movies About Television</v>
      </c>
      <c r="C231" t="s">
        <v>1286</v>
      </c>
      <c r="D231" t="str">
        <f>_xlfn.XLOOKUP(drafts_hosts[[#This Row],[hosts_id]],hosts[id],hosts[host_name])</f>
        <v>Ryan Marker</v>
      </c>
    </row>
    <row r="232" spans="1:4" x14ac:dyDescent="0.25">
      <c r="A232" t="s">
        <v>134</v>
      </c>
      <c r="B232" t="str">
        <f>_xlfn.XLOOKUP(drafts_hosts[[#This Row],[hosted_drafts_id]],drafts[id],drafts[title])</f>
        <v>Shakespeare: Part III Mini-Mega</v>
      </c>
      <c r="C232" t="s">
        <v>1270</v>
      </c>
      <c r="D232" t="str">
        <f>_xlfn.XLOOKUP(drafts_hosts[[#This Row],[hosts_id]],hosts[id],hosts[host_name])</f>
        <v>Clay Keller</v>
      </c>
    </row>
    <row r="233" spans="1:4" x14ac:dyDescent="0.25">
      <c r="A233" t="s">
        <v>134</v>
      </c>
      <c r="B233" t="str">
        <f>_xlfn.XLOOKUP(drafts_hosts[[#This Row],[hosted_drafts_id]],drafts[id],drafts[title])</f>
        <v>Shakespeare: Part III Mini-Mega</v>
      </c>
      <c r="C233" t="s">
        <v>1286</v>
      </c>
      <c r="D233" t="str">
        <f>_xlfn.XLOOKUP(drafts_hosts[[#This Row],[hosts_id]],hosts[id],hosts[host_name])</f>
        <v>Ryan Marker</v>
      </c>
    </row>
    <row r="234" spans="1:4" x14ac:dyDescent="0.25">
      <c r="A234" t="s">
        <v>699</v>
      </c>
      <c r="B234" t="str">
        <f>_xlfn.XLOOKUP(drafts_hosts[[#This Row],[hosted_drafts_id]],drafts[id],drafts[title])</f>
        <v>2010s Directorial Debuts</v>
      </c>
      <c r="C234" t="s">
        <v>1270</v>
      </c>
      <c r="D234" t="str">
        <f>_xlfn.XLOOKUP(drafts_hosts[[#This Row],[hosts_id]],hosts[id],hosts[host_name])</f>
        <v>Clay Keller</v>
      </c>
    </row>
    <row r="235" spans="1:4" x14ac:dyDescent="0.25">
      <c r="A235" t="s">
        <v>699</v>
      </c>
      <c r="B235" t="str">
        <f>_xlfn.XLOOKUP(drafts_hosts[[#This Row],[hosted_drafts_id]],drafts[id],drafts[title])</f>
        <v>2010s Directorial Debuts</v>
      </c>
      <c r="C235" t="s">
        <v>1286</v>
      </c>
      <c r="D235" t="str">
        <f>_xlfn.XLOOKUP(drafts_hosts[[#This Row],[hosts_id]],hosts[id],hosts[host_name])</f>
        <v>Ryan Marker</v>
      </c>
    </row>
    <row r="236" spans="1:4" x14ac:dyDescent="0.25">
      <c r="A236" t="s">
        <v>516</v>
      </c>
      <c r="B236" t="str">
        <f>_xlfn.XLOOKUP(drafts_hosts[[#This Row],[hosted_drafts_id]],drafts[id],drafts[title])</f>
        <v>James Spader</v>
      </c>
      <c r="C236" t="s">
        <v>1270</v>
      </c>
      <c r="D236" t="str">
        <f>_xlfn.XLOOKUP(drafts_hosts[[#This Row],[hosts_id]],hosts[id],hosts[host_name])</f>
        <v>Clay Keller</v>
      </c>
    </row>
    <row r="237" spans="1:4" x14ac:dyDescent="0.25">
      <c r="A237" t="s">
        <v>516</v>
      </c>
      <c r="B237" t="str">
        <f>_xlfn.XLOOKUP(drafts_hosts[[#This Row],[hosted_drafts_id]],drafts[id],drafts[title])</f>
        <v>James Spader</v>
      </c>
      <c r="C237" t="s">
        <v>1286</v>
      </c>
      <c r="D237" t="str">
        <f>_xlfn.XLOOKUP(drafts_hosts[[#This Row],[hosts_id]],hosts[id],hosts[host_name])</f>
        <v>Ryan Marker</v>
      </c>
    </row>
    <row r="238" spans="1:4" x14ac:dyDescent="0.25">
      <c r="A238" t="s">
        <v>604</v>
      </c>
      <c r="B238" t="str">
        <f>_xlfn.XLOOKUP(drafts_hosts[[#This Row],[hosted_drafts_id]],drafts[id],drafts[title])</f>
        <v>X-Men Super Draft</v>
      </c>
      <c r="C238" t="s">
        <v>1273</v>
      </c>
      <c r="D238" t="str">
        <f>_xlfn.XLOOKUP(drafts_hosts[[#This Row],[hosts_id]],hosts[id],hosts[host_name])</f>
        <v>Adam B. Vary</v>
      </c>
    </row>
    <row r="239" spans="1:4" x14ac:dyDescent="0.25">
      <c r="A239" t="s">
        <v>604</v>
      </c>
      <c r="B239" t="str">
        <f>_xlfn.XLOOKUP(drafts_hosts[[#This Row],[hosted_drafts_id]],drafts[id],drafts[title])</f>
        <v>X-Men Super Draft</v>
      </c>
      <c r="C239" t="s">
        <v>1274</v>
      </c>
      <c r="D239" t="str">
        <f>_xlfn.XLOOKUP(drafts_hosts[[#This Row],[hosts_id]],hosts[id],hosts[host_name])</f>
        <v>Alicia Lutes</v>
      </c>
    </row>
    <row r="240" spans="1:4" x14ac:dyDescent="0.25">
      <c r="A240" t="s">
        <v>524</v>
      </c>
      <c r="B240" t="str">
        <f>_xlfn.XLOOKUP(drafts_hosts[[#This Row],[hosted_drafts_id]],drafts[id],drafts[title])</f>
        <v>The Internet</v>
      </c>
      <c r="C240" t="s">
        <v>1270</v>
      </c>
      <c r="D240" t="str">
        <f>_xlfn.XLOOKUP(drafts_hosts[[#This Row],[hosts_id]],hosts[id],hosts[host_name])</f>
        <v>Clay Keller</v>
      </c>
    </row>
    <row r="241" spans="1:4" x14ac:dyDescent="0.25">
      <c r="A241" t="s">
        <v>524</v>
      </c>
      <c r="B241" t="str">
        <f>_xlfn.XLOOKUP(drafts_hosts[[#This Row],[hosted_drafts_id]],drafts[id],drafts[title])</f>
        <v>The Internet</v>
      </c>
      <c r="C241" t="s">
        <v>1286</v>
      </c>
      <c r="D241" t="str">
        <f>_xlfn.XLOOKUP(drafts_hosts[[#This Row],[hosts_id]],hosts[id],hosts[host_name])</f>
        <v>Ryan Marker</v>
      </c>
    </row>
    <row r="242" spans="1:4" x14ac:dyDescent="0.25">
      <c r="A242" t="s">
        <v>83</v>
      </c>
      <c r="B242" t="str">
        <f>_xlfn.XLOOKUP(drafts_hosts[[#This Row],[hosted_drafts_id]],drafts[id],drafts[title])</f>
        <v>TV Continuations</v>
      </c>
      <c r="C242" t="s">
        <v>1270</v>
      </c>
      <c r="D242" t="str">
        <f>_xlfn.XLOOKUP(drafts_hosts[[#This Row],[hosts_id]],hosts[id],hosts[host_name])</f>
        <v>Clay Keller</v>
      </c>
    </row>
    <row r="243" spans="1:4" x14ac:dyDescent="0.25">
      <c r="A243" t="s">
        <v>83</v>
      </c>
      <c r="B243" t="str">
        <f>_xlfn.XLOOKUP(drafts_hosts[[#This Row],[hosted_drafts_id]],drafts[id],drafts[title])</f>
        <v>TV Continuations</v>
      </c>
      <c r="C243" t="s">
        <v>1286</v>
      </c>
      <c r="D243" t="str">
        <f>_xlfn.XLOOKUP(drafts_hosts[[#This Row],[hosts_id]],hosts[id],hosts[host_name])</f>
        <v>Ryan Marker</v>
      </c>
    </row>
    <row r="244" spans="1:4" x14ac:dyDescent="0.25">
      <c r="A244" t="s">
        <v>506</v>
      </c>
      <c r="B244" t="str">
        <f>_xlfn.XLOOKUP(drafts_hosts[[#This Row],[hosted_drafts_id]],drafts[id],drafts[title])</f>
        <v>Hellraiser</v>
      </c>
      <c r="C244" t="s">
        <v>1270</v>
      </c>
      <c r="D244" t="str">
        <f>_xlfn.XLOOKUP(drafts_hosts[[#This Row],[hosts_id]],hosts[id],hosts[host_name])</f>
        <v>Clay Keller</v>
      </c>
    </row>
    <row r="245" spans="1:4" x14ac:dyDescent="0.25">
      <c r="A245" t="s">
        <v>506</v>
      </c>
      <c r="B245" t="str">
        <f>_xlfn.XLOOKUP(drafts_hosts[[#This Row],[hosted_drafts_id]],drafts[id],drafts[title])</f>
        <v>Hellraiser</v>
      </c>
      <c r="C245" t="s">
        <v>1286</v>
      </c>
      <c r="D245" t="str">
        <f>_xlfn.XLOOKUP(drafts_hosts[[#This Row],[hosts_id]],hosts[id],hosts[host_name])</f>
        <v>Ryan Marker</v>
      </c>
    </row>
    <row r="246" spans="1:4" x14ac:dyDescent="0.25">
      <c r="A246" t="s">
        <v>514</v>
      </c>
      <c r="B246" t="str">
        <f>_xlfn.XLOOKUP(drafts_hosts[[#This Row],[hosted_drafts_id]],drafts[id],drafts[title])</f>
        <v>Natalie Wood</v>
      </c>
      <c r="C246" t="s">
        <v>1270</v>
      </c>
      <c r="D246" t="str">
        <f>_xlfn.XLOOKUP(drafts_hosts[[#This Row],[hosts_id]],hosts[id],hosts[host_name])</f>
        <v>Clay Keller</v>
      </c>
    </row>
    <row r="247" spans="1:4" x14ac:dyDescent="0.25">
      <c r="A247" t="s">
        <v>514</v>
      </c>
      <c r="B247" t="str">
        <f>_xlfn.XLOOKUP(drafts_hosts[[#This Row],[hosted_drafts_id]],drafts[id],drafts[title])</f>
        <v>Natalie Wood</v>
      </c>
      <c r="C247" t="s">
        <v>1286</v>
      </c>
      <c r="D247" t="str">
        <f>_xlfn.XLOOKUP(drafts_hosts[[#This Row],[hosts_id]],hosts[id],hosts[host_name])</f>
        <v>Ryan Marker</v>
      </c>
    </row>
    <row r="248" spans="1:4" x14ac:dyDescent="0.25">
      <c r="A248" t="s">
        <v>102</v>
      </c>
      <c r="B248" t="str">
        <f>_xlfn.XLOOKUP(drafts_hosts[[#This Row],[hosted_drafts_id]],drafts[id],drafts[title])</f>
        <v>Legacy Sequels</v>
      </c>
      <c r="C248" t="s">
        <v>1270</v>
      </c>
      <c r="D248" t="str">
        <f>_xlfn.XLOOKUP(drafts_hosts[[#This Row],[hosts_id]],hosts[id],hosts[host_name])</f>
        <v>Clay Keller</v>
      </c>
    </row>
    <row r="249" spans="1:4" x14ac:dyDescent="0.25">
      <c r="A249" t="s">
        <v>102</v>
      </c>
      <c r="B249" t="str">
        <f>_xlfn.XLOOKUP(drafts_hosts[[#This Row],[hosted_drafts_id]],drafts[id],drafts[title])</f>
        <v>Legacy Sequels</v>
      </c>
      <c r="C249" t="s">
        <v>1286</v>
      </c>
      <c r="D249" t="str">
        <f>_xlfn.XLOOKUP(drafts_hosts[[#This Row],[hosts_id]],hosts[id],hosts[host_name])</f>
        <v>Ryan Marker</v>
      </c>
    </row>
    <row r="250" spans="1:4" x14ac:dyDescent="0.25">
      <c r="A250" t="s">
        <v>200</v>
      </c>
      <c r="B250" t="str">
        <f>_xlfn.XLOOKUP(drafts_hosts[[#This Row],[hosted_drafts_id]],drafts[id],drafts[title])</f>
        <v>Video Game Adaptations</v>
      </c>
      <c r="C250" t="s">
        <v>1270</v>
      </c>
      <c r="D250" t="str">
        <f>_xlfn.XLOOKUP(drafts_hosts[[#This Row],[hosts_id]],hosts[id],hosts[host_name])</f>
        <v>Clay Keller</v>
      </c>
    </row>
    <row r="251" spans="1:4" x14ac:dyDescent="0.25">
      <c r="A251" t="s">
        <v>200</v>
      </c>
      <c r="B251" t="str">
        <f>_xlfn.XLOOKUP(drafts_hosts[[#This Row],[hosted_drafts_id]],drafts[id],drafts[title])</f>
        <v>Video Game Adaptations</v>
      </c>
      <c r="C251" t="s">
        <v>1286</v>
      </c>
      <c r="D251" t="str">
        <f>_xlfn.XLOOKUP(drafts_hosts[[#This Row],[hosts_id]],hosts[id],hosts[host_name])</f>
        <v>Ryan Marker</v>
      </c>
    </row>
    <row r="252" spans="1:4" x14ac:dyDescent="0.25">
      <c r="A252" t="s">
        <v>221</v>
      </c>
      <c r="B252">
        <f>_xlfn.XLOOKUP(drafts_hosts[[#This Row],[hosted_drafts_id]],drafts[id],drafts[title])</f>
        <v>2007</v>
      </c>
      <c r="C252" t="s">
        <v>1270</v>
      </c>
      <c r="D252" t="str">
        <f>_xlfn.XLOOKUP(drafts_hosts[[#This Row],[hosts_id]],hosts[id],hosts[host_name])</f>
        <v>Clay Keller</v>
      </c>
    </row>
    <row r="253" spans="1:4" x14ac:dyDescent="0.25">
      <c r="A253" t="s">
        <v>221</v>
      </c>
      <c r="B253">
        <f>_xlfn.XLOOKUP(drafts_hosts[[#This Row],[hosted_drafts_id]],drafts[id],drafts[title])</f>
        <v>2007</v>
      </c>
      <c r="C253" t="s">
        <v>1286</v>
      </c>
      <c r="D253" t="str">
        <f>_xlfn.XLOOKUP(drafts_hosts[[#This Row],[hosts_id]],hosts[id],hosts[host_name])</f>
        <v>Ryan Marker</v>
      </c>
    </row>
    <row r="254" spans="1:4" x14ac:dyDescent="0.25">
      <c r="A254" t="s">
        <v>576</v>
      </c>
      <c r="B254" t="str">
        <f>_xlfn.XLOOKUP(drafts_hosts[[#This Row],[hosted_drafts_id]],drafts[id],drafts[title])</f>
        <v>Wes Craven</v>
      </c>
      <c r="C254" t="s">
        <v>1270</v>
      </c>
      <c r="D254" t="str">
        <f>_xlfn.XLOOKUP(drafts_hosts[[#This Row],[hosts_id]],hosts[id],hosts[host_name])</f>
        <v>Clay Keller</v>
      </c>
    </row>
    <row r="255" spans="1:4" x14ac:dyDescent="0.25">
      <c r="A255" t="s">
        <v>576</v>
      </c>
      <c r="B255" t="str">
        <f>_xlfn.XLOOKUP(drafts_hosts[[#This Row],[hosted_drafts_id]],drafts[id],drafts[title])</f>
        <v>Wes Craven</v>
      </c>
      <c r="C255" t="s">
        <v>1286</v>
      </c>
      <c r="D255" t="str">
        <f>_xlfn.XLOOKUP(drafts_hosts[[#This Row],[hosts_id]],hosts[id],hosts[host_name])</f>
        <v>Ryan Marker</v>
      </c>
    </row>
    <row r="256" spans="1:4" x14ac:dyDescent="0.25">
      <c r="A256" t="s">
        <v>713</v>
      </c>
      <c r="B256" t="str">
        <f>_xlfn.XLOOKUP(drafts_hosts[[#This Row],[hosted_drafts_id]],drafts[id],drafts[title])</f>
        <v>Bob Dylan</v>
      </c>
      <c r="C256" t="s">
        <v>1270</v>
      </c>
      <c r="D256" t="str">
        <f>_xlfn.XLOOKUP(drafts_hosts[[#This Row],[hosts_id]],hosts[id],hosts[host_name])</f>
        <v>Clay Keller</v>
      </c>
    </row>
    <row r="257" spans="1:4" x14ac:dyDescent="0.25">
      <c r="A257" t="s">
        <v>548</v>
      </c>
      <c r="B257" t="str">
        <f>_xlfn.XLOOKUP(drafts_hosts[[#This Row],[hosted_drafts_id]],drafts[id],drafts[title])</f>
        <v>Tremors Super Draft</v>
      </c>
      <c r="C257" t="s">
        <v>1270</v>
      </c>
      <c r="D257" t="str">
        <f>_xlfn.XLOOKUP(drafts_hosts[[#This Row],[hosts_id]],hosts[id],hosts[host_name])</f>
        <v>Clay Keller</v>
      </c>
    </row>
    <row r="258" spans="1:4" x14ac:dyDescent="0.25">
      <c r="A258" t="s">
        <v>548</v>
      </c>
      <c r="B258" t="str">
        <f>_xlfn.XLOOKUP(drafts_hosts[[#This Row],[hosted_drafts_id]],drafts[id],drafts[title])</f>
        <v>Tremors Super Draft</v>
      </c>
      <c r="C258" t="s">
        <v>1275</v>
      </c>
      <c r="D258" t="str">
        <f>_xlfn.XLOOKUP(drafts_hosts[[#This Row],[hosts_id]],hosts[id],hosts[host_name])</f>
        <v>Joanna Robinson</v>
      </c>
    </row>
    <row r="259" spans="1:4" x14ac:dyDescent="0.25">
      <c r="A259" t="s">
        <v>324</v>
      </c>
      <c r="B259" t="str">
        <f>_xlfn.XLOOKUP(drafts_hosts[[#This Row],[hosted_drafts_id]],drafts[id],drafts[title])</f>
        <v>Planet Hollywood Mega Draft</v>
      </c>
      <c r="C259" t="s">
        <v>1270</v>
      </c>
      <c r="D259" t="str">
        <f>_xlfn.XLOOKUP(drafts_hosts[[#This Row],[hosts_id]],hosts[id],hosts[host_name])</f>
        <v>Clay Keller</v>
      </c>
    </row>
    <row r="260" spans="1:4" x14ac:dyDescent="0.25">
      <c r="A260" t="s">
        <v>324</v>
      </c>
      <c r="B260" t="str">
        <f>_xlfn.XLOOKUP(drafts_hosts[[#This Row],[hosted_drafts_id]],drafts[id],drafts[title])</f>
        <v>Planet Hollywood Mega Draft</v>
      </c>
      <c r="C260" t="s">
        <v>1286</v>
      </c>
      <c r="D260" t="str">
        <f>_xlfn.XLOOKUP(drafts_hosts[[#This Row],[hosts_id]],hosts[id],hosts[host_name])</f>
        <v>Ryan Marker</v>
      </c>
    </row>
    <row r="261" spans="1:4" x14ac:dyDescent="0.25">
      <c r="A261" t="s">
        <v>744</v>
      </c>
      <c r="B261" t="str">
        <f>_xlfn.XLOOKUP(drafts_hosts[[#This Row],[hosted_drafts_id]],drafts[id],drafts[title])</f>
        <v>Jane Austen</v>
      </c>
      <c r="C261" t="s">
        <v>1270</v>
      </c>
      <c r="D261" t="str">
        <f>_xlfn.XLOOKUP(drafts_hosts[[#This Row],[hosts_id]],hosts[id],hosts[host_name])</f>
        <v>Clay Keller</v>
      </c>
    </row>
    <row r="262" spans="1:4" x14ac:dyDescent="0.25">
      <c r="A262" t="s">
        <v>744</v>
      </c>
      <c r="B262" t="str">
        <f>_xlfn.XLOOKUP(drafts_hosts[[#This Row],[hosted_drafts_id]],drafts[id],drafts[title])</f>
        <v>Jane Austen</v>
      </c>
      <c r="C262" t="s">
        <v>1286</v>
      </c>
      <c r="D262" t="str">
        <f>_xlfn.XLOOKUP(drafts_hosts[[#This Row],[hosts_id]],hosts[id],hosts[host_name])</f>
        <v>Ryan Marker</v>
      </c>
    </row>
    <row r="263" spans="1:4" x14ac:dyDescent="0.25">
      <c r="A263" t="s">
        <v>276</v>
      </c>
      <c r="B263" t="str">
        <f>_xlfn.XLOOKUP(drafts_hosts[[#This Row],[hosted_drafts_id]],drafts[id],drafts[title])</f>
        <v>21st Century Australian</v>
      </c>
      <c r="C263" t="s">
        <v>1270</v>
      </c>
      <c r="D263" t="str">
        <f>_xlfn.XLOOKUP(drafts_hosts[[#This Row],[hosts_id]],hosts[id],hosts[host_name])</f>
        <v>Clay Keller</v>
      </c>
    </row>
    <row r="264" spans="1:4" x14ac:dyDescent="0.25">
      <c r="A264" t="s">
        <v>276</v>
      </c>
      <c r="B264" t="str">
        <f>_xlfn.XLOOKUP(drafts_hosts[[#This Row],[hosted_drafts_id]],drafts[id],drafts[title])</f>
        <v>21st Century Australian</v>
      </c>
      <c r="C264" t="s">
        <v>1286</v>
      </c>
      <c r="D264" t="str">
        <f>_xlfn.XLOOKUP(drafts_hosts[[#This Row],[hosts_id]],hosts[id],hosts[host_name])</f>
        <v>Ryan Marker</v>
      </c>
    </row>
    <row r="265" spans="1:4" x14ac:dyDescent="0.25">
      <c r="A265" t="s">
        <v>98</v>
      </c>
      <c r="B265" t="str">
        <f>_xlfn.XLOOKUP(drafts_hosts[[#This Row],[hosted_drafts_id]],drafts[id],drafts[title])</f>
        <v>Dinosaurs</v>
      </c>
      <c r="C265" t="s">
        <v>1270</v>
      </c>
      <c r="D265" t="str">
        <f>_xlfn.XLOOKUP(drafts_hosts[[#This Row],[hosts_id]],hosts[id],hosts[host_name])</f>
        <v>Clay Keller</v>
      </c>
    </row>
    <row r="266" spans="1:4" x14ac:dyDescent="0.25">
      <c r="A266" t="s">
        <v>98</v>
      </c>
      <c r="B266" t="str">
        <f>_xlfn.XLOOKUP(drafts_hosts[[#This Row],[hosted_drafts_id]],drafts[id],drafts[title])</f>
        <v>Dinosaurs</v>
      </c>
      <c r="C266" t="s">
        <v>1286</v>
      </c>
      <c r="D266" t="str">
        <f>_xlfn.XLOOKUP(drafts_hosts[[#This Row],[hosts_id]],hosts[id],hosts[host_name])</f>
        <v>Ryan Marker</v>
      </c>
    </row>
    <row r="267" spans="1:4" x14ac:dyDescent="0.25">
      <c r="A267" t="s">
        <v>322</v>
      </c>
      <c r="B267" t="str">
        <f>_xlfn.XLOOKUP(drafts_hosts[[#This Row],[hosted_drafts_id]],drafts[id],drafts[title])</f>
        <v>Canuxploitation</v>
      </c>
      <c r="C267" t="s">
        <v>1270</v>
      </c>
      <c r="D267" t="str">
        <f>_xlfn.XLOOKUP(drafts_hosts[[#This Row],[hosts_id]],hosts[id],hosts[host_name])</f>
        <v>Clay Keller</v>
      </c>
    </row>
    <row r="268" spans="1:4" x14ac:dyDescent="0.25">
      <c r="A268" t="s">
        <v>322</v>
      </c>
      <c r="B268" t="str">
        <f>_xlfn.XLOOKUP(drafts_hosts[[#This Row],[hosted_drafts_id]],drafts[id],drafts[title])</f>
        <v>Canuxploitation</v>
      </c>
      <c r="C268" t="s">
        <v>1286</v>
      </c>
      <c r="D268" t="str">
        <f>_xlfn.XLOOKUP(drafts_hosts[[#This Row],[hosts_id]],hosts[id],hosts[host_name])</f>
        <v>Ryan Marker</v>
      </c>
    </row>
    <row r="269" spans="1:4" x14ac:dyDescent="0.25">
      <c r="A269" t="s">
        <v>546</v>
      </c>
      <c r="B269" t="str">
        <f>_xlfn.XLOOKUP(drafts_hosts[[#This Row],[hosted_drafts_id]],drafts[id],drafts[title])</f>
        <v>Body Horror</v>
      </c>
      <c r="C269" t="s">
        <v>1270</v>
      </c>
      <c r="D269" t="str">
        <f>_xlfn.XLOOKUP(drafts_hosts[[#This Row],[hosts_id]],hosts[id],hosts[host_name])</f>
        <v>Clay Keller</v>
      </c>
    </row>
    <row r="270" spans="1:4" x14ac:dyDescent="0.25">
      <c r="A270" t="s">
        <v>546</v>
      </c>
      <c r="B270" t="str">
        <f>_xlfn.XLOOKUP(drafts_hosts[[#This Row],[hosted_drafts_id]],drafts[id],drafts[title])</f>
        <v>Body Horror</v>
      </c>
      <c r="C270" t="s">
        <v>1286</v>
      </c>
      <c r="D270" t="str">
        <f>_xlfn.XLOOKUP(drafts_hosts[[#This Row],[hosts_id]],hosts[id],hosts[host_name])</f>
        <v>Ryan Marker</v>
      </c>
    </row>
    <row r="271" spans="1:4" x14ac:dyDescent="0.25">
      <c r="A271" t="s">
        <v>663</v>
      </c>
      <c r="B271" t="str">
        <f>_xlfn.XLOOKUP(drafts_hosts[[#This Row],[hosted_drafts_id]],drafts[id],drafts[title])</f>
        <v>Baseball Mini-Mega</v>
      </c>
      <c r="C271" t="s">
        <v>1270</v>
      </c>
      <c r="D271" t="str">
        <f>_xlfn.XLOOKUP(drafts_hosts[[#This Row],[hosts_id]],hosts[id],hosts[host_name])</f>
        <v>Clay Keller</v>
      </c>
    </row>
    <row r="272" spans="1:4" x14ac:dyDescent="0.25">
      <c r="A272" t="s">
        <v>663</v>
      </c>
      <c r="B272" t="str">
        <f>_xlfn.XLOOKUP(drafts_hosts[[#This Row],[hosted_drafts_id]],drafts[id],drafts[title])</f>
        <v>Baseball Mini-Mega</v>
      </c>
      <c r="C272" t="s">
        <v>1288</v>
      </c>
      <c r="D272" t="str">
        <f>_xlfn.XLOOKUP(drafts_hosts[[#This Row],[hosts_id]],hosts[id],hosts[host_name])</f>
        <v>Bryan Cogman</v>
      </c>
    </row>
    <row r="273" spans="1:4" x14ac:dyDescent="0.25">
      <c r="A273" t="s">
        <v>407</v>
      </c>
      <c r="B273" t="str">
        <f>_xlfn.XLOOKUP(drafts_hosts[[#This Row],[hosted_drafts_id]],drafts[id],drafts[title])</f>
        <v>Dimension Films</v>
      </c>
      <c r="C273" t="s">
        <v>1270</v>
      </c>
      <c r="D273" t="str">
        <f>_xlfn.XLOOKUP(drafts_hosts[[#This Row],[hosts_id]],hosts[id],hosts[host_name])</f>
        <v>Clay Keller</v>
      </c>
    </row>
    <row r="274" spans="1:4" x14ac:dyDescent="0.25">
      <c r="A274" t="s">
        <v>407</v>
      </c>
      <c r="B274" t="str">
        <f>_xlfn.XLOOKUP(drafts_hosts[[#This Row],[hosted_drafts_id]],drafts[id],drafts[title])</f>
        <v>Dimension Films</v>
      </c>
      <c r="C274" t="s">
        <v>1286</v>
      </c>
      <c r="D274" t="str">
        <f>_xlfn.XLOOKUP(drafts_hosts[[#This Row],[hosts_id]],hosts[id],hosts[host_name])</f>
        <v>Ryan Marker</v>
      </c>
    </row>
    <row r="275" spans="1:4" x14ac:dyDescent="0.25">
      <c r="A275" t="s">
        <v>631</v>
      </c>
      <c r="B275" t="str">
        <f>_xlfn.XLOOKUP(drafts_hosts[[#This Row],[hosted_drafts_id]],drafts[id],drafts[title])</f>
        <v>Mad Scientist</v>
      </c>
      <c r="C275" t="s">
        <v>1270</v>
      </c>
      <c r="D275" t="str">
        <f>_xlfn.XLOOKUP(drafts_hosts[[#This Row],[hosts_id]],hosts[id],hosts[host_name])</f>
        <v>Clay Keller</v>
      </c>
    </row>
    <row r="276" spans="1:4" x14ac:dyDescent="0.25">
      <c r="A276" t="s">
        <v>631</v>
      </c>
      <c r="B276" t="str">
        <f>_xlfn.XLOOKUP(drafts_hosts[[#This Row],[hosted_drafts_id]],drafts[id],drafts[title])</f>
        <v>Mad Scientist</v>
      </c>
      <c r="C276" t="s">
        <v>1286</v>
      </c>
      <c r="D276" t="str">
        <f>_xlfn.XLOOKUP(drafts_hosts[[#This Row],[hosts_id]],hosts[id],hosts[host_name])</f>
        <v>Ryan Marker</v>
      </c>
    </row>
    <row r="277" spans="1:4" x14ac:dyDescent="0.25">
      <c r="A277" t="s">
        <v>443</v>
      </c>
      <c r="B277" t="str">
        <f>_xlfn.XLOOKUP(drafts_hosts[[#This Row],[hosted_drafts_id]],drafts[id],drafts[title])</f>
        <v>Zombie Mini-Mega</v>
      </c>
      <c r="C277" t="s">
        <v>1270</v>
      </c>
      <c r="D277" t="str">
        <f>_xlfn.XLOOKUP(drafts_hosts[[#This Row],[hosts_id]],hosts[id],hosts[host_name])</f>
        <v>Clay Keller</v>
      </c>
    </row>
    <row r="278" spans="1:4" x14ac:dyDescent="0.25">
      <c r="A278" t="s">
        <v>443</v>
      </c>
      <c r="B278" t="str">
        <f>_xlfn.XLOOKUP(drafts_hosts[[#This Row],[hosted_drafts_id]],drafts[id],drafts[title])</f>
        <v>Zombie Mini-Mega</v>
      </c>
      <c r="C278" t="s">
        <v>1286</v>
      </c>
      <c r="D278" t="str">
        <f>_xlfn.XLOOKUP(drafts_hosts[[#This Row],[hosts_id]],hosts[id],hosts[host_name])</f>
        <v>Ryan Marker</v>
      </c>
    </row>
    <row r="279" spans="1:4" x14ac:dyDescent="0.25">
      <c r="A279" t="s">
        <v>637</v>
      </c>
      <c r="B279" t="str">
        <f>_xlfn.XLOOKUP(drafts_hosts[[#This Row],[hosted_drafts_id]],drafts[id],drafts[title])</f>
        <v>James Bond Super Draft</v>
      </c>
      <c r="C279" t="s">
        <v>1270</v>
      </c>
      <c r="D279" t="str">
        <f>_xlfn.XLOOKUP(drafts_hosts[[#This Row],[hosts_id]],hosts[id],hosts[host_name])</f>
        <v>Clay Keller</v>
      </c>
    </row>
    <row r="280" spans="1:4" x14ac:dyDescent="0.25">
      <c r="A280" t="s">
        <v>637</v>
      </c>
      <c r="B280" t="str">
        <f>_xlfn.XLOOKUP(drafts_hosts[[#This Row],[hosted_drafts_id]],drafts[id],drafts[title])</f>
        <v>James Bond Super Draft</v>
      </c>
      <c r="C280" t="s">
        <v>1286</v>
      </c>
      <c r="D280" t="str">
        <f>_xlfn.XLOOKUP(drafts_hosts[[#This Row],[hosts_id]],hosts[id],hosts[host_name])</f>
        <v>Ryan Marker</v>
      </c>
    </row>
    <row r="281" spans="1:4" x14ac:dyDescent="0.25">
      <c r="A281" t="s">
        <v>725</v>
      </c>
      <c r="B281" t="str">
        <f>_xlfn.XLOOKUP(drafts_hosts[[#This Row],[hosted_drafts_id]],drafts[id],drafts[title])</f>
        <v>Serial Killer</v>
      </c>
      <c r="C281" t="s">
        <v>1270</v>
      </c>
      <c r="D281" t="str">
        <f>_xlfn.XLOOKUP(drafts_hosts[[#This Row],[hosts_id]],hosts[id],hosts[host_name])</f>
        <v>Clay Keller</v>
      </c>
    </row>
    <row r="282" spans="1:4" x14ac:dyDescent="0.25">
      <c r="A282" t="s">
        <v>725</v>
      </c>
      <c r="B282" t="str">
        <f>_xlfn.XLOOKUP(drafts_hosts[[#This Row],[hosted_drafts_id]],drafts[id],drafts[title])</f>
        <v>Serial Killer</v>
      </c>
      <c r="C282" t="s">
        <v>1286</v>
      </c>
      <c r="D282" t="str">
        <f>_xlfn.XLOOKUP(drafts_hosts[[#This Row],[hosts_id]],hosts[id],hosts[host_name])</f>
        <v>Ryan Marker</v>
      </c>
    </row>
    <row r="283" spans="1:4" x14ac:dyDescent="0.25">
      <c r="A283" t="s">
        <v>86</v>
      </c>
      <c r="B283" t="str">
        <f>_xlfn.XLOOKUP(drafts_hosts[[#This Row],[hosted_drafts_id]],drafts[id],drafts[title])</f>
        <v>Oscar Winning Queer Films</v>
      </c>
      <c r="C283" t="s">
        <v>1270</v>
      </c>
      <c r="D283" t="str">
        <f>_xlfn.XLOOKUP(drafts_hosts[[#This Row],[hosts_id]],hosts[id],hosts[host_name])</f>
        <v>Clay Keller</v>
      </c>
    </row>
    <row r="284" spans="1:4" x14ac:dyDescent="0.25">
      <c r="A284" t="s">
        <v>86</v>
      </c>
      <c r="B284" t="str">
        <f>_xlfn.XLOOKUP(drafts_hosts[[#This Row],[hosted_drafts_id]],drafts[id],drafts[title])</f>
        <v>Oscar Winning Queer Films</v>
      </c>
      <c r="C284" t="s">
        <v>1285</v>
      </c>
      <c r="D284" t="str">
        <f>_xlfn.XLOOKUP(drafts_hosts[[#This Row],[hosts_id]],hosts[id],hosts[host_name])</f>
        <v>Billy Ray Brewton</v>
      </c>
    </row>
    <row r="285" spans="1:4" x14ac:dyDescent="0.25">
      <c r="A285" t="s">
        <v>184</v>
      </c>
      <c r="B285" t="str">
        <f>_xlfn.XLOOKUP(drafts_hosts[[#This Row],[hosted_drafts_id]],drafts[id],drafts[title])</f>
        <v>Thanksgiving Weekend</v>
      </c>
      <c r="C285" t="s">
        <v>1270</v>
      </c>
      <c r="D285" t="str">
        <f>_xlfn.XLOOKUP(drafts_hosts[[#This Row],[hosts_id]],hosts[id],hosts[host_name])</f>
        <v>Clay Keller</v>
      </c>
    </row>
    <row r="286" spans="1:4" x14ac:dyDescent="0.25">
      <c r="A286" t="s">
        <v>184</v>
      </c>
      <c r="B286" t="str">
        <f>_xlfn.XLOOKUP(drafts_hosts[[#This Row],[hosted_drafts_id]],drafts[id],drafts[title])</f>
        <v>Thanksgiving Weekend</v>
      </c>
      <c r="C286" t="s">
        <v>1286</v>
      </c>
      <c r="D286" t="str">
        <f>_xlfn.XLOOKUP(drafts_hosts[[#This Row],[hosts_id]],hosts[id],hosts[host_name])</f>
        <v>Ryan Marker</v>
      </c>
    </row>
    <row r="287" spans="1:4" x14ac:dyDescent="0.25">
      <c r="A287" t="s">
        <v>568</v>
      </c>
      <c r="B287" t="str">
        <f>_xlfn.XLOOKUP(drafts_hosts[[#This Row],[hosted_drafts_id]],drafts[id],drafts[title])</f>
        <v>Disney Channel Original Movies</v>
      </c>
      <c r="C287" t="s">
        <v>1270</v>
      </c>
      <c r="D287" t="str">
        <f>_xlfn.XLOOKUP(drafts_hosts[[#This Row],[hosts_id]],hosts[id],hosts[host_name])</f>
        <v>Clay Keller</v>
      </c>
    </row>
    <row r="288" spans="1:4" x14ac:dyDescent="0.25">
      <c r="A288" t="s">
        <v>568</v>
      </c>
      <c r="B288" t="str">
        <f>_xlfn.XLOOKUP(drafts_hosts[[#This Row],[hosted_drafts_id]],drafts[id],drafts[title])</f>
        <v>Disney Channel Original Movies</v>
      </c>
      <c r="C288" t="s">
        <v>1291</v>
      </c>
      <c r="D288" t="str">
        <f>_xlfn.XLOOKUP(drafts_hosts[[#This Row],[hosts_id]],hosts[id],hosts[host_name])</f>
        <v>Dane McDonald</v>
      </c>
    </row>
    <row r="289" spans="1:4" x14ac:dyDescent="0.25">
      <c r="A289" t="s">
        <v>77</v>
      </c>
      <c r="B289" t="str">
        <f>_xlfn.XLOOKUP(drafts_hosts[[#This Row],[hosted_drafts_id]],drafts[id],drafts[title])</f>
        <v>Razzie Worst Picture Winners</v>
      </c>
      <c r="C289" t="s">
        <v>1270</v>
      </c>
      <c r="D289" t="str">
        <f>_xlfn.XLOOKUP(drafts_hosts[[#This Row],[hosts_id]],hosts[id],hosts[host_name])</f>
        <v>Clay Keller</v>
      </c>
    </row>
    <row r="290" spans="1:4" x14ac:dyDescent="0.25">
      <c r="A290" t="s">
        <v>77</v>
      </c>
      <c r="B290" t="str">
        <f>_xlfn.XLOOKUP(drafts_hosts[[#This Row],[hosted_drafts_id]],drafts[id],drafts[title])</f>
        <v>Razzie Worst Picture Winners</v>
      </c>
      <c r="C290" t="s">
        <v>1286</v>
      </c>
      <c r="D290" t="str">
        <f>_xlfn.XLOOKUP(drafts_hosts[[#This Row],[hosts_id]],hosts[id],hosts[host_name])</f>
        <v>Ryan Marker</v>
      </c>
    </row>
    <row r="291" spans="1:4" x14ac:dyDescent="0.25">
      <c r="A291" t="s">
        <v>667</v>
      </c>
      <c r="B291" t="str">
        <f>_xlfn.XLOOKUP(drafts_hosts[[#This Row],[hosted_drafts_id]],drafts[id],drafts[title])</f>
        <v>Christmas-Adjacent</v>
      </c>
      <c r="C291" t="s">
        <v>1270</v>
      </c>
      <c r="D291" t="str">
        <f>_xlfn.XLOOKUP(drafts_hosts[[#This Row],[hosts_id]],hosts[id],hosts[host_name])</f>
        <v>Clay Keller</v>
      </c>
    </row>
    <row r="292" spans="1:4" x14ac:dyDescent="0.25">
      <c r="A292" t="s">
        <v>667</v>
      </c>
      <c r="B292" t="str">
        <f>_xlfn.XLOOKUP(drafts_hosts[[#This Row],[hosted_drafts_id]],drafts[id],drafts[title])</f>
        <v>Christmas-Adjacent</v>
      </c>
      <c r="C292" t="s">
        <v>1286</v>
      </c>
      <c r="D292" t="str">
        <f>_xlfn.XLOOKUP(drafts_hosts[[#This Row],[hosts_id]],hosts[id],hosts[host_name])</f>
        <v>Ryan Marker</v>
      </c>
    </row>
    <row r="293" spans="1:4" x14ac:dyDescent="0.25">
      <c r="A293" t="s">
        <v>79</v>
      </c>
      <c r="B293" t="str">
        <f>_xlfn.XLOOKUP(drafts_hosts[[#This Row],[hosted_drafts_id]],drafts[id],drafts[title])</f>
        <v>British Royal Family</v>
      </c>
      <c r="C293" t="s">
        <v>1270</v>
      </c>
      <c r="D293" t="str">
        <f>_xlfn.XLOOKUP(drafts_hosts[[#This Row],[hosts_id]],hosts[id],hosts[host_name])</f>
        <v>Clay Keller</v>
      </c>
    </row>
    <row r="294" spans="1:4" x14ac:dyDescent="0.25">
      <c r="A294" t="s">
        <v>79</v>
      </c>
      <c r="B294" t="str">
        <f>_xlfn.XLOOKUP(drafts_hosts[[#This Row],[hosted_drafts_id]],drafts[id],drafts[title])</f>
        <v>British Royal Family</v>
      </c>
      <c r="C294" t="s">
        <v>1288</v>
      </c>
      <c r="D294" t="str">
        <f>_xlfn.XLOOKUP(drafts_hosts[[#This Row],[hosts_id]],hosts[id],hosts[host_name])</f>
        <v>Bryan Cogman</v>
      </c>
    </row>
    <row r="295" spans="1:4" x14ac:dyDescent="0.25">
      <c r="A295" t="s">
        <v>617</v>
      </c>
      <c r="B295" t="str">
        <f>_xlfn.XLOOKUP(drafts_hosts[[#This Row],[hosted_drafts_id]],drafts[id],drafts[title])</f>
        <v>Rebecca Hall</v>
      </c>
      <c r="C295" t="s">
        <v>1285</v>
      </c>
      <c r="D295" t="str">
        <f>_xlfn.XLOOKUP(drafts_hosts[[#This Row],[hosts_id]],hosts[id],hosts[host_name])</f>
        <v>Billy Ray Brewton</v>
      </c>
    </row>
    <row r="296" spans="1:4" x14ac:dyDescent="0.25">
      <c r="A296" t="s">
        <v>659</v>
      </c>
      <c r="B296" t="str">
        <f>_xlfn.XLOOKUP(drafts_hosts[[#This Row],[hosted_drafts_id]],drafts[id],drafts[title])</f>
        <v>Billy Wilder</v>
      </c>
      <c r="C296" t="s">
        <v>1270</v>
      </c>
      <c r="D296" t="str">
        <f>_xlfn.XLOOKUP(drafts_hosts[[#This Row],[hosts_id]],hosts[id],hosts[host_name])</f>
        <v>Clay Keller</v>
      </c>
    </row>
    <row r="297" spans="1:4" x14ac:dyDescent="0.25">
      <c r="A297" t="s">
        <v>757</v>
      </c>
      <c r="B297" t="str">
        <f>_xlfn.XLOOKUP(drafts_hosts[[#This Row],[hosted_drafts_id]],drafts[id],drafts[title])</f>
        <v>Adult Animation</v>
      </c>
      <c r="C297" t="s">
        <v>1270</v>
      </c>
      <c r="D297" t="str">
        <f>_xlfn.XLOOKUP(drafts_hosts[[#This Row],[hosts_id]],hosts[id],hosts[host_name])</f>
        <v>Clay Keller</v>
      </c>
    </row>
    <row r="298" spans="1:4" x14ac:dyDescent="0.25">
      <c r="A298" t="s">
        <v>757</v>
      </c>
      <c r="B298" t="str">
        <f>_xlfn.XLOOKUP(drafts_hosts[[#This Row],[hosted_drafts_id]],drafts[id],drafts[title])</f>
        <v>Adult Animation</v>
      </c>
      <c r="C298" t="s">
        <v>1286</v>
      </c>
      <c r="D298" t="str">
        <f>_xlfn.XLOOKUP(drafts_hosts[[#This Row],[hosts_id]],hosts[id],hosts[host_name])</f>
        <v>Ryan Marker</v>
      </c>
    </row>
    <row r="299" spans="1:4" x14ac:dyDescent="0.25">
      <c r="A299" t="s">
        <v>34</v>
      </c>
      <c r="B299" t="str">
        <f>_xlfn.XLOOKUP(drafts_hosts[[#This Row],[hosted_drafts_id]],drafts[id],drafts[title])</f>
        <v>Alien Invasion Mini-Mega</v>
      </c>
      <c r="C299" t="s">
        <v>1270</v>
      </c>
      <c r="D299" t="str">
        <f>_xlfn.XLOOKUP(drafts_hosts[[#This Row],[hosts_id]],hosts[id],hosts[host_name])</f>
        <v>Clay Keller</v>
      </c>
    </row>
    <row r="300" spans="1:4" x14ac:dyDescent="0.25">
      <c r="A300" t="s">
        <v>194</v>
      </c>
      <c r="B300" t="str">
        <f>_xlfn.XLOOKUP(drafts_hosts[[#This Row],[hosted_drafts_id]],drafts[id],drafts[title])</f>
        <v>Movies About Screenwriters</v>
      </c>
      <c r="C300" t="s">
        <v>1270</v>
      </c>
      <c r="D300" t="str">
        <f>_xlfn.XLOOKUP(drafts_hosts[[#This Row],[hosts_id]],hosts[id],hosts[host_name])</f>
        <v>Clay Keller</v>
      </c>
    </row>
    <row r="301" spans="1:4" x14ac:dyDescent="0.25">
      <c r="A301" t="s">
        <v>194</v>
      </c>
      <c r="B301" t="str">
        <f>_xlfn.XLOOKUP(drafts_hosts[[#This Row],[hosted_drafts_id]],drafts[id],drafts[title])</f>
        <v>Movies About Screenwriters</v>
      </c>
      <c r="C301" t="s">
        <v>1282</v>
      </c>
      <c r="D301" t="str">
        <f>_xlfn.XLOOKUP(drafts_hosts[[#This Row],[hosts_id]],hosts[id],hosts[host_name])</f>
        <v>Phil Iscove</v>
      </c>
    </row>
    <row r="302" spans="1:4" x14ac:dyDescent="0.25">
      <c r="A302" t="s">
        <v>385</v>
      </c>
      <c r="B302" t="str">
        <f>_xlfn.XLOOKUP(drafts_hosts[[#This Row],[hosted_drafts_id]],drafts[id],drafts[title])</f>
        <v>NASA</v>
      </c>
      <c r="C302" t="s">
        <v>1270</v>
      </c>
      <c r="D302" t="str">
        <f>_xlfn.XLOOKUP(drafts_hosts[[#This Row],[hosts_id]],hosts[id],hosts[host_name])</f>
        <v>Clay Keller</v>
      </c>
    </row>
    <row r="303" spans="1:4" x14ac:dyDescent="0.25">
      <c r="A303" t="s">
        <v>385</v>
      </c>
      <c r="B303" t="str">
        <f>_xlfn.XLOOKUP(drafts_hosts[[#This Row],[hosted_drafts_id]],drafts[id],drafts[title])</f>
        <v>NASA</v>
      </c>
      <c r="C303" t="s">
        <v>1286</v>
      </c>
      <c r="D303" t="str">
        <f>_xlfn.XLOOKUP(drafts_hosts[[#This Row],[hosts_id]],hosts[id],hosts[host_name])</f>
        <v>Ryan Marker</v>
      </c>
    </row>
    <row r="304" spans="1:4" x14ac:dyDescent="0.25">
      <c r="A304" t="s">
        <v>264</v>
      </c>
      <c r="B304" t="str">
        <f>_xlfn.XLOOKUP(drafts_hosts[[#This Row],[hosted_drafts_id]],drafts[id],drafts[title])</f>
        <v>Whoopi Goldberg</v>
      </c>
      <c r="C304" t="s">
        <v>1270</v>
      </c>
      <c r="D304" t="str">
        <f>_xlfn.XLOOKUP(drafts_hosts[[#This Row],[hosts_id]],hosts[id],hosts[host_name])</f>
        <v>Clay Keller</v>
      </c>
    </row>
    <row r="305" spans="1:4" x14ac:dyDescent="0.25">
      <c r="A305" t="s">
        <v>264</v>
      </c>
      <c r="B305" t="str">
        <f>_xlfn.XLOOKUP(drafts_hosts[[#This Row],[hosted_drafts_id]],drafts[id],drafts[title])</f>
        <v>Whoopi Goldberg</v>
      </c>
      <c r="C305" t="s">
        <v>1286</v>
      </c>
      <c r="D305" t="str">
        <f>_xlfn.XLOOKUP(drafts_hosts[[#This Row],[hosts_id]],hosts[id],hosts[host_name])</f>
        <v>Ryan Marker</v>
      </c>
    </row>
    <row r="306" spans="1:4" x14ac:dyDescent="0.25">
      <c r="A306" t="s">
        <v>564</v>
      </c>
      <c r="B306" t="str">
        <f>_xlfn.XLOOKUP(drafts_hosts[[#This Row],[hosted_drafts_id]],drafts[id],drafts[title])</f>
        <v>Black Love</v>
      </c>
      <c r="C306" t="s">
        <v>1270</v>
      </c>
      <c r="D306" t="str">
        <f>_xlfn.XLOOKUP(drafts_hosts[[#This Row],[hosts_id]],hosts[id],hosts[host_name])</f>
        <v>Clay Keller</v>
      </c>
    </row>
    <row r="307" spans="1:4" x14ac:dyDescent="0.25">
      <c r="A307" t="s">
        <v>564</v>
      </c>
      <c r="B307" t="str">
        <f>_xlfn.XLOOKUP(drafts_hosts[[#This Row],[hosted_drafts_id]],drafts[id],drafts[title])</f>
        <v>Black Love</v>
      </c>
      <c r="C307" t="s">
        <v>1264</v>
      </c>
      <c r="D307" t="str">
        <f>_xlfn.XLOOKUP(drafts_hosts[[#This Row],[hosts_id]],hosts[id],hosts[host_name])</f>
        <v>Wynter Mitchell</v>
      </c>
    </row>
    <row r="308" spans="1:4" x14ac:dyDescent="0.25">
      <c r="A308" t="s">
        <v>186</v>
      </c>
      <c r="B308" t="str">
        <f>_xlfn.XLOOKUP(drafts_hosts[[#This Row],[hosted_drafts_id]],drafts[id],drafts[title])</f>
        <v>Will Smith</v>
      </c>
      <c r="C308" t="s">
        <v>1270</v>
      </c>
      <c r="D308" t="str">
        <f>_xlfn.XLOOKUP(drafts_hosts[[#This Row],[hosts_id]],hosts[id],hosts[host_name])</f>
        <v>Clay Keller</v>
      </c>
    </row>
    <row r="309" spans="1:4" x14ac:dyDescent="0.25">
      <c r="A309" t="s">
        <v>186</v>
      </c>
      <c r="B309" t="str">
        <f>_xlfn.XLOOKUP(drafts_hosts[[#This Row],[hosted_drafts_id]],drafts[id],drafts[title])</f>
        <v>Will Smith</v>
      </c>
      <c r="C309" t="s">
        <v>1286</v>
      </c>
      <c r="D309" t="str">
        <f>_xlfn.XLOOKUP(drafts_hosts[[#This Row],[hosts_id]],hosts[id],hosts[host_name])</f>
        <v>Ryan Marker</v>
      </c>
    </row>
    <row r="310" spans="1:4" x14ac:dyDescent="0.25">
      <c r="A310" t="s">
        <v>278</v>
      </c>
      <c r="B310" t="str">
        <f>_xlfn.XLOOKUP(drafts_hosts[[#This Row],[hosted_drafts_id]],drafts[id],drafts[title])</f>
        <v>Courtroom Movies</v>
      </c>
      <c r="C310" t="s">
        <v>1270</v>
      </c>
      <c r="D310" t="str">
        <f>_xlfn.XLOOKUP(drafts_hosts[[#This Row],[hosts_id]],hosts[id],hosts[host_name])</f>
        <v>Clay Keller</v>
      </c>
    </row>
    <row r="311" spans="1:4" x14ac:dyDescent="0.25">
      <c r="A311" t="s">
        <v>278</v>
      </c>
      <c r="B311" t="str">
        <f>_xlfn.XLOOKUP(drafts_hosts[[#This Row],[hosted_drafts_id]],drafts[id],drafts[title])</f>
        <v>Courtroom Movies</v>
      </c>
      <c r="C311" t="s">
        <v>1286</v>
      </c>
      <c r="D311" t="str">
        <f>_xlfn.XLOOKUP(drafts_hosts[[#This Row],[hosts_id]],hosts[id],hosts[host_name])</f>
        <v>Ryan Marker</v>
      </c>
    </row>
    <row r="312" spans="1:4" x14ac:dyDescent="0.25">
      <c r="A312" t="s">
        <v>118</v>
      </c>
      <c r="B312" t="str">
        <f>_xlfn.XLOOKUP(drafts_hosts[[#This Row],[hosted_drafts_id]],drafts[id],drafts[title])</f>
        <v>Batman vs. Superman Super Draft</v>
      </c>
      <c r="C312" t="s">
        <v>1270</v>
      </c>
      <c r="D312" t="str">
        <f>_xlfn.XLOOKUP(drafts_hosts[[#This Row],[hosts_id]],hosts[id],hosts[host_name])</f>
        <v>Clay Keller</v>
      </c>
    </row>
    <row r="313" spans="1:4" x14ac:dyDescent="0.25">
      <c r="A313" t="s">
        <v>118</v>
      </c>
      <c r="B313" t="str">
        <f>_xlfn.XLOOKUP(drafts_hosts[[#This Row],[hosted_drafts_id]],drafts[id],drafts[title])</f>
        <v>Batman vs. Superman Super Draft</v>
      </c>
      <c r="C313" t="s">
        <v>1276</v>
      </c>
      <c r="D313" t="str">
        <f>_xlfn.XLOOKUP(drafts_hosts[[#This Row],[hosts_id]],hosts[id],hosts[host_name])</f>
        <v>Darren Franich</v>
      </c>
    </row>
    <row r="314" spans="1:4" x14ac:dyDescent="0.25">
      <c r="A314" t="s">
        <v>496</v>
      </c>
      <c r="B314" t="str">
        <f>_xlfn.XLOOKUP(drafts_hosts[[#This Row],[hosted_drafts_id]],drafts[id],drafts[title])</f>
        <v>Gators &amp; Crocs</v>
      </c>
      <c r="C314" t="s">
        <v>1270</v>
      </c>
      <c r="D314" t="str">
        <f>_xlfn.XLOOKUP(drafts_hosts[[#This Row],[hosts_id]],hosts[id],hosts[host_name])</f>
        <v>Clay Keller</v>
      </c>
    </row>
    <row r="315" spans="1:4" x14ac:dyDescent="0.25">
      <c r="A315" t="s">
        <v>496</v>
      </c>
      <c r="B315" t="str">
        <f>_xlfn.XLOOKUP(drafts_hosts[[#This Row],[hosted_drafts_id]],drafts[id],drafts[title])</f>
        <v>Gators &amp; Crocs</v>
      </c>
      <c r="C315" t="s">
        <v>1286</v>
      </c>
      <c r="D315" t="str">
        <f>_xlfn.XLOOKUP(drafts_hosts[[#This Row],[hosts_id]],hosts[id],hosts[host_name])</f>
        <v>Ryan Marker</v>
      </c>
    </row>
    <row r="316" spans="1:4" x14ac:dyDescent="0.25">
      <c r="A316" t="s">
        <v>224</v>
      </c>
      <c r="B316" t="str">
        <f>_xlfn.XLOOKUP(drafts_hosts[[#This Row],[hosted_drafts_id]],drafts[id],drafts[title])</f>
        <v>Happy Madison Productions</v>
      </c>
      <c r="C316" t="s">
        <v>1270</v>
      </c>
      <c r="D316" t="str">
        <f>_xlfn.XLOOKUP(drafts_hosts[[#This Row],[hosts_id]],hosts[id],hosts[host_name])</f>
        <v>Clay Keller</v>
      </c>
    </row>
    <row r="317" spans="1:4" x14ac:dyDescent="0.25">
      <c r="A317" t="s">
        <v>224</v>
      </c>
      <c r="B317" t="str">
        <f>_xlfn.XLOOKUP(drafts_hosts[[#This Row],[hosted_drafts_id]],drafts[id],drafts[title])</f>
        <v>Happy Madison Productions</v>
      </c>
      <c r="C317" t="s">
        <v>1292</v>
      </c>
      <c r="D317" t="str">
        <f>_xlfn.XLOOKUP(drafts_hosts[[#This Row],[hosts_id]],hosts[id],hosts[host_name])</f>
        <v>B.J. Colangelo</v>
      </c>
    </row>
    <row r="318" spans="1:4" x14ac:dyDescent="0.25">
      <c r="A318" t="s">
        <v>254</v>
      </c>
      <c r="B318" t="str">
        <f>_xlfn.XLOOKUP(drafts_hosts[[#This Row],[hosted_drafts_id]],drafts[id],drafts[title])</f>
        <v>2021 Mega Draft</v>
      </c>
      <c r="C318" t="s">
        <v>1270</v>
      </c>
      <c r="D318" t="str">
        <f>_xlfn.XLOOKUP(drafts_hosts[[#This Row],[hosts_id]],hosts[id],hosts[host_name])</f>
        <v>Clay Keller</v>
      </c>
    </row>
    <row r="319" spans="1:4" x14ac:dyDescent="0.25">
      <c r="A319" t="s">
        <v>254</v>
      </c>
      <c r="B319" t="str">
        <f>_xlfn.XLOOKUP(drafts_hosts[[#This Row],[hosted_drafts_id]],drafts[id],drafts[title])</f>
        <v>2021 Mega Draft</v>
      </c>
      <c r="C319" t="s">
        <v>1269</v>
      </c>
      <c r="D319" t="str">
        <f>_xlfn.XLOOKUP(drafts_hosts[[#This Row],[hosts_id]],hosts[id],hosts[host_name])</f>
        <v>Alonso Duralde</v>
      </c>
    </row>
    <row r="320" spans="1:4" x14ac:dyDescent="0.25">
      <c r="A320" t="s">
        <v>657</v>
      </c>
      <c r="B320" t="str">
        <f>_xlfn.XLOOKUP(drafts_hosts[[#This Row],[hosted_drafts_id]],drafts[id],drafts[title])</f>
        <v>21st Century Female Action</v>
      </c>
      <c r="C320" t="s">
        <v>1270</v>
      </c>
      <c r="D320" t="str">
        <f>_xlfn.XLOOKUP(drafts_hosts[[#This Row],[hosts_id]],hosts[id],hosts[host_name])</f>
        <v>Clay Keller</v>
      </c>
    </row>
    <row r="321" spans="1:4" x14ac:dyDescent="0.25">
      <c r="A321" t="s">
        <v>657</v>
      </c>
      <c r="B321" t="str">
        <f>_xlfn.XLOOKUP(drafts_hosts[[#This Row],[hosted_drafts_id]],drafts[id],drafts[title])</f>
        <v>21st Century Female Action</v>
      </c>
      <c r="C321" t="s">
        <v>1286</v>
      </c>
      <c r="D321" t="str">
        <f>_xlfn.XLOOKUP(drafts_hosts[[#This Row],[hosts_id]],hosts[id],hosts[host_name])</f>
        <v>Ryan Marker</v>
      </c>
    </row>
    <row r="322" spans="1:4" x14ac:dyDescent="0.25">
      <c r="A322" t="s">
        <v>578</v>
      </c>
      <c r="B322" t="str">
        <f>_xlfn.XLOOKUP(drafts_hosts[[#This Row],[hosted_drafts_id]],drafts[id],drafts[title])</f>
        <v>Penelope Spheeris</v>
      </c>
      <c r="C322" t="s">
        <v>1270</v>
      </c>
      <c r="D322" t="str">
        <f>_xlfn.XLOOKUP(drafts_hosts[[#This Row],[hosts_id]],hosts[id],hosts[host_name])</f>
        <v>Clay Keller</v>
      </c>
    </row>
    <row r="323" spans="1:4" x14ac:dyDescent="0.25">
      <c r="A323" t="s">
        <v>578</v>
      </c>
      <c r="B323" t="str">
        <f>_xlfn.XLOOKUP(drafts_hosts[[#This Row],[hosted_drafts_id]],drafts[id],drafts[title])</f>
        <v>Penelope Spheeris</v>
      </c>
      <c r="C323" t="s">
        <v>1286</v>
      </c>
      <c r="D323" t="str">
        <f>_xlfn.XLOOKUP(drafts_hosts[[#This Row],[hosts_id]],hosts[id],hosts[host_name])</f>
        <v>Ryan Marker</v>
      </c>
    </row>
    <row r="324" spans="1:4" x14ac:dyDescent="0.25">
      <c r="A324" t="s">
        <v>558</v>
      </c>
      <c r="B324" t="str">
        <f>_xlfn.XLOOKUP(drafts_hosts[[#This Row],[hosted_drafts_id]],drafts[id],drafts[title])</f>
        <v>Ray Harryhausen</v>
      </c>
      <c r="C324" t="s">
        <v>1270</v>
      </c>
      <c r="D324" t="str">
        <f>_xlfn.XLOOKUP(drafts_hosts[[#This Row],[hosts_id]],hosts[id],hosts[host_name])</f>
        <v>Clay Keller</v>
      </c>
    </row>
    <row r="325" spans="1:4" x14ac:dyDescent="0.25">
      <c r="A325" t="s">
        <v>558</v>
      </c>
      <c r="B325" t="str">
        <f>_xlfn.XLOOKUP(drafts_hosts[[#This Row],[hosted_drafts_id]],drafts[id],drafts[title])</f>
        <v>Ray Harryhausen</v>
      </c>
      <c r="C325" t="s">
        <v>1286</v>
      </c>
      <c r="D325" t="str">
        <f>_xlfn.XLOOKUP(drafts_hosts[[#This Row],[hosts_id]],hosts[id],hosts[host_name])</f>
        <v>Ryan Marker</v>
      </c>
    </row>
    <row r="326" spans="1:4" x14ac:dyDescent="0.25">
      <c r="A326" t="s">
        <v>363</v>
      </c>
      <c r="B326" t="str">
        <f>_xlfn.XLOOKUP(drafts_hosts[[#This Row],[hosted_drafts_id]],drafts[id],drafts[title])</f>
        <v>M. Night Shyamalan Super Draft</v>
      </c>
      <c r="C326" t="s">
        <v>1270</v>
      </c>
      <c r="D326" t="str">
        <f>_xlfn.XLOOKUP(drafts_hosts[[#This Row],[hosts_id]],hosts[id],hosts[host_name])</f>
        <v>Clay Keller</v>
      </c>
    </row>
    <row r="327" spans="1:4" x14ac:dyDescent="0.25">
      <c r="A327" t="s">
        <v>363</v>
      </c>
      <c r="B327" t="str">
        <f>_xlfn.XLOOKUP(drafts_hosts[[#This Row],[hosted_drafts_id]],drafts[id],drafts[title])</f>
        <v>M. Night Shyamalan Super Draft</v>
      </c>
      <c r="C327" t="s">
        <v>1286</v>
      </c>
      <c r="D327" t="str">
        <f>_xlfn.XLOOKUP(drafts_hosts[[#This Row],[hosts_id]],hosts[id],hosts[host_name])</f>
        <v>Ryan Marker</v>
      </c>
    </row>
    <row r="328" spans="1:4" x14ac:dyDescent="0.25">
      <c r="A328" t="s">
        <v>308</v>
      </c>
      <c r="B328" t="str">
        <f>_xlfn.XLOOKUP(drafts_hosts[[#This Row],[hosted_drafts_id]],drafts[id],drafts[title])</f>
        <v>Orson Welles</v>
      </c>
      <c r="C328" t="s">
        <v>1270</v>
      </c>
      <c r="D328" t="str">
        <f>_xlfn.XLOOKUP(drafts_hosts[[#This Row],[hosts_id]],hosts[id],hosts[host_name])</f>
        <v>Clay Keller</v>
      </c>
    </row>
    <row r="329" spans="1:4" x14ac:dyDescent="0.25">
      <c r="A329" t="s">
        <v>308</v>
      </c>
      <c r="B329" t="str">
        <f>_xlfn.XLOOKUP(drafts_hosts[[#This Row],[hosted_drafts_id]],drafts[id],drafts[title])</f>
        <v>Orson Welles</v>
      </c>
      <c r="C329" t="s">
        <v>1286</v>
      </c>
      <c r="D329" t="str">
        <f>_xlfn.XLOOKUP(drafts_hosts[[#This Row],[hosts_id]],hosts[id],hosts[host_name])</f>
        <v>Ryan Marker</v>
      </c>
    </row>
    <row r="330" spans="1:4" x14ac:dyDescent="0.25">
      <c r="A330" t="s">
        <v>298</v>
      </c>
      <c r="B330" t="str">
        <f>_xlfn.XLOOKUP(drafts_hosts[[#This Row],[hosted_drafts_id]],drafts[id],drafts[title])</f>
        <v>Space Horror</v>
      </c>
      <c r="C330" t="s">
        <v>1270</v>
      </c>
      <c r="D330" t="str">
        <f>_xlfn.XLOOKUP(drafts_hosts[[#This Row],[hosts_id]],hosts[id],hosts[host_name])</f>
        <v>Clay Keller</v>
      </c>
    </row>
    <row r="331" spans="1:4" x14ac:dyDescent="0.25">
      <c r="A331" t="s">
        <v>298</v>
      </c>
      <c r="B331" t="str">
        <f>_xlfn.XLOOKUP(drafts_hosts[[#This Row],[hosted_drafts_id]],drafts[id],drafts[title])</f>
        <v>Space Horror</v>
      </c>
      <c r="C331" t="s">
        <v>1278</v>
      </c>
      <c r="D331" t="str">
        <f>_xlfn.XLOOKUP(drafts_hosts[[#This Row],[hosts_id]],hosts[id],hosts[host_name])</f>
        <v>Clarke Wolfe</v>
      </c>
    </row>
    <row r="332" spans="1:4" x14ac:dyDescent="0.25">
      <c r="A332" t="s">
        <v>256</v>
      </c>
      <c r="B332" t="str">
        <f>_xlfn.XLOOKUP(drafts_hosts[[#This Row],[hosted_drafts_id]],drafts[id],drafts[title])</f>
        <v>'70s Sports</v>
      </c>
      <c r="C332" t="s">
        <v>1270</v>
      </c>
      <c r="D332" t="str">
        <f>_xlfn.XLOOKUP(drafts_hosts[[#This Row],[hosts_id]],hosts[id],hosts[host_name])</f>
        <v>Clay Keller</v>
      </c>
    </row>
    <row r="333" spans="1:4" x14ac:dyDescent="0.25">
      <c r="A333" t="s">
        <v>256</v>
      </c>
      <c r="B333" t="str">
        <f>_xlfn.XLOOKUP(drafts_hosts[[#This Row],[hosted_drafts_id]],drafts[id],drafts[title])</f>
        <v>'70s Sports</v>
      </c>
      <c r="C333" t="s">
        <v>1286</v>
      </c>
      <c r="D333" t="str">
        <f>_xlfn.XLOOKUP(drafts_hosts[[#This Row],[hosts_id]],hosts[id],hosts[host_name])</f>
        <v>Ryan Marker</v>
      </c>
    </row>
    <row r="334" spans="1:4" x14ac:dyDescent="0.25">
      <c r="A334" t="s">
        <v>377</v>
      </c>
      <c r="B334" t="str">
        <f>_xlfn.XLOOKUP(drafts_hosts[[#This Row],[hosted_drafts_id]],drafts[id],drafts[title])</f>
        <v>Dance</v>
      </c>
      <c r="C334" t="s">
        <v>1270</v>
      </c>
      <c r="D334" t="str">
        <f>_xlfn.XLOOKUP(drafts_hosts[[#This Row],[hosts_id]],hosts[id],hosts[host_name])</f>
        <v>Clay Keller</v>
      </c>
    </row>
    <row r="335" spans="1:4" x14ac:dyDescent="0.25">
      <c r="A335" t="s">
        <v>377</v>
      </c>
      <c r="B335" t="str">
        <f>_xlfn.XLOOKUP(drafts_hosts[[#This Row],[hosted_drafts_id]],drafts[id],drafts[title])</f>
        <v>Dance</v>
      </c>
      <c r="C335" t="s">
        <v>1286</v>
      </c>
      <c r="D335" t="str">
        <f>_xlfn.XLOOKUP(drafts_hosts[[#This Row],[hosts_id]],hosts[id],hosts[host_name])</f>
        <v>Ryan Marker</v>
      </c>
    </row>
    <row r="336" spans="1:4" x14ac:dyDescent="0.25">
      <c r="A336" t="s">
        <v>705</v>
      </c>
      <c r="B336" t="str">
        <f>_xlfn.XLOOKUP(drafts_hosts[[#This Row],[hosted_drafts_id]],drafts[id],drafts[title])</f>
        <v>1997 Mini-Mega</v>
      </c>
      <c r="C336" t="s">
        <v>1286</v>
      </c>
      <c r="D336" t="str">
        <f>_xlfn.XLOOKUP(drafts_hosts[[#This Row],[hosts_id]],hosts[id],hosts[host_name])</f>
        <v>Ryan Marker</v>
      </c>
    </row>
    <row r="337" spans="1:4" x14ac:dyDescent="0.25">
      <c r="A337" t="s">
        <v>705</v>
      </c>
      <c r="B337" t="str">
        <f>_xlfn.XLOOKUP(drafts_hosts[[#This Row],[hosted_drafts_id]],drafts[id],drafts[title])</f>
        <v>1997 Mini-Mega</v>
      </c>
      <c r="C337" t="s">
        <v>1288</v>
      </c>
      <c r="D337" t="str">
        <f>_xlfn.XLOOKUP(drafts_hosts[[#This Row],[hosts_id]],hosts[id],hosts[host_name])</f>
        <v>Bryan Cogman</v>
      </c>
    </row>
    <row r="338" spans="1:4" x14ac:dyDescent="0.25">
      <c r="A338" t="s">
        <v>150</v>
      </c>
      <c r="B338" t="str">
        <f>_xlfn.XLOOKUP(drafts_hosts[[#This Row],[hosted_drafts_id]],drafts[id],drafts[title])</f>
        <v>Hotels &amp; Motels</v>
      </c>
      <c r="C338" t="s">
        <v>1270</v>
      </c>
      <c r="D338" t="str">
        <f>_xlfn.XLOOKUP(drafts_hosts[[#This Row],[hosts_id]],hosts[id],hosts[host_name])</f>
        <v>Clay Keller</v>
      </c>
    </row>
    <row r="339" spans="1:4" x14ac:dyDescent="0.25">
      <c r="A339" t="s">
        <v>150</v>
      </c>
      <c r="B339" t="str">
        <f>_xlfn.XLOOKUP(drafts_hosts[[#This Row],[hosted_drafts_id]],drafts[id],drafts[title])</f>
        <v>Hotels &amp; Motels</v>
      </c>
      <c r="C339" t="s">
        <v>1286</v>
      </c>
      <c r="D339" t="str">
        <f>_xlfn.XLOOKUP(drafts_hosts[[#This Row],[hosts_id]],hosts[id],hosts[host_name])</f>
        <v>Ryan Marker</v>
      </c>
    </row>
    <row r="340" spans="1:4" x14ac:dyDescent="0.25">
      <c r="A340" t="s">
        <v>735</v>
      </c>
      <c r="B340" t="str">
        <f>_xlfn.XLOOKUP(drafts_hosts[[#This Row],[hosted_drafts_id]],drafts[id],drafts[title])</f>
        <v>John Waters</v>
      </c>
      <c r="C340" t="s">
        <v>1270</v>
      </c>
      <c r="D340" t="str">
        <f>_xlfn.XLOOKUP(drafts_hosts[[#This Row],[hosts_id]],hosts[id],hosts[host_name])</f>
        <v>Clay Keller</v>
      </c>
    </row>
    <row r="341" spans="1:4" x14ac:dyDescent="0.25">
      <c r="A341" t="s">
        <v>735</v>
      </c>
      <c r="B341" t="str">
        <f>_xlfn.XLOOKUP(drafts_hosts[[#This Row],[hosted_drafts_id]],drafts[id],drafts[title])</f>
        <v>John Waters</v>
      </c>
      <c r="C341" t="s">
        <v>1286</v>
      </c>
      <c r="D341" t="str">
        <f>_xlfn.XLOOKUP(drafts_hosts[[#This Row],[hosts_id]],hosts[id],hosts[host_name])</f>
        <v>Ryan Marker</v>
      </c>
    </row>
    <row r="342" spans="1:4" x14ac:dyDescent="0.25">
      <c r="A342" t="s">
        <v>500</v>
      </c>
      <c r="B342" t="str">
        <f>_xlfn.XLOOKUP(drafts_hosts[[#This Row],[hosted_drafts_id]],drafts[id],drafts[title])</f>
        <v>'90s Directorial Debuts</v>
      </c>
      <c r="C342" t="s">
        <v>1270</v>
      </c>
      <c r="D342" t="str">
        <f>_xlfn.XLOOKUP(drafts_hosts[[#This Row],[hosts_id]],hosts[id],hosts[host_name])</f>
        <v>Clay Keller</v>
      </c>
    </row>
    <row r="343" spans="1:4" x14ac:dyDescent="0.25">
      <c r="A343" t="s">
        <v>500</v>
      </c>
      <c r="B343" t="str">
        <f>_xlfn.XLOOKUP(drafts_hosts[[#This Row],[hosted_drafts_id]],drafts[id],drafts[title])</f>
        <v>'90s Directorial Debuts</v>
      </c>
      <c r="C343" t="s">
        <v>1286</v>
      </c>
      <c r="D343" t="str">
        <f>_xlfn.XLOOKUP(drafts_hosts[[#This Row],[hosts_id]],hosts[id],hosts[host_name])</f>
        <v>Ryan Marker</v>
      </c>
    </row>
    <row r="344" spans="1:4" x14ac:dyDescent="0.25">
      <c r="A344" t="s">
        <v>340</v>
      </c>
      <c r="B344" t="str">
        <f>_xlfn.XLOOKUP(drafts_hosts[[#This Row],[hosted_drafts_id]],drafts[id],drafts[title])</f>
        <v>F Cinemascore Super Draft</v>
      </c>
      <c r="C344" t="s">
        <v>1270</v>
      </c>
      <c r="D344" t="str">
        <f>_xlfn.XLOOKUP(drafts_hosts[[#This Row],[hosts_id]],hosts[id],hosts[host_name])</f>
        <v>Clay Keller</v>
      </c>
    </row>
    <row r="345" spans="1:4" x14ac:dyDescent="0.25">
      <c r="A345" t="s">
        <v>340</v>
      </c>
      <c r="B345" t="str">
        <f>_xlfn.XLOOKUP(drafts_hosts[[#This Row],[hosted_drafts_id]],drafts[id],drafts[title])</f>
        <v>F Cinemascore Super Draft</v>
      </c>
      <c r="C345" t="s">
        <v>1286</v>
      </c>
      <c r="D345" t="str">
        <f>_xlfn.XLOOKUP(drafts_hosts[[#This Row],[hosts_id]],hosts[id],hosts[host_name])</f>
        <v>Ryan Marker</v>
      </c>
    </row>
    <row r="346" spans="1:4" x14ac:dyDescent="0.25">
      <c r="A346" t="s">
        <v>711</v>
      </c>
      <c r="B346" t="str">
        <f>_xlfn.XLOOKUP(drafts_hosts[[#This Row],[hosted_drafts_id]],drafts[id],drafts[title])</f>
        <v>Ryan Gosling</v>
      </c>
      <c r="C346" t="s">
        <v>1270</v>
      </c>
      <c r="D346" t="str">
        <f>_xlfn.XLOOKUP(drafts_hosts[[#This Row],[hosts_id]],hosts[id],hosts[host_name])</f>
        <v>Clay Keller</v>
      </c>
    </row>
    <row r="347" spans="1:4" x14ac:dyDescent="0.25">
      <c r="A347" t="s">
        <v>711</v>
      </c>
      <c r="B347" t="str">
        <f>_xlfn.XLOOKUP(drafts_hosts[[#This Row],[hosted_drafts_id]],drafts[id],drafts[title])</f>
        <v>Ryan Gosling</v>
      </c>
      <c r="C347" t="s">
        <v>1286</v>
      </c>
      <c r="D347" t="str">
        <f>_xlfn.XLOOKUP(drafts_hosts[[#This Row],[hosts_id]],hosts[id],hosts[host_name])</f>
        <v>Ryan Marker</v>
      </c>
    </row>
    <row r="348" spans="1:4" x14ac:dyDescent="0.25">
      <c r="A348" t="s">
        <v>743</v>
      </c>
      <c r="B348" t="str">
        <f>_xlfn.XLOOKUP(drafts_hosts[[#This Row],[hosted_drafts_id]],drafts[id],drafts[title])</f>
        <v>"Retired" Soderbergh Super Draft</v>
      </c>
      <c r="C348" t="s">
        <v>1270</v>
      </c>
      <c r="D348" t="str">
        <f>_xlfn.XLOOKUP(drafts_hosts[[#This Row],[hosts_id]],hosts[id],hosts[host_name])</f>
        <v>Clay Keller</v>
      </c>
    </row>
    <row r="349" spans="1:4" x14ac:dyDescent="0.25">
      <c r="A349" t="s">
        <v>743</v>
      </c>
      <c r="B349" t="str">
        <f>_xlfn.XLOOKUP(drafts_hosts[[#This Row],[hosted_drafts_id]],drafts[id],drafts[title])</f>
        <v>"Retired" Soderbergh Super Draft</v>
      </c>
      <c r="C349" t="s">
        <v>1286</v>
      </c>
      <c r="D349" t="str">
        <f>_xlfn.XLOOKUP(drafts_hosts[[#This Row],[hosts_id]],hosts[id],hosts[host_name])</f>
        <v>Ryan Marker</v>
      </c>
    </row>
    <row r="350" spans="1:4" x14ac:dyDescent="0.25">
      <c r="A350" t="s">
        <v>348</v>
      </c>
      <c r="B350" t="str">
        <f>_xlfn.XLOOKUP(drafts_hosts[[#This Row],[hosted_drafts_id]],drafts[id],drafts[title])</f>
        <v>X / NC-17 / Unrated</v>
      </c>
      <c r="C350" t="s">
        <v>1270</v>
      </c>
      <c r="D350" t="str">
        <f>_xlfn.XLOOKUP(drafts_hosts[[#This Row],[hosts_id]],hosts[id],hosts[host_name])</f>
        <v>Clay Keller</v>
      </c>
    </row>
    <row r="351" spans="1:4" x14ac:dyDescent="0.25">
      <c r="A351" t="s">
        <v>348</v>
      </c>
      <c r="B351" t="str">
        <f>_xlfn.XLOOKUP(drafts_hosts[[#This Row],[hosted_drafts_id]],drafts[id],drafts[title])</f>
        <v>X / NC-17 / Unrated</v>
      </c>
      <c r="C351" t="s">
        <v>1286</v>
      </c>
      <c r="D351" t="str">
        <f>_xlfn.XLOOKUP(drafts_hosts[[#This Row],[hosts_id]],hosts[id],hosts[host_name])</f>
        <v>Ryan Marker</v>
      </c>
    </row>
    <row r="352" spans="1:4" x14ac:dyDescent="0.25">
      <c r="A352" t="s">
        <v>461</v>
      </c>
      <c r="B352" t="str">
        <f>_xlfn.XLOOKUP(drafts_hosts[[#This Row],[hosted_drafts_id]],drafts[id],drafts[title])</f>
        <v>The Beatles</v>
      </c>
      <c r="C352" t="s">
        <v>1270</v>
      </c>
      <c r="D352" t="str">
        <f>_xlfn.XLOOKUP(drafts_hosts[[#This Row],[hosts_id]],hosts[id],hosts[host_name])</f>
        <v>Clay Keller</v>
      </c>
    </row>
    <row r="353" spans="1:4" x14ac:dyDescent="0.25">
      <c r="A353" t="s">
        <v>461</v>
      </c>
      <c r="B353" t="str">
        <f>_xlfn.XLOOKUP(drafts_hosts[[#This Row],[hosted_drafts_id]],drafts[id],drafts[title])</f>
        <v>The Beatles</v>
      </c>
      <c r="C353" t="s">
        <v>1286</v>
      </c>
      <c r="D353" t="str">
        <f>_xlfn.XLOOKUP(drafts_hosts[[#This Row],[hosts_id]],hosts[id],hosts[host_name])</f>
        <v>Ryan Marker</v>
      </c>
    </row>
    <row r="354" spans="1:4" x14ac:dyDescent="0.25">
      <c r="A354" t="s">
        <v>703</v>
      </c>
      <c r="B354" t="str">
        <f>_xlfn.XLOOKUP(drafts_hosts[[#This Row],[hosted_drafts_id]],drafts[id],drafts[title])</f>
        <v>Hallmark Christmas Mini-Mega</v>
      </c>
      <c r="C354" t="s">
        <v>1270</v>
      </c>
      <c r="D354" t="str">
        <f>_xlfn.XLOOKUP(drafts_hosts[[#This Row],[hosts_id]],hosts[id],hosts[host_name])</f>
        <v>Clay Keller</v>
      </c>
    </row>
    <row r="355" spans="1:4" x14ac:dyDescent="0.25">
      <c r="A355" t="s">
        <v>703</v>
      </c>
      <c r="B355" t="str">
        <f>_xlfn.XLOOKUP(drafts_hosts[[#This Row],[hosted_drafts_id]],drafts[id],drafts[title])</f>
        <v>Hallmark Christmas Mini-Mega</v>
      </c>
      <c r="C355" t="s">
        <v>1286</v>
      </c>
      <c r="D355" t="str">
        <f>_xlfn.XLOOKUP(drafts_hosts[[#This Row],[hosts_id]],hosts[id],hosts[host_name])</f>
        <v>Ryan Marker</v>
      </c>
    </row>
    <row r="356" spans="1:4" x14ac:dyDescent="0.25">
      <c r="A356" t="s">
        <v>169</v>
      </c>
      <c r="B356" t="str">
        <f>_xlfn.XLOOKUP(drafts_hosts[[#This Row],[hosted_drafts_id]],drafts[id],drafts[title])</f>
        <v>Agatha Christie</v>
      </c>
      <c r="C356" t="s">
        <v>1270</v>
      </c>
      <c r="D356" t="str">
        <f>_xlfn.XLOOKUP(drafts_hosts[[#This Row],[hosts_id]],hosts[id],hosts[host_name])</f>
        <v>Clay Keller</v>
      </c>
    </row>
    <row r="357" spans="1:4" x14ac:dyDescent="0.25">
      <c r="A357" t="s">
        <v>169</v>
      </c>
      <c r="B357" t="str">
        <f>_xlfn.XLOOKUP(drafts_hosts[[#This Row],[hosted_drafts_id]],drafts[id],drafts[title])</f>
        <v>Agatha Christie</v>
      </c>
      <c r="C357" t="s">
        <v>1286</v>
      </c>
      <c r="D357" t="str">
        <f>_xlfn.XLOOKUP(drafts_hosts[[#This Row],[hosts_id]],hosts[id],hosts[host_name])</f>
        <v>Ryan Marker</v>
      </c>
    </row>
    <row r="358" spans="1:4" x14ac:dyDescent="0.25">
      <c r="A358" t="s">
        <v>625</v>
      </c>
      <c r="B358" t="str">
        <f>_xlfn.XLOOKUP(drafts_hosts[[#This Row],[hosted_drafts_id]],drafts[id],drafts[title])</f>
        <v>Denzel Washington Mini-Mega</v>
      </c>
      <c r="C358" t="s">
        <v>1270</v>
      </c>
      <c r="D358" t="str">
        <f>_xlfn.XLOOKUP(drafts_hosts[[#This Row],[hosts_id]],hosts[id],hosts[host_name])</f>
        <v>Clay Keller</v>
      </c>
    </row>
    <row r="359" spans="1:4" x14ac:dyDescent="0.25">
      <c r="A359" t="s">
        <v>625</v>
      </c>
      <c r="B359" t="str">
        <f>_xlfn.XLOOKUP(drafts_hosts[[#This Row],[hosted_drafts_id]],drafts[id],drafts[title])</f>
        <v>Denzel Washington Mini-Mega</v>
      </c>
      <c r="C359" t="s">
        <v>1286</v>
      </c>
      <c r="D359" t="str">
        <f>_xlfn.XLOOKUP(drafts_hosts[[#This Row],[hosts_id]],hosts[id],hosts[host_name])</f>
        <v>Ryan Marker</v>
      </c>
    </row>
    <row r="360" spans="1:4" x14ac:dyDescent="0.25">
      <c r="A360" t="s">
        <v>731</v>
      </c>
      <c r="B360" t="str">
        <f>_xlfn.XLOOKUP(drafts_hosts[[#This Row],[hosted_drafts_id]],drafts[id],drafts[title])</f>
        <v>Directors' Final Films</v>
      </c>
      <c r="C360" t="s">
        <v>1270</v>
      </c>
      <c r="D360" t="str">
        <f>_xlfn.XLOOKUP(drafts_hosts[[#This Row],[hosts_id]],hosts[id],hosts[host_name])</f>
        <v>Clay Keller</v>
      </c>
    </row>
    <row r="361" spans="1:4" x14ac:dyDescent="0.25">
      <c r="A361" t="s">
        <v>731</v>
      </c>
      <c r="B361" t="str">
        <f>_xlfn.XLOOKUP(drafts_hosts[[#This Row],[hosted_drafts_id]],drafts[id],drafts[title])</f>
        <v>Directors' Final Films</v>
      </c>
      <c r="C361" t="s">
        <v>1279</v>
      </c>
      <c r="D361" t="str">
        <f>_xlfn.XLOOKUP(drafts_hosts[[#This Row],[hosts_id]],hosts[id],hosts[host_name])</f>
        <v>Walter Hollmann</v>
      </c>
    </row>
    <row r="362" spans="1:4" x14ac:dyDescent="0.25">
      <c r="A362" t="s">
        <v>731</v>
      </c>
      <c r="B362" t="str">
        <f>_xlfn.XLOOKUP(drafts_hosts[[#This Row],[hosted_drafts_id]],drafts[id],drafts[title])</f>
        <v>Directors' Final Films</v>
      </c>
      <c r="C362" t="s">
        <v>1289</v>
      </c>
      <c r="D362" t="str">
        <f>_xlfn.XLOOKUP(drafts_hosts[[#This Row],[hosts_id]],hosts[id],hosts[host_name])</f>
        <v>Mark Rozeman</v>
      </c>
    </row>
    <row r="363" spans="1:4" x14ac:dyDescent="0.25">
      <c r="A363" t="s">
        <v>306</v>
      </c>
      <c r="B363" t="str">
        <f>_xlfn.XLOOKUP(drafts_hosts[[#This Row],[hosted_drafts_id]],drafts[id],drafts[title])</f>
        <v>Sam Peckinpah</v>
      </c>
      <c r="C363" t="s">
        <v>1270</v>
      </c>
      <c r="D363" t="str">
        <f>_xlfn.XLOOKUP(drafts_hosts[[#This Row],[hosts_id]],hosts[id],hosts[host_name])</f>
        <v>Clay Keller</v>
      </c>
    </row>
    <row r="364" spans="1:4" x14ac:dyDescent="0.25">
      <c r="A364" t="s">
        <v>306</v>
      </c>
      <c r="B364" t="str">
        <f>_xlfn.XLOOKUP(drafts_hosts[[#This Row],[hosted_drafts_id]],drafts[id],drafts[title])</f>
        <v>Sam Peckinpah</v>
      </c>
      <c r="C364" t="s">
        <v>1288</v>
      </c>
      <c r="D364" t="str">
        <f>_xlfn.XLOOKUP(drafts_hosts[[#This Row],[hosts_id]],hosts[id],hosts[host_name])</f>
        <v>Bryan Cogman</v>
      </c>
    </row>
    <row r="365" spans="1:4" x14ac:dyDescent="0.25">
      <c r="A365" t="s">
        <v>19</v>
      </c>
      <c r="B365" t="str">
        <f>_xlfn.XLOOKUP(drafts_hosts[[#This Row],[hosted_drafts_id]],drafts[id],drafts[title])</f>
        <v>Agnès Varda</v>
      </c>
      <c r="C365" t="s">
        <v>1270</v>
      </c>
      <c r="D365" t="str">
        <f>_xlfn.XLOOKUP(drafts_hosts[[#This Row],[hosts_id]],hosts[id],hosts[host_name])</f>
        <v>Clay Keller</v>
      </c>
    </row>
    <row r="366" spans="1:4" x14ac:dyDescent="0.25">
      <c r="A366" s="1" t="s">
        <v>75</v>
      </c>
      <c r="B366" t="str">
        <f>_xlfn.XLOOKUP(drafts_hosts[[#This Row],[hosted_drafts_id]],drafts[id],drafts[title])</f>
        <v>Godzilla mini-Mega</v>
      </c>
      <c r="C366" t="s">
        <v>1270</v>
      </c>
      <c r="D366" t="str">
        <f>_xlfn.XLOOKUP(drafts_hosts[[#This Row],[hosts_id]],hosts[id],hosts[host_name])</f>
        <v>Clay Keller</v>
      </c>
    </row>
    <row r="367" spans="1:4" x14ac:dyDescent="0.25">
      <c r="A367" s="1" t="s">
        <v>75</v>
      </c>
      <c r="B367" t="str">
        <f>_xlfn.XLOOKUP(drafts_hosts[[#This Row],[hosted_drafts_id]],drafts[id],drafts[title])</f>
        <v>Godzilla mini-Mega</v>
      </c>
      <c r="C367" t="s">
        <v>1286</v>
      </c>
      <c r="D367" t="str">
        <f>_xlfn.XLOOKUP(drafts_hosts[[#This Row],[hosts_id]],hosts[id],hosts[host_name])</f>
        <v>Ryan Marker</v>
      </c>
    </row>
    <row r="368" spans="1:4" x14ac:dyDescent="0.25">
      <c r="A368" t="s">
        <v>389</v>
      </c>
      <c r="B368" t="str">
        <f>_xlfn.XLOOKUP(drafts_hosts[[#This Row],[hosted_drafts_id]],drafts[id],drafts[title])</f>
        <v>Vintage Con Artist</v>
      </c>
      <c r="C368" t="s">
        <v>1270</v>
      </c>
      <c r="D368" t="str">
        <f>_xlfn.XLOOKUP(drafts_hosts[[#This Row],[hosts_id]],hosts[id],hosts[host_name])</f>
        <v>Clay Keller</v>
      </c>
    </row>
    <row r="369" spans="1:4" x14ac:dyDescent="0.25">
      <c r="A369" t="s">
        <v>389</v>
      </c>
      <c r="B369" t="str">
        <f>_xlfn.XLOOKUP(drafts_hosts[[#This Row],[hosted_drafts_id]],drafts[id],drafts[title])</f>
        <v>Vintage Con Artist</v>
      </c>
      <c r="C369" t="s">
        <v>1286</v>
      </c>
      <c r="D369" t="str">
        <f>_xlfn.XLOOKUP(drafts_hosts[[#This Row],[hosts_id]],hosts[id],hosts[host_name])</f>
        <v>Ryan Marker</v>
      </c>
    </row>
    <row r="370" spans="1:4" x14ac:dyDescent="0.25">
      <c r="A370" t="s">
        <v>395</v>
      </c>
      <c r="B370" t="str">
        <f>_xlfn.XLOOKUP(drafts_hosts[[#This Row],[hosted_drafts_id]],drafts[id],drafts[title])</f>
        <v>Kirsten Dunst</v>
      </c>
      <c r="C370" t="s">
        <v>1270</v>
      </c>
      <c r="D370" t="str">
        <f>_xlfn.XLOOKUP(drafts_hosts[[#This Row],[hosts_id]],hosts[id],hosts[host_name])</f>
        <v>Clay Keller</v>
      </c>
    </row>
    <row r="371" spans="1:4" x14ac:dyDescent="0.25">
      <c r="A371" t="s">
        <v>395</v>
      </c>
      <c r="B371" t="str">
        <f>_xlfn.XLOOKUP(drafts_hosts[[#This Row],[hosted_drafts_id]],drafts[id],drafts[title])</f>
        <v>Kirsten Dunst</v>
      </c>
      <c r="C371" t="s">
        <v>1286</v>
      </c>
      <c r="D371" t="str">
        <f>_xlfn.XLOOKUP(drafts_hosts[[#This Row],[hosts_id]],hosts[id],hosts[host_name])</f>
        <v>Ryan Marker</v>
      </c>
    </row>
    <row r="372" spans="1:4" x14ac:dyDescent="0.25">
      <c r="A372" t="s">
        <v>701</v>
      </c>
      <c r="B372" t="str">
        <f>_xlfn.XLOOKUP(drafts_hosts[[#This Row],[hosted_drafts_id]],drafts[id],drafts[title])</f>
        <v>A24 Horror</v>
      </c>
      <c r="C372" t="s">
        <v>1270</v>
      </c>
      <c r="D372" t="str">
        <f>_xlfn.XLOOKUP(drafts_hosts[[#This Row],[hosts_id]],hosts[id],hosts[host_name])</f>
        <v>Clay Keller</v>
      </c>
    </row>
    <row r="373" spans="1:4" x14ac:dyDescent="0.25">
      <c r="A373" t="s">
        <v>701</v>
      </c>
      <c r="B373" t="str">
        <f>_xlfn.XLOOKUP(drafts_hosts[[#This Row],[hosted_drafts_id]],drafts[id],drafts[title])</f>
        <v>A24 Horror</v>
      </c>
      <c r="C373" t="s">
        <v>1286</v>
      </c>
      <c r="D373" t="str">
        <f>_xlfn.XLOOKUP(drafts_hosts[[#This Row],[hosts_id]],hosts[id],hosts[host_name])</f>
        <v>Ryan Marker</v>
      </c>
    </row>
    <row r="374" spans="1:4" x14ac:dyDescent="0.25">
      <c r="A374" t="s">
        <v>431</v>
      </c>
      <c r="B374" t="str">
        <f>_xlfn.XLOOKUP(drafts_hosts[[#This Row],[hosted_drafts_id]],drafts[id],drafts[title])</f>
        <v>Horror Comedy mini-Mega</v>
      </c>
      <c r="C374" t="s">
        <v>1270</v>
      </c>
      <c r="D374" t="str">
        <f>_xlfn.XLOOKUP(drafts_hosts[[#This Row],[hosts_id]],hosts[id],hosts[host_name])</f>
        <v>Clay Keller</v>
      </c>
    </row>
    <row r="375" spans="1:4" x14ac:dyDescent="0.25">
      <c r="A375" t="s">
        <v>431</v>
      </c>
      <c r="B375" t="str">
        <f>_xlfn.XLOOKUP(drafts_hosts[[#This Row],[hosted_drafts_id]],drafts[id],drafts[title])</f>
        <v>Horror Comedy mini-Mega</v>
      </c>
      <c r="C375" t="s">
        <v>1286</v>
      </c>
      <c r="D375" t="str">
        <f>_xlfn.XLOOKUP(drafts_hosts[[#This Row],[hosts_id]],hosts[id],hosts[host_name])</f>
        <v>Ryan Marker</v>
      </c>
    </row>
    <row r="376" spans="1:4" x14ac:dyDescent="0.25">
      <c r="A376" t="s">
        <v>17</v>
      </c>
      <c r="B376" t="str">
        <f>_xlfn.XLOOKUP(drafts_hosts[[#This Row],[hosted_drafts_id]],drafts[id],drafts[title])</f>
        <v>Tobe Hooper</v>
      </c>
      <c r="C376" t="s">
        <v>1270</v>
      </c>
      <c r="D376" t="str">
        <f>_xlfn.XLOOKUP(drafts_hosts[[#This Row],[hosts_id]],hosts[id],hosts[host_name])</f>
        <v>Clay Keller</v>
      </c>
    </row>
    <row r="377" spans="1:4" x14ac:dyDescent="0.25">
      <c r="A377" t="s">
        <v>17</v>
      </c>
      <c r="B377" t="str">
        <f>_xlfn.XLOOKUP(drafts_hosts[[#This Row],[hosted_drafts_id]],drafts[id],drafts[title])</f>
        <v>Tobe Hooper</v>
      </c>
      <c r="C377" t="s">
        <v>1286</v>
      </c>
      <c r="D377" t="str">
        <f>_xlfn.XLOOKUP(drafts_hosts[[#This Row],[hosts_id]],hosts[id],hosts[host_name])</f>
        <v>Ryan Marker</v>
      </c>
    </row>
    <row r="378" spans="1:4" x14ac:dyDescent="0.25">
      <c r="A378" t="s">
        <v>765</v>
      </c>
      <c r="B378" t="str">
        <f>_xlfn.XLOOKUP(drafts_hosts[[#This Row],[hosted_drafts_id]],drafts[id],drafts[title])</f>
        <v>High School Horror mini-Mega</v>
      </c>
      <c r="C378" t="s">
        <v>1270</v>
      </c>
      <c r="D378" t="str">
        <f>_xlfn.XLOOKUP(drafts_hosts[[#This Row],[hosts_id]],hosts[id],hosts[host_name])</f>
        <v>Clay Keller</v>
      </c>
    </row>
    <row r="379" spans="1:4" x14ac:dyDescent="0.25">
      <c r="A379" t="s">
        <v>409</v>
      </c>
      <c r="B379" t="str">
        <f>_xlfn.XLOOKUP(drafts_hosts[[#This Row],[hosted_drafts_id]],drafts[id],drafts[title])</f>
        <v>Akira Kurosawa</v>
      </c>
      <c r="C379" t="s">
        <v>1270</v>
      </c>
      <c r="D379" t="str">
        <f>_xlfn.XLOOKUP(drafts_hosts[[#This Row],[hosts_id]],hosts[id],hosts[host_name])</f>
        <v>Clay Keller</v>
      </c>
    </row>
    <row r="380" spans="1:4" x14ac:dyDescent="0.25">
      <c r="A380" t="s">
        <v>409</v>
      </c>
      <c r="B380" t="str">
        <f>_xlfn.XLOOKUP(drafts_hosts[[#This Row],[hosted_drafts_id]],drafts[id],drafts[title])</f>
        <v>Akira Kurosawa</v>
      </c>
      <c r="C380" t="s">
        <v>1286</v>
      </c>
      <c r="D380" t="str">
        <f>_xlfn.XLOOKUP(drafts_hosts[[#This Row],[hosts_id]],hosts[id],hosts[host_name])</f>
        <v>Ryan Marker</v>
      </c>
    </row>
    <row r="381" spans="1:4" x14ac:dyDescent="0.25">
      <c r="A381" t="s">
        <v>651</v>
      </c>
      <c r="B381" t="str">
        <f>_xlfn.XLOOKUP(drafts_hosts[[#This Row],[hosted_drafts_id]],drafts[id],drafts[title])</f>
        <v>Teacher Movies</v>
      </c>
      <c r="C381" t="s">
        <v>1270</v>
      </c>
      <c r="D381" t="str">
        <f>_xlfn.XLOOKUP(drafts_hosts[[#This Row],[hosts_id]],hosts[id],hosts[host_name])</f>
        <v>Clay Keller</v>
      </c>
    </row>
    <row r="382" spans="1:4" x14ac:dyDescent="0.25">
      <c r="A382" t="s">
        <v>651</v>
      </c>
      <c r="B382" t="str">
        <f>_xlfn.XLOOKUP(drafts_hosts[[#This Row],[hosted_drafts_id]],drafts[id],drafts[title])</f>
        <v>Teacher Movies</v>
      </c>
      <c r="C382" t="s">
        <v>1283</v>
      </c>
      <c r="D382" t="str">
        <f>_xlfn.XLOOKUP(drafts_hosts[[#This Row],[hosts_id]],hosts[id],hosts[host_name])</f>
        <v>Frank Berman</v>
      </c>
    </row>
    <row r="383" spans="1:4" x14ac:dyDescent="0.25">
      <c r="A383" t="s">
        <v>156</v>
      </c>
      <c r="B383" t="str">
        <f>_xlfn.XLOOKUP(drafts_hosts[[#This Row],[hosted_drafts_id]],drafts[id],drafts[title])</f>
        <v>Paul Newman mini-Mega</v>
      </c>
      <c r="C383" t="s">
        <v>1270</v>
      </c>
      <c r="D383" t="str">
        <f>_xlfn.XLOOKUP(drafts_hosts[[#This Row],[hosts_id]],hosts[id],hosts[host_name])</f>
        <v>Clay Keller</v>
      </c>
    </row>
    <row r="384" spans="1:4" x14ac:dyDescent="0.25">
      <c r="A384" t="s">
        <v>156</v>
      </c>
      <c r="B384" t="str">
        <f>_xlfn.XLOOKUP(drafts_hosts[[#This Row],[hosted_drafts_id]],drafts[id],drafts[title])</f>
        <v>Paul Newman mini-Mega</v>
      </c>
      <c r="C384" t="s">
        <v>1286</v>
      </c>
      <c r="D384" t="str">
        <f>_xlfn.XLOOKUP(drafts_hosts[[#This Row],[hosts_id]],hosts[id],hosts[host_name])</f>
        <v>Ryan Marker</v>
      </c>
    </row>
    <row r="385" spans="1:4" x14ac:dyDescent="0.25">
      <c r="A385" t="s">
        <v>258</v>
      </c>
      <c r="B385" t="str">
        <f>_xlfn.XLOOKUP(drafts_hosts[[#This Row],[hosted_drafts_id]],drafts[id],drafts[title])</f>
        <v>MCU Phase 4 Super Draft</v>
      </c>
      <c r="C385" t="s">
        <v>1270</v>
      </c>
      <c r="D385" t="str">
        <f>_xlfn.XLOOKUP(drafts_hosts[[#This Row],[hosts_id]],hosts[id],hosts[host_name])</f>
        <v>Clay Keller</v>
      </c>
    </row>
    <row r="386" spans="1:4" x14ac:dyDescent="0.25">
      <c r="A386" t="s">
        <v>258</v>
      </c>
      <c r="B386" t="str">
        <f>_xlfn.XLOOKUP(drafts_hosts[[#This Row],[hosted_drafts_id]],drafts[id],drafts[title])</f>
        <v>MCU Phase 4 Super Draft</v>
      </c>
      <c r="C386" t="s">
        <v>1286</v>
      </c>
      <c r="D386" t="str">
        <f>_xlfn.XLOOKUP(drafts_hosts[[#This Row],[hosts_id]],hosts[id],hosts[host_name])</f>
        <v>Ryan Marker</v>
      </c>
    </row>
    <row r="387" spans="1:4" x14ac:dyDescent="0.25">
      <c r="A387" t="s">
        <v>673</v>
      </c>
      <c r="B387" t="str">
        <f>_xlfn.XLOOKUP(drafts_hosts[[#This Row],[hosted_drafts_id]],drafts[id],drafts[title])</f>
        <v>Best Picture Follow-ups mini-Mega</v>
      </c>
      <c r="C387" t="s">
        <v>1270</v>
      </c>
      <c r="D387" t="str">
        <f>_xlfn.XLOOKUP(drafts_hosts[[#This Row],[hosts_id]],hosts[id],hosts[host_name])</f>
        <v>Clay Keller</v>
      </c>
    </row>
    <row r="388" spans="1:4" x14ac:dyDescent="0.25">
      <c r="A388" t="s">
        <v>673</v>
      </c>
      <c r="B388" t="str">
        <f>_xlfn.XLOOKUP(drafts_hosts[[#This Row],[hosted_drafts_id]],drafts[id],drafts[title])</f>
        <v>Best Picture Follow-ups mini-Mega</v>
      </c>
      <c r="C388" t="s">
        <v>1286</v>
      </c>
      <c r="D388" t="str">
        <f>_xlfn.XLOOKUP(drafts_hosts[[#This Row],[hosts_id]],hosts[id],hosts[host_name])</f>
        <v>Ryan Marker</v>
      </c>
    </row>
    <row r="389" spans="1:4" x14ac:dyDescent="0.25">
      <c r="A389" t="s">
        <v>427</v>
      </c>
      <c r="B389" t="str">
        <f>_xlfn.XLOOKUP(drafts_hosts[[#This Row],[hosted_drafts_id]],drafts[id],drafts[title])</f>
        <v>Arthurian Legend</v>
      </c>
      <c r="C389" t="s">
        <v>1270</v>
      </c>
      <c r="D389" t="str">
        <f>_xlfn.XLOOKUP(drafts_hosts[[#This Row],[hosts_id]],hosts[id],hosts[host_name])</f>
        <v>Clay Keller</v>
      </c>
    </row>
    <row r="390" spans="1:4" x14ac:dyDescent="0.25">
      <c r="A390" t="s">
        <v>427</v>
      </c>
      <c r="B390" t="str">
        <f>_xlfn.XLOOKUP(drafts_hosts[[#This Row],[hosted_drafts_id]],drafts[id],drafts[title])</f>
        <v>Arthurian Legend</v>
      </c>
      <c r="C390" t="s">
        <v>1275</v>
      </c>
      <c r="D390" t="str">
        <f>_xlfn.XLOOKUP(drafts_hosts[[#This Row],[hosts_id]],hosts[id],hosts[host_name])</f>
        <v>Joanna Robinson</v>
      </c>
    </row>
    <row r="391" spans="1:4" x14ac:dyDescent="0.25">
      <c r="A391" t="s">
        <v>606</v>
      </c>
      <c r="B391" t="str">
        <f>_xlfn.XLOOKUP(drafts_hosts[[#This Row],[hosted_drafts_id]],drafts[id],drafts[title])</f>
        <v>Christmas Horror</v>
      </c>
      <c r="C391" t="s">
        <v>1270</v>
      </c>
      <c r="D391" t="str">
        <f>_xlfn.XLOOKUP(drafts_hosts[[#This Row],[hosts_id]],hosts[id],hosts[host_name])</f>
        <v>Clay Keller</v>
      </c>
    </row>
    <row r="392" spans="1:4" x14ac:dyDescent="0.25">
      <c r="A392" t="s">
        <v>606</v>
      </c>
      <c r="B392" t="str">
        <f>_xlfn.XLOOKUP(drafts_hosts[[#This Row],[hosted_drafts_id]],drafts[id],drafts[title])</f>
        <v>Christmas Horror</v>
      </c>
      <c r="C392" t="s">
        <v>1286</v>
      </c>
      <c r="D392" t="str">
        <f>_xlfn.XLOOKUP(drafts_hosts[[#This Row],[hosts_id]],hosts[id],hosts[host_name])</f>
        <v>Ryan Marker</v>
      </c>
    </row>
    <row r="393" spans="1:4" x14ac:dyDescent="0.25">
      <c r="A393" t="s">
        <v>486</v>
      </c>
      <c r="B393" t="str">
        <f>_xlfn.XLOOKUP(drafts_hosts[[#This Row],[hosted_drafts_id]],drafts[id],drafts[title])</f>
        <v>Steven Spielberg Super Draft</v>
      </c>
      <c r="C393" t="s">
        <v>1270</v>
      </c>
      <c r="D393" t="str">
        <f>_xlfn.XLOOKUP(drafts_hosts[[#This Row],[hosts_id]],hosts[id],hosts[host_name])</f>
        <v>Clay Keller</v>
      </c>
    </row>
    <row r="394" spans="1:4" x14ac:dyDescent="0.25">
      <c r="A394" t="s">
        <v>486</v>
      </c>
      <c r="B394" t="str">
        <f>_xlfn.XLOOKUP(drafts_hosts[[#This Row],[hosted_drafts_id]],drafts[id],drafts[title])</f>
        <v>Steven Spielberg Super Draft</v>
      </c>
      <c r="C394" t="s">
        <v>1286</v>
      </c>
      <c r="D394" t="str">
        <f>_xlfn.XLOOKUP(drafts_hosts[[#This Row],[hosts_id]],hosts[id],hosts[host_name])</f>
        <v>Ryan Marker</v>
      </c>
    </row>
    <row r="395" spans="1:4" x14ac:dyDescent="0.25">
      <c r="A395" t="s">
        <v>22</v>
      </c>
      <c r="B395" t="str">
        <f>_xlfn.XLOOKUP(drafts_hosts[[#This Row],[hosted_drafts_id]],drafts[id],drafts[title])</f>
        <v>Spielberg Produced Mega Draft</v>
      </c>
      <c r="C395" t="s">
        <v>1276</v>
      </c>
      <c r="D395" t="str">
        <f>_xlfn.XLOOKUP(drafts_hosts[[#This Row],[hosts_id]],hosts[id],hosts[host_name])</f>
        <v>Darren Franich</v>
      </c>
    </row>
    <row r="396" spans="1:4" x14ac:dyDescent="0.25">
      <c r="A396" t="s">
        <v>433</v>
      </c>
      <c r="B396" t="str">
        <f>_xlfn.XLOOKUP(drafts_hosts[[#This Row],[hosted_drafts_id]],drafts[id],drafts[title])</f>
        <v>Black Queer Films</v>
      </c>
      <c r="C396" t="s">
        <v>1270</v>
      </c>
      <c r="D396" t="str">
        <f>_xlfn.XLOOKUP(drafts_hosts[[#This Row],[hosts_id]],hosts[id],hosts[host_name])</f>
        <v>Clay Keller</v>
      </c>
    </row>
    <row r="397" spans="1:4" x14ac:dyDescent="0.25">
      <c r="A397" t="s">
        <v>433</v>
      </c>
      <c r="B397" t="str">
        <f>_xlfn.XLOOKUP(drafts_hosts[[#This Row],[hosted_drafts_id]],drafts[id],drafts[title])</f>
        <v>Black Queer Films</v>
      </c>
      <c r="C397" t="s">
        <v>1286</v>
      </c>
      <c r="D397" t="str">
        <f>_xlfn.XLOOKUP(drafts_hosts[[#This Row],[hosts_id]],hosts[id],hosts[host_name])</f>
        <v>Ryan Marker</v>
      </c>
    </row>
    <row r="398" spans="1:4" x14ac:dyDescent="0.25">
      <c r="A398" t="s">
        <v>50</v>
      </c>
      <c r="B398" t="str">
        <f>_xlfn.XLOOKUP(drafts_hosts[[#This Row],[hosted_drafts_id]],drafts[id],drafts[title])</f>
        <v>Obsession Thrillers</v>
      </c>
      <c r="C398" t="s">
        <v>1270</v>
      </c>
      <c r="D398" t="str">
        <f>_xlfn.XLOOKUP(drafts_hosts[[#This Row],[hosts_id]],hosts[id],hosts[host_name])</f>
        <v>Clay Keller</v>
      </c>
    </row>
    <row r="399" spans="1:4" x14ac:dyDescent="0.25">
      <c r="A399" t="s">
        <v>50</v>
      </c>
      <c r="B399" t="str">
        <f>_xlfn.XLOOKUP(drafts_hosts[[#This Row],[hosted_drafts_id]],drafts[id],drafts[title])</f>
        <v>Obsession Thrillers</v>
      </c>
      <c r="C399" t="s">
        <v>1286</v>
      </c>
      <c r="D399" t="str">
        <f>_xlfn.XLOOKUP(drafts_hosts[[#This Row],[hosts_id]],hosts[id],hosts[host_name])</f>
        <v>Ryan Marker</v>
      </c>
    </row>
    <row r="400" spans="1:4" x14ac:dyDescent="0.25">
      <c r="A400" t="s">
        <v>645</v>
      </c>
      <c r="B400" t="str">
        <f>_xlfn.XLOOKUP(drafts_hosts[[#This Row],[hosted_drafts_id]],drafts[id],drafts[title])</f>
        <v>Chucky Super Draft</v>
      </c>
      <c r="C400" t="s">
        <v>1270</v>
      </c>
      <c r="D400" t="str">
        <f>_xlfn.XLOOKUP(drafts_hosts[[#This Row],[hosts_id]],hosts[id],hosts[host_name])</f>
        <v>Clay Keller</v>
      </c>
    </row>
    <row r="401" spans="1:4" x14ac:dyDescent="0.25">
      <c r="A401" t="s">
        <v>645</v>
      </c>
      <c r="B401" t="str">
        <f>_xlfn.XLOOKUP(drafts_hosts[[#This Row],[hosted_drafts_id]],drafts[id],drafts[title])</f>
        <v>Chucky Super Draft</v>
      </c>
      <c r="C401" t="s">
        <v>1286</v>
      </c>
      <c r="D401" t="str">
        <f>_xlfn.XLOOKUP(drafts_hosts[[#This Row],[hosts_id]],hosts[id],hosts[host_name])</f>
        <v>Ryan Marker</v>
      </c>
    </row>
    <row r="402" spans="1:4" x14ac:dyDescent="0.25">
      <c r="A402" t="s">
        <v>498</v>
      </c>
      <c r="B402" t="str">
        <f>_xlfn.XLOOKUP(drafts_hosts[[#This Row],[hosted_drafts_id]],drafts[id],drafts[title])</f>
        <v>Independent Spirit Best First Feature Award Winners</v>
      </c>
      <c r="C402" t="s">
        <v>1270</v>
      </c>
      <c r="D402" t="str">
        <f>_xlfn.XLOOKUP(drafts_hosts[[#This Row],[hosts_id]],hosts[id],hosts[host_name])</f>
        <v>Clay Keller</v>
      </c>
    </row>
    <row r="403" spans="1:4" x14ac:dyDescent="0.25">
      <c r="A403" t="s">
        <v>498</v>
      </c>
      <c r="B403" t="str">
        <f>_xlfn.XLOOKUP(drafts_hosts[[#This Row],[hosted_drafts_id]],drafts[id],drafts[title])</f>
        <v>Independent Spirit Best First Feature Award Winners</v>
      </c>
      <c r="C403" t="s">
        <v>1286</v>
      </c>
      <c r="D403" t="str">
        <f>_xlfn.XLOOKUP(drafts_hosts[[#This Row],[hosts_id]],hosts[id],hosts[host_name])</f>
        <v>Ryan Marker</v>
      </c>
    </row>
    <row r="404" spans="1:4" x14ac:dyDescent="0.25">
      <c r="A404" t="s">
        <v>399</v>
      </c>
      <c r="B404" t="str">
        <f>_xlfn.XLOOKUP(drafts_hosts[[#This Row],[hosted_drafts_id]],drafts[id],drafts[title])</f>
        <v>Cults</v>
      </c>
      <c r="C404" t="s">
        <v>1270</v>
      </c>
      <c r="D404" t="str">
        <f>_xlfn.XLOOKUP(drafts_hosts[[#This Row],[hosts_id]],hosts[id],hosts[host_name])</f>
        <v>Clay Keller</v>
      </c>
    </row>
    <row r="405" spans="1:4" x14ac:dyDescent="0.25">
      <c r="A405" t="s">
        <v>399</v>
      </c>
      <c r="B405" t="str">
        <f>_xlfn.XLOOKUP(drafts_hosts[[#This Row],[hosted_drafts_id]],drafts[id],drafts[title])</f>
        <v>Cults</v>
      </c>
      <c r="C405" t="s">
        <v>1286</v>
      </c>
      <c r="D405" t="str">
        <f>_xlfn.XLOOKUP(drafts_hosts[[#This Row],[hosts_id]],hosts[id],hosts[host_name])</f>
        <v>Ryan Marker</v>
      </c>
    </row>
    <row r="406" spans="1:4" x14ac:dyDescent="0.25">
      <c r="A406" t="s">
        <v>391</v>
      </c>
      <c r="B406" t="str">
        <f>_xlfn.XLOOKUP(drafts_hosts[[#This Row],[hosted_drafts_id]],drafts[id],drafts[title])</f>
        <v>Train Movies</v>
      </c>
      <c r="C406" t="s">
        <v>1270</v>
      </c>
      <c r="D406" t="str">
        <f>_xlfn.XLOOKUP(drafts_hosts[[#This Row],[hosts_id]],hosts[id],hosts[host_name])</f>
        <v>Clay Keller</v>
      </c>
    </row>
    <row r="407" spans="1:4" x14ac:dyDescent="0.25">
      <c r="A407" t="s">
        <v>391</v>
      </c>
      <c r="B407" t="str">
        <f>_xlfn.XLOOKUP(drafts_hosts[[#This Row],[hosted_drafts_id]],drafts[id],drafts[title])</f>
        <v>Train Movies</v>
      </c>
      <c r="C407" t="s">
        <v>1286</v>
      </c>
      <c r="D407" t="str">
        <f>_xlfn.XLOOKUP(drafts_hosts[[#This Row],[hosts_id]],hosts[id],hosts[host_name])</f>
        <v>Ryan Marker</v>
      </c>
    </row>
    <row r="408" spans="1:4" x14ac:dyDescent="0.25">
      <c r="A408" t="s">
        <v>721</v>
      </c>
      <c r="B408" t="str">
        <f>_xlfn.XLOOKUP(drafts_hosts[[#This Row],[hosted_drafts_id]],drafts[id],drafts[title])</f>
        <v>'70s Conspiracy Thrillers</v>
      </c>
      <c r="C408" t="s">
        <v>1270</v>
      </c>
      <c r="D408" t="str">
        <f>_xlfn.XLOOKUP(drafts_hosts[[#This Row],[hosts_id]],hosts[id],hosts[host_name])</f>
        <v>Clay Keller</v>
      </c>
    </row>
    <row r="409" spans="1:4" x14ac:dyDescent="0.25">
      <c r="A409" t="s">
        <v>661</v>
      </c>
      <c r="B409" t="str">
        <f>_xlfn.XLOOKUP(drafts_hosts[[#This Row],[hosted_drafts_id]],drafts[id],drafts[title])</f>
        <v>Robots mini-Mega Live</v>
      </c>
      <c r="C409" t="s">
        <v>1270</v>
      </c>
      <c r="D409" t="str">
        <f>_xlfn.XLOOKUP(drafts_hosts[[#This Row],[hosts_id]],hosts[id],hosts[host_name])</f>
        <v>Clay Keller</v>
      </c>
    </row>
    <row r="410" spans="1:4" x14ac:dyDescent="0.25">
      <c r="A410" t="s">
        <v>661</v>
      </c>
      <c r="B410" t="str">
        <f>_xlfn.XLOOKUP(drafts_hosts[[#This Row],[hosted_drafts_id]],drafts[id],drafts[title])</f>
        <v>Robots mini-Mega Live</v>
      </c>
      <c r="C410" t="s">
        <v>1286</v>
      </c>
      <c r="D410" t="str">
        <f>_xlfn.XLOOKUP(drafts_hosts[[#This Row],[hosts_id]],hosts[id],hosts[host_name])</f>
        <v>Ryan Marker</v>
      </c>
    </row>
    <row r="411" spans="1:4" x14ac:dyDescent="0.25">
      <c r="A411" t="s">
        <v>463</v>
      </c>
      <c r="B411" t="str">
        <f>_xlfn.XLOOKUP(drafts_hosts[[#This Row],[hosted_drafts_id]],drafts[id],drafts[title])</f>
        <v>Anne Hathaway</v>
      </c>
      <c r="C411" t="s">
        <v>1270</v>
      </c>
      <c r="D411" t="str">
        <f>_xlfn.XLOOKUP(drafts_hosts[[#This Row],[hosts_id]],hosts[id],hosts[host_name])</f>
        <v>Clay Keller</v>
      </c>
    </row>
    <row r="412" spans="1:4" x14ac:dyDescent="0.25">
      <c r="A412" t="s">
        <v>463</v>
      </c>
      <c r="B412" t="str">
        <f>_xlfn.XLOOKUP(drafts_hosts[[#This Row],[hosted_drafts_id]],drafts[id],drafts[title])</f>
        <v>Anne Hathaway</v>
      </c>
      <c r="C412" t="s">
        <v>1288</v>
      </c>
      <c r="D412" t="str">
        <f>_xlfn.XLOOKUP(drafts_hosts[[#This Row],[hosts_id]],hosts[id],hosts[host_name])</f>
        <v>Bryan Cogman</v>
      </c>
    </row>
    <row r="413" spans="1:4" x14ac:dyDescent="0.25">
      <c r="A413" t="s">
        <v>598</v>
      </c>
      <c r="B413" t="str">
        <f>_xlfn.XLOOKUP(drafts_hosts[[#This Row],[hosted_drafts_id]],drafts[id],drafts[title])</f>
        <v>Music Docs</v>
      </c>
      <c r="C413" t="s">
        <v>1270</v>
      </c>
      <c r="D413" t="str">
        <f>_xlfn.XLOOKUP(drafts_hosts[[#This Row],[hosts_id]],hosts[id],hosts[host_name])</f>
        <v>Clay Keller</v>
      </c>
    </row>
    <row r="414" spans="1:4" x14ac:dyDescent="0.25">
      <c r="A414" t="s">
        <v>598</v>
      </c>
      <c r="B414" t="str">
        <f>_xlfn.XLOOKUP(drafts_hosts[[#This Row],[hosted_drafts_id]],drafts[id],drafts[title])</f>
        <v>Music Docs</v>
      </c>
      <c r="C414" t="s">
        <v>1286</v>
      </c>
      <c r="D414" t="str">
        <f>_xlfn.XLOOKUP(drafts_hosts[[#This Row],[hosts_id]],hosts[id],hosts[host_name])</f>
        <v>Ryan Marker</v>
      </c>
    </row>
    <row r="415" spans="1:4" x14ac:dyDescent="0.25">
      <c r="A415" t="s">
        <v>190</v>
      </c>
      <c r="B415" t="str">
        <f>_xlfn.XLOOKUP(drafts_hosts[[#This Row],[hosted_drafts_id]],drafts[id],drafts[title])</f>
        <v>John Grisham Super Draft</v>
      </c>
      <c r="C415" t="s">
        <v>1270</v>
      </c>
      <c r="D415" t="str">
        <f>_xlfn.XLOOKUP(drafts_hosts[[#This Row],[hosts_id]],hosts[id],hosts[host_name])</f>
        <v>Clay Keller</v>
      </c>
    </row>
    <row r="416" spans="1:4" x14ac:dyDescent="0.25">
      <c r="A416" t="s">
        <v>190</v>
      </c>
      <c r="B416" t="str">
        <f>_xlfn.XLOOKUP(drafts_hosts[[#This Row],[hosted_drafts_id]],drafts[id],drafts[title])</f>
        <v>John Grisham Super Draft</v>
      </c>
      <c r="C416" t="s">
        <v>1286</v>
      </c>
      <c r="D416" t="str">
        <f>_xlfn.XLOOKUP(drafts_hosts[[#This Row],[hosts_id]],hosts[id],hosts[host_name])</f>
        <v>Ryan Marker</v>
      </c>
    </row>
    <row r="417" spans="1:4" x14ac:dyDescent="0.25">
      <c r="A417" t="s">
        <v>85</v>
      </c>
      <c r="B417">
        <f>_xlfn.XLOOKUP(drafts_hosts[[#This Row],[hosted_drafts_id]],drafts[id],drafts[title])</f>
        <v>2012</v>
      </c>
      <c r="C417" t="s">
        <v>1270</v>
      </c>
      <c r="D417" t="str">
        <f>_xlfn.XLOOKUP(drafts_hosts[[#This Row],[hosts_id]],hosts[id],hosts[host_name])</f>
        <v>Clay Keller</v>
      </c>
    </row>
    <row r="418" spans="1:4" x14ac:dyDescent="0.25">
      <c r="A418" t="s">
        <v>85</v>
      </c>
      <c r="B418">
        <f>_xlfn.XLOOKUP(drafts_hosts[[#This Row],[hosted_drafts_id]],drafts[id],drafts[title])</f>
        <v>2012</v>
      </c>
      <c r="C418" t="s">
        <v>1286</v>
      </c>
      <c r="D418" t="str">
        <f>_xlfn.XLOOKUP(drafts_hosts[[#This Row],[hosts_id]],hosts[id],hosts[host_name])</f>
        <v>Ryan Marker</v>
      </c>
    </row>
    <row r="419" spans="1:4" x14ac:dyDescent="0.25">
      <c r="A419" t="s">
        <v>562</v>
      </c>
      <c r="B419" t="str">
        <f>_xlfn.XLOOKUP(drafts_hosts[[#This Row],[hosted_drafts_id]],drafts[id],drafts[title])</f>
        <v>Bong Joon-ho Super Draft</v>
      </c>
      <c r="C419" t="s">
        <v>1270</v>
      </c>
      <c r="D419" t="str">
        <f>_xlfn.XLOOKUP(drafts_hosts[[#This Row],[hosts_id]],hosts[id],hosts[host_name])</f>
        <v>Clay Keller</v>
      </c>
    </row>
    <row r="420" spans="1:4" x14ac:dyDescent="0.25">
      <c r="A420" t="s">
        <v>562</v>
      </c>
      <c r="B420" t="str">
        <f>_xlfn.XLOOKUP(drafts_hosts[[#This Row],[hosted_drafts_id]],drafts[id],drafts[title])</f>
        <v>Bong Joon-ho Super Draft</v>
      </c>
      <c r="C420" t="s">
        <v>1286</v>
      </c>
      <c r="D420" t="str">
        <f>_xlfn.XLOOKUP(drafts_hosts[[#This Row],[hosts_id]],hosts[id],hosts[host_name])</f>
        <v>Ryan Marker</v>
      </c>
    </row>
    <row r="421" spans="1:4" x14ac:dyDescent="0.25">
      <c r="A421" t="s">
        <v>215</v>
      </c>
      <c r="B421" t="str">
        <f>_xlfn.XLOOKUP(drafts_hosts[[#This Row],[hosted_drafts_id]],drafts[id],drafts[title])</f>
        <v>Rock vs. Diesel mini-Mega</v>
      </c>
      <c r="C421" t="s">
        <v>1270</v>
      </c>
      <c r="D421" t="str">
        <f>_xlfn.XLOOKUP(drafts_hosts[[#This Row],[hosts_id]],hosts[id],hosts[host_name])</f>
        <v>Clay Keller</v>
      </c>
    </row>
    <row r="422" spans="1:4" x14ac:dyDescent="0.25">
      <c r="A422" t="s">
        <v>215</v>
      </c>
      <c r="B422" t="str">
        <f>_xlfn.XLOOKUP(drafts_hosts[[#This Row],[hosted_drafts_id]],drafts[id],drafts[title])</f>
        <v>Rock vs. Diesel mini-Mega</v>
      </c>
      <c r="C422" t="s">
        <v>1286</v>
      </c>
      <c r="D422" t="str">
        <f>_xlfn.XLOOKUP(drafts_hosts[[#This Row],[hosts_id]],hosts[id],hosts[host_name])</f>
        <v>Ryan Marker</v>
      </c>
    </row>
    <row r="423" spans="1:4" x14ac:dyDescent="0.25">
      <c r="A423" t="s">
        <v>759</v>
      </c>
      <c r="B423" t="str">
        <f>_xlfn.XLOOKUP(drafts_hosts[[#This Row],[hosted_drafts_id]],drafts[id],drafts[title])</f>
        <v>Jukebox Musicals</v>
      </c>
      <c r="C423" t="s">
        <v>1270</v>
      </c>
      <c r="D423" t="str">
        <f>_xlfn.XLOOKUP(drafts_hosts[[#This Row],[hosts_id]],hosts[id],hosts[host_name])</f>
        <v>Clay Keller</v>
      </c>
    </row>
    <row r="424" spans="1:4" x14ac:dyDescent="0.25">
      <c r="A424" t="s">
        <v>759</v>
      </c>
      <c r="B424" t="str">
        <f>_xlfn.XLOOKUP(drafts_hosts[[#This Row],[hosted_drafts_id]],drafts[id],drafts[title])</f>
        <v>Jukebox Musicals</v>
      </c>
      <c r="C424" t="s">
        <v>1286</v>
      </c>
      <c r="D424" t="str">
        <f>_xlfn.XLOOKUP(drafts_hosts[[#This Row],[hosts_id]],hosts[id],hosts[host_name])</f>
        <v>Ryan Marker</v>
      </c>
    </row>
    <row r="425" spans="1:4" x14ac:dyDescent="0.25">
      <c r="A425" t="s">
        <v>167</v>
      </c>
      <c r="B425" t="str">
        <f>_xlfn.XLOOKUP(drafts_hosts[[#This Row],[hosted_drafts_id]],drafts[id],drafts[title])</f>
        <v>Merchant / Ivory</v>
      </c>
      <c r="C425" t="s">
        <v>1270</v>
      </c>
      <c r="D425" t="str">
        <f>_xlfn.XLOOKUP(drafts_hosts[[#This Row],[hosts_id]],hosts[id],hosts[host_name])</f>
        <v>Clay Keller</v>
      </c>
    </row>
    <row r="426" spans="1:4" x14ac:dyDescent="0.25">
      <c r="A426" t="s">
        <v>167</v>
      </c>
      <c r="B426" t="str">
        <f>_xlfn.XLOOKUP(drafts_hosts[[#This Row],[hosted_drafts_id]],drafts[id],drafts[title])</f>
        <v>Merchant / Ivory</v>
      </c>
      <c r="C426" t="s">
        <v>1286</v>
      </c>
      <c r="D426" t="str">
        <f>_xlfn.XLOOKUP(drafts_hosts[[#This Row],[hosts_id]],hosts[id],hosts[host_name])</f>
        <v>Ryan Marker</v>
      </c>
    </row>
    <row r="427" spans="1:4" x14ac:dyDescent="0.25">
      <c r="A427" t="s">
        <v>182</v>
      </c>
      <c r="B427" t="str">
        <f>_xlfn.XLOOKUP(drafts_hosts[[#This Row],[hosted_drafts_id]],drafts[id],drafts[title])</f>
        <v>Queer Studio Movies</v>
      </c>
      <c r="C427" t="s">
        <v>1270</v>
      </c>
      <c r="D427" t="str">
        <f>_xlfn.XLOOKUP(drafts_hosts[[#This Row],[hosts_id]],hosts[id],hosts[host_name])</f>
        <v>Clay Keller</v>
      </c>
    </row>
    <row r="428" spans="1:4" x14ac:dyDescent="0.25">
      <c r="A428" t="s">
        <v>182</v>
      </c>
      <c r="B428" t="str">
        <f>_xlfn.XLOOKUP(drafts_hosts[[#This Row],[hosted_drafts_id]],drafts[id],drafts[title])</f>
        <v>Queer Studio Movies</v>
      </c>
      <c r="C428" t="s">
        <v>1286</v>
      </c>
      <c r="D428" t="str">
        <f>_xlfn.XLOOKUP(drafts_hosts[[#This Row],[hosts_id]],hosts[id],hosts[host_name])</f>
        <v>Ryan Marker</v>
      </c>
    </row>
    <row r="429" spans="1:4" x14ac:dyDescent="0.25">
      <c r="A429" t="s">
        <v>635</v>
      </c>
      <c r="B429" t="str">
        <f>_xlfn.XLOOKUP(drafts_hosts[[#This Row],[hosted_drafts_id]],drafts[id],drafts[title])</f>
        <v>Harrison Ford mini-Mega</v>
      </c>
      <c r="C429" t="s">
        <v>1270</v>
      </c>
      <c r="D429" t="str">
        <f>_xlfn.XLOOKUP(drafts_hosts[[#This Row],[hosts_id]],hosts[id],hosts[host_name])</f>
        <v>Clay Keller</v>
      </c>
    </row>
    <row r="430" spans="1:4" x14ac:dyDescent="0.25">
      <c r="A430" t="s">
        <v>635</v>
      </c>
      <c r="B430" t="str">
        <f>_xlfn.XLOOKUP(drafts_hosts[[#This Row],[hosted_drafts_id]],drafts[id],drafts[title])</f>
        <v>Harrison Ford mini-Mega</v>
      </c>
      <c r="C430" t="s">
        <v>1286</v>
      </c>
      <c r="D430" t="str">
        <f>_xlfn.XLOOKUP(drafts_hosts[[#This Row],[hosts_id]],hosts[id],hosts[host_name])</f>
        <v>Ryan Marker</v>
      </c>
    </row>
    <row r="431" spans="1:4" x14ac:dyDescent="0.25">
      <c r="A431" t="s">
        <v>383</v>
      </c>
      <c r="B431" t="str">
        <f>_xlfn.XLOOKUP(drafts_hosts[[#This Row],[hosted_drafts_id]],drafts[id],drafts[title])</f>
        <v>Rocky/Creed Super Draft</v>
      </c>
      <c r="C431" t="s">
        <v>1270</v>
      </c>
      <c r="D431" t="str">
        <f>_xlfn.XLOOKUP(drafts_hosts[[#This Row],[hosts_id]],hosts[id],hosts[host_name])</f>
        <v>Clay Keller</v>
      </c>
    </row>
    <row r="432" spans="1:4" x14ac:dyDescent="0.25">
      <c r="A432" t="s">
        <v>383</v>
      </c>
      <c r="B432" t="str">
        <f>_xlfn.XLOOKUP(drafts_hosts[[#This Row],[hosted_drafts_id]],drafts[id],drafts[title])</f>
        <v>Rocky/Creed Super Draft</v>
      </c>
      <c r="C432" t="s">
        <v>1287</v>
      </c>
      <c r="D432" t="str">
        <f>_xlfn.XLOOKUP(drafts_hosts[[#This Row],[hosts_id]],hosts[id],hosts[host_name])</f>
        <v>Joe Reid</v>
      </c>
    </row>
    <row r="433" spans="1:4" x14ac:dyDescent="0.25">
      <c r="A433" s="1" t="s">
        <v>192</v>
      </c>
      <c r="B433" t="str">
        <f>_xlfn.XLOOKUP(drafts_hosts[[#This Row],[hosted_drafts_id]],drafts[id],drafts[title])</f>
        <v>Screwball Comedy mini-Mega</v>
      </c>
      <c r="C433" t="s">
        <v>1270</v>
      </c>
      <c r="D433" t="str">
        <f>_xlfn.XLOOKUP(drafts_hosts[[#This Row],[hosts_id]],hosts[id],hosts[host_name])</f>
        <v>Clay Keller</v>
      </c>
    </row>
    <row r="434" spans="1:4" x14ac:dyDescent="0.25">
      <c r="A434" s="1" t="s">
        <v>192</v>
      </c>
      <c r="B434" t="str">
        <f>_xlfn.XLOOKUP(drafts_hosts[[#This Row],[hosted_drafts_id]],drafts[id],drafts[title])</f>
        <v>Screwball Comedy mini-Mega</v>
      </c>
      <c r="C434" t="s">
        <v>1286</v>
      </c>
      <c r="D434" t="str">
        <f>_xlfn.XLOOKUP(drafts_hosts[[#This Row],[hosts_id]],hosts[id],hosts[host_name])</f>
        <v>Ryan Marker</v>
      </c>
    </row>
    <row r="435" spans="1:4" x14ac:dyDescent="0.25">
      <c r="A435" t="s">
        <v>457</v>
      </c>
      <c r="B435" t="str">
        <f>_xlfn.XLOOKUP(drafts_hosts[[#This Row],[hosted_drafts_id]],drafts[id],drafts[title])</f>
        <v>Union Movies</v>
      </c>
      <c r="C435" t="s">
        <v>1270</v>
      </c>
      <c r="D435" t="str">
        <f>_xlfn.XLOOKUP(drafts_hosts[[#This Row],[hosts_id]],hosts[id],hosts[host_name])</f>
        <v>Clay Keller</v>
      </c>
    </row>
    <row r="436" spans="1:4" x14ac:dyDescent="0.25">
      <c r="A436" t="s">
        <v>647</v>
      </c>
      <c r="B436" t="str">
        <f>_xlfn.XLOOKUP(drafts_hosts[[#This Row],[hosted_drafts_id]],drafts[id],drafts[title])</f>
        <v>Fivequels</v>
      </c>
      <c r="C436" t="s">
        <v>1270</v>
      </c>
      <c r="D436" t="str">
        <f>_xlfn.XLOOKUP(drafts_hosts[[#This Row],[hosts_id]],hosts[id],hosts[host_name])</f>
        <v>Clay Keller</v>
      </c>
    </row>
    <row r="437" spans="1:4" x14ac:dyDescent="0.25">
      <c r="A437" t="s">
        <v>647</v>
      </c>
      <c r="B437" t="str">
        <f>_xlfn.XLOOKUP(drafts_hosts[[#This Row],[hosted_drafts_id]],drafts[id],drafts[title])</f>
        <v>Fivequels</v>
      </c>
      <c r="C437" t="s">
        <v>1286</v>
      </c>
      <c r="D437" t="str">
        <f>_xlfn.XLOOKUP(drafts_hosts[[#This Row],[hosts_id]],hosts[id],hosts[host_name])</f>
        <v>Ryan Marker</v>
      </c>
    </row>
    <row r="438" spans="1:4" x14ac:dyDescent="0.25">
      <c r="A438" t="s">
        <v>369</v>
      </c>
      <c r="B438" t="str">
        <f>_xlfn.XLOOKUP(drafts_hosts[[#This Row],[hosted_drafts_id]],drafts[id],drafts[title])</f>
        <v>'90s Superhero</v>
      </c>
      <c r="C438" t="s">
        <v>1270</v>
      </c>
      <c r="D438" t="str">
        <f>_xlfn.XLOOKUP(drafts_hosts[[#This Row],[hosts_id]],hosts[id],hosts[host_name])</f>
        <v>Clay Keller</v>
      </c>
    </row>
    <row r="439" spans="1:4" x14ac:dyDescent="0.25">
      <c r="A439" t="s">
        <v>369</v>
      </c>
      <c r="B439" t="str">
        <f>_xlfn.XLOOKUP(drafts_hosts[[#This Row],[hosted_drafts_id]],drafts[id],drafts[title])</f>
        <v>'90s Superhero</v>
      </c>
      <c r="C439" t="s">
        <v>1286</v>
      </c>
      <c r="D439" t="str">
        <f>_xlfn.XLOOKUP(drafts_hosts[[#This Row],[hosts_id]],hosts[id],hosts[host_name])</f>
        <v>Ryan Marker</v>
      </c>
    </row>
    <row r="440" spans="1:4" x14ac:dyDescent="0.25">
      <c r="A440" t="s">
        <v>188</v>
      </c>
      <c r="B440" t="str">
        <f>_xlfn.XLOOKUP(drafts_hosts[[#This Row],[hosted_drafts_id]],drafts[id],drafts[title])</f>
        <v>George Clooney</v>
      </c>
      <c r="C440" t="s">
        <v>1270</v>
      </c>
      <c r="D440" t="str">
        <f>_xlfn.XLOOKUP(drafts_hosts[[#This Row],[hosts_id]],hosts[id],hosts[host_name])</f>
        <v>Clay Keller</v>
      </c>
    </row>
    <row r="441" spans="1:4" x14ac:dyDescent="0.25">
      <c r="A441" t="s">
        <v>188</v>
      </c>
      <c r="B441" t="str">
        <f>_xlfn.XLOOKUP(drafts_hosts[[#This Row],[hosted_drafts_id]],drafts[id],drafts[title])</f>
        <v>George Clooney</v>
      </c>
      <c r="C441" t="s">
        <v>1286</v>
      </c>
      <c r="D441" t="str">
        <f>_xlfn.XLOOKUP(drafts_hosts[[#This Row],[hosts_id]],hosts[id],hosts[host_name])</f>
        <v>Ryan Marker</v>
      </c>
    </row>
    <row r="442" spans="1:4" x14ac:dyDescent="0.25">
      <c r="A442" t="s">
        <v>748</v>
      </c>
      <c r="B442" t="str">
        <f>_xlfn.XLOOKUP(drafts_hosts[[#This Row],[hosted_drafts_id]],drafts[id],drafts[title])</f>
        <v>Screenwriters' Directorial Debuts</v>
      </c>
      <c r="C442" t="s">
        <v>1270</v>
      </c>
      <c r="D442" t="str">
        <f>_xlfn.XLOOKUP(drafts_hosts[[#This Row],[hosts_id]],hosts[id],hosts[host_name])</f>
        <v>Clay Keller</v>
      </c>
    </row>
    <row r="443" spans="1:4" x14ac:dyDescent="0.25">
      <c r="A443" t="s">
        <v>748</v>
      </c>
      <c r="B443" t="str">
        <f>_xlfn.XLOOKUP(drafts_hosts[[#This Row],[hosted_drafts_id]],drafts[id],drafts[title])</f>
        <v>Screenwriters' Directorial Debuts</v>
      </c>
      <c r="C443" t="s">
        <v>1286</v>
      </c>
      <c r="D443" t="str">
        <f>_xlfn.XLOOKUP(drafts_hosts[[#This Row],[hosts_id]],hosts[id],hosts[host_name])</f>
        <v>Ryan Marker</v>
      </c>
    </row>
    <row r="444" spans="1:4" x14ac:dyDescent="0.25">
      <c r="A444" t="s">
        <v>73</v>
      </c>
      <c r="B444" t="str">
        <f>_xlfn.XLOOKUP(drafts_hosts[[#This Row],[hosted_drafts_id]],drafts[id],drafts[title])</f>
        <v>Country Music</v>
      </c>
      <c r="C444" t="s">
        <v>1270</v>
      </c>
      <c r="D444" t="str">
        <f>_xlfn.XLOOKUP(drafts_hosts[[#This Row],[hosts_id]],hosts[id],hosts[host_name])</f>
        <v>Clay Keller</v>
      </c>
    </row>
    <row r="445" spans="1:4" x14ac:dyDescent="0.25">
      <c r="A445" t="s">
        <v>73</v>
      </c>
      <c r="B445" t="str">
        <f>_xlfn.XLOOKUP(drafts_hosts[[#This Row],[hosted_drafts_id]],drafts[id],drafts[title])</f>
        <v>Country Music</v>
      </c>
      <c r="C445" t="s">
        <v>1286</v>
      </c>
      <c r="D445" t="str">
        <f>_xlfn.XLOOKUP(drafts_hosts[[#This Row],[hosts_id]],hosts[id],hosts[host_name])</f>
        <v>Ryan Marker</v>
      </c>
    </row>
    <row r="446" spans="1:4" x14ac:dyDescent="0.25">
      <c r="A446" t="s">
        <v>510</v>
      </c>
      <c r="B446" t="str">
        <f>_xlfn.XLOOKUP(drafts_hosts[[#This Row],[hosted_drafts_id]],drafts[id],drafts[title])</f>
        <v>Queer Crime</v>
      </c>
      <c r="C446" t="s">
        <v>1270</v>
      </c>
      <c r="D446" t="str">
        <f>_xlfn.XLOOKUP(drafts_hosts[[#This Row],[hosts_id]],hosts[id],hosts[host_name])</f>
        <v>Clay Keller</v>
      </c>
    </row>
    <row r="447" spans="1:4" x14ac:dyDescent="0.25">
      <c r="A447" t="s">
        <v>510</v>
      </c>
      <c r="B447" t="str">
        <f>_xlfn.XLOOKUP(drafts_hosts[[#This Row],[hosted_drafts_id]],drafts[id],drafts[title])</f>
        <v>Queer Crime</v>
      </c>
      <c r="C447" t="s">
        <v>1286</v>
      </c>
      <c r="D447" t="str">
        <f>_xlfn.XLOOKUP(drafts_hosts[[#This Row],[hosts_id]],hosts[id],hosts[host_name])</f>
        <v>Ryan Marker</v>
      </c>
    </row>
    <row r="448" spans="1:4" x14ac:dyDescent="0.25">
      <c r="A448" t="s">
        <v>132</v>
      </c>
      <c r="B448" t="str">
        <f>_xlfn.XLOOKUP(drafts_hosts[[#This Row],[hosted_drafts_id]],drafts[id],drafts[title])</f>
        <v>Vietnam War mini-Mega</v>
      </c>
      <c r="C448" t="s">
        <v>1270</v>
      </c>
      <c r="D448" t="str">
        <f>_xlfn.XLOOKUP(drafts_hosts[[#This Row],[hosts_id]],hosts[id],hosts[host_name])</f>
        <v>Clay Keller</v>
      </c>
    </row>
    <row r="449" spans="1:4" x14ac:dyDescent="0.25">
      <c r="A449" t="s">
        <v>132</v>
      </c>
      <c r="B449" t="str">
        <f>_xlfn.XLOOKUP(drafts_hosts[[#This Row],[hosted_drafts_id]],drafts[id],drafts[title])</f>
        <v>Vietnam War mini-Mega</v>
      </c>
      <c r="C449" t="s">
        <v>1286</v>
      </c>
      <c r="D449" t="str">
        <f>_xlfn.XLOOKUP(drafts_hosts[[#This Row],[hosts_id]],hosts[id],hosts[host_name])</f>
        <v>Ryan Marker</v>
      </c>
    </row>
    <row r="450" spans="1:4" x14ac:dyDescent="0.25">
      <c r="A450" t="s">
        <v>132</v>
      </c>
      <c r="B450" t="str">
        <f>_xlfn.XLOOKUP(drafts_hosts[[#This Row],[hosted_drafts_id]],drafts[id],drafts[title])</f>
        <v>Vietnam War mini-Mega</v>
      </c>
      <c r="C450" t="s">
        <v>1283</v>
      </c>
      <c r="D450" t="str">
        <f>_xlfn.XLOOKUP(drafts_hosts[[#This Row],[hosts_id]],hosts[id],hosts[host_name])</f>
        <v>Frank Berman</v>
      </c>
    </row>
    <row r="451" spans="1:4" x14ac:dyDescent="0.25">
      <c r="A451" t="s">
        <v>584</v>
      </c>
      <c r="B451" t="str">
        <f>_xlfn.XLOOKUP(drafts_hosts[[#This Row],[hosted_drafts_id]],drafts[id],drafts[title])</f>
        <v>Greta Gerwig</v>
      </c>
      <c r="C451" t="s">
        <v>1270</v>
      </c>
      <c r="D451" t="str">
        <f>_xlfn.XLOOKUP(drafts_hosts[[#This Row],[hosts_id]],hosts[id],hosts[host_name])</f>
        <v>Clay Keller</v>
      </c>
    </row>
    <row r="452" spans="1:4" x14ac:dyDescent="0.25">
      <c r="A452" t="s">
        <v>584</v>
      </c>
      <c r="B452" t="str">
        <f>_xlfn.XLOOKUP(drafts_hosts[[#This Row],[hosted_drafts_id]],drafts[id],drafts[title])</f>
        <v>Greta Gerwig</v>
      </c>
      <c r="C452" t="s">
        <v>1286</v>
      </c>
      <c r="D452" t="str">
        <f>_xlfn.XLOOKUP(drafts_hosts[[#This Row],[hosts_id]],hosts[id],hosts[host_name])</f>
        <v>Ryan Marker</v>
      </c>
    </row>
    <row r="453" spans="1:4" x14ac:dyDescent="0.25">
      <c r="A453" t="s">
        <v>737</v>
      </c>
      <c r="B453" t="str">
        <f>_xlfn.XLOOKUP(drafts_hosts[[#This Row],[hosted_drafts_id]],drafts[id],drafts[title])</f>
        <v>1998 mini-Mega Draft</v>
      </c>
      <c r="C453" t="s">
        <v>1288</v>
      </c>
      <c r="D453" t="str">
        <f>_xlfn.XLOOKUP(drafts_hosts[[#This Row],[hosts_id]],hosts[id],hosts[host_name])</f>
        <v>Bryan Cogman</v>
      </c>
    </row>
    <row r="454" spans="1:4" x14ac:dyDescent="0.25">
      <c r="A454" t="s">
        <v>13</v>
      </c>
      <c r="B454" t="str">
        <f>_xlfn.XLOOKUP(drafts_hosts[[#This Row],[hosted_drafts_id]],drafts[id],drafts[title])</f>
        <v>Blumhouse</v>
      </c>
      <c r="C454" t="s">
        <v>1270</v>
      </c>
      <c r="D454" t="str">
        <f>_xlfn.XLOOKUP(drafts_hosts[[#This Row],[hosts_id]],hosts[id],hosts[host_name])</f>
        <v>Clay Keller</v>
      </c>
    </row>
    <row r="455" spans="1:4" x14ac:dyDescent="0.25">
      <c r="A455" t="s">
        <v>13</v>
      </c>
      <c r="B455" t="str">
        <f>_xlfn.XLOOKUP(drafts_hosts[[#This Row],[hosted_drafts_id]],drafts[id],drafts[title])</f>
        <v>Blumhouse</v>
      </c>
      <c r="C455" t="s">
        <v>1286</v>
      </c>
      <c r="D455" t="str">
        <f>_xlfn.XLOOKUP(drafts_hosts[[#This Row],[hosts_id]],hosts[id],hosts[host_name])</f>
        <v>Ryan Marker</v>
      </c>
    </row>
    <row r="456" spans="1:4" x14ac:dyDescent="0.25">
      <c r="A456" t="s">
        <v>114</v>
      </c>
      <c r="B456" t="str">
        <f>_xlfn.XLOOKUP(drafts_hosts[[#This Row],[hosted_drafts_id]],drafts[id],drafts[title])</f>
        <v>Home Invasion</v>
      </c>
      <c r="C456" t="s">
        <v>1270</v>
      </c>
      <c r="D456" t="str">
        <f>_xlfn.XLOOKUP(drafts_hosts[[#This Row],[hosts_id]],hosts[id],hosts[host_name])</f>
        <v>Clay Keller</v>
      </c>
    </row>
    <row r="457" spans="1:4" x14ac:dyDescent="0.25">
      <c r="A457" t="s">
        <v>114</v>
      </c>
      <c r="B457" t="str">
        <f>_xlfn.XLOOKUP(drafts_hosts[[#This Row],[hosted_drafts_id]],drafts[id],drafts[title])</f>
        <v>Home Invasion</v>
      </c>
      <c r="C457" t="s">
        <v>1286</v>
      </c>
      <c r="D457" t="str">
        <f>_xlfn.XLOOKUP(drafts_hosts[[#This Row],[hosts_id]],hosts[id],hosts[host_name])</f>
        <v>Ryan Marker</v>
      </c>
    </row>
    <row r="458" spans="1:4" x14ac:dyDescent="0.25">
      <c r="A458" t="s">
        <v>318</v>
      </c>
      <c r="B458" t="str">
        <f>_xlfn.XLOOKUP(drafts_hosts[[#This Row],[hosted_drafts_id]],drafts[id],drafts[title])</f>
        <v>Two Thumbs Down</v>
      </c>
      <c r="C458" t="s">
        <v>1270</v>
      </c>
      <c r="D458" t="str">
        <f>_xlfn.XLOOKUP(drafts_hosts[[#This Row],[hosts_id]],hosts[id],hosts[host_name])</f>
        <v>Clay Keller</v>
      </c>
    </row>
    <row r="459" spans="1:4" x14ac:dyDescent="0.25">
      <c r="A459" t="s">
        <v>318</v>
      </c>
      <c r="B459" t="str">
        <f>_xlfn.XLOOKUP(drafts_hosts[[#This Row],[hosted_drafts_id]],drafts[id],drafts[title])</f>
        <v>Two Thumbs Down</v>
      </c>
      <c r="C459" t="s">
        <v>1286</v>
      </c>
      <c r="D459" t="str">
        <f>_xlfn.XLOOKUP(drafts_hosts[[#This Row],[hosts_id]],hosts[id],hosts[host_name])</f>
        <v>Ryan Marker</v>
      </c>
    </row>
    <row r="460" spans="1:4" x14ac:dyDescent="0.25">
      <c r="A460" t="s">
        <v>342</v>
      </c>
      <c r="B460" t="str">
        <f>_xlfn.XLOOKUP(drafts_hosts[[#This Row],[hosted_drafts_id]],drafts[id],drafts[title])</f>
        <v>Saw Super Draft</v>
      </c>
      <c r="C460" t="s">
        <v>1270</v>
      </c>
      <c r="D460" t="str">
        <f>_xlfn.XLOOKUP(drafts_hosts[[#This Row],[hosts_id]],hosts[id],hosts[host_name])</f>
        <v>Clay Keller</v>
      </c>
    </row>
    <row r="461" spans="1:4" x14ac:dyDescent="0.25">
      <c r="A461" t="s">
        <v>342</v>
      </c>
      <c r="B461" t="str">
        <f>_xlfn.XLOOKUP(drafts_hosts[[#This Row],[hosted_drafts_id]],drafts[id],drafts[title])</f>
        <v>Saw Super Draft</v>
      </c>
      <c r="C461" t="s">
        <v>1286</v>
      </c>
      <c r="D461" t="str">
        <f>_xlfn.XLOOKUP(drafts_hosts[[#This Row],[hosts_id]],hosts[id],hosts[host_name])</f>
        <v>Ryan Marker</v>
      </c>
    </row>
    <row r="462" spans="1:4" x14ac:dyDescent="0.25">
      <c r="A462" t="s">
        <v>522</v>
      </c>
      <c r="B462" t="str">
        <f>_xlfn.XLOOKUP(drafts_hosts[[#This Row],[hosted_drafts_id]],drafts[id],drafts[title])</f>
        <v>Halloween Super Draft</v>
      </c>
      <c r="C462" t="s">
        <v>1270</v>
      </c>
      <c r="D462" t="str">
        <f>_xlfn.XLOOKUP(drafts_hosts[[#This Row],[hosts_id]],hosts[id],hosts[host_name])</f>
        <v>Clay Keller</v>
      </c>
    </row>
    <row r="463" spans="1:4" x14ac:dyDescent="0.25">
      <c r="A463" t="s">
        <v>522</v>
      </c>
      <c r="B463" t="str">
        <f>_xlfn.XLOOKUP(drafts_hosts[[#This Row],[hosted_drafts_id]],drafts[id],drafts[title])</f>
        <v>Halloween Super Draft</v>
      </c>
      <c r="C463" t="s">
        <v>1286</v>
      </c>
      <c r="D463" t="str">
        <f>_xlfn.XLOOKUP(drafts_hosts[[#This Row],[hosts_id]],hosts[id],hosts[host_name])</f>
        <v>Ryan Marker</v>
      </c>
    </row>
    <row r="464" spans="1:4" x14ac:dyDescent="0.25">
      <c r="A464" t="s">
        <v>467</v>
      </c>
      <c r="B464" t="str">
        <f>_xlfn.XLOOKUP(drafts_hosts[[#This Row],[hosted_drafts_id]],drafts[id],drafts[title])</f>
        <v>Don Bluth Super Draft</v>
      </c>
      <c r="C464" t="s">
        <v>1270</v>
      </c>
      <c r="D464" t="str">
        <f>_xlfn.XLOOKUP(drafts_hosts[[#This Row],[hosts_id]],hosts[id],hosts[host_name])</f>
        <v>Clay Keller</v>
      </c>
    </row>
    <row r="465" spans="1:4" x14ac:dyDescent="0.25">
      <c r="A465" t="s">
        <v>467</v>
      </c>
      <c r="B465" t="str">
        <f>_xlfn.XLOOKUP(drafts_hosts[[#This Row],[hosted_drafts_id]],drafts[id],drafts[title])</f>
        <v>Don Bluth Super Draft</v>
      </c>
      <c r="C465" t="s">
        <v>1286</v>
      </c>
      <c r="D465" t="str">
        <f>_xlfn.XLOOKUP(drafts_hosts[[#This Row],[hosts_id]],hosts[id],hosts[host_name])</f>
        <v>Ryan Marker</v>
      </c>
    </row>
    <row r="466" spans="1:4" x14ac:dyDescent="0.25">
      <c r="A466" t="s">
        <v>614</v>
      </c>
      <c r="B466" t="str">
        <f>_xlfn.XLOOKUP(drafts_hosts[[#This Row],[hosted_drafts_id]],drafts[id],drafts[title])</f>
        <v>Disney Animation Studios Mega Draft</v>
      </c>
      <c r="C466" t="s">
        <v>1270</v>
      </c>
      <c r="D466" t="str">
        <f>_xlfn.XLOOKUP(drafts_hosts[[#This Row],[hosts_id]],hosts[id],hosts[host_name])</f>
        <v>Clay Keller</v>
      </c>
    </row>
    <row r="467" spans="1:4" x14ac:dyDescent="0.25">
      <c r="A467" t="s">
        <v>614</v>
      </c>
      <c r="B467" t="str">
        <f>_xlfn.XLOOKUP(drafts_hosts[[#This Row],[hosted_drafts_id]],drafts[id],drafts[title])</f>
        <v>Disney Animation Studios Mega Draft</v>
      </c>
      <c r="C467" t="s">
        <v>1286</v>
      </c>
      <c r="D467" t="str">
        <f>_xlfn.XLOOKUP(drafts_hosts[[#This Row],[hosts_id]],hosts[id],hosts[host_name])</f>
        <v>Ryan Marker</v>
      </c>
    </row>
    <row r="468" spans="1:4" x14ac:dyDescent="0.25">
      <c r="A468" t="s">
        <v>90</v>
      </c>
      <c r="B468" t="str">
        <f>_xlfn.XLOOKUP(drafts_hosts[[#This Row],[hosted_drafts_id]],drafts[id],drafts[title])</f>
        <v>Ralph Bakshi Super Draft</v>
      </c>
      <c r="C468" t="s">
        <v>1270</v>
      </c>
      <c r="D468" t="str">
        <f>_xlfn.XLOOKUP(drafts_hosts[[#This Row],[hosts_id]],hosts[id],hosts[host_name])</f>
        <v>Clay Keller</v>
      </c>
    </row>
    <row r="469" spans="1:4" x14ac:dyDescent="0.25">
      <c r="A469" t="s">
        <v>90</v>
      </c>
      <c r="B469" t="str">
        <f>_xlfn.XLOOKUP(drafts_hosts[[#This Row],[hosted_drafts_id]],drafts[id],drafts[title])</f>
        <v>Ralph Bakshi Super Draft</v>
      </c>
      <c r="C469" t="s">
        <v>1286</v>
      </c>
      <c r="D469" t="str">
        <f>_xlfn.XLOOKUP(drafts_hosts[[#This Row],[hosts_id]],hosts[id],hosts[host_name])</f>
        <v>Ryan Marker</v>
      </c>
    </row>
    <row r="470" spans="1:4" x14ac:dyDescent="0.25">
      <c r="A470" t="s">
        <v>292</v>
      </c>
      <c r="B470" t="str">
        <f>_xlfn.XLOOKUP(drafts_hosts[[#This Row],[hosted_drafts_id]],drafts[id],drafts[title])</f>
        <v>Judy Garland</v>
      </c>
      <c r="C470" t="s">
        <v>1270</v>
      </c>
      <c r="D470" t="str">
        <f>_xlfn.XLOOKUP(drafts_hosts[[#This Row],[hosts_id]],hosts[id],hosts[host_name])</f>
        <v>Clay Keller</v>
      </c>
    </row>
    <row r="471" spans="1:4" x14ac:dyDescent="0.25">
      <c r="A471" t="s">
        <v>292</v>
      </c>
      <c r="B471" t="str">
        <f>_xlfn.XLOOKUP(drafts_hosts[[#This Row],[hosted_drafts_id]],drafts[id],drafts[title])</f>
        <v>Judy Garland</v>
      </c>
      <c r="C471" t="s">
        <v>1286</v>
      </c>
      <c r="D471" t="str">
        <f>_xlfn.XLOOKUP(drafts_hosts[[#This Row],[hosts_id]],hosts[id],hosts[host_name])</f>
        <v>Ryan Marker</v>
      </c>
    </row>
    <row r="472" spans="1:4" x14ac:dyDescent="0.25">
      <c r="A472" t="s">
        <v>530</v>
      </c>
      <c r="B472" t="str">
        <f>_xlfn.XLOOKUP(drafts_hosts[[#This Row],[hosted_drafts_id]],drafts[id],drafts[title])</f>
        <v>'80s Sports mini-Mega</v>
      </c>
      <c r="C472" t="s">
        <v>1270</v>
      </c>
      <c r="D472" t="str">
        <f>_xlfn.XLOOKUP(drafts_hosts[[#This Row],[hosts_id]],hosts[id],hosts[host_name])</f>
        <v>Clay Keller</v>
      </c>
    </row>
    <row r="473" spans="1:4" x14ac:dyDescent="0.25">
      <c r="A473" t="s">
        <v>530</v>
      </c>
      <c r="B473" t="str">
        <f>_xlfn.XLOOKUP(drafts_hosts[[#This Row],[hosted_drafts_id]],drafts[id],drafts[title])</f>
        <v>'80s Sports mini-Mega</v>
      </c>
      <c r="C473" t="s">
        <v>1286</v>
      </c>
      <c r="D473" t="str">
        <f>_xlfn.XLOOKUP(drafts_hosts[[#This Row],[hosts_id]],hosts[id],hosts[host_name])</f>
        <v>Ryan Marker</v>
      </c>
    </row>
    <row r="474" spans="1:4" x14ac:dyDescent="0.25">
      <c r="A474" t="s">
        <v>683</v>
      </c>
      <c r="B474" t="str">
        <f>_xlfn.XLOOKUP(drafts_hosts[[#This Row],[hosted_drafts_id]],drafts[id],drafts[title])</f>
        <v>AARP Action</v>
      </c>
      <c r="C474" t="s">
        <v>1270</v>
      </c>
      <c r="D474" t="str">
        <f>_xlfn.XLOOKUP(drafts_hosts[[#This Row],[hosts_id]],hosts[id],hosts[host_name])</f>
        <v>Clay Keller</v>
      </c>
    </row>
    <row r="475" spans="1:4" x14ac:dyDescent="0.25">
      <c r="A475" t="s">
        <v>683</v>
      </c>
      <c r="B475" t="str">
        <f>_xlfn.XLOOKUP(drafts_hosts[[#This Row],[hosted_drafts_id]],drafts[id],drafts[title])</f>
        <v>AARP Action</v>
      </c>
      <c r="C475" t="s">
        <v>1286</v>
      </c>
      <c r="D475" t="str">
        <f>_xlfn.XLOOKUP(drafts_hosts[[#This Row],[hosts_id]],hosts[id],hosts[host_name])</f>
        <v>Ryan Marker</v>
      </c>
    </row>
    <row r="476" spans="1:4" x14ac:dyDescent="0.25">
      <c r="A476" t="s">
        <v>288</v>
      </c>
      <c r="B476" t="str">
        <f>_xlfn.XLOOKUP(drafts_hosts[[#This Row],[hosted_drafts_id]],drafts[id],drafts[title])</f>
        <v>Martin Scorsese Super Draft</v>
      </c>
      <c r="C476" t="s">
        <v>1270</v>
      </c>
      <c r="D476" t="str">
        <f>_xlfn.XLOOKUP(drafts_hosts[[#This Row],[hosts_id]],hosts[id],hosts[host_name])</f>
        <v>Clay Keller</v>
      </c>
    </row>
    <row r="477" spans="1:4" x14ac:dyDescent="0.25">
      <c r="A477" t="s">
        <v>288</v>
      </c>
      <c r="B477" t="str">
        <f>_xlfn.XLOOKUP(drafts_hosts[[#This Row],[hosted_drafts_id]],drafts[id],drafts[title])</f>
        <v>Martin Scorsese Super Draft</v>
      </c>
      <c r="C477" t="s">
        <v>1286</v>
      </c>
      <c r="D477" t="str">
        <f>_xlfn.XLOOKUP(drafts_hosts[[#This Row],[hosts_id]],hosts[id],hosts[host_name])</f>
        <v>Ryan Marker</v>
      </c>
    </row>
    <row r="478" spans="1:4" x14ac:dyDescent="0.25">
      <c r="A478" t="s">
        <v>288</v>
      </c>
      <c r="B478" t="str">
        <f>_xlfn.XLOOKUP(drafts_hosts[[#This Row],[hosted_drafts_id]],drafts[id],drafts[title])</f>
        <v>Martin Scorsese Super Draft</v>
      </c>
      <c r="C478" t="s">
        <v>1294</v>
      </c>
      <c r="D478" t="str">
        <f>_xlfn.XLOOKUP(drafts_hosts[[#This Row],[hosts_id]],hosts[id],hosts[host_name])</f>
        <v>Drew McWeeny</v>
      </c>
    </row>
    <row r="479" spans="1:4" x14ac:dyDescent="0.25">
      <c r="A479" t="s">
        <v>94</v>
      </c>
      <c r="B479" t="str">
        <f>_xlfn.XLOOKUP(drafts_hosts[[#This Row],[hosted_drafts_id]],drafts[id],drafts[title])</f>
        <v>Criterion World Cinema Project</v>
      </c>
      <c r="C479" t="s">
        <v>1270</v>
      </c>
      <c r="D479" t="str">
        <f>_xlfn.XLOOKUP(drafts_hosts[[#This Row],[hosts_id]],hosts[id],hosts[host_name])</f>
        <v>Clay Keller</v>
      </c>
    </row>
    <row r="480" spans="1:4" x14ac:dyDescent="0.25">
      <c r="A480" t="s">
        <v>94</v>
      </c>
      <c r="B480" t="str">
        <f>_xlfn.XLOOKUP(drafts_hosts[[#This Row],[hosted_drafts_id]],drafts[id],drafts[title])</f>
        <v>Criterion World Cinema Project</v>
      </c>
      <c r="C480" t="s">
        <v>1294</v>
      </c>
      <c r="D480" t="str">
        <f>_xlfn.XLOOKUP(drafts_hosts[[#This Row],[hosts_id]],hosts[id],hosts[host_name])</f>
        <v>Drew McWeeny</v>
      </c>
    </row>
    <row r="481" spans="1:4" x14ac:dyDescent="0.25">
      <c r="A481" t="s">
        <v>332</v>
      </c>
      <c r="B481" t="str">
        <f>_xlfn.XLOOKUP(drafts_hosts[[#This Row],[hosted_drafts_id]],drafts[id],drafts[title])</f>
        <v>Scorsese Produced mini-Mega</v>
      </c>
      <c r="C481" t="s">
        <v>1270</v>
      </c>
      <c r="D481" t="str">
        <f>_xlfn.XLOOKUP(drafts_hosts[[#This Row],[hosts_id]],hosts[id],hosts[host_name])</f>
        <v>Clay Keller</v>
      </c>
    </row>
    <row r="482" spans="1:4" x14ac:dyDescent="0.25">
      <c r="A482" t="s">
        <v>332</v>
      </c>
      <c r="B482" t="str">
        <f>_xlfn.XLOOKUP(drafts_hosts[[#This Row],[hosted_drafts_id]],drafts[id],drafts[title])</f>
        <v>Scorsese Produced mini-Mega</v>
      </c>
      <c r="C482" t="s">
        <v>1286</v>
      </c>
      <c r="D482" t="str">
        <f>_xlfn.XLOOKUP(drafts_hosts[[#This Row],[hosts_id]],hosts[id],hosts[host_name])</f>
        <v>Ryan Marker</v>
      </c>
    </row>
    <row r="483" spans="1:4" x14ac:dyDescent="0.25">
      <c r="A483" t="s">
        <v>108</v>
      </c>
      <c r="B483" t="str">
        <f>_xlfn.XLOOKUP(drafts_hosts[[#This Row],[hosted_drafts_id]],drafts[id],drafts[title])</f>
        <v>Queer Comedy</v>
      </c>
      <c r="C483" t="s">
        <v>1270</v>
      </c>
      <c r="D483" t="str">
        <f>_xlfn.XLOOKUP(drafts_hosts[[#This Row],[hosts_id]],hosts[id],hosts[host_name])</f>
        <v>Clay Keller</v>
      </c>
    </row>
    <row r="484" spans="1:4" x14ac:dyDescent="0.25">
      <c r="A484" t="s">
        <v>108</v>
      </c>
      <c r="B484" t="str">
        <f>_xlfn.XLOOKUP(drafts_hosts[[#This Row],[hosted_drafts_id]],drafts[id],drafts[title])</f>
        <v>Queer Comedy</v>
      </c>
      <c r="C484" t="s">
        <v>1286</v>
      </c>
      <c r="D484" t="str">
        <f>_xlfn.XLOOKUP(drafts_hosts[[#This Row],[hosts_id]],hosts[id],hosts[host_name])</f>
        <v>Ryan Marker</v>
      </c>
    </row>
    <row r="485" spans="1:4" x14ac:dyDescent="0.25">
      <c r="A485" t="s">
        <v>556</v>
      </c>
      <c r="B485" t="str">
        <f>_xlfn.XLOOKUP(drafts_hosts[[#This Row],[hosted_drafts_id]],drafts[id],drafts[title])</f>
        <v>Ozploitation</v>
      </c>
      <c r="C485" t="s">
        <v>1270</v>
      </c>
      <c r="D485" t="str">
        <f>_xlfn.XLOOKUP(drafts_hosts[[#This Row],[hosts_id]],hosts[id],hosts[host_name])</f>
        <v>Clay Keller</v>
      </c>
    </row>
    <row r="486" spans="1:4" x14ac:dyDescent="0.25">
      <c r="A486" t="s">
        <v>556</v>
      </c>
      <c r="B486" t="str">
        <f>_xlfn.XLOOKUP(drafts_hosts[[#This Row],[hosted_drafts_id]],drafts[id],drafts[title])</f>
        <v>Ozploitation</v>
      </c>
      <c r="C486" t="s">
        <v>1295</v>
      </c>
      <c r="D486" t="str">
        <f>_xlfn.XLOOKUP(drafts_hosts[[#This Row],[hosts_id]],hosts[id],hosts[host_name])</f>
        <v>Alexei Toliopoulos</v>
      </c>
    </row>
    <row r="487" spans="1:4" x14ac:dyDescent="0.25">
      <c r="A487" t="s">
        <v>556</v>
      </c>
      <c r="B487" t="str">
        <f>_xlfn.XLOOKUP(drafts_hosts[[#This Row],[hosted_drafts_id]],drafts[id],drafts[title])</f>
        <v>Ozploitation</v>
      </c>
      <c r="C487" t="s">
        <v>1296</v>
      </c>
      <c r="D487" t="str">
        <f>_xlfn.XLOOKUP(drafts_hosts[[#This Row],[hosts_id]],hosts[id],hosts[host_name])</f>
        <v>Chris Owens</v>
      </c>
    </row>
    <row r="488" spans="1:4" x14ac:dyDescent="0.25">
      <c r="A488" t="s">
        <v>286</v>
      </c>
      <c r="B488" t="str">
        <f>_xlfn.XLOOKUP(drafts_hosts[[#This Row],[hosted_drafts_id]],drafts[id],drafts[title])</f>
        <v>Stephen King mini-Mega</v>
      </c>
      <c r="C488" t="s">
        <v>1270</v>
      </c>
      <c r="D488" t="str">
        <f>_xlfn.XLOOKUP(drafts_hosts[[#This Row],[hosts_id]],hosts[id],hosts[host_name])</f>
        <v>Clay Keller</v>
      </c>
    </row>
    <row r="489" spans="1:4" x14ac:dyDescent="0.25">
      <c r="A489" t="s">
        <v>286</v>
      </c>
      <c r="B489" t="str">
        <f>_xlfn.XLOOKUP(drafts_hosts[[#This Row],[hosted_drafts_id]],drafts[id],drafts[title])</f>
        <v>Stephen King mini-Mega</v>
      </c>
      <c r="C489" t="s">
        <v>1286</v>
      </c>
      <c r="D489" t="str">
        <f>_xlfn.XLOOKUP(drafts_hosts[[#This Row],[hosts_id]],hosts[id],hosts[host_name])</f>
        <v>Ryan Marker</v>
      </c>
    </row>
    <row r="490" spans="1:4" x14ac:dyDescent="0.25">
      <c r="A490" t="s">
        <v>146</v>
      </c>
      <c r="B490" t="str">
        <f>_xlfn.XLOOKUP(drafts_hosts[[#This Row],[hosted_drafts_id]],drafts[id],drafts[title])</f>
        <v>2023 Mega Draft</v>
      </c>
      <c r="C490" t="s">
        <v>1286</v>
      </c>
      <c r="D490" t="str">
        <f>_xlfn.XLOOKUP(drafts_hosts[[#This Row],[hosts_id]],hosts[id],hosts[host_name])</f>
        <v>Ryan Marker</v>
      </c>
    </row>
    <row r="491" spans="1:4" x14ac:dyDescent="0.25">
      <c r="A491" t="s">
        <v>719</v>
      </c>
      <c r="B491" t="str">
        <f>_xlfn.XLOOKUP(drafts_hosts[[#This Row],[hosted_drafts_id]],drafts[id],drafts[title])</f>
        <v>Horror Musicals</v>
      </c>
      <c r="C491" t="s">
        <v>1270</v>
      </c>
      <c r="D491" t="str">
        <f>_xlfn.XLOOKUP(drafts_hosts[[#This Row],[hosts_id]],hosts[id],hosts[host_name])</f>
        <v>Clay Keller</v>
      </c>
    </row>
    <row r="492" spans="1:4" x14ac:dyDescent="0.25">
      <c r="A492" t="s">
        <v>719</v>
      </c>
      <c r="B492" t="str">
        <f>_xlfn.XLOOKUP(drafts_hosts[[#This Row],[hosted_drafts_id]],drafts[id],drafts[title])</f>
        <v>Horror Musicals</v>
      </c>
      <c r="C492" t="s">
        <v>1292</v>
      </c>
      <c r="D492" t="str">
        <f>_xlfn.XLOOKUP(drafts_hosts[[#This Row],[hosts_id]],hosts[id],hosts[host_name])</f>
        <v>B.J. Colangelo</v>
      </c>
    </row>
    <row r="493" spans="1:4" x14ac:dyDescent="0.25">
      <c r="A493" t="s">
        <v>719</v>
      </c>
      <c r="B493" t="str">
        <f>_xlfn.XLOOKUP(drafts_hosts[[#This Row],[hosted_drafts_id]],drafts[id],drafts[title])</f>
        <v>Horror Musicals</v>
      </c>
      <c r="C493" t="s">
        <v>1298</v>
      </c>
      <c r="D493" t="str">
        <f>_xlfn.XLOOKUP(drafts_hosts[[#This Row],[hosts_id]],hosts[id],hosts[host_name])</f>
        <v>Jason Revaldt</v>
      </c>
    </row>
    <row r="494" spans="1:4" x14ac:dyDescent="0.25">
      <c r="A494" t="s">
        <v>387</v>
      </c>
      <c r="B494" t="str">
        <f>_xlfn.XLOOKUP(drafts_hosts[[#This Row],[hosted_drafts_id]],drafts[id],drafts[title])</f>
        <v>2009 Horror</v>
      </c>
      <c r="C494" t="s">
        <v>1270</v>
      </c>
      <c r="D494" t="str">
        <f>_xlfn.XLOOKUP(drafts_hosts[[#This Row],[hosts_id]],hosts[id],hosts[host_name])</f>
        <v>Clay Keller</v>
      </c>
    </row>
    <row r="495" spans="1:4" x14ac:dyDescent="0.25">
      <c r="A495" t="s">
        <v>387</v>
      </c>
      <c r="B495" t="str">
        <f>_xlfn.XLOOKUP(drafts_hosts[[#This Row],[hosted_drafts_id]],drafts[id],drafts[title])</f>
        <v>2009 Horror</v>
      </c>
      <c r="C495" t="s">
        <v>1286</v>
      </c>
      <c r="D495" t="str">
        <f>_xlfn.XLOOKUP(drafts_hosts[[#This Row],[hosts_id]],hosts[id],hosts[host_name])</f>
        <v>Ryan Marker</v>
      </c>
    </row>
    <row r="496" spans="1:4" x14ac:dyDescent="0.25">
      <c r="A496" t="s">
        <v>302</v>
      </c>
      <c r="B496" t="str">
        <f>_xlfn.XLOOKUP(drafts_hosts[[#This Row],[hosted_drafts_id]],drafts[id],drafts[title])</f>
        <v>Jodie Foster</v>
      </c>
      <c r="C496" t="s">
        <v>1270</v>
      </c>
      <c r="D496" t="str">
        <f>_xlfn.XLOOKUP(drafts_hosts[[#This Row],[hosts_id]],hosts[id],hosts[host_name])</f>
        <v>Clay Keller</v>
      </c>
    </row>
    <row r="497" spans="1:4" x14ac:dyDescent="0.25">
      <c r="A497" t="s">
        <v>302</v>
      </c>
      <c r="B497" t="str">
        <f>_xlfn.XLOOKUP(drafts_hosts[[#This Row],[hosted_drafts_id]],drafts[id],drafts[title])</f>
        <v>Jodie Foster</v>
      </c>
      <c r="C497" t="s">
        <v>1286</v>
      </c>
      <c r="D497" t="str">
        <f>_xlfn.XLOOKUP(drafts_hosts[[#This Row],[hosts_id]],hosts[id],hosts[host_name])</f>
        <v>Ryan Marker</v>
      </c>
    </row>
    <row r="498" spans="1:4" x14ac:dyDescent="0.25">
      <c r="A498" t="s">
        <v>15</v>
      </c>
      <c r="B498" t="str">
        <f>_xlfn.XLOOKUP(drafts_hosts[[#This Row],[hosted_drafts_id]],drafts[id],drafts[title])</f>
        <v>Lynn Shelton Super Draft</v>
      </c>
      <c r="C498" t="s">
        <v>1270</v>
      </c>
      <c r="D498" t="str">
        <f>_xlfn.XLOOKUP(drafts_hosts[[#This Row],[hosts_id]],hosts[id],hosts[host_name])</f>
        <v>Clay Keller</v>
      </c>
    </row>
    <row r="499" spans="1:4" x14ac:dyDescent="0.25">
      <c r="A499" t="s">
        <v>15</v>
      </c>
      <c r="B499" t="str">
        <f>_xlfn.XLOOKUP(drafts_hosts[[#This Row],[hosted_drafts_id]],drafts[id],drafts[title])</f>
        <v>Lynn Shelton Super Draft</v>
      </c>
      <c r="C499" t="s">
        <v>1300</v>
      </c>
      <c r="D499" t="str">
        <f>_xlfn.XLOOKUP(drafts_hosts[[#This Row],[hosts_id]],hosts[id],hosts[host_name])</f>
        <v>Drea Clark</v>
      </c>
    </row>
    <row r="500" spans="1:4" x14ac:dyDescent="0.25">
      <c r="A500" t="s">
        <v>490</v>
      </c>
      <c r="B500" t="str">
        <f>_xlfn.XLOOKUP(drafts_hosts[[#This Row],[hosted_drafts_id]],drafts[id],drafts[title])</f>
        <v>Aaron Sorkin Super Draft</v>
      </c>
      <c r="C500" t="s">
        <v>1270</v>
      </c>
      <c r="D500" t="str">
        <f>_xlfn.XLOOKUP(drafts_hosts[[#This Row],[hosts_id]],hosts[id],hosts[host_name])</f>
        <v>Clay Keller</v>
      </c>
    </row>
    <row r="501" spans="1:4" x14ac:dyDescent="0.25">
      <c r="A501" t="s">
        <v>490</v>
      </c>
      <c r="B501" t="str">
        <f>_xlfn.XLOOKUP(drafts_hosts[[#This Row],[hosted_drafts_id]],drafts[id],drafts[title])</f>
        <v>Aaron Sorkin Super Draft</v>
      </c>
      <c r="C501" t="s">
        <v>1286</v>
      </c>
      <c r="D501" t="str">
        <f>_xlfn.XLOOKUP(drafts_hosts[[#This Row],[hosts_id]],hosts[id],hosts[host_name])</f>
        <v>Ryan Marker</v>
      </c>
    </row>
    <row r="502" spans="1:4" x14ac:dyDescent="0.25">
      <c r="A502" t="s">
        <v>542</v>
      </c>
      <c r="B502" t="str">
        <f>_xlfn.XLOOKUP(drafts_hosts[[#This Row],[hosted_drafts_id]],drafts[id],drafts[title])</f>
        <v>Action Sequels</v>
      </c>
      <c r="C502" t="s">
        <v>1270</v>
      </c>
      <c r="D502" t="str">
        <f>_xlfn.XLOOKUP(drafts_hosts[[#This Row],[hosts_id]],hosts[id],hosts[host_name])</f>
        <v>Clay Keller</v>
      </c>
    </row>
    <row r="503" spans="1:4" x14ac:dyDescent="0.25">
      <c r="A503" t="s">
        <v>542</v>
      </c>
      <c r="B503" t="str">
        <f>_xlfn.XLOOKUP(drafts_hosts[[#This Row],[hosted_drafts_id]],drafts[id],drafts[title])</f>
        <v>Action Sequels</v>
      </c>
      <c r="C503" t="s">
        <v>1286</v>
      </c>
      <c r="D503" t="str">
        <f>_xlfn.XLOOKUP(drafts_hosts[[#This Row],[hosts_id]],hosts[id],hosts[host_name])</f>
        <v>Ryan Marker</v>
      </c>
    </row>
    <row r="504" spans="1:4" x14ac:dyDescent="0.25">
      <c r="A504" t="s">
        <v>449</v>
      </c>
      <c r="B504" t="str">
        <f>_xlfn.XLOOKUP(drafts_hosts[[#This Row],[hosted_drafts_id]],drafts[id],drafts[title])</f>
        <v>The Afterlife</v>
      </c>
      <c r="C504" t="s">
        <v>1270</v>
      </c>
      <c r="D504" t="str">
        <f>_xlfn.XLOOKUP(drafts_hosts[[#This Row],[hosts_id]],hosts[id],hosts[host_name])</f>
        <v>Clay Keller</v>
      </c>
    </row>
    <row r="505" spans="1:4" x14ac:dyDescent="0.25">
      <c r="A505" t="s">
        <v>449</v>
      </c>
      <c r="B505" t="str">
        <f>_xlfn.XLOOKUP(drafts_hosts[[#This Row],[hosted_drafts_id]],drafts[id],drafts[title])</f>
        <v>The Afterlife</v>
      </c>
      <c r="C505" t="s">
        <v>1286</v>
      </c>
      <c r="D505" t="str">
        <f>_xlfn.XLOOKUP(drafts_hosts[[#This Row],[hosts_id]],hosts[id],hosts[host_name])</f>
        <v>Ryan Marker</v>
      </c>
    </row>
    <row r="506" spans="1:4" x14ac:dyDescent="0.25">
      <c r="A506" t="s">
        <v>352</v>
      </c>
      <c r="B506" t="str">
        <f>_xlfn.XLOOKUP(drafts_hosts[[#This Row],[hosted_drafts_id]],drafts[id],drafts[title])</f>
        <v>Horror Anthologies</v>
      </c>
      <c r="C506" t="s">
        <v>1270</v>
      </c>
      <c r="D506" t="str">
        <f>_xlfn.XLOOKUP(drafts_hosts[[#This Row],[hosts_id]],hosts[id],hosts[host_name])</f>
        <v>Clay Keller</v>
      </c>
    </row>
    <row r="507" spans="1:4" x14ac:dyDescent="0.25">
      <c r="A507" t="s">
        <v>352</v>
      </c>
      <c r="B507" t="str">
        <f>_xlfn.XLOOKUP(drafts_hosts[[#This Row],[hosted_drafts_id]],drafts[id],drafts[title])</f>
        <v>Horror Anthologies</v>
      </c>
      <c r="C507" t="s">
        <v>1292</v>
      </c>
      <c r="D507" t="str">
        <f>_xlfn.XLOOKUP(drafts_hosts[[#This Row],[hosts_id]],hosts[id],hosts[host_name])</f>
        <v>B.J. Colangelo</v>
      </c>
    </row>
    <row r="508" spans="1:4" x14ac:dyDescent="0.25">
      <c r="A508" t="s">
        <v>211</v>
      </c>
      <c r="B508" t="str">
        <f>_xlfn.XLOOKUP(drafts_hosts[[#This Row],[hosted_drafts_id]],drafts[id],drafts[title])</f>
        <v>Vinegar Syndrome</v>
      </c>
      <c r="C508" t="s">
        <v>1270</v>
      </c>
      <c r="D508" t="str">
        <f>_xlfn.XLOOKUP(drafts_hosts[[#This Row],[hosts_id]],hosts[id],hosts[host_name])</f>
        <v>Clay Keller</v>
      </c>
    </row>
    <row r="509" spans="1:4" x14ac:dyDescent="0.25">
      <c r="A509" t="s">
        <v>211</v>
      </c>
      <c r="B509" t="str">
        <f>_xlfn.XLOOKUP(drafts_hosts[[#This Row],[hosted_drafts_id]],drafts[id],drafts[title])</f>
        <v>Vinegar Syndrome</v>
      </c>
      <c r="C509" t="s">
        <v>1294</v>
      </c>
      <c r="D509" t="str">
        <f>_xlfn.XLOOKUP(drafts_hosts[[#This Row],[hosts_id]],hosts[id],hosts[host_name])</f>
        <v>Drew McWeeny</v>
      </c>
    </row>
    <row r="510" spans="1:4" x14ac:dyDescent="0.25">
      <c r="A510" t="s">
        <v>211</v>
      </c>
      <c r="B510" t="str">
        <f>_xlfn.XLOOKUP(drafts_hosts[[#This Row],[hosted_drafts_id]],drafts[id],drafts[title])</f>
        <v>Vinegar Syndrome</v>
      </c>
      <c r="C510" t="s">
        <v>1298</v>
      </c>
      <c r="D510" t="str">
        <f>_xlfn.XLOOKUP(drafts_hosts[[#This Row],[hosts_id]],hosts[id],hosts[host_name])</f>
        <v>Jason Revaldt</v>
      </c>
    </row>
    <row r="511" spans="1:4" x14ac:dyDescent="0.25">
      <c r="A511" t="s">
        <v>610</v>
      </c>
      <c r="B511" t="str">
        <f>_xlfn.XLOOKUP(drafts_hosts[[#This Row],[hosted_drafts_id]],drafts[id],drafts[title])</f>
        <v>Booed at Cannes</v>
      </c>
      <c r="C511" t="s">
        <v>1270</v>
      </c>
      <c r="D511" t="str">
        <f>_xlfn.XLOOKUP(drafts_hosts[[#This Row],[hosts_id]],hosts[id],hosts[host_name])</f>
        <v>Clay Keller</v>
      </c>
    </row>
    <row r="512" spans="1:4" x14ac:dyDescent="0.25">
      <c r="A512" t="s">
        <v>610</v>
      </c>
      <c r="B512" t="str">
        <f>_xlfn.XLOOKUP(drafts_hosts[[#This Row],[hosted_drafts_id]],drafts[id],drafts[title])</f>
        <v>Booed at Cannes</v>
      </c>
      <c r="C512" t="s">
        <v>1286</v>
      </c>
      <c r="D512" t="str">
        <f>_xlfn.XLOOKUP(drafts_hosts[[#This Row],[hosts_id]],hosts[id],hosts[host_name])</f>
        <v>Ryan Marker</v>
      </c>
    </row>
    <row r="513" spans="1:4" x14ac:dyDescent="0.25">
      <c r="A513" t="s">
        <v>330</v>
      </c>
      <c r="B513" t="str">
        <f>_xlfn.XLOOKUP(drafts_hosts[[#This Row],[hosted_drafts_id]],drafts[id],drafts[title])</f>
        <v>Natalie Portman</v>
      </c>
      <c r="C513" t="s">
        <v>1270</v>
      </c>
      <c r="D513" t="str">
        <f>_xlfn.XLOOKUP(drafts_hosts[[#This Row],[hosts_id]],hosts[id],hosts[host_name])</f>
        <v>Clay Keller</v>
      </c>
    </row>
    <row r="514" spans="1:4" x14ac:dyDescent="0.25">
      <c r="A514" t="s">
        <v>330</v>
      </c>
      <c r="B514" t="str">
        <f>_xlfn.XLOOKUP(drafts_hosts[[#This Row],[hosted_drafts_id]],drafts[id],drafts[title])</f>
        <v>Natalie Portman</v>
      </c>
      <c r="C514" t="s">
        <v>1286</v>
      </c>
      <c r="D514" t="str">
        <f>_xlfn.XLOOKUP(drafts_hosts[[#This Row],[hosts_id]],hosts[id],hosts[host_name])</f>
        <v>Ryan Marker</v>
      </c>
    </row>
    <row r="515" spans="1:4" x14ac:dyDescent="0.25">
      <c r="A515" t="s">
        <v>550</v>
      </c>
      <c r="B515" t="str">
        <f>_xlfn.XLOOKUP(drafts_hosts[[#This Row],[hosted_drafts_id]],drafts[id],drafts[title])</f>
        <v>Planet of the Apes Super Draft</v>
      </c>
      <c r="C515" t="s">
        <v>1270</v>
      </c>
      <c r="D515" t="str">
        <f>_xlfn.XLOOKUP(drafts_hosts[[#This Row],[hosts_id]],hosts[id],hosts[host_name])</f>
        <v>Clay Keller</v>
      </c>
    </row>
    <row r="516" spans="1:4" x14ac:dyDescent="0.25">
      <c r="A516" t="s">
        <v>550</v>
      </c>
      <c r="B516" t="str">
        <f>_xlfn.XLOOKUP(drafts_hosts[[#This Row],[hosted_drafts_id]],drafts[id],drafts[title])</f>
        <v>Planet of the Apes Super Draft</v>
      </c>
      <c r="C516" t="s">
        <v>1286</v>
      </c>
      <c r="D516" t="str">
        <f>_xlfn.XLOOKUP(drafts_hosts[[#This Row],[hosts_id]],hosts[id],hosts[host_name])</f>
        <v>Ryan Marker</v>
      </c>
    </row>
    <row r="517" spans="1:4" x14ac:dyDescent="0.25">
      <c r="A517" t="s">
        <v>423</v>
      </c>
      <c r="B517" t="str">
        <f>_xlfn.XLOOKUP(drafts_hosts[[#This Row],[hosted_drafts_id]],drafts[id],drafts[title])</f>
        <v>MTV Movie Awards Best Kiss Winners</v>
      </c>
      <c r="C517" t="s">
        <v>1270</v>
      </c>
      <c r="D517" t="str">
        <f>_xlfn.XLOOKUP(drafts_hosts[[#This Row],[hosts_id]],hosts[id],hosts[host_name])</f>
        <v>Clay Keller</v>
      </c>
    </row>
    <row r="518" spans="1:4" x14ac:dyDescent="0.25">
      <c r="A518" t="s">
        <v>423</v>
      </c>
      <c r="B518" t="str">
        <f>_xlfn.XLOOKUP(drafts_hosts[[#This Row],[hosted_drafts_id]],drafts[id],drafts[title])</f>
        <v>MTV Movie Awards Best Kiss Winners</v>
      </c>
      <c r="C518" t="s">
        <v>1286</v>
      </c>
      <c r="D518" t="str">
        <f>_xlfn.XLOOKUP(drafts_hosts[[#This Row],[hosts_id]],hosts[id],hosts[host_name])</f>
        <v>Ryan Marker</v>
      </c>
    </row>
    <row r="519" spans="1:4" x14ac:dyDescent="0.25">
      <c r="A519" t="s">
        <v>344</v>
      </c>
      <c r="B519" t="str">
        <f>_xlfn.XLOOKUP(drafts_hosts[[#This Row],[hosted_drafts_id]],drafts[id],drafts[title])</f>
        <v>Geena Davis</v>
      </c>
      <c r="C519" t="s">
        <v>1270</v>
      </c>
      <c r="D519" t="str">
        <f>_xlfn.XLOOKUP(drafts_hosts[[#This Row],[hosts_id]],hosts[id],hosts[host_name])</f>
        <v>Clay Keller</v>
      </c>
    </row>
    <row r="520" spans="1:4" x14ac:dyDescent="0.25">
      <c r="A520" t="s">
        <v>344</v>
      </c>
      <c r="B520" t="str">
        <f>_xlfn.XLOOKUP(drafts_hosts[[#This Row],[hosted_drafts_id]],drafts[id],drafts[title])</f>
        <v>Geena Davis</v>
      </c>
      <c r="C520" t="s">
        <v>1269</v>
      </c>
      <c r="D520" t="str">
        <f>_xlfn.XLOOKUP(drafts_hosts[[#This Row],[hosts_id]],hosts[id],hosts[host_name])</f>
        <v>Alonso Duralde</v>
      </c>
    </row>
    <row r="521" spans="1:4" x14ac:dyDescent="0.25">
      <c r="A521" t="s">
        <v>528</v>
      </c>
      <c r="B521" t="str">
        <f>_xlfn.XLOOKUP(drafts_hosts[[#This Row],[hosted_drafts_id]],drafts[id],drafts[title])</f>
        <v>Joel Schumacher mini-Mega</v>
      </c>
      <c r="C521" t="s">
        <v>1270</v>
      </c>
      <c r="D521" t="str">
        <f>_xlfn.XLOOKUP(drafts_hosts[[#This Row],[hosts_id]],hosts[id],hosts[host_name])</f>
        <v>Clay Keller</v>
      </c>
    </row>
    <row r="522" spans="1:4" x14ac:dyDescent="0.25">
      <c r="A522" t="s">
        <v>528</v>
      </c>
      <c r="B522" t="str">
        <f>_xlfn.XLOOKUP(drafts_hosts[[#This Row],[hosted_drafts_id]],drafts[id],drafts[title])</f>
        <v>Joel Schumacher mini-Mega</v>
      </c>
      <c r="C522" t="s">
        <v>1286</v>
      </c>
      <c r="D522" t="str">
        <f>_xlfn.XLOOKUP(drafts_hosts[[#This Row],[hosts_id]],hosts[id],hosts[host_name])</f>
        <v>Ryan Marker</v>
      </c>
    </row>
    <row r="523" spans="1:4" x14ac:dyDescent="0.25">
      <c r="A523" t="s">
        <v>623</v>
      </c>
      <c r="B523" t="str">
        <f>_xlfn.XLOOKUP(drafts_hosts[[#This Row],[hosted_drafts_id]],drafts[id],drafts[title])</f>
        <v>Lesbians mini-Mega</v>
      </c>
      <c r="C523" t="s">
        <v>1270</v>
      </c>
      <c r="D523" t="str">
        <f>_xlfn.XLOOKUP(drafts_hosts[[#This Row],[hosts_id]],hosts[id],hosts[host_name])</f>
        <v>Clay Keller</v>
      </c>
    </row>
    <row r="524" spans="1:4" x14ac:dyDescent="0.25">
      <c r="A524" t="s">
        <v>623</v>
      </c>
      <c r="B524" t="str">
        <f>_xlfn.XLOOKUP(drafts_hosts[[#This Row],[hosted_drafts_id]],drafts[id],drafts[title])</f>
        <v>Lesbians mini-Mega</v>
      </c>
      <c r="C524" t="s">
        <v>1286</v>
      </c>
      <c r="D524" t="str">
        <f>_xlfn.XLOOKUP(drafts_hosts[[#This Row],[hosts_id]],hosts[id],hosts[host_name])</f>
        <v>Ryan Marker</v>
      </c>
    </row>
    <row r="525" spans="1:4" x14ac:dyDescent="0.25">
      <c r="A525" t="s">
        <v>570</v>
      </c>
      <c r="B525" t="str">
        <f>_xlfn.XLOOKUP(drafts_hosts[[#This Row],[hosted_drafts_id]],drafts[id],drafts[title])</f>
        <v>Angela Bassett</v>
      </c>
      <c r="C525" t="s">
        <v>1270</v>
      </c>
      <c r="D525" t="str">
        <f>_xlfn.XLOOKUP(drafts_hosts[[#This Row],[hosts_id]],hosts[id],hosts[host_name])</f>
        <v>Clay Keller</v>
      </c>
    </row>
    <row r="526" spans="1:4" x14ac:dyDescent="0.25">
      <c r="A526" t="s">
        <v>570</v>
      </c>
      <c r="B526" t="str">
        <f>_xlfn.XLOOKUP(drafts_hosts[[#This Row],[hosted_drafts_id]],drafts[id],drafts[title])</f>
        <v>Angela Bassett</v>
      </c>
      <c r="C526" t="s">
        <v>1286</v>
      </c>
      <c r="D526" t="str">
        <f>_xlfn.XLOOKUP(drafts_hosts[[#This Row],[hosts_id]],hosts[id],hosts[host_name])</f>
        <v>Ryan Marker</v>
      </c>
    </row>
    <row r="527" spans="1:4" x14ac:dyDescent="0.25">
      <c r="A527" t="s">
        <v>602</v>
      </c>
      <c r="B527" t="str">
        <f>_xlfn.XLOOKUP(drafts_hosts[[#This Row],[hosted_drafts_id]],drafts[id],drafts[title])</f>
        <v>1939 mini-Mega</v>
      </c>
      <c r="C527" t="s">
        <v>1270</v>
      </c>
      <c r="D527" t="str">
        <f>_xlfn.XLOOKUP(drafts_hosts[[#This Row],[hosts_id]],hosts[id],hosts[host_name])</f>
        <v>Clay Keller</v>
      </c>
    </row>
    <row r="528" spans="1:4" x14ac:dyDescent="0.25">
      <c r="A528" t="s">
        <v>602</v>
      </c>
      <c r="B528" t="str">
        <f>_xlfn.XLOOKUP(drafts_hosts[[#This Row],[hosted_drafts_id]],drafts[id],drafts[title])</f>
        <v>1939 mini-Mega</v>
      </c>
      <c r="C528" t="s">
        <v>1286</v>
      </c>
      <c r="D528" t="str">
        <f>_xlfn.XLOOKUP(drafts_hosts[[#This Row],[hosts_id]],hosts[id],hosts[host_name])</f>
        <v>Ryan Marker</v>
      </c>
    </row>
    <row r="529" spans="1:4" x14ac:dyDescent="0.25">
      <c r="A529" t="s">
        <v>405</v>
      </c>
      <c r="B529" t="str">
        <f>_xlfn.XLOOKUP(drafts_hosts[[#This Row],[hosted_drafts_id]],drafts[id],drafts[title])</f>
        <v>Supernatural Kids</v>
      </c>
      <c r="C529" t="s">
        <v>1270</v>
      </c>
      <c r="D529" t="str">
        <f>_xlfn.XLOOKUP(drafts_hosts[[#This Row],[hosts_id]],hosts[id],hosts[host_name])</f>
        <v>Clay Keller</v>
      </c>
    </row>
    <row r="530" spans="1:4" x14ac:dyDescent="0.25">
      <c r="A530" t="s">
        <v>405</v>
      </c>
      <c r="B530" t="str">
        <f>_xlfn.XLOOKUP(drafts_hosts[[#This Row],[hosted_drafts_id]],drafts[id],drafts[title])</f>
        <v>Supernatural Kids</v>
      </c>
      <c r="C530" t="s">
        <v>1286</v>
      </c>
      <c r="D530" t="str">
        <f>_xlfn.XLOOKUP(drafts_hosts[[#This Row],[hosts_id]],hosts[id],hosts[host_name])</f>
        <v>Ryan Marker</v>
      </c>
    </row>
    <row r="531" spans="1:4" x14ac:dyDescent="0.25">
      <c r="A531" t="s">
        <v>621</v>
      </c>
      <c r="B531" t="str">
        <f>_xlfn.XLOOKUP(drafts_hosts[[#This Row],[hosted_drafts_id]],drafts[id],drafts[title])</f>
        <v>Jean-Claude Van Damme</v>
      </c>
      <c r="C531" t="s">
        <v>1270</v>
      </c>
      <c r="D531" t="str">
        <f>_xlfn.XLOOKUP(drafts_hosts[[#This Row],[hosts_id]],hosts[id],hosts[host_name])</f>
        <v>Clay Keller</v>
      </c>
    </row>
    <row r="532" spans="1:4" x14ac:dyDescent="0.25">
      <c r="A532" t="s">
        <v>621</v>
      </c>
      <c r="B532" t="str">
        <f>_xlfn.XLOOKUP(drafts_hosts[[#This Row],[hosted_drafts_id]],drafts[id],drafts[title])</f>
        <v>Jean-Claude Van Damme</v>
      </c>
      <c r="C532" t="s">
        <v>1286</v>
      </c>
      <c r="D532" t="str">
        <f>_xlfn.XLOOKUP(drafts_hosts[[#This Row],[hosts_id]],hosts[id],hosts[host_name])</f>
        <v>Ryan Marker</v>
      </c>
    </row>
    <row r="533" spans="1:4" x14ac:dyDescent="0.25">
      <c r="A533" t="s">
        <v>375</v>
      </c>
      <c r="B533" t="str">
        <f>_xlfn.XLOOKUP(drafts_hosts[[#This Row],[hosted_drafts_id]],drafts[id],drafts[title])</f>
        <v>Retail Hell</v>
      </c>
      <c r="C533" t="s">
        <v>1270</v>
      </c>
      <c r="D533" t="str">
        <f>_xlfn.XLOOKUP(drafts_hosts[[#This Row],[hosts_id]],hosts[id],hosts[host_name])</f>
        <v>Clay Keller</v>
      </c>
    </row>
    <row r="534" spans="1:4" x14ac:dyDescent="0.25">
      <c r="A534" t="s">
        <v>375</v>
      </c>
      <c r="B534" t="str">
        <f>_xlfn.XLOOKUP(drafts_hosts[[#This Row],[hosted_drafts_id]],drafts[id],drafts[title])</f>
        <v>Retail Hell</v>
      </c>
      <c r="C534" t="s">
        <v>1286</v>
      </c>
      <c r="D534" t="str">
        <f>_xlfn.XLOOKUP(drafts_hosts[[#This Row],[hosts_id]],hosts[id],hosts[host_name])</f>
        <v>Ryan Marker</v>
      </c>
    </row>
    <row r="535" spans="1:4" x14ac:dyDescent="0.25">
      <c r="A535" t="s">
        <v>588</v>
      </c>
      <c r="B535" t="str">
        <f>_xlfn.XLOOKUP(drafts_hosts[[#This Row],[hosted_drafts_id]],drafts[id],drafts[title])</f>
        <v>1994 mini-Mega</v>
      </c>
      <c r="C535" t="s">
        <v>1270</v>
      </c>
      <c r="D535" t="str">
        <f>_xlfn.XLOOKUP(drafts_hosts[[#This Row],[hosts_id]],hosts[id],hosts[host_name])</f>
        <v>Clay Keller</v>
      </c>
    </row>
    <row r="536" spans="1:4" x14ac:dyDescent="0.25">
      <c r="A536" t="s">
        <v>588</v>
      </c>
      <c r="B536" t="str">
        <f>_xlfn.XLOOKUP(drafts_hosts[[#This Row],[hosted_drafts_id]],drafts[id],drafts[title])</f>
        <v>1994 mini-Mega</v>
      </c>
      <c r="C536" t="s">
        <v>1286</v>
      </c>
      <c r="D536" t="str">
        <f>_xlfn.XLOOKUP(drafts_hosts[[#This Row],[hosts_id]],hosts[id],hosts[host_name])</f>
        <v>Ryan Marker</v>
      </c>
    </row>
    <row r="537" spans="1:4" x14ac:dyDescent="0.25">
      <c r="A537" t="s">
        <v>588</v>
      </c>
      <c r="B537" t="str">
        <f>_xlfn.XLOOKUP(drafts_hosts[[#This Row],[hosted_drafts_id]],drafts[id],drafts[title])</f>
        <v>1994 mini-Mega</v>
      </c>
      <c r="C537" t="s">
        <v>1283</v>
      </c>
      <c r="D537" t="str">
        <f>_xlfn.XLOOKUP(drafts_hosts[[#This Row],[hosts_id]],hosts[id],hosts[host_name])</f>
        <v>Frank Berman</v>
      </c>
    </row>
    <row r="538" spans="1:4" x14ac:dyDescent="0.25">
      <c r="A538" t="s">
        <v>144</v>
      </c>
      <c r="B538" t="str">
        <f>_xlfn.XLOOKUP(drafts_hosts[[#This Row],[hosted_drafts_id]],drafts[id],drafts[title])</f>
        <v>Michael Mann Super Draft</v>
      </c>
      <c r="C538" t="s">
        <v>1270</v>
      </c>
      <c r="D538" t="str">
        <f>_xlfn.XLOOKUP(drafts_hosts[[#This Row],[hosts_id]],hosts[id],hosts[host_name])</f>
        <v>Clay Keller</v>
      </c>
    </row>
    <row r="539" spans="1:4" x14ac:dyDescent="0.25">
      <c r="A539" t="s">
        <v>144</v>
      </c>
      <c r="B539" t="str">
        <f>_xlfn.XLOOKUP(drafts_hosts[[#This Row],[hosted_drafts_id]],drafts[id],drafts[title])</f>
        <v>Michael Mann Super Draft</v>
      </c>
      <c r="C539" t="s">
        <v>1286</v>
      </c>
      <c r="D539" t="str">
        <f>_xlfn.XLOOKUP(drafts_hosts[[#This Row],[hosts_id]],hosts[id],hosts[host_name])</f>
        <v>Ryan Marker</v>
      </c>
    </row>
    <row r="540" spans="1:4" x14ac:dyDescent="0.25">
      <c r="A540" t="s">
        <v>46</v>
      </c>
      <c r="B540" t="str">
        <f>_xlfn.XLOOKUP(drafts_hosts[[#This Row],[hosted_drafts_id]],drafts[id],drafts[title])</f>
        <v>Castaways</v>
      </c>
      <c r="C540" t="s">
        <v>1270</v>
      </c>
      <c r="D540" t="str">
        <f>_xlfn.XLOOKUP(drafts_hosts[[#This Row],[hosts_id]],hosts[id],hosts[host_name])</f>
        <v>Clay Keller</v>
      </c>
    </row>
    <row r="541" spans="1:4" x14ac:dyDescent="0.25">
      <c r="A541" t="s">
        <v>46</v>
      </c>
      <c r="B541" t="str">
        <f>_xlfn.XLOOKUP(drafts_hosts[[#This Row],[hosted_drafts_id]],drafts[id],drafts[title])</f>
        <v>Castaways</v>
      </c>
      <c r="C541" t="s">
        <v>1286</v>
      </c>
      <c r="D541" t="str">
        <f>_xlfn.XLOOKUP(drafts_hosts[[#This Row],[hosts_id]],hosts[id],hosts[host_name])</f>
        <v>Ryan Marker</v>
      </c>
    </row>
    <row r="542" spans="1:4" x14ac:dyDescent="0.25">
      <c r="A542" t="s">
        <v>473</v>
      </c>
      <c r="B542" t="str">
        <f>_xlfn.XLOOKUP(drafts_hosts[[#This Row],[hosted_drafts_id]],drafts[id],drafts[title])</f>
        <v>Michael Crichton Super Draft</v>
      </c>
      <c r="C542" t="s">
        <v>1288</v>
      </c>
      <c r="D542" t="str">
        <f>_xlfn.XLOOKUP(drafts_hosts[[#This Row],[hosts_id]],hosts[id],hosts[host_name])</f>
        <v>Bryan Cogman</v>
      </c>
    </row>
    <row r="543" spans="1:4" x14ac:dyDescent="0.25">
      <c r="A543" t="s">
        <v>417</v>
      </c>
      <c r="B543" t="str">
        <f>_xlfn.XLOOKUP(drafts_hosts[[#This Row],[hosted_drafts_id]],drafts[id],drafts[title])</f>
        <v>Elmore Leonard</v>
      </c>
      <c r="C543" t="s">
        <v>1270</v>
      </c>
      <c r="D543" t="str">
        <f>_xlfn.XLOOKUP(drafts_hosts[[#This Row],[hosts_id]],hosts[id],hosts[host_name])</f>
        <v>Clay Keller</v>
      </c>
    </row>
    <row r="544" spans="1:4" x14ac:dyDescent="0.25">
      <c r="A544" t="s">
        <v>417</v>
      </c>
      <c r="B544" t="str">
        <f>_xlfn.XLOOKUP(drafts_hosts[[#This Row],[hosted_drafts_id]],drafts[id],drafts[title])</f>
        <v>Elmore Leonard</v>
      </c>
      <c r="C544" t="s">
        <v>1276</v>
      </c>
      <c r="D544" t="str">
        <f>_xlfn.XLOOKUP(drafts_hosts[[#This Row],[hosts_id]],hosts[id],hosts[host_name])</f>
        <v>Darren Franich</v>
      </c>
    </row>
    <row r="545" spans="1:4" x14ac:dyDescent="0.25">
      <c r="A545" t="s">
        <v>38</v>
      </c>
      <c r="B545" t="str">
        <f>_xlfn.XLOOKUP(drafts_hosts[[#This Row],[hosted_drafts_id]],drafts[id],drafts[title])</f>
        <v>'90s Sports mini-Mega</v>
      </c>
      <c r="C545" t="s">
        <v>1270</v>
      </c>
      <c r="D545" t="str">
        <f>_xlfn.XLOOKUP(drafts_hosts[[#This Row],[hosts_id]],hosts[id],hosts[host_name])</f>
        <v>Clay Keller</v>
      </c>
    </row>
    <row r="546" spans="1:4" x14ac:dyDescent="0.25">
      <c r="A546" t="s">
        <v>38</v>
      </c>
      <c r="B546" t="str">
        <f>_xlfn.XLOOKUP(drafts_hosts[[#This Row],[hosted_drafts_id]],drafts[id],drafts[title])</f>
        <v>'90s Sports mini-Mega</v>
      </c>
      <c r="C546" t="s">
        <v>1286</v>
      </c>
      <c r="D546" t="str">
        <f>_xlfn.XLOOKUP(drafts_hosts[[#This Row],[hosts_id]],hosts[id],hosts[host_name])</f>
        <v>Ryan Marker</v>
      </c>
    </row>
    <row r="547" spans="1:4" x14ac:dyDescent="0.25">
      <c r="A547" t="s">
        <v>627</v>
      </c>
      <c r="B547" t="str">
        <f>_xlfn.XLOOKUP(drafts_hosts[[#This Row],[hosted_drafts_id]],drafts[id],drafts[title])</f>
        <v>Patricia Highsmith</v>
      </c>
      <c r="C547" t="s">
        <v>1270</v>
      </c>
      <c r="D547" t="str">
        <f>_xlfn.XLOOKUP(drafts_hosts[[#This Row],[hosts_id]],hosts[id],hosts[host_name])</f>
        <v>Clay Keller</v>
      </c>
    </row>
    <row r="548" spans="1:4" x14ac:dyDescent="0.25">
      <c r="A548" t="s">
        <v>627</v>
      </c>
      <c r="B548" t="str">
        <f>_xlfn.XLOOKUP(drafts_hosts[[#This Row],[hosted_drafts_id]],drafts[id],drafts[title])</f>
        <v>Patricia Highsmith</v>
      </c>
      <c r="C548" t="s">
        <v>1286</v>
      </c>
      <c r="D548" t="str">
        <f>_xlfn.XLOOKUP(drafts_hosts[[#This Row],[hosts_id]],hosts[id],hosts[host_name])</f>
        <v>Ryan Marker</v>
      </c>
    </row>
    <row r="549" spans="1:4" x14ac:dyDescent="0.25">
      <c r="A549" t="s">
        <v>619</v>
      </c>
      <c r="B549" t="str">
        <f>_xlfn.XLOOKUP(drafts_hosts[[#This Row],[hosted_drafts_id]],drafts[id],drafts[title])</f>
        <v>Bookstore &amp; Library Movies</v>
      </c>
      <c r="C549" t="s">
        <v>1270</v>
      </c>
      <c r="D549" t="str">
        <f>_xlfn.XLOOKUP(drafts_hosts[[#This Row],[hosts_id]],hosts[id],hosts[host_name])</f>
        <v>Clay Keller</v>
      </c>
    </row>
    <row r="550" spans="1:4" x14ac:dyDescent="0.25">
      <c r="A550" t="s">
        <v>478</v>
      </c>
      <c r="B550" t="str">
        <f>_xlfn.XLOOKUP(drafts_hosts[[#This Row],[hosted_drafts_id]],drafts[id],drafts[title])</f>
        <v>1977 Horror</v>
      </c>
      <c r="C550" t="s">
        <v>1270</v>
      </c>
      <c r="D550" t="str">
        <f>_xlfn.XLOOKUP(drafts_hosts[[#This Row],[hosts_id]],hosts[id],hosts[host_name])</f>
        <v>Clay Keller</v>
      </c>
    </row>
    <row r="551" spans="1:4" x14ac:dyDescent="0.25">
      <c r="A551" t="s">
        <v>478</v>
      </c>
      <c r="B551" t="str">
        <f>_xlfn.XLOOKUP(drafts_hosts[[#This Row],[hosted_drafts_id]],drafts[id],drafts[title])</f>
        <v>1977 Horror</v>
      </c>
      <c r="C551" t="s">
        <v>1286</v>
      </c>
      <c r="D551" t="str">
        <f>_xlfn.XLOOKUP(drafts_hosts[[#This Row],[hosts_id]],hosts[id],hosts[host_name])</f>
        <v>Ryan Marker</v>
      </c>
    </row>
    <row r="552" spans="1:4" x14ac:dyDescent="0.25">
      <c r="A552" t="s">
        <v>709</v>
      </c>
      <c r="B552" t="str">
        <f>_xlfn.XLOOKUP(drafts_hosts[[#This Row],[hosted_drafts_id]],drafts[id],drafts[title])</f>
        <v>Erotic Horror</v>
      </c>
      <c r="C552" t="s">
        <v>1270</v>
      </c>
      <c r="D552" t="str">
        <f>_xlfn.XLOOKUP(drafts_hosts[[#This Row],[hosts_id]],hosts[id],hosts[host_name])</f>
        <v>Clay Keller</v>
      </c>
    </row>
    <row r="553" spans="1:4" x14ac:dyDescent="0.25">
      <c r="A553" t="s">
        <v>709</v>
      </c>
      <c r="B553" t="str">
        <f>_xlfn.XLOOKUP(drafts_hosts[[#This Row],[hosted_drafts_id]],drafts[id],drafts[title])</f>
        <v>Erotic Horror</v>
      </c>
      <c r="C553" t="s">
        <v>1286</v>
      </c>
      <c r="D553" t="str">
        <f>_xlfn.XLOOKUP(drafts_hosts[[#This Row],[hosts_id]],hosts[id],hosts[host_name])</f>
        <v>Ryan Marker</v>
      </c>
    </row>
    <row r="554" spans="1:4" x14ac:dyDescent="0.25">
      <c r="A554" t="s">
        <v>608</v>
      </c>
      <c r="B554" t="str">
        <f>_xlfn.XLOOKUP(drafts_hosts[[#This Row],[hosted_drafts_id]],drafts[id],drafts[title])</f>
        <v>Rural Horror</v>
      </c>
      <c r="C554" t="s">
        <v>1270</v>
      </c>
      <c r="D554" t="str">
        <f>_xlfn.XLOOKUP(drafts_hosts[[#This Row],[hosts_id]],hosts[id],hosts[host_name])</f>
        <v>Clay Keller</v>
      </c>
    </row>
    <row r="555" spans="1:4" x14ac:dyDescent="0.25">
      <c r="A555" t="s">
        <v>608</v>
      </c>
      <c r="B555" t="str">
        <f>_xlfn.XLOOKUP(drafts_hosts[[#This Row],[hosted_drafts_id]],drafts[id],drafts[title])</f>
        <v>Rural Horror</v>
      </c>
      <c r="C555" t="s">
        <v>1286</v>
      </c>
      <c r="D555" t="str">
        <f>_xlfn.XLOOKUP(drafts_hosts[[#This Row],[hosts_id]],hosts[id],hosts[host_name])</f>
        <v>Ryan Marker</v>
      </c>
    </row>
    <row r="556" spans="1:4" x14ac:dyDescent="0.25">
      <c r="A556" s="1" t="s">
        <v>350</v>
      </c>
      <c r="B556" t="str">
        <f>_xlfn.XLOOKUP(drafts_hosts[[#This Row],[hosted_drafts_id]],drafts[id],drafts[title])</f>
        <v>Classic Hammer Horror mini-Mega</v>
      </c>
      <c r="C556" t="s">
        <v>1270</v>
      </c>
      <c r="D556" t="str">
        <f>_xlfn.XLOOKUP(drafts_hosts[[#This Row],[hosts_id]],hosts[id],hosts[host_name])</f>
        <v>Clay Keller</v>
      </c>
    </row>
    <row r="557" spans="1:4" x14ac:dyDescent="0.25">
      <c r="A557" s="1" t="s">
        <v>350</v>
      </c>
      <c r="B557" t="str">
        <f>_xlfn.XLOOKUP(drafts_hosts[[#This Row],[hosted_drafts_id]],drafts[id],drafts[title])</f>
        <v>Classic Hammer Horror mini-Mega</v>
      </c>
      <c r="C557" t="s">
        <v>1286</v>
      </c>
      <c r="D557" t="str">
        <f>_xlfn.XLOOKUP(drafts_hosts[[#This Row],[hosts_id]],hosts[id],hosts[host_name])</f>
        <v>Ryan Marker</v>
      </c>
    </row>
    <row r="558" spans="1:4" x14ac:dyDescent="0.25">
      <c r="A558" t="s">
        <v>296</v>
      </c>
      <c r="B558" t="str">
        <f>_xlfn.XLOOKUP(drafts_hosts[[#This Row],[hosted_drafts_id]],drafts[id],drafts[title])</f>
        <v>Alfred Hitchcock Mega Draft</v>
      </c>
      <c r="C558" t="s">
        <v>1270</v>
      </c>
      <c r="D558" t="str">
        <f>_xlfn.XLOOKUP(drafts_hosts[[#This Row],[hosts_id]],hosts[id],hosts[host_name])</f>
        <v>Clay Keller</v>
      </c>
    </row>
    <row r="559" spans="1:4" x14ac:dyDescent="0.25">
      <c r="A559" t="s">
        <v>296</v>
      </c>
      <c r="B559" t="str">
        <f>_xlfn.XLOOKUP(drafts_hosts[[#This Row],[hosted_drafts_id]],drafts[id],drafts[title])</f>
        <v>Alfred Hitchcock Mega Draft</v>
      </c>
      <c r="C559" t="s">
        <v>1286</v>
      </c>
      <c r="D559" t="str">
        <f>_xlfn.XLOOKUP(drafts_hosts[[#This Row],[hosts_id]],hosts[id],hosts[host_name])</f>
        <v>Ryan Marker</v>
      </c>
    </row>
    <row r="560" spans="1:4" x14ac:dyDescent="0.25">
      <c r="A560" t="s">
        <v>296</v>
      </c>
      <c r="B560" t="str">
        <f>_xlfn.XLOOKUP(drafts_hosts[[#This Row],[hosted_drafts_id]],drafts[id],drafts[title])</f>
        <v>Alfred Hitchcock Mega Draft</v>
      </c>
      <c r="C560" t="s">
        <v>1300</v>
      </c>
      <c r="D560" t="str">
        <f>_xlfn.XLOOKUP(drafts_hosts[[#This Row],[hosts_id]],hosts[id],hosts[host_name])</f>
        <v>Drea Clark</v>
      </c>
    </row>
    <row r="561" spans="1:4" x14ac:dyDescent="0.25">
      <c r="A561" t="s">
        <v>616</v>
      </c>
      <c r="B561" t="str">
        <f>_xlfn.XLOOKUP(drafts_hosts[[#This Row],[hosted_drafts_id]],drafts[id],drafts[title])</f>
        <v>François Truffaut Super Draft</v>
      </c>
      <c r="C561" t="s">
        <v>1285</v>
      </c>
      <c r="D561" t="str">
        <f>_xlfn.XLOOKUP(drafts_hosts[[#This Row],[hosts_id]],hosts[id],hosts[host_name])</f>
        <v>Billy Ray Brewton</v>
      </c>
    </row>
    <row r="562" spans="1:4" x14ac:dyDescent="0.25">
      <c r="A562" t="s">
        <v>540</v>
      </c>
      <c r="B562" t="str">
        <f>_xlfn.XLOOKUP(drafts_hosts[[#This Row],[hosted_drafts_id]],drafts[id],drafts[title])</f>
        <v>Holiday Horror (Non Christmas &amp; Halloween)</v>
      </c>
      <c r="C562" t="s">
        <v>1270</v>
      </c>
      <c r="D562" t="str">
        <f>_xlfn.XLOOKUP(drafts_hosts[[#This Row],[hosts_id]],hosts[id],hosts[host_name])</f>
        <v>Clay Keller</v>
      </c>
    </row>
    <row r="563" spans="1:4" x14ac:dyDescent="0.25">
      <c r="A563" t="s">
        <v>540</v>
      </c>
      <c r="B563" t="str">
        <f>_xlfn.XLOOKUP(drafts_hosts[[#This Row],[hosted_drafts_id]],drafts[id],drafts[title])</f>
        <v>Holiday Horror (Non Christmas &amp; Halloween)</v>
      </c>
      <c r="C563" t="s">
        <v>1286</v>
      </c>
      <c r="D563" t="str">
        <f>_xlfn.XLOOKUP(drafts_hosts[[#This Row],[hosts_id]],hosts[id],hosts[host_name])</f>
        <v>Ryan Marker</v>
      </c>
    </row>
    <row r="564" spans="1:4" x14ac:dyDescent="0.25">
      <c r="A564" t="s">
        <v>238</v>
      </c>
      <c r="B564" t="str">
        <f>_xlfn.XLOOKUP(drafts_hosts[[#This Row],[hosted_drafts_id]],drafts[id],drafts[title])</f>
        <v>Charlie Kaufman Super Draft</v>
      </c>
      <c r="C564" t="s">
        <v>1270</v>
      </c>
      <c r="D564" t="str">
        <f>_xlfn.XLOOKUP(drafts_hosts[[#This Row],[hosts_id]],hosts[id],hosts[host_name])</f>
        <v>Clay Keller</v>
      </c>
    </row>
    <row r="565" spans="1:4" x14ac:dyDescent="0.25">
      <c r="A565" t="s">
        <v>238</v>
      </c>
      <c r="B565" t="str">
        <f>_xlfn.XLOOKUP(drafts_hosts[[#This Row],[hosted_drafts_id]],drafts[id],drafts[title])</f>
        <v>Charlie Kaufman Super Draft</v>
      </c>
      <c r="C565" t="s">
        <v>1286</v>
      </c>
      <c r="D565" t="str">
        <f>_xlfn.XLOOKUP(drafts_hosts[[#This Row],[hosts_id]],hosts[id],hosts[host_name])</f>
        <v>Ryan Marker</v>
      </c>
    </row>
    <row r="566" spans="1:4" x14ac:dyDescent="0.25">
      <c r="A566" t="s">
        <v>238</v>
      </c>
      <c r="B566" t="str">
        <f>_xlfn.XLOOKUP(drafts_hosts[[#This Row],[hosted_drafts_id]],drafts[id],drafts[title])</f>
        <v>Charlie Kaufman Super Draft</v>
      </c>
      <c r="C566" t="s">
        <v>1289</v>
      </c>
      <c r="D566" t="str">
        <f>_xlfn.XLOOKUP(drafts_hosts[[#This Row],[hosts_id]],hosts[id],hosts[host_name])</f>
        <v>Mark Rozeman</v>
      </c>
    </row>
    <row r="567" spans="1:4" x14ac:dyDescent="0.25">
      <c r="A567" t="s">
        <v>469</v>
      </c>
      <c r="B567" t="str">
        <f>_xlfn.XLOOKUP(drafts_hosts[[#This Row],[hosted_drafts_id]],drafts[id],drafts[title])</f>
        <v>Whit Stillman mini-Super Draft</v>
      </c>
      <c r="C567" t="s">
        <v>1288</v>
      </c>
      <c r="D567" t="str">
        <f>_xlfn.XLOOKUP(drafts_hosts[[#This Row],[hosts_id]],hosts[id],hosts[host_name])</f>
        <v>Bryan Cogman</v>
      </c>
    </row>
    <row r="568" spans="1:4" x14ac:dyDescent="0.25">
      <c r="A568" t="s">
        <v>381</v>
      </c>
      <c r="B568" t="str">
        <f>_xlfn.XLOOKUP(drafts_hosts[[#This Row],[hosted_drafts_id]],drafts[id],drafts[title])</f>
        <v>1999 mini-Mega</v>
      </c>
      <c r="C568" t="s">
        <v>1270</v>
      </c>
      <c r="D568" t="str">
        <f>_xlfn.XLOOKUP(drafts_hosts[[#This Row],[hosts_id]],hosts[id],hosts[host_name])</f>
        <v>Clay Keller</v>
      </c>
    </row>
    <row r="569" spans="1:4" x14ac:dyDescent="0.25">
      <c r="A569" t="s">
        <v>381</v>
      </c>
      <c r="B569" t="str">
        <f>_xlfn.XLOOKUP(drafts_hosts[[#This Row],[hosted_drafts_id]],drafts[id],drafts[title])</f>
        <v>1999 mini-Mega</v>
      </c>
      <c r="C569" t="s">
        <v>1301</v>
      </c>
      <c r="D569" t="str">
        <f>_xlfn.XLOOKUP(drafts_hosts[[#This Row],[hosts_id]],hosts[id],hosts[host_name])</f>
        <v>Jordan Crucchiola</v>
      </c>
    </row>
    <row r="570" spans="1:4" x14ac:dyDescent="0.25">
      <c r="A570" t="s">
        <v>163</v>
      </c>
      <c r="B570" t="str">
        <f>_xlfn.XLOOKUP(drafts_hosts[[#This Row],[hosted_drafts_id]],drafts[id],drafts[title])</f>
        <v>Sofia Coppola Super Draft</v>
      </c>
      <c r="C570" t="s">
        <v>1270</v>
      </c>
      <c r="D570" t="str">
        <f>_xlfn.XLOOKUP(drafts_hosts[[#This Row],[hosts_id]],hosts[id],hosts[host_name])</f>
        <v>Clay Keller</v>
      </c>
    </row>
    <row r="571" spans="1:4" x14ac:dyDescent="0.25">
      <c r="A571" t="s">
        <v>163</v>
      </c>
      <c r="B571" t="str">
        <f>_xlfn.XLOOKUP(drafts_hosts[[#This Row],[hosted_drafts_id]],drafts[id],drafts[title])</f>
        <v>Sofia Coppola Super Draft</v>
      </c>
      <c r="C571" t="s">
        <v>1286</v>
      </c>
      <c r="D571" t="str">
        <f>_xlfn.XLOOKUP(drafts_hosts[[#This Row],[hosts_id]],hosts[id],hosts[host_name])</f>
        <v>Ryan Marker</v>
      </c>
    </row>
    <row r="572" spans="1:4" x14ac:dyDescent="0.25">
      <c r="A572" t="s">
        <v>685</v>
      </c>
      <c r="B572" t="str">
        <f>_xlfn.XLOOKUP(drafts_hosts[[#This Row],[hosted_drafts_id]],drafts[id],drafts[title])</f>
        <v>Francis Ford Coppola Super Draft</v>
      </c>
      <c r="C572" t="s">
        <v>1270</v>
      </c>
      <c r="D572" t="str">
        <f>_xlfn.XLOOKUP(drafts_hosts[[#This Row],[hosts_id]],hosts[id],hosts[host_name])</f>
        <v>Clay Keller</v>
      </c>
    </row>
    <row r="573" spans="1:4" x14ac:dyDescent="0.25">
      <c r="A573" t="s">
        <v>685</v>
      </c>
      <c r="B573" t="str">
        <f>_xlfn.XLOOKUP(drafts_hosts[[#This Row],[hosted_drafts_id]],drafts[id],drafts[title])</f>
        <v>Francis Ford Coppola Super Draft</v>
      </c>
      <c r="C573" t="s">
        <v>1288</v>
      </c>
      <c r="D573" t="str">
        <f>_xlfn.XLOOKUP(drafts_hosts[[#This Row],[hosts_id]],hosts[id],hosts[host_name])</f>
        <v>Bryan Cogman</v>
      </c>
    </row>
    <row r="574" spans="1:4" x14ac:dyDescent="0.25">
      <c r="A574" t="s">
        <v>685</v>
      </c>
      <c r="B574" t="str">
        <f>_xlfn.XLOOKUP(drafts_hosts[[#This Row],[hosted_drafts_id]],drafts[id],drafts[title])</f>
        <v>Francis Ford Coppola Super Draft</v>
      </c>
      <c r="C574" t="s">
        <v>1286</v>
      </c>
      <c r="D574" t="str">
        <f>_xlfn.XLOOKUP(drafts_hosts[[#This Row],[hosts_id]],hosts[id],hosts[host_name])</f>
        <v>Ryan Marker</v>
      </c>
    </row>
    <row r="575" spans="1:4" x14ac:dyDescent="0.25">
      <c r="A575" t="s">
        <v>262</v>
      </c>
      <c r="B575" t="str">
        <f>_xlfn.XLOOKUP(drafts_hosts[[#This Row],[hosted_drafts_id]],drafts[id],drafts[title])</f>
        <v>American Zoetrope</v>
      </c>
      <c r="C575" t="s">
        <v>1270</v>
      </c>
      <c r="D575" t="str">
        <f>_xlfn.XLOOKUP(drafts_hosts[[#This Row],[hosts_id]],hosts[id],hosts[host_name])</f>
        <v>Clay Keller</v>
      </c>
    </row>
    <row r="576" spans="1:4" x14ac:dyDescent="0.25">
      <c r="A576" t="s">
        <v>439</v>
      </c>
      <c r="B576" t="str">
        <f>_xlfn.XLOOKUP(drafts_hosts[[#This Row],[hosted_drafts_id]],drafts[id],drafts[title])</f>
        <v>Internet Horror</v>
      </c>
      <c r="C576" t="s">
        <v>1270</v>
      </c>
      <c r="D576" t="str">
        <f>_xlfn.XLOOKUP(drafts_hosts[[#This Row],[hosts_id]],hosts[id],hosts[host_name])</f>
        <v>Clay Keller</v>
      </c>
    </row>
    <row r="577" spans="1:4" x14ac:dyDescent="0.25">
      <c r="A577" t="s">
        <v>439</v>
      </c>
      <c r="B577" t="str">
        <f>_xlfn.XLOOKUP(drafts_hosts[[#This Row],[hosted_drafts_id]],drafts[id],drafts[title])</f>
        <v>Internet Horror</v>
      </c>
      <c r="C577" t="s">
        <v>1286</v>
      </c>
      <c r="D577" t="str">
        <f>_xlfn.XLOOKUP(drafts_hosts[[#This Row],[hosts_id]],hosts[id],hosts[host_name])</f>
        <v>Ryan Marker</v>
      </c>
    </row>
    <row r="578" spans="1:4" x14ac:dyDescent="0.25">
      <c r="A578" t="s">
        <v>439</v>
      </c>
      <c r="B578" t="str">
        <f>_xlfn.XLOOKUP(drafts_hosts[[#This Row],[hosted_drafts_id]],drafts[id],drafts[title])</f>
        <v>Internet Horror</v>
      </c>
      <c r="C578" t="s">
        <v>1302</v>
      </c>
      <c r="D578" t="str">
        <f>_xlfn.XLOOKUP(drafts_hosts[[#This Row],[hosts_id]],hosts[id],hosts[host_name])</f>
        <v>Matt Mercer</v>
      </c>
    </row>
    <row r="579" spans="1:4" x14ac:dyDescent="0.25">
      <c r="A579" t="s">
        <v>96</v>
      </c>
      <c r="B579" t="str">
        <f>_xlfn.XLOOKUP(drafts_hosts[[#This Row],[hosted_drafts_id]],drafts[id],drafts[title])</f>
        <v>Vincente Minnelli</v>
      </c>
      <c r="C579" t="s">
        <v>1270</v>
      </c>
      <c r="D579" t="str">
        <f>_xlfn.XLOOKUP(drafts_hosts[[#This Row],[hosts_id]],hosts[id],hosts[host_name])</f>
        <v>Clay Keller</v>
      </c>
    </row>
    <row r="580" spans="1:4" x14ac:dyDescent="0.25">
      <c r="A580" t="s">
        <v>96</v>
      </c>
      <c r="B580" t="str">
        <f>_xlfn.XLOOKUP(drafts_hosts[[#This Row],[hosted_drafts_id]],drafts[id],drafts[title])</f>
        <v>Vincente Minnelli</v>
      </c>
      <c r="C580" t="s">
        <v>1286</v>
      </c>
      <c r="D580" t="str">
        <f>_xlfn.XLOOKUP(drafts_hosts[[#This Row],[hosts_id]],hosts[id],hosts[host_name])</f>
        <v>Ryan Marker</v>
      </c>
    </row>
    <row r="581" spans="1:4" x14ac:dyDescent="0.25">
      <c r="A581" t="s">
        <v>96</v>
      </c>
      <c r="B581" t="str">
        <f>_xlfn.XLOOKUP(drafts_hosts[[#This Row],[hosted_drafts_id]],drafts[id],drafts[title])</f>
        <v>Vincente Minnelli</v>
      </c>
      <c r="C581" t="s">
        <v>1303</v>
      </c>
      <c r="D581" t="str">
        <f>_xlfn.XLOOKUP(drafts_hosts[[#This Row],[hosts_id]],hosts[id],hosts[host_name])</f>
        <v>Eric Darling</v>
      </c>
    </row>
    <row r="582" spans="1:4" x14ac:dyDescent="0.25">
      <c r="A582" t="s">
        <v>120</v>
      </c>
      <c r="B582" t="str">
        <f>_xlfn.XLOOKUP(drafts_hosts[[#This Row],[hosted_drafts_id]],drafts[id],drafts[title])</f>
        <v>2024 Mega Draft</v>
      </c>
      <c r="C582" t="s">
        <v>1270</v>
      </c>
      <c r="D582" t="str">
        <f>_xlfn.XLOOKUP(drafts_hosts[[#This Row],[hosts_id]],hosts[id],hosts[host_name])</f>
        <v>Clay Keller</v>
      </c>
    </row>
    <row r="583" spans="1:4" x14ac:dyDescent="0.25">
      <c r="A583" t="s">
        <v>544</v>
      </c>
      <c r="B583" t="str">
        <f>_xlfn.XLOOKUP(drafts_hosts[[#This Row],[hosted_drafts_id]],drafts[id],drafts[title])</f>
        <v>Vacation Horror</v>
      </c>
      <c r="C583" t="s">
        <v>1270</v>
      </c>
      <c r="D583" t="str">
        <f>_xlfn.XLOOKUP(drafts_hosts[[#This Row],[hosts_id]],hosts[id],hosts[host_name])</f>
        <v>Clay Keller</v>
      </c>
    </row>
    <row r="584" spans="1:4" x14ac:dyDescent="0.25">
      <c r="A584" t="s">
        <v>544</v>
      </c>
      <c r="B584" t="str">
        <f>_xlfn.XLOOKUP(drafts_hosts[[#This Row],[hosted_drafts_id]],drafts[id],drafts[title])</f>
        <v>Vacation Horror</v>
      </c>
      <c r="C584" t="s">
        <v>1286</v>
      </c>
      <c r="D584" t="str">
        <f>_xlfn.XLOOKUP(drafts_hosts[[#This Row],[hosts_id]],hosts[id],hosts[host_name])</f>
        <v>Ryan Marker</v>
      </c>
    </row>
    <row r="585" spans="1:4" x14ac:dyDescent="0.25">
      <c r="A585" s="4" t="s">
        <v>15657</v>
      </c>
      <c r="B585" t="str">
        <f>_xlfn.XLOOKUP(drafts_hosts[[#This Row],[hosted_drafts_id]],drafts[id],drafts[title])</f>
        <v>Texas Chainsaw Massacre Super Draft</v>
      </c>
      <c r="C585" t="s">
        <v>1270</v>
      </c>
      <c r="D585" t="str">
        <f>_xlfn.XLOOKUP(drafts_hosts[[#This Row],[hosts_id]],hosts[id],hosts[host_name])</f>
        <v>Clay Keller</v>
      </c>
    </row>
    <row r="586" spans="1:4" x14ac:dyDescent="0.25">
      <c r="A586" s="4" t="s">
        <v>15657</v>
      </c>
      <c r="B586" t="str">
        <f>_xlfn.XLOOKUP(drafts_hosts[[#This Row],[hosted_drafts_id]],drafts[id],drafts[title])</f>
        <v>Texas Chainsaw Massacre Super Draft</v>
      </c>
      <c r="C586" t="s">
        <v>1286</v>
      </c>
      <c r="D586" t="str">
        <f>_xlfn.XLOOKUP(drafts_hosts[[#This Row],[hosts_id]],hosts[id],hosts[host_name])</f>
        <v>Ryan Marker</v>
      </c>
    </row>
    <row r="587" spans="1:4" x14ac:dyDescent="0.25">
      <c r="A587" s="4" t="s">
        <v>15657</v>
      </c>
      <c r="B587" t="str">
        <f>_xlfn.XLOOKUP(drafts_hosts[[#This Row],[hosted_drafts_id]],drafts[id],drafts[title])</f>
        <v>Texas Chainsaw Massacre Super Draft</v>
      </c>
      <c r="C587" t="s">
        <v>1293</v>
      </c>
      <c r="D587" t="str">
        <f>_xlfn.XLOOKUP(drafts_hosts[[#This Row],[hosts_id]],hosts[id],hosts[host_name])</f>
        <v>Phil Nobile Jr.</v>
      </c>
    </row>
    <row r="588" spans="1:4" x14ac:dyDescent="0.25">
      <c r="A588" t="s">
        <v>171</v>
      </c>
      <c r="B588" t="str">
        <f>_xlfn.XLOOKUP(drafts_hosts[[#This Row],[hosted_drafts_id]],drafts[id],drafts[title])</f>
        <v>Timothée Chalamet</v>
      </c>
      <c r="C588" t="s">
        <v>1270</v>
      </c>
      <c r="D588" t="str">
        <f>_xlfn.XLOOKUP(drafts_hosts[[#This Row],[hosts_id]],hosts[id],hosts[host_name])</f>
        <v>Clay Keller</v>
      </c>
    </row>
    <row r="589" spans="1:4" x14ac:dyDescent="0.25">
      <c r="A589" t="s">
        <v>171</v>
      </c>
      <c r="B589" t="str">
        <f>_xlfn.XLOOKUP(drafts_hosts[[#This Row],[hosted_drafts_id]],drafts[id],drafts[title])</f>
        <v>Timothée Chalamet</v>
      </c>
      <c r="C589" t="s">
        <v>1286</v>
      </c>
      <c r="D589" t="str">
        <f>_xlfn.XLOOKUP(drafts_hosts[[#This Row],[hosts_id]],hosts[id],hosts[host_name])</f>
        <v>Ryan Marker</v>
      </c>
    </row>
    <row r="590" spans="1:4" x14ac:dyDescent="0.25">
      <c r="A590" t="s">
        <v>639</v>
      </c>
      <c r="B590" t="str">
        <f>_xlfn.XLOOKUP(drafts_hosts[[#This Row],[hosted_drafts_id]],drafts[id],drafts[title])</f>
        <v>Pirates of the Caribbean mini-Super Draft</v>
      </c>
      <c r="C590" t="s">
        <v>1276</v>
      </c>
      <c r="D590" t="str">
        <f>_xlfn.XLOOKUP(drafts_hosts[[#This Row],[hosts_id]],hosts[id],hosts[host_name])</f>
        <v>Darren Franich</v>
      </c>
    </row>
    <row r="591" spans="1:4" x14ac:dyDescent="0.25">
      <c r="A591" t="s">
        <v>750</v>
      </c>
      <c r="B591" t="str">
        <f>_xlfn.XLOOKUP(drafts_hosts[[#This Row],[hosted_drafts_id]],drafts[id],drafts[title])</f>
        <v>Twilight mini-Super Draft</v>
      </c>
      <c r="C591" t="s">
        <v>1276</v>
      </c>
      <c r="D591" t="str">
        <f>_xlfn.XLOOKUP(drafts_hosts[[#This Row],[hosts_id]],hosts[id],hosts[host_name])</f>
        <v>Darren Franich</v>
      </c>
    </row>
    <row r="592" spans="1:4" x14ac:dyDescent="0.25">
      <c r="A592" t="s">
        <v>346</v>
      </c>
      <c r="B592" t="str">
        <f>_xlfn.XLOOKUP(drafts_hosts[[#This Row],[hosted_drafts_id]],drafts[id],drafts[title])</f>
        <v>Final Destination mini-Super Draft</v>
      </c>
      <c r="C592" t="s">
        <v>1276</v>
      </c>
      <c r="D592" t="str">
        <f>_xlfn.XLOOKUP(drafts_hosts[[#This Row],[hosts_id]],hosts[id],hosts[host_name])</f>
        <v>Darren Franich</v>
      </c>
    </row>
    <row r="593" spans="1:4" x14ac:dyDescent="0.25">
      <c r="A593" t="s">
        <v>413</v>
      </c>
      <c r="B593" t="str">
        <f>_xlfn.XLOOKUP(drafts_hosts[[#This Row],[hosted_drafts_id]],drafts[id],drafts[title])</f>
        <v>Jurassic Park / World mini-Super Draft</v>
      </c>
      <c r="C593" t="s">
        <v>1276</v>
      </c>
      <c r="D593" t="str">
        <f>_xlfn.XLOOKUP(drafts_hosts[[#This Row],[hosts_id]],hosts[id],hosts[host_name])</f>
        <v>Darren Franich</v>
      </c>
    </row>
    <row r="594" spans="1:4" x14ac:dyDescent="0.25">
      <c r="A594" t="s">
        <v>413</v>
      </c>
      <c r="B594" t="str">
        <f>_xlfn.XLOOKUP(drafts_hosts[[#This Row],[hosted_drafts_id]],drafts[id],drafts[title])</f>
        <v>Jurassic Park / World mini-Super Draft</v>
      </c>
      <c r="C594" t="s">
        <v>1285</v>
      </c>
      <c r="D594" t="str">
        <f>_xlfn.XLOOKUP(drafts_hosts[[#This Row],[hosts_id]],hosts[id],hosts[host_name])</f>
        <v>Billy Ray Brewton</v>
      </c>
    </row>
    <row r="595" spans="1:4" x14ac:dyDescent="0.25">
      <c r="A595" t="s">
        <v>441</v>
      </c>
      <c r="B595" t="str">
        <f>_xlfn.XLOOKUP(drafts_hosts[[#This Row],[hosted_drafts_id]],drafts[id],drafts[title])</f>
        <v>Hannibal mini-Super Draft</v>
      </c>
      <c r="C595" t="s">
        <v>1276</v>
      </c>
      <c r="D595" t="str">
        <f>_xlfn.XLOOKUP(drafts_hosts[[#This Row],[hosts_id]],hosts[id],hosts[host_name])</f>
        <v>Darren Franich</v>
      </c>
    </row>
    <row r="596" spans="1:4" x14ac:dyDescent="0.25">
      <c r="A596" t="s">
        <v>266</v>
      </c>
      <c r="B596" t="str">
        <f>_xlfn.XLOOKUP(drafts_hosts[[#This Row],[hosted_drafts_id]],drafts[id],drafts[title])</f>
        <v>Jack Ryan mini-Super Draft</v>
      </c>
      <c r="C596" t="s">
        <v>1276</v>
      </c>
      <c r="D596" t="str">
        <f>_xlfn.XLOOKUP(drafts_hosts[[#This Row],[hosts_id]],hosts[id],hosts[host_name])</f>
        <v>Darren Franich</v>
      </c>
    </row>
    <row r="597" spans="1:4" x14ac:dyDescent="0.25">
      <c r="A597" t="s">
        <v>217</v>
      </c>
      <c r="B597" t="str">
        <f>_xlfn.XLOOKUP(drafts_hosts[[#This Row],[hosted_drafts_id]],drafts[id],drafts[title])</f>
        <v>Psycho mini-Super Draft</v>
      </c>
      <c r="C597" t="s">
        <v>1276</v>
      </c>
      <c r="D597" t="str">
        <f>_xlfn.XLOOKUP(drafts_hosts[[#This Row],[hosts_id]],hosts[id],hosts[host_name])</f>
        <v>Darren Franich</v>
      </c>
    </row>
    <row r="598" spans="1:4" x14ac:dyDescent="0.25">
      <c r="A598" t="s">
        <v>128</v>
      </c>
      <c r="B598" t="str">
        <f>_xlfn.XLOOKUP(drafts_hosts[[#This Row],[hosted_drafts_id]],drafts[id],drafts[title])</f>
        <v>Underworld mini-Super Draft</v>
      </c>
      <c r="C598" t="s">
        <v>1276</v>
      </c>
      <c r="D598" t="str">
        <f>_xlfn.XLOOKUP(drafts_hosts[[#This Row],[hosts_id]],hosts[id],hosts[host_name])</f>
        <v>Darren Franich</v>
      </c>
    </row>
    <row r="599" spans="1:4" x14ac:dyDescent="0.25">
      <c r="A599" t="s">
        <v>354</v>
      </c>
      <c r="B599" t="str">
        <f>_xlfn.XLOOKUP(drafts_hosts[[#This Row],[hosted_drafts_id]],drafts[id],drafts[title])</f>
        <v>Home Alone mini-Super Draft</v>
      </c>
      <c r="C599" t="s">
        <v>1276</v>
      </c>
      <c r="D599" t="str">
        <f>_xlfn.XLOOKUP(drafts_hosts[[#This Row],[hosts_id]],hosts[id],hosts[host_name])</f>
        <v>Darren Franich</v>
      </c>
    </row>
    <row r="600" spans="1:4" x14ac:dyDescent="0.25">
      <c r="A600" t="s">
        <v>508</v>
      </c>
      <c r="B600" t="str">
        <f>_xlfn.XLOOKUP(drafts_hosts[[#This Row],[hosted_drafts_id]],drafts[id],drafts[title])</f>
        <v>Die Hard mini-Super Draft</v>
      </c>
      <c r="C600" t="s">
        <v>1276</v>
      </c>
      <c r="D600" t="str">
        <f>_xlfn.XLOOKUP(drafts_hosts[[#This Row],[hosts_id]],hosts[id],hosts[host_name])</f>
        <v>Darren Franich</v>
      </c>
    </row>
    <row r="601" spans="1:4" x14ac:dyDescent="0.25">
      <c r="A601" t="s">
        <v>54</v>
      </c>
      <c r="B601" t="str">
        <f>_xlfn.XLOOKUP(drafts_hosts[[#This Row],[hosted_drafts_id]],drafts[id],drafts[title])</f>
        <v>Tom Ripley mini-Super Draft</v>
      </c>
      <c r="C601" t="s">
        <v>1276</v>
      </c>
      <c r="D601" t="str">
        <f>_xlfn.XLOOKUP(drafts_hosts[[#This Row],[hosts_id]],hosts[id],hosts[host_name])</f>
        <v>Darren Franich</v>
      </c>
    </row>
    <row r="602" spans="1:4" x14ac:dyDescent="0.25">
      <c r="A602" t="s">
        <v>532</v>
      </c>
      <c r="B602" t="str">
        <f>_xlfn.XLOOKUP(drafts_hosts[[#This Row],[hosted_drafts_id]],drafts[id],drafts[title])</f>
        <v>Antoine Doinel mini-Super Draft</v>
      </c>
      <c r="C602" t="s">
        <v>1276</v>
      </c>
      <c r="D602" t="str">
        <f>_xlfn.XLOOKUP(drafts_hosts[[#This Row],[hosts_id]],hosts[id],hosts[host_name])</f>
        <v>Darren Franich</v>
      </c>
    </row>
    <row r="603" spans="1:4" x14ac:dyDescent="0.25">
      <c r="A603" t="s">
        <v>572</v>
      </c>
      <c r="B603" t="str">
        <f>_xlfn.XLOOKUP(drafts_hosts[[#This Row],[hosted_drafts_id]],drafts[id],drafts[title])</f>
        <v>Shaft mini-Super Draft</v>
      </c>
      <c r="C603" t="s">
        <v>1276</v>
      </c>
      <c r="D603" t="str">
        <f>_xlfn.XLOOKUP(drafts_hosts[[#This Row],[hosts_id]],hosts[id],hosts[host_name])</f>
        <v>Darren Franich</v>
      </c>
    </row>
    <row r="604" spans="1:4" x14ac:dyDescent="0.25">
      <c r="A604" t="s">
        <v>270</v>
      </c>
      <c r="B604" t="str">
        <f>_xlfn.XLOOKUP(drafts_hosts[[#This Row],[hosted_drafts_id]],drafts[id],drafts[title])</f>
        <v>The Purge mini-Super Draft</v>
      </c>
      <c r="C604" t="s">
        <v>1276</v>
      </c>
      <c r="D604" t="str">
        <f>_xlfn.XLOOKUP(drafts_hosts[[#This Row],[hosts_id]],hosts[id],hosts[host_name])</f>
        <v>Darren Franich</v>
      </c>
    </row>
    <row r="605" spans="1:4" x14ac:dyDescent="0.25">
      <c r="A605" t="s">
        <v>429</v>
      </c>
      <c r="B605" t="str">
        <f>_xlfn.XLOOKUP(drafts_hosts[[#This Row],[hosted_drafts_id]],drafts[id],drafts[title])</f>
        <v>Rambo mini-Super Draft</v>
      </c>
      <c r="C605" t="s">
        <v>1276</v>
      </c>
      <c r="D605" t="str">
        <f>_xlfn.XLOOKUP(drafts_hosts[[#This Row],[hosts_id]],hosts[id],hosts[host_name])</f>
        <v>Darren Franich</v>
      </c>
    </row>
    <row r="606" spans="1:4" x14ac:dyDescent="0.25">
      <c r="A606" t="s">
        <v>226</v>
      </c>
      <c r="B606" t="str">
        <f>_xlfn.XLOOKUP(drafts_hosts[[#This Row],[hosted_drafts_id]],drafts[id],drafts[title])</f>
        <v>Police Story mini-Super Draft</v>
      </c>
      <c r="C606" t="s">
        <v>1276</v>
      </c>
      <c r="D606" t="str">
        <f>_xlfn.XLOOKUP(drafts_hosts[[#This Row],[hosts_id]],hosts[id],hosts[host_name])</f>
        <v>Darren Franich</v>
      </c>
    </row>
    <row r="607" spans="1:4" x14ac:dyDescent="0.25">
      <c r="A607" t="s">
        <v>504</v>
      </c>
      <c r="B607" t="str">
        <f>_xlfn.XLOOKUP(drafts_hosts[[#This Row],[hosted_drafts_id]],drafts[id],drafts[title])</f>
        <v>Phantasm mini-Super Draft</v>
      </c>
      <c r="C607" t="s">
        <v>1276</v>
      </c>
      <c r="D607" t="str">
        <f>_xlfn.XLOOKUP(drafts_hosts[[#This Row],[hosts_id]],hosts[id],hosts[host_name])</f>
        <v>Darren Franich</v>
      </c>
    </row>
    <row r="608" spans="1:4" x14ac:dyDescent="0.25">
      <c r="A608" t="s">
        <v>88</v>
      </c>
      <c r="B608" t="str">
        <f>_xlfn.XLOOKUP(drafts_hosts[[#This Row],[hosted_drafts_id]],drafts[id],drafts[title])</f>
        <v>Herbie mini-Super Draft</v>
      </c>
      <c r="C608" t="s">
        <v>1288</v>
      </c>
      <c r="D608" t="str">
        <f>_xlfn.XLOOKUP(drafts_hosts[[#This Row],[hosts_id]],hosts[id],hosts[host_name])</f>
        <v>Bryan Cogman</v>
      </c>
    </row>
    <row r="609" spans="1:4" x14ac:dyDescent="0.25">
      <c r="A609" t="s">
        <v>538</v>
      </c>
      <c r="B609" t="str">
        <f>_xlfn.XLOOKUP(drafts_hosts[[#This Row],[hosted_drafts_id]],drafts[id],drafts[title])</f>
        <v>Silent Night, Deadly Night mini-Super Draft</v>
      </c>
      <c r="C609" t="s">
        <v>1277</v>
      </c>
      <c r="D609" t="str">
        <f>_xlfn.XLOOKUP(drafts_hosts[[#This Row],[hosts_id]],hosts[id],hosts[host_name])</f>
        <v>Graham Skipper</v>
      </c>
    </row>
    <row r="610" spans="1:4" x14ac:dyDescent="0.25">
      <c r="A610" t="s">
        <v>538</v>
      </c>
      <c r="B610" t="str">
        <f>_xlfn.XLOOKUP(drafts_hosts[[#This Row],[hosted_drafts_id]],drafts[id],drafts[title])</f>
        <v>Silent Night, Deadly Night mini-Super Draft</v>
      </c>
      <c r="C610" t="s">
        <v>1285</v>
      </c>
      <c r="D610" t="str">
        <f>_xlfn.XLOOKUP(drafts_hosts[[#This Row],[hosts_id]],hosts[id],hosts[host_name])</f>
        <v>Billy Ray Brewton</v>
      </c>
    </row>
    <row r="611" spans="1:4" x14ac:dyDescent="0.25">
      <c r="A611" t="s">
        <v>138</v>
      </c>
      <c r="B611" t="str">
        <f>_xlfn.XLOOKUP(drafts_hosts[[#This Row],[hosted_drafts_id]],drafts[id],drafts[title])</f>
        <v>The Karate Kid mini-Super Draft</v>
      </c>
      <c r="C611" t="s">
        <v>1276</v>
      </c>
      <c r="D611" t="str">
        <f>_xlfn.XLOOKUP(drafts_hosts[[#This Row],[hosts_id]],hosts[id],hosts[host_name])</f>
        <v>Darren Franich</v>
      </c>
    </row>
    <row r="612" spans="1:4" x14ac:dyDescent="0.25">
      <c r="A612" t="s">
        <v>138</v>
      </c>
      <c r="B612" t="str">
        <f>_xlfn.XLOOKUP(drafts_hosts[[#This Row],[hosted_drafts_id]],drafts[id],drafts[title])</f>
        <v>The Karate Kid mini-Super Draft</v>
      </c>
      <c r="C612" t="s">
        <v>1285</v>
      </c>
      <c r="D612" t="str">
        <f>_xlfn.XLOOKUP(drafts_hosts[[#This Row],[hosts_id]],hosts[id],hosts[host_name])</f>
        <v>Billy Ray Brewton</v>
      </c>
    </row>
    <row r="613" spans="1:4" x14ac:dyDescent="0.25">
      <c r="A613" t="s">
        <v>717</v>
      </c>
      <c r="B613" t="str">
        <f>_xlfn.XLOOKUP(drafts_hosts[[#This Row],[hosted_drafts_id]],drafts[id],drafts[title])</f>
        <v>Ocean's mini-Super Draft</v>
      </c>
      <c r="C613" t="s">
        <v>1276</v>
      </c>
      <c r="D613" t="str">
        <f>_xlfn.XLOOKUP(drafts_hosts[[#This Row],[hosts_id]],hosts[id],hosts[host_name])</f>
        <v>Darren Franich</v>
      </c>
    </row>
    <row r="614" spans="1:4" x14ac:dyDescent="0.25">
      <c r="A614" t="s">
        <v>28</v>
      </c>
      <c r="B614" t="str">
        <f>_xlfn.XLOOKUP(drafts_hosts[[#This Row],[hosted_drafts_id]],drafts[id],drafts[title])</f>
        <v>Jacques Demy Connected Universe mini-Super Draft</v>
      </c>
      <c r="C614" t="s">
        <v>1276</v>
      </c>
      <c r="D614" t="str">
        <f>_xlfn.XLOOKUP(drafts_hosts[[#This Row],[hosts_id]],hosts[id],hosts[host_name])</f>
        <v>Darren Franich</v>
      </c>
    </row>
    <row r="615" spans="1:4" x14ac:dyDescent="0.25">
      <c r="A615" t="s">
        <v>435</v>
      </c>
      <c r="B615" t="str">
        <f>_xlfn.XLOOKUP(drafts_hosts[[#This Row],[hosted_drafts_id]],drafts[id],drafts[title])</f>
        <v>The Yakuza Papers mini-Super Draft</v>
      </c>
      <c r="C615" t="s">
        <v>1276</v>
      </c>
      <c r="D615" t="str">
        <f>_xlfn.XLOOKUP(drafts_hosts[[#This Row],[hosts_id]],hosts[id],hosts[host_name])</f>
        <v>Darren Franich</v>
      </c>
    </row>
    <row r="616" spans="1:4" x14ac:dyDescent="0.25">
      <c r="A616" t="s">
        <v>769</v>
      </c>
      <c r="B616" t="str">
        <f>_xlfn.XLOOKUP(drafts_hosts[[#This Row],[hosted_drafts_id]],drafts[id],drafts[title])</f>
        <v>The Minions mini-Super Draft</v>
      </c>
      <c r="C616" t="s">
        <v>1277</v>
      </c>
      <c r="D616" t="str">
        <f>_xlfn.XLOOKUP(drafts_hosts[[#This Row],[hosts_id]],hosts[id],hosts[host_name])</f>
        <v>Graham Skipper</v>
      </c>
    </row>
    <row r="617" spans="1:4" x14ac:dyDescent="0.25">
      <c r="A617" t="s">
        <v>679</v>
      </c>
      <c r="B617" t="str">
        <f>_xlfn.XLOOKUP(drafts_hosts[[#This Row],[hosted_drafts_id]],drafts[id],drafts[title])</f>
        <v>Dirty Harry mini-Super Draft</v>
      </c>
      <c r="C617" t="s">
        <v>1276</v>
      </c>
      <c r="D617" t="str">
        <f>_xlfn.XLOOKUP(drafts_hosts[[#This Row],[hosts_id]],hosts[id],hosts[host_name])</f>
        <v>Darren Franich</v>
      </c>
    </row>
    <row r="618" spans="1:4" x14ac:dyDescent="0.25">
      <c r="A618" t="s">
        <v>677</v>
      </c>
      <c r="B618" t="str">
        <f>_xlfn.XLOOKUP(drafts_hosts[[#This Row],[hosted_drafts_id]],drafts[id],drafts[title])</f>
        <v>Teenage Mutant Ninja Turtles mini-Super Draft</v>
      </c>
      <c r="C618" t="s">
        <v>1276</v>
      </c>
      <c r="D618" t="str">
        <f>_xlfn.XLOOKUP(drafts_hosts[[#This Row],[hosts_id]],hosts[id],hosts[host_name])</f>
        <v>Darren Franich</v>
      </c>
    </row>
    <row r="619" spans="1:4" x14ac:dyDescent="0.25">
      <c r="A619" t="s">
        <v>681</v>
      </c>
      <c r="B619" t="str">
        <f>_xlfn.XLOOKUP(drafts_hosts[[#This Row],[hosted_drafts_id]],drafts[id],drafts[title])</f>
        <v>The Exorcist mini-Super Draft</v>
      </c>
      <c r="C619" t="s">
        <v>1276</v>
      </c>
      <c r="D619" t="str">
        <f>_xlfn.XLOOKUP(drafts_hosts[[#This Row],[hosts_id]],hosts[id],hosts[host_name])</f>
        <v>Darren Franich</v>
      </c>
    </row>
    <row r="620" spans="1:4" x14ac:dyDescent="0.25">
      <c r="A620" t="s">
        <v>459</v>
      </c>
      <c r="B620" t="str">
        <f>_xlfn.XLOOKUP(drafts_hosts[[#This Row],[hosted_drafts_id]],drafts[id],drafts[title])</f>
        <v>Monty Python mini-Super Draft</v>
      </c>
      <c r="C620" t="s">
        <v>1276</v>
      </c>
      <c r="D620" t="str">
        <f>_xlfn.XLOOKUP(drafts_hosts[[#This Row],[hosts_id]],hosts[id],hosts[host_name])</f>
        <v>Darren Franich</v>
      </c>
    </row>
    <row r="621" spans="1:4" x14ac:dyDescent="0.25">
      <c r="A621" t="s">
        <v>484</v>
      </c>
      <c r="B621" t="str">
        <f>_xlfn.XLOOKUP(drafts_hosts[[#This Row],[hosted_drafts_id]],drafts[id],drafts[title])</f>
        <v>Barry Levinson's Baltimore mini-Super Draft</v>
      </c>
      <c r="C621" t="s">
        <v>1276</v>
      </c>
      <c r="D621" t="str">
        <f>_xlfn.XLOOKUP(drafts_hosts[[#This Row],[hosts_id]],hosts[id],hosts[host_name])</f>
        <v>Darren Franich</v>
      </c>
    </row>
    <row r="622" spans="1:4" x14ac:dyDescent="0.25">
      <c r="A622" t="s">
        <v>152</v>
      </c>
      <c r="B622" t="str">
        <f>_xlfn.XLOOKUP(drafts_hosts[[#This Row],[hosted_drafts_id]],drafts[id],drafts[title])</f>
        <v>Scream mini-Super Draft</v>
      </c>
      <c r="C622" t="s">
        <v>1276</v>
      </c>
      <c r="D622" t="str">
        <f>_xlfn.XLOOKUP(drafts_hosts[[#This Row],[hosts_id]],hosts[id],hosts[host_name])</f>
        <v>Darren Franich</v>
      </c>
    </row>
    <row r="623" spans="1:4" x14ac:dyDescent="0.25">
      <c r="A623" t="s">
        <v>202</v>
      </c>
      <c r="B623" t="str">
        <f>_xlfn.XLOOKUP(drafts_hosts[[#This Row],[hosted_drafts_id]],drafts[id],drafts[title])</f>
        <v>Dragonheart mini-Super Draft</v>
      </c>
      <c r="C623" t="s">
        <v>1276</v>
      </c>
      <c r="D623" t="str">
        <f>_xlfn.XLOOKUP(drafts_hosts[[#This Row],[hosts_id]],hosts[id],hosts[host_name])</f>
        <v>Darren Franich</v>
      </c>
    </row>
    <row r="624" spans="1:4" x14ac:dyDescent="0.25">
      <c r="A624" t="s">
        <v>206</v>
      </c>
      <c r="B624" t="str">
        <f>_xlfn.XLOOKUP(drafts_hosts[[#This Row],[hosted_drafts_id]],drafts[id],drafts[title])</f>
        <v>Harry Palmer mini-Super Draft</v>
      </c>
      <c r="C624" t="s">
        <v>1288</v>
      </c>
      <c r="D624" t="str">
        <f>_xlfn.XLOOKUP(drafts_hosts[[#This Row],[hosts_id]],hosts[id],hosts[host_name])</f>
        <v>Bryan Cogman</v>
      </c>
    </row>
    <row r="625" spans="1:4" x14ac:dyDescent="0.25">
      <c r="A625" t="s">
        <v>130</v>
      </c>
      <c r="B625" t="str">
        <f>_xlfn.XLOOKUP(drafts_hosts[[#This Row],[hosted_drafts_id]],drafts[id],drafts[title])</f>
        <v>The "Modern" Mummy mini-Super Draft</v>
      </c>
      <c r="C625" t="s">
        <v>1276</v>
      </c>
      <c r="D625" t="str">
        <f>_xlfn.XLOOKUP(drafts_hosts[[#This Row],[hosts_id]],hosts[id],hosts[host_name])</f>
        <v>Darren Franich</v>
      </c>
    </row>
    <row r="626" spans="1:4" x14ac:dyDescent="0.25">
      <c r="A626" t="s">
        <v>320</v>
      </c>
      <c r="B626" t="str">
        <f>_xlfn.XLOOKUP(drafts_hosts[[#This Row],[hosted_drafts_id]],drafts[id],drafts[title])</f>
        <v>Evil Dead mini-Super Draft</v>
      </c>
      <c r="C626" t="s">
        <v>1276</v>
      </c>
      <c r="D626" t="str">
        <f>_xlfn.XLOOKUP(drafts_hosts[[#This Row],[hosts_id]],hosts[id],hosts[host_name])</f>
        <v>Darren Franich</v>
      </c>
    </row>
    <row r="627" spans="1:4" x14ac:dyDescent="0.25">
      <c r="A627" t="s">
        <v>174</v>
      </c>
      <c r="B627" t="str">
        <f>_xlfn.XLOOKUP(drafts_hosts[[#This Row],[hosted_drafts_id]],drafts[id],drafts[title])</f>
        <v>REC mini-Super Draft</v>
      </c>
      <c r="C627" t="s">
        <v>1276</v>
      </c>
      <c r="D627" t="str">
        <f>_xlfn.XLOOKUP(drafts_hosts[[#This Row],[hosts_id]],hosts[id],hosts[host_name])</f>
        <v>Darren Franich</v>
      </c>
    </row>
    <row r="628" spans="1:4" x14ac:dyDescent="0.25">
      <c r="A628" t="s">
        <v>767</v>
      </c>
      <c r="B628" t="str">
        <f>_xlfn.XLOOKUP(drafts_hosts[[#This Row],[hosted_drafts_id]],drafts[id],drafts[title])</f>
        <v>Insidious mini-Super Draft</v>
      </c>
      <c r="C628" t="s">
        <v>1276</v>
      </c>
      <c r="D628" t="str">
        <f>_xlfn.XLOOKUP(drafts_hosts[[#This Row],[hosts_id]],hosts[id],hosts[host_name])</f>
        <v>Darren Franich</v>
      </c>
    </row>
    <row r="629" spans="1:4" x14ac:dyDescent="0.25">
      <c r="A629" t="s">
        <v>154</v>
      </c>
      <c r="B629" t="str">
        <f>_xlfn.XLOOKUP(drafts_hosts[[#This Row],[hosted_drafts_id]],drafts[id],drafts[title])</f>
        <v>Indiana Jones mini-Super Draft</v>
      </c>
      <c r="C629" t="s">
        <v>1276</v>
      </c>
      <c r="D629" t="str">
        <f>_xlfn.XLOOKUP(drafts_hosts[[#This Row],[hosts_id]],hosts[id],hosts[host_name])</f>
        <v>Darren Franich</v>
      </c>
    </row>
    <row r="630" spans="1:4" x14ac:dyDescent="0.25">
      <c r="A630" t="s">
        <v>771</v>
      </c>
      <c r="B630" t="str">
        <f>_xlfn.XLOOKUP(drafts_hosts[[#This Row],[hosted_drafts_id]],drafts[id],drafts[title])</f>
        <v>Peanuts mini-Super Draft</v>
      </c>
      <c r="C630" t="s">
        <v>1276</v>
      </c>
      <c r="D630" t="str">
        <f>_xlfn.XLOOKUP(drafts_hosts[[#This Row],[hosts_id]],hosts[id],hosts[host_name])</f>
        <v>Darren Franich</v>
      </c>
    </row>
    <row r="631" spans="1:4" x14ac:dyDescent="0.25">
      <c r="A631" t="s">
        <v>669</v>
      </c>
      <c r="B631" t="str">
        <f>_xlfn.XLOOKUP(drafts_hosts[[#This Row],[hosted_drafts_id]],drafts[id],drafts[title])</f>
        <v>The Invisible Man ('30s/'40s) mini-Super Draft</v>
      </c>
      <c r="C631" t="s">
        <v>1276</v>
      </c>
      <c r="D631" t="str">
        <f>_xlfn.XLOOKUP(drafts_hosts[[#This Row],[hosts_id]],hosts[id],hosts[host_name])</f>
        <v>Darren Franich</v>
      </c>
    </row>
    <row r="632" spans="1:4" x14ac:dyDescent="0.25">
      <c r="A632" t="s">
        <v>453</v>
      </c>
      <c r="B632" t="str">
        <f>_xlfn.XLOOKUP(drafts_hosts[[#This Row],[hosted_drafts_id]],drafts[id],drafts[title])</f>
        <v>The Girl with the Dragon Tattoo/Millennium mini-Super Draft</v>
      </c>
      <c r="C632" t="s">
        <v>1276</v>
      </c>
      <c r="D632" t="str">
        <f>_xlfn.XLOOKUP(drafts_hosts[[#This Row],[hosts_id]],hosts[id],hosts[host_name])</f>
        <v>Darren Franich</v>
      </c>
    </row>
    <row r="633" spans="1:4" x14ac:dyDescent="0.25">
      <c r="A633" t="s">
        <v>415</v>
      </c>
      <c r="B633" t="str">
        <f>_xlfn.XLOOKUP(drafts_hosts[[#This Row],[hosted_drafts_id]],drafts[id],drafts[title])</f>
        <v>The Transporter mini-Super Draft</v>
      </c>
      <c r="C633" t="s">
        <v>1276</v>
      </c>
      <c r="D633" t="str">
        <f>_xlfn.XLOOKUP(drafts_hosts[[#This Row],[hosts_id]],hosts[id],hosts[host_name])</f>
        <v>Darren Franich</v>
      </c>
    </row>
    <row r="634" spans="1:4" x14ac:dyDescent="0.25">
      <c r="A634" t="s">
        <v>421</v>
      </c>
      <c r="B634" t="str">
        <f>_xlfn.XLOOKUP(drafts_hosts[[#This Row],[hosted_drafts_id]],drafts[id],drafts[title])</f>
        <v>Mike Hammer mini-Super Draft</v>
      </c>
      <c r="C634" t="s">
        <v>1276</v>
      </c>
      <c r="D634" t="str">
        <f>_xlfn.XLOOKUP(drafts_hosts[[#This Row],[hosts_id]],hosts[id],hosts[host_name])</f>
        <v>Darren Franich</v>
      </c>
    </row>
    <row r="635" spans="1:4" x14ac:dyDescent="0.25">
      <c r="A635" t="s">
        <v>695</v>
      </c>
      <c r="B635" t="str">
        <f>_xlfn.XLOOKUP(drafts_hosts[[#This Row],[hosted_drafts_id]],drafts[id],drafts[title])</f>
        <v>The Omen mini-Super Draft</v>
      </c>
      <c r="C635" t="s">
        <v>1276</v>
      </c>
      <c r="D635" t="str">
        <f>_xlfn.XLOOKUP(drafts_hosts[[#This Row],[hosts_id]],hosts[id],hosts[host_name])</f>
        <v>Darren Franich</v>
      </c>
    </row>
    <row r="636" spans="1:4" x14ac:dyDescent="0.25">
      <c r="A636" t="s">
        <v>592</v>
      </c>
      <c r="B636" t="str">
        <f>_xlfn.XLOOKUP(drafts_hosts[[#This Row],[hosted_drafts_id]],drafts[id],drafts[title])</f>
        <v>The Parent Trap mini-Super Draft</v>
      </c>
      <c r="C636" t="s">
        <v>1276</v>
      </c>
      <c r="D636" t="str">
        <f>_xlfn.XLOOKUP(drafts_hosts[[#This Row],[hosts_id]],hosts[id],hosts[host_name])</f>
        <v>Darren Franich</v>
      </c>
    </row>
    <row r="637" spans="1:4" x14ac:dyDescent="0.25">
      <c r="A637" t="s">
        <v>219</v>
      </c>
      <c r="B637" t="str">
        <f>_xlfn.XLOOKUP(drafts_hosts[[#This Row],[hosted_drafts_id]],drafts[id],drafts[title])</f>
        <v>Mad Max mini-Super Draft</v>
      </c>
      <c r="C637" t="s">
        <v>1276</v>
      </c>
      <c r="D637" t="str">
        <f>_xlfn.XLOOKUP(drafts_hosts[[#This Row],[hosts_id]],hosts[id],hosts[host_name])</f>
        <v>Darren Franich</v>
      </c>
    </row>
    <row r="638" spans="1:4" x14ac:dyDescent="0.25">
      <c r="A638" t="s">
        <v>290</v>
      </c>
      <c r="B638" t="str">
        <f>_xlfn.XLOOKUP(drafts_hosts[[#This Row],[hosted_drafts_id]],drafts[id],drafts[title])</f>
        <v>The Predator mini-Super Draft</v>
      </c>
      <c r="C638" t="s">
        <v>1276</v>
      </c>
      <c r="D638" t="str">
        <f>_xlfn.XLOOKUP(drafts_hosts[[#This Row],[hosts_id]],hosts[id],hosts[host_name])</f>
        <v>Darren Franich</v>
      </c>
    </row>
    <row r="639" spans="1:4" x14ac:dyDescent="0.25">
      <c r="A639" t="s">
        <v>437</v>
      </c>
      <c r="B639" t="str">
        <f>_xlfn.XLOOKUP(drafts_hosts[[#This Row],[hosted_drafts_id]],drafts[id],drafts[title])</f>
        <v>Flashpoint: Batman (Franchise mini-Super Draft)</v>
      </c>
      <c r="C639" t="s">
        <v>1276</v>
      </c>
      <c r="D639" t="str">
        <f>_xlfn.XLOOKUP(drafts_hosts[[#This Row],[hosts_id]],hosts[id],hosts[host_name])</f>
        <v>Darren Franich</v>
      </c>
    </row>
    <row r="640" spans="1:4" x14ac:dyDescent="0.25">
      <c r="A640" t="s">
        <v>260</v>
      </c>
      <c r="B640" t="str">
        <f>_xlfn.XLOOKUP(drafts_hosts[[#This Row],[hosted_drafts_id]],drafts[id],drafts[title])</f>
        <v>Highlander mini-Super Draft</v>
      </c>
      <c r="C640" t="s">
        <v>1276</v>
      </c>
      <c r="D640" t="str">
        <f>_xlfn.XLOOKUP(drafts_hosts[[#This Row],[hosts_id]],hosts[id],hosts[host_name])</f>
        <v>Darren Franich</v>
      </c>
    </row>
    <row r="641" spans="1:4" x14ac:dyDescent="0.25">
      <c r="A641" t="s">
        <v>228</v>
      </c>
      <c r="B641" t="str">
        <f>_xlfn.XLOOKUP(drafts_hosts[[#This Row],[hosted_drafts_id]],drafts[id],drafts[title])</f>
        <v>The Gambler mini-Super Draft</v>
      </c>
      <c r="C641" t="s">
        <v>1276</v>
      </c>
      <c r="D641" t="str">
        <f>_xlfn.XLOOKUP(drafts_hosts[[#This Row],[hosts_id]],hosts[id],hosts[host_name])</f>
        <v>Darren Franich</v>
      </c>
    </row>
    <row r="642" spans="1:4" x14ac:dyDescent="0.25">
      <c r="A642" t="s">
        <v>596</v>
      </c>
      <c r="B642" t="str">
        <f>_xlfn.XLOOKUP(drafts_hosts[[#This Row],[hosted_drafts_id]],drafts[id],drafts[title])</f>
        <v>Abbott and Costello Meet the Monsters mini-Super Draft</v>
      </c>
      <c r="C642" t="s">
        <v>1276</v>
      </c>
      <c r="D642" t="str">
        <f>_xlfn.XLOOKUP(drafts_hosts[[#This Row],[hosts_id]],hosts[id],hosts[host_name])</f>
        <v>Darren Franich</v>
      </c>
    </row>
    <row r="643" spans="1:4" x14ac:dyDescent="0.25">
      <c r="A643" t="s">
        <v>707</v>
      </c>
      <c r="B643" t="str">
        <f>_xlfn.XLOOKUP(drafts_hosts[[#This Row],[hosted_drafts_id]],drafts[id],drafts[title])</f>
        <v>Sony Spider-man Adjacent (NoVENOMber)</v>
      </c>
      <c r="C643" t="s">
        <v>1276</v>
      </c>
      <c r="D643" t="str">
        <f>_xlfn.XLOOKUP(drafts_hosts[[#This Row],[hosts_id]],hosts[id],hosts[host_name])</f>
        <v>Darren Franich</v>
      </c>
    </row>
    <row r="644" spans="1:4" x14ac:dyDescent="0.25">
      <c r="A644" t="s">
        <v>334</v>
      </c>
      <c r="B644" t="str">
        <f>_xlfn.XLOOKUP(drafts_hosts[[#This Row],[hosted_drafts_id]],drafts[id],drafts[title])</f>
        <v>Oz (Live Action) mini-Super Draft</v>
      </c>
      <c r="C644" t="s">
        <v>1276</v>
      </c>
      <c r="D644" t="str">
        <f>_xlfn.XLOOKUP(drafts_hosts[[#This Row],[hosts_id]],hosts[id],hosts[host_name])</f>
        <v>Darren Franich</v>
      </c>
    </row>
    <row r="645" spans="1:4" x14ac:dyDescent="0.25">
      <c r="A645" t="s">
        <v>158</v>
      </c>
      <c r="B645" t="str">
        <f>_xlfn.XLOOKUP(drafts_hosts[[#This Row],[hosted_drafts_id]],drafts[id],drafts[title])</f>
        <v>Allan Quatermain mini-Super Draft</v>
      </c>
      <c r="C645" t="s">
        <v>1276</v>
      </c>
      <c r="D645" t="str">
        <f>_xlfn.XLOOKUP(drafts_hosts[[#This Row],[hosts_id]],hosts[id],hosts[host_name])</f>
        <v>Darren Franich</v>
      </c>
    </row>
    <row r="646" spans="1:4" x14ac:dyDescent="0.25">
      <c r="A646" t="s">
        <v>665</v>
      </c>
      <c r="B646" t="str">
        <f>_xlfn.XLOOKUP(drafts_hosts[[#This Row],[hosted_drafts_id]],drafts[id],drafts[title])</f>
        <v>Christopher Plummer</v>
      </c>
      <c r="C646" t="s">
        <v>1276</v>
      </c>
      <c r="D646" t="str">
        <f>_xlfn.XLOOKUP(drafts_hosts[[#This Row],[hosts_id]],hosts[id],hosts[host_name])</f>
        <v>Darren Franich</v>
      </c>
    </row>
    <row r="647" spans="1:4" x14ac:dyDescent="0.25">
      <c r="A647" t="s">
        <v>693</v>
      </c>
      <c r="B647" t="str">
        <f>_xlfn.XLOOKUP(drafts_hosts[[#This Row],[hosted_drafts_id]],drafts[id],drafts[title])</f>
        <v>Richard Donner</v>
      </c>
      <c r="C647" t="s">
        <v>1270</v>
      </c>
      <c r="D647" t="str">
        <f>_xlfn.XLOOKUP(drafts_hosts[[#This Row],[hosts_id]],hosts[id],hosts[host_name])</f>
        <v>Clay Keller</v>
      </c>
    </row>
    <row r="648" spans="1:4" x14ac:dyDescent="0.25">
      <c r="A648" t="s">
        <v>693</v>
      </c>
      <c r="B648" t="str">
        <f>_xlfn.XLOOKUP(drafts_hosts[[#This Row],[hosted_drafts_id]],drafts[id],drafts[title])</f>
        <v>Richard Donner</v>
      </c>
      <c r="C648" t="s">
        <v>1286</v>
      </c>
      <c r="D648" t="str">
        <f>_xlfn.XLOOKUP(drafts_hosts[[#This Row],[hosts_id]],hosts[id],hosts[host_name])</f>
        <v>Ryan Marker</v>
      </c>
    </row>
    <row r="649" spans="1:4" x14ac:dyDescent="0.25">
      <c r="A649" t="s">
        <v>304</v>
      </c>
      <c r="B649" t="str">
        <f>_xlfn.XLOOKUP(drafts_hosts[[#This Row],[hosted_drafts_id]],drafts[id],drafts[title])</f>
        <v>Stephen Sondheim</v>
      </c>
      <c r="C649" t="s">
        <v>1270</v>
      </c>
      <c r="D649" t="str">
        <f>_xlfn.XLOOKUP(drafts_hosts[[#This Row],[hosts_id]],hosts[id],hosts[host_name])</f>
        <v>Clay Keller</v>
      </c>
    </row>
    <row r="650" spans="1:4" x14ac:dyDescent="0.25">
      <c r="A650" t="s">
        <v>304</v>
      </c>
      <c r="B650" t="str">
        <f>_xlfn.XLOOKUP(drafts_hosts[[#This Row],[hosted_drafts_id]],drafts[id],drafts[title])</f>
        <v>Stephen Sondheim</v>
      </c>
      <c r="C650" t="s">
        <v>1286</v>
      </c>
      <c r="D650" t="str">
        <f>_xlfn.XLOOKUP(drafts_hosts[[#This Row],[hosts_id]],hosts[id],hosts[host_name])</f>
        <v>Ryan Marker</v>
      </c>
    </row>
    <row r="651" spans="1:4" x14ac:dyDescent="0.25">
      <c r="A651" t="s">
        <v>204</v>
      </c>
      <c r="B651" t="str">
        <f>_xlfn.XLOOKUP(drafts_hosts[[#This Row],[hosted_drafts_id]],drafts[id],drafts[title])</f>
        <v>Betty White</v>
      </c>
      <c r="C651" t="s">
        <v>1270</v>
      </c>
      <c r="D651" t="str">
        <f>_xlfn.XLOOKUP(drafts_hosts[[#This Row],[hosts_id]],hosts[id],hosts[host_name])</f>
        <v>Clay Keller</v>
      </c>
    </row>
    <row r="652" spans="1:4" x14ac:dyDescent="0.25">
      <c r="A652" t="s">
        <v>204</v>
      </c>
      <c r="B652" t="str">
        <f>_xlfn.XLOOKUP(drafts_hosts[[#This Row],[hosted_drafts_id]],drafts[id],drafts[title])</f>
        <v>Betty White</v>
      </c>
      <c r="C652" t="s">
        <v>1286</v>
      </c>
      <c r="D652" t="str">
        <f>_xlfn.XLOOKUP(drafts_hosts[[#This Row],[hosts_id]],hosts[id],hosts[host_name])</f>
        <v>Ryan Marker</v>
      </c>
    </row>
    <row r="653" spans="1:4" x14ac:dyDescent="0.25">
      <c r="A653" t="s">
        <v>580</v>
      </c>
      <c r="B653" t="str">
        <f>_xlfn.XLOOKUP(drafts_hosts[[#This Row],[hosted_drafts_id]],drafts[id],drafts[title])</f>
        <v>Philip Baker Hall</v>
      </c>
      <c r="C653" t="s">
        <v>1270</v>
      </c>
      <c r="D653" t="str">
        <f>_xlfn.XLOOKUP(drafts_hosts[[#This Row],[hosts_id]],hosts[id],hosts[host_name])</f>
        <v>Clay Keller</v>
      </c>
    </row>
    <row r="654" spans="1:4" x14ac:dyDescent="0.25">
      <c r="A654" t="s">
        <v>580</v>
      </c>
      <c r="B654" t="str">
        <f>_xlfn.XLOOKUP(drafts_hosts[[#This Row],[hosted_drafts_id]],drafts[id],drafts[title])</f>
        <v>Philip Baker Hall</v>
      </c>
      <c r="C654" t="s">
        <v>1286</v>
      </c>
      <c r="D654" t="str">
        <f>_xlfn.XLOOKUP(drafts_hosts[[#This Row],[hosts_id]],hosts[id],hosts[host_name])</f>
        <v>Ryan Marker</v>
      </c>
    </row>
    <row r="655" spans="1:4" x14ac:dyDescent="0.25">
      <c r="A655" t="s">
        <v>600</v>
      </c>
      <c r="B655" t="str">
        <f>_xlfn.XLOOKUP(drafts_hosts[[#This Row],[hosted_drafts_id]],drafts[id],drafts[title])</f>
        <v>Clu Gulager</v>
      </c>
      <c r="C655" t="s">
        <v>1270</v>
      </c>
      <c r="D655" t="str">
        <f>_xlfn.XLOOKUP(drafts_hosts[[#This Row],[hosts_id]],hosts[id],hosts[host_name])</f>
        <v>Clay Keller</v>
      </c>
    </row>
    <row r="656" spans="1:4" x14ac:dyDescent="0.25">
      <c r="A656" t="s">
        <v>600</v>
      </c>
      <c r="B656" t="str">
        <f>_xlfn.XLOOKUP(drafts_hosts[[#This Row],[hosted_drafts_id]],drafts[id],drafts[title])</f>
        <v>Clu Gulager</v>
      </c>
      <c r="C656" t="s">
        <v>1286</v>
      </c>
      <c r="D656" t="str">
        <f>_xlfn.XLOOKUP(drafts_hosts[[#This Row],[hosts_id]],hosts[id],hosts[host_name])</f>
        <v>Ryan Marker</v>
      </c>
    </row>
    <row r="657" spans="1:4" x14ac:dyDescent="0.25">
      <c r="A657" t="s">
        <v>312</v>
      </c>
      <c r="B657" t="str">
        <f>_xlfn.XLOOKUP(drafts_hosts[[#This Row],[hosted_drafts_id]],drafts[id],drafts[title])</f>
        <v>Angela Lansbury</v>
      </c>
      <c r="C657" t="s">
        <v>1270</v>
      </c>
      <c r="D657" t="str">
        <f>_xlfn.XLOOKUP(drafts_hosts[[#This Row],[hosts_id]],hosts[id],hosts[host_name])</f>
        <v>Clay Keller</v>
      </c>
    </row>
    <row r="658" spans="1:4" x14ac:dyDescent="0.25">
      <c r="A658" t="s">
        <v>312</v>
      </c>
      <c r="B658" t="str">
        <f>_xlfn.XLOOKUP(drafts_hosts[[#This Row],[hosted_drafts_id]],drafts[id],drafts[title])</f>
        <v>Angela Lansbury</v>
      </c>
      <c r="C658" t="s">
        <v>1286</v>
      </c>
      <c r="D658" t="str">
        <f>_xlfn.XLOOKUP(drafts_hosts[[#This Row],[hosts_id]],hosts[id],hosts[host_name])</f>
        <v>Ryan Marker</v>
      </c>
    </row>
    <row r="659" spans="1:4" x14ac:dyDescent="0.25">
      <c r="A659" t="s">
        <v>371</v>
      </c>
      <c r="B659" t="str">
        <f>_xlfn.XLOOKUP(drafts_hosts[[#This Row],[hosted_drafts_id]],drafts[id],drafts[title])</f>
        <v>Harry Belafonte</v>
      </c>
      <c r="C659" t="s">
        <v>1270</v>
      </c>
      <c r="D659" t="str">
        <f>_xlfn.XLOOKUP(drafts_hosts[[#This Row],[hosts_id]],hosts[id],hosts[host_name])</f>
        <v>Clay Keller</v>
      </c>
    </row>
    <row r="660" spans="1:4" x14ac:dyDescent="0.25">
      <c r="A660" t="s">
        <v>371</v>
      </c>
      <c r="B660" t="str">
        <f>_xlfn.XLOOKUP(drafts_hosts[[#This Row],[hosted_drafts_id]],drafts[id],drafts[title])</f>
        <v>Harry Belafonte</v>
      </c>
      <c r="C660" t="s">
        <v>1286</v>
      </c>
      <c r="D660" t="str">
        <f>_xlfn.XLOOKUP(drafts_hosts[[#This Row],[hosts_id]],hosts[id],hosts[host_name])</f>
        <v>Ryan Marker</v>
      </c>
    </row>
    <row r="661" spans="1:4" x14ac:dyDescent="0.25">
      <c r="A661" t="s">
        <v>475</v>
      </c>
      <c r="B661" t="str">
        <f>_xlfn.XLOOKUP(drafts_hosts[[#This Row],[hosted_drafts_id]],drafts[id],drafts[title])</f>
        <v>Norman Jewison</v>
      </c>
      <c r="C661" t="s">
        <v>1270</v>
      </c>
      <c r="D661" t="str">
        <f>_xlfn.XLOOKUP(drafts_hosts[[#This Row],[hosts_id]],hosts[id],hosts[host_name])</f>
        <v>Clay Keller</v>
      </c>
    </row>
    <row r="662" spans="1:4" x14ac:dyDescent="0.25">
      <c r="A662" t="s">
        <v>475</v>
      </c>
      <c r="B662" t="str">
        <f>_xlfn.XLOOKUP(drafts_hosts[[#This Row],[hosted_drafts_id]],drafts[id],drafts[title])</f>
        <v>Norman Jewison</v>
      </c>
      <c r="C662" t="s">
        <v>1286</v>
      </c>
      <c r="D662" t="str">
        <f>_xlfn.XLOOKUP(drafts_hosts[[#This Row],[hosts_id]],hosts[id],hosts[host_name])</f>
        <v>Ryan Marker</v>
      </c>
    </row>
    <row r="663" spans="1:4" x14ac:dyDescent="0.25">
      <c r="A663" t="s">
        <v>67</v>
      </c>
      <c r="B663" t="str">
        <f>_xlfn.XLOOKUP(drafts_hosts[[#This Row],[hosted_drafts_id]],drafts[id],drafts[title])</f>
        <v>Gena Rowlands</v>
      </c>
      <c r="C663" t="s">
        <v>1270</v>
      </c>
      <c r="D663" t="str">
        <f>_xlfn.XLOOKUP(drafts_hosts[[#This Row],[hosts_id]],hosts[id],hosts[host_name])</f>
        <v>Clay Keller</v>
      </c>
    </row>
    <row r="664" spans="1:4" x14ac:dyDescent="0.25">
      <c r="A664" t="s">
        <v>67</v>
      </c>
      <c r="B664" t="str">
        <f>_xlfn.XLOOKUP(drafts_hosts[[#This Row],[hosted_drafts_id]],drafts[id],drafts[title])</f>
        <v>Gena Rowlands</v>
      </c>
      <c r="C664" t="s">
        <v>1286</v>
      </c>
      <c r="D664" t="str">
        <f>_xlfn.XLOOKUP(drafts_hosts[[#This Row],[hosts_id]],hosts[id],hosts[host_name])</f>
        <v>Ryan Marker</v>
      </c>
    </row>
    <row r="665" spans="1:4" x14ac:dyDescent="0.25">
      <c r="A665" t="s">
        <v>691</v>
      </c>
      <c r="B665" t="str">
        <f>_xlfn.XLOOKUP(drafts_hosts[[#This Row],[hosted_drafts_id]],drafts[id],drafts[title])</f>
        <v>Summer '82</v>
      </c>
      <c r="C665" t="s">
        <v>1286</v>
      </c>
      <c r="D665" t="str">
        <f>_xlfn.XLOOKUP(drafts_hosts[[#This Row],[hosts_id]],hosts[id],hosts[host_name])</f>
        <v>Ryan Marker</v>
      </c>
    </row>
    <row r="666" spans="1:4" x14ac:dyDescent="0.25">
      <c r="A666" t="s">
        <v>691</v>
      </c>
      <c r="B666" t="str">
        <f>_xlfn.XLOOKUP(drafts_hosts[[#This Row],[hosted_drafts_id]],drafts[id],drafts[title])</f>
        <v>Summer '82</v>
      </c>
      <c r="C666" t="s">
        <v>1270</v>
      </c>
      <c r="D666" t="str">
        <f>_xlfn.XLOOKUP(drafts_hosts[[#This Row],[hosts_id]],hosts[id],hosts[host_name])</f>
        <v>Clay Keller</v>
      </c>
    </row>
    <row r="667" spans="1:4" x14ac:dyDescent="0.25">
      <c r="A667" t="s">
        <v>15651</v>
      </c>
      <c r="B667" t="str">
        <f>_xlfn.XLOOKUP(drafts_hosts[[#This Row],[hosted_drafts_id]],drafts[id],drafts[title])</f>
        <v>Parker Posey</v>
      </c>
      <c r="C667" t="s">
        <v>1286</v>
      </c>
      <c r="D667" t="str">
        <f>_xlfn.XLOOKUP(drafts_hosts[[#This Row],[hosts_id]],hosts[id],hosts[host_name])</f>
        <v>Ryan Marker</v>
      </c>
    </row>
    <row r="668" spans="1:4" x14ac:dyDescent="0.25">
      <c r="A668" t="s">
        <v>15651</v>
      </c>
      <c r="B668" t="str">
        <f>_xlfn.XLOOKUP(drafts_hosts[[#This Row],[hosted_drafts_id]],drafts[id],drafts[title])</f>
        <v>Parker Posey</v>
      </c>
      <c r="C668" t="s">
        <v>1270</v>
      </c>
      <c r="D668" t="str">
        <f>_xlfn.XLOOKUP(drafts_hosts[[#This Row],[hosts_id]],hosts[id],hosts[host_name])</f>
        <v>Clay Keller</v>
      </c>
    </row>
    <row r="669" spans="1:4" x14ac:dyDescent="0.25">
      <c r="A669" t="s">
        <v>112</v>
      </c>
      <c r="B669" t="str">
        <f>_xlfn.XLOOKUP(drafts_hosts[[#This Row],[hosted_drafts_id]],drafts[id],drafts[title])</f>
        <v>Comedians First Dramas</v>
      </c>
      <c r="C669" t="s">
        <v>1286</v>
      </c>
      <c r="D669" t="str">
        <f>_xlfn.XLOOKUP(drafts_hosts[[#This Row],[hosts_id]],hosts[id],hosts[host_name])</f>
        <v>Ryan Marker</v>
      </c>
    </row>
    <row r="670" spans="1:4" x14ac:dyDescent="0.25">
      <c r="A670" t="s">
        <v>112</v>
      </c>
      <c r="B670" t="str">
        <f>_xlfn.XLOOKUP(drafts_hosts[[#This Row],[hosted_drafts_id]],drafts[id],drafts[title])</f>
        <v>Comedians First Dramas</v>
      </c>
      <c r="C670" t="s">
        <v>1270</v>
      </c>
      <c r="D670" t="str">
        <f>_xlfn.XLOOKUP(drafts_hosts[[#This Row],[hosts_id]],hosts[id],hosts[host_name])</f>
        <v>Clay Keller</v>
      </c>
    </row>
    <row r="671" spans="1:4" x14ac:dyDescent="0.25">
      <c r="A671" t="s">
        <v>242</v>
      </c>
      <c r="B671" t="str">
        <f>_xlfn.XLOOKUP(drafts_hosts[[#This Row],[hosted_drafts_id]],drafts[id],drafts[title])</f>
        <v>Summer Camp</v>
      </c>
      <c r="C671" t="s">
        <v>1286</v>
      </c>
      <c r="D671" t="str">
        <f>_xlfn.XLOOKUP(drafts_hosts[[#This Row],[hosts_id]],hosts[id],hosts[host_name])</f>
        <v>Ryan Marker</v>
      </c>
    </row>
    <row r="672" spans="1:4" x14ac:dyDescent="0.25">
      <c r="A672" t="s">
        <v>242</v>
      </c>
      <c r="B672" t="str">
        <f>_xlfn.XLOOKUP(drafts_hosts[[#This Row],[hosted_drafts_id]],drafts[id],drafts[title])</f>
        <v>Summer Camp</v>
      </c>
      <c r="C672" t="s">
        <v>1270</v>
      </c>
      <c r="D672" t="str">
        <f>_xlfn.XLOOKUP(drafts_hosts[[#This Row],[hosts_id]],hosts[id],hosts[host_name])</f>
        <v>Clay Keller</v>
      </c>
    </row>
    <row r="673" spans="1:4" x14ac:dyDescent="0.25">
      <c r="A673" s="5" t="s">
        <v>15659</v>
      </c>
      <c r="B673" t="str">
        <f>_xlfn.XLOOKUP(drafts_hosts[[#This Row],[hosted_drafts_id]],drafts[id],drafts[title])</f>
        <v>True Crime Documentaries</v>
      </c>
      <c r="C673" t="s">
        <v>1286</v>
      </c>
      <c r="D673" t="str">
        <f>_xlfn.XLOOKUP(drafts_hosts[[#This Row],[hosts_id]],hosts[id],hosts[host_name])</f>
        <v>Ryan Marker</v>
      </c>
    </row>
    <row r="674" spans="1:4" x14ac:dyDescent="0.25">
      <c r="A674" s="5" t="s">
        <v>15659</v>
      </c>
      <c r="B674" t="str">
        <f>_xlfn.XLOOKUP(drafts_hosts[[#This Row],[hosted_drafts_id]],drafts[id],drafts[title])</f>
        <v>True Crime Documentaries</v>
      </c>
      <c r="C674" t="s">
        <v>1270</v>
      </c>
      <c r="D674" t="str">
        <f>_xlfn.XLOOKUP(drafts_hosts[[#This Row],[hosts_id]],hosts[id],hosts[host_name])</f>
        <v>Clay Keller</v>
      </c>
    </row>
    <row r="675" spans="1:4" x14ac:dyDescent="0.25">
      <c r="A675" s="5" t="s">
        <v>15652</v>
      </c>
      <c r="B675" t="str">
        <f>_xlfn.XLOOKUP(drafts_hosts[[#This Row],[hosted_drafts_id]],drafts[id],drafts[title])</f>
        <v>DC Berlantiverse Super Draft</v>
      </c>
      <c r="C675" t="s">
        <v>1270</v>
      </c>
      <c r="D675" t="str">
        <f>_xlfn.XLOOKUP(drafts_hosts[[#This Row],[hosts_id]],hosts[id],hosts[host_name])</f>
        <v>Clay Keller</v>
      </c>
    </row>
    <row r="676" spans="1:4" x14ac:dyDescent="0.25">
      <c r="A676" s="5" t="s">
        <v>15652</v>
      </c>
      <c r="B676" t="str">
        <f>_xlfn.XLOOKUP(drafts_hosts[[#This Row],[hosted_drafts_id]],drafts[id],drafts[title])</f>
        <v>DC Berlantiverse Super Draft</v>
      </c>
      <c r="C676" t="s">
        <v>1276</v>
      </c>
      <c r="D676" t="str">
        <f>_xlfn.XLOOKUP(drafts_hosts[[#This Row],[hosts_id]],hosts[id],hosts[host_name])</f>
        <v>Darren Franich</v>
      </c>
    </row>
    <row r="677" spans="1:4" x14ac:dyDescent="0.25">
      <c r="A677" s="5" t="s">
        <v>15647</v>
      </c>
      <c r="B677" t="str">
        <f>_xlfn.XLOOKUP(drafts_hosts[[#This Row],[hosted_drafts_id]],drafts[id],drafts[title])</f>
        <v>James Earl Jones</v>
      </c>
      <c r="C677" t="s">
        <v>1286</v>
      </c>
      <c r="D677" t="str">
        <f>_xlfn.XLOOKUP(drafts_hosts[[#This Row],[hosts_id]],hosts[id],hosts[host_name])</f>
        <v>Ryan Marker</v>
      </c>
    </row>
    <row r="678" spans="1:4" x14ac:dyDescent="0.25">
      <c r="A678" s="5" t="s">
        <v>15647</v>
      </c>
      <c r="B678" t="str">
        <f>_xlfn.XLOOKUP(drafts_hosts[[#This Row],[hosted_drafts_id]],drafts[id],drafts[title])</f>
        <v>James Earl Jones</v>
      </c>
      <c r="C678" t="s">
        <v>1270</v>
      </c>
      <c r="D678" t="str">
        <f>_xlfn.XLOOKUP(drafts_hosts[[#This Row],[hosts_id]],hosts[id],hosts[host_name])</f>
        <v>Clay Keller</v>
      </c>
    </row>
    <row r="679" spans="1:4" x14ac:dyDescent="0.25">
      <c r="A679" s="4" t="s">
        <v>15649</v>
      </c>
      <c r="B679" t="str">
        <f>_xlfn.XLOOKUP(drafts_hosts[[#This Row],[hosted_drafts_id]],drafts[id],drafts[title])</f>
        <v>Tony/ Dan Gilroy</v>
      </c>
      <c r="C679" t="s">
        <v>1286</v>
      </c>
      <c r="D679" t="str">
        <f>_xlfn.XLOOKUP(drafts_hosts[[#This Row],[hosts_id]],hosts[id],hosts[host_name])</f>
        <v>Ryan Marker</v>
      </c>
    </row>
    <row r="680" spans="1:4" x14ac:dyDescent="0.25">
      <c r="A680" s="5" t="s">
        <v>15649</v>
      </c>
      <c r="B680" t="str">
        <f>_xlfn.XLOOKUP(drafts_hosts[[#This Row],[hosted_drafts_id]],drafts[id],drafts[title])</f>
        <v>Tony/ Dan Gilroy</v>
      </c>
      <c r="C680" t="s">
        <v>1270</v>
      </c>
      <c r="D680" t="str">
        <f>_xlfn.XLOOKUP(drafts_hosts[[#This Row],[hosts_id]],hosts[id],hosts[host_name])</f>
        <v>Clay Keller</v>
      </c>
    </row>
    <row r="681" spans="1:4" x14ac:dyDescent="0.25">
      <c r="A681" s="5" t="s">
        <v>15660</v>
      </c>
      <c r="B681" t="str">
        <f>_xlfn.XLOOKUP(drafts_hosts[[#This Row],[hosted_drafts_id]],drafts[id],drafts[title])</f>
        <v>Dracula mini-Mega Live</v>
      </c>
      <c r="C681" t="s">
        <v>1286</v>
      </c>
      <c r="D681" t="str">
        <f>_xlfn.XLOOKUP(drafts_hosts[[#This Row],[hosts_id]],hosts[id],hosts[host_name])</f>
        <v>Ryan Marker</v>
      </c>
    </row>
    <row r="682" spans="1:4" x14ac:dyDescent="0.25">
      <c r="A682" s="5" t="s">
        <v>15660</v>
      </c>
      <c r="B682" t="str">
        <f>_xlfn.XLOOKUP(drafts_hosts[[#This Row],[hosted_drafts_id]],drafts[id],drafts[title])</f>
        <v>Dracula mini-Mega Live</v>
      </c>
      <c r="C682" t="s">
        <v>1270</v>
      </c>
      <c r="D682" t="str">
        <f>_xlfn.XLOOKUP(drafts_hosts[[#This Row],[hosts_id]],hosts[id],hosts[host_name])</f>
        <v>Clay Keller</v>
      </c>
    </row>
    <row r="683" spans="1:4" x14ac:dyDescent="0.25">
      <c r="A683" s="4" t="s">
        <v>15656</v>
      </c>
      <c r="B683" t="str">
        <f>_xlfn.XLOOKUP(drafts_hosts[[#This Row],[hosted_drafts_id]],drafts[id],drafts[title])</f>
        <v>Woods Horror mini-Mega Live</v>
      </c>
      <c r="C683" t="s">
        <v>1286</v>
      </c>
      <c r="D683" t="str">
        <f>_xlfn.XLOOKUP(drafts_hosts[[#This Row],[hosts_id]],hosts[id],hosts[host_name])</f>
        <v>Ryan Marker</v>
      </c>
    </row>
    <row r="684" spans="1:4" x14ac:dyDescent="0.25">
      <c r="A684" s="5" t="s">
        <v>15656</v>
      </c>
      <c r="B684" t="str">
        <f>_xlfn.XLOOKUP(drafts_hosts[[#This Row],[hosted_drafts_id]],drafts[id],drafts[title])</f>
        <v>Woods Horror mini-Mega Live</v>
      </c>
      <c r="C684" t="s">
        <v>1270</v>
      </c>
      <c r="D684" t="str">
        <f>_xlfn.XLOOKUP(drafts_hosts[[#This Row],[hosts_id]],hosts[id],hosts[host_name])</f>
        <v>Clay Keller</v>
      </c>
    </row>
    <row r="685" spans="1:4" x14ac:dyDescent="0.25">
      <c r="A685" t="s">
        <v>16478</v>
      </c>
      <c r="B685" t="str">
        <f>_xlfn.XLOOKUP(drafts_hosts[[#This Row],[hosted_drafts_id]],drafts[id],drafts[title])</f>
        <v>Disney Attractions Super Draft</v>
      </c>
      <c r="C685" t="s">
        <v>1286</v>
      </c>
      <c r="D685" t="str">
        <f>_xlfn.XLOOKUP(drafts_hosts[[#This Row],[hosts_id]],hosts[id],hosts[host_name])</f>
        <v>Ryan Marker</v>
      </c>
    </row>
    <row r="686" spans="1:4" x14ac:dyDescent="0.25">
      <c r="A686" t="s">
        <v>16478</v>
      </c>
      <c r="B686" t="str">
        <f>_xlfn.XLOOKUP(drafts_hosts[[#This Row],[hosted_drafts_id]],drafts[id],drafts[title])</f>
        <v>Disney Attractions Super Draft</v>
      </c>
      <c r="C686" t="s">
        <v>1270</v>
      </c>
      <c r="D686" t="str">
        <f>_xlfn.XLOOKUP(drafts_hosts[[#This Row],[hosts_id]],hosts[id],hosts[host_name])</f>
        <v>Clay Keller</v>
      </c>
    </row>
    <row r="687" spans="1:4" x14ac:dyDescent="0.25">
      <c r="A687" t="s">
        <v>16479</v>
      </c>
      <c r="B687" t="str">
        <f>_xlfn.XLOOKUP(drafts_hosts[[#This Row],[hosted_drafts_id]],drafts[id],drafts[title])</f>
        <v>Body Swap</v>
      </c>
      <c r="C687" t="s">
        <v>1286</v>
      </c>
      <c r="D687" t="str">
        <f>_xlfn.XLOOKUP(drafts_hosts[[#This Row],[hosts_id]],hosts[id],hosts[host_name])</f>
        <v>Ryan Marker</v>
      </c>
    </row>
    <row r="688" spans="1:4" x14ac:dyDescent="0.25">
      <c r="A688" t="s">
        <v>16479</v>
      </c>
      <c r="B688" t="str">
        <f>_xlfn.XLOOKUP(drafts_hosts[[#This Row],[hosted_drafts_id]],drafts[id],drafts[title])</f>
        <v>Body Swap</v>
      </c>
      <c r="C688" t="s">
        <v>1270</v>
      </c>
      <c r="D688" t="str">
        <f>_xlfn.XLOOKUP(drafts_hosts[[#This Row],[hosts_id]],hosts[id],hosts[host_name])</f>
        <v>Clay Keller</v>
      </c>
    </row>
    <row r="689" spans="1:4" x14ac:dyDescent="0.25">
      <c r="A689" s="15" t="s">
        <v>17145</v>
      </c>
      <c r="B689" s="16" t="str">
        <f>_xlfn.XLOOKUP(drafts_hosts[[#This Row],[hosted_drafts_id]],drafts[id],drafts[title])</f>
        <v>Stalked by My Doctor</v>
      </c>
      <c r="C689" t="s">
        <v>1276</v>
      </c>
      <c r="D689" s="16" t="str">
        <f>_xlfn.XLOOKUP(drafts_hosts[[#This Row],[hosts_id]],hosts[id],hosts[host_name])</f>
        <v>Darren Franich</v>
      </c>
    </row>
    <row r="690" spans="1:4" x14ac:dyDescent="0.25">
      <c r="A690" s="15" t="s">
        <v>17146</v>
      </c>
      <c r="B690" s="16" t="str">
        <f>_xlfn.XLOOKUP(drafts_hosts[[#This Row],[hosted_drafts_id]],drafts[id],drafts[title])</f>
        <v>Scorsese Short Films Super Draft</v>
      </c>
      <c r="C690" t="s">
        <v>1286</v>
      </c>
      <c r="D690" s="16" t="str">
        <f>_xlfn.XLOOKUP(drafts_hosts[[#This Row],[hosts_id]],hosts[id],hosts[host_name])</f>
        <v>Ryan Marker</v>
      </c>
    </row>
    <row r="691" spans="1:4" x14ac:dyDescent="0.25">
      <c r="A691" s="20" t="s">
        <v>17146</v>
      </c>
      <c r="B691" s="16" t="str">
        <f>_xlfn.XLOOKUP(drafts_hosts[[#This Row],[hosted_drafts_id]],drafts[id],drafts[title])</f>
        <v>Scorsese Short Films Super Draft</v>
      </c>
      <c r="C691" t="s">
        <v>1285</v>
      </c>
      <c r="D691" s="16" t="str">
        <f>_xlfn.XLOOKUP(drafts_hosts[[#This Row],[hosts_id]],hosts[id],hosts[host_name])</f>
        <v>Billy Ray Brewton</v>
      </c>
    </row>
    <row r="692" spans="1:4" x14ac:dyDescent="0.25">
      <c r="A692" s="15" t="s">
        <v>17147</v>
      </c>
      <c r="B692" s="16" t="str">
        <f>_xlfn.XLOOKUP(drafts_hosts[[#This Row],[hosted_drafts_id]],drafts[id],drafts[title])</f>
        <v>Scorsese Miscellaneous Documentaries</v>
      </c>
      <c r="C692" t="s">
        <v>1270</v>
      </c>
      <c r="D692" s="16" t="str">
        <f>_xlfn.XLOOKUP(drafts_hosts[[#This Row],[hosts_id]],hosts[id],hosts[host_name])</f>
        <v>Clay Keller</v>
      </c>
    </row>
    <row r="693" spans="1:4" x14ac:dyDescent="0.25">
      <c r="A693" s="20" t="s">
        <v>17147</v>
      </c>
      <c r="B693" s="16" t="str">
        <f>_xlfn.XLOOKUP(drafts_hosts[[#This Row],[hosted_drafts_id]],drafts[id],drafts[title])</f>
        <v>Scorsese Miscellaneous Documentaries</v>
      </c>
      <c r="C693" t="s">
        <v>1288</v>
      </c>
      <c r="D693" s="16" t="str">
        <f>_xlfn.XLOOKUP(drafts_hosts[[#This Row],[hosts_id]],hosts[id],hosts[host_name])</f>
        <v>Bryan Cogman</v>
      </c>
    </row>
  </sheetData>
  <phoneticPr fontId="2" type="noConversion"/>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90E18-94BC-48F5-A2EE-C7A379B3AE55}">
  <dimension ref="A1:D17"/>
  <sheetViews>
    <sheetView workbookViewId="0"/>
  </sheetViews>
  <sheetFormatPr defaultRowHeight="15" x14ac:dyDescent="0.25"/>
  <cols>
    <col min="1" max="1" width="37.42578125" bestFit="1" customWidth="1"/>
    <col min="2" max="2" width="37.42578125" customWidth="1"/>
    <col min="3" max="3" width="37.5703125" bestFit="1" customWidth="1"/>
    <col min="4" max="4" width="30.85546875" bestFit="1" customWidth="1"/>
  </cols>
  <sheetData>
    <row r="1" spans="1:4" x14ac:dyDescent="0.25">
      <c r="A1" t="s">
        <v>1324</v>
      </c>
      <c r="B1" t="s">
        <v>1326</v>
      </c>
      <c r="C1" t="s">
        <v>1325</v>
      </c>
      <c r="D1" t="s">
        <v>1327</v>
      </c>
    </row>
    <row r="2" spans="1:4" x14ac:dyDescent="0.25">
      <c r="A2" t="s">
        <v>971</v>
      </c>
      <c r="B2" t="str">
        <f>_xlfn.XLOOKUP(drafters_teams[[#This Row],[drafter_id]],drafters[id],drafters[name])</f>
        <v>Amanda Smith</v>
      </c>
      <c r="C2" t="s">
        <v>1305</v>
      </c>
      <c r="D2" t="str">
        <f>_xlfn.XLOOKUP(drafters_teams[[#This Row],[drafter_team_id]],drafter_teams[id],drafter_teams[name])</f>
        <v>Team Disaster Girls</v>
      </c>
    </row>
    <row r="3" spans="1:4" x14ac:dyDescent="0.25">
      <c r="A3" t="s">
        <v>833</v>
      </c>
      <c r="B3" t="str">
        <f>_xlfn.XLOOKUP(drafters_teams[[#This Row],[drafter_id]],drafters[id],drafters[name])</f>
        <v>Jordan Crucchiola</v>
      </c>
      <c r="C3" t="s">
        <v>1305</v>
      </c>
      <c r="D3" t="str">
        <f>_xlfn.XLOOKUP(drafters_teams[[#This Row],[drafter_team_id]],drafter_teams[id],drafter_teams[name])</f>
        <v>Team Disaster Girls</v>
      </c>
    </row>
    <row r="4" spans="1:4" x14ac:dyDescent="0.25">
      <c r="A4" t="s">
        <v>1011</v>
      </c>
      <c r="B4" t="str">
        <f>_xlfn.XLOOKUP(drafters_teams[[#This Row],[drafter_id]],drafters[id],drafters[name])</f>
        <v>Andrew Merrill</v>
      </c>
      <c r="C4" t="s">
        <v>1315</v>
      </c>
      <c r="D4" t="str">
        <f>_xlfn.XLOOKUP(drafters_teams[[#This Row],[drafter_team_id]],drafter_teams[id],drafter_teams[name])</f>
        <v>Andrew Merrill and Beth Crudele</v>
      </c>
    </row>
    <row r="5" spans="1:4" x14ac:dyDescent="0.25">
      <c r="A5" t="s">
        <v>1209</v>
      </c>
      <c r="B5" t="str">
        <f>_xlfn.XLOOKUP(drafters_teams[[#This Row],[drafter_id]],drafters[id],drafters[name])</f>
        <v>Beth Crudele</v>
      </c>
      <c r="C5" t="s">
        <v>1315</v>
      </c>
      <c r="D5" t="str">
        <f>_xlfn.XLOOKUP(drafters_teams[[#This Row],[drafter_team_id]],drafter_teams[id],drafter_teams[name])</f>
        <v>Andrew Merrill and Beth Crudele</v>
      </c>
    </row>
    <row r="6" spans="1:4" x14ac:dyDescent="0.25">
      <c r="A6" t="s">
        <v>815</v>
      </c>
      <c r="B6" t="str">
        <f>_xlfn.XLOOKUP(drafters_teams[[#This Row],[drafter_id]],drafters[id],drafters[name])</f>
        <v>Chelsea Stardust</v>
      </c>
      <c r="C6" t="s">
        <v>1319</v>
      </c>
      <c r="D6" t="str">
        <f>_xlfn.XLOOKUP(drafters_teams[[#This Row],[drafter_team_id]],drafter_teams[id],drafter_teams[name])</f>
        <v>Chelsea Stardust and Sean Keller</v>
      </c>
    </row>
    <row r="7" spans="1:4" x14ac:dyDescent="0.25">
      <c r="A7" t="s">
        <v>1135</v>
      </c>
      <c r="B7" t="str">
        <f>_xlfn.XLOOKUP(drafters_teams[[#This Row],[drafter_id]],drafters[id],drafters[name])</f>
        <v>Sean Keller</v>
      </c>
      <c r="C7" t="s">
        <v>1319</v>
      </c>
      <c r="D7" t="str">
        <f>_xlfn.XLOOKUP(drafters_teams[[#This Row],[drafter_team_id]],drafter_teams[id],drafter_teams[name])</f>
        <v>Chelsea Stardust and Sean Keller</v>
      </c>
    </row>
    <row r="8" spans="1:4" x14ac:dyDescent="0.25">
      <c r="A8" t="s">
        <v>957</v>
      </c>
      <c r="B8" t="str">
        <f>_xlfn.XLOOKUP(drafters_teams[[#This Row],[drafter_id]],drafters[id],drafters[name])</f>
        <v>Chris Feil</v>
      </c>
      <c r="C8" t="s">
        <v>1313</v>
      </c>
      <c r="D8" t="str">
        <f>_xlfn.XLOOKUP(drafters_teams[[#This Row],[drafter_team_id]],drafter_teams[id],drafter_teams[name])</f>
        <v>Team This Had Oscar Buzz</v>
      </c>
    </row>
    <row r="9" spans="1:4" x14ac:dyDescent="0.25">
      <c r="A9" t="s">
        <v>799</v>
      </c>
      <c r="B9" t="str">
        <f>_xlfn.XLOOKUP(drafters_teams[[#This Row],[drafter_id]],drafters[id],drafters[name])</f>
        <v>Joe Reid</v>
      </c>
      <c r="C9" t="s">
        <v>1313</v>
      </c>
      <c r="D9" t="str">
        <f>_xlfn.XLOOKUP(drafters_teams[[#This Row],[drafter_team_id]],drafter_teams[id],drafter_teams[name])</f>
        <v>Team This Had Oscar Buzz</v>
      </c>
    </row>
    <row r="10" spans="1:4" x14ac:dyDescent="0.25">
      <c r="A10" t="s">
        <v>1237</v>
      </c>
      <c r="B10" t="str">
        <f>_xlfn.XLOOKUP(drafters_teams[[#This Row],[drafter_id]],drafters[id],drafters[name])</f>
        <v>Clay Keller</v>
      </c>
      <c r="C10" t="s">
        <v>1317</v>
      </c>
      <c r="D10" t="str">
        <f>_xlfn.XLOOKUP(drafters_teams[[#This Row],[drafter_team_id]],drafter_teams[id],drafter_teams[name])</f>
        <v>Team Screen Drafts</v>
      </c>
    </row>
    <row r="11" spans="1:4" x14ac:dyDescent="0.25">
      <c r="A11" t="s">
        <v>1115</v>
      </c>
      <c r="B11" t="str">
        <f>_xlfn.XLOOKUP(drafters_teams[[#This Row],[drafter_id]],drafters[id],drafters[name])</f>
        <v>Ryan Marker</v>
      </c>
      <c r="C11" t="s">
        <v>1317</v>
      </c>
      <c r="D11" t="str">
        <f>_xlfn.XLOOKUP(drafters_teams[[#This Row],[drafter_team_id]],drafter_teams[id],drafter_teams[name])</f>
        <v>Team Screen Drafts</v>
      </c>
    </row>
    <row r="12" spans="1:4" x14ac:dyDescent="0.25">
      <c r="A12" t="s">
        <v>1051</v>
      </c>
      <c r="B12" t="str">
        <f>_xlfn.XLOOKUP(drafters_teams[[#This Row],[drafter_id]],drafters[id],drafters[name])</f>
        <v>Drew McWeeny</v>
      </c>
      <c r="C12" t="s">
        <v>1311</v>
      </c>
      <c r="D12" t="str">
        <f>_xlfn.XLOOKUP(drafters_teams[[#This Row],[drafter_team_id]],drafter_teams[id],drafter_teams[name])</f>
        <v>Team McWeeny</v>
      </c>
    </row>
    <row r="13" spans="1:4" x14ac:dyDescent="0.25">
      <c r="A13" t="s">
        <v>937</v>
      </c>
      <c r="B13" t="str">
        <f>_xlfn.XLOOKUP(drafters_teams[[#This Row],[drafter_id]],drafters[id],drafters[name])</f>
        <v>Toshi McWeeny</v>
      </c>
      <c r="C13" t="s">
        <v>1311</v>
      </c>
      <c r="D13" t="str">
        <f>_xlfn.XLOOKUP(drafters_teams[[#This Row],[drafter_team_id]],drafter_teams[id],drafter_teams[name])</f>
        <v>Team McWeeny</v>
      </c>
    </row>
    <row r="14" spans="1:4" x14ac:dyDescent="0.25">
      <c r="A14" t="s">
        <v>883</v>
      </c>
      <c r="B14" t="str">
        <f>_xlfn.XLOOKUP(drafters_teams[[#This Row],[drafter_id]],drafters[id],drafters[name])</f>
        <v>Joanna Robinson</v>
      </c>
      <c r="C14" t="s">
        <v>1309</v>
      </c>
      <c r="D14" t="str">
        <f>_xlfn.XLOOKUP(drafters_teams[[#This Row],[drafter_team_id]],drafter_teams[id],drafter_teams[name])</f>
        <v>Katey Rich and Joanna Robinson</v>
      </c>
    </row>
    <row r="15" spans="1:4" x14ac:dyDescent="0.25">
      <c r="A15" t="s">
        <v>1095</v>
      </c>
      <c r="B15" t="str">
        <f>_xlfn.XLOOKUP(drafters_teams[[#This Row],[drafter_id]],drafters[id],drafters[name])</f>
        <v>Katey Rich</v>
      </c>
      <c r="C15" t="s">
        <v>1309</v>
      </c>
      <c r="D15" t="str">
        <f>_xlfn.XLOOKUP(drafters_teams[[#This Row],[drafter_team_id]],drafter_teams[id],drafter_teams[name])</f>
        <v>Katey Rich and Joanna Robinson</v>
      </c>
    </row>
    <row r="16" spans="1:4" x14ac:dyDescent="0.25">
      <c r="A16" t="s">
        <v>905</v>
      </c>
      <c r="B16" t="str">
        <f>_xlfn.XLOOKUP(drafters_teams[[#This Row],[drafter_id]],drafters[id],drafters[name])</f>
        <v>Phil Iscove</v>
      </c>
      <c r="C16" t="s">
        <v>1307</v>
      </c>
      <c r="D16" t="str">
        <f>_xlfn.XLOOKUP(drafters_teams[[#This Row],[drafter_team_id]],drafter_teams[id],drafter_teams[name])</f>
        <v>Team Podcast Like It's 1999</v>
      </c>
    </row>
    <row r="17" spans="1:4" x14ac:dyDescent="0.25">
      <c r="A17" t="s">
        <v>825</v>
      </c>
      <c r="B17" t="str">
        <f>_xlfn.XLOOKUP(drafters_teams[[#This Row],[drafter_id]],drafters[id],drafters[name])</f>
        <v>Kenny Neibart</v>
      </c>
      <c r="C17" t="s">
        <v>1307</v>
      </c>
      <c r="D17" t="str">
        <f>_xlfn.XLOOKUP(drafters_teams[[#This Row],[drafter_team_id]],drafter_teams[id],drafter_teams[name])</f>
        <v>Team Podcast Like It's 1999</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21D7B-4249-4D47-A414-B94FAD1C54F5}">
  <dimension ref="A1:D9"/>
  <sheetViews>
    <sheetView workbookViewId="0"/>
  </sheetViews>
  <sheetFormatPr defaultRowHeight="15" x14ac:dyDescent="0.25"/>
  <cols>
    <col min="1" max="1" width="36.7109375" bestFit="1" customWidth="1"/>
    <col min="2" max="2" width="36.7109375" customWidth="1"/>
    <col min="3" max="3" width="37.5703125" bestFit="1" customWidth="1"/>
    <col min="4" max="4" width="30.85546875" bestFit="1" customWidth="1"/>
  </cols>
  <sheetData>
    <row r="1" spans="1:4" x14ac:dyDescent="0.25">
      <c r="A1" t="s">
        <v>773</v>
      </c>
      <c r="B1" t="s">
        <v>1323</v>
      </c>
      <c r="C1" t="s">
        <v>1325</v>
      </c>
      <c r="D1" t="s">
        <v>1328</v>
      </c>
    </row>
    <row r="2" spans="1:4" x14ac:dyDescent="0.25">
      <c r="A2" t="s">
        <v>22</v>
      </c>
      <c r="B2" t="str">
        <f>_xlfn.XLOOKUP(Table8[[#This Row],[draft_id]],drafts[id],drafts[title])</f>
        <v>Spielberg Produced Mega Draft</v>
      </c>
      <c r="C2" t="s">
        <v>1305</v>
      </c>
      <c r="D2" t="str">
        <f>_xlfn.XLOOKUP(Table8[[#This Row],[drafter_team_id]],drafter_teams[id],drafter_teams[name])</f>
        <v>Team Disaster Girls</v>
      </c>
    </row>
    <row r="3" spans="1:4" x14ac:dyDescent="0.25">
      <c r="A3" t="s">
        <v>22</v>
      </c>
      <c r="B3" t="str">
        <f>_xlfn.XLOOKUP(Table8[[#This Row],[draft_id]],drafts[id],drafts[title])</f>
        <v>Spielberg Produced Mega Draft</v>
      </c>
      <c r="C3" t="s">
        <v>1307</v>
      </c>
      <c r="D3" t="str">
        <f>_xlfn.XLOOKUP(Table8[[#This Row],[drafter_team_id]],drafter_teams[id],drafter_teams[name])</f>
        <v>Team Podcast Like It's 1999</v>
      </c>
    </row>
    <row r="4" spans="1:4" x14ac:dyDescent="0.25">
      <c r="A4" t="s">
        <v>22</v>
      </c>
      <c r="B4" t="str">
        <f>_xlfn.XLOOKUP(Table8[[#This Row],[draft_id]],drafts[id],drafts[title])</f>
        <v>Spielberg Produced Mega Draft</v>
      </c>
      <c r="C4" t="s">
        <v>1317</v>
      </c>
      <c r="D4" t="str">
        <f>_xlfn.XLOOKUP(Table8[[#This Row],[drafter_team_id]],drafter_teams[id],drafter_teams[name])</f>
        <v>Team Screen Drafts</v>
      </c>
    </row>
    <row r="5" spans="1:4" x14ac:dyDescent="0.25">
      <c r="A5" s="1" t="s">
        <v>75</v>
      </c>
      <c r="B5" t="str">
        <f>_xlfn.XLOOKUP(Table8[[#This Row],[draft_id]],drafts[id],drafts[title])</f>
        <v>Godzilla mini-Mega</v>
      </c>
      <c r="C5" t="s">
        <v>1311</v>
      </c>
      <c r="D5" t="str">
        <f>_xlfn.XLOOKUP(Table8[[#This Row],[drafter_team_id]],drafter_teams[id],drafter_teams[name])</f>
        <v>Team McWeeny</v>
      </c>
    </row>
    <row r="6" spans="1:4" x14ac:dyDescent="0.25">
      <c r="A6" t="s">
        <v>272</v>
      </c>
      <c r="B6" t="str">
        <f>_xlfn.XLOOKUP(Table8[[#This Row],[draft_id]],drafts[id],drafts[title])</f>
        <v>Relationship Horror</v>
      </c>
      <c r="C6" t="s">
        <v>1315</v>
      </c>
      <c r="D6" t="str">
        <f>_xlfn.XLOOKUP(Table8[[#This Row],[drafter_team_id]],drafter_teams[id],drafter_teams[name])</f>
        <v>Andrew Merrill and Beth Crudele</v>
      </c>
    </row>
    <row r="7" spans="1:4" x14ac:dyDescent="0.25">
      <c r="A7" t="s">
        <v>272</v>
      </c>
      <c r="B7" t="str">
        <f>_xlfn.XLOOKUP(Table8[[#This Row],[draft_id]],drafts[id],drafts[title])</f>
        <v>Relationship Horror</v>
      </c>
      <c r="C7" t="s">
        <v>1319</v>
      </c>
      <c r="D7" t="str">
        <f>_xlfn.XLOOKUP(Table8[[#This Row],[drafter_team_id]],drafter_teams[id],drafter_teams[name])</f>
        <v>Chelsea Stardust and Sean Keller</v>
      </c>
    </row>
    <row r="8" spans="1:4" x14ac:dyDescent="0.25">
      <c r="A8" t="s">
        <v>619</v>
      </c>
      <c r="B8" t="str">
        <f>_xlfn.XLOOKUP(Table8[[#This Row],[draft_id]],drafts[id],drafts[title])</f>
        <v>Bookstore &amp; Library Movies</v>
      </c>
      <c r="C8" t="s">
        <v>1309</v>
      </c>
      <c r="D8" t="str">
        <f>_xlfn.XLOOKUP(Table8[[#This Row],[drafter_team_id]],drafter_teams[id],drafter_teams[name])</f>
        <v>Katey Rich and Joanna Robinson</v>
      </c>
    </row>
    <row r="9" spans="1:4" x14ac:dyDescent="0.25">
      <c r="A9" t="s">
        <v>619</v>
      </c>
      <c r="B9" t="str">
        <f>_xlfn.XLOOKUP(Table8[[#This Row],[draft_id]],drafts[id],drafts[title])</f>
        <v>Bookstore &amp; Library Movies</v>
      </c>
      <c r="C9" t="s">
        <v>1313</v>
      </c>
      <c r="D9" t="str">
        <f>_xlfn.XLOOKUP(Table8[[#This Row],[drafter_team_id]],drafter_teams[id],drafter_teams[name])</f>
        <v>Team This Had Oscar Buzz</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FA546-2A39-42E6-B8EB-4B76BCCEE31A}">
  <dimension ref="A1:D939"/>
  <sheetViews>
    <sheetView topLeftCell="A886" workbookViewId="0">
      <selection activeCell="A938" sqref="A938"/>
    </sheetView>
  </sheetViews>
  <sheetFormatPr defaultRowHeight="15" x14ac:dyDescent="0.25"/>
  <cols>
    <col min="1" max="1" width="38.7109375" bestFit="1" customWidth="1"/>
    <col min="2" max="2" width="56.42578125" bestFit="1" customWidth="1"/>
    <col min="3" max="3" width="38" bestFit="1" customWidth="1"/>
    <col min="4" max="4" width="21.85546875" bestFit="1" customWidth="1"/>
  </cols>
  <sheetData>
    <row r="1" spans="1:4" x14ac:dyDescent="0.25">
      <c r="A1" t="s">
        <v>773</v>
      </c>
      <c r="B1" t="s">
        <v>1323</v>
      </c>
      <c r="C1" t="s">
        <v>1324</v>
      </c>
      <c r="D1" t="s">
        <v>1329</v>
      </c>
    </row>
    <row r="2" spans="1:4" x14ac:dyDescent="0.25">
      <c r="A2" t="s">
        <v>367</v>
      </c>
      <c r="B2" t="str">
        <f>_xlfn.XLOOKUP(drafts_drafters[[#This Row],[draft_id]],drafts[id],drafts[title])</f>
        <v>Threequels</v>
      </c>
      <c r="C2" t="s">
        <v>1177</v>
      </c>
      <c r="D2" t="str">
        <f>_xlfn.XLOOKUP(drafts_drafters[[#This Row],[drafter_id]],drafters[id],drafters[name])</f>
        <v>Darren Franich</v>
      </c>
    </row>
    <row r="3" spans="1:4" x14ac:dyDescent="0.25">
      <c r="A3" t="s">
        <v>367</v>
      </c>
      <c r="B3" t="str">
        <f>_xlfn.XLOOKUP(drafts_drafters[[#This Row],[draft_id]],drafts[id],drafts[title])</f>
        <v>Threequels</v>
      </c>
      <c r="C3" t="s">
        <v>913</v>
      </c>
      <c r="D3" t="str">
        <f>_xlfn.XLOOKUP(drafts_drafters[[#This Row],[drafter_id]],drafters[id],drafters[name])</f>
        <v>Chancellor Agard</v>
      </c>
    </row>
    <row r="4" spans="1:4" x14ac:dyDescent="0.25">
      <c r="A4" t="s">
        <v>697</v>
      </c>
      <c r="B4" t="str">
        <f>_xlfn.XLOOKUP(drafts_drafters[[#This Row],[draft_id]],drafts[id],drafts[title])</f>
        <v>Visitors From Another Planet</v>
      </c>
      <c r="C4" t="s">
        <v>1115</v>
      </c>
      <c r="D4" t="str">
        <f>_xlfn.XLOOKUP(drafts_drafters[[#This Row],[drafter_id]],drafters[id],drafters[name])</f>
        <v>Ryan Marker</v>
      </c>
    </row>
    <row r="5" spans="1:4" x14ac:dyDescent="0.25">
      <c r="A5" t="s">
        <v>697</v>
      </c>
      <c r="B5" t="str">
        <f>_xlfn.XLOOKUP(drafts_drafters[[#This Row],[draft_id]],drafts[id],drafts[title])</f>
        <v>Visitors From Another Planet</v>
      </c>
      <c r="C5" t="s">
        <v>1019</v>
      </c>
      <c r="D5" t="str">
        <f>_xlfn.XLOOKUP(drafts_drafters[[#This Row],[drafter_id]],drafters[id],drafters[name])</f>
        <v>Steve Berg</v>
      </c>
    </row>
    <row r="6" spans="1:4" x14ac:dyDescent="0.25">
      <c r="A6" t="s">
        <v>104</v>
      </c>
      <c r="B6" t="str">
        <f>_xlfn.XLOOKUP(drafts_drafters[[#This Row],[draft_id]],drafts[id],drafts[title])</f>
        <v>Audrey Hepburn</v>
      </c>
      <c r="C6" t="s">
        <v>1041</v>
      </c>
      <c r="D6" t="str">
        <f>_xlfn.XLOOKUP(drafts_drafters[[#This Row],[drafter_id]],drafters[id],drafters[name])</f>
        <v>Angela Matano</v>
      </c>
    </row>
    <row r="7" spans="1:4" x14ac:dyDescent="0.25">
      <c r="A7" t="s">
        <v>104</v>
      </c>
      <c r="B7" t="str">
        <f>_xlfn.XLOOKUP(drafts_drafters[[#This Row],[draft_id]],drafts[id],drafts[title])</f>
        <v>Audrey Hepburn</v>
      </c>
      <c r="C7" t="s">
        <v>893</v>
      </c>
      <c r="D7" t="str">
        <f>_xlfn.XLOOKUP(drafts_drafters[[#This Row],[drafter_id]],drafters[id],drafters[name])</f>
        <v>Tom Cendejas</v>
      </c>
    </row>
    <row r="8" spans="1:4" x14ac:dyDescent="0.25">
      <c r="A8" t="s">
        <v>236</v>
      </c>
      <c r="B8" t="str">
        <f>_xlfn.XLOOKUP(drafts_drafters[[#This Row],[draft_id]],drafts[id],drafts[title])</f>
        <v>Horror Sequels</v>
      </c>
      <c r="C8" t="s">
        <v>909</v>
      </c>
      <c r="D8" t="str">
        <f>_xlfn.XLOOKUP(drafts_drafters[[#This Row],[drafter_id]],drafters[id],drafters[name])</f>
        <v>Kyle Anderson</v>
      </c>
    </row>
    <row r="9" spans="1:4" x14ac:dyDescent="0.25">
      <c r="A9" t="s">
        <v>236</v>
      </c>
      <c r="B9" t="str">
        <f>_xlfn.XLOOKUP(drafts_drafters[[#This Row],[draft_id]],drafts[id],drafts[title])</f>
        <v>Horror Sequels</v>
      </c>
      <c r="C9" t="s">
        <v>915</v>
      </c>
      <c r="D9" t="str">
        <f>_xlfn.XLOOKUP(drafts_drafters[[#This Row],[drafter_id]],drafters[id],drafters[name])</f>
        <v>Billy Ray Brewton</v>
      </c>
    </row>
    <row r="10" spans="1:4" x14ac:dyDescent="0.25">
      <c r="A10" t="s">
        <v>208</v>
      </c>
      <c r="B10" t="str">
        <f>_xlfn.XLOOKUP(drafts_drafters[[#This Row],[draft_id]],drafts[id],drafts[title])</f>
        <v>Teen Horror (Millennial Edition)</v>
      </c>
      <c r="C10" t="s">
        <v>1001</v>
      </c>
      <c r="D10" t="str">
        <f>_xlfn.XLOOKUP(drafts_drafters[[#This Row],[drafter_id]],drafters[id],drafters[name])</f>
        <v>Piya Sinha-Roy</v>
      </c>
    </row>
    <row r="11" spans="1:4" x14ac:dyDescent="0.25">
      <c r="A11" t="s">
        <v>208</v>
      </c>
      <c r="B11" t="str">
        <f>_xlfn.XLOOKUP(drafts_drafters[[#This Row],[draft_id]],drafts[id],drafts[title])</f>
        <v>Teen Horror (Millennial Edition)</v>
      </c>
      <c r="C11" t="s">
        <v>1177</v>
      </c>
      <c r="D11" t="str">
        <f>_xlfn.XLOOKUP(drafts_drafters[[#This Row],[drafter_id]],drafters[id],drafters[name])</f>
        <v>Darren Franich</v>
      </c>
    </row>
    <row r="12" spans="1:4" x14ac:dyDescent="0.25">
      <c r="A12" t="s">
        <v>451</v>
      </c>
      <c r="B12" t="str">
        <f>_xlfn.XLOOKUP(drafts_drafters[[#This Row],[draft_id]],drafts[id],drafts[title])</f>
        <v>Stephen King Horror Adaptations</v>
      </c>
      <c r="C12" t="s">
        <v>915</v>
      </c>
      <c r="D12" t="str">
        <f>_xlfn.XLOOKUP(drafts_drafters[[#This Row],[drafter_id]],drafters[id],drafters[name])</f>
        <v>Billy Ray Brewton</v>
      </c>
    </row>
    <row r="13" spans="1:4" x14ac:dyDescent="0.25">
      <c r="A13" t="s">
        <v>451</v>
      </c>
      <c r="B13" t="str">
        <f>_xlfn.XLOOKUP(drafts_drafters[[#This Row],[draft_id]],drafts[id],drafts[title])</f>
        <v>Stephen King Horror Adaptations</v>
      </c>
      <c r="C13" t="s">
        <v>935</v>
      </c>
      <c r="D13" t="str">
        <f>_xlfn.XLOOKUP(drafts_drafters[[#This Row],[drafter_id]],drafters[id],drafters[name])</f>
        <v>Heidi Honeycutt</v>
      </c>
    </row>
    <row r="14" spans="1:4" x14ac:dyDescent="0.25">
      <c r="A14" t="s">
        <v>136</v>
      </c>
      <c r="B14" t="str">
        <f>_xlfn.XLOOKUP(drafts_drafters[[#This Row],[draft_id]],drafts[id],drafts[title])</f>
        <v>Time Travel</v>
      </c>
      <c r="C14" t="s">
        <v>1237</v>
      </c>
      <c r="D14" t="str">
        <f>_xlfn.XLOOKUP(drafts_drafters[[#This Row],[drafter_id]],drafters[id],drafters[name])</f>
        <v>Clay Keller</v>
      </c>
    </row>
    <row r="15" spans="1:4" x14ac:dyDescent="0.25">
      <c r="A15" t="s">
        <v>136</v>
      </c>
      <c r="B15" t="str">
        <f>_xlfn.XLOOKUP(drafts_drafters[[#This Row],[draft_id]],drafts[id],drafts[title])</f>
        <v>Time Travel</v>
      </c>
      <c r="C15" t="s">
        <v>1115</v>
      </c>
      <c r="D15" t="str">
        <f>_xlfn.XLOOKUP(drafts_drafters[[#This Row],[drafter_id]],drafters[id],drafters[name])</f>
        <v>Ryan Marker</v>
      </c>
    </row>
    <row r="16" spans="1:4" x14ac:dyDescent="0.25">
      <c r="A16" t="s">
        <v>65</v>
      </c>
      <c r="B16" t="str">
        <f>_xlfn.XLOOKUP(drafts_drafters[[#This Row],[draft_id]],drafts[id],drafts[title])</f>
        <v>Classic Christmas</v>
      </c>
      <c r="C16" t="s">
        <v>951</v>
      </c>
      <c r="D16" t="str">
        <f>_xlfn.XLOOKUP(drafts_drafters[[#This Row],[drafter_id]],drafters[id],drafters[name])</f>
        <v>Maureen Lee Lenker</v>
      </c>
    </row>
    <row r="17" spans="1:4" x14ac:dyDescent="0.25">
      <c r="A17" t="s">
        <v>65</v>
      </c>
      <c r="B17" t="str">
        <f>_xlfn.XLOOKUP(drafts_drafters[[#This Row],[draft_id]],drafts[id],drafts[title])</f>
        <v>Classic Christmas</v>
      </c>
      <c r="C17" t="s">
        <v>939</v>
      </c>
      <c r="D17" t="str">
        <f>_xlfn.XLOOKUP(drafts_drafters[[#This Row],[drafter_id]],drafters[id],drafters[name])</f>
        <v>Vince Balzano</v>
      </c>
    </row>
    <row r="18" spans="1:4" x14ac:dyDescent="0.25">
      <c r="A18" t="s">
        <v>58</v>
      </c>
      <c r="B18" t="str">
        <f>_xlfn.XLOOKUP(drafts_drafters[[#This Row],[draft_id]],drafts[id],drafts[title])</f>
        <v>Sports</v>
      </c>
      <c r="C18" t="s">
        <v>1149</v>
      </c>
      <c r="D18" t="str">
        <f>_xlfn.XLOOKUP(drafts_drafters[[#This Row],[drafter_id]],drafters[id],drafters[name])</f>
        <v>Dave Schilling</v>
      </c>
    </row>
    <row r="19" spans="1:4" x14ac:dyDescent="0.25">
      <c r="A19" t="s">
        <v>58</v>
      </c>
      <c r="B19" t="str">
        <f>_xlfn.XLOOKUP(drafts_drafters[[#This Row],[draft_id]],drafts[id],drafts[title])</f>
        <v>Sports</v>
      </c>
      <c r="C19" t="s">
        <v>829</v>
      </c>
      <c r="D19" t="str">
        <f>_xlfn.XLOOKUP(drafts_drafters[[#This Row],[drafter_id]],drafters[id],drafters[name])</f>
        <v>Zed Cutsinger</v>
      </c>
    </row>
    <row r="20" spans="1:4" x14ac:dyDescent="0.25">
      <c r="A20" s="1" t="s">
        <v>36</v>
      </c>
      <c r="B20" t="str">
        <f>_xlfn.XLOOKUP(drafts_drafters[[#This Row],[draft_id]],drafts[id],drafts[title])</f>
        <v>Dark Christmas</v>
      </c>
      <c r="C20" t="s">
        <v>915</v>
      </c>
      <c r="D20" t="str">
        <f>_xlfn.XLOOKUP(drafts_drafters[[#This Row],[drafter_id]],drafters[id],drafters[name])</f>
        <v>Billy Ray Brewton</v>
      </c>
    </row>
    <row r="21" spans="1:4" x14ac:dyDescent="0.25">
      <c r="A21" s="1" t="s">
        <v>36</v>
      </c>
      <c r="B21" t="str">
        <f>_xlfn.XLOOKUP(drafts_drafters[[#This Row],[draft_id]],drafts[id],drafts[title])</f>
        <v>Dark Christmas</v>
      </c>
      <c r="C21" t="s">
        <v>969</v>
      </c>
      <c r="D21" t="str">
        <f>_xlfn.XLOOKUP(drafts_drafters[[#This Row],[drafter_id]],drafters[id],drafters[name])</f>
        <v>Graham Skipper</v>
      </c>
    </row>
    <row r="22" spans="1:4" x14ac:dyDescent="0.25">
      <c r="A22" t="s">
        <v>675</v>
      </c>
      <c r="B22" t="str">
        <f>_xlfn.XLOOKUP(drafts_drafters[[#This Row],[draft_id]],drafts[id],drafts[title])</f>
        <v>Notable Nudes</v>
      </c>
      <c r="C22" t="s">
        <v>1041</v>
      </c>
      <c r="D22" t="str">
        <f>_xlfn.XLOOKUP(drafts_drafters[[#This Row],[drafter_id]],drafters[id],drafters[name])</f>
        <v>Angela Matano</v>
      </c>
    </row>
    <row r="23" spans="1:4" x14ac:dyDescent="0.25">
      <c r="A23" t="s">
        <v>675</v>
      </c>
      <c r="B23" t="str">
        <f>_xlfn.XLOOKUP(drafts_drafters[[#This Row],[draft_id]],drafts[id],drafts[title])</f>
        <v>Notable Nudes</v>
      </c>
      <c r="C23" t="s">
        <v>801</v>
      </c>
      <c r="D23" t="str">
        <f>_xlfn.XLOOKUP(drafts_drafters[[#This Row],[drafter_id]],drafters[id],drafters[name])</f>
        <v>Alec Tibaldi</v>
      </c>
    </row>
    <row r="24" spans="1:4" x14ac:dyDescent="0.25">
      <c r="A24" t="s">
        <v>126</v>
      </c>
      <c r="B24" t="str">
        <f>_xlfn.XLOOKUP(drafts_drafters[[#This Row],[draft_id]],drafts[id],drafts[title])</f>
        <v>Christopher Lee</v>
      </c>
      <c r="C24" t="s">
        <v>1235</v>
      </c>
      <c r="D24" t="str">
        <f>_xlfn.XLOOKUP(drafts_drafters[[#This Row],[drafter_id]],drafters[id],drafters[name])</f>
        <v>Amy Nicholson</v>
      </c>
    </row>
    <row r="25" spans="1:4" x14ac:dyDescent="0.25">
      <c r="A25" t="s">
        <v>126</v>
      </c>
      <c r="B25" t="str">
        <f>_xlfn.XLOOKUP(drafts_drafters[[#This Row],[draft_id]],drafts[id],drafts[title])</f>
        <v>Christopher Lee</v>
      </c>
      <c r="C25" t="s">
        <v>1245</v>
      </c>
      <c r="D25" t="str">
        <f>_xlfn.XLOOKUP(drafts_drafters[[#This Row],[drafter_id]],drafters[id],drafters[name])</f>
        <v>Eva Anderson</v>
      </c>
    </row>
    <row r="26" spans="1:4" x14ac:dyDescent="0.25">
      <c r="A26" t="s">
        <v>69</v>
      </c>
      <c r="B26" t="str">
        <f>_xlfn.XLOOKUP(drafts_drafters[[#This Row],[draft_id]],drafts[id],drafts[title])</f>
        <v>2018 Mega Draft</v>
      </c>
      <c r="C26" t="s">
        <v>1177</v>
      </c>
      <c r="D26" t="str">
        <f>_xlfn.XLOOKUP(drafts_drafters[[#This Row],[drafter_id]],drafters[id],drafters[name])</f>
        <v>Darren Franich</v>
      </c>
    </row>
    <row r="27" spans="1:4" x14ac:dyDescent="0.25">
      <c r="A27" t="s">
        <v>69</v>
      </c>
      <c r="B27" t="str">
        <f>_xlfn.XLOOKUP(drafts_drafters[[#This Row],[draft_id]],drafts[id],drafts[title])</f>
        <v>2018 Mega Draft</v>
      </c>
      <c r="C27" t="s">
        <v>1237</v>
      </c>
      <c r="D27" t="str">
        <f>_xlfn.XLOOKUP(drafts_drafters[[#This Row],[drafter_id]],drafters[id],drafters[name])</f>
        <v>Clay Keller</v>
      </c>
    </row>
    <row r="28" spans="1:4" x14ac:dyDescent="0.25">
      <c r="A28" t="s">
        <v>69</v>
      </c>
      <c r="B28" t="str">
        <f>_xlfn.XLOOKUP(drafts_drafters[[#This Row],[draft_id]],drafts[id],drafts[title])</f>
        <v>2018 Mega Draft</v>
      </c>
      <c r="C28" t="s">
        <v>1115</v>
      </c>
      <c r="D28" t="str">
        <f>_xlfn.XLOOKUP(drafts_drafters[[#This Row],[drafter_id]],drafters[id],drafters[name])</f>
        <v>Ryan Marker</v>
      </c>
    </row>
    <row r="29" spans="1:4" x14ac:dyDescent="0.25">
      <c r="A29" t="s">
        <v>746</v>
      </c>
      <c r="B29" t="str">
        <f>_xlfn.XLOOKUP(drafts_drafters[[#This Row],[draft_id]],drafts[id],drafts[title])</f>
        <v>Twist Endings</v>
      </c>
      <c r="C29" t="s">
        <v>969</v>
      </c>
      <c r="D29" t="str">
        <f>_xlfn.XLOOKUP(drafts_drafters[[#This Row],[drafter_id]],drafters[id],drafters[name])</f>
        <v>Graham Skipper</v>
      </c>
    </row>
    <row r="30" spans="1:4" x14ac:dyDescent="0.25">
      <c r="A30" t="s">
        <v>746</v>
      </c>
      <c r="B30" t="str">
        <f>_xlfn.XLOOKUP(drafts_drafters[[#This Row],[draft_id]],drafts[id],drafts[title])</f>
        <v>Twist Endings</v>
      </c>
      <c r="C30" t="s">
        <v>1135</v>
      </c>
      <c r="D30" t="str">
        <f>_xlfn.XLOOKUP(drafts_drafters[[#This Row],[drafter_id]],drafters[id],drafters[name])</f>
        <v>Sean Keller</v>
      </c>
    </row>
    <row r="31" spans="1:4" x14ac:dyDescent="0.25">
      <c r="A31" t="s">
        <v>178</v>
      </c>
      <c r="B31" t="str">
        <f>_xlfn.XLOOKUP(drafts_drafters[[#This Row],[draft_id]],drafts[id],drafts[title])</f>
        <v>Films About Filmmakers</v>
      </c>
      <c r="C31" t="s">
        <v>879</v>
      </c>
      <c r="D31" t="str">
        <f>_xlfn.XLOOKUP(drafts_drafters[[#This Row],[drafter_id]],drafters[id],drafters[name])</f>
        <v>James Ponsoldt</v>
      </c>
    </row>
    <row r="32" spans="1:4" x14ac:dyDescent="0.25">
      <c r="A32" t="s">
        <v>178</v>
      </c>
      <c r="B32" t="str">
        <f>_xlfn.XLOOKUP(drafts_drafters[[#This Row],[draft_id]],drafts[id],drafts[title])</f>
        <v>Films About Filmmakers</v>
      </c>
      <c r="C32" t="s">
        <v>779</v>
      </c>
      <c r="D32" t="str">
        <f>_xlfn.XLOOKUP(drafts_drafters[[#This Row],[drafter_id]],drafters[id],drafters[name])</f>
        <v>Darrin Navarro</v>
      </c>
    </row>
    <row r="33" spans="1:4" x14ac:dyDescent="0.25">
      <c r="A33" s="1" t="s">
        <v>148</v>
      </c>
      <c r="B33" t="str">
        <f>_xlfn.XLOOKUP(drafts_drafters[[#This Row],[draft_id]],drafts[id],drafts[title])</f>
        <v>Quentin Tarantino</v>
      </c>
      <c r="C33" t="s">
        <v>889</v>
      </c>
      <c r="D33" t="str">
        <f>_xlfn.XLOOKUP(drafts_drafters[[#This Row],[drafter_id]],drafters[id],drafters[name])</f>
        <v>Matt Perez-Mora</v>
      </c>
    </row>
    <row r="34" spans="1:4" x14ac:dyDescent="0.25">
      <c r="A34" s="1" t="s">
        <v>148</v>
      </c>
      <c r="B34" t="str">
        <f>_xlfn.XLOOKUP(drafts_drafters[[#This Row],[draft_id]],drafts[id],drafts[title])</f>
        <v>Quentin Tarantino</v>
      </c>
      <c r="C34" t="s">
        <v>943</v>
      </c>
      <c r="D34" t="str">
        <f>_xlfn.XLOOKUP(drafts_drafters[[#This Row],[drafter_id]],drafters[id],drafters[name])</f>
        <v>Holly Thompson</v>
      </c>
    </row>
    <row r="35" spans="1:4" x14ac:dyDescent="0.25">
      <c r="A35" t="s">
        <v>729</v>
      </c>
      <c r="B35" t="str">
        <f>_xlfn.XLOOKUP(drafts_drafters[[#This Row],[draft_id]],drafts[id],drafts[title])</f>
        <v>'80s Fantasy</v>
      </c>
      <c r="C35" t="s">
        <v>915</v>
      </c>
      <c r="D35" t="str">
        <f>_xlfn.XLOOKUP(drafts_drafters[[#This Row],[drafter_id]],drafters[id],drafters[name])</f>
        <v>Billy Ray Brewton</v>
      </c>
    </row>
    <row r="36" spans="1:4" x14ac:dyDescent="0.25">
      <c r="A36" t="s">
        <v>729</v>
      </c>
      <c r="B36" t="str">
        <f>_xlfn.XLOOKUP(drafts_drafters[[#This Row],[draft_id]],drafts[id],drafts[title])</f>
        <v>'80s Fantasy</v>
      </c>
      <c r="C36" t="s">
        <v>877</v>
      </c>
      <c r="D36" t="str">
        <f>_xlfn.XLOOKUP(drafts_drafters[[#This Row],[drafter_id]],drafters[id],drafters[name])</f>
        <v>Chris Thomas Devlin</v>
      </c>
    </row>
    <row r="37" spans="1:4" x14ac:dyDescent="0.25">
      <c r="A37" t="s">
        <v>56</v>
      </c>
      <c r="B37" t="str">
        <f>_xlfn.XLOOKUP(drafts_drafters[[#This Row],[draft_id]],drafts[id],drafts[title])</f>
        <v>Amnesia</v>
      </c>
      <c r="C37" t="s">
        <v>1237</v>
      </c>
      <c r="D37" t="str">
        <f>_xlfn.XLOOKUP(drafts_drafters[[#This Row],[drafter_id]],drafters[id],drafters[name])</f>
        <v>Clay Keller</v>
      </c>
    </row>
    <row r="38" spans="1:4" x14ac:dyDescent="0.25">
      <c r="A38" t="s">
        <v>56</v>
      </c>
      <c r="B38" t="str">
        <f>_xlfn.XLOOKUP(drafts_drafters[[#This Row],[draft_id]],drafts[id],drafts[title])</f>
        <v>Amnesia</v>
      </c>
      <c r="C38" t="s">
        <v>1115</v>
      </c>
      <c r="D38" t="str">
        <f>_xlfn.XLOOKUP(drafts_drafters[[#This Row],[drafter_id]],drafters[id],drafters[name])</f>
        <v>Ryan Marker</v>
      </c>
    </row>
    <row r="39" spans="1:4" x14ac:dyDescent="0.25">
      <c r="A39" t="s">
        <v>316</v>
      </c>
      <c r="B39" t="str">
        <f>_xlfn.XLOOKUP(drafts_drafters[[#This Row],[draft_id]],drafts[id],drafts[title])</f>
        <v>Kubrick</v>
      </c>
      <c r="C39" t="s">
        <v>1177</v>
      </c>
      <c r="D39" t="str">
        <f>_xlfn.XLOOKUP(drafts_drafters[[#This Row],[drafter_id]],drafters[id],drafters[name])</f>
        <v>Darren Franich</v>
      </c>
    </row>
    <row r="40" spans="1:4" x14ac:dyDescent="0.25">
      <c r="A40" t="s">
        <v>316</v>
      </c>
      <c r="B40" t="str">
        <f>_xlfn.XLOOKUP(drafts_drafters[[#This Row],[draft_id]],drafts[id],drafts[title])</f>
        <v>Kubrick</v>
      </c>
      <c r="C40" t="s">
        <v>933</v>
      </c>
      <c r="D40" t="str">
        <f>_xlfn.XLOOKUP(drafts_drafters[[#This Row],[drafter_id]],drafters[id],drafters[name])</f>
        <v>Jeff Jensen</v>
      </c>
    </row>
    <row r="41" spans="1:4" x14ac:dyDescent="0.25">
      <c r="A41" t="s">
        <v>480</v>
      </c>
      <c r="B41" t="str">
        <f>_xlfn.XLOOKUP(drafts_drafters[[#This Row],[draft_id]],drafts[id],drafts[title])</f>
        <v>British Rom-Coms</v>
      </c>
      <c r="C41" t="s">
        <v>961</v>
      </c>
      <c r="D41" t="str">
        <f>_xlfn.XLOOKUP(drafts_drafters[[#This Row],[drafter_id]],drafters[id],drafters[name])</f>
        <v>Dana Schwartz</v>
      </c>
    </row>
    <row r="42" spans="1:4" x14ac:dyDescent="0.25">
      <c r="A42" t="s">
        <v>480</v>
      </c>
      <c r="B42" t="str">
        <f>_xlfn.XLOOKUP(drafts_drafters[[#This Row],[draft_id]],drafts[id],drafts[title])</f>
        <v>British Rom-Coms</v>
      </c>
      <c r="C42" t="s">
        <v>945</v>
      </c>
      <c r="D42" t="str">
        <f>_xlfn.XLOOKUP(drafts_drafters[[#This Row],[drafter_id]],drafters[id],drafters[name])</f>
        <v>Max Genecov</v>
      </c>
    </row>
    <row r="43" spans="1:4" x14ac:dyDescent="0.25">
      <c r="A43" t="s">
        <v>40</v>
      </c>
      <c r="B43" t="str">
        <f>_xlfn.XLOOKUP(drafts_drafters[[#This Row],[draft_id]],drafts[id],drafts[title])</f>
        <v>A24</v>
      </c>
      <c r="C43" t="s">
        <v>1237</v>
      </c>
      <c r="D43" t="str">
        <f>_xlfn.XLOOKUP(drafts_drafters[[#This Row],[drafter_id]],drafters[id],drafters[name])</f>
        <v>Clay Keller</v>
      </c>
    </row>
    <row r="44" spans="1:4" x14ac:dyDescent="0.25">
      <c r="A44" t="s">
        <v>40</v>
      </c>
      <c r="B44" t="str">
        <f>_xlfn.XLOOKUP(drafts_drafters[[#This Row],[draft_id]],drafts[id],drafts[title])</f>
        <v>A24</v>
      </c>
      <c r="C44" t="s">
        <v>1115</v>
      </c>
      <c r="D44" t="str">
        <f>_xlfn.XLOOKUP(drafts_drafters[[#This Row],[drafter_id]],drafters[id],drafters[name])</f>
        <v>Ryan Marker</v>
      </c>
    </row>
    <row r="45" spans="1:4" x14ac:dyDescent="0.25">
      <c r="A45" t="s">
        <v>180</v>
      </c>
      <c r="B45" t="str">
        <f>_xlfn.XLOOKUP(drafts_drafters[[#This Row],[draft_id]],drafts[id],drafts[title])</f>
        <v>MCU Super Draft</v>
      </c>
      <c r="C45" t="s">
        <v>1177</v>
      </c>
      <c r="D45" t="str">
        <f>_xlfn.XLOOKUP(drafts_drafters[[#This Row],[drafter_id]],drafters[id],drafters[name])</f>
        <v>Darren Franich</v>
      </c>
    </row>
    <row r="46" spans="1:4" x14ac:dyDescent="0.25">
      <c r="A46" t="s">
        <v>180</v>
      </c>
      <c r="B46" t="str">
        <f>_xlfn.XLOOKUP(drafts_drafters[[#This Row],[draft_id]],drafts[id],drafts[title])</f>
        <v>MCU Super Draft</v>
      </c>
      <c r="C46" t="s">
        <v>1237</v>
      </c>
      <c r="D46" t="str">
        <f>_xlfn.XLOOKUP(drafts_drafters[[#This Row],[drafter_id]],drafters[id],drafters[name])</f>
        <v>Clay Keller</v>
      </c>
    </row>
    <row r="47" spans="1:4" x14ac:dyDescent="0.25">
      <c r="A47" t="s">
        <v>180</v>
      </c>
      <c r="B47" t="str">
        <f>_xlfn.XLOOKUP(drafts_drafters[[#This Row],[draft_id]],drafts[id],drafts[title])</f>
        <v>MCU Super Draft</v>
      </c>
      <c r="C47" t="s">
        <v>913</v>
      </c>
      <c r="D47" t="str">
        <f>_xlfn.XLOOKUP(drafts_drafters[[#This Row],[drafter_id]],drafters[id],drafters[name])</f>
        <v>Chancellor Agard</v>
      </c>
    </row>
    <row r="48" spans="1:4" x14ac:dyDescent="0.25">
      <c r="A48" t="s">
        <v>180</v>
      </c>
      <c r="B48" t="str">
        <f>_xlfn.XLOOKUP(drafts_drafters[[#This Row],[draft_id]],drafts[id],drafts[title])</f>
        <v>MCU Super Draft</v>
      </c>
      <c r="C48" t="s">
        <v>1115</v>
      </c>
      <c r="D48" t="str">
        <f>_xlfn.XLOOKUP(drafts_drafters[[#This Row],[drafter_id]],drafters[id],drafters[name])</f>
        <v>Ryan Marker</v>
      </c>
    </row>
    <row r="49" spans="1:4" x14ac:dyDescent="0.25">
      <c r="A49" t="s">
        <v>26</v>
      </c>
      <c r="B49" t="str">
        <f>_xlfn.XLOOKUP(drafts_drafters[[#This Row],[draft_id]],drafts[id],drafts[title])</f>
        <v>Dog Movies</v>
      </c>
      <c r="C49" t="s">
        <v>803</v>
      </c>
      <c r="D49" t="str">
        <f>_xlfn.XLOOKUP(drafts_drafters[[#This Row],[drafter_id]],drafters[id],drafters[name])</f>
        <v>Grant Moninger</v>
      </c>
    </row>
    <row r="50" spans="1:4" x14ac:dyDescent="0.25">
      <c r="A50" t="s">
        <v>26</v>
      </c>
      <c r="B50" t="str">
        <f>_xlfn.XLOOKUP(drafts_drafters[[#This Row],[draft_id]],drafts[id],drafts[title])</f>
        <v>Dog Movies</v>
      </c>
      <c r="C50" t="s">
        <v>1115</v>
      </c>
      <c r="D50" t="str">
        <f>_xlfn.XLOOKUP(drafts_drafters[[#This Row],[drafter_id]],drafters[id],drafters[name])</f>
        <v>Ryan Marker</v>
      </c>
    </row>
    <row r="51" spans="1:4" x14ac:dyDescent="0.25">
      <c r="A51" t="s">
        <v>234</v>
      </c>
      <c r="B51" t="str">
        <f>_xlfn.XLOOKUP(drafts_drafters[[#This Row],[draft_id]],drafts[id],drafts[title])</f>
        <v>Amy Adams</v>
      </c>
      <c r="C51" t="s">
        <v>1125</v>
      </c>
      <c r="D51" t="str">
        <f>_xlfn.XLOOKUP(drafts_drafters[[#This Row],[drafter_id]],drafters[id],drafters[name])</f>
        <v>Jesse Knight</v>
      </c>
    </row>
    <row r="52" spans="1:4" x14ac:dyDescent="0.25">
      <c r="A52" t="s">
        <v>234</v>
      </c>
      <c r="B52" t="str">
        <f>_xlfn.XLOOKUP(drafts_drafters[[#This Row],[draft_id]],drafts[id],drafts[title])</f>
        <v>Amy Adams</v>
      </c>
      <c r="C52" t="s">
        <v>831</v>
      </c>
      <c r="D52" t="str">
        <f>_xlfn.XLOOKUP(drafts_drafters[[#This Row],[drafter_id]],drafters[id],drafters[name])</f>
        <v>Dane McDonald</v>
      </c>
    </row>
    <row r="53" spans="1:4" x14ac:dyDescent="0.25">
      <c r="A53" t="s">
        <v>401</v>
      </c>
      <c r="B53" t="str">
        <f>_xlfn.XLOOKUP(drafts_drafters[[#This Row],[draft_id]],drafts[id],drafts[title])</f>
        <v>Multiple Roles</v>
      </c>
      <c r="C53" t="s">
        <v>1175</v>
      </c>
      <c r="D53" t="str">
        <f>_xlfn.XLOOKUP(drafts_drafters[[#This Row],[drafter_id]],drafters[id],drafters[name])</f>
        <v>Jenn Wilson</v>
      </c>
    </row>
    <row r="54" spans="1:4" x14ac:dyDescent="0.25">
      <c r="A54" t="s">
        <v>401</v>
      </c>
      <c r="B54" t="str">
        <f>_xlfn.XLOOKUP(drafts_drafters[[#This Row],[draft_id]],drafts[id],drafts[title])</f>
        <v>Multiple Roles</v>
      </c>
      <c r="C54" t="s">
        <v>1009</v>
      </c>
      <c r="D54" t="str">
        <f>_xlfn.XLOOKUP(drafts_drafters[[#This Row],[drafter_id]],drafters[id],drafters[name])</f>
        <v>Drea Clark</v>
      </c>
    </row>
    <row r="55" spans="1:4" x14ac:dyDescent="0.25">
      <c r="A55" t="s">
        <v>161</v>
      </c>
      <c r="B55" t="str">
        <f>_xlfn.XLOOKUP(drafts_drafters[[#This Row],[draft_id]],drafts[id],drafts[title])</f>
        <v>Remakes</v>
      </c>
      <c r="C55" t="s">
        <v>805</v>
      </c>
      <c r="D55" t="str">
        <f>_xlfn.XLOOKUP(drafts_drafters[[#This Row],[drafter_id]],drafters[id],drafters[name])</f>
        <v>Elric Kane</v>
      </c>
    </row>
    <row r="56" spans="1:4" x14ac:dyDescent="0.25">
      <c r="A56" t="s">
        <v>161</v>
      </c>
      <c r="B56" t="str">
        <f>_xlfn.XLOOKUP(drafts_drafters[[#This Row],[draft_id]],drafts[id],drafts[title])</f>
        <v>Remakes</v>
      </c>
      <c r="C56" t="s">
        <v>851</v>
      </c>
      <c r="D56" t="str">
        <f>_xlfn.XLOOKUP(drafts_drafters[[#This Row],[drafter_id]],drafters[id],drafters[name])</f>
        <v>Brian Saur</v>
      </c>
    </row>
    <row r="57" spans="1:4" x14ac:dyDescent="0.25">
      <c r="A57" t="s">
        <v>100</v>
      </c>
      <c r="B57" t="str">
        <f>_xlfn.XLOOKUP(drafts_drafters[[#This Row],[draft_id]],drafts[id],drafts[title])</f>
        <v>Punksploitation</v>
      </c>
      <c r="C57" t="s">
        <v>1189</v>
      </c>
      <c r="D57" t="str">
        <f>_xlfn.XLOOKUP(drafts_drafters[[#This Row],[drafter_id]],drafters[id],drafters[name])</f>
        <v>Jim Branscome</v>
      </c>
    </row>
    <row r="58" spans="1:4" x14ac:dyDescent="0.25">
      <c r="A58" t="s">
        <v>100</v>
      </c>
      <c r="B58" t="str">
        <f>_xlfn.XLOOKUP(drafts_drafters[[#This Row],[draft_id]],drafts[id],drafts[title])</f>
        <v>Punksploitation</v>
      </c>
      <c r="C58" t="s">
        <v>911</v>
      </c>
      <c r="D58" t="str">
        <f>_xlfn.XLOOKUP(drafts_drafters[[#This Row],[drafter_id]],drafters[id],drafters[name])</f>
        <v>Jonah Ray Rodrigues</v>
      </c>
    </row>
    <row r="59" spans="1:4" x14ac:dyDescent="0.25">
      <c r="A59" t="s">
        <v>455</v>
      </c>
      <c r="B59" t="str">
        <f>_xlfn.XLOOKUP(drafts_drafters[[#This Row],[draft_id]],drafts[id],drafts[title])</f>
        <v>Apatow, Producer</v>
      </c>
      <c r="C59" t="s">
        <v>1017</v>
      </c>
      <c r="D59" t="str">
        <f>_xlfn.XLOOKUP(drafts_drafters[[#This Row],[drafter_id]],drafters[id],drafters[name])</f>
        <v>Thomas Grabinski</v>
      </c>
    </row>
    <row r="60" spans="1:4" x14ac:dyDescent="0.25">
      <c r="A60" t="s">
        <v>455</v>
      </c>
      <c r="B60" t="str">
        <f>_xlfn.XLOOKUP(drafts_drafters[[#This Row],[draft_id]],drafts[id],drafts[title])</f>
        <v>Apatow, Producer</v>
      </c>
      <c r="C60" t="s">
        <v>1197</v>
      </c>
      <c r="D60" t="str">
        <f>_xlfn.XLOOKUP(drafts_drafters[[#This Row],[drafter_id]],drafters[id],drafters[name])</f>
        <v>Eric Moore</v>
      </c>
    </row>
    <row r="61" spans="1:4" x14ac:dyDescent="0.25">
      <c r="A61" t="s">
        <v>633</v>
      </c>
      <c r="B61" t="str">
        <f>_xlfn.XLOOKUP(drafts_drafters[[#This Row],[draft_id]],drafts[id],drafts[title])</f>
        <v>Erotic Thrillers</v>
      </c>
      <c r="C61" t="s">
        <v>1237</v>
      </c>
      <c r="D61" t="str">
        <f>_xlfn.XLOOKUP(drafts_drafters[[#This Row],[drafter_id]],drafters[id],drafters[name])</f>
        <v>Clay Keller</v>
      </c>
    </row>
    <row r="62" spans="1:4" x14ac:dyDescent="0.25">
      <c r="A62" t="s">
        <v>633</v>
      </c>
      <c r="B62" t="str">
        <f>_xlfn.XLOOKUP(drafts_drafters[[#This Row],[draft_id]],drafts[id],drafts[title])</f>
        <v>Erotic Thrillers</v>
      </c>
      <c r="C62" t="s">
        <v>1035</v>
      </c>
      <c r="D62" t="str">
        <f>_xlfn.XLOOKUP(drafts_drafters[[#This Row],[drafter_id]],drafters[id],drafters[name])</f>
        <v>Kate Hagen</v>
      </c>
    </row>
    <row r="63" spans="1:4" x14ac:dyDescent="0.25">
      <c r="A63" t="s">
        <v>739</v>
      </c>
      <c r="B63" t="str">
        <f>_xlfn.XLOOKUP(drafts_drafters[[#This Row],[draft_id]],drafts[id],drafts[title])</f>
        <v>Mixtape Movies</v>
      </c>
      <c r="C63" t="s">
        <v>915</v>
      </c>
      <c r="D63" t="str">
        <f>_xlfn.XLOOKUP(drafts_drafters[[#This Row],[drafter_id]],drafters[id],drafters[name])</f>
        <v>Billy Ray Brewton</v>
      </c>
    </row>
    <row r="64" spans="1:4" x14ac:dyDescent="0.25">
      <c r="A64" t="s">
        <v>739</v>
      </c>
      <c r="B64" t="str">
        <f>_xlfn.XLOOKUP(drafts_drafters[[#This Row],[draft_id]],drafts[id],drafts[title])</f>
        <v>Mixtape Movies</v>
      </c>
      <c r="C64" t="s">
        <v>1177</v>
      </c>
      <c r="D64" t="str">
        <f>_xlfn.XLOOKUP(drafts_drafters[[#This Row],[drafter_id]],drafters[id],drafters[name])</f>
        <v>Darren Franich</v>
      </c>
    </row>
    <row r="65" spans="1:4" x14ac:dyDescent="0.25">
      <c r="A65" t="s">
        <v>357</v>
      </c>
      <c r="B65" t="str">
        <f>_xlfn.XLOOKUP(drafts_drafters[[#This Row],[draft_id]],drafts[id],drafts[title])</f>
        <v>Creature Features</v>
      </c>
      <c r="C65" t="s">
        <v>969</v>
      </c>
      <c r="D65" t="str">
        <f>_xlfn.XLOOKUP(drafts_drafters[[#This Row],[drafter_id]],drafters[id],drafters[name])</f>
        <v>Graham Skipper</v>
      </c>
    </row>
    <row r="66" spans="1:4" x14ac:dyDescent="0.25">
      <c r="A66" t="s">
        <v>357</v>
      </c>
      <c r="B66" t="str">
        <f>_xlfn.XLOOKUP(drafts_drafters[[#This Row],[draft_id]],drafts[id],drafts[title])</f>
        <v>Creature Features</v>
      </c>
      <c r="C66" t="s">
        <v>959</v>
      </c>
      <c r="D66" t="str">
        <f>_xlfn.XLOOKUP(drafts_drafters[[#This Row],[drafter_id]],drafters[id],drafters[name])</f>
        <v>Matt Mercer</v>
      </c>
    </row>
    <row r="67" spans="1:4" x14ac:dyDescent="0.25">
      <c r="A67" t="s">
        <v>761</v>
      </c>
      <c r="B67" t="str">
        <f>_xlfn.XLOOKUP(drafts_drafters[[#This Row],[draft_id]],drafts[id],drafts[title])</f>
        <v>Humphrey Bogart</v>
      </c>
      <c r="C67" t="s">
        <v>1133</v>
      </c>
      <c r="D67" t="str">
        <f>_xlfn.XLOOKUP(drafts_drafters[[#This Row],[drafter_id]],drafters[id],drafters[name])</f>
        <v>Oriana Nudo</v>
      </c>
    </row>
    <row r="68" spans="1:4" x14ac:dyDescent="0.25">
      <c r="A68" t="s">
        <v>761</v>
      </c>
      <c r="B68" t="str">
        <f>_xlfn.XLOOKUP(drafts_drafters[[#This Row],[draft_id]],drafts[id],drafts[title])</f>
        <v>Humphrey Bogart</v>
      </c>
      <c r="C68" t="s">
        <v>951</v>
      </c>
      <c r="D68" t="str">
        <f>_xlfn.XLOOKUP(drafts_drafters[[#This Row],[drafter_id]],drafters[id],drafters[name])</f>
        <v>Maureen Lee Lenker</v>
      </c>
    </row>
    <row r="69" spans="1:4" x14ac:dyDescent="0.25">
      <c r="A69" t="s">
        <v>554</v>
      </c>
      <c r="B69" t="str">
        <f>_xlfn.XLOOKUP(drafts_drafters[[#This Row],[draft_id]],drafts[id],drafts[title])</f>
        <v>Disney Animation Studios 2D</v>
      </c>
      <c r="C69" t="s">
        <v>789</v>
      </c>
      <c r="D69" t="str">
        <f>_xlfn.XLOOKUP(drafts_drafters[[#This Row],[drafter_id]],drafters[id],drafters[name])</f>
        <v>Bryan Cogman</v>
      </c>
    </row>
    <row r="70" spans="1:4" x14ac:dyDescent="0.25">
      <c r="A70" t="s">
        <v>554</v>
      </c>
      <c r="B70" t="str">
        <f>_xlfn.XLOOKUP(drafts_drafters[[#This Row],[draft_id]],drafts[id],drafts[title])</f>
        <v>Disney Animation Studios 2D</v>
      </c>
      <c r="C70" t="s">
        <v>903</v>
      </c>
      <c r="D70" t="str">
        <f>_xlfn.XLOOKUP(drafts_drafters[[#This Row],[drafter_id]],drafters[id],drafters[name])</f>
        <v>Riley Stearns</v>
      </c>
    </row>
    <row r="71" spans="1:4" x14ac:dyDescent="0.25">
      <c r="A71" t="s">
        <v>106</v>
      </c>
      <c r="B71" t="str">
        <f>_xlfn.XLOOKUP(drafts_drafters[[#This Row],[draft_id]],drafts[id],drafts[title])</f>
        <v>Queer Romance</v>
      </c>
      <c r="C71" t="s">
        <v>919</v>
      </c>
      <c r="D71" t="str">
        <f>_xlfn.XLOOKUP(drafts_drafters[[#This Row],[drafter_id]],drafters[id],drafters[name])</f>
        <v>Daniel Crooke</v>
      </c>
    </row>
    <row r="72" spans="1:4" x14ac:dyDescent="0.25">
      <c r="A72" t="s">
        <v>106</v>
      </c>
      <c r="B72" t="str">
        <f>_xlfn.XLOOKUP(drafts_drafters[[#This Row],[draft_id]],drafts[id],drafts[title])</f>
        <v>Queer Romance</v>
      </c>
      <c r="C72" t="s">
        <v>1031</v>
      </c>
      <c r="D72" t="str">
        <f>_xlfn.XLOOKUP(drafts_drafters[[#This Row],[drafter_id]],drafters[id],drafters[name])</f>
        <v>Mike Dougherty</v>
      </c>
    </row>
    <row r="73" spans="1:4" x14ac:dyDescent="0.25">
      <c r="A73" t="s">
        <v>752</v>
      </c>
      <c r="B73" t="str">
        <f>_xlfn.XLOOKUP(drafts_drafters[[#This Row],[draft_id]],drafts[id],drafts[title])</f>
        <v>Spoofs</v>
      </c>
      <c r="C73" t="s">
        <v>915</v>
      </c>
      <c r="D73" t="str">
        <f>_xlfn.XLOOKUP(drafts_drafters[[#This Row],[drafter_id]],drafters[id],drafters[name])</f>
        <v>Billy Ray Brewton</v>
      </c>
    </row>
    <row r="74" spans="1:4" x14ac:dyDescent="0.25">
      <c r="A74" t="s">
        <v>752</v>
      </c>
      <c r="B74" t="str">
        <f>_xlfn.XLOOKUP(drafts_drafters[[#This Row],[draft_id]],drafts[id],drafts[title])</f>
        <v>Spoofs</v>
      </c>
      <c r="C74" t="s">
        <v>959</v>
      </c>
      <c r="D74" t="str">
        <f>_xlfn.XLOOKUP(drafts_drafters[[#This Row],[drafter_id]],drafters[id],drafters[name])</f>
        <v>Matt Mercer</v>
      </c>
    </row>
    <row r="75" spans="1:4" x14ac:dyDescent="0.25">
      <c r="A75" t="s">
        <v>356</v>
      </c>
      <c r="B75">
        <f>_xlfn.XLOOKUP(drafts_drafters[[#This Row],[draft_id]],drafts[id],drafts[title])</f>
        <v>1999</v>
      </c>
      <c r="C75" t="s">
        <v>1237</v>
      </c>
      <c r="D75" t="str">
        <f>_xlfn.XLOOKUP(drafts_drafters[[#This Row],[drafter_id]],drafters[id],drafters[name])</f>
        <v>Clay Keller</v>
      </c>
    </row>
    <row r="76" spans="1:4" x14ac:dyDescent="0.25">
      <c r="A76" t="s">
        <v>356</v>
      </c>
      <c r="B76">
        <f>_xlfn.XLOOKUP(drafts_drafters[[#This Row],[draft_id]],drafts[id],drafts[title])</f>
        <v>1999</v>
      </c>
      <c r="C76" t="s">
        <v>1115</v>
      </c>
      <c r="D76" t="str">
        <f>_xlfn.XLOOKUP(drafts_drafters[[#This Row],[drafter_id]],drafters[id],drafters[name])</f>
        <v>Ryan Marker</v>
      </c>
    </row>
    <row r="77" spans="1:4" x14ac:dyDescent="0.25">
      <c r="A77" t="s">
        <v>196</v>
      </c>
      <c r="B77" t="str">
        <f>_xlfn.XLOOKUP(drafts_drafters[[#This Row],[draft_id]],drafts[id],drafts[title])</f>
        <v>Freddy vs. Jason Super Draft</v>
      </c>
      <c r="C77" t="s">
        <v>845</v>
      </c>
      <c r="D77" t="str">
        <f>_xlfn.XLOOKUP(drafts_drafters[[#This Row],[drafter_id]],drafters[id],drafters[name])</f>
        <v>Rebekah McKendry</v>
      </c>
    </row>
    <row r="78" spans="1:4" x14ac:dyDescent="0.25">
      <c r="A78" t="s">
        <v>196</v>
      </c>
      <c r="B78" t="str">
        <f>_xlfn.XLOOKUP(drafts_drafters[[#This Row],[draft_id]],drafts[id],drafts[title])</f>
        <v>Freddy vs. Jason Super Draft</v>
      </c>
      <c r="C78" t="s">
        <v>915</v>
      </c>
      <c r="D78" t="str">
        <f>_xlfn.XLOOKUP(drafts_drafters[[#This Row],[drafter_id]],drafters[id],drafters[name])</f>
        <v>Billy Ray Brewton</v>
      </c>
    </row>
    <row r="79" spans="1:4" x14ac:dyDescent="0.25">
      <c r="A79" t="s">
        <v>196</v>
      </c>
      <c r="B79" t="str">
        <f>_xlfn.XLOOKUP(drafts_drafters[[#This Row],[draft_id]],drafts[id],drafts[title])</f>
        <v>Freddy vs. Jason Super Draft</v>
      </c>
      <c r="C79" t="s">
        <v>969</v>
      </c>
      <c r="D79" t="str">
        <f>_xlfn.XLOOKUP(drafts_drafters[[#This Row],[drafter_id]],drafters[id],drafters[name])</f>
        <v>Graham Skipper</v>
      </c>
    </row>
    <row r="80" spans="1:4" x14ac:dyDescent="0.25">
      <c r="A80" t="s">
        <v>196</v>
      </c>
      <c r="B80" t="str">
        <f>_xlfn.XLOOKUP(drafts_drafters[[#This Row],[draft_id]],drafts[id],drafts[title])</f>
        <v>Freddy vs. Jason Super Draft</v>
      </c>
      <c r="C80" t="s">
        <v>805</v>
      </c>
      <c r="D80" t="str">
        <f>_xlfn.XLOOKUP(drafts_drafters[[#This Row],[drafter_id]],drafters[id],drafters[name])</f>
        <v>Elric Kane</v>
      </c>
    </row>
    <row r="81" spans="1:4" x14ac:dyDescent="0.25">
      <c r="A81" t="s">
        <v>310</v>
      </c>
      <c r="B81" t="str">
        <f>_xlfn.XLOOKUP(drafts_drafters[[#This Row],[draft_id]],drafts[id],drafts[title])</f>
        <v>2019 (so far)</v>
      </c>
      <c r="C81" t="s">
        <v>1237</v>
      </c>
      <c r="D81" t="str">
        <f>_xlfn.XLOOKUP(drafts_drafters[[#This Row],[drafter_id]],drafters[id],drafters[name])</f>
        <v>Clay Keller</v>
      </c>
    </row>
    <row r="82" spans="1:4" x14ac:dyDescent="0.25">
      <c r="A82" t="s">
        <v>310</v>
      </c>
      <c r="B82" t="str">
        <f>_xlfn.XLOOKUP(drafts_drafters[[#This Row],[draft_id]],drafts[id],drafts[title])</f>
        <v>2019 (so far)</v>
      </c>
      <c r="C82" t="s">
        <v>1115</v>
      </c>
      <c r="D82" t="str">
        <f>_xlfn.XLOOKUP(drafts_drafters[[#This Row],[drafter_id]],drafters[id],drafters[name])</f>
        <v>Ryan Marker</v>
      </c>
    </row>
    <row r="83" spans="1:4" x14ac:dyDescent="0.25">
      <c r="A83" t="s">
        <v>314</v>
      </c>
      <c r="B83" t="str">
        <f>_xlfn.XLOOKUP(drafts_drafters[[#This Row],[draft_id]],drafts[id],drafts[title])</f>
        <v>Serious Kids</v>
      </c>
      <c r="C83" t="s">
        <v>1133</v>
      </c>
      <c r="D83" t="str">
        <f>_xlfn.XLOOKUP(drafts_drafters[[#This Row],[drafter_id]],drafters[id],drafters[name])</f>
        <v>Oriana Nudo</v>
      </c>
    </row>
    <row r="84" spans="1:4" x14ac:dyDescent="0.25">
      <c r="A84" t="s">
        <v>314</v>
      </c>
      <c r="B84" t="str">
        <f>_xlfn.XLOOKUP(drafts_drafters[[#This Row],[draft_id]],drafts[id],drafts[title])</f>
        <v>Serious Kids</v>
      </c>
      <c r="C84" t="s">
        <v>881</v>
      </c>
      <c r="D84" t="str">
        <f>_xlfn.XLOOKUP(drafts_drafters[[#This Row],[drafter_id]],drafters[id],drafters[name])</f>
        <v>Rance Collins</v>
      </c>
    </row>
    <row r="85" spans="1:4" x14ac:dyDescent="0.25">
      <c r="A85" t="s">
        <v>552</v>
      </c>
      <c r="B85" t="str">
        <f>_xlfn.XLOOKUP(drafts_drafters[[#This Row],[draft_id]],drafts[id],drafts[title])</f>
        <v>Nicolas Cage Mega Draft</v>
      </c>
      <c r="C85" t="s">
        <v>1009</v>
      </c>
      <c r="D85" t="str">
        <f>_xlfn.XLOOKUP(drafts_drafters[[#This Row],[drafter_id]],drafters[id],drafters[name])</f>
        <v>Drea Clark</v>
      </c>
    </row>
    <row r="86" spans="1:4" x14ac:dyDescent="0.25">
      <c r="A86" t="s">
        <v>552</v>
      </c>
      <c r="B86" t="str">
        <f>_xlfn.XLOOKUP(drafts_drafters[[#This Row],[draft_id]],drafts[id],drafts[title])</f>
        <v>Nicolas Cage Mega Draft</v>
      </c>
      <c r="C86" t="s">
        <v>997</v>
      </c>
      <c r="D86" t="str">
        <f>_xlfn.XLOOKUP(drafts_drafters[[#This Row],[drafter_id]],drafters[id],drafters[name])</f>
        <v>BenDavid Grabinski</v>
      </c>
    </row>
    <row r="87" spans="1:4" x14ac:dyDescent="0.25">
      <c r="A87" t="s">
        <v>552</v>
      </c>
      <c r="B87" t="str">
        <f>_xlfn.XLOOKUP(drafts_drafters[[#This Row],[draft_id]],drafts[id],drafts[title])</f>
        <v>Nicolas Cage Mega Draft</v>
      </c>
      <c r="C87" t="s">
        <v>1171</v>
      </c>
      <c r="D87" t="str">
        <f>_xlfn.XLOOKUP(drafts_drafters[[#This Row],[drafter_id]],drafters[id],drafters[name])</f>
        <v>John Freiler</v>
      </c>
    </row>
    <row r="88" spans="1:4" x14ac:dyDescent="0.25">
      <c r="A88" t="s">
        <v>552</v>
      </c>
      <c r="B88" t="str">
        <f>_xlfn.XLOOKUP(drafts_drafters[[#This Row],[draft_id]],drafts[id],drafts[title])</f>
        <v>Nicolas Cage Mega Draft</v>
      </c>
      <c r="C88" t="s">
        <v>929</v>
      </c>
      <c r="D88" t="str">
        <f>_xlfn.XLOOKUP(drafts_drafters[[#This Row],[drafter_id]],drafters[id],drafters[name])</f>
        <v>Marc Calderaro</v>
      </c>
    </row>
    <row r="89" spans="1:4" x14ac:dyDescent="0.25">
      <c r="A89" t="s">
        <v>284</v>
      </c>
      <c r="B89" t="str">
        <f>_xlfn.XLOOKUP(drafts_drafters[[#This Row],[draft_id]],drafts[id],drafts[title])</f>
        <v>Actor's Directorial Debuts</v>
      </c>
      <c r="C89" t="s">
        <v>857</v>
      </c>
      <c r="D89" t="str">
        <f>_xlfn.XLOOKUP(drafts_drafters[[#This Row],[drafter_id]],drafters[id],drafters[name])</f>
        <v>Patreon Members</v>
      </c>
    </row>
    <row r="90" spans="1:4" x14ac:dyDescent="0.25">
      <c r="A90" t="s">
        <v>284</v>
      </c>
      <c r="B90" t="str">
        <f>_xlfn.XLOOKUP(drafts_drafters[[#This Row],[draft_id]],drafts[id],drafts[title])</f>
        <v>Actor's Directorial Debuts</v>
      </c>
      <c r="C90" t="s">
        <v>1115</v>
      </c>
      <c r="D90" t="str">
        <f>_xlfn.XLOOKUP(drafts_drafters[[#This Row],[drafter_id]],drafters[id],drafters[name])</f>
        <v>Ryan Marker</v>
      </c>
    </row>
    <row r="91" spans="1:4" x14ac:dyDescent="0.25">
      <c r="A91" t="s">
        <v>81</v>
      </c>
      <c r="B91" t="str">
        <f>_xlfn.XLOOKUP(drafts_drafters[[#This Row],[draft_id]],drafts[id],drafts[title])</f>
        <v>Original Movie Musicals - American</v>
      </c>
      <c r="C91" t="s">
        <v>1067</v>
      </c>
      <c r="D91" t="str">
        <f>_xlfn.XLOOKUP(drafts_drafters[[#This Row],[drafter_id]],drafters[id],drafters[name])</f>
        <v>Walter Hollmann</v>
      </c>
    </row>
    <row r="92" spans="1:4" x14ac:dyDescent="0.25">
      <c r="A92" t="s">
        <v>81</v>
      </c>
      <c r="B92" t="str">
        <f>_xlfn.XLOOKUP(drafts_drafters[[#This Row],[draft_id]],drafts[id],drafts[title])</f>
        <v>Original Movie Musicals - American</v>
      </c>
      <c r="C92" t="s">
        <v>1223</v>
      </c>
      <c r="D92" t="str">
        <f>_xlfn.XLOOKUP(drafts_drafters[[#This Row],[drafter_id]],drafters[id],drafters[name])</f>
        <v>Ben Mekler</v>
      </c>
    </row>
    <row r="93" spans="1:4" x14ac:dyDescent="0.25">
      <c r="A93" t="s">
        <v>64</v>
      </c>
      <c r="B93" t="str">
        <f>_xlfn.XLOOKUP(drafts_drafters[[#This Row],[draft_id]],drafts[id],drafts[title])</f>
        <v>Almodóvar</v>
      </c>
      <c r="C93" t="s">
        <v>985</v>
      </c>
      <c r="D93" t="str">
        <f>_xlfn.XLOOKUP(drafts_drafters[[#This Row],[drafter_id]],drafters[id],drafters[name])</f>
        <v>Alonso Duralde</v>
      </c>
    </row>
    <row r="94" spans="1:4" x14ac:dyDescent="0.25">
      <c r="A94" t="s">
        <v>64</v>
      </c>
      <c r="B94" t="str">
        <f>_xlfn.XLOOKUP(drafts_drafters[[#This Row],[draft_id]],drafts[id],drafts[title])</f>
        <v>Almodóvar</v>
      </c>
      <c r="C94" t="s">
        <v>807</v>
      </c>
      <c r="D94" t="str">
        <f>_xlfn.XLOOKUP(drafts_drafters[[#This Row],[drafter_id]],drafters[id],drafters[name])</f>
        <v>David Kittredge</v>
      </c>
    </row>
    <row r="95" spans="1:4" x14ac:dyDescent="0.25">
      <c r="A95" t="s">
        <v>140</v>
      </c>
      <c r="B95" t="str">
        <f>_xlfn.XLOOKUP(drafts_drafters[[#This Row],[draft_id]],drafts[id],drafts[title])</f>
        <v>Ensemble Casts</v>
      </c>
      <c r="C95" t="s">
        <v>1063</v>
      </c>
      <c r="D95" t="str">
        <f>_xlfn.XLOOKUP(drafts_drafters[[#This Row],[drafter_id]],drafters[id],drafters[name])</f>
        <v>Nichol Lovett</v>
      </c>
    </row>
    <row r="96" spans="1:4" x14ac:dyDescent="0.25">
      <c r="A96" t="s">
        <v>140</v>
      </c>
      <c r="B96" t="str">
        <f>_xlfn.XLOOKUP(drafts_drafters[[#This Row],[draft_id]],drafts[id],drafts[title])</f>
        <v>Ensemble Casts</v>
      </c>
      <c r="C96" t="s">
        <v>779</v>
      </c>
      <c r="D96" t="str">
        <f>_xlfn.XLOOKUP(drafts_drafters[[#This Row],[drafter_id]],drafters[id],drafters[name])</f>
        <v>Darrin Navarro</v>
      </c>
    </row>
    <row r="97" spans="1:4" x14ac:dyDescent="0.25">
      <c r="A97" t="s">
        <v>30</v>
      </c>
      <c r="B97" t="str">
        <f>_xlfn.XLOOKUP(drafts_drafters[[#This Row],[draft_id]],drafts[id],drafts[title])</f>
        <v>'90s Action Mega Draft</v>
      </c>
      <c r="C97" t="s">
        <v>1003</v>
      </c>
      <c r="D97" t="str">
        <f>_xlfn.XLOOKUP(drafts_drafters[[#This Row],[drafter_id]],drafters[id],drafters[name])</f>
        <v>Kate Freund</v>
      </c>
    </row>
    <row r="98" spans="1:4" x14ac:dyDescent="0.25">
      <c r="A98" t="s">
        <v>30</v>
      </c>
      <c r="B98" t="str">
        <f>_xlfn.XLOOKUP(drafts_drafters[[#This Row],[draft_id]],drafts[id],drafts[title])</f>
        <v>'90s Action Mega Draft</v>
      </c>
      <c r="C98" t="s">
        <v>1149</v>
      </c>
      <c r="D98" t="str">
        <f>_xlfn.XLOOKUP(drafts_drafters[[#This Row],[drafter_id]],drafters[id],drafters[name])</f>
        <v>Dave Schilling</v>
      </c>
    </row>
    <row r="99" spans="1:4" x14ac:dyDescent="0.25">
      <c r="A99" t="s">
        <v>30</v>
      </c>
      <c r="B99" t="str">
        <f>_xlfn.XLOOKUP(drafts_drafters[[#This Row],[draft_id]],drafts[id],drafts[title])</f>
        <v>'90s Action Mega Draft</v>
      </c>
      <c r="C99" t="s">
        <v>1237</v>
      </c>
      <c r="D99" t="str">
        <f>_xlfn.XLOOKUP(drafts_drafters[[#This Row],[drafter_id]],drafters[id],drafters[name])</f>
        <v>Clay Keller</v>
      </c>
    </row>
    <row r="100" spans="1:4" x14ac:dyDescent="0.25">
      <c r="A100" t="s">
        <v>30</v>
      </c>
      <c r="B100" t="str">
        <f>_xlfn.XLOOKUP(drafts_drafters[[#This Row],[draft_id]],drafts[id],drafts[title])</f>
        <v>'90s Action Mega Draft</v>
      </c>
      <c r="C100" t="s">
        <v>839</v>
      </c>
      <c r="D100" t="str">
        <f>_xlfn.XLOOKUP(drafts_drafters[[#This Row],[drafter_id]],drafters[id],drafters[name])</f>
        <v>Ricky Carmona</v>
      </c>
    </row>
    <row r="101" spans="1:4" x14ac:dyDescent="0.25">
      <c r="A101" t="s">
        <v>361</v>
      </c>
      <c r="B101" t="str">
        <f>_xlfn.XLOOKUP(drafts_drafters[[#This Row],[draft_id]],drafts[id],drafts[title])</f>
        <v>John Carpenter Live</v>
      </c>
      <c r="C101" t="s">
        <v>1153</v>
      </c>
      <c r="D101" t="str">
        <f>_xlfn.XLOOKUP(drafts_drafters[[#This Row],[drafter_id]],drafters[id],drafters[name])</f>
        <v>Joe Lynch</v>
      </c>
    </row>
    <row r="102" spans="1:4" x14ac:dyDescent="0.25">
      <c r="A102" t="s">
        <v>361</v>
      </c>
      <c r="B102" t="str">
        <f>_xlfn.XLOOKUP(drafts_drafters[[#This Row],[draft_id]],drafts[id],drafts[title])</f>
        <v>John Carpenter Live</v>
      </c>
      <c r="C102" t="s">
        <v>1051</v>
      </c>
      <c r="D102" t="str">
        <f>_xlfn.XLOOKUP(drafts_drafters[[#This Row],[drafter_id]],drafters[id],drafters[name])</f>
        <v>Drew McWeeny</v>
      </c>
    </row>
    <row r="103" spans="1:4" x14ac:dyDescent="0.25">
      <c r="A103" t="s">
        <v>629</v>
      </c>
      <c r="B103" t="str">
        <f>_xlfn.XLOOKUP(drafts_drafters[[#This Row],[draft_id]],drafts[id],drafts[title])</f>
        <v>Horror Prequels</v>
      </c>
      <c r="C103" t="s">
        <v>915</v>
      </c>
      <c r="D103" t="str">
        <f>_xlfn.XLOOKUP(drafts_drafters[[#This Row],[drafter_id]],drafters[id],drafters[name])</f>
        <v>Billy Ray Brewton</v>
      </c>
    </row>
    <row r="104" spans="1:4" x14ac:dyDescent="0.25">
      <c r="A104" t="s">
        <v>629</v>
      </c>
      <c r="B104" t="str">
        <f>_xlfn.XLOOKUP(drafts_drafters[[#This Row],[draft_id]],drafts[id],drafts[title])</f>
        <v>Horror Prequels</v>
      </c>
      <c r="C104" t="s">
        <v>909</v>
      </c>
      <c r="D104" t="str">
        <f>_xlfn.XLOOKUP(drafts_drafters[[#This Row],[drafter_id]],drafters[id],drafters[name])</f>
        <v>Kyle Anderson</v>
      </c>
    </row>
    <row r="105" spans="1:4" x14ac:dyDescent="0.25">
      <c r="A105" t="s">
        <v>92</v>
      </c>
      <c r="B105" t="str">
        <f>_xlfn.XLOOKUP(drafts_drafters[[#This Row],[draft_id]],drafts[id],drafts[title])</f>
        <v>Halloween Movies</v>
      </c>
      <c r="C105" t="s">
        <v>805</v>
      </c>
      <c r="D105" t="str">
        <f>_xlfn.XLOOKUP(drafts_drafters[[#This Row],[drafter_id]],drafters[id],drafters[name])</f>
        <v>Elric Kane</v>
      </c>
    </row>
    <row r="106" spans="1:4" x14ac:dyDescent="0.25">
      <c r="A106" t="s">
        <v>92</v>
      </c>
      <c r="B106" t="str">
        <f>_xlfn.XLOOKUP(drafts_drafters[[#This Row],[draft_id]],drafts[id],drafts[title])</f>
        <v>Halloween Movies</v>
      </c>
      <c r="C106" t="s">
        <v>969</v>
      </c>
      <c r="D106" t="str">
        <f>_xlfn.XLOOKUP(drafts_drafters[[#This Row],[drafter_id]],drafters[id],drafters[name])</f>
        <v>Graham Skipper</v>
      </c>
    </row>
    <row r="107" spans="1:4" x14ac:dyDescent="0.25">
      <c r="A107" t="s">
        <v>246</v>
      </c>
      <c r="B107" t="str">
        <f>_xlfn.XLOOKUP(drafts_drafters[[#This Row],[draft_id]],drafts[id],drafts[title])</f>
        <v>Found Footage</v>
      </c>
      <c r="C107" t="s">
        <v>915</v>
      </c>
      <c r="D107" t="str">
        <f>_xlfn.XLOOKUP(drafts_drafters[[#This Row],[drafter_id]],drafters[id],drafters[name])</f>
        <v>Billy Ray Brewton</v>
      </c>
    </row>
    <row r="108" spans="1:4" x14ac:dyDescent="0.25">
      <c r="A108" t="s">
        <v>246</v>
      </c>
      <c r="B108" t="str">
        <f>_xlfn.XLOOKUP(drafts_drafters[[#This Row],[draft_id]],drafts[id],drafts[title])</f>
        <v>Found Footage</v>
      </c>
      <c r="C108" t="s">
        <v>1237</v>
      </c>
      <c r="D108" t="str">
        <f>_xlfn.XLOOKUP(drafts_drafters[[#This Row],[drafter_id]],drafters[id],drafters[name])</f>
        <v>Clay Keller</v>
      </c>
    </row>
    <row r="109" spans="1:4" x14ac:dyDescent="0.25">
      <c r="A109" t="s">
        <v>492</v>
      </c>
      <c r="B109" t="str">
        <f>_xlfn.XLOOKUP(drafts_drafters[[#This Row],[draft_id]],drafts[id],drafts[title])</f>
        <v>Heist Movies</v>
      </c>
      <c r="C109" t="s">
        <v>1017</v>
      </c>
      <c r="D109" t="str">
        <f>_xlfn.XLOOKUP(drafts_drafters[[#This Row],[drafter_id]],drafters[id],drafters[name])</f>
        <v>Thomas Grabinski</v>
      </c>
    </row>
    <row r="110" spans="1:4" x14ac:dyDescent="0.25">
      <c r="A110" t="s">
        <v>492</v>
      </c>
      <c r="B110" t="str">
        <f>_xlfn.XLOOKUP(drafts_drafters[[#This Row],[draft_id]],drafts[id],drafts[title])</f>
        <v>Heist Movies</v>
      </c>
      <c r="C110" t="s">
        <v>1233</v>
      </c>
      <c r="D110" t="str">
        <f>_xlfn.XLOOKUP(drafts_drafters[[#This Row],[drafter_id]],drafters[id],drafters[name])</f>
        <v>Kevin Costello</v>
      </c>
    </row>
    <row r="111" spans="1:4" x14ac:dyDescent="0.25">
      <c r="A111" t="s">
        <v>612</v>
      </c>
      <c r="B111" t="str">
        <f>_xlfn.XLOOKUP(drafts_drafters[[#This Row],[draft_id]],drafts[id],drafts[title])</f>
        <v>Philip Seymour Hoffman</v>
      </c>
      <c r="C111" t="s">
        <v>789</v>
      </c>
      <c r="D111" t="str">
        <f>_xlfn.XLOOKUP(drafts_drafters[[#This Row],[drafter_id]],drafters[id],drafters[name])</f>
        <v>Bryan Cogman</v>
      </c>
    </row>
    <row r="112" spans="1:4" x14ac:dyDescent="0.25">
      <c r="A112" t="s">
        <v>612</v>
      </c>
      <c r="B112" t="str">
        <f>_xlfn.XLOOKUP(drafts_drafters[[#This Row],[draft_id]],drafts[id],drafts[title])</f>
        <v>Philip Seymour Hoffman</v>
      </c>
      <c r="C112" t="s">
        <v>967</v>
      </c>
      <c r="D112" t="str">
        <f>_xlfn.XLOOKUP(drafts_drafters[[#This Row],[drafter_id]],drafters[id],drafters[name])</f>
        <v>Milla Bell-Hart</v>
      </c>
    </row>
    <row r="113" spans="1:4" x14ac:dyDescent="0.25">
      <c r="A113" t="s">
        <v>44</v>
      </c>
      <c r="B113" t="str">
        <f>_xlfn.XLOOKUP(drafts_drafters[[#This Row],[draft_id]],drafts[id],drafts[title])</f>
        <v>Sword &amp; Sorcery</v>
      </c>
      <c r="C113" t="s">
        <v>1129</v>
      </c>
      <c r="D113" t="str">
        <f>_xlfn.XLOOKUP(drafts_drafters[[#This Row],[drafter_id]],drafters[id],drafters[name])</f>
        <v>Morgan Peter Brown</v>
      </c>
    </row>
    <row r="114" spans="1:4" x14ac:dyDescent="0.25">
      <c r="A114" t="s">
        <v>44</v>
      </c>
      <c r="B114" t="str">
        <f>_xlfn.XLOOKUP(drafts_drafters[[#This Row],[draft_id]],drafts[id],drafts[title])</f>
        <v>Sword &amp; Sorcery</v>
      </c>
      <c r="C114" t="s">
        <v>1158</v>
      </c>
      <c r="D114" t="str">
        <f>_xlfn.XLOOKUP(drafts_drafters[[#This Row],[drafter_id]],drafters[id],drafters[name])</f>
        <v>Jeff Cannata</v>
      </c>
    </row>
    <row r="115" spans="1:4" x14ac:dyDescent="0.25">
      <c r="A115" t="s">
        <v>300</v>
      </c>
      <c r="B115" t="str">
        <f>_xlfn.XLOOKUP(drafts_drafters[[#This Row],[draft_id]],drafts[id],drafts[title])</f>
        <v>Game Movies</v>
      </c>
      <c r="C115" t="s">
        <v>969</v>
      </c>
      <c r="D115" t="str">
        <f>_xlfn.XLOOKUP(drafts_drafters[[#This Row],[drafter_id]],drafters[id],drafters[name])</f>
        <v>Graham Skipper</v>
      </c>
    </row>
    <row r="116" spans="1:4" x14ac:dyDescent="0.25">
      <c r="A116" t="s">
        <v>300</v>
      </c>
      <c r="B116" t="str">
        <f>_xlfn.XLOOKUP(drafts_drafters[[#This Row],[draft_id]],drafts[id],drafts[title])</f>
        <v>Game Movies</v>
      </c>
      <c r="C116" t="s">
        <v>795</v>
      </c>
      <c r="D116" t="str">
        <f>_xlfn.XLOOKUP(drafts_drafters[[#This Row],[drafter_id]],drafters[id],drafters[name])</f>
        <v>Brea Grant</v>
      </c>
    </row>
    <row r="117" spans="1:4" x14ac:dyDescent="0.25">
      <c r="A117" s="1" t="s">
        <v>393</v>
      </c>
      <c r="B117" t="str">
        <f>_xlfn.XLOOKUP(drafts_drafters[[#This Row],[draft_id]],drafts[id],drafts[title])</f>
        <v>2010s Decade Mega Draft</v>
      </c>
      <c r="C117" t="s">
        <v>1151</v>
      </c>
      <c r="D117" t="str">
        <f>_xlfn.XLOOKUP(drafts_drafters[[#This Row],[drafter_id]],drafters[id],drafters[name])</f>
        <v>Alison Herman</v>
      </c>
    </row>
    <row r="118" spans="1:4" x14ac:dyDescent="0.25">
      <c r="A118" s="1" t="s">
        <v>393</v>
      </c>
      <c r="B118" t="str">
        <f>_xlfn.XLOOKUP(drafts_drafters[[#This Row],[draft_id]],drafts[id],drafts[title])</f>
        <v>2010s Decade Mega Draft</v>
      </c>
      <c r="C118" t="s">
        <v>1177</v>
      </c>
      <c r="D118" t="str">
        <f>_xlfn.XLOOKUP(drafts_drafters[[#This Row],[drafter_id]],drafters[id],drafters[name])</f>
        <v>Darren Franich</v>
      </c>
    </row>
    <row r="119" spans="1:4" x14ac:dyDescent="0.25">
      <c r="A119" s="1" t="s">
        <v>393</v>
      </c>
      <c r="B119" t="str">
        <f>_xlfn.XLOOKUP(drafts_drafters[[#This Row],[draft_id]],drafts[id],drafts[title])</f>
        <v>2010s Decade Mega Draft</v>
      </c>
      <c r="C119" t="s">
        <v>1237</v>
      </c>
      <c r="D119" t="str">
        <f>_xlfn.XLOOKUP(drafts_drafters[[#This Row],[drafter_id]],drafters[id],drafters[name])</f>
        <v>Clay Keller</v>
      </c>
    </row>
    <row r="120" spans="1:4" x14ac:dyDescent="0.25">
      <c r="A120" s="1" t="s">
        <v>393</v>
      </c>
      <c r="B120" t="str">
        <f>_xlfn.XLOOKUP(drafts_drafters[[#This Row],[draft_id]],drafts[id],drafts[title])</f>
        <v>2010s Decade Mega Draft</v>
      </c>
      <c r="C120" t="s">
        <v>1001</v>
      </c>
      <c r="D120" t="str">
        <f>_xlfn.XLOOKUP(drafts_drafters[[#This Row],[drafter_id]],drafters[id],drafters[name])</f>
        <v>Piya Sinha-Roy</v>
      </c>
    </row>
    <row r="121" spans="1:4" x14ac:dyDescent="0.25">
      <c r="A121" t="s">
        <v>32</v>
      </c>
      <c r="B121" t="str">
        <f>_xlfn.XLOOKUP(drafts_drafters[[#This Row],[draft_id]],drafts[id],drafts[title])</f>
        <v>Arthouse Christmas</v>
      </c>
      <c r="C121" t="s">
        <v>985</v>
      </c>
      <c r="D121" t="str">
        <f>_xlfn.XLOOKUP(drafts_drafters[[#This Row],[drafter_id]],drafters[id],drafters[name])</f>
        <v>Alonso Duralde</v>
      </c>
    </row>
    <row r="122" spans="1:4" x14ac:dyDescent="0.25">
      <c r="A122" t="s">
        <v>32</v>
      </c>
      <c r="B122" t="str">
        <f>_xlfn.XLOOKUP(drafts_drafters[[#This Row],[draft_id]],drafts[id],drafts[title])</f>
        <v>Arthouse Christmas</v>
      </c>
      <c r="C122" t="s">
        <v>1253</v>
      </c>
      <c r="D122" t="str">
        <f>_xlfn.XLOOKUP(drafts_drafters[[#This Row],[drafter_id]],drafters[id],drafters[name])</f>
        <v>Dave White</v>
      </c>
    </row>
    <row r="123" spans="1:4" x14ac:dyDescent="0.25">
      <c r="A123" t="s">
        <v>715</v>
      </c>
      <c r="B123" t="str">
        <f>_xlfn.XLOOKUP(drafts_drafters[[#This Row],[draft_id]],drafts[id],drafts[title])</f>
        <v>Kristen Stewart</v>
      </c>
      <c r="C123" t="s">
        <v>1237</v>
      </c>
      <c r="D123" t="str">
        <f>_xlfn.XLOOKUP(drafts_drafters[[#This Row],[drafter_id]],drafters[id],drafters[name])</f>
        <v>Clay Keller</v>
      </c>
    </row>
    <row r="124" spans="1:4" x14ac:dyDescent="0.25">
      <c r="A124" t="s">
        <v>715</v>
      </c>
      <c r="B124" t="str">
        <f>_xlfn.XLOOKUP(drafts_drafters[[#This Row],[draft_id]],drafts[id],drafts[title])</f>
        <v>Kristen Stewart</v>
      </c>
      <c r="C124" t="s">
        <v>1115</v>
      </c>
      <c r="D124" t="str">
        <f>_xlfn.XLOOKUP(drafts_drafters[[#This Row],[drafter_id]],drafters[id],drafters[name])</f>
        <v>Ryan Marker</v>
      </c>
    </row>
    <row r="125" spans="1:4" x14ac:dyDescent="0.25">
      <c r="A125" t="s">
        <v>210</v>
      </c>
      <c r="B125">
        <f>_xlfn.XLOOKUP(drafts_drafters[[#This Row],[draft_id]],drafts[id],drafts[title])</f>
        <v>2009</v>
      </c>
      <c r="C125" t="s">
        <v>1237</v>
      </c>
      <c r="D125" t="str">
        <f>_xlfn.XLOOKUP(drafts_drafters[[#This Row],[drafter_id]],drafters[id],drafters[name])</f>
        <v>Clay Keller</v>
      </c>
    </row>
    <row r="126" spans="1:4" x14ac:dyDescent="0.25">
      <c r="A126" t="s">
        <v>210</v>
      </c>
      <c r="B126">
        <f>_xlfn.XLOOKUP(drafts_drafters[[#This Row],[draft_id]],drafts[id],drafts[title])</f>
        <v>2009</v>
      </c>
      <c r="C126" t="s">
        <v>857</v>
      </c>
      <c r="D126" t="str">
        <f>_xlfn.XLOOKUP(drafts_drafters[[#This Row],[drafter_id]],drafters[id],drafters[name])</f>
        <v>Patreon Members</v>
      </c>
    </row>
    <row r="127" spans="1:4" x14ac:dyDescent="0.25">
      <c r="A127" t="s">
        <v>60</v>
      </c>
      <c r="B127" t="str">
        <f>_xlfn.XLOOKUP(drafts_drafters[[#This Row],[draft_id]],drafts[id],drafts[title])</f>
        <v>Star Wars Super Draft</v>
      </c>
      <c r="C127" t="s">
        <v>781</v>
      </c>
      <c r="D127" t="str">
        <f>_xlfn.XLOOKUP(drafts_drafters[[#This Row],[drafter_id]],drafters[id],drafters[name])</f>
        <v>Adam B. Vary</v>
      </c>
    </row>
    <row r="128" spans="1:4" x14ac:dyDescent="0.25">
      <c r="A128" t="s">
        <v>60</v>
      </c>
      <c r="B128" t="str">
        <f>_xlfn.XLOOKUP(drafts_drafters[[#This Row],[draft_id]],drafts[id],drafts[title])</f>
        <v>Star Wars Super Draft</v>
      </c>
      <c r="C128" t="s">
        <v>1027</v>
      </c>
      <c r="D128" t="str">
        <f>_xlfn.XLOOKUP(drafts_drafters[[#This Row],[drafter_id]],drafters[id],drafters[name])</f>
        <v>Devan Coggan</v>
      </c>
    </row>
    <row r="129" spans="1:4" x14ac:dyDescent="0.25">
      <c r="A129" t="s">
        <v>60</v>
      </c>
      <c r="B129" t="str">
        <f>_xlfn.XLOOKUP(drafts_drafters[[#This Row],[draft_id]],drafts[id],drafts[title])</f>
        <v>Star Wars Super Draft</v>
      </c>
      <c r="C129" t="s">
        <v>913</v>
      </c>
      <c r="D129" t="str">
        <f>_xlfn.XLOOKUP(drafts_drafters[[#This Row],[drafter_id]],drafters[id],drafters[name])</f>
        <v>Chancellor Agard</v>
      </c>
    </row>
    <row r="130" spans="1:4" x14ac:dyDescent="0.25">
      <c r="A130" t="s">
        <v>230</v>
      </c>
      <c r="B130" t="str">
        <f>_xlfn.XLOOKUP(drafts_drafters[[#This Row],[draft_id]],drafts[id],drafts[title])</f>
        <v>Laura Dern</v>
      </c>
      <c r="C130" t="s">
        <v>1119</v>
      </c>
      <c r="D130" t="str">
        <f>_xlfn.XLOOKUP(drafts_drafters[[#This Row],[drafter_id]],drafters[id],drafters[name])</f>
        <v>Zoe Zelkind</v>
      </c>
    </row>
    <row r="131" spans="1:4" x14ac:dyDescent="0.25">
      <c r="A131" t="s">
        <v>230</v>
      </c>
      <c r="B131" t="str">
        <f>_xlfn.XLOOKUP(drafts_drafters[[#This Row],[draft_id]],drafts[id],drafts[title])</f>
        <v>Laura Dern</v>
      </c>
      <c r="C131" t="s">
        <v>1115</v>
      </c>
      <c r="D131" t="str">
        <f>_xlfn.XLOOKUP(drafts_drafters[[#This Row],[drafter_id]],drafters[id],drafters[name])</f>
        <v>Ryan Marker</v>
      </c>
    </row>
    <row r="132" spans="1:4" x14ac:dyDescent="0.25">
      <c r="A132" s="1" t="s">
        <v>250</v>
      </c>
      <c r="B132" t="str">
        <f>_xlfn.XLOOKUP(drafts_drafters[[#This Row],[draft_id]],drafts[id],drafts[title])</f>
        <v>Giallo</v>
      </c>
      <c r="C132" t="s">
        <v>805</v>
      </c>
      <c r="D132" t="str">
        <f>_xlfn.XLOOKUP(drafts_drafters[[#This Row],[drafter_id]],drafters[id],drafters[name])</f>
        <v>Elric Kane</v>
      </c>
    </row>
    <row r="133" spans="1:4" x14ac:dyDescent="0.25">
      <c r="A133" s="1" t="s">
        <v>250</v>
      </c>
      <c r="B133" t="str">
        <f>_xlfn.XLOOKUP(drafts_drafters[[#This Row],[draft_id]],drafts[id],drafts[title])</f>
        <v>Giallo</v>
      </c>
      <c r="C133" t="s">
        <v>845</v>
      </c>
      <c r="D133" t="str">
        <f>_xlfn.XLOOKUP(drafts_drafters[[#This Row],[drafter_id]],drafters[id],drafters[name])</f>
        <v>Rebekah McKendry</v>
      </c>
    </row>
    <row r="134" spans="1:4" x14ac:dyDescent="0.25">
      <c r="A134" t="s">
        <v>727</v>
      </c>
      <c r="B134" t="str">
        <f>_xlfn.XLOOKUP(drafts_drafters[[#This Row],[draft_id]],drafts[id],drafts[title])</f>
        <v>Star Trek Super Draft</v>
      </c>
      <c r="C134" t="s">
        <v>1237</v>
      </c>
      <c r="D134" t="str">
        <f>_xlfn.XLOOKUP(drafts_drafters[[#This Row],[drafter_id]],drafters[id],drafters[name])</f>
        <v>Clay Keller</v>
      </c>
    </row>
    <row r="135" spans="1:4" x14ac:dyDescent="0.25">
      <c r="A135" t="s">
        <v>727</v>
      </c>
      <c r="B135" t="str">
        <f>_xlfn.XLOOKUP(drafts_drafters[[#This Row],[draft_id]],drafts[id],drafts[title])</f>
        <v>Star Trek Super Draft</v>
      </c>
      <c r="C135" t="s">
        <v>809</v>
      </c>
      <c r="D135" t="str">
        <f>_xlfn.XLOOKUP(drafts_drafters[[#This Row],[drafter_id]],drafters[id],drafters[name])</f>
        <v>Marc Bernardin</v>
      </c>
    </row>
    <row r="136" spans="1:4" x14ac:dyDescent="0.25">
      <c r="A136" t="s">
        <v>727</v>
      </c>
      <c r="B136" t="str">
        <f>_xlfn.XLOOKUP(drafts_drafters[[#This Row],[draft_id]],drafts[id],drafts[title])</f>
        <v>Star Trek Super Draft</v>
      </c>
      <c r="C136" t="s">
        <v>1115</v>
      </c>
      <c r="D136" t="str">
        <f>_xlfn.XLOOKUP(drafts_drafters[[#This Row],[drafter_id]],drafters[id],drafters[name])</f>
        <v>Ryan Marker</v>
      </c>
    </row>
    <row r="137" spans="1:4" x14ac:dyDescent="0.25">
      <c r="A137" t="s">
        <v>727</v>
      </c>
      <c r="B137" t="str">
        <f>_xlfn.XLOOKUP(drafts_drafters[[#This Row],[draft_id]],drafts[id],drafts[title])</f>
        <v>Star Trek Super Draft</v>
      </c>
      <c r="C137" t="s">
        <v>1177</v>
      </c>
      <c r="D137" t="str">
        <f>_xlfn.XLOOKUP(drafts_drafters[[#This Row],[drafter_id]],drafters[id],drafters[name])</f>
        <v>Darren Franich</v>
      </c>
    </row>
    <row r="138" spans="1:4" x14ac:dyDescent="0.25">
      <c r="A138" t="s">
        <v>294</v>
      </c>
      <c r="B138" t="str">
        <f>_xlfn.XLOOKUP(drafts_drafters[[#This Row],[draft_id]],drafts[id],drafts[title])</f>
        <v>2019 Mega Draft</v>
      </c>
      <c r="C138" t="s">
        <v>1133</v>
      </c>
      <c r="D138" t="str">
        <f>_xlfn.XLOOKUP(drafts_drafters[[#This Row],[drafter_id]],drafters[id],drafters[name])</f>
        <v>Oriana Nudo</v>
      </c>
    </row>
    <row r="139" spans="1:4" x14ac:dyDescent="0.25">
      <c r="A139" t="s">
        <v>294</v>
      </c>
      <c r="B139" t="str">
        <f>_xlfn.XLOOKUP(drafts_drafters[[#This Row],[draft_id]],drafts[id],drafts[title])</f>
        <v>2019 Mega Draft</v>
      </c>
      <c r="C139" t="s">
        <v>915</v>
      </c>
      <c r="D139" t="str">
        <f>_xlfn.XLOOKUP(drafts_drafters[[#This Row],[drafter_id]],drafters[id],drafters[name])</f>
        <v>Billy Ray Brewton</v>
      </c>
    </row>
    <row r="140" spans="1:4" x14ac:dyDescent="0.25">
      <c r="A140" t="s">
        <v>294</v>
      </c>
      <c r="B140" t="str">
        <f>_xlfn.XLOOKUP(drafts_drafters[[#This Row],[draft_id]],drafts[id],drafts[title])</f>
        <v>2019 Mega Draft</v>
      </c>
      <c r="C140" t="s">
        <v>1237</v>
      </c>
      <c r="D140" t="str">
        <f>_xlfn.XLOOKUP(drafts_drafters[[#This Row],[drafter_id]],drafters[id],drafters[name])</f>
        <v>Clay Keller</v>
      </c>
    </row>
    <row r="141" spans="1:4" x14ac:dyDescent="0.25">
      <c r="A141" t="s">
        <v>294</v>
      </c>
      <c r="B141" t="str">
        <f>_xlfn.XLOOKUP(drafts_drafters[[#This Row],[draft_id]],drafts[id],drafts[title])</f>
        <v>2019 Mega Draft</v>
      </c>
      <c r="C141" t="s">
        <v>1115</v>
      </c>
      <c r="D141" t="str">
        <f>_xlfn.XLOOKUP(drafts_drafters[[#This Row],[drafter_id]],drafters[id],drafters[name])</f>
        <v>Ryan Marker</v>
      </c>
    </row>
    <row r="142" spans="1:4" x14ac:dyDescent="0.25">
      <c r="A142" t="s">
        <v>42</v>
      </c>
      <c r="B142" t="str">
        <f>_xlfn.XLOOKUP(drafts_drafters[[#This Row],[draft_id]],drafts[id],drafts[title])</f>
        <v>European Vacation</v>
      </c>
      <c r="C142" t="s">
        <v>1133</v>
      </c>
      <c r="D142" t="str">
        <f>_xlfn.XLOOKUP(drafts_drafters[[#This Row],[drafter_id]],drafters[id],drafters[name])</f>
        <v>Oriana Nudo</v>
      </c>
    </row>
    <row r="143" spans="1:4" x14ac:dyDescent="0.25">
      <c r="A143" t="s">
        <v>42</v>
      </c>
      <c r="B143" t="str">
        <f>_xlfn.XLOOKUP(drafts_drafters[[#This Row],[draft_id]],drafts[id],drafts[title])</f>
        <v>European Vacation</v>
      </c>
      <c r="C143" t="s">
        <v>881</v>
      </c>
      <c r="D143" t="str">
        <f>_xlfn.XLOOKUP(drafts_drafters[[#This Row],[drafter_id]],drafters[id],drafters[name])</f>
        <v>Rance Collins</v>
      </c>
    </row>
    <row r="144" spans="1:4" x14ac:dyDescent="0.25">
      <c r="A144" t="s">
        <v>671</v>
      </c>
      <c r="B144" t="str">
        <f>_xlfn.XLOOKUP(drafts_drafters[[#This Row],[draft_id]],drafts[id],drafts[title])</f>
        <v>Universal Classic Monsters Mini-Mega</v>
      </c>
      <c r="C144" t="s">
        <v>1045</v>
      </c>
      <c r="D144" t="str">
        <f>_xlfn.XLOOKUP(drafts_drafters[[#This Row],[drafter_id]],drafters[id],drafters[name])</f>
        <v>Aaron LaPlante</v>
      </c>
    </row>
    <row r="145" spans="1:4" x14ac:dyDescent="0.25">
      <c r="A145" t="s">
        <v>671</v>
      </c>
      <c r="B145" t="str">
        <f>_xlfn.XLOOKUP(drafts_drafters[[#This Row],[draft_id]],drafts[id],drafts[title])</f>
        <v>Universal Classic Monsters Mini-Mega</v>
      </c>
      <c r="C145" t="s">
        <v>835</v>
      </c>
      <c r="D145" t="str">
        <f>_xlfn.XLOOKUP(drafts_drafters[[#This Row],[drafter_id]],drafters[id],drafters[name])</f>
        <v>Frank Dietz</v>
      </c>
    </row>
    <row r="146" spans="1:4" x14ac:dyDescent="0.25">
      <c r="A146" t="s">
        <v>671</v>
      </c>
      <c r="B146" t="str">
        <f>_xlfn.XLOOKUP(drafts_drafters[[#This Row],[draft_id]],drafts[id],drafts[title])</f>
        <v>Universal Classic Monsters Mini-Mega</v>
      </c>
      <c r="C146" t="s">
        <v>1097</v>
      </c>
      <c r="D146" t="str">
        <f>_xlfn.XLOOKUP(drafts_drafters[[#This Row],[drafter_id]],drafters[id],drafters[name])</f>
        <v>Kimmy Shields</v>
      </c>
    </row>
    <row r="147" spans="1:4" x14ac:dyDescent="0.25">
      <c r="A147" t="s">
        <v>641</v>
      </c>
      <c r="B147" t="str">
        <f>_xlfn.XLOOKUP(drafts_drafters[[#This Row],[draft_id]],drafts[id],drafts[title])</f>
        <v>One Crazy Night</v>
      </c>
      <c r="C147" t="s">
        <v>1009</v>
      </c>
      <c r="D147" t="str">
        <f>_xlfn.XLOOKUP(drafts_drafters[[#This Row],[drafter_id]],drafters[id],drafters[name])</f>
        <v>Drea Clark</v>
      </c>
    </row>
    <row r="148" spans="1:4" x14ac:dyDescent="0.25">
      <c r="A148" t="s">
        <v>641</v>
      </c>
      <c r="B148" t="str">
        <f>_xlfn.XLOOKUP(drafts_drafters[[#This Row],[draft_id]],drafts[id],drafts[title])</f>
        <v>One Crazy Night</v>
      </c>
      <c r="C148" t="s">
        <v>1166</v>
      </c>
      <c r="D148" t="str">
        <f>_xlfn.XLOOKUP(drafts_drafters[[#This Row],[drafter_id]],drafters[id],drafters[name])</f>
        <v>Lucé Tomlin-Brenner</v>
      </c>
    </row>
    <row r="149" spans="1:4" x14ac:dyDescent="0.25">
      <c r="A149" t="s">
        <v>425</v>
      </c>
      <c r="B149" t="str">
        <f>_xlfn.XLOOKUP(drafts_drafters[[#This Row],[draft_id]],drafts[id],drafts[title])</f>
        <v>1992 Horror</v>
      </c>
      <c r="C149" t="s">
        <v>969</v>
      </c>
      <c r="D149" t="str">
        <f>_xlfn.XLOOKUP(drafts_drafters[[#This Row],[drafter_id]],drafters[id],drafters[name])</f>
        <v>Graham Skipper</v>
      </c>
    </row>
    <row r="150" spans="1:4" x14ac:dyDescent="0.25">
      <c r="A150" t="s">
        <v>425</v>
      </c>
      <c r="B150" t="str">
        <f>_xlfn.XLOOKUP(drafts_drafters[[#This Row],[draft_id]],drafts[id],drafts[title])</f>
        <v>1992 Horror</v>
      </c>
      <c r="C150" t="s">
        <v>1203</v>
      </c>
      <c r="D150" t="str">
        <f>_xlfn.XLOOKUP(drafts_drafters[[#This Row],[drafter_id]],drafters[id],drafters[name])</f>
        <v>Joe Begos</v>
      </c>
    </row>
    <row r="151" spans="1:4" x14ac:dyDescent="0.25">
      <c r="A151" t="s">
        <v>274</v>
      </c>
      <c r="B151" t="str">
        <f>_xlfn.XLOOKUP(drafts_drafters[[#This Row],[draft_id]],drafts[id],drafts[title])</f>
        <v>The Cold War</v>
      </c>
      <c r="C151" t="s">
        <v>1115</v>
      </c>
      <c r="D151" t="str">
        <f>_xlfn.XLOOKUP(drafts_drafters[[#This Row],[drafter_id]],drafters[id],drafters[name])</f>
        <v>Ryan Marker</v>
      </c>
    </row>
    <row r="152" spans="1:4" x14ac:dyDescent="0.25">
      <c r="A152" t="s">
        <v>274</v>
      </c>
      <c r="B152" t="str">
        <f>_xlfn.XLOOKUP(drafts_drafters[[#This Row],[draft_id]],drafts[id],drafts[title])</f>
        <v>The Cold War</v>
      </c>
      <c r="C152" t="s">
        <v>1019</v>
      </c>
      <c r="D152" t="str">
        <f>_xlfn.XLOOKUP(drafts_drafters[[#This Row],[drafter_id]],drafters[id],drafters[name])</f>
        <v>Steve Berg</v>
      </c>
    </row>
    <row r="153" spans="1:4" x14ac:dyDescent="0.25">
      <c r="A153" t="s">
        <v>71</v>
      </c>
      <c r="B153" t="str">
        <f>_xlfn.XLOOKUP(drafts_drafters[[#This Row],[draft_id]],drafts[id],drafts[title])</f>
        <v>Max von Sydow</v>
      </c>
      <c r="C153" t="s">
        <v>789</v>
      </c>
      <c r="D153" t="str">
        <f>_xlfn.XLOOKUP(drafts_drafters[[#This Row],[drafter_id]],drafters[id],drafters[name])</f>
        <v>Bryan Cogman</v>
      </c>
    </row>
    <row r="154" spans="1:4" x14ac:dyDescent="0.25">
      <c r="A154" t="s">
        <v>71</v>
      </c>
      <c r="B154" t="str">
        <f>_xlfn.XLOOKUP(drafts_drafters[[#This Row],[draft_id]],drafts[id],drafts[title])</f>
        <v>Max von Sydow</v>
      </c>
      <c r="C154" t="s">
        <v>915</v>
      </c>
      <c r="D154" t="str">
        <f>_xlfn.XLOOKUP(drafts_drafters[[#This Row],[drafter_id]],drafters[id],drafters[name])</f>
        <v>Billy Ray Brewton</v>
      </c>
    </row>
    <row r="155" spans="1:4" x14ac:dyDescent="0.25">
      <c r="A155" t="s">
        <v>741</v>
      </c>
      <c r="B155" t="str">
        <f>_xlfn.XLOOKUP(drafts_drafters[[#This Row],[draft_id]],drafts[id],drafts[title])</f>
        <v>Post-Apocalypse</v>
      </c>
      <c r="C155" t="s">
        <v>1237</v>
      </c>
      <c r="D155" t="str">
        <f>_xlfn.XLOOKUP(drafts_drafters[[#This Row],[drafter_id]],drafters[id],drafters[name])</f>
        <v>Clay Keller</v>
      </c>
    </row>
    <row r="156" spans="1:4" x14ac:dyDescent="0.25">
      <c r="A156" t="s">
        <v>741</v>
      </c>
      <c r="B156" t="str">
        <f>_xlfn.XLOOKUP(drafts_drafters[[#This Row],[draft_id]],drafts[id],drafts[title])</f>
        <v>Post-Apocalypse</v>
      </c>
      <c r="C156" t="s">
        <v>1115</v>
      </c>
      <c r="D156" t="str">
        <f>_xlfn.XLOOKUP(drafts_drafters[[#This Row],[drafter_id]],drafters[id],drafters[name])</f>
        <v>Ryan Marker</v>
      </c>
    </row>
    <row r="157" spans="1:4" x14ac:dyDescent="0.25">
      <c r="A157" t="s">
        <v>359</v>
      </c>
      <c r="B157" t="str">
        <f>_xlfn.XLOOKUP(drafts_drafters[[#This Row],[draft_id]],drafts[id],drafts[title])</f>
        <v>Lorne Michaels</v>
      </c>
      <c r="C157" t="s">
        <v>1149</v>
      </c>
      <c r="D157" t="str">
        <f>_xlfn.XLOOKUP(drafts_drafters[[#This Row],[drafter_id]],drafters[id],drafters[name])</f>
        <v>Dave Schilling</v>
      </c>
    </row>
    <row r="158" spans="1:4" x14ac:dyDescent="0.25">
      <c r="A158" t="s">
        <v>359</v>
      </c>
      <c r="B158" t="str">
        <f>_xlfn.XLOOKUP(drafts_drafters[[#This Row],[draft_id]],drafts[id],drafts[title])</f>
        <v>Lorne Michaels</v>
      </c>
      <c r="C158" t="s">
        <v>777</v>
      </c>
      <c r="D158" t="str">
        <f>_xlfn.XLOOKUP(drafts_drafters[[#This Row],[drafter_id]],drafters[id],drafters[name])</f>
        <v>Halle Kiefer</v>
      </c>
    </row>
    <row r="159" spans="1:4" x14ac:dyDescent="0.25">
      <c r="A159" t="s">
        <v>403</v>
      </c>
      <c r="B159" t="str">
        <f>_xlfn.XLOOKUP(drafts_drafters[[#This Row],[draft_id]],drafts[id],drafts[title])</f>
        <v>Stuart Gordon</v>
      </c>
      <c r="C159" t="s">
        <v>969</v>
      </c>
      <c r="D159" t="str">
        <f>_xlfn.XLOOKUP(drafts_drafters[[#This Row],[drafter_id]],drafters[id],drafters[name])</f>
        <v>Graham Skipper</v>
      </c>
    </row>
    <row r="160" spans="1:4" x14ac:dyDescent="0.25">
      <c r="A160" t="s">
        <v>403</v>
      </c>
      <c r="B160" t="str">
        <f>_xlfn.XLOOKUP(drafts_drafters[[#This Row],[draft_id]],drafts[id],drafts[title])</f>
        <v>Stuart Gordon</v>
      </c>
      <c r="C160" t="s">
        <v>1089</v>
      </c>
      <c r="D160" t="str">
        <f>_xlfn.XLOOKUP(drafts_drafters[[#This Row],[drafter_id]],drafters[id],drafters[name])</f>
        <v>Brian Gillespie</v>
      </c>
    </row>
    <row r="161" spans="1:4" x14ac:dyDescent="0.25">
      <c r="A161" t="s">
        <v>445</v>
      </c>
      <c r="B161" t="str">
        <f>_xlfn.XLOOKUP(drafts_drafters[[#This Row],[draft_id]],drafts[id],drafts[title])</f>
        <v>'30s Warner Bros</v>
      </c>
      <c r="C161" t="s">
        <v>789</v>
      </c>
      <c r="D161" t="str">
        <f>_xlfn.XLOOKUP(drafts_drafters[[#This Row],[drafter_id]],drafters[id],drafters[name])</f>
        <v>Bryan Cogman</v>
      </c>
    </row>
    <row r="162" spans="1:4" x14ac:dyDescent="0.25">
      <c r="A162" t="s">
        <v>445</v>
      </c>
      <c r="B162" t="str">
        <f>_xlfn.XLOOKUP(drafts_drafters[[#This Row],[draft_id]],drafts[id],drafts[title])</f>
        <v>'30s Warner Bros</v>
      </c>
      <c r="C162" t="s">
        <v>951</v>
      </c>
      <c r="D162" t="str">
        <f>_xlfn.XLOOKUP(drafts_drafters[[#This Row],[drafter_id]],drafters[id],drafters[name])</f>
        <v>Maureen Lee Lenker</v>
      </c>
    </row>
    <row r="163" spans="1:4" x14ac:dyDescent="0.25">
      <c r="A163" t="s">
        <v>328</v>
      </c>
      <c r="B163" t="str">
        <f>_xlfn.XLOOKUP(drafts_drafters[[#This Row],[draft_id]],drafts[id],drafts[title])</f>
        <v>Kidventure</v>
      </c>
      <c r="C163" t="s">
        <v>915</v>
      </c>
      <c r="D163" t="str">
        <f>_xlfn.XLOOKUP(drafts_drafters[[#This Row],[drafter_id]],drafters[id],drafters[name])</f>
        <v>Billy Ray Brewton</v>
      </c>
    </row>
    <row r="164" spans="1:4" x14ac:dyDescent="0.25">
      <c r="A164" t="s">
        <v>328</v>
      </c>
      <c r="B164" t="str">
        <f>_xlfn.XLOOKUP(drafts_drafters[[#This Row],[draft_id]],drafts[id],drafts[title])</f>
        <v>Kidventure</v>
      </c>
      <c r="C164" t="s">
        <v>969</v>
      </c>
      <c r="D164" t="str">
        <f>_xlfn.XLOOKUP(drafts_drafters[[#This Row],[drafter_id]],drafters[id],drafters[name])</f>
        <v>Graham Skipper</v>
      </c>
    </row>
    <row r="165" spans="1:4" x14ac:dyDescent="0.25">
      <c r="A165" t="s">
        <v>536</v>
      </c>
      <c r="B165" t="str">
        <f>_xlfn.XLOOKUP(drafts_drafters[[#This Row],[draft_id]],drafts[id],drafts[title])</f>
        <v>Steven Soderbergh</v>
      </c>
      <c r="C165" t="s">
        <v>1177</v>
      </c>
      <c r="D165" t="str">
        <f>_xlfn.XLOOKUP(drafts_drafters[[#This Row],[drafter_id]],drafters[id],drafters[name])</f>
        <v>Darren Franich</v>
      </c>
    </row>
    <row r="166" spans="1:4" x14ac:dyDescent="0.25">
      <c r="A166" t="s">
        <v>536</v>
      </c>
      <c r="B166" t="str">
        <f>_xlfn.XLOOKUP(drafts_drafters[[#This Row],[draft_id]],drafts[id],drafts[title])</f>
        <v>Steven Soderbergh</v>
      </c>
      <c r="C166" t="s">
        <v>1115</v>
      </c>
      <c r="D166" t="str">
        <f>_xlfn.XLOOKUP(drafts_drafters[[#This Row],[drafter_id]],drafters[id],drafters[name])</f>
        <v>Ryan Marker</v>
      </c>
    </row>
    <row r="167" spans="1:4" x14ac:dyDescent="0.25">
      <c r="A167" t="s">
        <v>222</v>
      </c>
      <c r="B167" t="str">
        <f>_xlfn.XLOOKUP(drafts_drafters[[#This Row],[draft_id]],drafts[id],drafts[title])</f>
        <v>New Camp Classics</v>
      </c>
      <c r="C167" t="s">
        <v>975</v>
      </c>
      <c r="D167" t="str">
        <f>_xlfn.XLOOKUP(drafts_drafters[[#This Row],[drafter_id]],drafters[id],drafters[name])</f>
        <v>Bethy Squires</v>
      </c>
    </row>
    <row r="168" spans="1:4" x14ac:dyDescent="0.25">
      <c r="A168" t="s">
        <v>222</v>
      </c>
      <c r="B168" t="str">
        <f>_xlfn.XLOOKUP(drafts_drafters[[#This Row],[draft_id]],drafts[id],drafts[title])</f>
        <v>New Camp Classics</v>
      </c>
      <c r="C168" t="s">
        <v>787</v>
      </c>
      <c r="D168" t="str">
        <f>_xlfn.XLOOKUP(drafts_drafters[[#This Row],[drafter_id]],drafters[id],drafters[name])</f>
        <v>Jocey Coffman</v>
      </c>
    </row>
    <row r="169" spans="1:4" x14ac:dyDescent="0.25">
      <c r="A169" t="s">
        <v>582</v>
      </c>
      <c r="B169" t="str">
        <f>_xlfn.XLOOKUP(drafts_drafters[[#This Row],[draft_id]],drafts[id],drafts[title])</f>
        <v>Brief Encounters</v>
      </c>
      <c r="C169" t="s">
        <v>883</v>
      </c>
      <c r="D169" t="str">
        <f>_xlfn.XLOOKUP(drafts_drafters[[#This Row],[drafter_id]],drafters[id],drafters[name])</f>
        <v>Joanna Robinson</v>
      </c>
    </row>
    <row r="170" spans="1:4" x14ac:dyDescent="0.25">
      <c r="A170" t="s">
        <v>582</v>
      </c>
      <c r="B170" t="str">
        <f>_xlfn.XLOOKUP(drafts_drafters[[#This Row],[draft_id]],drafts[id],drafts[title])</f>
        <v>Brief Encounters</v>
      </c>
      <c r="C170" t="s">
        <v>1095</v>
      </c>
      <c r="D170" t="str">
        <f>_xlfn.XLOOKUP(drafts_drafters[[#This Row],[drafter_id]],drafters[id],drafters[name])</f>
        <v>Katey Rich</v>
      </c>
    </row>
    <row r="171" spans="1:4" x14ac:dyDescent="0.25">
      <c r="A171" t="s">
        <v>520</v>
      </c>
      <c r="B171" t="str">
        <f>_xlfn.XLOOKUP(drafts_drafters[[#This Row],[draft_id]],drafts[id],drafts[title])</f>
        <v>Mothers &amp; Daughters</v>
      </c>
      <c r="C171" t="s">
        <v>951</v>
      </c>
      <c r="D171" t="str">
        <f>_xlfn.XLOOKUP(drafts_drafters[[#This Row],[drafter_id]],drafters[id],drafters[name])</f>
        <v>Maureen Lee Lenker</v>
      </c>
    </row>
    <row r="172" spans="1:4" x14ac:dyDescent="0.25">
      <c r="A172" t="s">
        <v>520</v>
      </c>
      <c r="B172" t="str">
        <f>_xlfn.XLOOKUP(drafts_drafters[[#This Row],[draft_id]],drafts[id],drafts[title])</f>
        <v>Mothers &amp; Daughters</v>
      </c>
      <c r="C172" t="s">
        <v>1133</v>
      </c>
      <c r="D172" t="str">
        <f>_xlfn.XLOOKUP(drafts_drafters[[#This Row],[drafter_id]],drafters[id],drafters[name])</f>
        <v>Oriana Nudo</v>
      </c>
    </row>
    <row r="173" spans="1:4" x14ac:dyDescent="0.25">
      <c r="A173" t="s">
        <v>213</v>
      </c>
      <c r="B173" t="str">
        <f>_xlfn.XLOOKUP(drafts_drafters[[#This Row],[draft_id]],drafts[id],drafts[title])</f>
        <v>Jim Henson</v>
      </c>
      <c r="C173" t="s">
        <v>1156</v>
      </c>
      <c r="D173" t="str">
        <f>_xlfn.XLOOKUP(drafts_drafters[[#This Row],[drafter_id]],drafters[id],drafters[name])</f>
        <v>Griffin Newman</v>
      </c>
    </row>
    <row r="174" spans="1:4" x14ac:dyDescent="0.25">
      <c r="A174" t="s">
        <v>213</v>
      </c>
      <c r="B174" t="str">
        <f>_xlfn.XLOOKUP(drafts_drafters[[#This Row],[draft_id]],drafts[id],drafts[title])</f>
        <v>Jim Henson</v>
      </c>
      <c r="C174" t="s">
        <v>1021</v>
      </c>
      <c r="D174" t="str">
        <f>_xlfn.XLOOKUP(drafts_drafters[[#This Row],[drafter_id]],drafters[id],drafters[name])</f>
        <v>J.D. Amato</v>
      </c>
    </row>
    <row r="175" spans="1:4" x14ac:dyDescent="0.25">
      <c r="A175" t="s">
        <v>116</v>
      </c>
      <c r="B175" t="str">
        <f>_xlfn.XLOOKUP(drafts_drafters[[#This Row],[draft_id]],drafts[id],drafts[title])</f>
        <v>David Cronenberg</v>
      </c>
      <c r="C175" t="s">
        <v>1093</v>
      </c>
      <c r="D175" t="str">
        <f>_xlfn.XLOOKUP(drafts_drafters[[#This Row],[drafter_id]],drafters[id],drafters[name])</f>
        <v>Brian Duffield</v>
      </c>
    </row>
    <row r="176" spans="1:4" x14ac:dyDescent="0.25">
      <c r="A176" t="s">
        <v>116</v>
      </c>
      <c r="B176" t="str">
        <f>_xlfn.XLOOKUP(drafts_drafters[[#This Row],[draft_id]],drafts[id],drafts[title])</f>
        <v>David Cronenberg</v>
      </c>
      <c r="C176" t="s">
        <v>1051</v>
      </c>
      <c r="D176" t="str">
        <f>_xlfn.XLOOKUP(drafts_drafters[[#This Row],[drafter_id]],drafters[id],drafters[name])</f>
        <v>Drew McWeeny</v>
      </c>
    </row>
    <row r="177" spans="1:4" x14ac:dyDescent="0.25">
      <c r="A177" t="s">
        <v>649</v>
      </c>
      <c r="B177" t="str">
        <f>_xlfn.XLOOKUP(drafts_drafters[[#This Row],[draft_id]],drafts[id],drafts[title])</f>
        <v>Westerns: Part I Mini-Mega</v>
      </c>
      <c r="C177" t="s">
        <v>1207</v>
      </c>
      <c r="D177" t="str">
        <f>_xlfn.XLOOKUP(drafts_drafters[[#This Row],[drafter_id]],drafters[id],drafters[name])</f>
        <v>Jared Moshe</v>
      </c>
    </row>
    <row r="178" spans="1:4" x14ac:dyDescent="0.25">
      <c r="A178" t="s">
        <v>649</v>
      </c>
      <c r="B178" t="str">
        <f>_xlfn.XLOOKUP(drafts_drafters[[#This Row],[draft_id]],drafts[id],drafts[title])</f>
        <v>Westerns: Part I Mini-Mega</v>
      </c>
      <c r="C178" t="s">
        <v>1177</v>
      </c>
      <c r="D178" t="str">
        <f>_xlfn.XLOOKUP(drafts_drafters[[#This Row],[drafter_id]],drafters[id],drafters[name])</f>
        <v>Darren Franich</v>
      </c>
    </row>
    <row r="179" spans="1:4" x14ac:dyDescent="0.25">
      <c r="A179" t="s">
        <v>649</v>
      </c>
      <c r="B179" t="str">
        <f>_xlfn.XLOOKUP(drafts_drafters[[#This Row],[draft_id]],drafts[id],drafts[title])</f>
        <v>Westerns: Part I Mini-Mega</v>
      </c>
      <c r="C179" t="s">
        <v>915</v>
      </c>
      <c r="D179" t="str">
        <f>_xlfn.XLOOKUP(drafts_drafters[[#This Row],[drafter_id]],drafters[id],drafters[name])</f>
        <v>Billy Ray Brewton</v>
      </c>
    </row>
    <row r="180" spans="1:4" x14ac:dyDescent="0.25">
      <c r="A180" t="s">
        <v>477</v>
      </c>
      <c r="B180" t="str">
        <f>_xlfn.XLOOKUP(drafts_drafters[[#This Row],[draft_id]],drafts[id],drafts[title])</f>
        <v>60s Musicals</v>
      </c>
      <c r="C180" t="s">
        <v>789</v>
      </c>
      <c r="D180" t="str">
        <f>_xlfn.XLOOKUP(drafts_drafters[[#This Row],[drafter_id]],drafters[id],drafters[name])</f>
        <v>Bryan Cogman</v>
      </c>
    </row>
    <row r="181" spans="1:4" x14ac:dyDescent="0.25">
      <c r="A181" t="s">
        <v>477</v>
      </c>
      <c r="B181" t="str">
        <f>_xlfn.XLOOKUP(drafts_drafters[[#This Row],[draft_id]],drafts[id],drafts[title])</f>
        <v>60s Musicals</v>
      </c>
      <c r="C181" t="s">
        <v>1115</v>
      </c>
      <c r="D181" t="str">
        <f>_xlfn.XLOOKUP(drafts_drafters[[#This Row],[drafter_id]],drafters[id],drafters[name])</f>
        <v>Ryan Marker</v>
      </c>
    </row>
    <row r="182" spans="1:4" x14ac:dyDescent="0.25">
      <c r="A182" t="s">
        <v>48</v>
      </c>
      <c r="B182" t="str">
        <f>_xlfn.XLOOKUP(drafts_drafters[[#This Row],[draft_id]],drafts[id],drafts[title])</f>
        <v>Mistaken Identity</v>
      </c>
      <c r="C182" t="s">
        <v>1009</v>
      </c>
      <c r="D182" t="str">
        <f>_xlfn.XLOOKUP(drafts_drafters[[#This Row],[drafter_id]],drafters[id],drafters[name])</f>
        <v>Drea Clark</v>
      </c>
    </row>
    <row r="183" spans="1:4" x14ac:dyDescent="0.25">
      <c r="A183" t="s">
        <v>48</v>
      </c>
      <c r="B183" t="str">
        <f>_xlfn.XLOOKUP(drafts_drafters[[#This Row],[draft_id]],drafts[id],drafts[title])</f>
        <v>Mistaken Identity</v>
      </c>
      <c r="C183" t="s">
        <v>833</v>
      </c>
      <c r="D183" t="str">
        <f>_xlfn.XLOOKUP(drafts_drafters[[#This Row],[drafter_id]],drafters[id],drafters[name])</f>
        <v>Jordan Crucchiola</v>
      </c>
    </row>
    <row r="184" spans="1:4" x14ac:dyDescent="0.25">
      <c r="A184" t="s">
        <v>198</v>
      </c>
      <c r="B184" t="str">
        <f>_xlfn.XLOOKUP(drafts_drafters[[#This Row],[draft_id]],drafts[id],drafts[title])</f>
        <v>Coen Brothers Super Draft</v>
      </c>
      <c r="C184" t="s">
        <v>1237</v>
      </c>
      <c r="D184" t="str">
        <f>_xlfn.XLOOKUP(drafts_drafters[[#This Row],[drafter_id]],drafters[id],drafters[name])</f>
        <v>Clay Keller</v>
      </c>
    </row>
    <row r="185" spans="1:4" x14ac:dyDescent="0.25">
      <c r="A185" t="s">
        <v>198</v>
      </c>
      <c r="B185" t="str">
        <f>_xlfn.XLOOKUP(drafts_drafters[[#This Row],[draft_id]],drafts[id],drafts[title])</f>
        <v>Coen Brothers Super Draft</v>
      </c>
      <c r="C185" t="s">
        <v>1115</v>
      </c>
      <c r="D185" t="str">
        <f>_xlfn.XLOOKUP(drafts_drafters[[#This Row],[drafter_id]],drafters[id],drafters[name])</f>
        <v>Ryan Marker</v>
      </c>
    </row>
    <row r="186" spans="1:4" x14ac:dyDescent="0.25">
      <c r="A186" t="s">
        <v>62</v>
      </c>
      <c r="B186" t="str">
        <f>_xlfn.XLOOKUP(drafts_drafters[[#This Row],[draft_id]],drafts[id],drafts[title])</f>
        <v>July 4th Weekend</v>
      </c>
      <c r="C186" t="s">
        <v>1231</v>
      </c>
      <c r="D186" t="str">
        <f>_xlfn.XLOOKUP(drafts_drafters[[#This Row],[drafter_id]],drafters[id],drafters[name])</f>
        <v>Alison Willmore</v>
      </c>
    </row>
    <row r="187" spans="1:4" x14ac:dyDescent="0.25">
      <c r="A187" t="s">
        <v>62</v>
      </c>
      <c r="B187" t="str">
        <f>_xlfn.XLOOKUP(drafts_drafters[[#This Row],[draft_id]],drafts[id],drafts[title])</f>
        <v>July 4th Weekend</v>
      </c>
      <c r="C187" t="s">
        <v>781</v>
      </c>
      <c r="D187" t="str">
        <f>_xlfn.XLOOKUP(drafts_drafters[[#This Row],[drafter_id]],drafters[id],drafters[name])</f>
        <v>Adam B. Vary</v>
      </c>
    </row>
    <row r="188" spans="1:4" x14ac:dyDescent="0.25">
      <c r="A188" t="s">
        <v>733</v>
      </c>
      <c r="B188" t="str">
        <f>_xlfn.XLOOKUP(drafts_drafters[[#This Row],[draft_id]],drafts[id],drafts[title])</f>
        <v>Heavy Metal</v>
      </c>
      <c r="C188" t="s">
        <v>1249</v>
      </c>
      <c r="D188" t="str">
        <f>_xlfn.XLOOKUP(drafts_drafters[[#This Row],[drafter_id]],drafters[id],drafters[name])</f>
        <v>Dave Parker</v>
      </c>
    </row>
    <row r="189" spans="1:4" x14ac:dyDescent="0.25">
      <c r="A189" t="s">
        <v>733</v>
      </c>
      <c r="B189" t="str">
        <f>_xlfn.XLOOKUP(drafts_drafters[[#This Row],[draft_id]],drafts[id],drafts[title])</f>
        <v>Heavy Metal</v>
      </c>
      <c r="C189" t="s">
        <v>845</v>
      </c>
      <c r="D189" t="str">
        <f>_xlfn.XLOOKUP(drafts_drafters[[#This Row],[drafter_id]],drafters[id],drafters[name])</f>
        <v>Rebekah McKendry</v>
      </c>
    </row>
    <row r="190" spans="1:4" x14ac:dyDescent="0.25">
      <c r="A190" t="s">
        <v>52</v>
      </c>
      <c r="B190" t="str">
        <f>_xlfn.XLOOKUP(drafts_drafters[[#This Row],[draft_id]],drafts[id],drafts[title])</f>
        <v>Animals Attack!</v>
      </c>
      <c r="C190" t="s">
        <v>797</v>
      </c>
      <c r="D190" t="str">
        <f>_xlfn.XLOOKUP(drafts_drafters[[#This Row],[drafter_id]],drafters[id],drafters[name])</f>
        <v>William Bibbiani</v>
      </c>
    </row>
    <row r="191" spans="1:4" x14ac:dyDescent="0.25">
      <c r="A191" t="s">
        <v>52</v>
      </c>
      <c r="B191" t="str">
        <f>_xlfn.XLOOKUP(drafts_drafters[[#This Row],[draft_id]],drafts[id],drafts[title])</f>
        <v>Animals Attack!</v>
      </c>
      <c r="C191" t="s">
        <v>827</v>
      </c>
      <c r="D191" t="str">
        <f>_xlfn.XLOOKUP(drafts_drafters[[#This Row],[drafter_id]],drafters[id],drafters[name])</f>
        <v>Witney Seibold</v>
      </c>
    </row>
    <row r="192" spans="1:4" x14ac:dyDescent="0.25">
      <c r="A192" t="s">
        <v>419</v>
      </c>
      <c r="B192" t="str">
        <f>_xlfn.XLOOKUP(drafts_drafters[[#This Row],[draft_id]],drafts[id],drafts[title])</f>
        <v>Sketch Comedy Anthologies</v>
      </c>
      <c r="C192" t="s">
        <v>1164</v>
      </c>
      <c r="D192" t="str">
        <f>_xlfn.XLOOKUP(drafts_drafters[[#This Row],[drafter_id]],drafters[id],drafters[name])</f>
        <v>Henry Zebrowski</v>
      </c>
    </row>
    <row r="193" spans="1:4" x14ac:dyDescent="0.25">
      <c r="A193" t="s">
        <v>419</v>
      </c>
      <c r="B193" t="str">
        <f>_xlfn.XLOOKUP(drafts_drafters[[#This Row],[draft_id]],drafts[id],drafts[title])</f>
        <v>Sketch Comedy Anthologies</v>
      </c>
      <c r="C193" t="s">
        <v>969</v>
      </c>
      <c r="D193" t="str">
        <f>_xlfn.XLOOKUP(drafts_drafters[[#This Row],[drafter_id]],drafters[id],drafters[name])</f>
        <v>Graham Skipper</v>
      </c>
    </row>
    <row r="194" spans="1:4" x14ac:dyDescent="0.25">
      <c r="A194" t="s">
        <v>754</v>
      </c>
      <c r="B194" t="str">
        <f>_xlfn.XLOOKUP(drafts_drafters[[#This Row],[draft_id]],drafts[id],drafts[title])</f>
        <v>Con Artist</v>
      </c>
      <c r="C194" t="s">
        <v>993</v>
      </c>
      <c r="D194" t="str">
        <f>_xlfn.XLOOKUP(drafts_drafters[[#This Row],[drafter_id]],drafters[id],drafters[name])</f>
        <v>Demi Adejuyigbe</v>
      </c>
    </row>
    <row r="195" spans="1:4" x14ac:dyDescent="0.25">
      <c r="A195" t="s">
        <v>754</v>
      </c>
      <c r="B195" t="str">
        <f>_xlfn.XLOOKUP(drafts_drafters[[#This Row],[draft_id]],drafts[id],drafts[title])</f>
        <v>Con Artist</v>
      </c>
      <c r="C195" t="s">
        <v>1229</v>
      </c>
      <c r="D195" t="str">
        <f>_xlfn.XLOOKUP(drafts_drafters[[#This Row],[drafter_id]],drafters[id],drafters[name])</f>
        <v>Ify Nwadiwe</v>
      </c>
    </row>
    <row r="196" spans="1:4" x14ac:dyDescent="0.25">
      <c r="A196" t="s">
        <v>560</v>
      </c>
      <c r="B196" t="str">
        <f>_xlfn.XLOOKUP(drafts_drafters[[#This Row],[draft_id]],drafts[id],drafts[title])</f>
        <v>Comic Book (Non-Superhero)</v>
      </c>
      <c r="C196" t="s">
        <v>1113</v>
      </c>
      <c r="D196" t="str">
        <f>_xlfn.XLOOKUP(drafts_drafters[[#This Row],[drafter_id]],drafters[id],drafters[name])</f>
        <v>Christian Holub</v>
      </c>
    </row>
    <row r="197" spans="1:4" x14ac:dyDescent="0.25">
      <c r="A197" t="s">
        <v>560</v>
      </c>
      <c r="B197" t="str">
        <f>_xlfn.XLOOKUP(drafts_drafters[[#This Row],[draft_id]],drafts[id],drafts[title])</f>
        <v>Comic Book (Non-Superhero)</v>
      </c>
      <c r="C197" t="s">
        <v>1027</v>
      </c>
      <c r="D197" t="str">
        <f>_xlfn.XLOOKUP(drafts_drafters[[#This Row],[drafter_id]],drafters[id],drafters[name])</f>
        <v>Devan Coggan</v>
      </c>
    </row>
    <row r="198" spans="1:4" x14ac:dyDescent="0.25">
      <c r="A198" t="s">
        <v>338</v>
      </c>
      <c r="B198" t="str">
        <f>_xlfn.XLOOKUP(drafts_drafters[[#This Row],[draft_id]],drafts[id],drafts[title])</f>
        <v>Winona Ryder</v>
      </c>
      <c r="C198" t="s">
        <v>961</v>
      </c>
      <c r="D198" t="str">
        <f>_xlfn.XLOOKUP(drafts_drafters[[#This Row],[drafter_id]],drafters[id],drafters[name])</f>
        <v>Dana Schwartz</v>
      </c>
    </row>
    <row r="199" spans="1:4" x14ac:dyDescent="0.25">
      <c r="A199" t="s">
        <v>338</v>
      </c>
      <c r="B199" t="str">
        <f>_xlfn.XLOOKUP(drafts_drafters[[#This Row],[draft_id]],drafts[id],drafts[title])</f>
        <v>Winona Ryder</v>
      </c>
      <c r="C199" t="s">
        <v>905</v>
      </c>
      <c r="D199" t="str">
        <f>_xlfn.XLOOKUP(drafts_drafters[[#This Row],[drafter_id]],drafters[id],drafters[name])</f>
        <v>Phil Iscove</v>
      </c>
    </row>
    <row r="200" spans="1:4" x14ac:dyDescent="0.25">
      <c r="A200" t="s">
        <v>465</v>
      </c>
      <c r="B200" t="str">
        <f>_xlfn.XLOOKUP(drafts_drafters[[#This Row],[draft_id]],drafts[id],drafts[title])</f>
        <v>Westerns: Part II Mini-Mega</v>
      </c>
      <c r="C200" t="s">
        <v>1177</v>
      </c>
      <c r="D200" t="str">
        <f>_xlfn.XLOOKUP(drafts_drafters[[#This Row],[drafter_id]],drafters[id],drafters[name])</f>
        <v>Darren Franich</v>
      </c>
    </row>
    <row r="201" spans="1:4" x14ac:dyDescent="0.25">
      <c r="A201" t="s">
        <v>465</v>
      </c>
      <c r="B201" t="str">
        <f>_xlfn.XLOOKUP(drafts_drafters[[#This Row],[draft_id]],drafts[id],drafts[title])</f>
        <v>Westerns: Part II Mini-Mega</v>
      </c>
      <c r="C201" t="s">
        <v>1115</v>
      </c>
      <c r="D201" t="str">
        <f>_xlfn.XLOOKUP(drafts_drafters[[#This Row],[drafter_id]],drafters[id],drafters[name])</f>
        <v>Ryan Marker</v>
      </c>
    </row>
    <row r="202" spans="1:4" x14ac:dyDescent="0.25">
      <c r="A202" t="s">
        <v>465</v>
      </c>
      <c r="B202" t="str">
        <f>_xlfn.XLOOKUP(drafts_drafters[[#This Row],[draft_id]],drafts[id],drafts[title])</f>
        <v>Westerns: Part II Mini-Mega</v>
      </c>
      <c r="C202" t="s">
        <v>915</v>
      </c>
      <c r="D202" t="str">
        <f>_xlfn.XLOOKUP(drafts_drafters[[#This Row],[drafter_id]],drafters[id],drafters[name])</f>
        <v>Billy Ray Brewton</v>
      </c>
    </row>
    <row r="203" spans="1:4" x14ac:dyDescent="0.25">
      <c r="A203" t="s">
        <v>160</v>
      </c>
      <c r="B203" t="str">
        <f>_xlfn.XLOOKUP(drafts_drafters[[#This Row],[draft_id]],drafts[id],drafts[title])</f>
        <v>70's Horror Mega</v>
      </c>
      <c r="C203" t="s">
        <v>815</v>
      </c>
      <c r="D203" t="str">
        <f>_xlfn.XLOOKUP(drafts_drafters[[#This Row],[drafter_id]],drafters[id],drafters[name])</f>
        <v>Chelsea Stardust</v>
      </c>
    </row>
    <row r="204" spans="1:4" x14ac:dyDescent="0.25">
      <c r="A204" t="s">
        <v>160</v>
      </c>
      <c r="B204" t="str">
        <f>_xlfn.XLOOKUP(drafts_drafters[[#This Row],[draft_id]],drafts[id],drafts[title])</f>
        <v>70's Horror Mega</v>
      </c>
      <c r="C204" t="s">
        <v>915</v>
      </c>
      <c r="D204" t="str">
        <f>_xlfn.XLOOKUP(drafts_drafters[[#This Row],[drafter_id]],drafters[id],drafters[name])</f>
        <v>Billy Ray Brewton</v>
      </c>
    </row>
    <row r="205" spans="1:4" x14ac:dyDescent="0.25">
      <c r="A205" t="s">
        <v>160</v>
      </c>
      <c r="B205" t="str">
        <f>_xlfn.XLOOKUP(drafts_drafters[[#This Row],[draft_id]],drafts[id],drafts[title])</f>
        <v>70's Horror Mega</v>
      </c>
      <c r="C205" t="s">
        <v>969</v>
      </c>
      <c r="D205" t="str">
        <f>_xlfn.XLOOKUP(drafts_drafters[[#This Row],[drafter_id]],drafters[id],drafters[name])</f>
        <v>Graham Skipper</v>
      </c>
    </row>
    <row r="206" spans="1:4" x14ac:dyDescent="0.25">
      <c r="A206" t="s">
        <v>160</v>
      </c>
      <c r="B206" t="str">
        <f>_xlfn.XLOOKUP(drafts_drafters[[#This Row],[draft_id]],drafts[id],drafts[title])</f>
        <v>70's Horror Mega</v>
      </c>
      <c r="C206" t="s">
        <v>793</v>
      </c>
      <c r="D206" t="str">
        <f>_xlfn.XLOOKUP(drafts_drafters[[#This Row],[drafter_id]],drafters[id],drafters[name])</f>
        <v>Clarke Wolfe</v>
      </c>
    </row>
    <row r="207" spans="1:4" x14ac:dyDescent="0.25">
      <c r="A207" t="s">
        <v>594</v>
      </c>
      <c r="B207" t="str">
        <f>_xlfn.XLOOKUP(drafts_drafters[[#This Row],[draft_id]],drafts[id],drafts[title])</f>
        <v>Road Trip</v>
      </c>
      <c r="C207" t="s">
        <v>959</v>
      </c>
      <c r="D207" t="str">
        <f>_xlfn.XLOOKUP(drafts_drafters[[#This Row],[drafter_id]],drafters[id],drafters[name])</f>
        <v>Matt Mercer</v>
      </c>
    </row>
    <row r="208" spans="1:4" x14ac:dyDescent="0.25">
      <c r="A208" t="s">
        <v>594</v>
      </c>
      <c r="B208" t="str">
        <f>_xlfn.XLOOKUP(drafts_drafters[[#This Row],[draft_id]],drafts[id],drafts[title])</f>
        <v>Road Trip</v>
      </c>
      <c r="C208" t="s">
        <v>1211</v>
      </c>
      <c r="D208" t="str">
        <f>_xlfn.XLOOKUP(drafts_drafters[[#This Row],[drafter_id]],drafters[id],drafters[name])</f>
        <v>Dave Holmes</v>
      </c>
    </row>
    <row r="209" spans="1:4" x14ac:dyDescent="0.25">
      <c r="A209" t="s">
        <v>232</v>
      </c>
      <c r="B209" t="str">
        <f>_xlfn.XLOOKUP(drafts_drafters[[#This Row],[draft_id]],drafts[id],drafts[title])</f>
        <v>Wesley Snipes</v>
      </c>
      <c r="C209" t="s">
        <v>833</v>
      </c>
      <c r="D209" t="str">
        <f>_xlfn.XLOOKUP(drafts_drafters[[#This Row],[drafter_id]],drafters[id],drafters[name])</f>
        <v>Jordan Crucchiola</v>
      </c>
    </row>
    <row r="210" spans="1:4" x14ac:dyDescent="0.25">
      <c r="A210" t="s">
        <v>232</v>
      </c>
      <c r="B210" t="str">
        <f>_xlfn.XLOOKUP(drafts_drafters[[#This Row],[draft_id]],drafts[id],drafts[title])</f>
        <v>Wesley Snipes</v>
      </c>
      <c r="C210" t="s">
        <v>1149</v>
      </c>
      <c r="D210" t="str">
        <f>_xlfn.XLOOKUP(drafts_drafters[[#This Row],[drafter_id]],drafters[id],drafters[name])</f>
        <v>Dave Schilling</v>
      </c>
    </row>
    <row r="211" spans="1:4" x14ac:dyDescent="0.25">
      <c r="A211" t="s">
        <v>763</v>
      </c>
      <c r="B211" t="str">
        <f>_xlfn.XLOOKUP(drafts_drafters[[#This Row],[draft_id]],drafts[id],drafts[title])</f>
        <v>Shakespeare: Part I Mini-Mega</v>
      </c>
      <c r="C211" t="s">
        <v>951</v>
      </c>
      <c r="D211" t="str">
        <f>_xlfn.XLOOKUP(drafts_drafters[[#This Row],[drafter_id]],drafters[id],drafters[name])</f>
        <v>Maureen Lee Lenker</v>
      </c>
    </row>
    <row r="212" spans="1:4" x14ac:dyDescent="0.25">
      <c r="A212" t="s">
        <v>763</v>
      </c>
      <c r="B212" t="str">
        <f>_xlfn.XLOOKUP(drafts_drafters[[#This Row],[draft_id]],drafts[id],drafts[title])</f>
        <v>Shakespeare: Part I Mini-Mega</v>
      </c>
      <c r="C212" t="s">
        <v>789</v>
      </c>
      <c r="D212" t="str">
        <f>_xlfn.XLOOKUP(drafts_drafters[[#This Row],[drafter_id]],drafters[id],drafters[name])</f>
        <v>Bryan Cogman</v>
      </c>
    </row>
    <row r="213" spans="1:4" x14ac:dyDescent="0.25">
      <c r="A213" t="s">
        <v>763</v>
      </c>
      <c r="B213" t="str">
        <f>_xlfn.XLOOKUP(drafts_drafters[[#This Row],[draft_id]],drafts[id],drafts[title])</f>
        <v>Shakespeare: Part I Mini-Mega</v>
      </c>
      <c r="C213" t="s">
        <v>969</v>
      </c>
      <c r="D213" t="str">
        <f>_xlfn.XLOOKUP(drafts_drafters[[#This Row],[drafter_id]],drafters[id],drafters[name])</f>
        <v>Graham Skipper</v>
      </c>
    </row>
    <row r="214" spans="1:4" x14ac:dyDescent="0.25">
      <c r="A214" t="s">
        <v>534</v>
      </c>
      <c r="B214" t="str">
        <f>_xlfn.XLOOKUP(drafts_drafters[[#This Row],[draft_id]],drafts[id],drafts[title])</f>
        <v>Florida Crime</v>
      </c>
      <c r="C214" t="s">
        <v>1237</v>
      </c>
      <c r="D214" t="str">
        <f>_xlfn.XLOOKUP(drafts_drafters[[#This Row],[drafter_id]],drafters[id],drafters[name])</f>
        <v>Clay Keller</v>
      </c>
    </row>
    <row r="215" spans="1:4" x14ac:dyDescent="0.25">
      <c r="A215" t="s">
        <v>534</v>
      </c>
      <c r="B215" t="str">
        <f>_xlfn.XLOOKUP(drafts_drafters[[#This Row],[draft_id]],drafts[id],drafts[title])</f>
        <v>Florida Crime</v>
      </c>
      <c r="C215" t="s">
        <v>1177</v>
      </c>
      <c r="D215" t="str">
        <f>_xlfn.XLOOKUP(drafts_drafters[[#This Row],[drafter_id]],drafters[id],drafters[name])</f>
        <v>Darren Franich</v>
      </c>
    </row>
    <row r="216" spans="1:4" x14ac:dyDescent="0.25">
      <c r="A216" t="s">
        <v>502</v>
      </c>
      <c r="B216" t="str">
        <f>_xlfn.XLOOKUP(drafts_drafters[[#This Row],[draft_id]],drafts[id],drafts[title])</f>
        <v>Lucio Fulci</v>
      </c>
      <c r="C216" t="s">
        <v>845</v>
      </c>
      <c r="D216" t="str">
        <f>_xlfn.XLOOKUP(drafts_drafters[[#This Row],[drafter_id]],drafters[id],drafters[name])</f>
        <v>Rebekah McKendry</v>
      </c>
    </row>
    <row r="217" spans="1:4" x14ac:dyDescent="0.25">
      <c r="A217" t="s">
        <v>502</v>
      </c>
      <c r="B217" t="str">
        <f>_xlfn.XLOOKUP(drafts_drafters[[#This Row],[draft_id]],drafts[id],drafts[title])</f>
        <v>Lucio Fulci</v>
      </c>
      <c r="C217" t="s">
        <v>805</v>
      </c>
      <c r="D217" t="str">
        <f>_xlfn.XLOOKUP(drafts_drafters[[#This Row],[drafter_id]],drafters[id],drafters[name])</f>
        <v>Elric Kane</v>
      </c>
    </row>
    <row r="218" spans="1:4" x14ac:dyDescent="0.25">
      <c r="A218" t="s">
        <v>20</v>
      </c>
      <c r="B218" t="str">
        <f>_xlfn.XLOOKUP(drafts_drafters[[#This Row],[draft_id]],drafts[id],drafts[title])</f>
        <v>Horror Remakes</v>
      </c>
      <c r="C218" t="s">
        <v>909</v>
      </c>
      <c r="D218" t="str">
        <f>_xlfn.XLOOKUP(drafts_drafters[[#This Row],[drafter_id]],drafters[id],drafters[name])</f>
        <v>Kyle Anderson</v>
      </c>
    </row>
    <row r="219" spans="1:4" x14ac:dyDescent="0.25">
      <c r="A219" t="s">
        <v>20</v>
      </c>
      <c r="B219" t="str">
        <f>_xlfn.XLOOKUP(drafts_drafters[[#This Row],[draft_id]],drafts[id],drafts[title])</f>
        <v>Horror Remakes</v>
      </c>
      <c r="C219" t="s">
        <v>915</v>
      </c>
      <c r="D219" t="str">
        <f>_xlfn.XLOOKUP(drafts_drafters[[#This Row],[drafter_id]],drafters[id],drafters[name])</f>
        <v>Billy Ray Brewton</v>
      </c>
    </row>
    <row r="220" spans="1:4" x14ac:dyDescent="0.25">
      <c r="A220" t="s">
        <v>574</v>
      </c>
      <c r="B220" t="str">
        <f>_xlfn.XLOOKUP(drafts_drafters[[#This Row],[draft_id]],drafts[id],drafts[title])</f>
        <v>Alien vs. Predator Super Draft</v>
      </c>
      <c r="C220" t="s">
        <v>947</v>
      </c>
      <c r="D220" t="str">
        <f>_xlfn.XLOOKUP(drafts_drafters[[#This Row],[drafter_id]],drafters[id],drafters[name])</f>
        <v>Brian Collins</v>
      </c>
    </row>
    <row r="221" spans="1:4" x14ac:dyDescent="0.25">
      <c r="A221" t="s">
        <v>574</v>
      </c>
      <c r="B221" t="str">
        <f>_xlfn.XLOOKUP(drafts_drafters[[#This Row],[draft_id]],drafts[id],drafts[title])</f>
        <v>Alien vs. Predator Super Draft</v>
      </c>
      <c r="C221" t="s">
        <v>1047</v>
      </c>
      <c r="D221" t="str">
        <f>_xlfn.XLOOKUP(drafts_drafters[[#This Row],[drafter_id]],drafters[id],drafters[name])</f>
        <v>Scott Wampler</v>
      </c>
    </row>
    <row r="222" spans="1:4" x14ac:dyDescent="0.25">
      <c r="A222" t="s">
        <v>574</v>
      </c>
      <c r="B222" t="str">
        <f>_xlfn.XLOOKUP(drafts_drafters[[#This Row],[draft_id]],drafts[id],drafts[title])</f>
        <v>Alien vs. Predator Super Draft</v>
      </c>
      <c r="C222" t="s">
        <v>859</v>
      </c>
      <c r="D222" t="str">
        <f>_xlfn.XLOOKUP(drafts_drafters[[#This Row],[drafter_id]],drafters[id],drafters[name])</f>
        <v>Angie Han</v>
      </c>
    </row>
    <row r="223" spans="1:4" x14ac:dyDescent="0.25">
      <c r="A223" t="s">
        <v>482</v>
      </c>
      <c r="B223" t="str">
        <f>_xlfn.XLOOKUP(drafts_drafters[[#This Row],[draft_id]],drafts[id],drafts[title])</f>
        <v>Video Nasties - Prosecuted Films</v>
      </c>
      <c r="C223" t="s">
        <v>1189</v>
      </c>
      <c r="D223" t="str">
        <f>_xlfn.XLOOKUP(drafts_drafters[[#This Row],[drafter_id]],drafters[id],drafters[name])</f>
        <v>Jim Branscome</v>
      </c>
    </row>
    <row r="224" spans="1:4" x14ac:dyDescent="0.25">
      <c r="A224" t="s">
        <v>482</v>
      </c>
      <c r="B224" t="str">
        <f>_xlfn.XLOOKUP(drafts_drafters[[#This Row],[draft_id]],drafts[id],drafts[title])</f>
        <v>Video Nasties - Prosecuted Films</v>
      </c>
      <c r="C224" t="s">
        <v>923</v>
      </c>
      <c r="D224" t="str">
        <f>_xlfn.XLOOKUP(drafts_drafters[[#This Row],[drafter_id]],drafters[id],drafters[name])</f>
        <v>Alfonso Carrillo</v>
      </c>
    </row>
    <row r="225" spans="1:4" x14ac:dyDescent="0.25">
      <c r="A225" t="s">
        <v>252</v>
      </c>
      <c r="B225" t="str">
        <f>_xlfn.XLOOKUP(drafts_drafters[[#This Row],[draft_id]],drafts[id],drafts[title])</f>
        <v>The American President</v>
      </c>
      <c r="C225" t="s">
        <v>885</v>
      </c>
      <c r="D225" t="str">
        <f>_xlfn.XLOOKUP(drafts_drafters[[#This Row],[drafter_id]],drafters[id],drafters[name])</f>
        <v>Guy Branum</v>
      </c>
    </row>
    <row r="226" spans="1:4" x14ac:dyDescent="0.25">
      <c r="A226" t="s">
        <v>252</v>
      </c>
      <c r="B226" t="str">
        <f>_xlfn.XLOOKUP(drafts_drafters[[#This Row],[draft_id]],drafts[id],drafts[title])</f>
        <v>The American President</v>
      </c>
      <c r="C226" t="s">
        <v>1115</v>
      </c>
      <c r="D226" t="str">
        <f>_xlfn.XLOOKUP(drafts_drafters[[#This Row],[drafter_id]],drafters[id],drafters[name])</f>
        <v>Ryan Marker</v>
      </c>
    </row>
    <row r="227" spans="1:4" x14ac:dyDescent="0.25">
      <c r="A227" t="s">
        <v>397</v>
      </c>
      <c r="B227" t="str">
        <f>_xlfn.XLOOKUP(drafts_drafters[[#This Row],[draft_id]],drafts[id],drafts[title])</f>
        <v>Drag</v>
      </c>
      <c r="C227" t="s">
        <v>957</v>
      </c>
      <c r="D227" t="str">
        <f>_xlfn.XLOOKUP(drafts_drafters[[#This Row],[drafter_id]],drafters[id],drafters[name])</f>
        <v>Chris Feil</v>
      </c>
    </row>
    <row r="228" spans="1:4" x14ac:dyDescent="0.25">
      <c r="A228" t="s">
        <v>397</v>
      </c>
      <c r="B228" t="str">
        <f>_xlfn.XLOOKUP(drafts_drafters[[#This Row],[draft_id]],drafts[id],drafts[title])</f>
        <v>Drag</v>
      </c>
      <c r="C228" t="s">
        <v>799</v>
      </c>
      <c r="D228" t="str">
        <f>_xlfn.XLOOKUP(drafts_drafters[[#This Row],[drafter_id]],drafters[id],drafters[name])</f>
        <v>Joe Reid</v>
      </c>
    </row>
    <row r="229" spans="1:4" x14ac:dyDescent="0.25">
      <c r="A229" t="s">
        <v>590</v>
      </c>
      <c r="B229" t="str">
        <f>_xlfn.XLOOKUP(drafts_drafters[[#This Row],[draft_id]],drafts[id],drafts[title])</f>
        <v>'50s Sci-Fi</v>
      </c>
      <c r="C229" t="s">
        <v>835</v>
      </c>
      <c r="D229" t="str">
        <f>_xlfn.XLOOKUP(drafts_drafters[[#This Row],[drafter_id]],drafters[id],drafters[name])</f>
        <v>Frank Dietz</v>
      </c>
    </row>
    <row r="230" spans="1:4" x14ac:dyDescent="0.25">
      <c r="A230" t="s">
        <v>590</v>
      </c>
      <c r="B230" t="str">
        <f>_xlfn.XLOOKUP(drafts_drafters[[#This Row],[draft_id]],drafts[id],drafts[title])</f>
        <v>'50s Sci-Fi</v>
      </c>
      <c r="C230" t="s">
        <v>865</v>
      </c>
      <c r="D230" t="str">
        <f>_xlfn.XLOOKUP(drafts_drafters[[#This Row],[drafter_id]],drafters[id],drafters[name])</f>
        <v>Frank H. Woodward</v>
      </c>
    </row>
    <row r="231" spans="1:4" x14ac:dyDescent="0.25">
      <c r="A231" t="s">
        <v>122</v>
      </c>
      <c r="B231" t="str">
        <f>_xlfn.XLOOKUP(drafts_drafters[[#This Row],[draft_id]],drafts[id],drafts[title])</f>
        <v>Pixar Super Draft</v>
      </c>
      <c r="C231" t="s">
        <v>1173</v>
      </c>
      <c r="D231" t="str">
        <f>_xlfn.XLOOKUP(drafts_drafters[[#This Row],[drafter_id]],drafters[id],drafters[name])</f>
        <v>Angelique Jackson</v>
      </c>
    </row>
    <row r="232" spans="1:4" x14ac:dyDescent="0.25">
      <c r="A232" t="s">
        <v>122</v>
      </c>
      <c r="B232" t="str">
        <f>_xlfn.XLOOKUP(drafts_drafters[[#This Row],[draft_id]],drafts[id],drafts[title])</f>
        <v>Pixar Super Draft</v>
      </c>
      <c r="C232" t="s">
        <v>781</v>
      </c>
      <c r="D232" t="str">
        <f>_xlfn.XLOOKUP(drafts_drafters[[#This Row],[drafter_id]],drafters[id],drafters[name])</f>
        <v>Adam B. Vary</v>
      </c>
    </row>
    <row r="233" spans="1:4" x14ac:dyDescent="0.25">
      <c r="A233" t="s">
        <v>122</v>
      </c>
      <c r="B233" t="str">
        <f>_xlfn.XLOOKUP(drafts_drafters[[#This Row],[draft_id]],drafts[id],drafts[title])</f>
        <v>Pixar Super Draft</v>
      </c>
      <c r="C233" t="s">
        <v>1156</v>
      </c>
      <c r="D233" t="str">
        <f>_xlfn.XLOOKUP(drafts_drafters[[#This Row],[drafter_id]],drafters[id],drafters[name])</f>
        <v>Griffin Newman</v>
      </c>
    </row>
    <row r="234" spans="1:4" x14ac:dyDescent="0.25">
      <c r="A234" t="s">
        <v>122</v>
      </c>
      <c r="B234" t="str">
        <f>_xlfn.XLOOKUP(drafts_drafters[[#This Row],[draft_id]],drafts[id],drafts[title])</f>
        <v>Pixar Super Draft</v>
      </c>
      <c r="C234" t="s">
        <v>831</v>
      </c>
      <c r="D234" t="str">
        <f>_xlfn.XLOOKUP(drafts_drafters[[#This Row],[drafter_id]],drafters[id],drafters[name])</f>
        <v>Dane McDonald</v>
      </c>
    </row>
    <row r="235" spans="1:4" x14ac:dyDescent="0.25">
      <c r="A235" t="s">
        <v>586</v>
      </c>
      <c r="B235" t="str">
        <f>_xlfn.XLOOKUP(drafts_drafters[[#This Row],[draft_id]],drafts[id],drafts[title])</f>
        <v>Friends</v>
      </c>
      <c r="C235" t="s">
        <v>777</v>
      </c>
      <c r="D235" t="str">
        <f>_xlfn.XLOOKUP(drafts_drafters[[#This Row],[drafter_id]],drafters[id],drafters[name])</f>
        <v>Halle Kiefer</v>
      </c>
    </row>
    <row r="236" spans="1:4" x14ac:dyDescent="0.25">
      <c r="A236" t="s">
        <v>586</v>
      </c>
      <c r="B236" t="str">
        <f>_xlfn.XLOOKUP(drafts_drafters[[#This Row],[draft_id]],drafts[id],drafts[title])</f>
        <v>Friends</v>
      </c>
      <c r="C236" t="s">
        <v>843</v>
      </c>
      <c r="D236" t="str">
        <f>_xlfn.XLOOKUP(drafts_drafters[[#This Row],[drafter_id]],drafters[id],drafters[name])</f>
        <v>Alison Leiby</v>
      </c>
    </row>
    <row r="237" spans="1:4" x14ac:dyDescent="0.25">
      <c r="A237" t="s">
        <v>176</v>
      </c>
      <c r="B237" t="str">
        <f>_xlfn.XLOOKUP(drafts_drafters[[#This Row],[draft_id]],drafts[id],drafts[title])</f>
        <v>TV Adaptations</v>
      </c>
      <c r="C237" t="s">
        <v>1051</v>
      </c>
      <c r="D237" t="str">
        <f>_xlfn.XLOOKUP(drafts_drafters[[#This Row],[drafter_id]],drafters[id],drafters[name])</f>
        <v>Drew McWeeny</v>
      </c>
    </row>
    <row r="238" spans="1:4" x14ac:dyDescent="0.25">
      <c r="A238" t="s">
        <v>176</v>
      </c>
      <c r="B238" t="str">
        <f>_xlfn.XLOOKUP(drafts_drafters[[#This Row],[draft_id]],drafts[id],drafts[title])</f>
        <v>TV Adaptations</v>
      </c>
      <c r="C238" t="s">
        <v>987</v>
      </c>
      <c r="D238" t="str">
        <f>_xlfn.XLOOKUP(drafts_drafters[[#This Row],[drafter_id]],drafters[id],drafters[name])</f>
        <v>Alan Sepinwall</v>
      </c>
    </row>
    <row r="239" spans="1:4" x14ac:dyDescent="0.25">
      <c r="A239" t="s">
        <v>447</v>
      </c>
      <c r="B239" t="str">
        <f>_xlfn.XLOOKUP(drafts_drafters[[#This Row],[draft_id]],drafts[id],drafts[title])</f>
        <v>Westerns: Part III Mini-Mega</v>
      </c>
      <c r="C239" t="s">
        <v>915</v>
      </c>
      <c r="D239" t="str">
        <f>_xlfn.XLOOKUP(drafts_drafters[[#This Row],[drafter_id]],drafters[id],drafters[name])</f>
        <v>Billy Ray Brewton</v>
      </c>
    </row>
    <row r="240" spans="1:4" x14ac:dyDescent="0.25">
      <c r="A240" t="s">
        <v>447</v>
      </c>
      <c r="B240" t="str">
        <f>_xlfn.XLOOKUP(drafts_drafters[[#This Row],[draft_id]],drafts[id],drafts[title])</f>
        <v>Westerns: Part III Mini-Mega</v>
      </c>
      <c r="C240" t="s">
        <v>1009</v>
      </c>
      <c r="D240" t="str">
        <f>_xlfn.XLOOKUP(drafts_drafters[[#This Row],[drafter_id]],drafters[id],drafters[name])</f>
        <v>Drea Clark</v>
      </c>
    </row>
    <row r="241" spans="1:4" x14ac:dyDescent="0.25">
      <c r="A241" t="s">
        <v>447</v>
      </c>
      <c r="B241" t="str">
        <f>_xlfn.XLOOKUP(drafts_drafters[[#This Row],[draft_id]],drafts[id],drafts[title])</f>
        <v>Westerns: Part III Mini-Mega</v>
      </c>
      <c r="C241" t="s">
        <v>1177</v>
      </c>
      <c r="D241" t="str">
        <f>_xlfn.XLOOKUP(drafts_drafters[[#This Row],[drafter_id]],drafters[id],drafters[name])</f>
        <v>Darren Franich</v>
      </c>
    </row>
    <row r="242" spans="1:4" x14ac:dyDescent="0.25">
      <c r="A242" t="s">
        <v>248</v>
      </c>
      <c r="B242" t="str">
        <f>_xlfn.XLOOKUP(drafts_drafters[[#This Row],[draft_id]],drafts[id],drafts[title])</f>
        <v>A Christmas Carol</v>
      </c>
      <c r="C242" t="s">
        <v>789</v>
      </c>
      <c r="D242" t="str">
        <f>_xlfn.XLOOKUP(drafts_drafters[[#This Row],[drafter_id]],drafters[id],drafters[name])</f>
        <v>Bryan Cogman</v>
      </c>
    </row>
    <row r="243" spans="1:4" x14ac:dyDescent="0.25">
      <c r="A243" t="s">
        <v>248</v>
      </c>
      <c r="B243" t="str">
        <f>_xlfn.XLOOKUP(drafts_drafters[[#This Row],[draft_id]],drafts[id],drafts[title])</f>
        <v>A Christmas Carol</v>
      </c>
      <c r="C243" t="s">
        <v>965</v>
      </c>
      <c r="D243" t="str">
        <f>_xlfn.XLOOKUP(drafts_drafters[[#This Row],[drafter_id]],drafters[id],drafters[name])</f>
        <v>Pat Driscoll</v>
      </c>
    </row>
    <row r="244" spans="1:4" x14ac:dyDescent="0.25">
      <c r="A244" t="s">
        <v>488</v>
      </c>
      <c r="B244" t="str">
        <f>_xlfn.XLOOKUP(drafts_drafters[[#This Row],[draft_id]],drafts[id],drafts[title])</f>
        <v>Oliver Assayas Super Draft</v>
      </c>
      <c r="C244" t="s">
        <v>1017</v>
      </c>
      <c r="D244" t="str">
        <f>_xlfn.XLOOKUP(drafts_drafters[[#This Row],[drafter_id]],drafters[id],drafters[name])</f>
        <v>Thomas Grabinski</v>
      </c>
    </row>
    <row r="245" spans="1:4" x14ac:dyDescent="0.25">
      <c r="A245" t="s">
        <v>488</v>
      </c>
      <c r="B245" t="str">
        <f>_xlfn.XLOOKUP(drafts_drafters[[#This Row],[draft_id]],drafts[id],drafts[title])</f>
        <v>Oliver Assayas Super Draft</v>
      </c>
      <c r="C245" t="s">
        <v>1237</v>
      </c>
      <c r="D245" t="str">
        <f>_xlfn.XLOOKUP(drafts_drafters[[#This Row],[drafter_id]],drafters[id],drafters[name])</f>
        <v>Clay Keller</v>
      </c>
    </row>
    <row r="246" spans="1:4" x14ac:dyDescent="0.25">
      <c r="A246" t="s">
        <v>488</v>
      </c>
      <c r="B246" t="str">
        <f>_xlfn.XLOOKUP(drafts_drafters[[#This Row],[draft_id]],drafts[id],drafts[title])</f>
        <v>Oliver Assayas Super Draft</v>
      </c>
      <c r="C246" t="s">
        <v>1115</v>
      </c>
      <c r="D246" t="str">
        <f>_xlfn.XLOOKUP(drafts_drafters[[#This Row],[drafter_id]],drafters[id],drafters[name])</f>
        <v>Ryan Marker</v>
      </c>
    </row>
    <row r="247" spans="1:4" x14ac:dyDescent="0.25">
      <c r="A247" t="s">
        <v>518</v>
      </c>
      <c r="B247" t="str">
        <f>_xlfn.XLOOKUP(drafts_drafters[[#This Row],[draft_id]],drafts[id],drafts[title])</f>
        <v>Shakespeare: Part II Mini-Mega</v>
      </c>
      <c r="C247" t="s">
        <v>789</v>
      </c>
      <c r="D247" t="str">
        <f>_xlfn.XLOOKUP(drafts_drafters[[#This Row],[drafter_id]],drafters[id],drafters[name])</f>
        <v>Bryan Cogman</v>
      </c>
    </row>
    <row r="248" spans="1:4" x14ac:dyDescent="0.25">
      <c r="A248" t="s">
        <v>518</v>
      </c>
      <c r="B248" t="str">
        <f>_xlfn.XLOOKUP(drafts_drafters[[#This Row],[draft_id]],drafts[id],drafts[title])</f>
        <v>Shakespeare: Part II Mini-Mega</v>
      </c>
      <c r="C248" t="s">
        <v>969</v>
      </c>
      <c r="D248" t="str">
        <f>_xlfn.XLOOKUP(drafts_drafters[[#This Row],[drafter_id]],drafters[id],drafters[name])</f>
        <v>Graham Skipper</v>
      </c>
    </row>
    <row r="249" spans="1:4" x14ac:dyDescent="0.25">
      <c r="A249" t="s">
        <v>518</v>
      </c>
      <c r="B249" t="str">
        <f>_xlfn.XLOOKUP(drafts_drafters[[#This Row],[draft_id]],drafts[id],drafts[title])</f>
        <v>Shakespeare: Part II Mini-Mega</v>
      </c>
      <c r="C249" t="s">
        <v>883</v>
      </c>
      <c r="D249" t="str">
        <f>_xlfn.XLOOKUP(drafts_drafters[[#This Row],[drafter_id]],drafters[id],drafters[name])</f>
        <v>Joanna Robinson</v>
      </c>
    </row>
    <row r="250" spans="1:4" x14ac:dyDescent="0.25">
      <c r="A250" t="s">
        <v>689</v>
      </c>
      <c r="B250" t="str">
        <f>_xlfn.XLOOKUP(drafts_drafters[[#This Row],[draft_id]],drafts[id],drafts[title])</f>
        <v>Tony Scott</v>
      </c>
      <c r="C250" t="s">
        <v>1129</v>
      </c>
      <c r="D250" t="str">
        <f>_xlfn.XLOOKUP(drafts_drafters[[#This Row],[drafter_id]],drafters[id],drafters[name])</f>
        <v>Morgan Peter Brown</v>
      </c>
    </row>
    <row r="251" spans="1:4" x14ac:dyDescent="0.25">
      <c r="A251" t="s">
        <v>689</v>
      </c>
      <c r="B251" t="str">
        <f>_xlfn.XLOOKUP(drafts_drafters[[#This Row],[draft_id]],drafts[id],drafts[title])</f>
        <v>Tony Scott</v>
      </c>
      <c r="C251" t="s">
        <v>997</v>
      </c>
      <c r="D251" t="str">
        <f>_xlfn.XLOOKUP(drafts_drafters[[#This Row],[drafter_id]],drafters[id],drafters[name])</f>
        <v>BenDavid Grabinski</v>
      </c>
    </row>
    <row r="252" spans="1:4" x14ac:dyDescent="0.25">
      <c r="A252" t="s">
        <v>643</v>
      </c>
      <c r="B252" t="str">
        <f>_xlfn.XLOOKUP(drafts_drafters[[#This Row],[draft_id]],drafts[id],drafts[title])</f>
        <v>John Woo</v>
      </c>
      <c r="C252" t="s">
        <v>821</v>
      </c>
      <c r="D252" t="str">
        <f>_xlfn.XLOOKUP(drafts_drafters[[#This Row],[drafter_id]],drafters[id],drafters[name])</f>
        <v>David Chen</v>
      </c>
    </row>
    <row r="253" spans="1:4" x14ac:dyDescent="0.25">
      <c r="A253" t="s">
        <v>643</v>
      </c>
      <c r="B253" t="str">
        <f>_xlfn.XLOOKUP(drafts_drafters[[#This Row],[draft_id]],drafts[id],drafts[title])</f>
        <v>John Woo</v>
      </c>
      <c r="C253" t="s">
        <v>819</v>
      </c>
      <c r="D253" t="str">
        <f>_xlfn.XLOOKUP(drafts_drafters[[#This Row],[drafter_id]],drafters[id],drafters[name])</f>
        <v>Dan Trachtenberg</v>
      </c>
    </row>
    <row r="254" spans="1:4" x14ac:dyDescent="0.25">
      <c r="A254" s="1" t="s">
        <v>240</v>
      </c>
      <c r="B254" t="str">
        <f>_xlfn.XLOOKUP(drafts_drafters[[#This Row],[draft_id]],drafts[id],drafts[title])</f>
        <v>Aquatic Horror</v>
      </c>
      <c r="C254" t="s">
        <v>845</v>
      </c>
      <c r="D254" t="str">
        <f>_xlfn.XLOOKUP(drafts_drafters[[#This Row],[drafter_id]],drafters[id],drafters[name])</f>
        <v>Rebekah McKendry</v>
      </c>
    </row>
    <row r="255" spans="1:4" x14ac:dyDescent="0.25">
      <c r="A255" s="1" t="s">
        <v>240</v>
      </c>
      <c r="B255" t="str">
        <f>_xlfn.XLOOKUP(drafts_drafters[[#This Row],[draft_id]],drafts[id],drafts[title])</f>
        <v>Aquatic Horror</v>
      </c>
      <c r="C255" t="s">
        <v>887</v>
      </c>
      <c r="D255" t="str">
        <f>_xlfn.XLOOKUP(drafts_drafters[[#This Row],[drafter_id]],drafters[id],drafters[name])</f>
        <v>David Ian McKendry</v>
      </c>
    </row>
    <row r="256" spans="1:4" x14ac:dyDescent="0.25">
      <c r="A256" t="s">
        <v>282</v>
      </c>
      <c r="B256" t="str">
        <f>_xlfn.XLOOKUP(drafts_drafters[[#This Row],[draft_id]],drafts[id],drafts[title])</f>
        <v>Fictional Musicians Mini-Mega</v>
      </c>
      <c r="C256" t="s">
        <v>1061</v>
      </c>
      <c r="D256" t="str">
        <f>_xlfn.XLOOKUP(drafts_drafters[[#This Row],[drafter_id]],drafters[id],drafters[name])</f>
        <v>Kay Hanley</v>
      </c>
    </row>
    <row r="257" spans="1:4" x14ac:dyDescent="0.25">
      <c r="A257" t="s">
        <v>282</v>
      </c>
      <c r="B257" t="str">
        <f>_xlfn.XLOOKUP(drafts_drafters[[#This Row],[draft_id]],drafts[id],drafts[title])</f>
        <v>Fictional Musicians Mini-Mega</v>
      </c>
      <c r="C257" t="s">
        <v>1211</v>
      </c>
      <c r="D257" t="str">
        <f>_xlfn.XLOOKUP(drafts_drafters[[#This Row],[drafter_id]],drafters[id],drafters[name])</f>
        <v>Dave Holmes</v>
      </c>
    </row>
    <row r="258" spans="1:4" x14ac:dyDescent="0.25">
      <c r="A258" t="s">
        <v>282</v>
      </c>
      <c r="B258" t="str">
        <f>_xlfn.XLOOKUP(drafts_drafters[[#This Row],[draft_id]],drafts[id],drafts[title])</f>
        <v>Fictional Musicians Mini-Mega</v>
      </c>
      <c r="C258" t="s">
        <v>959</v>
      </c>
      <c r="D258" t="str">
        <f>_xlfn.XLOOKUP(drafts_drafters[[#This Row],[drafter_id]],drafters[id],drafters[name])</f>
        <v>Matt Mercer</v>
      </c>
    </row>
    <row r="259" spans="1:4" x14ac:dyDescent="0.25">
      <c r="A259" t="s">
        <v>379</v>
      </c>
      <c r="B259" t="str">
        <f>_xlfn.XLOOKUP(drafts_drafters[[#This Row],[draft_id]],drafts[id],drafts[title])</f>
        <v>Cannon</v>
      </c>
      <c r="C259" t="s">
        <v>1099</v>
      </c>
      <c r="D259" t="str">
        <f>_xlfn.XLOOKUP(drafts_drafters[[#This Row],[drafter_id]],drafters[id],drafters[name])</f>
        <v>Patrick Bromley</v>
      </c>
    </row>
    <row r="260" spans="1:4" x14ac:dyDescent="0.25">
      <c r="A260" t="s">
        <v>379</v>
      </c>
      <c r="B260" t="str">
        <f>_xlfn.XLOOKUP(drafts_drafters[[#This Row],[draft_id]],drafts[id],drafts[title])</f>
        <v>Cannon</v>
      </c>
      <c r="C260" t="s">
        <v>805</v>
      </c>
      <c r="D260" t="str">
        <f>_xlfn.XLOOKUP(drafts_drafters[[#This Row],[drafter_id]],drafters[id],drafters[name])</f>
        <v>Elric Kane</v>
      </c>
    </row>
    <row r="261" spans="1:4" x14ac:dyDescent="0.25">
      <c r="A261" t="s">
        <v>272</v>
      </c>
      <c r="B261" t="str">
        <f>_xlfn.XLOOKUP(drafts_drafters[[#This Row],[draft_id]],drafts[id],drafts[title])</f>
        <v>Relationship Horror</v>
      </c>
      <c r="C261" t="s">
        <v>815</v>
      </c>
      <c r="D261" t="str">
        <f>_xlfn.XLOOKUP(drafts_drafters[[#This Row],[drafter_id]],drafters[id],drafters[name])</f>
        <v>Chelsea Stardust</v>
      </c>
    </row>
    <row r="262" spans="1:4" x14ac:dyDescent="0.25">
      <c r="A262" t="s">
        <v>272</v>
      </c>
      <c r="B262" t="str">
        <f>_xlfn.XLOOKUP(drafts_drafters[[#This Row],[draft_id]],drafts[id],drafts[title])</f>
        <v>Relationship Horror</v>
      </c>
      <c r="C262" t="s">
        <v>1135</v>
      </c>
      <c r="D262" t="str">
        <f>_xlfn.XLOOKUP(drafts_drafters[[#This Row],[drafter_id]],drafters[id],drafters[name])</f>
        <v>Sean Keller</v>
      </c>
    </row>
    <row r="263" spans="1:4" x14ac:dyDescent="0.25">
      <c r="A263" t="s">
        <v>272</v>
      </c>
      <c r="B263" t="str">
        <f>_xlfn.XLOOKUP(drafts_drafters[[#This Row],[draft_id]],drafts[id],drafts[title])</f>
        <v>Relationship Horror</v>
      </c>
      <c r="C263" t="s">
        <v>1011</v>
      </c>
      <c r="D263" t="str">
        <f>_xlfn.XLOOKUP(drafts_drafters[[#This Row],[drafter_id]],drafters[id],drafters[name])</f>
        <v>Andrew Merrill</v>
      </c>
    </row>
    <row r="264" spans="1:4" x14ac:dyDescent="0.25">
      <c r="A264" t="s">
        <v>272</v>
      </c>
      <c r="B264" t="str">
        <f>_xlfn.XLOOKUP(drafts_drafters[[#This Row],[draft_id]],drafts[id],drafts[title])</f>
        <v>Relationship Horror</v>
      </c>
      <c r="C264" t="s">
        <v>1209</v>
      </c>
      <c r="D264" t="str">
        <f>_xlfn.XLOOKUP(drafts_drafters[[#This Row],[drafter_id]],drafters[id],drafters[name])</f>
        <v>Beth Crudele</v>
      </c>
    </row>
    <row r="265" spans="1:4" x14ac:dyDescent="0.25">
      <c r="A265" t="s">
        <v>373</v>
      </c>
      <c r="B265" t="str">
        <f>_xlfn.XLOOKUP(drafts_drafters[[#This Row],[draft_id]],drafts[id],drafts[title])</f>
        <v>Hugh Grant</v>
      </c>
      <c r="C265" t="s">
        <v>1137</v>
      </c>
      <c r="D265" t="str">
        <f>_xlfn.XLOOKUP(drafts_drafters[[#This Row],[drafter_id]],drafters[id],drafters[name])</f>
        <v>Wynter Mitchell</v>
      </c>
    </row>
    <row r="266" spans="1:4" x14ac:dyDescent="0.25">
      <c r="A266" t="s">
        <v>373</v>
      </c>
      <c r="B266" t="str">
        <f>_xlfn.XLOOKUP(drafts_drafters[[#This Row],[draft_id]],drafts[id],drafts[title])</f>
        <v>Hugh Grant</v>
      </c>
      <c r="C266" t="s">
        <v>885</v>
      </c>
      <c r="D266" t="str">
        <f>_xlfn.XLOOKUP(drafts_drafters[[#This Row],[drafter_id]],drafters[id],drafters[name])</f>
        <v>Guy Branum</v>
      </c>
    </row>
    <row r="267" spans="1:4" x14ac:dyDescent="0.25">
      <c r="A267" t="s">
        <v>494</v>
      </c>
      <c r="B267" t="str">
        <f>_xlfn.XLOOKUP(drafts_drafters[[#This Row],[draft_id]],drafts[id],drafts[title])</f>
        <v>Eddie Murphy</v>
      </c>
      <c r="C267" t="s">
        <v>839</v>
      </c>
      <c r="D267" t="str">
        <f>_xlfn.XLOOKUP(drafts_drafters[[#This Row],[drafter_id]],drafters[id],drafters[name])</f>
        <v>Ricky Carmona</v>
      </c>
    </row>
    <row r="268" spans="1:4" x14ac:dyDescent="0.25">
      <c r="A268" t="s">
        <v>494</v>
      </c>
      <c r="B268" t="str">
        <f>_xlfn.XLOOKUP(drafts_drafters[[#This Row],[draft_id]],drafts[id],drafts[title])</f>
        <v>Eddie Murphy</v>
      </c>
      <c r="C268" t="s">
        <v>1149</v>
      </c>
      <c r="D268" t="str">
        <f>_xlfn.XLOOKUP(drafts_drafters[[#This Row],[drafter_id]],drafters[id],drafters[name])</f>
        <v>Dave Schilling</v>
      </c>
    </row>
    <row r="269" spans="1:4" x14ac:dyDescent="0.25">
      <c r="A269" t="s">
        <v>653</v>
      </c>
      <c r="B269" t="str">
        <f>_xlfn.XLOOKUP(drafts_drafters[[#This Row],[draft_id]],drafts[id],drafts[title])</f>
        <v>Classic Disney Live Action Adventure</v>
      </c>
      <c r="C269" t="s">
        <v>1051</v>
      </c>
      <c r="D269" t="str">
        <f>_xlfn.XLOOKUP(drafts_drafters[[#This Row],[drafter_id]],drafters[id],drafters[name])</f>
        <v>Drew McWeeny</v>
      </c>
    </row>
    <row r="270" spans="1:4" x14ac:dyDescent="0.25">
      <c r="A270" t="s">
        <v>653</v>
      </c>
      <c r="B270" t="str">
        <f>_xlfn.XLOOKUP(drafts_drafters[[#This Row],[draft_id]],drafts[id],drafts[title])</f>
        <v>Classic Disney Live Action Adventure</v>
      </c>
      <c r="C270" t="s">
        <v>789</v>
      </c>
      <c r="D270" t="str">
        <f>_xlfn.XLOOKUP(drafts_drafters[[#This Row],[drafter_id]],drafters[id],drafters[name])</f>
        <v>Bryan Cogman</v>
      </c>
    </row>
    <row r="271" spans="1:4" x14ac:dyDescent="0.25">
      <c r="A271" t="s">
        <v>172</v>
      </c>
      <c r="B271" t="str">
        <f>_xlfn.XLOOKUP(drafts_drafters[[#This Row],[draft_id]],drafts[id],drafts[title])</f>
        <v>Godzilla vs. Kong</v>
      </c>
      <c r="C271" t="s">
        <v>969</v>
      </c>
      <c r="D271" t="str">
        <f>_xlfn.XLOOKUP(drafts_drafters[[#This Row],[drafter_id]],drafters[id],drafters[name])</f>
        <v>Graham Skipper</v>
      </c>
    </row>
    <row r="272" spans="1:4" x14ac:dyDescent="0.25">
      <c r="A272" t="s">
        <v>172</v>
      </c>
      <c r="B272" t="str">
        <f>_xlfn.XLOOKUP(drafts_drafters[[#This Row],[draft_id]],drafts[id],drafts[title])</f>
        <v>Godzilla vs. Kong</v>
      </c>
      <c r="C272" t="s">
        <v>1195</v>
      </c>
      <c r="D272" t="str">
        <f>_xlfn.XLOOKUP(drafts_drafters[[#This Row],[drafter_id]],drafters[id],drafters[name])</f>
        <v>Miguel Rodriguez</v>
      </c>
    </row>
    <row r="273" spans="1:4" x14ac:dyDescent="0.25">
      <c r="A273" t="s">
        <v>165</v>
      </c>
      <c r="B273" t="str">
        <f>_xlfn.XLOOKUP(drafts_drafters[[#This Row],[draft_id]],drafts[id],drafts[title])</f>
        <v>George Lucas</v>
      </c>
      <c r="C273" t="s">
        <v>955</v>
      </c>
      <c r="D273" t="str">
        <f>_xlfn.XLOOKUP(drafts_drafters[[#This Row],[drafter_id]],drafters[id],drafters[name])</f>
        <v>Patrick Cotnoir</v>
      </c>
    </row>
    <row r="274" spans="1:4" x14ac:dyDescent="0.25">
      <c r="A274" t="s">
        <v>165</v>
      </c>
      <c r="B274" t="str">
        <f>_xlfn.XLOOKUP(drafts_drafters[[#This Row],[draft_id]],drafts[id],drafts[title])</f>
        <v>George Lucas</v>
      </c>
      <c r="C274" t="s">
        <v>869</v>
      </c>
      <c r="D274" t="str">
        <f>_xlfn.XLOOKUP(drafts_drafters[[#This Row],[drafter_id]],drafters[id],drafters[name])</f>
        <v>Connor Ratliff</v>
      </c>
    </row>
    <row r="275" spans="1:4" x14ac:dyDescent="0.25">
      <c r="A275" t="s">
        <v>244</v>
      </c>
      <c r="B275" t="str">
        <f>_xlfn.XLOOKUP(drafts_drafters[[#This Row],[draft_id]],drafts[id],drafts[title])</f>
        <v>Jerry Bruckheimer</v>
      </c>
      <c r="C275" t="s">
        <v>905</v>
      </c>
      <c r="D275" t="str">
        <f>_xlfn.XLOOKUP(drafts_drafters[[#This Row],[drafter_id]],drafters[id],drafters[name])</f>
        <v>Phil Iscove</v>
      </c>
    </row>
    <row r="276" spans="1:4" x14ac:dyDescent="0.25">
      <c r="A276" t="s">
        <v>244</v>
      </c>
      <c r="B276" t="str">
        <f>_xlfn.XLOOKUP(drafts_drafters[[#This Row],[draft_id]],drafts[id],drafts[title])</f>
        <v>Jerry Bruckheimer</v>
      </c>
      <c r="C276" t="s">
        <v>825</v>
      </c>
      <c r="D276" t="str">
        <f>_xlfn.XLOOKUP(drafts_drafters[[#This Row],[drafter_id]],drafters[id],drafters[name])</f>
        <v>Kenny Neibart</v>
      </c>
    </row>
    <row r="277" spans="1:4" x14ac:dyDescent="0.25">
      <c r="A277" t="s">
        <v>365</v>
      </c>
      <c r="B277" t="str">
        <f>_xlfn.XLOOKUP(drafts_drafters[[#This Row],[draft_id]],drafts[id],drafts[title])</f>
        <v>Minnesota Mini-Mega</v>
      </c>
      <c r="C277" t="s">
        <v>1237</v>
      </c>
      <c r="D277" t="str">
        <f>_xlfn.XLOOKUP(drafts_drafters[[#This Row],[drafter_id]],drafters[id],drafters[name])</f>
        <v>Clay Keller</v>
      </c>
    </row>
    <row r="278" spans="1:4" x14ac:dyDescent="0.25">
      <c r="A278" t="s">
        <v>365</v>
      </c>
      <c r="B278" t="str">
        <f>_xlfn.XLOOKUP(drafts_drafters[[#This Row],[draft_id]],drafts[id],drafts[title])</f>
        <v>Minnesota Mini-Mega</v>
      </c>
      <c r="C278" t="s">
        <v>1177</v>
      </c>
      <c r="D278" t="str">
        <f>_xlfn.XLOOKUP(drafts_drafters[[#This Row],[drafter_id]],drafters[id],drafters[name])</f>
        <v>Darren Franich</v>
      </c>
    </row>
    <row r="279" spans="1:4" x14ac:dyDescent="0.25">
      <c r="A279" t="s">
        <v>365</v>
      </c>
      <c r="B279" t="str">
        <f>_xlfn.XLOOKUP(drafts_drafters[[#This Row],[draft_id]],drafts[id],drafts[title])</f>
        <v>Minnesota Mini-Mega</v>
      </c>
      <c r="C279" t="s">
        <v>1009</v>
      </c>
      <c r="D279" t="str">
        <f>_xlfn.XLOOKUP(drafts_drafters[[#This Row],[drafter_id]],drafters[id],drafters[name])</f>
        <v>Drea Clark</v>
      </c>
    </row>
    <row r="280" spans="1:4" x14ac:dyDescent="0.25">
      <c r="A280" t="s">
        <v>526</v>
      </c>
      <c r="B280" t="str">
        <f>_xlfn.XLOOKUP(drafts_drafters[[#This Row],[draft_id]],drafts[id],drafts[title])</f>
        <v>Private Eyes</v>
      </c>
      <c r="C280" t="s">
        <v>789</v>
      </c>
      <c r="D280" t="str">
        <f>_xlfn.XLOOKUP(drafts_drafters[[#This Row],[drafter_id]],drafters[id],drafters[name])</f>
        <v>Bryan Cogman</v>
      </c>
    </row>
    <row r="281" spans="1:4" x14ac:dyDescent="0.25">
      <c r="A281" t="s">
        <v>526</v>
      </c>
      <c r="B281" t="str">
        <f>_xlfn.XLOOKUP(drafts_drafters[[#This Row],[draft_id]],drafts[id],drafts[title])</f>
        <v>Private Eyes</v>
      </c>
      <c r="C281" t="s">
        <v>967</v>
      </c>
      <c r="D281" t="str">
        <f>_xlfn.XLOOKUP(drafts_drafters[[#This Row],[drafter_id]],drafters[id],drafters[name])</f>
        <v>Milla Bell-Hart</v>
      </c>
    </row>
    <row r="282" spans="1:4" x14ac:dyDescent="0.25">
      <c r="A282" t="s">
        <v>24</v>
      </c>
      <c r="B282" t="str">
        <f>_xlfn.XLOOKUP(drafts_drafters[[#This Row],[draft_id]],drafts[id],drafts[title])</f>
        <v>Kelly Reichardt Super Draft</v>
      </c>
      <c r="C282" t="s">
        <v>1115</v>
      </c>
      <c r="D282" t="str">
        <f>_xlfn.XLOOKUP(drafts_drafters[[#This Row],[drafter_id]],drafters[id],drafters[name])</f>
        <v>Ryan Marker</v>
      </c>
    </row>
    <row r="283" spans="1:4" x14ac:dyDescent="0.25">
      <c r="A283" t="s">
        <v>24</v>
      </c>
      <c r="B283" t="str">
        <f>_xlfn.XLOOKUP(drafts_drafters[[#This Row],[draft_id]],drafts[id],drafts[title])</f>
        <v>Kelly Reichardt Super Draft</v>
      </c>
      <c r="C283" t="s">
        <v>1166</v>
      </c>
      <c r="D283" t="str">
        <f>_xlfn.XLOOKUP(drafts_drafters[[#This Row],[drafter_id]],drafters[id],drafters[name])</f>
        <v>Lucé Tomlin-Brenner</v>
      </c>
    </row>
    <row r="284" spans="1:4" x14ac:dyDescent="0.25">
      <c r="A284" t="s">
        <v>280</v>
      </c>
      <c r="B284" t="str">
        <f>_xlfn.XLOOKUP(drafts_drafters[[#This Row],[draft_id]],drafts[id],drafts[title])</f>
        <v>BFFFs</v>
      </c>
      <c r="C284" t="s">
        <v>1013</v>
      </c>
      <c r="D284" t="str">
        <f>_xlfn.XLOOKUP(drafts_drafters[[#This Row],[drafter_id]],drafters[id],drafters[name])</f>
        <v>Rachel Walker</v>
      </c>
    </row>
    <row r="285" spans="1:4" x14ac:dyDescent="0.25">
      <c r="A285" t="s">
        <v>280</v>
      </c>
      <c r="B285" t="str">
        <f>_xlfn.XLOOKUP(drafts_drafters[[#This Row],[draft_id]],drafts[id],drafts[title])</f>
        <v>BFFFs</v>
      </c>
      <c r="C285" s="1" t="s">
        <v>847</v>
      </c>
      <c r="D285" t="str">
        <f>_xlfn.XLOOKUP(drafts_drafters[[#This Row],[drafter_id]],drafters[id],drafters[name])</f>
        <v>Anam Syed</v>
      </c>
    </row>
    <row r="286" spans="1:4" x14ac:dyDescent="0.25">
      <c r="A286" t="s">
        <v>471</v>
      </c>
      <c r="B286" t="str">
        <f>_xlfn.XLOOKUP(drafts_drafters[[#This Row],[draft_id]],drafts[id],drafts[title])</f>
        <v>2020 Mega Draft</v>
      </c>
      <c r="C286" t="s">
        <v>1115</v>
      </c>
      <c r="D286" t="str">
        <f>_xlfn.XLOOKUP(drafts_drafters[[#This Row],[drafter_id]],drafters[id],drafters[name])</f>
        <v>Ryan Marker</v>
      </c>
    </row>
    <row r="287" spans="1:4" x14ac:dyDescent="0.25">
      <c r="A287" t="s">
        <v>471</v>
      </c>
      <c r="B287" t="str">
        <f>_xlfn.XLOOKUP(drafts_drafters[[#This Row],[draft_id]],drafts[id],drafts[title])</f>
        <v>2020 Mega Draft</v>
      </c>
      <c r="C287" t="s">
        <v>1173</v>
      </c>
      <c r="D287" t="str">
        <f>_xlfn.XLOOKUP(drafts_drafters[[#This Row],[drafter_id]],drafters[id],drafters[name])</f>
        <v>Angelique Jackson</v>
      </c>
    </row>
    <row r="288" spans="1:4" x14ac:dyDescent="0.25">
      <c r="A288" t="s">
        <v>471</v>
      </c>
      <c r="B288" t="str">
        <f>_xlfn.XLOOKUP(drafts_drafters[[#This Row],[draft_id]],drafts[id],drafts[title])</f>
        <v>2020 Mega Draft</v>
      </c>
      <c r="C288" t="s">
        <v>915</v>
      </c>
      <c r="D288" t="str">
        <f>_xlfn.XLOOKUP(drafts_drafters[[#This Row],[drafter_id]],drafters[id],drafters[name])</f>
        <v>Billy Ray Brewton</v>
      </c>
    </row>
    <row r="289" spans="1:4" x14ac:dyDescent="0.25">
      <c r="A289" t="s">
        <v>471</v>
      </c>
      <c r="B289" t="str">
        <f>_xlfn.XLOOKUP(drafts_drafters[[#This Row],[draft_id]],drafts[id],drafts[title])</f>
        <v>2020 Mega Draft</v>
      </c>
      <c r="C289" t="s">
        <v>1009</v>
      </c>
      <c r="D289" t="str">
        <f>_xlfn.XLOOKUP(drafts_drafters[[#This Row],[drafter_id]],drafters[id],drafters[name])</f>
        <v>Drea Clark</v>
      </c>
    </row>
    <row r="290" spans="1:4" x14ac:dyDescent="0.25">
      <c r="A290" t="s">
        <v>687</v>
      </c>
      <c r="B290" t="str">
        <f>_xlfn.XLOOKUP(drafts_drafters[[#This Row],[draft_id]],drafts[id],drafts[title])</f>
        <v>'00 Slashers</v>
      </c>
      <c r="C290" t="s">
        <v>833</v>
      </c>
      <c r="D290" t="str">
        <f>_xlfn.XLOOKUP(drafts_drafters[[#This Row],[drafter_id]],drafters[id],drafters[name])</f>
        <v>Jordan Crucchiola</v>
      </c>
    </row>
    <row r="291" spans="1:4" x14ac:dyDescent="0.25">
      <c r="A291" t="s">
        <v>687</v>
      </c>
      <c r="B291" t="str">
        <f>_xlfn.XLOOKUP(drafts_drafters[[#This Row],[draft_id]],drafts[id],drafts[title])</f>
        <v>'00 Slashers</v>
      </c>
      <c r="C291" t="s">
        <v>1247</v>
      </c>
      <c r="D291" t="str">
        <f>_xlfn.XLOOKUP(drafts_drafters[[#This Row],[drafter_id]],drafters[id],drafters[name])</f>
        <v>Sam Wineman</v>
      </c>
    </row>
    <row r="292" spans="1:4" x14ac:dyDescent="0.25">
      <c r="A292" t="s">
        <v>655</v>
      </c>
      <c r="B292" t="str">
        <f>_xlfn.XLOOKUP(drafts_drafters[[#This Row],[draft_id]],drafts[id],drafts[title])</f>
        <v>21st Century Best Actress Winning Films</v>
      </c>
      <c r="C292" t="s">
        <v>957</v>
      </c>
      <c r="D292" t="str">
        <f>_xlfn.XLOOKUP(drafts_drafters[[#This Row],[drafter_id]],drafters[id],drafters[name])</f>
        <v>Chris Feil</v>
      </c>
    </row>
    <row r="293" spans="1:4" x14ac:dyDescent="0.25">
      <c r="A293" t="s">
        <v>655</v>
      </c>
      <c r="B293" t="str">
        <f>_xlfn.XLOOKUP(drafts_drafters[[#This Row],[draft_id]],drafts[id],drafts[title])</f>
        <v>21st Century Best Actress Winning Films</v>
      </c>
      <c r="C293" t="s">
        <v>799</v>
      </c>
      <c r="D293" t="str">
        <f>_xlfn.XLOOKUP(drafts_drafters[[#This Row],[drafter_id]],drafters[id],drafters[name])</f>
        <v>Joe Reid</v>
      </c>
    </row>
    <row r="294" spans="1:4" x14ac:dyDescent="0.25">
      <c r="A294" t="s">
        <v>512</v>
      </c>
      <c r="B294" t="str">
        <f>_xlfn.XLOOKUP(drafts_drafters[[#This Row],[draft_id]],drafts[id],drafts[title])</f>
        <v>Movies About Television</v>
      </c>
      <c r="C294" t="s">
        <v>867</v>
      </c>
      <c r="D294" t="str">
        <f>_xlfn.XLOOKUP(drafts_drafters[[#This Row],[drafter_id]],drafters[id],drafters[name])</f>
        <v>Mark Harris</v>
      </c>
    </row>
    <row r="295" spans="1:4" x14ac:dyDescent="0.25">
      <c r="A295" t="s">
        <v>512</v>
      </c>
      <c r="B295" t="str">
        <f>_xlfn.XLOOKUP(drafts_drafters[[#This Row],[draft_id]],drafts[id],drafts[title])</f>
        <v>Movies About Television</v>
      </c>
      <c r="C295" t="s">
        <v>781</v>
      </c>
      <c r="D295" t="str">
        <f>_xlfn.XLOOKUP(drafts_drafters[[#This Row],[drafter_id]],drafters[id],drafters[name])</f>
        <v>Adam B. Vary</v>
      </c>
    </row>
    <row r="296" spans="1:4" x14ac:dyDescent="0.25">
      <c r="A296" t="s">
        <v>134</v>
      </c>
      <c r="B296" t="str">
        <f>_xlfn.XLOOKUP(drafts_drafters[[#This Row],[draft_id]],drafts[id],drafts[title])</f>
        <v>Shakespeare: Part III Mini-Mega</v>
      </c>
      <c r="C296" t="s">
        <v>789</v>
      </c>
      <c r="D296" t="str">
        <f>_xlfn.XLOOKUP(drafts_drafters[[#This Row],[drafter_id]],drafters[id],drafters[name])</f>
        <v>Bryan Cogman</v>
      </c>
    </row>
    <row r="297" spans="1:4" x14ac:dyDescent="0.25">
      <c r="A297" t="s">
        <v>134</v>
      </c>
      <c r="B297" t="str">
        <f>_xlfn.XLOOKUP(drafts_drafters[[#This Row],[draft_id]],drafts[id],drafts[title])</f>
        <v>Shakespeare: Part III Mini-Mega</v>
      </c>
      <c r="C297" t="s">
        <v>883</v>
      </c>
      <c r="D297" t="str">
        <f>_xlfn.XLOOKUP(drafts_drafters[[#This Row],[drafter_id]],drafters[id],drafters[name])</f>
        <v>Joanna Robinson</v>
      </c>
    </row>
    <row r="298" spans="1:4" x14ac:dyDescent="0.25">
      <c r="A298" t="s">
        <v>134</v>
      </c>
      <c r="B298" t="str">
        <f>_xlfn.XLOOKUP(drafts_drafters[[#This Row],[draft_id]],drafts[id],drafts[title])</f>
        <v>Shakespeare: Part III Mini-Mega</v>
      </c>
      <c r="C298" t="s">
        <v>969</v>
      </c>
      <c r="D298" t="str">
        <f>_xlfn.XLOOKUP(drafts_drafters[[#This Row],[drafter_id]],drafters[id],drafters[name])</f>
        <v>Graham Skipper</v>
      </c>
    </row>
    <row r="299" spans="1:4" x14ac:dyDescent="0.25">
      <c r="A299" t="s">
        <v>134</v>
      </c>
      <c r="B299" t="str">
        <f>_xlfn.XLOOKUP(drafts_drafters[[#This Row],[draft_id]],drafts[id],drafts[title])</f>
        <v>Shakespeare: Part III Mini-Mega</v>
      </c>
      <c r="C299" t="s">
        <v>951</v>
      </c>
      <c r="D299" t="str">
        <f>_xlfn.XLOOKUP(drafts_drafters[[#This Row],[drafter_id]],drafters[id],drafters[name])</f>
        <v>Maureen Lee Lenker</v>
      </c>
    </row>
    <row r="300" spans="1:4" x14ac:dyDescent="0.25">
      <c r="A300" t="s">
        <v>699</v>
      </c>
      <c r="B300" t="str">
        <f>_xlfn.XLOOKUP(drafts_drafters[[#This Row],[draft_id]],drafts[id],drafts[title])</f>
        <v>2010s Directorial Debuts</v>
      </c>
      <c r="C300" s="1" t="s">
        <v>941</v>
      </c>
      <c r="D300" t="str">
        <f>_xlfn.XLOOKUP(drafts_drafters[[#This Row],[drafter_id]],drafters[id],drafters[name])</f>
        <v>Robert Butler III</v>
      </c>
    </row>
    <row r="301" spans="1:4" x14ac:dyDescent="0.25">
      <c r="A301" t="s">
        <v>699</v>
      </c>
      <c r="B301" t="str">
        <f>_xlfn.XLOOKUP(drafts_drafters[[#This Row],[draft_id]],drafts[id],drafts[title])</f>
        <v>2010s Directorial Debuts</v>
      </c>
      <c r="C301" t="s">
        <v>917</v>
      </c>
      <c r="D301" t="str">
        <f>_xlfn.XLOOKUP(drafts_drafters[[#This Row],[drafter_id]],drafters[id],drafters[name])</f>
        <v>Andres Cabrera</v>
      </c>
    </row>
    <row r="302" spans="1:4" x14ac:dyDescent="0.25">
      <c r="A302" t="s">
        <v>516</v>
      </c>
      <c r="B302" t="str">
        <f>_xlfn.XLOOKUP(drafts_drafters[[#This Row],[draft_id]],drafts[id],drafts[title])</f>
        <v>James Spader</v>
      </c>
      <c r="C302" t="s">
        <v>1035</v>
      </c>
      <c r="D302" t="str">
        <f>_xlfn.XLOOKUP(drafts_drafters[[#This Row],[drafter_id]],drafters[id],drafters[name])</f>
        <v>Kate Hagen</v>
      </c>
    </row>
    <row r="303" spans="1:4" x14ac:dyDescent="0.25">
      <c r="A303" t="s">
        <v>516</v>
      </c>
      <c r="B303" t="str">
        <f>_xlfn.XLOOKUP(drafts_drafters[[#This Row],[draft_id]],drafts[id],drafts[title])</f>
        <v>James Spader</v>
      </c>
      <c r="C303" t="s">
        <v>891</v>
      </c>
      <c r="D303" t="str">
        <f>_xlfn.XLOOKUP(drafts_drafters[[#This Row],[drafter_id]],drafters[id],drafters[name])</f>
        <v>Jen Johans</v>
      </c>
    </row>
    <row r="304" spans="1:4" x14ac:dyDescent="0.25">
      <c r="A304" t="s">
        <v>604</v>
      </c>
      <c r="B304" t="str">
        <f>_xlfn.XLOOKUP(drafts_drafters[[#This Row],[draft_id]],drafts[id],drafts[title])</f>
        <v>X-Men Super Draft</v>
      </c>
      <c r="C304" t="s">
        <v>1177</v>
      </c>
      <c r="D304" t="str">
        <f>_xlfn.XLOOKUP(drafts_drafters[[#This Row],[drafter_id]],drafters[id],drafters[name])</f>
        <v>Darren Franich</v>
      </c>
    </row>
    <row r="305" spans="1:4" x14ac:dyDescent="0.25">
      <c r="A305" t="s">
        <v>604</v>
      </c>
      <c r="B305" t="str">
        <f>_xlfn.XLOOKUP(drafts_drafters[[#This Row],[draft_id]],drafts[id],drafts[title])</f>
        <v>X-Men Super Draft</v>
      </c>
      <c r="C305" t="s">
        <v>1115</v>
      </c>
      <c r="D305" t="str">
        <f>_xlfn.XLOOKUP(drafts_drafters[[#This Row],[drafter_id]],drafters[id],drafters[name])</f>
        <v>Ryan Marker</v>
      </c>
    </row>
    <row r="306" spans="1:4" x14ac:dyDescent="0.25">
      <c r="A306" t="s">
        <v>604</v>
      </c>
      <c r="B306" t="str">
        <f>_xlfn.XLOOKUP(drafts_drafters[[#This Row],[draft_id]],drafts[id],drafts[title])</f>
        <v>X-Men Super Draft</v>
      </c>
      <c r="C306" t="s">
        <v>1237</v>
      </c>
      <c r="D306" t="str">
        <f>_xlfn.XLOOKUP(drafts_drafters[[#This Row],[drafter_id]],drafters[id],drafters[name])</f>
        <v>Clay Keller</v>
      </c>
    </row>
    <row r="307" spans="1:4" x14ac:dyDescent="0.25">
      <c r="A307" t="s">
        <v>524</v>
      </c>
      <c r="B307" t="str">
        <f>_xlfn.XLOOKUP(drafts_drafters[[#This Row],[draft_id]],drafts[id],drafts[title])</f>
        <v>The Internet</v>
      </c>
      <c r="C307" t="s">
        <v>1181</v>
      </c>
      <c r="D307" t="str">
        <f>_xlfn.XLOOKUP(drafts_drafters[[#This Row],[drafter_id]],drafters[id],drafters[name])</f>
        <v>Kristy Puchko</v>
      </c>
    </row>
    <row r="308" spans="1:4" x14ac:dyDescent="0.25">
      <c r="A308" t="s">
        <v>524</v>
      </c>
      <c r="B308" t="str">
        <f>_xlfn.XLOOKUP(drafts_drafters[[#This Row],[draft_id]],drafts[id],drafts[title])</f>
        <v>The Internet</v>
      </c>
      <c r="C308" t="s">
        <v>859</v>
      </c>
      <c r="D308" t="str">
        <f>_xlfn.XLOOKUP(drafts_drafters[[#This Row],[drafter_id]],drafters[id],drafters[name])</f>
        <v>Angie Han</v>
      </c>
    </row>
    <row r="309" spans="1:4" x14ac:dyDescent="0.25">
      <c r="A309" t="s">
        <v>83</v>
      </c>
      <c r="B309" t="str">
        <f>_xlfn.XLOOKUP(drafts_drafters[[#This Row],[draft_id]],drafts[id],drafts[title])</f>
        <v>TV Continuations</v>
      </c>
      <c r="C309" t="s">
        <v>1051</v>
      </c>
      <c r="D309" t="str">
        <f>_xlfn.XLOOKUP(drafts_drafters[[#This Row],[drafter_id]],drafters[id],drafters[name])</f>
        <v>Drew McWeeny</v>
      </c>
    </row>
    <row r="310" spans="1:4" x14ac:dyDescent="0.25">
      <c r="A310" t="s">
        <v>83</v>
      </c>
      <c r="B310" t="str">
        <f>_xlfn.XLOOKUP(drafts_drafters[[#This Row],[draft_id]],drafts[id],drafts[title])</f>
        <v>TV Continuations</v>
      </c>
      <c r="C310" t="s">
        <v>987</v>
      </c>
      <c r="D310" t="str">
        <f>_xlfn.XLOOKUP(drafts_drafters[[#This Row],[drafter_id]],drafters[id],drafters[name])</f>
        <v>Alan Sepinwall</v>
      </c>
    </row>
    <row r="311" spans="1:4" x14ac:dyDescent="0.25">
      <c r="A311" t="s">
        <v>506</v>
      </c>
      <c r="B311" t="str">
        <f>_xlfn.XLOOKUP(drafts_drafters[[#This Row],[draft_id]],drafts[id],drafts[title])</f>
        <v>Hellraiser</v>
      </c>
      <c r="C311" t="s">
        <v>969</v>
      </c>
      <c r="D311" t="str">
        <f>_xlfn.XLOOKUP(drafts_drafters[[#This Row],[drafter_id]],drafters[id],drafters[name])</f>
        <v>Graham Skipper</v>
      </c>
    </row>
    <row r="312" spans="1:4" x14ac:dyDescent="0.25">
      <c r="A312" t="s">
        <v>506</v>
      </c>
      <c r="B312" t="str">
        <f>_xlfn.XLOOKUP(drafts_drafters[[#This Row],[draft_id]],drafts[id],drafts[title])</f>
        <v>Hellraiser</v>
      </c>
      <c r="C312" t="s">
        <v>845</v>
      </c>
      <c r="D312" t="str">
        <f>_xlfn.XLOOKUP(drafts_drafters[[#This Row],[drafter_id]],drafters[id],drafters[name])</f>
        <v>Rebekah McKendry</v>
      </c>
    </row>
    <row r="313" spans="1:4" x14ac:dyDescent="0.25">
      <c r="A313" t="s">
        <v>514</v>
      </c>
      <c r="B313" t="str">
        <f>_xlfn.XLOOKUP(drafts_drafters[[#This Row],[draft_id]],drafts[id],drafts[title])</f>
        <v>Natalie Wood</v>
      </c>
      <c r="C313" t="s">
        <v>951</v>
      </c>
      <c r="D313" t="str">
        <f>_xlfn.XLOOKUP(drafts_drafters[[#This Row],[drafter_id]],drafters[id],drafters[name])</f>
        <v>Maureen Lee Lenker</v>
      </c>
    </row>
    <row r="314" spans="1:4" x14ac:dyDescent="0.25">
      <c r="A314" t="s">
        <v>514</v>
      </c>
      <c r="B314" t="str">
        <f>_xlfn.XLOOKUP(drafts_drafters[[#This Row],[draft_id]],drafts[id],drafts[title])</f>
        <v>Natalie Wood</v>
      </c>
      <c r="C314" t="s">
        <v>1133</v>
      </c>
      <c r="D314" t="str">
        <f>_xlfn.XLOOKUP(drafts_drafters[[#This Row],[drafter_id]],drafters[id],drafters[name])</f>
        <v>Oriana Nudo</v>
      </c>
    </row>
    <row r="315" spans="1:4" x14ac:dyDescent="0.25">
      <c r="A315" t="s">
        <v>102</v>
      </c>
      <c r="B315" t="str">
        <f>_xlfn.XLOOKUP(drafts_drafters[[#This Row],[draft_id]],drafts[id],drafts[title])</f>
        <v>Legacy Sequels</v>
      </c>
      <c r="C315" t="s">
        <v>791</v>
      </c>
      <c r="D315" t="str">
        <f>_xlfn.XLOOKUP(drafts_drafters[[#This Row],[drafter_id]],drafters[id],drafters[name])</f>
        <v>Dave Gonzales</v>
      </c>
    </row>
    <row r="316" spans="1:4" x14ac:dyDescent="0.25">
      <c r="A316" t="s">
        <v>102</v>
      </c>
      <c r="B316" t="str">
        <f>_xlfn.XLOOKUP(drafts_drafters[[#This Row],[draft_id]],drafts[id],drafts[title])</f>
        <v>Legacy Sequels</v>
      </c>
      <c r="C316" t="s">
        <v>1109</v>
      </c>
      <c r="D316" t="str">
        <f>_xlfn.XLOOKUP(drafts_drafters[[#This Row],[drafter_id]],drafters[id],drafters[name])</f>
        <v>Neil Miller</v>
      </c>
    </row>
    <row r="317" spans="1:4" x14ac:dyDescent="0.25">
      <c r="A317" t="s">
        <v>200</v>
      </c>
      <c r="B317" t="str">
        <f>_xlfn.XLOOKUP(drafts_drafters[[#This Row],[draft_id]],drafts[id],drafts[title])</f>
        <v>Video Game Adaptations</v>
      </c>
      <c r="C317" t="s">
        <v>1233</v>
      </c>
      <c r="D317" t="str">
        <f>_xlfn.XLOOKUP(drafts_drafters[[#This Row],[drafter_id]],drafters[id],drafters[name])</f>
        <v>Kevin Costello</v>
      </c>
    </row>
    <row r="318" spans="1:4" x14ac:dyDescent="0.25">
      <c r="A318" t="s">
        <v>200</v>
      </c>
      <c r="B318" t="str">
        <f>_xlfn.XLOOKUP(drafts_drafters[[#This Row],[draft_id]],drafts[id],drafts[title])</f>
        <v>Video Game Adaptations</v>
      </c>
      <c r="C318" t="s">
        <v>1017</v>
      </c>
      <c r="D318" t="str">
        <f>_xlfn.XLOOKUP(drafts_drafters[[#This Row],[drafter_id]],drafters[id],drafters[name])</f>
        <v>Thomas Grabinski</v>
      </c>
    </row>
    <row r="319" spans="1:4" x14ac:dyDescent="0.25">
      <c r="A319" t="s">
        <v>221</v>
      </c>
      <c r="B319">
        <f>_xlfn.XLOOKUP(drafts_drafters[[#This Row],[draft_id]],drafts[id],drafts[title])</f>
        <v>2007</v>
      </c>
      <c r="C319" t="s">
        <v>1009</v>
      </c>
      <c r="D319" t="str">
        <f>_xlfn.XLOOKUP(drafts_drafters[[#This Row],[drafter_id]],drafters[id],drafters[name])</f>
        <v>Drea Clark</v>
      </c>
    </row>
    <row r="320" spans="1:4" x14ac:dyDescent="0.25">
      <c r="A320" t="s">
        <v>221</v>
      </c>
      <c r="B320">
        <f>_xlfn.XLOOKUP(drafts_drafters[[#This Row],[draft_id]],drafts[id],drafts[title])</f>
        <v>2007</v>
      </c>
      <c r="C320" t="s">
        <v>789</v>
      </c>
      <c r="D320" t="str">
        <f>_xlfn.XLOOKUP(drafts_drafters[[#This Row],[drafter_id]],drafters[id],drafters[name])</f>
        <v>Bryan Cogman</v>
      </c>
    </row>
    <row r="321" spans="1:4" x14ac:dyDescent="0.25">
      <c r="A321" t="s">
        <v>576</v>
      </c>
      <c r="B321" t="str">
        <f>_xlfn.XLOOKUP(drafts_drafters[[#This Row],[draft_id]],drafts[id],drafts[title])</f>
        <v>Wes Craven</v>
      </c>
      <c r="C321" t="s">
        <v>849</v>
      </c>
      <c r="D321" t="str">
        <f>_xlfn.XLOOKUP(drafts_drafters[[#This Row],[drafter_id]],drafters[id],drafters[name])</f>
        <v>Dylan Guerra</v>
      </c>
    </row>
    <row r="322" spans="1:4" x14ac:dyDescent="0.25">
      <c r="A322" t="s">
        <v>576</v>
      </c>
      <c r="B322" t="str">
        <f>_xlfn.XLOOKUP(drafts_drafters[[#This Row],[draft_id]],drafts[id],drafts[title])</f>
        <v>Wes Craven</v>
      </c>
      <c r="C322" t="s">
        <v>793</v>
      </c>
      <c r="D322" t="str">
        <f>_xlfn.XLOOKUP(drafts_drafters[[#This Row],[drafter_id]],drafters[id],drafters[name])</f>
        <v>Clarke Wolfe</v>
      </c>
    </row>
    <row r="323" spans="1:4" x14ac:dyDescent="0.25">
      <c r="A323" t="s">
        <v>713</v>
      </c>
      <c r="B323" t="str">
        <f>_xlfn.XLOOKUP(drafts_drafters[[#This Row],[draft_id]],drafts[id],drafts[title])</f>
        <v>Bob Dylan</v>
      </c>
      <c r="C323" t="s">
        <v>1115</v>
      </c>
      <c r="D323" t="str">
        <f>_xlfn.XLOOKUP(drafts_drafters[[#This Row],[drafter_id]],drafters[id],drafters[name])</f>
        <v>Ryan Marker</v>
      </c>
    </row>
    <row r="324" spans="1:4" x14ac:dyDescent="0.25">
      <c r="A324" t="s">
        <v>713</v>
      </c>
      <c r="B324" t="str">
        <f>_xlfn.XLOOKUP(drafts_drafters[[#This Row],[draft_id]],drafts[id],drafts[title])</f>
        <v>Bob Dylan</v>
      </c>
      <c r="C324" t="s">
        <v>921</v>
      </c>
      <c r="D324" t="str">
        <f>_xlfn.XLOOKUP(drafts_drafters[[#This Row],[drafter_id]],drafters[id],drafters[name])</f>
        <v>Marya Gates</v>
      </c>
    </row>
    <row r="325" spans="1:4" x14ac:dyDescent="0.25">
      <c r="A325" t="s">
        <v>548</v>
      </c>
      <c r="B325" t="str">
        <f>_xlfn.XLOOKUP(drafts_drafters[[#This Row],[draft_id]],drafts[id],drafts[title])</f>
        <v>Tremors Super Draft</v>
      </c>
      <c r="C325" t="s">
        <v>915</v>
      </c>
      <c r="D325" t="str">
        <f>_xlfn.XLOOKUP(drafts_drafters[[#This Row],[drafter_id]],drafters[id],drafters[name])</f>
        <v>Billy Ray Brewton</v>
      </c>
    </row>
    <row r="326" spans="1:4" x14ac:dyDescent="0.25">
      <c r="A326" t="s">
        <v>548</v>
      </c>
      <c r="B326" t="str">
        <f>_xlfn.XLOOKUP(drafts_drafters[[#This Row],[draft_id]],drafts[id],drafts[title])</f>
        <v>Tremors Super Draft</v>
      </c>
      <c r="C326" t="s">
        <v>1111</v>
      </c>
      <c r="D326" t="str">
        <f>_xlfn.XLOOKUP(drafts_drafters[[#This Row],[drafter_id]],drafters[id],drafters[name])</f>
        <v>Harmony Colangelo</v>
      </c>
    </row>
    <row r="327" spans="1:4" x14ac:dyDescent="0.25">
      <c r="A327" t="s">
        <v>324</v>
      </c>
      <c r="B327" t="str">
        <f>_xlfn.XLOOKUP(drafts_drafters[[#This Row],[draft_id]],drafts[id],drafts[title])</f>
        <v>Planet Hollywood Mega Draft</v>
      </c>
      <c r="C327" t="s">
        <v>1137</v>
      </c>
      <c r="D327" t="str">
        <f>_xlfn.XLOOKUP(drafts_drafters[[#This Row],[drafter_id]],drafters[id],drafters[name])</f>
        <v>Wynter Mitchell</v>
      </c>
    </row>
    <row r="328" spans="1:4" x14ac:dyDescent="0.25">
      <c r="A328" t="s">
        <v>324</v>
      </c>
      <c r="B328" t="str">
        <f>_xlfn.XLOOKUP(drafts_drafters[[#This Row],[draft_id]],drafts[id],drafts[title])</f>
        <v>Planet Hollywood Mega Draft</v>
      </c>
      <c r="C328" t="s">
        <v>1051</v>
      </c>
      <c r="D328" t="str">
        <f>_xlfn.XLOOKUP(drafts_drafters[[#This Row],[drafter_id]],drafters[id],drafters[name])</f>
        <v>Drew McWeeny</v>
      </c>
    </row>
    <row r="329" spans="1:4" x14ac:dyDescent="0.25">
      <c r="A329" t="s">
        <v>324</v>
      </c>
      <c r="B329" t="str">
        <f>_xlfn.XLOOKUP(drafts_drafters[[#This Row],[draft_id]],drafts[id],drafts[title])</f>
        <v>Planet Hollywood Mega Draft</v>
      </c>
      <c r="C329" t="s">
        <v>833</v>
      </c>
      <c r="D329" t="str">
        <f>_xlfn.XLOOKUP(drafts_drafters[[#This Row],[drafter_id]],drafters[id],drafters[name])</f>
        <v>Jordan Crucchiola</v>
      </c>
    </row>
    <row r="330" spans="1:4" x14ac:dyDescent="0.25">
      <c r="A330" t="s">
        <v>324</v>
      </c>
      <c r="B330" t="str">
        <f>_xlfn.XLOOKUP(drafts_drafters[[#This Row],[draft_id]],drafts[id],drafts[title])</f>
        <v>Planet Hollywood Mega Draft</v>
      </c>
      <c r="C330" t="s">
        <v>809</v>
      </c>
      <c r="D330" t="str">
        <f>_xlfn.XLOOKUP(drafts_drafters[[#This Row],[drafter_id]],drafters[id],drafters[name])</f>
        <v>Marc Bernardin</v>
      </c>
    </row>
    <row r="331" spans="1:4" x14ac:dyDescent="0.25">
      <c r="A331" t="s">
        <v>744</v>
      </c>
      <c r="B331" t="str">
        <f>_xlfn.XLOOKUP(drafts_drafters[[#This Row],[draft_id]],drafts[id],drafts[title])</f>
        <v>Jane Austen</v>
      </c>
      <c r="C331" t="s">
        <v>951</v>
      </c>
      <c r="D331" t="str">
        <f>_xlfn.XLOOKUP(drafts_drafters[[#This Row],[drafter_id]],drafters[id],drafters[name])</f>
        <v>Maureen Lee Lenker</v>
      </c>
    </row>
    <row r="332" spans="1:4" x14ac:dyDescent="0.25">
      <c r="A332" t="s">
        <v>744</v>
      </c>
      <c r="B332" t="str">
        <f>_xlfn.XLOOKUP(drafts_drafters[[#This Row],[draft_id]],drafts[id],drafts[title])</f>
        <v>Jane Austen</v>
      </c>
      <c r="C332" t="s">
        <v>883</v>
      </c>
      <c r="D332" t="str">
        <f>_xlfn.XLOOKUP(drafts_drafters[[#This Row],[drafter_id]],drafters[id],drafters[name])</f>
        <v>Joanna Robinson</v>
      </c>
    </row>
    <row r="333" spans="1:4" x14ac:dyDescent="0.25">
      <c r="A333" t="s">
        <v>276</v>
      </c>
      <c r="B333" t="str">
        <f>_xlfn.XLOOKUP(drafts_drafters[[#This Row],[draft_id]],drafts[id],drafts[title])</f>
        <v>21st Century Australian</v>
      </c>
      <c r="C333" t="s">
        <v>1055</v>
      </c>
      <c r="D333" t="str">
        <f>_xlfn.XLOOKUP(drafts_drafters[[#This Row],[drafter_id]],drafters[id],drafters[name])</f>
        <v>Alexei Toliopoulos</v>
      </c>
    </row>
    <row r="334" spans="1:4" x14ac:dyDescent="0.25">
      <c r="A334" t="s">
        <v>276</v>
      </c>
      <c r="B334" t="str">
        <f>_xlfn.XLOOKUP(drafts_drafters[[#This Row],[draft_id]],drafts[id],drafts[title])</f>
        <v>21st Century Australian</v>
      </c>
      <c r="C334" t="s">
        <v>1219</v>
      </c>
      <c r="D334" t="str">
        <f>_xlfn.XLOOKUP(drafts_drafters[[#This Row],[drafter_id]],drafters[id],drafters[name])</f>
        <v>Blake Howard</v>
      </c>
    </row>
    <row r="335" spans="1:4" x14ac:dyDescent="0.25">
      <c r="A335" t="s">
        <v>98</v>
      </c>
      <c r="B335" t="str">
        <f>_xlfn.XLOOKUP(drafts_drafters[[#This Row],[draft_id]],drafts[id],drafts[title])</f>
        <v>Dinosaurs</v>
      </c>
      <c r="C335" t="s">
        <v>1039</v>
      </c>
      <c r="D335" t="str">
        <f>_xlfn.XLOOKUP(drafts_drafters[[#This Row],[drafter_id]],drafters[id],drafters[name])</f>
        <v>Andrew Roebuck</v>
      </c>
    </row>
    <row r="336" spans="1:4" x14ac:dyDescent="0.25">
      <c r="A336" t="s">
        <v>98</v>
      </c>
      <c r="B336" t="str">
        <f>_xlfn.XLOOKUP(drafts_drafters[[#This Row],[draft_id]],drafts[id],drafts[title])</f>
        <v>Dinosaurs</v>
      </c>
      <c r="C336" t="s">
        <v>927</v>
      </c>
      <c r="D336" t="str">
        <f>_xlfn.XLOOKUP(drafts_drafters[[#This Row],[drafter_id]],drafters[id],drafters[name])</f>
        <v>Steven Ray Morris</v>
      </c>
    </row>
    <row r="337" spans="1:4" x14ac:dyDescent="0.25">
      <c r="A337" t="s">
        <v>322</v>
      </c>
      <c r="B337" t="str">
        <f>_xlfn.XLOOKUP(drafts_drafters[[#This Row],[draft_id]],drafts[id],drafts[title])</f>
        <v>Canuxploitation</v>
      </c>
      <c r="C337" t="s">
        <v>1189</v>
      </c>
      <c r="D337" t="str">
        <f>_xlfn.XLOOKUP(drafts_drafters[[#This Row],[drafter_id]],drafters[id],drafters[name])</f>
        <v>Jim Branscome</v>
      </c>
    </row>
    <row r="338" spans="1:4" x14ac:dyDescent="0.25">
      <c r="A338" t="s">
        <v>322</v>
      </c>
      <c r="B338" t="str">
        <f>_xlfn.XLOOKUP(drafts_drafters[[#This Row],[draft_id]],drafts[id],drafts[title])</f>
        <v>Canuxploitation</v>
      </c>
      <c r="C338" t="s">
        <v>1162</v>
      </c>
      <c r="D338" t="str">
        <f>_xlfn.XLOOKUP(drafts_drafters[[#This Row],[drafter_id]],drafters[id],drafters[name])</f>
        <v>Breanna Whipple</v>
      </c>
    </row>
    <row r="339" spans="1:4" x14ac:dyDescent="0.25">
      <c r="A339" t="s">
        <v>546</v>
      </c>
      <c r="B339" t="str">
        <f>_xlfn.XLOOKUP(drafts_drafters[[#This Row],[draft_id]],drafts[id],drafts[title])</f>
        <v>Body Horror</v>
      </c>
      <c r="C339" t="s">
        <v>845</v>
      </c>
      <c r="D339" t="str">
        <f>_xlfn.XLOOKUP(drafts_drafters[[#This Row],[drafter_id]],drafters[id],drafters[name])</f>
        <v>Rebekah McKendry</v>
      </c>
    </row>
    <row r="340" spans="1:4" x14ac:dyDescent="0.25">
      <c r="A340" t="s">
        <v>546</v>
      </c>
      <c r="B340" t="str">
        <f>_xlfn.XLOOKUP(drafts_drafters[[#This Row],[draft_id]],drafts[id],drafts[title])</f>
        <v>Body Horror</v>
      </c>
      <c r="C340" t="s">
        <v>805</v>
      </c>
      <c r="D340" t="str">
        <f>_xlfn.XLOOKUP(drafts_drafters[[#This Row],[drafter_id]],drafters[id],drafters[name])</f>
        <v>Elric Kane</v>
      </c>
    </row>
    <row r="341" spans="1:4" x14ac:dyDescent="0.25">
      <c r="A341" t="s">
        <v>663</v>
      </c>
      <c r="B341" t="str">
        <f>_xlfn.XLOOKUP(drafts_drafters[[#This Row],[draft_id]],drafts[id],drafts[title])</f>
        <v>Baseball Mini-Mega</v>
      </c>
      <c r="C341" t="s">
        <v>971</v>
      </c>
      <c r="D341" t="str">
        <f>_xlfn.XLOOKUP(drafts_drafters[[#This Row],[drafter_id]],drafters[id],drafters[name])</f>
        <v>Amanda Smith</v>
      </c>
    </row>
    <row r="342" spans="1:4" x14ac:dyDescent="0.25">
      <c r="A342" t="s">
        <v>663</v>
      </c>
      <c r="B342" t="str">
        <f>_xlfn.XLOOKUP(drafts_drafters[[#This Row],[draft_id]],drafts[id],drafts[title])</f>
        <v>Baseball Mini-Mega</v>
      </c>
      <c r="C342" t="s">
        <v>915</v>
      </c>
      <c r="D342" t="str">
        <f>_xlfn.XLOOKUP(drafts_drafters[[#This Row],[drafter_id]],drafters[id],drafters[name])</f>
        <v>Billy Ray Brewton</v>
      </c>
    </row>
    <row r="343" spans="1:4" x14ac:dyDescent="0.25">
      <c r="A343" t="s">
        <v>663</v>
      </c>
      <c r="B343" t="str">
        <f>_xlfn.XLOOKUP(drafts_drafters[[#This Row],[draft_id]],drafts[id],drafts[title])</f>
        <v>Baseball Mini-Mega</v>
      </c>
      <c r="C343" t="s">
        <v>825</v>
      </c>
      <c r="D343" t="str">
        <f>_xlfn.XLOOKUP(drafts_drafters[[#This Row],[drafter_id]],drafters[id],drafters[name])</f>
        <v>Kenny Neibart</v>
      </c>
    </row>
    <row r="344" spans="1:4" x14ac:dyDescent="0.25">
      <c r="A344" t="s">
        <v>407</v>
      </c>
      <c r="B344" t="str">
        <f>_xlfn.XLOOKUP(drafts_drafters[[#This Row],[draft_id]],drafts[id],drafts[title])</f>
        <v>Dimension Films</v>
      </c>
      <c r="C344" t="s">
        <v>915</v>
      </c>
      <c r="D344" t="str">
        <f>_xlfn.XLOOKUP(drafts_drafters[[#This Row],[drafter_id]],drafters[id],drafters[name])</f>
        <v>Billy Ray Brewton</v>
      </c>
    </row>
    <row r="345" spans="1:4" x14ac:dyDescent="0.25">
      <c r="A345" t="s">
        <v>407</v>
      </c>
      <c r="B345" t="str">
        <f>_xlfn.XLOOKUP(drafts_drafters[[#This Row],[draft_id]],drafts[id],drafts[title])</f>
        <v>Dimension Films</v>
      </c>
      <c r="C345" t="s">
        <v>909</v>
      </c>
      <c r="D345" t="str">
        <f>_xlfn.XLOOKUP(drafts_drafters[[#This Row],[drafter_id]],drafters[id],drafters[name])</f>
        <v>Kyle Anderson</v>
      </c>
    </row>
    <row r="346" spans="1:4" x14ac:dyDescent="0.25">
      <c r="A346" t="s">
        <v>631</v>
      </c>
      <c r="B346" t="str">
        <f>_xlfn.XLOOKUP(drafts_drafters[[#This Row],[draft_id]],drafts[id],drafts[title])</f>
        <v>Mad Scientist</v>
      </c>
      <c r="C346" t="s">
        <v>969</v>
      </c>
      <c r="D346" t="str">
        <f>_xlfn.XLOOKUP(drafts_drafters[[#This Row],[drafter_id]],drafters[id],drafters[name])</f>
        <v>Graham Skipper</v>
      </c>
    </row>
    <row r="347" spans="1:4" x14ac:dyDescent="0.25">
      <c r="A347" t="s">
        <v>631</v>
      </c>
      <c r="B347" t="str">
        <f>_xlfn.XLOOKUP(drafts_drafters[[#This Row],[draft_id]],drafts[id],drafts[title])</f>
        <v>Mad Scientist</v>
      </c>
      <c r="C347" t="s">
        <v>777</v>
      </c>
      <c r="D347" t="str">
        <f>_xlfn.XLOOKUP(drafts_drafters[[#This Row],[drafter_id]],drafters[id],drafters[name])</f>
        <v>Halle Kiefer</v>
      </c>
    </row>
    <row r="348" spans="1:4" x14ac:dyDescent="0.25">
      <c r="A348" t="s">
        <v>443</v>
      </c>
      <c r="B348" t="str">
        <f>_xlfn.XLOOKUP(drafts_drafters[[#This Row],[draft_id]],drafts[id],drafts[title])</f>
        <v>Zombie Mini-Mega</v>
      </c>
      <c r="C348" t="s">
        <v>793</v>
      </c>
      <c r="D348" t="str">
        <f>_xlfn.XLOOKUP(drafts_drafters[[#This Row],[drafter_id]],drafters[id],drafters[name])</f>
        <v>Clarke Wolfe</v>
      </c>
    </row>
    <row r="349" spans="1:4" x14ac:dyDescent="0.25">
      <c r="A349" t="s">
        <v>443</v>
      </c>
      <c r="B349" t="str">
        <f>_xlfn.XLOOKUP(drafts_drafters[[#This Row],[draft_id]],drafts[id],drafts[title])</f>
        <v>Zombie Mini-Mega</v>
      </c>
      <c r="C349" t="s">
        <v>1177</v>
      </c>
      <c r="D349" t="str">
        <f>_xlfn.XLOOKUP(drafts_drafters[[#This Row],[drafter_id]],drafters[id],drafters[name])</f>
        <v>Darren Franich</v>
      </c>
    </row>
    <row r="350" spans="1:4" x14ac:dyDescent="0.25">
      <c r="A350" t="s">
        <v>443</v>
      </c>
      <c r="B350" t="str">
        <f>_xlfn.XLOOKUP(drafts_drafters[[#This Row],[draft_id]],drafts[id],drafts[title])</f>
        <v>Zombie Mini-Mega</v>
      </c>
      <c r="C350" t="s">
        <v>1205</v>
      </c>
      <c r="D350" t="str">
        <f>_xlfn.XLOOKUP(drafts_drafters[[#This Row],[drafter_id]],drafters[id],drafters[name])</f>
        <v>Clark Collis</v>
      </c>
    </row>
    <row r="351" spans="1:4" x14ac:dyDescent="0.25">
      <c r="A351" t="s">
        <v>637</v>
      </c>
      <c r="B351" t="str">
        <f>_xlfn.XLOOKUP(drafts_drafters[[#This Row],[draft_id]],drafts[id],drafts[title])</f>
        <v>James Bond Super Draft</v>
      </c>
      <c r="C351" t="s">
        <v>1149</v>
      </c>
      <c r="D351" t="str">
        <f>_xlfn.XLOOKUP(drafts_drafters[[#This Row],[drafter_id]],drafters[id],drafters[name])</f>
        <v>Dave Schilling</v>
      </c>
    </row>
    <row r="352" spans="1:4" x14ac:dyDescent="0.25">
      <c r="A352" t="s">
        <v>637</v>
      </c>
      <c r="B352" t="str">
        <f>_xlfn.XLOOKUP(drafts_drafters[[#This Row],[draft_id]],drafts[id],drafts[title])</f>
        <v>James Bond Super Draft</v>
      </c>
      <c r="C352" t="s">
        <v>963</v>
      </c>
      <c r="D352" t="str">
        <f>_xlfn.XLOOKUP(drafts_drafters[[#This Row],[drafter_id]],drafters[id],drafters[name])</f>
        <v>Phil Nobile Jr.</v>
      </c>
    </row>
    <row r="353" spans="1:4" x14ac:dyDescent="0.25">
      <c r="A353" t="s">
        <v>637</v>
      </c>
      <c r="B353" t="str">
        <f>_xlfn.XLOOKUP(drafts_drafters[[#This Row],[draft_id]],drafts[id],drafts[title])</f>
        <v>James Bond Super Draft</v>
      </c>
      <c r="C353" t="s">
        <v>1001</v>
      </c>
      <c r="D353" t="str">
        <f>_xlfn.XLOOKUP(drafts_drafters[[#This Row],[drafter_id]],drafters[id],drafters[name])</f>
        <v>Piya Sinha-Roy</v>
      </c>
    </row>
    <row r="354" spans="1:4" x14ac:dyDescent="0.25">
      <c r="A354" t="s">
        <v>637</v>
      </c>
      <c r="B354" t="str">
        <f>_xlfn.XLOOKUP(drafts_drafters[[#This Row],[draft_id]],drafts[id],drafts[title])</f>
        <v>James Bond Super Draft</v>
      </c>
      <c r="C354" t="s">
        <v>789</v>
      </c>
      <c r="D354" t="str">
        <f>_xlfn.XLOOKUP(drafts_drafters[[#This Row],[drafter_id]],drafters[id],drafters[name])</f>
        <v>Bryan Cogman</v>
      </c>
    </row>
    <row r="355" spans="1:4" x14ac:dyDescent="0.25">
      <c r="A355" t="s">
        <v>637</v>
      </c>
      <c r="B355" t="str">
        <f>_xlfn.XLOOKUP(drafts_drafters[[#This Row],[draft_id]],drafts[id],drafts[title])</f>
        <v>James Bond Super Draft</v>
      </c>
      <c r="C355" t="s">
        <v>1051</v>
      </c>
      <c r="D355" t="str">
        <f>_xlfn.XLOOKUP(drafts_drafters[[#This Row],[drafter_id]],drafters[id],drafters[name])</f>
        <v>Drew McWeeny</v>
      </c>
    </row>
    <row r="356" spans="1:4" x14ac:dyDescent="0.25">
      <c r="A356" t="s">
        <v>725</v>
      </c>
      <c r="B356" t="str">
        <f>_xlfn.XLOOKUP(drafts_drafters[[#This Row],[draft_id]],drafts[id],drafts[title])</f>
        <v>Serial Killer</v>
      </c>
      <c r="C356" t="s">
        <v>953</v>
      </c>
      <c r="D356" t="str">
        <f>_xlfn.XLOOKUP(drafts_drafters[[#This Row],[drafter_id]],drafters[id],drafters[name])</f>
        <v>Andrew Furtado</v>
      </c>
    </row>
    <row r="357" spans="1:4" x14ac:dyDescent="0.25">
      <c r="A357" t="s">
        <v>725</v>
      </c>
      <c r="B357" t="str">
        <f>_xlfn.XLOOKUP(drafts_drafters[[#This Row],[draft_id]],drafts[id],drafts[title])</f>
        <v>Serial Killer</v>
      </c>
      <c r="C357" t="s">
        <v>1143</v>
      </c>
      <c r="D357" t="str">
        <f>_xlfn.XLOOKUP(drafts_drafters[[#This Row],[drafter_id]],drafters[id],drafters[name])</f>
        <v>Scott Reynolds</v>
      </c>
    </row>
    <row r="358" spans="1:4" x14ac:dyDescent="0.25">
      <c r="A358" t="s">
        <v>86</v>
      </c>
      <c r="B358" t="str">
        <f>_xlfn.XLOOKUP(drafts_drafters[[#This Row],[draft_id]],drafts[id],drafts[title])</f>
        <v>Oscar Winning Queer Films</v>
      </c>
      <c r="C358" t="s">
        <v>957</v>
      </c>
      <c r="D358" t="str">
        <f>_xlfn.XLOOKUP(drafts_drafters[[#This Row],[drafter_id]],drafters[id],drafters[name])</f>
        <v>Chris Feil</v>
      </c>
    </row>
    <row r="359" spans="1:4" x14ac:dyDescent="0.25">
      <c r="A359" t="s">
        <v>86</v>
      </c>
      <c r="B359" t="str">
        <f>_xlfn.XLOOKUP(drafts_drafters[[#This Row],[draft_id]],drafts[id],drafts[title])</f>
        <v>Oscar Winning Queer Films</v>
      </c>
      <c r="C359" t="s">
        <v>799</v>
      </c>
      <c r="D359" t="str">
        <f>_xlfn.XLOOKUP(drafts_drafters[[#This Row],[drafter_id]],drafters[id],drafters[name])</f>
        <v>Joe Reid</v>
      </c>
    </row>
    <row r="360" spans="1:4" x14ac:dyDescent="0.25">
      <c r="A360" t="s">
        <v>184</v>
      </c>
      <c r="B360" t="str">
        <f>_xlfn.XLOOKUP(drafts_drafters[[#This Row],[draft_id]],drafts[id],drafts[title])</f>
        <v>Thanksgiving Weekend</v>
      </c>
      <c r="C360" t="s">
        <v>781</v>
      </c>
      <c r="D360" t="str">
        <f>_xlfn.XLOOKUP(drafts_drafters[[#This Row],[drafter_id]],drafters[id],drafters[name])</f>
        <v>Adam B. Vary</v>
      </c>
    </row>
    <row r="361" spans="1:4" x14ac:dyDescent="0.25">
      <c r="A361" t="s">
        <v>184</v>
      </c>
      <c r="B361" t="str">
        <f>_xlfn.XLOOKUP(drafts_drafters[[#This Row],[draft_id]],drafts[id],drafts[title])</f>
        <v>Thanksgiving Weekend</v>
      </c>
      <c r="C361" s="1" t="s">
        <v>981</v>
      </c>
      <c r="D361" t="str">
        <f>_xlfn.XLOOKUP(drafts_drafters[[#This Row],[drafter_id]],drafters[id],drafters[name])</f>
        <v>Alicia Lutes</v>
      </c>
    </row>
    <row r="362" spans="1:4" x14ac:dyDescent="0.25">
      <c r="A362" t="s">
        <v>568</v>
      </c>
      <c r="B362" t="str">
        <f>_xlfn.XLOOKUP(drafts_drafters[[#This Row],[draft_id]],drafts[id],drafts[title])</f>
        <v>Disney Channel Original Movies</v>
      </c>
      <c r="C362" t="s">
        <v>1199</v>
      </c>
      <c r="D362" t="str">
        <f>_xlfn.XLOOKUP(drafts_drafters[[#This Row],[drafter_id]],drafters[id],drafters[name])</f>
        <v>Sarah Sterling</v>
      </c>
    </row>
    <row r="363" spans="1:4" x14ac:dyDescent="0.25">
      <c r="A363" t="s">
        <v>568</v>
      </c>
      <c r="B363" t="str">
        <f>_xlfn.XLOOKUP(drafts_drafters[[#This Row],[draft_id]],drafts[id],drafts[title])</f>
        <v>Disney Channel Original Movies</v>
      </c>
      <c r="C363" t="s">
        <v>837</v>
      </c>
      <c r="D363" t="str">
        <f>_xlfn.XLOOKUP(drafts_drafters[[#This Row],[drafter_id]],drafters[id],drafters[name])</f>
        <v>Ash Crossan</v>
      </c>
    </row>
    <row r="364" spans="1:4" x14ac:dyDescent="0.25">
      <c r="A364" t="s">
        <v>77</v>
      </c>
      <c r="B364" t="str">
        <f>_xlfn.XLOOKUP(drafts_drafters[[#This Row],[draft_id]],drafts[id],drafts[title])</f>
        <v>Razzie Worst Picture Winners</v>
      </c>
      <c r="C364" t="s">
        <v>825</v>
      </c>
      <c r="D364" t="str">
        <f>_xlfn.XLOOKUP(drafts_drafters[[#This Row],[drafter_id]],drafters[id],drafters[name])</f>
        <v>Kenny Neibart</v>
      </c>
    </row>
    <row r="365" spans="1:4" x14ac:dyDescent="0.25">
      <c r="A365" t="s">
        <v>77</v>
      </c>
      <c r="B365" t="str">
        <f>_xlfn.XLOOKUP(drafts_drafters[[#This Row],[draft_id]],drafts[id],drafts[title])</f>
        <v>Razzie Worst Picture Winners</v>
      </c>
      <c r="C365" t="s">
        <v>905</v>
      </c>
      <c r="D365" t="str">
        <f>_xlfn.XLOOKUP(drafts_drafters[[#This Row],[drafter_id]],drafters[id],drafters[name])</f>
        <v>Phil Iscove</v>
      </c>
    </row>
    <row r="366" spans="1:4" x14ac:dyDescent="0.25">
      <c r="A366" t="s">
        <v>667</v>
      </c>
      <c r="B366" t="str">
        <f>_xlfn.XLOOKUP(drafts_drafters[[#This Row],[draft_id]],drafts[id],drafts[title])</f>
        <v>Christmas-Adjacent</v>
      </c>
      <c r="C366" t="s">
        <v>1183</v>
      </c>
      <c r="D366" t="str">
        <f>_xlfn.XLOOKUP(drafts_drafters[[#This Row],[drafter_id]],drafters[id],drafters[name])</f>
        <v>Libby Hill</v>
      </c>
    </row>
    <row r="367" spans="1:4" x14ac:dyDescent="0.25">
      <c r="A367" t="s">
        <v>667</v>
      </c>
      <c r="B367" t="str">
        <f>_xlfn.XLOOKUP(drafts_drafters[[#This Row],[draft_id]],drafts[id],drafts[title])</f>
        <v>Christmas-Adjacent</v>
      </c>
      <c r="C367" t="s">
        <v>871</v>
      </c>
      <c r="D367" t="str">
        <f>_xlfn.XLOOKUP(drafts_drafters[[#This Row],[drafter_id]],drafters[id],drafters[name])</f>
        <v>Emily St. James</v>
      </c>
    </row>
    <row r="368" spans="1:4" x14ac:dyDescent="0.25">
      <c r="A368" t="s">
        <v>79</v>
      </c>
      <c r="B368" t="str">
        <f>_xlfn.XLOOKUP(drafts_drafters[[#This Row],[draft_id]],drafts[id],drafts[title])</f>
        <v>British Royal Family</v>
      </c>
      <c r="C368" s="1" t="s">
        <v>931</v>
      </c>
      <c r="D368" t="str">
        <f>_xlfn.XLOOKUP(drafts_drafters[[#This Row],[drafter_id]],drafters[id],drafters[name])</f>
        <v>Chris Scleicher</v>
      </c>
    </row>
    <row r="369" spans="1:4" x14ac:dyDescent="0.25">
      <c r="A369" t="s">
        <v>79</v>
      </c>
      <c r="B369" t="str">
        <f>_xlfn.XLOOKUP(drafts_drafters[[#This Row],[draft_id]],drafts[id],drafts[title])</f>
        <v>British Royal Family</v>
      </c>
      <c r="C369" t="s">
        <v>885</v>
      </c>
      <c r="D369" t="str">
        <f>_xlfn.XLOOKUP(drafts_drafters[[#This Row],[drafter_id]],drafters[id],drafters[name])</f>
        <v>Guy Branum</v>
      </c>
    </row>
    <row r="370" spans="1:4" x14ac:dyDescent="0.25">
      <c r="A370" t="s">
        <v>617</v>
      </c>
      <c r="B370" t="str">
        <f>_xlfn.XLOOKUP(drafts_drafters[[#This Row],[draft_id]],drafts[id],drafts[title])</f>
        <v>Rebecca Hall</v>
      </c>
      <c r="C370" t="s">
        <v>1115</v>
      </c>
      <c r="D370" t="str">
        <f>_xlfn.XLOOKUP(drafts_drafters[[#This Row],[drafter_id]],drafters[id],drafters[name])</f>
        <v>Ryan Marker</v>
      </c>
    </row>
    <row r="371" spans="1:4" x14ac:dyDescent="0.25">
      <c r="A371" t="s">
        <v>617</v>
      </c>
      <c r="B371" t="str">
        <f>_xlfn.XLOOKUP(drafts_drafters[[#This Row],[draft_id]],drafts[id],drafts[title])</f>
        <v>Rebecca Hall</v>
      </c>
      <c r="C371" t="s">
        <v>1237</v>
      </c>
      <c r="D371" t="str">
        <f>_xlfn.XLOOKUP(drafts_drafters[[#This Row],[drafter_id]],drafters[id],drafters[name])</f>
        <v>Clay Keller</v>
      </c>
    </row>
    <row r="372" spans="1:4" x14ac:dyDescent="0.25">
      <c r="A372" t="s">
        <v>659</v>
      </c>
      <c r="B372" t="str">
        <f>_xlfn.XLOOKUP(drafts_drafters[[#This Row],[draft_id]],drafts[id],drafts[title])</f>
        <v>Billy Wilder</v>
      </c>
      <c r="C372" t="s">
        <v>1133</v>
      </c>
      <c r="D372" t="str">
        <f>_xlfn.XLOOKUP(drafts_drafters[[#This Row],[drafter_id]],drafters[id],drafters[name])</f>
        <v>Oriana Nudo</v>
      </c>
    </row>
    <row r="373" spans="1:4" x14ac:dyDescent="0.25">
      <c r="A373" t="s">
        <v>659</v>
      </c>
      <c r="B373" t="str">
        <f>_xlfn.XLOOKUP(drafts_drafters[[#This Row],[draft_id]],drafts[id],drafts[title])</f>
        <v>Billy Wilder</v>
      </c>
      <c r="C373" t="s">
        <v>1115</v>
      </c>
      <c r="D373" t="str">
        <f>_xlfn.XLOOKUP(drafts_drafters[[#This Row],[drafter_id]],drafters[id],drafters[name])</f>
        <v>Ryan Marker</v>
      </c>
    </row>
    <row r="374" spans="1:4" x14ac:dyDescent="0.25">
      <c r="A374" t="s">
        <v>757</v>
      </c>
      <c r="B374" t="str">
        <f>_xlfn.XLOOKUP(drafts_drafters[[#This Row],[draft_id]],drafts[id],drafts[title])</f>
        <v>Adult Animation</v>
      </c>
      <c r="C374" t="s">
        <v>1111</v>
      </c>
      <c r="D374" t="str">
        <f>_xlfn.XLOOKUP(drafts_drafters[[#This Row],[drafter_id]],drafters[id],drafters[name])</f>
        <v>Harmony Colangelo</v>
      </c>
    </row>
    <row r="375" spans="1:4" x14ac:dyDescent="0.25">
      <c r="A375" t="s">
        <v>757</v>
      </c>
      <c r="B375" t="str">
        <f>_xlfn.XLOOKUP(drafts_drafters[[#This Row],[draft_id]],drafts[id],drafts[title])</f>
        <v>Adult Animation</v>
      </c>
      <c r="C375" t="s">
        <v>983</v>
      </c>
      <c r="D375" t="str">
        <f>_xlfn.XLOOKUP(drafts_drafters[[#This Row],[drafter_id]],drafters[id],drafters[name])</f>
        <v>B.J. Colangelo</v>
      </c>
    </row>
    <row r="376" spans="1:4" x14ac:dyDescent="0.25">
      <c r="A376" t="s">
        <v>34</v>
      </c>
      <c r="B376" t="str">
        <f>_xlfn.XLOOKUP(drafts_drafters[[#This Row],[draft_id]],drafts[id],drafts[title])</f>
        <v>Alien Invasion Mini-Mega</v>
      </c>
      <c r="C376" t="s">
        <v>915</v>
      </c>
      <c r="D376" t="str">
        <f>_xlfn.XLOOKUP(drafts_drafters[[#This Row],[drafter_id]],drafters[id],drafters[name])</f>
        <v>Billy Ray Brewton</v>
      </c>
    </row>
    <row r="377" spans="1:4" x14ac:dyDescent="0.25">
      <c r="A377" t="s">
        <v>34</v>
      </c>
      <c r="B377" t="str">
        <f>_xlfn.XLOOKUP(drafts_drafters[[#This Row],[draft_id]],drafts[id],drafts[title])</f>
        <v>Alien Invasion Mini-Mega</v>
      </c>
      <c r="C377" t="s">
        <v>793</v>
      </c>
      <c r="D377" t="str">
        <f>_xlfn.XLOOKUP(drafts_drafters[[#This Row],[drafter_id]],drafters[id],drafters[name])</f>
        <v>Clarke Wolfe</v>
      </c>
    </row>
    <row r="378" spans="1:4" x14ac:dyDescent="0.25">
      <c r="A378" t="s">
        <v>34</v>
      </c>
      <c r="B378" t="str">
        <f>_xlfn.XLOOKUP(drafts_drafters[[#This Row],[draft_id]],drafts[id],drafts[title])</f>
        <v>Alien Invasion Mini-Mega</v>
      </c>
      <c r="C378" t="s">
        <v>969</v>
      </c>
      <c r="D378" t="str">
        <f>_xlfn.XLOOKUP(drafts_drafters[[#This Row],[drafter_id]],drafters[id],drafters[name])</f>
        <v>Graham Skipper</v>
      </c>
    </row>
    <row r="379" spans="1:4" x14ac:dyDescent="0.25">
      <c r="A379" t="s">
        <v>194</v>
      </c>
      <c r="B379" t="str">
        <f>_xlfn.XLOOKUP(drafts_drafters[[#This Row],[draft_id]],drafts[id],drafts[title])</f>
        <v>Movies About Screenwriters</v>
      </c>
      <c r="C379" t="s">
        <v>901</v>
      </c>
      <c r="D379" t="str">
        <f>_xlfn.XLOOKUP(drafts_drafters[[#This Row],[drafter_id]],drafters[id],drafters[name])</f>
        <v>Jarrod Murray</v>
      </c>
    </row>
    <row r="380" spans="1:4" x14ac:dyDescent="0.25">
      <c r="A380" t="s">
        <v>194</v>
      </c>
      <c r="B380" t="str">
        <f>_xlfn.XLOOKUP(drafts_drafters[[#This Row],[draft_id]],drafts[id],drafts[title])</f>
        <v>Movies About Screenwriters</v>
      </c>
      <c r="C380" t="s">
        <v>999</v>
      </c>
      <c r="D380" t="str">
        <f>_xlfn.XLOOKUP(drafts_drafters[[#This Row],[drafter_id]],drafters[id],drafters[name])</f>
        <v>Evan Dickson</v>
      </c>
    </row>
    <row r="381" spans="1:4" x14ac:dyDescent="0.25">
      <c r="A381" t="s">
        <v>385</v>
      </c>
      <c r="B381" t="str">
        <f>_xlfn.XLOOKUP(drafts_drafters[[#This Row],[draft_id]],drafts[id],drafts[title])</f>
        <v>NASA</v>
      </c>
      <c r="C381" t="s">
        <v>987</v>
      </c>
      <c r="D381" t="str">
        <f>_xlfn.XLOOKUP(drafts_drafters[[#This Row],[drafter_id]],drafters[id],drafters[name])</f>
        <v>Alan Sepinwall</v>
      </c>
    </row>
    <row r="382" spans="1:4" x14ac:dyDescent="0.25">
      <c r="A382" t="s">
        <v>385</v>
      </c>
      <c r="B382" t="str">
        <f>_xlfn.XLOOKUP(drafts_drafters[[#This Row],[draft_id]],drafts[id],drafts[title])</f>
        <v>NASA</v>
      </c>
      <c r="C382" t="s">
        <v>1079</v>
      </c>
      <c r="D382" t="str">
        <f>_xlfn.XLOOKUP(drafts_drafters[[#This Row],[drafter_id]],drafters[id],drafters[name])</f>
        <v>Linda Holmes</v>
      </c>
    </row>
    <row r="383" spans="1:4" x14ac:dyDescent="0.25">
      <c r="A383" t="s">
        <v>264</v>
      </c>
      <c r="B383" t="str">
        <f>_xlfn.XLOOKUP(drafts_drafters[[#This Row],[draft_id]],drafts[id],drafts[title])</f>
        <v>Whoopi Goldberg</v>
      </c>
      <c r="C383" t="s">
        <v>1137</v>
      </c>
      <c r="D383" t="str">
        <f>_xlfn.XLOOKUP(drafts_drafters[[#This Row],[drafter_id]],drafters[id],drafters[name])</f>
        <v>Wynter Mitchell</v>
      </c>
    </row>
    <row r="384" spans="1:4" x14ac:dyDescent="0.25">
      <c r="A384" t="s">
        <v>264</v>
      </c>
      <c r="B384" t="str">
        <f>_xlfn.XLOOKUP(drafts_drafters[[#This Row],[draft_id]],drafts[id],drafts[title])</f>
        <v>Whoopi Goldberg</v>
      </c>
      <c r="C384" t="s">
        <v>885</v>
      </c>
      <c r="D384" t="str">
        <f>_xlfn.XLOOKUP(drafts_drafters[[#This Row],[drafter_id]],drafters[id],drafters[name])</f>
        <v>Guy Branum</v>
      </c>
    </row>
    <row r="385" spans="1:4" x14ac:dyDescent="0.25">
      <c r="A385" t="s">
        <v>564</v>
      </c>
      <c r="B385" t="str">
        <f>_xlfn.XLOOKUP(drafts_drafters[[#This Row],[draft_id]],drafts[id],drafts[title])</f>
        <v>Black Love</v>
      </c>
      <c r="C385" t="s">
        <v>861</v>
      </c>
      <c r="D385" t="str">
        <f>_xlfn.XLOOKUP(drafts_drafters[[#This Row],[drafter_id]],drafters[id],drafters[name])</f>
        <v>Carla Renata</v>
      </c>
    </row>
    <row r="386" spans="1:4" x14ac:dyDescent="0.25">
      <c r="A386" t="s">
        <v>564</v>
      </c>
      <c r="B386" t="str">
        <f>_xlfn.XLOOKUP(drafts_drafters[[#This Row],[draft_id]],drafts[id],drafts[title])</f>
        <v>Black Love</v>
      </c>
      <c r="C386" t="s">
        <v>1173</v>
      </c>
      <c r="D386" t="str">
        <f>_xlfn.XLOOKUP(drafts_drafters[[#This Row],[drafter_id]],drafters[id],drafters[name])</f>
        <v>Angelique Jackson</v>
      </c>
    </row>
    <row r="387" spans="1:4" x14ac:dyDescent="0.25">
      <c r="A387" t="s">
        <v>186</v>
      </c>
      <c r="B387" t="str">
        <f>_xlfn.XLOOKUP(drafts_drafters[[#This Row],[draft_id]],drafts[id],drafts[title])</f>
        <v>Will Smith</v>
      </c>
      <c r="C387" t="s">
        <v>913</v>
      </c>
      <c r="D387" t="str">
        <f>_xlfn.XLOOKUP(drafts_drafters[[#This Row],[drafter_id]],drafters[id],drafters[name])</f>
        <v>Chancellor Agard</v>
      </c>
    </row>
    <row r="388" spans="1:4" x14ac:dyDescent="0.25">
      <c r="A388" t="s">
        <v>186</v>
      </c>
      <c r="B388" t="str">
        <f>_xlfn.XLOOKUP(drafts_drafters[[#This Row],[draft_id]],drafts[id],drafts[title])</f>
        <v>Will Smith</v>
      </c>
      <c r="C388" t="s">
        <v>1075</v>
      </c>
      <c r="D388" t="str">
        <f>_xlfn.XLOOKUP(drafts_drafters[[#This Row],[drafter_id]],drafters[id],drafters[name])</f>
        <v>Derek Lawrence</v>
      </c>
    </row>
    <row r="389" spans="1:4" x14ac:dyDescent="0.25">
      <c r="A389" t="s">
        <v>278</v>
      </c>
      <c r="B389" t="str">
        <f>_xlfn.XLOOKUP(drafts_drafters[[#This Row],[draft_id]],drafts[id],drafts[title])</f>
        <v>Courtroom Movies</v>
      </c>
      <c r="C389" t="s">
        <v>875</v>
      </c>
      <c r="D389" t="str">
        <f>_xlfn.XLOOKUP(drafts_drafters[[#This Row],[drafter_id]],drafters[id],drafters[name])</f>
        <v>Larry Zerner</v>
      </c>
    </row>
    <row r="390" spans="1:4" x14ac:dyDescent="0.25">
      <c r="A390" t="s">
        <v>278</v>
      </c>
      <c r="B390" t="str">
        <f>_xlfn.XLOOKUP(drafts_drafters[[#This Row],[draft_id]],drafts[id],drafts[title])</f>
        <v>Courtroom Movies</v>
      </c>
      <c r="C390" t="s">
        <v>929</v>
      </c>
      <c r="D390" t="str">
        <f>_xlfn.XLOOKUP(drafts_drafters[[#This Row],[drafter_id]],drafters[id],drafters[name])</f>
        <v>Marc Calderaro</v>
      </c>
    </row>
    <row r="391" spans="1:4" x14ac:dyDescent="0.25">
      <c r="A391" t="s">
        <v>118</v>
      </c>
      <c r="B391" t="str">
        <f>_xlfn.XLOOKUP(drafts_drafters[[#This Row],[draft_id]],drafts[id],drafts[title])</f>
        <v>Batman vs. Superman Super Draft</v>
      </c>
      <c r="C391" t="s">
        <v>809</v>
      </c>
      <c r="D391" t="str">
        <f>_xlfn.XLOOKUP(drafts_drafters[[#This Row],[drafter_id]],drafters[id],drafters[name])</f>
        <v>Marc Bernardin</v>
      </c>
    </row>
    <row r="392" spans="1:4" x14ac:dyDescent="0.25">
      <c r="A392" t="s">
        <v>118</v>
      </c>
      <c r="B392" t="str">
        <f>_xlfn.XLOOKUP(drafts_drafters[[#This Row],[draft_id]],drafts[id],drafts[title])</f>
        <v>Batman vs. Superman Super Draft</v>
      </c>
      <c r="C392" t="s">
        <v>793</v>
      </c>
      <c r="D392" t="str">
        <f>_xlfn.XLOOKUP(drafts_drafters[[#This Row],[drafter_id]],drafters[id],drafters[name])</f>
        <v>Clarke Wolfe</v>
      </c>
    </row>
    <row r="393" spans="1:4" x14ac:dyDescent="0.25">
      <c r="A393" t="s">
        <v>118</v>
      </c>
      <c r="B393" t="str">
        <f>_xlfn.XLOOKUP(drafts_drafters[[#This Row],[draft_id]],drafts[id],drafts[title])</f>
        <v>Batman vs. Superman Super Draft</v>
      </c>
      <c r="C393" t="s">
        <v>1027</v>
      </c>
      <c r="D393" t="str">
        <f>_xlfn.XLOOKUP(drafts_drafters[[#This Row],[drafter_id]],drafters[id],drafters[name])</f>
        <v>Devan Coggan</v>
      </c>
    </row>
    <row r="394" spans="1:4" x14ac:dyDescent="0.25">
      <c r="A394" t="s">
        <v>118</v>
      </c>
      <c r="B394" t="str">
        <f>_xlfn.XLOOKUP(drafts_drafters[[#This Row],[draft_id]],drafts[id],drafts[title])</f>
        <v>Batman vs. Superman Super Draft</v>
      </c>
      <c r="C394" t="s">
        <v>1115</v>
      </c>
      <c r="D394" t="str">
        <f>_xlfn.XLOOKUP(drafts_drafters[[#This Row],[drafter_id]],drafters[id],drafters[name])</f>
        <v>Ryan Marker</v>
      </c>
    </row>
    <row r="395" spans="1:4" x14ac:dyDescent="0.25">
      <c r="A395" t="s">
        <v>496</v>
      </c>
      <c r="B395" t="str">
        <f>_xlfn.XLOOKUP(drafts_drafters[[#This Row],[draft_id]],drafts[id],drafts[title])</f>
        <v>Gators &amp; Crocs</v>
      </c>
      <c r="C395" t="s">
        <v>887</v>
      </c>
      <c r="D395" t="str">
        <f>_xlfn.XLOOKUP(drafts_drafters[[#This Row],[drafter_id]],drafters[id],drafters[name])</f>
        <v>David Ian McKendry</v>
      </c>
    </row>
    <row r="396" spans="1:4" x14ac:dyDescent="0.25">
      <c r="A396" t="s">
        <v>496</v>
      </c>
      <c r="B396" t="str">
        <f>_xlfn.XLOOKUP(drafts_drafters[[#This Row],[draft_id]],drafts[id],drafts[title])</f>
        <v>Gators &amp; Crocs</v>
      </c>
      <c r="C396" t="s">
        <v>845</v>
      </c>
      <c r="D396" t="str">
        <f>_xlfn.XLOOKUP(drafts_drafters[[#This Row],[drafter_id]],drafters[id],drafters[name])</f>
        <v>Rebekah McKendry</v>
      </c>
    </row>
    <row r="397" spans="1:4" x14ac:dyDescent="0.25">
      <c r="A397" t="s">
        <v>224</v>
      </c>
      <c r="B397" t="str">
        <f>_xlfn.XLOOKUP(drafts_drafters[[#This Row],[draft_id]],drafts[id],drafts[title])</f>
        <v>Happy Madison Productions</v>
      </c>
      <c r="C397" t="s">
        <v>1055</v>
      </c>
      <c r="D397" t="str">
        <f>_xlfn.XLOOKUP(drafts_drafters[[#This Row],[drafter_id]],drafters[id],drafters[name])</f>
        <v>Alexei Toliopoulos</v>
      </c>
    </row>
    <row r="398" spans="1:4" x14ac:dyDescent="0.25">
      <c r="A398" t="s">
        <v>224</v>
      </c>
      <c r="B398" t="str">
        <f>_xlfn.XLOOKUP(drafts_drafters[[#This Row],[draft_id]],drafts[id],drafts[title])</f>
        <v>Happy Madison Productions</v>
      </c>
      <c r="C398" t="s">
        <v>1191</v>
      </c>
      <c r="D398" t="str">
        <f>_xlfn.XLOOKUP(drafts_drafters[[#This Row],[drafter_id]],drafters[id],drafters[name])</f>
        <v>Cameron James</v>
      </c>
    </row>
    <row r="399" spans="1:4" x14ac:dyDescent="0.25">
      <c r="A399" t="s">
        <v>254</v>
      </c>
      <c r="B399" t="str">
        <f>_xlfn.XLOOKUP(drafts_drafters[[#This Row],[draft_id]],drafts[id],drafts[title])</f>
        <v>2021 Mega Draft</v>
      </c>
      <c r="C399" t="s">
        <v>1133</v>
      </c>
      <c r="D399" t="str">
        <f>_xlfn.XLOOKUP(drafts_drafters[[#This Row],[drafter_id]],drafters[id],drafters[name])</f>
        <v>Oriana Nudo</v>
      </c>
    </row>
    <row r="400" spans="1:4" x14ac:dyDescent="0.25">
      <c r="A400" t="s">
        <v>254</v>
      </c>
      <c r="B400" t="str">
        <f>_xlfn.XLOOKUP(drafts_drafters[[#This Row],[draft_id]],drafts[id],drafts[title])</f>
        <v>2021 Mega Draft</v>
      </c>
      <c r="C400" t="s">
        <v>1009</v>
      </c>
      <c r="D400" t="str">
        <f>_xlfn.XLOOKUP(drafts_drafters[[#This Row],[drafter_id]],drafters[id],drafters[name])</f>
        <v>Drea Clark</v>
      </c>
    </row>
    <row r="401" spans="1:4" x14ac:dyDescent="0.25">
      <c r="A401" t="s">
        <v>254</v>
      </c>
      <c r="B401" t="str">
        <f>_xlfn.XLOOKUP(drafts_drafters[[#This Row],[draft_id]],drafts[id],drafts[title])</f>
        <v>2021 Mega Draft</v>
      </c>
      <c r="C401" t="s">
        <v>915</v>
      </c>
      <c r="D401" t="str">
        <f>_xlfn.XLOOKUP(drafts_drafters[[#This Row],[drafter_id]],drafters[id],drafters[name])</f>
        <v>Billy Ray Brewton</v>
      </c>
    </row>
    <row r="402" spans="1:4" x14ac:dyDescent="0.25">
      <c r="A402" t="s">
        <v>254</v>
      </c>
      <c r="B402" t="str">
        <f>_xlfn.XLOOKUP(drafts_drafters[[#This Row],[draft_id]],drafts[id],drafts[title])</f>
        <v>2021 Mega Draft</v>
      </c>
      <c r="C402" t="s">
        <v>1237</v>
      </c>
      <c r="D402" t="str">
        <f>_xlfn.XLOOKUP(drafts_drafters[[#This Row],[drafter_id]],drafters[id],drafters[name])</f>
        <v>Clay Keller</v>
      </c>
    </row>
    <row r="403" spans="1:4" x14ac:dyDescent="0.25">
      <c r="A403" t="s">
        <v>657</v>
      </c>
      <c r="B403" t="str">
        <f>_xlfn.XLOOKUP(drafts_drafters[[#This Row],[draft_id]],drafts[id],drafts[title])</f>
        <v>21st Century Female Action</v>
      </c>
      <c r="C403" t="s">
        <v>823</v>
      </c>
      <c r="D403" t="str">
        <f>_xlfn.XLOOKUP(drafts_drafters[[#This Row],[drafter_id]],drafters[id],drafters[name])</f>
        <v>Anna Bogutskaya</v>
      </c>
    </row>
    <row r="404" spans="1:4" x14ac:dyDescent="0.25">
      <c r="A404" t="s">
        <v>657</v>
      </c>
      <c r="B404" t="str">
        <f>_xlfn.XLOOKUP(drafts_drafters[[#This Row],[draft_id]],drafts[id],drafts[title])</f>
        <v>21st Century Female Action</v>
      </c>
      <c r="C404" t="s">
        <v>833</v>
      </c>
      <c r="D404" t="str">
        <f>_xlfn.XLOOKUP(drafts_drafters[[#This Row],[drafter_id]],drafters[id],drafters[name])</f>
        <v>Jordan Crucchiola</v>
      </c>
    </row>
    <row r="405" spans="1:4" x14ac:dyDescent="0.25">
      <c r="A405" t="s">
        <v>578</v>
      </c>
      <c r="B405" t="str">
        <f>_xlfn.XLOOKUP(drafts_drafters[[#This Row],[draft_id]],drafts[id],drafts[title])</f>
        <v>Penelope Spheeris</v>
      </c>
      <c r="C405" t="s">
        <v>785</v>
      </c>
      <c r="D405" t="str">
        <f>_xlfn.XLOOKUP(drafts_drafters[[#This Row],[drafter_id]],drafters[id],drafters[name])</f>
        <v>Simon Abrams</v>
      </c>
    </row>
    <row r="406" spans="1:4" x14ac:dyDescent="0.25">
      <c r="A406" t="s">
        <v>578</v>
      </c>
      <c r="B406" t="str">
        <f>_xlfn.XLOOKUP(drafts_drafters[[#This Row],[draft_id]],drafts[id],drafts[title])</f>
        <v>Penelope Spheeris</v>
      </c>
      <c r="C406" t="s">
        <v>1009</v>
      </c>
      <c r="D406" t="str">
        <f>_xlfn.XLOOKUP(drafts_drafters[[#This Row],[drafter_id]],drafters[id],drafters[name])</f>
        <v>Drea Clark</v>
      </c>
    </row>
    <row r="407" spans="1:4" x14ac:dyDescent="0.25">
      <c r="A407" t="s">
        <v>558</v>
      </c>
      <c r="B407" t="str">
        <f>_xlfn.XLOOKUP(drafts_drafters[[#This Row],[draft_id]],drafts[id],drafts[title])</f>
        <v>Ray Harryhausen</v>
      </c>
      <c r="C407" t="s">
        <v>835</v>
      </c>
      <c r="D407" t="str">
        <f>_xlfn.XLOOKUP(drafts_drafters[[#This Row],[drafter_id]],drafters[id],drafters[name])</f>
        <v>Frank Dietz</v>
      </c>
    </row>
    <row r="408" spans="1:4" x14ac:dyDescent="0.25">
      <c r="A408" t="s">
        <v>558</v>
      </c>
      <c r="B408" t="str">
        <f>_xlfn.XLOOKUP(drafts_drafters[[#This Row],[draft_id]],drafts[id],drafts[title])</f>
        <v>Ray Harryhausen</v>
      </c>
      <c r="C408" t="s">
        <v>865</v>
      </c>
      <c r="D408" t="str">
        <f>_xlfn.XLOOKUP(drafts_drafters[[#This Row],[drafter_id]],drafters[id],drafters[name])</f>
        <v>Frank H. Woodward</v>
      </c>
    </row>
    <row r="409" spans="1:4" x14ac:dyDescent="0.25">
      <c r="A409" t="s">
        <v>363</v>
      </c>
      <c r="B409" t="str">
        <f>_xlfn.XLOOKUP(drafts_drafters[[#This Row],[draft_id]],drafts[id],drafts[title])</f>
        <v>M. Night Shyamalan Super Draft</v>
      </c>
      <c r="C409" t="s">
        <v>991</v>
      </c>
      <c r="D409" t="str">
        <f>_xlfn.XLOOKUP(drafts_drafters[[#This Row],[drafter_id]],drafters[id],drafters[name])</f>
        <v>Jonathan Baker</v>
      </c>
    </row>
    <row r="410" spans="1:4" x14ac:dyDescent="0.25">
      <c r="A410" t="s">
        <v>363</v>
      </c>
      <c r="B410" t="str">
        <f>_xlfn.XLOOKUP(drafts_drafters[[#This Row],[draft_id]],drafts[id],drafts[title])</f>
        <v>M. Night Shyamalan Super Draft</v>
      </c>
      <c r="C410" t="s">
        <v>1169</v>
      </c>
      <c r="D410" t="str">
        <f>_xlfn.XLOOKUP(drafts_drafters[[#This Row],[drafter_id]],drafters[id],drafters[name])</f>
        <v>Bryan Woods</v>
      </c>
    </row>
    <row r="411" spans="1:4" x14ac:dyDescent="0.25">
      <c r="A411" t="s">
        <v>363</v>
      </c>
      <c r="B411" t="str">
        <f>_xlfn.XLOOKUP(drafts_drafters[[#This Row],[draft_id]],drafts[id],drafts[title])</f>
        <v>M. Night Shyamalan Super Draft</v>
      </c>
      <c r="C411" t="s">
        <v>1160</v>
      </c>
      <c r="D411" t="str">
        <f>_xlfn.XLOOKUP(drafts_drafters[[#This Row],[drafter_id]],drafters[id],drafters[name])</f>
        <v>Scott Beck</v>
      </c>
    </row>
    <row r="412" spans="1:4" x14ac:dyDescent="0.25">
      <c r="A412" t="s">
        <v>363</v>
      </c>
      <c r="B412" t="str">
        <f>_xlfn.XLOOKUP(drafts_drafters[[#This Row],[draft_id]],drafts[id],drafts[title])</f>
        <v>M. Night Shyamalan Super Draft</v>
      </c>
      <c r="C412" t="s">
        <v>1131</v>
      </c>
      <c r="D412" t="str">
        <f>_xlfn.XLOOKUP(drafts_drafters[[#This Row],[drafter_id]],drafters[id],drafters[name])</f>
        <v>Josh Baker</v>
      </c>
    </row>
    <row r="413" spans="1:4" x14ac:dyDescent="0.25">
      <c r="A413" t="s">
        <v>308</v>
      </c>
      <c r="B413" t="str">
        <f>_xlfn.XLOOKUP(drafts_drafters[[#This Row],[draft_id]],drafts[id],drafts[title])</f>
        <v>Orson Welles</v>
      </c>
      <c r="C413" t="s">
        <v>1177</v>
      </c>
      <c r="D413" t="str">
        <f>_xlfn.XLOOKUP(drafts_drafters[[#This Row],[drafter_id]],drafters[id],drafters[name])</f>
        <v>Darren Franich</v>
      </c>
    </row>
    <row r="414" spans="1:4" x14ac:dyDescent="0.25">
      <c r="A414" t="s">
        <v>308</v>
      </c>
      <c r="B414" t="str">
        <f>_xlfn.XLOOKUP(drafts_drafters[[#This Row],[draft_id]],drafts[id],drafts[title])</f>
        <v>Orson Welles</v>
      </c>
      <c r="C414" t="s">
        <v>789</v>
      </c>
      <c r="D414" t="str">
        <f>_xlfn.XLOOKUP(drafts_drafters[[#This Row],[drafter_id]],drafters[id],drafters[name])</f>
        <v>Bryan Cogman</v>
      </c>
    </row>
    <row r="415" spans="1:4" x14ac:dyDescent="0.25">
      <c r="A415" t="s">
        <v>298</v>
      </c>
      <c r="B415" t="str">
        <f>_xlfn.XLOOKUP(drafts_drafters[[#This Row],[draft_id]],drafts[id],drafts[title])</f>
        <v>Space Horror</v>
      </c>
      <c r="C415" t="s">
        <v>969</v>
      </c>
      <c r="D415" t="str">
        <f>_xlfn.XLOOKUP(drafts_drafters[[#This Row],[drafter_id]],drafters[id],drafters[name])</f>
        <v>Graham Skipper</v>
      </c>
    </row>
    <row r="416" spans="1:4" x14ac:dyDescent="0.25">
      <c r="A416" t="s">
        <v>298</v>
      </c>
      <c r="B416" t="str">
        <f>_xlfn.XLOOKUP(drafts_drafters[[#This Row],[draft_id]],drafts[id],drafts[title])</f>
        <v>Space Horror</v>
      </c>
      <c r="C416" t="s">
        <v>1121</v>
      </c>
      <c r="D416" t="str">
        <f>_xlfn.XLOOKUP(drafts_drafters[[#This Row],[drafter_id]],drafters[id],drafters[name])</f>
        <v>Jenelle Riley</v>
      </c>
    </row>
    <row r="417" spans="1:4" x14ac:dyDescent="0.25">
      <c r="A417" t="s">
        <v>256</v>
      </c>
      <c r="B417" t="str">
        <f>_xlfn.XLOOKUP(drafts_drafters[[#This Row],[draft_id]],drafts[id],drafts[title])</f>
        <v>'70s Sports</v>
      </c>
      <c r="C417" t="s">
        <v>987</v>
      </c>
      <c r="D417" t="str">
        <f>_xlfn.XLOOKUP(drafts_drafters[[#This Row],[drafter_id]],drafters[id],drafters[name])</f>
        <v>Alan Sepinwall</v>
      </c>
    </row>
    <row r="418" spans="1:4" x14ac:dyDescent="0.25">
      <c r="A418" t="s">
        <v>256</v>
      </c>
      <c r="B418" t="str">
        <f>_xlfn.XLOOKUP(drafts_drafters[[#This Row],[draft_id]],drafts[id],drafts[title])</f>
        <v>'70s Sports</v>
      </c>
      <c r="C418" t="s">
        <v>1193</v>
      </c>
      <c r="D418" t="str">
        <f>_xlfn.XLOOKUP(drafts_drafters[[#This Row],[drafter_id]],drafters[id],drafters[name])</f>
        <v>Daniel Fienberg</v>
      </c>
    </row>
    <row r="419" spans="1:4" x14ac:dyDescent="0.25">
      <c r="A419" t="s">
        <v>377</v>
      </c>
      <c r="B419" t="str">
        <f>_xlfn.XLOOKUP(drafts_drafters[[#This Row],[draft_id]],drafts[id],drafts[title])</f>
        <v>Dance</v>
      </c>
      <c r="C419" t="s">
        <v>797</v>
      </c>
      <c r="D419" t="str">
        <f>_xlfn.XLOOKUP(drafts_drafters[[#This Row],[drafter_id]],drafters[id],drafters[name])</f>
        <v>William Bibbiani</v>
      </c>
    </row>
    <row r="420" spans="1:4" x14ac:dyDescent="0.25">
      <c r="A420" t="s">
        <v>377</v>
      </c>
      <c r="B420" t="str">
        <f>_xlfn.XLOOKUP(drafts_drafters[[#This Row],[draft_id]],drafts[id],drafts[title])</f>
        <v>Dance</v>
      </c>
      <c r="C420" t="s">
        <v>1033</v>
      </c>
      <c r="D420" t="str">
        <f>_xlfn.XLOOKUP(drafts_drafters[[#This Row],[drafter_id]],drafters[id],drafters[name])</f>
        <v>Liz Shannon Miller</v>
      </c>
    </row>
    <row r="421" spans="1:4" x14ac:dyDescent="0.25">
      <c r="A421" t="s">
        <v>705</v>
      </c>
      <c r="B421" t="str">
        <f>_xlfn.XLOOKUP(drafts_drafters[[#This Row],[draft_id]],drafts[id],drafts[title])</f>
        <v>1997 Mini-Mega</v>
      </c>
      <c r="C421" t="s">
        <v>1237</v>
      </c>
      <c r="D421" t="str">
        <f>_xlfn.XLOOKUP(drafts_drafters[[#This Row],[drafter_id]],drafters[id],drafters[name])</f>
        <v>Clay Keller</v>
      </c>
    </row>
    <row r="422" spans="1:4" x14ac:dyDescent="0.25">
      <c r="A422" t="s">
        <v>705</v>
      </c>
      <c r="B422" t="str">
        <f>_xlfn.XLOOKUP(drafts_drafters[[#This Row],[draft_id]],drafts[id],drafts[title])</f>
        <v>1997 Mini-Mega</v>
      </c>
      <c r="C422" t="s">
        <v>1137</v>
      </c>
      <c r="D422" t="str">
        <f>_xlfn.XLOOKUP(drafts_drafters[[#This Row],[drafter_id]],drafters[id],drafters[name])</f>
        <v>Wynter Mitchell</v>
      </c>
    </row>
    <row r="423" spans="1:4" x14ac:dyDescent="0.25">
      <c r="A423" t="s">
        <v>705</v>
      </c>
      <c r="B423" t="str">
        <f>_xlfn.XLOOKUP(drafts_drafters[[#This Row],[draft_id]],drafts[id],drafts[title])</f>
        <v>1997 Mini-Mega</v>
      </c>
      <c r="C423" t="s">
        <v>1181</v>
      </c>
      <c r="D423" t="str">
        <f>_xlfn.XLOOKUP(drafts_drafters[[#This Row],[drafter_id]],drafters[id],drafters[name])</f>
        <v>Kristy Puchko</v>
      </c>
    </row>
    <row r="424" spans="1:4" x14ac:dyDescent="0.25">
      <c r="A424" t="s">
        <v>705</v>
      </c>
      <c r="B424" t="str">
        <f>_xlfn.XLOOKUP(drafts_drafters[[#This Row],[draft_id]],drafts[id],drafts[title])</f>
        <v>1997 Mini-Mega</v>
      </c>
      <c r="C424" t="s">
        <v>1095</v>
      </c>
      <c r="D424" t="str">
        <f>_xlfn.XLOOKUP(drafts_drafters[[#This Row],[drafter_id]],drafters[id],drafters[name])</f>
        <v>Katey Rich</v>
      </c>
    </row>
    <row r="425" spans="1:4" x14ac:dyDescent="0.25">
      <c r="A425" t="s">
        <v>150</v>
      </c>
      <c r="B425" t="str">
        <f>_xlfn.XLOOKUP(drafts_drafters[[#This Row],[draft_id]],drafts[id],drafts[title])</f>
        <v>Hotels &amp; Motels</v>
      </c>
      <c r="C425" t="s">
        <v>905</v>
      </c>
      <c r="D425" t="str">
        <f>_xlfn.XLOOKUP(drafts_drafters[[#This Row],[drafter_id]],drafters[id],drafters[name])</f>
        <v>Phil Iscove</v>
      </c>
    </row>
    <row r="426" spans="1:4" x14ac:dyDescent="0.25">
      <c r="A426" t="s">
        <v>150</v>
      </c>
      <c r="B426" t="str">
        <f>_xlfn.XLOOKUP(drafts_drafters[[#This Row],[draft_id]],drafts[id],drafts[title])</f>
        <v>Hotels &amp; Motels</v>
      </c>
      <c r="C426" t="s">
        <v>825</v>
      </c>
      <c r="D426" t="str">
        <f>_xlfn.XLOOKUP(drafts_drafters[[#This Row],[drafter_id]],drafters[id],drafters[name])</f>
        <v>Kenny Neibart</v>
      </c>
    </row>
    <row r="427" spans="1:4" x14ac:dyDescent="0.25">
      <c r="A427" t="s">
        <v>735</v>
      </c>
      <c r="B427" t="str">
        <f>_xlfn.XLOOKUP(drafts_drafters[[#This Row],[draft_id]],drafts[id],drafts[title])</f>
        <v>John Waters</v>
      </c>
      <c r="C427" t="s">
        <v>1241</v>
      </c>
      <c r="D427" t="str">
        <f>_xlfn.XLOOKUP(drafts_drafters[[#This Row],[drafter_id]],drafters[id],drafters[name])</f>
        <v>Jason Shawhan</v>
      </c>
    </row>
    <row r="428" spans="1:4" x14ac:dyDescent="0.25">
      <c r="A428" t="s">
        <v>735</v>
      </c>
      <c r="B428" t="str">
        <f>_xlfn.XLOOKUP(drafts_drafters[[#This Row],[draft_id]],drafts[id],drafts[title])</f>
        <v>John Waters</v>
      </c>
      <c r="C428" t="s">
        <v>915</v>
      </c>
      <c r="D428" t="str">
        <f>_xlfn.XLOOKUP(drafts_drafters[[#This Row],[drafter_id]],drafters[id],drafters[name])</f>
        <v>Billy Ray Brewton</v>
      </c>
    </row>
    <row r="429" spans="1:4" x14ac:dyDescent="0.25">
      <c r="A429" t="s">
        <v>500</v>
      </c>
      <c r="B429" t="str">
        <f>_xlfn.XLOOKUP(drafts_drafters[[#This Row],[draft_id]],drafts[id],drafts[title])</f>
        <v>'90s Directorial Debuts</v>
      </c>
      <c r="C429" t="s">
        <v>867</v>
      </c>
      <c r="D429" t="str">
        <f>_xlfn.XLOOKUP(drafts_drafters[[#This Row],[drafter_id]],drafters[id],drafters[name])</f>
        <v>Mark Harris</v>
      </c>
    </row>
    <row r="430" spans="1:4" x14ac:dyDescent="0.25">
      <c r="A430" t="s">
        <v>500</v>
      </c>
      <c r="B430" t="str">
        <f>_xlfn.XLOOKUP(drafts_drafters[[#This Row],[draft_id]],drafts[id],drafts[title])</f>
        <v>'90s Directorial Debuts</v>
      </c>
      <c r="C430" t="s">
        <v>781</v>
      </c>
      <c r="D430" t="str">
        <f>_xlfn.XLOOKUP(drafts_drafters[[#This Row],[drafter_id]],drafters[id],drafters[name])</f>
        <v>Adam B. Vary</v>
      </c>
    </row>
    <row r="431" spans="1:4" x14ac:dyDescent="0.25">
      <c r="A431" t="s">
        <v>340</v>
      </c>
      <c r="B431" t="str">
        <f>_xlfn.XLOOKUP(drafts_drafters[[#This Row],[draft_id]],drafts[id],drafts[title])</f>
        <v>F Cinemascore Super Draft</v>
      </c>
      <c r="C431" t="s">
        <v>957</v>
      </c>
      <c r="D431" t="str">
        <f>_xlfn.XLOOKUP(drafts_drafters[[#This Row],[drafter_id]],drafters[id],drafters[name])</f>
        <v>Chris Feil</v>
      </c>
    </row>
    <row r="432" spans="1:4" x14ac:dyDescent="0.25">
      <c r="A432" t="s">
        <v>340</v>
      </c>
      <c r="B432" t="str">
        <f>_xlfn.XLOOKUP(drafts_drafters[[#This Row],[draft_id]],drafts[id],drafts[title])</f>
        <v>F Cinemascore Super Draft</v>
      </c>
      <c r="C432" t="s">
        <v>1213</v>
      </c>
      <c r="D432" t="str">
        <f>_xlfn.XLOOKUP(drafts_drafters[[#This Row],[drafter_id]],drafters[id],drafters[name])</f>
        <v>Gavin Mevius</v>
      </c>
    </row>
    <row r="433" spans="1:4" x14ac:dyDescent="0.25">
      <c r="A433" t="s">
        <v>340</v>
      </c>
      <c r="B433" t="str">
        <f>_xlfn.XLOOKUP(drafts_drafters[[#This Row],[draft_id]],drafts[id],drafts[title])</f>
        <v>F Cinemascore Super Draft</v>
      </c>
      <c r="C433" t="s">
        <v>1069</v>
      </c>
      <c r="D433" t="str">
        <f>_xlfn.XLOOKUP(drafts_drafters[[#This Row],[drafter_id]],drafters[id],drafters[name])</f>
        <v>Luis Rendon</v>
      </c>
    </row>
    <row r="434" spans="1:4" x14ac:dyDescent="0.25">
      <c r="A434" t="s">
        <v>340</v>
      </c>
      <c r="B434" t="str">
        <f>_xlfn.XLOOKUP(drafts_drafters[[#This Row],[draft_id]],drafts[id],drafts[title])</f>
        <v>F Cinemascore Super Draft</v>
      </c>
      <c r="C434" t="s">
        <v>799</v>
      </c>
      <c r="D434" t="str">
        <f>_xlfn.XLOOKUP(drafts_drafters[[#This Row],[drafter_id]],drafters[id],drafters[name])</f>
        <v>Joe Reid</v>
      </c>
    </row>
    <row r="435" spans="1:4" x14ac:dyDescent="0.25">
      <c r="A435" t="s">
        <v>711</v>
      </c>
      <c r="B435" t="str">
        <f>_xlfn.XLOOKUP(drafts_drafters[[#This Row],[draft_id]],drafts[id],drafts[title])</f>
        <v>Ryan Gosling</v>
      </c>
      <c r="C435" t="s">
        <v>833</v>
      </c>
      <c r="D435" t="str">
        <f>_xlfn.XLOOKUP(drafts_drafters[[#This Row],[drafter_id]],drafters[id],drafters[name])</f>
        <v>Jordan Crucchiola</v>
      </c>
    </row>
    <row r="436" spans="1:4" x14ac:dyDescent="0.25">
      <c r="A436" t="s">
        <v>711</v>
      </c>
      <c r="B436" t="str">
        <f>_xlfn.XLOOKUP(drafts_drafters[[#This Row],[draft_id]],drafts[id],drafts[title])</f>
        <v>Ryan Gosling</v>
      </c>
      <c r="C436" t="s">
        <v>1221</v>
      </c>
      <c r="D436" t="str">
        <f>_xlfn.XLOOKUP(drafts_drafters[[#This Row],[drafter_id]],drafters[id],drafters[name])</f>
        <v>Roxana Hadadi</v>
      </c>
    </row>
    <row r="437" spans="1:4" x14ac:dyDescent="0.25">
      <c r="A437" t="s">
        <v>743</v>
      </c>
      <c r="B437" t="str">
        <f>_xlfn.XLOOKUP(drafts_drafters[[#This Row],[draft_id]],drafts[id],drafts[title])</f>
        <v>"Retired" Soderbergh Super Draft</v>
      </c>
      <c r="C437" t="s">
        <v>1093</v>
      </c>
      <c r="D437" t="str">
        <f>_xlfn.XLOOKUP(drafts_drafters[[#This Row],[drafter_id]],drafters[id],drafters[name])</f>
        <v>Brian Duffield</v>
      </c>
    </row>
    <row r="438" spans="1:4" x14ac:dyDescent="0.25">
      <c r="A438" t="s">
        <v>743</v>
      </c>
      <c r="B438" t="str">
        <f>_xlfn.XLOOKUP(drafts_drafters[[#This Row],[draft_id]],drafts[id],drafts[title])</f>
        <v>"Retired" Soderbergh Super Draft</v>
      </c>
      <c r="C438" t="s">
        <v>1017</v>
      </c>
      <c r="D438" t="str">
        <f>_xlfn.XLOOKUP(drafts_drafters[[#This Row],[drafter_id]],drafters[id],drafters[name])</f>
        <v>Thomas Grabinski</v>
      </c>
    </row>
    <row r="439" spans="1:4" x14ac:dyDescent="0.25">
      <c r="A439" t="s">
        <v>348</v>
      </c>
      <c r="B439" t="str">
        <f>_xlfn.XLOOKUP(drafts_drafters[[#This Row],[draft_id]],drafts[id],drafts[title])</f>
        <v>X / NC-17 / Unrated</v>
      </c>
      <c r="C439" t="s">
        <v>1035</v>
      </c>
      <c r="D439" t="str">
        <f>_xlfn.XLOOKUP(drafts_drafters[[#This Row],[drafter_id]],drafters[id],drafters[name])</f>
        <v>Kate Hagen</v>
      </c>
    </row>
    <row r="440" spans="1:4" x14ac:dyDescent="0.25">
      <c r="A440" t="s">
        <v>348</v>
      </c>
      <c r="B440" t="str">
        <f>_xlfn.XLOOKUP(drafts_drafters[[#This Row],[draft_id]],drafts[id],drafts[title])</f>
        <v>X / NC-17 / Unrated</v>
      </c>
      <c r="C440" t="s">
        <v>1051</v>
      </c>
      <c r="D440" t="str">
        <f>_xlfn.XLOOKUP(drafts_drafters[[#This Row],[drafter_id]],drafters[id],drafters[name])</f>
        <v>Drew McWeeny</v>
      </c>
    </row>
    <row r="441" spans="1:4" x14ac:dyDescent="0.25">
      <c r="A441" t="s">
        <v>461</v>
      </c>
      <c r="B441" t="str">
        <f>_xlfn.XLOOKUP(drafts_drafters[[#This Row],[draft_id]],drafts[id],drafts[title])</f>
        <v>The Beatles</v>
      </c>
      <c r="C441" t="s">
        <v>789</v>
      </c>
      <c r="D441" t="str">
        <f>_xlfn.XLOOKUP(drafts_drafters[[#This Row],[drafter_id]],drafters[id],drafters[name])</f>
        <v>Bryan Cogman</v>
      </c>
    </row>
    <row r="442" spans="1:4" x14ac:dyDescent="0.25">
      <c r="A442" t="s">
        <v>461</v>
      </c>
      <c r="B442" t="str">
        <f>_xlfn.XLOOKUP(drafts_drafters[[#This Row],[draft_id]],drafts[id],drafts[title])</f>
        <v>The Beatles</v>
      </c>
      <c r="C442" t="s">
        <v>899</v>
      </c>
      <c r="D442" t="str">
        <f>_xlfn.XLOOKUP(drafts_drafters[[#This Row],[drafter_id]],drafters[id],drafters[name])</f>
        <v>John Bradley</v>
      </c>
    </row>
    <row r="443" spans="1:4" x14ac:dyDescent="0.25">
      <c r="A443" t="s">
        <v>703</v>
      </c>
      <c r="B443" t="str">
        <f>_xlfn.XLOOKUP(drafts_drafters[[#This Row],[draft_id]],drafts[id],drafts[title])</f>
        <v>Hallmark Christmas Mini-Mega</v>
      </c>
      <c r="C443" t="s">
        <v>985</v>
      </c>
      <c r="D443" t="str">
        <f>_xlfn.XLOOKUP(drafts_drafters[[#This Row],[drafter_id]],drafters[id],drafters[name])</f>
        <v>Alonso Duralde</v>
      </c>
    </row>
    <row r="444" spans="1:4" x14ac:dyDescent="0.25">
      <c r="A444" t="s">
        <v>703</v>
      </c>
      <c r="B444" t="str">
        <f>_xlfn.XLOOKUP(drafts_drafters[[#This Row],[draft_id]],drafts[id],drafts[title])</f>
        <v>Hallmark Christmas Mini-Mega</v>
      </c>
      <c r="C444" t="s">
        <v>1179</v>
      </c>
      <c r="D444" t="str">
        <f>_xlfn.XLOOKUP(drafts_drafters[[#This Row],[drafter_id]],drafters[id],drafters[name])</f>
        <v>Dory Benford</v>
      </c>
    </row>
    <row r="445" spans="1:4" x14ac:dyDescent="0.25">
      <c r="A445" t="s">
        <v>703</v>
      </c>
      <c r="B445" t="str">
        <f>_xlfn.XLOOKUP(drafts_drafters[[#This Row],[draft_id]],drafts[id],drafts[title])</f>
        <v>Hallmark Christmas Mini-Mega</v>
      </c>
      <c r="C445" t="s">
        <v>1101</v>
      </c>
      <c r="D445" t="str">
        <f>_xlfn.XLOOKUP(drafts_drafters[[#This Row],[drafter_id]],drafters[id],drafters[name])</f>
        <v>Rachel Wagner</v>
      </c>
    </row>
    <row r="446" spans="1:4" x14ac:dyDescent="0.25">
      <c r="A446" t="s">
        <v>703</v>
      </c>
      <c r="B446" t="str">
        <f>_xlfn.XLOOKUP(drafts_drafters[[#This Row],[draft_id]],drafts[id],drafts[title])</f>
        <v>Hallmark Christmas Mini-Mega</v>
      </c>
      <c r="C446" t="s">
        <v>1005</v>
      </c>
      <c r="D446" t="str">
        <f>_xlfn.XLOOKUP(drafts_drafters[[#This Row],[drafter_id]],drafters[id],drafters[name])</f>
        <v>Daniel Thompson</v>
      </c>
    </row>
    <row r="447" spans="1:4" x14ac:dyDescent="0.25">
      <c r="A447" t="s">
        <v>169</v>
      </c>
      <c r="B447" t="str">
        <f>_xlfn.XLOOKUP(drafts_drafters[[#This Row],[draft_id]],drafts[id],drafts[title])</f>
        <v>Agatha Christie</v>
      </c>
      <c r="C447" t="s">
        <v>883</v>
      </c>
      <c r="D447" t="str">
        <f>_xlfn.XLOOKUP(drafts_drafters[[#This Row],[drafter_id]],drafters[id],drafters[name])</f>
        <v>Joanna Robinson</v>
      </c>
    </row>
    <row r="448" spans="1:4" x14ac:dyDescent="0.25">
      <c r="A448" t="s">
        <v>169</v>
      </c>
      <c r="B448" t="str">
        <f>_xlfn.XLOOKUP(drafts_drafters[[#This Row],[draft_id]],drafts[id],drafts[title])</f>
        <v>Agatha Christie</v>
      </c>
      <c r="C448" t="s">
        <v>789</v>
      </c>
      <c r="D448" t="str">
        <f>_xlfn.XLOOKUP(drafts_drafters[[#This Row],[drafter_id]],drafters[id],drafters[name])</f>
        <v>Bryan Cogman</v>
      </c>
    </row>
    <row r="449" spans="1:4" x14ac:dyDescent="0.25">
      <c r="A449" t="s">
        <v>625</v>
      </c>
      <c r="B449" t="str">
        <f>_xlfn.XLOOKUP(drafts_drafters[[#This Row],[draft_id]],drafts[id],drafts[title])</f>
        <v>Denzel Washington Mini-Mega</v>
      </c>
      <c r="C449" t="s">
        <v>809</v>
      </c>
      <c r="D449" t="str">
        <f>_xlfn.XLOOKUP(drafts_drafters[[#This Row],[drafter_id]],drafters[id],drafters[name])</f>
        <v>Marc Bernardin</v>
      </c>
    </row>
    <row r="450" spans="1:4" x14ac:dyDescent="0.25">
      <c r="A450" t="s">
        <v>625</v>
      </c>
      <c r="B450" t="str">
        <f>_xlfn.XLOOKUP(drafts_drafters[[#This Row],[draft_id]],drafts[id],drafts[title])</f>
        <v>Denzel Washington Mini-Mega</v>
      </c>
      <c r="C450" t="s">
        <v>1049</v>
      </c>
      <c r="D450" t="str">
        <f>_xlfn.XLOOKUP(drafts_drafters[[#This Row],[drafter_id]],drafters[id],drafters[name])</f>
        <v>Jacqueline Coley</v>
      </c>
    </row>
    <row r="451" spans="1:4" x14ac:dyDescent="0.25">
      <c r="A451" t="s">
        <v>625</v>
      </c>
      <c r="B451" t="str">
        <f>_xlfn.XLOOKUP(drafts_drafters[[#This Row],[draft_id]],drafts[id],drafts[title])</f>
        <v>Denzel Washington Mini-Mega</v>
      </c>
      <c r="C451" t="s">
        <v>783</v>
      </c>
      <c r="D451" t="str">
        <f>_xlfn.XLOOKUP(drafts_drafters[[#This Row],[drafter_id]],drafters[id],drafters[name])</f>
        <v>Kevin Avery</v>
      </c>
    </row>
    <row r="452" spans="1:4" x14ac:dyDescent="0.25">
      <c r="A452" t="s">
        <v>731</v>
      </c>
      <c r="B452" t="str">
        <f>_xlfn.XLOOKUP(drafts_drafters[[#This Row],[draft_id]],drafts[id],drafts[title])</f>
        <v>Directors' Final Films</v>
      </c>
      <c r="C452" t="s">
        <v>951</v>
      </c>
      <c r="D452" t="str">
        <f>_xlfn.XLOOKUP(drafts_drafters[[#This Row],[drafter_id]],drafters[id],drafters[name])</f>
        <v>Maureen Lee Lenker</v>
      </c>
    </row>
    <row r="453" spans="1:4" x14ac:dyDescent="0.25">
      <c r="A453" t="s">
        <v>731</v>
      </c>
      <c r="B453" t="str">
        <f>_xlfn.XLOOKUP(drafts_drafters[[#This Row],[draft_id]],drafts[id],drafts[title])</f>
        <v>Directors' Final Films</v>
      </c>
      <c r="C453" t="s">
        <v>1133</v>
      </c>
      <c r="D453" t="str">
        <f>_xlfn.XLOOKUP(drafts_drafters[[#This Row],[drafter_id]],drafters[id],drafters[name])</f>
        <v>Oriana Nudo</v>
      </c>
    </row>
    <row r="454" spans="1:4" x14ac:dyDescent="0.25">
      <c r="A454" t="s">
        <v>306</v>
      </c>
      <c r="B454" t="str">
        <f>_xlfn.XLOOKUP(drafts_drafters[[#This Row],[draft_id]],drafts[id],drafts[title])</f>
        <v>Sam Peckinpah</v>
      </c>
      <c r="C454" t="s">
        <v>1143</v>
      </c>
      <c r="D454" t="str">
        <f>_xlfn.XLOOKUP(drafts_drafters[[#This Row],[drafter_id]],drafters[id],drafters[name])</f>
        <v>Scott Reynolds</v>
      </c>
    </row>
    <row r="455" spans="1:4" x14ac:dyDescent="0.25">
      <c r="A455" t="s">
        <v>306</v>
      </c>
      <c r="B455" t="str">
        <f>_xlfn.XLOOKUP(drafts_drafters[[#This Row],[draft_id]],drafts[id],drafts[title])</f>
        <v>Sam Peckinpah</v>
      </c>
      <c r="C455" t="s">
        <v>817</v>
      </c>
      <c r="D455" t="str">
        <f>_xlfn.XLOOKUP(drafts_drafters[[#This Row],[drafter_id]],drafters[id],drafters[name])</f>
        <v>Blake Masters</v>
      </c>
    </row>
    <row r="456" spans="1:4" x14ac:dyDescent="0.25">
      <c r="A456" t="s">
        <v>19</v>
      </c>
      <c r="B456" t="str">
        <f>_xlfn.XLOOKUP(drafts_drafters[[#This Row],[draft_id]],drafts[id],drafts[title])</f>
        <v>Agnès Varda</v>
      </c>
      <c r="C456" t="s">
        <v>1166</v>
      </c>
      <c r="D456" t="str">
        <f>_xlfn.XLOOKUP(drafts_drafters[[#This Row],[drafter_id]],drafters[id],drafters[name])</f>
        <v>Lucé Tomlin-Brenner</v>
      </c>
    </row>
    <row r="457" spans="1:4" x14ac:dyDescent="0.25">
      <c r="A457" t="s">
        <v>19</v>
      </c>
      <c r="B457" t="str">
        <f>_xlfn.XLOOKUP(drafts_drafters[[#This Row],[draft_id]],drafts[id],drafts[title])</f>
        <v>Agnès Varda</v>
      </c>
      <c r="C457" t="s">
        <v>1115</v>
      </c>
      <c r="D457" t="str">
        <f>_xlfn.XLOOKUP(drafts_drafters[[#This Row],[drafter_id]],drafters[id],drafters[name])</f>
        <v>Ryan Marker</v>
      </c>
    </row>
    <row r="458" spans="1:4" x14ac:dyDescent="0.25">
      <c r="A458" s="1" t="s">
        <v>75</v>
      </c>
      <c r="B458" t="str">
        <f>_xlfn.XLOOKUP(drafts_drafters[[#This Row],[draft_id]],drafts[id],drafts[title])</f>
        <v>Godzilla mini-Mega</v>
      </c>
      <c r="C458" t="s">
        <v>969</v>
      </c>
      <c r="D458" t="str">
        <f>_xlfn.XLOOKUP(drafts_drafters[[#This Row],[drafter_id]],drafters[id],drafters[name])</f>
        <v>Graham Skipper</v>
      </c>
    </row>
    <row r="459" spans="1:4" x14ac:dyDescent="0.25">
      <c r="A459" s="1" t="s">
        <v>75</v>
      </c>
      <c r="B459" t="str">
        <f>_xlfn.XLOOKUP(drafts_drafters[[#This Row],[draft_id]],drafts[id],drafts[title])</f>
        <v>Godzilla mini-Mega</v>
      </c>
      <c r="C459" t="s">
        <v>995</v>
      </c>
      <c r="D459" t="str">
        <f>_xlfn.XLOOKUP(drafts_drafters[[#This Row],[drafter_id]],drafters[id],drafters[name])</f>
        <v>Beth Accomando</v>
      </c>
    </row>
    <row r="460" spans="1:4" x14ac:dyDescent="0.25">
      <c r="A460" t="s">
        <v>389</v>
      </c>
      <c r="B460" t="str">
        <f>_xlfn.XLOOKUP(drafts_drafters[[#This Row],[draft_id]],drafts[id],drafts[title])</f>
        <v>Vintage Con Artist</v>
      </c>
      <c r="C460" t="s">
        <v>1043</v>
      </c>
      <c r="D460" t="str">
        <f>_xlfn.XLOOKUP(drafts_drafters[[#This Row],[drafter_id]],drafters[id],drafters[name])</f>
        <v>Jason Sheridan</v>
      </c>
    </row>
    <row r="461" spans="1:4" x14ac:dyDescent="0.25">
      <c r="A461" t="s">
        <v>389</v>
      </c>
      <c r="B461" t="str">
        <f>_xlfn.XLOOKUP(drafts_drafters[[#This Row],[draft_id]],drafts[id],drafts[title])</f>
        <v>Vintage Con Artist</v>
      </c>
      <c r="C461" t="s">
        <v>1245</v>
      </c>
      <c r="D461" t="str">
        <f>_xlfn.XLOOKUP(drafts_drafters[[#This Row],[drafter_id]],drafters[id],drafters[name])</f>
        <v>Eva Anderson</v>
      </c>
    </row>
    <row r="462" spans="1:4" x14ac:dyDescent="0.25">
      <c r="A462" t="s">
        <v>395</v>
      </c>
      <c r="B462" t="str">
        <f>_xlfn.XLOOKUP(drafts_drafters[[#This Row],[draft_id]],drafts[id],drafts[title])</f>
        <v>Kirsten Dunst</v>
      </c>
      <c r="C462" t="s">
        <v>905</v>
      </c>
      <c r="D462" t="str">
        <f>_xlfn.XLOOKUP(drafts_drafters[[#This Row],[drafter_id]],drafters[id],drafters[name])</f>
        <v>Phil Iscove</v>
      </c>
    </row>
    <row r="463" spans="1:4" x14ac:dyDescent="0.25">
      <c r="A463" t="s">
        <v>395</v>
      </c>
      <c r="B463" t="str">
        <f>_xlfn.XLOOKUP(drafts_drafters[[#This Row],[draft_id]],drafts[id],drafts[title])</f>
        <v>Kirsten Dunst</v>
      </c>
      <c r="C463" t="s">
        <v>961</v>
      </c>
      <c r="D463" t="str">
        <f>_xlfn.XLOOKUP(drafts_drafters[[#This Row],[drafter_id]],drafters[id],drafters[name])</f>
        <v>Dana Schwartz</v>
      </c>
    </row>
    <row r="464" spans="1:4" x14ac:dyDescent="0.25">
      <c r="A464" t="s">
        <v>701</v>
      </c>
      <c r="B464" t="str">
        <f>_xlfn.XLOOKUP(drafts_drafters[[#This Row],[draft_id]],drafts[id],drafts[title])</f>
        <v>A24 Horror</v>
      </c>
      <c r="C464" t="s">
        <v>909</v>
      </c>
      <c r="D464" t="str">
        <f>_xlfn.XLOOKUP(drafts_drafters[[#This Row],[drafter_id]],drafters[id],drafters[name])</f>
        <v>Kyle Anderson</v>
      </c>
    </row>
    <row r="465" spans="1:4" x14ac:dyDescent="0.25">
      <c r="A465" t="s">
        <v>701</v>
      </c>
      <c r="B465" t="str">
        <f>_xlfn.XLOOKUP(drafts_drafters[[#This Row],[draft_id]],drafts[id],drafts[title])</f>
        <v>A24 Horror</v>
      </c>
      <c r="C465" t="s">
        <v>915</v>
      </c>
      <c r="D465" t="str">
        <f>_xlfn.XLOOKUP(drafts_drafters[[#This Row],[drafter_id]],drafters[id],drafters[name])</f>
        <v>Billy Ray Brewton</v>
      </c>
    </row>
    <row r="466" spans="1:4" x14ac:dyDescent="0.25">
      <c r="A466" t="s">
        <v>431</v>
      </c>
      <c r="B466" t="str">
        <f>_xlfn.XLOOKUP(drafts_drafters[[#This Row],[draft_id]],drafts[id],drafts[title])</f>
        <v>Horror Comedy mini-Mega</v>
      </c>
      <c r="C466" t="s">
        <v>845</v>
      </c>
      <c r="D466" t="str">
        <f>_xlfn.XLOOKUP(drafts_drafters[[#This Row],[drafter_id]],drafters[id],drafters[name])</f>
        <v>Rebekah McKendry</v>
      </c>
    </row>
    <row r="467" spans="1:4" x14ac:dyDescent="0.25">
      <c r="A467" t="s">
        <v>431</v>
      </c>
      <c r="B467" t="str">
        <f>_xlfn.XLOOKUP(drafts_drafters[[#This Row],[draft_id]],drafts[id],drafts[title])</f>
        <v>Horror Comedy mini-Mega</v>
      </c>
      <c r="C467" t="s">
        <v>887</v>
      </c>
      <c r="D467" t="str">
        <f>_xlfn.XLOOKUP(drafts_drafters[[#This Row],[drafter_id]],drafters[id],drafters[name])</f>
        <v>David Ian McKendry</v>
      </c>
    </row>
    <row r="468" spans="1:4" x14ac:dyDescent="0.25">
      <c r="A468" t="s">
        <v>431</v>
      </c>
      <c r="B468" t="str">
        <f>_xlfn.XLOOKUP(drafts_drafters[[#This Row],[draft_id]],drafts[id],drafts[title])</f>
        <v>Horror Comedy mini-Mega</v>
      </c>
      <c r="C468" t="s">
        <v>1129</v>
      </c>
      <c r="D468" t="str">
        <f>_xlfn.XLOOKUP(drafts_drafters[[#This Row],[drafter_id]],drafters[id],drafters[name])</f>
        <v>Morgan Peter Brown</v>
      </c>
    </row>
    <row r="469" spans="1:4" x14ac:dyDescent="0.25">
      <c r="A469" t="s">
        <v>17</v>
      </c>
      <c r="B469" t="str">
        <f>_xlfn.XLOOKUP(drafts_drafters[[#This Row],[draft_id]],drafts[id],drafts[title])</f>
        <v>Tobe Hooper</v>
      </c>
      <c r="C469" t="s">
        <v>1099</v>
      </c>
      <c r="D469" t="str">
        <f>_xlfn.XLOOKUP(drafts_drafters[[#This Row],[drafter_id]],drafters[id],drafters[name])</f>
        <v>Patrick Bromley</v>
      </c>
    </row>
    <row r="470" spans="1:4" x14ac:dyDescent="0.25">
      <c r="A470" t="s">
        <v>17</v>
      </c>
      <c r="B470" t="str">
        <f>_xlfn.XLOOKUP(drafts_drafters[[#This Row],[draft_id]],drafts[id],drafts[title])</f>
        <v>Tobe Hooper</v>
      </c>
      <c r="C470" t="s">
        <v>805</v>
      </c>
      <c r="D470" t="str">
        <f>_xlfn.XLOOKUP(drafts_drafters[[#This Row],[drafter_id]],drafters[id],drafters[name])</f>
        <v>Elric Kane</v>
      </c>
    </row>
    <row r="471" spans="1:4" x14ac:dyDescent="0.25">
      <c r="A471" t="s">
        <v>765</v>
      </c>
      <c r="B471" t="str">
        <f>_xlfn.XLOOKUP(drafts_drafters[[#This Row],[draft_id]],drafts[id],drafts[title])</f>
        <v>High School Horror mini-Mega</v>
      </c>
      <c r="C471" t="s">
        <v>1137</v>
      </c>
      <c r="D471" t="str">
        <f>_xlfn.XLOOKUP(drafts_drafters[[#This Row],[drafter_id]],drafters[id],drafters[name])</f>
        <v>Wynter Mitchell</v>
      </c>
    </row>
    <row r="472" spans="1:4" x14ac:dyDescent="0.25">
      <c r="A472" t="s">
        <v>765</v>
      </c>
      <c r="B472" t="str">
        <f>_xlfn.XLOOKUP(drafts_drafters[[#This Row],[draft_id]],drafts[id],drafts[title])</f>
        <v>High School Horror mini-Mega</v>
      </c>
      <c r="C472" t="s">
        <v>1077</v>
      </c>
      <c r="D472" t="str">
        <f>_xlfn.XLOOKUP(drafts_drafters[[#This Row],[drafter_id]],drafters[id],drafters[name])</f>
        <v>Patrick Hamilton</v>
      </c>
    </row>
    <row r="473" spans="1:4" x14ac:dyDescent="0.25">
      <c r="A473" t="s">
        <v>765</v>
      </c>
      <c r="B473" t="str">
        <f>_xlfn.XLOOKUP(drafts_drafters[[#This Row],[draft_id]],drafts[id],drafts[title])</f>
        <v>High School Horror mini-Mega</v>
      </c>
      <c r="C473" t="s">
        <v>1155</v>
      </c>
      <c r="D473" t="str">
        <f>_xlfn.XLOOKUP(drafts_drafters[[#This Row],[drafter_id]],drafters[id],drafters[name])</f>
        <v>Renée Bever</v>
      </c>
    </row>
    <row r="474" spans="1:4" x14ac:dyDescent="0.25">
      <c r="A474" t="s">
        <v>765</v>
      </c>
      <c r="B474" t="str">
        <f>_xlfn.XLOOKUP(drafts_drafters[[#This Row],[draft_id]],drafts[id],drafts[title])</f>
        <v>High School Horror mini-Mega</v>
      </c>
      <c r="C474" t="s">
        <v>1081</v>
      </c>
      <c r="D474" t="str">
        <f>_xlfn.XLOOKUP(drafts_drafters[[#This Row],[drafter_id]],drafters[id],drafters[name])</f>
        <v>April Wolfe</v>
      </c>
    </row>
    <row r="475" spans="1:4" x14ac:dyDescent="0.25">
      <c r="A475" t="s">
        <v>409</v>
      </c>
      <c r="B475" t="str">
        <f>_xlfn.XLOOKUP(drafts_drafters[[#This Row],[draft_id]],drafts[id],drafts[title])</f>
        <v>Akira Kurosawa</v>
      </c>
      <c r="C475" t="s">
        <v>1177</v>
      </c>
      <c r="D475" t="str">
        <f>_xlfn.XLOOKUP(drafts_drafters[[#This Row],[drafter_id]],drafters[id],drafters[name])</f>
        <v>Darren Franich</v>
      </c>
    </row>
    <row r="476" spans="1:4" x14ac:dyDescent="0.25">
      <c r="A476" t="s">
        <v>409</v>
      </c>
      <c r="B476" t="str">
        <f>_xlfn.XLOOKUP(drafts_drafters[[#This Row],[draft_id]],drafts[id],drafts[title])</f>
        <v>Akira Kurosawa</v>
      </c>
      <c r="C476" t="s">
        <v>779</v>
      </c>
      <c r="D476" t="str">
        <f>_xlfn.XLOOKUP(drafts_drafters[[#This Row],[drafter_id]],drafters[id],drafters[name])</f>
        <v>Darrin Navarro</v>
      </c>
    </row>
    <row r="477" spans="1:4" x14ac:dyDescent="0.25">
      <c r="A477" t="s">
        <v>651</v>
      </c>
      <c r="B477" t="str">
        <f>_xlfn.XLOOKUP(drafts_drafters[[#This Row],[draft_id]],drafts[id],drafts[title])</f>
        <v>Teacher Movies</v>
      </c>
      <c r="C477" t="s">
        <v>915</v>
      </c>
      <c r="D477" t="str">
        <f>_xlfn.XLOOKUP(drafts_drafters[[#This Row],[drafter_id]],drafters[id],drafters[name])</f>
        <v>Billy Ray Brewton</v>
      </c>
    </row>
    <row r="478" spans="1:4" x14ac:dyDescent="0.25">
      <c r="A478" t="s">
        <v>651</v>
      </c>
      <c r="B478" t="str">
        <f>_xlfn.XLOOKUP(drafts_drafters[[#This Row],[draft_id]],drafts[id],drafts[title])</f>
        <v>Teacher Movies</v>
      </c>
      <c r="C478" t="s">
        <v>1115</v>
      </c>
      <c r="D478" t="str">
        <f>_xlfn.XLOOKUP(drafts_drafters[[#This Row],[drafter_id]],drafters[id],drafters[name])</f>
        <v>Ryan Marker</v>
      </c>
    </row>
    <row r="479" spans="1:4" x14ac:dyDescent="0.25">
      <c r="A479" t="s">
        <v>156</v>
      </c>
      <c r="B479" t="str">
        <f>_xlfn.XLOOKUP(drafts_drafters[[#This Row],[draft_id]],drafts[id],drafts[title])</f>
        <v>Paul Newman mini-Mega</v>
      </c>
      <c r="C479" t="s">
        <v>951</v>
      </c>
      <c r="D479" t="str">
        <f>_xlfn.XLOOKUP(drafts_drafters[[#This Row],[drafter_id]],drafters[id],drafters[name])</f>
        <v>Maureen Lee Lenker</v>
      </c>
    </row>
    <row r="480" spans="1:4" x14ac:dyDescent="0.25">
      <c r="A480" t="s">
        <v>156</v>
      </c>
      <c r="B480" t="str">
        <f>_xlfn.XLOOKUP(drafts_drafters[[#This Row],[draft_id]],drafts[id],drafts[title])</f>
        <v>Paul Newman mini-Mega</v>
      </c>
      <c r="C480" t="s">
        <v>1133</v>
      </c>
      <c r="D480" t="str">
        <f>_xlfn.XLOOKUP(drafts_drafters[[#This Row],[drafter_id]],drafters[id],drafters[name])</f>
        <v>Oriana Nudo</v>
      </c>
    </row>
    <row r="481" spans="1:4" x14ac:dyDescent="0.25">
      <c r="A481" t="s">
        <v>156</v>
      </c>
      <c r="B481" t="str">
        <f>_xlfn.XLOOKUP(drafts_drafters[[#This Row],[draft_id]],drafts[id],drafts[title])</f>
        <v>Paul Newman mini-Mega</v>
      </c>
      <c r="C481" t="s">
        <v>1067</v>
      </c>
      <c r="D481" t="str">
        <f>_xlfn.XLOOKUP(drafts_drafters[[#This Row],[drafter_id]],drafters[id],drafters[name])</f>
        <v>Walter Hollmann</v>
      </c>
    </row>
    <row r="482" spans="1:4" x14ac:dyDescent="0.25">
      <c r="A482" t="s">
        <v>258</v>
      </c>
      <c r="B482" t="str">
        <f>_xlfn.XLOOKUP(drafts_drafters[[#This Row],[draft_id]],drafts[id],drafts[title])</f>
        <v>MCU Phase 4 Super Draft</v>
      </c>
      <c r="C482" t="s">
        <v>781</v>
      </c>
      <c r="D482" t="str">
        <f>_xlfn.XLOOKUP(drafts_drafters[[#This Row],[drafter_id]],drafters[id],drafters[name])</f>
        <v>Adam B. Vary</v>
      </c>
    </row>
    <row r="483" spans="1:4" x14ac:dyDescent="0.25">
      <c r="A483" t="s">
        <v>258</v>
      </c>
      <c r="B483" t="str">
        <f>_xlfn.XLOOKUP(drafts_drafters[[#This Row],[draft_id]],drafts[id],drafts[title])</f>
        <v>MCU Phase 4 Super Draft</v>
      </c>
      <c r="C483" t="s">
        <v>1027</v>
      </c>
      <c r="D483" t="str">
        <f>_xlfn.XLOOKUP(drafts_drafters[[#This Row],[drafter_id]],drafters[id],drafters[name])</f>
        <v>Devan Coggan</v>
      </c>
    </row>
    <row r="484" spans="1:4" x14ac:dyDescent="0.25">
      <c r="A484" t="s">
        <v>258</v>
      </c>
      <c r="B484" t="str">
        <f>_xlfn.XLOOKUP(drafts_drafters[[#This Row],[draft_id]],drafts[id],drafts[title])</f>
        <v>MCU Phase 4 Super Draft</v>
      </c>
      <c r="C484" t="s">
        <v>913</v>
      </c>
      <c r="D484" t="str">
        <f>_xlfn.XLOOKUP(drafts_drafters[[#This Row],[drafter_id]],drafters[id],drafters[name])</f>
        <v>Chancellor Agard</v>
      </c>
    </row>
    <row r="485" spans="1:4" x14ac:dyDescent="0.25">
      <c r="A485" t="s">
        <v>258</v>
      </c>
      <c r="B485" t="str">
        <f>_xlfn.XLOOKUP(drafts_drafters[[#This Row],[draft_id]],drafts[id],drafts[title])</f>
        <v>MCU Phase 4 Super Draft</v>
      </c>
      <c r="C485" t="s">
        <v>977</v>
      </c>
      <c r="D485" t="str">
        <f>_xlfn.XLOOKUP(drafts_drafters[[#This Row],[drafter_id]],drafters[id],drafters[name])</f>
        <v>Louis Peitzman</v>
      </c>
    </row>
    <row r="486" spans="1:4" x14ac:dyDescent="0.25">
      <c r="A486" t="s">
        <v>673</v>
      </c>
      <c r="B486" t="str">
        <f>_xlfn.XLOOKUP(drafts_drafters[[#This Row],[draft_id]],drafts[id],drafts[title])</f>
        <v>Best Picture Follow-ups mini-Mega</v>
      </c>
      <c r="C486" t="s">
        <v>799</v>
      </c>
      <c r="D486" t="str">
        <f>_xlfn.XLOOKUP(drafts_drafters[[#This Row],[drafter_id]],drafters[id],drafters[name])</f>
        <v>Joe Reid</v>
      </c>
    </row>
    <row r="487" spans="1:4" x14ac:dyDescent="0.25">
      <c r="A487" t="s">
        <v>673</v>
      </c>
      <c r="B487" t="str">
        <f>_xlfn.XLOOKUP(drafts_drafters[[#This Row],[draft_id]],drafts[id],drafts[title])</f>
        <v>Best Picture Follow-ups mini-Mega</v>
      </c>
      <c r="C487" t="s">
        <v>957</v>
      </c>
      <c r="D487" t="str">
        <f>_xlfn.XLOOKUP(drafts_drafters[[#This Row],[drafter_id]],drafters[id],drafters[name])</f>
        <v>Chris Feil</v>
      </c>
    </row>
    <row r="488" spans="1:4" x14ac:dyDescent="0.25">
      <c r="A488" t="s">
        <v>673</v>
      </c>
      <c r="B488" t="str">
        <f>_xlfn.XLOOKUP(drafts_drafters[[#This Row],[draft_id]],drafts[id],drafts[title])</f>
        <v>Best Picture Follow-ups mini-Mega</v>
      </c>
      <c r="C488" t="s">
        <v>1095</v>
      </c>
      <c r="D488" t="str">
        <f>_xlfn.XLOOKUP(drafts_drafters[[#This Row],[drafter_id]],drafters[id],drafters[name])</f>
        <v>Katey Rich</v>
      </c>
    </row>
    <row r="489" spans="1:4" x14ac:dyDescent="0.25">
      <c r="A489" t="s">
        <v>427</v>
      </c>
      <c r="B489" t="str">
        <f>_xlfn.XLOOKUP(drafts_drafters[[#This Row],[draft_id]],drafts[id],drafts[title])</f>
        <v>Arthurian Legend</v>
      </c>
      <c r="C489" t="s">
        <v>789</v>
      </c>
      <c r="D489" t="str">
        <f>_xlfn.XLOOKUP(drafts_drafters[[#This Row],[drafter_id]],drafters[id],drafters[name])</f>
        <v>Bryan Cogman</v>
      </c>
    </row>
    <row r="490" spans="1:4" x14ac:dyDescent="0.25">
      <c r="A490" t="s">
        <v>427</v>
      </c>
      <c r="B490" t="str">
        <f>_xlfn.XLOOKUP(drafts_drafters[[#This Row],[draft_id]],drafts[id],drafts[title])</f>
        <v>Arthurian Legend</v>
      </c>
      <c r="C490" t="s">
        <v>1085</v>
      </c>
      <c r="D490" t="str">
        <f>_xlfn.XLOOKUP(drafts_drafters[[#This Row],[drafter_id]],drafters[id],drafters[name])</f>
        <v>Helen Shang</v>
      </c>
    </row>
    <row r="491" spans="1:4" x14ac:dyDescent="0.25">
      <c r="A491" t="s">
        <v>606</v>
      </c>
      <c r="B491" t="str">
        <f>_xlfn.XLOOKUP(drafts_drafters[[#This Row],[draft_id]],drafts[id],drafts[title])</f>
        <v>Christmas Horror</v>
      </c>
      <c r="C491" t="s">
        <v>969</v>
      </c>
      <c r="D491" t="str">
        <f>_xlfn.XLOOKUP(drafts_drafters[[#This Row],[drafter_id]],drafters[id],drafters[name])</f>
        <v>Graham Skipper</v>
      </c>
    </row>
    <row r="492" spans="1:4" x14ac:dyDescent="0.25">
      <c r="A492" t="s">
        <v>606</v>
      </c>
      <c r="B492" t="str">
        <f>_xlfn.XLOOKUP(drafts_drafters[[#This Row],[draft_id]],drafts[id],drafts[title])</f>
        <v>Christmas Horror</v>
      </c>
      <c r="C492" t="s">
        <v>1057</v>
      </c>
      <c r="D492" t="str">
        <f>_xlfn.XLOOKUP(drafts_drafters[[#This Row],[drafter_id]],drafters[id],drafters[name])</f>
        <v>Eric Pennycoff</v>
      </c>
    </row>
    <row r="493" spans="1:4" x14ac:dyDescent="0.25">
      <c r="A493" t="s">
        <v>326</v>
      </c>
      <c r="B493" t="str">
        <f>_xlfn.XLOOKUP(drafts_drafters[[#This Row],[draft_id]],drafts[id],drafts[title])</f>
        <v>Colin Farrell mini-Mega</v>
      </c>
      <c r="C493" t="s">
        <v>1237</v>
      </c>
      <c r="D493" t="str">
        <f>_xlfn.XLOOKUP(drafts_drafters[[#This Row],[drafter_id]],drafters[id],drafters[name])</f>
        <v>Clay Keller</v>
      </c>
    </row>
    <row r="494" spans="1:4" x14ac:dyDescent="0.25">
      <c r="A494" t="s">
        <v>326</v>
      </c>
      <c r="B494" t="str">
        <f>_xlfn.XLOOKUP(drafts_drafters[[#This Row],[draft_id]],drafts[id],drafts[title])</f>
        <v>Colin Farrell mini-Mega</v>
      </c>
      <c r="C494" t="s">
        <v>1115</v>
      </c>
      <c r="D494" t="str">
        <f>_xlfn.XLOOKUP(drafts_drafters[[#This Row],[drafter_id]],drafters[id],drafters[name])</f>
        <v>Ryan Marker</v>
      </c>
    </row>
    <row r="495" spans="1:4" x14ac:dyDescent="0.25">
      <c r="A495" t="s">
        <v>486</v>
      </c>
      <c r="B495" t="str">
        <f>_xlfn.XLOOKUP(drafts_drafters[[#This Row],[draft_id]],drafts[id],drafts[title])</f>
        <v>Steven Spielberg Super Draft</v>
      </c>
      <c r="C495" t="s">
        <v>1009</v>
      </c>
      <c r="D495" t="str">
        <f>_xlfn.XLOOKUP(drafts_drafters[[#This Row],[drafter_id]],drafters[id],drafters[name])</f>
        <v>Drea Clark</v>
      </c>
    </row>
    <row r="496" spans="1:4" x14ac:dyDescent="0.25">
      <c r="A496" t="s">
        <v>486</v>
      </c>
      <c r="B496" t="str">
        <f>_xlfn.XLOOKUP(drafts_drafters[[#This Row],[draft_id]],drafts[id],drafts[title])</f>
        <v>Steven Spielberg Super Draft</v>
      </c>
      <c r="C496" t="s">
        <v>1177</v>
      </c>
      <c r="D496" t="str">
        <f>_xlfn.XLOOKUP(drafts_drafters[[#This Row],[drafter_id]],drafters[id],drafters[name])</f>
        <v>Darren Franich</v>
      </c>
    </row>
    <row r="497" spans="1:4" x14ac:dyDescent="0.25">
      <c r="A497" t="s">
        <v>486</v>
      </c>
      <c r="B497" t="str">
        <f>_xlfn.XLOOKUP(drafts_drafters[[#This Row],[draft_id]],drafts[id],drafts[title])</f>
        <v>Steven Spielberg Super Draft</v>
      </c>
      <c r="C497" t="s">
        <v>1051</v>
      </c>
      <c r="D497" t="str">
        <f>_xlfn.XLOOKUP(drafts_drafters[[#This Row],[drafter_id]],drafters[id],drafters[name])</f>
        <v>Drew McWeeny</v>
      </c>
    </row>
    <row r="498" spans="1:4" x14ac:dyDescent="0.25">
      <c r="A498" t="s">
        <v>486</v>
      </c>
      <c r="B498" t="str">
        <f>_xlfn.XLOOKUP(drafts_drafters[[#This Row],[draft_id]],drafts[id],drafts[title])</f>
        <v>Steven Spielberg Super Draft</v>
      </c>
      <c r="C498" t="s">
        <v>1221</v>
      </c>
      <c r="D498" t="str">
        <f>_xlfn.XLOOKUP(drafts_drafters[[#This Row],[drafter_id]],drafters[id],drafters[name])</f>
        <v>Roxana Hadadi</v>
      </c>
    </row>
    <row r="499" spans="1:4" x14ac:dyDescent="0.25">
      <c r="A499" t="s">
        <v>486</v>
      </c>
      <c r="B499" t="str">
        <f>_xlfn.XLOOKUP(drafts_drafters[[#This Row],[draft_id]],drafts[id],drafts[title])</f>
        <v>Steven Spielberg Super Draft</v>
      </c>
      <c r="C499" t="s">
        <v>915</v>
      </c>
      <c r="D499" t="str">
        <f>_xlfn.XLOOKUP(drafts_drafters[[#This Row],[drafter_id]],drafters[id],drafters[name])</f>
        <v>Billy Ray Brewton</v>
      </c>
    </row>
    <row r="500" spans="1:4" x14ac:dyDescent="0.25">
      <c r="A500" t="s">
        <v>486</v>
      </c>
      <c r="B500" t="str">
        <f>_xlfn.XLOOKUP(drafts_drafters[[#This Row],[draft_id]],drafts[id],drafts[title])</f>
        <v>Steven Spielberg Super Draft</v>
      </c>
      <c r="C500" t="s">
        <v>1173</v>
      </c>
      <c r="D500" t="str">
        <f>_xlfn.XLOOKUP(drafts_drafters[[#This Row],[drafter_id]],drafters[id],drafters[name])</f>
        <v>Angelique Jackson</v>
      </c>
    </row>
    <row r="501" spans="1:4" x14ac:dyDescent="0.25">
      <c r="A501" t="s">
        <v>486</v>
      </c>
      <c r="B501" t="str">
        <f>_xlfn.XLOOKUP(drafts_drafters[[#This Row],[draft_id]],drafts[id],drafts[title])</f>
        <v>Steven Spielberg Super Draft</v>
      </c>
      <c r="C501" t="s">
        <v>857</v>
      </c>
      <c r="D501" t="str">
        <f>_xlfn.XLOOKUP(drafts_drafters[[#This Row],[drafter_id]],drafters[id],drafters[name])</f>
        <v>Patreon Members</v>
      </c>
    </row>
    <row r="502" spans="1:4" x14ac:dyDescent="0.25">
      <c r="A502" t="s">
        <v>486</v>
      </c>
      <c r="B502" t="str">
        <f>_xlfn.XLOOKUP(drafts_drafters[[#This Row],[draft_id]],drafts[id],drafts[title])</f>
        <v>Steven Spielberg Super Draft</v>
      </c>
      <c r="C502" t="s">
        <v>781</v>
      </c>
      <c r="D502" t="str">
        <f>_xlfn.XLOOKUP(drafts_drafters[[#This Row],[drafter_id]],drafters[id],drafters[name])</f>
        <v>Adam B. Vary</v>
      </c>
    </row>
    <row r="503" spans="1:4" x14ac:dyDescent="0.25">
      <c r="A503" t="s">
        <v>486</v>
      </c>
      <c r="B503" t="str">
        <f>_xlfn.XLOOKUP(drafts_drafters[[#This Row],[draft_id]],drafts[id],drafts[title])</f>
        <v>Steven Spielberg Super Draft</v>
      </c>
      <c r="C503" t="s">
        <v>1166</v>
      </c>
      <c r="D503" t="str">
        <f>_xlfn.XLOOKUP(drafts_drafters[[#This Row],[drafter_id]],drafters[id],drafters[name])</f>
        <v>Lucé Tomlin-Brenner</v>
      </c>
    </row>
    <row r="504" spans="1:4" x14ac:dyDescent="0.25">
      <c r="A504" t="s">
        <v>486</v>
      </c>
      <c r="B504" t="str">
        <f>_xlfn.XLOOKUP(drafts_drafters[[#This Row],[draft_id]],drafts[id],drafts[title])</f>
        <v>Steven Spielberg Super Draft</v>
      </c>
      <c r="C504" t="s">
        <v>1137</v>
      </c>
      <c r="D504" t="str">
        <f>_xlfn.XLOOKUP(drafts_drafters[[#This Row],[drafter_id]],drafters[id],drafters[name])</f>
        <v>Wynter Mitchell</v>
      </c>
    </row>
    <row r="505" spans="1:4" x14ac:dyDescent="0.25">
      <c r="A505" t="s">
        <v>22</v>
      </c>
      <c r="B505" t="str">
        <f>_xlfn.XLOOKUP(drafts_drafters[[#This Row],[draft_id]],drafts[id],drafts[title])</f>
        <v>Spielberg Produced Mega Draft</v>
      </c>
      <c r="C505" t="s">
        <v>971</v>
      </c>
      <c r="D505" t="str">
        <f>_xlfn.XLOOKUP(drafts_drafters[[#This Row],[drafter_id]],drafters[id],drafters[name])</f>
        <v>Amanda Smith</v>
      </c>
    </row>
    <row r="506" spans="1:4" x14ac:dyDescent="0.25">
      <c r="A506" t="s">
        <v>22</v>
      </c>
      <c r="B506" t="str">
        <f>_xlfn.XLOOKUP(drafts_drafters[[#This Row],[draft_id]],drafts[id],drafts[title])</f>
        <v>Spielberg Produced Mega Draft</v>
      </c>
      <c r="C506" t="s">
        <v>833</v>
      </c>
      <c r="D506" t="str">
        <f>_xlfn.XLOOKUP(drafts_drafters[[#This Row],[drafter_id]],drafters[id],drafters[name])</f>
        <v>Jordan Crucchiola</v>
      </c>
    </row>
    <row r="507" spans="1:4" x14ac:dyDescent="0.25">
      <c r="A507" t="s">
        <v>22</v>
      </c>
      <c r="B507" t="str">
        <f>_xlfn.XLOOKUP(drafts_drafters[[#This Row],[draft_id]],drafts[id],drafts[title])</f>
        <v>Spielberg Produced Mega Draft</v>
      </c>
      <c r="C507" t="s">
        <v>825</v>
      </c>
      <c r="D507" t="str">
        <f>_xlfn.XLOOKUP(drafts_drafters[[#This Row],[drafter_id]],drafters[id],drafters[name])</f>
        <v>Kenny Neibart</v>
      </c>
    </row>
    <row r="508" spans="1:4" x14ac:dyDescent="0.25">
      <c r="A508" t="s">
        <v>22</v>
      </c>
      <c r="B508" t="str">
        <f>_xlfn.XLOOKUP(drafts_drafters[[#This Row],[draft_id]],drafts[id],drafts[title])</f>
        <v>Spielberg Produced Mega Draft</v>
      </c>
      <c r="C508" t="s">
        <v>905</v>
      </c>
      <c r="D508" t="str">
        <f>_xlfn.XLOOKUP(drafts_drafters[[#This Row],[drafter_id]],drafters[id],drafters[name])</f>
        <v>Phil Iscove</v>
      </c>
    </row>
    <row r="509" spans="1:4" x14ac:dyDescent="0.25">
      <c r="A509" t="s">
        <v>22</v>
      </c>
      <c r="B509" t="str">
        <f>_xlfn.XLOOKUP(drafts_drafters[[#This Row],[draft_id]],drafts[id],drafts[title])</f>
        <v>Spielberg Produced Mega Draft</v>
      </c>
      <c r="C509" t="s">
        <v>1237</v>
      </c>
      <c r="D509" t="str">
        <f>_xlfn.XLOOKUP(drafts_drafters[[#This Row],[drafter_id]],drafters[id],drafters[name])</f>
        <v>Clay Keller</v>
      </c>
    </row>
    <row r="510" spans="1:4" x14ac:dyDescent="0.25">
      <c r="A510" t="s">
        <v>22</v>
      </c>
      <c r="B510" t="str">
        <f>_xlfn.XLOOKUP(drafts_drafters[[#This Row],[draft_id]],drafts[id],drafts[title])</f>
        <v>Spielberg Produced Mega Draft</v>
      </c>
      <c r="C510" t="s">
        <v>1115</v>
      </c>
      <c r="D510" t="str">
        <f>_xlfn.XLOOKUP(drafts_drafters[[#This Row],[drafter_id]],drafters[id],drafters[name])</f>
        <v>Ryan Marker</v>
      </c>
    </row>
    <row r="511" spans="1:4" x14ac:dyDescent="0.25">
      <c r="A511" t="s">
        <v>433</v>
      </c>
      <c r="B511" t="str">
        <f>_xlfn.XLOOKUP(drafts_drafters[[#This Row],[draft_id]],drafts[id],drafts[title])</f>
        <v>Black Queer Films</v>
      </c>
      <c r="C511" t="s">
        <v>1225</v>
      </c>
      <c r="D511" t="str">
        <f>_xlfn.XLOOKUP(drafts_drafters[[#This Row],[drafter_id]],drafters[id],drafters[name])</f>
        <v>Tre'vell Anderson</v>
      </c>
    </row>
    <row r="512" spans="1:4" x14ac:dyDescent="0.25">
      <c r="A512" t="s">
        <v>433</v>
      </c>
      <c r="B512" t="str">
        <f>_xlfn.XLOOKUP(drafts_drafters[[#This Row],[draft_id]],drafts[id],drafts[title])</f>
        <v>Black Queer Films</v>
      </c>
      <c r="C512" t="s">
        <v>1117</v>
      </c>
      <c r="D512" t="str">
        <f>_xlfn.XLOOKUP(drafts_drafters[[#This Row],[drafter_id]],drafters[id],drafters[name])</f>
        <v>Mikelle Street</v>
      </c>
    </row>
    <row r="513" spans="1:4" x14ac:dyDescent="0.25">
      <c r="A513" t="s">
        <v>50</v>
      </c>
      <c r="B513" t="str">
        <f>_xlfn.XLOOKUP(drafts_drafters[[#This Row],[draft_id]],drafts[id],drafts[title])</f>
        <v>Obsession Thrillers</v>
      </c>
      <c r="C513" t="s">
        <v>833</v>
      </c>
      <c r="D513" t="str">
        <f>_xlfn.XLOOKUP(drafts_drafters[[#This Row],[drafter_id]],drafters[id],drafters[name])</f>
        <v>Jordan Crucchiola</v>
      </c>
    </row>
    <row r="514" spans="1:4" x14ac:dyDescent="0.25">
      <c r="A514" t="s">
        <v>50</v>
      </c>
      <c r="B514" t="str">
        <f>_xlfn.XLOOKUP(drafts_drafters[[#This Row],[draft_id]],drafts[id],drafts[title])</f>
        <v>Obsession Thrillers</v>
      </c>
      <c r="C514" t="s">
        <v>1247</v>
      </c>
      <c r="D514" t="str">
        <f>_xlfn.XLOOKUP(drafts_drafters[[#This Row],[drafter_id]],drafters[id],drafters[name])</f>
        <v>Sam Wineman</v>
      </c>
    </row>
    <row r="515" spans="1:4" x14ac:dyDescent="0.25">
      <c r="A515" t="s">
        <v>645</v>
      </c>
      <c r="B515" t="str">
        <f>_xlfn.XLOOKUP(drafts_drafters[[#This Row],[draft_id]],drafts[id],drafts[title])</f>
        <v>Chucky Super Draft</v>
      </c>
      <c r="C515" t="s">
        <v>977</v>
      </c>
      <c r="D515" t="str">
        <f>_xlfn.XLOOKUP(drafts_drafters[[#This Row],[drafter_id]],drafters[id],drafters[name])</f>
        <v>Louis Peitzman</v>
      </c>
    </row>
    <row r="516" spans="1:4" x14ac:dyDescent="0.25">
      <c r="A516" t="s">
        <v>645</v>
      </c>
      <c r="B516" t="str">
        <f>_xlfn.XLOOKUP(drafts_drafters[[#This Row],[draft_id]],drafts[id],drafts[title])</f>
        <v>Chucky Super Draft</v>
      </c>
      <c r="C516" t="s">
        <v>983</v>
      </c>
      <c r="D516" t="str">
        <f>_xlfn.XLOOKUP(drafts_drafters[[#This Row],[drafter_id]],drafters[id],drafters[name])</f>
        <v>B.J. Colangelo</v>
      </c>
    </row>
    <row r="517" spans="1:4" x14ac:dyDescent="0.25">
      <c r="A517" t="s">
        <v>498</v>
      </c>
      <c r="B517" t="str">
        <f>_xlfn.XLOOKUP(drafts_drafters[[#This Row],[draft_id]],drafts[id],drafts[title])</f>
        <v>Independent Spirit Best First Feature Award Winners</v>
      </c>
      <c r="C517" t="s">
        <v>1073</v>
      </c>
      <c r="D517" t="str">
        <f>_xlfn.XLOOKUP(drafts_drafters[[#This Row],[drafter_id]],drafters[id],drafters[name])</f>
        <v>Mitchell Beaupre</v>
      </c>
    </row>
    <row r="518" spans="1:4" x14ac:dyDescent="0.25">
      <c r="A518" t="s">
        <v>498</v>
      </c>
      <c r="B518" t="str">
        <f>_xlfn.XLOOKUP(drafts_drafters[[#This Row],[draft_id]],drafts[id],drafts[title])</f>
        <v>Independent Spirit Best First Feature Award Winners</v>
      </c>
      <c r="C518" t="s">
        <v>1139</v>
      </c>
      <c r="D518" t="str">
        <f>_xlfn.XLOOKUP(drafts_drafters[[#This Row],[drafter_id]],drafters[id],drafters[name])</f>
        <v>Slim</v>
      </c>
    </row>
    <row r="519" spans="1:4" x14ac:dyDescent="0.25">
      <c r="A519" t="s">
        <v>142</v>
      </c>
      <c r="B519" t="str">
        <f>_xlfn.XLOOKUP(drafts_drafters[[#This Row],[draft_id]],drafts[id],drafts[title])</f>
        <v>2022 Mega Draft</v>
      </c>
      <c r="C519" t="s">
        <v>1009</v>
      </c>
      <c r="D519" t="str">
        <f>_xlfn.XLOOKUP(drafts_drafters[[#This Row],[drafter_id]],drafters[id],drafters[name])</f>
        <v>Drea Clark</v>
      </c>
    </row>
    <row r="520" spans="1:4" x14ac:dyDescent="0.25">
      <c r="A520" t="s">
        <v>142</v>
      </c>
      <c r="B520" t="str">
        <f>_xlfn.XLOOKUP(drafts_drafters[[#This Row],[draft_id]],drafts[id],drafts[title])</f>
        <v>2022 Mega Draft</v>
      </c>
      <c r="C520" t="s">
        <v>1115</v>
      </c>
      <c r="D520" t="str">
        <f>_xlfn.XLOOKUP(drafts_drafters[[#This Row],[drafter_id]],drafters[id],drafters[name])</f>
        <v>Ryan Marker</v>
      </c>
    </row>
    <row r="521" spans="1:4" x14ac:dyDescent="0.25">
      <c r="A521" t="s">
        <v>142</v>
      </c>
      <c r="B521" t="str">
        <f>_xlfn.XLOOKUP(drafts_drafters[[#This Row],[draft_id]],drafts[id],drafts[title])</f>
        <v>2022 Mega Draft</v>
      </c>
      <c r="C521" t="s">
        <v>1049</v>
      </c>
      <c r="D521" t="str">
        <f>_xlfn.XLOOKUP(drafts_drafters[[#This Row],[drafter_id]],drafters[id],drafters[name])</f>
        <v>Jacqueline Coley</v>
      </c>
    </row>
    <row r="522" spans="1:4" x14ac:dyDescent="0.25">
      <c r="A522" t="s">
        <v>142</v>
      </c>
      <c r="B522" t="str">
        <f>_xlfn.XLOOKUP(drafts_drafters[[#This Row],[draft_id]],drafts[id],drafts[title])</f>
        <v>2022 Mega Draft</v>
      </c>
      <c r="C522" t="s">
        <v>871</v>
      </c>
      <c r="D522" t="str">
        <f>_xlfn.XLOOKUP(drafts_drafters[[#This Row],[drafter_id]],drafters[id],drafters[name])</f>
        <v>Emily St. James</v>
      </c>
    </row>
    <row r="523" spans="1:4" x14ac:dyDescent="0.25">
      <c r="A523" t="s">
        <v>399</v>
      </c>
      <c r="B523" t="str">
        <f>_xlfn.XLOOKUP(drafts_drafters[[#This Row],[draft_id]],drafts[id],drafts[title])</f>
        <v>Cults</v>
      </c>
      <c r="C523" t="s">
        <v>793</v>
      </c>
      <c r="D523" t="str">
        <f>_xlfn.XLOOKUP(drafts_drafters[[#This Row],[drafter_id]],drafters[id],drafters[name])</f>
        <v>Clarke Wolfe</v>
      </c>
    </row>
    <row r="524" spans="1:4" x14ac:dyDescent="0.25">
      <c r="A524" t="s">
        <v>399</v>
      </c>
      <c r="B524" t="str">
        <f>_xlfn.XLOOKUP(drafts_drafters[[#This Row],[draft_id]],drafts[id],drafts[title])</f>
        <v>Cults</v>
      </c>
      <c r="C524" t="s">
        <v>1053</v>
      </c>
      <c r="D524" t="str">
        <f>_xlfn.XLOOKUP(drafts_drafters[[#This Row],[drafter_id]],drafters[id],drafters[name])</f>
        <v>Anthony DiBlasi</v>
      </c>
    </row>
    <row r="525" spans="1:4" x14ac:dyDescent="0.25">
      <c r="A525" t="s">
        <v>391</v>
      </c>
      <c r="B525" t="str">
        <f>_xlfn.XLOOKUP(drafts_drafters[[#This Row],[draft_id]],drafts[id],drafts[title])</f>
        <v>Train Movies</v>
      </c>
      <c r="C525" t="s">
        <v>1223</v>
      </c>
      <c r="D525" t="str">
        <f>_xlfn.XLOOKUP(drafts_drafters[[#This Row],[drafter_id]],drafters[id],drafters[name])</f>
        <v>Ben Mekler</v>
      </c>
    </row>
    <row r="526" spans="1:4" x14ac:dyDescent="0.25">
      <c r="A526" t="s">
        <v>391</v>
      </c>
      <c r="B526" t="str">
        <f>_xlfn.XLOOKUP(drafts_drafters[[#This Row],[draft_id]],drafts[id],drafts[title])</f>
        <v>Train Movies</v>
      </c>
      <c r="C526" t="s">
        <v>989</v>
      </c>
      <c r="D526" t="str">
        <f>_xlfn.XLOOKUP(drafts_drafters[[#This Row],[drafter_id]],drafters[id],drafters[name])</f>
        <v>Chris Amick</v>
      </c>
    </row>
    <row r="527" spans="1:4" x14ac:dyDescent="0.25">
      <c r="A527" t="s">
        <v>721</v>
      </c>
      <c r="B527" t="str">
        <f>_xlfn.XLOOKUP(drafts_drafters[[#This Row],[draft_id]],drafts[id],drafts[title])</f>
        <v>'70s Conspiracy Thrillers</v>
      </c>
      <c r="C527" t="s">
        <v>789</v>
      </c>
      <c r="D527" t="str">
        <f>_xlfn.XLOOKUP(drafts_drafters[[#This Row],[drafter_id]],drafters[id],drafters[name])</f>
        <v>Bryan Cogman</v>
      </c>
    </row>
    <row r="528" spans="1:4" x14ac:dyDescent="0.25">
      <c r="A528" t="s">
        <v>721</v>
      </c>
      <c r="B528" t="str">
        <f>_xlfn.XLOOKUP(drafts_drafters[[#This Row],[draft_id]],drafts[id],drafts[title])</f>
        <v>'70s Conspiracy Thrillers</v>
      </c>
      <c r="C528" t="s">
        <v>779</v>
      </c>
      <c r="D528" t="str">
        <f>_xlfn.XLOOKUP(drafts_drafters[[#This Row],[drafter_id]],drafters[id],drafters[name])</f>
        <v>Darrin Navarro</v>
      </c>
    </row>
    <row r="529" spans="1:4" x14ac:dyDescent="0.25">
      <c r="A529" t="s">
        <v>661</v>
      </c>
      <c r="B529" t="str">
        <f>_xlfn.XLOOKUP(drafts_drafters[[#This Row],[draft_id]],drafts[id],drafts[title])</f>
        <v>Robots mini-Mega Live</v>
      </c>
      <c r="C529" t="s">
        <v>795</v>
      </c>
      <c r="D529" t="str">
        <f>_xlfn.XLOOKUP(drafts_drafters[[#This Row],[drafter_id]],drafters[id],drafters[name])</f>
        <v>Brea Grant</v>
      </c>
    </row>
    <row r="530" spans="1:4" x14ac:dyDescent="0.25">
      <c r="A530" t="s">
        <v>661</v>
      </c>
      <c r="B530" t="str">
        <f>_xlfn.XLOOKUP(drafts_drafters[[#This Row],[draft_id]],drafts[id],drafts[title])</f>
        <v>Robots mini-Mega Live</v>
      </c>
      <c r="C530" t="s">
        <v>915</v>
      </c>
      <c r="D530" t="str">
        <f>_xlfn.XLOOKUP(drafts_drafters[[#This Row],[drafter_id]],drafters[id],drafters[name])</f>
        <v>Billy Ray Brewton</v>
      </c>
    </row>
    <row r="531" spans="1:4" x14ac:dyDescent="0.25">
      <c r="A531" t="s">
        <v>661</v>
      </c>
      <c r="B531" t="str">
        <f>_xlfn.XLOOKUP(drafts_drafters[[#This Row],[draft_id]],drafts[id],drafts[title])</f>
        <v>Robots mini-Mega Live</v>
      </c>
      <c r="C531" t="s">
        <v>793</v>
      </c>
      <c r="D531" t="str">
        <f>_xlfn.XLOOKUP(drafts_drafters[[#This Row],[drafter_id]],drafters[id],drafters[name])</f>
        <v>Clarke Wolfe</v>
      </c>
    </row>
    <row r="532" spans="1:4" x14ac:dyDescent="0.25">
      <c r="A532" t="s">
        <v>463</v>
      </c>
      <c r="B532" t="str">
        <f>_xlfn.XLOOKUP(drafts_drafters[[#This Row],[draft_id]],drafts[id],drafts[title])</f>
        <v>Anne Hathaway</v>
      </c>
      <c r="C532" t="s">
        <v>961</v>
      </c>
      <c r="D532" t="str">
        <f>_xlfn.XLOOKUP(drafts_drafters[[#This Row],[drafter_id]],drafters[id],drafters[name])</f>
        <v>Dana Schwartz</v>
      </c>
    </row>
    <row r="533" spans="1:4" x14ac:dyDescent="0.25">
      <c r="A533" t="s">
        <v>463</v>
      </c>
      <c r="B533" t="str">
        <f>_xlfn.XLOOKUP(drafts_drafters[[#This Row],[draft_id]],drafts[id],drafts[title])</f>
        <v>Anne Hathaway</v>
      </c>
      <c r="C533" t="s">
        <v>905</v>
      </c>
      <c r="D533" t="str">
        <f>_xlfn.XLOOKUP(drafts_drafters[[#This Row],[drafter_id]],drafters[id],drafters[name])</f>
        <v>Phil Iscove</v>
      </c>
    </row>
    <row r="534" spans="1:4" x14ac:dyDescent="0.25">
      <c r="A534" t="s">
        <v>598</v>
      </c>
      <c r="B534" t="str">
        <f>_xlfn.XLOOKUP(drafts_drafters[[#This Row],[draft_id]],drafts[id],drafts[title])</f>
        <v>Music Docs</v>
      </c>
      <c r="C534" t="s">
        <v>915</v>
      </c>
      <c r="D534" t="str">
        <f>_xlfn.XLOOKUP(drafts_drafters[[#This Row],[drafter_id]],drafters[id],drafters[name])</f>
        <v>Billy Ray Brewton</v>
      </c>
    </row>
    <row r="535" spans="1:4" x14ac:dyDescent="0.25">
      <c r="A535" t="s">
        <v>598</v>
      </c>
      <c r="B535" t="str">
        <f>_xlfn.XLOOKUP(drafts_drafters[[#This Row],[draft_id]],drafts[id],drafts[title])</f>
        <v>Music Docs</v>
      </c>
      <c r="C535" t="s">
        <v>921</v>
      </c>
      <c r="D535" t="str">
        <f>_xlfn.XLOOKUP(drafts_drafters[[#This Row],[drafter_id]],drafters[id],drafters[name])</f>
        <v>Marya Gates</v>
      </c>
    </row>
    <row r="536" spans="1:4" x14ac:dyDescent="0.25">
      <c r="A536" t="s">
        <v>190</v>
      </c>
      <c r="B536" t="str">
        <f>_xlfn.XLOOKUP(drafts_drafters[[#This Row],[draft_id]],drafts[id],drafts[title])</f>
        <v>John Grisham Super Draft</v>
      </c>
      <c r="C536" t="s">
        <v>799</v>
      </c>
      <c r="D536" t="str">
        <f>_xlfn.XLOOKUP(drafts_drafters[[#This Row],[drafter_id]],drafters[id],drafters[name])</f>
        <v>Joe Reid</v>
      </c>
    </row>
    <row r="537" spans="1:4" x14ac:dyDescent="0.25">
      <c r="A537" t="s">
        <v>190</v>
      </c>
      <c r="B537" t="str">
        <f>_xlfn.XLOOKUP(drafts_drafters[[#This Row],[draft_id]],drafts[id],drafts[title])</f>
        <v>John Grisham Super Draft</v>
      </c>
      <c r="C537" t="s">
        <v>825</v>
      </c>
      <c r="D537" t="str">
        <f>_xlfn.XLOOKUP(drafts_drafters[[#This Row],[drafter_id]],drafters[id],drafters[name])</f>
        <v>Kenny Neibart</v>
      </c>
    </row>
    <row r="538" spans="1:4" x14ac:dyDescent="0.25">
      <c r="A538" t="s">
        <v>190</v>
      </c>
      <c r="B538" t="str">
        <f>_xlfn.XLOOKUP(drafts_drafters[[#This Row],[draft_id]],drafts[id],drafts[title])</f>
        <v>John Grisham Super Draft</v>
      </c>
      <c r="C538" t="s">
        <v>1029</v>
      </c>
      <c r="D538" t="str">
        <f>_xlfn.XLOOKUP(drafts_drafters[[#This Row],[drafter_id]],drafters[id],drafters[name])</f>
        <v>Liz Hannah</v>
      </c>
    </row>
    <row r="539" spans="1:4" x14ac:dyDescent="0.25">
      <c r="A539" t="s">
        <v>85</v>
      </c>
      <c r="B539">
        <f>_xlfn.XLOOKUP(drafts_drafters[[#This Row],[draft_id]],drafts[id],drafts[title])</f>
        <v>2012</v>
      </c>
      <c r="C539" t="s">
        <v>811</v>
      </c>
      <c r="D539" t="str">
        <f>_xlfn.XLOOKUP(drafts_drafters[[#This Row],[drafter_id]],drafters[id],drafters[name])</f>
        <v>Maria Lewis</v>
      </c>
    </row>
    <row r="540" spans="1:4" x14ac:dyDescent="0.25">
      <c r="A540" t="s">
        <v>85</v>
      </c>
      <c r="B540">
        <f>_xlfn.XLOOKUP(drafts_drafters[[#This Row],[draft_id]],drafts[id],drafts[title])</f>
        <v>2012</v>
      </c>
      <c r="C540" t="s">
        <v>1009</v>
      </c>
      <c r="D540" t="str">
        <f>_xlfn.XLOOKUP(drafts_drafters[[#This Row],[drafter_id]],drafters[id],drafters[name])</f>
        <v>Drea Clark</v>
      </c>
    </row>
    <row r="541" spans="1:4" x14ac:dyDescent="0.25">
      <c r="A541" t="s">
        <v>562</v>
      </c>
      <c r="B541" t="str">
        <f>_xlfn.XLOOKUP(drafts_drafters[[#This Row],[draft_id]],drafts[id],drafts[title])</f>
        <v>Bong Joon-ho Super Draft</v>
      </c>
      <c r="C541" t="s">
        <v>1087</v>
      </c>
      <c r="D541" t="str">
        <f>_xlfn.XLOOKUP(drafts_drafters[[#This Row],[drafter_id]],drafters[id],drafters[name])</f>
        <v>Ryan Estrada</v>
      </c>
    </row>
    <row r="542" spans="1:4" x14ac:dyDescent="0.25">
      <c r="A542" t="s">
        <v>562</v>
      </c>
      <c r="B542" t="str">
        <f>_xlfn.XLOOKUP(drafts_drafters[[#This Row],[draft_id]],drafts[id],drafts[title])</f>
        <v>Bong Joon-ho Super Draft</v>
      </c>
      <c r="C542" t="s">
        <v>813</v>
      </c>
      <c r="D542" t="str">
        <f>_xlfn.XLOOKUP(drafts_drafters[[#This Row],[drafter_id]],drafters[id],drafters[name])</f>
        <v>Eric Plese</v>
      </c>
    </row>
    <row r="543" spans="1:4" x14ac:dyDescent="0.25">
      <c r="A543" t="s">
        <v>215</v>
      </c>
      <c r="B543" t="str">
        <f>_xlfn.XLOOKUP(drafts_drafters[[#This Row],[draft_id]],drafts[id],drafts[title])</f>
        <v>Rock vs. Diesel mini-Mega</v>
      </c>
      <c r="C543" t="s">
        <v>1127</v>
      </c>
      <c r="D543" t="str">
        <f>_xlfn.XLOOKUP(drafts_drafters[[#This Row],[drafter_id]],drafters[id],drafters[name])</f>
        <v>Jen Yamato</v>
      </c>
    </row>
    <row r="544" spans="1:4" x14ac:dyDescent="0.25">
      <c r="A544" t="s">
        <v>215</v>
      </c>
      <c r="B544" t="str">
        <f>_xlfn.XLOOKUP(drafts_drafters[[#This Row],[draft_id]],drafts[id],drafts[title])</f>
        <v>Rock vs. Diesel mini-Mega</v>
      </c>
      <c r="C544" t="s">
        <v>1001</v>
      </c>
      <c r="D544" t="str">
        <f>_xlfn.XLOOKUP(drafts_drafters[[#This Row],[drafter_id]],drafters[id],drafters[name])</f>
        <v>Piya Sinha-Roy</v>
      </c>
    </row>
    <row r="545" spans="1:4" x14ac:dyDescent="0.25">
      <c r="A545" t="s">
        <v>215</v>
      </c>
      <c r="B545" t="str">
        <f>_xlfn.XLOOKUP(drafts_drafters[[#This Row],[draft_id]],drafts[id],drafts[title])</f>
        <v>Rock vs. Diesel mini-Mega</v>
      </c>
      <c r="C545" t="s">
        <v>1177</v>
      </c>
      <c r="D545" t="str">
        <f>_xlfn.XLOOKUP(drafts_drafters[[#This Row],[drafter_id]],drafters[id],drafters[name])</f>
        <v>Darren Franich</v>
      </c>
    </row>
    <row r="546" spans="1:4" x14ac:dyDescent="0.25">
      <c r="A546" t="s">
        <v>759</v>
      </c>
      <c r="B546" t="str">
        <f>_xlfn.XLOOKUP(drafts_drafters[[#This Row],[draft_id]],drafts[id],drafts[title])</f>
        <v>Jukebox Musicals</v>
      </c>
      <c r="C546" t="s">
        <v>977</v>
      </c>
      <c r="D546" t="str">
        <f>_xlfn.XLOOKUP(drafts_drafters[[#This Row],[drafter_id]],drafters[id],drafters[name])</f>
        <v>Louis Peitzman</v>
      </c>
    </row>
    <row r="547" spans="1:4" x14ac:dyDescent="0.25">
      <c r="A547" t="s">
        <v>759</v>
      </c>
      <c r="B547" t="str">
        <f>_xlfn.XLOOKUP(drafts_drafters[[#This Row],[draft_id]],drafts[id],drafts[title])</f>
        <v>Jukebox Musicals</v>
      </c>
      <c r="C547" t="s">
        <v>1133</v>
      </c>
      <c r="D547" t="str">
        <f>_xlfn.XLOOKUP(drafts_drafters[[#This Row],[drafter_id]],drafters[id],drafters[name])</f>
        <v>Oriana Nudo</v>
      </c>
    </row>
    <row r="548" spans="1:4" x14ac:dyDescent="0.25">
      <c r="A548" t="s">
        <v>167</v>
      </c>
      <c r="B548" t="str">
        <f>_xlfn.XLOOKUP(drafts_drafters[[#This Row],[draft_id]],drafts[id],drafts[title])</f>
        <v>Merchant / Ivory</v>
      </c>
      <c r="C548" t="s">
        <v>885</v>
      </c>
      <c r="D548" t="str">
        <f>_xlfn.XLOOKUP(drafts_drafters[[#This Row],[drafter_id]],drafters[id],drafters[name])</f>
        <v>Guy Branum</v>
      </c>
    </row>
    <row r="549" spans="1:4" x14ac:dyDescent="0.25">
      <c r="A549" t="s">
        <v>167</v>
      </c>
      <c r="B549" t="str">
        <f>_xlfn.XLOOKUP(drafts_drafters[[#This Row],[draft_id]],drafts[id],drafts[title])</f>
        <v>Merchant / Ivory</v>
      </c>
      <c r="C549" t="s">
        <v>1009</v>
      </c>
      <c r="D549" t="str">
        <f>_xlfn.XLOOKUP(drafts_drafters[[#This Row],[drafter_id]],drafters[id],drafters[name])</f>
        <v>Drea Clark</v>
      </c>
    </row>
    <row r="550" spans="1:4" x14ac:dyDescent="0.25">
      <c r="A550" t="s">
        <v>182</v>
      </c>
      <c r="B550" t="str">
        <f>_xlfn.XLOOKUP(drafts_drafters[[#This Row],[draft_id]],drafts[id],drafts[title])</f>
        <v>Queer Studio Movies</v>
      </c>
      <c r="C550" t="s">
        <v>781</v>
      </c>
      <c r="D550" t="str">
        <f>_xlfn.XLOOKUP(drafts_drafters[[#This Row],[drafter_id]],drafters[id],drafters[name])</f>
        <v>Adam B. Vary</v>
      </c>
    </row>
    <row r="551" spans="1:4" x14ac:dyDescent="0.25">
      <c r="A551" t="s">
        <v>182</v>
      </c>
      <c r="B551" t="str">
        <f>_xlfn.XLOOKUP(drafts_drafters[[#This Row],[draft_id]],drafts[id],drafts[title])</f>
        <v>Queer Studio Movies</v>
      </c>
      <c r="C551" t="s">
        <v>833</v>
      </c>
      <c r="D551" t="str">
        <f>_xlfn.XLOOKUP(drafts_drafters[[#This Row],[drafter_id]],drafters[id],drafters[name])</f>
        <v>Jordan Crucchiola</v>
      </c>
    </row>
    <row r="552" spans="1:4" x14ac:dyDescent="0.25">
      <c r="A552" t="s">
        <v>635</v>
      </c>
      <c r="B552" t="str">
        <f>_xlfn.XLOOKUP(drafts_drafters[[#This Row],[draft_id]],drafts[id],drafts[title])</f>
        <v>Harrison Ford mini-Mega</v>
      </c>
      <c r="C552" t="s">
        <v>1185</v>
      </c>
      <c r="D552" t="str">
        <f>_xlfn.XLOOKUP(drafts_drafters[[#This Row],[drafter_id]],drafters[id],drafters[name])</f>
        <v>Mallory Rubin</v>
      </c>
    </row>
    <row r="553" spans="1:4" x14ac:dyDescent="0.25">
      <c r="A553" t="s">
        <v>635</v>
      </c>
      <c r="B553" t="str">
        <f>_xlfn.XLOOKUP(drafts_drafters[[#This Row],[draft_id]],drafts[id],drafts[title])</f>
        <v>Harrison Ford mini-Mega</v>
      </c>
      <c r="C553" t="s">
        <v>883</v>
      </c>
      <c r="D553" t="str">
        <f>_xlfn.XLOOKUP(drafts_drafters[[#This Row],[drafter_id]],drafters[id],drafters[name])</f>
        <v>Joanna Robinson</v>
      </c>
    </row>
    <row r="554" spans="1:4" x14ac:dyDescent="0.25">
      <c r="A554" t="s">
        <v>635</v>
      </c>
      <c r="B554" t="str">
        <f>_xlfn.XLOOKUP(drafts_drafters[[#This Row],[draft_id]],drafts[id],drafts[title])</f>
        <v>Harrison Ford mini-Mega</v>
      </c>
      <c r="C554" t="s">
        <v>789</v>
      </c>
      <c r="D554" t="str">
        <f>_xlfn.XLOOKUP(drafts_drafters[[#This Row],[drafter_id]],drafters[id],drafters[name])</f>
        <v>Bryan Cogman</v>
      </c>
    </row>
    <row r="555" spans="1:4" x14ac:dyDescent="0.25">
      <c r="A555" t="s">
        <v>383</v>
      </c>
      <c r="B555" t="str">
        <f>_xlfn.XLOOKUP(drafts_drafters[[#This Row],[draft_id]],drafts[id],drafts[title])</f>
        <v>Rocky/Creed Super Draft</v>
      </c>
      <c r="C555" t="s">
        <v>809</v>
      </c>
      <c r="D555" t="str">
        <f>_xlfn.XLOOKUP(drafts_drafters[[#This Row],[drafter_id]],drafters[id],drafters[name])</f>
        <v>Marc Bernardin</v>
      </c>
    </row>
    <row r="556" spans="1:4" x14ac:dyDescent="0.25">
      <c r="A556" t="s">
        <v>383</v>
      </c>
      <c r="B556" t="str">
        <f>_xlfn.XLOOKUP(drafts_drafters[[#This Row],[draft_id]],drafts[id],drafts[title])</f>
        <v>Rocky/Creed Super Draft</v>
      </c>
      <c r="C556" t="s">
        <v>1115</v>
      </c>
      <c r="D556" t="str">
        <f>_xlfn.XLOOKUP(drafts_drafters[[#This Row],[drafter_id]],drafters[id],drafters[name])</f>
        <v>Ryan Marker</v>
      </c>
    </row>
    <row r="557" spans="1:4" x14ac:dyDescent="0.25">
      <c r="A557" s="1" t="s">
        <v>192</v>
      </c>
      <c r="B557" t="str">
        <f>_xlfn.XLOOKUP(drafts_drafters[[#This Row],[draft_id]],drafts[id],drafts[title])</f>
        <v>Screwball Comedy mini-Mega</v>
      </c>
      <c r="C557" t="s">
        <v>951</v>
      </c>
      <c r="D557" t="str">
        <f>_xlfn.XLOOKUP(drafts_drafters[[#This Row],[drafter_id]],drafters[id],drafters[name])</f>
        <v>Maureen Lee Lenker</v>
      </c>
    </row>
    <row r="558" spans="1:4" x14ac:dyDescent="0.25">
      <c r="A558" s="1" t="s">
        <v>192</v>
      </c>
      <c r="B558" t="str">
        <f>_xlfn.XLOOKUP(drafts_drafters[[#This Row],[draft_id]],drafts[id],drafts[title])</f>
        <v>Screwball Comedy mini-Mega</v>
      </c>
      <c r="C558" t="s">
        <v>1133</v>
      </c>
      <c r="D558" t="str">
        <f>_xlfn.XLOOKUP(drafts_drafters[[#This Row],[drafter_id]],drafters[id],drafters[name])</f>
        <v>Oriana Nudo</v>
      </c>
    </row>
    <row r="559" spans="1:4" x14ac:dyDescent="0.25">
      <c r="A559" s="1" t="s">
        <v>192</v>
      </c>
      <c r="B559" t="str">
        <f>_xlfn.XLOOKUP(drafts_drafters[[#This Row],[draft_id]],drafts[id],drafts[title])</f>
        <v>Screwball Comedy mini-Mega</v>
      </c>
      <c r="C559" t="s">
        <v>789</v>
      </c>
      <c r="D559" t="str">
        <f>_xlfn.XLOOKUP(drafts_drafters[[#This Row],[drafter_id]],drafters[id],drafters[name])</f>
        <v>Bryan Cogman</v>
      </c>
    </row>
    <row r="560" spans="1:4" x14ac:dyDescent="0.25">
      <c r="A560" t="s">
        <v>457</v>
      </c>
      <c r="B560" t="str">
        <f>_xlfn.XLOOKUP(drafts_drafters[[#This Row],[draft_id]],drafts[id],drafts[title])</f>
        <v>Union Movies</v>
      </c>
      <c r="C560" t="s">
        <v>1029</v>
      </c>
      <c r="D560" t="str">
        <f>_xlfn.XLOOKUP(drafts_drafters[[#This Row],[drafter_id]],drafters[id],drafters[name])</f>
        <v>Liz Hannah</v>
      </c>
    </row>
    <row r="561" spans="1:4" x14ac:dyDescent="0.25">
      <c r="A561" t="s">
        <v>457</v>
      </c>
      <c r="B561" t="str">
        <f>_xlfn.XLOOKUP(drafts_drafters[[#This Row],[draft_id]],drafts[id],drafts[title])</f>
        <v>Union Movies</v>
      </c>
      <c r="C561" t="s">
        <v>825</v>
      </c>
      <c r="D561" t="str">
        <f>_xlfn.XLOOKUP(drafts_drafters[[#This Row],[drafter_id]],drafters[id],drafters[name])</f>
        <v>Kenny Neibart</v>
      </c>
    </row>
    <row r="562" spans="1:4" x14ac:dyDescent="0.25">
      <c r="A562" t="s">
        <v>647</v>
      </c>
      <c r="B562" t="str">
        <f>_xlfn.XLOOKUP(drafts_drafters[[#This Row],[draft_id]],drafts[id],drafts[title])</f>
        <v>Fivequels</v>
      </c>
      <c r="C562" t="s">
        <v>979</v>
      </c>
      <c r="D562" t="str">
        <f>_xlfn.XLOOKUP(drafts_drafters[[#This Row],[drafter_id]],drafters[id],drafters[name])</f>
        <v>Andy Levy</v>
      </c>
    </row>
    <row r="563" spans="1:4" x14ac:dyDescent="0.25">
      <c r="A563" t="s">
        <v>647</v>
      </c>
      <c r="B563" t="str">
        <f>_xlfn.XLOOKUP(drafts_drafters[[#This Row],[draft_id]],drafts[id],drafts[title])</f>
        <v>Fivequels</v>
      </c>
      <c r="C563" t="s">
        <v>897</v>
      </c>
      <c r="D563" t="str">
        <f>_xlfn.XLOOKUP(drafts_drafters[[#This Row],[drafter_id]],drafters[id],drafters[name])</f>
        <v>Mike Ryan</v>
      </c>
    </row>
    <row r="564" spans="1:4" x14ac:dyDescent="0.25">
      <c r="A564" t="s">
        <v>369</v>
      </c>
      <c r="B564" t="str">
        <f>_xlfn.XLOOKUP(drafts_drafters[[#This Row],[draft_id]],drafts[id],drafts[title])</f>
        <v>'90s Superhero</v>
      </c>
      <c r="C564" t="s">
        <v>1149</v>
      </c>
      <c r="D564" t="str">
        <f>_xlfn.XLOOKUP(drafts_drafters[[#This Row],[drafter_id]],drafters[id],drafters[name])</f>
        <v>Dave Schilling</v>
      </c>
    </row>
    <row r="565" spans="1:4" x14ac:dyDescent="0.25">
      <c r="A565" t="s">
        <v>369</v>
      </c>
      <c r="B565" t="str">
        <f>_xlfn.XLOOKUP(drafts_drafters[[#This Row],[draft_id]],drafts[id],drafts[title])</f>
        <v>'90s Superhero</v>
      </c>
      <c r="C565" t="s">
        <v>1177</v>
      </c>
      <c r="D565" t="str">
        <f>_xlfn.XLOOKUP(drafts_drafters[[#This Row],[drafter_id]],drafters[id],drafters[name])</f>
        <v>Darren Franich</v>
      </c>
    </row>
    <row r="566" spans="1:4" x14ac:dyDescent="0.25">
      <c r="A566" t="s">
        <v>188</v>
      </c>
      <c r="B566" t="str">
        <f>_xlfn.XLOOKUP(drafts_drafters[[#This Row],[draft_id]],drafts[id],drafts[title])</f>
        <v>George Clooney</v>
      </c>
      <c r="C566" s="1" t="s">
        <v>863</v>
      </c>
      <c r="D566" t="str">
        <f>_xlfn.XLOOKUP(drafts_drafters[[#This Row],[drafter_id]],drafters[id],drafters[name])</f>
        <v>Ian Karmel</v>
      </c>
    </row>
    <row r="567" spans="1:4" x14ac:dyDescent="0.25">
      <c r="A567" t="s">
        <v>188</v>
      </c>
      <c r="B567" t="str">
        <f>_xlfn.XLOOKUP(drafts_drafters[[#This Row],[draft_id]],drafts[id],drafts[title])</f>
        <v>George Clooney</v>
      </c>
      <c r="C567" t="s">
        <v>1123</v>
      </c>
      <c r="D567" t="str">
        <f>_xlfn.XLOOKUP(drafts_drafters[[#This Row],[drafter_id]],drafters[id],drafters[name])</f>
        <v>Sean Jordan</v>
      </c>
    </row>
    <row r="568" spans="1:4" x14ac:dyDescent="0.25">
      <c r="A568" t="s">
        <v>748</v>
      </c>
      <c r="B568" t="str">
        <f>_xlfn.XLOOKUP(drafts_drafters[[#This Row],[draft_id]],drafts[id],drafts[title])</f>
        <v>Screenwriters' Directorial Debuts</v>
      </c>
      <c r="C568" t="s">
        <v>1245</v>
      </c>
      <c r="D568" t="str">
        <f>_xlfn.XLOOKUP(drafts_drafters[[#This Row],[drafter_id]],drafters[id],drafters[name])</f>
        <v>Eva Anderson</v>
      </c>
    </row>
    <row r="569" spans="1:4" x14ac:dyDescent="0.25">
      <c r="A569" t="s">
        <v>748</v>
      </c>
      <c r="B569" t="str">
        <f>_xlfn.XLOOKUP(drafts_drafters[[#This Row],[draft_id]],drafts[id],drafts[title])</f>
        <v>Screenwriters' Directorial Debuts</v>
      </c>
      <c r="C569" t="s">
        <v>793</v>
      </c>
      <c r="D569" t="str">
        <f>_xlfn.XLOOKUP(drafts_drafters[[#This Row],[drafter_id]],drafters[id],drafters[name])</f>
        <v>Clarke Wolfe</v>
      </c>
    </row>
    <row r="570" spans="1:4" x14ac:dyDescent="0.25">
      <c r="A570" t="s">
        <v>73</v>
      </c>
      <c r="B570" t="str">
        <f>_xlfn.XLOOKUP(drafts_drafters[[#This Row],[draft_id]],drafts[id],drafts[title])</f>
        <v>Country Music</v>
      </c>
      <c r="C570" t="s">
        <v>871</v>
      </c>
      <c r="D570" t="str">
        <f>_xlfn.XLOOKUP(drafts_drafters[[#This Row],[drafter_id]],drafters[id],drafters[name])</f>
        <v>Emily St. James</v>
      </c>
    </row>
    <row r="571" spans="1:4" x14ac:dyDescent="0.25">
      <c r="A571" t="s">
        <v>73</v>
      </c>
      <c r="B571" t="str">
        <f>_xlfn.XLOOKUP(drafts_drafters[[#This Row],[draft_id]],drafts[id],drafts[title])</f>
        <v>Country Music</v>
      </c>
      <c r="C571" t="s">
        <v>1183</v>
      </c>
      <c r="D571" t="str">
        <f>_xlfn.XLOOKUP(drafts_drafters[[#This Row],[drafter_id]],drafters[id],drafters[name])</f>
        <v>Libby Hill</v>
      </c>
    </row>
    <row r="572" spans="1:4" x14ac:dyDescent="0.25">
      <c r="A572" t="s">
        <v>510</v>
      </c>
      <c r="B572" t="str">
        <f>_xlfn.XLOOKUP(drafts_drafters[[#This Row],[draft_id]],drafts[id],drafts[title])</f>
        <v>Queer Crime</v>
      </c>
      <c r="C572" t="s">
        <v>1107</v>
      </c>
      <c r="D572" t="str">
        <f>_xlfn.XLOOKUP(drafts_drafters[[#This Row],[drafter_id]],drafters[id],drafters[name])</f>
        <v>Kyle Turner</v>
      </c>
    </row>
    <row r="573" spans="1:4" x14ac:dyDescent="0.25">
      <c r="A573" t="s">
        <v>510</v>
      </c>
      <c r="B573" t="str">
        <f>_xlfn.XLOOKUP(drafts_drafters[[#This Row],[draft_id]],drafts[id],drafts[title])</f>
        <v>Queer Crime</v>
      </c>
      <c r="C573" t="s">
        <v>1059</v>
      </c>
      <c r="D573" t="str">
        <f>_xlfn.XLOOKUP(drafts_drafters[[#This Row],[drafter_id]],drafters[id],drafters[name])</f>
        <v>Juan Quanito</v>
      </c>
    </row>
    <row r="574" spans="1:4" x14ac:dyDescent="0.25">
      <c r="A574" t="s">
        <v>132</v>
      </c>
      <c r="B574" t="str">
        <f>_xlfn.XLOOKUP(drafts_drafters[[#This Row],[draft_id]],drafts[id],drafts[title])</f>
        <v>Vietnam War mini-Mega</v>
      </c>
      <c r="C574" t="s">
        <v>915</v>
      </c>
      <c r="D574" t="str">
        <f>_xlfn.XLOOKUP(drafts_drafters[[#This Row],[drafter_id]],drafters[id],drafters[name])</f>
        <v>Billy Ray Brewton</v>
      </c>
    </row>
    <row r="575" spans="1:4" x14ac:dyDescent="0.25">
      <c r="A575" t="s">
        <v>132</v>
      </c>
      <c r="B575" t="str">
        <f>_xlfn.XLOOKUP(drafts_drafters[[#This Row],[draft_id]],drafts[id],drafts[title])</f>
        <v>Vietnam War mini-Mega</v>
      </c>
      <c r="C575" t="s">
        <v>1009</v>
      </c>
      <c r="D575" t="str">
        <f>_xlfn.XLOOKUP(drafts_drafters[[#This Row],[drafter_id]],drafters[id],drafters[name])</f>
        <v>Drea Clark</v>
      </c>
    </row>
    <row r="576" spans="1:4" x14ac:dyDescent="0.25">
      <c r="A576" t="s">
        <v>132</v>
      </c>
      <c r="B576" t="str">
        <f>_xlfn.XLOOKUP(drafts_drafters[[#This Row],[draft_id]],drafts[id],drafts[title])</f>
        <v>Vietnam War mini-Mega</v>
      </c>
      <c r="C576" t="s">
        <v>1051</v>
      </c>
      <c r="D576" t="str">
        <f>_xlfn.XLOOKUP(drafts_drafters[[#This Row],[drafter_id]],drafters[id],drafters[name])</f>
        <v>Drew McWeeny</v>
      </c>
    </row>
    <row r="577" spans="1:4" x14ac:dyDescent="0.25">
      <c r="A577" t="s">
        <v>584</v>
      </c>
      <c r="B577" t="str">
        <f>_xlfn.XLOOKUP(drafts_drafters[[#This Row],[draft_id]],drafts[id],drafts[title])</f>
        <v>Greta Gerwig</v>
      </c>
      <c r="C577" t="s">
        <v>1001</v>
      </c>
      <c r="D577" t="str">
        <f>_xlfn.XLOOKUP(drafts_drafters[[#This Row],[drafter_id]],drafters[id],drafters[name])</f>
        <v>Piya Sinha-Roy</v>
      </c>
    </row>
    <row r="578" spans="1:4" x14ac:dyDescent="0.25">
      <c r="A578" t="s">
        <v>584</v>
      </c>
      <c r="B578" t="str">
        <f>_xlfn.XLOOKUP(drafts_drafters[[#This Row],[draft_id]],drafts[id],drafts[title])</f>
        <v>Greta Gerwig</v>
      </c>
      <c r="C578" t="s">
        <v>1027</v>
      </c>
      <c r="D578" t="str">
        <f>_xlfn.XLOOKUP(drafts_drafters[[#This Row],[drafter_id]],drafters[id],drafters[name])</f>
        <v>Devan Coggan</v>
      </c>
    </row>
    <row r="579" spans="1:4" x14ac:dyDescent="0.25">
      <c r="A579" t="s">
        <v>737</v>
      </c>
      <c r="B579" t="str">
        <f>_xlfn.XLOOKUP(drafts_drafters[[#This Row],[draft_id]],drafts[id],drafts[title])</f>
        <v>1998 mini-Mega Draft</v>
      </c>
      <c r="C579" t="s">
        <v>1085</v>
      </c>
      <c r="D579" t="str">
        <f>_xlfn.XLOOKUP(drafts_drafters[[#This Row],[drafter_id]],drafters[id],drafters[name])</f>
        <v>Helen Shang</v>
      </c>
    </row>
    <row r="580" spans="1:4" x14ac:dyDescent="0.25">
      <c r="A580" t="s">
        <v>737</v>
      </c>
      <c r="B580" t="str">
        <f>_xlfn.XLOOKUP(drafts_drafters[[#This Row],[draft_id]],drafts[id],drafts[title])</f>
        <v>1998 mini-Mega Draft</v>
      </c>
      <c r="C580" t="s">
        <v>1017</v>
      </c>
      <c r="D580" t="str">
        <f>_xlfn.XLOOKUP(drafts_drafters[[#This Row],[drafter_id]],drafters[id],drafters[name])</f>
        <v>Thomas Grabinski</v>
      </c>
    </row>
    <row r="581" spans="1:4" x14ac:dyDescent="0.25">
      <c r="A581" t="s">
        <v>737</v>
      </c>
      <c r="B581" t="str">
        <f>_xlfn.XLOOKUP(drafts_drafters[[#This Row],[draft_id]],drafts[id],drafts[title])</f>
        <v>1998 mini-Mega Draft</v>
      </c>
      <c r="C581" t="s">
        <v>1007</v>
      </c>
      <c r="D581" t="str">
        <f>_xlfn.XLOOKUP(drafts_drafters[[#This Row],[drafter_id]],drafters[id],drafters[name])</f>
        <v>Karen Tongson</v>
      </c>
    </row>
    <row r="582" spans="1:4" x14ac:dyDescent="0.25">
      <c r="A582" t="s">
        <v>737</v>
      </c>
      <c r="B582" t="str">
        <f>_xlfn.XLOOKUP(drafts_drafters[[#This Row],[draft_id]],drafts[id],drafts[title])</f>
        <v>1998 mini-Mega Draft</v>
      </c>
      <c r="C582" t="s">
        <v>1237</v>
      </c>
      <c r="D582" t="str">
        <f>_xlfn.XLOOKUP(drafts_drafters[[#This Row],[drafter_id]],drafters[id],drafters[name])</f>
        <v>Clay Keller</v>
      </c>
    </row>
    <row r="583" spans="1:4" x14ac:dyDescent="0.25">
      <c r="A583" t="s">
        <v>13</v>
      </c>
      <c r="B583" t="str">
        <f>_xlfn.XLOOKUP(drafts_drafters[[#This Row],[draft_id]],drafts[id],drafts[title])</f>
        <v>Blumhouse</v>
      </c>
      <c r="C583" t="s">
        <v>915</v>
      </c>
      <c r="D583" t="str">
        <f>_xlfn.XLOOKUP(drafts_drafters[[#This Row],[drafter_id]],drafters[id],drafters[name])</f>
        <v>Billy Ray Brewton</v>
      </c>
    </row>
    <row r="584" spans="1:4" x14ac:dyDescent="0.25">
      <c r="A584" t="s">
        <v>13</v>
      </c>
      <c r="B584" t="str">
        <f>_xlfn.XLOOKUP(drafts_drafters[[#This Row],[draft_id]],drafts[id],drafts[title])</f>
        <v>Blumhouse</v>
      </c>
      <c r="C584" t="s">
        <v>909</v>
      </c>
      <c r="D584" t="str">
        <f>_xlfn.XLOOKUP(drafts_drafters[[#This Row],[drafter_id]],drafters[id],drafters[name])</f>
        <v>Kyle Anderson</v>
      </c>
    </row>
    <row r="585" spans="1:4" x14ac:dyDescent="0.25">
      <c r="A585" t="s">
        <v>114</v>
      </c>
      <c r="B585" t="str">
        <f>_xlfn.XLOOKUP(drafts_drafters[[#This Row],[draft_id]],drafts[id],drafts[title])</f>
        <v>Home Invasion</v>
      </c>
      <c r="C585" t="s">
        <v>1137</v>
      </c>
      <c r="D585" t="str">
        <f>_xlfn.XLOOKUP(drafts_drafters[[#This Row],[drafter_id]],drafters[id],drafters[name])</f>
        <v>Wynter Mitchell</v>
      </c>
    </row>
    <row r="586" spans="1:4" x14ac:dyDescent="0.25">
      <c r="A586" t="s">
        <v>114</v>
      </c>
      <c r="B586" t="str">
        <f>_xlfn.XLOOKUP(drafts_drafters[[#This Row],[draft_id]],drafts[id],drafts[title])</f>
        <v>Home Invasion</v>
      </c>
      <c r="C586" t="s">
        <v>1129</v>
      </c>
      <c r="D586" t="str">
        <f>_xlfn.XLOOKUP(drafts_drafters[[#This Row],[drafter_id]],drafters[id],drafters[name])</f>
        <v>Morgan Peter Brown</v>
      </c>
    </row>
    <row r="587" spans="1:4" x14ac:dyDescent="0.25">
      <c r="A587" t="s">
        <v>318</v>
      </c>
      <c r="B587" t="str">
        <f>_xlfn.XLOOKUP(drafts_drafters[[#This Row],[draft_id]],drafts[id],drafts[title])</f>
        <v>Two Thumbs Down</v>
      </c>
      <c r="C587" t="s">
        <v>1147</v>
      </c>
      <c r="D587" t="str">
        <f>_xlfn.XLOOKUP(drafts_drafters[[#This Row],[drafter_id]],drafters[id],drafters[name])</f>
        <v>Matt Singer</v>
      </c>
    </row>
    <row r="588" spans="1:4" x14ac:dyDescent="0.25">
      <c r="A588" t="s">
        <v>318</v>
      </c>
      <c r="B588" t="str">
        <f>_xlfn.XLOOKUP(drafts_drafters[[#This Row],[draft_id]],drafts[id],drafts[title])</f>
        <v>Two Thumbs Down</v>
      </c>
      <c r="C588" t="s">
        <v>1167</v>
      </c>
      <c r="D588" t="str">
        <f>_xlfn.XLOOKUP(drafts_drafters[[#This Row],[drafter_id]],drafters[id],drafters[name])</f>
        <v>Jordan Hoffman</v>
      </c>
    </row>
    <row r="589" spans="1:4" x14ac:dyDescent="0.25">
      <c r="A589" t="s">
        <v>342</v>
      </c>
      <c r="B589" t="str">
        <f>_xlfn.XLOOKUP(drafts_drafters[[#This Row],[draft_id]],drafts[id],drafts[title])</f>
        <v>Saw Super Draft</v>
      </c>
      <c r="C589" t="s">
        <v>1065</v>
      </c>
      <c r="D589" t="str">
        <f>_xlfn.XLOOKUP(drafts_drafters[[#This Row],[drafter_id]],drafters[id],drafters[name])</f>
        <v>Megan Amram</v>
      </c>
    </row>
    <row r="590" spans="1:4" x14ac:dyDescent="0.25">
      <c r="A590" t="s">
        <v>342</v>
      </c>
      <c r="B590" t="str">
        <f>_xlfn.XLOOKUP(drafts_drafters[[#This Row],[draft_id]],drafts[id],drafts[title])</f>
        <v>Saw Super Draft</v>
      </c>
      <c r="C590" t="s">
        <v>1067</v>
      </c>
      <c r="D590" t="str">
        <f>_xlfn.XLOOKUP(drafts_drafters[[#This Row],[drafter_id]],drafters[id],drafters[name])</f>
        <v>Walter Hollmann</v>
      </c>
    </row>
    <row r="591" spans="1:4" x14ac:dyDescent="0.25">
      <c r="A591" t="s">
        <v>342</v>
      </c>
      <c r="B591" t="str">
        <f>_xlfn.XLOOKUP(drafts_drafters[[#This Row],[draft_id]],drafts[id],drafts[title])</f>
        <v>Saw Super Draft</v>
      </c>
      <c r="C591" t="s">
        <v>1223</v>
      </c>
      <c r="D591" t="str">
        <f>_xlfn.XLOOKUP(drafts_drafters[[#This Row],[drafter_id]],drafters[id],drafters[name])</f>
        <v>Ben Mekler</v>
      </c>
    </row>
    <row r="592" spans="1:4" x14ac:dyDescent="0.25">
      <c r="A592" t="s">
        <v>522</v>
      </c>
      <c r="B592" t="str">
        <f>_xlfn.XLOOKUP(drafts_drafters[[#This Row],[draft_id]],drafts[id],drafts[title])</f>
        <v>Halloween Super Draft</v>
      </c>
      <c r="C592" t="s">
        <v>845</v>
      </c>
      <c r="D592" t="str">
        <f>_xlfn.XLOOKUP(drafts_drafters[[#This Row],[drafter_id]],drafters[id],drafters[name])</f>
        <v>Rebekah McKendry</v>
      </c>
    </row>
    <row r="593" spans="1:4" x14ac:dyDescent="0.25">
      <c r="A593" t="s">
        <v>522</v>
      </c>
      <c r="B593" t="str">
        <f>_xlfn.XLOOKUP(drafts_drafters[[#This Row],[draft_id]],drafts[id],drafts[title])</f>
        <v>Halloween Super Draft</v>
      </c>
      <c r="C593" t="s">
        <v>805</v>
      </c>
      <c r="D593" t="str">
        <f>_xlfn.XLOOKUP(drafts_drafters[[#This Row],[drafter_id]],drafters[id],drafters[name])</f>
        <v>Elric Kane</v>
      </c>
    </row>
    <row r="594" spans="1:4" x14ac:dyDescent="0.25">
      <c r="A594" t="s">
        <v>522</v>
      </c>
      <c r="B594" t="str">
        <f>_xlfn.XLOOKUP(drafts_drafters[[#This Row],[draft_id]],drafts[id],drafts[title])</f>
        <v>Halloween Super Draft</v>
      </c>
      <c r="C594" t="s">
        <v>969</v>
      </c>
      <c r="D594" t="str">
        <f>_xlfn.XLOOKUP(drafts_drafters[[#This Row],[drafter_id]],drafters[id],drafters[name])</f>
        <v>Graham Skipper</v>
      </c>
    </row>
    <row r="595" spans="1:4" x14ac:dyDescent="0.25">
      <c r="A595" t="s">
        <v>522</v>
      </c>
      <c r="B595" t="str">
        <f>_xlfn.XLOOKUP(drafts_drafters[[#This Row],[draft_id]],drafts[id],drafts[title])</f>
        <v>Halloween Super Draft</v>
      </c>
      <c r="C595" t="s">
        <v>915</v>
      </c>
      <c r="D595" t="str">
        <f>_xlfn.XLOOKUP(drafts_drafters[[#This Row],[drafter_id]],drafters[id],drafters[name])</f>
        <v>Billy Ray Brewton</v>
      </c>
    </row>
    <row r="596" spans="1:4" x14ac:dyDescent="0.25">
      <c r="A596" t="s">
        <v>467</v>
      </c>
      <c r="B596" t="str">
        <f>_xlfn.XLOOKUP(drafts_drafters[[#This Row],[draft_id]],drafts[id],drafts[title])</f>
        <v>Don Bluth Super Draft</v>
      </c>
      <c r="C596" t="s">
        <v>799</v>
      </c>
      <c r="D596" t="str">
        <f>_xlfn.XLOOKUP(drafts_drafters[[#This Row],[drafter_id]],drafters[id],drafters[name])</f>
        <v>Joe Reid</v>
      </c>
    </row>
    <row r="597" spans="1:4" x14ac:dyDescent="0.25">
      <c r="A597" t="s">
        <v>467</v>
      </c>
      <c r="B597" t="str">
        <f>_xlfn.XLOOKUP(drafts_drafters[[#This Row],[draft_id]],drafts[id],drafts[title])</f>
        <v>Don Bluth Super Draft</v>
      </c>
      <c r="C597" t="s">
        <v>781</v>
      </c>
      <c r="D597" t="str">
        <f>_xlfn.XLOOKUP(drafts_drafters[[#This Row],[drafter_id]],drafters[id],drafters[name])</f>
        <v>Adam B. Vary</v>
      </c>
    </row>
    <row r="598" spans="1:4" x14ac:dyDescent="0.25">
      <c r="A598" t="s">
        <v>614</v>
      </c>
      <c r="B598" t="str">
        <f>_xlfn.XLOOKUP(drafts_drafters[[#This Row],[draft_id]],drafts[id],drafts[title])</f>
        <v>Disney Animation Studios Mega Draft</v>
      </c>
      <c r="C598" t="s">
        <v>845</v>
      </c>
      <c r="D598" t="str">
        <f>_xlfn.XLOOKUP(drafts_drafters[[#This Row],[drafter_id]],drafters[id],drafters[name])</f>
        <v>Rebekah McKendry</v>
      </c>
    </row>
    <row r="599" spans="1:4" x14ac:dyDescent="0.25">
      <c r="A599" t="s">
        <v>614</v>
      </c>
      <c r="B599" t="str">
        <f>_xlfn.XLOOKUP(drafts_drafters[[#This Row],[draft_id]],drafts[id],drafts[title])</f>
        <v>Disney Animation Studios Mega Draft</v>
      </c>
      <c r="C599" t="s">
        <v>831</v>
      </c>
      <c r="D599" t="str">
        <f>_xlfn.XLOOKUP(drafts_drafters[[#This Row],[drafter_id]],drafters[id],drafters[name])</f>
        <v>Dane McDonald</v>
      </c>
    </row>
    <row r="600" spans="1:4" x14ac:dyDescent="0.25">
      <c r="A600" t="s">
        <v>614</v>
      </c>
      <c r="B600" t="str">
        <f>_xlfn.XLOOKUP(drafts_drafters[[#This Row],[draft_id]],drafts[id],drafts[title])</f>
        <v>Disney Animation Studios Mega Draft</v>
      </c>
      <c r="C600" t="s">
        <v>983</v>
      </c>
      <c r="D600" t="str">
        <f>_xlfn.XLOOKUP(drafts_drafters[[#This Row],[drafter_id]],drafters[id],drafters[name])</f>
        <v>B.J. Colangelo</v>
      </c>
    </row>
    <row r="601" spans="1:4" x14ac:dyDescent="0.25">
      <c r="A601" t="s">
        <v>614</v>
      </c>
      <c r="B601" t="str">
        <f>_xlfn.XLOOKUP(drafts_drafters[[#This Row],[draft_id]],drafts[id],drafts[title])</f>
        <v>Disney Animation Studios Mega Draft</v>
      </c>
      <c r="C601" t="s">
        <v>977</v>
      </c>
      <c r="D601" t="str">
        <f>_xlfn.XLOOKUP(drafts_drafters[[#This Row],[drafter_id]],drafters[id],drafters[name])</f>
        <v>Louis Peitzman</v>
      </c>
    </row>
    <row r="602" spans="1:4" x14ac:dyDescent="0.25">
      <c r="A602" t="s">
        <v>90</v>
      </c>
      <c r="B602" t="str">
        <f>_xlfn.XLOOKUP(drafts_drafters[[#This Row],[draft_id]],drafts[id],drafts[title])</f>
        <v>Ralph Bakshi Super Draft</v>
      </c>
      <c r="C602" t="s">
        <v>1111</v>
      </c>
      <c r="D602" t="str">
        <f>_xlfn.XLOOKUP(drafts_drafters[[#This Row],[drafter_id]],drafters[id],drafters[name])</f>
        <v>Harmony Colangelo</v>
      </c>
    </row>
    <row r="603" spans="1:4" x14ac:dyDescent="0.25">
      <c r="A603" t="s">
        <v>90</v>
      </c>
      <c r="B603" t="str">
        <f>_xlfn.XLOOKUP(drafts_drafters[[#This Row],[draft_id]],drafts[id],drafts[title])</f>
        <v>Ralph Bakshi Super Draft</v>
      </c>
      <c r="C603" t="s">
        <v>797</v>
      </c>
      <c r="D603" t="str">
        <f>_xlfn.XLOOKUP(drafts_drafters[[#This Row],[drafter_id]],drafters[id],drafters[name])</f>
        <v>William Bibbiani</v>
      </c>
    </row>
    <row r="604" spans="1:4" x14ac:dyDescent="0.25">
      <c r="A604" t="s">
        <v>292</v>
      </c>
      <c r="B604" t="str">
        <f>_xlfn.XLOOKUP(drafts_drafters[[#This Row],[draft_id]],drafts[id],drafts[title])</f>
        <v>Judy Garland</v>
      </c>
      <c r="C604" t="s">
        <v>951</v>
      </c>
      <c r="D604" t="str">
        <f>_xlfn.XLOOKUP(drafts_drafters[[#This Row],[drafter_id]],drafters[id],drafters[name])</f>
        <v>Maureen Lee Lenker</v>
      </c>
    </row>
    <row r="605" spans="1:4" x14ac:dyDescent="0.25">
      <c r="A605" t="s">
        <v>292</v>
      </c>
      <c r="B605" t="str">
        <f>_xlfn.XLOOKUP(drafts_drafters[[#This Row],[draft_id]],drafts[id],drafts[title])</f>
        <v>Judy Garland</v>
      </c>
      <c r="C605" t="s">
        <v>1133</v>
      </c>
      <c r="D605" t="str">
        <f>_xlfn.XLOOKUP(drafts_drafters[[#This Row],[drafter_id]],drafters[id],drafters[name])</f>
        <v>Oriana Nudo</v>
      </c>
    </row>
    <row r="606" spans="1:4" x14ac:dyDescent="0.25">
      <c r="A606" t="s">
        <v>530</v>
      </c>
      <c r="B606" t="str">
        <f>_xlfn.XLOOKUP(drafts_drafters[[#This Row],[draft_id]],drafts[id],drafts[title])</f>
        <v>'80s Sports mini-Mega</v>
      </c>
      <c r="C606" t="s">
        <v>987</v>
      </c>
      <c r="D606" t="str">
        <f>_xlfn.XLOOKUP(drafts_drafters[[#This Row],[drafter_id]],drafters[id],drafters[name])</f>
        <v>Alan Sepinwall</v>
      </c>
    </row>
    <row r="607" spans="1:4" x14ac:dyDescent="0.25">
      <c r="A607" t="s">
        <v>530</v>
      </c>
      <c r="B607" t="str">
        <f>_xlfn.XLOOKUP(drafts_drafters[[#This Row],[draft_id]],drafts[id],drafts[title])</f>
        <v>'80s Sports mini-Mega</v>
      </c>
      <c r="C607" t="s">
        <v>1193</v>
      </c>
      <c r="D607" t="str">
        <f>_xlfn.XLOOKUP(drafts_drafters[[#This Row],[drafter_id]],drafters[id],drafters[name])</f>
        <v>Daniel Fienberg</v>
      </c>
    </row>
    <row r="608" spans="1:4" x14ac:dyDescent="0.25">
      <c r="A608" t="s">
        <v>530</v>
      </c>
      <c r="B608" t="str">
        <f>_xlfn.XLOOKUP(drafts_drafters[[#This Row],[draft_id]],drafts[id],drafts[title])</f>
        <v>'80s Sports mini-Mega</v>
      </c>
      <c r="C608" t="s">
        <v>1079</v>
      </c>
      <c r="D608" t="str">
        <f>_xlfn.XLOOKUP(drafts_drafters[[#This Row],[drafter_id]],drafters[id],drafters[name])</f>
        <v>Linda Holmes</v>
      </c>
    </row>
    <row r="609" spans="1:4" x14ac:dyDescent="0.25">
      <c r="A609" t="s">
        <v>683</v>
      </c>
      <c r="B609" t="str">
        <f>_xlfn.XLOOKUP(drafts_drafters[[#This Row],[draft_id]],drafts[id],drafts[title])</f>
        <v>AARP Action</v>
      </c>
      <c r="C609" t="s">
        <v>1227</v>
      </c>
      <c r="D609" t="str">
        <f>_xlfn.XLOOKUP(drafts_drafters[[#This Row],[drafter_id]],drafters[id],drafters[name])</f>
        <v>Jordan Morris</v>
      </c>
    </row>
    <row r="610" spans="1:4" x14ac:dyDescent="0.25">
      <c r="A610" t="s">
        <v>683</v>
      </c>
      <c r="B610" t="str">
        <f>_xlfn.XLOOKUP(drafts_drafters[[#This Row],[draft_id]],drafts[id],drafts[title])</f>
        <v>AARP Action</v>
      </c>
      <c r="C610" t="s">
        <v>1025</v>
      </c>
      <c r="D610" t="str">
        <f>_xlfn.XLOOKUP(drafts_drafters[[#This Row],[drafter_id]],drafters[id],drafters[name])</f>
        <v>Gina Ippolito</v>
      </c>
    </row>
    <row r="611" spans="1:4" x14ac:dyDescent="0.25">
      <c r="A611" t="s">
        <v>110</v>
      </c>
      <c r="B611" t="str">
        <f>_xlfn.XLOOKUP(drafts_drafters[[#This Row],[draft_id]],drafts[id],drafts[title])</f>
        <v>Juliette Binoche mini-Mega</v>
      </c>
      <c r="C611" t="s">
        <v>1237</v>
      </c>
      <c r="D611" t="str">
        <f>_xlfn.XLOOKUP(drafts_drafters[[#This Row],[drafter_id]],drafters[id],drafters[name])</f>
        <v>Clay Keller</v>
      </c>
    </row>
    <row r="612" spans="1:4" x14ac:dyDescent="0.25">
      <c r="A612" t="s">
        <v>110</v>
      </c>
      <c r="B612" t="str">
        <f>_xlfn.XLOOKUP(drafts_drafters[[#This Row],[draft_id]],drafts[id],drafts[title])</f>
        <v>Juliette Binoche mini-Mega</v>
      </c>
      <c r="C612" t="s">
        <v>1115</v>
      </c>
      <c r="D612" t="str">
        <f>_xlfn.XLOOKUP(drafts_drafters[[#This Row],[drafter_id]],drafters[id],drafters[name])</f>
        <v>Ryan Marker</v>
      </c>
    </row>
    <row r="613" spans="1:4" x14ac:dyDescent="0.25">
      <c r="A613" t="s">
        <v>110</v>
      </c>
      <c r="B613" t="str">
        <f>_xlfn.XLOOKUP(drafts_drafters[[#This Row],[draft_id]],drafts[id],drafts[title])</f>
        <v>Juliette Binoche mini-Mega</v>
      </c>
      <c r="C613" t="s">
        <v>1017</v>
      </c>
      <c r="D613" t="str">
        <f>_xlfn.XLOOKUP(drafts_drafters[[#This Row],[drafter_id]],drafters[id],drafters[name])</f>
        <v>Thomas Grabinski</v>
      </c>
    </row>
    <row r="614" spans="1:4" x14ac:dyDescent="0.25">
      <c r="A614" t="s">
        <v>288</v>
      </c>
      <c r="B614" t="str">
        <f>_xlfn.XLOOKUP(drafts_drafters[[#This Row],[draft_id]],drafts[id],drafts[title])</f>
        <v>Martin Scorsese Super Draft</v>
      </c>
      <c r="C614" t="s">
        <v>825</v>
      </c>
      <c r="D614" t="str">
        <f>_xlfn.XLOOKUP(drafts_drafters[[#This Row],[drafter_id]],drafters[id],drafters[name])</f>
        <v>Kenny Neibart</v>
      </c>
    </row>
    <row r="615" spans="1:4" x14ac:dyDescent="0.25">
      <c r="A615" t="s">
        <v>288</v>
      </c>
      <c r="B615" t="str">
        <f>_xlfn.XLOOKUP(drafts_drafters[[#This Row],[draft_id]],drafts[id],drafts[title])</f>
        <v>Martin Scorsese Super Draft</v>
      </c>
      <c r="C615" t="s">
        <v>905</v>
      </c>
      <c r="D615" t="str">
        <f>_xlfn.XLOOKUP(drafts_drafters[[#This Row],[drafter_id]],drafters[id],drafters[name])</f>
        <v>Phil Iscove</v>
      </c>
    </row>
    <row r="616" spans="1:4" x14ac:dyDescent="0.25">
      <c r="A616" t="s">
        <v>288</v>
      </c>
      <c r="B616" t="str">
        <f>_xlfn.XLOOKUP(drafts_drafters[[#This Row],[draft_id]],drafts[id],drafts[title])</f>
        <v>Martin Scorsese Super Draft</v>
      </c>
      <c r="C616" t="s">
        <v>871</v>
      </c>
      <c r="D616" t="str">
        <f>_xlfn.XLOOKUP(drafts_drafters[[#This Row],[drafter_id]],drafters[id],drafters[name])</f>
        <v>Emily St. James</v>
      </c>
    </row>
    <row r="617" spans="1:4" x14ac:dyDescent="0.25">
      <c r="A617" t="s">
        <v>288</v>
      </c>
      <c r="B617" t="str">
        <f>_xlfn.XLOOKUP(drafts_drafters[[#This Row],[draft_id]],drafts[id],drafts[title])</f>
        <v>Martin Scorsese Super Draft</v>
      </c>
      <c r="C617" t="s">
        <v>799</v>
      </c>
      <c r="D617" t="str">
        <f>_xlfn.XLOOKUP(drafts_drafters[[#This Row],[drafter_id]],drafters[id],drafters[name])</f>
        <v>Joe Reid</v>
      </c>
    </row>
    <row r="618" spans="1:4" x14ac:dyDescent="0.25">
      <c r="A618" t="s">
        <v>288</v>
      </c>
      <c r="B618" t="str">
        <f>_xlfn.XLOOKUP(drafts_drafters[[#This Row],[draft_id]],drafts[id],drafts[title])</f>
        <v>Martin Scorsese Super Draft</v>
      </c>
      <c r="C618" t="s">
        <v>957</v>
      </c>
      <c r="D618" t="str">
        <f>_xlfn.XLOOKUP(drafts_drafters[[#This Row],[drafter_id]],drafters[id],drafters[name])</f>
        <v>Chris Feil</v>
      </c>
    </row>
    <row r="619" spans="1:4" x14ac:dyDescent="0.25">
      <c r="A619" t="s">
        <v>288</v>
      </c>
      <c r="B619" t="str">
        <f>_xlfn.XLOOKUP(drafts_drafters[[#This Row],[draft_id]],drafts[id],drafts[title])</f>
        <v>Martin Scorsese Super Draft</v>
      </c>
      <c r="C619" t="s">
        <v>1095</v>
      </c>
      <c r="D619" t="str">
        <f>_xlfn.XLOOKUP(drafts_drafters[[#This Row],[drafter_id]],drafters[id],drafters[name])</f>
        <v>Katey Rich</v>
      </c>
    </row>
    <row r="620" spans="1:4" x14ac:dyDescent="0.25">
      <c r="A620" t="s">
        <v>288</v>
      </c>
      <c r="B620" t="str">
        <f>_xlfn.XLOOKUP(drafts_drafters[[#This Row],[draft_id]],drafts[id],drafts[title])</f>
        <v>Martin Scorsese Super Draft</v>
      </c>
      <c r="C620" t="s">
        <v>789</v>
      </c>
      <c r="D620" t="str">
        <f>_xlfn.XLOOKUP(drafts_drafters[[#This Row],[drafter_id]],drafters[id],drafters[name])</f>
        <v>Bryan Cogman</v>
      </c>
    </row>
    <row r="621" spans="1:4" x14ac:dyDescent="0.25">
      <c r="A621" t="s">
        <v>288</v>
      </c>
      <c r="B621" t="str">
        <f>_xlfn.XLOOKUP(drafts_drafters[[#This Row],[draft_id]],drafts[id],drafts[title])</f>
        <v>Martin Scorsese Super Draft</v>
      </c>
      <c r="C621" t="s">
        <v>1133</v>
      </c>
      <c r="D621" t="str">
        <f>_xlfn.XLOOKUP(drafts_drafters[[#This Row],[drafter_id]],drafters[id],drafters[name])</f>
        <v>Oriana Nudo</v>
      </c>
    </row>
    <row r="622" spans="1:4" x14ac:dyDescent="0.25">
      <c r="A622" t="s">
        <v>288</v>
      </c>
      <c r="B622" t="str">
        <f>_xlfn.XLOOKUP(drafts_drafters[[#This Row],[draft_id]],drafts[id],drafts[title])</f>
        <v>Martin Scorsese Super Draft</v>
      </c>
      <c r="C622" t="s">
        <v>1221</v>
      </c>
      <c r="D622" t="str">
        <f>_xlfn.XLOOKUP(drafts_drafters[[#This Row],[drafter_id]],drafters[id],drafters[name])</f>
        <v>Roxana Hadadi</v>
      </c>
    </row>
    <row r="623" spans="1:4" x14ac:dyDescent="0.25">
      <c r="A623" t="s">
        <v>94</v>
      </c>
      <c r="B623" t="str">
        <f>_xlfn.XLOOKUP(drafts_drafters[[#This Row],[draft_id]],drafts[id],drafts[title])</f>
        <v>Criterion World Cinema Project</v>
      </c>
      <c r="C623" t="s">
        <v>1115</v>
      </c>
      <c r="D623" t="str">
        <f>_xlfn.XLOOKUP(drafts_drafters[[#This Row],[drafter_id]],drafters[id],drafters[name])</f>
        <v>Ryan Marker</v>
      </c>
    </row>
    <row r="624" spans="1:4" x14ac:dyDescent="0.25">
      <c r="A624" t="s">
        <v>94</v>
      </c>
      <c r="B624" t="str">
        <f>_xlfn.XLOOKUP(drafts_drafters[[#This Row],[draft_id]],drafts[id],drafts[title])</f>
        <v>Criterion World Cinema Project</v>
      </c>
      <c r="C624" t="s">
        <v>921</v>
      </c>
      <c r="D624" t="str">
        <f>_xlfn.XLOOKUP(drafts_drafters[[#This Row],[drafter_id]],drafters[id],drafters[name])</f>
        <v>Marya Gates</v>
      </c>
    </row>
    <row r="625" spans="1:4" x14ac:dyDescent="0.25">
      <c r="A625" t="s">
        <v>332</v>
      </c>
      <c r="B625" t="str">
        <f>_xlfn.XLOOKUP(drafts_drafters[[#This Row],[draft_id]],drafts[id],drafts[title])</f>
        <v>Scorsese Produced mini-Mega</v>
      </c>
      <c r="C625" t="s">
        <v>1009</v>
      </c>
      <c r="D625" t="str">
        <f>_xlfn.XLOOKUP(drafts_drafters[[#This Row],[drafter_id]],drafters[id],drafters[name])</f>
        <v>Drea Clark</v>
      </c>
    </row>
    <row r="626" spans="1:4" x14ac:dyDescent="0.25">
      <c r="A626" t="s">
        <v>332</v>
      </c>
      <c r="B626" t="str">
        <f>_xlfn.XLOOKUP(drafts_drafters[[#This Row],[draft_id]],drafts[id],drafts[title])</f>
        <v>Scorsese Produced mini-Mega</v>
      </c>
      <c r="C626" t="s">
        <v>1229</v>
      </c>
      <c r="D626" t="str">
        <f>_xlfn.XLOOKUP(drafts_drafters[[#This Row],[drafter_id]],drafters[id],drafters[name])</f>
        <v>Ify Nwadiwe</v>
      </c>
    </row>
    <row r="627" spans="1:4" x14ac:dyDescent="0.25">
      <c r="A627" t="s">
        <v>332</v>
      </c>
      <c r="B627" t="str">
        <f>_xlfn.XLOOKUP(drafts_drafters[[#This Row],[draft_id]],drafts[id],drafts[title])</f>
        <v>Scorsese Produced mini-Mega</v>
      </c>
      <c r="C627" t="s">
        <v>1251</v>
      </c>
      <c r="D627" t="str">
        <f>_xlfn.XLOOKUP(drafts_drafters[[#This Row],[drafter_id]],drafters[id],drafters[name])</f>
        <v>Inkoo Kang</v>
      </c>
    </row>
    <row r="628" spans="1:4" x14ac:dyDescent="0.25">
      <c r="A628" t="s">
        <v>108</v>
      </c>
      <c r="B628" t="str">
        <f>_xlfn.XLOOKUP(drafts_drafters[[#This Row],[draft_id]],drafts[id],drafts[title])</f>
        <v>Queer Comedy</v>
      </c>
      <c r="C628" t="s">
        <v>1107</v>
      </c>
      <c r="D628" t="str">
        <f>_xlfn.XLOOKUP(drafts_drafters[[#This Row],[drafter_id]],drafters[id],drafters[name])</f>
        <v>Kyle Turner</v>
      </c>
    </row>
    <row r="629" spans="1:4" x14ac:dyDescent="0.25">
      <c r="A629" t="s">
        <v>108</v>
      </c>
      <c r="B629" t="str">
        <f>_xlfn.XLOOKUP(drafts_drafters[[#This Row],[draft_id]],drafts[id],drafts[title])</f>
        <v>Queer Comedy</v>
      </c>
      <c r="C629" t="s">
        <v>1105</v>
      </c>
      <c r="D629" t="str">
        <f>_xlfn.XLOOKUP(drafts_drafters[[#This Row],[drafter_id]],drafters[id],drafters[name])</f>
        <v>Juan Barquin</v>
      </c>
    </row>
    <row r="630" spans="1:4" x14ac:dyDescent="0.25">
      <c r="A630" t="s">
        <v>556</v>
      </c>
      <c r="B630" t="str">
        <f>_xlfn.XLOOKUP(drafts_drafters[[#This Row],[draft_id]],drafts[id],drafts[title])</f>
        <v>Ozploitation</v>
      </c>
      <c r="C630" t="s">
        <v>805</v>
      </c>
      <c r="D630" t="str">
        <f>_xlfn.XLOOKUP(drafts_drafters[[#This Row],[drafter_id]],drafters[id],drafters[name])</f>
        <v>Elric Kane</v>
      </c>
    </row>
    <row r="631" spans="1:4" x14ac:dyDescent="0.25">
      <c r="A631" t="s">
        <v>556</v>
      </c>
      <c r="B631" t="str">
        <f>_xlfn.XLOOKUP(drafts_drafters[[#This Row],[draft_id]],drafts[id],drafts[title])</f>
        <v>Ozploitation</v>
      </c>
      <c r="C631" t="s">
        <v>1219</v>
      </c>
      <c r="D631" t="str">
        <f>_xlfn.XLOOKUP(drafts_drafters[[#This Row],[drafter_id]],drafters[id],drafters[name])</f>
        <v>Blake Howard</v>
      </c>
    </row>
    <row r="632" spans="1:4" x14ac:dyDescent="0.25">
      <c r="A632" t="s">
        <v>286</v>
      </c>
      <c r="B632" t="str">
        <f>_xlfn.XLOOKUP(drafts_drafters[[#This Row],[draft_id]],drafts[id],drafts[title])</f>
        <v>Stephen King mini-Mega</v>
      </c>
      <c r="C632" t="s">
        <v>1047</v>
      </c>
      <c r="D632" t="str">
        <f>_xlfn.XLOOKUP(drafts_drafters[[#This Row],[drafter_id]],drafters[id],drafters[name])</f>
        <v>Scott Wampler</v>
      </c>
    </row>
    <row r="633" spans="1:4" x14ac:dyDescent="0.25">
      <c r="A633" t="s">
        <v>286</v>
      </c>
      <c r="B633" t="str">
        <f>_xlfn.XLOOKUP(drafts_drafters[[#This Row],[draft_id]],drafts[id],drafts[title])</f>
        <v>Stephen King mini-Mega</v>
      </c>
      <c r="C633" t="s">
        <v>907</v>
      </c>
      <c r="D633" t="str">
        <f>_xlfn.XLOOKUP(drafts_drafters[[#This Row],[drafter_id]],drafters[id],drafters[name])</f>
        <v>Eric Vespe</v>
      </c>
    </row>
    <row r="634" spans="1:4" x14ac:dyDescent="0.25">
      <c r="A634" t="s">
        <v>286</v>
      </c>
      <c r="B634" t="str">
        <f>_xlfn.XLOOKUP(drafts_drafters[[#This Row],[draft_id]],drafts[id],drafts[title])</f>
        <v>Stephen King mini-Mega</v>
      </c>
      <c r="C634" t="s">
        <v>977</v>
      </c>
      <c r="D634" t="str">
        <f>_xlfn.XLOOKUP(drafts_drafters[[#This Row],[drafter_id]],drafters[id],drafters[name])</f>
        <v>Louis Peitzman</v>
      </c>
    </row>
    <row r="635" spans="1:4" x14ac:dyDescent="0.25">
      <c r="A635" t="s">
        <v>286</v>
      </c>
      <c r="B635" t="str">
        <f>_xlfn.XLOOKUP(drafts_drafters[[#This Row],[draft_id]],drafts[id],drafts[title])</f>
        <v>Stephen King mini-Mega</v>
      </c>
      <c r="C635" t="s">
        <v>1137</v>
      </c>
      <c r="D635" t="str">
        <f>_xlfn.XLOOKUP(drafts_drafters[[#This Row],[drafter_id]],drafters[id],drafters[name])</f>
        <v>Wynter Mitchell</v>
      </c>
    </row>
    <row r="636" spans="1:4" x14ac:dyDescent="0.25">
      <c r="A636" t="s">
        <v>146</v>
      </c>
      <c r="B636" t="str">
        <f>_xlfn.XLOOKUP(drafts_drafters[[#This Row],[draft_id]],drafts[id],drafts[title])</f>
        <v>2023 Mega Draft</v>
      </c>
      <c r="C636" t="s">
        <v>1009</v>
      </c>
      <c r="D636" t="str">
        <f>_xlfn.XLOOKUP(drafts_drafters[[#This Row],[drafter_id]],drafters[id],drafters[name])</f>
        <v>Drea Clark</v>
      </c>
    </row>
    <row r="637" spans="1:4" x14ac:dyDescent="0.25">
      <c r="A637" t="s">
        <v>146</v>
      </c>
      <c r="B637" t="str">
        <f>_xlfn.XLOOKUP(drafts_drafters[[#This Row],[draft_id]],drafts[id],drafts[title])</f>
        <v>2023 Mega Draft</v>
      </c>
      <c r="C637" t="s">
        <v>1237</v>
      </c>
      <c r="D637" t="str">
        <f>_xlfn.XLOOKUP(drafts_drafters[[#This Row],[drafter_id]],drafters[id],drafters[name])</f>
        <v>Clay Keller</v>
      </c>
    </row>
    <row r="638" spans="1:4" x14ac:dyDescent="0.25">
      <c r="A638" t="s">
        <v>146</v>
      </c>
      <c r="B638" t="str">
        <f>_xlfn.XLOOKUP(drafts_drafters[[#This Row],[draft_id]],drafts[id],drafts[title])</f>
        <v>2023 Mega Draft</v>
      </c>
      <c r="C638" t="s">
        <v>915</v>
      </c>
      <c r="D638" t="str">
        <f>_xlfn.XLOOKUP(drafts_drafters[[#This Row],[drafter_id]],drafters[id],drafters[name])</f>
        <v>Billy Ray Brewton</v>
      </c>
    </row>
    <row r="639" spans="1:4" x14ac:dyDescent="0.25">
      <c r="A639" t="s">
        <v>146</v>
      </c>
      <c r="B639" t="str">
        <f>_xlfn.XLOOKUP(drafts_drafters[[#This Row],[draft_id]],drafts[id],drafts[title])</f>
        <v>2023 Mega Draft</v>
      </c>
      <c r="C639" t="s">
        <v>841</v>
      </c>
      <c r="D639" t="str">
        <f>_xlfn.XLOOKUP(drafts_drafters[[#This Row],[drafter_id]],drafters[id],drafters[name])</f>
        <v>Katie Walsh</v>
      </c>
    </row>
    <row r="640" spans="1:4" x14ac:dyDescent="0.25">
      <c r="A640" t="s">
        <v>719</v>
      </c>
      <c r="B640" t="str">
        <f>_xlfn.XLOOKUP(drafts_drafters[[#This Row],[draft_id]],drafts[id],drafts[title])</f>
        <v>Horror Musicals</v>
      </c>
      <c r="C640" t="s">
        <v>845</v>
      </c>
      <c r="D640" t="str">
        <f>_xlfn.XLOOKUP(drafts_drafters[[#This Row],[drafter_id]],drafters[id],drafters[name])</f>
        <v>Rebekah McKendry</v>
      </c>
    </row>
    <row r="641" spans="1:4" x14ac:dyDescent="0.25">
      <c r="A641" t="s">
        <v>719</v>
      </c>
      <c r="B641" t="str">
        <f>_xlfn.XLOOKUP(drafts_drafters[[#This Row],[draft_id]],drafts[id],drafts[title])</f>
        <v>Horror Musicals</v>
      </c>
      <c r="C641" t="s">
        <v>969</v>
      </c>
      <c r="D641" t="str">
        <f>_xlfn.XLOOKUP(drafts_drafters[[#This Row],[drafter_id]],drafters[id],drafters[name])</f>
        <v>Graham Skipper</v>
      </c>
    </row>
    <row r="642" spans="1:4" x14ac:dyDescent="0.25">
      <c r="A642" t="s">
        <v>387</v>
      </c>
      <c r="B642" t="str">
        <f>_xlfn.XLOOKUP(drafts_drafters[[#This Row],[draft_id]],drafts[id],drafts[title])</f>
        <v>2009 Horror</v>
      </c>
      <c r="C642" t="s">
        <v>947</v>
      </c>
      <c r="D642" t="str">
        <f>_xlfn.XLOOKUP(drafts_drafters[[#This Row],[drafter_id]],drafters[id],drafters[name])</f>
        <v>Brian Collins</v>
      </c>
    </row>
    <row r="643" spans="1:4" x14ac:dyDescent="0.25">
      <c r="A643" t="s">
        <v>387</v>
      </c>
      <c r="B643" t="str">
        <f>_xlfn.XLOOKUP(drafts_drafters[[#This Row],[draft_id]],drafts[id],drafts[title])</f>
        <v>2009 Horror</v>
      </c>
      <c r="C643" t="s">
        <v>1201</v>
      </c>
      <c r="D643" t="str">
        <f>_xlfn.XLOOKUP(drafts_drafters[[#This Row],[drafter_id]],drafters[id],drafters[name])</f>
        <v>Penny Cox</v>
      </c>
    </row>
    <row r="644" spans="1:4" x14ac:dyDescent="0.25">
      <c r="A644" t="s">
        <v>302</v>
      </c>
      <c r="B644" t="str">
        <f>_xlfn.XLOOKUP(drafts_drafters[[#This Row],[draft_id]],drafts[id],drafts[title])</f>
        <v>Jodie Foster</v>
      </c>
      <c r="C644" t="s">
        <v>1049</v>
      </c>
      <c r="D644" t="str">
        <f>_xlfn.XLOOKUP(drafts_drafters[[#This Row],[drafter_id]],drafters[id],drafters[name])</f>
        <v>Jacqueline Coley</v>
      </c>
    </row>
    <row r="645" spans="1:4" x14ac:dyDescent="0.25">
      <c r="A645" t="s">
        <v>302</v>
      </c>
      <c r="B645" t="str">
        <f>_xlfn.XLOOKUP(drafts_drafters[[#This Row],[draft_id]],drafts[id],drafts[title])</f>
        <v>Jodie Foster</v>
      </c>
      <c r="C645" t="s">
        <v>1103</v>
      </c>
      <c r="D645" t="str">
        <f>_xlfn.XLOOKUP(drafts_drafters[[#This Row],[drafter_id]],drafters[id],drafters[name])</f>
        <v>Erik Anderson</v>
      </c>
    </row>
    <row r="646" spans="1:4" x14ac:dyDescent="0.25">
      <c r="A646" t="s">
        <v>15</v>
      </c>
      <c r="B646" t="str">
        <f>_xlfn.XLOOKUP(drafts_drafters[[#This Row],[draft_id]],drafts[id],drafts[title])</f>
        <v>Lynn Shelton Super Draft</v>
      </c>
      <c r="C646" t="s">
        <v>1166</v>
      </c>
      <c r="D646" t="str">
        <f>_xlfn.XLOOKUP(drafts_drafters[[#This Row],[drafter_id]],drafters[id],drafters[name])</f>
        <v>Lucé Tomlin-Brenner</v>
      </c>
    </row>
    <row r="647" spans="1:4" x14ac:dyDescent="0.25">
      <c r="A647" t="s">
        <v>15</v>
      </c>
      <c r="B647" t="str">
        <f>_xlfn.XLOOKUP(drafts_drafters[[#This Row],[draft_id]],drafts[id],drafts[title])</f>
        <v>Lynn Shelton Super Draft</v>
      </c>
      <c r="C647" t="s">
        <v>1115</v>
      </c>
      <c r="D647" t="str">
        <f>_xlfn.XLOOKUP(drafts_drafters[[#This Row],[drafter_id]],drafters[id],drafters[name])</f>
        <v>Ryan Marker</v>
      </c>
    </row>
    <row r="648" spans="1:4" x14ac:dyDescent="0.25">
      <c r="A648" t="s">
        <v>490</v>
      </c>
      <c r="B648" t="str">
        <f>_xlfn.XLOOKUP(drafts_drafters[[#This Row],[draft_id]],drafts[id],drafts[title])</f>
        <v>Aaron Sorkin Super Draft</v>
      </c>
      <c r="C648" t="s">
        <v>1093</v>
      </c>
      <c r="D648" t="str">
        <f>_xlfn.XLOOKUP(drafts_drafters[[#This Row],[drafter_id]],drafters[id],drafters[name])</f>
        <v>Brian Duffield</v>
      </c>
    </row>
    <row r="649" spans="1:4" x14ac:dyDescent="0.25">
      <c r="A649" t="s">
        <v>490</v>
      </c>
      <c r="B649" t="str">
        <f>_xlfn.XLOOKUP(drafts_drafters[[#This Row],[draft_id]],drafts[id],drafts[title])</f>
        <v>Aaron Sorkin Super Draft</v>
      </c>
      <c r="C649" t="s">
        <v>1029</v>
      </c>
      <c r="D649" t="str">
        <f>_xlfn.XLOOKUP(drafts_drafters[[#This Row],[drafter_id]],drafters[id],drafters[name])</f>
        <v>Liz Hannah</v>
      </c>
    </row>
    <row r="650" spans="1:4" x14ac:dyDescent="0.25">
      <c r="A650" t="s">
        <v>490</v>
      </c>
      <c r="B650" t="str">
        <f>_xlfn.XLOOKUP(drafts_drafters[[#This Row],[draft_id]],drafts[id],drafts[title])</f>
        <v>Aaron Sorkin Super Draft</v>
      </c>
      <c r="C650" t="s">
        <v>1215</v>
      </c>
      <c r="D650" t="str">
        <f>_xlfn.XLOOKUP(drafts_drafters[[#This Row],[drafter_id]],drafters[id],drafters[name])</f>
        <v>Mike Makowsky</v>
      </c>
    </row>
    <row r="651" spans="1:4" x14ac:dyDescent="0.25">
      <c r="A651" t="s">
        <v>542</v>
      </c>
      <c r="B651" t="str">
        <f>_xlfn.XLOOKUP(drafts_drafters[[#This Row],[draft_id]],drafts[id],drafts[title])</f>
        <v>Action Sequels</v>
      </c>
      <c r="C651" t="s">
        <v>1083</v>
      </c>
      <c r="D651" t="str">
        <f>_xlfn.XLOOKUP(drafts_drafters[[#This Row],[drafter_id]],drafters[id],drafters[name])</f>
        <v>Nick de Semlyen</v>
      </c>
    </row>
    <row r="652" spans="1:4" x14ac:dyDescent="0.25">
      <c r="A652" t="s">
        <v>542</v>
      </c>
      <c r="B652" t="str">
        <f>_xlfn.XLOOKUP(drafts_drafters[[#This Row],[draft_id]],drafts[id],drafts[title])</f>
        <v>Action Sequels</v>
      </c>
      <c r="C652" t="s">
        <v>1015</v>
      </c>
      <c r="D652" t="str">
        <f>_xlfn.XLOOKUP(drafts_drafters[[#This Row],[drafter_id]],drafters[id],drafters[name])</f>
        <v>Chris Hewitt</v>
      </c>
    </row>
    <row r="653" spans="1:4" x14ac:dyDescent="0.25">
      <c r="A653" t="s">
        <v>449</v>
      </c>
      <c r="B653" t="str">
        <f>_xlfn.XLOOKUP(drafts_drafters[[#This Row],[draft_id]],drafts[id],drafts[title])</f>
        <v>The Afterlife</v>
      </c>
      <c r="C653" t="s">
        <v>797</v>
      </c>
      <c r="D653" t="str">
        <f>_xlfn.XLOOKUP(drafts_drafters[[#This Row],[drafter_id]],drafters[id],drafters[name])</f>
        <v>William Bibbiani</v>
      </c>
    </row>
    <row r="654" spans="1:4" x14ac:dyDescent="0.25">
      <c r="A654" t="s">
        <v>449</v>
      </c>
      <c r="B654" t="str">
        <f>_xlfn.XLOOKUP(drafts_drafters[[#This Row],[draft_id]],drafts[id],drafts[title])</f>
        <v>The Afterlife</v>
      </c>
      <c r="C654" t="s">
        <v>1023</v>
      </c>
      <c r="D654" t="str">
        <f>_xlfn.XLOOKUP(drafts_drafters[[#This Row],[drafter_id]],drafters[id],drafters[name])</f>
        <v>Walter Chaw</v>
      </c>
    </row>
    <row r="655" spans="1:4" x14ac:dyDescent="0.25">
      <c r="A655" t="s">
        <v>352</v>
      </c>
      <c r="B655" t="str">
        <f>_xlfn.XLOOKUP(drafts_drafters[[#This Row],[draft_id]],drafts[id],drafts[title])</f>
        <v>Horror Anthologies</v>
      </c>
      <c r="C655" t="s">
        <v>793</v>
      </c>
      <c r="D655" t="str">
        <f>_xlfn.XLOOKUP(drafts_drafters[[#This Row],[drafter_id]],drafters[id],drafters[name])</f>
        <v>Clarke Wolfe</v>
      </c>
    </row>
    <row r="656" spans="1:4" x14ac:dyDescent="0.25">
      <c r="A656" t="s">
        <v>352</v>
      </c>
      <c r="B656" t="str">
        <f>_xlfn.XLOOKUP(drafts_drafters[[#This Row],[draft_id]],drafts[id],drafts[title])</f>
        <v>Horror Anthologies</v>
      </c>
      <c r="C656" t="s">
        <v>855</v>
      </c>
      <c r="D656" t="str">
        <f>_xlfn.XLOOKUP(drafts_drafters[[#This Row],[drafter_id]],drafters[id],drafters[name])</f>
        <v>Fayna Sanchez</v>
      </c>
    </row>
    <row r="657" spans="1:4" x14ac:dyDescent="0.25">
      <c r="A657" t="s">
        <v>211</v>
      </c>
      <c r="B657" t="str">
        <f>_xlfn.XLOOKUP(drafts_drafters[[#This Row],[draft_id]],drafts[id],drafts[title])</f>
        <v>Vinegar Syndrome</v>
      </c>
      <c r="C657" t="s">
        <v>1141</v>
      </c>
      <c r="D657" t="str">
        <f>_xlfn.XLOOKUP(drafts_drafters[[#This Row],[drafter_id]],drafters[id],drafters[name])</f>
        <v>Justin LaLiberty</v>
      </c>
    </row>
    <row r="658" spans="1:4" x14ac:dyDescent="0.25">
      <c r="A658" t="s">
        <v>211</v>
      </c>
      <c r="B658" t="str">
        <f>_xlfn.XLOOKUP(drafts_drafters[[#This Row],[draft_id]],drafts[id],drafts[title])</f>
        <v>Vinegar Syndrome</v>
      </c>
      <c r="C658" t="s">
        <v>1187</v>
      </c>
      <c r="D658" t="str">
        <f>_xlfn.XLOOKUP(drafts_drafters[[#This Row],[drafter_id]],drafters[id],drafters[name])</f>
        <v>Samm Deighan</v>
      </c>
    </row>
    <row r="659" spans="1:4" x14ac:dyDescent="0.25">
      <c r="A659" t="s">
        <v>610</v>
      </c>
      <c r="B659" t="str">
        <f>_xlfn.XLOOKUP(drafts_drafters[[#This Row],[draft_id]],drafts[id],drafts[title])</f>
        <v>Booed at Cannes</v>
      </c>
      <c r="C659" t="s">
        <v>833</v>
      </c>
      <c r="D659" t="str">
        <f>_xlfn.XLOOKUP(drafts_drafters[[#This Row],[drafter_id]],drafters[id],drafters[name])</f>
        <v>Jordan Crucchiola</v>
      </c>
    </row>
    <row r="660" spans="1:4" x14ac:dyDescent="0.25">
      <c r="A660" t="s">
        <v>610</v>
      </c>
      <c r="B660" t="str">
        <f>_xlfn.XLOOKUP(drafts_drafters[[#This Row],[draft_id]],drafts[id],drafts[title])</f>
        <v>Booed at Cannes</v>
      </c>
      <c r="C660" t="s">
        <v>1177</v>
      </c>
      <c r="D660" t="str">
        <f>_xlfn.XLOOKUP(drafts_drafters[[#This Row],[drafter_id]],drafters[id],drafters[name])</f>
        <v>Darren Franich</v>
      </c>
    </row>
    <row r="661" spans="1:4" x14ac:dyDescent="0.25">
      <c r="A661" t="s">
        <v>330</v>
      </c>
      <c r="B661" t="str">
        <f>_xlfn.XLOOKUP(drafts_drafters[[#This Row],[draft_id]],drafts[id],drafts[title])</f>
        <v>Natalie Portman</v>
      </c>
      <c r="C661" t="s">
        <v>961</v>
      </c>
      <c r="D661" t="str">
        <f>_xlfn.XLOOKUP(drafts_drafters[[#This Row],[drafter_id]],drafters[id],drafters[name])</f>
        <v>Dana Schwartz</v>
      </c>
    </row>
    <row r="662" spans="1:4" x14ac:dyDescent="0.25">
      <c r="A662" t="s">
        <v>330</v>
      </c>
      <c r="B662" t="str">
        <f>_xlfn.XLOOKUP(drafts_drafters[[#This Row],[draft_id]],drafts[id],drafts[title])</f>
        <v>Natalie Portman</v>
      </c>
      <c r="C662" t="s">
        <v>905</v>
      </c>
      <c r="D662" t="str">
        <f>_xlfn.XLOOKUP(drafts_drafters[[#This Row],[drafter_id]],drafters[id],drafters[name])</f>
        <v>Phil Iscove</v>
      </c>
    </row>
    <row r="663" spans="1:4" x14ac:dyDescent="0.25">
      <c r="A663" t="s">
        <v>550</v>
      </c>
      <c r="B663" t="str">
        <f>_xlfn.XLOOKUP(drafts_drafters[[#This Row],[draft_id]],drafts[id],drafts[title])</f>
        <v>Planet of the Apes Super Draft</v>
      </c>
      <c r="C663" t="s">
        <v>1177</v>
      </c>
      <c r="D663" t="str">
        <f>_xlfn.XLOOKUP(drafts_drafters[[#This Row],[drafter_id]],drafters[id],drafters[name])</f>
        <v>Darren Franich</v>
      </c>
    </row>
    <row r="664" spans="1:4" x14ac:dyDescent="0.25">
      <c r="A664" t="s">
        <v>550</v>
      </c>
      <c r="B664" t="str">
        <f>_xlfn.XLOOKUP(drafts_drafters[[#This Row],[draft_id]],drafts[id],drafts[title])</f>
        <v>Planet of the Apes Super Draft</v>
      </c>
      <c r="C664" t="s">
        <v>809</v>
      </c>
      <c r="D664" t="str">
        <f>_xlfn.XLOOKUP(drafts_drafters[[#This Row],[drafter_id]],drafters[id],drafters[name])</f>
        <v>Marc Bernardin</v>
      </c>
    </row>
    <row r="665" spans="1:4" x14ac:dyDescent="0.25">
      <c r="A665" t="s">
        <v>550</v>
      </c>
      <c r="B665" t="str">
        <f>_xlfn.XLOOKUP(drafts_drafters[[#This Row],[draft_id]],drafts[id],drafts[title])</f>
        <v>Planet of the Apes Super Draft</v>
      </c>
      <c r="C665" t="s">
        <v>1149</v>
      </c>
      <c r="D665" t="str">
        <f>_xlfn.XLOOKUP(drafts_drafters[[#This Row],[drafter_id]],drafters[id],drafters[name])</f>
        <v>Dave Schilling</v>
      </c>
    </row>
    <row r="666" spans="1:4" x14ac:dyDescent="0.25">
      <c r="A666" t="s">
        <v>423</v>
      </c>
      <c r="B666" t="str">
        <f>_xlfn.XLOOKUP(drafts_drafters[[#This Row],[draft_id]],drafts[id],drafts[title])</f>
        <v>MTV Movie Awards Best Kiss Winners</v>
      </c>
      <c r="C666" t="s">
        <v>1145</v>
      </c>
      <c r="D666" t="str">
        <f>_xlfn.XLOOKUP(drafts_drafters[[#This Row],[drafter_id]],drafters[id],drafters[name])</f>
        <v>Kris Tapley</v>
      </c>
    </row>
    <row r="667" spans="1:4" x14ac:dyDescent="0.25">
      <c r="A667" t="s">
        <v>423</v>
      </c>
      <c r="B667" t="str">
        <f>_xlfn.XLOOKUP(drafts_drafters[[#This Row],[draft_id]],drafts[id],drafts[title])</f>
        <v>MTV Movie Awards Best Kiss Winners</v>
      </c>
      <c r="C667" t="s">
        <v>837</v>
      </c>
      <c r="D667" t="str">
        <f>_xlfn.XLOOKUP(drafts_drafters[[#This Row],[drafter_id]],drafters[id],drafters[name])</f>
        <v>Ash Crossan</v>
      </c>
    </row>
    <row r="668" spans="1:4" x14ac:dyDescent="0.25">
      <c r="A668" t="s">
        <v>344</v>
      </c>
      <c r="B668" t="str">
        <f>_xlfn.XLOOKUP(drafts_drafters[[#This Row],[draft_id]],drafts[id],drafts[title])</f>
        <v>Geena Davis</v>
      </c>
      <c r="C668" t="s">
        <v>915</v>
      </c>
      <c r="D668" t="str">
        <f>_xlfn.XLOOKUP(drafts_drafters[[#This Row],[drafter_id]],drafters[id],drafters[name])</f>
        <v>Billy Ray Brewton</v>
      </c>
    </row>
    <row r="669" spans="1:4" x14ac:dyDescent="0.25">
      <c r="A669" t="s">
        <v>344</v>
      </c>
      <c r="B669" t="str">
        <f>_xlfn.XLOOKUP(drafts_drafters[[#This Row],[draft_id]],drafts[id],drafts[title])</f>
        <v>Geena Davis</v>
      </c>
      <c r="C669" t="s">
        <v>1009</v>
      </c>
      <c r="D669" t="str">
        <f>_xlfn.XLOOKUP(drafts_drafters[[#This Row],[drafter_id]],drafters[id],drafters[name])</f>
        <v>Drea Clark</v>
      </c>
    </row>
    <row r="670" spans="1:4" x14ac:dyDescent="0.25">
      <c r="A670" t="s">
        <v>528</v>
      </c>
      <c r="B670" t="str">
        <f>_xlfn.XLOOKUP(drafts_drafters[[#This Row],[draft_id]],drafts[id],drafts[title])</f>
        <v>Joel Schumacher mini-Mega</v>
      </c>
      <c r="C670" t="s">
        <v>799</v>
      </c>
      <c r="D670" t="str">
        <f>_xlfn.XLOOKUP(drafts_drafters[[#This Row],[drafter_id]],drafters[id],drafters[name])</f>
        <v>Joe Reid</v>
      </c>
    </row>
    <row r="671" spans="1:4" x14ac:dyDescent="0.25">
      <c r="A671" t="s">
        <v>528</v>
      </c>
      <c r="B671" t="str">
        <f>_xlfn.XLOOKUP(drafts_drafters[[#This Row],[draft_id]],drafts[id],drafts[title])</f>
        <v>Joel Schumacher mini-Mega</v>
      </c>
      <c r="C671" t="s">
        <v>977</v>
      </c>
      <c r="D671" t="str">
        <f>_xlfn.XLOOKUP(drafts_drafters[[#This Row],[drafter_id]],drafters[id],drafters[name])</f>
        <v>Louis Peitzman</v>
      </c>
    </row>
    <row r="672" spans="1:4" x14ac:dyDescent="0.25">
      <c r="A672" t="s">
        <v>623</v>
      </c>
      <c r="B672" t="str">
        <f>_xlfn.XLOOKUP(drafts_drafters[[#This Row],[draft_id]],drafts[id],drafts[title])</f>
        <v>Lesbians mini-Mega</v>
      </c>
      <c r="C672" t="s">
        <v>1183</v>
      </c>
      <c r="D672" t="str">
        <f>_xlfn.XLOOKUP(drafts_drafters[[#This Row],[drafter_id]],drafters[id],drafters[name])</f>
        <v>Libby Hill</v>
      </c>
    </row>
    <row r="673" spans="1:4" x14ac:dyDescent="0.25">
      <c r="A673" t="s">
        <v>623</v>
      </c>
      <c r="B673" t="str">
        <f>_xlfn.XLOOKUP(drafts_drafters[[#This Row],[draft_id]],drafts[id],drafts[title])</f>
        <v>Lesbians mini-Mega</v>
      </c>
      <c r="C673" t="s">
        <v>871</v>
      </c>
      <c r="D673" t="str">
        <f>_xlfn.XLOOKUP(drafts_drafters[[#This Row],[drafter_id]],drafters[id],drafters[name])</f>
        <v>Emily St. James</v>
      </c>
    </row>
    <row r="674" spans="1:4" x14ac:dyDescent="0.25">
      <c r="A674" t="s">
        <v>623</v>
      </c>
      <c r="B674" t="str">
        <f>_xlfn.XLOOKUP(drafts_drafters[[#This Row],[draft_id]],drafts[id],drafts[title])</f>
        <v>Lesbians mini-Mega</v>
      </c>
      <c r="C674" t="s">
        <v>833</v>
      </c>
      <c r="D674" t="str">
        <f>_xlfn.XLOOKUP(drafts_drafters[[#This Row],[drafter_id]],drafters[id],drafters[name])</f>
        <v>Jordan Crucchiola</v>
      </c>
    </row>
    <row r="675" spans="1:4" x14ac:dyDescent="0.25">
      <c r="A675" t="s">
        <v>570</v>
      </c>
      <c r="B675" t="str">
        <f>_xlfn.XLOOKUP(drafts_drafters[[#This Row],[draft_id]],drafts[id],drafts[title])</f>
        <v>Angela Bassett</v>
      </c>
      <c r="C675" t="s">
        <v>1173</v>
      </c>
      <c r="D675" t="str">
        <f>_xlfn.XLOOKUP(drafts_drafters[[#This Row],[drafter_id]],drafters[id],drafters[name])</f>
        <v>Angelique Jackson</v>
      </c>
    </row>
    <row r="676" spans="1:4" x14ac:dyDescent="0.25">
      <c r="A676" t="s">
        <v>570</v>
      </c>
      <c r="B676" t="str">
        <f>_xlfn.XLOOKUP(drafts_drafters[[#This Row],[draft_id]],drafts[id],drafts[title])</f>
        <v>Angela Bassett</v>
      </c>
      <c r="C676" t="s">
        <v>781</v>
      </c>
      <c r="D676" t="str">
        <f>_xlfn.XLOOKUP(drafts_drafters[[#This Row],[drafter_id]],drafters[id],drafters[name])</f>
        <v>Adam B. Vary</v>
      </c>
    </row>
    <row r="677" spans="1:4" x14ac:dyDescent="0.25">
      <c r="A677" t="s">
        <v>602</v>
      </c>
      <c r="B677" t="str">
        <f>_xlfn.XLOOKUP(drafts_drafters[[#This Row],[draft_id]],drafts[id],drafts[title])</f>
        <v>1939 mini-Mega</v>
      </c>
      <c r="C677" t="s">
        <v>789</v>
      </c>
      <c r="D677" t="str">
        <f>_xlfn.XLOOKUP(drafts_drafters[[#This Row],[drafter_id]],drafters[id],drafters[name])</f>
        <v>Bryan Cogman</v>
      </c>
    </row>
    <row r="678" spans="1:4" x14ac:dyDescent="0.25">
      <c r="A678" t="s">
        <v>602</v>
      </c>
      <c r="B678" t="str">
        <f>_xlfn.XLOOKUP(drafts_drafters[[#This Row],[draft_id]],drafts[id],drafts[title])</f>
        <v>1939 mini-Mega</v>
      </c>
      <c r="C678" t="s">
        <v>1133</v>
      </c>
      <c r="D678" t="str">
        <f>_xlfn.XLOOKUP(drafts_drafters[[#This Row],[drafter_id]],drafters[id],drafters[name])</f>
        <v>Oriana Nudo</v>
      </c>
    </row>
    <row r="679" spans="1:4" x14ac:dyDescent="0.25">
      <c r="A679" t="s">
        <v>602</v>
      </c>
      <c r="B679" t="str">
        <f>_xlfn.XLOOKUP(drafts_drafters[[#This Row],[draft_id]],drafts[id],drafts[title])</f>
        <v>1939 mini-Mega</v>
      </c>
      <c r="C679" t="s">
        <v>951</v>
      </c>
      <c r="D679" t="str">
        <f>_xlfn.XLOOKUP(drafts_drafters[[#This Row],[drafter_id]],drafters[id],drafters[name])</f>
        <v>Maureen Lee Lenker</v>
      </c>
    </row>
    <row r="680" spans="1:4" x14ac:dyDescent="0.25">
      <c r="A680" t="s">
        <v>405</v>
      </c>
      <c r="B680" t="str">
        <f>_xlfn.XLOOKUP(drafts_drafters[[#This Row],[draft_id]],drafts[id],drafts[title])</f>
        <v>Supernatural Kids</v>
      </c>
      <c r="C680" t="s">
        <v>1227</v>
      </c>
      <c r="D680" t="str">
        <f>_xlfn.XLOOKUP(drafts_drafters[[#This Row],[drafter_id]],drafters[id],drafters[name])</f>
        <v>Jordan Morris</v>
      </c>
    </row>
    <row r="681" spans="1:4" x14ac:dyDescent="0.25">
      <c r="A681" t="s">
        <v>405</v>
      </c>
      <c r="B681" t="str">
        <f>_xlfn.XLOOKUP(drafts_drafters[[#This Row],[draft_id]],drafts[id],drafts[title])</f>
        <v>Supernatural Kids</v>
      </c>
      <c r="C681" t="s">
        <v>925</v>
      </c>
      <c r="D681" t="str">
        <f>_xlfn.XLOOKUP(drafts_drafters[[#This Row],[drafter_id]],drafters[id],drafters[name])</f>
        <v>Elliott Kalan</v>
      </c>
    </row>
    <row r="682" spans="1:4" x14ac:dyDescent="0.25">
      <c r="A682" t="s">
        <v>621</v>
      </c>
      <c r="B682" t="str">
        <f>_xlfn.XLOOKUP(drafts_drafters[[#This Row],[draft_id]],drafts[id],drafts[title])</f>
        <v>Jean-Claude Van Damme</v>
      </c>
      <c r="C682" t="s">
        <v>895</v>
      </c>
      <c r="D682" t="str">
        <f>_xlfn.XLOOKUP(drafts_drafters[[#This Row],[drafter_id]],drafters[id],drafters[name])</f>
        <v>Jon Gabrus</v>
      </c>
    </row>
    <row r="683" spans="1:4" x14ac:dyDescent="0.25">
      <c r="A683" t="s">
        <v>621</v>
      </c>
      <c r="B683" t="str">
        <f>_xlfn.XLOOKUP(drafts_drafters[[#This Row],[draft_id]],drafts[id],drafts[title])</f>
        <v>Jean-Claude Van Damme</v>
      </c>
      <c r="C683" t="s">
        <v>853</v>
      </c>
      <c r="D683" t="str">
        <f>_xlfn.XLOOKUP(drafts_drafters[[#This Row],[drafter_id]],drafters[id],drafters[name])</f>
        <v>Ryan Stanger</v>
      </c>
    </row>
    <row r="684" spans="1:4" x14ac:dyDescent="0.25">
      <c r="A684" t="s">
        <v>375</v>
      </c>
      <c r="B684" t="str">
        <f>_xlfn.XLOOKUP(drafts_drafters[[#This Row],[draft_id]],drafts[id],drafts[title])</f>
        <v>Retail Hell</v>
      </c>
      <c r="C684" s="1" t="s">
        <v>1037</v>
      </c>
      <c r="D684" t="str">
        <f>_xlfn.XLOOKUP(drafts_drafters[[#This Row],[drafter_id]],drafters[id],drafters[name])</f>
        <v>Mia Lee Vicino</v>
      </c>
    </row>
    <row r="685" spans="1:4" x14ac:dyDescent="0.25">
      <c r="A685" t="s">
        <v>375</v>
      </c>
      <c r="B685" t="str">
        <f>_xlfn.XLOOKUP(drafts_drafters[[#This Row],[draft_id]],drafts[id],drafts[title])</f>
        <v>Retail Hell</v>
      </c>
      <c r="C685" t="s">
        <v>975</v>
      </c>
      <c r="D685" t="str">
        <f>_xlfn.XLOOKUP(drafts_drafters[[#This Row],[drafter_id]],drafters[id],drafters[name])</f>
        <v>Bethy Squires</v>
      </c>
    </row>
    <row r="686" spans="1:4" x14ac:dyDescent="0.25">
      <c r="A686" t="s">
        <v>588</v>
      </c>
      <c r="B686" t="str">
        <f>_xlfn.XLOOKUP(drafts_drafters[[#This Row],[draft_id]],drafts[id],drafts[title])</f>
        <v>1994 mini-Mega</v>
      </c>
      <c r="C686" t="s">
        <v>1051</v>
      </c>
      <c r="D686" t="str">
        <f>_xlfn.XLOOKUP(drafts_drafters[[#This Row],[drafter_id]],drafters[id],drafters[name])</f>
        <v>Drew McWeeny</v>
      </c>
    </row>
    <row r="687" spans="1:4" x14ac:dyDescent="0.25">
      <c r="A687" t="s">
        <v>588</v>
      </c>
      <c r="B687" t="str">
        <f>_xlfn.XLOOKUP(drafts_drafters[[#This Row],[draft_id]],drafts[id],drafts[title])</f>
        <v>1994 mini-Mega</v>
      </c>
      <c r="C687" t="s">
        <v>1009</v>
      </c>
      <c r="D687" t="str">
        <f>_xlfn.XLOOKUP(drafts_drafters[[#This Row],[drafter_id]],drafters[id],drafters[name])</f>
        <v>Drea Clark</v>
      </c>
    </row>
    <row r="688" spans="1:4" x14ac:dyDescent="0.25">
      <c r="A688" t="s">
        <v>588</v>
      </c>
      <c r="B688" t="str">
        <f>_xlfn.XLOOKUP(drafts_drafters[[#This Row],[draft_id]],drafts[id],drafts[title])</f>
        <v>1994 mini-Mega</v>
      </c>
      <c r="C688" t="s">
        <v>915</v>
      </c>
      <c r="D688" t="str">
        <f>_xlfn.XLOOKUP(drafts_drafters[[#This Row],[drafter_id]],drafters[id],drafters[name])</f>
        <v>Billy Ray Brewton</v>
      </c>
    </row>
    <row r="689" spans="1:4" x14ac:dyDescent="0.25">
      <c r="A689" t="s">
        <v>144</v>
      </c>
      <c r="B689" t="str">
        <f>_xlfn.XLOOKUP(drafts_drafters[[#This Row],[draft_id]],drafts[id],drafts[title])</f>
        <v>Michael Mann Super Draft</v>
      </c>
      <c r="C689" t="s">
        <v>1221</v>
      </c>
      <c r="D689" t="str">
        <f>_xlfn.XLOOKUP(drafts_drafters[[#This Row],[drafter_id]],drafters[id],drafters[name])</f>
        <v>Roxana Hadadi</v>
      </c>
    </row>
    <row r="690" spans="1:4" x14ac:dyDescent="0.25">
      <c r="A690" t="s">
        <v>144</v>
      </c>
      <c r="B690" t="str">
        <f>_xlfn.XLOOKUP(drafts_drafters[[#This Row],[draft_id]],drafts[id],drafts[title])</f>
        <v>Michael Mann Super Draft</v>
      </c>
      <c r="C690" t="s">
        <v>1217</v>
      </c>
      <c r="D690" t="str">
        <f>_xlfn.XLOOKUP(drafts_drafters[[#This Row],[drafter_id]],drafters[id],drafters[name])</f>
        <v>Bilge Ebiri</v>
      </c>
    </row>
    <row r="691" spans="1:4" x14ac:dyDescent="0.25">
      <c r="A691" t="s">
        <v>144</v>
      </c>
      <c r="B691" t="str">
        <f>_xlfn.XLOOKUP(drafts_drafters[[#This Row],[draft_id]],drafts[id],drafts[title])</f>
        <v>Michael Mann Super Draft</v>
      </c>
      <c r="C691" t="s">
        <v>1243</v>
      </c>
      <c r="D691" t="str">
        <f>_xlfn.XLOOKUP(drafts_drafters[[#This Row],[drafter_id]],drafters[id],drafters[name])</f>
        <v>Brandon Streussnig</v>
      </c>
    </row>
    <row r="692" spans="1:4" x14ac:dyDescent="0.25">
      <c r="A692" t="s">
        <v>46</v>
      </c>
      <c r="B692" t="str">
        <f>_xlfn.XLOOKUP(drafts_drafters[[#This Row],[draft_id]],drafts[id],drafts[title])</f>
        <v>Castaways</v>
      </c>
      <c r="C692" t="s">
        <v>871</v>
      </c>
      <c r="D692" t="str">
        <f>_xlfn.XLOOKUP(drafts_drafters[[#This Row],[drafter_id]],drafters[id],drafters[name])</f>
        <v>Emily St. James</v>
      </c>
    </row>
    <row r="693" spans="1:4" x14ac:dyDescent="0.25">
      <c r="A693" t="s">
        <v>46</v>
      </c>
      <c r="B693" t="str">
        <f>_xlfn.XLOOKUP(drafts_drafters[[#This Row],[draft_id]],drafts[id],drafts[title])</f>
        <v>Castaways</v>
      </c>
      <c r="C693" t="s">
        <v>949</v>
      </c>
      <c r="D693" t="str">
        <f>_xlfn.XLOOKUP(drafts_drafters[[#This Row],[drafter_id]],drafters[id],drafters[name])</f>
        <v>Noel Murray</v>
      </c>
    </row>
    <row r="694" spans="1:4" x14ac:dyDescent="0.25">
      <c r="A694" t="s">
        <v>473</v>
      </c>
      <c r="B694" t="str">
        <f>_xlfn.XLOOKUP(drafts_drafters[[#This Row],[draft_id]],drafts[id],drafts[title])</f>
        <v>Michael Crichton Super Draft</v>
      </c>
      <c r="C694" t="s">
        <v>1237</v>
      </c>
      <c r="D694" t="str">
        <f>_xlfn.XLOOKUP(drafts_drafters[[#This Row],[drafter_id]],drafters[id],drafters[name])</f>
        <v>Clay Keller</v>
      </c>
    </row>
    <row r="695" spans="1:4" x14ac:dyDescent="0.25">
      <c r="A695" t="s">
        <v>473</v>
      </c>
      <c r="B695" t="str">
        <f>_xlfn.XLOOKUP(drafts_drafters[[#This Row],[draft_id]],drafts[id],drafts[title])</f>
        <v>Michael Crichton Super Draft</v>
      </c>
      <c r="C695" t="s">
        <v>915</v>
      </c>
      <c r="D695" t="str">
        <f>_xlfn.XLOOKUP(drafts_drafters[[#This Row],[drafter_id]],drafters[id],drafters[name])</f>
        <v>Billy Ray Brewton</v>
      </c>
    </row>
    <row r="696" spans="1:4" x14ac:dyDescent="0.25">
      <c r="A696" t="s">
        <v>473</v>
      </c>
      <c r="B696" t="str">
        <f>_xlfn.XLOOKUP(drafts_drafters[[#This Row],[draft_id]],drafts[id],drafts[title])</f>
        <v>Michael Crichton Super Draft</v>
      </c>
      <c r="C696" t="s">
        <v>779</v>
      </c>
      <c r="D696" t="str">
        <f>_xlfn.XLOOKUP(drafts_drafters[[#This Row],[drafter_id]],drafters[id],drafters[name])</f>
        <v>Darrin Navarro</v>
      </c>
    </row>
    <row r="697" spans="1:4" x14ac:dyDescent="0.25">
      <c r="A697" t="s">
        <v>417</v>
      </c>
      <c r="B697" t="str">
        <f>_xlfn.XLOOKUP(drafts_drafters[[#This Row],[draft_id]],drafts[id],drafts[title])</f>
        <v>Elmore Leonard</v>
      </c>
      <c r="C697" t="s">
        <v>789</v>
      </c>
      <c r="D697" t="str">
        <f>_xlfn.XLOOKUP(drafts_drafters[[#This Row],[drafter_id]],drafters[id],drafters[name])</f>
        <v>Bryan Cogman</v>
      </c>
    </row>
    <row r="698" spans="1:4" x14ac:dyDescent="0.25">
      <c r="A698" t="s">
        <v>417</v>
      </c>
      <c r="B698" t="str">
        <f>_xlfn.XLOOKUP(drafts_drafters[[#This Row],[draft_id]],drafts[id],drafts[title])</f>
        <v>Elmore Leonard</v>
      </c>
      <c r="C698" t="s">
        <v>967</v>
      </c>
      <c r="D698" t="str">
        <f>_xlfn.XLOOKUP(drafts_drafters[[#This Row],[drafter_id]],drafters[id],drafters[name])</f>
        <v>Milla Bell-Hart</v>
      </c>
    </row>
    <row r="699" spans="1:4" x14ac:dyDescent="0.25">
      <c r="A699" t="s">
        <v>38</v>
      </c>
      <c r="B699" t="str">
        <f>_xlfn.XLOOKUP(drafts_drafters[[#This Row],[draft_id]],drafts[id],drafts[title])</f>
        <v>'90s Sports mini-Mega</v>
      </c>
      <c r="C699" t="s">
        <v>987</v>
      </c>
      <c r="D699" t="str">
        <f>_xlfn.XLOOKUP(drafts_drafters[[#This Row],[drafter_id]],drafters[id],drafters[name])</f>
        <v>Alan Sepinwall</v>
      </c>
    </row>
    <row r="700" spans="1:4" x14ac:dyDescent="0.25">
      <c r="A700" t="s">
        <v>38</v>
      </c>
      <c r="B700" t="str">
        <f>_xlfn.XLOOKUP(drafts_drafters[[#This Row],[draft_id]],drafts[id],drafts[title])</f>
        <v>'90s Sports mini-Mega</v>
      </c>
      <c r="C700" t="s">
        <v>1079</v>
      </c>
      <c r="D700" t="str">
        <f>_xlfn.XLOOKUP(drafts_drafters[[#This Row],[drafter_id]],drafters[id],drafters[name])</f>
        <v>Linda Holmes</v>
      </c>
    </row>
    <row r="701" spans="1:4" x14ac:dyDescent="0.25">
      <c r="A701" t="s">
        <v>38</v>
      </c>
      <c r="B701" t="str">
        <f>_xlfn.XLOOKUP(drafts_drafters[[#This Row],[draft_id]],drafts[id],drafts[title])</f>
        <v>'90s Sports mini-Mega</v>
      </c>
      <c r="C701" t="s">
        <v>1127</v>
      </c>
      <c r="D701" t="str">
        <f>_xlfn.XLOOKUP(drafts_drafters[[#This Row],[drafter_id]],drafters[id],drafters[name])</f>
        <v>Jen Yamato</v>
      </c>
    </row>
    <row r="702" spans="1:4" x14ac:dyDescent="0.25">
      <c r="A702" t="s">
        <v>38</v>
      </c>
      <c r="B702" t="str">
        <f>_xlfn.XLOOKUP(drafts_drafters[[#This Row],[draft_id]],drafts[id],drafts[title])</f>
        <v>'90s Sports mini-Mega</v>
      </c>
      <c r="C702" t="s">
        <v>1193</v>
      </c>
      <c r="D702" t="str">
        <f>_xlfn.XLOOKUP(drafts_drafters[[#This Row],[drafter_id]],drafters[id],drafters[name])</f>
        <v>Daniel Fienberg</v>
      </c>
    </row>
    <row r="703" spans="1:4" x14ac:dyDescent="0.25">
      <c r="A703" t="s">
        <v>627</v>
      </c>
      <c r="B703" t="str">
        <f>_xlfn.XLOOKUP(drafts_drafters[[#This Row],[draft_id]],drafts[id],drafts[title])</f>
        <v>Patricia Highsmith</v>
      </c>
      <c r="C703" t="s">
        <v>841</v>
      </c>
      <c r="D703" t="str">
        <f>_xlfn.XLOOKUP(drafts_drafters[[#This Row],[drafter_id]],drafters[id],drafters[name])</f>
        <v>Katie Walsh</v>
      </c>
    </row>
    <row r="704" spans="1:4" x14ac:dyDescent="0.25">
      <c r="A704" t="s">
        <v>627</v>
      </c>
      <c r="B704" t="str">
        <f>_xlfn.XLOOKUP(drafts_drafters[[#This Row],[draft_id]],drafts[id],drafts[title])</f>
        <v>Patricia Highsmith</v>
      </c>
      <c r="C704" t="s">
        <v>977</v>
      </c>
      <c r="D704" t="str">
        <f>_xlfn.XLOOKUP(drafts_drafters[[#This Row],[drafter_id]],drafters[id],drafters[name])</f>
        <v>Louis Peitzman</v>
      </c>
    </row>
    <row r="705" spans="1:4" x14ac:dyDescent="0.25">
      <c r="A705" t="s">
        <v>619</v>
      </c>
      <c r="B705" t="str">
        <f>_xlfn.XLOOKUP(drafts_drafters[[#This Row],[draft_id]],drafts[id],drafts[title])</f>
        <v>Bookstore &amp; Library Movies</v>
      </c>
      <c r="C705" t="s">
        <v>799</v>
      </c>
      <c r="D705" t="str">
        <f>_xlfn.XLOOKUP(drafts_drafters[[#This Row],[drafter_id]],drafters[id],drafters[name])</f>
        <v>Joe Reid</v>
      </c>
    </row>
    <row r="706" spans="1:4" x14ac:dyDescent="0.25">
      <c r="A706" t="s">
        <v>619</v>
      </c>
      <c r="B706" t="str">
        <f>_xlfn.XLOOKUP(drafts_drafters[[#This Row],[draft_id]],drafts[id],drafts[title])</f>
        <v>Bookstore &amp; Library Movies</v>
      </c>
      <c r="C706" t="s">
        <v>957</v>
      </c>
      <c r="D706" t="str">
        <f>_xlfn.XLOOKUP(drafts_drafters[[#This Row],[drafter_id]],drafters[id],drafters[name])</f>
        <v>Chris Feil</v>
      </c>
    </row>
    <row r="707" spans="1:4" x14ac:dyDescent="0.25">
      <c r="A707" t="s">
        <v>619</v>
      </c>
      <c r="B707" t="str">
        <f>_xlfn.XLOOKUP(drafts_drafters[[#This Row],[draft_id]],drafts[id],drafts[title])</f>
        <v>Bookstore &amp; Library Movies</v>
      </c>
      <c r="C707" t="s">
        <v>1095</v>
      </c>
      <c r="D707" t="str">
        <f>_xlfn.XLOOKUP(drafts_drafters[[#This Row],[drafter_id]],drafters[id],drafters[name])</f>
        <v>Katey Rich</v>
      </c>
    </row>
    <row r="708" spans="1:4" x14ac:dyDescent="0.25">
      <c r="A708" t="s">
        <v>619</v>
      </c>
      <c r="B708" t="str">
        <f>_xlfn.XLOOKUP(drafts_drafters[[#This Row],[draft_id]],drafts[id],drafts[title])</f>
        <v>Bookstore &amp; Library Movies</v>
      </c>
      <c r="C708" t="s">
        <v>883</v>
      </c>
      <c r="D708" t="str">
        <f>_xlfn.XLOOKUP(drafts_drafters[[#This Row],[drafter_id]],drafters[id],drafters[name])</f>
        <v>Joanna Robinson</v>
      </c>
    </row>
    <row r="709" spans="1:4" x14ac:dyDescent="0.25">
      <c r="A709" t="s">
        <v>478</v>
      </c>
      <c r="B709" t="str">
        <f>_xlfn.XLOOKUP(drafts_drafters[[#This Row],[draft_id]],drafts[id],drafts[title])</f>
        <v>1977 Horror</v>
      </c>
      <c r="C709" t="s">
        <v>915</v>
      </c>
      <c r="D709" t="str">
        <f>_xlfn.XLOOKUP(drafts_drafters[[#This Row],[drafter_id]],drafters[id],drafters[name])</f>
        <v>Billy Ray Brewton</v>
      </c>
    </row>
    <row r="710" spans="1:4" x14ac:dyDescent="0.25">
      <c r="A710" t="s">
        <v>478</v>
      </c>
      <c r="B710" t="str">
        <f>_xlfn.XLOOKUP(drafts_drafters[[#This Row],[draft_id]],drafts[id],drafts[title])</f>
        <v>1977 Horror</v>
      </c>
      <c r="C710" t="s">
        <v>909</v>
      </c>
      <c r="D710" t="str">
        <f>_xlfn.XLOOKUP(drafts_drafters[[#This Row],[drafter_id]],drafters[id],drafters[name])</f>
        <v>Kyle Anderson</v>
      </c>
    </row>
    <row r="711" spans="1:4" x14ac:dyDescent="0.25">
      <c r="A711" t="s">
        <v>709</v>
      </c>
      <c r="B711" t="str">
        <f>_xlfn.XLOOKUP(drafts_drafters[[#This Row],[draft_id]],drafts[id],drafts[title])</f>
        <v>Erotic Horror</v>
      </c>
      <c r="C711" t="s">
        <v>1141</v>
      </c>
      <c r="D711" t="str">
        <f>_xlfn.XLOOKUP(drafts_drafters[[#This Row],[drafter_id]],drafters[id],drafters[name])</f>
        <v>Justin LaLiberty</v>
      </c>
    </row>
    <row r="712" spans="1:4" x14ac:dyDescent="0.25">
      <c r="A712" t="s">
        <v>709</v>
      </c>
      <c r="B712" t="str">
        <f>_xlfn.XLOOKUP(drafts_drafters[[#This Row],[draft_id]],drafts[id],drafts[title])</f>
        <v>Erotic Horror</v>
      </c>
      <c r="C712" t="s">
        <v>1187</v>
      </c>
      <c r="D712" t="str">
        <f>_xlfn.XLOOKUP(drafts_drafters[[#This Row],[drafter_id]],drafters[id],drafters[name])</f>
        <v>Samm Deighan</v>
      </c>
    </row>
    <row r="713" spans="1:4" x14ac:dyDescent="0.25">
      <c r="A713" t="s">
        <v>608</v>
      </c>
      <c r="B713" t="str">
        <f>_xlfn.XLOOKUP(drafts_drafters[[#This Row],[draft_id]],drafts[id],drafts[title])</f>
        <v>Rural Horror</v>
      </c>
      <c r="C713" t="s">
        <v>1239</v>
      </c>
      <c r="D713" t="str">
        <f>_xlfn.XLOOKUP(drafts_drafters[[#This Row],[drafter_id]],drafters[id],drafters[name])</f>
        <v>Joe George</v>
      </c>
    </row>
    <row r="714" spans="1:4" x14ac:dyDescent="0.25">
      <c r="A714" t="s">
        <v>608</v>
      </c>
      <c r="B714" t="str">
        <f>_xlfn.XLOOKUP(drafts_drafters[[#This Row],[draft_id]],drafts[id],drafts[title])</f>
        <v>Rural Horror</v>
      </c>
      <c r="C714" t="s">
        <v>1071</v>
      </c>
      <c r="D714" t="str">
        <f>_xlfn.XLOOKUP(drafts_drafters[[#This Row],[drafter_id]],drafters[id],drafters[name])</f>
        <v>Josh Larsen</v>
      </c>
    </row>
    <row r="715" spans="1:4" x14ac:dyDescent="0.25">
      <c r="A715" s="1" t="s">
        <v>350</v>
      </c>
      <c r="B715" t="str">
        <f>_xlfn.XLOOKUP(drafts_drafters[[#This Row],[draft_id]],drafts[id],drafts[title])</f>
        <v>Classic Hammer Horror mini-Mega</v>
      </c>
      <c r="C715" t="s">
        <v>789</v>
      </c>
      <c r="D715" t="str">
        <f>_xlfn.XLOOKUP(drafts_drafters[[#This Row],[drafter_id]],drafters[id],drafters[name])</f>
        <v>Bryan Cogman</v>
      </c>
    </row>
    <row r="716" spans="1:4" x14ac:dyDescent="0.25">
      <c r="A716" s="1" t="s">
        <v>350</v>
      </c>
      <c r="B716" t="str">
        <f>_xlfn.XLOOKUP(drafts_drafters[[#This Row],[draft_id]],drafts[id],drafts[title])</f>
        <v>Classic Hammer Horror mini-Mega</v>
      </c>
      <c r="C716" t="s">
        <v>983</v>
      </c>
      <c r="D716" t="str">
        <f>_xlfn.XLOOKUP(drafts_drafters[[#This Row],[drafter_id]],drafters[id],drafters[name])</f>
        <v>B.J. Colangelo</v>
      </c>
    </row>
    <row r="717" spans="1:4" x14ac:dyDescent="0.25">
      <c r="A717" s="1" t="s">
        <v>350</v>
      </c>
      <c r="B717" t="str">
        <f>_xlfn.XLOOKUP(drafts_drafters[[#This Row],[draft_id]],drafts[id],drafts[title])</f>
        <v>Classic Hammer Horror mini-Mega</v>
      </c>
      <c r="C717" t="s">
        <v>1015</v>
      </c>
      <c r="D717" t="str">
        <f>_xlfn.XLOOKUP(drafts_drafters[[#This Row],[drafter_id]],drafters[id],drafters[name])</f>
        <v>Chris Hewitt</v>
      </c>
    </row>
    <row r="718" spans="1:4" x14ac:dyDescent="0.25">
      <c r="A718" t="s">
        <v>296</v>
      </c>
      <c r="B718" t="str">
        <f>_xlfn.XLOOKUP(drafts_drafters[[#This Row],[draft_id]],drafts[id],drafts[title])</f>
        <v>Alfred Hitchcock Mega Draft</v>
      </c>
      <c r="C718" t="s">
        <v>1009</v>
      </c>
      <c r="D718" t="str">
        <f>_xlfn.XLOOKUP(drafts_drafters[[#This Row],[drafter_id]],drafters[id],drafters[name])</f>
        <v>Drea Clark</v>
      </c>
    </row>
    <row r="719" spans="1:4" x14ac:dyDescent="0.25">
      <c r="A719" t="s">
        <v>296</v>
      </c>
      <c r="B719" t="str">
        <f>_xlfn.XLOOKUP(drafts_drafters[[#This Row],[draft_id]],drafts[id],drafts[title])</f>
        <v>Alfred Hitchcock Mega Draft</v>
      </c>
      <c r="C719" t="s">
        <v>797</v>
      </c>
      <c r="D719" t="str">
        <f>_xlfn.XLOOKUP(drafts_drafters[[#This Row],[drafter_id]],drafters[id],drafters[name])</f>
        <v>William Bibbiani</v>
      </c>
    </row>
    <row r="720" spans="1:4" x14ac:dyDescent="0.25">
      <c r="A720" t="s">
        <v>296</v>
      </c>
      <c r="B720" t="str">
        <f>_xlfn.XLOOKUP(drafts_drafters[[#This Row],[draft_id]],drafts[id],drafts[title])</f>
        <v>Alfred Hitchcock Mega Draft</v>
      </c>
      <c r="C720" t="s">
        <v>1023</v>
      </c>
      <c r="D720" t="str">
        <f>_xlfn.XLOOKUP(drafts_drafters[[#This Row],[drafter_id]],drafters[id],drafters[name])</f>
        <v>Walter Chaw</v>
      </c>
    </row>
    <row r="721" spans="1:4" x14ac:dyDescent="0.25">
      <c r="A721" t="s">
        <v>296</v>
      </c>
      <c r="B721" t="str">
        <f>_xlfn.XLOOKUP(drafts_drafters[[#This Row],[draft_id]],drafts[id],drafts[title])</f>
        <v>Alfred Hitchcock Mega Draft</v>
      </c>
      <c r="C721" t="s">
        <v>781</v>
      </c>
      <c r="D721" t="str">
        <f>_xlfn.XLOOKUP(drafts_drafters[[#This Row],[drafter_id]],drafters[id],drafters[name])</f>
        <v>Adam B. Vary</v>
      </c>
    </row>
    <row r="722" spans="1:4" x14ac:dyDescent="0.25">
      <c r="A722" t="s">
        <v>296</v>
      </c>
      <c r="B722" t="str">
        <f>_xlfn.XLOOKUP(drafts_drafters[[#This Row],[draft_id]],drafts[id],drafts[title])</f>
        <v>Alfred Hitchcock Mega Draft</v>
      </c>
      <c r="C722" t="s">
        <v>1177</v>
      </c>
      <c r="D722" t="str">
        <f>_xlfn.XLOOKUP(drafts_drafters[[#This Row],[drafter_id]],drafters[id],drafters[name])</f>
        <v>Darren Franich</v>
      </c>
    </row>
    <row r="723" spans="1:4" x14ac:dyDescent="0.25">
      <c r="A723" t="s">
        <v>296</v>
      </c>
      <c r="B723" t="str">
        <f>_xlfn.XLOOKUP(drafts_drafters[[#This Row],[draft_id]],drafts[id],drafts[title])</f>
        <v>Alfred Hitchcock Mega Draft</v>
      </c>
      <c r="C723" t="s">
        <v>867</v>
      </c>
      <c r="D723" t="str">
        <f>_xlfn.XLOOKUP(drafts_drafters[[#This Row],[drafter_id]],drafters[id],drafters[name])</f>
        <v>Mark Harris</v>
      </c>
    </row>
    <row r="724" spans="1:4" x14ac:dyDescent="0.25">
      <c r="A724" t="s">
        <v>296</v>
      </c>
      <c r="B724" t="str">
        <f>_xlfn.XLOOKUP(drafts_drafters[[#This Row],[draft_id]],drafts[id],drafts[title])</f>
        <v>Alfred Hitchcock Mega Draft</v>
      </c>
      <c r="C724" t="s">
        <v>1133</v>
      </c>
      <c r="D724" t="str">
        <f>_xlfn.XLOOKUP(drafts_drafters[[#This Row],[drafter_id]],drafters[id],drafters[name])</f>
        <v>Oriana Nudo</v>
      </c>
    </row>
    <row r="725" spans="1:4" x14ac:dyDescent="0.25">
      <c r="A725" t="s">
        <v>296</v>
      </c>
      <c r="B725" t="str">
        <f>_xlfn.XLOOKUP(drafts_drafters[[#This Row],[draft_id]],drafts[id],drafts[title])</f>
        <v>Alfred Hitchcock Mega Draft</v>
      </c>
      <c r="C725" t="s">
        <v>951</v>
      </c>
      <c r="D725" t="str">
        <f>_xlfn.XLOOKUP(drafts_drafters[[#This Row],[drafter_id]],drafters[id],drafters[name])</f>
        <v>Maureen Lee Lenker</v>
      </c>
    </row>
    <row r="726" spans="1:4" x14ac:dyDescent="0.25">
      <c r="A726" t="s">
        <v>296</v>
      </c>
      <c r="B726" t="str">
        <f>_xlfn.XLOOKUP(drafts_drafters[[#This Row],[draft_id]],drafts[id],drafts[title])</f>
        <v>Alfred Hitchcock Mega Draft</v>
      </c>
      <c r="C726" t="s">
        <v>973</v>
      </c>
      <c r="D726" t="str">
        <f>_xlfn.XLOOKUP(drafts_drafters[[#This Row],[drafter_id]],drafters[id],drafters[name])</f>
        <v>Ben Mankiewicz</v>
      </c>
    </row>
    <row r="727" spans="1:4" x14ac:dyDescent="0.25">
      <c r="A727" t="s">
        <v>616</v>
      </c>
      <c r="B727" t="str">
        <f>_xlfn.XLOOKUP(drafts_drafters[[#This Row],[draft_id]],drafts[id],drafts[title])</f>
        <v>François Truffaut Super Draft</v>
      </c>
      <c r="C727" t="s">
        <v>1237</v>
      </c>
      <c r="D727" t="str">
        <f>_xlfn.XLOOKUP(drafts_drafters[[#This Row],[drafter_id]],drafters[id],drafters[name])</f>
        <v>Clay Keller</v>
      </c>
    </row>
    <row r="728" spans="1:4" x14ac:dyDescent="0.25">
      <c r="A728" t="s">
        <v>616</v>
      </c>
      <c r="B728" t="str">
        <f>_xlfn.XLOOKUP(drafts_drafters[[#This Row],[draft_id]],drafts[id],drafts[title])</f>
        <v>François Truffaut Super Draft</v>
      </c>
      <c r="C728" t="s">
        <v>1115</v>
      </c>
      <c r="D728" t="str">
        <f>_xlfn.XLOOKUP(drafts_drafters[[#This Row],[drafter_id]],drafters[id],drafters[name])</f>
        <v>Ryan Marker</v>
      </c>
    </row>
    <row r="729" spans="1:4" x14ac:dyDescent="0.25">
      <c r="A729" t="s">
        <v>616</v>
      </c>
      <c r="B729" t="str">
        <f>_xlfn.XLOOKUP(drafts_drafters[[#This Row],[draft_id]],drafts[id],drafts[title])</f>
        <v>François Truffaut Super Draft</v>
      </c>
      <c r="C729" t="s">
        <v>921</v>
      </c>
      <c r="D729" t="str">
        <f>_xlfn.XLOOKUP(drafts_drafters[[#This Row],[drafter_id]],drafters[id],drafters[name])</f>
        <v>Marya Gates</v>
      </c>
    </row>
    <row r="730" spans="1:4" x14ac:dyDescent="0.25">
      <c r="A730" t="s">
        <v>540</v>
      </c>
      <c r="B730" t="str">
        <f>_xlfn.XLOOKUP(drafts_drafters[[#This Row],[draft_id]],drafts[id],drafts[title])</f>
        <v>Holiday Horror (Non Christmas &amp; Halloween)</v>
      </c>
      <c r="C730" t="s">
        <v>793</v>
      </c>
      <c r="D730" t="str">
        <f>_xlfn.XLOOKUP(drafts_drafters[[#This Row],[drafter_id]],drafters[id],drafters[name])</f>
        <v>Clarke Wolfe</v>
      </c>
    </row>
    <row r="731" spans="1:4" x14ac:dyDescent="0.25">
      <c r="A731" t="s">
        <v>540</v>
      </c>
      <c r="B731" t="str">
        <f>_xlfn.XLOOKUP(drafts_drafters[[#This Row],[draft_id]],drafts[id],drafts[title])</f>
        <v>Holiday Horror (Non Christmas &amp; Halloween)</v>
      </c>
      <c r="C731" t="s">
        <v>873</v>
      </c>
      <c r="D731" t="str">
        <f>_xlfn.XLOOKUP(drafts_drafters[[#This Row],[drafter_id]],drafters[id],drafters[name])</f>
        <v>Samm Levine</v>
      </c>
    </row>
    <row r="732" spans="1:4" x14ac:dyDescent="0.25">
      <c r="A732" t="s">
        <v>238</v>
      </c>
      <c r="B732" t="str">
        <f>_xlfn.XLOOKUP(drafts_drafters[[#This Row],[draft_id]],drafts[id],drafts[title])</f>
        <v>Charlie Kaufman Super Draft</v>
      </c>
      <c r="C732" t="s">
        <v>1033</v>
      </c>
      <c r="D732" t="str">
        <f>_xlfn.XLOOKUP(drafts_drafters[[#This Row],[drafter_id]],drafters[id],drafters[name])</f>
        <v>Liz Shannon Miller</v>
      </c>
    </row>
    <row r="733" spans="1:4" x14ac:dyDescent="0.25">
      <c r="A733" t="s">
        <v>238</v>
      </c>
      <c r="B733" t="str">
        <f>_xlfn.XLOOKUP(drafts_drafters[[#This Row],[draft_id]],drafts[id],drafts[title])</f>
        <v>Charlie Kaufman Super Draft</v>
      </c>
      <c r="C733" t="s">
        <v>859</v>
      </c>
      <c r="D733" t="str">
        <f>_xlfn.XLOOKUP(drafts_drafters[[#This Row],[drafter_id]],drafters[id],drafters[name])</f>
        <v>Angie Han</v>
      </c>
    </row>
    <row r="734" spans="1:4" x14ac:dyDescent="0.25">
      <c r="A734" t="s">
        <v>469</v>
      </c>
      <c r="B734" t="str">
        <f>_xlfn.XLOOKUP(drafts_drafters[[#This Row],[draft_id]],drafts[id],drafts[title])</f>
        <v>Whit Stillman mini-Super Draft</v>
      </c>
      <c r="C734" t="s">
        <v>1237</v>
      </c>
      <c r="D734" t="str">
        <f>_xlfn.XLOOKUP(drafts_drafters[[#This Row],[drafter_id]],drafters[id],drafters[name])</f>
        <v>Clay Keller</v>
      </c>
    </row>
    <row r="735" spans="1:4" x14ac:dyDescent="0.25">
      <c r="A735" t="s">
        <v>469</v>
      </c>
      <c r="B735" t="str">
        <f>_xlfn.XLOOKUP(drafts_drafters[[#This Row],[draft_id]],drafts[id],drafts[title])</f>
        <v>Whit Stillman mini-Super Draft</v>
      </c>
      <c r="C735" t="s">
        <v>1115</v>
      </c>
      <c r="D735" t="str">
        <f>_xlfn.XLOOKUP(drafts_drafters[[#This Row],[drafter_id]],drafters[id],drafters[name])</f>
        <v>Ryan Marker</v>
      </c>
    </row>
    <row r="736" spans="1:4" x14ac:dyDescent="0.25">
      <c r="A736" t="s">
        <v>381</v>
      </c>
      <c r="B736" t="str">
        <f>_xlfn.XLOOKUP(drafts_drafters[[#This Row],[draft_id]],drafts[id],drafts[title])</f>
        <v>1999 mini-Mega</v>
      </c>
      <c r="C736" t="s">
        <v>1115</v>
      </c>
      <c r="D736" t="str">
        <f>_xlfn.XLOOKUP(drafts_drafters[[#This Row],[drafter_id]],drafters[id],drafters[name])</f>
        <v>Ryan Marker</v>
      </c>
    </row>
    <row r="737" spans="1:4" x14ac:dyDescent="0.25">
      <c r="A737" t="s">
        <v>381</v>
      </c>
      <c r="B737" t="str">
        <f>_xlfn.XLOOKUP(drafts_drafters[[#This Row],[draft_id]],drafts[id],drafts[title])</f>
        <v>1999 mini-Mega</v>
      </c>
      <c r="C737" t="s">
        <v>905</v>
      </c>
      <c r="D737" t="str">
        <f>_xlfn.XLOOKUP(drafts_drafters[[#This Row],[drafter_id]],drafters[id],drafters[name])</f>
        <v>Phil Iscove</v>
      </c>
    </row>
    <row r="738" spans="1:4" x14ac:dyDescent="0.25">
      <c r="A738" t="s">
        <v>381</v>
      </c>
      <c r="B738" t="str">
        <f>_xlfn.XLOOKUP(drafts_drafters[[#This Row],[draft_id]],drafts[id],drafts[title])</f>
        <v>1999 mini-Mega</v>
      </c>
      <c r="C738" t="s">
        <v>825</v>
      </c>
      <c r="D738" t="str">
        <f>_xlfn.XLOOKUP(drafts_drafters[[#This Row],[drafter_id]],drafters[id],drafters[name])</f>
        <v>Kenny Neibart</v>
      </c>
    </row>
    <row r="739" spans="1:4" x14ac:dyDescent="0.25">
      <c r="A739" t="s">
        <v>381</v>
      </c>
      <c r="B739" t="str">
        <f>_xlfn.XLOOKUP(drafts_drafters[[#This Row],[draft_id]],drafts[id],drafts[title])</f>
        <v>1999 mini-Mega</v>
      </c>
      <c r="C739" t="s">
        <v>1091</v>
      </c>
      <c r="D739" t="str">
        <f>_xlfn.XLOOKUP(drafts_drafters[[#This Row],[drafter_id]],drafters[id],drafters[name])</f>
        <v>Carrie Wittmer</v>
      </c>
    </row>
    <row r="740" spans="1:4" x14ac:dyDescent="0.25">
      <c r="A740" t="s">
        <v>163</v>
      </c>
      <c r="B740" t="str">
        <f>_xlfn.XLOOKUP(drafts_drafters[[#This Row],[draft_id]],drafts[id],drafts[title])</f>
        <v>Sofia Coppola Super Draft</v>
      </c>
      <c r="C740" t="s">
        <v>831</v>
      </c>
      <c r="D740" t="str">
        <f>_xlfn.XLOOKUP(drafts_drafters[[#This Row],[drafter_id]],drafters[id],drafters[name])</f>
        <v>Dane McDonald</v>
      </c>
    </row>
    <row r="741" spans="1:4" x14ac:dyDescent="0.25">
      <c r="A741" t="s">
        <v>163</v>
      </c>
      <c r="B741" t="str">
        <f>_xlfn.XLOOKUP(drafts_drafters[[#This Row],[draft_id]],drafts[id],drafts[title])</f>
        <v>Sofia Coppola Super Draft</v>
      </c>
      <c r="C741" t="s">
        <v>1133</v>
      </c>
      <c r="D741" t="str">
        <f>_xlfn.XLOOKUP(drafts_drafters[[#This Row],[drafter_id]],drafters[id],drafters[name])</f>
        <v>Oriana Nudo</v>
      </c>
    </row>
    <row r="742" spans="1:4" x14ac:dyDescent="0.25">
      <c r="A742" t="s">
        <v>685</v>
      </c>
      <c r="B742" t="str">
        <f>_xlfn.XLOOKUP(drafts_drafters[[#This Row],[draft_id]],drafts[id],drafts[title])</f>
        <v>Francis Ford Coppola Super Draft</v>
      </c>
      <c r="C742" t="s">
        <v>1115</v>
      </c>
      <c r="D742" t="str">
        <f>_xlfn.XLOOKUP(drafts_drafters[[#This Row],[drafter_id]],drafters[id],drafters[name])</f>
        <v>Ryan Marker</v>
      </c>
    </row>
    <row r="743" spans="1:4" x14ac:dyDescent="0.25">
      <c r="A743" t="s">
        <v>685</v>
      </c>
      <c r="B743" t="str">
        <f>_xlfn.XLOOKUP(drafts_drafters[[#This Row],[draft_id]],drafts[id],drafts[title])</f>
        <v>Francis Ford Coppola Super Draft</v>
      </c>
      <c r="C743" t="s">
        <v>1221</v>
      </c>
      <c r="D743" t="str">
        <f>_xlfn.XLOOKUP(drafts_drafters[[#This Row],[drafter_id]],drafters[id],drafters[name])</f>
        <v>Roxana Hadadi</v>
      </c>
    </row>
    <row r="744" spans="1:4" x14ac:dyDescent="0.25">
      <c r="A744" t="s">
        <v>685</v>
      </c>
      <c r="B744" t="str">
        <f>_xlfn.XLOOKUP(drafts_drafters[[#This Row],[draft_id]],drafts[id],drafts[title])</f>
        <v>Francis Ford Coppola Super Draft</v>
      </c>
      <c r="C744" t="s">
        <v>1219</v>
      </c>
      <c r="D744" t="str">
        <f>_xlfn.XLOOKUP(drafts_drafters[[#This Row],[drafter_id]],drafters[id],drafters[name])</f>
        <v>Blake Howard</v>
      </c>
    </row>
    <row r="745" spans="1:4" x14ac:dyDescent="0.25">
      <c r="A745" t="s">
        <v>685</v>
      </c>
      <c r="B745" t="str">
        <f>_xlfn.XLOOKUP(drafts_drafters[[#This Row],[draft_id]],drafts[id],drafts[title])</f>
        <v>Francis Ford Coppola Super Draft</v>
      </c>
      <c r="C745" t="s">
        <v>883</v>
      </c>
      <c r="D745" t="str">
        <f>_xlfn.XLOOKUP(drafts_drafters[[#This Row],[drafter_id]],drafters[id],drafters[name])</f>
        <v>Joanna Robinson</v>
      </c>
    </row>
    <row r="746" spans="1:4" x14ac:dyDescent="0.25">
      <c r="A746" t="s">
        <v>685</v>
      </c>
      <c r="B746" t="str">
        <f>_xlfn.XLOOKUP(drafts_drafters[[#This Row],[draft_id]],drafts[id],drafts[title])</f>
        <v>Francis Ford Coppola Super Draft</v>
      </c>
      <c r="C746" t="s">
        <v>1051</v>
      </c>
      <c r="D746" t="str">
        <f>_xlfn.XLOOKUP(drafts_drafters[[#This Row],[drafter_id]],drafters[id],drafters[name])</f>
        <v>Drew McWeeny</v>
      </c>
    </row>
    <row r="747" spans="1:4" x14ac:dyDescent="0.25">
      <c r="A747" t="s">
        <v>685</v>
      </c>
      <c r="B747" t="str">
        <f>_xlfn.XLOOKUP(drafts_drafters[[#This Row],[draft_id]],drafts[id],drafts[title])</f>
        <v>Francis Ford Coppola Super Draft</v>
      </c>
      <c r="C747" t="s">
        <v>789</v>
      </c>
      <c r="D747" t="str">
        <f>_xlfn.XLOOKUP(drafts_drafters[[#This Row],[drafter_id]],drafters[id],drafters[name])</f>
        <v>Bryan Cogman</v>
      </c>
    </row>
    <row r="748" spans="1:4" x14ac:dyDescent="0.25">
      <c r="A748" t="s">
        <v>262</v>
      </c>
      <c r="B748" t="str">
        <f>_xlfn.XLOOKUP(drafts_drafters[[#This Row],[draft_id]],drafts[id],drafts[title])</f>
        <v>American Zoetrope</v>
      </c>
      <c r="C748" t="s">
        <v>915</v>
      </c>
      <c r="D748" t="str">
        <f>_xlfn.XLOOKUP(drafts_drafters[[#This Row],[drafter_id]],drafters[id],drafters[name])</f>
        <v>Billy Ray Brewton</v>
      </c>
    </row>
    <row r="749" spans="1:4" x14ac:dyDescent="0.25">
      <c r="A749" t="s">
        <v>262</v>
      </c>
      <c r="B749" t="str">
        <f>_xlfn.XLOOKUP(drafts_drafters[[#This Row],[draft_id]],drafts[id],drafts[title])</f>
        <v>American Zoetrope</v>
      </c>
      <c r="C749" t="s">
        <v>1115</v>
      </c>
      <c r="D749" t="str">
        <f>_xlfn.XLOOKUP(drafts_drafters[[#This Row],[drafter_id]],drafters[id],drafters[name])</f>
        <v>Ryan Marker</v>
      </c>
    </row>
    <row r="750" spans="1:4" x14ac:dyDescent="0.25">
      <c r="A750" t="s">
        <v>439</v>
      </c>
      <c r="B750" t="str">
        <f>_xlfn.XLOOKUP(drafts_drafters[[#This Row],[draft_id]],drafts[id],drafts[title])</f>
        <v>Internet Horror</v>
      </c>
      <c r="C750" t="s">
        <v>805</v>
      </c>
      <c r="D750" t="str">
        <f>_xlfn.XLOOKUP(drafts_drafters[[#This Row],[drafter_id]],drafters[id],drafters[name])</f>
        <v>Elric Kane</v>
      </c>
    </row>
    <row r="751" spans="1:4" x14ac:dyDescent="0.25">
      <c r="A751" t="s">
        <v>439</v>
      </c>
      <c r="B751" t="str">
        <f>_xlfn.XLOOKUP(drafts_drafters[[#This Row],[draft_id]],drafts[id],drafts[title])</f>
        <v>Internet Horror</v>
      </c>
      <c r="C751" t="s">
        <v>845</v>
      </c>
      <c r="D751" t="str">
        <f>_xlfn.XLOOKUP(drafts_drafters[[#This Row],[drafter_id]],drafters[id],drafters[name])</f>
        <v>Rebekah McKendry</v>
      </c>
    </row>
    <row r="752" spans="1:4" x14ac:dyDescent="0.25">
      <c r="A752" t="s">
        <v>723</v>
      </c>
      <c r="B752" t="str">
        <f>_xlfn.XLOOKUP(drafts_drafters[[#This Row],[draft_id]],drafts[id],drafts[title])</f>
        <v>Bourne mini-Super Draft</v>
      </c>
      <c r="C752" t="s">
        <v>1115</v>
      </c>
      <c r="D752" t="str">
        <f>_xlfn.XLOOKUP(drafts_drafters[[#This Row],[drafter_id]],drafters[id],drafters[name])</f>
        <v>Ryan Marker</v>
      </c>
    </row>
    <row r="753" spans="1:4" x14ac:dyDescent="0.25">
      <c r="A753" t="s">
        <v>723</v>
      </c>
      <c r="B753" t="str">
        <f>_xlfn.XLOOKUP(drafts_drafters[[#This Row],[draft_id]],drafts[id],drafts[title])</f>
        <v>Bourne mini-Super Draft</v>
      </c>
      <c r="C753" t="s">
        <v>1237</v>
      </c>
      <c r="D753" t="str">
        <f>_xlfn.XLOOKUP(drafts_drafters[[#This Row],[drafter_id]],drafters[id],drafters[name])</f>
        <v>Clay Keller</v>
      </c>
    </row>
    <row r="754" spans="1:4" x14ac:dyDescent="0.25">
      <c r="A754" t="s">
        <v>639</v>
      </c>
      <c r="B754" t="str">
        <f>_xlfn.XLOOKUP(drafts_drafters[[#This Row],[draft_id]],drafts[id],drafts[title])</f>
        <v>Pirates of the Caribbean mini-Super Draft</v>
      </c>
      <c r="C754" t="s">
        <v>1115</v>
      </c>
      <c r="D754" t="str">
        <f>_xlfn.XLOOKUP(drafts_drafters[[#This Row],[drafter_id]],drafters[id],drafters[name])</f>
        <v>Ryan Marker</v>
      </c>
    </row>
    <row r="755" spans="1:4" x14ac:dyDescent="0.25">
      <c r="A755" t="s">
        <v>639</v>
      </c>
      <c r="B755" t="str">
        <f>_xlfn.XLOOKUP(drafts_drafters[[#This Row],[draft_id]],drafts[id],drafts[title])</f>
        <v>Pirates of the Caribbean mini-Super Draft</v>
      </c>
      <c r="C755" t="s">
        <v>1237</v>
      </c>
      <c r="D755" t="str">
        <f>_xlfn.XLOOKUP(drafts_drafters[[#This Row],[drafter_id]],drafters[id],drafters[name])</f>
        <v>Clay Keller</v>
      </c>
    </row>
    <row r="756" spans="1:4" x14ac:dyDescent="0.25">
      <c r="A756" t="s">
        <v>750</v>
      </c>
      <c r="B756" t="str">
        <f>_xlfn.XLOOKUP(drafts_drafters[[#This Row],[draft_id]],drafts[id],drafts[title])</f>
        <v>Twilight mini-Super Draft</v>
      </c>
      <c r="C756" t="s">
        <v>1115</v>
      </c>
      <c r="D756" t="str">
        <f>_xlfn.XLOOKUP(drafts_drafters[[#This Row],[drafter_id]],drafters[id],drafters[name])</f>
        <v>Ryan Marker</v>
      </c>
    </row>
    <row r="757" spans="1:4" x14ac:dyDescent="0.25">
      <c r="A757" t="s">
        <v>750</v>
      </c>
      <c r="B757" t="str">
        <f>_xlfn.XLOOKUP(drafts_drafters[[#This Row],[draft_id]],drafts[id],drafts[title])</f>
        <v>Twilight mini-Super Draft</v>
      </c>
      <c r="C757" t="s">
        <v>1237</v>
      </c>
      <c r="D757" t="str">
        <f>_xlfn.XLOOKUP(drafts_drafters[[#This Row],[drafter_id]],drafters[id],drafters[name])</f>
        <v>Clay Keller</v>
      </c>
    </row>
    <row r="758" spans="1:4" x14ac:dyDescent="0.25">
      <c r="A758" t="s">
        <v>346</v>
      </c>
      <c r="B758" t="str">
        <f>_xlfn.XLOOKUP(drafts_drafters[[#This Row],[draft_id]],drafts[id],drafts[title])</f>
        <v>Final Destination mini-Super Draft</v>
      </c>
      <c r="C758" t="s">
        <v>1115</v>
      </c>
      <c r="D758" t="str">
        <f>_xlfn.XLOOKUP(drafts_drafters[[#This Row],[drafter_id]],drafters[id],drafters[name])</f>
        <v>Ryan Marker</v>
      </c>
    </row>
    <row r="759" spans="1:4" x14ac:dyDescent="0.25">
      <c r="A759" t="s">
        <v>346</v>
      </c>
      <c r="B759" t="str">
        <f>_xlfn.XLOOKUP(drafts_drafters[[#This Row],[draft_id]],drafts[id],drafts[title])</f>
        <v>Final Destination mini-Super Draft</v>
      </c>
      <c r="C759" t="s">
        <v>1237</v>
      </c>
      <c r="D759" t="str">
        <f>_xlfn.XLOOKUP(drafts_drafters[[#This Row],[drafter_id]],drafters[id],drafters[name])</f>
        <v>Clay Keller</v>
      </c>
    </row>
    <row r="760" spans="1:4" x14ac:dyDescent="0.25">
      <c r="A760" t="s">
        <v>413</v>
      </c>
      <c r="B760" t="str">
        <f>_xlfn.XLOOKUP(drafts_drafters[[#This Row],[draft_id]],drafts[id],drafts[title])</f>
        <v>Jurassic Park / World mini-Super Draft</v>
      </c>
      <c r="C760" t="s">
        <v>1115</v>
      </c>
      <c r="D760" t="str">
        <f>_xlfn.XLOOKUP(drafts_drafters[[#This Row],[drafter_id]],drafters[id],drafters[name])</f>
        <v>Ryan Marker</v>
      </c>
    </row>
    <row r="761" spans="1:4" x14ac:dyDescent="0.25">
      <c r="A761" t="s">
        <v>413</v>
      </c>
      <c r="B761" t="str">
        <f>_xlfn.XLOOKUP(drafts_drafters[[#This Row],[draft_id]],drafts[id],drafts[title])</f>
        <v>Jurassic Park / World mini-Super Draft</v>
      </c>
      <c r="C761" t="s">
        <v>1237</v>
      </c>
      <c r="D761" t="str">
        <f>_xlfn.XLOOKUP(drafts_drafters[[#This Row],[drafter_id]],drafters[id],drafters[name])</f>
        <v>Clay Keller</v>
      </c>
    </row>
    <row r="762" spans="1:4" x14ac:dyDescent="0.25">
      <c r="A762" t="s">
        <v>441</v>
      </c>
      <c r="B762" t="str">
        <f>_xlfn.XLOOKUP(drafts_drafters[[#This Row],[draft_id]],drafts[id],drafts[title])</f>
        <v>Hannibal mini-Super Draft</v>
      </c>
      <c r="C762" t="s">
        <v>1115</v>
      </c>
      <c r="D762" t="str">
        <f>_xlfn.XLOOKUP(drafts_drafters[[#This Row],[drafter_id]],drafters[id],drafters[name])</f>
        <v>Ryan Marker</v>
      </c>
    </row>
    <row r="763" spans="1:4" x14ac:dyDescent="0.25">
      <c r="A763" t="s">
        <v>441</v>
      </c>
      <c r="B763" t="str">
        <f>_xlfn.XLOOKUP(drafts_drafters[[#This Row],[draft_id]],drafts[id],drafts[title])</f>
        <v>Hannibal mini-Super Draft</v>
      </c>
      <c r="C763" t="s">
        <v>1237</v>
      </c>
      <c r="D763" t="str">
        <f>_xlfn.XLOOKUP(drafts_drafters[[#This Row],[drafter_id]],drafters[id],drafters[name])</f>
        <v>Clay Keller</v>
      </c>
    </row>
    <row r="764" spans="1:4" x14ac:dyDescent="0.25">
      <c r="A764" t="s">
        <v>266</v>
      </c>
      <c r="B764" t="str">
        <f>_xlfn.XLOOKUP(drafts_drafters[[#This Row],[draft_id]],drafts[id],drafts[title])</f>
        <v>Jack Ryan mini-Super Draft</v>
      </c>
      <c r="C764" t="s">
        <v>1115</v>
      </c>
      <c r="D764" t="str">
        <f>_xlfn.XLOOKUP(drafts_drafters[[#This Row],[drafter_id]],drafters[id],drafters[name])</f>
        <v>Ryan Marker</v>
      </c>
    </row>
    <row r="765" spans="1:4" x14ac:dyDescent="0.25">
      <c r="A765" t="s">
        <v>266</v>
      </c>
      <c r="B765" t="str">
        <f>_xlfn.XLOOKUP(drafts_drafters[[#This Row],[draft_id]],drafts[id],drafts[title])</f>
        <v>Jack Ryan mini-Super Draft</v>
      </c>
      <c r="C765" t="s">
        <v>1237</v>
      </c>
      <c r="D765" t="str">
        <f>_xlfn.XLOOKUP(drafts_drafters[[#This Row],[drafter_id]],drafters[id],drafters[name])</f>
        <v>Clay Keller</v>
      </c>
    </row>
    <row r="766" spans="1:4" x14ac:dyDescent="0.25">
      <c r="A766" t="s">
        <v>217</v>
      </c>
      <c r="B766" t="str">
        <f>_xlfn.XLOOKUP(drafts_drafters[[#This Row],[draft_id]],drafts[id],drafts[title])</f>
        <v>Psycho mini-Super Draft</v>
      </c>
      <c r="C766" t="s">
        <v>1115</v>
      </c>
      <c r="D766" t="str">
        <f>_xlfn.XLOOKUP(drafts_drafters[[#This Row],[drafter_id]],drafters[id],drafters[name])</f>
        <v>Ryan Marker</v>
      </c>
    </row>
    <row r="767" spans="1:4" x14ac:dyDescent="0.25">
      <c r="A767" t="s">
        <v>217</v>
      </c>
      <c r="B767" t="str">
        <f>_xlfn.XLOOKUP(drafts_drafters[[#This Row],[draft_id]],drafts[id],drafts[title])</f>
        <v>Psycho mini-Super Draft</v>
      </c>
      <c r="C767" t="s">
        <v>1237</v>
      </c>
      <c r="D767" t="str">
        <f>_xlfn.XLOOKUP(drafts_drafters[[#This Row],[drafter_id]],drafters[id],drafters[name])</f>
        <v>Clay Keller</v>
      </c>
    </row>
    <row r="768" spans="1:4" x14ac:dyDescent="0.25">
      <c r="A768" t="s">
        <v>128</v>
      </c>
      <c r="B768" t="str">
        <f>_xlfn.XLOOKUP(drafts_drafters[[#This Row],[draft_id]],drafts[id],drafts[title])</f>
        <v>Underworld mini-Super Draft</v>
      </c>
      <c r="C768" t="s">
        <v>1115</v>
      </c>
      <c r="D768" t="str">
        <f>_xlfn.XLOOKUP(drafts_drafters[[#This Row],[drafter_id]],drafters[id],drafters[name])</f>
        <v>Ryan Marker</v>
      </c>
    </row>
    <row r="769" spans="1:4" x14ac:dyDescent="0.25">
      <c r="A769" t="s">
        <v>128</v>
      </c>
      <c r="B769" t="str">
        <f>_xlfn.XLOOKUP(drafts_drafters[[#This Row],[draft_id]],drafts[id],drafts[title])</f>
        <v>Underworld mini-Super Draft</v>
      </c>
      <c r="C769" t="s">
        <v>1237</v>
      </c>
      <c r="D769" t="str">
        <f>_xlfn.XLOOKUP(drafts_drafters[[#This Row],[drafter_id]],drafters[id],drafters[name])</f>
        <v>Clay Keller</v>
      </c>
    </row>
    <row r="770" spans="1:4" x14ac:dyDescent="0.25">
      <c r="A770" t="s">
        <v>354</v>
      </c>
      <c r="B770" t="str">
        <f>_xlfn.XLOOKUP(drafts_drafters[[#This Row],[draft_id]],drafts[id],drafts[title])</f>
        <v>Home Alone mini-Super Draft</v>
      </c>
      <c r="C770" t="s">
        <v>1115</v>
      </c>
      <c r="D770" t="str">
        <f>_xlfn.XLOOKUP(drafts_drafters[[#This Row],[drafter_id]],drafters[id],drafters[name])</f>
        <v>Ryan Marker</v>
      </c>
    </row>
    <row r="771" spans="1:4" x14ac:dyDescent="0.25">
      <c r="A771" t="s">
        <v>354</v>
      </c>
      <c r="B771" t="str">
        <f>_xlfn.XLOOKUP(drafts_drafters[[#This Row],[draft_id]],drafts[id],drafts[title])</f>
        <v>Home Alone mini-Super Draft</v>
      </c>
      <c r="C771" t="s">
        <v>1237</v>
      </c>
      <c r="D771" t="str">
        <f>_xlfn.XLOOKUP(drafts_drafters[[#This Row],[drafter_id]],drafters[id],drafters[name])</f>
        <v>Clay Keller</v>
      </c>
    </row>
    <row r="772" spans="1:4" x14ac:dyDescent="0.25">
      <c r="A772" t="s">
        <v>508</v>
      </c>
      <c r="B772" t="str">
        <f>_xlfn.XLOOKUP(drafts_drafters[[#This Row],[draft_id]],drafts[id],drafts[title])</f>
        <v>Die Hard mini-Super Draft</v>
      </c>
      <c r="C772" t="s">
        <v>1115</v>
      </c>
      <c r="D772" t="str">
        <f>_xlfn.XLOOKUP(drafts_drafters[[#This Row],[drafter_id]],drafters[id],drafters[name])</f>
        <v>Ryan Marker</v>
      </c>
    </row>
    <row r="773" spans="1:4" x14ac:dyDescent="0.25">
      <c r="A773" t="s">
        <v>508</v>
      </c>
      <c r="B773" t="str">
        <f>_xlfn.XLOOKUP(drafts_drafters[[#This Row],[draft_id]],drafts[id],drafts[title])</f>
        <v>Die Hard mini-Super Draft</v>
      </c>
      <c r="C773" t="s">
        <v>1237</v>
      </c>
      <c r="D773" t="str">
        <f>_xlfn.XLOOKUP(drafts_drafters[[#This Row],[drafter_id]],drafters[id],drafters[name])</f>
        <v>Clay Keller</v>
      </c>
    </row>
    <row r="774" spans="1:4" x14ac:dyDescent="0.25">
      <c r="A774" t="s">
        <v>54</v>
      </c>
      <c r="B774" t="str">
        <f>_xlfn.XLOOKUP(drafts_drafters[[#This Row],[draft_id]],drafts[id],drafts[title])</f>
        <v>Tom Ripley mini-Super Draft</v>
      </c>
      <c r="C774" t="s">
        <v>1115</v>
      </c>
      <c r="D774" t="str">
        <f>_xlfn.XLOOKUP(drafts_drafters[[#This Row],[drafter_id]],drafters[id],drafters[name])</f>
        <v>Ryan Marker</v>
      </c>
    </row>
    <row r="775" spans="1:4" x14ac:dyDescent="0.25">
      <c r="A775" t="s">
        <v>54</v>
      </c>
      <c r="B775" t="str">
        <f>_xlfn.XLOOKUP(drafts_drafters[[#This Row],[draft_id]],drafts[id],drafts[title])</f>
        <v>Tom Ripley mini-Super Draft</v>
      </c>
      <c r="C775" t="s">
        <v>1237</v>
      </c>
      <c r="D775" t="str">
        <f>_xlfn.XLOOKUP(drafts_drafters[[#This Row],[drafter_id]],drafters[id],drafters[name])</f>
        <v>Clay Keller</v>
      </c>
    </row>
    <row r="776" spans="1:4" x14ac:dyDescent="0.25">
      <c r="A776" t="s">
        <v>532</v>
      </c>
      <c r="B776" t="str">
        <f>_xlfn.XLOOKUP(drafts_drafters[[#This Row],[draft_id]],drafts[id],drafts[title])</f>
        <v>Antoine Doinel mini-Super Draft</v>
      </c>
      <c r="C776" t="s">
        <v>1115</v>
      </c>
      <c r="D776" t="str">
        <f>_xlfn.XLOOKUP(drafts_drafters[[#This Row],[drafter_id]],drafters[id],drafters[name])</f>
        <v>Ryan Marker</v>
      </c>
    </row>
    <row r="777" spans="1:4" x14ac:dyDescent="0.25">
      <c r="A777" t="s">
        <v>532</v>
      </c>
      <c r="B777" t="str">
        <f>_xlfn.XLOOKUP(drafts_drafters[[#This Row],[draft_id]],drafts[id],drafts[title])</f>
        <v>Antoine Doinel mini-Super Draft</v>
      </c>
      <c r="C777" t="s">
        <v>1237</v>
      </c>
      <c r="D777" t="str">
        <f>_xlfn.XLOOKUP(drafts_drafters[[#This Row],[drafter_id]],drafters[id],drafters[name])</f>
        <v>Clay Keller</v>
      </c>
    </row>
    <row r="778" spans="1:4" x14ac:dyDescent="0.25">
      <c r="A778" t="s">
        <v>572</v>
      </c>
      <c r="B778" t="str">
        <f>_xlfn.XLOOKUP(drafts_drafters[[#This Row],[draft_id]],drafts[id],drafts[title])</f>
        <v>Shaft mini-Super Draft</v>
      </c>
      <c r="C778" t="s">
        <v>1115</v>
      </c>
      <c r="D778" t="str">
        <f>_xlfn.XLOOKUP(drafts_drafters[[#This Row],[drafter_id]],drafters[id],drafters[name])</f>
        <v>Ryan Marker</v>
      </c>
    </row>
    <row r="779" spans="1:4" x14ac:dyDescent="0.25">
      <c r="A779" t="s">
        <v>572</v>
      </c>
      <c r="B779" t="str">
        <f>_xlfn.XLOOKUP(drafts_drafters[[#This Row],[draft_id]],drafts[id],drafts[title])</f>
        <v>Shaft mini-Super Draft</v>
      </c>
      <c r="C779" t="s">
        <v>1237</v>
      </c>
      <c r="D779" t="str">
        <f>_xlfn.XLOOKUP(drafts_drafters[[#This Row],[drafter_id]],drafters[id],drafters[name])</f>
        <v>Clay Keller</v>
      </c>
    </row>
    <row r="780" spans="1:4" x14ac:dyDescent="0.25">
      <c r="A780" t="s">
        <v>270</v>
      </c>
      <c r="B780" t="str">
        <f>_xlfn.XLOOKUP(drafts_drafters[[#This Row],[draft_id]],drafts[id],drafts[title])</f>
        <v>The Purge mini-Super Draft</v>
      </c>
      <c r="C780" t="s">
        <v>1115</v>
      </c>
      <c r="D780" t="str">
        <f>_xlfn.XLOOKUP(drafts_drafters[[#This Row],[drafter_id]],drafters[id],drafters[name])</f>
        <v>Ryan Marker</v>
      </c>
    </row>
    <row r="781" spans="1:4" x14ac:dyDescent="0.25">
      <c r="A781" t="s">
        <v>270</v>
      </c>
      <c r="B781" t="str">
        <f>_xlfn.XLOOKUP(drafts_drafters[[#This Row],[draft_id]],drafts[id],drafts[title])</f>
        <v>The Purge mini-Super Draft</v>
      </c>
      <c r="C781" t="s">
        <v>1237</v>
      </c>
      <c r="D781" t="str">
        <f>_xlfn.XLOOKUP(drafts_drafters[[#This Row],[drafter_id]],drafters[id],drafters[name])</f>
        <v>Clay Keller</v>
      </c>
    </row>
    <row r="782" spans="1:4" x14ac:dyDescent="0.25">
      <c r="A782" t="s">
        <v>429</v>
      </c>
      <c r="B782" t="str">
        <f>_xlfn.XLOOKUP(drafts_drafters[[#This Row],[draft_id]],drafts[id],drafts[title])</f>
        <v>Rambo mini-Super Draft</v>
      </c>
      <c r="C782" t="s">
        <v>1115</v>
      </c>
      <c r="D782" t="str">
        <f>_xlfn.XLOOKUP(drafts_drafters[[#This Row],[drafter_id]],drafters[id],drafters[name])</f>
        <v>Ryan Marker</v>
      </c>
    </row>
    <row r="783" spans="1:4" x14ac:dyDescent="0.25">
      <c r="A783" t="s">
        <v>429</v>
      </c>
      <c r="B783" t="str">
        <f>_xlfn.XLOOKUP(drafts_drafters[[#This Row],[draft_id]],drafts[id],drafts[title])</f>
        <v>Rambo mini-Super Draft</v>
      </c>
      <c r="C783" t="s">
        <v>1237</v>
      </c>
      <c r="D783" t="str">
        <f>_xlfn.XLOOKUP(drafts_drafters[[#This Row],[drafter_id]],drafters[id],drafters[name])</f>
        <v>Clay Keller</v>
      </c>
    </row>
    <row r="784" spans="1:4" x14ac:dyDescent="0.25">
      <c r="A784" t="s">
        <v>226</v>
      </c>
      <c r="B784" t="str">
        <f>_xlfn.XLOOKUP(drafts_drafters[[#This Row],[draft_id]],drafts[id],drafts[title])</f>
        <v>Police Story mini-Super Draft</v>
      </c>
      <c r="C784" t="s">
        <v>1115</v>
      </c>
      <c r="D784" t="str">
        <f>_xlfn.XLOOKUP(drafts_drafters[[#This Row],[drafter_id]],drafters[id],drafters[name])</f>
        <v>Ryan Marker</v>
      </c>
    </row>
    <row r="785" spans="1:4" x14ac:dyDescent="0.25">
      <c r="A785" t="s">
        <v>226</v>
      </c>
      <c r="B785" t="str">
        <f>_xlfn.XLOOKUP(drafts_drafters[[#This Row],[draft_id]],drafts[id],drafts[title])</f>
        <v>Police Story mini-Super Draft</v>
      </c>
      <c r="C785" t="s">
        <v>1237</v>
      </c>
      <c r="D785" t="str">
        <f>_xlfn.XLOOKUP(drafts_drafters[[#This Row],[drafter_id]],drafters[id],drafters[name])</f>
        <v>Clay Keller</v>
      </c>
    </row>
    <row r="786" spans="1:4" x14ac:dyDescent="0.25">
      <c r="A786" t="s">
        <v>88</v>
      </c>
      <c r="B786" t="str">
        <f>_xlfn.XLOOKUP(drafts_drafters[[#This Row],[draft_id]],drafts[id],drafts[title])</f>
        <v>Herbie mini-Super Draft</v>
      </c>
      <c r="C786" t="s">
        <v>1115</v>
      </c>
      <c r="D786" t="str">
        <f>_xlfn.XLOOKUP(drafts_drafters[[#This Row],[drafter_id]],drafters[id],drafters[name])</f>
        <v>Ryan Marker</v>
      </c>
    </row>
    <row r="787" spans="1:4" x14ac:dyDescent="0.25">
      <c r="A787" t="s">
        <v>88</v>
      </c>
      <c r="B787" t="str">
        <f>_xlfn.XLOOKUP(drafts_drafters[[#This Row],[draft_id]],drafts[id],drafts[title])</f>
        <v>Herbie mini-Super Draft</v>
      </c>
      <c r="C787" t="s">
        <v>1237</v>
      </c>
      <c r="D787" t="str">
        <f>_xlfn.XLOOKUP(drafts_drafters[[#This Row],[drafter_id]],drafters[id],drafters[name])</f>
        <v>Clay Keller</v>
      </c>
    </row>
    <row r="788" spans="1:4" x14ac:dyDescent="0.25">
      <c r="A788" t="s">
        <v>538</v>
      </c>
      <c r="B788" t="str">
        <f>_xlfn.XLOOKUP(drafts_drafters[[#This Row],[draft_id]],drafts[id],drafts[title])</f>
        <v>Silent Night, Deadly Night mini-Super Draft</v>
      </c>
      <c r="C788" t="s">
        <v>1115</v>
      </c>
      <c r="D788" t="str">
        <f>_xlfn.XLOOKUP(drafts_drafters[[#This Row],[drafter_id]],drafters[id],drafters[name])</f>
        <v>Ryan Marker</v>
      </c>
    </row>
    <row r="789" spans="1:4" x14ac:dyDescent="0.25">
      <c r="A789" t="s">
        <v>538</v>
      </c>
      <c r="B789" t="str">
        <f>_xlfn.XLOOKUP(drafts_drafters[[#This Row],[draft_id]],drafts[id],drafts[title])</f>
        <v>Silent Night, Deadly Night mini-Super Draft</v>
      </c>
      <c r="C789" t="s">
        <v>1237</v>
      </c>
      <c r="D789" t="str">
        <f>_xlfn.XLOOKUP(drafts_drafters[[#This Row],[drafter_id]],drafters[id],drafters[name])</f>
        <v>Clay Keller</v>
      </c>
    </row>
    <row r="790" spans="1:4" x14ac:dyDescent="0.25">
      <c r="A790" t="s">
        <v>138</v>
      </c>
      <c r="B790" t="str">
        <f>_xlfn.XLOOKUP(drafts_drafters[[#This Row],[draft_id]],drafts[id],drafts[title])</f>
        <v>The Karate Kid mini-Super Draft</v>
      </c>
      <c r="C790" t="s">
        <v>1115</v>
      </c>
      <c r="D790" t="str">
        <f>_xlfn.XLOOKUP(drafts_drafters[[#This Row],[drafter_id]],drafters[id],drafters[name])</f>
        <v>Ryan Marker</v>
      </c>
    </row>
    <row r="791" spans="1:4" x14ac:dyDescent="0.25">
      <c r="A791" t="s">
        <v>138</v>
      </c>
      <c r="B791" t="str">
        <f>_xlfn.XLOOKUP(drafts_drafters[[#This Row],[draft_id]],drafts[id],drafts[title])</f>
        <v>The Karate Kid mini-Super Draft</v>
      </c>
      <c r="C791" t="s">
        <v>1237</v>
      </c>
      <c r="D791" t="str">
        <f>_xlfn.XLOOKUP(drafts_drafters[[#This Row],[drafter_id]],drafters[id],drafters[name])</f>
        <v>Clay Keller</v>
      </c>
    </row>
    <row r="792" spans="1:4" x14ac:dyDescent="0.25">
      <c r="A792" t="s">
        <v>717</v>
      </c>
      <c r="B792" t="str">
        <f>_xlfn.XLOOKUP(drafts_drafters[[#This Row],[draft_id]],drafts[id],drafts[title])</f>
        <v>Ocean's mini-Super Draft</v>
      </c>
      <c r="C792" t="s">
        <v>1115</v>
      </c>
      <c r="D792" t="str">
        <f>_xlfn.XLOOKUP(drafts_drafters[[#This Row],[drafter_id]],drafters[id],drafters[name])</f>
        <v>Ryan Marker</v>
      </c>
    </row>
    <row r="793" spans="1:4" x14ac:dyDescent="0.25">
      <c r="A793" t="s">
        <v>717</v>
      </c>
      <c r="B793" t="str">
        <f>_xlfn.XLOOKUP(drafts_drafters[[#This Row],[draft_id]],drafts[id],drafts[title])</f>
        <v>Ocean's mini-Super Draft</v>
      </c>
      <c r="C793" t="s">
        <v>1237</v>
      </c>
      <c r="D793" t="str">
        <f>_xlfn.XLOOKUP(drafts_drafters[[#This Row],[drafter_id]],drafters[id],drafters[name])</f>
        <v>Clay Keller</v>
      </c>
    </row>
    <row r="794" spans="1:4" x14ac:dyDescent="0.25">
      <c r="A794" t="s">
        <v>28</v>
      </c>
      <c r="B794" t="str">
        <f>_xlfn.XLOOKUP(drafts_drafters[[#This Row],[draft_id]],drafts[id],drafts[title])</f>
        <v>Jacques Demy Connected Universe mini-Super Draft</v>
      </c>
      <c r="C794" t="s">
        <v>1115</v>
      </c>
      <c r="D794" t="str">
        <f>_xlfn.XLOOKUP(drafts_drafters[[#This Row],[drafter_id]],drafters[id],drafters[name])</f>
        <v>Ryan Marker</v>
      </c>
    </row>
    <row r="795" spans="1:4" x14ac:dyDescent="0.25">
      <c r="A795" t="s">
        <v>28</v>
      </c>
      <c r="B795" t="str">
        <f>_xlfn.XLOOKUP(drafts_drafters[[#This Row],[draft_id]],drafts[id],drafts[title])</f>
        <v>Jacques Demy Connected Universe mini-Super Draft</v>
      </c>
      <c r="C795" t="s">
        <v>1237</v>
      </c>
      <c r="D795" t="str">
        <f>_xlfn.XLOOKUP(drafts_drafters[[#This Row],[drafter_id]],drafters[id],drafters[name])</f>
        <v>Clay Keller</v>
      </c>
    </row>
    <row r="796" spans="1:4" x14ac:dyDescent="0.25">
      <c r="A796" t="s">
        <v>435</v>
      </c>
      <c r="B796" t="str">
        <f>_xlfn.XLOOKUP(drafts_drafters[[#This Row],[draft_id]],drafts[id],drafts[title])</f>
        <v>The Yakuza Papers mini-Super Draft</v>
      </c>
      <c r="C796" t="s">
        <v>1115</v>
      </c>
      <c r="D796" t="str">
        <f>_xlfn.XLOOKUP(drafts_drafters[[#This Row],[drafter_id]],drafters[id],drafters[name])</f>
        <v>Ryan Marker</v>
      </c>
    </row>
    <row r="797" spans="1:4" x14ac:dyDescent="0.25">
      <c r="A797" t="s">
        <v>435</v>
      </c>
      <c r="B797" t="str">
        <f>_xlfn.XLOOKUP(drafts_drafters[[#This Row],[draft_id]],drafts[id],drafts[title])</f>
        <v>The Yakuza Papers mini-Super Draft</v>
      </c>
      <c r="C797" t="s">
        <v>1237</v>
      </c>
      <c r="D797" t="str">
        <f>_xlfn.XLOOKUP(drafts_drafters[[#This Row],[drafter_id]],drafters[id],drafters[name])</f>
        <v>Clay Keller</v>
      </c>
    </row>
    <row r="798" spans="1:4" x14ac:dyDescent="0.25">
      <c r="A798" t="s">
        <v>769</v>
      </c>
      <c r="B798" t="str">
        <f>_xlfn.XLOOKUP(drafts_drafters[[#This Row],[draft_id]],drafts[id],drafts[title])</f>
        <v>The Minions mini-Super Draft</v>
      </c>
      <c r="C798" t="s">
        <v>1115</v>
      </c>
      <c r="D798" t="str">
        <f>_xlfn.XLOOKUP(drafts_drafters[[#This Row],[drafter_id]],drafters[id],drafters[name])</f>
        <v>Ryan Marker</v>
      </c>
    </row>
    <row r="799" spans="1:4" x14ac:dyDescent="0.25">
      <c r="A799" t="s">
        <v>769</v>
      </c>
      <c r="B799" t="str">
        <f>_xlfn.XLOOKUP(drafts_drafters[[#This Row],[draft_id]],drafts[id],drafts[title])</f>
        <v>The Minions mini-Super Draft</v>
      </c>
      <c r="C799" t="s">
        <v>1237</v>
      </c>
      <c r="D799" t="str">
        <f>_xlfn.XLOOKUP(drafts_drafters[[#This Row],[drafter_id]],drafters[id],drafters[name])</f>
        <v>Clay Keller</v>
      </c>
    </row>
    <row r="800" spans="1:4" x14ac:dyDescent="0.25">
      <c r="A800" t="s">
        <v>679</v>
      </c>
      <c r="B800" t="str">
        <f>_xlfn.XLOOKUP(drafts_drafters[[#This Row],[draft_id]],drafts[id],drafts[title])</f>
        <v>Dirty Harry mini-Super Draft</v>
      </c>
      <c r="C800" t="s">
        <v>1115</v>
      </c>
      <c r="D800" t="str">
        <f>_xlfn.XLOOKUP(drafts_drafters[[#This Row],[drafter_id]],drafters[id],drafters[name])</f>
        <v>Ryan Marker</v>
      </c>
    </row>
    <row r="801" spans="1:4" x14ac:dyDescent="0.25">
      <c r="A801" t="s">
        <v>679</v>
      </c>
      <c r="B801" t="str">
        <f>_xlfn.XLOOKUP(drafts_drafters[[#This Row],[draft_id]],drafts[id],drafts[title])</f>
        <v>Dirty Harry mini-Super Draft</v>
      </c>
      <c r="C801" t="s">
        <v>1237</v>
      </c>
      <c r="D801" t="str">
        <f>_xlfn.XLOOKUP(drafts_drafters[[#This Row],[drafter_id]],drafters[id],drafters[name])</f>
        <v>Clay Keller</v>
      </c>
    </row>
    <row r="802" spans="1:4" x14ac:dyDescent="0.25">
      <c r="A802" t="s">
        <v>677</v>
      </c>
      <c r="B802" t="str">
        <f>_xlfn.XLOOKUP(drafts_drafters[[#This Row],[draft_id]],drafts[id],drafts[title])</f>
        <v>Teenage Mutant Ninja Turtles mini-Super Draft</v>
      </c>
      <c r="C802" t="s">
        <v>1115</v>
      </c>
      <c r="D802" t="str">
        <f>_xlfn.XLOOKUP(drafts_drafters[[#This Row],[drafter_id]],drafters[id],drafters[name])</f>
        <v>Ryan Marker</v>
      </c>
    </row>
    <row r="803" spans="1:4" x14ac:dyDescent="0.25">
      <c r="A803" t="s">
        <v>677</v>
      </c>
      <c r="B803" t="str">
        <f>_xlfn.XLOOKUP(drafts_drafters[[#This Row],[draft_id]],drafts[id],drafts[title])</f>
        <v>Teenage Mutant Ninja Turtles mini-Super Draft</v>
      </c>
      <c r="C803" t="s">
        <v>1237</v>
      </c>
      <c r="D803" t="str">
        <f>_xlfn.XLOOKUP(drafts_drafters[[#This Row],[drafter_id]],drafters[id],drafters[name])</f>
        <v>Clay Keller</v>
      </c>
    </row>
    <row r="804" spans="1:4" x14ac:dyDescent="0.25">
      <c r="A804" t="s">
        <v>681</v>
      </c>
      <c r="B804" t="str">
        <f>_xlfn.XLOOKUP(drafts_drafters[[#This Row],[draft_id]],drafts[id],drafts[title])</f>
        <v>The Exorcist mini-Super Draft</v>
      </c>
      <c r="C804" t="s">
        <v>1115</v>
      </c>
      <c r="D804" t="str">
        <f>_xlfn.XLOOKUP(drafts_drafters[[#This Row],[drafter_id]],drafters[id],drafters[name])</f>
        <v>Ryan Marker</v>
      </c>
    </row>
    <row r="805" spans="1:4" x14ac:dyDescent="0.25">
      <c r="A805" t="s">
        <v>681</v>
      </c>
      <c r="B805" t="str">
        <f>_xlfn.XLOOKUP(drafts_drafters[[#This Row],[draft_id]],drafts[id],drafts[title])</f>
        <v>The Exorcist mini-Super Draft</v>
      </c>
      <c r="C805" t="s">
        <v>1237</v>
      </c>
      <c r="D805" t="str">
        <f>_xlfn.XLOOKUP(drafts_drafters[[#This Row],[drafter_id]],drafters[id],drafters[name])</f>
        <v>Clay Keller</v>
      </c>
    </row>
    <row r="806" spans="1:4" x14ac:dyDescent="0.25">
      <c r="A806" t="s">
        <v>459</v>
      </c>
      <c r="B806" t="str">
        <f>_xlfn.XLOOKUP(drafts_drafters[[#This Row],[draft_id]],drafts[id],drafts[title])</f>
        <v>Monty Python mini-Super Draft</v>
      </c>
      <c r="C806" t="s">
        <v>1115</v>
      </c>
      <c r="D806" t="str">
        <f>_xlfn.XLOOKUP(drafts_drafters[[#This Row],[drafter_id]],drafters[id],drafters[name])</f>
        <v>Ryan Marker</v>
      </c>
    </row>
    <row r="807" spans="1:4" x14ac:dyDescent="0.25">
      <c r="A807" t="s">
        <v>459</v>
      </c>
      <c r="B807" t="str">
        <f>_xlfn.XLOOKUP(drafts_drafters[[#This Row],[draft_id]],drafts[id],drafts[title])</f>
        <v>Monty Python mini-Super Draft</v>
      </c>
      <c r="C807" t="s">
        <v>1237</v>
      </c>
      <c r="D807" t="str">
        <f>_xlfn.XLOOKUP(drafts_drafters[[#This Row],[drafter_id]],drafters[id],drafters[name])</f>
        <v>Clay Keller</v>
      </c>
    </row>
    <row r="808" spans="1:4" x14ac:dyDescent="0.25">
      <c r="A808" t="s">
        <v>484</v>
      </c>
      <c r="B808" t="str">
        <f>_xlfn.XLOOKUP(drafts_drafters[[#This Row],[draft_id]],drafts[id],drafts[title])</f>
        <v>Barry Levinson's Baltimore mini-Super Draft</v>
      </c>
      <c r="C808" t="s">
        <v>1115</v>
      </c>
      <c r="D808" t="str">
        <f>_xlfn.XLOOKUP(drafts_drafters[[#This Row],[drafter_id]],drafters[id],drafters[name])</f>
        <v>Ryan Marker</v>
      </c>
    </row>
    <row r="809" spans="1:4" x14ac:dyDescent="0.25">
      <c r="A809" t="s">
        <v>484</v>
      </c>
      <c r="B809" t="str">
        <f>_xlfn.XLOOKUP(drafts_drafters[[#This Row],[draft_id]],drafts[id],drafts[title])</f>
        <v>Barry Levinson's Baltimore mini-Super Draft</v>
      </c>
      <c r="C809" t="s">
        <v>1237</v>
      </c>
      <c r="D809" t="str">
        <f>_xlfn.XLOOKUP(drafts_drafters[[#This Row],[drafter_id]],drafters[id],drafters[name])</f>
        <v>Clay Keller</v>
      </c>
    </row>
    <row r="810" spans="1:4" x14ac:dyDescent="0.25">
      <c r="A810" t="s">
        <v>152</v>
      </c>
      <c r="B810" t="str">
        <f>_xlfn.XLOOKUP(drafts_drafters[[#This Row],[draft_id]],drafts[id],drafts[title])</f>
        <v>Scream mini-Super Draft</v>
      </c>
      <c r="C810" t="s">
        <v>1115</v>
      </c>
      <c r="D810" t="str">
        <f>_xlfn.XLOOKUP(drafts_drafters[[#This Row],[drafter_id]],drafters[id],drafters[name])</f>
        <v>Ryan Marker</v>
      </c>
    </row>
    <row r="811" spans="1:4" x14ac:dyDescent="0.25">
      <c r="A811" t="s">
        <v>152</v>
      </c>
      <c r="B811" t="str">
        <f>_xlfn.XLOOKUP(drafts_drafters[[#This Row],[draft_id]],drafts[id],drafts[title])</f>
        <v>Scream mini-Super Draft</v>
      </c>
      <c r="C811" t="s">
        <v>1237</v>
      </c>
      <c r="D811" t="str">
        <f>_xlfn.XLOOKUP(drafts_drafters[[#This Row],[drafter_id]],drafters[id],drafters[name])</f>
        <v>Clay Keller</v>
      </c>
    </row>
    <row r="812" spans="1:4" x14ac:dyDescent="0.25">
      <c r="A812" t="s">
        <v>202</v>
      </c>
      <c r="B812" t="str">
        <f>_xlfn.XLOOKUP(drafts_drafters[[#This Row],[draft_id]],drafts[id],drafts[title])</f>
        <v>Dragonheart mini-Super Draft</v>
      </c>
      <c r="C812" t="s">
        <v>1115</v>
      </c>
      <c r="D812" t="str">
        <f>_xlfn.XLOOKUP(drafts_drafters[[#This Row],[drafter_id]],drafters[id],drafters[name])</f>
        <v>Ryan Marker</v>
      </c>
    </row>
    <row r="813" spans="1:4" x14ac:dyDescent="0.25">
      <c r="A813" t="s">
        <v>202</v>
      </c>
      <c r="B813" t="str">
        <f>_xlfn.XLOOKUP(drafts_drafters[[#This Row],[draft_id]],drafts[id],drafts[title])</f>
        <v>Dragonheart mini-Super Draft</v>
      </c>
      <c r="C813" t="s">
        <v>1237</v>
      </c>
      <c r="D813" t="str">
        <f>_xlfn.XLOOKUP(drafts_drafters[[#This Row],[drafter_id]],drafters[id],drafters[name])</f>
        <v>Clay Keller</v>
      </c>
    </row>
    <row r="814" spans="1:4" x14ac:dyDescent="0.25">
      <c r="A814" t="s">
        <v>206</v>
      </c>
      <c r="B814" t="str">
        <f>_xlfn.XLOOKUP(drafts_drafters[[#This Row],[draft_id]],drafts[id],drafts[title])</f>
        <v>Harry Palmer mini-Super Draft</v>
      </c>
      <c r="C814" t="s">
        <v>1115</v>
      </c>
      <c r="D814" t="str">
        <f>_xlfn.XLOOKUP(drafts_drafters[[#This Row],[drafter_id]],drafters[id],drafters[name])</f>
        <v>Ryan Marker</v>
      </c>
    </row>
    <row r="815" spans="1:4" x14ac:dyDescent="0.25">
      <c r="A815" t="s">
        <v>206</v>
      </c>
      <c r="B815" t="str">
        <f>_xlfn.XLOOKUP(drafts_drafters[[#This Row],[draft_id]],drafts[id],drafts[title])</f>
        <v>Harry Palmer mini-Super Draft</v>
      </c>
      <c r="C815" t="s">
        <v>1237</v>
      </c>
      <c r="D815" t="str">
        <f>_xlfn.XLOOKUP(drafts_drafters[[#This Row],[drafter_id]],drafters[id],drafters[name])</f>
        <v>Clay Keller</v>
      </c>
    </row>
    <row r="816" spans="1:4" x14ac:dyDescent="0.25">
      <c r="A816" t="s">
        <v>130</v>
      </c>
      <c r="B816" t="str">
        <f>_xlfn.XLOOKUP(drafts_drafters[[#This Row],[draft_id]],drafts[id],drafts[title])</f>
        <v>The "Modern" Mummy mini-Super Draft</v>
      </c>
      <c r="C816" t="s">
        <v>1115</v>
      </c>
      <c r="D816" t="str">
        <f>_xlfn.XLOOKUP(drafts_drafters[[#This Row],[drafter_id]],drafters[id],drafters[name])</f>
        <v>Ryan Marker</v>
      </c>
    </row>
    <row r="817" spans="1:4" x14ac:dyDescent="0.25">
      <c r="A817" t="s">
        <v>130</v>
      </c>
      <c r="B817" t="str">
        <f>_xlfn.XLOOKUP(drafts_drafters[[#This Row],[draft_id]],drafts[id],drafts[title])</f>
        <v>The "Modern" Mummy mini-Super Draft</v>
      </c>
      <c r="C817" t="s">
        <v>1237</v>
      </c>
      <c r="D817" t="str">
        <f>_xlfn.XLOOKUP(drafts_drafters[[#This Row],[drafter_id]],drafters[id],drafters[name])</f>
        <v>Clay Keller</v>
      </c>
    </row>
    <row r="818" spans="1:4" x14ac:dyDescent="0.25">
      <c r="A818" t="s">
        <v>320</v>
      </c>
      <c r="B818" t="str">
        <f>_xlfn.XLOOKUP(drafts_drafters[[#This Row],[draft_id]],drafts[id],drafts[title])</f>
        <v>Evil Dead mini-Super Draft</v>
      </c>
      <c r="C818" t="s">
        <v>1115</v>
      </c>
      <c r="D818" t="str">
        <f>_xlfn.XLOOKUP(drafts_drafters[[#This Row],[drafter_id]],drafters[id],drafters[name])</f>
        <v>Ryan Marker</v>
      </c>
    </row>
    <row r="819" spans="1:4" x14ac:dyDescent="0.25">
      <c r="A819" t="s">
        <v>320</v>
      </c>
      <c r="B819" t="str">
        <f>_xlfn.XLOOKUP(drafts_drafters[[#This Row],[draft_id]],drafts[id],drafts[title])</f>
        <v>Evil Dead mini-Super Draft</v>
      </c>
      <c r="C819" t="s">
        <v>1237</v>
      </c>
      <c r="D819" t="str">
        <f>_xlfn.XLOOKUP(drafts_drafters[[#This Row],[drafter_id]],drafters[id],drafters[name])</f>
        <v>Clay Keller</v>
      </c>
    </row>
    <row r="820" spans="1:4" x14ac:dyDescent="0.25">
      <c r="A820" t="s">
        <v>174</v>
      </c>
      <c r="B820" t="str">
        <f>_xlfn.XLOOKUP(drafts_drafters[[#This Row],[draft_id]],drafts[id],drafts[title])</f>
        <v>REC mini-Super Draft</v>
      </c>
      <c r="C820" t="s">
        <v>1115</v>
      </c>
      <c r="D820" t="str">
        <f>_xlfn.XLOOKUP(drafts_drafters[[#This Row],[drafter_id]],drafters[id],drafters[name])</f>
        <v>Ryan Marker</v>
      </c>
    </row>
    <row r="821" spans="1:4" x14ac:dyDescent="0.25">
      <c r="A821" t="s">
        <v>174</v>
      </c>
      <c r="B821" t="str">
        <f>_xlfn.XLOOKUP(drafts_drafters[[#This Row],[draft_id]],drafts[id],drafts[title])</f>
        <v>REC mini-Super Draft</v>
      </c>
      <c r="C821" t="s">
        <v>1237</v>
      </c>
      <c r="D821" t="str">
        <f>_xlfn.XLOOKUP(drafts_drafters[[#This Row],[drafter_id]],drafters[id],drafters[name])</f>
        <v>Clay Keller</v>
      </c>
    </row>
    <row r="822" spans="1:4" x14ac:dyDescent="0.25">
      <c r="A822" t="s">
        <v>767</v>
      </c>
      <c r="B822" t="str">
        <f>_xlfn.XLOOKUP(drafts_drafters[[#This Row],[draft_id]],drafts[id],drafts[title])</f>
        <v>Insidious mini-Super Draft</v>
      </c>
      <c r="C822" t="s">
        <v>1115</v>
      </c>
      <c r="D822" t="str">
        <f>_xlfn.XLOOKUP(drafts_drafters[[#This Row],[drafter_id]],drafters[id],drafters[name])</f>
        <v>Ryan Marker</v>
      </c>
    </row>
    <row r="823" spans="1:4" x14ac:dyDescent="0.25">
      <c r="A823" t="s">
        <v>767</v>
      </c>
      <c r="B823" t="str">
        <f>_xlfn.XLOOKUP(drafts_drafters[[#This Row],[draft_id]],drafts[id],drafts[title])</f>
        <v>Insidious mini-Super Draft</v>
      </c>
      <c r="C823" t="s">
        <v>1237</v>
      </c>
      <c r="D823" t="str">
        <f>_xlfn.XLOOKUP(drafts_drafters[[#This Row],[drafter_id]],drafters[id],drafters[name])</f>
        <v>Clay Keller</v>
      </c>
    </row>
    <row r="824" spans="1:4" x14ac:dyDescent="0.25">
      <c r="A824" t="s">
        <v>154</v>
      </c>
      <c r="B824" t="str">
        <f>_xlfn.XLOOKUP(drafts_drafters[[#This Row],[draft_id]],drafts[id],drafts[title])</f>
        <v>Indiana Jones mini-Super Draft</v>
      </c>
      <c r="C824" t="s">
        <v>1115</v>
      </c>
      <c r="D824" t="str">
        <f>_xlfn.XLOOKUP(drafts_drafters[[#This Row],[drafter_id]],drafters[id],drafters[name])</f>
        <v>Ryan Marker</v>
      </c>
    </row>
    <row r="825" spans="1:4" x14ac:dyDescent="0.25">
      <c r="A825" t="s">
        <v>154</v>
      </c>
      <c r="B825" t="str">
        <f>_xlfn.XLOOKUP(drafts_drafters[[#This Row],[draft_id]],drafts[id],drafts[title])</f>
        <v>Indiana Jones mini-Super Draft</v>
      </c>
      <c r="C825" t="s">
        <v>1237</v>
      </c>
      <c r="D825" t="str">
        <f>_xlfn.XLOOKUP(drafts_drafters[[#This Row],[drafter_id]],drafters[id],drafters[name])</f>
        <v>Clay Keller</v>
      </c>
    </row>
    <row r="826" spans="1:4" x14ac:dyDescent="0.25">
      <c r="A826" t="s">
        <v>771</v>
      </c>
      <c r="B826" t="str">
        <f>_xlfn.XLOOKUP(drafts_drafters[[#This Row],[draft_id]],drafts[id],drafts[title])</f>
        <v>Peanuts mini-Super Draft</v>
      </c>
      <c r="C826" t="s">
        <v>1115</v>
      </c>
      <c r="D826" t="str">
        <f>_xlfn.XLOOKUP(drafts_drafters[[#This Row],[drafter_id]],drafters[id],drafters[name])</f>
        <v>Ryan Marker</v>
      </c>
    </row>
    <row r="827" spans="1:4" x14ac:dyDescent="0.25">
      <c r="A827" t="s">
        <v>771</v>
      </c>
      <c r="B827" t="str">
        <f>_xlfn.XLOOKUP(drafts_drafters[[#This Row],[draft_id]],drafts[id],drafts[title])</f>
        <v>Peanuts mini-Super Draft</v>
      </c>
      <c r="C827" t="s">
        <v>1237</v>
      </c>
      <c r="D827" t="str">
        <f>_xlfn.XLOOKUP(drafts_drafters[[#This Row],[drafter_id]],drafters[id],drafters[name])</f>
        <v>Clay Keller</v>
      </c>
    </row>
    <row r="828" spans="1:4" x14ac:dyDescent="0.25">
      <c r="A828" t="s">
        <v>669</v>
      </c>
      <c r="B828" t="str">
        <f>_xlfn.XLOOKUP(drafts_drafters[[#This Row],[draft_id]],drafts[id],drafts[title])</f>
        <v>The Invisible Man ('30s/'40s) mini-Super Draft</v>
      </c>
      <c r="C828" t="s">
        <v>1115</v>
      </c>
      <c r="D828" t="str">
        <f>_xlfn.XLOOKUP(drafts_drafters[[#This Row],[drafter_id]],drafters[id],drafters[name])</f>
        <v>Ryan Marker</v>
      </c>
    </row>
    <row r="829" spans="1:4" x14ac:dyDescent="0.25">
      <c r="A829" t="s">
        <v>669</v>
      </c>
      <c r="B829" t="str">
        <f>_xlfn.XLOOKUP(drafts_drafters[[#This Row],[draft_id]],drafts[id],drafts[title])</f>
        <v>The Invisible Man ('30s/'40s) mini-Super Draft</v>
      </c>
      <c r="C829" t="s">
        <v>1237</v>
      </c>
      <c r="D829" t="str">
        <f>_xlfn.XLOOKUP(drafts_drafters[[#This Row],[drafter_id]],drafters[id],drafters[name])</f>
        <v>Clay Keller</v>
      </c>
    </row>
    <row r="830" spans="1:4" x14ac:dyDescent="0.25">
      <c r="A830" t="s">
        <v>453</v>
      </c>
      <c r="B830" t="str">
        <f>_xlfn.XLOOKUP(drafts_drafters[[#This Row],[draft_id]],drafts[id],drafts[title])</f>
        <v>The Girl with the Dragon Tattoo/Millennium mini-Super Draft</v>
      </c>
      <c r="C830" t="s">
        <v>1115</v>
      </c>
      <c r="D830" t="str">
        <f>_xlfn.XLOOKUP(drafts_drafters[[#This Row],[drafter_id]],drafters[id],drafters[name])</f>
        <v>Ryan Marker</v>
      </c>
    </row>
    <row r="831" spans="1:4" x14ac:dyDescent="0.25">
      <c r="A831" t="s">
        <v>453</v>
      </c>
      <c r="B831" t="str">
        <f>_xlfn.XLOOKUP(drafts_drafters[[#This Row],[draft_id]],drafts[id],drafts[title])</f>
        <v>The Girl with the Dragon Tattoo/Millennium mini-Super Draft</v>
      </c>
      <c r="C831" t="s">
        <v>1237</v>
      </c>
      <c r="D831" t="str">
        <f>_xlfn.XLOOKUP(drafts_drafters[[#This Row],[drafter_id]],drafters[id],drafters[name])</f>
        <v>Clay Keller</v>
      </c>
    </row>
    <row r="832" spans="1:4" x14ac:dyDescent="0.25">
      <c r="A832" t="s">
        <v>415</v>
      </c>
      <c r="B832" t="str">
        <f>_xlfn.XLOOKUP(drafts_drafters[[#This Row],[draft_id]],drafts[id],drafts[title])</f>
        <v>The Transporter mini-Super Draft</v>
      </c>
      <c r="C832" t="s">
        <v>1115</v>
      </c>
      <c r="D832" t="str">
        <f>_xlfn.XLOOKUP(drafts_drafters[[#This Row],[drafter_id]],drafters[id],drafters[name])</f>
        <v>Ryan Marker</v>
      </c>
    </row>
    <row r="833" spans="1:4" x14ac:dyDescent="0.25">
      <c r="A833" t="s">
        <v>415</v>
      </c>
      <c r="B833" t="str">
        <f>_xlfn.XLOOKUP(drafts_drafters[[#This Row],[draft_id]],drafts[id],drafts[title])</f>
        <v>The Transporter mini-Super Draft</v>
      </c>
      <c r="C833" t="s">
        <v>1237</v>
      </c>
      <c r="D833" t="str">
        <f>_xlfn.XLOOKUP(drafts_drafters[[#This Row],[drafter_id]],drafters[id],drafters[name])</f>
        <v>Clay Keller</v>
      </c>
    </row>
    <row r="834" spans="1:4" x14ac:dyDescent="0.25">
      <c r="A834" t="s">
        <v>421</v>
      </c>
      <c r="B834" t="str">
        <f>_xlfn.XLOOKUP(drafts_drafters[[#This Row],[draft_id]],drafts[id],drafts[title])</f>
        <v>Mike Hammer mini-Super Draft</v>
      </c>
      <c r="C834" t="s">
        <v>1115</v>
      </c>
      <c r="D834" t="str">
        <f>_xlfn.XLOOKUP(drafts_drafters[[#This Row],[drafter_id]],drafters[id],drafters[name])</f>
        <v>Ryan Marker</v>
      </c>
    </row>
    <row r="835" spans="1:4" x14ac:dyDescent="0.25">
      <c r="A835" t="s">
        <v>421</v>
      </c>
      <c r="B835" t="str">
        <f>_xlfn.XLOOKUP(drafts_drafters[[#This Row],[draft_id]],drafts[id],drafts[title])</f>
        <v>Mike Hammer mini-Super Draft</v>
      </c>
      <c r="C835" t="s">
        <v>1237</v>
      </c>
      <c r="D835" t="str">
        <f>_xlfn.XLOOKUP(drafts_drafters[[#This Row],[drafter_id]],drafters[id],drafters[name])</f>
        <v>Clay Keller</v>
      </c>
    </row>
    <row r="836" spans="1:4" x14ac:dyDescent="0.25">
      <c r="A836" t="s">
        <v>695</v>
      </c>
      <c r="B836" t="str">
        <f>_xlfn.XLOOKUP(drafts_drafters[[#This Row],[draft_id]],drafts[id],drafts[title])</f>
        <v>The Omen mini-Super Draft</v>
      </c>
      <c r="C836" t="s">
        <v>1115</v>
      </c>
      <c r="D836" t="str">
        <f>_xlfn.XLOOKUP(drafts_drafters[[#This Row],[drafter_id]],drafters[id],drafters[name])</f>
        <v>Ryan Marker</v>
      </c>
    </row>
    <row r="837" spans="1:4" x14ac:dyDescent="0.25">
      <c r="A837" t="s">
        <v>695</v>
      </c>
      <c r="B837" t="str">
        <f>_xlfn.XLOOKUP(drafts_drafters[[#This Row],[draft_id]],drafts[id],drafts[title])</f>
        <v>The Omen mini-Super Draft</v>
      </c>
      <c r="C837" t="s">
        <v>1237</v>
      </c>
      <c r="D837" t="str">
        <f>_xlfn.XLOOKUP(drafts_drafters[[#This Row],[drafter_id]],drafters[id],drafters[name])</f>
        <v>Clay Keller</v>
      </c>
    </row>
    <row r="838" spans="1:4" x14ac:dyDescent="0.25">
      <c r="A838" t="s">
        <v>592</v>
      </c>
      <c r="B838" t="str">
        <f>_xlfn.XLOOKUP(drafts_drafters[[#This Row],[draft_id]],drafts[id],drafts[title])</f>
        <v>The Parent Trap mini-Super Draft</v>
      </c>
      <c r="C838" t="s">
        <v>1115</v>
      </c>
      <c r="D838" t="str">
        <f>_xlfn.XLOOKUP(drafts_drafters[[#This Row],[drafter_id]],drafters[id],drafters[name])</f>
        <v>Ryan Marker</v>
      </c>
    </row>
    <row r="839" spans="1:4" x14ac:dyDescent="0.25">
      <c r="A839" t="s">
        <v>592</v>
      </c>
      <c r="B839" t="str">
        <f>_xlfn.XLOOKUP(drafts_drafters[[#This Row],[draft_id]],drafts[id],drafts[title])</f>
        <v>The Parent Trap mini-Super Draft</v>
      </c>
      <c r="C839" t="s">
        <v>1237</v>
      </c>
      <c r="D839" t="str">
        <f>_xlfn.XLOOKUP(drafts_drafters[[#This Row],[drafter_id]],drafters[id],drafters[name])</f>
        <v>Clay Keller</v>
      </c>
    </row>
    <row r="840" spans="1:4" x14ac:dyDescent="0.25">
      <c r="A840" t="s">
        <v>219</v>
      </c>
      <c r="B840" t="str">
        <f>_xlfn.XLOOKUP(drafts_drafters[[#This Row],[draft_id]],drafts[id],drafts[title])</f>
        <v>Mad Max mini-Super Draft</v>
      </c>
      <c r="C840" t="s">
        <v>1115</v>
      </c>
      <c r="D840" t="str">
        <f>_xlfn.XLOOKUP(drafts_drafters[[#This Row],[drafter_id]],drafters[id],drafters[name])</f>
        <v>Ryan Marker</v>
      </c>
    </row>
    <row r="841" spans="1:4" x14ac:dyDescent="0.25">
      <c r="A841" t="s">
        <v>219</v>
      </c>
      <c r="B841" t="str">
        <f>_xlfn.XLOOKUP(drafts_drafters[[#This Row],[draft_id]],drafts[id],drafts[title])</f>
        <v>Mad Max mini-Super Draft</v>
      </c>
      <c r="C841" t="s">
        <v>1237</v>
      </c>
      <c r="D841" t="str">
        <f>_xlfn.XLOOKUP(drafts_drafters[[#This Row],[drafter_id]],drafters[id],drafters[name])</f>
        <v>Clay Keller</v>
      </c>
    </row>
    <row r="842" spans="1:4" x14ac:dyDescent="0.25">
      <c r="A842" t="s">
        <v>290</v>
      </c>
      <c r="B842" t="str">
        <f>_xlfn.XLOOKUP(drafts_drafters[[#This Row],[draft_id]],drafts[id],drafts[title])</f>
        <v>The Predator mini-Super Draft</v>
      </c>
      <c r="C842" t="s">
        <v>1115</v>
      </c>
      <c r="D842" t="str">
        <f>_xlfn.XLOOKUP(drafts_drafters[[#This Row],[drafter_id]],drafters[id],drafters[name])</f>
        <v>Ryan Marker</v>
      </c>
    </row>
    <row r="843" spans="1:4" x14ac:dyDescent="0.25">
      <c r="A843" t="s">
        <v>290</v>
      </c>
      <c r="B843" t="str">
        <f>_xlfn.XLOOKUP(drafts_drafters[[#This Row],[draft_id]],drafts[id],drafts[title])</f>
        <v>The Predator mini-Super Draft</v>
      </c>
      <c r="C843" t="s">
        <v>1237</v>
      </c>
      <c r="D843" t="str">
        <f>_xlfn.XLOOKUP(drafts_drafters[[#This Row],[drafter_id]],drafters[id],drafters[name])</f>
        <v>Clay Keller</v>
      </c>
    </row>
    <row r="844" spans="1:4" x14ac:dyDescent="0.25">
      <c r="A844" t="s">
        <v>437</v>
      </c>
      <c r="B844" t="str">
        <f>_xlfn.XLOOKUP(drafts_drafters[[#This Row],[draft_id]],drafts[id],drafts[title])</f>
        <v>Flashpoint: Batman (Franchise mini-Super Draft)</v>
      </c>
      <c r="C844" t="s">
        <v>1115</v>
      </c>
      <c r="D844" t="str">
        <f>_xlfn.XLOOKUP(drafts_drafters[[#This Row],[drafter_id]],drafters[id],drafters[name])</f>
        <v>Ryan Marker</v>
      </c>
    </row>
    <row r="845" spans="1:4" x14ac:dyDescent="0.25">
      <c r="A845" t="s">
        <v>437</v>
      </c>
      <c r="B845" t="str">
        <f>_xlfn.XLOOKUP(drafts_drafters[[#This Row],[draft_id]],drafts[id],drafts[title])</f>
        <v>Flashpoint: Batman (Franchise mini-Super Draft)</v>
      </c>
      <c r="C845" t="s">
        <v>1237</v>
      </c>
      <c r="D845" t="str">
        <f>_xlfn.XLOOKUP(drafts_drafters[[#This Row],[drafter_id]],drafters[id],drafters[name])</f>
        <v>Clay Keller</v>
      </c>
    </row>
    <row r="846" spans="1:4" x14ac:dyDescent="0.25">
      <c r="A846" t="s">
        <v>260</v>
      </c>
      <c r="B846" t="str">
        <f>_xlfn.XLOOKUP(drafts_drafters[[#This Row],[draft_id]],drafts[id],drafts[title])</f>
        <v>Highlander mini-Super Draft</v>
      </c>
      <c r="C846" t="s">
        <v>1115</v>
      </c>
      <c r="D846" t="str">
        <f>_xlfn.XLOOKUP(drafts_drafters[[#This Row],[drafter_id]],drafters[id],drafters[name])</f>
        <v>Ryan Marker</v>
      </c>
    </row>
    <row r="847" spans="1:4" x14ac:dyDescent="0.25">
      <c r="A847" t="s">
        <v>260</v>
      </c>
      <c r="B847" t="str">
        <f>_xlfn.XLOOKUP(drafts_drafters[[#This Row],[draft_id]],drafts[id],drafts[title])</f>
        <v>Highlander mini-Super Draft</v>
      </c>
      <c r="C847" t="s">
        <v>1237</v>
      </c>
      <c r="D847" t="str">
        <f>_xlfn.XLOOKUP(drafts_drafters[[#This Row],[drafter_id]],drafters[id],drafters[name])</f>
        <v>Clay Keller</v>
      </c>
    </row>
    <row r="848" spans="1:4" x14ac:dyDescent="0.25">
      <c r="A848" t="s">
        <v>228</v>
      </c>
      <c r="B848" t="str">
        <f>_xlfn.XLOOKUP(drafts_drafters[[#This Row],[draft_id]],drafts[id],drafts[title])</f>
        <v>The Gambler mini-Super Draft</v>
      </c>
      <c r="C848" t="s">
        <v>1115</v>
      </c>
      <c r="D848" t="str">
        <f>_xlfn.XLOOKUP(drafts_drafters[[#This Row],[drafter_id]],drafters[id],drafters[name])</f>
        <v>Ryan Marker</v>
      </c>
    </row>
    <row r="849" spans="1:4" x14ac:dyDescent="0.25">
      <c r="A849" t="s">
        <v>228</v>
      </c>
      <c r="B849" t="str">
        <f>_xlfn.XLOOKUP(drafts_drafters[[#This Row],[draft_id]],drafts[id],drafts[title])</f>
        <v>The Gambler mini-Super Draft</v>
      </c>
      <c r="C849" t="s">
        <v>1237</v>
      </c>
      <c r="D849" t="str">
        <f>_xlfn.XLOOKUP(drafts_drafters[[#This Row],[drafter_id]],drafters[id],drafters[name])</f>
        <v>Clay Keller</v>
      </c>
    </row>
    <row r="850" spans="1:4" x14ac:dyDescent="0.25">
      <c r="A850" t="s">
        <v>596</v>
      </c>
      <c r="B850" t="str">
        <f>_xlfn.XLOOKUP(drafts_drafters[[#This Row],[draft_id]],drafts[id],drafts[title])</f>
        <v>Abbott and Costello Meet the Monsters mini-Super Draft</v>
      </c>
      <c r="C850" t="s">
        <v>1115</v>
      </c>
      <c r="D850" t="str">
        <f>_xlfn.XLOOKUP(drafts_drafters[[#This Row],[drafter_id]],drafters[id],drafters[name])</f>
        <v>Ryan Marker</v>
      </c>
    </row>
    <row r="851" spans="1:4" x14ac:dyDescent="0.25">
      <c r="A851" t="s">
        <v>596</v>
      </c>
      <c r="B851" t="str">
        <f>_xlfn.XLOOKUP(drafts_drafters[[#This Row],[draft_id]],drafts[id],drafts[title])</f>
        <v>Abbott and Costello Meet the Monsters mini-Super Draft</v>
      </c>
      <c r="C851" t="s">
        <v>1237</v>
      </c>
      <c r="D851" t="str">
        <f>_xlfn.XLOOKUP(drafts_drafters[[#This Row],[drafter_id]],drafters[id],drafters[name])</f>
        <v>Clay Keller</v>
      </c>
    </row>
    <row r="852" spans="1:4" x14ac:dyDescent="0.25">
      <c r="A852" t="s">
        <v>707</v>
      </c>
      <c r="B852" t="str">
        <f>_xlfn.XLOOKUP(drafts_drafters[[#This Row],[draft_id]],drafts[id],drafts[title])</f>
        <v>Sony Spider-man Adjacent (NoVENOMber)</v>
      </c>
      <c r="C852" t="s">
        <v>1115</v>
      </c>
      <c r="D852" t="str">
        <f>_xlfn.XLOOKUP(drafts_drafters[[#This Row],[drafter_id]],drafters[id],drafters[name])</f>
        <v>Ryan Marker</v>
      </c>
    </row>
    <row r="853" spans="1:4" x14ac:dyDescent="0.25">
      <c r="A853" t="s">
        <v>707</v>
      </c>
      <c r="B853" t="str">
        <f>_xlfn.XLOOKUP(drafts_drafters[[#This Row],[draft_id]],drafts[id],drafts[title])</f>
        <v>Sony Spider-man Adjacent (NoVENOMber)</v>
      </c>
      <c r="C853" t="s">
        <v>1237</v>
      </c>
      <c r="D853" t="str">
        <f>_xlfn.XLOOKUP(drafts_drafters[[#This Row],[drafter_id]],drafters[id],drafters[name])</f>
        <v>Clay Keller</v>
      </c>
    </row>
    <row r="854" spans="1:4" x14ac:dyDescent="0.25">
      <c r="A854" t="s">
        <v>334</v>
      </c>
      <c r="B854" t="str">
        <f>_xlfn.XLOOKUP(drafts_drafters[[#This Row],[draft_id]],drafts[id],drafts[title])</f>
        <v>Oz (Live Action) mini-Super Draft</v>
      </c>
      <c r="C854" t="s">
        <v>1115</v>
      </c>
      <c r="D854" t="str">
        <f>_xlfn.XLOOKUP(drafts_drafters[[#This Row],[drafter_id]],drafters[id],drafters[name])</f>
        <v>Ryan Marker</v>
      </c>
    </row>
    <row r="855" spans="1:4" x14ac:dyDescent="0.25">
      <c r="A855" t="s">
        <v>334</v>
      </c>
      <c r="B855" t="str">
        <f>_xlfn.XLOOKUP(drafts_drafters[[#This Row],[draft_id]],drafts[id],drafts[title])</f>
        <v>Oz (Live Action) mini-Super Draft</v>
      </c>
      <c r="C855" t="s">
        <v>1237</v>
      </c>
      <c r="D855" t="str">
        <f>_xlfn.XLOOKUP(drafts_drafters[[#This Row],[drafter_id]],drafters[id],drafters[name])</f>
        <v>Clay Keller</v>
      </c>
    </row>
    <row r="856" spans="1:4" x14ac:dyDescent="0.25">
      <c r="A856" t="s">
        <v>158</v>
      </c>
      <c r="B856" t="str">
        <f>_xlfn.XLOOKUP(drafts_drafters[[#This Row],[draft_id]],drafts[id],drafts[title])</f>
        <v>Allan Quatermain mini-Super Draft</v>
      </c>
      <c r="C856" t="s">
        <v>1115</v>
      </c>
      <c r="D856" t="str">
        <f>_xlfn.XLOOKUP(drafts_drafters[[#This Row],[drafter_id]],drafters[id],drafters[name])</f>
        <v>Ryan Marker</v>
      </c>
    </row>
    <row r="857" spans="1:4" x14ac:dyDescent="0.25">
      <c r="A857" t="s">
        <v>158</v>
      </c>
      <c r="B857" t="str">
        <f>_xlfn.XLOOKUP(drafts_drafters[[#This Row],[draft_id]],drafts[id],drafts[title])</f>
        <v>Allan Quatermain mini-Super Draft</v>
      </c>
      <c r="C857" t="s">
        <v>1237</v>
      </c>
      <c r="D857" t="str">
        <f>_xlfn.XLOOKUP(drafts_drafters[[#This Row],[drafter_id]],drafters[id],drafters[name])</f>
        <v>Clay Keller</v>
      </c>
    </row>
    <row r="858" spans="1:4" x14ac:dyDescent="0.25">
      <c r="A858" t="s">
        <v>268</v>
      </c>
      <c r="B858" t="str">
        <f>_xlfn.XLOOKUP(drafts_drafters[[#This Row],[draft_id]],drafts[id],drafts[title])</f>
        <v>Movies Mega Draft</v>
      </c>
      <c r="C858" t="s">
        <v>1115</v>
      </c>
      <c r="D858" t="str">
        <f>_xlfn.XLOOKUP(drafts_drafters[[#This Row],[drafter_id]],drafters[id],drafters[name])</f>
        <v>Ryan Marker</v>
      </c>
    </row>
    <row r="859" spans="1:4" x14ac:dyDescent="0.25">
      <c r="A859" t="s">
        <v>268</v>
      </c>
      <c r="B859" t="str">
        <f>_xlfn.XLOOKUP(drafts_drafters[[#This Row],[draft_id]],drafts[id],drafts[title])</f>
        <v>Movies Mega Draft</v>
      </c>
      <c r="C859" t="s">
        <v>1237</v>
      </c>
      <c r="D859" t="str">
        <f>_xlfn.XLOOKUP(drafts_drafters[[#This Row],[drafter_id]],drafters[id],drafters[name])</f>
        <v>Clay Keller</v>
      </c>
    </row>
    <row r="860" spans="1:4" x14ac:dyDescent="0.25">
      <c r="A860" t="s">
        <v>268</v>
      </c>
      <c r="B860" t="str">
        <f>_xlfn.XLOOKUP(drafts_drafters[[#This Row],[draft_id]],drafts[id],drafts[title])</f>
        <v>Movies Mega Draft</v>
      </c>
      <c r="C860" t="s">
        <v>915</v>
      </c>
      <c r="D860" t="str">
        <f>_xlfn.XLOOKUP(drafts_drafters[[#This Row],[drafter_id]],drafters[id],drafters[name])</f>
        <v>Billy Ray Brewton</v>
      </c>
    </row>
    <row r="861" spans="1:4" x14ac:dyDescent="0.25">
      <c r="A861" t="s">
        <v>268</v>
      </c>
      <c r="B861" t="str">
        <f>_xlfn.XLOOKUP(drafts_drafters[[#This Row],[draft_id]],drafts[id],drafts[title])</f>
        <v>Movies Mega Draft</v>
      </c>
      <c r="C861" t="s">
        <v>969</v>
      </c>
      <c r="D861" t="str">
        <f>_xlfn.XLOOKUP(drafts_drafters[[#This Row],[drafter_id]],drafters[id],drafters[name])</f>
        <v>Graham Skipper</v>
      </c>
    </row>
    <row r="862" spans="1:4" x14ac:dyDescent="0.25">
      <c r="A862" t="s">
        <v>268</v>
      </c>
      <c r="B862" t="str">
        <f>_xlfn.XLOOKUP(drafts_drafters[[#This Row],[draft_id]],drafts[id],drafts[title])</f>
        <v>Movies Mega Draft</v>
      </c>
      <c r="C862" t="s">
        <v>1177</v>
      </c>
      <c r="D862" t="str">
        <f>_xlfn.XLOOKUP(drafts_drafters[[#This Row],[drafter_id]],drafters[id],drafters[name])</f>
        <v>Darren Franich</v>
      </c>
    </row>
    <row r="863" spans="1:4" x14ac:dyDescent="0.25">
      <c r="A863" t="s">
        <v>268</v>
      </c>
      <c r="B863" t="str">
        <f>_xlfn.XLOOKUP(drafts_drafters[[#This Row],[draft_id]],drafts[id],drafts[title])</f>
        <v>Movies Mega Draft</v>
      </c>
      <c r="C863" t="s">
        <v>789</v>
      </c>
      <c r="D863" t="str">
        <f>_xlfn.XLOOKUP(drafts_drafters[[#This Row],[drafter_id]],drafters[id],drafters[name])</f>
        <v>Bryan Cogman</v>
      </c>
    </row>
    <row r="864" spans="1:4" x14ac:dyDescent="0.25">
      <c r="A864" t="s">
        <v>336</v>
      </c>
      <c r="B864" t="str">
        <f>_xlfn.XLOOKUP(drafts_drafters[[#This Row],[draft_id]],drafts[id],drafts[title])</f>
        <v>TV Shows Mega Draft</v>
      </c>
      <c r="C864" t="s">
        <v>1115</v>
      </c>
      <c r="D864" t="str">
        <f>_xlfn.XLOOKUP(drafts_drafters[[#This Row],[drafter_id]],drafters[id],drafters[name])</f>
        <v>Ryan Marker</v>
      </c>
    </row>
    <row r="865" spans="1:4" x14ac:dyDescent="0.25">
      <c r="A865" t="s">
        <v>336</v>
      </c>
      <c r="B865" t="str">
        <f>_xlfn.XLOOKUP(drafts_drafters[[#This Row],[draft_id]],drafts[id],drafts[title])</f>
        <v>TV Shows Mega Draft</v>
      </c>
      <c r="C865" t="s">
        <v>1237</v>
      </c>
      <c r="D865" t="str">
        <f>_xlfn.XLOOKUP(drafts_drafters[[#This Row],[drafter_id]],drafters[id],drafters[name])</f>
        <v>Clay Keller</v>
      </c>
    </row>
    <row r="866" spans="1:4" x14ac:dyDescent="0.25">
      <c r="A866" t="s">
        <v>336</v>
      </c>
      <c r="B866" t="str">
        <f>_xlfn.XLOOKUP(drafts_drafters[[#This Row],[draft_id]],drafts[id],drafts[title])</f>
        <v>TV Shows Mega Draft</v>
      </c>
      <c r="C866" t="s">
        <v>915</v>
      </c>
      <c r="D866" t="str">
        <f>_xlfn.XLOOKUP(drafts_drafters[[#This Row],[drafter_id]],drafters[id],drafters[name])</f>
        <v>Billy Ray Brewton</v>
      </c>
    </row>
    <row r="867" spans="1:4" x14ac:dyDescent="0.25">
      <c r="A867" t="s">
        <v>336</v>
      </c>
      <c r="B867" t="str">
        <f>_xlfn.XLOOKUP(drafts_drafters[[#This Row],[draft_id]],drafts[id],drafts[title])</f>
        <v>TV Shows Mega Draft</v>
      </c>
      <c r="C867" t="s">
        <v>969</v>
      </c>
      <c r="D867" t="str">
        <f>_xlfn.XLOOKUP(drafts_drafters[[#This Row],[drafter_id]],drafters[id],drafters[name])</f>
        <v>Graham Skipper</v>
      </c>
    </row>
    <row r="868" spans="1:4" x14ac:dyDescent="0.25">
      <c r="A868" t="s">
        <v>336</v>
      </c>
      <c r="B868" t="str">
        <f>_xlfn.XLOOKUP(drafts_drafters[[#This Row],[draft_id]],drafts[id],drafts[title])</f>
        <v>TV Shows Mega Draft</v>
      </c>
      <c r="C868" t="s">
        <v>1177</v>
      </c>
      <c r="D868" t="str">
        <f>_xlfn.XLOOKUP(drafts_drafters[[#This Row],[drafter_id]],drafters[id],drafters[name])</f>
        <v>Darren Franich</v>
      </c>
    </row>
    <row r="869" spans="1:4" x14ac:dyDescent="0.25">
      <c r="A869" t="s">
        <v>336</v>
      </c>
      <c r="B869" t="str">
        <f>_xlfn.XLOOKUP(drafts_drafters[[#This Row],[draft_id]],drafts[id],drafts[title])</f>
        <v>TV Shows Mega Draft</v>
      </c>
      <c r="C869" t="s">
        <v>789</v>
      </c>
      <c r="D869" t="str">
        <f>_xlfn.XLOOKUP(drafts_drafters[[#This Row],[drafter_id]],drafters[id],drafters[name])</f>
        <v>Bryan Cogman</v>
      </c>
    </row>
    <row r="870" spans="1:4" x14ac:dyDescent="0.25">
      <c r="A870" t="s">
        <v>665</v>
      </c>
      <c r="B870" t="str">
        <f>_xlfn.XLOOKUP(drafts_drafters[[#This Row],[draft_id]],drafts[id],drafts[title])</f>
        <v>Christopher Plummer</v>
      </c>
      <c r="C870" t="s">
        <v>915</v>
      </c>
      <c r="D870" t="str">
        <f>_xlfn.XLOOKUP(drafts_drafters[[#This Row],[drafter_id]],drafters[id],drafters[name])</f>
        <v>Billy Ray Brewton</v>
      </c>
    </row>
    <row r="871" spans="1:4" x14ac:dyDescent="0.25">
      <c r="A871" t="s">
        <v>665</v>
      </c>
      <c r="B871" t="str">
        <f>_xlfn.XLOOKUP(drafts_drafters[[#This Row],[draft_id]],drafts[id],drafts[title])</f>
        <v>Christopher Plummer</v>
      </c>
      <c r="C871" t="s">
        <v>789</v>
      </c>
      <c r="D871" t="str">
        <f>_xlfn.XLOOKUP(drafts_drafters[[#This Row],[drafter_id]],drafters[id],drafters[name])</f>
        <v>Bryan Cogman</v>
      </c>
    </row>
    <row r="872" spans="1:4" x14ac:dyDescent="0.25">
      <c r="A872" t="s">
        <v>693</v>
      </c>
      <c r="B872" t="str">
        <f>_xlfn.XLOOKUP(drafts_drafters[[#This Row],[draft_id]],drafts[id],drafts[title])</f>
        <v>Richard Donner</v>
      </c>
      <c r="C872" t="s">
        <v>915</v>
      </c>
      <c r="D872" t="str">
        <f>_xlfn.XLOOKUP(drafts_drafters[[#This Row],[drafter_id]],drafters[id],drafters[name])</f>
        <v>Billy Ray Brewton</v>
      </c>
    </row>
    <row r="873" spans="1:4" x14ac:dyDescent="0.25">
      <c r="A873" t="s">
        <v>693</v>
      </c>
      <c r="B873" t="str">
        <f>_xlfn.XLOOKUP(drafts_drafters[[#This Row],[draft_id]],drafts[id],drafts[title])</f>
        <v>Richard Donner</v>
      </c>
      <c r="C873" t="s">
        <v>789</v>
      </c>
      <c r="D873" t="str">
        <f>_xlfn.XLOOKUP(drafts_drafters[[#This Row],[drafter_id]],drafters[id],drafters[name])</f>
        <v>Bryan Cogman</v>
      </c>
    </row>
    <row r="874" spans="1:4" x14ac:dyDescent="0.25">
      <c r="A874" t="s">
        <v>304</v>
      </c>
      <c r="B874" t="str">
        <f>_xlfn.XLOOKUP(drafts_drafters[[#This Row],[draft_id]],drafts[id],drafts[title])</f>
        <v>Stephen Sondheim</v>
      </c>
      <c r="C874" t="s">
        <v>915</v>
      </c>
      <c r="D874" t="str">
        <f>_xlfn.XLOOKUP(drafts_drafters[[#This Row],[drafter_id]],drafters[id],drafters[name])</f>
        <v>Billy Ray Brewton</v>
      </c>
    </row>
    <row r="875" spans="1:4" x14ac:dyDescent="0.25">
      <c r="A875" t="s">
        <v>304</v>
      </c>
      <c r="B875" t="str">
        <f>_xlfn.XLOOKUP(drafts_drafters[[#This Row],[draft_id]],drafts[id],drafts[title])</f>
        <v>Stephen Sondheim</v>
      </c>
      <c r="C875" t="s">
        <v>789</v>
      </c>
      <c r="D875" t="str">
        <f>_xlfn.XLOOKUP(drafts_drafters[[#This Row],[drafter_id]],drafters[id],drafters[name])</f>
        <v>Bryan Cogman</v>
      </c>
    </row>
    <row r="876" spans="1:4" x14ac:dyDescent="0.25">
      <c r="A876" t="s">
        <v>204</v>
      </c>
      <c r="B876" t="str">
        <f>_xlfn.XLOOKUP(drafts_drafters[[#This Row],[draft_id]],drafts[id],drafts[title])</f>
        <v>Betty White</v>
      </c>
      <c r="C876" t="s">
        <v>915</v>
      </c>
      <c r="D876" t="str">
        <f>_xlfn.XLOOKUP(drafts_drafters[[#This Row],[drafter_id]],drafters[id],drafters[name])</f>
        <v>Billy Ray Brewton</v>
      </c>
    </row>
    <row r="877" spans="1:4" x14ac:dyDescent="0.25">
      <c r="A877" t="s">
        <v>204</v>
      </c>
      <c r="B877" t="str">
        <f>_xlfn.XLOOKUP(drafts_drafters[[#This Row],[draft_id]],drafts[id],drafts[title])</f>
        <v>Betty White</v>
      </c>
      <c r="C877" t="s">
        <v>789</v>
      </c>
      <c r="D877" t="str">
        <f>_xlfn.XLOOKUP(drafts_drafters[[#This Row],[drafter_id]],drafters[id],drafters[name])</f>
        <v>Bryan Cogman</v>
      </c>
    </row>
    <row r="878" spans="1:4" x14ac:dyDescent="0.25">
      <c r="A878" t="s">
        <v>580</v>
      </c>
      <c r="B878" t="str">
        <f>_xlfn.XLOOKUP(drafts_drafters[[#This Row],[draft_id]],drafts[id],drafts[title])</f>
        <v>Philip Baker Hall</v>
      </c>
      <c r="C878" t="s">
        <v>915</v>
      </c>
      <c r="D878" t="str">
        <f>_xlfn.XLOOKUP(drafts_drafters[[#This Row],[drafter_id]],drafters[id],drafters[name])</f>
        <v>Billy Ray Brewton</v>
      </c>
    </row>
    <row r="879" spans="1:4" x14ac:dyDescent="0.25">
      <c r="A879" t="s">
        <v>580</v>
      </c>
      <c r="B879" t="str">
        <f>_xlfn.XLOOKUP(drafts_drafters[[#This Row],[draft_id]],drafts[id],drafts[title])</f>
        <v>Philip Baker Hall</v>
      </c>
      <c r="C879" t="s">
        <v>789</v>
      </c>
      <c r="D879" t="str">
        <f>_xlfn.XLOOKUP(drafts_drafters[[#This Row],[drafter_id]],drafters[id],drafters[name])</f>
        <v>Bryan Cogman</v>
      </c>
    </row>
    <row r="880" spans="1:4" x14ac:dyDescent="0.25">
      <c r="A880" t="s">
        <v>600</v>
      </c>
      <c r="B880" t="str">
        <f>_xlfn.XLOOKUP(drafts_drafters[[#This Row],[draft_id]],drafts[id],drafts[title])</f>
        <v>Clu Gulager</v>
      </c>
      <c r="C880" t="s">
        <v>915</v>
      </c>
      <c r="D880" t="str">
        <f>_xlfn.XLOOKUP(drafts_drafters[[#This Row],[drafter_id]],drafters[id],drafters[name])</f>
        <v>Billy Ray Brewton</v>
      </c>
    </row>
    <row r="881" spans="1:4" x14ac:dyDescent="0.25">
      <c r="A881" t="s">
        <v>600</v>
      </c>
      <c r="B881" t="str">
        <f>_xlfn.XLOOKUP(drafts_drafters[[#This Row],[draft_id]],drafts[id],drafts[title])</f>
        <v>Clu Gulager</v>
      </c>
      <c r="C881" t="s">
        <v>789</v>
      </c>
      <c r="D881" t="str">
        <f>_xlfn.XLOOKUP(drafts_drafters[[#This Row],[drafter_id]],drafters[id],drafters[name])</f>
        <v>Bryan Cogman</v>
      </c>
    </row>
    <row r="882" spans="1:4" x14ac:dyDescent="0.25">
      <c r="A882" t="s">
        <v>312</v>
      </c>
      <c r="B882" t="str">
        <f>_xlfn.XLOOKUP(drafts_drafters[[#This Row],[draft_id]],drafts[id],drafts[title])</f>
        <v>Angela Lansbury</v>
      </c>
      <c r="C882" t="s">
        <v>915</v>
      </c>
      <c r="D882" t="str">
        <f>_xlfn.XLOOKUP(drafts_drafters[[#This Row],[drafter_id]],drafters[id],drafters[name])</f>
        <v>Billy Ray Brewton</v>
      </c>
    </row>
    <row r="883" spans="1:4" x14ac:dyDescent="0.25">
      <c r="A883" t="s">
        <v>312</v>
      </c>
      <c r="B883" t="str">
        <f>_xlfn.XLOOKUP(drafts_drafters[[#This Row],[draft_id]],drafts[id],drafts[title])</f>
        <v>Angela Lansbury</v>
      </c>
      <c r="C883" t="s">
        <v>789</v>
      </c>
      <c r="D883" t="str">
        <f>_xlfn.XLOOKUP(drafts_drafters[[#This Row],[drafter_id]],drafters[id],drafters[name])</f>
        <v>Bryan Cogman</v>
      </c>
    </row>
    <row r="884" spans="1:4" x14ac:dyDescent="0.25">
      <c r="A884" t="s">
        <v>371</v>
      </c>
      <c r="B884" t="str">
        <f>_xlfn.XLOOKUP(drafts_drafters[[#This Row],[draft_id]],drafts[id],drafts[title])</f>
        <v>Harry Belafonte</v>
      </c>
      <c r="C884" t="s">
        <v>915</v>
      </c>
      <c r="D884" t="str">
        <f>_xlfn.XLOOKUP(drafts_drafters[[#This Row],[drafter_id]],drafters[id],drafters[name])</f>
        <v>Billy Ray Brewton</v>
      </c>
    </row>
    <row r="885" spans="1:4" x14ac:dyDescent="0.25">
      <c r="A885" t="s">
        <v>371</v>
      </c>
      <c r="B885" t="str">
        <f>_xlfn.XLOOKUP(drafts_drafters[[#This Row],[draft_id]],drafts[id],drafts[title])</f>
        <v>Harry Belafonte</v>
      </c>
      <c r="C885" t="s">
        <v>789</v>
      </c>
      <c r="D885" t="str">
        <f>_xlfn.XLOOKUP(drafts_drafters[[#This Row],[drafter_id]],drafters[id],drafters[name])</f>
        <v>Bryan Cogman</v>
      </c>
    </row>
    <row r="886" spans="1:4" x14ac:dyDescent="0.25">
      <c r="A886" t="s">
        <v>475</v>
      </c>
      <c r="B886" t="str">
        <f>_xlfn.XLOOKUP(drafts_drafters[[#This Row],[draft_id]],drafts[id],drafts[title])</f>
        <v>Norman Jewison</v>
      </c>
      <c r="C886" t="s">
        <v>915</v>
      </c>
      <c r="D886" t="str">
        <f>_xlfn.XLOOKUP(drafts_drafters[[#This Row],[drafter_id]],drafters[id],drafters[name])</f>
        <v>Billy Ray Brewton</v>
      </c>
    </row>
    <row r="887" spans="1:4" x14ac:dyDescent="0.25">
      <c r="A887" t="s">
        <v>475</v>
      </c>
      <c r="B887" t="str">
        <f>_xlfn.XLOOKUP(drafts_drafters[[#This Row],[draft_id]],drafts[id],drafts[title])</f>
        <v>Norman Jewison</v>
      </c>
      <c r="C887" t="s">
        <v>789</v>
      </c>
      <c r="D887" t="str">
        <f>_xlfn.XLOOKUP(drafts_drafters[[#This Row],[drafter_id]],drafters[id],drafters[name])</f>
        <v>Bryan Cogman</v>
      </c>
    </row>
    <row r="888" spans="1:4" x14ac:dyDescent="0.25">
      <c r="A888" t="s">
        <v>67</v>
      </c>
      <c r="B888" t="str">
        <f>_xlfn.XLOOKUP(drafts_drafters[[#This Row],[draft_id]],drafts[id],drafts[title])</f>
        <v>Gena Rowlands</v>
      </c>
      <c r="C888" t="s">
        <v>915</v>
      </c>
      <c r="D888" t="str">
        <f>_xlfn.XLOOKUP(drafts_drafters[[#This Row],[drafter_id]],drafters[id],drafters[name])</f>
        <v>Billy Ray Brewton</v>
      </c>
    </row>
    <row r="889" spans="1:4" x14ac:dyDescent="0.25">
      <c r="A889" t="s">
        <v>67</v>
      </c>
      <c r="B889" t="str">
        <f>_xlfn.XLOOKUP(drafts_drafters[[#This Row],[draft_id]],drafts[id],drafts[title])</f>
        <v>Gena Rowlands</v>
      </c>
      <c r="C889" t="s">
        <v>789</v>
      </c>
      <c r="D889" t="str">
        <f>_xlfn.XLOOKUP(drafts_drafters[[#This Row],[drafter_id]],drafters[id],drafters[name])</f>
        <v>Bryan Cogman</v>
      </c>
    </row>
    <row r="890" spans="1:4" x14ac:dyDescent="0.25">
      <c r="A890" t="s">
        <v>411</v>
      </c>
      <c r="B890" t="str">
        <f>_xlfn.XLOOKUP(drafts_drafters[[#This Row],[draft_id]],drafts[id],drafts[title])</f>
        <v>1975 Best Picture</v>
      </c>
      <c r="C890" t="s">
        <v>1115</v>
      </c>
      <c r="D890" t="str">
        <f>_xlfn.XLOOKUP(drafts_drafters[[#This Row],[drafter_id]],drafters[id],drafters[name])</f>
        <v>Ryan Marker</v>
      </c>
    </row>
    <row r="891" spans="1:4" x14ac:dyDescent="0.25">
      <c r="A891" t="s">
        <v>411</v>
      </c>
      <c r="B891" t="str">
        <f>_xlfn.XLOOKUP(drafts_drafters[[#This Row],[draft_id]],drafts[id],drafts[title])</f>
        <v>1975 Best Picture</v>
      </c>
      <c r="C891" t="s">
        <v>1237</v>
      </c>
      <c r="D891" t="str">
        <f>_xlfn.XLOOKUP(drafts_drafters[[#This Row],[drafter_id]],drafters[id],drafters[name])</f>
        <v>Clay Keller</v>
      </c>
    </row>
    <row r="892" spans="1:4" x14ac:dyDescent="0.25">
      <c r="A892" t="s">
        <v>96</v>
      </c>
      <c r="B892" t="str">
        <f>_xlfn.XLOOKUP(drafts_drafters[[#This Row],[draft_id]],drafts[id],drafts[title])</f>
        <v>Vincente Minnelli</v>
      </c>
      <c r="C892" t="s">
        <v>1095</v>
      </c>
      <c r="D892" t="str">
        <f>_xlfn.XLOOKUP(drafts_drafters[[#This Row],[drafter_id]],drafters[id],drafters[name])</f>
        <v>Katey Rich</v>
      </c>
    </row>
    <row r="893" spans="1:4" x14ac:dyDescent="0.25">
      <c r="A893" t="s">
        <v>96</v>
      </c>
      <c r="B893" t="str">
        <f>_xlfn.XLOOKUP(drafts_drafters[[#This Row],[draft_id]],drafts[id],drafts[title])</f>
        <v>Vincente Minnelli</v>
      </c>
      <c r="C893" t="s">
        <v>957</v>
      </c>
      <c r="D893" t="str">
        <f>_xlfn.XLOOKUP(drafts_drafters[[#This Row],[drafter_id]],drafters[id],drafters[name])</f>
        <v>Chris Feil</v>
      </c>
    </row>
    <row r="894" spans="1:4" x14ac:dyDescent="0.25">
      <c r="A894" t="s">
        <v>120</v>
      </c>
      <c r="B894" t="str">
        <f>_xlfn.XLOOKUP(drafts_drafters[[#This Row],[draft_id]],drafts[id],drafts[title])</f>
        <v>2024 Mega Draft</v>
      </c>
      <c r="C894" t="s">
        <v>1115</v>
      </c>
      <c r="D894" t="str">
        <f>_xlfn.XLOOKUP(drafts_drafters[[#This Row],[drafter_id]],drafters[id],drafters[name])</f>
        <v>Ryan Marker</v>
      </c>
    </row>
    <row r="895" spans="1:4" x14ac:dyDescent="0.25">
      <c r="A895" t="s">
        <v>120</v>
      </c>
      <c r="B895" t="str">
        <f>_xlfn.XLOOKUP(drafts_drafters[[#This Row],[draft_id]],drafts[id],drafts[title])</f>
        <v>2024 Mega Draft</v>
      </c>
      <c r="C895" t="s">
        <v>915</v>
      </c>
      <c r="D895" t="str">
        <f>_xlfn.XLOOKUP(drafts_drafters[[#This Row],[drafter_id]],drafters[id],drafters[name])</f>
        <v>Billy Ray Brewton</v>
      </c>
    </row>
    <row r="896" spans="1:4" x14ac:dyDescent="0.25">
      <c r="A896" t="s">
        <v>120</v>
      </c>
      <c r="B896" t="str">
        <f>_xlfn.XLOOKUP(drafts_drafters[[#This Row],[draft_id]],drafts[id],drafts[title])</f>
        <v>2024 Mega Draft</v>
      </c>
      <c r="C896" t="s">
        <v>985</v>
      </c>
      <c r="D896" t="str">
        <f>_xlfn.XLOOKUP(drafts_drafters[[#This Row],[drafter_id]],drafters[id],drafters[name])</f>
        <v>Alonso Duralde</v>
      </c>
    </row>
    <row r="897" spans="1:4" x14ac:dyDescent="0.25">
      <c r="A897" t="s">
        <v>120</v>
      </c>
      <c r="B897" t="str">
        <f>_xlfn.XLOOKUP(drafts_drafters[[#This Row],[draft_id]],drafts[id],drafts[title])</f>
        <v>2024 Mega Draft</v>
      </c>
      <c r="C897" t="s">
        <v>1009</v>
      </c>
      <c r="D897" t="str">
        <f>_xlfn.XLOOKUP(drafts_drafters[[#This Row],[drafter_id]],drafters[id],drafters[name])</f>
        <v>Drea Clark</v>
      </c>
    </row>
    <row r="898" spans="1:4" x14ac:dyDescent="0.25">
      <c r="A898" t="s">
        <v>544</v>
      </c>
      <c r="B898" t="str">
        <f>_xlfn.XLOOKUP(drafts_drafters[[#This Row],[draft_id]],drafts[id],drafts[title])</f>
        <v>Vacation Horror</v>
      </c>
      <c r="C898" t="s">
        <v>977</v>
      </c>
      <c r="D898" t="str">
        <f>_xlfn.XLOOKUP(drafts_drafters[[#This Row],[drafter_id]],drafters[id],drafters[name])</f>
        <v>Louis Peitzman</v>
      </c>
    </row>
    <row r="899" spans="1:4" x14ac:dyDescent="0.25">
      <c r="A899" t="s">
        <v>544</v>
      </c>
      <c r="B899" t="str">
        <f>_xlfn.XLOOKUP(drafts_drafters[[#This Row],[draft_id]],drafts[id],drafts[title])</f>
        <v>Vacation Horror</v>
      </c>
      <c r="C899" t="s">
        <v>1231</v>
      </c>
      <c r="D899" t="str">
        <f>_xlfn.XLOOKUP(drafts_drafters[[#This Row],[drafter_id]],drafters[id],drafters[name])</f>
        <v>Alison Willmore</v>
      </c>
    </row>
    <row r="900" spans="1:4" x14ac:dyDescent="0.25">
      <c r="A900" s="4" t="s">
        <v>15657</v>
      </c>
      <c r="B900" t="str">
        <f>_xlfn.XLOOKUP(drafts_drafters[[#This Row],[draft_id]],drafts[id],drafts[title])</f>
        <v>Texas Chainsaw Massacre Super Draft</v>
      </c>
      <c r="C900" t="s">
        <v>969</v>
      </c>
      <c r="D900" t="str">
        <f>_xlfn.XLOOKUP(drafts_drafters[[#This Row],[drafter_id]],drafters[id],drafters[name])</f>
        <v>Graham Skipper</v>
      </c>
    </row>
    <row r="901" spans="1:4" x14ac:dyDescent="0.25">
      <c r="A901" s="4" t="s">
        <v>15657</v>
      </c>
      <c r="B901" t="str">
        <f>_xlfn.XLOOKUP(drafts_drafters[[#This Row],[draft_id]],drafts[id],drafts[title])</f>
        <v>Texas Chainsaw Massacre Super Draft</v>
      </c>
      <c r="C901" t="s">
        <v>1255</v>
      </c>
      <c r="D901" t="str">
        <f>_xlfn.XLOOKUP(drafts_drafters[[#This Row],[drafter_id]],drafters[id],drafters[name])</f>
        <v>Jill Gevargizian</v>
      </c>
    </row>
    <row r="902" spans="1:4" x14ac:dyDescent="0.25">
      <c r="A902" t="s">
        <v>171</v>
      </c>
      <c r="B902" t="str">
        <f>_xlfn.XLOOKUP(drafts_drafters[[#This Row],[draft_id]],drafts[id],drafts[title])</f>
        <v>Timothée Chalamet</v>
      </c>
      <c r="C902" t="s">
        <v>831</v>
      </c>
      <c r="D902" t="str">
        <f>_xlfn.XLOOKUP(drafts_drafters[[#This Row],[drafter_id]],drafters[id],drafters[name])</f>
        <v>Dane McDonald</v>
      </c>
    </row>
    <row r="903" spans="1:4" x14ac:dyDescent="0.25">
      <c r="A903" t="s">
        <v>171</v>
      </c>
      <c r="B903" t="str">
        <f>_xlfn.XLOOKUP(drafts_drafters[[#This Row],[draft_id]],drafts[id],drafts[title])</f>
        <v>Timothée Chalamet</v>
      </c>
      <c r="C903" t="s">
        <v>841</v>
      </c>
      <c r="D903" t="str">
        <f>_xlfn.XLOOKUP(drafts_drafters[[#This Row],[drafter_id]],drafters[id],drafters[name])</f>
        <v>Katie Walsh</v>
      </c>
    </row>
    <row r="904" spans="1:4" x14ac:dyDescent="0.25">
      <c r="A904" s="5" t="s">
        <v>242</v>
      </c>
      <c r="B904" t="str">
        <f>_xlfn.XLOOKUP(drafts_drafters[[#This Row],[draft_id]],drafts[id],drafts[title])</f>
        <v>Summer Camp</v>
      </c>
      <c r="C904" t="s">
        <v>915</v>
      </c>
      <c r="D904" t="str">
        <f>_xlfn.XLOOKUP(drafts_drafters[[#This Row],[drafter_id]],drafters[id],drafters[name])</f>
        <v>Billy Ray Brewton</v>
      </c>
    </row>
    <row r="905" spans="1:4" x14ac:dyDescent="0.25">
      <c r="A905" s="5" t="s">
        <v>242</v>
      </c>
      <c r="B905" t="str">
        <f>_xlfn.XLOOKUP(drafts_drafters[[#This Row],[draft_id]],drafts[id],drafts[title])</f>
        <v>Summer Camp</v>
      </c>
      <c r="C905" t="s">
        <v>857</v>
      </c>
      <c r="D905" t="str">
        <f>_xlfn.XLOOKUP(drafts_drafters[[#This Row],[drafter_id]],drafters[id],drafters[name])</f>
        <v>Patreon Members</v>
      </c>
    </row>
    <row r="906" spans="1:4" x14ac:dyDescent="0.25">
      <c r="A906" s="4" t="s">
        <v>112</v>
      </c>
      <c r="B906" t="str">
        <f>_xlfn.XLOOKUP(drafts_drafters[[#This Row],[draft_id]],drafts[id],drafts[title])</f>
        <v>Comedians First Dramas</v>
      </c>
      <c r="C906" t="s">
        <v>857</v>
      </c>
      <c r="D906" t="str">
        <f>_xlfn.XLOOKUP(drafts_drafters[[#This Row],[drafter_id]],drafters[id],drafters[name])</f>
        <v>Patreon Members</v>
      </c>
    </row>
    <row r="907" spans="1:4" x14ac:dyDescent="0.25">
      <c r="A907" s="5" t="s">
        <v>112</v>
      </c>
      <c r="B907" t="str">
        <f>_xlfn.XLOOKUP(drafts_drafters[[#This Row],[draft_id]],drafts[id],drafts[title])</f>
        <v>Comedians First Dramas</v>
      </c>
      <c r="C907" t="s">
        <v>1149</v>
      </c>
      <c r="D907" t="str">
        <f>_xlfn.XLOOKUP(drafts_drafters[[#This Row],[drafter_id]],drafters[id],drafters[name])</f>
        <v>Dave Schilling</v>
      </c>
    </row>
    <row r="908" spans="1:4" x14ac:dyDescent="0.25">
      <c r="A908" s="5" t="s">
        <v>15659</v>
      </c>
      <c r="B908" t="str">
        <f>_xlfn.XLOOKUP(drafts_drafters[[#This Row],[draft_id]],drafts[id],drafts[title])</f>
        <v>True Crime Documentaries</v>
      </c>
      <c r="C908" t="s">
        <v>915</v>
      </c>
      <c r="D908" t="str">
        <f>_xlfn.XLOOKUP(drafts_drafters[[#This Row],[drafter_id]],drafters[id],drafters[name])</f>
        <v>Billy Ray Brewton</v>
      </c>
    </row>
    <row r="909" spans="1:4" x14ac:dyDescent="0.25">
      <c r="A909" s="5" t="s">
        <v>15659</v>
      </c>
      <c r="B909" t="str">
        <f>_xlfn.XLOOKUP(drafts_drafters[[#This Row],[draft_id]],drafts[id],drafts[title])</f>
        <v>True Crime Documentaries</v>
      </c>
      <c r="C909" t="s">
        <v>16056</v>
      </c>
      <c r="D909" t="str">
        <f>_xlfn.XLOOKUP(drafts_drafters[[#This Row],[drafter_id]],drafters[id],drafters[name])</f>
        <v>Ben Hethcoat</v>
      </c>
    </row>
    <row r="910" spans="1:4" x14ac:dyDescent="0.25">
      <c r="A910" s="5" t="s">
        <v>15652</v>
      </c>
      <c r="B910" t="str">
        <f>_xlfn.XLOOKUP(drafts_drafters[[#This Row],[draft_id]],drafts[id],drafts[title])</f>
        <v>DC Berlantiverse Super Draft</v>
      </c>
      <c r="C910" t="s">
        <v>1115</v>
      </c>
      <c r="D910" t="str">
        <f>_xlfn.XLOOKUP(drafts_drafters[[#This Row],[drafter_id]],drafters[id],drafters[name])</f>
        <v>Ryan Marker</v>
      </c>
    </row>
    <row r="911" spans="1:4" x14ac:dyDescent="0.25">
      <c r="A911" s="5" t="s">
        <v>15652</v>
      </c>
      <c r="B911" t="str">
        <f>_xlfn.XLOOKUP(drafts_drafters[[#This Row],[draft_id]],drafts[id],drafts[title])</f>
        <v>DC Berlantiverse Super Draft</v>
      </c>
      <c r="C911" t="s">
        <v>909</v>
      </c>
      <c r="D911" t="str">
        <f>_xlfn.XLOOKUP(drafts_drafters[[#This Row],[drafter_id]],drafters[id],drafters[name])</f>
        <v>Kyle Anderson</v>
      </c>
    </row>
    <row r="912" spans="1:4" x14ac:dyDescent="0.25">
      <c r="A912" s="5" t="s">
        <v>15652</v>
      </c>
      <c r="B912" t="str">
        <f>_xlfn.XLOOKUP(drafts_drafters[[#This Row],[draft_id]],drafts[id],drafts[title])</f>
        <v>DC Berlantiverse Super Draft</v>
      </c>
      <c r="C912" t="s">
        <v>913</v>
      </c>
      <c r="D912" t="str">
        <f>_xlfn.XLOOKUP(drafts_drafters[[#This Row],[drafter_id]],drafters[id],drafters[name])</f>
        <v>Chancellor Agard</v>
      </c>
    </row>
    <row r="913" spans="1:4" x14ac:dyDescent="0.25">
      <c r="A913" s="5" t="s">
        <v>15647</v>
      </c>
      <c r="B913" t="str">
        <f>_xlfn.XLOOKUP(drafts_drafters[[#This Row],[draft_id]],drafts[id],drafts[title])</f>
        <v>James Earl Jones</v>
      </c>
      <c r="C913" t="s">
        <v>915</v>
      </c>
      <c r="D913" t="str">
        <f>_xlfn.XLOOKUP(drafts_drafters[[#This Row],[drafter_id]],drafters[id],drafters[name])</f>
        <v>Billy Ray Brewton</v>
      </c>
    </row>
    <row r="914" spans="1:4" x14ac:dyDescent="0.25">
      <c r="A914" s="5" t="s">
        <v>15647</v>
      </c>
      <c r="B914" t="str">
        <f>_xlfn.XLOOKUP(drafts_drafters[[#This Row],[draft_id]],drafts[id],drafts[title])</f>
        <v>James Earl Jones</v>
      </c>
      <c r="C914" t="s">
        <v>789</v>
      </c>
      <c r="D914" t="str">
        <f>_xlfn.XLOOKUP(drafts_drafters[[#This Row],[drafter_id]],drafters[id],drafters[name])</f>
        <v>Bryan Cogman</v>
      </c>
    </row>
    <row r="915" spans="1:4" x14ac:dyDescent="0.25">
      <c r="A915" s="4" t="s">
        <v>15649</v>
      </c>
      <c r="B915" t="str">
        <f>_xlfn.XLOOKUP(drafts_drafters[[#This Row],[draft_id]],drafts[id],drafts[title])</f>
        <v>Tony/ Dan Gilroy</v>
      </c>
      <c r="C915" t="s">
        <v>781</v>
      </c>
      <c r="D915" t="str">
        <f>_xlfn.XLOOKUP(drafts_drafters[[#This Row],[drafter_id]],drafters[id],drafters[name])</f>
        <v>Adam B. Vary</v>
      </c>
    </row>
    <row r="916" spans="1:4" x14ac:dyDescent="0.25">
      <c r="A916" s="5" t="s">
        <v>15649</v>
      </c>
      <c r="B916" t="str">
        <f>_xlfn.XLOOKUP(drafts_drafters[[#This Row],[draft_id]],drafts[id],drafts[title])</f>
        <v>Tony/ Dan Gilroy</v>
      </c>
      <c r="C916" t="s">
        <v>1177</v>
      </c>
      <c r="D916" t="str">
        <f>_xlfn.XLOOKUP(drafts_drafters[[#This Row],[drafter_id]],drafters[id],drafters[name])</f>
        <v>Darren Franich</v>
      </c>
    </row>
    <row r="917" spans="1:4" x14ac:dyDescent="0.25">
      <c r="A917" t="s">
        <v>504</v>
      </c>
      <c r="B917" t="str">
        <f>_xlfn.XLOOKUP(drafts_drafters[[#This Row],[draft_id]],drafts[id],drafts[title])</f>
        <v>Phantasm mini-Super Draft</v>
      </c>
      <c r="C917" t="s">
        <v>1237</v>
      </c>
      <c r="D917" t="str">
        <f>_xlfn.XLOOKUP(drafts_drafters[[#This Row],[drafter_id]],drafters[id],drafters[name])</f>
        <v>Clay Keller</v>
      </c>
    </row>
    <row r="918" spans="1:4" x14ac:dyDescent="0.25">
      <c r="A918" t="s">
        <v>504</v>
      </c>
      <c r="B918" t="str">
        <f>_xlfn.XLOOKUP(drafts_drafters[[#This Row],[draft_id]],drafts[id],drafts[title])</f>
        <v>Phantasm mini-Super Draft</v>
      </c>
      <c r="C918" t="s">
        <v>1115</v>
      </c>
      <c r="D918" t="str">
        <f>_xlfn.XLOOKUP(drafts_drafters[[#This Row],[drafter_id]],drafters[id],drafters[name])</f>
        <v>Ryan Marker</v>
      </c>
    </row>
    <row r="919" spans="1:4" x14ac:dyDescent="0.25">
      <c r="A919" s="4" t="s">
        <v>691</v>
      </c>
      <c r="B919" t="str">
        <f>_xlfn.XLOOKUP(drafts_drafters[[#This Row],[draft_id]],drafts[id],drafts[title])</f>
        <v>Summer '82</v>
      </c>
      <c r="C919" t="s">
        <v>1051</v>
      </c>
      <c r="D919" t="str">
        <f>_xlfn.XLOOKUP(drafts_drafters[[#This Row],[drafter_id]],drafters[id],drafters[name])</f>
        <v>Drew McWeeny</v>
      </c>
    </row>
    <row r="920" spans="1:4" x14ac:dyDescent="0.25">
      <c r="A920" s="5" t="s">
        <v>691</v>
      </c>
      <c r="B920" t="str">
        <f>_xlfn.XLOOKUP(drafts_drafters[[#This Row],[draft_id]],drafts[id],drafts[title])</f>
        <v>Summer '82</v>
      </c>
      <c r="C920" t="s">
        <v>857</v>
      </c>
      <c r="D920" t="str">
        <f>_xlfn.XLOOKUP(drafts_drafters[[#This Row],[drafter_id]],drafters[id],drafters[name])</f>
        <v>Patreon Members</v>
      </c>
    </row>
    <row r="921" spans="1:4" x14ac:dyDescent="0.25">
      <c r="A921" t="s">
        <v>15651</v>
      </c>
      <c r="B921" t="str">
        <f>_xlfn.XLOOKUP(drafts_drafters[[#This Row],[draft_id]],drafts[id],drafts[title])</f>
        <v>Parker Posey</v>
      </c>
      <c r="C921" t="s">
        <v>1009</v>
      </c>
      <c r="D921" t="str">
        <f>_xlfn.XLOOKUP(drafts_drafters[[#This Row],[drafter_id]],drafters[id],drafters[name])</f>
        <v>Drea Clark</v>
      </c>
    </row>
    <row r="922" spans="1:4" x14ac:dyDescent="0.25">
      <c r="A922" t="s">
        <v>15651</v>
      </c>
      <c r="B922" t="str">
        <f>_xlfn.XLOOKUP(drafts_drafters[[#This Row],[draft_id]],drafts[id],drafts[title])</f>
        <v>Parker Posey</v>
      </c>
      <c r="C922" t="s">
        <v>857</v>
      </c>
      <c r="D922" t="str">
        <f>_xlfn.XLOOKUP(drafts_drafters[[#This Row],[drafter_id]],drafters[id],drafters[name])</f>
        <v>Patreon Members</v>
      </c>
    </row>
    <row r="923" spans="1:4" x14ac:dyDescent="0.25">
      <c r="A923" s="5" t="s">
        <v>15660</v>
      </c>
      <c r="B923" t="str">
        <f>_xlfn.XLOOKUP(drafts_drafters[[#This Row],[draft_id]],drafts[id],drafts[title])</f>
        <v>Dracula mini-Mega Live</v>
      </c>
      <c r="C923" t="s">
        <v>969</v>
      </c>
      <c r="D923" t="str">
        <f>_xlfn.XLOOKUP(drafts_drafters[[#This Row],[drafter_id]],drafters[id],drafters[name])</f>
        <v>Graham Skipper</v>
      </c>
    </row>
    <row r="924" spans="1:4" x14ac:dyDescent="0.25">
      <c r="A924" s="5" t="s">
        <v>15660</v>
      </c>
      <c r="B924" t="str">
        <f>_xlfn.XLOOKUP(drafts_drafters[[#This Row],[draft_id]],drafts[id],drafts[title])</f>
        <v>Dracula mini-Mega Live</v>
      </c>
      <c r="C924" t="s">
        <v>16952</v>
      </c>
      <c r="D924" t="str">
        <f>_xlfn.XLOOKUP(drafts_drafters[[#This Row],[drafter_id]],drafters[id],drafters[name])</f>
        <v>Larry Fessenden</v>
      </c>
    </row>
    <row r="925" spans="1:4" x14ac:dyDescent="0.25">
      <c r="A925" s="5" t="s">
        <v>15660</v>
      </c>
      <c r="B925" t="str">
        <f>_xlfn.XLOOKUP(drafts_drafters[[#This Row],[draft_id]],drafts[id],drafts[title])</f>
        <v>Dracula mini-Mega Live</v>
      </c>
      <c r="C925" t="s">
        <v>16953</v>
      </c>
      <c r="D925" t="str">
        <f>_xlfn.XLOOKUP(drafts_drafters[[#This Row],[drafter_id]],drafters[id],drafters[name])</f>
        <v>Emily Hagins</v>
      </c>
    </row>
    <row r="926" spans="1:4" x14ac:dyDescent="0.25">
      <c r="A926" s="4" t="s">
        <v>15656</v>
      </c>
      <c r="B926" t="str">
        <f>_xlfn.XLOOKUP(drafts_drafters[[#This Row],[draft_id]],drafts[id],drafts[title])</f>
        <v>Woods Horror mini-Mega Live</v>
      </c>
      <c r="C926" t="s">
        <v>877</v>
      </c>
      <c r="D926" t="str">
        <f>_xlfn.XLOOKUP(drafts_drafters[[#This Row],[drafter_id]],drafters[id],drafters[name])</f>
        <v>Chris Thomas Devlin</v>
      </c>
    </row>
    <row r="927" spans="1:4" x14ac:dyDescent="0.25">
      <c r="A927" s="4" t="s">
        <v>15656</v>
      </c>
      <c r="B927" t="str">
        <f>_xlfn.XLOOKUP(drafts_drafters[[#This Row],[draft_id]],drafts[id],drafts[title])</f>
        <v>Woods Horror mini-Mega Live</v>
      </c>
      <c r="C927" t="s">
        <v>805</v>
      </c>
      <c r="D927" t="str">
        <f>_xlfn.XLOOKUP(drafts_drafters[[#This Row],[drafter_id]],drafters[id],drafters[name])</f>
        <v>Elric Kane</v>
      </c>
    </row>
    <row r="928" spans="1:4" x14ac:dyDescent="0.25">
      <c r="A928" s="5" t="s">
        <v>15656</v>
      </c>
      <c r="B928" t="str">
        <f>_xlfn.XLOOKUP(drafts_drafters[[#This Row],[draft_id]],drafts[id],drafts[title])</f>
        <v>Woods Horror mini-Mega Live</v>
      </c>
      <c r="C928" t="s">
        <v>845</v>
      </c>
      <c r="D928" t="str">
        <f>_xlfn.XLOOKUP(drafts_drafters[[#This Row],[drafter_id]],drafters[id],drafters[name])</f>
        <v>Rebekah McKendry</v>
      </c>
    </row>
    <row r="929" spans="1:4" x14ac:dyDescent="0.25">
      <c r="A929" s="5" t="s">
        <v>15656</v>
      </c>
      <c r="B929" t="str">
        <f>_xlfn.XLOOKUP(drafts_drafters[[#This Row],[draft_id]],drafts[id],drafts[title])</f>
        <v>Woods Horror mini-Mega Live</v>
      </c>
      <c r="C929" t="s">
        <v>915</v>
      </c>
      <c r="D929" t="str">
        <f>_xlfn.XLOOKUP(drafts_drafters[[#This Row],[drafter_id]],drafters[id],drafters[name])</f>
        <v>Billy Ray Brewton</v>
      </c>
    </row>
    <row r="930" spans="1:4" x14ac:dyDescent="0.25">
      <c r="A930" t="s">
        <v>16478</v>
      </c>
      <c r="B930" t="str">
        <f>_xlfn.XLOOKUP(drafts_drafters[[#This Row],[draft_id]],drafts[id],drafts[title])</f>
        <v>Disney Attractions Super Draft</v>
      </c>
      <c r="C930" t="s">
        <v>16954</v>
      </c>
      <c r="D930" t="str">
        <f>_xlfn.XLOOKUP(drafts_drafters[[#This Row],[drafter_id]],drafters[id],drafters[name])</f>
        <v>Mike Scollins</v>
      </c>
    </row>
    <row r="931" spans="1:4" x14ac:dyDescent="0.25">
      <c r="A931" t="s">
        <v>16478</v>
      </c>
      <c r="B931" t="str">
        <f>_xlfn.XLOOKUP(drafts_drafters[[#This Row],[draft_id]],drafts[id],drafts[title])</f>
        <v>Disney Attractions Super Draft</v>
      </c>
      <c r="C931" t="s">
        <v>16955</v>
      </c>
      <c r="D931" t="str">
        <f>_xlfn.XLOOKUP(drafts_drafters[[#This Row],[drafter_id]],drafters[id],drafters[name])</f>
        <v>Kevin Tully</v>
      </c>
    </row>
    <row r="932" spans="1:4" x14ac:dyDescent="0.25">
      <c r="A932" t="s">
        <v>16479</v>
      </c>
      <c r="B932" t="str">
        <f>_xlfn.XLOOKUP(drafts_drafters[[#This Row],[draft_id]],drafts[id],drafts[title])</f>
        <v>Body Swap</v>
      </c>
      <c r="C932" t="s">
        <v>983</v>
      </c>
      <c r="D932" t="str">
        <f>_xlfn.XLOOKUP(drafts_drafters[[#This Row],[drafter_id]],drafters[id],drafters[name])</f>
        <v>B.J. Colangelo</v>
      </c>
    </row>
    <row r="933" spans="1:4" x14ac:dyDescent="0.25">
      <c r="A933" t="s">
        <v>16479</v>
      </c>
      <c r="B933" t="str">
        <f>_xlfn.XLOOKUP(drafts_drafters[[#This Row],[draft_id]],drafts[id],drafts[title])</f>
        <v>Body Swap</v>
      </c>
      <c r="C933" t="s">
        <v>1111</v>
      </c>
      <c r="D933" t="str">
        <f>_xlfn.XLOOKUP(drafts_drafters[[#This Row],[drafter_id]],drafters[id],drafters[name])</f>
        <v>Harmony Colangelo</v>
      </c>
    </row>
    <row r="934" spans="1:4" x14ac:dyDescent="0.25">
      <c r="A934" s="15" t="s">
        <v>17145</v>
      </c>
      <c r="B934" s="16" t="str">
        <f>_xlfn.XLOOKUP(drafts_drafters[[#This Row],[draft_id]],drafts[id],drafts[title])</f>
        <v>Stalked by My Doctor</v>
      </c>
      <c r="C934" t="s">
        <v>1237</v>
      </c>
      <c r="D934" s="16" t="str">
        <f>_xlfn.XLOOKUP(drafts_drafters[[#This Row],[drafter_id]],drafters[id],drafters[name])</f>
        <v>Clay Keller</v>
      </c>
    </row>
    <row r="935" spans="1:4" x14ac:dyDescent="0.25">
      <c r="A935" s="20" t="s">
        <v>17145</v>
      </c>
      <c r="B935" s="16" t="str">
        <f>_xlfn.XLOOKUP(drafts_drafters[[#This Row],[draft_id]],drafts[id],drafts[title])</f>
        <v>Stalked by My Doctor</v>
      </c>
      <c r="C935" t="s">
        <v>1115</v>
      </c>
      <c r="D935" s="16" t="str">
        <f>_xlfn.XLOOKUP(drafts_drafters[[#This Row],[drafter_id]],drafters[id],drafters[name])</f>
        <v>Ryan Marker</v>
      </c>
    </row>
    <row r="936" spans="1:4" x14ac:dyDescent="0.25">
      <c r="A936" s="15" t="s">
        <v>17146</v>
      </c>
      <c r="B936" s="16" t="str">
        <f>_xlfn.XLOOKUP(drafts_drafters[[#This Row],[draft_id]],drafts[id],drafts[title])</f>
        <v>Scorsese Short Films Super Draft</v>
      </c>
      <c r="C936" t="s">
        <v>1237</v>
      </c>
      <c r="D936" s="16" t="str">
        <f>_xlfn.XLOOKUP(drafts_drafters[[#This Row],[drafter_id]],drafters[id],drafters[name])</f>
        <v>Clay Keller</v>
      </c>
    </row>
    <row r="937" spans="1:4" x14ac:dyDescent="0.25">
      <c r="A937" s="20" t="s">
        <v>17146</v>
      </c>
      <c r="B937" s="16" t="str">
        <f>_xlfn.XLOOKUP(drafts_drafters[[#This Row],[draft_id]],drafts[id],drafts[title])</f>
        <v>Scorsese Short Films Super Draft</v>
      </c>
      <c r="C937" t="s">
        <v>789</v>
      </c>
      <c r="D937" s="16" t="str">
        <f>_xlfn.XLOOKUP(drafts_drafters[[#This Row],[drafter_id]],drafters[id],drafters[name])</f>
        <v>Bryan Cogman</v>
      </c>
    </row>
    <row r="938" spans="1:4" x14ac:dyDescent="0.25">
      <c r="A938" s="15" t="s">
        <v>17147</v>
      </c>
      <c r="B938" s="16" t="str">
        <f>_xlfn.XLOOKUP(drafts_drafters[[#This Row],[draft_id]],drafts[id],drafts[title])</f>
        <v>Scorsese Miscellaneous Documentaries</v>
      </c>
      <c r="C938" t="s">
        <v>1115</v>
      </c>
      <c r="D938" s="16" t="str">
        <f>_xlfn.XLOOKUP(drafts_drafters[[#This Row],[drafter_id]],drafters[id],drafters[name])</f>
        <v>Ryan Marker</v>
      </c>
    </row>
    <row r="939" spans="1:4" x14ac:dyDescent="0.25">
      <c r="A939" s="20" t="s">
        <v>17147</v>
      </c>
      <c r="B939" s="16" t="str">
        <f>_xlfn.XLOOKUP(drafts_drafters[[#This Row],[draft_id]],drafts[id],drafts[title])</f>
        <v>Scorsese Miscellaneous Documentaries</v>
      </c>
      <c r="C939" t="s">
        <v>915</v>
      </c>
      <c r="D939" s="16" t="str">
        <f>_xlfn.XLOOKUP(drafts_drafters[[#This Row],[drafter_id]],drafters[id],drafters[name])</f>
        <v>Billy Ray Brewton</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478093-50D4-4745-8705-D745145CDFC5}">
  <dimension ref="A1:C2758"/>
  <sheetViews>
    <sheetView tabSelected="1" topLeftCell="A2709" workbookViewId="0">
      <selection activeCell="A2758" sqref="A2758"/>
    </sheetView>
  </sheetViews>
  <sheetFormatPr defaultRowHeight="15" x14ac:dyDescent="0.25"/>
  <cols>
    <col min="1" max="1" width="38.5703125" bestFit="1" customWidth="1"/>
    <col min="2" max="2" width="65.42578125" bestFit="1" customWidth="1"/>
    <col min="3" max="3" width="10.5703125" bestFit="1" customWidth="1"/>
  </cols>
  <sheetData>
    <row r="1" spans="1:3" x14ac:dyDescent="0.25">
      <c r="A1" t="s">
        <v>0</v>
      </c>
      <c r="B1" t="s">
        <v>1330</v>
      </c>
      <c r="C1" t="s">
        <v>1331</v>
      </c>
    </row>
    <row r="2" spans="1:3" x14ac:dyDescent="0.25">
      <c r="A2" t="s">
        <v>1332</v>
      </c>
      <c r="B2" t="s">
        <v>1333</v>
      </c>
      <c r="C2" t="s">
        <v>1334</v>
      </c>
    </row>
    <row r="3" spans="1:3" x14ac:dyDescent="0.25">
      <c r="A3" t="s">
        <v>1335</v>
      </c>
      <c r="B3" t="s">
        <v>1336</v>
      </c>
      <c r="C3" t="s">
        <v>1337</v>
      </c>
    </row>
    <row r="4" spans="1:3" x14ac:dyDescent="0.25">
      <c r="A4" t="s">
        <v>1338</v>
      </c>
      <c r="B4" t="s">
        <v>1339</v>
      </c>
      <c r="C4" t="s">
        <v>1340</v>
      </c>
    </row>
    <row r="5" spans="1:3" x14ac:dyDescent="0.25">
      <c r="A5" t="s">
        <v>1341</v>
      </c>
      <c r="B5" t="s">
        <v>1342</v>
      </c>
      <c r="C5" t="s">
        <v>1343</v>
      </c>
    </row>
    <row r="6" spans="1:3" x14ac:dyDescent="0.25">
      <c r="A6" t="s">
        <v>1344</v>
      </c>
      <c r="B6" t="s">
        <v>1345</v>
      </c>
      <c r="C6" t="s">
        <v>1346</v>
      </c>
    </row>
    <row r="7" spans="1:3" x14ac:dyDescent="0.25">
      <c r="A7" t="s">
        <v>1347</v>
      </c>
      <c r="B7" t="s">
        <v>1348</v>
      </c>
      <c r="C7" t="s">
        <v>1349</v>
      </c>
    </row>
    <row r="8" spans="1:3" x14ac:dyDescent="0.25">
      <c r="A8" t="s">
        <v>1350</v>
      </c>
      <c r="B8" t="s">
        <v>1351</v>
      </c>
      <c r="C8" t="s">
        <v>1352</v>
      </c>
    </row>
    <row r="9" spans="1:3" x14ac:dyDescent="0.25">
      <c r="A9" t="s">
        <v>1353</v>
      </c>
      <c r="B9" t="s">
        <v>1354</v>
      </c>
      <c r="C9" t="s">
        <v>1355</v>
      </c>
    </row>
    <row r="10" spans="1:3" x14ac:dyDescent="0.25">
      <c r="A10" t="s">
        <v>1356</v>
      </c>
      <c r="B10" t="s">
        <v>1357</v>
      </c>
      <c r="C10" t="s">
        <v>1358</v>
      </c>
    </row>
    <row r="11" spans="1:3" x14ac:dyDescent="0.25">
      <c r="A11" t="s">
        <v>1359</v>
      </c>
      <c r="B11" t="s">
        <v>1360</v>
      </c>
      <c r="C11" t="s">
        <v>1361</v>
      </c>
    </row>
    <row r="12" spans="1:3" x14ac:dyDescent="0.25">
      <c r="A12" t="s">
        <v>1362</v>
      </c>
      <c r="B12" t="s">
        <v>1363</v>
      </c>
      <c r="C12" t="s">
        <v>1364</v>
      </c>
    </row>
    <row r="13" spans="1:3" x14ac:dyDescent="0.25">
      <c r="A13" t="s">
        <v>1365</v>
      </c>
      <c r="B13" t="s">
        <v>1366</v>
      </c>
      <c r="C13" t="s">
        <v>1367</v>
      </c>
    </row>
    <row r="14" spans="1:3" x14ac:dyDescent="0.25">
      <c r="A14" t="s">
        <v>1368</v>
      </c>
      <c r="B14" t="s">
        <v>1369</v>
      </c>
      <c r="C14" t="s">
        <v>1370</v>
      </c>
    </row>
    <row r="15" spans="1:3" x14ac:dyDescent="0.25">
      <c r="A15" t="s">
        <v>1371</v>
      </c>
      <c r="B15" t="s">
        <v>1372</v>
      </c>
      <c r="C15" t="s">
        <v>1373</v>
      </c>
    </row>
    <row r="16" spans="1:3" x14ac:dyDescent="0.25">
      <c r="A16" t="s">
        <v>1374</v>
      </c>
      <c r="B16" t="s">
        <v>1375</v>
      </c>
      <c r="C16" t="s">
        <v>1376</v>
      </c>
    </row>
    <row r="17" spans="1:3" x14ac:dyDescent="0.25">
      <c r="A17" t="s">
        <v>1377</v>
      </c>
      <c r="B17" t="s">
        <v>1378</v>
      </c>
      <c r="C17" t="s">
        <v>1379</v>
      </c>
    </row>
    <row r="18" spans="1:3" x14ac:dyDescent="0.25">
      <c r="A18" t="s">
        <v>1380</v>
      </c>
      <c r="B18" t="s">
        <v>1381</v>
      </c>
      <c r="C18" t="s">
        <v>1382</v>
      </c>
    </row>
    <row r="19" spans="1:3" x14ac:dyDescent="0.25">
      <c r="A19" t="s">
        <v>1383</v>
      </c>
      <c r="B19" t="s">
        <v>1384</v>
      </c>
      <c r="C19" t="s">
        <v>1385</v>
      </c>
    </row>
    <row r="20" spans="1:3" x14ac:dyDescent="0.25">
      <c r="A20" t="s">
        <v>1386</v>
      </c>
      <c r="B20" t="s">
        <v>1387</v>
      </c>
      <c r="C20" t="s">
        <v>1388</v>
      </c>
    </row>
    <row r="21" spans="1:3" x14ac:dyDescent="0.25">
      <c r="A21" t="s">
        <v>1389</v>
      </c>
      <c r="B21" t="s">
        <v>1390</v>
      </c>
      <c r="C21" t="s">
        <v>1391</v>
      </c>
    </row>
    <row r="22" spans="1:3" x14ac:dyDescent="0.25">
      <c r="A22" t="s">
        <v>1392</v>
      </c>
      <c r="B22" t="s">
        <v>1393</v>
      </c>
      <c r="C22" t="s">
        <v>1394</v>
      </c>
    </row>
    <row r="23" spans="1:3" x14ac:dyDescent="0.25">
      <c r="A23" t="s">
        <v>1395</v>
      </c>
      <c r="B23" t="s">
        <v>1396</v>
      </c>
      <c r="C23" t="s">
        <v>1397</v>
      </c>
    </row>
    <row r="24" spans="1:3" x14ac:dyDescent="0.25">
      <c r="A24" t="s">
        <v>1398</v>
      </c>
      <c r="B24" t="s">
        <v>1399</v>
      </c>
      <c r="C24" t="s">
        <v>1400</v>
      </c>
    </row>
    <row r="25" spans="1:3" x14ac:dyDescent="0.25">
      <c r="A25" t="s">
        <v>1401</v>
      </c>
      <c r="B25" t="s">
        <v>1402</v>
      </c>
      <c r="C25" t="s">
        <v>1403</v>
      </c>
    </row>
    <row r="26" spans="1:3" x14ac:dyDescent="0.25">
      <c r="A26" t="s">
        <v>1404</v>
      </c>
      <c r="B26" t="s">
        <v>1405</v>
      </c>
      <c r="C26" t="s">
        <v>1406</v>
      </c>
    </row>
    <row r="27" spans="1:3" x14ac:dyDescent="0.25">
      <c r="A27" t="s">
        <v>1407</v>
      </c>
      <c r="B27" t="s">
        <v>1408</v>
      </c>
      <c r="C27" t="s">
        <v>1409</v>
      </c>
    </row>
    <row r="28" spans="1:3" x14ac:dyDescent="0.25">
      <c r="A28" t="s">
        <v>1410</v>
      </c>
      <c r="B28" t="s">
        <v>1411</v>
      </c>
      <c r="C28" t="s">
        <v>1412</v>
      </c>
    </row>
    <row r="29" spans="1:3" x14ac:dyDescent="0.25">
      <c r="A29" t="s">
        <v>1413</v>
      </c>
      <c r="B29" t="s">
        <v>1414</v>
      </c>
      <c r="C29" t="s">
        <v>1415</v>
      </c>
    </row>
    <row r="30" spans="1:3" x14ac:dyDescent="0.25">
      <c r="A30" t="s">
        <v>1416</v>
      </c>
      <c r="B30" t="s">
        <v>1417</v>
      </c>
      <c r="C30" t="s">
        <v>1418</v>
      </c>
    </row>
    <row r="31" spans="1:3" x14ac:dyDescent="0.25">
      <c r="A31" t="s">
        <v>1419</v>
      </c>
      <c r="B31" t="s">
        <v>1420</v>
      </c>
      <c r="C31" t="s">
        <v>1421</v>
      </c>
    </row>
    <row r="32" spans="1:3" x14ac:dyDescent="0.25">
      <c r="A32" t="s">
        <v>1422</v>
      </c>
      <c r="B32" t="s">
        <v>1423</v>
      </c>
      <c r="C32" t="s">
        <v>1424</v>
      </c>
    </row>
    <row r="33" spans="1:3" x14ac:dyDescent="0.25">
      <c r="A33" t="s">
        <v>1425</v>
      </c>
      <c r="B33" t="s">
        <v>1426</v>
      </c>
      <c r="C33" t="s">
        <v>1427</v>
      </c>
    </row>
    <row r="34" spans="1:3" x14ac:dyDescent="0.25">
      <c r="A34" t="s">
        <v>1428</v>
      </c>
      <c r="B34" t="s">
        <v>1429</v>
      </c>
      <c r="C34" t="s">
        <v>1430</v>
      </c>
    </row>
    <row r="35" spans="1:3" x14ac:dyDescent="0.25">
      <c r="A35" t="s">
        <v>1431</v>
      </c>
      <c r="B35" t="s">
        <v>1432</v>
      </c>
      <c r="C35" t="s">
        <v>1433</v>
      </c>
    </row>
    <row r="36" spans="1:3" x14ac:dyDescent="0.25">
      <c r="A36" t="s">
        <v>1434</v>
      </c>
      <c r="B36" t="s">
        <v>1435</v>
      </c>
      <c r="C36" t="s">
        <v>1436</v>
      </c>
    </row>
    <row r="37" spans="1:3" x14ac:dyDescent="0.25">
      <c r="A37" t="s">
        <v>1437</v>
      </c>
      <c r="B37" t="s">
        <v>1438</v>
      </c>
      <c r="C37" t="s">
        <v>1439</v>
      </c>
    </row>
    <row r="38" spans="1:3" x14ac:dyDescent="0.25">
      <c r="A38" t="s">
        <v>1440</v>
      </c>
      <c r="B38" t="s">
        <v>1441</v>
      </c>
      <c r="C38" t="s">
        <v>1442</v>
      </c>
    </row>
    <row r="39" spans="1:3" x14ac:dyDescent="0.25">
      <c r="A39" t="s">
        <v>1443</v>
      </c>
      <c r="B39" t="s">
        <v>1444</v>
      </c>
      <c r="C39" t="s">
        <v>1445</v>
      </c>
    </row>
    <row r="40" spans="1:3" x14ac:dyDescent="0.25">
      <c r="A40" t="s">
        <v>1446</v>
      </c>
      <c r="B40" t="s">
        <v>1447</v>
      </c>
      <c r="C40" t="s">
        <v>1448</v>
      </c>
    </row>
    <row r="41" spans="1:3" x14ac:dyDescent="0.25">
      <c r="A41" t="s">
        <v>1449</v>
      </c>
      <c r="B41" t="s">
        <v>1450</v>
      </c>
      <c r="C41" t="s">
        <v>1451</v>
      </c>
    </row>
    <row r="42" spans="1:3" x14ac:dyDescent="0.25">
      <c r="A42" t="s">
        <v>1452</v>
      </c>
      <c r="B42" t="s">
        <v>1453</v>
      </c>
      <c r="C42" t="s">
        <v>1454</v>
      </c>
    </row>
    <row r="43" spans="1:3" x14ac:dyDescent="0.25">
      <c r="A43" t="s">
        <v>1455</v>
      </c>
      <c r="B43" t="s">
        <v>1456</v>
      </c>
      <c r="C43" t="s">
        <v>1457</v>
      </c>
    </row>
    <row r="44" spans="1:3" x14ac:dyDescent="0.25">
      <c r="A44" t="s">
        <v>1458</v>
      </c>
      <c r="B44" t="s">
        <v>1459</v>
      </c>
      <c r="C44" t="s">
        <v>1460</v>
      </c>
    </row>
    <row r="45" spans="1:3" x14ac:dyDescent="0.25">
      <c r="A45" t="s">
        <v>1461</v>
      </c>
      <c r="B45" t="s">
        <v>1462</v>
      </c>
      <c r="C45" t="s">
        <v>1463</v>
      </c>
    </row>
    <row r="46" spans="1:3" x14ac:dyDescent="0.25">
      <c r="A46" t="s">
        <v>1464</v>
      </c>
      <c r="B46" t="s">
        <v>1465</v>
      </c>
      <c r="C46" t="s">
        <v>1466</v>
      </c>
    </row>
    <row r="47" spans="1:3" x14ac:dyDescent="0.25">
      <c r="A47" t="s">
        <v>1467</v>
      </c>
      <c r="B47" t="s">
        <v>1468</v>
      </c>
      <c r="C47" t="s">
        <v>1469</v>
      </c>
    </row>
    <row r="48" spans="1:3" x14ac:dyDescent="0.25">
      <c r="A48" t="s">
        <v>1470</v>
      </c>
      <c r="B48" t="s">
        <v>1471</v>
      </c>
      <c r="C48" t="s">
        <v>1472</v>
      </c>
    </row>
    <row r="49" spans="1:3" x14ac:dyDescent="0.25">
      <c r="A49" t="s">
        <v>1473</v>
      </c>
      <c r="B49" t="s">
        <v>1474</v>
      </c>
      <c r="C49" t="s">
        <v>1475</v>
      </c>
    </row>
    <row r="50" spans="1:3" x14ac:dyDescent="0.25">
      <c r="A50" t="s">
        <v>1476</v>
      </c>
      <c r="B50" t="s">
        <v>1477</v>
      </c>
      <c r="C50" t="s">
        <v>1478</v>
      </c>
    </row>
    <row r="51" spans="1:3" x14ac:dyDescent="0.25">
      <c r="A51" t="s">
        <v>1479</v>
      </c>
      <c r="B51" t="s">
        <v>1480</v>
      </c>
      <c r="C51" t="s">
        <v>1481</v>
      </c>
    </row>
    <row r="52" spans="1:3" x14ac:dyDescent="0.25">
      <c r="A52" t="s">
        <v>1482</v>
      </c>
      <c r="B52" t="s">
        <v>1483</v>
      </c>
      <c r="C52" t="s">
        <v>1484</v>
      </c>
    </row>
    <row r="53" spans="1:3" x14ac:dyDescent="0.25">
      <c r="A53" t="s">
        <v>1485</v>
      </c>
      <c r="B53" t="s">
        <v>15501</v>
      </c>
      <c r="C53" t="s">
        <v>1486</v>
      </c>
    </row>
    <row r="54" spans="1:3" x14ac:dyDescent="0.25">
      <c r="A54" t="s">
        <v>1487</v>
      </c>
      <c r="B54" t="s">
        <v>1488</v>
      </c>
      <c r="C54" t="s">
        <v>1489</v>
      </c>
    </row>
    <row r="55" spans="1:3" x14ac:dyDescent="0.25">
      <c r="A55" t="s">
        <v>1490</v>
      </c>
      <c r="B55" t="s">
        <v>1491</v>
      </c>
      <c r="C55" t="s">
        <v>1492</v>
      </c>
    </row>
    <row r="56" spans="1:3" x14ac:dyDescent="0.25">
      <c r="A56" t="s">
        <v>1493</v>
      </c>
      <c r="B56" t="s">
        <v>1494</v>
      </c>
      <c r="C56" t="s">
        <v>1495</v>
      </c>
    </row>
    <row r="57" spans="1:3" x14ac:dyDescent="0.25">
      <c r="A57" t="s">
        <v>1496</v>
      </c>
      <c r="B57" t="s">
        <v>1497</v>
      </c>
      <c r="C57" t="s">
        <v>1498</v>
      </c>
    </row>
    <row r="58" spans="1:3" x14ac:dyDescent="0.25">
      <c r="A58" t="s">
        <v>1499</v>
      </c>
      <c r="B58" t="s">
        <v>1500</v>
      </c>
      <c r="C58" t="s">
        <v>1501</v>
      </c>
    </row>
    <row r="59" spans="1:3" x14ac:dyDescent="0.25">
      <c r="A59" t="s">
        <v>1502</v>
      </c>
      <c r="B59" t="s">
        <v>1503</v>
      </c>
      <c r="C59" t="s">
        <v>1504</v>
      </c>
    </row>
    <row r="60" spans="1:3" x14ac:dyDescent="0.25">
      <c r="A60" t="s">
        <v>1505</v>
      </c>
      <c r="B60" t="s">
        <v>1506</v>
      </c>
      <c r="C60" t="s">
        <v>1507</v>
      </c>
    </row>
    <row r="61" spans="1:3" x14ac:dyDescent="0.25">
      <c r="A61" t="s">
        <v>1508</v>
      </c>
      <c r="B61" t="s">
        <v>1509</v>
      </c>
      <c r="C61" t="s">
        <v>1510</v>
      </c>
    </row>
    <row r="62" spans="1:3" x14ac:dyDescent="0.25">
      <c r="A62" t="s">
        <v>1511</v>
      </c>
      <c r="B62" t="s">
        <v>1512</v>
      </c>
      <c r="C62" t="s">
        <v>1513</v>
      </c>
    </row>
    <row r="63" spans="1:3" x14ac:dyDescent="0.25">
      <c r="A63" t="s">
        <v>1514</v>
      </c>
      <c r="B63" t="s">
        <v>1515</v>
      </c>
      <c r="C63" t="s">
        <v>1516</v>
      </c>
    </row>
    <row r="64" spans="1:3" x14ac:dyDescent="0.25">
      <c r="A64" t="s">
        <v>1517</v>
      </c>
      <c r="B64" t="s">
        <v>1518</v>
      </c>
      <c r="C64" t="s">
        <v>1519</v>
      </c>
    </row>
    <row r="65" spans="1:3" x14ac:dyDescent="0.25">
      <c r="A65" t="s">
        <v>1520</v>
      </c>
      <c r="B65" t="s">
        <v>1521</v>
      </c>
      <c r="C65" t="s">
        <v>1522</v>
      </c>
    </row>
    <row r="66" spans="1:3" x14ac:dyDescent="0.25">
      <c r="A66" t="s">
        <v>1523</v>
      </c>
      <c r="B66" t="s">
        <v>1524</v>
      </c>
      <c r="C66" t="s">
        <v>1525</v>
      </c>
    </row>
    <row r="67" spans="1:3" x14ac:dyDescent="0.25">
      <c r="A67" t="s">
        <v>1526</v>
      </c>
      <c r="B67" t="s">
        <v>1527</v>
      </c>
      <c r="C67" t="s">
        <v>1528</v>
      </c>
    </row>
    <row r="68" spans="1:3" x14ac:dyDescent="0.25">
      <c r="A68" t="s">
        <v>1529</v>
      </c>
      <c r="B68" t="s">
        <v>1530</v>
      </c>
      <c r="C68" t="s">
        <v>1531</v>
      </c>
    </row>
    <row r="69" spans="1:3" x14ac:dyDescent="0.25">
      <c r="A69" t="s">
        <v>1532</v>
      </c>
      <c r="B69" t="s">
        <v>1533</v>
      </c>
      <c r="C69" t="s">
        <v>1534</v>
      </c>
    </row>
    <row r="70" spans="1:3" x14ac:dyDescent="0.25">
      <c r="A70" t="s">
        <v>1535</v>
      </c>
      <c r="B70" t="s">
        <v>1536</v>
      </c>
      <c r="C70" t="s">
        <v>1537</v>
      </c>
    </row>
    <row r="71" spans="1:3" x14ac:dyDescent="0.25">
      <c r="A71" t="s">
        <v>1538</v>
      </c>
      <c r="B71" t="s">
        <v>1539</v>
      </c>
      <c r="C71" t="s">
        <v>1540</v>
      </c>
    </row>
    <row r="72" spans="1:3" x14ac:dyDescent="0.25">
      <c r="A72" t="s">
        <v>1541</v>
      </c>
      <c r="B72" t="s">
        <v>1542</v>
      </c>
      <c r="C72" t="s">
        <v>1543</v>
      </c>
    </row>
    <row r="73" spans="1:3" x14ac:dyDescent="0.25">
      <c r="A73" t="s">
        <v>1544</v>
      </c>
      <c r="B73" t="s">
        <v>1545</v>
      </c>
      <c r="C73" t="s">
        <v>1546</v>
      </c>
    </row>
    <row r="74" spans="1:3" x14ac:dyDescent="0.25">
      <c r="A74" t="s">
        <v>1547</v>
      </c>
      <c r="B74" t="s">
        <v>1548</v>
      </c>
      <c r="C74" t="s">
        <v>1549</v>
      </c>
    </row>
    <row r="75" spans="1:3" x14ac:dyDescent="0.25">
      <c r="A75" t="s">
        <v>1550</v>
      </c>
      <c r="B75" t="s">
        <v>1551</v>
      </c>
      <c r="C75" t="s">
        <v>1552</v>
      </c>
    </row>
    <row r="76" spans="1:3" x14ac:dyDescent="0.25">
      <c r="A76" t="s">
        <v>1553</v>
      </c>
      <c r="B76" t="s">
        <v>1554</v>
      </c>
      <c r="C76" t="s">
        <v>1555</v>
      </c>
    </row>
    <row r="77" spans="1:3" x14ac:dyDescent="0.25">
      <c r="A77" t="s">
        <v>1556</v>
      </c>
      <c r="B77" t="s">
        <v>1557</v>
      </c>
      <c r="C77" t="s">
        <v>1558</v>
      </c>
    </row>
    <row r="78" spans="1:3" x14ac:dyDescent="0.25">
      <c r="A78" t="s">
        <v>1559</v>
      </c>
      <c r="B78" t="s">
        <v>1560</v>
      </c>
      <c r="C78" t="s">
        <v>1561</v>
      </c>
    </row>
    <row r="79" spans="1:3" x14ac:dyDescent="0.25">
      <c r="A79" t="s">
        <v>1562</v>
      </c>
      <c r="B79" t="s">
        <v>1563</v>
      </c>
      <c r="C79" t="s">
        <v>1564</v>
      </c>
    </row>
    <row r="80" spans="1:3" x14ac:dyDescent="0.25">
      <c r="A80" t="s">
        <v>1565</v>
      </c>
      <c r="B80" t="s">
        <v>1566</v>
      </c>
      <c r="C80" t="s">
        <v>1567</v>
      </c>
    </row>
    <row r="81" spans="1:3" x14ac:dyDescent="0.25">
      <c r="A81" t="s">
        <v>1568</v>
      </c>
      <c r="B81" t="s">
        <v>1569</v>
      </c>
      <c r="C81" t="s">
        <v>1570</v>
      </c>
    </row>
    <row r="82" spans="1:3" x14ac:dyDescent="0.25">
      <c r="A82" t="s">
        <v>1571</v>
      </c>
      <c r="B82" t="s">
        <v>1572</v>
      </c>
      <c r="C82" t="s">
        <v>1573</v>
      </c>
    </row>
    <row r="83" spans="1:3" x14ac:dyDescent="0.25">
      <c r="A83" s="1" t="s">
        <v>1574</v>
      </c>
      <c r="B83" t="s">
        <v>1575</v>
      </c>
      <c r="C83" t="s">
        <v>1576</v>
      </c>
    </row>
    <row r="84" spans="1:3" x14ac:dyDescent="0.25">
      <c r="A84" t="s">
        <v>1577</v>
      </c>
      <c r="B84" t="s">
        <v>1578</v>
      </c>
      <c r="C84" t="s">
        <v>1579</v>
      </c>
    </row>
    <row r="85" spans="1:3" x14ac:dyDescent="0.25">
      <c r="A85" t="s">
        <v>1580</v>
      </c>
      <c r="B85" t="s">
        <v>1581</v>
      </c>
      <c r="C85" t="s">
        <v>1582</v>
      </c>
    </row>
    <row r="86" spans="1:3" x14ac:dyDescent="0.25">
      <c r="A86" t="s">
        <v>1583</v>
      </c>
      <c r="B86" t="s">
        <v>1584</v>
      </c>
      <c r="C86" t="s">
        <v>1585</v>
      </c>
    </row>
    <row r="87" spans="1:3" x14ac:dyDescent="0.25">
      <c r="A87" t="s">
        <v>1586</v>
      </c>
      <c r="B87" t="s">
        <v>1587</v>
      </c>
      <c r="C87" t="s">
        <v>1588</v>
      </c>
    </row>
    <row r="88" spans="1:3" x14ac:dyDescent="0.25">
      <c r="A88" t="s">
        <v>1589</v>
      </c>
      <c r="B88" t="s">
        <v>1590</v>
      </c>
      <c r="C88" t="s">
        <v>1591</v>
      </c>
    </row>
    <row r="89" spans="1:3" x14ac:dyDescent="0.25">
      <c r="A89" t="s">
        <v>1592</v>
      </c>
      <c r="B89" t="s">
        <v>1593</v>
      </c>
      <c r="C89" t="s">
        <v>1594</v>
      </c>
    </row>
    <row r="90" spans="1:3" x14ac:dyDescent="0.25">
      <c r="A90" t="s">
        <v>1595</v>
      </c>
      <c r="B90" t="s">
        <v>1596</v>
      </c>
      <c r="C90" t="s">
        <v>1597</v>
      </c>
    </row>
    <row r="91" spans="1:3" x14ac:dyDescent="0.25">
      <c r="A91" t="s">
        <v>1598</v>
      </c>
      <c r="B91" t="s">
        <v>1599</v>
      </c>
      <c r="C91" t="s">
        <v>1600</v>
      </c>
    </row>
    <row r="92" spans="1:3" x14ac:dyDescent="0.25">
      <c r="A92" t="s">
        <v>1601</v>
      </c>
      <c r="B92" t="s">
        <v>1602</v>
      </c>
      <c r="C92" t="s">
        <v>1603</v>
      </c>
    </row>
    <row r="93" spans="1:3" x14ac:dyDescent="0.25">
      <c r="A93" t="s">
        <v>1604</v>
      </c>
      <c r="B93" t="s">
        <v>1605</v>
      </c>
      <c r="C93" t="s">
        <v>1606</v>
      </c>
    </row>
    <row r="94" spans="1:3" x14ac:dyDescent="0.25">
      <c r="A94" t="s">
        <v>1607</v>
      </c>
      <c r="B94" t="s">
        <v>1608</v>
      </c>
      <c r="C94" t="s">
        <v>1609</v>
      </c>
    </row>
    <row r="95" spans="1:3" x14ac:dyDescent="0.25">
      <c r="A95" t="s">
        <v>1610</v>
      </c>
      <c r="B95" t="s">
        <v>1611</v>
      </c>
      <c r="C95" t="s">
        <v>1612</v>
      </c>
    </row>
    <row r="96" spans="1:3" x14ac:dyDescent="0.25">
      <c r="A96" t="s">
        <v>1613</v>
      </c>
      <c r="B96" t="s">
        <v>1614</v>
      </c>
      <c r="C96" t="s">
        <v>1615</v>
      </c>
    </row>
    <row r="97" spans="1:3" x14ac:dyDescent="0.25">
      <c r="A97" t="s">
        <v>1616</v>
      </c>
      <c r="B97" t="s">
        <v>1617</v>
      </c>
      <c r="C97" t="s">
        <v>1618</v>
      </c>
    </row>
    <row r="98" spans="1:3" x14ac:dyDescent="0.25">
      <c r="A98" t="s">
        <v>1619</v>
      </c>
      <c r="B98" t="s">
        <v>1620</v>
      </c>
      <c r="C98" t="s">
        <v>1621</v>
      </c>
    </row>
    <row r="99" spans="1:3" x14ac:dyDescent="0.25">
      <c r="A99" t="s">
        <v>1622</v>
      </c>
      <c r="B99" t="s">
        <v>1623</v>
      </c>
      <c r="C99" t="s">
        <v>1624</v>
      </c>
    </row>
    <row r="100" spans="1:3" x14ac:dyDescent="0.25">
      <c r="A100" t="s">
        <v>1625</v>
      </c>
      <c r="B100" t="s">
        <v>1626</v>
      </c>
      <c r="C100" t="s">
        <v>1627</v>
      </c>
    </row>
    <row r="101" spans="1:3" x14ac:dyDescent="0.25">
      <c r="A101" t="s">
        <v>1628</v>
      </c>
      <c r="B101" t="s">
        <v>1629</v>
      </c>
      <c r="C101" t="s">
        <v>1630</v>
      </c>
    </row>
    <row r="102" spans="1:3" x14ac:dyDescent="0.25">
      <c r="A102" t="s">
        <v>1631</v>
      </c>
      <c r="B102" t="s">
        <v>1632</v>
      </c>
      <c r="C102" t="s">
        <v>1633</v>
      </c>
    </row>
    <row r="103" spans="1:3" x14ac:dyDescent="0.25">
      <c r="A103" t="s">
        <v>1634</v>
      </c>
      <c r="B103" t="s">
        <v>1635</v>
      </c>
      <c r="C103" t="s">
        <v>1636</v>
      </c>
    </row>
    <row r="104" spans="1:3" x14ac:dyDescent="0.25">
      <c r="A104" t="s">
        <v>1637</v>
      </c>
      <c r="B104" t="s">
        <v>1638</v>
      </c>
      <c r="C104" t="s">
        <v>1639</v>
      </c>
    </row>
    <row r="105" spans="1:3" x14ac:dyDescent="0.25">
      <c r="A105" t="s">
        <v>1640</v>
      </c>
      <c r="B105" t="s">
        <v>1641</v>
      </c>
      <c r="C105" t="s">
        <v>1642</v>
      </c>
    </row>
    <row r="106" spans="1:3" x14ac:dyDescent="0.25">
      <c r="A106" t="s">
        <v>1643</v>
      </c>
      <c r="B106" t="s">
        <v>1644</v>
      </c>
      <c r="C106" t="s">
        <v>1645</v>
      </c>
    </row>
    <row r="107" spans="1:3" x14ac:dyDescent="0.25">
      <c r="A107" t="s">
        <v>1646</v>
      </c>
      <c r="B107" t="s">
        <v>1647</v>
      </c>
      <c r="C107" t="s">
        <v>1648</v>
      </c>
    </row>
    <row r="108" spans="1:3" x14ac:dyDescent="0.25">
      <c r="A108" t="s">
        <v>1649</v>
      </c>
      <c r="B108" t="s">
        <v>1650</v>
      </c>
      <c r="C108" t="s">
        <v>1651</v>
      </c>
    </row>
    <row r="109" spans="1:3" x14ac:dyDescent="0.25">
      <c r="A109" t="s">
        <v>1652</v>
      </c>
      <c r="B109" t="s">
        <v>1653</v>
      </c>
      <c r="C109" t="s">
        <v>1654</v>
      </c>
    </row>
    <row r="110" spans="1:3" x14ac:dyDescent="0.25">
      <c r="A110" t="s">
        <v>1655</v>
      </c>
      <c r="B110" t="s">
        <v>1656</v>
      </c>
      <c r="C110" t="s">
        <v>1657</v>
      </c>
    </row>
    <row r="111" spans="1:3" x14ac:dyDescent="0.25">
      <c r="A111" t="s">
        <v>1658</v>
      </c>
      <c r="B111" t="s">
        <v>1659</v>
      </c>
      <c r="C111" t="s">
        <v>1660</v>
      </c>
    </row>
    <row r="112" spans="1:3" x14ac:dyDescent="0.25">
      <c r="A112" t="s">
        <v>1661</v>
      </c>
      <c r="B112" t="s">
        <v>1662</v>
      </c>
      <c r="C112" t="s">
        <v>1663</v>
      </c>
    </row>
    <row r="113" spans="1:3" x14ac:dyDescent="0.25">
      <c r="A113" t="s">
        <v>1664</v>
      </c>
      <c r="B113" t="s">
        <v>1665</v>
      </c>
      <c r="C113" t="s">
        <v>1666</v>
      </c>
    </row>
    <row r="114" spans="1:3" x14ac:dyDescent="0.25">
      <c r="A114" t="s">
        <v>1667</v>
      </c>
      <c r="B114" t="s">
        <v>1668</v>
      </c>
      <c r="C114" t="s">
        <v>1669</v>
      </c>
    </row>
    <row r="115" spans="1:3" x14ac:dyDescent="0.25">
      <c r="A115" t="s">
        <v>1670</v>
      </c>
      <c r="B115" t="s">
        <v>1671</v>
      </c>
      <c r="C115" t="s">
        <v>1672</v>
      </c>
    </row>
    <row r="116" spans="1:3" x14ac:dyDescent="0.25">
      <c r="A116" t="s">
        <v>1673</v>
      </c>
      <c r="B116" t="s">
        <v>1674</v>
      </c>
      <c r="C116" t="s">
        <v>1675</v>
      </c>
    </row>
    <row r="117" spans="1:3" x14ac:dyDescent="0.25">
      <c r="A117" t="s">
        <v>1676</v>
      </c>
      <c r="B117" t="s">
        <v>1677</v>
      </c>
      <c r="C117" t="s">
        <v>1678</v>
      </c>
    </row>
    <row r="118" spans="1:3" x14ac:dyDescent="0.25">
      <c r="A118" t="s">
        <v>1679</v>
      </c>
      <c r="B118" t="s">
        <v>1680</v>
      </c>
      <c r="C118" t="s">
        <v>1681</v>
      </c>
    </row>
    <row r="119" spans="1:3" x14ac:dyDescent="0.25">
      <c r="A119" t="s">
        <v>1682</v>
      </c>
      <c r="B119" t="s">
        <v>1683</v>
      </c>
      <c r="C119" t="s">
        <v>1684</v>
      </c>
    </row>
    <row r="120" spans="1:3" x14ac:dyDescent="0.25">
      <c r="A120" t="s">
        <v>1685</v>
      </c>
      <c r="B120" t="s">
        <v>1686</v>
      </c>
      <c r="C120" t="s">
        <v>1687</v>
      </c>
    </row>
    <row r="121" spans="1:3" x14ac:dyDescent="0.25">
      <c r="A121" t="s">
        <v>1688</v>
      </c>
      <c r="B121" t="s">
        <v>1689</v>
      </c>
      <c r="C121" t="s">
        <v>1690</v>
      </c>
    </row>
    <row r="122" spans="1:3" x14ac:dyDescent="0.25">
      <c r="A122" t="s">
        <v>1691</v>
      </c>
      <c r="B122" t="s">
        <v>1692</v>
      </c>
      <c r="C122" t="s">
        <v>1693</v>
      </c>
    </row>
    <row r="123" spans="1:3" x14ac:dyDescent="0.25">
      <c r="A123" t="s">
        <v>1694</v>
      </c>
      <c r="B123" t="s">
        <v>1695</v>
      </c>
      <c r="C123" t="s">
        <v>1696</v>
      </c>
    </row>
    <row r="124" spans="1:3" x14ac:dyDescent="0.25">
      <c r="A124" t="s">
        <v>1697</v>
      </c>
      <c r="B124" t="s">
        <v>1698</v>
      </c>
      <c r="C124" t="s">
        <v>1699</v>
      </c>
    </row>
    <row r="125" spans="1:3" x14ac:dyDescent="0.25">
      <c r="A125" t="s">
        <v>1700</v>
      </c>
      <c r="B125" t="s">
        <v>1701</v>
      </c>
      <c r="C125" t="s">
        <v>1702</v>
      </c>
    </row>
    <row r="126" spans="1:3" x14ac:dyDescent="0.25">
      <c r="A126" t="s">
        <v>1703</v>
      </c>
      <c r="B126" t="s">
        <v>1704</v>
      </c>
      <c r="C126" t="s">
        <v>1705</v>
      </c>
    </row>
    <row r="127" spans="1:3" x14ac:dyDescent="0.25">
      <c r="A127" t="s">
        <v>1706</v>
      </c>
      <c r="B127" t="s">
        <v>1707</v>
      </c>
      <c r="C127" t="s">
        <v>1708</v>
      </c>
    </row>
    <row r="128" spans="1:3" x14ac:dyDescent="0.25">
      <c r="A128" t="s">
        <v>1709</v>
      </c>
      <c r="B128" t="s">
        <v>1710</v>
      </c>
      <c r="C128" t="s">
        <v>1711</v>
      </c>
    </row>
    <row r="129" spans="1:3" x14ac:dyDescent="0.25">
      <c r="A129" t="s">
        <v>1712</v>
      </c>
      <c r="B129" t="s">
        <v>1713</v>
      </c>
      <c r="C129" t="s">
        <v>1714</v>
      </c>
    </row>
    <row r="130" spans="1:3" x14ac:dyDescent="0.25">
      <c r="A130" t="s">
        <v>1715</v>
      </c>
      <c r="B130" t="s">
        <v>1716</v>
      </c>
      <c r="C130" t="s">
        <v>1717</v>
      </c>
    </row>
    <row r="131" spans="1:3" x14ac:dyDescent="0.25">
      <c r="A131" t="s">
        <v>1718</v>
      </c>
      <c r="B131" t="s">
        <v>1719</v>
      </c>
      <c r="C131" t="s">
        <v>1720</v>
      </c>
    </row>
    <row r="132" spans="1:3" x14ac:dyDescent="0.25">
      <c r="A132" t="s">
        <v>1721</v>
      </c>
      <c r="B132" t="s">
        <v>1722</v>
      </c>
      <c r="C132" t="s">
        <v>1723</v>
      </c>
    </row>
    <row r="133" spans="1:3" x14ac:dyDescent="0.25">
      <c r="A133" t="s">
        <v>1724</v>
      </c>
      <c r="B133" t="s">
        <v>1725</v>
      </c>
      <c r="C133" t="s">
        <v>1726</v>
      </c>
    </row>
    <row r="134" spans="1:3" x14ac:dyDescent="0.25">
      <c r="A134" t="s">
        <v>1727</v>
      </c>
      <c r="B134" t="s">
        <v>1728</v>
      </c>
      <c r="C134" t="s">
        <v>1729</v>
      </c>
    </row>
    <row r="135" spans="1:3" x14ac:dyDescent="0.25">
      <c r="A135" t="s">
        <v>1730</v>
      </c>
      <c r="B135" t="s">
        <v>1731</v>
      </c>
      <c r="C135" t="s">
        <v>1732</v>
      </c>
    </row>
    <row r="136" spans="1:3" x14ac:dyDescent="0.25">
      <c r="A136" t="s">
        <v>1733</v>
      </c>
      <c r="B136" t="s">
        <v>1734</v>
      </c>
      <c r="C136" t="s">
        <v>1735</v>
      </c>
    </row>
    <row r="137" spans="1:3" x14ac:dyDescent="0.25">
      <c r="A137" t="s">
        <v>1736</v>
      </c>
      <c r="B137" t="s">
        <v>1737</v>
      </c>
      <c r="C137" t="s">
        <v>1738</v>
      </c>
    </row>
    <row r="138" spans="1:3" x14ac:dyDescent="0.25">
      <c r="A138" t="s">
        <v>1739</v>
      </c>
      <c r="B138" t="s">
        <v>1740</v>
      </c>
      <c r="C138" t="s">
        <v>1741</v>
      </c>
    </row>
    <row r="139" spans="1:3" x14ac:dyDescent="0.25">
      <c r="A139" t="s">
        <v>1742</v>
      </c>
      <c r="B139" t="s">
        <v>1743</v>
      </c>
      <c r="C139" t="s">
        <v>1744</v>
      </c>
    </row>
    <row r="140" spans="1:3" x14ac:dyDescent="0.25">
      <c r="A140" t="s">
        <v>1745</v>
      </c>
      <c r="B140" t="s">
        <v>1746</v>
      </c>
      <c r="C140" t="s">
        <v>1747</v>
      </c>
    </row>
    <row r="141" spans="1:3" x14ac:dyDescent="0.25">
      <c r="A141" t="s">
        <v>1748</v>
      </c>
      <c r="B141" t="s">
        <v>1749</v>
      </c>
      <c r="C141" t="s">
        <v>1750</v>
      </c>
    </row>
    <row r="142" spans="1:3" x14ac:dyDescent="0.25">
      <c r="A142" t="s">
        <v>1751</v>
      </c>
      <c r="B142" t="s">
        <v>1752</v>
      </c>
      <c r="C142" t="s">
        <v>1753</v>
      </c>
    </row>
    <row r="143" spans="1:3" x14ac:dyDescent="0.25">
      <c r="A143" t="s">
        <v>1754</v>
      </c>
      <c r="B143" t="s">
        <v>1755</v>
      </c>
      <c r="C143" t="s">
        <v>1756</v>
      </c>
    </row>
    <row r="144" spans="1:3" x14ac:dyDescent="0.25">
      <c r="A144" t="s">
        <v>1757</v>
      </c>
      <c r="B144" t="s">
        <v>1758</v>
      </c>
      <c r="C144" t="s">
        <v>1759</v>
      </c>
    </row>
    <row r="145" spans="1:3" x14ac:dyDescent="0.25">
      <c r="A145" t="s">
        <v>1760</v>
      </c>
      <c r="B145" t="s">
        <v>1761</v>
      </c>
      <c r="C145" t="s">
        <v>1762</v>
      </c>
    </row>
    <row r="146" spans="1:3" x14ac:dyDescent="0.25">
      <c r="A146" t="s">
        <v>1763</v>
      </c>
      <c r="B146" t="s">
        <v>1764</v>
      </c>
      <c r="C146" t="s">
        <v>1765</v>
      </c>
    </row>
    <row r="147" spans="1:3" x14ac:dyDescent="0.25">
      <c r="A147" t="s">
        <v>1766</v>
      </c>
      <c r="B147" t="s">
        <v>1767</v>
      </c>
      <c r="C147" t="s">
        <v>1768</v>
      </c>
    </row>
    <row r="148" spans="1:3" x14ac:dyDescent="0.25">
      <c r="A148" t="s">
        <v>1769</v>
      </c>
      <c r="B148" t="s">
        <v>1770</v>
      </c>
      <c r="C148" t="s">
        <v>1771</v>
      </c>
    </row>
    <row r="149" spans="1:3" x14ac:dyDescent="0.25">
      <c r="A149" t="s">
        <v>1772</v>
      </c>
      <c r="B149" t="s">
        <v>1773</v>
      </c>
      <c r="C149" t="s">
        <v>1774</v>
      </c>
    </row>
    <row r="150" spans="1:3" x14ac:dyDescent="0.25">
      <c r="A150" t="s">
        <v>1775</v>
      </c>
      <c r="B150" t="s">
        <v>1776</v>
      </c>
      <c r="C150" t="s">
        <v>1777</v>
      </c>
    </row>
    <row r="151" spans="1:3" x14ac:dyDescent="0.25">
      <c r="A151" t="s">
        <v>1778</v>
      </c>
      <c r="B151" t="s">
        <v>1779</v>
      </c>
      <c r="C151" t="s">
        <v>1780</v>
      </c>
    </row>
    <row r="152" spans="1:3" x14ac:dyDescent="0.25">
      <c r="A152" t="s">
        <v>1781</v>
      </c>
      <c r="B152" t="s">
        <v>1782</v>
      </c>
      <c r="C152" t="s">
        <v>1783</v>
      </c>
    </row>
    <row r="153" spans="1:3" x14ac:dyDescent="0.25">
      <c r="A153" t="s">
        <v>1784</v>
      </c>
      <c r="B153" t="s">
        <v>1785</v>
      </c>
      <c r="C153" t="s">
        <v>1786</v>
      </c>
    </row>
    <row r="154" spans="1:3" x14ac:dyDescent="0.25">
      <c r="A154" t="s">
        <v>1787</v>
      </c>
      <c r="B154" t="s">
        <v>1788</v>
      </c>
      <c r="C154" t="s">
        <v>1789</v>
      </c>
    </row>
    <row r="155" spans="1:3" x14ac:dyDescent="0.25">
      <c r="A155" t="s">
        <v>1790</v>
      </c>
      <c r="B155" t="s">
        <v>1791</v>
      </c>
      <c r="C155" t="s">
        <v>1792</v>
      </c>
    </row>
    <row r="156" spans="1:3" x14ac:dyDescent="0.25">
      <c r="A156" t="s">
        <v>1793</v>
      </c>
      <c r="B156" t="s">
        <v>1794</v>
      </c>
      <c r="C156" t="s">
        <v>1795</v>
      </c>
    </row>
    <row r="157" spans="1:3" x14ac:dyDescent="0.25">
      <c r="A157" t="s">
        <v>1796</v>
      </c>
      <c r="B157" t="s">
        <v>1797</v>
      </c>
      <c r="C157" t="s">
        <v>1798</v>
      </c>
    </row>
    <row r="158" spans="1:3" x14ac:dyDescent="0.25">
      <c r="A158" t="s">
        <v>1799</v>
      </c>
      <c r="B158" t="s">
        <v>1800</v>
      </c>
      <c r="C158" t="s">
        <v>1801</v>
      </c>
    </row>
    <row r="159" spans="1:3" x14ac:dyDescent="0.25">
      <c r="A159" t="s">
        <v>1802</v>
      </c>
      <c r="B159" t="s">
        <v>1803</v>
      </c>
      <c r="C159" t="s">
        <v>1804</v>
      </c>
    </row>
    <row r="160" spans="1:3" x14ac:dyDescent="0.25">
      <c r="A160" s="1" t="s">
        <v>1805</v>
      </c>
      <c r="B160" t="s">
        <v>1806</v>
      </c>
      <c r="C160" t="s">
        <v>1807</v>
      </c>
    </row>
    <row r="161" spans="1:3" x14ac:dyDescent="0.25">
      <c r="A161" t="s">
        <v>1808</v>
      </c>
      <c r="B161" t="s">
        <v>1809</v>
      </c>
      <c r="C161" t="s">
        <v>1810</v>
      </c>
    </row>
    <row r="162" spans="1:3" x14ac:dyDescent="0.25">
      <c r="A162" t="s">
        <v>1811</v>
      </c>
      <c r="B162" t="s">
        <v>1812</v>
      </c>
      <c r="C162" t="s">
        <v>1813</v>
      </c>
    </row>
    <row r="163" spans="1:3" x14ac:dyDescent="0.25">
      <c r="A163" t="s">
        <v>1814</v>
      </c>
      <c r="B163" t="s">
        <v>1815</v>
      </c>
      <c r="C163" t="s">
        <v>1816</v>
      </c>
    </row>
    <row r="164" spans="1:3" x14ac:dyDescent="0.25">
      <c r="A164" s="1" t="s">
        <v>1817</v>
      </c>
      <c r="B164" t="s">
        <v>1818</v>
      </c>
      <c r="C164" t="s">
        <v>1819</v>
      </c>
    </row>
    <row r="165" spans="1:3" x14ac:dyDescent="0.25">
      <c r="A165" s="1" t="s">
        <v>1820</v>
      </c>
      <c r="B165" t="s">
        <v>1821</v>
      </c>
      <c r="C165" t="s">
        <v>1822</v>
      </c>
    </row>
    <row r="166" spans="1:3" x14ac:dyDescent="0.25">
      <c r="A166" t="s">
        <v>1823</v>
      </c>
      <c r="B166" t="s">
        <v>1824</v>
      </c>
      <c r="C166" t="s">
        <v>1825</v>
      </c>
    </row>
    <row r="167" spans="1:3" x14ac:dyDescent="0.25">
      <c r="A167" t="s">
        <v>1826</v>
      </c>
      <c r="B167" t="s">
        <v>1827</v>
      </c>
      <c r="C167" t="s">
        <v>1828</v>
      </c>
    </row>
    <row r="168" spans="1:3" x14ac:dyDescent="0.25">
      <c r="A168" s="1" t="s">
        <v>1829</v>
      </c>
      <c r="B168" t="s">
        <v>1830</v>
      </c>
      <c r="C168" t="s">
        <v>1831</v>
      </c>
    </row>
    <row r="169" spans="1:3" x14ac:dyDescent="0.25">
      <c r="A169" s="1" t="s">
        <v>1832</v>
      </c>
      <c r="B169" t="s">
        <v>1833</v>
      </c>
      <c r="C169" t="s">
        <v>1834</v>
      </c>
    </row>
    <row r="170" spans="1:3" x14ac:dyDescent="0.25">
      <c r="A170" t="s">
        <v>1835</v>
      </c>
      <c r="B170" t="s">
        <v>1836</v>
      </c>
      <c r="C170" t="s">
        <v>1837</v>
      </c>
    </row>
    <row r="171" spans="1:3" x14ac:dyDescent="0.25">
      <c r="A171" t="s">
        <v>1838</v>
      </c>
      <c r="B171" t="s">
        <v>1839</v>
      </c>
      <c r="C171" t="s">
        <v>1840</v>
      </c>
    </row>
    <row r="172" spans="1:3" x14ac:dyDescent="0.25">
      <c r="A172" t="s">
        <v>1841</v>
      </c>
      <c r="B172" t="s">
        <v>1842</v>
      </c>
      <c r="C172" t="s">
        <v>1843</v>
      </c>
    </row>
    <row r="173" spans="1:3" x14ac:dyDescent="0.25">
      <c r="A173" t="s">
        <v>1844</v>
      </c>
      <c r="B173" t="s">
        <v>1845</v>
      </c>
      <c r="C173" t="s">
        <v>1846</v>
      </c>
    </row>
    <row r="174" spans="1:3" x14ac:dyDescent="0.25">
      <c r="A174" t="s">
        <v>1847</v>
      </c>
      <c r="B174" t="s">
        <v>1848</v>
      </c>
      <c r="C174" t="s">
        <v>1849</v>
      </c>
    </row>
    <row r="175" spans="1:3" x14ac:dyDescent="0.25">
      <c r="A175" t="s">
        <v>1850</v>
      </c>
      <c r="B175" t="s">
        <v>1851</v>
      </c>
      <c r="C175" t="s">
        <v>1852</v>
      </c>
    </row>
    <row r="176" spans="1:3" x14ac:dyDescent="0.25">
      <c r="A176" t="s">
        <v>1853</v>
      </c>
      <c r="B176" t="s">
        <v>1854</v>
      </c>
      <c r="C176" t="s">
        <v>1855</v>
      </c>
    </row>
    <row r="177" spans="1:3" x14ac:dyDescent="0.25">
      <c r="A177" t="s">
        <v>1856</v>
      </c>
      <c r="B177" t="s">
        <v>1857</v>
      </c>
      <c r="C177" t="s">
        <v>1858</v>
      </c>
    </row>
    <row r="178" spans="1:3" x14ac:dyDescent="0.25">
      <c r="A178" t="s">
        <v>1859</v>
      </c>
      <c r="B178" t="s">
        <v>1860</v>
      </c>
      <c r="C178" t="s">
        <v>1861</v>
      </c>
    </row>
    <row r="179" spans="1:3" x14ac:dyDescent="0.25">
      <c r="A179" t="s">
        <v>1862</v>
      </c>
      <c r="B179" t="s">
        <v>1863</v>
      </c>
      <c r="C179" t="s">
        <v>1864</v>
      </c>
    </row>
    <row r="180" spans="1:3" x14ac:dyDescent="0.25">
      <c r="A180" t="s">
        <v>1865</v>
      </c>
      <c r="B180" t="s">
        <v>1866</v>
      </c>
      <c r="C180" t="s">
        <v>1867</v>
      </c>
    </row>
    <row r="181" spans="1:3" x14ac:dyDescent="0.25">
      <c r="A181" t="s">
        <v>1868</v>
      </c>
      <c r="B181" t="s">
        <v>1869</v>
      </c>
      <c r="C181" t="s">
        <v>1870</v>
      </c>
    </row>
    <row r="182" spans="1:3" x14ac:dyDescent="0.25">
      <c r="A182" t="s">
        <v>1871</v>
      </c>
      <c r="B182" t="s">
        <v>1872</v>
      </c>
      <c r="C182" t="s">
        <v>1873</v>
      </c>
    </row>
    <row r="183" spans="1:3" x14ac:dyDescent="0.25">
      <c r="A183" t="s">
        <v>1874</v>
      </c>
      <c r="B183" t="s">
        <v>1875</v>
      </c>
      <c r="C183" t="s">
        <v>1876</v>
      </c>
    </row>
    <row r="184" spans="1:3" x14ac:dyDescent="0.25">
      <c r="A184" t="s">
        <v>1877</v>
      </c>
      <c r="B184" t="s">
        <v>1878</v>
      </c>
      <c r="C184" t="s">
        <v>1879</v>
      </c>
    </row>
    <row r="185" spans="1:3" x14ac:dyDescent="0.25">
      <c r="A185" t="s">
        <v>1880</v>
      </c>
      <c r="B185" t="s">
        <v>1881</v>
      </c>
      <c r="C185" t="s">
        <v>1882</v>
      </c>
    </row>
    <row r="186" spans="1:3" x14ac:dyDescent="0.25">
      <c r="A186" t="s">
        <v>1883</v>
      </c>
      <c r="B186" t="s">
        <v>1884</v>
      </c>
      <c r="C186" t="s">
        <v>1885</v>
      </c>
    </row>
    <row r="187" spans="1:3" x14ac:dyDescent="0.25">
      <c r="A187" t="s">
        <v>1886</v>
      </c>
      <c r="B187" t="s">
        <v>1887</v>
      </c>
      <c r="C187" t="s">
        <v>1888</v>
      </c>
    </row>
    <row r="188" spans="1:3" x14ac:dyDescent="0.25">
      <c r="A188" t="s">
        <v>1889</v>
      </c>
      <c r="B188" t="s">
        <v>1890</v>
      </c>
      <c r="C188" t="s">
        <v>1891</v>
      </c>
    </row>
    <row r="189" spans="1:3" x14ac:dyDescent="0.25">
      <c r="A189" t="s">
        <v>1892</v>
      </c>
      <c r="B189" t="s">
        <v>1893</v>
      </c>
      <c r="C189" t="s">
        <v>1894</v>
      </c>
    </row>
    <row r="190" spans="1:3" x14ac:dyDescent="0.25">
      <c r="A190" t="s">
        <v>1895</v>
      </c>
      <c r="B190" t="s">
        <v>1896</v>
      </c>
      <c r="C190" t="s">
        <v>1897</v>
      </c>
    </row>
    <row r="191" spans="1:3" x14ac:dyDescent="0.25">
      <c r="A191" t="s">
        <v>1898</v>
      </c>
      <c r="B191" t="s">
        <v>1899</v>
      </c>
      <c r="C191" t="s">
        <v>1900</v>
      </c>
    </row>
    <row r="192" spans="1:3" x14ac:dyDescent="0.25">
      <c r="A192" t="s">
        <v>1901</v>
      </c>
      <c r="B192" t="s">
        <v>1902</v>
      </c>
      <c r="C192" t="s">
        <v>1903</v>
      </c>
    </row>
    <row r="193" spans="1:3" x14ac:dyDescent="0.25">
      <c r="A193" t="s">
        <v>1904</v>
      </c>
      <c r="B193" t="s">
        <v>1905</v>
      </c>
      <c r="C193" t="s">
        <v>1906</v>
      </c>
    </row>
    <row r="194" spans="1:3" x14ac:dyDescent="0.25">
      <c r="A194" t="s">
        <v>1907</v>
      </c>
      <c r="B194" t="s">
        <v>1908</v>
      </c>
      <c r="C194" t="s">
        <v>1909</v>
      </c>
    </row>
    <row r="195" spans="1:3" x14ac:dyDescent="0.25">
      <c r="A195" t="s">
        <v>1910</v>
      </c>
      <c r="B195" t="s">
        <v>1911</v>
      </c>
      <c r="C195" t="s">
        <v>1912</v>
      </c>
    </row>
    <row r="196" spans="1:3" x14ac:dyDescent="0.25">
      <c r="A196" t="s">
        <v>1913</v>
      </c>
      <c r="B196" t="s">
        <v>1914</v>
      </c>
      <c r="C196" t="s">
        <v>1915</v>
      </c>
    </row>
    <row r="197" spans="1:3" x14ac:dyDescent="0.25">
      <c r="A197" t="s">
        <v>1916</v>
      </c>
      <c r="B197" t="s">
        <v>1917</v>
      </c>
      <c r="C197" t="s">
        <v>1918</v>
      </c>
    </row>
    <row r="198" spans="1:3" x14ac:dyDescent="0.25">
      <c r="A198" t="s">
        <v>1919</v>
      </c>
      <c r="B198" t="s">
        <v>1920</v>
      </c>
      <c r="C198" t="s">
        <v>1921</v>
      </c>
    </row>
    <row r="199" spans="1:3" x14ac:dyDescent="0.25">
      <c r="A199" t="s">
        <v>1922</v>
      </c>
      <c r="B199" t="s">
        <v>1923</v>
      </c>
      <c r="C199" t="s">
        <v>1924</v>
      </c>
    </row>
    <row r="200" spans="1:3" x14ac:dyDescent="0.25">
      <c r="A200" t="s">
        <v>1925</v>
      </c>
      <c r="B200" t="s">
        <v>1926</v>
      </c>
      <c r="C200" t="s">
        <v>1927</v>
      </c>
    </row>
    <row r="201" spans="1:3" x14ac:dyDescent="0.25">
      <c r="A201" t="s">
        <v>1928</v>
      </c>
      <c r="B201" t="s">
        <v>1929</v>
      </c>
      <c r="C201" t="s">
        <v>1930</v>
      </c>
    </row>
    <row r="202" spans="1:3" x14ac:dyDescent="0.25">
      <c r="A202" t="s">
        <v>1931</v>
      </c>
      <c r="B202" t="s">
        <v>1932</v>
      </c>
      <c r="C202" t="s">
        <v>1933</v>
      </c>
    </row>
    <row r="203" spans="1:3" x14ac:dyDescent="0.25">
      <c r="A203" t="s">
        <v>1934</v>
      </c>
      <c r="B203" t="s">
        <v>1935</v>
      </c>
      <c r="C203" t="s">
        <v>1936</v>
      </c>
    </row>
    <row r="204" spans="1:3" x14ac:dyDescent="0.25">
      <c r="A204" t="s">
        <v>1937</v>
      </c>
      <c r="B204" t="s">
        <v>1938</v>
      </c>
      <c r="C204" t="s">
        <v>1939</v>
      </c>
    </row>
    <row r="205" spans="1:3" x14ac:dyDescent="0.25">
      <c r="A205" t="s">
        <v>1940</v>
      </c>
      <c r="B205" t="s">
        <v>1941</v>
      </c>
      <c r="C205" t="s">
        <v>1942</v>
      </c>
    </row>
    <row r="206" spans="1:3" x14ac:dyDescent="0.25">
      <c r="A206" t="s">
        <v>1943</v>
      </c>
      <c r="B206" t="s">
        <v>1944</v>
      </c>
      <c r="C206" t="s">
        <v>1945</v>
      </c>
    </row>
    <row r="207" spans="1:3" x14ac:dyDescent="0.25">
      <c r="A207" t="s">
        <v>1946</v>
      </c>
      <c r="B207" t="s">
        <v>1947</v>
      </c>
      <c r="C207" t="s">
        <v>1948</v>
      </c>
    </row>
    <row r="208" spans="1:3" x14ac:dyDescent="0.25">
      <c r="A208" t="s">
        <v>1949</v>
      </c>
      <c r="B208" t="s">
        <v>1950</v>
      </c>
      <c r="C208" t="s">
        <v>1951</v>
      </c>
    </row>
    <row r="209" spans="1:3" x14ac:dyDescent="0.25">
      <c r="A209" t="s">
        <v>1952</v>
      </c>
      <c r="B209" t="s">
        <v>1953</v>
      </c>
      <c r="C209" t="s">
        <v>1954</v>
      </c>
    </row>
    <row r="210" spans="1:3" x14ac:dyDescent="0.25">
      <c r="A210" t="s">
        <v>1955</v>
      </c>
      <c r="B210" t="s">
        <v>1956</v>
      </c>
      <c r="C210" t="s">
        <v>1957</v>
      </c>
    </row>
    <row r="211" spans="1:3" x14ac:dyDescent="0.25">
      <c r="A211" t="s">
        <v>1958</v>
      </c>
      <c r="B211" t="s">
        <v>1959</v>
      </c>
      <c r="C211" t="s">
        <v>1960</v>
      </c>
    </row>
    <row r="212" spans="1:3" x14ac:dyDescent="0.25">
      <c r="A212" t="s">
        <v>1961</v>
      </c>
      <c r="B212" t="s">
        <v>1962</v>
      </c>
      <c r="C212" t="s">
        <v>1963</v>
      </c>
    </row>
    <row r="213" spans="1:3" x14ac:dyDescent="0.25">
      <c r="A213" t="s">
        <v>1964</v>
      </c>
      <c r="B213" t="s">
        <v>1965</v>
      </c>
      <c r="C213" t="s">
        <v>1966</v>
      </c>
    </row>
    <row r="214" spans="1:3" x14ac:dyDescent="0.25">
      <c r="A214" t="s">
        <v>1967</v>
      </c>
      <c r="B214" t="s">
        <v>1968</v>
      </c>
      <c r="C214" t="s">
        <v>1969</v>
      </c>
    </row>
    <row r="215" spans="1:3" x14ac:dyDescent="0.25">
      <c r="A215" t="s">
        <v>1970</v>
      </c>
      <c r="B215" t="s">
        <v>1971</v>
      </c>
      <c r="C215" t="s">
        <v>1972</v>
      </c>
    </row>
    <row r="216" spans="1:3" x14ac:dyDescent="0.25">
      <c r="A216" t="s">
        <v>1973</v>
      </c>
      <c r="B216" t="s">
        <v>1974</v>
      </c>
      <c r="C216" t="s">
        <v>1975</v>
      </c>
    </row>
    <row r="217" spans="1:3" x14ac:dyDescent="0.25">
      <c r="A217" t="s">
        <v>1976</v>
      </c>
      <c r="B217" t="s">
        <v>1977</v>
      </c>
      <c r="C217" t="s">
        <v>1978</v>
      </c>
    </row>
    <row r="218" spans="1:3" x14ac:dyDescent="0.25">
      <c r="A218" t="s">
        <v>1979</v>
      </c>
      <c r="B218" t="s">
        <v>1980</v>
      </c>
      <c r="C218" t="s">
        <v>1981</v>
      </c>
    </row>
    <row r="219" spans="1:3" x14ac:dyDescent="0.25">
      <c r="A219" t="s">
        <v>1982</v>
      </c>
      <c r="B219" t="s">
        <v>1983</v>
      </c>
      <c r="C219" t="s">
        <v>1984</v>
      </c>
    </row>
    <row r="220" spans="1:3" x14ac:dyDescent="0.25">
      <c r="A220" t="s">
        <v>1985</v>
      </c>
      <c r="B220" t="s">
        <v>1986</v>
      </c>
      <c r="C220" t="s">
        <v>1987</v>
      </c>
    </row>
    <row r="221" spans="1:3" x14ac:dyDescent="0.25">
      <c r="A221" t="s">
        <v>1988</v>
      </c>
      <c r="B221" t="s">
        <v>1989</v>
      </c>
      <c r="C221" t="s">
        <v>1990</v>
      </c>
    </row>
    <row r="222" spans="1:3" x14ac:dyDescent="0.25">
      <c r="A222" t="s">
        <v>1991</v>
      </c>
      <c r="B222" t="s">
        <v>1992</v>
      </c>
      <c r="C222" t="s">
        <v>1993</v>
      </c>
    </row>
    <row r="223" spans="1:3" x14ac:dyDescent="0.25">
      <c r="A223" t="s">
        <v>1994</v>
      </c>
      <c r="B223" t="s">
        <v>1995</v>
      </c>
      <c r="C223" t="s">
        <v>1996</v>
      </c>
    </row>
    <row r="224" spans="1:3" x14ac:dyDescent="0.25">
      <c r="A224" t="s">
        <v>1997</v>
      </c>
      <c r="B224" t="s">
        <v>1998</v>
      </c>
      <c r="C224" t="s">
        <v>1999</v>
      </c>
    </row>
    <row r="225" spans="1:3" x14ac:dyDescent="0.25">
      <c r="A225" t="s">
        <v>2000</v>
      </c>
      <c r="B225" t="s">
        <v>2001</v>
      </c>
      <c r="C225" t="s">
        <v>2002</v>
      </c>
    </row>
    <row r="226" spans="1:3" x14ac:dyDescent="0.25">
      <c r="A226" t="s">
        <v>2003</v>
      </c>
      <c r="B226" t="s">
        <v>2004</v>
      </c>
      <c r="C226" t="s">
        <v>2005</v>
      </c>
    </row>
    <row r="227" spans="1:3" x14ac:dyDescent="0.25">
      <c r="A227" t="s">
        <v>2006</v>
      </c>
      <c r="B227" t="s">
        <v>2007</v>
      </c>
      <c r="C227" t="s">
        <v>2008</v>
      </c>
    </row>
    <row r="228" spans="1:3" x14ac:dyDescent="0.25">
      <c r="A228" t="s">
        <v>2009</v>
      </c>
      <c r="B228" t="s">
        <v>2010</v>
      </c>
      <c r="C228" t="s">
        <v>2011</v>
      </c>
    </row>
    <row r="229" spans="1:3" x14ac:dyDescent="0.25">
      <c r="A229" s="1" t="s">
        <v>2012</v>
      </c>
      <c r="B229" t="s">
        <v>2013</v>
      </c>
      <c r="C229" t="s">
        <v>2014</v>
      </c>
    </row>
    <row r="230" spans="1:3" x14ac:dyDescent="0.25">
      <c r="A230" t="s">
        <v>2015</v>
      </c>
      <c r="B230" t="s">
        <v>2016</v>
      </c>
      <c r="C230" t="s">
        <v>2017</v>
      </c>
    </row>
    <row r="231" spans="1:3" x14ac:dyDescent="0.25">
      <c r="A231" t="s">
        <v>2018</v>
      </c>
      <c r="B231" t="s">
        <v>2019</v>
      </c>
      <c r="C231" t="s">
        <v>2020</v>
      </c>
    </row>
    <row r="232" spans="1:3" x14ac:dyDescent="0.25">
      <c r="A232" t="s">
        <v>2021</v>
      </c>
      <c r="B232" t="s">
        <v>2022</v>
      </c>
      <c r="C232" t="s">
        <v>2023</v>
      </c>
    </row>
    <row r="233" spans="1:3" x14ac:dyDescent="0.25">
      <c r="A233" t="s">
        <v>2024</v>
      </c>
      <c r="B233" t="s">
        <v>2025</v>
      </c>
      <c r="C233" t="s">
        <v>2026</v>
      </c>
    </row>
    <row r="234" spans="1:3" x14ac:dyDescent="0.25">
      <c r="A234" t="s">
        <v>2027</v>
      </c>
      <c r="B234" t="s">
        <v>2028</v>
      </c>
      <c r="C234" t="s">
        <v>2029</v>
      </c>
    </row>
    <row r="235" spans="1:3" x14ac:dyDescent="0.25">
      <c r="A235" s="1" t="s">
        <v>2030</v>
      </c>
      <c r="B235" t="s">
        <v>2031</v>
      </c>
      <c r="C235" t="s">
        <v>2032</v>
      </c>
    </row>
    <row r="236" spans="1:3" x14ac:dyDescent="0.25">
      <c r="A236" t="s">
        <v>2033</v>
      </c>
      <c r="B236" t="s">
        <v>2034</v>
      </c>
      <c r="C236" t="s">
        <v>2035</v>
      </c>
    </row>
    <row r="237" spans="1:3" x14ac:dyDescent="0.25">
      <c r="A237" t="s">
        <v>2036</v>
      </c>
      <c r="B237" t="s">
        <v>2037</v>
      </c>
      <c r="C237" t="s">
        <v>2038</v>
      </c>
    </row>
    <row r="238" spans="1:3" x14ac:dyDescent="0.25">
      <c r="A238" t="s">
        <v>2039</v>
      </c>
      <c r="B238" t="s">
        <v>2040</v>
      </c>
      <c r="C238" t="s">
        <v>2041</v>
      </c>
    </row>
    <row r="239" spans="1:3" x14ac:dyDescent="0.25">
      <c r="A239" t="s">
        <v>2042</v>
      </c>
      <c r="B239" t="s">
        <v>2043</v>
      </c>
      <c r="C239" t="s">
        <v>2044</v>
      </c>
    </row>
    <row r="240" spans="1:3" x14ac:dyDescent="0.25">
      <c r="A240" t="s">
        <v>2045</v>
      </c>
      <c r="B240" t="s">
        <v>2046</v>
      </c>
      <c r="C240" t="s">
        <v>2047</v>
      </c>
    </row>
    <row r="241" spans="1:3" x14ac:dyDescent="0.25">
      <c r="A241" t="s">
        <v>2048</v>
      </c>
      <c r="B241" t="s">
        <v>2049</v>
      </c>
      <c r="C241" t="s">
        <v>2050</v>
      </c>
    </row>
    <row r="242" spans="1:3" x14ac:dyDescent="0.25">
      <c r="A242" t="s">
        <v>2051</v>
      </c>
      <c r="B242" t="s">
        <v>2052</v>
      </c>
      <c r="C242" t="s">
        <v>2053</v>
      </c>
    </row>
    <row r="243" spans="1:3" x14ac:dyDescent="0.25">
      <c r="A243" t="s">
        <v>2054</v>
      </c>
      <c r="B243" t="s">
        <v>2055</v>
      </c>
      <c r="C243" t="s">
        <v>2056</v>
      </c>
    </row>
    <row r="244" spans="1:3" x14ac:dyDescent="0.25">
      <c r="A244" t="s">
        <v>2057</v>
      </c>
      <c r="B244" t="s">
        <v>2058</v>
      </c>
      <c r="C244" t="s">
        <v>2059</v>
      </c>
    </row>
    <row r="245" spans="1:3" x14ac:dyDescent="0.25">
      <c r="A245" t="s">
        <v>2060</v>
      </c>
      <c r="B245" t="s">
        <v>2061</v>
      </c>
      <c r="C245" t="s">
        <v>2062</v>
      </c>
    </row>
    <row r="246" spans="1:3" x14ac:dyDescent="0.25">
      <c r="A246" t="s">
        <v>2063</v>
      </c>
      <c r="B246" t="s">
        <v>2064</v>
      </c>
      <c r="C246" t="s">
        <v>2065</v>
      </c>
    </row>
    <row r="247" spans="1:3" x14ac:dyDescent="0.25">
      <c r="A247" t="s">
        <v>2066</v>
      </c>
      <c r="B247" t="s">
        <v>2067</v>
      </c>
      <c r="C247" t="s">
        <v>2068</v>
      </c>
    </row>
    <row r="248" spans="1:3" x14ac:dyDescent="0.25">
      <c r="A248" t="s">
        <v>2069</v>
      </c>
      <c r="B248" t="s">
        <v>2070</v>
      </c>
      <c r="C248" t="s">
        <v>2071</v>
      </c>
    </row>
    <row r="249" spans="1:3" x14ac:dyDescent="0.25">
      <c r="A249" t="s">
        <v>2072</v>
      </c>
      <c r="B249" t="s">
        <v>2073</v>
      </c>
      <c r="C249" t="s">
        <v>2074</v>
      </c>
    </row>
    <row r="250" spans="1:3" x14ac:dyDescent="0.25">
      <c r="A250" t="s">
        <v>2075</v>
      </c>
      <c r="B250" t="s">
        <v>2076</v>
      </c>
      <c r="C250" t="s">
        <v>2077</v>
      </c>
    </row>
    <row r="251" spans="1:3" x14ac:dyDescent="0.25">
      <c r="A251" t="s">
        <v>2078</v>
      </c>
      <c r="B251" t="s">
        <v>2079</v>
      </c>
      <c r="C251" t="s">
        <v>2080</v>
      </c>
    </row>
    <row r="252" spans="1:3" x14ac:dyDescent="0.25">
      <c r="A252" t="s">
        <v>2081</v>
      </c>
      <c r="B252" t="s">
        <v>2082</v>
      </c>
      <c r="C252" t="s">
        <v>2083</v>
      </c>
    </row>
    <row r="253" spans="1:3" x14ac:dyDescent="0.25">
      <c r="A253" t="s">
        <v>2084</v>
      </c>
      <c r="B253" t="s">
        <v>2085</v>
      </c>
      <c r="C253" t="s">
        <v>2086</v>
      </c>
    </row>
    <row r="254" spans="1:3" x14ac:dyDescent="0.25">
      <c r="A254" t="s">
        <v>2087</v>
      </c>
      <c r="B254" t="s">
        <v>2088</v>
      </c>
      <c r="C254" t="s">
        <v>2089</v>
      </c>
    </row>
    <row r="255" spans="1:3" x14ac:dyDescent="0.25">
      <c r="A255" t="s">
        <v>2090</v>
      </c>
      <c r="B255" t="s">
        <v>2091</v>
      </c>
      <c r="C255" t="s">
        <v>2092</v>
      </c>
    </row>
    <row r="256" spans="1:3" x14ac:dyDescent="0.25">
      <c r="A256" s="1" t="s">
        <v>2093</v>
      </c>
      <c r="B256" t="s">
        <v>2094</v>
      </c>
      <c r="C256" t="s">
        <v>2095</v>
      </c>
    </row>
    <row r="257" spans="1:3" x14ac:dyDescent="0.25">
      <c r="A257" t="s">
        <v>2096</v>
      </c>
      <c r="B257" t="s">
        <v>2097</v>
      </c>
      <c r="C257" t="s">
        <v>2098</v>
      </c>
    </row>
    <row r="258" spans="1:3" x14ac:dyDescent="0.25">
      <c r="A258" t="s">
        <v>2099</v>
      </c>
      <c r="B258" t="s">
        <v>2100</v>
      </c>
      <c r="C258" t="s">
        <v>2101</v>
      </c>
    </row>
    <row r="259" spans="1:3" x14ac:dyDescent="0.25">
      <c r="A259" t="s">
        <v>2102</v>
      </c>
      <c r="B259" t="s">
        <v>2103</v>
      </c>
      <c r="C259" t="s">
        <v>2104</v>
      </c>
    </row>
    <row r="260" spans="1:3" x14ac:dyDescent="0.25">
      <c r="A260" t="s">
        <v>2105</v>
      </c>
      <c r="B260" t="s">
        <v>2106</v>
      </c>
      <c r="C260" t="s">
        <v>2107</v>
      </c>
    </row>
    <row r="261" spans="1:3" x14ac:dyDescent="0.25">
      <c r="A261" t="s">
        <v>2108</v>
      </c>
      <c r="B261" t="s">
        <v>2109</v>
      </c>
      <c r="C261" t="s">
        <v>2110</v>
      </c>
    </row>
    <row r="262" spans="1:3" x14ac:dyDescent="0.25">
      <c r="A262" t="s">
        <v>2111</v>
      </c>
      <c r="B262" t="s">
        <v>2112</v>
      </c>
      <c r="C262" t="s">
        <v>2113</v>
      </c>
    </row>
    <row r="263" spans="1:3" x14ac:dyDescent="0.25">
      <c r="A263" t="s">
        <v>2114</v>
      </c>
      <c r="B263" t="s">
        <v>2115</v>
      </c>
      <c r="C263" t="s">
        <v>2116</v>
      </c>
    </row>
    <row r="264" spans="1:3" x14ac:dyDescent="0.25">
      <c r="A264" t="s">
        <v>2117</v>
      </c>
      <c r="B264" t="s">
        <v>2118</v>
      </c>
      <c r="C264" t="s">
        <v>2119</v>
      </c>
    </row>
    <row r="265" spans="1:3" x14ac:dyDescent="0.25">
      <c r="A265" t="s">
        <v>2120</v>
      </c>
      <c r="B265" t="s">
        <v>2121</v>
      </c>
      <c r="C265" t="s">
        <v>2122</v>
      </c>
    </row>
    <row r="266" spans="1:3" x14ac:dyDescent="0.25">
      <c r="A266" t="s">
        <v>2123</v>
      </c>
      <c r="B266" t="s">
        <v>2124</v>
      </c>
      <c r="C266" t="s">
        <v>2125</v>
      </c>
    </row>
    <row r="267" spans="1:3" x14ac:dyDescent="0.25">
      <c r="A267" t="s">
        <v>2126</v>
      </c>
      <c r="B267" t="s">
        <v>2127</v>
      </c>
      <c r="C267" t="s">
        <v>2128</v>
      </c>
    </row>
    <row r="268" spans="1:3" x14ac:dyDescent="0.25">
      <c r="A268" t="s">
        <v>2129</v>
      </c>
      <c r="B268" t="s">
        <v>2130</v>
      </c>
      <c r="C268" t="s">
        <v>2131</v>
      </c>
    </row>
    <row r="269" spans="1:3" x14ac:dyDescent="0.25">
      <c r="A269" t="s">
        <v>2132</v>
      </c>
      <c r="B269" t="s">
        <v>2133</v>
      </c>
      <c r="C269" t="s">
        <v>2134</v>
      </c>
    </row>
    <row r="270" spans="1:3" x14ac:dyDescent="0.25">
      <c r="A270" t="s">
        <v>2135</v>
      </c>
      <c r="B270" t="s">
        <v>2136</v>
      </c>
      <c r="C270" t="s">
        <v>2137</v>
      </c>
    </row>
    <row r="271" spans="1:3" x14ac:dyDescent="0.25">
      <c r="A271" t="s">
        <v>2138</v>
      </c>
      <c r="B271" t="s">
        <v>2139</v>
      </c>
      <c r="C271" t="s">
        <v>2140</v>
      </c>
    </row>
    <row r="272" spans="1:3" x14ac:dyDescent="0.25">
      <c r="A272" t="s">
        <v>2141</v>
      </c>
      <c r="B272" t="s">
        <v>2142</v>
      </c>
      <c r="C272" t="s">
        <v>2143</v>
      </c>
    </row>
    <row r="273" spans="1:3" x14ac:dyDescent="0.25">
      <c r="A273" t="s">
        <v>2144</v>
      </c>
      <c r="B273" t="s">
        <v>2145</v>
      </c>
      <c r="C273" t="s">
        <v>2146</v>
      </c>
    </row>
    <row r="274" spans="1:3" x14ac:dyDescent="0.25">
      <c r="A274" t="s">
        <v>2147</v>
      </c>
      <c r="B274" t="s">
        <v>2148</v>
      </c>
      <c r="C274" t="s">
        <v>2149</v>
      </c>
    </row>
    <row r="275" spans="1:3" x14ac:dyDescent="0.25">
      <c r="A275" t="s">
        <v>2150</v>
      </c>
      <c r="B275" t="s">
        <v>2151</v>
      </c>
      <c r="C275" t="s">
        <v>2152</v>
      </c>
    </row>
    <row r="276" spans="1:3" x14ac:dyDescent="0.25">
      <c r="A276" t="s">
        <v>2153</v>
      </c>
      <c r="B276" t="s">
        <v>2154</v>
      </c>
      <c r="C276" t="s">
        <v>2155</v>
      </c>
    </row>
    <row r="277" spans="1:3" x14ac:dyDescent="0.25">
      <c r="A277" t="s">
        <v>2156</v>
      </c>
      <c r="B277" t="s">
        <v>2157</v>
      </c>
      <c r="C277" t="s">
        <v>2158</v>
      </c>
    </row>
    <row r="278" spans="1:3" x14ac:dyDescent="0.25">
      <c r="A278" t="s">
        <v>2159</v>
      </c>
      <c r="B278" t="s">
        <v>2160</v>
      </c>
      <c r="C278" t="s">
        <v>2161</v>
      </c>
    </row>
    <row r="279" spans="1:3" x14ac:dyDescent="0.25">
      <c r="A279" t="s">
        <v>2162</v>
      </c>
      <c r="B279" t="s">
        <v>2163</v>
      </c>
      <c r="C279" t="s">
        <v>2164</v>
      </c>
    </row>
    <row r="280" spans="1:3" x14ac:dyDescent="0.25">
      <c r="A280" t="s">
        <v>2165</v>
      </c>
      <c r="B280" t="s">
        <v>2166</v>
      </c>
      <c r="C280" t="s">
        <v>2167</v>
      </c>
    </row>
    <row r="281" spans="1:3" x14ac:dyDescent="0.25">
      <c r="A281" t="s">
        <v>2168</v>
      </c>
      <c r="B281" t="s">
        <v>2169</v>
      </c>
      <c r="C281" t="s">
        <v>2170</v>
      </c>
    </row>
    <row r="282" spans="1:3" x14ac:dyDescent="0.25">
      <c r="A282" t="s">
        <v>2171</v>
      </c>
      <c r="B282" t="s">
        <v>2172</v>
      </c>
      <c r="C282" t="s">
        <v>2173</v>
      </c>
    </row>
    <row r="283" spans="1:3" x14ac:dyDescent="0.25">
      <c r="A283" t="s">
        <v>2174</v>
      </c>
      <c r="B283" t="s">
        <v>2175</v>
      </c>
      <c r="C283" t="s">
        <v>2176</v>
      </c>
    </row>
    <row r="284" spans="1:3" x14ac:dyDescent="0.25">
      <c r="A284" t="s">
        <v>2177</v>
      </c>
      <c r="B284" t="s">
        <v>2178</v>
      </c>
      <c r="C284" t="s">
        <v>2179</v>
      </c>
    </row>
    <row r="285" spans="1:3" x14ac:dyDescent="0.25">
      <c r="A285" t="s">
        <v>2180</v>
      </c>
      <c r="B285" t="s">
        <v>2181</v>
      </c>
      <c r="C285" t="s">
        <v>2182</v>
      </c>
    </row>
    <row r="286" spans="1:3" x14ac:dyDescent="0.25">
      <c r="A286" t="s">
        <v>2183</v>
      </c>
      <c r="B286" t="s">
        <v>2184</v>
      </c>
      <c r="C286" t="s">
        <v>2185</v>
      </c>
    </row>
    <row r="287" spans="1:3" x14ac:dyDescent="0.25">
      <c r="A287" t="s">
        <v>2186</v>
      </c>
      <c r="B287" t="s">
        <v>2187</v>
      </c>
      <c r="C287" t="s">
        <v>2188</v>
      </c>
    </row>
    <row r="288" spans="1:3" x14ac:dyDescent="0.25">
      <c r="A288" t="s">
        <v>2189</v>
      </c>
      <c r="B288" t="s">
        <v>2190</v>
      </c>
      <c r="C288" t="s">
        <v>2191</v>
      </c>
    </row>
    <row r="289" spans="1:3" x14ac:dyDescent="0.25">
      <c r="A289" t="s">
        <v>2192</v>
      </c>
      <c r="B289" t="s">
        <v>2193</v>
      </c>
      <c r="C289" t="s">
        <v>2194</v>
      </c>
    </row>
    <row r="290" spans="1:3" x14ac:dyDescent="0.25">
      <c r="A290" t="s">
        <v>2195</v>
      </c>
      <c r="B290" t="s">
        <v>2196</v>
      </c>
      <c r="C290" t="s">
        <v>2197</v>
      </c>
    </row>
    <row r="291" spans="1:3" x14ac:dyDescent="0.25">
      <c r="A291" t="s">
        <v>2198</v>
      </c>
      <c r="B291" t="s">
        <v>2199</v>
      </c>
      <c r="C291" t="s">
        <v>2200</v>
      </c>
    </row>
    <row r="292" spans="1:3" x14ac:dyDescent="0.25">
      <c r="A292" t="s">
        <v>2201</v>
      </c>
      <c r="B292" t="s">
        <v>2202</v>
      </c>
      <c r="C292" t="s">
        <v>2203</v>
      </c>
    </row>
    <row r="293" spans="1:3" x14ac:dyDescent="0.25">
      <c r="A293" t="s">
        <v>2204</v>
      </c>
      <c r="B293" t="s">
        <v>2205</v>
      </c>
      <c r="C293" t="s">
        <v>2206</v>
      </c>
    </row>
    <row r="294" spans="1:3" x14ac:dyDescent="0.25">
      <c r="A294" t="s">
        <v>2207</v>
      </c>
      <c r="B294" t="s">
        <v>2208</v>
      </c>
      <c r="C294" t="s">
        <v>2209</v>
      </c>
    </row>
    <row r="295" spans="1:3" x14ac:dyDescent="0.25">
      <c r="A295" t="s">
        <v>2210</v>
      </c>
      <c r="B295" t="s">
        <v>2211</v>
      </c>
      <c r="C295" t="s">
        <v>2212</v>
      </c>
    </row>
    <row r="296" spans="1:3" x14ac:dyDescent="0.25">
      <c r="A296" t="s">
        <v>2213</v>
      </c>
      <c r="B296" t="s">
        <v>2214</v>
      </c>
      <c r="C296" t="s">
        <v>2215</v>
      </c>
    </row>
    <row r="297" spans="1:3" x14ac:dyDescent="0.25">
      <c r="A297" t="s">
        <v>2216</v>
      </c>
      <c r="B297" t="s">
        <v>2217</v>
      </c>
      <c r="C297" t="s">
        <v>2218</v>
      </c>
    </row>
    <row r="298" spans="1:3" x14ac:dyDescent="0.25">
      <c r="A298" t="s">
        <v>2219</v>
      </c>
      <c r="B298" t="s">
        <v>2220</v>
      </c>
      <c r="C298" t="s">
        <v>2221</v>
      </c>
    </row>
    <row r="299" spans="1:3" x14ac:dyDescent="0.25">
      <c r="A299" t="s">
        <v>2222</v>
      </c>
      <c r="B299" t="s">
        <v>2223</v>
      </c>
      <c r="C299" t="s">
        <v>2224</v>
      </c>
    </row>
    <row r="300" spans="1:3" x14ac:dyDescent="0.25">
      <c r="A300" t="s">
        <v>2225</v>
      </c>
      <c r="B300" t="s">
        <v>2226</v>
      </c>
      <c r="C300" t="s">
        <v>2227</v>
      </c>
    </row>
    <row r="301" spans="1:3" x14ac:dyDescent="0.25">
      <c r="A301" t="s">
        <v>2228</v>
      </c>
      <c r="B301" t="s">
        <v>2229</v>
      </c>
      <c r="C301" t="s">
        <v>2230</v>
      </c>
    </row>
    <row r="302" spans="1:3" x14ac:dyDescent="0.25">
      <c r="A302" t="s">
        <v>2231</v>
      </c>
      <c r="B302" t="s">
        <v>2232</v>
      </c>
      <c r="C302" t="s">
        <v>2233</v>
      </c>
    </row>
    <row r="303" spans="1:3" x14ac:dyDescent="0.25">
      <c r="A303" t="s">
        <v>2234</v>
      </c>
      <c r="B303" t="s">
        <v>2235</v>
      </c>
      <c r="C303" t="s">
        <v>2236</v>
      </c>
    </row>
    <row r="304" spans="1:3" x14ac:dyDescent="0.25">
      <c r="A304" t="s">
        <v>2237</v>
      </c>
      <c r="B304" t="s">
        <v>2238</v>
      </c>
      <c r="C304" t="s">
        <v>2239</v>
      </c>
    </row>
    <row r="305" spans="1:3" x14ac:dyDescent="0.25">
      <c r="A305" t="s">
        <v>2240</v>
      </c>
      <c r="B305" t="s">
        <v>2241</v>
      </c>
      <c r="C305" t="s">
        <v>2242</v>
      </c>
    </row>
    <row r="306" spans="1:3" x14ac:dyDescent="0.25">
      <c r="A306" t="s">
        <v>2243</v>
      </c>
      <c r="B306" t="s">
        <v>2244</v>
      </c>
      <c r="C306" t="s">
        <v>2245</v>
      </c>
    </row>
    <row r="307" spans="1:3" x14ac:dyDescent="0.25">
      <c r="A307" t="s">
        <v>2246</v>
      </c>
      <c r="B307" t="s">
        <v>2247</v>
      </c>
      <c r="C307" t="s">
        <v>2248</v>
      </c>
    </row>
    <row r="308" spans="1:3" x14ac:dyDescent="0.25">
      <c r="A308" t="s">
        <v>2249</v>
      </c>
      <c r="B308" t="s">
        <v>2250</v>
      </c>
      <c r="C308" t="s">
        <v>2251</v>
      </c>
    </row>
    <row r="309" spans="1:3" x14ac:dyDescent="0.25">
      <c r="A309" t="s">
        <v>2252</v>
      </c>
      <c r="B309" t="s">
        <v>2253</v>
      </c>
      <c r="C309" t="s">
        <v>2254</v>
      </c>
    </row>
    <row r="310" spans="1:3" x14ac:dyDescent="0.25">
      <c r="A310" t="s">
        <v>2255</v>
      </c>
      <c r="B310" t="s">
        <v>2256</v>
      </c>
      <c r="C310" t="s">
        <v>2257</v>
      </c>
    </row>
    <row r="311" spans="1:3" x14ac:dyDescent="0.25">
      <c r="A311" t="s">
        <v>2258</v>
      </c>
      <c r="B311" t="s">
        <v>2259</v>
      </c>
      <c r="C311" t="s">
        <v>2260</v>
      </c>
    </row>
    <row r="312" spans="1:3" x14ac:dyDescent="0.25">
      <c r="A312" t="s">
        <v>2261</v>
      </c>
      <c r="B312" t="s">
        <v>2262</v>
      </c>
      <c r="C312" t="s">
        <v>2263</v>
      </c>
    </row>
    <row r="313" spans="1:3" x14ac:dyDescent="0.25">
      <c r="A313" t="s">
        <v>2264</v>
      </c>
      <c r="B313" t="s">
        <v>2265</v>
      </c>
      <c r="C313" t="s">
        <v>2266</v>
      </c>
    </row>
    <row r="314" spans="1:3" x14ac:dyDescent="0.25">
      <c r="A314" t="s">
        <v>2267</v>
      </c>
      <c r="B314" t="s">
        <v>2268</v>
      </c>
      <c r="C314" t="s">
        <v>2269</v>
      </c>
    </row>
    <row r="315" spans="1:3" x14ac:dyDescent="0.25">
      <c r="A315" t="s">
        <v>2270</v>
      </c>
      <c r="B315" t="s">
        <v>2271</v>
      </c>
      <c r="C315" t="s">
        <v>2272</v>
      </c>
    </row>
    <row r="316" spans="1:3" x14ac:dyDescent="0.25">
      <c r="A316" t="s">
        <v>2273</v>
      </c>
      <c r="B316" t="s">
        <v>2274</v>
      </c>
      <c r="C316" t="s">
        <v>2275</v>
      </c>
    </row>
    <row r="317" spans="1:3" x14ac:dyDescent="0.25">
      <c r="A317" t="s">
        <v>2276</v>
      </c>
      <c r="B317" t="s">
        <v>2277</v>
      </c>
      <c r="C317" t="s">
        <v>2278</v>
      </c>
    </row>
    <row r="318" spans="1:3" x14ac:dyDescent="0.25">
      <c r="A318" t="s">
        <v>2279</v>
      </c>
      <c r="B318" t="s">
        <v>2280</v>
      </c>
      <c r="C318" t="s">
        <v>2281</v>
      </c>
    </row>
    <row r="319" spans="1:3" x14ac:dyDescent="0.25">
      <c r="A319" t="s">
        <v>2282</v>
      </c>
      <c r="B319" t="s">
        <v>1845</v>
      </c>
      <c r="C319" t="s">
        <v>2283</v>
      </c>
    </row>
    <row r="320" spans="1:3" x14ac:dyDescent="0.25">
      <c r="A320" s="1" t="s">
        <v>2284</v>
      </c>
      <c r="B320" t="s">
        <v>2285</v>
      </c>
      <c r="C320" t="s">
        <v>2286</v>
      </c>
    </row>
    <row r="321" spans="1:3" x14ac:dyDescent="0.25">
      <c r="A321" t="s">
        <v>2287</v>
      </c>
      <c r="B321" t="s">
        <v>2288</v>
      </c>
      <c r="C321" t="s">
        <v>2289</v>
      </c>
    </row>
    <row r="322" spans="1:3" x14ac:dyDescent="0.25">
      <c r="A322" t="s">
        <v>2290</v>
      </c>
      <c r="B322" t="s">
        <v>2291</v>
      </c>
      <c r="C322" t="s">
        <v>2292</v>
      </c>
    </row>
    <row r="323" spans="1:3" x14ac:dyDescent="0.25">
      <c r="A323" t="s">
        <v>2293</v>
      </c>
      <c r="B323" t="s">
        <v>2294</v>
      </c>
      <c r="C323" t="s">
        <v>2295</v>
      </c>
    </row>
    <row r="324" spans="1:3" x14ac:dyDescent="0.25">
      <c r="A324" t="s">
        <v>2296</v>
      </c>
      <c r="B324" t="s">
        <v>2297</v>
      </c>
      <c r="C324" t="s">
        <v>2298</v>
      </c>
    </row>
    <row r="325" spans="1:3" x14ac:dyDescent="0.25">
      <c r="A325" t="s">
        <v>2299</v>
      </c>
      <c r="B325" t="s">
        <v>2300</v>
      </c>
      <c r="C325" t="s">
        <v>2301</v>
      </c>
    </row>
    <row r="326" spans="1:3" x14ac:dyDescent="0.25">
      <c r="A326" t="s">
        <v>2302</v>
      </c>
      <c r="B326" t="s">
        <v>2303</v>
      </c>
      <c r="C326" t="s">
        <v>2304</v>
      </c>
    </row>
    <row r="327" spans="1:3" x14ac:dyDescent="0.25">
      <c r="A327" t="s">
        <v>2305</v>
      </c>
      <c r="B327" t="s">
        <v>2306</v>
      </c>
      <c r="C327" t="s">
        <v>2307</v>
      </c>
    </row>
    <row r="328" spans="1:3" x14ac:dyDescent="0.25">
      <c r="A328" t="s">
        <v>2308</v>
      </c>
      <c r="B328" t="s">
        <v>2309</v>
      </c>
      <c r="C328" t="s">
        <v>2310</v>
      </c>
    </row>
    <row r="329" spans="1:3" x14ac:dyDescent="0.25">
      <c r="A329" t="s">
        <v>2311</v>
      </c>
      <c r="B329" t="s">
        <v>2312</v>
      </c>
      <c r="C329" t="s">
        <v>2313</v>
      </c>
    </row>
    <row r="330" spans="1:3" x14ac:dyDescent="0.25">
      <c r="A330" t="s">
        <v>2314</v>
      </c>
      <c r="B330" t="s">
        <v>2315</v>
      </c>
      <c r="C330" t="s">
        <v>2316</v>
      </c>
    </row>
    <row r="331" spans="1:3" x14ac:dyDescent="0.25">
      <c r="A331" t="s">
        <v>2317</v>
      </c>
      <c r="B331" t="s">
        <v>2318</v>
      </c>
      <c r="C331" t="s">
        <v>2319</v>
      </c>
    </row>
    <row r="332" spans="1:3" x14ac:dyDescent="0.25">
      <c r="A332" t="s">
        <v>2320</v>
      </c>
      <c r="B332" t="s">
        <v>2321</v>
      </c>
      <c r="C332" t="s">
        <v>2322</v>
      </c>
    </row>
    <row r="333" spans="1:3" x14ac:dyDescent="0.25">
      <c r="A333" t="s">
        <v>2323</v>
      </c>
      <c r="B333" t="s">
        <v>2324</v>
      </c>
      <c r="C333" t="s">
        <v>2325</v>
      </c>
    </row>
    <row r="334" spans="1:3" x14ac:dyDescent="0.25">
      <c r="A334" t="s">
        <v>2326</v>
      </c>
      <c r="B334" t="s">
        <v>2327</v>
      </c>
      <c r="C334" t="s">
        <v>2328</v>
      </c>
    </row>
    <row r="335" spans="1:3" x14ac:dyDescent="0.25">
      <c r="A335" t="s">
        <v>2329</v>
      </c>
      <c r="B335" t="s">
        <v>2330</v>
      </c>
      <c r="C335" t="s">
        <v>2331</v>
      </c>
    </row>
    <row r="336" spans="1:3" x14ac:dyDescent="0.25">
      <c r="A336" t="s">
        <v>2332</v>
      </c>
      <c r="B336" t="s">
        <v>2333</v>
      </c>
      <c r="C336" t="s">
        <v>2334</v>
      </c>
    </row>
    <row r="337" spans="1:3" x14ac:dyDescent="0.25">
      <c r="A337" t="s">
        <v>2335</v>
      </c>
      <c r="B337" t="s">
        <v>2336</v>
      </c>
      <c r="C337" t="s">
        <v>2337</v>
      </c>
    </row>
    <row r="338" spans="1:3" x14ac:dyDescent="0.25">
      <c r="A338" t="s">
        <v>2338</v>
      </c>
      <c r="B338" t="s">
        <v>2339</v>
      </c>
      <c r="C338" t="s">
        <v>2340</v>
      </c>
    </row>
    <row r="339" spans="1:3" x14ac:dyDescent="0.25">
      <c r="A339" t="s">
        <v>2341</v>
      </c>
      <c r="B339" t="s">
        <v>2342</v>
      </c>
      <c r="C339" t="s">
        <v>2343</v>
      </c>
    </row>
    <row r="340" spans="1:3" x14ac:dyDescent="0.25">
      <c r="A340" t="s">
        <v>2344</v>
      </c>
      <c r="B340" t="s">
        <v>2345</v>
      </c>
      <c r="C340" t="s">
        <v>2346</v>
      </c>
    </row>
    <row r="341" spans="1:3" x14ac:dyDescent="0.25">
      <c r="A341" t="s">
        <v>2347</v>
      </c>
      <c r="B341" t="s">
        <v>2348</v>
      </c>
      <c r="C341" t="s">
        <v>2349</v>
      </c>
    </row>
    <row r="342" spans="1:3" x14ac:dyDescent="0.25">
      <c r="A342" t="s">
        <v>2350</v>
      </c>
      <c r="B342" t="s">
        <v>2351</v>
      </c>
      <c r="C342" t="s">
        <v>2352</v>
      </c>
    </row>
    <row r="343" spans="1:3" x14ac:dyDescent="0.25">
      <c r="A343" t="s">
        <v>2353</v>
      </c>
      <c r="B343" t="s">
        <v>2354</v>
      </c>
      <c r="C343" t="s">
        <v>2355</v>
      </c>
    </row>
    <row r="344" spans="1:3" x14ac:dyDescent="0.25">
      <c r="A344" t="s">
        <v>2356</v>
      </c>
      <c r="B344" t="s">
        <v>2357</v>
      </c>
      <c r="C344" t="s">
        <v>2358</v>
      </c>
    </row>
    <row r="345" spans="1:3" x14ac:dyDescent="0.25">
      <c r="A345" t="s">
        <v>2359</v>
      </c>
      <c r="B345" t="s">
        <v>2360</v>
      </c>
      <c r="C345" t="s">
        <v>2361</v>
      </c>
    </row>
    <row r="346" spans="1:3" x14ac:dyDescent="0.25">
      <c r="A346" t="s">
        <v>2362</v>
      </c>
      <c r="B346" t="s">
        <v>2363</v>
      </c>
      <c r="C346" t="s">
        <v>2364</v>
      </c>
    </row>
    <row r="347" spans="1:3" x14ac:dyDescent="0.25">
      <c r="A347" t="s">
        <v>2365</v>
      </c>
      <c r="B347" t="s">
        <v>2366</v>
      </c>
      <c r="C347" t="s">
        <v>2367</v>
      </c>
    </row>
    <row r="348" spans="1:3" x14ac:dyDescent="0.25">
      <c r="A348" t="s">
        <v>2368</v>
      </c>
      <c r="B348" t="s">
        <v>2369</v>
      </c>
      <c r="C348" t="s">
        <v>2370</v>
      </c>
    </row>
    <row r="349" spans="1:3" x14ac:dyDescent="0.25">
      <c r="A349" t="s">
        <v>2371</v>
      </c>
      <c r="B349" t="s">
        <v>2372</v>
      </c>
      <c r="C349" t="s">
        <v>2373</v>
      </c>
    </row>
    <row r="350" spans="1:3" x14ac:dyDescent="0.25">
      <c r="A350" t="s">
        <v>2374</v>
      </c>
      <c r="B350" t="s">
        <v>2375</v>
      </c>
      <c r="C350" t="s">
        <v>2376</v>
      </c>
    </row>
    <row r="351" spans="1:3" x14ac:dyDescent="0.25">
      <c r="A351" t="s">
        <v>2377</v>
      </c>
      <c r="B351" t="s">
        <v>2378</v>
      </c>
      <c r="C351" t="s">
        <v>2379</v>
      </c>
    </row>
    <row r="352" spans="1:3" x14ac:dyDescent="0.25">
      <c r="A352" t="s">
        <v>2380</v>
      </c>
      <c r="B352" t="s">
        <v>2381</v>
      </c>
      <c r="C352" t="s">
        <v>2382</v>
      </c>
    </row>
    <row r="353" spans="1:3" x14ac:dyDescent="0.25">
      <c r="A353" t="s">
        <v>2383</v>
      </c>
      <c r="B353" t="s">
        <v>2028</v>
      </c>
      <c r="C353" t="s">
        <v>2384</v>
      </c>
    </row>
    <row r="354" spans="1:3" x14ac:dyDescent="0.25">
      <c r="A354" t="s">
        <v>2385</v>
      </c>
      <c r="B354" t="s">
        <v>2386</v>
      </c>
      <c r="C354" t="s">
        <v>2387</v>
      </c>
    </row>
    <row r="355" spans="1:3" x14ac:dyDescent="0.25">
      <c r="A355" t="s">
        <v>2388</v>
      </c>
      <c r="B355" t="s">
        <v>2389</v>
      </c>
      <c r="C355" t="s">
        <v>2390</v>
      </c>
    </row>
    <row r="356" spans="1:3" x14ac:dyDescent="0.25">
      <c r="A356" t="s">
        <v>2391</v>
      </c>
      <c r="B356" t="s">
        <v>2392</v>
      </c>
      <c r="C356" t="s">
        <v>2393</v>
      </c>
    </row>
    <row r="357" spans="1:3" x14ac:dyDescent="0.25">
      <c r="A357" t="s">
        <v>2394</v>
      </c>
      <c r="B357" t="s">
        <v>2395</v>
      </c>
      <c r="C357" t="s">
        <v>2396</v>
      </c>
    </row>
    <row r="358" spans="1:3" x14ac:dyDescent="0.25">
      <c r="A358" t="s">
        <v>2397</v>
      </c>
      <c r="B358" t="s">
        <v>2398</v>
      </c>
      <c r="C358" t="s">
        <v>2399</v>
      </c>
    </row>
    <row r="359" spans="1:3" x14ac:dyDescent="0.25">
      <c r="A359" t="s">
        <v>2400</v>
      </c>
      <c r="B359" t="s">
        <v>2401</v>
      </c>
      <c r="C359" t="s">
        <v>2402</v>
      </c>
    </row>
    <row r="360" spans="1:3" x14ac:dyDescent="0.25">
      <c r="A360" t="s">
        <v>2403</v>
      </c>
      <c r="B360" t="s">
        <v>2404</v>
      </c>
      <c r="C360" t="s">
        <v>2405</v>
      </c>
    </row>
    <row r="361" spans="1:3" x14ac:dyDescent="0.25">
      <c r="A361" t="s">
        <v>2406</v>
      </c>
      <c r="B361" t="s">
        <v>2407</v>
      </c>
      <c r="C361" t="s">
        <v>2408</v>
      </c>
    </row>
    <row r="362" spans="1:3" x14ac:dyDescent="0.25">
      <c r="A362" t="s">
        <v>2409</v>
      </c>
      <c r="B362" t="s">
        <v>2410</v>
      </c>
      <c r="C362" t="s">
        <v>2411</v>
      </c>
    </row>
    <row r="363" spans="1:3" x14ac:dyDescent="0.25">
      <c r="A363" t="s">
        <v>2412</v>
      </c>
      <c r="B363" t="s">
        <v>2413</v>
      </c>
      <c r="C363" t="s">
        <v>2414</v>
      </c>
    </row>
    <row r="364" spans="1:3" x14ac:dyDescent="0.25">
      <c r="A364" t="s">
        <v>2415</v>
      </c>
      <c r="B364" t="s">
        <v>2416</v>
      </c>
      <c r="C364" t="s">
        <v>2417</v>
      </c>
    </row>
    <row r="365" spans="1:3" x14ac:dyDescent="0.25">
      <c r="A365" t="s">
        <v>2418</v>
      </c>
      <c r="B365" t="s">
        <v>2419</v>
      </c>
      <c r="C365" t="s">
        <v>2420</v>
      </c>
    </row>
    <row r="366" spans="1:3" x14ac:dyDescent="0.25">
      <c r="A366" t="s">
        <v>2421</v>
      </c>
      <c r="B366" t="s">
        <v>2422</v>
      </c>
      <c r="C366" t="s">
        <v>2423</v>
      </c>
    </row>
    <row r="367" spans="1:3" x14ac:dyDescent="0.25">
      <c r="A367" t="s">
        <v>2424</v>
      </c>
      <c r="B367" t="s">
        <v>2425</v>
      </c>
      <c r="C367" t="s">
        <v>2426</v>
      </c>
    </row>
    <row r="368" spans="1:3" x14ac:dyDescent="0.25">
      <c r="A368" t="s">
        <v>2427</v>
      </c>
      <c r="B368" t="s">
        <v>2428</v>
      </c>
      <c r="C368" t="s">
        <v>2429</v>
      </c>
    </row>
    <row r="369" spans="1:3" x14ac:dyDescent="0.25">
      <c r="A369" t="s">
        <v>2430</v>
      </c>
      <c r="B369" t="s">
        <v>2431</v>
      </c>
      <c r="C369" t="s">
        <v>2432</v>
      </c>
    </row>
    <row r="370" spans="1:3" x14ac:dyDescent="0.25">
      <c r="A370" t="s">
        <v>2433</v>
      </c>
      <c r="B370" t="s">
        <v>2434</v>
      </c>
      <c r="C370" t="s">
        <v>2435</v>
      </c>
    </row>
    <row r="371" spans="1:3" x14ac:dyDescent="0.25">
      <c r="A371" t="s">
        <v>2436</v>
      </c>
      <c r="B371" t="s">
        <v>2437</v>
      </c>
      <c r="C371" t="s">
        <v>2438</v>
      </c>
    </row>
    <row r="372" spans="1:3" x14ac:dyDescent="0.25">
      <c r="A372" t="s">
        <v>2439</v>
      </c>
      <c r="B372" t="s">
        <v>2440</v>
      </c>
      <c r="C372" t="s">
        <v>2441</v>
      </c>
    </row>
    <row r="373" spans="1:3" x14ac:dyDescent="0.25">
      <c r="A373" s="1" t="s">
        <v>2442</v>
      </c>
      <c r="B373" t="s">
        <v>2443</v>
      </c>
      <c r="C373" t="s">
        <v>2444</v>
      </c>
    </row>
    <row r="374" spans="1:3" x14ac:dyDescent="0.25">
      <c r="A374" t="s">
        <v>2445</v>
      </c>
      <c r="B374" t="s">
        <v>2446</v>
      </c>
      <c r="C374" t="s">
        <v>2447</v>
      </c>
    </row>
    <row r="375" spans="1:3" x14ac:dyDescent="0.25">
      <c r="A375" t="s">
        <v>2448</v>
      </c>
      <c r="B375" t="s">
        <v>2449</v>
      </c>
      <c r="C375" t="s">
        <v>2450</v>
      </c>
    </row>
    <row r="376" spans="1:3" x14ac:dyDescent="0.25">
      <c r="A376" t="s">
        <v>2451</v>
      </c>
      <c r="B376" t="s">
        <v>2452</v>
      </c>
      <c r="C376" t="s">
        <v>2453</v>
      </c>
    </row>
    <row r="377" spans="1:3" x14ac:dyDescent="0.25">
      <c r="A377" t="s">
        <v>2454</v>
      </c>
      <c r="B377" t="s">
        <v>2455</v>
      </c>
      <c r="C377" t="s">
        <v>2456</v>
      </c>
    </row>
    <row r="378" spans="1:3" x14ac:dyDescent="0.25">
      <c r="A378" t="s">
        <v>2457</v>
      </c>
      <c r="B378" t="s">
        <v>2458</v>
      </c>
      <c r="C378" t="s">
        <v>2459</v>
      </c>
    </row>
    <row r="379" spans="1:3" x14ac:dyDescent="0.25">
      <c r="A379" t="s">
        <v>2460</v>
      </c>
      <c r="B379" t="s">
        <v>2461</v>
      </c>
      <c r="C379" t="s">
        <v>2462</v>
      </c>
    </row>
    <row r="380" spans="1:3" x14ac:dyDescent="0.25">
      <c r="A380" t="s">
        <v>2463</v>
      </c>
      <c r="B380" t="s">
        <v>2464</v>
      </c>
      <c r="C380" t="s">
        <v>2465</v>
      </c>
    </row>
    <row r="381" spans="1:3" x14ac:dyDescent="0.25">
      <c r="A381" t="s">
        <v>2466</v>
      </c>
      <c r="B381" t="s">
        <v>2467</v>
      </c>
      <c r="C381" t="s">
        <v>2468</v>
      </c>
    </row>
    <row r="382" spans="1:3" x14ac:dyDescent="0.25">
      <c r="A382" t="s">
        <v>2469</v>
      </c>
      <c r="B382" t="s">
        <v>2470</v>
      </c>
      <c r="C382" t="s">
        <v>2471</v>
      </c>
    </row>
    <row r="383" spans="1:3" x14ac:dyDescent="0.25">
      <c r="A383" t="s">
        <v>2472</v>
      </c>
      <c r="B383" t="s">
        <v>2473</v>
      </c>
      <c r="C383" t="s">
        <v>2474</v>
      </c>
    </row>
    <row r="384" spans="1:3" x14ac:dyDescent="0.25">
      <c r="A384" t="s">
        <v>2475</v>
      </c>
      <c r="B384" t="s">
        <v>2476</v>
      </c>
      <c r="C384" t="s">
        <v>2477</v>
      </c>
    </row>
    <row r="385" spans="1:3" x14ac:dyDescent="0.25">
      <c r="A385" t="s">
        <v>2478</v>
      </c>
      <c r="B385" t="s">
        <v>2479</v>
      </c>
      <c r="C385" t="s">
        <v>2480</v>
      </c>
    </row>
    <row r="386" spans="1:3" x14ac:dyDescent="0.25">
      <c r="A386" t="s">
        <v>2481</v>
      </c>
      <c r="B386" t="s">
        <v>2482</v>
      </c>
      <c r="C386" t="s">
        <v>2483</v>
      </c>
    </row>
    <row r="387" spans="1:3" x14ac:dyDescent="0.25">
      <c r="A387" s="1" t="s">
        <v>2484</v>
      </c>
      <c r="B387" t="s">
        <v>2485</v>
      </c>
      <c r="C387" t="s">
        <v>2486</v>
      </c>
    </row>
    <row r="388" spans="1:3" x14ac:dyDescent="0.25">
      <c r="A388" t="s">
        <v>2487</v>
      </c>
      <c r="B388" t="s">
        <v>2488</v>
      </c>
      <c r="C388" t="s">
        <v>2489</v>
      </c>
    </row>
    <row r="389" spans="1:3" x14ac:dyDescent="0.25">
      <c r="A389" t="s">
        <v>2490</v>
      </c>
      <c r="B389" t="s">
        <v>2491</v>
      </c>
      <c r="C389" t="s">
        <v>2492</v>
      </c>
    </row>
    <row r="390" spans="1:3" x14ac:dyDescent="0.25">
      <c r="A390" t="s">
        <v>2493</v>
      </c>
      <c r="B390" t="s">
        <v>2494</v>
      </c>
      <c r="C390" t="s">
        <v>2495</v>
      </c>
    </row>
    <row r="391" spans="1:3" x14ac:dyDescent="0.25">
      <c r="A391" t="s">
        <v>2496</v>
      </c>
      <c r="B391" t="s">
        <v>2497</v>
      </c>
      <c r="C391" t="s">
        <v>2498</v>
      </c>
    </row>
    <row r="392" spans="1:3" x14ac:dyDescent="0.25">
      <c r="A392" t="s">
        <v>2499</v>
      </c>
      <c r="B392" t="s">
        <v>2500</v>
      </c>
      <c r="C392" t="s">
        <v>2501</v>
      </c>
    </row>
    <row r="393" spans="1:3" x14ac:dyDescent="0.25">
      <c r="A393" t="s">
        <v>2502</v>
      </c>
      <c r="B393" t="s">
        <v>2503</v>
      </c>
      <c r="C393" t="s">
        <v>2504</v>
      </c>
    </row>
    <row r="394" spans="1:3" x14ac:dyDescent="0.25">
      <c r="A394" t="s">
        <v>2505</v>
      </c>
      <c r="B394" t="s">
        <v>2506</v>
      </c>
      <c r="C394" t="s">
        <v>2507</v>
      </c>
    </row>
    <row r="395" spans="1:3" x14ac:dyDescent="0.25">
      <c r="A395" t="s">
        <v>2508</v>
      </c>
      <c r="B395" t="s">
        <v>2509</v>
      </c>
      <c r="C395" t="s">
        <v>2510</v>
      </c>
    </row>
    <row r="396" spans="1:3" x14ac:dyDescent="0.25">
      <c r="A396" t="s">
        <v>2511</v>
      </c>
      <c r="B396" t="s">
        <v>2512</v>
      </c>
      <c r="C396" t="s">
        <v>2513</v>
      </c>
    </row>
    <row r="397" spans="1:3" x14ac:dyDescent="0.25">
      <c r="A397" t="s">
        <v>2514</v>
      </c>
      <c r="B397" t="s">
        <v>2515</v>
      </c>
      <c r="C397" t="s">
        <v>2516</v>
      </c>
    </row>
    <row r="398" spans="1:3" x14ac:dyDescent="0.25">
      <c r="A398" t="s">
        <v>2517</v>
      </c>
      <c r="B398" t="s">
        <v>2518</v>
      </c>
      <c r="C398" t="s">
        <v>2519</v>
      </c>
    </row>
    <row r="399" spans="1:3" x14ac:dyDescent="0.25">
      <c r="A399" t="s">
        <v>2520</v>
      </c>
      <c r="B399" t="s">
        <v>2521</v>
      </c>
      <c r="C399" t="s">
        <v>2522</v>
      </c>
    </row>
    <row r="400" spans="1:3" x14ac:dyDescent="0.25">
      <c r="A400" t="s">
        <v>2523</v>
      </c>
      <c r="B400" t="s">
        <v>2524</v>
      </c>
      <c r="C400" t="s">
        <v>2525</v>
      </c>
    </row>
    <row r="401" spans="1:3" x14ac:dyDescent="0.25">
      <c r="A401" t="s">
        <v>2526</v>
      </c>
      <c r="B401" t="s">
        <v>2527</v>
      </c>
      <c r="C401" t="s">
        <v>2528</v>
      </c>
    </row>
    <row r="402" spans="1:3" x14ac:dyDescent="0.25">
      <c r="A402" t="s">
        <v>2529</v>
      </c>
      <c r="B402" t="s">
        <v>2530</v>
      </c>
      <c r="C402" t="s">
        <v>2531</v>
      </c>
    </row>
    <row r="403" spans="1:3" x14ac:dyDescent="0.25">
      <c r="A403" t="s">
        <v>2532</v>
      </c>
      <c r="B403" t="s">
        <v>2533</v>
      </c>
      <c r="C403" t="s">
        <v>2534</v>
      </c>
    </row>
    <row r="404" spans="1:3" x14ac:dyDescent="0.25">
      <c r="A404" t="s">
        <v>2535</v>
      </c>
      <c r="B404" t="s">
        <v>2536</v>
      </c>
      <c r="C404" t="s">
        <v>2537</v>
      </c>
    </row>
    <row r="405" spans="1:3" x14ac:dyDescent="0.25">
      <c r="A405" t="s">
        <v>2538</v>
      </c>
      <c r="B405" t="s">
        <v>2539</v>
      </c>
      <c r="C405" t="s">
        <v>2540</v>
      </c>
    </row>
    <row r="406" spans="1:3" x14ac:dyDescent="0.25">
      <c r="A406" t="s">
        <v>2541</v>
      </c>
      <c r="B406" t="s">
        <v>2542</v>
      </c>
      <c r="C406" t="s">
        <v>2543</v>
      </c>
    </row>
    <row r="407" spans="1:3" x14ac:dyDescent="0.25">
      <c r="A407" t="s">
        <v>2544</v>
      </c>
      <c r="B407" t="s">
        <v>2545</v>
      </c>
      <c r="C407" t="s">
        <v>2546</v>
      </c>
    </row>
    <row r="408" spans="1:3" x14ac:dyDescent="0.25">
      <c r="A408" t="s">
        <v>2547</v>
      </c>
      <c r="B408" t="s">
        <v>2548</v>
      </c>
      <c r="C408" t="s">
        <v>2549</v>
      </c>
    </row>
    <row r="409" spans="1:3" x14ac:dyDescent="0.25">
      <c r="A409" t="s">
        <v>2550</v>
      </c>
      <c r="B409" t="s">
        <v>2551</v>
      </c>
      <c r="C409" t="s">
        <v>2552</v>
      </c>
    </row>
    <row r="410" spans="1:3" x14ac:dyDescent="0.25">
      <c r="A410" t="s">
        <v>2553</v>
      </c>
      <c r="B410" t="s">
        <v>2554</v>
      </c>
      <c r="C410" t="s">
        <v>2555</v>
      </c>
    </row>
    <row r="411" spans="1:3" x14ac:dyDescent="0.25">
      <c r="A411" t="s">
        <v>2556</v>
      </c>
      <c r="B411" t="s">
        <v>2557</v>
      </c>
      <c r="C411" t="s">
        <v>2558</v>
      </c>
    </row>
    <row r="412" spans="1:3" x14ac:dyDescent="0.25">
      <c r="A412" t="s">
        <v>2559</v>
      </c>
      <c r="B412" t="s">
        <v>2560</v>
      </c>
      <c r="C412" t="s">
        <v>2561</v>
      </c>
    </row>
    <row r="413" spans="1:3" x14ac:dyDescent="0.25">
      <c r="A413" t="s">
        <v>2562</v>
      </c>
      <c r="B413" t="s">
        <v>2563</v>
      </c>
      <c r="C413" t="s">
        <v>2564</v>
      </c>
    </row>
    <row r="414" spans="1:3" x14ac:dyDescent="0.25">
      <c r="A414" t="s">
        <v>2565</v>
      </c>
      <c r="B414" t="s">
        <v>2566</v>
      </c>
      <c r="C414" t="s">
        <v>2567</v>
      </c>
    </row>
    <row r="415" spans="1:3" x14ac:dyDescent="0.25">
      <c r="A415" t="s">
        <v>2568</v>
      </c>
      <c r="B415" t="s">
        <v>2569</v>
      </c>
      <c r="C415" t="s">
        <v>2570</v>
      </c>
    </row>
    <row r="416" spans="1:3" x14ac:dyDescent="0.25">
      <c r="A416" t="s">
        <v>2571</v>
      </c>
      <c r="B416" t="s">
        <v>2572</v>
      </c>
      <c r="C416" t="s">
        <v>2573</v>
      </c>
    </row>
    <row r="417" spans="1:3" x14ac:dyDescent="0.25">
      <c r="A417" t="s">
        <v>2574</v>
      </c>
      <c r="B417" t="s">
        <v>2575</v>
      </c>
      <c r="C417" t="s">
        <v>2576</v>
      </c>
    </row>
    <row r="418" spans="1:3" x14ac:dyDescent="0.25">
      <c r="A418" t="s">
        <v>2577</v>
      </c>
      <c r="B418" t="s">
        <v>2578</v>
      </c>
      <c r="C418" t="s">
        <v>2579</v>
      </c>
    </row>
    <row r="419" spans="1:3" x14ac:dyDescent="0.25">
      <c r="A419" t="s">
        <v>2580</v>
      </c>
      <c r="B419" t="s">
        <v>2581</v>
      </c>
      <c r="C419" t="s">
        <v>2582</v>
      </c>
    </row>
    <row r="420" spans="1:3" x14ac:dyDescent="0.25">
      <c r="A420" t="s">
        <v>2583</v>
      </c>
      <c r="B420" t="s">
        <v>2584</v>
      </c>
      <c r="C420" t="s">
        <v>2585</v>
      </c>
    </row>
    <row r="421" spans="1:3" x14ac:dyDescent="0.25">
      <c r="A421" t="s">
        <v>2586</v>
      </c>
      <c r="B421" t="s">
        <v>2587</v>
      </c>
      <c r="C421" t="s">
        <v>2588</v>
      </c>
    </row>
    <row r="422" spans="1:3" x14ac:dyDescent="0.25">
      <c r="A422" t="s">
        <v>2589</v>
      </c>
      <c r="B422" t="s">
        <v>2590</v>
      </c>
      <c r="C422" t="s">
        <v>2591</v>
      </c>
    </row>
    <row r="423" spans="1:3" x14ac:dyDescent="0.25">
      <c r="A423" t="s">
        <v>2592</v>
      </c>
      <c r="B423" t="s">
        <v>2593</v>
      </c>
      <c r="C423" t="s">
        <v>2594</v>
      </c>
    </row>
    <row r="424" spans="1:3" x14ac:dyDescent="0.25">
      <c r="A424" t="s">
        <v>2595</v>
      </c>
      <c r="B424" t="s">
        <v>2596</v>
      </c>
      <c r="C424" t="s">
        <v>2597</v>
      </c>
    </row>
    <row r="425" spans="1:3" x14ac:dyDescent="0.25">
      <c r="A425" t="s">
        <v>2598</v>
      </c>
      <c r="B425" t="s">
        <v>2599</v>
      </c>
      <c r="C425" t="s">
        <v>2600</v>
      </c>
    </row>
    <row r="426" spans="1:3" x14ac:dyDescent="0.25">
      <c r="A426" t="s">
        <v>2601</v>
      </c>
      <c r="B426" t="s">
        <v>2602</v>
      </c>
      <c r="C426" t="s">
        <v>2603</v>
      </c>
    </row>
    <row r="427" spans="1:3" x14ac:dyDescent="0.25">
      <c r="A427" t="s">
        <v>2604</v>
      </c>
      <c r="B427" t="s">
        <v>2605</v>
      </c>
      <c r="C427" t="s">
        <v>2606</v>
      </c>
    </row>
    <row r="428" spans="1:3" x14ac:dyDescent="0.25">
      <c r="A428" t="s">
        <v>2607</v>
      </c>
      <c r="B428" t="s">
        <v>2608</v>
      </c>
      <c r="C428" t="s">
        <v>2609</v>
      </c>
    </row>
    <row r="429" spans="1:3" x14ac:dyDescent="0.25">
      <c r="A429" t="s">
        <v>2610</v>
      </c>
      <c r="B429" t="s">
        <v>2611</v>
      </c>
      <c r="C429" t="s">
        <v>2612</v>
      </c>
    </row>
    <row r="430" spans="1:3" x14ac:dyDescent="0.25">
      <c r="A430" t="s">
        <v>2613</v>
      </c>
      <c r="B430" t="s">
        <v>2614</v>
      </c>
      <c r="C430" t="s">
        <v>2615</v>
      </c>
    </row>
    <row r="431" spans="1:3" x14ac:dyDescent="0.25">
      <c r="A431" t="s">
        <v>2616</v>
      </c>
      <c r="B431" t="s">
        <v>2617</v>
      </c>
      <c r="C431" t="s">
        <v>2618</v>
      </c>
    </row>
    <row r="432" spans="1:3" x14ac:dyDescent="0.25">
      <c r="A432" t="s">
        <v>2619</v>
      </c>
      <c r="B432" t="s">
        <v>2620</v>
      </c>
      <c r="C432" t="s">
        <v>2621</v>
      </c>
    </row>
    <row r="433" spans="1:3" x14ac:dyDescent="0.25">
      <c r="A433" t="s">
        <v>2622</v>
      </c>
      <c r="B433" t="s">
        <v>2623</v>
      </c>
      <c r="C433" t="s">
        <v>2624</v>
      </c>
    </row>
    <row r="434" spans="1:3" x14ac:dyDescent="0.25">
      <c r="A434" t="s">
        <v>2625</v>
      </c>
      <c r="B434" t="s">
        <v>2626</v>
      </c>
      <c r="C434" t="s">
        <v>2627</v>
      </c>
    </row>
    <row r="435" spans="1:3" x14ac:dyDescent="0.25">
      <c r="A435" t="s">
        <v>2628</v>
      </c>
      <c r="B435" t="s">
        <v>2629</v>
      </c>
      <c r="C435" t="s">
        <v>2630</v>
      </c>
    </row>
    <row r="436" spans="1:3" x14ac:dyDescent="0.25">
      <c r="A436" t="s">
        <v>2631</v>
      </c>
      <c r="B436" t="s">
        <v>2632</v>
      </c>
      <c r="C436" t="s">
        <v>2633</v>
      </c>
    </row>
    <row r="437" spans="1:3" x14ac:dyDescent="0.25">
      <c r="A437" t="s">
        <v>2634</v>
      </c>
      <c r="B437" t="s">
        <v>2635</v>
      </c>
      <c r="C437" t="s">
        <v>2636</v>
      </c>
    </row>
    <row r="438" spans="1:3" x14ac:dyDescent="0.25">
      <c r="A438" t="s">
        <v>2637</v>
      </c>
      <c r="B438" t="s">
        <v>2638</v>
      </c>
      <c r="C438" t="s">
        <v>2639</v>
      </c>
    </row>
    <row r="439" spans="1:3" x14ac:dyDescent="0.25">
      <c r="A439" t="s">
        <v>2640</v>
      </c>
      <c r="B439" t="s">
        <v>2641</v>
      </c>
      <c r="C439" t="s">
        <v>2642</v>
      </c>
    </row>
    <row r="440" spans="1:3" x14ac:dyDescent="0.25">
      <c r="A440" t="s">
        <v>2643</v>
      </c>
      <c r="B440" t="s">
        <v>2644</v>
      </c>
      <c r="C440" t="s">
        <v>2645</v>
      </c>
    </row>
    <row r="441" spans="1:3" x14ac:dyDescent="0.25">
      <c r="A441" t="s">
        <v>2646</v>
      </c>
      <c r="B441" t="s">
        <v>2647</v>
      </c>
      <c r="C441" t="s">
        <v>2648</v>
      </c>
    </row>
    <row r="442" spans="1:3" x14ac:dyDescent="0.25">
      <c r="A442" t="s">
        <v>2649</v>
      </c>
      <c r="B442" t="s">
        <v>2650</v>
      </c>
      <c r="C442" t="s">
        <v>2651</v>
      </c>
    </row>
    <row r="443" spans="1:3" x14ac:dyDescent="0.25">
      <c r="A443" t="s">
        <v>2652</v>
      </c>
      <c r="B443" t="s">
        <v>2653</v>
      </c>
      <c r="C443" t="s">
        <v>2654</v>
      </c>
    </row>
    <row r="444" spans="1:3" x14ac:dyDescent="0.25">
      <c r="A444" t="s">
        <v>2655</v>
      </c>
      <c r="B444" t="s">
        <v>2656</v>
      </c>
      <c r="C444" t="s">
        <v>2657</v>
      </c>
    </row>
    <row r="445" spans="1:3" x14ac:dyDescent="0.25">
      <c r="A445" t="s">
        <v>2658</v>
      </c>
      <c r="B445" t="s">
        <v>2659</v>
      </c>
      <c r="C445" t="s">
        <v>2660</v>
      </c>
    </row>
    <row r="446" spans="1:3" x14ac:dyDescent="0.25">
      <c r="A446" t="s">
        <v>2661</v>
      </c>
      <c r="B446" t="s">
        <v>2662</v>
      </c>
      <c r="C446" t="s">
        <v>2663</v>
      </c>
    </row>
    <row r="447" spans="1:3" x14ac:dyDescent="0.25">
      <c r="A447" t="s">
        <v>2664</v>
      </c>
      <c r="B447" t="s">
        <v>2665</v>
      </c>
      <c r="C447" t="s">
        <v>2666</v>
      </c>
    </row>
    <row r="448" spans="1:3" x14ac:dyDescent="0.25">
      <c r="A448" t="s">
        <v>2667</v>
      </c>
      <c r="B448" t="s">
        <v>2668</v>
      </c>
      <c r="C448" t="s">
        <v>2669</v>
      </c>
    </row>
    <row r="449" spans="1:3" x14ac:dyDescent="0.25">
      <c r="A449" t="s">
        <v>2670</v>
      </c>
      <c r="B449" t="s">
        <v>2671</v>
      </c>
      <c r="C449" t="s">
        <v>2672</v>
      </c>
    </row>
    <row r="450" spans="1:3" x14ac:dyDescent="0.25">
      <c r="A450" t="s">
        <v>2673</v>
      </c>
      <c r="B450" t="s">
        <v>2674</v>
      </c>
      <c r="C450" t="s">
        <v>2675</v>
      </c>
    </row>
    <row r="451" spans="1:3" x14ac:dyDescent="0.25">
      <c r="A451" t="s">
        <v>2676</v>
      </c>
      <c r="B451" t="s">
        <v>2677</v>
      </c>
      <c r="C451" t="s">
        <v>2678</v>
      </c>
    </row>
    <row r="452" spans="1:3" x14ac:dyDescent="0.25">
      <c r="A452" t="s">
        <v>2679</v>
      </c>
      <c r="B452" t="s">
        <v>2680</v>
      </c>
      <c r="C452" t="s">
        <v>2681</v>
      </c>
    </row>
    <row r="453" spans="1:3" x14ac:dyDescent="0.25">
      <c r="A453" t="s">
        <v>2682</v>
      </c>
      <c r="B453" t="s">
        <v>2683</v>
      </c>
      <c r="C453" t="s">
        <v>2684</v>
      </c>
    </row>
    <row r="454" spans="1:3" x14ac:dyDescent="0.25">
      <c r="A454" t="s">
        <v>2685</v>
      </c>
      <c r="B454" t="s">
        <v>2686</v>
      </c>
      <c r="C454" t="s">
        <v>2687</v>
      </c>
    </row>
    <row r="455" spans="1:3" x14ac:dyDescent="0.25">
      <c r="A455" t="s">
        <v>2688</v>
      </c>
      <c r="B455" t="s">
        <v>2689</v>
      </c>
      <c r="C455" t="s">
        <v>2690</v>
      </c>
    </row>
    <row r="456" spans="1:3" x14ac:dyDescent="0.25">
      <c r="A456" t="s">
        <v>2691</v>
      </c>
      <c r="B456" t="s">
        <v>2692</v>
      </c>
      <c r="C456" t="s">
        <v>2693</v>
      </c>
    </row>
    <row r="457" spans="1:3" x14ac:dyDescent="0.25">
      <c r="A457" t="s">
        <v>2694</v>
      </c>
      <c r="B457" t="s">
        <v>2695</v>
      </c>
      <c r="C457" t="s">
        <v>2696</v>
      </c>
    </row>
    <row r="458" spans="1:3" x14ac:dyDescent="0.25">
      <c r="A458" t="s">
        <v>2697</v>
      </c>
      <c r="B458" t="s">
        <v>2698</v>
      </c>
      <c r="C458" t="s">
        <v>2699</v>
      </c>
    </row>
    <row r="459" spans="1:3" x14ac:dyDescent="0.25">
      <c r="A459" t="s">
        <v>2700</v>
      </c>
      <c r="B459" t="s">
        <v>2701</v>
      </c>
      <c r="C459" t="s">
        <v>2702</v>
      </c>
    </row>
    <row r="460" spans="1:3" x14ac:dyDescent="0.25">
      <c r="A460" s="1" t="s">
        <v>2703</v>
      </c>
      <c r="B460" t="s">
        <v>2704</v>
      </c>
      <c r="C460" t="s">
        <v>2705</v>
      </c>
    </row>
    <row r="461" spans="1:3" x14ac:dyDescent="0.25">
      <c r="A461" s="1" t="s">
        <v>2706</v>
      </c>
      <c r="B461" t="s">
        <v>2707</v>
      </c>
      <c r="C461" t="s">
        <v>2708</v>
      </c>
    </row>
    <row r="462" spans="1:3" x14ac:dyDescent="0.25">
      <c r="A462" t="s">
        <v>2709</v>
      </c>
      <c r="B462" t="s">
        <v>2710</v>
      </c>
      <c r="C462" t="s">
        <v>2711</v>
      </c>
    </row>
    <row r="463" spans="1:3" x14ac:dyDescent="0.25">
      <c r="A463" s="1" t="s">
        <v>2712</v>
      </c>
      <c r="B463" t="s">
        <v>2713</v>
      </c>
      <c r="C463" t="s">
        <v>2714</v>
      </c>
    </row>
    <row r="464" spans="1:3" x14ac:dyDescent="0.25">
      <c r="A464" t="s">
        <v>2715</v>
      </c>
      <c r="B464" t="s">
        <v>2716</v>
      </c>
      <c r="C464" t="s">
        <v>2717</v>
      </c>
    </row>
    <row r="465" spans="1:3" x14ac:dyDescent="0.25">
      <c r="A465" t="s">
        <v>2718</v>
      </c>
      <c r="B465" t="s">
        <v>2719</v>
      </c>
      <c r="C465" t="s">
        <v>2720</v>
      </c>
    </row>
    <row r="466" spans="1:3" x14ac:dyDescent="0.25">
      <c r="A466" t="s">
        <v>2721</v>
      </c>
      <c r="B466" t="s">
        <v>2722</v>
      </c>
      <c r="C466" t="s">
        <v>2723</v>
      </c>
    </row>
    <row r="467" spans="1:3" x14ac:dyDescent="0.25">
      <c r="A467" t="s">
        <v>2724</v>
      </c>
      <c r="B467" t="s">
        <v>2725</v>
      </c>
      <c r="C467" t="s">
        <v>2726</v>
      </c>
    </row>
    <row r="468" spans="1:3" x14ac:dyDescent="0.25">
      <c r="A468" t="s">
        <v>2727</v>
      </c>
      <c r="B468" t="s">
        <v>2728</v>
      </c>
      <c r="C468" t="s">
        <v>2729</v>
      </c>
    </row>
    <row r="469" spans="1:3" x14ac:dyDescent="0.25">
      <c r="A469" t="s">
        <v>2730</v>
      </c>
      <c r="B469" t="s">
        <v>2731</v>
      </c>
      <c r="C469" t="s">
        <v>2732</v>
      </c>
    </row>
    <row r="470" spans="1:3" x14ac:dyDescent="0.25">
      <c r="A470" t="s">
        <v>2733</v>
      </c>
      <c r="B470" t="s">
        <v>2734</v>
      </c>
      <c r="C470" t="s">
        <v>2735</v>
      </c>
    </row>
    <row r="471" spans="1:3" x14ac:dyDescent="0.25">
      <c r="A471" t="s">
        <v>2736</v>
      </c>
      <c r="B471" t="s">
        <v>2737</v>
      </c>
      <c r="C471" t="s">
        <v>2738</v>
      </c>
    </row>
    <row r="472" spans="1:3" x14ac:dyDescent="0.25">
      <c r="A472" t="s">
        <v>2739</v>
      </c>
      <c r="B472" t="s">
        <v>2740</v>
      </c>
      <c r="C472" t="s">
        <v>2741</v>
      </c>
    </row>
    <row r="473" spans="1:3" x14ac:dyDescent="0.25">
      <c r="A473" t="s">
        <v>2742</v>
      </c>
      <c r="B473" t="s">
        <v>2743</v>
      </c>
      <c r="C473" t="s">
        <v>2744</v>
      </c>
    </row>
    <row r="474" spans="1:3" x14ac:dyDescent="0.25">
      <c r="A474" t="s">
        <v>2745</v>
      </c>
      <c r="B474" t="s">
        <v>2746</v>
      </c>
      <c r="C474" t="s">
        <v>2747</v>
      </c>
    </row>
    <row r="475" spans="1:3" x14ac:dyDescent="0.25">
      <c r="A475" t="s">
        <v>2748</v>
      </c>
      <c r="B475" t="s">
        <v>2749</v>
      </c>
      <c r="C475" t="s">
        <v>2750</v>
      </c>
    </row>
    <row r="476" spans="1:3" x14ac:dyDescent="0.25">
      <c r="A476" t="s">
        <v>2751</v>
      </c>
      <c r="B476" t="s">
        <v>2752</v>
      </c>
      <c r="C476" t="s">
        <v>2753</v>
      </c>
    </row>
    <row r="477" spans="1:3" x14ac:dyDescent="0.25">
      <c r="A477" t="s">
        <v>2754</v>
      </c>
      <c r="B477" t="s">
        <v>2755</v>
      </c>
      <c r="C477" t="s">
        <v>2756</v>
      </c>
    </row>
    <row r="478" spans="1:3" x14ac:dyDescent="0.25">
      <c r="A478" t="s">
        <v>2757</v>
      </c>
      <c r="B478" t="s">
        <v>2758</v>
      </c>
      <c r="C478" t="s">
        <v>2759</v>
      </c>
    </row>
    <row r="479" spans="1:3" x14ac:dyDescent="0.25">
      <c r="A479" t="s">
        <v>2760</v>
      </c>
      <c r="B479" t="s">
        <v>2761</v>
      </c>
      <c r="C479" t="s">
        <v>2762</v>
      </c>
    </row>
    <row r="480" spans="1:3" x14ac:dyDescent="0.25">
      <c r="A480" t="s">
        <v>2763</v>
      </c>
      <c r="B480" t="s">
        <v>2764</v>
      </c>
      <c r="C480" t="s">
        <v>2765</v>
      </c>
    </row>
    <row r="481" spans="1:3" x14ac:dyDescent="0.25">
      <c r="A481" t="s">
        <v>2766</v>
      </c>
      <c r="B481" t="s">
        <v>2767</v>
      </c>
      <c r="C481" t="s">
        <v>2768</v>
      </c>
    </row>
    <row r="482" spans="1:3" x14ac:dyDescent="0.25">
      <c r="A482" t="s">
        <v>2769</v>
      </c>
      <c r="B482" t="s">
        <v>2770</v>
      </c>
      <c r="C482" t="s">
        <v>2771</v>
      </c>
    </row>
    <row r="483" spans="1:3" x14ac:dyDescent="0.25">
      <c r="A483" t="s">
        <v>2772</v>
      </c>
      <c r="B483" t="s">
        <v>2773</v>
      </c>
      <c r="C483" t="s">
        <v>2774</v>
      </c>
    </row>
    <row r="484" spans="1:3" x14ac:dyDescent="0.25">
      <c r="A484" t="s">
        <v>2775</v>
      </c>
      <c r="B484" t="s">
        <v>2776</v>
      </c>
      <c r="C484" t="s">
        <v>2777</v>
      </c>
    </row>
    <row r="485" spans="1:3" x14ac:dyDescent="0.25">
      <c r="A485" t="s">
        <v>2778</v>
      </c>
      <c r="B485" t="s">
        <v>2779</v>
      </c>
      <c r="C485" t="s">
        <v>2780</v>
      </c>
    </row>
    <row r="486" spans="1:3" x14ac:dyDescent="0.25">
      <c r="A486" t="s">
        <v>2781</v>
      </c>
      <c r="B486" t="s">
        <v>2782</v>
      </c>
      <c r="C486" t="s">
        <v>2783</v>
      </c>
    </row>
    <row r="487" spans="1:3" x14ac:dyDescent="0.25">
      <c r="A487" t="s">
        <v>2784</v>
      </c>
      <c r="B487" t="s">
        <v>2785</v>
      </c>
      <c r="C487" t="s">
        <v>2786</v>
      </c>
    </row>
    <row r="488" spans="1:3" x14ac:dyDescent="0.25">
      <c r="A488" t="s">
        <v>2787</v>
      </c>
      <c r="B488" t="s">
        <v>2788</v>
      </c>
      <c r="C488" t="s">
        <v>2789</v>
      </c>
    </row>
    <row r="489" spans="1:3" x14ac:dyDescent="0.25">
      <c r="A489" t="s">
        <v>2790</v>
      </c>
      <c r="B489" t="s">
        <v>2791</v>
      </c>
      <c r="C489" t="s">
        <v>2792</v>
      </c>
    </row>
    <row r="490" spans="1:3" x14ac:dyDescent="0.25">
      <c r="A490" t="s">
        <v>2793</v>
      </c>
      <c r="B490" t="s">
        <v>2794</v>
      </c>
      <c r="C490" t="s">
        <v>2795</v>
      </c>
    </row>
    <row r="491" spans="1:3" x14ac:dyDescent="0.25">
      <c r="A491" t="s">
        <v>2796</v>
      </c>
      <c r="B491" t="s">
        <v>2797</v>
      </c>
      <c r="C491" t="s">
        <v>2798</v>
      </c>
    </row>
    <row r="492" spans="1:3" x14ac:dyDescent="0.25">
      <c r="A492" t="s">
        <v>2799</v>
      </c>
      <c r="B492" t="s">
        <v>2800</v>
      </c>
      <c r="C492" t="s">
        <v>2801</v>
      </c>
    </row>
    <row r="493" spans="1:3" x14ac:dyDescent="0.25">
      <c r="A493" t="s">
        <v>2802</v>
      </c>
      <c r="B493" t="s">
        <v>2803</v>
      </c>
      <c r="C493" t="s">
        <v>2804</v>
      </c>
    </row>
    <row r="494" spans="1:3" x14ac:dyDescent="0.25">
      <c r="A494" t="s">
        <v>2805</v>
      </c>
      <c r="B494" t="s">
        <v>2806</v>
      </c>
      <c r="C494" t="s">
        <v>2807</v>
      </c>
    </row>
    <row r="495" spans="1:3" x14ac:dyDescent="0.25">
      <c r="A495" t="s">
        <v>2808</v>
      </c>
      <c r="B495" t="s">
        <v>2809</v>
      </c>
      <c r="C495" t="s">
        <v>2810</v>
      </c>
    </row>
    <row r="496" spans="1:3" x14ac:dyDescent="0.25">
      <c r="A496" t="s">
        <v>2811</v>
      </c>
      <c r="B496" t="s">
        <v>2812</v>
      </c>
      <c r="C496" t="s">
        <v>2813</v>
      </c>
    </row>
    <row r="497" spans="1:3" x14ac:dyDescent="0.25">
      <c r="A497" t="s">
        <v>2814</v>
      </c>
      <c r="B497" t="s">
        <v>2815</v>
      </c>
      <c r="C497" t="s">
        <v>2816</v>
      </c>
    </row>
    <row r="498" spans="1:3" x14ac:dyDescent="0.25">
      <c r="A498" t="s">
        <v>2817</v>
      </c>
      <c r="B498" t="s">
        <v>2818</v>
      </c>
      <c r="C498" t="s">
        <v>2819</v>
      </c>
    </row>
    <row r="499" spans="1:3" x14ac:dyDescent="0.25">
      <c r="A499" t="s">
        <v>2820</v>
      </c>
      <c r="B499" t="s">
        <v>2821</v>
      </c>
      <c r="C499" t="s">
        <v>2822</v>
      </c>
    </row>
    <row r="500" spans="1:3" x14ac:dyDescent="0.25">
      <c r="A500" t="s">
        <v>2823</v>
      </c>
      <c r="B500" t="s">
        <v>2824</v>
      </c>
      <c r="C500" t="s">
        <v>2825</v>
      </c>
    </row>
    <row r="501" spans="1:3" x14ac:dyDescent="0.25">
      <c r="A501" t="s">
        <v>2826</v>
      </c>
      <c r="B501" t="s">
        <v>2827</v>
      </c>
      <c r="C501" t="s">
        <v>2828</v>
      </c>
    </row>
    <row r="502" spans="1:3" x14ac:dyDescent="0.25">
      <c r="A502" t="s">
        <v>2829</v>
      </c>
      <c r="B502" t="s">
        <v>2830</v>
      </c>
      <c r="C502" t="s">
        <v>2831</v>
      </c>
    </row>
    <row r="503" spans="1:3" x14ac:dyDescent="0.25">
      <c r="A503" t="s">
        <v>2832</v>
      </c>
      <c r="B503" t="s">
        <v>2833</v>
      </c>
      <c r="C503" t="s">
        <v>2834</v>
      </c>
    </row>
    <row r="504" spans="1:3" x14ac:dyDescent="0.25">
      <c r="A504" t="s">
        <v>2835</v>
      </c>
      <c r="B504" t="s">
        <v>2836</v>
      </c>
      <c r="C504" t="s">
        <v>2837</v>
      </c>
    </row>
    <row r="505" spans="1:3" x14ac:dyDescent="0.25">
      <c r="A505" t="s">
        <v>2838</v>
      </c>
      <c r="B505" t="s">
        <v>2839</v>
      </c>
      <c r="C505" t="s">
        <v>2840</v>
      </c>
    </row>
    <row r="506" spans="1:3" x14ac:dyDescent="0.25">
      <c r="A506" t="s">
        <v>2841</v>
      </c>
      <c r="B506" t="s">
        <v>2842</v>
      </c>
      <c r="C506" t="s">
        <v>2843</v>
      </c>
    </row>
    <row r="507" spans="1:3" x14ac:dyDescent="0.25">
      <c r="A507" t="s">
        <v>2844</v>
      </c>
      <c r="B507" t="s">
        <v>2845</v>
      </c>
      <c r="C507" t="s">
        <v>2846</v>
      </c>
    </row>
    <row r="508" spans="1:3" x14ac:dyDescent="0.25">
      <c r="A508" t="s">
        <v>2847</v>
      </c>
      <c r="B508" t="s">
        <v>2848</v>
      </c>
      <c r="C508" t="s">
        <v>2849</v>
      </c>
    </row>
    <row r="509" spans="1:3" x14ac:dyDescent="0.25">
      <c r="A509" t="s">
        <v>2850</v>
      </c>
      <c r="B509" t="s">
        <v>2851</v>
      </c>
      <c r="C509" t="s">
        <v>2852</v>
      </c>
    </row>
    <row r="510" spans="1:3" x14ac:dyDescent="0.25">
      <c r="A510" s="1" t="s">
        <v>2853</v>
      </c>
      <c r="B510" t="s">
        <v>2854</v>
      </c>
      <c r="C510" t="s">
        <v>2855</v>
      </c>
    </row>
    <row r="511" spans="1:3" x14ac:dyDescent="0.25">
      <c r="A511" t="s">
        <v>2856</v>
      </c>
      <c r="B511" t="s">
        <v>2857</v>
      </c>
      <c r="C511" t="s">
        <v>2858</v>
      </c>
    </row>
    <row r="512" spans="1:3" x14ac:dyDescent="0.25">
      <c r="A512" t="s">
        <v>2859</v>
      </c>
      <c r="B512" t="s">
        <v>2860</v>
      </c>
      <c r="C512" t="s">
        <v>2861</v>
      </c>
    </row>
    <row r="513" spans="1:3" x14ac:dyDescent="0.25">
      <c r="A513" t="s">
        <v>2862</v>
      </c>
      <c r="B513" t="s">
        <v>2863</v>
      </c>
      <c r="C513" t="s">
        <v>2864</v>
      </c>
    </row>
    <row r="514" spans="1:3" x14ac:dyDescent="0.25">
      <c r="A514" t="s">
        <v>2865</v>
      </c>
      <c r="B514" t="s">
        <v>2866</v>
      </c>
      <c r="C514" t="s">
        <v>2867</v>
      </c>
    </row>
    <row r="515" spans="1:3" x14ac:dyDescent="0.25">
      <c r="A515" t="s">
        <v>2868</v>
      </c>
      <c r="B515" t="s">
        <v>2869</v>
      </c>
      <c r="C515" t="s">
        <v>2870</v>
      </c>
    </row>
    <row r="516" spans="1:3" x14ac:dyDescent="0.25">
      <c r="A516" t="s">
        <v>2871</v>
      </c>
      <c r="B516" t="s">
        <v>2872</v>
      </c>
      <c r="C516" t="s">
        <v>2873</v>
      </c>
    </row>
    <row r="517" spans="1:3" x14ac:dyDescent="0.25">
      <c r="A517" t="s">
        <v>2874</v>
      </c>
      <c r="B517" t="s">
        <v>2875</v>
      </c>
      <c r="C517" t="s">
        <v>2876</v>
      </c>
    </row>
    <row r="518" spans="1:3" x14ac:dyDescent="0.25">
      <c r="A518" t="s">
        <v>2877</v>
      </c>
      <c r="B518" t="s">
        <v>2878</v>
      </c>
      <c r="C518" t="s">
        <v>2879</v>
      </c>
    </row>
    <row r="519" spans="1:3" x14ac:dyDescent="0.25">
      <c r="A519" t="s">
        <v>2880</v>
      </c>
      <c r="B519" t="s">
        <v>2881</v>
      </c>
      <c r="C519" t="s">
        <v>2882</v>
      </c>
    </row>
    <row r="520" spans="1:3" x14ac:dyDescent="0.25">
      <c r="A520" t="s">
        <v>2883</v>
      </c>
      <c r="B520" t="s">
        <v>2884</v>
      </c>
      <c r="C520" t="s">
        <v>2885</v>
      </c>
    </row>
    <row r="521" spans="1:3" x14ac:dyDescent="0.25">
      <c r="A521" t="s">
        <v>2886</v>
      </c>
      <c r="B521" t="s">
        <v>2887</v>
      </c>
      <c r="C521" t="s">
        <v>2888</v>
      </c>
    </row>
    <row r="522" spans="1:3" x14ac:dyDescent="0.25">
      <c r="A522" t="s">
        <v>2889</v>
      </c>
      <c r="B522" t="s">
        <v>2890</v>
      </c>
      <c r="C522" t="s">
        <v>2891</v>
      </c>
    </row>
    <row r="523" spans="1:3" x14ac:dyDescent="0.25">
      <c r="A523" t="s">
        <v>2892</v>
      </c>
      <c r="B523" t="s">
        <v>2893</v>
      </c>
      <c r="C523" t="s">
        <v>2894</v>
      </c>
    </row>
    <row r="524" spans="1:3" x14ac:dyDescent="0.25">
      <c r="A524" t="s">
        <v>2895</v>
      </c>
      <c r="B524" t="s">
        <v>2896</v>
      </c>
      <c r="C524" t="s">
        <v>2897</v>
      </c>
    </row>
    <row r="525" spans="1:3" x14ac:dyDescent="0.25">
      <c r="A525" s="1" t="s">
        <v>2898</v>
      </c>
      <c r="B525" t="s">
        <v>2899</v>
      </c>
      <c r="C525" t="s">
        <v>2900</v>
      </c>
    </row>
    <row r="526" spans="1:3" x14ac:dyDescent="0.25">
      <c r="A526" t="s">
        <v>2901</v>
      </c>
      <c r="B526" t="s">
        <v>2902</v>
      </c>
      <c r="C526" t="s">
        <v>2903</v>
      </c>
    </row>
    <row r="527" spans="1:3" x14ac:dyDescent="0.25">
      <c r="A527" t="s">
        <v>2904</v>
      </c>
      <c r="B527" t="s">
        <v>2905</v>
      </c>
      <c r="C527" t="s">
        <v>2906</v>
      </c>
    </row>
    <row r="528" spans="1:3" x14ac:dyDescent="0.25">
      <c r="A528" t="s">
        <v>2907</v>
      </c>
      <c r="B528" t="s">
        <v>2908</v>
      </c>
      <c r="C528" t="s">
        <v>2909</v>
      </c>
    </row>
    <row r="529" spans="1:3" x14ac:dyDescent="0.25">
      <c r="A529" t="s">
        <v>2910</v>
      </c>
      <c r="B529" t="s">
        <v>2911</v>
      </c>
      <c r="C529" t="s">
        <v>2912</v>
      </c>
    </row>
    <row r="530" spans="1:3" x14ac:dyDescent="0.25">
      <c r="A530" t="s">
        <v>2913</v>
      </c>
      <c r="B530" t="s">
        <v>2914</v>
      </c>
      <c r="C530" t="s">
        <v>2915</v>
      </c>
    </row>
    <row r="531" spans="1:3" x14ac:dyDescent="0.25">
      <c r="A531" t="s">
        <v>2916</v>
      </c>
      <c r="B531" t="s">
        <v>2917</v>
      </c>
      <c r="C531" t="s">
        <v>2918</v>
      </c>
    </row>
    <row r="532" spans="1:3" x14ac:dyDescent="0.25">
      <c r="A532" t="s">
        <v>2919</v>
      </c>
      <c r="B532" t="s">
        <v>2920</v>
      </c>
      <c r="C532" t="s">
        <v>2921</v>
      </c>
    </row>
    <row r="533" spans="1:3" x14ac:dyDescent="0.25">
      <c r="A533" t="s">
        <v>2922</v>
      </c>
      <c r="B533" t="s">
        <v>2923</v>
      </c>
      <c r="C533" t="s">
        <v>2924</v>
      </c>
    </row>
    <row r="534" spans="1:3" x14ac:dyDescent="0.25">
      <c r="A534" t="s">
        <v>2925</v>
      </c>
      <c r="B534" t="s">
        <v>2926</v>
      </c>
      <c r="C534" t="s">
        <v>2927</v>
      </c>
    </row>
    <row r="535" spans="1:3" x14ac:dyDescent="0.25">
      <c r="A535" t="s">
        <v>2928</v>
      </c>
      <c r="B535" t="s">
        <v>2929</v>
      </c>
      <c r="C535" t="s">
        <v>2930</v>
      </c>
    </row>
    <row r="536" spans="1:3" x14ac:dyDescent="0.25">
      <c r="A536" t="s">
        <v>2931</v>
      </c>
      <c r="B536" t="s">
        <v>2932</v>
      </c>
      <c r="C536" t="s">
        <v>2933</v>
      </c>
    </row>
    <row r="537" spans="1:3" x14ac:dyDescent="0.25">
      <c r="A537" t="s">
        <v>2934</v>
      </c>
      <c r="B537" t="s">
        <v>2935</v>
      </c>
      <c r="C537" t="s">
        <v>2936</v>
      </c>
    </row>
    <row r="538" spans="1:3" x14ac:dyDescent="0.25">
      <c r="A538" t="s">
        <v>2937</v>
      </c>
      <c r="B538" t="s">
        <v>2938</v>
      </c>
      <c r="C538" t="s">
        <v>2939</v>
      </c>
    </row>
    <row r="539" spans="1:3" x14ac:dyDescent="0.25">
      <c r="A539" t="s">
        <v>2940</v>
      </c>
      <c r="B539" t="s">
        <v>2941</v>
      </c>
      <c r="C539" t="s">
        <v>2942</v>
      </c>
    </row>
    <row r="540" spans="1:3" x14ac:dyDescent="0.25">
      <c r="A540" t="s">
        <v>2943</v>
      </c>
      <c r="B540" t="s">
        <v>2944</v>
      </c>
      <c r="C540" t="s">
        <v>2945</v>
      </c>
    </row>
    <row r="541" spans="1:3" x14ac:dyDescent="0.25">
      <c r="A541" t="s">
        <v>2946</v>
      </c>
      <c r="B541" t="s">
        <v>2947</v>
      </c>
      <c r="C541" t="s">
        <v>2948</v>
      </c>
    </row>
    <row r="542" spans="1:3" x14ac:dyDescent="0.25">
      <c r="A542" t="s">
        <v>2949</v>
      </c>
      <c r="B542" t="s">
        <v>2950</v>
      </c>
      <c r="C542" t="s">
        <v>2951</v>
      </c>
    </row>
    <row r="543" spans="1:3" x14ac:dyDescent="0.25">
      <c r="A543" t="s">
        <v>2952</v>
      </c>
      <c r="B543" t="s">
        <v>2953</v>
      </c>
      <c r="C543" t="s">
        <v>2954</v>
      </c>
    </row>
    <row r="544" spans="1:3" x14ac:dyDescent="0.25">
      <c r="A544" t="s">
        <v>2955</v>
      </c>
      <c r="B544" t="s">
        <v>2956</v>
      </c>
      <c r="C544" t="s">
        <v>2957</v>
      </c>
    </row>
    <row r="545" spans="1:3" x14ac:dyDescent="0.25">
      <c r="A545" t="s">
        <v>2958</v>
      </c>
      <c r="B545" t="s">
        <v>2959</v>
      </c>
      <c r="C545" t="s">
        <v>2960</v>
      </c>
    </row>
    <row r="546" spans="1:3" x14ac:dyDescent="0.25">
      <c r="A546" t="s">
        <v>2961</v>
      </c>
      <c r="B546" t="s">
        <v>2962</v>
      </c>
      <c r="C546" t="s">
        <v>2963</v>
      </c>
    </row>
    <row r="547" spans="1:3" x14ac:dyDescent="0.25">
      <c r="A547" t="s">
        <v>2964</v>
      </c>
      <c r="B547" t="s">
        <v>2965</v>
      </c>
      <c r="C547" t="s">
        <v>2966</v>
      </c>
    </row>
    <row r="548" spans="1:3" x14ac:dyDescent="0.25">
      <c r="A548" t="s">
        <v>2967</v>
      </c>
      <c r="B548" t="s">
        <v>2968</v>
      </c>
      <c r="C548" t="s">
        <v>2969</v>
      </c>
    </row>
    <row r="549" spans="1:3" x14ac:dyDescent="0.25">
      <c r="A549" t="s">
        <v>2970</v>
      </c>
      <c r="B549" t="s">
        <v>2971</v>
      </c>
      <c r="C549" t="s">
        <v>2972</v>
      </c>
    </row>
    <row r="550" spans="1:3" x14ac:dyDescent="0.25">
      <c r="A550" t="s">
        <v>2973</v>
      </c>
      <c r="B550" t="s">
        <v>2974</v>
      </c>
      <c r="C550" t="s">
        <v>2975</v>
      </c>
    </row>
    <row r="551" spans="1:3" x14ac:dyDescent="0.25">
      <c r="A551" t="s">
        <v>2976</v>
      </c>
      <c r="B551" t="s">
        <v>2977</v>
      </c>
      <c r="C551" t="s">
        <v>2978</v>
      </c>
    </row>
    <row r="552" spans="1:3" x14ac:dyDescent="0.25">
      <c r="A552" t="s">
        <v>2979</v>
      </c>
      <c r="B552" t="s">
        <v>2980</v>
      </c>
      <c r="C552" t="s">
        <v>2981</v>
      </c>
    </row>
    <row r="553" spans="1:3" x14ac:dyDescent="0.25">
      <c r="A553" t="s">
        <v>2982</v>
      </c>
      <c r="B553" t="s">
        <v>2983</v>
      </c>
      <c r="C553" t="s">
        <v>2984</v>
      </c>
    </row>
    <row r="554" spans="1:3" x14ac:dyDescent="0.25">
      <c r="A554" t="s">
        <v>2985</v>
      </c>
      <c r="B554" t="s">
        <v>2986</v>
      </c>
      <c r="C554" t="s">
        <v>2987</v>
      </c>
    </row>
    <row r="555" spans="1:3" x14ac:dyDescent="0.25">
      <c r="A555" t="s">
        <v>2988</v>
      </c>
      <c r="B555" t="s">
        <v>2989</v>
      </c>
      <c r="C555" t="s">
        <v>2990</v>
      </c>
    </row>
    <row r="556" spans="1:3" x14ac:dyDescent="0.25">
      <c r="A556" t="s">
        <v>2991</v>
      </c>
      <c r="B556" t="s">
        <v>2992</v>
      </c>
      <c r="C556" t="s">
        <v>2993</v>
      </c>
    </row>
    <row r="557" spans="1:3" x14ac:dyDescent="0.25">
      <c r="A557" t="s">
        <v>2994</v>
      </c>
      <c r="B557" t="s">
        <v>2995</v>
      </c>
      <c r="C557" t="s">
        <v>2996</v>
      </c>
    </row>
    <row r="558" spans="1:3" x14ac:dyDescent="0.25">
      <c r="A558" t="s">
        <v>2997</v>
      </c>
      <c r="B558" t="s">
        <v>2998</v>
      </c>
      <c r="C558" t="s">
        <v>2999</v>
      </c>
    </row>
    <row r="559" spans="1:3" x14ac:dyDescent="0.25">
      <c r="A559" t="s">
        <v>3000</v>
      </c>
      <c r="B559" t="s">
        <v>3001</v>
      </c>
      <c r="C559" t="s">
        <v>3002</v>
      </c>
    </row>
    <row r="560" spans="1:3" x14ac:dyDescent="0.25">
      <c r="A560" t="s">
        <v>3003</v>
      </c>
      <c r="B560" t="s">
        <v>3004</v>
      </c>
      <c r="C560" t="s">
        <v>3005</v>
      </c>
    </row>
    <row r="561" spans="1:3" x14ac:dyDescent="0.25">
      <c r="A561" t="s">
        <v>3006</v>
      </c>
      <c r="B561" t="s">
        <v>3007</v>
      </c>
      <c r="C561" t="s">
        <v>3008</v>
      </c>
    </row>
    <row r="562" spans="1:3" x14ac:dyDescent="0.25">
      <c r="A562" t="s">
        <v>3009</v>
      </c>
      <c r="B562" t="s">
        <v>3010</v>
      </c>
      <c r="C562" t="s">
        <v>3011</v>
      </c>
    </row>
    <row r="563" spans="1:3" x14ac:dyDescent="0.25">
      <c r="A563" t="s">
        <v>3012</v>
      </c>
      <c r="B563" t="s">
        <v>249</v>
      </c>
      <c r="C563" t="s">
        <v>3013</v>
      </c>
    </row>
    <row r="564" spans="1:3" x14ac:dyDescent="0.25">
      <c r="A564" t="s">
        <v>3014</v>
      </c>
      <c r="B564" t="s">
        <v>3015</v>
      </c>
      <c r="C564" t="s">
        <v>3016</v>
      </c>
    </row>
    <row r="565" spans="1:3" x14ac:dyDescent="0.25">
      <c r="A565" t="s">
        <v>3017</v>
      </c>
      <c r="B565" t="s">
        <v>3018</v>
      </c>
      <c r="C565" t="s">
        <v>3019</v>
      </c>
    </row>
    <row r="566" spans="1:3" x14ac:dyDescent="0.25">
      <c r="A566" t="s">
        <v>3020</v>
      </c>
      <c r="B566" t="s">
        <v>3021</v>
      </c>
      <c r="C566" t="s">
        <v>3022</v>
      </c>
    </row>
    <row r="567" spans="1:3" x14ac:dyDescent="0.25">
      <c r="A567" t="s">
        <v>3023</v>
      </c>
      <c r="B567" t="s">
        <v>3024</v>
      </c>
      <c r="C567" t="s">
        <v>3025</v>
      </c>
    </row>
    <row r="568" spans="1:3" x14ac:dyDescent="0.25">
      <c r="A568" t="s">
        <v>3026</v>
      </c>
      <c r="B568" t="s">
        <v>3027</v>
      </c>
      <c r="C568" t="s">
        <v>3028</v>
      </c>
    </row>
    <row r="569" spans="1:3" x14ac:dyDescent="0.25">
      <c r="A569" t="s">
        <v>3029</v>
      </c>
      <c r="B569" t="s">
        <v>3030</v>
      </c>
      <c r="C569" t="s">
        <v>3031</v>
      </c>
    </row>
    <row r="570" spans="1:3" x14ac:dyDescent="0.25">
      <c r="A570" t="s">
        <v>3032</v>
      </c>
      <c r="B570" t="s">
        <v>3033</v>
      </c>
      <c r="C570" t="s">
        <v>3034</v>
      </c>
    </row>
    <row r="571" spans="1:3" x14ac:dyDescent="0.25">
      <c r="A571" t="s">
        <v>3035</v>
      </c>
      <c r="B571" t="s">
        <v>3036</v>
      </c>
      <c r="C571" t="s">
        <v>3037</v>
      </c>
    </row>
    <row r="572" spans="1:3" x14ac:dyDescent="0.25">
      <c r="A572" t="s">
        <v>3038</v>
      </c>
      <c r="B572" t="s">
        <v>3039</v>
      </c>
      <c r="C572" t="s">
        <v>3040</v>
      </c>
    </row>
    <row r="573" spans="1:3" x14ac:dyDescent="0.25">
      <c r="A573" t="s">
        <v>3041</v>
      </c>
      <c r="B573" t="s">
        <v>3042</v>
      </c>
      <c r="C573" t="s">
        <v>3043</v>
      </c>
    </row>
    <row r="574" spans="1:3" x14ac:dyDescent="0.25">
      <c r="A574" t="s">
        <v>3044</v>
      </c>
      <c r="B574" t="s">
        <v>3045</v>
      </c>
      <c r="C574" t="s">
        <v>3046</v>
      </c>
    </row>
    <row r="575" spans="1:3" x14ac:dyDescent="0.25">
      <c r="A575" t="s">
        <v>3047</v>
      </c>
      <c r="B575" t="s">
        <v>3048</v>
      </c>
      <c r="C575" t="s">
        <v>3049</v>
      </c>
    </row>
    <row r="576" spans="1:3" x14ac:dyDescent="0.25">
      <c r="A576" t="s">
        <v>3050</v>
      </c>
      <c r="B576" t="s">
        <v>3051</v>
      </c>
      <c r="C576" t="s">
        <v>3052</v>
      </c>
    </row>
    <row r="577" spans="1:3" x14ac:dyDescent="0.25">
      <c r="A577" t="s">
        <v>3053</v>
      </c>
      <c r="B577" t="s">
        <v>3054</v>
      </c>
      <c r="C577" t="s">
        <v>3055</v>
      </c>
    </row>
    <row r="578" spans="1:3" x14ac:dyDescent="0.25">
      <c r="A578" t="s">
        <v>3056</v>
      </c>
      <c r="B578" t="s">
        <v>3057</v>
      </c>
      <c r="C578" t="s">
        <v>3058</v>
      </c>
    </row>
    <row r="579" spans="1:3" x14ac:dyDescent="0.25">
      <c r="A579" t="s">
        <v>3059</v>
      </c>
      <c r="B579" t="s">
        <v>3060</v>
      </c>
      <c r="C579" t="s">
        <v>3061</v>
      </c>
    </row>
    <row r="580" spans="1:3" x14ac:dyDescent="0.25">
      <c r="A580" t="s">
        <v>3062</v>
      </c>
      <c r="B580" t="s">
        <v>3063</v>
      </c>
      <c r="C580" t="s">
        <v>3064</v>
      </c>
    </row>
    <row r="581" spans="1:3" x14ac:dyDescent="0.25">
      <c r="A581" t="s">
        <v>3065</v>
      </c>
      <c r="B581" t="s">
        <v>3066</v>
      </c>
      <c r="C581" t="s">
        <v>3067</v>
      </c>
    </row>
    <row r="582" spans="1:3" x14ac:dyDescent="0.25">
      <c r="A582" t="s">
        <v>3068</v>
      </c>
      <c r="B582" t="s">
        <v>3069</v>
      </c>
      <c r="C582" t="s">
        <v>3070</v>
      </c>
    </row>
    <row r="583" spans="1:3" x14ac:dyDescent="0.25">
      <c r="A583" t="s">
        <v>3071</v>
      </c>
      <c r="B583" t="s">
        <v>3072</v>
      </c>
      <c r="C583" t="s">
        <v>3073</v>
      </c>
    </row>
    <row r="584" spans="1:3" x14ac:dyDescent="0.25">
      <c r="A584" t="s">
        <v>3074</v>
      </c>
      <c r="B584" t="s">
        <v>3075</v>
      </c>
      <c r="C584" t="s">
        <v>3076</v>
      </c>
    </row>
    <row r="585" spans="1:3" x14ac:dyDescent="0.25">
      <c r="A585" t="s">
        <v>3077</v>
      </c>
      <c r="B585" t="s">
        <v>3078</v>
      </c>
      <c r="C585" t="s">
        <v>3079</v>
      </c>
    </row>
    <row r="586" spans="1:3" x14ac:dyDescent="0.25">
      <c r="A586" t="s">
        <v>3080</v>
      </c>
      <c r="B586" t="s">
        <v>3081</v>
      </c>
      <c r="C586" t="s">
        <v>3082</v>
      </c>
    </row>
    <row r="587" spans="1:3" x14ac:dyDescent="0.25">
      <c r="A587" t="s">
        <v>3083</v>
      </c>
      <c r="B587" t="s">
        <v>253</v>
      </c>
      <c r="C587" t="s">
        <v>3084</v>
      </c>
    </row>
    <row r="588" spans="1:3" x14ac:dyDescent="0.25">
      <c r="A588" t="s">
        <v>3085</v>
      </c>
      <c r="B588" t="s">
        <v>3086</v>
      </c>
      <c r="C588" t="s">
        <v>3087</v>
      </c>
    </row>
    <row r="589" spans="1:3" x14ac:dyDescent="0.25">
      <c r="A589" t="s">
        <v>3088</v>
      </c>
      <c r="B589" t="s">
        <v>3089</v>
      </c>
      <c r="C589" t="s">
        <v>3090</v>
      </c>
    </row>
    <row r="590" spans="1:3" x14ac:dyDescent="0.25">
      <c r="A590" t="s">
        <v>3091</v>
      </c>
      <c r="B590" t="s">
        <v>3092</v>
      </c>
      <c r="C590" t="s">
        <v>3093</v>
      </c>
    </row>
    <row r="591" spans="1:3" x14ac:dyDescent="0.25">
      <c r="A591" t="s">
        <v>3094</v>
      </c>
      <c r="B591" t="s">
        <v>3095</v>
      </c>
      <c r="C591" t="s">
        <v>3096</v>
      </c>
    </row>
    <row r="592" spans="1:3" x14ac:dyDescent="0.25">
      <c r="A592" t="s">
        <v>3097</v>
      </c>
      <c r="B592" t="s">
        <v>3098</v>
      </c>
      <c r="C592" t="s">
        <v>3099</v>
      </c>
    </row>
    <row r="593" spans="1:3" x14ac:dyDescent="0.25">
      <c r="A593" t="s">
        <v>3100</v>
      </c>
      <c r="B593" t="s">
        <v>3101</v>
      </c>
      <c r="C593" t="s">
        <v>3102</v>
      </c>
    </row>
    <row r="594" spans="1:3" x14ac:dyDescent="0.25">
      <c r="A594" t="s">
        <v>3103</v>
      </c>
      <c r="B594" t="s">
        <v>3104</v>
      </c>
      <c r="C594" t="s">
        <v>3105</v>
      </c>
    </row>
    <row r="595" spans="1:3" x14ac:dyDescent="0.25">
      <c r="A595" t="s">
        <v>3106</v>
      </c>
      <c r="B595" t="s">
        <v>3107</v>
      </c>
      <c r="C595" t="s">
        <v>3108</v>
      </c>
    </row>
    <row r="596" spans="1:3" x14ac:dyDescent="0.25">
      <c r="A596" t="s">
        <v>3109</v>
      </c>
      <c r="B596" t="s">
        <v>3110</v>
      </c>
      <c r="C596" t="s">
        <v>3111</v>
      </c>
    </row>
    <row r="597" spans="1:3" x14ac:dyDescent="0.25">
      <c r="A597" t="s">
        <v>3112</v>
      </c>
      <c r="B597" t="s">
        <v>3113</v>
      </c>
      <c r="C597" t="s">
        <v>3114</v>
      </c>
    </row>
    <row r="598" spans="1:3" x14ac:dyDescent="0.25">
      <c r="A598" t="s">
        <v>3115</v>
      </c>
      <c r="B598" t="s">
        <v>3116</v>
      </c>
      <c r="C598" t="s">
        <v>3117</v>
      </c>
    </row>
    <row r="599" spans="1:3" x14ac:dyDescent="0.25">
      <c r="A599" t="s">
        <v>3118</v>
      </c>
      <c r="B599" t="s">
        <v>3119</v>
      </c>
      <c r="C599" t="s">
        <v>3120</v>
      </c>
    </row>
    <row r="600" spans="1:3" x14ac:dyDescent="0.25">
      <c r="A600" t="s">
        <v>3121</v>
      </c>
      <c r="B600" t="s">
        <v>3122</v>
      </c>
      <c r="C600" t="s">
        <v>3123</v>
      </c>
    </row>
    <row r="601" spans="1:3" x14ac:dyDescent="0.25">
      <c r="A601" t="s">
        <v>3124</v>
      </c>
      <c r="B601" t="s">
        <v>3125</v>
      </c>
      <c r="C601" t="s">
        <v>3126</v>
      </c>
    </row>
    <row r="602" spans="1:3" x14ac:dyDescent="0.25">
      <c r="A602" t="s">
        <v>3127</v>
      </c>
      <c r="B602" t="s">
        <v>3128</v>
      </c>
      <c r="C602" t="s">
        <v>3129</v>
      </c>
    </row>
    <row r="603" spans="1:3" x14ac:dyDescent="0.25">
      <c r="A603" t="s">
        <v>3130</v>
      </c>
      <c r="B603" t="s">
        <v>3131</v>
      </c>
      <c r="C603" t="s">
        <v>3132</v>
      </c>
    </row>
    <row r="604" spans="1:3" x14ac:dyDescent="0.25">
      <c r="A604" t="s">
        <v>3133</v>
      </c>
      <c r="B604" t="s">
        <v>3134</v>
      </c>
      <c r="C604" t="s">
        <v>3135</v>
      </c>
    </row>
    <row r="605" spans="1:3" x14ac:dyDescent="0.25">
      <c r="A605" t="s">
        <v>3136</v>
      </c>
      <c r="B605" t="s">
        <v>3137</v>
      </c>
      <c r="C605" t="s">
        <v>3138</v>
      </c>
    </row>
    <row r="606" spans="1:3" x14ac:dyDescent="0.25">
      <c r="A606" t="s">
        <v>3139</v>
      </c>
      <c r="B606" t="s">
        <v>3140</v>
      </c>
      <c r="C606" t="s">
        <v>3141</v>
      </c>
    </row>
    <row r="607" spans="1:3" x14ac:dyDescent="0.25">
      <c r="A607" t="s">
        <v>3142</v>
      </c>
      <c r="B607" t="s">
        <v>3143</v>
      </c>
      <c r="C607" t="s">
        <v>3144</v>
      </c>
    </row>
    <row r="608" spans="1:3" x14ac:dyDescent="0.25">
      <c r="A608" t="s">
        <v>3145</v>
      </c>
      <c r="B608" t="s">
        <v>3146</v>
      </c>
      <c r="C608" t="s">
        <v>3147</v>
      </c>
    </row>
    <row r="609" spans="1:3" x14ac:dyDescent="0.25">
      <c r="A609" t="s">
        <v>3148</v>
      </c>
      <c r="B609" t="s">
        <v>3149</v>
      </c>
      <c r="C609" t="s">
        <v>3150</v>
      </c>
    </row>
    <row r="610" spans="1:3" x14ac:dyDescent="0.25">
      <c r="A610" t="s">
        <v>3151</v>
      </c>
      <c r="B610" t="s">
        <v>3152</v>
      </c>
      <c r="C610" t="s">
        <v>3153</v>
      </c>
    </row>
    <row r="611" spans="1:3" x14ac:dyDescent="0.25">
      <c r="A611" t="s">
        <v>3154</v>
      </c>
      <c r="B611" t="s">
        <v>3155</v>
      </c>
      <c r="C611" t="s">
        <v>3156</v>
      </c>
    </row>
    <row r="612" spans="1:3" x14ac:dyDescent="0.25">
      <c r="A612" t="s">
        <v>3157</v>
      </c>
      <c r="B612" t="s">
        <v>3158</v>
      </c>
      <c r="C612" t="s">
        <v>3159</v>
      </c>
    </row>
    <row r="613" spans="1:3" x14ac:dyDescent="0.25">
      <c r="A613" t="s">
        <v>3160</v>
      </c>
      <c r="B613" t="s">
        <v>3161</v>
      </c>
      <c r="C613" t="s">
        <v>3162</v>
      </c>
    </row>
    <row r="614" spans="1:3" x14ac:dyDescent="0.25">
      <c r="A614" t="s">
        <v>3163</v>
      </c>
      <c r="B614" t="s">
        <v>3164</v>
      </c>
      <c r="C614" t="s">
        <v>3165</v>
      </c>
    </row>
    <row r="615" spans="1:3" x14ac:dyDescent="0.25">
      <c r="A615" t="s">
        <v>3166</v>
      </c>
      <c r="B615" t="s">
        <v>3167</v>
      </c>
      <c r="C615" t="s">
        <v>3168</v>
      </c>
    </row>
    <row r="616" spans="1:3" x14ac:dyDescent="0.25">
      <c r="A616" t="s">
        <v>3169</v>
      </c>
      <c r="B616" t="s">
        <v>3170</v>
      </c>
      <c r="C616" t="s">
        <v>3171</v>
      </c>
    </row>
    <row r="617" spans="1:3" x14ac:dyDescent="0.25">
      <c r="A617" t="s">
        <v>3172</v>
      </c>
      <c r="B617" t="s">
        <v>3173</v>
      </c>
      <c r="C617" t="s">
        <v>3174</v>
      </c>
    </row>
    <row r="618" spans="1:3" x14ac:dyDescent="0.25">
      <c r="A618" t="s">
        <v>3175</v>
      </c>
      <c r="B618" t="s">
        <v>3176</v>
      </c>
      <c r="C618" t="s">
        <v>3177</v>
      </c>
    </row>
    <row r="619" spans="1:3" x14ac:dyDescent="0.25">
      <c r="A619" t="s">
        <v>3178</v>
      </c>
      <c r="B619" t="s">
        <v>3179</v>
      </c>
      <c r="C619" t="s">
        <v>3180</v>
      </c>
    </row>
    <row r="620" spans="1:3" x14ac:dyDescent="0.25">
      <c r="A620" s="1" t="s">
        <v>3181</v>
      </c>
      <c r="B620" t="s">
        <v>3182</v>
      </c>
      <c r="C620" t="s">
        <v>3183</v>
      </c>
    </row>
    <row r="621" spans="1:3" x14ac:dyDescent="0.25">
      <c r="A621" s="1" t="s">
        <v>3184</v>
      </c>
      <c r="B621" t="s">
        <v>3185</v>
      </c>
      <c r="C621" t="s">
        <v>3186</v>
      </c>
    </row>
    <row r="622" spans="1:3" x14ac:dyDescent="0.25">
      <c r="A622" t="s">
        <v>3187</v>
      </c>
      <c r="B622" t="s">
        <v>3188</v>
      </c>
      <c r="C622" t="s">
        <v>3189</v>
      </c>
    </row>
    <row r="623" spans="1:3" x14ac:dyDescent="0.25">
      <c r="A623" t="s">
        <v>3190</v>
      </c>
      <c r="B623" t="s">
        <v>3191</v>
      </c>
      <c r="C623" t="s">
        <v>3192</v>
      </c>
    </row>
    <row r="624" spans="1:3" x14ac:dyDescent="0.25">
      <c r="A624" s="1" t="s">
        <v>3193</v>
      </c>
      <c r="B624" t="s">
        <v>3194</v>
      </c>
      <c r="C624" t="s">
        <v>3195</v>
      </c>
    </row>
    <row r="625" spans="1:3" x14ac:dyDescent="0.25">
      <c r="A625" s="1" t="s">
        <v>3196</v>
      </c>
      <c r="B625" t="s">
        <v>3197</v>
      </c>
      <c r="C625" t="s">
        <v>3198</v>
      </c>
    </row>
    <row r="626" spans="1:3" x14ac:dyDescent="0.25">
      <c r="A626" t="s">
        <v>3199</v>
      </c>
      <c r="B626" t="s">
        <v>3200</v>
      </c>
      <c r="C626" t="s">
        <v>3201</v>
      </c>
    </row>
    <row r="627" spans="1:3" x14ac:dyDescent="0.25">
      <c r="A627" t="s">
        <v>3202</v>
      </c>
      <c r="B627" t="s">
        <v>3203</v>
      </c>
      <c r="C627" t="s">
        <v>3204</v>
      </c>
    </row>
    <row r="628" spans="1:3" x14ac:dyDescent="0.25">
      <c r="A628" t="s">
        <v>3205</v>
      </c>
      <c r="B628" t="s">
        <v>3206</v>
      </c>
      <c r="C628" t="s">
        <v>3207</v>
      </c>
    </row>
    <row r="629" spans="1:3" x14ac:dyDescent="0.25">
      <c r="A629" t="s">
        <v>3208</v>
      </c>
      <c r="B629" t="s">
        <v>3209</v>
      </c>
      <c r="C629" t="s">
        <v>3210</v>
      </c>
    </row>
    <row r="630" spans="1:3" x14ac:dyDescent="0.25">
      <c r="A630" t="s">
        <v>3211</v>
      </c>
      <c r="B630" t="s">
        <v>3212</v>
      </c>
      <c r="C630" t="s">
        <v>3213</v>
      </c>
    </row>
    <row r="631" spans="1:3" x14ac:dyDescent="0.25">
      <c r="A631" t="s">
        <v>3214</v>
      </c>
      <c r="B631" t="s">
        <v>3215</v>
      </c>
      <c r="C631" t="s">
        <v>3216</v>
      </c>
    </row>
    <row r="632" spans="1:3" x14ac:dyDescent="0.25">
      <c r="A632" t="s">
        <v>3217</v>
      </c>
      <c r="B632" t="s">
        <v>3218</v>
      </c>
      <c r="C632" t="s">
        <v>3219</v>
      </c>
    </row>
    <row r="633" spans="1:3" x14ac:dyDescent="0.25">
      <c r="A633" t="s">
        <v>3220</v>
      </c>
      <c r="B633" t="s">
        <v>3221</v>
      </c>
      <c r="C633" t="s">
        <v>3222</v>
      </c>
    </row>
    <row r="634" spans="1:3" x14ac:dyDescent="0.25">
      <c r="A634" t="s">
        <v>3223</v>
      </c>
      <c r="B634" t="s">
        <v>3224</v>
      </c>
      <c r="C634" t="s">
        <v>3225</v>
      </c>
    </row>
    <row r="635" spans="1:3" x14ac:dyDescent="0.25">
      <c r="A635" t="s">
        <v>3226</v>
      </c>
      <c r="B635" t="s">
        <v>3227</v>
      </c>
      <c r="C635" t="s">
        <v>3228</v>
      </c>
    </row>
    <row r="636" spans="1:3" x14ac:dyDescent="0.25">
      <c r="A636" t="s">
        <v>3229</v>
      </c>
      <c r="B636" t="s">
        <v>3230</v>
      </c>
      <c r="C636" t="s">
        <v>3231</v>
      </c>
    </row>
    <row r="637" spans="1:3" x14ac:dyDescent="0.25">
      <c r="A637" t="s">
        <v>3232</v>
      </c>
      <c r="B637" t="s">
        <v>3233</v>
      </c>
      <c r="C637" t="s">
        <v>3234</v>
      </c>
    </row>
    <row r="638" spans="1:3" x14ac:dyDescent="0.25">
      <c r="A638" t="s">
        <v>3235</v>
      </c>
      <c r="B638" t="s">
        <v>3236</v>
      </c>
      <c r="C638" t="s">
        <v>3237</v>
      </c>
    </row>
    <row r="639" spans="1:3" x14ac:dyDescent="0.25">
      <c r="A639" t="s">
        <v>3238</v>
      </c>
      <c r="B639" t="s">
        <v>3239</v>
      </c>
      <c r="C639" t="s">
        <v>3240</v>
      </c>
    </row>
    <row r="640" spans="1:3" x14ac:dyDescent="0.25">
      <c r="A640" s="1" t="s">
        <v>3241</v>
      </c>
      <c r="B640" t="s">
        <v>3242</v>
      </c>
      <c r="C640" t="s">
        <v>3243</v>
      </c>
    </row>
    <row r="641" spans="1:3" x14ac:dyDescent="0.25">
      <c r="A641" t="s">
        <v>3244</v>
      </c>
      <c r="B641" t="s">
        <v>3245</v>
      </c>
      <c r="C641" t="s">
        <v>3246</v>
      </c>
    </row>
    <row r="642" spans="1:3" x14ac:dyDescent="0.25">
      <c r="A642" t="s">
        <v>3247</v>
      </c>
      <c r="B642" t="s">
        <v>3248</v>
      </c>
      <c r="C642" t="s">
        <v>3249</v>
      </c>
    </row>
    <row r="643" spans="1:3" x14ac:dyDescent="0.25">
      <c r="A643" t="s">
        <v>3250</v>
      </c>
      <c r="B643" t="s">
        <v>3251</v>
      </c>
      <c r="C643" t="s">
        <v>3252</v>
      </c>
    </row>
    <row r="644" spans="1:3" x14ac:dyDescent="0.25">
      <c r="A644" t="s">
        <v>3253</v>
      </c>
      <c r="B644" t="s">
        <v>3254</v>
      </c>
      <c r="C644" t="s">
        <v>3255</v>
      </c>
    </row>
    <row r="645" spans="1:3" x14ac:dyDescent="0.25">
      <c r="A645" t="s">
        <v>3256</v>
      </c>
      <c r="B645" t="s">
        <v>3257</v>
      </c>
      <c r="C645" t="s">
        <v>3258</v>
      </c>
    </row>
    <row r="646" spans="1:3" x14ac:dyDescent="0.25">
      <c r="A646" t="s">
        <v>3259</v>
      </c>
      <c r="B646" t="s">
        <v>3260</v>
      </c>
      <c r="C646" t="s">
        <v>3261</v>
      </c>
    </row>
    <row r="647" spans="1:3" x14ac:dyDescent="0.25">
      <c r="A647" t="s">
        <v>3262</v>
      </c>
      <c r="B647" t="s">
        <v>3263</v>
      </c>
      <c r="C647" t="s">
        <v>3264</v>
      </c>
    </row>
    <row r="648" spans="1:3" x14ac:dyDescent="0.25">
      <c r="A648" t="s">
        <v>3265</v>
      </c>
      <c r="B648" t="s">
        <v>3266</v>
      </c>
      <c r="C648" t="s">
        <v>3267</v>
      </c>
    </row>
    <row r="649" spans="1:3" x14ac:dyDescent="0.25">
      <c r="A649" t="s">
        <v>3268</v>
      </c>
      <c r="B649" t="s">
        <v>3269</v>
      </c>
      <c r="C649" t="s">
        <v>3270</v>
      </c>
    </row>
    <row r="650" spans="1:3" x14ac:dyDescent="0.25">
      <c r="A650" t="s">
        <v>3271</v>
      </c>
      <c r="B650" t="s">
        <v>3272</v>
      </c>
      <c r="C650" t="s">
        <v>3273</v>
      </c>
    </row>
    <row r="651" spans="1:3" x14ac:dyDescent="0.25">
      <c r="A651" t="s">
        <v>3274</v>
      </c>
      <c r="B651" t="s">
        <v>3275</v>
      </c>
      <c r="C651" t="s">
        <v>3276</v>
      </c>
    </row>
    <row r="652" spans="1:3" x14ac:dyDescent="0.25">
      <c r="A652" t="s">
        <v>3277</v>
      </c>
      <c r="B652" t="s">
        <v>3278</v>
      </c>
      <c r="C652" t="s">
        <v>3279</v>
      </c>
    </row>
    <row r="653" spans="1:3" x14ac:dyDescent="0.25">
      <c r="A653" t="s">
        <v>3280</v>
      </c>
      <c r="B653" t="s">
        <v>3281</v>
      </c>
      <c r="C653" t="s">
        <v>3282</v>
      </c>
    </row>
    <row r="654" spans="1:3" x14ac:dyDescent="0.25">
      <c r="A654" t="s">
        <v>3283</v>
      </c>
      <c r="B654" t="s">
        <v>3284</v>
      </c>
      <c r="C654" t="s">
        <v>3285</v>
      </c>
    </row>
    <row r="655" spans="1:3" x14ac:dyDescent="0.25">
      <c r="A655" t="s">
        <v>3286</v>
      </c>
      <c r="B655" t="s">
        <v>3287</v>
      </c>
      <c r="C655" t="s">
        <v>3288</v>
      </c>
    </row>
    <row r="656" spans="1:3" x14ac:dyDescent="0.25">
      <c r="A656" t="s">
        <v>3289</v>
      </c>
      <c r="B656" t="s">
        <v>3290</v>
      </c>
      <c r="C656" t="s">
        <v>3291</v>
      </c>
    </row>
    <row r="657" spans="1:3" x14ac:dyDescent="0.25">
      <c r="A657" t="s">
        <v>3292</v>
      </c>
      <c r="B657" t="s">
        <v>3293</v>
      </c>
      <c r="C657" t="s">
        <v>3294</v>
      </c>
    </row>
    <row r="658" spans="1:3" x14ac:dyDescent="0.25">
      <c r="A658" t="s">
        <v>3295</v>
      </c>
      <c r="B658" t="s">
        <v>3296</v>
      </c>
      <c r="C658" t="s">
        <v>3297</v>
      </c>
    </row>
    <row r="659" spans="1:3" x14ac:dyDescent="0.25">
      <c r="A659" t="s">
        <v>3298</v>
      </c>
      <c r="B659" t="s">
        <v>3299</v>
      </c>
      <c r="C659" t="s">
        <v>3300</v>
      </c>
    </row>
    <row r="660" spans="1:3" x14ac:dyDescent="0.25">
      <c r="A660" s="1" t="s">
        <v>3301</v>
      </c>
      <c r="B660" t="s">
        <v>3302</v>
      </c>
      <c r="C660" t="s">
        <v>3303</v>
      </c>
    </row>
    <row r="661" spans="1:3" x14ac:dyDescent="0.25">
      <c r="A661" t="s">
        <v>3304</v>
      </c>
      <c r="B661" t="s">
        <v>3305</v>
      </c>
      <c r="C661" t="s">
        <v>3306</v>
      </c>
    </row>
    <row r="662" spans="1:3" x14ac:dyDescent="0.25">
      <c r="A662" t="s">
        <v>3307</v>
      </c>
      <c r="B662" t="s">
        <v>3308</v>
      </c>
      <c r="C662" t="s">
        <v>3309</v>
      </c>
    </row>
    <row r="663" spans="1:3" x14ac:dyDescent="0.25">
      <c r="A663" t="s">
        <v>3310</v>
      </c>
      <c r="B663" t="s">
        <v>3311</v>
      </c>
      <c r="C663" t="s">
        <v>3312</v>
      </c>
    </row>
    <row r="664" spans="1:3" x14ac:dyDescent="0.25">
      <c r="A664" t="s">
        <v>3313</v>
      </c>
      <c r="B664" t="s">
        <v>3314</v>
      </c>
      <c r="C664" t="s">
        <v>3315</v>
      </c>
    </row>
    <row r="665" spans="1:3" x14ac:dyDescent="0.25">
      <c r="A665" t="s">
        <v>3316</v>
      </c>
      <c r="B665" t="s">
        <v>3317</v>
      </c>
      <c r="C665" t="s">
        <v>3318</v>
      </c>
    </row>
    <row r="666" spans="1:3" x14ac:dyDescent="0.25">
      <c r="A666" t="s">
        <v>3319</v>
      </c>
      <c r="B666" t="s">
        <v>3320</v>
      </c>
      <c r="C666" t="s">
        <v>3321</v>
      </c>
    </row>
    <row r="667" spans="1:3" x14ac:dyDescent="0.25">
      <c r="A667" t="s">
        <v>3322</v>
      </c>
      <c r="B667" t="s">
        <v>3323</v>
      </c>
      <c r="C667" t="s">
        <v>3324</v>
      </c>
    </row>
    <row r="668" spans="1:3" x14ac:dyDescent="0.25">
      <c r="A668" t="s">
        <v>3325</v>
      </c>
      <c r="B668" t="s">
        <v>3326</v>
      </c>
      <c r="C668" t="s">
        <v>3327</v>
      </c>
    </row>
    <row r="669" spans="1:3" x14ac:dyDescent="0.25">
      <c r="A669" t="s">
        <v>3328</v>
      </c>
      <c r="B669" t="s">
        <v>3329</v>
      </c>
      <c r="C669" t="s">
        <v>3330</v>
      </c>
    </row>
    <row r="670" spans="1:3" x14ac:dyDescent="0.25">
      <c r="A670" t="s">
        <v>3331</v>
      </c>
      <c r="B670" t="s">
        <v>3332</v>
      </c>
      <c r="C670" t="s">
        <v>3333</v>
      </c>
    </row>
    <row r="671" spans="1:3" x14ac:dyDescent="0.25">
      <c r="A671" t="s">
        <v>3334</v>
      </c>
      <c r="B671" t="s">
        <v>3335</v>
      </c>
      <c r="C671" t="s">
        <v>3336</v>
      </c>
    </row>
    <row r="672" spans="1:3" x14ac:dyDescent="0.25">
      <c r="A672" t="s">
        <v>3337</v>
      </c>
      <c r="B672" t="s">
        <v>3338</v>
      </c>
      <c r="C672" t="s">
        <v>3339</v>
      </c>
    </row>
    <row r="673" spans="1:3" x14ac:dyDescent="0.25">
      <c r="A673" t="s">
        <v>3340</v>
      </c>
      <c r="B673" t="s">
        <v>3341</v>
      </c>
      <c r="C673" t="s">
        <v>3342</v>
      </c>
    </row>
    <row r="674" spans="1:3" x14ac:dyDescent="0.25">
      <c r="A674" t="s">
        <v>3343</v>
      </c>
      <c r="B674" t="s">
        <v>3344</v>
      </c>
      <c r="C674" t="s">
        <v>3345</v>
      </c>
    </row>
    <row r="675" spans="1:3" x14ac:dyDescent="0.25">
      <c r="A675" s="1" t="s">
        <v>3346</v>
      </c>
      <c r="B675" t="s">
        <v>3347</v>
      </c>
      <c r="C675" t="s">
        <v>3348</v>
      </c>
    </row>
    <row r="676" spans="1:3" x14ac:dyDescent="0.25">
      <c r="A676" t="s">
        <v>3349</v>
      </c>
      <c r="B676" t="s">
        <v>3350</v>
      </c>
      <c r="C676" t="s">
        <v>3351</v>
      </c>
    </row>
    <row r="677" spans="1:3" x14ac:dyDescent="0.25">
      <c r="A677" t="s">
        <v>3352</v>
      </c>
      <c r="B677" t="s">
        <v>3353</v>
      </c>
      <c r="C677" t="s">
        <v>3354</v>
      </c>
    </row>
    <row r="678" spans="1:3" x14ac:dyDescent="0.25">
      <c r="A678" t="s">
        <v>3355</v>
      </c>
      <c r="B678" t="s">
        <v>3356</v>
      </c>
      <c r="C678" t="s">
        <v>3357</v>
      </c>
    </row>
    <row r="679" spans="1:3" x14ac:dyDescent="0.25">
      <c r="A679" s="1" t="s">
        <v>3358</v>
      </c>
      <c r="B679" t="s">
        <v>3359</v>
      </c>
      <c r="C679" t="s">
        <v>3360</v>
      </c>
    </row>
    <row r="680" spans="1:3" x14ac:dyDescent="0.25">
      <c r="A680" t="s">
        <v>3361</v>
      </c>
      <c r="B680" t="s">
        <v>3362</v>
      </c>
      <c r="C680" t="s">
        <v>3363</v>
      </c>
    </row>
    <row r="681" spans="1:3" x14ac:dyDescent="0.25">
      <c r="A681" t="s">
        <v>3364</v>
      </c>
      <c r="B681" t="s">
        <v>3365</v>
      </c>
      <c r="C681" t="s">
        <v>3366</v>
      </c>
    </row>
    <row r="682" spans="1:3" x14ac:dyDescent="0.25">
      <c r="A682" t="s">
        <v>3367</v>
      </c>
      <c r="B682" t="s">
        <v>3368</v>
      </c>
      <c r="C682" t="s">
        <v>3369</v>
      </c>
    </row>
    <row r="683" spans="1:3" x14ac:dyDescent="0.25">
      <c r="A683" t="s">
        <v>3370</v>
      </c>
      <c r="B683" t="s">
        <v>3371</v>
      </c>
      <c r="C683" t="s">
        <v>3372</v>
      </c>
    </row>
    <row r="684" spans="1:3" x14ac:dyDescent="0.25">
      <c r="A684" t="s">
        <v>3373</v>
      </c>
      <c r="B684" t="s">
        <v>3374</v>
      </c>
      <c r="C684" t="s">
        <v>3375</v>
      </c>
    </row>
    <row r="685" spans="1:3" x14ac:dyDescent="0.25">
      <c r="A685" t="s">
        <v>3376</v>
      </c>
      <c r="B685" t="s">
        <v>3377</v>
      </c>
      <c r="C685" t="s">
        <v>3378</v>
      </c>
    </row>
    <row r="686" spans="1:3" x14ac:dyDescent="0.25">
      <c r="A686" t="s">
        <v>3379</v>
      </c>
      <c r="B686" t="s">
        <v>3380</v>
      </c>
      <c r="C686" t="s">
        <v>3381</v>
      </c>
    </row>
    <row r="687" spans="1:3" x14ac:dyDescent="0.25">
      <c r="A687" t="s">
        <v>3382</v>
      </c>
      <c r="B687" t="s">
        <v>3383</v>
      </c>
      <c r="C687" t="s">
        <v>3384</v>
      </c>
    </row>
    <row r="688" spans="1:3" x14ac:dyDescent="0.25">
      <c r="A688" t="s">
        <v>3385</v>
      </c>
      <c r="B688" t="s">
        <v>3386</v>
      </c>
      <c r="C688" t="s">
        <v>3387</v>
      </c>
    </row>
    <row r="689" spans="1:3" x14ac:dyDescent="0.25">
      <c r="A689" t="s">
        <v>3388</v>
      </c>
      <c r="B689" t="s">
        <v>3389</v>
      </c>
      <c r="C689" t="s">
        <v>3390</v>
      </c>
    </row>
    <row r="690" spans="1:3" x14ac:dyDescent="0.25">
      <c r="A690" t="s">
        <v>3391</v>
      </c>
      <c r="B690" t="s">
        <v>3392</v>
      </c>
      <c r="C690" t="s">
        <v>3393</v>
      </c>
    </row>
    <row r="691" spans="1:3" x14ac:dyDescent="0.25">
      <c r="A691" t="s">
        <v>3394</v>
      </c>
      <c r="B691" t="s">
        <v>3395</v>
      </c>
      <c r="C691" t="s">
        <v>3396</v>
      </c>
    </row>
    <row r="692" spans="1:3" x14ac:dyDescent="0.25">
      <c r="A692" t="s">
        <v>3397</v>
      </c>
      <c r="B692" t="s">
        <v>3398</v>
      </c>
      <c r="C692" t="s">
        <v>3399</v>
      </c>
    </row>
    <row r="693" spans="1:3" x14ac:dyDescent="0.25">
      <c r="A693" t="s">
        <v>3400</v>
      </c>
      <c r="B693" t="s">
        <v>3401</v>
      </c>
      <c r="C693" t="s">
        <v>3402</v>
      </c>
    </row>
    <row r="694" spans="1:3" x14ac:dyDescent="0.25">
      <c r="A694" t="s">
        <v>3403</v>
      </c>
      <c r="B694" t="s">
        <v>3404</v>
      </c>
      <c r="C694" t="s">
        <v>3405</v>
      </c>
    </row>
    <row r="695" spans="1:3" x14ac:dyDescent="0.25">
      <c r="A695" t="s">
        <v>3406</v>
      </c>
      <c r="B695" t="s">
        <v>3407</v>
      </c>
      <c r="C695" t="s">
        <v>3408</v>
      </c>
    </row>
    <row r="696" spans="1:3" x14ac:dyDescent="0.25">
      <c r="A696" t="s">
        <v>3409</v>
      </c>
      <c r="B696" t="s">
        <v>3410</v>
      </c>
      <c r="C696" t="s">
        <v>3411</v>
      </c>
    </row>
    <row r="697" spans="1:3" x14ac:dyDescent="0.25">
      <c r="A697" t="s">
        <v>3412</v>
      </c>
      <c r="B697" t="s">
        <v>3413</v>
      </c>
      <c r="C697" t="s">
        <v>3414</v>
      </c>
    </row>
    <row r="698" spans="1:3" x14ac:dyDescent="0.25">
      <c r="A698" t="s">
        <v>3415</v>
      </c>
      <c r="B698" t="s">
        <v>3416</v>
      </c>
      <c r="C698" t="s">
        <v>3417</v>
      </c>
    </row>
    <row r="699" spans="1:3" x14ac:dyDescent="0.25">
      <c r="A699" t="s">
        <v>3418</v>
      </c>
      <c r="B699" t="s">
        <v>3419</v>
      </c>
      <c r="C699" t="s">
        <v>3420</v>
      </c>
    </row>
    <row r="700" spans="1:3" x14ac:dyDescent="0.25">
      <c r="A700" t="s">
        <v>3421</v>
      </c>
      <c r="B700" t="s">
        <v>3422</v>
      </c>
      <c r="C700" t="s">
        <v>3423</v>
      </c>
    </row>
    <row r="701" spans="1:3" x14ac:dyDescent="0.25">
      <c r="A701" t="s">
        <v>3424</v>
      </c>
      <c r="B701" t="s">
        <v>3425</v>
      </c>
      <c r="C701" t="s">
        <v>3426</v>
      </c>
    </row>
    <row r="702" spans="1:3" x14ac:dyDescent="0.25">
      <c r="A702" t="s">
        <v>3427</v>
      </c>
      <c r="B702" t="s">
        <v>3428</v>
      </c>
      <c r="C702" t="s">
        <v>3429</v>
      </c>
    </row>
    <row r="703" spans="1:3" x14ac:dyDescent="0.25">
      <c r="A703" t="s">
        <v>3430</v>
      </c>
      <c r="B703" t="s">
        <v>3431</v>
      </c>
      <c r="C703" t="s">
        <v>3432</v>
      </c>
    </row>
    <row r="704" spans="1:3" x14ac:dyDescent="0.25">
      <c r="A704" t="s">
        <v>3433</v>
      </c>
      <c r="B704" t="s">
        <v>3434</v>
      </c>
      <c r="C704" t="s">
        <v>3435</v>
      </c>
    </row>
    <row r="705" spans="1:3" x14ac:dyDescent="0.25">
      <c r="A705" t="s">
        <v>3436</v>
      </c>
      <c r="B705" t="s">
        <v>3437</v>
      </c>
      <c r="C705" t="s">
        <v>3438</v>
      </c>
    </row>
    <row r="706" spans="1:3" x14ac:dyDescent="0.25">
      <c r="A706" t="s">
        <v>3439</v>
      </c>
      <c r="B706" t="s">
        <v>3440</v>
      </c>
      <c r="C706" t="s">
        <v>3441</v>
      </c>
    </row>
    <row r="707" spans="1:3" x14ac:dyDescent="0.25">
      <c r="A707" t="s">
        <v>3442</v>
      </c>
      <c r="B707" t="s">
        <v>3443</v>
      </c>
      <c r="C707" t="s">
        <v>3444</v>
      </c>
    </row>
    <row r="708" spans="1:3" x14ac:dyDescent="0.25">
      <c r="A708" t="s">
        <v>3445</v>
      </c>
      <c r="B708" t="s">
        <v>3446</v>
      </c>
      <c r="C708" t="s">
        <v>3447</v>
      </c>
    </row>
    <row r="709" spans="1:3" x14ac:dyDescent="0.25">
      <c r="A709" t="s">
        <v>3448</v>
      </c>
      <c r="B709" t="s">
        <v>3449</v>
      </c>
      <c r="C709" t="s">
        <v>3450</v>
      </c>
    </row>
    <row r="710" spans="1:3" x14ac:dyDescent="0.25">
      <c r="A710" t="s">
        <v>3451</v>
      </c>
      <c r="B710" t="s">
        <v>3452</v>
      </c>
      <c r="C710" t="s">
        <v>3453</v>
      </c>
    </row>
    <row r="711" spans="1:3" x14ac:dyDescent="0.25">
      <c r="A711" t="s">
        <v>3454</v>
      </c>
      <c r="B711" t="s">
        <v>3455</v>
      </c>
      <c r="C711" t="s">
        <v>3456</v>
      </c>
    </row>
    <row r="712" spans="1:3" x14ac:dyDescent="0.25">
      <c r="A712" t="s">
        <v>3457</v>
      </c>
      <c r="B712" t="s">
        <v>3458</v>
      </c>
      <c r="C712" t="s">
        <v>3459</v>
      </c>
    </row>
    <row r="713" spans="1:3" x14ac:dyDescent="0.25">
      <c r="A713" t="s">
        <v>3460</v>
      </c>
      <c r="B713" t="s">
        <v>3461</v>
      </c>
      <c r="C713" t="s">
        <v>3462</v>
      </c>
    </row>
    <row r="714" spans="1:3" x14ac:dyDescent="0.25">
      <c r="A714" t="s">
        <v>3463</v>
      </c>
      <c r="B714" t="s">
        <v>3464</v>
      </c>
      <c r="C714" t="s">
        <v>3465</v>
      </c>
    </row>
    <row r="715" spans="1:3" x14ac:dyDescent="0.25">
      <c r="A715" t="s">
        <v>3466</v>
      </c>
      <c r="B715" t="s">
        <v>3467</v>
      </c>
      <c r="C715" t="s">
        <v>3468</v>
      </c>
    </row>
    <row r="716" spans="1:3" x14ac:dyDescent="0.25">
      <c r="A716" t="s">
        <v>3469</v>
      </c>
      <c r="B716" t="s">
        <v>3470</v>
      </c>
      <c r="C716" t="s">
        <v>3471</v>
      </c>
    </row>
    <row r="717" spans="1:3" x14ac:dyDescent="0.25">
      <c r="A717" t="s">
        <v>3472</v>
      </c>
      <c r="B717" t="s">
        <v>3473</v>
      </c>
      <c r="C717" t="s">
        <v>3474</v>
      </c>
    </row>
    <row r="718" spans="1:3" x14ac:dyDescent="0.25">
      <c r="A718" t="s">
        <v>3475</v>
      </c>
      <c r="B718" t="s">
        <v>3476</v>
      </c>
      <c r="C718" t="s">
        <v>3477</v>
      </c>
    </row>
    <row r="719" spans="1:3" x14ac:dyDescent="0.25">
      <c r="A719" t="s">
        <v>3478</v>
      </c>
      <c r="B719" t="s">
        <v>3479</v>
      </c>
      <c r="C719" t="s">
        <v>3480</v>
      </c>
    </row>
    <row r="720" spans="1:3" x14ac:dyDescent="0.25">
      <c r="A720" t="s">
        <v>3481</v>
      </c>
      <c r="B720" t="s">
        <v>3482</v>
      </c>
      <c r="C720" t="s">
        <v>3483</v>
      </c>
    </row>
    <row r="721" spans="1:3" x14ac:dyDescent="0.25">
      <c r="A721" t="s">
        <v>3484</v>
      </c>
      <c r="B721" t="s">
        <v>3485</v>
      </c>
      <c r="C721" t="s">
        <v>3486</v>
      </c>
    </row>
    <row r="722" spans="1:3" x14ac:dyDescent="0.25">
      <c r="A722" t="s">
        <v>3487</v>
      </c>
      <c r="B722" t="s">
        <v>3488</v>
      </c>
      <c r="C722" t="s">
        <v>3489</v>
      </c>
    </row>
    <row r="723" spans="1:3" x14ac:dyDescent="0.25">
      <c r="A723" t="s">
        <v>3490</v>
      </c>
      <c r="B723" t="s">
        <v>3491</v>
      </c>
      <c r="C723" t="s">
        <v>3492</v>
      </c>
    </row>
    <row r="724" spans="1:3" x14ac:dyDescent="0.25">
      <c r="A724" t="s">
        <v>3493</v>
      </c>
      <c r="B724" t="s">
        <v>3494</v>
      </c>
      <c r="C724" t="s">
        <v>3495</v>
      </c>
    </row>
    <row r="725" spans="1:3" x14ac:dyDescent="0.25">
      <c r="A725" t="s">
        <v>3496</v>
      </c>
      <c r="B725" t="s">
        <v>3497</v>
      </c>
      <c r="C725" t="s">
        <v>3498</v>
      </c>
    </row>
    <row r="726" spans="1:3" x14ac:dyDescent="0.25">
      <c r="A726" t="s">
        <v>3499</v>
      </c>
      <c r="B726" t="s">
        <v>3500</v>
      </c>
      <c r="C726" t="s">
        <v>3501</v>
      </c>
    </row>
    <row r="727" spans="1:3" x14ac:dyDescent="0.25">
      <c r="A727" t="s">
        <v>3502</v>
      </c>
      <c r="B727" t="s">
        <v>3503</v>
      </c>
      <c r="C727" t="s">
        <v>3504</v>
      </c>
    </row>
    <row r="728" spans="1:3" x14ac:dyDescent="0.25">
      <c r="A728" t="s">
        <v>3505</v>
      </c>
      <c r="B728" t="s">
        <v>3506</v>
      </c>
      <c r="C728" t="s">
        <v>3507</v>
      </c>
    </row>
    <row r="729" spans="1:3" x14ac:dyDescent="0.25">
      <c r="A729" t="s">
        <v>3508</v>
      </c>
      <c r="B729" t="s">
        <v>3509</v>
      </c>
      <c r="C729" t="s">
        <v>3510</v>
      </c>
    </row>
    <row r="730" spans="1:3" x14ac:dyDescent="0.25">
      <c r="A730" t="s">
        <v>3511</v>
      </c>
      <c r="B730" t="s">
        <v>3512</v>
      </c>
      <c r="C730" t="s">
        <v>3513</v>
      </c>
    </row>
    <row r="731" spans="1:3" x14ac:dyDescent="0.25">
      <c r="A731" t="s">
        <v>3514</v>
      </c>
      <c r="B731" t="s">
        <v>3515</v>
      </c>
      <c r="C731" t="s">
        <v>3516</v>
      </c>
    </row>
    <row r="732" spans="1:3" x14ac:dyDescent="0.25">
      <c r="A732" t="s">
        <v>3517</v>
      </c>
      <c r="B732" t="s">
        <v>3518</v>
      </c>
      <c r="C732" t="s">
        <v>3519</v>
      </c>
    </row>
    <row r="733" spans="1:3" x14ac:dyDescent="0.25">
      <c r="A733" t="s">
        <v>3520</v>
      </c>
      <c r="B733" t="s">
        <v>2665</v>
      </c>
      <c r="C733" t="s">
        <v>3521</v>
      </c>
    </row>
    <row r="734" spans="1:3" x14ac:dyDescent="0.25">
      <c r="A734" t="s">
        <v>3522</v>
      </c>
      <c r="B734" t="s">
        <v>3523</v>
      </c>
      <c r="C734" t="s">
        <v>3524</v>
      </c>
    </row>
    <row r="735" spans="1:3" x14ac:dyDescent="0.25">
      <c r="A735" t="s">
        <v>3525</v>
      </c>
      <c r="B735" t="s">
        <v>3526</v>
      </c>
      <c r="C735" t="s">
        <v>3527</v>
      </c>
    </row>
    <row r="736" spans="1:3" x14ac:dyDescent="0.25">
      <c r="A736" t="s">
        <v>3528</v>
      </c>
      <c r="B736" t="s">
        <v>3529</v>
      </c>
      <c r="C736" t="s">
        <v>3530</v>
      </c>
    </row>
    <row r="737" spans="1:3" x14ac:dyDescent="0.25">
      <c r="A737" t="s">
        <v>3531</v>
      </c>
      <c r="B737" t="s">
        <v>3532</v>
      </c>
      <c r="C737" t="s">
        <v>3533</v>
      </c>
    </row>
    <row r="738" spans="1:3" x14ac:dyDescent="0.25">
      <c r="A738" t="s">
        <v>3534</v>
      </c>
      <c r="B738" t="s">
        <v>3535</v>
      </c>
      <c r="C738" t="s">
        <v>3536</v>
      </c>
    </row>
    <row r="739" spans="1:3" x14ac:dyDescent="0.25">
      <c r="A739" t="s">
        <v>3537</v>
      </c>
      <c r="B739" t="s">
        <v>3538</v>
      </c>
      <c r="C739" t="s">
        <v>3539</v>
      </c>
    </row>
    <row r="740" spans="1:3" x14ac:dyDescent="0.25">
      <c r="A740" t="s">
        <v>3540</v>
      </c>
      <c r="B740" t="s">
        <v>3541</v>
      </c>
      <c r="C740" t="s">
        <v>3542</v>
      </c>
    </row>
    <row r="741" spans="1:3" x14ac:dyDescent="0.25">
      <c r="A741" t="s">
        <v>3543</v>
      </c>
      <c r="B741" t="s">
        <v>3544</v>
      </c>
      <c r="C741" t="s">
        <v>3545</v>
      </c>
    </row>
    <row r="742" spans="1:3" x14ac:dyDescent="0.25">
      <c r="A742" s="1" t="s">
        <v>3546</v>
      </c>
      <c r="B742" t="s">
        <v>3547</v>
      </c>
      <c r="C742" t="s">
        <v>3548</v>
      </c>
    </row>
    <row r="743" spans="1:3" x14ac:dyDescent="0.25">
      <c r="A743" t="s">
        <v>3549</v>
      </c>
      <c r="B743" t="s">
        <v>3550</v>
      </c>
      <c r="C743" t="s">
        <v>3551</v>
      </c>
    </row>
    <row r="744" spans="1:3" x14ac:dyDescent="0.25">
      <c r="A744" t="s">
        <v>3552</v>
      </c>
      <c r="B744" t="s">
        <v>3553</v>
      </c>
      <c r="C744" t="s">
        <v>3554</v>
      </c>
    </row>
    <row r="745" spans="1:3" x14ac:dyDescent="0.25">
      <c r="A745" t="s">
        <v>3555</v>
      </c>
      <c r="B745" t="s">
        <v>3556</v>
      </c>
      <c r="C745" t="s">
        <v>3557</v>
      </c>
    </row>
    <row r="746" spans="1:3" x14ac:dyDescent="0.25">
      <c r="A746" t="s">
        <v>3558</v>
      </c>
      <c r="B746" t="s">
        <v>3559</v>
      </c>
      <c r="C746" t="s">
        <v>3560</v>
      </c>
    </row>
    <row r="747" spans="1:3" x14ac:dyDescent="0.25">
      <c r="A747" t="s">
        <v>3561</v>
      </c>
      <c r="B747" t="s">
        <v>3562</v>
      </c>
      <c r="C747" t="s">
        <v>3563</v>
      </c>
    </row>
    <row r="748" spans="1:3" x14ac:dyDescent="0.25">
      <c r="A748" t="s">
        <v>3564</v>
      </c>
      <c r="B748" t="s">
        <v>3565</v>
      </c>
      <c r="C748" t="s">
        <v>3566</v>
      </c>
    </row>
    <row r="749" spans="1:3" x14ac:dyDescent="0.25">
      <c r="A749" t="s">
        <v>3567</v>
      </c>
      <c r="B749" t="s">
        <v>3568</v>
      </c>
      <c r="C749" t="s">
        <v>3569</v>
      </c>
    </row>
    <row r="750" spans="1:3" x14ac:dyDescent="0.25">
      <c r="A750" t="s">
        <v>3570</v>
      </c>
      <c r="B750" t="s">
        <v>3571</v>
      </c>
      <c r="C750" t="s">
        <v>3572</v>
      </c>
    </row>
    <row r="751" spans="1:3" x14ac:dyDescent="0.25">
      <c r="A751" t="s">
        <v>3573</v>
      </c>
      <c r="B751" t="s">
        <v>3574</v>
      </c>
      <c r="C751" t="s">
        <v>3575</v>
      </c>
    </row>
    <row r="752" spans="1:3" x14ac:dyDescent="0.25">
      <c r="A752" t="s">
        <v>3576</v>
      </c>
      <c r="B752" t="s">
        <v>3577</v>
      </c>
      <c r="C752" t="s">
        <v>3578</v>
      </c>
    </row>
    <row r="753" spans="1:3" x14ac:dyDescent="0.25">
      <c r="A753" t="s">
        <v>3579</v>
      </c>
      <c r="B753" t="s">
        <v>3580</v>
      </c>
      <c r="C753" t="s">
        <v>3581</v>
      </c>
    </row>
    <row r="754" spans="1:3" x14ac:dyDescent="0.25">
      <c r="A754" t="s">
        <v>3582</v>
      </c>
      <c r="B754" t="s">
        <v>3583</v>
      </c>
      <c r="C754" t="s">
        <v>3584</v>
      </c>
    </row>
    <row r="755" spans="1:3" x14ac:dyDescent="0.25">
      <c r="A755" t="s">
        <v>3585</v>
      </c>
      <c r="B755" t="s">
        <v>3586</v>
      </c>
      <c r="C755" t="s">
        <v>3587</v>
      </c>
    </row>
    <row r="756" spans="1:3" x14ac:dyDescent="0.25">
      <c r="A756" t="s">
        <v>3588</v>
      </c>
      <c r="B756" t="s">
        <v>3589</v>
      </c>
      <c r="C756" t="s">
        <v>3590</v>
      </c>
    </row>
    <row r="757" spans="1:3" x14ac:dyDescent="0.25">
      <c r="A757" t="s">
        <v>3591</v>
      </c>
      <c r="B757" t="s">
        <v>3592</v>
      </c>
      <c r="C757" t="s">
        <v>3593</v>
      </c>
    </row>
    <row r="758" spans="1:3" x14ac:dyDescent="0.25">
      <c r="A758" t="s">
        <v>3594</v>
      </c>
      <c r="B758" t="s">
        <v>3595</v>
      </c>
      <c r="C758" t="s">
        <v>3596</v>
      </c>
    </row>
    <row r="759" spans="1:3" x14ac:dyDescent="0.25">
      <c r="A759" t="s">
        <v>3597</v>
      </c>
      <c r="B759" t="s">
        <v>3598</v>
      </c>
      <c r="C759" t="s">
        <v>3599</v>
      </c>
    </row>
    <row r="760" spans="1:3" x14ac:dyDescent="0.25">
      <c r="A760" t="s">
        <v>3600</v>
      </c>
      <c r="B760" t="s">
        <v>3601</v>
      </c>
      <c r="C760" t="s">
        <v>3602</v>
      </c>
    </row>
    <row r="761" spans="1:3" x14ac:dyDescent="0.25">
      <c r="A761" t="s">
        <v>3603</v>
      </c>
      <c r="B761" t="s">
        <v>3604</v>
      </c>
      <c r="C761" t="s">
        <v>3605</v>
      </c>
    </row>
    <row r="762" spans="1:3" x14ac:dyDescent="0.25">
      <c r="A762" t="s">
        <v>3606</v>
      </c>
      <c r="B762" t="s">
        <v>3607</v>
      </c>
      <c r="C762" t="s">
        <v>3608</v>
      </c>
    </row>
    <row r="763" spans="1:3" x14ac:dyDescent="0.25">
      <c r="A763" t="s">
        <v>3609</v>
      </c>
      <c r="B763" t="s">
        <v>3610</v>
      </c>
      <c r="C763" t="s">
        <v>3611</v>
      </c>
    </row>
    <row r="764" spans="1:3" x14ac:dyDescent="0.25">
      <c r="A764" t="s">
        <v>3612</v>
      </c>
      <c r="B764" t="s">
        <v>3613</v>
      </c>
      <c r="C764" t="s">
        <v>3614</v>
      </c>
    </row>
    <row r="765" spans="1:3" x14ac:dyDescent="0.25">
      <c r="A765" t="s">
        <v>3615</v>
      </c>
      <c r="B765" t="s">
        <v>3616</v>
      </c>
      <c r="C765" t="s">
        <v>3617</v>
      </c>
    </row>
    <row r="766" spans="1:3" x14ac:dyDescent="0.25">
      <c r="A766" t="s">
        <v>3618</v>
      </c>
      <c r="B766" t="s">
        <v>3619</v>
      </c>
      <c r="C766" t="s">
        <v>3620</v>
      </c>
    </row>
    <row r="767" spans="1:3" x14ac:dyDescent="0.25">
      <c r="A767" t="s">
        <v>3621</v>
      </c>
      <c r="B767" t="s">
        <v>3622</v>
      </c>
      <c r="C767" t="s">
        <v>3623</v>
      </c>
    </row>
    <row r="768" spans="1:3" x14ac:dyDescent="0.25">
      <c r="A768" t="s">
        <v>3624</v>
      </c>
      <c r="B768" t="s">
        <v>3625</v>
      </c>
      <c r="C768" t="s">
        <v>3626</v>
      </c>
    </row>
    <row r="769" spans="1:3" x14ac:dyDescent="0.25">
      <c r="A769" t="s">
        <v>3627</v>
      </c>
      <c r="B769" t="s">
        <v>3628</v>
      </c>
      <c r="C769" t="s">
        <v>3629</v>
      </c>
    </row>
    <row r="770" spans="1:3" x14ac:dyDescent="0.25">
      <c r="A770" t="s">
        <v>3630</v>
      </c>
      <c r="B770" t="s">
        <v>3631</v>
      </c>
      <c r="C770" t="s">
        <v>3632</v>
      </c>
    </row>
    <row r="771" spans="1:3" x14ac:dyDescent="0.25">
      <c r="A771" s="1" t="s">
        <v>3633</v>
      </c>
      <c r="B771" t="s">
        <v>3634</v>
      </c>
      <c r="C771" t="s">
        <v>3635</v>
      </c>
    </row>
    <row r="772" spans="1:3" x14ac:dyDescent="0.25">
      <c r="A772" t="s">
        <v>3636</v>
      </c>
      <c r="B772" t="s">
        <v>3637</v>
      </c>
      <c r="C772" t="s">
        <v>3638</v>
      </c>
    </row>
    <row r="773" spans="1:3" x14ac:dyDescent="0.25">
      <c r="A773" t="s">
        <v>3639</v>
      </c>
      <c r="B773" t="s">
        <v>3640</v>
      </c>
      <c r="C773" t="s">
        <v>3641</v>
      </c>
    </row>
    <row r="774" spans="1:3" x14ac:dyDescent="0.25">
      <c r="A774" t="s">
        <v>3642</v>
      </c>
      <c r="B774" t="s">
        <v>3643</v>
      </c>
      <c r="C774" t="s">
        <v>3644</v>
      </c>
    </row>
    <row r="775" spans="1:3" x14ac:dyDescent="0.25">
      <c r="A775" s="1" t="s">
        <v>3645</v>
      </c>
      <c r="B775" t="s">
        <v>3646</v>
      </c>
      <c r="C775" t="s">
        <v>3647</v>
      </c>
    </row>
    <row r="776" spans="1:3" x14ac:dyDescent="0.25">
      <c r="A776" t="s">
        <v>3648</v>
      </c>
      <c r="B776" t="s">
        <v>3649</v>
      </c>
      <c r="C776" t="s">
        <v>3650</v>
      </c>
    </row>
    <row r="777" spans="1:3" x14ac:dyDescent="0.25">
      <c r="A777" s="1" t="s">
        <v>3651</v>
      </c>
      <c r="B777" t="s">
        <v>3652</v>
      </c>
      <c r="C777" t="s">
        <v>3653</v>
      </c>
    </row>
    <row r="778" spans="1:3" x14ac:dyDescent="0.25">
      <c r="A778" t="s">
        <v>3654</v>
      </c>
      <c r="B778" t="s">
        <v>3655</v>
      </c>
      <c r="C778" t="s">
        <v>3656</v>
      </c>
    </row>
    <row r="779" spans="1:3" x14ac:dyDescent="0.25">
      <c r="A779" t="s">
        <v>3657</v>
      </c>
      <c r="B779" t="s">
        <v>3658</v>
      </c>
      <c r="C779" t="s">
        <v>3659</v>
      </c>
    </row>
    <row r="780" spans="1:3" x14ac:dyDescent="0.25">
      <c r="A780" t="s">
        <v>3660</v>
      </c>
      <c r="B780" t="s">
        <v>3661</v>
      </c>
      <c r="C780" t="s">
        <v>3662</v>
      </c>
    </row>
    <row r="781" spans="1:3" x14ac:dyDescent="0.25">
      <c r="A781" t="s">
        <v>3663</v>
      </c>
      <c r="B781" t="s">
        <v>3664</v>
      </c>
      <c r="C781" t="s">
        <v>3665</v>
      </c>
    </row>
    <row r="782" spans="1:3" x14ac:dyDescent="0.25">
      <c r="A782" t="s">
        <v>3666</v>
      </c>
      <c r="B782" t="s">
        <v>3667</v>
      </c>
      <c r="C782" t="s">
        <v>3668</v>
      </c>
    </row>
    <row r="783" spans="1:3" x14ac:dyDescent="0.25">
      <c r="A783" t="s">
        <v>3669</v>
      </c>
      <c r="B783" t="s">
        <v>3670</v>
      </c>
      <c r="C783" t="s">
        <v>3671</v>
      </c>
    </row>
    <row r="784" spans="1:3" x14ac:dyDescent="0.25">
      <c r="A784" t="s">
        <v>3672</v>
      </c>
      <c r="B784" t="s">
        <v>3673</v>
      </c>
      <c r="C784" t="s">
        <v>3674</v>
      </c>
    </row>
    <row r="785" spans="1:3" x14ac:dyDescent="0.25">
      <c r="A785" t="s">
        <v>3675</v>
      </c>
      <c r="B785" t="s">
        <v>3676</v>
      </c>
      <c r="C785" t="s">
        <v>3677</v>
      </c>
    </row>
    <row r="786" spans="1:3" x14ac:dyDescent="0.25">
      <c r="A786" t="s">
        <v>3678</v>
      </c>
      <c r="B786" t="s">
        <v>3679</v>
      </c>
      <c r="C786" t="s">
        <v>3680</v>
      </c>
    </row>
    <row r="787" spans="1:3" x14ac:dyDescent="0.25">
      <c r="A787" t="s">
        <v>3681</v>
      </c>
      <c r="B787" t="s">
        <v>3682</v>
      </c>
      <c r="C787" t="s">
        <v>3683</v>
      </c>
    </row>
    <row r="788" spans="1:3" x14ac:dyDescent="0.25">
      <c r="A788" t="s">
        <v>3684</v>
      </c>
      <c r="B788" t="s">
        <v>3685</v>
      </c>
      <c r="C788" t="s">
        <v>3686</v>
      </c>
    </row>
    <row r="789" spans="1:3" x14ac:dyDescent="0.25">
      <c r="A789" t="s">
        <v>3687</v>
      </c>
      <c r="B789" t="s">
        <v>3688</v>
      </c>
      <c r="C789" t="s">
        <v>3689</v>
      </c>
    </row>
    <row r="790" spans="1:3" x14ac:dyDescent="0.25">
      <c r="A790" t="s">
        <v>3690</v>
      </c>
      <c r="B790" t="s">
        <v>3691</v>
      </c>
      <c r="C790" t="s">
        <v>3692</v>
      </c>
    </row>
    <row r="791" spans="1:3" x14ac:dyDescent="0.25">
      <c r="A791" t="s">
        <v>3693</v>
      </c>
      <c r="B791" t="s">
        <v>3694</v>
      </c>
      <c r="C791" t="s">
        <v>3695</v>
      </c>
    </row>
    <row r="792" spans="1:3" x14ac:dyDescent="0.25">
      <c r="A792" t="s">
        <v>3696</v>
      </c>
      <c r="B792" t="s">
        <v>3697</v>
      </c>
      <c r="C792" t="s">
        <v>3698</v>
      </c>
    </row>
    <row r="793" spans="1:3" x14ac:dyDescent="0.25">
      <c r="A793" t="s">
        <v>3699</v>
      </c>
      <c r="B793" t="s">
        <v>3700</v>
      </c>
      <c r="C793" t="s">
        <v>3701</v>
      </c>
    </row>
    <row r="794" spans="1:3" x14ac:dyDescent="0.25">
      <c r="A794" t="s">
        <v>3702</v>
      </c>
      <c r="B794" t="s">
        <v>3703</v>
      </c>
      <c r="C794" t="s">
        <v>3704</v>
      </c>
    </row>
    <row r="795" spans="1:3" x14ac:dyDescent="0.25">
      <c r="A795" t="s">
        <v>3705</v>
      </c>
      <c r="B795" t="s">
        <v>3706</v>
      </c>
      <c r="C795" t="s">
        <v>3707</v>
      </c>
    </row>
    <row r="796" spans="1:3" x14ac:dyDescent="0.25">
      <c r="A796" t="s">
        <v>3708</v>
      </c>
      <c r="B796" t="s">
        <v>3709</v>
      </c>
      <c r="C796" t="s">
        <v>3710</v>
      </c>
    </row>
    <row r="797" spans="1:3" x14ac:dyDescent="0.25">
      <c r="A797" t="s">
        <v>3711</v>
      </c>
      <c r="B797" t="s">
        <v>3712</v>
      </c>
      <c r="C797" t="s">
        <v>3713</v>
      </c>
    </row>
    <row r="798" spans="1:3" x14ac:dyDescent="0.25">
      <c r="A798" t="s">
        <v>3714</v>
      </c>
      <c r="B798" t="s">
        <v>3715</v>
      </c>
      <c r="C798" t="s">
        <v>3716</v>
      </c>
    </row>
    <row r="799" spans="1:3" x14ac:dyDescent="0.25">
      <c r="A799" t="s">
        <v>3717</v>
      </c>
      <c r="B799" t="s">
        <v>3718</v>
      </c>
      <c r="C799" t="s">
        <v>3719</v>
      </c>
    </row>
    <row r="800" spans="1:3" x14ac:dyDescent="0.25">
      <c r="A800" t="s">
        <v>3720</v>
      </c>
      <c r="B800" t="s">
        <v>1956</v>
      </c>
      <c r="C800" t="s">
        <v>3721</v>
      </c>
    </row>
    <row r="801" spans="1:3" x14ac:dyDescent="0.25">
      <c r="A801" t="s">
        <v>3722</v>
      </c>
      <c r="B801" t="s">
        <v>3723</v>
      </c>
      <c r="C801" t="s">
        <v>3724</v>
      </c>
    </row>
    <row r="802" spans="1:3" x14ac:dyDescent="0.25">
      <c r="A802" t="s">
        <v>3725</v>
      </c>
      <c r="B802" t="s">
        <v>3726</v>
      </c>
      <c r="C802" t="s">
        <v>3727</v>
      </c>
    </row>
    <row r="803" spans="1:3" x14ac:dyDescent="0.25">
      <c r="A803" t="s">
        <v>3728</v>
      </c>
      <c r="B803" t="s">
        <v>3729</v>
      </c>
      <c r="C803" t="s">
        <v>3730</v>
      </c>
    </row>
    <row r="804" spans="1:3" x14ac:dyDescent="0.25">
      <c r="A804" t="s">
        <v>3731</v>
      </c>
      <c r="B804" t="s">
        <v>3732</v>
      </c>
      <c r="C804" t="s">
        <v>3733</v>
      </c>
    </row>
    <row r="805" spans="1:3" x14ac:dyDescent="0.25">
      <c r="A805" t="s">
        <v>3734</v>
      </c>
      <c r="B805" t="s">
        <v>3735</v>
      </c>
      <c r="C805" t="s">
        <v>3736</v>
      </c>
    </row>
    <row r="806" spans="1:3" x14ac:dyDescent="0.25">
      <c r="A806" t="s">
        <v>3737</v>
      </c>
      <c r="B806" t="s">
        <v>3738</v>
      </c>
      <c r="C806" t="s">
        <v>3739</v>
      </c>
    </row>
    <row r="807" spans="1:3" x14ac:dyDescent="0.25">
      <c r="A807" t="s">
        <v>3740</v>
      </c>
      <c r="B807" t="s">
        <v>3741</v>
      </c>
      <c r="C807" t="s">
        <v>3742</v>
      </c>
    </row>
    <row r="808" spans="1:3" x14ac:dyDescent="0.25">
      <c r="A808" t="s">
        <v>3743</v>
      </c>
      <c r="B808" t="s">
        <v>3744</v>
      </c>
      <c r="C808" t="s">
        <v>3745</v>
      </c>
    </row>
    <row r="809" spans="1:3" x14ac:dyDescent="0.25">
      <c r="A809" t="s">
        <v>3746</v>
      </c>
      <c r="B809" t="s">
        <v>3747</v>
      </c>
      <c r="C809" t="s">
        <v>3748</v>
      </c>
    </row>
    <row r="810" spans="1:3" x14ac:dyDescent="0.25">
      <c r="A810" t="s">
        <v>3749</v>
      </c>
      <c r="B810" t="s">
        <v>3750</v>
      </c>
      <c r="C810" t="s">
        <v>3751</v>
      </c>
    </row>
    <row r="811" spans="1:3" x14ac:dyDescent="0.25">
      <c r="A811" t="s">
        <v>3752</v>
      </c>
      <c r="B811" t="s">
        <v>3753</v>
      </c>
      <c r="C811" t="s">
        <v>3754</v>
      </c>
    </row>
    <row r="812" spans="1:3" x14ac:dyDescent="0.25">
      <c r="A812" t="s">
        <v>3755</v>
      </c>
      <c r="B812">
        <v>1941</v>
      </c>
      <c r="C812" t="s">
        <v>3756</v>
      </c>
    </row>
    <row r="813" spans="1:3" x14ac:dyDescent="0.25">
      <c r="A813" t="s">
        <v>3757</v>
      </c>
      <c r="B813" t="s">
        <v>3758</v>
      </c>
      <c r="C813" t="s">
        <v>3759</v>
      </c>
    </row>
    <row r="814" spans="1:3" x14ac:dyDescent="0.25">
      <c r="A814" s="1" t="s">
        <v>3760</v>
      </c>
      <c r="B814" t="s">
        <v>3761</v>
      </c>
      <c r="C814" t="s">
        <v>3762</v>
      </c>
    </row>
    <row r="815" spans="1:3" x14ac:dyDescent="0.25">
      <c r="A815" t="s">
        <v>3763</v>
      </c>
      <c r="B815" t="s">
        <v>3764</v>
      </c>
      <c r="C815" t="s">
        <v>3765</v>
      </c>
    </row>
    <row r="816" spans="1:3" x14ac:dyDescent="0.25">
      <c r="A816" t="s">
        <v>3766</v>
      </c>
      <c r="B816" t="s">
        <v>3767</v>
      </c>
      <c r="C816" t="s">
        <v>3768</v>
      </c>
    </row>
    <row r="817" spans="1:3" x14ac:dyDescent="0.25">
      <c r="A817" t="s">
        <v>3769</v>
      </c>
      <c r="B817" t="s">
        <v>3770</v>
      </c>
      <c r="C817" t="s">
        <v>3771</v>
      </c>
    </row>
    <row r="818" spans="1:3" x14ac:dyDescent="0.25">
      <c r="A818" t="s">
        <v>3772</v>
      </c>
      <c r="B818" t="s">
        <v>3773</v>
      </c>
      <c r="C818" t="s">
        <v>3774</v>
      </c>
    </row>
    <row r="819" spans="1:3" x14ac:dyDescent="0.25">
      <c r="A819" t="s">
        <v>3775</v>
      </c>
      <c r="B819" t="s">
        <v>3776</v>
      </c>
      <c r="C819" t="s">
        <v>3777</v>
      </c>
    </row>
    <row r="820" spans="1:3" x14ac:dyDescent="0.25">
      <c r="A820" t="s">
        <v>3778</v>
      </c>
      <c r="B820" t="s">
        <v>3779</v>
      </c>
      <c r="C820" t="s">
        <v>3780</v>
      </c>
    </row>
    <row r="821" spans="1:3" x14ac:dyDescent="0.25">
      <c r="A821" t="s">
        <v>3781</v>
      </c>
      <c r="B821" t="s">
        <v>3782</v>
      </c>
      <c r="C821" t="s">
        <v>3783</v>
      </c>
    </row>
    <row r="822" spans="1:3" x14ac:dyDescent="0.25">
      <c r="A822" t="s">
        <v>3784</v>
      </c>
      <c r="B822" t="s">
        <v>3785</v>
      </c>
      <c r="C822" t="s">
        <v>3786</v>
      </c>
    </row>
    <row r="823" spans="1:3" x14ac:dyDescent="0.25">
      <c r="A823" t="s">
        <v>3787</v>
      </c>
      <c r="B823" t="s">
        <v>3788</v>
      </c>
      <c r="C823" t="s">
        <v>3789</v>
      </c>
    </row>
    <row r="824" spans="1:3" x14ac:dyDescent="0.25">
      <c r="A824" t="s">
        <v>3790</v>
      </c>
      <c r="B824" t="s">
        <v>3791</v>
      </c>
      <c r="C824" t="s">
        <v>3792</v>
      </c>
    </row>
    <row r="825" spans="1:3" x14ac:dyDescent="0.25">
      <c r="A825" t="s">
        <v>3793</v>
      </c>
      <c r="B825" t="s">
        <v>3794</v>
      </c>
      <c r="C825" t="s">
        <v>3795</v>
      </c>
    </row>
    <row r="826" spans="1:3" x14ac:dyDescent="0.25">
      <c r="A826" t="s">
        <v>3796</v>
      </c>
      <c r="B826" t="s">
        <v>3797</v>
      </c>
      <c r="C826" t="s">
        <v>3798</v>
      </c>
    </row>
    <row r="827" spans="1:3" x14ac:dyDescent="0.25">
      <c r="A827" t="s">
        <v>3799</v>
      </c>
      <c r="B827" t="s">
        <v>3800</v>
      </c>
      <c r="C827" t="s">
        <v>3801</v>
      </c>
    </row>
    <row r="828" spans="1:3" x14ac:dyDescent="0.25">
      <c r="A828" t="s">
        <v>3802</v>
      </c>
      <c r="B828" t="s">
        <v>3803</v>
      </c>
      <c r="C828" t="s">
        <v>3804</v>
      </c>
    </row>
    <row r="829" spans="1:3" x14ac:dyDescent="0.25">
      <c r="A829" t="s">
        <v>3805</v>
      </c>
      <c r="B829" t="s">
        <v>3806</v>
      </c>
      <c r="C829" t="s">
        <v>3807</v>
      </c>
    </row>
    <row r="830" spans="1:3" x14ac:dyDescent="0.25">
      <c r="A830" t="s">
        <v>3808</v>
      </c>
      <c r="B830" t="s">
        <v>3809</v>
      </c>
      <c r="C830" t="s">
        <v>3810</v>
      </c>
    </row>
    <row r="831" spans="1:3" x14ac:dyDescent="0.25">
      <c r="A831" s="1" t="s">
        <v>3811</v>
      </c>
      <c r="B831" t="s">
        <v>3812</v>
      </c>
      <c r="C831" t="s">
        <v>3813</v>
      </c>
    </row>
    <row r="832" spans="1:3" x14ac:dyDescent="0.25">
      <c r="A832" t="s">
        <v>3814</v>
      </c>
      <c r="B832" t="s">
        <v>3815</v>
      </c>
      <c r="C832" t="s">
        <v>3816</v>
      </c>
    </row>
    <row r="833" spans="1:3" x14ac:dyDescent="0.25">
      <c r="A833" t="s">
        <v>3817</v>
      </c>
      <c r="B833" t="s">
        <v>3818</v>
      </c>
      <c r="C833" t="s">
        <v>3819</v>
      </c>
    </row>
    <row r="834" spans="1:3" x14ac:dyDescent="0.25">
      <c r="A834" t="s">
        <v>3820</v>
      </c>
      <c r="B834" t="s">
        <v>3821</v>
      </c>
      <c r="C834" t="s">
        <v>3822</v>
      </c>
    </row>
    <row r="835" spans="1:3" x14ac:dyDescent="0.25">
      <c r="A835" t="s">
        <v>3823</v>
      </c>
      <c r="B835" t="s">
        <v>3824</v>
      </c>
      <c r="C835" t="s">
        <v>3825</v>
      </c>
    </row>
    <row r="836" spans="1:3" x14ac:dyDescent="0.25">
      <c r="A836" t="s">
        <v>3826</v>
      </c>
      <c r="B836" t="s">
        <v>3827</v>
      </c>
      <c r="C836" t="s">
        <v>3828</v>
      </c>
    </row>
    <row r="837" spans="1:3" x14ac:dyDescent="0.25">
      <c r="A837" t="s">
        <v>3829</v>
      </c>
      <c r="B837" t="s">
        <v>3830</v>
      </c>
      <c r="C837" t="s">
        <v>3831</v>
      </c>
    </row>
    <row r="838" spans="1:3" x14ac:dyDescent="0.25">
      <c r="A838" t="s">
        <v>3832</v>
      </c>
      <c r="B838" t="s">
        <v>3833</v>
      </c>
      <c r="C838" t="s">
        <v>3834</v>
      </c>
    </row>
    <row r="839" spans="1:3" x14ac:dyDescent="0.25">
      <c r="A839" t="s">
        <v>3835</v>
      </c>
      <c r="B839" t="s">
        <v>2935</v>
      </c>
      <c r="C839" t="s">
        <v>3836</v>
      </c>
    </row>
    <row r="840" spans="1:3" x14ac:dyDescent="0.25">
      <c r="A840" t="s">
        <v>3837</v>
      </c>
      <c r="B840" t="s">
        <v>3838</v>
      </c>
      <c r="C840" t="s">
        <v>3839</v>
      </c>
    </row>
    <row r="841" spans="1:3" x14ac:dyDescent="0.25">
      <c r="A841" t="s">
        <v>3840</v>
      </c>
      <c r="B841" t="s">
        <v>3841</v>
      </c>
      <c r="C841" t="s">
        <v>3842</v>
      </c>
    </row>
    <row r="842" spans="1:3" x14ac:dyDescent="0.25">
      <c r="A842" t="s">
        <v>3843</v>
      </c>
      <c r="B842" t="s">
        <v>3844</v>
      </c>
      <c r="C842" t="s">
        <v>3845</v>
      </c>
    </row>
    <row r="843" spans="1:3" x14ac:dyDescent="0.25">
      <c r="A843" t="s">
        <v>3846</v>
      </c>
      <c r="B843" t="s">
        <v>3847</v>
      </c>
      <c r="C843" t="s">
        <v>3848</v>
      </c>
    </row>
    <row r="844" spans="1:3" x14ac:dyDescent="0.25">
      <c r="A844" t="s">
        <v>3849</v>
      </c>
      <c r="B844" t="s">
        <v>3850</v>
      </c>
      <c r="C844" t="s">
        <v>3851</v>
      </c>
    </row>
    <row r="845" spans="1:3" x14ac:dyDescent="0.25">
      <c r="A845" s="1" t="s">
        <v>3852</v>
      </c>
      <c r="B845" t="s">
        <v>3853</v>
      </c>
      <c r="C845" t="s">
        <v>3854</v>
      </c>
    </row>
    <row r="846" spans="1:3" x14ac:dyDescent="0.25">
      <c r="A846" t="s">
        <v>3855</v>
      </c>
      <c r="B846" t="s">
        <v>3856</v>
      </c>
      <c r="C846" t="s">
        <v>3857</v>
      </c>
    </row>
    <row r="847" spans="1:3" x14ac:dyDescent="0.25">
      <c r="A847" t="s">
        <v>3858</v>
      </c>
      <c r="B847" t="s">
        <v>3859</v>
      </c>
      <c r="C847" t="s">
        <v>3860</v>
      </c>
    </row>
    <row r="848" spans="1:3" x14ac:dyDescent="0.25">
      <c r="A848" t="s">
        <v>3861</v>
      </c>
      <c r="B848" t="s">
        <v>3862</v>
      </c>
      <c r="C848" t="s">
        <v>3863</v>
      </c>
    </row>
    <row r="849" spans="1:3" x14ac:dyDescent="0.25">
      <c r="A849" t="s">
        <v>3864</v>
      </c>
      <c r="B849" t="s">
        <v>3865</v>
      </c>
      <c r="C849" t="s">
        <v>3866</v>
      </c>
    </row>
    <row r="850" spans="1:3" x14ac:dyDescent="0.25">
      <c r="A850" t="s">
        <v>3867</v>
      </c>
      <c r="B850" t="s">
        <v>3868</v>
      </c>
      <c r="C850" t="s">
        <v>3869</v>
      </c>
    </row>
    <row r="851" spans="1:3" x14ac:dyDescent="0.25">
      <c r="A851" t="s">
        <v>3870</v>
      </c>
      <c r="B851" t="s">
        <v>3871</v>
      </c>
      <c r="C851" t="s">
        <v>3872</v>
      </c>
    </row>
    <row r="852" spans="1:3" x14ac:dyDescent="0.25">
      <c r="A852" t="s">
        <v>3873</v>
      </c>
      <c r="B852" t="s">
        <v>3874</v>
      </c>
      <c r="C852" t="s">
        <v>3875</v>
      </c>
    </row>
    <row r="853" spans="1:3" x14ac:dyDescent="0.25">
      <c r="A853" s="1" t="s">
        <v>3876</v>
      </c>
      <c r="B853" t="s">
        <v>3877</v>
      </c>
      <c r="C853" t="s">
        <v>3878</v>
      </c>
    </row>
    <row r="854" spans="1:3" x14ac:dyDescent="0.25">
      <c r="A854" t="s">
        <v>3879</v>
      </c>
      <c r="B854" t="s">
        <v>3880</v>
      </c>
      <c r="C854" t="s">
        <v>3881</v>
      </c>
    </row>
    <row r="855" spans="1:3" x14ac:dyDescent="0.25">
      <c r="A855" t="s">
        <v>3882</v>
      </c>
      <c r="B855" t="s">
        <v>3883</v>
      </c>
      <c r="C855" t="s">
        <v>3884</v>
      </c>
    </row>
    <row r="856" spans="1:3" x14ac:dyDescent="0.25">
      <c r="A856" t="s">
        <v>3885</v>
      </c>
      <c r="B856" t="s">
        <v>3886</v>
      </c>
      <c r="C856" t="s">
        <v>3887</v>
      </c>
    </row>
    <row r="857" spans="1:3" x14ac:dyDescent="0.25">
      <c r="A857" t="s">
        <v>3888</v>
      </c>
      <c r="B857" t="s">
        <v>3889</v>
      </c>
      <c r="C857" t="s">
        <v>3890</v>
      </c>
    </row>
    <row r="858" spans="1:3" x14ac:dyDescent="0.25">
      <c r="A858" t="s">
        <v>3891</v>
      </c>
      <c r="B858" t="s">
        <v>3892</v>
      </c>
      <c r="C858" t="s">
        <v>3893</v>
      </c>
    </row>
    <row r="859" spans="1:3" x14ac:dyDescent="0.25">
      <c r="A859" t="s">
        <v>3894</v>
      </c>
      <c r="B859" t="s">
        <v>3895</v>
      </c>
      <c r="C859" t="s">
        <v>3896</v>
      </c>
    </row>
    <row r="860" spans="1:3" x14ac:dyDescent="0.25">
      <c r="A860" t="s">
        <v>3897</v>
      </c>
      <c r="B860" t="s">
        <v>3898</v>
      </c>
      <c r="C860" t="s">
        <v>3899</v>
      </c>
    </row>
    <row r="861" spans="1:3" x14ac:dyDescent="0.25">
      <c r="A861" t="s">
        <v>3900</v>
      </c>
      <c r="B861" t="s">
        <v>3901</v>
      </c>
      <c r="C861" t="s">
        <v>3902</v>
      </c>
    </row>
    <row r="862" spans="1:3" x14ac:dyDescent="0.25">
      <c r="A862" t="s">
        <v>3903</v>
      </c>
      <c r="B862" t="s">
        <v>3904</v>
      </c>
      <c r="C862" t="s">
        <v>3905</v>
      </c>
    </row>
    <row r="863" spans="1:3" x14ac:dyDescent="0.25">
      <c r="A863" t="s">
        <v>3906</v>
      </c>
      <c r="B863" t="s">
        <v>3907</v>
      </c>
      <c r="C863" t="s">
        <v>3908</v>
      </c>
    </row>
    <row r="864" spans="1:3" x14ac:dyDescent="0.25">
      <c r="A864" t="s">
        <v>3909</v>
      </c>
      <c r="B864" t="s">
        <v>3910</v>
      </c>
      <c r="C864" t="s">
        <v>3911</v>
      </c>
    </row>
    <row r="865" spans="1:3" x14ac:dyDescent="0.25">
      <c r="A865" t="s">
        <v>3912</v>
      </c>
      <c r="B865" t="s">
        <v>3913</v>
      </c>
      <c r="C865" t="s">
        <v>3914</v>
      </c>
    </row>
    <row r="866" spans="1:3" x14ac:dyDescent="0.25">
      <c r="A866" t="s">
        <v>3915</v>
      </c>
      <c r="B866" t="s">
        <v>3916</v>
      </c>
      <c r="C866" t="s">
        <v>3917</v>
      </c>
    </row>
    <row r="867" spans="1:3" x14ac:dyDescent="0.25">
      <c r="A867" t="s">
        <v>3918</v>
      </c>
      <c r="B867" t="s">
        <v>3919</v>
      </c>
      <c r="C867" t="s">
        <v>3920</v>
      </c>
    </row>
    <row r="868" spans="1:3" x14ac:dyDescent="0.25">
      <c r="A868" t="s">
        <v>3921</v>
      </c>
      <c r="B868" t="s">
        <v>3922</v>
      </c>
      <c r="C868" t="s">
        <v>3923</v>
      </c>
    </row>
    <row r="869" spans="1:3" x14ac:dyDescent="0.25">
      <c r="A869" t="s">
        <v>3924</v>
      </c>
      <c r="B869" t="s">
        <v>3925</v>
      </c>
      <c r="C869" t="s">
        <v>3926</v>
      </c>
    </row>
    <row r="870" spans="1:3" x14ac:dyDescent="0.25">
      <c r="A870" t="s">
        <v>3927</v>
      </c>
      <c r="B870" t="s">
        <v>3928</v>
      </c>
      <c r="C870" t="s">
        <v>3929</v>
      </c>
    </row>
    <row r="871" spans="1:3" x14ac:dyDescent="0.25">
      <c r="A871" t="s">
        <v>3930</v>
      </c>
      <c r="B871" t="s">
        <v>3931</v>
      </c>
      <c r="C871" t="s">
        <v>3932</v>
      </c>
    </row>
    <row r="872" spans="1:3" x14ac:dyDescent="0.25">
      <c r="A872" t="s">
        <v>3933</v>
      </c>
      <c r="B872" t="s">
        <v>3934</v>
      </c>
      <c r="C872" t="s">
        <v>3935</v>
      </c>
    </row>
    <row r="873" spans="1:3" x14ac:dyDescent="0.25">
      <c r="A873" t="s">
        <v>3936</v>
      </c>
      <c r="B873" t="s">
        <v>3937</v>
      </c>
      <c r="C873" t="s">
        <v>3938</v>
      </c>
    </row>
    <row r="874" spans="1:3" x14ac:dyDescent="0.25">
      <c r="A874" t="s">
        <v>3939</v>
      </c>
      <c r="B874" t="s">
        <v>3940</v>
      </c>
      <c r="C874" t="s">
        <v>3941</v>
      </c>
    </row>
    <row r="875" spans="1:3" x14ac:dyDescent="0.25">
      <c r="A875" t="s">
        <v>3942</v>
      </c>
      <c r="B875" t="s">
        <v>3943</v>
      </c>
      <c r="C875" t="s">
        <v>3944</v>
      </c>
    </row>
    <row r="876" spans="1:3" x14ac:dyDescent="0.25">
      <c r="A876" t="s">
        <v>3945</v>
      </c>
      <c r="B876" t="s">
        <v>3946</v>
      </c>
      <c r="C876" t="s">
        <v>3947</v>
      </c>
    </row>
    <row r="877" spans="1:3" x14ac:dyDescent="0.25">
      <c r="A877" t="s">
        <v>3948</v>
      </c>
      <c r="B877" t="s">
        <v>3949</v>
      </c>
      <c r="C877" t="s">
        <v>3950</v>
      </c>
    </row>
    <row r="878" spans="1:3" x14ac:dyDescent="0.25">
      <c r="A878" t="s">
        <v>3951</v>
      </c>
      <c r="B878" t="s">
        <v>3952</v>
      </c>
      <c r="C878" t="s">
        <v>3953</v>
      </c>
    </row>
    <row r="879" spans="1:3" x14ac:dyDescent="0.25">
      <c r="A879" t="s">
        <v>3954</v>
      </c>
      <c r="B879" t="s">
        <v>3955</v>
      </c>
      <c r="C879" t="s">
        <v>3956</v>
      </c>
    </row>
    <row r="880" spans="1:3" x14ac:dyDescent="0.25">
      <c r="A880" t="s">
        <v>3957</v>
      </c>
      <c r="B880" t="s">
        <v>3958</v>
      </c>
      <c r="C880" t="s">
        <v>3959</v>
      </c>
    </row>
    <row r="881" spans="1:3" x14ac:dyDescent="0.25">
      <c r="A881" t="s">
        <v>3960</v>
      </c>
      <c r="B881" t="s">
        <v>3961</v>
      </c>
      <c r="C881" t="s">
        <v>3962</v>
      </c>
    </row>
    <row r="882" spans="1:3" x14ac:dyDescent="0.25">
      <c r="A882" t="s">
        <v>3963</v>
      </c>
      <c r="B882" t="s">
        <v>3964</v>
      </c>
      <c r="C882" t="s">
        <v>3965</v>
      </c>
    </row>
    <row r="883" spans="1:3" x14ac:dyDescent="0.25">
      <c r="A883" t="s">
        <v>3966</v>
      </c>
      <c r="B883" t="s">
        <v>3967</v>
      </c>
      <c r="C883" t="s">
        <v>3968</v>
      </c>
    </row>
    <row r="884" spans="1:3" x14ac:dyDescent="0.25">
      <c r="A884" t="s">
        <v>3969</v>
      </c>
      <c r="B884" t="s">
        <v>3970</v>
      </c>
      <c r="C884" t="s">
        <v>3971</v>
      </c>
    </row>
    <row r="885" spans="1:3" x14ac:dyDescent="0.25">
      <c r="A885" t="s">
        <v>3972</v>
      </c>
      <c r="B885" t="s">
        <v>3973</v>
      </c>
      <c r="C885" t="s">
        <v>3974</v>
      </c>
    </row>
    <row r="886" spans="1:3" x14ac:dyDescent="0.25">
      <c r="A886" t="s">
        <v>3975</v>
      </c>
      <c r="B886" t="s">
        <v>3976</v>
      </c>
      <c r="C886" t="s">
        <v>3977</v>
      </c>
    </row>
    <row r="887" spans="1:3" x14ac:dyDescent="0.25">
      <c r="A887" t="s">
        <v>3978</v>
      </c>
      <c r="B887" t="s">
        <v>3979</v>
      </c>
      <c r="C887" t="s">
        <v>3980</v>
      </c>
    </row>
    <row r="888" spans="1:3" x14ac:dyDescent="0.25">
      <c r="A888" t="s">
        <v>3981</v>
      </c>
      <c r="B888" t="s">
        <v>3982</v>
      </c>
      <c r="C888" t="s">
        <v>3983</v>
      </c>
    </row>
    <row r="889" spans="1:3" x14ac:dyDescent="0.25">
      <c r="A889" t="s">
        <v>3984</v>
      </c>
      <c r="B889" t="s">
        <v>3985</v>
      </c>
      <c r="C889" t="s">
        <v>3986</v>
      </c>
    </row>
    <row r="890" spans="1:3" x14ac:dyDescent="0.25">
      <c r="A890" t="s">
        <v>3987</v>
      </c>
      <c r="B890" t="s">
        <v>3988</v>
      </c>
      <c r="C890" t="s">
        <v>3989</v>
      </c>
    </row>
    <row r="891" spans="1:3" x14ac:dyDescent="0.25">
      <c r="A891" t="s">
        <v>3990</v>
      </c>
      <c r="B891" t="s">
        <v>3991</v>
      </c>
      <c r="C891" t="s">
        <v>3992</v>
      </c>
    </row>
    <row r="892" spans="1:3" x14ac:dyDescent="0.25">
      <c r="A892" t="s">
        <v>3993</v>
      </c>
      <c r="B892" t="s">
        <v>3994</v>
      </c>
      <c r="C892" t="s">
        <v>3995</v>
      </c>
    </row>
    <row r="893" spans="1:3" x14ac:dyDescent="0.25">
      <c r="A893" t="s">
        <v>3996</v>
      </c>
      <c r="B893" t="s">
        <v>3997</v>
      </c>
      <c r="C893" t="s">
        <v>3998</v>
      </c>
    </row>
    <row r="894" spans="1:3" x14ac:dyDescent="0.25">
      <c r="A894" t="s">
        <v>3999</v>
      </c>
      <c r="B894" t="s">
        <v>4000</v>
      </c>
      <c r="C894" t="s">
        <v>4001</v>
      </c>
    </row>
    <row r="895" spans="1:3" x14ac:dyDescent="0.25">
      <c r="A895" t="s">
        <v>4002</v>
      </c>
      <c r="B895" t="s">
        <v>4003</v>
      </c>
      <c r="C895" t="s">
        <v>4004</v>
      </c>
    </row>
    <row r="896" spans="1:3" x14ac:dyDescent="0.25">
      <c r="A896" t="s">
        <v>4005</v>
      </c>
      <c r="B896" t="s">
        <v>4006</v>
      </c>
      <c r="C896" t="s">
        <v>4007</v>
      </c>
    </row>
    <row r="897" spans="1:3" x14ac:dyDescent="0.25">
      <c r="A897" t="s">
        <v>4008</v>
      </c>
      <c r="B897" t="s">
        <v>4009</v>
      </c>
      <c r="C897" t="s">
        <v>4010</v>
      </c>
    </row>
    <row r="898" spans="1:3" x14ac:dyDescent="0.25">
      <c r="A898" t="s">
        <v>4011</v>
      </c>
      <c r="B898" t="s">
        <v>4012</v>
      </c>
      <c r="C898" t="s">
        <v>4013</v>
      </c>
    </row>
    <row r="899" spans="1:3" x14ac:dyDescent="0.25">
      <c r="A899" t="s">
        <v>4014</v>
      </c>
      <c r="B899" t="s">
        <v>4015</v>
      </c>
      <c r="C899" t="s">
        <v>4016</v>
      </c>
    </row>
    <row r="900" spans="1:3" x14ac:dyDescent="0.25">
      <c r="A900" t="s">
        <v>4017</v>
      </c>
      <c r="B900" t="s">
        <v>4018</v>
      </c>
      <c r="C900" t="s">
        <v>4019</v>
      </c>
    </row>
    <row r="901" spans="1:3" x14ac:dyDescent="0.25">
      <c r="A901" t="s">
        <v>4020</v>
      </c>
      <c r="B901" t="s">
        <v>4021</v>
      </c>
      <c r="C901" t="s">
        <v>4022</v>
      </c>
    </row>
    <row r="902" spans="1:3" x14ac:dyDescent="0.25">
      <c r="A902" t="s">
        <v>4023</v>
      </c>
      <c r="B902" t="s">
        <v>4024</v>
      </c>
      <c r="C902" t="s">
        <v>4025</v>
      </c>
    </row>
    <row r="903" spans="1:3" x14ac:dyDescent="0.25">
      <c r="A903" t="s">
        <v>4026</v>
      </c>
      <c r="B903" t="s">
        <v>4027</v>
      </c>
      <c r="C903" t="s">
        <v>4028</v>
      </c>
    </row>
    <row r="904" spans="1:3" x14ac:dyDescent="0.25">
      <c r="A904" t="s">
        <v>4029</v>
      </c>
      <c r="B904" t="s">
        <v>4030</v>
      </c>
      <c r="C904" t="s">
        <v>4031</v>
      </c>
    </row>
    <row r="905" spans="1:3" x14ac:dyDescent="0.25">
      <c r="A905" t="s">
        <v>4032</v>
      </c>
      <c r="B905" t="s">
        <v>4033</v>
      </c>
      <c r="C905" t="s">
        <v>4034</v>
      </c>
    </row>
    <row r="906" spans="1:3" x14ac:dyDescent="0.25">
      <c r="A906" t="s">
        <v>4035</v>
      </c>
      <c r="B906" t="s">
        <v>4036</v>
      </c>
      <c r="C906" t="s">
        <v>4037</v>
      </c>
    </row>
    <row r="907" spans="1:3" x14ac:dyDescent="0.25">
      <c r="A907" t="s">
        <v>4038</v>
      </c>
      <c r="B907" t="s">
        <v>4039</v>
      </c>
      <c r="C907" t="s">
        <v>4040</v>
      </c>
    </row>
    <row r="908" spans="1:3" x14ac:dyDescent="0.25">
      <c r="A908" t="s">
        <v>4041</v>
      </c>
      <c r="B908" t="s">
        <v>4042</v>
      </c>
      <c r="C908" t="s">
        <v>4043</v>
      </c>
    </row>
    <row r="909" spans="1:3" x14ac:dyDescent="0.25">
      <c r="A909" t="s">
        <v>4044</v>
      </c>
      <c r="B909" t="s">
        <v>4045</v>
      </c>
      <c r="C909" t="s">
        <v>4046</v>
      </c>
    </row>
    <row r="910" spans="1:3" x14ac:dyDescent="0.25">
      <c r="A910" t="s">
        <v>4047</v>
      </c>
      <c r="B910" t="s">
        <v>4048</v>
      </c>
      <c r="C910" t="s">
        <v>4049</v>
      </c>
    </row>
    <row r="911" spans="1:3" x14ac:dyDescent="0.25">
      <c r="A911" t="s">
        <v>4050</v>
      </c>
      <c r="B911" t="s">
        <v>4051</v>
      </c>
      <c r="C911" t="s">
        <v>4052</v>
      </c>
    </row>
    <row r="912" spans="1:3" x14ac:dyDescent="0.25">
      <c r="A912" t="s">
        <v>4053</v>
      </c>
      <c r="B912" t="s">
        <v>4054</v>
      </c>
      <c r="C912" t="s">
        <v>4055</v>
      </c>
    </row>
    <row r="913" spans="1:3" x14ac:dyDescent="0.25">
      <c r="A913" t="s">
        <v>4056</v>
      </c>
      <c r="B913" t="s">
        <v>4057</v>
      </c>
      <c r="C913" t="s">
        <v>4058</v>
      </c>
    </row>
    <row r="914" spans="1:3" x14ac:dyDescent="0.25">
      <c r="A914" t="s">
        <v>4059</v>
      </c>
      <c r="B914" t="s">
        <v>4060</v>
      </c>
      <c r="C914" t="s">
        <v>4061</v>
      </c>
    </row>
    <row r="915" spans="1:3" x14ac:dyDescent="0.25">
      <c r="A915" t="s">
        <v>4062</v>
      </c>
      <c r="B915" t="s">
        <v>4063</v>
      </c>
      <c r="C915" t="s">
        <v>4064</v>
      </c>
    </row>
    <row r="916" spans="1:3" x14ac:dyDescent="0.25">
      <c r="A916" t="s">
        <v>4065</v>
      </c>
      <c r="B916" t="s">
        <v>4066</v>
      </c>
      <c r="C916" t="s">
        <v>4067</v>
      </c>
    </row>
    <row r="917" spans="1:3" x14ac:dyDescent="0.25">
      <c r="A917" t="s">
        <v>4068</v>
      </c>
      <c r="B917" t="s">
        <v>4069</v>
      </c>
      <c r="C917" t="s">
        <v>4070</v>
      </c>
    </row>
    <row r="918" spans="1:3" x14ac:dyDescent="0.25">
      <c r="A918" t="s">
        <v>4071</v>
      </c>
      <c r="B918" t="s">
        <v>3607</v>
      </c>
      <c r="C918" t="s">
        <v>4072</v>
      </c>
    </row>
    <row r="919" spans="1:3" x14ac:dyDescent="0.25">
      <c r="A919" t="s">
        <v>4073</v>
      </c>
      <c r="B919" t="s">
        <v>4074</v>
      </c>
      <c r="C919" t="s">
        <v>4075</v>
      </c>
    </row>
    <row r="920" spans="1:3" x14ac:dyDescent="0.25">
      <c r="A920" t="s">
        <v>4076</v>
      </c>
      <c r="B920" t="s">
        <v>4077</v>
      </c>
      <c r="C920" t="s">
        <v>4078</v>
      </c>
    </row>
    <row r="921" spans="1:3" x14ac:dyDescent="0.25">
      <c r="A921" t="s">
        <v>4079</v>
      </c>
      <c r="B921" t="s">
        <v>4080</v>
      </c>
      <c r="C921" t="s">
        <v>4081</v>
      </c>
    </row>
    <row r="922" spans="1:3" x14ac:dyDescent="0.25">
      <c r="A922" s="1" t="s">
        <v>4082</v>
      </c>
      <c r="B922" t="s">
        <v>4083</v>
      </c>
      <c r="C922" t="s">
        <v>4084</v>
      </c>
    </row>
    <row r="923" spans="1:3" x14ac:dyDescent="0.25">
      <c r="A923" t="s">
        <v>4085</v>
      </c>
      <c r="B923" t="s">
        <v>4086</v>
      </c>
      <c r="C923" t="s">
        <v>4087</v>
      </c>
    </row>
    <row r="924" spans="1:3" x14ac:dyDescent="0.25">
      <c r="A924" t="s">
        <v>4088</v>
      </c>
      <c r="B924" t="s">
        <v>4089</v>
      </c>
      <c r="C924" t="s">
        <v>4090</v>
      </c>
    </row>
    <row r="925" spans="1:3" x14ac:dyDescent="0.25">
      <c r="A925" t="s">
        <v>4091</v>
      </c>
      <c r="B925" t="s">
        <v>4092</v>
      </c>
      <c r="C925" t="s">
        <v>4093</v>
      </c>
    </row>
    <row r="926" spans="1:3" x14ac:dyDescent="0.25">
      <c r="A926" s="1" t="s">
        <v>4094</v>
      </c>
      <c r="B926" t="s">
        <v>4095</v>
      </c>
      <c r="C926" t="s">
        <v>4096</v>
      </c>
    </row>
    <row r="927" spans="1:3" x14ac:dyDescent="0.25">
      <c r="A927" t="s">
        <v>4097</v>
      </c>
      <c r="B927" t="s">
        <v>4098</v>
      </c>
      <c r="C927" t="s">
        <v>4099</v>
      </c>
    </row>
    <row r="928" spans="1:3" x14ac:dyDescent="0.25">
      <c r="A928" t="s">
        <v>4100</v>
      </c>
      <c r="B928" t="s">
        <v>4101</v>
      </c>
      <c r="C928" t="s">
        <v>4102</v>
      </c>
    </row>
    <row r="929" spans="1:3" x14ac:dyDescent="0.25">
      <c r="A929" t="s">
        <v>4103</v>
      </c>
      <c r="B929" t="s">
        <v>4104</v>
      </c>
      <c r="C929" t="s">
        <v>4105</v>
      </c>
    </row>
    <row r="930" spans="1:3" x14ac:dyDescent="0.25">
      <c r="A930" t="s">
        <v>4106</v>
      </c>
      <c r="B930" t="s">
        <v>4107</v>
      </c>
      <c r="C930" t="s">
        <v>4108</v>
      </c>
    </row>
    <row r="931" spans="1:3" x14ac:dyDescent="0.25">
      <c r="A931" t="s">
        <v>4109</v>
      </c>
      <c r="B931" t="s">
        <v>4110</v>
      </c>
      <c r="C931" t="s">
        <v>4111</v>
      </c>
    </row>
    <row r="932" spans="1:3" x14ac:dyDescent="0.25">
      <c r="A932" t="s">
        <v>4112</v>
      </c>
      <c r="B932" t="s">
        <v>4113</v>
      </c>
      <c r="C932" t="s">
        <v>4114</v>
      </c>
    </row>
    <row r="933" spans="1:3" x14ac:dyDescent="0.25">
      <c r="A933" t="s">
        <v>4115</v>
      </c>
      <c r="B933" t="s">
        <v>4116</v>
      </c>
      <c r="C933" t="s">
        <v>4117</v>
      </c>
    </row>
    <row r="934" spans="1:3" x14ac:dyDescent="0.25">
      <c r="A934" t="s">
        <v>4118</v>
      </c>
      <c r="B934" t="s">
        <v>4119</v>
      </c>
      <c r="C934" t="s">
        <v>4120</v>
      </c>
    </row>
    <row r="935" spans="1:3" x14ac:dyDescent="0.25">
      <c r="A935" t="s">
        <v>4121</v>
      </c>
      <c r="B935" t="s">
        <v>4122</v>
      </c>
      <c r="C935" t="s">
        <v>4123</v>
      </c>
    </row>
    <row r="936" spans="1:3" x14ac:dyDescent="0.25">
      <c r="A936" t="s">
        <v>4124</v>
      </c>
      <c r="B936" t="s">
        <v>4125</v>
      </c>
      <c r="C936" t="s">
        <v>4126</v>
      </c>
    </row>
    <row r="937" spans="1:3" x14ac:dyDescent="0.25">
      <c r="A937" t="s">
        <v>4127</v>
      </c>
      <c r="B937" t="s">
        <v>4128</v>
      </c>
      <c r="C937" t="s">
        <v>4129</v>
      </c>
    </row>
    <row r="938" spans="1:3" x14ac:dyDescent="0.25">
      <c r="A938" t="s">
        <v>4130</v>
      </c>
      <c r="B938" t="s">
        <v>4131</v>
      </c>
      <c r="C938" t="s">
        <v>4132</v>
      </c>
    </row>
    <row r="939" spans="1:3" x14ac:dyDescent="0.25">
      <c r="A939" t="s">
        <v>4133</v>
      </c>
      <c r="B939" t="s">
        <v>4134</v>
      </c>
      <c r="C939" t="s">
        <v>4135</v>
      </c>
    </row>
    <row r="940" spans="1:3" x14ac:dyDescent="0.25">
      <c r="A940" t="s">
        <v>4136</v>
      </c>
      <c r="B940" t="s">
        <v>4137</v>
      </c>
      <c r="C940" t="s">
        <v>4138</v>
      </c>
    </row>
    <row r="941" spans="1:3" x14ac:dyDescent="0.25">
      <c r="A941" t="s">
        <v>4139</v>
      </c>
      <c r="B941" t="s">
        <v>4140</v>
      </c>
      <c r="C941" t="s">
        <v>4141</v>
      </c>
    </row>
    <row r="942" spans="1:3" x14ac:dyDescent="0.25">
      <c r="A942" t="s">
        <v>4142</v>
      </c>
      <c r="B942" t="s">
        <v>4143</v>
      </c>
      <c r="C942" t="s">
        <v>4144</v>
      </c>
    </row>
    <row r="943" spans="1:3" x14ac:dyDescent="0.25">
      <c r="A943" t="s">
        <v>4145</v>
      </c>
      <c r="B943" t="s">
        <v>4146</v>
      </c>
      <c r="C943" t="s">
        <v>4147</v>
      </c>
    </row>
    <row r="944" spans="1:3" x14ac:dyDescent="0.25">
      <c r="A944" t="s">
        <v>4148</v>
      </c>
      <c r="B944" t="s">
        <v>4149</v>
      </c>
      <c r="C944" t="s">
        <v>4150</v>
      </c>
    </row>
    <row r="945" spans="1:3" x14ac:dyDescent="0.25">
      <c r="A945" t="s">
        <v>4151</v>
      </c>
      <c r="B945" t="s">
        <v>4152</v>
      </c>
      <c r="C945" t="s">
        <v>4153</v>
      </c>
    </row>
    <row r="946" spans="1:3" x14ac:dyDescent="0.25">
      <c r="A946" t="s">
        <v>4154</v>
      </c>
      <c r="B946" t="s">
        <v>4155</v>
      </c>
      <c r="C946" t="s">
        <v>4156</v>
      </c>
    </row>
    <row r="947" spans="1:3" x14ac:dyDescent="0.25">
      <c r="A947" t="s">
        <v>4157</v>
      </c>
      <c r="B947" t="s">
        <v>4158</v>
      </c>
      <c r="C947" t="s">
        <v>4159</v>
      </c>
    </row>
    <row r="948" spans="1:3" x14ac:dyDescent="0.25">
      <c r="A948" t="s">
        <v>4160</v>
      </c>
      <c r="B948" t="s">
        <v>4161</v>
      </c>
      <c r="C948" t="s">
        <v>4162</v>
      </c>
    </row>
    <row r="949" spans="1:3" x14ac:dyDescent="0.25">
      <c r="A949" t="s">
        <v>4163</v>
      </c>
      <c r="B949" t="s">
        <v>4164</v>
      </c>
      <c r="C949" t="s">
        <v>4165</v>
      </c>
    </row>
    <row r="950" spans="1:3" x14ac:dyDescent="0.25">
      <c r="A950" t="s">
        <v>4166</v>
      </c>
      <c r="B950" t="s">
        <v>4167</v>
      </c>
      <c r="C950" t="s">
        <v>4168</v>
      </c>
    </row>
    <row r="951" spans="1:3" x14ac:dyDescent="0.25">
      <c r="A951" t="s">
        <v>4169</v>
      </c>
      <c r="B951" t="s">
        <v>4170</v>
      </c>
      <c r="C951" t="s">
        <v>4171</v>
      </c>
    </row>
    <row r="952" spans="1:3" x14ac:dyDescent="0.25">
      <c r="A952" t="s">
        <v>4172</v>
      </c>
      <c r="B952" t="s">
        <v>4173</v>
      </c>
      <c r="C952" t="s">
        <v>4174</v>
      </c>
    </row>
    <row r="953" spans="1:3" x14ac:dyDescent="0.25">
      <c r="A953" t="s">
        <v>4175</v>
      </c>
      <c r="B953" t="s">
        <v>4176</v>
      </c>
      <c r="C953" t="s">
        <v>4177</v>
      </c>
    </row>
    <row r="954" spans="1:3" x14ac:dyDescent="0.25">
      <c r="A954" t="s">
        <v>4178</v>
      </c>
      <c r="B954" t="s">
        <v>4179</v>
      </c>
      <c r="C954" t="s">
        <v>4180</v>
      </c>
    </row>
    <row r="955" spans="1:3" x14ac:dyDescent="0.25">
      <c r="A955" t="s">
        <v>4181</v>
      </c>
      <c r="B955" t="s">
        <v>4182</v>
      </c>
      <c r="C955" t="s">
        <v>4183</v>
      </c>
    </row>
    <row r="956" spans="1:3" x14ac:dyDescent="0.25">
      <c r="A956" t="s">
        <v>4184</v>
      </c>
      <c r="B956" t="s">
        <v>4185</v>
      </c>
      <c r="C956" t="s">
        <v>4186</v>
      </c>
    </row>
    <row r="957" spans="1:3" x14ac:dyDescent="0.25">
      <c r="A957" t="s">
        <v>4187</v>
      </c>
      <c r="B957" t="s">
        <v>4188</v>
      </c>
      <c r="C957" t="s">
        <v>4189</v>
      </c>
    </row>
    <row r="958" spans="1:3" x14ac:dyDescent="0.25">
      <c r="A958" t="s">
        <v>4190</v>
      </c>
      <c r="B958" t="s">
        <v>4191</v>
      </c>
      <c r="C958" t="s">
        <v>4192</v>
      </c>
    </row>
    <row r="959" spans="1:3" x14ac:dyDescent="0.25">
      <c r="A959" t="s">
        <v>4193</v>
      </c>
      <c r="B959" t="s">
        <v>4194</v>
      </c>
      <c r="C959" t="s">
        <v>4195</v>
      </c>
    </row>
    <row r="960" spans="1:3" x14ac:dyDescent="0.25">
      <c r="A960" t="s">
        <v>4196</v>
      </c>
      <c r="B960" t="s">
        <v>4197</v>
      </c>
      <c r="C960" t="s">
        <v>4198</v>
      </c>
    </row>
    <row r="961" spans="1:3" x14ac:dyDescent="0.25">
      <c r="A961" t="s">
        <v>4199</v>
      </c>
      <c r="B961" t="s">
        <v>4200</v>
      </c>
      <c r="C961" t="s">
        <v>4201</v>
      </c>
    </row>
    <row r="962" spans="1:3" x14ac:dyDescent="0.25">
      <c r="A962" t="s">
        <v>4202</v>
      </c>
      <c r="B962" t="s">
        <v>4203</v>
      </c>
      <c r="C962" t="s">
        <v>4204</v>
      </c>
    </row>
    <row r="963" spans="1:3" x14ac:dyDescent="0.25">
      <c r="A963" t="s">
        <v>4205</v>
      </c>
      <c r="B963" t="s">
        <v>4206</v>
      </c>
      <c r="C963" t="s">
        <v>4207</v>
      </c>
    </row>
    <row r="964" spans="1:3" x14ac:dyDescent="0.25">
      <c r="A964" t="s">
        <v>4208</v>
      </c>
      <c r="B964">
        <v>1408</v>
      </c>
      <c r="C964" t="s">
        <v>4209</v>
      </c>
    </row>
    <row r="965" spans="1:3" x14ac:dyDescent="0.25">
      <c r="A965" t="s">
        <v>4210</v>
      </c>
      <c r="B965" t="s">
        <v>4211</v>
      </c>
      <c r="C965" t="s">
        <v>4212</v>
      </c>
    </row>
    <row r="966" spans="1:3" x14ac:dyDescent="0.25">
      <c r="A966" t="s">
        <v>4213</v>
      </c>
      <c r="B966" t="s">
        <v>4214</v>
      </c>
      <c r="C966" t="s">
        <v>4215</v>
      </c>
    </row>
    <row r="967" spans="1:3" x14ac:dyDescent="0.25">
      <c r="A967" t="s">
        <v>4216</v>
      </c>
      <c r="B967" t="s">
        <v>4217</v>
      </c>
      <c r="C967" t="s">
        <v>4218</v>
      </c>
    </row>
    <row r="968" spans="1:3" x14ac:dyDescent="0.25">
      <c r="A968" t="s">
        <v>4219</v>
      </c>
      <c r="B968" t="s">
        <v>4220</v>
      </c>
      <c r="C968" t="s">
        <v>4221</v>
      </c>
    </row>
    <row r="969" spans="1:3" x14ac:dyDescent="0.25">
      <c r="A969" s="1" t="s">
        <v>4222</v>
      </c>
      <c r="B969" t="s">
        <v>4223</v>
      </c>
      <c r="C969" t="s">
        <v>4224</v>
      </c>
    </row>
    <row r="970" spans="1:3" x14ac:dyDescent="0.25">
      <c r="A970" t="s">
        <v>4225</v>
      </c>
      <c r="B970" t="s">
        <v>4226</v>
      </c>
      <c r="C970" t="s">
        <v>4227</v>
      </c>
    </row>
    <row r="971" spans="1:3" x14ac:dyDescent="0.25">
      <c r="A971" t="s">
        <v>4228</v>
      </c>
      <c r="B971" t="s">
        <v>4229</v>
      </c>
      <c r="C971" t="s">
        <v>4230</v>
      </c>
    </row>
    <row r="972" spans="1:3" x14ac:dyDescent="0.25">
      <c r="A972" t="s">
        <v>4231</v>
      </c>
      <c r="B972" t="s">
        <v>4232</v>
      </c>
      <c r="C972" t="s">
        <v>4233</v>
      </c>
    </row>
    <row r="973" spans="1:3" x14ac:dyDescent="0.25">
      <c r="A973" t="s">
        <v>4234</v>
      </c>
      <c r="B973" t="s">
        <v>4235</v>
      </c>
      <c r="C973" t="s">
        <v>4236</v>
      </c>
    </row>
    <row r="974" spans="1:3" x14ac:dyDescent="0.25">
      <c r="A974" t="s">
        <v>4237</v>
      </c>
      <c r="B974" t="s">
        <v>4238</v>
      </c>
      <c r="C974" t="s">
        <v>4239</v>
      </c>
    </row>
    <row r="975" spans="1:3" x14ac:dyDescent="0.25">
      <c r="A975" t="s">
        <v>4240</v>
      </c>
      <c r="B975" t="s">
        <v>4241</v>
      </c>
      <c r="C975" t="s">
        <v>4242</v>
      </c>
    </row>
    <row r="976" spans="1:3" x14ac:dyDescent="0.25">
      <c r="A976" t="s">
        <v>4243</v>
      </c>
      <c r="B976" t="s">
        <v>4244</v>
      </c>
      <c r="C976" t="s">
        <v>4245</v>
      </c>
    </row>
    <row r="977" spans="1:3" x14ac:dyDescent="0.25">
      <c r="A977" t="s">
        <v>4246</v>
      </c>
      <c r="B977" t="s">
        <v>4247</v>
      </c>
      <c r="C977" t="s">
        <v>4248</v>
      </c>
    </row>
    <row r="978" spans="1:3" x14ac:dyDescent="0.25">
      <c r="A978" t="s">
        <v>4249</v>
      </c>
      <c r="B978" t="s">
        <v>4250</v>
      </c>
      <c r="C978" t="s">
        <v>4251</v>
      </c>
    </row>
    <row r="979" spans="1:3" x14ac:dyDescent="0.25">
      <c r="A979" t="s">
        <v>4252</v>
      </c>
      <c r="B979" t="s">
        <v>4253</v>
      </c>
      <c r="C979" t="s">
        <v>4254</v>
      </c>
    </row>
    <row r="980" spans="1:3" x14ac:dyDescent="0.25">
      <c r="A980" t="s">
        <v>4255</v>
      </c>
      <c r="B980" t="s">
        <v>2291</v>
      </c>
      <c r="C980" t="s">
        <v>4256</v>
      </c>
    </row>
    <row r="981" spans="1:3" x14ac:dyDescent="0.25">
      <c r="A981" t="s">
        <v>4257</v>
      </c>
      <c r="B981" t="s">
        <v>4258</v>
      </c>
      <c r="C981" t="s">
        <v>4259</v>
      </c>
    </row>
    <row r="982" spans="1:3" x14ac:dyDescent="0.25">
      <c r="A982" t="s">
        <v>4260</v>
      </c>
      <c r="B982" t="s">
        <v>4261</v>
      </c>
      <c r="C982" t="s">
        <v>4262</v>
      </c>
    </row>
    <row r="983" spans="1:3" x14ac:dyDescent="0.25">
      <c r="A983" t="s">
        <v>4263</v>
      </c>
      <c r="B983" t="s">
        <v>4264</v>
      </c>
      <c r="C983" t="s">
        <v>4265</v>
      </c>
    </row>
    <row r="984" spans="1:3" x14ac:dyDescent="0.25">
      <c r="A984" t="s">
        <v>4266</v>
      </c>
      <c r="B984" t="s">
        <v>4267</v>
      </c>
      <c r="C984" t="s">
        <v>4268</v>
      </c>
    </row>
    <row r="985" spans="1:3" x14ac:dyDescent="0.25">
      <c r="A985" t="s">
        <v>4269</v>
      </c>
      <c r="B985" t="s">
        <v>4270</v>
      </c>
      <c r="C985" t="s">
        <v>4271</v>
      </c>
    </row>
    <row r="986" spans="1:3" x14ac:dyDescent="0.25">
      <c r="A986" t="s">
        <v>4272</v>
      </c>
      <c r="B986" t="s">
        <v>4273</v>
      </c>
      <c r="C986" t="s">
        <v>4274</v>
      </c>
    </row>
    <row r="987" spans="1:3" x14ac:dyDescent="0.25">
      <c r="A987" s="1" t="s">
        <v>4275</v>
      </c>
      <c r="B987" t="s">
        <v>4276</v>
      </c>
      <c r="C987" t="s">
        <v>4277</v>
      </c>
    </row>
    <row r="988" spans="1:3" x14ac:dyDescent="0.25">
      <c r="A988" t="s">
        <v>4278</v>
      </c>
      <c r="B988" t="s">
        <v>4279</v>
      </c>
      <c r="C988" t="s">
        <v>4280</v>
      </c>
    </row>
    <row r="989" spans="1:3" x14ac:dyDescent="0.25">
      <c r="A989" t="s">
        <v>4281</v>
      </c>
      <c r="B989" t="s">
        <v>4282</v>
      </c>
      <c r="C989" t="s">
        <v>4283</v>
      </c>
    </row>
    <row r="990" spans="1:3" x14ac:dyDescent="0.25">
      <c r="A990" t="s">
        <v>4284</v>
      </c>
      <c r="B990" t="s">
        <v>4285</v>
      </c>
      <c r="C990" t="s">
        <v>4286</v>
      </c>
    </row>
    <row r="991" spans="1:3" x14ac:dyDescent="0.25">
      <c r="A991" t="s">
        <v>4287</v>
      </c>
      <c r="B991" t="s">
        <v>4288</v>
      </c>
      <c r="C991" t="s">
        <v>4289</v>
      </c>
    </row>
    <row r="992" spans="1:3" x14ac:dyDescent="0.25">
      <c r="A992" t="s">
        <v>4290</v>
      </c>
      <c r="B992" t="s">
        <v>4291</v>
      </c>
      <c r="C992" t="s">
        <v>4292</v>
      </c>
    </row>
    <row r="993" spans="1:3" x14ac:dyDescent="0.25">
      <c r="A993" t="s">
        <v>4293</v>
      </c>
      <c r="B993" t="s">
        <v>4294</v>
      </c>
      <c r="C993" t="s">
        <v>4295</v>
      </c>
    </row>
    <row r="994" spans="1:3" x14ac:dyDescent="0.25">
      <c r="A994" t="s">
        <v>4296</v>
      </c>
      <c r="B994" t="s">
        <v>4297</v>
      </c>
      <c r="C994" t="s">
        <v>4298</v>
      </c>
    </row>
    <row r="995" spans="1:3" x14ac:dyDescent="0.25">
      <c r="A995" t="s">
        <v>4299</v>
      </c>
      <c r="B995" t="s">
        <v>4300</v>
      </c>
      <c r="C995" t="s">
        <v>4301</v>
      </c>
    </row>
    <row r="996" spans="1:3" x14ac:dyDescent="0.25">
      <c r="A996" t="s">
        <v>4302</v>
      </c>
      <c r="B996" t="s">
        <v>4303</v>
      </c>
      <c r="C996" t="s">
        <v>4304</v>
      </c>
    </row>
    <row r="997" spans="1:3" x14ac:dyDescent="0.25">
      <c r="A997" t="s">
        <v>4305</v>
      </c>
      <c r="B997" t="s">
        <v>4306</v>
      </c>
      <c r="C997" t="s">
        <v>4307</v>
      </c>
    </row>
    <row r="998" spans="1:3" x14ac:dyDescent="0.25">
      <c r="A998" t="s">
        <v>4308</v>
      </c>
      <c r="B998" t="s">
        <v>4309</v>
      </c>
      <c r="C998" t="s">
        <v>4310</v>
      </c>
    </row>
    <row r="999" spans="1:3" x14ac:dyDescent="0.25">
      <c r="A999" t="s">
        <v>4311</v>
      </c>
      <c r="B999" t="s">
        <v>4312</v>
      </c>
      <c r="C999" t="s">
        <v>4313</v>
      </c>
    </row>
    <row r="1000" spans="1:3" x14ac:dyDescent="0.25">
      <c r="A1000" t="s">
        <v>4314</v>
      </c>
      <c r="B1000" t="s">
        <v>4315</v>
      </c>
      <c r="C1000" t="s">
        <v>4316</v>
      </c>
    </row>
    <row r="1001" spans="1:3" x14ac:dyDescent="0.25">
      <c r="A1001" t="s">
        <v>4317</v>
      </c>
      <c r="B1001" t="s">
        <v>4318</v>
      </c>
      <c r="C1001" t="s">
        <v>4319</v>
      </c>
    </row>
    <row r="1002" spans="1:3" x14ac:dyDescent="0.25">
      <c r="A1002" t="s">
        <v>4320</v>
      </c>
      <c r="B1002" t="s">
        <v>4321</v>
      </c>
      <c r="C1002" t="s">
        <v>4322</v>
      </c>
    </row>
    <row r="1003" spans="1:3" x14ac:dyDescent="0.25">
      <c r="A1003" t="s">
        <v>4323</v>
      </c>
      <c r="B1003" t="s">
        <v>4324</v>
      </c>
      <c r="C1003" t="s">
        <v>4325</v>
      </c>
    </row>
    <row r="1004" spans="1:3" x14ac:dyDescent="0.25">
      <c r="A1004" t="s">
        <v>4326</v>
      </c>
      <c r="B1004" t="s">
        <v>4327</v>
      </c>
      <c r="C1004" t="s">
        <v>4328</v>
      </c>
    </row>
    <row r="1005" spans="1:3" x14ac:dyDescent="0.25">
      <c r="A1005" t="s">
        <v>4329</v>
      </c>
      <c r="B1005" t="s">
        <v>4330</v>
      </c>
      <c r="C1005" t="s">
        <v>4331</v>
      </c>
    </row>
    <row r="1006" spans="1:3" x14ac:dyDescent="0.25">
      <c r="A1006" t="s">
        <v>4332</v>
      </c>
      <c r="B1006" t="s">
        <v>4333</v>
      </c>
      <c r="C1006" t="s">
        <v>4334</v>
      </c>
    </row>
    <row r="1007" spans="1:3" x14ac:dyDescent="0.25">
      <c r="A1007" t="s">
        <v>4335</v>
      </c>
      <c r="B1007" t="s">
        <v>4336</v>
      </c>
      <c r="C1007" t="s">
        <v>4337</v>
      </c>
    </row>
    <row r="1008" spans="1:3" x14ac:dyDescent="0.25">
      <c r="A1008" t="s">
        <v>4338</v>
      </c>
      <c r="B1008" t="s">
        <v>4339</v>
      </c>
      <c r="C1008" t="s">
        <v>4340</v>
      </c>
    </row>
    <row r="1009" spans="1:3" x14ac:dyDescent="0.25">
      <c r="A1009" s="1" t="s">
        <v>4341</v>
      </c>
      <c r="B1009" t="s">
        <v>4342</v>
      </c>
      <c r="C1009" t="s">
        <v>4343</v>
      </c>
    </row>
    <row r="1010" spans="1:3" x14ac:dyDescent="0.25">
      <c r="A1010" t="s">
        <v>4344</v>
      </c>
      <c r="B1010" t="s">
        <v>4345</v>
      </c>
      <c r="C1010" t="s">
        <v>4346</v>
      </c>
    </row>
    <row r="1011" spans="1:3" x14ac:dyDescent="0.25">
      <c r="A1011" t="s">
        <v>4347</v>
      </c>
      <c r="B1011" t="s">
        <v>4348</v>
      </c>
      <c r="C1011" t="s">
        <v>4349</v>
      </c>
    </row>
    <row r="1012" spans="1:3" x14ac:dyDescent="0.25">
      <c r="A1012" t="s">
        <v>4350</v>
      </c>
      <c r="B1012" t="s">
        <v>4351</v>
      </c>
      <c r="C1012" t="s">
        <v>4352</v>
      </c>
    </row>
    <row r="1013" spans="1:3" x14ac:dyDescent="0.25">
      <c r="A1013" t="s">
        <v>4353</v>
      </c>
      <c r="B1013" t="s">
        <v>4354</v>
      </c>
      <c r="C1013" t="s">
        <v>4355</v>
      </c>
    </row>
    <row r="1014" spans="1:3" x14ac:dyDescent="0.25">
      <c r="A1014" t="s">
        <v>4356</v>
      </c>
      <c r="B1014" t="s">
        <v>4357</v>
      </c>
      <c r="C1014" t="s">
        <v>4358</v>
      </c>
    </row>
    <row r="1015" spans="1:3" x14ac:dyDescent="0.25">
      <c r="A1015" t="s">
        <v>4359</v>
      </c>
      <c r="B1015" t="s">
        <v>4360</v>
      </c>
      <c r="C1015" t="s">
        <v>4361</v>
      </c>
    </row>
    <row r="1016" spans="1:3" x14ac:dyDescent="0.25">
      <c r="A1016" s="1" t="s">
        <v>4362</v>
      </c>
      <c r="B1016" t="s">
        <v>4363</v>
      </c>
      <c r="C1016" t="s">
        <v>4364</v>
      </c>
    </row>
    <row r="1017" spans="1:3" x14ac:dyDescent="0.25">
      <c r="A1017" t="s">
        <v>4365</v>
      </c>
      <c r="B1017" t="s">
        <v>4366</v>
      </c>
      <c r="C1017" t="s">
        <v>4367</v>
      </c>
    </row>
    <row r="1018" spans="1:3" x14ac:dyDescent="0.25">
      <c r="A1018" t="s">
        <v>4368</v>
      </c>
      <c r="B1018" t="s">
        <v>4369</v>
      </c>
      <c r="C1018" t="s">
        <v>4370</v>
      </c>
    </row>
    <row r="1019" spans="1:3" x14ac:dyDescent="0.25">
      <c r="A1019" t="s">
        <v>4371</v>
      </c>
      <c r="B1019" t="s">
        <v>4372</v>
      </c>
      <c r="C1019" t="s">
        <v>4373</v>
      </c>
    </row>
    <row r="1020" spans="1:3" x14ac:dyDescent="0.25">
      <c r="A1020" t="s">
        <v>4374</v>
      </c>
      <c r="B1020" t="s">
        <v>4375</v>
      </c>
      <c r="C1020" t="s">
        <v>4376</v>
      </c>
    </row>
    <row r="1021" spans="1:3" x14ac:dyDescent="0.25">
      <c r="A1021" t="s">
        <v>4377</v>
      </c>
      <c r="B1021" t="s">
        <v>4378</v>
      </c>
      <c r="C1021" t="s">
        <v>4379</v>
      </c>
    </row>
    <row r="1022" spans="1:3" x14ac:dyDescent="0.25">
      <c r="A1022" t="s">
        <v>4380</v>
      </c>
      <c r="B1022" t="s">
        <v>4381</v>
      </c>
      <c r="C1022" t="s">
        <v>4382</v>
      </c>
    </row>
    <row r="1023" spans="1:3" x14ac:dyDescent="0.25">
      <c r="A1023" t="s">
        <v>4383</v>
      </c>
      <c r="B1023" t="s">
        <v>4384</v>
      </c>
      <c r="C1023" t="s">
        <v>4385</v>
      </c>
    </row>
    <row r="1024" spans="1:3" x14ac:dyDescent="0.25">
      <c r="A1024" t="s">
        <v>4386</v>
      </c>
      <c r="B1024" t="s">
        <v>4387</v>
      </c>
      <c r="C1024" t="s">
        <v>4388</v>
      </c>
    </row>
    <row r="1025" spans="1:3" x14ac:dyDescent="0.25">
      <c r="A1025" t="s">
        <v>4389</v>
      </c>
      <c r="B1025" t="s">
        <v>4390</v>
      </c>
      <c r="C1025" t="s">
        <v>4391</v>
      </c>
    </row>
    <row r="1026" spans="1:3" x14ac:dyDescent="0.25">
      <c r="A1026" t="s">
        <v>4392</v>
      </c>
      <c r="B1026" t="s">
        <v>4393</v>
      </c>
      <c r="C1026" t="s">
        <v>4394</v>
      </c>
    </row>
    <row r="1027" spans="1:3" x14ac:dyDescent="0.25">
      <c r="A1027" t="s">
        <v>4395</v>
      </c>
      <c r="B1027" t="s">
        <v>4396</v>
      </c>
      <c r="C1027" t="s">
        <v>4397</v>
      </c>
    </row>
    <row r="1028" spans="1:3" x14ac:dyDescent="0.25">
      <c r="A1028" t="s">
        <v>4398</v>
      </c>
      <c r="B1028" t="s">
        <v>4399</v>
      </c>
      <c r="C1028" t="s">
        <v>4400</v>
      </c>
    </row>
    <row r="1029" spans="1:3" x14ac:dyDescent="0.25">
      <c r="A1029" t="s">
        <v>4401</v>
      </c>
      <c r="B1029" t="s">
        <v>4402</v>
      </c>
      <c r="C1029" t="s">
        <v>4403</v>
      </c>
    </row>
    <row r="1030" spans="1:3" x14ac:dyDescent="0.25">
      <c r="A1030" t="s">
        <v>4404</v>
      </c>
      <c r="B1030" t="s">
        <v>4405</v>
      </c>
      <c r="C1030" t="s">
        <v>4406</v>
      </c>
    </row>
    <row r="1031" spans="1:3" x14ac:dyDescent="0.25">
      <c r="A1031" t="s">
        <v>4407</v>
      </c>
      <c r="B1031" t="s">
        <v>4408</v>
      </c>
      <c r="C1031" t="s">
        <v>4409</v>
      </c>
    </row>
    <row r="1032" spans="1:3" x14ac:dyDescent="0.25">
      <c r="A1032" t="s">
        <v>4410</v>
      </c>
      <c r="B1032" t="s">
        <v>4411</v>
      </c>
      <c r="C1032" t="s">
        <v>4412</v>
      </c>
    </row>
    <row r="1033" spans="1:3" x14ac:dyDescent="0.25">
      <c r="A1033" t="s">
        <v>4413</v>
      </c>
      <c r="B1033" t="s">
        <v>4414</v>
      </c>
      <c r="C1033" t="s">
        <v>4415</v>
      </c>
    </row>
    <row r="1034" spans="1:3" x14ac:dyDescent="0.25">
      <c r="A1034" t="s">
        <v>4416</v>
      </c>
      <c r="B1034" t="s">
        <v>4417</v>
      </c>
      <c r="C1034" t="s">
        <v>4418</v>
      </c>
    </row>
    <row r="1035" spans="1:3" x14ac:dyDescent="0.25">
      <c r="A1035" t="s">
        <v>4419</v>
      </c>
      <c r="B1035" t="s">
        <v>4420</v>
      </c>
      <c r="C1035" t="s">
        <v>4421</v>
      </c>
    </row>
    <row r="1036" spans="1:3" x14ac:dyDescent="0.25">
      <c r="A1036" t="s">
        <v>4422</v>
      </c>
      <c r="B1036" t="s">
        <v>4423</v>
      </c>
      <c r="C1036" t="s">
        <v>4424</v>
      </c>
    </row>
    <row r="1037" spans="1:3" x14ac:dyDescent="0.25">
      <c r="A1037" t="s">
        <v>4425</v>
      </c>
      <c r="B1037" t="s">
        <v>4426</v>
      </c>
      <c r="C1037" t="s">
        <v>4427</v>
      </c>
    </row>
    <row r="1038" spans="1:3" x14ac:dyDescent="0.25">
      <c r="A1038" t="s">
        <v>4428</v>
      </c>
      <c r="B1038" t="s">
        <v>4429</v>
      </c>
      <c r="C1038" t="s">
        <v>4430</v>
      </c>
    </row>
    <row r="1039" spans="1:3" x14ac:dyDescent="0.25">
      <c r="A1039" t="s">
        <v>4431</v>
      </c>
      <c r="B1039" t="s">
        <v>4432</v>
      </c>
      <c r="C1039" t="s">
        <v>4433</v>
      </c>
    </row>
    <row r="1040" spans="1:3" x14ac:dyDescent="0.25">
      <c r="A1040" t="s">
        <v>4434</v>
      </c>
      <c r="B1040" t="s">
        <v>4435</v>
      </c>
      <c r="C1040" t="s">
        <v>4436</v>
      </c>
    </row>
    <row r="1041" spans="1:3" x14ac:dyDescent="0.25">
      <c r="A1041" t="s">
        <v>4437</v>
      </c>
      <c r="B1041" t="s">
        <v>4438</v>
      </c>
      <c r="C1041" t="s">
        <v>4439</v>
      </c>
    </row>
    <row r="1042" spans="1:3" x14ac:dyDescent="0.25">
      <c r="A1042" t="s">
        <v>4440</v>
      </c>
      <c r="B1042" t="s">
        <v>4441</v>
      </c>
      <c r="C1042" t="s">
        <v>4442</v>
      </c>
    </row>
    <row r="1043" spans="1:3" x14ac:dyDescent="0.25">
      <c r="A1043" t="s">
        <v>4443</v>
      </c>
      <c r="B1043" t="s">
        <v>4444</v>
      </c>
      <c r="C1043" t="s">
        <v>4445</v>
      </c>
    </row>
    <row r="1044" spans="1:3" x14ac:dyDescent="0.25">
      <c r="A1044" t="s">
        <v>4446</v>
      </c>
      <c r="B1044" t="s">
        <v>4447</v>
      </c>
      <c r="C1044" t="s">
        <v>4448</v>
      </c>
    </row>
    <row r="1045" spans="1:3" x14ac:dyDescent="0.25">
      <c r="A1045" t="s">
        <v>4449</v>
      </c>
      <c r="B1045" t="s">
        <v>4450</v>
      </c>
      <c r="C1045" t="s">
        <v>4451</v>
      </c>
    </row>
    <row r="1046" spans="1:3" x14ac:dyDescent="0.25">
      <c r="A1046" t="s">
        <v>4452</v>
      </c>
      <c r="B1046" t="s">
        <v>4453</v>
      </c>
      <c r="C1046" t="s">
        <v>4454</v>
      </c>
    </row>
    <row r="1047" spans="1:3" x14ac:dyDescent="0.25">
      <c r="A1047" t="s">
        <v>4455</v>
      </c>
      <c r="B1047" t="s">
        <v>4456</v>
      </c>
      <c r="C1047" t="s">
        <v>4457</v>
      </c>
    </row>
    <row r="1048" spans="1:3" x14ac:dyDescent="0.25">
      <c r="A1048" t="s">
        <v>4458</v>
      </c>
      <c r="B1048" t="s">
        <v>4459</v>
      </c>
      <c r="C1048" t="s">
        <v>4460</v>
      </c>
    </row>
    <row r="1049" spans="1:3" x14ac:dyDescent="0.25">
      <c r="A1049" t="s">
        <v>4461</v>
      </c>
      <c r="B1049" t="s">
        <v>4462</v>
      </c>
      <c r="C1049" t="s">
        <v>4463</v>
      </c>
    </row>
    <row r="1050" spans="1:3" x14ac:dyDescent="0.25">
      <c r="A1050" t="s">
        <v>4464</v>
      </c>
      <c r="B1050" t="s">
        <v>4465</v>
      </c>
      <c r="C1050" t="s">
        <v>4466</v>
      </c>
    </row>
    <row r="1051" spans="1:3" x14ac:dyDescent="0.25">
      <c r="A1051" t="s">
        <v>4467</v>
      </c>
      <c r="B1051" t="s">
        <v>4468</v>
      </c>
      <c r="C1051" t="s">
        <v>4469</v>
      </c>
    </row>
    <row r="1052" spans="1:3" x14ac:dyDescent="0.25">
      <c r="A1052" t="s">
        <v>4470</v>
      </c>
      <c r="B1052" t="s">
        <v>4471</v>
      </c>
      <c r="C1052" t="s">
        <v>4472</v>
      </c>
    </row>
    <row r="1053" spans="1:3" x14ac:dyDescent="0.25">
      <c r="A1053" t="s">
        <v>4473</v>
      </c>
      <c r="B1053" t="s">
        <v>4474</v>
      </c>
      <c r="C1053" t="s">
        <v>4475</v>
      </c>
    </row>
    <row r="1054" spans="1:3" x14ac:dyDescent="0.25">
      <c r="A1054" t="s">
        <v>4476</v>
      </c>
      <c r="B1054" t="s">
        <v>4477</v>
      </c>
      <c r="C1054" t="s">
        <v>4478</v>
      </c>
    </row>
    <row r="1055" spans="1:3" x14ac:dyDescent="0.25">
      <c r="A1055" t="s">
        <v>4479</v>
      </c>
      <c r="B1055" t="s">
        <v>4480</v>
      </c>
      <c r="C1055" t="s">
        <v>4481</v>
      </c>
    </row>
    <row r="1056" spans="1:3" x14ac:dyDescent="0.25">
      <c r="A1056" t="s">
        <v>4482</v>
      </c>
      <c r="B1056" t="s">
        <v>4483</v>
      </c>
      <c r="C1056" t="s">
        <v>4484</v>
      </c>
    </row>
    <row r="1057" spans="1:3" x14ac:dyDescent="0.25">
      <c r="A1057" t="s">
        <v>4485</v>
      </c>
      <c r="B1057" t="s">
        <v>4486</v>
      </c>
      <c r="C1057" t="s">
        <v>4487</v>
      </c>
    </row>
    <row r="1058" spans="1:3" x14ac:dyDescent="0.25">
      <c r="A1058" t="s">
        <v>4488</v>
      </c>
      <c r="B1058" t="s">
        <v>4489</v>
      </c>
      <c r="C1058" t="s">
        <v>4490</v>
      </c>
    </row>
    <row r="1059" spans="1:3" x14ac:dyDescent="0.25">
      <c r="A1059" t="s">
        <v>4491</v>
      </c>
      <c r="B1059" t="s">
        <v>4492</v>
      </c>
      <c r="C1059" t="s">
        <v>4493</v>
      </c>
    </row>
    <row r="1060" spans="1:3" x14ac:dyDescent="0.25">
      <c r="A1060" t="s">
        <v>4494</v>
      </c>
      <c r="B1060" t="s">
        <v>4495</v>
      </c>
      <c r="C1060" t="s">
        <v>4496</v>
      </c>
    </row>
    <row r="1061" spans="1:3" x14ac:dyDescent="0.25">
      <c r="A1061" t="s">
        <v>4497</v>
      </c>
      <c r="B1061" t="s">
        <v>4498</v>
      </c>
      <c r="C1061" t="s">
        <v>4499</v>
      </c>
    </row>
    <row r="1062" spans="1:3" x14ac:dyDescent="0.25">
      <c r="A1062" t="s">
        <v>4500</v>
      </c>
      <c r="B1062" t="s">
        <v>4501</v>
      </c>
      <c r="C1062" t="s">
        <v>4502</v>
      </c>
    </row>
    <row r="1063" spans="1:3" x14ac:dyDescent="0.25">
      <c r="A1063" t="s">
        <v>4503</v>
      </c>
      <c r="B1063" t="s">
        <v>4504</v>
      </c>
      <c r="C1063" t="s">
        <v>4505</v>
      </c>
    </row>
    <row r="1064" spans="1:3" x14ac:dyDescent="0.25">
      <c r="A1064" t="s">
        <v>4506</v>
      </c>
      <c r="B1064" t="s">
        <v>4507</v>
      </c>
      <c r="C1064" t="s">
        <v>4508</v>
      </c>
    </row>
    <row r="1065" spans="1:3" x14ac:dyDescent="0.25">
      <c r="A1065" t="s">
        <v>4509</v>
      </c>
      <c r="B1065" t="s">
        <v>4510</v>
      </c>
      <c r="C1065" t="s">
        <v>4511</v>
      </c>
    </row>
    <row r="1066" spans="1:3" x14ac:dyDescent="0.25">
      <c r="A1066" t="s">
        <v>4512</v>
      </c>
      <c r="B1066" t="s">
        <v>4513</v>
      </c>
      <c r="C1066" t="s">
        <v>4514</v>
      </c>
    </row>
    <row r="1067" spans="1:3" x14ac:dyDescent="0.25">
      <c r="A1067" t="s">
        <v>4515</v>
      </c>
      <c r="B1067" t="s">
        <v>4516</v>
      </c>
      <c r="C1067" t="s">
        <v>4517</v>
      </c>
    </row>
    <row r="1068" spans="1:3" x14ac:dyDescent="0.25">
      <c r="A1068" t="s">
        <v>4518</v>
      </c>
      <c r="B1068" t="s">
        <v>4519</v>
      </c>
      <c r="C1068" t="s">
        <v>4520</v>
      </c>
    </row>
    <row r="1069" spans="1:3" x14ac:dyDescent="0.25">
      <c r="A1069" t="s">
        <v>4521</v>
      </c>
      <c r="B1069" t="s">
        <v>4522</v>
      </c>
      <c r="C1069" t="s">
        <v>4523</v>
      </c>
    </row>
    <row r="1070" spans="1:3" x14ac:dyDescent="0.25">
      <c r="A1070" s="1" t="s">
        <v>4524</v>
      </c>
      <c r="B1070" t="s">
        <v>4525</v>
      </c>
      <c r="C1070" t="s">
        <v>4526</v>
      </c>
    </row>
    <row r="1071" spans="1:3" x14ac:dyDescent="0.25">
      <c r="A1071" t="s">
        <v>4527</v>
      </c>
      <c r="B1071" t="s">
        <v>4528</v>
      </c>
      <c r="C1071" t="s">
        <v>4529</v>
      </c>
    </row>
    <row r="1072" spans="1:3" x14ac:dyDescent="0.25">
      <c r="A1072" t="s">
        <v>4530</v>
      </c>
      <c r="B1072" t="s">
        <v>4531</v>
      </c>
      <c r="C1072" t="s">
        <v>4532</v>
      </c>
    </row>
    <row r="1073" spans="1:3" x14ac:dyDescent="0.25">
      <c r="A1073" s="1" t="s">
        <v>4533</v>
      </c>
      <c r="B1073" t="s">
        <v>4534</v>
      </c>
      <c r="C1073" t="s">
        <v>4535</v>
      </c>
    </row>
    <row r="1074" spans="1:3" x14ac:dyDescent="0.25">
      <c r="A1074" s="1" t="s">
        <v>4536</v>
      </c>
      <c r="B1074" t="s">
        <v>4537</v>
      </c>
      <c r="C1074" t="s">
        <v>4538</v>
      </c>
    </row>
    <row r="1075" spans="1:3" x14ac:dyDescent="0.25">
      <c r="A1075" t="s">
        <v>4539</v>
      </c>
      <c r="B1075" t="s">
        <v>4540</v>
      </c>
      <c r="C1075" t="s">
        <v>4541</v>
      </c>
    </row>
    <row r="1076" spans="1:3" x14ac:dyDescent="0.25">
      <c r="A1076" t="s">
        <v>4542</v>
      </c>
      <c r="B1076" t="s">
        <v>4543</v>
      </c>
      <c r="C1076" t="s">
        <v>4544</v>
      </c>
    </row>
    <row r="1077" spans="1:3" x14ac:dyDescent="0.25">
      <c r="A1077" t="s">
        <v>4545</v>
      </c>
      <c r="B1077" t="s">
        <v>4546</v>
      </c>
      <c r="C1077" t="s">
        <v>4547</v>
      </c>
    </row>
    <row r="1078" spans="1:3" x14ac:dyDescent="0.25">
      <c r="A1078" t="s">
        <v>4548</v>
      </c>
      <c r="B1078" t="s">
        <v>4549</v>
      </c>
      <c r="C1078" t="s">
        <v>4550</v>
      </c>
    </row>
    <row r="1079" spans="1:3" x14ac:dyDescent="0.25">
      <c r="A1079" t="s">
        <v>4551</v>
      </c>
      <c r="B1079" t="s">
        <v>4552</v>
      </c>
      <c r="C1079" t="s">
        <v>4553</v>
      </c>
    </row>
    <row r="1080" spans="1:3" x14ac:dyDescent="0.25">
      <c r="A1080" t="s">
        <v>4554</v>
      </c>
      <c r="B1080" t="s">
        <v>4555</v>
      </c>
      <c r="C1080" t="s">
        <v>4556</v>
      </c>
    </row>
    <row r="1081" spans="1:3" x14ac:dyDescent="0.25">
      <c r="A1081" t="s">
        <v>4557</v>
      </c>
      <c r="B1081" t="s">
        <v>4558</v>
      </c>
      <c r="C1081" t="s">
        <v>4559</v>
      </c>
    </row>
    <row r="1082" spans="1:3" x14ac:dyDescent="0.25">
      <c r="A1082" t="s">
        <v>4560</v>
      </c>
      <c r="B1082" t="s">
        <v>4561</v>
      </c>
      <c r="C1082" t="s">
        <v>4562</v>
      </c>
    </row>
    <row r="1083" spans="1:3" x14ac:dyDescent="0.25">
      <c r="A1083" t="s">
        <v>4563</v>
      </c>
      <c r="B1083" t="s">
        <v>4564</v>
      </c>
      <c r="C1083" t="s">
        <v>4565</v>
      </c>
    </row>
    <row r="1084" spans="1:3" x14ac:dyDescent="0.25">
      <c r="A1084" t="s">
        <v>4566</v>
      </c>
      <c r="B1084" t="s">
        <v>4567</v>
      </c>
      <c r="C1084" t="s">
        <v>4568</v>
      </c>
    </row>
    <row r="1085" spans="1:3" x14ac:dyDescent="0.25">
      <c r="A1085" t="s">
        <v>4569</v>
      </c>
      <c r="B1085" t="s">
        <v>4570</v>
      </c>
      <c r="C1085" t="s">
        <v>4571</v>
      </c>
    </row>
    <row r="1086" spans="1:3" x14ac:dyDescent="0.25">
      <c r="A1086" t="s">
        <v>4572</v>
      </c>
      <c r="B1086" t="s">
        <v>4573</v>
      </c>
      <c r="C1086" t="s">
        <v>4574</v>
      </c>
    </row>
    <row r="1087" spans="1:3" x14ac:dyDescent="0.25">
      <c r="A1087" t="s">
        <v>4575</v>
      </c>
      <c r="B1087" t="s">
        <v>4576</v>
      </c>
      <c r="C1087" t="s">
        <v>4577</v>
      </c>
    </row>
    <row r="1088" spans="1:3" x14ac:dyDescent="0.25">
      <c r="A1088" t="s">
        <v>4578</v>
      </c>
      <c r="B1088" t="s">
        <v>4579</v>
      </c>
      <c r="C1088" t="s">
        <v>4580</v>
      </c>
    </row>
    <row r="1089" spans="1:3" x14ac:dyDescent="0.25">
      <c r="A1089" t="s">
        <v>4581</v>
      </c>
      <c r="B1089" t="s">
        <v>4582</v>
      </c>
      <c r="C1089" t="s">
        <v>4583</v>
      </c>
    </row>
    <row r="1090" spans="1:3" x14ac:dyDescent="0.25">
      <c r="A1090" t="s">
        <v>4584</v>
      </c>
      <c r="B1090" t="s">
        <v>4585</v>
      </c>
      <c r="C1090" t="s">
        <v>4586</v>
      </c>
    </row>
    <row r="1091" spans="1:3" x14ac:dyDescent="0.25">
      <c r="A1091" t="s">
        <v>4587</v>
      </c>
      <c r="B1091" t="s">
        <v>4588</v>
      </c>
      <c r="C1091" t="s">
        <v>4589</v>
      </c>
    </row>
    <row r="1092" spans="1:3" x14ac:dyDescent="0.25">
      <c r="A1092" t="s">
        <v>4590</v>
      </c>
      <c r="B1092" t="s">
        <v>4591</v>
      </c>
      <c r="C1092" t="s">
        <v>4592</v>
      </c>
    </row>
    <row r="1093" spans="1:3" x14ac:dyDescent="0.25">
      <c r="A1093" t="s">
        <v>4593</v>
      </c>
      <c r="B1093" t="s">
        <v>4594</v>
      </c>
      <c r="C1093" t="s">
        <v>4595</v>
      </c>
    </row>
    <row r="1094" spans="1:3" x14ac:dyDescent="0.25">
      <c r="A1094" t="s">
        <v>4596</v>
      </c>
      <c r="B1094" t="s">
        <v>4597</v>
      </c>
      <c r="C1094" t="s">
        <v>4598</v>
      </c>
    </row>
    <row r="1095" spans="1:3" x14ac:dyDescent="0.25">
      <c r="A1095" t="s">
        <v>4599</v>
      </c>
      <c r="B1095" t="s">
        <v>4600</v>
      </c>
      <c r="C1095" t="s">
        <v>4601</v>
      </c>
    </row>
    <row r="1096" spans="1:3" x14ac:dyDescent="0.25">
      <c r="A1096" t="s">
        <v>4602</v>
      </c>
      <c r="B1096" t="s">
        <v>4603</v>
      </c>
      <c r="C1096" t="s">
        <v>4604</v>
      </c>
    </row>
    <row r="1097" spans="1:3" x14ac:dyDescent="0.25">
      <c r="A1097" t="s">
        <v>4605</v>
      </c>
      <c r="B1097" t="s">
        <v>4606</v>
      </c>
      <c r="C1097" t="s">
        <v>4607</v>
      </c>
    </row>
    <row r="1098" spans="1:3" x14ac:dyDescent="0.25">
      <c r="A1098" t="s">
        <v>4608</v>
      </c>
      <c r="B1098" t="s">
        <v>4609</v>
      </c>
      <c r="C1098" t="s">
        <v>4610</v>
      </c>
    </row>
    <row r="1099" spans="1:3" x14ac:dyDescent="0.25">
      <c r="A1099" t="s">
        <v>4611</v>
      </c>
      <c r="B1099" t="s">
        <v>4612</v>
      </c>
      <c r="C1099" t="s">
        <v>4613</v>
      </c>
    </row>
    <row r="1100" spans="1:3" x14ac:dyDescent="0.25">
      <c r="A1100" t="s">
        <v>4614</v>
      </c>
      <c r="B1100" t="s">
        <v>4615</v>
      </c>
      <c r="C1100" t="s">
        <v>4616</v>
      </c>
    </row>
    <row r="1101" spans="1:3" x14ac:dyDescent="0.25">
      <c r="A1101" t="s">
        <v>4617</v>
      </c>
      <c r="B1101" t="s">
        <v>4618</v>
      </c>
      <c r="C1101" t="s">
        <v>4619</v>
      </c>
    </row>
    <row r="1102" spans="1:3" x14ac:dyDescent="0.25">
      <c r="A1102" t="s">
        <v>4620</v>
      </c>
      <c r="B1102" t="s">
        <v>4621</v>
      </c>
      <c r="C1102" t="s">
        <v>4622</v>
      </c>
    </row>
    <row r="1103" spans="1:3" x14ac:dyDescent="0.25">
      <c r="A1103" t="s">
        <v>4623</v>
      </c>
      <c r="B1103" t="s">
        <v>4624</v>
      </c>
      <c r="C1103" t="s">
        <v>4625</v>
      </c>
    </row>
    <row r="1104" spans="1:3" x14ac:dyDescent="0.25">
      <c r="A1104" t="s">
        <v>4626</v>
      </c>
      <c r="B1104" t="s">
        <v>4627</v>
      </c>
      <c r="C1104" t="s">
        <v>4628</v>
      </c>
    </row>
    <row r="1105" spans="1:3" x14ac:dyDescent="0.25">
      <c r="A1105" t="s">
        <v>4629</v>
      </c>
      <c r="B1105" t="s">
        <v>4630</v>
      </c>
      <c r="C1105" t="s">
        <v>4631</v>
      </c>
    </row>
    <row r="1106" spans="1:3" x14ac:dyDescent="0.25">
      <c r="A1106" t="s">
        <v>4632</v>
      </c>
      <c r="B1106" t="s">
        <v>4633</v>
      </c>
      <c r="C1106" t="s">
        <v>4634</v>
      </c>
    </row>
    <row r="1107" spans="1:3" x14ac:dyDescent="0.25">
      <c r="A1107" t="s">
        <v>4635</v>
      </c>
      <c r="B1107" t="s">
        <v>4636</v>
      </c>
      <c r="C1107" t="s">
        <v>4637</v>
      </c>
    </row>
    <row r="1108" spans="1:3" x14ac:dyDescent="0.25">
      <c r="A1108" t="s">
        <v>4638</v>
      </c>
      <c r="B1108" t="s">
        <v>4639</v>
      </c>
      <c r="C1108" t="s">
        <v>4640</v>
      </c>
    </row>
    <row r="1109" spans="1:3" x14ac:dyDescent="0.25">
      <c r="A1109" t="s">
        <v>4641</v>
      </c>
      <c r="B1109" t="s">
        <v>4642</v>
      </c>
      <c r="C1109" t="s">
        <v>4643</v>
      </c>
    </row>
    <row r="1110" spans="1:3" x14ac:dyDescent="0.25">
      <c r="A1110" t="s">
        <v>4644</v>
      </c>
      <c r="B1110" t="s">
        <v>4645</v>
      </c>
      <c r="C1110" t="s">
        <v>4646</v>
      </c>
    </row>
    <row r="1111" spans="1:3" x14ac:dyDescent="0.25">
      <c r="A1111" t="s">
        <v>4647</v>
      </c>
      <c r="B1111" t="s">
        <v>4648</v>
      </c>
      <c r="C1111" t="s">
        <v>4649</v>
      </c>
    </row>
    <row r="1112" spans="1:3" x14ac:dyDescent="0.25">
      <c r="A1112" t="s">
        <v>4650</v>
      </c>
      <c r="B1112" t="s">
        <v>4651</v>
      </c>
      <c r="C1112" t="s">
        <v>4652</v>
      </c>
    </row>
    <row r="1113" spans="1:3" x14ac:dyDescent="0.25">
      <c r="A1113" t="s">
        <v>4653</v>
      </c>
      <c r="B1113" t="s">
        <v>4654</v>
      </c>
      <c r="C1113" t="s">
        <v>4655</v>
      </c>
    </row>
    <row r="1114" spans="1:3" x14ac:dyDescent="0.25">
      <c r="A1114" t="s">
        <v>4656</v>
      </c>
      <c r="B1114" t="s">
        <v>4657</v>
      </c>
      <c r="C1114" t="s">
        <v>4658</v>
      </c>
    </row>
    <row r="1115" spans="1:3" x14ac:dyDescent="0.25">
      <c r="A1115" t="s">
        <v>4659</v>
      </c>
      <c r="B1115" t="s">
        <v>4660</v>
      </c>
      <c r="C1115" t="s">
        <v>4661</v>
      </c>
    </row>
    <row r="1116" spans="1:3" x14ac:dyDescent="0.25">
      <c r="A1116" t="s">
        <v>4662</v>
      </c>
      <c r="B1116" t="s">
        <v>4663</v>
      </c>
      <c r="C1116" t="s">
        <v>4664</v>
      </c>
    </row>
    <row r="1117" spans="1:3" x14ac:dyDescent="0.25">
      <c r="A1117" t="s">
        <v>4665</v>
      </c>
      <c r="B1117" t="s">
        <v>4666</v>
      </c>
      <c r="C1117" t="s">
        <v>4667</v>
      </c>
    </row>
    <row r="1118" spans="1:3" x14ac:dyDescent="0.25">
      <c r="A1118" t="s">
        <v>4668</v>
      </c>
      <c r="B1118" t="s">
        <v>4669</v>
      </c>
      <c r="C1118" t="s">
        <v>4670</v>
      </c>
    </row>
    <row r="1119" spans="1:3" x14ac:dyDescent="0.25">
      <c r="A1119" t="s">
        <v>4671</v>
      </c>
      <c r="B1119" t="s">
        <v>4672</v>
      </c>
      <c r="C1119" t="s">
        <v>4673</v>
      </c>
    </row>
    <row r="1120" spans="1:3" x14ac:dyDescent="0.25">
      <c r="A1120" t="s">
        <v>4674</v>
      </c>
      <c r="B1120" t="s">
        <v>4675</v>
      </c>
      <c r="C1120" t="s">
        <v>4676</v>
      </c>
    </row>
    <row r="1121" spans="1:3" x14ac:dyDescent="0.25">
      <c r="A1121" t="s">
        <v>4677</v>
      </c>
      <c r="B1121" t="s">
        <v>4678</v>
      </c>
      <c r="C1121" t="s">
        <v>4679</v>
      </c>
    </row>
    <row r="1122" spans="1:3" x14ac:dyDescent="0.25">
      <c r="A1122" t="s">
        <v>4680</v>
      </c>
      <c r="B1122" t="s">
        <v>4681</v>
      </c>
      <c r="C1122" t="s">
        <v>4682</v>
      </c>
    </row>
    <row r="1123" spans="1:3" x14ac:dyDescent="0.25">
      <c r="A1123" t="s">
        <v>4683</v>
      </c>
      <c r="B1123" t="s">
        <v>4684</v>
      </c>
      <c r="C1123" t="s">
        <v>4685</v>
      </c>
    </row>
    <row r="1124" spans="1:3" x14ac:dyDescent="0.25">
      <c r="A1124" t="s">
        <v>4686</v>
      </c>
      <c r="B1124" t="s">
        <v>4687</v>
      </c>
      <c r="C1124" t="s">
        <v>4688</v>
      </c>
    </row>
    <row r="1125" spans="1:3" x14ac:dyDescent="0.25">
      <c r="A1125" t="s">
        <v>4689</v>
      </c>
      <c r="B1125" t="s">
        <v>4690</v>
      </c>
      <c r="C1125" t="s">
        <v>4691</v>
      </c>
    </row>
    <row r="1126" spans="1:3" x14ac:dyDescent="0.25">
      <c r="A1126" t="s">
        <v>4692</v>
      </c>
      <c r="B1126" t="s">
        <v>4693</v>
      </c>
      <c r="C1126" t="s">
        <v>4694</v>
      </c>
    </row>
    <row r="1127" spans="1:3" x14ac:dyDescent="0.25">
      <c r="A1127" t="s">
        <v>4695</v>
      </c>
      <c r="B1127" t="s">
        <v>4696</v>
      </c>
      <c r="C1127" t="s">
        <v>4697</v>
      </c>
    </row>
    <row r="1128" spans="1:3" x14ac:dyDescent="0.25">
      <c r="A1128" t="s">
        <v>4698</v>
      </c>
      <c r="B1128" t="s">
        <v>4699</v>
      </c>
      <c r="C1128" t="s">
        <v>4700</v>
      </c>
    </row>
    <row r="1129" spans="1:3" x14ac:dyDescent="0.25">
      <c r="A1129" t="s">
        <v>4701</v>
      </c>
      <c r="B1129" t="s">
        <v>4702</v>
      </c>
      <c r="C1129" t="s">
        <v>4703</v>
      </c>
    </row>
    <row r="1130" spans="1:3" x14ac:dyDescent="0.25">
      <c r="A1130" t="s">
        <v>4704</v>
      </c>
      <c r="B1130" t="s">
        <v>4705</v>
      </c>
      <c r="C1130" t="s">
        <v>4706</v>
      </c>
    </row>
    <row r="1131" spans="1:3" x14ac:dyDescent="0.25">
      <c r="A1131" t="s">
        <v>4707</v>
      </c>
      <c r="B1131" t="s">
        <v>4708</v>
      </c>
      <c r="C1131" t="s">
        <v>4709</v>
      </c>
    </row>
    <row r="1132" spans="1:3" x14ac:dyDescent="0.25">
      <c r="A1132" t="s">
        <v>4710</v>
      </c>
      <c r="B1132" t="s">
        <v>4711</v>
      </c>
      <c r="C1132" t="s">
        <v>4712</v>
      </c>
    </row>
    <row r="1133" spans="1:3" x14ac:dyDescent="0.25">
      <c r="A1133" t="s">
        <v>4713</v>
      </c>
      <c r="B1133" t="s">
        <v>4714</v>
      </c>
      <c r="C1133" t="s">
        <v>4715</v>
      </c>
    </row>
    <row r="1134" spans="1:3" x14ac:dyDescent="0.25">
      <c r="A1134" t="s">
        <v>4716</v>
      </c>
      <c r="B1134" t="s">
        <v>4717</v>
      </c>
      <c r="C1134" t="s">
        <v>4718</v>
      </c>
    </row>
    <row r="1135" spans="1:3" x14ac:dyDescent="0.25">
      <c r="A1135" t="s">
        <v>4719</v>
      </c>
      <c r="B1135" t="s">
        <v>4720</v>
      </c>
      <c r="C1135" t="s">
        <v>4721</v>
      </c>
    </row>
    <row r="1136" spans="1:3" x14ac:dyDescent="0.25">
      <c r="A1136" t="s">
        <v>4722</v>
      </c>
      <c r="B1136" t="s">
        <v>4723</v>
      </c>
      <c r="C1136" t="s">
        <v>4724</v>
      </c>
    </row>
    <row r="1137" spans="1:3" x14ac:dyDescent="0.25">
      <c r="A1137" t="s">
        <v>4725</v>
      </c>
      <c r="B1137" t="s">
        <v>4726</v>
      </c>
      <c r="C1137" t="s">
        <v>4727</v>
      </c>
    </row>
    <row r="1138" spans="1:3" x14ac:dyDescent="0.25">
      <c r="A1138" t="s">
        <v>4728</v>
      </c>
      <c r="B1138" t="s">
        <v>4729</v>
      </c>
      <c r="C1138" t="s">
        <v>4730</v>
      </c>
    </row>
    <row r="1139" spans="1:3" x14ac:dyDescent="0.25">
      <c r="A1139" t="s">
        <v>4731</v>
      </c>
      <c r="B1139" t="s">
        <v>4732</v>
      </c>
      <c r="C1139" t="s">
        <v>4733</v>
      </c>
    </row>
    <row r="1140" spans="1:3" x14ac:dyDescent="0.25">
      <c r="A1140" t="s">
        <v>4734</v>
      </c>
      <c r="B1140" t="s">
        <v>4735</v>
      </c>
      <c r="C1140" t="s">
        <v>4736</v>
      </c>
    </row>
    <row r="1141" spans="1:3" x14ac:dyDescent="0.25">
      <c r="A1141" t="s">
        <v>4737</v>
      </c>
      <c r="B1141" t="s">
        <v>4738</v>
      </c>
      <c r="C1141" t="s">
        <v>4739</v>
      </c>
    </row>
    <row r="1142" spans="1:3" x14ac:dyDescent="0.25">
      <c r="A1142" t="s">
        <v>4740</v>
      </c>
      <c r="B1142" t="s">
        <v>4741</v>
      </c>
      <c r="C1142" t="s">
        <v>4742</v>
      </c>
    </row>
    <row r="1143" spans="1:3" x14ac:dyDescent="0.25">
      <c r="A1143" t="s">
        <v>4743</v>
      </c>
      <c r="B1143" t="s">
        <v>4744</v>
      </c>
      <c r="C1143" t="s">
        <v>4745</v>
      </c>
    </row>
    <row r="1144" spans="1:3" x14ac:dyDescent="0.25">
      <c r="A1144" t="s">
        <v>4746</v>
      </c>
      <c r="B1144" t="s">
        <v>4747</v>
      </c>
      <c r="C1144" t="s">
        <v>4748</v>
      </c>
    </row>
    <row r="1145" spans="1:3" x14ac:dyDescent="0.25">
      <c r="A1145" t="s">
        <v>4749</v>
      </c>
      <c r="B1145" t="s">
        <v>4750</v>
      </c>
      <c r="C1145" t="s">
        <v>4751</v>
      </c>
    </row>
    <row r="1146" spans="1:3" x14ac:dyDescent="0.25">
      <c r="A1146" t="s">
        <v>4752</v>
      </c>
      <c r="B1146" t="s">
        <v>4753</v>
      </c>
      <c r="C1146" t="s">
        <v>4754</v>
      </c>
    </row>
    <row r="1147" spans="1:3" x14ac:dyDescent="0.25">
      <c r="A1147" s="1" t="s">
        <v>4755</v>
      </c>
      <c r="B1147" t="s">
        <v>4756</v>
      </c>
      <c r="C1147" t="s">
        <v>4757</v>
      </c>
    </row>
    <row r="1148" spans="1:3" x14ac:dyDescent="0.25">
      <c r="A1148" t="s">
        <v>4758</v>
      </c>
      <c r="B1148" t="s">
        <v>4759</v>
      </c>
      <c r="C1148" t="s">
        <v>4760</v>
      </c>
    </row>
    <row r="1149" spans="1:3" x14ac:dyDescent="0.25">
      <c r="A1149" t="s">
        <v>4761</v>
      </c>
      <c r="B1149" t="s">
        <v>4762</v>
      </c>
      <c r="C1149" t="s">
        <v>4763</v>
      </c>
    </row>
    <row r="1150" spans="1:3" x14ac:dyDescent="0.25">
      <c r="A1150" t="s">
        <v>4764</v>
      </c>
      <c r="B1150" t="s">
        <v>4765</v>
      </c>
      <c r="C1150" t="s">
        <v>4766</v>
      </c>
    </row>
    <row r="1151" spans="1:3" x14ac:dyDescent="0.25">
      <c r="A1151" t="s">
        <v>4767</v>
      </c>
      <c r="B1151" t="s">
        <v>4768</v>
      </c>
      <c r="C1151" t="s">
        <v>4769</v>
      </c>
    </row>
    <row r="1152" spans="1:3" x14ac:dyDescent="0.25">
      <c r="A1152" t="s">
        <v>4770</v>
      </c>
      <c r="B1152" t="s">
        <v>4771</v>
      </c>
      <c r="C1152" t="s">
        <v>4772</v>
      </c>
    </row>
    <row r="1153" spans="1:3" x14ac:dyDescent="0.25">
      <c r="A1153" t="s">
        <v>4773</v>
      </c>
      <c r="B1153" t="s">
        <v>4774</v>
      </c>
      <c r="C1153" t="s">
        <v>4775</v>
      </c>
    </row>
    <row r="1154" spans="1:3" x14ac:dyDescent="0.25">
      <c r="A1154" t="s">
        <v>4776</v>
      </c>
      <c r="B1154" t="s">
        <v>4777</v>
      </c>
      <c r="C1154" t="s">
        <v>4778</v>
      </c>
    </row>
    <row r="1155" spans="1:3" x14ac:dyDescent="0.25">
      <c r="A1155" t="s">
        <v>4779</v>
      </c>
      <c r="B1155" t="s">
        <v>4780</v>
      </c>
      <c r="C1155" t="s">
        <v>4781</v>
      </c>
    </row>
    <row r="1156" spans="1:3" x14ac:dyDescent="0.25">
      <c r="A1156" t="s">
        <v>4782</v>
      </c>
      <c r="B1156" t="s">
        <v>4783</v>
      </c>
      <c r="C1156" t="s">
        <v>4784</v>
      </c>
    </row>
    <row r="1157" spans="1:3" x14ac:dyDescent="0.25">
      <c r="A1157" t="s">
        <v>4785</v>
      </c>
      <c r="B1157" t="s">
        <v>4786</v>
      </c>
      <c r="C1157" t="s">
        <v>4787</v>
      </c>
    </row>
    <row r="1158" spans="1:3" x14ac:dyDescent="0.25">
      <c r="A1158" t="s">
        <v>4788</v>
      </c>
      <c r="B1158" t="s">
        <v>4789</v>
      </c>
      <c r="C1158" t="s">
        <v>4790</v>
      </c>
    </row>
    <row r="1159" spans="1:3" x14ac:dyDescent="0.25">
      <c r="A1159" t="s">
        <v>4791</v>
      </c>
      <c r="B1159" t="s">
        <v>4792</v>
      </c>
      <c r="C1159" t="s">
        <v>4793</v>
      </c>
    </row>
    <row r="1160" spans="1:3" x14ac:dyDescent="0.25">
      <c r="A1160" t="s">
        <v>4794</v>
      </c>
      <c r="B1160" t="s">
        <v>4795</v>
      </c>
      <c r="C1160" t="s">
        <v>4796</v>
      </c>
    </row>
    <row r="1161" spans="1:3" x14ac:dyDescent="0.25">
      <c r="A1161" t="s">
        <v>4797</v>
      </c>
      <c r="B1161" t="s">
        <v>4798</v>
      </c>
      <c r="C1161" t="s">
        <v>4799</v>
      </c>
    </row>
    <row r="1162" spans="1:3" x14ac:dyDescent="0.25">
      <c r="A1162" t="s">
        <v>4800</v>
      </c>
      <c r="B1162" t="s">
        <v>4801</v>
      </c>
      <c r="C1162" t="s">
        <v>4802</v>
      </c>
    </row>
    <row r="1163" spans="1:3" x14ac:dyDescent="0.25">
      <c r="A1163" t="s">
        <v>4803</v>
      </c>
      <c r="B1163" t="s">
        <v>4804</v>
      </c>
      <c r="C1163" t="s">
        <v>4805</v>
      </c>
    </row>
    <row r="1164" spans="1:3" x14ac:dyDescent="0.25">
      <c r="A1164" t="s">
        <v>4806</v>
      </c>
      <c r="B1164" t="s">
        <v>4807</v>
      </c>
      <c r="C1164" t="s">
        <v>4808</v>
      </c>
    </row>
    <row r="1165" spans="1:3" x14ac:dyDescent="0.25">
      <c r="A1165" t="s">
        <v>4809</v>
      </c>
      <c r="B1165" t="s">
        <v>4810</v>
      </c>
      <c r="C1165" t="s">
        <v>4811</v>
      </c>
    </row>
    <row r="1166" spans="1:3" x14ac:dyDescent="0.25">
      <c r="A1166" t="s">
        <v>4812</v>
      </c>
      <c r="B1166" t="s">
        <v>4813</v>
      </c>
      <c r="C1166" t="s">
        <v>4814</v>
      </c>
    </row>
    <row r="1167" spans="1:3" x14ac:dyDescent="0.25">
      <c r="A1167" t="s">
        <v>4815</v>
      </c>
      <c r="B1167" t="s">
        <v>4816</v>
      </c>
      <c r="C1167" t="s">
        <v>4817</v>
      </c>
    </row>
    <row r="1168" spans="1:3" x14ac:dyDescent="0.25">
      <c r="A1168" t="s">
        <v>4818</v>
      </c>
      <c r="B1168" t="s">
        <v>4819</v>
      </c>
      <c r="C1168" t="s">
        <v>4820</v>
      </c>
    </row>
    <row r="1169" spans="1:3" x14ac:dyDescent="0.25">
      <c r="A1169" t="s">
        <v>4821</v>
      </c>
      <c r="B1169" t="s">
        <v>4822</v>
      </c>
      <c r="C1169" t="s">
        <v>4823</v>
      </c>
    </row>
    <row r="1170" spans="1:3" x14ac:dyDescent="0.25">
      <c r="A1170" t="s">
        <v>4824</v>
      </c>
      <c r="B1170" t="s">
        <v>4825</v>
      </c>
      <c r="C1170" t="s">
        <v>4826</v>
      </c>
    </row>
    <row r="1171" spans="1:3" x14ac:dyDescent="0.25">
      <c r="A1171" t="s">
        <v>4827</v>
      </c>
      <c r="B1171" t="s">
        <v>4828</v>
      </c>
      <c r="C1171" t="s">
        <v>4829</v>
      </c>
    </row>
    <row r="1172" spans="1:3" x14ac:dyDescent="0.25">
      <c r="A1172" t="s">
        <v>4830</v>
      </c>
      <c r="B1172" t="s">
        <v>4831</v>
      </c>
      <c r="C1172" t="s">
        <v>4832</v>
      </c>
    </row>
    <row r="1173" spans="1:3" x14ac:dyDescent="0.25">
      <c r="A1173" t="s">
        <v>4833</v>
      </c>
      <c r="B1173" t="s">
        <v>4834</v>
      </c>
      <c r="C1173" t="s">
        <v>4835</v>
      </c>
    </row>
    <row r="1174" spans="1:3" x14ac:dyDescent="0.25">
      <c r="A1174" t="s">
        <v>4836</v>
      </c>
      <c r="B1174" t="s">
        <v>4837</v>
      </c>
      <c r="C1174" t="s">
        <v>4838</v>
      </c>
    </row>
    <row r="1175" spans="1:3" x14ac:dyDescent="0.25">
      <c r="A1175" t="s">
        <v>4839</v>
      </c>
      <c r="B1175" t="s">
        <v>4840</v>
      </c>
      <c r="C1175" t="s">
        <v>4841</v>
      </c>
    </row>
    <row r="1176" spans="1:3" x14ac:dyDescent="0.25">
      <c r="A1176" t="s">
        <v>4842</v>
      </c>
      <c r="B1176" t="s">
        <v>4843</v>
      </c>
      <c r="C1176" t="s">
        <v>4844</v>
      </c>
    </row>
    <row r="1177" spans="1:3" x14ac:dyDescent="0.25">
      <c r="A1177" t="s">
        <v>4845</v>
      </c>
      <c r="B1177" t="s">
        <v>4846</v>
      </c>
      <c r="C1177" t="s">
        <v>4847</v>
      </c>
    </row>
    <row r="1178" spans="1:3" x14ac:dyDescent="0.25">
      <c r="A1178" t="s">
        <v>4848</v>
      </c>
      <c r="B1178" t="s">
        <v>4849</v>
      </c>
      <c r="C1178" t="s">
        <v>4850</v>
      </c>
    </row>
    <row r="1179" spans="1:3" x14ac:dyDescent="0.25">
      <c r="A1179" t="s">
        <v>4851</v>
      </c>
      <c r="B1179" t="s">
        <v>4852</v>
      </c>
      <c r="C1179" t="s">
        <v>4853</v>
      </c>
    </row>
    <row r="1180" spans="1:3" x14ac:dyDescent="0.25">
      <c r="A1180" t="s">
        <v>4854</v>
      </c>
      <c r="B1180" t="s">
        <v>4855</v>
      </c>
      <c r="C1180" t="s">
        <v>4856</v>
      </c>
    </row>
    <row r="1181" spans="1:3" x14ac:dyDescent="0.25">
      <c r="A1181" t="s">
        <v>4857</v>
      </c>
      <c r="B1181" t="s">
        <v>4858</v>
      </c>
      <c r="C1181" t="s">
        <v>4859</v>
      </c>
    </row>
    <row r="1182" spans="1:3" x14ac:dyDescent="0.25">
      <c r="A1182" t="s">
        <v>4860</v>
      </c>
      <c r="B1182" t="s">
        <v>4861</v>
      </c>
      <c r="C1182" t="s">
        <v>4862</v>
      </c>
    </row>
    <row r="1183" spans="1:3" x14ac:dyDescent="0.25">
      <c r="A1183" t="s">
        <v>4863</v>
      </c>
      <c r="B1183" t="s">
        <v>4864</v>
      </c>
      <c r="C1183" t="s">
        <v>4865</v>
      </c>
    </row>
    <row r="1184" spans="1:3" x14ac:dyDescent="0.25">
      <c r="A1184" t="s">
        <v>4866</v>
      </c>
      <c r="B1184" t="s">
        <v>4867</v>
      </c>
      <c r="C1184" t="s">
        <v>4868</v>
      </c>
    </row>
    <row r="1185" spans="1:3" x14ac:dyDescent="0.25">
      <c r="A1185" t="s">
        <v>4869</v>
      </c>
      <c r="B1185" t="s">
        <v>4870</v>
      </c>
      <c r="C1185" t="s">
        <v>4871</v>
      </c>
    </row>
    <row r="1186" spans="1:3" x14ac:dyDescent="0.25">
      <c r="A1186" t="s">
        <v>4872</v>
      </c>
      <c r="B1186" t="s">
        <v>4873</v>
      </c>
      <c r="C1186" t="s">
        <v>4874</v>
      </c>
    </row>
    <row r="1187" spans="1:3" x14ac:dyDescent="0.25">
      <c r="A1187" t="s">
        <v>4875</v>
      </c>
      <c r="B1187" t="s">
        <v>4876</v>
      </c>
      <c r="C1187" t="s">
        <v>4877</v>
      </c>
    </row>
    <row r="1188" spans="1:3" x14ac:dyDescent="0.25">
      <c r="A1188" t="s">
        <v>4878</v>
      </c>
      <c r="B1188" t="s">
        <v>4879</v>
      </c>
      <c r="C1188" t="s">
        <v>4880</v>
      </c>
    </row>
    <row r="1189" spans="1:3" x14ac:dyDescent="0.25">
      <c r="A1189" t="s">
        <v>4881</v>
      </c>
      <c r="B1189" t="s">
        <v>4882</v>
      </c>
      <c r="C1189" t="s">
        <v>4883</v>
      </c>
    </row>
    <row r="1190" spans="1:3" x14ac:dyDescent="0.25">
      <c r="A1190" t="s">
        <v>4884</v>
      </c>
      <c r="B1190" t="s">
        <v>4885</v>
      </c>
      <c r="C1190" t="s">
        <v>4886</v>
      </c>
    </row>
    <row r="1191" spans="1:3" x14ac:dyDescent="0.25">
      <c r="A1191" t="s">
        <v>4887</v>
      </c>
      <c r="B1191" t="s">
        <v>4888</v>
      </c>
      <c r="C1191" t="s">
        <v>4889</v>
      </c>
    </row>
    <row r="1192" spans="1:3" x14ac:dyDescent="0.25">
      <c r="A1192" t="s">
        <v>4890</v>
      </c>
      <c r="B1192" t="s">
        <v>4891</v>
      </c>
      <c r="C1192" t="s">
        <v>4892</v>
      </c>
    </row>
    <row r="1193" spans="1:3" x14ac:dyDescent="0.25">
      <c r="A1193" t="s">
        <v>4893</v>
      </c>
      <c r="B1193" t="s">
        <v>4894</v>
      </c>
      <c r="C1193" t="s">
        <v>4895</v>
      </c>
    </row>
    <row r="1194" spans="1:3" x14ac:dyDescent="0.25">
      <c r="A1194" t="s">
        <v>4896</v>
      </c>
      <c r="B1194" t="s">
        <v>4897</v>
      </c>
      <c r="C1194" t="s">
        <v>4898</v>
      </c>
    </row>
    <row r="1195" spans="1:3" x14ac:dyDescent="0.25">
      <c r="A1195" t="s">
        <v>4899</v>
      </c>
      <c r="B1195" t="s">
        <v>4900</v>
      </c>
      <c r="C1195" t="s">
        <v>4901</v>
      </c>
    </row>
    <row r="1196" spans="1:3" x14ac:dyDescent="0.25">
      <c r="A1196" t="s">
        <v>4902</v>
      </c>
      <c r="B1196" t="s">
        <v>4903</v>
      </c>
      <c r="C1196" t="s">
        <v>4904</v>
      </c>
    </row>
    <row r="1197" spans="1:3" x14ac:dyDescent="0.25">
      <c r="A1197" t="s">
        <v>4905</v>
      </c>
      <c r="B1197" t="s">
        <v>4906</v>
      </c>
      <c r="C1197" t="s">
        <v>4907</v>
      </c>
    </row>
    <row r="1198" spans="1:3" x14ac:dyDescent="0.25">
      <c r="A1198" t="s">
        <v>4908</v>
      </c>
      <c r="B1198" t="s">
        <v>4909</v>
      </c>
      <c r="C1198" t="s">
        <v>4910</v>
      </c>
    </row>
    <row r="1199" spans="1:3" x14ac:dyDescent="0.25">
      <c r="A1199" t="s">
        <v>4911</v>
      </c>
      <c r="B1199" t="s">
        <v>4912</v>
      </c>
      <c r="C1199" t="s">
        <v>4913</v>
      </c>
    </row>
    <row r="1200" spans="1:3" x14ac:dyDescent="0.25">
      <c r="A1200" t="s">
        <v>4914</v>
      </c>
      <c r="B1200" t="s">
        <v>4915</v>
      </c>
      <c r="C1200" t="s">
        <v>4916</v>
      </c>
    </row>
    <row r="1201" spans="1:3" x14ac:dyDescent="0.25">
      <c r="A1201" t="s">
        <v>4917</v>
      </c>
      <c r="B1201" t="s">
        <v>4918</v>
      </c>
      <c r="C1201" t="s">
        <v>4919</v>
      </c>
    </row>
    <row r="1202" spans="1:3" x14ac:dyDescent="0.25">
      <c r="A1202" t="s">
        <v>4920</v>
      </c>
      <c r="B1202" t="s">
        <v>4921</v>
      </c>
      <c r="C1202" t="s">
        <v>4922</v>
      </c>
    </row>
    <row r="1203" spans="1:3" x14ac:dyDescent="0.25">
      <c r="A1203" t="s">
        <v>4923</v>
      </c>
      <c r="B1203" t="s">
        <v>4924</v>
      </c>
      <c r="C1203" t="s">
        <v>4925</v>
      </c>
    </row>
    <row r="1204" spans="1:3" x14ac:dyDescent="0.25">
      <c r="A1204" t="s">
        <v>4926</v>
      </c>
      <c r="B1204" t="s">
        <v>4927</v>
      </c>
      <c r="C1204" t="s">
        <v>4928</v>
      </c>
    </row>
    <row r="1205" spans="1:3" x14ac:dyDescent="0.25">
      <c r="A1205" t="s">
        <v>4929</v>
      </c>
      <c r="B1205" t="s">
        <v>4930</v>
      </c>
      <c r="C1205" t="s">
        <v>4931</v>
      </c>
    </row>
    <row r="1206" spans="1:3" x14ac:dyDescent="0.25">
      <c r="A1206" s="1" t="s">
        <v>4932</v>
      </c>
      <c r="B1206" t="s">
        <v>4933</v>
      </c>
      <c r="C1206" t="s">
        <v>4934</v>
      </c>
    </row>
    <row r="1207" spans="1:3" x14ac:dyDescent="0.25">
      <c r="A1207" t="s">
        <v>4935</v>
      </c>
      <c r="B1207" t="s">
        <v>4936</v>
      </c>
      <c r="C1207" t="s">
        <v>4937</v>
      </c>
    </row>
    <row r="1208" spans="1:3" x14ac:dyDescent="0.25">
      <c r="A1208" t="s">
        <v>4938</v>
      </c>
      <c r="B1208" t="s">
        <v>4939</v>
      </c>
      <c r="C1208" t="s">
        <v>4940</v>
      </c>
    </row>
    <row r="1209" spans="1:3" x14ac:dyDescent="0.25">
      <c r="A1209" t="s">
        <v>4941</v>
      </c>
      <c r="B1209" t="s">
        <v>4942</v>
      </c>
      <c r="C1209" t="s">
        <v>4943</v>
      </c>
    </row>
    <row r="1210" spans="1:3" x14ac:dyDescent="0.25">
      <c r="A1210" t="s">
        <v>4944</v>
      </c>
      <c r="B1210" t="s">
        <v>4945</v>
      </c>
      <c r="C1210" t="s">
        <v>4946</v>
      </c>
    </row>
    <row r="1211" spans="1:3" x14ac:dyDescent="0.25">
      <c r="A1211" t="s">
        <v>4947</v>
      </c>
      <c r="B1211" t="s">
        <v>4948</v>
      </c>
      <c r="C1211" t="s">
        <v>4949</v>
      </c>
    </row>
    <row r="1212" spans="1:3" x14ac:dyDescent="0.25">
      <c r="A1212" t="s">
        <v>4950</v>
      </c>
      <c r="B1212" t="s">
        <v>4951</v>
      </c>
      <c r="C1212" t="s">
        <v>4952</v>
      </c>
    </row>
    <row r="1213" spans="1:3" x14ac:dyDescent="0.25">
      <c r="A1213" t="s">
        <v>4953</v>
      </c>
      <c r="B1213" t="s">
        <v>4954</v>
      </c>
      <c r="C1213" t="s">
        <v>4955</v>
      </c>
    </row>
    <row r="1214" spans="1:3" x14ac:dyDescent="0.25">
      <c r="A1214" t="s">
        <v>4956</v>
      </c>
      <c r="B1214" t="s">
        <v>4957</v>
      </c>
      <c r="C1214" t="s">
        <v>4958</v>
      </c>
    </row>
    <row r="1215" spans="1:3" x14ac:dyDescent="0.25">
      <c r="A1215" t="s">
        <v>4959</v>
      </c>
      <c r="B1215" t="s">
        <v>4960</v>
      </c>
      <c r="C1215" t="s">
        <v>4961</v>
      </c>
    </row>
    <row r="1216" spans="1:3" x14ac:dyDescent="0.25">
      <c r="A1216" t="s">
        <v>4962</v>
      </c>
      <c r="B1216" t="s">
        <v>4963</v>
      </c>
      <c r="C1216" t="s">
        <v>4964</v>
      </c>
    </row>
    <row r="1217" spans="1:3" x14ac:dyDescent="0.25">
      <c r="A1217" t="s">
        <v>4965</v>
      </c>
      <c r="B1217" t="s">
        <v>4966</v>
      </c>
      <c r="C1217" t="s">
        <v>4967</v>
      </c>
    </row>
    <row r="1218" spans="1:3" x14ac:dyDescent="0.25">
      <c r="A1218" t="s">
        <v>4968</v>
      </c>
      <c r="B1218" t="s">
        <v>4969</v>
      </c>
      <c r="C1218" t="s">
        <v>4970</v>
      </c>
    </row>
    <row r="1219" spans="1:3" x14ac:dyDescent="0.25">
      <c r="A1219" t="s">
        <v>4971</v>
      </c>
      <c r="B1219" t="s">
        <v>4972</v>
      </c>
      <c r="C1219" t="s">
        <v>4973</v>
      </c>
    </row>
    <row r="1220" spans="1:3" x14ac:dyDescent="0.25">
      <c r="A1220" t="s">
        <v>4974</v>
      </c>
      <c r="B1220" t="s">
        <v>4975</v>
      </c>
      <c r="C1220" t="s">
        <v>4976</v>
      </c>
    </row>
    <row r="1221" spans="1:3" x14ac:dyDescent="0.25">
      <c r="A1221" t="s">
        <v>4977</v>
      </c>
      <c r="B1221" t="s">
        <v>4978</v>
      </c>
      <c r="C1221" t="s">
        <v>4979</v>
      </c>
    </row>
    <row r="1222" spans="1:3" x14ac:dyDescent="0.25">
      <c r="A1222" t="s">
        <v>4980</v>
      </c>
      <c r="B1222" t="s">
        <v>4981</v>
      </c>
      <c r="C1222" t="s">
        <v>4982</v>
      </c>
    </row>
    <row r="1223" spans="1:3" x14ac:dyDescent="0.25">
      <c r="A1223" t="s">
        <v>4983</v>
      </c>
      <c r="B1223" t="s">
        <v>4984</v>
      </c>
      <c r="C1223" t="s">
        <v>4985</v>
      </c>
    </row>
    <row r="1224" spans="1:3" x14ac:dyDescent="0.25">
      <c r="A1224" t="s">
        <v>4986</v>
      </c>
      <c r="B1224" t="s">
        <v>4987</v>
      </c>
      <c r="C1224" t="s">
        <v>4988</v>
      </c>
    </row>
    <row r="1225" spans="1:3" x14ac:dyDescent="0.25">
      <c r="A1225" t="s">
        <v>4989</v>
      </c>
      <c r="B1225" t="s">
        <v>4990</v>
      </c>
      <c r="C1225" t="s">
        <v>4991</v>
      </c>
    </row>
    <row r="1226" spans="1:3" x14ac:dyDescent="0.25">
      <c r="A1226" t="s">
        <v>4992</v>
      </c>
      <c r="B1226" t="s">
        <v>4993</v>
      </c>
      <c r="C1226" t="s">
        <v>4994</v>
      </c>
    </row>
    <row r="1227" spans="1:3" x14ac:dyDescent="0.25">
      <c r="A1227" t="s">
        <v>4995</v>
      </c>
      <c r="B1227" t="s">
        <v>4996</v>
      </c>
      <c r="C1227" t="s">
        <v>4997</v>
      </c>
    </row>
    <row r="1228" spans="1:3" x14ac:dyDescent="0.25">
      <c r="A1228" t="s">
        <v>4998</v>
      </c>
      <c r="B1228" t="s">
        <v>4999</v>
      </c>
      <c r="C1228" t="s">
        <v>5000</v>
      </c>
    </row>
    <row r="1229" spans="1:3" x14ac:dyDescent="0.25">
      <c r="A1229" t="s">
        <v>5001</v>
      </c>
      <c r="B1229" t="s">
        <v>5002</v>
      </c>
      <c r="C1229" t="s">
        <v>5003</v>
      </c>
    </row>
    <row r="1230" spans="1:3" x14ac:dyDescent="0.25">
      <c r="A1230" t="s">
        <v>5004</v>
      </c>
      <c r="B1230" t="s">
        <v>5005</v>
      </c>
      <c r="C1230" t="s">
        <v>5006</v>
      </c>
    </row>
    <row r="1231" spans="1:3" x14ac:dyDescent="0.25">
      <c r="A1231" t="s">
        <v>5007</v>
      </c>
      <c r="B1231" t="s">
        <v>5008</v>
      </c>
      <c r="C1231" t="s">
        <v>5009</v>
      </c>
    </row>
    <row r="1232" spans="1:3" x14ac:dyDescent="0.25">
      <c r="A1232" t="s">
        <v>5010</v>
      </c>
      <c r="B1232" t="s">
        <v>5011</v>
      </c>
      <c r="C1232" t="s">
        <v>5012</v>
      </c>
    </row>
    <row r="1233" spans="1:3" x14ac:dyDescent="0.25">
      <c r="A1233" t="s">
        <v>5013</v>
      </c>
      <c r="B1233" t="s">
        <v>5014</v>
      </c>
      <c r="C1233" t="s">
        <v>5015</v>
      </c>
    </row>
    <row r="1234" spans="1:3" x14ac:dyDescent="0.25">
      <c r="A1234" t="s">
        <v>5016</v>
      </c>
      <c r="B1234" t="s">
        <v>5017</v>
      </c>
      <c r="C1234" t="s">
        <v>5018</v>
      </c>
    </row>
    <row r="1235" spans="1:3" x14ac:dyDescent="0.25">
      <c r="A1235" t="s">
        <v>5019</v>
      </c>
      <c r="B1235" t="s">
        <v>5020</v>
      </c>
      <c r="C1235" t="s">
        <v>5021</v>
      </c>
    </row>
    <row r="1236" spans="1:3" x14ac:dyDescent="0.25">
      <c r="A1236" t="s">
        <v>5022</v>
      </c>
      <c r="B1236" t="s">
        <v>5023</v>
      </c>
      <c r="C1236" t="s">
        <v>5024</v>
      </c>
    </row>
    <row r="1237" spans="1:3" x14ac:dyDescent="0.25">
      <c r="A1237" t="s">
        <v>5025</v>
      </c>
      <c r="B1237" t="s">
        <v>5026</v>
      </c>
      <c r="C1237" t="s">
        <v>5027</v>
      </c>
    </row>
    <row r="1238" spans="1:3" x14ac:dyDescent="0.25">
      <c r="A1238" t="s">
        <v>5028</v>
      </c>
      <c r="B1238" t="s">
        <v>5029</v>
      </c>
      <c r="C1238" t="s">
        <v>5030</v>
      </c>
    </row>
    <row r="1239" spans="1:3" x14ac:dyDescent="0.25">
      <c r="A1239" t="s">
        <v>5031</v>
      </c>
      <c r="B1239" t="s">
        <v>5032</v>
      </c>
      <c r="C1239" t="s">
        <v>5033</v>
      </c>
    </row>
    <row r="1240" spans="1:3" x14ac:dyDescent="0.25">
      <c r="A1240" t="s">
        <v>5034</v>
      </c>
      <c r="B1240" t="s">
        <v>5035</v>
      </c>
      <c r="C1240" t="s">
        <v>5036</v>
      </c>
    </row>
    <row r="1241" spans="1:3" x14ac:dyDescent="0.25">
      <c r="A1241" t="s">
        <v>5037</v>
      </c>
      <c r="B1241" t="s">
        <v>5038</v>
      </c>
      <c r="C1241" t="s">
        <v>5039</v>
      </c>
    </row>
    <row r="1242" spans="1:3" x14ac:dyDescent="0.25">
      <c r="A1242" t="s">
        <v>5040</v>
      </c>
      <c r="B1242" t="s">
        <v>5041</v>
      </c>
      <c r="C1242" t="s">
        <v>5042</v>
      </c>
    </row>
    <row r="1243" spans="1:3" x14ac:dyDescent="0.25">
      <c r="A1243" t="s">
        <v>5043</v>
      </c>
      <c r="B1243" t="s">
        <v>5044</v>
      </c>
      <c r="C1243" t="s">
        <v>5045</v>
      </c>
    </row>
    <row r="1244" spans="1:3" x14ac:dyDescent="0.25">
      <c r="A1244" t="s">
        <v>5046</v>
      </c>
      <c r="B1244" t="s">
        <v>5047</v>
      </c>
      <c r="C1244" t="s">
        <v>5048</v>
      </c>
    </row>
    <row r="1245" spans="1:3" x14ac:dyDescent="0.25">
      <c r="A1245" t="s">
        <v>5049</v>
      </c>
      <c r="B1245" t="s">
        <v>5050</v>
      </c>
      <c r="C1245" t="s">
        <v>5051</v>
      </c>
    </row>
    <row r="1246" spans="1:3" x14ac:dyDescent="0.25">
      <c r="A1246" t="s">
        <v>5052</v>
      </c>
      <c r="B1246" t="s">
        <v>5053</v>
      </c>
      <c r="C1246" t="s">
        <v>5054</v>
      </c>
    </row>
    <row r="1247" spans="1:3" x14ac:dyDescent="0.25">
      <c r="A1247" t="s">
        <v>5055</v>
      </c>
      <c r="B1247" t="s">
        <v>5056</v>
      </c>
      <c r="C1247" t="s">
        <v>5057</v>
      </c>
    </row>
    <row r="1248" spans="1:3" x14ac:dyDescent="0.25">
      <c r="A1248" t="s">
        <v>5058</v>
      </c>
      <c r="B1248" t="s">
        <v>5059</v>
      </c>
      <c r="C1248" t="s">
        <v>5060</v>
      </c>
    </row>
    <row r="1249" spans="1:3" x14ac:dyDescent="0.25">
      <c r="A1249" t="s">
        <v>5061</v>
      </c>
      <c r="B1249" t="s">
        <v>5062</v>
      </c>
      <c r="C1249" t="s">
        <v>5063</v>
      </c>
    </row>
    <row r="1250" spans="1:3" x14ac:dyDescent="0.25">
      <c r="A1250" t="s">
        <v>5064</v>
      </c>
      <c r="B1250" t="s">
        <v>5065</v>
      </c>
      <c r="C1250" t="s">
        <v>5066</v>
      </c>
    </row>
    <row r="1251" spans="1:3" x14ac:dyDescent="0.25">
      <c r="A1251" t="s">
        <v>5067</v>
      </c>
      <c r="B1251" t="s">
        <v>5068</v>
      </c>
      <c r="C1251" t="s">
        <v>5069</v>
      </c>
    </row>
    <row r="1252" spans="1:3" x14ac:dyDescent="0.25">
      <c r="A1252" t="s">
        <v>5070</v>
      </c>
      <c r="B1252" t="s">
        <v>5071</v>
      </c>
      <c r="C1252" t="s">
        <v>5072</v>
      </c>
    </row>
    <row r="1253" spans="1:3" x14ac:dyDescent="0.25">
      <c r="A1253" t="s">
        <v>5073</v>
      </c>
      <c r="B1253" t="s">
        <v>5074</v>
      </c>
      <c r="C1253" t="s">
        <v>5075</v>
      </c>
    </row>
    <row r="1254" spans="1:3" x14ac:dyDescent="0.25">
      <c r="A1254" t="s">
        <v>5076</v>
      </c>
      <c r="B1254" t="s">
        <v>5077</v>
      </c>
      <c r="C1254" t="s">
        <v>5078</v>
      </c>
    </row>
    <row r="1255" spans="1:3" x14ac:dyDescent="0.25">
      <c r="A1255" t="s">
        <v>5079</v>
      </c>
      <c r="B1255" t="s">
        <v>5080</v>
      </c>
      <c r="C1255" t="s">
        <v>5081</v>
      </c>
    </row>
    <row r="1256" spans="1:3" x14ac:dyDescent="0.25">
      <c r="A1256" t="s">
        <v>5082</v>
      </c>
      <c r="B1256" t="s">
        <v>5083</v>
      </c>
      <c r="C1256" t="s">
        <v>5084</v>
      </c>
    </row>
    <row r="1257" spans="1:3" x14ac:dyDescent="0.25">
      <c r="A1257" t="s">
        <v>5085</v>
      </c>
      <c r="B1257" t="s">
        <v>5086</v>
      </c>
      <c r="C1257" t="s">
        <v>5087</v>
      </c>
    </row>
    <row r="1258" spans="1:3" x14ac:dyDescent="0.25">
      <c r="A1258" t="s">
        <v>5088</v>
      </c>
      <c r="B1258" t="s">
        <v>5089</v>
      </c>
      <c r="C1258" t="s">
        <v>5090</v>
      </c>
    </row>
    <row r="1259" spans="1:3" x14ac:dyDescent="0.25">
      <c r="A1259" t="s">
        <v>5091</v>
      </c>
      <c r="B1259" t="s">
        <v>5092</v>
      </c>
      <c r="C1259" t="s">
        <v>5093</v>
      </c>
    </row>
    <row r="1260" spans="1:3" x14ac:dyDescent="0.25">
      <c r="A1260" t="s">
        <v>5094</v>
      </c>
      <c r="B1260" t="s">
        <v>5095</v>
      </c>
      <c r="C1260" t="s">
        <v>5096</v>
      </c>
    </row>
    <row r="1261" spans="1:3" x14ac:dyDescent="0.25">
      <c r="A1261" t="s">
        <v>5097</v>
      </c>
      <c r="B1261" t="s">
        <v>5098</v>
      </c>
      <c r="C1261" t="s">
        <v>5099</v>
      </c>
    </row>
    <row r="1262" spans="1:3" x14ac:dyDescent="0.25">
      <c r="A1262" t="s">
        <v>5100</v>
      </c>
      <c r="B1262" t="s">
        <v>5101</v>
      </c>
      <c r="C1262" t="s">
        <v>5102</v>
      </c>
    </row>
    <row r="1263" spans="1:3" x14ac:dyDescent="0.25">
      <c r="A1263" t="s">
        <v>5103</v>
      </c>
      <c r="B1263" t="s">
        <v>5104</v>
      </c>
      <c r="C1263" t="s">
        <v>5105</v>
      </c>
    </row>
    <row r="1264" spans="1:3" x14ac:dyDescent="0.25">
      <c r="A1264" t="s">
        <v>5106</v>
      </c>
      <c r="B1264" t="s">
        <v>5107</v>
      </c>
      <c r="C1264" t="s">
        <v>5108</v>
      </c>
    </row>
    <row r="1265" spans="1:3" x14ac:dyDescent="0.25">
      <c r="A1265" t="s">
        <v>5109</v>
      </c>
      <c r="B1265" t="s">
        <v>5110</v>
      </c>
      <c r="C1265" t="s">
        <v>5111</v>
      </c>
    </row>
    <row r="1266" spans="1:3" x14ac:dyDescent="0.25">
      <c r="A1266" t="s">
        <v>5112</v>
      </c>
      <c r="B1266" t="s">
        <v>5113</v>
      </c>
      <c r="C1266" t="s">
        <v>5114</v>
      </c>
    </row>
    <row r="1267" spans="1:3" x14ac:dyDescent="0.25">
      <c r="A1267" t="s">
        <v>5115</v>
      </c>
      <c r="B1267" t="s">
        <v>5116</v>
      </c>
      <c r="C1267" t="s">
        <v>5117</v>
      </c>
    </row>
    <row r="1268" spans="1:3" x14ac:dyDescent="0.25">
      <c r="A1268" t="s">
        <v>5118</v>
      </c>
      <c r="B1268" t="s">
        <v>5119</v>
      </c>
      <c r="C1268" t="s">
        <v>5120</v>
      </c>
    </row>
    <row r="1269" spans="1:3" x14ac:dyDescent="0.25">
      <c r="A1269" t="s">
        <v>5121</v>
      </c>
      <c r="B1269" t="s">
        <v>5122</v>
      </c>
      <c r="C1269" t="s">
        <v>5123</v>
      </c>
    </row>
    <row r="1270" spans="1:3" x14ac:dyDescent="0.25">
      <c r="A1270" t="s">
        <v>5124</v>
      </c>
      <c r="B1270" t="s">
        <v>5125</v>
      </c>
      <c r="C1270" t="s">
        <v>5126</v>
      </c>
    </row>
    <row r="1271" spans="1:3" x14ac:dyDescent="0.25">
      <c r="A1271" t="s">
        <v>5127</v>
      </c>
      <c r="B1271" t="s">
        <v>5128</v>
      </c>
      <c r="C1271" t="s">
        <v>5129</v>
      </c>
    </row>
    <row r="1272" spans="1:3" x14ac:dyDescent="0.25">
      <c r="A1272" t="s">
        <v>5130</v>
      </c>
      <c r="B1272" t="s">
        <v>5131</v>
      </c>
      <c r="C1272" t="s">
        <v>5132</v>
      </c>
    </row>
    <row r="1273" spans="1:3" x14ac:dyDescent="0.25">
      <c r="A1273" t="s">
        <v>5133</v>
      </c>
      <c r="B1273" t="s">
        <v>5134</v>
      </c>
      <c r="C1273" t="s">
        <v>5135</v>
      </c>
    </row>
    <row r="1274" spans="1:3" x14ac:dyDescent="0.25">
      <c r="A1274" t="s">
        <v>5136</v>
      </c>
      <c r="B1274" t="s">
        <v>5137</v>
      </c>
      <c r="C1274" t="s">
        <v>5138</v>
      </c>
    </row>
    <row r="1275" spans="1:3" x14ac:dyDescent="0.25">
      <c r="A1275" t="s">
        <v>5139</v>
      </c>
      <c r="B1275" t="s">
        <v>5140</v>
      </c>
      <c r="C1275" t="s">
        <v>5141</v>
      </c>
    </row>
    <row r="1276" spans="1:3" x14ac:dyDescent="0.25">
      <c r="A1276" t="s">
        <v>5142</v>
      </c>
      <c r="B1276" t="s">
        <v>5143</v>
      </c>
      <c r="C1276" t="s">
        <v>5144</v>
      </c>
    </row>
    <row r="1277" spans="1:3" x14ac:dyDescent="0.25">
      <c r="A1277" t="s">
        <v>5145</v>
      </c>
      <c r="B1277" t="s">
        <v>5146</v>
      </c>
      <c r="C1277" t="s">
        <v>5147</v>
      </c>
    </row>
    <row r="1278" spans="1:3" x14ac:dyDescent="0.25">
      <c r="A1278" t="s">
        <v>5148</v>
      </c>
      <c r="B1278" t="s">
        <v>5149</v>
      </c>
      <c r="C1278" t="s">
        <v>5150</v>
      </c>
    </row>
    <row r="1279" spans="1:3" x14ac:dyDescent="0.25">
      <c r="A1279" t="s">
        <v>5151</v>
      </c>
      <c r="B1279" t="s">
        <v>5152</v>
      </c>
      <c r="C1279" t="s">
        <v>5153</v>
      </c>
    </row>
    <row r="1280" spans="1:3" x14ac:dyDescent="0.25">
      <c r="A1280" t="s">
        <v>5154</v>
      </c>
      <c r="B1280" t="s">
        <v>5155</v>
      </c>
      <c r="C1280" t="s">
        <v>5156</v>
      </c>
    </row>
    <row r="1281" spans="1:3" x14ac:dyDescent="0.25">
      <c r="A1281" t="s">
        <v>5157</v>
      </c>
      <c r="B1281" t="s">
        <v>5158</v>
      </c>
      <c r="C1281" t="s">
        <v>5159</v>
      </c>
    </row>
    <row r="1282" spans="1:3" x14ac:dyDescent="0.25">
      <c r="A1282" t="s">
        <v>5160</v>
      </c>
      <c r="B1282" t="s">
        <v>5161</v>
      </c>
      <c r="C1282" t="s">
        <v>5162</v>
      </c>
    </row>
    <row r="1283" spans="1:3" x14ac:dyDescent="0.25">
      <c r="A1283" t="s">
        <v>5163</v>
      </c>
      <c r="B1283" t="s">
        <v>5164</v>
      </c>
      <c r="C1283" t="s">
        <v>5165</v>
      </c>
    </row>
    <row r="1284" spans="1:3" x14ac:dyDescent="0.25">
      <c r="A1284" t="s">
        <v>5166</v>
      </c>
      <c r="B1284" t="s">
        <v>5167</v>
      </c>
      <c r="C1284" t="s">
        <v>5168</v>
      </c>
    </row>
    <row r="1285" spans="1:3" x14ac:dyDescent="0.25">
      <c r="A1285" t="s">
        <v>5169</v>
      </c>
      <c r="B1285" t="s">
        <v>5170</v>
      </c>
      <c r="C1285" t="s">
        <v>5171</v>
      </c>
    </row>
    <row r="1286" spans="1:3" x14ac:dyDescent="0.25">
      <c r="A1286" t="s">
        <v>5172</v>
      </c>
      <c r="B1286" t="s">
        <v>5173</v>
      </c>
      <c r="C1286" t="s">
        <v>5174</v>
      </c>
    </row>
    <row r="1287" spans="1:3" x14ac:dyDescent="0.25">
      <c r="A1287" t="s">
        <v>5175</v>
      </c>
      <c r="B1287" t="s">
        <v>5176</v>
      </c>
      <c r="C1287" t="s">
        <v>5177</v>
      </c>
    </row>
    <row r="1288" spans="1:3" x14ac:dyDescent="0.25">
      <c r="A1288" t="s">
        <v>5178</v>
      </c>
      <c r="B1288" t="s">
        <v>5179</v>
      </c>
      <c r="C1288" t="s">
        <v>5180</v>
      </c>
    </row>
    <row r="1289" spans="1:3" x14ac:dyDescent="0.25">
      <c r="A1289" t="s">
        <v>5181</v>
      </c>
      <c r="B1289" t="s">
        <v>5182</v>
      </c>
      <c r="C1289" t="s">
        <v>5183</v>
      </c>
    </row>
    <row r="1290" spans="1:3" x14ac:dyDescent="0.25">
      <c r="A1290" t="s">
        <v>5184</v>
      </c>
      <c r="B1290" t="s">
        <v>5185</v>
      </c>
      <c r="C1290" t="s">
        <v>5186</v>
      </c>
    </row>
    <row r="1291" spans="1:3" x14ac:dyDescent="0.25">
      <c r="A1291" t="s">
        <v>5187</v>
      </c>
      <c r="B1291" t="s">
        <v>5188</v>
      </c>
      <c r="C1291" t="s">
        <v>5189</v>
      </c>
    </row>
    <row r="1292" spans="1:3" x14ac:dyDescent="0.25">
      <c r="A1292" t="s">
        <v>5190</v>
      </c>
      <c r="B1292" t="s">
        <v>5191</v>
      </c>
      <c r="C1292" t="s">
        <v>5192</v>
      </c>
    </row>
    <row r="1293" spans="1:3" x14ac:dyDescent="0.25">
      <c r="A1293" t="s">
        <v>5193</v>
      </c>
      <c r="B1293" t="s">
        <v>5194</v>
      </c>
      <c r="C1293" t="s">
        <v>5195</v>
      </c>
    </row>
    <row r="1294" spans="1:3" x14ac:dyDescent="0.25">
      <c r="A1294" t="s">
        <v>5196</v>
      </c>
      <c r="B1294" t="s">
        <v>5197</v>
      </c>
      <c r="C1294" t="s">
        <v>5198</v>
      </c>
    </row>
    <row r="1295" spans="1:3" x14ac:dyDescent="0.25">
      <c r="A1295" t="s">
        <v>5199</v>
      </c>
      <c r="B1295" t="s">
        <v>5200</v>
      </c>
      <c r="C1295" t="s">
        <v>5201</v>
      </c>
    </row>
    <row r="1296" spans="1:3" x14ac:dyDescent="0.25">
      <c r="A1296" t="s">
        <v>5202</v>
      </c>
      <c r="B1296" t="s">
        <v>5203</v>
      </c>
      <c r="C1296" t="s">
        <v>5204</v>
      </c>
    </row>
    <row r="1297" spans="1:3" x14ac:dyDescent="0.25">
      <c r="A1297" t="s">
        <v>5205</v>
      </c>
      <c r="B1297" t="s">
        <v>5206</v>
      </c>
      <c r="C1297" t="s">
        <v>5207</v>
      </c>
    </row>
    <row r="1298" spans="1:3" x14ac:dyDescent="0.25">
      <c r="A1298" t="s">
        <v>5208</v>
      </c>
      <c r="B1298" t="s">
        <v>5209</v>
      </c>
      <c r="C1298" t="s">
        <v>5210</v>
      </c>
    </row>
    <row r="1299" spans="1:3" x14ac:dyDescent="0.25">
      <c r="A1299" t="s">
        <v>5211</v>
      </c>
      <c r="B1299" t="s">
        <v>5212</v>
      </c>
      <c r="C1299" t="s">
        <v>5213</v>
      </c>
    </row>
    <row r="1300" spans="1:3" x14ac:dyDescent="0.25">
      <c r="A1300" t="s">
        <v>5214</v>
      </c>
      <c r="B1300" t="s">
        <v>5215</v>
      </c>
      <c r="C1300" t="s">
        <v>5216</v>
      </c>
    </row>
    <row r="1301" spans="1:3" x14ac:dyDescent="0.25">
      <c r="A1301" t="s">
        <v>5217</v>
      </c>
      <c r="B1301" t="s">
        <v>5218</v>
      </c>
      <c r="C1301" t="s">
        <v>5219</v>
      </c>
    </row>
    <row r="1302" spans="1:3" x14ac:dyDescent="0.25">
      <c r="A1302" t="s">
        <v>5220</v>
      </c>
      <c r="B1302" t="s">
        <v>5221</v>
      </c>
      <c r="C1302" t="s">
        <v>5222</v>
      </c>
    </row>
    <row r="1303" spans="1:3" x14ac:dyDescent="0.25">
      <c r="A1303" t="s">
        <v>5223</v>
      </c>
      <c r="B1303" t="s">
        <v>5224</v>
      </c>
      <c r="C1303" t="s">
        <v>5225</v>
      </c>
    </row>
    <row r="1304" spans="1:3" x14ac:dyDescent="0.25">
      <c r="A1304" t="s">
        <v>5226</v>
      </c>
      <c r="B1304" t="s">
        <v>5227</v>
      </c>
      <c r="C1304" t="s">
        <v>5228</v>
      </c>
    </row>
    <row r="1305" spans="1:3" x14ac:dyDescent="0.25">
      <c r="A1305" t="s">
        <v>5229</v>
      </c>
      <c r="B1305" t="s">
        <v>5230</v>
      </c>
      <c r="C1305" t="s">
        <v>5231</v>
      </c>
    </row>
    <row r="1306" spans="1:3" x14ac:dyDescent="0.25">
      <c r="A1306" t="s">
        <v>5232</v>
      </c>
      <c r="B1306" t="s">
        <v>5233</v>
      </c>
      <c r="C1306" t="s">
        <v>5234</v>
      </c>
    </row>
    <row r="1307" spans="1:3" x14ac:dyDescent="0.25">
      <c r="A1307" t="s">
        <v>5235</v>
      </c>
      <c r="B1307" t="s">
        <v>5236</v>
      </c>
      <c r="C1307" t="s">
        <v>5237</v>
      </c>
    </row>
    <row r="1308" spans="1:3" x14ac:dyDescent="0.25">
      <c r="A1308" t="s">
        <v>5238</v>
      </c>
      <c r="B1308" t="s">
        <v>5239</v>
      </c>
      <c r="C1308" t="s">
        <v>5240</v>
      </c>
    </row>
    <row r="1309" spans="1:3" x14ac:dyDescent="0.25">
      <c r="A1309" t="s">
        <v>5241</v>
      </c>
      <c r="B1309" t="s">
        <v>5242</v>
      </c>
      <c r="C1309" t="s">
        <v>5243</v>
      </c>
    </row>
    <row r="1310" spans="1:3" x14ac:dyDescent="0.25">
      <c r="A1310" t="s">
        <v>5244</v>
      </c>
      <c r="B1310" t="s">
        <v>5245</v>
      </c>
      <c r="C1310" t="s">
        <v>5246</v>
      </c>
    </row>
    <row r="1311" spans="1:3" x14ac:dyDescent="0.25">
      <c r="A1311" t="s">
        <v>5247</v>
      </c>
      <c r="B1311" t="s">
        <v>5248</v>
      </c>
      <c r="C1311" t="s">
        <v>5249</v>
      </c>
    </row>
    <row r="1312" spans="1:3" x14ac:dyDescent="0.25">
      <c r="A1312" t="s">
        <v>5250</v>
      </c>
      <c r="B1312" t="s">
        <v>5251</v>
      </c>
      <c r="C1312" t="s">
        <v>5252</v>
      </c>
    </row>
    <row r="1313" spans="1:3" x14ac:dyDescent="0.25">
      <c r="A1313" t="s">
        <v>5253</v>
      </c>
      <c r="B1313" t="s">
        <v>5254</v>
      </c>
      <c r="C1313" t="s">
        <v>5255</v>
      </c>
    </row>
    <row r="1314" spans="1:3" x14ac:dyDescent="0.25">
      <c r="A1314" t="s">
        <v>5256</v>
      </c>
      <c r="B1314" t="s">
        <v>5257</v>
      </c>
      <c r="C1314" t="s">
        <v>5258</v>
      </c>
    </row>
    <row r="1315" spans="1:3" x14ac:dyDescent="0.25">
      <c r="A1315" t="s">
        <v>5259</v>
      </c>
      <c r="B1315" t="s">
        <v>5260</v>
      </c>
      <c r="C1315" t="s">
        <v>5261</v>
      </c>
    </row>
    <row r="1316" spans="1:3" x14ac:dyDescent="0.25">
      <c r="A1316" t="s">
        <v>5262</v>
      </c>
      <c r="B1316" t="s">
        <v>5263</v>
      </c>
      <c r="C1316" t="s">
        <v>5264</v>
      </c>
    </row>
    <row r="1317" spans="1:3" x14ac:dyDescent="0.25">
      <c r="A1317" t="s">
        <v>5265</v>
      </c>
      <c r="B1317" t="s">
        <v>5266</v>
      </c>
      <c r="C1317" t="s">
        <v>5267</v>
      </c>
    </row>
    <row r="1318" spans="1:3" x14ac:dyDescent="0.25">
      <c r="A1318" t="s">
        <v>5268</v>
      </c>
      <c r="B1318" t="s">
        <v>5269</v>
      </c>
      <c r="C1318" t="s">
        <v>5270</v>
      </c>
    </row>
    <row r="1319" spans="1:3" x14ac:dyDescent="0.25">
      <c r="A1319" t="s">
        <v>5271</v>
      </c>
      <c r="B1319" t="s">
        <v>5272</v>
      </c>
      <c r="C1319" t="s">
        <v>5273</v>
      </c>
    </row>
    <row r="1320" spans="1:3" x14ac:dyDescent="0.25">
      <c r="A1320" t="s">
        <v>5274</v>
      </c>
      <c r="B1320" t="s">
        <v>5275</v>
      </c>
      <c r="C1320" t="s">
        <v>5276</v>
      </c>
    </row>
    <row r="1321" spans="1:3" x14ac:dyDescent="0.25">
      <c r="A1321" t="s">
        <v>5277</v>
      </c>
      <c r="B1321" t="s">
        <v>5278</v>
      </c>
      <c r="C1321" t="s">
        <v>5279</v>
      </c>
    </row>
    <row r="1322" spans="1:3" x14ac:dyDescent="0.25">
      <c r="A1322" t="s">
        <v>5280</v>
      </c>
      <c r="B1322" t="s">
        <v>5281</v>
      </c>
      <c r="C1322" t="s">
        <v>5282</v>
      </c>
    </row>
    <row r="1323" spans="1:3" x14ac:dyDescent="0.25">
      <c r="A1323" t="s">
        <v>5283</v>
      </c>
      <c r="B1323" t="s">
        <v>5284</v>
      </c>
      <c r="C1323" t="s">
        <v>5285</v>
      </c>
    </row>
    <row r="1324" spans="1:3" x14ac:dyDescent="0.25">
      <c r="A1324" t="s">
        <v>5286</v>
      </c>
      <c r="B1324" t="s">
        <v>5287</v>
      </c>
      <c r="C1324" t="s">
        <v>5288</v>
      </c>
    </row>
    <row r="1325" spans="1:3" x14ac:dyDescent="0.25">
      <c r="A1325" t="s">
        <v>5289</v>
      </c>
      <c r="B1325" t="s">
        <v>5290</v>
      </c>
      <c r="C1325" t="s">
        <v>5291</v>
      </c>
    </row>
    <row r="1326" spans="1:3" x14ac:dyDescent="0.25">
      <c r="A1326" t="s">
        <v>5292</v>
      </c>
      <c r="B1326" t="s">
        <v>5293</v>
      </c>
      <c r="C1326" t="s">
        <v>5294</v>
      </c>
    </row>
    <row r="1327" spans="1:3" x14ac:dyDescent="0.25">
      <c r="A1327" t="s">
        <v>5295</v>
      </c>
      <c r="B1327" t="s">
        <v>5296</v>
      </c>
      <c r="C1327" t="s">
        <v>5297</v>
      </c>
    </row>
    <row r="1328" spans="1:3" x14ac:dyDescent="0.25">
      <c r="A1328" t="s">
        <v>5298</v>
      </c>
      <c r="B1328" t="s">
        <v>5299</v>
      </c>
      <c r="C1328" t="s">
        <v>5300</v>
      </c>
    </row>
    <row r="1329" spans="1:3" x14ac:dyDescent="0.25">
      <c r="A1329" t="s">
        <v>5301</v>
      </c>
      <c r="B1329" t="s">
        <v>5302</v>
      </c>
      <c r="C1329" t="s">
        <v>5303</v>
      </c>
    </row>
    <row r="1330" spans="1:3" x14ac:dyDescent="0.25">
      <c r="A1330" t="s">
        <v>5304</v>
      </c>
      <c r="B1330" t="s">
        <v>5305</v>
      </c>
      <c r="C1330" t="s">
        <v>5306</v>
      </c>
    </row>
    <row r="1331" spans="1:3" x14ac:dyDescent="0.25">
      <c r="A1331" t="s">
        <v>5307</v>
      </c>
      <c r="B1331" t="s">
        <v>5308</v>
      </c>
      <c r="C1331" t="s">
        <v>5309</v>
      </c>
    </row>
    <row r="1332" spans="1:3" x14ac:dyDescent="0.25">
      <c r="A1332" t="s">
        <v>5310</v>
      </c>
      <c r="B1332" t="s">
        <v>5311</v>
      </c>
      <c r="C1332" t="s">
        <v>5312</v>
      </c>
    </row>
    <row r="1333" spans="1:3" x14ac:dyDescent="0.25">
      <c r="A1333" t="s">
        <v>5313</v>
      </c>
      <c r="B1333" t="s">
        <v>5314</v>
      </c>
      <c r="C1333" t="s">
        <v>5315</v>
      </c>
    </row>
    <row r="1334" spans="1:3" x14ac:dyDescent="0.25">
      <c r="A1334" t="s">
        <v>5316</v>
      </c>
      <c r="B1334" t="s">
        <v>5317</v>
      </c>
      <c r="C1334" t="s">
        <v>5318</v>
      </c>
    </row>
    <row r="1335" spans="1:3" x14ac:dyDescent="0.25">
      <c r="A1335" t="s">
        <v>5319</v>
      </c>
      <c r="B1335" t="s">
        <v>5320</v>
      </c>
      <c r="C1335" t="s">
        <v>5321</v>
      </c>
    </row>
    <row r="1336" spans="1:3" x14ac:dyDescent="0.25">
      <c r="A1336" t="s">
        <v>5322</v>
      </c>
      <c r="B1336" t="s">
        <v>5323</v>
      </c>
      <c r="C1336" t="s">
        <v>5324</v>
      </c>
    </row>
    <row r="1337" spans="1:3" x14ac:dyDescent="0.25">
      <c r="A1337" t="s">
        <v>5325</v>
      </c>
      <c r="B1337" t="s">
        <v>5326</v>
      </c>
      <c r="C1337" t="s">
        <v>5327</v>
      </c>
    </row>
    <row r="1338" spans="1:3" x14ac:dyDescent="0.25">
      <c r="A1338" t="s">
        <v>5328</v>
      </c>
      <c r="B1338" t="s">
        <v>5329</v>
      </c>
      <c r="C1338" t="s">
        <v>5330</v>
      </c>
    </row>
    <row r="1339" spans="1:3" x14ac:dyDescent="0.25">
      <c r="A1339" t="s">
        <v>5331</v>
      </c>
      <c r="B1339" t="s">
        <v>5332</v>
      </c>
      <c r="C1339" t="s">
        <v>5333</v>
      </c>
    </row>
    <row r="1340" spans="1:3" x14ac:dyDescent="0.25">
      <c r="A1340" t="s">
        <v>5334</v>
      </c>
      <c r="B1340" t="s">
        <v>5335</v>
      </c>
      <c r="C1340" t="s">
        <v>5336</v>
      </c>
    </row>
    <row r="1341" spans="1:3" x14ac:dyDescent="0.25">
      <c r="A1341" t="s">
        <v>5337</v>
      </c>
      <c r="B1341" t="s">
        <v>5338</v>
      </c>
      <c r="C1341" t="s">
        <v>5339</v>
      </c>
    </row>
    <row r="1342" spans="1:3" x14ac:dyDescent="0.25">
      <c r="A1342" t="s">
        <v>5340</v>
      </c>
      <c r="B1342" t="s">
        <v>5341</v>
      </c>
      <c r="C1342" t="s">
        <v>5342</v>
      </c>
    </row>
    <row r="1343" spans="1:3" x14ac:dyDescent="0.25">
      <c r="A1343" t="s">
        <v>5343</v>
      </c>
      <c r="B1343" t="s">
        <v>5344</v>
      </c>
      <c r="C1343" t="s">
        <v>5345</v>
      </c>
    </row>
    <row r="1344" spans="1:3" x14ac:dyDescent="0.25">
      <c r="A1344" t="s">
        <v>5346</v>
      </c>
      <c r="B1344" t="s">
        <v>5347</v>
      </c>
      <c r="C1344" t="s">
        <v>5348</v>
      </c>
    </row>
    <row r="1345" spans="1:3" x14ac:dyDescent="0.25">
      <c r="A1345" t="s">
        <v>5349</v>
      </c>
      <c r="B1345" t="s">
        <v>5350</v>
      </c>
      <c r="C1345" t="s">
        <v>5351</v>
      </c>
    </row>
    <row r="1346" spans="1:3" x14ac:dyDescent="0.25">
      <c r="A1346" t="s">
        <v>5352</v>
      </c>
      <c r="B1346" t="s">
        <v>5353</v>
      </c>
      <c r="C1346" t="s">
        <v>5354</v>
      </c>
    </row>
    <row r="1347" spans="1:3" x14ac:dyDescent="0.25">
      <c r="A1347" t="s">
        <v>5355</v>
      </c>
      <c r="B1347" t="s">
        <v>5356</v>
      </c>
      <c r="C1347" t="s">
        <v>5357</v>
      </c>
    </row>
    <row r="1348" spans="1:3" x14ac:dyDescent="0.25">
      <c r="A1348" t="s">
        <v>5358</v>
      </c>
      <c r="B1348" t="s">
        <v>5359</v>
      </c>
      <c r="C1348" t="s">
        <v>5360</v>
      </c>
    </row>
    <row r="1349" spans="1:3" x14ac:dyDescent="0.25">
      <c r="A1349" t="s">
        <v>5361</v>
      </c>
      <c r="B1349" t="s">
        <v>5362</v>
      </c>
      <c r="C1349" t="s">
        <v>5363</v>
      </c>
    </row>
    <row r="1350" spans="1:3" x14ac:dyDescent="0.25">
      <c r="A1350" t="s">
        <v>5364</v>
      </c>
      <c r="B1350" t="s">
        <v>5365</v>
      </c>
      <c r="C1350" t="s">
        <v>5366</v>
      </c>
    </row>
    <row r="1351" spans="1:3" x14ac:dyDescent="0.25">
      <c r="A1351" t="s">
        <v>5367</v>
      </c>
      <c r="B1351" t="s">
        <v>5368</v>
      </c>
      <c r="C1351" t="s">
        <v>5369</v>
      </c>
    </row>
    <row r="1352" spans="1:3" x14ac:dyDescent="0.25">
      <c r="A1352" t="s">
        <v>5370</v>
      </c>
      <c r="B1352" t="s">
        <v>3404</v>
      </c>
      <c r="C1352" t="s">
        <v>5371</v>
      </c>
    </row>
    <row r="1353" spans="1:3" x14ac:dyDescent="0.25">
      <c r="A1353" t="s">
        <v>5372</v>
      </c>
      <c r="B1353" t="s">
        <v>5373</v>
      </c>
      <c r="C1353" t="s">
        <v>5374</v>
      </c>
    </row>
    <row r="1354" spans="1:3" x14ac:dyDescent="0.25">
      <c r="A1354" s="1" t="s">
        <v>5375</v>
      </c>
      <c r="B1354" t="s">
        <v>5376</v>
      </c>
      <c r="C1354" t="s">
        <v>5377</v>
      </c>
    </row>
    <row r="1355" spans="1:3" x14ac:dyDescent="0.25">
      <c r="A1355" t="s">
        <v>5378</v>
      </c>
      <c r="B1355" t="s">
        <v>5379</v>
      </c>
      <c r="C1355" t="s">
        <v>5380</v>
      </c>
    </row>
    <row r="1356" spans="1:3" x14ac:dyDescent="0.25">
      <c r="A1356" s="1" t="s">
        <v>5381</v>
      </c>
      <c r="B1356" t="s">
        <v>5382</v>
      </c>
      <c r="C1356" t="s">
        <v>5383</v>
      </c>
    </row>
    <row r="1357" spans="1:3" x14ac:dyDescent="0.25">
      <c r="A1357" t="s">
        <v>5384</v>
      </c>
      <c r="B1357" t="s">
        <v>5385</v>
      </c>
      <c r="C1357" t="s">
        <v>5386</v>
      </c>
    </row>
    <row r="1358" spans="1:3" x14ac:dyDescent="0.25">
      <c r="A1358" t="s">
        <v>5387</v>
      </c>
      <c r="B1358" t="s">
        <v>5388</v>
      </c>
      <c r="C1358" t="s">
        <v>5389</v>
      </c>
    </row>
    <row r="1359" spans="1:3" x14ac:dyDescent="0.25">
      <c r="A1359" t="s">
        <v>5390</v>
      </c>
      <c r="B1359" t="s">
        <v>5391</v>
      </c>
      <c r="C1359" t="s">
        <v>5392</v>
      </c>
    </row>
    <row r="1360" spans="1:3" x14ac:dyDescent="0.25">
      <c r="A1360" t="s">
        <v>5393</v>
      </c>
      <c r="B1360" t="s">
        <v>5394</v>
      </c>
      <c r="C1360" t="s">
        <v>5395</v>
      </c>
    </row>
    <row r="1361" spans="1:3" x14ac:dyDescent="0.25">
      <c r="A1361" t="s">
        <v>5396</v>
      </c>
      <c r="B1361" t="s">
        <v>5397</v>
      </c>
      <c r="C1361" t="s">
        <v>5398</v>
      </c>
    </row>
    <row r="1362" spans="1:3" x14ac:dyDescent="0.25">
      <c r="A1362" t="s">
        <v>5399</v>
      </c>
      <c r="B1362" t="s">
        <v>5400</v>
      </c>
      <c r="C1362" t="s">
        <v>5401</v>
      </c>
    </row>
    <row r="1363" spans="1:3" x14ac:dyDescent="0.25">
      <c r="A1363" t="s">
        <v>5402</v>
      </c>
      <c r="B1363" t="s">
        <v>5403</v>
      </c>
      <c r="C1363" t="s">
        <v>5404</v>
      </c>
    </row>
    <row r="1364" spans="1:3" x14ac:dyDescent="0.25">
      <c r="A1364" t="s">
        <v>5405</v>
      </c>
      <c r="B1364" t="s">
        <v>5406</v>
      </c>
      <c r="C1364" t="s">
        <v>5407</v>
      </c>
    </row>
    <row r="1365" spans="1:3" x14ac:dyDescent="0.25">
      <c r="A1365" t="s">
        <v>5408</v>
      </c>
      <c r="B1365" t="s">
        <v>5409</v>
      </c>
      <c r="C1365" t="s">
        <v>5410</v>
      </c>
    </row>
    <row r="1366" spans="1:3" x14ac:dyDescent="0.25">
      <c r="A1366" t="s">
        <v>5411</v>
      </c>
      <c r="B1366" t="s">
        <v>5412</v>
      </c>
      <c r="C1366" t="s">
        <v>5413</v>
      </c>
    </row>
    <row r="1367" spans="1:3" x14ac:dyDescent="0.25">
      <c r="A1367" t="s">
        <v>5414</v>
      </c>
      <c r="B1367" t="s">
        <v>5415</v>
      </c>
      <c r="C1367" t="s">
        <v>5416</v>
      </c>
    </row>
    <row r="1368" spans="1:3" x14ac:dyDescent="0.25">
      <c r="A1368" t="s">
        <v>5417</v>
      </c>
      <c r="B1368" t="s">
        <v>5418</v>
      </c>
      <c r="C1368" t="s">
        <v>5419</v>
      </c>
    </row>
    <row r="1369" spans="1:3" x14ac:dyDescent="0.25">
      <c r="A1369" t="s">
        <v>5420</v>
      </c>
      <c r="B1369" t="s">
        <v>5421</v>
      </c>
      <c r="C1369" t="s">
        <v>5422</v>
      </c>
    </row>
    <row r="1370" spans="1:3" x14ac:dyDescent="0.25">
      <c r="A1370" t="s">
        <v>5423</v>
      </c>
      <c r="B1370" t="s">
        <v>5424</v>
      </c>
      <c r="C1370" t="s">
        <v>5425</v>
      </c>
    </row>
    <row r="1371" spans="1:3" x14ac:dyDescent="0.25">
      <c r="A1371" t="s">
        <v>5426</v>
      </c>
      <c r="B1371" t="s">
        <v>5427</v>
      </c>
      <c r="C1371" t="s">
        <v>5428</v>
      </c>
    </row>
    <row r="1372" spans="1:3" x14ac:dyDescent="0.25">
      <c r="A1372" t="s">
        <v>5429</v>
      </c>
      <c r="B1372" t="s">
        <v>5430</v>
      </c>
      <c r="C1372" t="s">
        <v>5431</v>
      </c>
    </row>
    <row r="1373" spans="1:3" x14ac:dyDescent="0.25">
      <c r="A1373" t="s">
        <v>5432</v>
      </c>
      <c r="B1373" t="s">
        <v>5433</v>
      </c>
      <c r="C1373" t="s">
        <v>5434</v>
      </c>
    </row>
    <row r="1374" spans="1:3" x14ac:dyDescent="0.25">
      <c r="A1374" t="s">
        <v>5435</v>
      </c>
      <c r="B1374" t="s">
        <v>5436</v>
      </c>
      <c r="C1374" t="s">
        <v>5437</v>
      </c>
    </row>
    <row r="1375" spans="1:3" x14ac:dyDescent="0.25">
      <c r="A1375" t="s">
        <v>5438</v>
      </c>
      <c r="B1375" t="s">
        <v>5439</v>
      </c>
      <c r="C1375" t="s">
        <v>5440</v>
      </c>
    </row>
    <row r="1376" spans="1:3" x14ac:dyDescent="0.25">
      <c r="A1376" t="s">
        <v>5441</v>
      </c>
      <c r="B1376" t="s">
        <v>5442</v>
      </c>
      <c r="C1376" t="s">
        <v>5443</v>
      </c>
    </row>
    <row r="1377" spans="1:3" x14ac:dyDescent="0.25">
      <c r="A1377" t="s">
        <v>5444</v>
      </c>
      <c r="B1377" t="s">
        <v>5445</v>
      </c>
      <c r="C1377" t="s">
        <v>5446</v>
      </c>
    </row>
    <row r="1378" spans="1:3" x14ac:dyDescent="0.25">
      <c r="A1378" t="s">
        <v>5447</v>
      </c>
      <c r="B1378" t="s">
        <v>5448</v>
      </c>
      <c r="C1378" t="s">
        <v>5449</v>
      </c>
    </row>
    <row r="1379" spans="1:3" x14ac:dyDescent="0.25">
      <c r="A1379" t="s">
        <v>5450</v>
      </c>
      <c r="B1379" t="s">
        <v>5451</v>
      </c>
      <c r="C1379" t="s">
        <v>5452</v>
      </c>
    </row>
    <row r="1380" spans="1:3" x14ac:dyDescent="0.25">
      <c r="A1380" t="s">
        <v>5453</v>
      </c>
      <c r="B1380" t="s">
        <v>5454</v>
      </c>
      <c r="C1380" t="s">
        <v>5455</v>
      </c>
    </row>
    <row r="1381" spans="1:3" x14ac:dyDescent="0.25">
      <c r="A1381" t="s">
        <v>5456</v>
      </c>
      <c r="B1381" t="s">
        <v>5457</v>
      </c>
      <c r="C1381" t="s">
        <v>5458</v>
      </c>
    </row>
    <row r="1382" spans="1:3" x14ac:dyDescent="0.25">
      <c r="A1382" t="s">
        <v>5459</v>
      </c>
      <c r="B1382" t="s">
        <v>5460</v>
      </c>
      <c r="C1382" t="s">
        <v>5461</v>
      </c>
    </row>
    <row r="1383" spans="1:3" x14ac:dyDescent="0.25">
      <c r="A1383" t="s">
        <v>5462</v>
      </c>
      <c r="B1383" t="s">
        <v>5463</v>
      </c>
      <c r="C1383" t="s">
        <v>5464</v>
      </c>
    </row>
    <row r="1384" spans="1:3" x14ac:dyDescent="0.25">
      <c r="A1384" t="s">
        <v>5465</v>
      </c>
      <c r="B1384" t="s">
        <v>5466</v>
      </c>
      <c r="C1384" t="s">
        <v>5467</v>
      </c>
    </row>
    <row r="1385" spans="1:3" x14ac:dyDescent="0.25">
      <c r="A1385" t="s">
        <v>5468</v>
      </c>
      <c r="B1385" t="s">
        <v>5469</v>
      </c>
      <c r="C1385" t="s">
        <v>5470</v>
      </c>
    </row>
    <row r="1386" spans="1:3" x14ac:dyDescent="0.25">
      <c r="A1386" t="s">
        <v>5471</v>
      </c>
      <c r="B1386" t="s">
        <v>5472</v>
      </c>
      <c r="C1386" t="s">
        <v>5473</v>
      </c>
    </row>
    <row r="1387" spans="1:3" x14ac:dyDescent="0.25">
      <c r="A1387" t="s">
        <v>5474</v>
      </c>
      <c r="B1387" t="s">
        <v>5475</v>
      </c>
      <c r="C1387" t="s">
        <v>5476</v>
      </c>
    </row>
    <row r="1388" spans="1:3" x14ac:dyDescent="0.25">
      <c r="A1388" t="s">
        <v>5477</v>
      </c>
      <c r="B1388" t="s">
        <v>5478</v>
      </c>
      <c r="C1388" t="s">
        <v>5479</v>
      </c>
    </row>
    <row r="1389" spans="1:3" x14ac:dyDescent="0.25">
      <c r="A1389" t="s">
        <v>5480</v>
      </c>
      <c r="B1389" t="s">
        <v>5481</v>
      </c>
      <c r="C1389" t="s">
        <v>5482</v>
      </c>
    </row>
    <row r="1390" spans="1:3" x14ac:dyDescent="0.25">
      <c r="A1390" t="s">
        <v>5483</v>
      </c>
      <c r="B1390" t="s">
        <v>5484</v>
      </c>
      <c r="C1390" t="s">
        <v>5485</v>
      </c>
    </row>
    <row r="1391" spans="1:3" x14ac:dyDescent="0.25">
      <c r="A1391" t="s">
        <v>5486</v>
      </c>
      <c r="B1391" t="s">
        <v>5487</v>
      </c>
      <c r="C1391" t="s">
        <v>5488</v>
      </c>
    </row>
    <row r="1392" spans="1:3" x14ac:dyDescent="0.25">
      <c r="A1392" t="s">
        <v>5489</v>
      </c>
      <c r="B1392" t="s">
        <v>5490</v>
      </c>
      <c r="C1392" t="s">
        <v>5491</v>
      </c>
    </row>
    <row r="1393" spans="1:3" x14ac:dyDescent="0.25">
      <c r="A1393" t="s">
        <v>5492</v>
      </c>
      <c r="B1393" t="s">
        <v>5493</v>
      </c>
      <c r="C1393" t="s">
        <v>5494</v>
      </c>
    </row>
    <row r="1394" spans="1:3" x14ac:dyDescent="0.25">
      <c r="A1394" t="s">
        <v>5495</v>
      </c>
      <c r="B1394" t="s">
        <v>5496</v>
      </c>
      <c r="C1394" t="s">
        <v>5497</v>
      </c>
    </row>
    <row r="1395" spans="1:3" x14ac:dyDescent="0.25">
      <c r="A1395" t="s">
        <v>5498</v>
      </c>
      <c r="B1395" t="s">
        <v>5499</v>
      </c>
      <c r="C1395" t="s">
        <v>5500</v>
      </c>
    </row>
    <row r="1396" spans="1:3" x14ac:dyDescent="0.25">
      <c r="A1396" t="s">
        <v>5501</v>
      </c>
      <c r="B1396" t="s">
        <v>5502</v>
      </c>
      <c r="C1396" t="s">
        <v>5503</v>
      </c>
    </row>
    <row r="1397" spans="1:3" x14ac:dyDescent="0.25">
      <c r="A1397" t="s">
        <v>5504</v>
      </c>
      <c r="B1397" t="s">
        <v>5505</v>
      </c>
      <c r="C1397" t="s">
        <v>5506</v>
      </c>
    </row>
    <row r="1398" spans="1:3" x14ac:dyDescent="0.25">
      <c r="A1398" t="s">
        <v>5507</v>
      </c>
      <c r="B1398" t="s">
        <v>5508</v>
      </c>
      <c r="C1398" t="s">
        <v>5509</v>
      </c>
    </row>
    <row r="1399" spans="1:3" x14ac:dyDescent="0.25">
      <c r="A1399" t="s">
        <v>5510</v>
      </c>
      <c r="B1399" t="s">
        <v>5511</v>
      </c>
      <c r="C1399" t="s">
        <v>5512</v>
      </c>
    </row>
    <row r="1400" spans="1:3" x14ac:dyDescent="0.25">
      <c r="A1400" t="s">
        <v>5513</v>
      </c>
      <c r="B1400" t="s">
        <v>5514</v>
      </c>
      <c r="C1400" t="s">
        <v>5515</v>
      </c>
    </row>
    <row r="1401" spans="1:3" x14ac:dyDescent="0.25">
      <c r="A1401" t="s">
        <v>5516</v>
      </c>
      <c r="B1401" t="s">
        <v>5517</v>
      </c>
      <c r="C1401" t="s">
        <v>5518</v>
      </c>
    </row>
    <row r="1402" spans="1:3" x14ac:dyDescent="0.25">
      <c r="A1402" t="s">
        <v>5519</v>
      </c>
      <c r="B1402" t="s">
        <v>5520</v>
      </c>
      <c r="C1402" t="s">
        <v>5521</v>
      </c>
    </row>
    <row r="1403" spans="1:3" x14ac:dyDescent="0.25">
      <c r="A1403" t="s">
        <v>5522</v>
      </c>
      <c r="B1403" t="s">
        <v>5523</v>
      </c>
      <c r="C1403" t="s">
        <v>5524</v>
      </c>
    </row>
    <row r="1404" spans="1:3" x14ac:dyDescent="0.25">
      <c r="A1404" t="s">
        <v>5525</v>
      </c>
      <c r="B1404" t="s">
        <v>5526</v>
      </c>
      <c r="C1404" t="s">
        <v>5527</v>
      </c>
    </row>
    <row r="1405" spans="1:3" x14ac:dyDescent="0.25">
      <c r="A1405" t="s">
        <v>5528</v>
      </c>
      <c r="B1405" t="s">
        <v>5529</v>
      </c>
      <c r="C1405" t="s">
        <v>5530</v>
      </c>
    </row>
    <row r="1406" spans="1:3" x14ac:dyDescent="0.25">
      <c r="A1406" t="s">
        <v>5531</v>
      </c>
      <c r="B1406" t="s">
        <v>5532</v>
      </c>
      <c r="C1406" t="s">
        <v>5533</v>
      </c>
    </row>
    <row r="1407" spans="1:3" x14ac:dyDescent="0.25">
      <c r="A1407" t="s">
        <v>5534</v>
      </c>
      <c r="B1407" t="s">
        <v>5535</v>
      </c>
      <c r="C1407" t="s">
        <v>5536</v>
      </c>
    </row>
    <row r="1408" spans="1:3" x14ac:dyDescent="0.25">
      <c r="A1408" t="s">
        <v>5537</v>
      </c>
      <c r="B1408" t="s">
        <v>5538</v>
      </c>
      <c r="C1408" t="s">
        <v>5539</v>
      </c>
    </row>
    <row r="1409" spans="1:3" x14ac:dyDescent="0.25">
      <c r="A1409" t="s">
        <v>5540</v>
      </c>
      <c r="B1409" t="s">
        <v>5541</v>
      </c>
      <c r="C1409" t="s">
        <v>5542</v>
      </c>
    </row>
    <row r="1410" spans="1:3" x14ac:dyDescent="0.25">
      <c r="A1410" t="s">
        <v>5543</v>
      </c>
      <c r="B1410" t="s">
        <v>5544</v>
      </c>
      <c r="C1410" t="s">
        <v>5545</v>
      </c>
    </row>
    <row r="1411" spans="1:3" x14ac:dyDescent="0.25">
      <c r="A1411" t="s">
        <v>5546</v>
      </c>
      <c r="B1411" t="s">
        <v>5547</v>
      </c>
      <c r="C1411" t="s">
        <v>5548</v>
      </c>
    </row>
    <row r="1412" spans="1:3" x14ac:dyDescent="0.25">
      <c r="A1412" t="s">
        <v>5549</v>
      </c>
      <c r="B1412" t="s">
        <v>5550</v>
      </c>
      <c r="C1412" t="s">
        <v>5551</v>
      </c>
    </row>
    <row r="1413" spans="1:3" x14ac:dyDescent="0.25">
      <c r="A1413" t="s">
        <v>5552</v>
      </c>
      <c r="B1413" t="s">
        <v>5553</v>
      </c>
      <c r="C1413" t="s">
        <v>5554</v>
      </c>
    </row>
    <row r="1414" spans="1:3" x14ac:dyDescent="0.25">
      <c r="A1414" t="s">
        <v>5555</v>
      </c>
      <c r="B1414" t="s">
        <v>5556</v>
      </c>
      <c r="C1414" t="s">
        <v>5557</v>
      </c>
    </row>
    <row r="1415" spans="1:3" x14ac:dyDescent="0.25">
      <c r="A1415" t="s">
        <v>5558</v>
      </c>
      <c r="B1415" t="s">
        <v>5559</v>
      </c>
      <c r="C1415" t="s">
        <v>5560</v>
      </c>
    </row>
    <row r="1416" spans="1:3" x14ac:dyDescent="0.25">
      <c r="A1416" t="s">
        <v>5561</v>
      </c>
      <c r="B1416" t="s">
        <v>5562</v>
      </c>
      <c r="C1416" t="s">
        <v>5563</v>
      </c>
    </row>
    <row r="1417" spans="1:3" x14ac:dyDescent="0.25">
      <c r="A1417" t="s">
        <v>5564</v>
      </c>
      <c r="B1417" t="s">
        <v>5565</v>
      </c>
      <c r="C1417" t="s">
        <v>5566</v>
      </c>
    </row>
    <row r="1418" spans="1:3" x14ac:dyDescent="0.25">
      <c r="A1418" t="s">
        <v>5567</v>
      </c>
      <c r="B1418" t="s">
        <v>5568</v>
      </c>
      <c r="C1418" t="s">
        <v>5569</v>
      </c>
    </row>
    <row r="1419" spans="1:3" x14ac:dyDescent="0.25">
      <c r="A1419" t="s">
        <v>5570</v>
      </c>
      <c r="B1419" t="s">
        <v>5571</v>
      </c>
      <c r="C1419" t="s">
        <v>5572</v>
      </c>
    </row>
    <row r="1420" spans="1:3" x14ac:dyDescent="0.25">
      <c r="A1420" t="s">
        <v>5573</v>
      </c>
      <c r="B1420" t="s">
        <v>5574</v>
      </c>
      <c r="C1420" t="s">
        <v>5575</v>
      </c>
    </row>
    <row r="1421" spans="1:3" x14ac:dyDescent="0.25">
      <c r="A1421" t="s">
        <v>5576</v>
      </c>
      <c r="B1421" t="s">
        <v>5577</v>
      </c>
      <c r="C1421" t="s">
        <v>5578</v>
      </c>
    </row>
    <row r="1422" spans="1:3" x14ac:dyDescent="0.25">
      <c r="A1422" t="s">
        <v>5579</v>
      </c>
      <c r="B1422" t="s">
        <v>5580</v>
      </c>
      <c r="C1422" t="s">
        <v>5581</v>
      </c>
    </row>
    <row r="1423" spans="1:3" x14ac:dyDescent="0.25">
      <c r="A1423" t="s">
        <v>5582</v>
      </c>
      <c r="B1423" t="s">
        <v>5583</v>
      </c>
      <c r="C1423" t="s">
        <v>5584</v>
      </c>
    </row>
    <row r="1424" spans="1:3" x14ac:dyDescent="0.25">
      <c r="A1424" t="s">
        <v>5585</v>
      </c>
      <c r="B1424" t="s">
        <v>5586</v>
      </c>
      <c r="C1424" t="s">
        <v>5587</v>
      </c>
    </row>
    <row r="1425" spans="1:3" x14ac:dyDescent="0.25">
      <c r="A1425" t="s">
        <v>5588</v>
      </c>
      <c r="B1425" t="s">
        <v>5589</v>
      </c>
      <c r="C1425" t="s">
        <v>5590</v>
      </c>
    </row>
    <row r="1426" spans="1:3" x14ac:dyDescent="0.25">
      <c r="A1426" t="s">
        <v>5591</v>
      </c>
      <c r="B1426" t="s">
        <v>5592</v>
      </c>
      <c r="C1426" t="s">
        <v>5593</v>
      </c>
    </row>
    <row r="1427" spans="1:3" x14ac:dyDescent="0.25">
      <c r="A1427" t="s">
        <v>5594</v>
      </c>
      <c r="B1427" t="s">
        <v>5595</v>
      </c>
      <c r="C1427" t="s">
        <v>5596</v>
      </c>
    </row>
    <row r="1428" spans="1:3" x14ac:dyDescent="0.25">
      <c r="A1428" t="s">
        <v>5597</v>
      </c>
      <c r="B1428" t="s">
        <v>5598</v>
      </c>
      <c r="C1428" t="s">
        <v>5599</v>
      </c>
    </row>
    <row r="1429" spans="1:3" x14ac:dyDescent="0.25">
      <c r="A1429" t="s">
        <v>5600</v>
      </c>
      <c r="B1429" t="s">
        <v>2455</v>
      </c>
      <c r="C1429" t="s">
        <v>5601</v>
      </c>
    </row>
    <row r="1430" spans="1:3" x14ac:dyDescent="0.25">
      <c r="A1430" t="s">
        <v>5602</v>
      </c>
      <c r="B1430" t="s">
        <v>5603</v>
      </c>
      <c r="C1430" t="s">
        <v>5604</v>
      </c>
    </row>
    <row r="1431" spans="1:3" x14ac:dyDescent="0.25">
      <c r="A1431" t="s">
        <v>5605</v>
      </c>
      <c r="B1431" t="s">
        <v>5606</v>
      </c>
      <c r="C1431" t="s">
        <v>5607</v>
      </c>
    </row>
    <row r="1432" spans="1:3" x14ac:dyDescent="0.25">
      <c r="A1432" t="s">
        <v>5608</v>
      </c>
      <c r="B1432" t="s">
        <v>5609</v>
      </c>
      <c r="C1432" t="s">
        <v>5610</v>
      </c>
    </row>
    <row r="1433" spans="1:3" x14ac:dyDescent="0.25">
      <c r="A1433" t="s">
        <v>5611</v>
      </c>
      <c r="B1433" t="s">
        <v>5612</v>
      </c>
      <c r="C1433" t="s">
        <v>5613</v>
      </c>
    </row>
    <row r="1434" spans="1:3" x14ac:dyDescent="0.25">
      <c r="A1434" t="s">
        <v>5614</v>
      </c>
      <c r="B1434" t="s">
        <v>5615</v>
      </c>
      <c r="C1434" t="s">
        <v>5616</v>
      </c>
    </row>
    <row r="1435" spans="1:3" x14ac:dyDescent="0.25">
      <c r="A1435" t="s">
        <v>5617</v>
      </c>
      <c r="B1435" t="s">
        <v>5618</v>
      </c>
      <c r="C1435" t="s">
        <v>5619</v>
      </c>
    </row>
    <row r="1436" spans="1:3" x14ac:dyDescent="0.25">
      <c r="A1436" t="s">
        <v>5620</v>
      </c>
      <c r="B1436" t="s">
        <v>5621</v>
      </c>
      <c r="C1436" t="s">
        <v>5622</v>
      </c>
    </row>
    <row r="1437" spans="1:3" x14ac:dyDescent="0.25">
      <c r="A1437" t="s">
        <v>5623</v>
      </c>
      <c r="B1437" t="s">
        <v>5624</v>
      </c>
      <c r="C1437" t="s">
        <v>5625</v>
      </c>
    </row>
    <row r="1438" spans="1:3" x14ac:dyDescent="0.25">
      <c r="A1438" t="s">
        <v>5626</v>
      </c>
      <c r="B1438" t="s">
        <v>5627</v>
      </c>
      <c r="C1438" t="s">
        <v>5628</v>
      </c>
    </row>
    <row r="1439" spans="1:3" x14ac:dyDescent="0.25">
      <c r="A1439" t="s">
        <v>5629</v>
      </c>
      <c r="B1439" t="s">
        <v>5630</v>
      </c>
      <c r="C1439" t="s">
        <v>5631</v>
      </c>
    </row>
    <row r="1440" spans="1:3" x14ac:dyDescent="0.25">
      <c r="A1440" t="s">
        <v>5632</v>
      </c>
      <c r="B1440" t="s">
        <v>5633</v>
      </c>
      <c r="C1440" t="s">
        <v>5634</v>
      </c>
    </row>
    <row r="1441" spans="1:3" x14ac:dyDescent="0.25">
      <c r="A1441" t="s">
        <v>5635</v>
      </c>
      <c r="B1441" t="s">
        <v>5636</v>
      </c>
      <c r="C1441" t="s">
        <v>5637</v>
      </c>
    </row>
    <row r="1442" spans="1:3" x14ac:dyDescent="0.25">
      <c r="A1442" t="s">
        <v>5638</v>
      </c>
      <c r="B1442" t="s">
        <v>5639</v>
      </c>
      <c r="C1442" t="s">
        <v>5640</v>
      </c>
    </row>
    <row r="1443" spans="1:3" x14ac:dyDescent="0.25">
      <c r="A1443" t="s">
        <v>5641</v>
      </c>
      <c r="B1443" t="s">
        <v>5642</v>
      </c>
      <c r="C1443" t="s">
        <v>5643</v>
      </c>
    </row>
    <row r="1444" spans="1:3" x14ac:dyDescent="0.25">
      <c r="A1444" t="s">
        <v>5644</v>
      </c>
      <c r="B1444" t="s">
        <v>5645</v>
      </c>
      <c r="C1444" t="s">
        <v>5646</v>
      </c>
    </row>
    <row r="1445" spans="1:3" x14ac:dyDescent="0.25">
      <c r="A1445" t="s">
        <v>5647</v>
      </c>
      <c r="B1445" t="s">
        <v>5648</v>
      </c>
      <c r="C1445" t="s">
        <v>5649</v>
      </c>
    </row>
    <row r="1446" spans="1:3" x14ac:dyDescent="0.25">
      <c r="A1446" t="s">
        <v>5650</v>
      </c>
      <c r="B1446" t="s">
        <v>5651</v>
      </c>
      <c r="C1446" t="s">
        <v>5652</v>
      </c>
    </row>
    <row r="1447" spans="1:3" x14ac:dyDescent="0.25">
      <c r="A1447" s="1" t="s">
        <v>5653</v>
      </c>
      <c r="B1447" t="s">
        <v>5654</v>
      </c>
      <c r="C1447" t="s">
        <v>5655</v>
      </c>
    </row>
    <row r="1448" spans="1:3" x14ac:dyDescent="0.25">
      <c r="A1448" t="s">
        <v>5656</v>
      </c>
      <c r="B1448" t="s">
        <v>5657</v>
      </c>
      <c r="C1448" t="s">
        <v>5658</v>
      </c>
    </row>
    <row r="1449" spans="1:3" x14ac:dyDescent="0.25">
      <c r="A1449" t="s">
        <v>5659</v>
      </c>
      <c r="B1449" t="s">
        <v>5660</v>
      </c>
      <c r="C1449" t="s">
        <v>5661</v>
      </c>
    </row>
    <row r="1450" spans="1:3" x14ac:dyDescent="0.25">
      <c r="A1450" t="s">
        <v>5662</v>
      </c>
      <c r="B1450" t="s">
        <v>5663</v>
      </c>
      <c r="C1450" t="s">
        <v>5664</v>
      </c>
    </row>
    <row r="1451" spans="1:3" x14ac:dyDescent="0.25">
      <c r="A1451" t="s">
        <v>5665</v>
      </c>
      <c r="B1451" t="s">
        <v>5666</v>
      </c>
      <c r="C1451" t="s">
        <v>5667</v>
      </c>
    </row>
    <row r="1452" spans="1:3" x14ac:dyDescent="0.25">
      <c r="A1452" t="s">
        <v>5668</v>
      </c>
      <c r="B1452" t="s">
        <v>5669</v>
      </c>
      <c r="C1452" t="s">
        <v>5670</v>
      </c>
    </row>
    <row r="1453" spans="1:3" x14ac:dyDescent="0.25">
      <c r="A1453" t="s">
        <v>5671</v>
      </c>
      <c r="B1453" t="s">
        <v>5672</v>
      </c>
      <c r="C1453" t="s">
        <v>5673</v>
      </c>
    </row>
    <row r="1454" spans="1:3" x14ac:dyDescent="0.25">
      <c r="A1454" t="s">
        <v>5674</v>
      </c>
      <c r="B1454" t="s">
        <v>5675</v>
      </c>
      <c r="C1454" t="s">
        <v>5676</v>
      </c>
    </row>
    <row r="1455" spans="1:3" x14ac:dyDescent="0.25">
      <c r="A1455" t="s">
        <v>5677</v>
      </c>
      <c r="B1455" t="s">
        <v>5678</v>
      </c>
      <c r="C1455" t="s">
        <v>5679</v>
      </c>
    </row>
    <row r="1456" spans="1:3" x14ac:dyDescent="0.25">
      <c r="A1456" t="s">
        <v>5680</v>
      </c>
      <c r="B1456" t="s">
        <v>5681</v>
      </c>
      <c r="C1456" t="s">
        <v>5682</v>
      </c>
    </row>
    <row r="1457" spans="1:3" x14ac:dyDescent="0.25">
      <c r="A1457" t="s">
        <v>5683</v>
      </c>
      <c r="B1457" t="s">
        <v>5684</v>
      </c>
      <c r="C1457" t="s">
        <v>5685</v>
      </c>
    </row>
    <row r="1458" spans="1:3" x14ac:dyDescent="0.25">
      <c r="A1458" t="s">
        <v>5686</v>
      </c>
      <c r="B1458" t="s">
        <v>5687</v>
      </c>
      <c r="C1458" t="s">
        <v>5688</v>
      </c>
    </row>
    <row r="1459" spans="1:3" x14ac:dyDescent="0.25">
      <c r="A1459" t="s">
        <v>5689</v>
      </c>
      <c r="B1459" t="s">
        <v>5690</v>
      </c>
      <c r="C1459" t="s">
        <v>5691</v>
      </c>
    </row>
    <row r="1460" spans="1:3" x14ac:dyDescent="0.25">
      <c r="A1460" t="s">
        <v>5692</v>
      </c>
      <c r="B1460" t="s">
        <v>5693</v>
      </c>
      <c r="C1460" t="s">
        <v>5694</v>
      </c>
    </row>
    <row r="1461" spans="1:3" x14ac:dyDescent="0.25">
      <c r="A1461" t="s">
        <v>5695</v>
      </c>
      <c r="B1461" t="s">
        <v>5696</v>
      </c>
      <c r="C1461" t="s">
        <v>5697</v>
      </c>
    </row>
    <row r="1462" spans="1:3" x14ac:dyDescent="0.25">
      <c r="A1462" t="s">
        <v>5698</v>
      </c>
      <c r="B1462" t="s">
        <v>5699</v>
      </c>
      <c r="C1462" t="s">
        <v>5700</v>
      </c>
    </row>
    <row r="1463" spans="1:3" x14ac:dyDescent="0.25">
      <c r="A1463" t="s">
        <v>5701</v>
      </c>
      <c r="B1463" t="s">
        <v>5702</v>
      </c>
      <c r="C1463" t="s">
        <v>5703</v>
      </c>
    </row>
    <row r="1464" spans="1:3" x14ac:dyDescent="0.25">
      <c r="A1464" t="s">
        <v>5704</v>
      </c>
      <c r="B1464" t="s">
        <v>5705</v>
      </c>
      <c r="C1464" t="s">
        <v>5706</v>
      </c>
    </row>
    <row r="1465" spans="1:3" x14ac:dyDescent="0.25">
      <c r="A1465" t="s">
        <v>5707</v>
      </c>
      <c r="B1465" t="s">
        <v>5708</v>
      </c>
      <c r="C1465" t="s">
        <v>5709</v>
      </c>
    </row>
    <row r="1466" spans="1:3" x14ac:dyDescent="0.25">
      <c r="A1466" t="s">
        <v>5710</v>
      </c>
      <c r="B1466" t="s">
        <v>5711</v>
      </c>
      <c r="C1466" t="s">
        <v>5712</v>
      </c>
    </row>
    <row r="1467" spans="1:3" x14ac:dyDescent="0.25">
      <c r="A1467" t="s">
        <v>5713</v>
      </c>
      <c r="B1467" t="s">
        <v>5714</v>
      </c>
      <c r="C1467" t="s">
        <v>5715</v>
      </c>
    </row>
    <row r="1468" spans="1:3" x14ac:dyDescent="0.25">
      <c r="A1468" t="s">
        <v>5716</v>
      </c>
      <c r="B1468" t="s">
        <v>5717</v>
      </c>
      <c r="C1468" t="s">
        <v>5718</v>
      </c>
    </row>
    <row r="1469" spans="1:3" x14ac:dyDescent="0.25">
      <c r="A1469" t="s">
        <v>5719</v>
      </c>
      <c r="B1469" t="s">
        <v>5720</v>
      </c>
      <c r="C1469" t="s">
        <v>5721</v>
      </c>
    </row>
    <row r="1470" spans="1:3" x14ac:dyDescent="0.25">
      <c r="A1470" t="s">
        <v>5722</v>
      </c>
      <c r="B1470" t="s">
        <v>5723</v>
      </c>
      <c r="C1470" t="s">
        <v>5724</v>
      </c>
    </row>
    <row r="1471" spans="1:3" x14ac:dyDescent="0.25">
      <c r="A1471" t="s">
        <v>5725</v>
      </c>
      <c r="B1471" t="s">
        <v>5726</v>
      </c>
      <c r="C1471" t="s">
        <v>5727</v>
      </c>
    </row>
    <row r="1472" spans="1:3" x14ac:dyDescent="0.25">
      <c r="A1472" t="s">
        <v>5728</v>
      </c>
      <c r="B1472" t="s">
        <v>5729</v>
      </c>
      <c r="C1472" t="s">
        <v>5730</v>
      </c>
    </row>
    <row r="1473" spans="1:3" x14ac:dyDescent="0.25">
      <c r="A1473" t="s">
        <v>5731</v>
      </c>
      <c r="B1473" t="s">
        <v>5732</v>
      </c>
      <c r="C1473" t="s">
        <v>5733</v>
      </c>
    </row>
    <row r="1474" spans="1:3" x14ac:dyDescent="0.25">
      <c r="A1474" t="s">
        <v>5734</v>
      </c>
      <c r="B1474" t="s">
        <v>5735</v>
      </c>
      <c r="C1474" t="s">
        <v>5736</v>
      </c>
    </row>
    <row r="1475" spans="1:3" x14ac:dyDescent="0.25">
      <c r="A1475" t="s">
        <v>5737</v>
      </c>
      <c r="B1475" t="s">
        <v>5738</v>
      </c>
      <c r="C1475" t="s">
        <v>5739</v>
      </c>
    </row>
    <row r="1476" spans="1:3" x14ac:dyDescent="0.25">
      <c r="A1476" t="s">
        <v>5740</v>
      </c>
      <c r="B1476" t="s">
        <v>5741</v>
      </c>
      <c r="C1476" t="s">
        <v>5742</v>
      </c>
    </row>
    <row r="1477" spans="1:3" x14ac:dyDescent="0.25">
      <c r="A1477" t="s">
        <v>5743</v>
      </c>
      <c r="B1477" t="s">
        <v>5744</v>
      </c>
      <c r="C1477" t="s">
        <v>5745</v>
      </c>
    </row>
    <row r="1478" spans="1:3" x14ac:dyDescent="0.25">
      <c r="A1478" t="s">
        <v>5746</v>
      </c>
      <c r="B1478" t="s">
        <v>5747</v>
      </c>
      <c r="C1478" t="s">
        <v>5748</v>
      </c>
    </row>
    <row r="1479" spans="1:3" x14ac:dyDescent="0.25">
      <c r="A1479" t="s">
        <v>5749</v>
      </c>
      <c r="B1479" t="s">
        <v>5750</v>
      </c>
      <c r="C1479" t="s">
        <v>5751</v>
      </c>
    </row>
    <row r="1480" spans="1:3" x14ac:dyDescent="0.25">
      <c r="A1480" t="s">
        <v>5752</v>
      </c>
      <c r="B1480" t="s">
        <v>5753</v>
      </c>
      <c r="C1480" t="s">
        <v>5754</v>
      </c>
    </row>
    <row r="1481" spans="1:3" x14ac:dyDescent="0.25">
      <c r="A1481" t="s">
        <v>5755</v>
      </c>
      <c r="B1481" t="s">
        <v>5756</v>
      </c>
      <c r="C1481" t="s">
        <v>5757</v>
      </c>
    </row>
    <row r="1482" spans="1:3" x14ac:dyDescent="0.25">
      <c r="A1482" t="s">
        <v>5758</v>
      </c>
      <c r="B1482" t="s">
        <v>5759</v>
      </c>
      <c r="C1482" t="s">
        <v>5760</v>
      </c>
    </row>
    <row r="1483" spans="1:3" x14ac:dyDescent="0.25">
      <c r="A1483" t="s">
        <v>5761</v>
      </c>
      <c r="B1483" t="s">
        <v>5762</v>
      </c>
      <c r="C1483" t="s">
        <v>5763</v>
      </c>
    </row>
    <row r="1484" spans="1:3" x14ac:dyDescent="0.25">
      <c r="A1484" t="s">
        <v>5764</v>
      </c>
      <c r="B1484" t="s">
        <v>5765</v>
      </c>
      <c r="C1484" t="s">
        <v>5766</v>
      </c>
    </row>
    <row r="1485" spans="1:3" x14ac:dyDescent="0.25">
      <c r="A1485" t="s">
        <v>5767</v>
      </c>
      <c r="B1485" t="s">
        <v>5768</v>
      </c>
      <c r="C1485" t="s">
        <v>5769</v>
      </c>
    </row>
    <row r="1486" spans="1:3" x14ac:dyDescent="0.25">
      <c r="A1486" t="s">
        <v>5770</v>
      </c>
      <c r="B1486" t="s">
        <v>5771</v>
      </c>
      <c r="C1486" t="s">
        <v>5772</v>
      </c>
    </row>
    <row r="1487" spans="1:3" x14ac:dyDescent="0.25">
      <c r="A1487" t="s">
        <v>5773</v>
      </c>
      <c r="B1487" t="s">
        <v>5774</v>
      </c>
      <c r="C1487" t="s">
        <v>5775</v>
      </c>
    </row>
    <row r="1488" spans="1:3" x14ac:dyDescent="0.25">
      <c r="A1488" t="s">
        <v>5776</v>
      </c>
      <c r="B1488" t="s">
        <v>5777</v>
      </c>
      <c r="C1488" t="s">
        <v>5778</v>
      </c>
    </row>
    <row r="1489" spans="1:3" x14ac:dyDescent="0.25">
      <c r="A1489" t="s">
        <v>5779</v>
      </c>
      <c r="B1489" t="s">
        <v>5780</v>
      </c>
      <c r="C1489" t="s">
        <v>5781</v>
      </c>
    </row>
    <row r="1490" spans="1:3" x14ac:dyDescent="0.25">
      <c r="A1490" t="s">
        <v>5782</v>
      </c>
      <c r="B1490" t="s">
        <v>5783</v>
      </c>
      <c r="C1490" t="s">
        <v>5784</v>
      </c>
    </row>
    <row r="1491" spans="1:3" x14ac:dyDescent="0.25">
      <c r="A1491" t="s">
        <v>5785</v>
      </c>
      <c r="B1491" t="s">
        <v>5786</v>
      </c>
      <c r="C1491" t="s">
        <v>5787</v>
      </c>
    </row>
    <row r="1492" spans="1:3" x14ac:dyDescent="0.25">
      <c r="A1492" t="s">
        <v>5788</v>
      </c>
      <c r="B1492" t="s">
        <v>5789</v>
      </c>
      <c r="C1492" t="s">
        <v>5790</v>
      </c>
    </row>
    <row r="1493" spans="1:3" x14ac:dyDescent="0.25">
      <c r="A1493" s="1" t="s">
        <v>5791</v>
      </c>
      <c r="B1493" t="s">
        <v>5792</v>
      </c>
      <c r="C1493" t="s">
        <v>5793</v>
      </c>
    </row>
    <row r="1494" spans="1:3" x14ac:dyDescent="0.25">
      <c r="A1494" t="s">
        <v>5794</v>
      </c>
      <c r="B1494" t="s">
        <v>5795</v>
      </c>
      <c r="C1494" t="s">
        <v>5796</v>
      </c>
    </row>
    <row r="1495" spans="1:3" x14ac:dyDescent="0.25">
      <c r="A1495" t="s">
        <v>5797</v>
      </c>
      <c r="B1495" t="s">
        <v>5798</v>
      </c>
      <c r="C1495" t="s">
        <v>5799</v>
      </c>
    </row>
    <row r="1496" spans="1:3" x14ac:dyDescent="0.25">
      <c r="A1496" s="1" t="s">
        <v>5800</v>
      </c>
      <c r="B1496" t="s">
        <v>5801</v>
      </c>
      <c r="C1496" t="s">
        <v>5802</v>
      </c>
    </row>
    <row r="1497" spans="1:3" x14ac:dyDescent="0.25">
      <c r="A1497" t="s">
        <v>5803</v>
      </c>
      <c r="B1497" t="s">
        <v>5804</v>
      </c>
      <c r="C1497" t="s">
        <v>5805</v>
      </c>
    </row>
    <row r="1498" spans="1:3" x14ac:dyDescent="0.25">
      <c r="A1498" t="s">
        <v>5806</v>
      </c>
      <c r="B1498" t="s">
        <v>5807</v>
      </c>
      <c r="C1498" t="s">
        <v>5808</v>
      </c>
    </row>
    <row r="1499" spans="1:3" x14ac:dyDescent="0.25">
      <c r="A1499" t="s">
        <v>5809</v>
      </c>
      <c r="B1499" t="s">
        <v>5810</v>
      </c>
      <c r="C1499" t="s">
        <v>5811</v>
      </c>
    </row>
    <row r="1500" spans="1:3" x14ac:dyDescent="0.25">
      <c r="A1500" t="s">
        <v>5812</v>
      </c>
      <c r="B1500" t="s">
        <v>5813</v>
      </c>
      <c r="C1500" t="s">
        <v>5814</v>
      </c>
    </row>
    <row r="1501" spans="1:3" x14ac:dyDescent="0.25">
      <c r="A1501" t="s">
        <v>5815</v>
      </c>
      <c r="B1501" t="s">
        <v>5816</v>
      </c>
      <c r="C1501" t="s">
        <v>5817</v>
      </c>
    </row>
    <row r="1502" spans="1:3" x14ac:dyDescent="0.25">
      <c r="A1502" t="s">
        <v>5818</v>
      </c>
      <c r="B1502" t="s">
        <v>5819</v>
      </c>
      <c r="C1502" t="s">
        <v>5820</v>
      </c>
    </row>
    <row r="1503" spans="1:3" x14ac:dyDescent="0.25">
      <c r="A1503" t="s">
        <v>5821</v>
      </c>
      <c r="B1503" t="s">
        <v>5822</v>
      </c>
      <c r="C1503" t="s">
        <v>5823</v>
      </c>
    </row>
    <row r="1504" spans="1:3" x14ac:dyDescent="0.25">
      <c r="A1504" t="s">
        <v>5824</v>
      </c>
      <c r="B1504" t="s">
        <v>5825</v>
      </c>
      <c r="C1504" t="s">
        <v>5826</v>
      </c>
    </row>
    <row r="1505" spans="1:3" x14ac:dyDescent="0.25">
      <c r="A1505" t="s">
        <v>5827</v>
      </c>
      <c r="B1505" t="s">
        <v>5828</v>
      </c>
      <c r="C1505" t="s">
        <v>5829</v>
      </c>
    </row>
    <row r="1506" spans="1:3" x14ac:dyDescent="0.25">
      <c r="A1506" t="s">
        <v>5830</v>
      </c>
      <c r="B1506" t="s">
        <v>5831</v>
      </c>
      <c r="C1506" t="s">
        <v>5832</v>
      </c>
    </row>
    <row r="1507" spans="1:3" x14ac:dyDescent="0.25">
      <c r="A1507" t="s">
        <v>5833</v>
      </c>
      <c r="B1507" t="s">
        <v>5834</v>
      </c>
      <c r="C1507" t="s">
        <v>5835</v>
      </c>
    </row>
    <row r="1508" spans="1:3" x14ac:dyDescent="0.25">
      <c r="A1508" t="s">
        <v>5836</v>
      </c>
      <c r="B1508" t="s">
        <v>5837</v>
      </c>
      <c r="C1508" t="s">
        <v>5838</v>
      </c>
    </row>
    <row r="1509" spans="1:3" x14ac:dyDescent="0.25">
      <c r="A1509" t="s">
        <v>5839</v>
      </c>
      <c r="B1509" t="s">
        <v>5840</v>
      </c>
      <c r="C1509" t="s">
        <v>5841</v>
      </c>
    </row>
    <row r="1510" spans="1:3" x14ac:dyDescent="0.25">
      <c r="A1510" t="s">
        <v>5842</v>
      </c>
      <c r="B1510" t="s">
        <v>5843</v>
      </c>
      <c r="C1510" t="s">
        <v>5844</v>
      </c>
    </row>
    <row r="1511" spans="1:3" x14ac:dyDescent="0.25">
      <c r="A1511" t="s">
        <v>5845</v>
      </c>
      <c r="B1511" t="s">
        <v>5846</v>
      </c>
      <c r="C1511" t="s">
        <v>5847</v>
      </c>
    </row>
    <row r="1512" spans="1:3" x14ac:dyDescent="0.25">
      <c r="A1512" t="s">
        <v>5848</v>
      </c>
      <c r="B1512" t="s">
        <v>5849</v>
      </c>
      <c r="C1512" t="s">
        <v>5850</v>
      </c>
    </row>
    <row r="1513" spans="1:3" x14ac:dyDescent="0.25">
      <c r="A1513" t="s">
        <v>5851</v>
      </c>
      <c r="B1513" t="s">
        <v>5852</v>
      </c>
      <c r="C1513" t="s">
        <v>5853</v>
      </c>
    </row>
    <row r="1514" spans="1:3" x14ac:dyDescent="0.25">
      <c r="A1514" t="s">
        <v>5854</v>
      </c>
      <c r="B1514" t="s">
        <v>5855</v>
      </c>
      <c r="C1514" t="s">
        <v>5856</v>
      </c>
    </row>
    <row r="1515" spans="1:3" x14ac:dyDescent="0.25">
      <c r="A1515" t="s">
        <v>5857</v>
      </c>
      <c r="B1515" t="s">
        <v>5858</v>
      </c>
      <c r="C1515" t="s">
        <v>5859</v>
      </c>
    </row>
    <row r="1516" spans="1:3" x14ac:dyDescent="0.25">
      <c r="A1516" t="s">
        <v>5860</v>
      </c>
      <c r="B1516" t="s">
        <v>5861</v>
      </c>
      <c r="C1516" t="s">
        <v>5862</v>
      </c>
    </row>
    <row r="1517" spans="1:3" x14ac:dyDescent="0.25">
      <c r="A1517" t="s">
        <v>5863</v>
      </c>
      <c r="B1517" t="s">
        <v>5864</v>
      </c>
      <c r="C1517" t="s">
        <v>5865</v>
      </c>
    </row>
    <row r="1518" spans="1:3" x14ac:dyDescent="0.25">
      <c r="A1518" t="s">
        <v>5866</v>
      </c>
      <c r="B1518" t="s">
        <v>5867</v>
      </c>
      <c r="C1518" t="s">
        <v>5868</v>
      </c>
    </row>
    <row r="1519" spans="1:3" x14ac:dyDescent="0.25">
      <c r="A1519" t="s">
        <v>5869</v>
      </c>
      <c r="B1519" t="s">
        <v>5870</v>
      </c>
      <c r="C1519" t="s">
        <v>5871</v>
      </c>
    </row>
    <row r="1520" spans="1:3" x14ac:dyDescent="0.25">
      <c r="A1520" t="s">
        <v>5872</v>
      </c>
      <c r="B1520" t="s">
        <v>5873</v>
      </c>
      <c r="C1520" t="s">
        <v>5874</v>
      </c>
    </row>
    <row r="1521" spans="1:3" x14ac:dyDescent="0.25">
      <c r="A1521" t="s">
        <v>5875</v>
      </c>
      <c r="B1521" t="s">
        <v>5876</v>
      </c>
      <c r="C1521" t="s">
        <v>5877</v>
      </c>
    </row>
    <row r="1522" spans="1:3" x14ac:dyDescent="0.25">
      <c r="A1522" t="s">
        <v>5878</v>
      </c>
      <c r="B1522" t="s">
        <v>5879</v>
      </c>
      <c r="C1522" t="s">
        <v>5880</v>
      </c>
    </row>
    <row r="1523" spans="1:3" x14ac:dyDescent="0.25">
      <c r="A1523" t="s">
        <v>5881</v>
      </c>
      <c r="B1523" t="s">
        <v>5882</v>
      </c>
      <c r="C1523" t="s">
        <v>5883</v>
      </c>
    </row>
    <row r="1524" spans="1:3" x14ac:dyDescent="0.25">
      <c r="A1524" t="s">
        <v>5884</v>
      </c>
      <c r="B1524" t="s">
        <v>5885</v>
      </c>
      <c r="C1524" t="s">
        <v>5886</v>
      </c>
    </row>
    <row r="1525" spans="1:3" x14ac:dyDescent="0.25">
      <c r="A1525" t="s">
        <v>5887</v>
      </c>
      <c r="B1525" t="s">
        <v>507</v>
      </c>
      <c r="C1525" t="s">
        <v>5888</v>
      </c>
    </row>
    <row r="1526" spans="1:3" x14ac:dyDescent="0.25">
      <c r="A1526" t="s">
        <v>5889</v>
      </c>
      <c r="B1526" t="s">
        <v>5890</v>
      </c>
      <c r="C1526" t="s">
        <v>5891</v>
      </c>
    </row>
    <row r="1527" spans="1:3" x14ac:dyDescent="0.25">
      <c r="A1527" t="s">
        <v>5892</v>
      </c>
      <c r="B1527" t="s">
        <v>5893</v>
      </c>
      <c r="C1527" t="s">
        <v>5894</v>
      </c>
    </row>
    <row r="1528" spans="1:3" x14ac:dyDescent="0.25">
      <c r="A1528" t="s">
        <v>5895</v>
      </c>
      <c r="B1528" t="s">
        <v>5896</v>
      </c>
      <c r="C1528" t="s">
        <v>5897</v>
      </c>
    </row>
    <row r="1529" spans="1:3" x14ac:dyDescent="0.25">
      <c r="A1529" t="s">
        <v>5898</v>
      </c>
      <c r="B1529" t="s">
        <v>5899</v>
      </c>
      <c r="C1529" t="s">
        <v>5900</v>
      </c>
    </row>
    <row r="1530" spans="1:3" x14ac:dyDescent="0.25">
      <c r="A1530" t="s">
        <v>5901</v>
      </c>
      <c r="B1530" t="s">
        <v>5902</v>
      </c>
      <c r="C1530" t="s">
        <v>5903</v>
      </c>
    </row>
    <row r="1531" spans="1:3" x14ac:dyDescent="0.25">
      <c r="A1531" t="s">
        <v>5904</v>
      </c>
      <c r="B1531" t="s">
        <v>5905</v>
      </c>
      <c r="C1531" t="s">
        <v>5906</v>
      </c>
    </row>
    <row r="1532" spans="1:3" x14ac:dyDescent="0.25">
      <c r="A1532" t="s">
        <v>5907</v>
      </c>
      <c r="B1532" t="s">
        <v>5908</v>
      </c>
      <c r="C1532" t="s">
        <v>5909</v>
      </c>
    </row>
    <row r="1533" spans="1:3" x14ac:dyDescent="0.25">
      <c r="A1533" t="s">
        <v>5910</v>
      </c>
      <c r="B1533" t="s">
        <v>5911</v>
      </c>
      <c r="C1533" t="s">
        <v>5912</v>
      </c>
    </row>
    <row r="1534" spans="1:3" x14ac:dyDescent="0.25">
      <c r="A1534" t="s">
        <v>5913</v>
      </c>
      <c r="B1534" t="s">
        <v>5914</v>
      </c>
      <c r="C1534" t="s">
        <v>5915</v>
      </c>
    </row>
    <row r="1535" spans="1:3" x14ac:dyDescent="0.25">
      <c r="A1535" t="s">
        <v>5916</v>
      </c>
      <c r="B1535" t="s">
        <v>5917</v>
      </c>
      <c r="C1535" t="s">
        <v>5918</v>
      </c>
    </row>
    <row r="1536" spans="1:3" x14ac:dyDescent="0.25">
      <c r="A1536" t="s">
        <v>5919</v>
      </c>
      <c r="B1536" t="s">
        <v>5920</v>
      </c>
      <c r="C1536" t="s">
        <v>5921</v>
      </c>
    </row>
    <row r="1537" spans="1:3" x14ac:dyDescent="0.25">
      <c r="A1537" t="s">
        <v>5922</v>
      </c>
      <c r="B1537" t="s">
        <v>5923</v>
      </c>
      <c r="C1537" t="s">
        <v>5924</v>
      </c>
    </row>
    <row r="1538" spans="1:3" x14ac:dyDescent="0.25">
      <c r="A1538" t="s">
        <v>5925</v>
      </c>
      <c r="B1538" t="s">
        <v>5926</v>
      </c>
      <c r="C1538" t="s">
        <v>5927</v>
      </c>
    </row>
    <row r="1539" spans="1:3" x14ac:dyDescent="0.25">
      <c r="A1539" t="s">
        <v>5928</v>
      </c>
      <c r="B1539" t="s">
        <v>5929</v>
      </c>
      <c r="C1539" t="s">
        <v>5930</v>
      </c>
    </row>
    <row r="1540" spans="1:3" x14ac:dyDescent="0.25">
      <c r="A1540" t="s">
        <v>5931</v>
      </c>
      <c r="B1540" t="s">
        <v>5932</v>
      </c>
      <c r="C1540" t="s">
        <v>5933</v>
      </c>
    </row>
    <row r="1541" spans="1:3" x14ac:dyDescent="0.25">
      <c r="A1541" t="s">
        <v>5934</v>
      </c>
      <c r="B1541" t="s">
        <v>5935</v>
      </c>
      <c r="C1541" t="s">
        <v>5936</v>
      </c>
    </row>
    <row r="1542" spans="1:3" x14ac:dyDescent="0.25">
      <c r="A1542" t="s">
        <v>5937</v>
      </c>
      <c r="B1542" t="s">
        <v>5938</v>
      </c>
      <c r="C1542" t="s">
        <v>5939</v>
      </c>
    </row>
    <row r="1543" spans="1:3" x14ac:dyDescent="0.25">
      <c r="A1543" t="s">
        <v>5940</v>
      </c>
      <c r="B1543" t="s">
        <v>5941</v>
      </c>
      <c r="C1543" t="s">
        <v>5942</v>
      </c>
    </row>
    <row r="1544" spans="1:3" x14ac:dyDescent="0.25">
      <c r="A1544" t="s">
        <v>5943</v>
      </c>
      <c r="B1544" t="s">
        <v>5944</v>
      </c>
      <c r="C1544" t="s">
        <v>5945</v>
      </c>
    </row>
    <row r="1545" spans="1:3" x14ac:dyDescent="0.25">
      <c r="A1545" t="s">
        <v>5946</v>
      </c>
      <c r="B1545" t="s">
        <v>5947</v>
      </c>
      <c r="C1545" t="s">
        <v>5948</v>
      </c>
    </row>
    <row r="1546" spans="1:3" x14ac:dyDescent="0.25">
      <c r="A1546" t="s">
        <v>5949</v>
      </c>
      <c r="B1546" t="s">
        <v>5950</v>
      </c>
      <c r="C1546" t="s">
        <v>5951</v>
      </c>
    </row>
    <row r="1547" spans="1:3" x14ac:dyDescent="0.25">
      <c r="A1547" t="s">
        <v>5952</v>
      </c>
      <c r="B1547" t="s">
        <v>5953</v>
      </c>
      <c r="C1547" t="s">
        <v>5954</v>
      </c>
    </row>
    <row r="1548" spans="1:3" x14ac:dyDescent="0.25">
      <c r="A1548" t="s">
        <v>5955</v>
      </c>
      <c r="B1548" t="s">
        <v>5956</v>
      </c>
      <c r="C1548" t="s">
        <v>5957</v>
      </c>
    </row>
    <row r="1549" spans="1:3" x14ac:dyDescent="0.25">
      <c r="A1549" t="s">
        <v>5958</v>
      </c>
      <c r="B1549" t="s">
        <v>5959</v>
      </c>
      <c r="C1549" t="s">
        <v>5960</v>
      </c>
    </row>
    <row r="1550" spans="1:3" x14ac:dyDescent="0.25">
      <c r="A1550" t="s">
        <v>5961</v>
      </c>
      <c r="B1550" t="s">
        <v>5962</v>
      </c>
      <c r="C1550" t="s">
        <v>5963</v>
      </c>
    </row>
    <row r="1551" spans="1:3" x14ac:dyDescent="0.25">
      <c r="A1551" t="s">
        <v>5964</v>
      </c>
      <c r="B1551" t="s">
        <v>5965</v>
      </c>
      <c r="C1551" t="s">
        <v>5966</v>
      </c>
    </row>
    <row r="1552" spans="1:3" x14ac:dyDescent="0.25">
      <c r="A1552" t="s">
        <v>5967</v>
      </c>
      <c r="B1552" t="s">
        <v>5968</v>
      </c>
      <c r="C1552" t="s">
        <v>5969</v>
      </c>
    </row>
    <row r="1553" spans="1:3" x14ac:dyDescent="0.25">
      <c r="A1553" t="s">
        <v>5970</v>
      </c>
      <c r="B1553" t="s">
        <v>5971</v>
      </c>
      <c r="C1553" t="s">
        <v>5972</v>
      </c>
    </row>
    <row r="1554" spans="1:3" x14ac:dyDescent="0.25">
      <c r="A1554" t="s">
        <v>5973</v>
      </c>
      <c r="B1554" t="s">
        <v>5974</v>
      </c>
      <c r="C1554" t="s">
        <v>5975</v>
      </c>
    </row>
    <row r="1555" spans="1:3" x14ac:dyDescent="0.25">
      <c r="A1555" t="s">
        <v>5976</v>
      </c>
      <c r="B1555" t="s">
        <v>5977</v>
      </c>
      <c r="C1555" t="s">
        <v>5978</v>
      </c>
    </row>
    <row r="1556" spans="1:3" x14ac:dyDescent="0.25">
      <c r="A1556" t="s">
        <v>5979</v>
      </c>
      <c r="B1556" t="s">
        <v>5980</v>
      </c>
      <c r="C1556" t="s">
        <v>5981</v>
      </c>
    </row>
    <row r="1557" spans="1:3" x14ac:dyDescent="0.25">
      <c r="A1557" t="s">
        <v>5982</v>
      </c>
      <c r="B1557" t="s">
        <v>5983</v>
      </c>
      <c r="C1557" t="s">
        <v>5984</v>
      </c>
    </row>
    <row r="1558" spans="1:3" x14ac:dyDescent="0.25">
      <c r="A1558" t="s">
        <v>5985</v>
      </c>
      <c r="B1558" t="s">
        <v>5986</v>
      </c>
      <c r="C1558" t="s">
        <v>5987</v>
      </c>
    </row>
    <row r="1559" spans="1:3" x14ac:dyDescent="0.25">
      <c r="A1559" t="s">
        <v>5988</v>
      </c>
      <c r="B1559" t="s">
        <v>5989</v>
      </c>
      <c r="C1559" t="s">
        <v>5990</v>
      </c>
    </row>
    <row r="1560" spans="1:3" x14ac:dyDescent="0.25">
      <c r="A1560" t="s">
        <v>5991</v>
      </c>
      <c r="B1560" t="s">
        <v>5992</v>
      </c>
      <c r="C1560" t="s">
        <v>5993</v>
      </c>
    </row>
    <row r="1561" spans="1:3" x14ac:dyDescent="0.25">
      <c r="A1561" t="s">
        <v>5994</v>
      </c>
      <c r="B1561" t="s">
        <v>5995</v>
      </c>
      <c r="C1561" t="s">
        <v>5996</v>
      </c>
    </row>
    <row r="1562" spans="1:3" x14ac:dyDescent="0.25">
      <c r="A1562" t="s">
        <v>5997</v>
      </c>
      <c r="B1562" t="s">
        <v>5998</v>
      </c>
      <c r="C1562" t="s">
        <v>5999</v>
      </c>
    </row>
    <row r="1563" spans="1:3" x14ac:dyDescent="0.25">
      <c r="A1563" t="s">
        <v>6000</v>
      </c>
      <c r="B1563" t="s">
        <v>6001</v>
      </c>
      <c r="C1563" t="s">
        <v>6002</v>
      </c>
    </row>
    <row r="1564" spans="1:3" x14ac:dyDescent="0.25">
      <c r="A1564" t="s">
        <v>6003</v>
      </c>
      <c r="B1564" t="s">
        <v>6004</v>
      </c>
      <c r="C1564" t="s">
        <v>6005</v>
      </c>
    </row>
    <row r="1565" spans="1:3" x14ac:dyDescent="0.25">
      <c r="A1565" t="s">
        <v>6006</v>
      </c>
      <c r="B1565" t="s">
        <v>6007</v>
      </c>
      <c r="C1565" t="s">
        <v>6008</v>
      </c>
    </row>
    <row r="1566" spans="1:3" x14ac:dyDescent="0.25">
      <c r="A1566" t="s">
        <v>6009</v>
      </c>
      <c r="B1566" t="s">
        <v>6010</v>
      </c>
      <c r="C1566" t="s">
        <v>6011</v>
      </c>
    </row>
    <row r="1567" spans="1:3" x14ac:dyDescent="0.25">
      <c r="A1567" t="s">
        <v>6012</v>
      </c>
      <c r="B1567" t="s">
        <v>6013</v>
      </c>
      <c r="C1567" t="s">
        <v>6014</v>
      </c>
    </row>
    <row r="1568" spans="1:3" x14ac:dyDescent="0.25">
      <c r="A1568" t="s">
        <v>6015</v>
      </c>
      <c r="B1568" t="s">
        <v>6016</v>
      </c>
      <c r="C1568" t="s">
        <v>6017</v>
      </c>
    </row>
    <row r="1569" spans="1:3" x14ac:dyDescent="0.25">
      <c r="A1569" t="s">
        <v>6018</v>
      </c>
      <c r="B1569" t="s">
        <v>6019</v>
      </c>
      <c r="C1569" t="s">
        <v>6020</v>
      </c>
    </row>
    <row r="1570" spans="1:3" x14ac:dyDescent="0.25">
      <c r="A1570" t="s">
        <v>6021</v>
      </c>
      <c r="B1570" t="s">
        <v>6022</v>
      </c>
      <c r="C1570" t="s">
        <v>6023</v>
      </c>
    </row>
    <row r="1571" spans="1:3" x14ac:dyDescent="0.25">
      <c r="A1571" t="s">
        <v>6024</v>
      </c>
      <c r="B1571" t="s">
        <v>6025</v>
      </c>
      <c r="C1571" t="s">
        <v>6026</v>
      </c>
    </row>
    <row r="1572" spans="1:3" x14ac:dyDescent="0.25">
      <c r="A1572" t="s">
        <v>6027</v>
      </c>
      <c r="B1572" t="s">
        <v>6028</v>
      </c>
      <c r="C1572" t="s">
        <v>6029</v>
      </c>
    </row>
    <row r="1573" spans="1:3" x14ac:dyDescent="0.25">
      <c r="A1573" t="s">
        <v>6030</v>
      </c>
      <c r="B1573" t="s">
        <v>6031</v>
      </c>
      <c r="C1573" t="s">
        <v>6032</v>
      </c>
    </row>
    <row r="1574" spans="1:3" x14ac:dyDescent="0.25">
      <c r="A1574" t="s">
        <v>6033</v>
      </c>
      <c r="B1574" t="s">
        <v>6034</v>
      </c>
      <c r="C1574" t="s">
        <v>6035</v>
      </c>
    </row>
    <row r="1575" spans="1:3" x14ac:dyDescent="0.25">
      <c r="A1575" t="s">
        <v>6036</v>
      </c>
      <c r="B1575" t="s">
        <v>6037</v>
      </c>
      <c r="C1575" t="s">
        <v>6038</v>
      </c>
    </row>
    <row r="1576" spans="1:3" x14ac:dyDescent="0.25">
      <c r="A1576" t="s">
        <v>6039</v>
      </c>
      <c r="B1576" t="s">
        <v>6040</v>
      </c>
      <c r="C1576" t="s">
        <v>6041</v>
      </c>
    </row>
    <row r="1577" spans="1:3" x14ac:dyDescent="0.25">
      <c r="A1577" t="s">
        <v>6042</v>
      </c>
      <c r="B1577" t="s">
        <v>6043</v>
      </c>
      <c r="C1577" t="s">
        <v>6044</v>
      </c>
    </row>
    <row r="1578" spans="1:3" x14ac:dyDescent="0.25">
      <c r="A1578" t="s">
        <v>6045</v>
      </c>
      <c r="B1578" t="s">
        <v>6046</v>
      </c>
      <c r="C1578" t="s">
        <v>6047</v>
      </c>
    </row>
    <row r="1579" spans="1:3" x14ac:dyDescent="0.25">
      <c r="A1579" t="s">
        <v>6048</v>
      </c>
      <c r="B1579" t="s">
        <v>6049</v>
      </c>
      <c r="C1579" t="s">
        <v>6050</v>
      </c>
    </row>
    <row r="1580" spans="1:3" x14ac:dyDescent="0.25">
      <c r="A1580" t="s">
        <v>6051</v>
      </c>
      <c r="B1580" t="s">
        <v>6052</v>
      </c>
      <c r="C1580" t="s">
        <v>6053</v>
      </c>
    </row>
    <row r="1581" spans="1:3" x14ac:dyDescent="0.25">
      <c r="A1581" t="s">
        <v>6054</v>
      </c>
      <c r="B1581" t="s">
        <v>6055</v>
      </c>
      <c r="C1581" t="s">
        <v>6056</v>
      </c>
    </row>
    <row r="1582" spans="1:3" x14ac:dyDescent="0.25">
      <c r="A1582" t="s">
        <v>6057</v>
      </c>
      <c r="B1582" t="s">
        <v>6058</v>
      </c>
      <c r="C1582" t="s">
        <v>6059</v>
      </c>
    </row>
    <row r="1583" spans="1:3" x14ac:dyDescent="0.25">
      <c r="A1583" t="s">
        <v>6060</v>
      </c>
      <c r="B1583" t="s">
        <v>6061</v>
      </c>
      <c r="C1583" t="s">
        <v>6062</v>
      </c>
    </row>
    <row r="1584" spans="1:3" x14ac:dyDescent="0.25">
      <c r="A1584" t="s">
        <v>6063</v>
      </c>
      <c r="B1584" t="s">
        <v>6064</v>
      </c>
      <c r="C1584" t="s">
        <v>6065</v>
      </c>
    </row>
    <row r="1585" spans="1:3" x14ac:dyDescent="0.25">
      <c r="A1585" t="s">
        <v>6066</v>
      </c>
      <c r="B1585" t="s">
        <v>6067</v>
      </c>
      <c r="C1585" t="s">
        <v>6068</v>
      </c>
    </row>
    <row r="1586" spans="1:3" x14ac:dyDescent="0.25">
      <c r="A1586" t="s">
        <v>6069</v>
      </c>
      <c r="B1586" t="s">
        <v>6070</v>
      </c>
      <c r="C1586" t="s">
        <v>6071</v>
      </c>
    </row>
    <row r="1587" spans="1:3" x14ac:dyDescent="0.25">
      <c r="A1587" t="s">
        <v>6072</v>
      </c>
      <c r="B1587" t="s">
        <v>6073</v>
      </c>
      <c r="C1587" t="s">
        <v>6074</v>
      </c>
    </row>
    <row r="1588" spans="1:3" x14ac:dyDescent="0.25">
      <c r="A1588" t="s">
        <v>6075</v>
      </c>
      <c r="B1588" t="s">
        <v>6076</v>
      </c>
      <c r="C1588" t="s">
        <v>6077</v>
      </c>
    </row>
    <row r="1589" spans="1:3" x14ac:dyDescent="0.25">
      <c r="A1589" t="s">
        <v>6078</v>
      </c>
      <c r="B1589" t="s">
        <v>6079</v>
      </c>
      <c r="C1589" t="s">
        <v>6080</v>
      </c>
    </row>
    <row r="1590" spans="1:3" x14ac:dyDescent="0.25">
      <c r="A1590" t="s">
        <v>6081</v>
      </c>
      <c r="B1590" t="s">
        <v>6082</v>
      </c>
      <c r="C1590" t="s">
        <v>6083</v>
      </c>
    </row>
    <row r="1591" spans="1:3" x14ac:dyDescent="0.25">
      <c r="A1591" t="s">
        <v>6084</v>
      </c>
      <c r="B1591" t="s">
        <v>6085</v>
      </c>
      <c r="C1591" t="s">
        <v>6086</v>
      </c>
    </row>
    <row r="1592" spans="1:3" x14ac:dyDescent="0.25">
      <c r="A1592" t="s">
        <v>6087</v>
      </c>
      <c r="B1592" t="s">
        <v>6088</v>
      </c>
      <c r="C1592" t="s">
        <v>6089</v>
      </c>
    </row>
    <row r="1593" spans="1:3" x14ac:dyDescent="0.25">
      <c r="A1593" t="s">
        <v>6090</v>
      </c>
      <c r="B1593" t="s">
        <v>6091</v>
      </c>
      <c r="C1593" t="s">
        <v>6092</v>
      </c>
    </row>
    <row r="1594" spans="1:3" x14ac:dyDescent="0.25">
      <c r="A1594" t="s">
        <v>6093</v>
      </c>
      <c r="B1594" t="s">
        <v>6094</v>
      </c>
      <c r="C1594" t="s">
        <v>6095</v>
      </c>
    </row>
    <row r="1595" spans="1:3" x14ac:dyDescent="0.25">
      <c r="A1595" t="s">
        <v>6096</v>
      </c>
      <c r="B1595" t="s">
        <v>6097</v>
      </c>
      <c r="C1595" t="s">
        <v>6098</v>
      </c>
    </row>
    <row r="1596" spans="1:3" x14ac:dyDescent="0.25">
      <c r="A1596" t="s">
        <v>6099</v>
      </c>
      <c r="B1596" t="s">
        <v>6100</v>
      </c>
      <c r="C1596" t="s">
        <v>6101</v>
      </c>
    </row>
    <row r="1597" spans="1:3" x14ac:dyDescent="0.25">
      <c r="A1597" t="s">
        <v>6102</v>
      </c>
      <c r="B1597" t="s">
        <v>6103</v>
      </c>
      <c r="C1597" t="s">
        <v>6104</v>
      </c>
    </row>
    <row r="1598" spans="1:3" x14ac:dyDescent="0.25">
      <c r="A1598" t="s">
        <v>6105</v>
      </c>
      <c r="B1598" t="s">
        <v>6106</v>
      </c>
      <c r="C1598" t="s">
        <v>6107</v>
      </c>
    </row>
    <row r="1599" spans="1:3" x14ac:dyDescent="0.25">
      <c r="A1599" t="s">
        <v>6108</v>
      </c>
      <c r="B1599" t="s">
        <v>6109</v>
      </c>
      <c r="C1599" t="s">
        <v>6110</v>
      </c>
    </row>
    <row r="1600" spans="1:3" x14ac:dyDescent="0.25">
      <c r="A1600" t="s">
        <v>6111</v>
      </c>
      <c r="B1600" t="s">
        <v>6112</v>
      </c>
      <c r="C1600" t="s">
        <v>6113</v>
      </c>
    </row>
    <row r="1601" spans="1:3" x14ac:dyDescent="0.25">
      <c r="A1601" t="s">
        <v>6114</v>
      </c>
      <c r="B1601" t="s">
        <v>6115</v>
      </c>
      <c r="C1601" t="s">
        <v>6116</v>
      </c>
    </row>
    <row r="1602" spans="1:3" x14ac:dyDescent="0.25">
      <c r="A1602" t="s">
        <v>6117</v>
      </c>
      <c r="B1602" t="s">
        <v>6118</v>
      </c>
      <c r="C1602" t="s">
        <v>6119</v>
      </c>
    </row>
    <row r="1603" spans="1:3" x14ac:dyDescent="0.25">
      <c r="A1603" t="s">
        <v>6120</v>
      </c>
      <c r="B1603" t="s">
        <v>6121</v>
      </c>
      <c r="C1603" t="s">
        <v>6122</v>
      </c>
    </row>
    <row r="1604" spans="1:3" x14ac:dyDescent="0.25">
      <c r="A1604" t="s">
        <v>6123</v>
      </c>
      <c r="B1604" t="s">
        <v>6124</v>
      </c>
      <c r="C1604" t="s">
        <v>6125</v>
      </c>
    </row>
    <row r="1605" spans="1:3" x14ac:dyDescent="0.25">
      <c r="A1605" t="s">
        <v>6126</v>
      </c>
      <c r="B1605" t="s">
        <v>6127</v>
      </c>
      <c r="C1605" t="s">
        <v>6128</v>
      </c>
    </row>
    <row r="1606" spans="1:3" x14ac:dyDescent="0.25">
      <c r="A1606" t="s">
        <v>6129</v>
      </c>
      <c r="B1606" t="s">
        <v>6130</v>
      </c>
      <c r="C1606" t="s">
        <v>6131</v>
      </c>
    </row>
    <row r="1607" spans="1:3" x14ac:dyDescent="0.25">
      <c r="A1607" t="s">
        <v>6132</v>
      </c>
      <c r="B1607" t="s">
        <v>6133</v>
      </c>
      <c r="C1607" t="s">
        <v>6134</v>
      </c>
    </row>
    <row r="1608" spans="1:3" x14ac:dyDescent="0.25">
      <c r="A1608" t="s">
        <v>6135</v>
      </c>
      <c r="B1608" t="s">
        <v>6136</v>
      </c>
      <c r="C1608" t="s">
        <v>6137</v>
      </c>
    </row>
    <row r="1609" spans="1:3" x14ac:dyDescent="0.25">
      <c r="A1609" t="s">
        <v>6138</v>
      </c>
      <c r="B1609" t="s">
        <v>6139</v>
      </c>
      <c r="C1609" t="s">
        <v>6140</v>
      </c>
    </row>
    <row r="1610" spans="1:3" x14ac:dyDescent="0.25">
      <c r="A1610" t="s">
        <v>6141</v>
      </c>
      <c r="B1610" t="s">
        <v>6142</v>
      </c>
      <c r="C1610" t="s">
        <v>6143</v>
      </c>
    </row>
    <row r="1611" spans="1:3" x14ac:dyDescent="0.25">
      <c r="A1611" t="s">
        <v>6144</v>
      </c>
      <c r="B1611" t="s">
        <v>6145</v>
      </c>
      <c r="C1611" t="s">
        <v>6146</v>
      </c>
    </row>
    <row r="1612" spans="1:3" x14ac:dyDescent="0.25">
      <c r="A1612" t="s">
        <v>6147</v>
      </c>
      <c r="B1612" t="s">
        <v>6148</v>
      </c>
      <c r="C1612" t="s">
        <v>6149</v>
      </c>
    </row>
    <row r="1613" spans="1:3" x14ac:dyDescent="0.25">
      <c r="A1613" t="s">
        <v>6150</v>
      </c>
      <c r="B1613" t="s">
        <v>6151</v>
      </c>
      <c r="C1613" t="s">
        <v>6152</v>
      </c>
    </row>
    <row r="1614" spans="1:3" x14ac:dyDescent="0.25">
      <c r="A1614" t="s">
        <v>6153</v>
      </c>
      <c r="B1614" t="s">
        <v>6154</v>
      </c>
      <c r="C1614" t="s">
        <v>6155</v>
      </c>
    </row>
    <row r="1615" spans="1:3" x14ac:dyDescent="0.25">
      <c r="A1615" t="s">
        <v>6156</v>
      </c>
      <c r="B1615" t="s">
        <v>6157</v>
      </c>
      <c r="C1615" t="s">
        <v>6158</v>
      </c>
    </row>
    <row r="1616" spans="1:3" x14ac:dyDescent="0.25">
      <c r="A1616" t="s">
        <v>6159</v>
      </c>
      <c r="B1616" t="s">
        <v>6160</v>
      </c>
      <c r="C1616" t="s">
        <v>6161</v>
      </c>
    </row>
    <row r="1617" spans="1:3" x14ac:dyDescent="0.25">
      <c r="A1617" t="s">
        <v>6162</v>
      </c>
      <c r="B1617" t="s">
        <v>6163</v>
      </c>
      <c r="C1617" t="s">
        <v>6164</v>
      </c>
    </row>
    <row r="1618" spans="1:3" x14ac:dyDescent="0.25">
      <c r="A1618" t="s">
        <v>6165</v>
      </c>
      <c r="B1618" t="s">
        <v>6166</v>
      </c>
      <c r="C1618" t="s">
        <v>6167</v>
      </c>
    </row>
    <row r="1619" spans="1:3" x14ac:dyDescent="0.25">
      <c r="A1619" t="s">
        <v>6168</v>
      </c>
      <c r="B1619" t="s">
        <v>6169</v>
      </c>
      <c r="C1619" t="s">
        <v>6170</v>
      </c>
    </row>
    <row r="1620" spans="1:3" x14ac:dyDescent="0.25">
      <c r="A1620" t="s">
        <v>6171</v>
      </c>
      <c r="B1620" t="s">
        <v>6172</v>
      </c>
      <c r="C1620" t="s">
        <v>6173</v>
      </c>
    </row>
    <row r="1621" spans="1:3" x14ac:dyDescent="0.25">
      <c r="A1621" t="s">
        <v>6174</v>
      </c>
      <c r="B1621" t="s">
        <v>6175</v>
      </c>
      <c r="C1621" t="s">
        <v>6176</v>
      </c>
    </row>
    <row r="1622" spans="1:3" x14ac:dyDescent="0.25">
      <c r="A1622" t="s">
        <v>6177</v>
      </c>
      <c r="B1622" t="s">
        <v>6178</v>
      </c>
      <c r="C1622" t="s">
        <v>6179</v>
      </c>
    </row>
    <row r="1623" spans="1:3" x14ac:dyDescent="0.25">
      <c r="A1623" t="s">
        <v>6180</v>
      </c>
      <c r="B1623" t="s">
        <v>6181</v>
      </c>
      <c r="C1623" t="s">
        <v>6182</v>
      </c>
    </row>
    <row r="1624" spans="1:3" x14ac:dyDescent="0.25">
      <c r="A1624" t="s">
        <v>6183</v>
      </c>
      <c r="B1624" t="s">
        <v>6184</v>
      </c>
      <c r="C1624" t="s">
        <v>6185</v>
      </c>
    </row>
    <row r="1625" spans="1:3" x14ac:dyDescent="0.25">
      <c r="A1625" t="s">
        <v>6186</v>
      </c>
      <c r="B1625" t="s">
        <v>6187</v>
      </c>
      <c r="C1625" t="s">
        <v>6188</v>
      </c>
    </row>
    <row r="1626" spans="1:3" x14ac:dyDescent="0.25">
      <c r="A1626" t="s">
        <v>6189</v>
      </c>
      <c r="B1626" t="s">
        <v>6190</v>
      </c>
      <c r="C1626" t="s">
        <v>6191</v>
      </c>
    </row>
    <row r="1627" spans="1:3" x14ac:dyDescent="0.25">
      <c r="A1627" t="s">
        <v>6192</v>
      </c>
      <c r="B1627" t="s">
        <v>6193</v>
      </c>
      <c r="C1627" t="s">
        <v>6194</v>
      </c>
    </row>
    <row r="1628" spans="1:3" x14ac:dyDescent="0.25">
      <c r="A1628" t="s">
        <v>6195</v>
      </c>
      <c r="B1628" t="s">
        <v>6196</v>
      </c>
      <c r="C1628" t="s">
        <v>6197</v>
      </c>
    </row>
    <row r="1629" spans="1:3" x14ac:dyDescent="0.25">
      <c r="A1629" t="s">
        <v>6198</v>
      </c>
      <c r="B1629" t="s">
        <v>6199</v>
      </c>
      <c r="C1629" t="s">
        <v>6200</v>
      </c>
    </row>
    <row r="1630" spans="1:3" x14ac:dyDescent="0.25">
      <c r="A1630" t="s">
        <v>6201</v>
      </c>
      <c r="B1630" t="s">
        <v>6202</v>
      </c>
      <c r="C1630" t="s">
        <v>6203</v>
      </c>
    </row>
    <row r="1631" spans="1:3" x14ac:dyDescent="0.25">
      <c r="A1631" t="s">
        <v>6204</v>
      </c>
      <c r="B1631" t="s">
        <v>6205</v>
      </c>
      <c r="C1631" t="s">
        <v>6206</v>
      </c>
    </row>
    <row r="1632" spans="1:3" x14ac:dyDescent="0.25">
      <c r="A1632" t="s">
        <v>6207</v>
      </c>
      <c r="B1632" t="s">
        <v>6208</v>
      </c>
      <c r="C1632" t="s">
        <v>6209</v>
      </c>
    </row>
    <row r="1633" spans="1:3" x14ac:dyDescent="0.25">
      <c r="A1633" t="s">
        <v>6210</v>
      </c>
      <c r="B1633" t="s">
        <v>6211</v>
      </c>
      <c r="C1633" t="s">
        <v>6212</v>
      </c>
    </row>
    <row r="1634" spans="1:3" x14ac:dyDescent="0.25">
      <c r="A1634" t="s">
        <v>6213</v>
      </c>
      <c r="B1634" t="s">
        <v>6214</v>
      </c>
      <c r="C1634" t="s">
        <v>6215</v>
      </c>
    </row>
    <row r="1635" spans="1:3" x14ac:dyDescent="0.25">
      <c r="A1635" t="s">
        <v>6216</v>
      </c>
      <c r="B1635" t="s">
        <v>6217</v>
      </c>
      <c r="C1635" t="s">
        <v>6218</v>
      </c>
    </row>
    <row r="1636" spans="1:3" x14ac:dyDescent="0.25">
      <c r="A1636" t="s">
        <v>6219</v>
      </c>
      <c r="B1636" t="s">
        <v>6220</v>
      </c>
      <c r="C1636" t="s">
        <v>6221</v>
      </c>
    </row>
    <row r="1637" spans="1:3" x14ac:dyDescent="0.25">
      <c r="A1637" t="s">
        <v>6222</v>
      </c>
      <c r="B1637" t="s">
        <v>6223</v>
      </c>
      <c r="C1637" t="s">
        <v>6224</v>
      </c>
    </row>
    <row r="1638" spans="1:3" x14ac:dyDescent="0.25">
      <c r="A1638" t="s">
        <v>6225</v>
      </c>
      <c r="B1638" t="s">
        <v>6226</v>
      </c>
      <c r="C1638" t="s">
        <v>6227</v>
      </c>
    </row>
    <row r="1639" spans="1:3" x14ac:dyDescent="0.25">
      <c r="A1639" t="s">
        <v>6228</v>
      </c>
      <c r="B1639" t="s">
        <v>6229</v>
      </c>
      <c r="C1639" t="s">
        <v>6230</v>
      </c>
    </row>
    <row r="1640" spans="1:3" x14ac:dyDescent="0.25">
      <c r="A1640" t="s">
        <v>6231</v>
      </c>
      <c r="B1640" t="s">
        <v>6232</v>
      </c>
      <c r="C1640" t="s">
        <v>6233</v>
      </c>
    </row>
    <row r="1641" spans="1:3" x14ac:dyDescent="0.25">
      <c r="A1641" t="s">
        <v>6234</v>
      </c>
      <c r="B1641" t="s">
        <v>6235</v>
      </c>
      <c r="C1641" t="s">
        <v>6236</v>
      </c>
    </row>
    <row r="1642" spans="1:3" x14ac:dyDescent="0.25">
      <c r="A1642" t="s">
        <v>6237</v>
      </c>
      <c r="B1642" t="s">
        <v>6238</v>
      </c>
      <c r="C1642" t="s">
        <v>6239</v>
      </c>
    </row>
    <row r="1643" spans="1:3" x14ac:dyDescent="0.25">
      <c r="A1643" t="s">
        <v>6240</v>
      </c>
      <c r="B1643" t="s">
        <v>6241</v>
      </c>
      <c r="C1643" t="s">
        <v>6242</v>
      </c>
    </row>
    <row r="1644" spans="1:3" x14ac:dyDescent="0.25">
      <c r="A1644" t="s">
        <v>6243</v>
      </c>
      <c r="B1644" t="s">
        <v>6244</v>
      </c>
      <c r="C1644" t="s">
        <v>6245</v>
      </c>
    </row>
    <row r="1645" spans="1:3" x14ac:dyDescent="0.25">
      <c r="A1645" t="s">
        <v>6246</v>
      </c>
      <c r="B1645" t="s">
        <v>6247</v>
      </c>
      <c r="C1645" t="s">
        <v>6248</v>
      </c>
    </row>
    <row r="1646" spans="1:3" x14ac:dyDescent="0.25">
      <c r="A1646" t="s">
        <v>6249</v>
      </c>
      <c r="B1646" t="s">
        <v>6250</v>
      </c>
      <c r="C1646" t="s">
        <v>6251</v>
      </c>
    </row>
    <row r="1647" spans="1:3" x14ac:dyDescent="0.25">
      <c r="A1647" t="s">
        <v>6252</v>
      </c>
      <c r="B1647" t="s">
        <v>6253</v>
      </c>
      <c r="C1647" t="s">
        <v>6254</v>
      </c>
    </row>
    <row r="1648" spans="1:3" x14ac:dyDescent="0.25">
      <c r="A1648" t="s">
        <v>6255</v>
      </c>
      <c r="B1648" t="s">
        <v>6256</v>
      </c>
      <c r="C1648" t="s">
        <v>6257</v>
      </c>
    </row>
    <row r="1649" spans="1:3" x14ac:dyDescent="0.25">
      <c r="A1649" t="s">
        <v>6258</v>
      </c>
      <c r="B1649" t="s">
        <v>6259</v>
      </c>
      <c r="C1649" t="s">
        <v>6260</v>
      </c>
    </row>
    <row r="1650" spans="1:3" x14ac:dyDescent="0.25">
      <c r="A1650" t="s">
        <v>6261</v>
      </c>
      <c r="B1650" t="s">
        <v>6262</v>
      </c>
      <c r="C1650" t="s">
        <v>6263</v>
      </c>
    </row>
    <row r="1651" spans="1:3" x14ac:dyDescent="0.25">
      <c r="A1651" t="s">
        <v>6264</v>
      </c>
      <c r="B1651" t="s">
        <v>6265</v>
      </c>
      <c r="C1651" t="s">
        <v>6266</v>
      </c>
    </row>
    <row r="1652" spans="1:3" x14ac:dyDescent="0.25">
      <c r="A1652" t="s">
        <v>6267</v>
      </c>
      <c r="B1652" t="s">
        <v>6268</v>
      </c>
      <c r="C1652" t="s">
        <v>6269</v>
      </c>
    </row>
    <row r="1653" spans="1:3" x14ac:dyDescent="0.25">
      <c r="A1653" t="s">
        <v>6270</v>
      </c>
      <c r="B1653" t="s">
        <v>6271</v>
      </c>
      <c r="C1653" t="s">
        <v>6272</v>
      </c>
    </row>
    <row r="1654" spans="1:3" x14ac:dyDescent="0.25">
      <c r="A1654" t="s">
        <v>6273</v>
      </c>
      <c r="B1654" t="s">
        <v>6274</v>
      </c>
      <c r="C1654" t="s">
        <v>6275</v>
      </c>
    </row>
    <row r="1655" spans="1:3" x14ac:dyDescent="0.25">
      <c r="A1655" t="s">
        <v>6276</v>
      </c>
      <c r="B1655" t="s">
        <v>6277</v>
      </c>
      <c r="C1655" t="s">
        <v>6278</v>
      </c>
    </row>
    <row r="1656" spans="1:3" x14ac:dyDescent="0.25">
      <c r="A1656" t="s">
        <v>6279</v>
      </c>
      <c r="B1656" t="s">
        <v>6280</v>
      </c>
      <c r="C1656" t="s">
        <v>6281</v>
      </c>
    </row>
    <row r="1657" spans="1:3" x14ac:dyDescent="0.25">
      <c r="A1657" t="s">
        <v>6282</v>
      </c>
      <c r="B1657" t="s">
        <v>6283</v>
      </c>
      <c r="C1657" t="s">
        <v>6284</v>
      </c>
    </row>
    <row r="1658" spans="1:3" x14ac:dyDescent="0.25">
      <c r="A1658" t="s">
        <v>6285</v>
      </c>
      <c r="B1658" t="s">
        <v>6286</v>
      </c>
      <c r="C1658" t="s">
        <v>6287</v>
      </c>
    </row>
    <row r="1659" spans="1:3" x14ac:dyDescent="0.25">
      <c r="A1659" t="s">
        <v>6288</v>
      </c>
      <c r="B1659" t="s">
        <v>6289</v>
      </c>
      <c r="C1659" t="s">
        <v>6290</v>
      </c>
    </row>
    <row r="1660" spans="1:3" x14ac:dyDescent="0.25">
      <c r="A1660" t="s">
        <v>6291</v>
      </c>
      <c r="B1660" t="s">
        <v>6292</v>
      </c>
      <c r="C1660" t="s">
        <v>6293</v>
      </c>
    </row>
    <row r="1661" spans="1:3" x14ac:dyDescent="0.25">
      <c r="A1661" t="s">
        <v>6294</v>
      </c>
      <c r="B1661" t="s">
        <v>6295</v>
      </c>
      <c r="C1661" t="s">
        <v>6296</v>
      </c>
    </row>
    <row r="1662" spans="1:3" x14ac:dyDescent="0.25">
      <c r="A1662" t="s">
        <v>6297</v>
      </c>
      <c r="B1662" t="s">
        <v>6298</v>
      </c>
      <c r="C1662" t="s">
        <v>6299</v>
      </c>
    </row>
    <row r="1663" spans="1:3" x14ac:dyDescent="0.25">
      <c r="A1663" t="s">
        <v>6300</v>
      </c>
      <c r="B1663" t="s">
        <v>6301</v>
      </c>
      <c r="C1663" t="s">
        <v>6302</v>
      </c>
    </row>
    <row r="1664" spans="1:3" x14ac:dyDescent="0.25">
      <c r="A1664" t="s">
        <v>6303</v>
      </c>
      <c r="B1664" t="s">
        <v>6304</v>
      </c>
      <c r="C1664" t="s">
        <v>6305</v>
      </c>
    </row>
    <row r="1665" spans="1:3" x14ac:dyDescent="0.25">
      <c r="A1665" t="s">
        <v>6306</v>
      </c>
      <c r="B1665" t="s">
        <v>6307</v>
      </c>
      <c r="C1665" t="s">
        <v>6308</v>
      </c>
    </row>
    <row r="1666" spans="1:3" x14ac:dyDescent="0.25">
      <c r="A1666" t="s">
        <v>6309</v>
      </c>
      <c r="B1666" t="s">
        <v>6310</v>
      </c>
      <c r="C1666" t="s">
        <v>6311</v>
      </c>
    </row>
    <row r="1667" spans="1:3" x14ac:dyDescent="0.25">
      <c r="A1667" t="s">
        <v>6312</v>
      </c>
      <c r="B1667" t="s">
        <v>6313</v>
      </c>
      <c r="C1667" t="s">
        <v>6314</v>
      </c>
    </row>
    <row r="1668" spans="1:3" x14ac:dyDescent="0.25">
      <c r="A1668" t="s">
        <v>6315</v>
      </c>
      <c r="B1668" t="s">
        <v>6316</v>
      </c>
      <c r="C1668" t="s">
        <v>6317</v>
      </c>
    </row>
    <row r="1669" spans="1:3" x14ac:dyDescent="0.25">
      <c r="A1669" t="s">
        <v>6318</v>
      </c>
      <c r="B1669" t="s">
        <v>6319</v>
      </c>
      <c r="C1669" t="s">
        <v>6320</v>
      </c>
    </row>
    <row r="1670" spans="1:3" x14ac:dyDescent="0.25">
      <c r="A1670" t="s">
        <v>6321</v>
      </c>
      <c r="B1670" t="s">
        <v>6322</v>
      </c>
      <c r="C1670" t="s">
        <v>6323</v>
      </c>
    </row>
    <row r="1671" spans="1:3" x14ac:dyDescent="0.25">
      <c r="A1671" t="s">
        <v>6324</v>
      </c>
      <c r="B1671" t="s">
        <v>6325</v>
      </c>
      <c r="C1671" t="s">
        <v>6326</v>
      </c>
    </row>
    <row r="1672" spans="1:3" x14ac:dyDescent="0.25">
      <c r="A1672" t="s">
        <v>6327</v>
      </c>
      <c r="B1672" t="s">
        <v>6328</v>
      </c>
      <c r="C1672" t="s">
        <v>6329</v>
      </c>
    </row>
    <row r="1673" spans="1:3" x14ac:dyDescent="0.25">
      <c r="A1673" t="s">
        <v>6330</v>
      </c>
      <c r="B1673" t="s">
        <v>6331</v>
      </c>
      <c r="C1673" t="s">
        <v>6332</v>
      </c>
    </row>
    <row r="1674" spans="1:3" x14ac:dyDescent="0.25">
      <c r="A1674" t="s">
        <v>6333</v>
      </c>
      <c r="B1674" t="s">
        <v>6334</v>
      </c>
      <c r="C1674" t="s">
        <v>6335</v>
      </c>
    </row>
    <row r="1675" spans="1:3" x14ac:dyDescent="0.25">
      <c r="A1675" t="s">
        <v>6336</v>
      </c>
      <c r="B1675" t="s">
        <v>6337</v>
      </c>
      <c r="C1675" t="s">
        <v>6338</v>
      </c>
    </row>
    <row r="1676" spans="1:3" x14ac:dyDescent="0.25">
      <c r="A1676" t="s">
        <v>6339</v>
      </c>
      <c r="B1676" t="s">
        <v>6340</v>
      </c>
      <c r="C1676" t="s">
        <v>6341</v>
      </c>
    </row>
    <row r="1677" spans="1:3" x14ac:dyDescent="0.25">
      <c r="A1677" t="s">
        <v>6342</v>
      </c>
      <c r="B1677" t="s">
        <v>6343</v>
      </c>
      <c r="C1677" t="s">
        <v>6344</v>
      </c>
    </row>
    <row r="1678" spans="1:3" x14ac:dyDescent="0.25">
      <c r="A1678" t="s">
        <v>6345</v>
      </c>
      <c r="B1678" t="s">
        <v>6346</v>
      </c>
      <c r="C1678" t="s">
        <v>6347</v>
      </c>
    </row>
    <row r="1679" spans="1:3" x14ac:dyDescent="0.25">
      <c r="A1679" t="s">
        <v>6348</v>
      </c>
      <c r="B1679" t="s">
        <v>6349</v>
      </c>
      <c r="C1679" t="s">
        <v>6350</v>
      </c>
    </row>
    <row r="1680" spans="1:3" x14ac:dyDescent="0.25">
      <c r="A1680" t="s">
        <v>6351</v>
      </c>
      <c r="B1680" t="s">
        <v>6352</v>
      </c>
      <c r="C1680" t="s">
        <v>6353</v>
      </c>
    </row>
    <row r="1681" spans="1:3" x14ac:dyDescent="0.25">
      <c r="A1681" t="s">
        <v>6354</v>
      </c>
      <c r="B1681" t="s">
        <v>6355</v>
      </c>
      <c r="C1681" t="s">
        <v>6356</v>
      </c>
    </row>
    <row r="1682" spans="1:3" x14ac:dyDescent="0.25">
      <c r="A1682" t="s">
        <v>6357</v>
      </c>
      <c r="B1682" t="s">
        <v>6358</v>
      </c>
      <c r="C1682" t="s">
        <v>6359</v>
      </c>
    </row>
    <row r="1683" spans="1:3" x14ac:dyDescent="0.25">
      <c r="A1683" t="s">
        <v>6360</v>
      </c>
      <c r="B1683" t="s">
        <v>6361</v>
      </c>
      <c r="C1683" t="s">
        <v>6362</v>
      </c>
    </row>
    <row r="1684" spans="1:3" x14ac:dyDescent="0.25">
      <c r="A1684" t="s">
        <v>6363</v>
      </c>
      <c r="B1684" t="s">
        <v>6364</v>
      </c>
      <c r="C1684" t="s">
        <v>6365</v>
      </c>
    </row>
    <row r="1685" spans="1:3" x14ac:dyDescent="0.25">
      <c r="A1685" t="s">
        <v>6366</v>
      </c>
      <c r="B1685" t="s">
        <v>6367</v>
      </c>
      <c r="C1685" t="s">
        <v>6368</v>
      </c>
    </row>
    <row r="1686" spans="1:3" x14ac:dyDescent="0.25">
      <c r="A1686" t="s">
        <v>6369</v>
      </c>
      <c r="B1686" t="s">
        <v>6370</v>
      </c>
      <c r="C1686" t="s">
        <v>6371</v>
      </c>
    </row>
    <row r="1687" spans="1:3" x14ac:dyDescent="0.25">
      <c r="A1687" t="s">
        <v>6372</v>
      </c>
      <c r="B1687" t="s">
        <v>6373</v>
      </c>
      <c r="C1687" t="s">
        <v>6374</v>
      </c>
    </row>
    <row r="1688" spans="1:3" x14ac:dyDescent="0.25">
      <c r="A1688" t="s">
        <v>6375</v>
      </c>
      <c r="B1688" t="s">
        <v>6376</v>
      </c>
      <c r="C1688" t="s">
        <v>6377</v>
      </c>
    </row>
    <row r="1689" spans="1:3" x14ac:dyDescent="0.25">
      <c r="A1689" t="s">
        <v>6378</v>
      </c>
      <c r="B1689" t="s">
        <v>6379</v>
      </c>
      <c r="C1689" t="s">
        <v>6380</v>
      </c>
    </row>
    <row r="1690" spans="1:3" x14ac:dyDescent="0.25">
      <c r="A1690" t="s">
        <v>6381</v>
      </c>
      <c r="B1690" t="s">
        <v>6382</v>
      </c>
      <c r="C1690" t="s">
        <v>6383</v>
      </c>
    </row>
    <row r="1691" spans="1:3" x14ac:dyDescent="0.25">
      <c r="A1691" t="s">
        <v>6384</v>
      </c>
      <c r="B1691" t="s">
        <v>6385</v>
      </c>
      <c r="C1691" t="s">
        <v>6386</v>
      </c>
    </row>
    <row r="1692" spans="1:3" x14ac:dyDescent="0.25">
      <c r="A1692" t="s">
        <v>6387</v>
      </c>
      <c r="B1692" t="s">
        <v>6388</v>
      </c>
      <c r="C1692" t="s">
        <v>6389</v>
      </c>
    </row>
    <row r="1693" spans="1:3" x14ac:dyDescent="0.25">
      <c r="A1693" t="s">
        <v>6390</v>
      </c>
      <c r="B1693" t="s">
        <v>6391</v>
      </c>
      <c r="C1693" t="s">
        <v>6392</v>
      </c>
    </row>
    <row r="1694" spans="1:3" x14ac:dyDescent="0.25">
      <c r="A1694" t="s">
        <v>6393</v>
      </c>
      <c r="B1694" t="s">
        <v>6394</v>
      </c>
      <c r="C1694" t="s">
        <v>6395</v>
      </c>
    </row>
    <row r="1695" spans="1:3" x14ac:dyDescent="0.25">
      <c r="A1695" t="s">
        <v>6396</v>
      </c>
      <c r="B1695" t="s">
        <v>6397</v>
      </c>
      <c r="C1695" t="s">
        <v>6398</v>
      </c>
    </row>
    <row r="1696" spans="1:3" x14ac:dyDescent="0.25">
      <c r="A1696" t="s">
        <v>6399</v>
      </c>
      <c r="B1696" t="s">
        <v>6400</v>
      </c>
      <c r="C1696" t="s">
        <v>6401</v>
      </c>
    </row>
    <row r="1697" spans="1:3" x14ac:dyDescent="0.25">
      <c r="A1697" t="s">
        <v>6402</v>
      </c>
      <c r="B1697" t="s">
        <v>6403</v>
      </c>
      <c r="C1697" t="s">
        <v>6404</v>
      </c>
    </row>
    <row r="1698" spans="1:3" x14ac:dyDescent="0.25">
      <c r="A1698" t="s">
        <v>6405</v>
      </c>
      <c r="B1698" t="s">
        <v>6406</v>
      </c>
      <c r="C1698" t="s">
        <v>6407</v>
      </c>
    </row>
    <row r="1699" spans="1:3" x14ac:dyDescent="0.25">
      <c r="A1699" t="s">
        <v>6408</v>
      </c>
      <c r="B1699" t="s">
        <v>6409</v>
      </c>
      <c r="C1699" t="s">
        <v>6410</v>
      </c>
    </row>
    <row r="1700" spans="1:3" x14ac:dyDescent="0.25">
      <c r="A1700" t="s">
        <v>6411</v>
      </c>
      <c r="B1700" t="s">
        <v>6412</v>
      </c>
      <c r="C1700" t="s">
        <v>6413</v>
      </c>
    </row>
    <row r="1701" spans="1:3" x14ac:dyDescent="0.25">
      <c r="A1701" t="s">
        <v>6414</v>
      </c>
      <c r="B1701" t="s">
        <v>6415</v>
      </c>
      <c r="C1701" t="s">
        <v>6416</v>
      </c>
    </row>
    <row r="1702" spans="1:3" x14ac:dyDescent="0.25">
      <c r="A1702" t="s">
        <v>6417</v>
      </c>
      <c r="B1702" t="s">
        <v>6418</v>
      </c>
      <c r="C1702" t="s">
        <v>6419</v>
      </c>
    </row>
    <row r="1703" spans="1:3" x14ac:dyDescent="0.25">
      <c r="A1703" t="s">
        <v>6420</v>
      </c>
      <c r="B1703" t="s">
        <v>6421</v>
      </c>
      <c r="C1703" t="s">
        <v>6422</v>
      </c>
    </row>
    <row r="1704" spans="1:3" x14ac:dyDescent="0.25">
      <c r="A1704" t="s">
        <v>6423</v>
      </c>
      <c r="B1704" t="s">
        <v>6424</v>
      </c>
      <c r="C1704" t="s">
        <v>6425</v>
      </c>
    </row>
    <row r="1705" spans="1:3" x14ac:dyDescent="0.25">
      <c r="A1705" t="s">
        <v>6426</v>
      </c>
      <c r="B1705" t="s">
        <v>6427</v>
      </c>
      <c r="C1705" t="s">
        <v>6428</v>
      </c>
    </row>
    <row r="1706" spans="1:3" x14ac:dyDescent="0.25">
      <c r="A1706" t="s">
        <v>6429</v>
      </c>
      <c r="B1706" t="s">
        <v>6430</v>
      </c>
      <c r="C1706" t="s">
        <v>6431</v>
      </c>
    </row>
    <row r="1707" spans="1:3" x14ac:dyDescent="0.25">
      <c r="A1707" t="s">
        <v>6432</v>
      </c>
      <c r="B1707" t="s">
        <v>6433</v>
      </c>
      <c r="C1707" t="s">
        <v>6434</v>
      </c>
    </row>
    <row r="1708" spans="1:3" x14ac:dyDescent="0.25">
      <c r="A1708" t="s">
        <v>6435</v>
      </c>
      <c r="B1708" t="s">
        <v>6436</v>
      </c>
      <c r="C1708" t="s">
        <v>6437</v>
      </c>
    </row>
    <row r="1709" spans="1:3" x14ac:dyDescent="0.25">
      <c r="A1709" t="s">
        <v>6438</v>
      </c>
      <c r="B1709" t="s">
        <v>6439</v>
      </c>
      <c r="C1709" t="s">
        <v>6440</v>
      </c>
    </row>
    <row r="1710" spans="1:3" x14ac:dyDescent="0.25">
      <c r="A1710" t="s">
        <v>6441</v>
      </c>
      <c r="B1710" t="s">
        <v>6442</v>
      </c>
      <c r="C1710" t="s">
        <v>6443</v>
      </c>
    </row>
    <row r="1711" spans="1:3" x14ac:dyDescent="0.25">
      <c r="A1711" t="s">
        <v>6444</v>
      </c>
      <c r="B1711" t="s">
        <v>6445</v>
      </c>
      <c r="C1711" t="s">
        <v>6446</v>
      </c>
    </row>
    <row r="1712" spans="1:3" x14ac:dyDescent="0.25">
      <c r="A1712" t="s">
        <v>6447</v>
      </c>
      <c r="B1712" t="s">
        <v>6448</v>
      </c>
      <c r="C1712" t="s">
        <v>6449</v>
      </c>
    </row>
    <row r="1713" spans="1:3" x14ac:dyDescent="0.25">
      <c r="A1713" t="s">
        <v>6450</v>
      </c>
      <c r="B1713" t="s">
        <v>6451</v>
      </c>
      <c r="C1713" t="s">
        <v>6452</v>
      </c>
    </row>
    <row r="1714" spans="1:3" x14ac:dyDescent="0.25">
      <c r="A1714" t="s">
        <v>6453</v>
      </c>
      <c r="B1714" t="s">
        <v>6454</v>
      </c>
      <c r="C1714" t="s">
        <v>6455</v>
      </c>
    </row>
    <row r="1715" spans="1:3" x14ac:dyDescent="0.25">
      <c r="A1715" t="s">
        <v>6456</v>
      </c>
      <c r="B1715" t="s">
        <v>6457</v>
      </c>
      <c r="C1715" t="s">
        <v>6458</v>
      </c>
    </row>
    <row r="1716" spans="1:3" x14ac:dyDescent="0.25">
      <c r="A1716" t="s">
        <v>6459</v>
      </c>
      <c r="B1716" t="s">
        <v>6460</v>
      </c>
      <c r="C1716" t="s">
        <v>6461</v>
      </c>
    </row>
    <row r="1717" spans="1:3" x14ac:dyDescent="0.25">
      <c r="A1717" t="s">
        <v>6462</v>
      </c>
      <c r="B1717" t="s">
        <v>6463</v>
      </c>
      <c r="C1717" t="s">
        <v>6464</v>
      </c>
    </row>
    <row r="1718" spans="1:3" x14ac:dyDescent="0.25">
      <c r="A1718" t="s">
        <v>6465</v>
      </c>
      <c r="B1718" t="s">
        <v>6466</v>
      </c>
      <c r="C1718" t="s">
        <v>6467</v>
      </c>
    </row>
    <row r="1719" spans="1:3" x14ac:dyDescent="0.25">
      <c r="A1719" t="s">
        <v>6468</v>
      </c>
      <c r="B1719" t="s">
        <v>6469</v>
      </c>
      <c r="C1719" t="s">
        <v>6470</v>
      </c>
    </row>
    <row r="1720" spans="1:3" x14ac:dyDescent="0.25">
      <c r="A1720" t="s">
        <v>6471</v>
      </c>
      <c r="B1720" t="s">
        <v>6472</v>
      </c>
      <c r="C1720" t="s">
        <v>6473</v>
      </c>
    </row>
    <row r="1721" spans="1:3" x14ac:dyDescent="0.25">
      <c r="A1721" t="s">
        <v>6474</v>
      </c>
      <c r="B1721" t="s">
        <v>6475</v>
      </c>
      <c r="C1721" t="s">
        <v>6476</v>
      </c>
    </row>
    <row r="1722" spans="1:3" x14ac:dyDescent="0.25">
      <c r="A1722" t="s">
        <v>6477</v>
      </c>
      <c r="B1722" t="s">
        <v>6478</v>
      </c>
      <c r="C1722" t="s">
        <v>6479</v>
      </c>
    </row>
    <row r="1723" spans="1:3" x14ac:dyDescent="0.25">
      <c r="A1723" t="s">
        <v>6480</v>
      </c>
      <c r="B1723" t="s">
        <v>6481</v>
      </c>
      <c r="C1723" t="s">
        <v>6482</v>
      </c>
    </row>
    <row r="1724" spans="1:3" x14ac:dyDescent="0.25">
      <c r="A1724" t="s">
        <v>6483</v>
      </c>
      <c r="B1724" t="s">
        <v>6484</v>
      </c>
      <c r="C1724" t="s">
        <v>6485</v>
      </c>
    </row>
    <row r="1725" spans="1:3" x14ac:dyDescent="0.25">
      <c r="A1725" t="s">
        <v>6486</v>
      </c>
      <c r="B1725" t="s">
        <v>6487</v>
      </c>
      <c r="C1725" t="s">
        <v>6488</v>
      </c>
    </row>
    <row r="1726" spans="1:3" x14ac:dyDescent="0.25">
      <c r="A1726" t="s">
        <v>6489</v>
      </c>
      <c r="B1726" t="s">
        <v>6490</v>
      </c>
      <c r="C1726" t="s">
        <v>6491</v>
      </c>
    </row>
    <row r="1727" spans="1:3" x14ac:dyDescent="0.25">
      <c r="A1727" t="s">
        <v>6492</v>
      </c>
      <c r="B1727" t="s">
        <v>6493</v>
      </c>
      <c r="C1727" t="s">
        <v>6494</v>
      </c>
    </row>
    <row r="1728" spans="1:3" x14ac:dyDescent="0.25">
      <c r="A1728" t="s">
        <v>6495</v>
      </c>
      <c r="B1728" t="s">
        <v>6496</v>
      </c>
      <c r="C1728" t="s">
        <v>6497</v>
      </c>
    </row>
    <row r="1729" spans="1:3" x14ac:dyDescent="0.25">
      <c r="A1729" t="s">
        <v>6498</v>
      </c>
      <c r="B1729" t="s">
        <v>6499</v>
      </c>
      <c r="C1729" t="s">
        <v>6500</v>
      </c>
    </row>
    <row r="1730" spans="1:3" x14ac:dyDescent="0.25">
      <c r="A1730" t="s">
        <v>6501</v>
      </c>
      <c r="B1730" t="s">
        <v>6502</v>
      </c>
      <c r="C1730" t="s">
        <v>6503</v>
      </c>
    </row>
    <row r="1731" spans="1:3" x14ac:dyDescent="0.25">
      <c r="A1731" t="s">
        <v>6504</v>
      </c>
      <c r="B1731" t="s">
        <v>6505</v>
      </c>
      <c r="C1731" t="s">
        <v>6506</v>
      </c>
    </row>
    <row r="1732" spans="1:3" x14ac:dyDescent="0.25">
      <c r="A1732" t="s">
        <v>6507</v>
      </c>
      <c r="B1732" t="s">
        <v>6508</v>
      </c>
      <c r="C1732" t="s">
        <v>6509</v>
      </c>
    </row>
    <row r="1733" spans="1:3" x14ac:dyDescent="0.25">
      <c r="A1733" t="s">
        <v>6510</v>
      </c>
      <c r="B1733" t="s">
        <v>6511</v>
      </c>
      <c r="C1733" t="s">
        <v>6512</v>
      </c>
    </row>
    <row r="1734" spans="1:3" x14ac:dyDescent="0.25">
      <c r="A1734" t="s">
        <v>6513</v>
      </c>
      <c r="B1734" t="s">
        <v>6514</v>
      </c>
      <c r="C1734" t="s">
        <v>6515</v>
      </c>
    </row>
    <row r="1735" spans="1:3" x14ac:dyDescent="0.25">
      <c r="A1735" t="s">
        <v>6516</v>
      </c>
      <c r="B1735" t="s">
        <v>6517</v>
      </c>
      <c r="C1735" t="s">
        <v>6518</v>
      </c>
    </row>
    <row r="1736" spans="1:3" x14ac:dyDescent="0.25">
      <c r="A1736" t="s">
        <v>6519</v>
      </c>
      <c r="B1736" t="s">
        <v>6520</v>
      </c>
      <c r="C1736" t="s">
        <v>6521</v>
      </c>
    </row>
    <row r="1737" spans="1:3" x14ac:dyDescent="0.25">
      <c r="A1737" t="s">
        <v>6522</v>
      </c>
      <c r="B1737" t="s">
        <v>6523</v>
      </c>
      <c r="C1737" t="s">
        <v>6524</v>
      </c>
    </row>
    <row r="1738" spans="1:3" x14ac:dyDescent="0.25">
      <c r="A1738" t="s">
        <v>6525</v>
      </c>
      <c r="B1738" t="s">
        <v>6526</v>
      </c>
      <c r="C1738" t="s">
        <v>6527</v>
      </c>
    </row>
    <row r="1739" spans="1:3" x14ac:dyDescent="0.25">
      <c r="A1739" t="s">
        <v>6528</v>
      </c>
      <c r="B1739" t="s">
        <v>6529</v>
      </c>
      <c r="C1739" t="s">
        <v>6530</v>
      </c>
    </row>
    <row r="1740" spans="1:3" x14ac:dyDescent="0.25">
      <c r="A1740" t="s">
        <v>6531</v>
      </c>
      <c r="B1740" t="s">
        <v>6532</v>
      </c>
      <c r="C1740" t="s">
        <v>6533</v>
      </c>
    </row>
    <row r="1741" spans="1:3" x14ac:dyDescent="0.25">
      <c r="A1741" t="s">
        <v>6534</v>
      </c>
      <c r="B1741" t="s">
        <v>6535</v>
      </c>
      <c r="C1741" t="s">
        <v>6536</v>
      </c>
    </row>
    <row r="1742" spans="1:3" x14ac:dyDescent="0.25">
      <c r="A1742" t="s">
        <v>6537</v>
      </c>
      <c r="B1742" t="s">
        <v>6538</v>
      </c>
      <c r="C1742" t="s">
        <v>6539</v>
      </c>
    </row>
    <row r="1743" spans="1:3" x14ac:dyDescent="0.25">
      <c r="A1743" t="s">
        <v>6540</v>
      </c>
      <c r="B1743" t="s">
        <v>6541</v>
      </c>
      <c r="C1743" t="s">
        <v>6542</v>
      </c>
    </row>
    <row r="1744" spans="1:3" x14ac:dyDescent="0.25">
      <c r="A1744" t="s">
        <v>6543</v>
      </c>
      <c r="B1744" t="s">
        <v>6544</v>
      </c>
      <c r="C1744" t="s">
        <v>6545</v>
      </c>
    </row>
    <row r="1745" spans="1:3" x14ac:dyDescent="0.25">
      <c r="A1745" t="s">
        <v>6546</v>
      </c>
      <c r="B1745" t="s">
        <v>6547</v>
      </c>
      <c r="C1745" t="s">
        <v>6548</v>
      </c>
    </row>
    <row r="1746" spans="1:3" x14ac:dyDescent="0.25">
      <c r="A1746" t="s">
        <v>6549</v>
      </c>
      <c r="B1746" t="s">
        <v>6550</v>
      </c>
      <c r="C1746" t="s">
        <v>6551</v>
      </c>
    </row>
    <row r="1747" spans="1:3" x14ac:dyDescent="0.25">
      <c r="A1747" t="s">
        <v>6552</v>
      </c>
      <c r="B1747" t="s">
        <v>6553</v>
      </c>
      <c r="C1747" t="s">
        <v>6554</v>
      </c>
    </row>
    <row r="1748" spans="1:3" x14ac:dyDescent="0.25">
      <c r="A1748" t="s">
        <v>6555</v>
      </c>
      <c r="B1748" t="s">
        <v>6556</v>
      </c>
      <c r="C1748" t="s">
        <v>6557</v>
      </c>
    </row>
    <row r="1749" spans="1:3" x14ac:dyDescent="0.25">
      <c r="A1749" t="s">
        <v>6558</v>
      </c>
      <c r="B1749" t="s">
        <v>6559</v>
      </c>
      <c r="C1749" t="s">
        <v>6560</v>
      </c>
    </row>
    <row r="1750" spans="1:3" x14ac:dyDescent="0.25">
      <c r="A1750" t="s">
        <v>6561</v>
      </c>
      <c r="B1750" t="s">
        <v>6562</v>
      </c>
      <c r="C1750" t="s">
        <v>6563</v>
      </c>
    </row>
    <row r="1751" spans="1:3" x14ac:dyDescent="0.25">
      <c r="A1751" t="s">
        <v>6564</v>
      </c>
      <c r="B1751" t="s">
        <v>6565</v>
      </c>
      <c r="C1751" t="s">
        <v>6566</v>
      </c>
    </row>
    <row r="1752" spans="1:3" x14ac:dyDescent="0.25">
      <c r="A1752" t="s">
        <v>6567</v>
      </c>
      <c r="B1752" t="s">
        <v>6568</v>
      </c>
      <c r="C1752" t="s">
        <v>6569</v>
      </c>
    </row>
    <row r="1753" spans="1:3" x14ac:dyDescent="0.25">
      <c r="A1753" t="s">
        <v>6570</v>
      </c>
      <c r="B1753" t="s">
        <v>6571</v>
      </c>
      <c r="C1753" t="s">
        <v>6572</v>
      </c>
    </row>
    <row r="1754" spans="1:3" x14ac:dyDescent="0.25">
      <c r="A1754" t="s">
        <v>6573</v>
      </c>
      <c r="B1754" t="s">
        <v>6574</v>
      </c>
      <c r="C1754" t="s">
        <v>6575</v>
      </c>
    </row>
    <row r="1755" spans="1:3" x14ac:dyDescent="0.25">
      <c r="A1755" t="s">
        <v>6576</v>
      </c>
      <c r="B1755" t="s">
        <v>6577</v>
      </c>
      <c r="C1755" t="s">
        <v>6578</v>
      </c>
    </row>
    <row r="1756" spans="1:3" x14ac:dyDescent="0.25">
      <c r="A1756" t="s">
        <v>6579</v>
      </c>
      <c r="B1756" t="s">
        <v>6580</v>
      </c>
      <c r="C1756" t="s">
        <v>6581</v>
      </c>
    </row>
    <row r="1757" spans="1:3" x14ac:dyDescent="0.25">
      <c r="A1757" t="s">
        <v>6582</v>
      </c>
      <c r="B1757" t="s">
        <v>6583</v>
      </c>
      <c r="C1757" t="s">
        <v>6584</v>
      </c>
    </row>
    <row r="1758" spans="1:3" x14ac:dyDescent="0.25">
      <c r="A1758" t="s">
        <v>6585</v>
      </c>
      <c r="B1758" t="s">
        <v>1956</v>
      </c>
      <c r="C1758" t="s">
        <v>6586</v>
      </c>
    </row>
    <row r="1759" spans="1:3" x14ac:dyDescent="0.25">
      <c r="A1759" t="s">
        <v>6587</v>
      </c>
      <c r="B1759" t="s">
        <v>6588</v>
      </c>
      <c r="C1759" t="s">
        <v>6589</v>
      </c>
    </row>
    <row r="1760" spans="1:3" x14ac:dyDescent="0.25">
      <c r="A1760" t="s">
        <v>6590</v>
      </c>
      <c r="B1760" t="s">
        <v>6591</v>
      </c>
      <c r="C1760" t="s">
        <v>6592</v>
      </c>
    </row>
    <row r="1761" spans="1:3" x14ac:dyDescent="0.25">
      <c r="A1761" t="s">
        <v>6593</v>
      </c>
      <c r="B1761" t="s">
        <v>6594</v>
      </c>
      <c r="C1761" t="s">
        <v>6595</v>
      </c>
    </row>
    <row r="1762" spans="1:3" x14ac:dyDescent="0.25">
      <c r="A1762" t="s">
        <v>6596</v>
      </c>
      <c r="B1762" t="s">
        <v>6597</v>
      </c>
      <c r="C1762" t="s">
        <v>6598</v>
      </c>
    </row>
    <row r="1763" spans="1:3" x14ac:dyDescent="0.25">
      <c r="A1763" t="s">
        <v>6599</v>
      </c>
      <c r="B1763" t="s">
        <v>6600</v>
      </c>
      <c r="C1763" t="s">
        <v>6601</v>
      </c>
    </row>
    <row r="1764" spans="1:3" x14ac:dyDescent="0.25">
      <c r="A1764" t="s">
        <v>6602</v>
      </c>
      <c r="B1764" t="s">
        <v>6603</v>
      </c>
      <c r="C1764" t="s">
        <v>6604</v>
      </c>
    </row>
    <row r="1765" spans="1:3" x14ac:dyDescent="0.25">
      <c r="A1765" t="s">
        <v>6605</v>
      </c>
      <c r="B1765" t="s">
        <v>6606</v>
      </c>
      <c r="C1765" t="s">
        <v>6607</v>
      </c>
    </row>
    <row r="1766" spans="1:3" x14ac:dyDescent="0.25">
      <c r="A1766" t="s">
        <v>6608</v>
      </c>
      <c r="B1766" t="s">
        <v>6609</v>
      </c>
      <c r="C1766" t="s">
        <v>6610</v>
      </c>
    </row>
    <row r="1767" spans="1:3" x14ac:dyDescent="0.25">
      <c r="A1767" t="s">
        <v>6611</v>
      </c>
      <c r="B1767" t="s">
        <v>6612</v>
      </c>
      <c r="C1767" t="s">
        <v>6613</v>
      </c>
    </row>
    <row r="1768" spans="1:3" x14ac:dyDescent="0.25">
      <c r="A1768" t="s">
        <v>6614</v>
      </c>
      <c r="B1768" t="s">
        <v>6615</v>
      </c>
      <c r="C1768" t="s">
        <v>6616</v>
      </c>
    </row>
    <row r="1769" spans="1:3" x14ac:dyDescent="0.25">
      <c r="A1769" t="s">
        <v>6617</v>
      </c>
      <c r="B1769" t="s">
        <v>6618</v>
      </c>
      <c r="C1769" t="s">
        <v>6619</v>
      </c>
    </row>
    <row r="1770" spans="1:3" x14ac:dyDescent="0.25">
      <c r="A1770" t="s">
        <v>6620</v>
      </c>
      <c r="B1770" t="s">
        <v>3326</v>
      </c>
      <c r="C1770" t="s">
        <v>6621</v>
      </c>
    </row>
    <row r="1771" spans="1:3" x14ac:dyDescent="0.25">
      <c r="A1771" t="s">
        <v>6622</v>
      </c>
      <c r="B1771" t="s">
        <v>6623</v>
      </c>
      <c r="C1771" t="s">
        <v>6624</v>
      </c>
    </row>
    <row r="1772" spans="1:3" x14ac:dyDescent="0.25">
      <c r="A1772" t="s">
        <v>6625</v>
      </c>
      <c r="B1772" t="s">
        <v>6626</v>
      </c>
      <c r="C1772" t="s">
        <v>6627</v>
      </c>
    </row>
    <row r="1773" spans="1:3" x14ac:dyDescent="0.25">
      <c r="A1773" t="s">
        <v>6628</v>
      </c>
      <c r="B1773" t="s">
        <v>6629</v>
      </c>
      <c r="C1773" t="s">
        <v>6630</v>
      </c>
    </row>
    <row r="1774" spans="1:3" x14ac:dyDescent="0.25">
      <c r="A1774" t="s">
        <v>6631</v>
      </c>
      <c r="B1774" t="s">
        <v>6632</v>
      </c>
      <c r="C1774" t="s">
        <v>6633</v>
      </c>
    </row>
    <row r="1775" spans="1:3" x14ac:dyDescent="0.25">
      <c r="A1775" t="s">
        <v>6634</v>
      </c>
      <c r="B1775" t="s">
        <v>6635</v>
      </c>
      <c r="C1775" t="s">
        <v>6636</v>
      </c>
    </row>
    <row r="1776" spans="1:3" x14ac:dyDescent="0.25">
      <c r="A1776" t="s">
        <v>6637</v>
      </c>
      <c r="B1776" t="s">
        <v>6638</v>
      </c>
      <c r="C1776" t="s">
        <v>6639</v>
      </c>
    </row>
    <row r="1777" spans="1:3" x14ac:dyDescent="0.25">
      <c r="A1777" t="s">
        <v>6640</v>
      </c>
      <c r="B1777" t="s">
        <v>6641</v>
      </c>
      <c r="C1777" t="s">
        <v>6642</v>
      </c>
    </row>
    <row r="1778" spans="1:3" x14ac:dyDescent="0.25">
      <c r="A1778" t="s">
        <v>6643</v>
      </c>
      <c r="B1778" t="s">
        <v>6644</v>
      </c>
      <c r="C1778" t="s">
        <v>6645</v>
      </c>
    </row>
    <row r="1779" spans="1:3" x14ac:dyDescent="0.25">
      <c r="A1779" t="s">
        <v>6646</v>
      </c>
      <c r="B1779" t="s">
        <v>6647</v>
      </c>
      <c r="C1779" t="s">
        <v>6648</v>
      </c>
    </row>
    <row r="1780" spans="1:3" x14ac:dyDescent="0.25">
      <c r="A1780" t="s">
        <v>6649</v>
      </c>
      <c r="B1780" t="s">
        <v>6650</v>
      </c>
      <c r="C1780" t="s">
        <v>6651</v>
      </c>
    </row>
    <row r="1781" spans="1:3" x14ac:dyDescent="0.25">
      <c r="A1781" t="s">
        <v>6652</v>
      </c>
      <c r="B1781" t="s">
        <v>6653</v>
      </c>
      <c r="C1781" t="s">
        <v>6654</v>
      </c>
    </row>
    <row r="1782" spans="1:3" x14ac:dyDescent="0.25">
      <c r="A1782" t="s">
        <v>6655</v>
      </c>
      <c r="B1782" t="s">
        <v>6656</v>
      </c>
      <c r="C1782" t="s">
        <v>6657</v>
      </c>
    </row>
    <row r="1783" spans="1:3" x14ac:dyDescent="0.25">
      <c r="A1783" t="s">
        <v>6658</v>
      </c>
      <c r="B1783" t="s">
        <v>6659</v>
      </c>
      <c r="C1783" t="s">
        <v>6660</v>
      </c>
    </row>
    <row r="1784" spans="1:3" x14ac:dyDescent="0.25">
      <c r="A1784" t="s">
        <v>6661</v>
      </c>
      <c r="B1784" t="s">
        <v>3066</v>
      </c>
      <c r="C1784" t="s">
        <v>6662</v>
      </c>
    </row>
    <row r="1785" spans="1:3" x14ac:dyDescent="0.25">
      <c r="A1785" t="s">
        <v>6663</v>
      </c>
      <c r="B1785" t="s">
        <v>6664</v>
      </c>
      <c r="C1785" t="s">
        <v>6665</v>
      </c>
    </row>
    <row r="1786" spans="1:3" x14ac:dyDescent="0.25">
      <c r="A1786" t="s">
        <v>6666</v>
      </c>
      <c r="B1786" t="s">
        <v>6667</v>
      </c>
      <c r="C1786" t="s">
        <v>6668</v>
      </c>
    </row>
    <row r="1787" spans="1:3" x14ac:dyDescent="0.25">
      <c r="A1787" t="s">
        <v>6669</v>
      </c>
      <c r="B1787" t="s">
        <v>6670</v>
      </c>
      <c r="C1787" t="s">
        <v>6671</v>
      </c>
    </row>
    <row r="1788" spans="1:3" x14ac:dyDescent="0.25">
      <c r="A1788" t="s">
        <v>6672</v>
      </c>
      <c r="B1788" t="s">
        <v>6673</v>
      </c>
      <c r="C1788" t="s">
        <v>6674</v>
      </c>
    </row>
    <row r="1789" spans="1:3" x14ac:dyDescent="0.25">
      <c r="A1789" t="s">
        <v>6675</v>
      </c>
      <c r="B1789" t="s">
        <v>6676</v>
      </c>
      <c r="C1789" t="s">
        <v>6677</v>
      </c>
    </row>
    <row r="1790" spans="1:3" x14ac:dyDescent="0.25">
      <c r="A1790" t="s">
        <v>6678</v>
      </c>
      <c r="B1790" t="s">
        <v>6679</v>
      </c>
      <c r="C1790" t="s">
        <v>6680</v>
      </c>
    </row>
    <row r="1791" spans="1:3" x14ac:dyDescent="0.25">
      <c r="A1791" t="s">
        <v>6681</v>
      </c>
      <c r="B1791" t="s">
        <v>6682</v>
      </c>
      <c r="C1791" t="s">
        <v>6683</v>
      </c>
    </row>
    <row r="1792" spans="1:3" x14ac:dyDescent="0.25">
      <c r="A1792" t="s">
        <v>6684</v>
      </c>
      <c r="B1792" t="s">
        <v>6685</v>
      </c>
      <c r="C1792" t="s">
        <v>6686</v>
      </c>
    </row>
    <row r="1793" spans="1:3" x14ac:dyDescent="0.25">
      <c r="A1793" t="s">
        <v>6687</v>
      </c>
      <c r="B1793" t="s">
        <v>6688</v>
      </c>
      <c r="C1793" t="s">
        <v>6689</v>
      </c>
    </row>
    <row r="1794" spans="1:3" x14ac:dyDescent="0.25">
      <c r="A1794" t="s">
        <v>6690</v>
      </c>
      <c r="B1794" t="s">
        <v>6691</v>
      </c>
      <c r="C1794" t="s">
        <v>6692</v>
      </c>
    </row>
    <row r="1795" spans="1:3" x14ac:dyDescent="0.25">
      <c r="A1795" t="s">
        <v>6693</v>
      </c>
      <c r="B1795" t="s">
        <v>6694</v>
      </c>
      <c r="C1795" t="s">
        <v>6695</v>
      </c>
    </row>
    <row r="1796" spans="1:3" x14ac:dyDescent="0.25">
      <c r="A1796" t="s">
        <v>6696</v>
      </c>
      <c r="B1796" t="s">
        <v>6697</v>
      </c>
      <c r="C1796" t="s">
        <v>6698</v>
      </c>
    </row>
    <row r="1797" spans="1:3" x14ac:dyDescent="0.25">
      <c r="A1797" t="s">
        <v>6699</v>
      </c>
      <c r="B1797" t="s">
        <v>6700</v>
      </c>
      <c r="C1797" t="s">
        <v>6701</v>
      </c>
    </row>
    <row r="1798" spans="1:3" x14ac:dyDescent="0.25">
      <c r="A1798" t="s">
        <v>6702</v>
      </c>
      <c r="B1798" t="s">
        <v>6703</v>
      </c>
      <c r="C1798" t="s">
        <v>6704</v>
      </c>
    </row>
    <row r="1799" spans="1:3" x14ac:dyDescent="0.25">
      <c r="A1799" t="s">
        <v>6705</v>
      </c>
      <c r="B1799" t="s">
        <v>6706</v>
      </c>
      <c r="C1799" t="s">
        <v>6707</v>
      </c>
    </row>
    <row r="1800" spans="1:3" x14ac:dyDescent="0.25">
      <c r="A1800" t="s">
        <v>6708</v>
      </c>
      <c r="B1800" t="s">
        <v>6709</v>
      </c>
      <c r="C1800" t="s">
        <v>6710</v>
      </c>
    </row>
    <row r="1801" spans="1:3" x14ac:dyDescent="0.25">
      <c r="A1801" t="s">
        <v>6711</v>
      </c>
      <c r="B1801" t="s">
        <v>6712</v>
      </c>
      <c r="C1801" t="s">
        <v>6713</v>
      </c>
    </row>
    <row r="1802" spans="1:3" x14ac:dyDescent="0.25">
      <c r="A1802" t="s">
        <v>6714</v>
      </c>
      <c r="B1802" t="s">
        <v>6715</v>
      </c>
      <c r="C1802" t="s">
        <v>6716</v>
      </c>
    </row>
    <row r="1803" spans="1:3" x14ac:dyDescent="0.25">
      <c r="A1803" t="s">
        <v>6717</v>
      </c>
      <c r="B1803" t="s">
        <v>6718</v>
      </c>
      <c r="C1803" t="s">
        <v>6719</v>
      </c>
    </row>
    <row r="1804" spans="1:3" x14ac:dyDescent="0.25">
      <c r="A1804" t="s">
        <v>6720</v>
      </c>
      <c r="B1804" t="s">
        <v>6721</v>
      </c>
      <c r="C1804" t="s">
        <v>6722</v>
      </c>
    </row>
    <row r="1805" spans="1:3" x14ac:dyDescent="0.25">
      <c r="A1805" t="s">
        <v>6723</v>
      </c>
      <c r="B1805" t="s">
        <v>6724</v>
      </c>
      <c r="C1805" t="s">
        <v>6725</v>
      </c>
    </row>
    <row r="1806" spans="1:3" x14ac:dyDescent="0.25">
      <c r="A1806" t="s">
        <v>6726</v>
      </c>
      <c r="B1806" t="s">
        <v>6727</v>
      </c>
      <c r="C1806" t="s">
        <v>6728</v>
      </c>
    </row>
    <row r="1807" spans="1:3" x14ac:dyDescent="0.25">
      <c r="A1807" t="s">
        <v>6729</v>
      </c>
      <c r="B1807" t="s">
        <v>6730</v>
      </c>
      <c r="C1807" t="s">
        <v>6731</v>
      </c>
    </row>
    <row r="1808" spans="1:3" x14ac:dyDescent="0.25">
      <c r="A1808" t="s">
        <v>6732</v>
      </c>
      <c r="B1808" t="s">
        <v>6733</v>
      </c>
      <c r="C1808" t="s">
        <v>6734</v>
      </c>
    </row>
    <row r="1809" spans="1:3" x14ac:dyDescent="0.25">
      <c r="A1809" t="s">
        <v>6735</v>
      </c>
      <c r="B1809" t="s">
        <v>4618</v>
      </c>
      <c r="C1809" t="s">
        <v>6736</v>
      </c>
    </row>
    <row r="1810" spans="1:3" x14ac:dyDescent="0.25">
      <c r="A1810" t="s">
        <v>6737</v>
      </c>
      <c r="B1810" t="s">
        <v>6738</v>
      </c>
      <c r="C1810" t="s">
        <v>6739</v>
      </c>
    </row>
    <row r="1811" spans="1:3" x14ac:dyDescent="0.25">
      <c r="A1811" t="s">
        <v>6740</v>
      </c>
      <c r="B1811" t="s">
        <v>6741</v>
      </c>
      <c r="C1811" t="s">
        <v>6742</v>
      </c>
    </row>
    <row r="1812" spans="1:3" x14ac:dyDescent="0.25">
      <c r="A1812" t="s">
        <v>6743</v>
      </c>
      <c r="B1812" t="s">
        <v>6744</v>
      </c>
      <c r="C1812" t="s">
        <v>6745</v>
      </c>
    </row>
    <row r="1813" spans="1:3" x14ac:dyDescent="0.25">
      <c r="A1813" t="s">
        <v>6746</v>
      </c>
      <c r="B1813" t="s">
        <v>6747</v>
      </c>
      <c r="C1813" t="s">
        <v>6748</v>
      </c>
    </row>
    <row r="1814" spans="1:3" x14ac:dyDescent="0.25">
      <c r="A1814" t="s">
        <v>6749</v>
      </c>
      <c r="B1814" t="s">
        <v>6750</v>
      </c>
      <c r="C1814" t="s">
        <v>6751</v>
      </c>
    </row>
    <row r="1815" spans="1:3" x14ac:dyDescent="0.25">
      <c r="A1815" t="s">
        <v>6752</v>
      </c>
      <c r="B1815" t="s">
        <v>6753</v>
      </c>
      <c r="C1815" t="s">
        <v>6754</v>
      </c>
    </row>
    <row r="1816" spans="1:3" x14ac:dyDescent="0.25">
      <c r="A1816" t="s">
        <v>6755</v>
      </c>
      <c r="B1816" t="s">
        <v>6756</v>
      </c>
      <c r="C1816" t="s">
        <v>6757</v>
      </c>
    </row>
    <row r="1817" spans="1:3" x14ac:dyDescent="0.25">
      <c r="A1817" t="s">
        <v>6758</v>
      </c>
      <c r="B1817" t="s">
        <v>6759</v>
      </c>
      <c r="C1817" t="s">
        <v>6760</v>
      </c>
    </row>
    <row r="1818" spans="1:3" x14ac:dyDescent="0.25">
      <c r="A1818" t="s">
        <v>6761</v>
      </c>
      <c r="B1818" t="s">
        <v>6762</v>
      </c>
      <c r="C1818" t="s">
        <v>6763</v>
      </c>
    </row>
    <row r="1819" spans="1:3" x14ac:dyDescent="0.25">
      <c r="A1819" t="s">
        <v>6764</v>
      </c>
      <c r="B1819" t="s">
        <v>6765</v>
      </c>
      <c r="C1819" t="s">
        <v>6766</v>
      </c>
    </row>
    <row r="1820" spans="1:3" x14ac:dyDescent="0.25">
      <c r="A1820" t="s">
        <v>6767</v>
      </c>
      <c r="B1820" t="s">
        <v>6768</v>
      </c>
      <c r="C1820" t="s">
        <v>6769</v>
      </c>
    </row>
    <row r="1821" spans="1:3" x14ac:dyDescent="0.25">
      <c r="A1821" t="s">
        <v>6770</v>
      </c>
      <c r="B1821" t="s">
        <v>6771</v>
      </c>
      <c r="C1821" t="s">
        <v>6772</v>
      </c>
    </row>
    <row r="1822" spans="1:3" x14ac:dyDescent="0.25">
      <c r="A1822" t="s">
        <v>6773</v>
      </c>
      <c r="B1822" t="s">
        <v>6774</v>
      </c>
      <c r="C1822" t="s">
        <v>6775</v>
      </c>
    </row>
    <row r="1823" spans="1:3" x14ac:dyDescent="0.25">
      <c r="A1823" t="s">
        <v>6776</v>
      </c>
      <c r="B1823" t="s">
        <v>6777</v>
      </c>
      <c r="C1823" t="s">
        <v>6778</v>
      </c>
    </row>
    <row r="1824" spans="1:3" x14ac:dyDescent="0.25">
      <c r="A1824" t="s">
        <v>6779</v>
      </c>
      <c r="B1824" t="s">
        <v>6780</v>
      </c>
      <c r="C1824" t="s">
        <v>6781</v>
      </c>
    </row>
    <row r="1825" spans="1:3" x14ac:dyDescent="0.25">
      <c r="A1825" t="s">
        <v>6782</v>
      </c>
      <c r="B1825" t="s">
        <v>6783</v>
      </c>
      <c r="C1825" t="s">
        <v>6784</v>
      </c>
    </row>
    <row r="1826" spans="1:3" x14ac:dyDescent="0.25">
      <c r="A1826" t="s">
        <v>6785</v>
      </c>
      <c r="B1826" t="s">
        <v>6786</v>
      </c>
      <c r="C1826" t="s">
        <v>6787</v>
      </c>
    </row>
    <row r="1827" spans="1:3" x14ac:dyDescent="0.25">
      <c r="A1827" t="s">
        <v>6788</v>
      </c>
      <c r="B1827" t="s">
        <v>6789</v>
      </c>
      <c r="C1827" t="s">
        <v>6790</v>
      </c>
    </row>
    <row r="1828" spans="1:3" x14ac:dyDescent="0.25">
      <c r="A1828" t="s">
        <v>6791</v>
      </c>
      <c r="B1828" t="s">
        <v>6792</v>
      </c>
      <c r="C1828" t="s">
        <v>6793</v>
      </c>
    </row>
    <row r="1829" spans="1:3" x14ac:dyDescent="0.25">
      <c r="A1829" t="s">
        <v>6794</v>
      </c>
      <c r="B1829" t="s">
        <v>6795</v>
      </c>
      <c r="C1829" t="s">
        <v>6796</v>
      </c>
    </row>
    <row r="1830" spans="1:3" x14ac:dyDescent="0.25">
      <c r="A1830" t="s">
        <v>6797</v>
      </c>
      <c r="B1830" t="s">
        <v>6798</v>
      </c>
      <c r="C1830" t="s">
        <v>6799</v>
      </c>
    </row>
    <row r="1831" spans="1:3" x14ac:dyDescent="0.25">
      <c r="A1831" t="s">
        <v>6800</v>
      </c>
      <c r="B1831" t="s">
        <v>6801</v>
      </c>
      <c r="C1831" t="s">
        <v>6802</v>
      </c>
    </row>
    <row r="1832" spans="1:3" x14ac:dyDescent="0.25">
      <c r="A1832" t="s">
        <v>6803</v>
      </c>
      <c r="B1832" t="s">
        <v>6804</v>
      </c>
      <c r="C1832" t="s">
        <v>6805</v>
      </c>
    </row>
    <row r="1833" spans="1:3" x14ac:dyDescent="0.25">
      <c r="A1833" t="s">
        <v>6806</v>
      </c>
      <c r="B1833" t="s">
        <v>6807</v>
      </c>
      <c r="C1833" t="s">
        <v>6808</v>
      </c>
    </row>
    <row r="1834" spans="1:3" x14ac:dyDescent="0.25">
      <c r="A1834" t="s">
        <v>6809</v>
      </c>
      <c r="B1834" t="s">
        <v>6810</v>
      </c>
      <c r="C1834" t="s">
        <v>6811</v>
      </c>
    </row>
    <row r="1835" spans="1:3" x14ac:dyDescent="0.25">
      <c r="A1835" t="s">
        <v>6812</v>
      </c>
      <c r="B1835" t="s">
        <v>6813</v>
      </c>
      <c r="C1835" t="s">
        <v>6814</v>
      </c>
    </row>
    <row r="1836" spans="1:3" x14ac:dyDescent="0.25">
      <c r="A1836" t="s">
        <v>6815</v>
      </c>
      <c r="B1836" t="s">
        <v>6816</v>
      </c>
      <c r="C1836" t="s">
        <v>6817</v>
      </c>
    </row>
    <row r="1837" spans="1:3" x14ac:dyDescent="0.25">
      <c r="A1837" t="s">
        <v>6818</v>
      </c>
      <c r="B1837" t="s">
        <v>6819</v>
      </c>
      <c r="C1837" t="s">
        <v>6820</v>
      </c>
    </row>
    <row r="1838" spans="1:3" x14ac:dyDescent="0.25">
      <c r="A1838" t="s">
        <v>6821</v>
      </c>
      <c r="B1838" t="s">
        <v>6822</v>
      </c>
      <c r="C1838" t="s">
        <v>6823</v>
      </c>
    </row>
    <row r="1839" spans="1:3" x14ac:dyDescent="0.25">
      <c r="A1839" t="s">
        <v>6824</v>
      </c>
      <c r="B1839" t="s">
        <v>6825</v>
      </c>
      <c r="C1839" t="s">
        <v>6826</v>
      </c>
    </row>
    <row r="1840" spans="1:3" x14ac:dyDescent="0.25">
      <c r="A1840" t="s">
        <v>6827</v>
      </c>
      <c r="B1840" t="s">
        <v>6828</v>
      </c>
      <c r="C1840" t="s">
        <v>6829</v>
      </c>
    </row>
    <row r="1841" spans="1:3" x14ac:dyDescent="0.25">
      <c r="A1841" t="s">
        <v>6830</v>
      </c>
      <c r="B1841" t="s">
        <v>6831</v>
      </c>
      <c r="C1841" t="s">
        <v>6832</v>
      </c>
    </row>
    <row r="1842" spans="1:3" x14ac:dyDescent="0.25">
      <c r="A1842" t="s">
        <v>6833</v>
      </c>
      <c r="B1842" t="s">
        <v>6834</v>
      </c>
      <c r="C1842" t="s">
        <v>6835</v>
      </c>
    </row>
    <row r="1843" spans="1:3" x14ac:dyDescent="0.25">
      <c r="A1843" t="s">
        <v>6836</v>
      </c>
      <c r="B1843" t="s">
        <v>6837</v>
      </c>
      <c r="C1843" t="s">
        <v>6838</v>
      </c>
    </row>
    <row r="1844" spans="1:3" x14ac:dyDescent="0.25">
      <c r="A1844" t="s">
        <v>6839</v>
      </c>
      <c r="B1844" t="s">
        <v>6840</v>
      </c>
      <c r="C1844" t="s">
        <v>6841</v>
      </c>
    </row>
    <row r="1845" spans="1:3" x14ac:dyDescent="0.25">
      <c r="A1845" t="s">
        <v>6842</v>
      </c>
      <c r="B1845" t="s">
        <v>6843</v>
      </c>
      <c r="C1845" t="s">
        <v>6844</v>
      </c>
    </row>
    <row r="1846" spans="1:3" x14ac:dyDescent="0.25">
      <c r="A1846" t="s">
        <v>6845</v>
      </c>
      <c r="B1846" t="s">
        <v>6846</v>
      </c>
      <c r="C1846" t="s">
        <v>6847</v>
      </c>
    </row>
    <row r="1847" spans="1:3" x14ac:dyDescent="0.25">
      <c r="A1847" t="s">
        <v>6848</v>
      </c>
      <c r="B1847" t="s">
        <v>6849</v>
      </c>
      <c r="C1847" t="s">
        <v>6850</v>
      </c>
    </row>
    <row r="1848" spans="1:3" x14ac:dyDescent="0.25">
      <c r="A1848" t="s">
        <v>6851</v>
      </c>
      <c r="B1848" t="s">
        <v>1872</v>
      </c>
      <c r="C1848" t="s">
        <v>6852</v>
      </c>
    </row>
    <row r="1849" spans="1:3" x14ac:dyDescent="0.25">
      <c r="A1849" t="s">
        <v>6853</v>
      </c>
      <c r="B1849" t="s">
        <v>6854</v>
      </c>
      <c r="C1849" t="s">
        <v>6855</v>
      </c>
    </row>
    <row r="1850" spans="1:3" x14ac:dyDescent="0.25">
      <c r="A1850" t="s">
        <v>6856</v>
      </c>
      <c r="B1850" t="s">
        <v>6857</v>
      </c>
      <c r="C1850" t="s">
        <v>6858</v>
      </c>
    </row>
    <row r="1851" spans="1:3" x14ac:dyDescent="0.25">
      <c r="A1851" t="s">
        <v>6859</v>
      </c>
      <c r="B1851" t="s">
        <v>6860</v>
      </c>
      <c r="C1851" t="s">
        <v>6861</v>
      </c>
    </row>
    <row r="1852" spans="1:3" x14ac:dyDescent="0.25">
      <c r="A1852" t="s">
        <v>6862</v>
      </c>
      <c r="B1852" t="s">
        <v>6863</v>
      </c>
      <c r="C1852" t="s">
        <v>6864</v>
      </c>
    </row>
    <row r="1853" spans="1:3" x14ac:dyDescent="0.25">
      <c r="A1853" t="s">
        <v>6865</v>
      </c>
      <c r="B1853" t="s">
        <v>6866</v>
      </c>
      <c r="C1853" t="s">
        <v>6867</v>
      </c>
    </row>
    <row r="1854" spans="1:3" x14ac:dyDescent="0.25">
      <c r="A1854" t="s">
        <v>6868</v>
      </c>
      <c r="B1854" t="s">
        <v>6869</v>
      </c>
      <c r="C1854" t="s">
        <v>6870</v>
      </c>
    </row>
    <row r="1855" spans="1:3" x14ac:dyDescent="0.25">
      <c r="A1855" t="s">
        <v>6871</v>
      </c>
      <c r="B1855" t="s">
        <v>6872</v>
      </c>
      <c r="C1855" t="s">
        <v>6873</v>
      </c>
    </row>
    <row r="1856" spans="1:3" x14ac:dyDescent="0.25">
      <c r="A1856" t="s">
        <v>6874</v>
      </c>
      <c r="B1856" t="s">
        <v>6875</v>
      </c>
      <c r="C1856" t="s">
        <v>6876</v>
      </c>
    </row>
    <row r="1857" spans="1:3" x14ac:dyDescent="0.25">
      <c r="A1857" t="s">
        <v>6877</v>
      </c>
      <c r="B1857" t="s">
        <v>6878</v>
      </c>
      <c r="C1857" t="s">
        <v>6879</v>
      </c>
    </row>
    <row r="1858" spans="1:3" x14ac:dyDescent="0.25">
      <c r="A1858" t="s">
        <v>6880</v>
      </c>
      <c r="B1858" t="s">
        <v>6881</v>
      </c>
      <c r="C1858" t="s">
        <v>6882</v>
      </c>
    </row>
    <row r="1859" spans="1:3" x14ac:dyDescent="0.25">
      <c r="A1859" t="s">
        <v>6883</v>
      </c>
      <c r="B1859" t="s">
        <v>6884</v>
      </c>
      <c r="C1859" t="s">
        <v>6885</v>
      </c>
    </row>
    <row r="1860" spans="1:3" x14ac:dyDescent="0.25">
      <c r="A1860" t="s">
        <v>6886</v>
      </c>
      <c r="B1860" t="s">
        <v>6887</v>
      </c>
      <c r="C1860" t="s">
        <v>6888</v>
      </c>
    </row>
    <row r="1861" spans="1:3" x14ac:dyDescent="0.25">
      <c r="A1861" t="s">
        <v>6889</v>
      </c>
      <c r="B1861" t="s">
        <v>6890</v>
      </c>
      <c r="C1861" t="s">
        <v>6891</v>
      </c>
    </row>
    <row r="1862" spans="1:3" x14ac:dyDescent="0.25">
      <c r="A1862" t="s">
        <v>6892</v>
      </c>
      <c r="B1862" t="s">
        <v>6893</v>
      </c>
      <c r="C1862" t="s">
        <v>6894</v>
      </c>
    </row>
    <row r="1863" spans="1:3" x14ac:dyDescent="0.25">
      <c r="A1863" t="s">
        <v>6895</v>
      </c>
      <c r="B1863" t="s">
        <v>6896</v>
      </c>
      <c r="C1863" t="s">
        <v>6897</v>
      </c>
    </row>
    <row r="1864" spans="1:3" x14ac:dyDescent="0.25">
      <c r="A1864" t="s">
        <v>6898</v>
      </c>
      <c r="B1864" t="s">
        <v>6899</v>
      </c>
      <c r="C1864" t="s">
        <v>6900</v>
      </c>
    </row>
    <row r="1865" spans="1:3" x14ac:dyDescent="0.25">
      <c r="A1865" t="s">
        <v>6901</v>
      </c>
      <c r="B1865" t="s">
        <v>6902</v>
      </c>
      <c r="C1865" t="s">
        <v>6903</v>
      </c>
    </row>
    <row r="1866" spans="1:3" x14ac:dyDescent="0.25">
      <c r="A1866" t="s">
        <v>6904</v>
      </c>
      <c r="B1866" t="s">
        <v>6905</v>
      </c>
      <c r="C1866" t="s">
        <v>6906</v>
      </c>
    </row>
    <row r="1867" spans="1:3" x14ac:dyDescent="0.25">
      <c r="A1867" t="s">
        <v>6907</v>
      </c>
      <c r="B1867" t="s">
        <v>6908</v>
      </c>
      <c r="C1867" t="s">
        <v>6909</v>
      </c>
    </row>
    <row r="1868" spans="1:3" x14ac:dyDescent="0.25">
      <c r="A1868" t="s">
        <v>6910</v>
      </c>
      <c r="B1868" t="s">
        <v>6911</v>
      </c>
      <c r="C1868" t="s">
        <v>6912</v>
      </c>
    </row>
    <row r="1869" spans="1:3" x14ac:dyDescent="0.25">
      <c r="A1869" t="s">
        <v>6913</v>
      </c>
      <c r="B1869" t="s">
        <v>6914</v>
      </c>
      <c r="C1869" t="s">
        <v>6915</v>
      </c>
    </row>
    <row r="1870" spans="1:3" x14ac:dyDescent="0.25">
      <c r="A1870" t="s">
        <v>6916</v>
      </c>
      <c r="B1870" t="s">
        <v>6917</v>
      </c>
      <c r="C1870" t="s">
        <v>6918</v>
      </c>
    </row>
    <row r="1871" spans="1:3" x14ac:dyDescent="0.25">
      <c r="A1871" t="s">
        <v>6919</v>
      </c>
      <c r="B1871" t="s">
        <v>6920</v>
      </c>
      <c r="C1871" t="s">
        <v>6921</v>
      </c>
    </row>
    <row r="1872" spans="1:3" x14ac:dyDescent="0.25">
      <c r="A1872" t="s">
        <v>6922</v>
      </c>
      <c r="B1872" t="s">
        <v>6923</v>
      </c>
      <c r="C1872" t="s">
        <v>6924</v>
      </c>
    </row>
    <row r="1873" spans="1:3" x14ac:dyDescent="0.25">
      <c r="A1873" t="s">
        <v>6925</v>
      </c>
      <c r="B1873" t="s">
        <v>6926</v>
      </c>
      <c r="C1873" t="s">
        <v>6927</v>
      </c>
    </row>
    <row r="1874" spans="1:3" x14ac:dyDescent="0.25">
      <c r="A1874" t="s">
        <v>6928</v>
      </c>
      <c r="B1874" t="s">
        <v>6929</v>
      </c>
      <c r="C1874" t="s">
        <v>6930</v>
      </c>
    </row>
    <row r="1875" spans="1:3" x14ac:dyDescent="0.25">
      <c r="A1875" t="s">
        <v>6931</v>
      </c>
      <c r="B1875" t="s">
        <v>6932</v>
      </c>
      <c r="C1875" t="s">
        <v>6933</v>
      </c>
    </row>
    <row r="1876" spans="1:3" x14ac:dyDescent="0.25">
      <c r="A1876" t="s">
        <v>6934</v>
      </c>
      <c r="B1876" t="s">
        <v>6935</v>
      </c>
      <c r="C1876" t="s">
        <v>6936</v>
      </c>
    </row>
    <row r="1877" spans="1:3" x14ac:dyDescent="0.25">
      <c r="A1877" t="s">
        <v>6937</v>
      </c>
      <c r="B1877" t="s">
        <v>6938</v>
      </c>
      <c r="C1877" t="s">
        <v>6939</v>
      </c>
    </row>
    <row r="1878" spans="1:3" x14ac:dyDescent="0.25">
      <c r="A1878" t="s">
        <v>6940</v>
      </c>
      <c r="B1878" t="s">
        <v>6941</v>
      </c>
      <c r="C1878" t="s">
        <v>6942</v>
      </c>
    </row>
    <row r="1879" spans="1:3" x14ac:dyDescent="0.25">
      <c r="A1879" t="s">
        <v>6943</v>
      </c>
      <c r="B1879" t="s">
        <v>6944</v>
      </c>
      <c r="C1879" t="s">
        <v>6945</v>
      </c>
    </row>
    <row r="1880" spans="1:3" x14ac:dyDescent="0.25">
      <c r="A1880" t="s">
        <v>6946</v>
      </c>
      <c r="B1880" t="s">
        <v>6947</v>
      </c>
      <c r="C1880" t="s">
        <v>6948</v>
      </c>
    </row>
    <row r="1881" spans="1:3" x14ac:dyDescent="0.25">
      <c r="A1881" t="s">
        <v>6949</v>
      </c>
      <c r="B1881" t="s">
        <v>6950</v>
      </c>
      <c r="C1881" t="s">
        <v>6951</v>
      </c>
    </row>
    <row r="1882" spans="1:3" x14ac:dyDescent="0.25">
      <c r="A1882" t="s">
        <v>6952</v>
      </c>
      <c r="B1882" t="s">
        <v>6953</v>
      </c>
      <c r="C1882" t="s">
        <v>6954</v>
      </c>
    </row>
    <row r="1883" spans="1:3" x14ac:dyDescent="0.25">
      <c r="A1883" t="s">
        <v>6955</v>
      </c>
      <c r="B1883" t="s">
        <v>6956</v>
      </c>
      <c r="C1883" t="s">
        <v>6957</v>
      </c>
    </row>
    <row r="1884" spans="1:3" x14ac:dyDescent="0.25">
      <c r="A1884" t="s">
        <v>6958</v>
      </c>
      <c r="B1884" t="s">
        <v>6959</v>
      </c>
      <c r="C1884" t="s">
        <v>6960</v>
      </c>
    </row>
    <row r="1885" spans="1:3" x14ac:dyDescent="0.25">
      <c r="A1885" t="s">
        <v>6961</v>
      </c>
      <c r="B1885" t="s">
        <v>6962</v>
      </c>
      <c r="C1885" t="s">
        <v>6963</v>
      </c>
    </row>
    <row r="1886" spans="1:3" x14ac:dyDescent="0.25">
      <c r="A1886" t="s">
        <v>6964</v>
      </c>
      <c r="B1886" t="s">
        <v>6965</v>
      </c>
      <c r="C1886" t="s">
        <v>6966</v>
      </c>
    </row>
    <row r="1887" spans="1:3" x14ac:dyDescent="0.25">
      <c r="A1887" t="s">
        <v>6967</v>
      </c>
      <c r="B1887" t="s">
        <v>6968</v>
      </c>
      <c r="C1887" t="s">
        <v>6969</v>
      </c>
    </row>
    <row r="1888" spans="1:3" x14ac:dyDescent="0.25">
      <c r="A1888" t="s">
        <v>6970</v>
      </c>
      <c r="B1888" t="s">
        <v>6971</v>
      </c>
      <c r="C1888" t="s">
        <v>6972</v>
      </c>
    </row>
    <row r="1889" spans="1:3" x14ac:dyDescent="0.25">
      <c r="A1889" t="s">
        <v>6973</v>
      </c>
      <c r="B1889" t="s">
        <v>6974</v>
      </c>
      <c r="C1889" t="s">
        <v>6975</v>
      </c>
    </row>
    <row r="1890" spans="1:3" x14ac:dyDescent="0.25">
      <c r="A1890" t="s">
        <v>6976</v>
      </c>
      <c r="B1890" t="s">
        <v>6977</v>
      </c>
      <c r="C1890" t="s">
        <v>6978</v>
      </c>
    </row>
    <row r="1891" spans="1:3" x14ac:dyDescent="0.25">
      <c r="A1891" t="s">
        <v>6979</v>
      </c>
      <c r="B1891" t="s">
        <v>6980</v>
      </c>
      <c r="C1891" t="s">
        <v>6981</v>
      </c>
    </row>
    <row r="1892" spans="1:3" x14ac:dyDescent="0.25">
      <c r="A1892" t="s">
        <v>6982</v>
      </c>
      <c r="B1892" t="s">
        <v>6983</v>
      </c>
      <c r="C1892" t="s">
        <v>6984</v>
      </c>
    </row>
    <row r="1893" spans="1:3" x14ac:dyDescent="0.25">
      <c r="A1893" t="s">
        <v>6985</v>
      </c>
      <c r="B1893" t="s">
        <v>6986</v>
      </c>
      <c r="C1893" t="s">
        <v>6987</v>
      </c>
    </row>
    <row r="1894" spans="1:3" x14ac:dyDescent="0.25">
      <c r="A1894" t="s">
        <v>6988</v>
      </c>
      <c r="B1894" t="s">
        <v>6989</v>
      </c>
      <c r="C1894" t="s">
        <v>6990</v>
      </c>
    </row>
    <row r="1895" spans="1:3" x14ac:dyDescent="0.25">
      <c r="A1895" t="s">
        <v>6991</v>
      </c>
      <c r="B1895" t="s">
        <v>6992</v>
      </c>
      <c r="C1895" t="s">
        <v>6993</v>
      </c>
    </row>
    <row r="1896" spans="1:3" x14ac:dyDescent="0.25">
      <c r="A1896" t="s">
        <v>6994</v>
      </c>
      <c r="B1896" t="s">
        <v>6995</v>
      </c>
      <c r="C1896" t="s">
        <v>6996</v>
      </c>
    </row>
    <row r="1897" spans="1:3" x14ac:dyDescent="0.25">
      <c r="A1897" t="s">
        <v>6997</v>
      </c>
      <c r="B1897" t="s">
        <v>6998</v>
      </c>
      <c r="C1897" t="s">
        <v>6999</v>
      </c>
    </row>
    <row r="1898" spans="1:3" x14ac:dyDescent="0.25">
      <c r="A1898" t="s">
        <v>7000</v>
      </c>
      <c r="B1898" t="s">
        <v>7001</v>
      </c>
      <c r="C1898" t="s">
        <v>7002</v>
      </c>
    </row>
    <row r="1899" spans="1:3" x14ac:dyDescent="0.25">
      <c r="A1899" t="s">
        <v>7003</v>
      </c>
      <c r="B1899" t="s">
        <v>7004</v>
      </c>
      <c r="C1899" t="s">
        <v>7005</v>
      </c>
    </row>
    <row r="1900" spans="1:3" x14ac:dyDescent="0.25">
      <c r="A1900" t="s">
        <v>7006</v>
      </c>
      <c r="B1900" t="s">
        <v>7007</v>
      </c>
      <c r="C1900" t="s">
        <v>7008</v>
      </c>
    </row>
    <row r="1901" spans="1:3" x14ac:dyDescent="0.25">
      <c r="A1901" t="s">
        <v>7009</v>
      </c>
      <c r="B1901" t="s">
        <v>7010</v>
      </c>
      <c r="C1901" t="s">
        <v>7011</v>
      </c>
    </row>
    <row r="1902" spans="1:3" x14ac:dyDescent="0.25">
      <c r="A1902" t="s">
        <v>7012</v>
      </c>
      <c r="B1902" t="s">
        <v>7013</v>
      </c>
      <c r="C1902" t="s">
        <v>7014</v>
      </c>
    </row>
    <row r="1903" spans="1:3" x14ac:dyDescent="0.25">
      <c r="A1903" t="s">
        <v>7015</v>
      </c>
      <c r="B1903" t="s">
        <v>7016</v>
      </c>
      <c r="C1903" t="s">
        <v>7017</v>
      </c>
    </row>
    <row r="1904" spans="1:3" x14ac:dyDescent="0.25">
      <c r="A1904" t="s">
        <v>7018</v>
      </c>
      <c r="B1904" t="s">
        <v>7019</v>
      </c>
      <c r="C1904" t="s">
        <v>7020</v>
      </c>
    </row>
    <row r="1905" spans="1:3" x14ac:dyDescent="0.25">
      <c r="A1905" t="s">
        <v>7021</v>
      </c>
      <c r="B1905" t="s">
        <v>7022</v>
      </c>
      <c r="C1905" t="s">
        <v>7023</v>
      </c>
    </row>
    <row r="1906" spans="1:3" x14ac:dyDescent="0.25">
      <c r="A1906" t="s">
        <v>7024</v>
      </c>
      <c r="B1906" t="s">
        <v>7025</v>
      </c>
      <c r="C1906" t="s">
        <v>7026</v>
      </c>
    </row>
    <row r="1907" spans="1:3" x14ac:dyDescent="0.25">
      <c r="A1907" t="s">
        <v>7027</v>
      </c>
      <c r="B1907" t="s">
        <v>7028</v>
      </c>
      <c r="C1907" t="s">
        <v>7029</v>
      </c>
    </row>
    <row r="1908" spans="1:3" x14ac:dyDescent="0.25">
      <c r="A1908" t="s">
        <v>7030</v>
      </c>
      <c r="B1908" t="s">
        <v>7031</v>
      </c>
      <c r="C1908" t="s">
        <v>7032</v>
      </c>
    </row>
    <row r="1909" spans="1:3" x14ac:dyDescent="0.25">
      <c r="A1909" t="s">
        <v>7033</v>
      </c>
      <c r="B1909" t="s">
        <v>7034</v>
      </c>
      <c r="C1909" t="s">
        <v>7035</v>
      </c>
    </row>
    <row r="1910" spans="1:3" x14ac:dyDescent="0.25">
      <c r="A1910" t="s">
        <v>7036</v>
      </c>
      <c r="B1910" t="s">
        <v>7037</v>
      </c>
      <c r="C1910" t="s">
        <v>7038</v>
      </c>
    </row>
    <row r="1911" spans="1:3" x14ac:dyDescent="0.25">
      <c r="A1911" t="s">
        <v>7039</v>
      </c>
      <c r="B1911" t="s">
        <v>7040</v>
      </c>
      <c r="C1911" t="s">
        <v>7041</v>
      </c>
    </row>
    <row r="1912" spans="1:3" x14ac:dyDescent="0.25">
      <c r="A1912" t="s">
        <v>7042</v>
      </c>
      <c r="B1912" t="s">
        <v>7043</v>
      </c>
      <c r="C1912" t="s">
        <v>7044</v>
      </c>
    </row>
    <row r="1913" spans="1:3" x14ac:dyDescent="0.25">
      <c r="A1913" t="s">
        <v>7045</v>
      </c>
      <c r="B1913" t="s">
        <v>7046</v>
      </c>
      <c r="C1913" t="s">
        <v>7047</v>
      </c>
    </row>
    <row r="1914" spans="1:3" x14ac:dyDescent="0.25">
      <c r="A1914" t="s">
        <v>7048</v>
      </c>
      <c r="B1914" t="s">
        <v>7049</v>
      </c>
      <c r="C1914" t="s">
        <v>7050</v>
      </c>
    </row>
    <row r="1915" spans="1:3" x14ac:dyDescent="0.25">
      <c r="A1915" t="s">
        <v>7051</v>
      </c>
      <c r="B1915" t="s">
        <v>7052</v>
      </c>
      <c r="C1915" t="s">
        <v>7053</v>
      </c>
    </row>
    <row r="1916" spans="1:3" x14ac:dyDescent="0.25">
      <c r="A1916" t="s">
        <v>7054</v>
      </c>
      <c r="B1916" t="s">
        <v>7055</v>
      </c>
      <c r="C1916" t="s">
        <v>7056</v>
      </c>
    </row>
    <row r="1917" spans="1:3" x14ac:dyDescent="0.25">
      <c r="A1917" t="s">
        <v>7057</v>
      </c>
      <c r="B1917" t="s">
        <v>7058</v>
      </c>
      <c r="C1917" t="s">
        <v>7059</v>
      </c>
    </row>
    <row r="1918" spans="1:3" x14ac:dyDescent="0.25">
      <c r="A1918" t="s">
        <v>7060</v>
      </c>
      <c r="B1918" t="s">
        <v>7061</v>
      </c>
      <c r="C1918" t="s">
        <v>7062</v>
      </c>
    </row>
    <row r="1919" spans="1:3" x14ac:dyDescent="0.25">
      <c r="A1919" t="s">
        <v>7063</v>
      </c>
      <c r="B1919" t="s">
        <v>7064</v>
      </c>
      <c r="C1919" t="s">
        <v>7065</v>
      </c>
    </row>
    <row r="1920" spans="1:3" x14ac:dyDescent="0.25">
      <c r="A1920" t="s">
        <v>7066</v>
      </c>
      <c r="B1920" t="s">
        <v>7067</v>
      </c>
      <c r="C1920" t="s">
        <v>7068</v>
      </c>
    </row>
    <row r="1921" spans="1:3" x14ac:dyDescent="0.25">
      <c r="A1921" t="s">
        <v>7069</v>
      </c>
      <c r="B1921" t="s">
        <v>7070</v>
      </c>
      <c r="C1921" t="s">
        <v>7071</v>
      </c>
    </row>
    <row r="1922" spans="1:3" x14ac:dyDescent="0.25">
      <c r="A1922" t="s">
        <v>7072</v>
      </c>
      <c r="B1922" t="s">
        <v>7073</v>
      </c>
      <c r="C1922" t="s">
        <v>7074</v>
      </c>
    </row>
    <row r="1923" spans="1:3" x14ac:dyDescent="0.25">
      <c r="A1923" t="s">
        <v>7075</v>
      </c>
      <c r="B1923" t="s">
        <v>7076</v>
      </c>
      <c r="C1923" t="s">
        <v>7077</v>
      </c>
    </row>
    <row r="1924" spans="1:3" x14ac:dyDescent="0.25">
      <c r="A1924" t="s">
        <v>7078</v>
      </c>
      <c r="B1924" t="s">
        <v>7079</v>
      </c>
      <c r="C1924" t="s">
        <v>7080</v>
      </c>
    </row>
    <row r="1925" spans="1:3" x14ac:dyDescent="0.25">
      <c r="A1925" t="s">
        <v>7081</v>
      </c>
      <c r="B1925" t="s">
        <v>7082</v>
      </c>
      <c r="C1925" t="s">
        <v>7083</v>
      </c>
    </row>
    <row r="1926" spans="1:3" x14ac:dyDescent="0.25">
      <c r="A1926" t="s">
        <v>7084</v>
      </c>
      <c r="B1926" t="s">
        <v>7085</v>
      </c>
      <c r="C1926" t="s">
        <v>7086</v>
      </c>
    </row>
    <row r="1927" spans="1:3" x14ac:dyDescent="0.25">
      <c r="A1927" t="s">
        <v>7087</v>
      </c>
      <c r="B1927" t="s">
        <v>7088</v>
      </c>
      <c r="C1927" t="s">
        <v>7089</v>
      </c>
    </row>
    <row r="1928" spans="1:3" x14ac:dyDescent="0.25">
      <c r="A1928" t="s">
        <v>7090</v>
      </c>
      <c r="B1928" t="s">
        <v>7091</v>
      </c>
      <c r="C1928" t="s">
        <v>7092</v>
      </c>
    </row>
    <row r="1929" spans="1:3" x14ac:dyDescent="0.25">
      <c r="A1929" t="s">
        <v>7093</v>
      </c>
      <c r="B1929" t="s">
        <v>7094</v>
      </c>
      <c r="C1929" t="s">
        <v>7095</v>
      </c>
    </row>
    <row r="1930" spans="1:3" x14ac:dyDescent="0.25">
      <c r="A1930" t="s">
        <v>7096</v>
      </c>
      <c r="B1930" t="s">
        <v>7097</v>
      </c>
      <c r="C1930" t="s">
        <v>7098</v>
      </c>
    </row>
    <row r="1931" spans="1:3" x14ac:dyDescent="0.25">
      <c r="A1931" t="s">
        <v>7099</v>
      </c>
      <c r="B1931" t="s">
        <v>7100</v>
      </c>
      <c r="C1931" t="s">
        <v>7101</v>
      </c>
    </row>
    <row r="1932" spans="1:3" x14ac:dyDescent="0.25">
      <c r="A1932" t="s">
        <v>7102</v>
      </c>
      <c r="B1932" t="s">
        <v>7103</v>
      </c>
      <c r="C1932" t="s">
        <v>7104</v>
      </c>
    </row>
    <row r="1933" spans="1:3" x14ac:dyDescent="0.25">
      <c r="A1933" t="s">
        <v>7105</v>
      </c>
      <c r="B1933" t="s">
        <v>7106</v>
      </c>
      <c r="C1933" t="s">
        <v>7107</v>
      </c>
    </row>
    <row r="1934" spans="1:3" x14ac:dyDescent="0.25">
      <c r="A1934" t="s">
        <v>7108</v>
      </c>
      <c r="B1934" t="s">
        <v>7109</v>
      </c>
      <c r="C1934" t="s">
        <v>7110</v>
      </c>
    </row>
    <row r="1935" spans="1:3" x14ac:dyDescent="0.25">
      <c r="A1935" t="s">
        <v>7111</v>
      </c>
      <c r="B1935" t="s">
        <v>7112</v>
      </c>
      <c r="C1935" t="s">
        <v>7113</v>
      </c>
    </row>
    <row r="1936" spans="1:3" x14ac:dyDescent="0.25">
      <c r="A1936" t="s">
        <v>7114</v>
      </c>
      <c r="B1936" t="s">
        <v>7115</v>
      </c>
      <c r="C1936" t="s">
        <v>7116</v>
      </c>
    </row>
    <row r="1937" spans="1:3" x14ac:dyDescent="0.25">
      <c r="A1937" t="s">
        <v>7117</v>
      </c>
      <c r="B1937" t="s">
        <v>7118</v>
      </c>
      <c r="C1937" t="s">
        <v>7119</v>
      </c>
    </row>
    <row r="1938" spans="1:3" x14ac:dyDescent="0.25">
      <c r="A1938" t="s">
        <v>7120</v>
      </c>
      <c r="B1938" t="s">
        <v>7121</v>
      </c>
      <c r="C1938" t="s">
        <v>7122</v>
      </c>
    </row>
    <row r="1939" spans="1:3" x14ac:dyDescent="0.25">
      <c r="A1939" t="s">
        <v>7123</v>
      </c>
      <c r="B1939" t="s">
        <v>7124</v>
      </c>
      <c r="C1939" t="s">
        <v>7125</v>
      </c>
    </row>
    <row r="1940" spans="1:3" x14ac:dyDescent="0.25">
      <c r="A1940" t="s">
        <v>7126</v>
      </c>
      <c r="B1940" t="s">
        <v>7127</v>
      </c>
      <c r="C1940" t="s">
        <v>7128</v>
      </c>
    </row>
    <row r="1941" spans="1:3" x14ac:dyDescent="0.25">
      <c r="A1941" t="s">
        <v>7129</v>
      </c>
      <c r="B1941" t="s">
        <v>7130</v>
      </c>
      <c r="C1941" t="s">
        <v>7131</v>
      </c>
    </row>
    <row r="1942" spans="1:3" x14ac:dyDescent="0.25">
      <c r="A1942" t="s">
        <v>7132</v>
      </c>
      <c r="B1942" t="s">
        <v>7133</v>
      </c>
      <c r="C1942" t="s">
        <v>7134</v>
      </c>
    </row>
    <row r="1943" spans="1:3" x14ac:dyDescent="0.25">
      <c r="A1943" t="s">
        <v>7135</v>
      </c>
      <c r="B1943" t="s">
        <v>7136</v>
      </c>
      <c r="C1943" t="s">
        <v>7137</v>
      </c>
    </row>
    <row r="1944" spans="1:3" x14ac:dyDescent="0.25">
      <c r="A1944" t="s">
        <v>7138</v>
      </c>
      <c r="B1944" t="s">
        <v>7139</v>
      </c>
      <c r="C1944" t="s">
        <v>7140</v>
      </c>
    </row>
    <row r="1945" spans="1:3" x14ac:dyDescent="0.25">
      <c r="A1945" t="s">
        <v>7141</v>
      </c>
      <c r="B1945" t="s">
        <v>7142</v>
      </c>
      <c r="C1945" t="s">
        <v>7143</v>
      </c>
    </row>
    <row r="1946" spans="1:3" x14ac:dyDescent="0.25">
      <c r="A1946" t="s">
        <v>7144</v>
      </c>
      <c r="B1946" t="s">
        <v>7145</v>
      </c>
      <c r="C1946" t="s">
        <v>7146</v>
      </c>
    </row>
    <row r="1947" spans="1:3" x14ac:dyDescent="0.25">
      <c r="A1947" t="s">
        <v>7147</v>
      </c>
      <c r="B1947" t="s">
        <v>7148</v>
      </c>
      <c r="C1947" t="s">
        <v>7149</v>
      </c>
    </row>
    <row r="1948" spans="1:3" x14ac:dyDescent="0.25">
      <c r="A1948" t="s">
        <v>7150</v>
      </c>
      <c r="B1948" t="s">
        <v>7151</v>
      </c>
      <c r="C1948" t="s">
        <v>7152</v>
      </c>
    </row>
    <row r="1949" spans="1:3" x14ac:dyDescent="0.25">
      <c r="A1949" t="s">
        <v>7153</v>
      </c>
      <c r="B1949" t="s">
        <v>7154</v>
      </c>
      <c r="C1949" t="s">
        <v>7155</v>
      </c>
    </row>
    <row r="1950" spans="1:3" x14ac:dyDescent="0.25">
      <c r="A1950" t="s">
        <v>7156</v>
      </c>
      <c r="B1950" t="s">
        <v>7157</v>
      </c>
      <c r="C1950" t="s">
        <v>7158</v>
      </c>
    </row>
    <row r="1951" spans="1:3" x14ac:dyDescent="0.25">
      <c r="A1951" t="s">
        <v>7159</v>
      </c>
      <c r="B1951" t="s">
        <v>7160</v>
      </c>
      <c r="C1951" t="s">
        <v>7161</v>
      </c>
    </row>
    <row r="1952" spans="1:3" x14ac:dyDescent="0.25">
      <c r="A1952" t="s">
        <v>7162</v>
      </c>
      <c r="B1952" t="s">
        <v>7163</v>
      </c>
      <c r="C1952" t="s">
        <v>7164</v>
      </c>
    </row>
    <row r="1953" spans="1:3" x14ac:dyDescent="0.25">
      <c r="A1953" t="s">
        <v>7165</v>
      </c>
      <c r="B1953" t="s">
        <v>7166</v>
      </c>
      <c r="C1953" t="s">
        <v>7167</v>
      </c>
    </row>
    <row r="1954" spans="1:3" x14ac:dyDescent="0.25">
      <c r="A1954" t="s">
        <v>7168</v>
      </c>
      <c r="B1954" t="s">
        <v>7169</v>
      </c>
      <c r="C1954" t="s">
        <v>7170</v>
      </c>
    </row>
    <row r="1955" spans="1:3" x14ac:dyDescent="0.25">
      <c r="A1955" t="s">
        <v>7171</v>
      </c>
      <c r="B1955" t="s">
        <v>7172</v>
      </c>
      <c r="C1955" t="s">
        <v>7173</v>
      </c>
    </row>
    <row r="1956" spans="1:3" x14ac:dyDescent="0.25">
      <c r="A1956" t="s">
        <v>7174</v>
      </c>
      <c r="B1956" t="s">
        <v>7175</v>
      </c>
      <c r="C1956" t="s">
        <v>7176</v>
      </c>
    </row>
    <row r="1957" spans="1:3" x14ac:dyDescent="0.25">
      <c r="A1957" t="s">
        <v>7177</v>
      </c>
      <c r="B1957" t="s">
        <v>7178</v>
      </c>
      <c r="C1957" t="s">
        <v>7179</v>
      </c>
    </row>
    <row r="1958" spans="1:3" x14ac:dyDescent="0.25">
      <c r="A1958" t="s">
        <v>7180</v>
      </c>
      <c r="B1958" t="s">
        <v>7181</v>
      </c>
      <c r="C1958" t="s">
        <v>7182</v>
      </c>
    </row>
    <row r="1959" spans="1:3" x14ac:dyDescent="0.25">
      <c r="A1959" t="s">
        <v>7183</v>
      </c>
      <c r="B1959" t="s">
        <v>7184</v>
      </c>
      <c r="C1959" t="s">
        <v>7185</v>
      </c>
    </row>
    <row r="1960" spans="1:3" x14ac:dyDescent="0.25">
      <c r="A1960" t="s">
        <v>7186</v>
      </c>
      <c r="B1960" t="s">
        <v>7187</v>
      </c>
      <c r="C1960" t="s">
        <v>7188</v>
      </c>
    </row>
    <row r="1961" spans="1:3" x14ac:dyDescent="0.25">
      <c r="A1961" t="s">
        <v>7189</v>
      </c>
      <c r="B1961" t="s">
        <v>7190</v>
      </c>
      <c r="C1961" t="s">
        <v>7191</v>
      </c>
    </row>
    <row r="1962" spans="1:3" x14ac:dyDescent="0.25">
      <c r="A1962" t="s">
        <v>7192</v>
      </c>
      <c r="B1962" t="s">
        <v>7193</v>
      </c>
      <c r="C1962" t="s">
        <v>7194</v>
      </c>
    </row>
    <row r="1963" spans="1:3" x14ac:dyDescent="0.25">
      <c r="A1963" t="s">
        <v>7195</v>
      </c>
      <c r="B1963" t="s">
        <v>7196</v>
      </c>
      <c r="C1963" t="s">
        <v>7197</v>
      </c>
    </row>
    <row r="1964" spans="1:3" x14ac:dyDescent="0.25">
      <c r="A1964" t="s">
        <v>7198</v>
      </c>
      <c r="B1964" t="s">
        <v>7199</v>
      </c>
      <c r="C1964" t="s">
        <v>7200</v>
      </c>
    </row>
    <row r="1965" spans="1:3" x14ac:dyDescent="0.25">
      <c r="A1965" t="s">
        <v>7201</v>
      </c>
      <c r="B1965" t="s">
        <v>7202</v>
      </c>
      <c r="C1965" t="s">
        <v>7203</v>
      </c>
    </row>
    <row r="1966" spans="1:3" x14ac:dyDescent="0.25">
      <c r="A1966" t="s">
        <v>7204</v>
      </c>
      <c r="B1966" t="s">
        <v>7205</v>
      </c>
      <c r="C1966" t="s">
        <v>7206</v>
      </c>
    </row>
    <row r="1967" spans="1:3" x14ac:dyDescent="0.25">
      <c r="A1967" t="s">
        <v>7207</v>
      </c>
      <c r="B1967" t="s">
        <v>7208</v>
      </c>
      <c r="C1967" t="s">
        <v>7209</v>
      </c>
    </row>
    <row r="1968" spans="1:3" x14ac:dyDescent="0.25">
      <c r="A1968" t="s">
        <v>7210</v>
      </c>
      <c r="B1968" t="s">
        <v>7211</v>
      </c>
      <c r="C1968" t="s">
        <v>7212</v>
      </c>
    </row>
    <row r="1969" spans="1:3" x14ac:dyDescent="0.25">
      <c r="A1969" t="s">
        <v>7213</v>
      </c>
      <c r="B1969" t="s">
        <v>7214</v>
      </c>
      <c r="C1969" t="s">
        <v>7215</v>
      </c>
    </row>
    <row r="1970" spans="1:3" x14ac:dyDescent="0.25">
      <c r="A1970" t="s">
        <v>7216</v>
      </c>
      <c r="B1970" t="s">
        <v>7217</v>
      </c>
      <c r="C1970" t="s">
        <v>7218</v>
      </c>
    </row>
    <row r="1971" spans="1:3" x14ac:dyDescent="0.25">
      <c r="A1971" t="s">
        <v>7219</v>
      </c>
      <c r="B1971" t="s">
        <v>7220</v>
      </c>
      <c r="C1971" t="s">
        <v>7221</v>
      </c>
    </row>
    <row r="1972" spans="1:3" x14ac:dyDescent="0.25">
      <c r="A1972" t="s">
        <v>7222</v>
      </c>
      <c r="B1972" t="s">
        <v>7223</v>
      </c>
      <c r="C1972" t="s">
        <v>7224</v>
      </c>
    </row>
    <row r="1973" spans="1:3" x14ac:dyDescent="0.25">
      <c r="A1973" t="s">
        <v>7225</v>
      </c>
      <c r="B1973" t="s">
        <v>7226</v>
      </c>
      <c r="C1973" t="s">
        <v>7227</v>
      </c>
    </row>
    <row r="1974" spans="1:3" x14ac:dyDescent="0.25">
      <c r="A1974" t="s">
        <v>7228</v>
      </c>
      <c r="B1974" t="s">
        <v>7229</v>
      </c>
      <c r="C1974" t="s">
        <v>7230</v>
      </c>
    </row>
    <row r="1975" spans="1:3" x14ac:dyDescent="0.25">
      <c r="A1975" t="s">
        <v>7231</v>
      </c>
      <c r="B1975" t="s">
        <v>7232</v>
      </c>
      <c r="C1975" t="s">
        <v>7233</v>
      </c>
    </row>
    <row r="1976" spans="1:3" x14ac:dyDescent="0.25">
      <c r="A1976" t="s">
        <v>7234</v>
      </c>
      <c r="B1976" t="s">
        <v>7235</v>
      </c>
      <c r="C1976" t="s">
        <v>7236</v>
      </c>
    </row>
    <row r="1977" spans="1:3" x14ac:dyDescent="0.25">
      <c r="A1977" t="s">
        <v>7237</v>
      </c>
      <c r="B1977" t="s">
        <v>7238</v>
      </c>
      <c r="C1977" t="s">
        <v>7239</v>
      </c>
    </row>
    <row r="1978" spans="1:3" x14ac:dyDescent="0.25">
      <c r="A1978" t="s">
        <v>7240</v>
      </c>
      <c r="B1978" t="s">
        <v>7241</v>
      </c>
      <c r="C1978" t="s">
        <v>7242</v>
      </c>
    </row>
    <row r="1979" spans="1:3" x14ac:dyDescent="0.25">
      <c r="A1979" t="s">
        <v>7243</v>
      </c>
      <c r="B1979" t="s">
        <v>7244</v>
      </c>
      <c r="C1979" t="s">
        <v>7245</v>
      </c>
    </row>
    <row r="1980" spans="1:3" x14ac:dyDescent="0.25">
      <c r="A1980" t="s">
        <v>7246</v>
      </c>
      <c r="B1980" t="s">
        <v>7247</v>
      </c>
      <c r="C1980" t="s">
        <v>7248</v>
      </c>
    </row>
    <row r="1981" spans="1:3" x14ac:dyDescent="0.25">
      <c r="A1981" t="s">
        <v>7249</v>
      </c>
      <c r="B1981" t="s">
        <v>7250</v>
      </c>
      <c r="C1981" t="s">
        <v>7251</v>
      </c>
    </row>
    <row r="1982" spans="1:3" x14ac:dyDescent="0.25">
      <c r="A1982" t="s">
        <v>7252</v>
      </c>
      <c r="B1982" t="s">
        <v>7253</v>
      </c>
      <c r="C1982" t="s">
        <v>7254</v>
      </c>
    </row>
    <row r="1983" spans="1:3" x14ac:dyDescent="0.25">
      <c r="A1983" t="s">
        <v>7255</v>
      </c>
      <c r="B1983" t="s">
        <v>7256</v>
      </c>
      <c r="C1983" t="s">
        <v>7257</v>
      </c>
    </row>
    <row r="1984" spans="1:3" x14ac:dyDescent="0.25">
      <c r="A1984" t="s">
        <v>7258</v>
      </c>
      <c r="B1984" t="s">
        <v>7259</v>
      </c>
      <c r="C1984" t="s">
        <v>7260</v>
      </c>
    </row>
    <row r="1985" spans="1:3" x14ac:dyDescent="0.25">
      <c r="A1985" t="s">
        <v>7261</v>
      </c>
      <c r="B1985" t="s">
        <v>7262</v>
      </c>
      <c r="C1985" t="s">
        <v>7263</v>
      </c>
    </row>
    <row r="1986" spans="1:3" x14ac:dyDescent="0.25">
      <c r="A1986" t="s">
        <v>7264</v>
      </c>
      <c r="B1986" t="s">
        <v>7265</v>
      </c>
      <c r="C1986" t="s">
        <v>7266</v>
      </c>
    </row>
    <row r="1987" spans="1:3" x14ac:dyDescent="0.25">
      <c r="A1987" t="s">
        <v>7267</v>
      </c>
      <c r="B1987" t="s">
        <v>7268</v>
      </c>
      <c r="C1987" t="s">
        <v>7269</v>
      </c>
    </row>
    <row r="1988" spans="1:3" x14ac:dyDescent="0.25">
      <c r="A1988" t="s">
        <v>7270</v>
      </c>
      <c r="B1988" t="s">
        <v>7271</v>
      </c>
      <c r="C1988" t="s">
        <v>7272</v>
      </c>
    </row>
    <row r="1989" spans="1:3" x14ac:dyDescent="0.25">
      <c r="A1989" t="s">
        <v>7273</v>
      </c>
      <c r="B1989" t="s">
        <v>7274</v>
      </c>
      <c r="C1989" t="s">
        <v>7275</v>
      </c>
    </row>
    <row r="1990" spans="1:3" x14ac:dyDescent="0.25">
      <c r="A1990" t="s">
        <v>7276</v>
      </c>
      <c r="B1990" t="s">
        <v>7277</v>
      </c>
      <c r="C1990" t="s">
        <v>7278</v>
      </c>
    </row>
    <row r="1991" spans="1:3" x14ac:dyDescent="0.25">
      <c r="A1991" t="s">
        <v>7279</v>
      </c>
      <c r="B1991" t="s">
        <v>7280</v>
      </c>
      <c r="C1991" t="s">
        <v>7281</v>
      </c>
    </row>
    <row r="1992" spans="1:3" x14ac:dyDescent="0.25">
      <c r="A1992" t="s">
        <v>7282</v>
      </c>
      <c r="B1992" t="s">
        <v>7283</v>
      </c>
      <c r="C1992" t="s">
        <v>7284</v>
      </c>
    </row>
    <row r="1993" spans="1:3" x14ac:dyDescent="0.25">
      <c r="A1993" t="s">
        <v>7285</v>
      </c>
      <c r="B1993" t="s">
        <v>7286</v>
      </c>
      <c r="C1993" t="s">
        <v>7287</v>
      </c>
    </row>
    <row r="1994" spans="1:3" x14ac:dyDescent="0.25">
      <c r="A1994" t="s">
        <v>7288</v>
      </c>
      <c r="B1994" t="s">
        <v>7289</v>
      </c>
      <c r="C1994" t="s">
        <v>7290</v>
      </c>
    </row>
    <row r="1995" spans="1:3" x14ac:dyDescent="0.25">
      <c r="A1995" t="s">
        <v>7291</v>
      </c>
      <c r="B1995" t="s">
        <v>7292</v>
      </c>
      <c r="C1995" t="s">
        <v>7293</v>
      </c>
    </row>
    <row r="1996" spans="1:3" x14ac:dyDescent="0.25">
      <c r="A1996" t="s">
        <v>7294</v>
      </c>
      <c r="B1996" t="s">
        <v>7295</v>
      </c>
      <c r="C1996" t="s">
        <v>7296</v>
      </c>
    </row>
    <row r="1997" spans="1:3" x14ac:dyDescent="0.25">
      <c r="A1997" t="s">
        <v>7297</v>
      </c>
      <c r="B1997" t="s">
        <v>7298</v>
      </c>
      <c r="C1997" t="s">
        <v>7299</v>
      </c>
    </row>
    <row r="1998" spans="1:3" x14ac:dyDescent="0.25">
      <c r="A1998" t="s">
        <v>7300</v>
      </c>
      <c r="B1998" t="s">
        <v>7301</v>
      </c>
      <c r="C1998" t="s">
        <v>7302</v>
      </c>
    </row>
    <row r="1999" spans="1:3" x14ac:dyDescent="0.25">
      <c r="A1999" t="s">
        <v>7303</v>
      </c>
      <c r="B1999" t="s">
        <v>7304</v>
      </c>
      <c r="C1999" t="s">
        <v>7305</v>
      </c>
    </row>
    <row r="2000" spans="1:3" x14ac:dyDescent="0.25">
      <c r="A2000" t="s">
        <v>7306</v>
      </c>
      <c r="B2000" t="s">
        <v>7307</v>
      </c>
      <c r="C2000" t="s">
        <v>7308</v>
      </c>
    </row>
    <row r="2001" spans="1:3" x14ac:dyDescent="0.25">
      <c r="A2001" t="s">
        <v>7309</v>
      </c>
      <c r="B2001" t="s">
        <v>7310</v>
      </c>
      <c r="C2001" t="s">
        <v>7311</v>
      </c>
    </row>
    <row r="2002" spans="1:3" x14ac:dyDescent="0.25">
      <c r="A2002" t="s">
        <v>7312</v>
      </c>
      <c r="B2002" t="s">
        <v>7313</v>
      </c>
      <c r="C2002" t="s">
        <v>7314</v>
      </c>
    </row>
    <row r="2003" spans="1:3" x14ac:dyDescent="0.25">
      <c r="A2003" t="s">
        <v>7315</v>
      </c>
      <c r="B2003" t="s">
        <v>7316</v>
      </c>
      <c r="C2003" t="s">
        <v>7317</v>
      </c>
    </row>
    <row r="2004" spans="1:3" x14ac:dyDescent="0.25">
      <c r="A2004" t="s">
        <v>7318</v>
      </c>
      <c r="B2004" t="s">
        <v>7319</v>
      </c>
      <c r="C2004" t="s">
        <v>7320</v>
      </c>
    </row>
    <row r="2005" spans="1:3" x14ac:dyDescent="0.25">
      <c r="A2005" t="s">
        <v>7321</v>
      </c>
      <c r="B2005" t="s">
        <v>7322</v>
      </c>
      <c r="C2005" t="s">
        <v>7323</v>
      </c>
    </row>
    <row r="2006" spans="1:3" x14ac:dyDescent="0.25">
      <c r="A2006" t="s">
        <v>7324</v>
      </c>
      <c r="B2006" t="s">
        <v>7325</v>
      </c>
      <c r="C2006" t="s">
        <v>7326</v>
      </c>
    </row>
    <row r="2007" spans="1:3" x14ac:dyDescent="0.25">
      <c r="A2007" t="s">
        <v>7327</v>
      </c>
      <c r="B2007" t="s">
        <v>7328</v>
      </c>
      <c r="C2007" t="s">
        <v>7329</v>
      </c>
    </row>
    <row r="2008" spans="1:3" x14ac:dyDescent="0.25">
      <c r="A2008" t="s">
        <v>7330</v>
      </c>
      <c r="B2008" t="s">
        <v>7331</v>
      </c>
      <c r="C2008" t="s">
        <v>7332</v>
      </c>
    </row>
    <row r="2009" spans="1:3" x14ac:dyDescent="0.25">
      <c r="A2009" t="s">
        <v>7333</v>
      </c>
      <c r="B2009" t="s">
        <v>7334</v>
      </c>
      <c r="C2009" t="s">
        <v>7335</v>
      </c>
    </row>
    <row r="2010" spans="1:3" x14ac:dyDescent="0.25">
      <c r="A2010" t="s">
        <v>7336</v>
      </c>
      <c r="B2010" t="s">
        <v>7337</v>
      </c>
      <c r="C2010" t="s">
        <v>7338</v>
      </c>
    </row>
    <row r="2011" spans="1:3" x14ac:dyDescent="0.25">
      <c r="A2011" t="s">
        <v>7339</v>
      </c>
      <c r="B2011" t="s">
        <v>7340</v>
      </c>
      <c r="C2011" t="s">
        <v>7341</v>
      </c>
    </row>
    <row r="2012" spans="1:3" x14ac:dyDescent="0.25">
      <c r="A2012" t="s">
        <v>7342</v>
      </c>
      <c r="B2012" t="s">
        <v>7343</v>
      </c>
      <c r="C2012" t="s">
        <v>7344</v>
      </c>
    </row>
    <row r="2013" spans="1:3" x14ac:dyDescent="0.25">
      <c r="A2013" t="s">
        <v>7345</v>
      </c>
      <c r="B2013" t="s">
        <v>7346</v>
      </c>
      <c r="C2013" t="s">
        <v>7347</v>
      </c>
    </row>
    <row r="2014" spans="1:3" x14ac:dyDescent="0.25">
      <c r="A2014" t="s">
        <v>7348</v>
      </c>
      <c r="B2014" t="s">
        <v>7349</v>
      </c>
      <c r="C2014" t="s">
        <v>7350</v>
      </c>
    </row>
    <row r="2015" spans="1:3" x14ac:dyDescent="0.25">
      <c r="A2015" t="s">
        <v>7351</v>
      </c>
      <c r="B2015" t="s">
        <v>7352</v>
      </c>
      <c r="C2015" t="s">
        <v>7353</v>
      </c>
    </row>
    <row r="2016" spans="1:3" x14ac:dyDescent="0.25">
      <c r="A2016" t="s">
        <v>7354</v>
      </c>
      <c r="B2016" t="s">
        <v>7355</v>
      </c>
      <c r="C2016" t="s">
        <v>7356</v>
      </c>
    </row>
    <row r="2017" spans="1:3" x14ac:dyDescent="0.25">
      <c r="A2017" t="s">
        <v>7357</v>
      </c>
      <c r="B2017" t="s">
        <v>7358</v>
      </c>
      <c r="C2017" t="s">
        <v>7359</v>
      </c>
    </row>
    <row r="2018" spans="1:3" x14ac:dyDescent="0.25">
      <c r="A2018" t="s">
        <v>7360</v>
      </c>
      <c r="B2018" t="s">
        <v>7361</v>
      </c>
      <c r="C2018" t="s">
        <v>7362</v>
      </c>
    </row>
    <row r="2019" spans="1:3" x14ac:dyDescent="0.25">
      <c r="A2019" t="s">
        <v>7363</v>
      </c>
      <c r="B2019" t="s">
        <v>7364</v>
      </c>
      <c r="C2019" t="s">
        <v>7365</v>
      </c>
    </row>
    <row r="2020" spans="1:3" x14ac:dyDescent="0.25">
      <c r="A2020" t="s">
        <v>7366</v>
      </c>
      <c r="B2020" t="s">
        <v>7367</v>
      </c>
      <c r="C2020" t="s">
        <v>7368</v>
      </c>
    </row>
    <row r="2021" spans="1:3" x14ac:dyDescent="0.25">
      <c r="A2021" t="s">
        <v>7369</v>
      </c>
      <c r="B2021" t="s">
        <v>7370</v>
      </c>
      <c r="C2021" t="s">
        <v>7371</v>
      </c>
    </row>
    <row r="2022" spans="1:3" x14ac:dyDescent="0.25">
      <c r="A2022" t="s">
        <v>7372</v>
      </c>
      <c r="B2022" t="s">
        <v>7373</v>
      </c>
      <c r="C2022" t="s">
        <v>7374</v>
      </c>
    </row>
    <row r="2023" spans="1:3" x14ac:dyDescent="0.25">
      <c r="A2023" t="s">
        <v>7375</v>
      </c>
      <c r="B2023" t="s">
        <v>7376</v>
      </c>
      <c r="C2023" t="s">
        <v>7377</v>
      </c>
    </row>
    <row r="2024" spans="1:3" x14ac:dyDescent="0.25">
      <c r="A2024" t="s">
        <v>7378</v>
      </c>
      <c r="B2024" t="s">
        <v>7379</v>
      </c>
      <c r="C2024" t="s">
        <v>7380</v>
      </c>
    </row>
    <row r="2025" spans="1:3" x14ac:dyDescent="0.25">
      <c r="A2025" t="s">
        <v>7381</v>
      </c>
      <c r="B2025" t="s">
        <v>7382</v>
      </c>
      <c r="C2025" t="s">
        <v>7383</v>
      </c>
    </row>
    <row r="2026" spans="1:3" x14ac:dyDescent="0.25">
      <c r="A2026" t="s">
        <v>7384</v>
      </c>
      <c r="B2026" t="s">
        <v>7385</v>
      </c>
      <c r="C2026" t="s">
        <v>7386</v>
      </c>
    </row>
    <row r="2027" spans="1:3" x14ac:dyDescent="0.25">
      <c r="A2027" t="s">
        <v>7387</v>
      </c>
      <c r="B2027" t="s">
        <v>7388</v>
      </c>
      <c r="C2027" t="s">
        <v>7389</v>
      </c>
    </row>
    <row r="2028" spans="1:3" x14ac:dyDescent="0.25">
      <c r="A2028" t="s">
        <v>7390</v>
      </c>
      <c r="B2028" t="s">
        <v>7391</v>
      </c>
      <c r="C2028" t="s">
        <v>7392</v>
      </c>
    </row>
    <row r="2029" spans="1:3" x14ac:dyDescent="0.25">
      <c r="A2029" t="s">
        <v>7393</v>
      </c>
      <c r="B2029" t="s">
        <v>7394</v>
      </c>
      <c r="C2029" t="s">
        <v>7395</v>
      </c>
    </row>
    <row r="2030" spans="1:3" x14ac:dyDescent="0.25">
      <c r="A2030" t="s">
        <v>7396</v>
      </c>
      <c r="B2030" t="s">
        <v>7397</v>
      </c>
      <c r="C2030" t="s">
        <v>7398</v>
      </c>
    </row>
    <row r="2031" spans="1:3" x14ac:dyDescent="0.25">
      <c r="A2031" t="s">
        <v>7399</v>
      </c>
      <c r="B2031" t="s">
        <v>7400</v>
      </c>
      <c r="C2031" t="s">
        <v>7401</v>
      </c>
    </row>
    <row r="2032" spans="1:3" x14ac:dyDescent="0.25">
      <c r="A2032" t="s">
        <v>7402</v>
      </c>
      <c r="B2032" t="s">
        <v>7403</v>
      </c>
      <c r="C2032" t="s">
        <v>7404</v>
      </c>
    </row>
    <row r="2033" spans="1:3" x14ac:dyDescent="0.25">
      <c r="A2033" t="s">
        <v>7405</v>
      </c>
      <c r="B2033" t="s">
        <v>7406</v>
      </c>
      <c r="C2033" t="s">
        <v>7407</v>
      </c>
    </row>
    <row r="2034" spans="1:3" x14ac:dyDescent="0.25">
      <c r="A2034" t="s">
        <v>7408</v>
      </c>
      <c r="B2034" t="s">
        <v>7409</v>
      </c>
      <c r="C2034" t="s">
        <v>7410</v>
      </c>
    </row>
    <row r="2035" spans="1:3" x14ac:dyDescent="0.25">
      <c r="A2035" t="s">
        <v>7411</v>
      </c>
      <c r="B2035" t="s">
        <v>7412</v>
      </c>
      <c r="C2035" t="s">
        <v>7413</v>
      </c>
    </row>
    <row r="2036" spans="1:3" x14ac:dyDescent="0.25">
      <c r="A2036" t="s">
        <v>7414</v>
      </c>
      <c r="B2036" t="s">
        <v>7415</v>
      </c>
      <c r="C2036" t="s">
        <v>7416</v>
      </c>
    </row>
    <row r="2037" spans="1:3" x14ac:dyDescent="0.25">
      <c r="A2037" t="s">
        <v>7417</v>
      </c>
      <c r="B2037" t="s">
        <v>7418</v>
      </c>
      <c r="C2037" t="s">
        <v>7419</v>
      </c>
    </row>
    <row r="2038" spans="1:3" x14ac:dyDescent="0.25">
      <c r="A2038" t="s">
        <v>7420</v>
      </c>
      <c r="B2038" t="s">
        <v>7421</v>
      </c>
      <c r="C2038" t="s">
        <v>7422</v>
      </c>
    </row>
    <row r="2039" spans="1:3" x14ac:dyDescent="0.25">
      <c r="A2039" t="s">
        <v>7423</v>
      </c>
      <c r="B2039" t="s">
        <v>7424</v>
      </c>
      <c r="C2039" t="s">
        <v>7425</v>
      </c>
    </row>
    <row r="2040" spans="1:3" x14ac:dyDescent="0.25">
      <c r="A2040" t="s">
        <v>7426</v>
      </c>
      <c r="B2040" t="s">
        <v>7427</v>
      </c>
      <c r="C2040" t="s">
        <v>7428</v>
      </c>
    </row>
    <row r="2041" spans="1:3" x14ac:dyDescent="0.25">
      <c r="A2041" t="s">
        <v>7429</v>
      </c>
      <c r="B2041" t="s">
        <v>7430</v>
      </c>
      <c r="C2041" t="s">
        <v>7431</v>
      </c>
    </row>
    <row r="2042" spans="1:3" x14ac:dyDescent="0.25">
      <c r="A2042" t="s">
        <v>7432</v>
      </c>
      <c r="B2042" t="s">
        <v>7433</v>
      </c>
      <c r="C2042" t="s">
        <v>7434</v>
      </c>
    </row>
    <row r="2043" spans="1:3" x14ac:dyDescent="0.25">
      <c r="A2043" t="s">
        <v>7435</v>
      </c>
      <c r="B2043" t="s">
        <v>7436</v>
      </c>
      <c r="C2043" t="s">
        <v>7437</v>
      </c>
    </row>
    <row r="2044" spans="1:3" x14ac:dyDescent="0.25">
      <c r="A2044" t="s">
        <v>7438</v>
      </c>
      <c r="B2044" t="s">
        <v>7439</v>
      </c>
      <c r="C2044" t="s">
        <v>7440</v>
      </c>
    </row>
    <row r="2045" spans="1:3" x14ac:dyDescent="0.25">
      <c r="A2045" t="s">
        <v>7441</v>
      </c>
      <c r="B2045" t="s">
        <v>7442</v>
      </c>
      <c r="C2045" t="s">
        <v>7443</v>
      </c>
    </row>
    <row r="2046" spans="1:3" x14ac:dyDescent="0.25">
      <c r="A2046" t="s">
        <v>7444</v>
      </c>
      <c r="B2046" t="s">
        <v>7445</v>
      </c>
      <c r="C2046" t="s">
        <v>7446</v>
      </c>
    </row>
    <row r="2047" spans="1:3" x14ac:dyDescent="0.25">
      <c r="A2047" t="s">
        <v>7447</v>
      </c>
      <c r="B2047" t="s">
        <v>7448</v>
      </c>
      <c r="C2047" t="s">
        <v>7449</v>
      </c>
    </row>
    <row r="2048" spans="1:3" x14ac:dyDescent="0.25">
      <c r="A2048" t="s">
        <v>7450</v>
      </c>
      <c r="B2048" t="s">
        <v>7451</v>
      </c>
      <c r="C2048" t="s">
        <v>7452</v>
      </c>
    </row>
    <row r="2049" spans="1:3" x14ac:dyDescent="0.25">
      <c r="A2049" t="s">
        <v>7453</v>
      </c>
      <c r="B2049" t="s">
        <v>7454</v>
      </c>
      <c r="C2049" t="s">
        <v>7455</v>
      </c>
    </row>
    <row r="2050" spans="1:3" x14ac:dyDescent="0.25">
      <c r="A2050" t="s">
        <v>7456</v>
      </c>
      <c r="B2050" t="s">
        <v>7457</v>
      </c>
      <c r="C2050" t="s">
        <v>7458</v>
      </c>
    </row>
    <row r="2051" spans="1:3" x14ac:dyDescent="0.25">
      <c r="A2051" t="s">
        <v>7459</v>
      </c>
      <c r="B2051" t="s">
        <v>7460</v>
      </c>
      <c r="C2051" t="s">
        <v>7461</v>
      </c>
    </row>
    <row r="2052" spans="1:3" x14ac:dyDescent="0.25">
      <c r="A2052" t="s">
        <v>7462</v>
      </c>
      <c r="B2052" t="s">
        <v>7463</v>
      </c>
      <c r="C2052" t="s">
        <v>7464</v>
      </c>
    </row>
    <row r="2053" spans="1:3" x14ac:dyDescent="0.25">
      <c r="A2053" t="s">
        <v>7465</v>
      </c>
      <c r="B2053" t="s">
        <v>7466</v>
      </c>
      <c r="C2053" t="s">
        <v>7467</v>
      </c>
    </row>
    <row r="2054" spans="1:3" x14ac:dyDescent="0.25">
      <c r="A2054" t="s">
        <v>7468</v>
      </c>
      <c r="B2054" t="s">
        <v>7469</v>
      </c>
      <c r="C2054" t="s">
        <v>7470</v>
      </c>
    </row>
    <row r="2055" spans="1:3" x14ac:dyDescent="0.25">
      <c r="A2055" t="s">
        <v>7471</v>
      </c>
      <c r="B2055" t="s">
        <v>7472</v>
      </c>
      <c r="C2055" t="s">
        <v>7473</v>
      </c>
    </row>
    <row r="2056" spans="1:3" x14ac:dyDescent="0.25">
      <c r="A2056" t="s">
        <v>7474</v>
      </c>
      <c r="B2056" t="s">
        <v>7475</v>
      </c>
      <c r="C2056" t="s">
        <v>7476</v>
      </c>
    </row>
    <row r="2057" spans="1:3" x14ac:dyDescent="0.25">
      <c r="A2057" t="s">
        <v>7477</v>
      </c>
      <c r="B2057" t="s">
        <v>7478</v>
      </c>
      <c r="C2057" t="s">
        <v>7479</v>
      </c>
    </row>
    <row r="2058" spans="1:3" x14ac:dyDescent="0.25">
      <c r="A2058" t="s">
        <v>7480</v>
      </c>
      <c r="B2058" t="s">
        <v>7481</v>
      </c>
      <c r="C2058" t="s">
        <v>7482</v>
      </c>
    </row>
    <row r="2059" spans="1:3" x14ac:dyDescent="0.25">
      <c r="A2059" t="s">
        <v>7483</v>
      </c>
      <c r="B2059" t="s">
        <v>7484</v>
      </c>
      <c r="C2059" t="s">
        <v>7485</v>
      </c>
    </row>
    <row r="2060" spans="1:3" x14ac:dyDescent="0.25">
      <c r="A2060" t="s">
        <v>7486</v>
      </c>
      <c r="B2060" t="s">
        <v>7487</v>
      </c>
      <c r="C2060" t="s">
        <v>7488</v>
      </c>
    </row>
    <row r="2061" spans="1:3" x14ac:dyDescent="0.25">
      <c r="A2061" t="s">
        <v>7489</v>
      </c>
      <c r="B2061" t="s">
        <v>7490</v>
      </c>
      <c r="C2061" t="s">
        <v>7491</v>
      </c>
    </row>
    <row r="2062" spans="1:3" x14ac:dyDescent="0.25">
      <c r="A2062" t="s">
        <v>7492</v>
      </c>
      <c r="B2062" t="s">
        <v>7493</v>
      </c>
      <c r="C2062" t="s">
        <v>7494</v>
      </c>
    </row>
    <row r="2063" spans="1:3" x14ac:dyDescent="0.25">
      <c r="A2063" t="s">
        <v>7495</v>
      </c>
      <c r="B2063" t="s">
        <v>7496</v>
      </c>
      <c r="C2063" t="s">
        <v>7497</v>
      </c>
    </row>
    <row r="2064" spans="1:3" x14ac:dyDescent="0.25">
      <c r="A2064" t="s">
        <v>7498</v>
      </c>
      <c r="B2064" t="s">
        <v>7499</v>
      </c>
      <c r="C2064" t="s">
        <v>7500</v>
      </c>
    </row>
    <row r="2065" spans="1:3" x14ac:dyDescent="0.25">
      <c r="A2065" t="s">
        <v>7501</v>
      </c>
      <c r="B2065" t="s">
        <v>7502</v>
      </c>
      <c r="C2065" t="s">
        <v>7503</v>
      </c>
    </row>
    <row r="2066" spans="1:3" x14ac:dyDescent="0.25">
      <c r="A2066" t="s">
        <v>7504</v>
      </c>
      <c r="B2066" t="s">
        <v>249</v>
      </c>
      <c r="C2066" t="s">
        <v>7505</v>
      </c>
    </row>
    <row r="2067" spans="1:3" x14ac:dyDescent="0.25">
      <c r="A2067" t="s">
        <v>7506</v>
      </c>
      <c r="B2067" t="s">
        <v>7507</v>
      </c>
      <c r="C2067" t="s">
        <v>7508</v>
      </c>
    </row>
    <row r="2068" spans="1:3" x14ac:dyDescent="0.25">
      <c r="A2068" t="s">
        <v>7509</v>
      </c>
      <c r="B2068" t="s">
        <v>7510</v>
      </c>
      <c r="C2068" t="s">
        <v>7511</v>
      </c>
    </row>
    <row r="2069" spans="1:3" x14ac:dyDescent="0.25">
      <c r="A2069" t="s">
        <v>7512</v>
      </c>
      <c r="B2069" t="s">
        <v>7513</v>
      </c>
      <c r="C2069" t="s">
        <v>7514</v>
      </c>
    </row>
    <row r="2070" spans="1:3" x14ac:dyDescent="0.25">
      <c r="A2070" t="s">
        <v>7515</v>
      </c>
      <c r="B2070" t="s">
        <v>7516</v>
      </c>
      <c r="C2070" t="s">
        <v>7517</v>
      </c>
    </row>
    <row r="2071" spans="1:3" x14ac:dyDescent="0.25">
      <c r="A2071" t="s">
        <v>7518</v>
      </c>
      <c r="B2071" t="s">
        <v>7519</v>
      </c>
      <c r="C2071" t="s">
        <v>7520</v>
      </c>
    </row>
    <row r="2072" spans="1:3" x14ac:dyDescent="0.25">
      <c r="A2072" t="s">
        <v>7521</v>
      </c>
      <c r="B2072" t="s">
        <v>7522</v>
      </c>
      <c r="C2072" t="s">
        <v>7523</v>
      </c>
    </row>
    <row r="2073" spans="1:3" x14ac:dyDescent="0.25">
      <c r="A2073" t="s">
        <v>7524</v>
      </c>
      <c r="B2073" t="s">
        <v>7525</v>
      </c>
      <c r="C2073" t="s">
        <v>7526</v>
      </c>
    </row>
    <row r="2074" spans="1:3" x14ac:dyDescent="0.25">
      <c r="A2074" t="s">
        <v>7527</v>
      </c>
      <c r="B2074" t="s">
        <v>7528</v>
      </c>
      <c r="C2074" t="s">
        <v>7529</v>
      </c>
    </row>
    <row r="2075" spans="1:3" x14ac:dyDescent="0.25">
      <c r="A2075" t="s">
        <v>7530</v>
      </c>
      <c r="B2075" t="s">
        <v>7531</v>
      </c>
      <c r="C2075" t="s">
        <v>7532</v>
      </c>
    </row>
    <row r="2076" spans="1:3" x14ac:dyDescent="0.25">
      <c r="A2076" t="s">
        <v>7533</v>
      </c>
      <c r="B2076" t="s">
        <v>7534</v>
      </c>
      <c r="C2076" t="s">
        <v>7535</v>
      </c>
    </row>
    <row r="2077" spans="1:3" x14ac:dyDescent="0.25">
      <c r="A2077" t="s">
        <v>7536</v>
      </c>
      <c r="B2077" t="s">
        <v>7537</v>
      </c>
      <c r="C2077" t="s">
        <v>7538</v>
      </c>
    </row>
    <row r="2078" spans="1:3" x14ac:dyDescent="0.25">
      <c r="A2078" t="s">
        <v>7539</v>
      </c>
      <c r="B2078" t="s">
        <v>7540</v>
      </c>
      <c r="C2078" t="s">
        <v>7541</v>
      </c>
    </row>
    <row r="2079" spans="1:3" x14ac:dyDescent="0.25">
      <c r="A2079" t="s">
        <v>7542</v>
      </c>
      <c r="B2079" t="s">
        <v>7543</v>
      </c>
      <c r="C2079" t="s">
        <v>7544</v>
      </c>
    </row>
    <row r="2080" spans="1:3" x14ac:dyDescent="0.25">
      <c r="A2080" t="s">
        <v>7545</v>
      </c>
      <c r="B2080" t="s">
        <v>7546</v>
      </c>
      <c r="C2080" t="s">
        <v>7547</v>
      </c>
    </row>
    <row r="2081" spans="1:3" x14ac:dyDescent="0.25">
      <c r="A2081" t="s">
        <v>7548</v>
      </c>
      <c r="B2081" t="s">
        <v>7549</v>
      </c>
      <c r="C2081" t="s">
        <v>7550</v>
      </c>
    </row>
    <row r="2082" spans="1:3" x14ac:dyDescent="0.25">
      <c r="A2082" t="s">
        <v>7551</v>
      </c>
      <c r="B2082" t="s">
        <v>7552</v>
      </c>
      <c r="C2082" t="s">
        <v>7553</v>
      </c>
    </row>
    <row r="2083" spans="1:3" x14ac:dyDescent="0.25">
      <c r="A2083" t="s">
        <v>7554</v>
      </c>
      <c r="B2083" t="s">
        <v>7555</v>
      </c>
      <c r="C2083" t="s">
        <v>7556</v>
      </c>
    </row>
    <row r="2084" spans="1:3" x14ac:dyDescent="0.25">
      <c r="A2084" t="s">
        <v>7557</v>
      </c>
      <c r="B2084" t="s">
        <v>7558</v>
      </c>
      <c r="C2084" t="s">
        <v>7559</v>
      </c>
    </row>
    <row r="2085" spans="1:3" x14ac:dyDescent="0.25">
      <c r="A2085" t="s">
        <v>7560</v>
      </c>
      <c r="B2085" t="s">
        <v>7561</v>
      </c>
      <c r="C2085" t="s">
        <v>7562</v>
      </c>
    </row>
    <row r="2086" spans="1:3" x14ac:dyDescent="0.25">
      <c r="A2086" t="s">
        <v>7563</v>
      </c>
      <c r="B2086" t="s">
        <v>7564</v>
      </c>
      <c r="C2086" t="s">
        <v>7565</v>
      </c>
    </row>
    <row r="2087" spans="1:3" x14ac:dyDescent="0.25">
      <c r="A2087" t="s">
        <v>7566</v>
      </c>
      <c r="B2087" t="s">
        <v>7567</v>
      </c>
      <c r="C2087" t="s">
        <v>7568</v>
      </c>
    </row>
    <row r="2088" spans="1:3" x14ac:dyDescent="0.25">
      <c r="A2088" t="s">
        <v>7569</v>
      </c>
      <c r="B2088" t="s">
        <v>7570</v>
      </c>
      <c r="C2088" t="s">
        <v>7571</v>
      </c>
    </row>
    <row r="2089" spans="1:3" x14ac:dyDescent="0.25">
      <c r="A2089" t="s">
        <v>7572</v>
      </c>
      <c r="B2089" t="s">
        <v>7573</v>
      </c>
      <c r="C2089" t="s">
        <v>7574</v>
      </c>
    </row>
    <row r="2090" spans="1:3" x14ac:dyDescent="0.25">
      <c r="A2090" t="s">
        <v>7575</v>
      </c>
      <c r="B2090" t="s">
        <v>7576</v>
      </c>
      <c r="C2090" t="s">
        <v>7577</v>
      </c>
    </row>
    <row r="2091" spans="1:3" x14ac:dyDescent="0.25">
      <c r="A2091" t="s">
        <v>7578</v>
      </c>
      <c r="B2091" t="s">
        <v>7579</v>
      </c>
      <c r="C2091" t="s">
        <v>7580</v>
      </c>
    </row>
    <row r="2092" spans="1:3" x14ac:dyDescent="0.25">
      <c r="A2092" t="s">
        <v>7581</v>
      </c>
      <c r="B2092" t="s">
        <v>7582</v>
      </c>
      <c r="C2092" t="s">
        <v>7583</v>
      </c>
    </row>
    <row r="2093" spans="1:3" x14ac:dyDescent="0.25">
      <c r="A2093" t="s">
        <v>7584</v>
      </c>
      <c r="B2093" t="s">
        <v>7585</v>
      </c>
      <c r="C2093" t="s">
        <v>7586</v>
      </c>
    </row>
    <row r="2094" spans="1:3" x14ac:dyDescent="0.25">
      <c r="A2094" t="s">
        <v>7587</v>
      </c>
      <c r="B2094" t="s">
        <v>7588</v>
      </c>
      <c r="C2094" t="s">
        <v>7589</v>
      </c>
    </row>
    <row r="2095" spans="1:3" x14ac:dyDescent="0.25">
      <c r="A2095" t="s">
        <v>7590</v>
      </c>
      <c r="B2095" t="s">
        <v>7591</v>
      </c>
      <c r="C2095" t="s">
        <v>7592</v>
      </c>
    </row>
    <row r="2096" spans="1:3" x14ac:dyDescent="0.25">
      <c r="A2096" t="s">
        <v>7593</v>
      </c>
      <c r="B2096" t="s">
        <v>7594</v>
      </c>
      <c r="C2096" t="s">
        <v>7595</v>
      </c>
    </row>
    <row r="2097" spans="1:3" x14ac:dyDescent="0.25">
      <c r="A2097" t="s">
        <v>7596</v>
      </c>
      <c r="B2097" t="s">
        <v>7597</v>
      </c>
      <c r="C2097" t="s">
        <v>7598</v>
      </c>
    </row>
    <row r="2098" spans="1:3" x14ac:dyDescent="0.25">
      <c r="A2098" t="s">
        <v>7599</v>
      </c>
      <c r="B2098" t="s">
        <v>7600</v>
      </c>
      <c r="C2098" t="s">
        <v>7601</v>
      </c>
    </row>
    <row r="2099" spans="1:3" x14ac:dyDescent="0.25">
      <c r="A2099" t="s">
        <v>7602</v>
      </c>
      <c r="B2099" t="s">
        <v>7603</v>
      </c>
      <c r="C2099" t="s">
        <v>7604</v>
      </c>
    </row>
    <row r="2100" spans="1:3" x14ac:dyDescent="0.25">
      <c r="A2100" t="s">
        <v>7605</v>
      </c>
      <c r="B2100" t="s">
        <v>7606</v>
      </c>
      <c r="C2100" t="s">
        <v>7607</v>
      </c>
    </row>
    <row r="2101" spans="1:3" x14ac:dyDescent="0.25">
      <c r="A2101" t="s">
        <v>7608</v>
      </c>
      <c r="B2101" t="s">
        <v>7609</v>
      </c>
      <c r="C2101" t="s">
        <v>7610</v>
      </c>
    </row>
    <row r="2102" spans="1:3" x14ac:dyDescent="0.25">
      <c r="A2102" t="s">
        <v>7611</v>
      </c>
      <c r="B2102" t="s">
        <v>7612</v>
      </c>
      <c r="C2102" t="s">
        <v>7613</v>
      </c>
    </row>
    <row r="2103" spans="1:3" x14ac:dyDescent="0.25">
      <c r="A2103" t="s">
        <v>7614</v>
      </c>
      <c r="B2103" t="s">
        <v>7615</v>
      </c>
      <c r="C2103" t="s">
        <v>7616</v>
      </c>
    </row>
    <row r="2104" spans="1:3" x14ac:dyDescent="0.25">
      <c r="A2104" t="s">
        <v>7617</v>
      </c>
      <c r="B2104" t="s">
        <v>7618</v>
      </c>
      <c r="C2104" t="s">
        <v>7619</v>
      </c>
    </row>
    <row r="2105" spans="1:3" x14ac:dyDescent="0.25">
      <c r="A2105" t="s">
        <v>7620</v>
      </c>
      <c r="B2105" t="s">
        <v>7621</v>
      </c>
      <c r="C2105" t="s">
        <v>7622</v>
      </c>
    </row>
    <row r="2106" spans="1:3" x14ac:dyDescent="0.25">
      <c r="A2106" t="s">
        <v>7623</v>
      </c>
      <c r="B2106" t="s">
        <v>7624</v>
      </c>
      <c r="C2106" t="s">
        <v>7625</v>
      </c>
    </row>
    <row r="2107" spans="1:3" x14ac:dyDescent="0.25">
      <c r="A2107" t="s">
        <v>7626</v>
      </c>
      <c r="B2107" t="s">
        <v>7627</v>
      </c>
      <c r="C2107" t="s">
        <v>7628</v>
      </c>
    </row>
    <row r="2108" spans="1:3" x14ac:dyDescent="0.25">
      <c r="A2108" t="s">
        <v>7629</v>
      </c>
      <c r="B2108" t="s">
        <v>7630</v>
      </c>
      <c r="C2108" t="s">
        <v>7631</v>
      </c>
    </row>
    <row r="2109" spans="1:3" x14ac:dyDescent="0.25">
      <c r="A2109" t="s">
        <v>7632</v>
      </c>
      <c r="B2109" t="s">
        <v>2259</v>
      </c>
      <c r="C2109" t="s">
        <v>7633</v>
      </c>
    </row>
    <row r="2110" spans="1:3" x14ac:dyDescent="0.25">
      <c r="A2110" t="s">
        <v>7634</v>
      </c>
      <c r="B2110" t="s">
        <v>7635</v>
      </c>
      <c r="C2110" t="s">
        <v>7636</v>
      </c>
    </row>
    <row r="2111" spans="1:3" x14ac:dyDescent="0.25">
      <c r="A2111" t="s">
        <v>7637</v>
      </c>
      <c r="B2111" t="s">
        <v>7638</v>
      </c>
      <c r="C2111" t="s">
        <v>7639</v>
      </c>
    </row>
    <row r="2112" spans="1:3" x14ac:dyDescent="0.25">
      <c r="A2112" t="s">
        <v>7640</v>
      </c>
      <c r="B2112" t="s">
        <v>7641</v>
      </c>
      <c r="C2112" t="s">
        <v>7642</v>
      </c>
    </row>
    <row r="2113" spans="1:3" x14ac:dyDescent="0.25">
      <c r="A2113" t="s">
        <v>7643</v>
      </c>
      <c r="B2113" t="s">
        <v>7644</v>
      </c>
      <c r="C2113" t="s">
        <v>7645</v>
      </c>
    </row>
    <row r="2114" spans="1:3" x14ac:dyDescent="0.25">
      <c r="A2114" t="s">
        <v>7646</v>
      </c>
      <c r="B2114" t="s">
        <v>7647</v>
      </c>
      <c r="C2114" t="s">
        <v>7648</v>
      </c>
    </row>
    <row r="2115" spans="1:3" x14ac:dyDescent="0.25">
      <c r="A2115" t="s">
        <v>7649</v>
      </c>
      <c r="B2115" t="s">
        <v>7650</v>
      </c>
      <c r="C2115" t="s">
        <v>7651</v>
      </c>
    </row>
    <row r="2116" spans="1:3" x14ac:dyDescent="0.25">
      <c r="A2116" t="s">
        <v>7652</v>
      </c>
      <c r="B2116" t="s">
        <v>7653</v>
      </c>
      <c r="C2116" t="s">
        <v>7654</v>
      </c>
    </row>
    <row r="2117" spans="1:3" x14ac:dyDescent="0.25">
      <c r="A2117" t="s">
        <v>7655</v>
      </c>
      <c r="B2117" t="s">
        <v>7656</v>
      </c>
      <c r="C2117" t="s">
        <v>7657</v>
      </c>
    </row>
    <row r="2118" spans="1:3" x14ac:dyDescent="0.25">
      <c r="A2118" t="s">
        <v>7658</v>
      </c>
      <c r="B2118" t="s">
        <v>7659</v>
      </c>
      <c r="C2118" t="s">
        <v>7660</v>
      </c>
    </row>
    <row r="2119" spans="1:3" x14ac:dyDescent="0.25">
      <c r="A2119" t="s">
        <v>7661</v>
      </c>
      <c r="B2119" t="s">
        <v>7662</v>
      </c>
      <c r="C2119" t="s">
        <v>7663</v>
      </c>
    </row>
    <row r="2120" spans="1:3" x14ac:dyDescent="0.25">
      <c r="A2120" t="s">
        <v>7664</v>
      </c>
      <c r="B2120" t="s">
        <v>7665</v>
      </c>
      <c r="C2120" t="s">
        <v>7666</v>
      </c>
    </row>
    <row r="2121" spans="1:3" x14ac:dyDescent="0.25">
      <c r="A2121" t="s">
        <v>7667</v>
      </c>
      <c r="B2121" t="s">
        <v>7668</v>
      </c>
      <c r="C2121" t="s">
        <v>7669</v>
      </c>
    </row>
    <row r="2122" spans="1:3" x14ac:dyDescent="0.25">
      <c r="A2122" t="s">
        <v>7670</v>
      </c>
      <c r="B2122" t="s">
        <v>7671</v>
      </c>
      <c r="C2122" t="s">
        <v>7672</v>
      </c>
    </row>
    <row r="2123" spans="1:3" x14ac:dyDescent="0.25">
      <c r="A2123" t="s">
        <v>7673</v>
      </c>
      <c r="B2123" t="s">
        <v>7674</v>
      </c>
      <c r="C2123" t="s">
        <v>7675</v>
      </c>
    </row>
    <row r="2124" spans="1:3" x14ac:dyDescent="0.25">
      <c r="A2124" t="s">
        <v>7676</v>
      </c>
      <c r="B2124" t="s">
        <v>7677</v>
      </c>
      <c r="C2124" t="s">
        <v>7678</v>
      </c>
    </row>
    <row r="2125" spans="1:3" x14ac:dyDescent="0.25">
      <c r="A2125" t="s">
        <v>7679</v>
      </c>
      <c r="B2125" t="s">
        <v>7680</v>
      </c>
      <c r="C2125" t="s">
        <v>7681</v>
      </c>
    </row>
    <row r="2126" spans="1:3" x14ac:dyDescent="0.25">
      <c r="A2126" t="s">
        <v>7682</v>
      </c>
      <c r="B2126" t="s">
        <v>7683</v>
      </c>
      <c r="C2126" t="s">
        <v>7684</v>
      </c>
    </row>
    <row r="2127" spans="1:3" x14ac:dyDescent="0.25">
      <c r="A2127" t="s">
        <v>7685</v>
      </c>
      <c r="B2127" t="s">
        <v>7686</v>
      </c>
      <c r="C2127" t="s">
        <v>7687</v>
      </c>
    </row>
    <row r="2128" spans="1:3" x14ac:dyDescent="0.25">
      <c r="A2128" t="s">
        <v>7688</v>
      </c>
      <c r="B2128" t="s">
        <v>7689</v>
      </c>
      <c r="C2128" t="s">
        <v>7690</v>
      </c>
    </row>
    <row r="2129" spans="1:3" x14ac:dyDescent="0.25">
      <c r="A2129" t="s">
        <v>7691</v>
      </c>
      <c r="B2129" t="s">
        <v>7692</v>
      </c>
      <c r="C2129" t="s">
        <v>7693</v>
      </c>
    </row>
    <row r="2130" spans="1:3" x14ac:dyDescent="0.25">
      <c r="A2130" t="s">
        <v>7694</v>
      </c>
      <c r="B2130" t="s">
        <v>7695</v>
      </c>
      <c r="C2130" t="s">
        <v>7696</v>
      </c>
    </row>
    <row r="2131" spans="1:3" x14ac:dyDescent="0.25">
      <c r="A2131" t="s">
        <v>7697</v>
      </c>
      <c r="B2131" t="s">
        <v>7698</v>
      </c>
      <c r="C2131" t="s">
        <v>7699</v>
      </c>
    </row>
    <row r="2132" spans="1:3" x14ac:dyDescent="0.25">
      <c r="A2132" t="s">
        <v>7700</v>
      </c>
      <c r="B2132" t="s">
        <v>7701</v>
      </c>
      <c r="C2132" t="s">
        <v>7702</v>
      </c>
    </row>
    <row r="2133" spans="1:3" x14ac:dyDescent="0.25">
      <c r="A2133" t="s">
        <v>7703</v>
      </c>
      <c r="B2133" t="s">
        <v>7704</v>
      </c>
      <c r="C2133" t="s">
        <v>7705</v>
      </c>
    </row>
    <row r="2134" spans="1:3" x14ac:dyDescent="0.25">
      <c r="A2134" t="s">
        <v>7706</v>
      </c>
      <c r="B2134" t="s">
        <v>7707</v>
      </c>
      <c r="C2134" t="s">
        <v>7708</v>
      </c>
    </row>
    <row r="2135" spans="1:3" x14ac:dyDescent="0.25">
      <c r="A2135" t="s">
        <v>7709</v>
      </c>
      <c r="B2135" t="s">
        <v>7710</v>
      </c>
      <c r="C2135" t="s">
        <v>7711</v>
      </c>
    </row>
    <row r="2136" spans="1:3" x14ac:dyDescent="0.25">
      <c r="A2136" t="s">
        <v>7712</v>
      </c>
      <c r="B2136" t="s">
        <v>7713</v>
      </c>
      <c r="C2136" t="s">
        <v>7714</v>
      </c>
    </row>
    <row r="2137" spans="1:3" x14ac:dyDescent="0.25">
      <c r="A2137" t="s">
        <v>7715</v>
      </c>
      <c r="B2137" t="s">
        <v>7716</v>
      </c>
      <c r="C2137" t="s">
        <v>7717</v>
      </c>
    </row>
    <row r="2138" spans="1:3" x14ac:dyDescent="0.25">
      <c r="A2138" t="s">
        <v>7718</v>
      </c>
      <c r="B2138" t="s">
        <v>7719</v>
      </c>
      <c r="C2138" t="s">
        <v>7720</v>
      </c>
    </row>
    <row r="2139" spans="1:3" x14ac:dyDescent="0.25">
      <c r="A2139" t="s">
        <v>7721</v>
      </c>
      <c r="B2139" t="s">
        <v>7722</v>
      </c>
      <c r="C2139" t="s">
        <v>7723</v>
      </c>
    </row>
    <row r="2140" spans="1:3" x14ac:dyDescent="0.25">
      <c r="A2140" t="s">
        <v>7724</v>
      </c>
      <c r="B2140" t="s">
        <v>7725</v>
      </c>
      <c r="C2140" t="s">
        <v>7726</v>
      </c>
    </row>
    <row r="2141" spans="1:3" x14ac:dyDescent="0.25">
      <c r="A2141" t="s">
        <v>7727</v>
      </c>
      <c r="B2141" t="s">
        <v>7728</v>
      </c>
      <c r="C2141" t="s">
        <v>7729</v>
      </c>
    </row>
    <row r="2142" spans="1:3" x14ac:dyDescent="0.25">
      <c r="A2142" t="s">
        <v>7730</v>
      </c>
      <c r="B2142" t="s">
        <v>7731</v>
      </c>
      <c r="C2142" t="s">
        <v>7732</v>
      </c>
    </row>
    <row r="2143" spans="1:3" x14ac:dyDescent="0.25">
      <c r="A2143" t="s">
        <v>7733</v>
      </c>
      <c r="B2143" t="s">
        <v>7734</v>
      </c>
      <c r="C2143" t="s">
        <v>7735</v>
      </c>
    </row>
    <row r="2144" spans="1:3" x14ac:dyDescent="0.25">
      <c r="A2144" t="s">
        <v>7736</v>
      </c>
      <c r="B2144" t="s">
        <v>7737</v>
      </c>
      <c r="C2144" t="s">
        <v>7738</v>
      </c>
    </row>
    <row r="2145" spans="1:3" x14ac:dyDescent="0.25">
      <c r="A2145" t="s">
        <v>7739</v>
      </c>
      <c r="B2145" t="s">
        <v>7740</v>
      </c>
      <c r="C2145" t="s">
        <v>7741</v>
      </c>
    </row>
    <row r="2146" spans="1:3" x14ac:dyDescent="0.25">
      <c r="A2146" t="s">
        <v>7742</v>
      </c>
      <c r="B2146" t="s">
        <v>7743</v>
      </c>
      <c r="C2146" t="s">
        <v>7744</v>
      </c>
    </row>
    <row r="2147" spans="1:3" x14ac:dyDescent="0.25">
      <c r="A2147" t="s">
        <v>7745</v>
      </c>
      <c r="B2147" t="s">
        <v>7746</v>
      </c>
      <c r="C2147" t="s">
        <v>7747</v>
      </c>
    </row>
    <row r="2148" spans="1:3" x14ac:dyDescent="0.25">
      <c r="A2148" t="s">
        <v>7748</v>
      </c>
      <c r="B2148" t="s">
        <v>7749</v>
      </c>
      <c r="C2148" t="s">
        <v>7750</v>
      </c>
    </row>
    <row r="2149" spans="1:3" x14ac:dyDescent="0.25">
      <c r="A2149" t="s">
        <v>7751</v>
      </c>
      <c r="B2149" t="s">
        <v>7752</v>
      </c>
      <c r="C2149" t="s">
        <v>7753</v>
      </c>
    </row>
    <row r="2150" spans="1:3" x14ac:dyDescent="0.25">
      <c r="A2150" t="s">
        <v>7754</v>
      </c>
      <c r="B2150" t="s">
        <v>7755</v>
      </c>
      <c r="C2150" t="s">
        <v>7756</v>
      </c>
    </row>
    <row r="2151" spans="1:3" x14ac:dyDescent="0.25">
      <c r="A2151" t="s">
        <v>7757</v>
      </c>
      <c r="B2151" t="s">
        <v>7758</v>
      </c>
      <c r="C2151" t="s">
        <v>7759</v>
      </c>
    </row>
    <row r="2152" spans="1:3" x14ac:dyDescent="0.25">
      <c r="A2152" t="s">
        <v>7760</v>
      </c>
      <c r="B2152" t="s">
        <v>7761</v>
      </c>
      <c r="C2152" t="s">
        <v>7762</v>
      </c>
    </row>
    <row r="2153" spans="1:3" x14ac:dyDescent="0.25">
      <c r="A2153" t="s">
        <v>7763</v>
      </c>
      <c r="B2153" t="s">
        <v>7764</v>
      </c>
      <c r="C2153" t="s">
        <v>7765</v>
      </c>
    </row>
    <row r="2154" spans="1:3" x14ac:dyDescent="0.25">
      <c r="A2154" t="s">
        <v>7766</v>
      </c>
      <c r="B2154" t="s">
        <v>7767</v>
      </c>
      <c r="C2154" t="s">
        <v>7768</v>
      </c>
    </row>
    <row r="2155" spans="1:3" x14ac:dyDescent="0.25">
      <c r="A2155" t="s">
        <v>7769</v>
      </c>
      <c r="B2155" t="s">
        <v>7770</v>
      </c>
      <c r="C2155" t="s">
        <v>7771</v>
      </c>
    </row>
    <row r="2156" spans="1:3" x14ac:dyDescent="0.25">
      <c r="A2156" t="s">
        <v>7772</v>
      </c>
      <c r="B2156" t="s">
        <v>7773</v>
      </c>
      <c r="C2156" t="s">
        <v>7774</v>
      </c>
    </row>
    <row r="2157" spans="1:3" x14ac:dyDescent="0.25">
      <c r="A2157" t="s">
        <v>7775</v>
      </c>
      <c r="B2157" t="s">
        <v>7776</v>
      </c>
      <c r="C2157" t="s">
        <v>7777</v>
      </c>
    </row>
    <row r="2158" spans="1:3" x14ac:dyDescent="0.25">
      <c r="A2158" t="s">
        <v>7778</v>
      </c>
      <c r="B2158" t="s">
        <v>7779</v>
      </c>
      <c r="C2158" t="s">
        <v>7780</v>
      </c>
    </row>
    <row r="2159" spans="1:3" x14ac:dyDescent="0.25">
      <c r="A2159" t="s">
        <v>7781</v>
      </c>
      <c r="B2159" t="s">
        <v>7782</v>
      </c>
      <c r="C2159" t="s">
        <v>7783</v>
      </c>
    </row>
    <row r="2160" spans="1:3" x14ac:dyDescent="0.25">
      <c r="A2160" t="s">
        <v>7784</v>
      </c>
      <c r="B2160" t="s">
        <v>7785</v>
      </c>
      <c r="C2160" t="s">
        <v>7786</v>
      </c>
    </row>
    <row r="2161" spans="1:3" x14ac:dyDescent="0.25">
      <c r="A2161" t="s">
        <v>7787</v>
      </c>
      <c r="B2161" t="s">
        <v>7788</v>
      </c>
      <c r="C2161" t="s">
        <v>7789</v>
      </c>
    </row>
    <row r="2162" spans="1:3" x14ac:dyDescent="0.25">
      <c r="A2162" t="s">
        <v>7790</v>
      </c>
      <c r="B2162" t="s">
        <v>7791</v>
      </c>
      <c r="C2162" t="s">
        <v>7792</v>
      </c>
    </row>
    <row r="2163" spans="1:3" x14ac:dyDescent="0.25">
      <c r="A2163" t="s">
        <v>7793</v>
      </c>
      <c r="B2163" t="s">
        <v>7794</v>
      </c>
      <c r="C2163" t="s">
        <v>7795</v>
      </c>
    </row>
    <row r="2164" spans="1:3" x14ac:dyDescent="0.25">
      <c r="A2164" t="s">
        <v>7796</v>
      </c>
      <c r="B2164" t="s">
        <v>7797</v>
      </c>
      <c r="C2164" t="s">
        <v>7798</v>
      </c>
    </row>
    <row r="2165" spans="1:3" x14ac:dyDescent="0.25">
      <c r="A2165" t="s">
        <v>7799</v>
      </c>
      <c r="B2165" t="s">
        <v>7800</v>
      </c>
      <c r="C2165" t="s">
        <v>7801</v>
      </c>
    </row>
    <row r="2166" spans="1:3" x14ac:dyDescent="0.25">
      <c r="A2166" t="s">
        <v>7802</v>
      </c>
      <c r="B2166" t="s">
        <v>7803</v>
      </c>
      <c r="C2166" t="s">
        <v>7804</v>
      </c>
    </row>
    <row r="2167" spans="1:3" x14ac:dyDescent="0.25">
      <c r="A2167" t="s">
        <v>7805</v>
      </c>
      <c r="B2167" t="s">
        <v>7806</v>
      </c>
      <c r="C2167" t="s">
        <v>7807</v>
      </c>
    </row>
    <row r="2168" spans="1:3" x14ac:dyDescent="0.25">
      <c r="A2168" t="s">
        <v>7808</v>
      </c>
      <c r="B2168" t="s">
        <v>7809</v>
      </c>
      <c r="C2168" t="s">
        <v>7810</v>
      </c>
    </row>
    <row r="2169" spans="1:3" x14ac:dyDescent="0.25">
      <c r="A2169" t="s">
        <v>7811</v>
      </c>
      <c r="B2169" t="s">
        <v>7812</v>
      </c>
      <c r="C2169" t="s">
        <v>7813</v>
      </c>
    </row>
    <row r="2170" spans="1:3" x14ac:dyDescent="0.25">
      <c r="A2170" t="s">
        <v>7814</v>
      </c>
      <c r="B2170" t="s">
        <v>7815</v>
      </c>
      <c r="C2170" t="s">
        <v>7816</v>
      </c>
    </row>
    <row r="2171" spans="1:3" x14ac:dyDescent="0.25">
      <c r="A2171" t="s">
        <v>7817</v>
      </c>
      <c r="B2171" t="s">
        <v>7818</v>
      </c>
      <c r="C2171" t="s">
        <v>7819</v>
      </c>
    </row>
    <row r="2172" spans="1:3" x14ac:dyDescent="0.25">
      <c r="A2172" t="s">
        <v>7820</v>
      </c>
      <c r="B2172" t="s">
        <v>7821</v>
      </c>
      <c r="C2172" t="s">
        <v>7822</v>
      </c>
    </row>
    <row r="2173" spans="1:3" x14ac:dyDescent="0.25">
      <c r="A2173" t="s">
        <v>7823</v>
      </c>
      <c r="B2173" t="s">
        <v>7824</v>
      </c>
      <c r="C2173" t="s">
        <v>7825</v>
      </c>
    </row>
    <row r="2174" spans="1:3" x14ac:dyDescent="0.25">
      <c r="A2174" t="s">
        <v>7826</v>
      </c>
      <c r="B2174" t="s">
        <v>7827</v>
      </c>
      <c r="C2174" t="s">
        <v>7828</v>
      </c>
    </row>
    <row r="2175" spans="1:3" x14ac:dyDescent="0.25">
      <c r="A2175" t="s">
        <v>7829</v>
      </c>
      <c r="B2175" t="s">
        <v>7830</v>
      </c>
      <c r="C2175" t="s">
        <v>7831</v>
      </c>
    </row>
    <row r="2176" spans="1:3" x14ac:dyDescent="0.25">
      <c r="A2176" t="s">
        <v>7832</v>
      </c>
      <c r="B2176" t="s">
        <v>7833</v>
      </c>
      <c r="C2176" t="s">
        <v>7834</v>
      </c>
    </row>
    <row r="2177" spans="1:3" x14ac:dyDescent="0.25">
      <c r="A2177" t="s">
        <v>7835</v>
      </c>
      <c r="B2177" t="s">
        <v>7836</v>
      </c>
      <c r="C2177" t="s">
        <v>7837</v>
      </c>
    </row>
    <row r="2178" spans="1:3" x14ac:dyDescent="0.25">
      <c r="A2178" t="s">
        <v>7838</v>
      </c>
      <c r="B2178" t="s">
        <v>7839</v>
      </c>
      <c r="C2178" t="s">
        <v>7840</v>
      </c>
    </row>
    <row r="2179" spans="1:3" x14ac:dyDescent="0.25">
      <c r="A2179" t="s">
        <v>7841</v>
      </c>
      <c r="B2179" t="s">
        <v>7842</v>
      </c>
      <c r="C2179" t="s">
        <v>7843</v>
      </c>
    </row>
    <row r="2180" spans="1:3" x14ac:dyDescent="0.25">
      <c r="A2180" t="s">
        <v>7844</v>
      </c>
      <c r="B2180" t="s">
        <v>7845</v>
      </c>
      <c r="C2180" t="s">
        <v>7846</v>
      </c>
    </row>
    <row r="2181" spans="1:3" x14ac:dyDescent="0.25">
      <c r="A2181" t="s">
        <v>7847</v>
      </c>
      <c r="B2181" t="s">
        <v>7848</v>
      </c>
      <c r="C2181" t="s">
        <v>7849</v>
      </c>
    </row>
    <row r="2182" spans="1:3" x14ac:dyDescent="0.25">
      <c r="A2182" t="s">
        <v>7850</v>
      </c>
      <c r="B2182" t="s">
        <v>7851</v>
      </c>
      <c r="C2182" t="s">
        <v>7852</v>
      </c>
    </row>
    <row r="2183" spans="1:3" x14ac:dyDescent="0.25">
      <c r="A2183" t="s">
        <v>7853</v>
      </c>
      <c r="B2183" t="s">
        <v>7854</v>
      </c>
      <c r="C2183" t="s">
        <v>7855</v>
      </c>
    </row>
    <row r="2184" spans="1:3" x14ac:dyDescent="0.25">
      <c r="A2184" t="s">
        <v>7856</v>
      </c>
      <c r="B2184" t="s">
        <v>7857</v>
      </c>
      <c r="C2184" t="s">
        <v>7858</v>
      </c>
    </row>
    <row r="2185" spans="1:3" x14ac:dyDescent="0.25">
      <c r="A2185" t="s">
        <v>7859</v>
      </c>
      <c r="B2185" t="s">
        <v>7860</v>
      </c>
      <c r="C2185" t="s">
        <v>7861</v>
      </c>
    </row>
    <row r="2186" spans="1:3" x14ac:dyDescent="0.25">
      <c r="A2186" t="s">
        <v>7862</v>
      </c>
      <c r="B2186" t="s">
        <v>7863</v>
      </c>
      <c r="C2186" t="s">
        <v>7864</v>
      </c>
    </row>
    <row r="2187" spans="1:3" x14ac:dyDescent="0.25">
      <c r="A2187" t="s">
        <v>7865</v>
      </c>
      <c r="B2187" t="s">
        <v>7866</v>
      </c>
      <c r="C2187" t="s">
        <v>7867</v>
      </c>
    </row>
    <row r="2188" spans="1:3" x14ac:dyDescent="0.25">
      <c r="A2188" t="s">
        <v>7868</v>
      </c>
      <c r="B2188" t="s">
        <v>7869</v>
      </c>
      <c r="C2188" t="s">
        <v>7870</v>
      </c>
    </row>
    <row r="2189" spans="1:3" x14ac:dyDescent="0.25">
      <c r="A2189" t="s">
        <v>7871</v>
      </c>
      <c r="B2189" t="s">
        <v>7872</v>
      </c>
      <c r="C2189" t="s">
        <v>7873</v>
      </c>
    </row>
    <row r="2190" spans="1:3" x14ac:dyDescent="0.25">
      <c r="A2190" t="s">
        <v>7874</v>
      </c>
      <c r="B2190" t="s">
        <v>7875</v>
      </c>
      <c r="C2190" t="s">
        <v>7876</v>
      </c>
    </row>
    <row r="2191" spans="1:3" x14ac:dyDescent="0.25">
      <c r="A2191" t="s">
        <v>7877</v>
      </c>
      <c r="B2191" t="s">
        <v>7878</v>
      </c>
      <c r="C2191" t="s">
        <v>7879</v>
      </c>
    </row>
    <row r="2192" spans="1:3" x14ac:dyDescent="0.25">
      <c r="A2192" t="s">
        <v>7880</v>
      </c>
      <c r="B2192" t="s">
        <v>7881</v>
      </c>
      <c r="C2192" t="s">
        <v>7882</v>
      </c>
    </row>
    <row r="2193" spans="1:3" x14ac:dyDescent="0.25">
      <c r="A2193" t="s">
        <v>7883</v>
      </c>
      <c r="B2193" t="s">
        <v>7884</v>
      </c>
      <c r="C2193" t="s">
        <v>7885</v>
      </c>
    </row>
    <row r="2194" spans="1:3" x14ac:dyDescent="0.25">
      <c r="A2194" t="s">
        <v>7886</v>
      </c>
      <c r="B2194" t="s">
        <v>7887</v>
      </c>
      <c r="C2194" t="s">
        <v>7888</v>
      </c>
    </row>
    <row r="2195" spans="1:3" x14ac:dyDescent="0.25">
      <c r="A2195" t="s">
        <v>7889</v>
      </c>
      <c r="B2195" t="s">
        <v>7890</v>
      </c>
      <c r="C2195" t="s">
        <v>7891</v>
      </c>
    </row>
    <row r="2196" spans="1:3" x14ac:dyDescent="0.25">
      <c r="A2196" t="s">
        <v>7892</v>
      </c>
      <c r="B2196" t="s">
        <v>7893</v>
      </c>
      <c r="C2196" t="s">
        <v>7894</v>
      </c>
    </row>
    <row r="2197" spans="1:3" x14ac:dyDescent="0.25">
      <c r="A2197" t="s">
        <v>7895</v>
      </c>
      <c r="B2197" t="s">
        <v>7896</v>
      </c>
      <c r="C2197" t="s">
        <v>7897</v>
      </c>
    </row>
    <row r="2198" spans="1:3" x14ac:dyDescent="0.25">
      <c r="A2198" t="s">
        <v>7898</v>
      </c>
      <c r="B2198" t="s">
        <v>7899</v>
      </c>
      <c r="C2198" t="s">
        <v>7900</v>
      </c>
    </row>
    <row r="2199" spans="1:3" x14ac:dyDescent="0.25">
      <c r="A2199" t="s">
        <v>7901</v>
      </c>
      <c r="B2199" t="s">
        <v>7902</v>
      </c>
      <c r="C2199" t="s">
        <v>7903</v>
      </c>
    </row>
    <row r="2200" spans="1:3" x14ac:dyDescent="0.25">
      <c r="A2200" t="s">
        <v>7904</v>
      </c>
      <c r="B2200" t="s">
        <v>7905</v>
      </c>
      <c r="C2200" t="s">
        <v>7906</v>
      </c>
    </row>
    <row r="2201" spans="1:3" x14ac:dyDescent="0.25">
      <c r="A2201" t="s">
        <v>7907</v>
      </c>
      <c r="B2201" t="s">
        <v>7908</v>
      </c>
      <c r="C2201" t="s">
        <v>7909</v>
      </c>
    </row>
    <row r="2202" spans="1:3" x14ac:dyDescent="0.25">
      <c r="A2202" t="s">
        <v>7910</v>
      </c>
      <c r="B2202" t="s">
        <v>7911</v>
      </c>
      <c r="C2202" t="s">
        <v>7912</v>
      </c>
    </row>
    <row r="2203" spans="1:3" x14ac:dyDescent="0.25">
      <c r="A2203" t="s">
        <v>7913</v>
      </c>
      <c r="B2203" t="s">
        <v>7914</v>
      </c>
      <c r="C2203" t="s">
        <v>7915</v>
      </c>
    </row>
    <row r="2204" spans="1:3" x14ac:dyDescent="0.25">
      <c r="A2204" t="s">
        <v>7916</v>
      </c>
      <c r="B2204" t="s">
        <v>7917</v>
      </c>
      <c r="C2204" t="s">
        <v>7918</v>
      </c>
    </row>
    <row r="2205" spans="1:3" x14ac:dyDescent="0.25">
      <c r="A2205" t="s">
        <v>7919</v>
      </c>
      <c r="B2205" t="s">
        <v>7920</v>
      </c>
      <c r="C2205" t="s">
        <v>7921</v>
      </c>
    </row>
    <row r="2206" spans="1:3" x14ac:dyDescent="0.25">
      <c r="A2206" t="s">
        <v>7922</v>
      </c>
      <c r="B2206" t="s">
        <v>6340</v>
      </c>
      <c r="C2206" t="s">
        <v>7923</v>
      </c>
    </row>
    <row r="2207" spans="1:3" x14ac:dyDescent="0.25">
      <c r="A2207" t="s">
        <v>7924</v>
      </c>
      <c r="B2207" t="s">
        <v>7925</v>
      </c>
      <c r="C2207" t="s">
        <v>7926</v>
      </c>
    </row>
    <row r="2208" spans="1:3" x14ac:dyDescent="0.25">
      <c r="A2208" t="s">
        <v>7927</v>
      </c>
      <c r="B2208" t="s">
        <v>7928</v>
      </c>
      <c r="C2208" t="s">
        <v>7929</v>
      </c>
    </row>
    <row r="2209" spans="1:3" x14ac:dyDescent="0.25">
      <c r="A2209" t="s">
        <v>7930</v>
      </c>
      <c r="B2209" t="s">
        <v>7931</v>
      </c>
      <c r="C2209" t="s">
        <v>7932</v>
      </c>
    </row>
    <row r="2210" spans="1:3" x14ac:dyDescent="0.25">
      <c r="A2210" t="s">
        <v>7933</v>
      </c>
      <c r="B2210" t="s">
        <v>7934</v>
      </c>
      <c r="C2210" t="s">
        <v>7935</v>
      </c>
    </row>
    <row r="2211" spans="1:3" x14ac:dyDescent="0.25">
      <c r="A2211" t="s">
        <v>7936</v>
      </c>
      <c r="B2211" t="s">
        <v>7937</v>
      </c>
      <c r="C2211" t="s">
        <v>7938</v>
      </c>
    </row>
    <row r="2212" spans="1:3" x14ac:dyDescent="0.25">
      <c r="A2212" t="s">
        <v>7939</v>
      </c>
      <c r="B2212" t="s">
        <v>7940</v>
      </c>
      <c r="C2212" t="s">
        <v>7941</v>
      </c>
    </row>
    <row r="2213" spans="1:3" x14ac:dyDescent="0.25">
      <c r="A2213" t="s">
        <v>7942</v>
      </c>
      <c r="B2213" t="s">
        <v>7943</v>
      </c>
      <c r="C2213" t="s">
        <v>7944</v>
      </c>
    </row>
    <row r="2214" spans="1:3" x14ac:dyDescent="0.25">
      <c r="A2214" t="s">
        <v>7945</v>
      </c>
      <c r="B2214" t="s">
        <v>7946</v>
      </c>
      <c r="C2214" t="s">
        <v>7947</v>
      </c>
    </row>
    <row r="2215" spans="1:3" x14ac:dyDescent="0.25">
      <c r="A2215" t="s">
        <v>7948</v>
      </c>
      <c r="B2215" t="s">
        <v>7949</v>
      </c>
      <c r="C2215" t="s">
        <v>7950</v>
      </c>
    </row>
    <row r="2216" spans="1:3" x14ac:dyDescent="0.25">
      <c r="A2216" t="s">
        <v>7951</v>
      </c>
      <c r="B2216" t="s">
        <v>7952</v>
      </c>
      <c r="C2216" t="s">
        <v>7953</v>
      </c>
    </row>
    <row r="2217" spans="1:3" x14ac:dyDescent="0.25">
      <c r="A2217" t="s">
        <v>7954</v>
      </c>
      <c r="B2217" t="s">
        <v>7955</v>
      </c>
      <c r="C2217" t="s">
        <v>7956</v>
      </c>
    </row>
    <row r="2218" spans="1:3" x14ac:dyDescent="0.25">
      <c r="A2218" t="s">
        <v>7957</v>
      </c>
      <c r="B2218" t="s">
        <v>7958</v>
      </c>
      <c r="C2218" t="s">
        <v>7959</v>
      </c>
    </row>
    <row r="2219" spans="1:3" x14ac:dyDescent="0.25">
      <c r="A2219" t="s">
        <v>7960</v>
      </c>
      <c r="B2219" t="s">
        <v>7961</v>
      </c>
      <c r="C2219" t="s">
        <v>7962</v>
      </c>
    </row>
    <row r="2220" spans="1:3" x14ac:dyDescent="0.25">
      <c r="A2220" t="s">
        <v>7963</v>
      </c>
      <c r="B2220" t="s">
        <v>7964</v>
      </c>
      <c r="C2220" t="s">
        <v>7965</v>
      </c>
    </row>
    <row r="2221" spans="1:3" x14ac:dyDescent="0.25">
      <c r="A2221" t="s">
        <v>7966</v>
      </c>
      <c r="B2221" t="s">
        <v>7967</v>
      </c>
      <c r="C2221" t="s">
        <v>7968</v>
      </c>
    </row>
    <row r="2222" spans="1:3" x14ac:dyDescent="0.25">
      <c r="A2222" t="s">
        <v>7969</v>
      </c>
      <c r="B2222" t="s">
        <v>7970</v>
      </c>
      <c r="C2222" t="s">
        <v>7971</v>
      </c>
    </row>
    <row r="2223" spans="1:3" x14ac:dyDescent="0.25">
      <c r="A2223" t="s">
        <v>7972</v>
      </c>
      <c r="B2223" t="s">
        <v>7973</v>
      </c>
      <c r="C2223" t="s">
        <v>7974</v>
      </c>
    </row>
    <row r="2224" spans="1:3" x14ac:dyDescent="0.25">
      <c r="A2224" t="s">
        <v>7975</v>
      </c>
      <c r="B2224" t="s">
        <v>7976</v>
      </c>
      <c r="C2224" t="s">
        <v>7977</v>
      </c>
    </row>
    <row r="2225" spans="1:3" x14ac:dyDescent="0.25">
      <c r="A2225" t="s">
        <v>7978</v>
      </c>
      <c r="B2225" t="s">
        <v>7979</v>
      </c>
      <c r="C2225" t="s">
        <v>7980</v>
      </c>
    </row>
    <row r="2226" spans="1:3" x14ac:dyDescent="0.25">
      <c r="A2226" t="s">
        <v>7981</v>
      </c>
      <c r="B2226" t="s">
        <v>7982</v>
      </c>
      <c r="C2226" t="s">
        <v>7983</v>
      </c>
    </row>
    <row r="2227" spans="1:3" x14ac:dyDescent="0.25">
      <c r="A2227" t="s">
        <v>7984</v>
      </c>
      <c r="B2227" t="s">
        <v>7985</v>
      </c>
      <c r="C2227" t="s">
        <v>7986</v>
      </c>
    </row>
    <row r="2228" spans="1:3" x14ac:dyDescent="0.25">
      <c r="A2228" t="s">
        <v>7987</v>
      </c>
      <c r="B2228" t="s">
        <v>7988</v>
      </c>
      <c r="C2228" t="s">
        <v>7989</v>
      </c>
    </row>
    <row r="2229" spans="1:3" x14ac:dyDescent="0.25">
      <c r="A2229" t="s">
        <v>7990</v>
      </c>
      <c r="B2229" t="s">
        <v>7991</v>
      </c>
      <c r="C2229" t="s">
        <v>7992</v>
      </c>
    </row>
    <row r="2230" spans="1:3" x14ac:dyDescent="0.25">
      <c r="A2230" t="s">
        <v>7993</v>
      </c>
      <c r="B2230" t="s">
        <v>7994</v>
      </c>
      <c r="C2230" t="s">
        <v>7995</v>
      </c>
    </row>
    <row r="2231" spans="1:3" x14ac:dyDescent="0.25">
      <c r="A2231" t="s">
        <v>7996</v>
      </c>
      <c r="B2231" t="s">
        <v>7997</v>
      </c>
      <c r="C2231" t="s">
        <v>7998</v>
      </c>
    </row>
    <row r="2232" spans="1:3" x14ac:dyDescent="0.25">
      <c r="A2232" t="s">
        <v>7999</v>
      </c>
      <c r="B2232" t="s">
        <v>8000</v>
      </c>
      <c r="C2232" t="s">
        <v>8001</v>
      </c>
    </row>
    <row r="2233" spans="1:3" x14ac:dyDescent="0.25">
      <c r="A2233" t="s">
        <v>8002</v>
      </c>
      <c r="B2233" t="s">
        <v>8003</v>
      </c>
      <c r="C2233" t="s">
        <v>8004</v>
      </c>
    </row>
    <row r="2234" spans="1:3" x14ac:dyDescent="0.25">
      <c r="A2234" t="s">
        <v>8005</v>
      </c>
      <c r="B2234" t="s">
        <v>8006</v>
      </c>
      <c r="C2234" t="s">
        <v>8007</v>
      </c>
    </row>
    <row r="2235" spans="1:3" x14ac:dyDescent="0.25">
      <c r="A2235" t="s">
        <v>8008</v>
      </c>
      <c r="B2235" t="s">
        <v>8009</v>
      </c>
      <c r="C2235" t="s">
        <v>8010</v>
      </c>
    </row>
    <row r="2236" spans="1:3" x14ac:dyDescent="0.25">
      <c r="A2236" t="s">
        <v>8011</v>
      </c>
      <c r="B2236" t="s">
        <v>8012</v>
      </c>
      <c r="C2236" t="s">
        <v>8013</v>
      </c>
    </row>
    <row r="2237" spans="1:3" x14ac:dyDescent="0.25">
      <c r="A2237" t="s">
        <v>8014</v>
      </c>
      <c r="B2237" t="s">
        <v>8015</v>
      </c>
      <c r="C2237" t="s">
        <v>8016</v>
      </c>
    </row>
    <row r="2238" spans="1:3" x14ac:dyDescent="0.25">
      <c r="A2238" t="s">
        <v>8017</v>
      </c>
      <c r="B2238" t="s">
        <v>8018</v>
      </c>
      <c r="C2238" t="s">
        <v>8019</v>
      </c>
    </row>
    <row r="2239" spans="1:3" x14ac:dyDescent="0.25">
      <c r="A2239" t="s">
        <v>8020</v>
      </c>
      <c r="B2239" t="s">
        <v>8021</v>
      </c>
      <c r="C2239" t="s">
        <v>8022</v>
      </c>
    </row>
    <row r="2240" spans="1:3" x14ac:dyDescent="0.25">
      <c r="A2240" t="s">
        <v>8023</v>
      </c>
      <c r="B2240" t="s">
        <v>8024</v>
      </c>
      <c r="C2240" t="s">
        <v>8025</v>
      </c>
    </row>
    <row r="2241" spans="1:3" x14ac:dyDescent="0.25">
      <c r="A2241" t="s">
        <v>8026</v>
      </c>
      <c r="B2241" t="s">
        <v>8027</v>
      </c>
      <c r="C2241" t="s">
        <v>8028</v>
      </c>
    </row>
    <row r="2242" spans="1:3" x14ac:dyDescent="0.25">
      <c r="A2242" t="s">
        <v>8029</v>
      </c>
      <c r="B2242" t="s">
        <v>8030</v>
      </c>
      <c r="C2242" t="s">
        <v>8031</v>
      </c>
    </row>
    <row r="2243" spans="1:3" x14ac:dyDescent="0.25">
      <c r="A2243" t="s">
        <v>8032</v>
      </c>
      <c r="B2243" t="s">
        <v>8033</v>
      </c>
      <c r="C2243" t="s">
        <v>8034</v>
      </c>
    </row>
    <row r="2244" spans="1:3" x14ac:dyDescent="0.25">
      <c r="A2244" t="s">
        <v>8035</v>
      </c>
      <c r="B2244" t="s">
        <v>8036</v>
      </c>
      <c r="C2244" t="s">
        <v>8037</v>
      </c>
    </row>
    <row r="2245" spans="1:3" x14ac:dyDescent="0.25">
      <c r="A2245" t="s">
        <v>8038</v>
      </c>
      <c r="B2245" t="s">
        <v>8039</v>
      </c>
      <c r="C2245" t="s">
        <v>8040</v>
      </c>
    </row>
    <row r="2246" spans="1:3" x14ac:dyDescent="0.25">
      <c r="A2246" t="s">
        <v>8041</v>
      </c>
      <c r="B2246" t="s">
        <v>8042</v>
      </c>
      <c r="C2246" t="s">
        <v>8043</v>
      </c>
    </row>
    <row r="2247" spans="1:3" x14ac:dyDescent="0.25">
      <c r="A2247" t="s">
        <v>8044</v>
      </c>
      <c r="B2247" t="s">
        <v>8045</v>
      </c>
      <c r="C2247" t="s">
        <v>8046</v>
      </c>
    </row>
    <row r="2248" spans="1:3" x14ac:dyDescent="0.25">
      <c r="A2248" t="s">
        <v>8047</v>
      </c>
      <c r="B2248" t="s">
        <v>8048</v>
      </c>
      <c r="C2248" t="s">
        <v>8049</v>
      </c>
    </row>
    <row r="2249" spans="1:3" x14ac:dyDescent="0.25">
      <c r="A2249" t="s">
        <v>8050</v>
      </c>
      <c r="B2249" t="s">
        <v>8051</v>
      </c>
      <c r="C2249" t="s">
        <v>8052</v>
      </c>
    </row>
    <row r="2250" spans="1:3" x14ac:dyDescent="0.25">
      <c r="A2250" t="s">
        <v>8053</v>
      </c>
      <c r="B2250" t="s">
        <v>8054</v>
      </c>
      <c r="C2250" t="s">
        <v>8055</v>
      </c>
    </row>
    <row r="2251" spans="1:3" x14ac:dyDescent="0.25">
      <c r="A2251" t="s">
        <v>8056</v>
      </c>
      <c r="B2251" t="s">
        <v>8057</v>
      </c>
      <c r="C2251" t="s">
        <v>8058</v>
      </c>
    </row>
    <row r="2252" spans="1:3" x14ac:dyDescent="0.25">
      <c r="A2252" t="s">
        <v>8059</v>
      </c>
      <c r="B2252" t="s">
        <v>8060</v>
      </c>
      <c r="C2252" t="s">
        <v>8061</v>
      </c>
    </row>
    <row r="2253" spans="1:3" x14ac:dyDescent="0.25">
      <c r="A2253" t="s">
        <v>8062</v>
      </c>
      <c r="B2253" t="s">
        <v>8063</v>
      </c>
      <c r="C2253" t="s">
        <v>8064</v>
      </c>
    </row>
    <row r="2254" spans="1:3" x14ac:dyDescent="0.25">
      <c r="A2254" t="s">
        <v>8065</v>
      </c>
      <c r="B2254" t="s">
        <v>8066</v>
      </c>
      <c r="C2254" t="s">
        <v>8067</v>
      </c>
    </row>
    <row r="2255" spans="1:3" x14ac:dyDescent="0.25">
      <c r="A2255" t="s">
        <v>8068</v>
      </c>
      <c r="B2255" t="s">
        <v>8069</v>
      </c>
      <c r="C2255" t="s">
        <v>8070</v>
      </c>
    </row>
    <row r="2256" spans="1:3" x14ac:dyDescent="0.25">
      <c r="A2256" t="s">
        <v>8071</v>
      </c>
      <c r="B2256" t="s">
        <v>8072</v>
      </c>
      <c r="C2256" t="s">
        <v>8073</v>
      </c>
    </row>
    <row r="2257" spans="1:3" x14ac:dyDescent="0.25">
      <c r="A2257" t="s">
        <v>8074</v>
      </c>
      <c r="B2257" t="s">
        <v>8075</v>
      </c>
      <c r="C2257" t="s">
        <v>8076</v>
      </c>
    </row>
    <row r="2258" spans="1:3" x14ac:dyDescent="0.25">
      <c r="A2258" t="s">
        <v>8077</v>
      </c>
      <c r="B2258" t="s">
        <v>8078</v>
      </c>
      <c r="C2258" t="s">
        <v>8079</v>
      </c>
    </row>
    <row r="2259" spans="1:3" x14ac:dyDescent="0.25">
      <c r="A2259" t="s">
        <v>8080</v>
      </c>
      <c r="B2259" t="s">
        <v>8081</v>
      </c>
      <c r="C2259" t="s">
        <v>8082</v>
      </c>
    </row>
    <row r="2260" spans="1:3" x14ac:dyDescent="0.25">
      <c r="A2260" t="s">
        <v>8083</v>
      </c>
      <c r="B2260" t="s">
        <v>8084</v>
      </c>
      <c r="C2260" t="s">
        <v>8085</v>
      </c>
    </row>
    <row r="2261" spans="1:3" x14ac:dyDescent="0.25">
      <c r="A2261" t="s">
        <v>8086</v>
      </c>
      <c r="B2261" t="s">
        <v>8087</v>
      </c>
      <c r="C2261" t="s">
        <v>8088</v>
      </c>
    </row>
    <row r="2262" spans="1:3" x14ac:dyDescent="0.25">
      <c r="A2262" t="s">
        <v>8089</v>
      </c>
      <c r="B2262" t="s">
        <v>8090</v>
      </c>
      <c r="C2262" t="s">
        <v>8091</v>
      </c>
    </row>
    <row r="2263" spans="1:3" x14ac:dyDescent="0.25">
      <c r="A2263" t="s">
        <v>8092</v>
      </c>
      <c r="B2263" t="s">
        <v>8093</v>
      </c>
      <c r="C2263" t="s">
        <v>8094</v>
      </c>
    </row>
    <row r="2264" spans="1:3" x14ac:dyDescent="0.25">
      <c r="A2264" t="s">
        <v>8095</v>
      </c>
      <c r="B2264" t="s">
        <v>8096</v>
      </c>
      <c r="C2264" t="s">
        <v>8097</v>
      </c>
    </row>
    <row r="2265" spans="1:3" x14ac:dyDescent="0.25">
      <c r="A2265" t="s">
        <v>8098</v>
      </c>
      <c r="B2265" t="s">
        <v>8099</v>
      </c>
      <c r="C2265" t="s">
        <v>8100</v>
      </c>
    </row>
    <row r="2266" spans="1:3" x14ac:dyDescent="0.25">
      <c r="A2266" t="s">
        <v>8101</v>
      </c>
      <c r="B2266" t="s">
        <v>8102</v>
      </c>
      <c r="C2266" t="s">
        <v>8103</v>
      </c>
    </row>
    <row r="2267" spans="1:3" x14ac:dyDescent="0.25">
      <c r="A2267" t="s">
        <v>8104</v>
      </c>
      <c r="B2267" t="s">
        <v>8105</v>
      </c>
      <c r="C2267" t="s">
        <v>8106</v>
      </c>
    </row>
    <row r="2268" spans="1:3" x14ac:dyDescent="0.25">
      <c r="A2268" t="s">
        <v>8107</v>
      </c>
      <c r="B2268" t="s">
        <v>8108</v>
      </c>
      <c r="C2268" t="s">
        <v>8109</v>
      </c>
    </row>
    <row r="2269" spans="1:3" x14ac:dyDescent="0.25">
      <c r="A2269" t="s">
        <v>8110</v>
      </c>
      <c r="B2269" t="s">
        <v>8111</v>
      </c>
      <c r="C2269" t="s">
        <v>8112</v>
      </c>
    </row>
    <row r="2270" spans="1:3" x14ac:dyDescent="0.25">
      <c r="A2270" t="s">
        <v>8113</v>
      </c>
      <c r="B2270" t="s">
        <v>8114</v>
      </c>
      <c r="C2270" t="s">
        <v>8115</v>
      </c>
    </row>
    <row r="2271" spans="1:3" x14ac:dyDescent="0.25">
      <c r="A2271" t="s">
        <v>8116</v>
      </c>
      <c r="B2271" t="s">
        <v>8117</v>
      </c>
      <c r="C2271" t="s">
        <v>8118</v>
      </c>
    </row>
    <row r="2272" spans="1:3" x14ac:dyDescent="0.25">
      <c r="A2272" t="s">
        <v>8119</v>
      </c>
      <c r="B2272" t="s">
        <v>8120</v>
      </c>
      <c r="C2272" t="s">
        <v>8121</v>
      </c>
    </row>
    <row r="2273" spans="1:3" x14ac:dyDescent="0.25">
      <c r="A2273" t="s">
        <v>8122</v>
      </c>
      <c r="B2273" t="s">
        <v>8123</v>
      </c>
      <c r="C2273" t="s">
        <v>8124</v>
      </c>
    </row>
    <row r="2274" spans="1:3" x14ac:dyDescent="0.25">
      <c r="A2274" t="s">
        <v>8125</v>
      </c>
      <c r="B2274" t="s">
        <v>8126</v>
      </c>
      <c r="C2274" t="s">
        <v>8127</v>
      </c>
    </row>
    <row r="2275" spans="1:3" x14ac:dyDescent="0.25">
      <c r="A2275" t="s">
        <v>8128</v>
      </c>
      <c r="B2275" t="s">
        <v>8129</v>
      </c>
      <c r="C2275" t="s">
        <v>8130</v>
      </c>
    </row>
    <row r="2276" spans="1:3" x14ac:dyDescent="0.25">
      <c r="A2276" t="s">
        <v>8131</v>
      </c>
      <c r="B2276" t="s">
        <v>8132</v>
      </c>
      <c r="C2276" t="s">
        <v>8133</v>
      </c>
    </row>
    <row r="2277" spans="1:3" x14ac:dyDescent="0.25">
      <c r="A2277" t="s">
        <v>8134</v>
      </c>
      <c r="B2277" t="s">
        <v>8135</v>
      </c>
      <c r="C2277" t="s">
        <v>8136</v>
      </c>
    </row>
    <row r="2278" spans="1:3" x14ac:dyDescent="0.25">
      <c r="A2278" t="s">
        <v>8137</v>
      </c>
      <c r="B2278" t="s">
        <v>8138</v>
      </c>
      <c r="C2278" t="s">
        <v>8139</v>
      </c>
    </row>
    <row r="2279" spans="1:3" x14ac:dyDescent="0.25">
      <c r="A2279" t="s">
        <v>8140</v>
      </c>
      <c r="B2279" t="s">
        <v>8141</v>
      </c>
      <c r="C2279" t="s">
        <v>8142</v>
      </c>
    </row>
    <row r="2280" spans="1:3" x14ac:dyDescent="0.25">
      <c r="A2280" t="s">
        <v>8143</v>
      </c>
      <c r="B2280" t="s">
        <v>8144</v>
      </c>
      <c r="C2280" t="s">
        <v>8145</v>
      </c>
    </row>
    <row r="2281" spans="1:3" x14ac:dyDescent="0.25">
      <c r="A2281" t="s">
        <v>8146</v>
      </c>
      <c r="B2281" t="s">
        <v>8147</v>
      </c>
      <c r="C2281" t="s">
        <v>8148</v>
      </c>
    </row>
    <row r="2282" spans="1:3" x14ac:dyDescent="0.25">
      <c r="A2282" t="s">
        <v>8149</v>
      </c>
      <c r="B2282" t="s">
        <v>8150</v>
      </c>
      <c r="C2282" t="s">
        <v>8151</v>
      </c>
    </row>
    <row r="2283" spans="1:3" x14ac:dyDescent="0.25">
      <c r="A2283" t="s">
        <v>8152</v>
      </c>
      <c r="B2283" t="s">
        <v>8153</v>
      </c>
      <c r="C2283" t="s">
        <v>8154</v>
      </c>
    </row>
    <row r="2284" spans="1:3" x14ac:dyDescent="0.25">
      <c r="A2284" t="s">
        <v>8155</v>
      </c>
      <c r="B2284" t="s">
        <v>8156</v>
      </c>
      <c r="C2284" t="s">
        <v>8157</v>
      </c>
    </row>
    <row r="2285" spans="1:3" x14ac:dyDescent="0.25">
      <c r="A2285" t="s">
        <v>8158</v>
      </c>
      <c r="B2285" t="s">
        <v>8159</v>
      </c>
      <c r="C2285" t="s">
        <v>8160</v>
      </c>
    </row>
    <row r="2286" spans="1:3" x14ac:dyDescent="0.25">
      <c r="A2286" t="s">
        <v>8161</v>
      </c>
      <c r="B2286" t="s">
        <v>8162</v>
      </c>
      <c r="C2286" t="s">
        <v>8163</v>
      </c>
    </row>
    <row r="2287" spans="1:3" x14ac:dyDescent="0.25">
      <c r="A2287" t="s">
        <v>8164</v>
      </c>
      <c r="B2287" t="s">
        <v>8165</v>
      </c>
      <c r="C2287" t="s">
        <v>8166</v>
      </c>
    </row>
    <row r="2288" spans="1:3" x14ac:dyDescent="0.25">
      <c r="A2288" t="s">
        <v>8167</v>
      </c>
      <c r="B2288" t="s">
        <v>8168</v>
      </c>
      <c r="C2288" t="s">
        <v>8169</v>
      </c>
    </row>
    <row r="2289" spans="1:3" x14ac:dyDescent="0.25">
      <c r="A2289" t="s">
        <v>8170</v>
      </c>
      <c r="B2289" t="s">
        <v>8171</v>
      </c>
      <c r="C2289" t="s">
        <v>8172</v>
      </c>
    </row>
    <row r="2290" spans="1:3" x14ac:dyDescent="0.25">
      <c r="A2290" t="s">
        <v>8173</v>
      </c>
      <c r="B2290" t="s">
        <v>8174</v>
      </c>
      <c r="C2290" t="s">
        <v>8175</v>
      </c>
    </row>
    <row r="2291" spans="1:3" x14ac:dyDescent="0.25">
      <c r="A2291" t="s">
        <v>8176</v>
      </c>
      <c r="B2291" t="s">
        <v>8177</v>
      </c>
      <c r="C2291" t="s">
        <v>8178</v>
      </c>
    </row>
    <row r="2292" spans="1:3" x14ac:dyDescent="0.25">
      <c r="A2292" t="s">
        <v>8179</v>
      </c>
      <c r="B2292" t="s">
        <v>8180</v>
      </c>
      <c r="C2292" t="s">
        <v>8181</v>
      </c>
    </row>
    <row r="2293" spans="1:3" x14ac:dyDescent="0.25">
      <c r="A2293" t="s">
        <v>8182</v>
      </c>
      <c r="B2293" t="s">
        <v>8183</v>
      </c>
      <c r="C2293" t="s">
        <v>8184</v>
      </c>
    </row>
    <row r="2294" spans="1:3" x14ac:dyDescent="0.25">
      <c r="A2294" t="s">
        <v>8185</v>
      </c>
      <c r="B2294" t="s">
        <v>8186</v>
      </c>
      <c r="C2294" t="s">
        <v>8187</v>
      </c>
    </row>
    <row r="2295" spans="1:3" x14ac:dyDescent="0.25">
      <c r="A2295" t="s">
        <v>8188</v>
      </c>
      <c r="B2295" t="s">
        <v>8189</v>
      </c>
      <c r="C2295" t="s">
        <v>8190</v>
      </c>
    </row>
    <row r="2296" spans="1:3" x14ac:dyDescent="0.25">
      <c r="A2296" t="s">
        <v>8191</v>
      </c>
      <c r="B2296" t="s">
        <v>8192</v>
      </c>
      <c r="C2296" t="s">
        <v>8193</v>
      </c>
    </row>
    <row r="2297" spans="1:3" x14ac:dyDescent="0.25">
      <c r="A2297" t="s">
        <v>8194</v>
      </c>
      <c r="B2297" t="s">
        <v>8195</v>
      </c>
      <c r="C2297" t="s">
        <v>8196</v>
      </c>
    </row>
    <row r="2298" spans="1:3" x14ac:dyDescent="0.25">
      <c r="A2298" t="s">
        <v>8197</v>
      </c>
      <c r="B2298" t="s">
        <v>8198</v>
      </c>
      <c r="C2298" t="s">
        <v>8199</v>
      </c>
    </row>
    <row r="2299" spans="1:3" x14ac:dyDescent="0.25">
      <c r="A2299" t="s">
        <v>8200</v>
      </c>
      <c r="B2299" t="s">
        <v>8201</v>
      </c>
      <c r="C2299" t="s">
        <v>8202</v>
      </c>
    </row>
    <row r="2300" spans="1:3" x14ac:dyDescent="0.25">
      <c r="A2300" t="s">
        <v>8203</v>
      </c>
      <c r="B2300" t="s">
        <v>8204</v>
      </c>
      <c r="C2300" t="s">
        <v>8205</v>
      </c>
    </row>
    <row r="2301" spans="1:3" x14ac:dyDescent="0.25">
      <c r="A2301" t="s">
        <v>8206</v>
      </c>
      <c r="B2301" t="s">
        <v>8207</v>
      </c>
      <c r="C2301" t="s">
        <v>8208</v>
      </c>
    </row>
    <row r="2302" spans="1:3" x14ac:dyDescent="0.25">
      <c r="A2302" t="s">
        <v>8209</v>
      </c>
      <c r="B2302" t="s">
        <v>8210</v>
      </c>
      <c r="C2302" t="s">
        <v>8211</v>
      </c>
    </row>
    <row r="2303" spans="1:3" x14ac:dyDescent="0.25">
      <c r="A2303" t="s">
        <v>8212</v>
      </c>
      <c r="B2303" t="s">
        <v>8213</v>
      </c>
      <c r="C2303" t="s">
        <v>8214</v>
      </c>
    </row>
    <row r="2304" spans="1:3" x14ac:dyDescent="0.25">
      <c r="A2304" t="s">
        <v>8215</v>
      </c>
      <c r="B2304" t="s">
        <v>8216</v>
      </c>
      <c r="C2304" t="s">
        <v>8217</v>
      </c>
    </row>
    <row r="2305" spans="1:3" x14ac:dyDescent="0.25">
      <c r="A2305" t="s">
        <v>8218</v>
      </c>
      <c r="B2305" t="s">
        <v>8219</v>
      </c>
      <c r="C2305" t="s">
        <v>8220</v>
      </c>
    </row>
    <row r="2306" spans="1:3" x14ac:dyDescent="0.25">
      <c r="A2306" t="s">
        <v>8221</v>
      </c>
      <c r="B2306" t="s">
        <v>8222</v>
      </c>
      <c r="C2306" t="s">
        <v>8223</v>
      </c>
    </row>
    <row r="2307" spans="1:3" x14ac:dyDescent="0.25">
      <c r="A2307" t="s">
        <v>8224</v>
      </c>
      <c r="B2307" t="s">
        <v>8225</v>
      </c>
      <c r="C2307" t="s">
        <v>8226</v>
      </c>
    </row>
    <row r="2308" spans="1:3" x14ac:dyDescent="0.25">
      <c r="A2308" t="s">
        <v>8227</v>
      </c>
      <c r="B2308" t="s">
        <v>8228</v>
      </c>
      <c r="C2308" t="s">
        <v>8229</v>
      </c>
    </row>
    <row r="2309" spans="1:3" x14ac:dyDescent="0.25">
      <c r="A2309" t="s">
        <v>8230</v>
      </c>
      <c r="B2309" t="s">
        <v>8231</v>
      </c>
      <c r="C2309" t="s">
        <v>8232</v>
      </c>
    </row>
    <row r="2310" spans="1:3" x14ac:dyDescent="0.25">
      <c r="A2310" t="s">
        <v>8233</v>
      </c>
      <c r="B2310" t="s">
        <v>8234</v>
      </c>
      <c r="C2310" t="s">
        <v>8235</v>
      </c>
    </row>
    <row r="2311" spans="1:3" x14ac:dyDescent="0.25">
      <c r="A2311" t="s">
        <v>8236</v>
      </c>
      <c r="B2311" t="s">
        <v>8237</v>
      </c>
      <c r="C2311" t="s">
        <v>8238</v>
      </c>
    </row>
    <row r="2312" spans="1:3" x14ac:dyDescent="0.25">
      <c r="A2312" t="s">
        <v>8239</v>
      </c>
      <c r="B2312" t="s">
        <v>8240</v>
      </c>
      <c r="C2312" t="s">
        <v>8241</v>
      </c>
    </row>
    <row r="2313" spans="1:3" x14ac:dyDescent="0.25">
      <c r="A2313" t="s">
        <v>8242</v>
      </c>
      <c r="B2313" t="s">
        <v>8243</v>
      </c>
      <c r="C2313" t="s">
        <v>8244</v>
      </c>
    </row>
    <row r="2314" spans="1:3" x14ac:dyDescent="0.25">
      <c r="A2314" t="s">
        <v>8245</v>
      </c>
      <c r="B2314" t="s">
        <v>8246</v>
      </c>
      <c r="C2314" t="s">
        <v>8247</v>
      </c>
    </row>
    <row r="2315" spans="1:3" x14ac:dyDescent="0.25">
      <c r="A2315" t="s">
        <v>8248</v>
      </c>
      <c r="B2315" t="s">
        <v>8249</v>
      </c>
      <c r="C2315" t="s">
        <v>8250</v>
      </c>
    </row>
    <row r="2316" spans="1:3" x14ac:dyDescent="0.25">
      <c r="A2316" t="s">
        <v>8251</v>
      </c>
      <c r="B2316" t="s">
        <v>8252</v>
      </c>
      <c r="C2316" t="s">
        <v>8253</v>
      </c>
    </row>
    <row r="2317" spans="1:3" x14ac:dyDescent="0.25">
      <c r="A2317" t="s">
        <v>8254</v>
      </c>
      <c r="B2317" t="s">
        <v>8255</v>
      </c>
      <c r="C2317" t="s">
        <v>8256</v>
      </c>
    </row>
    <row r="2318" spans="1:3" x14ac:dyDescent="0.25">
      <c r="A2318" t="s">
        <v>8257</v>
      </c>
      <c r="B2318" t="s">
        <v>8258</v>
      </c>
      <c r="C2318" t="s">
        <v>8259</v>
      </c>
    </row>
    <row r="2319" spans="1:3" x14ac:dyDescent="0.25">
      <c r="A2319" t="s">
        <v>8260</v>
      </c>
      <c r="B2319" t="s">
        <v>8261</v>
      </c>
      <c r="C2319" t="s">
        <v>8262</v>
      </c>
    </row>
    <row r="2320" spans="1:3" x14ac:dyDescent="0.25">
      <c r="A2320" t="s">
        <v>8263</v>
      </c>
      <c r="B2320" t="s">
        <v>8264</v>
      </c>
      <c r="C2320" t="s">
        <v>8265</v>
      </c>
    </row>
    <row r="2321" spans="1:3" x14ac:dyDescent="0.25">
      <c r="A2321" t="s">
        <v>8266</v>
      </c>
      <c r="B2321" t="s">
        <v>8267</v>
      </c>
      <c r="C2321" t="s">
        <v>8268</v>
      </c>
    </row>
    <row r="2322" spans="1:3" x14ac:dyDescent="0.25">
      <c r="A2322" t="s">
        <v>8269</v>
      </c>
      <c r="B2322" t="s">
        <v>8270</v>
      </c>
      <c r="C2322" t="s">
        <v>8271</v>
      </c>
    </row>
    <row r="2323" spans="1:3" x14ac:dyDescent="0.25">
      <c r="A2323" t="s">
        <v>8272</v>
      </c>
      <c r="B2323" t="s">
        <v>8273</v>
      </c>
      <c r="C2323" t="s">
        <v>8274</v>
      </c>
    </row>
    <row r="2324" spans="1:3" x14ac:dyDescent="0.25">
      <c r="A2324" t="s">
        <v>8275</v>
      </c>
      <c r="B2324" t="s">
        <v>8276</v>
      </c>
      <c r="C2324" t="s">
        <v>8277</v>
      </c>
    </row>
    <row r="2325" spans="1:3" x14ac:dyDescent="0.25">
      <c r="A2325" t="s">
        <v>8278</v>
      </c>
      <c r="B2325" t="s">
        <v>8279</v>
      </c>
      <c r="C2325" t="s">
        <v>8280</v>
      </c>
    </row>
    <row r="2326" spans="1:3" x14ac:dyDescent="0.25">
      <c r="A2326" t="s">
        <v>8281</v>
      </c>
      <c r="B2326" t="s">
        <v>8282</v>
      </c>
      <c r="C2326" t="s">
        <v>8283</v>
      </c>
    </row>
    <row r="2327" spans="1:3" x14ac:dyDescent="0.25">
      <c r="A2327" t="s">
        <v>8284</v>
      </c>
      <c r="B2327" t="s">
        <v>8285</v>
      </c>
      <c r="C2327" t="s">
        <v>8286</v>
      </c>
    </row>
    <row r="2328" spans="1:3" x14ac:dyDescent="0.25">
      <c r="A2328" t="s">
        <v>8287</v>
      </c>
      <c r="B2328" t="s">
        <v>8288</v>
      </c>
      <c r="C2328" t="s">
        <v>8289</v>
      </c>
    </row>
    <row r="2329" spans="1:3" x14ac:dyDescent="0.25">
      <c r="A2329" t="s">
        <v>8290</v>
      </c>
      <c r="B2329" t="s">
        <v>8291</v>
      </c>
      <c r="C2329" t="s">
        <v>8292</v>
      </c>
    </row>
    <row r="2330" spans="1:3" x14ac:dyDescent="0.25">
      <c r="A2330" t="s">
        <v>8293</v>
      </c>
      <c r="B2330" t="s">
        <v>8294</v>
      </c>
      <c r="C2330" t="s">
        <v>8295</v>
      </c>
    </row>
    <row r="2331" spans="1:3" x14ac:dyDescent="0.25">
      <c r="A2331" t="s">
        <v>8296</v>
      </c>
      <c r="B2331" t="s">
        <v>8297</v>
      </c>
      <c r="C2331" t="s">
        <v>8298</v>
      </c>
    </row>
    <row r="2332" spans="1:3" x14ac:dyDescent="0.25">
      <c r="A2332" t="s">
        <v>8299</v>
      </c>
      <c r="B2332" t="s">
        <v>8300</v>
      </c>
      <c r="C2332" t="s">
        <v>8301</v>
      </c>
    </row>
    <row r="2333" spans="1:3" x14ac:dyDescent="0.25">
      <c r="A2333" t="s">
        <v>8302</v>
      </c>
      <c r="B2333" t="s">
        <v>8303</v>
      </c>
      <c r="C2333" t="s">
        <v>8304</v>
      </c>
    </row>
    <row r="2334" spans="1:3" x14ac:dyDescent="0.25">
      <c r="A2334" t="s">
        <v>8305</v>
      </c>
      <c r="B2334" t="s">
        <v>8306</v>
      </c>
      <c r="C2334" t="s">
        <v>8307</v>
      </c>
    </row>
    <row r="2335" spans="1:3" x14ac:dyDescent="0.25">
      <c r="A2335" t="s">
        <v>8308</v>
      </c>
      <c r="B2335" t="s">
        <v>8309</v>
      </c>
      <c r="C2335" t="s">
        <v>8310</v>
      </c>
    </row>
    <row r="2336" spans="1:3" x14ac:dyDescent="0.25">
      <c r="A2336" t="s">
        <v>8311</v>
      </c>
      <c r="B2336" t="s">
        <v>15500</v>
      </c>
      <c r="C2336" t="s">
        <v>8312</v>
      </c>
    </row>
    <row r="2337" spans="1:3" x14ac:dyDescent="0.25">
      <c r="A2337" t="s">
        <v>8313</v>
      </c>
      <c r="B2337" t="s">
        <v>8314</v>
      </c>
      <c r="C2337" t="s">
        <v>8315</v>
      </c>
    </row>
    <row r="2338" spans="1:3" x14ac:dyDescent="0.25">
      <c r="A2338" t="s">
        <v>8316</v>
      </c>
      <c r="B2338" t="s">
        <v>8317</v>
      </c>
      <c r="C2338" t="s">
        <v>8318</v>
      </c>
    </row>
    <row r="2339" spans="1:3" x14ac:dyDescent="0.25">
      <c r="A2339" t="s">
        <v>8319</v>
      </c>
      <c r="B2339" t="s">
        <v>8320</v>
      </c>
      <c r="C2339" t="s">
        <v>8321</v>
      </c>
    </row>
    <row r="2340" spans="1:3" x14ac:dyDescent="0.25">
      <c r="A2340" t="s">
        <v>8322</v>
      </c>
      <c r="B2340" t="s">
        <v>8323</v>
      </c>
      <c r="C2340" t="s">
        <v>8324</v>
      </c>
    </row>
    <row r="2341" spans="1:3" x14ac:dyDescent="0.25">
      <c r="A2341" t="s">
        <v>8325</v>
      </c>
      <c r="B2341" t="s">
        <v>8326</v>
      </c>
      <c r="C2341" t="s">
        <v>8327</v>
      </c>
    </row>
    <row r="2342" spans="1:3" x14ac:dyDescent="0.25">
      <c r="A2342" t="s">
        <v>8328</v>
      </c>
      <c r="B2342" t="s">
        <v>8329</v>
      </c>
      <c r="C2342" t="s">
        <v>8330</v>
      </c>
    </row>
    <row r="2343" spans="1:3" x14ac:dyDescent="0.25">
      <c r="A2343" t="s">
        <v>8331</v>
      </c>
      <c r="B2343" t="s">
        <v>8332</v>
      </c>
      <c r="C2343" t="s">
        <v>8333</v>
      </c>
    </row>
    <row r="2344" spans="1:3" x14ac:dyDescent="0.25">
      <c r="A2344" t="s">
        <v>8334</v>
      </c>
      <c r="B2344" t="s">
        <v>8335</v>
      </c>
      <c r="C2344" t="s">
        <v>8336</v>
      </c>
    </row>
    <row r="2345" spans="1:3" x14ac:dyDescent="0.25">
      <c r="A2345" t="s">
        <v>8337</v>
      </c>
      <c r="B2345" t="s">
        <v>8338</v>
      </c>
      <c r="C2345" t="s">
        <v>8339</v>
      </c>
    </row>
    <row r="2346" spans="1:3" x14ac:dyDescent="0.25">
      <c r="A2346" t="s">
        <v>8340</v>
      </c>
      <c r="B2346" t="s">
        <v>8341</v>
      </c>
      <c r="C2346" t="s">
        <v>8342</v>
      </c>
    </row>
    <row r="2347" spans="1:3" x14ac:dyDescent="0.25">
      <c r="A2347" t="s">
        <v>8343</v>
      </c>
      <c r="B2347" t="s">
        <v>8344</v>
      </c>
      <c r="C2347" t="s">
        <v>8345</v>
      </c>
    </row>
    <row r="2348" spans="1:3" x14ac:dyDescent="0.25">
      <c r="A2348" t="s">
        <v>8346</v>
      </c>
      <c r="B2348" t="s">
        <v>8347</v>
      </c>
      <c r="C2348" t="s">
        <v>8348</v>
      </c>
    </row>
    <row r="2349" spans="1:3" x14ac:dyDescent="0.25">
      <c r="A2349" t="s">
        <v>8349</v>
      </c>
      <c r="B2349" t="s">
        <v>8350</v>
      </c>
      <c r="C2349" t="s">
        <v>8351</v>
      </c>
    </row>
    <row r="2350" spans="1:3" x14ac:dyDescent="0.25">
      <c r="A2350" t="s">
        <v>8352</v>
      </c>
      <c r="B2350" t="s">
        <v>8353</v>
      </c>
      <c r="C2350" t="s">
        <v>8354</v>
      </c>
    </row>
    <row r="2351" spans="1:3" x14ac:dyDescent="0.25">
      <c r="A2351" t="s">
        <v>8355</v>
      </c>
      <c r="B2351" t="s">
        <v>8356</v>
      </c>
      <c r="C2351" t="s">
        <v>8357</v>
      </c>
    </row>
    <row r="2352" spans="1:3" x14ac:dyDescent="0.25">
      <c r="A2352" t="s">
        <v>8358</v>
      </c>
      <c r="B2352" t="s">
        <v>8359</v>
      </c>
      <c r="C2352" t="s">
        <v>8360</v>
      </c>
    </row>
    <row r="2353" spans="1:3" x14ac:dyDescent="0.25">
      <c r="A2353" t="s">
        <v>8361</v>
      </c>
      <c r="B2353" t="s">
        <v>8362</v>
      </c>
      <c r="C2353" t="s">
        <v>8363</v>
      </c>
    </row>
    <row r="2354" spans="1:3" x14ac:dyDescent="0.25">
      <c r="A2354" t="s">
        <v>8364</v>
      </c>
      <c r="B2354" t="s">
        <v>2401</v>
      </c>
      <c r="C2354" t="s">
        <v>8365</v>
      </c>
    </row>
    <row r="2355" spans="1:3" x14ac:dyDescent="0.25">
      <c r="A2355" t="s">
        <v>8366</v>
      </c>
      <c r="B2355" t="s">
        <v>8367</v>
      </c>
      <c r="C2355" t="s">
        <v>8368</v>
      </c>
    </row>
    <row r="2356" spans="1:3" x14ac:dyDescent="0.25">
      <c r="A2356" t="s">
        <v>8369</v>
      </c>
      <c r="B2356" t="s">
        <v>8370</v>
      </c>
      <c r="C2356" t="s">
        <v>8371</v>
      </c>
    </row>
    <row r="2357" spans="1:3" x14ac:dyDescent="0.25">
      <c r="A2357" t="s">
        <v>8372</v>
      </c>
      <c r="B2357" t="s">
        <v>8373</v>
      </c>
      <c r="C2357" t="s">
        <v>8374</v>
      </c>
    </row>
    <row r="2358" spans="1:3" x14ac:dyDescent="0.25">
      <c r="A2358" t="s">
        <v>8375</v>
      </c>
      <c r="B2358" t="s">
        <v>8376</v>
      </c>
      <c r="C2358" t="s">
        <v>8377</v>
      </c>
    </row>
    <row r="2359" spans="1:3" x14ac:dyDescent="0.25">
      <c r="A2359" t="s">
        <v>8378</v>
      </c>
      <c r="B2359" t="s">
        <v>8379</v>
      </c>
      <c r="C2359" t="s">
        <v>8380</v>
      </c>
    </row>
    <row r="2360" spans="1:3" x14ac:dyDescent="0.25">
      <c r="A2360" t="s">
        <v>8381</v>
      </c>
      <c r="B2360" t="s">
        <v>8382</v>
      </c>
      <c r="C2360" t="s">
        <v>8383</v>
      </c>
    </row>
    <row r="2361" spans="1:3" x14ac:dyDescent="0.25">
      <c r="A2361" t="s">
        <v>8384</v>
      </c>
      <c r="B2361" t="s">
        <v>8385</v>
      </c>
      <c r="C2361" t="s">
        <v>8386</v>
      </c>
    </row>
    <row r="2362" spans="1:3" x14ac:dyDescent="0.25">
      <c r="A2362" t="s">
        <v>8387</v>
      </c>
      <c r="B2362" t="s">
        <v>8388</v>
      </c>
      <c r="C2362" t="s">
        <v>8389</v>
      </c>
    </row>
    <row r="2363" spans="1:3" x14ac:dyDescent="0.25">
      <c r="A2363" t="s">
        <v>8390</v>
      </c>
      <c r="B2363" t="s">
        <v>8391</v>
      </c>
      <c r="C2363" t="s">
        <v>8392</v>
      </c>
    </row>
    <row r="2364" spans="1:3" x14ac:dyDescent="0.25">
      <c r="A2364" t="s">
        <v>8393</v>
      </c>
      <c r="B2364" t="s">
        <v>8394</v>
      </c>
      <c r="C2364" t="s">
        <v>8395</v>
      </c>
    </row>
    <row r="2365" spans="1:3" x14ac:dyDescent="0.25">
      <c r="A2365" t="s">
        <v>8396</v>
      </c>
      <c r="B2365" t="s">
        <v>8397</v>
      </c>
      <c r="C2365" t="s">
        <v>8398</v>
      </c>
    </row>
    <row r="2366" spans="1:3" x14ac:dyDescent="0.25">
      <c r="A2366" t="s">
        <v>8399</v>
      </c>
      <c r="B2366" t="s">
        <v>8400</v>
      </c>
      <c r="C2366" t="s">
        <v>8401</v>
      </c>
    </row>
    <row r="2367" spans="1:3" x14ac:dyDescent="0.25">
      <c r="A2367" t="s">
        <v>8402</v>
      </c>
      <c r="B2367" t="s">
        <v>8403</v>
      </c>
      <c r="C2367" t="s">
        <v>8404</v>
      </c>
    </row>
    <row r="2368" spans="1:3" x14ac:dyDescent="0.25">
      <c r="A2368" t="s">
        <v>8405</v>
      </c>
      <c r="B2368" t="s">
        <v>8406</v>
      </c>
      <c r="C2368" t="s">
        <v>8407</v>
      </c>
    </row>
    <row r="2369" spans="1:3" x14ac:dyDescent="0.25">
      <c r="A2369" t="s">
        <v>8408</v>
      </c>
      <c r="B2369" t="s">
        <v>8409</v>
      </c>
      <c r="C2369" t="s">
        <v>8410</v>
      </c>
    </row>
    <row r="2370" spans="1:3" x14ac:dyDescent="0.25">
      <c r="A2370" t="s">
        <v>8411</v>
      </c>
      <c r="B2370" t="s">
        <v>8412</v>
      </c>
      <c r="C2370" t="s">
        <v>8413</v>
      </c>
    </row>
    <row r="2371" spans="1:3" x14ac:dyDescent="0.25">
      <c r="A2371" t="s">
        <v>8414</v>
      </c>
      <c r="B2371" t="s">
        <v>8415</v>
      </c>
      <c r="C2371" t="s">
        <v>8416</v>
      </c>
    </row>
    <row r="2372" spans="1:3" x14ac:dyDescent="0.25">
      <c r="A2372" t="s">
        <v>8417</v>
      </c>
      <c r="B2372" t="s">
        <v>8418</v>
      </c>
      <c r="C2372" t="s">
        <v>8419</v>
      </c>
    </row>
    <row r="2373" spans="1:3" x14ac:dyDescent="0.25">
      <c r="A2373" t="s">
        <v>8420</v>
      </c>
      <c r="B2373" t="s">
        <v>8421</v>
      </c>
      <c r="C2373" t="s">
        <v>8422</v>
      </c>
    </row>
    <row r="2374" spans="1:3" x14ac:dyDescent="0.25">
      <c r="A2374" t="s">
        <v>8423</v>
      </c>
      <c r="B2374" t="s">
        <v>8424</v>
      </c>
      <c r="C2374" t="s">
        <v>8425</v>
      </c>
    </row>
    <row r="2375" spans="1:3" x14ac:dyDescent="0.25">
      <c r="A2375" t="s">
        <v>8426</v>
      </c>
      <c r="B2375" t="s">
        <v>8427</v>
      </c>
      <c r="C2375" t="s">
        <v>8428</v>
      </c>
    </row>
    <row r="2376" spans="1:3" x14ac:dyDescent="0.25">
      <c r="A2376" t="s">
        <v>8429</v>
      </c>
      <c r="B2376" t="s">
        <v>8430</v>
      </c>
      <c r="C2376" t="s">
        <v>8431</v>
      </c>
    </row>
    <row r="2377" spans="1:3" x14ac:dyDescent="0.25">
      <c r="A2377" t="s">
        <v>8432</v>
      </c>
      <c r="B2377" t="s">
        <v>8433</v>
      </c>
      <c r="C2377" t="s">
        <v>8434</v>
      </c>
    </row>
    <row r="2378" spans="1:3" x14ac:dyDescent="0.25">
      <c r="A2378" t="s">
        <v>8435</v>
      </c>
      <c r="B2378" t="s">
        <v>8436</v>
      </c>
      <c r="C2378" t="s">
        <v>8437</v>
      </c>
    </row>
    <row r="2379" spans="1:3" x14ac:dyDescent="0.25">
      <c r="A2379" t="s">
        <v>8438</v>
      </c>
      <c r="B2379" t="s">
        <v>8439</v>
      </c>
      <c r="C2379" t="s">
        <v>8440</v>
      </c>
    </row>
    <row r="2380" spans="1:3" x14ac:dyDescent="0.25">
      <c r="A2380" t="s">
        <v>8441</v>
      </c>
      <c r="B2380" t="s">
        <v>7331</v>
      </c>
      <c r="C2380" t="s">
        <v>8442</v>
      </c>
    </row>
    <row r="2381" spans="1:3" x14ac:dyDescent="0.25">
      <c r="A2381" t="s">
        <v>8443</v>
      </c>
      <c r="B2381" t="s">
        <v>8444</v>
      </c>
      <c r="C2381" t="s">
        <v>8445</v>
      </c>
    </row>
    <row r="2382" spans="1:3" x14ac:dyDescent="0.25">
      <c r="A2382" t="s">
        <v>8446</v>
      </c>
      <c r="B2382" t="s">
        <v>8447</v>
      </c>
      <c r="C2382" t="s">
        <v>8448</v>
      </c>
    </row>
    <row r="2383" spans="1:3" x14ac:dyDescent="0.25">
      <c r="A2383" t="s">
        <v>8449</v>
      </c>
      <c r="B2383" t="s">
        <v>8450</v>
      </c>
      <c r="C2383" t="s">
        <v>8451</v>
      </c>
    </row>
    <row r="2384" spans="1:3" x14ac:dyDescent="0.25">
      <c r="A2384" t="s">
        <v>8452</v>
      </c>
      <c r="B2384" t="s">
        <v>8453</v>
      </c>
      <c r="C2384" t="s">
        <v>8454</v>
      </c>
    </row>
    <row r="2385" spans="1:3" x14ac:dyDescent="0.25">
      <c r="A2385" t="s">
        <v>8455</v>
      </c>
      <c r="B2385" t="s">
        <v>8456</v>
      </c>
      <c r="C2385" t="s">
        <v>8457</v>
      </c>
    </row>
    <row r="2386" spans="1:3" x14ac:dyDescent="0.25">
      <c r="A2386" t="s">
        <v>8458</v>
      </c>
      <c r="B2386" t="s">
        <v>8459</v>
      </c>
      <c r="C2386" t="s">
        <v>8460</v>
      </c>
    </row>
    <row r="2387" spans="1:3" x14ac:dyDescent="0.25">
      <c r="A2387" t="s">
        <v>8461</v>
      </c>
      <c r="B2387" t="s">
        <v>8462</v>
      </c>
      <c r="C2387" t="s">
        <v>5667</v>
      </c>
    </row>
    <row r="2388" spans="1:3" x14ac:dyDescent="0.25">
      <c r="A2388" t="s">
        <v>8463</v>
      </c>
      <c r="B2388" t="s">
        <v>8464</v>
      </c>
      <c r="C2388" t="s">
        <v>5667</v>
      </c>
    </row>
    <row r="2389" spans="1:3" x14ac:dyDescent="0.25">
      <c r="A2389" t="s">
        <v>8465</v>
      </c>
      <c r="B2389" t="s">
        <v>8466</v>
      </c>
      <c r="C2389" t="s">
        <v>8467</v>
      </c>
    </row>
    <row r="2390" spans="1:3" x14ac:dyDescent="0.25">
      <c r="A2390" t="s">
        <v>8468</v>
      </c>
      <c r="B2390" t="s">
        <v>8469</v>
      </c>
      <c r="C2390" t="s">
        <v>8470</v>
      </c>
    </row>
    <row r="2391" spans="1:3" x14ac:dyDescent="0.25">
      <c r="A2391" t="s">
        <v>8471</v>
      </c>
      <c r="B2391" t="s">
        <v>8466</v>
      </c>
      <c r="C2391" t="s">
        <v>8467</v>
      </c>
    </row>
    <row r="2392" spans="1:3" x14ac:dyDescent="0.25">
      <c r="A2392" t="s">
        <v>8475</v>
      </c>
      <c r="B2392" t="s">
        <v>6878</v>
      </c>
      <c r="C2392" t="s">
        <v>15474</v>
      </c>
    </row>
    <row r="2393" spans="1:3" x14ac:dyDescent="0.25">
      <c r="A2393" t="s">
        <v>8476</v>
      </c>
      <c r="B2393" t="s">
        <v>3066</v>
      </c>
      <c r="C2393" t="s">
        <v>15216</v>
      </c>
    </row>
    <row r="2394" spans="1:3" x14ac:dyDescent="0.25">
      <c r="A2394" t="s">
        <v>8477</v>
      </c>
      <c r="B2394" t="s">
        <v>7677</v>
      </c>
      <c r="C2394" t="s">
        <v>15478</v>
      </c>
    </row>
    <row r="2395" spans="1:3" x14ac:dyDescent="0.25">
      <c r="A2395" t="s">
        <v>16060</v>
      </c>
      <c r="B2395" t="s">
        <v>16061</v>
      </c>
      <c r="C2395" t="s">
        <v>16062</v>
      </c>
    </row>
    <row r="2396" spans="1:3" x14ac:dyDescent="0.25">
      <c r="A2396" t="s">
        <v>16063</v>
      </c>
      <c r="B2396" t="s">
        <v>16064</v>
      </c>
      <c r="C2396" t="s">
        <v>16065</v>
      </c>
    </row>
    <row r="2397" spans="1:3" x14ac:dyDescent="0.25">
      <c r="A2397" t="s">
        <v>16066</v>
      </c>
      <c r="B2397" t="s">
        <v>16067</v>
      </c>
      <c r="C2397" t="s">
        <v>16068</v>
      </c>
    </row>
    <row r="2398" spans="1:3" x14ac:dyDescent="0.25">
      <c r="A2398" t="s">
        <v>16069</v>
      </c>
      <c r="B2398" t="s">
        <v>16070</v>
      </c>
      <c r="C2398" t="s">
        <v>16071</v>
      </c>
    </row>
    <row r="2399" spans="1:3" x14ac:dyDescent="0.25">
      <c r="A2399" t="s">
        <v>16072</v>
      </c>
      <c r="B2399" t="s">
        <v>16073</v>
      </c>
      <c r="C2399" t="s">
        <v>16074</v>
      </c>
    </row>
    <row r="2400" spans="1:3" x14ac:dyDescent="0.25">
      <c r="A2400" t="s">
        <v>16075</v>
      </c>
      <c r="B2400" t="s">
        <v>16076</v>
      </c>
      <c r="C2400" t="s">
        <v>16077</v>
      </c>
    </row>
    <row r="2401" spans="1:3" x14ac:dyDescent="0.25">
      <c r="A2401" t="s">
        <v>16078</v>
      </c>
      <c r="B2401" t="s">
        <v>16079</v>
      </c>
      <c r="C2401" t="s">
        <v>16080</v>
      </c>
    </row>
    <row r="2402" spans="1:3" x14ac:dyDescent="0.25">
      <c r="A2402" t="s">
        <v>16081</v>
      </c>
      <c r="B2402" t="s">
        <v>16082</v>
      </c>
      <c r="C2402" t="s">
        <v>16083</v>
      </c>
    </row>
    <row r="2403" spans="1:3" x14ac:dyDescent="0.25">
      <c r="A2403" t="s">
        <v>16084</v>
      </c>
      <c r="B2403" t="s">
        <v>16085</v>
      </c>
      <c r="C2403" t="s">
        <v>16086</v>
      </c>
    </row>
    <row r="2404" spans="1:3" x14ac:dyDescent="0.25">
      <c r="A2404" t="s">
        <v>16087</v>
      </c>
      <c r="B2404" t="s">
        <v>16088</v>
      </c>
      <c r="C2404" t="s">
        <v>16089</v>
      </c>
    </row>
    <row r="2405" spans="1:3" x14ac:dyDescent="0.25">
      <c r="A2405" t="s">
        <v>16090</v>
      </c>
      <c r="B2405" t="s">
        <v>16091</v>
      </c>
      <c r="C2405" t="s">
        <v>16092</v>
      </c>
    </row>
    <row r="2406" spans="1:3" x14ac:dyDescent="0.25">
      <c r="A2406" t="s">
        <v>16093</v>
      </c>
      <c r="B2406" t="s">
        <v>16094</v>
      </c>
      <c r="C2406" t="s">
        <v>16095</v>
      </c>
    </row>
    <row r="2407" spans="1:3" x14ac:dyDescent="0.25">
      <c r="A2407" t="s">
        <v>16096</v>
      </c>
      <c r="B2407" t="s">
        <v>16097</v>
      </c>
      <c r="C2407" t="s">
        <v>16098</v>
      </c>
    </row>
    <row r="2408" spans="1:3" x14ac:dyDescent="0.25">
      <c r="A2408" t="s">
        <v>16099</v>
      </c>
      <c r="B2408" t="s">
        <v>16100</v>
      </c>
      <c r="C2408" t="s">
        <v>16101</v>
      </c>
    </row>
    <row r="2409" spans="1:3" x14ac:dyDescent="0.25">
      <c r="A2409" t="s">
        <v>16102</v>
      </c>
      <c r="B2409" t="s">
        <v>16103</v>
      </c>
      <c r="C2409" t="s">
        <v>16104</v>
      </c>
    </row>
    <row r="2410" spans="1:3" x14ac:dyDescent="0.25">
      <c r="A2410" t="s">
        <v>16105</v>
      </c>
      <c r="B2410" t="s">
        <v>16106</v>
      </c>
      <c r="C2410" t="s">
        <v>16107</v>
      </c>
    </row>
    <row r="2411" spans="1:3" x14ac:dyDescent="0.25">
      <c r="A2411" t="s">
        <v>16108</v>
      </c>
      <c r="B2411" t="s">
        <v>2641</v>
      </c>
      <c r="C2411" t="s">
        <v>16109</v>
      </c>
    </row>
    <row r="2412" spans="1:3" x14ac:dyDescent="0.25">
      <c r="A2412" t="s">
        <v>16110</v>
      </c>
      <c r="B2412" t="s">
        <v>3979</v>
      </c>
      <c r="C2412" t="s">
        <v>16111</v>
      </c>
    </row>
    <row r="2413" spans="1:3" x14ac:dyDescent="0.25">
      <c r="A2413" t="s">
        <v>16112</v>
      </c>
      <c r="B2413" t="s">
        <v>16113</v>
      </c>
      <c r="C2413" t="s">
        <v>16114</v>
      </c>
    </row>
    <row r="2414" spans="1:3" x14ac:dyDescent="0.25">
      <c r="A2414" t="s">
        <v>16115</v>
      </c>
      <c r="B2414" t="s">
        <v>16116</v>
      </c>
      <c r="C2414" t="s">
        <v>16117</v>
      </c>
    </row>
    <row r="2415" spans="1:3" x14ac:dyDescent="0.25">
      <c r="A2415" t="s">
        <v>16118</v>
      </c>
      <c r="B2415" t="s">
        <v>16119</v>
      </c>
      <c r="C2415" t="s">
        <v>16120</v>
      </c>
    </row>
    <row r="2416" spans="1:3" x14ac:dyDescent="0.25">
      <c r="A2416" t="s">
        <v>16121</v>
      </c>
      <c r="B2416" t="s">
        <v>16122</v>
      </c>
      <c r="C2416" t="s">
        <v>16123</v>
      </c>
    </row>
    <row r="2417" spans="1:3" x14ac:dyDescent="0.25">
      <c r="A2417" t="s">
        <v>16124</v>
      </c>
      <c r="B2417" t="s">
        <v>16125</v>
      </c>
      <c r="C2417" t="s">
        <v>16126</v>
      </c>
    </row>
    <row r="2418" spans="1:3" x14ac:dyDescent="0.25">
      <c r="A2418" t="s">
        <v>16127</v>
      </c>
      <c r="B2418" t="s">
        <v>16128</v>
      </c>
      <c r="C2418" t="s">
        <v>16129</v>
      </c>
    </row>
    <row r="2419" spans="1:3" x14ac:dyDescent="0.25">
      <c r="A2419" t="s">
        <v>16130</v>
      </c>
      <c r="B2419" t="s">
        <v>16131</v>
      </c>
      <c r="C2419" t="s">
        <v>16132</v>
      </c>
    </row>
    <row r="2420" spans="1:3" x14ac:dyDescent="0.25">
      <c r="A2420" t="s">
        <v>16133</v>
      </c>
      <c r="B2420" t="s">
        <v>16134</v>
      </c>
      <c r="C2420" t="s">
        <v>16135</v>
      </c>
    </row>
    <row r="2421" spans="1:3" x14ac:dyDescent="0.25">
      <c r="A2421" s="1" t="s">
        <v>16136</v>
      </c>
      <c r="B2421" t="s">
        <v>16137</v>
      </c>
      <c r="C2421" t="s">
        <v>16138</v>
      </c>
    </row>
    <row r="2422" spans="1:3" x14ac:dyDescent="0.25">
      <c r="A2422" t="s">
        <v>16139</v>
      </c>
      <c r="B2422" t="s">
        <v>16140</v>
      </c>
      <c r="C2422" t="s">
        <v>16141</v>
      </c>
    </row>
    <row r="2423" spans="1:3" x14ac:dyDescent="0.25">
      <c r="A2423" t="s">
        <v>16142</v>
      </c>
      <c r="B2423" t="s">
        <v>16143</v>
      </c>
      <c r="C2423" t="s">
        <v>16144</v>
      </c>
    </row>
    <row r="2424" spans="1:3" x14ac:dyDescent="0.25">
      <c r="A2424" t="s">
        <v>16145</v>
      </c>
      <c r="B2424" t="s">
        <v>16146</v>
      </c>
      <c r="C2424" t="s">
        <v>16147</v>
      </c>
    </row>
    <row r="2425" spans="1:3" x14ac:dyDescent="0.25">
      <c r="A2425" t="s">
        <v>16148</v>
      </c>
      <c r="B2425" t="s">
        <v>16149</v>
      </c>
      <c r="C2425" t="s">
        <v>16150</v>
      </c>
    </row>
    <row r="2426" spans="1:3" x14ac:dyDescent="0.25">
      <c r="A2426" t="s">
        <v>16151</v>
      </c>
      <c r="B2426" t="s">
        <v>16152</v>
      </c>
      <c r="C2426" t="s">
        <v>16153</v>
      </c>
    </row>
    <row r="2427" spans="1:3" x14ac:dyDescent="0.25">
      <c r="A2427" t="s">
        <v>16154</v>
      </c>
      <c r="B2427" t="s">
        <v>16155</v>
      </c>
      <c r="C2427" t="s">
        <v>16156</v>
      </c>
    </row>
    <row r="2428" spans="1:3" x14ac:dyDescent="0.25">
      <c r="A2428" t="s">
        <v>16157</v>
      </c>
      <c r="B2428" t="s">
        <v>16158</v>
      </c>
      <c r="C2428" t="s">
        <v>16159</v>
      </c>
    </row>
    <row r="2429" spans="1:3" x14ac:dyDescent="0.25">
      <c r="A2429" t="s">
        <v>16160</v>
      </c>
      <c r="B2429" t="s">
        <v>16161</v>
      </c>
      <c r="C2429" t="s">
        <v>16162</v>
      </c>
    </row>
    <row r="2430" spans="1:3" x14ac:dyDescent="0.25">
      <c r="A2430" t="s">
        <v>16163</v>
      </c>
      <c r="B2430" t="s">
        <v>16164</v>
      </c>
      <c r="C2430" t="s">
        <v>16165</v>
      </c>
    </row>
    <row r="2431" spans="1:3" x14ac:dyDescent="0.25">
      <c r="A2431" t="s">
        <v>16166</v>
      </c>
      <c r="B2431" t="s">
        <v>16167</v>
      </c>
      <c r="C2431" t="s">
        <v>16168</v>
      </c>
    </row>
    <row r="2432" spans="1:3" x14ac:dyDescent="0.25">
      <c r="A2432" t="s">
        <v>16169</v>
      </c>
      <c r="B2432" t="s">
        <v>5373</v>
      </c>
      <c r="C2432" t="s">
        <v>16170</v>
      </c>
    </row>
    <row r="2433" spans="1:3" x14ac:dyDescent="0.25">
      <c r="A2433" t="s">
        <v>16171</v>
      </c>
      <c r="B2433" t="s">
        <v>16172</v>
      </c>
      <c r="C2433" t="s">
        <v>16173</v>
      </c>
    </row>
    <row r="2434" spans="1:3" x14ac:dyDescent="0.25">
      <c r="A2434" t="s">
        <v>16174</v>
      </c>
      <c r="B2434" t="s">
        <v>16175</v>
      </c>
      <c r="C2434" t="s">
        <v>16176</v>
      </c>
    </row>
    <row r="2435" spans="1:3" x14ac:dyDescent="0.25">
      <c r="A2435" t="s">
        <v>16177</v>
      </c>
      <c r="B2435" t="s">
        <v>16178</v>
      </c>
      <c r="C2435" t="s">
        <v>16179</v>
      </c>
    </row>
    <row r="2436" spans="1:3" x14ac:dyDescent="0.25">
      <c r="A2436" t="s">
        <v>16180</v>
      </c>
      <c r="B2436" t="s">
        <v>16181</v>
      </c>
      <c r="C2436" t="s">
        <v>16182</v>
      </c>
    </row>
    <row r="2437" spans="1:3" x14ac:dyDescent="0.25">
      <c r="A2437" t="s">
        <v>16183</v>
      </c>
      <c r="B2437" t="s">
        <v>16184</v>
      </c>
      <c r="C2437" t="s">
        <v>16185</v>
      </c>
    </row>
    <row r="2438" spans="1:3" x14ac:dyDescent="0.25">
      <c r="A2438" t="s">
        <v>16186</v>
      </c>
      <c r="B2438" t="s">
        <v>16187</v>
      </c>
      <c r="C2438" t="s">
        <v>16188</v>
      </c>
    </row>
    <row r="2439" spans="1:3" x14ac:dyDescent="0.25">
      <c r="A2439" t="s">
        <v>16189</v>
      </c>
      <c r="B2439" t="s">
        <v>16190</v>
      </c>
      <c r="C2439" t="s">
        <v>16191</v>
      </c>
    </row>
    <row r="2440" spans="1:3" x14ac:dyDescent="0.25">
      <c r="A2440" t="s">
        <v>16192</v>
      </c>
      <c r="B2440" t="s">
        <v>16193</v>
      </c>
      <c r="C2440" t="s">
        <v>16194</v>
      </c>
    </row>
    <row r="2441" spans="1:3" x14ac:dyDescent="0.25">
      <c r="A2441" t="s">
        <v>16195</v>
      </c>
      <c r="B2441" t="s">
        <v>16196</v>
      </c>
      <c r="C2441" t="s">
        <v>16197</v>
      </c>
    </row>
    <row r="2442" spans="1:3" x14ac:dyDescent="0.25">
      <c r="A2442" t="s">
        <v>16198</v>
      </c>
      <c r="B2442" t="s">
        <v>16199</v>
      </c>
      <c r="C2442" t="s">
        <v>16200</v>
      </c>
    </row>
    <row r="2443" spans="1:3" x14ac:dyDescent="0.25">
      <c r="A2443" t="s">
        <v>16201</v>
      </c>
      <c r="B2443" t="s">
        <v>16202</v>
      </c>
      <c r="C2443" t="s">
        <v>16203</v>
      </c>
    </row>
    <row r="2444" spans="1:3" x14ac:dyDescent="0.25">
      <c r="A2444" t="s">
        <v>16204</v>
      </c>
      <c r="B2444" t="s">
        <v>16205</v>
      </c>
      <c r="C2444" t="s">
        <v>16206</v>
      </c>
    </row>
    <row r="2445" spans="1:3" x14ac:dyDescent="0.25">
      <c r="A2445" t="s">
        <v>16207</v>
      </c>
      <c r="B2445" t="s">
        <v>16208</v>
      </c>
      <c r="C2445" t="s">
        <v>16209</v>
      </c>
    </row>
    <row r="2446" spans="1:3" x14ac:dyDescent="0.25">
      <c r="A2446" t="s">
        <v>16210</v>
      </c>
      <c r="B2446" t="s">
        <v>16211</v>
      </c>
      <c r="C2446" t="s">
        <v>16212</v>
      </c>
    </row>
    <row r="2447" spans="1:3" x14ac:dyDescent="0.25">
      <c r="A2447" t="s">
        <v>16213</v>
      </c>
      <c r="B2447" t="s">
        <v>16214</v>
      </c>
      <c r="C2447" t="s">
        <v>16215</v>
      </c>
    </row>
    <row r="2448" spans="1:3" x14ac:dyDescent="0.25">
      <c r="A2448" t="s">
        <v>16216</v>
      </c>
      <c r="B2448" t="s">
        <v>16217</v>
      </c>
      <c r="C2448" t="s">
        <v>16218</v>
      </c>
    </row>
    <row r="2449" spans="1:3" x14ac:dyDescent="0.25">
      <c r="A2449" t="s">
        <v>16219</v>
      </c>
      <c r="B2449" t="s">
        <v>16220</v>
      </c>
      <c r="C2449" t="s">
        <v>16221</v>
      </c>
    </row>
    <row r="2450" spans="1:3" x14ac:dyDescent="0.25">
      <c r="A2450" t="s">
        <v>16222</v>
      </c>
      <c r="B2450" t="s">
        <v>16223</v>
      </c>
      <c r="C2450" t="s">
        <v>16224</v>
      </c>
    </row>
    <row r="2451" spans="1:3" x14ac:dyDescent="0.25">
      <c r="A2451" t="s">
        <v>16225</v>
      </c>
      <c r="B2451" t="s">
        <v>16226</v>
      </c>
      <c r="C2451" t="s">
        <v>16227</v>
      </c>
    </row>
    <row r="2452" spans="1:3" x14ac:dyDescent="0.25">
      <c r="A2452" t="s">
        <v>16228</v>
      </c>
      <c r="B2452" t="s">
        <v>16229</v>
      </c>
      <c r="C2452" t="s">
        <v>16230</v>
      </c>
    </row>
    <row r="2453" spans="1:3" x14ac:dyDescent="0.25">
      <c r="A2453" t="s">
        <v>16231</v>
      </c>
      <c r="B2453" t="s">
        <v>16232</v>
      </c>
      <c r="C2453" t="s">
        <v>16233</v>
      </c>
    </row>
    <row r="2454" spans="1:3" x14ac:dyDescent="0.25">
      <c r="A2454" t="s">
        <v>16234</v>
      </c>
      <c r="B2454" t="s">
        <v>16235</v>
      </c>
      <c r="C2454" t="s">
        <v>16236</v>
      </c>
    </row>
    <row r="2455" spans="1:3" x14ac:dyDescent="0.25">
      <c r="A2455" t="s">
        <v>16237</v>
      </c>
      <c r="B2455" t="s">
        <v>16238</v>
      </c>
      <c r="C2455" t="s">
        <v>16239</v>
      </c>
    </row>
    <row r="2456" spans="1:3" x14ac:dyDescent="0.25">
      <c r="A2456" t="s">
        <v>16240</v>
      </c>
      <c r="B2456" t="s">
        <v>16241</v>
      </c>
      <c r="C2456" t="s">
        <v>16242</v>
      </c>
    </row>
    <row r="2457" spans="1:3" x14ac:dyDescent="0.25">
      <c r="A2457" t="s">
        <v>16243</v>
      </c>
      <c r="B2457" t="s">
        <v>16244</v>
      </c>
      <c r="C2457" t="s">
        <v>16245</v>
      </c>
    </row>
    <row r="2458" spans="1:3" x14ac:dyDescent="0.25">
      <c r="A2458" t="s">
        <v>16246</v>
      </c>
      <c r="B2458" t="s">
        <v>16247</v>
      </c>
      <c r="C2458" t="s">
        <v>16248</v>
      </c>
    </row>
    <row r="2459" spans="1:3" x14ac:dyDescent="0.25">
      <c r="A2459" t="s">
        <v>16249</v>
      </c>
      <c r="B2459" t="s">
        <v>16250</v>
      </c>
      <c r="C2459" t="s">
        <v>16251</v>
      </c>
    </row>
    <row r="2460" spans="1:3" x14ac:dyDescent="0.25">
      <c r="A2460" t="s">
        <v>16252</v>
      </c>
      <c r="B2460" t="s">
        <v>16253</v>
      </c>
      <c r="C2460" t="s">
        <v>16254</v>
      </c>
    </row>
    <row r="2461" spans="1:3" x14ac:dyDescent="0.25">
      <c r="A2461" t="s">
        <v>16255</v>
      </c>
      <c r="B2461" t="s">
        <v>16256</v>
      </c>
      <c r="C2461" t="s">
        <v>16257</v>
      </c>
    </row>
    <row r="2462" spans="1:3" x14ac:dyDescent="0.25">
      <c r="A2462" t="s">
        <v>16258</v>
      </c>
      <c r="B2462" t="s">
        <v>16259</v>
      </c>
      <c r="C2462" t="s">
        <v>16260</v>
      </c>
    </row>
    <row r="2463" spans="1:3" x14ac:dyDescent="0.25">
      <c r="A2463" t="s">
        <v>16261</v>
      </c>
      <c r="B2463" t="s">
        <v>16262</v>
      </c>
      <c r="C2463" t="s">
        <v>16263</v>
      </c>
    </row>
    <row r="2464" spans="1:3" x14ac:dyDescent="0.25">
      <c r="A2464" t="s">
        <v>16264</v>
      </c>
      <c r="B2464" t="s">
        <v>16265</v>
      </c>
      <c r="C2464" t="s">
        <v>16266</v>
      </c>
    </row>
    <row r="2465" spans="1:3" x14ac:dyDescent="0.25">
      <c r="A2465" t="s">
        <v>16267</v>
      </c>
      <c r="B2465" t="s">
        <v>16268</v>
      </c>
      <c r="C2465" t="s">
        <v>16269</v>
      </c>
    </row>
    <row r="2466" spans="1:3" x14ac:dyDescent="0.25">
      <c r="A2466" t="s">
        <v>16270</v>
      </c>
      <c r="B2466" t="s">
        <v>16271</v>
      </c>
      <c r="C2466" t="s">
        <v>16272</v>
      </c>
    </row>
    <row r="2467" spans="1:3" x14ac:dyDescent="0.25">
      <c r="A2467" t="s">
        <v>16273</v>
      </c>
      <c r="B2467" t="s">
        <v>16274</v>
      </c>
      <c r="C2467" t="s">
        <v>16275</v>
      </c>
    </row>
    <row r="2468" spans="1:3" x14ac:dyDescent="0.25">
      <c r="A2468" t="s">
        <v>16276</v>
      </c>
      <c r="B2468" t="s">
        <v>16277</v>
      </c>
      <c r="C2468" t="s">
        <v>16278</v>
      </c>
    </row>
    <row r="2469" spans="1:3" x14ac:dyDescent="0.25">
      <c r="A2469" t="s">
        <v>16279</v>
      </c>
      <c r="B2469" t="s">
        <v>16280</v>
      </c>
      <c r="C2469" t="s">
        <v>16281</v>
      </c>
    </row>
    <row r="2470" spans="1:3" x14ac:dyDescent="0.25">
      <c r="A2470" t="s">
        <v>16282</v>
      </c>
      <c r="B2470" t="s">
        <v>16283</v>
      </c>
      <c r="C2470" t="s">
        <v>16284</v>
      </c>
    </row>
    <row r="2471" spans="1:3" x14ac:dyDescent="0.25">
      <c r="A2471" t="s">
        <v>16285</v>
      </c>
      <c r="B2471" t="s">
        <v>6145</v>
      </c>
      <c r="C2471" t="s">
        <v>16286</v>
      </c>
    </row>
    <row r="2472" spans="1:3" x14ac:dyDescent="0.25">
      <c r="A2472" t="s">
        <v>16287</v>
      </c>
      <c r="B2472" t="s">
        <v>16288</v>
      </c>
      <c r="C2472" t="s">
        <v>16289</v>
      </c>
    </row>
    <row r="2473" spans="1:3" x14ac:dyDescent="0.25">
      <c r="A2473" t="s">
        <v>16290</v>
      </c>
      <c r="B2473" t="s">
        <v>16291</v>
      </c>
      <c r="C2473" t="s">
        <v>16292</v>
      </c>
    </row>
    <row r="2474" spans="1:3" x14ac:dyDescent="0.25">
      <c r="A2474" t="s">
        <v>16293</v>
      </c>
      <c r="B2474" t="s">
        <v>16294</v>
      </c>
      <c r="C2474" t="s">
        <v>16295</v>
      </c>
    </row>
    <row r="2475" spans="1:3" x14ac:dyDescent="0.25">
      <c r="A2475" t="s">
        <v>16296</v>
      </c>
      <c r="B2475" t="s">
        <v>16297</v>
      </c>
      <c r="C2475" t="s">
        <v>16298</v>
      </c>
    </row>
    <row r="2476" spans="1:3" x14ac:dyDescent="0.25">
      <c r="A2476" t="s">
        <v>16299</v>
      </c>
      <c r="B2476" t="s">
        <v>16300</v>
      </c>
      <c r="C2476" t="s">
        <v>16301</v>
      </c>
    </row>
    <row r="2477" spans="1:3" x14ac:dyDescent="0.25">
      <c r="A2477" t="s">
        <v>16302</v>
      </c>
      <c r="B2477" t="s">
        <v>16303</v>
      </c>
      <c r="C2477" t="s">
        <v>16304</v>
      </c>
    </row>
    <row r="2478" spans="1:3" x14ac:dyDescent="0.25">
      <c r="A2478" t="s">
        <v>16305</v>
      </c>
      <c r="B2478" t="s">
        <v>16306</v>
      </c>
      <c r="C2478" t="s">
        <v>16307</v>
      </c>
    </row>
    <row r="2479" spans="1:3" x14ac:dyDescent="0.25">
      <c r="A2479" t="s">
        <v>16308</v>
      </c>
      <c r="B2479" t="s">
        <v>16309</v>
      </c>
      <c r="C2479" t="s">
        <v>16310</v>
      </c>
    </row>
    <row r="2480" spans="1:3" x14ac:dyDescent="0.25">
      <c r="A2480" t="s">
        <v>16311</v>
      </c>
      <c r="B2480" t="s">
        <v>16312</v>
      </c>
      <c r="C2480" t="s">
        <v>16313</v>
      </c>
    </row>
    <row r="2481" spans="1:3" x14ac:dyDescent="0.25">
      <c r="A2481" t="s">
        <v>16314</v>
      </c>
      <c r="B2481" t="s">
        <v>16315</v>
      </c>
      <c r="C2481" t="s">
        <v>16316</v>
      </c>
    </row>
    <row r="2482" spans="1:3" x14ac:dyDescent="0.25">
      <c r="A2482" t="s">
        <v>16317</v>
      </c>
      <c r="B2482" t="s">
        <v>16318</v>
      </c>
      <c r="C2482" t="s">
        <v>16319</v>
      </c>
    </row>
    <row r="2483" spans="1:3" x14ac:dyDescent="0.25">
      <c r="A2483" t="s">
        <v>16320</v>
      </c>
      <c r="B2483" t="s">
        <v>16321</v>
      </c>
      <c r="C2483" t="s">
        <v>16322</v>
      </c>
    </row>
    <row r="2484" spans="1:3" x14ac:dyDescent="0.25">
      <c r="A2484" t="s">
        <v>16323</v>
      </c>
      <c r="B2484" t="s">
        <v>16324</v>
      </c>
      <c r="C2484" t="s">
        <v>16325</v>
      </c>
    </row>
    <row r="2485" spans="1:3" x14ac:dyDescent="0.25">
      <c r="A2485" t="s">
        <v>16326</v>
      </c>
      <c r="B2485" t="s">
        <v>16327</v>
      </c>
      <c r="C2485" t="s">
        <v>16328</v>
      </c>
    </row>
    <row r="2486" spans="1:3" x14ac:dyDescent="0.25">
      <c r="A2486" t="s">
        <v>16329</v>
      </c>
      <c r="B2486" t="s">
        <v>16330</v>
      </c>
      <c r="C2486" t="s">
        <v>16331</v>
      </c>
    </row>
    <row r="2487" spans="1:3" x14ac:dyDescent="0.25">
      <c r="A2487" t="s">
        <v>16332</v>
      </c>
      <c r="B2487" t="s">
        <v>16333</v>
      </c>
      <c r="C2487" t="s">
        <v>16334</v>
      </c>
    </row>
    <row r="2488" spans="1:3" x14ac:dyDescent="0.25">
      <c r="A2488" t="s">
        <v>16335</v>
      </c>
      <c r="B2488" t="s">
        <v>16336</v>
      </c>
      <c r="C2488" t="s">
        <v>16337</v>
      </c>
    </row>
    <row r="2489" spans="1:3" x14ac:dyDescent="0.25">
      <c r="A2489" t="s">
        <v>16338</v>
      </c>
      <c r="B2489" t="s">
        <v>16339</v>
      </c>
      <c r="C2489" t="s">
        <v>16340</v>
      </c>
    </row>
    <row r="2490" spans="1:3" x14ac:dyDescent="0.25">
      <c r="A2490" t="s">
        <v>16341</v>
      </c>
      <c r="B2490" t="s">
        <v>16342</v>
      </c>
      <c r="C2490" t="s">
        <v>16343</v>
      </c>
    </row>
    <row r="2491" spans="1:3" x14ac:dyDescent="0.25">
      <c r="A2491" t="s">
        <v>16344</v>
      </c>
      <c r="B2491" t="s">
        <v>5400</v>
      </c>
      <c r="C2491" t="s">
        <v>16345</v>
      </c>
    </row>
    <row r="2492" spans="1:3" x14ac:dyDescent="0.25">
      <c r="A2492" t="s">
        <v>16346</v>
      </c>
      <c r="B2492" t="s">
        <v>16347</v>
      </c>
      <c r="C2492" t="s">
        <v>16348</v>
      </c>
    </row>
    <row r="2493" spans="1:3" x14ac:dyDescent="0.25">
      <c r="A2493" t="s">
        <v>16349</v>
      </c>
      <c r="B2493" t="s">
        <v>16350</v>
      </c>
      <c r="C2493" t="s">
        <v>16351</v>
      </c>
    </row>
    <row r="2494" spans="1:3" x14ac:dyDescent="0.25">
      <c r="A2494" t="s">
        <v>16352</v>
      </c>
      <c r="B2494" t="s">
        <v>16353</v>
      </c>
      <c r="C2494" t="s">
        <v>16354</v>
      </c>
    </row>
    <row r="2495" spans="1:3" x14ac:dyDescent="0.25">
      <c r="A2495" t="s">
        <v>16355</v>
      </c>
      <c r="B2495" t="s">
        <v>16356</v>
      </c>
      <c r="C2495" t="s">
        <v>16357</v>
      </c>
    </row>
    <row r="2496" spans="1:3" x14ac:dyDescent="0.25">
      <c r="A2496" t="s">
        <v>16358</v>
      </c>
      <c r="B2496" t="s">
        <v>16359</v>
      </c>
      <c r="C2496" t="s">
        <v>16360</v>
      </c>
    </row>
    <row r="2497" spans="1:3" x14ac:dyDescent="0.25">
      <c r="A2497" t="s">
        <v>16361</v>
      </c>
      <c r="B2497" t="s">
        <v>16362</v>
      </c>
      <c r="C2497" t="s">
        <v>16363</v>
      </c>
    </row>
    <row r="2498" spans="1:3" x14ac:dyDescent="0.25">
      <c r="A2498" t="s">
        <v>16364</v>
      </c>
      <c r="B2498" t="s">
        <v>16365</v>
      </c>
      <c r="C2498" t="s">
        <v>16366</v>
      </c>
    </row>
    <row r="2499" spans="1:3" x14ac:dyDescent="0.25">
      <c r="A2499" t="s">
        <v>16367</v>
      </c>
      <c r="B2499" t="s">
        <v>16368</v>
      </c>
      <c r="C2499" t="s">
        <v>16369</v>
      </c>
    </row>
    <row r="2500" spans="1:3" x14ac:dyDescent="0.25">
      <c r="A2500" t="s">
        <v>16370</v>
      </c>
      <c r="B2500" t="s">
        <v>16371</v>
      </c>
      <c r="C2500" t="s">
        <v>16372</v>
      </c>
    </row>
    <row r="2501" spans="1:3" x14ac:dyDescent="0.25">
      <c r="A2501" t="s">
        <v>16373</v>
      </c>
      <c r="B2501" t="s">
        <v>16374</v>
      </c>
      <c r="C2501" t="s">
        <v>16375</v>
      </c>
    </row>
    <row r="2502" spans="1:3" x14ac:dyDescent="0.25">
      <c r="A2502" t="s">
        <v>16376</v>
      </c>
      <c r="B2502" t="s">
        <v>16377</v>
      </c>
      <c r="C2502" t="s">
        <v>16378</v>
      </c>
    </row>
    <row r="2503" spans="1:3" x14ac:dyDescent="0.25">
      <c r="A2503" t="s">
        <v>16379</v>
      </c>
      <c r="B2503" t="s">
        <v>16380</v>
      </c>
      <c r="C2503" t="s">
        <v>16381</v>
      </c>
    </row>
    <row r="2504" spans="1:3" x14ac:dyDescent="0.25">
      <c r="A2504" t="s">
        <v>16382</v>
      </c>
      <c r="B2504" t="s">
        <v>16383</v>
      </c>
      <c r="C2504" t="s">
        <v>16384</v>
      </c>
    </row>
    <row r="2505" spans="1:3" x14ac:dyDescent="0.25">
      <c r="A2505" t="s">
        <v>16385</v>
      </c>
      <c r="B2505" t="s">
        <v>16386</v>
      </c>
      <c r="C2505" t="s">
        <v>16387</v>
      </c>
    </row>
    <row r="2506" spans="1:3" x14ac:dyDescent="0.25">
      <c r="A2506" t="s">
        <v>16388</v>
      </c>
      <c r="B2506" t="s">
        <v>16389</v>
      </c>
      <c r="C2506" t="s">
        <v>16390</v>
      </c>
    </row>
    <row r="2507" spans="1:3" x14ac:dyDescent="0.25">
      <c r="A2507" t="s">
        <v>16391</v>
      </c>
      <c r="B2507" t="s">
        <v>16392</v>
      </c>
      <c r="C2507" t="s">
        <v>16393</v>
      </c>
    </row>
    <row r="2508" spans="1:3" x14ac:dyDescent="0.25">
      <c r="A2508" t="s">
        <v>16394</v>
      </c>
      <c r="B2508" t="s">
        <v>16395</v>
      </c>
      <c r="C2508" t="s">
        <v>16396</v>
      </c>
    </row>
    <row r="2509" spans="1:3" x14ac:dyDescent="0.25">
      <c r="A2509" t="s">
        <v>16397</v>
      </c>
      <c r="B2509" t="s">
        <v>16398</v>
      </c>
      <c r="C2509" t="s">
        <v>16399</v>
      </c>
    </row>
    <row r="2510" spans="1:3" x14ac:dyDescent="0.25">
      <c r="A2510" t="s">
        <v>16400</v>
      </c>
      <c r="B2510" t="s">
        <v>16401</v>
      </c>
      <c r="C2510" t="s">
        <v>16402</v>
      </c>
    </row>
    <row r="2511" spans="1:3" x14ac:dyDescent="0.25">
      <c r="A2511" t="s">
        <v>16403</v>
      </c>
      <c r="B2511" t="s">
        <v>16404</v>
      </c>
      <c r="C2511" t="s">
        <v>16405</v>
      </c>
    </row>
    <row r="2512" spans="1:3" x14ac:dyDescent="0.25">
      <c r="A2512" t="s">
        <v>16406</v>
      </c>
      <c r="B2512" t="s">
        <v>16407</v>
      </c>
      <c r="C2512" t="s">
        <v>16408</v>
      </c>
    </row>
    <row r="2513" spans="1:3" x14ac:dyDescent="0.25">
      <c r="A2513" t="s">
        <v>16409</v>
      </c>
      <c r="B2513" t="s">
        <v>16410</v>
      </c>
      <c r="C2513" t="s">
        <v>16411</v>
      </c>
    </row>
    <row r="2514" spans="1:3" x14ac:dyDescent="0.25">
      <c r="A2514" t="s">
        <v>16412</v>
      </c>
      <c r="B2514" t="s">
        <v>16413</v>
      </c>
      <c r="C2514" t="s">
        <v>16414</v>
      </c>
    </row>
    <row r="2515" spans="1:3" x14ac:dyDescent="0.25">
      <c r="A2515" t="s">
        <v>16415</v>
      </c>
      <c r="B2515" t="s">
        <v>16416</v>
      </c>
      <c r="C2515" t="s">
        <v>16417</v>
      </c>
    </row>
    <row r="2516" spans="1:3" x14ac:dyDescent="0.25">
      <c r="A2516" t="s">
        <v>16418</v>
      </c>
      <c r="B2516" t="s">
        <v>16419</v>
      </c>
      <c r="C2516" t="s">
        <v>16420</v>
      </c>
    </row>
    <row r="2517" spans="1:3" x14ac:dyDescent="0.25">
      <c r="A2517" t="s">
        <v>16421</v>
      </c>
      <c r="B2517" t="s">
        <v>16422</v>
      </c>
      <c r="C2517" t="s">
        <v>16423</v>
      </c>
    </row>
    <row r="2518" spans="1:3" x14ac:dyDescent="0.25">
      <c r="A2518" t="s">
        <v>16424</v>
      </c>
      <c r="B2518" t="s">
        <v>16425</v>
      </c>
      <c r="C2518" t="s">
        <v>16426</v>
      </c>
    </row>
    <row r="2519" spans="1:3" x14ac:dyDescent="0.25">
      <c r="A2519" t="s">
        <v>16427</v>
      </c>
      <c r="B2519" t="s">
        <v>16428</v>
      </c>
      <c r="C2519" t="s">
        <v>16429</v>
      </c>
    </row>
    <row r="2520" spans="1:3" x14ac:dyDescent="0.25">
      <c r="A2520" t="s">
        <v>16430</v>
      </c>
      <c r="B2520" t="s">
        <v>16431</v>
      </c>
      <c r="C2520" t="s">
        <v>16432</v>
      </c>
    </row>
    <row r="2521" spans="1:3" x14ac:dyDescent="0.25">
      <c r="A2521" t="s">
        <v>16433</v>
      </c>
      <c r="B2521" t="s">
        <v>16434</v>
      </c>
      <c r="C2521" t="s">
        <v>16435</v>
      </c>
    </row>
    <row r="2522" spans="1:3" x14ac:dyDescent="0.25">
      <c r="A2522" t="s">
        <v>16436</v>
      </c>
      <c r="B2522" t="s">
        <v>16437</v>
      </c>
      <c r="C2522" t="s">
        <v>16438</v>
      </c>
    </row>
    <row r="2523" spans="1:3" x14ac:dyDescent="0.25">
      <c r="A2523" t="s">
        <v>16439</v>
      </c>
      <c r="B2523" t="s">
        <v>16440</v>
      </c>
      <c r="C2523" t="s">
        <v>16441</v>
      </c>
    </row>
    <row r="2524" spans="1:3" x14ac:dyDescent="0.25">
      <c r="A2524" t="s">
        <v>16442</v>
      </c>
      <c r="B2524" t="s">
        <v>16443</v>
      </c>
      <c r="C2524" t="s">
        <v>16444</v>
      </c>
    </row>
    <row r="2525" spans="1:3" x14ac:dyDescent="0.25">
      <c r="A2525" t="s">
        <v>16445</v>
      </c>
      <c r="B2525" t="s">
        <v>16446</v>
      </c>
      <c r="C2525" t="s">
        <v>16447</v>
      </c>
    </row>
    <row r="2526" spans="1:3" x14ac:dyDescent="0.25">
      <c r="A2526" t="s">
        <v>16448</v>
      </c>
      <c r="B2526" t="s">
        <v>16449</v>
      </c>
      <c r="C2526" t="s">
        <v>16450</v>
      </c>
    </row>
    <row r="2527" spans="1:3" x14ac:dyDescent="0.25">
      <c r="A2527" t="s">
        <v>16451</v>
      </c>
      <c r="B2527" t="s">
        <v>16452</v>
      </c>
      <c r="C2527" t="s">
        <v>16453</v>
      </c>
    </row>
    <row r="2528" spans="1:3" x14ac:dyDescent="0.25">
      <c r="A2528" t="s">
        <v>16454</v>
      </c>
      <c r="B2528" t="s">
        <v>16455</v>
      </c>
      <c r="C2528" t="s">
        <v>16456</v>
      </c>
    </row>
    <row r="2529" spans="1:3" x14ac:dyDescent="0.25">
      <c r="A2529" t="s">
        <v>16457</v>
      </c>
      <c r="B2529" t="s">
        <v>16458</v>
      </c>
      <c r="C2529" t="s">
        <v>16459</v>
      </c>
    </row>
    <row r="2530" spans="1:3" x14ac:dyDescent="0.25">
      <c r="A2530" t="s">
        <v>16460</v>
      </c>
      <c r="B2530" t="s">
        <v>16458</v>
      </c>
      <c r="C2530" t="s">
        <v>16461</v>
      </c>
    </row>
    <row r="2531" spans="1:3" x14ac:dyDescent="0.25">
      <c r="A2531" t="s">
        <v>16462</v>
      </c>
      <c r="B2531" t="s">
        <v>16458</v>
      </c>
      <c r="C2531" t="s">
        <v>16463</v>
      </c>
    </row>
    <row r="2532" spans="1:3" x14ac:dyDescent="0.25">
      <c r="A2532" t="s">
        <v>16464</v>
      </c>
      <c r="B2532" t="s">
        <v>16465</v>
      </c>
      <c r="C2532" t="s">
        <v>16466</v>
      </c>
    </row>
    <row r="2533" spans="1:3" x14ac:dyDescent="0.25">
      <c r="A2533" t="s">
        <v>16467</v>
      </c>
      <c r="B2533" t="s">
        <v>16468</v>
      </c>
      <c r="C2533" t="s">
        <v>16469</v>
      </c>
    </row>
    <row r="2534" spans="1:3" x14ac:dyDescent="0.25">
      <c r="A2534" t="s">
        <v>16482</v>
      </c>
      <c r="B2534" t="s">
        <v>16800</v>
      </c>
      <c r="C2534" t="s">
        <v>16641</v>
      </c>
    </row>
    <row r="2535" spans="1:3" x14ac:dyDescent="0.25">
      <c r="A2535" t="s">
        <v>16483</v>
      </c>
      <c r="B2535" t="s">
        <v>16801</v>
      </c>
      <c r="C2535" t="s">
        <v>16642</v>
      </c>
    </row>
    <row r="2536" spans="1:3" x14ac:dyDescent="0.25">
      <c r="A2536" s="1" t="s">
        <v>16484</v>
      </c>
      <c r="B2536" t="s">
        <v>16802</v>
      </c>
      <c r="C2536" t="s">
        <v>16643</v>
      </c>
    </row>
    <row r="2537" spans="1:3" x14ac:dyDescent="0.25">
      <c r="A2537" t="s">
        <v>16485</v>
      </c>
      <c r="B2537" t="s">
        <v>16803</v>
      </c>
      <c r="C2537" t="s">
        <v>16644</v>
      </c>
    </row>
    <row r="2538" spans="1:3" x14ac:dyDescent="0.25">
      <c r="A2538" t="s">
        <v>16486</v>
      </c>
      <c r="B2538" t="s">
        <v>16804</v>
      </c>
      <c r="C2538" t="s">
        <v>16645</v>
      </c>
    </row>
    <row r="2539" spans="1:3" x14ac:dyDescent="0.25">
      <c r="A2539" t="s">
        <v>16487</v>
      </c>
      <c r="B2539" t="s">
        <v>16805</v>
      </c>
      <c r="C2539" t="s">
        <v>16646</v>
      </c>
    </row>
    <row r="2540" spans="1:3" x14ac:dyDescent="0.25">
      <c r="A2540" t="s">
        <v>16488</v>
      </c>
      <c r="B2540" t="s">
        <v>16806</v>
      </c>
      <c r="C2540" t="s">
        <v>16647</v>
      </c>
    </row>
    <row r="2541" spans="1:3" x14ac:dyDescent="0.25">
      <c r="A2541" t="s">
        <v>16489</v>
      </c>
      <c r="B2541" t="s">
        <v>16807</v>
      </c>
      <c r="C2541" t="s">
        <v>16648</v>
      </c>
    </row>
    <row r="2542" spans="1:3" x14ac:dyDescent="0.25">
      <c r="A2542" t="s">
        <v>16490</v>
      </c>
      <c r="B2542" t="s">
        <v>16808</v>
      </c>
      <c r="C2542" t="s">
        <v>16649</v>
      </c>
    </row>
    <row r="2543" spans="1:3" x14ac:dyDescent="0.25">
      <c r="A2543" t="s">
        <v>16491</v>
      </c>
      <c r="B2543" t="s">
        <v>16809</v>
      </c>
      <c r="C2543" t="s">
        <v>16650</v>
      </c>
    </row>
    <row r="2544" spans="1:3" x14ac:dyDescent="0.25">
      <c r="A2544" t="s">
        <v>16492</v>
      </c>
      <c r="B2544" t="s">
        <v>16810</v>
      </c>
      <c r="C2544" t="s">
        <v>16651</v>
      </c>
    </row>
    <row r="2545" spans="1:3" x14ac:dyDescent="0.25">
      <c r="A2545" t="s">
        <v>16493</v>
      </c>
      <c r="B2545" t="s">
        <v>16811</v>
      </c>
      <c r="C2545" t="s">
        <v>16652</v>
      </c>
    </row>
    <row r="2546" spans="1:3" x14ac:dyDescent="0.25">
      <c r="A2546" t="s">
        <v>16494</v>
      </c>
      <c r="B2546" t="s">
        <v>16812</v>
      </c>
      <c r="C2546" t="s">
        <v>16653</v>
      </c>
    </row>
    <row r="2547" spans="1:3" x14ac:dyDescent="0.25">
      <c r="A2547" t="s">
        <v>16495</v>
      </c>
      <c r="B2547" t="s">
        <v>16813</v>
      </c>
      <c r="C2547" t="s">
        <v>16654</v>
      </c>
    </row>
    <row r="2548" spans="1:3" x14ac:dyDescent="0.25">
      <c r="A2548" t="s">
        <v>16496</v>
      </c>
      <c r="B2548" t="s">
        <v>16814</v>
      </c>
      <c r="C2548" t="s">
        <v>16655</v>
      </c>
    </row>
    <row r="2549" spans="1:3" x14ac:dyDescent="0.25">
      <c r="A2549" t="s">
        <v>16497</v>
      </c>
      <c r="B2549" t="s">
        <v>16815</v>
      </c>
      <c r="C2549" t="s">
        <v>16656</v>
      </c>
    </row>
    <row r="2550" spans="1:3" x14ac:dyDescent="0.25">
      <c r="A2550" t="s">
        <v>16498</v>
      </c>
      <c r="B2550" t="s">
        <v>16816</v>
      </c>
      <c r="C2550" t="s">
        <v>16657</v>
      </c>
    </row>
    <row r="2551" spans="1:3" x14ac:dyDescent="0.25">
      <c r="A2551" t="s">
        <v>16499</v>
      </c>
      <c r="B2551" t="s">
        <v>16817</v>
      </c>
      <c r="C2551" t="s">
        <v>16658</v>
      </c>
    </row>
    <row r="2552" spans="1:3" x14ac:dyDescent="0.25">
      <c r="A2552" t="s">
        <v>16500</v>
      </c>
      <c r="B2552" t="s">
        <v>16818</v>
      </c>
      <c r="C2552" t="s">
        <v>16659</v>
      </c>
    </row>
    <row r="2553" spans="1:3" x14ac:dyDescent="0.25">
      <c r="A2553" t="s">
        <v>16501</v>
      </c>
      <c r="B2553" t="s">
        <v>16819</v>
      </c>
      <c r="C2553" t="s">
        <v>16660</v>
      </c>
    </row>
    <row r="2554" spans="1:3" x14ac:dyDescent="0.25">
      <c r="A2554" t="s">
        <v>16502</v>
      </c>
      <c r="B2554" t="s">
        <v>16820</v>
      </c>
      <c r="C2554" t="s">
        <v>16661</v>
      </c>
    </row>
    <row r="2555" spans="1:3" x14ac:dyDescent="0.25">
      <c r="A2555" t="s">
        <v>16503</v>
      </c>
      <c r="B2555" t="s">
        <v>16821</v>
      </c>
      <c r="C2555" t="s">
        <v>16662</v>
      </c>
    </row>
    <row r="2556" spans="1:3" x14ac:dyDescent="0.25">
      <c r="A2556" t="s">
        <v>16504</v>
      </c>
      <c r="B2556" t="s">
        <v>16822</v>
      </c>
      <c r="C2556" t="s">
        <v>16663</v>
      </c>
    </row>
    <row r="2557" spans="1:3" x14ac:dyDescent="0.25">
      <c r="A2557" t="s">
        <v>16505</v>
      </c>
      <c r="B2557" t="s">
        <v>16823</v>
      </c>
      <c r="C2557" t="s">
        <v>16664</v>
      </c>
    </row>
    <row r="2558" spans="1:3" x14ac:dyDescent="0.25">
      <c r="A2558" t="s">
        <v>16506</v>
      </c>
      <c r="B2558" t="s">
        <v>16824</v>
      </c>
      <c r="C2558" t="s">
        <v>16665</v>
      </c>
    </row>
    <row r="2559" spans="1:3" x14ac:dyDescent="0.25">
      <c r="A2559" t="s">
        <v>16507</v>
      </c>
      <c r="B2559" t="s">
        <v>16825</v>
      </c>
      <c r="C2559" t="s">
        <v>16666</v>
      </c>
    </row>
    <row r="2560" spans="1:3" x14ac:dyDescent="0.25">
      <c r="A2560" t="s">
        <v>16508</v>
      </c>
      <c r="B2560" t="s">
        <v>16826</v>
      </c>
      <c r="C2560" t="s">
        <v>16667</v>
      </c>
    </row>
    <row r="2561" spans="1:3" x14ac:dyDescent="0.25">
      <c r="A2561" t="s">
        <v>16509</v>
      </c>
      <c r="B2561" t="s">
        <v>16827</v>
      </c>
      <c r="C2561" t="s">
        <v>16668</v>
      </c>
    </row>
    <row r="2562" spans="1:3" x14ac:dyDescent="0.25">
      <c r="A2562" t="s">
        <v>16510</v>
      </c>
      <c r="B2562" t="s">
        <v>16828</v>
      </c>
      <c r="C2562" t="s">
        <v>16669</v>
      </c>
    </row>
    <row r="2563" spans="1:3" x14ac:dyDescent="0.25">
      <c r="A2563" t="s">
        <v>16511</v>
      </c>
      <c r="B2563" t="s">
        <v>16829</v>
      </c>
      <c r="C2563" t="s">
        <v>16670</v>
      </c>
    </row>
    <row r="2564" spans="1:3" x14ac:dyDescent="0.25">
      <c r="A2564" t="s">
        <v>16512</v>
      </c>
      <c r="B2564" t="s">
        <v>6511</v>
      </c>
      <c r="C2564" t="s">
        <v>16671</v>
      </c>
    </row>
    <row r="2565" spans="1:3" x14ac:dyDescent="0.25">
      <c r="A2565" t="s">
        <v>16513</v>
      </c>
      <c r="B2565" t="s">
        <v>16830</v>
      </c>
      <c r="C2565" t="s">
        <v>16672</v>
      </c>
    </row>
    <row r="2566" spans="1:3" x14ac:dyDescent="0.25">
      <c r="A2566" t="s">
        <v>16514</v>
      </c>
      <c r="B2566" t="s">
        <v>16831</v>
      </c>
      <c r="C2566" t="s">
        <v>16673</v>
      </c>
    </row>
    <row r="2567" spans="1:3" x14ac:dyDescent="0.25">
      <c r="A2567" t="s">
        <v>16515</v>
      </c>
      <c r="B2567" t="s">
        <v>16832</v>
      </c>
      <c r="C2567" t="s">
        <v>16674</v>
      </c>
    </row>
    <row r="2568" spans="1:3" x14ac:dyDescent="0.25">
      <c r="A2568" t="s">
        <v>16516</v>
      </c>
      <c r="B2568" t="s">
        <v>16833</v>
      </c>
      <c r="C2568" t="s">
        <v>16675</v>
      </c>
    </row>
    <row r="2569" spans="1:3" x14ac:dyDescent="0.25">
      <c r="A2569" t="s">
        <v>16517</v>
      </c>
      <c r="B2569" t="s">
        <v>16834</v>
      </c>
      <c r="C2569" t="s">
        <v>16676</v>
      </c>
    </row>
    <row r="2570" spans="1:3" x14ac:dyDescent="0.25">
      <c r="A2570" t="s">
        <v>16518</v>
      </c>
      <c r="B2570" t="s">
        <v>16835</v>
      </c>
      <c r="C2570" t="s">
        <v>16677</v>
      </c>
    </row>
    <row r="2571" spans="1:3" x14ac:dyDescent="0.25">
      <c r="A2571" t="s">
        <v>16519</v>
      </c>
      <c r="B2571" t="s">
        <v>16836</v>
      </c>
      <c r="C2571" t="s">
        <v>16678</v>
      </c>
    </row>
    <row r="2572" spans="1:3" x14ac:dyDescent="0.25">
      <c r="A2572" t="s">
        <v>16520</v>
      </c>
      <c r="B2572" t="s">
        <v>16837</v>
      </c>
      <c r="C2572" t="s">
        <v>16679</v>
      </c>
    </row>
    <row r="2573" spans="1:3" x14ac:dyDescent="0.25">
      <c r="A2573" t="s">
        <v>16521</v>
      </c>
      <c r="B2573" t="s">
        <v>6088</v>
      </c>
      <c r="C2573" t="s">
        <v>16680</v>
      </c>
    </row>
    <row r="2574" spans="1:3" x14ac:dyDescent="0.25">
      <c r="A2574" t="s">
        <v>16522</v>
      </c>
      <c r="B2574" t="s">
        <v>4363</v>
      </c>
      <c r="C2574" t="s">
        <v>16681</v>
      </c>
    </row>
    <row r="2575" spans="1:3" x14ac:dyDescent="0.25">
      <c r="A2575" t="s">
        <v>16523</v>
      </c>
      <c r="B2575" t="s">
        <v>16838</v>
      </c>
      <c r="C2575" t="s">
        <v>16682</v>
      </c>
    </row>
    <row r="2576" spans="1:3" x14ac:dyDescent="0.25">
      <c r="A2576" t="s">
        <v>16524</v>
      </c>
      <c r="B2576" t="s">
        <v>16839</v>
      </c>
      <c r="C2576" t="s">
        <v>16683</v>
      </c>
    </row>
    <row r="2577" spans="1:3" x14ac:dyDescent="0.25">
      <c r="A2577" t="s">
        <v>16525</v>
      </c>
      <c r="B2577" t="s">
        <v>16840</v>
      </c>
      <c r="C2577" t="s">
        <v>16684</v>
      </c>
    </row>
    <row r="2578" spans="1:3" x14ac:dyDescent="0.25">
      <c r="A2578" t="s">
        <v>16526</v>
      </c>
      <c r="B2578" t="s">
        <v>16841</v>
      </c>
      <c r="C2578" t="s">
        <v>16685</v>
      </c>
    </row>
    <row r="2579" spans="1:3" x14ac:dyDescent="0.25">
      <c r="A2579" t="s">
        <v>16527</v>
      </c>
      <c r="B2579" t="s">
        <v>16842</v>
      </c>
      <c r="C2579" t="s">
        <v>16686</v>
      </c>
    </row>
    <row r="2580" spans="1:3" x14ac:dyDescent="0.25">
      <c r="A2580" t="s">
        <v>16528</v>
      </c>
      <c r="B2580" t="s">
        <v>16843</v>
      </c>
      <c r="C2580" t="s">
        <v>16687</v>
      </c>
    </row>
    <row r="2581" spans="1:3" x14ac:dyDescent="0.25">
      <c r="A2581" t="s">
        <v>16529</v>
      </c>
      <c r="B2581" t="s">
        <v>16844</v>
      </c>
      <c r="C2581" t="s">
        <v>16688</v>
      </c>
    </row>
    <row r="2582" spans="1:3" x14ac:dyDescent="0.25">
      <c r="A2582" t="s">
        <v>16530</v>
      </c>
      <c r="B2582" t="s">
        <v>16845</v>
      </c>
      <c r="C2582" t="s">
        <v>16689</v>
      </c>
    </row>
    <row r="2583" spans="1:3" x14ac:dyDescent="0.25">
      <c r="A2583" t="s">
        <v>16531</v>
      </c>
      <c r="B2583" t="s">
        <v>16846</v>
      </c>
      <c r="C2583" t="s">
        <v>16690</v>
      </c>
    </row>
    <row r="2584" spans="1:3" x14ac:dyDescent="0.25">
      <c r="A2584" t="s">
        <v>16532</v>
      </c>
      <c r="B2584" t="s">
        <v>16847</v>
      </c>
      <c r="C2584" t="s">
        <v>16691</v>
      </c>
    </row>
    <row r="2585" spans="1:3" x14ac:dyDescent="0.25">
      <c r="A2585" t="s">
        <v>16533</v>
      </c>
      <c r="B2585" t="s">
        <v>16848</v>
      </c>
      <c r="C2585" t="s">
        <v>16692</v>
      </c>
    </row>
    <row r="2586" spans="1:3" x14ac:dyDescent="0.25">
      <c r="A2586" t="s">
        <v>16534</v>
      </c>
      <c r="B2586" t="s">
        <v>16849</v>
      </c>
      <c r="C2586" t="s">
        <v>16693</v>
      </c>
    </row>
    <row r="2587" spans="1:3" x14ac:dyDescent="0.25">
      <c r="A2587" s="1" t="s">
        <v>16535</v>
      </c>
      <c r="B2587" t="s">
        <v>16850</v>
      </c>
      <c r="C2587" t="s">
        <v>16694</v>
      </c>
    </row>
    <row r="2588" spans="1:3" x14ac:dyDescent="0.25">
      <c r="A2588" t="s">
        <v>16536</v>
      </c>
      <c r="B2588" t="s">
        <v>16851</v>
      </c>
      <c r="C2588" t="s">
        <v>16695</v>
      </c>
    </row>
    <row r="2589" spans="1:3" x14ac:dyDescent="0.25">
      <c r="A2589" t="s">
        <v>16537</v>
      </c>
      <c r="B2589" t="s">
        <v>16852</v>
      </c>
      <c r="C2589" t="s">
        <v>16696</v>
      </c>
    </row>
    <row r="2590" spans="1:3" x14ac:dyDescent="0.25">
      <c r="A2590" t="s">
        <v>16538</v>
      </c>
      <c r="B2590" t="s">
        <v>16853</v>
      </c>
      <c r="C2590" t="s">
        <v>16697</v>
      </c>
    </row>
    <row r="2591" spans="1:3" x14ac:dyDescent="0.25">
      <c r="A2591" t="s">
        <v>16539</v>
      </c>
      <c r="B2591" t="s">
        <v>16854</v>
      </c>
      <c r="C2591" t="s">
        <v>16698</v>
      </c>
    </row>
    <row r="2592" spans="1:3" x14ac:dyDescent="0.25">
      <c r="A2592" t="s">
        <v>16540</v>
      </c>
      <c r="B2592" t="s">
        <v>16855</v>
      </c>
      <c r="C2592" t="s">
        <v>16699</v>
      </c>
    </row>
    <row r="2593" spans="1:3" x14ac:dyDescent="0.25">
      <c r="A2593" t="s">
        <v>16541</v>
      </c>
      <c r="B2593" t="s">
        <v>16856</v>
      </c>
      <c r="C2593" t="s">
        <v>16700</v>
      </c>
    </row>
    <row r="2594" spans="1:3" x14ac:dyDescent="0.25">
      <c r="A2594" t="s">
        <v>16542</v>
      </c>
      <c r="B2594" t="s">
        <v>16857</v>
      </c>
      <c r="C2594" t="s">
        <v>16701</v>
      </c>
    </row>
    <row r="2595" spans="1:3" x14ac:dyDescent="0.25">
      <c r="A2595" t="s">
        <v>16543</v>
      </c>
      <c r="B2595" t="s">
        <v>16858</v>
      </c>
      <c r="C2595" t="s">
        <v>16702</v>
      </c>
    </row>
    <row r="2596" spans="1:3" x14ac:dyDescent="0.25">
      <c r="A2596" t="s">
        <v>16544</v>
      </c>
      <c r="B2596" t="s">
        <v>16859</v>
      </c>
      <c r="C2596" t="s">
        <v>16703</v>
      </c>
    </row>
    <row r="2597" spans="1:3" x14ac:dyDescent="0.25">
      <c r="A2597" t="s">
        <v>16545</v>
      </c>
      <c r="B2597" t="s">
        <v>16860</v>
      </c>
      <c r="C2597" t="s">
        <v>16704</v>
      </c>
    </row>
    <row r="2598" spans="1:3" x14ac:dyDescent="0.25">
      <c r="A2598" t="s">
        <v>16546</v>
      </c>
      <c r="B2598" t="s">
        <v>16861</v>
      </c>
      <c r="C2598" t="s">
        <v>16705</v>
      </c>
    </row>
    <row r="2599" spans="1:3" x14ac:dyDescent="0.25">
      <c r="A2599" t="s">
        <v>16547</v>
      </c>
      <c r="B2599" t="s">
        <v>16862</v>
      </c>
      <c r="C2599" t="s">
        <v>16706</v>
      </c>
    </row>
    <row r="2600" spans="1:3" x14ac:dyDescent="0.25">
      <c r="A2600" t="s">
        <v>16548</v>
      </c>
      <c r="B2600" t="s">
        <v>16863</v>
      </c>
      <c r="C2600" t="s">
        <v>16707</v>
      </c>
    </row>
    <row r="2601" spans="1:3" x14ac:dyDescent="0.25">
      <c r="A2601" t="s">
        <v>16549</v>
      </c>
      <c r="B2601" t="s">
        <v>16864</v>
      </c>
      <c r="C2601" t="s">
        <v>16708</v>
      </c>
    </row>
    <row r="2602" spans="1:3" x14ac:dyDescent="0.25">
      <c r="A2602" t="s">
        <v>16550</v>
      </c>
      <c r="B2602" t="s">
        <v>16865</v>
      </c>
      <c r="C2602" t="s">
        <v>16709</v>
      </c>
    </row>
    <row r="2603" spans="1:3" x14ac:dyDescent="0.25">
      <c r="A2603" t="s">
        <v>16551</v>
      </c>
      <c r="B2603" t="s">
        <v>16866</v>
      </c>
      <c r="C2603" t="s">
        <v>16710</v>
      </c>
    </row>
    <row r="2604" spans="1:3" x14ac:dyDescent="0.25">
      <c r="A2604" t="s">
        <v>16552</v>
      </c>
      <c r="B2604" t="s">
        <v>16867</v>
      </c>
      <c r="C2604" t="s">
        <v>16711</v>
      </c>
    </row>
    <row r="2605" spans="1:3" x14ac:dyDescent="0.25">
      <c r="A2605" t="s">
        <v>16553</v>
      </c>
      <c r="B2605" t="s">
        <v>16868</v>
      </c>
      <c r="C2605" t="s">
        <v>16712</v>
      </c>
    </row>
    <row r="2606" spans="1:3" x14ac:dyDescent="0.25">
      <c r="A2606" t="s">
        <v>16554</v>
      </c>
      <c r="B2606" t="s">
        <v>16869</v>
      </c>
      <c r="C2606" t="s">
        <v>16713</v>
      </c>
    </row>
    <row r="2607" spans="1:3" x14ac:dyDescent="0.25">
      <c r="A2607" t="s">
        <v>16555</v>
      </c>
      <c r="B2607" t="s">
        <v>16870</v>
      </c>
      <c r="C2607" t="s">
        <v>16714</v>
      </c>
    </row>
    <row r="2608" spans="1:3" x14ac:dyDescent="0.25">
      <c r="A2608" t="s">
        <v>16556</v>
      </c>
      <c r="B2608" t="s">
        <v>16871</v>
      </c>
      <c r="C2608" t="s">
        <v>16715</v>
      </c>
    </row>
    <row r="2609" spans="1:3" x14ac:dyDescent="0.25">
      <c r="A2609" t="s">
        <v>16557</v>
      </c>
      <c r="B2609" t="s">
        <v>16872</v>
      </c>
      <c r="C2609" t="s">
        <v>16716</v>
      </c>
    </row>
    <row r="2610" spans="1:3" x14ac:dyDescent="0.25">
      <c r="A2610" t="s">
        <v>16558</v>
      </c>
      <c r="B2610" t="s">
        <v>16873</v>
      </c>
      <c r="C2610" t="s">
        <v>16717</v>
      </c>
    </row>
    <row r="2611" spans="1:3" x14ac:dyDescent="0.25">
      <c r="A2611" t="s">
        <v>16559</v>
      </c>
      <c r="B2611" t="s">
        <v>16874</v>
      </c>
      <c r="C2611" t="s">
        <v>16718</v>
      </c>
    </row>
    <row r="2612" spans="1:3" x14ac:dyDescent="0.25">
      <c r="A2612" t="s">
        <v>16560</v>
      </c>
      <c r="B2612" t="s">
        <v>16875</v>
      </c>
      <c r="C2612" t="s">
        <v>16719</v>
      </c>
    </row>
    <row r="2613" spans="1:3" x14ac:dyDescent="0.25">
      <c r="A2613" t="s">
        <v>16561</v>
      </c>
      <c r="B2613" t="s">
        <v>3458</v>
      </c>
      <c r="C2613" t="s">
        <v>16720</v>
      </c>
    </row>
    <row r="2614" spans="1:3" x14ac:dyDescent="0.25">
      <c r="A2614" s="1" t="s">
        <v>16562</v>
      </c>
      <c r="B2614" t="s">
        <v>16876</v>
      </c>
      <c r="C2614" t="s">
        <v>16721</v>
      </c>
    </row>
    <row r="2615" spans="1:3" x14ac:dyDescent="0.25">
      <c r="A2615" t="s">
        <v>16563</v>
      </c>
      <c r="B2615" t="s">
        <v>16877</v>
      </c>
      <c r="C2615" t="s">
        <v>16722</v>
      </c>
    </row>
    <row r="2616" spans="1:3" x14ac:dyDescent="0.25">
      <c r="A2616" t="s">
        <v>16564</v>
      </c>
      <c r="B2616" t="s">
        <v>16878</v>
      </c>
      <c r="C2616" t="s">
        <v>16723</v>
      </c>
    </row>
    <row r="2617" spans="1:3" x14ac:dyDescent="0.25">
      <c r="A2617" t="s">
        <v>16565</v>
      </c>
      <c r="B2617" t="s">
        <v>16879</v>
      </c>
      <c r="C2617" t="s">
        <v>16724</v>
      </c>
    </row>
    <row r="2618" spans="1:3" x14ac:dyDescent="0.25">
      <c r="A2618" t="s">
        <v>16566</v>
      </c>
      <c r="B2618" t="s">
        <v>16880</v>
      </c>
      <c r="C2618" t="s">
        <v>16725</v>
      </c>
    </row>
    <row r="2619" spans="1:3" x14ac:dyDescent="0.25">
      <c r="A2619" t="s">
        <v>16567</v>
      </c>
      <c r="B2619" t="s">
        <v>16881</v>
      </c>
      <c r="C2619" t="s">
        <v>16726</v>
      </c>
    </row>
    <row r="2620" spans="1:3" x14ac:dyDescent="0.25">
      <c r="A2620" t="s">
        <v>16568</v>
      </c>
      <c r="B2620" t="s">
        <v>16882</v>
      </c>
      <c r="C2620" t="s">
        <v>16727</v>
      </c>
    </row>
    <row r="2621" spans="1:3" x14ac:dyDescent="0.25">
      <c r="A2621" t="s">
        <v>16569</v>
      </c>
      <c r="B2621" t="s">
        <v>16883</v>
      </c>
      <c r="C2621" t="s">
        <v>16728</v>
      </c>
    </row>
    <row r="2622" spans="1:3" x14ac:dyDescent="0.25">
      <c r="A2622" t="s">
        <v>16570</v>
      </c>
      <c r="B2622" t="s">
        <v>16884</v>
      </c>
      <c r="C2622" t="s">
        <v>16729</v>
      </c>
    </row>
    <row r="2623" spans="1:3" x14ac:dyDescent="0.25">
      <c r="A2623" t="s">
        <v>16571</v>
      </c>
      <c r="B2623" t="s">
        <v>16885</v>
      </c>
      <c r="C2623" t="s">
        <v>16730</v>
      </c>
    </row>
    <row r="2624" spans="1:3" x14ac:dyDescent="0.25">
      <c r="A2624" t="s">
        <v>16572</v>
      </c>
      <c r="B2624" t="s">
        <v>16886</v>
      </c>
      <c r="C2624" t="s">
        <v>16731</v>
      </c>
    </row>
    <row r="2625" spans="1:3" x14ac:dyDescent="0.25">
      <c r="A2625" t="s">
        <v>16573</v>
      </c>
      <c r="B2625" t="s">
        <v>16887</v>
      </c>
      <c r="C2625" t="s">
        <v>16732</v>
      </c>
    </row>
    <row r="2626" spans="1:3" x14ac:dyDescent="0.25">
      <c r="A2626" t="s">
        <v>16574</v>
      </c>
      <c r="B2626" t="s">
        <v>16888</v>
      </c>
      <c r="C2626" t="s">
        <v>16733</v>
      </c>
    </row>
    <row r="2627" spans="1:3" x14ac:dyDescent="0.25">
      <c r="A2627" t="s">
        <v>16575</v>
      </c>
      <c r="B2627" t="s">
        <v>16889</v>
      </c>
      <c r="C2627" t="s">
        <v>16734</v>
      </c>
    </row>
    <row r="2628" spans="1:3" x14ac:dyDescent="0.25">
      <c r="A2628" t="s">
        <v>16576</v>
      </c>
      <c r="B2628" t="s">
        <v>16890</v>
      </c>
      <c r="C2628" t="s">
        <v>16735</v>
      </c>
    </row>
    <row r="2629" spans="1:3" x14ac:dyDescent="0.25">
      <c r="A2629" t="s">
        <v>16577</v>
      </c>
      <c r="B2629" t="s">
        <v>16891</v>
      </c>
      <c r="C2629" t="s">
        <v>16736</v>
      </c>
    </row>
    <row r="2630" spans="1:3" x14ac:dyDescent="0.25">
      <c r="A2630" t="s">
        <v>16578</v>
      </c>
      <c r="B2630" t="s">
        <v>16892</v>
      </c>
      <c r="C2630" t="s">
        <v>16737</v>
      </c>
    </row>
    <row r="2631" spans="1:3" x14ac:dyDescent="0.25">
      <c r="A2631" t="s">
        <v>16579</v>
      </c>
      <c r="B2631" t="s">
        <v>16893</v>
      </c>
      <c r="C2631" t="s">
        <v>16738</v>
      </c>
    </row>
    <row r="2632" spans="1:3" x14ac:dyDescent="0.25">
      <c r="A2632" t="s">
        <v>16580</v>
      </c>
      <c r="B2632" t="s">
        <v>16894</v>
      </c>
      <c r="C2632" t="s">
        <v>16739</v>
      </c>
    </row>
    <row r="2633" spans="1:3" x14ac:dyDescent="0.25">
      <c r="A2633" t="s">
        <v>16581</v>
      </c>
      <c r="B2633" t="s">
        <v>16895</v>
      </c>
      <c r="C2633" t="s">
        <v>16740</v>
      </c>
    </row>
    <row r="2634" spans="1:3" x14ac:dyDescent="0.25">
      <c r="A2634" t="s">
        <v>16582</v>
      </c>
      <c r="B2634" t="s">
        <v>16896</v>
      </c>
      <c r="C2634" t="s">
        <v>16741</v>
      </c>
    </row>
    <row r="2635" spans="1:3" x14ac:dyDescent="0.25">
      <c r="A2635" t="s">
        <v>16583</v>
      </c>
      <c r="B2635" t="s">
        <v>16897</v>
      </c>
      <c r="C2635" t="s">
        <v>16742</v>
      </c>
    </row>
    <row r="2636" spans="1:3" x14ac:dyDescent="0.25">
      <c r="A2636" t="s">
        <v>16584</v>
      </c>
      <c r="B2636" t="s">
        <v>16898</v>
      </c>
      <c r="C2636" t="s">
        <v>16743</v>
      </c>
    </row>
    <row r="2637" spans="1:3" x14ac:dyDescent="0.25">
      <c r="A2637" s="1" t="s">
        <v>16585</v>
      </c>
      <c r="B2637" t="s">
        <v>16899</v>
      </c>
      <c r="C2637" t="s">
        <v>16744</v>
      </c>
    </row>
    <row r="2638" spans="1:3" x14ac:dyDescent="0.25">
      <c r="A2638" t="s">
        <v>16586</v>
      </c>
      <c r="B2638" t="s">
        <v>16900</v>
      </c>
      <c r="C2638" t="s">
        <v>16745</v>
      </c>
    </row>
    <row r="2639" spans="1:3" x14ac:dyDescent="0.25">
      <c r="A2639" t="s">
        <v>16587</v>
      </c>
      <c r="B2639" t="s">
        <v>16901</v>
      </c>
      <c r="C2639" t="s">
        <v>16746</v>
      </c>
    </row>
    <row r="2640" spans="1:3" x14ac:dyDescent="0.25">
      <c r="A2640" t="s">
        <v>16588</v>
      </c>
      <c r="B2640" t="s">
        <v>16902</v>
      </c>
      <c r="C2640" t="s">
        <v>16747</v>
      </c>
    </row>
    <row r="2641" spans="1:3" x14ac:dyDescent="0.25">
      <c r="A2641" t="s">
        <v>16589</v>
      </c>
      <c r="B2641" t="s">
        <v>16903</v>
      </c>
      <c r="C2641" t="s">
        <v>16748</v>
      </c>
    </row>
    <row r="2642" spans="1:3" x14ac:dyDescent="0.25">
      <c r="A2642" t="s">
        <v>16590</v>
      </c>
      <c r="B2642" t="s">
        <v>16904</v>
      </c>
      <c r="C2642" t="s">
        <v>16749</v>
      </c>
    </row>
    <row r="2643" spans="1:3" x14ac:dyDescent="0.25">
      <c r="A2643" t="s">
        <v>16591</v>
      </c>
      <c r="B2643" t="s">
        <v>16905</v>
      </c>
      <c r="C2643" t="s">
        <v>16750</v>
      </c>
    </row>
    <row r="2644" spans="1:3" x14ac:dyDescent="0.25">
      <c r="A2644" t="s">
        <v>16592</v>
      </c>
      <c r="B2644" t="s">
        <v>16906</v>
      </c>
      <c r="C2644" t="s">
        <v>16751</v>
      </c>
    </row>
    <row r="2645" spans="1:3" x14ac:dyDescent="0.25">
      <c r="A2645" t="s">
        <v>16593</v>
      </c>
      <c r="B2645" t="s">
        <v>16907</v>
      </c>
      <c r="C2645" t="s">
        <v>16752</v>
      </c>
    </row>
    <row r="2646" spans="1:3" x14ac:dyDescent="0.25">
      <c r="A2646" t="s">
        <v>16594</v>
      </c>
      <c r="B2646" t="s">
        <v>16908</v>
      </c>
      <c r="C2646" t="s">
        <v>16753</v>
      </c>
    </row>
    <row r="2647" spans="1:3" x14ac:dyDescent="0.25">
      <c r="A2647" t="s">
        <v>16595</v>
      </c>
      <c r="B2647" t="s">
        <v>16909</v>
      </c>
      <c r="C2647" t="s">
        <v>16754</v>
      </c>
    </row>
    <row r="2648" spans="1:3" x14ac:dyDescent="0.25">
      <c r="A2648" t="s">
        <v>16596</v>
      </c>
      <c r="B2648" t="s">
        <v>16910</v>
      </c>
      <c r="C2648" t="s">
        <v>16755</v>
      </c>
    </row>
    <row r="2649" spans="1:3" x14ac:dyDescent="0.25">
      <c r="A2649" t="s">
        <v>16597</v>
      </c>
      <c r="B2649" t="s">
        <v>5290</v>
      </c>
      <c r="C2649" t="s">
        <v>16756</v>
      </c>
    </row>
    <row r="2650" spans="1:3" x14ac:dyDescent="0.25">
      <c r="A2650" t="s">
        <v>16598</v>
      </c>
      <c r="B2650" t="s">
        <v>16911</v>
      </c>
      <c r="C2650" t="s">
        <v>16757</v>
      </c>
    </row>
    <row r="2651" spans="1:3" x14ac:dyDescent="0.25">
      <c r="A2651" t="s">
        <v>16599</v>
      </c>
      <c r="B2651" t="s">
        <v>16912</v>
      </c>
      <c r="C2651" t="s">
        <v>16758</v>
      </c>
    </row>
    <row r="2652" spans="1:3" x14ac:dyDescent="0.25">
      <c r="A2652" t="s">
        <v>16600</v>
      </c>
      <c r="B2652" t="s">
        <v>16913</v>
      </c>
      <c r="C2652" t="s">
        <v>16759</v>
      </c>
    </row>
    <row r="2653" spans="1:3" x14ac:dyDescent="0.25">
      <c r="A2653" t="s">
        <v>16601</v>
      </c>
      <c r="B2653" t="s">
        <v>16914</v>
      </c>
      <c r="C2653" t="s">
        <v>16760</v>
      </c>
    </row>
    <row r="2654" spans="1:3" x14ac:dyDescent="0.25">
      <c r="A2654" t="s">
        <v>16602</v>
      </c>
      <c r="B2654" t="s">
        <v>16915</v>
      </c>
      <c r="C2654" t="s">
        <v>16761</v>
      </c>
    </row>
    <row r="2655" spans="1:3" x14ac:dyDescent="0.25">
      <c r="A2655" t="s">
        <v>16603</v>
      </c>
      <c r="B2655" t="s">
        <v>16916</v>
      </c>
      <c r="C2655" t="s">
        <v>16762</v>
      </c>
    </row>
    <row r="2656" spans="1:3" x14ac:dyDescent="0.25">
      <c r="A2656" t="s">
        <v>16604</v>
      </c>
      <c r="B2656" t="s">
        <v>16917</v>
      </c>
      <c r="C2656" t="s">
        <v>16763</v>
      </c>
    </row>
    <row r="2657" spans="1:3" x14ac:dyDescent="0.25">
      <c r="A2657" t="s">
        <v>16605</v>
      </c>
      <c r="B2657" t="s">
        <v>16918</v>
      </c>
      <c r="C2657" t="s">
        <v>16764</v>
      </c>
    </row>
    <row r="2658" spans="1:3" x14ac:dyDescent="0.25">
      <c r="A2658" t="s">
        <v>16606</v>
      </c>
      <c r="B2658" t="s">
        <v>16919</v>
      </c>
      <c r="C2658" t="s">
        <v>16765</v>
      </c>
    </row>
    <row r="2659" spans="1:3" x14ac:dyDescent="0.25">
      <c r="A2659" t="s">
        <v>16607</v>
      </c>
      <c r="B2659" t="s">
        <v>16920</v>
      </c>
      <c r="C2659" t="s">
        <v>16766</v>
      </c>
    </row>
    <row r="2660" spans="1:3" x14ac:dyDescent="0.25">
      <c r="A2660" t="s">
        <v>16608</v>
      </c>
      <c r="B2660" t="s">
        <v>16921</v>
      </c>
      <c r="C2660" t="s">
        <v>16767</v>
      </c>
    </row>
    <row r="2661" spans="1:3" x14ac:dyDescent="0.25">
      <c r="A2661" t="s">
        <v>16609</v>
      </c>
      <c r="B2661" t="s">
        <v>16922</v>
      </c>
      <c r="C2661" t="s">
        <v>16768</v>
      </c>
    </row>
    <row r="2662" spans="1:3" x14ac:dyDescent="0.25">
      <c r="A2662" t="s">
        <v>16610</v>
      </c>
      <c r="B2662" t="s">
        <v>16923</v>
      </c>
      <c r="C2662" t="s">
        <v>16769</v>
      </c>
    </row>
    <row r="2663" spans="1:3" x14ac:dyDescent="0.25">
      <c r="A2663" t="s">
        <v>16611</v>
      </c>
      <c r="B2663" t="s">
        <v>16924</v>
      </c>
      <c r="C2663" t="s">
        <v>16770</v>
      </c>
    </row>
    <row r="2664" spans="1:3" x14ac:dyDescent="0.25">
      <c r="A2664" t="s">
        <v>16612</v>
      </c>
      <c r="B2664" t="s">
        <v>16925</v>
      </c>
      <c r="C2664" t="s">
        <v>16771</v>
      </c>
    </row>
    <row r="2665" spans="1:3" x14ac:dyDescent="0.25">
      <c r="A2665" t="s">
        <v>16613</v>
      </c>
      <c r="B2665" t="s">
        <v>16926</v>
      </c>
      <c r="C2665" t="s">
        <v>16772</v>
      </c>
    </row>
    <row r="2666" spans="1:3" x14ac:dyDescent="0.25">
      <c r="A2666" t="s">
        <v>16614</v>
      </c>
      <c r="B2666" t="s">
        <v>16927</v>
      </c>
      <c r="C2666" t="s">
        <v>16773</v>
      </c>
    </row>
    <row r="2667" spans="1:3" x14ac:dyDescent="0.25">
      <c r="A2667" t="s">
        <v>16615</v>
      </c>
      <c r="B2667" t="s">
        <v>16928</v>
      </c>
      <c r="C2667" t="s">
        <v>16774</v>
      </c>
    </row>
    <row r="2668" spans="1:3" x14ac:dyDescent="0.25">
      <c r="A2668" t="s">
        <v>16616</v>
      </c>
      <c r="B2668" t="s">
        <v>2560</v>
      </c>
      <c r="C2668" t="s">
        <v>16775</v>
      </c>
    </row>
    <row r="2669" spans="1:3" x14ac:dyDescent="0.25">
      <c r="A2669" t="s">
        <v>16617</v>
      </c>
      <c r="B2669" t="s">
        <v>2560</v>
      </c>
      <c r="C2669" t="s">
        <v>16776</v>
      </c>
    </row>
    <row r="2670" spans="1:3" x14ac:dyDescent="0.25">
      <c r="A2670" s="1" t="s">
        <v>16618</v>
      </c>
      <c r="B2670" t="s">
        <v>16929</v>
      </c>
      <c r="C2670" t="s">
        <v>16777</v>
      </c>
    </row>
    <row r="2671" spans="1:3" x14ac:dyDescent="0.25">
      <c r="A2671" t="s">
        <v>16619</v>
      </c>
      <c r="B2671" t="s">
        <v>16930</v>
      </c>
      <c r="C2671" t="s">
        <v>16778</v>
      </c>
    </row>
    <row r="2672" spans="1:3" x14ac:dyDescent="0.25">
      <c r="A2672" t="s">
        <v>16620</v>
      </c>
      <c r="B2672" t="s">
        <v>16931</v>
      </c>
      <c r="C2672" t="s">
        <v>16779</v>
      </c>
    </row>
    <row r="2673" spans="1:3" x14ac:dyDescent="0.25">
      <c r="A2673" t="s">
        <v>16621</v>
      </c>
      <c r="B2673" t="s">
        <v>16932</v>
      </c>
      <c r="C2673" t="s">
        <v>16780</v>
      </c>
    </row>
    <row r="2674" spans="1:3" x14ac:dyDescent="0.25">
      <c r="A2674" t="s">
        <v>16622</v>
      </c>
      <c r="B2674" t="s">
        <v>16933</v>
      </c>
      <c r="C2674" t="s">
        <v>16781</v>
      </c>
    </row>
    <row r="2675" spans="1:3" x14ac:dyDescent="0.25">
      <c r="A2675" t="s">
        <v>16623</v>
      </c>
      <c r="B2675" t="s">
        <v>16934</v>
      </c>
      <c r="C2675" t="s">
        <v>16782</v>
      </c>
    </row>
    <row r="2676" spans="1:3" x14ac:dyDescent="0.25">
      <c r="A2676" t="s">
        <v>16624</v>
      </c>
      <c r="B2676" t="s">
        <v>16935</v>
      </c>
      <c r="C2676" t="s">
        <v>16783</v>
      </c>
    </row>
    <row r="2677" spans="1:3" x14ac:dyDescent="0.25">
      <c r="A2677" t="s">
        <v>16625</v>
      </c>
      <c r="B2677" t="s">
        <v>16936</v>
      </c>
      <c r="C2677" t="s">
        <v>16784</v>
      </c>
    </row>
    <row r="2678" spans="1:3" x14ac:dyDescent="0.25">
      <c r="A2678" t="s">
        <v>16626</v>
      </c>
      <c r="B2678" t="s">
        <v>16937</v>
      </c>
      <c r="C2678" t="s">
        <v>16785</v>
      </c>
    </row>
    <row r="2679" spans="1:3" x14ac:dyDescent="0.25">
      <c r="A2679" t="s">
        <v>16627</v>
      </c>
      <c r="B2679" t="s">
        <v>16938</v>
      </c>
      <c r="C2679" t="s">
        <v>16786</v>
      </c>
    </row>
    <row r="2680" spans="1:3" x14ac:dyDescent="0.25">
      <c r="A2680" t="s">
        <v>16628</v>
      </c>
      <c r="B2680" t="s">
        <v>16939</v>
      </c>
      <c r="C2680" t="s">
        <v>16787</v>
      </c>
    </row>
    <row r="2681" spans="1:3" x14ac:dyDescent="0.25">
      <c r="A2681" s="1" t="s">
        <v>16629</v>
      </c>
      <c r="B2681" t="s">
        <v>16940</v>
      </c>
      <c r="C2681" t="s">
        <v>16788</v>
      </c>
    </row>
    <row r="2682" spans="1:3" x14ac:dyDescent="0.25">
      <c r="A2682" t="s">
        <v>16630</v>
      </c>
      <c r="B2682" t="s">
        <v>16941</v>
      </c>
      <c r="C2682" t="s">
        <v>16789</v>
      </c>
    </row>
    <row r="2683" spans="1:3" x14ac:dyDescent="0.25">
      <c r="A2683" t="s">
        <v>16631</v>
      </c>
      <c r="B2683" t="s">
        <v>16942</v>
      </c>
      <c r="C2683" t="s">
        <v>16790</v>
      </c>
    </row>
    <row r="2684" spans="1:3" x14ac:dyDescent="0.25">
      <c r="A2684" t="s">
        <v>16632</v>
      </c>
      <c r="B2684" t="s">
        <v>16943</v>
      </c>
      <c r="C2684" t="s">
        <v>16791</v>
      </c>
    </row>
    <row r="2685" spans="1:3" x14ac:dyDescent="0.25">
      <c r="A2685" t="s">
        <v>16633</v>
      </c>
      <c r="B2685" t="s">
        <v>16944</v>
      </c>
      <c r="C2685" t="s">
        <v>16792</v>
      </c>
    </row>
    <row r="2686" spans="1:3" x14ac:dyDescent="0.25">
      <c r="A2686" t="s">
        <v>16634</v>
      </c>
      <c r="B2686" t="s">
        <v>16945</v>
      </c>
      <c r="C2686" t="s">
        <v>16793</v>
      </c>
    </row>
    <row r="2687" spans="1:3" x14ac:dyDescent="0.25">
      <c r="A2687" t="s">
        <v>16635</v>
      </c>
      <c r="B2687" t="s">
        <v>16946</v>
      </c>
      <c r="C2687" t="s">
        <v>16794</v>
      </c>
    </row>
    <row r="2688" spans="1:3" x14ac:dyDescent="0.25">
      <c r="A2688" t="s">
        <v>16636</v>
      </c>
      <c r="B2688" t="s">
        <v>16947</v>
      </c>
      <c r="C2688" t="s">
        <v>16795</v>
      </c>
    </row>
    <row r="2689" spans="1:3" x14ac:dyDescent="0.25">
      <c r="A2689" t="s">
        <v>16637</v>
      </c>
      <c r="B2689" t="s">
        <v>16948</v>
      </c>
      <c r="C2689" t="s">
        <v>16796</v>
      </c>
    </row>
    <row r="2690" spans="1:3" x14ac:dyDescent="0.25">
      <c r="A2690" t="s">
        <v>16638</v>
      </c>
      <c r="B2690" t="s">
        <v>16949</v>
      </c>
      <c r="C2690" t="s">
        <v>16797</v>
      </c>
    </row>
    <row r="2691" spans="1:3" x14ac:dyDescent="0.25">
      <c r="A2691" t="s">
        <v>16639</v>
      </c>
      <c r="B2691" t="s">
        <v>16950</v>
      </c>
      <c r="C2691" t="s">
        <v>16798</v>
      </c>
    </row>
    <row r="2692" spans="1:3" x14ac:dyDescent="0.25">
      <c r="A2692" t="s">
        <v>16640</v>
      </c>
      <c r="B2692" t="s">
        <v>16951</v>
      </c>
      <c r="C2692" t="s">
        <v>16799</v>
      </c>
    </row>
    <row r="2693" spans="1:3" x14ac:dyDescent="0.25">
      <c r="A2693" t="s">
        <v>16960</v>
      </c>
      <c r="B2693" t="s">
        <v>17084</v>
      </c>
      <c r="C2693" t="s">
        <v>17022</v>
      </c>
    </row>
    <row r="2694" spans="1:3" x14ac:dyDescent="0.25">
      <c r="A2694" t="s">
        <v>16961</v>
      </c>
      <c r="B2694" t="s">
        <v>3428</v>
      </c>
      <c r="C2694" t="s">
        <v>17023</v>
      </c>
    </row>
    <row r="2695" spans="1:3" x14ac:dyDescent="0.25">
      <c r="A2695" t="s">
        <v>16962</v>
      </c>
      <c r="B2695" t="s">
        <v>3359</v>
      </c>
      <c r="C2695" t="s">
        <v>17024</v>
      </c>
    </row>
    <row r="2696" spans="1:3" x14ac:dyDescent="0.25">
      <c r="A2696" t="s">
        <v>16963</v>
      </c>
      <c r="B2696" t="s">
        <v>17085</v>
      </c>
      <c r="C2696" t="s">
        <v>17025</v>
      </c>
    </row>
    <row r="2697" spans="1:3" x14ac:dyDescent="0.25">
      <c r="A2697" s="1" t="s">
        <v>16964</v>
      </c>
      <c r="B2697" t="s">
        <v>17086</v>
      </c>
      <c r="C2697" t="s">
        <v>17026</v>
      </c>
    </row>
    <row r="2698" spans="1:3" x14ac:dyDescent="0.25">
      <c r="A2698" t="s">
        <v>16965</v>
      </c>
      <c r="B2698" t="s">
        <v>17087</v>
      </c>
      <c r="C2698" t="s">
        <v>17027</v>
      </c>
    </row>
    <row r="2699" spans="1:3" x14ac:dyDescent="0.25">
      <c r="A2699" t="s">
        <v>16966</v>
      </c>
      <c r="B2699" t="s">
        <v>17088</v>
      </c>
      <c r="C2699" t="s">
        <v>17028</v>
      </c>
    </row>
    <row r="2700" spans="1:3" x14ac:dyDescent="0.25">
      <c r="A2700" t="s">
        <v>16967</v>
      </c>
      <c r="B2700" t="s">
        <v>17089</v>
      </c>
      <c r="C2700" t="s">
        <v>17029</v>
      </c>
    </row>
    <row r="2701" spans="1:3" x14ac:dyDescent="0.25">
      <c r="A2701" t="s">
        <v>16968</v>
      </c>
      <c r="B2701" t="s">
        <v>17090</v>
      </c>
      <c r="C2701" t="s">
        <v>17030</v>
      </c>
    </row>
    <row r="2702" spans="1:3" x14ac:dyDescent="0.25">
      <c r="A2702" t="s">
        <v>16969</v>
      </c>
      <c r="B2702" t="s">
        <v>17091</v>
      </c>
      <c r="C2702" t="s">
        <v>17031</v>
      </c>
    </row>
    <row r="2703" spans="1:3" x14ac:dyDescent="0.25">
      <c r="A2703" t="s">
        <v>16970</v>
      </c>
      <c r="B2703" t="s">
        <v>17092</v>
      </c>
      <c r="C2703" t="s">
        <v>17032</v>
      </c>
    </row>
    <row r="2704" spans="1:3" x14ac:dyDescent="0.25">
      <c r="A2704" t="s">
        <v>16971</v>
      </c>
      <c r="B2704" t="s">
        <v>17093</v>
      </c>
      <c r="C2704" t="s">
        <v>17033</v>
      </c>
    </row>
    <row r="2705" spans="1:3" x14ac:dyDescent="0.25">
      <c r="A2705" t="s">
        <v>16972</v>
      </c>
      <c r="B2705" t="s">
        <v>17094</v>
      </c>
      <c r="C2705" t="s">
        <v>17034</v>
      </c>
    </row>
    <row r="2706" spans="1:3" x14ac:dyDescent="0.25">
      <c r="A2706" t="s">
        <v>16973</v>
      </c>
      <c r="B2706" t="s">
        <v>17095</v>
      </c>
      <c r="C2706" t="s">
        <v>17035</v>
      </c>
    </row>
    <row r="2707" spans="1:3" x14ac:dyDescent="0.25">
      <c r="A2707" t="s">
        <v>16974</v>
      </c>
      <c r="B2707" t="s">
        <v>17095</v>
      </c>
      <c r="C2707" t="s">
        <v>17036</v>
      </c>
    </row>
    <row r="2708" spans="1:3" x14ac:dyDescent="0.25">
      <c r="A2708" t="s">
        <v>16975</v>
      </c>
      <c r="B2708" t="s">
        <v>17096</v>
      </c>
      <c r="C2708" t="s">
        <v>17037</v>
      </c>
    </row>
    <row r="2709" spans="1:3" x14ac:dyDescent="0.25">
      <c r="A2709" t="s">
        <v>16976</v>
      </c>
      <c r="B2709" t="s">
        <v>17097</v>
      </c>
      <c r="C2709" t="s">
        <v>17038</v>
      </c>
    </row>
    <row r="2710" spans="1:3" x14ac:dyDescent="0.25">
      <c r="A2710" t="s">
        <v>16977</v>
      </c>
      <c r="B2710" t="s">
        <v>5556</v>
      </c>
      <c r="C2710" t="s">
        <v>17039</v>
      </c>
    </row>
    <row r="2711" spans="1:3" x14ac:dyDescent="0.25">
      <c r="A2711" t="s">
        <v>16978</v>
      </c>
      <c r="B2711" t="s">
        <v>17098</v>
      </c>
      <c r="C2711" t="s">
        <v>17040</v>
      </c>
    </row>
    <row r="2712" spans="1:3" x14ac:dyDescent="0.25">
      <c r="A2712" t="s">
        <v>16979</v>
      </c>
      <c r="B2712" t="s">
        <v>17099</v>
      </c>
      <c r="C2712" t="s">
        <v>17041</v>
      </c>
    </row>
    <row r="2713" spans="1:3" x14ac:dyDescent="0.25">
      <c r="A2713" t="s">
        <v>16980</v>
      </c>
      <c r="B2713" t="s">
        <v>17100</v>
      </c>
      <c r="C2713" t="s">
        <v>17042</v>
      </c>
    </row>
    <row r="2714" spans="1:3" x14ac:dyDescent="0.25">
      <c r="A2714" t="s">
        <v>16981</v>
      </c>
      <c r="B2714" t="s">
        <v>17101</v>
      </c>
      <c r="C2714" t="s">
        <v>17043</v>
      </c>
    </row>
    <row r="2715" spans="1:3" x14ac:dyDescent="0.25">
      <c r="A2715" t="s">
        <v>16982</v>
      </c>
      <c r="B2715" t="s">
        <v>17102</v>
      </c>
      <c r="C2715" t="s">
        <v>17044</v>
      </c>
    </row>
    <row r="2716" spans="1:3" x14ac:dyDescent="0.25">
      <c r="A2716" t="s">
        <v>16983</v>
      </c>
      <c r="B2716" t="s">
        <v>17102</v>
      </c>
      <c r="C2716" t="s">
        <v>17045</v>
      </c>
    </row>
    <row r="2717" spans="1:3" x14ac:dyDescent="0.25">
      <c r="A2717" t="s">
        <v>16984</v>
      </c>
      <c r="B2717" t="s">
        <v>17103</v>
      </c>
      <c r="C2717" t="s">
        <v>17046</v>
      </c>
    </row>
    <row r="2718" spans="1:3" x14ac:dyDescent="0.25">
      <c r="A2718" t="s">
        <v>16985</v>
      </c>
      <c r="B2718" t="s">
        <v>17104</v>
      </c>
      <c r="C2718" t="s">
        <v>17047</v>
      </c>
    </row>
    <row r="2719" spans="1:3" x14ac:dyDescent="0.25">
      <c r="A2719" t="s">
        <v>16986</v>
      </c>
      <c r="B2719" t="s">
        <v>17105</v>
      </c>
      <c r="C2719" t="s">
        <v>17048</v>
      </c>
    </row>
    <row r="2720" spans="1:3" x14ac:dyDescent="0.25">
      <c r="A2720" t="s">
        <v>16987</v>
      </c>
      <c r="B2720" t="s">
        <v>17106</v>
      </c>
      <c r="C2720" t="s">
        <v>17049</v>
      </c>
    </row>
    <row r="2721" spans="1:3" x14ac:dyDescent="0.25">
      <c r="A2721" t="s">
        <v>16988</v>
      </c>
      <c r="B2721" t="s">
        <v>17107</v>
      </c>
      <c r="C2721" t="s">
        <v>17050</v>
      </c>
    </row>
    <row r="2722" spans="1:3" x14ac:dyDescent="0.25">
      <c r="A2722" t="s">
        <v>16989</v>
      </c>
      <c r="B2722" t="s">
        <v>17108</v>
      </c>
      <c r="C2722" t="s">
        <v>17051</v>
      </c>
    </row>
    <row r="2723" spans="1:3" x14ac:dyDescent="0.25">
      <c r="A2723" t="s">
        <v>16990</v>
      </c>
      <c r="B2723" t="s">
        <v>17109</v>
      </c>
      <c r="C2723" t="s">
        <v>17052</v>
      </c>
    </row>
    <row r="2724" spans="1:3" x14ac:dyDescent="0.25">
      <c r="A2724" t="s">
        <v>16991</v>
      </c>
      <c r="B2724" t="s">
        <v>17110</v>
      </c>
      <c r="C2724" t="s">
        <v>17053</v>
      </c>
    </row>
    <row r="2725" spans="1:3" x14ac:dyDescent="0.25">
      <c r="A2725" t="s">
        <v>16992</v>
      </c>
      <c r="B2725" t="s">
        <v>17111</v>
      </c>
      <c r="C2725" t="s">
        <v>17054</v>
      </c>
    </row>
    <row r="2726" spans="1:3" x14ac:dyDescent="0.25">
      <c r="A2726" t="s">
        <v>16993</v>
      </c>
      <c r="B2726" t="s">
        <v>17112</v>
      </c>
      <c r="C2726" t="s">
        <v>17055</v>
      </c>
    </row>
    <row r="2727" spans="1:3" x14ac:dyDescent="0.25">
      <c r="A2727" t="s">
        <v>16994</v>
      </c>
      <c r="B2727" t="s">
        <v>17113</v>
      </c>
      <c r="C2727" t="s">
        <v>17056</v>
      </c>
    </row>
    <row r="2728" spans="1:3" x14ac:dyDescent="0.25">
      <c r="A2728" t="s">
        <v>16995</v>
      </c>
      <c r="B2728" t="s">
        <v>17114</v>
      </c>
      <c r="C2728" t="s">
        <v>17057</v>
      </c>
    </row>
    <row r="2729" spans="1:3" x14ac:dyDescent="0.25">
      <c r="A2729" t="s">
        <v>16996</v>
      </c>
      <c r="B2729" t="s">
        <v>16956</v>
      </c>
      <c r="C2729" t="s">
        <v>17058</v>
      </c>
    </row>
    <row r="2730" spans="1:3" x14ac:dyDescent="0.25">
      <c r="A2730" t="s">
        <v>16997</v>
      </c>
      <c r="B2730" t="s">
        <v>17115</v>
      </c>
      <c r="C2730" t="s">
        <v>17059</v>
      </c>
    </row>
    <row r="2731" spans="1:3" x14ac:dyDescent="0.25">
      <c r="A2731" t="s">
        <v>16998</v>
      </c>
      <c r="B2731" t="s">
        <v>17116</v>
      </c>
      <c r="C2731" t="s">
        <v>17060</v>
      </c>
    </row>
    <row r="2732" spans="1:3" x14ac:dyDescent="0.25">
      <c r="A2732" t="s">
        <v>16999</v>
      </c>
      <c r="B2732" t="s">
        <v>17117</v>
      </c>
      <c r="C2732" t="s">
        <v>17061</v>
      </c>
    </row>
    <row r="2733" spans="1:3" x14ac:dyDescent="0.25">
      <c r="A2733" t="s">
        <v>17000</v>
      </c>
      <c r="B2733" t="s">
        <v>17118</v>
      </c>
      <c r="C2733" t="s">
        <v>17062</v>
      </c>
    </row>
    <row r="2734" spans="1:3" x14ac:dyDescent="0.25">
      <c r="A2734" t="s">
        <v>17001</v>
      </c>
      <c r="B2734" t="s">
        <v>17119</v>
      </c>
      <c r="C2734" t="s">
        <v>17063</v>
      </c>
    </row>
    <row r="2735" spans="1:3" x14ac:dyDescent="0.25">
      <c r="A2735" s="1" t="s">
        <v>17002</v>
      </c>
      <c r="B2735" t="s">
        <v>17120</v>
      </c>
      <c r="C2735" t="s">
        <v>17064</v>
      </c>
    </row>
    <row r="2736" spans="1:3" x14ac:dyDescent="0.25">
      <c r="A2736" t="s">
        <v>17003</v>
      </c>
      <c r="B2736" t="s">
        <v>17121</v>
      </c>
      <c r="C2736" t="s">
        <v>17065</v>
      </c>
    </row>
    <row r="2737" spans="1:3" x14ac:dyDescent="0.25">
      <c r="A2737" t="s">
        <v>17004</v>
      </c>
      <c r="B2737" t="s">
        <v>17122</v>
      </c>
      <c r="C2737" t="s">
        <v>17066</v>
      </c>
    </row>
    <row r="2738" spans="1:3" x14ac:dyDescent="0.25">
      <c r="A2738" t="s">
        <v>17005</v>
      </c>
      <c r="B2738" t="s">
        <v>17123</v>
      </c>
      <c r="C2738" t="s">
        <v>17067</v>
      </c>
    </row>
    <row r="2739" spans="1:3" x14ac:dyDescent="0.25">
      <c r="A2739" t="s">
        <v>17006</v>
      </c>
      <c r="B2739" t="s">
        <v>17124</v>
      </c>
      <c r="C2739" t="s">
        <v>17068</v>
      </c>
    </row>
    <row r="2740" spans="1:3" x14ac:dyDescent="0.25">
      <c r="A2740" t="s">
        <v>17007</v>
      </c>
      <c r="B2740" t="s">
        <v>17125</v>
      </c>
      <c r="C2740" t="s">
        <v>17069</v>
      </c>
    </row>
    <row r="2741" spans="1:3" x14ac:dyDescent="0.25">
      <c r="A2741" t="s">
        <v>17008</v>
      </c>
      <c r="B2741" t="s">
        <v>17126</v>
      </c>
      <c r="C2741" t="s">
        <v>17070</v>
      </c>
    </row>
    <row r="2742" spans="1:3" x14ac:dyDescent="0.25">
      <c r="A2742" t="s">
        <v>17009</v>
      </c>
      <c r="B2742" t="s">
        <v>17127</v>
      </c>
      <c r="C2742" t="s">
        <v>17071</v>
      </c>
    </row>
    <row r="2743" spans="1:3" x14ac:dyDescent="0.25">
      <c r="A2743" t="s">
        <v>17010</v>
      </c>
      <c r="B2743" t="s">
        <v>17128</v>
      </c>
      <c r="C2743" t="s">
        <v>17072</v>
      </c>
    </row>
    <row r="2744" spans="1:3" x14ac:dyDescent="0.25">
      <c r="A2744" t="s">
        <v>17011</v>
      </c>
      <c r="B2744" t="s">
        <v>16407</v>
      </c>
      <c r="C2744" t="s">
        <v>17073</v>
      </c>
    </row>
    <row r="2745" spans="1:3" x14ac:dyDescent="0.25">
      <c r="A2745" t="s">
        <v>17012</v>
      </c>
      <c r="B2745" t="s">
        <v>17129</v>
      </c>
      <c r="C2745" t="s">
        <v>17074</v>
      </c>
    </row>
    <row r="2746" spans="1:3" x14ac:dyDescent="0.25">
      <c r="A2746" t="s">
        <v>17013</v>
      </c>
      <c r="B2746" t="s">
        <v>17130</v>
      </c>
      <c r="C2746" t="s">
        <v>17075</v>
      </c>
    </row>
    <row r="2747" spans="1:3" x14ac:dyDescent="0.25">
      <c r="A2747" t="s">
        <v>17014</v>
      </c>
      <c r="B2747" t="s">
        <v>17131</v>
      </c>
      <c r="C2747" t="s">
        <v>17076</v>
      </c>
    </row>
    <row r="2748" spans="1:3" x14ac:dyDescent="0.25">
      <c r="A2748" t="s">
        <v>17015</v>
      </c>
      <c r="B2748" t="s">
        <v>17132</v>
      </c>
      <c r="C2748" t="s">
        <v>17077</v>
      </c>
    </row>
    <row r="2749" spans="1:3" x14ac:dyDescent="0.25">
      <c r="A2749" t="s">
        <v>17016</v>
      </c>
      <c r="B2749" t="s">
        <v>17133</v>
      </c>
      <c r="C2749" t="s">
        <v>17078</v>
      </c>
    </row>
    <row r="2750" spans="1:3" x14ac:dyDescent="0.25">
      <c r="A2750" t="s">
        <v>17017</v>
      </c>
      <c r="B2750" t="s">
        <v>17134</v>
      </c>
      <c r="C2750" t="s">
        <v>17079</v>
      </c>
    </row>
    <row r="2751" spans="1:3" x14ac:dyDescent="0.25">
      <c r="A2751" t="s">
        <v>17018</v>
      </c>
      <c r="B2751" t="s">
        <v>17135</v>
      </c>
      <c r="C2751" t="s">
        <v>17080</v>
      </c>
    </row>
    <row r="2752" spans="1:3" x14ac:dyDescent="0.25">
      <c r="A2752" t="s">
        <v>17019</v>
      </c>
      <c r="B2752" t="s">
        <v>17136</v>
      </c>
      <c r="C2752" t="s">
        <v>17081</v>
      </c>
    </row>
    <row r="2753" spans="1:3" x14ac:dyDescent="0.25">
      <c r="A2753" t="s">
        <v>17020</v>
      </c>
      <c r="B2753" t="s">
        <v>17137</v>
      </c>
      <c r="C2753" t="s">
        <v>17082</v>
      </c>
    </row>
    <row r="2754" spans="1:3" x14ac:dyDescent="0.25">
      <c r="A2754" t="s">
        <v>17021</v>
      </c>
      <c r="B2754" t="s">
        <v>17138</v>
      </c>
      <c r="C2754" t="s">
        <v>17083</v>
      </c>
    </row>
    <row r="2755" spans="1:3" x14ac:dyDescent="0.25">
      <c r="A2755" t="s">
        <v>17139</v>
      </c>
      <c r="B2755" t="s">
        <v>17141</v>
      </c>
      <c r="C2755" t="s">
        <v>17143</v>
      </c>
    </row>
    <row r="2756" spans="1:3" x14ac:dyDescent="0.25">
      <c r="A2756" t="s">
        <v>17140</v>
      </c>
      <c r="B2756" t="s">
        <v>17142</v>
      </c>
      <c r="C2756" t="s">
        <v>17144</v>
      </c>
    </row>
    <row r="2757" spans="1:3" x14ac:dyDescent="0.25">
      <c r="A2757" t="s">
        <v>17151</v>
      </c>
      <c r="B2757" t="s">
        <v>17153</v>
      </c>
      <c r="C2757" t="s">
        <v>17155</v>
      </c>
    </row>
    <row r="2758" spans="1:3" x14ac:dyDescent="0.25">
      <c r="A2758" t="s">
        <v>17152</v>
      </c>
      <c r="B2758" t="s">
        <v>17154</v>
      </c>
      <c r="C2758" t="s">
        <v>17156</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A3275-87A4-447E-B1EC-24B9D7898C2F}">
  <dimension ref="A1:H2393"/>
  <sheetViews>
    <sheetView workbookViewId="0"/>
  </sheetViews>
  <sheetFormatPr defaultRowHeight="15" x14ac:dyDescent="0.25"/>
  <cols>
    <col min="1" max="1" width="38.5703125" bestFit="1" customWidth="1"/>
    <col min="2" max="2" width="10.5703125" bestFit="1" customWidth="1"/>
    <col min="3" max="3" width="65.42578125" bestFit="1" customWidth="1"/>
    <col min="4" max="4" width="7.140625" bestFit="1" customWidth="1"/>
    <col min="5" max="5" width="255.7109375" bestFit="1" customWidth="1"/>
    <col min="6" max="6" width="144.85546875" bestFit="1" customWidth="1"/>
    <col min="7" max="7" width="14.85546875" bestFit="1" customWidth="1"/>
    <col min="8" max="8" width="89.5703125" bestFit="1" customWidth="1"/>
  </cols>
  <sheetData>
    <row r="1" spans="1:8" x14ac:dyDescent="0.25">
      <c r="A1" t="s">
        <v>0</v>
      </c>
      <c r="B1" t="s">
        <v>1331</v>
      </c>
      <c r="C1" t="s">
        <v>2</v>
      </c>
      <c r="D1" t="s">
        <v>8478</v>
      </c>
      <c r="E1" t="s">
        <v>8479</v>
      </c>
      <c r="F1" t="s">
        <v>8480</v>
      </c>
      <c r="G1" t="s">
        <v>774</v>
      </c>
      <c r="H1" t="s">
        <v>8481</v>
      </c>
    </row>
    <row r="2" spans="1:8" x14ac:dyDescent="0.25">
      <c r="A2" t="s">
        <v>1332</v>
      </c>
      <c r="B2" t="s">
        <v>1334</v>
      </c>
      <c r="C2" t="s">
        <v>1333</v>
      </c>
      <c r="D2">
        <v>2007</v>
      </c>
      <c r="E2" t="s">
        <v>8482</v>
      </c>
      <c r="F2" t="s">
        <v>8483</v>
      </c>
      <c r="G2" s="2">
        <v>39290</v>
      </c>
      <c r="H2" t="s">
        <v>8484</v>
      </c>
    </row>
    <row r="3" spans="1:8" x14ac:dyDescent="0.25">
      <c r="A3" t="s">
        <v>1335</v>
      </c>
      <c r="B3" t="s">
        <v>1337</v>
      </c>
      <c r="C3" t="s">
        <v>1336</v>
      </c>
      <c r="D3">
        <v>1998</v>
      </c>
      <c r="E3" t="s">
        <v>8485</v>
      </c>
      <c r="F3" t="s">
        <v>8486</v>
      </c>
      <c r="G3" s="2">
        <v>36210</v>
      </c>
      <c r="H3" t="s">
        <v>8487</v>
      </c>
    </row>
    <row r="4" spans="1:8" x14ac:dyDescent="0.25">
      <c r="A4" t="s">
        <v>1338</v>
      </c>
      <c r="B4" t="s">
        <v>1340</v>
      </c>
      <c r="C4" t="s">
        <v>1339</v>
      </c>
      <c r="D4">
        <v>1997</v>
      </c>
      <c r="E4" t="s">
        <v>8488</v>
      </c>
      <c r="F4" t="s">
        <v>8489</v>
      </c>
      <c r="G4" s="2">
        <v>35580</v>
      </c>
      <c r="H4" t="s">
        <v>8490</v>
      </c>
    </row>
    <row r="5" spans="1:8" x14ac:dyDescent="0.25">
      <c r="A5" t="s">
        <v>1341</v>
      </c>
      <c r="B5" t="s">
        <v>1343</v>
      </c>
      <c r="C5" t="s">
        <v>1342</v>
      </c>
      <c r="D5">
        <v>2017</v>
      </c>
      <c r="E5" t="s">
        <v>8491</v>
      </c>
      <c r="F5" t="s">
        <v>8492</v>
      </c>
      <c r="G5" s="2">
        <v>42811</v>
      </c>
      <c r="H5" t="s">
        <v>8493</v>
      </c>
    </row>
    <row r="6" spans="1:8" x14ac:dyDescent="0.25">
      <c r="A6" t="s">
        <v>1344</v>
      </c>
      <c r="B6" t="s">
        <v>1346</v>
      </c>
      <c r="C6" t="s">
        <v>1345</v>
      </c>
      <c r="D6">
        <v>1998</v>
      </c>
      <c r="E6" t="s">
        <v>8494</v>
      </c>
      <c r="F6" t="s">
        <v>8495</v>
      </c>
      <c r="G6" s="2">
        <v>35839</v>
      </c>
      <c r="H6" t="s">
        <v>8496</v>
      </c>
    </row>
    <row r="7" spans="1:8" x14ac:dyDescent="0.25">
      <c r="A7" t="s">
        <v>1347</v>
      </c>
      <c r="B7" t="s">
        <v>1349</v>
      </c>
      <c r="C7" t="s">
        <v>1348</v>
      </c>
      <c r="D7">
        <v>1961</v>
      </c>
      <c r="E7" t="s">
        <v>8497</v>
      </c>
      <c r="F7" t="s">
        <v>8498</v>
      </c>
      <c r="G7" s="2">
        <v>22634</v>
      </c>
      <c r="H7" t="s">
        <v>8499</v>
      </c>
    </row>
    <row r="8" spans="1:8" x14ac:dyDescent="0.25">
      <c r="A8" t="s">
        <v>1350</v>
      </c>
      <c r="B8" t="s">
        <v>1352</v>
      </c>
      <c r="C8" t="s">
        <v>1351</v>
      </c>
      <c r="D8">
        <v>1976</v>
      </c>
      <c r="E8" t="s">
        <v>8500</v>
      </c>
      <c r="F8" t="s">
        <v>8501</v>
      </c>
      <c r="G8">
        <v>1976</v>
      </c>
    </row>
    <row r="9" spans="1:8" x14ac:dyDescent="0.25">
      <c r="A9" t="s">
        <v>1353</v>
      </c>
      <c r="B9" t="s">
        <v>1355</v>
      </c>
      <c r="C9" t="s">
        <v>1354</v>
      </c>
      <c r="D9">
        <v>1968</v>
      </c>
      <c r="E9" t="s">
        <v>8502</v>
      </c>
      <c r="F9" t="s">
        <v>8503</v>
      </c>
      <c r="G9" s="2">
        <v>25351</v>
      </c>
      <c r="H9" t="s">
        <v>8504</v>
      </c>
    </row>
    <row r="10" spans="1:8" x14ac:dyDescent="0.25">
      <c r="A10" t="s">
        <v>1356</v>
      </c>
      <c r="B10" t="s">
        <v>1358</v>
      </c>
      <c r="C10" t="s">
        <v>1357</v>
      </c>
      <c r="D10">
        <v>2016</v>
      </c>
      <c r="E10" t="s">
        <v>8505</v>
      </c>
      <c r="F10" t="s">
        <v>8506</v>
      </c>
      <c r="G10" s="2">
        <v>42697</v>
      </c>
      <c r="H10" t="s">
        <v>8507</v>
      </c>
    </row>
    <row r="11" spans="1:8" x14ac:dyDescent="0.25">
      <c r="A11" t="s">
        <v>1359</v>
      </c>
      <c r="B11" t="s">
        <v>1361</v>
      </c>
      <c r="C11" t="s">
        <v>1360</v>
      </c>
      <c r="D11">
        <v>1956</v>
      </c>
      <c r="E11" t="s">
        <v>8508</v>
      </c>
      <c r="F11" t="s">
        <v>8509</v>
      </c>
      <c r="G11" s="2">
        <v>21349</v>
      </c>
      <c r="H11" t="s">
        <v>8510</v>
      </c>
    </row>
    <row r="12" spans="1:8" x14ac:dyDescent="0.25">
      <c r="A12" t="s">
        <v>1362</v>
      </c>
      <c r="B12" t="s">
        <v>1364</v>
      </c>
      <c r="C12" t="s">
        <v>1363</v>
      </c>
      <c r="D12">
        <v>2020</v>
      </c>
      <c r="E12" t="s">
        <v>8511</v>
      </c>
      <c r="F12" t="s">
        <v>8512</v>
      </c>
      <c r="G12" s="2">
        <v>43868</v>
      </c>
      <c r="H12" t="s">
        <v>8513</v>
      </c>
    </row>
    <row r="13" spans="1:8" x14ac:dyDescent="0.25">
      <c r="A13" t="s">
        <v>1365</v>
      </c>
      <c r="B13" t="s">
        <v>1367</v>
      </c>
      <c r="C13" t="s">
        <v>1366</v>
      </c>
      <c r="D13">
        <v>1957</v>
      </c>
      <c r="E13" t="s">
        <v>8514</v>
      </c>
      <c r="F13" t="s">
        <v>8515</v>
      </c>
      <c r="G13" s="2">
        <v>20864</v>
      </c>
      <c r="H13" t="s">
        <v>8516</v>
      </c>
    </row>
    <row r="14" spans="1:8" x14ac:dyDescent="0.25">
      <c r="A14" t="s">
        <v>1368</v>
      </c>
      <c r="B14" t="s">
        <v>1370</v>
      </c>
      <c r="C14" t="s">
        <v>1369</v>
      </c>
      <c r="D14">
        <v>1994</v>
      </c>
      <c r="E14" t="s">
        <v>8517</v>
      </c>
      <c r="F14" t="s">
        <v>8518</v>
      </c>
      <c r="G14" s="2">
        <v>34633</v>
      </c>
      <c r="H14" t="s">
        <v>8519</v>
      </c>
    </row>
    <row r="15" spans="1:8" x14ac:dyDescent="0.25">
      <c r="A15" t="s">
        <v>1371</v>
      </c>
      <c r="B15" t="s">
        <v>1373</v>
      </c>
      <c r="C15" t="s">
        <v>1372</v>
      </c>
      <c r="D15">
        <v>1988</v>
      </c>
      <c r="E15" t="s">
        <v>8520</v>
      </c>
      <c r="F15" t="s">
        <v>8521</v>
      </c>
      <c r="G15" s="2">
        <v>32199</v>
      </c>
      <c r="H15" t="s">
        <v>8522</v>
      </c>
    </row>
    <row r="16" spans="1:8" x14ac:dyDescent="0.25">
      <c r="A16" t="s">
        <v>1374</v>
      </c>
      <c r="B16" t="s">
        <v>1376</v>
      </c>
      <c r="C16" t="s">
        <v>1375</v>
      </c>
      <c r="D16">
        <v>2016</v>
      </c>
      <c r="E16" t="s">
        <v>8523</v>
      </c>
      <c r="F16" t="s">
        <v>8524</v>
      </c>
      <c r="G16" s="2">
        <v>42980</v>
      </c>
      <c r="H16" t="s">
        <v>8525</v>
      </c>
    </row>
    <row r="17" spans="1:8" x14ac:dyDescent="0.25">
      <c r="A17" t="s">
        <v>1377</v>
      </c>
      <c r="B17" t="s">
        <v>1379</v>
      </c>
      <c r="C17" t="s">
        <v>1378</v>
      </c>
      <c r="D17">
        <v>2002</v>
      </c>
      <c r="E17" t="s">
        <v>8526</v>
      </c>
      <c r="F17" t="s">
        <v>8527</v>
      </c>
      <c r="G17" s="2">
        <v>37421</v>
      </c>
      <c r="H17" t="s">
        <v>8528</v>
      </c>
    </row>
    <row r="18" spans="1:8" x14ac:dyDescent="0.25">
      <c r="A18" t="s">
        <v>1380</v>
      </c>
      <c r="B18" t="s">
        <v>1382</v>
      </c>
      <c r="C18" t="s">
        <v>1381</v>
      </c>
      <c r="D18">
        <v>1951</v>
      </c>
      <c r="E18" t="s">
        <v>8529</v>
      </c>
      <c r="F18" t="s">
        <v>8530</v>
      </c>
      <c r="G18" s="2">
        <v>18809</v>
      </c>
      <c r="H18" t="s">
        <v>8531</v>
      </c>
    </row>
    <row r="19" spans="1:8" x14ac:dyDescent="0.25">
      <c r="A19" t="s">
        <v>1383</v>
      </c>
      <c r="B19" t="s">
        <v>1385</v>
      </c>
      <c r="C19" t="s">
        <v>1384</v>
      </c>
      <c r="D19">
        <v>2023</v>
      </c>
      <c r="E19" t="s">
        <v>8532</v>
      </c>
      <c r="F19" t="s">
        <v>8533</v>
      </c>
      <c r="G19" s="2">
        <v>45336</v>
      </c>
      <c r="H19" t="s">
        <v>8534</v>
      </c>
    </row>
    <row r="20" spans="1:8" x14ac:dyDescent="0.25">
      <c r="A20" t="s">
        <v>1386</v>
      </c>
      <c r="B20" t="s">
        <v>1388</v>
      </c>
      <c r="C20" t="s">
        <v>1387</v>
      </c>
      <c r="D20">
        <v>1982</v>
      </c>
      <c r="E20" t="s">
        <v>8535</v>
      </c>
      <c r="F20" t="s">
        <v>8536</v>
      </c>
      <c r="G20" s="2">
        <v>30127</v>
      </c>
      <c r="H20" t="s">
        <v>8537</v>
      </c>
    </row>
    <row r="21" spans="1:8" x14ac:dyDescent="0.25">
      <c r="A21" t="s">
        <v>1389</v>
      </c>
      <c r="B21" t="s">
        <v>1391</v>
      </c>
      <c r="C21" t="s">
        <v>1390</v>
      </c>
      <c r="D21">
        <v>1988</v>
      </c>
      <c r="E21" t="s">
        <v>8538</v>
      </c>
      <c r="F21" t="s">
        <v>8539</v>
      </c>
      <c r="G21" s="2">
        <v>32304</v>
      </c>
      <c r="H21" t="s">
        <v>8540</v>
      </c>
    </row>
    <row r="22" spans="1:8" x14ac:dyDescent="0.25">
      <c r="A22" t="s">
        <v>1392</v>
      </c>
      <c r="B22" t="s">
        <v>1394</v>
      </c>
      <c r="C22" t="s">
        <v>1393</v>
      </c>
      <c r="D22">
        <v>1994</v>
      </c>
      <c r="E22" t="s">
        <v>8541</v>
      </c>
      <c r="F22" t="s">
        <v>8542</v>
      </c>
      <c r="G22" s="2">
        <v>34691</v>
      </c>
      <c r="H22" t="s">
        <v>8543</v>
      </c>
    </row>
    <row r="23" spans="1:8" x14ac:dyDescent="0.25">
      <c r="A23" t="s">
        <v>1395</v>
      </c>
      <c r="B23" t="s">
        <v>1397</v>
      </c>
      <c r="C23" t="s">
        <v>1396</v>
      </c>
      <c r="D23">
        <v>2001</v>
      </c>
      <c r="E23" t="s">
        <v>8544</v>
      </c>
      <c r="F23" t="s">
        <v>8545</v>
      </c>
      <c r="G23" s="2">
        <v>37240</v>
      </c>
      <c r="H23" t="s">
        <v>8546</v>
      </c>
    </row>
    <row r="24" spans="1:8" x14ac:dyDescent="0.25">
      <c r="A24" t="s">
        <v>1398</v>
      </c>
      <c r="B24" t="s">
        <v>1400</v>
      </c>
      <c r="C24" t="s">
        <v>1399</v>
      </c>
      <c r="D24">
        <v>1978</v>
      </c>
      <c r="E24" t="s">
        <v>8547</v>
      </c>
      <c r="F24" t="s">
        <v>8548</v>
      </c>
      <c r="G24" s="2">
        <v>28551</v>
      </c>
      <c r="H24" t="s">
        <v>8549</v>
      </c>
    </row>
    <row r="25" spans="1:8" x14ac:dyDescent="0.25">
      <c r="A25" t="s">
        <v>1401</v>
      </c>
      <c r="B25" t="s">
        <v>1403</v>
      </c>
      <c r="C25" t="s">
        <v>1402</v>
      </c>
      <c r="D25">
        <v>1988</v>
      </c>
      <c r="E25" t="s">
        <v>8550</v>
      </c>
      <c r="F25" t="s">
        <v>8551</v>
      </c>
      <c r="G25" s="2">
        <v>32437</v>
      </c>
      <c r="H25" t="s">
        <v>8552</v>
      </c>
    </row>
    <row r="26" spans="1:8" x14ac:dyDescent="0.25">
      <c r="A26" t="s">
        <v>1404</v>
      </c>
      <c r="B26" t="s">
        <v>1406</v>
      </c>
      <c r="C26" t="s">
        <v>1405</v>
      </c>
      <c r="D26">
        <v>1943</v>
      </c>
      <c r="E26" t="s">
        <v>8553</v>
      </c>
      <c r="F26" t="s">
        <v>8554</v>
      </c>
      <c r="G26" s="2">
        <v>15770</v>
      </c>
      <c r="H26" t="s">
        <v>8555</v>
      </c>
    </row>
    <row r="27" spans="1:8" x14ac:dyDescent="0.25">
      <c r="A27" t="s">
        <v>1407</v>
      </c>
      <c r="B27" t="s">
        <v>1409</v>
      </c>
      <c r="C27" t="s">
        <v>1408</v>
      </c>
      <c r="D27">
        <v>2022</v>
      </c>
      <c r="E27" t="s">
        <v>8556</v>
      </c>
      <c r="F27" t="s">
        <v>8557</v>
      </c>
      <c r="G27" s="2">
        <v>44764</v>
      </c>
      <c r="H27" t="s">
        <v>8558</v>
      </c>
    </row>
    <row r="28" spans="1:8" x14ac:dyDescent="0.25">
      <c r="A28" t="s">
        <v>1410</v>
      </c>
      <c r="B28" t="s">
        <v>1412</v>
      </c>
      <c r="C28" t="s">
        <v>1411</v>
      </c>
      <c r="D28">
        <v>2022</v>
      </c>
      <c r="E28" t="s">
        <v>8559</v>
      </c>
      <c r="F28" t="s">
        <v>8560</v>
      </c>
      <c r="G28" s="2">
        <v>44591</v>
      </c>
      <c r="H28" t="s">
        <v>8561</v>
      </c>
    </row>
    <row r="29" spans="1:8" x14ac:dyDescent="0.25">
      <c r="A29" t="s">
        <v>1413</v>
      </c>
      <c r="B29" t="s">
        <v>1415</v>
      </c>
      <c r="C29" t="s">
        <v>1414</v>
      </c>
      <c r="D29">
        <v>1991</v>
      </c>
      <c r="E29" t="s">
        <v>8562</v>
      </c>
      <c r="F29" t="s">
        <v>8563</v>
      </c>
      <c r="G29" s="2">
        <v>33639</v>
      </c>
      <c r="H29" t="s">
        <v>8564</v>
      </c>
    </row>
    <row r="30" spans="1:8" x14ac:dyDescent="0.25">
      <c r="A30" t="s">
        <v>1416</v>
      </c>
      <c r="B30" t="s">
        <v>1418</v>
      </c>
      <c r="C30" t="s">
        <v>1417</v>
      </c>
      <c r="D30">
        <v>2014</v>
      </c>
      <c r="E30" t="s">
        <v>8565</v>
      </c>
      <c r="F30" t="s">
        <v>8566</v>
      </c>
      <c r="G30" s="2">
        <v>41943</v>
      </c>
      <c r="H30" t="s">
        <v>8567</v>
      </c>
    </row>
    <row r="31" spans="1:8" x14ac:dyDescent="0.25">
      <c r="A31" t="s">
        <v>1419</v>
      </c>
      <c r="B31" t="s">
        <v>1421</v>
      </c>
      <c r="C31" t="s">
        <v>1420</v>
      </c>
      <c r="D31">
        <v>2019</v>
      </c>
      <c r="E31" t="s">
        <v>8568</v>
      </c>
      <c r="F31" t="s">
        <v>8569</v>
      </c>
      <c r="G31" s="2">
        <v>43763</v>
      </c>
      <c r="H31" t="s">
        <v>8570</v>
      </c>
    </row>
    <row r="32" spans="1:8" x14ac:dyDescent="0.25">
      <c r="A32" t="s">
        <v>1422</v>
      </c>
      <c r="B32" t="s">
        <v>1424</v>
      </c>
      <c r="C32" t="s">
        <v>1423</v>
      </c>
      <c r="D32">
        <v>2014</v>
      </c>
      <c r="E32" t="s">
        <v>8571</v>
      </c>
      <c r="F32" t="s">
        <v>8572</v>
      </c>
      <c r="G32" s="2">
        <v>42111</v>
      </c>
      <c r="H32" t="s">
        <v>8573</v>
      </c>
    </row>
    <row r="33" spans="1:8" x14ac:dyDescent="0.25">
      <c r="A33" t="s">
        <v>1425</v>
      </c>
      <c r="B33" t="s">
        <v>1427</v>
      </c>
      <c r="C33" t="s">
        <v>1426</v>
      </c>
      <c r="D33">
        <v>1986</v>
      </c>
      <c r="E33" t="s">
        <v>8574</v>
      </c>
      <c r="F33" t="s">
        <v>8575</v>
      </c>
      <c r="G33" s="2">
        <v>31639</v>
      </c>
      <c r="H33" t="s">
        <v>8576</v>
      </c>
    </row>
    <row r="34" spans="1:8" x14ac:dyDescent="0.25">
      <c r="A34" t="s">
        <v>1428</v>
      </c>
      <c r="B34" t="s">
        <v>1430</v>
      </c>
      <c r="C34" t="s">
        <v>1429</v>
      </c>
      <c r="D34">
        <v>2023</v>
      </c>
      <c r="E34" t="s">
        <v>8577</v>
      </c>
      <c r="F34" t="s">
        <v>8578</v>
      </c>
      <c r="G34" s="2">
        <v>45198</v>
      </c>
      <c r="H34" t="s">
        <v>8579</v>
      </c>
    </row>
    <row r="35" spans="1:8" x14ac:dyDescent="0.25">
      <c r="A35" t="s">
        <v>1431</v>
      </c>
      <c r="B35" t="s">
        <v>1433</v>
      </c>
      <c r="C35" t="s">
        <v>1432</v>
      </c>
      <c r="D35">
        <v>1986</v>
      </c>
      <c r="E35" t="s">
        <v>8580</v>
      </c>
      <c r="F35" t="s">
        <v>8581</v>
      </c>
      <c r="G35" s="2">
        <v>31485</v>
      </c>
      <c r="H35" t="s">
        <v>8582</v>
      </c>
    </row>
    <row r="36" spans="1:8" x14ac:dyDescent="0.25">
      <c r="A36" t="s">
        <v>1434</v>
      </c>
      <c r="B36" t="s">
        <v>1436</v>
      </c>
      <c r="C36" t="s">
        <v>1435</v>
      </c>
      <c r="D36">
        <v>1971</v>
      </c>
      <c r="E36" t="s">
        <v>8583</v>
      </c>
      <c r="F36" t="s">
        <v>8584</v>
      </c>
      <c r="G36" s="2">
        <v>26331</v>
      </c>
      <c r="H36" t="s">
        <v>8585</v>
      </c>
    </row>
    <row r="37" spans="1:8" x14ac:dyDescent="0.25">
      <c r="A37" t="s">
        <v>1437</v>
      </c>
      <c r="B37" t="s">
        <v>1439</v>
      </c>
      <c r="C37" t="s">
        <v>1438</v>
      </c>
      <c r="D37">
        <v>1981</v>
      </c>
      <c r="E37" t="s">
        <v>8586</v>
      </c>
      <c r="F37" t="s">
        <v>8587</v>
      </c>
      <c r="G37" s="2">
        <v>29672</v>
      </c>
      <c r="H37" t="s">
        <v>8588</v>
      </c>
    </row>
    <row r="38" spans="1:8" x14ac:dyDescent="0.25">
      <c r="A38" t="s">
        <v>1553</v>
      </c>
      <c r="B38" t="s">
        <v>1555</v>
      </c>
      <c r="C38" t="s">
        <v>1554</v>
      </c>
      <c r="D38">
        <v>2012</v>
      </c>
      <c r="E38" t="s">
        <v>8589</v>
      </c>
      <c r="F38" t="s">
        <v>8590</v>
      </c>
      <c r="G38" s="2">
        <v>41217</v>
      </c>
    </row>
    <row r="39" spans="1:8" x14ac:dyDescent="0.25">
      <c r="A39" t="s">
        <v>1440</v>
      </c>
      <c r="B39" t="s">
        <v>1442</v>
      </c>
      <c r="C39" t="s">
        <v>1441</v>
      </c>
      <c r="D39">
        <v>2016</v>
      </c>
      <c r="E39" t="s">
        <v>8591</v>
      </c>
      <c r="F39" t="s">
        <v>8592</v>
      </c>
      <c r="G39" s="2">
        <v>42573</v>
      </c>
      <c r="H39" t="s">
        <v>8593</v>
      </c>
    </row>
    <row r="40" spans="1:8" x14ac:dyDescent="0.25">
      <c r="A40" t="s">
        <v>1443</v>
      </c>
      <c r="B40" t="s">
        <v>1445</v>
      </c>
      <c r="C40" t="s">
        <v>1444</v>
      </c>
      <c r="D40">
        <v>1972</v>
      </c>
      <c r="E40" t="s">
        <v>8594</v>
      </c>
      <c r="F40" t="s">
        <v>8595</v>
      </c>
      <c r="G40" s="2">
        <v>26571</v>
      </c>
      <c r="H40" t="s">
        <v>8596</v>
      </c>
    </row>
    <row r="41" spans="1:8" x14ac:dyDescent="0.25">
      <c r="A41" t="s">
        <v>1446</v>
      </c>
      <c r="B41" t="s">
        <v>1448</v>
      </c>
      <c r="C41" t="s">
        <v>1447</v>
      </c>
      <c r="D41">
        <v>2007</v>
      </c>
      <c r="E41" t="s">
        <v>8597</v>
      </c>
      <c r="F41" t="s">
        <v>8598</v>
      </c>
      <c r="G41" s="2">
        <v>39316</v>
      </c>
      <c r="H41" t="s">
        <v>8599</v>
      </c>
    </row>
    <row r="42" spans="1:8" x14ac:dyDescent="0.25">
      <c r="A42" t="s">
        <v>1449</v>
      </c>
      <c r="B42" t="s">
        <v>1451</v>
      </c>
      <c r="C42" t="s">
        <v>1450</v>
      </c>
      <c r="D42">
        <v>1971</v>
      </c>
      <c r="E42" t="s">
        <v>8600</v>
      </c>
      <c r="F42" t="s">
        <v>8601</v>
      </c>
      <c r="G42" s="2">
        <v>26743</v>
      </c>
      <c r="H42" t="s">
        <v>8602</v>
      </c>
    </row>
    <row r="43" spans="1:8" x14ac:dyDescent="0.25">
      <c r="A43" t="s">
        <v>1452</v>
      </c>
      <c r="B43" t="s">
        <v>1454</v>
      </c>
      <c r="C43" t="s">
        <v>1453</v>
      </c>
      <c r="D43">
        <v>1967</v>
      </c>
      <c r="E43" t="s">
        <v>8603</v>
      </c>
      <c r="F43" t="s">
        <v>8604</v>
      </c>
      <c r="G43" s="2">
        <v>24892</v>
      </c>
      <c r="H43" t="s">
        <v>8605</v>
      </c>
    </row>
    <row r="44" spans="1:8" x14ac:dyDescent="0.25">
      <c r="A44" t="s">
        <v>1455</v>
      </c>
      <c r="B44" t="s">
        <v>1457</v>
      </c>
      <c r="C44" t="s">
        <v>1456</v>
      </c>
      <c r="D44">
        <v>1974</v>
      </c>
      <c r="E44" t="s">
        <v>8606</v>
      </c>
      <c r="F44" t="s">
        <v>8607</v>
      </c>
      <c r="G44" s="2">
        <v>27805</v>
      </c>
      <c r="H44" t="s">
        <v>8608</v>
      </c>
    </row>
    <row r="45" spans="1:8" x14ac:dyDescent="0.25">
      <c r="A45" t="s">
        <v>1458</v>
      </c>
      <c r="B45" t="s">
        <v>1460</v>
      </c>
      <c r="C45" t="s">
        <v>1459</v>
      </c>
      <c r="D45">
        <v>2002</v>
      </c>
      <c r="E45" t="s">
        <v>8609</v>
      </c>
      <c r="F45" t="s">
        <v>8610</v>
      </c>
      <c r="G45" s="2">
        <v>37498</v>
      </c>
      <c r="H45" t="s">
        <v>8611</v>
      </c>
    </row>
    <row r="46" spans="1:8" x14ac:dyDescent="0.25">
      <c r="A46" t="s">
        <v>1461</v>
      </c>
      <c r="B46" t="s">
        <v>1463</v>
      </c>
      <c r="C46" t="s">
        <v>1462</v>
      </c>
      <c r="D46">
        <v>1987</v>
      </c>
      <c r="E46" t="s">
        <v>8612</v>
      </c>
      <c r="F46" t="s">
        <v>8613</v>
      </c>
      <c r="G46" s="2">
        <v>32017</v>
      </c>
      <c r="H46" t="s">
        <v>8614</v>
      </c>
    </row>
    <row r="47" spans="1:8" x14ac:dyDescent="0.25">
      <c r="A47" t="s">
        <v>1464</v>
      </c>
      <c r="B47" t="s">
        <v>1466</v>
      </c>
      <c r="C47" t="s">
        <v>1465</v>
      </c>
      <c r="D47">
        <v>1970</v>
      </c>
      <c r="E47" t="s">
        <v>8615</v>
      </c>
      <c r="F47" t="s">
        <v>8616</v>
      </c>
      <c r="G47" s="2">
        <v>25822</v>
      </c>
      <c r="H47" t="s">
        <v>8617</v>
      </c>
    </row>
    <row r="48" spans="1:8" x14ac:dyDescent="0.25">
      <c r="A48" t="s">
        <v>1467</v>
      </c>
      <c r="B48" t="s">
        <v>1469</v>
      </c>
      <c r="C48" t="s">
        <v>1468</v>
      </c>
      <c r="D48">
        <v>1994</v>
      </c>
      <c r="E48" t="s">
        <v>8618</v>
      </c>
      <c r="F48" t="s">
        <v>8619</v>
      </c>
      <c r="G48" s="2">
        <v>34404</v>
      </c>
      <c r="H48" t="s">
        <v>8620</v>
      </c>
    </row>
    <row r="49" spans="1:8" x14ac:dyDescent="0.25">
      <c r="A49" t="s">
        <v>1470</v>
      </c>
      <c r="B49" t="s">
        <v>1472</v>
      </c>
      <c r="C49" t="s">
        <v>1471</v>
      </c>
      <c r="D49">
        <v>2003</v>
      </c>
      <c r="E49" t="s">
        <v>8621</v>
      </c>
      <c r="F49" t="s">
        <v>8622</v>
      </c>
      <c r="G49" s="2">
        <v>37743</v>
      </c>
      <c r="H49" t="s">
        <v>8623</v>
      </c>
    </row>
    <row r="50" spans="1:8" x14ac:dyDescent="0.25">
      <c r="A50" t="s">
        <v>1473</v>
      </c>
      <c r="B50" t="s">
        <v>1475</v>
      </c>
      <c r="C50" t="s">
        <v>1474</v>
      </c>
      <c r="D50">
        <v>1986</v>
      </c>
      <c r="E50" t="s">
        <v>8624</v>
      </c>
      <c r="F50" t="s">
        <v>8625</v>
      </c>
      <c r="G50" s="2">
        <v>31618</v>
      </c>
      <c r="H50" t="s">
        <v>8626</v>
      </c>
    </row>
    <row r="51" spans="1:8" x14ac:dyDescent="0.25">
      <c r="A51" t="s">
        <v>1476</v>
      </c>
      <c r="B51" t="s">
        <v>1478</v>
      </c>
      <c r="C51" t="s">
        <v>1477</v>
      </c>
      <c r="D51">
        <v>2008</v>
      </c>
      <c r="E51" t="s">
        <v>8627</v>
      </c>
      <c r="F51" t="s">
        <v>8628</v>
      </c>
      <c r="G51" s="2">
        <v>40151</v>
      </c>
      <c r="H51" t="s">
        <v>8629</v>
      </c>
    </row>
    <row r="52" spans="1:8" x14ac:dyDescent="0.25">
      <c r="A52" t="s">
        <v>1479</v>
      </c>
      <c r="B52" t="s">
        <v>1481</v>
      </c>
      <c r="C52" t="s">
        <v>1480</v>
      </c>
      <c r="D52">
        <v>1939</v>
      </c>
      <c r="E52" t="s">
        <v>8630</v>
      </c>
      <c r="F52" t="s">
        <v>8631</v>
      </c>
      <c r="G52" s="2">
        <v>14474</v>
      </c>
    </row>
    <row r="53" spans="1:8" x14ac:dyDescent="0.25">
      <c r="A53" t="s">
        <v>1482</v>
      </c>
      <c r="B53" t="s">
        <v>1484</v>
      </c>
      <c r="C53" t="s">
        <v>1483</v>
      </c>
      <c r="D53">
        <v>2003</v>
      </c>
      <c r="E53" t="s">
        <v>8632</v>
      </c>
      <c r="F53" t="s">
        <v>8633</v>
      </c>
      <c r="G53" s="2">
        <v>37911</v>
      </c>
      <c r="H53" t="s">
        <v>8634</v>
      </c>
    </row>
    <row r="54" spans="1:8" x14ac:dyDescent="0.25">
      <c r="A54" t="s">
        <v>1485</v>
      </c>
      <c r="B54" t="s">
        <v>1486</v>
      </c>
      <c r="C54" t="s">
        <v>15501</v>
      </c>
      <c r="D54">
        <v>1962</v>
      </c>
      <c r="E54" t="s">
        <v>8635</v>
      </c>
      <c r="F54" t="s">
        <v>8636</v>
      </c>
      <c r="G54" s="2">
        <v>22747</v>
      </c>
      <c r="H54" t="s">
        <v>8637</v>
      </c>
    </row>
    <row r="55" spans="1:8" x14ac:dyDescent="0.25">
      <c r="A55" t="s">
        <v>1487</v>
      </c>
      <c r="B55" t="s">
        <v>1489</v>
      </c>
      <c r="C55" t="s">
        <v>1488</v>
      </c>
      <c r="D55">
        <v>1972</v>
      </c>
      <c r="E55" t="s">
        <v>8638</v>
      </c>
      <c r="F55" t="s">
        <v>8639</v>
      </c>
      <c r="G55" s="2">
        <v>26577</v>
      </c>
      <c r="H55" t="s">
        <v>8640</v>
      </c>
    </row>
    <row r="56" spans="1:8" x14ac:dyDescent="0.25">
      <c r="A56" t="s">
        <v>1490</v>
      </c>
      <c r="B56" t="s">
        <v>1492</v>
      </c>
      <c r="C56" t="s">
        <v>1491</v>
      </c>
      <c r="D56">
        <v>1966</v>
      </c>
      <c r="E56" t="s">
        <v>8641</v>
      </c>
      <c r="F56" t="s">
        <v>8642</v>
      </c>
      <c r="G56" s="2">
        <v>24425</v>
      </c>
      <c r="H56" t="s">
        <v>8643</v>
      </c>
    </row>
    <row r="57" spans="1:8" x14ac:dyDescent="0.25">
      <c r="A57" t="s">
        <v>1493</v>
      </c>
      <c r="B57" t="s">
        <v>1495</v>
      </c>
      <c r="C57" t="s">
        <v>1494</v>
      </c>
      <c r="D57">
        <v>1997</v>
      </c>
      <c r="E57" t="s">
        <v>8644</v>
      </c>
      <c r="F57" t="s">
        <v>8645</v>
      </c>
      <c r="G57" s="2">
        <v>35475</v>
      </c>
      <c r="H57" t="s">
        <v>8646</v>
      </c>
    </row>
    <row r="58" spans="1:8" x14ac:dyDescent="0.25">
      <c r="A58" t="s">
        <v>1496</v>
      </c>
      <c r="B58" t="s">
        <v>1498</v>
      </c>
      <c r="C58" t="s">
        <v>1497</v>
      </c>
      <c r="D58">
        <v>2011</v>
      </c>
      <c r="E58" t="s">
        <v>8647</v>
      </c>
      <c r="F58" t="s">
        <v>8648</v>
      </c>
      <c r="G58" s="2">
        <v>40718</v>
      </c>
      <c r="H58" t="s">
        <v>8649</v>
      </c>
    </row>
    <row r="59" spans="1:8" x14ac:dyDescent="0.25">
      <c r="A59" t="s">
        <v>1499</v>
      </c>
      <c r="B59" t="s">
        <v>1501</v>
      </c>
      <c r="C59" t="s">
        <v>1500</v>
      </c>
      <c r="D59">
        <v>1942</v>
      </c>
      <c r="E59" t="s">
        <v>8650</v>
      </c>
      <c r="F59" t="s">
        <v>8651</v>
      </c>
      <c r="G59" s="2">
        <v>15532</v>
      </c>
      <c r="H59" t="s">
        <v>8652</v>
      </c>
    </row>
    <row r="60" spans="1:8" x14ac:dyDescent="0.25">
      <c r="A60" t="s">
        <v>1502</v>
      </c>
      <c r="B60" t="s">
        <v>1504</v>
      </c>
      <c r="C60" t="s">
        <v>1503</v>
      </c>
      <c r="D60">
        <v>2013</v>
      </c>
      <c r="E60" t="s">
        <v>8653</v>
      </c>
      <c r="F60" t="s">
        <v>8654</v>
      </c>
      <c r="G60" s="2">
        <v>41586</v>
      </c>
      <c r="H60" t="s">
        <v>8655</v>
      </c>
    </row>
    <row r="61" spans="1:8" x14ac:dyDescent="0.25">
      <c r="A61" t="s">
        <v>1505</v>
      </c>
      <c r="B61" t="s">
        <v>1507</v>
      </c>
      <c r="C61" t="s">
        <v>1506</v>
      </c>
      <c r="D61">
        <v>1981</v>
      </c>
      <c r="E61" t="s">
        <v>8656</v>
      </c>
      <c r="F61" t="s">
        <v>8657</v>
      </c>
      <c r="G61" s="2">
        <v>29644</v>
      </c>
      <c r="H61" t="s">
        <v>8658</v>
      </c>
    </row>
    <row r="62" spans="1:8" x14ac:dyDescent="0.25">
      <c r="A62" t="s">
        <v>1508</v>
      </c>
      <c r="B62" t="s">
        <v>1510</v>
      </c>
      <c r="C62" t="s">
        <v>1509</v>
      </c>
      <c r="D62">
        <v>1980</v>
      </c>
      <c r="E62" t="s">
        <v>8659</v>
      </c>
      <c r="F62" t="s">
        <v>8660</v>
      </c>
      <c r="G62" s="2">
        <v>29441</v>
      </c>
      <c r="H62" t="s">
        <v>8661</v>
      </c>
    </row>
    <row r="63" spans="1:8" x14ac:dyDescent="0.25">
      <c r="A63" t="s">
        <v>1511</v>
      </c>
      <c r="B63" t="s">
        <v>1513</v>
      </c>
      <c r="C63" t="s">
        <v>1512</v>
      </c>
      <c r="D63">
        <v>1976</v>
      </c>
      <c r="E63" t="s">
        <v>8662</v>
      </c>
      <c r="F63" t="s">
        <v>8663</v>
      </c>
      <c r="G63" s="2">
        <v>27857</v>
      </c>
      <c r="H63" t="s">
        <v>8664</v>
      </c>
    </row>
    <row r="64" spans="1:8" x14ac:dyDescent="0.25">
      <c r="A64" t="s">
        <v>1514</v>
      </c>
      <c r="B64" t="s">
        <v>1516</v>
      </c>
      <c r="C64" t="s">
        <v>1515</v>
      </c>
      <c r="D64">
        <v>2012</v>
      </c>
      <c r="E64" t="s">
        <v>8665</v>
      </c>
      <c r="F64" t="s">
        <v>8666</v>
      </c>
      <c r="G64" s="2">
        <v>41222</v>
      </c>
      <c r="H64" t="s">
        <v>8667</v>
      </c>
    </row>
    <row r="65" spans="1:8" x14ac:dyDescent="0.25">
      <c r="A65" t="s">
        <v>1517</v>
      </c>
      <c r="B65" t="s">
        <v>1519</v>
      </c>
      <c r="C65" t="s">
        <v>1518</v>
      </c>
      <c r="D65">
        <v>1990</v>
      </c>
      <c r="E65" t="s">
        <v>8668</v>
      </c>
      <c r="F65" t="s">
        <v>8669</v>
      </c>
      <c r="G65" s="2">
        <v>32941</v>
      </c>
    </row>
    <row r="66" spans="1:8" x14ac:dyDescent="0.25">
      <c r="A66" t="s">
        <v>1520</v>
      </c>
      <c r="B66" t="s">
        <v>1522</v>
      </c>
      <c r="C66" t="s">
        <v>1521</v>
      </c>
      <c r="D66">
        <v>2015</v>
      </c>
      <c r="E66" t="s">
        <v>8670</v>
      </c>
      <c r="F66" t="s">
        <v>8671</v>
      </c>
      <c r="G66" s="2">
        <v>42293</v>
      </c>
      <c r="H66" t="s">
        <v>8672</v>
      </c>
    </row>
    <row r="67" spans="1:8" x14ac:dyDescent="0.25">
      <c r="A67" t="s">
        <v>1523</v>
      </c>
      <c r="B67" t="s">
        <v>1525</v>
      </c>
      <c r="C67" t="s">
        <v>1524</v>
      </c>
      <c r="D67">
        <v>1977</v>
      </c>
      <c r="E67" t="s">
        <v>8673</v>
      </c>
      <c r="F67" t="s">
        <v>8674</v>
      </c>
      <c r="G67" s="2">
        <v>28223</v>
      </c>
      <c r="H67" t="s">
        <v>8675</v>
      </c>
    </row>
    <row r="68" spans="1:8" x14ac:dyDescent="0.25">
      <c r="A68" t="s">
        <v>1526</v>
      </c>
      <c r="B68" t="s">
        <v>1528</v>
      </c>
      <c r="C68" t="s">
        <v>1527</v>
      </c>
      <c r="D68">
        <v>1936</v>
      </c>
      <c r="E68" t="s">
        <v>8676</v>
      </c>
      <c r="F68" t="s">
        <v>8677</v>
      </c>
      <c r="G68" s="2">
        <v>13188</v>
      </c>
      <c r="H68" t="s">
        <v>8678</v>
      </c>
    </row>
    <row r="69" spans="1:8" x14ac:dyDescent="0.25">
      <c r="A69" t="s">
        <v>1529</v>
      </c>
      <c r="B69" t="s">
        <v>1531</v>
      </c>
      <c r="C69" t="s">
        <v>1530</v>
      </c>
      <c r="D69">
        <v>2000</v>
      </c>
      <c r="E69" t="s">
        <v>8679</v>
      </c>
      <c r="F69" t="s">
        <v>8680</v>
      </c>
      <c r="G69" s="2">
        <v>37035</v>
      </c>
      <c r="H69" t="s">
        <v>8681</v>
      </c>
    </row>
    <row r="70" spans="1:8" x14ac:dyDescent="0.25">
      <c r="A70" t="s">
        <v>1532</v>
      </c>
      <c r="B70" t="s">
        <v>1534</v>
      </c>
      <c r="C70" t="s">
        <v>1533</v>
      </c>
      <c r="D70">
        <v>2024</v>
      </c>
      <c r="E70" t="s">
        <v>8682</v>
      </c>
      <c r="F70" t="s">
        <v>8683</v>
      </c>
      <c r="G70" s="2">
        <v>45597</v>
      </c>
      <c r="H70" t="s">
        <v>8684</v>
      </c>
    </row>
    <row r="71" spans="1:8" x14ac:dyDescent="0.25">
      <c r="A71" t="s">
        <v>1535</v>
      </c>
      <c r="B71" t="s">
        <v>1537</v>
      </c>
      <c r="C71" t="s">
        <v>1536</v>
      </c>
      <c r="D71">
        <v>1979</v>
      </c>
      <c r="E71" t="s">
        <v>8685</v>
      </c>
      <c r="F71" t="s">
        <v>8686</v>
      </c>
      <c r="G71" s="2">
        <v>28942</v>
      </c>
      <c r="H71" t="s">
        <v>8687</v>
      </c>
    </row>
    <row r="72" spans="1:8" x14ac:dyDescent="0.25">
      <c r="A72" t="s">
        <v>1538</v>
      </c>
      <c r="B72" t="s">
        <v>1540</v>
      </c>
      <c r="C72" t="s">
        <v>1539</v>
      </c>
      <c r="D72">
        <v>2006</v>
      </c>
      <c r="E72" t="s">
        <v>8688</v>
      </c>
      <c r="F72" t="s">
        <v>8689</v>
      </c>
      <c r="G72" s="2">
        <v>38807</v>
      </c>
      <c r="H72" t="s">
        <v>8690</v>
      </c>
    </row>
    <row r="73" spans="1:8" x14ac:dyDescent="0.25">
      <c r="A73" t="s">
        <v>1541</v>
      </c>
      <c r="B73" t="s">
        <v>1543</v>
      </c>
      <c r="C73" t="s">
        <v>1542</v>
      </c>
      <c r="D73">
        <v>2007</v>
      </c>
      <c r="E73" t="s">
        <v>8691</v>
      </c>
      <c r="F73" t="s">
        <v>8692</v>
      </c>
      <c r="G73" s="2">
        <v>39171</v>
      </c>
      <c r="H73" t="s">
        <v>8693</v>
      </c>
    </row>
    <row r="74" spans="1:8" x14ac:dyDescent="0.25">
      <c r="A74" t="s">
        <v>1544</v>
      </c>
      <c r="B74" t="s">
        <v>1546</v>
      </c>
      <c r="C74" t="s">
        <v>1545</v>
      </c>
      <c r="D74">
        <v>2014</v>
      </c>
      <c r="E74" t="s">
        <v>8694</v>
      </c>
      <c r="F74" t="s">
        <v>8695</v>
      </c>
      <c r="G74" s="2">
        <v>41726</v>
      </c>
      <c r="H74" t="s">
        <v>8696</v>
      </c>
    </row>
    <row r="75" spans="1:8" x14ac:dyDescent="0.25">
      <c r="A75" t="s">
        <v>1547</v>
      </c>
      <c r="B75" t="s">
        <v>1549</v>
      </c>
      <c r="C75" t="s">
        <v>1548</v>
      </c>
      <c r="D75">
        <v>1957</v>
      </c>
      <c r="E75" t="s">
        <v>8697</v>
      </c>
      <c r="F75" t="s">
        <v>8698</v>
      </c>
      <c r="G75" s="2">
        <v>22607</v>
      </c>
    </row>
    <row r="76" spans="1:8" x14ac:dyDescent="0.25">
      <c r="A76" t="s">
        <v>1550</v>
      </c>
      <c r="B76" t="s">
        <v>1552</v>
      </c>
      <c r="C76" t="s">
        <v>1551</v>
      </c>
      <c r="D76">
        <v>2007</v>
      </c>
      <c r="E76" t="s">
        <v>8699</v>
      </c>
      <c r="F76" t="s">
        <v>8700</v>
      </c>
      <c r="G76" s="2">
        <v>39423</v>
      </c>
      <c r="H76" t="s">
        <v>8701</v>
      </c>
    </row>
    <row r="77" spans="1:8" x14ac:dyDescent="0.25">
      <c r="A77" t="s">
        <v>1556</v>
      </c>
      <c r="B77" t="s">
        <v>1558</v>
      </c>
      <c r="C77" t="s">
        <v>1557</v>
      </c>
      <c r="D77">
        <v>1981</v>
      </c>
      <c r="E77" t="s">
        <v>8702</v>
      </c>
      <c r="F77" t="s">
        <v>8703</v>
      </c>
      <c r="G77" s="2">
        <v>29805</v>
      </c>
      <c r="H77" t="s">
        <v>8704</v>
      </c>
    </row>
    <row r="78" spans="1:8" x14ac:dyDescent="0.25">
      <c r="A78" t="s">
        <v>1559</v>
      </c>
      <c r="B78" t="s">
        <v>1561</v>
      </c>
      <c r="C78" t="s">
        <v>1560</v>
      </c>
      <c r="D78">
        <v>2017</v>
      </c>
      <c r="E78" t="s">
        <v>8705</v>
      </c>
      <c r="F78" t="s">
        <v>8706</v>
      </c>
      <c r="G78" s="2">
        <v>43193</v>
      </c>
      <c r="H78" t="s">
        <v>8707</v>
      </c>
    </row>
    <row r="79" spans="1:8" x14ac:dyDescent="0.25">
      <c r="A79" t="s">
        <v>1562</v>
      </c>
      <c r="B79" t="s">
        <v>1564</v>
      </c>
      <c r="C79" t="s">
        <v>1563</v>
      </c>
      <c r="D79">
        <v>2021</v>
      </c>
      <c r="E79" t="s">
        <v>8708</v>
      </c>
      <c r="F79" t="s">
        <v>8709</v>
      </c>
      <c r="G79" s="2">
        <v>44378</v>
      </c>
      <c r="H79" t="s">
        <v>8710</v>
      </c>
    </row>
    <row r="80" spans="1:8" x14ac:dyDescent="0.25">
      <c r="A80" t="s">
        <v>1565</v>
      </c>
      <c r="B80" t="s">
        <v>1567</v>
      </c>
      <c r="C80" t="s">
        <v>1566</v>
      </c>
      <c r="D80">
        <v>1977</v>
      </c>
      <c r="E80" t="s">
        <v>8711</v>
      </c>
      <c r="F80" t="s">
        <v>8712</v>
      </c>
      <c r="G80" s="2">
        <v>28921</v>
      </c>
    </row>
    <row r="81" spans="1:8" x14ac:dyDescent="0.25">
      <c r="A81" t="s">
        <v>1568</v>
      </c>
      <c r="B81" t="s">
        <v>1570</v>
      </c>
      <c r="C81" t="s">
        <v>1569</v>
      </c>
      <c r="D81">
        <v>2011</v>
      </c>
      <c r="E81" t="s">
        <v>8713</v>
      </c>
      <c r="F81" t="s">
        <v>8714</v>
      </c>
      <c r="G81" s="2">
        <v>40676</v>
      </c>
      <c r="H81" t="s">
        <v>8715</v>
      </c>
    </row>
    <row r="82" spans="1:8" x14ac:dyDescent="0.25">
      <c r="A82" t="s">
        <v>1571</v>
      </c>
      <c r="B82" t="s">
        <v>1573</v>
      </c>
      <c r="C82" t="s">
        <v>1572</v>
      </c>
      <c r="D82">
        <v>1992</v>
      </c>
      <c r="E82" t="s">
        <v>8716</v>
      </c>
      <c r="F82" t="s">
        <v>8717</v>
      </c>
      <c r="G82" s="2">
        <v>33914</v>
      </c>
      <c r="H82" t="s">
        <v>8718</v>
      </c>
    </row>
    <row r="83" spans="1:8" x14ac:dyDescent="0.25">
      <c r="A83" s="1" t="s">
        <v>1574</v>
      </c>
      <c r="B83" t="s">
        <v>1576</v>
      </c>
      <c r="C83" t="s">
        <v>1575</v>
      </c>
      <c r="D83">
        <v>1998</v>
      </c>
      <c r="E83" t="s">
        <v>8719</v>
      </c>
      <c r="F83" t="s">
        <v>8720</v>
      </c>
      <c r="G83" s="2">
        <v>35860</v>
      </c>
      <c r="H83" t="s">
        <v>8721</v>
      </c>
    </row>
    <row r="84" spans="1:8" x14ac:dyDescent="0.25">
      <c r="A84" t="s">
        <v>1577</v>
      </c>
      <c r="B84" t="s">
        <v>1579</v>
      </c>
      <c r="C84" t="s">
        <v>1578</v>
      </c>
      <c r="D84">
        <v>1985</v>
      </c>
      <c r="E84" t="s">
        <v>8722</v>
      </c>
      <c r="F84" t="s">
        <v>8723</v>
      </c>
      <c r="G84" s="2">
        <v>31252</v>
      </c>
      <c r="H84" t="s">
        <v>8724</v>
      </c>
    </row>
    <row r="85" spans="1:8" x14ac:dyDescent="0.25">
      <c r="A85" t="s">
        <v>1580</v>
      </c>
      <c r="B85" t="s">
        <v>1582</v>
      </c>
      <c r="C85" t="s">
        <v>1581</v>
      </c>
      <c r="D85">
        <v>1994</v>
      </c>
      <c r="E85" t="s">
        <v>8725</v>
      </c>
      <c r="F85" t="s">
        <v>8726</v>
      </c>
      <c r="G85" s="2">
        <v>34649</v>
      </c>
      <c r="H85" t="s">
        <v>8727</v>
      </c>
    </row>
    <row r="86" spans="1:8" x14ac:dyDescent="0.25">
      <c r="A86" t="s">
        <v>1583</v>
      </c>
      <c r="B86" t="s">
        <v>1585</v>
      </c>
      <c r="C86" t="s">
        <v>1584</v>
      </c>
      <c r="D86">
        <v>2020</v>
      </c>
      <c r="E86" t="s">
        <v>8728</v>
      </c>
      <c r="F86" t="s">
        <v>8729</v>
      </c>
      <c r="G86" s="2">
        <v>44120</v>
      </c>
      <c r="H86" t="s">
        <v>8730</v>
      </c>
    </row>
    <row r="87" spans="1:8" x14ac:dyDescent="0.25">
      <c r="A87" t="s">
        <v>1586</v>
      </c>
      <c r="B87" t="s">
        <v>1588</v>
      </c>
      <c r="C87" t="s">
        <v>1587</v>
      </c>
      <c r="D87">
        <v>2019</v>
      </c>
      <c r="E87" t="s">
        <v>8731</v>
      </c>
      <c r="F87" t="s">
        <v>8732</v>
      </c>
      <c r="G87" s="2">
        <v>43861</v>
      </c>
      <c r="H87" t="s">
        <v>8733</v>
      </c>
    </row>
    <row r="88" spans="1:8" x14ac:dyDescent="0.25">
      <c r="A88" t="s">
        <v>1589</v>
      </c>
      <c r="B88" t="s">
        <v>1591</v>
      </c>
      <c r="C88" t="s">
        <v>1590</v>
      </c>
      <c r="D88">
        <v>1980</v>
      </c>
      <c r="E88" t="s">
        <v>8734</v>
      </c>
      <c r="F88" t="s">
        <v>8735</v>
      </c>
      <c r="G88" s="2">
        <v>29525</v>
      </c>
    </row>
    <row r="89" spans="1:8" x14ac:dyDescent="0.25">
      <c r="A89" t="s">
        <v>1592</v>
      </c>
      <c r="B89" t="s">
        <v>1594</v>
      </c>
      <c r="C89" t="s">
        <v>1593</v>
      </c>
      <c r="D89">
        <v>2009</v>
      </c>
      <c r="E89" t="s">
        <v>8736</v>
      </c>
      <c r="F89" t="s">
        <v>8737</v>
      </c>
      <c r="G89" s="2">
        <v>40060</v>
      </c>
      <c r="H89" t="s">
        <v>8738</v>
      </c>
    </row>
    <row r="90" spans="1:8" x14ac:dyDescent="0.25">
      <c r="A90" t="s">
        <v>1595</v>
      </c>
      <c r="B90" t="s">
        <v>1597</v>
      </c>
      <c r="C90" t="s">
        <v>1596</v>
      </c>
      <c r="D90">
        <v>1957</v>
      </c>
      <c r="E90" t="s">
        <v>8739</v>
      </c>
      <c r="F90" t="s">
        <v>8740</v>
      </c>
      <c r="G90" s="2">
        <v>20920</v>
      </c>
      <c r="H90" t="s">
        <v>8741</v>
      </c>
    </row>
    <row r="91" spans="1:8" x14ac:dyDescent="0.25">
      <c r="A91" t="s">
        <v>1598</v>
      </c>
      <c r="B91" t="s">
        <v>1600</v>
      </c>
      <c r="C91" t="s">
        <v>1599</v>
      </c>
      <c r="D91">
        <v>2011</v>
      </c>
      <c r="E91" t="s">
        <v>8742</v>
      </c>
      <c r="F91" t="s">
        <v>8743</v>
      </c>
      <c r="G91" s="2">
        <v>40578</v>
      </c>
      <c r="H91" t="s">
        <v>8744</v>
      </c>
    </row>
    <row r="92" spans="1:8" x14ac:dyDescent="0.25">
      <c r="A92" t="s">
        <v>1601</v>
      </c>
      <c r="B92" t="s">
        <v>1603</v>
      </c>
      <c r="C92" t="s">
        <v>1602</v>
      </c>
      <c r="D92">
        <v>1987</v>
      </c>
      <c r="E92" t="s">
        <v>8745</v>
      </c>
      <c r="F92" t="s">
        <v>8746</v>
      </c>
      <c r="G92" s="2">
        <v>32038</v>
      </c>
      <c r="H92" t="s">
        <v>8747</v>
      </c>
    </row>
    <row r="93" spans="1:8" x14ac:dyDescent="0.25">
      <c r="A93" t="s">
        <v>1604</v>
      </c>
      <c r="B93" t="s">
        <v>1606</v>
      </c>
      <c r="C93" t="s">
        <v>1605</v>
      </c>
      <c r="D93">
        <v>1981</v>
      </c>
      <c r="E93" t="s">
        <v>8748</v>
      </c>
      <c r="F93" t="s">
        <v>8749</v>
      </c>
      <c r="G93" s="2">
        <v>29952</v>
      </c>
      <c r="H93" t="s">
        <v>8750</v>
      </c>
    </row>
    <row r="94" spans="1:8" x14ac:dyDescent="0.25">
      <c r="A94" t="s">
        <v>1607</v>
      </c>
      <c r="B94" t="s">
        <v>1609</v>
      </c>
      <c r="C94" t="s">
        <v>1608</v>
      </c>
      <c r="D94">
        <v>1997</v>
      </c>
      <c r="E94" t="s">
        <v>8751</v>
      </c>
      <c r="F94" t="s">
        <v>8752</v>
      </c>
      <c r="G94" s="2">
        <v>35587</v>
      </c>
      <c r="H94" t="s">
        <v>8753</v>
      </c>
    </row>
    <row r="95" spans="1:8" x14ac:dyDescent="0.25">
      <c r="A95" t="s">
        <v>1610</v>
      </c>
      <c r="B95" t="s">
        <v>1612</v>
      </c>
      <c r="C95" t="s">
        <v>1611</v>
      </c>
      <c r="D95">
        <v>2024</v>
      </c>
      <c r="E95" t="s">
        <v>8754</v>
      </c>
      <c r="F95" t="s">
        <v>8755</v>
      </c>
      <c r="G95" s="2">
        <v>45603</v>
      </c>
      <c r="H95" t="s">
        <v>8756</v>
      </c>
    </row>
    <row r="96" spans="1:8" x14ac:dyDescent="0.25">
      <c r="A96" t="s">
        <v>1613</v>
      </c>
      <c r="B96" t="s">
        <v>1615</v>
      </c>
      <c r="C96" t="s">
        <v>1614</v>
      </c>
      <c r="D96">
        <v>1999</v>
      </c>
      <c r="E96" t="s">
        <v>8757</v>
      </c>
      <c r="F96" t="s">
        <v>8758</v>
      </c>
      <c r="G96" s="2">
        <v>36280</v>
      </c>
      <c r="H96" t="s">
        <v>8759</v>
      </c>
    </row>
    <row r="97" spans="1:8" x14ac:dyDescent="0.25">
      <c r="A97" t="s">
        <v>1616</v>
      </c>
      <c r="B97" t="s">
        <v>1618</v>
      </c>
      <c r="C97" t="s">
        <v>1617</v>
      </c>
      <c r="D97">
        <v>2022</v>
      </c>
      <c r="E97" t="s">
        <v>8760</v>
      </c>
      <c r="F97" t="s">
        <v>8761</v>
      </c>
      <c r="G97" s="2">
        <v>44663</v>
      </c>
    </row>
    <row r="98" spans="1:8" x14ac:dyDescent="0.25">
      <c r="A98" t="s">
        <v>1619</v>
      </c>
      <c r="B98" t="s">
        <v>1621</v>
      </c>
      <c r="C98" t="s">
        <v>1620</v>
      </c>
      <c r="D98">
        <v>2020</v>
      </c>
      <c r="E98" t="s">
        <v>8762</v>
      </c>
      <c r="F98" t="s">
        <v>8763</v>
      </c>
      <c r="G98" s="2">
        <v>43854</v>
      </c>
      <c r="H98" t="s">
        <v>8764</v>
      </c>
    </row>
    <row r="99" spans="1:8" x14ac:dyDescent="0.25">
      <c r="A99" t="s">
        <v>1622</v>
      </c>
      <c r="B99" t="s">
        <v>1624</v>
      </c>
      <c r="C99" t="s">
        <v>1623</v>
      </c>
      <c r="D99">
        <v>2010</v>
      </c>
      <c r="E99" t="s">
        <v>8765</v>
      </c>
      <c r="F99" t="s">
        <v>8766</v>
      </c>
      <c r="G99" s="2">
        <v>40452</v>
      </c>
      <c r="H99" t="s">
        <v>8767</v>
      </c>
    </row>
    <row r="100" spans="1:8" x14ac:dyDescent="0.25">
      <c r="A100" t="s">
        <v>1625</v>
      </c>
      <c r="B100" t="s">
        <v>1627</v>
      </c>
      <c r="C100" t="s">
        <v>1626</v>
      </c>
      <c r="D100">
        <v>1982</v>
      </c>
      <c r="E100" t="s">
        <v>8768</v>
      </c>
      <c r="F100" t="s">
        <v>8769</v>
      </c>
      <c r="G100" s="2">
        <v>30128</v>
      </c>
      <c r="H100" t="s">
        <v>8770</v>
      </c>
    </row>
    <row r="101" spans="1:8" x14ac:dyDescent="0.25">
      <c r="A101" t="s">
        <v>1628</v>
      </c>
      <c r="B101" t="s">
        <v>1630</v>
      </c>
      <c r="C101" t="s">
        <v>1629</v>
      </c>
      <c r="D101">
        <v>1963</v>
      </c>
      <c r="E101" t="s">
        <v>8771</v>
      </c>
      <c r="F101" t="s">
        <v>8772</v>
      </c>
      <c r="G101" s="2">
        <v>23322</v>
      </c>
      <c r="H101" t="s">
        <v>8773</v>
      </c>
    </row>
    <row r="102" spans="1:8" x14ac:dyDescent="0.25">
      <c r="A102" t="s">
        <v>1631</v>
      </c>
      <c r="B102" t="s">
        <v>1633</v>
      </c>
      <c r="C102" t="s">
        <v>1632</v>
      </c>
      <c r="D102">
        <v>2000</v>
      </c>
      <c r="E102" t="s">
        <v>8774</v>
      </c>
      <c r="F102" t="s">
        <v>8775</v>
      </c>
      <c r="G102" s="2">
        <v>36791</v>
      </c>
      <c r="H102" t="s">
        <v>8776</v>
      </c>
    </row>
    <row r="103" spans="1:8" x14ac:dyDescent="0.25">
      <c r="A103" t="s">
        <v>1634</v>
      </c>
      <c r="B103" t="s">
        <v>1636</v>
      </c>
      <c r="C103" t="s">
        <v>1635</v>
      </c>
      <c r="D103">
        <v>2019</v>
      </c>
      <c r="E103" t="s">
        <v>8777</v>
      </c>
      <c r="F103" t="s">
        <v>8778</v>
      </c>
      <c r="G103" s="2">
        <v>43623</v>
      </c>
      <c r="H103" t="s">
        <v>8779</v>
      </c>
    </row>
    <row r="104" spans="1:8" x14ac:dyDescent="0.25">
      <c r="A104" t="s">
        <v>1637</v>
      </c>
      <c r="B104" t="s">
        <v>1639</v>
      </c>
      <c r="C104" t="s">
        <v>1638</v>
      </c>
      <c r="D104">
        <v>1979</v>
      </c>
      <c r="E104" t="s">
        <v>8780</v>
      </c>
      <c r="F104" t="s">
        <v>8781</v>
      </c>
      <c r="G104" s="2">
        <v>29084</v>
      </c>
      <c r="H104" t="s">
        <v>8782</v>
      </c>
    </row>
    <row r="105" spans="1:8" x14ac:dyDescent="0.25">
      <c r="A105" t="s">
        <v>1640</v>
      </c>
      <c r="B105" t="s">
        <v>1642</v>
      </c>
      <c r="C105" t="s">
        <v>1641</v>
      </c>
      <c r="D105">
        <v>2018</v>
      </c>
      <c r="E105" t="s">
        <v>8783</v>
      </c>
      <c r="F105" t="s">
        <v>8784</v>
      </c>
      <c r="G105" s="2">
        <v>43315</v>
      </c>
      <c r="H105" t="s">
        <v>8785</v>
      </c>
    </row>
    <row r="106" spans="1:8" x14ac:dyDescent="0.25">
      <c r="A106" t="s">
        <v>1643</v>
      </c>
      <c r="B106" t="s">
        <v>1645</v>
      </c>
      <c r="C106" t="s">
        <v>1644</v>
      </c>
      <c r="D106">
        <v>2011</v>
      </c>
      <c r="E106" t="s">
        <v>8786</v>
      </c>
      <c r="F106" t="s">
        <v>8787</v>
      </c>
      <c r="G106" s="2">
        <v>40662</v>
      </c>
      <c r="H106" t="s">
        <v>8788</v>
      </c>
    </row>
    <row r="107" spans="1:8" x14ac:dyDescent="0.25">
      <c r="A107" t="s">
        <v>1646</v>
      </c>
      <c r="B107" t="s">
        <v>1648</v>
      </c>
      <c r="C107" t="s">
        <v>1647</v>
      </c>
      <c r="D107">
        <v>1965</v>
      </c>
      <c r="E107" t="s">
        <v>8789</v>
      </c>
      <c r="F107" t="s">
        <v>8790</v>
      </c>
      <c r="G107" s="2">
        <v>24098</v>
      </c>
      <c r="H107" t="s">
        <v>8791</v>
      </c>
    </row>
    <row r="108" spans="1:8" x14ac:dyDescent="0.25">
      <c r="A108" t="s">
        <v>1649</v>
      </c>
      <c r="B108" t="s">
        <v>1651</v>
      </c>
      <c r="C108" t="s">
        <v>1650</v>
      </c>
      <c r="D108">
        <v>1978</v>
      </c>
      <c r="E108" t="s">
        <v>8792</v>
      </c>
      <c r="F108" t="s">
        <v>8793</v>
      </c>
      <c r="G108" s="2">
        <v>28762</v>
      </c>
      <c r="H108" t="s">
        <v>8794</v>
      </c>
    </row>
    <row r="109" spans="1:8" x14ac:dyDescent="0.25">
      <c r="A109" t="s">
        <v>1652</v>
      </c>
      <c r="B109" t="s">
        <v>1654</v>
      </c>
      <c r="C109" t="s">
        <v>1653</v>
      </c>
      <c r="D109">
        <v>1979</v>
      </c>
      <c r="E109" t="s">
        <v>8795</v>
      </c>
      <c r="F109" t="s">
        <v>8796</v>
      </c>
      <c r="G109" s="2">
        <v>29000</v>
      </c>
      <c r="H109" t="s">
        <v>8797</v>
      </c>
    </row>
    <row r="110" spans="1:8" x14ac:dyDescent="0.25">
      <c r="A110" t="s">
        <v>1655</v>
      </c>
      <c r="B110" t="s">
        <v>1657</v>
      </c>
      <c r="C110" t="s">
        <v>1656</v>
      </c>
      <c r="D110">
        <v>1988</v>
      </c>
      <c r="E110" t="s">
        <v>8798</v>
      </c>
      <c r="F110" t="s">
        <v>8799</v>
      </c>
      <c r="G110" s="2">
        <v>32437</v>
      </c>
      <c r="H110" t="s">
        <v>8800</v>
      </c>
    </row>
    <row r="111" spans="1:8" x14ac:dyDescent="0.25">
      <c r="A111" t="s">
        <v>1658</v>
      </c>
      <c r="B111" t="s">
        <v>1660</v>
      </c>
      <c r="C111" t="s">
        <v>1659</v>
      </c>
      <c r="D111">
        <v>1947</v>
      </c>
      <c r="E111" t="s">
        <v>8801</v>
      </c>
      <c r="F111" t="s">
        <v>8802</v>
      </c>
      <c r="G111">
        <v>1947</v>
      </c>
    </row>
    <row r="112" spans="1:8" x14ac:dyDescent="0.25">
      <c r="A112" t="s">
        <v>1661</v>
      </c>
      <c r="B112" t="s">
        <v>1663</v>
      </c>
      <c r="C112" t="s">
        <v>1662</v>
      </c>
      <c r="D112">
        <v>2006</v>
      </c>
      <c r="E112" t="s">
        <v>8803</v>
      </c>
      <c r="F112" t="s">
        <v>8804</v>
      </c>
      <c r="G112" s="2">
        <v>39227</v>
      </c>
      <c r="H112" t="s">
        <v>8805</v>
      </c>
    </row>
    <row r="113" spans="1:8" x14ac:dyDescent="0.25">
      <c r="A113" t="s">
        <v>1664</v>
      </c>
      <c r="B113" t="s">
        <v>1666</v>
      </c>
      <c r="C113" t="s">
        <v>1665</v>
      </c>
      <c r="D113">
        <v>1980</v>
      </c>
      <c r="E113" t="s">
        <v>8806</v>
      </c>
      <c r="F113" t="s">
        <v>8807</v>
      </c>
      <c r="G113" s="2">
        <v>29636</v>
      </c>
      <c r="H113" t="s">
        <v>8808</v>
      </c>
    </row>
    <row r="114" spans="1:8" x14ac:dyDescent="0.25">
      <c r="A114" t="s">
        <v>1667</v>
      </c>
      <c r="B114" t="s">
        <v>1669</v>
      </c>
      <c r="C114" t="s">
        <v>1668</v>
      </c>
      <c r="D114">
        <v>2012</v>
      </c>
      <c r="E114" t="s">
        <v>8809</v>
      </c>
      <c r="F114" t="s">
        <v>8810</v>
      </c>
      <c r="G114" s="2">
        <v>41383</v>
      </c>
      <c r="H114" t="s">
        <v>8811</v>
      </c>
    </row>
    <row r="115" spans="1:8" x14ac:dyDescent="0.25">
      <c r="A115" t="s">
        <v>1670</v>
      </c>
      <c r="B115" t="s">
        <v>1672</v>
      </c>
      <c r="C115" t="s">
        <v>1671</v>
      </c>
      <c r="D115">
        <v>2017</v>
      </c>
      <c r="E115" t="s">
        <v>8812</v>
      </c>
      <c r="F115" t="s">
        <v>8813</v>
      </c>
      <c r="G115" s="2">
        <v>43092</v>
      </c>
    </row>
    <row r="116" spans="1:8" x14ac:dyDescent="0.25">
      <c r="A116" t="s">
        <v>1673</v>
      </c>
      <c r="B116" t="s">
        <v>1675</v>
      </c>
      <c r="C116" t="s">
        <v>1674</v>
      </c>
      <c r="D116">
        <v>2010</v>
      </c>
      <c r="E116" t="s">
        <v>8814</v>
      </c>
      <c r="F116" t="s">
        <v>8815</v>
      </c>
      <c r="G116" s="2">
        <v>40305</v>
      </c>
      <c r="H116" t="s">
        <v>8816</v>
      </c>
    </row>
    <row r="117" spans="1:8" x14ac:dyDescent="0.25">
      <c r="A117" t="s">
        <v>1676</v>
      </c>
      <c r="B117" t="s">
        <v>1678</v>
      </c>
      <c r="C117" t="s">
        <v>1677</v>
      </c>
      <c r="D117">
        <v>2020</v>
      </c>
      <c r="E117" t="s">
        <v>8817</v>
      </c>
      <c r="F117" t="s">
        <v>8818</v>
      </c>
      <c r="G117" s="2">
        <v>44042</v>
      </c>
      <c r="H117" t="s">
        <v>8819</v>
      </c>
    </row>
    <row r="118" spans="1:8" x14ac:dyDescent="0.25">
      <c r="A118" t="s">
        <v>1679</v>
      </c>
      <c r="B118" t="s">
        <v>1681</v>
      </c>
      <c r="C118" t="s">
        <v>1680</v>
      </c>
      <c r="D118">
        <v>1992</v>
      </c>
      <c r="E118" t="s">
        <v>8820</v>
      </c>
      <c r="F118" t="s">
        <v>8821</v>
      </c>
      <c r="G118" s="2">
        <v>33921</v>
      </c>
      <c r="H118" t="s">
        <v>8822</v>
      </c>
    </row>
    <row r="119" spans="1:8" x14ac:dyDescent="0.25">
      <c r="A119" t="s">
        <v>1682</v>
      </c>
      <c r="B119" t="s">
        <v>1684</v>
      </c>
      <c r="C119" t="s">
        <v>1683</v>
      </c>
      <c r="D119">
        <v>2023</v>
      </c>
      <c r="E119" t="s">
        <v>8823</v>
      </c>
      <c r="F119" t="s">
        <v>8824</v>
      </c>
      <c r="G119" s="2">
        <v>45308</v>
      </c>
      <c r="H119" t="s">
        <v>8825</v>
      </c>
    </row>
    <row r="120" spans="1:8" x14ac:dyDescent="0.25">
      <c r="A120" t="s">
        <v>1685</v>
      </c>
      <c r="B120" t="s">
        <v>1687</v>
      </c>
      <c r="C120" t="s">
        <v>1686</v>
      </c>
      <c r="D120">
        <v>1962</v>
      </c>
      <c r="E120" t="s">
        <v>8826</v>
      </c>
      <c r="F120" t="s">
        <v>8827</v>
      </c>
      <c r="G120" s="2">
        <v>22669</v>
      </c>
      <c r="H120" t="s">
        <v>8828</v>
      </c>
    </row>
    <row r="121" spans="1:8" x14ac:dyDescent="0.25">
      <c r="A121" t="s">
        <v>1688</v>
      </c>
      <c r="B121" t="s">
        <v>1690</v>
      </c>
      <c r="C121" t="s">
        <v>1689</v>
      </c>
      <c r="D121">
        <v>1952</v>
      </c>
      <c r="E121" t="s">
        <v>8829</v>
      </c>
      <c r="F121" t="s">
        <v>8830</v>
      </c>
      <c r="G121" s="2">
        <v>19171</v>
      </c>
      <c r="H121" t="s">
        <v>8831</v>
      </c>
    </row>
    <row r="122" spans="1:8" x14ac:dyDescent="0.25">
      <c r="A122" t="s">
        <v>1691</v>
      </c>
      <c r="B122" t="s">
        <v>1693</v>
      </c>
      <c r="C122" t="s">
        <v>1692</v>
      </c>
      <c r="D122">
        <v>2019</v>
      </c>
      <c r="E122" t="s">
        <v>8832</v>
      </c>
      <c r="F122" t="s">
        <v>8833</v>
      </c>
      <c r="G122" s="2">
        <v>43637</v>
      </c>
      <c r="H122" t="s">
        <v>8834</v>
      </c>
    </row>
    <row r="123" spans="1:8" x14ac:dyDescent="0.25">
      <c r="A123" t="s">
        <v>1694</v>
      </c>
      <c r="B123" t="s">
        <v>1696</v>
      </c>
      <c r="C123" t="s">
        <v>1695</v>
      </c>
      <c r="D123">
        <v>1997</v>
      </c>
      <c r="E123" t="s">
        <v>8835</v>
      </c>
      <c r="F123" t="s">
        <v>8836</v>
      </c>
      <c r="G123" s="2">
        <v>35538</v>
      </c>
      <c r="H123" t="s">
        <v>8837</v>
      </c>
    </row>
    <row r="124" spans="1:8" x14ac:dyDescent="0.25">
      <c r="A124" t="s">
        <v>1697</v>
      </c>
      <c r="B124" t="s">
        <v>1699</v>
      </c>
      <c r="C124" t="s">
        <v>1698</v>
      </c>
      <c r="D124">
        <v>1994</v>
      </c>
      <c r="E124" t="s">
        <v>8838</v>
      </c>
      <c r="F124" t="s">
        <v>8839</v>
      </c>
      <c r="G124" s="2">
        <v>34817</v>
      </c>
      <c r="H124" t="s">
        <v>8840</v>
      </c>
    </row>
    <row r="125" spans="1:8" x14ac:dyDescent="0.25">
      <c r="A125" t="s">
        <v>1700</v>
      </c>
      <c r="B125" t="s">
        <v>1702</v>
      </c>
      <c r="C125" t="s">
        <v>1701</v>
      </c>
      <c r="D125">
        <v>2019</v>
      </c>
      <c r="E125" t="s">
        <v>8841</v>
      </c>
      <c r="F125" t="s">
        <v>8842</v>
      </c>
      <c r="G125" s="2">
        <v>43546</v>
      </c>
      <c r="H125" t="s">
        <v>8843</v>
      </c>
    </row>
    <row r="126" spans="1:8" x14ac:dyDescent="0.25">
      <c r="A126" t="s">
        <v>1703</v>
      </c>
      <c r="B126" t="s">
        <v>1705</v>
      </c>
      <c r="C126" t="s">
        <v>1704</v>
      </c>
      <c r="D126">
        <v>1994</v>
      </c>
      <c r="E126" t="s">
        <v>8844</v>
      </c>
      <c r="F126" t="s">
        <v>8845</v>
      </c>
      <c r="G126" s="2">
        <v>34544</v>
      </c>
      <c r="H126" t="s">
        <v>8846</v>
      </c>
    </row>
    <row r="127" spans="1:8" x14ac:dyDescent="0.25">
      <c r="A127" t="s">
        <v>1706</v>
      </c>
      <c r="B127" t="s">
        <v>1708</v>
      </c>
      <c r="C127" t="s">
        <v>1707</v>
      </c>
      <c r="D127">
        <v>1955</v>
      </c>
      <c r="E127" t="s">
        <v>8847</v>
      </c>
      <c r="F127" t="s">
        <v>8848</v>
      </c>
      <c r="G127" s="2">
        <v>20571</v>
      </c>
      <c r="H127" t="s">
        <v>8849</v>
      </c>
    </row>
    <row r="128" spans="1:8" x14ac:dyDescent="0.25">
      <c r="A128" t="s">
        <v>1709</v>
      </c>
      <c r="B128" t="s">
        <v>1711</v>
      </c>
      <c r="C128" t="s">
        <v>1710</v>
      </c>
      <c r="D128">
        <v>2024</v>
      </c>
      <c r="E128" t="s">
        <v>8850</v>
      </c>
      <c r="F128" t="s">
        <v>8851</v>
      </c>
      <c r="G128" s="2">
        <v>45457</v>
      </c>
      <c r="H128" t="s">
        <v>8852</v>
      </c>
    </row>
    <row r="129" spans="1:8" x14ac:dyDescent="0.25">
      <c r="A129" t="s">
        <v>1712</v>
      </c>
      <c r="B129" t="s">
        <v>1714</v>
      </c>
      <c r="C129" t="s">
        <v>1713</v>
      </c>
      <c r="D129">
        <v>1996</v>
      </c>
      <c r="E129" t="s">
        <v>8853</v>
      </c>
      <c r="F129" t="s">
        <v>8854</v>
      </c>
      <c r="G129" s="2">
        <v>35510</v>
      </c>
    </row>
    <row r="130" spans="1:8" x14ac:dyDescent="0.25">
      <c r="A130" t="s">
        <v>1715</v>
      </c>
      <c r="B130" t="s">
        <v>1717</v>
      </c>
      <c r="C130" t="s">
        <v>1716</v>
      </c>
      <c r="D130">
        <v>2013</v>
      </c>
      <c r="E130" t="s">
        <v>8855</v>
      </c>
      <c r="F130" t="s">
        <v>8856</v>
      </c>
      <c r="G130" s="2">
        <v>41588</v>
      </c>
      <c r="H130" t="s">
        <v>8857</v>
      </c>
    </row>
    <row r="131" spans="1:8" x14ac:dyDescent="0.25">
      <c r="A131" t="s">
        <v>1718</v>
      </c>
      <c r="B131" t="s">
        <v>1720</v>
      </c>
      <c r="C131" t="s">
        <v>1719</v>
      </c>
      <c r="D131">
        <v>1999</v>
      </c>
      <c r="E131" t="s">
        <v>8858</v>
      </c>
      <c r="F131" t="s">
        <v>8859</v>
      </c>
      <c r="G131" s="2">
        <v>36455</v>
      </c>
      <c r="H131" t="s">
        <v>8860</v>
      </c>
    </row>
    <row r="132" spans="1:8" x14ac:dyDescent="0.25">
      <c r="A132" t="s">
        <v>1721</v>
      </c>
      <c r="B132" t="s">
        <v>1723</v>
      </c>
      <c r="C132" t="s">
        <v>1722</v>
      </c>
      <c r="D132">
        <v>1980</v>
      </c>
      <c r="E132" t="s">
        <v>8861</v>
      </c>
      <c r="F132" t="s">
        <v>8862</v>
      </c>
      <c r="G132">
        <v>1980</v>
      </c>
    </row>
    <row r="133" spans="1:8" x14ac:dyDescent="0.25">
      <c r="A133" t="s">
        <v>1724</v>
      </c>
      <c r="B133" t="s">
        <v>1726</v>
      </c>
      <c r="C133" t="s">
        <v>1725</v>
      </c>
      <c r="D133">
        <v>1985</v>
      </c>
      <c r="E133" t="s">
        <v>8863</v>
      </c>
      <c r="F133" t="s">
        <v>8864</v>
      </c>
      <c r="G133" s="2">
        <v>31149</v>
      </c>
      <c r="H133" t="s">
        <v>8865</v>
      </c>
    </row>
    <row r="134" spans="1:8" x14ac:dyDescent="0.25">
      <c r="A134" t="s">
        <v>1727</v>
      </c>
      <c r="B134" t="s">
        <v>1729</v>
      </c>
      <c r="C134" t="s">
        <v>1728</v>
      </c>
      <c r="D134">
        <v>2018</v>
      </c>
      <c r="E134" t="s">
        <v>8866</v>
      </c>
      <c r="F134" t="s">
        <v>8867</v>
      </c>
      <c r="G134" s="2">
        <v>43567</v>
      </c>
      <c r="H134" t="s">
        <v>8868</v>
      </c>
    </row>
    <row r="135" spans="1:8" x14ac:dyDescent="0.25">
      <c r="A135" t="s">
        <v>1730</v>
      </c>
      <c r="B135" t="s">
        <v>1732</v>
      </c>
      <c r="C135" t="s">
        <v>1731</v>
      </c>
      <c r="D135">
        <v>2016</v>
      </c>
      <c r="E135" t="s">
        <v>8869</v>
      </c>
      <c r="F135" t="s">
        <v>8870</v>
      </c>
      <c r="G135" s="2">
        <v>42788</v>
      </c>
      <c r="H135" t="s">
        <v>8871</v>
      </c>
    </row>
    <row r="136" spans="1:8" x14ac:dyDescent="0.25">
      <c r="A136" t="s">
        <v>1733</v>
      </c>
      <c r="B136" t="s">
        <v>1735</v>
      </c>
      <c r="C136" t="s">
        <v>1734</v>
      </c>
      <c r="D136">
        <v>1993</v>
      </c>
      <c r="E136" t="s">
        <v>8872</v>
      </c>
      <c r="F136" t="s">
        <v>8873</v>
      </c>
      <c r="G136" s="2">
        <v>34066</v>
      </c>
      <c r="H136" t="s">
        <v>8874</v>
      </c>
    </row>
    <row r="137" spans="1:8" x14ac:dyDescent="0.25">
      <c r="A137" t="s">
        <v>1736</v>
      </c>
      <c r="B137" t="s">
        <v>1738</v>
      </c>
      <c r="C137" t="s">
        <v>1737</v>
      </c>
      <c r="D137">
        <v>1977</v>
      </c>
      <c r="E137" t="s">
        <v>8875</v>
      </c>
      <c r="F137" t="s">
        <v>8876</v>
      </c>
      <c r="G137" s="2">
        <v>28297</v>
      </c>
      <c r="H137" t="s">
        <v>8877</v>
      </c>
    </row>
    <row r="138" spans="1:8" x14ac:dyDescent="0.25">
      <c r="A138" t="s">
        <v>1739</v>
      </c>
      <c r="B138" t="s">
        <v>1741</v>
      </c>
      <c r="C138" t="s">
        <v>1740</v>
      </c>
      <c r="D138">
        <v>2010</v>
      </c>
      <c r="E138" t="s">
        <v>8878</v>
      </c>
      <c r="F138" t="s">
        <v>8879</v>
      </c>
      <c r="G138" s="2">
        <v>40648</v>
      </c>
      <c r="H138" t="s">
        <v>8880</v>
      </c>
    </row>
    <row r="139" spans="1:8" x14ac:dyDescent="0.25">
      <c r="A139" t="s">
        <v>1742</v>
      </c>
      <c r="B139" t="s">
        <v>1744</v>
      </c>
      <c r="C139" t="s">
        <v>1743</v>
      </c>
      <c r="D139">
        <v>2008</v>
      </c>
      <c r="E139" t="s">
        <v>8881</v>
      </c>
      <c r="F139" t="s">
        <v>8882</v>
      </c>
      <c r="G139" s="2">
        <v>39454</v>
      </c>
      <c r="H139" t="s">
        <v>8883</v>
      </c>
    </row>
    <row r="140" spans="1:8" x14ac:dyDescent="0.25">
      <c r="A140" t="s">
        <v>1745</v>
      </c>
      <c r="B140" t="s">
        <v>1747</v>
      </c>
      <c r="C140" t="s">
        <v>1746</v>
      </c>
      <c r="D140">
        <v>1958</v>
      </c>
      <c r="E140" t="s">
        <v>8884</v>
      </c>
      <c r="F140" t="s">
        <v>8885</v>
      </c>
      <c r="G140">
        <v>1958</v>
      </c>
      <c r="H140" t="s">
        <v>8886</v>
      </c>
    </row>
    <row r="141" spans="1:8" x14ac:dyDescent="0.25">
      <c r="A141" t="s">
        <v>1748</v>
      </c>
      <c r="B141" t="s">
        <v>1750</v>
      </c>
      <c r="C141" t="s">
        <v>1749</v>
      </c>
      <c r="D141">
        <v>1993</v>
      </c>
      <c r="E141" t="s">
        <v>8887</v>
      </c>
      <c r="F141" t="s">
        <v>8888</v>
      </c>
      <c r="G141" s="2">
        <v>34297</v>
      </c>
      <c r="H141" t="s">
        <v>8889</v>
      </c>
    </row>
    <row r="142" spans="1:8" x14ac:dyDescent="0.25">
      <c r="A142" t="s">
        <v>1751</v>
      </c>
      <c r="B142" t="s">
        <v>1753</v>
      </c>
      <c r="C142" t="s">
        <v>1752</v>
      </c>
      <c r="D142">
        <v>1967</v>
      </c>
      <c r="E142" t="s">
        <v>8890</v>
      </c>
      <c r="F142" t="s">
        <v>8891</v>
      </c>
      <c r="G142" s="2">
        <v>25094</v>
      </c>
    </row>
    <row r="143" spans="1:8" x14ac:dyDescent="0.25">
      <c r="A143" t="s">
        <v>1754</v>
      </c>
      <c r="B143" t="s">
        <v>1756</v>
      </c>
      <c r="C143" t="s">
        <v>1755</v>
      </c>
      <c r="D143">
        <v>1966</v>
      </c>
      <c r="E143" t="s">
        <v>8892</v>
      </c>
      <c r="F143" t="s">
        <v>8893</v>
      </c>
      <c r="G143" s="2">
        <v>24631</v>
      </c>
    </row>
    <row r="144" spans="1:8" x14ac:dyDescent="0.25">
      <c r="A144" t="s">
        <v>1757</v>
      </c>
      <c r="B144" t="s">
        <v>1759</v>
      </c>
      <c r="C144" t="s">
        <v>1758</v>
      </c>
      <c r="D144">
        <v>2015</v>
      </c>
      <c r="E144" t="s">
        <v>8894</v>
      </c>
      <c r="F144" t="s">
        <v>8895</v>
      </c>
      <c r="G144" s="2">
        <v>42293</v>
      </c>
      <c r="H144" t="s">
        <v>8896</v>
      </c>
    </row>
    <row r="145" spans="1:8" x14ac:dyDescent="0.25">
      <c r="A145" t="s">
        <v>1760</v>
      </c>
      <c r="B145" t="s">
        <v>1762</v>
      </c>
      <c r="C145" t="s">
        <v>1761</v>
      </c>
      <c r="D145">
        <v>1972</v>
      </c>
      <c r="E145" t="s">
        <v>8897</v>
      </c>
      <c r="F145" t="s">
        <v>8898</v>
      </c>
      <c r="G145" s="2">
        <v>26482</v>
      </c>
      <c r="H145" t="s">
        <v>8899</v>
      </c>
    </row>
    <row r="146" spans="1:8" x14ac:dyDescent="0.25">
      <c r="A146" t="s">
        <v>1763</v>
      </c>
      <c r="B146" t="s">
        <v>1765</v>
      </c>
      <c r="C146" t="s">
        <v>1764</v>
      </c>
      <c r="D146">
        <v>1997</v>
      </c>
      <c r="E146" t="s">
        <v>8900</v>
      </c>
      <c r="F146" t="s">
        <v>8901</v>
      </c>
      <c r="G146" s="2">
        <v>35811</v>
      </c>
      <c r="H146" t="s">
        <v>8902</v>
      </c>
    </row>
    <row r="147" spans="1:8" x14ac:dyDescent="0.25">
      <c r="A147" t="s">
        <v>1766</v>
      </c>
      <c r="B147" t="s">
        <v>1768</v>
      </c>
      <c r="C147" t="s">
        <v>1767</v>
      </c>
      <c r="D147">
        <v>2019</v>
      </c>
      <c r="E147" t="s">
        <v>8903</v>
      </c>
      <c r="F147" t="s">
        <v>8904</v>
      </c>
      <c r="G147" s="2">
        <v>43805</v>
      </c>
      <c r="H147" t="s">
        <v>8905</v>
      </c>
    </row>
    <row r="148" spans="1:8" x14ac:dyDescent="0.25">
      <c r="A148" t="s">
        <v>1769</v>
      </c>
      <c r="B148" t="s">
        <v>1771</v>
      </c>
      <c r="C148" t="s">
        <v>1770</v>
      </c>
      <c r="D148">
        <v>1986</v>
      </c>
      <c r="E148" t="s">
        <v>8906</v>
      </c>
      <c r="F148" t="s">
        <v>8907</v>
      </c>
      <c r="G148" s="2">
        <v>31702</v>
      </c>
      <c r="H148" t="s">
        <v>8908</v>
      </c>
    </row>
    <row r="149" spans="1:8" x14ac:dyDescent="0.25">
      <c r="A149" t="s">
        <v>1772</v>
      </c>
      <c r="B149" t="s">
        <v>1774</v>
      </c>
      <c r="C149" t="s">
        <v>1773</v>
      </c>
      <c r="D149">
        <v>1983</v>
      </c>
      <c r="E149" t="s">
        <v>8909</v>
      </c>
      <c r="F149" t="s">
        <v>8910</v>
      </c>
      <c r="G149" s="2">
        <v>30379</v>
      </c>
      <c r="H149" t="s">
        <v>8911</v>
      </c>
    </row>
    <row r="150" spans="1:8" x14ac:dyDescent="0.25">
      <c r="A150" t="s">
        <v>1775</v>
      </c>
      <c r="B150" t="s">
        <v>1777</v>
      </c>
      <c r="C150" t="s">
        <v>1776</v>
      </c>
      <c r="D150">
        <v>2009</v>
      </c>
      <c r="E150" t="s">
        <v>8912</v>
      </c>
      <c r="F150" t="s">
        <v>8913</v>
      </c>
      <c r="G150" s="2">
        <v>40249</v>
      </c>
      <c r="H150" t="s">
        <v>8914</v>
      </c>
    </row>
    <row r="151" spans="1:8" x14ac:dyDescent="0.25">
      <c r="A151" t="s">
        <v>1778</v>
      </c>
      <c r="B151" t="s">
        <v>1780</v>
      </c>
      <c r="C151" t="s">
        <v>1779</v>
      </c>
      <c r="D151">
        <v>2023</v>
      </c>
      <c r="E151" t="s">
        <v>8915</v>
      </c>
      <c r="F151" t="s">
        <v>8916</v>
      </c>
      <c r="G151" s="2">
        <v>45268</v>
      </c>
      <c r="H151" t="s">
        <v>8917</v>
      </c>
    </row>
    <row r="152" spans="1:8" x14ac:dyDescent="0.25">
      <c r="A152" t="s">
        <v>1781</v>
      </c>
      <c r="B152" t="s">
        <v>1783</v>
      </c>
      <c r="C152" t="s">
        <v>1782</v>
      </c>
      <c r="D152">
        <v>1972</v>
      </c>
      <c r="E152" t="s">
        <v>8918</v>
      </c>
      <c r="F152" t="s">
        <v>8919</v>
      </c>
      <c r="G152" s="2">
        <v>26646</v>
      </c>
      <c r="H152" t="s">
        <v>8920</v>
      </c>
    </row>
    <row r="153" spans="1:8" x14ac:dyDescent="0.25">
      <c r="A153" t="s">
        <v>1784</v>
      </c>
      <c r="B153" t="s">
        <v>1786</v>
      </c>
      <c r="C153" t="s">
        <v>1785</v>
      </c>
      <c r="D153">
        <v>2000</v>
      </c>
      <c r="E153" t="s">
        <v>8921</v>
      </c>
      <c r="F153" t="s">
        <v>8922</v>
      </c>
      <c r="G153" s="2">
        <v>36924</v>
      </c>
      <c r="H153" t="s">
        <v>8923</v>
      </c>
    </row>
    <row r="154" spans="1:8" x14ac:dyDescent="0.25">
      <c r="A154" t="s">
        <v>1787</v>
      </c>
      <c r="B154" t="s">
        <v>1789</v>
      </c>
      <c r="C154" t="s">
        <v>1788</v>
      </c>
      <c r="D154">
        <v>1973</v>
      </c>
      <c r="E154" t="s">
        <v>8924</v>
      </c>
      <c r="F154" t="s">
        <v>8925</v>
      </c>
      <c r="G154" s="2">
        <v>26808</v>
      </c>
      <c r="H154" t="s">
        <v>8926</v>
      </c>
    </row>
    <row r="155" spans="1:8" x14ac:dyDescent="0.25">
      <c r="A155" t="s">
        <v>1790</v>
      </c>
      <c r="B155" t="s">
        <v>1792</v>
      </c>
      <c r="C155" t="s">
        <v>1791</v>
      </c>
      <c r="D155">
        <v>1995</v>
      </c>
      <c r="E155" t="s">
        <v>8927</v>
      </c>
      <c r="F155" t="s">
        <v>8928</v>
      </c>
      <c r="G155" s="2">
        <v>35526</v>
      </c>
      <c r="H155" t="s">
        <v>8929</v>
      </c>
    </row>
    <row r="156" spans="1:8" x14ac:dyDescent="0.25">
      <c r="A156" t="s">
        <v>1793</v>
      </c>
      <c r="B156" t="s">
        <v>1795</v>
      </c>
      <c r="C156" t="s">
        <v>1794</v>
      </c>
      <c r="D156">
        <v>2023</v>
      </c>
      <c r="E156" t="s">
        <v>8930</v>
      </c>
      <c r="F156" t="s">
        <v>8931</v>
      </c>
      <c r="G156" s="2">
        <v>45037</v>
      </c>
      <c r="H156" t="s">
        <v>8932</v>
      </c>
    </row>
    <row r="157" spans="1:8" x14ac:dyDescent="0.25">
      <c r="A157" t="s">
        <v>1796</v>
      </c>
      <c r="B157" t="s">
        <v>1798</v>
      </c>
      <c r="C157" t="s">
        <v>1797</v>
      </c>
      <c r="D157">
        <v>1985</v>
      </c>
      <c r="E157" t="s">
        <v>8933</v>
      </c>
      <c r="F157" t="s">
        <v>8934</v>
      </c>
      <c r="G157" s="2">
        <v>31107</v>
      </c>
      <c r="H157" t="s">
        <v>8935</v>
      </c>
    </row>
    <row r="158" spans="1:8" x14ac:dyDescent="0.25">
      <c r="A158" t="s">
        <v>1799</v>
      </c>
      <c r="B158" t="s">
        <v>1801</v>
      </c>
      <c r="C158" t="s">
        <v>1800</v>
      </c>
      <c r="D158">
        <v>1994</v>
      </c>
      <c r="E158" t="s">
        <v>8936</v>
      </c>
      <c r="F158" t="s">
        <v>8937</v>
      </c>
      <c r="G158" s="2">
        <v>34593</v>
      </c>
      <c r="H158" t="s">
        <v>8938</v>
      </c>
    </row>
    <row r="159" spans="1:8" x14ac:dyDescent="0.25">
      <c r="A159" t="s">
        <v>1802</v>
      </c>
      <c r="B159" t="s">
        <v>1804</v>
      </c>
      <c r="C159" t="s">
        <v>1803</v>
      </c>
      <c r="D159">
        <v>1974</v>
      </c>
      <c r="E159" t="s">
        <v>8939</v>
      </c>
      <c r="F159" t="s">
        <v>8940</v>
      </c>
      <c r="G159" s="2">
        <v>27201</v>
      </c>
      <c r="H159" t="s">
        <v>8941</v>
      </c>
    </row>
    <row r="160" spans="1:8" x14ac:dyDescent="0.25">
      <c r="A160" s="1" t="s">
        <v>1805</v>
      </c>
      <c r="B160" t="s">
        <v>1807</v>
      </c>
      <c r="C160" t="s">
        <v>1806</v>
      </c>
      <c r="D160">
        <v>1996</v>
      </c>
      <c r="E160" t="s">
        <v>8942</v>
      </c>
      <c r="F160" t="s">
        <v>8943</v>
      </c>
      <c r="G160" s="2">
        <v>35489</v>
      </c>
    </row>
    <row r="161" spans="1:8" x14ac:dyDescent="0.25">
      <c r="A161" t="s">
        <v>1808</v>
      </c>
      <c r="B161" t="s">
        <v>1810</v>
      </c>
      <c r="C161" t="s">
        <v>1809</v>
      </c>
      <c r="D161">
        <v>1982</v>
      </c>
      <c r="E161" t="s">
        <v>8944</v>
      </c>
      <c r="F161" t="s">
        <v>8945</v>
      </c>
      <c r="G161" s="2">
        <v>30202</v>
      </c>
      <c r="H161" t="s">
        <v>8946</v>
      </c>
    </row>
    <row r="162" spans="1:8" x14ac:dyDescent="0.25">
      <c r="A162" t="s">
        <v>1811</v>
      </c>
      <c r="B162" t="s">
        <v>1813</v>
      </c>
      <c r="C162" t="s">
        <v>1812</v>
      </c>
      <c r="D162">
        <v>1948</v>
      </c>
      <c r="E162" t="s">
        <v>8947</v>
      </c>
      <c r="F162" t="s">
        <v>8948</v>
      </c>
      <c r="G162" s="2">
        <v>17699</v>
      </c>
      <c r="H162" t="s">
        <v>8949</v>
      </c>
    </row>
    <row r="163" spans="1:8" x14ac:dyDescent="0.25">
      <c r="A163" t="s">
        <v>1814</v>
      </c>
      <c r="B163" t="s">
        <v>1816</v>
      </c>
      <c r="C163" t="s">
        <v>1815</v>
      </c>
      <c r="D163">
        <v>1996</v>
      </c>
      <c r="E163" t="s">
        <v>8950</v>
      </c>
      <c r="F163" t="s">
        <v>8951</v>
      </c>
      <c r="G163" s="2">
        <v>35188</v>
      </c>
      <c r="H163" t="s">
        <v>8952</v>
      </c>
    </row>
    <row r="164" spans="1:8" x14ac:dyDescent="0.25">
      <c r="A164" s="1" t="s">
        <v>1817</v>
      </c>
      <c r="B164" t="s">
        <v>1819</v>
      </c>
      <c r="C164" t="s">
        <v>1818</v>
      </c>
      <c r="D164">
        <v>2015</v>
      </c>
      <c r="E164" t="s">
        <v>8953</v>
      </c>
      <c r="F164" t="s">
        <v>8954</v>
      </c>
      <c r="G164" s="2">
        <v>42251</v>
      </c>
      <c r="H164" t="s">
        <v>8955</v>
      </c>
    </row>
    <row r="165" spans="1:8" x14ac:dyDescent="0.25">
      <c r="A165" s="1" t="s">
        <v>1820</v>
      </c>
      <c r="B165" t="s">
        <v>1822</v>
      </c>
      <c r="C165" t="s">
        <v>1821</v>
      </c>
      <c r="D165">
        <v>2015</v>
      </c>
      <c r="E165" t="s">
        <v>8956</v>
      </c>
      <c r="F165" t="s">
        <v>8957</v>
      </c>
      <c r="G165" s="2">
        <v>42440</v>
      </c>
      <c r="H165" t="s">
        <v>8958</v>
      </c>
    </row>
    <row r="166" spans="1:8" x14ac:dyDescent="0.25">
      <c r="A166" t="s">
        <v>1823</v>
      </c>
      <c r="B166" t="s">
        <v>1825</v>
      </c>
      <c r="C166" t="s">
        <v>1824</v>
      </c>
      <c r="D166">
        <v>1997</v>
      </c>
      <c r="E166" t="s">
        <v>8959</v>
      </c>
      <c r="F166" t="s">
        <v>8960</v>
      </c>
      <c r="G166" s="2">
        <v>35692</v>
      </c>
      <c r="H166" t="s">
        <v>8961</v>
      </c>
    </row>
    <row r="167" spans="1:8" x14ac:dyDescent="0.25">
      <c r="A167" t="s">
        <v>1826</v>
      </c>
      <c r="B167" t="s">
        <v>1828</v>
      </c>
      <c r="C167" t="s">
        <v>1827</v>
      </c>
      <c r="D167">
        <v>2002</v>
      </c>
      <c r="E167" t="s">
        <v>8962</v>
      </c>
      <c r="F167" t="s">
        <v>8963</v>
      </c>
      <c r="G167" s="2">
        <v>37666</v>
      </c>
      <c r="H167" t="s">
        <v>8964</v>
      </c>
    </row>
    <row r="168" spans="1:8" x14ac:dyDescent="0.25">
      <c r="A168" s="1" t="s">
        <v>1829</v>
      </c>
      <c r="B168" t="s">
        <v>1831</v>
      </c>
      <c r="C168" t="s">
        <v>1830</v>
      </c>
      <c r="D168">
        <v>1986</v>
      </c>
      <c r="E168" t="s">
        <v>8965</v>
      </c>
      <c r="F168" t="s">
        <v>8966</v>
      </c>
      <c r="G168" s="2">
        <v>31478</v>
      </c>
    </row>
    <row r="169" spans="1:8" x14ac:dyDescent="0.25">
      <c r="A169" s="1" t="s">
        <v>1832</v>
      </c>
      <c r="B169" t="s">
        <v>1834</v>
      </c>
      <c r="C169" t="s">
        <v>1833</v>
      </c>
      <c r="D169">
        <v>1993</v>
      </c>
      <c r="E169" t="s">
        <v>8967</v>
      </c>
      <c r="F169" t="s">
        <v>8968</v>
      </c>
      <c r="G169" s="2">
        <v>34131</v>
      </c>
      <c r="H169" t="s">
        <v>8969</v>
      </c>
    </row>
    <row r="170" spans="1:8" x14ac:dyDescent="0.25">
      <c r="A170" t="s">
        <v>1835</v>
      </c>
      <c r="B170" t="s">
        <v>1837</v>
      </c>
      <c r="C170" t="s">
        <v>1836</v>
      </c>
      <c r="D170">
        <v>1997</v>
      </c>
      <c r="E170" t="s">
        <v>8970</v>
      </c>
      <c r="F170" t="s">
        <v>8971</v>
      </c>
      <c r="G170" s="2">
        <v>35657</v>
      </c>
      <c r="H170" t="s">
        <v>8972</v>
      </c>
    </row>
    <row r="171" spans="1:8" x14ac:dyDescent="0.25">
      <c r="A171" t="s">
        <v>1838</v>
      </c>
      <c r="B171" t="s">
        <v>1840</v>
      </c>
      <c r="C171" t="s">
        <v>1839</v>
      </c>
      <c r="D171">
        <v>2003</v>
      </c>
      <c r="E171" t="s">
        <v>8973</v>
      </c>
      <c r="F171" t="s">
        <v>8974</v>
      </c>
      <c r="G171" s="2">
        <v>37897</v>
      </c>
      <c r="H171" t="s">
        <v>8975</v>
      </c>
    </row>
    <row r="172" spans="1:8" x14ac:dyDescent="0.25">
      <c r="A172" t="s">
        <v>1841</v>
      </c>
      <c r="B172" t="s">
        <v>1843</v>
      </c>
      <c r="C172" t="s">
        <v>1842</v>
      </c>
      <c r="D172">
        <v>2006</v>
      </c>
      <c r="E172" t="s">
        <v>8976</v>
      </c>
      <c r="F172" t="s">
        <v>8977</v>
      </c>
      <c r="G172" s="2">
        <v>38877</v>
      </c>
      <c r="H172" t="s">
        <v>8978</v>
      </c>
    </row>
    <row r="173" spans="1:8" x14ac:dyDescent="0.25">
      <c r="A173" t="s">
        <v>1844</v>
      </c>
      <c r="B173" t="s">
        <v>1846</v>
      </c>
      <c r="C173" t="s">
        <v>1845</v>
      </c>
      <c r="D173">
        <v>1984</v>
      </c>
      <c r="E173" t="s">
        <v>8979</v>
      </c>
      <c r="F173" t="s">
        <v>8980</v>
      </c>
      <c r="G173" s="2">
        <v>31002</v>
      </c>
      <c r="H173" t="s">
        <v>8981</v>
      </c>
    </row>
    <row r="174" spans="1:8" x14ac:dyDescent="0.25">
      <c r="A174" t="s">
        <v>1847</v>
      </c>
      <c r="B174" t="s">
        <v>1849</v>
      </c>
      <c r="C174" t="s">
        <v>1848</v>
      </c>
      <c r="D174">
        <v>1989</v>
      </c>
      <c r="E174" t="s">
        <v>8982</v>
      </c>
      <c r="F174" t="s">
        <v>8983</v>
      </c>
      <c r="G174" s="2">
        <v>33198</v>
      </c>
      <c r="H174" t="s">
        <v>8984</v>
      </c>
    </row>
    <row r="175" spans="1:8" x14ac:dyDescent="0.25">
      <c r="A175" t="s">
        <v>1850</v>
      </c>
      <c r="B175" t="s">
        <v>1852</v>
      </c>
      <c r="C175" t="s">
        <v>1851</v>
      </c>
      <c r="D175">
        <v>1995</v>
      </c>
      <c r="E175" t="s">
        <v>8985</v>
      </c>
      <c r="F175" t="s">
        <v>8986</v>
      </c>
      <c r="G175" s="2">
        <v>34880</v>
      </c>
      <c r="H175" t="s">
        <v>8987</v>
      </c>
    </row>
    <row r="176" spans="1:8" x14ac:dyDescent="0.25">
      <c r="A176" t="s">
        <v>1853</v>
      </c>
      <c r="B176" t="s">
        <v>1855</v>
      </c>
      <c r="C176" t="s">
        <v>1854</v>
      </c>
      <c r="D176">
        <v>2012</v>
      </c>
      <c r="E176" t="s">
        <v>8988</v>
      </c>
      <c r="F176" t="s">
        <v>8989</v>
      </c>
      <c r="G176" s="2">
        <v>41243</v>
      </c>
      <c r="H176" t="s">
        <v>8990</v>
      </c>
    </row>
    <row r="177" spans="1:8" x14ac:dyDescent="0.25">
      <c r="A177" t="s">
        <v>1856</v>
      </c>
      <c r="B177" t="s">
        <v>1858</v>
      </c>
      <c r="C177" t="s">
        <v>1857</v>
      </c>
      <c r="D177">
        <v>2003</v>
      </c>
      <c r="E177" t="s">
        <v>8991</v>
      </c>
      <c r="F177" t="s">
        <v>8992</v>
      </c>
      <c r="G177" s="2">
        <v>37771</v>
      </c>
      <c r="H177" t="s">
        <v>8993</v>
      </c>
    </row>
    <row r="178" spans="1:8" x14ac:dyDescent="0.25">
      <c r="A178" t="s">
        <v>1859</v>
      </c>
      <c r="B178" t="s">
        <v>1861</v>
      </c>
      <c r="C178" t="s">
        <v>1860</v>
      </c>
      <c r="D178">
        <v>1940</v>
      </c>
      <c r="E178" t="s">
        <v>8994</v>
      </c>
      <c r="F178" t="s">
        <v>8995</v>
      </c>
      <c r="G178" s="2">
        <v>14628</v>
      </c>
      <c r="H178" t="s">
        <v>8996</v>
      </c>
    </row>
    <row r="179" spans="1:8" x14ac:dyDescent="0.25">
      <c r="A179" t="s">
        <v>1862</v>
      </c>
      <c r="B179" t="s">
        <v>1864</v>
      </c>
      <c r="C179" t="s">
        <v>1863</v>
      </c>
      <c r="D179">
        <v>2002</v>
      </c>
      <c r="E179" t="s">
        <v>8997</v>
      </c>
      <c r="F179" t="s">
        <v>8998</v>
      </c>
      <c r="G179" s="2">
        <v>37344</v>
      </c>
      <c r="H179" t="s">
        <v>8999</v>
      </c>
    </row>
    <row r="180" spans="1:8" x14ac:dyDescent="0.25">
      <c r="A180" t="s">
        <v>1865</v>
      </c>
      <c r="B180" t="s">
        <v>1867</v>
      </c>
      <c r="C180" t="s">
        <v>1866</v>
      </c>
      <c r="D180">
        <v>2013</v>
      </c>
      <c r="E180" t="s">
        <v>9000</v>
      </c>
      <c r="F180" t="s">
        <v>9001</v>
      </c>
      <c r="G180" s="2">
        <v>41431</v>
      </c>
      <c r="H180" t="s">
        <v>9002</v>
      </c>
    </row>
    <row r="181" spans="1:8" x14ac:dyDescent="0.25">
      <c r="A181" t="s">
        <v>1868</v>
      </c>
      <c r="B181" t="s">
        <v>1870</v>
      </c>
      <c r="C181" t="s">
        <v>1869</v>
      </c>
      <c r="D181">
        <v>1997</v>
      </c>
      <c r="E181" t="s">
        <v>9003</v>
      </c>
      <c r="F181" t="s">
        <v>9004</v>
      </c>
      <c r="G181" s="2">
        <v>35475</v>
      </c>
      <c r="H181" t="s">
        <v>9005</v>
      </c>
    </row>
    <row r="182" spans="1:8" x14ac:dyDescent="0.25">
      <c r="A182" t="s">
        <v>1871</v>
      </c>
      <c r="B182" t="s">
        <v>1873</v>
      </c>
      <c r="C182" t="s">
        <v>1872</v>
      </c>
      <c r="D182">
        <v>1957</v>
      </c>
      <c r="E182" t="s">
        <v>9006</v>
      </c>
      <c r="F182" t="s">
        <v>9007</v>
      </c>
      <c r="G182" s="2">
        <v>21039</v>
      </c>
      <c r="H182" t="s">
        <v>9008</v>
      </c>
    </row>
    <row r="183" spans="1:8" x14ac:dyDescent="0.25">
      <c r="A183" t="s">
        <v>1874</v>
      </c>
      <c r="B183" t="s">
        <v>1876</v>
      </c>
      <c r="C183" t="s">
        <v>1875</v>
      </c>
      <c r="D183">
        <v>2009</v>
      </c>
      <c r="E183" t="s">
        <v>9009</v>
      </c>
      <c r="F183" t="s">
        <v>9010</v>
      </c>
      <c r="G183" s="2">
        <v>39906</v>
      </c>
      <c r="H183" t="s">
        <v>9011</v>
      </c>
    </row>
    <row r="184" spans="1:8" x14ac:dyDescent="0.25">
      <c r="A184" t="s">
        <v>1877</v>
      </c>
      <c r="B184" t="s">
        <v>1879</v>
      </c>
      <c r="C184" t="s">
        <v>1878</v>
      </c>
      <c r="D184">
        <v>2006</v>
      </c>
      <c r="E184" t="s">
        <v>9012</v>
      </c>
      <c r="F184" t="s">
        <v>9013</v>
      </c>
      <c r="G184" s="2">
        <v>39038</v>
      </c>
      <c r="H184" t="s">
        <v>9014</v>
      </c>
    </row>
    <row r="185" spans="1:8" x14ac:dyDescent="0.25">
      <c r="A185" t="s">
        <v>1880</v>
      </c>
      <c r="B185" t="s">
        <v>1882</v>
      </c>
      <c r="C185" t="s">
        <v>1881</v>
      </c>
      <c r="D185">
        <v>1980</v>
      </c>
      <c r="E185" t="s">
        <v>9015</v>
      </c>
      <c r="F185" t="s">
        <v>9016</v>
      </c>
      <c r="G185" s="2">
        <v>29574</v>
      </c>
      <c r="H185" t="s">
        <v>9017</v>
      </c>
    </row>
    <row r="186" spans="1:8" x14ac:dyDescent="0.25">
      <c r="A186" t="s">
        <v>1883</v>
      </c>
      <c r="B186" t="s">
        <v>1885</v>
      </c>
      <c r="C186" t="s">
        <v>1884</v>
      </c>
      <c r="D186">
        <v>2021</v>
      </c>
      <c r="E186" t="s">
        <v>9018</v>
      </c>
      <c r="F186" t="s">
        <v>9019</v>
      </c>
      <c r="G186" s="2">
        <v>44624</v>
      </c>
      <c r="H186" t="s">
        <v>9020</v>
      </c>
    </row>
    <row r="187" spans="1:8" x14ac:dyDescent="0.25">
      <c r="A187" t="s">
        <v>1886</v>
      </c>
      <c r="B187" t="s">
        <v>1888</v>
      </c>
      <c r="C187" t="s">
        <v>1887</v>
      </c>
      <c r="D187">
        <v>1998</v>
      </c>
      <c r="E187" t="s">
        <v>9021</v>
      </c>
      <c r="F187" t="s">
        <v>9022</v>
      </c>
      <c r="G187" s="2">
        <v>36021</v>
      </c>
      <c r="H187" t="s">
        <v>9023</v>
      </c>
    </row>
    <row r="188" spans="1:8" x14ac:dyDescent="0.25">
      <c r="A188" t="s">
        <v>1889</v>
      </c>
      <c r="B188" t="s">
        <v>1891</v>
      </c>
      <c r="C188" t="s">
        <v>1890</v>
      </c>
      <c r="D188">
        <v>2003</v>
      </c>
      <c r="E188" t="s">
        <v>9024</v>
      </c>
      <c r="F188" t="s">
        <v>9025</v>
      </c>
      <c r="G188" s="2">
        <v>37743</v>
      </c>
      <c r="H188" t="s">
        <v>9026</v>
      </c>
    </row>
    <row r="189" spans="1:8" x14ac:dyDescent="0.25">
      <c r="A189" t="s">
        <v>1892</v>
      </c>
      <c r="B189" t="s">
        <v>1894</v>
      </c>
      <c r="C189" t="s">
        <v>1893</v>
      </c>
      <c r="D189">
        <v>2006</v>
      </c>
      <c r="E189" t="s">
        <v>9027</v>
      </c>
      <c r="F189" t="s">
        <v>9028</v>
      </c>
      <c r="G189" s="2">
        <v>39017</v>
      </c>
      <c r="H189" t="s">
        <v>9029</v>
      </c>
    </row>
    <row r="190" spans="1:8" x14ac:dyDescent="0.25">
      <c r="A190" t="s">
        <v>1895</v>
      </c>
      <c r="B190" t="s">
        <v>1897</v>
      </c>
      <c r="C190" t="s">
        <v>1896</v>
      </c>
      <c r="D190">
        <v>1992</v>
      </c>
      <c r="E190" t="s">
        <v>9030</v>
      </c>
      <c r="F190" t="s">
        <v>9031</v>
      </c>
      <c r="G190" s="2">
        <v>33781</v>
      </c>
    </row>
    <row r="191" spans="1:8" x14ac:dyDescent="0.25">
      <c r="A191" t="s">
        <v>1898</v>
      </c>
      <c r="B191" t="s">
        <v>1900</v>
      </c>
      <c r="C191" t="s">
        <v>1899</v>
      </c>
      <c r="D191">
        <v>2011</v>
      </c>
      <c r="E191" t="s">
        <v>9032</v>
      </c>
      <c r="F191" t="s">
        <v>9033</v>
      </c>
      <c r="G191" s="2">
        <v>40928</v>
      </c>
      <c r="H191" t="s">
        <v>9034</v>
      </c>
    </row>
    <row r="192" spans="1:8" x14ac:dyDescent="0.25">
      <c r="A192" t="s">
        <v>1901</v>
      </c>
      <c r="B192" t="s">
        <v>1903</v>
      </c>
      <c r="C192" t="s">
        <v>1902</v>
      </c>
      <c r="D192">
        <v>1967</v>
      </c>
      <c r="E192" t="s">
        <v>9035</v>
      </c>
      <c r="F192" t="s">
        <v>9036</v>
      </c>
      <c r="G192" s="2">
        <v>24777</v>
      </c>
      <c r="H192" t="s">
        <v>9037</v>
      </c>
    </row>
    <row r="193" spans="1:8" x14ac:dyDescent="0.25">
      <c r="A193" t="s">
        <v>1904</v>
      </c>
      <c r="B193" t="s">
        <v>1906</v>
      </c>
      <c r="C193" t="s">
        <v>1905</v>
      </c>
      <c r="D193">
        <v>2016</v>
      </c>
      <c r="E193" t="s">
        <v>9038</v>
      </c>
      <c r="F193" t="s">
        <v>9039</v>
      </c>
      <c r="G193" s="2">
        <v>42657</v>
      </c>
      <c r="H193" t="s">
        <v>9040</v>
      </c>
    </row>
    <row r="194" spans="1:8" x14ac:dyDescent="0.25">
      <c r="A194" t="s">
        <v>1907</v>
      </c>
      <c r="B194" t="s">
        <v>1909</v>
      </c>
      <c r="C194" t="s">
        <v>1908</v>
      </c>
      <c r="D194">
        <v>1991</v>
      </c>
      <c r="E194" t="s">
        <v>9041</v>
      </c>
      <c r="F194" t="s">
        <v>9042</v>
      </c>
      <c r="G194" s="2">
        <v>33697</v>
      </c>
      <c r="H194" t="s">
        <v>9043</v>
      </c>
    </row>
    <row r="195" spans="1:8" x14ac:dyDescent="0.25">
      <c r="A195" t="s">
        <v>1910</v>
      </c>
      <c r="B195" t="s">
        <v>1912</v>
      </c>
      <c r="C195" t="s">
        <v>1911</v>
      </c>
      <c r="D195">
        <v>1984</v>
      </c>
      <c r="E195" t="s">
        <v>9044</v>
      </c>
      <c r="F195" t="s">
        <v>9045</v>
      </c>
      <c r="G195" s="2">
        <v>30876</v>
      </c>
      <c r="H195" t="s">
        <v>9046</v>
      </c>
    </row>
    <row r="196" spans="1:8" x14ac:dyDescent="0.25">
      <c r="A196" t="s">
        <v>1913</v>
      </c>
      <c r="B196" t="s">
        <v>1915</v>
      </c>
      <c r="C196" t="s">
        <v>1914</v>
      </c>
      <c r="D196">
        <v>2012</v>
      </c>
      <c r="E196" t="s">
        <v>9047</v>
      </c>
      <c r="F196" t="s">
        <v>9048</v>
      </c>
      <c r="G196" s="2">
        <v>41355</v>
      </c>
      <c r="H196" t="s">
        <v>9049</v>
      </c>
    </row>
    <row r="197" spans="1:8" x14ac:dyDescent="0.25">
      <c r="A197" t="s">
        <v>1916</v>
      </c>
      <c r="B197" t="s">
        <v>1918</v>
      </c>
      <c r="C197" t="s">
        <v>1917</v>
      </c>
      <c r="D197">
        <v>2012</v>
      </c>
      <c r="E197" t="s">
        <v>9050</v>
      </c>
      <c r="F197" t="s">
        <v>9051</v>
      </c>
      <c r="G197" s="2">
        <v>41425</v>
      </c>
      <c r="H197" t="s">
        <v>9052</v>
      </c>
    </row>
    <row r="198" spans="1:8" x14ac:dyDescent="0.25">
      <c r="A198" t="s">
        <v>1919</v>
      </c>
      <c r="B198" t="s">
        <v>1921</v>
      </c>
      <c r="C198" t="s">
        <v>1920</v>
      </c>
      <c r="D198">
        <v>2010</v>
      </c>
      <c r="E198" t="s">
        <v>9053</v>
      </c>
      <c r="F198" t="s">
        <v>9054</v>
      </c>
      <c r="G198" s="2">
        <v>40403</v>
      </c>
      <c r="H198" t="s">
        <v>9055</v>
      </c>
    </row>
    <row r="199" spans="1:8" x14ac:dyDescent="0.25">
      <c r="A199" t="s">
        <v>1922</v>
      </c>
      <c r="B199" t="s">
        <v>1924</v>
      </c>
      <c r="C199" t="s">
        <v>1923</v>
      </c>
      <c r="D199">
        <v>2019</v>
      </c>
      <c r="E199" t="s">
        <v>9056</v>
      </c>
      <c r="F199" t="s">
        <v>9057</v>
      </c>
      <c r="G199" s="2">
        <v>43805</v>
      </c>
      <c r="H199" t="s">
        <v>9058</v>
      </c>
    </row>
    <row r="200" spans="1:8" x14ac:dyDescent="0.25">
      <c r="A200" t="s">
        <v>1925</v>
      </c>
      <c r="B200" t="s">
        <v>1927</v>
      </c>
      <c r="C200" t="s">
        <v>1926</v>
      </c>
      <c r="D200">
        <v>1979</v>
      </c>
      <c r="E200" t="s">
        <v>9059</v>
      </c>
      <c r="F200" t="s">
        <v>9060</v>
      </c>
      <c r="G200" s="2">
        <v>29265</v>
      </c>
      <c r="H200" t="s">
        <v>9061</v>
      </c>
    </row>
    <row r="201" spans="1:8" x14ac:dyDescent="0.25">
      <c r="A201" t="s">
        <v>1928</v>
      </c>
      <c r="B201" t="s">
        <v>1930</v>
      </c>
      <c r="C201" t="s">
        <v>1929</v>
      </c>
      <c r="D201">
        <v>1978</v>
      </c>
      <c r="E201" t="s">
        <v>9062</v>
      </c>
      <c r="F201" t="s">
        <v>9063</v>
      </c>
      <c r="G201" s="2">
        <v>28606</v>
      </c>
      <c r="H201" t="s">
        <v>9064</v>
      </c>
    </row>
    <row r="202" spans="1:8" x14ac:dyDescent="0.25">
      <c r="A202" t="s">
        <v>1931</v>
      </c>
      <c r="B202" t="s">
        <v>1933</v>
      </c>
      <c r="C202" t="s">
        <v>1932</v>
      </c>
      <c r="D202">
        <v>2007</v>
      </c>
      <c r="E202" t="s">
        <v>9065</v>
      </c>
      <c r="F202" t="s">
        <v>9066</v>
      </c>
      <c r="G202" s="2">
        <v>39227</v>
      </c>
      <c r="H202" t="s">
        <v>9067</v>
      </c>
    </row>
    <row r="203" spans="1:8" x14ac:dyDescent="0.25">
      <c r="A203" t="s">
        <v>1934</v>
      </c>
      <c r="B203" t="s">
        <v>1936</v>
      </c>
      <c r="C203" t="s">
        <v>1935</v>
      </c>
      <c r="D203">
        <v>1981</v>
      </c>
      <c r="E203" t="s">
        <v>9068</v>
      </c>
      <c r="F203" t="s">
        <v>9069</v>
      </c>
      <c r="G203" s="2">
        <v>29854</v>
      </c>
      <c r="H203" t="s">
        <v>9070</v>
      </c>
    </row>
    <row r="204" spans="1:8" x14ac:dyDescent="0.25">
      <c r="A204" t="s">
        <v>1937</v>
      </c>
      <c r="B204" t="s">
        <v>1939</v>
      </c>
      <c r="C204" t="s">
        <v>1938</v>
      </c>
      <c r="D204">
        <v>1986</v>
      </c>
      <c r="E204" t="s">
        <v>9071</v>
      </c>
      <c r="F204" t="s">
        <v>9072</v>
      </c>
      <c r="G204" s="2">
        <v>31723</v>
      </c>
      <c r="H204" t="s">
        <v>9073</v>
      </c>
    </row>
    <row r="205" spans="1:8" x14ac:dyDescent="0.25">
      <c r="A205" t="s">
        <v>1940</v>
      </c>
      <c r="B205" t="s">
        <v>1942</v>
      </c>
      <c r="C205" t="s">
        <v>1941</v>
      </c>
      <c r="D205">
        <v>1972</v>
      </c>
      <c r="E205" t="s">
        <v>9074</v>
      </c>
      <c r="F205" t="s">
        <v>9075</v>
      </c>
      <c r="G205" s="2">
        <v>26696</v>
      </c>
    </row>
    <row r="206" spans="1:8" x14ac:dyDescent="0.25">
      <c r="A206" t="s">
        <v>1943</v>
      </c>
      <c r="B206" t="s">
        <v>1945</v>
      </c>
      <c r="C206" t="s">
        <v>1944</v>
      </c>
      <c r="D206">
        <v>2005</v>
      </c>
      <c r="E206" t="s">
        <v>9076</v>
      </c>
      <c r="F206" t="s">
        <v>9077</v>
      </c>
      <c r="G206" s="2">
        <v>38518</v>
      </c>
      <c r="H206" t="s">
        <v>9078</v>
      </c>
    </row>
    <row r="207" spans="1:8" x14ac:dyDescent="0.25">
      <c r="A207" t="s">
        <v>1946</v>
      </c>
      <c r="B207" t="s">
        <v>1948</v>
      </c>
      <c r="C207" t="s">
        <v>1947</v>
      </c>
      <c r="D207">
        <v>1972</v>
      </c>
      <c r="E207" t="s">
        <v>9079</v>
      </c>
      <c r="F207" t="s">
        <v>9080</v>
      </c>
      <c r="G207" s="2">
        <v>26464</v>
      </c>
      <c r="H207" t="s">
        <v>9081</v>
      </c>
    </row>
    <row r="208" spans="1:8" x14ac:dyDescent="0.25">
      <c r="A208" t="s">
        <v>1949</v>
      </c>
      <c r="B208" t="s">
        <v>1951</v>
      </c>
      <c r="C208" t="s">
        <v>1950</v>
      </c>
      <c r="D208">
        <v>1982</v>
      </c>
      <c r="E208" t="s">
        <v>9082</v>
      </c>
      <c r="F208" t="s">
        <v>9083</v>
      </c>
      <c r="G208" s="2">
        <v>30099</v>
      </c>
      <c r="H208" t="s">
        <v>9084</v>
      </c>
    </row>
    <row r="209" spans="1:8" x14ac:dyDescent="0.25">
      <c r="A209" t="s">
        <v>1952</v>
      </c>
      <c r="B209" t="s">
        <v>1954</v>
      </c>
      <c r="C209" t="s">
        <v>1953</v>
      </c>
      <c r="D209">
        <v>2010</v>
      </c>
      <c r="E209" t="s">
        <v>9085</v>
      </c>
      <c r="F209" t="s">
        <v>9086</v>
      </c>
      <c r="G209" s="2">
        <v>40396</v>
      </c>
      <c r="H209" t="s">
        <v>9087</v>
      </c>
    </row>
    <row r="210" spans="1:8" x14ac:dyDescent="0.25">
      <c r="A210" t="s">
        <v>1955</v>
      </c>
      <c r="B210" t="s">
        <v>1957</v>
      </c>
      <c r="C210" t="s">
        <v>1956</v>
      </c>
      <c r="D210">
        <v>2018</v>
      </c>
      <c r="E210" t="s">
        <v>9088</v>
      </c>
      <c r="F210" t="s">
        <v>9089</v>
      </c>
      <c r="G210" s="2">
        <v>43392</v>
      </c>
      <c r="H210" t="s">
        <v>9090</v>
      </c>
    </row>
    <row r="211" spans="1:8" x14ac:dyDescent="0.25">
      <c r="A211" t="s">
        <v>1958</v>
      </c>
      <c r="B211" t="s">
        <v>1960</v>
      </c>
      <c r="C211" t="s">
        <v>1959</v>
      </c>
      <c r="D211">
        <v>2018</v>
      </c>
      <c r="E211" t="s">
        <v>9091</v>
      </c>
      <c r="F211" t="s">
        <v>9092</v>
      </c>
      <c r="G211" s="2">
        <v>43322</v>
      </c>
      <c r="H211" t="s">
        <v>9093</v>
      </c>
    </row>
    <row r="212" spans="1:8" x14ac:dyDescent="0.25">
      <c r="A212" t="s">
        <v>1961</v>
      </c>
      <c r="B212" t="s">
        <v>1963</v>
      </c>
      <c r="C212" t="s">
        <v>1962</v>
      </c>
      <c r="D212">
        <v>1984</v>
      </c>
      <c r="E212" t="s">
        <v>9094</v>
      </c>
      <c r="F212" t="s">
        <v>9095</v>
      </c>
      <c r="G212" s="2">
        <v>30904</v>
      </c>
      <c r="H212" t="s">
        <v>9096</v>
      </c>
    </row>
    <row r="213" spans="1:8" x14ac:dyDescent="0.25">
      <c r="A213" t="s">
        <v>1964</v>
      </c>
      <c r="B213" t="s">
        <v>1966</v>
      </c>
      <c r="C213" t="s">
        <v>1965</v>
      </c>
      <c r="D213">
        <v>2021</v>
      </c>
      <c r="E213" t="s">
        <v>9097</v>
      </c>
      <c r="F213" t="s">
        <v>9098</v>
      </c>
      <c r="G213" s="2">
        <v>44477</v>
      </c>
      <c r="H213" t="s">
        <v>9099</v>
      </c>
    </row>
    <row r="214" spans="1:8" x14ac:dyDescent="0.25">
      <c r="A214" t="s">
        <v>1967</v>
      </c>
      <c r="B214" t="s">
        <v>1969</v>
      </c>
      <c r="C214" t="s">
        <v>1968</v>
      </c>
      <c r="D214">
        <v>2010</v>
      </c>
      <c r="E214" t="s">
        <v>9100</v>
      </c>
      <c r="F214" t="s">
        <v>9101</v>
      </c>
      <c r="G214" s="2">
        <v>40590</v>
      </c>
      <c r="H214" t="s">
        <v>9102</v>
      </c>
    </row>
    <row r="215" spans="1:8" x14ac:dyDescent="0.25">
      <c r="A215" t="s">
        <v>1970</v>
      </c>
      <c r="B215" t="s">
        <v>1972</v>
      </c>
      <c r="C215" t="s">
        <v>1971</v>
      </c>
      <c r="D215">
        <v>1970</v>
      </c>
      <c r="E215" t="s">
        <v>9103</v>
      </c>
      <c r="F215" t="s">
        <v>9104</v>
      </c>
      <c r="G215" s="2">
        <v>26284</v>
      </c>
      <c r="H215" t="s">
        <v>9105</v>
      </c>
    </row>
    <row r="216" spans="1:8" x14ac:dyDescent="0.25">
      <c r="A216" t="s">
        <v>1973</v>
      </c>
      <c r="B216" t="s">
        <v>1975</v>
      </c>
      <c r="C216" t="s">
        <v>1974</v>
      </c>
      <c r="D216">
        <v>1987</v>
      </c>
      <c r="E216" t="s">
        <v>9106</v>
      </c>
      <c r="F216" t="s">
        <v>9107</v>
      </c>
      <c r="G216" s="2">
        <v>31982</v>
      </c>
      <c r="H216" t="s">
        <v>9108</v>
      </c>
    </row>
    <row r="217" spans="1:8" x14ac:dyDescent="0.25">
      <c r="A217" t="s">
        <v>1976</v>
      </c>
      <c r="B217" t="s">
        <v>1978</v>
      </c>
      <c r="C217" t="s">
        <v>1977</v>
      </c>
      <c r="D217">
        <v>1973</v>
      </c>
      <c r="E217" t="s">
        <v>9109</v>
      </c>
      <c r="F217" t="s">
        <v>9110</v>
      </c>
      <c r="G217" s="2">
        <v>27474</v>
      </c>
      <c r="H217" t="s">
        <v>9111</v>
      </c>
    </row>
    <row r="218" spans="1:8" x14ac:dyDescent="0.25">
      <c r="A218" t="s">
        <v>1979</v>
      </c>
      <c r="B218" t="s">
        <v>1981</v>
      </c>
      <c r="C218" t="s">
        <v>1980</v>
      </c>
      <c r="D218">
        <v>1983</v>
      </c>
      <c r="E218" t="s">
        <v>9112</v>
      </c>
      <c r="F218" t="s">
        <v>9113</v>
      </c>
      <c r="G218" s="2">
        <v>30470</v>
      </c>
      <c r="H218" t="s">
        <v>9114</v>
      </c>
    </row>
    <row r="219" spans="1:8" x14ac:dyDescent="0.25">
      <c r="A219" t="s">
        <v>1982</v>
      </c>
      <c r="B219" t="s">
        <v>1984</v>
      </c>
      <c r="C219" t="s">
        <v>1983</v>
      </c>
      <c r="D219">
        <v>1999</v>
      </c>
      <c r="E219" t="s">
        <v>9115</v>
      </c>
      <c r="F219" t="s">
        <v>9116</v>
      </c>
      <c r="G219" s="2">
        <v>36567</v>
      </c>
      <c r="H219" t="s">
        <v>9117</v>
      </c>
    </row>
    <row r="220" spans="1:8" x14ac:dyDescent="0.25">
      <c r="A220" t="s">
        <v>1985</v>
      </c>
      <c r="B220" t="s">
        <v>1987</v>
      </c>
      <c r="C220" t="s">
        <v>1986</v>
      </c>
      <c r="D220">
        <v>1963</v>
      </c>
      <c r="E220" t="s">
        <v>9118</v>
      </c>
      <c r="F220" t="s">
        <v>9119</v>
      </c>
      <c r="G220" s="2">
        <v>23370</v>
      </c>
    </row>
    <row r="221" spans="1:8" x14ac:dyDescent="0.25">
      <c r="A221" t="s">
        <v>1988</v>
      </c>
      <c r="B221" t="s">
        <v>1990</v>
      </c>
      <c r="C221" t="s">
        <v>1989</v>
      </c>
      <c r="D221">
        <v>1968</v>
      </c>
      <c r="E221" t="s">
        <v>9120</v>
      </c>
      <c r="F221" t="s">
        <v>9121</v>
      </c>
      <c r="G221" s="2">
        <v>24917</v>
      </c>
    </row>
    <row r="222" spans="1:8" x14ac:dyDescent="0.25">
      <c r="A222" t="s">
        <v>1991</v>
      </c>
      <c r="B222" t="s">
        <v>1993</v>
      </c>
      <c r="C222" t="s">
        <v>1992</v>
      </c>
      <c r="D222">
        <v>1996</v>
      </c>
      <c r="E222" t="s">
        <v>9122</v>
      </c>
      <c r="F222" t="s">
        <v>9123</v>
      </c>
      <c r="G222" s="2">
        <v>35321</v>
      </c>
    </row>
    <row r="223" spans="1:8" x14ac:dyDescent="0.25">
      <c r="A223" t="s">
        <v>1994</v>
      </c>
      <c r="B223" t="s">
        <v>1996</v>
      </c>
      <c r="C223" t="s">
        <v>1995</v>
      </c>
      <c r="D223">
        <v>2021</v>
      </c>
      <c r="E223" t="s">
        <v>9124</v>
      </c>
      <c r="F223" t="s">
        <v>9125</v>
      </c>
      <c r="G223" s="2">
        <v>44545</v>
      </c>
      <c r="H223" t="s">
        <v>9126</v>
      </c>
    </row>
    <row r="224" spans="1:8" x14ac:dyDescent="0.25">
      <c r="A224" t="s">
        <v>1997</v>
      </c>
      <c r="B224" t="s">
        <v>1999</v>
      </c>
      <c r="C224" t="s">
        <v>1998</v>
      </c>
      <c r="D224">
        <v>2007</v>
      </c>
      <c r="E224" t="s">
        <v>9127</v>
      </c>
      <c r="F224" t="s">
        <v>9128</v>
      </c>
      <c r="G224" s="2">
        <v>39129</v>
      </c>
      <c r="H224" t="s">
        <v>9129</v>
      </c>
    </row>
    <row r="225" spans="1:8" x14ac:dyDescent="0.25">
      <c r="A225" t="s">
        <v>2000</v>
      </c>
      <c r="B225" t="s">
        <v>2002</v>
      </c>
      <c r="C225" t="s">
        <v>2001</v>
      </c>
      <c r="D225">
        <v>1972</v>
      </c>
      <c r="E225" t="s">
        <v>9130</v>
      </c>
      <c r="F225" t="s">
        <v>9131</v>
      </c>
      <c r="G225" s="2">
        <v>26555</v>
      </c>
      <c r="H225" t="s">
        <v>9132</v>
      </c>
    </row>
    <row r="226" spans="1:8" x14ac:dyDescent="0.25">
      <c r="A226" t="s">
        <v>2003</v>
      </c>
      <c r="B226" t="s">
        <v>2005</v>
      </c>
      <c r="C226" t="s">
        <v>2004</v>
      </c>
      <c r="D226">
        <v>2013</v>
      </c>
      <c r="E226" t="s">
        <v>9133</v>
      </c>
      <c r="F226" t="s">
        <v>9134</v>
      </c>
      <c r="G226" s="2">
        <v>41594</v>
      </c>
    </row>
    <row r="227" spans="1:8" x14ac:dyDescent="0.25">
      <c r="A227" t="s">
        <v>2006</v>
      </c>
      <c r="B227" t="s">
        <v>2008</v>
      </c>
      <c r="C227" t="s">
        <v>2007</v>
      </c>
      <c r="D227">
        <v>2016</v>
      </c>
      <c r="E227" t="s">
        <v>9135</v>
      </c>
      <c r="F227" t="s">
        <v>9136</v>
      </c>
      <c r="G227" s="2">
        <v>42720</v>
      </c>
      <c r="H227" t="s">
        <v>9137</v>
      </c>
    </row>
    <row r="228" spans="1:8" x14ac:dyDescent="0.25">
      <c r="A228" t="s">
        <v>2009</v>
      </c>
      <c r="B228" t="s">
        <v>2011</v>
      </c>
      <c r="C228" t="s">
        <v>2010</v>
      </c>
      <c r="D228">
        <v>1988</v>
      </c>
      <c r="E228" t="s">
        <v>9138</v>
      </c>
      <c r="F228" t="s">
        <v>9139</v>
      </c>
      <c r="G228" s="2">
        <v>32458</v>
      </c>
      <c r="H228" t="s">
        <v>9140</v>
      </c>
    </row>
    <row r="229" spans="1:8" x14ac:dyDescent="0.25">
      <c r="A229" s="1" t="s">
        <v>2012</v>
      </c>
      <c r="B229" t="s">
        <v>2014</v>
      </c>
      <c r="C229" t="s">
        <v>2013</v>
      </c>
      <c r="D229">
        <v>1981</v>
      </c>
      <c r="E229" t="s">
        <v>9141</v>
      </c>
      <c r="F229" t="s">
        <v>9142</v>
      </c>
      <c r="G229">
        <v>1981</v>
      </c>
      <c r="H229" t="s">
        <v>9143</v>
      </c>
    </row>
    <row r="230" spans="1:8" x14ac:dyDescent="0.25">
      <c r="A230" t="s">
        <v>2015</v>
      </c>
      <c r="B230" t="s">
        <v>2017</v>
      </c>
      <c r="C230" t="s">
        <v>2016</v>
      </c>
      <c r="D230">
        <v>1981</v>
      </c>
      <c r="E230" t="s">
        <v>9144</v>
      </c>
      <c r="F230" t="s">
        <v>9145</v>
      </c>
      <c r="G230" s="2">
        <v>30617</v>
      </c>
      <c r="H230" t="s">
        <v>9146</v>
      </c>
    </row>
    <row r="231" spans="1:8" x14ac:dyDescent="0.25">
      <c r="A231" t="s">
        <v>2018</v>
      </c>
      <c r="B231" t="s">
        <v>2020</v>
      </c>
      <c r="C231" t="s">
        <v>2019</v>
      </c>
      <c r="D231">
        <v>1987</v>
      </c>
      <c r="E231" t="s">
        <v>9147</v>
      </c>
      <c r="F231" t="s">
        <v>9148</v>
      </c>
      <c r="G231" s="2">
        <v>31931</v>
      </c>
      <c r="H231" t="s">
        <v>9149</v>
      </c>
    </row>
    <row r="232" spans="1:8" x14ac:dyDescent="0.25">
      <c r="A232" t="s">
        <v>2021</v>
      </c>
      <c r="B232" t="s">
        <v>2023</v>
      </c>
      <c r="C232" t="s">
        <v>2022</v>
      </c>
      <c r="D232">
        <v>2007</v>
      </c>
      <c r="E232" t="s">
        <v>9150</v>
      </c>
      <c r="F232" t="s">
        <v>9151</v>
      </c>
      <c r="G232" s="2">
        <v>39407</v>
      </c>
      <c r="H232" t="s">
        <v>9152</v>
      </c>
    </row>
    <row r="233" spans="1:8" x14ac:dyDescent="0.25">
      <c r="A233" t="s">
        <v>2024</v>
      </c>
      <c r="B233" t="s">
        <v>2026</v>
      </c>
      <c r="C233" t="s">
        <v>2025</v>
      </c>
      <c r="D233">
        <v>1979</v>
      </c>
      <c r="E233" t="s">
        <v>9153</v>
      </c>
      <c r="F233" t="s">
        <v>9154</v>
      </c>
      <c r="G233" s="2">
        <v>29119</v>
      </c>
      <c r="H233" t="s">
        <v>9155</v>
      </c>
    </row>
    <row r="234" spans="1:8" x14ac:dyDescent="0.25">
      <c r="A234" t="s">
        <v>2027</v>
      </c>
      <c r="B234" t="s">
        <v>2029</v>
      </c>
      <c r="C234" t="s">
        <v>2028</v>
      </c>
      <c r="D234">
        <v>2009</v>
      </c>
      <c r="E234" t="s">
        <v>9156</v>
      </c>
      <c r="F234" t="s">
        <v>9157</v>
      </c>
      <c r="G234" s="2">
        <v>40053</v>
      </c>
      <c r="H234" t="s">
        <v>9158</v>
      </c>
    </row>
    <row r="235" spans="1:8" x14ac:dyDescent="0.25">
      <c r="A235" s="1" t="s">
        <v>2030</v>
      </c>
      <c r="B235" t="s">
        <v>2032</v>
      </c>
      <c r="C235" t="s">
        <v>2031</v>
      </c>
      <c r="D235">
        <v>1982</v>
      </c>
      <c r="E235" t="s">
        <v>9159</v>
      </c>
      <c r="F235" t="s">
        <v>9160</v>
      </c>
      <c r="G235" s="2">
        <v>30293</v>
      </c>
      <c r="H235" t="s">
        <v>9161</v>
      </c>
    </row>
    <row r="236" spans="1:8" x14ac:dyDescent="0.25">
      <c r="A236" t="s">
        <v>2033</v>
      </c>
      <c r="B236" t="s">
        <v>2035</v>
      </c>
      <c r="C236" t="s">
        <v>2034</v>
      </c>
      <c r="D236">
        <v>2003</v>
      </c>
      <c r="E236" t="s">
        <v>9162</v>
      </c>
      <c r="F236" t="s">
        <v>9163</v>
      </c>
      <c r="G236" s="2">
        <v>37951</v>
      </c>
      <c r="H236" t="s">
        <v>9164</v>
      </c>
    </row>
    <row r="237" spans="1:8" x14ac:dyDescent="0.25">
      <c r="A237" t="s">
        <v>2036</v>
      </c>
      <c r="B237" t="s">
        <v>2038</v>
      </c>
      <c r="C237" t="s">
        <v>2037</v>
      </c>
      <c r="D237">
        <v>1975</v>
      </c>
      <c r="E237" t="s">
        <v>9165</v>
      </c>
      <c r="F237" t="s">
        <v>9166</v>
      </c>
      <c r="G237" s="2">
        <v>27662</v>
      </c>
      <c r="H237" t="s">
        <v>9167</v>
      </c>
    </row>
    <row r="238" spans="1:8" x14ac:dyDescent="0.25">
      <c r="A238" t="s">
        <v>2039</v>
      </c>
      <c r="B238" t="s">
        <v>2041</v>
      </c>
      <c r="C238" t="s">
        <v>2040</v>
      </c>
      <c r="D238">
        <v>1990</v>
      </c>
      <c r="E238" t="s">
        <v>9168</v>
      </c>
      <c r="F238" t="s">
        <v>9169</v>
      </c>
      <c r="G238" s="2">
        <v>33193</v>
      </c>
      <c r="H238" t="s">
        <v>9170</v>
      </c>
    </row>
    <row r="239" spans="1:8" x14ac:dyDescent="0.25">
      <c r="A239" t="s">
        <v>2042</v>
      </c>
      <c r="B239" t="s">
        <v>2044</v>
      </c>
      <c r="C239" t="s">
        <v>2043</v>
      </c>
      <c r="D239">
        <v>2006</v>
      </c>
      <c r="E239" t="s">
        <v>9171</v>
      </c>
      <c r="F239" t="s">
        <v>9172</v>
      </c>
      <c r="G239" s="2">
        <v>38898</v>
      </c>
      <c r="H239" t="s">
        <v>9173</v>
      </c>
    </row>
    <row r="240" spans="1:8" x14ac:dyDescent="0.25">
      <c r="A240" t="s">
        <v>2045</v>
      </c>
      <c r="B240" t="s">
        <v>2047</v>
      </c>
      <c r="C240" t="s">
        <v>2046</v>
      </c>
      <c r="D240">
        <v>1943</v>
      </c>
      <c r="E240" t="s">
        <v>9174</v>
      </c>
      <c r="F240" t="s">
        <v>9175</v>
      </c>
      <c r="G240" s="2">
        <v>15916</v>
      </c>
    </row>
    <row r="241" spans="1:8" x14ac:dyDescent="0.25">
      <c r="A241" t="s">
        <v>2048</v>
      </c>
      <c r="B241" t="s">
        <v>2050</v>
      </c>
      <c r="C241" t="s">
        <v>2049</v>
      </c>
      <c r="D241">
        <v>2019</v>
      </c>
      <c r="E241" t="s">
        <v>9176</v>
      </c>
      <c r="F241" t="s">
        <v>9177</v>
      </c>
      <c r="G241" s="2">
        <v>43945</v>
      </c>
      <c r="H241" t="s">
        <v>9178</v>
      </c>
    </row>
    <row r="242" spans="1:8" x14ac:dyDescent="0.25">
      <c r="A242" t="s">
        <v>2051</v>
      </c>
      <c r="B242" t="s">
        <v>2053</v>
      </c>
      <c r="C242" t="s">
        <v>2052</v>
      </c>
      <c r="D242">
        <v>2020</v>
      </c>
      <c r="E242" t="s">
        <v>9179</v>
      </c>
      <c r="F242" t="s">
        <v>9180</v>
      </c>
      <c r="G242" s="2">
        <v>43924</v>
      </c>
      <c r="H242" t="s">
        <v>9181</v>
      </c>
    </row>
    <row r="243" spans="1:8" x14ac:dyDescent="0.25">
      <c r="A243" t="s">
        <v>2054</v>
      </c>
      <c r="B243" t="s">
        <v>2056</v>
      </c>
      <c r="C243" t="s">
        <v>2055</v>
      </c>
      <c r="D243">
        <v>2002</v>
      </c>
      <c r="E243" t="s">
        <v>9182</v>
      </c>
      <c r="F243" t="s">
        <v>9183</v>
      </c>
      <c r="G243" s="2">
        <v>37393</v>
      </c>
      <c r="H243" t="s">
        <v>9184</v>
      </c>
    </row>
    <row r="244" spans="1:8" x14ac:dyDescent="0.25">
      <c r="A244" t="s">
        <v>2057</v>
      </c>
      <c r="B244" t="s">
        <v>2059</v>
      </c>
      <c r="C244" t="s">
        <v>2058</v>
      </c>
      <c r="D244">
        <v>2005</v>
      </c>
      <c r="E244" t="s">
        <v>9185</v>
      </c>
      <c r="F244" t="s">
        <v>9186</v>
      </c>
      <c r="G244" s="2">
        <v>38510</v>
      </c>
      <c r="H244" t="s">
        <v>9187</v>
      </c>
    </row>
    <row r="245" spans="1:8" x14ac:dyDescent="0.25">
      <c r="A245" t="s">
        <v>2060</v>
      </c>
      <c r="B245" t="s">
        <v>2062</v>
      </c>
      <c r="C245" t="s">
        <v>2061</v>
      </c>
      <c r="D245">
        <v>2019</v>
      </c>
      <c r="E245" t="s">
        <v>9188</v>
      </c>
      <c r="F245" t="s">
        <v>9189</v>
      </c>
      <c r="G245">
        <v>2019</v>
      </c>
    </row>
    <row r="246" spans="1:8" x14ac:dyDescent="0.25">
      <c r="A246" t="s">
        <v>2063</v>
      </c>
      <c r="B246" t="s">
        <v>2065</v>
      </c>
      <c r="C246" t="s">
        <v>2064</v>
      </c>
      <c r="D246">
        <v>2004</v>
      </c>
      <c r="E246" t="s">
        <v>9190</v>
      </c>
      <c r="F246" t="s">
        <v>9191</v>
      </c>
      <c r="G246" s="2">
        <v>38289</v>
      </c>
      <c r="H246" t="s">
        <v>9192</v>
      </c>
    </row>
    <row r="247" spans="1:8" x14ac:dyDescent="0.25">
      <c r="A247" t="s">
        <v>2066</v>
      </c>
      <c r="B247" t="s">
        <v>2068</v>
      </c>
      <c r="C247" t="s">
        <v>2067</v>
      </c>
      <c r="D247">
        <v>2023</v>
      </c>
      <c r="E247" t="s">
        <v>9193</v>
      </c>
      <c r="F247" t="s">
        <v>9194</v>
      </c>
      <c r="G247" s="2">
        <v>45261</v>
      </c>
      <c r="H247" t="s">
        <v>9195</v>
      </c>
    </row>
    <row r="248" spans="1:8" x14ac:dyDescent="0.25">
      <c r="A248" t="s">
        <v>2069</v>
      </c>
      <c r="B248" t="s">
        <v>2071</v>
      </c>
      <c r="C248" t="s">
        <v>2070</v>
      </c>
      <c r="D248">
        <v>2022</v>
      </c>
      <c r="E248" t="s">
        <v>9196</v>
      </c>
      <c r="F248" t="s">
        <v>9197</v>
      </c>
      <c r="G248" s="2">
        <v>45081</v>
      </c>
      <c r="H248" t="s">
        <v>9198</v>
      </c>
    </row>
    <row r="249" spans="1:8" x14ac:dyDescent="0.25">
      <c r="A249" t="s">
        <v>2072</v>
      </c>
      <c r="B249" t="s">
        <v>2074</v>
      </c>
      <c r="C249" t="s">
        <v>2073</v>
      </c>
      <c r="D249">
        <v>2022</v>
      </c>
      <c r="E249" t="s">
        <v>9199</v>
      </c>
      <c r="F249" t="s">
        <v>9200</v>
      </c>
      <c r="G249" s="2">
        <v>44720</v>
      </c>
      <c r="H249" t="s">
        <v>9201</v>
      </c>
    </row>
    <row r="250" spans="1:8" x14ac:dyDescent="0.25">
      <c r="A250" t="s">
        <v>2075</v>
      </c>
      <c r="B250" t="s">
        <v>2077</v>
      </c>
      <c r="C250" t="s">
        <v>2076</v>
      </c>
      <c r="D250">
        <v>2004</v>
      </c>
      <c r="E250" t="s">
        <v>9202</v>
      </c>
      <c r="F250" t="s">
        <v>9203</v>
      </c>
      <c r="G250" s="2">
        <v>38072</v>
      </c>
      <c r="H250" t="s">
        <v>9204</v>
      </c>
    </row>
    <row r="251" spans="1:8" x14ac:dyDescent="0.25">
      <c r="A251" t="s">
        <v>2078</v>
      </c>
      <c r="B251" t="s">
        <v>2080</v>
      </c>
      <c r="C251" t="s">
        <v>2079</v>
      </c>
      <c r="D251">
        <v>1991</v>
      </c>
      <c r="E251" t="s">
        <v>9205</v>
      </c>
      <c r="F251" t="s">
        <v>9206</v>
      </c>
      <c r="G251" s="2">
        <v>33431</v>
      </c>
      <c r="H251" t="s">
        <v>9207</v>
      </c>
    </row>
    <row r="252" spans="1:8" x14ac:dyDescent="0.25">
      <c r="A252" t="s">
        <v>2081</v>
      </c>
      <c r="B252" t="s">
        <v>2083</v>
      </c>
      <c r="C252" t="s">
        <v>2082</v>
      </c>
      <c r="D252">
        <v>1995</v>
      </c>
      <c r="E252" t="s">
        <v>9208</v>
      </c>
      <c r="F252" t="s">
        <v>9209</v>
      </c>
      <c r="G252" s="2">
        <v>34992</v>
      </c>
      <c r="H252" t="s">
        <v>9210</v>
      </c>
    </row>
    <row r="253" spans="1:8" x14ac:dyDescent="0.25">
      <c r="A253" t="s">
        <v>2084</v>
      </c>
      <c r="B253" t="s">
        <v>2086</v>
      </c>
      <c r="C253" t="s">
        <v>2085</v>
      </c>
      <c r="D253">
        <v>2001</v>
      </c>
      <c r="E253" t="s">
        <v>9211</v>
      </c>
      <c r="F253" t="s">
        <v>9212</v>
      </c>
      <c r="G253" s="2">
        <v>37358</v>
      </c>
    </row>
    <row r="254" spans="1:8" x14ac:dyDescent="0.25">
      <c r="A254" t="s">
        <v>2087</v>
      </c>
      <c r="B254" t="s">
        <v>2089</v>
      </c>
      <c r="C254" t="s">
        <v>2088</v>
      </c>
      <c r="D254">
        <v>2005</v>
      </c>
      <c r="E254" t="s">
        <v>9213</v>
      </c>
      <c r="F254" t="s">
        <v>9214</v>
      </c>
      <c r="G254" s="2">
        <v>39045</v>
      </c>
      <c r="H254" t="s">
        <v>9215</v>
      </c>
    </row>
    <row r="255" spans="1:8" x14ac:dyDescent="0.25">
      <c r="A255" t="s">
        <v>2090</v>
      </c>
      <c r="B255" t="s">
        <v>2092</v>
      </c>
      <c r="C255" t="s">
        <v>2091</v>
      </c>
      <c r="D255">
        <v>1998</v>
      </c>
      <c r="E255" t="s">
        <v>9216</v>
      </c>
      <c r="F255" t="s">
        <v>9217</v>
      </c>
      <c r="G255" s="2">
        <v>35935</v>
      </c>
      <c r="H255" t="s">
        <v>9218</v>
      </c>
    </row>
    <row r="256" spans="1:8" x14ac:dyDescent="0.25">
      <c r="A256" s="1" t="s">
        <v>2093</v>
      </c>
      <c r="B256" t="s">
        <v>2095</v>
      </c>
      <c r="C256" t="s">
        <v>2094</v>
      </c>
      <c r="D256">
        <v>1988</v>
      </c>
      <c r="E256" t="s">
        <v>9219</v>
      </c>
      <c r="F256" t="s">
        <v>9220</v>
      </c>
      <c r="G256" s="2">
        <v>32178</v>
      </c>
      <c r="H256" t="s">
        <v>9221</v>
      </c>
    </row>
    <row r="257" spans="1:8" x14ac:dyDescent="0.25">
      <c r="A257" t="s">
        <v>2096</v>
      </c>
      <c r="B257" t="s">
        <v>2098</v>
      </c>
      <c r="C257" t="s">
        <v>2097</v>
      </c>
      <c r="D257">
        <v>1990</v>
      </c>
      <c r="E257" t="s">
        <v>9222</v>
      </c>
      <c r="F257" t="s">
        <v>9223</v>
      </c>
      <c r="G257" s="2">
        <v>33207</v>
      </c>
      <c r="H257" t="s">
        <v>9224</v>
      </c>
    </row>
    <row r="258" spans="1:8" x14ac:dyDescent="0.25">
      <c r="A258" t="s">
        <v>2099</v>
      </c>
      <c r="B258" t="s">
        <v>2101</v>
      </c>
      <c r="C258" t="s">
        <v>2100</v>
      </c>
      <c r="D258">
        <v>1955</v>
      </c>
      <c r="E258" t="s">
        <v>9225</v>
      </c>
      <c r="F258" t="s">
        <v>9226</v>
      </c>
      <c r="G258" s="2">
        <v>24497</v>
      </c>
    </row>
    <row r="259" spans="1:8" x14ac:dyDescent="0.25">
      <c r="A259" t="s">
        <v>2102</v>
      </c>
      <c r="B259" t="s">
        <v>2104</v>
      </c>
      <c r="C259" t="s">
        <v>2103</v>
      </c>
      <c r="D259">
        <v>1999</v>
      </c>
      <c r="E259" t="s">
        <v>9227</v>
      </c>
      <c r="F259" t="s">
        <v>9228</v>
      </c>
      <c r="G259" s="2">
        <v>36488</v>
      </c>
      <c r="H259" t="s">
        <v>9229</v>
      </c>
    </row>
    <row r="260" spans="1:8" x14ac:dyDescent="0.25">
      <c r="A260" t="s">
        <v>2105</v>
      </c>
      <c r="B260" t="s">
        <v>2107</v>
      </c>
      <c r="C260" t="s">
        <v>2106</v>
      </c>
      <c r="D260">
        <v>1988</v>
      </c>
      <c r="E260" t="s">
        <v>9230</v>
      </c>
      <c r="F260" t="s">
        <v>9231</v>
      </c>
      <c r="G260" s="2">
        <v>32514</v>
      </c>
      <c r="H260" t="s">
        <v>9232</v>
      </c>
    </row>
    <row r="261" spans="1:8" x14ac:dyDescent="0.25">
      <c r="A261" t="s">
        <v>2108</v>
      </c>
      <c r="B261" t="s">
        <v>2110</v>
      </c>
      <c r="C261" t="s">
        <v>2109</v>
      </c>
      <c r="D261">
        <v>1986</v>
      </c>
      <c r="E261" t="s">
        <v>9233</v>
      </c>
      <c r="F261" t="s">
        <v>9234</v>
      </c>
      <c r="G261" s="2">
        <v>31550</v>
      </c>
    </row>
    <row r="262" spans="1:8" x14ac:dyDescent="0.25">
      <c r="A262" t="s">
        <v>2111</v>
      </c>
      <c r="B262" t="s">
        <v>2113</v>
      </c>
      <c r="C262" t="s">
        <v>2112</v>
      </c>
      <c r="D262">
        <v>2021</v>
      </c>
      <c r="E262" t="s">
        <v>9235</v>
      </c>
      <c r="F262" t="s">
        <v>9236</v>
      </c>
      <c r="G262" s="2">
        <v>44484</v>
      </c>
      <c r="H262" t="s">
        <v>9237</v>
      </c>
    </row>
    <row r="263" spans="1:8" x14ac:dyDescent="0.25">
      <c r="A263" t="s">
        <v>2114</v>
      </c>
      <c r="B263" t="s">
        <v>2116</v>
      </c>
      <c r="C263" t="s">
        <v>2115</v>
      </c>
      <c r="D263">
        <v>1965</v>
      </c>
      <c r="E263" t="s">
        <v>9238</v>
      </c>
      <c r="F263" t="s">
        <v>9239</v>
      </c>
      <c r="G263" s="2">
        <v>23833</v>
      </c>
      <c r="H263" t="s">
        <v>9240</v>
      </c>
    </row>
    <row r="264" spans="1:8" x14ac:dyDescent="0.25">
      <c r="A264" s="1" t="s">
        <v>3346</v>
      </c>
      <c r="B264" t="s">
        <v>3348</v>
      </c>
      <c r="C264" t="s">
        <v>3347</v>
      </c>
      <c r="D264">
        <v>1998</v>
      </c>
      <c r="E264" t="s">
        <v>9241</v>
      </c>
      <c r="F264" t="s">
        <v>9242</v>
      </c>
      <c r="G264" s="2">
        <v>35895</v>
      </c>
    </row>
    <row r="265" spans="1:8" x14ac:dyDescent="0.25">
      <c r="A265" t="s">
        <v>2117</v>
      </c>
      <c r="B265" t="s">
        <v>2119</v>
      </c>
      <c r="C265" t="s">
        <v>2118</v>
      </c>
      <c r="D265">
        <v>1972</v>
      </c>
      <c r="E265" t="s">
        <v>9243</v>
      </c>
      <c r="F265" t="s">
        <v>9244</v>
      </c>
      <c r="G265" s="2">
        <v>26620</v>
      </c>
      <c r="H265" t="s">
        <v>9245</v>
      </c>
    </row>
    <row r="266" spans="1:8" x14ac:dyDescent="0.25">
      <c r="A266" t="s">
        <v>2120</v>
      </c>
      <c r="B266" t="s">
        <v>2122</v>
      </c>
      <c r="C266" t="s">
        <v>2121</v>
      </c>
      <c r="D266">
        <v>1991</v>
      </c>
      <c r="E266" t="s">
        <v>9246</v>
      </c>
      <c r="F266" t="s">
        <v>9247</v>
      </c>
      <c r="G266" s="2">
        <v>33422</v>
      </c>
      <c r="H266" t="s">
        <v>9248</v>
      </c>
    </row>
    <row r="267" spans="1:8" x14ac:dyDescent="0.25">
      <c r="A267" t="s">
        <v>2123</v>
      </c>
      <c r="B267" t="s">
        <v>2125</v>
      </c>
      <c r="C267" t="s">
        <v>2124</v>
      </c>
      <c r="D267">
        <v>1971</v>
      </c>
      <c r="E267" t="s">
        <v>9249</v>
      </c>
      <c r="F267" t="s">
        <v>9250</v>
      </c>
      <c r="G267">
        <v>1971</v>
      </c>
      <c r="H267" t="s">
        <v>9251</v>
      </c>
    </row>
    <row r="268" spans="1:8" x14ac:dyDescent="0.25">
      <c r="A268" t="s">
        <v>2126</v>
      </c>
      <c r="B268" t="s">
        <v>2128</v>
      </c>
      <c r="C268" t="s">
        <v>2127</v>
      </c>
      <c r="D268">
        <v>1987</v>
      </c>
      <c r="E268" t="s">
        <v>9252</v>
      </c>
      <c r="F268" t="s">
        <v>9253</v>
      </c>
      <c r="G268" s="2">
        <v>32139</v>
      </c>
    </row>
    <row r="269" spans="1:8" x14ac:dyDescent="0.25">
      <c r="A269" t="s">
        <v>2129</v>
      </c>
      <c r="B269" t="s">
        <v>2131</v>
      </c>
      <c r="C269" t="s">
        <v>2130</v>
      </c>
      <c r="D269">
        <v>1982</v>
      </c>
      <c r="E269" t="s">
        <v>9254</v>
      </c>
      <c r="F269" t="s">
        <v>9255</v>
      </c>
      <c r="G269" s="2">
        <v>30176</v>
      </c>
      <c r="H269" t="s">
        <v>9256</v>
      </c>
    </row>
    <row r="270" spans="1:8" x14ac:dyDescent="0.25">
      <c r="A270" t="s">
        <v>2132</v>
      </c>
      <c r="B270" t="s">
        <v>2134</v>
      </c>
      <c r="C270" t="s">
        <v>2133</v>
      </c>
      <c r="D270">
        <v>2019</v>
      </c>
      <c r="E270" t="s">
        <v>9257</v>
      </c>
      <c r="F270" t="s">
        <v>9258</v>
      </c>
      <c r="G270" s="2">
        <v>43791</v>
      </c>
      <c r="H270" t="s">
        <v>9259</v>
      </c>
    </row>
    <row r="271" spans="1:8" x14ac:dyDescent="0.25">
      <c r="A271" t="s">
        <v>2135</v>
      </c>
      <c r="B271" t="s">
        <v>2137</v>
      </c>
      <c r="C271" t="s">
        <v>2136</v>
      </c>
      <c r="D271">
        <v>1948</v>
      </c>
      <c r="E271" t="s">
        <v>9260</v>
      </c>
      <c r="F271" t="s">
        <v>9261</v>
      </c>
      <c r="G271" s="2">
        <v>17793</v>
      </c>
      <c r="H271" t="s">
        <v>9262</v>
      </c>
    </row>
    <row r="272" spans="1:8" x14ac:dyDescent="0.25">
      <c r="A272" t="s">
        <v>2138</v>
      </c>
      <c r="B272" t="s">
        <v>2140</v>
      </c>
      <c r="C272" t="s">
        <v>2139</v>
      </c>
      <c r="D272">
        <v>2015</v>
      </c>
      <c r="E272" t="s">
        <v>9263</v>
      </c>
      <c r="F272" t="s">
        <v>9264</v>
      </c>
      <c r="G272" s="2">
        <v>42587</v>
      </c>
      <c r="H272" t="s">
        <v>9265</v>
      </c>
    </row>
    <row r="273" spans="1:8" x14ac:dyDescent="0.25">
      <c r="A273" t="s">
        <v>2141</v>
      </c>
      <c r="B273" t="s">
        <v>2143</v>
      </c>
      <c r="C273" t="s">
        <v>2142</v>
      </c>
      <c r="D273">
        <v>2021</v>
      </c>
      <c r="E273" t="s">
        <v>9266</v>
      </c>
      <c r="F273" t="s">
        <v>9267</v>
      </c>
      <c r="G273" s="2">
        <v>44531</v>
      </c>
      <c r="H273" t="s">
        <v>9268</v>
      </c>
    </row>
    <row r="274" spans="1:8" x14ac:dyDescent="0.25">
      <c r="A274" t="s">
        <v>2144</v>
      </c>
      <c r="B274" t="s">
        <v>2146</v>
      </c>
      <c r="C274" t="s">
        <v>2145</v>
      </c>
      <c r="D274">
        <v>2022</v>
      </c>
      <c r="E274" t="s">
        <v>9269</v>
      </c>
      <c r="F274" t="s">
        <v>9270</v>
      </c>
      <c r="G274" s="2">
        <v>44876</v>
      </c>
      <c r="H274" t="s">
        <v>9271</v>
      </c>
    </row>
    <row r="275" spans="1:8" x14ac:dyDescent="0.25">
      <c r="A275" t="s">
        <v>2147</v>
      </c>
      <c r="B275" t="s">
        <v>2149</v>
      </c>
      <c r="C275" t="s">
        <v>2148</v>
      </c>
      <c r="D275">
        <v>2019</v>
      </c>
      <c r="E275" t="s">
        <v>9272</v>
      </c>
      <c r="F275" t="s">
        <v>9273</v>
      </c>
      <c r="G275" s="2">
        <v>43770</v>
      </c>
      <c r="H275" t="s">
        <v>9274</v>
      </c>
    </row>
    <row r="276" spans="1:8" x14ac:dyDescent="0.25">
      <c r="A276" t="s">
        <v>2150</v>
      </c>
      <c r="B276" t="s">
        <v>2152</v>
      </c>
      <c r="C276" t="s">
        <v>2151</v>
      </c>
      <c r="D276">
        <v>1980</v>
      </c>
      <c r="E276" t="s">
        <v>9275</v>
      </c>
      <c r="F276" t="s">
        <v>9276</v>
      </c>
      <c r="G276" s="2">
        <v>29404</v>
      </c>
      <c r="H276" t="s">
        <v>9277</v>
      </c>
    </row>
    <row r="277" spans="1:8" x14ac:dyDescent="0.25">
      <c r="A277" t="s">
        <v>2153</v>
      </c>
      <c r="B277" t="s">
        <v>2155</v>
      </c>
      <c r="C277" t="s">
        <v>2154</v>
      </c>
      <c r="D277">
        <v>2009</v>
      </c>
      <c r="E277" t="s">
        <v>9278</v>
      </c>
      <c r="F277" t="s">
        <v>9279</v>
      </c>
      <c r="G277" s="2">
        <v>39850</v>
      </c>
      <c r="H277" t="s">
        <v>9280</v>
      </c>
    </row>
    <row r="278" spans="1:8" x14ac:dyDescent="0.25">
      <c r="A278" t="s">
        <v>2156</v>
      </c>
      <c r="B278" t="s">
        <v>2158</v>
      </c>
      <c r="C278" t="s">
        <v>2157</v>
      </c>
      <c r="D278">
        <v>2012</v>
      </c>
      <c r="E278" t="s">
        <v>9281</v>
      </c>
      <c r="F278" t="s">
        <v>9282</v>
      </c>
      <c r="G278" s="2">
        <v>41046</v>
      </c>
      <c r="H278" t="s">
        <v>9283</v>
      </c>
    </row>
    <row r="279" spans="1:8" x14ac:dyDescent="0.25">
      <c r="A279" t="s">
        <v>2159</v>
      </c>
      <c r="B279" t="s">
        <v>2161</v>
      </c>
      <c r="C279" t="s">
        <v>2160</v>
      </c>
      <c r="D279">
        <v>2002</v>
      </c>
      <c r="E279" t="s">
        <v>9284</v>
      </c>
      <c r="F279" t="s">
        <v>9285</v>
      </c>
      <c r="G279" s="2">
        <v>37582</v>
      </c>
      <c r="H279" t="s">
        <v>9286</v>
      </c>
    </row>
    <row r="280" spans="1:8" x14ac:dyDescent="0.25">
      <c r="A280" t="s">
        <v>2162</v>
      </c>
      <c r="B280" t="s">
        <v>2164</v>
      </c>
      <c r="C280" t="s">
        <v>2163</v>
      </c>
      <c r="D280">
        <v>2005</v>
      </c>
      <c r="E280" t="s">
        <v>9287</v>
      </c>
      <c r="F280" t="s">
        <v>9288</v>
      </c>
      <c r="G280" s="2">
        <v>38562</v>
      </c>
      <c r="H280" t="s">
        <v>9289</v>
      </c>
    </row>
    <row r="281" spans="1:8" x14ac:dyDescent="0.25">
      <c r="A281" t="s">
        <v>2165</v>
      </c>
      <c r="B281" t="s">
        <v>2167</v>
      </c>
      <c r="C281" t="s">
        <v>2166</v>
      </c>
      <c r="D281">
        <v>1996</v>
      </c>
      <c r="E281" t="s">
        <v>9290</v>
      </c>
      <c r="F281" t="s">
        <v>9291</v>
      </c>
      <c r="G281" s="2">
        <v>35223</v>
      </c>
      <c r="H281" t="s">
        <v>9292</v>
      </c>
    </row>
    <row r="282" spans="1:8" x14ac:dyDescent="0.25">
      <c r="A282" t="s">
        <v>2168</v>
      </c>
      <c r="B282" t="s">
        <v>2170</v>
      </c>
      <c r="C282" t="s">
        <v>2169</v>
      </c>
      <c r="D282">
        <v>1992</v>
      </c>
      <c r="E282" t="s">
        <v>9293</v>
      </c>
      <c r="F282" t="s">
        <v>9294</v>
      </c>
      <c r="G282" s="2">
        <v>33718</v>
      </c>
      <c r="H282" t="s">
        <v>9295</v>
      </c>
    </row>
    <row r="283" spans="1:8" x14ac:dyDescent="0.25">
      <c r="A283" t="s">
        <v>2171</v>
      </c>
      <c r="B283" t="s">
        <v>2173</v>
      </c>
      <c r="C283" t="s">
        <v>2172</v>
      </c>
      <c r="D283">
        <v>1956</v>
      </c>
      <c r="E283" t="s">
        <v>9296</v>
      </c>
      <c r="F283" t="s">
        <v>9297</v>
      </c>
      <c r="G283" s="2">
        <v>20734</v>
      </c>
      <c r="H283" t="s">
        <v>9298</v>
      </c>
    </row>
    <row r="284" spans="1:8" x14ac:dyDescent="0.25">
      <c r="A284" t="s">
        <v>2174</v>
      </c>
      <c r="B284" t="s">
        <v>2176</v>
      </c>
      <c r="C284" t="s">
        <v>2175</v>
      </c>
      <c r="D284">
        <v>2006</v>
      </c>
      <c r="E284" t="s">
        <v>9299</v>
      </c>
      <c r="F284" t="s">
        <v>9300</v>
      </c>
      <c r="G284" s="2">
        <v>38863</v>
      </c>
      <c r="H284" t="s">
        <v>9301</v>
      </c>
    </row>
    <row r="285" spans="1:8" x14ac:dyDescent="0.25">
      <c r="A285" t="s">
        <v>2177</v>
      </c>
      <c r="B285" t="s">
        <v>2179</v>
      </c>
      <c r="C285" t="s">
        <v>2178</v>
      </c>
      <c r="D285">
        <v>2005</v>
      </c>
      <c r="E285" t="s">
        <v>9302</v>
      </c>
      <c r="F285" t="s">
        <v>9303</v>
      </c>
      <c r="G285" s="2">
        <v>38380</v>
      </c>
      <c r="H285" t="s">
        <v>9304</v>
      </c>
    </row>
    <row r="286" spans="1:8" x14ac:dyDescent="0.25">
      <c r="A286" t="s">
        <v>2180</v>
      </c>
      <c r="B286" t="s">
        <v>2182</v>
      </c>
      <c r="C286" t="s">
        <v>2181</v>
      </c>
      <c r="D286">
        <v>1990</v>
      </c>
      <c r="E286" t="s">
        <v>9305</v>
      </c>
      <c r="F286" t="s">
        <v>9306</v>
      </c>
      <c r="G286" s="2">
        <v>33186</v>
      </c>
      <c r="H286" t="s">
        <v>9307</v>
      </c>
    </row>
    <row r="287" spans="1:8" x14ac:dyDescent="0.25">
      <c r="A287" t="s">
        <v>2183</v>
      </c>
      <c r="B287" t="s">
        <v>2185</v>
      </c>
      <c r="C287" t="s">
        <v>2184</v>
      </c>
      <c r="D287">
        <v>1935</v>
      </c>
      <c r="E287" t="s">
        <v>9308</v>
      </c>
      <c r="F287" t="s">
        <v>9309</v>
      </c>
      <c r="G287" s="2">
        <v>12996</v>
      </c>
      <c r="H287" t="s">
        <v>9310</v>
      </c>
    </row>
    <row r="288" spans="1:8" x14ac:dyDescent="0.25">
      <c r="A288" t="s">
        <v>2186</v>
      </c>
      <c r="B288" t="s">
        <v>2188</v>
      </c>
      <c r="C288" t="s">
        <v>2187</v>
      </c>
      <c r="D288">
        <v>2019</v>
      </c>
      <c r="E288" t="s">
        <v>9311</v>
      </c>
      <c r="F288" t="s">
        <v>9312</v>
      </c>
      <c r="G288" s="2">
        <v>43672</v>
      </c>
      <c r="H288" t="s">
        <v>9313</v>
      </c>
    </row>
    <row r="289" spans="1:8" x14ac:dyDescent="0.25">
      <c r="A289" t="s">
        <v>2189</v>
      </c>
      <c r="B289" t="s">
        <v>2191</v>
      </c>
      <c r="C289" t="s">
        <v>2190</v>
      </c>
      <c r="D289">
        <v>1999</v>
      </c>
      <c r="E289" t="s">
        <v>9314</v>
      </c>
      <c r="F289" t="s">
        <v>9315</v>
      </c>
      <c r="G289" s="2">
        <v>36467</v>
      </c>
      <c r="H289" t="s">
        <v>9316</v>
      </c>
    </row>
    <row r="290" spans="1:8" x14ac:dyDescent="0.25">
      <c r="A290" t="s">
        <v>2192</v>
      </c>
      <c r="B290" t="s">
        <v>2194</v>
      </c>
      <c r="C290" t="s">
        <v>2193</v>
      </c>
      <c r="D290">
        <v>2020</v>
      </c>
      <c r="E290" t="s">
        <v>9317</v>
      </c>
      <c r="F290" t="s">
        <v>9318</v>
      </c>
      <c r="G290" s="2">
        <v>43840</v>
      </c>
      <c r="H290" t="s">
        <v>9319</v>
      </c>
    </row>
    <row r="291" spans="1:8" x14ac:dyDescent="0.25">
      <c r="A291" t="s">
        <v>2195</v>
      </c>
      <c r="B291" t="s">
        <v>2197</v>
      </c>
      <c r="C291" t="s">
        <v>2196</v>
      </c>
      <c r="D291">
        <v>1964</v>
      </c>
      <c r="E291" t="s">
        <v>9320</v>
      </c>
      <c r="F291" t="s">
        <v>9321</v>
      </c>
      <c r="G291" s="2">
        <v>23751</v>
      </c>
      <c r="H291" t="s">
        <v>9322</v>
      </c>
    </row>
    <row r="292" spans="1:8" x14ac:dyDescent="0.25">
      <c r="A292" t="s">
        <v>2198</v>
      </c>
      <c r="B292" t="s">
        <v>2200</v>
      </c>
      <c r="C292" t="s">
        <v>2199</v>
      </c>
      <c r="D292">
        <v>2019</v>
      </c>
      <c r="E292" t="s">
        <v>9323</v>
      </c>
      <c r="F292" t="s">
        <v>9324</v>
      </c>
      <c r="G292" s="2">
        <v>43698</v>
      </c>
      <c r="H292" t="s">
        <v>9325</v>
      </c>
    </row>
    <row r="293" spans="1:8" x14ac:dyDescent="0.25">
      <c r="A293" t="s">
        <v>2201</v>
      </c>
      <c r="B293" t="s">
        <v>2203</v>
      </c>
      <c r="C293" t="s">
        <v>2202</v>
      </c>
      <c r="D293">
        <v>1976</v>
      </c>
      <c r="E293" t="s">
        <v>9326</v>
      </c>
      <c r="F293" t="s">
        <v>9327</v>
      </c>
      <c r="G293" s="2">
        <v>28258</v>
      </c>
      <c r="H293" t="s">
        <v>9328</v>
      </c>
    </row>
    <row r="294" spans="1:8" x14ac:dyDescent="0.25">
      <c r="A294" t="s">
        <v>2204</v>
      </c>
      <c r="B294" t="s">
        <v>2206</v>
      </c>
      <c r="C294" t="s">
        <v>2205</v>
      </c>
      <c r="D294">
        <v>1995</v>
      </c>
      <c r="E294" t="s">
        <v>9329</v>
      </c>
      <c r="F294" t="s">
        <v>9330</v>
      </c>
      <c r="G294" s="2">
        <v>34929</v>
      </c>
      <c r="H294" t="s">
        <v>9331</v>
      </c>
    </row>
    <row r="295" spans="1:8" x14ac:dyDescent="0.25">
      <c r="A295" t="s">
        <v>2207</v>
      </c>
      <c r="B295" t="s">
        <v>2209</v>
      </c>
      <c r="C295" t="s">
        <v>2208</v>
      </c>
      <c r="D295">
        <v>1933</v>
      </c>
      <c r="E295" t="s">
        <v>9332</v>
      </c>
      <c r="F295" t="s">
        <v>9333</v>
      </c>
      <c r="G295" s="2">
        <v>12124</v>
      </c>
      <c r="H295" t="s">
        <v>9334</v>
      </c>
    </row>
    <row r="296" spans="1:8" x14ac:dyDescent="0.25">
      <c r="A296" t="s">
        <v>2210</v>
      </c>
      <c r="B296" t="s">
        <v>2212</v>
      </c>
      <c r="C296" t="s">
        <v>2211</v>
      </c>
      <c r="D296">
        <v>1969</v>
      </c>
      <c r="E296" t="s">
        <v>9335</v>
      </c>
      <c r="F296" t="s">
        <v>9336</v>
      </c>
      <c r="G296" s="2">
        <v>25372</v>
      </c>
      <c r="H296" t="s">
        <v>9337</v>
      </c>
    </row>
    <row r="297" spans="1:8" x14ac:dyDescent="0.25">
      <c r="A297" t="s">
        <v>2213</v>
      </c>
      <c r="B297" t="s">
        <v>2215</v>
      </c>
      <c r="C297" t="s">
        <v>2214</v>
      </c>
      <c r="D297">
        <v>2018</v>
      </c>
      <c r="E297" t="s">
        <v>9338</v>
      </c>
      <c r="F297" t="s">
        <v>9339</v>
      </c>
      <c r="G297" s="2">
        <v>43217</v>
      </c>
      <c r="H297" t="s">
        <v>9340</v>
      </c>
    </row>
    <row r="298" spans="1:8" x14ac:dyDescent="0.25">
      <c r="A298" t="s">
        <v>2216</v>
      </c>
      <c r="B298" t="s">
        <v>2218</v>
      </c>
      <c r="C298" t="s">
        <v>2217</v>
      </c>
      <c r="D298">
        <v>1992</v>
      </c>
      <c r="E298" t="s">
        <v>9341</v>
      </c>
      <c r="F298" t="s">
        <v>9342</v>
      </c>
      <c r="G298" s="2">
        <v>34227</v>
      </c>
    </row>
    <row r="299" spans="1:8" x14ac:dyDescent="0.25">
      <c r="A299" t="s">
        <v>2219</v>
      </c>
      <c r="B299" t="s">
        <v>2221</v>
      </c>
      <c r="C299" t="s">
        <v>2220</v>
      </c>
      <c r="D299">
        <v>2001</v>
      </c>
      <c r="E299" t="s">
        <v>9343</v>
      </c>
      <c r="F299" t="s">
        <v>9344</v>
      </c>
      <c r="G299" s="2">
        <v>37179</v>
      </c>
    </row>
    <row r="300" spans="1:8" x14ac:dyDescent="0.25">
      <c r="A300" t="s">
        <v>2222</v>
      </c>
      <c r="B300" t="s">
        <v>2224</v>
      </c>
      <c r="C300" t="s">
        <v>2223</v>
      </c>
      <c r="D300">
        <v>2000</v>
      </c>
      <c r="E300" t="s">
        <v>9345</v>
      </c>
      <c r="F300" t="s">
        <v>9346</v>
      </c>
      <c r="G300" s="2">
        <v>36962</v>
      </c>
    </row>
    <row r="301" spans="1:8" x14ac:dyDescent="0.25">
      <c r="A301" t="s">
        <v>2397</v>
      </c>
      <c r="B301" t="s">
        <v>2399</v>
      </c>
      <c r="C301" t="s">
        <v>2398</v>
      </c>
      <c r="D301">
        <v>2002</v>
      </c>
      <c r="E301" t="s">
        <v>9347</v>
      </c>
      <c r="F301" t="s">
        <v>9348</v>
      </c>
      <c r="G301" s="2">
        <v>37435</v>
      </c>
      <c r="H301" t="s">
        <v>9349</v>
      </c>
    </row>
    <row r="302" spans="1:8" x14ac:dyDescent="0.25">
      <c r="A302" t="s">
        <v>2225</v>
      </c>
      <c r="B302" t="s">
        <v>2227</v>
      </c>
      <c r="C302" t="s">
        <v>2226</v>
      </c>
      <c r="D302">
        <v>2020</v>
      </c>
      <c r="E302" t="s">
        <v>9350</v>
      </c>
      <c r="F302" t="s">
        <v>9351</v>
      </c>
      <c r="G302" s="2">
        <v>44113</v>
      </c>
      <c r="H302" t="s">
        <v>9352</v>
      </c>
    </row>
    <row r="303" spans="1:8" x14ac:dyDescent="0.25">
      <c r="A303" t="s">
        <v>2228</v>
      </c>
      <c r="B303" t="s">
        <v>2230</v>
      </c>
      <c r="C303" t="s">
        <v>2229</v>
      </c>
      <c r="D303">
        <v>1991</v>
      </c>
      <c r="E303" t="s">
        <v>9353</v>
      </c>
      <c r="F303" t="s">
        <v>9354</v>
      </c>
      <c r="G303" s="2">
        <v>33494</v>
      </c>
      <c r="H303" t="s">
        <v>9355</v>
      </c>
    </row>
    <row r="304" spans="1:8" x14ac:dyDescent="0.25">
      <c r="A304" t="s">
        <v>2231</v>
      </c>
      <c r="B304" t="s">
        <v>2233</v>
      </c>
      <c r="C304" t="s">
        <v>2232</v>
      </c>
      <c r="D304">
        <v>2015</v>
      </c>
      <c r="E304" t="s">
        <v>9356</v>
      </c>
      <c r="F304" t="s">
        <v>9357</v>
      </c>
      <c r="G304" s="2">
        <v>42272</v>
      </c>
      <c r="H304" t="s">
        <v>9358</v>
      </c>
    </row>
    <row r="305" spans="1:8" x14ac:dyDescent="0.25">
      <c r="A305" t="s">
        <v>2234</v>
      </c>
      <c r="B305" t="s">
        <v>2236</v>
      </c>
      <c r="C305" t="s">
        <v>2235</v>
      </c>
      <c r="D305">
        <v>2009</v>
      </c>
      <c r="E305" t="s">
        <v>9359</v>
      </c>
      <c r="F305" t="s">
        <v>9360</v>
      </c>
      <c r="G305" s="2">
        <v>40109</v>
      </c>
    </row>
    <row r="306" spans="1:8" x14ac:dyDescent="0.25">
      <c r="A306" t="s">
        <v>2237</v>
      </c>
      <c r="B306" t="s">
        <v>2239</v>
      </c>
      <c r="C306" t="s">
        <v>2238</v>
      </c>
      <c r="D306">
        <v>2015</v>
      </c>
      <c r="E306" t="s">
        <v>9361</v>
      </c>
      <c r="F306" t="s">
        <v>9362</v>
      </c>
      <c r="G306" s="2">
        <v>42384</v>
      </c>
      <c r="H306" t="s">
        <v>9363</v>
      </c>
    </row>
    <row r="307" spans="1:8" x14ac:dyDescent="0.25">
      <c r="A307" t="s">
        <v>2240</v>
      </c>
      <c r="B307" t="s">
        <v>2242</v>
      </c>
      <c r="C307" t="s">
        <v>2241</v>
      </c>
      <c r="D307">
        <v>1988</v>
      </c>
      <c r="E307" t="s">
        <v>9364</v>
      </c>
      <c r="F307" t="s">
        <v>9365</v>
      </c>
      <c r="G307" s="2">
        <v>32309</v>
      </c>
      <c r="H307" t="s">
        <v>9366</v>
      </c>
    </row>
    <row r="308" spans="1:8" x14ac:dyDescent="0.25">
      <c r="A308" t="s">
        <v>2243</v>
      </c>
      <c r="B308" t="s">
        <v>2245</v>
      </c>
      <c r="C308" t="s">
        <v>2244</v>
      </c>
      <c r="D308">
        <v>1963</v>
      </c>
      <c r="E308" t="s">
        <v>9367</v>
      </c>
      <c r="F308" t="s">
        <v>9368</v>
      </c>
      <c r="G308" s="2">
        <v>23099</v>
      </c>
      <c r="H308" t="s">
        <v>9369</v>
      </c>
    </row>
    <row r="309" spans="1:8" x14ac:dyDescent="0.25">
      <c r="A309" t="s">
        <v>2246</v>
      </c>
      <c r="B309" t="s">
        <v>2248</v>
      </c>
      <c r="C309" t="s">
        <v>2247</v>
      </c>
      <c r="D309">
        <v>1981</v>
      </c>
      <c r="E309" t="s">
        <v>9370</v>
      </c>
      <c r="F309" t="s">
        <v>9371</v>
      </c>
      <c r="G309" s="2">
        <v>30834</v>
      </c>
    </row>
    <row r="310" spans="1:8" x14ac:dyDescent="0.25">
      <c r="A310" t="s">
        <v>2249</v>
      </c>
      <c r="B310" t="s">
        <v>2251</v>
      </c>
      <c r="C310" t="s">
        <v>2250</v>
      </c>
      <c r="D310">
        <v>1984</v>
      </c>
      <c r="E310" t="s">
        <v>9372</v>
      </c>
      <c r="F310" t="s">
        <v>9373</v>
      </c>
      <c r="G310" s="2">
        <v>31023</v>
      </c>
      <c r="H310" t="s">
        <v>9374</v>
      </c>
    </row>
    <row r="311" spans="1:8" x14ac:dyDescent="0.25">
      <c r="A311" t="s">
        <v>2252</v>
      </c>
      <c r="B311" t="s">
        <v>2254</v>
      </c>
      <c r="C311" t="s">
        <v>2253</v>
      </c>
      <c r="D311">
        <v>2000</v>
      </c>
      <c r="E311" t="s">
        <v>9375</v>
      </c>
      <c r="F311" t="s">
        <v>9376</v>
      </c>
      <c r="G311" s="2">
        <v>37085</v>
      </c>
      <c r="H311" t="s">
        <v>9377</v>
      </c>
    </row>
    <row r="312" spans="1:8" x14ac:dyDescent="0.25">
      <c r="A312" t="s">
        <v>2255</v>
      </c>
      <c r="B312" t="s">
        <v>2257</v>
      </c>
      <c r="C312" t="s">
        <v>2256</v>
      </c>
      <c r="D312">
        <v>1996</v>
      </c>
      <c r="E312" t="s">
        <v>9378</v>
      </c>
      <c r="F312" t="s">
        <v>9379</v>
      </c>
      <c r="G312" s="2">
        <v>35412</v>
      </c>
      <c r="H312" t="s">
        <v>9380</v>
      </c>
    </row>
    <row r="313" spans="1:8" x14ac:dyDescent="0.25">
      <c r="A313" t="s">
        <v>2258</v>
      </c>
      <c r="B313" t="s">
        <v>2260</v>
      </c>
      <c r="C313" t="s">
        <v>2259</v>
      </c>
      <c r="D313">
        <v>1997</v>
      </c>
      <c r="E313" t="s">
        <v>9381</v>
      </c>
      <c r="F313" t="s">
        <v>9382</v>
      </c>
      <c r="G313" s="2">
        <v>35865</v>
      </c>
    </row>
    <row r="314" spans="1:8" x14ac:dyDescent="0.25">
      <c r="A314" t="s">
        <v>2261</v>
      </c>
      <c r="B314" t="s">
        <v>2263</v>
      </c>
      <c r="C314" t="s">
        <v>2262</v>
      </c>
      <c r="D314">
        <v>1988</v>
      </c>
      <c r="E314" t="s">
        <v>9383</v>
      </c>
      <c r="F314" t="s">
        <v>9384</v>
      </c>
      <c r="G314" s="2">
        <v>32316</v>
      </c>
      <c r="H314" t="s">
        <v>9385</v>
      </c>
    </row>
    <row r="315" spans="1:8" x14ac:dyDescent="0.25">
      <c r="A315" t="s">
        <v>2264</v>
      </c>
      <c r="B315" t="s">
        <v>2266</v>
      </c>
      <c r="C315" t="s">
        <v>2265</v>
      </c>
      <c r="D315">
        <v>1939</v>
      </c>
      <c r="E315" t="s">
        <v>9386</v>
      </c>
      <c r="F315" t="s">
        <v>9387</v>
      </c>
      <c r="G315" s="2">
        <v>18361</v>
      </c>
      <c r="H315" t="s">
        <v>9388</v>
      </c>
    </row>
    <row r="316" spans="1:8" x14ac:dyDescent="0.25">
      <c r="A316" t="s">
        <v>2267</v>
      </c>
      <c r="B316" t="s">
        <v>2269</v>
      </c>
      <c r="C316" t="s">
        <v>2268</v>
      </c>
      <c r="D316">
        <v>2023</v>
      </c>
      <c r="E316" t="s">
        <v>9389</v>
      </c>
      <c r="F316" t="s">
        <v>9390</v>
      </c>
      <c r="G316" s="2">
        <v>45436</v>
      </c>
      <c r="H316" t="s">
        <v>9391</v>
      </c>
    </row>
    <row r="317" spans="1:8" x14ac:dyDescent="0.25">
      <c r="A317" t="s">
        <v>2270</v>
      </c>
      <c r="B317" t="s">
        <v>2272</v>
      </c>
      <c r="C317" t="s">
        <v>2271</v>
      </c>
      <c r="D317">
        <v>2007</v>
      </c>
      <c r="E317" t="s">
        <v>9392</v>
      </c>
      <c r="F317" t="s">
        <v>9393</v>
      </c>
      <c r="G317" s="2">
        <v>39381</v>
      </c>
      <c r="H317" t="s">
        <v>9394</v>
      </c>
    </row>
    <row r="318" spans="1:8" x14ac:dyDescent="0.25">
      <c r="A318" t="s">
        <v>2273</v>
      </c>
      <c r="B318" t="s">
        <v>2275</v>
      </c>
      <c r="C318" t="s">
        <v>2274</v>
      </c>
      <c r="D318">
        <v>1991</v>
      </c>
      <c r="E318" t="s">
        <v>9395</v>
      </c>
      <c r="F318" t="s">
        <v>9396</v>
      </c>
      <c r="G318" s="2">
        <v>33354</v>
      </c>
      <c r="H318" t="s">
        <v>9397</v>
      </c>
    </row>
    <row r="319" spans="1:8" x14ac:dyDescent="0.25">
      <c r="A319" t="s">
        <v>2276</v>
      </c>
      <c r="B319" t="s">
        <v>2278</v>
      </c>
      <c r="C319" t="s">
        <v>2277</v>
      </c>
      <c r="D319">
        <v>1994</v>
      </c>
      <c r="E319" t="s">
        <v>9398</v>
      </c>
      <c r="F319" t="s">
        <v>9399</v>
      </c>
      <c r="G319" s="2">
        <v>34556</v>
      </c>
      <c r="H319" t="s">
        <v>9400</v>
      </c>
    </row>
    <row r="320" spans="1:8" x14ac:dyDescent="0.25">
      <c r="A320" t="s">
        <v>2279</v>
      </c>
      <c r="B320" t="s">
        <v>2281</v>
      </c>
      <c r="C320" t="s">
        <v>2280</v>
      </c>
      <c r="D320">
        <v>1995</v>
      </c>
      <c r="E320" t="s">
        <v>9401</v>
      </c>
      <c r="F320" t="s">
        <v>9402</v>
      </c>
      <c r="G320" s="2">
        <v>34843</v>
      </c>
      <c r="H320" t="s">
        <v>9403</v>
      </c>
    </row>
    <row r="321" spans="1:8" x14ac:dyDescent="0.25">
      <c r="A321" t="s">
        <v>2282</v>
      </c>
      <c r="B321" t="s">
        <v>2283</v>
      </c>
      <c r="C321" t="s">
        <v>1845</v>
      </c>
      <c r="D321">
        <v>2010</v>
      </c>
      <c r="E321" t="s">
        <v>9404</v>
      </c>
      <c r="F321" t="s">
        <v>9405</v>
      </c>
      <c r="G321" s="2">
        <v>40298</v>
      </c>
      <c r="H321" t="s">
        <v>9406</v>
      </c>
    </row>
    <row r="322" spans="1:8" x14ac:dyDescent="0.25">
      <c r="A322" s="1" t="s">
        <v>2284</v>
      </c>
      <c r="B322" t="s">
        <v>2286</v>
      </c>
      <c r="C322" t="s">
        <v>2285</v>
      </c>
      <c r="D322">
        <v>2022</v>
      </c>
      <c r="F322" t="s">
        <v>9407</v>
      </c>
      <c r="G322" s="2">
        <v>44652</v>
      </c>
    </row>
    <row r="323" spans="1:8" x14ac:dyDescent="0.25">
      <c r="A323" t="s">
        <v>2287</v>
      </c>
      <c r="B323" t="s">
        <v>2289</v>
      </c>
      <c r="C323" t="s">
        <v>2288</v>
      </c>
      <c r="D323">
        <v>1946</v>
      </c>
      <c r="E323" t="s">
        <v>9408</v>
      </c>
      <c r="F323" t="s">
        <v>9409</v>
      </c>
      <c r="G323">
        <v>1946</v>
      </c>
      <c r="H323" t="s">
        <v>9410</v>
      </c>
    </row>
    <row r="324" spans="1:8" x14ac:dyDescent="0.25">
      <c r="A324" t="s">
        <v>2290</v>
      </c>
      <c r="B324" t="s">
        <v>2292</v>
      </c>
      <c r="C324" t="s">
        <v>2291</v>
      </c>
      <c r="D324">
        <v>2014</v>
      </c>
      <c r="E324" t="s">
        <v>9411</v>
      </c>
      <c r="F324" t="s">
        <v>9412</v>
      </c>
      <c r="G324" s="2">
        <v>41775</v>
      </c>
      <c r="H324" t="s">
        <v>9413</v>
      </c>
    </row>
    <row r="325" spans="1:8" x14ac:dyDescent="0.25">
      <c r="A325" t="s">
        <v>2293</v>
      </c>
      <c r="B325" t="s">
        <v>2295</v>
      </c>
      <c r="C325" t="s">
        <v>2294</v>
      </c>
      <c r="D325">
        <v>1993</v>
      </c>
      <c r="E325" t="s">
        <v>9414</v>
      </c>
      <c r="F325" t="s">
        <v>9415</v>
      </c>
      <c r="G325" s="2">
        <v>34066</v>
      </c>
      <c r="H325" t="s">
        <v>9416</v>
      </c>
    </row>
    <row r="326" spans="1:8" x14ac:dyDescent="0.25">
      <c r="A326" t="s">
        <v>2296</v>
      </c>
      <c r="B326" t="s">
        <v>2298</v>
      </c>
      <c r="C326" t="s">
        <v>2297</v>
      </c>
      <c r="D326">
        <v>1981</v>
      </c>
      <c r="E326" t="s">
        <v>9417</v>
      </c>
      <c r="F326" t="s">
        <v>9418</v>
      </c>
      <c r="G326" s="2">
        <v>29763</v>
      </c>
      <c r="H326" t="s">
        <v>9419</v>
      </c>
    </row>
    <row r="327" spans="1:8" x14ac:dyDescent="0.25">
      <c r="A327" t="s">
        <v>2299</v>
      </c>
      <c r="B327" t="s">
        <v>2301</v>
      </c>
      <c r="C327" t="s">
        <v>2300</v>
      </c>
      <c r="D327">
        <v>2001</v>
      </c>
      <c r="E327" t="s">
        <v>9420</v>
      </c>
      <c r="F327" t="s">
        <v>9421</v>
      </c>
      <c r="G327" s="2">
        <v>37211</v>
      </c>
      <c r="H327" t="s">
        <v>9422</v>
      </c>
    </row>
    <row r="328" spans="1:8" x14ac:dyDescent="0.25">
      <c r="A328" t="s">
        <v>2302</v>
      </c>
      <c r="B328" t="s">
        <v>2304</v>
      </c>
      <c r="C328" t="s">
        <v>2303</v>
      </c>
      <c r="D328">
        <v>1933</v>
      </c>
      <c r="E328" t="s">
        <v>9423</v>
      </c>
      <c r="F328" t="s">
        <v>9424</v>
      </c>
      <c r="G328" s="2">
        <v>12151</v>
      </c>
      <c r="H328" t="s">
        <v>9425</v>
      </c>
    </row>
    <row r="329" spans="1:8" x14ac:dyDescent="0.25">
      <c r="A329" t="s">
        <v>2305</v>
      </c>
      <c r="B329" t="s">
        <v>2307</v>
      </c>
      <c r="C329" t="s">
        <v>2306</v>
      </c>
      <c r="D329">
        <v>2009</v>
      </c>
      <c r="E329" t="s">
        <v>9426</v>
      </c>
      <c r="F329" t="s">
        <v>9427</v>
      </c>
      <c r="G329" s="2">
        <v>40445</v>
      </c>
      <c r="H329" t="s">
        <v>9428</v>
      </c>
    </row>
    <row r="330" spans="1:8" x14ac:dyDescent="0.25">
      <c r="A330" t="s">
        <v>2308</v>
      </c>
      <c r="B330" t="s">
        <v>2310</v>
      </c>
      <c r="C330" t="s">
        <v>2309</v>
      </c>
      <c r="D330">
        <v>2016</v>
      </c>
      <c r="E330" t="s">
        <v>9429</v>
      </c>
      <c r="F330" t="s">
        <v>9430</v>
      </c>
      <c r="G330" s="2">
        <v>42755</v>
      </c>
      <c r="H330" t="s">
        <v>9431</v>
      </c>
    </row>
    <row r="331" spans="1:8" x14ac:dyDescent="0.25">
      <c r="A331" t="s">
        <v>2311</v>
      </c>
      <c r="B331" t="s">
        <v>2313</v>
      </c>
      <c r="C331" t="s">
        <v>2312</v>
      </c>
      <c r="D331">
        <v>1981</v>
      </c>
      <c r="E331" t="s">
        <v>9432</v>
      </c>
      <c r="F331" t="s">
        <v>9433</v>
      </c>
      <c r="G331" s="2">
        <v>29819</v>
      </c>
      <c r="H331" t="s">
        <v>9434</v>
      </c>
    </row>
    <row r="332" spans="1:8" x14ac:dyDescent="0.25">
      <c r="A332" t="s">
        <v>2314</v>
      </c>
      <c r="B332" t="s">
        <v>2316</v>
      </c>
      <c r="C332" t="s">
        <v>2315</v>
      </c>
      <c r="D332">
        <v>1939</v>
      </c>
      <c r="E332" t="s">
        <v>9435</v>
      </c>
      <c r="F332" t="s">
        <v>9436</v>
      </c>
      <c r="G332" s="2">
        <v>14489</v>
      </c>
      <c r="H332" t="s">
        <v>9437</v>
      </c>
    </row>
    <row r="333" spans="1:8" x14ac:dyDescent="0.25">
      <c r="A333" t="s">
        <v>2317</v>
      </c>
      <c r="B333" t="s">
        <v>2319</v>
      </c>
      <c r="C333" t="s">
        <v>2318</v>
      </c>
      <c r="D333">
        <v>2004</v>
      </c>
      <c r="E333" t="s">
        <v>9438</v>
      </c>
      <c r="F333" t="s">
        <v>9439</v>
      </c>
      <c r="G333" s="2">
        <v>38100</v>
      </c>
      <c r="H333" t="s">
        <v>9440</v>
      </c>
    </row>
    <row r="334" spans="1:8" x14ac:dyDescent="0.25">
      <c r="A334" t="s">
        <v>2320</v>
      </c>
      <c r="B334" t="s">
        <v>2322</v>
      </c>
      <c r="C334" t="s">
        <v>2321</v>
      </c>
      <c r="D334">
        <v>1955</v>
      </c>
      <c r="E334" t="s">
        <v>9441</v>
      </c>
      <c r="F334" t="s">
        <v>9442</v>
      </c>
      <c r="G334" s="2">
        <v>20389</v>
      </c>
      <c r="H334" t="s">
        <v>9443</v>
      </c>
    </row>
    <row r="335" spans="1:8" x14ac:dyDescent="0.25">
      <c r="A335" t="s">
        <v>2323</v>
      </c>
      <c r="B335" t="s">
        <v>2325</v>
      </c>
      <c r="C335" t="s">
        <v>2324</v>
      </c>
      <c r="D335">
        <v>1979</v>
      </c>
      <c r="E335" t="s">
        <v>9444</v>
      </c>
      <c r="F335" t="s">
        <v>9445</v>
      </c>
      <c r="G335" s="2">
        <v>29035</v>
      </c>
      <c r="H335" t="s">
        <v>9446</v>
      </c>
    </row>
    <row r="336" spans="1:8" x14ac:dyDescent="0.25">
      <c r="A336" t="s">
        <v>2326</v>
      </c>
      <c r="B336" t="s">
        <v>2328</v>
      </c>
      <c r="C336" t="s">
        <v>2327</v>
      </c>
      <c r="D336">
        <v>2011</v>
      </c>
      <c r="E336" t="s">
        <v>9447</v>
      </c>
      <c r="F336" t="s">
        <v>9448</v>
      </c>
      <c r="G336" s="2">
        <v>40765</v>
      </c>
    </row>
    <row r="337" spans="1:8" x14ac:dyDescent="0.25">
      <c r="A337" t="s">
        <v>2329</v>
      </c>
      <c r="B337" t="s">
        <v>2331</v>
      </c>
      <c r="C337" t="s">
        <v>2330</v>
      </c>
      <c r="D337">
        <v>1953</v>
      </c>
      <c r="E337" t="s">
        <v>9449</v>
      </c>
      <c r="F337" t="s">
        <v>9450</v>
      </c>
      <c r="G337" s="2">
        <v>19514</v>
      </c>
      <c r="H337" t="s">
        <v>9451</v>
      </c>
    </row>
    <row r="338" spans="1:8" x14ac:dyDescent="0.25">
      <c r="A338" t="s">
        <v>2332</v>
      </c>
      <c r="B338" t="s">
        <v>2334</v>
      </c>
      <c r="C338" t="s">
        <v>2333</v>
      </c>
      <c r="D338">
        <v>1978</v>
      </c>
      <c r="E338" t="s">
        <v>9452</v>
      </c>
      <c r="F338" t="s">
        <v>9453</v>
      </c>
      <c r="G338" s="2">
        <v>28669</v>
      </c>
      <c r="H338" t="s">
        <v>9454</v>
      </c>
    </row>
    <row r="339" spans="1:8" x14ac:dyDescent="0.25">
      <c r="A339" t="s">
        <v>2335</v>
      </c>
      <c r="B339" t="s">
        <v>2337</v>
      </c>
      <c r="C339" t="s">
        <v>2336</v>
      </c>
      <c r="D339">
        <v>2023</v>
      </c>
      <c r="E339" t="s">
        <v>9455</v>
      </c>
      <c r="F339" t="s">
        <v>9456</v>
      </c>
      <c r="G339" s="2">
        <v>45240</v>
      </c>
      <c r="H339" t="s">
        <v>9457</v>
      </c>
    </row>
    <row r="340" spans="1:8" x14ac:dyDescent="0.25">
      <c r="A340" t="s">
        <v>2338</v>
      </c>
      <c r="B340" t="s">
        <v>2340</v>
      </c>
      <c r="C340" t="s">
        <v>2339</v>
      </c>
      <c r="D340">
        <v>1960</v>
      </c>
      <c r="E340" t="s">
        <v>9458</v>
      </c>
      <c r="F340" t="s">
        <v>9459</v>
      </c>
      <c r="G340" s="2">
        <v>22096</v>
      </c>
      <c r="H340" t="s">
        <v>9460</v>
      </c>
    </row>
    <row r="341" spans="1:8" x14ac:dyDescent="0.25">
      <c r="A341" t="s">
        <v>2341</v>
      </c>
      <c r="B341" t="s">
        <v>2343</v>
      </c>
      <c r="C341" t="s">
        <v>2342</v>
      </c>
      <c r="D341">
        <v>2013</v>
      </c>
      <c r="E341" t="s">
        <v>9461</v>
      </c>
      <c r="F341" t="s">
        <v>9462</v>
      </c>
      <c r="G341" s="2">
        <v>41446</v>
      </c>
      <c r="H341" t="s">
        <v>9463</v>
      </c>
    </row>
    <row r="342" spans="1:8" x14ac:dyDescent="0.25">
      <c r="A342" t="s">
        <v>2344</v>
      </c>
      <c r="B342" t="s">
        <v>2346</v>
      </c>
      <c r="C342" t="s">
        <v>2345</v>
      </c>
      <c r="D342">
        <v>1974</v>
      </c>
      <c r="E342" t="s">
        <v>9464</v>
      </c>
      <c r="F342" t="s">
        <v>9465</v>
      </c>
      <c r="G342" s="2">
        <v>27383</v>
      </c>
      <c r="H342" t="s">
        <v>9466</v>
      </c>
    </row>
    <row r="343" spans="1:8" x14ac:dyDescent="0.25">
      <c r="A343" t="s">
        <v>2347</v>
      </c>
      <c r="B343" t="s">
        <v>2349</v>
      </c>
      <c r="C343" t="s">
        <v>2348</v>
      </c>
      <c r="D343">
        <v>1967</v>
      </c>
      <c r="E343" t="s">
        <v>9467</v>
      </c>
      <c r="F343" t="s">
        <v>9468</v>
      </c>
      <c r="G343" s="2">
        <v>24636</v>
      </c>
      <c r="H343" t="s">
        <v>9469</v>
      </c>
    </row>
    <row r="344" spans="1:8" x14ac:dyDescent="0.25">
      <c r="A344" t="s">
        <v>2350</v>
      </c>
      <c r="B344" t="s">
        <v>2352</v>
      </c>
      <c r="C344" t="s">
        <v>2351</v>
      </c>
      <c r="D344">
        <v>2001</v>
      </c>
      <c r="E344" t="s">
        <v>9470</v>
      </c>
      <c r="F344" t="s">
        <v>9471</v>
      </c>
      <c r="G344" s="2">
        <v>36959</v>
      </c>
      <c r="H344" t="s">
        <v>9472</v>
      </c>
    </row>
    <row r="345" spans="1:8" x14ac:dyDescent="0.25">
      <c r="A345" t="s">
        <v>2353</v>
      </c>
      <c r="B345" t="s">
        <v>2355</v>
      </c>
      <c r="C345" t="s">
        <v>2354</v>
      </c>
      <c r="D345">
        <v>1999</v>
      </c>
      <c r="E345" t="s">
        <v>9473</v>
      </c>
      <c r="F345" t="s">
        <v>9474</v>
      </c>
      <c r="G345" s="2">
        <v>36434</v>
      </c>
      <c r="H345" t="s">
        <v>9475</v>
      </c>
    </row>
    <row r="346" spans="1:8" x14ac:dyDescent="0.25">
      <c r="A346" t="s">
        <v>2356</v>
      </c>
      <c r="B346" t="s">
        <v>2358</v>
      </c>
      <c r="C346" t="s">
        <v>2357</v>
      </c>
      <c r="D346">
        <v>1996</v>
      </c>
      <c r="E346" t="s">
        <v>9476</v>
      </c>
      <c r="F346" t="s">
        <v>9477</v>
      </c>
      <c r="G346" s="2">
        <v>35158</v>
      </c>
      <c r="H346" t="s">
        <v>9478</v>
      </c>
    </row>
    <row r="347" spans="1:8" x14ac:dyDescent="0.25">
      <c r="A347" t="s">
        <v>2359</v>
      </c>
      <c r="B347" t="s">
        <v>2361</v>
      </c>
      <c r="C347" t="s">
        <v>2360</v>
      </c>
      <c r="D347">
        <v>1993</v>
      </c>
      <c r="E347" t="s">
        <v>9479</v>
      </c>
      <c r="F347" t="s">
        <v>9480</v>
      </c>
      <c r="G347" s="2">
        <v>34328</v>
      </c>
      <c r="H347" t="s">
        <v>9481</v>
      </c>
    </row>
    <row r="348" spans="1:8" x14ac:dyDescent="0.25">
      <c r="A348" t="s">
        <v>2362</v>
      </c>
      <c r="B348" t="s">
        <v>2364</v>
      </c>
      <c r="C348" t="s">
        <v>2363</v>
      </c>
      <c r="D348">
        <v>1996</v>
      </c>
      <c r="E348" t="s">
        <v>9482</v>
      </c>
      <c r="F348" t="s">
        <v>9483</v>
      </c>
      <c r="G348" s="2">
        <v>35494</v>
      </c>
      <c r="H348" t="s">
        <v>9484</v>
      </c>
    </row>
    <row r="349" spans="1:8" x14ac:dyDescent="0.25">
      <c r="A349" t="s">
        <v>2365</v>
      </c>
      <c r="B349" t="s">
        <v>2367</v>
      </c>
      <c r="C349" t="s">
        <v>2366</v>
      </c>
      <c r="D349">
        <v>1998</v>
      </c>
      <c r="E349" t="s">
        <v>9485</v>
      </c>
      <c r="F349" t="s">
        <v>9486</v>
      </c>
      <c r="G349" s="2">
        <v>36149</v>
      </c>
    </row>
    <row r="350" spans="1:8" x14ac:dyDescent="0.25">
      <c r="A350" t="s">
        <v>2368</v>
      </c>
      <c r="B350" t="s">
        <v>2370</v>
      </c>
      <c r="C350" t="s">
        <v>2369</v>
      </c>
      <c r="D350">
        <v>1973</v>
      </c>
      <c r="E350" t="s">
        <v>9487</v>
      </c>
      <c r="F350" t="s">
        <v>9488</v>
      </c>
      <c r="G350" s="2">
        <v>26985</v>
      </c>
      <c r="H350" t="s">
        <v>9489</v>
      </c>
    </row>
    <row r="351" spans="1:8" x14ac:dyDescent="0.25">
      <c r="A351" t="s">
        <v>2371</v>
      </c>
      <c r="B351" t="s">
        <v>2373</v>
      </c>
      <c r="C351" t="s">
        <v>2372</v>
      </c>
      <c r="D351">
        <v>2020</v>
      </c>
      <c r="E351" t="s">
        <v>9490</v>
      </c>
      <c r="F351" t="s">
        <v>9491</v>
      </c>
      <c r="G351" s="2">
        <v>44120</v>
      </c>
      <c r="H351" t="s">
        <v>9492</v>
      </c>
    </row>
    <row r="352" spans="1:8" x14ac:dyDescent="0.25">
      <c r="A352" t="s">
        <v>2374</v>
      </c>
      <c r="B352" t="s">
        <v>2376</v>
      </c>
      <c r="C352" t="s">
        <v>2375</v>
      </c>
      <c r="D352">
        <v>2016</v>
      </c>
      <c r="E352" t="s">
        <v>9493</v>
      </c>
      <c r="F352" t="s">
        <v>9494</v>
      </c>
      <c r="G352" s="2">
        <v>42545</v>
      </c>
      <c r="H352" t="s">
        <v>9495</v>
      </c>
    </row>
    <row r="353" spans="1:8" x14ac:dyDescent="0.25">
      <c r="A353" t="s">
        <v>2377</v>
      </c>
      <c r="B353" t="s">
        <v>2379</v>
      </c>
      <c r="C353" t="s">
        <v>2378</v>
      </c>
      <c r="D353">
        <v>2020</v>
      </c>
      <c r="E353" t="s">
        <v>9496</v>
      </c>
      <c r="F353" t="s">
        <v>9497</v>
      </c>
      <c r="G353" s="2">
        <v>44169</v>
      </c>
      <c r="H353" t="s">
        <v>9498</v>
      </c>
    </row>
    <row r="354" spans="1:8" x14ac:dyDescent="0.25">
      <c r="A354" t="s">
        <v>2380</v>
      </c>
      <c r="B354" t="s">
        <v>2382</v>
      </c>
      <c r="C354" t="s">
        <v>2381</v>
      </c>
      <c r="D354">
        <v>1992</v>
      </c>
      <c r="E354" t="s">
        <v>9499</v>
      </c>
      <c r="F354" t="s">
        <v>9500</v>
      </c>
      <c r="G354" s="2">
        <v>33858</v>
      </c>
      <c r="H354" t="s">
        <v>9501</v>
      </c>
    </row>
    <row r="355" spans="1:8" x14ac:dyDescent="0.25">
      <c r="A355" t="s">
        <v>2383</v>
      </c>
      <c r="B355" t="s">
        <v>2384</v>
      </c>
      <c r="C355" t="s">
        <v>2028</v>
      </c>
      <c r="D355">
        <v>1981</v>
      </c>
      <c r="E355" t="s">
        <v>9502</v>
      </c>
      <c r="F355" t="s">
        <v>9503</v>
      </c>
      <c r="G355" s="2">
        <v>29889</v>
      </c>
      <c r="H355" t="s">
        <v>9504</v>
      </c>
    </row>
    <row r="356" spans="1:8" x14ac:dyDescent="0.25">
      <c r="A356" t="s">
        <v>2385</v>
      </c>
      <c r="B356" t="s">
        <v>2387</v>
      </c>
      <c r="C356" t="s">
        <v>2386</v>
      </c>
      <c r="D356">
        <v>1988</v>
      </c>
      <c r="E356" t="s">
        <v>9505</v>
      </c>
      <c r="F356" t="s">
        <v>9506</v>
      </c>
      <c r="G356" s="2">
        <v>32276</v>
      </c>
      <c r="H356" t="s">
        <v>9507</v>
      </c>
    </row>
    <row r="357" spans="1:8" x14ac:dyDescent="0.25">
      <c r="A357" t="s">
        <v>2388</v>
      </c>
      <c r="B357" t="s">
        <v>2390</v>
      </c>
      <c r="C357" t="s">
        <v>2389</v>
      </c>
      <c r="D357">
        <v>2017</v>
      </c>
      <c r="E357" t="s">
        <v>9508</v>
      </c>
      <c r="F357" t="s">
        <v>9509</v>
      </c>
      <c r="G357" s="2">
        <v>43049</v>
      </c>
      <c r="H357" t="s">
        <v>9510</v>
      </c>
    </row>
    <row r="358" spans="1:8" x14ac:dyDescent="0.25">
      <c r="A358" t="s">
        <v>2391</v>
      </c>
      <c r="B358" t="s">
        <v>2393</v>
      </c>
      <c r="C358" t="s">
        <v>2392</v>
      </c>
      <c r="D358">
        <v>1990</v>
      </c>
      <c r="E358" t="s">
        <v>9511</v>
      </c>
      <c r="F358" t="s">
        <v>9512</v>
      </c>
      <c r="G358" s="2">
        <v>33151</v>
      </c>
      <c r="H358" t="s">
        <v>9513</v>
      </c>
    </row>
    <row r="359" spans="1:8" x14ac:dyDescent="0.25">
      <c r="A359" t="s">
        <v>2394</v>
      </c>
      <c r="B359" t="s">
        <v>2396</v>
      </c>
      <c r="C359" t="s">
        <v>2395</v>
      </c>
      <c r="D359">
        <v>1967</v>
      </c>
      <c r="E359" t="s">
        <v>9514</v>
      </c>
      <c r="F359" t="s">
        <v>9515</v>
      </c>
      <c r="G359" s="2">
        <v>24771</v>
      </c>
      <c r="H359" t="s">
        <v>9516</v>
      </c>
    </row>
    <row r="360" spans="1:8" x14ac:dyDescent="0.25">
      <c r="A360" t="s">
        <v>2400</v>
      </c>
      <c r="B360" t="s">
        <v>2402</v>
      </c>
      <c r="C360" t="s">
        <v>2401</v>
      </c>
      <c r="D360">
        <v>2006</v>
      </c>
      <c r="E360" t="s">
        <v>9517</v>
      </c>
      <c r="F360" t="s">
        <v>9518</v>
      </c>
      <c r="G360" s="2">
        <v>38961</v>
      </c>
      <c r="H360" t="s">
        <v>9519</v>
      </c>
    </row>
    <row r="361" spans="1:8" x14ac:dyDescent="0.25">
      <c r="A361" t="s">
        <v>2403</v>
      </c>
      <c r="B361" t="s">
        <v>2405</v>
      </c>
      <c r="C361" t="s">
        <v>2404</v>
      </c>
      <c r="D361">
        <v>2014</v>
      </c>
      <c r="E361" t="s">
        <v>9520</v>
      </c>
      <c r="F361" t="s">
        <v>9521</v>
      </c>
      <c r="G361" s="2">
        <v>41845</v>
      </c>
      <c r="H361" t="s">
        <v>9522</v>
      </c>
    </row>
    <row r="362" spans="1:8" x14ac:dyDescent="0.25">
      <c r="A362" t="s">
        <v>2406</v>
      </c>
      <c r="B362" t="s">
        <v>2408</v>
      </c>
      <c r="C362" t="s">
        <v>2407</v>
      </c>
      <c r="D362">
        <v>2003</v>
      </c>
      <c r="E362" t="s">
        <v>9523</v>
      </c>
      <c r="F362" t="s">
        <v>9524</v>
      </c>
      <c r="G362" s="2">
        <v>37811</v>
      </c>
      <c r="H362" t="s">
        <v>9525</v>
      </c>
    </row>
    <row r="363" spans="1:8" x14ac:dyDescent="0.25">
      <c r="A363" t="s">
        <v>2409</v>
      </c>
      <c r="B363" t="s">
        <v>2411</v>
      </c>
      <c r="C363" t="s">
        <v>2410</v>
      </c>
      <c r="D363">
        <v>1995</v>
      </c>
      <c r="E363" t="s">
        <v>9526</v>
      </c>
      <c r="F363" t="s">
        <v>9527</v>
      </c>
      <c r="G363" s="2">
        <v>34971</v>
      </c>
      <c r="H363" t="s">
        <v>9528</v>
      </c>
    </row>
    <row r="364" spans="1:8" x14ac:dyDescent="0.25">
      <c r="A364" t="s">
        <v>2412</v>
      </c>
      <c r="B364" t="s">
        <v>2414</v>
      </c>
      <c r="C364" t="s">
        <v>2413</v>
      </c>
      <c r="D364">
        <v>1980</v>
      </c>
      <c r="E364" t="s">
        <v>9529</v>
      </c>
      <c r="F364" t="s">
        <v>9530</v>
      </c>
      <c r="G364" s="2">
        <v>29287</v>
      </c>
      <c r="H364" t="s">
        <v>9531</v>
      </c>
    </row>
    <row r="365" spans="1:8" x14ac:dyDescent="0.25">
      <c r="A365" t="s">
        <v>2415</v>
      </c>
      <c r="B365" t="s">
        <v>2417</v>
      </c>
      <c r="C365" t="s">
        <v>2416</v>
      </c>
      <c r="D365">
        <v>2017</v>
      </c>
      <c r="E365" t="s">
        <v>9532</v>
      </c>
      <c r="F365" t="s">
        <v>9533</v>
      </c>
      <c r="G365" s="2">
        <v>43011</v>
      </c>
      <c r="H365" t="s">
        <v>9534</v>
      </c>
    </row>
    <row r="366" spans="1:8" x14ac:dyDescent="0.25">
      <c r="A366" t="s">
        <v>2418</v>
      </c>
      <c r="B366" t="s">
        <v>2420</v>
      </c>
      <c r="C366" t="s">
        <v>2419</v>
      </c>
      <c r="D366">
        <v>2022</v>
      </c>
      <c r="E366" t="s">
        <v>9535</v>
      </c>
      <c r="F366" t="s">
        <v>9536</v>
      </c>
      <c r="G366" s="2">
        <v>44778</v>
      </c>
      <c r="H366" t="s">
        <v>9537</v>
      </c>
    </row>
    <row r="367" spans="1:8" x14ac:dyDescent="0.25">
      <c r="A367" t="s">
        <v>2421</v>
      </c>
      <c r="B367" t="s">
        <v>2423</v>
      </c>
      <c r="C367" t="s">
        <v>2422</v>
      </c>
      <c r="D367">
        <v>2021</v>
      </c>
      <c r="E367" t="s">
        <v>9538</v>
      </c>
      <c r="F367" t="s">
        <v>9539</v>
      </c>
      <c r="G367" s="2">
        <v>44589</v>
      </c>
      <c r="H367" t="s">
        <v>9540</v>
      </c>
    </row>
    <row r="368" spans="1:8" x14ac:dyDescent="0.25">
      <c r="A368" t="s">
        <v>2424</v>
      </c>
      <c r="B368" t="s">
        <v>2426</v>
      </c>
      <c r="C368" t="s">
        <v>2425</v>
      </c>
      <c r="D368">
        <v>1940</v>
      </c>
      <c r="E368" t="s">
        <v>9541</v>
      </c>
      <c r="F368" t="s">
        <v>9542</v>
      </c>
      <c r="G368" s="2">
        <v>14664</v>
      </c>
      <c r="H368" t="s">
        <v>9543</v>
      </c>
    </row>
    <row r="369" spans="1:8" x14ac:dyDescent="0.25">
      <c r="A369" t="s">
        <v>2427</v>
      </c>
      <c r="B369" t="s">
        <v>2429</v>
      </c>
      <c r="C369" t="s">
        <v>2428</v>
      </c>
      <c r="D369">
        <v>1986</v>
      </c>
      <c r="E369" t="s">
        <v>9544</v>
      </c>
      <c r="F369" t="s">
        <v>9545</v>
      </c>
      <c r="G369" s="2">
        <v>31499</v>
      </c>
      <c r="H369" t="s">
        <v>9546</v>
      </c>
    </row>
    <row r="370" spans="1:8" x14ac:dyDescent="0.25">
      <c r="A370" t="s">
        <v>2430</v>
      </c>
      <c r="B370" t="s">
        <v>2432</v>
      </c>
      <c r="C370" t="s">
        <v>2431</v>
      </c>
      <c r="D370">
        <v>2014</v>
      </c>
      <c r="E370" t="s">
        <v>9547</v>
      </c>
      <c r="F370" t="s">
        <v>9548</v>
      </c>
      <c r="G370" s="2">
        <v>41733</v>
      </c>
      <c r="H370" t="s">
        <v>9549</v>
      </c>
    </row>
    <row r="371" spans="1:8" x14ac:dyDescent="0.25">
      <c r="A371" t="s">
        <v>2433</v>
      </c>
      <c r="B371" t="s">
        <v>2435</v>
      </c>
      <c r="C371" t="s">
        <v>2434</v>
      </c>
      <c r="D371">
        <v>2023</v>
      </c>
      <c r="E371" t="s">
        <v>9550</v>
      </c>
      <c r="F371" t="s">
        <v>9551</v>
      </c>
      <c r="G371" s="2">
        <v>45072</v>
      </c>
      <c r="H371" t="s">
        <v>9552</v>
      </c>
    </row>
    <row r="372" spans="1:8" x14ac:dyDescent="0.25">
      <c r="A372" t="s">
        <v>2436</v>
      </c>
      <c r="B372" t="s">
        <v>2438</v>
      </c>
      <c r="C372" t="s">
        <v>2437</v>
      </c>
      <c r="D372">
        <v>2012</v>
      </c>
      <c r="E372" t="s">
        <v>9553</v>
      </c>
      <c r="F372" t="s">
        <v>9554</v>
      </c>
      <c r="G372" s="2">
        <v>41411</v>
      </c>
      <c r="H372" t="s">
        <v>9555</v>
      </c>
    </row>
    <row r="373" spans="1:8" x14ac:dyDescent="0.25">
      <c r="A373" t="s">
        <v>2439</v>
      </c>
      <c r="B373" t="s">
        <v>2441</v>
      </c>
      <c r="C373" t="s">
        <v>2440</v>
      </c>
      <c r="D373">
        <v>2021</v>
      </c>
      <c r="E373" t="s">
        <v>9556</v>
      </c>
      <c r="F373" t="s">
        <v>9557</v>
      </c>
      <c r="G373" s="2">
        <v>44477</v>
      </c>
      <c r="H373" t="s">
        <v>9558</v>
      </c>
    </row>
    <row r="374" spans="1:8" x14ac:dyDescent="0.25">
      <c r="A374" s="1" t="s">
        <v>2442</v>
      </c>
      <c r="B374" t="s">
        <v>2444</v>
      </c>
      <c r="C374" t="s">
        <v>2443</v>
      </c>
      <c r="D374">
        <v>2002</v>
      </c>
      <c r="E374" t="s">
        <v>9559</v>
      </c>
      <c r="F374" t="s">
        <v>9560</v>
      </c>
      <c r="G374" s="2">
        <v>37365</v>
      </c>
      <c r="H374" t="s">
        <v>9561</v>
      </c>
    </row>
    <row r="375" spans="1:8" x14ac:dyDescent="0.25">
      <c r="A375" t="s">
        <v>2445</v>
      </c>
      <c r="B375" t="s">
        <v>2447</v>
      </c>
      <c r="C375" t="s">
        <v>2446</v>
      </c>
      <c r="D375">
        <v>1978</v>
      </c>
      <c r="E375" t="s">
        <v>9562</v>
      </c>
      <c r="F375" t="s">
        <v>9563</v>
      </c>
      <c r="G375" s="2">
        <v>28839</v>
      </c>
      <c r="H375" t="s">
        <v>9564</v>
      </c>
    </row>
    <row r="376" spans="1:8" x14ac:dyDescent="0.25">
      <c r="A376" t="s">
        <v>2448</v>
      </c>
      <c r="B376" t="s">
        <v>2450</v>
      </c>
      <c r="C376" t="s">
        <v>2449</v>
      </c>
      <c r="D376">
        <v>1983</v>
      </c>
      <c r="E376" t="s">
        <v>9565</v>
      </c>
      <c r="F376" t="s">
        <v>9566</v>
      </c>
      <c r="G376" s="2">
        <v>30610</v>
      </c>
      <c r="H376" t="s">
        <v>9567</v>
      </c>
    </row>
    <row r="377" spans="1:8" x14ac:dyDescent="0.25">
      <c r="A377" t="s">
        <v>2451</v>
      </c>
      <c r="B377" t="s">
        <v>2453</v>
      </c>
      <c r="C377" t="s">
        <v>2452</v>
      </c>
      <c r="D377">
        <v>2006</v>
      </c>
      <c r="E377" t="s">
        <v>9568</v>
      </c>
      <c r="F377" t="s">
        <v>9569</v>
      </c>
      <c r="G377" s="2">
        <v>39073</v>
      </c>
      <c r="H377" t="s">
        <v>9570</v>
      </c>
    </row>
    <row r="378" spans="1:8" x14ac:dyDescent="0.25">
      <c r="A378" t="s">
        <v>2454</v>
      </c>
      <c r="B378" t="s">
        <v>2456</v>
      </c>
      <c r="C378" t="s">
        <v>2455</v>
      </c>
      <c r="D378">
        <v>2009</v>
      </c>
      <c r="E378" t="s">
        <v>9571</v>
      </c>
      <c r="F378" t="s">
        <v>9572</v>
      </c>
      <c r="G378" s="2">
        <v>39829</v>
      </c>
      <c r="H378" t="s">
        <v>9573</v>
      </c>
    </row>
    <row r="379" spans="1:8" x14ac:dyDescent="0.25">
      <c r="A379" t="s">
        <v>2457</v>
      </c>
      <c r="B379" t="s">
        <v>2459</v>
      </c>
      <c r="C379" t="s">
        <v>2458</v>
      </c>
      <c r="D379">
        <v>2020</v>
      </c>
      <c r="E379" t="s">
        <v>9574</v>
      </c>
      <c r="F379" t="s">
        <v>9575</v>
      </c>
      <c r="G379" s="2">
        <v>44203</v>
      </c>
      <c r="H379" t="s">
        <v>9576</v>
      </c>
    </row>
    <row r="380" spans="1:8" x14ac:dyDescent="0.25">
      <c r="A380" t="s">
        <v>2460</v>
      </c>
      <c r="B380" t="s">
        <v>2462</v>
      </c>
      <c r="C380" t="s">
        <v>2461</v>
      </c>
      <c r="D380">
        <v>2019</v>
      </c>
      <c r="E380" t="s">
        <v>9577</v>
      </c>
      <c r="F380" t="s">
        <v>9578</v>
      </c>
      <c r="G380" s="2">
        <v>43819</v>
      </c>
      <c r="H380" t="s">
        <v>9579</v>
      </c>
    </row>
    <row r="381" spans="1:8" x14ac:dyDescent="0.25">
      <c r="A381" t="s">
        <v>2463</v>
      </c>
      <c r="B381" t="s">
        <v>2465</v>
      </c>
      <c r="C381" t="s">
        <v>2464</v>
      </c>
      <c r="D381">
        <v>1969</v>
      </c>
      <c r="E381" t="s">
        <v>9580</v>
      </c>
      <c r="F381" t="s">
        <v>9581</v>
      </c>
      <c r="G381" s="2">
        <v>25649</v>
      </c>
      <c r="H381" t="s">
        <v>9582</v>
      </c>
    </row>
    <row r="382" spans="1:8" x14ac:dyDescent="0.25">
      <c r="A382" t="s">
        <v>2466</v>
      </c>
      <c r="B382" t="s">
        <v>2468</v>
      </c>
      <c r="C382" t="s">
        <v>2467</v>
      </c>
      <c r="D382">
        <v>2017</v>
      </c>
      <c r="E382" t="s">
        <v>9583</v>
      </c>
      <c r="F382" t="s">
        <v>9584</v>
      </c>
      <c r="G382" s="2">
        <v>43105</v>
      </c>
      <c r="H382" t="s">
        <v>9585</v>
      </c>
    </row>
    <row r="383" spans="1:8" x14ac:dyDescent="0.25">
      <c r="A383" t="s">
        <v>2469</v>
      </c>
      <c r="B383" t="s">
        <v>2471</v>
      </c>
      <c r="C383" t="s">
        <v>2470</v>
      </c>
      <c r="D383">
        <v>1985</v>
      </c>
      <c r="E383" t="s">
        <v>9586</v>
      </c>
      <c r="F383" t="s">
        <v>9587</v>
      </c>
      <c r="G383" s="2">
        <v>31378</v>
      </c>
    </row>
    <row r="384" spans="1:8" x14ac:dyDescent="0.25">
      <c r="A384" t="s">
        <v>2472</v>
      </c>
      <c r="B384" t="s">
        <v>2474</v>
      </c>
      <c r="C384" t="s">
        <v>2473</v>
      </c>
      <c r="D384">
        <v>2006</v>
      </c>
      <c r="E384" t="s">
        <v>9588</v>
      </c>
      <c r="F384" t="s">
        <v>9589</v>
      </c>
      <c r="G384" s="2">
        <v>39108</v>
      </c>
      <c r="H384" t="s">
        <v>9590</v>
      </c>
    </row>
    <row r="385" spans="1:8" x14ac:dyDescent="0.25">
      <c r="A385" t="s">
        <v>2475</v>
      </c>
      <c r="B385" t="s">
        <v>2477</v>
      </c>
      <c r="C385" t="s">
        <v>2476</v>
      </c>
      <c r="D385">
        <v>2020</v>
      </c>
      <c r="E385" t="s">
        <v>9591</v>
      </c>
      <c r="F385" t="s">
        <v>9592</v>
      </c>
      <c r="G385" s="2">
        <v>43875</v>
      </c>
      <c r="H385" t="s">
        <v>9593</v>
      </c>
    </row>
    <row r="386" spans="1:8" x14ac:dyDescent="0.25">
      <c r="A386" t="s">
        <v>2478</v>
      </c>
      <c r="B386" t="s">
        <v>2480</v>
      </c>
      <c r="C386" t="s">
        <v>2479</v>
      </c>
      <c r="D386">
        <v>2001</v>
      </c>
      <c r="E386" t="s">
        <v>9594</v>
      </c>
      <c r="F386" t="s">
        <v>9595</v>
      </c>
      <c r="G386" s="2">
        <v>37218</v>
      </c>
      <c r="H386" t="s">
        <v>9596</v>
      </c>
    </row>
    <row r="387" spans="1:8" x14ac:dyDescent="0.25">
      <c r="A387" t="s">
        <v>2481</v>
      </c>
      <c r="B387" t="s">
        <v>2483</v>
      </c>
      <c r="C387" t="s">
        <v>2482</v>
      </c>
      <c r="D387">
        <v>1996</v>
      </c>
      <c r="E387" t="s">
        <v>9597</v>
      </c>
      <c r="F387" t="s">
        <v>9598</v>
      </c>
      <c r="G387" s="2">
        <v>35293</v>
      </c>
      <c r="H387" t="s">
        <v>9599</v>
      </c>
    </row>
    <row r="388" spans="1:8" x14ac:dyDescent="0.25">
      <c r="A388" s="1" t="s">
        <v>2484</v>
      </c>
      <c r="B388" t="s">
        <v>2486</v>
      </c>
      <c r="C388" t="s">
        <v>2485</v>
      </c>
      <c r="D388">
        <v>1944</v>
      </c>
      <c r="E388" t="s">
        <v>9600</v>
      </c>
      <c r="F388" t="s">
        <v>9601</v>
      </c>
      <c r="G388" s="2">
        <v>16407</v>
      </c>
      <c r="H388" t="s">
        <v>9602</v>
      </c>
    </row>
    <row r="389" spans="1:8" x14ac:dyDescent="0.25">
      <c r="A389" t="s">
        <v>2487</v>
      </c>
      <c r="B389" t="s">
        <v>2489</v>
      </c>
      <c r="C389" t="s">
        <v>2488</v>
      </c>
      <c r="D389">
        <v>2006</v>
      </c>
      <c r="E389" t="s">
        <v>9603</v>
      </c>
      <c r="F389" t="s">
        <v>9604</v>
      </c>
      <c r="G389" s="2">
        <v>38898</v>
      </c>
      <c r="H389" t="s">
        <v>9605</v>
      </c>
    </row>
    <row r="390" spans="1:8" x14ac:dyDescent="0.25">
      <c r="A390" t="s">
        <v>2490</v>
      </c>
      <c r="B390" t="s">
        <v>2492</v>
      </c>
      <c r="C390" t="s">
        <v>2491</v>
      </c>
      <c r="D390">
        <v>1998</v>
      </c>
      <c r="E390" t="s">
        <v>9606</v>
      </c>
      <c r="F390" t="s">
        <v>9607</v>
      </c>
      <c r="G390" s="2">
        <v>35860</v>
      </c>
      <c r="H390" t="s">
        <v>9608</v>
      </c>
    </row>
    <row r="391" spans="1:8" x14ac:dyDescent="0.25">
      <c r="A391" t="s">
        <v>2493</v>
      </c>
      <c r="B391" t="s">
        <v>2495</v>
      </c>
      <c r="C391" t="s">
        <v>2494</v>
      </c>
      <c r="D391">
        <v>1982</v>
      </c>
      <c r="E391" t="s">
        <v>9609</v>
      </c>
      <c r="F391" t="s">
        <v>9610</v>
      </c>
      <c r="G391" s="2">
        <v>30162</v>
      </c>
      <c r="H391" t="s">
        <v>9611</v>
      </c>
    </row>
    <row r="392" spans="1:8" x14ac:dyDescent="0.25">
      <c r="A392" t="s">
        <v>2496</v>
      </c>
      <c r="B392" t="s">
        <v>2498</v>
      </c>
      <c r="C392" t="s">
        <v>2497</v>
      </c>
      <c r="D392">
        <v>1984</v>
      </c>
      <c r="E392" t="s">
        <v>9612</v>
      </c>
      <c r="F392" t="s">
        <v>9613</v>
      </c>
      <c r="G392" s="2">
        <v>31065</v>
      </c>
      <c r="H392" t="s">
        <v>9614</v>
      </c>
    </row>
    <row r="393" spans="1:8" x14ac:dyDescent="0.25">
      <c r="A393" t="s">
        <v>2499</v>
      </c>
      <c r="B393" t="s">
        <v>2501</v>
      </c>
      <c r="C393" t="s">
        <v>2500</v>
      </c>
      <c r="D393">
        <v>2002</v>
      </c>
      <c r="E393" t="s">
        <v>9615</v>
      </c>
      <c r="F393" t="s">
        <v>9616</v>
      </c>
      <c r="G393" s="2">
        <v>37540</v>
      </c>
      <c r="H393" t="s">
        <v>9617</v>
      </c>
    </row>
    <row r="394" spans="1:8" x14ac:dyDescent="0.25">
      <c r="A394" t="s">
        <v>2502</v>
      </c>
      <c r="B394" t="s">
        <v>2504</v>
      </c>
      <c r="C394" t="s">
        <v>2503</v>
      </c>
      <c r="D394">
        <v>2000</v>
      </c>
      <c r="E394" t="s">
        <v>9618</v>
      </c>
      <c r="F394" t="s">
        <v>9619</v>
      </c>
      <c r="G394" s="2">
        <v>36819</v>
      </c>
      <c r="H394" t="s">
        <v>9620</v>
      </c>
    </row>
    <row r="395" spans="1:8" x14ac:dyDescent="0.25">
      <c r="A395" t="s">
        <v>2505</v>
      </c>
      <c r="B395" t="s">
        <v>2507</v>
      </c>
      <c r="C395" t="s">
        <v>2506</v>
      </c>
      <c r="D395">
        <v>1947</v>
      </c>
      <c r="E395" t="s">
        <v>9621</v>
      </c>
      <c r="F395" t="s">
        <v>9622</v>
      </c>
      <c r="G395" s="2">
        <v>17637</v>
      </c>
    </row>
    <row r="396" spans="1:8" x14ac:dyDescent="0.25">
      <c r="A396" t="s">
        <v>2508</v>
      </c>
      <c r="B396" t="s">
        <v>2510</v>
      </c>
      <c r="C396" t="s">
        <v>2509</v>
      </c>
      <c r="D396">
        <v>2008</v>
      </c>
      <c r="E396" t="s">
        <v>9623</v>
      </c>
      <c r="F396" t="s">
        <v>9624</v>
      </c>
      <c r="G396" s="2">
        <v>39516</v>
      </c>
    </row>
    <row r="397" spans="1:8" x14ac:dyDescent="0.25">
      <c r="A397" t="s">
        <v>2511</v>
      </c>
      <c r="B397" t="s">
        <v>2513</v>
      </c>
      <c r="C397" t="s">
        <v>2512</v>
      </c>
      <c r="D397">
        <v>2024</v>
      </c>
      <c r="E397" t="s">
        <v>9625</v>
      </c>
      <c r="F397" t="s">
        <v>9626</v>
      </c>
      <c r="G397" s="2">
        <v>45324</v>
      </c>
      <c r="H397" t="s">
        <v>9627</v>
      </c>
    </row>
    <row r="398" spans="1:8" x14ac:dyDescent="0.25">
      <c r="A398" t="s">
        <v>2514</v>
      </c>
      <c r="B398" t="s">
        <v>2516</v>
      </c>
      <c r="C398" t="s">
        <v>2515</v>
      </c>
      <c r="D398">
        <v>1932</v>
      </c>
      <c r="E398" t="s">
        <v>9628</v>
      </c>
      <c r="F398" t="s">
        <v>9629</v>
      </c>
      <c r="G398" s="2">
        <v>12012</v>
      </c>
      <c r="H398" t="s">
        <v>9630</v>
      </c>
    </row>
    <row r="399" spans="1:8" x14ac:dyDescent="0.25">
      <c r="A399" t="s">
        <v>2517</v>
      </c>
      <c r="B399" t="s">
        <v>2519</v>
      </c>
      <c r="C399" t="s">
        <v>2518</v>
      </c>
      <c r="D399">
        <v>1990</v>
      </c>
      <c r="E399" t="s">
        <v>9631</v>
      </c>
      <c r="F399" t="s">
        <v>9632</v>
      </c>
      <c r="G399" s="2">
        <v>33198</v>
      </c>
      <c r="H399" t="s">
        <v>9633</v>
      </c>
    </row>
    <row r="400" spans="1:8" x14ac:dyDescent="0.25">
      <c r="A400" t="s">
        <v>2520</v>
      </c>
      <c r="B400" t="s">
        <v>2522</v>
      </c>
      <c r="C400" t="s">
        <v>2521</v>
      </c>
      <c r="D400">
        <v>1995</v>
      </c>
      <c r="E400" t="s">
        <v>9634</v>
      </c>
      <c r="F400" t="s">
        <v>9635</v>
      </c>
      <c r="G400" s="2">
        <v>35055</v>
      </c>
      <c r="H400" t="s">
        <v>9636</v>
      </c>
    </row>
    <row r="401" spans="1:8" x14ac:dyDescent="0.25">
      <c r="A401" t="s">
        <v>2523</v>
      </c>
      <c r="B401" t="s">
        <v>2525</v>
      </c>
      <c r="C401" t="s">
        <v>2524</v>
      </c>
      <c r="D401">
        <v>1927</v>
      </c>
      <c r="E401" t="s">
        <v>9637</v>
      </c>
      <c r="F401" t="s">
        <v>9638</v>
      </c>
      <c r="G401" s="2">
        <v>9907</v>
      </c>
      <c r="H401" t="s">
        <v>9639</v>
      </c>
    </row>
    <row r="402" spans="1:8" x14ac:dyDescent="0.25">
      <c r="A402" t="s">
        <v>2526</v>
      </c>
      <c r="B402" t="s">
        <v>2528</v>
      </c>
      <c r="C402" t="s">
        <v>2527</v>
      </c>
      <c r="D402">
        <v>1986</v>
      </c>
      <c r="E402" t="s">
        <v>9640</v>
      </c>
      <c r="F402" t="s">
        <v>9641</v>
      </c>
      <c r="G402" s="2">
        <v>31645</v>
      </c>
    </row>
    <row r="403" spans="1:8" x14ac:dyDescent="0.25">
      <c r="A403" t="s">
        <v>2529</v>
      </c>
      <c r="B403" t="s">
        <v>2531</v>
      </c>
      <c r="C403" t="s">
        <v>2530</v>
      </c>
      <c r="D403">
        <v>1998</v>
      </c>
      <c r="E403" t="s">
        <v>9642</v>
      </c>
      <c r="F403" t="s">
        <v>9643</v>
      </c>
      <c r="G403" s="2">
        <v>36168</v>
      </c>
      <c r="H403" t="s">
        <v>9644</v>
      </c>
    </row>
    <row r="404" spans="1:8" x14ac:dyDescent="0.25">
      <c r="A404" t="s">
        <v>2532</v>
      </c>
      <c r="B404" t="s">
        <v>2534</v>
      </c>
      <c r="C404" t="s">
        <v>2533</v>
      </c>
      <c r="D404">
        <v>2010</v>
      </c>
      <c r="E404" t="s">
        <v>9645</v>
      </c>
      <c r="F404" t="s">
        <v>9646</v>
      </c>
      <c r="G404" s="2">
        <v>40529</v>
      </c>
      <c r="H404" t="s">
        <v>9647</v>
      </c>
    </row>
    <row r="405" spans="1:8" x14ac:dyDescent="0.25">
      <c r="A405" t="s">
        <v>2535</v>
      </c>
      <c r="B405" t="s">
        <v>2537</v>
      </c>
      <c r="C405" t="s">
        <v>2536</v>
      </c>
      <c r="D405">
        <v>2019</v>
      </c>
      <c r="E405" t="s">
        <v>9648</v>
      </c>
      <c r="F405" t="s">
        <v>9649</v>
      </c>
      <c r="G405" s="2">
        <v>43588</v>
      </c>
      <c r="H405" t="s">
        <v>9650</v>
      </c>
    </row>
    <row r="406" spans="1:8" x14ac:dyDescent="0.25">
      <c r="A406" t="s">
        <v>2538</v>
      </c>
      <c r="B406" t="s">
        <v>2540</v>
      </c>
      <c r="C406" t="s">
        <v>2539</v>
      </c>
      <c r="D406">
        <v>2005</v>
      </c>
      <c r="E406" t="s">
        <v>9651</v>
      </c>
      <c r="F406" t="s">
        <v>9652</v>
      </c>
      <c r="G406" s="2">
        <v>38491</v>
      </c>
      <c r="H406" t="s">
        <v>9653</v>
      </c>
    </row>
    <row r="407" spans="1:8" x14ac:dyDescent="0.25">
      <c r="A407" t="s">
        <v>2541</v>
      </c>
      <c r="B407" t="s">
        <v>2543</v>
      </c>
      <c r="C407" t="s">
        <v>2542</v>
      </c>
      <c r="D407">
        <v>1988</v>
      </c>
      <c r="E407" t="s">
        <v>9654</v>
      </c>
      <c r="F407" t="s">
        <v>9655</v>
      </c>
      <c r="G407" s="2">
        <v>32598</v>
      </c>
      <c r="H407" t="s">
        <v>9656</v>
      </c>
    </row>
    <row r="408" spans="1:8" x14ac:dyDescent="0.25">
      <c r="A408" t="s">
        <v>2544</v>
      </c>
      <c r="B408" t="s">
        <v>2546</v>
      </c>
      <c r="C408" t="s">
        <v>2545</v>
      </c>
      <c r="D408">
        <v>1981</v>
      </c>
      <c r="E408" t="s">
        <v>9657</v>
      </c>
      <c r="F408" t="s">
        <v>9658</v>
      </c>
      <c r="G408" s="2">
        <v>30631</v>
      </c>
      <c r="H408" t="s">
        <v>9659</v>
      </c>
    </row>
    <row r="409" spans="1:8" x14ac:dyDescent="0.25">
      <c r="A409" t="s">
        <v>2547</v>
      </c>
      <c r="B409" t="s">
        <v>2549</v>
      </c>
      <c r="C409" t="s">
        <v>2548</v>
      </c>
      <c r="D409">
        <v>1969</v>
      </c>
      <c r="E409" t="s">
        <v>9660</v>
      </c>
      <c r="F409" t="s">
        <v>9661</v>
      </c>
      <c r="G409" s="2">
        <v>25610</v>
      </c>
      <c r="H409" t="s">
        <v>9662</v>
      </c>
    </row>
    <row r="410" spans="1:8" x14ac:dyDescent="0.25">
      <c r="A410" t="s">
        <v>2550</v>
      </c>
      <c r="B410" t="s">
        <v>2552</v>
      </c>
      <c r="C410" t="s">
        <v>2551</v>
      </c>
      <c r="D410">
        <v>1949</v>
      </c>
      <c r="E410" t="s">
        <v>9663</v>
      </c>
      <c r="F410" t="s">
        <v>9664</v>
      </c>
      <c r="G410" s="2">
        <v>18220</v>
      </c>
    </row>
    <row r="411" spans="1:8" x14ac:dyDescent="0.25">
      <c r="A411" t="s">
        <v>2553</v>
      </c>
      <c r="B411" t="s">
        <v>2555</v>
      </c>
      <c r="C411" t="s">
        <v>2554</v>
      </c>
      <c r="D411">
        <v>2016</v>
      </c>
      <c r="E411" t="s">
        <v>9665</v>
      </c>
      <c r="F411" t="s">
        <v>9666</v>
      </c>
      <c r="G411" s="2">
        <v>42741</v>
      </c>
      <c r="H411" t="s">
        <v>9667</v>
      </c>
    </row>
    <row r="412" spans="1:8" x14ac:dyDescent="0.25">
      <c r="A412" t="s">
        <v>2556</v>
      </c>
      <c r="B412" t="s">
        <v>2558</v>
      </c>
      <c r="C412" t="s">
        <v>2557</v>
      </c>
      <c r="D412">
        <v>1992</v>
      </c>
      <c r="E412" t="s">
        <v>9668</v>
      </c>
      <c r="F412" t="s">
        <v>9669</v>
      </c>
      <c r="G412" s="2">
        <v>33844</v>
      </c>
      <c r="H412" t="s">
        <v>9670</v>
      </c>
    </row>
    <row r="413" spans="1:8" x14ac:dyDescent="0.25">
      <c r="A413" t="s">
        <v>2559</v>
      </c>
      <c r="B413" t="s">
        <v>2561</v>
      </c>
      <c r="C413" t="s">
        <v>2560</v>
      </c>
      <c r="D413">
        <v>2020</v>
      </c>
      <c r="E413" t="s">
        <v>9671</v>
      </c>
      <c r="F413" t="s">
        <v>9672</v>
      </c>
      <c r="G413" s="2">
        <v>43834</v>
      </c>
      <c r="H413" t="s">
        <v>9673</v>
      </c>
    </row>
    <row r="414" spans="1:8" x14ac:dyDescent="0.25">
      <c r="A414" t="s">
        <v>2562</v>
      </c>
      <c r="B414" t="s">
        <v>2564</v>
      </c>
      <c r="C414" t="s">
        <v>2563</v>
      </c>
      <c r="D414">
        <v>1987</v>
      </c>
      <c r="E414" t="s">
        <v>9674</v>
      </c>
      <c r="F414" t="s">
        <v>9675</v>
      </c>
      <c r="G414" s="2">
        <v>32017</v>
      </c>
      <c r="H414" t="s">
        <v>9676</v>
      </c>
    </row>
    <row r="415" spans="1:8" x14ac:dyDescent="0.25">
      <c r="A415" t="s">
        <v>2565</v>
      </c>
      <c r="B415" t="s">
        <v>2567</v>
      </c>
      <c r="C415" t="s">
        <v>2566</v>
      </c>
      <c r="D415">
        <v>2007</v>
      </c>
      <c r="E415" t="s">
        <v>9677</v>
      </c>
      <c r="F415" t="s">
        <v>9678</v>
      </c>
      <c r="G415" s="2">
        <v>39441</v>
      </c>
      <c r="H415" t="s">
        <v>9679</v>
      </c>
    </row>
    <row r="416" spans="1:8" x14ac:dyDescent="0.25">
      <c r="A416" t="s">
        <v>2568</v>
      </c>
      <c r="B416" t="s">
        <v>2570</v>
      </c>
      <c r="C416" t="s">
        <v>2569</v>
      </c>
      <c r="D416">
        <v>1975</v>
      </c>
      <c r="E416" t="s">
        <v>9680</v>
      </c>
      <c r="F416" t="s">
        <v>9681</v>
      </c>
      <c r="G416" s="2">
        <v>27572</v>
      </c>
      <c r="H416" t="s">
        <v>9682</v>
      </c>
    </row>
    <row r="417" spans="1:8" x14ac:dyDescent="0.25">
      <c r="A417" t="s">
        <v>2571</v>
      </c>
      <c r="B417" t="s">
        <v>2573</v>
      </c>
      <c r="C417" t="s">
        <v>2572</v>
      </c>
      <c r="D417">
        <v>1968</v>
      </c>
      <c r="E417" t="s">
        <v>9683</v>
      </c>
      <c r="F417" t="s">
        <v>9684</v>
      </c>
      <c r="G417">
        <v>1968</v>
      </c>
      <c r="H417" t="s">
        <v>9685</v>
      </c>
    </row>
    <row r="418" spans="1:8" x14ac:dyDescent="0.25">
      <c r="A418" t="s">
        <v>2574</v>
      </c>
      <c r="B418" t="s">
        <v>2576</v>
      </c>
      <c r="C418" t="s">
        <v>2575</v>
      </c>
      <c r="D418">
        <v>1988</v>
      </c>
      <c r="E418" t="s">
        <v>9686</v>
      </c>
      <c r="F418" t="s">
        <v>9687</v>
      </c>
      <c r="G418" s="2">
        <v>32675</v>
      </c>
      <c r="H418" t="s">
        <v>9688</v>
      </c>
    </row>
    <row r="419" spans="1:8" x14ac:dyDescent="0.25">
      <c r="A419" t="s">
        <v>2577</v>
      </c>
      <c r="B419" t="s">
        <v>2579</v>
      </c>
      <c r="C419" t="s">
        <v>2578</v>
      </c>
      <c r="D419">
        <v>1990</v>
      </c>
      <c r="E419" t="s">
        <v>9689</v>
      </c>
      <c r="F419" t="s">
        <v>9690</v>
      </c>
      <c r="G419" s="2">
        <v>33130</v>
      </c>
      <c r="H419" t="s">
        <v>9691</v>
      </c>
    </row>
    <row r="420" spans="1:8" x14ac:dyDescent="0.25">
      <c r="A420" t="s">
        <v>2580</v>
      </c>
      <c r="B420" t="s">
        <v>2582</v>
      </c>
      <c r="C420" t="s">
        <v>2581</v>
      </c>
      <c r="D420">
        <v>1984</v>
      </c>
      <c r="E420" t="s">
        <v>9692</v>
      </c>
      <c r="F420" t="s">
        <v>9693</v>
      </c>
      <c r="G420" s="2">
        <v>30941</v>
      </c>
      <c r="H420" t="s">
        <v>9694</v>
      </c>
    </row>
    <row r="421" spans="1:8" x14ac:dyDescent="0.25">
      <c r="A421" t="s">
        <v>2583</v>
      </c>
      <c r="B421" t="s">
        <v>2585</v>
      </c>
      <c r="C421" t="s">
        <v>2584</v>
      </c>
      <c r="D421">
        <v>1971</v>
      </c>
      <c r="E421" t="s">
        <v>9695</v>
      </c>
      <c r="F421" t="s">
        <v>9696</v>
      </c>
      <c r="G421" s="2">
        <v>26250</v>
      </c>
      <c r="H421" t="s">
        <v>9697</v>
      </c>
    </row>
    <row r="422" spans="1:8" x14ac:dyDescent="0.25">
      <c r="A422" t="s">
        <v>2586</v>
      </c>
      <c r="B422" t="s">
        <v>2588</v>
      </c>
      <c r="C422" t="s">
        <v>2587</v>
      </c>
      <c r="D422">
        <v>1992</v>
      </c>
      <c r="E422" t="s">
        <v>9698</v>
      </c>
      <c r="F422" t="s">
        <v>9699</v>
      </c>
      <c r="G422" s="2">
        <v>34026</v>
      </c>
      <c r="H422" t="s">
        <v>9700</v>
      </c>
    </row>
    <row r="423" spans="1:8" x14ac:dyDescent="0.25">
      <c r="A423" t="s">
        <v>2589</v>
      </c>
      <c r="B423" t="s">
        <v>2591</v>
      </c>
      <c r="C423" t="s">
        <v>2590</v>
      </c>
      <c r="D423">
        <v>1994</v>
      </c>
      <c r="E423" t="s">
        <v>9701</v>
      </c>
      <c r="F423" t="s">
        <v>9702</v>
      </c>
      <c r="G423" s="2">
        <v>34535</v>
      </c>
      <c r="H423" t="s">
        <v>9703</v>
      </c>
    </row>
    <row r="424" spans="1:8" x14ac:dyDescent="0.25">
      <c r="A424" t="s">
        <v>2592</v>
      </c>
      <c r="B424" t="s">
        <v>2594</v>
      </c>
      <c r="C424" t="s">
        <v>2593</v>
      </c>
      <c r="D424">
        <v>1994</v>
      </c>
      <c r="E424" t="s">
        <v>9704</v>
      </c>
      <c r="F424" t="s">
        <v>9705</v>
      </c>
      <c r="G424" s="2">
        <v>34985</v>
      </c>
      <c r="H424" t="s">
        <v>9706</v>
      </c>
    </row>
    <row r="425" spans="1:8" x14ac:dyDescent="0.25">
      <c r="A425" t="s">
        <v>2595</v>
      </c>
      <c r="B425" t="s">
        <v>2597</v>
      </c>
      <c r="C425" t="s">
        <v>2596</v>
      </c>
      <c r="D425">
        <v>2014</v>
      </c>
      <c r="E425" t="s">
        <v>9707</v>
      </c>
      <c r="F425" t="s">
        <v>9708</v>
      </c>
      <c r="G425" s="2">
        <v>42013</v>
      </c>
      <c r="H425" t="s">
        <v>9709</v>
      </c>
    </row>
    <row r="426" spans="1:8" x14ac:dyDescent="0.25">
      <c r="A426" t="s">
        <v>2598</v>
      </c>
      <c r="B426" t="s">
        <v>2600</v>
      </c>
      <c r="C426" t="s">
        <v>2599</v>
      </c>
      <c r="D426">
        <v>2019</v>
      </c>
      <c r="E426" t="s">
        <v>9710</v>
      </c>
      <c r="F426" t="s">
        <v>9711</v>
      </c>
      <c r="G426" s="2">
        <v>43945</v>
      </c>
      <c r="H426" t="s">
        <v>9712</v>
      </c>
    </row>
    <row r="427" spans="1:8" x14ac:dyDescent="0.25">
      <c r="A427" t="s">
        <v>2601</v>
      </c>
      <c r="B427" t="s">
        <v>2603</v>
      </c>
      <c r="C427" t="s">
        <v>2602</v>
      </c>
      <c r="D427">
        <v>2017</v>
      </c>
      <c r="E427" t="s">
        <v>9713</v>
      </c>
      <c r="F427" t="s">
        <v>9714</v>
      </c>
      <c r="G427" s="2">
        <v>43126</v>
      </c>
      <c r="H427" t="s">
        <v>9715</v>
      </c>
    </row>
    <row r="428" spans="1:8" x14ac:dyDescent="0.25">
      <c r="A428" t="s">
        <v>2604</v>
      </c>
      <c r="B428" t="s">
        <v>2606</v>
      </c>
      <c r="C428" t="s">
        <v>2605</v>
      </c>
      <c r="D428">
        <v>2017</v>
      </c>
      <c r="E428" t="s">
        <v>9716</v>
      </c>
      <c r="F428" t="s">
        <v>9717</v>
      </c>
      <c r="G428" s="2">
        <v>43732</v>
      </c>
      <c r="H428" t="s">
        <v>9718</v>
      </c>
    </row>
    <row r="429" spans="1:8" x14ac:dyDescent="0.25">
      <c r="A429" t="s">
        <v>2607</v>
      </c>
      <c r="B429" t="s">
        <v>2609</v>
      </c>
      <c r="C429" t="s">
        <v>2608</v>
      </c>
      <c r="D429">
        <v>2015</v>
      </c>
      <c r="E429" t="s">
        <v>9719</v>
      </c>
      <c r="F429" t="s">
        <v>9720</v>
      </c>
      <c r="G429" s="2">
        <v>42279</v>
      </c>
      <c r="H429" t="s">
        <v>9721</v>
      </c>
    </row>
    <row r="430" spans="1:8" x14ac:dyDescent="0.25">
      <c r="A430" t="s">
        <v>2610</v>
      </c>
      <c r="B430" t="s">
        <v>2612</v>
      </c>
      <c r="C430" t="s">
        <v>2611</v>
      </c>
      <c r="D430">
        <v>1997</v>
      </c>
      <c r="E430" t="s">
        <v>9722</v>
      </c>
      <c r="F430" t="s">
        <v>9723</v>
      </c>
      <c r="G430" s="2">
        <v>36392</v>
      </c>
      <c r="H430" t="s">
        <v>9724</v>
      </c>
    </row>
    <row r="431" spans="1:8" x14ac:dyDescent="0.25">
      <c r="A431" t="s">
        <v>2613</v>
      </c>
      <c r="B431" t="s">
        <v>2615</v>
      </c>
      <c r="C431" t="s">
        <v>2614</v>
      </c>
      <c r="D431">
        <v>1996</v>
      </c>
      <c r="E431" t="s">
        <v>9725</v>
      </c>
      <c r="F431" t="s">
        <v>9726</v>
      </c>
      <c r="G431" s="2">
        <v>35342</v>
      </c>
      <c r="H431" t="s">
        <v>9727</v>
      </c>
    </row>
    <row r="432" spans="1:8" x14ac:dyDescent="0.25">
      <c r="A432" t="s">
        <v>2616</v>
      </c>
      <c r="B432" t="s">
        <v>2618</v>
      </c>
      <c r="C432" t="s">
        <v>2617</v>
      </c>
      <c r="D432">
        <v>2008</v>
      </c>
      <c r="E432" t="s">
        <v>9728</v>
      </c>
      <c r="F432" t="s">
        <v>9729</v>
      </c>
      <c r="G432" s="2">
        <v>39983</v>
      </c>
      <c r="H432" t="s">
        <v>9730</v>
      </c>
    </row>
    <row r="433" spans="1:8" x14ac:dyDescent="0.25">
      <c r="A433" t="s">
        <v>2619</v>
      </c>
      <c r="B433" t="s">
        <v>2621</v>
      </c>
      <c r="C433" t="s">
        <v>2620</v>
      </c>
      <c r="D433">
        <v>1973</v>
      </c>
      <c r="E433" t="s">
        <v>9731</v>
      </c>
      <c r="F433" t="s">
        <v>9732</v>
      </c>
      <c r="G433" s="2">
        <v>26989</v>
      </c>
      <c r="H433" t="s">
        <v>9733</v>
      </c>
    </row>
    <row r="434" spans="1:8" x14ac:dyDescent="0.25">
      <c r="A434" t="s">
        <v>2622</v>
      </c>
      <c r="B434" t="s">
        <v>2624</v>
      </c>
      <c r="C434" t="s">
        <v>2623</v>
      </c>
      <c r="D434">
        <v>1994</v>
      </c>
      <c r="E434" t="s">
        <v>9734</v>
      </c>
      <c r="F434" t="s">
        <v>9735</v>
      </c>
      <c r="G434" s="2">
        <v>34621</v>
      </c>
      <c r="H434" t="s">
        <v>9736</v>
      </c>
    </row>
    <row r="435" spans="1:8" x14ac:dyDescent="0.25">
      <c r="A435" t="s">
        <v>2625</v>
      </c>
      <c r="B435" t="s">
        <v>2627</v>
      </c>
      <c r="C435" t="s">
        <v>2626</v>
      </c>
      <c r="D435">
        <v>2014</v>
      </c>
      <c r="E435" t="s">
        <v>9737</v>
      </c>
      <c r="F435" t="s">
        <v>9738</v>
      </c>
      <c r="G435" s="2">
        <v>42076</v>
      </c>
      <c r="H435" t="s">
        <v>9739</v>
      </c>
    </row>
    <row r="436" spans="1:8" x14ac:dyDescent="0.25">
      <c r="A436" t="s">
        <v>2628</v>
      </c>
      <c r="B436" t="s">
        <v>2630</v>
      </c>
      <c r="C436" t="s">
        <v>2629</v>
      </c>
      <c r="D436">
        <v>1989</v>
      </c>
      <c r="E436" t="s">
        <v>9740</v>
      </c>
      <c r="F436" t="s">
        <v>9741</v>
      </c>
      <c r="G436" s="2">
        <v>33227</v>
      </c>
      <c r="H436" t="s">
        <v>9742</v>
      </c>
    </row>
    <row r="437" spans="1:8" x14ac:dyDescent="0.25">
      <c r="A437" t="s">
        <v>2631</v>
      </c>
      <c r="B437" t="s">
        <v>2633</v>
      </c>
      <c r="C437" t="s">
        <v>2632</v>
      </c>
      <c r="D437">
        <v>1993</v>
      </c>
      <c r="E437" t="s">
        <v>9743</v>
      </c>
      <c r="F437" t="s">
        <v>9744</v>
      </c>
      <c r="G437" s="2">
        <v>34369</v>
      </c>
      <c r="H437" t="s">
        <v>9745</v>
      </c>
    </row>
    <row r="438" spans="1:8" x14ac:dyDescent="0.25">
      <c r="A438" t="s">
        <v>2634</v>
      </c>
      <c r="B438" t="s">
        <v>2636</v>
      </c>
      <c r="C438" t="s">
        <v>2635</v>
      </c>
      <c r="D438">
        <v>1993</v>
      </c>
      <c r="E438" t="s">
        <v>9746</v>
      </c>
      <c r="F438" t="s">
        <v>9747</v>
      </c>
      <c r="G438" s="2">
        <v>34189</v>
      </c>
      <c r="H438" t="s">
        <v>9748</v>
      </c>
    </row>
    <row r="439" spans="1:8" x14ac:dyDescent="0.25">
      <c r="A439" t="s">
        <v>2637</v>
      </c>
      <c r="B439" t="s">
        <v>2639</v>
      </c>
      <c r="C439" t="s">
        <v>2638</v>
      </c>
      <c r="D439">
        <v>1980</v>
      </c>
      <c r="E439" t="s">
        <v>9749</v>
      </c>
      <c r="F439" t="s">
        <v>9750</v>
      </c>
      <c r="G439" s="2">
        <v>29700</v>
      </c>
      <c r="H439" t="s">
        <v>9751</v>
      </c>
    </row>
    <row r="440" spans="1:8" x14ac:dyDescent="0.25">
      <c r="A440" t="s">
        <v>2640</v>
      </c>
      <c r="B440" t="s">
        <v>2642</v>
      </c>
      <c r="C440" t="s">
        <v>2641</v>
      </c>
      <c r="D440">
        <v>1994</v>
      </c>
      <c r="E440" t="s">
        <v>9752</v>
      </c>
      <c r="F440" t="s">
        <v>9753</v>
      </c>
      <c r="G440" s="2">
        <v>34693</v>
      </c>
      <c r="H440" t="s">
        <v>9754</v>
      </c>
    </row>
    <row r="441" spans="1:8" x14ac:dyDescent="0.25">
      <c r="A441" t="s">
        <v>2643</v>
      </c>
      <c r="B441" t="s">
        <v>2645</v>
      </c>
      <c r="C441" t="s">
        <v>2644</v>
      </c>
      <c r="D441">
        <v>2000</v>
      </c>
      <c r="E441" t="s">
        <v>9755</v>
      </c>
      <c r="F441" t="s">
        <v>9756</v>
      </c>
      <c r="G441" s="2">
        <v>36882</v>
      </c>
      <c r="H441" t="s">
        <v>9757</v>
      </c>
    </row>
    <row r="442" spans="1:8" x14ac:dyDescent="0.25">
      <c r="A442" t="s">
        <v>2646</v>
      </c>
      <c r="B442" t="s">
        <v>2648</v>
      </c>
      <c r="C442" t="s">
        <v>2647</v>
      </c>
      <c r="D442">
        <v>1954</v>
      </c>
      <c r="E442" t="s">
        <v>9758</v>
      </c>
      <c r="F442" t="s">
        <v>9759</v>
      </c>
      <c r="G442" s="2">
        <v>20012</v>
      </c>
      <c r="H442" t="s">
        <v>9760</v>
      </c>
    </row>
    <row r="443" spans="1:8" x14ac:dyDescent="0.25">
      <c r="A443" t="s">
        <v>2649</v>
      </c>
      <c r="B443" t="s">
        <v>2651</v>
      </c>
      <c r="C443" t="s">
        <v>2650</v>
      </c>
      <c r="D443">
        <v>1974</v>
      </c>
      <c r="E443" t="s">
        <v>9761</v>
      </c>
      <c r="F443" t="s">
        <v>9762</v>
      </c>
      <c r="G443" s="2">
        <v>27131</v>
      </c>
      <c r="H443" t="s">
        <v>9763</v>
      </c>
    </row>
    <row r="444" spans="1:8" x14ac:dyDescent="0.25">
      <c r="A444" t="s">
        <v>2652</v>
      </c>
      <c r="B444" t="s">
        <v>2654</v>
      </c>
      <c r="C444" t="s">
        <v>2653</v>
      </c>
      <c r="D444">
        <v>1977</v>
      </c>
      <c r="E444" t="s">
        <v>9764</v>
      </c>
      <c r="F444" t="s">
        <v>9765</v>
      </c>
      <c r="G444" s="2">
        <v>28181</v>
      </c>
      <c r="H444" t="s">
        <v>9766</v>
      </c>
    </row>
    <row r="445" spans="1:8" x14ac:dyDescent="0.25">
      <c r="A445" t="s">
        <v>2655</v>
      </c>
      <c r="B445" t="s">
        <v>2657</v>
      </c>
      <c r="C445" t="s">
        <v>2656</v>
      </c>
      <c r="D445">
        <v>2019</v>
      </c>
      <c r="E445" t="s">
        <v>9767</v>
      </c>
      <c r="F445" t="s">
        <v>9768</v>
      </c>
      <c r="G445" s="2">
        <v>43796</v>
      </c>
      <c r="H445" t="s">
        <v>9769</v>
      </c>
    </row>
    <row r="446" spans="1:8" x14ac:dyDescent="0.25">
      <c r="A446" t="s">
        <v>2658</v>
      </c>
      <c r="B446" t="s">
        <v>2660</v>
      </c>
      <c r="C446" t="s">
        <v>2659</v>
      </c>
      <c r="D446">
        <v>2023</v>
      </c>
      <c r="E446" t="s">
        <v>9770</v>
      </c>
      <c r="F446" t="s">
        <v>9771</v>
      </c>
      <c r="G446" s="2">
        <v>45280</v>
      </c>
      <c r="H446" t="s">
        <v>9772</v>
      </c>
    </row>
    <row r="447" spans="1:8" x14ac:dyDescent="0.25">
      <c r="A447" t="s">
        <v>2661</v>
      </c>
      <c r="B447" t="s">
        <v>2663</v>
      </c>
      <c r="C447" t="s">
        <v>2662</v>
      </c>
      <c r="D447">
        <v>2021</v>
      </c>
      <c r="E447" t="s">
        <v>9773</v>
      </c>
      <c r="F447" t="s">
        <v>9774</v>
      </c>
      <c r="G447" s="2">
        <v>44477</v>
      </c>
      <c r="H447" t="s">
        <v>9775</v>
      </c>
    </row>
    <row r="448" spans="1:8" x14ac:dyDescent="0.25">
      <c r="A448" t="s">
        <v>2664</v>
      </c>
      <c r="B448" t="s">
        <v>2666</v>
      </c>
      <c r="C448" t="s">
        <v>2665</v>
      </c>
      <c r="D448">
        <v>1982</v>
      </c>
      <c r="E448" t="s">
        <v>9776</v>
      </c>
      <c r="F448" t="s">
        <v>9777</v>
      </c>
      <c r="G448" s="2">
        <v>30127</v>
      </c>
      <c r="H448" t="s">
        <v>9778</v>
      </c>
    </row>
    <row r="449" spans="1:8" x14ac:dyDescent="0.25">
      <c r="A449" t="s">
        <v>2667</v>
      </c>
      <c r="B449" t="s">
        <v>2669</v>
      </c>
      <c r="C449" t="s">
        <v>2668</v>
      </c>
      <c r="D449">
        <v>2008</v>
      </c>
      <c r="E449" t="s">
        <v>9779</v>
      </c>
      <c r="F449" t="s">
        <v>9780</v>
      </c>
      <c r="G449" s="2">
        <v>39612</v>
      </c>
      <c r="H449" t="s">
        <v>9781</v>
      </c>
    </row>
    <row r="450" spans="1:8" x14ac:dyDescent="0.25">
      <c r="A450" t="s">
        <v>2670</v>
      </c>
      <c r="B450" t="s">
        <v>2672</v>
      </c>
      <c r="C450" t="s">
        <v>2671</v>
      </c>
      <c r="D450">
        <v>2012</v>
      </c>
      <c r="E450" t="s">
        <v>9782</v>
      </c>
      <c r="F450" t="s">
        <v>9783</v>
      </c>
      <c r="G450" s="2">
        <v>41082</v>
      </c>
      <c r="H450" t="s">
        <v>9784</v>
      </c>
    </row>
    <row r="451" spans="1:8" x14ac:dyDescent="0.25">
      <c r="A451" t="s">
        <v>2946</v>
      </c>
      <c r="B451" t="s">
        <v>2948</v>
      </c>
      <c r="C451" t="s">
        <v>2947</v>
      </c>
      <c r="D451">
        <v>1998</v>
      </c>
      <c r="E451" t="s">
        <v>9785</v>
      </c>
      <c r="F451" t="s">
        <v>9786</v>
      </c>
      <c r="G451" s="2">
        <v>35965</v>
      </c>
      <c r="H451" t="s">
        <v>9787</v>
      </c>
    </row>
    <row r="452" spans="1:8" x14ac:dyDescent="0.25">
      <c r="A452" t="s">
        <v>2673</v>
      </c>
      <c r="B452" t="s">
        <v>2675</v>
      </c>
      <c r="C452" t="s">
        <v>2674</v>
      </c>
      <c r="D452">
        <v>2021</v>
      </c>
      <c r="E452" t="s">
        <v>9788</v>
      </c>
      <c r="F452" t="s">
        <v>9789</v>
      </c>
      <c r="G452" s="2">
        <v>44555</v>
      </c>
      <c r="H452" t="s">
        <v>9790</v>
      </c>
    </row>
    <row r="453" spans="1:8" x14ac:dyDescent="0.25">
      <c r="A453" t="s">
        <v>2676</v>
      </c>
      <c r="B453" t="s">
        <v>2678</v>
      </c>
      <c r="C453" t="s">
        <v>2677</v>
      </c>
      <c r="D453">
        <v>1981</v>
      </c>
      <c r="E453" t="s">
        <v>9791</v>
      </c>
      <c r="F453" t="s">
        <v>9792</v>
      </c>
      <c r="G453" s="2">
        <v>29686</v>
      </c>
      <c r="H453" t="s">
        <v>9793</v>
      </c>
    </row>
    <row r="454" spans="1:8" x14ac:dyDescent="0.25">
      <c r="A454" t="s">
        <v>2679</v>
      </c>
      <c r="B454" t="s">
        <v>2681</v>
      </c>
      <c r="C454" t="s">
        <v>2680</v>
      </c>
      <c r="D454">
        <v>1976</v>
      </c>
      <c r="E454" t="s">
        <v>9794</v>
      </c>
      <c r="F454" t="s">
        <v>9795</v>
      </c>
      <c r="G454" s="2">
        <v>28036</v>
      </c>
    </row>
    <row r="455" spans="1:8" x14ac:dyDescent="0.25">
      <c r="A455" t="s">
        <v>2682</v>
      </c>
      <c r="B455" t="s">
        <v>2684</v>
      </c>
      <c r="C455" t="s">
        <v>2683</v>
      </c>
      <c r="D455">
        <v>1965</v>
      </c>
      <c r="E455" t="s">
        <v>9796</v>
      </c>
      <c r="F455" t="s">
        <v>9797</v>
      </c>
      <c r="G455" s="2">
        <v>35566</v>
      </c>
      <c r="H455" t="s">
        <v>9798</v>
      </c>
    </row>
    <row r="456" spans="1:8" x14ac:dyDescent="0.25">
      <c r="A456" t="s">
        <v>2685</v>
      </c>
      <c r="B456" t="s">
        <v>2687</v>
      </c>
      <c r="C456" t="s">
        <v>2686</v>
      </c>
      <c r="D456">
        <v>1947</v>
      </c>
      <c r="E456" t="s">
        <v>9799</v>
      </c>
      <c r="F456" t="s">
        <v>9800</v>
      </c>
      <c r="G456" s="2">
        <v>17468</v>
      </c>
      <c r="H456" t="s">
        <v>9801</v>
      </c>
    </row>
    <row r="457" spans="1:8" x14ac:dyDescent="0.25">
      <c r="A457" t="s">
        <v>2688</v>
      </c>
      <c r="B457" t="s">
        <v>2690</v>
      </c>
      <c r="C457" t="s">
        <v>2689</v>
      </c>
      <c r="D457">
        <v>2017</v>
      </c>
      <c r="E457" t="s">
        <v>9802</v>
      </c>
      <c r="F457" t="s">
        <v>9803</v>
      </c>
      <c r="G457" s="2">
        <v>42790</v>
      </c>
      <c r="H457" t="s">
        <v>9804</v>
      </c>
    </row>
    <row r="458" spans="1:8" x14ac:dyDescent="0.25">
      <c r="A458" t="s">
        <v>2691</v>
      </c>
      <c r="B458" t="s">
        <v>2693</v>
      </c>
      <c r="C458" t="s">
        <v>2692</v>
      </c>
      <c r="D458">
        <v>2021</v>
      </c>
      <c r="E458" t="s">
        <v>9805</v>
      </c>
      <c r="F458" t="s">
        <v>9806</v>
      </c>
      <c r="G458" s="2">
        <v>44316</v>
      </c>
      <c r="H458" t="s">
        <v>9807</v>
      </c>
    </row>
    <row r="459" spans="1:8" x14ac:dyDescent="0.25">
      <c r="A459" t="s">
        <v>2694</v>
      </c>
      <c r="B459" t="s">
        <v>2696</v>
      </c>
      <c r="C459" t="s">
        <v>2695</v>
      </c>
      <c r="D459">
        <v>1999</v>
      </c>
      <c r="E459" t="s">
        <v>9808</v>
      </c>
      <c r="F459" t="s">
        <v>9809</v>
      </c>
      <c r="G459" s="2">
        <v>36337</v>
      </c>
      <c r="H459" t="s">
        <v>9810</v>
      </c>
    </row>
    <row r="460" spans="1:8" x14ac:dyDescent="0.25">
      <c r="A460" t="s">
        <v>2697</v>
      </c>
      <c r="B460" t="s">
        <v>2699</v>
      </c>
      <c r="C460" t="s">
        <v>2698</v>
      </c>
      <c r="D460">
        <v>1993</v>
      </c>
      <c r="E460" t="s">
        <v>9811</v>
      </c>
      <c r="F460" t="s">
        <v>9812</v>
      </c>
      <c r="G460" s="2">
        <v>34215</v>
      </c>
      <c r="H460" t="s">
        <v>9813</v>
      </c>
    </row>
    <row r="461" spans="1:8" x14ac:dyDescent="0.25">
      <c r="A461" t="s">
        <v>2700</v>
      </c>
      <c r="B461" t="s">
        <v>2702</v>
      </c>
      <c r="C461" t="s">
        <v>2701</v>
      </c>
      <c r="D461">
        <v>2021</v>
      </c>
      <c r="E461" t="s">
        <v>9814</v>
      </c>
      <c r="F461" t="s">
        <v>9815</v>
      </c>
      <c r="G461" s="2">
        <v>44535</v>
      </c>
    </row>
    <row r="462" spans="1:8" x14ac:dyDescent="0.25">
      <c r="A462" s="1" t="s">
        <v>2703</v>
      </c>
      <c r="B462" t="s">
        <v>2705</v>
      </c>
      <c r="C462" t="s">
        <v>2704</v>
      </c>
      <c r="D462">
        <v>1999</v>
      </c>
      <c r="E462" t="s">
        <v>9816</v>
      </c>
      <c r="F462" t="s">
        <v>9817</v>
      </c>
      <c r="G462" s="2">
        <v>36378</v>
      </c>
      <c r="H462" t="s">
        <v>9818</v>
      </c>
    </row>
    <row r="463" spans="1:8" x14ac:dyDescent="0.25">
      <c r="A463" s="1" t="s">
        <v>2706</v>
      </c>
      <c r="B463" t="s">
        <v>2708</v>
      </c>
      <c r="C463" t="s">
        <v>2707</v>
      </c>
      <c r="D463">
        <v>1942</v>
      </c>
      <c r="E463" t="s">
        <v>9819</v>
      </c>
      <c r="F463" t="s">
        <v>9820</v>
      </c>
      <c r="G463" s="2">
        <v>15644</v>
      </c>
      <c r="H463" t="s">
        <v>9821</v>
      </c>
    </row>
    <row r="464" spans="1:8" x14ac:dyDescent="0.25">
      <c r="A464" t="s">
        <v>2709</v>
      </c>
      <c r="B464" t="s">
        <v>2711</v>
      </c>
      <c r="C464" t="s">
        <v>2710</v>
      </c>
      <c r="D464">
        <v>2019</v>
      </c>
      <c r="E464" t="s">
        <v>9822</v>
      </c>
      <c r="F464" t="s">
        <v>9823</v>
      </c>
      <c r="G464" s="2">
        <v>43532</v>
      </c>
      <c r="H464" t="s">
        <v>9824</v>
      </c>
    </row>
    <row r="465" spans="1:8" x14ac:dyDescent="0.25">
      <c r="A465" s="1" t="s">
        <v>2712</v>
      </c>
      <c r="B465" t="s">
        <v>2714</v>
      </c>
      <c r="C465" t="s">
        <v>2713</v>
      </c>
      <c r="D465">
        <v>1994</v>
      </c>
      <c r="E465" t="s">
        <v>9825</v>
      </c>
      <c r="F465" t="s">
        <v>9826</v>
      </c>
      <c r="G465" s="2">
        <v>34396</v>
      </c>
      <c r="H465" t="s">
        <v>9827</v>
      </c>
    </row>
    <row r="466" spans="1:8" x14ac:dyDescent="0.25">
      <c r="A466" t="s">
        <v>2715</v>
      </c>
      <c r="B466" t="s">
        <v>2717</v>
      </c>
      <c r="C466" t="s">
        <v>2716</v>
      </c>
      <c r="D466">
        <v>1997</v>
      </c>
      <c r="E466" t="s">
        <v>9828</v>
      </c>
      <c r="F466" t="s">
        <v>9829</v>
      </c>
      <c r="G466" s="2">
        <v>35789</v>
      </c>
      <c r="H466" t="s">
        <v>9830</v>
      </c>
    </row>
    <row r="467" spans="1:8" x14ac:dyDescent="0.25">
      <c r="A467" t="s">
        <v>2718</v>
      </c>
      <c r="B467" t="s">
        <v>2720</v>
      </c>
      <c r="C467" t="s">
        <v>2719</v>
      </c>
      <c r="D467">
        <v>2016</v>
      </c>
      <c r="E467" t="s">
        <v>9831</v>
      </c>
      <c r="F467" t="s">
        <v>9832</v>
      </c>
      <c r="G467" s="2">
        <v>42662</v>
      </c>
    </row>
    <row r="468" spans="1:8" x14ac:dyDescent="0.25">
      <c r="A468" t="s">
        <v>2721</v>
      </c>
      <c r="B468" t="s">
        <v>2723</v>
      </c>
      <c r="C468" t="s">
        <v>2722</v>
      </c>
      <c r="D468">
        <v>1963</v>
      </c>
      <c r="E468" t="s">
        <v>9833</v>
      </c>
      <c r="F468" t="s">
        <v>9834</v>
      </c>
      <c r="G468" s="2">
        <v>23549</v>
      </c>
      <c r="H468" t="s">
        <v>9835</v>
      </c>
    </row>
    <row r="469" spans="1:8" x14ac:dyDescent="0.25">
      <c r="A469" t="s">
        <v>2724</v>
      </c>
      <c r="B469" t="s">
        <v>2726</v>
      </c>
      <c r="C469" t="s">
        <v>2725</v>
      </c>
      <c r="D469">
        <v>2005</v>
      </c>
      <c r="E469" t="s">
        <v>9836</v>
      </c>
      <c r="F469" t="s">
        <v>9837</v>
      </c>
      <c r="G469" s="2">
        <v>38877</v>
      </c>
      <c r="H469" t="s">
        <v>9838</v>
      </c>
    </row>
    <row r="470" spans="1:8" x14ac:dyDescent="0.25">
      <c r="A470" t="s">
        <v>2727</v>
      </c>
      <c r="B470" t="s">
        <v>2729</v>
      </c>
      <c r="C470" t="s">
        <v>2728</v>
      </c>
      <c r="D470">
        <v>1981</v>
      </c>
      <c r="E470" t="s">
        <v>9839</v>
      </c>
      <c r="F470" t="s">
        <v>9840</v>
      </c>
      <c r="G470" s="2">
        <v>29777</v>
      </c>
      <c r="H470" t="s">
        <v>9841</v>
      </c>
    </row>
    <row r="471" spans="1:8" x14ac:dyDescent="0.25">
      <c r="A471" t="s">
        <v>2730</v>
      </c>
      <c r="B471" t="s">
        <v>2732</v>
      </c>
      <c r="C471" t="s">
        <v>2731</v>
      </c>
      <c r="D471">
        <v>1986</v>
      </c>
      <c r="E471" t="s">
        <v>9842</v>
      </c>
      <c r="F471" t="s">
        <v>9843</v>
      </c>
      <c r="G471" s="2">
        <v>31611</v>
      </c>
      <c r="H471" t="s">
        <v>9844</v>
      </c>
    </row>
    <row r="472" spans="1:8" x14ac:dyDescent="0.25">
      <c r="A472" t="s">
        <v>2733</v>
      </c>
      <c r="B472" t="s">
        <v>2735</v>
      </c>
      <c r="C472" t="s">
        <v>2734</v>
      </c>
      <c r="D472">
        <v>1995</v>
      </c>
      <c r="E472" t="s">
        <v>9845</v>
      </c>
      <c r="F472" t="s">
        <v>9846</v>
      </c>
      <c r="G472" s="2">
        <v>34796</v>
      </c>
      <c r="H472" t="s">
        <v>9847</v>
      </c>
    </row>
    <row r="473" spans="1:8" x14ac:dyDescent="0.25">
      <c r="A473" t="s">
        <v>2736</v>
      </c>
      <c r="B473" t="s">
        <v>2738</v>
      </c>
      <c r="C473" t="s">
        <v>2737</v>
      </c>
      <c r="D473">
        <v>2002</v>
      </c>
      <c r="E473" t="s">
        <v>9848</v>
      </c>
      <c r="F473" t="s">
        <v>9849</v>
      </c>
      <c r="G473" s="2">
        <v>37596</v>
      </c>
      <c r="H473" t="s">
        <v>9850</v>
      </c>
    </row>
    <row r="474" spans="1:8" x14ac:dyDescent="0.25">
      <c r="A474" t="s">
        <v>2739</v>
      </c>
      <c r="B474" t="s">
        <v>2741</v>
      </c>
      <c r="C474" t="s">
        <v>2740</v>
      </c>
      <c r="D474">
        <v>1972</v>
      </c>
      <c r="E474" t="s">
        <v>9851</v>
      </c>
      <c r="F474" t="s">
        <v>9852</v>
      </c>
      <c r="G474" s="2">
        <v>26403</v>
      </c>
    </row>
    <row r="475" spans="1:8" x14ac:dyDescent="0.25">
      <c r="A475" t="s">
        <v>2742</v>
      </c>
      <c r="B475" t="s">
        <v>2744</v>
      </c>
      <c r="C475" t="s">
        <v>2743</v>
      </c>
      <c r="D475">
        <v>1987</v>
      </c>
      <c r="E475" t="s">
        <v>9853</v>
      </c>
      <c r="F475" t="s">
        <v>9854</v>
      </c>
      <c r="G475" s="2">
        <v>31905</v>
      </c>
      <c r="H475" t="s">
        <v>9855</v>
      </c>
    </row>
    <row r="476" spans="1:8" x14ac:dyDescent="0.25">
      <c r="A476" t="s">
        <v>2745</v>
      </c>
      <c r="B476" t="s">
        <v>2747</v>
      </c>
      <c r="C476" t="s">
        <v>2746</v>
      </c>
      <c r="D476">
        <v>1993</v>
      </c>
      <c r="E476" t="s">
        <v>9856</v>
      </c>
      <c r="F476" t="s">
        <v>9857</v>
      </c>
      <c r="G476" s="2">
        <v>34222</v>
      </c>
      <c r="H476" t="s">
        <v>9858</v>
      </c>
    </row>
    <row r="477" spans="1:8" x14ac:dyDescent="0.25">
      <c r="A477" t="s">
        <v>2748</v>
      </c>
      <c r="B477" t="s">
        <v>2750</v>
      </c>
      <c r="C477" t="s">
        <v>2749</v>
      </c>
      <c r="D477">
        <v>2016</v>
      </c>
      <c r="E477" t="s">
        <v>9859</v>
      </c>
      <c r="F477" t="s">
        <v>9860</v>
      </c>
      <c r="G477" s="2">
        <v>42496</v>
      </c>
      <c r="H477" t="s">
        <v>9861</v>
      </c>
    </row>
    <row r="478" spans="1:8" x14ac:dyDescent="0.25">
      <c r="A478" t="s">
        <v>2751</v>
      </c>
      <c r="B478" t="s">
        <v>2753</v>
      </c>
      <c r="C478" t="s">
        <v>2752</v>
      </c>
      <c r="D478">
        <v>2003</v>
      </c>
      <c r="E478" t="s">
        <v>9862</v>
      </c>
      <c r="F478" t="s">
        <v>9863</v>
      </c>
      <c r="G478" s="2">
        <v>37939</v>
      </c>
      <c r="H478" t="s">
        <v>9864</v>
      </c>
    </row>
    <row r="479" spans="1:8" x14ac:dyDescent="0.25">
      <c r="A479" t="s">
        <v>2754</v>
      </c>
      <c r="B479" t="s">
        <v>2756</v>
      </c>
      <c r="C479" t="s">
        <v>2755</v>
      </c>
      <c r="D479">
        <v>1959</v>
      </c>
      <c r="E479" t="s">
        <v>9865</v>
      </c>
      <c r="F479" t="s">
        <v>9866</v>
      </c>
      <c r="G479" s="2">
        <v>21628</v>
      </c>
      <c r="H479" t="s">
        <v>9867</v>
      </c>
    </row>
    <row r="480" spans="1:8" x14ac:dyDescent="0.25">
      <c r="A480" t="s">
        <v>2757</v>
      </c>
      <c r="B480" t="s">
        <v>2759</v>
      </c>
      <c r="C480" t="s">
        <v>2758</v>
      </c>
      <c r="D480">
        <v>1994</v>
      </c>
      <c r="E480" t="s">
        <v>9868</v>
      </c>
      <c r="F480" t="s">
        <v>9869</v>
      </c>
      <c r="G480" s="2">
        <v>34621</v>
      </c>
      <c r="H480" t="s">
        <v>9870</v>
      </c>
    </row>
    <row r="481" spans="1:8" x14ac:dyDescent="0.25">
      <c r="A481" t="s">
        <v>2760</v>
      </c>
      <c r="B481" t="s">
        <v>2762</v>
      </c>
      <c r="C481" t="s">
        <v>2761</v>
      </c>
      <c r="D481">
        <v>2008</v>
      </c>
      <c r="E481" t="s">
        <v>9871</v>
      </c>
      <c r="F481" t="s">
        <v>9872</v>
      </c>
      <c r="G481" s="2">
        <v>39570</v>
      </c>
      <c r="H481" t="s">
        <v>9873</v>
      </c>
    </row>
    <row r="482" spans="1:8" x14ac:dyDescent="0.25">
      <c r="A482" t="s">
        <v>2763</v>
      </c>
      <c r="B482" t="s">
        <v>2765</v>
      </c>
      <c r="C482" t="s">
        <v>2764</v>
      </c>
      <c r="D482">
        <v>2021</v>
      </c>
      <c r="E482" t="s">
        <v>9874</v>
      </c>
      <c r="F482" t="s">
        <v>9875</v>
      </c>
      <c r="G482" s="2">
        <v>44687</v>
      </c>
      <c r="H482" t="s">
        <v>9876</v>
      </c>
    </row>
    <row r="483" spans="1:8" x14ac:dyDescent="0.25">
      <c r="A483" t="s">
        <v>2766</v>
      </c>
      <c r="B483" t="s">
        <v>2768</v>
      </c>
      <c r="C483" t="s">
        <v>2767</v>
      </c>
      <c r="D483">
        <v>1998</v>
      </c>
      <c r="E483" t="s">
        <v>9877</v>
      </c>
      <c r="F483" t="s">
        <v>9878</v>
      </c>
      <c r="G483" s="2">
        <v>36140</v>
      </c>
      <c r="H483" t="s">
        <v>9879</v>
      </c>
    </row>
    <row r="484" spans="1:8" x14ac:dyDescent="0.25">
      <c r="A484" t="s">
        <v>2769</v>
      </c>
      <c r="B484" t="s">
        <v>2771</v>
      </c>
      <c r="C484" t="s">
        <v>2770</v>
      </c>
      <c r="D484">
        <v>2012</v>
      </c>
      <c r="E484" t="s">
        <v>9880</v>
      </c>
      <c r="F484" t="s">
        <v>9881</v>
      </c>
      <c r="G484" s="2">
        <v>41229</v>
      </c>
      <c r="H484" t="s">
        <v>9882</v>
      </c>
    </row>
    <row r="485" spans="1:8" x14ac:dyDescent="0.25">
      <c r="A485" t="s">
        <v>2772</v>
      </c>
      <c r="B485" t="s">
        <v>2774</v>
      </c>
      <c r="C485" t="s">
        <v>2773</v>
      </c>
      <c r="D485">
        <v>2021</v>
      </c>
      <c r="E485" t="s">
        <v>9883</v>
      </c>
      <c r="F485" t="s">
        <v>9884</v>
      </c>
      <c r="G485" s="2">
        <v>44673</v>
      </c>
      <c r="H485" t="s">
        <v>9885</v>
      </c>
    </row>
    <row r="486" spans="1:8" x14ac:dyDescent="0.25">
      <c r="A486" t="s">
        <v>2775</v>
      </c>
      <c r="B486" t="s">
        <v>2777</v>
      </c>
      <c r="C486" t="s">
        <v>2776</v>
      </c>
      <c r="D486">
        <v>2022</v>
      </c>
      <c r="E486" t="s">
        <v>9886</v>
      </c>
      <c r="F486" t="s">
        <v>9887</v>
      </c>
      <c r="G486" s="2">
        <v>44820</v>
      </c>
      <c r="H486" t="s">
        <v>9888</v>
      </c>
    </row>
    <row r="487" spans="1:8" x14ac:dyDescent="0.25">
      <c r="A487" t="s">
        <v>2778</v>
      </c>
      <c r="B487" t="s">
        <v>2780</v>
      </c>
      <c r="C487" t="s">
        <v>2779</v>
      </c>
      <c r="D487">
        <v>2017</v>
      </c>
      <c r="E487" t="s">
        <v>9889</v>
      </c>
      <c r="F487" t="s">
        <v>9890</v>
      </c>
      <c r="G487" s="2">
        <v>43070</v>
      </c>
      <c r="H487" t="s">
        <v>9891</v>
      </c>
    </row>
    <row r="488" spans="1:8" x14ac:dyDescent="0.25">
      <c r="A488" t="s">
        <v>2781</v>
      </c>
      <c r="B488" t="s">
        <v>2783</v>
      </c>
      <c r="C488" t="s">
        <v>2782</v>
      </c>
      <c r="D488">
        <v>1945</v>
      </c>
      <c r="E488" t="s">
        <v>9892</v>
      </c>
      <c r="F488" t="s">
        <v>9893</v>
      </c>
      <c r="G488" s="2">
        <v>16582</v>
      </c>
      <c r="H488" t="s">
        <v>9894</v>
      </c>
    </row>
    <row r="489" spans="1:8" x14ac:dyDescent="0.25">
      <c r="A489" t="s">
        <v>2784</v>
      </c>
      <c r="B489" t="s">
        <v>2786</v>
      </c>
      <c r="C489" t="s">
        <v>2785</v>
      </c>
      <c r="D489">
        <v>2023</v>
      </c>
      <c r="E489" t="s">
        <v>9895</v>
      </c>
      <c r="F489" t="s">
        <v>9896</v>
      </c>
      <c r="G489" s="2">
        <v>45520</v>
      </c>
      <c r="H489" t="s">
        <v>9897</v>
      </c>
    </row>
    <row r="490" spans="1:8" x14ac:dyDescent="0.25">
      <c r="A490" t="s">
        <v>2787</v>
      </c>
      <c r="B490" t="s">
        <v>2789</v>
      </c>
      <c r="C490" t="s">
        <v>2788</v>
      </c>
      <c r="D490">
        <v>2009</v>
      </c>
      <c r="E490" t="s">
        <v>9898</v>
      </c>
      <c r="F490" t="s">
        <v>9899</v>
      </c>
      <c r="G490" s="2">
        <v>40088</v>
      </c>
      <c r="H490" t="s">
        <v>9900</v>
      </c>
    </row>
    <row r="491" spans="1:8" x14ac:dyDescent="0.25">
      <c r="A491" t="s">
        <v>2790</v>
      </c>
      <c r="B491" t="s">
        <v>2792</v>
      </c>
      <c r="C491" t="s">
        <v>2791</v>
      </c>
      <c r="D491">
        <v>1986</v>
      </c>
      <c r="E491" t="s">
        <v>9901</v>
      </c>
      <c r="F491" t="s">
        <v>9902</v>
      </c>
      <c r="G491" s="2">
        <v>31646</v>
      </c>
      <c r="H491" t="s">
        <v>9903</v>
      </c>
    </row>
    <row r="492" spans="1:8" x14ac:dyDescent="0.25">
      <c r="A492" t="s">
        <v>2793</v>
      </c>
      <c r="B492" t="s">
        <v>2795</v>
      </c>
      <c r="C492" t="s">
        <v>2794</v>
      </c>
      <c r="D492">
        <v>2002</v>
      </c>
      <c r="E492" t="s">
        <v>9904</v>
      </c>
      <c r="F492" t="s">
        <v>9905</v>
      </c>
      <c r="G492" s="2">
        <v>37449</v>
      </c>
      <c r="H492" t="s">
        <v>9906</v>
      </c>
    </row>
    <row r="493" spans="1:8" x14ac:dyDescent="0.25">
      <c r="A493" t="s">
        <v>2796</v>
      </c>
      <c r="B493" t="s">
        <v>2798</v>
      </c>
      <c r="C493" t="s">
        <v>2797</v>
      </c>
      <c r="D493">
        <v>2013</v>
      </c>
      <c r="E493" t="s">
        <v>9907</v>
      </c>
      <c r="F493" t="s">
        <v>9908</v>
      </c>
      <c r="G493" s="2">
        <v>41775</v>
      </c>
      <c r="H493" t="s">
        <v>9909</v>
      </c>
    </row>
    <row r="494" spans="1:8" x14ac:dyDescent="0.25">
      <c r="A494" t="s">
        <v>2799</v>
      </c>
      <c r="B494" t="s">
        <v>2801</v>
      </c>
      <c r="C494" t="s">
        <v>2800</v>
      </c>
      <c r="D494">
        <v>1986</v>
      </c>
      <c r="E494" t="s">
        <v>9910</v>
      </c>
      <c r="F494" t="s">
        <v>9911</v>
      </c>
      <c r="G494" s="2">
        <v>31737</v>
      </c>
    </row>
    <row r="495" spans="1:8" x14ac:dyDescent="0.25">
      <c r="A495" t="s">
        <v>2802</v>
      </c>
      <c r="B495" t="s">
        <v>2804</v>
      </c>
      <c r="C495" t="s">
        <v>2803</v>
      </c>
      <c r="D495">
        <v>1967</v>
      </c>
      <c r="E495" t="s">
        <v>9912</v>
      </c>
      <c r="F495" t="s">
        <v>9913</v>
      </c>
      <c r="G495" s="2">
        <v>24875</v>
      </c>
      <c r="H495" t="s">
        <v>9914</v>
      </c>
    </row>
    <row r="496" spans="1:8" x14ac:dyDescent="0.25">
      <c r="A496" t="s">
        <v>2805</v>
      </c>
      <c r="B496" t="s">
        <v>2807</v>
      </c>
      <c r="C496" t="s">
        <v>2806</v>
      </c>
      <c r="D496">
        <v>1987</v>
      </c>
      <c r="E496" t="s">
        <v>9915</v>
      </c>
      <c r="F496" t="s">
        <v>9916</v>
      </c>
      <c r="G496" s="2">
        <v>32157</v>
      </c>
      <c r="H496" t="s">
        <v>9917</v>
      </c>
    </row>
    <row r="497" spans="1:8" x14ac:dyDescent="0.25">
      <c r="A497" t="s">
        <v>2808</v>
      </c>
      <c r="B497" t="s">
        <v>2810</v>
      </c>
      <c r="C497" t="s">
        <v>2809</v>
      </c>
      <c r="D497">
        <v>1995</v>
      </c>
      <c r="E497" t="s">
        <v>9918</v>
      </c>
      <c r="F497" t="s">
        <v>9919</v>
      </c>
      <c r="G497" s="2">
        <v>35111</v>
      </c>
      <c r="H497" t="s">
        <v>9920</v>
      </c>
    </row>
    <row r="498" spans="1:8" x14ac:dyDescent="0.25">
      <c r="A498" t="s">
        <v>2811</v>
      </c>
      <c r="B498" t="s">
        <v>2813</v>
      </c>
      <c r="C498" t="s">
        <v>2812</v>
      </c>
      <c r="D498">
        <v>2003</v>
      </c>
      <c r="E498" t="s">
        <v>9921</v>
      </c>
      <c r="F498" t="s">
        <v>9922</v>
      </c>
      <c r="G498" s="2">
        <v>37848</v>
      </c>
    </row>
    <row r="499" spans="1:8" x14ac:dyDescent="0.25">
      <c r="A499" t="s">
        <v>2814</v>
      </c>
      <c r="B499" t="s">
        <v>2816</v>
      </c>
      <c r="C499" t="s">
        <v>2815</v>
      </c>
      <c r="D499">
        <v>1998</v>
      </c>
      <c r="E499" t="s">
        <v>9923</v>
      </c>
      <c r="F499" t="s">
        <v>9924</v>
      </c>
      <c r="G499" s="2">
        <v>36147</v>
      </c>
      <c r="H499" t="s">
        <v>9925</v>
      </c>
    </row>
    <row r="500" spans="1:8" x14ac:dyDescent="0.25">
      <c r="A500" t="s">
        <v>2817</v>
      </c>
      <c r="B500" t="s">
        <v>2819</v>
      </c>
      <c r="C500" t="s">
        <v>2818</v>
      </c>
      <c r="D500">
        <v>1989</v>
      </c>
      <c r="E500" t="s">
        <v>9926</v>
      </c>
      <c r="F500" t="s">
        <v>9927</v>
      </c>
      <c r="G500" s="2">
        <v>32526</v>
      </c>
    </row>
    <row r="501" spans="1:8" x14ac:dyDescent="0.25">
      <c r="A501" t="s">
        <v>2820</v>
      </c>
      <c r="B501" t="s">
        <v>2822</v>
      </c>
      <c r="C501" t="s">
        <v>2821</v>
      </c>
      <c r="D501">
        <v>1995</v>
      </c>
      <c r="E501" t="s">
        <v>9928</v>
      </c>
      <c r="F501" t="s">
        <v>9929</v>
      </c>
      <c r="G501" s="2">
        <v>35042</v>
      </c>
      <c r="H501" t="s">
        <v>9930</v>
      </c>
    </row>
    <row r="502" spans="1:8" x14ac:dyDescent="0.25">
      <c r="A502" t="s">
        <v>2823</v>
      </c>
      <c r="B502" t="s">
        <v>2825</v>
      </c>
      <c r="C502" t="s">
        <v>2824</v>
      </c>
      <c r="D502">
        <v>1992</v>
      </c>
      <c r="E502" t="s">
        <v>9931</v>
      </c>
      <c r="F502" t="s">
        <v>9932</v>
      </c>
      <c r="G502" s="2">
        <v>33991</v>
      </c>
      <c r="H502" t="s">
        <v>9933</v>
      </c>
    </row>
    <row r="503" spans="1:8" x14ac:dyDescent="0.25">
      <c r="A503" t="s">
        <v>2826</v>
      </c>
      <c r="B503" t="s">
        <v>2828</v>
      </c>
      <c r="C503" t="s">
        <v>2827</v>
      </c>
      <c r="D503">
        <v>2023</v>
      </c>
      <c r="E503" t="s">
        <v>9934</v>
      </c>
      <c r="F503" t="s">
        <v>9935</v>
      </c>
      <c r="G503" s="2">
        <v>45037</v>
      </c>
      <c r="H503" t="s">
        <v>9936</v>
      </c>
    </row>
    <row r="504" spans="1:8" x14ac:dyDescent="0.25">
      <c r="A504" t="s">
        <v>2829</v>
      </c>
      <c r="B504" t="s">
        <v>2831</v>
      </c>
      <c r="C504" t="s">
        <v>2830</v>
      </c>
      <c r="D504">
        <v>1977</v>
      </c>
      <c r="E504" t="s">
        <v>9937</v>
      </c>
      <c r="F504" t="s">
        <v>9938</v>
      </c>
      <c r="G504" s="2">
        <v>28265</v>
      </c>
      <c r="H504" t="s">
        <v>9939</v>
      </c>
    </row>
    <row r="505" spans="1:8" x14ac:dyDescent="0.25">
      <c r="A505" t="s">
        <v>2832</v>
      </c>
      <c r="B505" t="s">
        <v>2834</v>
      </c>
      <c r="C505" t="s">
        <v>2833</v>
      </c>
      <c r="D505">
        <v>1987</v>
      </c>
      <c r="E505" t="s">
        <v>9940</v>
      </c>
      <c r="F505" t="s">
        <v>9941</v>
      </c>
      <c r="G505" s="2">
        <v>32059</v>
      </c>
      <c r="H505" t="s">
        <v>9942</v>
      </c>
    </row>
    <row r="506" spans="1:8" x14ac:dyDescent="0.25">
      <c r="A506" t="s">
        <v>2949</v>
      </c>
      <c r="B506" t="s">
        <v>2951</v>
      </c>
      <c r="C506" t="s">
        <v>2950</v>
      </c>
      <c r="D506">
        <v>1994</v>
      </c>
      <c r="E506" t="s">
        <v>9943</v>
      </c>
      <c r="F506" t="s">
        <v>9944</v>
      </c>
      <c r="G506" s="2">
        <v>34467</v>
      </c>
    </row>
    <row r="507" spans="1:8" x14ac:dyDescent="0.25">
      <c r="A507" t="s">
        <v>2835</v>
      </c>
      <c r="B507" t="s">
        <v>2837</v>
      </c>
      <c r="C507" t="s">
        <v>2836</v>
      </c>
      <c r="D507">
        <v>2002</v>
      </c>
      <c r="E507" t="s">
        <v>9945</v>
      </c>
      <c r="F507" t="s">
        <v>9946</v>
      </c>
      <c r="G507" s="2">
        <v>37392</v>
      </c>
      <c r="H507" t="s">
        <v>9947</v>
      </c>
    </row>
    <row r="508" spans="1:8" x14ac:dyDescent="0.25">
      <c r="A508" t="s">
        <v>2838</v>
      </c>
      <c r="B508" t="s">
        <v>2840</v>
      </c>
      <c r="C508" t="s">
        <v>2839</v>
      </c>
      <c r="D508">
        <v>1988</v>
      </c>
      <c r="E508" t="s">
        <v>9948</v>
      </c>
      <c r="F508" t="s">
        <v>9949</v>
      </c>
      <c r="G508" s="2">
        <v>32465</v>
      </c>
      <c r="H508" t="s">
        <v>9950</v>
      </c>
    </row>
    <row r="509" spans="1:8" x14ac:dyDescent="0.25">
      <c r="A509" t="s">
        <v>2841</v>
      </c>
      <c r="B509" t="s">
        <v>2843</v>
      </c>
      <c r="C509" t="s">
        <v>2842</v>
      </c>
      <c r="D509">
        <v>1987</v>
      </c>
      <c r="E509" t="s">
        <v>9951</v>
      </c>
      <c r="F509" t="s">
        <v>9952</v>
      </c>
      <c r="G509" s="2">
        <v>32038</v>
      </c>
      <c r="H509" t="s">
        <v>9953</v>
      </c>
    </row>
    <row r="510" spans="1:8" x14ac:dyDescent="0.25">
      <c r="A510" t="s">
        <v>2844</v>
      </c>
      <c r="B510" t="s">
        <v>2846</v>
      </c>
      <c r="C510" t="s">
        <v>2845</v>
      </c>
      <c r="D510">
        <v>1988</v>
      </c>
      <c r="E510" t="s">
        <v>9954</v>
      </c>
      <c r="F510" t="s">
        <v>9955</v>
      </c>
      <c r="G510" s="2">
        <v>32367</v>
      </c>
      <c r="H510" t="s">
        <v>9956</v>
      </c>
    </row>
    <row r="511" spans="1:8" x14ac:dyDescent="0.25">
      <c r="A511" t="s">
        <v>2847</v>
      </c>
      <c r="B511" t="s">
        <v>2849</v>
      </c>
      <c r="C511" t="s">
        <v>2848</v>
      </c>
      <c r="D511">
        <v>1990</v>
      </c>
      <c r="E511" t="s">
        <v>9957</v>
      </c>
      <c r="F511" t="s">
        <v>9958</v>
      </c>
      <c r="G511" s="2">
        <v>33165</v>
      </c>
      <c r="H511" t="s">
        <v>9959</v>
      </c>
    </row>
    <row r="512" spans="1:8" x14ac:dyDescent="0.25">
      <c r="A512" t="s">
        <v>2850</v>
      </c>
      <c r="B512" t="s">
        <v>2852</v>
      </c>
      <c r="C512" t="s">
        <v>2851</v>
      </c>
      <c r="D512">
        <v>1954</v>
      </c>
      <c r="E512" t="s">
        <v>9960</v>
      </c>
      <c r="F512" t="s">
        <v>9961</v>
      </c>
      <c r="G512" s="2">
        <v>19873</v>
      </c>
      <c r="H512" t="s">
        <v>9962</v>
      </c>
    </row>
    <row r="513" spans="1:8" x14ac:dyDescent="0.25">
      <c r="A513" s="1" t="s">
        <v>2853</v>
      </c>
      <c r="B513" t="s">
        <v>2855</v>
      </c>
      <c r="C513" t="s">
        <v>2854</v>
      </c>
      <c r="D513">
        <v>1979</v>
      </c>
      <c r="E513" t="s">
        <v>9963</v>
      </c>
      <c r="F513" t="s">
        <v>9964</v>
      </c>
      <c r="G513" s="2">
        <v>29082</v>
      </c>
      <c r="H513" t="s">
        <v>9965</v>
      </c>
    </row>
    <row r="514" spans="1:8" x14ac:dyDescent="0.25">
      <c r="A514" t="s">
        <v>2856</v>
      </c>
      <c r="B514" t="s">
        <v>2858</v>
      </c>
      <c r="C514" t="s">
        <v>2857</v>
      </c>
      <c r="D514">
        <v>2021</v>
      </c>
      <c r="E514" t="s">
        <v>9966</v>
      </c>
      <c r="F514" t="s">
        <v>9967</v>
      </c>
      <c r="G514" s="2">
        <v>44239</v>
      </c>
      <c r="H514" t="s">
        <v>9968</v>
      </c>
    </row>
    <row r="515" spans="1:8" x14ac:dyDescent="0.25">
      <c r="A515" t="s">
        <v>2859</v>
      </c>
      <c r="B515" t="s">
        <v>2861</v>
      </c>
      <c r="C515" t="s">
        <v>2860</v>
      </c>
      <c r="D515">
        <v>1999</v>
      </c>
      <c r="E515" t="s">
        <v>9969</v>
      </c>
      <c r="F515" t="s">
        <v>9970</v>
      </c>
      <c r="G515" s="2">
        <v>36376</v>
      </c>
      <c r="H515" t="s">
        <v>9971</v>
      </c>
    </row>
    <row r="516" spans="1:8" x14ac:dyDescent="0.25">
      <c r="A516" t="s">
        <v>2862</v>
      </c>
      <c r="B516" t="s">
        <v>2864</v>
      </c>
      <c r="C516" t="s">
        <v>2863</v>
      </c>
      <c r="D516">
        <v>1973</v>
      </c>
      <c r="E516" t="s">
        <v>9972</v>
      </c>
      <c r="F516" t="s">
        <v>9973</v>
      </c>
      <c r="G516" s="2">
        <v>27110</v>
      </c>
      <c r="H516" t="s">
        <v>9974</v>
      </c>
    </row>
    <row r="517" spans="1:8" x14ac:dyDescent="0.25">
      <c r="A517" t="s">
        <v>2865</v>
      </c>
      <c r="B517" t="s">
        <v>2867</v>
      </c>
      <c r="C517" t="s">
        <v>2866</v>
      </c>
      <c r="D517">
        <v>2019</v>
      </c>
      <c r="E517" t="s">
        <v>9975</v>
      </c>
      <c r="F517" t="s">
        <v>9976</v>
      </c>
      <c r="G517" s="2">
        <v>43920</v>
      </c>
      <c r="H517" t="s">
        <v>9977</v>
      </c>
    </row>
    <row r="518" spans="1:8" x14ac:dyDescent="0.25">
      <c r="A518" t="s">
        <v>2868</v>
      </c>
      <c r="B518" t="s">
        <v>2870</v>
      </c>
      <c r="C518" t="s">
        <v>2869</v>
      </c>
      <c r="D518">
        <v>1987</v>
      </c>
      <c r="E518" t="s">
        <v>9978</v>
      </c>
      <c r="F518" t="s">
        <v>9979</v>
      </c>
      <c r="G518" s="2">
        <v>31940</v>
      </c>
      <c r="H518" t="s">
        <v>9980</v>
      </c>
    </row>
    <row r="519" spans="1:8" x14ac:dyDescent="0.25">
      <c r="A519" t="s">
        <v>2871</v>
      </c>
      <c r="B519" t="s">
        <v>2873</v>
      </c>
      <c r="C519" t="s">
        <v>2872</v>
      </c>
      <c r="D519">
        <v>2015</v>
      </c>
      <c r="E519" t="s">
        <v>9981</v>
      </c>
      <c r="F519" t="s">
        <v>9982</v>
      </c>
      <c r="G519" s="2">
        <v>42333</v>
      </c>
      <c r="H519" t="s">
        <v>9983</v>
      </c>
    </row>
    <row r="520" spans="1:8" x14ac:dyDescent="0.25">
      <c r="A520" t="s">
        <v>2874</v>
      </c>
      <c r="B520" t="s">
        <v>2876</v>
      </c>
      <c r="C520" t="s">
        <v>2875</v>
      </c>
      <c r="D520">
        <v>2018</v>
      </c>
      <c r="E520" t="s">
        <v>9984</v>
      </c>
      <c r="F520" t="s">
        <v>9985</v>
      </c>
      <c r="G520" s="2">
        <v>43387</v>
      </c>
      <c r="H520" t="s">
        <v>9986</v>
      </c>
    </row>
    <row r="521" spans="1:8" x14ac:dyDescent="0.25">
      <c r="A521" t="s">
        <v>2877</v>
      </c>
      <c r="B521" t="s">
        <v>2879</v>
      </c>
      <c r="C521" t="s">
        <v>2878</v>
      </c>
      <c r="D521">
        <v>2000</v>
      </c>
      <c r="E521" t="s">
        <v>9987</v>
      </c>
      <c r="F521" t="s">
        <v>9988</v>
      </c>
      <c r="G521" s="2">
        <v>36707</v>
      </c>
      <c r="H521" t="s">
        <v>9989</v>
      </c>
    </row>
    <row r="522" spans="1:8" x14ac:dyDescent="0.25">
      <c r="A522" t="s">
        <v>2880</v>
      </c>
      <c r="B522" t="s">
        <v>2882</v>
      </c>
      <c r="C522" t="s">
        <v>2881</v>
      </c>
      <c r="D522">
        <v>1977</v>
      </c>
      <c r="E522" t="s">
        <v>9990</v>
      </c>
      <c r="F522" t="s">
        <v>9991</v>
      </c>
      <c r="G522" s="2">
        <v>28239</v>
      </c>
      <c r="H522" t="s">
        <v>9992</v>
      </c>
    </row>
    <row r="523" spans="1:8" x14ac:dyDescent="0.25">
      <c r="A523" t="s">
        <v>2883</v>
      </c>
      <c r="B523" t="s">
        <v>2885</v>
      </c>
      <c r="C523" t="s">
        <v>2884</v>
      </c>
      <c r="D523">
        <v>1992</v>
      </c>
      <c r="E523" t="s">
        <v>9993</v>
      </c>
      <c r="F523" t="s">
        <v>9994</v>
      </c>
      <c r="G523" s="2">
        <v>33823</v>
      </c>
      <c r="H523" t="s">
        <v>9995</v>
      </c>
    </row>
    <row r="524" spans="1:8" x14ac:dyDescent="0.25">
      <c r="A524" t="s">
        <v>2886</v>
      </c>
      <c r="B524" t="s">
        <v>2888</v>
      </c>
      <c r="C524" t="s">
        <v>2887</v>
      </c>
      <c r="D524">
        <v>2019</v>
      </c>
      <c r="E524" t="s">
        <v>9996</v>
      </c>
      <c r="F524" t="s">
        <v>9997</v>
      </c>
      <c r="G524" s="2">
        <v>43649</v>
      </c>
      <c r="H524" t="s">
        <v>9998</v>
      </c>
    </row>
    <row r="525" spans="1:8" x14ac:dyDescent="0.25">
      <c r="A525" t="s">
        <v>2889</v>
      </c>
      <c r="B525" t="s">
        <v>2891</v>
      </c>
      <c r="C525" t="s">
        <v>2890</v>
      </c>
      <c r="D525">
        <v>2009</v>
      </c>
      <c r="E525" t="s">
        <v>9999</v>
      </c>
      <c r="F525" t="s">
        <v>10000</v>
      </c>
      <c r="G525" s="2">
        <v>40018</v>
      </c>
      <c r="H525" t="s">
        <v>10001</v>
      </c>
    </row>
    <row r="526" spans="1:8" x14ac:dyDescent="0.25">
      <c r="A526" t="s">
        <v>2892</v>
      </c>
      <c r="B526" t="s">
        <v>2894</v>
      </c>
      <c r="C526" t="s">
        <v>2893</v>
      </c>
      <c r="D526">
        <v>2006</v>
      </c>
      <c r="E526" t="s">
        <v>10002</v>
      </c>
      <c r="F526" t="s">
        <v>10003</v>
      </c>
      <c r="G526" s="2">
        <v>39248</v>
      </c>
      <c r="H526" t="s">
        <v>10004</v>
      </c>
    </row>
    <row r="527" spans="1:8" x14ac:dyDescent="0.25">
      <c r="A527" t="s">
        <v>2895</v>
      </c>
      <c r="B527" t="s">
        <v>2897</v>
      </c>
      <c r="C527" t="s">
        <v>2896</v>
      </c>
      <c r="D527">
        <v>2010</v>
      </c>
      <c r="E527" t="s">
        <v>10005</v>
      </c>
      <c r="F527" t="s">
        <v>10006</v>
      </c>
      <c r="G527" s="2">
        <v>40360</v>
      </c>
      <c r="H527" t="s">
        <v>10007</v>
      </c>
    </row>
    <row r="528" spans="1:8" x14ac:dyDescent="0.25">
      <c r="A528" s="1" t="s">
        <v>2898</v>
      </c>
      <c r="B528" t="s">
        <v>2900</v>
      </c>
      <c r="C528" t="s">
        <v>2899</v>
      </c>
      <c r="D528">
        <v>1961</v>
      </c>
      <c r="E528" t="s">
        <v>10008</v>
      </c>
      <c r="F528" t="s">
        <v>10009</v>
      </c>
      <c r="G528" s="2">
        <v>22537</v>
      </c>
      <c r="H528" t="s">
        <v>10010</v>
      </c>
    </row>
    <row r="529" spans="1:8" x14ac:dyDescent="0.25">
      <c r="A529" t="s">
        <v>2901</v>
      </c>
      <c r="B529" t="s">
        <v>2903</v>
      </c>
      <c r="C529" t="s">
        <v>2902</v>
      </c>
      <c r="D529">
        <v>2023</v>
      </c>
      <c r="E529" t="s">
        <v>10011</v>
      </c>
      <c r="F529" t="s">
        <v>10012</v>
      </c>
      <c r="G529" s="2">
        <v>45506</v>
      </c>
      <c r="H529" t="s">
        <v>10013</v>
      </c>
    </row>
    <row r="530" spans="1:8" x14ac:dyDescent="0.25">
      <c r="A530" t="s">
        <v>2904</v>
      </c>
      <c r="B530" t="s">
        <v>2906</v>
      </c>
      <c r="C530" t="s">
        <v>2905</v>
      </c>
      <c r="D530">
        <v>2018</v>
      </c>
      <c r="E530" t="s">
        <v>10014</v>
      </c>
      <c r="F530" t="s">
        <v>10015</v>
      </c>
      <c r="G530" s="2">
        <v>43413</v>
      </c>
      <c r="H530" t="s">
        <v>10016</v>
      </c>
    </row>
    <row r="531" spans="1:8" x14ac:dyDescent="0.25">
      <c r="A531" t="s">
        <v>2907</v>
      </c>
      <c r="B531" t="s">
        <v>2909</v>
      </c>
      <c r="C531" t="s">
        <v>2908</v>
      </c>
      <c r="D531">
        <v>1974</v>
      </c>
      <c r="E531" t="s">
        <v>10017</v>
      </c>
      <c r="F531" t="s">
        <v>10018</v>
      </c>
      <c r="G531" s="2">
        <v>27626</v>
      </c>
    </row>
    <row r="532" spans="1:8" x14ac:dyDescent="0.25">
      <c r="A532" t="s">
        <v>2910</v>
      </c>
      <c r="B532" t="s">
        <v>2912</v>
      </c>
      <c r="C532" t="s">
        <v>2911</v>
      </c>
      <c r="D532">
        <v>2022</v>
      </c>
      <c r="E532" t="s">
        <v>10019</v>
      </c>
      <c r="F532" t="s">
        <v>10020</v>
      </c>
      <c r="G532" s="2">
        <v>44687</v>
      </c>
      <c r="H532" t="s">
        <v>10021</v>
      </c>
    </row>
    <row r="533" spans="1:8" x14ac:dyDescent="0.25">
      <c r="A533" t="s">
        <v>2913</v>
      </c>
      <c r="B533" t="s">
        <v>2915</v>
      </c>
      <c r="C533" t="s">
        <v>2914</v>
      </c>
      <c r="D533">
        <v>2018</v>
      </c>
      <c r="E533" t="s">
        <v>10022</v>
      </c>
      <c r="F533" t="s">
        <v>10023</v>
      </c>
      <c r="G533" s="2">
        <v>43285</v>
      </c>
      <c r="H533" t="s">
        <v>10024</v>
      </c>
    </row>
    <row r="534" spans="1:8" x14ac:dyDescent="0.25">
      <c r="A534" t="s">
        <v>2916</v>
      </c>
      <c r="B534" t="s">
        <v>2918</v>
      </c>
      <c r="C534" t="s">
        <v>2917</v>
      </c>
      <c r="D534">
        <v>1963</v>
      </c>
      <c r="E534" t="s">
        <v>10025</v>
      </c>
      <c r="F534" t="s">
        <v>10026</v>
      </c>
      <c r="G534" s="2">
        <v>23022</v>
      </c>
      <c r="H534" t="s">
        <v>10027</v>
      </c>
    </row>
    <row r="535" spans="1:8" x14ac:dyDescent="0.25">
      <c r="A535" t="s">
        <v>2919</v>
      </c>
      <c r="B535" t="s">
        <v>2921</v>
      </c>
      <c r="C535" t="s">
        <v>2920</v>
      </c>
      <c r="D535">
        <v>1986</v>
      </c>
      <c r="E535" t="s">
        <v>10028</v>
      </c>
      <c r="F535" t="s">
        <v>10029</v>
      </c>
      <c r="G535" s="2">
        <v>31709</v>
      </c>
      <c r="H535" t="s">
        <v>10030</v>
      </c>
    </row>
    <row r="536" spans="1:8" x14ac:dyDescent="0.25">
      <c r="A536" t="s">
        <v>2922</v>
      </c>
      <c r="B536" t="s">
        <v>2924</v>
      </c>
      <c r="C536" t="s">
        <v>2923</v>
      </c>
      <c r="D536">
        <v>1961</v>
      </c>
      <c r="E536" t="s">
        <v>10031</v>
      </c>
      <c r="F536" t="s">
        <v>10032</v>
      </c>
      <c r="G536" s="2">
        <v>22653</v>
      </c>
      <c r="H536" t="s">
        <v>10033</v>
      </c>
    </row>
    <row r="537" spans="1:8" x14ac:dyDescent="0.25">
      <c r="A537" t="s">
        <v>2925</v>
      </c>
      <c r="B537" t="s">
        <v>2927</v>
      </c>
      <c r="C537" t="s">
        <v>2926</v>
      </c>
      <c r="D537">
        <v>1957</v>
      </c>
      <c r="E537" t="s">
        <v>10034</v>
      </c>
      <c r="F537" t="s">
        <v>10035</v>
      </c>
      <c r="G537" s="2">
        <v>21471</v>
      </c>
    </row>
    <row r="538" spans="1:8" x14ac:dyDescent="0.25">
      <c r="A538" t="s">
        <v>2928</v>
      </c>
      <c r="B538" t="s">
        <v>2930</v>
      </c>
      <c r="C538" t="s">
        <v>2929</v>
      </c>
      <c r="D538">
        <v>1988</v>
      </c>
      <c r="E538" t="s">
        <v>10036</v>
      </c>
      <c r="F538" t="s">
        <v>10037</v>
      </c>
      <c r="G538" s="2">
        <v>32337</v>
      </c>
    </row>
    <row r="539" spans="1:8" x14ac:dyDescent="0.25">
      <c r="A539" t="s">
        <v>2931</v>
      </c>
      <c r="B539" t="s">
        <v>2933</v>
      </c>
      <c r="C539" t="s">
        <v>2932</v>
      </c>
      <c r="D539">
        <v>1986</v>
      </c>
      <c r="E539" t="s">
        <v>10038</v>
      </c>
      <c r="F539" t="s">
        <v>10039</v>
      </c>
      <c r="G539" s="2">
        <v>32498</v>
      </c>
    </row>
    <row r="540" spans="1:8" x14ac:dyDescent="0.25">
      <c r="A540" t="s">
        <v>2934</v>
      </c>
      <c r="B540" t="s">
        <v>2936</v>
      </c>
      <c r="C540" t="s">
        <v>2935</v>
      </c>
      <c r="D540">
        <v>1988</v>
      </c>
      <c r="E540" t="s">
        <v>10040</v>
      </c>
      <c r="F540" t="s">
        <v>10041</v>
      </c>
      <c r="G540" s="2">
        <v>32456</v>
      </c>
      <c r="H540" t="s">
        <v>10042</v>
      </c>
    </row>
    <row r="541" spans="1:8" x14ac:dyDescent="0.25">
      <c r="A541" t="s">
        <v>2937</v>
      </c>
      <c r="B541" t="s">
        <v>2939</v>
      </c>
      <c r="C541" t="s">
        <v>2938</v>
      </c>
      <c r="D541">
        <v>2021</v>
      </c>
      <c r="E541" t="s">
        <v>10043</v>
      </c>
      <c r="F541" t="s">
        <v>10044</v>
      </c>
      <c r="G541" s="2">
        <v>44330</v>
      </c>
      <c r="H541" t="s">
        <v>10045</v>
      </c>
    </row>
    <row r="542" spans="1:8" x14ac:dyDescent="0.25">
      <c r="A542" t="s">
        <v>2940</v>
      </c>
      <c r="B542" t="s">
        <v>2942</v>
      </c>
      <c r="C542" t="s">
        <v>2941</v>
      </c>
      <c r="D542">
        <v>2022</v>
      </c>
      <c r="E542" t="s">
        <v>10046</v>
      </c>
      <c r="F542" t="s">
        <v>10047</v>
      </c>
      <c r="G542" s="2">
        <v>44799</v>
      </c>
      <c r="H542" t="s">
        <v>10048</v>
      </c>
    </row>
    <row r="543" spans="1:8" x14ac:dyDescent="0.25">
      <c r="A543" t="s">
        <v>2943</v>
      </c>
      <c r="B543" t="s">
        <v>2945</v>
      </c>
      <c r="C543" t="s">
        <v>2944</v>
      </c>
      <c r="D543">
        <v>2009</v>
      </c>
      <c r="E543" t="s">
        <v>10049</v>
      </c>
      <c r="F543" t="s">
        <v>10050</v>
      </c>
      <c r="G543" s="2">
        <v>40165</v>
      </c>
      <c r="H543" t="s">
        <v>10051</v>
      </c>
    </row>
    <row r="544" spans="1:8" x14ac:dyDescent="0.25">
      <c r="A544" t="s">
        <v>2952</v>
      </c>
      <c r="B544" t="s">
        <v>2954</v>
      </c>
      <c r="C544" t="s">
        <v>2953</v>
      </c>
      <c r="D544">
        <v>2012</v>
      </c>
      <c r="E544" t="s">
        <v>10052</v>
      </c>
      <c r="F544" t="s">
        <v>10053</v>
      </c>
      <c r="G544" s="2">
        <v>41110</v>
      </c>
      <c r="H544" t="s">
        <v>10054</v>
      </c>
    </row>
    <row r="545" spans="1:8" x14ac:dyDescent="0.25">
      <c r="A545" t="s">
        <v>2955</v>
      </c>
      <c r="B545" t="s">
        <v>2957</v>
      </c>
      <c r="C545" t="s">
        <v>2956</v>
      </c>
      <c r="D545">
        <v>1989</v>
      </c>
      <c r="E545" t="s">
        <v>10055</v>
      </c>
      <c r="F545" t="s">
        <v>10056</v>
      </c>
      <c r="G545" s="2">
        <v>32773</v>
      </c>
      <c r="H545" t="s">
        <v>10057</v>
      </c>
    </row>
    <row r="546" spans="1:8" x14ac:dyDescent="0.25">
      <c r="A546" t="s">
        <v>2958</v>
      </c>
      <c r="B546" t="s">
        <v>2960</v>
      </c>
      <c r="C546" t="s">
        <v>2959</v>
      </c>
      <c r="D546">
        <v>2001</v>
      </c>
      <c r="E546" t="s">
        <v>10058</v>
      </c>
      <c r="F546" t="s">
        <v>10059</v>
      </c>
      <c r="G546" s="2">
        <v>37071</v>
      </c>
      <c r="H546" t="s">
        <v>10060</v>
      </c>
    </row>
    <row r="547" spans="1:8" x14ac:dyDescent="0.25">
      <c r="A547" t="s">
        <v>2961</v>
      </c>
      <c r="B547" t="s">
        <v>2963</v>
      </c>
      <c r="C547" t="s">
        <v>2962</v>
      </c>
      <c r="D547">
        <v>2014</v>
      </c>
      <c r="E547" t="s">
        <v>10061</v>
      </c>
      <c r="F547" t="s">
        <v>10062</v>
      </c>
      <c r="G547" s="2">
        <v>41950</v>
      </c>
      <c r="H547" t="s">
        <v>10063</v>
      </c>
    </row>
    <row r="548" spans="1:8" x14ac:dyDescent="0.25">
      <c r="A548" t="s">
        <v>2964</v>
      </c>
      <c r="B548" t="s">
        <v>2966</v>
      </c>
      <c r="C548" t="s">
        <v>2965</v>
      </c>
      <c r="D548">
        <v>2022</v>
      </c>
      <c r="E548" t="s">
        <v>10064</v>
      </c>
      <c r="F548" t="s">
        <v>10065</v>
      </c>
      <c r="G548" s="2">
        <v>44834</v>
      </c>
      <c r="H548" t="s">
        <v>10066</v>
      </c>
    </row>
    <row r="549" spans="1:8" x14ac:dyDescent="0.25">
      <c r="A549" t="s">
        <v>2967</v>
      </c>
      <c r="B549" t="s">
        <v>2969</v>
      </c>
      <c r="C549" t="s">
        <v>2968</v>
      </c>
      <c r="D549">
        <v>2018</v>
      </c>
      <c r="E549" t="s">
        <v>10067</v>
      </c>
      <c r="F549" t="s">
        <v>10068</v>
      </c>
      <c r="G549" s="2">
        <v>43454</v>
      </c>
      <c r="H549" t="s">
        <v>10069</v>
      </c>
    </row>
    <row r="550" spans="1:8" x14ac:dyDescent="0.25">
      <c r="A550" t="s">
        <v>2970</v>
      </c>
      <c r="B550" t="s">
        <v>2972</v>
      </c>
      <c r="C550" t="s">
        <v>2971</v>
      </c>
      <c r="D550">
        <v>2003</v>
      </c>
      <c r="E550" t="s">
        <v>10070</v>
      </c>
      <c r="F550" t="s">
        <v>10071</v>
      </c>
      <c r="G550" s="2">
        <v>37904</v>
      </c>
      <c r="H550" t="s">
        <v>10072</v>
      </c>
    </row>
    <row r="551" spans="1:8" x14ac:dyDescent="0.25">
      <c r="A551" t="s">
        <v>2973</v>
      </c>
      <c r="B551" t="s">
        <v>2975</v>
      </c>
      <c r="C551" t="s">
        <v>2974</v>
      </c>
      <c r="D551">
        <v>1989</v>
      </c>
      <c r="E551" t="s">
        <v>10073</v>
      </c>
      <c r="F551" t="s">
        <v>10074</v>
      </c>
      <c r="G551" s="2">
        <v>32584</v>
      </c>
    </row>
    <row r="552" spans="1:8" x14ac:dyDescent="0.25">
      <c r="A552" t="s">
        <v>2976</v>
      </c>
      <c r="B552" t="s">
        <v>2978</v>
      </c>
      <c r="C552" t="s">
        <v>2977</v>
      </c>
      <c r="D552">
        <v>1983</v>
      </c>
      <c r="E552" t="s">
        <v>10075</v>
      </c>
      <c r="F552" t="s">
        <v>10076</v>
      </c>
      <c r="G552" s="2">
        <v>30604</v>
      </c>
      <c r="H552" t="s">
        <v>10077</v>
      </c>
    </row>
    <row r="553" spans="1:8" x14ac:dyDescent="0.25">
      <c r="A553" t="s">
        <v>2979</v>
      </c>
      <c r="B553" t="s">
        <v>2981</v>
      </c>
      <c r="C553" t="s">
        <v>2980</v>
      </c>
      <c r="D553">
        <v>2017</v>
      </c>
      <c r="E553" t="s">
        <v>10078</v>
      </c>
      <c r="F553" t="s">
        <v>10079</v>
      </c>
      <c r="G553" s="2">
        <v>42965</v>
      </c>
      <c r="H553" t="s">
        <v>10080</v>
      </c>
    </row>
    <row r="554" spans="1:8" x14ac:dyDescent="0.25">
      <c r="A554" t="s">
        <v>2982</v>
      </c>
      <c r="B554" t="s">
        <v>2984</v>
      </c>
      <c r="C554" t="s">
        <v>2983</v>
      </c>
      <c r="D554">
        <v>2022</v>
      </c>
      <c r="E554" t="s">
        <v>10081</v>
      </c>
      <c r="F554" t="s">
        <v>10082</v>
      </c>
      <c r="G554" s="2">
        <v>44830</v>
      </c>
      <c r="H554" t="s">
        <v>10083</v>
      </c>
    </row>
    <row r="555" spans="1:8" x14ac:dyDescent="0.25">
      <c r="A555" t="s">
        <v>2985</v>
      </c>
      <c r="B555" t="s">
        <v>2987</v>
      </c>
      <c r="C555" t="s">
        <v>2986</v>
      </c>
      <c r="D555">
        <v>2002</v>
      </c>
      <c r="E555" t="s">
        <v>10084</v>
      </c>
      <c r="F555" t="s">
        <v>10085</v>
      </c>
      <c r="G555" s="2">
        <v>37666</v>
      </c>
      <c r="H555" t="s">
        <v>10086</v>
      </c>
    </row>
    <row r="556" spans="1:8" x14ac:dyDescent="0.25">
      <c r="A556" t="s">
        <v>2988</v>
      </c>
      <c r="B556" t="s">
        <v>2990</v>
      </c>
      <c r="C556" t="s">
        <v>2989</v>
      </c>
      <c r="D556">
        <v>1973</v>
      </c>
      <c r="E556" t="s">
        <v>10087</v>
      </c>
      <c r="F556" t="s">
        <v>10088</v>
      </c>
      <c r="G556" s="2">
        <v>27465</v>
      </c>
      <c r="H556" t="s">
        <v>10089</v>
      </c>
    </row>
    <row r="557" spans="1:8" x14ac:dyDescent="0.25">
      <c r="A557" t="s">
        <v>2991</v>
      </c>
      <c r="B557" t="s">
        <v>2993</v>
      </c>
      <c r="C557" t="s">
        <v>2992</v>
      </c>
      <c r="D557">
        <v>1944</v>
      </c>
      <c r="E557" t="s">
        <v>10090</v>
      </c>
      <c r="F557" t="s">
        <v>10091</v>
      </c>
      <c r="G557" s="2">
        <v>16259</v>
      </c>
      <c r="H557" t="s">
        <v>10092</v>
      </c>
    </row>
    <row r="558" spans="1:8" x14ac:dyDescent="0.25">
      <c r="A558" t="s">
        <v>2994</v>
      </c>
      <c r="B558" t="s">
        <v>2996</v>
      </c>
      <c r="C558" t="s">
        <v>2995</v>
      </c>
      <c r="D558">
        <v>2001</v>
      </c>
      <c r="E558" t="s">
        <v>10093</v>
      </c>
      <c r="F558" t="s">
        <v>10094</v>
      </c>
      <c r="G558" s="2">
        <v>37195</v>
      </c>
    </row>
    <row r="559" spans="1:8" x14ac:dyDescent="0.25">
      <c r="A559" t="s">
        <v>2997</v>
      </c>
      <c r="B559" t="s">
        <v>2999</v>
      </c>
      <c r="C559" t="s">
        <v>2998</v>
      </c>
      <c r="D559">
        <v>1987</v>
      </c>
      <c r="E559" t="s">
        <v>10095</v>
      </c>
      <c r="F559" t="s">
        <v>10096</v>
      </c>
      <c r="G559" s="2">
        <v>32680</v>
      </c>
      <c r="H559" t="s">
        <v>10097</v>
      </c>
    </row>
    <row r="560" spans="1:8" x14ac:dyDescent="0.25">
      <c r="A560" t="s">
        <v>3000</v>
      </c>
      <c r="B560" t="s">
        <v>3002</v>
      </c>
      <c r="C560" t="s">
        <v>3001</v>
      </c>
      <c r="D560">
        <v>1963</v>
      </c>
      <c r="E560" t="s">
        <v>10098</v>
      </c>
      <c r="F560" t="s">
        <v>10099</v>
      </c>
      <c r="G560" s="2">
        <v>23254</v>
      </c>
      <c r="H560" t="s">
        <v>10100</v>
      </c>
    </row>
    <row r="561" spans="1:8" x14ac:dyDescent="0.25">
      <c r="A561" t="s">
        <v>3003</v>
      </c>
      <c r="B561" t="s">
        <v>3005</v>
      </c>
      <c r="C561" t="s">
        <v>3004</v>
      </c>
      <c r="D561">
        <v>2021</v>
      </c>
      <c r="E561" t="s">
        <v>10101</v>
      </c>
      <c r="F561" t="s">
        <v>10102</v>
      </c>
      <c r="G561" s="2">
        <v>44386</v>
      </c>
      <c r="H561" t="s">
        <v>10103</v>
      </c>
    </row>
    <row r="562" spans="1:8" x14ac:dyDescent="0.25">
      <c r="A562" t="s">
        <v>3006</v>
      </c>
      <c r="B562" t="s">
        <v>3008</v>
      </c>
      <c r="C562" t="s">
        <v>3007</v>
      </c>
      <c r="D562">
        <v>1941</v>
      </c>
      <c r="E562" t="s">
        <v>10104</v>
      </c>
      <c r="F562" t="s">
        <v>10105</v>
      </c>
      <c r="G562" s="2">
        <v>15056</v>
      </c>
      <c r="H562" t="s">
        <v>10106</v>
      </c>
    </row>
    <row r="563" spans="1:8" x14ac:dyDescent="0.25">
      <c r="A563" t="s">
        <v>3009</v>
      </c>
      <c r="B563" t="s">
        <v>3011</v>
      </c>
      <c r="C563" t="s">
        <v>3010</v>
      </c>
      <c r="D563">
        <v>1998</v>
      </c>
      <c r="E563" t="s">
        <v>10107</v>
      </c>
      <c r="F563" t="s">
        <v>10108</v>
      </c>
      <c r="G563" s="2">
        <v>36210</v>
      </c>
      <c r="H563" t="s">
        <v>10109</v>
      </c>
    </row>
    <row r="564" spans="1:8" x14ac:dyDescent="0.25">
      <c r="A564" t="s">
        <v>3012</v>
      </c>
      <c r="B564" t="s">
        <v>3013</v>
      </c>
      <c r="C564" t="s">
        <v>249</v>
      </c>
      <c r="D564">
        <v>1984</v>
      </c>
      <c r="E564" t="s">
        <v>10110</v>
      </c>
      <c r="F564" t="s">
        <v>10111</v>
      </c>
      <c r="G564" s="2">
        <v>31033</v>
      </c>
      <c r="H564" t="s">
        <v>10112</v>
      </c>
    </row>
    <row r="565" spans="1:8" x14ac:dyDescent="0.25">
      <c r="A565" t="s">
        <v>3014</v>
      </c>
      <c r="B565" t="s">
        <v>3016</v>
      </c>
      <c r="C565" t="s">
        <v>3015</v>
      </c>
      <c r="D565">
        <v>2023</v>
      </c>
      <c r="E565" t="s">
        <v>10113</v>
      </c>
      <c r="F565" t="s">
        <v>10114</v>
      </c>
      <c r="G565" s="2">
        <v>45471</v>
      </c>
      <c r="H565" t="s">
        <v>10115</v>
      </c>
    </row>
    <row r="566" spans="1:8" x14ac:dyDescent="0.25">
      <c r="A566" t="s">
        <v>3017</v>
      </c>
      <c r="B566" t="s">
        <v>3019</v>
      </c>
      <c r="C566" t="s">
        <v>3018</v>
      </c>
      <c r="D566">
        <v>2001</v>
      </c>
      <c r="E566" t="s">
        <v>10116</v>
      </c>
      <c r="F566" t="s">
        <v>10117</v>
      </c>
      <c r="G566" s="2">
        <v>37250</v>
      </c>
      <c r="H566" t="s">
        <v>10118</v>
      </c>
    </row>
    <row r="567" spans="1:8" x14ac:dyDescent="0.25">
      <c r="A567" t="s">
        <v>3020</v>
      </c>
      <c r="B567" t="s">
        <v>3022</v>
      </c>
      <c r="C567" t="s">
        <v>3021</v>
      </c>
      <c r="D567">
        <v>1963</v>
      </c>
      <c r="E567" t="s">
        <v>10119</v>
      </c>
      <c r="F567" t="s">
        <v>10120</v>
      </c>
      <c r="G567" s="2">
        <v>23503</v>
      </c>
    </row>
    <row r="568" spans="1:8" x14ac:dyDescent="0.25">
      <c r="A568" t="s">
        <v>3023</v>
      </c>
      <c r="B568" t="s">
        <v>3025</v>
      </c>
      <c r="C568" t="s">
        <v>3024</v>
      </c>
      <c r="D568">
        <v>1975</v>
      </c>
      <c r="E568" t="s">
        <v>10121</v>
      </c>
      <c r="F568" t="s">
        <v>10122</v>
      </c>
      <c r="G568" s="2">
        <v>27618</v>
      </c>
    </row>
    <row r="569" spans="1:8" x14ac:dyDescent="0.25">
      <c r="A569" t="s">
        <v>3026</v>
      </c>
      <c r="B569" t="s">
        <v>3028</v>
      </c>
      <c r="C569" t="s">
        <v>3027</v>
      </c>
      <c r="D569">
        <v>1973</v>
      </c>
      <c r="E569" t="s">
        <v>10123</v>
      </c>
      <c r="F569" t="s">
        <v>10124</v>
      </c>
      <c r="G569" s="2">
        <v>32220</v>
      </c>
      <c r="H569" t="s">
        <v>10125</v>
      </c>
    </row>
    <row r="570" spans="1:8" x14ac:dyDescent="0.25">
      <c r="A570" t="s">
        <v>3029</v>
      </c>
      <c r="B570" t="s">
        <v>3031</v>
      </c>
      <c r="C570" t="s">
        <v>3030</v>
      </c>
      <c r="D570">
        <v>2018</v>
      </c>
      <c r="E570" t="s">
        <v>10126</v>
      </c>
      <c r="F570" t="s">
        <v>10127</v>
      </c>
      <c r="G570" s="2">
        <v>43175</v>
      </c>
      <c r="H570" t="s">
        <v>10128</v>
      </c>
    </row>
    <row r="571" spans="1:8" x14ac:dyDescent="0.25">
      <c r="A571" t="s">
        <v>3032</v>
      </c>
      <c r="B571" t="s">
        <v>3034</v>
      </c>
      <c r="C571" t="s">
        <v>3033</v>
      </c>
      <c r="D571">
        <v>1988</v>
      </c>
      <c r="E571" t="s">
        <v>10129</v>
      </c>
      <c r="F571" t="s">
        <v>10130</v>
      </c>
      <c r="G571" s="2">
        <v>32344</v>
      </c>
      <c r="H571" t="s">
        <v>10131</v>
      </c>
    </row>
    <row r="572" spans="1:8" x14ac:dyDescent="0.25">
      <c r="A572" t="s">
        <v>3035</v>
      </c>
      <c r="B572" t="s">
        <v>3037</v>
      </c>
      <c r="C572" t="s">
        <v>3036</v>
      </c>
      <c r="D572">
        <v>1996</v>
      </c>
      <c r="E572" t="s">
        <v>10132</v>
      </c>
      <c r="F572" t="s">
        <v>10133</v>
      </c>
      <c r="G572" s="2">
        <v>35328</v>
      </c>
      <c r="H572" t="s">
        <v>10134</v>
      </c>
    </row>
    <row r="573" spans="1:8" x14ac:dyDescent="0.25">
      <c r="A573" t="s">
        <v>3038</v>
      </c>
      <c r="B573" t="s">
        <v>3040</v>
      </c>
      <c r="C573" t="s">
        <v>3039</v>
      </c>
      <c r="D573">
        <v>2008</v>
      </c>
      <c r="E573" t="s">
        <v>10135</v>
      </c>
      <c r="F573" t="s">
        <v>10136</v>
      </c>
      <c r="G573" s="2">
        <v>39507</v>
      </c>
      <c r="H573" t="s">
        <v>10137</v>
      </c>
    </row>
    <row r="574" spans="1:8" x14ac:dyDescent="0.25">
      <c r="A574" t="s">
        <v>3041</v>
      </c>
      <c r="B574" t="s">
        <v>3043</v>
      </c>
      <c r="C574" t="s">
        <v>3042</v>
      </c>
      <c r="D574">
        <v>1981</v>
      </c>
      <c r="E574" t="s">
        <v>10138</v>
      </c>
      <c r="F574" t="s">
        <v>10139</v>
      </c>
      <c r="G574" s="2">
        <v>29777</v>
      </c>
      <c r="H574" t="s">
        <v>10140</v>
      </c>
    </row>
    <row r="575" spans="1:8" x14ac:dyDescent="0.25">
      <c r="A575" t="s">
        <v>3044</v>
      </c>
      <c r="B575" t="s">
        <v>3046</v>
      </c>
      <c r="C575" t="s">
        <v>3045</v>
      </c>
      <c r="D575">
        <v>1985</v>
      </c>
      <c r="E575" t="s">
        <v>10141</v>
      </c>
      <c r="F575" t="s">
        <v>10142</v>
      </c>
      <c r="G575" s="2">
        <v>31149</v>
      </c>
      <c r="H575" t="s">
        <v>10143</v>
      </c>
    </row>
    <row r="576" spans="1:8" x14ac:dyDescent="0.25">
      <c r="A576" t="s">
        <v>3047</v>
      </c>
      <c r="B576" t="s">
        <v>3049</v>
      </c>
      <c r="C576" t="s">
        <v>3048</v>
      </c>
      <c r="D576">
        <v>1994</v>
      </c>
      <c r="E576" t="s">
        <v>10144</v>
      </c>
      <c r="F576" t="s">
        <v>10145</v>
      </c>
      <c r="G576" s="2">
        <v>34621</v>
      </c>
      <c r="H576" t="s">
        <v>10146</v>
      </c>
    </row>
    <row r="577" spans="1:8" x14ac:dyDescent="0.25">
      <c r="A577" t="s">
        <v>3050</v>
      </c>
      <c r="B577" t="s">
        <v>3052</v>
      </c>
      <c r="C577" t="s">
        <v>3051</v>
      </c>
      <c r="D577">
        <v>2004</v>
      </c>
      <c r="E577" t="s">
        <v>10147</v>
      </c>
      <c r="F577" t="s">
        <v>10148</v>
      </c>
      <c r="G577" s="2">
        <v>38219</v>
      </c>
      <c r="H577" t="s">
        <v>10149</v>
      </c>
    </row>
    <row r="578" spans="1:8" x14ac:dyDescent="0.25">
      <c r="A578" t="s">
        <v>3053</v>
      </c>
      <c r="B578" t="s">
        <v>3055</v>
      </c>
      <c r="C578" t="s">
        <v>3054</v>
      </c>
      <c r="D578">
        <v>1968</v>
      </c>
      <c r="E578" t="s">
        <v>10150</v>
      </c>
      <c r="F578" t="s">
        <v>10151</v>
      </c>
      <c r="G578" s="2">
        <v>25099</v>
      </c>
      <c r="H578" t="s">
        <v>10152</v>
      </c>
    </row>
    <row r="579" spans="1:8" x14ac:dyDescent="0.25">
      <c r="A579" t="s">
        <v>3056</v>
      </c>
      <c r="B579" t="s">
        <v>3058</v>
      </c>
      <c r="C579" t="s">
        <v>3057</v>
      </c>
      <c r="D579">
        <v>1981</v>
      </c>
      <c r="E579" t="s">
        <v>10153</v>
      </c>
      <c r="F579" t="s">
        <v>10154</v>
      </c>
      <c r="G579" s="2">
        <v>29859</v>
      </c>
      <c r="H579" t="s">
        <v>10155</v>
      </c>
    </row>
    <row r="580" spans="1:8" x14ac:dyDescent="0.25">
      <c r="A580" t="s">
        <v>3059</v>
      </c>
      <c r="B580" t="s">
        <v>3061</v>
      </c>
      <c r="C580" t="s">
        <v>3060</v>
      </c>
      <c r="D580">
        <v>1958</v>
      </c>
      <c r="E580" t="s">
        <v>10156</v>
      </c>
      <c r="F580" t="s">
        <v>10157</v>
      </c>
      <c r="G580" s="2">
        <v>21544</v>
      </c>
      <c r="H580" t="s">
        <v>10158</v>
      </c>
    </row>
    <row r="581" spans="1:8" x14ac:dyDescent="0.25">
      <c r="A581" t="s">
        <v>3062</v>
      </c>
      <c r="B581" t="s">
        <v>3064</v>
      </c>
      <c r="C581" t="s">
        <v>3063</v>
      </c>
      <c r="D581">
        <v>2008</v>
      </c>
      <c r="E581" t="s">
        <v>10159</v>
      </c>
      <c r="F581" t="s">
        <v>10160</v>
      </c>
      <c r="G581" s="2">
        <v>39843</v>
      </c>
      <c r="H581" t="s">
        <v>10161</v>
      </c>
    </row>
    <row r="582" spans="1:8" x14ac:dyDescent="0.25">
      <c r="A582" t="s">
        <v>3065</v>
      </c>
      <c r="B582" t="s">
        <v>3067</v>
      </c>
      <c r="C582" t="s">
        <v>3066</v>
      </c>
      <c r="D582">
        <v>1999</v>
      </c>
      <c r="E582" t="s">
        <v>10162</v>
      </c>
      <c r="F582" t="s">
        <v>10163</v>
      </c>
      <c r="G582" s="2">
        <v>36294</v>
      </c>
      <c r="H582" t="s">
        <v>10164</v>
      </c>
    </row>
    <row r="583" spans="1:8" x14ac:dyDescent="0.25">
      <c r="A583" t="s">
        <v>3124</v>
      </c>
      <c r="B583" t="s">
        <v>3126</v>
      </c>
      <c r="C583" t="s">
        <v>3125</v>
      </c>
      <c r="D583">
        <v>2008</v>
      </c>
      <c r="E583" t="s">
        <v>10165</v>
      </c>
      <c r="F583" t="s">
        <v>10166</v>
      </c>
      <c r="G583" s="2">
        <v>39724</v>
      </c>
    </row>
    <row r="584" spans="1:8" x14ac:dyDescent="0.25">
      <c r="A584" t="s">
        <v>3068</v>
      </c>
      <c r="B584" t="s">
        <v>3070</v>
      </c>
      <c r="C584" t="s">
        <v>3069</v>
      </c>
      <c r="D584">
        <v>1983</v>
      </c>
      <c r="E584" t="s">
        <v>10167</v>
      </c>
      <c r="F584" t="s">
        <v>10168</v>
      </c>
      <c r="G584" s="2">
        <v>30484</v>
      </c>
      <c r="H584" t="s">
        <v>10169</v>
      </c>
    </row>
    <row r="585" spans="1:8" x14ac:dyDescent="0.25">
      <c r="A585" t="s">
        <v>3071</v>
      </c>
      <c r="B585" t="s">
        <v>3073</v>
      </c>
      <c r="C585" t="s">
        <v>3072</v>
      </c>
      <c r="D585">
        <v>2014</v>
      </c>
      <c r="E585" t="s">
        <v>10170</v>
      </c>
      <c r="F585" t="s">
        <v>10171</v>
      </c>
      <c r="G585" s="2">
        <v>41908</v>
      </c>
      <c r="H585" t="s">
        <v>10172</v>
      </c>
    </row>
    <row r="586" spans="1:8" x14ac:dyDescent="0.25">
      <c r="A586" t="s">
        <v>3074</v>
      </c>
      <c r="B586" t="s">
        <v>3076</v>
      </c>
      <c r="C586" t="s">
        <v>3075</v>
      </c>
      <c r="D586">
        <v>2011</v>
      </c>
      <c r="E586" t="s">
        <v>10173</v>
      </c>
      <c r="F586" t="s">
        <v>10174</v>
      </c>
      <c r="G586" s="2">
        <v>40802</v>
      </c>
      <c r="H586" t="s">
        <v>10175</v>
      </c>
    </row>
    <row r="587" spans="1:8" x14ac:dyDescent="0.25">
      <c r="A587" t="s">
        <v>3077</v>
      </c>
      <c r="B587" t="s">
        <v>3079</v>
      </c>
      <c r="C587" t="s">
        <v>3078</v>
      </c>
      <c r="D587">
        <v>2019</v>
      </c>
      <c r="E587" t="s">
        <v>10176</v>
      </c>
      <c r="F587" t="s">
        <v>10177</v>
      </c>
      <c r="G587" s="2">
        <v>43833</v>
      </c>
      <c r="H587" t="s">
        <v>10178</v>
      </c>
    </row>
    <row r="588" spans="1:8" x14ac:dyDescent="0.25">
      <c r="A588" t="s">
        <v>3080</v>
      </c>
      <c r="B588" t="s">
        <v>3082</v>
      </c>
      <c r="C588" t="s">
        <v>3081</v>
      </c>
      <c r="D588">
        <v>1998</v>
      </c>
      <c r="E588" t="s">
        <v>10179</v>
      </c>
      <c r="F588" t="s">
        <v>10180</v>
      </c>
      <c r="G588" s="2">
        <v>36012</v>
      </c>
      <c r="H588" t="s">
        <v>10181</v>
      </c>
    </row>
    <row r="589" spans="1:8" x14ac:dyDescent="0.25">
      <c r="A589" t="s">
        <v>3083</v>
      </c>
      <c r="B589" t="s">
        <v>3084</v>
      </c>
      <c r="C589" t="s">
        <v>253</v>
      </c>
      <c r="D589">
        <v>1995</v>
      </c>
      <c r="E589" t="s">
        <v>10182</v>
      </c>
      <c r="F589" t="s">
        <v>10183</v>
      </c>
      <c r="G589" s="2">
        <v>35020</v>
      </c>
      <c r="H589" t="s">
        <v>10184</v>
      </c>
    </row>
    <row r="590" spans="1:8" x14ac:dyDescent="0.25">
      <c r="A590" t="s">
        <v>3085</v>
      </c>
      <c r="B590" t="s">
        <v>3087</v>
      </c>
      <c r="C590" t="s">
        <v>3086</v>
      </c>
      <c r="D590">
        <v>2019</v>
      </c>
      <c r="E590" t="s">
        <v>10185</v>
      </c>
      <c r="F590" t="s">
        <v>10186</v>
      </c>
      <c r="G590" s="2">
        <v>43686</v>
      </c>
      <c r="H590" t="s">
        <v>10187</v>
      </c>
    </row>
    <row r="591" spans="1:8" x14ac:dyDescent="0.25">
      <c r="A591" t="s">
        <v>3088</v>
      </c>
      <c r="B591" t="s">
        <v>3090</v>
      </c>
      <c r="C591" t="s">
        <v>3089</v>
      </c>
      <c r="D591">
        <v>1995</v>
      </c>
      <c r="E591" t="s">
        <v>10188</v>
      </c>
      <c r="F591" t="s">
        <v>10189</v>
      </c>
      <c r="G591" s="2">
        <v>34992</v>
      </c>
      <c r="H591" t="s">
        <v>10190</v>
      </c>
    </row>
    <row r="592" spans="1:8" x14ac:dyDescent="0.25">
      <c r="A592" t="s">
        <v>3091</v>
      </c>
      <c r="B592" t="s">
        <v>3093</v>
      </c>
      <c r="C592" t="s">
        <v>3092</v>
      </c>
      <c r="D592">
        <v>1955</v>
      </c>
      <c r="E592" t="s">
        <v>10191</v>
      </c>
      <c r="F592" t="s">
        <v>10192</v>
      </c>
      <c r="G592" s="2">
        <v>20332</v>
      </c>
      <c r="H592" t="s">
        <v>10193</v>
      </c>
    </row>
    <row r="593" spans="1:8" x14ac:dyDescent="0.25">
      <c r="A593" t="s">
        <v>3094</v>
      </c>
      <c r="B593" t="s">
        <v>3096</v>
      </c>
      <c r="C593" t="s">
        <v>3095</v>
      </c>
      <c r="D593">
        <v>1960</v>
      </c>
      <c r="E593" t="s">
        <v>10194</v>
      </c>
      <c r="F593" t="s">
        <v>10195</v>
      </c>
      <c r="G593">
        <v>1960</v>
      </c>
      <c r="H593" t="s">
        <v>10196</v>
      </c>
    </row>
    <row r="594" spans="1:8" x14ac:dyDescent="0.25">
      <c r="A594" t="s">
        <v>3097</v>
      </c>
      <c r="B594" t="s">
        <v>3099</v>
      </c>
      <c r="C594" t="s">
        <v>3098</v>
      </c>
      <c r="D594">
        <v>2003</v>
      </c>
      <c r="E594" t="s">
        <v>10197</v>
      </c>
      <c r="F594" t="s">
        <v>10198</v>
      </c>
      <c r="G594" s="2">
        <v>38149</v>
      </c>
      <c r="H594" t="s">
        <v>10199</v>
      </c>
    </row>
    <row r="595" spans="1:8" x14ac:dyDescent="0.25">
      <c r="A595" t="s">
        <v>3100</v>
      </c>
      <c r="B595" t="s">
        <v>3102</v>
      </c>
      <c r="C595" t="s">
        <v>3101</v>
      </c>
      <c r="D595">
        <v>2012</v>
      </c>
      <c r="E595" t="s">
        <v>10200</v>
      </c>
      <c r="F595" t="s">
        <v>10201</v>
      </c>
      <c r="G595" s="2">
        <v>41403</v>
      </c>
      <c r="H595" t="s">
        <v>10202</v>
      </c>
    </row>
    <row r="596" spans="1:8" x14ac:dyDescent="0.25">
      <c r="A596" t="s">
        <v>3103</v>
      </c>
      <c r="B596" t="s">
        <v>3105</v>
      </c>
      <c r="C596" t="s">
        <v>10203</v>
      </c>
      <c r="D596">
        <v>1992</v>
      </c>
      <c r="E596" t="s">
        <v>10204</v>
      </c>
      <c r="F596" t="s">
        <v>10205</v>
      </c>
      <c r="G596" s="2">
        <v>33746</v>
      </c>
      <c r="H596" t="s">
        <v>10206</v>
      </c>
    </row>
    <row r="597" spans="1:8" x14ac:dyDescent="0.25">
      <c r="A597" t="s">
        <v>3106</v>
      </c>
      <c r="B597" t="s">
        <v>3108</v>
      </c>
      <c r="C597" t="s">
        <v>3107</v>
      </c>
      <c r="D597">
        <v>1978</v>
      </c>
      <c r="E597" t="s">
        <v>10207</v>
      </c>
      <c r="F597" t="s">
        <v>10208</v>
      </c>
      <c r="G597" s="2">
        <v>28804</v>
      </c>
    </row>
    <row r="598" spans="1:8" x14ac:dyDescent="0.25">
      <c r="A598" t="s">
        <v>3109</v>
      </c>
      <c r="B598" t="s">
        <v>3111</v>
      </c>
      <c r="C598" t="s">
        <v>3110</v>
      </c>
      <c r="D598">
        <v>2019</v>
      </c>
      <c r="E598" t="s">
        <v>10209</v>
      </c>
      <c r="F598" t="s">
        <v>10210</v>
      </c>
      <c r="G598" s="2">
        <v>43946</v>
      </c>
      <c r="H598" t="s">
        <v>10211</v>
      </c>
    </row>
    <row r="599" spans="1:8" x14ac:dyDescent="0.25">
      <c r="A599" t="s">
        <v>3112</v>
      </c>
      <c r="B599" t="s">
        <v>3114</v>
      </c>
      <c r="C599" t="s">
        <v>3113</v>
      </c>
      <c r="D599">
        <v>1941</v>
      </c>
      <c r="E599" t="s">
        <v>10212</v>
      </c>
      <c r="F599" t="s">
        <v>10213</v>
      </c>
      <c r="G599" s="2">
        <v>15224</v>
      </c>
      <c r="H599" t="s">
        <v>10214</v>
      </c>
    </row>
    <row r="600" spans="1:8" x14ac:dyDescent="0.25">
      <c r="A600" t="s">
        <v>3115</v>
      </c>
      <c r="B600" t="s">
        <v>3117</v>
      </c>
      <c r="C600" t="s">
        <v>3116</v>
      </c>
      <c r="D600">
        <v>2001</v>
      </c>
      <c r="E600" t="s">
        <v>10215</v>
      </c>
      <c r="F600" t="s">
        <v>10216</v>
      </c>
      <c r="G600" s="2">
        <v>37090</v>
      </c>
      <c r="H600" t="s">
        <v>10217</v>
      </c>
    </row>
    <row r="601" spans="1:8" x14ac:dyDescent="0.25">
      <c r="A601" t="s">
        <v>3118</v>
      </c>
      <c r="B601" t="s">
        <v>3120</v>
      </c>
      <c r="C601" t="s">
        <v>3119</v>
      </c>
      <c r="D601">
        <v>2017</v>
      </c>
      <c r="E601" t="s">
        <v>10218</v>
      </c>
      <c r="F601" t="s">
        <v>10219</v>
      </c>
      <c r="G601" s="2">
        <v>42923</v>
      </c>
      <c r="H601" t="s">
        <v>10220</v>
      </c>
    </row>
    <row r="602" spans="1:8" x14ac:dyDescent="0.25">
      <c r="A602" t="s">
        <v>3121</v>
      </c>
      <c r="B602" t="s">
        <v>3123</v>
      </c>
      <c r="C602" t="s">
        <v>3122</v>
      </c>
      <c r="D602">
        <v>1995</v>
      </c>
      <c r="E602" t="s">
        <v>10221</v>
      </c>
      <c r="F602" t="s">
        <v>10222</v>
      </c>
      <c r="G602" s="2">
        <v>35025</v>
      </c>
      <c r="H602" t="s">
        <v>10223</v>
      </c>
    </row>
    <row r="603" spans="1:8" x14ac:dyDescent="0.25">
      <c r="A603" t="s">
        <v>3127</v>
      </c>
      <c r="B603" t="s">
        <v>3129</v>
      </c>
      <c r="C603" t="s">
        <v>3128</v>
      </c>
      <c r="D603">
        <v>2018</v>
      </c>
      <c r="E603" t="s">
        <v>10224</v>
      </c>
      <c r="F603" t="s">
        <v>10225</v>
      </c>
      <c r="G603" s="2">
        <v>43301</v>
      </c>
      <c r="H603" t="s">
        <v>10226</v>
      </c>
    </row>
    <row r="604" spans="1:8" x14ac:dyDescent="0.25">
      <c r="A604" t="s">
        <v>3130</v>
      </c>
      <c r="B604" t="s">
        <v>3132</v>
      </c>
      <c r="C604" t="s">
        <v>3131</v>
      </c>
      <c r="D604">
        <v>2000</v>
      </c>
      <c r="E604" t="s">
        <v>10227</v>
      </c>
      <c r="F604" t="s">
        <v>10228</v>
      </c>
      <c r="G604" s="2">
        <v>36763</v>
      </c>
      <c r="H604" t="s">
        <v>10229</v>
      </c>
    </row>
    <row r="605" spans="1:8" x14ac:dyDescent="0.25">
      <c r="A605" t="s">
        <v>3133</v>
      </c>
      <c r="B605" t="s">
        <v>3135</v>
      </c>
      <c r="C605" t="s">
        <v>3134</v>
      </c>
      <c r="D605">
        <v>2005</v>
      </c>
      <c r="E605" t="s">
        <v>10230</v>
      </c>
      <c r="F605" t="s">
        <v>10231</v>
      </c>
      <c r="G605" s="2">
        <v>38679</v>
      </c>
      <c r="H605" t="s">
        <v>10232</v>
      </c>
    </row>
    <row r="606" spans="1:8" x14ac:dyDescent="0.25">
      <c r="A606" t="s">
        <v>3136</v>
      </c>
      <c r="B606" t="s">
        <v>3138</v>
      </c>
      <c r="C606" t="s">
        <v>3137</v>
      </c>
      <c r="D606">
        <v>2011</v>
      </c>
      <c r="E606" t="s">
        <v>10233</v>
      </c>
      <c r="F606" t="s">
        <v>10234</v>
      </c>
      <c r="G606" s="2">
        <v>40697</v>
      </c>
      <c r="H606" t="s">
        <v>10235</v>
      </c>
    </row>
    <row r="607" spans="1:8" x14ac:dyDescent="0.25">
      <c r="A607" t="s">
        <v>3139</v>
      </c>
      <c r="B607" t="s">
        <v>3141</v>
      </c>
      <c r="C607" t="s">
        <v>3140</v>
      </c>
      <c r="D607">
        <v>2005</v>
      </c>
      <c r="E607" t="s">
        <v>10236</v>
      </c>
      <c r="F607" t="s">
        <v>10237</v>
      </c>
      <c r="G607" s="2">
        <v>38583</v>
      </c>
      <c r="H607" t="s">
        <v>10238</v>
      </c>
    </row>
    <row r="608" spans="1:8" x14ac:dyDescent="0.25">
      <c r="A608" t="s">
        <v>3142</v>
      </c>
      <c r="B608" t="s">
        <v>3144</v>
      </c>
      <c r="C608" t="s">
        <v>3143</v>
      </c>
      <c r="D608">
        <v>2006</v>
      </c>
      <c r="E608" t="s">
        <v>10239</v>
      </c>
      <c r="F608" t="s">
        <v>10240</v>
      </c>
      <c r="G608" s="2">
        <v>39038</v>
      </c>
      <c r="H608" t="s">
        <v>10241</v>
      </c>
    </row>
    <row r="609" spans="1:8" x14ac:dyDescent="0.25">
      <c r="A609" t="s">
        <v>3145</v>
      </c>
      <c r="B609" t="s">
        <v>3147</v>
      </c>
      <c r="C609" t="s">
        <v>3146</v>
      </c>
      <c r="D609">
        <v>1986</v>
      </c>
      <c r="E609" t="s">
        <v>10242</v>
      </c>
      <c r="F609" t="s">
        <v>10243</v>
      </c>
      <c r="G609" s="2">
        <v>31548</v>
      </c>
      <c r="H609" t="s">
        <v>10244</v>
      </c>
    </row>
    <row r="610" spans="1:8" x14ac:dyDescent="0.25">
      <c r="A610" t="s">
        <v>3148</v>
      </c>
      <c r="B610" t="s">
        <v>3150</v>
      </c>
      <c r="C610" t="s">
        <v>3149</v>
      </c>
      <c r="D610">
        <v>1970</v>
      </c>
      <c r="E610" t="s">
        <v>10245</v>
      </c>
      <c r="F610" t="s">
        <v>10246</v>
      </c>
      <c r="G610" s="2">
        <v>25645</v>
      </c>
      <c r="H610" t="s">
        <v>10247</v>
      </c>
    </row>
    <row r="611" spans="1:8" x14ac:dyDescent="0.25">
      <c r="A611" t="s">
        <v>3151</v>
      </c>
      <c r="B611" t="s">
        <v>3153</v>
      </c>
      <c r="C611" t="s">
        <v>3152</v>
      </c>
      <c r="D611">
        <v>1997</v>
      </c>
      <c r="E611" t="s">
        <v>10248</v>
      </c>
      <c r="F611" t="s">
        <v>10249</v>
      </c>
      <c r="G611" s="2">
        <v>35789</v>
      </c>
      <c r="H611" t="s">
        <v>10250</v>
      </c>
    </row>
    <row r="612" spans="1:8" x14ac:dyDescent="0.25">
      <c r="A612" t="s">
        <v>3154</v>
      </c>
      <c r="B612" t="s">
        <v>3156</v>
      </c>
      <c r="C612" t="s">
        <v>3155</v>
      </c>
      <c r="D612">
        <v>2007</v>
      </c>
      <c r="E612" t="s">
        <v>10251</v>
      </c>
      <c r="F612" t="s">
        <v>10252</v>
      </c>
      <c r="G612" s="2">
        <v>39390</v>
      </c>
    </row>
    <row r="613" spans="1:8" x14ac:dyDescent="0.25">
      <c r="A613" t="s">
        <v>3157</v>
      </c>
      <c r="B613" t="s">
        <v>3159</v>
      </c>
      <c r="C613" t="s">
        <v>3158</v>
      </c>
      <c r="D613">
        <v>1992</v>
      </c>
      <c r="E613" t="s">
        <v>10253</v>
      </c>
      <c r="F613" t="s">
        <v>10254</v>
      </c>
      <c r="G613" s="2">
        <v>33801</v>
      </c>
      <c r="H613" t="s">
        <v>10255</v>
      </c>
    </row>
    <row r="614" spans="1:8" x14ac:dyDescent="0.25">
      <c r="A614" t="s">
        <v>3160</v>
      </c>
      <c r="B614" t="s">
        <v>3162</v>
      </c>
      <c r="C614" t="s">
        <v>3161</v>
      </c>
      <c r="D614">
        <v>1998</v>
      </c>
      <c r="E614" t="s">
        <v>10256</v>
      </c>
      <c r="F614" t="s">
        <v>10257</v>
      </c>
      <c r="G614" s="2">
        <v>36028</v>
      </c>
      <c r="H614" t="s">
        <v>10258</v>
      </c>
    </row>
    <row r="615" spans="1:8" x14ac:dyDescent="0.25">
      <c r="A615" t="s">
        <v>3163</v>
      </c>
      <c r="B615" t="s">
        <v>3165</v>
      </c>
      <c r="C615" t="s">
        <v>3164</v>
      </c>
      <c r="D615">
        <v>1939</v>
      </c>
      <c r="E615" t="s">
        <v>10259</v>
      </c>
      <c r="F615" t="s">
        <v>10260</v>
      </c>
      <c r="G615" s="2">
        <v>14537</v>
      </c>
      <c r="H615" t="s">
        <v>10261</v>
      </c>
    </row>
    <row r="616" spans="1:8" x14ac:dyDescent="0.25">
      <c r="A616" t="s">
        <v>3166</v>
      </c>
      <c r="B616" t="s">
        <v>3168</v>
      </c>
      <c r="C616" t="s">
        <v>3167</v>
      </c>
      <c r="D616">
        <v>1948</v>
      </c>
      <c r="E616" t="s">
        <v>10262</v>
      </c>
      <c r="F616" t="s">
        <v>10263</v>
      </c>
      <c r="G616" s="2">
        <v>17801</v>
      </c>
      <c r="H616" t="s">
        <v>10264</v>
      </c>
    </row>
    <row r="617" spans="1:8" x14ac:dyDescent="0.25">
      <c r="A617" t="s">
        <v>3169</v>
      </c>
      <c r="B617" t="s">
        <v>3171</v>
      </c>
      <c r="C617" t="s">
        <v>3170</v>
      </c>
      <c r="D617">
        <v>2013</v>
      </c>
      <c r="E617" t="s">
        <v>10265</v>
      </c>
      <c r="F617" t="s">
        <v>10266</v>
      </c>
      <c r="G617" s="2">
        <v>41397</v>
      </c>
      <c r="H617" t="s">
        <v>10267</v>
      </c>
    </row>
    <row r="618" spans="1:8" x14ac:dyDescent="0.25">
      <c r="A618" t="s">
        <v>3172</v>
      </c>
      <c r="B618" t="s">
        <v>3174</v>
      </c>
      <c r="C618" t="s">
        <v>3173</v>
      </c>
      <c r="D618">
        <v>2008</v>
      </c>
      <c r="E618" t="s">
        <v>10268</v>
      </c>
      <c r="F618" t="s">
        <v>10269</v>
      </c>
      <c r="G618" s="2">
        <v>39766</v>
      </c>
      <c r="H618" t="s">
        <v>10270</v>
      </c>
    </row>
    <row r="619" spans="1:8" x14ac:dyDescent="0.25">
      <c r="A619" t="s">
        <v>3175</v>
      </c>
      <c r="B619" t="s">
        <v>3177</v>
      </c>
      <c r="C619" t="s">
        <v>3176</v>
      </c>
      <c r="D619">
        <v>2017</v>
      </c>
      <c r="E619" t="s">
        <v>10271</v>
      </c>
      <c r="F619" t="s">
        <v>10272</v>
      </c>
      <c r="G619" s="2">
        <v>43042</v>
      </c>
      <c r="H619" t="s">
        <v>10273</v>
      </c>
    </row>
    <row r="620" spans="1:8" x14ac:dyDescent="0.25">
      <c r="A620" t="s">
        <v>3178</v>
      </c>
      <c r="B620" t="s">
        <v>3180</v>
      </c>
      <c r="C620" t="s">
        <v>3179</v>
      </c>
      <c r="D620">
        <v>1960</v>
      </c>
      <c r="E620" t="s">
        <v>10274</v>
      </c>
      <c r="F620" t="s">
        <v>10275</v>
      </c>
      <c r="G620" s="2">
        <v>22164</v>
      </c>
      <c r="H620" t="s">
        <v>10276</v>
      </c>
    </row>
    <row r="621" spans="1:8" x14ac:dyDescent="0.25">
      <c r="A621" s="1" t="s">
        <v>3181</v>
      </c>
      <c r="B621" t="s">
        <v>3183</v>
      </c>
      <c r="C621" t="s">
        <v>3182</v>
      </c>
      <c r="D621">
        <v>2002</v>
      </c>
      <c r="E621" t="s">
        <v>10277</v>
      </c>
      <c r="F621" t="s">
        <v>10278</v>
      </c>
      <c r="G621" s="2">
        <v>37547</v>
      </c>
      <c r="H621" t="s">
        <v>10279</v>
      </c>
    </row>
    <row r="622" spans="1:8" x14ac:dyDescent="0.25">
      <c r="A622" s="1" t="s">
        <v>3184</v>
      </c>
      <c r="B622" t="s">
        <v>3186</v>
      </c>
      <c r="C622" t="s">
        <v>3185</v>
      </c>
      <c r="D622">
        <v>2008</v>
      </c>
      <c r="E622" t="s">
        <v>10280</v>
      </c>
      <c r="F622" t="s">
        <v>10281</v>
      </c>
      <c r="G622" s="2">
        <v>39666</v>
      </c>
      <c r="H622" t="s">
        <v>10282</v>
      </c>
    </row>
    <row r="623" spans="1:8" x14ac:dyDescent="0.25">
      <c r="A623" t="s">
        <v>3187</v>
      </c>
      <c r="B623" t="s">
        <v>3189</v>
      </c>
      <c r="C623" t="s">
        <v>3188</v>
      </c>
      <c r="D623">
        <v>2005</v>
      </c>
      <c r="E623" t="s">
        <v>10283</v>
      </c>
      <c r="F623" t="s">
        <v>10284</v>
      </c>
      <c r="G623" s="2">
        <v>38933</v>
      </c>
      <c r="H623" t="s">
        <v>10285</v>
      </c>
    </row>
    <row r="624" spans="1:8" x14ac:dyDescent="0.25">
      <c r="A624" t="s">
        <v>3190</v>
      </c>
      <c r="B624" t="s">
        <v>3192</v>
      </c>
      <c r="C624" t="s">
        <v>3191</v>
      </c>
      <c r="D624">
        <v>2014</v>
      </c>
      <c r="E624" t="s">
        <v>10286</v>
      </c>
      <c r="F624" t="s">
        <v>10287</v>
      </c>
      <c r="G624" s="2">
        <v>41936</v>
      </c>
      <c r="H624" t="s">
        <v>10288</v>
      </c>
    </row>
    <row r="625" spans="1:8" x14ac:dyDescent="0.25">
      <c r="A625" s="1" t="s">
        <v>3193</v>
      </c>
      <c r="B625" t="s">
        <v>3195</v>
      </c>
      <c r="C625" t="s">
        <v>3194</v>
      </c>
      <c r="D625">
        <v>1940</v>
      </c>
      <c r="E625" t="s">
        <v>10289</v>
      </c>
      <c r="F625" t="s">
        <v>10290</v>
      </c>
      <c r="G625" s="2">
        <v>14839</v>
      </c>
      <c r="H625" t="s">
        <v>10291</v>
      </c>
    </row>
    <row r="626" spans="1:8" x14ac:dyDescent="0.25">
      <c r="A626" s="1" t="s">
        <v>3196</v>
      </c>
      <c r="B626" t="s">
        <v>3198</v>
      </c>
      <c r="C626" t="s">
        <v>3197</v>
      </c>
      <c r="D626">
        <v>2018</v>
      </c>
      <c r="E626" t="s">
        <v>10292</v>
      </c>
      <c r="F626" t="s">
        <v>10293</v>
      </c>
      <c r="G626" s="2">
        <v>43188</v>
      </c>
      <c r="H626" t="s">
        <v>10294</v>
      </c>
    </row>
    <row r="627" spans="1:8" x14ac:dyDescent="0.25">
      <c r="A627" t="s">
        <v>3199</v>
      </c>
      <c r="B627" t="s">
        <v>3201</v>
      </c>
      <c r="C627" t="s">
        <v>3200</v>
      </c>
      <c r="D627">
        <v>2001</v>
      </c>
      <c r="E627" t="s">
        <v>10295</v>
      </c>
      <c r="F627" t="s">
        <v>10296</v>
      </c>
      <c r="G627" s="2">
        <v>37057</v>
      </c>
      <c r="H627" t="s">
        <v>10297</v>
      </c>
    </row>
    <row r="628" spans="1:8" x14ac:dyDescent="0.25">
      <c r="A628" t="s">
        <v>3202</v>
      </c>
      <c r="B628" t="s">
        <v>3204</v>
      </c>
      <c r="C628" t="s">
        <v>3203</v>
      </c>
      <c r="D628">
        <v>1972</v>
      </c>
      <c r="E628" t="s">
        <v>10298</v>
      </c>
      <c r="F628" t="s">
        <v>10299</v>
      </c>
      <c r="G628" s="2">
        <v>26311</v>
      </c>
      <c r="H628" t="s">
        <v>10300</v>
      </c>
    </row>
    <row r="629" spans="1:8" x14ac:dyDescent="0.25">
      <c r="A629" t="s">
        <v>3205</v>
      </c>
      <c r="B629" t="s">
        <v>3207</v>
      </c>
      <c r="C629" t="s">
        <v>3206</v>
      </c>
      <c r="D629">
        <v>1973</v>
      </c>
      <c r="E629" t="s">
        <v>10301</v>
      </c>
      <c r="F629" t="s">
        <v>10302</v>
      </c>
      <c r="G629" s="2">
        <v>26830</v>
      </c>
      <c r="H629" t="s">
        <v>10303</v>
      </c>
    </row>
    <row r="630" spans="1:8" x14ac:dyDescent="0.25">
      <c r="A630" t="s">
        <v>3208</v>
      </c>
      <c r="B630" t="s">
        <v>3210</v>
      </c>
      <c r="C630" t="s">
        <v>3209</v>
      </c>
      <c r="D630">
        <v>1981</v>
      </c>
      <c r="E630" t="s">
        <v>10304</v>
      </c>
      <c r="F630" t="s">
        <v>10305</v>
      </c>
      <c r="G630" s="2">
        <v>29686</v>
      </c>
      <c r="H630" t="s">
        <v>10306</v>
      </c>
    </row>
    <row r="631" spans="1:8" x14ac:dyDescent="0.25">
      <c r="A631" t="s">
        <v>3211</v>
      </c>
      <c r="B631" t="s">
        <v>3213</v>
      </c>
      <c r="C631" t="s">
        <v>3212</v>
      </c>
      <c r="D631">
        <v>1981</v>
      </c>
      <c r="E631" t="s">
        <v>10307</v>
      </c>
      <c r="F631" t="s">
        <v>10308</v>
      </c>
      <c r="G631" s="2">
        <v>29993</v>
      </c>
      <c r="H631" t="s">
        <v>10309</v>
      </c>
    </row>
    <row r="632" spans="1:8" x14ac:dyDescent="0.25">
      <c r="A632" t="s">
        <v>3214</v>
      </c>
      <c r="B632" t="s">
        <v>3216</v>
      </c>
      <c r="C632" t="s">
        <v>3215</v>
      </c>
      <c r="D632">
        <v>1996</v>
      </c>
      <c r="E632" t="s">
        <v>10310</v>
      </c>
      <c r="F632" t="s">
        <v>10311</v>
      </c>
      <c r="G632" s="2">
        <v>35363</v>
      </c>
      <c r="H632" t="s">
        <v>10312</v>
      </c>
    </row>
    <row r="633" spans="1:8" x14ac:dyDescent="0.25">
      <c r="A633" t="s">
        <v>3217</v>
      </c>
      <c r="B633" t="s">
        <v>3219</v>
      </c>
      <c r="C633" t="s">
        <v>3218</v>
      </c>
      <c r="D633">
        <v>1971</v>
      </c>
      <c r="E633" t="s">
        <v>10313</v>
      </c>
      <c r="F633" t="s">
        <v>10314</v>
      </c>
      <c r="G633" s="2">
        <v>26123</v>
      </c>
      <c r="H633" t="s">
        <v>10315</v>
      </c>
    </row>
    <row r="634" spans="1:8" x14ac:dyDescent="0.25">
      <c r="A634" t="s">
        <v>3220</v>
      </c>
      <c r="B634" t="s">
        <v>3222</v>
      </c>
      <c r="C634" t="s">
        <v>3221</v>
      </c>
      <c r="D634">
        <v>1995</v>
      </c>
      <c r="E634" t="s">
        <v>10316</v>
      </c>
      <c r="F634" t="s">
        <v>10317</v>
      </c>
      <c r="G634" s="2">
        <v>34880</v>
      </c>
    </row>
    <row r="635" spans="1:8" x14ac:dyDescent="0.25">
      <c r="A635" t="s">
        <v>3223</v>
      </c>
      <c r="B635" t="s">
        <v>3225</v>
      </c>
      <c r="C635" t="s">
        <v>3224</v>
      </c>
      <c r="D635">
        <v>1997</v>
      </c>
      <c r="E635" t="s">
        <v>10318</v>
      </c>
      <c r="F635" t="s">
        <v>10319</v>
      </c>
      <c r="G635" s="2">
        <v>35783</v>
      </c>
      <c r="H635" t="s">
        <v>10320</v>
      </c>
    </row>
    <row r="636" spans="1:8" x14ac:dyDescent="0.25">
      <c r="A636" t="s">
        <v>3226</v>
      </c>
      <c r="B636" t="s">
        <v>3228</v>
      </c>
      <c r="C636" t="s">
        <v>3227</v>
      </c>
      <c r="D636">
        <v>1995</v>
      </c>
      <c r="E636" t="s">
        <v>10321</v>
      </c>
      <c r="F636" t="s">
        <v>10322</v>
      </c>
      <c r="G636" s="2">
        <v>34927</v>
      </c>
      <c r="H636" t="s">
        <v>10323</v>
      </c>
    </row>
    <row r="637" spans="1:8" x14ac:dyDescent="0.25">
      <c r="A637" t="s">
        <v>3229</v>
      </c>
      <c r="B637" t="s">
        <v>3231</v>
      </c>
      <c r="C637" t="s">
        <v>3230</v>
      </c>
      <c r="D637">
        <v>2021</v>
      </c>
      <c r="E637" t="s">
        <v>10324</v>
      </c>
      <c r="F637" t="s">
        <v>10325</v>
      </c>
      <c r="G637" s="2">
        <v>44482</v>
      </c>
      <c r="H637" t="s">
        <v>10326</v>
      </c>
    </row>
    <row r="638" spans="1:8" x14ac:dyDescent="0.25">
      <c r="A638" t="s">
        <v>3232</v>
      </c>
      <c r="B638" t="s">
        <v>3234</v>
      </c>
      <c r="C638" t="s">
        <v>3233</v>
      </c>
      <c r="D638">
        <v>1989</v>
      </c>
      <c r="E638" t="s">
        <v>10327</v>
      </c>
      <c r="F638" t="s">
        <v>10328</v>
      </c>
      <c r="G638" s="2">
        <v>32794</v>
      </c>
      <c r="H638" t="s">
        <v>10329</v>
      </c>
    </row>
    <row r="639" spans="1:8" x14ac:dyDescent="0.25">
      <c r="A639" t="s">
        <v>3235</v>
      </c>
      <c r="B639" t="s">
        <v>3237</v>
      </c>
      <c r="C639" t="s">
        <v>3236</v>
      </c>
      <c r="D639">
        <v>1984</v>
      </c>
      <c r="E639" t="s">
        <v>10330</v>
      </c>
      <c r="F639" t="s">
        <v>10331</v>
      </c>
      <c r="G639" s="2">
        <v>30890</v>
      </c>
      <c r="H639" t="s">
        <v>10332</v>
      </c>
    </row>
    <row r="640" spans="1:8" x14ac:dyDescent="0.25">
      <c r="A640" t="s">
        <v>3238</v>
      </c>
      <c r="B640" t="s">
        <v>3240</v>
      </c>
      <c r="C640" t="s">
        <v>3239</v>
      </c>
      <c r="D640">
        <v>2018</v>
      </c>
      <c r="E640" t="s">
        <v>10333</v>
      </c>
      <c r="F640" t="s">
        <v>10334</v>
      </c>
      <c r="G640" s="2">
        <v>43182</v>
      </c>
      <c r="H640" t="s">
        <v>10335</v>
      </c>
    </row>
    <row r="641" spans="1:8" x14ac:dyDescent="0.25">
      <c r="A641" s="1" t="s">
        <v>3241</v>
      </c>
      <c r="B641" t="s">
        <v>3243</v>
      </c>
      <c r="C641" t="s">
        <v>3242</v>
      </c>
      <c r="D641">
        <v>2021</v>
      </c>
      <c r="E641" t="s">
        <v>10336</v>
      </c>
      <c r="F641" t="s">
        <v>10337</v>
      </c>
      <c r="G641" s="2">
        <v>44379</v>
      </c>
      <c r="H641" t="s">
        <v>10338</v>
      </c>
    </row>
    <row r="642" spans="1:8" x14ac:dyDescent="0.25">
      <c r="A642" t="s">
        <v>3244</v>
      </c>
      <c r="B642" t="s">
        <v>3246</v>
      </c>
      <c r="C642" t="s">
        <v>3245</v>
      </c>
      <c r="D642">
        <v>2012</v>
      </c>
      <c r="E642" t="s">
        <v>10339</v>
      </c>
      <c r="F642" t="s">
        <v>10340</v>
      </c>
      <c r="G642" s="2">
        <v>41199</v>
      </c>
      <c r="H642" t="s">
        <v>10341</v>
      </c>
    </row>
    <row r="643" spans="1:8" x14ac:dyDescent="0.25">
      <c r="A643" t="s">
        <v>3247</v>
      </c>
      <c r="B643" t="s">
        <v>3249</v>
      </c>
      <c r="C643" t="s">
        <v>3248</v>
      </c>
      <c r="D643">
        <v>1995</v>
      </c>
      <c r="E643" t="s">
        <v>10342</v>
      </c>
      <c r="F643" t="s">
        <v>10343</v>
      </c>
      <c r="G643" s="2">
        <v>34908</v>
      </c>
      <c r="H643" t="s">
        <v>10344</v>
      </c>
    </row>
    <row r="644" spans="1:8" x14ac:dyDescent="0.25">
      <c r="A644" t="s">
        <v>3250</v>
      </c>
      <c r="B644" t="s">
        <v>3252</v>
      </c>
      <c r="C644" t="s">
        <v>3251</v>
      </c>
      <c r="D644">
        <v>1993</v>
      </c>
      <c r="E644" t="s">
        <v>10345</v>
      </c>
      <c r="F644" t="s">
        <v>10346</v>
      </c>
      <c r="G644" s="2">
        <v>34328</v>
      </c>
      <c r="H644" t="s">
        <v>10347</v>
      </c>
    </row>
    <row r="645" spans="1:8" x14ac:dyDescent="0.25">
      <c r="A645" t="s">
        <v>3253</v>
      </c>
      <c r="B645" t="s">
        <v>3255</v>
      </c>
      <c r="C645" t="s">
        <v>3254</v>
      </c>
      <c r="D645">
        <v>1996</v>
      </c>
      <c r="E645" t="s">
        <v>10348</v>
      </c>
      <c r="F645" t="s">
        <v>10349</v>
      </c>
      <c r="G645" s="2">
        <v>35097</v>
      </c>
      <c r="H645" t="s">
        <v>10350</v>
      </c>
    </row>
    <row r="646" spans="1:8" x14ac:dyDescent="0.25">
      <c r="A646" t="s">
        <v>3256</v>
      </c>
      <c r="B646" t="s">
        <v>3258</v>
      </c>
      <c r="C646" t="s">
        <v>3257</v>
      </c>
      <c r="D646">
        <v>1970</v>
      </c>
      <c r="E646" t="s">
        <v>10351</v>
      </c>
      <c r="F646" t="s">
        <v>10352</v>
      </c>
      <c r="G646" s="2">
        <v>44562</v>
      </c>
      <c r="H646" t="s">
        <v>10353</v>
      </c>
    </row>
    <row r="647" spans="1:8" x14ac:dyDescent="0.25">
      <c r="A647" t="s">
        <v>3259</v>
      </c>
      <c r="B647" t="s">
        <v>3261</v>
      </c>
      <c r="C647" t="s">
        <v>3260</v>
      </c>
      <c r="D647">
        <v>1971</v>
      </c>
      <c r="E647" t="s">
        <v>10354</v>
      </c>
      <c r="F647" t="s">
        <v>10355</v>
      </c>
      <c r="G647" s="2">
        <v>26146</v>
      </c>
      <c r="H647" t="s">
        <v>10356</v>
      </c>
    </row>
    <row r="648" spans="1:8" x14ac:dyDescent="0.25">
      <c r="A648" t="s">
        <v>3262</v>
      </c>
      <c r="B648" t="s">
        <v>3264</v>
      </c>
      <c r="C648" t="s">
        <v>3263</v>
      </c>
      <c r="D648">
        <v>1975</v>
      </c>
      <c r="E648" t="s">
        <v>10357</v>
      </c>
      <c r="F648" t="s">
        <v>10358</v>
      </c>
      <c r="G648" s="2">
        <v>27635</v>
      </c>
    </row>
    <row r="649" spans="1:8" x14ac:dyDescent="0.25">
      <c r="A649" t="s">
        <v>3265</v>
      </c>
      <c r="B649" t="s">
        <v>3267</v>
      </c>
      <c r="C649" t="s">
        <v>3266</v>
      </c>
      <c r="D649">
        <v>1987</v>
      </c>
      <c r="E649" t="s">
        <v>10359</v>
      </c>
      <c r="F649" t="s">
        <v>10360</v>
      </c>
      <c r="G649" s="2">
        <v>31841</v>
      </c>
      <c r="H649" t="s">
        <v>10361</v>
      </c>
    </row>
    <row r="650" spans="1:8" x14ac:dyDescent="0.25">
      <c r="A650" t="s">
        <v>3268</v>
      </c>
      <c r="B650" t="s">
        <v>3270</v>
      </c>
      <c r="C650" t="s">
        <v>3269</v>
      </c>
      <c r="D650">
        <v>1984</v>
      </c>
      <c r="E650" t="s">
        <v>10362</v>
      </c>
      <c r="F650" t="s">
        <v>10363</v>
      </c>
      <c r="G650" s="2">
        <v>30939</v>
      </c>
      <c r="H650" t="s">
        <v>10364</v>
      </c>
    </row>
    <row r="651" spans="1:8" x14ac:dyDescent="0.25">
      <c r="A651" t="s">
        <v>3271</v>
      </c>
      <c r="B651" t="s">
        <v>3273</v>
      </c>
      <c r="C651" t="s">
        <v>3272</v>
      </c>
      <c r="D651">
        <v>1961</v>
      </c>
      <c r="E651" t="s">
        <v>10365</v>
      </c>
      <c r="F651" t="s">
        <v>10366</v>
      </c>
      <c r="G651" s="2">
        <v>22574</v>
      </c>
      <c r="H651" t="s">
        <v>10367</v>
      </c>
    </row>
    <row r="652" spans="1:8" x14ac:dyDescent="0.25">
      <c r="A652" t="s">
        <v>3274</v>
      </c>
      <c r="B652" t="s">
        <v>3276</v>
      </c>
      <c r="C652" t="s">
        <v>3275</v>
      </c>
      <c r="D652">
        <v>1990</v>
      </c>
      <c r="E652" t="s">
        <v>10368</v>
      </c>
      <c r="F652" t="s">
        <v>10369</v>
      </c>
      <c r="G652">
        <v>1990</v>
      </c>
      <c r="H652" t="s">
        <v>10370</v>
      </c>
    </row>
    <row r="653" spans="1:8" x14ac:dyDescent="0.25">
      <c r="A653" t="s">
        <v>3277</v>
      </c>
      <c r="B653" t="s">
        <v>3279</v>
      </c>
      <c r="C653" t="s">
        <v>3278</v>
      </c>
      <c r="D653">
        <v>1984</v>
      </c>
      <c r="E653" t="s">
        <v>10371</v>
      </c>
      <c r="F653" t="s">
        <v>10372</v>
      </c>
      <c r="G653" s="2">
        <v>31310</v>
      </c>
      <c r="H653" t="s">
        <v>10373</v>
      </c>
    </row>
    <row r="654" spans="1:8" x14ac:dyDescent="0.25">
      <c r="A654" t="s">
        <v>3280</v>
      </c>
      <c r="B654" t="s">
        <v>3282</v>
      </c>
      <c r="C654" t="s">
        <v>3281</v>
      </c>
      <c r="D654">
        <v>1979</v>
      </c>
      <c r="E654" t="s">
        <v>10374</v>
      </c>
      <c r="F654" t="s">
        <v>10375</v>
      </c>
      <c r="G654" s="2">
        <v>29021</v>
      </c>
      <c r="H654" t="s">
        <v>10376</v>
      </c>
    </row>
    <row r="655" spans="1:8" x14ac:dyDescent="0.25">
      <c r="A655" t="s">
        <v>3283</v>
      </c>
      <c r="B655" t="s">
        <v>3285</v>
      </c>
      <c r="C655" t="s">
        <v>3284</v>
      </c>
      <c r="D655">
        <v>2021</v>
      </c>
      <c r="E655" t="s">
        <v>10377</v>
      </c>
      <c r="F655" t="s">
        <v>10378</v>
      </c>
      <c r="G655" s="2">
        <v>44510</v>
      </c>
      <c r="H655" t="s">
        <v>10379</v>
      </c>
    </row>
    <row r="656" spans="1:8" x14ac:dyDescent="0.25">
      <c r="A656" t="s">
        <v>3286</v>
      </c>
      <c r="B656" t="s">
        <v>3288</v>
      </c>
      <c r="C656" t="s">
        <v>3287</v>
      </c>
      <c r="D656">
        <v>1987</v>
      </c>
      <c r="E656" t="s">
        <v>10380</v>
      </c>
      <c r="F656" t="s">
        <v>10381</v>
      </c>
      <c r="G656" s="2">
        <v>32059</v>
      </c>
      <c r="H656" t="s">
        <v>10382</v>
      </c>
    </row>
    <row r="657" spans="1:8" x14ac:dyDescent="0.25">
      <c r="A657" t="s">
        <v>3289</v>
      </c>
      <c r="B657" t="s">
        <v>3291</v>
      </c>
      <c r="C657" t="s">
        <v>3290</v>
      </c>
      <c r="D657">
        <v>2000</v>
      </c>
      <c r="E657" t="s">
        <v>10383</v>
      </c>
      <c r="F657" t="s">
        <v>10384</v>
      </c>
      <c r="G657" s="2">
        <v>36959</v>
      </c>
      <c r="H657" t="s">
        <v>10385</v>
      </c>
    </row>
    <row r="658" spans="1:8" x14ac:dyDescent="0.25">
      <c r="A658" t="s">
        <v>3292</v>
      </c>
      <c r="B658" t="s">
        <v>3294</v>
      </c>
      <c r="C658" t="s">
        <v>3293</v>
      </c>
      <c r="D658">
        <v>1978</v>
      </c>
      <c r="E658" t="s">
        <v>10386</v>
      </c>
      <c r="F658" t="s">
        <v>10387</v>
      </c>
      <c r="G658" s="2">
        <v>28809</v>
      </c>
      <c r="H658" t="s">
        <v>10388</v>
      </c>
    </row>
    <row r="659" spans="1:8" x14ac:dyDescent="0.25">
      <c r="A659" t="s">
        <v>3295</v>
      </c>
      <c r="B659" t="s">
        <v>3297</v>
      </c>
      <c r="C659" t="s">
        <v>3296</v>
      </c>
      <c r="D659">
        <v>2020</v>
      </c>
      <c r="E659" t="s">
        <v>10389</v>
      </c>
      <c r="F659" t="s">
        <v>10390</v>
      </c>
      <c r="G659" s="2">
        <v>43947</v>
      </c>
    </row>
    <row r="660" spans="1:8" x14ac:dyDescent="0.25">
      <c r="A660" t="s">
        <v>3298</v>
      </c>
      <c r="B660" t="s">
        <v>3300</v>
      </c>
      <c r="C660" t="s">
        <v>3299</v>
      </c>
      <c r="D660">
        <v>1960</v>
      </c>
      <c r="E660" t="s">
        <v>10391</v>
      </c>
      <c r="F660" t="s">
        <v>10392</v>
      </c>
      <c r="G660" s="2">
        <v>22850</v>
      </c>
      <c r="H660" t="s">
        <v>10393</v>
      </c>
    </row>
    <row r="661" spans="1:8" x14ac:dyDescent="0.25">
      <c r="A661" s="1" t="s">
        <v>3301</v>
      </c>
      <c r="B661" t="s">
        <v>3303</v>
      </c>
      <c r="C661" t="s">
        <v>3302</v>
      </c>
      <c r="D661">
        <v>2001</v>
      </c>
      <c r="E661" t="s">
        <v>10394</v>
      </c>
      <c r="F661" t="s">
        <v>10395</v>
      </c>
      <c r="G661" s="2">
        <v>37134</v>
      </c>
      <c r="H661" t="s">
        <v>10396</v>
      </c>
    </row>
    <row r="662" spans="1:8" x14ac:dyDescent="0.25">
      <c r="A662" t="s">
        <v>3304</v>
      </c>
      <c r="B662" t="s">
        <v>3306</v>
      </c>
      <c r="C662" t="s">
        <v>3305</v>
      </c>
      <c r="D662">
        <v>2019</v>
      </c>
      <c r="E662" t="s">
        <v>10397</v>
      </c>
      <c r="F662" t="s">
        <v>10398</v>
      </c>
      <c r="G662" s="2">
        <v>44155</v>
      </c>
      <c r="H662" t="s">
        <v>10399</v>
      </c>
    </row>
    <row r="663" spans="1:8" x14ac:dyDescent="0.25">
      <c r="A663" t="s">
        <v>3307</v>
      </c>
      <c r="B663" t="s">
        <v>3309</v>
      </c>
      <c r="C663" t="s">
        <v>3308</v>
      </c>
      <c r="D663">
        <v>1986</v>
      </c>
      <c r="E663" t="s">
        <v>10400</v>
      </c>
      <c r="F663" t="s">
        <v>10401</v>
      </c>
      <c r="G663" s="2">
        <v>31595</v>
      </c>
      <c r="H663" t="s">
        <v>10402</v>
      </c>
    </row>
    <row r="664" spans="1:8" x14ac:dyDescent="0.25">
      <c r="A664" t="s">
        <v>3310</v>
      </c>
      <c r="B664" t="s">
        <v>3312</v>
      </c>
      <c r="C664" t="s">
        <v>3311</v>
      </c>
      <c r="D664">
        <v>2007</v>
      </c>
      <c r="E664" t="s">
        <v>10403</v>
      </c>
      <c r="F664" t="s">
        <v>10404</v>
      </c>
      <c r="G664" s="2">
        <v>39822</v>
      </c>
      <c r="H664" t="s">
        <v>10405</v>
      </c>
    </row>
    <row r="665" spans="1:8" x14ac:dyDescent="0.25">
      <c r="A665" t="s">
        <v>3313</v>
      </c>
      <c r="B665" t="s">
        <v>3315</v>
      </c>
      <c r="C665" t="s">
        <v>3314</v>
      </c>
      <c r="D665">
        <v>1973</v>
      </c>
      <c r="E665" t="s">
        <v>10406</v>
      </c>
      <c r="F665" t="s">
        <v>10407</v>
      </c>
      <c r="G665" s="2">
        <v>26829</v>
      </c>
      <c r="H665" t="s">
        <v>10408</v>
      </c>
    </row>
    <row r="666" spans="1:8" x14ac:dyDescent="0.25">
      <c r="A666" t="s">
        <v>3316</v>
      </c>
      <c r="B666" t="s">
        <v>3318</v>
      </c>
      <c r="C666" t="s">
        <v>3317</v>
      </c>
      <c r="D666">
        <v>2019</v>
      </c>
      <c r="E666" t="s">
        <v>10409</v>
      </c>
      <c r="F666" t="s">
        <v>10410</v>
      </c>
      <c r="G666" s="2">
        <v>43819</v>
      </c>
      <c r="H666" t="s">
        <v>10411</v>
      </c>
    </row>
    <row r="667" spans="1:8" x14ac:dyDescent="0.25">
      <c r="A667" t="s">
        <v>3319</v>
      </c>
      <c r="B667" t="s">
        <v>3321</v>
      </c>
      <c r="C667" t="s">
        <v>3320</v>
      </c>
      <c r="D667">
        <v>1955</v>
      </c>
      <c r="E667" t="s">
        <v>10412</v>
      </c>
      <c r="F667" t="s">
        <v>10413</v>
      </c>
      <c r="G667" s="2">
        <v>20365</v>
      </c>
      <c r="H667" t="s">
        <v>10414</v>
      </c>
    </row>
    <row r="668" spans="1:8" x14ac:dyDescent="0.25">
      <c r="A668" t="s">
        <v>3322</v>
      </c>
      <c r="B668" t="s">
        <v>3324</v>
      </c>
      <c r="C668" t="s">
        <v>3323</v>
      </c>
      <c r="D668">
        <v>1989</v>
      </c>
      <c r="E668" t="s">
        <v>10415</v>
      </c>
      <c r="F668" t="s">
        <v>10416</v>
      </c>
      <c r="G668" s="2">
        <v>32673</v>
      </c>
    </row>
    <row r="669" spans="1:8" x14ac:dyDescent="0.25">
      <c r="A669" t="s">
        <v>3325</v>
      </c>
      <c r="B669" t="s">
        <v>3327</v>
      </c>
      <c r="C669" t="s">
        <v>3326</v>
      </c>
      <c r="D669">
        <v>1968</v>
      </c>
      <c r="E669" t="s">
        <v>10417</v>
      </c>
      <c r="F669" t="s">
        <v>10418</v>
      </c>
      <c r="G669" s="2">
        <v>24931</v>
      </c>
      <c r="H669" t="s">
        <v>10419</v>
      </c>
    </row>
    <row r="670" spans="1:8" x14ac:dyDescent="0.25">
      <c r="A670" t="s">
        <v>3328</v>
      </c>
      <c r="B670" t="s">
        <v>3330</v>
      </c>
      <c r="C670" t="s">
        <v>3329</v>
      </c>
      <c r="D670">
        <v>2009</v>
      </c>
      <c r="E670" t="s">
        <v>10420</v>
      </c>
      <c r="F670" t="s">
        <v>10421</v>
      </c>
      <c r="G670" s="2">
        <v>40072</v>
      </c>
      <c r="H670" t="s">
        <v>10422</v>
      </c>
    </row>
    <row r="671" spans="1:8" x14ac:dyDescent="0.25">
      <c r="A671" t="s">
        <v>3331</v>
      </c>
      <c r="B671" t="s">
        <v>3333</v>
      </c>
      <c r="C671" t="s">
        <v>3332</v>
      </c>
      <c r="D671">
        <v>1999</v>
      </c>
      <c r="E671" t="s">
        <v>10423</v>
      </c>
      <c r="F671" t="s">
        <v>10424</v>
      </c>
      <c r="G671" s="2">
        <v>36553</v>
      </c>
      <c r="H671" t="s">
        <v>10425</v>
      </c>
    </row>
    <row r="672" spans="1:8" x14ac:dyDescent="0.25">
      <c r="A672" t="s">
        <v>3334</v>
      </c>
      <c r="B672" t="s">
        <v>3336</v>
      </c>
      <c r="C672" t="s">
        <v>3335</v>
      </c>
      <c r="D672">
        <v>1989</v>
      </c>
      <c r="E672" t="s">
        <v>10426</v>
      </c>
      <c r="F672" t="s">
        <v>10427</v>
      </c>
      <c r="G672" s="2">
        <v>32794</v>
      </c>
      <c r="H672" t="s">
        <v>10428</v>
      </c>
    </row>
    <row r="673" spans="1:8" x14ac:dyDescent="0.25">
      <c r="A673" t="s">
        <v>3337</v>
      </c>
      <c r="B673" t="s">
        <v>3339</v>
      </c>
      <c r="C673" t="s">
        <v>3338</v>
      </c>
      <c r="D673">
        <v>2014</v>
      </c>
      <c r="E673" t="s">
        <v>10429</v>
      </c>
      <c r="F673" t="s">
        <v>10430</v>
      </c>
      <c r="G673" s="2">
        <v>41973</v>
      </c>
      <c r="H673" t="s">
        <v>10431</v>
      </c>
    </row>
    <row r="674" spans="1:8" x14ac:dyDescent="0.25">
      <c r="A674" t="s">
        <v>3340</v>
      </c>
      <c r="B674" t="s">
        <v>3342</v>
      </c>
      <c r="C674" t="s">
        <v>3341</v>
      </c>
      <c r="D674">
        <v>2007</v>
      </c>
      <c r="E674" t="s">
        <v>10432</v>
      </c>
      <c r="F674" t="s">
        <v>10433</v>
      </c>
      <c r="G674" s="2">
        <v>39500</v>
      </c>
      <c r="H674" t="s">
        <v>10434</v>
      </c>
    </row>
    <row r="675" spans="1:8" x14ac:dyDescent="0.25">
      <c r="A675" t="s">
        <v>3343</v>
      </c>
      <c r="B675" t="s">
        <v>3345</v>
      </c>
      <c r="C675" t="s">
        <v>3344</v>
      </c>
      <c r="D675">
        <v>1999</v>
      </c>
      <c r="E675" t="s">
        <v>10435</v>
      </c>
      <c r="F675" t="s">
        <v>10436</v>
      </c>
      <c r="G675" s="2">
        <v>36376</v>
      </c>
      <c r="H675" t="s">
        <v>10437</v>
      </c>
    </row>
    <row r="676" spans="1:8" x14ac:dyDescent="0.25">
      <c r="A676" t="s">
        <v>3349</v>
      </c>
      <c r="B676" t="s">
        <v>3351</v>
      </c>
      <c r="C676" t="s">
        <v>3350</v>
      </c>
      <c r="D676">
        <v>2016</v>
      </c>
      <c r="E676" t="s">
        <v>10438</v>
      </c>
      <c r="F676" t="s">
        <v>10439</v>
      </c>
      <c r="G676" s="2">
        <v>42748</v>
      </c>
      <c r="H676" t="s">
        <v>10440</v>
      </c>
    </row>
    <row r="677" spans="1:8" x14ac:dyDescent="0.25">
      <c r="A677" t="s">
        <v>3352</v>
      </c>
      <c r="B677" t="s">
        <v>3354</v>
      </c>
      <c r="C677" t="s">
        <v>3353</v>
      </c>
      <c r="D677">
        <v>1986</v>
      </c>
      <c r="E677" t="s">
        <v>10441</v>
      </c>
      <c r="F677" t="s">
        <v>10442</v>
      </c>
      <c r="G677" s="2">
        <v>31758</v>
      </c>
      <c r="H677" t="s">
        <v>10443</v>
      </c>
    </row>
    <row r="678" spans="1:8" x14ac:dyDescent="0.25">
      <c r="A678" t="s">
        <v>3355</v>
      </c>
      <c r="B678" t="s">
        <v>3357</v>
      </c>
      <c r="C678" t="s">
        <v>3356</v>
      </c>
      <c r="D678">
        <v>2004</v>
      </c>
      <c r="E678" t="s">
        <v>10444</v>
      </c>
      <c r="F678" t="s">
        <v>10445</v>
      </c>
      <c r="G678" s="2">
        <v>38346</v>
      </c>
      <c r="H678" t="s">
        <v>10446</v>
      </c>
    </row>
    <row r="679" spans="1:8" x14ac:dyDescent="0.25">
      <c r="A679" s="1" t="s">
        <v>3358</v>
      </c>
      <c r="B679" t="s">
        <v>3360</v>
      </c>
      <c r="C679" t="s">
        <v>3359</v>
      </c>
      <c r="D679">
        <v>2020</v>
      </c>
      <c r="E679" t="s">
        <v>10447</v>
      </c>
      <c r="F679" t="s">
        <v>10448</v>
      </c>
      <c r="G679" s="2">
        <v>43889</v>
      </c>
      <c r="H679" t="s">
        <v>10449</v>
      </c>
    </row>
    <row r="680" spans="1:8" x14ac:dyDescent="0.25">
      <c r="A680" t="s">
        <v>3361</v>
      </c>
      <c r="B680" t="s">
        <v>3363</v>
      </c>
      <c r="C680" t="s">
        <v>3362</v>
      </c>
      <c r="D680">
        <v>1979</v>
      </c>
      <c r="E680" t="s">
        <v>10450</v>
      </c>
      <c r="F680" t="s">
        <v>10451</v>
      </c>
      <c r="G680" s="2">
        <v>29301</v>
      </c>
      <c r="H680" t="s">
        <v>10452</v>
      </c>
    </row>
    <row r="681" spans="1:8" x14ac:dyDescent="0.25">
      <c r="A681" t="s">
        <v>3364</v>
      </c>
      <c r="B681" t="s">
        <v>3366</v>
      </c>
      <c r="C681" t="s">
        <v>3365</v>
      </c>
      <c r="D681">
        <v>2016</v>
      </c>
      <c r="E681" t="s">
        <v>10453</v>
      </c>
      <c r="F681" t="s">
        <v>10454</v>
      </c>
      <c r="G681" s="2">
        <v>42809</v>
      </c>
      <c r="H681" t="s">
        <v>10455</v>
      </c>
    </row>
    <row r="682" spans="1:8" x14ac:dyDescent="0.25">
      <c r="A682" t="s">
        <v>3367</v>
      </c>
      <c r="B682" t="s">
        <v>3369</v>
      </c>
      <c r="C682" t="s">
        <v>3368</v>
      </c>
      <c r="D682">
        <v>2021</v>
      </c>
      <c r="E682" t="s">
        <v>10456</v>
      </c>
      <c r="F682" t="s">
        <v>10457</v>
      </c>
      <c r="G682" s="2">
        <v>44519</v>
      </c>
      <c r="H682" t="s">
        <v>10458</v>
      </c>
    </row>
    <row r="683" spans="1:8" x14ac:dyDescent="0.25">
      <c r="A683" t="s">
        <v>3370</v>
      </c>
      <c r="B683" t="s">
        <v>3372</v>
      </c>
      <c r="C683" t="s">
        <v>3371</v>
      </c>
      <c r="D683">
        <v>1942</v>
      </c>
      <c r="E683" t="s">
        <v>10459</v>
      </c>
      <c r="F683" t="s">
        <v>10460</v>
      </c>
      <c r="G683" s="2">
        <v>15707</v>
      </c>
      <c r="H683" t="s">
        <v>10461</v>
      </c>
    </row>
    <row r="684" spans="1:8" x14ac:dyDescent="0.25">
      <c r="A684" t="s">
        <v>3373</v>
      </c>
      <c r="B684" t="s">
        <v>3375</v>
      </c>
      <c r="C684" t="s">
        <v>3374</v>
      </c>
      <c r="D684">
        <v>1962</v>
      </c>
      <c r="E684" t="s">
        <v>10462</v>
      </c>
      <c r="F684" t="s">
        <v>10463</v>
      </c>
      <c r="G684" s="2">
        <v>41366</v>
      </c>
      <c r="H684" t="s">
        <v>10464</v>
      </c>
    </row>
    <row r="685" spans="1:8" x14ac:dyDescent="0.25">
      <c r="A685" t="s">
        <v>3376</v>
      </c>
      <c r="B685" t="s">
        <v>3378</v>
      </c>
      <c r="C685" t="s">
        <v>3377</v>
      </c>
      <c r="D685">
        <v>1987</v>
      </c>
      <c r="E685" t="s">
        <v>10465</v>
      </c>
      <c r="F685" t="s">
        <v>10466</v>
      </c>
      <c r="G685" s="2">
        <v>32136</v>
      </c>
      <c r="H685" t="s">
        <v>10467</v>
      </c>
    </row>
    <row r="686" spans="1:8" x14ac:dyDescent="0.25">
      <c r="A686" t="s">
        <v>3379</v>
      </c>
      <c r="B686" t="s">
        <v>3381</v>
      </c>
      <c r="C686" t="s">
        <v>3380</v>
      </c>
      <c r="D686">
        <v>1988</v>
      </c>
      <c r="E686" t="s">
        <v>10468</v>
      </c>
      <c r="F686" t="s">
        <v>10469</v>
      </c>
      <c r="G686" s="2">
        <v>32340</v>
      </c>
      <c r="H686" t="s">
        <v>10470</v>
      </c>
    </row>
    <row r="687" spans="1:8" x14ac:dyDescent="0.25">
      <c r="A687" t="s">
        <v>3382</v>
      </c>
      <c r="B687" t="s">
        <v>3384</v>
      </c>
      <c r="C687" t="s">
        <v>3383</v>
      </c>
      <c r="D687">
        <v>1973</v>
      </c>
      <c r="E687" t="s">
        <v>10471</v>
      </c>
      <c r="F687" t="s">
        <v>10472</v>
      </c>
      <c r="G687" s="2">
        <v>26793</v>
      </c>
      <c r="H687" t="s">
        <v>10473</v>
      </c>
    </row>
    <row r="688" spans="1:8" x14ac:dyDescent="0.25">
      <c r="A688" t="s">
        <v>3385</v>
      </c>
      <c r="B688" t="s">
        <v>3387</v>
      </c>
      <c r="C688" t="s">
        <v>3386</v>
      </c>
      <c r="D688">
        <v>2000</v>
      </c>
      <c r="E688" t="s">
        <v>10474</v>
      </c>
      <c r="F688" t="s">
        <v>10475</v>
      </c>
      <c r="G688" s="2">
        <v>36574</v>
      </c>
      <c r="H688" t="s">
        <v>10476</v>
      </c>
    </row>
    <row r="689" spans="1:8" x14ac:dyDescent="0.25">
      <c r="A689" t="s">
        <v>3388</v>
      </c>
      <c r="B689" t="s">
        <v>3390</v>
      </c>
      <c r="C689" t="s">
        <v>3389</v>
      </c>
      <c r="D689">
        <v>1999</v>
      </c>
      <c r="E689" t="s">
        <v>10477</v>
      </c>
      <c r="F689" t="s">
        <v>10478</v>
      </c>
      <c r="G689" s="2">
        <v>36488</v>
      </c>
      <c r="H689" t="s">
        <v>10479</v>
      </c>
    </row>
    <row r="690" spans="1:8" x14ac:dyDescent="0.25">
      <c r="A690" t="s">
        <v>3391</v>
      </c>
      <c r="B690" t="s">
        <v>3393</v>
      </c>
      <c r="C690" t="s">
        <v>3392</v>
      </c>
      <c r="D690">
        <v>2013</v>
      </c>
      <c r="E690" t="s">
        <v>10480</v>
      </c>
      <c r="F690" t="s">
        <v>10481</v>
      </c>
      <c r="G690" s="2">
        <v>41299</v>
      </c>
      <c r="H690" t="s">
        <v>10482</v>
      </c>
    </row>
    <row r="691" spans="1:8" x14ac:dyDescent="0.25">
      <c r="A691" t="s">
        <v>3394</v>
      </c>
      <c r="B691" t="s">
        <v>3396</v>
      </c>
      <c r="C691" t="s">
        <v>3395</v>
      </c>
      <c r="D691">
        <v>2019</v>
      </c>
      <c r="E691" t="s">
        <v>10483</v>
      </c>
      <c r="F691" t="s">
        <v>10484</v>
      </c>
      <c r="G691" s="2">
        <v>44001</v>
      </c>
      <c r="H691" t="s">
        <v>10485</v>
      </c>
    </row>
    <row r="692" spans="1:8" x14ac:dyDescent="0.25">
      <c r="A692" t="s">
        <v>3397</v>
      </c>
      <c r="B692" t="s">
        <v>3399</v>
      </c>
      <c r="C692" t="s">
        <v>3398</v>
      </c>
      <c r="D692">
        <v>1959</v>
      </c>
      <c r="E692" t="s">
        <v>10486</v>
      </c>
      <c r="F692" t="s">
        <v>10487</v>
      </c>
      <c r="G692" s="2">
        <v>21749</v>
      </c>
      <c r="H692" t="s">
        <v>10488</v>
      </c>
    </row>
    <row r="693" spans="1:8" x14ac:dyDescent="0.25">
      <c r="A693" t="s">
        <v>3400</v>
      </c>
      <c r="B693" t="s">
        <v>3402</v>
      </c>
      <c r="C693" t="s">
        <v>3401</v>
      </c>
      <c r="D693">
        <v>1986</v>
      </c>
      <c r="E693" t="s">
        <v>10489</v>
      </c>
      <c r="F693" t="s">
        <v>10490</v>
      </c>
      <c r="G693" s="2">
        <v>31814</v>
      </c>
      <c r="H693" t="s">
        <v>10491</v>
      </c>
    </row>
    <row r="694" spans="1:8" x14ac:dyDescent="0.25">
      <c r="A694" t="s">
        <v>3403</v>
      </c>
      <c r="B694" t="s">
        <v>3405</v>
      </c>
      <c r="C694" t="s">
        <v>3404</v>
      </c>
      <c r="D694">
        <v>1966</v>
      </c>
      <c r="E694" t="s">
        <v>10492</v>
      </c>
      <c r="F694" t="s">
        <v>10493</v>
      </c>
      <c r="G694" s="2">
        <v>24119</v>
      </c>
      <c r="H694" t="s">
        <v>10494</v>
      </c>
    </row>
    <row r="695" spans="1:8" x14ac:dyDescent="0.25">
      <c r="A695" t="s">
        <v>3406</v>
      </c>
      <c r="B695" t="s">
        <v>3408</v>
      </c>
      <c r="C695" t="s">
        <v>3407</v>
      </c>
      <c r="D695">
        <v>1939</v>
      </c>
      <c r="E695" t="s">
        <v>10495</v>
      </c>
      <c r="F695" t="s">
        <v>10496</v>
      </c>
      <c r="G695" s="2">
        <v>14546</v>
      </c>
      <c r="H695" t="s">
        <v>10497</v>
      </c>
    </row>
    <row r="696" spans="1:8" x14ac:dyDescent="0.25">
      <c r="A696" t="s">
        <v>3409</v>
      </c>
      <c r="B696" t="s">
        <v>3411</v>
      </c>
      <c r="C696" t="s">
        <v>3410</v>
      </c>
      <c r="D696">
        <v>2005</v>
      </c>
      <c r="E696" t="s">
        <v>10498</v>
      </c>
      <c r="F696" t="s">
        <v>10499</v>
      </c>
      <c r="G696" s="2">
        <v>38458</v>
      </c>
      <c r="H696" t="s">
        <v>10500</v>
      </c>
    </row>
    <row r="697" spans="1:8" x14ac:dyDescent="0.25">
      <c r="A697" t="s">
        <v>3412</v>
      </c>
      <c r="B697" t="s">
        <v>3414</v>
      </c>
      <c r="C697" t="s">
        <v>3413</v>
      </c>
      <c r="D697">
        <v>1962</v>
      </c>
      <c r="E697" t="s">
        <v>10501</v>
      </c>
      <c r="F697" t="s">
        <v>10502</v>
      </c>
      <c r="G697" s="2">
        <v>23930</v>
      </c>
      <c r="H697" t="s">
        <v>10503</v>
      </c>
    </row>
    <row r="698" spans="1:8" x14ac:dyDescent="0.25">
      <c r="A698" t="s">
        <v>3415</v>
      </c>
      <c r="B698" t="s">
        <v>3417</v>
      </c>
      <c r="C698" t="s">
        <v>3416</v>
      </c>
      <c r="D698">
        <v>2023</v>
      </c>
      <c r="E698" t="s">
        <v>10504</v>
      </c>
      <c r="F698" t="s">
        <v>10505</v>
      </c>
      <c r="G698" s="2">
        <v>45051</v>
      </c>
    </row>
    <row r="699" spans="1:8" x14ac:dyDescent="0.25">
      <c r="A699" t="s">
        <v>3418</v>
      </c>
      <c r="B699" t="s">
        <v>3420</v>
      </c>
      <c r="C699" t="s">
        <v>3419</v>
      </c>
      <c r="D699">
        <v>1997</v>
      </c>
      <c r="E699" t="s">
        <v>10506</v>
      </c>
      <c r="F699" t="s">
        <v>10507</v>
      </c>
      <c r="G699" s="2">
        <v>36035</v>
      </c>
    </row>
    <row r="700" spans="1:8" x14ac:dyDescent="0.25">
      <c r="A700" t="s">
        <v>3421</v>
      </c>
      <c r="B700" t="s">
        <v>3423</v>
      </c>
      <c r="C700" t="s">
        <v>3422</v>
      </c>
      <c r="D700">
        <v>1979</v>
      </c>
      <c r="E700" t="s">
        <v>10508</v>
      </c>
      <c r="F700" t="s">
        <v>10509</v>
      </c>
      <c r="G700" s="2">
        <v>29322</v>
      </c>
      <c r="H700" t="s">
        <v>10510</v>
      </c>
    </row>
    <row r="701" spans="1:8" x14ac:dyDescent="0.25">
      <c r="A701" t="s">
        <v>3424</v>
      </c>
      <c r="B701" t="s">
        <v>3426</v>
      </c>
      <c r="C701" t="s">
        <v>3425</v>
      </c>
      <c r="D701">
        <v>2017</v>
      </c>
      <c r="E701" t="s">
        <v>10511</v>
      </c>
      <c r="F701" t="s">
        <v>10512</v>
      </c>
      <c r="G701" s="2">
        <v>42902</v>
      </c>
      <c r="H701" t="s">
        <v>10513</v>
      </c>
    </row>
    <row r="702" spans="1:8" x14ac:dyDescent="0.25">
      <c r="A702" t="s">
        <v>3427</v>
      </c>
      <c r="B702" t="s">
        <v>3429</v>
      </c>
      <c r="C702" t="s">
        <v>3428</v>
      </c>
      <c r="D702">
        <v>2022</v>
      </c>
      <c r="E702" t="s">
        <v>10514</v>
      </c>
      <c r="F702" t="s">
        <v>10515</v>
      </c>
      <c r="G702" s="2">
        <v>44575</v>
      </c>
      <c r="H702" t="s">
        <v>10516</v>
      </c>
    </row>
    <row r="703" spans="1:8" x14ac:dyDescent="0.25">
      <c r="A703" t="s">
        <v>3430</v>
      </c>
      <c r="B703" t="s">
        <v>3432</v>
      </c>
      <c r="C703" t="s">
        <v>3431</v>
      </c>
      <c r="D703">
        <v>2011</v>
      </c>
      <c r="E703" t="s">
        <v>10517</v>
      </c>
      <c r="F703" t="s">
        <v>10518</v>
      </c>
      <c r="G703" s="2">
        <v>40858</v>
      </c>
      <c r="H703" t="s">
        <v>10519</v>
      </c>
    </row>
    <row r="704" spans="1:8" x14ac:dyDescent="0.25">
      <c r="A704" t="s">
        <v>3433</v>
      </c>
      <c r="B704" t="s">
        <v>3435</v>
      </c>
      <c r="C704" t="s">
        <v>3434</v>
      </c>
      <c r="D704">
        <v>1942</v>
      </c>
      <c r="E704" t="s">
        <v>10520</v>
      </c>
      <c r="F704" t="s">
        <v>10521</v>
      </c>
      <c r="G704" s="2">
        <v>15574</v>
      </c>
      <c r="H704" t="s">
        <v>10522</v>
      </c>
    </row>
    <row r="705" spans="1:8" x14ac:dyDescent="0.25">
      <c r="A705" t="s">
        <v>3436</v>
      </c>
      <c r="B705" t="s">
        <v>3438</v>
      </c>
      <c r="C705" t="s">
        <v>3437</v>
      </c>
      <c r="D705">
        <v>2005</v>
      </c>
      <c r="E705" t="s">
        <v>10523</v>
      </c>
      <c r="F705" t="s">
        <v>10524</v>
      </c>
      <c r="G705" s="2">
        <v>38443</v>
      </c>
      <c r="H705" t="s">
        <v>10525</v>
      </c>
    </row>
    <row r="706" spans="1:8" x14ac:dyDescent="0.25">
      <c r="A706" t="s">
        <v>3439</v>
      </c>
      <c r="B706" t="s">
        <v>3441</v>
      </c>
      <c r="C706" t="s">
        <v>3440</v>
      </c>
      <c r="D706">
        <v>1958</v>
      </c>
      <c r="E706" t="s">
        <v>10526</v>
      </c>
      <c r="F706" t="s">
        <v>10527</v>
      </c>
      <c r="G706" s="2">
        <v>21333</v>
      </c>
      <c r="H706" t="s">
        <v>10528</v>
      </c>
    </row>
    <row r="707" spans="1:8" x14ac:dyDescent="0.25">
      <c r="A707" t="s">
        <v>3442</v>
      </c>
      <c r="B707" t="s">
        <v>3444</v>
      </c>
      <c r="C707" t="s">
        <v>3443</v>
      </c>
      <c r="D707">
        <v>1972</v>
      </c>
      <c r="E707" t="s">
        <v>10529</v>
      </c>
      <c r="F707" t="s">
        <v>10530</v>
      </c>
      <c r="G707" s="2">
        <v>26501</v>
      </c>
      <c r="H707" t="s">
        <v>10531</v>
      </c>
    </row>
    <row r="708" spans="1:8" x14ac:dyDescent="0.25">
      <c r="A708" t="s">
        <v>3445</v>
      </c>
      <c r="B708" t="s">
        <v>3447</v>
      </c>
      <c r="C708" t="s">
        <v>3446</v>
      </c>
      <c r="D708">
        <v>2023</v>
      </c>
      <c r="E708" t="s">
        <v>10532</v>
      </c>
      <c r="F708" t="s">
        <v>10533</v>
      </c>
      <c r="G708" s="2">
        <v>45149</v>
      </c>
      <c r="H708" t="s">
        <v>10534</v>
      </c>
    </row>
    <row r="709" spans="1:8" x14ac:dyDescent="0.25">
      <c r="A709" t="s">
        <v>3448</v>
      </c>
      <c r="B709" t="s">
        <v>3450</v>
      </c>
      <c r="C709" t="s">
        <v>3449</v>
      </c>
      <c r="D709">
        <v>1959</v>
      </c>
      <c r="E709" t="s">
        <v>10535</v>
      </c>
      <c r="F709" t="s">
        <v>10536</v>
      </c>
      <c r="G709" s="2">
        <v>21870</v>
      </c>
      <c r="H709" t="s">
        <v>10537</v>
      </c>
    </row>
    <row r="710" spans="1:8" x14ac:dyDescent="0.25">
      <c r="A710" t="s">
        <v>3451</v>
      </c>
      <c r="B710" t="s">
        <v>3453</v>
      </c>
      <c r="C710" t="s">
        <v>3452</v>
      </c>
      <c r="D710">
        <v>1987</v>
      </c>
      <c r="E710" t="s">
        <v>10538</v>
      </c>
      <c r="F710" t="s">
        <v>10539</v>
      </c>
      <c r="G710" s="2">
        <v>31877</v>
      </c>
      <c r="H710" t="s">
        <v>10540</v>
      </c>
    </row>
    <row r="711" spans="1:8" x14ac:dyDescent="0.25">
      <c r="A711" t="s">
        <v>3454</v>
      </c>
      <c r="B711" t="s">
        <v>3456</v>
      </c>
      <c r="C711" t="s">
        <v>3455</v>
      </c>
      <c r="D711">
        <v>2018</v>
      </c>
      <c r="E711" t="s">
        <v>10541</v>
      </c>
      <c r="F711" t="s">
        <v>10542</v>
      </c>
      <c r="G711" s="2">
        <v>43294</v>
      </c>
      <c r="H711" t="s">
        <v>10543</v>
      </c>
    </row>
    <row r="712" spans="1:8" x14ac:dyDescent="0.25">
      <c r="A712" t="s">
        <v>3457</v>
      </c>
      <c r="B712" t="s">
        <v>3459</v>
      </c>
      <c r="C712" t="s">
        <v>3458</v>
      </c>
      <c r="D712">
        <v>1990</v>
      </c>
      <c r="E712" t="s">
        <v>10544</v>
      </c>
      <c r="F712" t="s">
        <v>10545</v>
      </c>
      <c r="G712" s="2">
        <v>32962</v>
      </c>
      <c r="H712" t="s">
        <v>10546</v>
      </c>
    </row>
    <row r="713" spans="1:8" x14ac:dyDescent="0.25">
      <c r="A713" t="s">
        <v>3460</v>
      </c>
      <c r="B713" t="s">
        <v>3462</v>
      </c>
      <c r="C713" t="s">
        <v>3461</v>
      </c>
      <c r="D713">
        <v>1996</v>
      </c>
      <c r="E713" t="s">
        <v>10547</v>
      </c>
      <c r="F713" t="s">
        <v>10548</v>
      </c>
      <c r="G713" s="2">
        <v>35349</v>
      </c>
      <c r="H713" t="s">
        <v>10549</v>
      </c>
    </row>
    <row r="714" spans="1:8" x14ac:dyDescent="0.25">
      <c r="A714" t="s">
        <v>3463</v>
      </c>
      <c r="B714" t="s">
        <v>3465</v>
      </c>
      <c r="C714" t="s">
        <v>3464</v>
      </c>
      <c r="D714">
        <v>1981</v>
      </c>
      <c r="E714" t="s">
        <v>10550</v>
      </c>
      <c r="F714" t="s">
        <v>10551</v>
      </c>
      <c r="G714" s="2">
        <v>29812</v>
      </c>
      <c r="H714" t="s">
        <v>10552</v>
      </c>
    </row>
    <row r="715" spans="1:8" x14ac:dyDescent="0.25">
      <c r="A715" t="s">
        <v>3466</v>
      </c>
      <c r="B715" t="s">
        <v>3468</v>
      </c>
      <c r="C715" t="s">
        <v>3467</v>
      </c>
      <c r="D715">
        <v>1982</v>
      </c>
      <c r="E715" t="s">
        <v>10553</v>
      </c>
      <c r="F715" t="s">
        <v>10554</v>
      </c>
      <c r="G715" s="2">
        <v>30141</v>
      </c>
      <c r="H715" t="s">
        <v>10555</v>
      </c>
    </row>
    <row r="716" spans="1:8" x14ac:dyDescent="0.25">
      <c r="A716" t="s">
        <v>3469</v>
      </c>
      <c r="B716" t="s">
        <v>3471</v>
      </c>
      <c r="C716" t="s">
        <v>3470</v>
      </c>
      <c r="D716">
        <v>1965</v>
      </c>
      <c r="E716" t="s">
        <v>10556</v>
      </c>
      <c r="F716" t="s">
        <v>10557</v>
      </c>
      <c r="G716">
        <v>1965</v>
      </c>
      <c r="H716" t="s">
        <v>10558</v>
      </c>
    </row>
    <row r="717" spans="1:8" x14ac:dyDescent="0.25">
      <c r="A717" t="s">
        <v>3472</v>
      </c>
      <c r="B717" t="s">
        <v>3474</v>
      </c>
      <c r="C717" t="s">
        <v>3473</v>
      </c>
      <c r="D717">
        <v>1983</v>
      </c>
      <c r="E717" t="s">
        <v>10559</v>
      </c>
      <c r="F717" t="s">
        <v>10560</v>
      </c>
      <c r="G717" s="2">
        <v>30708</v>
      </c>
      <c r="H717" t="s">
        <v>10561</v>
      </c>
    </row>
    <row r="718" spans="1:8" x14ac:dyDescent="0.25">
      <c r="A718" t="s">
        <v>3475</v>
      </c>
      <c r="B718" t="s">
        <v>3477</v>
      </c>
      <c r="C718" t="s">
        <v>3476</v>
      </c>
      <c r="D718">
        <v>2016</v>
      </c>
      <c r="E718" t="s">
        <v>10562</v>
      </c>
      <c r="F718" t="s">
        <v>10563</v>
      </c>
      <c r="G718" s="2">
        <v>43161</v>
      </c>
      <c r="H718" t="s">
        <v>10564</v>
      </c>
    </row>
    <row r="719" spans="1:8" x14ac:dyDescent="0.25">
      <c r="A719" t="s">
        <v>3478</v>
      </c>
      <c r="B719" t="s">
        <v>3480</v>
      </c>
      <c r="C719" t="s">
        <v>3479</v>
      </c>
      <c r="D719">
        <v>1979</v>
      </c>
      <c r="E719" t="s">
        <v>10565</v>
      </c>
      <c r="F719" t="s">
        <v>10566</v>
      </c>
      <c r="G719" s="2">
        <v>28932</v>
      </c>
    </row>
    <row r="720" spans="1:8" x14ac:dyDescent="0.25">
      <c r="A720" t="s">
        <v>3481</v>
      </c>
      <c r="B720" t="s">
        <v>3483</v>
      </c>
      <c r="C720" t="s">
        <v>3482</v>
      </c>
      <c r="D720">
        <v>2020</v>
      </c>
      <c r="E720" t="s">
        <v>10567</v>
      </c>
      <c r="F720" t="s">
        <v>10568</v>
      </c>
      <c r="G720" s="2">
        <v>44127</v>
      </c>
      <c r="H720" t="s">
        <v>10569</v>
      </c>
    </row>
    <row r="721" spans="1:8" x14ac:dyDescent="0.25">
      <c r="A721" t="s">
        <v>3484</v>
      </c>
      <c r="B721" t="s">
        <v>3486</v>
      </c>
      <c r="C721" t="s">
        <v>3485</v>
      </c>
      <c r="D721">
        <v>1939</v>
      </c>
      <c r="E721" t="s">
        <v>10570</v>
      </c>
      <c r="F721" t="s">
        <v>10571</v>
      </c>
      <c r="G721" s="2">
        <v>14493</v>
      </c>
    </row>
    <row r="722" spans="1:8" x14ac:dyDescent="0.25">
      <c r="A722" t="s">
        <v>3487</v>
      </c>
      <c r="B722" t="s">
        <v>3489</v>
      </c>
      <c r="C722" t="s">
        <v>3488</v>
      </c>
      <c r="D722">
        <v>1971</v>
      </c>
      <c r="E722" t="s">
        <v>10572</v>
      </c>
      <c r="F722" t="s">
        <v>10573</v>
      </c>
      <c r="G722" s="2">
        <v>26003</v>
      </c>
      <c r="H722" t="s">
        <v>10574</v>
      </c>
    </row>
    <row r="723" spans="1:8" x14ac:dyDescent="0.25">
      <c r="A723" t="s">
        <v>3490</v>
      </c>
      <c r="B723" t="s">
        <v>3492</v>
      </c>
      <c r="C723" t="s">
        <v>3491</v>
      </c>
      <c r="D723">
        <v>2014</v>
      </c>
      <c r="E723" t="s">
        <v>10575</v>
      </c>
      <c r="F723" t="s">
        <v>10576</v>
      </c>
      <c r="G723" s="2">
        <v>42017</v>
      </c>
      <c r="H723" t="s">
        <v>10577</v>
      </c>
    </row>
    <row r="724" spans="1:8" x14ac:dyDescent="0.25">
      <c r="A724" t="s">
        <v>3493</v>
      </c>
      <c r="B724" t="s">
        <v>3495</v>
      </c>
      <c r="C724" t="s">
        <v>3494</v>
      </c>
      <c r="D724">
        <v>2018</v>
      </c>
      <c r="E724" t="s">
        <v>10578</v>
      </c>
      <c r="F724" t="s">
        <v>10579</v>
      </c>
      <c r="G724" s="2">
        <v>43392</v>
      </c>
      <c r="H724" t="s">
        <v>10580</v>
      </c>
    </row>
    <row r="725" spans="1:8" x14ac:dyDescent="0.25">
      <c r="A725" t="s">
        <v>3496</v>
      </c>
      <c r="B725" t="s">
        <v>3498</v>
      </c>
      <c r="C725" t="s">
        <v>3497</v>
      </c>
      <c r="D725">
        <v>2001</v>
      </c>
      <c r="E725" t="s">
        <v>10581</v>
      </c>
      <c r="F725" t="s">
        <v>10582</v>
      </c>
      <c r="G725" s="2">
        <v>37106</v>
      </c>
      <c r="H725" t="s">
        <v>10583</v>
      </c>
    </row>
    <row r="726" spans="1:8" x14ac:dyDescent="0.25">
      <c r="A726" t="s">
        <v>3499</v>
      </c>
      <c r="B726" t="s">
        <v>3501</v>
      </c>
      <c r="C726" t="s">
        <v>3500</v>
      </c>
      <c r="D726">
        <v>1992</v>
      </c>
      <c r="E726" t="s">
        <v>10584</v>
      </c>
      <c r="F726" t="s">
        <v>10585</v>
      </c>
      <c r="G726" s="2">
        <v>34215</v>
      </c>
      <c r="H726" t="s">
        <v>10586</v>
      </c>
    </row>
    <row r="727" spans="1:8" x14ac:dyDescent="0.25">
      <c r="A727" t="s">
        <v>3502</v>
      </c>
      <c r="B727" t="s">
        <v>3504</v>
      </c>
      <c r="C727" t="s">
        <v>3503</v>
      </c>
      <c r="D727">
        <v>1991</v>
      </c>
      <c r="E727" t="s">
        <v>10587</v>
      </c>
      <c r="F727" t="s">
        <v>10588</v>
      </c>
      <c r="G727" s="2">
        <v>33480</v>
      </c>
      <c r="H727" t="s">
        <v>10589</v>
      </c>
    </row>
    <row r="728" spans="1:8" x14ac:dyDescent="0.25">
      <c r="A728" t="s">
        <v>3505</v>
      </c>
      <c r="B728" t="s">
        <v>3507</v>
      </c>
      <c r="C728" t="s">
        <v>3506</v>
      </c>
      <c r="D728">
        <v>1974</v>
      </c>
      <c r="E728" t="s">
        <v>10590</v>
      </c>
      <c r="F728" t="s">
        <v>10591</v>
      </c>
      <c r="G728" s="2">
        <v>27537</v>
      </c>
      <c r="H728" t="s">
        <v>10592</v>
      </c>
    </row>
    <row r="729" spans="1:8" x14ac:dyDescent="0.25">
      <c r="A729" t="s">
        <v>3508</v>
      </c>
      <c r="B729" t="s">
        <v>3510</v>
      </c>
      <c r="C729" t="s">
        <v>3509</v>
      </c>
      <c r="D729">
        <v>2002</v>
      </c>
      <c r="E729" t="s">
        <v>10593</v>
      </c>
      <c r="F729" t="s">
        <v>10594</v>
      </c>
      <c r="G729" s="2">
        <v>37428</v>
      </c>
      <c r="H729" t="s">
        <v>10595</v>
      </c>
    </row>
    <row r="730" spans="1:8" x14ac:dyDescent="0.25">
      <c r="A730" t="s">
        <v>3511</v>
      </c>
      <c r="B730" t="s">
        <v>3513</v>
      </c>
      <c r="C730" t="s">
        <v>3512</v>
      </c>
      <c r="D730">
        <v>2014</v>
      </c>
      <c r="E730" t="s">
        <v>10596</v>
      </c>
      <c r="F730" t="s">
        <v>10597</v>
      </c>
      <c r="G730" s="2">
        <v>41744</v>
      </c>
      <c r="H730" t="s">
        <v>10598</v>
      </c>
    </row>
    <row r="731" spans="1:8" x14ac:dyDescent="0.25">
      <c r="A731" t="s">
        <v>3570</v>
      </c>
      <c r="B731" t="s">
        <v>3572</v>
      </c>
      <c r="C731" t="s">
        <v>3571</v>
      </c>
      <c r="D731">
        <v>2012</v>
      </c>
      <c r="E731" t="s">
        <v>10599</v>
      </c>
      <c r="F731" t="s">
        <v>10600</v>
      </c>
      <c r="G731" s="2">
        <v>40984</v>
      </c>
      <c r="H731" t="s">
        <v>10601</v>
      </c>
    </row>
    <row r="732" spans="1:8" x14ac:dyDescent="0.25">
      <c r="A732" t="s">
        <v>3514</v>
      </c>
      <c r="B732" t="s">
        <v>3516</v>
      </c>
      <c r="C732" t="s">
        <v>3515</v>
      </c>
      <c r="D732">
        <v>2021</v>
      </c>
      <c r="E732" t="s">
        <v>10602</v>
      </c>
      <c r="F732" t="s">
        <v>10603</v>
      </c>
      <c r="G732" s="2">
        <v>44356</v>
      </c>
      <c r="H732" t="s">
        <v>10604</v>
      </c>
    </row>
    <row r="733" spans="1:8" x14ac:dyDescent="0.25">
      <c r="A733" t="s">
        <v>3517</v>
      </c>
      <c r="B733" t="s">
        <v>3519</v>
      </c>
      <c r="C733" t="s">
        <v>3518</v>
      </c>
      <c r="D733">
        <v>1989</v>
      </c>
      <c r="E733" t="s">
        <v>10605</v>
      </c>
      <c r="F733" t="s">
        <v>10606</v>
      </c>
      <c r="G733" s="2">
        <v>32605</v>
      </c>
    </row>
    <row r="734" spans="1:8" x14ac:dyDescent="0.25">
      <c r="A734" t="s">
        <v>3520</v>
      </c>
      <c r="B734" t="s">
        <v>3521</v>
      </c>
      <c r="C734" t="s">
        <v>2665</v>
      </c>
      <c r="D734">
        <v>2011</v>
      </c>
      <c r="E734" t="s">
        <v>10607</v>
      </c>
      <c r="F734" t="s">
        <v>10608</v>
      </c>
      <c r="G734" s="2">
        <v>40830</v>
      </c>
      <c r="H734" t="s">
        <v>10609</v>
      </c>
    </row>
    <row r="735" spans="1:8" x14ac:dyDescent="0.25">
      <c r="A735" t="s">
        <v>3522</v>
      </c>
      <c r="B735" t="s">
        <v>3524</v>
      </c>
      <c r="C735" t="s">
        <v>3523</v>
      </c>
      <c r="D735">
        <v>1938</v>
      </c>
      <c r="E735" t="s">
        <v>10610</v>
      </c>
      <c r="F735" t="s">
        <v>10611</v>
      </c>
      <c r="G735" s="2">
        <v>14185</v>
      </c>
      <c r="H735" t="s">
        <v>10612</v>
      </c>
    </row>
    <row r="736" spans="1:8" x14ac:dyDescent="0.25">
      <c r="A736" t="s">
        <v>3525</v>
      </c>
      <c r="B736" t="s">
        <v>3527</v>
      </c>
      <c r="C736" t="s">
        <v>3526</v>
      </c>
      <c r="D736">
        <v>1989</v>
      </c>
      <c r="E736" t="s">
        <v>10613</v>
      </c>
      <c r="F736" t="s">
        <v>10614</v>
      </c>
      <c r="G736" s="2">
        <v>32864</v>
      </c>
      <c r="H736" t="s">
        <v>10615</v>
      </c>
    </row>
    <row r="737" spans="1:8" x14ac:dyDescent="0.25">
      <c r="A737" t="s">
        <v>3528</v>
      </c>
      <c r="B737" t="s">
        <v>3530</v>
      </c>
      <c r="C737" t="s">
        <v>3529</v>
      </c>
      <c r="D737">
        <v>1983</v>
      </c>
      <c r="E737" t="s">
        <v>10616</v>
      </c>
      <c r="F737" t="s">
        <v>10617</v>
      </c>
      <c r="G737" s="2">
        <v>30659</v>
      </c>
      <c r="H737" t="s">
        <v>10618</v>
      </c>
    </row>
    <row r="738" spans="1:8" x14ac:dyDescent="0.25">
      <c r="A738" t="s">
        <v>3531</v>
      </c>
      <c r="B738" t="s">
        <v>3533</v>
      </c>
      <c r="C738" t="s">
        <v>3532</v>
      </c>
      <c r="D738">
        <v>1986</v>
      </c>
      <c r="E738" t="s">
        <v>10619</v>
      </c>
      <c r="F738" t="s">
        <v>10620</v>
      </c>
      <c r="G738" s="2">
        <v>31695</v>
      </c>
      <c r="H738" t="s">
        <v>10621</v>
      </c>
    </row>
    <row r="739" spans="1:8" x14ac:dyDescent="0.25">
      <c r="A739" t="s">
        <v>3534</v>
      </c>
      <c r="B739" t="s">
        <v>3536</v>
      </c>
      <c r="C739" t="s">
        <v>3535</v>
      </c>
      <c r="D739">
        <v>2002</v>
      </c>
      <c r="E739" t="s">
        <v>10622</v>
      </c>
      <c r="F739" t="s">
        <v>10623</v>
      </c>
      <c r="G739" s="2">
        <v>37316</v>
      </c>
      <c r="H739" t="s">
        <v>10624</v>
      </c>
    </row>
    <row r="740" spans="1:8" x14ac:dyDescent="0.25">
      <c r="A740" t="s">
        <v>3537</v>
      </c>
      <c r="B740" t="s">
        <v>3539</v>
      </c>
      <c r="C740" t="s">
        <v>3538</v>
      </c>
      <c r="D740">
        <v>1979</v>
      </c>
      <c r="E740" t="s">
        <v>10625</v>
      </c>
      <c r="F740" t="s">
        <v>10626</v>
      </c>
      <c r="G740" s="2">
        <v>29197</v>
      </c>
      <c r="H740" t="s">
        <v>10627</v>
      </c>
    </row>
    <row r="741" spans="1:8" x14ac:dyDescent="0.25">
      <c r="A741" t="s">
        <v>3540</v>
      </c>
      <c r="B741" t="s">
        <v>3542</v>
      </c>
      <c r="C741" t="s">
        <v>3541</v>
      </c>
      <c r="D741">
        <v>2023</v>
      </c>
      <c r="E741" t="s">
        <v>10628</v>
      </c>
      <c r="F741" t="s">
        <v>10629</v>
      </c>
      <c r="G741" s="2">
        <v>45100</v>
      </c>
      <c r="H741" t="s">
        <v>10630</v>
      </c>
    </row>
    <row r="742" spans="1:8" x14ac:dyDescent="0.25">
      <c r="A742" t="s">
        <v>3543</v>
      </c>
      <c r="B742" t="s">
        <v>3545</v>
      </c>
      <c r="C742" t="s">
        <v>3544</v>
      </c>
      <c r="D742">
        <v>2017</v>
      </c>
      <c r="E742" t="s">
        <v>10631</v>
      </c>
      <c r="F742" t="s">
        <v>10632</v>
      </c>
      <c r="G742" s="2">
        <v>42972</v>
      </c>
      <c r="H742" t="s">
        <v>10633</v>
      </c>
    </row>
    <row r="743" spans="1:8" x14ac:dyDescent="0.25">
      <c r="A743" s="1" t="s">
        <v>3546</v>
      </c>
      <c r="B743" t="s">
        <v>3548</v>
      </c>
      <c r="C743" t="s">
        <v>3547</v>
      </c>
      <c r="D743">
        <v>2018</v>
      </c>
      <c r="E743" t="s">
        <v>10634</v>
      </c>
      <c r="F743" t="s">
        <v>10635</v>
      </c>
      <c r="G743" s="2">
        <v>43196</v>
      </c>
      <c r="H743" t="s">
        <v>10636</v>
      </c>
    </row>
    <row r="744" spans="1:8" x14ac:dyDescent="0.25">
      <c r="A744" t="s">
        <v>3549</v>
      </c>
      <c r="B744" t="s">
        <v>3551</v>
      </c>
      <c r="C744" t="s">
        <v>3550</v>
      </c>
      <c r="D744">
        <v>2004</v>
      </c>
      <c r="E744" t="s">
        <v>10637</v>
      </c>
      <c r="F744" t="s">
        <v>10638</v>
      </c>
      <c r="G744" s="2">
        <v>38359</v>
      </c>
      <c r="H744" t="s">
        <v>10639</v>
      </c>
    </row>
    <row r="745" spans="1:8" x14ac:dyDescent="0.25">
      <c r="A745" t="s">
        <v>3552</v>
      </c>
      <c r="B745" t="s">
        <v>3554</v>
      </c>
      <c r="C745" t="s">
        <v>3553</v>
      </c>
      <c r="D745">
        <v>1964</v>
      </c>
      <c r="E745" t="s">
        <v>10640</v>
      </c>
      <c r="F745" t="s">
        <v>10641</v>
      </c>
      <c r="G745" s="2">
        <v>23405</v>
      </c>
      <c r="H745" t="s">
        <v>10642</v>
      </c>
    </row>
    <row r="746" spans="1:8" x14ac:dyDescent="0.25">
      <c r="A746" t="s">
        <v>3555</v>
      </c>
      <c r="B746" t="s">
        <v>3557</v>
      </c>
      <c r="C746" t="s">
        <v>3556</v>
      </c>
      <c r="D746">
        <v>1998</v>
      </c>
      <c r="E746" t="s">
        <v>10643</v>
      </c>
      <c r="F746" t="s">
        <v>10644</v>
      </c>
      <c r="G746" s="2">
        <v>36049</v>
      </c>
      <c r="H746" t="s">
        <v>10645</v>
      </c>
    </row>
    <row r="747" spans="1:8" x14ac:dyDescent="0.25">
      <c r="A747" t="s">
        <v>3558</v>
      </c>
      <c r="B747" t="s">
        <v>3560</v>
      </c>
      <c r="C747" t="s">
        <v>3559</v>
      </c>
      <c r="D747">
        <v>2007</v>
      </c>
      <c r="E747" t="s">
        <v>10646</v>
      </c>
      <c r="F747" t="s">
        <v>10647</v>
      </c>
      <c r="G747" s="2">
        <v>39304</v>
      </c>
      <c r="H747" t="s">
        <v>10648</v>
      </c>
    </row>
    <row r="748" spans="1:8" x14ac:dyDescent="0.25">
      <c r="A748" t="s">
        <v>3561</v>
      </c>
      <c r="B748" t="s">
        <v>3563</v>
      </c>
      <c r="C748" t="s">
        <v>3562</v>
      </c>
      <c r="D748">
        <v>2011</v>
      </c>
      <c r="E748" t="s">
        <v>10649</v>
      </c>
      <c r="F748" t="s">
        <v>10650</v>
      </c>
      <c r="G748" s="2">
        <v>41025</v>
      </c>
      <c r="H748" t="s">
        <v>10651</v>
      </c>
    </row>
    <row r="749" spans="1:8" x14ac:dyDescent="0.25">
      <c r="A749" t="s">
        <v>3564</v>
      </c>
      <c r="B749" t="s">
        <v>3566</v>
      </c>
      <c r="C749" t="s">
        <v>3565</v>
      </c>
      <c r="D749">
        <v>1958</v>
      </c>
      <c r="E749" t="s">
        <v>10652</v>
      </c>
      <c r="F749" t="s">
        <v>10653</v>
      </c>
      <c r="G749" s="2">
        <v>21468</v>
      </c>
      <c r="H749" t="s">
        <v>10654</v>
      </c>
    </row>
    <row r="750" spans="1:8" x14ac:dyDescent="0.25">
      <c r="A750" t="s">
        <v>3567</v>
      </c>
      <c r="B750" t="s">
        <v>3569</v>
      </c>
      <c r="C750" t="s">
        <v>3568</v>
      </c>
      <c r="D750">
        <v>1999</v>
      </c>
      <c r="E750" t="s">
        <v>10655</v>
      </c>
      <c r="F750" t="s">
        <v>10656</v>
      </c>
      <c r="G750" s="2">
        <v>36609</v>
      </c>
      <c r="H750" t="s">
        <v>10657</v>
      </c>
    </row>
    <row r="751" spans="1:8" x14ac:dyDescent="0.25">
      <c r="A751" t="s">
        <v>3573</v>
      </c>
      <c r="B751" t="s">
        <v>3575</v>
      </c>
      <c r="C751" t="s">
        <v>3574</v>
      </c>
      <c r="D751">
        <v>1984</v>
      </c>
      <c r="E751" t="s">
        <v>10658</v>
      </c>
      <c r="F751" t="s">
        <v>10659</v>
      </c>
      <c r="G751" s="2">
        <v>31002</v>
      </c>
      <c r="H751" t="s">
        <v>10660</v>
      </c>
    </row>
    <row r="752" spans="1:8" x14ac:dyDescent="0.25">
      <c r="A752" t="s">
        <v>3576</v>
      </c>
      <c r="B752" t="s">
        <v>3578</v>
      </c>
      <c r="C752" t="s">
        <v>3577</v>
      </c>
      <c r="D752">
        <v>1994</v>
      </c>
      <c r="E752" t="s">
        <v>10661</v>
      </c>
      <c r="F752" t="s">
        <v>10662</v>
      </c>
      <c r="G752" s="2">
        <v>35132</v>
      </c>
      <c r="H752" t="s">
        <v>10663</v>
      </c>
    </row>
    <row r="753" spans="1:8" x14ac:dyDescent="0.25">
      <c r="A753" t="s">
        <v>3579</v>
      </c>
      <c r="B753" t="s">
        <v>3581</v>
      </c>
      <c r="C753" t="s">
        <v>3580</v>
      </c>
      <c r="D753">
        <v>1960</v>
      </c>
      <c r="E753" t="s">
        <v>10664</v>
      </c>
      <c r="F753" t="s">
        <v>10665</v>
      </c>
      <c r="G753" s="2">
        <v>21985</v>
      </c>
      <c r="H753" t="s">
        <v>10666</v>
      </c>
    </row>
    <row r="754" spans="1:8" x14ac:dyDescent="0.25">
      <c r="A754" t="s">
        <v>3582</v>
      </c>
      <c r="B754" t="s">
        <v>3584</v>
      </c>
      <c r="C754" t="s">
        <v>3583</v>
      </c>
      <c r="D754">
        <v>2018</v>
      </c>
      <c r="E754" t="s">
        <v>10667</v>
      </c>
      <c r="F754" t="s">
        <v>10668</v>
      </c>
      <c r="G754" s="2">
        <v>43315</v>
      </c>
      <c r="H754" t="s">
        <v>10669</v>
      </c>
    </row>
    <row r="755" spans="1:8" x14ac:dyDescent="0.25">
      <c r="A755" t="s">
        <v>3585</v>
      </c>
      <c r="B755" t="s">
        <v>3587</v>
      </c>
      <c r="C755" t="s">
        <v>3586</v>
      </c>
      <c r="D755">
        <v>2017</v>
      </c>
      <c r="E755" t="s">
        <v>10670</v>
      </c>
      <c r="F755" t="s">
        <v>10671</v>
      </c>
      <c r="G755" s="2">
        <v>43040</v>
      </c>
      <c r="H755" t="s">
        <v>10672</v>
      </c>
    </row>
    <row r="756" spans="1:8" x14ac:dyDescent="0.25">
      <c r="A756" t="s">
        <v>3588</v>
      </c>
      <c r="B756" t="s">
        <v>3590</v>
      </c>
      <c r="C756" t="s">
        <v>3589</v>
      </c>
      <c r="D756">
        <v>1983</v>
      </c>
      <c r="E756" t="s">
        <v>10673</v>
      </c>
      <c r="F756" t="s">
        <v>10674</v>
      </c>
      <c r="G756" s="2">
        <v>30610</v>
      </c>
      <c r="H756" t="s">
        <v>10675</v>
      </c>
    </row>
    <row r="757" spans="1:8" x14ac:dyDescent="0.25">
      <c r="A757" t="s">
        <v>3591</v>
      </c>
      <c r="B757" t="s">
        <v>3593</v>
      </c>
      <c r="C757" t="s">
        <v>3592</v>
      </c>
      <c r="D757">
        <v>1972</v>
      </c>
      <c r="E757" t="s">
        <v>10676</v>
      </c>
      <c r="F757" t="s">
        <v>10677</v>
      </c>
      <c r="G757" s="2">
        <v>26633</v>
      </c>
    </row>
    <row r="758" spans="1:8" x14ac:dyDescent="0.25">
      <c r="A758" t="s">
        <v>3594</v>
      </c>
      <c r="B758" t="s">
        <v>3596</v>
      </c>
      <c r="C758" t="s">
        <v>3595</v>
      </c>
      <c r="D758">
        <v>2000</v>
      </c>
      <c r="E758" t="s">
        <v>10678</v>
      </c>
      <c r="F758" t="s">
        <v>10679</v>
      </c>
      <c r="G758" s="2">
        <v>36542</v>
      </c>
    </row>
    <row r="759" spans="1:8" x14ac:dyDescent="0.25">
      <c r="A759" t="s">
        <v>3597</v>
      </c>
      <c r="B759" t="s">
        <v>3599</v>
      </c>
      <c r="C759" t="s">
        <v>3598</v>
      </c>
      <c r="D759">
        <v>2019</v>
      </c>
      <c r="E759" t="s">
        <v>10680</v>
      </c>
      <c r="F759" t="s">
        <v>10681</v>
      </c>
      <c r="G759" s="2">
        <v>43728</v>
      </c>
      <c r="H759" t="s">
        <v>10682</v>
      </c>
    </row>
    <row r="760" spans="1:8" x14ac:dyDescent="0.25">
      <c r="A760" t="s">
        <v>3600</v>
      </c>
      <c r="B760" t="s">
        <v>3602</v>
      </c>
      <c r="C760" t="s">
        <v>3601</v>
      </c>
      <c r="D760">
        <v>2008</v>
      </c>
      <c r="E760" t="s">
        <v>10683</v>
      </c>
      <c r="F760" t="s">
        <v>10684</v>
      </c>
      <c r="G760" s="2">
        <v>39465</v>
      </c>
      <c r="H760" t="s">
        <v>10685</v>
      </c>
    </row>
    <row r="761" spans="1:8" x14ac:dyDescent="0.25">
      <c r="A761" t="s">
        <v>3603</v>
      </c>
      <c r="B761" t="s">
        <v>3605</v>
      </c>
      <c r="C761" t="s">
        <v>3604</v>
      </c>
      <c r="D761">
        <v>1991</v>
      </c>
      <c r="E761" t="s">
        <v>10686</v>
      </c>
      <c r="F761" t="s">
        <v>10687</v>
      </c>
      <c r="G761" s="2">
        <v>33501</v>
      </c>
      <c r="H761" t="s">
        <v>10688</v>
      </c>
    </row>
    <row r="762" spans="1:8" x14ac:dyDescent="0.25">
      <c r="A762" t="s">
        <v>3606</v>
      </c>
      <c r="B762" t="s">
        <v>3608</v>
      </c>
      <c r="C762" t="s">
        <v>3607</v>
      </c>
      <c r="D762">
        <v>1978</v>
      </c>
      <c r="E762" t="s">
        <v>10689</v>
      </c>
      <c r="F762" t="s">
        <v>10690</v>
      </c>
      <c r="G762">
        <v>1978</v>
      </c>
      <c r="H762" t="s">
        <v>10691</v>
      </c>
    </row>
    <row r="763" spans="1:8" x14ac:dyDescent="0.25">
      <c r="A763" t="s">
        <v>3609</v>
      </c>
      <c r="B763" t="s">
        <v>3611</v>
      </c>
      <c r="C763" t="s">
        <v>3610</v>
      </c>
      <c r="D763">
        <v>1975</v>
      </c>
      <c r="E763" t="s">
        <v>10692</v>
      </c>
      <c r="F763" t="s">
        <v>10693</v>
      </c>
      <c r="G763" s="2">
        <v>27675</v>
      </c>
      <c r="H763" t="s">
        <v>10694</v>
      </c>
    </row>
    <row r="764" spans="1:8" x14ac:dyDescent="0.25">
      <c r="A764" t="s">
        <v>3612</v>
      </c>
      <c r="B764" t="s">
        <v>3614</v>
      </c>
      <c r="C764" t="s">
        <v>3613</v>
      </c>
      <c r="D764">
        <v>1993</v>
      </c>
      <c r="E764" t="s">
        <v>10695</v>
      </c>
      <c r="F764" t="s">
        <v>10696</v>
      </c>
      <c r="G764" s="2">
        <v>34243</v>
      </c>
      <c r="H764" t="s">
        <v>10697</v>
      </c>
    </row>
    <row r="765" spans="1:8" x14ac:dyDescent="0.25">
      <c r="A765" t="s">
        <v>3615</v>
      </c>
      <c r="B765" t="s">
        <v>3617</v>
      </c>
      <c r="C765" t="s">
        <v>3616</v>
      </c>
      <c r="D765">
        <v>1963</v>
      </c>
      <c r="E765" t="s">
        <v>10698</v>
      </c>
      <c r="F765" t="s">
        <v>10699</v>
      </c>
      <c r="G765" s="2">
        <v>23341</v>
      </c>
      <c r="H765" t="s">
        <v>10700</v>
      </c>
    </row>
    <row r="766" spans="1:8" x14ac:dyDescent="0.25">
      <c r="A766" t="s">
        <v>3618</v>
      </c>
      <c r="B766" t="s">
        <v>3620</v>
      </c>
      <c r="C766" t="s">
        <v>3619</v>
      </c>
      <c r="D766">
        <v>1972</v>
      </c>
      <c r="E766" t="s">
        <v>10701</v>
      </c>
      <c r="F766" t="s">
        <v>10702</v>
      </c>
      <c r="G766" s="2">
        <v>27850</v>
      </c>
      <c r="H766" t="s">
        <v>10703</v>
      </c>
    </row>
    <row r="767" spans="1:8" x14ac:dyDescent="0.25">
      <c r="A767" t="s">
        <v>3621</v>
      </c>
      <c r="B767" t="s">
        <v>3623</v>
      </c>
      <c r="C767" t="s">
        <v>3622</v>
      </c>
      <c r="D767">
        <v>2020</v>
      </c>
      <c r="E767" t="s">
        <v>10704</v>
      </c>
      <c r="F767" t="s">
        <v>10705</v>
      </c>
      <c r="G767" s="2">
        <v>44239</v>
      </c>
      <c r="H767" t="s">
        <v>10706</v>
      </c>
    </row>
    <row r="768" spans="1:8" x14ac:dyDescent="0.25">
      <c r="A768" t="s">
        <v>3624</v>
      </c>
      <c r="B768" t="s">
        <v>3626</v>
      </c>
      <c r="C768" t="s">
        <v>3625</v>
      </c>
      <c r="D768">
        <v>2001</v>
      </c>
      <c r="E768" t="s">
        <v>10707</v>
      </c>
      <c r="F768" t="s">
        <v>10708</v>
      </c>
      <c r="G768" s="2">
        <v>37126</v>
      </c>
      <c r="H768" t="s">
        <v>10709</v>
      </c>
    </row>
    <row r="769" spans="1:8" x14ac:dyDescent="0.25">
      <c r="A769" t="s">
        <v>3627</v>
      </c>
      <c r="B769" t="s">
        <v>3629</v>
      </c>
      <c r="C769" t="s">
        <v>3628</v>
      </c>
      <c r="D769">
        <v>2001</v>
      </c>
      <c r="E769" t="s">
        <v>10710</v>
      </c>
      <c r="F769" t="s">
        <v>10711</v>
      </c>
      <c r="G769" s="2">
        <v>36992</v>
      </c>
      <c r="H769" t="s">
        <v>10712</v>
      </c>
    </row>
    <row r="770" spans="1:8" x14ac:dyDescent="0.25">
      <c r="A770" t="s">
        <v>3630</v>
      </c>
      <c r="B770" t="s">
        <v>3632</v>
      </c>
      <c r="C770" t="s">
        <v>3631</v>
      </c>
      <c r="D770">
        <v>1995</v>
      </c>
      <c r="E770" t="s">
        <v>10713</v>
      </c>
      <c r="F770" t="s">
        <v>10714</v>
      </c>
      <c r="G770" s="2">
        <v>34761</v>
      </c>
      <c r="H770" t="s">
        <v>10715</v>
      </c>
    </row>
    <row r="771" spans="1:8" x14ac:dyDescent="0.25">
      <c r="A771" s="1" t="s">
        <v>3633</v>
      </c>
      <c r="B771" t="s">
        <v>3635</v>
      </c>
      <c r="C771" t="s">
        <v>3634</v>
      </c>
      <c r="D771">
        <v>1951</v>
      </c>
      <c r="E771" t="s">
        <v>10716</v>
      </c>
      <c r="F771" t="s">
        <v>10717</v>
      </c>
      <c r="G771" s="2">
        <v>20344</v>
      </c>
      <c r="H771" t="s">
        <v>10718</v>
      </c>
    </row>
    <row r="772" spans="1:8" x14ac:dyDescent="0.25">
      <c r="A772" t="s">
        <v>3636</v>
      </c>
      <c r="B772" t="s">
        <v>3638</v>
      </c>
      <c r="C772" t="s">
        <v>3637</v>
      </c>
      <c r="D772">
        <v>1993</v>
      </c>
      <c r="E772" t="s">
        <v>10719</v>
      </c>
      <c r="F772" t="s">
        <v>10720</v>
      </c>
      <c r="G772" s="2">
        <v>34180</v>
      </c>
      <c r="H772" t="s">
        <v>10721</v>
      </c>
    </row>
    <row r="773" spans="1:8" x14ac:dyDescent="0.25">
      <c r="A773" t="s">
        <v>3639</v>
      </c>
      <c r="B773" t="s">
        <v>3641</v>
      </c>
      <c r="C773" t="s">
        <v>3640</v>
      </c>
      <c r="D773">
        <v>1993</v>
      </c>
      <c r="E773" t="s">
        <v>10722</v>
      </c>
      <c r="F773" t="s">
        <v>10723</v>
      </c>
      <c r="G773" s="2">
        <v>34117</v>
      </c>
      <c r="H773" t="s">
        <v>10724</v>
      </c>
    </row>
    <row r="774" spans="1:8" x14ac:dyDescent="0.25">
      <c r="A774" t="s">
        <v>3642</v>
      </c>
      <c r="B774" t="s">
        <v>3644</v>
      </c>
      <c r="C774" t="s">
        <v>3643</v>
      </c>
      <c r="D774">
        <v>2018</v>
      </c>
      <c r="E774" t="s">
        <v>10725</v>
      </c>
      <c r="F774" t="s">
        <v>10726</v>
      </c>
      <c r="G774" s="2">
        <v>43357</v>
      </c>
      <c r="H774" t="s">
        <v>10727</v>
      </c>
    </row>
    <row r="775" spans="1:8" x14ac:dyDescent="0.25">
      <c r="A775" s="1" t="s">
        <v>3645</v>
      </c>
      <c r="B775" t="s">
        <v>3647</v>
      </c>
      <c r="C775" t="s">
        <v>3646</v>
      </c>
      <c r="D775">
        <v>1974</v>
      </c>
      <c r="E775" t="s">
        <v>10728</v>
      </c>
      <c r="F775" t="s">
        <v>10729</v>
      </c>
      <c r="G775" s="2">
        <v>27067</v>
      </c>
      <c r="H775" t="s">
        <v>10730</v>
      </c>
    </row>
    <row r="776" spans="1:8" x14ac:dyDescent="0.25">
      <c r="A776" t="s">
        <v>3648</v>
      </c>
      <c r="B776" t="s">
        <v>3650</v>
      </c>
      <c r="C776" t="s">
        <v>3649</v>
      </c>
      <c r="D776">
        <v>1989</v>
      </c>
      <c r="E776" t="s">
        <v>10731</v>
      </c>
      <c r="F776" t="s">
        <v>10732</v>
      </c>
      <c r="G776" s="2">
        <v>32652</v>
      </c>
      <c r="H776" t="s">
        <v>10733</v>
      </c>
    </row>
    <row r="777" spans="1:8" x14ac:dyDescent="0.25">
      <c r="A777" s="1" t="s">
        <v>3651</v>
      </c>
      <c r="B777" t="s">
        <v>3653</v>
      </c>
      <c r="C777" t="s">
        <v>3652</v>
      </c>
      <c r="D777">
        <v>1998</v>
      </c>
      <c r="E777" t="s">
        <v>10734</v>
      </c>
      <c r="F777" t="s">
        <v>10735</v>
      </c>
      <c r="G777" s="2">
        <v>36154</v>
      </c>
      <c r="H777" t="s">
        <v>10736</v>
      </c>
    </row>
    <row r="778" spans="1:8" x14ac:dyDescent="0.25">
      <c r="A778" t="s">
        <v>3654</v>
      </c>
      <c r="B778" t="s">
        <v>3656</v>
      </c>
      <c r="C778" t="s">
        <v>3655</v>
      </c>
      <c r="D778">
        <v>1987</v>
      </c>
      <c r="E778" t="s">
        <v>10737</v>
      </c>
      <c r="F778" t="s">
        <v>10738</v>
      </c>
      <c r="G778" s="2">
        <v>31975</v>
      </c>
      <c r="H778" t="s">
        <v>10739</v>
      </c>
    </row>
    <row r="779" spans="1:8" x14ac:dyDescent="0.25">
      <c r="A779" t="s">
        <v>3657</v>
      </c>
      <c r="B779" t="s">
        <v>3659</v>
      </c>
      <c r="C779" t="s">
        <v>3658</v>
      </c>
      <c r="D779">
        <v>2014</v>
      </c>
      <c r="E779" t="s">
        <v>10740</v>
      </c>
      <c r="F779" t="s">
        <v>10741</v>
      </c>
      <c r="G779" s="2">
        <v>42020</v>
      </c>
      <c r="H779" t="s">
        <v>10742</v>
      </c>
    </row>
    <row r="780" spans="1:8" x14ac:dyDescent="0.25">
      <c r="A780" t="s">
        <v>3660</v>
      </c>
      <c r="B780" t="s">
        <v>3662</v>
      </c>
      <c r="C780" t="s">
        <v>3661</v>
      </c>
      <c r="D780">
        <v>2016</v>
      </c>
      <c r="E780" t="s">
        <v>10743</v>
      </c>
      <c r="F780" t="s">
        <v>10744</v>
      </c>
      <c r="G780" s="2">
        <v>42524</v>
      </c>
      <c r="H780" t="s">
        <v>10745</v>
      </c>
    </row>
    <row r="781" spans="1:8" x14ac:dyDescent="0.25">
      <c r="A781" t="s">
        <v>3663</v>
      </c>
      <c r="B781" t="s">
        <v>3665</v>
      </c>
      <c r="C781" t="s">
        <v>3664</v>
      </c>
      <c r="D781">
        <v>2009</v>
      </c>
      <c r="E781" t="s">
        <v>10746</v>
      </c>
      <c r="F781" t="s">
        <v>10747</v>
      </c>
      <c r="G781" s="2">
        <v>39934</v>
      </c>
      <c r="H781" t="s">
        <v>10748</v>
      </c>
    </row>
    <row r="782" spans="1:8" x14ac:dyDescent="0.25">
      <c r="A782" t="s">
        <v>3666</v>
      </c>
      <c r="B782" t="s">
        <v>3668</v>
      </c>
      <c r="C782" t="s">
        <v>3667</v>
      </c>
      <c r="D782">
        <v>1995</v>
      </c>
      <c r="E782" t="s">
        <v>10749</v>
      </c>
      <c r="F782" t="s">
        <v>10750</v>
      </c>
      <c r="G782" s="2">
        <v>35090</v>
      </c>
      <c r="H782" t="s">
        <v>10751</v>
      </c>
    </row>
    <row r="783" spans="1:8" x14ac:dyDescent="0.25">
      <c r="A783" t="s">
        <v>3669</v>
      </c>
      <c r="B783" t="s">
        <v>3671</v>
      </c>
      <c r="C783" t="s">
        <v>3670</v>
      </c>
      <c r="D783">
        <v>1984</v>
      </c>
      <c r="E783" t="s">
        <v>10752</v>
      </c>
      <c r="F783" t="s">
        <v>10753</v>
      </c>
      <c r="G783" s="2">
        <v>30917</v>
      </c>
      <c r="H783" t="s">
        <v>10754</v>
      </c>
    </row>
    <row r="784" spans="1:8" x14ac:dyDescent="0.25">
      <c r="A784" t="s">
        <v>3672</v>
      </c>
      <c r="B784" t="s">
        <v>3674</v>
      </c>
      <c r="C784" t="s">
        <v>3673</v>
      </c>
      <c r="D784">
        <v>2022</v>
      </c>
      <c r="E784" t="s">
        <v>10755</v>
      </c>
      <c r="F784" t="s">
        <v>10756</v>
      </c>
      <c r="G784" s="2">
        <v>44645</v>
      </c>
      <c r="H784" t="s">
        <v>10757</v>
      </c>
    </row>
    <row r="785" spans="1:8" x14ac:dyDescent="0.25">
      <c r="A785" t="s">
        <v>3675</v>
      </c>
      <c r="B785" t="s">
        <v>3677</v>
      </c>
      <c r="C785" t="s">
        <v>3676</v>
      </c>
      <c r="D785">
        <v>1989</v>
      </c>
      <c r="E785" t="s">
        <v>10758</v>
      </c>
      <c r="F785" t="s">
        <v>10759</v>
      </c>
      <c r="G785" s="2">
        <v>32857</v>
      </c>
      <c r="H785" t="s">
        <v>10760</v>
      </c>
    </row>
    <row r="786" spans="1:8" x14ac:dyDescent="0.25">
      <c r="A786" t="s">
        <v>3678</v>
      </c>
      <c r="B786" t="s">
        <v>3680</v>
      </c>
      <c r="C786" t="s">
        <v>3679</v>
      </c>
      <c r="D786">
        <v>2013</v>
      </c>
      <c r="E786" t="s">
        <v>10761</v>
      </c>
      <c r="F786" t="s">
        <v>10762</v>
      </c>
      <c r="G786" s="2">
        <v>41747</v>
      </c>
      <c r="H786" t="s">
        <v>10763</v>
      </c>
    </row>
    <row r="787" spans="1:8" x14ac:dyDescent="0.25">
      <c r="A787" t="s">
        <v>3681</v>
      </c>
      <c r="B787" t="s">
        <v>3683</v>
      </c>
      <c r="C787" t="s">
        <v>3682</v>
      </c>
      <c r="D787">
        <v>1974</v>
      </c>
      <c r="E787" t="s">
        <v>10764</v>
      </c>
      <c r="F787" t="s">
        <v>10765</v>
      </c>
      <c r="G787" s="2">
        <v>27383</v>
      </c>
      <c r="H787" t="s">
        <v>10766</v>
      </c>
    </row>
    <row r="788" spans="1:8" x14ac:dyDescent="0.25">
      <c r="A788" t="s">
        <v>3684</v>
      </c>
      <c r="B788" t="s">
        <v>3686</v>
      </c>
      <c r="C788" t="s">
        <v>3685</v>
      </c>
      <c r="D788">
        <v>1996</v>
      </c>
      <c r="E788" t="s">
        <v>10767</v>
      </c>
      <c r="F788" t="s">
        <v>10768</v>
      </c>
      <c r="G788" s="2">
        <v>35249</v>
      </c>
      <c r="H788" t="s">
        <v>10769</v>
      </c>
    </row>
    <row r="789" spans="1:8" x14ac:dyDescent="0.25">
      <c r="A789" t="s">
        <v>3687</v>
      </c>
      <c r="B789" t="s">
        <v>3689</v>
      </c>
      <c r="C789" t="s">
        <v>3688</v>
      </c>
      <c r="D789">
        <v>2010</v>
      </c>
      <c r="E789" t="s">
        <v>10770</v>
      </c>
      <c r="F789" t="s">
        <v>10771</v>
      </c>
      <c r="G789" s="2">
        <v>40228</v>
      </c>
      <c r="H789" t="s">
        <v>10772</v>
      </c>
    </row>
    <row r="790" spans="1:8" x14ac:dyDescent="0.25">
      <c r="A790" t="s">
        <v>3690</v>
      </c>
      <c r="B790" t="s">
        <v>3692</v>
      </c>
      <c r="C790" t="s">
        <v>3691</v>
      </c>
      <c r="D790">
        <v>1971</v>
      </c>
      <c r="E790" t="s">
        <v>10773</v>
      </c>
      <c r="F790" t="s">
        <v>10774</v>
      </c>
      <c r="G790" s="2">
        <v>26209</v>
      </c>
    </row>
    <row r="791" spans="1:8" x14ac:dyDescent="0.25">
      <c r="A791" t="s">
        <v>3693</v>
      </c>
      <c r="B791" t="s">
        <v>3695</v>
      </c>
      <c r="C791" t="s">
        <v>3694</v>
      </c>
      <c r="D791">
        <v>2023</v>
      </c>
      <c r="E791" t="s">
        <v>10775</v>
      </c>
      <c r="F791" t="s">
        <v>10776</v>
      </c>
      <c r="G791" s="2">
        <v>45205</v>
      </c>
      <c r="H791" t="s">
        <v>10777</v>
      </c>
    </row>
    <row r="792" spans="1:8" x14ac:dyDescent="0.25">
      <c r="A792" t="s">
        <v>3696</v>
      </c>
      <c r="B792" t="s">
        <v>3698</v>
      </c>
      <c r="C792" t="s">
        <v>3697</v>
      </c>
      <c r="D792">
        <v>1984</v>
      </c>
      <c r="E792" t="s">
        <v>10778</v>
      </c>
      <c r="F792" t="s">
        <v>10779</v>
      </c>
      <c r="G792" s="2">
        <v>30834</v>
      </c>
      <c r="H792" t="s">
        <v>10780</v>
      </c>
    </row>
    <row r="793" spans="1:8" x14ac:dyDescent="0.25">
      <c r="A793" t="s">
        <v>3699</v>
      </c>
      <c r="B793" t="s">
        <v>3701</v>
      </c>
      <c r="C793" t="s">
        <v>3700</v>
      </c>
      <c r="D793">
        <v>1998</v>
      </c>
      <c r="E793" t="s">
        <v>10781</v>
      </c>
      <c r="F793" t="s">
        <v>10782</v>
      </c>
      <c r="G793" s="2">
        <v>35958</v>
      </c>
      <c r="H793" t="s">
        <v>10783</v>
      </c>
    </row>
    <row r="794" spans="1:8" x14ac:dyDescent="0.25">
      <c r="A794" t="s">
        <v>3702</v>
      </c>
      <c r="B794" t="s">
        <v>3704</v>
      </c>
      <c r="C794" t="s">
        <v>3703</v>
      </c>
      <c r="D794">
        <v>1990</v>
      </c>
      <c r="E794" t="s">
        <v>10784</v>
      </c>
      <c r="F794" t="s">
        <v>10785</v>
      </c>
      <c r="G794" s="2">
        <v>32983</v>
      </c>
      <c r="H794" t="s">
        <v>10786</v>
      </c>
    </row>
    <row r="795" spans="1:8" x14ac:dyDescent="0.25">
      <c r="A795" t="s">
        <v>3705</v>
      </c>
      <c r="B795" t="s">
        <v>3707</v>
      </c>
      <c r="C795" t="s">
        <v>3706</v>
      </c>
      <c r="D795">
        <v>1989</v>
      </c>
      <c r="E795" t="s">
        <v>10787</v>
      </c>
      <c r="F795" t="s">
        <v>10788</v>
      </c>
      <c r="G795" s="2">
        <v>32633</v>
      </c>
      <c r="H795" t="s">
        <v>10789</v>
      </c>
    </row>
    <row r="796" spans="1:8" x14ac:dyDescent="0.25">
      <c r="A796" t="s">
        <v>3708</v>
      </c>
      <c r="B796" t="s">
        <v>3710</v>
      </c>
      <c r="C796" t="s">
        <v>3709</v>
      </c>
      <c r="D796">
        <v>2002</v>
      </c>
      <c r="E796" t="s">
        <v>10790</v>
      </c>
      <c r="F796" t="s">
        <v>10791</v>
      </c>
      <c r="G796" s="2">
        <v>37603</v>
      </c>
      <c r="H796" t="s">
        <v>10792</v>
      </c>
    </row>
    <row r="797" spans="1:8" x14ac:dyDescent="0.25">
      <c r="A797" t="s">
        <v>3711</v>
      </c>
      <c r="B797" t="s">
        <v>3713</v>
      </c>
      <c r="C797" t="s">
        <v>3712</v>
      </c>
      <c r="D797">
        <v>2007</v>
      </c>
      <c r="E797" t="s">
        <v>10793</v>
      </c>
      <c r="F797" t="s">
        <v>10794</v>
      </c>
      <c r="G797" s="2">
        <v>39407</v>
      </c>
      <c r="H797" t="s">
        <v>10795</v>
      </c>
    </row>
    <row r="798" spans="1:8" x14ac:dyDescent="0.25">
      <c r="A798" t="s">
        <v>3714</v>
      </c>
      <c r="B798" t="s">
        <v>3716</v>
      </c>
      <c r="C798" t="s">
        <v>3715</v>
      </c>
      <c r="D798">
        <v>1993</v>
      </c>
      <c r="E798" t="s">
        <v>10796</v>
      </c>
      <c r="F798" t="s">
        <v>10797</v>
      </c>
      <c r="G798" s="2">
        <v>34250</v>
      </c>
      <c r="H798" t="s">
        <v>10798</v>
      </c>
    </row>
    <row r="799" spans="1:8" x14ac:dyDescent="0.25">
      <c r="A799" t="s">
        <v>3717</v>
      </c>
      <c r="B799" t="s">
        <v>3719</v>
      </c>
      <c r="C799" t="s">
        <v>3718</v>
      </c>
      <c r="D799">
        <v>1996</v>
      </c>
      <c r="E799" t="s">
        <v>10799</v>
      </c>
      <c r="F799" t="s">
        <v>10800</v>
      </c>
      <c r="G799" s="2">
        <v>35207</v>
      </c>
      <c r="H799" t="s">
        <v>10801</v>
      </c>
    </row>
    <row r="800" spans="1:8" x14ac:dyDescent="0.25">
      <c r="A800" t="s">
        <v>3720</v>
      </c>
      <c r="B800" t="s">
        <v>3721</v>
      </c>
      <c r="C800" t="s">
        <v>1956</v>
      </c>
      <c r="D800">
        <v>2007</v>
      </c>
      <c r="E800" t="s">
        <v>10802</v>
      </c>
      <c r="F800" t="s">
        <v>10803</v>
      </c>
      <c r="G800" s="2">
        <v>39325</v>
      </c>
      <c r="H800" t="s">
        <v>10804</v>
      </c>
    </row>
    <row r="801" spans="1:8" x14ac:dyDescent="0.25">
      <c r="A801" t="s">
        <v>3722</v>
      </c>
      <c r="B801" t="s">
        <v>3724</v>
      </c>
      <c r="C801" t="s">
        <v>3723</v>
      </c>
      <c r="D801">
        <v>2015</v>
      </c>
      <c r="E801" t="s">
        <v>10805</v>
      </c>
      <c r="F801" t="s">
        <v>10806</v>
      </c>
      <c r="G801" s="2">
        <v>42186</v>
      </c>
      <c r="H801" t="s">
        <v>10807</v>
      </c>
    </row>
    <row r="802" spans="1:8" x14ac:dyDescent="0.25">
      <c r="A802" t="s">
        <v>3725</v>
      </c>
      <c r="B802" t="s">
        <v>3727</v>
      </c>
      <c r="C802" t="s">
        <v>3726</v>
      </c>
      <c r="D802">
        <v>1986</v>
      </c>
      <c r="E802" t="s">
        <v>10808</v>
      </c>
      <c r="F802" t="s">
        <v>10809</v>
      </c>
      <c r="G802" s="2">
        <v>31708</v>
      </c>
      <c r="H802" t="s">
        <v>10810</v>
      </c>
    </row>
    <row r="803" spans="1:8" x14ac:dyDescent="0.25">
      <c r="A803" t="s">
        <v>3728</v>
      </c>
      <c r="B803" t="s">
        <v>3730</v>
      </c>
      <c r="C803" t="s">
        <v>3729</v>
      </c>
      <c r="D803">
        <v>2014</v>
      </c>
      <c r="E803" t="s">
        <v>10811</v>
      </c>
      <c r="F803" t="s">
        <v>10812</v>
      </c>
      <c r="G803" s="2">
        <v>41852</v>
      </c>
      <c r="H803" t="s">
        <v>10813</v>
      </c>
    </row>
    <row r="804" spans="1:8" x14ac:dyDescent="0.25">
      <c r="A804" t="s">
        <v>3731</v>
      </c>
      <c r="B804" t="s">
        <v>3733</v>
      </c>
      <c r="C804" t="s">
        <v>3732</v>
      </c>
      <c r="D804">
        <v>1957</v>
      </c>
      <c r="E804" t="s">
        <v>10814</v>
      </c>
      <c r="F804" t="s">
        <v>10815</v>
      </c>
      <c r="G804" s="2">
        <v>21179</v>
      </c>
      <c r="H804" t="s">
        <v>10816</v>
      </c>
    </row>
    <row r="805" spans="1:8" x14ac:dyDescent="0.25">
      <c r="A805" t="s">
        <v>3734</v>
      </c>
      <c r="B805" t="s">
        <v>3736</v>
      </c>
      <c r="C805" t="s">
        <v>3735</v>
      </c>
      <c r="D805">
        <v>1970</v>
      </c>
      <c r="E805" t="s">
        <v>10817</v>
      </c>
      <c r="F805" t="s">
        <v>10818</v>
      </c>
      <c r="G805" s="2">
        <v>25743</v>
      </c>
      <c r="H805" t="s">
        <v>10819</v>
      </c>
    </row>
    <row r="806" spans="1:8" x14ac:dyDescent="0.25">
      <c r="A806" t="s">
        <v>3737</v>
      </c>
      <c r="B806" t="s">
        <v>3739</v>
      </c>
      <c r="C806" t="s">
        <v>3738</v>
      </c>
      <c r="D806">
        <v>1988</v>
      </c>
      <c r="E806" t="s">
        <v>10820</v>
      </c>
      <c r="F806" t="s">
        <v>10821</v>
      </c>
      <c r="G806" s="2">
        <v>32255</v>
      </c>
      <c r="H806" t="s">
        <v>10822</v>
      </c>
    </row>
    <row r="807" spans="1:8" x14ac:dyDescent="0.25">
      <c r="A807" t="s">
        <v>3740</v>
      </c>
      <c r="B807" t="s">
        <v>3742</v>
      </c>
      <c r="C807" t="s">
        <v>3741</v>
      </c>
      <c r="D807">
        <v>1993</v>
      </c>
      <c r="E807" t="s">
        <v>10823</v>
      </c>
      <c r="F807" t="s">
        <v>10824</v>
      </c>
      <c r="G807" s="2">
        <v>34243</v>
      </c>
      <c r="H807" t="s">
        <v>10825</v>
      </c>
    </row>
    <row r="808" spans="1:8" x14ac:dyDescent="0.25">
      <c r="A808" t="s">
        <v>3743</v>
      </c>
      <c r="B808" t="s">
        <v>3745</v>
      </c>
      <c r="C808" t="s">
        <v>3744</v>
      </c>
      <c r="D808">
        <v>1990</v>
      </c>
      <c r="E808" t="s">
        <v>10826</v>
      </c>
      <c r="F808" t="s">
        <v>10827</v>
      </c>
      <c r="G808" s="2">
        <v>33102</v>
      </c>
      <c r="H808" t="s">
        <v>10828</v>
      </c>
    </row>
    <row r="809" spans="1:8" x14ac:dyDescent="0.25">
      <c r="A809" t="s">
        <v>3746</v>
      </c>
      <c r="B809" t="s">
        <v>3748</v>
      </c>
      <c r="C809" t="s">
        <v>3747</v>
      </c>
      <c r="D809">
        <v>1995</v>
      </c>
      <c r="E809" t="s">
        <v>10829</v>
      </c>
      <c r="F809" t="s">
        <v>10830</v>
      </c>
      <c r="G809" s="2">
        <v>34726</v>
      </c>
      <c r="H809" t="s">
        <v>10831</v>
      </c>
    </row>
    <row r="810" spans="1:8" x14ac:dyDescent="0.25">
      <c r="A810" t="s">
        <v>3749</v>
      </c>
      <c r="B810" t="s">
        <v>3751</v>
      </c>
      <c r="C810" t="s">
        <v>3750</v>
      </c>
      <c r="D810">
        <v>2012</v>
      </c>
      <c r="E810" t="s">
        <v>10832</v>
      </c>
      <c r="F810" t="s">
        <v>10833</v>
      </c>
      <c r="G810" s="2">
        <v>41268</v>
      </c>
      <c r="H810" t="s">
        <v>10834</v>
      </c>
    </row>
    <row r="811" spans="1:8" x14ac:dyDescent="0.25">
      <c r="A811" t="s">
        <v>3752</v>
      </c>
      <c r="B811" t="s">
        <v>3754</v>
      </c>
      <c r="C811" t="s">
        <v>3753</v>
      </c>
      <c r="D811">
        <v>2018</v>
      </c>
      <c r="E811" t="s">
        <v>10835</v>
      </c>
      <c r="F811" t="s">
        <v>10836</v>
      </c>
      <c r="G811" s="2">
        <v>43767</v>
      </c>
    </row>
    <row r="812" spans="1:8" x14ac:dyDescent="0.25">
      <c r="A812" t="s">
        <v>3755</v>
      </c>
      <c r="B812" t="s">
        <v>3756</v>
      </c>
      <c r="C812">
        <v>1941</v>
      </c>
      <c r="D812">
        <v>1979</v>
      </c>
      <c r="E812" t="s">
        <v>10837</v>
      </c>
      <c r="F812" t="s">
        <v>10838</v>
      </c>
      <c r="G812" s="2">
        <v>29203</v>
      </c>
      <c r="H812" t="s">
        <v>10839</v>
      </c>
    </row>
    <row r="813" spans="1:8" x14ac:dyDescent="0.25">
      <c r="A813" t="s">
        <v>3757</v>
      </c>
      <c r="B813" t="s">
        <v>3759</v>
      </c>
      <c r="C813" t="s">
        <v>3758</v>
      </c>
      <c r="D813">
        <v>2000</v>
      </c>
      <c r="E813" t="s">
        <v>10840</v>
      </c>
      <c r="F813" t="s">
        <v>10841</v>
      </c>
      <c r="G813" s="2">
        <v>36805</v>
      </c>
      <c r="H813" t="s">
        <v>10842</v>
      </c>
    </row>
    <row r="814" spans="1:8" x14ac:dyDescent="0.25">
      <c r="A814" s="1" t="s">
        <v>3760</v>
      </c>
      <c r="B814" t="s">
        <v>3762</v>
      </c>
      <c r="C814" t="s">
        <v>3761</v>
      </c>
      <c r="D814">
        <v>1990</v>
      </c>
      <c r="E814" t="s">
        <v>10843</v>
      </c>
      <c r="F814" t="s">
        <v>10844</v>
      </c>
      <c r="G814" s="2">
        <v>32941</v>
      </c>
      <c r="H814" t="s">
        <v>10845</v>
      </c>
    </row>
    <row r="815" spans="1:8" x14ac:dyDescent="0.25">
      <c r="A815" t="s">
        <v>3763</v>
      </c>
      <c r="B815" t="s">
        <v>3765</v>
      </c>
      <c r="C815" t="s">
        <v>3764</v>
      </c>
      <c r="D815">
        <v>2004</v>
      </c>
      <c r="E815" t="s">
        <v>10846</v>
      </c>
      <c r="F815" t="s">
        <v>10847</v>
      </c>
      <c r="G815" s="2">
        <v>38289</v>
      </c>
      <c r="H815" t="s">
        <v>10848</v>
      </c>
    </row>
    <row r="816" spans="1:8" x14ac:dyDescent="0.25">
      <c r="A816" t="s">
        <v>3766</v>
      </c>
      <c r="B816" t="s">
        <v>3768</v>
      </c>
      <c r="C816" t="s">
        <v>3767</v>
      </c>
      <c r="D816">
        <v>1999</v>
      </c>
      <c r="E816" t="s">
        <v>10849</v>
      </c>
      <c r="F816" t="s">
        <v>10850</v>
      </c>
      <c r="G816" s="2">
        <v>36250</v>
      </c>
      <c r="H816" t="s">
        <v>10851</v>
      </c>
    </row>
    <row r="817" spans="1:8" x14ac:dyDescent="0.25">
      <c r="A817" t="s">
        <v>3769</v>
      </c>
      <c r="B817" t="s">
        <v>3771</v>
      </c>
      <c r="C817" t="s">
        <v>3770</v>
      </c>
      <c r="D817">
        <v>1977</v>
      </c>
      <c r="E817" t="s">
        <v>10852</v>
      </c>
      <c r="F817" t="s">
        <v>10853</v>
      </c>
      <c r="G817">
        <v>1977</v>
      </c>
      <c r="H817" t="s">
        <v>10854</v>
      </c>
    </row>
    <row r="818" spans="1:8" x14ac:dyDescent="0.25">
      <c r="A818" t="s">
        <v>3772</v>
      </c>
      <c r="B818" t="s">
        <v>3774</v>
      </c>
      <c r="C818" t="s">
        <v>3773</v>
      </c>
      <c r="D818">
        <v>2011</v>
      </c>
      <c r="E818" t="s">
        <v>10855</v>
      </c>
      <c r="F818" t="s">
        <v>10856</v>
      </c>
      <c r="G818" s="2">
        <v>41089</v>
      </c>
      <c r="H818" t="s">
        <v>10857</v>
      </c>
    </row>
    <row r="819" spans="1:8" x14ac:dyDescent="0.25">
      <c r="A819" t="s">
        <v>3775</v>
      </c>
      <c r="B819" t="s">
        <v>3777</v>
      </c>
      <c r="C819" t="s">
        <v>3776</v>
      </c>
      <c r="D819">
        <v>1985</v>
      </c>
      <c r="E819" t="s">
        <v>10858</v>
      </c>
      <c r="F819" t="s">
        <v>10859</v>
      </c>
      <c r="G819" s="2">
        <v>31366</v>
      </c>
      <c r="H819" t="s">
        <v>10860</v>
      </c>
    </row>
    <row r="820" spans="1:8" x14ac:dyDescent="0.25">
      <c r="A820" t="s">
        <v>3778</v>
      </c>
      <c r="B820" t="s">
        <v>3780</v>
      </c>
      <c r="C820" t="s">
        <v>3779</v>
      </c>
      <c r="D820">
        <v>1993</v>
      </c>
      <c r="E820" t="s">
        <v>10861</v>
      </c>
      <c r="F820" t="s">
        <v>10862</v>
      </c>
      <c r="G820" s="2">
        <v>34194</v>
      </c>
      <c r="H820" t="s">
        <v>10863</v>
      </c>
    </row>
    <row r="821" spans="1:8" x14ac:dyDescent="0.25">
      <c r="A821" t="s">
        <v>3781</v>
      </c>
      <c r="B821" t="s">
        <v>3783</v>
      </c>
      <c r="C821" t="s">
        <v>3782</v>
      </c>
      <c r="D821">
        <v>2001</v>
      </c>
      <c r="E821" t="s">
        <v>10864</v>
      </c>
      <c r="F821" t="s">
        <v>10865</v>
      </c>
      <c r="G821" s="2">
        <v>37146</v>
      </c>
      <c r="H821" t="s">
        <v>10866</v>
      </c>
    </row>
    <row r="822" spans="1:8" x14ac:dyDescent="0.25">
      <c r="A822" t="s">
        <v>3784</v>
      </c>
      <c r="B822" t="s">
        <v>3786</v>
      </c>
      <c r="C822" t="s">
        <v>3785</v>
      </c>
      <c r="D822">
        <v>2000</v>
      </c>
      <c r="E822" t="s">
        <v>10867</v>
      </c>
      <c r="F822" t="s">
        <v>10868</v>
      </c>
      <c r="G822" s="2">
        <v>36812</v>
      </c>
      <c r="H822" t="s">
        <v>10869</v>
      </c>
    </row>
    <row r="823" spans="1:8" x14ac:dyDescent="0.25">
      <c r="A823" t="s">
        <v>3787</v>
      </c>
      <c r="B823" t="s">
        <v>3789</v>
      </c>
      <c r="C823" t="s">
        <v>3788</v>
      </c>
      <c r="D823">
        <v>2022</v>
      </c>
      <c r="E823" t="s">
        <v>10870</v>
      </c>
      <c r="F823" t="s">
        <v>10871</v>
      </c>
      <c r="G823" s="2">
        <v>44883</v>
      </c>
      <c r="H823" t="s">
        <v>10872</v>
      </c>
    </row>
    <row r="824" spans="1:8" x14ac:dyDescent="0.25">
      <c r="A824" t="s">
        <v>3790</v>
      </c>
      <c r="B824" t="s">
        <v>3792</v>
      </c>
      <c r="C824" t="s">
        <v>3791</v>
      </c>
      <c r="D824">
        <v>2021</v>
      </c>
      <c r="E824" t="s">
        <v>10873</v>
      </c>
      <c r="F824" t="s">
        <v>10874</v>
      </c>
      <c r="G824" s="2">
        <v>44395</v>
      </c>
    </row>
    <row r="825" spans="1:8" x14ac:dyDescent="0.25">
      <c r="A825" t="s">
        <v>3793</v>
      </c>
      <c r="B825" t="s">
        <v>3795</v>
      </c>
      <c r="C825" t="s">
        <v>3794</v>
      </c>
      <c r="D825">
        <v>1956</v>
      </c>
      <c r="E825" t="s">
        <v>10875</v>
      </c>
      <c r="F825" t="s">
        <v>10876</v>
      </c>
      <c r="G825" s="2">
        <v>20733</v>
      </c>
      <c r="H825" t="s">
        <v>10877</v>
      </c>
    </row>
    <row r="826" spans="1:8" x14ac:dyDescent="0.25">
      <c r="A826" t="s">
        <v>3796</v>
      </c>
      <c r="B826" t="s">
        <v>3798</v>
      </c>
      <c r="C826" t="s">
        <v>3797</v>
      </c>
      <c r="D826">
        <v>1980</v>
      </c>
      <c r="E826" t="s">
        <v>10878</v>
      </c>
      <c r="F826" t="s">
        <v>10879</v>
      </c>
      <c r="G826">
        <v>1980</v>
      </c>
    </row>
    <row r="827" spans="1:8" x14ac:dyDescent="0.25">
      <c r="A827" t="s">
        <v>3799</v>
      </c>
      <c r="B827" t="s">
        <v>3801</v>
      </c>
      <c r="C827" t="s">
        <v>3800</v>
      </c>
      <c r="D827">
        <v>1983</v>
      </c>
      <c r="E827" t="s">
        <v>10880</v>
      </c>
      <c r="F827" t="s">
        <v>10881</v>
      </c>
      <c r="G827" s="2">
        <v>30540</v>
      </c>
      <c r="H827" t="s">
        <v>10882</v>
      </c>
    </row>
    <row r="828" spans="1:8" x14ac:dyDescent="0.25">
      <c r="A828" t="s">
        <v>3802</v>
      </c>
      <c r="B828" t="s">
        <v>3804</v>
      </c>
      <c r="C828" t="s">
        <v>3803</v>
      </c>
      <c r="D828">
        <v>1996</v>
      </c>
      <c r="E828" t="s">
        <v>10883</v>
      </c>
      <c r="F828" t="s">
        <v>10884</v>
      </c>
      <c r="G828" s="2">
        <v>35622</v>
      </c>
      <c r="H828" t="s">
        <v>10885</v>
      </c>
    </row>
    <row r="829" spans="1:8" x14ac:dyDescent="0.25">
      <c r="A829" t="s">
        <v>3805</v>
      </c>
      <c r="B829" t="s">
        <v>3807</v>
      </c>
      <c r="C829" t="s">
        <v>3806</v>
      </c>
      <c r="D829">
        <v>2015</v>
      </c>
      <c r="E829" t="s">
        <v>10886</v>
      </c>
      <c r="F829" t="s">
        <v>10887</v>
      </c>
      <c r="G829" s="2">
        <v>42097</v>
      </c>
      <c r="H829" t="s">
        <v>10888</v>
      </c>
    </row>
    <row r="830" spans="1:8" x14ac:dyDescent="0.25">
      <c r="A830" t="s">
        <v>3808</v>
      </c>
      <c r="B830" t="s">
        <v>3810</v>
      </c>
      <c r="C830" t="s">
        <v>3809</v>
      </c>
      <c r="D830">
        <v>1937</v>
      </c>
      <c r="E830" t="s">
        <v>10889</v>
      </c>
      <c r="F830" t="s">
        <v>10890</v>
      </c>
      <c r="G830" s="2">
        <v>13563</v>
      </c>
    </row>
    <row r="831" spans="1:8" x14ac:dyDescent="0.25">
      <c r="A831" s="1" t="s">
        <v>3811</v>
      </c>
      <c r="B831" t="s">
        <v>3813</v>
      </c>
      <c r="C831" t="s">
        <v>3812</v>
      </c>
      <c r="D831">
        <v>1978</v>
      </c>
      <c r="E831" t="s">
        <v>10891</v>
      </c>
      <c r="F831" t="s">
        <v>10892</v>
      </c>
      <c r="G831" s="2">
        <v>28781</v>
      </c>
      <c r="H831" t="s">
        <v>10893</v>
      </c>
    </row>
    <row r="832" spans="1:8" x14ac:dyDescent="0.25">
      <c r="A832" t="s">
        <v>3814</v>
      </c>
      <c r="B832" t="s">
        <v>3816</v>
      </c>
      <c r="C832" t="s">
        <v>3815</v>
      </c>
      <c r="D832">
        <v>2023</v>
      </c>
      <c r="E832" t="s">
        <v>10894</v>
      </c>
      <c r="F832" t="s">
        <v>10895</v>
      </c>
      <c r="G832" s="2">
        <v>45349</v>
      </c>
      <c r="H832" t="s">
        <v>10896</v>
      </c>
    </row>
    <row r="833" spans="1:8" x14ac:dyDescent="0.25">
      <c r="A833" t="s">
        <v>3817</v>
      </c>
      <c r="B833" t="s">
        <v>3819</v>
      </c>
      <c r="C833" t="s">
        <v>3818</v>
      </c>
      <c r="D833">
        <v>2024</v>
      </c>
      <c r="E833" t="s">
        <v>10897</v>
      </c>
      <c r="F833" t="s">
        <v>10898</v>
      </c>
      <c r="G833" s="2">
        <v>45695</v>
      </c>
      <c r="H833" t="s">
        <v>10899</v>
      </c>
    </row>
    <row r="834" spans="1:8" x14ac:dyDescent="0.25">
      <c r="A834" t="s">
        <v>3820</v>
      </c>
      <c r="B834" t="s">
        <v>3822</v>
      </c>
      <c r="C834" t="s">
        <v>10900</v>
      </c>
      <c r="D834">
        <v>2022</v>
      </c>
      <c r="E834" t="s">
        <v>10901</v>
      </c>
      <c r="F834" t="s">
        <v>10902</v>
      </c>
      <c r="G834" s="2">
        <v>44862</v>
      </c>
      <c r="H834" t="s">
        <v>10903</v>
      </c>
    </row>
    <row r="835" spans="1:8" x14ac:dyDescent="0.25">
      <c r="A835" t="s">
        <v>3823</v>
      </c>
      <c r="B835" t="s">
        <v>3825</v>
      </c>
      <c r="C835" t="s">
        <v>3824</v>
      </c>
      <c r="D835">
        <v>1986</v>
      </c>
      <c r="E835" t="s">
        <v>10904</v>
      </c>
      <c r="F835" t="s">
        <v>10905</v>
      </c>
      <c r="G835" s="2">
        <v>31646</v>
      </c>
      <c r="H835" t="s">
        <v>10906</v>
      </c>
    </row>
    <row r="836" spans="1:8" x14ac:dyDescent="0.25">
      <c r="A836" t="s">
        <v>3826</v>
      </c>
      <c r="B836" t="s">
        <v>3828</v>
      </c>
      <c r="C836" t="s">
        <v>3827</v>
      </c>
      <c r="D836">
        <v>1981</v>
      </c>
      <c r="E836" t="s">
        <v>10907</v>
      </c>
      <c r="F836" t="s">
        <v>10908</v>
      </c>
      <c r="G836" s="2">
        <v>29721</v>
      </c>
      <c r="H836" t="s">
        <v>10909</v>
      </c>
    </row>
    <row r="837" spans="1:8" x14ac:dyDescent="0.25">
      <c r="A837" t="s">
        <v>3829</v>
      </c>
      <c r="B837" t="s">
        <v>3831</v>
      </c>
      <c r="C837" t="s">
        <v>3830</v>
      </c>
      <c r="D837">
        <v>2019</v>
      </c>
      <c r="E837" t="s">
        <v>10910</v>
      </c>
      <c r="F837" t="s">
        <v>10911</v>
      </c>
      <c r="G837" s="2">
        <v>43553</v>
      </c>
      <c r="H837" t="s">
        <v>10912</v>
      </c>
    </row>
    <row r="838" spans="1:8" x14ac:dyDescent="0.25">
      <c r="A838" t="s">
        <v>3832</v>
      </c>
      <c r="B838" t="s">
        <v>3834</v>
      </c>
      <c r="C838" t="s">
        <v>3833</v>
      </c>
      <c r="D838">
        <v>2014</v>
      </c>
      <c r="E838" t="s">
        <v>10913</v>
      </c>
      <c r="F838" t="s">
        <v>10914</v>
      </c>
      <c r="G838" s="2">
        <v>41879</v>
      </c>
      <c r="H838" t="s">
        <v>10915</v>
      </c>
    </row>
    <row r="839" spans="1:8" x14ac:dyDescent="0.25">
      <c r="A839" t="s">
        <v>3835</v>
      </c>
      <c r="B839" t="s">
        <v>3836</v>
      </c>
      <c r="C839" t="s">
        <v>2935</v>
      </c>
      <c r="D839">
        <v>2019</v>
      </c>
      <c r="E839" t="s">
        <v>10916</v>
      </c>
      <c r="F839" t="s">
        <v>10917</v>
      </c>
      <c r="G839" s="2">
        <v>43637</v>
      </c>
      <c r="H839" t="s">
        <v>10918</v>
      </c>
    </row>
    <row r="840" spans="1:8" x14ac:dyDescent="0.25">
      <c r="A840" t="s">
        <v>3837</v>
      </c>
      <c r="B840" t="s">
        <v>3839</v>
      </c>
      <c r="C840" t="s">
        <v>3838</v>
      </c>
      <c r="D840">
        <v>2011</v>
      </c>
      <c r="E840" t="s">
        <v>10919</v>
      </c>
      <c r="F840" t="s">
        <v>10920</v>
      </c>
      <c r="G840" s="2">
        <v>40669</v>
      </c>
      <c r="H840" t="s">
        <v>10921</v>
      </c>
    </row>
    <row r="841" spans="1:8" x14ac:dyDescent="0.25">
      <c r="A841" t="s">
        <v>3840</v>
      </c>
      <c r="B841" t="s">
        <v>3842</v>
      </c>
      <c r="C841" t="s">
        <v>3841</v>
      </c>
      <c r="D841">
        <v>1991</v>
      </c>
      <c r="E841" t="s">
        <v>10922</v>
      </c>
      <c r="F841" t="s">
        <v>10923</v>
      </c>
      <c r="G841" s="2">
        <v>33459</v>
      </c>
      <c r="H841" t="s">
        <v>10924</v>
      </c>
    </row>
    <row r="842" spans="1:8" x14ac:dyDescent="0.25">
      <c r="A842" t="s">
        <v>3843</v>
      </c>
      <c r="B842" t="s">
        <v>3845</v>
      </c>
      <c r="C842" t="s">
        <v>3844</v>
      </c>
      <c r="D842">
        <v>2007</v>
      </c>
      <c r="E842" t="s">
        <v>10925</v>
      </c>
      <c r="F842" t="s">
        <v>10926</v>
      </c>
      <c r="G842" s="2">
        <v>39290</v>
      </c>
      <c r="H842" t="s">
        <v>10927</v>
      </c>
    </row>
    <row r="843" spans="1:8" x14ac:dyDescent="0.25">
      <c r="A843" t="s">
        <v>3846</v>
      </c>
      <c r="B843" t="s">
        <v>3848</v>
      </c>
      <c r="C843" t="s">
        <v>3847</v>
      </c>
      <c r="D843">
        <v>2002</v>
      </c>
      <c r="E843" t="s">
        <v>10928</v>
      </c>
      <c r="F843" t="s">
        <v>10929</v>
      </c>
      <c r="G843" s="2">
        <v>38346</v>
      </c>
      <c r="H843" t="s">
        <v>10930</v>
      </c>
    </row>
    <row r="844" spans="1:8" x14ac:dyDescent="0.25">
      <c r="A844" t="s">
        <v>3849</v>
      </c>
      <c r="B844" t="s">
        <v>3851</v>
      </c>
      <c r="C844" t="s">
        <v>3850</v>
      </c>
      <c r="D844">
        <v>2000</v>
      </c>
      <c r="E844" t="s">
        <v>10931</v>
      </c>
      <c r="F844" t="s">
        <v>10932</v>
      </c>
      <c r="G844" s="2">
        <v>36637</v>
      </c>
      <c r="H844" t="s">
        <v>10933</v>
      </c>
    </row>
    <row r="845" spans="1:8" x14ac:dyDescent="0.25">
      <c r="A845" s="1" t="s">
        <v>3852</v>
      </c>
      <c r="B845" t="s">
        <v>3854</v>
      </c>
      <c r="C845" t="s">
        <v>3853</v>
      </c>
      <c r="D845">
        <v>1992</v>
      </c>
      <c r="E845" t="s">
        <v>10934</v>
      </c>
      <c r="F845" t="s">
        <v>10935</v>
      </c>
      <c r="G845" s="2">
        <v>34019</v>
      </c>
    </row>
    <row r="846" spans="1:8" x14ac:dyDescent="0.25">
      <c r="A846" t="s">
        <v>4806</v>
      </c>
      <c r="B846" t="s">
        <v>4808</v>
      </c>
      <c r="C846" t="s">
        <v>4807</v>
      </c>
      <c r="D846">
        <v>1998</v>
      </c>
      <c r="E846" t="s">
        <v>10936</v>
      </c>
      <c r="F846" t="s">
        <v>10937</v>
      </c>
      <c r="G846" s="2">
        <v>35874</v>
      </c>
      <c r="H846" t="s">
        <v>10938</v>
      </c>
    </row>
    <row r="847" spans="1:8" x14ac:dyDescent="0.25">
      <c r="A847" t="s">
        <v>3855</v>
      </c>
      <c r="B847" t="s">
        <v>3857</v>
      </c>
      <c r="C847" t="s">
        <v>3856</v>
      </c>
      <c r="D847">
        <v>1999</v>
      </c>
      <c r="E847" t="s">
        <v>10939</v>
      </c>
      <c r="F847" t="s">
        <v>10940</v>
      </c>
      <c r="G847" s="2">
        <v>36434</v>
      </c>
      <c r="H847" t="s">
        <v>10941</v>
      </c>
    </row>
    <row r="848" spans="1:8" x14ac:dyDescent="0.25">
      <c r="A848" t="s">
        <v>3858</v>
      </c>
      <c r="B848" t="s">
        <v>3860</v>
      </c>
      <c r="C848" t="s">
        <v>3859</v>
      </c>
      <c r="D848">
        <v>2011</v>
      </c>
      <c r="E848" t="s">
        <v>10942</v>
      </c>
      <c r="F848" t="s">
        <v>10943</v>
      </c>
      <c r="G848" s="2">
        <v>40689</v>
      </c>
      <c r="H848" t="s">
        <v>10944</v>
      </c>
    </row>
    <row r="849" spans="1:8" x14ac:dyDescent="0.25">
      <c r="A849" t="s">
        <v>3861</v>
      </c>
      <c r="B849" t="s">
        <v>3863</v>
      </c>
      <c r="C849" t="s">
        <v>3862</v>
      </c>
      <c r="D849">
        <v>2019</v>
      </c>
      <c r="E849" t="s">
        <v>10945</v>
      </c>
      <c r="F849" t="s">
        <v>10946</v>
      </c>
      <c r="G849" s="2">
        <v>43628</v>
      </c>
      <c r="H849" t="s">
        <v>10947</v>
      </c>
    </row>
    <row r="850" spans="1:8" x14ac:dyDescent="0.25">
      <c r="A850" t="s">
        <v>3864</v>
      </c>
      <c r="B850" t="s">
        <v>3866</v>
      </c>
      <c r="C850" t="s">
        <v>3865</v>
      </c>
      <c r="D850">
        <v>1991</v>
      </c>
      <c r="E850" t="s">
        <v>10948</v>
      </c>
      <c r="F850" t="s">
        <v>10949</v>
      </c>
      <c r="G850" s="2">
        <v>33382</v>
      </c>
      <c r="H850" t="s">
        <v>10950</v>
      </c>
    </row>
    <row r="851" spans="1:8" x14ac:dyDescent="0.25">
      <c r="A851" t="s">
        <v>3867</v>
      </c>
      <c r="B851" t="s">
        <v>3869</v>
      </c>
      <c r="C851" t="s">
        <v>3868</v>
      </c>
      <c r="D851">
        <v>1999</v>
      </c>
      <c r="E851" t="s">
        <v>10951</v>
      </c>
      <c r="F851" t="s">
        <v>10952</v>
      </c>
      <c r="G851" s="2">
        <v>36364</v>
      </c>
      <c r="H851" t="s">
        <v>10953</v>
      </c>
    </row>
    <row r="852" spans="1:8" x14ac:dyDescent="0.25">
      <c r="A852" t="s">
        <v>3870</v>
      </c>
      <c r="B852" t="s">
        <v>3872</v>
      </c>
      <c r="C852" t="s">
        <v>3871</v>
      </c>
      <c r="D852">
        <v>1976</v>
      </c>
      <c r="E852" t="s">
        <v>10954</v>
      </c>
      <c r="F852" t="s">
        <v>10955</v>
      </c>
      <c r="G852" s="2">
        <v>27799</v>
      </c>
      <c r="H852" t="s">
        <v>10956</v>
      </c>
    </row>
    <row r="853" spans="1:8" x14ac:dyDescent="0.25">
      <c r="A853" t="s">
        <v>3873</v>
      </c>
      <c r="B853" t="s">
        <v>3875</v>
      </c>
      <c r="C853" t="s">
        <v>3874</v>
      </c>
      <c r="D853">
        <v>1985</v>
      </c>
      <c r="E853" t="s">
        <v>10957</v>
      </c>
      <c r="F853" t="s">
        <v>10958</v>
      </c>
      <c r="G853" s="2">
        <v>31219</v>
      </c>
      <c r="H853" t="s">
        <v>10959</v>
      </c>
    </row>
    <row r="854" spans="1:8" x14ac:dyDescent="0.25">
      <c r="A854" s="1" t="s">
        <v>3876</v>
      </c>
      <c r="B854" t="s">
        <v>3878</v>
      </c>
      <c r="C854" t="s">
        <v>3877</v>
      </c>
      <c r="D854">
        <v>1945</v>
      </c>
      <c r="E854" t="s">
        <v>10960</v>
      </c>
      <c r="F854" t="s">
        <v>10961</v>
      </c>
      <c r="G854" s="2">
        <v>16679</v>
      </c>
    </row>
    <row r="855" spans="1:8" x14ac:dyDescent="0.25">
      <c r="A855" t="s">
        <v>3879</v>
      </c>
      <c r="B855" t="s">
        <v>3881</v>
      </c>
      <c r="C855" t="s">
        <v>3880</v>
      </c>
      <c r="D855">
        <v>2011</v>
      </c>
      <c r="E855" t="s">
        <v>10962</v>
      </c>
      <c r="F855" t="s">
        <v>10963</v>
      </c>
      <c r="G855" s="2">
        <v>40676</v>
      </c>
      <c r="H855" t="s">
        <v>10964</v>
      </c>
    </row>
    <row r="856" spans="1:8" x14ac:dyDescent="0.25">
      <c r="A856" t="s">
        <v>3882</v>
      </c>
      <c r="B856" t="s">
        <v>3884</v>
      </c>
      <c r="C856" t="s">
        <v>3883</v>
      </c>
      <c r="D856">
        <v>1972</v>
      </c>
      <c r="E856" t="s">
        <v>10965</v>
      </c>
      <c r="F856" t="s">
        <v>10966</v>
      </c>
      <c r="G856" s="2">
        <v>26376</v>
      </c>
      <c r="H856" t="s">
        <v>10967</v>
      </c>
    </row>
    <row r="857" spans="1:8" x14ac:dyDescent="0.25">
      <c r="A857" t="s">
        <v>3885</v>
      </c>
      <c r="B857" t="s">
        <v>3887</v>
      </c>
      <c r="C857" t="s">
        <v>3886</v>
      </c>
      <c r="D857">
        <v>2010</v>
      </c>
      <c r="E857" t="s">
        <v>10968</v>
      </c>
      <c r="F857" t="s">
        <v>10969</v>
      </c>
      <c r="G857" s="2">
        <v>40368</v>
      </c>
      <c r="H857" t="s">
        <v>10970</v>
      </c>
    </row>
    <row r="858" spans="1:8" x14ac:dyDescent="0.25">
      <c r="A858" t="s">
        <v>3888</v>
      </c>
      <c r="B858" t="s">
        <v>3890</v>
      </c>
      <c r="C858" t="s">
        <v>3889</v>
      </c>
      <c r="D858">
        <v>2000</v>
      </c>
      <c r="E858" t="s">
        <v>10971</v>
      </c>
      <c r="F858" t="s">
        <v>10972</v>
      </c>
      <c r="G858" s="2">
        <v>36869</v>
      </c>
      <c r="H858" t="s">
        <v>10973</v>
      </c>
    </row>
    <row r="859" spans="1:8" x14ac:dyDescent="0.25">
      <c r="A859" t="s">
        <v>3891</v>
      </c>
      <c r="B859" t="s">
        <v>3893</v>
      </c>
      <c r="C859" t="s">
        <v>3892</v>
      </c>
      <c r="D859">
        <v>2001</v>
      </c>
      <c r="E859" t="s">
        <v>10974</v>
      </c>
      <c r="F859" t="s">
        <v>10975</v>
      </c>
      <c r="G859" s="2">
        <v>36992</v>
      </c>
      <c r="H859" t="s">
        <v>10976</v>
      </c>
    </row>
    <row r="860" spans="1:8" x14ac:dyDescent="0.25">
      <c r="A860" t="s">
        <v>3894</v>
      </c>
      <c r="B860" t="s">
        <v>3896</v>
      </c>
      <c r="C860" t="s">
        <v>3895</v>
      </c>
      <c r="D860">
        <v>2023</v>
      </c>
      <c r="E860" t="s">
        <v>10977</v>
      </c>
      <c r="F860" t="s">
        <v>10978</v>
      </c>
      <c r="G860" s="2">
        <v>45285</v>
      </c>
      <c r="H860" t="s">
        <v>10979</v>
      </c>
    </row>
    <row r="861" spans="1:8" x14ac:dyDescent="0.25">
      <c r="A861" t="s">
        <v>3897</v>
      </c>
      <c r="B861" t="s">
        <v>3899</v>
      </c>
      <c r="C861" t="s">
        <v>3898</v>
      </c>
      <c r="D861">
        <v>1979</v>
      </c>
      <c r="E861" t="s">
        <v>10980</v>
      </c>
      <c r="F861" t="s">
        <v>10981</v>
      </c>
      <c r="G861" s="2">
        <v>28916</v>
      </c>
      <c r="H861" t="s">
        <v>10982</v>
      </c>
    </row>
    <row r="862" spans="1:8" x14ac:dyDescent="0.25">
      <c r="A862" t="s">
        <v>3900</v>
      </c>
      <c r="B862" t="s">
        <v>3902</v>
      </c>
      <c r="C862" t="s">
        <v>3901</v>
      </c>
      <c r="D862">
        <v>2006</v>
      </c>
      <c r="E862" t="s">
        <v>10983</v>
      </c>
      <c r="F862" t="s">
        <v>10984</v>
      </c>
      <c r="G862" s="2">
        <v>38982</v>
      </c>
      <c r="H862" t="s">
        <v>10985</v>
      </c>
    </row>
    <row r="863" spans="1:8" x14ac:dyDescent="0.25">
      <c r="A863" t="s">
        <v>3903</v>
      </c>
      <c r="B863" t="s">
        <v>3905</v>
      </c>
      <c r="C863" t="s">
        <v>3904</v>
      </c>
      <c r="D863">
        <v>1974</v>
      </c>
      <c r="E863" t="s">
        <v>10986</v>
      </c>
      <c r="F863" t="s">
        <v>10987</v>
      </c>
      <c r="G863" s="2">
        <v>27654</v>
      </c>
      <c r="H863" t="s">
        <v>10988</v>
      </c>
    </row>
    <row r="864" spans="1:8" x14ac:dyDescent="0.25">
      <c r="A864" t="s">
        <v>3906</v>
      </c>
      <c r="B864" t="s">
        <v>3908</v>
      </c>
      <c r="C864" t="s">
        <v>3907</v>
      </c>
      <c r="D864">
        <v>2001</v>
      </c>
      <c r="E864" t="s">
        <v>10989</v>
      </c>
      <c r="F864" t="s">
        <v>10990</v>
      </c>
      <c r="G864" s="2">
        <v>37244</v>
      </c>
      <c r="H864" t="s">
        <v>10991</v>
      </c>
    </row>
    <row r="865" spans="1:8" x14ac:dyDescent="0.25">
      <c r="A865" t="s">
        <v>3909</v>
      </c>
      <c r="B865" t="s">
        <v>3911</v>
      </c>
      <c r="C865" t="s">
        <v>3910</v>
      </c>
      <c r="D865">
        <v>1988</v>
      </c>
      <c r="E865" t="s">
        <v>10992</v>
      </c>
      <c r="F865" t="s">
        <v>10993</v>
      </c>
      <c r="G865" s="2">
        <v>32437</v>
      </c>
      <c r="H865" t="s">
        <v>10994</v>
      </c>
    </row>
    <row r="866" spans="1:8" x14ac:dyDescent="0.25">
      <c r="A866" t="s">
        <v>3912</v>
      </c>
      <c r="B866" t="s">
        <v>3914</v>
      </c>
      <c r="C866" t="s">
        <v>3913</v>
      </c>
      <c r="D866">
        <v>1971</v>
      </c>
      <c r="E866" t="s">
        <v>10995</v>
      </c>
      <c r="F866" t="s">
        <v>10996</v>
      </c>
      <c r="G866" s="2">
        <v>26339</v>
      </c>
    </row>
    <row r="867" spans="1:8" x14ac:dyDescent="0.25">
      <c r="A867" t="s">
        <v>3915</v>
      </c>
      <c r="B867" t="s">
        <v>3917</v>
      </c>
      <c r="C867" t="s">
        <v>3916</v>
      </c>
      <c r="D867">
        <v>1981</v>
      </c>
      <c r="E867" t="s">
        <v>10997</v>
      </c>
      <c r="F867" t="s">
        <v>10998</v>
      </c>
      <c r="G867" s="2">
        <v>29749</v>
      </c>
      <c r="H867" t="s">
        <v>10999</v>
      </c>
    </row>
    <row r="868" spans="1:8" x14ac:dyDescent="0.25">
      <c r="A868" t="s">
        <v>3918</v>
      </c>
      <c r="B868" t="s">
        <v>3920</v>
      </c>
      <c r="C868" t="s">
        <v>3919</v>
      </c>
      <c r="D868">
        <v>2020</v>
      </c>
      <c r="E868" t="s">
        <v>11000</v>
      </c>
      <c r="F868" t="s">
        <v>11001</v>
      </c>
      <c r="G868" s="2">
        <v>44145</v>
      </c>
      <c r="H868" t="s">
        <v>11002</v>
      </c>
    </row>
    <row r="869" spans="1:8" x14ac:dyDescent="0.25">
      <c r="A869" t="s">
        <v>3921</v>
      </c>
      <c r="B869" t="s">
        <v>3923</v>
      </c>
      <c r="C869" t="s">
        <v>3922</v>
      </c>
      <c r="D869">
        <v>1986</v>
      </c>
      <c r="E869" t="s">
        <v>11003</v>
      </c>
      <c r="F869" t="s">
        <v>11004</v>
      </c>
      <c r="G869" s="2">
        <v>31835</v>
      </c>
      <c r="H869" t="s">
        <v>11005</v>
      </c>
    </row>
    <row r="870" spans="1:8" x14ac:dyDescent="0.25">
      <c r="A870" t="s">
        <v>3924</v>
      </c>
      <c r="B870" t="s">
        <v>3926</v>
      </c>
      <c r="C870" t="s">
        <v>3925</v>
      </c>
      <c r="D870">
        <v>1991</v>
      </c>
      <c r="E870" t="s">
        <v>11006</v>
      </c>
      <c r="F870" t="s">
        <v>11007</v>
      </c>
      <c r="G870" s="2">
        <v>33578</v>
      </c>
      <c r="H870" t="s">
        <v>11008</v>
      </c>
    </row>
    <row r="871" spans="1:8" x14ac:dyDescent="0.25">
      <c r="A871" t="s">
        <v>3927</v>
      </c>
      <c r="B871" t="s">
        <v>3929</v>
      </c>
      <c r="C871" t="s">
        <v>3928</v>
      </c>
      <c r="D871">
        <v>1984</v>
      </c>
      <c r="E871" t="s">
        <v>11009</v>
      </c>
      <c r="F871" t="s">
        <v>11010</v>
      </c>
      <c r="G871" s="2">
        <v>30743</v>
      </c>
      <c r="H871" t="s">
        <v>11011</v>
      </c>
    </row>
    <row r="872" spans="1:8" x14ac:dyDescent="0.25">
      <c r="A872" t="s">
        <v>3930</v>
      </c>
      <c r="B872" t="s">
        <v>3932</v>
      </c>
      <c r="C872" t="s">
        <v>3931</v>
      </c>
      <c r="D872">
        <v>2024</v>
      </c>
      <c r="E872" t="s">
        <v>11012</v>
      </c>
      <c r="F872" t="s">
        <v>11013</v>
      </c>
      <c r="G872" s="2">
        <v>45693</v>
      </c>
      <c r="H872" t="s">
        <v>11014</v>
      </c>
    </row>
    <row r="873" spans="1:8" x14ac:dyDescent="0.25">
      <c r="A873" t="s">
        <v>3933</v>
      </c>
      <c r="B873" t="s">
        <v>3935</v>
      </c>
      <c r="C873" t="s">
        <v>3934</v>
      </c>
      <c r="D873">
        <v>1988</v>
      </c>
      <c r="E873" t="s">
        <v>11015</v>
      </c>
      <c r="F873" t="s">
        <v>11016</v>
      </c>
      <c r="G873" s="2">
        <v>32688</v>
      </c>
      <c r="H873" t="s">
        <v>11017</v>
      </c>
    </row>
    <row r="874" spans="1:8" x14ac:dyDescent="0.25">
      <c r="A874" t="s">
        <v>3936</v>
      </c>
      <c r="B874" t="s">
        <v>3938</v>
      </c>
      <c r="C874" t="s">
        <v>3937</v>
      </c>
      <c r="D874">
        <v>1983</v>
      </c>
      <c r="E874" t="s">
        <v>11018</v>
      </c>
      <c r="F874" t="s">
        <v>11019</v>
      </c>
      <c r="G874" s="2">
        <v>30461</v>
      </c>
      <c r="H874" t="s">
        <v>11020</v>
      </c>
    </row>
    <row r="875" spans="1:8" x14ac:dyDescent="0.25">
      <c r="A875" t="s">
        <v>3939</v>
      </c>
      <c r="B875" t="s">
        <v>3941</v>
      </c>
      <c r="C875" t="s">
        <v>3940</v>
      </c>
      <c r="D875">
        <v>1946</v>
      </c>
      <c r="E875" t="s">
        <v>11021</v>
      </c>
      <c r="F875" t="s">
        <v>11022</v>
      </c>
      <c r="G875" s="2">
        <v>17051</v>
      </c>
      <c r="H875" t="s">
        <v>11023</v>
      </c>
    </row>
    <row r="876" spans="1:8" x14ac:dyDescent="0.25">
      <c r="A876" t="s">
        <v>3942</v>
      </c>
      <c r="B876" t="s">
        <v>3944</v>
      </c>
      <c r="C876" t="s">
        <v>3943</v>
      </c>
      <c r="D876">
        <v>2017</v>
      </c>
      <c r="E876" t="s">
        <v>11024</v>
      </c>
      <c r="F876" t="s">
        <v>11025</v>
      </c>
      <c r="G876" s="2">
        <v>43021</v>
      </c>
      <c r="H876" t="s">
        <v>11026</v>
      </c>
    </row>
    <row r="877" spans="1:8" x14ac:dyDescent="0.25">
      <c r="A877" t="s">
        <v>3945</v>
      </c>
      <c r="B877" t="s">
        <v>3947</v>
      </c>
      <c r="C877" t="s">
        <v>3946</v>
      </c>
      <c r="D877">
        <v>1989</v>
      </c>
      <c r="E877" t="s">
        <v>11027</v>
      </c>
      <c r="F877" t="s">
        <v>11028</v>
      </c>
      <c r="G877" s="2">
        <v>32969</v>
      </c>
      <c r="H877" t="s">
        <v>11029</v>
      </c>
    </row>
    <row r="878" spans="1:8" x14ac:dyDescent="0.25">
      <c r="A878" t="s">
        <v>3948</v>
      </c>
      <c r="B878" t="s">
        <v>3950</v>
      </c>
      <c r="C878" t="s">
        <v>3949</v>
      </c>
      <c r="D878">
        <v>2023</v>
      </c>
      <c r="E878" t="s">
        <v>11030</v>
      </c>
      <c r="F878" t="s">
        <v>11031</v>
      </c>
      <c r="G878" s="2">
        <v>45247</v>
      </c>
      <c r="H878" t="s">
        <v>11032</v>
      </c>
    </row>
    <row r="879" spans="1:8" x14ac:dyDescent="0.25">
      <c r="A879" t="s">
        <v>3951</v>
      </c>
      <c r="B879" t="s">
        <v>3953</v>
      </c>
      <c r="C879" t="s">
        <v>3952</v>
      </c>
      <c r="D879">
        <v>1940</v>
      </c>
      <c r="E879" t="s">
        <v>11033</v>
      </c>
      <c r="F879" t="s">
        <v>11034</v>
      </c>
      <c r="G879" s="2">
        <v>14622</v>
      </c>
      <c r="H879" t="s">
        <v>11035</v>
      </c>
    </row>
    <row r="880" spans="1:8" x14ac:dyDescent="0.25">
      <c r="A880" t="s">
        <v>3954</v>
      </c>
      <c r="B880" t="s">
        <v>3956</v>
      </c>
      <c r="C880" t="s">
        <v>3955</v>
      </c>
      <c r="D880">
        <v>1996</v>
      </c>
      <c r="E880" t="s">
        <v>11036</v>
      </c>
      <c r="F880" t="s">
        <v>11037</v>
      </c>
      <c r="G880" s="2">
        <v>35342</v>
      </c>
      <c r="H880" t="s">
        <v>11038</v>
      </c>
    </row>
    <row r="881" spans="1:8" x14ac:dyDescent="0.25">
      <c r="A881" t="s">
        <v>3957</v>
      </c>
      <c r="B881" t="s">
        <v>3959</v>
      </c>
      <c r="C881" t="s">
        <v>3958</v>
      </c>
      <c r="D881">
        <v>1964</v>
      </c>
      <c r="E881" t="s">
        <v>11039</v>
      </c>
      <c r="F881" t="s">
        <v>11040</v>
      </c>
      <c r="G881" s="2">
        <v>24490</v>
      </c>
      <c r="H881" t="s">
        <v>11041</v>
      </c>
    </row>
    <row r="882" spans="1:8" x14ac:dyDescent="0.25">
      <c r="A882" t="s">
        <v>3960</v>
      </c>
      <c r="B882" t="s">
        <v>3962</v>
      </c>
      <c r="C882" t="s">
        <v>3961</v>
      </c>
      <c r="D882">
        <v>2018</v>
      </c>
      <c r="E882" t="s">
        <v>11042</v>
      </c>
      <c r="F882" t="s">
        <v>11043</v>
      </c>
      <c r="G882" s="2">
        <v>43245</v>
      </c>
      <c r="H882" t="s">
        <v>11044</v>
      </c>
    </row>
    <row r="883" spans="1:8" x14ac:dyDescent="0.25">
      <c r="A883" t="s">
        <v>3963</v>
      </c>
      <c r="B883" t="s">
        <v>3965</v>
      </c>
      <c r="C883" t="s">
        <v>3964</v>
      </c>
      <c r="D883">
        <v>2002</v>
      </c>
      <c r="E883" t="s">
        <v>11045</v>
      </c>
      <c r="F883" t="s">
        <v>11046</v>
      </c>
      <c r="G883" s="2">
        <v>37323</v>
      </c>
    </row>
    <row r="884" spans="1:8" x14ac:dyDescent="0.25">
      <c r="A884" t="s">
        <v>3966</v>
      </c>
      <c r="B884" t="s">
        <v>3968</v>
      </c>
      <c r="C884" t="s">
        <v>3967</v>
      </c>
      <c r="D884">
        <v>2000</v>
      </c>
      <c r="E884" t="s">
        <v>11047</v>
      </c>
      <c r="F884" t="s">
        <v>11048</v>
      </c>
      <c r="G884" s="2">
        <v>36650</v>
      </c>
    </row>
    <row r="885" spans="1:8" x14ac:dyDescent="0.25">
      <c r="A885" t="s">
        <v>4190</v>
      </c>
      <c r="B885" t="s">
        <v>4192</v>
      </c>
      <c r="C885" t="s">
        <v>4191</v>
      </c>
      <c r="D885">
        <v>2017</v>
      </c>
      <c r="E885" t="s">
        <v>11049</v>
      </c>
      <c r="F885" t="s">
        <v>11050</v>
      </c>
      <c r="G885" s="2">
        <v>43035</v>
      </c>
      <c r="H885" t="s">
        <v>11051</v>
      </c>
    </row>
    <row r="886" spans="1:8" x14ac:dyDescent="0.25">
      <c r="A886" t="s">
        <v>3969</v>
      </c>
      <c r="B886" t="s">
        <v>3971</v>
      </c>
      <c r="C886" t="s">
        <v>3970</v>
      </c>
      <c r="D886">
        <v>2010</v>
      </c>
      <c r="E886" t="s">
        <v>11052</v>
      </c>
      <c r="F886" t="s">
        <v>11053</v>
      </c>
      <c r="G886" s="2">
        <v>40480</v>
      </c>
      <c r="H886" t="s">
        <v>11054</v>
      </c>
    </row>
    <row r="887" spans="1:8" x14ac:dyDescent="0.25">
      <c r="A887" t="s">
        <v>3972</v>
      </c>
      <c r="B887" t="s">
        <v>3974</v>
      </c>
      <c r="C887" t="s">
        <v>3973</v>
      </c>
      <c r="D887">
        <v>1993</v>
      </c>
      <c r="E887" t="s">
        <v>11055</v>
      </c>
      <c r="F887" t="s">
        <v>11056</v>
      </c>
      <c r="G887" s="2">
        <v>34145</v>
      </c>
      <c r="H887" t="s">
        <v>11057</v>
      </c>
    </row>
    <row r="888" spans="1:8" x14ac:dyDescent="0.25">
      <c r="A888" t="s">
        <v>3975</v>
      </c>
      <c r="B888" t="s">
        <v>3977</v>
      </c>
      <c r="C888" t="s">
        <v>3976</v>
      </c>
      <c r="D888">
        <v>1991</v>
      </c>
      <c r="E888" t="s">
        <v>11058</v>
      </c>
      <c r="F888" t="s">
        <v>11059</v>
      </c>
      <c r="G888" s="2">
        <v>33585</v>
      </c>
      <c r="H888" t="s">
        <v>11060</v>
      </c>
    </row>
    <row r="889" spans="1:8" x14ac:dyDescent="0.25">
      <c r="A889" t="s">
        <v>3978</v>
      </c>
      <c r="B889" t="s">
        <v>3980</v>
      </c>
      <c r="C889" t="s">
        <v>3979</v>
      </c>
      <c r="D889">
        <v>2012</v>
      </c>
      <c r="E889" t="s">
        <v>11061</v>
      </c>
      <c r="F889" t="s">
        <v>11062</v>
      </c>
      <c r="G889" s="2">
        <v>41192</v>
      </c>
      <c r="H889" t="s">
        <v>11063</v>
      </c>
    </row>
    <row r="890" spans="1:8" x14ac:dyDescent="0.25">
      <c r="A890" t="s">
        <v>3981</v>
      </c>
      <c r="B890" t="s">
        <v>3983</v>
      </c>
      <c r="C890" t="s">
        <v>3982</v>
      </c>
      <c r="D890">
        <v>1984</v>
      </c>
      <c r="E890" t="s">
        <v>11064</v>
      </c>
      <c r="F890" t="s">
        <v>11065</v>
      </c>
      <c r="G890" s="2">
        <v>30834</v>
      </c>
      <c r="H890" t="s">
        <v>11066</v>
      </c>
    </row>
    <row r="891" spans="1:8" x14ac:dyDescent="0.25">
      <c r="A891" t="s">
        <v>3984</v>
      </c>
      <c r="B891" t="s">
        <v>3986</v>
      </c>
      <c r="C891" t="s">
        <v>3985</v>
      </c>
      <c r="D891">
        <v>1959</v>
      </c>
      <c r="E891" t="s">
        <v>11067</v>
      </c>
      <c r="F891" t="s">
        <v>11068</v>
      </c>
      <c r="G891" s="2">
        <v>21644</v>
      </c>
      <c r="H891" t="s">
        <v>11069</v>
      </c>
    </row>
    <row r="892" spans="1:8" x14ac:dyDescent="0.25">
      <c r="A892" t="s">
        <v>3987</v>
      </c>
      <c r="B892" t="s">
        <v>3989</v>
      </c>
      <c r="C892" t="s">
        <v>3988</v>
      </c>
      <c r="D892">
        <v>1950</v>
      </c>
      <c r="E892" t="s">
        <v>11070</v>
      </c>
      <c r="F892" t="s">
        <v>11071</v>
      </c>
      <c r="G892" s="2">
        <v>18479</v>
      </c>
      <c r="H892" t="s">
        <v>11072</v>
      </c>
    </row>
    <row r="893" spans="1:8" x14ac:dyDescent="0.25">
      <c r="A893" t="s">
        <v>3990</v>
      </c>
      <c r="B893" t="s">
        <v>3992</v>
      </c>
      <c r="C893" t="s">
        <v>3991</v>
      </c>
      <c r="D893">
        <v>1997</v>
      </c>
      <c r="E893" t="s">
        <v>11073</v>
      </c>
      <c r="F893" t="s">
        <v>11074</v>
      </c>
      <c r="G893" s="2">
        <v>35755</v>
      </c>
      <c r="H893" t="s">
        <v>11075</v>
      </c>
    </row>
    <row r="894" spans="1:8" x14ac:dyDescent="0.25">
      <c r="A894" t="s">
        <v>3993</v>
      </c>
      <c r="B894" t="s">
        <v>3995</v>
      </c>
      <c r="C894" t="s">
        <v>3994</v>
      </c>
      <c r="D894">
        <v>2023</v>
      </c>
      <c r="E894" t="s">
        <v>11076</v>
      </c>
      <c r="F894" t="s">
        <v>11077</v>
      </c>
      <c r="G894" s="2">
        <v>45156</v>
      </c>
      <c r="H894" t="s">
        <v>11078</v>
      </c>
    </row>
    <row r="895" spans="1:8" x14ac:dyDescent="0.25">
      <c r="A895" t="s">
        <v>3996</v>
      </c>
      <c r="B895" t="s">
        <v>3998</v>
      </c>
      <c r="C895" t="s">
        <v>3997</v>
      </c>
      <c r="D895">
        <v>2013</v>
      </c>
      <c r="E895" t="s">
        <v>11079</v>
      </c>
      <c r="F895" t="s">
        <v>11080</v>
      </c>
      <c r="G895" s="2">
        <v>41439</v>
      </c>
      <c r="H895" t="s">
        <v>11081</v>
      </c>
    </row>
    <row r="896" spans="1:8" x14ac:dyDescent="0.25">
      <c r="A896" t="s">
        <v>3999</v>
      </c>
      <c r="B896" t="s">
        <v>4001</v>
      </c>
      <c r="C896" t="s">
        <v>11082</v>
      </c>
      <c r="D896">
        <v>2005</v>
      </c>
      <c r="E896" t="s">
        <v>11083</v>
      </c>
      <c r="F896" t="s">
        <v>11084</v>
      </c>
      <c r="G896" s="2">
        <v>38765</v>
      </c>
    </row>
    <row r="897" spans="1:8" x14ac:dyDescent="0.25">
      <c r="A897" t="s">
        <v>4002</v>
      </c>
      <c r="B897" t="s">
        <v>4004</v>
      </c>
      <c r="C897" t="s">
        <v>4003</v>
      </c>
      <c r="D897">
        <v>2022</v>
      </c>
      <c r="E897" t="s">
        <v>11085</v>
      </c>
      <c r="F897" t="s">
        <v>11086</v>
      </c>
      <c r="G897" s="2">
        <v>44822</v>
      </c>
      <c r="H897" t="s">
        <v>11087</v>
      </c>
    </row>
    <row r="898" spans="1:8" x14ac:dyDescent="0.25">
      <c r="A898" t="s">
        <v>4005</v>
      </c>
      <c r="B898" t="s">
        <v>4007</v>
      </c>
      <c r="C898" t="s">
        <v>4006</v>
      </c>
      <c r="D898">
        <v>1992</v>
      </c>
      <c r="E898" t="s">
        <v>11088</v>
      </c>
      <c r="F898" t="s">
        <v>11089</v>
      </c>
      <c r="G898" s="2">
        <v>33683</v>
      </c>
      <c r="H898" t="s">
        <v>11090</v>
      </c>
    </row>
    <row r="899" spans="1:8" x14ac:dyDescent="0.25">
      <c r="A899" t="s">
        <v>4008</v>
      </c>
      <c r="B899" t="s">
        <v>4010</v>
      </c>
      <c r="C899" t="s">
        <v>4009</v>
      </c>
      <c r="D899">
        <v>1969</v>
      </c>
      <c r="E899" t="s">
        <v>11091</v>
      </c>
      <c r="F899" t="s">
        <v>11092</v>
      </c>
      <c r="G899" s="2">
        <v>29978</v>
      </c>
      <c r="H899" t="s">
        <v>11093</v>
      </c>
    </row>
    <row r="900" spans="1:8" x14ac:dyDescent="0.25">
      <c r="A900" t="s">
        <v>4011</v>
      </c>
      <c r="B900" t="s">
        <v>4013</v>
      </c>
      <c r="C900" t="s">
        <v>4012</v>
      </c>
      <c r="D900">
        <v>2019</v>
      </c>
      <c r="E900" t="s">
        <v>11094</v>
      </c>
      <c r="F900" t="s">
        <v>11095</v>
      </c>
      <c r="G900" s="2">
        <v>43623</v>
      </c>
      <c r="H900" t="s">
        <v>11096</v>
      </c>
    </row>
    <row r="901" spans="1:8" x14ac:dyDescent="0.25">
      <c r="A901" t="s">
        <v>4014</v>
      </c>
      <c r="B901" t="s">
        <v>4016</v>
      </c>
      <c r="C901" t="s">
        <v>4015</v>
      </c>
      <c r="D901">
        <v>2023</v>
      </c>
      <c r="E901" t="s">
        <v>11097</v>
      </c>
      <c r="F901" t="s">
        <v>11098</v>
      </c>
      <c r="G901" s="2">
        <v>45342</v>
      </c>
      <c r="H901" t="s">
        <v>11099</v>
      </c>
    </row>
    <row r="902" spans="1:8" x14ac:dyDescent="0.25">
      <c r="A902" t="s">
        <v>4017</v>
      </c>
      <c r="B902" t="s">
        <v>4019</v>
      </c>
      <c r="C902" t="s">
        <v>4018</v>
      </c>
      <c r="D902">
        <v>1967</v>
      </c>
      <c r="E902" t="s">
        <v>11100</v>
      </c>
      <c r="F902" t="s">
        <v>11101</v>
      </c>
      <c r="G902" s="2">
        <v>24832</v>
      </c>
      <c r="H902" t="s">
        <v>11102</v>
      </c>
    </row>
    <row r="903" spans="1:8" x14ac:dyDescent="0.25">
      <c r="A903" t="s">
        <v>4020</v>
      </c>
      <c r="B903" t="s">
        <v>4022</v>
      </c>
      <c r="C903" t="s">
        <v>4021</v>
      </c>
      <c r="D903">
        <v>2007</v>
      </c>
      <c r="E903" t="s">
        <v>11103</v>
      </c>
      <c r="F903" t="s">
        <v>11104</v>
      </c>
      <c r="G903" s="2">
        <v>39381</v>
      </c>
      <c r="H903" t="s">
        <v>11105</v>
      </c>
    </row>
    <row r="904" spans="1:8" x14ac:dyDescent="0.25">
      <c r="A904" t="s">
        <v>4023</v>
      </c>
      <c r="B904" t="s">
        <v>4025</v>
      </c>
      <c r="C904" t="s">
        <v>4024</v>
      </c>
      <c r="D904">
        <v>2019</v>
      </c>
      <c r="E904" t="s">
        <v>11106</v>
      </c>
      <c r="F904" t="s">
        <v>11107</v>
      </c>
      <c r="G904" s="2">
        <v>44344</v>
      </c>
      <c r="H904" t="s">
        <v>11108</v>
      </c>
    </row>
    <row r="905" spans="1:8" x14ac:dyDescent="0.25">
      <c r="A905" t="s">
        <v>4026</v>
      </c>
      <c r="B905" t="s">
        <v>4028</v>
      </c>
      <c r="C905" t="s">
        <v>4027</v>
      </c>
      <c r="D905">
        <v>2011</v>
      </c>
      <c r="E905" t="s">
        <v>11109</v>
      </c>
      <c r="F905" t="s">
        <v>11110</v>
      </c>
      <c r="G905" s="2">
        <v>40629</v>
      </c>
      <c r="H905" t="s">
        <v>11111</v>
      </c>
    </row>
    <row r="906" spans="1:8" x14ac:dyDescent="0.25">
      <c r="A906" t="s">
        <v>4029</v>
      </c>
      <c r="B906" t="s">
        <v>4031</v>
      </c>
      <c r="C906" t="s">
        <v>4030</v>
      </c>
      <c r="D906">
        <v>2008</v>
      </c>
      <c r="E906" t="s">
        <v>11112</v>
      </c>
      <c r="F906" t="s">
        <v>11113</v>
      </c>
      <c r="G906" s="2">
        <v>39484</v>
      </c>
      <c r="H906" t="s">
        <v>11114</v>
      </c>
    </row>
    <row r="907" spans="1:8" x14ac:dyDescent="0.25">
      <c r="A907" t="s">
        <v>4032</v>
      </c>
      <c r="B907" t="s">
        <v>4034</v>
      </c>
      <c r="C907" t="s">
        <v>4033</v>
      </c>
      <c r="D907">
        <v>2014</v>
      </c>
      <c r="E907" t="s">
        <v>11115</v>
      </c>
      <c r="F907" t="s">
        <v>11116</v>
      </c>
      <c r="G907" s="2">
        <v>42342</v>
      </c>
      <c r="H907" t="s">
        <v>11117</v>
      </c>
    </row>
    <row r="908" spans="1:8" x14ac:dyDescent="0.25">
      <c r="A908" t="s">
        <v>4035</v>
      </c>
      <c r="B908" t="s">
        <v>4037</v>
      </c>
      <c r="C908" t="s">
        <v>4036</v>
      </c>
      <c r="D908">
        <v>2002</v>
      </c>
      <c r="E908" t="s">
        <v>11118</v>
      </c>
      <c r="F908" t="s">
        <v>11119</v>
      </c>
      <c r="G908" s="2">
        <v>37540</v>
      </c>
      <c r="H908" t="s">
        <v>11120</v>
      </c>
    </row>
    <row r="909" spans="1:8" x14ac:dyDescent="0.25">
      <c r="A909" t="s">
        <v>4038</v>
      </c>
      <c r="B909" t="s">
        <v>4040</v>
      </c>
      <c r="C909" t="s">
        <v>4039</v>
      </c>
      <c r="D909">
        <v>1964</v>
      </c>
      <c r="E909" t="s">
        <v>11121</v>
      </c>
      <c r="F909" t="s">
        <v>11122</v>
      </c>
      <c r="G909" s="2">
        <v>23736</v>
      </c>
      <c r="H909" t="s">
        <v>11123</v>
      </c>
    </row>
    <row r="910" spans="1:8" x14ac:dyDescent="0.25">
      <c r="A910" t="s">
        <v>4041</v>
      </c>
      <c r="B910" t="s">
        <v>4043</v>
      </c>
      <c r="C910" t="s">
        <v>4042</v>
      </c>
      <c r="D910">
        <v>1961</v>
      </c>
      <c r="E910" t="s">
        <v>11124</v>
      </c>
      <c r="F910" t="s">
        <v>11125</v>
      </c>
      <c r="G910" s="2">
        <v>22635</v>
      </c>
      <c r="H910" t="s">
        <v>11126</v>
      </c>
    </row>
    <row r="911" spans="1:8" x14ac:dyDescent="0.25">
      <c r="A911" t="s">
        <v>4044</v>
      </c>
      <c r="B911" t="s">
        <v>4046</v>
      </c>
      <c r="C911" t="s">
        <v>4045</v>
      </c>
      <c r="D911">
        <v>1983</v>
      </c>
      <c r="E911" t="s">
        <v>11127</v>
      </c>
      <c r="F911" t="s">
        <v>11128</v>
      </c>
      <c r="G911" s="2">
        <v>30589</v>
      </c>
      <c r="H911" t="s">
        <v>11129</v>
      </c>
    </row>
    <row r="912" spans="1:8" x14ac:dyDescent="0.25">
      <c r="A912" t="s">
        <v>4047</v>
      </c>
      <c r="B912" t="s">
        <v>4049</v>
      </c>
      <c r="C912" t="s">
        <v>4048</v>
      </c>
      <c r="D912">
        <v>1987</v>
      </c>
      <c r="E912" t="s">
        <v>11130</v>
      </c>
      <c r="F912" t="s">
        <v>11131</v>
      </c>
      <c r="G912" s="2">
        <v>32066</v>
      </c>
      <c r="H912" t="s">
        <v>11132</v>
      </c>
    </row>
    <row r="913" spans="1:8" x14ac:dyDescent="0.25">
      <c r="A913" t="s">
        <v>4050</v>
      </c>
      <c r="B913" t="s">
        <v>4052</v>
      </c>
      <c r="C913" t="s">
        <v>4051</v>
      </c>
      <c r="D913">
        <v>1993</v>
      </c>
      <c r="E913" t="s">
        <v>11133</v>
      </c>
      <c r="F913" t="s">
        <v>11134</v>
      </c>
      <c r="G913" s="2">
        <v>34311</v>
      </c>
      <c r="H913" t="s">
        <v>11135</v>
      </c>
    </row>
    <row r="914" spans="1:8" x14ac:dyDescent="0.25">
      <c r="A914" t="s">
        <v>4053</v>
      </c>
      <c r="B914" t="s">
        <v>4055</v>
      </c>
      <c r="C914" t="s">
        <v>4054</v>
      </c>
      <c r="D914">
        <v>1986</v>
      </c>
      <c r="E914" t="s">
        <v>11136</v>
      </c>
      <c r="F914" t="s">
        <v>11137</v>
      </c>
      <c r="G914" s="2">
        <v>31695</v>
      </c>
      <c r="H914" t="s">
        <v>11138</v>
      </c>
    </row>
    <row r="915" spans="1:8" x14ac:dyDescent="0.25">
      <c r="A915" t="s">
        <v>4056</v>
      </c>
      <c r="B915" t="s">
        <v>4058</v>
      </c>
      <c r="C915" t="s">
        <v>4057</v>
      </c>
      <c r="D915">
        <v>1971</v>
      </c>
      <c r="E915" t="s">
        <v>11139</v>
      </c>
      <c r="F915" t="s">
        <v>11140</v>
      </c>
      <c r="G915" s="2">
        <v>26209</v>
      </c>
      <c r="H915" t="s">
        <v>11141</v>
      </c>
    </row>
    <row r="916" spans="1:8" x14ac:dyDescent="0.25">
      <c r="A916" t="s">
        <v>4059</v>
      </c>
      <c r="B916" t="s">
        <v>4061</v>
      </c>
      <c r="C916" t="s">
        <v>4060</v>
      </c>
      <c r="D916">
        <v>1985</v>
      </c>
      <c r="E916" t="s">
        <v>11142</v>
      </c>
      <c r="F916" t="s">
        <v>11143</v>
      </c>
      <c r="G916" s="2">
        <v>31086</v>
      </c>
      <c r="H916" t="s">
        <v>11144</v>
      </c>
    </row>
    <row r="917" spans="1:8" x14ac:dyDescent="0.25">
      <c r="A917" t="s">
        <v>4062</v>
      </c>
      <c r="B917" t="s">
        <v>4064</v>
      </c>
      <c r="C917" t="s">
        <v>4063</v>
      </c>
      <c r="D917">
        <v>2015</v>
      </c>
      <c r="E917" t="s">
        <v>11145</v>
      </c>
      <c r="F917" t="s">
        <v>11146</v>
      </c>
      <c r="G917" s="2">
        <v>42223</v>
      </c>
      <c r="H917" t="s">
        <v>11147</v>
      </c>
    </row>
    <row r="918" spans="1:8" x14ac:dyDescent="0.25">
      <c r="A918" t="s">
        <v>4065</v>
      </c>
      <c r="B918" t="s">
        <v>4067</v>
      </c>
      <c r="C918" t="s">
        <v>4066</v>
      </c>
      <c r="D918">
        <v>1992</v>
      </c>
      <c r="E918" t="s">
        <v>11148</v>
      </c>
      <c r="F918" t="s">
        <v>11149</v>
      </c>
      <c r="G918" s="2">
        <v>33704</v>
      </c>
      <c r="H918" t="s">
        <v>11150</v>
      </c>
    </row>
    <row r="919" spans="1:8" x14ac:dyDescent="0.25">
      <c r="A919" t="s">
        <v>4068</v>
      </c>
      <c r="B919" t="s">
        <v>4070</v>
      </c>
      <c r="C919" t="s">
        <v>4069</v>
      </c>
      <c r="D919">
        <v>1990</v>
      </c>
      <c r="E919" t="s">
        <v>11151</v>
      </c>
      <c r="F919" t="s">
        <v>11152</v>
      </c>
      <c r="G919" s="2">
        <v>33137</v>
      </c>
      <c r="H919" t="s">
        <v>11153</v>
      </c>
    </row>
    <row r="920" spans="1:8" x14ac:dyDescent="0.25">
      <c r="A920" t="s">
        <v>4071</v>
      </c>
      <c r="B920" t="s">
        <v>4072</v>
      </c>
      <c r="C920" t="s">
        <v>3607</v>
      </c>
      <c r="D920">
        <v>2004</v>
      </c>
      <c r="E920" t="s">
        <v>11154</v>
      </c>
      <c r="F920" t="s">
        <v>11155</v>
      </c>
      <c r="G920" s="2">
        <v>38065</v>
      </c>
      <c r="H920" t="s">
        <v>11156</v>
      </c>
    </row>
    <row r="921" spans="1:8" x14ac:dyDescent="0.25">
      <c r="A921" t="s">
        <v>4073</v>
      </c>
      <c r="B921" t="s">
        <v>4075</v>
      </c>
      <c r="C921" t="s">
        <v>4074</v>
      </c>
      <c r="D921">
        <v>1973</v>
      </c>
      <c r="E921" t="s">
        <v>11157</v>
      </c>
      <c r="F921" t="s">
        <v>11158</v>
      </c>
      <c r="G921" s="2">
        <v>27023</v>
      </c>
      <c r="H921" t="s">
        <v>11159</v>
      </c>
    </row>
    <row r="922" spans="1:8" x14ac:dyDescent="0.25">
      <c r="A922" t="s">
        <v>4076</v>
      </c>
      <c r="B922" t="s">
        <v>4078</v>
      </c>
      <c r="C922" t="s">
        <v>4077</v>
      </c>
      <c r="D922">
        <v>2020</v>
      </c>
      <c r="E922" t="s">
        <v>11160</v>
      </c>
      <c r="F922" t="s">
        <v>11161</v>
      </c>
      <c r="G922" s="2">
        <v>44169</v>
      </c>
      <c r="H922" t="s">
        <v>11162</v>
      </c>
    </row>
    <row r="923" spans="1:8" x14ac:dyDescent="0.25">
      <c r="A923" t="s">
        <v>4079</v>
      </c>
      <c r="B923" t="s">
        <v>4081</v>
      </c>
      <c r="C923" t="s">
        <v>4080</v>
      </c>
      <c r="D923">
        <v>1970</v>
      </c>
      <c r="E923" t="s">
        <v>11163</v>
      </c>
      <c r="F923" t="s">
        <v>11164</v>
      </c>
      <c r="G923" s="2">
        <v>25714</v>
      </c>
      <c r="H923" t="s">
        <v>11165</v>
      </c>
    </row>
    <row r="924" spans="1:8" x14ac:dyDescent="0.25">
      <c r="A924" s="1" t="s">
        <v>4082</v>
      </c>
      <c r="B924" t="s">
        <v>4084</v>
      </c>
      <c r="C924" t="s">
        <v>4083</v>
      </c>
      <c r="D924">
        <v>2018</v>
      </c>
      <c r="E924" t="s">
        <v>11166</v>
      </c>
      <c r="F924" t="s">
        <v>11167</v>
      </c>
      <c r="G924" s="2">
        <v>43434</v>
      </c>
      <c r="H924" t="s">
        <v>11168</v>
      </c>
    </row>
    <row r="925" spans="1:8" x14ac:dyDescent="0.25">
      <c r="A925" t="s">
        <v>4085</v>
      </c>
      <c r="B925" t="s">
        <v>4087</v>
      </c>
      <c r="C925" t="s">
        <v>4086</v>
      </c>
      <c r="D925">
        <v>1969</v>
      </c>
      <c r="E925" t="s">
        <v>11169</v>
      </c>
      <c r="F925" t="s">
        <v>11170</v>
      </c>
      <c r="G925" s="2">
        <v>25403</v>
      </c>
      <c r="H925" t="s">
        <v>11171</v>
      </c>
    </row>
    <row r="926" spans="1:8" x14ac:dyDescent="0.25">
      <c r="A926" t="s">
        <v>4088</v>
      </c>
      <c r="B926" t="s">
        <v>4090</v>
      </c>
      <c r="C926" t="s">
        <v>4089</v>
      </c>
      <c r="D926">
        <v>1999</v>
      </c>
      <c r="E926" t="s">
        <v>11172</v>
      </c>
      <c r="F926" t="s">
        <v>11173</v>
      </c>
      <c r="G926" s="2">
        <v>36483</v>
      </c>
      <c r="H926" t="s">
        <v>11174</v>
      </c>
    </row>
    <row r="927" spans="1:8" x14ac:dyDescent="0.25">
      <c r="A927" t="s">
        <v>4091</v>
      </c>
      <c r="B927" t="s">
        <v>4093</v>
      </c>
      <c r="C927" t="s">
        <v>4092</v>
      </c>
      <c r="D927">
        <v>2012</v>
      </c>
      <c r="E927" t="s">
        <v>11175</v>
      </c>
      <c r="F927" t="s">
        <v>11176</v>
      </c>
      <c r="G927" s="2">
        <v>40914</v>
      </c>
      <c r="H927" t="s">
        <v>11177</v>
      </c>
    </row>
    <row r="928" spans="1:8" x14ac:dyDescent="0.25">
      <c r="A928" s="1" t="s">
        <v>4094</v>
      </c>
      <c r="B928" t="s">
        <v>4096</v>
      </c>
      <c r="C928" t="s">
        <v>4095</v>
      </c>
      <c r="D928">
        <v>2013</v>
      </c>
      <c r="E928" t="s">
        <v>11178</v>
      </c>
      <c r="F928" t="s">
        <v>11179</v>
      </c>
      <c r="G928" s="2">
        <v>41649</v>
      </c>
      <c r="H928" t="s">
        <v>11180</v>
      </c>
    </row>
    <row r="929" spans="1:8" x14ac:dyDescent="0.25">
      <c r="A929" t="s">
        <v>4097</v>
      </c>
      <c r="B929" t="s">
        <v>4099</v>
      </c>
      <c r="C929" t="s">
        <v>4098</v>
      </c>
      <c r="D929">
        <v>1977</v>
      </c>
      <c r="E929" t="s">
        <v>11181</v>
      </c>
      <c r="F929" t="s">
        <v>11182</v>
      </c>
      <c r="G929" s="2">
        <v>28242</v>
      </c>
    </row>
    <row r="930" spans="1:8" x14ac:dyDescent="0.25">
      <c r="A930" t="s">
        <v>4100</v>
      </c>
      <c r="B930" t="s">
        <v>4102</v>
      </c>
      <c r="C930" t="s">
        <v>4101</v>
      </c>
      <c r="D930">
        <v>1996</v>
      </c>
      <c r="E930" t="s">
        <v>11183</v>
      </c>
      <c r="F930" t="s">
        <v>11184</v>
      </c>
      <c r="G930" s="2">
        <v>35164</v>
      </c>
      <c r="H930" t="s">
        <v>11185</v>
      </c>
    </row>
    <row r="931" spans="1:8" x14ac:dyDescent="0.25">
      <c r="A931" t="s">
        <v>4103</v>
      </c>
      <c r="B931" t="s">
        <v>4105</v>
      </c>
      <c r="C931" t="s">
        <v>4104</v>
      </c>
      <c r="D931">
        <v>1982</v>
      </c>
      <c r="E931" t="s">
        <v>11186</v>
      </c>
      <c r="F931" t="s">
        <v>11187</v>
      </c>
      <c r="G931" s="2">
        <v>30225</v>
      </c>
      <c r="H931" t="s">
        <v>11188</v>
      </c>
    </row>
    <row r="932" spans="1:8" x14ac:dyDescent="0.25">
      <c r="A932" t="s">
        <v>4106</v>
      </c>
      <c r="B932" t="s">
        <v>4108</v>
      </c>
      <c r="C932" t="s">
        <v>4107</v>
      </c>
      <c r="D932">
        <v>2000</v>
      </c>
      <c r="E932" t="s">
        <v>11189</v>
      </c>
      <c r="F932" t="s">
        <v>11190</v>
      </c>
      <c r="G932" s="2">
        <v>36870</v>
      </c>
    </row>
    <row r="933" spans="1:8" x14ac:dyDescent="0.25">
      <c r="A933" t="s">
        <v>4109</v>
      </c>
      <c r="B933" t="s">
        <v>4111</v>
      </c>
      <c r="C933" t="s">
        <v>4110</v>
      </c>
      <c r="D933">
        <v>2023</v>
      </c>
      <c r="E933" t="s">
        <v>11191</v>
      </c>
      <c r="F933" t="s">
        <v>11192</v>
      </c>
      <c r="G933" s="2">
        <v>45071</v>
      </c>
      <c r="H933" t="s">
        <v>11193</v>
      </c>
    </row>
    <row r="934" spans="1:8" x14ac:dyDescent="0.25">
      <c r="A934" t="s">
        <v>4112</v>
      </c>
      <c r="B934" t="s">
        <v>4114</v>
      </c>
      <c r="C934" t="s">
        <v>4113</v>
      </c>
      <c r="D934">
        <v>2018</v>
      </c>
      <c r="E934" t="s">
        <v>11194</v>
      </c>
      <c r="F934" t="s">
        <v>11195</v>
      </c>
      <c r="G934" s="2">
        <v>43147</v>
      </c>
      <c r="H934" t="s">
        <v>11196</v>
      </c>
    </row>
    <row r="935" spans="1:8" x14ac:dyDescent="0.25">
      <c r="A935" t="s">
        <v>4115</v>
      </c>
      <c r="B935" t="s">
        <v>4117</v>
      </c>
      <c r="C935" t="s">
        <v>4116</v>
      </c>
      <c r="D935">
        <v>1988</v>
      </c>
      <c r="E935" t="s">
        <v>11197</v>
      </c>
      <c r="F935" t="s">
        <v>11198</v>
      </c>
      <c r="G935" s="2">
        <v>32430</v>
      </c>
    </row>
    <row r="936" spans="1:8" x14ac:dyDescent="0.25">
      <c r="A936" t="s">
        <v>4118</v>
      </c>
      <c r="B936" t="s">
        <v>4120</v>
      </c>
      <c r="C936" t="s">
        <v>4119</v>
      </c>
      <c r="D936">
        <v>2016</v>
      </c>
      <c r="E936" t="s">
        <v>11199</v>
      </c>
      <c r="F936" t="s">
        <v>11200</v>
      </c>
      <c r="G936" s="2">
        <v>42535</v>
      </c>
      <c r="H936" t="s">
        <v>11201</v>
      </c>
    </row>
    <row r="937" spans="1:8" x14ac:dyDescent="0.25">
      <c r="A937" t="s">
        <v>4121</v>
      </c>
      <c r="B937" t="s">
        <v>4123</v>
      </c>
      <c r="C937" t="s">
        <v>4122</v>
      </c>
      <c r="D937">
        <v>1994</v>
      </c>
      <c r="E937" t="s">
        <v>11202</v>
      </c>
      <c r="F937" t="s">
        <v>11203</v>
      </c>
      <c r="G937" s="2">
        <v>34607</v>
      </c>
    </row>
    <row r="938" spans="1:8" x14ac:dyDescent="0.25">
      <c r="A938" t="s">
        <v>4124</v>
      </c>
      <c r="B938" t="s">
        <v>4126</v>
      </c>
      <c r="C938" t="s">
        <v>4125</v>
      </c>
      <c r="D938">
        <v>2007</v>
      </c>
      <c r="E938" t="s">
        <v>11204</v>
      </c>
      <c r="F938" t="s">
        <v>11205</v>
      </c>
      <c r="G938" s="2">
        <v>39304</v>
      </c>
      <c r="H938" t="s">
        <v>11206</v>
      </c>
    </row>
    <row r="939" spans="1:8" x14ac:dyDescent="0.25">
      <c r="A939" t="s">
        <v>4127</v>
      </c>
      <c r="B939" t="s">
        <v>4129</v>
      </c>
      <c r="C939" t="s">
        <v>4128</v>
      </c>
      <c r="D939">
        <v>2010</v>
      </c>
      <c r="E939" t="s">
        <v>11207</v>
      </c>
      <c r="F939" t="s">
        <v>11208</v>
      </c>
      <c r="G939" s="2">
        <v>40634</v>
      </c>
      <c r="H939" t="s">
        <v>11209</v>
      </c>
    </row>
    <row r="940" spans="1:8" x14ac:dyDescent="0.25">
      <c r="A940" t="s">
        <v>4130</v>
      </c>
      <c r="B940" t="s">
        <v>4132</v>
      </c>
      <c r="C940" t="s">
        <v>4131</v>
      </c>
      <c r="D940">
        <v>2016</v>
      </c>
      <c r="E940" t="s">
        <v>11210</v>
      </c>
      <c r="F940" t="s">
        <v>11211</v>
      </c>
      <c r="G940" s="2">
        <v>42729</v>
      </c>
      <c r="H940" t="s">
        <v>11212</v>
      </c>
    </row>
    <row r="941" spans="1:8" x14ac:dyDescent="0.25">
      <c r="A941" t="s">
        <v>4133</v>
      </c>
      <c r="B941" t="s">
        <v>4135</v>
      </c>
      <c r="C941" t="s">
        <v>4134</v>
      </c>
      <c r="D941">
        <v>1980</v>
      </c>
      <c r="E941" t="s">
        <v>11213</v>
      </c>
      <c r="F941" t="s">
        <v>11214</v>
      </c>
      <c r="G941" s="2">
        <v>29539</v>
      </c>
      <c r="H941" t="s">
        <v>11215</v>
      </c>
    </row>
    <row r="942" spans="1:8" x14ac:dyDescent="0.25">
      <c r="A942" t="s">
        <v>5361</v>
      </c>
      <c r="B942" t="s">
        <v>5363</v>
      </c>
      <c r="C942" t="s">
        <v>5362</v>
      </c>
      <c r="D942">
        <v>1997</v>
      </c>
      <c r="E942" t="s">
        <v>11216</v>
      </c>
      <c r="F942" t="s">
        <v>11217</v>
      </c>
      <c r="G942" s="2">
        <v>35552</v>
      </c>
      <c r="H942" t="s">
        <v>11218</v>
      </c>
    </row>
    <row r="943" spans="1:8" x14ac:dyDescent="0.25">
      <c r="A943" t="s">
        <v>4136</v>
      </c>
      <c r="B943" t="s">
        <v>4138</v>
      </c>
      <c r="C943" t="s">
        <v>4137</v>
      </c>
      <c r="D943">
        <v>1982</v>
      </c>
      <c r="E943" t="s">
        <v>11219</v>
      </c>
      <c r="F943" t="s">
        <v>11220</v>
      </c>
      <c r="G943" s="2">
        <v>30303</v>
      </c>
      <c r="H943" t="s">
        <v>11221</v>
      </c>
    </row>
    <row r="944" spans="1:8" x14ac:dyDescent="0.25">
      <c r="A944" t="s">
        <v>4139</v>
      </c>
      <c r="B944" t="s">
        <v>4141</v>
      </c>
      <c r="C944" t="s">
        <v>4140</v>
      </c>
      <c r="D944">
        <v>1946</v>
      </c>
      <c r="E944" t="s">
        <v>11222</v>
      </c>
      <c r="F944" t="s">
        <v>11223</v>
      </c>
      <c r="G944" s="2">
        <v>17174</v>
      </c>
      <c r="H944" t="s">
        <v>11224</v>
      </c>
    </row>
    <row r="945" spans="1:8" x14ac:dyDescent="0.25">
      <c r="A945" t="s">
        <v>4142</v>
      </c>
      <c r="B945" t="s">
        <v>4144</v>
      </c>
      <c r="C945" t="s">
        <v>4143</v>
      </c>
      <c r="D945">
        <v>2011</v>
      </c>
      <c r="E945" t="s">
        <v>11225</v>
      </c>
      <c r="F945" t="s">
        <v>11226</v>
      </c>
      <c r="G945" s="2">
        <v>40977</v>
      </c>
      <c r="H945" t="s">
        <v>11227</v>
      </c>
    </row>
    <row r="946" spans="1:8" x14ac:dyDescent="0.25">
      <c r="A946" t="s">
        <v>4145</v>
      </c>
      <c r="B946" t="s">
        <v>4147</v>
      </c>
      <c r="C946" t="s">
        <v>4146</v>
      </c>
      <c r="D946">
        <v>1987</v>
      </c>
      <c r="E946" t="s">
        <v>11228</v>
      </c>
      <c r="F946" t="s">
        <v>11229</v>
      </c>
      <c r="G946" s="2">
        <v>32185</v>
      </c>
      <c r="H946" t="s">
        <v>11230</v>
      </c>
    </row>
    <row r="947" spans="1:8" x14ac:dyDescent="0.25">
      <c r="A947" t="s">
        <v>4148</v>
      </c>
      <c r="B947" t="s">
        <v>4150</v>
      </c>
      <c r="C947" t="s">
        <v>4149</v>
      </c>
      <c r="D947">
        <v>1990</v>
      </c>
      <c r="E947" t="s">
        <v>11231</v>
      </c>
      <c r="F947" t="s">
        <v>11232</v>
      </c>
      <c r="G947" s="2">
        <v>33018</v>
      </c>
      <c r="H947" t="s">
        <v>11233</v>
      </c>
    </row>
    <row r="948" spans="1:8" x14ac:dyDescent="0.25">
      <c r="A948" t="s">
        <v>4151</v>
      </c>
      <c r="B948" t="s">
        <v>4153</v>
      </c>
      <c r="C948" t="s">
        <v>4152</v>
      </c>
      <c r="D948">
        <v>2020</v>
      </c>
      <c r="E948" t="s">
        <v>11234</v>
      </c>
      <c r="F948" t="s">
        <v>11235</v>
      </c>
      <c r="G948" s="2">
        <v>43875</v>
      </c>
      <c r="H948" t="s">
        <v>11236</v>
      </c>
    </row>
    <row r="949" spans="1:8" x14ac:dyDescent="0.25">
      <c r="A949" t="s">
        <v>4154</v>
      </c>
      <c r="B949" t="s">
        <v>4156</v>
      </c>
      <c r="C949" t="s">
        <v>4155</v>
      </c>
      <c r="D949">
        <v>1948</v>
      </c>
      <c r="E949" t="s">
        <v>11237</v>
      </c>
      <c r="F949" t="s">
        <v>11238</v>
      </c>
      <c r="G949" s="2">
        <v>17828</v>
      </c>
      <c r="H949" t="s">
        <v>11239</v>
      </c>
    </row>
    <row r="950" spans="1:8" x14ac:dyDescent="0.25">
      <c r="A950" t="s">
        <v>4157</v>
      </c>
      <c r="B950" t="s">
        <v>4159</v>
      </c>
      <c r="C950" t="s">
        <v>4158</v>
      </c>
      <c r="D950">
        <v>1994</v>
      </c>
      <c r="E950" t="s">
        <v>11240</v>
      </c>
      <c r="F950" t="s">
        <v>11241</v>
      </c>
      <c r="G950" s="2">
        <v>34656</v>
      </c>
      <c r="H950" t="s">
        <v>11242</v>
      </c>
    </row>
    <row r="951" spans="1:8" x14ac:dyDescent="0.25">
      <c r="A951" t="s">
        <v>4160</v>
      </c>
      <c r="B951" t="s">
        <v>4162</v>
      </c>
      <c r="C951" t="s">
        <v>4161</v>
      </c>
      <c r="D951">
        <v>1940</v>
      </c>
      <c r="E951" t="s">
        <v>11243</v>
      </c>
      <c r="F951" t="s">
        <v>11244</v>
      </c>
      <c r="G951" s="2">
        <v>14993</v>
      </c>
      <c r="H951" t="s">
        <v>11245</v>
      </c>
    </row>
    <row r="952" spans="1:8" x14ac:dyDescent="0.25">
      <c r="A952" t="s">
        <v>4163</v>
      </c>
      <c r="B952" t="s">
        <v>4165</v>
      </c>
      <c r="C952" t="s">
        <v>4164</v>
      </c>
      <c r="D952">
        <v>1965</v>
      </c>
      <c r="E952" t="s">
        <v>11246</v>
      </c>
      <c r="F952" t="s">
        <v>11247</v>
      </c>
      <c r="G952" s="2">
        <v>23979</v>
      </c>
      <c r="H952" t="s">
        <v>11248</v>
      </c>
    </row>
    <row r="953" spans="1:8" x14ac:dyDescent="0.25">
      <c r="A953" t="s">
        <v>4166</v>
      </c>
      <c r="B953" t="s">
        <v>4168</v>
      </c>
      <c r="C953" t="s">
        <v>4167</v>
      </c>
      <c r="D953">
        <v>1977</v>
      </c>
      <c r="E953" t="s">
        <v>11249</v>
      </c>
      <c r="F953" t="s">
        <v>11250</v>
      </c>
      <c r="G953" s="2">
        <v>28524</v>
      </c>
      <c r="H953" t="s">
        <v>11251</v>
      </c>
    </row>
    <row r="954" spans="1:8" x14ac:dyDescent="0.25">
      <c r="A954" t="s">
        <v>4169</v>
      </c>
      <c r="B954" t="s">
        <v>4171</v>
      </c>
      <c r="C954" t="s">
        <v>4170</v>
      </c>
      <c r="D954">
        <v>1990</v>
      </c>
      <c r="E954" t="s">
        <v>11252</v>
      </c>
      <c r="F954" t="s">
        <v>11253</v>
      </c>
      <c r="G954">
        <v>1990</v>
      </c>
      <c r="H954" t="s">
        <v>11254</v>
      </c>
    </row>
    <row r="955" spans="1:8" x14ac:dyDescent="0.25">
      <c r="A955" t="s">
        <v>4172</v>
      </c>
      <c r="B955" t="s">
        <v>4174</v>
      </c>
      <c r="C955" t="s">
        <v>4173</v>
      </c>
      <c r="D955">
        <v>2006</v>
      </c>
      <c r="E955" t="s">
        <v>11255</v>
      </c>
      <c r="F955" t="s">
        <v>11256</v>
      </c>
      <c r="G955" s="2">
        <v>39010</v>
      </c>
      <c r="H955" t="s">
        <v>11257</v>
      </c>
    </row>
    <row r="956" spans="1:8" x14ac:dyDescent="0.25">
      <c r="A956" t="s">
        <v>4175</v>
      </c>
      <c r="B956" t="s">
        <v>4177</v>
      </c>
      <c r="C956" t="s">
        <v>4176</v>
      </c>
      <c r="D956">
        <v>1968</v>
      </c>
      <c r="E956" t="s">
        <v>11258</v>
      </c>
      <c r="F956" t="s">
        <v>11259</v>
      </c>
      <c r="G956" s="2">
        <v>25108</v>
      </c>
      <c r="H956" t="s">
        <v>11260</v>
      </c>
    </row>
    <row r="957" spans="1:8" x14ac:dyDescent="0.25">
      <c r="A957" t="s">
        <v>4178</v>
      </c>
      <c r="B957" t="s">
        <v>4180</v>
      </c>
      <c r="C957" t="s">
        <v>4179</v>
      </c>
      <c r="D957">
        <v>2004</v>
      </c>
      <c r="E957" t="s">
        <v>11261</v>
      </c>
      <c r="F957" t="s">
        <v>11262</v>
      </c>
      <c r="G957" s="2">
        <v>38401</v>
      </c>
      <c r="H957" t="s">
        <v>11263</v>
      </c>
    </row>
    <row r="958" spans="1:8" x14ac:dyDescent="0.25">
      <c r="A958" t="s">
        <v>4181</v>
      </c>
      <c r="B958" t="s">
        <v>4183</v>
      </c>
      <c r="C958" t="s">
        <v>4182</v>
      </c>
      <c r="D958">
        <v>2011</v>
      </c>
      <c r="E958" t="s">
        <v>11264</v>
      </c>
      <c r="F958" t="s">
        <v>11265</v>
      </c>
      <c r="G958" s="2">
        <v>40928</v>
      </c>
      <c r="H958" t="s">
        <v>11266</v>
      </c>
    </row>
    <row r="959" spans="1:8" x14ac:dyDescent="0.25">
      <c r="A959" t="s">
        <v>4184</v>
      </c>
      <c r="B959" t="s">
        <v>4186</v>
      </c>
      <c r="C959" t="s">
        <v>4185</v>
      </c>
      <c r="D959">
        <v>1999</v>
      </c>
      <c r="E959" t="s">
        <v>11267</v>
      </c>
      <c r="F959" t="s">
        <v>11268</v>
      </c>
      <c r="G959" s="2">
        <v>36287</v>
      </c>
      <c r="H959" t="s">
        <v>11269</v>
      </c>
    </row>
    <row r="960" spans="1:8" x14ac:dyDescent="0.25">
      <c r="A960" t="s">
        <v>4187</v>
      </c>
      <c r="B960" t="s">
        <v>4189</v>
      </c>
      <c r="C960" t="s">
        <v>4188</v>
      </c>
      <c r="D960">
        <v>1954</v>
      </c>
      <c r="E960" t="s">
        <v>11270</v>
      </c>
      <c r="F960" t="s">
        <v>11271</v>
      </c>
      <c r="G960" s="2">
        <v>20778</v>
      </c>
      <c r="H960" t="s">
        <v>11272</v>
      </c>
    </row>
    <row r="961" spans="1:8" x14ac:dyDescent="0.25">
      <c r="A961" t="s">
        <v>5537</v>
      </c>
      <c r="B961" t="s">
        <v>5539</v>
      </c>
      <c r="C961" t="s">
        <v>5538</v>
      </c>
      <c r="D961">
        <v>1986</v>
      </c>
      <c r="E961" t="s">
        <v>11273</v>
      </c>
      <c r="F961" t="s">
        <v>11274</v>
      </c>
      <c r="G961" s="2">
        <v>31667</v>
      </c>
    </row>
    <row r="962" spans="1:8" x14ac:dyDescent="0.25">
      <c r="A962" t="s">
        <v>4193</v>
      </c>
      <c r="B962" t="s">
        <v>4195</v>
      </c>
      <c r="C962" t="s">
        <v>4194</v>
      </c>
      <c r="D962">
        <v>1952</v>
      </c>
      <c r="E962" t="s">
        <v>11275</v>
      </c>
      <c r="F962" t="s">
        <v>11276</v>
      </c>
      <c r="G962" s="2">
        <v>19094</v>
      </c>
      <c r="H962" t="s">
        <v>11277</v>
      </c>
    </row>
    <row r="963" spans="1:8" x14ac:dyDescent="0.25">
      <c r="A963" t="s">
        <v>4196</v>
      </c>
      <c r="B963" t="s">
        <v>4198</v>
      </c>
      <c r="C963" t="s">
        <v>4197</v>
      </c>
      <c r="D963">
        <v>2000</v>
      </c>
      <c r="E963" t="s">
        <v>11278</v>
      </c>
      <c r="F963" t="s">
        <v>11279</v>
      </c>
      <c r="G963" s="2">
        <v>36630</v>
      </c>
      <c r="H963" t="s">
        <v>11280</v>
      </c>
    </row>
    <row r="964" spans="1:8" x14ac:dyDescent="0.25">
      <c r="A964" t="s">
        <v>4199</v>
      </c>
      <c r="B964" t="s">
        <v>4201</v>
      </c>
      <c r="C964" t="s">
        <v>4200</v>
      </c>
      <c r="D964">
        <v>1983</v>
      </c>
      <c r="E964" t="s">
        <v>11281</v>
      </c>
      <c r="F964" t="s">
        <v>11282</v>
      </c>
      <c r="G964" s="2">
        <v>30666</v>
      </c>
      <c r="H964" t="s">
        <v>11283</v>
      </c>
    </row>
    <row r="965" spans="1:8" x14ac:dyDescent="0.25">
      <c r="A965" t="s">
        <v>4202</v>
      </c>
      <c r="B965" t="s">
        <v>4204</v>
      </c>
      <c r="C965" t="s">
        <v>4203</v>
      </c>
      <c r="D965">
        <v>2008</v>
      </c>
      <c r="E965" t="s">
        <v>11284</v>
      </c>
      <c r="F965" t="s">
        <v>11285</v>
      </c>
      <c r="G965" s="2">
        <v>39773</v>
      </c>
      <c r="H965" t="s">
        <v>11286</v>
      </c>
    </row>
    <row r="966" spans="1:8" x14ac:dyDescent="0.25">
      <c r="A966" t="s">
        <v>4205</v>
      </c>
      <c r="B966" t="s">
        <v>4207</v>
      </c>
      <c r="C966" t="s">
        <v>4206</v>
      </c>
      <c r="D966">
        <v>1984</v>
      </c>
      <c r="E966" t="s">
        <v>11287</v>
      </c>
      <c r="F966" t="s">
        <v>11288</v>
      </c>
      <c r="G966" s="2">
        <v>30785</v>
      </c>
      <c r="H966" t="s">
        <v>11289</v>
      </c>
    </row>
    <row r="967" spans="1:8" x14ac:dyDescent="0.25">
      <c r="A967" t="s">
        <v>4208</v>
      </c>
      <c r="B967" t="s">
        <v>4209</v>
      </c>
      <c r="C967">
        <v>1408</v>
      </c>
      <c r="D967">
        <v>2007</v>
      </c>
      <c r="E967" t="s">
        <v>11290</v>
      </c>
      <c r="F967" t="s">
        <v>11291</v>
      </c>
      <c r="G967" s="2">
        <v>39255</v>
      </c>
      <c r="H967" t="s">
        <v>11292</v>
      </c>
    </row>
    <row r="968" spans="1:8" x14ac:dyDescent="0.25">
      <c r="A968" t="s">
        <v>4210</v>
      </c>
      <c r="B968" t="s">
        <v>4212</v>
      </c>
      <c r="C968" t="s">
        <v>4211</v>
      </c>
      <c r="D968">
        <v>2017</v>
      </c>
      <c r="E968" t="s">
        <v>11293</v>
      </c>
      <c r="F968" t="s">
        <v>11294</v>
      </c>
      <c r="G968" s="2">
        <v>43021</v>
      </c>
      <c r="H968" t="s">
        <v>11295</v>
      </c>
    </row>
    <row r="969" spans="1:8" x14ac:dyDescent="0.25">
      <c r="A969" t="s">
        <v>4213</v>
      </c>
      <c r="B969" t="s">
        <v>4215</v>
      </c>
      <c r="C969" t="s">
        <v>4214</v>
      </c>
      <c r="D969">
        <v>1944</v>
      </c>
      <c r="E969" t="s">
        <v>11296</v>
      </c>
      <c r="F969" t="s">
        <v>11297</v>
      </c>
      <c r="G969" s="2">
        <v>16463</v>
      </c>
      <c r="H969" t="s">
        <v>11298</v>
      </c>
    </row>
    <row r="970" spans="1:8" x14ac:dyDescent="0.25">
      <c r="A970" t="s">
        <v>4216</v>
      </c>
      <c r="B970" t="s">
        <v>4218</v>
      </c>
      <c r="C970" t="s">
        <v>4217</v>
      </c>
      <c r="D970">
        <v>2007</v>
      </c>
      <c r="E970" t="s">
        <v>11299</v>
      </c>
      <c r="F970" t="s">
        <v>11300</v>
      </c>
      <c r="G970" s="2">
        <v>39409</v>
      </c>
      <c r="H970" t="s">
        <v>11301</v>
      </c>
    </row>
    <row r="971" spans="1:8" x14ac:dyDescent="0.25">
      <c r="A971" t="s">
        <v>4219</v>
      </c>
      <c r="B971" t="s">
        <v>4221</v>
      </c>
      <c r="C971" t="s">
        <v>4220</v>
      </c>
      <c r="D971">
        <v>1971</v>
      </c>
      <c r="E971" t="s">
        <v>11302</v>
      </c>
      <c r="F971" t="s">
        <v>11303</v>
      </c>
      <c r="G971" s="2">
        <v>26292</v>
      </c>
      <c r="H971" t="s">
        <v>11304</v>
      </c>
    </row>
    <row r="972" spans="1:8" x14ac:dyDescent="0.25">
      <c r="A972" s="1" t="s">
        <v>4222</v>
      </c>
      <c r="B972" t="s">
        <v>4224</v>
      </c>
      <c r="C972" t="s">
        <v>4223</v>
      </c>
      <c r="D972">
        <v>1974</v>
      </c>
      <c r="E972" t="s">
        <v>11305</v>
      </c>
      <c r="F972" t="s">
        <v>11306</v>
      </c>
      <c r="G972" s="2">
        <v>27378</v>
      </c>
      <c r="H972" t="s">
        <v>11307</v>
      </c>
    </row>
    <row r="973" spans="1:8" x14ac:dyDescent="0.25">
      <c r="A973" t="s">
        <v>4225</v>
      </c>
      <c r="B973" t="s">
        <v>4227</v>
      </c>
      <c r="C973" t="s">
        <v>4226</v>
      </c>
      <c r="D973">
        <v>1971</v>
      </c>
      <c r="E973" t="s">
        <v>11308</v>
      </c>
      <c r="F973" t="s">
        <v>11309</v>
      </c>
      <c r="G973" s="2">
        <v>26122</v>
      </c>
      <c r="H973" t="s">
        <v>11310</v>
      </c>
    </row>
    <row r="974" spans="1:8" x14ac:dyDescent="0.25">
      <c r="A974" t="s">
        <v>4228</v>
      </c>
      <c r="B974" t="s">
        <v>4230</v>
      </c>
      <c r="C974" t="s">
        <v>4229</v>
      </c>
      <c r="D974">
        <v>1998</v>
      </c>
      <c r="E974" t="s">
        <v>11311</v>
      </c>
      <c r="F974" t="s">
        <v>11312</v>
      </c>
      <c r="G974" s="2">
        <v>36201</v>
      </c>
    </row>
    <row r="975" spans="1:8" x14ac:dyDescent="0.25">
      <c r="A975" t="s">
        <v>4231</v>
      </c>
      <c r="B975" t="s">
        <v>4233</v>
      </c>
      <c r="C975" t="s">
        <v>4232</v>
      </c>
      <c r="D975">
        <v>2006</v>
      </c>
      <c r="E975" t="s">
        <v>11313</v>
      </c>
      <c r="F975" t="s">
        <v>11314</v>
      </c>
      <c r="G975" s="2">
        <v>38884</v>
      </c>
      <c r="H975" t="s">
        <v>11315</v>
      </c>
    </row>
    <row r="976" spans="1:8" x14ac:dyDescent="0.25">
      <c r="A976" t="s">
        <v>4234</v>
      </c>
      <c r="B976" t="s">
        <v>4236</v>
      </c>
      <c r="C976" t="s">
        <v>4235</v>
      </c>
      <c r="D976">
        <v>2021</v>
      </c>
      <c r="E976" t="s">
        <v>11316</v>
      </c>
      <c r="F976" t="s">
        <v>11317</v>
      </c>
      <c r="G976" s="2">
        <v>44400</v>
      </c>
      <c r="H976" t="s">
        <v>11318</v>
      </c>
    </row>
    <row r="977" spans="1:8" x14ac:dyDescent="0.25">
      <c r="A977" t="s">
        <v>4237</v>
      </c>
      <c r="B977" t="s">
        <v>4239</v>
      </c>
      <c r="C977" t="s">
        <v>4238</v>
      </c>
      <c r="D977">
        <v>2002</v>
      </c>
      <c r="E977" t="s">
        <v>11319</v>
      </c>
      <c r="F977" t="s">
        <v>11320</v>
      </c>
      <c r="G977" s="2">
        <v>37582</v>
      </c>
      <c r="H977" t="s">
        <v>11321</v>
      </c>
    </row>
    <row r="978" spans="1:8" x14ac:dyDescent="0.25">
      <c r="A978" t="s">
        <v>4240</v>
      </c>
      <c r="B978" t="s">
        <v>4242</v>
      </c>
      <c r="C978" t="s">
        <v>4241</v>
      </c>
      <c r="D978">
        <v>2002</v>
      </c>
      <c r="E978" t="s">
        <v>11322</v>
      </c>
      <c r="F978" t="s">
        <v>11323</v>
      </c>
      <c r="G978" s="2">
        <v>37547</v>
      </c>
      <c r="H978" t="s">
        <v>11324</v>
      </c>
    </row>
    <row r="979" spans="1:8" x14ac:dyDescent="0.25">
      <c r="A979" t="s">
        <v>4350</v>
      </c>
      <c r="B979" t="s">
        <v>4352</v>
      </c>
      <c r="C979" t="s">
        <v>4351</v>
      </c>
      <c r="D979">
        <v>1975</v>
      </c>
      <c r="E979" t="s">
        <v>11325</v>
      </c>
      <c r="F979" t="s">
        <v>11326</v>
      </c>
      <c r="G979" s="2">
        <v>27746</v>
      </c>
      <c r="H979" t="s">
        <v>11327</v>
      </c>
    </row>
    <row r="980" spans="1:8" x14ac:dyDescent="0.25">
      <c r="A980" t="s">
        <v>4243</v>
      </c>
      <c r="B980" t="s">
        <v>4245</v>
      </c>
      <c r="C980" t="s">
        <v>4244</v>
      </c>
      <c r="D980">
        <v>1962</v>
      </c>
      <c r="E980" t="s">
        <v>11328</v>
      </c>
      <c r="F980" t="s">
        <v>11329</v>
      </c>
      <c r="G980" s="2">
        <v>22943</v>
      </c>
      <c r="H980" t="s">
        <v>11330</v>
      </c>
    </row>
    <row r="981" spans="1:8" x14ac:dyDescent="0.25">
      <c r="A981" t="s">
        <v>4246</v>
      </c>
      <c r="B981" t="s">
        <v>4248</v>
      </c>
      <c r="C981" t="s">
        <v>4247</v>
      </c>
      <c r="D981">
        <v>2018</v>
      </c>
      <c r="E981" t="s">
        <v>11331</v>
      </c>
      <c r="F981" t="s">
        <v>11332</v>
      </c>
      <c r="G981" s="2">
        <v>43420</v>
      </c>
      <c r="H981" t="s">
        <v>11333</v>
      </c>
    </row>
    <row r="982" spans="1:8" x14ac:dyDescent="0.25">
      <c r="A982" t="s">
        <v>4249</v>
      </c>
      <c r="B982" t="s">
        <v>4251</v>
      </c>
      <c r="C982" t="s">
        <v>4250</v>
      </c>
      <c r="D982">
        <v>1984</v>
      </c>
      <c r="E982" t="s">
        <v>11334</v>
      </c>
      <c r="F982" t="s">
        <v>11335</v>
      </c>
      <c r="G982" s="2">
        <v>31030</v>
      </c>
      <c r="H982" t="s">
        <v>11336</v>
      </c>
    </row>
    <row r="983" spans="1:8" x14ac:dyDescent="0.25">
      <c r="A983" t="s">
        <v>4252</v>
      </c>
      <c r="B983" t="s">
        <v>4254</v>
      </c>
      <c r="C983" t="s">
        <v>4253</v>
      </c>
      <c r="D983">
        <v>2009</v>
      </c>
      <c r="E983" t="s">
        <v>11337</v>
      </c>
      <c r="F983" t="s">
        <v>11338</v>
      </c>
      <c r="G983" s="2">
        <v>40109</v>
      </c>
      <c r="H983" t="s">
        <v>11339</v>
      </c>
    </row>
    <row r="984" spans="1:8" x14ac:dyDescent="0.25">
      <c r="A984" t="s">
        <v>4255</v>
      </c>
      <c r="B984" t="s">
        <v>4256</v>
      </c>
      <c r="C984" t="s">
        <v>2291</v>
      </c>
      <c r="D984">
        <v>1954</v>
      </c>
      <c r="E984" t="s">
        <v>11340</v>
      </c>
      <c r="F984" t="s">
        <v>11341</v>
      </c>
      <c r="G984" s="2">
        <v>38114</v>
      </c>
      <c r="H984" t="s">
        <v>11342</v>
      </c>
    </row>
    <row r="985" spans="1:8" x14ac:dyDescent="0.25">
      <c r="A985" t="s">
        <v>4257</v>
      </c>
      <c r="B985" t="s">
        <v>4259</v>
      </c>
      <c r="C985" t="s">
        <v>4258</v>
      </c>
      <c r="D985">
        <v>1963</v>
      </c>
      <c r="E985" t="s">
        <v>11343</v>
      </c>
      <c r="F985" t="s">
        <v>11344</v>
      </c>
      <c r="G985" s="2">
        <v>25486</v>
      </c>
    </row>
    <row r="986" spans="1:8" x14ac:dyDescent="0.25">
      <c r="A986" t="s">
        <v>4260</v>
      </c>
      <c r="B986" t="s">
        <v>4262</v>
      </c>
      <c r="C986" t="s">
        <v>4261</v>
      </c>
      <c r="D986">
        <v>1995</v>
      </c>
      <c r="E986" t="s">
        <v>11345</v>
      </c>
      <c r="F986" t="s">
        <v>11346</v>
      </c>
      <c r="G986" s="2">
        <v>34873</v>
      </c>
      <c r="H986" t="s">
        <v>11347</v>
      </c>
    </row>
    <row r="987" spans="1:8" x14ac:dyDescent="0.25">
      <c r="A987" t="s">
        <v>4263</v>
      </c>
      <c r="B987" t="s">
        <v>4265</v>
      </c>
      <c r="C987" t="s">
        <v>4264</v>
      </c>
      <c r="D987">
        <v>2021</v>
      </c>
      <c r="E987" t="s">
        <v>11348</v>
      </c>
      <c r="F987" t="s">
        <v>11349</v>
      </c>
      <c r="G987" s="2">
        <v>44357</v>
      </c>
      <c r="H987" t="s">
        <v>11350</v>
      </c>
    </row>
    <row r="988" spans="1:8" x14ac:dyDescent="0.25">
      <c r="A988" t="s">
        <v>4266</v>
      </c>
      <c r="B988" t="s">
        <v>4268</v>
      </c>
      <c r="C988" t="s">
        <v>4267</v>
      </c>
      <c r="D988">
        <v>1978</v>
      </c>
      <c r="E988" t="s">
        <v>11351</v>
      </c>
      <c r="F988" t="s">
        <v>11352</v>
      </c>
      <c r="G988" s="2">
        <v>28846</v>
      </c>
      <c r="H988" t="s">
        <v>11353</v>
      </c>
    </row>
    <row r="989" spans="1:8" x14ac:dyDescent="0.25">
      <c r="A989" t="s">
        <v>4269</v>
      </c>
      <c r="B989" t="s">
        <v>4271</v>
      </c>
      <c r="C989" t="s">
        <v>4270</v>
      </c>
      <c r="D989">
        <v>1998</v>
      </c>
      <c r="E989" t="s">
        <v>11354</v>
      </c>
      <c r="F989" t="s">
        <v>11355</v>
      </c>
      <c r="G989" s="2">
        <v>35818</v>
      </c>
      <c r="H989" t="s">
        <v>11356</v>
      </c>
    </row>
    <row r="990" spans="1:8" x14ac:dyDescent="0.25">
      <c r="A990" t="s">
        <v>4272</v>
      </c>
      <c r="B990" t="s">
        <v>4274</v>
      </c>
      <c r="C990" t="s">
        <v>4273</v>
      </c>
      <c r="D990">
        <v>1973</v>
      </c>
      <c r="E990" t="s">
        <v>11357</v>
      </c>
      <c r="F990" t="s">
        <v>11358</v>
      </c>
      <c r="G990" s="2">
        <v>26800</v>
      </c>
    </row>
    <row r="991" spans="1:8" x14ac:dyDescent="0.25">
      <c r="A991" s="1" t="s">
        <v>4275</v>
      </c>
      <c r="B991" t="s">
        <v>4277</v>
      </c>
      <c r="C991" t="s">
        <v>4276</v>
      </c>
      <c r="D991">
        <v>2006</v>
      </c>
      <c r="E991" t="s">
        <v>11359</v>
      </c>
      <c r="F991" t="s">
        <v>11360</v>
      </c>
      <c r="G991" s="2">
        <v>38919</v>
      </c>
      <c r="H991" t="s">
        <v>11361</v>
      </c>
    </row>
    <row r="992" spans="1:8" x14ac:dyDescent="0.25">
      <c r="A992" t="s">
        <v>4278</v>
      </c>
      <c r="B992" t="s">
        <v>4280</v>
      </c>
      <c r="C992" t="s">
        <v>4279</v>
      </c>
      <c r="D992">
        <v>1992</v>
      </c>
      <c r="E992" t="s">
        <v>11362</v>
      </c>
      <c r="F992" t="s">
        <v>11363</v>
      </c>
      <c r="G992" s="2">
        <v>34026</v>
      </c>
      <c r="H992" t="s">
        <v>11364</v>
      </c>
    </row>
    <row r="993" spans="1:8" x14ac:dyDescent="0.25">
      <c r="A993" t="s">
        <v>4281</v>
      </c>
      <c r="B993" t="s">
        <v>4283</v>
      </c>
      <c r="C993" t="s">
        <v>4282</v>
      </c>
      <c r="D993">
        <v>2014</v>
      </c>
      <c r="E993" t="s">
        <v>11365</v>
      </c>
      <c r="F993" t="s">
        <v>11366</v>
      </c>
      <c r="G993" s="2">
        <v>41831</v>
      </c>
      <c r="H993" t="s">
        <v>11367</v>
      </c>
    </row>
    <row r="994" spans="1:8" x14ac:dyDescent="0.25">
      <c r="A994" t="s">
        <v>4284</v>
      </c>
      <c r="B994" t="s">
        <v>4286</v>
      </c>
      <c r="C994" t="s">
        <v>4285</v>
      </c>
      <c r="D994">
        <v>1943</v>
      </c>
      <c r="E994" t="s">
        <v>11368</v>
      </c>
      <c r="F994" t="s">
        <v>11369</v>
      </c>
      <c r="G994">
        <v>1943</v>
      </c>
      <c r="H994" t="s">
        <v>11370</v>
      </c>
    </row>
    <row r="995" spans="1:8" x14ac:dyDescent="0.25">
      <c r="A995" t="s">
        <v>4287</v>
      </c>
      <c r="B995" t="s">
        <v>4289</v>
      </c>
      <c r="C995" t="s">
        <v>4288</v>
      </c>
      <c r="D995">
        <v>2024</v>
      </c>
      <c r="E995" t="s">
        <v>11371</v>
      </c>
      <c r="F995" t="s">
        <v>11372</v>
      </c>
      <c r="G995" s="2">
        <v>45567</v>
      </c>
      <c r="H995" t="s">
        <v>11373</v>
      </c>
    </row>
    <row r="996" spans="1:8" x14ac:dyDescent="0.25">
      <c r="A996" t="s">
        <v>4290</v>
      </c>
      <c r="B996" t="s">
        <v>4292</v>
      </c>
      <c r="C996" t="s">
        <v>4291</v>
      </c>
      <c r="D996">
        <v>1984</v>
      </c>
      <c r="E996" t="s">
        <v>11374</v>
      </c>
      <c r="F996" t="s">
        <v>11375</v>
      </c>
      <c r="G996" s="2">
        <v>30883</v>
      </c>
      <c r="H996" t="s">
        <v>11376</v>
      </c>
    </row>
    <row r="997" spans="1:8" x14ac:dyDescent="0.25">
      <c r="A997" t="s">
        <v>4407</v>
      </c>
      <c r="B997" t="s">
        <v>4409</v>
      </c>
      <c r="C997" t="s">
        <v>4408</v>
      </c>
      <c r="D997">
        <v>1977</v>
      </c>
      <c r="E997" t="s">
        <v>11377</v>
      </c>
      <c r="F997" t="s">
        <v>11378</v>
      </c>
      <c r="G997" s="2">
        <v>28798</v>
      </c>
      <c r="H997" t="s">
        <v>11379</v>
      </c>
    </row>
    <row r="998" spans="1:8" x14ac:dyDescent="0.25">
      <c r="A998" t="s">
        <v>4293</v>
      </c>
      <c r="B998" t="s">
        <v>4295</v>
      </c>
      <c r="C998" t="s">
        <v>4294</v>
      </c>
      <c r="D998">
        <v>2023</v>
      </c>
      <c r="E998" t="s">
        <v>11380</v>
      </c>
      <c r="F998" t="s">
        <v>11381</v>
      </c>
      <c r="G998" s="2">
        <v>45282</v>
      </c>
      <c r="H998" t="s">
        <v>11382</v>
      </c>
    </row>
    <row r="999" spans="1:8" x14ac:dyDescent="0.25">
      <c r="A999" t="s">
        <v>4296</v>
      </c>
      <c r="B999" t="s">
        <v>4298</v>
      </c>
      <c r="C999" t="s">
        <v>4297</v>
      </c>
      <c r="D999">
        <v>2008</v>
      </c>
      <c r="E999" t="s">
        <v>11383</v>
      </c>
      <c r="F999" t="s">
        <v>11384</v>
      </c>
      <c r="G999" s="2">
        <v>39752</v>
      </c>
      <c r="H999" t="s">
        <v>11385</v>
      </c>
    </row>
    <row r="1000" spans="1:8" x14ac:dyDescent="0.25">
      <c r="A1000" t="s">
        <v>4299</v>
      </c>
      <c r="B1000" t="s">
        <v>4301</v>
      </c>
      <c r="C1000" t="s">
        <v>4300</v>
      </c>
      <c r="D1000">
        <v>1988</v>
      </c>
      <c r="E1000" t="s">
        <v>11386</v>
      </c>
      <c r="F1000" t="s">
        <v>11387</v>
      </c>
      <c r="G1000" s="2">
        <v>32262</v>
      </c>
      <c r="H1000" t="s">
        <v>11388</v>
      </c>
    </row>
    <row r="1001" spans="1:8" x14ac:dyDescent="0.25">
      <c r="A1001" t="s">
        <v>4302</v>
      </c>
      <c r="B1001" t="s">
        <v>4304</v>
      </c>
      <c r="C1001" t="s">
        <v>4303</v>
      </c>
      <c r="D1001">
        <v>1982</v>
      </c>
      <c r="E1001" t="s">
        <v>11389</v>
      </c>
      <c r="F1001" t="s">
        <v>11390</v>
      </c>
      <c r="G1001" s="2">
        <v>30393</v>
      </c>
    </row>
    <row r="1002" spans="1:8" x14ac:dyDescent="0.25">
      <c r="A1002" t="s">
        <v>4305</v>
      </c>
      <c r="B1002" t="s">
        <v>4307</v>
      </c>
      <c r="C1002" t="s">
        <v>4306</v>
      </c>
      <c r="D1002">
        <v>2000</v>
      </c>
      <c r="E1002" t="s">
        <v>11391</v>
      </c>
      <c r="F1002" t="s">
        <v>11392</v>
      </c>
      <c r="G1002" s="2">
        <v>36714</v>
      </c>
      <c r="H1002" t="s">
        <v>11393</v>
      </c>
    </row>
    <row r="1003" spans="1:8" x14ac:dyDescent="0.25">
      <c r="A1003" t="s">
        <v>4308</v>
      </c>
      <c r="B1003" t="s">
        <v>4310</v>
      </c>
      <c r="C1003" t="s">
        <v>4309</v>
      </c>
      <c r="D1003">
        <v>2007</v>
      </c>
      <c r="E1003" t="s">
        <v>11394</v>
      </c>
      <c r="F1003" t="s">
        <v>11395</v>
      </c>
      <c r="G1003" s="2">
        <v>42335</v>
      </c>
      <c r="H1003" t="s">
        <v>11396</v>
      </c>
    </row>
    <row r="1004" spans="1:8" x14ac:dyDescent="0.25">
      <c r="A1004" t="s">
        <v>4311</v>
      </c>
      <c r="B1004" t="s">
        <v>4313</v>
      </c>
      <c r="C1004" t="s">
        <v>4312</v>
      </c>
      <c r="D1004">
        <v>1991</v>
      </c>
      <c r="E1004" t="s">
        <v>11397</v>
      </c>
      <c r="F1004" t="s">
        <v>11398</v>
      </c>
      <c r="G1004">
        <v>1991</v>
      </c>
      <c r="H1004" t="s">
        <v>11399</v>
      </c>
    </row>
    <row r="1005" spans="1:8" x14ac:dyDescent="0.25">
      <c r="A1005" t="s">
        <v>4314</v>
      </c>
      <c r="B1005" t="s">
        <v>4316</v>
      </c>
      <c r="C1005" t="s">
        <v>4315</v>
      </c>
      <c r="D1005">
        <v>1967</v>
      </c>
      <c r="E1005" t="s">
        <v>11400</v>
      </c>
      <c r="F1005" t="s">
        <v>11401</v>
      </c>
      <c r="G1005" s="2">
        <v>24645</v>
      </c>
      <c r="H1005" t="s">
        <v>11402</v>
      </c>
    </row>
    <row r="1006" spans="1:8" x14ac:dyDescent="0.25">
      <c r="A1006" t="s">
        <v>4317</v>
      </c>
      <c r="B1006" t="s">
        <v>4319</v>
      </c>
      <c r="C1006" t="s">
        <v>4318</v>
      </c>
      <c r="D1006">
        <v>1987</v>
      </c>
      <c r="E1006" t="s">
        <v>11403</v>
      </c>
      <c r="F1006" t="s">
        <v>11404</v>
      </c>
      <c r="G1006" s="2">
        <v>31849</v>
      </c>
      <c r="H1006" t="s">
        <v>11405</v>
      </c>
    </row>
    <row r="1007" spans="1:8" x14ac:dyDescent="0.25">
      <c r="A1007" t="s">
        <v>4320</v>
      </c>
      <c r="B1007" t="s">
        <v>4322</v>
      </c>
      <c r="C1007" t="s">
        <v>4321</v>
      </c>
      <c r="D1007">
        <v>1958</v>
      </c>
      <c r="E1007" t="s">
        <v>11406</v>
      </c>
      <c r="F1007" t="s">
        <v>11407</v>
      </c>
      <c r="G1007">
        <v>1958</v>
      </c>
      <c r="H1007" t="s">
        <v>11408</v>
      </c>
    </row>
    <row r="1008" spans="1:8" x14ac:dyDescent="0.25">
      <c r="A1008" t="s">
        <v>4323</v>
      </c>
      <c r="B1008" t="s">
        <v>4325</v>
      </c>
      <c r="C1008" t="s">
        <v>4324</v>
      </c>
      <c r="D1008">
        <v>2000</v>
      </c>
      <c r="E1008" t="s">
        <v>11409</v>
      </c>
      <c r="F1008" t="s">
        <v>11410</v>
      </c>
      <c r="G1008" s="2">
        <v>36812</v>
      </c>
      <c r="H1008" t="s">
        <v>11411</v>
      </c>
    </row>
    <row r="1009" spans="1:8" x14ac:dyDescent="0.25">
      <c r="A1009" t="s">
        <v>4326</v>
      </c>
      <c r="B1009" t="s">
        <v>4328</v>
      </c>
      <c r="C1009" t="s">
        <v>4327</v>
      </c>
      <c r="D1009">
        <v>2000</v>
      </c>
      <c r="E1009" t="s">
        <v>11412</v>
      </c>
      <c r="F1009" t="s">
        <v>11413</v>
      </c>
      <c r="G1009" s="2">
        <v>36658</v>
      </c>
      <c r="H1009" t="s">
        <v>11414</v>
      </c>
    </row>
    <row r="1010" spans="1:8" x14ac:dyDescent="0.25">
      <c r="A1010" t="s">
        <v>4329</v>
      </c>
      <c r="B1010" t="s">
        <v>4331</v>
      </c>
      <c r="C1010" t="s">
        <v>4330</v>
      </c>
      <c r="D1010">
        <v>1932</v>
      </c>
      <c r="E1010" t="s">
        <v>11415</v>
      </c>
      <c r="F1010" t="s">
        <v>11416</v>
      </c>
      <c r="G1010" s="2">
        <v>11982</v>
      </c>
      <c r="H1010" t="s">
        <v>11417</v>
      </c>
    </row>
    <row r="1011" spans="1:8" x14ac:dyDescent="0.25">
      <c r="A1011" t="s">
        <v>4332</v>
      </c>
      <c r="B1011" t="s">
        <v>4334</v>
      </c>
      <c r="C1011" t="s">
        <v>4333</v>
      </c>
      <c r="D1011">
        <v>1984</v>
      </c>
      <c r="E1011" t="s">
        <v>11418</v>
      </c>
      <c r="F1011" t="s">
        <v>11419</v>
      </c>
      <c r="G1011" s="2">
        <v>30825</v>
      </c>
      <c r="H1011" t="s">
        <v>11420</v>
      </c>
    </row>
    <row r="1012" spans="1:8" x14ac:dyDescent="0.25">
      <c r="A1012" t="s">
        <v>4335</v>
      </c>
      <c r="B1012" t="s">
        <v>4337</v>
      </c>
      <c r="C1012" t="s">
        <v>4336</v>
      </c>
      <c r="D1012">
        <v>2020</v>
      </c>
      <c r="E1012" t="s">
        <v>11421</v>
      </c>
      <c r="F1012" t="s">
        <v>11422</v>
      </c>
      <c r="G1012" s="2">
        <v>43837</v>
      </c>
      <c r="H1012" t="s">
        <v>11423</v>
      </c>
    </row>
    <row r="1013" spans="1:8" x14ac:dyDescent="0.25">
      <c r="A1013" t="s">
        <v>4338</v>
      </c>
      <c r="B1013" t="s">
        <v>4340</v>
      </c>
      <c r="C1013" t="s">
        <v>4339</v>
      </c>
      <c r="D1013">
        <v>1992</v>
      </c>
      <c r="E1013" t="s">
        <v>11424</v>
      </c>
      <c r="F1013" t="s">
        <v>11425</v>
      </c>
      <c r="G1013" s="2">
        <v>33786</v>
      </c>
      <c r="H1013" t="s">
        <v>11426</v>
      </c>
    </row>
    <row r="1014" spans="1:8" x14ac:dyDescent="0.25">
      <c r="A1014" s="1" t="s">
        <v>4341</v>
      </c>
      <c r="B1014" t="s">
        <v>4343</v>
      </c>
      <c r="C1014" t="s">
        <v>4342</v>
      </c>
      <c r="D1014">
        <v>2007</v>
      </c>
      <c r="E1014" t="s">
        <v>11427</v>
      </c>
      <c r="F1014" t="s">
        <v>11428</v>
      </c>
      <c r="G1014" s="2">
        <v>39122</v>
      </c>
      <c r="H1014" t="s">
        <v>11429</v>
      </c>
    </row>
    <row r="1015" spans="1:8" x14ac:dyDescent="0.25">
      <c r="A1015" t="s">
        <v>4344</v>
      </c>
      <c r="B1015" t="s">
        <v>4346</v>
      </c>
      <c r="C1015" t="s">
        <v>4345</v>
      </c>
      <c r="D1015">
        <v>2003</v>
      </c>
      <c r="E1015" t="s">
        <v>11430</v>
      </c>
      <c r="F1015" t="s">
        <v>11431</v>
      </c>
      <c r="G1015" s="2">
        <v>37904</v>
      </c>
      <c r="H1015" t="s">
        <v>11432</v>
      </c>
    </row>
    <row r="1016" spans="1:8" x14ac:dyDescent="0.25">
      <c r="A1016" t="s">
        <v>4347</v>
      </c>
      <c r="B1016" t="s">
        <v>4349</v>
      </c>
      <c r="C1016" t="s">
        <v>4348</v>
      </c>
      <c r="D1016">
        <v>1995</v>
      </c>
      <c r="E1016" t="s">
        <v>11433</v>
      </c>
      <c r="F1016" t="s">
        <v>11434</v>
      </c>
      <c r="G1016" s="2">
        <v>35048</v>
      </c>
      <c r="H1016" t="s">
        <v>11435</v>
      </c>
    </row>
    <row r="1017" spans="1:8" x14ac:dyDescent="0.25">
      <c r="A1017" t="s">
        <v>4353</v>
      </c>
      <c r="B1017" t="s">
        <v>4355</v>
      </c>
      <c r="C1017" t="s">
        <v>4354</v>
      </c>
      <c r="D1017">
        <v>1962</v>
      </c>
      <c r="E1017" t="s">
        <v>11436</v>
      </c>
      <c r="F1017" t="s">
        <v>11437</v>
      </c>
      <c r="G1017" s="2">
        <v>23118</v>
      </c>
      <c r="H1017" t="s">
        <v>11438</v>
      </c>
    </row>
    <row r="1018" spans="1:8" x14ac:dyDescent="0.25">
      <c r="A1018" t="s">
        <v>4356</v>
      </c>
      <c r="B1018" t="s">
        <v>4358</v>
      </c>
      <c r="C1018" t="s">
        <v>4357</v>
      </c>
      <c r="D1018">
        <v>1952</v>
      </c>
      <c r="E1018" t="s">
        <v>11439</v>
      </c>
      <c r="F1018" t="s">
        <v>11440</v>
      </c>
      <c r="G1018" s="2">
        <v>19399</v>
      </c>
      <c r="H1018" t="s">
        <v>11441</v>
      </c>
    </row>
    <row r="1019" spans="1:8" x14ac:dyDescent="0.25">
      <c r="A1019" t="s">
        <v>4359</v>
      </c>
      <c r="B1019" t="s">
        <v>4361</v>
      </c>
      <c r="C1019" t="s">
        <v>4360</v>
      </c>
      <c r="D1019">
        <v>1964</v>
      </c>
      <c r="E1019" t="s">
        <v>11442</v>
      </c>
      <c r="F1019" t="s">
        <v>11443</v>
      </c>
      <c r="G1019" s="2">
        <v>23565</v>
      </c>
      <c r="H1019" t="s">
        <v>11444</v>
      </c>
    </row>
    <row r="1020" spans="1:8" x14ac:dyDescent="0.25">
      <c r="A1020" s="1" t="s">
        <v>4362</v>
      </c>
      <c r="B1020" t="s">
        <v>4364</v>
      </c>
      <c r="C1020" t="s">
        <v>4363</v>
      </c>
      <c r="D1020">
        <v>2001</v>
      </c>
      <c r="E1020" t="s">
        <v>11445</v>
      </c>
      <c r="F1020" t="s">
        <v>11446</v>
      </c>
      <c r="G1020" s="2">
        <v>37232</v>
      </c>
      <c r="H1020" t="s">
        <v>11447</v>
      </c>
    </row>
    <row r="1021" spans="1:8" x14ac:dyDescent="0.25">
      <c r="A1021" t="s">
        <v>4365</v>
      </c>
      <c r="B1021" t="s">
        <v>4367</v>
      </c>
      <c r="C1021" t="s">
        <v>4366</v>
      </c>
      <c r="D1021">
        <v>2016</v>
      </c>
      <c r="E1021" t="s">
        <v>11448</v>
      </c>
      <c r="F1021" t="s">
        <v>11449</v>
      </c>
      <c r="G1021" s="2">
        <v>42412</v>
      </c>
      <c r="H1021" t="s">
        <v>11450</v>
      </c>
    </row>
    <row r="1022" spans="1:8" x14ac:dyDescent="0.25">
      <c r="A1022" t="s">
        <v>4368</v>
      </c>
      <c r="B1022" t="s">
        <v>4370</v>
      </c>
      <c r="C1022" t="s">
        <v>4369</v>
      </c>
      <c r="D1022">
        <v>2013</v>
      </c>
      <c r="E1022" t="s">
        <v>11451</v>
      </c>
      <c r="F1022" t="s">
        <v>11452</v>
      </c>
      <c r="G1022" s="2">
        <v>41880</v>
      </c>
      <c r="H1022" t="s">
        <v>11453</v>
      </c>
    </row>
    <row r="1023" spans="1:8" x14ac:dyDescent="0.25">
      <c r="A1023" t="s">
        <v>4371</v>
      </c>
      <c r="B1023" t="s">
        <v>4373</v>
      </c>
      <c r="C1023" t="s">
        <v>4372</v>
      </c>
      <c r="D1023">
        <v>2020</v>
      </c>
      <c r="E1023" t="s">
        <v>11454</v>
      </c>
      <c r="F1023" t="s">
        <v>11455</v>
      </c>
      <c r="G1023" s="2">
        <v>44260</v>
      </c>
      <c r="H1023" t="s">
        <v>11456</v>
      </c>
    </row>
    <row r="1024" spans="1:8" x14ac:dyDescent="0.25">
      <c r="A1024" t="s">
        <v>4374</v>
      </c>
      <c r="B1024" t="s">
        <v>4376</v>
      </c>
      <c r="C1024" t="s">
        <v>4375</v>
      </c>
      <c r="D1024">
        <v>1953</v>
      </c>
      <c r="E1024" t="s">
        <v>11457</v>
      </c>
      <c r="F1024" t="s">
        <v>11458</v>
      </c>
      <c r="G1024" s="2">
        <v>19604</v>
      </c>
      <c r="H1024" t="s">
        <v>11459</v>
      </c>
    </row>
    <row r="1025" spans="1:8" x14ac:dyDescent="0.25">
      <c r="A1025" t="s">
        <v>4377</v>
      </c>
      <c r="B1025" t="s">
        <v>4379</v>
      </c>
      <c r="C1025" t="s">
        <v>4378</v>
      </c>
      <c r="D1025">
        <v>2024</v>
      </c>
      <c r="E1025" t="s">
        <v>11460</v>
      </c>
      <c r="F1025" t="s">
        <v>11461</v>
      </c>
      <c r="G1025" s="2">
        <v>45387</v>
      </c>
      <c r="H1025" t="s">
        <v>11462</v>
      </c>
    </row>
    <row r="1026" spans="1:8" x14ac:dyDescent="0.25">
      <c r="A1026" t="s">
        <v>4380</v>
      </c>
      <c r="B1026" t="s">
        <v>4382</v>
      </c>
      <c r="C1026" t="s">
        <v>4381</v>
      </c>
      <c r="D1026">
        <v>2020</v>
      </c>
      <c r="E1026" t="s">
        <v>11463</v>
      </c>
      <c r="F1026" t="s">
        <v>11464</v>
      </c>
      <c r="G1026" s="2">
        <v>44246</v>
      </c>
      <c r="H1026" t="s">
        <v>11465</v>
      </c>
    </row>
    <row r="1027" spans="1:8" x14ac:dyDescent="0.25">
      <c r="A1027" t="s">
        <v>4383</v>
      </c>
      <c r="B1027" t="s">
        <v>4385</v>
      </c>
      <c r="C1027" t="s">
        <v>4384</v>
      </c>
      <c r="D1027">
        <v>1993</v>
      </c>
      <c r="E1027" t="s">
        <v>11466</v>
      </c>
      <c r="F1027" t="s">
        <v>11467</v>
      </c>
      <c r="G1027" s="2">
        <v>34243</v>
      </c>
      <c r="H1027" t="s">
        <v>11468</v>
      </c>
    </row>
    <row r="1028" spans="1:8" x14ac:dyDescent="0.25">
      <c r="A1028" t="s">
        <v>4386</v>
      </c>
      <c r="B1028" t="s">
        <v>4388</v>
      </c>
      <c r="C1028" t="s">
        <v>4387</v>
      </c>
      <c r="D1028">
        <v>1982</v>
      </c>
      <c r="E1028" t="s">
        <v>11469</v>
      </c>
      <c r="F1028" t="s">
        <v>11470</v>
      </c>
      <c r="G1028" s="2">
        <v>30099</v>
      </c>
      <c r="H1028" t="s">
        <v>11471</v>
      </c>
    </row>
    <row r="1029" spans="1:8" x14ac:dyDescent="0.25">
      <c r="A1029" t="s">
        <v>4389</v>
      </c>
      <c r="B1029" t="s">
        <v>4391</v>
      </c>
      <c r="C1029" t="s">
        <v>4390</v>
      </c>
      <c r="D1029">
        <v>1987</v>
      </c>
      <c r="E1029" t="s">
        <v>11472</v>
      </c>
      <c r="F1029" t="s">
        <v>11473</v>
      </c>
      <c r="G1029" s="2">
        <v>31959</v>
      </c>
      <c r="H1029" t="s">
        <v>11474</v>
      </c>
    </row>
    <row r="1030" spans="1:8" x14ac:dyDescent="0.25">
      <c r="A1030" t="s">
        <v>4392</v>
      </c>
      <c r="B1030" t="s">
        <v>4394</v>
      </c>
      <c r="C1030" t="s">
        <v>4393</v>
      </c>
      <c r="D1030">
        <v>1977</v>
      </c>
      <c r="E1030" t="s">
        <v>11475</v>
      </c>
      <c r="F1030" t="s">
        <v>11476</v>
      </c>
      <c r="G1030" s="2">
        <v>28456</v>
      </c>
    </row>
    <row r="1031" spans="1:8" x14ac:dyDescent="0.25">
      <c r="A1031" t="s">
        <v>4395</v>
      </c>
      <c r="B1031" t="s">
        <v>4397</v>
      </c>
      <c r="C1031" t="s">
        <v>4396</v>
      </c>
      <c r="D1031">
        <v>1981</v>
      </c>
      <c r="E1031" t="s">
        <v>11477</v>
      </c>
      <c r="F1031" t="s">
        <v>11478</v>
      </c>
      <c r="G1031" s="2">
        <v>29630</v>
      </c>
      <c r="H1031" t="s">
        <v>11479</v>
      </c>
    </row>
    <row r="1032" spans="1:8" x14ac:dyDescent="0.25">
      <c r="A1032" t="s">
        <v>4398</v>
      </c>
      <c r="B1032" t="s">
        <v>4400</v>
      </c>
      <c r="C1032" t="s">
        <v>4399</v>
      </c>
      <c r="D1032">
        <v>2022</v>
      </c>
      <c r="E1032" t="s">
        <v>11480</v>
      </c>
      <c r="F1032" t="s">
        <v>11481</v>
      </c>
      <c r="G1032" s="2">
        <v>44820</v>
      </c>
      <c r="H1032" t="s">
        <v>11482</v>
      </c>
    </row>
    <row r="1033" spans="1:8" x14ac:dyDescent="0.25">
      <c r="A1033" t="s">
        <v>4401</v>
      </c>
      <c r="B1033" t="s">
        <v>4403</v>
      </c>
      <c r="C1033" t="s">
        <v>4402</v>
      </c>
      <c r="D1033">
        <v>2017</v>
      </c>
      <c r="E1033" t="s">
        <v>11483</v>
      </c>
      <c r="F1033" t="s">
        <v>11484</v>
      </c>
      <c r="G1033" s="2">
        <v>42797</v>
      </c>
      <c r="H1033" t="s">
        <v>11485</v>
      </c>
    </row>
    <row r="1034" spans="1:8" x14ac:dyDescent="0.25">
      <c r="A1034" t="s">
        <v>4404</v>
      </c>
      <c r="B1034" t="s">
        <v>4406</v>
      </c>
      <c r="C1034" t="s">
        <v>4405</v>
      </c>
      <c r="D1034">
        <v>1970</v>
      </c>
      <c r="E1034" t="s">
        <v>11486</v>
      </c>
      <c r="F1034" t="s">
        <v>11487</v>
      </c>
      <c r="G1034" s="2">
        <v>25820</v>
      </c>
      <c r="H1034" t="s">
        <v>11488</v>
      </c>
    </row>
    <row r="1035" spans="1:8" x14ac:dyDescent="0.25">
      <c r="A1035" t="s">
        <v>4410</v>
      </c>
      <c r="B1035" t="s">
        <v>4412</v>
      </c>
      <c r="C1035" t="s">
        <v>4411</v>
      </c>
      <c r="D1035">
        <v>1998</v>
      </c>
      <c r="E1035" t="s">
        <v>11489</v>
      </c>
      <c r="F1035" t="s">
        <v>11490</v>
      </c>
      <c r="G1035" s="2">
        <v>35923</v>
      </c>
      <c r="H1035" t="s">
        <v>11491</v>
      </c>
    </row>
    <row r="1036" spans="1:8" x14ac:dyDescent="0.25">
      <c r="A1036" t="s">
        <v>4413</v>
      </c>
      <c r="B1036" t="s">
        <v>4415</v>
      </c>
      <c r="C1036" t="s">
        <v>4414</v>
      </c>
      <c r="D1036">
        <v>2013</v>
      </c>
      <c r="E1036" t="s">
        <v>11492</v>
      </c>
      <c r="F1036" t="s">
        <v>11493</v>
      </c>
      <c r="G1036" s="2">
        <v>41425</v>
      </c>
      <c r="H1036" t="s">
        <v>11494</v>
      </c>
    </row>
    <row r="1037" spans="1:8" x14ac:dyDescent="0.25">
      <c r="A1037" t="s">
        <v>4416</v>
      </c>
      <c r="B1037" t="s">
        <v>4418</v>
      </c>
      <c r="C1037" t="s">
        <v>4417</v>
      </c>
      <c r="D1037">
        <v>1963</v>
      </c>
      <c r="E1037" t="s">
        <v>11495</v>
      </c>
      <c r="F1037" t="s">
        <v>11496</v>
      </c>
      <c r="G1037" s="2">
        <v>23238</v>
      </c>
    </row>
    <row r="1038" spans="1:8" x14ac:dyDescent="0.25">
      <c r="A1038" t="s">
        <v>4419</v>
      </c>
      <c r="B1038" t="s">
        <v>4421</v>
      </c>
      <c r="C1038" t="s">
        <v>4420</v>
      </c>
      <c r="D1038">
        <v>1986</v>
      </c>
      <c r="E1038" t="s">
        <v>11497</v>
      </c>
      <c r="F1038" t="s">
        <v>11498</v>
      </c>
      <c r="G1038" s="2">
        <v>31856</v>
      </c>
      <c r="H1038" t="s">
        <v>11499</v>
      </c>
    </row>
    <row r="1039" spans="1:8" x14ac:dyDescent="0.25">
      <c r="A1039" t="s">
        <v>4422</v>
      </c>
      <c r="B1039" t="s">
        <v>4424</v>
      </c>
      <c r="C1039" t="s">
        <v>4423</v>
      </c>
      <c r="D1039">
        <v>2004</v>
      </c>
      <c r="E1039" t="s">
        <v>11500</v>
      </c>
      <c r="F1039" t="s">
        <v>11501</v>
      </c>
      <c r="G1039" s="2">
        <v>38163</v>
      </c>
      <c r="H1039" t="s">
        <v>11502</v>
      </c>
    </row>
    <row r="1040" spans="1:8" x14ac:dyDescent="0.25">
      <c r="A1040" t="s">
        <v>4425</v>
      </c>
      <c r="B1040" t="s">
        <v>4427</v>
      </c>
      <c r="C1040" t="s">
        <v>4426</v>
      </c>
      <c r="D1040">
        <v>1977</v>
      </c>
      <c r="E1040" t="s">
        <v>11503</v>
      </c>
      <c r="F1040" t="s">
        <v>11504</v>
      </c>
      <c r="G1040">
        <v>1977</v>
      </c>
      <c r="H1040" t="s">
        <v>11505</v>
      </c>
    </row>
    <row r="1041" spans="1:8" x14ac:dyDescent="0.25">
      <c r="A1041" t="s">
        <v>4428</v>
      </c>
      <c r="B1041" t="s">
        <v>4430</v>
      </c>
      <c r="C1041" t="s">
        <v>4429</v>
      </c>
      <c r="D1041">
        <v>2007</v>
      </c>
      <c r="E1041" t="s">
        <v>11506</v>
      </c>
      <c r="F1041" t="s">
        <v>11507</v>
      </c>
      <c r="G1041" s="2">
        <v>39316</v>
      </c>
      <c r="H1041" t="s">
        <v>11508</v>
      </c>
    </row>
    <row r="1042" spans="1:8" x14ac:dyDescent="0.25">
      <c r="A1042" t="s">
        <v>4431</v>
      </c>
      <c r="B1042" t="s">
        <v>4433</v>
      </c>
      <c r="C1042" t="s">
        <v>4432</v>
      </c>
      <c r="D1042">
        <v>2023</v>
      </c>
      <c r="E1042" t="s">
        <v>11509</v>
      </c>
      <c r="F1042" t="s">
        <v>11510</v>
      </c>
      <c r="G1042" s="2">
        <v>45285</v>
      </c>
      <c r="H1042" t="s">
        <v>11511</v>
      </c>
    </row>
    <row r="1043" spans="1:8" x14ac:dyDescent="0.25">
      <c r="A1043" t="s">
        <v>4434</v>
      </c>
      <c r="B1043" t="s">
        <v>4436</v>
      </c>
      <c r="C1043" t="s">
        <v>4435</v>
      </c>
      <c r="D1043">
        <v>1941</v>
      </c>
      <c r="E1043" t="s">
        <v>11512</v>
      </c>
      <c r="F1043" t="s">
        <v>11513</v>
      </c>
      <c r="G1043" s="2">
        <v>15322</v>
      </c>
      <c r="H1043" t="s">
        <v>11514</v>
      </c>
    </row>
    <row r="1044" spans="1:8" x14ac:dyDescent="0.25">
      <c r="A1044" t="s">
        <v>4437</v>
      </c>
      <c r="B1044" t="s">
        <v>4439</v>
      </c>
      <c r="C1044" t="s">
        <v>4438</v>
      </c>
      <c r="D1044">
        <v>1996</v>
      </c>
      <c r="E1044" t="s">
        <v>11515</v>
      </c>
      <c r="F1044" t="s">
        <v>11516</v>
      </c>
      <c r="G1044" s="2">
        <v>35104</v>
      </c>
      <c r="H1044" t="s">
        <v>11517</v>
      </c>
    </row>
    <row r="1045" spans="1:8" x14ac:dyDescent="0.25">
      <c r="A1045" t="s">
        <v>4440</v>
      </c>
      <c r="B1045" t="s">
        <v>4442</v>
      </c>
      <c r="C1045" t="s">
        <v>4441</v>
      </c>
      <c r="D1045">
        <v>1996</v>
      </c>
      <c r="E1045" t="s">
        <v>11518</v>
      </c>
      <c r="F1045" t="s">
        <v>11519</v>
      </c>
      <c r="G1045" s="2">
        <v>35230</v>
      </c>
      <c r="H1045" t="s">
        <v>11520</v>
      </c>
    </row>
    <row r="1046" spans="1:8" x14ac:dyDescent="0.25">
      <c r="A1046" t="s">
        <v>4443</v>
      </c>
      <c r="B1046" t="s">
        <v>4445</v>
      </c>
      <c r="C1046" t="s">
        <v>4444</v>
      </c>
      <c r="D1046">
        <v>2000</v>
      </c>
      <c r="E1046" t="s">
        <v>11521</v>
      </c>
      <c r="F1046" t="s">
        <v>11522</v>
      </c>
      <c r="G1046" s="2">
        <v>36791</v>
      </c>
      <c r="H1046" t="s">
        <v>11523</v>
      </c>
    </row>
    <row r="1047" spans="1:8" x14ac:dyDescent="0.25">
      <c r="A1047" t="s">
        <v>4446</v>
      </c>
      <c r="B1047" t="s">
        <v>4448</v>
      </c>
      <c r="C1047" t="s">
        <v>4447</v>
      </c>
      <c r="D1047">
        <v>1949</v>
      </c>
      <c r="E1047" t="s">
        <v>11524</v>
      </c>
      <c r="F1047" t="s">
        <v>11525</v>
      </c>
      <c r="G1047" s="2">
        <v>18179</v>
      </c>
    </row>
    <row r="1048" spans="1:8" x14ac:dyDescent="0.25">
      <c r="A1048" t="s">
        <v>4449</v>
      </c>
      <c r="B1048" t="s">
        <v>4451</v>
      </c>
      <c r="C1048" t="s">
        <v>4450</v>
      </c>
      <c r="D1048">
        <v>1953</v>
      </c>
      <c r="E1048" t="s">
        <v>11526</v>
      </c>
      <c r="F1048" t="s">
        <v>11527</v>
      </c>
      <c r="G1048" s="2">
        <v>19578</v>
      </c>
      <c r="H1048" t="s">
        <v>11528</v>
      </c>
    </row>
    <row r="1049" spans="1:8" x14ac:dyDescent="0.25">
      <c r="A1049" t="s">
        <v>4452</v>
      </c>
      <c r="B1049" t="s">
        <v>4454</v>
      </c>
      <c r="C1049" t="s">
        <v>4453</v>
      </c>
      <c r="D1049">
        <v>2010</v>
      </c>
      <c r="E1049" t="s">
        <v>11529</v>
      </c>
      <c r="F1049" t="s">
        <v>11530</v>
      </c>
      <c r="G1049" s="2">
        <v>40193</v>
      </c>
      <c r="H1049" t="s">
        <v>11531</v>
      </c>
    </row>
    <row r="1050" spans="1:8" x14ac:dyDescent="0.25">
      <c r="A1050" t="s">
        <v>4455</v>
      </c>
      <c r="B1050" t="s">
        <v>4457</v>
      </c>
      <c r="C1050" t="s">
        <v>4456</v>
      </c>
      <c r="D1050">
        <v>1941</v>
      </c>
      <c r="E1050" t="s">
        <v>11532</v>
      </c>
      <c r="F1050" t="s">
        <v>11533</v>
      </c>
      <c r="G1050" s="2">
        <v>15001</v>
      </c>
      <c r="H1050" t="s">
        <v>11534</v>
      </c>
    </row>
    <row r="1051" spans="1:8" x14ac:dyDescent="0.25">
      <c r="A1051" t="s">
        <v>4458</v>
      </c>
      <c r="B1051" t="s">
        <v>4460</v>
      </c>
      <c r="C1051" t="s">
        <v>4459</v>
      </c>
      <c r="D1051">
        <v>1979</v>
      </c>
      <c r="E1051" t="s">
        <v>11535</v>
      </c>
      <c r="F1051" t="s">
        <v>11536</v>
      </c>
      <c r="G1051" s="2">
        <v>28930</v>
      </c>
      <c r="H1051" t="s">
        <v>11537</v>
      </c>
    </row>
    <row r="1052" spans="1:8" x14ac:dyDescent="0.25">
      <c r="A1052" t="s">
        <v>4461</v>
      </c>
      <c r="B1052" t="s">
        <v>4463</v>
      </c>
      <c r="C1052" t="s">
        <v>4462</v>
      </c>
      <c r="D1052">
        <v>2014</v>
      </c>
      <c r="E1052" t="s">
        <v>11538</v>
      </c>
      <c r="F1052" t="s">
        <v>11539</v>
      </c>
      <c r="G1052" s="2">
        <v>42118</v>
      </c>
      <c r="H1052" t="s">
        <v>11540</v>
      </c>
    </row>
    <row r="1053" spans="1:8" x14ac:dyDescent="0.25">
      <c r="A1053" t="s">
        <v>4803</v>
      </c>
      <c r="B1053" t="s">
        <v>4805</v>
      </c>
      <c r="C1053" t="s">
        <v>4804</v>
      </c>
      <c r="D1053">
        <v>1958</v>
      </c>
      <c r="E1053" t="s">
        <v>11541</v>
      </c>
      <c r="F1053" t="s">
        <v>11542</v>
      </c>
      <c r="G1053" s="2">
        <v>22195</v>
      </c>
    </row>
    <row r="1054" spans="1:8" x14ac:dyDescent="0.25">
      <c r="A1054" t="s">
        <v>4464</v>
      </c>
      <c r="B1054" t="s">
        <v>4466</v>
      </c>
      <c r="C1054" t="s">
        <v>4465</v>
      </c>
      <c r="D1054">
        <v>1997</v>
      </c>
      <c r="E1054" t="s">
        <v>11543</v>
      </c>
      <c r="F1054" t="s">
        <v>11544</v>
      </c>
      <c r="G1054" s="2">
        <v>35613</v>
      </c>
      <c r="H1054" t="s">
        <v>11545</v>
      </c>
    </row>
    <row r="1055" spans="1:8" x14ac:dyDescent="0.25">
      <c r="A1055" t="s">
        <v>4467</v>
      </c>
      <c r="B1055" t="s">
        <v>4469</v>
      </c>
      <c r="C1055" t="s">
        <v>4468</v>
      </c>
      <c r="D1055">
        <v>1990</v>
      </c>
      <c r="E1055" t="s">
        <v>11546</v>
      </c>
      <c r="F1055" t="s">
        <v>11547</v>
      </c>
      <c r="G1055" s="2">
        <v>32941</v>
      </c>
      <c r="H1055" t="s">
        <v>11548</v>
      </c>
    </row>
    <row r="1056" spans="1:8" x14ac:dyDescent="0.25">
      <c r="A1056" t="s">
        <v>4470</v>
      </c>
      <c r="B1056" t="s">
        <v>4472</v>
      </c>
      <c r="C1056" t="s">
        <v>4471</v>
      </c>
      <c r="D1056">
        <v>2024</v>
      </c>
      <c r="E1056" t="s">
        <v>11549</v>
      </c>
      <c r="F1056" t="s">
        <v>11550</v>
      </c>
      <c r="G1056" s="2">
        <v>45638</v>
      </c>
      <c r="H1056" t="s">
        <v>11551</v>
      </c>
    </row>
    <row r="1057" spans="1:8" x14ac:dyDescent="0.25">
      <c r="A1057" t="s">
        <v>4473</v>
      </c>
      <c r="B1057" t="s">
        <v>4475</v>
      </c>
      <c r="C1057" t="s">
        <v>4474</v>
      </c>
      <c r="D1057">
        <v>2004</v>
      </c>
      <c r="E1057" t="s">
        <v>11552</v>
      </c>
      <c r="F1057" t="s">
        <v>11553</v>
      </c>
      <c r="G1057" s="2">
        <v>38310</v>
      </c>
      <c r="H1057" t="s">
        <v>11554</v>
      </c>
    </row>
    <row r="1058" spans="1:8" x14ac:dyDescent="0.25">
      <c r="A1058" t="s">
        <v>4476</v>
      </c>
      <c r="B1058" t="s">
        <v>4478</v>
      </c>
      <c r="C1058" t="s">
        <v>4477</v>
      </c>
      <c r="D1058">
        <v>1973</v>
      </c>
      <c r="E1058" t="s">
        <v>11555</v>
      </c>
      <c r="F1058" t="s">
        <v>11556</v>
      </c>
      <c r="G1058" s="2">
        <v>27054</v>
      </c>
      <c r="H1058" t="s">
        <v>11557</v>
      </c>
    </row>
    <row r="1059" spans="1:8" x14ac:dyDescent="0.25">
      <c r="A1059" t="s">
        <v>4479</v>
      </c>
      <c r="B1059" t="s">
        <v>4481</v>
      </c>
      <c r="C1059" t="s">
        <v>4480</v>
      </c>
      <c r="D1059">
        <v>2007</v>
      </c>
      <c r="E1059" t="s">
        <v>11558</v>
      </c>
      <c r="F1059" t="s">
        <v>11559</v>
      </c>
      <c r="G1059" s="2">
        <v>39346</v>
      </c>
      <c r="H1059" t="s">
        <v>11560</v>
      </c>
    </row>
    <row r="1060" spans="1:8" x14ac:dyDescent="0.25">
      <c r="A1060" t="s">
        <v>4482</v>
      </c>
      <c r="B1060" t="s">
        <v>4484</v>
      </c>
      <c r="C1060" t="s">
        <v>4483</v>
      </c>
      <c r="D1060">
        <v>1983</v>
      </c>
      <c r="E1060" t="s">
        <v>11561</v>
      </c>
      <c r="F1060" t="s">
        <v>11562</v>
      </c>
      <c r="G1060" s="2">
        <v>30475</v>
      </c>
      <c r="H1060" t="s">
        <v>11563</v>
      </c>
    </row>
    <row r="1061" spans="1:8" x14ac:dyDescent="0.25">
      <c r="A1061" t="s">
        <v>4485</v>
      </c>
      <c r="B1061" t="s">
        <v>4487</v>
      </c>
      <c r="C1061" t="s">
        <v>4486</v>
      </c>
      <c r="D1061">
        <v>1957</v>
      </c>
      <c r="E1061" t="s">
        <v>11564</v>
      </c>
      <c r="F1061" t="s">
        <v>11565</v>
      </c>
      <c r="G1061">
        <v>1957</v>
      </c>
      <c r="H1061" t="s">
        <v>11566</v>
      </c>
    </row>
    <row r="1062" spans="1:8" x14ac:dyDescent="0.25">
      <c r="A1062" t="s">
        <v>4488</v>
      </c>
      <c r="B1062" t="s">
        <v>4490</v>
      </c>
      <c r="C1062" t="s">
        <v>4489</v>
      </c>
      <c r="D1062">
        <v>2020</v>
      </c>
      <c r="E1062" t="s">
        <v>11567</v>
      </c>
      <c r="F1062" t="s">
        <v>11568</v>
      </c>
      <c r="G1062" s="2">
        <v>44129</v>
      </c>
    </row>
    <row r="1063" spans="1:8" x14ac:dyDescent="0.25">
      <c r="A1063" t="s">
        <v>4491</v>
      </c>
      <c r="B1063" t="s">
        <v>4493</v>
      </c>
      <c r="C1063" t="s">
        <v>4492</v>
      </c>
      <c r="D1063">
        <v>2016</v>
      </c>
      <c r="E1063" t="s">
        <v>11569</v>
      </c>
      <c r="F1063" t="s">
        <v>11570</v>
      </c>
      <c r="G1063" s="2">
        <v>42552</v>
      </c>
      <c r="H1063" t="s">
        <v>11571</v>
      </c>
    </row>
    <row r="1064" spans="1:8" x14ac:dyDescent="0.25">
      <c r="A1064" t="s">
        <v>4494</v>
      </c>
      <c r="B1064" t="s">
        <v>4496</v>
      </c>
      <c r="C1064" t="s">
        <v>4495</v>
      </c>
      <c r="D1064">
        <v>1976</v>
      </c>
      <c r="E1064" t="s">
        <v>11572</v>
      </c>
      <c r="F1064" t="s">
        <v>11573</v>
      </c>
      <c r="G1064" s="2">
        <v>28097</v>
      </c>
      <c r="H1064" t="s">
        <v>11574</v>
      </c>
    </row>
    <row r="1065" spans="1:8" x14ac:dyDescent="0.25">
      <c r="A1065" t="s">
        <v>4497</v>
      </c>
      <c r="B1065" t="s">
        <v>4499</v>
      </c>
      <c r="C1065" t="s">
        <v>4498</v>
      </c>
      <c r="D1065">
        <v>2020</v>
      </c>
      <c r="E1065" t="s">
        <v>11575</v>
      </c>
      <c r="F1065" t="s">
        <v>11576</v>
      </c>
      <c r="G1065" s="2">
        <v>44124</v>
      </c>
      <c r="H1065" t="s">
        <v>11577</v>
      </c>
    </row>
    <row r="1066" spans="1:8" x14ac:dyDescent="0.25">
      <c r="A1066" t="s">
        <v>4500</v>
      </c>
      <c r="B1066" t="s">
        <v>4502</v>
      </c>
      <c r="C1066" t="s">
        <v>4501</v>
      </c>
      <c r="D1066">
        <v>2010</v>
      </c>
      <c r="E1066" t="s">
        <v>11578</v>
      </c>
      <c r="F1066" t="s">
        <v>11579</v>
      </c>
      <c r="G1066" s="2">
        <v>40333</v>
      </c>
      <c r="H1066" t="s">
        <v>11580</v>
      </c>
    </row>
    <row r="1067" spans="1:8" x14ac:dyDescent="0.25">
      <c r="A1067" t="s">
        <v>4503</v>
      </c>
      <c r="B1067" t="s">
        <v>4505</v>
      </c>
      <c r="C1067" t="s">
        <v>4504</v>
      </c>
      <c r="D1067">
        <v>1954</v>
      </c>
      <c r="E1067" t="s">
        <v>11581</v>
      </c>
      <c r="F1067" t="s">
        <v>11582</v>
      </c>
      <c r="G1067" s="2">
        <v>19897</v>
      </c>
      <c r="H1067" t="s">
        <v>11583</v>
      </c>
    </row>
    <row r="1068" spans="1:8" x14ac:dyDescent="0.25">
      <c r="A1068" t="s">
        <v>4506</v>
      </c>
      <c r="B1068" t="s">
        <v>4508</v>
      </c>
      <c r="C1068" t="s">
        <v>4507</v>
      </c>
      <c r="D1068">
        <v>2011</v>
      </c>
      <c r="E1068" t="s">
        <v>11584</v>
      </c>
      <c r="F1068" t="s">
        <v>11585</v>
      </c>
      <c r="G1068" s="2">
        <v>40746</v>
      </c>
      <c r="H1068" t="s">
        <v>11586</v>
      </c>
    </row>
    <row r="1069" spans="1:8" x14ac:dyDescent="0.25">
      <c r="A1069" t="s">
        <v>4509</v>
      </c>
      <c r="B1069" t="s">
        <v>4511</v>
      </c>
      <c r="C1069" t="s">
        <v>4510</v>
      </c>
      <c r="D1069">
        <v>2008</v>
      </c>
      <c r="E1069" t="s">
        <v>11587</v>
      </c>
      <c r="F1069" t="s">
        <v>11588</v>
      </c>
      <c r="G1069" s="2">
        <v>39703</v>
      </c>
      <c r="H1069" t="s">
        <v>11589</v>
      </c>
    </row>
    <row r="1070" spans="1:8" x14ac:dyDescent="0.25">
      <c r="A1070" t="s">
        <v>4512</v>
      </c>
      <c r="B1070" t="s">
        <v>4514</v>
      </c>
      <c r="C1070" t="s">
        <v>4513</v>
      </c>
      <c r="D1070">
        <v>2013</v>
      </c>
      <c r="E1070" t="s">
        <v>11590</v>
      </c>
      <c r="F1070" t="s">
        <v>11591</v>
      </c>
      <c r="G1070" s="2">
        <v>41481</v>
      </c>
      <c r="H1070" t="s">
        <v>11592</v>
      </c>
    </row>
    <row r="1071" spans="1:8" x14ac:dyDescent="0.25">
      <c r="A1071" t="s">
        <v>4515</v>
      </c>
      <c r="B1071" t="s">
        <v>4517</v>
      </c>
      <c r="C1071" t="s">
        <v>4516</v>
      </c>
      <c r="D1071">
        <v>2002</v>
      </c>
      <c r="E1071" t="s">
        <v>11593</v>
      </c>
      <c r="F1071" t="s">
        <v>11594</v>
      </c>
      <c r="G1071" s="2">
        <v>37398</v>
      </c>
      <c r="H1071" t="s">
        <v>11595</v>
      </c>
    </row>
    <row r="1072" spans="1:8" x14ac:dyDescent="0.25">
      <c r="A1072" t="s">
        <v>4518</v>
      </c>
      <c r="B1072" t="s">
        <v>4520</v>
      </c>
      <c r="C1072" t="s">
        <v>4519</v>
      </c>
      <c r="D1072">
        <v>2007</v>
      </c>
      <c r="E1072" t="s">
        <v>11596</v>
      </c>
      <c r="F1072" t="s">
        <v>11597</v>
      </c>
      <c r="G1072" s="2">
        <v>39591</v>
      </c>
      <c r="H1072" t="s">
        <v>11598</v>
      </c>
    </row>
    <row r="1073" spans="1:8" x14ac:dyDescent="0.25">
      <c r="A1073" t="s">
        <v>4521</v>
      </c>
      <c r="B1073" t="s">
        <v>4523</v>
      </c>
      <c r="C1073" t="s">
        <v>4522</v>
      </c>
      <c r="D1073">
        <v>1981</v>
      </c>
      <c r="E1073" t="s">
        <v>11599</v>
      </c>
      <c r="F1073" t="s">
        <v>11600</v>
      </c>
      <c r="G1073" s="2">
        <v>29889</v>
      </c>
      <c r="H1073" t="s">
        <v>11601</v>
      </c>
    </row>
    <row r="1074" spans="1:8" x14ac:dyDescent="0.25">
      <c r="A1074" s="1" t="s">
        <v>4524</v>
      </c>
      <c r="B1074" t="s">
        <v>4526</v>
      </c>
      <c r="C1074" t="s">
        <v>4525</v>
      </c>
      <c r="D1074">
        <v>2021</v>
      </c>
      <c r="E1074" t="s">
        <v>11602</v>
      </c>
      <c r="F1074" t="s">
        <v>11603</v>
      </c>
      <c r="G1074" s="2">
        <v>44387</v>
      </c>
      <c r="H1074" t="s">
        <v>11604</v>
      </c>
    </row>
    <row r="1075" spans="1:8" x14ac:dyDescent="0.25">
      <c r="A1075" t="s">
        <v>4527</v>
      </c>
      <c r="B1075" t="s">
        <v>4529</v>
      </c>
      <c r="C1075" t="s">
        <v>4528</v>
      </c>
      <c r="D1075">
        <v>2006</v>
      </c>
      <c r="E1075" t="s">
        <v>11605</v>
      </c>
      <c r="F1075" t="s">
        <v>11606</v>
      </c>
      <c r="G1075" s="2">
        <v>39108</v>
      </c>
      <c r="H1075" t="s">
        <v>11607</v>
      </c>
    </row>
    <row r="1076" spans="1:8" x14ac:dyDescent="0.25">
      <c r="A1076" t="s">
        <v>4530</v>
      </c>
      <c r="B1076" t="s">
        <v>4532</v>
      </c>
      <c r="C1076" t="s">
        <v>4531</v>
      </c>
      <c r="D1076">
        <v>1972</v>
      </c>
      <c r="E1076" t="s">
        <v>11608</v>
      </c>
      <c r="F1076" t="s">
        <v>11609</v>
      </c>
      <c r="G1076" s="2">
        <v>26780</v>
      </c>
    </row>
    <row r="1077" spans="1:8" x14ac:dyDescent="0.25">
      <c r="A1077" s="1" t="s">
        <v>4533</v>
      </c>
      <c r="B1077" t="s">
        <v>4535</v>
      </c>
      <c r="C1077" t="s">
        <v>4534</v>
      </c>
      <c r="D1077">
        <v>1983</v>
      </c>
      <c r="E1077" t="s">
        <v>11610</v>
      </c>
      <c r="F1077" t="s">
        <v>11611</v>
      </c>
      <c r="G1077" s="2">
        <v>30778</v>
      </c>
      <c r="H1077" t="s">
        <v>11612</v>
      </c>
    </row>
    <row r="1078" spans="1:8" x14ac:dyDescent="0.25">
      <c r="A1078" s="1" t="s">
        <v>4536</v>
      </c>
      <c r="B1078" t="s">
        <v>4538</v>
      </c>
      <c r="C1078" t="s">
        <v>4537</v>
      </c>
      <c r="D1078">
        <v>1970</v>
      </c>
      <c r="E1078" t="s">
        <v>11613</v>
      </c>
      <c r="F1078" t="s">
        <v>11614</v>
      </c>
      <c r="G1078" s="2">
        <v>27319</v>
      </c>
      <c r="H1078" t="s">
        <v>11615</v>
      </c>
    </row>
    <row r="1079" spans="1:8" x14ac:dyDescent="0.25">
      <c r="A1079" t="s">
        <v>4539</v>
      </c>
      <c r="B1079" t="s">
        <v>4541</v>
      </c>
      <c r="C1079" t="s">
        <v>4540</v>
      </c>
      <c r="D1079">
        <v>2010</v>
      </c>
      <c r="E1079" t="s">
        <v>11616</v>
      </c>
      <c r="F1079" t="s">
        <v>11617</v>
      </c>
      <c r="G1079" s="2">
        <v>40515</v>
      </c>
      <c r="H1079" t="s">
        <v>11618</v>
      </c>
    </row>
    <row r="1080" spans="1:8" x14ac:dyDescent="0.25">
      <c r="A1080" t="s">
        <v>4542</v>
      </c>
      <c r="B1080" t="s">
        <v>4544</v>
      </c>
      <c r="C1080" t="s">
        <v>4543</v>
      </c>
      <c r="D1080">
        <v>2011</v>
      </c>
      <c r="E1080" t="s">
        <v>11619</v>
      </c>
      <c r="F1080" t="s">
        <v>11620</v>
      </c>
      <c r="G1080" s="2">
        <v>41091</v>
      </c>
    </row>
    <row r="1081" spans="1:8" x14ac:dyDescent="0.25">
      <c r="A1081" t="s">
        <v>4545</v>
      </c>
      <c r="B1081" t="s">
        <v>4547</v>
      </c>
      <c r="C1081" t="s">
        <v>4546</v>
      </c>
      <c r="D1081">
        <v>2018</v>
      </c>
      <c r="E1081" t="s">
        <v>11621</v>
      </c>
      <c r="F1081" t="s">
        <v>11622</v>
      </c>
      <c r="G1081" s="2">
        <v>43203</v>
      </c>
      <c r="H1081" t="s">
        <v>11623</v>
      </c>
    </row>
    <row r="1082" spans="1:8" x14ac:dyDescent="0.25">
      <c r="A1082" t="s">
        <v>4548</v>
      </c>
      <c r="B1082" t="s">
        <v>4550</v>
      </c>
      <c r="C1082" t="s">
        <v>4549</v>
      </c>
      <c r="D1082">
        <v>1957</v>
      </c>
      <c r="E1082" t="s">
        <v>11624</v>
      </c>
      <c r="F1082" t="s">
        <v>11625</v>
      </c>
      <c r="G1082" s="2">
        <v>21222</v>
      </c>
      <c r="H1082" t="s">
        <v>11626</v>
      </c>
    </row>
    <row r="1083" spans="1:8" x14ac:dyDescent="0.25">
      <c r="A1083" t="s">
        <v>4551</v>
      </c>
      <c r="B1083" t="s">
        <v>4553</v>
      </c>
      <c r="C1083" t="s">
        <v>4552</v>
      </c>
      <c r="D1083">
        <v>2011</v>
      </c>
      <c r="E1083" t="s">
        <v>11627</v>
      </c>
      <c r="F1083" t="s">
        <v>11628</v>
      </c>
      <c r="G1083" s="2">
        <v>40886</v>
      </c>
      <c r="H1083" t="s">
        <v>11629</v>
      </c>
    </row>
    <row r="1084" spans="1:8" x14ac:dyDescent="0.25">
      <c r="A1084" t="s">
        <v>4554</v>
      </c>
      <c r="B1084" t="s">
        <v>4556</v>
      </c>
      <c r="C1084" t="s">
        <v>4555</v>
      </c>
      <c r="D1084">
        <v>2004</v>
      </c>
      <c r="E1084" t="s">
        <v>11630</v>
      </c>
      <c r="F1084" t="s">
        <v>11631</v>
      </c>
      <c r="G1084" s="2">
        <v>38373</v>
      </c>
      <c r="H1084" t="s">
        <v>11632</v>
      </c>
    </row>
    <row r="1085" spans="1:8" x14ac:dyDescent="0.25">
      <c r="A1085" t="s">
        <v>4557</v>
      </c>
      <c r="B1085" t="s">
        <v>4559</v>
      </c>
      <c r="C1085" t="s">
        <v>4558</v>
      </c>
      <c r="D1085">
        <v>2017</v>
      </c>
      <c r="E1085" t="s">
        <v>11633</v>
      </c>
      <c r="F1085" t="s">
        <v>11634</v>
      </c>
      <c r="G1085" s="2">
        <v>43168</v>
      </c>
      <c r="H1085" t="s">
        <v>11635</v>
      </c>
    </row>
    <row r="1086" spans="1:8" x14ac:dyDescent="0.25">
      <c r="A1086" t="s">
        <v>4560</v>
      </c>
      <c r="B1086" t="s">
        <v>4562</v>
      </c>
      <c r="C1086" t="s">
        <v>4561</v>
      </c>
      <c r="D1086">
        <v>1952</v>
      </c>
      <c r="E1086" t="s">
        <v>11636</v>
      </c>
      <c r="F1086" t="s">
        <v>11637</v>
      </c>
      <c r="G1086" s="2">
        <v>19205</v>
      </c>
      <c r="H1086" t="s">
        <v>11638</v>
      </c>
    </row>
    <row r="1087" spans="1:8" x14ac:dyDescent="0.25">
      <c r="A1087" t="s">
        <v>4563</v>
      </c>
      <c r="B1087" t="s">
        <v>4565</v>
      </c>
      <c r="C1087" t="s">
        <v>4564</v>
      </c>
      <c r="D1087">
        <v>1992</v>
      </c>
      <c r="E1087" t="s">
        <v>11639</v>
      </c>
      <c r="F1087" t="s">
        <v>11640</v>
      </c>
      <c r="G1087" s="2">
        <v>33872</v>
      </c>
      <c r="H1087" t="s">
        <v>11641</v>
      </c>
    </row>
    <row r="1088" spans="1:8" x14ac:dyDescent="0.25">
      <c r="A1088" t="s">
        <v>4566</v>
      </c>
      <c r="B1088" t="s">
        <v>4568</v>
      </c>
      <c r="C1088" t="s">
        <v>4567</v>
      </c>
      <c r="D1088">
        <v>1990</v>
      </c>
      <c r="E1088" t="s">
        <v>11642</v>
      </c>
      <c r="F1088" t="s">
        <v>11643</v>
      </c>
      <c r="G1088" s="2">
        <v>33221</v>
      </c>
      <c r="H1088" t="s">
        <v>11644</v>
      </c>
    </row>
    <row r="1089" spans="1:8" x14ac:dyDescent="0.25">
      <c r="A1089" t="s">
        <v>4569</v>
      </c>
      <c r="B1089" t="s">
        <v>4571</v>
      </c>
      <c r="C1089" t="s">
        <v>4570</v>
      </c>
      <c r="D1089">
        <v>1951</v>
      </c>
      <c r="E1089" t="s">
        <v>11645</v>
      </c>
      <c r="F1089" t="s">
        <v>11646</v>
      </c>
      <c r="G1089" s="2">
        <v>18837</v>
      </c>
      <c r="H1089" t="s">
        <v>11647</v>
      </c>
    </row>
    <row r="1090" spans="1:8" x14ac:dyDescent="0.25">
      <c r="A1090" t="s">
        <v>6090</v>
      </c>
      <c r="B1090" t="s">
        <v>6092</v>
      </c>
      <c r="C1090" t="s">
        <v>6091</v>
      </c>
      <c r="D1090">
        <v>1950</v>
      </c>
      <c r="E1090" t="s">
        <v>11648</v>
      </c>
      <c r="F1090" t="s">
        <v>11649</v>
      </c>
      <c r="G1090" s="2">
        <v>18456</v>
      </c>
    </row>
    <row r="1091" spans="1:8" x14ac:dyDescent="0.25">
      <c r="A1091" t="s">
        <v>4572</v>
      </c>
      <c r="B1091" t="s">
        <v>4574</v>
      </c>
      <c r="C1091" t="s">
        <v>4573</v>
      </c>
      <c r="D1091">
        <v>1966</v>
      </c>
      <c r="E1091" t="s">
        <v>11650</v>
      </c>
      <c r="F1091" t="s">
        <v>11651</v>
      </c>
      <c r="G1091" s="2">
        <v>24382</v>
      </c>
    </row>
    <row r="1092" spans="1:8" x14ac:dyDescent="0.25">
      <c r="A1092" t="s">
        <v>4575</v>
      </c>
      <c r="B1092" t="s">
        <v>4577</v>
      </c>
      <c r="C1092" t="s">
        <v>4576</v>
      </c>
      <c r="D1092">
        <v>1989</v>
      </c>
      <c r="E1092" t="s">
        <v>11652</v>
      </c>
      <c r="F1092" t="s">
        <v>11653</v>
      </c>
      <c r="G1092" s="2">
        <v>32878</v>
      </c>
      <c r="H1092" t="s">
        <v>11654</v>
      </c>
    </row>
    <row r="1093" spans="1:8" x14ac:dyDescent="0.25">
      <c r="A1093" t="s">
        <v>4578</v>
      </c>
      <c r="B1093" t="s">
        <v>4580</v>
      </c>
      <c r="C1093" t="s">
        <v>4579</v>
      </c>
      <c r="D1093">
        <v>1997</v>
      </c>
      <c r="E1093" t="s">
        <v>11655</v>
      </c>
      <c r="F1093" t="s">
        <v>11656</v>
      </c>
      <c r="G1093" s="2">
        <v>35552</v>
      </c>
      <c r="H1093" t="s">
        <v>11657</v>
      </c>
    </row>
    <row r="1094" spans="1:8" x14ac:dyDescent="0.25">
      <c r="A1094" t="s">
        <v>4581</v>
      </c>
      <c r="B1094" t="s">
        <v>4583</v>
      </c>
      <c r="C1094" t="s">
        <v>4582</v>
      </c>
      <c r="D1094">
        <v>1945</v>
      </c>
      <c r="E1094" t="s">
        <v>11658</v>
      </c>
      <c r="F1094" t="s">
        <v>11659</v>
      </c>
      <c r="G1094" s="2">
        <v>16660</v>
      </c>
      <c r="H1094" t="s">
        <v>11660</v>
      </c>
    </row>
    <row r="1095" spans="1:8" x14ac:dyDescent="0.25">
      <c r="A1095" t="s">
        <v>4584</v>
      </c>
      <c r="B1095" t="s">
        <v>4586</v>
      </c>
      <c r="C1095" t="s">
        <v>4585</v>
      </c>
      <c r="D1095">
        <v>2024</v>
      </c>
      <c r="E1095" t="s">
        <v>11661</v>
      </c>
      <c r="F1095" t="s">
        <v>11662</v>
      </c>
      <c r="G1095" s="2">
        <v>45464</v>
      </c>
      <c r="H1095" t="s">
        <v>11663</v>
      </c>
    </row>
    <row r="1096" spans="1:8" x14ac:dyDescent="0.25">
      <c r="A1096" t="s">
        <v>4587</v>
      </c>
      <c r="B1096" t="s">
        <v>4589</v>
      </c>
      <c r="C1096" t="s">
        <v>4588</v>
      </c>
      <c r="D1096">
        <v>1948</v>
      </c>
      <c r="E1096" t="s">
        <v>11664</v>
      </c>
      <c r="F1096" t="s">
        <v>11665</v>
      </c>
      <c r="G1096" s="2">
        <v>17695</v>
      </c>
      <c r="H1096" t="s">
        <v>11666</v>
      </c>
    </row>
    <row r="1097" spans="1:8" x14ac:dyDescent="0.25">
      <c r="A1097" t="s">
        <v>4590</v>
      </c>
      <c r="B1097" t="s">
        <v>4592</v>
      </c>
      <c r="C1097" t="s">
        <v>4591</v>
      </c>
      <c r="D1097">
        <v>2004</v>
      </c>
      <c r="E1097" t="s">
        <v>11667</v>
      </c>
      <c r="F1097" t="s">
        <v>11668</v>
      </c>
      <c r="G1097" s="2">
        <v>38006</v>
      </c>
    </row>
    <row r="1098" spans="1:8" x14ac:dyDescent="0.25">
      <c r="A1098" t="s">
        <v>4593</v>
      </c>
      <c r="B1098" t="s">
        <v>4595</v>
      </c>
      <c r="C1098" t="s">
        <v>4594</v>
      </c>
      <c r="D1098">
        <v>1980</v>
      </c>
      <c r="E1098" t="s">
        <v>11669</v>
      </c>
      <c r="F1098" t="s">
        <v>11670</v>
      </c>
      <c r="G1098" s="2">
        <v>31219</v>
      </c>
      <c r="H1098" t="s">
        <v>11671</v>
      </c>
    </row>
    <row r="1099" spans="1:8" x14ac:dyDescent="0.25">
      <c r="A1099" t="s">
        <v>4596</v>
      </c>
      <c r="B1099" t="s">
        <v>4598</v>
      </c>
      <c r="C1099" t="s">
        <v>4597</v>
      </c>
      <c r="D1099">
        <v>1984</v>
      </c>
      <c r="E1099" t="s">
        <v>11672</v>
      </c>
      <c r="F1099" t="s">
        <v>11673</v>
      </c>
      <c r="G1099" s="2">
        <v>30750</v>
      </c>
      <c r="H1099" t="s">
        <v>11674</v>
      </c>
    </row>
    <row r="1100" spans="1:8" x14ac:dyDescent="0.25">
      <c r="A1100" t="s">
        <v>4599</v>
      </c>
      <c r="B1100" t="s">
        <v>4601</v>
      </c>
      <c r="C1100" t="s">
        <v>4600</v>
      </c>
      <c r="D1100">
        <v>1985</v>
      </c>
      <c r="E1100" t="s">
        <v>11675</v>
      </c>
      <c r="F1100" t="s">
        <v>11676</v>
      </c>
      <c r="G1100" s="2">
        <v>31199</v>
      </c>
      <c r="H1100" t="s">
        <v>11677</v>
      </c>
    </row>
    <row r="1101" spans="1:8" x14ac:dyDescent="0.25">
      <c r="A1101" t="s">
        <v>4602</v>
      </c>
      <c r="B1101" t="s">
        <v>4604</v>
      </c>
      <c r="C1101" t="s">
        <v>4603</v>
      </c>
      <c r="D1101">
        <v>1999</v>
      </c>
      <c r="E1101" t="s">
        <v>11678</v>
      </c>
      <c r="F1101" t="s">
        <v>11679</v>
      </c>
      <c r="G1101" s="2">
        <v>36183</v>
      </c>
    </row>
    <row r="1102" spans="1:8" x14ac:dyDescent="0.25">
      <c r="A1102" t="s">
        <v>4605</v>
      </c>
      <c r="B1102" t="s">
        <v>4607</v>
      </c>
      <c r="C1102" t="s">
        <v>4606</v>
      </c>
      <c r="D1102">
        <v>2020</v>
      </c>
      <c r="E1102" t="s">
        <v>11680</v>
      </c>
      <c r="F1102" t="s">
        <v>11681</v>
      </c>
      <c r="G1102" s="2">
        <v>44204</v>
      </c>
      <c r="H1102" t="s">
        <v>11682</v>
      </c>
    </row>
    <row r="1103" spans="1:8" x14ac:dyDescent="0.25">
      <c r="A1103" t="s">
        <v>4608</v>
      </c>
      <c r="B1103" t="s">
        <v>4610</v>
      </c>
      <c r="C1103" t="s">
        <v>4609</v>
      </c>
      <c r="D1103">
        <v>1996</v>
      </c>
      <c r="E1103" t="s">
        <v>11683</v>
      </c>
      <c r="F1103" t="s">
        <v>11684</v>
      </c>
      <c r="G1103" s="2">
        <v>35475</v>
      </c>
      <c r="H1103" t="s">
        <v>11685</v>
      </c>
    </row>
    <row r="1104" spans="1:8" x14ac:dyDescent="0.25">
      <c r="A1104" t="s">
        <v>4611</v>
      </c>
      <c r="B1104" t="s">
        <v>4613</v>
      </c>
      <c r="C1104" t="s">
        <v>4612</v>
      </c>
      <c r="D1104">
        <v>2009</v>
      </c>
      <c r="E1104" t="s">
        <v>11686</v>
      </c>
      <c r="F1104" t="s">
        <v>11687</v>
      </c>
      <c r="G1104" s="2">
        <v>39961</v>
      </c>
      <c r="H1104" t="s">
        <v>11688</v>
      </c>
    </row>
    <row r="1105" spans="1:8" x14ac:dyDescent="0.25">
      <c r="A1105" t="s">
        <v>4614</v>
      </c>
      <c r="B1105" t="s">
        <v>4616</v>
      </c>
      <c r="C1105" t="s">
        <v>4615</v>
      </c>
      <c r="D1105">
        <v>2020</v>
      </c>
      <c r="E1105" t="s">
        <v>11689</v>
      </c>
      <c r="F1105" t="s">
        <v>11690</v>
      </c>
      <c r="G1105" s="2">
        <v>44104</v>
      </c>
      <c r="H1105" t="s">
        <v>11691</v>
      </c>
    </row>
    <row r="1106" spans="1:8" x14ac:dyDescent="0.25">
      <c r="A1106" t="s">
        <v>4617</v>
      </c>
      <c r="B1106" t="s">
        <v>4619</v>
      </c>
      <c r="C1106" t="s">
        <v>4618</v>
      </c>
      <c r="D1106">
        <v>1996</v>
      </c>
      <c r="E1106" t="s">
        <v>11692</v>
      </c>
      <c r="F1106" t="s">
        <v>11693</v>
      </c>
      <c r="G1106" s="2">
        <v>35237</v>
      </c>
      <c r="H1106" t="s">
        <v>11694</v>
      </c>
    </row>
    <row r="1107" spans="1:8" x14ac:dyDescent="0.25">
      <c r="A1107" t="s">
        <v>4620</v>
      </c>
      <c r="B1107" t="s">
        <v>4622</v>
      </c>
      <c r="C1107" t="s">
        <v>4621</v>
      </c>
      <c r="D1107">
        <v>1996</v>
      </c>
      <c r="E1107" t="s">
        <v>11695</v>
      </c>
      <c r="F1107" t="s">
        <v>11696</v>
      </c>
      <c r="G1107" s="2">
        <v>35529</v>
      </c>
      <c r="H1107" t="s">
        <v>11697</v>
      </c>
    </row>
    <row r="1108" spans="1:8" x14ac:dyDescent="0.25">
      <c r="A1108" t="s">
        <v>4623</v>
      </c>
      <c r="B1108" t="s">
        <v>4625</v>
      </c>
      <c r="C1108" t="s">
        <v>4624</v>
      </c>
      <c r="D1108">
        <v>2015</v>
      </c>
      <c r="E1108" t="s">
        <v>11698</v>
      </c>
      <c r="F1108" t="s">
        <v>11699</v>
      </c>
      <c r="G1108" s="2">
        <v>42020</v>
      </c>
      <c r="H1108" t="s">
        <v>11700</v>
      </c>
    </row>
    <row r="1109" spans="1:8" x14ac:dyDescent="0.25">
      <c r="A1109" t="s">
        <v>4626</v>
      </c>
      <c r="B1109" t="s">
        <v>4628</v>
      </c>
      <c r="C1109" t="s">
        <v>4627</v>
      </c>
      <c r="D1109">
        <v>2012</v>
      </c>
      <c r="E1109" t="s">
        <v>11701</v>
      </c>
      <c r="F1109" t="s">
        <v>11702</v>
      </c>
      <c r="G1109" s="2">
        <v>41222</v>
      </c>
      <c r="H1109" t="s">
        <v>11703</v>
      </c>
    </row>
    <row r="1110" spans="1:8" x14ac:dyDescent="0.25">
      <c r="A1110" t="s">
        <v>4629</v>
      </c>
      <c r="B1110" t="s">
        <v>4631</v>
      </c>
      <c r="C1110" t="s">
        <v>4630</v>
      </c>
      <c r="D1110">
        <v>1996</v>
      </c>
      <c r="E1110" t="s">
        <v>11704</v>
      </c>
      <c r="F1110" t="s">
        <v>11705</v>
      </c>
      <c r="G1110" s="2">
        <v>35195</v>
      </c>
      <c r="H1110" t="s">
        <v>11706</v>
      </c>
    </row>
    <row r="1111" spans="1:8" x14ac:dyDescent="0.25">
      <c r="A1111" t="s">
        <v>4632</v>
      </c>
      <c r="B1111" t="s">
        <v>4634</v>
      </c>
      <c r="C1111" t="s">
        <v>4633</v>
      </c>
      <c r="D1111">
        <v>1991</v>
      </c>
      <c r="E1111" t="s">
        <v>11707</v>
      </c>
      <c r="F1111" t="s">
        <v>11708</v>
      </c>
      <c r="G1111" s="2">
        <v>33389</v>
      </c>
      <c r="H1111" t="s">
        <v>11709</v>
      </c>
    </row>
    <row r="1112" spans="1:8" x14ac:dyDescent="0.25">
      <c r="A1112" t="s">
        <v>4635</v>
      </c>
      <c r="B1112" t="s">
        <v>4637</v>
      </c>
      <c r="C1112" t="s">
        <v>4636</v>
      </c>
      <c r="D1112">
        <v>1979</v>
      </c>
      <c r="E1112" t="s">
        <v>11710</v>
      </c>
      <c r="F1112" t="s">
        <v>11711</v>
      </c>
      <c r="G1112" s="2">
        <v>29147</v>
      </c>
      <c r="H1112" t="s">
        <v>11712</v>
      </c>
    </row>
    <row r="1113" spans="1:8" x14ac:dyDescent="0.25">
      <c r="A1113" t="s">
        <v>4638</v>
      </c>
      <c r="B1113" t="s">
        <v>4640</v>
      </c>
      <c r="C1113" t="s">
        <v>4639</v>
      </c>
      <c r="D1113">
        <v>2004</v>
      </c>
      <c r="E1113" t="s">
        <v>11713</v>
      </c>
      <c r="F1113" t="s">
        <v>11714</v>
      </c>
      <c r="G1113" s="2">
        <v>38078</v>
      </c>
    </row>
    <row r="1114" spans="1:8" x14ac:dyDescent="0.25">
      <c r="A1114" t="s">
        <v>4641</v>
      </c>
      <c r="B1114" t="s">
        <v>4643</v>
      </c>
      <c r="C1114" t="s">
        <v>4642</v>
      </c>
      <c r="D1114">
        <v>1986</v>
      </c>
      <c r="E1114" t="s">
        <v>11715</v>
      </c>
      <c r="F1114" t="s">
        <v>11716</v>
      </c>
      <c r="G1114" s="2">
        <v>31471</v>
      </c>
      <c r="H1114" t="s">
        <v>11717</v>
      </c>
    </row>
    <row r="1115" spans="1:8" x14ac:dyDescent="0.25">
      <c r="A1115" t="s">
        <v>4644</v>
      </c>
      <c r="B1115" t="s">
        <v>4646</v>
      </c>
      <c r="C1115" t="s">
        <v>4645</v>
      </c>
      <c r="D1115">
        <v>2009</v>
      </c>
      <c r="E1115" t="s">
        <v>11718</v>
      </c>
      <c r="F1115" t="s">
        <v>11719</v>
      </c>
      <c r="G1115" s="2">
        <v>39962</v>
      </c>
      <c r="H1115" t="s">
        <v>11720</v>
      </c>
    </row>
    <row r="1116" spans="1:8" x14ac:dyDescent="0.25">
      <c r="A1116" t="s">
        <v>4647</v>
      </c>
      <c r="B1116" t="s">
        <v>4649</v>
      </c>
      <c r="C1116" t="s">
        <v>4648</v>
      </c>
      <c r="D1116">
        <v>2014</v>
      </c>
      <c r="E1116" t="s">
        <v>11721</v>
      </c>
      <c r="F1116" t="s">
        <v>11722</v>
      </c>
      <c r="G1116" s="2">
        <v>41802</v>
      </c>
      <c r="H1116" t="s">
        <v>11723</v>
      </c>
    </row>
    <row r="1117" spans="1:8" x14ac:dyDescent="0.25">
      <c r="A1117" t="s">
        <v>4650</v>
      </c>
      <c r="B1117" t="s">
        <v>4652</v>
      </c>
      <c r="C1117" t="s">
        <v>4651</v>
      </c>
      <c r="D1117">
        <v>2014</v>
      </c>
      <c r="E1117" t="s">
        <v>11724</v>
      </c>
      <c r="F1117" t="s">
        <v>11725</v>
      </c>
      <c r="G1117" s="2">
        <v>42055</v>
      </c>
      <c r="H1117" t="s">
        <v>11726</v>
      </c>
    </row>
    <row r="1118" spans="1:8" x14ac:dyDescent="0.25">
      <c r="A1118" t="s">
        <v>4653</v>
      </c>
      <c r="B1118" t="s">
        <v>4655</v>
      </c>
      <c r="C1118" t="s">
        <v>4654</v>
      </c>
      <c r="D1118">
        <v>1976</v>
      </c>
      <c r="E1118" t="s">
        <v>11727</v>
      </c>
      <c r="F1118" t="s">
        <v>11728</v>
      </c>
      <c r="G1118" s="2">
        <v>28097</v>
      </c>
      <c r="H1118" t="s">
        <v>11729</v>
      </c>
    </row>
    <row r="1119" spans="1:8" x14ac:dyDescent="0.25">
      <c r="A1119" t="s">
        <v>4656</v>
      </c>
      <c r="B1119" t="s">
        <v>4658</v>
      </c>
      <c r="C1119" t="s">
        <v>4657</v>
      </c>
      <c r="D1119">
        <v>1998</v>
      </c>
      <c r="E1119" t="s">
        <v>11730</v>
      </c>
      <c r="F1119" t="s">
        <v>11731</v>
      </c>
      <c r="G1119" s="2">
        <v>36267</v>
      </c>
      <c r="H1119" t="s">
        <v>11732</v>
      </c>
    </row>
    <row r="1120" spans="1:8" x14ac:dyDescent="0.25">
      <c r="A1120" t="s">
        <v>4659</v>
      </c>
      <c r="B1120" t="s">
        <v>4661</v>
      </c>
      <c r="C1120" t="s">
        <v>4660</v>
      </c>
      <c r="D1120">
        <v>1961</v>
      </c>
      <c r="E1120" t="s">
        <v>11733</v>
      </c>
      <c r="F1120" t="s">
        <v>11734</v>
      </c>
      <c r="G1120" s="2">
        <v>22431</v>
      </c>
      <c r="H1120" t="s">
        <v>11735</v>
      </c>
    </row>
    <row r="1121" spans="1:8" x14ac:dyDescent="0.25">
      <c r="A1121" t="s">
        <v>4662</v>
      </c>
      <c r="B1121" t="s">
        <v>4664</v>
      </c>
      <c r="C1121" t="s">
        <v>4663</v>
      </c>
      <c r="D1121">
        <v>2019</v>
      </c>
      <c r="E1121" t="s">
        <v>11736</v>
      </c>
      <c r="F1121" t="s">
        <v>11737</v>
      </c>
      <c r="G1121" s="2">
        <v>43784</v>
      </c>
      <c r="H1121" t="s">
        <v>11738</v>
      </c>
    </row>
    <row r="1122" spans="1:8" x14ac:dyDescent="0.25">
      <c r="A1122" t="s">
        <v>4665</v>
      </c>
      <c r="B1122" t="s">
        <v>4667</v>
      </c>
      <c r="C1122" t="s">
        <v>4666</v>
      </c>
      <c r="D1122">
        <v>2011</v>
      </c>
      <c r="E1122" t="s">
        <v>11739</v>
      </c>
      <c r="F1122" t="s">
        <v>11740</v>
      </c>
      <c r="G1122" s="2">
        <v>40809</v>
      </c>
      <c r="H1122" t="s">
        <v>11741</v>
      </c>
    </row>
    <row r="1123" spans="1:8" x14ac:dyDescent="0.25">
      <c r="A1123" t="s">
        <v>4668</v>
      </c>
      <c r="B1123" t="s">
        <v>4670</v>
      </c>
      <c r="C1123" t="s">
        <v>4669</v>
      </c>
      <c r="D1123">
        <v>2005</v>
      </c>
      <c r="E1123" t="s">
        <v>11742</v>
      </c>
      <c r="F1123" t="s">
        <v>11743</v>
      </c>
      <c r="G1123" s="2">
        <v>38674</v>
      </c>
      <c r="H1123" t="s">
        <v>11744</v>
      </c>
    </row>
    <row r="1124" spans="1:8" x14ac:dyDescent="0.25">
      <c r="A1124" t="s">
        <v>4671</v>
      </c>
      <c r="B1124" t="s">
        <v>4673</v>
      </c>
      <c r="C1124" t="s">
        <v>4672</v>
      </c>
      <c r="D1124">
        <v>1996</v>
      </c>
      <c r="E1124" t="s">
        <v>11745</v>
      </c>
      <c r="F1124" t="s">
        <v>11746</v>
      </c>
      <c r="G1124" s="2">
        <v>35174</v>
      </c>
      <c r="H1124" t="s">
        <v>11747</v>
      </c>
    </row>
    <row r="1125" spans="1:8" x14ac:dyDescent="0.25">
      <c r="A1125" t="s">
        <v>4674</v>
      </c>
      <c r="B1125" t="s">
        <v>4676</v>
      </c>
      <c r="C1125" t="s">
        <v>4675</v>
      </c>
      <c r="D1125">
        <v>2004</v>
      </c>
      <c r="E1125" t="s">
        <v>11748</v>
      </c>
      <c r="F1125" t="s">
        <v>11749</v>
      </c>
      <c r="G1125" s="2">
        <v>38303</v>
      </c>
      <c r="H1125" t="s">
        <v>11750</v>
      </c>
    </row>
    <row r="1126" spans="1:8" x14ac:dyDescent="0.25">
      <c r="A1126" t="s">
        <v>4677</v>
      </c>
      <c r="B1126" t="s">
        <v>4679</v>
      </c>
      <c r="C1126" t="s">
        <v>4678</v>
      </c>
      <c r="D1126">
        <v>1966</v>
      </c>
      <c r="E1126" t="s">
        <v>11751</v>
      </c>
      <c r="F1126" t="s">
        <v>11752</v>
      </c>
      <c r="G1126" s="2">
        <v>24196</v>
      </c>
      <c r="H1126" t="s">
        <v>11753</v>
      </c>
    </row>
    <row r="1127" spans="1:8" x14ac:dyDescent="0.25">
      <c r="A1127" t="s">
        <v>4680</v>
      </c>
      <c r="B1127" t="s">
        <v>4682</v>
      </c>
      <c r="C1127" t="s">
        <v>4681</v>
      </c>
      <c r="D1127">
        <v>1995</v>
      </c>
      <c r="E1127" t="s">
        <v>11754</v>
      </c>
      <c r="F1127" t="s">
        <v>11755</v>
      </c>
      <c r="G1127" s="2">
        <v>34957</v>
      </c>
      <c r="H1127" t="s">
        <v>11756</v>
      </c>
    </row>
    <row r="1128" spans="1:8" x14ac:dyDescent="0.25">
      <c r="A1128" t="s">
        <v>4683</v>
      </c>
      <c r="B1128" t="s">
        <v>4685</v>
      </c>
      <c r="C1128" t="s">
        <v>4684</v>
      </c>
      <c r="D1128">
        <v>1990</v>
      </c>
      <c r="E1128" t="s">
        <v>11757</v>
      </c>
      <c r="F1128" t="s">
        <v>11758</v>
      </c>
      <c r="G1128" s="2">
        <v>33109</v>
      </c>
      <c r="H1128" t="s">
        <v>11759</v>
      </c>
    </row>
    <row r="1129" spans="1:8" x14ac:dyDescent="0.25">
      <c r="A1129" t="s">
        <v>4686</v>
      </c>
      <c r="B1129" t="s">
        <v>4688</v>
      </c>
      <c r="C1129" t="s">
        <v>4687</v>
      </c>
      <c r="D1129">
        <v>1987</v>
      </c>
      <c r="E1129" t="s">
        <v>11760</v>
      </c>
      <c r="F1129" t="s">
        <v>11761</v>
      </c>
      <c r="G1129" s="2">
        <v>32038</v>
      </c>
      <c r="H1129" t="s">
        <v>11762</v>
      </c>
    </row>
    <row r="1130" spans="1:8" x14ac:dyDescent="0.25">
      <c r="A1130" t="s">
        <v>4689</v>
      </c>
      <c r="B1130" t="s">
        <v>4691</v>
      </c>
      <c r="C1130" t="s">
        <v>4690</v>
      </c>
      <c r="D1130">
        <v>2003</v>
      </c>
      <c r="E1130" t="s">
        <v>11763</v>
      </c>
      <c r="F1130" t="s">
        <v>11764</v>
      </c>
      <c r="G1130" s="2">
        <v>38037</v>
      </c>
      <c r="H1130" t="s">
        <v>11765</v>
      </c>
    </row>
    <row r="1131" spans="1:8" x14ac:dyDescent="0.25">
      <c r="A1131" t="s">
        <v>4692</v>
      </c>
      <c r="B1131" t="s">
        <v>4694</v>
      </c>
      <c r="C1131" t="s">
        <v>4693</v>
      </c>
      <c r="D1131">
        <v>1998</v>
      </c>
      <c r="E1131" t="s">
        <v>11766</v>
      </c>
      <c r="F1131" t="s">
        <v>11767</v>
      </c>
      <c r="G1131" s="2">
        <v>35874</v>
      </c>
      <c r="H1131" t="s">
        <v>11768</v>
      </c>
    </row>
    <row r="1132" spans="1:8" x14ac:dyDescent="0.25">
      <c r="A1132" t="s">
        <v>4695</v>
      </c>
      <c r="B1132" t="s">
        <v>4697</v>
      </c>
      <c r="C1132" t="s">
        <v>4696</v>
      </c>
      <c r="D1132">
        <v>2013</v>
      </c>
      <c r="E1132" t="s">
        <v>11769</v>
      </c>
      <c r="F1132" t="s">
        <v>11770</v>
      </c>
      <c r="G1132" s="2">
        <v>41633</v>
      </c>
      <c r="H1132" t="s">
        <v>11771</v>
      </c>
    </row>
    <row r="1133" spans="1:8" x14ac:dyDescent="0.25">
      <c r="A1133" t="s">
        <v>4698</v>
      </c>
      <c r="B1133" t="s">
        <v>4700</v>
      </c>
      <c r="C1133" t="s">
        <v>4699</v>
      </c>
      <c r="D1133">
        <v>2012</v>
      </c>
      <c r="E1133" t="s">
        <v>11772</v>
      </c>
      <c r="F1133" t="s">
        <v>11773</v>
      </c>
      <c r="G1133" s="2">
        <v>41229</v>
      </c>
      <c r="H1133" t="s">
        <v>11774</v>
      </c>
    </row>
    <row r="1134" spans="1:8" x14ac:dyDescent="0.25">
      <c r="A1134" t="s">
        <v>4701</v>
      </c>
      <c r="B1134" t="s">
        <v>4703</v>
      </c>
      <c r="C1134" t="s">
        <v>4702</v>
      </c>
      <c r="D1134">
        <v>2020</v>
      </c>
      <c r="E1134" t="s">
        <v>11775</v>
      </c>
      <c r="F1134" t="s">
        <v>11776</v>
      </c>
      <c r="G1134" s="2">
        <v>44428</v>
      </c>
      <c r="H1134" t="s">
        <v>11777</v>
      </c>
    </row>
    <row r="1135" spans="1:8" x14ac:dyDescent="0.25">
      <c r="A1135" t="s">
        <v>4704</v>
      </c>
      <c r="B1135" t="s">
        <v>4706</v>
      </c>
      <c r="C1135" t="s">
        <v>4705</v>
      </c>
      <c r="D1135">
        <v>1972</v>
      </c>
      <c r="E1135" t="s">
        <v>11778</v>
      </c>
      <c r="F1135" t="s">
        <v>11779</v>
      </c>
      <c r="G1135" s="2">
        <v>26342</v>
      </c>
      <c r="H1135" t="s">
        <v>11780</v>
      </c>
    </row>
    <row r="1136" spans="1:8" x14ac:dyDescent="0.25">
      <c r="A1136" t="s">
        <v>4707</v>
      </c>
      <c r="B1136" t="s">
        <v>4709</v>
      </c>
      <c r="C1136" t="s">
        <v>4708</v>
      </c>
      <c r="D1136">
        <v>1999</v>
      </c>
      <c r="E1136" t="s">
        <v>11781</v>
      </c>
      <c r="F1136" t="s">
        <v>11782</v>
      </c>
      <c r="G1136" s="2">
        <v>36264</v>
      </c>
      <c r="H1136" t="s">
        <v>11783</v>
      </c>
    </row>
    <row r="1137" spans="1:8" x14ac:dyDescent="0.25">
      <c r="A1137" t="s">
        <v>4710</v>
      </c>
      <c r="B1137" t="s">
        <v>4712</v>
      </c>
      <c r="C1137" t="s">
        <v>4711</v>
      </c>
      <c r="D1137">
        <v>2013</v>
      </c>
      <c r="E1137" t="s">
        <v>11784</v>
      </c>
      <c r="F1137" t="s">
        <v>11785</v>
      </c>
      <c r="G1137" s="2">
        <v>41586</v>
      </c>
      <c r="H1137" t="s">
        <v>11786</v>
      </c>
    </row>
    <row r="1138" spans="1:8" x14ac:dyDescent="0.25">
      <c r="A1138" t="s">
        <v>4713</v>
      </c>
      <c r="B1138" t="s">
        <v>4715</v>
      </c>
      <c r="C1138" t="s">
        <v>4714</v>
      </c>
      <c r="D1138">
        <v>1983</v>
      </c>
      <c r="E1138" t="s">
        <v>11787</v>
      </c>
      <c r="F1138" t="s">
        <v>11788</v>
      </c>
      <c r="G1138" s="2">
        <v>30666</v>
      </c>
      <c r="H1138" t="s">
        <v>11789</v>
      </c>
    </row>
    <row r="1139" spans="1:8" x14ac:dyDescent="0.25">
      <c r="A1139" t="s">
        <v>4716</v>
      </c>
      <c r="B1139" t="s">
        <v>4718</v>
      </c>
      <c r="C1139" t="s">
        <v>4717</v>
      </c>
      <c r="D1139">
        <v>2000</v>
      </c>
      <c r="E1139" t="s">
        <v>11790</v>
      </c>
      <c r="F1139" t="s">
        <v>11791</v>
      </c>
      <c r="G1139" s="2">
        <v>36560</v>
      </c>
      <c r="H1139" t="s">
        <v>11792</v>
      </c>
    </row>
    <row r="1140" spans="1:8" x14ac:dyDescent="0.25">
      <c r="A1140" t="s">
        <v>4719</v>
      </c>
      <c r="B1140" t="s">
        <v>4721</v>
      </c>
      <c r="C1140" t="s">
        <v>4720</v>
      </c>
      <c r="D1140">
        <v>2011</v>
      </c>
      <c r="E1140" t="s">
        <v>11793</v>
      </c>
      <c r="F1140" t="s">
        <v>11794</v>
      </c>
      <c r="G1140" s="2">
        <v>40898</v>
      </c>
      <c r="H1140" t="s">
        <v>11795</v>
      </c>
    </row>
    <row r="1141" spans="1:8" x14ac:dyDescent="0.25">
      <c r="A1141" t="s">
        <v>4722</v>
      </c>
      <c r="B1141" t="s">
        <v>4724</v>
      </c>
      <c r="C1141" t="s">
        <v>4723</v>
      </c>
      <c r="D1141">
        <v>1994</v>
      </c>
      <c r="E1141" t="s">
        <v>11796</v>
      </c>
      <c r="F1141" t="s">
        <v>11797</v>
      </c>
      <c r="G1141" s="2">
        <v>34621</v>
      </c>
      <c r="H1141" t="s">
        <v>11798</v>
      </c>
    </row>
    <row r="1142" spans="1:8" x14ac:dyDescent="0.25">
      <c r="A1142" t="s">
        <v>4725</v>
      </c>
      <c r="B1142" t="s">
        <v>4727</v>
      </c>
      <c r="C1142" t="s">
        <v>4726</v>
      </c>
      <c r="D1142">
        <v>2021</v>
      </c>
      <c r="E1142" t="s">
        <v>11799</v>
      </c>
      <c r="F1142" t="s">
        <v>11800</v>
      </c>
      <c r="G1142" s="2">
        <v>44435</v>
      </c>
      <c r="H1142" t="s">
        <v>11801</v>
      </c>
    </row>
    <row r="1143" spans="1:8" x14ac:dyDescent="0.25">
      <c r="A1143" t="s">
        <v>4728</v>
      </c>
      <c r="B1143" t="s">
        <v>4730</v>
      </c>
      <c r="C1143" t="s">
        <v>4729</v>
      </c>
      <c r="D1143">
        <v>1938</v>
      </c>
      <c r="E1143" t="s">
        <v>11802</v>
      </c>
      <c r="F1143" t="s">
        <v>11803</v>
      </c>
      <c r="G1143" s="2">
        <v>14238</v>
      </c>
      <c r="H1143" t="s">
        <v>11804</v>
      </c>
    </row>
    <row r="1144" spans="1:8" x14ac:dyDescent="0.25">
      <c r="A1144" t="s">
        <v>4731</v>
      </c>
      <c r="B1144" t="s">
        <v>4733</v>
      </c>
      <c r="C1144" t="s">
        <v>4732</v>
      </c>
      <c r="D1144">
        <v>1967</v>
      </c>
      <c r="E1144" t="s">
        <v>11805</v>
      </c>
      <c r="F1144" t="s">
        <v>11806</v>
      </c>
      <c r="G1144" s="2">
        <v>24552</v>
      </c>
      <c r="H1144" t="s">
        <v>11807</v>
      </c>
    </row>
    <row r="1145" spans="1:8" x14ac:dyDescent="0.25">
      <c r="A1145" t="s">
        <v>4734</v>
      </c>
      <c r="B1145" t="s">
        <v>4736</v>
      </c>
      <c r="C1145" t="s">
        <v>4735</v>
      </c>
      <c r="D1145">
        <v>1986</v>
      </c>
      <c r="E1145" t="s">
        <v>11808</v>
      </c>
      <c r="F1145" t="s">
        <v>11809</v>
      </c>
      <c r="G1145" s="2">
        <v>31569</v>
      </c>
      <c r="H1145" t="s">
        <v>11810</v>
      </c>
    </row>
    <row r="1146" spans="1:8" x14ac:dyDescent="0.25">
      <c r="A1146" t="s">
        <v>4737</v>
      </c>
      <c r="B1146" t="s">
        <v>4739</v>
      </c>
      <c r="C1146" t="s">
        <v>4738</v>
      </c>
      <c r="D1146">
        <v>1988</v>
      </c>
      <c r="E1146" t="s">
        <v>11811</v>
      </c>
      <c r="F1146" t="s">
        <v>11812</v>
      </c>
      <c r="G1146" s="2">
        <v>32451</v>
      </c>
      <c r="H1146" t="s">
        <v>11813</v>
      </c>
    </row>
    <row r="1147" spans="1:8" x14ac:dyDescent="0.25">
      <c r="A1147" t="s">
        <v>4740</v>
      </c>
      <c r="B1147" t="s">
        <v>4742</v>
      </c>
      <c r="C1147" t="s">
        <v>4741</v>
      </c>
      <c r="D1147">
        <v>1994</v>
      </c>
      <c r="E1147" t="s">
        <v>11814</v>
      </c>
      <c r="F1147" t="s">
        <v>11815</v>
      </c>
      <c r="G1147" s="2">
        <v>34621</v>
      </c>
      <c r="H1147" t="s">
        <v>11816</v>
      </c>
    </row>
    <row r="1148" spans="1:8" x14ac:dyDescent="0.25">
      <c r="A1148" t="s">
        <v>4743</v>
      </c>
      <c r="B1148" t="s">
        <v>4745</v>
      </c>
      <c r="C1148" t="s">
        <v>4744</v>
      </c>
      <c r="D1148">
        <v>1987</v>
      </c>
      <c r="E1148" t="s">
        <v>11817</v>
      </c>
      <c r="F1148" t="s">
        <v>11818</v>
      </c>
      <c r="G1148" s="2">
        <v>32073</v>
      </c>
      <c r="H1148" t="s">
        <v>11819</v>
      </c>
    </row>
    <row r="1149" spans="1:8" x14ac:dyDescent="0.25">
      <c r="A1149" t="s">
        <v>4746</v>
      </c>
      <c r="B1149" t="s">
        <v>4748</v>
      </c>
      <c r="C1149" t="s">
        <v>4747</v>
      </c>
      <c r="D1149">
        <v>1988</v>
      </c>
      <c r="E1149" t="s">
        <v>11820</v>
      </c>
      <c r="F1149" t="s">
        <v>11821</v>
      </c>
      <c r="G1149">
        <v>1988</v>
      </c>
    </row>
    <row r="1150" spans="1:8" x14ac:dyDescent="0.25">
      <c r="A1150" t="s">
        <v>4749</v>
      </c>
      <c r="B1150" t="s">
        <v>4751</v>
      </c>
      <c r="C1150" t="s">
        <v>4750</v>
      </c>
      <c r="D1150">
        <v>2014</v>
      </c>
      <c r="E1150" t="s">
        <v>11822</v>
      </c>
      <c r="F1150" t="s">
        <v>11823</v>
      </c>
      <c r="G1150" s="2">
        <v>41740</v>
      </c>
      <c r="H1150" t="s">
        <v>11824</v>
      </c>
    </row>
    <row r="1151" spans="1:8" x14ac:dyDescent="0.25">
      <c r="A1151" t="s">
        <v>4752</v>
      </c>
      <c r="B1151" t="s">
        <v>4754</v>
      </c>
      <c r="C1151" t="s">
        <v>4753</v>
      </c>
      <c r="D1151">
        <v>2012</v>
      </c>
      <c r="E1151" t="s">
        <v>11825</v>
      </c>
      <c r="F1151" t="s">
        <v>11826</v>
      </c>
      <c r="G1151" s="2">
        <v>41215</v>
      </c>
      <c r="H1151" t="s">
        <v>11827</v>
      </c>
    </row>
    <row r="1152" spans="1:8" x14ac:dyDescent="0.25">
      <c r="A1152" s="1" t="s">
        <v>4755</v>
      </c>
      <c r="B1152" t="s">
        <v>4757</v>
      </c>
      <c r="C1152" t="s">
        <v>4756</v>
      </c>
      <c r="D1152">
        <v>1999</v>
      </c>
      <c r="E1152" t="s">
        <v>11828</v>
      </c>
      <c r="F1152" t="s">
        <v>11829</v>
      </c>
      <c r="G1152" s="2">
        <v>36434</v>
      </c>
      <c r="H1152" t="s">
        <v>11830</v>
      </c>
    </row>
    <row r="1153" spans="1:8" x14ac:dyDescent="0.25">
      <c r="A1153" t="s">
        <v>4758</v>
      </c>
      <c r="B1153" t="s">
        <v>4760</v>
      </c>
      <c r="C1153" t="s">
        <v>4759</v>
      </c>
      <c r="D1153">
        <v>2008</v>
      </c>
      <c r="E1153" t="s">
        <v>11831</v>
      </c>
      <c r="F1153" t="s">
        <v>11832</v>
      </c>
      <c r="G1153" s="2">
        <v>39878</v>
      </c>
      <c r="H1153" t="s">
        <v>11833</v>
      </c>
    </row>
    <row r="1154" spans="1:8" x14ac:dyDescent="0.25">
      <c r="A1154" t="s">
        <v>4761</v>
      </c>
      <c r="B1154" t="s">
        <v>4763</v>
      </c>
      <c r="C1154" t="s">
        <v>4762</v>
      </c>
      <c r="D1154">
        <v>2014</v>
      </c>
      <c r="E1154" t="s">
        <v>11834</v>
      </c>
      <c r="F1154" t="s">
        <v>11835</v>
      </c>
      <c r="G1154" s="2">
        <v>41817</v>
      </c>
      <c r="H1154" t="s">
        <v>11836</v>
      </c>
    </row>
    <row r="1155" spans="1:8" x14ac:dyDescent="0.25">
      <c r="A1155" t="s">
        <v>4764</v>
      </c>
      <c r="B1155" t="s">
        <v>4766</v>
      </c>
      <c r="C1155" t="s">
        <v>4765</v>
      </c>
      <c r="D1155">
        <v>2010</v>
      </c>
      <c r="E1155" t="s">
        <v>11837</v>
      </c>
      <c r="F1155" t="s">
        <v>11838</v>
      </c>
      <c r="G1155" s="2">
        <v>40873</v>
      </c>
      <c r="H1155" t="s">
        <v>11839</v>
      </c>
    </row>
    <row r="1156" spans="1:8" x14ac:dyDescent="0.25">
      <c r="A1156" t="s">
        <v>4767</v>
      </c>
      <c r="B1156" t="s">
        <v>4769</v>
      </c>
      <c r="C1156" t="s">
        <v>4768</v>
      </c>
      <c r="D1156">
        <v>1972</v>
      </c>
      <c r="E1156" t="s">
        <v>11840</v>
      </c>
      <c r="F1156" t="s">
        <v>11841</v>
      </c>
      <c r="G1156" s="2">
        <v>26655</v>
      </c>
      <c r="H1156" t="s">
        <v>11842</v>
      </c>
    </row>
    <row r="1157" spans="1:8" x14ac:dyDescent="0.25">
      <c r="A1157" t="s">
        <v>4770</v>
      </c>
      <c r="B1157" t="s">
        <v>4772</v>
      </c>
      <c r="C1157" t="s">
        <v>4771</v>
      </c>
      <c r="D1157">
        <v>1989</v>
      </c>
      <c r="E1157" t="s">
        <v>11843</v>
      </c>
      <c r="F1157" t="s">
        <v>11844</v>
      </c>
      <c r="G1157" s="2">
        <v>32605</v>
      </c>
      <c r="H1157" t="s">
        <v>11845</v>
      </c>
    </row>
    <row r="1158" spans="1:8" x14ac:dyDescent="0.25">
      <c r="A1158" t="s">
        <v>4773</v>
      </c>
      <c r="B1158" t="s">
        <v>4775</v>
      </c>
      <c r="C1158" t="s">
        <v>4774</v>
      </c>
      <c r="D1158">
        <v>1981</v>
      </c>
      <c r="E1158" t="s">
        <v>11846</v>
      </c>
      <c r="F1158" t="s">
        <v>11847</v>
      </c>
      <c r="G1158" s="2">
        <v>29826</v>
      </c>
      <c r="H1158" t="s">
        <v>11848</v>
      </c>
    </row>
    <row r="1159" spans="1:8" x14ac:dyDescent="0.25">
      <c r="A1159" t="s">
        <v>4776</v>
      </c>
      <c r="B1159" t="s">
        <v>4778</v>
      </c>
      <c r="C1159" t="s">
        <v>4777</v>
      </c>
      <c r="D1159">
        <v>1987</v>
      </c>
      <c r="E1159" t="s">
        <v>11849</v>
      </c>
      <c r="F1159" t="s">
        <v>11850</v>
      </c>
      <c r="G1159" s="2">
        <v>32498</v>
      </c>
      <c r="H1159" t="s">
        <v>11851</v>
      </c>
    </row>
    <row r="1160" spans="1:8" x14ac:dyDescent="0.25">
      <c r="A1160" t="s">
        <v>4779</v>
      </c>
      <c r="B1160" t="s">
        <v>4781</v>
      </c>
      <c r="C1160" t="s">
        <v>4780</v>
      </c>
      <c r="D1160">
        <v>1939</v>
      </c>
      <c r="E1160" t="s">
        <v>11852</v>
      </c>
      <c r="F1160" t="s">
        <v>11853</v>
      </c>
      <c r="G1160" s="2">
        <v>14608</v>
      </c>
      <c r="H1160" t="s">
        <v>11854</v>
      </c>
    </row>
    <row r="1161" spans="1:8" x14ac:dyDescent="0.25">
      <c r="A1161" t="s">
        <v>4782</v>
      </c>
      <c r="B1161" t="s">
        <v>4784</v>
      </c>
      <c r="C1161" t="s">
        <v>4783</v>
      </c>
      <c r="D1161">
        <v>1998</v>
      </c>
      <c r="E1161" t="s">
        <v>11855</v>
      </c>
      <c r="F1161" t="s">
        <v>11856</v>
      </c>
      <c r="G1161" s="2">
        <v>35818</v>
      </c>
    </row>
    <row r="1162" spans="1:8" x14ac:dyDescent="0.25">
      <c r="A1162" t="s">
        <v>4785</v>
      </c>
      <c r="B1162" t="s">
        <v>4787</v>
      </c>
      <c r="C1162" t="s">
        <v>4786</v>
      </c>
      <c r="D1162">
        <v>2010</v>
      </c>
      <c r="E1162" t="s">
        <v>11857</v>
      </c>
      <c r="F1162" t="s">
        <v>11858</v>
      </c>
      <c r="G1162" s="2">
        <v>40462</v>
      </c>
      <c r="H1162" t="s">
        <v>11859</v>
      </c>
    </row>
    <row r="1163" spans="1:8" x14ac:dyDescent="0.25">
      <c r="A1163" t="s">
        <v>4788</v>
      </c>
      <c r="B1163" t="s">
        <v>4790</v>
      </c>
      <c r="C1163" t="s">
        <v>4789</v>
      </c>
      <c r="D1163">
        <v>1994</v>
      </c>
      <c r="E1163" t="s">
        <v>11860</v>
      </c>
      <c r="F1163" t="s">
        <v>11861</v>
      </c>
      <c r="G1163" s="2">
        <v>34677</v>
      </c>
      <c r="H1163" t="s">
        <v>11862</v>
      </c>
    </row>
    <row r="1164" spans="1:8" x14ac:dyDescent="0.25">
      <c r="A1164" t="s">
        <v>4791</v>
      </c>
      <c r="B1164" t="s">
        <v>4793</v>
      </c>
      <c r="C1164" t="s">
        <v>4792</v>
      </c>
      <c r="D1164">
        <v>1981</v>
      </c>
      <c r="E1164" t="s">
        <v>11863</v>
      </c>
      <c r="F1164" t="s">
        <v>11864</v>
      </c>
      <c r="G1164" s="2">
        <v>29763</v>
      </c>
      <c r="H1164" t="s">
        <v>11865</v>
      </c>
    </row>
    <row r="1165" spans="1:8" x14ac:dyDescent="0.25">
      <c r="A1165" t="s">
        <v>4794</v>
      </c>
      <c r="B1165" t="s">
        <v>4796</v>
      </c>
      <c r="C1165" t="s">
        <v>4795</v>
      </c>
      <c r="D1165">
        <v>2006</v>
      </c>
      <c r="E1165" t="s">
        <v>11866</v>
      </c>
      <c r="F1165" t="s">
        <v>11867</v>
      </c>
      <c r="G1165" s="2">
        <v>38793</v>
      </c>
      <c r="H1165" t="s">
        <v>11868</v>
      </c>
    </row>
    <row r="1166" spans="1:8" x14ac:dyDescent="0.25">
      <c r="A1166" t="s">
        <v>4797</v>
      </c>
      <c r="B1166" t="s">
        <v>4799</v>
      </c>
      <c r="C1166" t="s">
        <v>4798</v>
      </c>
      <c r="D1166">
        <v>1961</v>
      </c>
      <c r="E1166" t="s">
        <v>11869</v>
      </c>
      <c r="F1166" t="s">
        <v>11870</v>
      </c>
      <c r="G1166" s="2">
        <v>35410</v>
      </c>
    </row>
    <row r="1167" spans="1:8" x14ac:dyDescent="0.25">
      <c r="A1167" t="s">
        <v>4800</v>
      </c>
      <c r="B1167" t="s">
        <v>4802</v>
      </c>
      <c r="C1167" t="s">
        <v>4801</v>
      </c>
      <c r="D1167">
        <v>2008</v>
      </c>
      <c r="E1167" t="s">
        <v>11871</v>
      </c>
      <c r="F1167" t="s">
        <v>11872</v>
      </c>
      <c r="G1167" s="2">
        <v>39969</v>
      </c>
      <c r="H1167" t="s">
        <v>11873</v>
      </c>
    </row>
    <row r="1168" spans="1:8" x14ac:dyDescent="0.25">
      <c r="A1168" t="s">
        <v>4809</v>
      </c>
      <c r="B1168" t="s">
        <v>4811</v>
      </c>
      <c r="C1168" t="s">
        <v>4810</v>
      </c>
      <c r="D1168">
        <v>2017</v>
      </c>
      <c r="E1168" t="s">
        <v>11874</v>
      </c>
      <c r="F1168" t="s">
        <v>11875</v>
      </c>
      <c r="G1168" s="2">
        <v>43112</v>
      </c>
      <c r="H1168" t="s">
        <v>11876</v>
      </c>
    </row>
    <row r="1169" spans="1:8" x14ac:dyDescent="0.25">
      <c r="A1169" t="s">
        <v>4812</v>
      </c>
      <c r="B1169" t="s">
        <v>4814</v>
      </c>
      <c r="C1169" t="s">
        <v>4813</v>
      </c>
      <c r="D1169">
        <v>2016</v>
      </c>
      <c r="E1169" t="s">
        <v>11877</v>
      </c>
      <c r="F1169" t="s">
        <v>11878</v>
      </c>
      <c r="G1169" s="2">
        <v>42679</v>
      </c>
      <c r="H1169" t="s">
        <v>11879</v>
      </c>
    </row>
    <row r="1170" spans="1:8" x14ac:dyDescent="0.25">
      <c r="A1170" t="s">
        <v>4815</v>
      </c>
      <c r="B1170" t="s">
        <v>4817</v>
      </c>
      <c r="C1170" t="s">
        <v>11880</v>
      </c>
      <c r="D1170">
        <v>2012</v>
      </c>
      <c r="E1170" t="s">
        <v>11881</v>
      </c>
      <c r="F1170" t="s">
        <v>11882</v>
      </c>
      <c r="G1170" s="2">
        <v>41268</v>
      </c>
      <c r="H1170" t="s">
        <v>11883</v>
      </c>
    </row>
    <row r="1171" spans="1:8" x14ac:dyDescent="0.25">
      <c r="A1171" t="s">
        <v>4818</v>
      </c>
      <c r="B1171" t="s">
        <v>4820</v>
      </c>
      <c r="C1171" t="s">
        <v>4819</v>
      </c>
      <c r="D1171">
        <v>1996</v>
      </c>
      <c r="E1171" t="s">
        <v>11884</v>
      </c>
      <c r="F1171" t="s">
        <v>11885</v>
      </c>
      <c r="G1171" s="2">
        <v>35391</v>
      </c>
      <c r="H1171" t="s">
        <v>11886</v>
      </c>
    </row>
    <row r="1172" spans="1:8" x14ac:dyDescent="0.25">
      <c r="A1172" t="s">
        <v>4821</v>
      </c>
      <c r="B1172" t="s">
        <v>4823</v>
      </c>
      <c r="C1172" t="s">
        <v>4822</v>
      </c>
      <c r="D1172">
        <v>1991</v>
      </c>
      <c r="E1172" t="s">
        <v>11887</v>
      </c>
      <c r="F1172" t="s">
        <v>11888</v>
      </c>
      <c r="G1172" s="2">
        <v>33305</v>
      </c>
      <c r="H1172" t="s">
        <v>11889</v>
      </c>
    </row>
    <row r="1173" spans="1:8" x14ac:dyDescent="0.25">
      <c r="A1173" t="s">
        <v>4824</v>
      </c>
      <c r="B1173" t="s">
        <v>4826</v>
      </c>
      <c r="C1173" t="s">
        <v>4825</v>
      </c>
      <c r="D1173">
        <v>2007</v>
      </c>
      <c r="E1173" t="s">
        <v>11890</v>
      </c>
      <c r="F1173" t="s">
        <v>11891</v>
      </c>
      <c r="G1173" s="2">
        <v>39441</v>
      </c>
      <c r="H1173" t="s">
        <v>11892</v>
      </c>
    </row>
    <row r="1174" spans="1:8" x14ac:dyDescent="0.25">
      <c r="A1174" t="s">
        <v>4827</v>
      </c>
      <c r="B1174" t="s">
        <v>4829</v>
      </c>
      <c r="C1174" t="s">
        <v>4828</v>
      </c>
      <c r="D1174">
        <v>1974</v>
      </c>
      <c r="E1174" t="s">
        <v>11893</v>
      </c>
      <c r="F1174" t="s">
        <v>11894</v>
      </c>
      <c r="G1174" s="2">
        <v>27178</v>
      </c>
      <c r="H1174" t="s">
        <v>11895</v>
      </c>
    </row>
    <row r="1175" spans="1:8" x14ac:dyDescent="0.25">
      <c r="A1175" t="s">
        <v>4830</v>
      </c>
      <c r="B1175" t="s">
        <v>4832</v>
      </c>
      <c r="C1175" t="s">
        <v>4831</v>
      </c>
      <c r="D1175">
        <v>2003</v>
      </c>
      <c r="E1175" t="s">
        <v>11896</v>
      </c>
      <c r="F1175" t="s">
        <v>11897</v>
      </c>
      <c r="G1175" s="2">
        <v>37876</v>
      </c>
      <c r="H1175" t="s">
        <v>11898</v>
      </c>
    </row>
    <row r="1176" spans="1:8" x14ac:dyDescent="0.25">
      <c r="A1176" t="s">
        <v>4833</v>
      </c>
      <c r="B1176" t="s">
        <v>4835</v>
      </c>
      <c r="C1176" t="s">
        <v>4834</v>
      </c>
      <c r="D1176">
        <v>2003</v>
      </c>
      <c r="E1176" t="s">
        <v>11899</v>
      </c>
      <c r="F1176" t="s">
        <v>11900</v>
      </c>
      <c r="G1176" s="2">
        <v>37897</v>
      </c>
      <c r="H1176" t="s">
        <v>11901</v>
      </c>
    </row>
    <row r="1177" spans="1:8" x14ac:dyDescent="0.25">
      <c r="A1177" t="s">
        <v>4836</v>
      </c>
      <c r="B1177" t="s">
        <v>4838</v>
      </c>
      <c r="C1177" t="s">
        <v>4837</v>
      </c>
      <c r="D1177">
        <v>1994</v>
      </c>
      <c r="E1177" t="s">
        <v>11902</v>
      </c>
      <c r="F1177" t="s">
        <v>11903</v>
      </c>
      <c r="G1177" s="2">
        <v>34614</v>
      </c>
      <c r="H1177" t="s">
        <v>11904</v>
      </c>
    </row>
    <row r="1178" spans="1:8" x14ac:dyDescent="0.25">
      <c r="A1178" t="s">
        <v>4839</v>
      </c>
      <c r="B1178" t="s">
        <v>4841</v>
      </c>
      <c r="C1178" t="s">
        <v>4840</v>
      </c>
      <c r="D1178">
        <v>1993</v>
      </c>
      <c r="E1178" t="s">
        <v>11905</v>
      </c>
      <c r="F1178" t="s">
        <v>11906</v>
      </c>
      <c r="G1178" s="2">
        <v>34236</v>
      </c>
      <c r="H1178" t="s">
        <v>11907</v>
      </c>
    </row>
    <row r="1179" spans="1:8" x14ac:dyDescent="0.25">
      <c r="A1179" t="s">
        <v>4842</v>
      </c>
      <c r="B1179" t="s">
        <v>4844</v>
      </c>
      <c r="C1179" t="s">
        <v>4843</v>
      </c>
      <c r="D1179">
        <v>2021</v>
      </c>
      <c r="E1179" t="s">
        <v>11908</v>
      </c>
      <c r="F1179" t="s">
        <v>11909</v>
      </c>
      <c r="G1179" s="2">
        <v>44407</v>
      </c>
      <c r="H1179" t="s">
        <v>11910</v>
      </c>
    </row>
    <row r="1180" spans="1:8" x14ac:dyDescent="0.25">
      <c r="A1180" t="s">
        <v>4845</v>
      </c>
      <c r="B1180" t="s">
        <v>4847</v>
      </c>
      <c r="C1180" t="s">
        <v>4846</v>
      </c>
      <c r="D1180">
        <v>1926</v>
      </c>
      <c r="E1180" t="s">
        <v>11911</v>
      </c>
      <c r="F1180" t="s">
        <v>11912</v>
      </c>
      <c r="G1180" s="2">
        <v>9864</v>
      </c>
      <c r="H1180" t="s">
        <v>11913</v>
      </c>
    </row>
    <row r="1181" spans="1:8" x14ac:dyDescent="0.25">
      <c r="A1181" t="s">
        <v>4848</v>
      </c>
      <c r="B1181" t="s">
        <v>4850</v>
      </c>
      <c r="C1181" t="s">
        <v>4849</v>
      </c>
      <c r="D1181">
        <v>2004</v>
      </c>
      <c r="E1181" t="s">
        <v>11914</v>
      </c>
      <c r="F1181" t="s">
        <v>11915</v>
      </c>
      <c r="G1181" s="2">
        <v>38156</v>
      </c>
      <c r="H1181" t="s">
        <v>11916</v>
      </c>
    </row>
    <row r="1182" spans="1:8" x14ac:dyDescent="0.25">
      <c r="A1182" t="s">
        <v>4851</v>
      </c>
      <c r="B1182" t="s">
        <v>4853</v>
      </c>
      <c r="C1182" t="s">
        <v>4852</v>
      </c>
      <c r="D1182">
        <v>1990</v>
      </c>
      <c r="E1182" t="s">
        <v>11917</v>
      </c>
      <c r="F1182" t="s">
        <v>11918</v>
      </c>
      <c r="G1182" s="2">
        <v>33081</v>
      </c>
      <c r="H1182" t="s">
        <v>11919</v>
      </c>
    </row>
    <row r="1183" spans="1:8" x14ac:dyDescent="0.25">
      <c r="A1183" t="s">
        <v>4854</v>
      </c>
      <c r="B1183" t="s">
        <v>4856</v>
      </c>
      <c r="C1183" t="s">
        <v>4855</v>
      </c>
      <c r="D1183">
        <v>2002</v>
      </c>
      <c r="E1183" t="s">
        <v>11920</v>
      </c>
      <c r="F1183" t="s">
        <v>11921</v>
      </c>
      <c r="G1183" s="2">
        <v>38104</v>
      </c>
      <c r="H1183" t="s">
        <v>11922</v>
      </c>
    </row>
    <row r="1184" spans="1:8" x14ac:dyDescent="0.25">
      <c r="A1184" t="s">
        <v>4857</v>
      </c>
      <c r="B1184" t="s">
        <v>4859</v>
      </c>
      <c r="C1184" t="s">
        <v>4858</v>
      </c>
      <c r="D1184">
        <v>1964</v>
      </c>
      <c r="E1184" t="s">
        <v>11923</v>
      </c>
      <c r="F1184" t="s">
        <v>11924</v>
      </c>
      <c r="G1184" s="2">
        <v>23998</v>
      </c>
      <c r="H1184" t="s">
        <v>11925</v>
      </c>
    </row>
    <row r="1185" spans="1:8" x14ac:dyDescent="0.25">
      <c r="A1185" t="s">
        <v>4860</v>
      </c>
      <c r="B1185" t="s">
        <v>4862</v>
      </c>
      <c r="C1185" t="s">
        <v>4861</v>
      </c>
      <c r="D1185">
        <v>2021</v>
      </c>
      <c r="E1185" t="s">
        <v>11926</v>
      </c>
      <c r="F1185" t="s">
        <v>11927</v>
      </c>
      <c r="G1185" s="2">
        <v>44211</v>
      </c>
      <c r="H1185" t="s">
        <v>11928</v>
      </c>
    </row>
    <row r="1186" spans="1:8" x14ac:dyDescent="0.25">
      <c r="A1186" t="s">
        <v>4863</v>
      </c>
      <c r="B1186" t="s">
        <v>4865</v>
      </c>
      <c r="C1186" t="s">
        <v>4864</v>
      </c>
      <c r="D1186">
        <v>2015</v>
      </c>
      <c r="E1186" t="s">
        <v>11929</v>
      </c>
      <c r="F1186" t="s">
        <v>11930</v>
      </c>
      <c r="G1186" s="2">
        <v>42342</v>
      </c>
      <c r="H1186" t="s">
        <v>11931</v>
      </c>
    </row>
    <row r="1187" spans="1:8" x14ac:dyDescent="0.25">
      <c r="A1187" t="s">
        <v>4866</v>
      </c>
      <c r="B1187" t="s">
        <v>4868</v>
      </c>
      <c r="C1187" t="s">
        <v>4867</v>
      </c>
      <c r="D1187">
        <v>2014</v>
      </c>
      <c r="E1187" t="s">
        <v>11932</v>
      </c>
      <c r="F1187" t="s">
        <v>11933</v>
      </c>
      <c r="G1187" s="2">
        <v>42020</v>
      </c>
      <c r="H1187" t="s">
        <v>11934</v>
      </c>
    </row>
    <row r="1188" spans="1:8" x14ac:dyDescent="0.25">
      <c r="A1188" t="s">
        <v>4869</v>
      </c>
      <c r="B1188" t="s">
        <v>4871</v>
      </c>
      <c r="C1188" t="s">
        <v>4870</v>
      </c>
      <c r="D1188">
        <v>1953</v>
      </c>
      <c r="E1188" t="s">
        <v>11935</v>
      </c>
      <c r="F1188" t="s">
        <v>11936</v>
      </c>
      <c r="G1188" s="2">
        <v>19395</v>
      </c>
      <c r="H1188" t="s">
        <v>11937</v>
      </c>
    </row>
    <row r="1189" spans="1:8" x14ac:dyDescent="0.25">
      <c r="A1189" t="s">
        <v>4872</v>
      </c>
      <c r="B1189" t="s">
        <v>4874</v>
      </c>
      <c r="C1189" t="s">
        <v>4873</v>
      </c>
      <c r="D1189">
        <v>2016</v>
      </c>
      <c r="E1189" t="s">
        <v>11938</v>
      </c>
      <c r="F1189" t="s">
        <v>11939</v>
      </c>
      <c r="G1189" s="2">
        <v>42503</v>
      </c>
      <c r="H1189" t="s">
        <v>11940</v>
      </c>
    </row>
    <row r="1190" spans="1:8" x14ac:dyDescent="0.25">
      <c r="A1190" t="s">
        <v>4875</v>
      </c>
      <c r="B1190" t="s">
        <v>4877</v>
      </c>
      <c r="C1190" t="s">
        <v>4876</v>
      </c>
      <c r="D1190">
        <v>1982</v>
      </c>
      <c r="E1190" t="s">
        <v>11941</v>
      </c>
      <c r="F1190" t="s">
        <v>11942</v>
      </c>
      <c r="G1190" s="2">
        <v>30246</v>
      </c>
      <c r="H1190" t="s">
        <v>11943</v>
      </c>
    </row>
    <row r="1191" spans="1:8" x14ac:dyDescent="0.25">
      <c r="A1191" t="s">
        <v>4878</v>
      </c>
      <c r="B1191" t="s">
        <v>4880</v>
      </c>
      <c r="C1191" t="s">
        <v>4879</v>
      </c>
      <c r="D1191">
        <v>1992</v>
      </c>
      <c r="E1191" t="s">
        <v>11944</v>
      </c>
      <c r="F1191" t="s">
        <v>11945</v>
      </c>
      <c r="G1191" s="2">
        <v>33786</v>
      </c>
      <c r="H1191" t="s">
        <v>11946</v>
      </c>
    </row>
    <row r="1192" spans="1:8" x14ac:dyDescent="0.25">
      <c r="A1192" t="s">
        <v>4881</v>
      </c>
      <c r="B1192" t="s">
        <v>4883</v>
      </c>
      <c r="C1192" t="s">
        <v>4882</v>
      </c>
      <c r="D1192">
        <v>2014</v>
      </c>
      <c r="E1192" t="s">
        <v>11947</v>
      </c>
      <c r="F1192" t="s">
        <v>11948</v>
      </c>
      <c r="G1192" s="2">
        <v>42055</v>
      </c>
      <c r="H1192" t="s">
        <v>11949</v>
      </c>
    </row>
    <row r="1193" spans="1:8" x14ac:dyDescent="0.25">
      <c r="A1193" t="s">
        <v>4884</v>
      </c>
      <c r="B1193" t="s">
        <v>4886</v>
      </c>
      <c r="C1193" t="s">
        <v>4885</v>
      </c>
      <c r="D1193">
        <v>1968</v>
      </c>
      <c r="E1193" t="s">
        <v>11950</v>
      </c>
      <c r="F1193" t="s">
        <v>11951</v>
      </c>
      <c r="G1193" s="2">
        <v>24970</v>
      </c>
      <c r="H1193" t="s">
        <v>11952</v>
      </c>
    </row>
    <row r="1194" spans="1:8" x14ac:dyDescent="0.25">
      <c r="A1194" t="s">
        <v>4887</v>
      </c>
      <c r="B1194" t="s">
        <v>4889</v>
      </c>
      <c r="C1194" t="s">
        <v>4888</v>
      </c>
      <c r="D1194">
        <v>2018</v>
      </c>
      <c r="E1194" t="s">
        <v>11953</v>
      </c>
      <c r="F1194" t="s">
        <v>11954</v>
      </c>
      <c r="G1194" s="2">
        <v>43504</v>
      </c>
      <c r="H1194" t="s">
        <v>11955</v>
      </c>
    </row>
    <row r="1195" spans="1:8" x14ac:dyDescent="0.25">
      <c r="A1195" t="s">
        <v>4890</v>
      </c>
      <c r="B1195" t="s">
        <v>4892</v>
      </c>
      <c r="C1195" t="s">
        <v>4891</v>
      </c>
      <c r="D1195">
        <v>2011</v>
      </c>
      <c r="E1195" t="s">
        <v>11956</v>
      </c>
      <c r="F1195" t="s">
        <v>11957</v>
      </c>
      <c r="G1195" s="2">
        <v>40636</v>
      </c>
      <c r="H1195" t="s">
        <v>11958</v>
      </c>
    </row>
    <row r="1196" spans="1:8" x14ac:dyDescent="0.25">
      <c r="A1196" t="s">
        <v>4893</v>
      </c>
      <c r="B1196" t="s">
        <v>4895</v>
      </c>
      <c r="C1196" t="s">
        <v>4894</v>
      </c>
      <c r="D1196">
        <v>2021</v>
      </c>
      <c r="E1196" t="s">
        <v>11959</v>
      </c>
      <c r="F1196" t="s">
        <v>11960</v>
      </c>
      <c r="G1196" s="2">
        <v>44393</v>
      </c>
      <c r="H1196" t="s">
        <v>11961</v>
      </c>
    </row>
    <row r="1197" spans="1:8" x14ac:dyDescent="0.25">
      <c r="A1197" t="s">
        <v>4896</v>
      </c>
      <c r="B1197" t="s">
        <v>4898</v>
      </c>
      <c r="C1197" t="s">
        <v>4897</v>
      </c>
      <c r="D1197">
        <v>1960</v>
      </c>
      <c r="E1197" t="s">
        <v>11962</v>
      </c>
      <c r="F1197" t="s">
        <v>11963</v>
      </c>
      <c r="G1197" s="2">
        <v>22257</v>
      </c>
      <c r="H1197" t="s">
        <v>11964</v>
      </c>
    </row>
    <row r="1198" spans="1:8" x14ac:dyDescent="0.25">
      <c r="A1198" t="s">
        <v>4899</v>
      </c>
      <c r="B1198" t="s">
        <v>4901</v>
      </c>
      <c r="C1198" t="s">
        <v>4900</v>
      </c>
      <c r="D1198">
        <v>2021</v>
      </c>
      <c r="E1198" t="s">
        <v>11965</v>
      </c>
      <c r="F1198" t="s">
        <v>11966</v>
      </c>
      <c r="G1198" s="2">
        <v>44551</v>
      </c>
      <c r="H1198" t="s">
        <v>11967</v>
      </c>
    </row>
    <row r="1199" spans="1:8" x14ac:dyDescent="0.25">
      <c r="A1199" t="s">
        <v>4902</v>
      </c>
      <c r="B1199" t="s">
        <v>4904</v>
      </c>
      <c r="C1199" t="s">
        <v>4903</v>
      </c>
      <c r="D1199">
        <v>2004</v>
      </c>
      <c r="E1199" t="s">
        <v>11968</v>
      </c>
      <c r="F1199" t="s">
        <v>11969</v>
      </c>
      <c r="G1199">
        <v>2004</v>
      </c>
      <c r="H1199" t="s">
        <v>11970</v>
      </c>
    </row>
    <row r="1200" spans="1:8" x14ac:dyDescent="0.25">
      <c r="A1200" t="s">
        <v>4905</v>
      </c>
      <c r="B1200" t="s">
        <v>4907</v>
      </c>
      <c r="C1200" t="s">
        <v>4906</v>
      </c>
      <c r="D1200">
        <v>1978</v>
      </c>
      <c r="E1200" t="s">
        <v>11971</v>
      </c>
      <c r="F1200" t="s">
        <v>11972</v>
      </c>
      <c r="G1200" s="2">
        <v>28888</v>
      </c>
      <c r="H1200" t="s">
        <v>11973</v>
      </c>
    </row>
    <row r="1201" spans="1:8" x14ac:dyDescent="0.25">
      <c r="A1201" t="s">
        <v>4908</v>
      </c>
      <c r="B1201" t="s">
        <v>4910</v>
      </c>
      <c r="C1201" t="s">
        <v>4909</v>
      </c>
      <c r="D1201">
        <v>1995</v>
      </c>
      <c r="E1201" t="s">
        <v>11974</v>
      </c>
      <c r="F1201" t="s">
        <v>11975</v>
      </c>
      <c r="G1201" s="2">
        <v>35601</v>
      </c>
      <c r="H1201" t="s">
        <v>11976</v>
      </c>
    </row>
    <row r="1202" spans="1:8" x14ac:dyDescent="0.25">
      <c r="A1202" t="s">
        <v>4911</v>
      </c>
      <c r="B1202" t="s">
        <v>4913</v>
      </c>
      <c r="C1202" t="s">
        <v>4912</v>
      </c>
      <c r="D1202">
        <v>1992</v>
      </c>
      <c r="E1202" t="s">
        <v>11977</v>
      </c>
      <c r="F1202" t="s">
        <v>11978</v>
      </c>
      <c r="G1202" s="2">
        <v>33690</v>
      </c>
      <c r="H1202" t="s">
        <v>11979</v>
      </c>
    </row>
    <row r="1203" spans="1:8" x14ac:dyDescent="0.25">
      <c r="A1203" t="s">
        <v>4914</v>
      </c>
      <c r="B1203" t="s">
        <v>4916</v>
      </c>
      <c r="C1203" t="s">
        <v>4915</v>
      </c>
      <c r="D1203">
        <v>2002</v>
      </c>
      <c r="E1203" t="s">
        <v>11980</v>
      </c>
      <c r="F1203" t="s">
        <v>11981</v>
      </c>
      <c r="G1203" s="2">
        <v>37615</v>
      </c>
      <c r="H1203" t="s">
        <v>11982</v>
      </c>
    </row>
    <row r="1204" spans="1:8" x14ac:dyDescent="0.25">
      <c r="A1204" t="s">
        <v>4917</v>
      </c>
      <c r="B1204" t="s">
        <v>4919</v>
      </c>
      <c r="C1204" t="s">
        <v>4918</v>
      </c>
      <c r="D1204">
        <v>2019</v>
      </c>
      <c r="F1204" t="s">
        <v>11983</v>
      </c>
      <c r="G1204" s="2">
        <v>43779</v>
      </c>
    </row>
    <row r="1205" spans="1:8" x14ac:dyDescent="0.25">
      <c r="A1205" t="s">
        <v>4920</v>
      </c>
      <c r="B1205" t="s">
        <v>4922</v>
      </c>
      <c r="C1205" t="s">
        <v>4921</v>
      </c>
      <c r="D1205">
        <v>1976</v>
      </c>
      <c r="E1205" t="s">
        <v>11984</v>
      </c>
      <c r="F1205" t="s">
        <v>11985</v>
      </c>
      <c r="G1205" s="2">
        <v>27992</v>
      </c>
      <c r="H1205" t="s">
        <v>11986</v>
      </c>
    </row>
    <row r="1206" spans="1:8" x14ac:dyDescent="0.25">
      <c r="A1206" t="s">
        <v>4923</v>
      </c>
      <c r="B1206" t="s">
        <v>4925</v>
      </c>
      <c r="C1206" t="s">
        <v>4924</v>
      </c>
      <c r="D1206">
        <v>2011</v>
      </c>
      <c r="E1206" t="s">
        <v>11987</v>
      </c>
      <c r="F1206" t="s">
        <v>11988</v>
      </c>
      <c r="G1206" s="2">
        <v>40879</v>
      </c>
      <c r="H1206" t="s">
        <v>11989</v>
      </c>
    </row>
    <row r="1207" spans="1:8" x14ac:dyDescent="0.25">
      <c r="A1207" t="s">
        <v>4926</v>
      </c>
      <c r="B1207" t="s">
        <v>4928</v>
      </c>
      <c r="C1207" t="s">
        <v>4927</v>
      </c>
      <c r="D1207">
        <v>1955</v>
      </c>
      <c r="E1207" t="s">
        <v>11990</v>
      </c>
      <c r="F1207" t="s">
        <v>11991</v>
      </c>
      <c r="G1207" s="2">
        <v>20611</v>
      </c>
      <c r="H1207" t="s">
        <v>11992</v>
      </c>
    </row>
    <row r="1208" spans="1:8" x14ac:dyDescent="0.25">
      <c r="A1208" t="s">
        <v>4929</v>
      </c>
      <c r="B1208" t="s">
        <v>4931</v>
      </c>
      <c r="C1208" t="s">
        <v>4930</v>
      </c>
      <c r="D1208">
        <v>2017</v>
      </c>
      <c r="E1208" t="s">
        <v>11993</v>
      </c>
      <c r="F1208" t="s">
        <v>11994</v>
      </c>
      <c r="G1208" s="2">
        <v>43089</v>
      </c>
      <c r="H1208" t="s">
        <v>11995</v>
      </c>
    </row>
    <row r="1209" spans="1:8" x14ac:dyDescent="0.25">
      <c r="A1209" s="1" t="s">
        <v>4932</v>
      </c>
      <c r="B1209" t="s">
        <v>4934</v>
      </c>
      <c r="C1209" t="s">
        <v>4933</v>
      </c>
      <c r="D1209">
        <v>1949</v>
      </c>
      <c r="E1209" t="s">
        <v>11996</v>
      </c>
      <c r="F1209" t="s">
        <v>11997</v>
      </c>
      <c r="G1209" s="2">
        <v>23254</v>
      </c>
      <c r="H1209" t="s">
        <v>11998</v>
      </c>
    </row>
    <row r="1210" spans="1:8" x14ac:dyDescent="0.25">
      <c r="A1210" t="s">
        <v>4935</v>
      </c>
      <c r="B1210" t="s">
        <v>4937</v>
      </c>
      <c r="C1210" t="s">
        <v>4936</v>
      </c>
      <c r="D1210">
        <v>2020</v>
      </c>
      <c r="E1210" t="s">
        <v>11999</v>
      </c>
      <c r="F1210" t="s">
        <v>12000</v>
      </c>
      <c r="G1210" s="2">
        <v>44001</v>
      </c>
      <c r="H1210" t="s">
        <v>12001</v>
      </c>
    </row>
    <row r="1211" spans="1:8" x14ac:dyDescent="0.25">
      <c r="A1211" t="s">
        <v>4938</v>
      </c>
      <c r="B1211" t="s">
        <v>4940</v>
      </c>
      <c r="C1211" t="s">
        <v>4939</v>
      </c>
      <c r="D1211">
        <v>1992</v>
      </c>
      <c r="E1211" t="s">
        <v>12002</v>
      </c>
      <c r="F1211" t="s">
        <v>12003</v>
      </c>
      <c r="G1211" s="2">
        <v>33949</v>
      </c>
      <c r="H1211" t="s">
        <v>12004</v>
      </c>
    </row>
    <row r="1212" spans="1:8" x14ac:dyDescent="0.25">
      <c r="A1212" t="s">
        <v>4941</v>
      </c>
      <c r="B1212" t="s">
        <v>4943</v>
      </c>
      <c r="C1212" t="s">
        <v>4942</v>
      </c>
      <c r="D1212">
        <v>1949</v>
      </c>
      <c r="E1212" t="s">
        <v>12005</v>
      </c>
      <c r="F1212" t="s">
        <v>12006</v>
      </c>
      <c r="G1212" s="2">
        <v>18269</v>
      </c>
      <c r="H1212" t="s">
        <v>12007</v>
      </c>
    </row>
    <row r="1213" spans="1:8" x14ac:dyDescent="0.25">
      <c r="A1213" t="s">
        <v>4944</v>
      </c>
      <c r="B1213" t="s">
        <v>4946</v>
      </c>
      <c r="C1213" t="s">
        <v>4945</v>
      </c>
      <c r="D1213">
        <v>2016</v>
      </c>
      <c r="E1213" t="s">
        <v>12008</v>
      </c>
      <c r="F1213" t="s">
        <v>12009</v>
      </c>
      <c r="G1213" s="2">
        <v>42664</v>
      </c>
      <c r="H1213" t="s">
        <v>12010</v>
      </c>
    </row>
    <row r="1214" spans="1:8" x14ac:dyDescent="0.25">
      <c r="A1214" t="s">
        <v>4947</v>
      </c>
      <c r="B1214" t="s">
        <v>4949</v>
      </c>
      <c r="C1214" t="s">
        <v>4948</v>
      </c>
      <c r="D1214">
        <v>2022</v>
      </c>
      <c r="E1214" t="s">
        <v>12011</v>
      </c>
      <c r="F1214" t="s">
        <v>12012</v>
      </c>
      <c r="G1214" s="2">
        <v>44718</v>
      </c>
      <c r="H1214" t="s">
        <v>12013</v>
      </c>
    </row>
    <row r="1215" spans="1:8" x14ac:dyDescent="0.25">
      <c r="A1215" t="s">
        <v>4950</v>
      </c>
      <c r="B1215" t="s">
        <v>4952</v>
      </c>
      <c r="C1215" t="s">
        <v>4951</v>
      </c>
      <c r="D1215">
        <v>2016</v>
      </c>
      <c r="E1215" t="s">
        <v>12014</v>
      </c>
      <c r="F1215" t="s">
        <v>12015</v>
      </c>
      <c r="G1215" s="2">
        <v>42706</v>
      </c>
      <c r="H1215" t="s">
        <v>12016</v>
      </c>
    </row>
    <row r="1216" spans="1:8" x14ac:dyDescent="0.25">
      <c r="A1216" t="s">
        <v>4953</v>
      </c>
      <c r="B1216" t="s">
        <v>4955</v>
      </c>
      <c r="C1216" t="s">
        <v>4954</v>
      </c>
      <c r="D1216">
        <v>1999</v>
      </c>
      <c r="E1216" t="s">
        <v>12017</v>
      </c>
      <c r="F1216" t="s">
        <v>12018</v>
      </c>
      <c r="G1216" s="2">
        <v>36357</v>
      </c>
      <c r="H1216" t="s">
        <v>12019</v>
      </c>
    </row>
    <row r="1217" spans="1:8" x14ac:dyDescent="0.25">
      <c r="A1217" t="s">
        <v>4956</v>
      </c>
      <c r="B1217" t="s">
        <v>4958</v>
      </c>
      <c r="C1217" t="s">
        <v>4957</v>
      </c>
      <c r="D1217">
        <v>1961</v>
      </c>
      <c r="E1217" t="s">
        <v>12020</v>
      </c>
      <c r="F1217" t="s">
        <v>12021</v>
      </c>
      <c r="G1217" s="2">
        <v>22439</v>
      </c>
      <c r="H1217" t="s">
        <v>12022</v>
      </c>
    </row>
    <row r="1218" spans="1:8" x14ac:dyDescent="0.25">
      <c r="A1218" t="s">
        <v>4959</v>
      </c>
      <c r="B1218" t="s">
        <v>4961</v>
      </c>
      <c r="C1218" t="s">
        <v>4960</v>
      </c>
      <c r="D1218">
        <v>2007</v>
      </c>
      <c r="E1218" t="s">
        <v>12023</v>
      </c>
      <c r="F1218" t="s">
        <v>12024</v>
      </c>
      <c r="G1218" s="2">
        <v>39143</v>
      </c>
      <c r="H1218" t="s">
        <v>12025</v>
      </c>
    </row>
    <row r="1219" spans="1:8" x14ac:dyDescent="0.25">
      <c r="A1219" t="s">
        <v>4962</v>
      </c>
      <c r="B1219" t="s">
        <v>4964</v>
      </c>
      <c r="C1219" t="s">
        <v>4963</v>
      </c>
      <c r="D1219">
        <v>1976</v>
      </c>
      <c r="E1219" t="s">
        <v>12026</v>
      </c>
      <c r="F1219" t="s">
        <v>12027</v>
      </c>
      <c r="G1219" s="2">
        <v>27859</v>
      </c>
      <c r="H1219" t="s">
        <v>12028</v>
      </c>
    </row>
    <row r="1220" spans="1:8" x14ac:dyDescent="0.25">
      <c r="A1220" t="s">
        <v>4965</v>
      </c>
      <c r="B1220" t="s">
        <v>4967</v>
      </c>
      <c r="C1220" t="s">
        <v>4966</v>
      </c>
      <c r="D1220">
        <v>1937</v>
      </c>
      <c r="E1220" t="s">
        <v>12029</v>
      </c>
      <c r="F1220" t="s">
        <v>12030</v>
      </c>
      <c r="G1220" s="2">
        <v>13915</v>
      </c>
      <c r="H1220" t="s">
        <v>12031</v>
      </c>
    </row>
    <row r="1221" spans="1:8" x14ac:dyDescent="0.25">
      <c r="A1221" t="s">
        <v>4968</v>
      </c>
      <c r="B1221" t="s">
        <v>4970</v>
      </c>
      <c r="C1221" t="s">
        <v>4969</v>
      </c>
      <c r="D1221">
        <v>2014</v>
      </c>
      <c r="E1221" t="s">
        <v>12032</v>
      </c>
      <c r="F1221" t="s">
        <v>12033</v>
      </c>
      <c r="G1221" s="2">
        <v>41719</v>
      </c>
      <c r="H1221" t="s">
        <v>12034</v>
      </c>
    </row>
    <row r="1222" spans="1:8" x14ac:dyDescent="0.25">
      <c r="A1222" t="s">
        <v>4971</v>
      </c>
      <c r="B1222" t="s">
        <v>4973</v>
      </c>
      <c r="C1222" t="s">
        <v>4972</v>
      </c>
      <c r="D1222">
        <v>2010</v>
      </c>
      <c r="E1222" t="s">
        <v>12035</v>
      </c>
      <c r="F1222" t="s">
        <v>12036</v>
      </c>
      <c r="G1222" s="2">
        <v>40534</v>
      </c>
      <c r="H1222" t="s">
        <v>12037</v>
      </c>
    </row>
    <row r="1223" spans="1:8" x14ac:dyDescent="0.25">
      <c r="A1223" t="s">
        <v>4974</v>
      </c>
      <c r="B1223" t="s">
        <v>4976</v>
      </c>
      <c r="C1223" t="s">
        <v>4975</v>
      </c>
      <c r="D1223">
        <v>2022</v>
      </c>
      <c r="E1223" t="s">
        <v>12038</v>
      </c>
      <c r="F1223" t="s">
        <v>12039</v>
      </c>
      <c r="G1223" s="2">
        <v>44673</v>
      </c>
      <c r="H1223" t="s">
        <v>12040</v>
      </c>
    </row>
    <row r="1224" spans="1:8" x14ac:dyDescent="0.25">
      <c r="A1224" t="s">
        <v>4977</v>
      </c>
      <c r="B1224" t="s">
        <v>4979</v>
      </c>
      <c r="C1224" t="s">
        <v>4978</v>
      </c>
      <c r="D1224">
        <v>1981</v>
      </c>
      <c r="E1224" t="s">
        <v>12041</v>
      </c>
      <c r="F1224" t="s">
        <v>12042</v>
      </c>
      <c r="G1224">
        <v>1981</v>
      </c>
      <c r="H1224" t="s">
        <v>12043</v>
      </c>
    </row>
    <row r="1225" spans="1:8" x14ac:dyDescent="0.25">
      <c r="A1225" t="s">
        <v>4980</v>
      </c>
      <c r="B1225" t="s">
        <v>4982</v>
      </c>
      <c r="C1225" t="s">
        <v>4981</v>
      </c>
      <c r="D1225">
        <v>1977</v>
      </c>
      <c r="E1225" t="s">
        <v>12044</v>
      </c>
      <c r="F1225" t="s">
        <v>12045</v>
      </c>
      <c r="G1225" s="2">
        <v>28396</v>
      </c>
      <c r="H1225" t="s">
        <v>12046</v>
      </c>
    </row>
    <row r="1226" spans="1:8" x14ac:dyDescent="0.25">
      <c r="A1226" t="s">
        <v>4983</v>
      </c>
      <c r="B1226" t="s">
        <v>4985</v>
      </c>
      <c r="C1226" t="s">
        <v>4984</v>
      </c>
      <c r="D1226">
        <v>1984</v>
      </c>
      <c r="E1226" t="s">
        <v>12047</v>
      </c>
      <c r="F1226" t="s">
        <v>12048</v>
      </c>
      <c r="G1226" s="2">
        <v>31021</v>
      </c>
      <c r="H1226" t="s">
        <v>12049</v>
      </c>
    </row>
    <row r="1227" spans="1:8" x14ac:dyDescent="0.25">
      <c r="A1227" t="s">
        <v>4986</v>
      </c>
      <c r="B1227" t="s">
        <v>4988</v>
      </c>
      <c r="C1227" t="s">
        <v>4987</v>
      </c>
      <c r="D1227">
        <v>1968</v>
      </c>
      <c r="E1227" t="s">
        <v>12050</v>
      </c>
      <c r="F1227" t="s">
        <v>12051</v>
      </c>
      <c r="G1227" s="2">
        <v>25230</v>
      </c>
    </row>
    <row r="1228" spans="1:8" x14ac:dyDescent="0.25">
      <c r="A1228" t="s">
        <v>4989</v>
      </c>
      <c r="B1228" t="s">
        <v>4991</v>
      </c>
      <c r="C1228" t="s">
        <v>4990</v>
      </c>
      <c r="D1228">
        <v>2021</v>
      </c>
      <c r="E1228" t="s">
        <v>12052</v>
      </c>
      <c r="F1228" t="s">
        <v>12053</v>
      </c>
      <c r="G1228" s="2">
        <v>44400</v>
      </c>
      <c r="H1228" t="s">
        <v>12054</v>
      </c>
    </row>
    <row r="1229" spans="1:8" x14ac:dyDescent="0.25">
      <c r="A1229" t="s">
        <v>4992</v>
      </c>
      <c r="B1229" t="s">
        <v>4994</v>
      </c>
      <c r="C1229" t="s">
        <v>4993</v>
      </c>
      <c r="D1229">
        <v>1993</v>
      </c>
      <c r="E1229" t="s">
        <v>12055</v>
      </c>
      <c r="F1229" t="s">
        <v>12056</v>
      </c>
      <c r="G1229" s="2">
        <v>34061</v>
      </c>
      <c r="H1229" t="s">
        <v>12057</v>
      </c>
    </row>
    <row r="1230" spans="1:8" x14ac:dyDescent="0.25">
      <c r="A1230" t="s">
        <v>4995</v>
      </c>
      <c r="B1230" t="s">
        <v>4997</v>
      </c>
      <c r="C1230" t="s">
        <v>4996</v>
      </c>
      <c r="D1230">
        <v>1990</v>
      </c>
      <c r="E1230" t="s">
        <v>12058</v>
      </c>
      <c r="F1230" t="s">
        <v>12059</v>
      </c>
      <c r="G1230" s="2">
        <v>33067</v>
      </c>
      <c r="H1230" t="s">
        <v>12060</v>
      </c>
    </row>
    <row r="1231" spans="1:8" x14ac:dyDescent="0.25">
      <c r="A1231" t="s">
        <v>4998</v>
      </c>
      <c r="B1231" t="s">
        <v>5000</v>
      </c>
      <c r="C1231" t="s">
        <v>4999</v>
      </c>
      <c r="D1231">
        <v>1993</v>
      </c>
      <c r="E1231" t="s">
        <v>12061</v>
      </c>
      <c r="F1231" t="s">
        <v>12062</v>
      </c>
      <c r="G1231" s="2">
        <v>34208</v>
      </c>
      <c r="H1231" t="s">
        <v>12063</v>
      </c>
    </row>
    <row r="1232" spans="1:8" x14ac:dyDescent="0.25">
      <c r="A1232" t="s">
        <v>5001</v>
      </c>
      <c r="B1232" t="s">
        <v>5003</v>
      </c>
      <c r="C1232" t="s">
        <v>5002</v>
      </c>
      <c r="D1232">
        <v>1973</v>
      </c>
      <c r="E1232" t="s">
        <v>12064</v>
      </c>
      <c r="F1232" t="s">
        <v>12065</v>
      </c>
      <c r="G1232" s="2">
        <v>26887</v>
      </c>
      <c r="H1232" t="s">
        <v>12066</v>
      </c>
    </row>
    <row r="1233" spans="1:8" x14ac:dyDescent="0.25">
      <c r="A1233" t="s">
        <v>5004</v>
      </c>
      <c r="B1233" t="s">
        <v>5006</v>
      </c>
      <c r="C1233" t="s">
        <v>5005</v>
      </c>
      <c r="D1233">
        <v>2012</v>
      </c>
      <c r="E1233" t="s">
        <v>12067</v>
      </c>
      <c r="F1233" t="s">
        <v>12068</v>
      </c>
      <c r="G1233" s="2">
        <v>41089</v>
      </c>
      <c r="H1233" t="s">
        <v>12069</v>
      </c>
    </row>
    <row r="1234" spans="1:8" x14ac:dyDescent="0.25">
      <c r="A1234" t="s">
        <v>5007</v>
      </c>
      <c r="B1234" t="s">
        <v>5009</v>
      </c>
      <c r="C1234" t="s">
        <v>5008</v>
      </c>
      <c r="D1234">
        <v>2020</v>
      </c>
      <c r="E1234" t="s">
        <v>12070</v>
      </c>
      <c r="F1234" t="s">
        <v>12071</v>
      </c>
      <c r="G1234" s="2">
        <v>44121</v>
      </c>
      <c r="H1234" t="s">
        <v>12072</v>
      </c>
    </row>
    <row r="1235" spans="1:8" x14ac:dyDescent="0.25">
      <c r="A1235" t="s">
        <v>5010</v>
      </c>
      <c r="B1235" t="s">
        <v>5012</v>
      </c>
      <c r="C1235" t="s">
        <v>5011</v>
      </c>
      <c r="D1235">
        <v>2015</v>
      </c>
      <c r="E1235" t="s">
        <v>12073</v>
      </c>
      <c r="F1235" t="s">
        <v>12074</v>
      </c>
      <c r="G1235" s="2">
        <v>42110</v>
      </c>
      <c r="H1235" t="s">
        <v>12075</v>
      </c>
    </row>
    <row r="1236" spans="1:8" x14ac:dyDescent="0.25">
      <c r="A1236" t="s">
        <v>5013</v>
      </c>
      <c r="B1236" t="s">
        <v>5015</v>
      </c>
      <c r="C1236" t="s">
        <v>5014</v>
      </c>
      <c r="D1236">
        <v>2019</v>
      </c>
      <c r="E1236" t="s">
        <v>12076</v>
      </c>
      <c r="F1236" t="s">
        <v>12077</v>
      </c>
      <c r="G1236" s="2">
        <v>43616</v>
      </c>
      <c r="H1236" t="s">
        <v>12078</v>
      </c>
    </row>
    <row r="1237" spans="1:8" x14ac:dyDescent="0.25">
      <c r="A1237" t="s">
        <v>5016</v>
      </c>
      <c r="B1237" t="s">
        <v>5018</v>
      </c>
      <c r="C1237" t="s">
        <v>5017</v>
      </c>
      <c r="D1237">
        <v>1988</v>
      </c>
      <c r="E1237" t="s">
        <v>12079</v>
      </c>
      <c r="F1237" t="s">
        <v>12080</v>
      </c>
      <c r="G1237" s="2">
        <v>32479</v>
      </c>
      <c r="H1237" t="s">
        <v>12081</v>
      </c>
    </row>
    <row r="1238" spans="1:8" x14ac:dyDescent="0.25">
      <c r="A1238" t="s">
        <v>5019</v>
      </c>
      <c r="B1238" t="s">
        <v>5021</v>
      </c>
      <c r="C1238" t="s">
        <v>5020</v>
      </c>
      <c r="D1238">
        <v>1953</v>
      </c>
      <c r="E1238" t="s">
        <v>12082</v>
      </c>
      <c r="F1238" t="s">
        <v>12083</v>
      </c>
      <c r="G1238" s="2">
        <v>19391</v>
      </c>
      <c r="H1238" t="s">
        <v>12084</v>
      </c>
    </row>
    <row r="1239" spans="1:8" x14ac:dyDescent="0.25">
      <c r="A1239" t="s">
        <v>5022</v>
      </c>
      <c r="B1239" t="s">
        <v>5024</v>
      </c>
      <c r="C1239" t="s">
        <v>5023</v>
      </c>
      <c r="D1239">
        <v>2003</v>
      </c>
      <c r="E1239" t="s">
        <v>12085</v>
      </c>
      <c r="F1239" t="s">
        <v>12086</v>
      </c>
      <c r="G1239" s="2">
        <v>37946</v>
      </c>
      <c r="H1239" t="s">
        <v>12087</v>
      </c>
    </row>
    <row r="1240" spans="1:8" x14ac:dyDescent="0.25">
      <c r="A1240" t="s">
        <v>5025</v>
      </c>
      <c r="B1240" t="s">
        <v>5027</v>
      </c>
      <c r="C1240" t="s">
        <v>5026</v>
      </c>
      <c r="D1240">
        <v>1999</v>
      </c>
      <c r="E1240" t="s">
        <v>12088</v>
      </c>
      <c r="F1240" t="s">
        <v>12089</v>
      </c>
      <c r="G1240" s="2">
        <v>36308</v>
      </c>
      <c r="H1240" t="s">
        <v>12090</v>
      </c>
    </row>
    <row r="1241" spans="1:8" x14ac:dyDescent="0.25">
      <c r="A1241" t="s">
        <v>5028</v>
      </c>
      <c r="B1241" t="s">
        <v>5030</v>
      </c>
      <c r="C1241" t="s">
        <v>5029</v>
      </c>
      <c r="D1241">
        <v>1964</v>
      </c>
      <c r="E1241" t="s">
        <v>12091</v>
      </c>
      <c r="F1241" t="s">
        <v>12092</v>
      </c>
      <c r="G1241" s="2">
        <v>23575</v>
      </c>
      <c r="H1241" t="s">
        <v>12093</v>
      </c>
    </row>
    <row r="1242" spans="1:8" x14ac:dyDescent="0.25">
      <c r="A1242" t="s">
        <v>5031</v>
      </c>
      <c r="B1242" t="s">
        <v>5033</v>
      </c>
      <c r="C1242" t="s">
        <v>5032</v>
      </c>
      <c r="D1242">
        <v>2009</v>
      </c>
      <c r="E1242" t="s">
        <v>12094</v>
      </c>
      <c r="F1242" t="s">
        <v>12095</v>
      </c>
      <c r="G1242" s="2">
        <v>39990</v>
      </c>
      <c r="H1242" t="s">
        <v>12096</v>
      </c>
    </row>
    <row r="1243" spans="1:8" x14ac:dyDescent="0.25">
      <c r="A1243" t="s">
        <v>5364</v>
      </c>
      <c r="B1243" t="s">
        <v>5366</v>
      </c>
      <c r="C1243" t="s">
        <v>5365</v>
      </c>
      <c r="D1243">
        <v>2011</v>
      </c>
      <c r="E1243" t="s">
        <v>12097</v>
      </c>
      <c r="F1243" t="s">
        <v>12098</v>
      </c>
      <c r="G1243" s="2">
        <v>40675</v>
      </c>
      <c r="H1243" t="s">
        <v>12099</v>
      </c>
    </row>
    <row r="1244" spans="1:8" x14ac:dyDescent="0.25">
      <c r="A1244" t="s">
        <v>5034</v>
      </c>
      <c r="B1244" t="s">
        <v>5036</v>
      </c>
      <c r="C1244" t="s">
        <v>5035</v>
      </c>
      <c r="D1244">
        <v>2005</v>
      </c>
      <c r="E1244" t="s">
        <v>12100</v>
      </c>
      <c r="F1244" t="s">
        <v>12101</v>
      </c>
      <c r="G1244" s="2">
        <v>38555</v>
      </c>
      <c r="H1244" t="s">
        <v>12102</v>
      </c>
    </row>
    <row r="1245" spans="1:8" x14ac:dyDescent="0.25">
      <c r="A1245" t="s">
        <v>5037</v>
      </c>
      <c r="B1245" t="s">
        <v>5039</v>
      </c>
      <c r="C1245" t="s">
        <v>5038</v>
      </c>
      <c r="D1245">
        <v>1997</v>
      </c>
      <c r="E1245" t="s">
        <v>12103</v>
      </c>
      <c r="F1245" t="s">
        <v>12104</v>
      </c>
      <c r="G1245" s="2">
        <v>35720</v>
      </c>
      <c r="H1245" t="s">
        <v>12105</v>
      </c>
    </row>
    <row r="1246" spans="1:8" x14ac:dyDescent="0.25">
      <c r="A1246" t="s">
        <v>5040</v>
      </c>
      <c r="B1246" t="s">
        <v>5042</v>
      </c>
      <c r="C1246" t="s">
        <v>5041</v>
      </c>
      <c r="D1246">
        <v>2007</v>
      </c>
      <c r="E1246" t="s">
        <v>12106</v>
      </c>
      <c r="F1246" t="s">
        <v>12107</v>
      </c>
      <c r="G1246" s="2">
        <v>39437</v>
      </c>
      <c r="H1246" t="s">
        <v>12108</v>
      </c>
    </row>
    <row r="1247" spans="1:8" x14ac:dyDescent="0.25">
      <c r="A1247" t="s">
        <v>5043</v>
      </c>
      <c r="B1247" t="s">
        <v>5045</v>
      </c>
      <c r="C1247" t="s">
        <v>5044</v>
      </c>
      <c r="D1247">
        <v>2024</v>
      </c>
      <c r="E1247" t="s">
        <v>12109</v>
      </c>
      <c r="F1247" t="s">
        <v>12110</v>
      </c>
      <c r="G1247" s="2">
        <v>45408</v>
      </c>
      <c r="H1247" t="s">
        <v>12111</v>
      </c>
    </row>
    <row r="1248" spans="1:8" x14ac:dyDescent="0.25">
      <c r="A1248" t="s">
        <v>5046</v>
      </c>
      <c r="B1248" t="s">
        <v>5048</v>
      </c>
      <c r="C1248" t="s">
        <v>5047</v>
      </c>
      <c r="D1248">
        <v>1958</v>
      </c>
      <c r="E1248" t="s">
        <v>12112</v>
      </c>
      <c r="F1248" t="s">
        <v>12113</v>
      </c>
      <c r="G1248" s="2">
        <v>21298</v>
      </c>
      <c r="H1248" t="s">
        <v>12114</v>
      </c>
    </row>
    <row r="1249" spans="1:8" x14ac:dyDescent="0.25">
      <c r="A1249" t="s">
        <v>5049</v>
      </c>
      <c r="B1249" t="s">
        <v>5051</v>
      </c>
      <c r="C1249" t="s">
        <v>5050</v>
      </c>
      <c r="D1249">
        <v>2023</v>
      </c>
      <c r="E1249" t="s">
        <v>12115</v>
      </c>
      <c r="F1249" t="s">
        <v>12116</v>
      </c>
      <c r="G1249" s="2">
        <v>45457</v>
      </c>
      <c r="H1249" t="s">
        <v>12117</v>
      </c>
    </row>
    <row r="1250" spans="1:8" x14ac:dyDescent="0.25">
      <c r="A1250" t="s">
        <v>5052</v>
      </c>
      <c r="B1250" t="s">
        <v>5054</v>
      </c>
      <c r="C1250" t="s">
        <v>5053</v>
      </c>
      <c r="D1250">
        <v>1994</v>
      </c>
      <c r="E1250" t="s">
        <v>12118</v>
      </c>
      <c r="F1250" t="s">
        <v>12119</v>
      </c>
      <c r="G1250" s="2">
        <v>34565</v>
      </c>
      <c r="H1250" t="s">
        <v>12120</v>
      </c>
    </row>
    <row r="1251" spans="1:8" x14ac:dyDescent="0.25">
      <c r="A1251" t="s">
        <v>5055</v>
      </c>
      <c r="B1251" t="s">
        <v>5057</v>
      </c>
      <c r="C1251" t="s">
        <v>5056</v>
      </c>
      <c r="D1251">
        <v>1989</v>
      </c>
      <c r="E1251" t="s">
        <v>12121</v>
      </c>
      <c r="F1251" t="s">
        <v>12122</v>
      </c>
      <c r="G1251" s="2">
        <v>32834</v>
      </c>
      <c r="H1251" t="s">
        <v>12123</v>
      </c>
    </row>
    <row r="1252" spans="1:8" x14ac:dyDescent="0.25">
      <c r="A1252" t="s">
        <v>5058</v>
      </c>
      <c r="B1252" t="s">
        <v>5060</v>
      </c>
      <c r="C1252" t="s">
        <v>5059</v>
      </c>
      <c r="D1252">
        <v>2002</v>
      </c>
      <c r="E1252" t="s">
        <v>12124</v>
      </c>
      <c r="F1252" t="s">
        <v>12125</v>
      </c>
      <c r="G1252" s="2">
        <v>37666</v>
      </c>
      <c r="H1252" t="s">
        <v>12126</v>
      </c>
    </row>
    <row r="1253" spans="1:8" x14ac:dyDescent="0.25">
      <c r="A1253" t="s">
        <v>5061</v>
      </c>
      <c r="B1253" t="s">
        <v>5063</v>
      </c>
      <c r="C1253" t="s">
        <v>5062</v>
      </c>
      <c r="D1253">
        <v>2022</v>
      </c>
      <c r="E1253" t="s">
        <v>12127</v>
      </c>
      <c r="F1253" t="s">
        <v>12128</v>
      </c>
      <c r="G1253" s="2">
        <v>44834</v>
      </c>
      <c r="H1253" t="s">
        <v>12129</v>
      </c>
    </row>
    <row r="1254" spans="1:8" x14ac:dyDescent="0.25">
      <c r="A1254" t="s">
        <v>5064</v>
      </c>
      <c r="B1254" t="s">
        <v>5066</v>
      </c>
      <c r="C1254" t="s">
        <v>5065</v>
      </c>
      <c r="D1254">
        <v>1968</v>
      </c>
      <c r="E1254" t="s">
        <v>12130</v>
      </c>
      <c r="F1254" t="s">
        <v>12131</v>
      </c>
      <c r="G1254" s="2">
        <v>25120</v>
      </c>
      <c r="H1254" t="s">
        <v>12132</v>
      </c>
    </row>
    <row r="1255" spans="1:8" x14ac:dyDescent="0.25">
      <c r="A1255" t="s">
        <v>5067</v>
      </c>
      <c r="B1255" t="s">
        <v>5069</v>
      </c>
      <c r="C1255" t="s">
        <v>5068</v>
      </c>
      <c r="D1255">
        <v>1991</v>
      </c>
      <c r="E1255" t="s">
        <v>12133</v>
      </c>
      <c r="F1255" t="s">
        <v>12134</v>
      </c>
      <c r="G1255" s="2">
        <v>33697</v>
      </c>
      <c r="H1255" t="s">
        <v>12135</v>
      </c>
    </row>
    <row r="1256" spans="1:8" x14ac:dyDescent="0.25">
      <c r="A1256" t="s">
        <v>5070</v>
      </c>
      <c r="B1256" t="s">
        <v>5072</v>
      </c>
      <c r="C1256" t="s">
        <v>5071</v>
      </c>
      <c r="D1256">
        <v>2020</v>
      </c>
      <c r="E1256" t="s">
        <v>12136</v>
      </c>
      <c r="F1256" t="s">
        <v>12137</v>
      </c>
      <c r="G1256" s="2">
        <v>44106</v>
      </c>
      <c r="H1256" t="s">
        <v>12138</v>
      </c>
    </row>
    <row r="1257" spans="1:8" x14ac:dyDescent="0.25">
      <c r="A1257" t="s">
        <v>5073</v>
      </c>
      <c r="B1257" t="s">
        <v>5075</v>
      </c>
      <c r="C1257" t="s">
        <v>5074</v>
      </c>
      <c r="D1257">
        <v>1989</v>
      </c>
      <c r="E1257" t="s">
        <v>12139</v>
      </c>
      <c r="F1257" t="s">
        <v>12140</v>
      </c>
      <c r="G1257" s="2">
        <v>32696</v>
      </c>
      <c r="H1257" t="s">
        <v>12141</v>
      </c>
    </row>
    <row r="1258" spans="1:8" x14ac:dyDescent="0.25">
      <c r="A1258" t="s">
        <v>5076</v>
      </c>
      <c r="B1258" t="s">
        <v>5078</v>
      </c>
      <c r="C1258" t="s">
        <v>5077</v>
      </c>
      <c r="D1258">
        <v>1997</v>
      </c>
      <c r="E1258" t="s">
        <v>12142</v>
      </c>
      <c r="F1258" t="s">
        <v>12143</v>
      </c>
      <c r="G1258" s="2">
        <v>35510</v>
      </c>
      <c r="H1258" t="s">
        <v>12144</v>
      </c>
    </row>
    <row r="1259" spans="1:8" x14ac:dyDescent="0.25">
      <c r="A1259" t="s">
        <v>5079</v>
      </c>
      <c r="B1259" t="s">
        <v>5081</v>
      </c>
      <c r="C1259" t="s">
        <v>5080</v>
      </c>
      <c r="D1259">
        <v>1980</v>
      </c>
      <c r="E1259" t="s">
        <v>12145</v>
      </c>
      <c r="F1259" t="s">
        <v>12146</v>
      </c>
      <c r="G1259" s="2">
        <v>29390</v>
      </c>
      <c r="H1259" t="s">
        <v>12147</v>
      </c>
    </row>
    <row r="1260" spans="1:8" x14ac:dyDescent="0.25">
      <c r="A1260" t="s">
        <v>5082</v>
      </c>
      <c r="B1260" t="s">
        <v>5084</v>
      </c>
      <c r="C1260" t="s">
        <v>5083</v>
      </c>
      <c r="D1260">
        <v>2021</v>
      </c>
      <c r="E1260" t="s">
        <v>12148</v>
      </c>
      <c r="F1260" t="s">
        <v>12149</v>
      </c>
      <c r="G1260" s="2">
        <v>44524</v>
      </c>
      <c r="H1260" t="s">
        <v>12150</v>
      </c>
    </row>
    <row r="1261" spans="1:8" x14ac:dyDescent="0.25">
      <c r="A1261" t="s">
        <v>5085</v>
      </c>
      <c r="B1261" t="s">
        <v>5087</v>
      </c>
      <c r="C1261" t="s">
        <v>5086</v>
      </c>
      <c r="D1261">
        <v>2013</v>
      </c>
      <c r="E1261" t="s">
        <v>12151</v>
      </c>
      <c r="F1261" t="s">
        <v>12152</v>
      </c>
      <c r="G1261" s="2">
        <v>41544</v>
      </c>
      <c r="H1261" t="s">
        <v>12153</v>
      </c>
    </row>
    <row r="1262" spans="1:8" x14ac:dyDescent="0.25">
      <c r="A1262" t="s">
        <v>5088</v>
      </c>
      <c r="B1262" t="s">
        <v>5090</v>
      </c>
      <c r="C1262" t="s">
        <v>5089</v>
      </c>
      <c r="D1262">
        <v>1994</v>
      </c>
      <c r="E1262" t="s">
        <v>12154</v>
      </c>
      <c r="F1262" t="s">
        <v>12155</v>
      </c>
      <c r="G1262" s="2">
        <v>34656</v>
      </c>
      <c r="H1262" t="s">
        <v>12156</v>
      </c>
    </row>
    <row r="1263" spans="1:8" x14ac:dyDescent="0.25">
      <c r="A1263" t="s">
        <v>5091</v>
      </c>
      <c r="B1263" t="s">
        <v>5093</v>
      </c>
      <c r="C1263" t="s">
        <v>5092</v>
      </c>
      <c r="D1263">
        <v>1994</v>
      </c>
      <c r="E1263" t="s">
        <v>12157</v>
      </c>
      <c r="F1263" t="s">
        <v>12158</v>
      </c>
      <c r="G1263" s="2">
        <v>34530</v>
      </c>
      <c r="H1263" t="s">
        <v>12159</v>
      </c>
    </row>
    <row r="1264" spans="1:8" x14ac:dyDescent="0.25">
      <c r="A1264" t="s">
        <v>5094</v>
      </c>
      <c r="B1264" t="s">
        <v>5096</v>
      </c>
      <c r="C1264" t="s">
        <v>5095</v>
      </c>
      <c r="D1264">
        <v>2015</v>
      </c>
      <c r="E1264" t="s">
        <v>12160</v>
      </c>
      <c r="F1264" t="s">
        <v>12161</v>
      </c>
      <c r="G1264" s="2">
        <v>42020</v>
      </c>
      <c r="H1264" t="s">
        <v>12162</v>
      </c>
    </row>
    <row r="1265" spans="1:8" x14ac:dyDescent="0.25">
      <c r="A1265" t="s">
        <v>5097</v>
      </c>
      <c r="B1265" t="s">
        <v>5099</v>
      </c>
      <c r="C1265" t="s">
        <v>5098</v>
      </c>
      <c r="D1265">
        <v>1964</v>
      </c>
      <c r="E1265" t="s">
        <v>12163</v>
      </c>
      <c r="F1265" t="s">
        <v>12164</v>
      </c>
      <c r="G1265" s="2">
        <v>23554</v>
      </c>
      <c r="H1265" t="s">
        <v>12165</v>
      </c>
    </row>
    <row r="1266" spans="1:8" x14ac:dyDescent="0.25">
      <c r="A1266" t="s">
        <v>5100</v>
      </c>
      <c r="B1266" t="s">
        <v>5102</v>
      </c>
      <c r="C1266" t="s">
        <v>5101</v>
      </c>
      <c r="D1266">
        <v>2006</v>
      </c>
      <c r="E1266" t="s">
        <v>12166</v>
      </c>
      <c r="F1266" t="s">
        <v>12167</v>
      </c>
      <c r="G1266" s="2">
        <v>38737</v>
      </c>
      <c r="H1266" t="s">
        <v>12168</v>
      </c>
    </row>
    <row r="1267" spans="1:8" x14ac:dyDescent="0.25">
      <c r="A1267" t="s">
        <v>5103</v>
      </c>
      <c r="B1267" t="s">
        <v>5105</v>
      </c>
      <c r="C1267" t="s">
        <v>5104</v>
      </c>
      <c r="D1267">
        <v>2022</v>
      </c>
      <c r="E1267" t="s">
        <v>12169</v>
      </c>
      <c r="F1267" t="s">
        <v>12170</v>
      </c>
      <c r="G1267" s="2">
        <v>44659</v>
      </c>
      <c r="H1267" t="s">
        <v>12171</v>
      </c>
    </row>
    <row r="1268" spans="1:8" x14ac:dyDescent="0.25">
      <c r="A1268" t="s">
        <v>5106</v>
      </c>
      <c r="B1268" t="s">
        <v>5108</v>
      </c>
      <c r="C1268" t="s">
        <v>5107</v>
      </c>
      <c r="D1268">
        <v>2022</v>
      </c>
      <c r="E1268" t="s">
        <v>12172</v>
      </c>
      <c r="F1268" t="s">
        <v>12173</v>
      </c>
      <c r="G1268" s="2">
        <v>44909</v>
      </c>
      <c r="H1268" t="s">
        <v>12174</v>
      </c>
    </row>
    <row r="1269" spans="1:8" x14ac:dyDescent="0.25">
      <c r="A1269" t="s">
        <v>5109</v>
      </c>
      <c r="B1269" t="s">
        <v>5111</v>
      </c>
      <c r="C1269" t="s">
        <v>5110</v>
      </c>
      <c r="D1269">
        <v>1959</v>
      </c>
      <c r="E1269" t="s">
        <v>12175</v>
      </c>
      <c r="F1269" t="s">
        <v>12176</v>
      </c>
      <c r="G1269" s="2">
        <v>21744</v>
      </c>
      <c r="H1269" t="s">
        <v>12177</v>
      </c>
    </row>
    <row r="1270" spans="1:8" x14ac:dyDescent="0.25">
      <c r="A1270" t="s">
        <v>5112</v>
      </c>
      <c r="B1270" t="s">
        <v>5114</v>
      </c>
      <c r="C1270" t="s">
        <v>5113</v>
      </c>
      <c r="D1270">
        <v>2012</v>
      </c>
      <c r="E1270" t="s">
        <v>12178</v>
      </c>
      <c r="F1270" t="s">
        <v>12179</v>
      </c>
      <c r="G1270" s="2">
        <v>41796</v>
      </c>
      <c r="H1270" t="s">
        <v>12180</v>
      </c>
    </row>
    <row r="1271" spans="1:8" x14ac:dyDescent="0.25">
      <c r="A1271" t="s">
        <v>5115</v>
      </c>
      <c r="B1271" t="s">
        <v>5117</v>
      </c>
      <c r="C1271" t="s">
        <v>5116</v>
      </c>
      <c r="D1271">
        <v>2019</v>
      </c>
      <c r="E1271" t="s">
        <v>12181</v>
      </c>
      <c r="F1271" t="s">
        <v>12182</v>
      </c>
      <c r="G1271" s="2">
        <v>43777</v>
      </c>
      <c r="H1271" t="s">
        <v>12183</v>
      </c>
    </row>
    <row r="1272" spans="1:8" x14ac:dyDescent="0.25">
      <c r="A1272" t="s">
        <v>5118</v>
      </c>
      <c r="B1272" t="s">
        <v>5120</v>
      </c>
      <c r="C1272" t="s">
        <v>5119</v>
      </c>
      <c r="D1272">
        <v>1989</v>
      </c>
      <c r="E1272" t="s">
        <v>12184</v>
      </c>
      <c r="F1272" t="s">
        <v>12185</v>
      </c>
      <c r="G1272">
        <v>1989</v>
      </c>
      <c r="H1272" t="s">
        <v>12186</v>
      </c>
    </row>
    <row r="1273" spans="1:8" x14ac:dyDescent="0.25">
      <c r="A1273" t="s">
        <v>5121</v>
      </c>
      <c r="B1273" t="s">
        <v>5123</v>
      </c>
      <c r="C1273" t="s">
        <v>5122</v>
      </c>
      <c r="D1273">
        <v>1988</v>
      </c>
      <c r="E1273" t="s">
        <v>12187</v>
      </c>
      <c r="F1273" t="s">
        <v>12188</v>
      </c>
      <c r="G1273">
        <v>1988</v>
      </c>
      <c r="H1273" t="s">
        <v>12189</v>
      </c>
    </row>
    <row r="1274" spans="1:8" x14ac:dyDescent="0.25">
      <c r="A1274" t="s">
        <v>5124</v>
      </c>
      <c r="B1274" t="s">
        <v>5126</v>
      </c>
      <c r="C1274" t="s">
        <v>5125</v>
      </c>
      <c r="D1274">
        <v>1981</v>
      </c>
      <c r="E1274" t="s">
        <v>12190</v>
      </c>
      <c r="F1274" t="s">
        <v>12191</v>
      </c>
      <c r="G1274" s="2">
        <v>29658</v>
      </c>
      <c r="H1274" t="s">
        <v>12192</v>
      </c>
    </row>
    <row r="1275" spans="1:8" x14ac:dyDescent="0.25">
      <c r="A1275" t="s">
        <v>5127</v>
      </c>
      <c r="B1275" t="s">
        <v>5129</v>
      </c>
      <c r="C1275" t="s">
        <v>5128</v>
      </c>
      <c r="D1275">
        <v>1994</v>
      </c>
      <c r="E1275" t="s">
        <v>12193</v>
      </c>
      <c r="F1275" t="s">
        <v>12194</v>
      </c>
      <c r="G1275" s="2">
        <v>34551</v>
      </c>
    </row>
    <row r="1276" spans="1:8" x14ac:dyDescent="0.25">
      <c r="A1276" t="s">
        <v>5130</v>
      </c>
      <c r="B1276" t="s">
        <v>5132</v>
      </c>
      <c r="C1276" t="s">
        <v>5131</v>
      </c>
      <c r="D1276">
        <v>1998</v>
      </c>
      <c r="E1276" t="s">
        <v>12195</v>
      </c>
      <c r="F1276" t="s">
        <v>12196</v>
      </c>
      <c r="G1276" s="2">
        <v>35874</v>
      </c>
      <c r="H1276" t="s">
        <v>12197</v>
      </c>
    </row>
    <row r="1277" spans="1:8" x14ac:dyDescent="0.25">
      <c r="A1277" t="s">
        <v>5133</v>
      </c>
      <c r="B1277" t="s">
        <v>5135</v>
      </c>
      <c r="C1277" t="s">
        <v>5134</v>
      </c>
      <c r="D1277">
        <v>2022</v>
      </c>
      <c r="E1277" t="s">
        <v>12198</v>
      </c>
      <c r="F1277" t="s">
        <v>12199</v>
      </c>
      <c r="G1277" s="2">
        <v>44841</v>
      </c>
      <c r="H1277" t="s">
        <v>12200</v>
      </c>
    </row>
    <row r="1278" spans="1:8" x14ac:dyDescent="0.25">
      <c r="A1278" t="s">
        <v>5136</v>
      </c>
      <c r="B1278" t="s">
        <v>5138</v>
      </c>
      <c r="C1278" t="s">
        <v>5137</v>
      </c>
      <c r="D1278">
        <v>1998</v>
      </c>
      <c r="E1278" t="s">
        <v>12201</v>
      </c>
      <c r="F1278" t="s">
        <v>12202</v>
      </c>
      <c r="G1278" s="2">
        <v>36049</v>
      </c>
      <c r="H1278" t="s">
        <v>12203</v>
      </c>
    </row>
    <row r="1279" spans="1:8" x14ac:dyDescent="0.25">
      <c r="A1279" t="s">
        <v>5139</v>
      </c>
      <c r="B1279" t="s">
        <v>5141</v>
      </c>
      <c r="C1279" t="s">
        <v>5140</v>
      </c>
      <c r="D1279">
        <v>1960</v>
      </c>
      <c r="E1279" t="s">
        <v>12204</v>
      </c>
      <c r="F1279" t="s">
        <v>12205</v>
      </c>
      <c r="G1279" s="2">
        <v>22086</v>
      </c>
      <c r="H1279" t="s">
        <v>12206</v>
      </c>
    </row>
    <row r="1280" spans="1:8" x14ac:dyDescent="0.25">
      <c r="A1280" t="s">
        <v>5142</v>
      </c>
      <c r="B1280" t="s">
        <v>5144</v>
      </c>
      <c r="C1280" t="s">
        <v>5143</v>
      </c>
      <c r="D1280">
        <v>2017</v>
      </c>
      <c r="E1280" t="s">
        <v>12207</v>
      </c>
      <c r="F1280" t="s">
        <v>12208</v>
      </c>
      <c r="G1280" s="2">
        <v>42874</v>
      </c>
      <c r="H1280" t="s">
        <v>12209</v>
      </c>
    </row>
    <row r="1281" spans="1:8" x14ac:dyDescent="0.25">
      <c r="A1281" t="s">
        <v>5145</v>
      </c>
      <c r="B1281" t="s">
        <v>5147</v>
      </c>
      <c r="C1281" t="s">
        <v>5146</v>
      </c>
      <c r="D1281">
        <v>2022</v>
      </c>
      <c r="E1281" t="s">
        <v>12210</v>
      </c>
      <c r="F1281" t="s">
        <v>12211</v>
      </c>
      <c r="G1281" s="2">
        <v>44596</v>
      </c>
      <c r="H1281" t="s">
        <v>12212</v>
      </c>
    </row>
    <row r="1282" spans="1:8" x14ac:dyDescent="0.25">
      <c r="A1282" t="s">
        <v>5148</v>
      </c>
      <c r="B1282" t="s">
        <v>5150</v>
      </c>
      <c r="C1282" t="s">
        <v>5149</v>
      </c>
      <c r="D1282">
        <v>1976</v>
      </c>
      <c r="E1282" t="s">
        <v>12213</v>
      </c>
      <c r="F1282" t="s">
        <v>12214</v>
      </c>
      <c r="G1282" s="2">
        <v>28041</v>
      </c>
      <c r="H1282" t="s">
        <v>12215</v>
      </c>
    </row>
    <row r="1283" spans="1:8" x14ac:dyDescent="0.25">
      <c r="A1283" t="s">
        <v>5151</v>
      </c>
      <c r="B1283" t="s">
        <v>5153</v>
      </c>
      <c r="C1283" t="s">
        <v>5152</v>
      </c>
      <c r="D1283">
        <v>2020</v>
      </c>
      <c r="E1283" t="s">
        <v>12216</v>
      </c>
      <c r="F1283" t="s">
        <v>12217</v>
      </c>
      <c r="G1283" s="2">
        <v>44175</v>
      </c>
      <c r="H1283" t="s">
        <v>12218</v>
      </c>
    </row>
    <row r="1284" spans="1:8" x14ac:dyDescent="0.25">
      <c r="A1284" t="s">
        <v>5154</v>
      </c>
      <c r="B1284" t="s">
        <v>5156</v>
      </c>
      <c r="C1284" t="s">
        <v>5155</v>
      </c>
      <c r="D1284">
        <v>1974</v>
      </c>
      <c r="E1284" t="s">
        <v>12219</v>
      </c>
      <c r="F1284" t="s">
        <v>12220</v>
      </c>
      <c r="G1284" s="2">
        <v>27180</v>
      </c>
      <c r="H1284" t="s">
        <v>12221</v>
      </c>
    </row>
    <row r="1285" spans="1:8" x14ac:dyDescent="0.25">
      <c r="A1285" t="s">
        <v>5157</v>
      </c>
      <c r="B1285" t="s">
        <v>5159</v>
      </c>
      <c r="C1285" t="s">
        <v>5158</v>
      </c>
      <c r="D1285">
        <v>1990</v>
      </c>
      <c r="E1285" t="s">
        <v>12222</v>
      </c>
      <c r="F1285" t="s">
        <v>12223</v>
      </c>
      <c r="G1285" s="2">
        <v>33072</v>
      </c>
      <c r="H1285" t="s">
        <v>12224</v>
      </c>
    </row>
    <row r="1286" spans="1:8" x14ac:dyDescent="0.25">
      <c r="A1286" t="s">
        <v>5160</v>
      </c>
      <c r="B1286" t="s">
        <v>5162</v>
      </c>
      <c r="C1286" t="s">
        <v>5161</v>
      </c>
      <c r="D1286">
        <v>1975</v>
      </c>
      <c r="E1286" t="s">
        <v>12225</v>
      </c>
      <c r="F1286" t="s">
        <v>12226</v>
      </c>
      <c r="G1286" s="2">
        <v>27565</v>
      </c>
      <c r="H1286" t="s">
        <v>12227</v>
      </c>
    </row>
    <row r="1287" spans="1:8" x14ac:dyDescent="0.25">
      <c r="A1287" t="s">
        <v>5163</v>
      </c>
      <c r="B1287" t="s">
        <v>5165</v>
      </c>
      <c r="C1287" t="s">
        <v>5164</v>
      </c>
      <c r="D1287">
        <v>1993</v>
      </c>
      <c r="E1287" t="s">
        <v>12228</v>
      </c>
      <c r="F1287" t="s">
        <v>12229</v>
      </c>
      <c r="G1287" s="2">
        <v>34292</v>
      </c>
      <c r="H1287" t="s">
        <v>12230</v>
      </c>
    </row>
    <row r="1288" spans="1:8" x14ac:dyDescent="0.25">
      <c r="A1288" t="s">
        <v>5166</v>
      </c>
      <c r="B1288" t="s">
        <v>5168</v>
      </c>
      <c r="C1288" t="s">
        <v>5167</v>
      </c>
      <c r="D1288">
        <v>2002</v>
      </c>
      <c r="E1288" t="s">
        <v>12231</v>
      </c>
      <c r="F1288" t="s">
        <v>12232</v>
      </c>
      <c r="G1288" s="2">
        <v>37610</v>
      </c>
      <c r="H1288" t="s">
        <v>12233</v>
      </c>
    </row>
    <row r="1289" spans="1:8" x14ac:dyDescent="0.25">
      <c r="A1289" t="s">
        <v>5169</v>
      </c>
      <c r="B1289" t="s">
        <v>5171</v>
      </c>
      <c r="C1289" t="s">
        <v>5170</v>
      </c>
      <c r="D1289">
        <v>2020</v>
      </c>
      <c r="E1289" t="s">
        <v>12234</v>
      </c>
      <c r="F1289" t="s">
        <v>12235</v>
      </c>
      <c r="G1289" s="2">
        <v>44141</v>
      </c>
      <c r="H1289" t="s">
        <v>12236</v>
      </c>
    </row>
    <row r="1290" spans="1:8" x14ac:dyDescent="0.25">
      <c r="A1290" t="s">
        <v>5172</v>
      </c>
      <c r="B1290" t="s">
        <v>5174</v>
      </c>
      <c r="C1290" t="s">
        <v>5173</v>
      </c>
      <c r="D1290">
        <v>2017</v>
      </c>
      <c r="E1290" t="s">
        <v>12237</v>
      </c>
      <c r="F1290" t="s">
        <v>12238</v>
      </c>
      <c r="G1290" s="2">
        <v>43084</v>
      </c>
      <c r="H1290" t="s">
        <v>12239</v>
      </c>
    </row>
    <row r="1291" spans="1:8" x14ac:dyDescent="0.25">
      <c r="A1291" t="s">
        <v>5175</v>
      </c>
      <c r="B1291" t="s">
        <v>5177</v>
      </c>
      <c r="C1291" t="s">
        <v>5176</v>
      </c>
      <c r="D1291">
        <v>2023</v>
      </c>
      <c r="E1291" t="s">
        <v>12240</v>
      </c>
      <c r="F1291" t="s">
        <v>12241</v>
      </c>
      <c r="G1291" s="2">
        <v>45295</v>
      </c>
      <c r="H1291" t="s">
        <v>12242</v>
      </c>
    </row>
    <row r="1292" spans="1:8" x14ac:dyDescent="0.25">
      <c r="A1292" t="s">
        <v>5178</v>
      </c>
      <c r="B1292" t="s">
        <v>5180</v>
      </c>
      <c r="C1292" t="s">
        <v>5179</v>
      </c>
      <c r="D1292">
        <v>2021</v>
      </c>
      <c r="E1292" t="s">
        <v>12243</v>
      </c>
      <c r="F1292" t="s">
        <v>12244</v>
      </c>
      <c r="G1292" s="2">
        <v>44407</v>
      </c>
      <c r="H1292" t="s">
        <v>12245</v>
      </c>
    </row>
    <row r="1293" spans="1:8" x14ac:dyDescent="0.25">
      <c r="A1293" t="s">
        <v>5181</v>
      </c>
      <c r="B1293" t="s">
        <v>5183</v>
      </c>
      <c r="C1293" t="s">
        <v>5182</v>
      </c>
      <c r="D1293">
        <v>1973</v>
      </c>
      <c r="E1293" t="s">
        <v>12246</v>
      </c>
      <c r="F1293" t="s">
        <v>12247</v>
      </c>
      <c r="G1293" s="2">
        <v>26837</v>
      </c>
      <c r="H1293" t="s">
        <v>12248</v>
      </c>
    </row>
    <row r="1294" spans="1:8" x14ac:dyDescent="0.25">
      <c r="A1294" t="s">
        <v>5184</v>
      </c>
      <c r="B1294" t="s">
        <v>5186</v>
      </c>
      <c r="C1294" t="s">
        <v>5185</v>
      </c>
      <c r="D1294">
        <v>1997</v>
      </c>
      <c r="E1294" t="s">
        <v>12249</v>
      </c>
      <c r="F1294" t="s">
        <v>12250</v>
      </c>
      <c r="G1294" s="2">
        <v>35832</v>
      </c>
      <c r="H1294" t="s">
        <v>12251</v>
      </c>
    </row>
    <row r="1295" spans="1:8" x14ac:dyDescent="0.25">
      <c r="A1295" t="s">
        <v>5187</v>
      </c>
      <c r="B1295" t="s">
        <v>5189</v>
      </c>
      <c r="C1295" t="s">
        <v>5188</v>
      </c>
      <c r="D1295">
        <v>1939</v>
      </c>
      <c r="E1295" t="s">
        <v>12252</v>
      </c>
      <c r="F1295" t="s">
        <v>12253</v>
      </c>
      <c r="G1295" s="2">
        <v>14531</v>
      </c>
      <c r="H1295" t="s">
        <v>12254</v>
      </c>
    </row>
    <row r="1296" spans="1:8" x14ac:dyDescent="0.25">
      <c r="A1296" t="s">
        <v>5190</v>
      </c>
      <c r="B1296" t="s">
        <v>5192</v>
      </c>
      <c r="C1296" t="s">
        <v>5191</v>
      </c>
      <c r="D1296">
        <v>2011</v>
      </c>
      <c r="E1296" t="s">
        <v>12255</v>
      </c>
      <c r="F1296" t="s">
        <v>12256</v>
      </c>
      <c r="G1296" s="2">
        <v>40893</v>
      </c>
      <c r="H1296" t="s">
        <v>12257</v>
      </c>
    </row>
    <row r="1297" spans="1:8" x14ac:dyDescent="0.25">
      <c r="A1297" t="s">
        <v>5193</v>
      </c>
      <c r="B1297" t="s">
        <v>5195</v>
      </c>
      <c r="C1297" t="s">
        <v>5194</v>
      </c>
      <c r="D1297">
        <v>2010</v>
      </c>
      <c r="E1297" t="s">
        <v>12258</v>
      </c>
      <c r="F1297" t="s">
        <v>12259</v>
      </c>
      <c r="G1297" s="2">
        <v>40347</v>
      </c>
      <c r="H1297" t="s">
        <v>12260</v>
      </c>
    </row>
    <row r="1298" spans="1:8" x14ac:dyDescent="0.25">
      <c r="A1298" t="s">
        <v>5477</v>
      </c>
      <c r="B1298" t="s">
        <v>5479</v>
      </c>
      <c r="C1298" t="s">
        <v>5478</v>
      </c>
      <c r="D1298">
        <v>1991</v>
      </c>
      <c r="E1298" t="s">
        <v>12261</v>
      </c>
      <c r="F1298" t="s">
        <v>12262</v>
      </c>
      <c r="G1298" s="2">
        <v>33374</v>
      </c>
    </row>
    <row r="1299" spans="1:8" x14ac:dyDescent="0.25">
      <c r="A1299" t="s">
        <v>5196</v>
      </c>
      <c r="B1299" t="s">
        <v>5198</v>
      </c>
      <c r="C1299" t="s">
        <v>5197</v>
      </c>
      <c r="D1299">
        <v>1983</v>
      </c>
      <c r="E1299" t="s">
        <v>12263</v>
      </c>
      <c r="F1299" t="s">
        <v>12264</v>
      </c>
      <c r="G1299" s="2">
        <v>30596</v>
      </c>
      <c r="H1299" t="s">
        <v>12265</v>
      </c>
    </row>
    <row r="1300" spans="1:8" x14ac:dyDescent="0.25">
      <c r="A1300" t="s">
        <v>5199</v>
      </c>
      <c r="B1300" t="s">
        <v>5201</v>
      </c>
      <c r="C1300" t="s">
        <v>5200</v>
      </c>
      <c r="D1300">
        <v>1986</v>
      </c>
      <c r="E1300" t="s">
        <v>12266</v>
      </c>
      <c r="F1300" t="s">
        <v>12267</v>
      </c>
      <c r="G1300" s="2">
        <v>31555</v>
      </c>
      <c r="H1300" t="s">
        <v>12268</v>
      </c>
    </row>
    <row r="1301" spans="1:8" x14ac:dyDescent="0.25">
      <c r="A1301" t="s">
        <v>5202</v>
      </c>
      <c r="B1301" t="s">
        <v>5204</v>
      </c>
      <c r="C1301" t="s">
        <v>5203</v>
      </c>
      <c r="D1301">
        <v>1979</v>
      </c>
      <c r="E1301" t="s">
        <v>12269</v>
      </c>
      <c r="F1301" t="s">
        <v>12270</v>
      </c>
      <c r="G1301" s="2">
        <v>29056</v>
      </c>
      <c r="H1301" t="s">
        <v>12271</v>
      </c>
    </row>
    <row r="1302" spans="1:8" x14ac:dyDescent="0.25">
      <c r="A1302" t="s">
        <v>5205</v>
      </c>
      <c r="B1302" t="s">
        <v>5207</v>
      </c>
      <c r="C1302" t="s">
        <v>5206</v>
      </c>
      <c r="D1302">
        <v>2022</v>
      </c>
      <c r="E1302" t="s">
        <v>12272</v>
      </c>
      <c r="F1302" t="s">
        <v>12273</v>
      </c>
      <c r="G1302" s="2">
        <v>44985</v>
      </c>
      <c r="H1302" t="s">
        <v>12274</v>
      </c>
    </row>
    <row r="1303" spans="1:8" x14ac:dyDescent="0.25">
      <c r="A1303" t="s">
        <v>5208</v>
      </c>
      <c r="B1303" t="s">
        <v>5210</v>
      </c>
      <c r="C1303" t="s">
        <v>5209</v>
      </c>
      <c r="D1303">
        <v>1986</v>
      </c>
      <c r="E1303" t="s">
        <v>12275</v>
      </c>
      <c r="F1303" t="s">
        <v>12276</v>
      </c>
      <c r="G1303" s="2">
        <v>31541</v>
      </c>
      <c r="H1303" t="s">
        <v>12277</v>
      </c>
    </row>
    <row r="1304" spans="1:8" x14ac:dyDescent="0.25">
      <c r="A1304" t="s">
        <v>5211</v>
      </c>
      <c r="B1304" t="s">
        <v>5213</v>
      </c>
      <c r="C1304" t="s">
        <v>5212</v>
      </c>
      <c r="D1304">
        <v>1998</v>
      </c>
      <c r="E1304" t="s">
        <v>12278</v>
      </c>
      <c r="F1304" t="s">
        <v>12279</v>
      </c>
      <c r="G1304" s="2">
        <v>36175</v>
      </c>
      <c r="H1304" t="s">
        <v>12280</v>
      </c>
    </row>
    <row r="1305" spans="1:8" x14ac:dyDescent="0.25">
      <c r="A1305" t="s">
        <v>5214</v>
      </c>
      <c r="B1305" t="s">
        <v>5216</v>
      </c>
      <c r="C1305" t="s">
        <v>5215</v>
      </c>
      <c r="D1305">
        <v>2014</v>
      </c>
      <c r="E1305" t="s">
        <v>12281</v>
      </c>
      <c r="F1305" t="s">
        <v>12282</v>
      </c>
      <c r="G1305" s="2">
        <v>41977</v>
      </c>
      <c r="H1305" t="s">
        <v>12283</v>
      </c>
    </row>
    <row r="1306" spans="1:8" x14ac:dyDescent="0.25">
      <c r="A1306" t="s">
        <v>5217</v>
      </c>
      <c r="B1306" t="s">
        <v>5219</v>
      </c>
      <c r="C1306" t="s">
        <v>5218</v>
      </c>
      <c r="D1306">
        <v>1996</v>
      </c>
      <c r="E1306" t="s">
        <v>12284</v>
      </c>
      <c r="F1306" t="s">
        <v>12285</v>
      </c>
      <c r="G1306" s="2">
        <v>35489</v>
      </c>
      <c r="H1306" t="s">
        <v>12286</v>
      </c>
    </row>
    <row r="1307" spans="1:8" x14ac:dyDescent="0.25">
      <c r="A1307" t="s">
        <v>5220</v>
      </c>
      <c r="B1307" t="s">
        <v>5222</v>
      </c>
      <c r="C1307" t="s">
        <v>5221</v>
      </c>
      <c r="D1307">
        <v>1989</v>
      </c>
      <c r="E1307" t="s">
        <v>12287</v>
      </c>
      <c r="F1307" t="s">
        <v>12288</v>
      </c>
      <c r="G1307" s="2">
        <v>32766</v>
      </c>
    </row>
    <row r="1308" spans="1:8" x14ac:dyDescent="0.25">
      <c r="A1308" t="s">
        <v>5223</v>
      </c>
      <c r="B1308" t="s">
        <v>5225</v>
      </c>
      <c r="C1308" t="s">
        <v>12289</v>
      </c>
      <c r="D1308">
        <v>2019</v>
      </c>
      <c r="E1308" t="s">
        <v>12290</v>
      </c>
      <c r="F1308" t="s">
        <v>12291</v>
      </c>
      <c r="G1308" s="2">
        <v>43595</v>
      </c>
      <c r="H1308" t="s">
        <v>12292</v>
      </c>
    </row>
    <row r="1309" spans="1:8" x14ac:dyDescent="0.25">
      <c r="A1309" t="s">
        <v>5226</v>
      </c>
      <c r="B1309" t="s">
        <v>5228</v>
      </c>
      <c r="C1309" t="s">
        <v>5227</v>
      </c>
      <c r="D1309">
        <v>1976</v>
      </c>
      <c r="E1309" t="s">
        <v>12293</v>
      </c>
      <c r="F1309" t="s">
        <v>12294</v>
      </c>
      <c r="G1309" s="2">
        <v>28319</v>
      </c>
      <c r="H1309" t="s">
        <v>12295</v>
      </c>
    </row>
    <row r="1310" spans="1:8" x14ac:dyDescent="0.25">
      <c r="A1310" t="s">
        <v>5229</v>
      </c>
      <c r="B1310" t="s">
        <v>5231</v>
      </c>
      <c r="C1310" t="s">
        <v>5230</v>
      </c>
      <c r="D1310">
        <v>1954</v>
      </c>
      <c r="E1310" t="s">
        <v>12296</v>
      </c>
      <c r="F1310" t="s">
        <v>12297</v>
      </c>
      <c r="G1310" s="2">
        <v>19788</v>
      </c>
      <c r="H1310" t="s">
        <v>12298</v>
      </c>
    </row>
    <row r="1311" spans="1:8" x14ac:dyDescent="0.25">
      <c r="A1311" t="s">
        <v>5232</v>
      </c>
      <c r="B1311" t="s">
        <v>5234</v>
      </c>
      <c r="C1311" t="s">
        <v>5233</v>
      </c>
      <c r="D1311">
        <v>1951</v>
      </c>
      <c r="E1311" t="s">
        <v>12299</v>
      </c>
      <c r="F1311" t="s">
        <v>12300</v>
      </c>
      <c r="G1311" s="2">
        <v>18813</v>
      </c>
      <c r="H1311" t="s">
        <v>12301</v>
      </c>
    </row>
    <row r="1312" spans="1:8" x14ac:dyDescent="0.25">
      <c r="A1312" t="s">
        <v>5235</v>
      </c>
      <c r="B1312" t="s">
        <v>5237</v>
      </c>
      <c r="C1312" t="s">
        <v>5236</v>
      </c>
      <c r="D1312">
        <v>2007</v>
      </c>
      <c r="E1312" t="s">
        <v>12302</v>
      </c>
      <c r="F1312" t="s">
        <v>12303</v>
      </c>
      <c r="G1312" s="2">
        <v>39266</v>
      </c>
      <c r="H1312" t="s">
        <v>12304</v>
      </c>
    </row>
    <row r="1313" spans="1:8" x14ac:dyDescent="0.25">
      <c r="A1313" t="s">
        <v>5238</v>
      </c>
      <c r="B1313" t="s">
        <v>5240</v>
      </c>
      <c r="C1313" t="s">
        <v>5239</v>
      </c>
      <c r="D1313">
        <v>2004</v>
      </c>
      <c r="E1313" t="s">
        <v>12305</v>
      </c>
      <c r="F1313" t="s">
        <v>12306</v>
      </c>
      <c r="G1313" s="2">
        <v>38198</v>
      </c>
      <c r="H1313" t="s">
        <v>12307</v>
      </c>
    </row>
    <row r="1314" spans="1:8" x14ac:dyDescent="0.25">
      <c r="A1314" t="s">
        <v>5241</v>
      </c>
      <c r="B1314" t="s">
        <v>5243</v>
      </c>
      <c r="C1314" t="s">
        <v>5242</v>
      </c>
      <c r="D1314">
        <v>1960</v>
      </c>
      <c r="E1314" t="s">
        <v>12308</v>
      </c>
      <c r="F1314" t="s">
        <v>12309</v>
      </c>
      <c r="G1314" s="2">
        <v>22052</v>
      </c>
      <c r="H1314" t="s">
        <v>12310</v>
      </c>
    </row>
    <row r="1315" spans="1:8" x14ac:dyDescent="0.25">
      <c r="A1315" t="s">
        <v>5244</v>
      </c>
      <c r="B1315" t="s">
        <v>5246</v>
      </c>
      <c r="C1315" t="s">
        <v>5245</v>
      </c>
      <c r="D1315">
        <v>1969</v>
      </c>
      <c r="E1315" t="s">
        <v>12311</v>
      </c>
      <c r="F1315" t="s">
        <v>12312</v>
      </c>
      <c r="G1315" s="2">
        <v>25442</v>
      </c>
      <c r="H1315" t="s">
        <v>12313</v>
      </c>
    </row>
    <row r="1316" spans="1:8" x14ac:dyDescent="0.25">
      <c r="A1316" t="s">
        <v>5247</v>
      </c>
      <c r="B1316" t="s">
        <v>5249</v>
      </c>
      <c r="C1316" t="s">
        <v>5248</v>
      </c>
      <c r="D1316">
        <v>1994</v>
      </c>
      <c r="E1316" t="s">
        <v>12314</v>
      </c>
      <c r="F1316" t="s">
        <v>12315</v>
      </c>
      <c r="G1316" s="2">
        <v>34614</v>
      </c>
      <c r="H1316" t="s">
        <v>12316</v>
      </c>
    </row>
    <row r="1317" spans="1:8" x14ac:dyDescent="0.25">
      <c r="A1317" t="s">
        <v>5250</v>
      </c>
      <c r="B1317" t="s">
        <v>5252</v>
      </c>
      <c r="C1317" t="s">
        <v>5251</v>
      </c>
      <c r="D1317">
        <v>1973</v>
      </c>
      <c r="E1317" t="s">
        <v>12317</v>
      </c>
      <c r="F1317" t="s">
        <v>12318</v>
      </c>
      <c r="G1317" s="2">
        <v>26842</v>
      </c>
      <c r="H1317" t="s">
        <v>12319</v>
      </c>
    </row>
    <row r="1318" spans="1:8" x14ac:dyDescent="0.25">
      <c r="A1318" t="s">
        <v>5253</v>
      </c>
      <c r="B1318" t="s">
        <v>5255</v>
      </c>
      <c r="C1318" t="s">
        <v>5254</v>
      </c>
      <c r="D1318">
        <v>2006</v>
      </c>
      <c r="E1318" t="s">
        <v>12320</v>
      </c>
      <c r="F1318" t="s">
        <v>12321</v>
      </c>
      <c r="G1318" s="2">
        <v>39108</v>
      </c>
      <c r="H1318" t="s">
        <v>12322</v>
      </c>
    </row>
    <row r="1319" spans="1:8" x14ac:dyDescent="0.25">
      <c r="A1319" t="s">
        <v>5256</v>
      </c>
      <c r="B1319" t="s">
        <v>5258</v>
      </c>
      <c r="C1319" t="s">
        <v>5257</v>
      </c>
      <c r="D1319">
        <v>2005</v>
      </c>
      <c r="E1319" t="s">
        <v>12323</v>
      </c>
      <c r="F1319" t="s">
        <v>12324</v>
      </c>
      <c r="G1319" s="2">
        <v>38793</v>
      </c>
      <c r="H1319" t="s">
        <v>12325</v>
      </c>
    </row>
    <row r="1320" spans="1:8" x14ac:dyDescent="0.25">
      <c r="A1320" t="s">
        <v>5259</v>
      </c>
      <c r="B1320" t="s">
        <v>5261</v>
      </c>
      <c r="C1320" t="s">
        <v>5260</v>
      </c>
      <c r="D1320">
        <v>1997</v>
      </c>
      <c r="E1320" t="s">
        <v>12326</v>
      </c>
      <c r="F1320" t="s">
        <v>12327</v>
      </c>
      <c r="G1320" s="2">
        <v>35741</v>
      </c>
      <c r="H1320" t="s">
        <v>12328</v>
      </c>
    </row>
    <row r="1321" spans="1:8" x14ac:dyDescent="0.25">
      <c r="A1321" t="s">
        <v>5262</v>
      </c>
      <c r="B1321" t="s">
        <v>5264</v>
      </c>
      <c r="C1321" t="s">
        <v>5263</v>
      </c>
      <c r="D1321">
        <v>1978</v>
      </c>
      <c r="E1321" t="s">
        <v>12329</v>
      </c>
      <c r="F1321" t="s">
        <v>12330</v>
      </c>
      <c r="G1321" s="2">
        <v>28705</v>
      </c>
      <c r="H1321" t="s">
        <v>12331</v>
      </c>
    </row>
    <row r="1322" spans="1:8" x14ac:dyDescent="0.25">
      <c r="A1322" t="s">
        <v>5265</v>
      </c>
      <c r="B1322" t="s">
        <v>5267</v>
      </c>
      <c r="C1322" t="s">
        <v>5266</v>
      </c>
      <c r="D1322">
        <v>1987</v>
      </c>
      <c r="E1322" t="s">
        <v>12332</v>
      </c>
      <c r="F1322" t="s">
        <v>12333</v>
      </c>
      <c r="G1322" s="2">
        <v>32003</v>
      </c>
      <c r="H1322" t="s">
        <v>12334</v>
      </c>
    </row>
    <row r="1323" spans="1:8" x14ac:dyDescent="0.25">
      <c r="A1323" t="s">
        <v>5268</v>
      </c>
      <c r="B1323" t="s">
        <v>5270</v>
      </c>
      <c r="C1323" t="s">
        <v>5269</v>
      </c>
      <c r="D1323">
        <v>2008</v>
      </c>
      <c r="E1323" t="s">
        <v>12335</v>
      </c>
      <c r="F1323" t="s">
        <v>12336</v>
      </c>
      <c r="G1323" s="2">
        <v>39745</v>
      </c>
      <c r="H1323" t="s">
        <v>12337</v>
      </c>
    </row>
    <row r="1324" spans="1:8" x14ac:dyDescent="0.25">
      <c r="A1324" t="s">
        <v>5271</v>
      </c>
      <c r="B1324" t="s">
        <v>5273</v>
      </c>
      <c r="C1324" t="s">
        <v>5272</v>
      </c>
      <c r="D1324">
        <v>1987</v>
      </c>
      <c r="E1324" t="s">
        <v>12338</v>
      </c>
      <c r="F1324" t="s">
        <v>12339</v>
      </c>
      <c r="G1324" s="2">
        <v>32010</v>
      </c>
      <c r="H1324" t="s">
        <v>12340</v>
      </c>
    </row>
    <row r="1325" spans="1:8" x14ac:dyDescent="0.25">
      <c r="A1325" t="s">
        <v>5274</v>
      </c>
      <c r="B1325" t="s">
        <v>5276</v>
      </c>
      <c r="C1325" t="s">
        <v>5275</v>
      </c>
      <c r="D1325">
        <v>1989</v>
      </c>
      <c r="E1325" t="s">
        <v>12341</v>
      </c>
      <c r="F1325" t="s">
        <v>12342</v>
      </c>
      <c r="G1325" s="2">
        <v>32682</v>
      </c>
      <c r="H1325" t="s">
        <v>12343</v>
      </c>
    </row>
    <row r="1326" spans="1:8" x14ac:dyDescent="0.25">
      <c r="A1326" t="s">
        <v>5277</v>
      </c>
      <c r="B1326" t="s">
        <v>5279</v>
      </c>
      <c r="C1326" t="s">
        <v>5278</v>
      </c>
      <c r="D1326">
        <v>1999</v>
      </c>
      <c r="E1326" t="s">
        <v>12344</v>
      </c>
      <c r="F1326" t="s">
        <v>12345</v>
      </c>
      <c r="G1326" s="2">
        <v>36210</v>
      </c>
      <c r="H1326" t="s">
        <v>12346</v>
      </c>
    </row>
    <row r="1327" spans="1:8" x14ac:dyDescent="0.25">
      <c r="A1327" t="s">
        <v>5280</v>
      </c>
      <c r="B1327" t="s">
        <v>5282</v>
      </c>
      <c r="C1327" t="s">
        <v>5281</v>
      </c>
      <c r="D1327">
        <v>2016</v>
      </c>
      <c r="E1327" t="s">
        <v>12347</v>
      </c>
      <c r="F1327" t="s">
        <v>12348</v>
      </c>
      <c r="G1327" s="2">
        <v>42846</v>
      </c>
      <c r="H1327" t="s">
        <v>12349</v>
      </c>
    </row>
    <row r="1328" spans="1:8" x14ac:dyDescent="0.25">
      <c r="A1328" t="s">
        <v>5283</v>
      </c>
      <c r="B1328" t="s">
        <v>5285</v>
      </c>
      <c r="C1328" t="s">
        <v>5284</v>
      </c>
      <c r="D1328">
        <v>2012</v>
      </c>
      <c r="E1328" t="s">
        <v>12350</v>
      </c>
      <c r="F1328" t="s">
        <v>12351</v>
      </c>
      <c r="G1328" s="2">
        <v>41429</v>
      </c>
      <c r="H1328" t="s">
        <v>12352</v>
      </c>
    </row>
    <row r="1329" spans="1:8" x14ac:dyDescent="0.25">
      <c r="A1329" t="s">
        <v>5286</v>
      </c>
      <c r="B1329" t="s">
        <v>5288</v>
      </c>
      <c r="C1329" t="s">
        <v>5287</v>
      </c>
      <c r="D1329">
        <v>1991</v>
      </c>
      <c r="E1329" t="s">
        <v>12353</v>
      </c>
      <c r="F1329" t="s">
        <v>12354</v>
      </c>
      <c r="G1329" s="2">
        <v>34185</v>
      </c>
      <c r="H1329" t="s">
        <v>12355</v>
      </c>
    </row>
    <row r="1330" spans="1:8" x14ac:dyDescent="0.25">
      <c r="A1330" t="s">
        <v>5289</v>
      </c>
      <c r="B1330" t="s">
        <v>5291</v>
      </c>
      <c r="C1330" t="s">
        <v>5290</v>
      </c>
      <c r="D1330">
        <v>1999</v>
      </c>
      <c r="E1330" t="s">
        <v>12356</v>
      </c>
      <c r="F1330" t="s">
        <v>12357</v>
      </c>
      <c r="G1330" s="2">
        <v>36287</v>
      </c>
      <c r="H1330" t="s">
        <v>12358</v>
      </c>
    </row>
    <row r="1331" spans="1:8" x14ac:dyDescent="0.25">
      <c r="A1331" t="s">
        <v>5292</v>
      </c>
      <c r="B1331" t="s">
        <v>5294</v>
      </c>
      <c r="C1331" t="s">
        <v>5293</v>
      </c>
      <c r="D1331">
        <v>2021</v>
      </c>
      <c r="E1331" t="s">
        <v>12359</v>
      </c>
      <c r="F1331" t="s">
        <v>12360</v>
      </c>
      <c r="G1331" s="2">
        <v>44561</v>
      </c>
      <c r="H1331" t="s">
        <v>12361</v>
      </c>
    </row>
    <row r="1332" spans="1:8" x14ac:dyDescent="0.25">
      <c r="A1332" t="s">
        <v>5295</v>
      </c>
      <c r="B1332" t="s">
        <v>5297</v>
      </c>
      <c r="C1332" t="s">
        <v>5296</v>
      </c>
      <c r="D1332">
        <v>2003</v>
      </c>
      <c r="E1332" t="s">
        <v>12362</v>
      </c>
      <c r="F1332" t="s">
        <v>12363</v>
      </c>
      <c r="G1332" s="2">
        <v>38093</v>
      </c>
      <c r="H1332" t="s">
        <v>12364</v>
      </c>
    </row>
    <row r="1333" spans="1:8" x14ac:dyDescent="0.25">
      <c r="A1333" t="s">
        <v>5298</v>
      </c>
      <c r="B1333" t="s">
        <v>5300</v>
      </c>
      <c r="C1333" t="s">
        <v>5299</v>
      </c>
      <c r="D1333">
        <v>1953</v>
      </c>
      <c r="E1333" t="s">
        <v>12365</v>
      </c>
      <c r="F1333" t="s">
        <v>12366</v>
      </c>
      <c r="G1333" s="2">
        <v>19523</v>
      </c>
      <c r="H1333" t="s">
        <v>12367</v>
      </c>
    </row>
    <row r="1334" spans="1:8" x14ac:dyDescent="0.25">
      <c r="A1334" t="s">
        <v>5301</v>
      </c>
      <c r="B1334" t="s">
        <v>5303</v>
      </c>
      <c r="C1334" t="s">
        <v>5302</v>
      </c>
      <c r="D1334">
        <v>2021</v>
      </c>
      <c r="E1334" t="s">
        <v>12368</v>
      </c>
      <c r="F1334" t="s">
        <v>12369</v>
      </c>
      <c r="G1334" s="2">
        <v>44526</v>
      </c>
      <c r="H1334" t="s">
        <v>12370</v>
      </c>
    </row>
    <row r="1335" spans="1:8" x14ac:dyDescent="0.25">
      <c r="A1335" t="s">
        <v>5304</v>
      </c>
      <c r="B1335" t="s">
        <v>5306</v>
      </c>
      <c r="C1335" t="s">
        <v>5305</v>
      </c>
      <c r="D1335">
        <v>2018</v>
      </c>
      <c r="E1335" t="s">
        <v>12371</v>
      </c>
      <c r="F1335" t="s">
        <v>12372</v>
      </c>
      <c r="G1335" s="2">
        <v>43434</v>
      </c>
      <c r="H1335" t="s">
        <v>12373</v>
      </c>
    </row>
    <row r="1336" spans="1:8" x14ac:dyDescent="0.25">
      <c r="A1336" t="s">
        <v>5307</v>
      </c>
      <c r="B1336" t="s">
        <v>5309</v>
      </c>
      <c r="C1336" t="s">
        <v>5308</v>
      </c>
      <c r="D1336">
        <v>2006</v>
      </c>
      <c r="E1336" t="s">
        <v>12374</v>
      </c>
      <c r="F1336" t="s">
        <v>12375</v>
      </c>
      <c r="G1336" s="2">
        <v>39227</v>
      </c>
      <c r="H1336" t="s">
        <v>12376</v>
      </c>
    </row>
    <row r="1337" spans="1:8" x14ac:dyDescent="0.25">
      <c r="A1337" t="s">
        <v>5310</v>
      </c>
      <c r="B1337" t="s">
        <v>5312</v>
      </c>
      <c r="C1337" t="s">
        <v>5311</v>
      </c>
      <c r="D1337">
        <v>1963</v>
      </c>
      <c r="E1337" t="s">
        <v>12377</v>
      </c>
      <c r="F1337" t="s">
        <v>12378</v>
      </c>
      <c r="G1337" s="2">
        <v>23236</v>
      </c>
      <c r="H1337" t="s">
        <v>12379</v>
      </c>
    </row>
    <row r="1338" spans="1:8" x14ac:dyDescent="0.25">
      <c r="A1338" t="s">
        <v>5313</v>
      </c>
      <c r="B1338" t="s">
        <v>5315</v>
      </c>
      <c r="C1338" t="s">
        <v>5314</v>
      </c>
      <c r="D1338">
        <v>1984</v>
      </c>
      <c r="E1338" t="s">
        <v>12380</v>
      </c>
      <c r="F1338" t="s">
        <v>12381</v>
      </c>
      <c r="G1338" s="2">
        <v>31030</v>
      </c>
      <c r="H1338" t="s">
        <v>12382</v>
      </c>
    </row>
    <row r="1339" spans="1:8" x14ac:dyDescent="0.25">
      <c r="A1339" t="s">
        <v>5316</v>
      </c>
      <c r="B1339" t="s">
        <v>5318</v>
      </c>
      <c r="C1339" t="s">
        <v>5317</v>
      </c>
      <c r="D1339">
        <v>1931</v>
      </c>
      <c r="E1339" t="s">
        <v>12383</v>
      </c>
      <c r="F1339" t="s">
        <v>12384</v>
      </c>
      <c r="G1339">
        <v>1931</v>
      </c>
      <c r="H1339" t="s">
        <v>12385</v>
      </c>
    </row>
    <row r="1340" spans="1:8" x14ac:dyDescent="0.25">
      <c r="A1340" t="s">
        <v>5319</v>
      </c>
      <c r="B1340" t="s">
        <v>5321</v>
      </c>
      <c r="C1340" t="s">
        <v>5320</v>
      </c>
      <c r="D1340">
        <v>2017</v>
      </c>
      <c r="E1340" t="s">
        <v>12386</v>
      </c>
      <c r="F1340" t="s">
        <v>12387</v>
      </c>
      <c r="G1340" s="2">
        <v>42993</v>
      </c>
      <c r="H1340" t="s">
        <v>12388</v>
      </c>
    </row>
    <row r="1341" spans="1:8" x14ac:dyDescent="0.25">
      <c r="A1341" t="s">
        <v>5322</v>
      </c>
      <c r="B1341" t="s">
        <v>5324</v>
      </c>
      <c r="C1341" t="s">
        <v>5323</v>
      </c>
      <c r="D1341">
        <v>2005</v>
      </c>
      <c r="E1341" t="s">
        <v>12389</v>
      </c>
      <c r="F1341" t="s">
        <v>12390</v>
      </c>
      <c r="G1341" s="2">
        <v>38569</v>
      </c>
      <c r="H1341" t="s">
        <v>12391</v>
      </c>
    </row>
    <row r="1342" spans="1:8" x14ac:dyDescent="0.25">
      <c r="A1342" t="s">
        <v>5325</v>
      </c>
      <c r="B1342" t="s">
        <v>5327</v>
      </c>
      <c r="C1342" t="s">
        <v>5326</v>
      </c>
      <c r="D1342">
        <v>2009</v>
      </c>
      <c r="E1342" t="s">
        <v>12392</v>
      </c>
      <c r="F1342" t="s">
        <v>12393</v>
      </c>
      <c r="G1342" s="2">
        <v>39912</v>
      </c>
      <c r="H1342" t="s">
        <v>12394</v>
      </c>
    </row>
    <row r="1343" spans="1:8" x14ac:dyDescent="0.25">
      <c r="A1343" t="s">
        <v>5328</v>
      </c>
      <c r="B1343" t="s">
        <v>5330</v>
      </c>
      <c r="C1343" t="s">
        <v>5329</v>
      </c>
      <c r="D1343">
        <v>1996</v>
      </c>
      <c r="E1343" t="s">
        <v>12395</v>
      </c>
      <c r="F1343" t="s">
        <v>12396</v>
      </c>
      <c r="G1343" s="2">
        <v>35167</v>
      </c>
      <c r="H1343" t="s">
        <v>12397</v>
      </c>
    </row>
    <row r="1344" spans="1:8" x14ac:dyDescent="0.25">
      <c r="A1344" t="s">
        <v>5331</v>
      </c>
      <c r="B1344" t="s">
        <v>5333</v>
      </c>
      <c r="C1344" t="s">
        <v>5332</v>
      </c>
      <c r="D1344">
        <v>1995</v>
      </c>
      <c r="E1344" t="s">
        <v>12398</v>
      </c>
      <c r="F1344" t="s">
        <v>12399</v>
      </c>
      <c r="G1344" s="2">
        <v>34899</v>
      </c>
      <c r="H1344" t="s">
        <v>12400</v>
      </c>
    </row>
    <row r="1345" spans="1:8" x14ac:dyDescent="0.25">
      <c r="A1345" t="s">
        <v>5334</v>
      </c>
      <c r="B1345" t="s">
        <v>5336</v>
      </c>
      <c r="C1345" t="s">
        <v>5335</v>
      </c>
      <c r="D1345">
        <v>1944</v>
      </c>
      <c r="E1345" t="s">
        <v>12401</v>
      </c>
      <c r="F1345" t="s">
        <v>12402</v>
      </c>
      <c r="G1345" s="2">
        <v>16336</v>
      </c>
      <c r="H1345" t="s">
        <v>12403</v>
      </c>
    </row>
    <row r="1346" spans="1:8" x14ac:dyDescent="0.25">
      <c r="A1346" t="s">
        <v>5337</v>
      </c>
      <c r="B1346" t="s">
        <v>5339</v>
      </c>
      <c r="C1346" t="s">
        <v>5338</v>
      </c>
      <c r="D1346">
        <v>2003</v>
      </c>
      <c r="E1346" t="s">
        <v>12404</v>
      </c>
      <c r="F1346" t="s">
        <v>12405</v>
      </c>
      <c r="G1346" s="2">
        <v>37925</v>
      </c>
      <c r="H1346" t="s">
        <v>12406</v>
      </c>
    </row>
    <row r="1347" spans="1:8" x14ac:dyDescent="0.25">
      <c r="A1347" t="s">
        <v>5340</v>
      </c>
      <c r="B1347" t="s">
        <v>5342</v>
      </c>
      <c r="C1347" t="s">
        <v>5341</v>
      </c>
      <c r="D1347">
        <v>1996</v>
      </c>
      <c r="E1347" t="s">
        <v>12407</v>
      </c>
      <c r="F1347" t="s">
        <v>12408</v>
      </c>
      <c r="G1347" s="2">
        <v>35405</v>
      </c>
      <c r="H1347" t="s">
        <v>12409</v>
      </c>
    </row>
    <row r="1348" spans="1:8" x14ac:dyDescent="0.25">
      <c r="A1348" t="s">
        <v>5343</v>
      </c>
      <c r="B1348" t="s">
        <v>5345</v>
      </c>
      <c r="C1348" t="s">
        <v>5344</v>
      </c>
      <c r="D1348">
        <v>1988</v>
      </c>
      <c r="E1348" t="s">
        <v>12410</v>
      </c>
      <c r="F1348" t="s">
        <v>12411</v>
      </c>
      <c r="G1348" s="2">
        <v>32374</v>
      </c>
      <c r="H1348" t="s">
        <v>12412</v>
      </c>
    </row>
    <row r="1349" spans="1:8" x14ac:dyDescent="0.25">
      <c r="A1349" t="s">
        <v>5346</v>
      </c>
      <c r="B1349" t="s">
        <v>5348</v>
      </c>
      <c r="C1349" t="s">
        <v>5347</v>
      </c>
      <c r="D1349">
        <v>1998</v>
      </c>
      <c r="E1349" t="s">
        <v>12413</v>
      </c>
      <c r="F1349" t="s">
        <v>12414</v>
      </c>
      <c r="G1349" s="2">
        <v>36091</v>
      </c>
      <c r="H1349" t="s">
        <v>12415</v>
      </c>
    </row>
    <row r="1350" spans="1:8" x14ac:dyDescent="0.25">
      <c r="A1350" t="s">
        <v>5349</v>
      </c>
      <c r="B1350" t="s">
        <v>5351</v>
      </c>
      <c r="C1350" t="s">
        <v>5350</v>
      </c>
      <c r="D1350">
        <v>2019</v>
      </c>
      <c r="E1350" t="s">
        <v>12416</v>
      </c>
      <c r="F1350" t="s">
        <v>12417</v>
      </c>
      <c r="G1350" s="2">
        <v>43616</v>
      </c>
      <c r="H1350" t="s">
        <v>12418</v>
      </c>
    </row>
    <row r="1351" spans="1:8" x14ac:dyDescent="0.25">
      <c r="A1351" t="s">
        <v>5352</v>
      </c>
      <c r="B1351" t="s">
        <v>5354</v>
      </c>
      <c r="C1351" t="s">
        <v>5353</v>
      </c>
      <c r="D1351">
        <v>2014</v>
      </c>
      <c r="E1351" t="s">
        <v>12419</v>
      </c>
      <c r="F1351" t="s">
        <v>12420</v>
      </c>
      <c r="G1351" s="2">
        <v>41929</v>
      </c>
      <c r="H1351" t="s">
        <v>12421</v>
      </c>
    </row>
    <row r="1352" spans="1:8" x14ac:dyDescent="0.25">
      <c r="A1352" t="s">
        <v>5355</v>
      </c>
      <c r="B1352" t="s">
        <v>5357</v>
      </c>
      <c r="C1352" t="s">
        <v>5356</v>
      </c>
      <c r="D1352">
        <v>2004</v>
      </c>
      <c r="E1352" t="s">
        <v>12422</v>
      </c>
      <c r="F1352" t="s">
        <v>12423</v>
      </c>
      <c r="G1352" s="2">
        <v>38239</v>
      </c>
    </row>
    <row r="1353" spans="1:8" x14ac:dyDescent="0.25">
      <c r="A1353" t="s">
        <v>5358</v>
      </c>
      <c r="B1353" t="s">
        <v>5360</v>
      </c>
      <c r="C1353" t="s">
        <v>5359</v>
      </c>
      <c r="D1353">
        <v>2008</v>
      </c>
      <c r="E1353" t="s">
        <v>12424</v>
      </c>
      <c r="F1353" t="s">
        <v>12425</v>
      </c>
      <c r="G1353" s="2">
        <v>39843</v>
      </c>
      <c r="H1353" t="s">
        <v>12426</v>
      </c>
    </row>
    <row r="1354" spans="1:8" x14ac:dyDescent="0.25">
      <c r="A1354" t="s">
        <v>5367</v>
      </c>
      <c r="B1354" t="s">
        <v>5369</v>
      </c>
      <c r="C1354" t="s">
        <v>5368</v>
      </c>
      <c r="D1354">
        <v>2018</v>
      </c>
      <c r="E1354" t="s">
        <v>12427</v>
      </c>
      <c r="F1354" t="s">
        <v>12428</v>
      </c>
      <c r="G1354" s="2">
        <v>43308</v>
      </c>
      <c r="H1354" t="s">
        <v>12429</v>
      </c>
    </row>
    <row r="1355" spans="1:8" x14ac:dyDescent="0.25">
      <c r="A1355" t="s">
        <v>5370</v>
      </c>
      <c r="B1355" t="s">
        <v>5371</v>
      </c>
      <c r="C1355" t="s">
        <v>3404</v>
      </c>
      <c r="D1355">
        <v>1989</v>
      </c>
      <c r="E1355" t="s">
        <v>12430</v>
      </c>
      <c r="F1355" t="s">
        <v>12431</v>
      </c>
      <c r="G1355" s="2">
        <v>32682</v>
      </c>
      <c r="H1355" t="s">
        <v>12432</v>
      </c>
    </row>
    <row r="1356" spans="1:8" x14ac:dyDescent="0.25">
      <c r="A1356" t="s">
        <v>5372</v>
      </c>
      <c r="B1356" t="s">
        <v>5374</v>
      </c>
      <c r="C1356" t="s">
        <v>5373</v>
      </c>
      <c r="D1356">
        <v>2000</v>
      </c>
      <c r="E1356" t="s">
        <v>12433</v>
      </c>
      <c r="F1356" t="s">
        <v>12434</v>
      </c>
      <c r="G1356" s="2">
        <v>36721</v>
      </c>
      <c r="H1356" t="s">
        <v>12435</v>
      </c>
    </row>
    <row r="1357" spans="1:8" x14ac:dyDescent="0.25">
      <c r="A1357" s="1" t="s">
        <v>5375</v>
      </c>
      <c r="B1357" t="s">
        <v>5377</v>
      </c>
      <c r="C1357" t="s">
        <v>12436</v>
      </c>
      <c r="D1357">
        <v>2008</v>
      </c>
      <c r="E1357" t="s">
        <v>12437</v>
      </c>
      <c r="F1357" t="s">
        <v>12438</v>
      </c>
      <c r="G1357" s="2">
        <v>39626</v>
      </c>
      <c r="H1357" t="s">
        <v>12439</v>
      </c>
    </row>
    <row r="1358" spans="1:8" x14ac:dyDescent="0.25">
      <c r="A1358" t="s">
        <v>5378</v>
      </c>
      <c r="B1358" t="s">
        <v>5380</v>
      </c>
      <c r="C1358" t="s">
        <v>5379</v>
      </c>
      <c r="D1358">
        <v>1947</v>
      </c>
      <c r="E1358" t="s">
        <v>12440</v>
      </c>
      <c r="F1358" t="s">
        <v>12441</v>
      </c>
      <c r="G1358" s="2">
        <v>17437</v>
      </c>
      <c r="H1358" t="s">
        <v>12442</v>
      </c>
    </row>
    <row r="1359" spans="1:8" x14ac:dyDescent="0.25">
      <c r="A1359" s="1" t="s">
        <v>5381</v>
      </c>
      <c r="B1359" t="s">
        <v>5383</v>
      </c>
      <c r="C1359" t="s">
        <v>5382</v>
      </c>
      <c r="D1359">
        <v>2013</v>
      </c>
      <c r="E1359" t="s">
        <v>12443</v>
      </c>
      <c r="F1359" t="s">
        <v>12444</v>
      </c>
      <c r="G1359" s="2">
        <v>41439</v>
      </c>
      <c r="H1359" t="s">
        <v>12445</v>
      </c>
    </row>
    <row r="1360" spans="1:8" x14ac:dyDescent="0.25">
      <c r="A1360" t="s">
        <v>5384</v>
      </c>
      <c r="B1360" t="s">
        <v>5386</v>
      </c>
      <c r="C1360" t="s">
        <v>5385</v>
      </c>
      <c r="D1360">
        <v>2015</v>
      </c>
      <c r="E1360" t="s">
        <v>12446</v>
      </c>
      <c r="F1360" t="s">
        <v>12447</v>
      </c>
      <c r="G1360" s="2">
        <v>42368</v>
      </c>
      <c r="H1360" t="s">
        <v>12448</v>
      </c>
    </row>
    <row r="1361" spans="1:8" x14ac:dyDescent="0.25">
      <c r="A1361" t="s">
        <v>5387</v>
      </c>
      <c r="B1361" t="s">
        <v>5389</v>
      </c>
      <c r="C1361" t="s">
        <v>5388</v>
      </c>
      <c r="D1361">
        <v>2001</v>
      </c>
      <c r="E1361" t="s">
        <v>12449</v>
      </c>
      <c r="F1361" t="s">
        <v>12450</v>
      </c>
      <c r="G1361" s="2">
        <v>37099</v>
      </c>
      <c r="H1361" t="s">
        <v>12451</v>
      </c>
    </row>
    <row r="1362" spans="1:8" x14ac:dyDescent="0.25">
      <c r="A1362" t="s">
        <v>5390</v>
      </c>
      <c r="B1362" t="s">
        <v>5392</v>
      </c>
      <c r="C1362" t="s">
        <v>5391</v>
      </c>
      <c r="D1362">
        <v>1989</v>
      </c>
      <c r="E1362" t="s">
        <v>12452</v>
      </c>
      <c r="F1362" t="s">
        <v>12453</v>
      </c>
      <c r="G1362" s="2">
        <v>32619</v>
      </c>
      <c r="H1362" t="s">
        <v>12454</v>
      </c>
    </row>
    <row r="1363" spans="1:8" x14ac:dyDescent="0.25">
      <c r="A1363" t="s">
        <v>5393</v>
      </c>
      <c r="B1363" t="s">
        <v>5395</v>
      </c>
      <c r="C1363" t="s">
        <v>5394</v>
      </c>
      <c r="D1363">
        <v>2021</v>
      </c>
      <c r="E1363" t="s">
        <v>12455</v>
      </c>
      <c r="F1363" t="s">
        <v>12456</v>
      </c>
      <c r="G1363" s="2">
        <v>44267</v>
      </c>
      <c r="H1363" t="s">
        <v>12457</v>
      </c>
    </row>
    <row r="1364" spans="1:8" x14ac:dyDescent="0.25">
      <c r="A1364" t="s">
        <v>5396</v>
      </c>
      <c r="B1364" t="s">
        <v>5398</v>
      </c>
      <c r="C1364" t="s">
        <v>5397</v>
      </c>
      <c r="D1364">
        <v>1990</v>
      </c>
      <c r="E1364" t="s">
        <v>12458</v>
      </c>
      <c r="F1364" t="s">
        <v>12459</v>
      </c>
      <c r="G1364" s="2">
        <v>33151</v>
      </c>
    </row>
    <row r="1365" spans="1:8" x14ac:dyDescent="0.25">
      <c r="A1365" t="s">
        <v>5399</v>
      </c>
      <c r="B1365" t="s">
        <v>5401</v>
      </c>
      <c r="C1365" t="s">
        <v>5400</v>
      </c>
      <c r="D1365">
        <v>2011</v>
      </c>
      <c r="E1365" t="s">
        <v>12460</v>
      </c>
      <c r="F1365" t="s">
        <v>12461</v>
      </c>
      <c r="G1365">
        <v>2011</v>
      </c>
      <c r="H1365" t="s">
        <v>12462</v>
      </c>
    </row>
    <row r="1366" spans="1:8" x14ac:dyDescent="0.25">
      <c r="A1366" t="s">
        <v>5402</v>
      </c>
      <c r="B1366" t="s">
        <v>5404</v>
      </c>
      <c r="C1366" t="s">
        <v>5403</v>
      </c>
      <c r="D1366">
        <v>2002</v>
      </c>
      <c r="E1366" t="s">
        <v>12463</v>
      </c>
      <c r="F1366" t="s">
        <v>12464</v>
      </c>
      <c r="G1366" s="2">
        <v>38009</v>
      </c>
      <c r="H1366" t="s">
        <v>12465</v>
      </c>
    </row>
    <row r="1367" spans="1:8" x14ac:dyDescent="0.25">
      <c r="A1367" t="s">
        <v>5405</v>
      </c>
      <c r="B1367" t="s">
        <v>5407</v>
      </c>
      <c r="C1367" t="s">
        <v>5406</v>
      </c>
      <c r="D1367">
        <v>1975</v>
      </c>
      <c r="E1367" t="s">
        <v>12466</v>
      </c>
      <c r="F1367" t="s">
        <v>12467</v>
      </c>
      <c r="G1367" s="2">
        <v>27570</v>
      </c>
      <c r="H1367" t="s">
        <v>12468</v>
      </c>
    </row>
    <row r="1368" spans="1:8" x14ac:dyDescent="0.25">
      <c r="A1368" t="s">
        <v>5408</v>
      </c>
      <c r="B1368" t="s">
        <v>5410</v>
      </c>
      <c r="C1368" t="s">
        <v>5409</v>
      </c>
      <c r="D1368">
        <v>2018</v>
      </c>
      <c r="E1368" t="s">
        <v>12469</v>
      </c>
      <c r="F1368" t="s">
        <v>12470</v>
      </c>
      <c r="G1368" s="2">
        <v>43459</v>
      </c>
      <c r="H1368" t="s">
        <v>12471</v>
      </c>
    </row>
    <row r="1369" spans="1:8" x14ac:dyDescent="0.25">
      <c r="A1369" t="s">
        <v>5411</v>
      </c>
      <c r="B1369" t="s">
        <v>5413</v>
      </c>
      <c r="C1369" t="s">
        <v>5412</v>
      </c>
      <c r="D1369">
        <v>1995</v>
      </c>
      <c r="E1369" t="s">
        <v>12472</v>
      </c>
      <c r="F1369" t="s">
        <v>12473</v>
      </c>
      <c r="G1369" s="2">
        <v>34789</v>
      </c>
      <c r="H1369" t="s">
        <v>12474</v>
      </c>
    </row>
    <row r="1370" spans="1:8" x14ac:dyDescent="0.25">
      <c r="A1370" t="s">
        <v>5414</v>
      </c>
      <c r="B1370" t="s">
        <v>5416</v>
      </c>
      <c r="C1370" t="s">
        <v>5415</v>
      </c>
      <c r="D1370">
        <v>2011</v>
      </c>
      <c r="E1370" t="s">
        <v>12475</v>
      </c>
      <c r="F1370" t="s">
        <v>12476</v>
      </c>
      <c r="G1370" s="2">
        <v>41012</v>
      </c>
      <c r="H1370" t="s">
        <v>12477</v>
      </c>
    </row>
    <row r="1371" spans="1:8" x14ac:dyDescent="0.25">
      <c r="A1371" t="s">
        <v>5417</v>
      </c>
      <c r="B1371" t="s">
        <v>5419</v>
      </c>
      <c r="C1371" t="s">
        <v>5418</v>
      </c>
      <c r="D1371">
        <v>2018</v>
      </c>
      <c r="E1371" t="s">
        <v>12478</v>
      </c>
      <c r="F1371" t="s">
        <v>12479</v>
      </c>
      <c r="G1371" s="2">
        <v>43420</v>
      </c>
    </row>
    <row r="1372" spans="1:8" x14ac:dyDescent="0.25">
      <c r="A1372" t="s">
        <v>5420</v>
      </c>
      <c r="B1372" t="s">
        <v>5422</v>
      </c>
      <c r="C1372" t="s">
        <v>5421</v>
      </c>
      <c r="D1372">
        <v>1976</v>
      </c>
      <c r="E1372" t="s">
        <v>12480</v>
      </c>
      <c r="F1372" t="s">
        <v>12481</v>
      </c>
      <c r="G1372" s="2">
        <v>28080</v>
      </c>
      <c r="H1372" t="s">
        <v>12482</v>
      </c>
    </row>
    <row r="1373" spans="1:8" x14ac:dyDescent="0.25">
      <c r="A1373" t="s">
        <v>5423</v>
      </c>
      <c r="B1373" t="s">
        <v>5425</v>
      </c>
      <c r="C1373" t="s">
        <v>5424</v>
      </c>
      <c r="D1373">
        <v>2000</v>
      </c>
      <c r="E1373" t="s">
        <v>12483</v>
      </c>
      <c r="F1373" t="s">
        <v>12484</v>
      </c>
      <c r="G1373" s="2">
        <v>36840</v>
      </c>
      <c r="H1373" t="s">
        <v>12485</v>
      </c>
    </row>
    <row r="1374" spans="1:8" x14ac:dyDescent="0.25">
      <c r="A1374" t="s">
        <v>5426</v>
      </c>
      <c r="B1374" t="s">
        <v>5428</v>
      </c>
      <c r="C1374" t="s">
        <v>5427</v>
      </c>
      <c r="D1374">
        <v>2022</v>
      </c>
      <c r="E1374" t="s">
        <v>12486</v>
      </c>
      <c r="F1374" t="s">
        <v>12487</v>
      </c>
      <c r="G1374" s="2">
        <v>44708</v>
      </c>
      <c r="H1374" t="s">
        <v>12488</v>
      </c>
    </row>
    <row r="1375" spans="1:8" x14ac:dyDescent="0.25">
      <c r="A1375" t="s">
        <v>5429</v>
      </c>
      <c r="B1375" t="s">
        <v>5431</v>
      </c>
      <c r="C1375" t="s">
        <v>5430</v>
      </c>
      <c r="D1375">
        <v>1988</v>
      </c>
      <c r="E1375" t="s">
        <v>12489</v>
      </c>
      <c r="F1375" t="s">
        <v>12490</v>
      </c>
      <c r="G1375" s="2">
        <v>32353</v>
      </c>
      <c r="H1375" t="s">
        <v>12491</v>
      </c>
    </row>
    <row r="1376" spans="1:8" x14ac:dyDescent="0.25">
      <c r="A1376" t="s">
        <v>5432</v>
      </c>
      <c r="B1376" t="s">
        <v>5434</v>
      </c>
      <c r="C1376" t="s">
        <v>5433</v>
      </c>
      <c r="D1376">
        <v>1992</v>
      </c>
      <c r="E1376" t="s">
        <v>12492</v>
      </c>
      <c r="F1376" t="s">
        <v>12493</v>
      </c>
      <c r="G1376" s="2">
        <v>33926</v>
      </c>
      <c r="H1376" t="s">
        <v>12494</v>
      </c>
    </row>
    <row r="1377" spans="1:8" x14ac:dyDescent="0.25">
      <c r="A1377" t="s">
        <v>5435</v>
      </c>
      <c r="B1377" t="s">
        <v>5437</v>
      </c>
      <c r="C1377" t="s">
        <v>5436</v>
      </c>
      <c r="D1377">
        <v>2018</v>
      </c>
      <c r="E1377" t="s">
        <v>12495</v>
      </c>
      <c r="F1377" t="s">
        <v>12496</v>
      </c>
      <c r="G1377" s="2">
        <v>43287</v>
      </c>
      <c r="H1377" t="s">
        <v>12497</v>
      </c>
    </row>
    <row r="1378" spans="1:8" x14ac:dyDescent="0.25">
      <c r="A1378" t="s">
        <v>5438</v>
      </c>
      <c r="B1378" t="s">
        <v>5440</v>
      </c>
      <c r="C1378" t="s">
        <v>5439</v>
      </c>
      <c r="D1378">
        <v>2017</v>
      </c>
      <c r="E1378" t="s">
        <v>12498</v>
      </c>
      <c r="F1378" t="s">
        <v>12499</v>
      </c>
      <c r="G1378" s="2">
        <v>42930</v>
      </c>
      <c r="H1378" t="s">
        <v>12500</v>
      </c>
    </row>
    <row r="1379" spans="1:8" x14ac:dyDescent="0.25">
      <c r="A1379" t="s">
        <v>5441</v>
      </c>
      <c r="B1379" t="s">
        <v>5443</v>
      </c>
      <c r="C1379" t="s">
        <v>5442</v>
      </c>
      <c r="D1379">
        <v>1994</v>
      </c>
      <c r="E1379" t="s">
        <v>12501</v>
      </c>
      <c r="F1379" t="s">
        <v>12502</v>
      </c>
      <c r="G1379" s="2">
        <v>34661</v>
      </c>
      <c r="H1379" t="s">
        <v>12503</v>
      </c>
    </row>
    <row r="1380" spans="1:8" x14ac:dyDescent="0.25">
      <c r="A1380" t="s">
        <v>5444</v>
      </c>
      <c r="B1380" t="s">
        <v>5446</v>
      </c>
      <c r="C1380" t="s">
        <v>5445</v>
      </c>
      <c r="D1380">
        <v>1985</v>
      </c>
      <c r="E1380" t="s">
        <v>12504</v>
      </c>
      <c r="F1380" t="s">
        <v>12505</v>
      </c>
      <c r="G1380" s="2">
        <v>31205</v>
      </c>
      <c r="H1380" t="s">
        <v>12506</v>
      </c>
    </row>
    <row r="1381" spans="1:8" x14ac:dyDescent="0.25">
      <c r="A1381" t="s">
        <v>5447</v>
      </c>
      <c r="B1381" t="s">
        <v>5449</v>
      </c>
      <c r="C1381" t="s">
        <v>5448</v>
      </c>
      <c r="D1381">
        <v>1969</v>
      </c>
      <c r="E1381" t="s">
        <v>12507</v>
      </c>
      <c r="F1381" t="s">
        <v>12508</v>
      </c>
      <c r="G1381">
        <v>1969</v>
      </c>
    </row>
    <row r="1382" spans="1:8" x14ac:dyDescent="0.25">
      <c r="A1382" t="s">
        <v>5450</v>
      </c>
      <c r="B1382" t="s">
        <v>5452</v>
      </c>
      <c r="C1382" t="s">
        <v>5451</v>
      </c>
      <c r="D1382">
        <v>2023</v>
      </c>
      <c r="E1382" t="s">
        <v>12509</v>
      </c>
      <c r="F1382" t="s">
        <v>12510</v>
      </c>
      <c r="G1382" s="2">
        <v>45064</v>
      </c>
      <c r="H1382" t="s">
        <v>12511</v>
      </c>
    </row>
    <row r="1383" spans="1:8" x14ac:dyDescent="0.25">
      <c r="A1383" t="s">
        <v>5453</v>
      </c>
      <c r="B1383" t="s">
        <v>5455</v>
      </c>
      <c r="C1383" t="s">
        <v>5454</v>
      </c>
      <c r="D1383">
        <v>1976</v>
      </c>
      <c r="E1383" t="s">
        <v>12512</v>
      </c>
      <c r="F1383" t="s">
        <v>12513</v>
      </c>
      <c r="G1383" s="2">
        <v>27971</v>
      </c>
      <c r="H1383" t="s">
        <v>12514</v>
      </c>
    </row>
    <row r="1384" spans="1:8" x14ac:dyDescent="0.25">
      <c r="A1384" t="s">
        <v>5456</v>
      </c>
      <c r="B1384" t="s">
        <v>5458</v>
      </c>
      <c r="C1384" t="s">
        <v>5457</v>
      </c>
      <c r="D1384">
        <v>1966</v>
      </c>
      <c r="E1384" t="s">
        <v>12515</v>
      </c>
      <c r="F1384" t="s">
        <v>12516</v>
      </c>
      <c r="G1384" s="2">
        <v>24252</v>
      </c>
      <c r="H1384" t="s">
        <v>12517</v>
      </c>
    </row>
    <row r="1385" spans="1:8" x14ac:dyDescent="0.25">
      <c r="A1385" t="s">
        <v>5459</v>
      </c>
      <c r="B1385" t="s">
        <v>5461</v>
      </c>
      <c r="C1385" t="s">
        <v>5460</v>
      </c>
      <c r="D1385">
        <v>1989</v>
      </c>
      <c r="E1385" t="s">
        <v>12518</v>
      </c>
      <c r="F1385" t="s">
        <v>12519</v>
      </c>
      <c r="G1385">
        <v>1989</v>
      </c>
    </row>
    <row r="1386" spans="1:8" x14ac:dyDescent="0.25">
      <c r="A1386" t="s">
        <v>5462</v>
      </c>
      <c r="B1386" t="s">
        <v>5464</v>
      </c>
      <c r="C1386" t="s">
        <v>5463</v>
      </c>
      <c r="D1386">
        <v>1995</v>
      </c>
      <c r="E1386" t="s">
        <v>12520</v>
      </c>
      <c r="F1386" t="s">
        <v>12521</v>
      </c>
      <c r="G1386" s="2">
        <v>34831</v>
      </c>
      <c r="H1386" t="s">
        <v>12522</v>
      </c>
    </row>
    <row r="1387" spans="1:8" x14ac:dyDescent="0.25">
      <c r="A1387" t="s">
        <v>5465</v>
      </c>
      <c r="B1387" t="s">
        <v>5467</v>
      </c>
      <c r="C1387" t="s">
        <v>5466</v>
      </c>
      <c r="D1387">
        <v>2022</v>
      </c>
      <c r="E1387" t="s">
        <v>12523</v>
      </c>
      <c r="F1387" t="s">
        <v>12524</v>
      </c>
      <c r="G1387" s="2">
        <v>44883</v>
      </c>
      <c r="H1387" t="s">
        <v>12525</v>
      </c>
    </row>
    <row r="1388" spans="1:8" x14ac:dyDescent="0.25">
      <c r="A1388" t="s">
        <v>5468</v>
      </c>
      <c r="B1388" t="s">
        <v>5470</v>
      </c>
      <c r="C1388" t="s">
        <v>5469</v>
      </c>
      <c r="D1388">
        <v>2000</v>
      </c>
      <c r="E1388" t="s">
        <v>12526</v>
      </c>
      <c r="F1388" t="s">
        <v>12527</v>
      </c>
      <c r="G1388" s="2">
        <v>36741</v>
      </c>
      <c r="H1388" t="s">
        <v>12528</v>
      </c>
    </row>
    <row r="1389" spans="1:8" x14ac:dyDescent="0.25">
      <c r="A1389" t="s">
        <v>5471</v>
      </c>
      <c r="B1389" t="s">
        <v>5473</v>
      </c>
      <c r="C1389" t="s">
        <v>5472</v>
      </c>
      <c r="D1389">
        <v>1978</v>
      </c>
      <c r="E1389" t="s">
        <v>12529</v>
      </c>
      <c r="F1389" t="s">
        <v>12530</v>
      </c>
      <c r="G1389" s="2">
        <v>28585</v>
      </c>
    </row>
    <row r="1390" spans="1:8" x14ac:dyDescent="0.25">
      <c r="A1390" t="s">
        <v>5474</v>
      </c>
      <c r="B1390" t="s">
        <v>5476</v>
      </c>
      <c r="C1390" t="s">
        <v>5475</v>
      </c>
      <c r="D1390">
        <v>2004</v>
      </c>
      <c r="E1390" t="s">
        <v>12531</v>
      </c>
      <c r="F1390" t="s">
        <v>12532</v>
      </c>
      <c r="G1390" s="2">
        <v>38436</v>
      </c>
      <c r="H1390" t="s">
        <v>12533</v>
      </c>
    </row>
    <row r="1391" spans="1:8" x14ac:dyDescent="0.25">
      <c r="A1391" t="s">
        <v>5480</v>
      </c>
      <c r="B1391" t="s">
        <v>5482</v>
      </c>
      <c r="C1391" t="s">
        <v>5481</v>
      </c>
      <c r="D1391">
        <v>2015</v>
      </c>
      <c r="E1391" t="s">
        <v>12534</v>
      </c>
      <c r="F1391" t="s">
        <v>12535</v>
      </c>
      <c r="G1391" s="2">
        <v>42153</v>
      </c>
      <c r="H1391" t="s">
        <v>12536</v>
      </c>
    </row>
    <row r="1392" spans="1:8" x14ac:dyDescent="0.25">
      <c r="A1392" t="s">
        <v>5483</v>
      </c>
      <c r="B1392" t="s">
        <v>5485</v>
      </c>
      <c r="C1392" t="s">
        <v>5484</v>
      </c>
      <c r="D1392">
        <v>1960</v>
      </c>
      <c r="E1392" t="s">
        <v>12537</v>
      </c>
      <c r="F1392" t="s">
        <v>12538</v>
      </c>
      <c r="G1392" s="2">
        <v>22223</v>
      </c>
    </row>
    <row r="1393" spans="1:8" x14ac:dyDescent="0.25">
      <c r="A1393" t="s">
        <v>5486</v>
      </c>
      <c r="B1393" t="s">
        <v>5488</v>
      </c>
      <c r="C1393" t="s">
        <v>5487</v>
      </c>
      <c r="D1393">
        <v>2016</v>
      </c>
      <c r="E1393" t="s">
        <v>12539</v>
      </c>
      <c r="F1393" t="s">
        <v>12540</v>
      </c>
      <c r="G1393" s="2">
        <v>42467</v>
      </c>
      <c r="H1393" t="s">
        <v>12541</v>
      </c>
    </row>
    <row r="1394" spans="1:8" x14ac:dyDescent="0.25">
      <c r="A1394" t="s">
        <v>5489</v>
      </c>
      <c r="B1394" t="s">
        <v>5491</v>
      </c>
      <c r="C1394" t="s">
        <v>5490</v>
      </c>
      <c r="D1394">
        <v>1939</v>
      </c>
      <c r="E1394" t="s">
        <v>12542</v>
      </c>
      <c r="F1394" t="s">
        <v>12543</v>
      </c>
      <c r="G1394" s="2">
        <v>14390</v>
      </c>
      <c r="H1394" t="s">
        <v>12544</v>
      </c>
    </row>
    <row r="1395" spans="1:8" x14ac:dyDescent="0.25">
      <c r="A1395" t="s">
        <v>5492</v>
      </c>
      <c r="B1395" t="s">
        <v>5494</v>
      </c>
      <c r="C1395" t="s">
        <v>5493</v>
      </c>
      <c r="D1395">
        <v>2010</v>
      </c>
      <c r="E1395" t="s">
        <v>12545</v>
      </c>
      <c r="F1395" t="s">
        <v>12546</v>
      </c>
      <c r="G1395" s="2">
        <v>40417</v>
      </c>
      <c r="H1395" t="s">
        <v>12547</v>
      </c>
    </row>
    <row r="1396" spans="1:8" x14ac:dyDescent="0.25">
      <c r="A1396" t="s">
        <v>5495</v>
      </c>
      <c r="B1396" t="s">
        <v>5497</v>
      </c>
      <c r="C1396" t="s">
        <v>5496</v>
      </c>
      <c r="D1396">
        <v>2002</v>
      </c>
      <c r="E1396" t="s">
        <v>12548</v>
      </c>
      <c r="F1396" t="s">
        <v>12549</v>
      </c>
      <c r="G1396" s="2">
        <v>37470</v>
      </c>
      <c r="H1396" t="s">
        <v>12550</v>
      </c>
    </row>
    <row r="1397" spans="1:8" x14ac:dyDescent="0.25">
      <c r="A1397" t="s">
        <v>5498</v>
      </c>
      <c r="B1397" t="s">
        <v>5500</v>
      </c>
      <c r="C1397" t="s">
        <v>5499</v>
      </c>
      <c r="D1397">
        <v>2009</v>
      </c>
      <c r="E1397" t="s">
        <v>12551</v>
      </c>
      <c r="F1397" t="s">
        <v>12552</v>
      </c>
      <c r="G1397" s="2">
        <v>40142</v>
      </c>
      <c r="H1397" t="s">
        <v>12553</v>
      </c>
    </row>
    <row r="1398" spans="1:8" x14ac:dyDescent="0.25">
      <c r="A1398" t="s">
        <v>5501</v>
      </c>
      <c r="B1398" t="s">
        <v>5503</v>
      </c>
      <c r="C1398" t="s">
        <v>5502</v>
      </c>
      <c r="D1398">
        <v>2022</v>
      </c>
      <c r="E1398" t="s">
        <v>12554</v>
      </c>
      <c r="F1398" t="s">
        <v>12555</v>
      </c>
      <c r="G1398" s="2">
        <v>44869</v>
      </c>
      <c r="H1398" t="s">
        <v>12556</v>
      </c>
    </row>
    <row r="1399" spans="1:8" x14ac:dyDescent="0.25">
      <c r="A1399" t="s">
        <v>5504</v>
      </c>
      <c r="B1399" t="s">
        <v>5506</v>
      </c>
      <c r="C1399" t="s">
        <v>5505</v>
      </c>
      <c r="D1399">
        <v>1929</v>
      </c>
      <c r="E1399" t="s">
        <v>12557</v>
      </c>
      <c r="F1399" t="s">
        <v>12558</v>
      </c>
      <c r="G1399" s="2">
        <v>10943</v>
      </c>
    </row>
    <row r="1400" spans="1:8" x14ac:dyDescent="0.25">
      <c r="A1400" t="s">
        <v>5507</v>
      </c>
      <c r="B1400" t="s">
        <v>5509</v>
      </c>
      <c r="C1400" t="s">
        <v>5508</v>
      </c>
      <c r="D1400">
        <v>2006</v>
      </c>
      <c r="E1400" t="s">
        <v>12559</v>
      </c>
      <c r="F1400" t="s">
        <v>12560</v>
      </c>
      <c r="G1400" s="2">
        <v>39115</v>
      </c>
      <c r="H1400" t="s">
        <v>12561</v>
      </c>
    </row>
    <row r="1401" spans="1:8" x14ac:dyDescent="0.25">
      <c r="A1401" t="s">
        <v>5510</v>
      </c>
      <c r="B1401" t="s">
        <v>5512</v>
      </c>
      <c r="C1401" t="s">
        <v>5511</v>
      </c>
      <c r="D1401">
        <v>2018</v>
      </c>
      <c r="E1401" t="s">
        <v>12562</v>
      </c>
      <c r="F1401" t="s">
        <v>12563</v>
      </c>
      <c r="G1401" s="2">
        <v>43466</v>
      </c>
      <c r="H1401" t="s">
        <v>12564</v>
      </c>
    </row>
    <row r="1402" spans="1:8" x14ac:dyDescent="0.25">
      <c r="A1402" t="s">
        <v>5513</v>
      </c>
      <c r="B1402" t="s">
        <v>5515</v>
      </c>
      <c r="C1402" t="s">
        <v>5514</v>
      </c>
      <c r="D1402">
        <v>1982</v>
      </c>
      <c r="E1402" t="s">
        <v>12565</v>
      </c>
      <c r="F1402" t="s">
        <v>12566</v>
      </c>
      <c r="G1402" s="2">
        <v>30106</v>
      </c>
      <c r="H1402" t="s">
        <v>12567</v>
      </c>
    </row>
    <row r="1403" spans="1:8" x14ac:dyDescent="0.25">
      <c r="A1403" t="s">
        <v>5516</v>
      </c>
      <c r="B1403" t="s">
        <v>5518</v>
      </c>
      <c r="C1403" t="s">
        <v>5517</v>
      </c>
      <c r="D1403">
        <v>1981</v>
      </c>
      <c r="E1403" t="s">
        <v>12568</v>
      </c>
      <c r="F1403" t="s">
        <v>12569</v>
      </c>
      <c r="G1403" s="2">
        <v>29749</v>
      </c>
      <c r="H1403" t="s">
        <v>12570</v>
      </c>
    </row>
    <row r="1404" spans="1:8" x14ac:dyDescent="0.25">
      <c r="A1404" t="s">
        <v>5519</v>
      </c>
      <c r="B1404" t="s">
        <v>5521</v>
      </c>
      <c r="C1404" t="s">
        <v>5520</v>
      </c>
      <c r="D1404">
        <v>1990</v>
      </c>
      <c r="E1404" t="s">
        <v>12571</v>
      </c>
      <c r="F1404" t="s">
        <v>12572</v>
      </c>
      <c r="G1404" s="2">
        <v>33232</v>
      </c>
      <c r="H1404" t="s">
        <v>12573</v>
      </c>
    </row>
    <row r="1405" spans="1:8" x14ac:dyDescent="0.25">
      <c r="A1405" t="s">
        <v>5522</v>
      </c>
      <c r="B1405" t="s">
        <v>5524</v>
      </c>
      <c r="C1405" t="s">
        <v>5523</v>
      </c>
      <c r="D1405">
        <v>1956</v>
      </c>
      <c r="E1405" t="s">
        <v>12574</v>
      </c>
      <c r="F1405" t="s">
        <v>12575</v>
      </c>
      <c r="G1405" s="2">
        <v>20846</v>
      </c>
      <c r="H1405" t="s">
        <v>12576</v>
      </c>
    </row>
    <row r="1406" spans="1:8" x14ac:dyDescent="0.25">
      <c r="A1406" t="s">
        <v>5525</v>
      </c>
      <c r="B1406" t="s">
        <v>5527</v>
      </c>
      <c r="C1406" t="s">
        <v>5526</v>
      </c>
      <c r="D1406">
        <v>1987</v>
      </c>
      <c r="E1406" t="s">
        <v>12577</v>
      </c>
      <c r="F1406" t="s">
        <v>12578</v>
      </c>
      <c r="G1406" s="2">
        <v>32157</v>
      </c>
      <c r="H1406" t="s">
        <v>12579</v>
      </c>
    </row>
    <row r="1407" spans="1:8" x14ac:dyDescent="0.25">
      <c r="A1407" t="s">
        <v>5528</v>
      </c>
      <c r="B1407" t="s">
        <v>5530</v>
      </c>
      <c r="C1407" t="s">
        <v>5529</v>
      </c>
      <c r="D1407">
        <v>2019</v>
      </c>
      <c r="E1407" t="s">
        <v>12580</v>
      </c>
      <c r="F1407" t="s">
        <v>12581</v>
      </c>
      <c r="G1407" s="2">
        <v>43546</v>
      </c>
      <c r="H1407" t="s">
        <v>12582</v>
      </c>
    </row>
    <row r="1408" spans="1:8" x14ac:dyDescent="0.25">
      <c r="A1408" t="s">
        <v>5531</v>
      </c>
      <c r="B1408" t="s">
        <v>5533</v>
      </c>
      <c r="C1408" t="s">
        <v>5532</v>
      </c>
      <c r="D1408">
        <v>2015</v>
      </c>
      <c r="E1408" t="s">
        <v>12583</v>
      </c>
      <c r="F1408" t="s">
        <v>12584</v>
      </c>
      <c r="G1408" s="2">
        <v>42419</v>
      </c>
      <c r="H1408" t="s">
        <v>12585</v>
      </c>
    </row>
    <row r="1409" spans="1:8" x14ac:dyDescent="0.25">
      <c r="A1409" t="s">
        <v>5534</v>
      </c>
      <c r="B1409" t="s">
        <v>5536</v>
      </c>
      <c r="C1409" t="s">
        <v>5535</v>
      </c>
      <c r="D1409">
        <v>2005</v>
      </c>
      <c r="E1409" t="s">
        <v>12586</v>
      </c>
      <c r="F1409" t="s">
        <v>12587</v>
      </c>
      <c r="G1409" s="2">
        <v>38478</v>
      </c>
      <c r="H1409" t="s">
        <v>12588</v>
      </c>
    </row>
    <row r="1410" spans="1:8" x14ac:dyDescent="0.25">
      <c r="A1410" t="s">
        <v>5540</v>
      </c>
      <c r="B1410" t="s">
        <v>5542</v>
      </c>
      <c r="C1410" t="s">
        <v>5541</v>
      </c>
      <c r="D1410">
        <v>2023</v>
      </c>
      <c r="E1410" t="s">
        <v>12589</v>
      </c>
      <c r="F1410" t="s">
        <v>12590</v>
      </c>
      <c r="G1410" s="2">
        <v>45219</v>
      </c>
      <c r="H1410" t="s">
        <v>12591</v>
      </c>
    </row>
    <row r="1411" spans="1:8" x14ac:dyDescent="0.25">
      <c r="A1411" t="s">
        <v>5543</v>
      </c>
      <c r="B1411" t="s">
        <v>5545</v>
      </c>
      <c r="C1411" t="s">
        <v>5544</v>
      </c>
      <c r="D1411">
        <v>1958</v>
      </c>
      <c r="E1411" t="s">
        <v>12592</v>
      </c>
      <c r="F1411" t="s">
        <v>12593</v>
      </c>
      <c r="G1411" s="2">
        <v>21547</v>
      </c>
      <c r="H1411" t="s">
        <v>12594</v>
      </c>
    </row>
    <row r="1412" spans="1:8" x14ac:dyDescent="0.25">
      <c r="A1412" t="s">
        <v>5546</v>
      </c>
      <c r="B1412" t="s">
        <v>5548</v>
      </c>
      <c r="C1412" t="s">
        <v>5547</v>
      </c>
      <c r="D1412">
        <v>2020</v>
      </c>
      <c r="E1412" t="s">
        <v>12595</v>
      </c>
      <c r="F1412" t="s">
        <v>12596</v>
      </c>
      <c r="G1412" s="2">
        <v>44111</v>
      </c>
      <c r="H1412" t="s">
        <v>12597</v>
      </c>
    </row>
    <row r="1413" spans="1:8" x14ac:dyDescent="0.25">
      <c r="A1413" t="s">
        <v>5549</v>
      </c>
      <c r="B1413" t="s">
        <v>5551</v>
      </c>
      <c r="C1413" t="s">
        <v>5550</v>
      </c>
      <c r="D1413">
        <v>1974</v>
      </c>
      <c r="E1413" t="s">
        <v>12598</v>
      </c>
      <c r="F1413" t="s">
        <v>12599</v>
      </c>
      <c r="G1413" s="2">
        <v>27357</v>
      </c>
      <c r="H1413" t="s">
        <v>12600</v>
      </c>
    </row>
    <row r="1414" spans="1:8" x14ac:dyDescent="0.25">
      <c r="A1414" t="s">
        <v>5552</v>
      </c>
      <c r="B1414" t="s">
        <v>5554</v>
      </c>
      <c r="C1414" t="s">
        <v>5553</v>
      </c>
      <c r="D1414">
        <v>1985</v>
      </c>
      <c r="E1414" t="s">
        <v>12601</v>
      </c>
      <c r="F1414" t="s">
        <v>12602</v>
      </c>
      <c r="G1414" s="2">
        <v>31378</v>
      </c>
      <c r="H1414" t="s">
        <v>12603</v>
      </c>
    </row>
    <row r="1415" spans="1:8" x14ac:dyDescent="0.25">
      <c r="A1415" t="s">
        <v>5555</v>
      </c>
      <c r="B1415" t="s">
        <v>5557</v>
      </c>
      <c r="C1415" t="s">
        <v>5556</v>
      </c>
      <c r="D1415">
        <v>1976</v>
      </c>
      <c r="E1415" t="s">
        <v>12604</v>
      </c>
      <c r="F1415" t="s">
        <v>12605</v>
      </c>
      <c r="G1415" s="2">
        <v>27936</v>
      </c>
      <c r="H1415" t="s">
        <v>12606</v>
      </c>
    </row>
    <row r="1416" spans="1:8" x14ac:dyDescent="0.25">
      <c r="A1416" t="s">
        <v>5558</v>
      </c>
      <c r="B1416" t="s">
        <v>5560</v>
      </c>
      <c r="C1416" t="s">
        <v>5559</v>
      </c>
      <c r="D1416">
        <v>2004</v>
      </c>
      <c r="E1416" t="s">
        <v>12607</v>
      </c>
      <c r="F1416" t="s">
        <v>12608</v>
      </c>
      <c r="G1416" s="2">
        <v>38065</v>
      </c>
      <c r="H1416" t="s">
        <v>12609</v>
      </c>
    </row>
    <row r="1417" spans="1:8" x14ac:dyDescent="0.25">
      <c r="A1417" t="s">
        <v>5561</v>
      </c>
      <c r="B1417" t="s">
        <v>5563</v>
      </c>
      <c r="C1417" t="s">
        <v>5562</v>
      </c>
      <c r="D1417">
        <v>1999</v>
      </c>
      <c r="E1417" t="s">
        <v>12610</v>
      </c>
      <c r="F1417" t="s">
        <v>12611</v>
      </c>
      <c r="G1417" s="2">
        <v>36488</v>
      </c>
      <c r="H1417" t="s">
        <v>12612</v>
      </c>
    </row>
    <row r="1418" spans="1:8" x14ac:dyDescent="0.25">
      <c r="A1418" t="s">
        <v>5564</v>
      </c>
      <c r="B1418" t="s">
        <v>5566</v>
      </c>
      <c r="C1418" t="s">
        <v>5565</v>
      </c>
      <c r="D1418">
        <v>1995</v>
      </c>
      <c r="E1418" t="s">
        <v>12613</v>
      </c>
      <c r="F1418" t="s">
        <v>12614</v>
      </c>
      <c r="G1418" s="2">
        <v>34801</v>
      </c>
      <c r="H1418" t="s">
        <v>12615</v>
      </c>
    </row>
    <row r="1419" spans="1:8" x14ac:dyDescent="0.25">
      <c r="A1419" t="s">
        <v>5567</v>
      </c>
      <c r="B1419" t="s">
        <v>5569</v>
      </c>
      <c r="C1419" t="s">
        <v>5568</v>
      </c>
      <c r="D1419">
        <v>2005</v>
      </c>
      <c r="E1419" t="s">
        <v>12616</v>
      </c>
      <c r="F1419" t="s">
        <v>12617</v>
      </c>
      <c r="G1419" s="2">
        <v>39660</v>
      </c>
      <c r="H1419" t="s">
        <v>12618</v>
      </c>
    </row>
    <row r="1420" spans="1:8" x14ac:dyDescent="0.25">
      <c r="A1420" t="s">
        <v>5570</v>
      </c>
      <c r="B1420" t="s">
        <v>5572</v>
      </c>
      <c r="C1420" t="s">
        <v>5571</v>
      </c>
      <c r="D1420">
        <v>2008</v>
      </c>
      <c r="E1420" t="s">
        <v>12619</v>
      </c>
      <c r="F1420" t="s">
        <v>12620</v>
      </c>
      <c r="G1420" s="2">
        <v>39689</v>
      </c>
      <c r="H1420" t="s">
        <v>12621</v>
      </c>
    </row>
    <row r="1421" spans="1:8" x14ac:dyDescent="0.25">
      <c r="A1421" t="s">
        <v>5573</v>
      </c>
      <c r="B1421" t="s">
        <v>5575</v>
      </c>
      <c r="C1421" t="s">
        <v>5574</v>
      </c>
      <c r="D1421">
        <v>2003</v>
      </c>
      <c r="E1421" t="s">
        <v>12622</v>
      </c>
      <c r="F1421" t="s">
        <v>12623</v>
      </c>
      <c r="G1421" s="2">
        <v>37738</v>
      </c>
    </row>
    <row r="1422" spans="1:8" x14ac:dyDescent="0.25">
      <c r="A1422" t="s">
        <v>5576</v>
      </c>
      <c r="B1422" t="s">
        <v>5578</v>
      </c>
      <c r="C1422" t="s">
        <v>5577</v>
      </c>
      <c r="D1422">
        <v>1961</v>
      </c>
      <c r="E1422" t="s">
        <v>12624</v>
      </c>
      <c r="F1422" t="s">
        <v>12625</v>
      </c>
      <c r="G1422" s="2">
        <v>22560</v>
      </c>
      <c r="H1422" t="s">
        <v>12626</v>
      </c>
    </row>
    <row r="1423" spans="1:8" x14ac:dyDescent="0.25">
      <c r="A1423" t="s">
        <v>5579</v>
      </c>
      <c r="B1423" t="s">
        <v>5581</v>
      </c>
      <c r="C1423" t="s">
        <v>5580</v>
      </c>
      <c r="D1423">
        <v>2006</v>
      </c>
      <c r="E1423" t="s">
        <v>12627</v>
      </c>
      <c r="F1423" t="s">
        <v>12628</v>
      </c>
      <c r="G1423" s="2">
        <v>38996</v>
      </c>
      <c r="H1423" t="s">
        <v>12629</v>
      </c>
    </row>
    <row r="1424" spans="1:8" x14ac:dyDescent="0.25">
      <c r="A1424" t="s">
        <v>5582</v>
      </c>
      <c r="B1424" t="s">
        <v>5584</v>
      </c>
      <c r="C1424" t="s">
        <v>5583</v>
      </c>
      <c r="D1424">
        <v>1986</v>
      </c>
      <c r="E1424" t="s">
        <v>12630</v>
      </c>
      <c r="F1424" t="s">
        <v>12631</v>
      </c>
      <c r="G1424" s="2">
        <v>31626</v>
      </c>
      <c r="H1424" t="s">
        <v>12632</v>
      </c>
    </row>
    <row r="1425" spans="1:8" x14ac:dyDescent="0.25">
      <c r="A1425" t="s">
        <v>5585</v>
      </c>
      <c r="B1425" t="s">
        <v>5587</v>
      </c>
      <c r="C1425" t="s">
        <v>5586</v>
      </c>
      <c r="D1425">
        <v>1965</v>
      </c>
      <c r="E1425" t="s">
        <v>12633</v>
      </c>
      <c r="F1425" t="s">
        <v>12634</v>
      </c>
      <c r="G1425" s="2">
        <v>24548</v>
      </c>
      <c r="H1425" t="s">
        <v>12635</v>
      </c>
    </row>
    <row r="1426" spans="1:8" x14ac:dyDescent="0.25">
      <c r="A1426" t="s">
        <v>5588</v>
      </c>
      <c r="B1426" t="s">
        <v>5590</v>
      </c>
      <c r="C1426" t="s">
        <v>5589</v>
      </c>
      <c r="D1426">
        <v>2007</v>
      </c>
      <c r="E1426" t="s">
        <v>12636</v>
      </c>
      <c r="F1426" t="s">
        <v>12637</v>
      </c>
      <c r="G1426" s="2">
        <v>39423</v>
      </c>
    </row>
    <row r="1427" spans="1:8" x14ac:dyDescent="0.25">
      <c r="A1427" t="s">
        <v>5591</v>
      </c>
      <c r="B1427" t="s">
        <v>5593</v>
      </c>
      <c r="C1427" t="s">
        <v>5592</v>
      </c>
      <c r="D1427">
        <v>2022</v>
      </c>
      <c r="E1427" t="s">
        <v>12638</v>
      </c>
      <c r="F1427" t="s">
        <v>12639</v>
      </c>
      <c r="G1427" s="2">
        <v>44855</v>
      </c>
      <c r="H1427" t="s">
        <v>12640</v>
      </c>
    </row>
    <row r="1428" spans="1:8" x14ac:dyDescent="0.25">
      <c r="A1428" t="s">
        <v>5594</v>
      </c>
      <c r="B1428" t="s">
        <v>5596</v>
      </c>
      <c r="C1428" t="s">
        <v>5595</v>
      </c>
      <c r="D1428">
        <v>2012</v>
      </c>
      <c r="E1428" t="s">
        <v>12641</v>
      </c>
      <c r="F1428" t="s">
        <v>12642</v>
      </c>
      <c r="G1428" s="2">
        <v>41192</v>
      </c>
      <c r="H1428" t="s">
        <v>12643</v>
      </c>
    </row>
    <row r="1429" spans="1:8" x14ac:dyDescent="0.25">
      <c r="A1429" t="s">
        <v>5597</v>
      </c>
      <c r="B1429" t="s">
        <v>5599</v>
      </c>
      <c r="C1429" t="s">
        <v>5598</v>
      </c>
      <c r="D1429">
        <v>1969</v>
      </c>
      <c r="E1429" t="s">
        <v>12644</v>
      </c>
      <c r="F1429" t="s">
        <v>12645</v>
      </c>
      <c r="G1429" s="2">
        <v>25470</v>
      </c>
      <c r="H1429" t="s">
        <v>12646</v>
      </c>
    </row>
    <row r="1430" spans="1:8" x14ac:dyDescent="0.25">
      <c r="A1430" t="s">
        <v>5600</v>
      </c>
      <c r="B1430" t="s">
        <v>5601</v>
      </c>
      <c r="C1430" t="s">
        <v>2455</v>
      </c>
      <c r="D1430">
        <v>1981</v>
      </c>
      <c r="E1430" t="s">
        <v>12647</v>
      </c>
      <c r="F1430" t="s">
        <v>12648</v>
      </c>
      <c r="G1430" s="2">
        <v>29628</v>
      </c>
      <c r="H1430" t="s">
        <v>12649</v>
      </c>
    </row>
    <row r="1431" spans="1:8" x14ac:dyDescent="0.25">
      <c r="A1431" t="s">
        <v>5602</v>
      </c>
      <c r="B1431" t="s">
        <v>5604</v>
      </c>
      <c r="C1431" t="s">
        <v>5603</v>
      </c>
      <c r="D1431">
        <v>2016</v>
      </c>
      <c r="E1431" t="s">
        <v>12650</v>
      </c>
      <c r="F1431" t="s">
        <v>12651</v>
      </c>
      <c r="G1431" s="2">
        <v>42804</v>
      </c>
      <c r="H1431" t="s">
        <v>12652</v>
      </c>
    </row>
    <row r="1432" spans="1:8" x14ac:dyDescent="0.25">
      <c r="A1432" t="s">
        <v>5605</v>
      </c>
      <c r="B1432" t="s">
        <v>5607</v>
      </c>
      <c r="C1432" t="s">
        <v>5606</v>
      </c>
      <c r="D1432">
        <v>2019</v>
      </c>
      <c r="E1432" t="s">
        <v>12653</v>
      </c>
      <c r="F1432" t="s">
        <v>12654</v>
      </c>
      <c r="G1432" s="2">
        <v>43763</v>
      </c>
      <c r="H1432" t="s">
        <v>12655</v>
      </c>
    </row>
    <row r="1433" spans="1:8" x14ac:dyDescent="0.25">
      <c r="A1433" t="s">
        <v>5608</v>
      </c>
      <c r="B1433" t="s">
        <v>5610</v>
      </c>
      <c r="C1433" t="s">
        <v>5609</v>
      </c>
      <c r="D1433">
        <v>1996</v>
      </c>
      <c r="E1433" t="s">
        <v>12656</v>
      </c>
      <c r="F1433" t="s">
        <v>12657</v>
      </c>
      <c r="G1433" s="2">
        <v>35083</v>
      </c>
      <c r="H1433" t="s">
        <v>12658</v>
      </c>
    </row>
    <row r="1434" spans="1:8" x14ac:dyDescent="0.25">
      <c r="A1434" t="s">
        <v>5611</v>
      </c>
      <c r="B1434" t="s">
        <v>5613</v>
      </c>
      <c r="C1434" t="s">
        <v>5612</v>
      </c>
      <c r="D1434">
        <v>2013</v>
      </c>
      <c r="E1434" t="s">
        <v>12659</v>
      </c>
      <c r="F1434" t="s">
        <v>12660</v>
      </c>
      <c r="G1434" s="2">
        <v>41605</v>
      </c>
      <c r="H1434" t="s">
        <v>12661</v>
      </c>
    </row>
    <row r="1435" spans="1:8" x14ac:dyDescent="0.25">
      <c r="A1435" t="s">
        <v>5614</v>
      </c>
      <c r="B1435" t="s">
        <v>5616</v>
      </c>
      <c r="C1435" t="s">
        <v>5615</v>
      </c>
      <c r="D1435">
        <v>1957</v>
      </c>
      <c r="E1435" t="s">
        <v>12662</v>
      </c>
      <c r="F1435" t="s">
        <v>12663</v>
      </c>
      <c r="G1435" s="2">
        <v>20972</v>
      </c>
      <c r="H1435" t="s">
        <v>12664</v>
      </c>
    </row>
    <row r="1436" spans="1:8" x14ac:dyDescent="0.25">
      <c r="A1436" t="s">
        <v>5617</v>
      </c>
      <c r="B1436" t="s">
        <v>5619</v>
      </c>
      <c r="C1436" t="s">
        <v>5618</v>
      </c>
      <c r="D1436">
        <v>2002</v>
      </c>
      <c r="E1436" t="s">
        <v>12665</v>
      </c>
      <c r="F1436" t="s">
        <v>12666</v>
      </c>
      <c r="G1436" s="2">
        <v>37379</v>
      </c>
      <c r="H1436" t="s">
        <v>12667</v>
      </c>
    </row>
    <row r="1437" spans="1:8" x14ac:dyDescent="0.25">
      <c r="A1437" t="s">
        <v>5620</v>
      </c>
      <c r="B1437" t="s">
        <v>5622</v>
      </c>
      <c r="C1437" t="s">
        <v>5621</v>
      </c>
      <c r="D1437">
        <v>2004</v>
      </c>
      <c r="E1437" t="s">
        <v>12668</v>
      </c>
      <c r="F1437" t="s">
        <v>12669</v>
      </c>
      <c r="G1437" s="2">
        <v>38093</v>
      </c>
      <c r="H1437" t="s">
        <v>12670</v>
      </c>
    </row>
    <row r="1438" spans="1:8" x14ac:dyDescent="0.25">
      <c r="A1438" t="s">
        <v>5623</v>
      </c>
      <c r="B1438" t="s">
        <v>5625</v>
      </c>
      <c r="C1438" t="s">
        <v>5624</v>
      </c>
      <c r="D1438">
        <v>2001</v>
      </c>
      <c r="E1438" t="s">
        <v>12671</v>
      </c>
      <c r="F1438" t="s">
        <v>12672</v>
      </c>
      <c r="G1438" s="2">
        <v>37183</v>
      </c>
      <c r="H1438" t="s">
        <v>12673</v>
      </c>
    </row>
    <row r="1439" spans="1:8" x14ac:dyDescent="0.25">
      <c r="A1439" t="s">
        <v>5626</v>
      </c>
      <c r="B1439" t="s">
        <v>5628</v>
      </c>
      <c r="C1439" t="s">
        <v>5627</v>
      </c>
      <c r="D1439">
        <v>2004</v>
      </c>
      <c r="E1439" t="s">
        <v>12674</v>
      </c>
      <c r="F1439" t="s">
        <v>12675</v>
      </c>
      <c r="G1439" s="2">
        <v>38296</v>
      </c>
      <c r="H1439" t="s">
        <v>12676</v>
      </c>
    </row>
    <row r="1440" spans="1:8" x14ac:dyDescent="0.25">
      <c r="A1440" t="s">
        <v>5629</v>
      </c>
      <c r="B1440" t="s">
        <v>5631</v>
      </c>
      <c r="C1440" t="s">
        <v>5630</v>
      </c>
      <c r="D1440">
        <v>1968</v>
      </c>
      <c r="E1440" t="s">
        <v>12677</v>
      </c>
      <c r="F1440" t="s">
        <v>12678</v>
      </c>
      <c r="G1440" s="2">
        <v>25141</v>
      </c>
      <c r="H1440" t="s">
        <v>12679</v>
      </c>
    </row>
    <row r="1441" spans="1:8" x14ac:dyDescent="0.25">
      <c r="A1441" t="s">
        <v>5632</v>
      </c>
      <c r="B1441" t="s">
        <v>5634</v>
      </c>
      <c r="C1441" t="s">
        <v>5633</v>
      </c>
      <c r="D1441">
        <v>1994</v>
      </c>
      <c r="E1441" t="s">
        <v>12680</v>
      </c>
      <c r="F1441" t="s">
        <v>12681</v>
      </c>
      <c r="G1441" s="2">
        <v>34397</v>
      </c>
      <c r="H1441" t="s">
        <v>12682</v>
      </c>
    </row>
    <row r="1442" spans="1:8" x14ac:dyDescent="0.25">
      <c r="A1442" t="s">
        <v>5635</v>
      </c>
      <c r="B1442" t="s">
        <v>5637</v>
      </c>
      <c r="C1442" t="s">
        <v>5636</v>
      </c>
      <c r="D1442">
        <v>1986</v>
      </c>
      <c r="E1442" t="s">
        <v>12683</v>
      </c>
      <c r="F1442" t="s">
        <v>12684</v>
      </c>
      <c r="G1442" s="2">
        <v>33275</v>
      </c>
      <c r="H1442" t="s">
        <v>12685</v>
      </c>
    </row>
    <row r="1443" spans="1:8" x14ac:dyDescent="0.25">
      <c r="A1443" t="s">
        <v>5638</v>
      </c>
      <c r="B1443" t="s">
        <v>5640</v>
      </c>
      <c r="C1443" t="s">
        <v>5639</v>
      </c>
      <c r="D1443">
        <v>2020</v>
      </c>
      <c r="E1443" t="s">
        <v>12686</v>
      </c>
      <c r="F1443" t="s">
        <v>12687</v>
      </c>
      <c r="G1443" s="2">
        <v>44078</v>
      </c>
      <c r="H1443" t="s">
        <v>12688</v>
      </c>
    </row>
    <row r="1444" spans="1:8" x14ac:dyDescent="0.25">
      <c r="A1444" t="s">
        <v>5641</v>
      </c>
      <c r="B1444" t="s">
        <v>5643</v>
      </c>
      <c r="C1444" t="s">
        <v>5642</v>
      </c>
      <c r="D1444">
        <v>2022</v>
      </c>
      <c r="E1444" t="s">
        <v>12689</v>
      </c>
      <c r="F1444" t="s">
        <v>12690</v>
      </c>
      <c r="G1444" s="2">
        <v>44953</v>
      </c>
      <c r="H1444" t="s">
        <v>12691</v>
      </c>
    </row>
    <row r="1445" spans="1:8" x14ac:dyDescent="0.25">
      <c r="A1445" t="s">
        <v>5644</v>
      </c>
      <c r="B1445" t="s">
        <v>5646</v>
      </c>
      <c r="C1445" t="s">
        <v>5645</v>
      </c>
      <c r="D1445">
        <v>1996</v>
      </c>
      <c r="E1445" t="s">
        <v>12692</v>
      </c>
      <c r="F1445" t="s">
        <v>12693</v>
      </c>
      <c r="G1445" s="2">
        <v>35370</v>
      </c>
      <c r="H1445" t="s">
        <v>12694</v>
      </c>
    </row>
    <row r="1446" spans="1:8" x14ac:dyDescent="0.25">
      <c r="A1446" t="s">
        <v>5647</v>
      </c>
      <c r="B1446" t="s">
        <v>5649</v>
      </c>
      <c r="C1446" t="s">
        <v>5648</v>
      </c>
      <c r="D1446">
        <v>2024</v>
      </c>
      <c r="E1446" t="s">
        <v>12695</v>
      </c>
      <c r="F1446" t="s">
        <v>12696</v>
      </c>
      <c r="G1446" s="2">
        <v>45415</v>
      </c>
      <c r="H1446" t="s">
        <v>12697</v>
      </c>
    </row>
    <row r="1447" spans="1:8" x14ac:dyDescent="0.25">
      <c r="A1447" t="s">
        <v>5650</v>
      </c>
      <c r="B1447" t="s">
        <v>5652</v>
      </c>
      <c r="C1447" t="s">
        <v>5651</v>
      </c>
      <c r="D1447">
        <v>1998</v>
      </c>
      <c r="E1447" t="s">
        <v>12698</v>
      </c>
      <c r="F1447" t="s">
        <v>12699</v>
      </c>
      <c r="G1447" s="2">
        <v>36119</v>
      </c>
      <c r="H1447" t="s">
        <v>12700</v>
      </c>
    </row>
    <row r="1448" spans="1:8" x14ac:dyDescent="0.25">
      <c r="A1448" s="1" t="s">
        <v>5653</v>
      </c>
      <c r="B1448" t="s">
        <v>5655</v>
      </c>
      <c r="C1448" t="s">
        <v>5654</v>
      </c>
      <c r="D1448">
        <v>1985</v>
      </c>
      <c r="E1448" t="s">
        <v>12701</v>
      </c>
      <c r="F1448" t="s">
        <v>12702</v>
      </c>
      <c r="G1448" s="2">
        <v>31231</v>
      </c>
      <c r="H1448" t="s">
        <v>12703</v>
      </c>
    </row>
    <row r="1449" spans="1:8" x14ac:dyDescent="0.25">
      <c r="A1449" t="s">
        <v>5656</v>
      </c>
      <c r="B1449" t="s">
        <v>5658</v>
      </c>
      <c r="C1449" t="s">
        <v>5657</v>
      </c>
      <c r="D1449">
        <v>2012</v>
      </c>
      <c r="E1449" t="s">
        <v>12704</v>
      </c>
      <c r="F1449" t="s">
        <v>12705</v>
      </c>
      <c r="G1449" s="2">
        <v>41033</v>
      </c>
      <c r="H1449" t="s">
        <v>12706</v>
      </c>
    </row>
    <row r="1450" spans="1:8" x14ac:dyDescent="0.25">
      <c r="A1450" t="s">
        <v>5659</v>
      </c>
      <c r="B1450" t="s">
        <v>5661</v>
      </c>
      <c r="C1450" t="s">
        <v>5660</v>
      </c>
      <c r="D1450">
        <v>2021</v>
      </c>
      <c r="E1450" t="s">
        <v>12707</v>
      </c>
      <c r="F1450" t="s">
        <v>12708</v>
      </c>
      <c r="G1450" s="2">
        <v>44470</v>
      </c>
      <c r="H1450" t="s">
        <v>12709</v>
      </c>
    </row>
    <row r="1451" spans="1:8" x14ac:dyDescent="0.25">
      <c r="A1451" t="s">
        <v>5662</v>
      </c>
      <c r="B1451" t="s">
        <v>5664</v>
      </c>
      <c r="C1451" t="s">
        <v>5663</v>
      </c>
      <c r="D1451">
        <v>1950</v>
      </c>
      <c r="E1451" t="s">
        <v>12710</v>
      </c>
      <c r="F1451" t="s">
        <v>12711</v>
      </c>
      <c r="G1451" s="2">
        <v>18368</v>
      </c>
      <c r="H1451" t="s">
        <v>12712</v>
      </c>
    </row>
    <row r="1452" spans="1:8" x14ac:dyDescent="0.25">
      <c r="A1452" t="s">
        <v>5665</v>
      </c>
      <c r="B1452" t="s">
        <v>5667</v>
      </c>
      <c r="C1452" t="s">
        <v>5666</v>
      </c>
      <c r="D1452">
        <v>1977</v>
      </c>
      <c r="E1452" t="s">
        <v>12713</v>
      </c>
      <c r="F1452" t="s">
        <v>12714</v>
      </c>
      <c r="G1452" s="2">
        <v>28270</v>
      </c>
      <c r="H1452" t="s">
        <v>12715</v>
      </c>
    </row>
    <row r="1453" spans="1:8" x14ac:dyDescent="0.25">
      <c r="A1453" t="s">
        <v>5668</v>
      </c>
      <c r="B1453" t="s">
        <v>5670</v>
      </c>
      <c r="C1453" t="s">
        <v>5669</v>
      </c>
      <c r="D1453">
        <v>2001</v>
      </c>
      <c r="E1453" t="s">
        <v>12716</v>
      </c>
      <c r="F1453" t="s">
        <v>12717</v>
      </c>
      <c r="G1453" s="2">
        <v>37470</v>
      </c>
      <c r="H1453" t="s">
        <v>12718</v>
      </c>
    </row>
    <row r="1454" spans="1:8" x14ac:dyDescent="0.25">
      <c r="A1454" t="s">
        <v>5671</v>
      </c>
      <c r="B1454" t="s">
        <v>5673</v>
      </c>
      <c r="C1454" t="s">
        <v>5672</v>
      </c>
      <c r="D1454">
        <v>1943</v>
      </c>
      <c r="E1454" t="s">
        <v>12719</v>
      </c>
      <c r="F1454" t="s">
        <v>12720</v>
      </c>
      <c r="G1454" s="2">
        <v>15721</v>
      </c>
      <c r="H1454" t="s">
        <v>12721</v>
      </c>
    </row>
    <row r="1455" spans="1:8" x14ac:dyDescent="0.25">
      <c r="A1455" t="s">
        <v>5674</v>
      </c>
      <c r="B1455" t="s">
        <v>5676</v>
      </c>
      <c r="C1455" t="s">
        <v>5675</v>
      </c>
      <c r="D1455">
        <v>1983</v>
      </c>
      <c r="E1455" t="s">
        <v>12722</v>
      </c>
      <c r="F1455" t="s">
        <v>12723</v>
      </c>
      <c r="G1455" s="2">
        <v>30638</v>
      </c>
      <c r="H1455" t="s">
        <v>12724</v>
      </c>
    </row>
    <row r="1456" spans="1:8" x14ac:dyDescent="0.25">
      <c r="A1456" t="s">
        <v>5677</v>
      </c>
      <c r="B1456" t="s">
        <v>5679</v>
      </c>
      <c r="C1456" t="s">
        <v>5678</v>
      </c>
      <c r="D1456">
        <v>1938</v>
      </c>
      <c r="E1456" t="s">
        <v>12725</v>
      </c>
      <c r="F1456" t="s">
        <v>12726</v>
      </c>
      <c r="G1456" s="2">
        <v>13929</v>
      </c>
      <c r="H1456" t="s">
        <v>12727</v>
      </c>
    </row>
    <row r="1457" spans="1:8" x14ac:dyDescent="0.25">
      <c r="A1457" t="s">
        <v>5680</v>
      </c>
      <c r="B1457" t="s">
        <v>5682</v>
      </c>
      <c r="C1457" t="s">
        <v>5681</v>
      </c>
      <c r="D1457">
        <v>2018</v>
      </c>
      <c r="E1457" t="s">
        <v>12728</v>
      </c>
      <c r="F1457" t="s">
        <v>12729</v>
      </c>
      <c r="G1457" s="2">
        <v>43266</v>
      </c>
      <c r="H1457" t="s">
        <v>12730</v>
      </c>
    </row>
    <row r="1458" spans="1:8" x14ac:dyDescent="0.25">
      <c r="A1458" t="s">
        <v>5683</v>
      </c>
      <c r="B1458" t="s">
        <v>5685</v>
      </c>
      <c r="C1458" t="s">
        <v>5684</v>
      </c>
      <c r="D1458">
        <v>2008</v>
      </c>
      <c r="E1458" t="s">
        <v>12731</v>
      </c>
      <c r="F1458" t="s">
        <v>12732</v>
      </c>
      <c r="G1458" s="2">
        <v>39556</v>
      </c>
      <c r="H1458" t="s">
        <v>12733</v>
      </c>
    </row>
    <row r="1459" spans="1:8" x14ac:dyDescent="0.25">
      <c r="A1459" t="s">
        <v>5686</v>
      </c>
      <c r="B1459" t="s">
        <v>5688</v>
      </c>
      <c r="C1459" t="s">
        <v>5687</v>
      </c>
      <c r="D1459">
        <v>1990</v>
      </c>
      <c r="E1459" t="s">
        <v>12734</v>
      </c>
      <c r="F1459" t="s">
        <v>12735</v>
      </c>
      <c r="G1459" s="2">
        <v>33541</v>
      </c>
    </row>
    <row r="1460" spans="1:8" x14ac:dyDescent="0.25">
      <c r="A1460" t="s">
        <v>5689</v>
      </c>
      <c r="B1460" t="s">
        <v>5691</v>
      </c>
      <c r="C1460" t="s">
        <v>5690</v>
      </c>
      <c r="D1460">
        <v>2000</v>
      </c>
      <c r="E1460" t="s">
        <v>12736</v>
      </c>
      <c r="F1460" t="s">
        <v>12737</v>
      </c>
      <c r="G1460" s="2">
        <v>36644</v>
      </c>
      <c r="H1460" t="s">
        <v>12738</v>
      </c>
    </row>
    <row r="1461" spans="1:8" x14ac:dyDescent="0.25">
      <c r="A1461" t="s">
        <v>5692</v>
      </c>
      <c r="B1461" t="s">
        <v>5694</v>
      </c>
      <c r="C1461" t="s">
        <v>5693</v>
      </c>
      <c r="D1461">
        <v>2006</v>
      </c>
      <c r="E1461" t="s">
        <v>12739</v>
      </c>
      <c r="F1461" t="s">
        <v>12740</v>
      </c>
      <c r="G1461" s="2">
        <v>38994</v>
      </c>
    </row>
    <row r="1462" spans="1:8" x14ac:dyDescent="0.25">
      <c r="A1462" t="s">
        <v>5695</v>
      </c>
      <c r="B1462" t="s">
        <v>5697</v>
      </c>
      <c r="C1462" t="s">
        <v>5696</v>
      </c>
      <c r="D1462">
        <v>1964</v>
      </c>
      <c r="E1462" t="s">
        <v>12741</v>
      </c>
      <c r="F1462" t="s">
        <v>12742</v>
      </c>
      <c r="G1462" s="2">
        <v>23911</v>
      </c>
      <c r="H1462" t="s">
        <v>12743</v>
      </c>
    </row>
    <row r="1463" spans="1:8" x14ac:dyDescent="0.25">
      <c r="A1463" t="s">
        <v>5698</v>
      </c>
      <c r="B1463" t="s">
        <v>5700</v>
      </c>
      <c r="C1463" t="s">
        <v>5699</v>
      </c>
      <c r="D1463">
        <v>1995</v>
      </c>
      <c r="E1463" t="s">
        <v>12744</v>
      </c>
      <c r="F1463" t="s">
        <v>12745</v>
      </c>
      <c r="G1463" s="2">
        <v>34955</v>
      </c>
      <c r="H1463" t="s">
        <v>12746</v>
      </c>
    </row>
    <row r="1464" spans="1:8" x14ac:dyDescent="0.25">
      <c r="A1464" t="s">
        <v>5701</v>
      </c>
      <c r="B1464" t="s">
        <v>5703</v>
      </c>
      <c r="C1464" t="s">
        <v>5702</v>
      </c>
      <c r="D1464">
        <v>1992</v>
      </c>
      <c r="E1464" t="s">
        <v>12747</v>
      </c>
      <c r="F1464" t="s">
        <v>12748</v>
      </c>
      <c r="G1464" s="2">
        <v>33732</v>
      </c>
      <c r="H1464" t="s">
        <v>12749</v>
      </c>
    </row>
    <row r="1465" spans="1:8" x14ac:dyDescent="0.25">
      <c r="A1465" t="s">
        <v>5704</v>
      </c>
      <c r="B1465" t="s">
        <v>5706</v>
      </c>
      <c r="C1465" t="s">
        <v>5705</v>
      </c>
      <c r="D1465">
        <v>2006</v>
      </c>
      <c r="E1465" t="s">
        <v>12750</v>
      </c>
      <c r="F1465" t="s">
        <v>12751</v>
      </c>
      <c r="G1465" s="2">
        <v>39071</v>
      </c>
      <c r="H1465" t="s">
        <v>12752</v>
      </c>
    </row>
    <row r="1466" spans="1:8" x14ac:dyDescent="0.25">
      <c r="A1466" t="s">
        <v>5707</v>
      </c>
      <c r="B1466" t="s">
        <v>5709</v>
      </c>
      <c r="C1466" t="s">
        <v>5708</v>
      </c>
      <c r="D1466">
        <v>2021</v>
      </c>
      <c r="E1466" t="s">
        <v>12753</v>
      </c>
      <c r="F1466" t="s">
        <v>12754</v>
      </c>
      <c r="G1466" s="2">
        <v>44524</v>
      </c>
      <c r="H1466" t="s">
        <v>12755</v>
      </c>
    </row>
    <row r="1467" spans="1:8" x14ac:dyDescent="0.25">
      <c r="A1467" t="s">
        <v>5710</v>
      </c>
      <c r="B1467" t="s">
        <v>5712</v>
      </c>
      <c r="C1467" t="s">
        <v>5711</v>
      </c>
      <c r="D1467">
        <v>1983</v>
      </c>
      <c r="E1467" t="s">
        <v>12756</v>
      </c>
      <c r="F1467" t="s">
        <v>12757</v>
      </c>
      <c r="G1467" s="2">
        <v>30729</v>
      </c>
      <c r="H1467" t="s">
        <v>12758</v>
      </c>
    </row>
    <row r="1468" spans="1:8" x14ac:dyDescent="0.25">
      <c r="A1468" t="s">
        <v>5713</v>
      </c>
      <c r="B1468" t="s">
        <v>5715</v>
      </c>
      <c r="C1468" t="s">
        <v>5714</v>
      </c>
      <c r="D1468">
        <v>2022</v>
      </c>
      <c r="E1468" t="s">
        <v>12759</v>
      </c>
      <c r="F1468" t="s">
        <v>12760</v>
      </c>
      <c r="G1468" s="2">
        <v>44911</v>
      </c>
      <c r="H1468" t="s">
        <v>12761</v>
      </c>
    </row>
    <row r="1469" spans="1:8" x14ac:dyDescent="0.25">
      <c r="A1469" t="s">
        <v>5716</v>
      </c>
      <c r="B1469" t="s">
        <v>5718</v>
      </c>
      <c r="C1469" t="s">
        <v>5717</v>
      </c>
      <c r="D1469">
        <v>1999</v>
      </c>
      <c r="E1469" t="s">
        <v>12762</v>
      </c>
      <c r="F1469" t="s">
        <v>12763</v>
      </c>
      <c r="G1469" s="2">
        <v>36616</v>
      </c>
      <c r="H1469" t="s">
        <v>12764</v>
      </c>
    </row>
    <row r="1470" spans="1:8" x14ac:dyDescent="0.25">
      <c r="A1470" t="s">
        <v>5719</v>
      </c>
      <c r="B1470" t="s">
        <v>5721</v>
      </c>
      <c r="C1470" t="s">
        <v>5720</v>
      </c>
      <c r="D1470">
        <v>1995</v>
      </c>
      <c r="E1470" t="s">
        <v>12765</v>
      </c>
      <c r="F1470" t="s">
        <v>12766</v>
      </c>
      <c r="G1470" s="2">
        <v>34747</v>
      </c>
      <c r="H1470" t="s">
        <v>12767</v>
      </c>
    </row>
    <row r="1471" spans="1:8" x14ac:dyDescent="0.25">
      <c r="A1471" t="s">
        <v>5722</v>
      </c>
      <c r="B1471" t="s">
        <v>5724</v>
      </c>
      <c r="C1471" t="s">
        <v>5723</v>
      </c>
      <c r="D1471">
        <v>1988</v>
      </c>
      <c r="E1471" t="s">
        <v>12768</v>
      </c>
      <c r="F1471" t="s">
        <v>12769</v>
      </c>
      <c r="G1471" s="2">
        <v>32470</v>
      </c>
      <c r="H1471" t="s">
        <v>12770</v>
      </c>
    </row>
    <row r="1472" spans="1:8" x14ac:dyDescent="0.25">
      <c r="A1472" t="s">
        <v>5725</v>
      </c>
      <c r="B1472" t="s">
        <v>5727</v>
      </c>
      <c r="C1472" t="s">
        <v>5726</v>
      </c>
      <c r="D1472">
        <v>1978</v>
      </c>
      <c r="E1472" t="s">
        <v>12771</v>
      </c>
      <c r="F1472" t="s">
        <v>12772</v>
      </c>
      <c r="G1472" s="2">
        <v>28496</v>
      </c>
      <c r="H1472" t="s">
        <v>12773</v>
      </c>
    </row>
    <row r="1473" spans="1:8" x14ac:dyDescent="0.25">
      <c r="A1473" t="s">
        <v>5728</v>
      </c>
      <c r="B1473" t="s">
        <v>5730</v>
      </c>
      <c r="C1473" t="s">
        <v>5729</v>
      </c>
      <c r="D1473">
        <v>1963</v>
      </c>
      <c r="E1473" t="s">
        <v>12774</v>
      </c>
      <c r="F1473" t="s">
        <v>12775</v>
      </c>
      <c r="G1473" s="2">
        <v>23188</v>
      </c>
      <c r="H1473" t="s">
        <v>12776</v>
      </c>
    </row>
    <row r="1474" spans="1:8" x14ac:dyDescent="0.25">
      <c r="A1474" t="s">
        <v>5731</v>
      </c>
      <c r="B1474" t="s">
        <v>5733</v>
      </c>
      <c r="C1474" t="s">
        <v>5732</v>
      </c>
      <c r="D1474">
        <v>2019</v>
      </c>
      <c r="E1474" t="s">
        <v>12777</v>
      </c>
      <c r="F1474" t="s">
        <v>12778</v>
      </c>
      <c r="G1474" s="2">
        <v>43623</v>
      </c>
      <c r="H1474" t="s">
        <v>12779</v>
      </c>
    </row>
    <row r="1475" spans="1:8" x14ac:dyDescent="0.25">
      <c r="A1475" t="s">
        <v>5734</v>
      </c>
      <c r="B1475" t="s">
        <v>5736</v>
      </c>
      <c r="C1475" t="s">
        <v>5735</v>
      </c>
      <c r="D1475">
        <v>1984</v>
      </c>
      <c r="E1475" t="s">
        <v>12780</v>
      </c>
      <c r="F1475" t="s">
        <v>12781</v>
      </c>
      <c r="G1475" s="2">
        <v>30743</v>
      </c>
      <c r="H1475" t="s">
        <v>12782</v>
      </c>
    </row>
    <row r="1476" spans="1:8" x14ac:dyDescent="0.25">
      <c r="A1476" t="s">
        <v>5737</v>
      </c>
      <c r="B1476" t="s">
        <v>5739</v>
      </c>
      <c r="C1476" t="s">
        <v>5738</v>
      </c>
      <c r="D1476">
        <v>2018</v>
      </c>
      <c r="E1476" t="s">
        <v>12783</v>
      </c>
      <c r="F1476" t="s">
        <v>12784</v>
      </c>
      <c r="G1476" s="2">
        <v>43425</v>
      </c>
      <c r="H1476" t="s">
        <v>12785</v>
      </c>
    </row>
    <row r="1477" spans="1:8" x14ac:dyDescent="0.25">
      <c r="A1477" t="s">
        <v>5740</v>
      </c>
      <c r="B1477" t="s">
        <v>5742</v>
      </c>
      <c r="C1477" t="s">
        <v>5741</v>
      </c>
      <c r="D1477">
        <v>1966</v>
      </c>
      <c r="E1477" t="s">
        <v>12786</v>
      </c>
      <c r="F1477" t="s">
        <v>12787</v>
      </c>
      <c r="G1477">
        <v>1966</v>
      </c>
      <c r="H1477" t="s">
        <v>12788</v>
      </c>
    </row>
    <row r="1478" spans="1:8" x14ac:dyDescent="0.25">
      <c r="A1478" t="s">
        <v>5743</v>
      </c>
      <c r="B1478" t="s">
        <v>5745</v>
      </c>
      <c r="C1478" t="s">
        <v>5744</v>
      </c>
      <c r="D1478">
        <v>1998</v>
      </c>
      <c r="E1478" t="s">
        <v>12789</v>
      </c>
      <c r="F1478" t="s">
        <v>12790</v>
      </c>
      <c r="G1478" s="2">
        <v>35902</v>
      </c>
      <c r="H1478" t="s">
        <v>12791</v>
      </c>
    </row>
    <row r="1479" spans="1:8" x14ac:dyDescent="0.25">
      <c r="A1479" t="s">
        <v>5746</v>
      </c>
      <c r="B1479" t="s">
        <v>5748</v>
      </c>
      <c r="C1479" t="s">
        <v>5747</v>
      </c>
      <c r="D1479">
        <v>2013</v>
      </c>
      <c r="E1479" t="s">
        <v>12792</v>
      </c>
      <c r="F1479" t="s">
        <v>12793</v>
      </c>
      <c r="G1479" s="2">
        <v>41481</v>
      </c>
      <c r="H1479" t="s">
        <v>12794</v>
      </c>
    </row>
    <row r="1480" spans="1:8" x14ac:dyDescent="0.25">
      <c r="A1480" t="s">
        <v>5749</v>
      </c>
      <c r="B1480" t="s">
        <v>5751</v>
      </c>
      <c r="C1480" t="s">
        <v>5750</v>
      </c>
      <c r="D1480">
        <v>2004</v>
      </c>
      <c r="E1480" t="s">
        <v>12795</v>
      </c>
      <c r="F1480" t="s">
        <v>12796</v>
      </c>
      <c r="G1480" s="2">
        <v>38149</v>
      </c>
      <c r="H1480" t="s">
        <v>12797</v>
      </c>
    </row>
    <row r="1481" spans="1:8" x14ac:dyDescent="0.25">
      <c r="A1481" t="s">
        <v>5752</v>
      </c>
      <c r="B1481" t="s">
        <v>5754</v>
      </c>
      <c r="C1481" t="s">
        <v>5753</v>
      </c>
      <c r="D1481">
        <v>1989</v>
      </c>
      <c r="E1481" t="s">
        <v>12798</v>
      </c>
      <c r="F1481" t="s">
        <v>12799</v>
      </c>
      <c r="G1481" s="2">
        <v>32857</v>
      </c>
      <c r="H1481" t="s">
        <v>12800</v>
      </c>
    </row>
    <row r="1482" spans="1:8" x14ac:dyDescent="0.25">
      <c r="A1482" t="s">
        <v>5755</v>
      </c>
      <c r="B1482" t="s">
        <v>5757</v>
      </c>
      <c r="C1482" t="s">
        <v>5756</v>
      </c>
      <c r="D1482">
        <v>1998</v>
      </c>
      <c r="E1482" t="s">
        <v>12801</v>
      </c>
      <c r="F1482" t="s">
        <v>12802</v>
      </c>
      <c r="G1482" s="2">
        <v>35972</v>
      </c>
      <c r="H1482" t="s">
        <v>12803</v>
      </c>
    </row>
    <row r="1483" spans="1:8" x14ac:dyDescent="0.25">
      <c r="A1483" t="s">
        <v>5758</v>
      </c>
      <c r="B1483" t="s">
        <v>5760</v>
      </c>
      <c r="C1483" t="s">
        <v>5759</v>
      </c>
      <c r="D1483">
        <v>1988</v>
      </c>
      <c r="E1483" t="s">
        <v>12804</v>
      </c>
      <c r="F1483" t="s">
        <v>12805</v>
      </c>
      <c r="G1483" s="2">
        <v>32178</v>
      </c>
    </row>
    <row r="1484" spans="1:8" x14ac:dyDescent="0.25">
      <c r="A1484" t="s">
        <v>5761</v>
      </c>
      <c r="B1484" t="s">
        <v>5763</v>
      </c>
      <c r="C1484" t="s">
        <v>5762</v>
      </c>
      <c r="D1484">
        <v>1996</v>
      </c>
      <c r="E1484" t="s">
        <v>12806</v>
      </c>
      <c r="F1484" t="s">
        <v>12807</v>
      </c>
      <c r="G1484" s="2">
        <v>35412</v>
      </c>
      <c r="H1484" t="s">
        <v>12808</v>
      </c>
    </row>
    <row r="1485" spans="1:8" x14ac:dyDescent="0.25">
      <c r="A1485" t="s">
        <v>5764</v>
      </c>
      <c r="B1485" t="s">
        <v>5766</v>
      </c>
      <c r="C1485" t="s">
        <v>5765</v>
      </c>
      <c r="D1485">
        <v>1974</v>
      </c>
      <c r="E1485" t="s">
        <v>12809</v>
      </c>
      <c r="F1485" t="s">
        <v>12810</v>
      </c>
      <c r="G1485" s="2">
        <v>42559</v>
      </c>
      <c r="H1485" t="s">
        <v>12811</v>
      </c>
    </row>
    <row r="1486" spans="1:8" x14ac:dyDescent="0.25">
      <c r="A1486" t="s">
        <v>5767</v>
      </c>
      <c r="B1486" t="s">
        <v>5769</v>
      </c>
      <c r="C1486" t="s">
        <v>5768</v>
      </c>
      <c r="D1486">
        <v>2006</v>
      </c>
      <c r="E1486" t="s">
        <v>12812</v>
      </c>
      <c r="F1486" t="s">
        <v>12813</v>
      </c>
      <c r="G1486" s="2">
        <v>39043</v>
      </c>
      <c r="H1486" t="s">
        <v>12814</v>
      </c>
    </row>
    <row r="1487" spans="1:8" x14ac:dyDescent="0.25">
      <c r="A1487" t="s">
        <v>5770</v>
      </c>
      <c r="B1487" t="s">
        <v>5772</v>
      </c>
      <c r="C1487" t="s">
        <v>5771</v>
      </c>
      <c r="D1487">
        <v>2020</v>
      </c>
      <c r="E1487" t="s">
        <v>12815</v>
      </c>
      <c r="F1487" t="s">
        <v>12816</v>
      </c>
      <c r="G1487" s="2">
        <v>44078</v>
      </c>
      <c r="H1487" t="s">
        <v>12817</v>
      </c>
    </row>
    <row r="1488" spans="1:8" x14ac:dyDescent="0.25">
      <c r="A1488" t="s">
        <v>5773</v>
      </c>
      <c r="B1488" t="s">
        <v>5775</v>
      </c>
      <c r="C1488" t="s">
        <v>5774</v>
      </c>
      <c r="D1488">
        <v>1989</v>
      </c>
      <c r="E1488" t="s">
        <v>12818</v>
      </c>
      <c r="F1488" t="s">
        <v>12819</v>
      </c>
      <c r="G1488" s="2">
        <v>33088</v>
      </c>
      <c r="H1488" t="s">
        <v>12820</v>
      </c>
    </row>
    <row r="1489" spans="1:8" x14ac:dyDescent="0.25">
      <c r="A1489" t="s">
        <v>5776</v>
      </c>
      <c r="B1489" t="s">
        <v>5778</v>
      </c>
      <c r="C1489" t="s">
        <v>5777</v>
      </c>
      <c r="D1489">
        <v>1993</v>
      </c>
      <c r="E1489" t="s">
        <v>12821</v>
      </c>
      <c r="F1489" t="s">
        <v>12822</v>
      </c>
      <c r="G1489" s="2">
        <v>34208</v>
      </c>
      <c r="H1489" t="s">
        <v>12823</v>
      </c>
    </row>
    <row r="1490" spans="1:8" x14ac:dyDescent="0.25">
      <c r="A1490" t="s">
        <v>5779</v>
      </c>
      <c r="B1490" t="s">
        <v>5781</v>
      </c>
      <c r="C1490" t="s">
        <v>5780</v>
      </c>
      <c r="D1490">
        <v>2018</v>
      </c>
      <c r="E1490" t="s">
        <v>12824</v>
      </c>
      <c r="F1490" t="s">
        <v>12825</v>
      </c>
      <c r="G1490" s="2">
        <v>43455</v>
      </c>
      <c r="H1490" t="s">
        <v>12826</v>
      </c>
    </row>
    <row r="1491" spans="1:8" x14ac:dyDescent="0.25">
      <c r="A1491" t="s">
        <v>5782</v>
      </c>
      <c r="B1491" t="s">
        <v>5784</v>
      </c>
      <c r="C1491" t="s">
        <v>5783</v>
      </c>
      <c r="D1491">
        <v>1990</v>
      </c>
      <c r="E1491" t="s">
        <v>12827</v>
      </c>
      <c r="F1491" t="s">
        <v>12828</v>
      </c>
      <c r="G1491" s="2">
        <v>33067</v>
      </c>
      <c r="H1491" t="s">
        <v>12829</v>
      </c>
    </row>
    <row r="1492" spans="1:8" x14ac:dyDescent="0.25">
      <c r="A1492" t="s">
        <v>5785</v>
      </c>
      <c r="B1492" t="s">
        <v>5787</v>
      </c>
      <c r="C1492" t="s">
        <v>5786</v>
      </c>
      <c r="D1492">
        <v>2002</v>
      </c>
      <c r="E1492" t="s">
        <v>12830</v>
      </c>
      <c r="F1492" t="s">
        <v>12831</v>
      </c>
      <c r="G1492" s="2">
        <v>37715</v>
      </c>
      <c r="H1492" t="s">
        <v>12832</v>
      </c>
    </row>
    <row r="1493" spans="1:8" x14ac:dyDescent="0.25">
      <c r="A1493" t="s">
        <v>5788</v>
      </c>
      <c r="B1493" t="s">
        <v>5790</v>
      </c>
      <c r="C1493" t="s">
        <v>5789</v>
      </c>
      <c r="D1493">
        <v>1982</v>
      </c>
      <c r="E1493" t="s">
        <v>12833</v>
      </c>
      <c r="F1493" t="s">
        <v>12834</v>
      </c>
      <c r="G1493" s="2">
        <v>30246</v>
      </c>
      <c r="H1493" t="s">
        <v>12835</v>
      </c>
    </row>
    <row r="1494" spans="1:8" x14ac:dyDescent="0.25">
      <c r="A1494" s="1" t="s">
        <v>5791</v>
      </c>
      <c r="B1494" t="s">
        <v>5793</v>
      </c>
      <c r="C1494" t="s">
        <v>5792</v>
      </c>
      <c r="D1494">
        <v>1993</v>
      </c>
      <c r="E1494" t="s">
        <v>12836</v>
      </c>
      <c r="F1494" t="s">
        <v>12837</v>
      </c>
      <c r="G1494" s="2">
        <v>34026</v>
      </c>
      <c r="H1494" t="s">
        <v>12838</v>
      </c>
    </row>
    <row r="1495" spans="1:8" x14ac:dyDescent="0.25">
      <c r="A1495" t="s">
        <v>5794</v>
      </c>
      <c r="B1495" t="s">
        <v>5796</v>
      </c>
      <c r="C1495" t="s">
        <v>5795</v>
      </c>
      <c r="D1495">
        <v>1979</v>
      </c>
      <c r="E1495" t="s">
        <v>12839</v>
      </c>
      <c r="F1495" t="s">
        <v>12840</v>
      </c>
      <c r="G1495" s="2">
        <v>29084</v>
      </c>
      <c r="H1495" t="s">
        <v>12841</v>
      </c>
    </row>
    <row r="1496" spans="1:8" x14ac:dyDescent="0.25">
      <c r="A1496" t="s">
        <v>5797</v>
      </c>
      <c r="B1496" t="s">
        <v>5799</v>
      </c>
      <c r="C1496" t="s">
        <v>5798</v>
      </c>
      <c r="D1496">
        <v>1977</v>
      </c>
      <c r="E1496" t="s">
        <v>12842</v>
      </c>
      <c r="F1496" t="s">
        <v>12843</v>
      </c>
      <c r="G1496" s="2">
        <v>28193</v>
      </c>
      <c r="H1496" t="s">
        <v>12844</v>
      </c>
    </row>
    <row r="1497" spans="1:8" x14ac:dyDescent="0.25">
      <c r="A1497" s="1" t="s">
        <v>5800</v>
      </c>
      <c r="B1497" t="s">
        <v>5802</v>
      </c>
      <c r="C1497" t="s">
        <v>5801</v>
      </c>
      <c r="D1497">
        <v>2019</v>
      </c>
      <c r="E1497" t="s">
        <v>12845</v>
      </c>
      <c r="F1497" t="s">
        <v>12846</v>
      </c>
      <c r="G1497" s="2">
        <v>43609</v>
      </c>
      <c r="H1497" t="s">
        <v>12847</v>
      </c>
    </row>
    <row r="1498" spans="1:8" x14ac:dyDescent="0.25">
      <c r="A1498" t="s">
        <v>5803</v>
      </c>
      <c r="B1498" t="s">
        <v>5805</v>
      </c>
      <c r="C1498" t="s">
        <v>5804</v>
      </c>
      <c r="D1498">
        <v>2000</v>
      </c>
      <c r="E1498" t="s">
        <v>12848</v>
      </c>
      <c r="F1498" t="s">
        <v>12849</v>
      </c>
      <c r="G1498" s="2">
        <v>36770</v>
      </c>
      <c r="H1498" t="s">
        <v>12850</v>
      </c>
    </row>
    <row r="1499" spans="1:8" x14ac:dyDescent="0.25">
      <c r="A1499" t="s">
        <v>5806</v>
      </c>
      <c r="B1499" t="s">
        <v>5808</v>
      </c>
      <c r="C1499" t="s">
        <v>5807</v>
      </c>
      <c r="D1499">
        <v>1988</v>
      </c>
      <c r="E1499" t="s">
        <v>12851</v>
      </c>
      <c r="F1499" t="s">
        <v>12852</v>
      </c>
      <c r="G1499" s="2">
        <v>32323</v>
      </c>
      <c r="H1499" t="s">
        <v>12853</v>
      </c>
    </row>
    <row r="1500" spans="1:8" x14ac:dyDescent="0.25">
      <c r="A1500" t="s">
        <v>5809</v>
      </c>
      <c r="B1500" t="s">
        <v>5811</v>
      </c>
      <c r="C1500" t="s">
        <v>5810</v>
      </c>
      <c r="D1500">
        <v>1989</v>
      </c>
      <c r="E1500" t="s">
        <v>12854</v>
      </c>
      <c r="F1500" t="s">
        <v>12855</v>
      </c>
      <c r="G1500" s="2">
        <v>32759</v>
      </c>
      <c r="H1500" t="s">
        <v>12856</v>
      </c>
    </row>
    <row r="1501" spans="1:8" x14ac:dyDescent="0.25">
      <c r="A1501" t="s">
        <v>5812</v>
      </c>
      <c r="B1501" t="s">
        <v>5814</v>
      </c>
      <c r="C1501" t="s">
        <v>5813</v>
      </c>
      <c r="D1501">
        <v>2019</v>
      </c>
      <c r="E1501" t="s">
        <v>12857</v>
      </c>
      <c r="F1501" t="s">
        <v>12858</v>
      </c>
      <c r="G1501" s="2">
        <v>43910</v>
      </c>
      <c r="H1501" t="s">
        <v>12859</v>
      </c>
    </row>
    <row r="1502" spans="1:8" x14ac:dyDescent="0.25">
      <c r="A1502" t="s">
        <v>5815</v>
      </c>
      <c r="B1502" t="s">
        <v>5817</v>
      </c>
      <c r="C1502" t="s">
        <v>5816</v>
      </c>
      <c r="D1502">
        <v>2018</v>
      </c>
      <c r="E1502" t="s">
        <v>12860</v>
      </c>
      <c r="F1502" t="s">
        <v>12861</v>
      </c>
      <c r="G1502" s="2">
        <v>43385</v>
      </c>
      <c r="H1502" t="s">
        <v>12862</v>
      </c>
    </row>
    <row r="1503" spans="1:8" x14ac:dyDescent="0.25">
      <c r="A1503" t="s">
        <v>5818</v>
      </c>
      <c r="B1503" t="s">
        <v>5820</v>
      </c>
      <c r="C1503" t="s">
        <v>5819</v>
      </c>
      <c r="D1503">
        <v>1968</v>
      </c>
      <c r="E1503" t="s">
        <v>12863</v>
      </c>
      <c r="F1503" t="s">
        <v>12864</v>
      </c>
      <c r="G1503" s="2">
        <v>25115</v>
      </c>
      <c r="H1503" t="s">
        <v>12865</v>
      </c>
    </row>
    <row r="1504" spans="1:8" x14ac:dyDescent="0.25">
      <c r="A1504" t="s">
        <v>5821</v>
      </c>
      <c r="B1504" t="s">
        <v>5823</v>
      </c>
      <c r="C1504" t="s">
        <v>5822</v>
      </c>
      <c r="D1504">
        <v>2021</v>
      </c>
      <c r="E1504" t="s">
        <v>12866</v>
      </c>
      <c r="F1504" t="s">
        <v>12867</v>
      </c>
      <c r="G1504" s="2">
        <v>44519</v>
      </c>
      <c r="H1504" t="s">
        <v>12868</v>
      </c>
    </row>
    <row r="1505" spans="1:8" x14ac:dyDescent="0.25">
      <c r="A1505" t="s">
        <v>5824</v>
      </c>
      <c r="B1505" t="s">
        <v>5826</v>
      </c>
      <c r="C1505" t="s">
        <v>5825</v>
      </c>
      <c r="D1505">
        <v>1997</v>
      </c>
      <c r="E1505" t="s">
        <v>12869</v>
      </c>
      <c r="F1505" t="s">
        <v>12870</v>
      </c>
      <c r="G1505" s="2">
        <v>35572</v>
      </c>
      <c r="H1505" t="s">
        <v>12871</v>
      </c>
    </row>
    <row r="1506" spans="1:8" x14ac:dyDescent="0.25">
      <c r="A1506" t="s">
        <v>5827</v>
      </c>
      <c r="B1506" t="s">
        <v>5829</v>
      </c>
      <c r="C1506" t="s">
        <v>5828</v>
      </c>
      <c r="D1506">
        <v>2001</v>
      </c>
      <c r="E1506" t="s">
        <v>12872</v>
      </c>
      <c r="F1506" t="s">
        <v>12873</v>
      </c>
      <c r="G1506" s="2">
        <v>37064</v>
      </c>
      <c r="H1506" t="s">
        <v>12874</v>
      </c>
    </row>
    <row r="1507" spans="1:8" x14ac:dyDescent="0.25">
      <c r="A1507" t="s">
        <v>5830</v>
      </c>
      <c r="B1507" t="s">
        <v>5832</v>
      </c>
      <c r="C1507" t="s">
        <v>5831</v>
      </c>
      <c r="D1507">
        <v>2018</v>
      </c>
      <c r="E1507" t="s">
        <v>12875</v>
      </c>
      <c r="F1507" t="s">
        <v>12876</v>
      </c>
      <c r="G1507" s="2">
        <v>43448</v>
      </c>
      <c r="H1507" t="s">
        <v>12877</v>
      </c>
    </row>
    <row r="1508" spans="1:8" x14ac:dyDescent="0.25">
      <c r="A1508" t="s">
        <v>5833</v>
      </c>
      <c r="B1508" t="s">
        <v>5835</v>
      </c>
      <c r="C1508" t="s">
        <v>5834</v>
      </c>
      <c r="D1508">
        <v>1994</v>
      </c>
      <c r="E1508" t="s">
        <v>12878</v>
      </c>
      <c r="F1508" t="s">
        <v>12879</v>
      </c>
      <c r="G1508" s="2">
        <v>34521</v>
      </c>
      <c r="H1508" t="s">
        <v>12880</v>
      </c>
    </row>
    <row r="1509" spans="1:8" x14ac:dyDescent="0.25">
      <c r="A1509" t="s">
        <v>5836</v>
      </c>
      <c r="B1509" t="s">
        <v>5838</v>
      </c>
      <c r="C1509" t="s">
        <v>5837</v>
      </c>
      <c r="D1509">
        <v>2010</v>
      </c>
      <c r="E1509" t="s">
        <v>12881</v>
      </c>
      <c r="F1509" t="s">
        <v>12882</v>
      </c>
      <c r="G1509" s="2">
        <v>40506</v>
      </c>
      <c r="H1509" t="s">
        <v>12883</v>
      </c>
    </row>
    <row r="1510" spans="1:8" x14ac:dyDescent="0.25">
      <c r="A1510" t="s">
        <v>5839</v>
      </c>
      <c r="B1510" t="s">
        <v>5841</v>
      </c>
      <c r="C1510" t="s">
        <v>5840</v>
      </c>
      <c r="D1510">
        <v>2012</v>
      </c>
      <c r="E1510" t="s">
        <v>12884</v>
      </c>
      <c r="F1510" t="s">
        <v>12885</v>
      </c>
      <c r="G1510" s="2">
        <v>41208</v>
      </c>
      <c r="H1510" t="s">
        <v>12886</v>
      </c>
    </row>
    <row r="1511" spans="1:8" x14ac:dyDescent="0.25">
      <c r="A1511" t="s">
        <v>5842</v>
      </c>
      <c r="B1511" t="s">
        <v>5844</v>
      </c>
      <c r="C1511" t="s">
        <v>5843</v>
      </c>
      <c r="D1511">
        <v>2000</v>
      </c>
      <c r="E1511" t="s">
        <v>12887</v>
      </c>
      <c r="F1511" t="s">
        <v>12888</v>
      </c>
      <c r="G1511" s="2">
        <v>36882</v>
      </c>
      <c r="H1511" t="s">
        <v>12889</v>
      </c>
    </row>
    <row r="1512" spans="1:8" x14ac:dyDescent="0.25">
      <c r="A1512" t="s">
        <v>5845</v>
      </c>
      <c r="B1512" t="s">
        <v>5847</v>
      </c>
      <c r="C1512" t="s">
        <v>5846</v>
      </c>
      <c r="D1512">
        <v>1982</v>
      </c>
      <c r="E1512" t="s">
        <v>12890</v>
      </c>
      <c r="F1512" t="s">
        <v>12891</v>
      </c>
      <c r="G1512" s="2">
        <v>30106</v>
      </c>
      <c r="H1512" t="s">
        <v>12892</v>
      </c>
    </row>
    <row r="1513" spans="1:8" x14ac:dyDescent="0.25">
      <c r="A1513" t="s">
        <v>5848</v>
      </c>
      <c r="B1513" t="s">
        <v>5850</v>
      </c>
      <c r="C1513" t="s">
        <v>5849</v>
      </c>
      <c r="D1513">
        <v>2000</v>
      </c>
      <c r="E1513" t="s">
        <v>12893</v>
      </c>
      <c r="F1513" t="s">
        <v>12894</v>
      </c>
      <c r="G1513" s="2">
        <v>37036</v>
      </c>
      <c r="H1513" t="s">
        <v>12895</v>
      </c>
    </row>
    <row r="1514" spans="1:8" x14ac:dyDescent="0.25">
      <c r="A1514" t="s">
        <v>5851</v>
      </c>
      <c r="B1514" t="s">
        <v>5853</v>
      </c>
      <c r="C1514" t="s">
        <v>5852</v>
      </c>
      <c r="D1514">
        <v>1985</v>
      </c>
      <c r="E1514" t="s">
        <v>12896</v>
      </c>
      <c r="F1514" t="s">
        <v>12897</v>
      </c>
      <c r="G1514" s="2">
        <v>31219</v>
      </c>
      <c r="H1514" t="s">
        <v>12898</v>
      </c>
    </row>
    <row r="1515" spans="1:8" x14ac:dyDescent="0.25">
      <c r="A1515" t="s">
        <v>5854</v>
      </c>
      <c r="B1515" t="s">
        <v>5856</v>
      </c>
      <c r="C1515" t="s">
        <v>5855</v>
      </c>
      <c r="D1515">
        <v>1947</v>
      </c>
      <c r="E1515" t="s">
        <v>12899</v>
      </c>
      <c r="F1515" t="s">
        <v>12900</v>
      </c>
      <c r="G1515" s="2">
        <v>17579</v>
      </c>
      <c r="H1515" t="s">
        <v>12901</v>
      </c>
    </row>
    <row r="1516" spans="1:8" x14ac:dyDescent="0.25">
      <c r="A1516" t="s">
        <v>5857</v>
      </c>
      <c r="B1516" t="s">
        <v>5859</v>
      </c>
      <c r="C1516" t="s">
        <v>5858</v>
      </c>
      <c r="D1516">
        <v>2019</v>
      </c>
      <c r="E1516" t="s">
        <v>12902</v>
      </c>
      <c r="F1516" t="s">
        <v>12903</v>
      </c>
      <c r="G1516" s="2">
        <v>43581</v>
      </c>
      <c r="H1516" t="s">
        <v>12904</v>
      </c>
    </row>
    <row r="1517" spans="1:8" x14ac:dyDescent="0.25">
      <c r="A1517" t="s">
        <v>5860</v>
      </c>
      <c r="B1517" t="s">
        <v>5862</v>
      </c>
      <c r="C1517" t="s">
        <v>5861</v>
      </c>
      <c r="D1517">
        <v>2022</v>
      </c>
      <c r="E1517" t="s">
        <v>12905</v>
      </c>
      <c r="F1517" t="s">
        <v>12906</v>
      </c>
      <c r="G1517" s="2">
        <v>44897</v>
      </c>
      <c r="H1517" t="s">
        <v>12907</v>
      </c>
    </row>
    <row r="1518" spans="1:8" x14ac:dyDescent="0.25">
      <c r="A1518" t="s">
        <v>5863</v>
      </c>
      <c r="B1518" t="s">
        <v>5865</v>
      </c>
      <c r="C1518" t="s">
        <v>5864</v>
      </c>
      <c r="D1518">
        <v>2023</v>
      </c>
      <c r="E1518" t="s">
        <v>12908</v>
      </c>
      <c r="F1518" t="s">
        <v>12909</v>
      </c>
      <c r="G1518" s="2">
        <v>45501</v>
      </c>
      <c r="H1518" t="s">
        <v>12910</v>
      </c>
    </row>
    <row r="1519" spans="1:8" x14ac:dyDescent="0.25">
      <c r="A1519" t="s">
        <v>5866</v>
      </c>
      <c r="B1519" t="s">
        <v>5868</v>
      </c>
      <c r="C1519" t="s">
        <v>5867</v>
      </c>
      <c r="D1519">
        <v>1986</v>
      </c>
      <c r="E1519" t="s">
        <v>12911</v>
      </c>
      <c r="F1519" t="s">
        <v>12912</v>
      </c>
      <c r="G1519" s="2">
        <v>31625</v>
      </c>
      <c r="H1519" t="s">
        <v>12913</v>
      </c>
    </row>
    <row r="1520" spans="1:8" x14ac:dyDescent="0.25">
      <c r="A1520" t="s">
        <v>5869</v>
      </c>
      <c r="B1520" t="s">
        <v>5871</v>
      </c>
      <c r="C1520" t="s">
        <v>5870</v>
      </c>
      <c r="D1520">
        <v>1985</v>
      </c>
      <c r="E1520" t="s">
        <v>12914</v>
      </c>
      <c r="F1520" t="s">
        <v>12915</v>
      </c>
      <c r="G1520" s="2">
        <v>31513</v>
      </c>
    </row>
    <row r="1521" spans="1:8" x14ac:dyDescent="0.25">
      <c r="A1521" t="s">
        <v>5872</v>
      </c>
      <c r="B1521" t="s">
        <v>5874</v>
      </c>
      <c r="C1521" t="s">
        <v>5873</v>
      </c>
      <c r="D1521">
        <v>1988</v>
      </c>
      <c r="E1521" t="s">
        <v>12916</v>
      </c>
      <c r="F1521" t="s">
        <v>12917</v>
      </c>
      <c r="G1521" s="2">
        <v>32556</v>
      </c>
      <c r="H1521" t="s">
        <v>12918</v>
      </c>
    </row>
    <row r="1522" spans="1:8" x14ac:dyDescent="0.25">
      <c r="A1522" t="s">
        <v>5875</v>
      </c>
      <c r="B1522" t="s">
        <v>5877</v>
      </c>
      <c r="C1522" t="s">
        <v>5876</v>
      </c>
      <c r="D1522">
        <v>2007</v>
      </c>
      <c r="E1522" t="s">
        <v>12919</v>
      </c>
      <c r="F1522" t="s">
        <v>12920</v>
      </c>
      <c r="G1522" s="2">
        <v>39381</v>
      </c>
      <c r="H1522" t="s">
        <v>12921</v>
      </c>
    </row>
    <row r="1523" spans="1:8" x14ac:dyDescent="0.25">
      <c r="A1523" t="s">
        <v>5878</v>
      </c>
      <c r="B1523" t="s">
        <v>5880</v>
      </c>
      <c r="C1523" t="s">
        <v>5879</v>
      </c>
      <c r="D1523">
        <v>1984</v>
      </c>
      <c r="E1523" t="s">
        <v>12922</v>
      </c>
      <c r="F1523" t="s">
        <v>12923</v>
      </c>
      <c r="G1523" s="2">
        <v>30841</v>
      </c>
      <c r="H1523" t="s">
        <v>12924</v>
      </c>
    </row>
    <row r="1524" spans="1:8" x14ac:dyDescent="0.25">
      <c r="A1524" t="s">
        <v>5881</v>
      </c>
      <c r="B1524" t="s">
        <v>5883</v>
      </c>
      <c r="C1524" t="s">
        <v>5882</v>
      </c>
      <c r="D1524">
        <v>1999</v>
      </c>
      <c r="E1524" t="s">
        <v>12925</v>
      </c>
      <c r="F1524" t="s">
        <v>12926</v>
      </c>
      <c r="G1524" s="2">
        <v>36250</v>
      </c>
      <c r="H1524" t="s">
        <v>12927</v>
      </c>
    </row>
    <row r="1525" spans="1:8" x14ac:dyDescent="0.25">
      <c r="A1525" t="s">
        <v>5884</v>
      </c>
      <c r="B1525" t="s">
        <v>5886</v>
      </c>
      <c r="C1525" t="s">
        <v>5885</v>
      </c>
      <c r="D1525">
        <v>2022</v>
      </c>
      <c r="E1525" t="s">
        <v>12928</v>
      </c>
      <c r="F1525" t="s">
        <v>12929</v>
      </c>
      <c r="G1525" s="2">
        <v>44720</v>
      </c>
      <c r="H1525" t="s">
        <v>12930</v>
      </c>
    </row>
    <row r="1526" spans="1:8" x14ac:dyDescent="0.25">
      <c r="A1526" t="s">
        <v>5887</v>
      </c>
      <c r="B1526" t="s">
        <v>5888</v>
      </c>
      <c r="C1526" t="s">
        <v>507</v>
      </c>
      <c r="D1526">
        <v>1987</v>
      </c>
      <c r="E1526" t="s">
        <v>12931</v>
      </c>
      <c r="F1526" t="s">
        <v>12932</v>
      </c>
      <c r="G1526" s="2">
        <v>32038</v>
      </c>
      <c r="H1526" t="s">
        <v>12933</v>
      </c>
    </row>
    <row r="1527" spans="1:8" x14ac:dyDescent="0.25">
      <c r="A1527" t="s">
        <v>5889</v>
      </c>
      <c r="B1527" t="s">
        <v>5891</v>
      </c>
      <c r="C1527" t="s">
        <v>5890</v>
      </c>
      <c r="D1527">
        <v>1999</v>
      </c>
      <c r="E1527" t="s">
        <v>12934</v>
      </c>
      <c r="F1527" t="s">
        <v>12935</v>
      </c>
      <c r="G1527" s="2">
        <v>36210</v>
      </c>
      <c r="H1527" t="s">
        <v>12936</v>
      </c>
    </row>
    <row r="1528" spans="1:8" x14ac:dyDescent="0.25">
      <c r="A1528" t="s">
        <v>5892</v>
      </c>
      <c r="B1528" t="s">
        <v>5894</v>
      </c>
      <c r="C1528" t="s">
        <v>5893</v>
      </c>
      <c r="D1528">
        <v>2001</v>
      </c>
      <c r="E1528" t="s">
        <v>12937</v>
      </c>
      <c r="F1528" t="s">
        <v>12938</v>
      </c>
      <c r="G1528" s="2">
        <v>37274</v>
      </c>
      <c r="H1528" t="s">
        <v>12939</v>
      </c>
    </row>
    <row r="1529" spans="1:8" x14ac:dyDescent="0.25">
      <c r="A1529" t="s">
        <v>5895</v>
      </c>
      <c r="B1529" t="s">
        <v>5897</v>
      </c>
      <c r="C1529" t="s">
        <v>5896</v>
      </c>
      <c r="D1529">
        <v>1980</v>
      </c>
      <c r="E1529" t="s">
        <v>12940</v>
      </c>
      <c r="F1529" t="s">
        <v>12941</v>
      </c>
      <c r="G1529" s="2">
        <v>29756</v>
      </c>
      <c r="H1529" t="s">
        <v>12942</v>
      </c>
    </row>
    <row r="1530" spans="1:8" x14ac:dyDescent="0.25">
      <c r="A1530" t="s">
        <v>5898</v>
      </c>
      <c r="B1530" t="s">
        <v>5900</v>
      </c>
      <c r="C1530" t="s">
        <v>5899</v>
      </c>
      <c r="D1530">
        <v>2015</v>
      </c>
      <c r="E1530" t="s">
        <v>12943</v>
      </c>
      <c r="F1530" t="s">
        <v>12944</v>
      </c>
      <c r="G1530" s="2">
        <v>42601</v>
      </c>
      <c r="H1530" t="s">
        <v>12945</v>
      </c>
    </row>
    <row r="1531" spans="1:8" x14ac:dyDescent="0.25">
      <c r="A1531" t="s">
        <v>5901</v>
      </c>
      <c r="B1531" t="s">
        <v>5903</v>
      </c>
      <c r="C1531" t="s">
        <v>5902</v>
      </c>
      <c r="D1531">
        <v>2017</v>
      </c>
      <c r="E1531" t="s">
        <v>12946</v>
      </c>
      <c r="F1531" t="s">
        <v>12947</v>
      </c>
      <c r="G1531" s="2">
        <v>43005</v>
      </c>
      <c r="H1531" t="s">
        <v>12948</v>
      </c>
    </row>
    <row r="1532" spans="1:8" x14ac:dyDescent="0.25">
      <c r="A1532" t="s">
        <v>5904</v>
      </c>
      <c r="B1532" t="s">
        <v>5906</v>
      </c>
      <c r="C1532" t="s">
        <v>5905</v>
      </c>
      <c r="D1532">
        <v>2023</v>
      </c>
      <c r="E1532" t="s">
        <v>12949</v>
      </c>
      <c r="F1532" t="s">
        <v>12950</v>
      </c>
      <c r="G1532" s="2">
        <v>45373</v>
      </c>
      <c r="H1532" t="s">
        <v>12951</v>
      </c>
    </row>
    <row r="1533" spans="1:8" x14ac:dyDescent="0.25">
      <c r="A1533" t="s">
        <v>5907</v>
      </c>
      <c r="B1533" t="s">
        <v>5909</v>
      </c>
      <c r="C1533" t="s">
        <v>5908</v>
      </c>
      <c r="D1533">
        <v>2023</v>
      </c>
      <c r="E1533" t="s">
        <v>12952</v>
      </c>
      <c r="F1533" t="s">
        <v>12953</v>
      </c>
      <c r="G1533" s="2">
        <v>45044</v>
      </c>
      <c r="H1533" t="s">
        <v>12954</v>
      </c>
    </row>
    <row r="1534" spans="1:8" x14ac:dyDescent="0.25">
      <c r="A1534" t="s">
        <v>5910</v>
      </c>
      <c r="B1534" t="s">
        <v>5912</v>
      </c>
      <c r="C1534" t="s">
        <v>5911</v>
      </c>
      <c r="D1534">
        <v>1954</v>
      </c>
      <c r="E1534" t="s">
        <v>12955</v>
      </c>
      <c r="F1534" t="s">
        <v>12956</v>
      </c>
      <c r="G1534" s="2">
        <v>19968</v>
      </c>
      <c r="H1534" t="s">
        <v>12957</v>
      </c>
    </row>
    <row r="1535" spans="1:8" x14ac:dyDescent="0.25">
      <c r="A1535" t="s">
        <v>5913</v>
      </c>
      <c r="B1535" t="s">
        <v>5915</v>
      </c>
      <c r="C1535" t="s">
        <v>5914</v>
      </c>
      <c r="D1535">
        <v>1995</v>
      </c>
      <c r="E1535" t="s">
        <v>12958</v>
      </c>
      <c r="F1535" t="s">
        <v>12959</v>
      </c>
      <c r="G1535" s="2">
        <v>34866</v>
      </c>
      <c r="H1535" t="s">
        <v>12960</v>
      </c>
    </row>
    <row r="1536" spans="1:8" x14ac:dyDescent="0.25">
      <c r="A1536" t="s">
        <v>5916</v>
      </c>
      <c r="B1536" t="s">
        <v>5918</v>
      </c>
      <c r="C1536" t="s">
        <v>5917</v>
      </c>
      <c r="D1536">
        <v>2006</v>
      </c>
      <c r="E1536" t="s">
        <v>12961</v>
      </c>
      <c r="F1536" t="s">
        <v>12962</v>
      </c>
      <c r="G1536" s="2">
        <v>39171</v>
      </c>
      <c r="H1536" t="s">
        <v>12963</v>
      </c>
    </row>
    <row r="1537" spans="1:8" x14ac:dyDescent="0.25">
      <c r="A1537" t="s">
        <v>5919</v>
      </c>
      <c r="B1537" t="s">
        <v>5921</v>
      </c>
      <c r="C1537" t="s">
        <v>5920</v>
      </c>
      <c r="D1537">
        <v>1979</v>
      </c>
      <c r="E1537" t="s">
        <v>12964</v>
      </c>
      <c r="F1537" t="s">
        <v>12965</v>
      </c>
      <c r="G1537" s="2">
        <v>28895</v>
      </c>
      <c r="H1537" t="s">
        <v>12966</v>
      </c>
    </row>
    <row r="1538" spans="1:8" x14ac:dyDescent="0.25">
      <c r="A1538" t="s">
        <v>5922</v>
      </c>
      <c r="B1538" t="s">
        <v>5924</v>
      </c>
      <c r="C1538" t="s">
        <v>5923</v>
      </c>
      <c r="D1538">
        <v>2012</v>
      </c>
      <c r="E1538" t="s">
        <v>12967</v>
      </c>
      <c r="F1538" t="s">
        <v>12968</v>
      </c>
      <c r="G1538" s="2">
        <v>41180</v>
      </c>
      <c r="H1538" t="s">
        <v>12969</v>
      </c>
    </row>
    <row r="1539" spans="1:8" x14ac:dyDescent="0.25">
      <c r="A1539" t="s">
        <v>5925</v>
      </c>
      <c r="B1539" t="s">
        <v>5927</v>
      </c>
      <c r="C1539" t="s">
        <v>5926</v>
      </c>
      <c r="D1539">
        <v>1991</v>
      </c>
      <c r="E1539" t="s">
        <v>12970</v>
      </c>
      <c r="F1539" t="s">
        <v>12971</v>
      </c>
      <c r="G1539" s="2">
        <v>33452</v>
      </c>
      <c r="H1539" t="s">
        <v>12972</v>
      </c>
    </row>
    <row r="1540" spans="1:8" x14ac:dyDescent="0.25">
      <c r="A1540" t="s">
        <v>5928</v>
      </c>
      <c r="B1540" t="s">
        <v>5930</v>
      </c>
      <c r="C1540" t="s">
        <v>5929</v>
      </c>
      <c r="D1540">
        <v>2007</v>
      </c>
      <c r="E1540" t="s">
        <v>12973</v>
      </c>
      <c r="F1540" t="s">
        <v>12974</v>
      </c>
      <c r="G1540" s="2">
        <v>39178</v>
      </c>
      <c r="H1540" t="s">
        <v>12975</v>
      </c>
    </row>
    <row r="1541" spans="1:8" x14ac:dyDescent="0.25">
      <c r="A1541" t="s">
        <v>5931</v>
      </c>
      <c r="B1541" t="s">
        <v>5933</v>
      </c>
      <c r="C1541" t="s">
        <v>5932</v>
      </c>
      <c r="D1541">
        <v>2003</v>
      </c>
      <c r="E1541" t="s">
        <v>12976</v>
      </c>
      <c r="F1541" t="s">
        <v>12977</v>
      </c>
      <c r="G1541" s="2">
        <v>37911</v>
      </c>
      <c r="H1541" t="s">
        <v>12978</v>
      </c>
    </row>
    <row r="1542" spans="1:8" x14ac:dyDescent="0.25">
      <c r="A1542" t="s">
        <v>5934</v>
      </c>
      <c r="B1542" t="s">
        <v>5936</v>
      </c>
      <c r="C1542" t="s">
        <v>5935</v>
      </c>
      <c r="D1542">
        <v>1962</v>
      </c>
      <c r="E1542" t="s">
        <v>12979</v>
      </c>
      <c r="F1542" t="s">
        <v>12980</v>
      </c>
      <c r="G1542" s="2">
        <v>23001</v>
      </c>
      <c r="H1542" t="s">
        <v>12981</v>
      </c>
    </row>
    <row r="1543" spans="1:8" x14ac:dyDescent="0.25">
      <c r="A1543" t="s">
        <v>5937</v>
      </c>
      <c r="B1543" t="s">
        <v>5939</v>
      </c>
      <c r="C1543" t="s">
        <v>5938</v>
      </c>
      <c r="D1543">
        <v>1993</v>
      </c>
      <c r="E1543" t="s">
        <v>12982</v>
      </c>
      <c r="F1543" t="s">
        <v>12983</v>
      </c>
      <c r="G1543" s="2">
        <v>34187</v>
      </c>
      <c r="H1543" t="s">
        <v>12984</v>
      </c>
    </row>
    <row r="1544" spans="1:8" x14ac:dyDescent="0.25">
      <c r="A1544" t="s">
        <v>5940</v>
      </c>
      <c r="B1544" t="s">
        <v>5942</v>
      </c>
      <c r="C1544" t="s">
        <v>5941</v>
      </c>
      <c r="D1544">
        <v>1986</v>
      </c>
      <c r="E1544" t="s">
        <v>12985</v>
      </c>
      <c r="F1544" t="s">
        <v>12986</v>
      </c>
      <c r="G1544" s="2">
        <v>31742</v>
      </c>
      <c r="H1544" t="s">
        <v>12987</v>
      </c>
    </row>
    <row r="1545" spans="1:8" x14ac:dyDescent="0.25">
      <c r="A1545" t="s">
        <v>5943</v>
      </c>
      <c r="B1545" t="s">
        <v>5945</v>
      </c>
      <c r="C1545" t="s">
        <v>5944</v>
      </c>
      <c r="D1545">
        <v>1934</v>
      </c>
      <c r="E1545" t="s">
        <v>12988</v>
      </c>
      <c r="F1545" t="s">
        <v>12989</v>
      </c>
      <c r="G1545" s="2">
        <v>12564</v>
      </c>
      <c r="H1545" t="s">
        <v>12990</v>
      </c>
    </row>
    <row r="1546" spans="1:8" x14ac:dyDescent="0.25">
      <c r="A1546" t="s">
        <v>5946</v>
      </c>
      <c r="B1546" t="s">
        <v>5948</v>
      </c>
      <c r="C1546" t="s">
        <v>5947</v>
      </c>
      <c r="D1546">
        <v>1970</v>
      </c>
      <c r="E1546" t="s">
        <v>12991</v>
      </c>
      <c r="F1546" t="s">
        <v>12992</v>
      </c>
      <c r="G1546" s="2">
        <v>25870</v>
      </c>
      <c r="H1546" t="s">
        <v>12993</v>
      </c>
    </row>
    <row r="1547" spans="1:8" x14ac:dyDescent="0.25">
      <c r="A1547" t="s">
        <v>5949</v>
      </c>
      <c r="B1547" t="s">
        <v>5951</v>
      </c>
      <c r="C1547" t="s">
        <v>5950</v>
      </c>
      <c r="D1547">
        <v>1996</v>
      </c>
      <c r="E1547" t="s">
        <v>12994</v>
      </c>
      <c r="F1547" t="s">
        <v>12995</v>
      </c>
      <c r="G1547" s="2">
        <v>35104</v>
      </c>
      <c r="H1547" t="s">
        <v>12996</v>
      </c>
    </row>
    <row r="1548" spans="1:8" x14ac:dyDescent="0.25">
      <c r="A1548" t="s">
        <v>5952</v>
      </c>
      <c r="B1548" t="s">
        <v>5954</v>
      </c>
      <c r="C1548" t="s">
        <v>5953</v>
      </c>
      <c r="D1548">
        <v>1982</v>
      </c>
      <c r="E1548" t="s">
        <v>12997</v>
      </c>
      <c r="F1548" t="s">
        <v>12998</v>
      </c>
      <c r="G1548" s="2">
        <v>30085</v>
      </c>
      <c r="H1548" t="s">
        <v>12999</v>
      </c>
    </row>
    <row r="1549" spans="1:8" x14ac:dyDescent="0.25">
      <c r="A1549" t="s">
        <v>5955</v>
      </c>
      <c r="B1549" t="s">
        <v>5957</v>
      </c>
      <c r="C1549" t="s">
        <v>5956</v>
      </c>
      <c r="D1549">
        <v>1999</v>
      </c>
      <c r="E1549" t="s">
        <v>13000</v>
      </c>
      <c r="F1549" t="s">
        <v>13001</v>
      </c>
      <c r="G1549" s="2">
        <v>36532</v>
      </c>
      <c r="H1549" t="s">
        <v>13002</v>
      </c>
    </row>
    <row r="1550" spans="1:8" x14ac:dyDescent="0.25">
      <c r="A1550" t="s">
        <v>5958</v>
      </c>
      <c r="B1550" t="s">
        <v>5960</v>
      </c>
      <c r="C1550" t="s">
        <v>5959</v>
      </c>
      <c r="D1550">
        <v>1993</v>
      </c>
      <c r="E1550" t="s">
        <v>13003</v>
      </c>
      <c r="F1550" t="s">
        <v>13004</v>
      </c>
      <c r="G1550" s="2">
        <v>34138</v>
      </c>
      <c r="H1550" t="s">
        <v>13005</v>
      </c>
    </row>
    <row r="1551" spans="1:8" x14ac:dyDescent="0.25">
      <c r="A1551" t="s">
        <v>5961</v>
      </c>
      <c r="B1551" t="s">
        <v>5963</v>
      </c>
      <c r="C1551" t="s">
        <v>5962</v>
      </c>
      <c r="D1551">
        <v>1960</v>
      </c>
      <c r="E1551" t="s">
        <v>13006</v>
      </c>
      <c r="F1551" t="s">
        <v>13007</v>
      </c>
      <c r="G1551" s="2">
        <v>22127</v>
      </c>
    </row>
    <row r="1552" spans="1:8" x14ac:dyDescent="0.25">
      <c r="A1552" t="s">
        <v>5964</v>
      </c>
      <c r="B1552" t="s">
        <v>5966</v>
      </c>
      <c r="C1552" t="s">
        <v>5965</v>
      </c>
      <c r="D1552">
        <v>1994</v>
      </c>
      <c r="E1552" t="s">
        <v>13008</v>
      </c>
      <c r="F1552" t="s">
        <v>13009</v>
      </c>
      <c r="G1552" s="2">
        <v>34678</v>
      </c>
      <c r="H1552" t="s">
        <v>13010</v>
      </c>
    </row>
    <row r="1553" spans="1:8" x14ac:dyDescent="0.25">
      <c r="A1553" t="s">
        <v>5967</v>
      </c>
      <c r="B1553" t="s">
        <v>5969</v>
      </c>
      <c r="C1553" t="s">
        <v>5968</v>
      </c>
      <c r="D1553">
        <v>1977</v>
      </c>
      <c r="E1553" t="s">
        <v>13011</v>
      </c>
      <c r="F1553" t="s">
        <v>13012</v>
      </c>
      <c r="G1553" s="2">
        <v>28258</v>
      </c>
      <c r="H1553" t="s">
        <v>13013</v>
      </c>
    </row>
    <row r="1554" spans="1:8" x14ac:dyDescent="0.25">
      <c r="A1554" t="s">
        <v>5970</v>
      </c>
      <c r="B1554" t="s">
        <v>5972</v>
      </c>
      <c r="C1554" t="s">
        <v>5971</v>
      </c>
      <c r="D1554">
        <v>2018</v>
      </c>
      <c r="E1554" t="s">
        <v>13014</v>
      </c>
      <c r="F1554" t="s">
        <v>13015</v>
      </c>
      <c r="G1554" s="2">
        <v>43602</v>
      </c>
      <c r="H1554" t="s">
        <v>13016</v>
      </c>
    </row>
    <row r="1555" spans="1:8" x14ac:dyDescent="0.25">
      <c r="A1555" t="s">
        <v>5973</v>
      </c>
      <c r="B1555" t="s">
        <v>5975</v>
      </c>
      <c r="C1555" t="s">
        <v>5974</v>
      </c>
      <c r="D1555">
        <v>2021</v>
      </c>
      <c r="E1555" t="s">
        <v>13017</v>
      </c>
      <c r="F1555" t="s">
        <v>13018</v>
      </c>
      <c r="G1555" s="2">
        <v>44498</v>
      </c>
      <c r="H1555" t="s">
        <v>13019</v>
      </c>
    </row>
    <row r="1556" spans="1:8" x14ac:dyDescent="0.25">
      <c r="A1556" t="s">
        <v>5976</v>
      </c>
      <c r="B1556" t="s">
        <v>5978</v>
      </c>
      <c r="C1556" t="s">
        <v>5977</v>
      </c>
      <c r="D1556">
        <v>1996</v>
      </c>
      <c r="E1556" t="s">
        <v>13020</v>
      </c>
      <c r="F1556" t="s">
        <v>13021</v>
      </c>
      <c r="G1556" s="2">
        <v>35132</v>
      </c>
      <c r="H1556" t="s">
        <v>13022</v>
      </c>
    </row>
    <row r="1557" spans="1:8" x14ac:dyDescent="0.25">
      <c r="A1557" t="s">
        <v>5979</v>
      </c>
      <c r="B1557" t="s">
        <v>5981</v>
      </c>
      <c r="C1557" t="s">
        <v>5980</v>
      </c>
      <c r="D1557">
        <v>1992</v>
      </c>
      <c r="E1557" t="s">
        <v>13023</v>
      </c>
      <c r="F1557" t="s">
        <v>13024</v>
      </c>
      <c r="G1557" s="2">
        <v>33676</v>
      </c>
      <c r="H1557" t="s">
        <v>13025</v>
      </c>
    </row>
    <row r="1558" spans="1:8" x14ac:dyDescent="0.25">
      <c r="A1558" t="s">
        <v>5982</v>
      </c>
      <c r="B1558" t="s">
        <v>5984</v>
      </c>
      <c r="C1558" t="s">
        <v>5983</v>
      </c>
      <c r="D1558">
        <v>1985</v>
      </c>
      <c r="E1558" t="s">
        <v>13026</v>
      </c>
      <c r="F1558" t="s">
        <v>13027</v>
      </c>
      <c r="G1558" s="2">
        <v>31478</v>
      </c>
      <c r="H1558" t="s">
        <v>13028</v>
      </c>
    </row>
    <row r="1559" spans="1:8" x14ac:dyDescent="0.25">
      <c r="A1559" t="s">
        <v>5985</v>
      </c>
      <c r="B1559" t="s">
        <v>5987</v>
      </c>
      <c r="C1559" t="s">
        <v>5986</v>
      </c>
      <c r="D1559">
        <v>2016</v>
      </c>
      <c r="E1559" t="s">
        <v>13029</v>
      </c>
      <c r="F1559" t="s">
        <v>13030</v>
      </c>
      <c r="G1559" s="2">
        <v>42601</v>
      </c>
      <c r="H1559" t="s">
        <v>13031</v>
      </c>
    </row>
    <row r="1560" spans="1:8" x14ac:dyDescent="0.25">
      <c r="A1560" t="s">
        <v>5988</v>
      </c>
      <c r="B1560" t="s">
        <v>5990</v>
      </c>
      <c r="C1560" t="s">
        <v>5989</v>
      </c>
      <c r="D1560">
        <v>1970</v>
      </c>
      <c r="E1560" t="s">
        <v>13032</v>
      </c>
      <c r="F1560" t="s">
        <v>13033</v>
      </c>
      <c r="G1560" s="2">
        <v>25731</v>
      </c>
      <c r="H1560" t="s">
        <v>13034</v>
      </c>
    </row>
    <row r="1561" spans="1:8" x14ac:dyDescent="0.25">
      <c r="A1561" t="s">
        <v>5991</v>
      </c>
      <c r="B1561" t="s">
        <v>5993</v>
      </c>
      <c r="C1561" t="s">
        <v>5992</v>
      </c>
      <c r="D1561">
        <v>1998</v>
      </c>
      <c r="E1561" t="s">
        <v>13035</v>
      </c>
      <c r="F1561" t="s">
        <v>13036</v>
      </c>
      <c r="G1561" s="2">
        <v>35972</v>
      </c>
      <c r="H1561" t="s">
        <v>13037</v>
      </c>
    </row>
    <row r="1562" spans="1:8" x14ac:dyDescent="0.25">
      <c r="A1562" t="s">
        <v>5994</v>
      </c>
      <c r="B1562" t="s">
        <v>5996</v>
      </c>
      <c r="C1562" t="s">
        <v>5995</v>
      </c>
      <c r="D1562">
        <v>1963</v>
      </c>
      <c r="E1562" t="s">
        <v>13038</v>
      </c>
      <c r="F1562" t="s">
        <v>13039</v>
      </c>
      <c r="G1562" s="2">
        <v>23160</v>
      </c>
      <c r="H1562" t="s">
        <v>13040</v>
      </c>
    </row>
    <row r="1563" spans="1:8" x14ac:dyDescent="0.25">
      <c r="A1563" t="s">
        <v>5997</v>
      </c>
      <c r="B1563" t="s">
        <v>5999</v>
      </c>
      <c r="C1563" t="s">
        <v>5998</v>
      </c>
      <c r="D1563">
        <v>1974</v>
      </c>
      <c r="E1563" t="s">
        <v>13041</v>
      </c>
      <c r="F1563" t="s">
        <v>13042</v>
      </c>
      <c r="G1563" s="2">
        <v>27208</v>
      </c>
      <c r="H1563" t="s">
        <v>13043</v>
      </c>
    </row>
    <row r="1564" spans="1:8" x14ac:dyDescent="0.25">
      <c r="A1564" t="s">
        <v>6000</v>
      </c>
      <c r="B1564" t="s">
        <v>6002</v>
      </c>
      <c r="C1564" t="s">
        <v>6001</v>
      </c>
      <c r="D1564">
        <v>1959</v>
      </c>
      <c r="E1564" t="s">
        <v>13044</v>
      </c>
      <c r="F1564" t="s">
        <v>13045</v>
      </c>
      <c r="G1564" s="2">
        <v>21629</v>
      </c>
      <c r="H1564" t="s">
        <v>13046</v>
      </c>
    </row>
    <row r="1565" spans="1:8" x14ac:dyDescent="0.25">
      <c r="A1565" t="s">
        <v>6003</v>
      </c>
      <c r="B1565" t="s">
        <v>6005</v>
      </c>
      <c r="C1565" t="s">
        <v>6004</v>
      </c>
      <c r="D1565">
        <v>1972</v>
      </c>
      <c r="E1565" t="s">
        <v>13047</v>
      </c>
      <c r="F1565" t="s">
        <v>13048</v>
      </c>
      <c r="G1565" s="2">
        <v>26382</v>
      </c>
      <c r="H1565" t="s">
        <v>13049</v>
      </c>
    </row>
    <row r="1566" spans="1:8" x14ac:dyDescent="0.25">
      <c r="A1566" t="s">
        <v>6006</v>
      </c>
      <c r="B1566" t="s">
        <v>6008</v>
      </c>
      <c r="C1566" t="s">
        <v>6007</v>
      </c>
      <c r="D1566">
        <v>2007</v>
      </c>
      <c r="E1566" t="s">
        <v>13050</v>
      </c>
      <c r="F1566" t="s">
        <v>13051</v>
      </c>
      <c r="G1566" s="2">
        <v>39171</v>
      </c>
      <c r="H1566" t="s">
        <v>13052</v>
      </c>
    </row>
    <row r="1567" spans="1:8" x14ac:dyDescent="0.25">
      <c r="A1567" t="s">
        <v>6009</v>
      </c>
      <c r="B1567" t="s">
        <v>6011</v>
      </c>
      <c r="C1567" t="s">
        <v>6010</v>
      </c>
      <c r="D1567">
        <v>1984</v>
      </c>
      <c r="E1567" t="s">
        <v>13053</v>
      </c>
      <c r="F1567" t="s">
        <v>13054</v>
      </c>
      <c r="G1567" s="2">
        <v>30743</v>
      </c>
      <c r="H1567" t="s">
        <v>13055</v>
      </c>
    </row>
    <row r="1568" spans="1:8" x14ac:dyDescent="0.25">
      <c r="A1568" t="s">
        <v>6012</v>
      </c>
      <c r="B1568" t="s">
        <v>6014</v>
      </c>
      <c r="C1568" t="s">
        <v>6013</v>
      </c>
      <c r="D1568">
        <v>1981</v>
      </c>
      <c r="E1568" t="s">
        <v>13056</v>
      </c>
      <c r="F1568" t="s">
        <v>13057</v>
      </c>
      <c r="G1568" s="2">
        <v>29693</v>
      </c>
      <c r="H1568" t="s">
        <v>13058</v>
      </c>
    </row>
    <row r="1569" spans="1:8" x14ac:dyDescent="0.25">
      <c r="A1569" t="s">
        <v>6015</v>
      </c>
      <c r="B1569" t="s">
        <v>6017</v>
      </c>
      <c r="C1569" t="s">
        <v>6016</v>
      </c>
      <c r="D1569">
        <v>2012</v>
      </c>
      <c r="E1569" t="s">
        <v>13059</v>
      </c>
      <c r="F1569" t="s">
        <v>13060</v>
      </c>
      <c r="G1569" s="2">
        <v>40977</v>
      </c>
      <c r="H1569" t="s">
        <v>13061</v>
      </c>
    </row>
    <row r="1570" spans="1:8" x14ac:dyDescent="0.25">
      <c r="A1570" t="s">
        <v>6018</v>
      </c>
      <c r="B1570" t="s">
        <v>6020</v>
      </c>
      <c r="C1570" t="s">
        <v>6019</v>
      </c>
      <c r="D1570">
        <v>2003</v>
      </c>
      <c r="E1570" t="s">
        <v>13062</v>
      </c>
      <c r="F1570" t="s">
        <v>13063</v>
      </c>
      <c r="G1570" s="2">
        <v>37951</v>
      </c>
      <c r="H1570" t="s">
        <v>13064</v>
      </c>
    </row>
    <row r="1571" spans="1:8" x14ac:dyDescent="0.25">
      <c r="A1571" t="s">
        <v>6021</v>
      </c>
      <c r="B1571" t="s">
        <v>6023</v>
      </c>
      <c r="C1571" t="s">
        <v>6022</v>
      </c>
      <c r="D1571">
        <v>2011</v>
      </c>
      <c r="E1571" t="s">
        <v>13065</v>
      </c>
      <c r="F1571" t="s">
        <v>13066</v>
      </c>
      <c r="G1571" s="2">
        <v>41509</v>
      </c>
      <c r="H1571" t="s">
        <v>13067</v>
      </c>
    </row>
    <row r="1572" spans="1:8" x14ac:dyDescent="0.25">
      <c r="A1572" t="s">
        <v>6024</v>
      </c>
      <c r="B1572" t="s">
        <v>6026</v>
      </c>
      <c r="C1572" t="s">
        <v>6025</v>
      </c>
      <c r="D1572">
        <v>2014</v>
      </c>
      <c r="E1572" t="s">
        <v>13068</v>
      </c>
      <c r="F1572" t="s">
        <v>13069</v>
      </c>
      <c r="G1572" s="2">
        <v>41892</v>
      </c>
      <c r="H1572" t="s">
        <v>13070</v>
      </c>
    </row>
    <row r="1573" spans="1:8" x14ac:dyDescent="0.25">
      <c r="A1573" t="s">
        <v>6027</v>
      </c>
      <c r="B1573" t="s">
        <v>6029</v>
      </c>
      <c r="C1573" t="s">
        <v>6028</v>
      </c>
      <c r="D1573">
        <v>1983</v>
      </c>
      <c r="E1573" t="s">
        <v>13071</v>
      </c>
      <c r="F1573" t="s">
        <v>13072</v>
      </c>
      <c r="G1573" s="2">
        <v>30967</v>
      </c>
      <c r="H1573" t="s">
        <v>13073</v>
      </c>
    </row>
    <row r="1574" spans="1:8" x14ac:dyDescent="0.25">
      <c r="A1574" t="s">
        <v>6030</v>
      </c>
      <c r="B1574" t="s">
        <v>6032</v>
      </c>
      <c r="C1574" t="s">
        <v>6031</v>
      </c>
      <c r="D1574">
        <v>1947</v>
      </c>
      <c r="E1574" t="s">
        <v>13074</v>
      </c>
      <c r="F1574" t="s">
        <v>13075</v>
      </c>
      <c r="G1574">
        <v>1947</v>
      </c>
      <c r="H1574" t="s">
        <v>13076</v>
      </c>
    </row>
    <row r="1575" spans="1:8" x14ac:dyDescent="0.25">
      <c r="A1575" t="s">
        <v>6033</v>
      </c>
      <c r="B1575" t="s">
        <v>6035</v>
      </c>
      <c r="C1575" t="s">
        <v>6034</v>
      </c>
      <c r="D1575">
        <v>1939</v>
      </c>
      <c r="E1575" t="s">
        <v>13077</v>
      </c>
      <c r="F1575" t="s">
        <v>13078</v>
      </c>
      <c r="G1575" s="2">
        <v>14482</v>
      </c>
      <c r="H1575" t="s">
        <v>13079</v>
      </c>
    </row>
    <row r="1576" spans="1:8" x14ac:dyDescent="0.25">
      <c r="A1576" t="s">
        <v>6036</v>
      </c>
      <c r="B1576" t="s">
        <v>6038</v>
      </c>
      <c r="C1576" t="s">
        <v>6037</v>
      </c>
      <c r="D1576">
        <v>2015</v>
      </c>
      <c r="E1576" t="s">
        <v>13080</v>
      </c>
      <c r="F1576" t="s">
        <v>13081</v>
      </c>
      <c r="G1576" s="2">
        <v>42139</v>
      </c>
      <c r="H1576" t="s">
        <v>13082</v>
      </c>
    </row>
    <row r="1577" spans="1:8" x14ac:dyDescent="0.25">
      <c r="A1577" t="s">
        <v>6039</v>
      </c>
      <c r="B1577" t="s">
        <v>6041</v>
      </c>
      <c r="C1577" t="s">
        <v>6040</v>
      </c>
      <c r="D1577">
        <v>2002</v>
      </c>
      <c r="E1577" t="s">
        <v>13083</v>
      </c>
      <c r="F1577" t="s">
        <v>13084</v>
      </c>
      <c r="G1577" s="2">
        <v>37645</v>
      </c>
      <c r="H1577" t="s">
        <v>13085</v>
      </c>
    </row>
    <row r="1578" spans="1:8" x14ac:dyDescent="0.25">
      <c r="A1578" t="s">
        <v>6042</v>
      </c>
      <c r="B1578" t="s">
        <v>6044</v>
      </c>
      <c r="C1578" t="s">
        <v>6043</v>
      </c>
      <c r="D1578">
        <v>1994</v>
      </c>
      <c r="E1578" t="s">
        <v>13086</v>
      </c>
      <c r="F1578" t="s">
        <v>13087</v>
      </c>
      <c r="G1578" s="2">
        <v>34614</v>
      </c>
      <c r="H1578" t="s">
        <v>13088</v>
      </c>
    </row>
    <row r="1579" spans="1:8" x14ac:dyDescent="0.25">
      <c r="A1579" t="s">
        <v>6045</v>
      </c>
      <c r="B1579" t="s">
        <v>6047</v>
      </c>
      <c r="C1579" t="s">
        <v>6046</v>
      </c>
      <c r="D1579">
        <v>1971</v>
      </c>
      <c r="E1579" t="s">
        <v>13089</v>
      </c>
      <c r="F1579" t="s">
        <v>13090</v>
      </c>
      <c r="G1579" s="2">
        <v>26255</v>
      </c>
    </row>
    <row r="1580" spans="1:8" x14ac:dyDescent="0.25">
      <c r="A1580" t="s">
        <v>6048</v>
      </c>
      <c r="B1580" t="s">
        <v>6050</v>
      </c>
      <c r="C1580" t="s">
        <v>6049</v>
      </c>
      <c r="D1580">
        <v>2007</v>
      </c>
      <c r="E1580" t="s">
        <v>13091</v>
      </c>
      <c r="F1580" t="s">
        <v>13092</v>
      </c>
      <c r="G1580" s="2">
        <v>39367</v>
      </c>
      <c r="H1580" t="s">
        <v>13093</v>
      </c>
    </row>
    <row r="1581" spans="1:8" x14ac:dyDescent="0.25">
      <c r="A1581" t="s">
        <v>6051</v>
      </c>
      <c r="B1581" t="s">
        <v>6053</v>
      </c>
      <c r="C1581" t="s">
        <v>6052</v>
      </c>
      <c r="D1581">
        <v>1991</v>
      </c>
      <c r="E1581" t="s">
        <v>13094</v>
      </c>
      <c r="F1581" t="s">
        <v>13095</v>
      </c>
      <c r="G1581" s="2">
        <v>33494</v>
      </c>
      <c r="H1581" t="s">
        <v>13096</v>
      </c>
    </row>
    <row r="1582" spans="1:8" x14ac:dyDescent="0.25">
      <c r="A1582" t="s">
        <v>6054</v>
      </c>
      <c r="B1582" t="s">
        <v>6056</v>
      </c>
      <c r="C1582" t="s">
        <v>6055</v>
      </c>
      <c r="D1582">
        <v>2007</v>
      </c>
      <c r="E1582" t="s">
        <v>13097</v>
      </c>
      <c r="F1582" t="s">
        <v>13098</v>
      </c>
      <c r="G1582" s="2">
        <v>39260</v>
      </c>
      <c r="H1582" t="s">
        <v>13099</v>
      </c>
    </row>
    <row r="1583" spans="1:8" x14ac:dyDescent="0.25">
      <c r="A1583" t="s">
        <v>6057</v>
      </c>
      <c r="B1583" t="s">
        <v>6059</v>
      </c>
      <c r="C1583" t="s">
        <v>6058</v>
      </c>
      <c r="D1583">
        <v>1966</v>
      </c>
      <c r="E1583" t="s">
        <v>13100</v>
      </c>
      <c r="F1583" t="s">
        <v>13101</v>
      </c>
      <c r="G1583" s="2">
        <v>24835</v>
      </c>
      <c r="H1583" t="s">
        <v>13102</v>
      </c>
    </row>
    <row r="1584" spans="1:8" x14ac:dyDescent="0.25">
      <c r="A1584" t="s">
        <v>6060</v>
      </c>
      <c r="B1584" t="s">
        <v>6062</v>
      </c>
      <c r="C1584" t="s">
        <v>6061</v>
      </c>
      <c r="D1584">
        <v>1972</v>
      </c>
      <c r="E1584" t="s">
        <v>13103</v>
      </c>
      <c r="F1584" t="s">
        <v>13104</v>
      </c>
      <c r="G1584" s="2">
        <v>26568</v>
      </c>
      <c r="H1584" t="s">
        <v>13105</v>
      </c>
    </row>
    <row r="1585" spans="1:8" x14ac:dyDescent="0.25">
      <c r="A1585" t="s">
        <v>6063</v>
      </c>
      <c r="B1585" t="s">
        <v>6065</v>
      </c>
      <c r="C1585" t="s">
        <v>6064</v>
      </c>
      <c r="D1585">
        <v>2011</v>
      </c>
      <c r="E1585" t="s">
        <v>13106</v>
      </c>
      <c r="F1585" t="s">
        <v>13107</v>
      </c>
      <c r="G1585" s="2">
        <v>40669</v>
      </c>
      <c r="H1585" t="s">
        <v>13108</v>
      </c>
    </row>
    <row r="1586" spans="1:8" x14ac:dyDescent="0.25">
      <c r="A1586" t="s">
        <v>6066</v>
      </c>
      <c r="B1586" t="s">
        <v>6068</v>
      </c>
      <c r="C1586" t="s">
        <v>6067</v>
      </c>
      <c r="D1586">
        <v>1999</v>
      </c>
      <c r="E1586" t="s">
        <v>13109</v>
      </c>
      <c r="F1586" t="s">
        <v>13110</v>
      </c>
      <c r="G1586" s="2">
        <v>36341</v>
      </c>
      <c r="H1586" t="s">
        <v>13111</v>
      </c>
    </row>
    <row r="1587" spans="1:8" x14ac:dyDescent="0.25">
      <c r="A1587" t="s">
        <v>6069</v>
      </c>
      <c r="B1587" t="s">
        <v>6071</v>
      </c>
      <c r="C1587" t="s">
        <v>6070</v>
      </c>
      <c r="D1587">
        <v>2010</v>
      </c>
      <c r="E1587" t="s">
        <v>13112</v>
      </c>
      <c r="F1587" t="s">
        <v>13113</v>
      </c>
      <c r="G1587" s="2">
        <v>40466</v>
      </c>
      <c r="H1587" t="s">
        <v>13114</v>
      </c>
    </row>
    <row r="1588" spans="1:8" x14ac:dyDescent="0.25">
      <c r="A1588" t="s">
        <v>6072</v>
      </c>
      <c r="B1588" t="s">
        <v>6074</v>
      </c>
      <c r="C1588" t="s">
        <v>6073</v>
      </c>
      <c r="D1588">
        <v>2019</v>
      </c>
      <c r="E1588" t="s">
        <v>13115</v>
      </c>
      <c r="F1588" t="s">
        <v>13116</v>
      </c>
      <c r="G1588" s="2">
        <v>43658</v>
      </c>
      <c r="H1588" t="s">
        <v>13117</v>
      </c>
    </row>
    <row r="1589" spans="1:8" x14ac:dyDescent="0.25">
      <c r="A1589" t="s">
        <v>6075</v>
      </c>
      <c r="B1589" t="s">
        <v>6077</v>
      </c>
      <c r="C1589" t="s">
        <v>6076</v>
      </c>
      <c r="D1589">
        <v>2003</v>
      </c>
      <c r="E1589" t="s">
        <v>13118</v>
      </c>
      <c r="F1589" t="s">
        <v>13119</v>
      </c>
      <c r="G1589" s="2">
        <v>37820</v>
      </c>
      <c r="H1589" t="s">
        <v>13120</v>
      </c>
    </row>
    <row r="1590" spans="1:8" x14ac:dyDescent="0.25">
      <c r="A1590" t="s">
        <v>6078</v>
      </c>
      <c r="B1590" t="s">
        <v>6080</v>
      </c>
      <c r="C1590" t="s">
        <v>6079</v>
      </c>
      <c r="D1590">
        <v>2008</v>
      </c>
      <c r="E1590" t="s">
        <v>13121</v>
      </c>
      <c r="F1590" t="s">
        <v>13122</v>
      </c>
      <c r="G1590" s="2">
        <v>39682</v>
      </c>
      <c r="H1590" t="s">
        <v>13123</v>
      </c>
    </row>
    <row r="1591" spans="1:8" x14ac:dyDescent="0.25">
      <c r="A1591" t="s">
        <v>6081</v>
      </c>
      <c r="B1591" t="s">
        <v>6083</v>
      </c>
      <c r="C1591" t="s">
        <v>6082</v>
      </c>
      <c r="D1591">
        <v>1980</v>
      </c>
      <c r="E1591" t="s">
        <v>13124</v>
      </c>
      <c r="F1591" t="s">
        <v>13125</v>
      </c>
      <c r="G1591" s="2">
        <v>29868</v>
      </c>
      <c r="H1591" t="s">
        <v>13126</v>
      </c>
    </row>
    <row r="1592" spans="1:8" x14ac:dyDescent="0.25">
      <c r="A1592" t="s">
        <v>6084</v>
      </c>
      <c r="B1592" t="s">
        <v>6086</v>
      </c>
      <c r="C1592" t="s">
        <v>6085</v>
      </c>
      <c r="D1592">
        <v>2008</v>
      </c>
      <c r="E1592" t="s">
        <v>13127</v>
      </c>
      <c r="F1592" t="s">
        <v>13128</v>
      </c>
      <c r="G1592" s="2">
        <v>39849</v>
      </c>
      <c r="H1592" t="s">
        <v>13129</v>
      </c>
    </row>
    <row r="1593" spans="1:8" x14ac:dyDescent="0.25">
      <c r="A1593" t="s">
        <v>6087</v>
      </c>
      <c r="B1593" t="s">
        <v>6089</v>
      </c>
      <c r="C1593" t="s">
        <v>6088</v>
      </c>
      <c r="D1593">
        <v>1961</v>
      </c>
      <c r="E1593" t="s">
        <v>13130</v>
      </c>
      <c r="F1593" t="s">
        <v>13131</v>
      </c>
      <c r="G1593" s="2">
        <v>22638</v>
      </c>
      <c r="H1593" t="s">
        <v>13132</v>
      </c>
    </row>
    <row r="1594" spans="1:8" x14ac:dyDescent="0.25">
      <c r="A1594" t="s">
        <v>6093</v>
      </c>
      <c r="B1594" t="s">
        <v>6095</v>
      </c>
      <c r="C1594" t="s">
        <v>6094</v>
      </c>
      <c r="D1594">
        <v>1994</v>
      </c>
      <c r="E1594" t="s">
        <v>13133</v>
      </c>
      <c r="F1594" t="s">
        <v>13134</v>
      </c>
      <c r="G1594" s="2">
        <v>34712</v>
      </c>
      <c r="H1594" t="s">
        <v>13135</v>
      </c>
    </row>
    <row r="1595" spans="1:8" x14ac:dyDescent="0.25">
      <c r="A1595" t="s">
        <v>6096</v>
      </c>
      <c r="B1595" t="s">
        <v>6098</v>
      </c>
      <c r="C1595" t="s">
        <v>6097</v>
      </c>
      <c r="D1595">
        <v>2001</v>
      </c>
      <c r="E1595" t="s">
        <v>13136</v>
      </c>
      <c r="F1595" t="s">
        <v>13137</v>
      </c>
      <c r="G1595" s="2">
        <v>37001</v>
      </c>
    </row>
    <row r="1596" spans="1:8" x14ac:dyDescent="0.25">
      <c r="A1596" t="s">
        <v>6099</v>
      </c>
      <c r="B1596" t="s">
        <v>6101</v>
      </c>
      <c r="C1596" t="s">
        <v>6100</v>
      </c>
      <c r="D1596">
        <v>2020</v>
      </c>
      <c r="E1596" t="s">
        <v>13138</v>
      </c>
      <c r="F1596" t="s">
        <v>13139</v>
      </c>
      <c r="G1596" s="2">
        <v>43968</v>
      </c>
      <c r="H1596" t="s">
        <v>13140</v>
      </c>
    </row>
    <row r="1597" spans="1:8" x14ac:dyDescent="0.25">
      <c r="A1597" t="s">
        <v>6102</v>
      </c>
      <c r="B1597" t="s">
        <v>6104</v>
      </c>
      <c r="C1597" t="s">
        <v>6103</v>
      </c>
      <c r="D1597">
        <v>2008</v>
      </c>
      <c r="F1597" t="s">
        <v>9407</v>
      </c>
      <c r="G1597" s="2">
        <v>39767</v>
      </c>
    </row>
    <row r="1598" spans="1:8" x14ac:dyDescent="0.25">
      <c r="A1598" t="s">
        <v>6105</v>
      </c>
      <c r="B1598" t="s">
        <v>6107</v>
      </c>
      <c r="C1598" t="s">
        <v>6106</v>
      </c>
      <c r="D1598">
        <v>1988</v>
      </c>
      <c r="E1598" t="s">
        <v>13141</v>
      </c>
      <c r="F1598" t="s">
        <v>13142</v>
      </c>
      <c r="G1598" s="2">
        <v>32367</v>
      </c>
      <c r="H1598" t="s">
        <v>13143</v>
      </c>
    </row>
    <row r="1599" spans="1:8" x14ac:dyDescent="0.25">
      <c r="A1599" t="s">
        <v>6108</v>
      </c>
      <c r="B1599" t="s">
        <v>6110</v>
      </c>
      <c r="C1599" t="s">
        <v>6109</v>
      </c>
      <c r="D1599">
        <v>2004</v>
      </c>
      <c r="E1599" t="s">
        <v>13144</v>
      </c>
      <c r="F1599" t="s">
        <v>13145</v>
      </c>
      <c r="G1599" s="2">
        <v>38030</v>
      </c>
      <c r="H1599" t="s">
        <v>13146</v>
      </c>
    </row>
    <row r="1600" spans="1:8" x14ac:dyDescent="0.25">
      <c r="A1600" t="s">
        <v>6111</v>
      </c>
      <c r="B1600" t="s">
        <v>6113</v>
      </c>
      <c r="C1600" t="s">
        <v>6112</v>
      </c>
      <c r="D1600">
        <v>1980</v>
      </c>
      <c r="E1600" t="s">
        <v>13147</v>
      </c>
      <c r="F1600" t="s">
        <v>13148</v>
      </c>
      <c r="G1600" s="2">
        <v>29385</v>
      </c>
      <c r="H1600" t="s">
        <v>13149</v>
      </c>
    </row>
    <row r="1601" spans="1:8" x14ac:dyDescent="0.25">
      <c r="A1601" t="s">
        <v>6114</v>
      </c>
      <c r="B1601" t="s">
        <v>6116</v>
      </c>
      <c r="C1601" t="s">
        <v>6115</v>
      </c>
      <c r="D1601">
        <v>1977</v>
      </c>
      <c r="E1601" t="s">
        <v>13150</v>
      </c>
      <c r="F1601" t="s">
        <v>13151</v>
      </c>
      <c r="G1601" s="2">
        <v>29357</v>
      </c>
    </row>
    <row r="1602" spans="1:8" x14ac:dyDescent="0.25">
      <c r="A1602" t="s">
        <v>6117</v>
      </c>
      <c r="B1602" t="s">
        <v>6119</v>
      </c>
      <c r="C1602" t="s">
        <v>6118</v>
      </c>
      <c r="D1602">
        <v>1987</v>
      </c>
      <c r="E1602" t="s">
        <v>13152</v>
      </c>
      <c r="F1602" t="s">
        <v>13153</v>
      </c>
      <c r="G1602" s="2">
        <v>31989</v>
      </c>
      <c r="H1602" t="s">
        <v>13154</v>
      </c>
    </row>
    <row r="1603" spans="1:8" x14ac:dyDescent="0.25">
      <c r="A1603" t="s">
        <v>6120</v>
      </c>
      <c r="B1603" t="s">
        <v>6122</v>
      </c>
      <c r="C1603" t="s">
        <v>6121</v>
      </c>
      <c r="D1603">
        <v>2018</v>
      </c>
      <c r="E1603" t="s">
        <v>13155</v>
      </c>
      <c r="F1603" t="s">
        <v>13156</v>
      </c>
      <c r="G1603" s="2">
        <v>43273</v>
      </c>
      <c r="H1603" t="s">
        <v>13157</v>
      </c>
    </row>
    <row r="1604" spans="1:8" x14ac:dyDescent="0.25">
      <c r="A1604" t="s">
        <v>6123</v>
      </c>
      <c r="B1604" t="s">
        <v>6125</v>
      </c>
      <c r="C1604" t="s">
        <v>6124</v>
      </c>
      <c r="D1604">
        <v>2005</v>
      </c>
      <c r="E1604" t="s">
        <v>13158</v>
      </c>
      <c r="F1604" t="s">
        <v>13159</v>
      </c>
      <c r="G1604" s="2">
        <v>38611</v>
      </c>
      <c r="H1604" t="s">
        <v>13160</v>
      </c>
    </row>
    <row r="1605" spans="1:8" x14ac:dyDescent="0.25">
      <c r="A1605" t="s">
        <v>6126</v>
      </c>
      <c r="B1605" t="s">
        <v>6128</v>
      </c>
      <c r="C1605" t="s">
        <v>6127</v>
      </c>
      <c r="D1605">
        <v>1995</v>
      </c>
      <c r="E1605" t="s">
        <v>13161</v>
      </c>
      <c r="F1605" t="s">
        <v>13162</v>
      </c>
      <c r="G1605" s="2">
        <v>34859</v>
      </c>
      <c r="H1605" t="s">
        <v>13163</v>
      </c>
    </row>
    <row r="1606" spans="1:8" x14ac:dyDescent="0.25">
      <c r="A1606" t="s">
        <v>6129</v>
      </c>
      <c r="B1606" t="s">
        <v>6131</v>
      </c>
      <c r="C1606" t="s">
        <v>6130</v>
      </c>
      <c r="D1606">
        <v>2005</v>
      </c>
      <c r="E1606" t="s">
        <v>13164</v>
      </c>
      <c r="F1606" t="s">
        <v>13165</v>
      </c>
      <c r="G1606" s="2">
        <v>38622</v>
      </c>
    </row>
    <row r="1607" spans="1:8" x14ac:dyDescent="0.25">
      <c r="A1607" t="s">
        <v>6132</v>
      </c>
      <c r="B1607" t="s">
        <v>6134</v>
      </c>
      <c r="C1607" t="s">
        <v>6133</v>
      </c>
      <c r="D1607">
        <v>1993</v>
      </c>
      <c r="E1607" t="s">
        <v>13166</v>
      </c>
      <c r="F1607" t="s">
        <v>13167</v>
      </c>
      <c r="G1607" s="2">
        <v>34117</v>
      </c>
      <c r="H1607" t="s">
        <v>13168</v>
      </c>
    </row>
    <row r="1608" spans="1:8" x14ac:dyDescent="0.25">
      <c r="A1608" t="s">
        <v>6135</v>
      </c>
      <c r="B1608" t="s">
        <v>6137</v>
      </c>
      <c r="C1608" t="s">
        <v>6136</v>
      </c>
      <c r="D1608">
        <v>2011</v>
      </c>
      <c r="E1608" t="s">
        <v>13169</v>
      </c>
      <c r="F1608" t="s">
        <v>13170</v>
      </c>
      <c r="G1608" s="2">
        <v>40618</v>
      </c>
      <c r="H1608" t="s">
        <v>13171</v>
      </c>
    </row>
    <row r="1609" spans="1:8" x14ac:dyDescent="0.25">
      <c r="A1609" t="s">
        <v>6138</v>
      </c>
      <c r="B1609" t="s">
        <v>6140</v>
      </c>
      <c r="C1609" t="s">
        <v>6139</v>
      </c>
      <c r="D1609">
        <v>1997</v>
      </c>
      <c r="E1609" t="s">
        <v>13172</v>
      </c>
      <c r="F1609" t="s">
        <v>13173</v>
      </c>
      <c r="G1609" s="2">
        <v>35685</v>
      </c>
      <c r="H1609" t="s">
        <v>13174</v>
      </c>
    </row>
    <row r="1610" spans="1:8" x14ac:dyDescent="0.25">
      <c r="A1610" t="s">
        <v>6141</v>
      </c>
      <c r="B1610" t="s">
        <v>6143</v>
      </c>
      <c r="C1610" t="s">
        <v>6142</v>
      </c>
      <c r="D1610">
        <v>2007</v>
      </c>
      <c r="E1610" t="s">
        <v>13175</v>
      </c>
      <c r="F1610" t="s">
        <v>13176</v>
      </c>
      <c r="G1610" s="2">
        <v>40102</v>
      </c>
      <c r="H1610" t="s">
        <v>13177</v>
      </c>
    </row>
    <row r="1611" spans="1:8" x14ac:dyDescent="0.25">
      <c r="A1611" t="s">
        <v>6144</v>
      </c>
      <c r="B1611" t="s">
        <v>6146</v>
      </c>
      <c r="C1611" t="s">
        <v>6145</v>
      </c>
      <c r="D1611">
        <v>1960</v>
      </c>
      <c r="E1611" t="s">
        <v>13178</v>
      </c>
      <c r="F1611" t="s">
        <v>13179</v>
      </c>
      <c r="G1611" s="2">
        <v>22167</v>
      </c>
      <c r="H1611" t="s">
        <v>13180</v>
      </c>
    </row>
    <row r="1612" spans="1:8" x14ac:dyDescent="0.25">
      <c r="A1612" t="s">
        <v>6147</v>
      </c>
      <c r="B1612" t="s">
        <v>6149</v>
      </c>
      <c r="C1612" t="s">
        <v>6148</v>
      </c>
      <c r="D1612">
        <v>1989</v>
      </c>
      <c r="E1612" t="s">
        <v>13181</v>
      </c>
      <c r="F1612" t="s">
        <v>13182</v>
      </c>
      <c r="G1612" s="2">
        <v>33207</v>
      </c>
      <c r="H1612" t="s">
        <v>13183</v>
      </c>
    </row>
    <row r="1613" spans="1:8" x14ac:dyDescent="0.25">
      <c r="A1613" t="s">
        <v>6150</v>
      </c>
      <c r="B1613" t="s">
        <v>6152</v>
      </c>
      <c r="C1613" t="s">
        <v>6151</v>
      </c>
      <c r="D1613">
        <v>1998</v>
      </c>
      <c r="E1613" t="s">
        <v>13184</v>
      </c>
      <c r="F1613" t="s">
        <v>13185</v>
      </c>
      <c r="G1613" s="2">
        <v>36182</v>
      </c>
    </row>
    <row r="1614" spans="1:8" x14ac:dyDescent="0.25">
      <c r="A1614" t="s">
        <v>6153</v>
      </c>
      <c r="B1614" t="s">
        <v>6155</v>
      </c>
      <c r="C1614" t="s">
        <v>6154</v>
      </c>
      <c r="D1614">
        <v>2017</v>
      </c>
      <c r="E1614" t="s">
        <v>13186</v>
      </c>
      <c r="F1614" t="s">
        <v>13187</v>
      </c>
      <c r="G1614" s="2">
        <v>42944</v>
      </c>
      <c r="H1614" t="s">
        <v>13188</v>
      </c>
    </row>
    <row r="1615" spans="1:8" x14ac:dyDescent="0.25">
      <c r="A1615" t="s">
        <v>6156</v>
      </c>
      <c r="B1615" t="s">
        <v>6158</v>
      </c>
      <c r="C1615" t="s">
        <v>6157</v>
      </c>
      <c r="D1615">
        <v>2019</v>
      </c>
      <c r="E1615" t="s">
        <v>13189</v>
      </c>
      <c r="F1615" t="s">
        <v>13190</v>
      </c>
      <c r="G1615" s="2">
        <v>43630</v>
      </c>
      <c r="H1615" t="s">
        <v>13191</v>
      </c>
    </row>
    <row r="1616" spans="1:8" x14ac:dyDescent="0.25">
      <c r="A1616" t="s">
        <v>6159</v>
      </c>
      <c r="B1616" t="s">
        <v>6161</v>
      </c>
      <c r="C1616" t="s">
        <v>6160</v>
      </c>
      <c r="D1616">
        <v>2001</v>
      </c>
      <c r="E1616" t="s">
        <v>13192</v>
      </c>
      <c r="F1616" t="s">
        <v>13193</v>
      </c>
      <c r="G1616" s="2">
        <v>37372</v>
      </c>
      <c r="H1616" t="s">
        <v>13194</v>
      </c>
    </row>
    <row r="1617" spans="1:8" x14ac:dyDescent="0.25">
      <c r="A1617" t="s">
        <v>6162</v>
      </c>
      <c r="B1617" t="s">
        <v>6164</v>
      </c>
      <c r="C1617" t="s">
        <v>6163</v>
      </c>
      <c r="D1617">
        <v>2013</v>
      </c>
      <c r="E1617" t="s">
        <v>13195</v>
      </c>
      <c r="F1617" t="s">
        <v>13196</v>
      </c>
      <c r="G1617" s="2">
        <v>41446</v>
      </c>
      <c r="H1617" t="s">
        <v>13197</v>
      </c>
    </row>
    <row r="1618" spans="1:8" x14ac:dyDescent="0.25">
      <c r="A1618" t="s">
        <v>6165</v>
      </c>
      <c r="B1618" t="s">
        <v>6167</v>
      </c>
      <c r="C1618" t="s">
        <v>6166</v>
      </c>
      <c r="D1618">
        <v>2011</v>
      </c>
      <c r="E1618" t="s">
        <v>13198</v>
      </c>
      <c r="F1618" t="s">
        <v>13199</v>
      </c>
      <c r="G1618" s="2">
        <v>40774</v>
      </c>
      <c r="H1618" t="s">
        <v>13200</v>
      </c>
    </row>
    <row r="1619" spans="1:8" x14ac:dyDescent="0.25">
      <c r="A1619" t="s">
        <v>6168</v>
      </c>
      <c r="B1619" t="s">
        <v>6170</v>
      </c>
      <c r="C1619" t="s">
        <v>6169</v>
      </c>
      <c r="D1619">
        <v>1986</v>
      </c>
      <c r="E1619" t="s">
        <v>13201</v>
      </c>
      <c r="F1619" t="s">
        <v>13202</v>
      </c>
      <c r="G1619" s="2">
        <v>31590</v>
      </c>
      <c r="H1619" t="s">
        <v>13203</v>
      </c>
    </row>
    <row r="1620" spans="1:8" x14ac:dyDescent="0.25">
      <c r="A1620" t="s">
        <v>6171</v>
      </c>
      <c r="B1620" t="s">
        <v>6173</v>
      </c>
      <c r="C1620" t="s">
        <v>6172</v>
      </c>
      <c r="D1620">
        <v>2018</v>
      </c>
      <c r="E1620" t="s">
        <v>13204</v>
      </c>
      <c r="F1620" t="s">
        <v>13205</v>
      </c>
      <c r="G1620" s="2">
        <v>43357</v>
      </c>
      <c r="H1620" t="s">
        <v>13206</v>
      </c>
    </row>
    <row r="1621" spans="1:8" x14ac:dyDescent="0.25">
      <c r="A1621" t="s">
        <v>6174</v>
      </c>
      <c r="B1621" t="s">
        <v>6176</v>
      </c>
      <c r="C1621" t="s">
        <v>6175</v>
      </c>
      <c r="D1621">
        <v>1999</v>
      </c>
      <c r="E1621" t="s">
        <v>13207</v>
      </c>
      <c r="F1621" t="s">
        <v>13208</v>
      </c>
      <c r="G1621" s="2">
        <v>36299</v>
      </c>
      <c r="H1621" t="s">
        <v>13209</v>
      </c>
    </row>
    <row r="1622" spans="1:8" x14ac:dyDescent="0.25">
      <c r="A1622" t="s">
        <v>6177</v>
      </c>
      <c r="B1622" t="s">
        <v>6179</v>
      </c>
      <c r="C1622" t="s">
        <v>6178</v>
      </c>
      <c r="D1622">
        <v>1971</v>
      </c>
      <c r="E1622" t="s">
        <v>13210</v>
      </c>
      <c r="F1622" t="s">
        <v>13211</v>
      </c>
      <c r="G1622" s="2">
        <v>26130</v>
      </c>
    </row>
    <row r="1623" spans="1:8" x14ac:dyDescent="0.25">
      <c r="A1623" t="s">
        <v>6180</v>
      </c>
      <c r="B1623" t="s">
        <v>6182</v>
      </c>
      <c r="C1623" t="s">
        <v>6181</v>
      </c>
      <c r="D1623">
        <v>2023</v>
      </c>
      <c r="E1623" t="s">
        <v>13212</v>
      </c>
      <c r="F1623" t="s">
        <v>13213</v>
      </c>
      <c r="G1623" s="2">
        <v>45002</v>
      </c>
      <c r="H1623" t="s">
        <v>13214</v>
      </c>
    </row>
    <row r="1624" spans="1:8" x14ac:dyDescent="0.25">
      <c r="A1624" t="s">
        <v>6183</v>
      </c>
      <c r="B1624" t="s">
        <v>6185</v>
      </c>
      <c r="C1624" t="s">
        <v>6184</v>
      </c>
      <c r="D1624">
        <v>2015</v>
      </c>
      <c r="E1624" t="s">
        <v>13215</v>
      </c>
      <c r="F1624" t="s">
        <v>13216</v>
      </c>
      <c r="G1624" s="2">
        <v>42235</v>
      </c>
      <c r="H1624" t="s">
        <v>13217</v>
      </c>
    </row>
    <row r="1625" spans="1:8" x14ac:dyDescent="0.25">
      <c r="A1625" t="s">
        <v>6186</v>
      </c>
      <c r="B1625" t="s">
        <v>6188</v>
      </c>
      <c r="C1625" t="s">
        <v>6187</v>
      </c>
      <c r="D1625">
        <v>1988</v>
      </c>
      <c r="E1625" t="s">
        <v>13218</v>
      </c>
      <c r="F1625" t="s">
        <v>13219</v>
      </c>
      <c r="G1625" s="2">
        <v>32491</v>
      </c>
      <c r="H1625" t="s">
        <v>13220</v>
      </c>
    </row>
    <row r="1626" spans="1:8" x14ac:dyDescent="0.25">
      <c r="A1626" t="s">
        <v>6189</v>
      </c>
      <c r="B1626" t="s">
        <v>6191</v>
      </c>
      <c r="C1626" t="s">
        <v>6190</v>
      </c>
      <c r="D1626">
        <v>1961</v>
      </c>
      <c r="E1626" t="s">
        <v>13221</v>
      </c>
      <c r="F1626" t="s">
        <v>13222</v>
      </c>
      <c r="G1626" s="2">
        <v>22370</v>
      </c>
      <c r="H1626" t="s">
        <v>13223</v>
      </c>
    </row>
    <row r="1627" spans="1:8" x14ac:dyDescent="0.25">
      <c r="A1627" t="s">
        <v>6192</v>
      </c>
      <c r="B1627" t="s">
        <v>6194</v>
      </c>
      <c r="C1627" t="s">
        <v>6193</v>
      </c>
      <c r="D1627">
        <v>1968</v>
      </c>
      <c r="E1627" t="s">
        <v>13224</v>
      </c>
      <c r="F1627" t="s">
        <v>13225</v>
      </c>
      <c r="G1627" s="2">
        <v>25119</v>
      </c>
      <c r="H1627" t="s">
        <v>13226</v>
      </c>
    </row>
    <row r="1628" spans="1:8" x14ac:dyDescent="0.25">
      <c r="A1628" t="s">
        <v>6195</v>
      </c>
      <c r="B1628" t="s">
        <v>6197</v>
      </c>
      <c r="C1628" t="s">
        <v>6196</v>
      </c>
      <c r="D1628">
        <v>2023</v>
      </c>
      <c r="E1628" t="s">
        <v>13227</v>
      </c>
      <c r="F1628" t="s">
        <v>13228</v>
      </c>
      <c r="G1628" s="2">
        <v>45128</v>
      </c>
      <c r="H1628" t="s">
        <v>13229</v>
      </c>
    </row>
    <row r="1629" spans="1:8" x14ac:dyDescent="0.25">
      <c r="A1629" t="s">
        <v>6198</v>
      </c>
      <c r="B1629" t="s">
        <v>6200</v>
      </c>
      <c r="C1629" t="s">
        <v>6199</v>
      </c>
      <c r="D1629">
        <v>1990</v>
      </c>
      <c r="E1629" t="s">
        <v>13230</v>
      </c>
      <c r="F1629" t="s">
        <v>13231</v>
      </c>
      <c r="G1629" s="2">
        <v>33025</v>
      </c>
      <c r="H1629" t="s">
        <v>13232</v>
      </c>
    </row>
    <row r="1630" spans="1:8" x14ac:dyDescent="0.25">
      <c r="A1630" t="s">
        <v>6201</v>
      </c>
      <c r="B1630" t="s">
        <v>6203</v>
      </c>
      <c r="C1630" t="s">
        <v>6202</v>
      </c>
      <c r="D1630">
        <v>1975</v>
      </c>
      <c r="E1630" t="s">
        <v>13233</v>
      </c>
      <c r="F1630" t="s">
        <v>13234</v>
      </c>
      <c r="G1630" s="2">
        <v>27479</v>
      </c>
      <c r="H1630" t="s">
        <v>13235</v>
      </c>
    </row>
    <row r="1631" spans="1:8" x14ac:dyDescent="0.25">
      <c r="A1631" t="s">
        <v>6204</v>
      </c>
      <c r="B1631" t="s">
        <v>6206</v>
      </c>
      <c r="C1631" t="s">
        <v>6205</v>
      </c>
      <c r="D1631">
        <v>2020</v>
      </c>
      <c r="E1631" t="s">
        <v>13236</v>
      </c>
      <c r="F1631" t="s">
        <v>13237</v>
      </c>
      <c r="G1631" s="2">
        <v>44190</v>
      </c>
      <c r="H1631" t="s">
        <v>13238</v>
      </c>
    </row>
    <row r="1632" spans="1:8" x14ac:dyDescent="0.25">
      <c r="A1632" t="s">
        <v>6207</v>
      </c>
      <c r="B1632" t="s">
        <v>6209</v>
      </c>
      <c r="C1632" t="s">
        <v>6208</v>
      </c>
      <c r="D1632">
        <v>1936</v>
      </c>
      <c r="E1632" t="s">
        <v>13239</v>
      </c>
      <c r="F1632" t="s">
        <v>13240</v>
      </c>
      <c r="G1632" s="2">
        <v>13399</v>
      </c>
      <c r="H1632" t="s">
        <v>13241</v>
      </c>
    </row>
    <row r="1633" spans="1:8" x14ac:dyDescent="0.25">
      <c r="A1633" t="s">
        <v>6210</v>
      </c>
      <c r="B1633" t="s">
        <v>6212</v>
      </c>
      <c r="C1633" t="s">
        <v>6211</v>
      </c>
      <c r="D1633">
        <v>1994</v>
      </c>
      <c r="E1633" t="s">
        <v>13242</v>
      </c>
      <c r="F1633" t="s">
        <v>13243</v>
      </c>
      <c r="G1633" s="2">
        <v>34437</v>
      </c>
      <c r="H1633" t="s">
        <v>13244</v>
      </c>
    </row>
    <row r="1634" spans="1:8" x14ac:dyDescent="0.25">
      <c r="A1634" t="s">
        <v>6213</v>
      </c>
      <c r="B1634" t="s">
        <v>6215</v>
      </c>
      <c r="C1634" t="s">
        <v>6214</v>
      </c>
      <c r="D1634">
        <v>1973</v>
      </c>
      <c r="E1634" t="s">
        <v>13245</v>
      </c>
      <c r="F1634" t="s">
        <v>13246</v>
      </c>
      <c r="G1634" s="2">
        <v>27042</v>
      </c>
      <c r="H1634" t="s">
        <v>13247</v>
      </c>
    </row>
    <row r="1635" spans="1:8" x14ac:dyDescent="0.25">
      <c r="A1635" t="s">
        <v>6216</v>
      </c>
      <c r="B1635" t="s">
        <v>6218</v>
      </c>
      <c r="C1635" t="s">
        <v>6217</v>
      </c>
      <c r="D1635">
        <v>1992</v>
      </c>
      <c r="E1635" t="s">
        <v>13248</v>
      </c>
      <c r="F1635" t="s">
        <v>13249</v>
      </c>
      <c r="G1635" s="2">
        <v>33690</v>
      </c>
      <c r="H1635" t="s">
        <v>13250</v>
      </c>
    </row>
    <row r="1636" spans="1:8" x14ac:dyDescent="0.25">
      <c r="A1636" t="s">
        <v>6219</v>
      </c>
      <c r="B1636" t="s">
        <v>6221</v>
      </c>
      <c r="C1636" t="s">
        <v>6220</v>
      </c>
      <c r="D1636">
        <v>1996</v>
      </c>
      <c r="E1636" t="s">
        <v>13251</v>
      </c>
      <c r="F1636" t="s">
        <v>13252</v>
      </c>
      <c r="G1636" s="2">
        <v>35349</v>
      </c>
      <c r="H1636" t="s">
        <v>13253</v>
      </c>
    </row>
    <row r="1637" spans="1:8" x14ac:dyDescent="0.25">
      <c r="A1637" t="s">
        <v>6222</v>
      </c>
      <c r="B1637" t="s">
        <v>6224</v>
      </c>
      <c r="C1637" t="s">
        <v>6223</v>
      </c>
      <c r="D1637">
        <v>2010</v>
      </c>
      <c r="E1637" t="s">
        <v>13254</v>
      </c>
      <c r="F1637" t="s">
        <v>13255</v>
      </c>
      <c r="G1637" s="2">
        <v>40564</v>
      </c>
      <c r="H1637" t="s">
        <v>13256</v>
      </c>
    </row>
    <row r="1638" spans="1:8" x14ac:dyDescent="0.25">
      <c r="A1638" t="s">
        <v>6225</v>
      </c>
      <c r="B1638" t="s">
        <v>6227</v>
      </c>
      <c r="C1638" t="s">
        <v>6226</v>
      </c>
      <c r="D1638">
        <v>2009</v>
      </c>
      <c r="E1638" t="s">
        <v>13257</v>
      </c>
      <c r="F1638" t="s">
        <v>13258</v>
      </c>
      <c r="G1638" s="2">
        <v>40191</v>
      </c>
      <c r="H1638" t="s">
        <v>13259</v>
      </c>
    </row>
    <row r="1639" spans="1:8" x14ac:dyDescent="0.25">
      <c r="A1639" t="s">
        <v>6228</v>
      </c>
      <c r="B1639" t="s">
        <v>6230</v>
      </c>
      <c r="C1639" t="s">
        <v>6229</v>
      </c>
      <c r="D1639">
        <v>2005</v>
      </c>
      <c r="E1639" t="s">
        <v>13260</v>
      </c>
      <c r="F1639" t="s">
        <v>13261</v>
      </c>
      <c r="G1639" s="2">
        <v>38744</v>
      </c>
      <c r="H1639" t="s">
        <v>13262</v>
      </c>
    </row>
    <row r="1640" spans="1:8" x14ac:dyDescent="0.25">
      <c r="A1640" t="s">
        <v>6231</v>
      </c>
      <c r="B1640" t="s">
        <v>6233</v>
      </c>
      <c r="C1640" t="s">
        <v>6232</v>
      </c>
      <c r="D1640">
        <v>2009</v>
      </c>
      <c r="E1640" t="s">
        <v>13263</v>
      </c>
      <c r="F1640" t="s">
        <v>13264</v>
      </c>
      <c r="G1640" s="2">
        <v>40170</v>
      </c>
      <c r="H1640" t="s">
        <v>13265</v>
      </c>
    </row>
    <row r="1641" spans="1:8" x14ac:dyDescent="0.25">
      <c r="A1641" t="s">
        <v>6234</v>
      </c>
      <c r="B1641" t="s">
        <v>6236</v>
      </c>
      <c r="C1641" t="s">
        <v>6235</v>
      </c>
      <c r="D1641">
        <v>1961</v>
      </c>
      <c r="E1641" t="s">
        <v>13266</v>
      </c>
      <c r="F1641" t="s">
        <v>13267</v>
      </c>
      <c r="G1641" s="2">
        <v>22549</v>
      </c>
      <c r="H1641" t="s">
        <v>13268</v>
      </c>
    </row>
    <row r="1642" spans="1:8" x14ac:dyDescent="0.25">
      <c r="A1642" t="s">
        <v>6237</v>
      </c>
      <c r="B1642" t="s">
        <v>6239</v>
      </c>
      <c r="C1642" t="s">
        <v>6238</v>
      </c>
      <c r="D1642">
        <v>2023</v>
      </c>
      <c r="E1642" t="s">
        <v>13269</v>
      </c>
      <c r="F1642" t="s">
        <v>13270</v>
      </c>
      <c r="G1642" s="2">
        <v>45184</v>
      </c>
      <c r="H1642" t="s">
        <v>13271</v>
      </c>
    </row>
    <row r="1643" spans="1:8" x14ac:dyDescent="0.25">
      <c r="A1643" t="s">
        <v>6240</v>
      </c>
      <c r="B1643" t="s">
        <v>6242</v>
      </c>
      <c r="C1643" t="s">
        <v>6241</v>
      </c>
      <c r="D1643">
        <v>1938</v>
      </c>
      <c r="E1643" t="s">
        <v>13272</v>
      </c>
      <c r="F1643" t="s">
        <v>13273</v>
      </c>
      <c r="G1643" s="2">
        <v>14014</v>
      </c>
      <c r="H1643" t="s">
        <v>13274</v>
      </c>
    </row>
    <row r="1644" spans="1:8" x14ac:dyDescent="0.25">
      <c r="A1644" t="s">
        <v>6243</v>
      </c>
      <c r="B1644" t="s">
        <v>6245</v>
      </c>
      <c r="C1644" t="s">
        <v>6244</v>
      </c>
      <c r="D1644">
        <v>1982</v>
      </c>
      <c r="E1644" t="s">
        <v>13275</v>
      </c>
      <c r="F1644" t="s">
        <v>13276</v>
      </c>
      <c r="G1644">
        <v>1982</v>
      </c>
      <c r="H1644" t="s">
        <v>13277</v>
      </c>
    </row>
    <row r="1645" spans="1:8" x14ac:dyDescent="0.25">
      <c r="A1645" t="s">
        <v>6246</v>
      </c>
      <c r="B1645" t="s">
        <v>6248</v>
      </c>
      <c r="C1645" t="s">
        <v>6247</v>
      </c>
      <c r="D1645">
        <v>2016</v>
      </c>
      <c r="E1645" t="s">
        <v>13278</v>
      </c>
      <c r="F1645" t="s">
        <v>13279</v>
      </c>
      <c r="G1645" s="2">
        <v>42405</v>
      </c>
      <c r="H1645" t="s">
        <v>13280</v>
      </c>
    </row>
    <row r="1646" spans="1:8" x14ac:dyDescent="0.25">
      <c r="A1646" t="s">
        <v>6249</v>
      </c>
      <c r="B1646" t="s">
        <v>6251</v>
      </c>
      <c r="C1646" t="s">
        <v>6250</v>
      </c>
      <c r="D1646">
        <v>1992</v>
      </c>
      <c r="E1646" t="s">
        <v>13281</v>
      </c>
      <c r="F1646" t="s">
        <v>13282</v>
      </c>
      <c r="G1646" s="2">
        <v>33816</v>
      </c>
      <c r="H1646" t="s">
        <v>13283</v>
      </c>
    </row>
    <row r="1647" spans="1:8" x14ac:dyDescent="0.25">
      <c r="A1647" t="s">
        <v>6252</v>
      </c>
      <c r="B1647" t="s">
        <v>6254</v>
      </c>
      <c r="C1647" t="s">
        <v>6253</v>
      </c>
      <c r="D1647">
        <v>1976</v>
      </c>
      <c r="E1647" t="s">
        <v>13284</v>
      </c>
      <c r="F1647" t="s">
        <v>13285</v>
      </c>
      <c r="G1647" s="2">
        <v>28091</v>
      </c>
      <c r="H1647" t="s">
        <v>13286</v>
      </c>
    </row>
    <row r="1648" spans="1:8" x14ac:dyDescent="0.25">
      <c r="A1648" t="s">
        <v>6255</v>
      </c>
      <c r="B1648" t="s">
        <v>6257</v>
      </c>
      <c r="C1648" t="s">
        <v>6256</v>
      </c>
      <c r="D1648">
        <v>2011</v>
      </c>
      <c r="E1648" t="s">
        <v>13287</v>
      </c>
      <c r="F1648" t="s">
        <v>13288</v>
      </c>
      <c r="G1648" s="2">
        <v>40837</v>
      </c>
      <c r="H1648" t="s">
        <v>13289</v>
      </c>
    </row>
    <row r="1649" spans="1:8" x14ac:dyDescent="0.25">
      <c r="A1649" t="s">
        <v>6258</v>
      </c>
      <c r="B1649" t="s">
        <v>6260</v>
      </c>
      <c r="C1649" t="s">
        <v>6259</v>
      </c>
      <c r="D1649">
        <v>2023</v>
      </c>
      <c r="E1649" t="s">
        <v>13290</v>
      </c>
      <c r="F1649" t="s">
        <v>13291</v>
      </c>
      <c r="G1649" s="2">
        <v>45261</v>
      </c>
      <c r="H1649" t="s">
        <v>13292</v>
      </c>
    </row>
    <row r="1650" spans="1:8" x14ac:dyDescent="0.25">
      <c r="A1650" t="s">
        <v>6261</v>
      </c>
      <c r="B1650" t="s">
        <v>6263</v>
      </c>
      <c r="C1650" t="s">
        <v>6262</v>
      </c>
      <c r="D1650">
        <v>1934</v>
      </c>
      <c r="E1650" t="s">
        <v>13293</v>
      </c>
      <c r="F1650" t="s">
        <v>13294</v>
      </c>
      <c r="G1650" s="2">
        <v>12472</v>
      </c>
      <c r="H1650" t="s">
        <v>13295</v>
      </c>
    </row>
    <row r="1651" spans="1:8" x14ac:dyDescent="0.25">
      <c r="A1651" t="s">
        <v>6264</v>
      </c>
      <c r="B1651" t="s">
        <v>6266</v>
      </c>
      <c r="C1651" t="s">
        <v>6265</v>
      </c>
      <c r="D1651">
        <v>1949</v>
      </c>
      <c r="E1651" t="s">
        <v>13296</v>
      </c>
      <c r="F1651" t="s">
        <v>13297</v>
      </c>
      <c r="G1651" s="2">
        <v>18527</v>
      </c>
      <c r="H1651" t="s">
        <v>13298</v>
      </c>
    </row>
    <row r="1652" spans="1:8" x14ac:dyDescent="0.25">
      <c r="A1652" t="s">
        <v>6267</v>
      </c>
      <c r="B1652" t="s">
        <v>6269</v>
      </c>
      <c r="C1652" t="s">
        <v>6268</v>
      </c>
      <c r="D1652">
        <v>1998</v>
      </c>
      <c r="E1652" t="s">
        <v>13299</v>
      </c>
      <c r="F1652" t="s">
        <v>13300</v>
      </c>
      <c r="G1652" s="2">
        <v>36085</v>
      </c>
      <c r="H1652" t="s">
        <v>13301</v>
      </c>
    </row>
    <row r="1653" spans="1:8" x14ac:dyDescent="0.25">
      <c r="A1653" t="s">
        <v>6270</v>
      </c>
      <c r="B1653" t="s">
        <v>6272</v>
      </c>
      <c r="C1653" t="s">
        <v>6271</v>
      </c>
      <c r="D1653">
        <v>2008</v>
      </c>
      <c r="E1653" t="s">
        <v>13302</v>
      </c>
      <c r="F1653" t="s">
        <v>13303</v>
      </c>
      <c r="G1653" s="2">
        <v>39612</v>
      </c>
      <c r="H1653" t="s">
        <v>13304</v>
      </c>
    </row>
    <row r="1654" spans="1:8" x14ac:dyDescent="0.25">
      <c r="A1654" t="s">
        <v>6273</v>
      </c>
      <c r="B1654" t="s">
        <v>6275</v>
      </c>
      <c r="C1654" t="s">
        <v>6274</v>
      </c>
      <c r="D1654">
        <v>1953</v>
      </c>
      <c r="E1654" t="s">
        <v>13305</v>
      </c>
      <c r="F1654" t="s">
        <v>13306</v>
      </c>
      <c r="G1654" s="2">
        <v>19689</v>
      </c>
      <c r="H1654" t="s">
        <v>13307</v>
      </c>
    </row>
    <row r="1655" spans="1:8" x14ac:dyDescent="0.25">
      <c r="A1655" t="s">
        <v>6276</v>
      </c>
      <c r="B1655" t="s">
        <v>6278</v>
      </c>
      <c r="C1655" t="s">
        <v>6277</v>
      </c>
      <c r="D1655">
        <v>1973</v>
      </c>
      <c r="E1655" t="s">
        <v>13308</v>
      </c>
      <c r="F1655" t="s">
        <v>13309</v>
      </c>
      <c r="G1655" s="2">
        <v>26976</v>
      </c>
      <c r="H1655" t="s">
        <v>13310</v>
      </c>
    </row>
    <row r="1656" spans="1:8" x14ac:dyDescent="0.25">
      <c r="A1656" t="s">
        <v>6279</v>
      </c>
      <c r="B1656" t="s">
        <v>6281</v>
      </c>
      <c r="C1656" t="s">
        <v>6280</v>
      </c>
      <c r="D1656">
        <v>2009</v>
      </c>
      <c r="E1656" t="s">
        <v>13311</v>
      </c>
      <c r="F1656" t="s">
        <v>13312</v>
      </c>
      <c r="G1656" s="2">
        <v>40303</v>
      </c>
      <c r="H1656" t="s">
        <v>13313</v>
      </c>
    </row>
    <row r="1657" spans="1:8" x14ac:dyDescent="0.25">
      <c r="A1657" t="s">
        <v>6282</v>
      </c>
      <c r="B1657" t="s">
        <v>6284</v>
      </c>
      <c r="C1657" t="s">
        <v>6283</v>
      </c>
      <c r="D1657">
        <v>1998</v>
      </c>
      <c r="E1657" t="s">
        <v>13314</v>
      </c>
      <c r="F1657" t="s">
        <v>13315</v>
      </c>
      <c r="G1657" s="2">
        <v>36154</v>
      </c>
      <c r="H1657" t="s">
        <v>13316</v>
      </c>
    </row>
    <row r="1658" spans="1:8" x14ac:dyDescent="0.25">
      <c r="A1658" t="s">
        <v>6285</v>
      </c>
      <c r="B1658" t="s">
        <v>6287</v>
      </c>
      <c r="C1658" t="s">
        <v>6286</v>
      </c>
      <c r="D1658">
        <v>2007</v>
      </c>
      <c r="E1658" t="s">
        <v>13317</v>
      </c>
      <c r="F1658" t="s">
        <v>13318</v>
      </c>
      <c r="G1658" s="2">
        <v>39430</v>
      </c>
      <c r="H1658" t="s">
        <v>13319</v>
      </c>
    </row>
    <row r="1659" spans="1:8" x14ac:dyDescent="0.25">
      <c r="A1659" t="s">
        <v>6288</v>
      </c>
      <c r="B1659" t="s">
        <v>6290</v>
      </c>
      <c r="C1659" t="s">
        <v>6289</v>
      </c>
      <c r="D1659">
        <v>1990</v>
      </c>
      <c r="E1659" t="s">
        <v>13320</v>
      </c>
      <c r="F1659" t="s">
        <v>13321</v>
      </c>
      <c r="G1659" s="2">
        <v>33152</v>
      </c>
      <c r="H1659" t="s">
        <v>13322</v>
      </c>
    </row>
    <row r="1660" spans="1:8" x14ac:dyDescent="0.25">
      <c r="A1660" t="s">
        <v>6291</v>
      </c>
      <c r="B1660" t="s">
        <v>6293</v>
      </c>
      <c r="C1660" t="s">
        <v>6292</v>
      </c>
      <c r="D1660">
        <v>2004</v>
      </c>
      <c r="E1660" t="s">
        <v>13323</v>
      </c>
      <c r="F1660" t="s">
        <v>13324</v>
      </c>
      <c r="G1660" s="2">
        <v>38177</v>
      </c>
      <c r="H1660" t="s">
        <v>13325</v>
      </c>
    </row>
    <row r="1661" spans="1:8" x14ac:dyDescent="0.25">
      <c r="A1661" t="s">
        <v>6294</v>
      </c>
      <c r="B1661" t="s">
        <v>6296</v>
      </c>
      <c r="C1661" t="s">
        <v>6295</v>
      </c>
      <c r="D1661">
        <v>1996</v>
      </c>
      <c r="E1661" t="s">
        <v>13326</v>
      </c>
      <c r="F1661" t="s">
        <v>13327</v>
      </c>
      <c r="G1661" s="2">
        <v>35270</v>
      </c>
      <c r="H1661" t="s">
        <v>13328</v>
      </c>
    </row>
    <row r="1662" spans="1:8" x14ac:dyDescent="0.25">
      <c r="A1662" t="s">
        <v>6297</v>
      </c>
      <c r="B1662" t="s">
        <v>6299</v>
      </c>
      <c r="C1662" t="s">
        <v>6298</v>
      </c>
      <c r="D1662">
        <v>1982</v>
      </c>
      <c r="E1662" t="s">
        <v>13329</v>
      </c>
      <c r="F1662" t="s">
        <v>13330</v>
      </c>
      <c r="G1662" s="2">
        <v>30211</v>
      </c>
      <c r="H1662" t="s">
        <v>13331</v>
      </c>
    </row>
    <row r="1663" spans="1:8" x14ac:dyDescent="0.25">
      <c r="A1663" t="s">
        <v>6300</v>
      </c>
      <c r="B1663" t="s">
        <v>6302</v>
      </c>
      <c r="C1663" t="s">
        <v>6301</v>
      </c>
      <c r="D1663">
        <v>1975</v>
      </c>
      <c r="E1663" t="s">
        <v>13332</v>
      </c>
      <c r="F1663" t="s">
        <v>13333</v>
      </c>
      <c r="G1663">
        <v>1975</v>
      </c>
      <c r="H1663" t="s">
        <v>13334</v>
      </c>
    </row>
    <row r="1664" spans="1:8" x14ac:dyDescent="0.25">
      <c r="A1664" t="s">
        <v>6303</v>
      </c>
      <c r="B1664" t="s">
        <v>6305</v>
      </c>
      <c r="C1664" t="s">
        <v>6304</v>
      </c>
      <c r="D1664">
        <v>1991</v>
      </c>
      <c r="E1664" t="s">
        <v>13335</v>
      </c>
      <c r="F1664" t="s">
        <v>13336</v>
      </c>
      <c r="G1664" s="2">
        <v>33471</v>
      </c>
      <c r="H1664" t="s">
        <v>13337</v>
      </c>
    </row>
    <row r="1665" spans="1:8" x14ac:dyDescent="0.25">
      <c r="A1665" t="s">
        <v>6306</v>
      </c>
      <c r="B1665" t="s">
        <v>6308</v>
      </c>
      <c r="C1665" t="s">
        <v>6307</v>
      </c>
      <c r="D1665">
        <v>1991</v>
      </c>
      <c r="E1665" t="s">
        <v>13338</v>
      </c>
      <c r="F1665" t="s">
        <v>13339</v>
      </c>
      <c r="G1665" s="2">
        <v>33410</v>
      </c>
      <c r="H1665" t="s">
        <v>13340</v>
      </c>
    </row>
    <row r="1666" spans="1:8" x14ac:dyDescent="0.25">
      <c r="A1666" t="s">
        <v>6309</v>
      </c>
      <c r="B1666" t="s">
        <v>6311</v>
      </c>
      <c r="C1666" t="s">
        <v>6310</v>
      </c>
      <c r="D1666">
        <v>1983</v>
      </c>
      <c r="E1666" t="s">
        <v>13341</v>
      </c>
      <c r="F1666" t="s">
        <v>13342</v>
      </c>
      <c r="G1666" s="2">
        <v>30406</v>
      </c>
      <c r="H1666" t="s">
        <v>13343</v>
      </c>
    </row>
    <row r="1667" spans="1:8" x14ac:dyDescent="0.25">
      <c r="A1667" t="s">
        <v>6312</v>
      </c>
      <c r="B1667" t="s">
        <v>6314</v>
      </c>
      <c r="C1667" t="s">
        <v>6313</v>
      </c>
      <c r="D1667">
        <v>2010</v>
      </c>
      <c r="E1667" t="s">
        <v>13344</v>
      </c>
      <c r="F1667" t="s">
        <v>13345</v>
      </c>
      <c r="G1667" s="2">
        <v>40506</v>
      </c>
      <c r="H1667" t="s">
        <v>13346</v>
      </c>
    </row>
    <row r="1668" spans="1:8" x14ac:dyDescent="0.25">
      <c r="A1668" t="s">
        <v>6315</v>
      </c>
      <c r="B1668" t="s">
        <v>6317</v>
      </c>
      <c r="C1668" t="s">
        <v>6316</v>
      </c>
      <c r="D1668">
        <v>1998</v>
      </c>
      <c r="E1668" t="s">
        <v>13347</v>
      </c>
      <c r="F1668" t="s">
        <v>13348</v>
      </c>
      <c r="G1668" s="2">
        <v>36000</v>
      </c>
      <c r="H1668" t="s">
        <v>13349</v>
      </c>
    </row>
    <row r="1669" spans="1:8" x14ac:dyDescent="0.25">
      <c r="A1669" t="s">
        <v>6318</v>
      </c>
      <c r="B1669" t="s">
        <v>6320</v>
      </c>
      <c r="C1669" t="s">
        <v>6319</v>
      </c>
      <c r="D1669">
        <v>2005</v>
      </c>
      <c r="E1669" t="s">
        <v>13350</v>
      </c>
      <c r="F1669" t="s">
        <v>13351</v>
      </c>
      <c r="G1669" s="2">
        <v>38532</v>
      </c>
      <c r="H1669" t="s">
        <v>13352</v>
      </c>
    </row>
    <row r="1670" spans="1:8" x14ac:dyDescent="0.25">
      <c r="A1670" t="s">
        <v>6321</v>
      </c>
      <c r="B1670" t="s">
        <v>6323</v>
      </c>
      <c r="C1670" t="s">
        <v>6322</v>
      </c>
      <c r="D1670">
        <v>1983</v>
      </c>
      <c r="E1670" t="s">
        <v>13353</v>
      </c>
      <c r="F1670" t="s">
        <v>13354</v>
      </c>
      <c r="G1670" s="2">
        <v>30538</v>
      </c>
      <c r="H1670" t="s">
        <v>13355</v>
      </c>
    </row>
    <row r="1671" spans="1:8" x14ac:dyDescent="0.25">
      <c r="A1671" t="s">
        <v>6324</v>
      </c>
      <c r="B1671" t="s">
        <v>6326</v>
      </c>
      <c r="C1671" t="s">
        <v>6325</v>
      </c>
      <c r="D1671">
        <v>1955</v>
      </c>
      <c r="E1671" t="s">
        <v>13356</v>
      </c>
      <c r="F1671" t="s">
        <v>13357</v>
      </c>
      <c r="G1671" s="2">
        <v>20525</v>
      </c>
      <c r="H1671" t="s">
        <v>13358</v>
      </c>
    </row>
    <row r="1672" spans="1:8" x14ac:dyDescent="0.25">
      <c r="A1672" t="s">
        <v>6327</v>
      </c>
      <c r="B1672" t="s">
        <v>6329</v>
      </c>
      <c r="C1672" t="s">
        <v>6328</v>
      </c>
      <c r="D1672">
        <v>1973</v>
      </c>
      <c r="E1672" t="s">
        <v>13359</v>
      </c>
      <c r="F1672" t="s">
        <v>13360</v>
      </c>
      <c r="G1672" s="2">
        <v>26807</v>
      </c>
      <c r="H1672" t="s">
        <v>13361</v>
      </c>
    </row>
    <row r="1673" spans="1:8" x14ac:dyDescent="0.25">
      <c r="A1673" t="s">
        <v>6330</v>
      </c>
      <c r="B1673" t="s">
        <v>6332</v>
      </c>
      <c r="C1673" t="s">
        <v>6331</v>
      </c>
      <c r="D1673">
        <v>2018</v>
      </c>
      <c r="E1673" t="s">
        <v>13362</v>
      </c>
      <c r="F1673" t="s">
        <v>13363</v>
      </c>
      <c r="G1673" s="2">
        <v>43221</v>
      </c>
      <c r="H1673" t="s">
        <v>13364</v>
      </c>
    </row>
    <row r="1674" spans="1:8" x14ac:dyDescent="0.25">
      <c r="A1674" t="s">
        <v>6333</v>
      </c>
      <c r="B1674" t="s">
        <v>6335</v>
      </c>
      <c r="C1674" t="s">
        <v>6334</v>
      </c>
      <c r="D1674">
        <v>2008</v>
      </c>
      <c r="E1674" t="s">
        <v>13365</v>
      </c>
      <c r="F1674" t="s">
        <v>13366</v>
      </c>
      <c r="G1674" s="2">
        <v>39794</v>
      </c>
      <c r="H1674" t="s">
        <v>13367</v>
      </c>
    </row>
    <row r="1675" spans="1:8" x14ac:dyDescent="0.25">
      <c r="A1675" t="s">
        <v>6336</v>
      </c>
      <c r="B1675" t="s">
        <v>6338</v>
      </c>
      <c r="C1675" t="s">
        <v>6337</v>
      </c>
      <c r="D1675">
        <v>2023</v>
      </c>
      <c r="E1675" t="s">
        <v>13368</v>
      </c>
      <c r="F1675" t="s">
        <v>13369</v>
      </c>
      <c r="G1675" s="2">
        <v>45331</v>
      </c>
      <c r="H1675" t="s">
        <v>13370</v>
      </c>
    </row>
    <row r="1676" spans="1:8" x14ac:dyDescent="0.25">
      <c r="A1676" t="s">
        <v>6339</v>
      </c>
      <c r="B1676" t="s">
        <v>6341</v>
      </c>
      <c r="C1676" t="s">
        <v>6340</v>
      </c>
      <c r="D1676">
        <v>1927</v>
      </c>
      <c r="E1676" t="s">
        <v>13371</v>
      </c>
      <c r="F1676" t="s">
        <v>13372</v>
      </c>
      <c r="G1676" s="2">
        <v>9908</v>
      </c>
    </row>
    <row r="1677" spans="1:8" x14ac:dyDescent="0.25">
      <c r="A1677" t="s">
        <v>6342</v>
      </c>
      <c r="B1677" t="s">
        <v>6344</v>
      </c>
      <c r="C1677" t="s">
        <v>6343</v>
      </c>
      <c r="D1677">
        <v>2020</v>
      </c>
      <c r="E1677" t="s">
        <v>13373</v>
      </c>
      <c r="F1677" t="s">
        <v>13374</v>
      </c>
      <c r="G1677" s="2">
        <v>44078</v>
      </c>
      <c r="H1677" t="s">
        <v>13375</v>
      </c>
    </row>
    <row r="1678" spans="1:8" x14ac:dyDescent="0.25">
      <c r="A1678" t="s">
        <v>6345</v>
      </c>
      <c r="B1678" t="s">
        <v>6347</v>
      </c>
      <c r="C1678" t="s">
        <v>6346</v>
      </c>
      <c r="D1678">
        <v>2014</v>
      </c>
      <c r="E1678" t="s">
        <v>13376</v>
      </c>
      <c r="F1678" t="s">
        <v>13377</v>
      </c>
      <c r="G1678" s="2">
        <v>41950</v>
      </c>
      <c r="H1678" t="s">
        <v>13378</v>
      </c>
    </row>
    <row r="1679" spans="1:8" x14ac:dyDescent="0.25">
      <c r="A1679" t="s">
        <v>6348</v>
      </c>
      <c r="B1679" t="s">
        <v>6350</v>
      </c>
      <c r="C1679" t="s">
        <v>6349</v>
      </c>
      <c r="D1679">
        <v>1957</v>
      </c>
      <c r="E1679" t="s">
        <v>13379</v>
      </c>
      <c r="F1679" t="s">
        <v>13380</v>
      </c>
      <c r="G1679" s="2">
        <v>20996</v>
      </c>
      <c r="H1679" t="s">
        <v>13381</v>
      </c>
    </row>
    <row r="1680" spans="1:8" x14ac:dyDescent="0.25">
      <c r="A1680" t="s">
        <v>6351</v>
      </c>
      <c r="B1680" t="s">
        <v>6353</v>
      </c>
      <c r="C1680" t="s">
        <v>6352</v>
      </c>
      <c r="D1680">
        <v>2023</v>
      </c>
      <c r="E1680" t="s">
        <v>13382</v>
      </c>
      <c r="F1680" t="s">
        <v>13383</v>
      </c>
      <c r="G1680" s="2">
        <v>45233</v>
      </c>
      <c r="H1680" t="s">
        <v>13384</v>
      </c>
    </row>
    <row r="1681" spans="1:8" x14ac:dyDescent="0.25">
      <c r="A1681" t="s">
        <v>6354</v>
      </c>
      <c r="B1681" t="s">
        <v>6356</v>
      </c>
      <c r="C1681" t="s">
        <v>6355</v>
      </c>
      <c r="D1681">
        <v>1975</v>
      </c>
      <c r="E1681" t="s">
        <v>13385</v>
      </c>
      <c r="F1681" t="s">
        <v>13386</v>
      </c>
      <c r="G1681" s="2">
        <v>27712</v>
      </c>
      <c r="H1681" t="s">
        <v>13387</v>
      </c>
    </row>
    <row r="1682" spans="1:8" x14ac:dyDescent="0.25">
      <c r="A1682" t="s">
        <v>6357</v>
      </c>
      <c r="B1682" t="s">
        <v>6359</v>
      </c>
      <c r="C1682" t="s">
        <v>6358</v>
      </c>
      <c r="D1682">
        <v>2007</v>
      </c>
      <c r="E1682" t="s">
        <v>13388</v>
      </c>
      <c r="F1682" t="s">
        <v>13389</v>
      </c>
      <c r="G1682" s="2">
        <v>39311</v>
      </c>
      <c r="H1682" t="s">
        <v>13390</v>
      </c>
    </row>
    <row r="1683" spans="1:8" x14ac:dyDescent="0.25">
      <c r="A1683" t="s">
        <v>6360</v>
      </c>
      <c r="B1683" t="s">
        <v>6362</v>
      </c>
      <c r="C1683" t="s">
        <v>6361</v>
      </c>
      <c r="D1683">
        <v>2009</v>
      </c>
      <c r="E1683" t="s">
        <v>13391</v>
      </c>
      <c r="F1683" t="s">
        <v>13392</v>
      </c>
      <c r="G1683" s="2">
        <v>40025</v>
      </c>
      <c r="H1683" t="s">
        <v>13393</v>
      </c>
    </row>
    <row r="1684" spans="1:8" x14ac:dyDescent="0.25">
      <c r="A1684" t="s">
        <v>6363</v>
      </c>
      <c r="B1684" t="s">
        <v>6365</v>
      </c>
      <c r="C1684" t="s">
        <v>6364</v>
      </c>
      <c r="D1684">
        <v>1987</v>
      </c>
      <c r="E1684" t="s">
        <v>13394</v>
      </c>
      <c r="F1684" t="s">
        <v>13395</v>
      </c>
      <c r="G1684" s="2">
        <v>31989</v>
      </c>
      <c r="H1684" t="s">
        <v>13396</v>
      </c>
    </row>
    <row r="1685" spans="1:8" x14ac:dyDescent="0.25">
      <c r="A1685" t="s">
        <v>6366</v>
      </c>
      <c r="B1685" t="s">
        <v>6368</v>
      </c>
      <c r="C1685" t="s">
        <v>6367</v>
      </c>
      <c r="D1685">
        <v>2019</v>
      </c>
      <c r="E1685" t="s">
        <v>13397</v>
      </c>
      <c r="F1685" t="s">
        <v>13398</v>
      </c>
      <c r="G1685" s="2">
        <v>43504</v>
      </c>
      <c r="H1685" t="s">
        <v>13399</v>
      </c>
    </row>
    <row r="1686" spans="1:8" x14ac:dyDescent="0.25">
      <c r="A1686" t="s">
        <v>6369</v>
      </c>
      <c r="B1686" t="s">
        <v>6371</v>
      </c>
      <c r="C1686" t="s">
        <v>6370</v>
      </c>
      <c r="D1686">
        <v>1989</v>
      </c>
      <c r="E1686" t="s">
        <v>13400</v>
      </c>
      <c r="F1686" t="s">
        <v>13401</v>
      </c>
      <c r="G1686" s="2">
        <v>32556</v>
      </c>
      <c r="H1686" t="s">
        <v>13402</v>
      </c>
    </row>
    <row r="1687" spans="1:8" x14ac:dyDescent="0.25">
      <c r="A1687" t="s">
        <v>8458</v>
      </c>
      <c r="B1687" t="s">
        <v>8460</v>
      </c>
      <c r="C1687" t="s">
        <v>8459</v>
      </c>
      <c r="D1687">
        <v>2106</v>
      </c>
      <c r="E1687" t="s">
        <v>13403</v>
      </c>
      <c r="F1687" t="s">
        <v>13404</v>
      </c>
    </row>
    <row r="1688" spans="1:8" x14ac:dyDescent="0.25">
      <c r="A1688" t="s">
        <v>6372</v>
      </c>
      <c r="B1688" t="s">
        <v>6374</v>
      </c>
      <c r="C1688" t="s">
        <v>6373</v>
      </c>
      <c r="D1688">
        <v>1982</v>
      </c>
      <c r="E1688" t="s">
        <v>13405</v>
      </c>
      <c r="F1688" t="s">
        <v>13406</v>
      </c>
      <c r="G1688" s="2">
        <v>30265</v>
      </c>
      <c r="H1688" t="s">
        <v>13407</v>
      </c>
    </row>
    <row r="1689" spans="1:8" x14ac:dyDescent="0.25">
      <c r="A1689" t="s">
        <v>6375</v>
      </c>
      <c r="B1689" t="s">
        <v>6377</v>
      </c>
      <c r="C1689" t="s">
        <v>6376</v>
      </c>
      <c r="D1689">
        <v>1976</v>
      </c>
      <c r="E1689" t="s">
        <v>13408</v>
      </c>
      <c r="F1689" t="s">
        <v>13409</v>
      </c>
      <c r="G1689" s="2">
        <v>27992</v>
      </c>
      <c r="H1689" t="s">
        <v>13410</v>
      </c>
    </row>
    <row r="1690" spans="1:8" x14ac:dyDescent="0.25">
      <c r="A1690" t="s">
        <v>6378</v>
      </c>
      <c r="B1690" t="s">
        <v>6380</v>
      </c>
      <c r="C1690" t="s">
        <v>6379</v>
      </c>
      <c r="D1690">
        <v>1975</v>
      </c>
      <c r="E1690" t="s">
        <v>13411</v>
      </c>
      <c r="F1690" t="s">
        <v>13412</v>
      </c>
      <c r="G1690">
        <v>1975</v>
      </c>
      <c r="H1690" t="s">
        <v>13413</v>
      </c>
    </row>
    <row r="1691" spans="1:8" x14ac:dyDescent="0.25">
      <c r="A1691" t="s">
        <v>6381</v>
      </c>
      <c r="B1691" t="s">
        <v>6383</v>
      </c>
      <c r="C1691" t="s">
        <v>6382</v>
      </c>
      <c r="D1691">
        <v>1979</v>
      </c>
      <c r="E1691" t="s">
        <v>13414</v>
      </c>
      <c r="F1691" t="s">
        <v>13415</v>
      </c>
      <c r="G1691" s="2">
        <v>29420</v>
      </c>
      <c r="H1691" t="s">
        <v>13416</v>
      </c>
    </row>
    <row r="1692" spans="1:8" x14ac:dyDescent="0.25">
      <c r="A1692" t="s">
        <v>6384</v>
      </c>
      <c r="B1692" t="s">
        <v>6386</v>
      </c>
      <c r="C1692" t="s">
        <v>6385</v>
      </c>
      <c r="D1692">
        <v>2021</v>
      </c>
      <c r="E1692" t="s">
        <v>13417</v>
      </c>
      <c r="F1692" t="s">
        <v>13418</v>
      </c>
      <c r="G1692" s="2">
        <v>44419</v>
      </c>
      <c r="H1692" t="s">
        <v>13419</v>
      </c>
    </row>
    <row r="1693" spans="1:8" x14ac:dyDescent="0.25">
      <c r="A1693" t="s">
        <v>6387</v>
      </c>
      <c r="B1693" t="s">
        <v>6389</v>
      </c>
      <c r="C1693" t="s">
        <v>6388</v>
      </c>
      <c r="D1693">
        <v>1967</v>
      </c>
      <c r="E1693" t="s">
        <v>13420</v>
      </c>
      <c r="F1693" t="s">
        <v>13421</v>
      </c>
      <c r="G1693" s="2">
        <v>24540</v>
      </c>
      <c r="H1693" t="s">
        <v>13422</v>
      </c>
    </row>
    <row r="1694" spans="1:8" x14ac:dyDescent="0.25">
      <c r="A1694" t="s">
        <v>6390</v>
      </c>
      <c r="B1694" t="s">
        <v>6392</v>
      </c>
      <c r="C1694" t="s">
        <v>6391</v>
      </c>
      <c r="D1694">
        <v>2016</v>
      </c>
      <c r="E1694" t="s">
        <v>13423</v>
      </c>
      <c r="F1694" t="s">
        <v>13424</v>
      </c>
      <c r="G1694" s="2">
        <v>42580</v>
      </c>
      <c r="H1694" t="s">
        <v>13425</v>
      </c>
    </row>
    <row r="1695" spans="1:8" x14ac:dyDescent="0.25">
      <c r="A1695" t="s">
        <v>6393</v>
      </c>
      <c r="B1695" t="s">
        <v>6395</v>
      </c>
      <c r="C1695" t="s">
        <v>6394</v>
      </c>
      <c r="D1695">
        <v>1994</v>
      </c>
      <c r="E1695" t="s">
        <v>13426</v>
      </c>
      <c r="F1695" t="s">
        <v>13427</v>
      </c>
      <c r="G1695" s="2">
        <v>34549</v>
      </c>
      <c r="H1695" t="s">
        <v>13428</v>
      </c>
    </row>
    <row r="1696" spans="1:8" x14ac:dyDescent="0.25">
      <c r="A1696" t="s">
        <v>6396</v>
      </c>
      <c r="B1696" t="s">
        <v>6398</v>
      </c>
      <c r="C1696" t="s">
        <v>6397</v>
      </c>
      <c r="D1696">
        <v>2004</v>
      </c>
      <c r="E1696" t="s">
        <v>13429</v>
      </c>
      <c r="F1696" t="s">
        <v>13430</v>
      </c>
      <c r="G1696" s="2">
        <v>38275</v>
      </c>
      <c r="H1696" t="s">
        <v>13431</v>
      </c>
    </row>
    <row r="1697" spans="1:8" x14ac:dyDescent="0.25">
      <c r="A1697" t="s">
        <v>6399</v>
      </c>
      <c r="B1697" t="s">
        <v>6401</v>
      </c>
      <c r="C1697" t="s">
        <v>6400</v>
      </c>
      <c r="D1697">
        <v>2019</v>
      </c>
      <c r="E1697" t="s">
        <v>13432</v>
      </c>
      <c r="F1697" t="s">
        <v>13433</v>
      </c>
      <c r="G1697" s="2">
        <v>44022</v>
      </c>
      <c r="H1697" t="s">
        <v>13434</v>
      </c>
    </row>
    <row r="1698" spans="1:8" x14ac:dyDescent="0.25">
      <c r="A1698" t="s">
        <v>6402</v>
      </c>
      <c r="B1698" t="s">
        <v>6404</v>
      </c>
      <c r="C1698" t="s">
        <v>6403</v>
      </c>
      <c r="D1698">
        <v>2005</v>
      </c>
      <c r="E1698" t="s">
        <v>13435</v>
      </c>
      <c r="F1698" t="s">
        <v>13436</v>
      </c>
      <c r="G1698" s="2">
        <v>38723</v>
      </c>
      <c r="H1698" t="s">
        <v>13437</v>
      </c>
    </row>
    <row r="1699" spans="1:8" x14ac:dyDescent="0.25">
      <c r="A1699" t="s">
        <v>6405</v>
      </c>
      <c r="B1699" t="s">
        <v>6407</v>
      </c>
      <c r="C1699" t="s">
        <v>6406</v>
      </c>
      <c r="D1699">
        <v>2015</v>
      </c>
      <c r="E1699" t="s">
        <v>13438</v>
      </c>
      <c r="F1699" t="s">
        <v>13439</v>
      </c>
      <c r="G1699" s="2">
        <v>42104</v>
      </c>
      <c r="H1699" t="s">
        <v>13440</v>
      </c>
    </row>
    <row r="1700" spans="1:8" x14ac:dyDescent="0.25">
      <c r="A1700" t="s">
        <v>6408</v>
      </c>
      <c r="B1700" t="s">
        <v>6410</v>
      </c>
      <c r="C1700" t="s">
        <v>6409</v>
      </c>
      <c r="D1700">
        <v>2002</v>
      </c>
      <c r="E1700" t="s">
        <v>13441</v>
      </c>
      <c r="F1700" t="s">
        <v>13442</v>
      </c>
      <c r="G1700" s="2">
        <v>37554</v>
      </c>
      <c r="H1700" t="s">
        <v>13443</v>
      </c>
    </row>
    <row r="1701" spans="1:8" x14ac:dyDescent="0.25">
      <c r="A1701" t="s">
        <v>6411</v>
      </c>
      <c r="B1701" t="s">
        <v>6413</v>
      </c>
      <c r="C1701" t="s">
        <v>6412</v>
      </c>
      <c r="D1701">
        <v>1995</v>
      </c>
      <c r="E1701" t="s">
        <v>13444</v>
      </c>
      <c r="F1701" t="s">
        <v>13445</v>
      </c>
      <c r="G1701" s="2">
        <v>35104</v>
      </c>
      <c r="H1701" t="s">
        <v>13446</v>
      </c>
    </row>
    <row r="1702" spans="1:8" x14ac:dyDescent="0.25">
      <c r="A1702" t="s">
        <v>6414</v>
      </c>
      <c r="B1702" t="s">
        <v>6416</v>
      </c>
      <c r="C1702" t="s">
        <v>6415</v>
      </c>
      <c r="D1702">
        <v>2020</v>
      </c>
      <c r="E1702" t="s">
        <v>13447</v>
      </c>
      <c r="F1702" t="s">
        <v>13448</v>
      </c>
      <c r="G1702" s="2">
        <v>44099</v>
      </c>
      <c r="H1702" t="s">
        <v>13449</v>
      </c>
    </row>
    <row r="1703" spans="1:8" x14ac:dyDescent="0.25">
      <c r="A1703" t="s">
        <v>6417</v>
      </c>
      <c r="B1703" t="s">
        <v>6419</v>
      </c>
      <c r="C1703" t="s">
        <v>6418</v>
      </c>
      <c r="D1703">
        <v>2020</v>
      </c>
      <c r="E1703" t="s">
        <v>13450</v>
      </c>
      <c r="F1703" t="s">
        <v>13451</v>
      </c>
      <c r="G1703" s="2">
        <v>44288</v>
      </c>
      <c r="H1703" t="s">
        <v>13452</v>
      </c>
    </row>
    <row r="1704" spans="1:8" x14ac:dyDescent="0.25">
      <c r="A1704" t="s">
        <v>6420</v>
      </c>
      <c r="B1704" t="s">
        <v>6422</v>
      </c>
      <c r="C1704" t="s">
        <v>6421</v>
      </c>
      <c r="D1704">
        <v>1978</v>
      </c>
      <c r="E1704" t="s">
        <v>13453</v>
      </c>
      <c r="F1704" t="s">
        <v>13454</v>
      </c>
      <c r="G1704" s="2">
        <v>28893</v>
      </c>
    </row>
    <row r="1705" spans="1:8" x14ac:dyDescent="0.25">
      <c r="A1705" t="s">
        <v>6423</v>
      </c>
      <c r="B1705" t="s">
        <v>6425</v>
      </c>
      <c r="C1705" t="s">
        <v>6424</v>
      </c>
      <c r="D1705">
        <v>2019</v>
      </c>
      <c r="E1705" t="s">
        <v>13455</v>
      </c>
      <c r="F1705" t="s">
        <v>13456</v>
      </c>
      <c r="G1705" s="2">
        <v>43525</v>
      </c>
      <c r="H1705" t="s">
        <v>13457</v>
      </c>
    </row>
    <row r="1706" spans="1:8" x14ac:dyDescent="0.25">
      <c r="A1706" t="s">
        <v>6426</v>
      </c>
      <c r="B1706" t="s">
        <v>6428</v>
      </c>
      <c r="C1706" t="s">
        <v>6427</v>
      </c>
      <c r="D1706">
        <v>2006</v>
      </c>
      <c r="E1706" t="s">
        <v>13458</v>
      </c>
      <c r="F1706" t="s">
        <v>13459</v>
      </c>
      <c r="G1706" s="2">
        <v>38835</v>
      </c>
      <c r="H1706" t="s">
        <v>13460</v>
      </c>
    </row>
    <row r="1707" spans="1:8" x14ac:dyDescent="0.25">
      <c r="A1707" t="s">
        <v>6429</v>
      </c>
      <c r="B1707" t="s">
        <v>6431</v>
      </c>
      <c r="C1707" t="s">
        <v>6430</v>
      </c>
      <c r="D1707">
        <v>1943</v>
      </c>
      <c r="E1707" t="s">
        <v>13461</v>
      </c>
      <c r="F1707" t="s">
        <v>13462</v>
      </c>
      <c r="G1707" s="2">
        <v>15826</v>
      </c>
      <c r="H1707" t="s">
        <v>13463</v>
      </c>
    </row>
    <row r="1708" spans="1:8" x14ac:dyDescent="0.25">
      <c r="A1708" t="s">
        <v>6432</v>
      </c>
      <c r="B1708" t="s">
        <v>6434</v>
      </c>
      <c r="C1708" t="s">
        <v>6433</v>
      </c>
      <c r="D1708">
        <v>2016</v>
      </c>
      <c r="E1708" t="s">
        <v>13464</v>
      </c>
      <c r="F1708" t="s">
        <v>13465</v>
      </c>
      <c r="G1708" s="2">
        <v>42446</v>
      </c>
      <c r="H1708" t="s">
        <v>13466</v>
      </c>
    </row>
    <row r="1709" spans="1:8" x14ac:dyDescent="0.25">
      <c r="A1709" t="s">
        <v>6435</v>
      </c>
      <c r="B1709" t="s">
        <v>6437</v>
      </c>
      <c r="C1709" t="s">
        <v>6436</v>
      </c>
      <c r="D1709">
        <v>1955</v>
      </c>
      <c r="E1709" t="s">
        <v>13467</v>
      </c>
      <c r="F1709" t="s">
        <v>13468</v>
      </c>
      <c r="G1709" s="2">
        <v>20306</v>
      </c>
      <c r="H1709" t="s">
        <v>13469</v>
      </c>
    </row>
    <row r="1710" spans="1:8" x14ac:dyDescent="0.25">
      <c r="A1710" t="s">
        <v>6438</v>
      </c>
      <c r="B1710" t="s">
        <v>6440</v>
      </c>
      <c r="C1710" t="s">
        <v>6439</v>
      </c>
      <c r="D1710">
        <v>1982</v>
      </c>
      <c r="E1710" t="s">
        <v>13470</v>
      </c>
      <c r="F1710" t="s">
        <v>13471</v>
      </c>
      <c r="G1710" s="2">
        <v>30552</v>
      </c>
      <c r="H1710" t="s">
        <v>13472</v>
      </c>
    </row>
    <row r="1711" spans="1:8" x14ac:dyDescent="0.25">
      <c r="A1711" t="s">
        <v>6441</v>
      </c>
      <c r="B1711" t="s">
        <v>6443</v>
      </c>
      <c r="C1711" t="s">
        <v>6442</v>
      </c>
      <c r="D1711">
        <v>2000</v>
      </c>
      <c r="E1711" t="s">
        <v>13473</v>
      </c>
      <c r="F1711" t="s">
        <v>13474</v>
      </c>
      <c r="G1711" s="2">
        <v>36574</v>
      </c>
      <c r="H1711" t="s">
        <v>13475</v>
      </c>
    </row>
    <row r="1712" spans="1:8" x14ac:dyDescent="0.25">
      <c r="A1712" t="s">
        <v>6444</v>
      </c>
      <c r="B1712" t="s">
        <v>6446</v>
      </c>
      <c r="C1712" t="s">
        <v>6445</v>
      </c>
      <c r="D1712">
        <v>2001</v>
      </c>
      <c r="E1712" t="s">
        <v>13476</v>
      </c>
      <c r="F1712" t="s">
        <v>13477</v>
      </c>
      <c r="G1712" s="2">
        <v>37237</v>
      </c>
      <c r="H1712" t="s">
        <v>13478</v>
      </c>
    </row>
    <row r="1713" spans="1:8" x14ac:dyDescent="0.25">
      <c r="A1713" t="s">
        <v>6447</v>
      </c>
      <c r="B1713" t="s">
        <v>6449</v>
      </c>
      <c r="C1713" t="s">
        <v>6448</v>
      </c>
      <c r="D1713">
        <v>2004</v>
      </c>
      <c r="E1713" t="s">
        <v>13479</v>
      </c>
      <c r="F1713" t="s">
        <v>13480</v>
      </c>
      <c r="G1713" s="2">
        <v>38219</v>
      </c>
      <c r="H1713" t="s">
        <v>13481</v>
      </c>
    </row>
    <row r="1714" spans="1:8" x14ac:dyDescent="0.25">
      <c r="A1714" t="s">
        <v>6450</v>
      </c>
      <c r="B1714" t="s">
        <v>6452</v>
      </c>
      <c r="C1714" t="s">
        <v>6451</v>
      </c>
      <c r="D1714">
        <v>1994</v>
      </c>
      <c r="E1714" t="s">
        <v>13482</v>
      </c>
      <c r="F1714" t="s">
        <v>13483</v>
      </c>
      <c r="G1714" s="2">
        <v>34516</v>
      </c>
      <c r="H1714" t="s">
        <v>13484</v>
      </c>
    </row>
    <row r="1715" spans="1:8" x14ac:dyDescent="0.25">
      <c r="A1715" t="s">
        <v>6453</v>
      </c>
      <c r="B1715" t="s">
        <v>6455</v>
      </c>
      <c r="C1715" t="s">
        <v>6454</v>
      </c>
      <c r="D1715">
        <v>2001</v>
      </c>
      <c r="E1715" t="s">
        <v>13485</v>
      </c>
      <c r="F1715" t="s">
        <v>13486</v>
      </c>
      <c r="G1715" s="2">
        <v>37050</v>
      </c>
      <c r="H1715" t="s">
        <v>13487</v>
      </c>
    </row>
    <row r="1716" spans="1:8" x14ac:dyDescent="0.25">
      <c r="A1716" t="s">
        <v>6456</v>
      </c>
      <c r="B1716" t="s">
        <v>6458</v>
      </c>
      <c r="C1716" t="s">
        <v>6457</v>
      </c>
      <c r="D1716">
        <v>1972</v>
      </c>
      <c r="E1716" t="s">
        <v>13488</v>
      </c>
      <c r="F1716" t="s">
        <v>13489</v>
      </c>
      <c r="G1716" s="2">
        <v>26599</v>
      </c>
      <c r="H1716" t="s">
        <v>13490</v>
      </c>
    </row>
    <row r="1717" spans="1:8" x14ac:dyDescent="0.25">
      <c r="A1717" t="s">
        <v>6459</v>
      </c>
      <c r="B1717" t="s">
        <v>6461</v>
      </c>
      <c r="C1717" t="s">
        <v>6460</v>
      </c>
      <c r="D1717">
        <v>2006</v>
      </c>
      <c r="E1717" t="s">
        <v>13491</v>
      </c>
      <c r="F1717" t="s">
        <v>13492</v>
      </c>
      <c r="G1717" s="2">
        <v>39107</v>
      </c>
      <c r="H1717" t="s">
        <v>13493</v>
      </c>
    </row>
    <row r="1718" spans="1:8" x14ac:dyDescent="0.25">
      <c r="A1718" t="s">
        <v>6462</v>
      </c>
      <c r="B1718" t="s">
        <v>6464</v>
      </c>
      <c r="C1718" t="s">
        <v>6463</v>
      </c>
      <c r="D1718">
        <v>1999</v>
      </c>
      <c r="E1718" t="s">
        <v>13494</v>
      </c>
      <c r="F1718" t="s">
        <v>13495</v>
      </c>
      <c r="G1718" s="2">
        <v>36469</v>
      </c>
      <c r="H1718" t="s">
        <v>13496</v>
      </c>
    </row>
    <row r="1719" spans="1:8" x14ac:dyDescent="0.25">
      <c r="A1719" t="s">
        <v>6465</v>
      </c>
      <c r="B1719" t="s">
        <v>6467</v>
      </c>
      <c r="C1719" t="s">
        <v>6466</v>
      </c>
      <c r="D1719">
        <v>1992</v>
      </c>
      <c r="E1719" t="s">
        <v>13497</v>
      </c>
      <c r="F1719" t="s">
        <v>13498</v>
      </c>
      <c r="G1719" s="2">
        <v>33879</v>
      </c>
      <c r="H1719" t="s">
        <v>13499</v>
      </c>
    </row>
    <row r="1720" spans="1:8" x14ac:dyDescent="0.25">
      <c r="A1720" t="s">
        <v>6468</v>
      </c>
      <c r="B1720" t="s">
        <v>6470</v>
      </c>
      <c r="C1720" t="s">
        <v>6469</v>
      </c>
      <c r="D1720">
        <v>1992</v>
      </c>
      <c r="E1720" t="s">
        <v>13500</v>
      </c>
      <c r="F1720" t="s">
        <v>13501</v>
      </c>
      <c r="G1720" s="2">
        <v>33710</v>
      </c>
      <c r="H1720" t="s">
        <v>13502</v>
      </c>
    </row>
    <row r="1721" spans="1:8" x14ac:dyDescent="0.25">
      <c r="A1721" t="s">
        <v>6471</v>
      </c>
      <c r="B1721" t="s">
        <v>6473</v>
      </c>
      <c r="C1721" t="s">
        <v>6472</v>
      </c>
      <c r="D1721">
        <v>2017</v>
      </c>
      <c r="E1721" t="s">
        <v>13503</v>
      </c>
      <c r="F1721" t="s">
        <v>13504</v>
      </c>
      <c r="G1721" s="2">
        <v>43119</v>
      </c>
      <c r="H1721" t="s">
        <v>13505</v>
      </c>
    </row>
    <row r="1722" spans="1:8" x14ac:dyDescent="0.25">
      <c r="A1722" t="s">
        <v>6474</v>
      </c>
      <c r="B1722" t="s">
        <v>6476</v>
      </c>
      <c r="C1722" t="s">
        <v>6475</v>
      </c>
      <c r="D1722">
        <v>2021</v>
      </c>
      <c r="E1722" t="s">
        <v>13506</v>
      </c>
      <c r="F1722" t="s">
        <v>13507</v>
      </c>
      <c r="G1722" s="2">
        <v>44316</v>
      </c>
      <c r="H1722" t="s">
        <v>13508</v>
      </c>
    </row>
    <row r="1723" spans="1:8" x14ac:dyDescent="0.25">
      <c r="A1723" t="s">
        <v>6477</v>
      </c>
      <c r="B1723" t="s">
        <v>6479</v>
      </c>
      <c r="C1723" t="s">
        <v>6478</v>
      </c>
      <c r="D1723">
        <v>1986</v>
      </c>
      <c r="E1723" t="s">
        <v>13509</v>
      </c>
      <c r="F1723" t="s">
        <v>13510</v>
      </c>
      <c r="G1723" s="2">
        <v>31625</v>
      </c>
      <c r="H1723" t="s">
        <v>13511</v>
      </c>
    </row>
    <row r="1724" spans="1:8" x14ac:dyDescent="0.25">
      <c r="A1724" t="s">
        <v>6480</v>
      </c>
      <c r="B1724" t="s">
        <v>6482</v>
      </c>
      <c r="C1724" t="s">
        <v>6481</v>
      </c>
      <c r="D1724">
        <v>2018</v>
      </c>
      <c r="E1724" t="s">
        <v>13512</v>
      </c>
      <c r="F1724" t="s">
        <v>13513</v>
      </c>
      <c r="G1724" s="2">
        <v>43539</v>
      </c>
      <c r="H1724" t="s">
        <v>13514</v>
      </c>
    </row>
    <row r="1725" spans="1:8" x14ac:dyDescent="0.25">
      <c r="A1725" t="s">
        <v>6483</v>
      </c>
      <c r="B1725" t="s">
        <v>6485</v>
      </c>
      <c r="C1725" t="s">
        <v>6484</v>
      </c>
      <c r="D1725">
        <v>2007</v>
      </c>
      <c r="E1725" t="s">
        <v>13515</v>
      </c>
      <c r="F1725" t="s">
        <v>13516</v>
      </c>
      <c r="G1725" s="2">
        <v>39388</v>
      </c>
      <c r="H1725" t="s">
        <v>13517</v>
      </c>
    </row>
    <row r="1726" spans="1:8" x14ac:dyDescent="0.25">
      <c r="A1726" t="s">
        <v>6486</v>
      </c>
      <c r="B1726" t="s">
        <v>6488</v>
      </c>
      <c r="C1726" t="s">
        <v>6487</v>
      </c>
      <c r="D1726">
        <v>1992</v>
      </c>
      <c r="E1726" t="s">
        <v>13518</v>
      </c>
      <c r="F1726" t="s">
        <v>13519</v>
      </c>
      <c r="G1726" s="2">
        <v>33669</v>
      </c>
      <c r="H1726" t="s">
        <v>13520</v>
      </c>
    </row>
    <row r="1727" spans="1:8" x14ac:dyDescent="0.25">
      <c r="A1727" t="s">
        <v>6489</v>
      </c>
      <c r="B1727" t="s">
        <v>6491</v>
      </c>
      <c r="C1727" t="s">
        <v>6490</v>
      </c>
      <c r="D1727">
        <v>1990</v>
      </c>
      <c r="E1727" t="s">
        <v>13521</v>
      </c>
      <c r="F1727" t="s">
        <v>13522</v>
      </c>
      <c r="G1727" s="2">
        <v>33102</v>
      </c>
      <c r="H1727" t="s">
        <v>13523</v>
      </c>
    </row>
    <row r="1728" spans="1:8" x14ac:dyDescent="0.25">
      <c r="A1728" t="s">
        <v>6492</v>
      </c>
      <c r="B1728" t="s">
        <v>6494</v>
      </c>
      <c r="C1728" t="s">
        <v>6493</v>
      </c>
      <c r="D1728">
        <v>2015</v>
      </c>
      <c r="E1728" t="s">
        <v>13524</v>
      </c>
      <c r="F1728" t="s">
        <v>13525</v>
      </c>
      <c r="G1728" s="2">
        <v>42356</v>
      </c>
      <c r="H1728" t="s">
        <v>13526</v>
      </c>
    </row>
    <row r="1729" spans="1:8" x14ac:dyDescent="0.25">
      <c r="A1729" t="s">
        <v>6495</v>
      </c>
      <c r="B1729" t="s">
        <v>6497</v>
      </c>
      <c r="C1729" t="s">
        <v>6496</v>
      </c>
      <c r="D1729">
        <v>2023</v>
      </c>
      <c r="E1729" t="s">
        <v>13527</v>
      </c>
      <c r="F1729" t="s">
        <v>13528</v>
      </c>
      <c r="G1729" s="2">
        <v>45119</v>
      </c>
      <c r="H1729" t="s">
        <v>13529</v>
      </c>
    </row>
    <row r="1730" spans="1:8" x14ac:dyDescent="0.25">
      <c r="A1730" t="s">
        <v>6498</v>
      </c>
      <c r="B1730" t="s">
        <v>6500</v>
      </c>
      <c r="C1730" t="s">
        <v>6499</v>
      </c>
      <c r="D1730">
        <v>2004</v>
      </c>
      <c r="E1730" t="s">
        <v>13530</v>
      </c>
      <c r="F1730" t="s">
        <v>13531</v>
      </c>
      <c r="G1730" s="2">
        <v>38325</v>
      </c>
      <c r="H1730" t="s">
        <v>13532</v>
      </c>
    </row>
    <row r="1731" spans="1:8" x14ac:dyDescent="0.25">
      <c r="A1731" t="s">
        <v>6501</v>
      </c>
      <c r="B1731" t="s">
        <v>6503</v>
      </c>
      <c r="C1731" t="s">
        <v>6502</v>
      </c>
      <c r="D1731">
        <v>2023</v>
      </c>
      <c r="E1731" t="s">
        <v>13533</v>
      </c>
      <c r="F1731" t="s">
        <v>13534</v>
      </c>
      <c r="G1731" s="2">
        <v>44988</v>
      </c>
      <c r="H1731" t="s">
        <v>13535</v>
      </c>
    </row>
    <row r="1732" spans="1:8" x14ac:dyDescent="0.25">
      <c r="A1732" t="s">
        <v>6504</v>
      </c>
      <c r="B1732" t="s">
        <v>6506</v>
      </c>
      <c r="C1732" t="s">
        <v>6505</v>
      </c>
      <c r="D1732">
        <v>1984</v>
      </c>
      <c r="E1732" t="s">
        <v>13536</v>
      </c>
      <c r="F1732" t="s">
        <v>13537</v>
      </c>
      <c r="G1732" s="2">
        <v>30813</v>
      </c>
      <c r="H1732" t="s">
        <v>13538</v>
      </c>
    </row>
    <row r="1733" spans="1:8" x14ac:dyDescent="0.25">
      <c r="A1733" t="s">
        <v>6507</v>
      </c>
      <c r="B1733" t="s">
        <v>6509</v>
      </c>
      <c r="C1733" t="s">
        <v>6508</v>
      </c>
      <c r="D1733">
        <v>1982</v>
      </c>
      <c r="E1733" t="s">
        <v>13539</v>
      </c>
      <c r="F1733" t="s">
        <v>13540</v>
      </c>
      <c r="G1733" s="2">
        <v>30236</v>
      </c>
      <c r="H1733" t="s">
        <v>13541</v>
      </c>
    </row>
    <row r="1734" spans="1:8" x14ac:dyDescent="0.25">
      <c r="A1734" t="s">
        <v>6510</v>
      </c>
      <c r="B1734" t="s">
        <v>6512</v>
      </c>
      <c r="C1734" t="s">
        <v>6511</v>
      </c>
      <c r="D1734">
        <v>1984</v>
      </c>
      <c r="E1734" t="s">
        <v>13542</v>
      </c>
      <c r="F1734" t="s">
        <v>13543</v>
      </c>
      <c r="G1734" s="2">
        <v>30855</v>
      </c>
      <c r="H1734" t="s">
        <v>13544</v>
      </c>
    </row>
    <row r="1735" spans="1:8" x14ac:dyDescent="0.25">
      <c r="A1735" t="s">
        <v>6513</v>
      </c>
      <c r="B1735" t="s">
        <v>6515</v>
      </c>
      <c r="C1735" t="s">
        <v>6514</v>
      </c>
      <c r="D1735">
        <v>1982</v>
      </c>
      <c r="E1735" t="s">
        <v>13545</v>
      </c>
      <c r="F1735" t="s">
        <v>13546</v>
      </c>
      <c r="G1735" s="2">
        <v>30274</v>
      </c>
      <c r="H1735" t="s">
        <v>13547</v>
      </c>
    </row>
    <row r="1736" spans="1:8" x14ac:dyDescent="0.25">
      <c r="A1736" t="s">
        <v>6516</v>
      </c>
      <c r="B1736" t="s">
        <v>6518</v>
      </c>
      <c r="C1736" t="s">
        <v>6517</v>
      </c>
      <c r="D1736">
        <v>2005</v>
      </c>
      <c r="E1736" t="s">
        <v>13548</v>
      </c>
      <c r="F1736" t="s">
        <v>13549</v>
      </c>
      <c r="G1736" s="2">
        <v>38842</v>
      </c>
      <c r="H1736" t="s">
        <v>13550</v>
      </c>
    </row>
    <row r="1737" spans="1:8" x14ac:dyDescent="0.25">
      <c r="A1737" t="s">
        <v>6519</v>
      </c>
      <c r="B1737" t="s">
        <v>6521</v>
      </c>
      <c r="C1737" t="s">
        <v>6520</v>
      </c>
      <c r="D1737">
        <v>1993</v>
      </c>
      <c r="E1737" t="s">
        <v>13551</v>
      </c>
      <c r="F1737" t="s">
        <v>13552</v>
      </c>
      <c r="G1737" s="2">
        <v>34117</v>
      </c>
      <c r="H1737" t="s">
        <v>13553</v>
      </c>
    </row>
    <row r="1738" spans="1:8" x14ac:dyDescent="0.25">
      <c r="A1738" t="s">
        <v>6522</v>
      </c>
      <c r="B1738" t="s">
        <v>6524</v>
      </c>
      <c r="C1738" t="s">
        <v>6523</v>
      </c>
      <c r="D1738">
        <v>2017</v>
      </c>
      <c r="E1738" t="s">
        <v>13554</v>
      </c>
      <c r="F1738" t="s">
        <v>13555</v>
      </c>
      <c r="G1738" s="2">
        <v>42860</v>
      </c>
      <c r="H1738" t="s">
        <v>13556</v>
      </c>
    </row>
    <row r="1739" spans="1:8" x14ac:dyDescent="0.25">
      <c r="A1739" t="s">
        <v>6525</v>
      </c>
      <c r="B1739" t="s">
        <v>6527</v>
      </c>
      <c r="C1739" t="s">
        <v>6526</v>
      </c>
      <c r="D1739">
        <v>2023</v>
      </c>
      <c r="E1739" t="s">
        <v>13557</v>
      </c>
      <c r="F1739" t="s">
        <v>13558</v>
      </c>
      <c r="G1739" s="2">
        <v>45100</v>
      </c>
      <c r="H1739" t="s">
        <v>13559</v>
      </c>
    </row>
    <row r="1740" spans="1:8" x14ac:dyDescent="0.25">
      <c r="A1740" t="s">
        <v>6528</v>
      </c>
      <c r="B1740" t="s">
        <v>6530</v>
      </c>
      <c r="C1740" t="s">
        <v>6529</v>
      </c>
      <c r="D1740">
        <v>2022</v>
      </c>
      <c r="E1740" t="s">
        <v>13560</v>
      </c>
      <c r="F1740" t="s">
        <v>13561</v>
      </c>
      <c r="G1740" s="2">
        <v>45397</v>
      </c>
      <c r="H1740" t="s">
        <v>13562</v>
      </c>
    </row>
    <row r="1741" spans="1:8" x14ac:dyDescent="0.25">
      <c r="A1741" t="s">
        <v>6531</v>
      </c>
      <c r="B1741" t="s">
        <v>6533</v>
      </c>
      <c r="C1741" t="s">
        <v>6532</v>
      </c>
      <c r="D1741">
        <v>2012</v>
      </c>
      <c r="E1741" t="s">
        <v>13563</v>
      </c>
      <c r="F1741" t="s">
        <v>13564</v>
      </c>
      <c r="G1741" s="2">
        <v>41238</v>
      </c>
    </row>
    <row r="1742" spans="1:8" x14ac:dyDescent="0.25">
      <c r="A1742" t="s">
        <v>6534</v>
      </c>
      <c r="B1742" t="s">
        <v>6536</v>
      </c>
      <c r="C1742" t="s">
        <v>6535</v>
      </c>
      <c r="D1742">
        <v>1989</v>
      </c>
      <c r="E1742" t="s">
        <v>13565</v>
      </c>
      <c r="F1742" t="s">
        <v>13566</v>
      </c>
      <c r="G1742" s="2">
        <v>32719</v>
      </c>
    </row>
    <row r="1743" spans="1:8" x14ac:dyDescent="0.25">
      <c r="A1743" t="s">
        <v>6537</v>
      </c>
      <c r="B1743" t="s">
        <v>6539</v>
      </c>
      <c r="C1743" t="s">
        <v>6538</v>
      </c>
      <c r="D1743">
        <v>1985</v>
      </c>
      <c r="E1743" t="s">
        <v>13567</v>
      </c>
      <c r="F1743" t="s">
        <v>13568</v>
      </c>
      <c r="G1743" s="2">
        <v>31399</v>
      </c>
      <c r="H1743" t="s">
        <v>13569</v>
      </c>
    </row>
    <row r="1744" spans="1:8" x14ac:dyDescent="0.25">
      <c r="A1744" t="s">
        <v>6540</v>
      </c>
      <c r="B1744" t="s">
        <v>6542</v>
      </c>
      <c r="C1744" t="s">
        <v>6541</v>
      </c>
      <c r="D1744">
        <v>1940</v>
      </c>
      <c r="E1744" t="s">
        <v>13570</v>
      </c>
      <c r="F1744" t="s">
        <v>13571</v>
      </c>
      <c r="G1744" s="2">
        <v>14713</v>
      </c>
      <c r="H1744" t="s">
        <v>13572</v>
      </c>
    </row>
    <row r="1745" spans="1:8" x14ac:dyDescent="0.25">
      <c r="A1745" t="s">
        <v>6543</v>
      </c>
      <c r="B1745" t="s">
        <v>6545</v>
      </c>
      <c r="C1745" t="s">
        <v>6544</v>
      </c>
      <c r="D1745">
        <v>2011</v>
      </c>
      <c r="E1745" t="s">
        <v>13573</v>
      </c>
      <c r="F1745" t="s">
        <v>13574</v>
      </c>
      <c r="G1745" s="2">
        <v>40760</v>
      </c>
      <c r="H1745" t="s">
        <v>13575</v>
      </c>
    </row>
    <row r="1746" spans="1:8" x14ac:dyDescent="0.25">
      <c r="A1746" t="s">
        <v>6546</v>
      </c>
      <c r="B1746" t="s">
        <v>6548</v>
      </c>
      <c r="C1746" t="s">
        <v>6547</v>
      </c>
      <c r="D1746">
        <v>2008</v>
      </c>
      <c r="E1746" t="s">
        <v>13576</v>
      </c>
      <c r="F1746" t="s">
        <v>13577</v>
      </c>
      <c r="G1746" s="2">
        <v>39773</v>
      </c>
      <c r="H1746" t="s">
        <v>13578</v>
      </c>
    </row>
    <row r="1747" spans="1:8" x14ac:dyDescent="0.25">
      <c r="A1747" t="s">
        <v>6549</v>
      </c>
      <c r="B1747" t="s">
        <v>6551</v>
      </c>
      <c r="C1747" t="s">
        <v>6550</v>
      </c>
      <c r="D1747">
        <v>1986</v>
      </c>
      <c r="E1747" t="s">
        <v>13579</v>
      </c>
      <c r="F1747" t="s">
        <v>13580</v>
      </c>
      <c r="G1747" s="2">
        <v>31497</v>
      </c>
      <c r="H1747" t="s">
        <v>13581</v>
      </c>
    </row>
    <row r="1748" spans="1:8" x14ac:dyDescent="0.25">
      <c r="A1748" t="s">
        <v>6552</v>
      </c>
      <c r="B1748" t="s">
        <v>6554</v>
      </c>
      <c r="C1748" t="s">
        <v>6553</v>
      </c>
      <c r="D1748">
        <v>2022</v>
      </c>
      <c r="E1748" t="s">
        <v>13582</v>
      </c>
      <c r="F1748" t="s">
        <v>13583</v>
      </c>
      <c r="G1748" s="2">
        <v>44602</v>
      </c>
      <c r="H1748" t="s">
        <v>13584</v>
      </c>
    </row>
    <row r="1749" spans="1:8" x14ac:dyDescent="0.25">
      <c r="A1749" t="s">
        <v>6555</v>
      </c>
      <c r="B1749" t="s">
        <v>6557</v>
      </c>
      <c r="C1749" t="s">
        <v>6556</v>
      </c>
      <c r="D1749">
        <v>1979</v>
      </c>
      <c r="E1749" t="s">
        <v>13585</v>
      </c>
      <c r="F1749" t="s">
        <v>13586</v>
      </c>
      <c r="G1749" s="2">
        <v>29028</v>
      </c>
      <c r="H1749" t="s">
        <v>13587</v>
      </c>
    </row>
    <row r="1750" spans="1:8" x14ac:dyDescent="0.25">
      <c r="A1750" t="s">
        <v>6558</v>
      </c>
      <c r="B1750" t="s">
        <v>6560</v>
      </c>
      <c r="C1750" t="s">
        <v>6559</v>
      </c>
      <c r="D1750">
        <v>1955</v>
      </c>
      <c r="E1750" t="s">
        <v>13588</v>
      </c>
      <c r="F1750" t="s">
        <v>13589</v>
      </c>
      <c r="G1750" s="2">
        <v>20297</v>
      </c>
      <c r="H1750" t="s">
        <v>13590</v>
      </c>
    </row>
    <row r="1751" spans="1:8" x14ac:dyDescent="0.25">
      <c r="A1751" t="s">
        <v>6561</v>
      </c>
      <c r="B1751" t="s">
        <v>6563</v>
      </c>
      <c r="C1751" t="s">
        <v>6562</v>
      </c>
      <c r="D1751">
        <v>2020</v>
      </c>
      <c r="E1751" t="s">
        <v>13591</v>
      </c>
      <c r="F1751" t="s">
        <v>13592</v>
      </c>
      <c r="G1751" s="2">
        <v>44183</v>
      </c>
      <c r="H1751" t="s">
        <v>13593</v>
      </c>
    </row>
    <row r="1752" spans="1:8" x14ac:dyDescent="0.25">
      <c r="A1752" t="s">
        <v>6564</v>
      </c>
      <c r="B1752" t="s">
        <v>6566</v>
      </c>
      <c r="C1752" t="s">
        <v>6565</v>
      </c>
      <c r="D1752">
        <v>1993</v>
      </c>
      <c r="E1752" t="s">
        <v>13594</v>
      </c>
      <c r="F1752" t="s">
        <v>13595</v>
      </c>
      <c r="G1752" s="2">
        <v>34320</v>
      </c>
      <c r="H1752" t="s">
        <v>13596</v>
      </c>
    </row>
    <row r="1753" spans="1:8" x14ac:dyDescent="0.25">
      <c r="A1753" t="s">
        <v>6567</v>
      </c>
      <c r="B1753" t="s">
        <v>6569</v>
      </c>
      <c r="C1753" t="s">
        <v>6568</v>
      </c>
      <c r="D1753">
        <v>2009</v>
      </c>
      <c r="E1753" t="s">
        <v>13597</v>
      </c>
      <c r="F1753" t="s">
        <v>13598</v>
      </c>
      <c r="G1753" s="2">
        <v>39995</v>
      </c>
      <c r="H1753" t="s">
        <v>13599</v>
      </c>
    </row>
    <row r="1754" spans="1:8" x14ac:dyDescent="0.25">
      <c r="A1754" t="s">
        <v>6570</v>
      </c>
      <c r="B1754" t="s">
        <v>6572</v>
      </c>
      <c r="C1754" t="s">
        <v>6571</v>
      </c>
      <c r="D1754">
        <v>2017</v>
      </c>
      <c r="E1754" t="s">
        <v>13600</v>
      </c>
      <c r="F1754" t="s">
        <v>13601</v>
      </c>
      <c r="G1754" s="2">
        <v>43259</v>
      </c>
      <c r="H1754" t="s">
        <v>13602</v>
      </c>
    </row>
    <row r="1755" spans="1:8" x14ac:dyDescent="0.25">
      <c r="A1755" t="s">
        <v>6573</v>
      </c>
      <c r="B1755" t="s">
        <v>6575</v>
      </c>
      <c r="C1755" t="s">
        <v>6574</v>
      </c>
      <c r="D1755">
        <v>1991</v>
      </c>
      <c r="E1755" t="s">
        <v>13603</v>
      </c>
      <c r="F1755" t="s">
        <v>13604</v>
      </c>
      <c r="G1755" s="2">
        <v>36343</v>
      </c>
      <c r="H1755" t="s">
        <v>13605</v>
      </c>
    </row>
    <row r="1756" spans="1:8" x14ac:dyDescent="0.25">
      <c r="A1756" t="s">
        <v>6576</v>
      </c>
      <c r="B1756" t="s">
        <v>6578</v>
      </c>
      <c r="C1756" t="s">
        <v>6577</v>
      </c>
      <c r="D1756">
        <v>2010</v>
      </c>
      <c r="E1756" t="s">
        <v>13606</v>
      </c>
      <c r="F1756" t="s">
        <v>13607</v>
      </c>
      <c r="G1756" s="2">
        <v>40403</v>
      </c>
      <c r="H1756" t="s">
        <v>13608</v>
      </c>
    </row>
    <row r="1757" spans="1:8" x14ac:dyDescent="0.25">
      <c r="A1757" t="s">
        <v>6579</v>
      </c>
      <c r="B1757" t="s">
        <v>6581</v>
      </c>
      <c r="C1757" t="s">
        <v>6580</v>
      </c>
      <c r="D1757">
        <v>1996</v>
      </c>
      <c r="E1757" t="s">
        <v>13609</v>
      </c>
      <c r="F1757" t="s">
        <v>13610</v>
      </c>
      <c r="G1757" s="2">
        <v>35363</v>
      </c>
      <c r="H1757" t="s">
        <v>13611</v>
      </c>
    </row>
    <row r="1758" spans="1:8" x14ac:dyDescent="0.25">
      <c r="A1758" t="s">
        <v>6582</v>
      </c>
      <c r="B1758" t="s">
        <v>6584</v>
      </c>
      <c r="C1758" t="s">
        <v>6583</v>
      </c>
      <c r="D1758">
        <v>1984</v>
      </c>
      <c r="E1758" t="s">
        <v>13612</v>
      </c>
      <c r="F1758" t="s">
        <v>13613</v>
      </c>
      <c r="G1758" s="2">
        <v>30918</v>
      </c>
    </row>
    <row r="1759" spans="1:8" x14ac:dyDescent="0.25">
      <c r="A1759" t="s">
        <v>6585</v>
      </c>
      <c r="B1759" t="s">
        <v>6586</v>
      </c>
      <c r="C1759" t="s">
        <v>1956</v>
      </c>
      <c r="D1759">
        <v>1978</v>
      </c>
      <c r="E1759" t="s">
        <v>13614</v>
      </c>
      <c r="F1759" t="s">
        <v>13615</v>
      </c>
      <c r="G1759" s="2">
        <v>28790</v>
      </c>
      <c r="H1759" t="s">
        <v>13616</v>
      </c>
    </row>
    <row r="1760" spans="1:8" x14ac:dyDescent="0.25">
      <c r="A1760" t="s">
        <v>6587</v>
      </c>
      <c r="B1760" t="s">
        <v>6589</v>
      </c>
      <c r="C1760" t="s">
        <v>6588</v>
      </c>
      <c r="D1760">
        <v>2017</v>
      </c>
      <c r="E1760" t="s">
        <v>13617</v>
      </c>
      <c r="F1760" t="s">
        <v>13618</v>
      </c>
      <c r="G1760" s="2">
        <v>43007</v>
      </c>
      <c r="H1760" t="s">
        <v>13619</v>
      </c>
    </row>
    <row r="1761" spans="1:8" x14ac:dyDescent="0.25">
      <c r="A1761" t="s">
        <v>6590</v>
      </c>
      <c r="B1761" t="s">
        <v>6592</v>
      </c>
      <c r="C1761" t="s">
        <v>6591</v>
      </c>
      <c r="D1761">
        <v>1993</v>
      </c>
      <c r="E1761" t="s">
        <v>13620</v>
      </c>
      <c r="F1761" t="s">
        <v>13621</v>
      </c>
      <c r="G1761" s="2">
        <v>34201</v>
      </c>
      <c r="H1761" t="s">
        <v>13622</v>
      </c>
    </row>
    <row r="1762" spans="1:8" x14ac:dyDescent="0.25">
      <c r="A1762" t="s">
        <v>6593</v>
      </c>
      <c r="B1762" t="s">
        <v>6595</v>
      </c>
      <c r="C1762" t="s">
        <v>6594</v>
      </c>
      <c r="D1762">
        <v>2009</v>
      </c>
      <c r="E1762" t="s">
        <v>13623</v>
      </c>
      <c r="F1762" t="s">
        <v>13624</v>
      </c>
      <c r="G1762" s="2">
        <v>40067</v>
      </c>
      <c r="H1762" t="s">
        <v>13625</v>
      </c>
    </row>
    <row r="1763" spans="1:8" x14ac:dyDescent="0.25">
      <c r="A1763" t="s">
        <v>6596</v>
      </c>
      <c r="B1763" t="s">
        <v>6598</v>
      </c>
      <c r="C1763" t="s">
        <v>6597</v>
      </c>
      <c r="D1763">
        <v>1942</v>
      </c>
      <c r="E1763" t="s">
        <v>13626</v>
      </c>
      <c r="F1763" t="s">
        <v>13627</v>
      </c>
      <c r="G1763" s="2">
        <v>15847</v>
      </c>
      <c r="H1763" t="s">
        <v>13628</v>
      </c>
    </row>
    <row r="1764" spans="1:8" x14ac:dyDescent="0.25">
      <c r="A1764" t="s">
        <v>6599</v>
      </c>
      <c r="B1764" t="s">
        <v>6601</v>
      </c>
      <c r="C1764" t="s">
        <v>6600</v>
      </c>
      <c r="D1764">
        <v>1992</v>
      </c>
      <c r="E1764" t="s">
        <v>13629</v>
      </c>
      <c r="F1764" t="s">
        <v>13630</v>
      </c>
      <c r="G1764" s="2">
        <v>33774</v>
      </c>
      <c r="H1764" t="s">
        <v>13631</v>
      </c>
    </row>
    <row r="1765" spans="1:8" x14ac:dyDescent="0.25">
      <c r="A1765" t="s">
        <v>6602</v>
      </c>
      <c r="B1765" t="s">
        <v>6604</v>
      </c>
      <c r="C1765" t="s">
        <v>6603</v>
      </c>
      <c r="D1765">
        <v>2022</v>
      </c>
      <c r="E1765" t="s">
        <v>13632</v>
      </c>
      <c r="F1765" t="s">
        <v>13633</v>
      </c>
      <c r="G1765" s="2">
        <v>44638</v>
      </c>
      <c r="H1765" t="s">
        <v>13634</v>
      </c>
    </row>
    <row r="1766" spans="1:8" x14ac:dyDescent="0.25">
      <c r="A1766" t="s">
        <v>6605</v>
      </c>
      <c r="B1766" t="s">
        <v>6607</v>
      </c>
      <c r="C1766" t="s">
        <v>6606</v>
      </c>
      <c r="D1766">
        <v>2006</v>
      </c>
      <c r="E1766" t="s">
        <v>13635</v>
      </c>
      <c r="F1766" t="s">
        <v>13636</v>
      </c>
      <c r="G1766" s="2">
        <v>40662</v>
      </c>
    </row>
    <row r="1767" spans="1:8" x14ac:dyDescent="0.25">
      <c r="A1767" t="s">
        <v>6608</v>
      </c>
      <c r="B1767" t="s">
        <v>6610</v>
      </c>
      <c r="C1767" t="s">
        <v>6609</v>
      </c>
      <c r="D1767">
        <v>1968</v>
      </c>
      <c r="E1767" t="s">
        <v>13637</v>
      </c>
      <c r="F1767" t="s">
        <v>13638</v>
      </c>
      <c r="G1767" s="2">
        <v>25014</v>
      </c>
      <c r="H1767" t="s">
        <v>13639</v>
      </c>
    </row>
    <row r="1768" spans="1:8" x14ac:dyDescent="0.25">
      <c r="A1768" t="s">
        <v>6611</v>
      </c>
      <c r="B1768" t="s">
        <v>6613</v>
      </c>
      <c r="C1768" t="s">
        <v>6612</v>
      </c>
      <c r="D1768">
        <v>2007</v>
      </c>
      <c r="E1768" t="s">
        <v>13640</v>
      </c>
      <c r="F1768" t="s">
        <v>13641</v>
      </c>
      <c r="G1768" s="2">
        <v>39626</v>
      </c>
      <c r="H1768" t="s">
        <v>13642</v>
      </c>
    </row>
    <row r="1769" spans="1:8" x14ac:dyDescent="0.25">
      <c r="A1769" t="s">
        <v>6614</v>
      </c>
      <c r="B1769" t="s">
        <v>6616</v>
      </c>
      <c r="C1769" t="s">
        <v>6615</v>
      </c>
      <c r="D1769">
        <v>2021</v>
      </c>
      <c r="E1769" t="s">
        <v>13643</v>
      </c>
      <c r="F1769" t="s">
        <v>13644</v>
      </c>
      <c r="G1769" s="2">
        <v>44442</v>
      </c>
      <c r="H1769" t="s">
        <v>13645</v>
      </c>
    </row>
    <row r="1770" spans="1:8" x14ac:dyDescent="0.25">
      <c r="A1770" t="s">
        <v>6617</v>
      </c>
      <c r="B1770" t="s">
        <v>6619</v>
      </c>
      <c r="C1770" t="s">
        <v>6618</v>
      </c>
      <c r="D1770">
        <v>1998</v>
      </c>
      <c r="E1770" t="s">
        <v>13646</v>
      </c>
      <c r="F1770" t="s">
        <v>13647</v>
      </c>
      <c r="G1770" s="2">
        <v>36056</v>
      </c>
    </row>
    <row r="1771" spans="1:8" x14ac:dyDescent="0.25">
      <c r="A1771" t="s">
        <v>6620</v>
      </c>
      <c r="B1771" t="s">
        <v>6621</v>
      </c>
      <c r="C1771" t="s">
        <v>3326</v>
      </c>
      <c r="D1771">
        <v>2001</v>
      </c>
      <c r="E1771" t="s">
        <v>13648</v>
      </c>
      <c r="F1771" t="s">
        <v>13649</v>
      </c>
      <c r="G1771" s="2">
        <v>37099</v>
      </c>
      <c r="H1771" t="s">
        <v>13650</v>
      </c>
    </row>
    <row r="1772" spans="1:8" x14ac:dyDescent="0.25">
      <c r="A1772" t="s">
        <v>6622</v>
      </c>
      <c r="B1772" t="s">
        <v>6624</v>
      </c>
      <c r="C1772" t="s">
        <v>6623</v>
      </c>
      <c r="D1772">
        <v>1951</v>
      </c>
      <c r="E1772" t="s">
        <v>13651</v>
      </c>
      <c r="F1772" t="s">
        <v>13652</v>
      </c>
      <c r="G1772" s="2">
        <v>18943</v>
      </c>
      <c r="H1772" t="s">
        <v>13653</v>
      </c>
    </row>
    <row r="1773" spans="1:8" x14ac:dyDescent="0.25">
      <c r="A1773" t="s">
        <v>6625</v>
      </c>
      <c r="B1773" t="s">
        <v>6627</v>
      </c>
      <c r="C1773" t="s">
        <v>6626</v>
      </c>
      <c r="D1773">
        <v>2020</v>
      </c>
      <c r="E1773" t="s">
        <v>13654</v>
      </c>
      <c r="F1773" t="s">
        <v>13655</v>
      </c>
      <c r="G1773" s="2">
        <v>43994</v>
      </c>
      <c r="H1773" t="s">
        <v>13656</v>
      </c>
    </row>
    <row r="1774" spans="1:8" x14ac:dyDescent="0.25">
      <c r="A1774" t="s">
        <v>6628</v>
      </c>
      <c r="B1774" t="s">
        <v>6630</v>
      </c>
      <c r="C1774" t="s">
        <v>6629</v>
      </c>
      <c r="D1774">
        <v>2000</v>
      </c>
      <c r="E1774" t="s">
        <v>13657</v>
      </c>
      <c r="F1774" t="s">
        <v>13658</v>
      </c>
      <c r="G1774" s="2">
        <v>36802</v>
      </c>
      <c r="H1774" t="s">
        <v>13659</v>
      </c>
    </row>
    <row r="1775" spans="1:8" x14ac:dyDescent="0.25">
      <c r="A1775" t="s">
        <v>6631</v>
      </c>
      <c r="B1775" t="s">
        <v>6633</v>
      </c>
      <c r="C1775" t="s">
        <v>6632</v>
      </c>
      <c r="D1775">
        <v>2007</v>
      </c>
      <c r="E1775" t="s">
        <v>13660</v>
      </c>
      <c r="F1775" t="s">
        <v>13661</v>
      </c>
      <c r="G1775" s="2">
        <v>39213</v>
      </c>
      <c r="H1775" t="s">
        <v>13662</v>
      </c>
    </row>
    <row r="1776" spans="1:8" x14ac:dyDescent="0.25">
      <c r="A1776" t="s">
        <v>6634</v>
      </c>
      <c r="B1776" t="s">
        <v>6636</v>
      </c>
      <c r="C1776" t="s">
        <v>6635</v>
      </c>
      <c r="D1776">
        <v>2015</v>
      </c>
      <c r="E1776" t="s">
        <v>13663</v>
      </c>
      <c r="F1776" t="s">
        <v>13664</v>
      </c>
      <c r="G1776" s="2">
        <v>42279</v>
      </c>
      <c r="H1776" t="s">
        <v>13665</v>
      </c>
    </row>
    <row r="1777" spans="1:8" x14ac:dyDescent="0.25">
      <c r="A1777" t="s">
        <v>6637</v>
      </c>
      <c r="B1777" t="s">
        <v>6639</v>
      </c>
      <c r="C1777" t="s">
        <v>6638</v>
      </c>
      <c r="D1777">
        <v>2010</v>
      </c>
      <c r="E1777" t="s">
        <v>13666</v>
      </c>
      <c r="F1777" t="s">
        <v>13667</v>
      </c>
      <c r="G1777" s="2">
        <v>40263</v>
      </c>
      <c r="H1777" t="s">
        <v>13668</v>
      </c>
    </row>
    <row r="1778" spans="1:8" x14ac:dyDescent="0.25">
      <c r="A1778" t="s">
        <v>6640</v>
      </c>
      <c r="B1778" t="s">
        <v>6642</v>
      </c>
      <c r="C1778" t="s">
        <v>6641</v>
      </c>
      <c r="D1778">
        <v>1996</v>
      </c>
      <c r="E1778" t="s">
        <v>13669</v>
      </c>
      <c r="F1778" t="s">
        <v>13670</v>
      </c>
      <c r="G1778" s="2">
        <v>35111</v>
      </c>
      <c r="H1778" t="s">
        <v>13671</v>
      </c>
    </row>
    <row r="1779" spans="1:8" x14ac:dyDescent="0.25">
      <c r="A1779" t="s">
        <v>6643</v>
      </c>
      <c r="B1779" t="s">
        <v>6645</v>
      </c>
      <c r="C1779" t="s">
        <v>6644</v>
      </c>
      <c r="D1779">
        <v>1995</v>
      </c>
      <c r="E1779" t="s">
        <v>13672</v>
      </c>
      <c r="F1779" t="s">
        <v>13673</v>
      </c>
      <c r="G1779" s="2">
        <v>34964</v>
      </c>
      <c r="H1779" t="s">
        <v>13674</v>
      </c>
    </row>
    <row r="1780" spans="1:8" x14ac:dyDescent="0.25">
      <c r="A1780" t="s">
        <v>6646</v>
      </c>
      <c r="B1780" t="s">
        <v>6648</v>
      </c>
      <c r="C1780" t="s">
        <v>6647</v>
      </c>
      <c r="D1780">
        <v>1985</v>
      </c>
      <c r="E1780" t="s">
        <v>13675</v>
      </c>
      <c r="F1780" t="s">
        <v>13676</v>
      </c>
      <c r="G1780" s="2">
        <v>31275</v>
      </c>
      <c r="H1780" t="s">
        <v>13677</v>
      </c>
    </row>
    <row r="1781" spans="1:8" x14ac:dyDescent="0.25">
      <c r="A1781" t="s">
        <v>6649</v>
      </c>
      <c r="B1781" t="s">
        <v>6651</v>
      </c>
      <c r="C1781" t="s">
        <v>6650</v>
      </c>
      <c r="D1781">
        <v>2016</v>
      </c>
      <c r="E1781" t="s">
        <v>13678</v>
      </c>
      <c r="F1781" t="s">
        <v>13679</v>
      </c>
      <c r="G1781" s="2">
        <v>42725</v>
      </c>
      <c r="H1781" t="s">
        <v>13680</v>
      </c>
    </row>
    <row r="1782" spans="1:8" x14ac:dyDescent="0.25">
      <c r="A1782" t="s">
        <v>6652</v>
      </c>
      <c r="B1782" t="s">
        <v>6654</v>
      </c>
      <c r="C1782" t="s">
        <v>6653</v>
      </c>
      <c r="D1782">
        <v>1974</v>
      </c>
      <c r="E1782" t="s">
        <v>13681</v>
      </c>
      <c r="F1782" t="s">
        <v>13682</v>
      </c>
      <c r="G1782" s="2">
        <v>27199</v>
      </c>
      <c r="H1782" t="s">
        <v>13683</v>
      </c>
    </row>
    <row r="1783" spans="1:8" x14ac:dyDescent="0.25">
      <c r="A1783" t="s">
        <v>6655</v>
      </c>
      <c r="B1783" t="s">
        <v>6657</v>
      </c>
      <c r="C1783" t="s">
        <v>6656</v>
      </c>
      <c r="D1783">
        <v>1993</v>
      </c>
      <c r="E1783" t="s">
        <v>13684</v>
      </c>
      <c r="F1783" t="s">
        <v>13685</v>
      </c>
      <c r="G1783" s="2">
        <v>34328</v>
      </c>
      <c r="H1783" t="s">
        <v>13686</v>
      </c>
    </row>
    <row r="1784" spans="1:8" x14ac:dyDescent="0.25">
      <c r="A1784" t="s">
        <v>6658</v>
      </c>
      <c r="B1784" t="s">
        <v>6660</v>
      </c>
      <c r="C1784" t="s">
        <v>6659</v>
      </c>
      <c r="D1784">
        <v>1974</v>
      </c>
      <c r="E1784" t="s">
        <v>13687</v>
      </c>
      <c r="F1784" t="s">
        <v>13688</v>
      </c>
      <c r="G1784" s="2">
        <v>27199</v>
      </c>
      <c r="H1784" t="s">
        <v>13689</v>
      </c>
    </row>
    <row r="1785" spans="1:8" x14ac:dyDescent="0.25">
      <c r="A1785" t="s">
        <v>6661</v>
      </c>
      <c r="B1785" t="s">
        <v>6662</v>
      </c>
      <c r="C1785" t="s">
        <v>3066</v>
      </c>
      <c r="D1785">
        <v>1935</v>
      </c>
      <c r="E1785" t="s">
        <v>13690</v>
      </c>
      <c r="F1785" t="s">
        <v>13691</v>
      </c>
      <c r="G1785" s="2">
        <v>13087</v>
      </c>
      <c r="H1785" t="s">
        <v>13692</v>
      </c>
    </row>
    <row r="1786" spans="1:8" x14ac:dyDescent="0.25">
      <c r="A1786" t="s">
        <v>6663</v>
      </c>
      <c r="B1786" t="s">
        <v>6665</v>
      </c>
      <c r="C1786" t="s">
        <v>6664</v>
      </c>
      <c r="D1786">
        <v>1994</v>
      </c>
      <c r="E1786" t="s">
        <v>13693</v>
      </c>
      <c r="F1786" t="s">
        <v>13694</v>
      </c>
      <c r="G1786" s="2">
        <v>34509</v>
      </c>
      <c r="H1786" t="s">
        <v>13695</v>
      </c>
    </row>
    <row r="1787" spans="1:8" x14ac:dyDescent="0.25">
      <c r="A1787" t="s">
        <v>6666</v>
      </c>
      <c r="B1787" t="s">
        <v>6668</v>
      </c>
      <c r="C1787" t="s">
        <v>6667</v>
      </c>
      <c r="D1787">
        <v>1974</v>
      </c>
      <c r="E1787" t="s">
        <v>13696</v>
      </c>
      <c r="F1787" t="s">
        <v>13697</v>
      </c>
      <c r="G1787" s="2">
        <v>27270</v>
      </c>
      <c r="H1787" t="s">
        <v>13698</v>
      </c>
    </row>
    <row r="1788" spans="1:8" x14ac:dyDescent="0.25">
      <c r="A1788" t="s">
        <v>6669</v>
      </c>
      <c r="B1788" t="s">
        <v>6671</v>
      </c>
      <c r="C1788" t="s">
        <v>6670</v>
      </c>
      <c r="D1788">
        <v>2024</v>
      </c>
      <c r="E1788" t="s">
        <v>13699</v>
      </c>
      <c r="F1788" t="s">
        <v>13700</v>
      </c>
      <c r="G1788" s="2">
        <v>45471</v>
      </c>
      <c r="H1788" t="s">
        <v>13701</v>
      </c>
    </row>
    <row r="1789" spans="1:8" x14ac:dyDescent="0.25">
      <c r="A1789" t="s">
        <v>6672</v>
      </c>
      <c r="B1789" t="s">
        <v>6674</v>
      </c>
      <c r="C1789" t="s">
        <v>6673</v>
      </c>
      <c r="D1789">
        <v>2024</v>
      </c>
      <c r="E1789" t="s">
        <v>13702</v>
      </c>
      <c r="F1789" t="s">
        <v>13703</v>
      </c>
      <c r="G1789" s="2">
        <v>45422</v>
      </c>
      <c r="H1789" t="s">
        <v>13704</v>
      </c>
    </row>
    <row r="1790" spans="1:8" x14ac:dyDescent="0.25">
      <c r="A1790" t="s">
        <v>6675</v>
      </c>
      <c r="B1790" t="s">
        <v>6677</v>
      </c>
      <c r="C1790" t="s">
        <v>6676</v>
      </c>
      <c r="D1790">
        <v>1975</v>
      </c>
      <c r="E1790" t="s">
        <v>13705</v>
      </c>
      <c r="F1790" t="s">
        <v>13706</v>
      </c>
      <c r="G1790" s="2">
        <v>27746</v>
      </c>
      <c r="H1790" t="s">
        <v>13707</v>
      </c>
    </row>
    <row r="1791" spans="1:8" x14ac:dyDescent="0.25">
      <c r="A1791" t="s">
        <v>6678</v>
      </c>
      <c r="B1791" t="s">
        <v>6680</v>
      </c>
      <c r="C1791" t="s">
        <v>6679</v>
      </c>
      <c r="D1791">
        <v>2005</v>
      </c>
      <c r="E1791" t="s">
        <v>13708</v>
      </c>
      <c r="F1791" t="s">
        <v>13709</v>
      </c>
      <c r="G1791" s="2">
        <v>38646</v>
      </c>
      <c r="H1791" t="s">
        <v>13710</v>
      </c>
    </row>
    <row r="1792" spans="1:8" x14ac:dyDescent="0.25">
      <c r="A1792" t="s">
        <v>6681</v>
      </c>
      <c r="B1792" t="s">
        <v>6683</v>
      </c>
      <c r="C1792" t="s">
        <v>6682</v>
      </c>
      <c r="D1792">
        <v>1964</v>
      </c>
      <c r="E1792" t="s">
        <v>13711</v>
      </c>
      <c r="F1792" t="s">
        <v>13712</v>
      </c>
      <c r="G1792" s="2">
        <v>23808</v>
      </c>
      <c r="H1792" t="s">
        <v>13713</v>
      </c>
    </row>
    <row r="1793" spans="1:8" x14ac:dyDescent="0.25">
      <c r="A1793" t="s">
        <v>6684</v>
      </c>
      <c r="B1793" t="s">
        <v>6686</v>
      </c>
      <c r="C1793" t="s">
        <v>6685</v>
      </c>
      <c r="D1793">
        <v>1977</v>
      </c>
      <c r="E1793" t="s">
        <v>13714</v>
      </c>
      <c r="F1793" t="s">
        <v>13715</v>
      </c>
      <c r="G1793" s="2">
        <v>28340</v>
      </c>
      <c r="H1793" t="s">
        <v>13716</v>
      </c>
    </row>
    <row r="1794" spans="1:8" x14ac:dyDescent="0.25">
      <c r="A1794" t="s">
        <v>6687</v>
      </c>
      <c r="B1794" t="s">
        <v>6689</v>
      </c>
      <c r="C1794" t="s">
        <v>6688</v>
      </c>
      <c r="D1794">
        <v>1998</v>
      </c>
      <c r="E1794" t="s">
        <v>13717</v>
      </c>
      <c r="F1794" t="s">
        <v>13718</v>
      </c>
      <c r="G1794" s="2">
        <v>36103</v>
      </c>
      <c r="H1794" t="s">
        <v>13719</v>
      </c>
    </row>
    <row r="1795" spans="1:8" x14ac:dyDescent="0.25">
      <c r="A1795" t="s">
        <v>6690</v>
      </c>
      <c r="B1795" t="s">
        <v>6692</v>
      </c>
      <c r="C1795" t="s">
        <v>6691</v>
      </c>
      <c r="D1795">
        <v>2006</v>
      </c>
      <c r="E1795" t="s">
        <v>13720</v>
      </c>
      <c r="F1795" t="s">
        <v>13721</v>
      </c>
      <c r="G1795" s="2">
        <v>38835</v>
      </c>
      <c r="H1795" t="s">
        <v>13722</v>
      </c>
    </row>
    <row r="1796" spans="1:8" x14ac:dyDescent="0.25">
      <c r="A1796" t="s">
        <v>6693</v>
      </c>
      <c r="B1796" t="s">
        <v>6695</v>
      </c>
      <c r="C1796" t="s">
        <v>6694</v>
      </c>
      <c r="D1796">
        <v>2021</v>
      </c>
      <c r="E1796" t="s">
        <v>13723</v>
      </c>
      <c r="F1796" t="s">
        <v>13724</v>
      </c>
      <c r="G1796" s="2">
        <v>44519</v>
      </c>
      <c r="H1796" t="s">
        <v>13725</v>
      </c>
    </row>
    <row r="1797" spans="1:8" x14ac:dyDescent="0.25">
      <c r="A1797" t="s">
        <v>6696</v>
      </c>
      <c r="B1797" t="s">
        <v>6698</v>
      </c>
      <c r="C1797" t="s">
        <v>6697</v>
      </c>
      <c r="D1797">
        <v>1992</v>
      </c>
      <c r="E1797" t="s">
        <v>13726</v>
      </c>
      <c r="F1797" t="s">
        <v>13727</v>
      </c>
      <c r="G1797" s="2">
        <v>33844</v>
      </c>
      <c r="H1797" t="s">
        <v>13728</v>
      </c>
    </row>
    <row r="1798" spans="1:8" x14ac:dyDescent="0.25">
      <c r="A1798" t="s">
        <v>6699</v>
      </c>
      <c r="B1798" t="s">
        <v>6701</v>
      </c>
      <c r="C1798" t="s">
        <v>6700</v>
      </c>
      <c r="D1798">
        <v>2005</v>
      </c>
      <c r="E1798" t="s">
        <v>13729</v>
      </c>
      <c r="F1798" t="s">
        <v>13730</v>
      </c>
      <c r="G1798" s="2">
        <v>38583</v>
      </c>
      <c r="H1798" t="s">
        <v>13731</v>
      </c>
    </row>
    <row r="1799" spans="1:8" x14ac:dyDescent="0.25">
      <c r="A1799" t="s">
        <v>6812</v>
      </c>
      <c r="B1799" t="s">
        <v>6814</v>
      </c>
      <c r="C1799" t="s">
        <v>6813</v>
      </c>
      <c r="D1799">
        <v>1997</v>
      </c>
      <c r="E1799" t="s">
        <v>13732</v>
      </c>
      <c r="F1799" t="s">
        <v>13733</v>
      </c>
      <c r="G1799" s="2">
        <v>35692</v>
      </c>
      <c r="H1799" t="s">
        <v>13734</v>
      </c>
    </row>
    <row r="1800" spans="1:8" x14ac:dyDescent="0.25">
      <c r="A1800" t="s">
        <v>6702</v>
      </c>
      <c r="B1800" t="s">
        <v>6704</v>
      </c>
      <c r="C1800" t="s">
        <v>6703</v>
      </c>
      <c r="D1800">
        <v>2010</v>
      </c>
      <c r="E1800" t="s">
        <v>13735</v>
      </c>
      <c r="F1800" t="s">
        <v>13736</v>
      </c>
      <c r="G1800" s="2">
        <v>40627</v>
      </c>
      <c r="H1800" t="s">
        <v>13737</v>
      </c>
    </row>
    <row r="1801" spans="1:8" x14ac:dyDescent="0.25">
      <c r="A1801" t="s">
        <v>6705</v>
      </c>
      <c r="B1801" t="s">
        <v>6707</v>
      </c>
      <c r="C1801" t="s">
        <v>6706</v>
      </c>
      <c r="D1801">
        <v>1939</v>
      </c>
      <c r="E1801" t="s">
        <v>13738</v>
      </c>
      <c r="F1801" t="s">
        <v>13739</v>
      </c>
      <c r="G1801" s="2">
        <v>14405</v>
      </c>
    </row>
    <row r="1802" spans="1:8" x14ac:dyDescent="0.25">
      <c r="A1802" t="s">
        <v>6708</v>
      </c>
      <c r="B1802" t="s">
        <v>6710</v>
      </c>
      <c r="C1802" t="s">
        <v>6709</v>
      </c>
      <c r="D1802">
        <v>2005</v>
      </c>
      <c r="E1802" t="s">
        <v>13740</v>
      </c>
      <c r="F1802" t="s">
        <v>13741</v>
      </c>
      <c r="G1802" s="2">
        <v>44715</v>
      </c>
    </row>
    <row r="1803" spans="1:8" x14ac:dyDescent="0.25">
      <c r="A1803" t="s">
        <v>6711</v>
      </c>
      <c r="B1803" t="s">
        <v>6713</v>
      </c>
      <c r="C1803" t="s">
        <v>6712</v>
      </c>
      <c r="D1803">
        <v>2012</v>
      </c>
      <c r="E1803" t="s">
        <v>13742</v>
      </c>
      <c r="F1803" t="s">
        <v>13743</v>
      </c>
      <c r="G1803" s="2">
        <v>41194</v>
      </c>
      <c r="H1803" t="s">
        <v>13744</v>
      </c>
    </row>
    <row r="1804" spans="1:8" x14ac:dyDescent="0.25">
      <c r="A1804" t="s">
        <v>6714</v>
      </c>
      <c r="B1804" t="s">
        <v>6716</v>
      </c>
      <c r="C1804" t="s">
        <v>6715</v>
      </c>
      <c r="D1804">
        <v>1994</v>
      </c>
      <c r="E1804" t="s">
        <v>13745</v>
      </c>
      <c r="F1804" t="s">
        <v>13746</v>
      </c>
      <c r="G1804" s="2">
        <v>34439</v>
      </c>
      <c r="H1804" t="s">
        <v>13747</v>
      </c>
    </row>
    <row r="1805" spans="1:8" x14ac:dyDescent="0.25">
      <c r="A1805" t="s">
        <v>6717</v>
      </c>
      <c r="B1805" t="s">
        <v>6719</v>
      </c>
      <c r="C1805" t="s">
        <v>13748</v>
      </c>
      <c r="D1805">
        <v>2001</v>
      </c>
      <c r="E1805" t="s">
        <v>13749</v>
      </c>
      <c r="F1805" t="s">
        <v>13750</v>
      </c>
      <c r="G1805" s="2">
        <v>37050</v>
      </c>
      <c r="H1805" t="s">
        <v>13751</v>
      </c>
    </row>
    <row r="1806" spans="1:8" x14ac:dyDescent="0.25">
      <c r="A1806" t="s">
        <v>6720</v>
      </c>
      <c r="B1806" t="s">
        <v>6722</v>
      </c>
      <c r="C1806" t="s">
        <v>6721</v>
      </c>
      <c r="D1806">
        <v>2018</v>
      </c>
      <c r="E1806" t="s">
        <v>13752</v>
      </c>
      <c r="F1806" t="s">
        <v>13753</v>
      </c>
      <c r="G1806" s="2">
        <v>43378</v>
      </c>
      <c r="H1806" t="s">
        <v>13754</v>
      </c>
    </row>
    <row r="1807" spans="1:8" x14ac:dyDescent="0.25">
      <c r="A1807" t="s">
        <v>6723</v>
      </c>
      <c r="B1807" t="s">
        <v>6725</v>
      </c>
      <c r="C1807" t="s">
        <v>6724</v>
      </c>
      <c r="D1807">
        <v>2011</v>
      </c>
      <c r="E1807" t="s">
        <v>13755</v>
      </c>
      <c r="F1807" t="s">
        <v>13756</v>
      </c>
      <c r="G1807" s="2">
        <v>40823</v>
      </c>
      <c r="H1807" t="s">
        <v>13757</v>
      </c>
    </row>
    <row r="1808" spans="1:8" x14ac:dyDescent="0.25">
      <c r="A1808" t="s">
        <v>6726</v>
      </c>
      <c r="B1808" t="s">
        <v>6728</v>
      </c>
      <c r="C1808" t="s">
        <v>6727</v>
      </c>
      <c r="D1808">
        <v>1974</v>
      </c>
      <c r="E1808" t="s">
        <v>13758</v>
      </c>
      <c r="F1808" t="s">
        <v>13759</v>
      </c>
      <c r="G1808" s="2">
        <v>27281</v>
      </c>
    </row>
    <row r="1809" spans="1:8" x14ac:dyDescent="0.25">
      <c r="A1809" t="s">
        <v>6729</v>
      </c>
      <c r="B1809" t="s">
        <v>6731</v>
      </c>
      <c r="C1809" t="s">
        <v>6730</v>
      </c>
      <c r="D1809">
        <v>2002</v>
      </c>
      <c r="E1809" t="s">
        <v>13760</v>
      </c>
      <c r="F1809" t="s">
        <v>13761</v>
      </c>
      <c r="G1809" s="2">
        <v>37449</v>
      </c>
      <c r="H1809" t="s">
        <v>13762</v>
      </c>
    </row>
    <row r="1810" spans="1:8" x14ac:dyDescent="0.25">
      <c r="A1810" t="s">
        <v>6732</v>
      </c>
      <c r="B1810" t="s">
        <v>6734</v>
      </c>
      <c r="C1810" t="s">
        <v>6733</v>
      </c>
      <c r="D1810">
        <v>1990</v>
      </c>
      <c r="E1810" t="s">
        <v>13763</v>
      </c>
      <c r="F1810" t="s">
        <v>13764</v>
      </c>
      <c r="G1810" s="2">
        <v>32892</v>
      </c>
      <c r="H1810" t="s">
        <v>13765</v>
      </c>
    </row>
    <row r="1811" spans="1:8" x14ac:dyDescent="0.25">
      <c r="A1811" t="s">
        <v>6735</v>
      </c>
      <c r="B1811" t="s">
        <v>6736</v>
      </c>
      <c r="C1811" t="s">
        <v>4618</v>
      </c>
      <c r="D1811">
        <v>1939</v>
      </c>
      <c r="E1811" t="s">
        <v>13766</v>
      </c>
      <c r="F1811" t="s">
        <v>13767</v>
      </c>
      <c r="G1811" s="2">
        <v>14608</v>
      </c>
      <c r="H1811" t="s">
        <v>13768</v>
      </c>
    </row>
    <row r="1812" spans="1:8" x14ac:dyDescent="0.25">
      <c r="A1812" t="s">
        <v>6737</v>
      </c>
      <c r="B1812" t="s">
        <v>6739</v>
      </c>
      <c r="C1812" t="s">
        <v>6738</v>
      </c>
      <c r="D1812">
        <v>1985</v>
      </c>
      <c r="E1812" t="s">
        <v>13769</v>
      </c>
      <c r="F1812" t="s">
        <v>13770</v>
      </c>
      <c r="G1812" s="2">
        <v>31310</v>
      </c>
      <c r="H1812" t="s">
        <v>13771</v>
      </c>
    </row>
    <row r="1813" spans="1:8" x14ac:dyDescent="0.25">
      <c r="A1813" t="s">
        <v>6740</v>
      </c>
      <c r="B1813" t="s">
        <v>6742</v>
      </c>
      <c r="C1813" t="s">
        <v>6741</v>
      </c>
      <c r="D1813">
        <v>1999</v>
      </c>
      <c r="E1813" t="s">
        <v>13772</v>
      </c>
      <c r="F1813" t="s">
        <v>13773</v>
      </c>
      <c r="G1813" s="2">
        <v>36616</v>
      </c>
      <c r="H1813" t="s">
        <v>13774</v>
      </c>
    </row>
    <row r="1814" spans="1:8" x14ac:dyDescent="0.25">
      <c r="A1814" t="s">
        <v>6743</v>
      </c>
      <c r="B1814" t="s">
        <v>6745</v>
      </c>
      <c r="C1814" t="s">
        <v>6744</v>
      </c>
      <c r="D1814">
        <v>1988</v>
      </c>
      <c r="E1814" t="s">
        <v>13775</v>
      </c>
      <c r="F1814" t="s">
        <v>13776</v>
      </c>
      <c r="G1814" s="2">
        <v>32498</v>
      </c>
      <c r="H1814" t="s">
        <v>13777</v>
      </c>
    </row>
    <row r="1815" spans="1:8" x14ac:dyDescent="0.25">
      <c r="A1815" t="s">
        <v>6746</v>
      </c>
      <c r="B1815" t="s">
        <v>6748</v>
      </c>
      <c r="C1815" t="s">
        <v>6747</v>
      </c>
      <c r="D1815">
        <v>2007</v>
      </c>
      <c r="E1815" t="s">
        <v>13778</v>
      </c>
      <c r="F1815" t="s">
        <v>13779</v>
      </c>
      <c r="G1815" s="2">
        <v>39374</v>
      </c>
      <c r="H1815" t="s">
        <v>13780</v>
      </c>
    </row>
    <row r="1816" spans="1:8" x14ac:dyDescent="0.25">
      <c r="A1816" t="s">
        <v>6749</v>
      </c>
      <c r="B1816" t="s">
        <v>6751</v>
      </c>
      <c r="C1816" t="s">
        <v>6750</v>
      </c>
      <c r="D1816">
        <v>1977</v>
      </c>
      <c r="E1816" t="s">
        <v>13781</v>
      </c>
      <c r="F1816" t="s">
        <v>13782</v>
      </c>
      <c r="G1816" s="2">
        <v>28258</v>
      </c>
      <c r="H1816" t="s">
        <v>13783</v>
      </c>
    </row>
    <row r="1817" spans="1:8" x14ac:dyDescent="0.25">
      <c r="A1817" t="s">
        <v>6752</v>
      </c>
      <c r="B1817" t="s">
        <v>6754</v>
      </c>
      <c r="C1817" t="s">
        <v>6753</v>
      </c>
      <c r="D1817">
        <v>1977</v>
      </c>
      <c r="E1817" t="s">
        <v>13784</v>
      </c>
      <c r="F1817" t="s">
        <v>13785</v>
      </c>
      <c r="G1817" s="2">
        <v>28165</v>
      </c>
      <c r="H1817" t="s">
        <v>13786</v>
      </c>
    </row>
    <row r="1818" spans="1:8" x14ac:dyDescent="0.25">
      <c r="A1818" t="s">
        <v>6755</v>
      </c>
      <c r="B1818" t="s">
        <v>6757</v>
      </c>
      <c r="C1818" t="s">
        <v>6756</v>
      </c>
      <c r="D1818">
        <v>2003</v>
      </c>
      <c r="E1818" t="s">
        <v>13787</v>
      </c>
      <c r="F1818" t="s">
        <v>13788</v>
      </c>
      <c r="G1818" s="2">
        <v>37848</v>
      </c>
      <c r="H1818" t="s">
        <v>13789</v>
      </c>
    </row>
    <row r="1819" spans="1:8" x14ac:dyDescent="0.25">
      <c r="A1819" t="s">
        <v>6868</v>
      </c>
      <c r="B1819" t="s">
        <v>6870</v>
      </c>
      <c r="C1819" t="s">
        <v>6869</v>
      </c>
      <c r="D1819">
        <v>2000</v>
      </c>
      <c r="E1819" t="s">
        <v>13790</v>
      </c>
      <c r="F1819" t="s">
        <v>13791</v>
      </c>
      <c r="G1819" s="2">
        <v>36826</v>
      </c>
      <c r="H1819" t="s">
        <v>13792</v>
      </c>
    </row>
    <row r="1820" spans="1:8" x14ac:dyDescent="0.25">
      <c r="A1820" t="s">
        <v>6758</v>
      </c>
      <c r="B1820" t="s">
        <v>6760</v>
      </c>
      <c r="C1820" t="s">
        <v>6759</v>
      </c>
      <c r="D1820">
        <v>2022</v>
      </c>
      <c r="E1820" t="s">
        <v>13793</v>
      </c>
      <c r="F1820" t="s">
        <v>13794</v>
      </c>
      <c r="G1820" s="2">
        <v>44897</v>
      </c>
      <c r="H1820" t="s">
        <v>13795</v>
      </c>
    </row>
    <row r="1821" spans="1:8" x14ac:dyDescent="0.25">
      <c r="A1821" t="s">
        <v>6761</v>
      </c>
      <c r="B1821" t="s">
        <v>6763</v>
      </c>
      <c r="C1821" t="s">
        <v>6762</v>
      </c>
      <c r="D1821">
        <v>1990</v>
      </c>
      <c r="E1821" t="s">
        <v>13796</v>
      </c>
      <c r="F1821" t="s">
        <v>13797</v>
      </c>
      <c r="G1821" s="2">
        <v>33172</v>
      </c>
      <c r="H1821" t="s">
        <v>13798</v>
      </c>
    </row>
    <row r="1822" spans="1:8" x14ac:dyDescent="0.25">
      <c r="A1822" t="s">
        <v>6764</v>
      </c>
      <c r="B1822" t="s">
        <v>6766</v>
      </c>
      <c r="C1822" t="s">
        <v>6765</v>
      </c>
      <c r="D1822">
        <v>2015</v>
      </c>
      <c r="E1822" t="s">
        <v>13799</v>
      </c>
      <c r="F1822" t="s">
        <v>13800</v>
      </c>
      <c r="G1822" s="2">
        <v>42333</v>
      </c>
      <c r="H1822" t="s">
        <v>13801</v>
      </c>
    </row>
    <row r="1823" spans="1:8" x14ac:dyDescent="0.25">
      <c r="A1823" t="s">
        <v>6767</v>
      </c>
      <c r="B1823" t="s">
        <v>6769</v>
      </c>
      <c r="C1823" t="s">
        <v>6768</v>
      </c>
      <c r="D1823">
        <v>1954</v>
      </c>
      <c r="E1823" t="s">
        <v>13802</v>
      </c>
      <c r="F1823" t="s">
        <v>13803</v>
      </c>
      <c r="G1823" s="2">
        <v>20033</v>
      </c>
      <c r="H1823" t="s">
        <v>13804</v>
      </c>
    </row>
    <row r="1824" spans="1:8" x14ac:dyDescent="0.25">
      <c r="A1824" t="s">
        <v>6770</v>
      </c>
      <c r="B1824" t="s">
        <v>6772</v>
      </c>
      <c r="C1824" t="s">
        <v>6771</v>
      </c>
      <c r="D1824">
        <v>1998</v>
      </c>
      <c r="E1824" t="s">
        <v>13805</v>
      </c>
      <c r="F1824" t="s">
        <v>13806</v>
      </c>
      <c r="G1824" s="2">
        <v>36091</v>
      </c>
      <c r="H1824" t="s">
        <v>13807</v>
      </c>
    </row>
    <row r="1825" spans="1:8" x14ac:dyDescent="0.25">
      <c r="A1825" t="s">
        <v>6773</v>
      </c>
      <c r="B1825" t="s">
        <v>6775</v>
      </c>
      <c r="C1825" t="s">
        <v>6774</v>
      </c>
      <c r="D1825">
        <v>2007</v>
      </c>
      <c r="E1825" t="s">
        <v>13808</v>
      </c>
      <c r="F1825" t="s">
        <v>13809</v>
      </c>
      <c r="G1825" s="2">
        <v>39407</v>
      </c>
      <c r="H1825" t="s">
        <v>13810</v>
      </c>
    </row>
    <row r="1826" spans="1:8" x14ac:dyDescent="0.25">
      <c r="A1826" t="s">
        <v>6776</v>
      </c>
      <c r="B1826" t="s">
        <v>6778</v>
      </c>
      <c r="C1826" t="s">
        <v>6777</v>
      </c>
      <c r="D1826">
        <v>1999</v>
      </c>
      <c r="E1826" t="s">
        <v>13811</v>
      </c>
      <c r="F1826" t="s">
        <v>13812</v>
      </c>
      <c r="G1826" s="2">
        <v>36371</v>
      </c>
      <c r="H1826" t="s">
        <v>13813</v>
      </c>
    </row>
    <row r="1827" spans="1:8" x14ac:dyDescent="0.25">
      <c r="A1827" t="s">
        <v>6779</v>
      </c>
      <c r="B1827" t="s">
        <v>6781</v>
      </c>
      <c r="C1827" t="s">
        <v>6780</v>
      </c>
      <c r="D1827">
        <v>1968</v>
      </c>
      <c r="E1827" t="s">
        <v>13814</v>
      </c>
      <c r="F1827" t="s">
        <v>13815</v>
      </c>
      <c r="G1827" s="2">
        <v>25001</v>
      </c>
      <c r="H1827" t="s">
        <v>13816</v>
      </c>
    </row>
    <row r="1828" spans="1:8" x14ac:dyDescent="0.25">
      <c r="A1828" t="s">
        <v>6782</v>
      </c>
      <c r="B1828" t="s">
        <v>6784</v>
      </c>
      <c r="C1828" t="s">
        <v>6783</v>
      </c>
      <c r="D1828">
        <v>2000</v>
      </c>
      <c r="E1828" t="s">
        <v>13817</v>
      </c>
      <c r="F1828" t="s">
        <v>13818</v>
      </c>
      <c r="G1828" s="2">
        <v>36903</v>
      </c>
      <c r="H1828" t="s">
        <v>13819</v>
      </c>
    </row>
    <row r="1829" spans="1:8" x14ac:dyDescent="0.25">
      <c r="A1829" t="s">
        <v>6785</v>
      </c>
      <c r="B1829" t="s">
        <v>6787</v>
      </c>
      <c r="C1829" t="s">
        <v>6786</v>
      </c>
      <c r="D1829">
        <v>2004</v>
      </c>
      <c r="E1829" t="s">
        <v>13820</v>
      </c>
      <c r="F1829" t="s">
        <v>13821</v>
      </c>
      <c r="G1829" s="2">
        <v>38205</v>
      </c>
      <c r="H1829" t="s">
        <v>13822</v>
      </c>
    </row>
    <row r="1830" spans="1:8" x14ac:dyDescent="0.25">
      <c r="A1830" t="s">
        <v>6788</v>
      </c>
      <c r="B1830" t="s">
        <v>6790</v>
      </c>
      <c r="C1830" t="s">
        <v>6789</v>
      </c>
      <c r="D1830">
        <v>1970</v>
      </c>
      <c r="E1830" t="s">
        <v>13823</v>
      </c>
      <c r="F1830" t="s">
        <v>13824</v>
      </c>
      <c r="G1830" s="2">
        <v>25895</v>
      </c>
      <c r="H1830" t="s">
        <v>13825</v>
      </c>
    </row>
    <row r="1831" spans="1:8" x14ac:dyDescent="0.25">
      <c r="A1831" t="s">
        <v>6791</v>
      </c>
      <c r="B1831" t="s">
        <v>6793</v>
      </c>
      <c r="C1831" t="s">
        <v>6792</v>
      </c>
      <c r="D1831">
        <v>1990</v>
      </c>
      <c r="E1831" t="s">
        <v>13826</v>
      </c>
      <c r="F1831" t="s">
        <v>13827</v>
      </c>
      <c r="G1831" s="2">
        <v>33193</v>
      </c>
    </row>
    <row r="1832" spans="1:8" x14ac:dyDescent="0.25">
      <c r="A1832" t="s">
        <v>6794</v>
      </c>
      <c r="B1832" t="s">
        <v>6796</v>
      </c>
      <c r="C1832" t="s">
        <v>6795</v>
      </c>
      <c r="D1832">
        <v>2011</v>
      </c>
      <c r="E1832" t="s">
        <v>13828</v>
      </c>
      <c r="F1832" t="s">
        <v>13829</v>
      </c>
      <c r="G1832" s="2">
        <v>40753</v>
      </c>
      <c r="H1832" t="s">
        <v>13830</v>
      </c>
    </row>
    <row r="1833" spans="1:8" x14ac:dyDescent="0.25">
      <c r="A1833" t="s">
        <v>6797</v>
      </c>
      <c r="B1833" t="s">
        <v>6799</v>
      </c>
      <c r="C1833" t="s">
        <v>13831</v>
      </c>
      <c r="D1833">
        <v>2000</v>
      </c>
      <c r="E1833" t="s">
        <v>13832</v>
      </c>
      <c r="F1833" t="s">
        <v>13833</v>
      </c>
      <c r="G1833" s="2">
        <v>36719</v>
      </c>
    </row>
    <row r="1834" spans="1:8" x14ac:dyDescent="0.25">
      <c r="A1834" t="s">
        <v>6800</v>
      </c>
      <c r="B1834" t="s">
        <v>6802</v>
      </c>
      <c r="C1834" t="s">
        <v>6801</v>
      </c>
      <c r="D1834">
        <v>2003</v>
      </c>
      <c r="E1834" t="s">
        <v>13834</v>
      </c>
      <c r="F1834" t="s">
        <v>13835</v>
      </c>
      <c r="G1834" s="2">
        <v>37839</v>
      </c>
      <c r="H1834" t="s">
        <v>13836</v>
      </c>
    </row>
    <row r="1835" spans="1:8" x14ac:dyDescent="0.25">
      <c r="A1835" t="s">
        <v>6803</v>
      </c>
      <c r="B1835" t="s">
        <v>6805</v>
      </c>
      <c r="C1835" t="s">
        <v>6804</v>
      </c>
      <c r="D1835">
        <v>1979</v>
      </c>
      <c r="E1835" t="s">
        <v>13837</v>
      </c>
      <c r="F1835" t="s">
        <v>13838</v>
      </c>
      <c r="G1835" s="2">
        <v>28937</v>
      </c>
      <c r="H1835" t="s">
        <v>13839</v>
      </c>
    </row>
    <row r="1836" spans="1:8" x14ac:dyDescent="0.25">
      <c r="A1836" t="s">
        <v>6806</v>
      </c>
      <c r="B1836" t="s">
        <v>6808</v>
      </c>
      <c r="C1836" t="s">
        <v>6807</v>
      </c>
      <c r="D1836">
        <v>2013</v>
      </c>
      <c r="E1836" t="s">
        <v>13840</v>
      </c>
      <c r="F1836" t="s">
        <v>13841</v>
      </c>
      <c r="G1836" s="2">
        <v>41425</v>
      </c>
      <c r="H1836" t="s">
        <v>13842</v>
      </c>
    </row>
    <row r="1837" spans="1:8" x14ac:dyDescent="0.25">
      <c r="A1837" t="s">
        <v>6809</v>
      </c>
      <c r="B1837" t="s">
        <v>6811</v>
      </c>
      <c r="C1837" t="s">
        <v>6810</v>
      </c>
      <c r="D1837">
        <v>1966</v>
      </c>
      <c r="E1837" t="s">
        <v>13843</v>
      </c>
      <c r="F1837" t="s">
        <v>13844</v>
      </c>
      <c r="G1837" s="2">
        <v>24315</v>
      </c>
      <c r="H1837" t="s">
        <v>13845</v>
      </c>
    </row>
    <row r="1838" spans="1:8" x14ac:dyDescent="0.25">
      <c r="A1838" t="s">
        <v>6815</v>
      </c>
      <c r="B1838" t="s">
        <v>6817</v>
      </c>
      <c r="C1838" t="s">
        <v>6816</v>
      </c>
      <c r="D1838">
        <v>2013</v>
      </c>
      <c r="E1838" t="s">
        <v>13846</v>
      </c>
      <c r="F1838" t="s">
        <v>13847</v>
      </c>
      <c r="G1838" s="2">
        <v>41355</v>
      </c>
      <c r="H1838" t="s">
        <v>13848</v>
      </c>
    </row>
    <row r="1839" spans="1:8" x14ac:dyDescent="0.25">
      <c r="A1839" t="s">
        <v>6818</v>
      </c>
      <c r="B1839" t="s">
        <v>6820</v>
      </c>
      <c r="C1839" t="s">
        <v>6819</v>
      </c>
      <c r="D1839">
        <v>2019</v>
      </c>
      <c r="E1839" t="s">
        <v>13849</v>
      </c>
      <c r="F1839" t="s">
        <v>13850</v>
      </c>
      <c r="G1839" s="2">
        <v>43735</v>
      </c>
      <c r="H1839" t="s">
        <v>13851</v>
      </c>
    </row>
    <row r="1840" spans="1:8" x14ac:dyDescent="0.25">
      <c r="A1840" t="s">
        <v>6821</v>
      </c>
      <c r="B1840" t="s">
        <v>6823</v>
      </c>
      <c r="C1840" t="s">
        <v>6822</v>
      </c>
      <c r="D1840">
        <v>1977</v>
      </c>
      <c r="E1840" t="s">
        <v>13852</v>
      </c>
      <c r="F1840" t="s">
        <v>13853</v>
      </c>
      <c r="G1840">
        <v>1977</v>
      </c>
      <c r="H1840" t="s">
        <v>13854</v>
      </c>
    </row>
    <row r="1841" spans="1:8" x14ac:dyDescent="0.25">
      <c r="A1841" t="s">
        <v>6824</v>
      </c>
      <c r="B1841" t="s">
        <v>6826</v>
      </c>
      <c r="C1841" t="s">
        <v>6825</v>
      </c>
      <c r="D1841">
        <v>1994</v>
      </c>
      <c r="E1841" t="s">
        <v>13855</v>
      </c>
      <c r="F1841" t="s">
        <v>13856</v>
      </c>
      <c r="G1841" s="2">
        <v>34467</v>
      </c>
      <c r="H1841" t="s">
        <v>13857</v>
      </c>
    </row>
    <row r="1842" spans="1:8" x14ac:dyDescent="0.25">
      <c r="A1842" t="s">
        <v>6827</v>
      </c>
      <c r="B1842" t="s">
        <v>6829</v>
      </c>
      <c r="C1842" t="s">
        <v>6828</v>
      </c>
      <c r="D1842">
        <v>1976</v>
      </c>
      <c r="E1842" t="s">
        <v>13858</v>
      </c>
      <c r="F1842" t="s">
        <v>13859</v>
      </c>
      <c r="G1842" s="2">
        <v>28069</v>
      </c>
      <c r="H1842" t="s">
        <v>13860</v>
      </c>
    </row>
    <row r="1843" spans="1:8" x14ac:dyDescent="0.25">
      <c r="A1843" t="s">
        <v>6830</v>
      </c>
      <c r="B1843" t="s">
        <v>6832</v>
      </c>
      <c r="C1843" t="s">
        <v>6831</v>
      </c>
      <c r="D1843">
        <v>1979</v>
      </c>
      <c r="E1843" t="s">
        <v>13861</v>
      </c>
      <c r="F1843" t="s">
        <v>13862</v>
      </c>
      <c r="G1843" s="2">
        <v>29628</v>
      </c>
      <c r="H1843" t="s">
        <v>13863</v>
      </c>
    </row>
    <row r="1844" spans="1:8" x14ac:dyDescent="0.25">
      <c r="A1844" t="s">
        <v>6833</v>
      </c>
      <c r="B1844" t="s">
        <v>6835</v>
      </c>
      <c r="C1844" t="s">
        <v>6834</v>
      </c>
      <c r="D1844">
        <v>2024</v>
      </c>
      <c r="E1844" t="s">
        <v>13864</v>
      </c>
      <c r="F1844" t="s">
        <v>13865</v>
      </c>
      <c r="G1844" s="2">
        <v>45569</v>
      </c>
      <c r="H1844" t="s">
        <v>13866</v>
      </c>
    </row>
    <row r="1845" spans="1:8" x14ac:dyDescent="0.25">
      <c r="A1845" t="s">
        <v>6836</v>
      </c>
      <c r="B1845" t="s">
        <v>6838</v>
      </c>
      <c r="C1845" t="s">
        <v>6837</v>
      </c>
      <c r="D1845">
        <v>2024</v>
      </c>
      <c r="E1845" t="s">
        <v>13867</v>
      </c>
      <c r="F1845" t="s">
        <v>13868</v>
      </c>
      <c r="G1845" s="2">
        <v>45604</v>
      </c>
      <c r="H1845" t="s">
        <v>13869</v>
      </c>
    </row>
    <row r="1846" spans="1:8" x14ac:dyDescent="0.25">
      <c r="A1846" t="s">
        <v>6839</v>
      </c>
      <c r="B1846" t="s">
        <v>6841</v>
      </c>
      <c r="C1846" t="s">
        <v>6840</v>
      </c>
      <c r="D1846">
        <v>1964</v>
      </c>
      <c r="E1846" t="s">
        <v>13870</v>
      </c>
      <c r="F1846" t="s">
        <v>13871</v>
      </c>
      <c r="G1846" s="2">
        <v>23487</v>
      </c>
      <c r="H1846" t="s">
        <v>13872</v>
      </c>
    </row>
    <row r="1847" spans="1:8" x14ac:dyDescent="0.25">
      <c r="A1847" t="s">
        <v>6842</v>
      </c>
      <c r="B1847" t="s">
        <v>6844</v>
      </c>
      <c r="C1847" t="s">
        <v>6843</v>
      </c>
      <c r="D1847">
        <v>2015</v>
      </c>
      <c r="E1847" t="s">
        <v>13873</v>
      </c>
      <c r="F1847" t="s">
        <v>13874</v>
      </c>
      <c r="G1847" s="2">
        <v>42314</v>
      </c>
      <c r="H1847" t="s">
        <v>13875</v>
      </c>
    </row>
    <row r="1848" spans="1:8" x14ac:dyDescent="0.25">
      <c r="A1848" t="s">
        <v>6845</v>
      </c>
      <c r="B1848" t="s">
        <v>6847</v>
      </c>
      <c r="C1848" t="s">
        <v>6846</v>
      </c>
      <c r="D1848">
        <v>1999</v>
      </c>
      <c r="E1848" t="s">
        <v>13876</v>
      </c>
      <c r="F1848" t="s">
        <v>13877</v>
      </c>
      <c r="G1848" s="2">
        <v>36385</v>
      </c>
      <c r="H1848" t="s">
        <v>13878</v>
      </c>
    </row>
    <row r="1849" spans="1:8" x14ac:dyDescent="0.25">
      <c r="A1849" t="s">
        <v>6848</v>
      </c>
      <c r="B1849" t="s">
        <v>6850</v>
      </c>
      <c r="C1849" t="s">
        <v>6849</v>
      </c>
      <c r="D1849">
        <v>2007</v>
      </c>
      <c r="E1849" t="s">
        <v>13879</v>
      </c>
      <c r="F1849" t="s">
        <v>13880</v>
      </c>
      <c r="G1849" s="2">
        <v>39367</v>
      </c>
      <c r="H1849" t="s">
        <v>13881</v>
      </c>
    </row>
    <row r="1850" spans="1:8" x14ac:dyDescent="0.25">
      <c r="A1850" t="s">
        <v>6851</v>
      </c>
      <c r="B1850" t="s">
        <v>6852</v>
      </c>
      <c r="C1850" t="s">
        <v>1872</v>
      </c>
      <c r="D1850">
        <v>2007</v>
      </c>
      <c r="E1850" t="s">
        <v>13882</v>
      </c>
      <c r="F1850" t="s">
        <v>13883</v>
      </c>
      <c r="G1850" s="2">
        <v>39332</v>
      </c>
      <c r="H1850" t="s">
        <v>13884</v>
      </c>
    </row>
    <row r="1851" spans="1:8" x14ac:dyDescent="0.25">
      <c r="A1851" t="s">
        <v>6853</v>
      </c>
      <c r="B1851" t="s">
        <v>6855</v>
      </c>
      <c r="C1851" t="s">
        <v>6854</v>
      </c>
      <c r="D1851">
        <v>1985</v>
      </c>
      <c r="E1851" t="s">
        <v>13885</v>
      </c>
      <c r="F1851" t="s">
        <v>13886</v>
      </c>
      <c r="G1851" s="2">
        <v>31352</v>
      </c>
      <c r="H1851" t="s">
        <v>13887</v>
      </c>
    </row>
    <row r="1852" spans="1:8" x14ac:dyDescent="0.25">
      <c r="A1852" t="s">
        <v>6856</v>
      </c>
      <c r="B1852" t="s">
        <v>6858</v>
      </c>
      <c r="C1852" t="s">
        <v>6857</v>
      </c>
      <c r="D1852">
        <v>1988</v>
      </c>
      <c r="E1852" t="s">
        <v>13888</v>
      </c>
      <c r="F1852" t="s">
        <v>13889</v>
      </c>
      <c r="G1852" s="2">
        <v>32367</v>
      </c>
      <c r="H1852" t="s">
        <v>13890</v>
      </c>
    </row>
    <row r="1853" spans="1:8" x14ac:dyDescent="0.25">
      <c r="A1853" t="s">
        <v>6859</v>
      </c>
      <c r="B1853" t="s">
        <v>6861</v>
      </c>
      <c r="C1853" t="s">
        <v>6860</v>
      </c>
      <c r="D1853">
        <v>2021</v>
      </c>
      <c r="E1853" t="s">
        <v>13891</v>
      </c>
      <c r="F1853" t="s">
        <v>13892</v>
      </c>
      <c r="G1853" s="2">
        <v>44273</v>
      </c>
      <c r="H1853" t="s">
        <v>13893</v>
      </c>
    </row>
    <row r="1854" spans="1:8" x14ac:dyDescent="0.25">
      <c r="A1854" t="s">
        <v>6862</v>
      </c>
      <c r="B1854" t="s">
        <v>6864</v>
      </c>
      <c r="C1854" t="s">
        <v>6863</v>
      </c>
      <c r="D1854">
        <v>1975</v>
      </c>
      <c r="E1854" t="s">
        <v>13894</v>
      </c>
      <c r="F1854" t="s">
        <v>13895</v>
      </c>
      <c r="G1854" s="2">
        <v>27572</v>
      </c>
      <c r="H1854" t="s">
        <v>13896</v>
      </c>
    </row>
    <row r="1855" spans="1:8" x14ac:dyDescent="0.25">
      <c r="A1855" t="s">
        <v>6865</v>
      </c>
      <c r="B1855" t="s">
        <v>6867</v>
      </c>
      <c r="C1855" t="s">
        <v>6866</v>
      </c>
      <c r="D1855">
        <v>2001</v>
      </c>
      <c r="E1855" t="s">
        <v>13897</v>
      </c>
      <c r="F1855" t="s">
        <v>13898</v>
      </c>
      <c r="G1855" s="2">
        <v>37260</v>
      </c>
      <c r="H1855" t="s">
        <v>13899</v>
      </c>
    </row>
    <row r="1856" spans="1:8" x14ac:dyDescent="0.25">
      <c r="A1856" t="s">
        <v>6871</v>
      </c>
      <c r="B1856" t="s">
        <v>6873</v>
      </c>
      <c r="C1856" t="s">
        <v>6872</v>
      </c>
      <c r="D1856">
        <v>1931</v>
      </c>
      <c r="E1856" t="s">
        <v>13900</v>
      </c>
      <c r="F1856" t="s">
        <v>13901</v>
      </c>
      <c r="G1856" s="2">
        <v>11648</v>
      </c>
      <c r="H1856" t="s">
        <v>13902</v>
      </c>
    </row>
    <row r="1857" spans="1:8" x14ac:dyDescent="0.25">
      <c r="A1857" t="s">
        <v>6874</v>
      </c>
      <c r="B1857" t="s">
        <v>6876</v>
      </c>
      <c r="C1857" t="s">
        <v>6875</v>
      </c>
      <c r="D1857">
        <v>1960</v>
      </c>
      <c r="E1857" t="s">
        <v>13903</v>
      </c>
      <c r="F1857" t="s">
        <v>13904</v>
      </c>
      <c r="G1857" s="2">
        <v>22234</v>
      </c>
    </row>
    <row r="1858" spans="1:8" x14ac:dyDescent="0.25">
      <c r="A1858" t="s">
        <v>6877</v>
      </c>
      <c r="B1858" t="s">
        <v>6879</v>
      </c>
      <c r="C1858" t="s">
        <v>6878</v>
      </c>
      <c r="D1858">
        <v>2009</v>
      </c>
      <c r="E1858" t="s">
        <v>13905</v>
      </c>
      <c r="F1858" t="s">
        <v>13906</v>
      </c>
      <c r="G1858" s="2">
        <v>39885</v>
      </c>
      <c r="H1858" t="s">
        <v>13907</v>
      </c>
    </row>
    <row r="1859" spans="1:8" x14ac:dyDescent="0.25">
      <c r="A1859" t="s">
        <v>6880</v>
      </c>
      <c r="B1859" t="s">
        <v>6882</v>
      </c>
      <c r="C1859" t="s">
        <v>6881</v>
      </c>
      <c r="D1859">
        <v>1999</v>
      </c>
      <c r="E1859" t="s">
        <v>13908</v>
      </c>
      <c r="F1859" t="s">
        <v>13909</v>
      </c>
      <c r="G1859" s="2">
        <v>36378</v>
      </c>
      <c r="H1859" t="s">
        <v>13910</v>
      </c>
    </row>
    <row r="1860" spans="1:8" x14ac:dyDescent="0.25">
      <c r="A1860" t="s">
        <v>6883</v>
      </c>
      <c r="B1860" t="s">
        <v>6885</v>
      </c>
      <c r="C1860" t="s">
        <v>6884</v>
      </c>
      <c r="D1860">
        <v>2017</v>
      </c>
      <c r="E1860" t="s">
        <v>13911</v>
      </c>
      <c r="F1860" t="s">
        <v>13912</v>
      </c>
      <c r="G1860" s="2">
        <v>43014</v>
      </c>
      <c r="H1860" t="s">
        <v>13913</v>
      </c>
    </row>
    <row r="1861" spans="1:8" x14ac:dyDescent="0.25">
      <c r="A1861" t="s">
        <v>6886</v>
      </c>
      <c r="B1861" t="s">
        <v>6888</v>
      </c>
      <c r="C1861" t="s">
        <v>6887</v>
      </c>
      <c r="D1861">
        <v>1960</v>
      </c>
      <c r="E1861" t="s">
        <v>13914</v>
      </c>
      <c r="F1861" t="s">
        <v>13915</v>
      </c>
      <c r="G1861" s="2">
        <v>22271</v>
      </c>
      <c r="H1861" t="s">
        <v>13916</v>
      </c>
    </row>
    <row r="1862" spans="1:8" x14ac:dyDescent="0.25">
      <c r="A1862" t="s">
        <v>6889</v>
      </c>
      <c r="B1862" t="s">
        <v>6891</v>
      </c>
      <c r="C1862" t="s">
        <v>6890</v>
      </c>
      <c r="D1862">
        <v>1998</v>
      </c>
      <c r="E1862" t="s">
        <v>13917</v>
      </c>
      <c r="F1862" t="s">
        <v>13918</v>
      </c>
      <c r="G1862" s="2">
        <v>36063</v>
      </c>
      <c r="H1862" t="s">
        <v>13919</v>
      </c>
    </row>
    <row r="1863" spans="1:8" x14ac:dyDescent="0.25">
      <c r="A1863" t="s">
        <v>6892</v>
      </c>
      <c r="B1863" t="s">
        <v>6894</v>
      </c>
      <c r="C1863" t="s">
        <v>6893</v>
      </c>
      <c r="D1863">
        <v>2011</v>
      </c>
      <c r="E1863" t="s">
        <v>13920</v>
      </c>
      <c r="F1863" t="s">
        <v>13921</v>
      </c>
      <c r="G1863" s="2">
        <v>40870</v>
      </c>
      <c r="H1863" t="s">
        <v>13922</v>
      </c>
    </row>
    <row r="1864" spans="1:8" x14ac:dyDescent="0.25">
      <c r="A1864" t="s">
        <v>6895</v>
      </c>
      <c r="B1864" t="s">
        <v>6897</v>
      </c>
      <c r="C1864" t="s">
        <v>6896</v>
      </c>
      <c r="D1864">
        <v>1999</v>
      </c>
      <c r="E1864" t="s">
        <v>13923</v>
      </c>
      <c r="F1864" t="s">
        <v>13924</v>
      </c>
      <c r="G1864" s="2">
        <v>36519</v>
      </c>
      <c r="H1864" t="s">
        <v>13925</v>
      </c>
    </row>
    <row r="1865" spans="1:8" x14ac:dyDescent="0.25">
      <c r="A1865" t="s">
        <v>6898</v>
      </c>
      <c r="B1865" t="s">
        <v>6900</v>
      </c>
      <c r="C1865" t="s">
        <v>6899</v>
      </c>
      <c r="D1865">
        <v>1963</v>
      </c>
      <c r="E1865" t="s">
        <v>13926</v>
      </c>
      <c r="F1865" t="s">
        <v>13927</v>
      </c>
      <c r="G1865" s="2">
        <v>23350</v>
      </c>
      <c r="H1865" t="s">
        <v>13928</v>
      </c>
    </row>
    <row r="1866" spans="1:8" x14ac:dyDescent="0.25">
      <c r="A1866" t="s">
        <v>6901</v>
      </c>
      <c r="B1866" t="s">
        <v>6903</v>
      </c>
      <c r="C1866" t="s">
        <v>6902</v>
      </c>
      <c r="D1866">
        <v>2016</v>
      </c>
      <c r="E1866" t="s">
        <v>13929</v>
      </c>
      <c r="F1866" t="s">
        <v>13930</v>
      </c>
      <c r="G1866" s="2">
        <v>42678</v>
      </c>
      <c r="H1866" t="s">
        <v>13931</v>
      </c>
    </row>
    <row r="1867" spans="1:8" x14ac:dyDescent="0.25">
      <c r="A1867" t="s">
        <v>6904</v>
      </c>
      <c r="B1867" t="s">
        <v>6906</v>
      </c>
      <c r="C1867" t="s">
        <v>6905</v>
      </c>
      <c r="D1867">
        <v>2024</v>
      </c>
      <c r="E1867" t="s">
        <v>13932</v>
      </c>
      <c r="F1867" t="s">
        <v>13933</v>
      </c>
      <c r="G1867" s="2">
        <v>45429</v>
      </c>
      <c r="H1867" t="s">
        <v>13934</v>
      </c>
    </row>
    <row r="1868" spans="1:8" x14ac:dyDescent="0.25">
      <c r="A1868" t="s">
        <v>6910</v>
      </c>
      <c r="B1868" t="s">
        <v>6912</v>
      </c>
      <c r="C1868" t="s">
        <v>6911</v>
      </c>
      <c r="D1868">
        <v>1941</v>
      </c>
      <c r="E1868" t="s">
        <v>13935</v>
      </c>
      <c r="F1868" t="s">
        <v>13936</v>
      </c>
      <c r="G1868" s="2">
        <v>15267</v>
      </c>
      <c r="H1868" t="s">
        <v>13937</v>
      </c>
    </row>
    <row r="1869" spans="1:8" x14ac:dyDescent="0.25">
      <c r="A1869" t="s">
        <v>6913</v>
      </c>
      <c r="B1869" t="s">
        <v>6915</v>
      </c>
      <c r="C1869" t="s">
        <v>6914</v>
      </c>
      <c r="D1869">
        <v>2017</v>
      </c>
      <c r="E1869" t="s">
        <v>13938</v>
      </c>
      <c r="F1869" t="s">
        <v>13939</v>
      </c>
      <c r="G1869" s="2">
        <v>43112</v>
      </c>
      <c r="H1869" t="s">
        <v>13940</v>
      </c>
    </row>
    <row r="1870" spans="1:8" x14ac:dyDescent="0.25">
      <c r="A1870" t="s">
        <v>6916</v>
      </c>
      <c r="B1870" t="s">
        <v>6918</v>
      </c>
      <c r="C1870" t="s">
        <v>6917</v>
      </c>
      <c r="D1870">
        <v>2022</v>
      </c>
      <c r="E1870" t="s">
        <v>13941</v>
      </c>
      <c r="F1870" t="s">
        <v>13942</v>
      </c>
      <c r="G1870" s="2">
        <v>44888</v>
      </c>
      <c r="H1870" t="s">
        <v>13943</v>
      </c>
    </row>
    <row r="1871" spans="1:8" x14ac:dyDescent="0.25">
      <c r="A1871" t="s">
        <v>6919</v>
      </c>
      <c r="B1871" t="s">
        <v>6921</v>
      </c>
      <c r="C1871" t="s">
        <v>6920</v>
      </c>
      <c r="D1871">
        <v>2002</v>
      </c>
      <c r="E1871" t="s">
        <v>13944</v>
      </c>
      <c r="F1871" t="s">
        <v>13945</v>
      </c>
      <c r="G1871" s="2">
        <v>37365</v>
      </c>
      <c r="H1871" t="s">
        <v>13946</v>
      </c>
    </row>
    <row r="1872" spans="1:8" x14ac:dyDescent="0.25">
      <c r="A1872" t="s">
        <v>6922</v>
      </c>
      <c r="B1872" t="s">
        <v>6924</v>
      </c>
      <c r="C1872" t="s">
        <v>6923</v>
      </c>
      <c r="D1872">
        <v>2015</v>
      </c>
      <c r="E1872" t="s">
        <v>13947</v>
      </c>
      <c r="F1872" t="s">
        <v>13948</v>
      </c>
      <c r="G1872" s="2">
        <v>42125</v>
      </c>
      <c r="H1872" t="s">
        <v>13949</v>
      </c>
    </row>
    <row r="1873" spans="1:8" x14ac:dyDescent="0.25">
      <c r="A1873" t="s">
        <v>6925</v>
      </c>
      <c r="B1873" t="s">
        <v>6927</v>
      </c>
      <c r="C1873" t="s">
        <v>6926</v>
      </c>
      <c r="D1873">
        <v>1991</v>
      </c>
      <c r="E1873" t="s">
        <v>13950</v>
      </c>
      <c r="F1873" t="s">
        <v>13951</v>
      </c>
      <c r="G1873" s="2">
        <v>33543</v>
      </c>
      <c r="H1873" t="s">
        <v>13952</v>
      </c>
    </row>
    <row r="1874" spans="1:8" x14ac:dyDescent="0.25">
      <c r="A1874" t="s">
        <v>6928</v>
      </c>
      <c r="B1874" t="s">
        <v>6930</v>
      </c>
      <c r="C1874" t="s">
        <v>6929</v>
      </c>
      <c r="D1874">
        <v>1982</v>
      </c>
      <c r="E1874" t="s">
        <v>13953</v>
      </c>
      <c r="F1874" t="s">
        <v>13954</v>
      </c>
      <c r="G1874" s="2">
        <v>30029</v>
      </c>
      <c r="H1874" t="s">
        <v>13955</v>
      </c>
    </row>
    <row r="1875" spans="1:8" x14ac:dyDescent="0.25">
      <c r="A1875" t="s">
        <v>6931</v>
      </c>
      <c r="B1875" t="s">
        <v>6933</v>
      </c>
      <c r="C1875" t="s">
        <v>6932</v>
      </c>
      <c r="D1875">
        <v>2006</v>
      </c>
      <c r="E1875" t="s">
        <v>13956</v>
      </c>
      <c r="F1875" t="s">
        <v>13957</v>
      </c>
      <c r="G1875" s="2">
        <v>38786</v>
      </c>
      <c r="H1875" t="s">
        <v>13958</v>
      </c>
    </row>
    <row r="1876" spans="1:8" x14ac:dyDescent="0.25">
      <c r="A1876" t="s">
        <v>6934</v>
      </c>
      <c r="B1876" t="s">
        <v>6936</v>
      </c>
      <c r="C1876" t="s">
        <v>6935</v>
      </c>
      <c r="D1876">
        <v>2007</v>
      </c>
      <c r="E1876" t="s">
        <v>13959</v>
      </c>
      <c r="F1876" t="s">
        <v>13960</v>
      </c>
      <c r="G1876" s="2">
        <v>39339</v>
      </c>
      <c r="H1876" t="s">
        <v>13961</v>
      </c>
    </row>
    <row r="1877" spans="1:8" x14ac:dyDescent="0.25">
      <c r="A1877" t="s">
        <v>6937</v>
      </c>
      <c r="B1877" t="s">
        <v>6939</v>
      </c>
      <c r="C1877" t="s">
        <v>6938</v>
      </c>
      <c r="D1877">
        <v>1957</v>
      </c>
      <c r="E1877" t="s">
        <v>13962</v>
      </c>
      <c r="F1877" t="s">
        <v>13963</v>
      </c>
      <c r="G1877" s="2">
        <v>21001</v>
      </c>
    </row>
    <row r="1878" spans="1:8" x14ac:dyDescent="0.25">
      <c r="A1878" t="s">
        <v>6940</v>
      </c>
      <c r="B1878" t="s">
        <v>6942</v>
      </c>
      <c r="C1878" t="s">
        <v>6941</v>
      </c>
      <c r="D1878">
        <v>1969</v>
      </c>
      <c r="E1878" t="s">
        <v>13964</v>
      </c>
      <c r="F1878" t="s">
        <v>13965</v>
      </c>
      <c r="G1878" s="2">
        <v>25555</v>
      </c>
      <c r="H1878" t="s">
        <v>13966</v>
      </c>
    </row>
    <row r="1879" spans="1:8" x14ac:dyDescent="0.25">
      <c r="A1879" t="s">
        <v>6943</v>
      </c>
      <c r="B1879" t="s">
        <v>6945</v>
      </c>
      <c r="C1879" t="s">
        <v>6944</v>
      </c>
      <c r="D1879">
        <v>2004</v>
      </c>
      <c r="E1879" t="s">
        <v>13967</v>
      </c>
      <c r="F1879" t="s">
        <v>13968</v>
      </c>
      <c r="G1879" s="2">
        <v>38142</v>
      </c>
      <c r="H1879" t="s">
        <v>13969</v>
      </c>
    </row>
    <row r="1880" spans="1:8" x14ac:dyDescent="0.25">
      <c r="A1880" t="s">
        <v>6946</v>
      </c>
      <c r="B1880" t="s">
        <v>6948</v>
      </c>
      <c r="C1880" t="s">
        <v>6947</v>
      </c>
      <c r="D1880">
        <v>2000</v>
      </c>
      <c r="E1880" t="s">
        <v>13970</v>
      </c>
      <c r="F1880" t="s">
        <v>13971</v>
      </c>
      <c r="G1880" s="2">
        <v>36693</v>
      </c>
      <c r="H1880" t="s">
        <v>13972</v>
      </c>
    </row>
    <row r="1881" spans="1:8" x14ac:dyDescent="0.25">
      <c r="A1881" t="s">
        <v>6949</v>
      </c>
      <c r="B1881" t="s">
        <v>6951</v>
      </c>
      <c r="C1881" t="s">
        <v>6950</v>
      </c>
      <c r="D1881">
        <v>2016</v>
      </c>
      <c r="E1881" t="s">
        <v>13973</v>
      </c>
      <c r="F1881" t="s">
        <v>13974</v>
      </c>
      <c r="G1881" s="2">
        <v>42517</v>
      </c>
      <c r="H1881" t="s">
        <v>13975</v>
      </c>
    </row>
    <row r="1882" spans="1:8" x14ac:dyDescent="0.25">
      <c r="A1882" t="s">
        <v>6952</v>
      </c>
      <c r="B1882" t="s">
        <v>6954</v>
      </c>
      <c r="C1882" t="s">
        <v>6953</v>
      </c>
      <c r="D1882">
        <v>1941</v>
      </c>
      <c r="E1882" t="s">
        <v>13976</v>
      </c>
      <c r="F1882" t="s">
        <v>13977</v>
      </c>
      <c r="G1882" s="2">
        <v>15294</v>
      </c>
      <c r="H1882" t="s">
        <v>13978</v>
      </c>
    </row>
    <row r="1883" spans="1:8" x14ac:dyDescent="0.25">
      <c r="A1883" t="s">
        <v>6955</v>
      </c>
      <c r="B1883" t="s">
        <v>6957</v>
      </c>
      <c r="C1883" t="s">
        <v>6956</v>
      </c>
      <c r="D1883">
        <v>1981</v>
      </c>
      <c r="E1883" t="s">
        <v>13979</v>
      </c>
      <c r="F1883" t="s">
        <v>13980</v>
      </c>
      <c r="G1883" s="2">
        <v>29735</v>
      </c>
      <c r="H1883" t="s">
        <v>13981</v>
      </c>
    </row>
    <row r="1884" spans="1:8" x14ac:dyDescent="0.25">
      <c r="A1884" t="s">
        <v>6958</v>
      </c>
      <c r="B1884" t="s">
        <v>6960</v>
      </c>
      <c r="C1884" t="s">
        <v>6959</v>
      </c>
      <c r="D1884">
        <v>1981</v>
      </c>
      <c r="E1884" t="s">
        <v>13982</v>
      </c>
      <c r="F1884" t="s">
        <v>13983</v>
      </c>
      <c r="G1884" s="2">
        <v>29707</v>
      </c>
      <c r="H1884" t="s">
        <v>13984</v>
      </c>
    </row>
    <row r="1885" spans="1:8" x14ac:dyDescent="0.25">
      <c r="A1885" t="s">
        <v>6961</v>
      </c>
      <c r="B1885" t="s">
        <v>6963</v>
      </c>
      <c r="C1885" t="s">
        <v>6962</v>
      </c>
      <c r="D1885">
        <v>1973</v>
      </c>
      <c r="E1885" t="s">
        <v>13985</v>
      </c>
      <c r="F1885" t="s">
        <v>13986</v>
      </c>
      <c r="G1885" s="2">
        <v>26914</v>
      </c>
      <c r="H1885" t="s">
        <v>13987</v>
      </c>
    </row>
    <row r="1886" spans="1:8" x14ac:dyDescent="0.25">
      <c r="A1886" t="s">
        <v>6964</v>
      </c>
      <c r="B1886" t="s">
        <v>6966</v>
      </c>
      <c r="C1886" t="s">
        <v>6965</v>
      </c>
      <c r="D1886">
        <v>1974</v>
      </c>
      <c r="E1886" t="s">
        <v>13988</v>
      </c>
      <c r="F1886" t="s">
        <v>13989</v>
      </c>
      <c r="G1886" s="2">
        <v>27381</v>
      </c>
      <c r="H1886" t="s">
        <v>13990</v>
      </c>
    </row>
    <row r="1887" spans="1:8" x14ac:dyDescent="0.25">
      <c r="A1887" t="s">
        <v>6967</v>
      </c>
      <c r="B1887" t="s">
        <v>6969</v>
      </c>
      <c r="C1887" t="s">
        <v>6968</v>
      </c>
      <c r="D1887">
        <v>2011</v>
      </c>
      <c r="E1887" t="s">
        <v>13991</v>
      </c>
      <c r="F1887" t="s">
        <v>13992</v>
      </c>
      <c r="G1887" s="2">
        <v>40902</v>
      </c>
      <c r="H1887" t="s">
        <v>13993</v>
      </c>
    </row>
    <row r="1888" spans="1:8" x14ac:dyDescent="0.25">
      <c r="A1888" t="s">
        <v>6970</v>
      </c>
      <c r="B1888" t="s">
        <v>6972</v>
      </c>
      <c r="C1888" t="s">
        <v>6971</v>
      </c>
      <c r="D1888">
        <v>2021</v>
      </c>
      <c r="E1888" t="s">
        <v>13994</v>
      </c>
      <c r="F1888" t="s">
        <v>13995</v>
      </c>
      <c r="G1888" s="2">
        <v>44484</v>
      </c>
      <c r="H1888" t="s">
        <v>13996</v>
      </c>
    </row>
    <row r="1889" spans="1:8" x14ac:dyDescent="0.25">
      <c r="A1889" t="s">
        <v>6973</v>
      </c>
      <c r="B1889" t="s">
        <v>6975</v>
      </c>
      <c r="C1889" t="s">
        <v>6974</v>
      </c>
      <c r="D1889">
        <v>1992</v>
      </c>
      <c r="E1889" t="s">
        <v>13997</v>
      </c>
      <c r="F1889" t="s">
        <v>13998</v>
      </c>
      <c r="G1889" s="2">
        <v>33648</v>
      </c>
      <c r="H1889" t="s">
        <v>13999</v>
      </c>
    </row>
    <row r="1890" spans="1:8" x14ac:dyDescent="0.25">
      <c r="A1890" t="s">
        <v>6976</v>
      </c>
      <c r="B1890" t="s">
        <v>6978</v>
      </c>
      <c r="C1890" t="s">
        <v>6977</v>
      </c>
      <c r="D1890">
        <v>1993</v>
      </c>
      <c r="E1890" t="s">
        <v>14000</v>
      </c>
      <c r="F1890" t="s">
        <v>14001</v>
      </c>
      <c r="G1890" s="2">
        <v>34150</v>
      </c>
      <c r="H1890" t="s">
        <v>14002</v>
      </c>
    </row>
    <row r="1891" spans="1:8" x14ac:dyDescent="0.25">
      <c r="A1891" t="s">
        <v>6979</v>
      </c>
      <c r="B1891" t="s">
        <v>6981</v>
      </c>
      <c r="C1891" t="s">
        <v>6980</v>
      </c>
      <c r="D1891">
        <v>2023</v>
      </c>
      <c r="E1891" t="s">
        <v>14003</v>
      </c>
      <c r="F1891" t="s">
        <v>14004</v>
      </c>
      <c r="G1891" s="2">
        <v>45240</v>
      </c>
      <c r="H1891" t="s">
        <v>14005</v>
      </c>
    </row>
    <row r="1892" spans="1:8" x14ac:dyDescent="0.25">
      <c r="A1892" t="s">
        <v>7039</v>
      </c>
      <c r="B1892" t="s">
        <v>7041</v>
      </c>
      <c r="C1892" t="s">
        <v>7040</v>
      </c>
      <c r="D1892">
        <v>1994</v>
      </c>
      <c r="E1892" t="s">
        <v>14006</v>
      </c>
      <c r="F1892" t="s">
        <v>14007</v>
      </c>
      <c r="G1892" s="2">
        <v>34593</v>
      </c>
    </row>
    <row r="1893" spans="1:8" x14ac:dyDescent="0.25">
      <c r="A1893" t="s">
        <v>6982</v>
      </c>
      <c r="B1893" t="s">
        <v>6984</v>
      </c>
      <c r="C1893" t="s">
        <v>6983</v>
      </c>
      <c r="D1893">
        <v>1997</v>
      </c>
      <c r="E1893" t="s">
        <v>14008</v>
      </c>
      <c r="F1893" t="s">
        <v>14009</v>
      </c>
      <c r="G1893" s="2">
        <v>35706</v>
      </c>
      <c r="H1893" t="s">
        <v>14010</v>
      </c>
    </row>
    <row r="1894" spans="1:8" x14ac:dyDescent="0.25">
      <c r="A1894" t="s">
        <v>6985</v>
      </c>
      <c r="B1894" t="s">
        <v>6987</v>
      </c>
      <c r="C1894" t="s">
        <v>6986</v>
      </c>
      <c r="D1894">
        <v>1985</v>
      </c>
      <c r="E1894" t="s">
        <v>14011</v>
      </c>
      <c r="F1894" t="s">
        <v>14012</v>
      </c>
      <c r="G1894" s="2">
        <v>31247</v>
      </c>
      <c r="H1894" t="s">
        <v>14013</v>
      </c>
    </row>
    <row r="1895" spans="1:8" x14ac:dyDescent="0.25">
      <c r="A1895" t="s">
        <v>6988</v>
      </c>
      <c r="B1895" t="s">
        <v>6990</v>
      </c>
      <c r="C1895" t="s">
        <v>6989</v>
      </c>
      <c r="D1895">
        <v>2018</v>
      </c>
      <c r="E1895" t="s">
        <v>14014</v>
      </c>
      <c r="F1895" t="s">
        <v>14015</v>
      </c>
      <c r="G1895" s="2">
        <v>43396</v>
      </c>
      <c r="H1895" t="s">
        <v>14016</v>
      </c>
    </row>
    <row r="1896" spans="1:8" x14ac:dyDescent="0.25">
      <c r="A1896" t="s">
        <v>6991</v>
      </c>
      <c r="B1896" t="s">
        <v>6993</v>
      </c>
      <c r="C1896" t="s">
        <v>6992</v>
      </c>
      <c r="D1896">
        <v>1989</v>
      </c>
      <c r="E1896" t="s">
        <v>14017</v>
      </c>
      <c r="F1896" t="s">
        <v>14018</v>
      </c>
      <c r="G1896" s="2">
        <v>32668</v>
      </c>
      <c r="H1896" t="s">
        <v>14019</v>
      </c>
    </row>
    <row r="1897" spans="1:8" x14ac:dyDescent="0.25">
      <c r="A1897" t="s">
        <v>6994</v>
      </c>
      <c r="B1897" t="s">
        <v>6996</v>
      </c>
      <c r="C1897" t="s">
        <v>6995</v>
      </c>
      <c r="D1897">
        <v>1988</v>
      </c>
      <c r="E1897" t="s">
        <v>14020</v>
      </c>
      <c r="F1897" t="s">
        <v>14021</v>
      </c>
      <c r="G1897" s="2">
        <v>32500</v>
      </c>
      <c r="H1897" t="s">
        <v>14022</v>
      </c>
    </row>
    <row r="1898" spans="1:8" x14ac:dyDescent="0.25">
      <c r="A1898" t="s">
        <v>6997</v>
      </c>
      <c r="B1898" t="s">
        <v>6999</v>
      </c>
      <c r="C1898" t="s">
        <v>6998</v>
      </c>
      <c r="D1898">
        <v>1939</v>
      </c>
      <c r="E1898" t="s">
        <v>14023</v>
      </c>
      <c r="F1898" t="s">
        <v>14024</v>
      </c>
      <c r="G1898" s="2">
        <v>14258</v>
      </c>
      <c r="H1898" t="s">
        <v>14025</v>
      </c>
    </row>
    <row r="1899" spans="1:8" x14ac:dyDescent="0.25">
      <c r="A1899" t="s">
        <v>7000</v>
      </c>
      <c r="B1899" t="s">
        <v>7002</v>
      </c>
      <c r="C1899" t="s">
        <v>7001</v>
      </c>
      <c r="D1899">
        <v>1997</v>
      </c>
      <c r="E1899" t="s">
        <v>14026</v>
      </c>
      <c r="F1899" t="s">
        <v>14027</v>
      </c>
      <c r="G1899" s="2">
        <v>35760</v>
      </c>
      <c r="H1899" t="s">
        <v>14028</v>
      </c>
    </row>
    <row r="1900" spans="1:8" x14ac:dyDescent="0.25">
      <c r="A1900" t="s">
        <v>7003</v>
      </c>
      <c r="B1900" t="s">
        <v>7005</v>
      </c>
      <c r="C1900" t="s">
        <v>7004</v>
      </c>
      <c r="D1900">
        <v>2015</v>
      </c>
      <c r="E1900" t="s">
        <v>14029</v>
      </c>
      <c r="F1900" t="s">
        <v>14030</v>
      </c>
      <c r="G1900" s="2">
        <v>42195</v>
      </c>
      <c r="H1900" t="s">
        <v>14031</v>
      </c>
    </row>
    <row r="1901" spans="1:8" x14ac:dyDescent="0.25">
      <c r="A1901" t="s">
        <v>7006</v>
      </c>
      <c r="B1901" t="s">
        <v>7008</v>
      </c>
      <c r="C1901" t="s">
        <v>7007</v>
      </c>
      <c r="D1901">
        <v>2001</v>
      </c>
      <c r="E1901" t="s">
        <v>14032</v>
      </c>
      <c r="F1901" t="s">
        <v>14033</v>
      </c>
      <c r="G1901" s="2">
        <v>37113</v>
      </c>
      <c r="H1901" t="s">
        <v>14034</v>
      </c>
    </row>
    <row r="1902" spans="1:8" x14ac:dyDescent="0.25">
      <c r="A1902" t="s">
        <v>7009</v>
      </c>
      <c r="B1902" t="s">
        <v>7011</v>
      </c>
      <c r="C1902" t="s">
        <v>7010</v>
      </c>
      <c r="D1902">
        <v>2018</v>
      </c>
      <c r="E1902" t="s">
        <v>14035</v>
      </c>
      <c r="F1902" t="s">
        <v>14036</v>
      </c>
      <c r="G1902" s="2">
        <v>43504</v>
      </c>
      <c r="H1902" t="s">
        <v>14037</v>
      </c>
    </row>
    <row r="1903" spans="1:8" x14ac:dyDescent="0.25">
      <c r="A1903" t="s">
        <v>7012</v>
      </c>
      <c r="B1903" t="s">
        <v>7014</v>
      </c>
      <c r="C1903" t="s">
        <v>7013</v>
      </c>
      <c r="D1903">
        <v>1972</v>
      </c>
      <c r="E1903" t="s">
        <v>14038</v>
      </c>
      <c r="F1903" t="s">
        <v>14039</v>
      </c>
      <c r="G1903" s="2">
        <v>26656</v>
      </c>
    </row>
    <row r="1904" spans="1:8" x14ac:dyDescent="0.25">
      <c r="A1904" t="s">
        <v>7015</v>
      </c>
      <c r="B1904" t="s">
        <v>7017</v>
      </c>
      <c r="C1904" t="s">
        <v>7016</v>
      </c>
      <c r="D1904">
        <v>1982</v>
      </c>
      <c r="E1904" t="s">
        <v>14040</v>
      </c>
      <c r="F1904" t="s">
        <v>14041</v>
      </c>
      <c r="G1904" s="2">
        <v>30302</v>
      </c>
      <c r="H1904" t="s">
        <v>14042</v>
      </c>
    </row>
    <row r="1905" spans="1:8" x14ac:dyDescent="0.25">
      <c r="A1905" t="s">
        <v>7018</v>
      </c>
      <c r="B1905" t="s">
        <v>7020</v>
      </c>
      <c r="C1905" t="s">
        <v>7019</v>
      </c>
      <c r="D1905">
        <v>1988</v>
      </c>
      <c r="E1905" t="s">
        <v>14043</v>
      </c>
      <c r="F1905" t="s">
        <v>14044</v>
      </c>
      <c r="G1905" s="2">
        <v>32367</v>
      </c>
      <c r="H1905" t="s">
        <v>14045</v>
      </c>
    </row>
    <row r="1906" spans="1:8" x14ac:dyDescent="0.25">
      <c r="A1906" t="s">
        <v>7021</v>
      </c>
      <c r="B1906" t="s">
        <v>7023</v>
      </c>
      <c r="C1906" t="s">
        <v>7022</v>
      </c>
      <c r="D1906">
        <v>1985</v>
      </c>
      <c r="E1906" t="s">
        <v>14046</v>
      </c>
      <c r="F1906" t="s">
        <v>14047</v>
      </c>
      <c r="G1906" s="2">
        <v>31317</v>
      </c>
      <c r="H1906" t="s">
        <v>14048</v>
      </c>
    </row>
    <row r="1907" spans="1:8" x14ac:dyDescent="0.25">
      <c r="A1907" t="s">
        <v>7024</v>
      </c>
      <c r="B1907" t="s">
        <v>7026</v>
      </c>
      <c r="C1907" t="s">
        <v>7025</v>
      </c>
      <c r="D1907">
        <v>1972</v>
      </c>
      <c r="E1907" t="s">
        <v>14049</v>
      </c>
      <c r="F1907" t="s">
        <v>14050</v>
      </c>
      <c r="G1907" s="2">
        <v>26645</v>
      </c>
    </row>
    <row r="1908" spans="1:8" x14ac:dyDescent="0.25">
      <c r="A1908" t="s">
        <v>7027</v>
      </c>
      <c r="B1908" t="s">
        <v>7029</v>
      </c>
      <c r="C1908" t="s">
        <v>7028</v>
      </c>
      <c r="D1908">
        <v>2011</v>
      </c>
      <c r="E1908" t="s">
        <v>14051</v>
      </c>
      <c r="F1908" t="s">
        <v>14052</v>
      </c>
      <c r="G1908" s="2">
        <v>40898</v>
      </c>
      <c r="H1908" t="s">
        <v>14053</v>
      </c>
    </row>
    <row r="1909" spans="1:8" x14ac:dyDescent="0.25">
      <c r="A1909" t="s">
        <v>7030</v>
      </c>
      <c r="B1909" t="s">
        <v>7032</v>
      </c>
      <c r="C1909" t="s">
        <v>7031</v>
      </c>
      <c r="D1909">
        <v>2012</v>
      </c>
      <c r="E1909" t="s">
        <v>14054</v>
      </c>
      <c r="F1909" t="s">
        <v>14055</v>
      </c>
      <c r="G1909" s="2">
        <v>41068</v>
      </c>
      <c r="H1909" t="s">
        <v>14056</v>
      </c>
    </row>
    <row r="1910" spans="1:8" x14ac:dyDescent="0.25">
      <c r="A1910" t="s">
        <v>7033</v>
      </c>
      <c r="B1910" t="s">
        <v>7035</v>
      </c>
      <c r="C1910" t="s">
        <v>7034</v>
      </c>
      <c r="D1910">
        <v>1998</v>
      </c>
      <c r="E1910" t="s">
        <v>14057</v>
      </c>
      <c r="F1910" t="s">
        <v>14058</v>
      </c>
      <c r="G1910" s="2">
        <v>35951</v>
      </c>
      <c r="H1910" t="s">
        <v>14059</v>
      </c>
    </row>
    <row r="1911" spans="1:8" x14ac:dyDescent="0.25">
      <c r="A1911" t="s">
        <v>7036</v>
      </c>
      <c r="B1911" t="s">
        <v>7038</v>
      </c>
      <c r="C1911" t="s">
        <v>7037</v>
      </c>
      <c r="D1911">
        <v>2009</v>
      </c>
      <c r="E1911" t="s">
        <v>14060</v>
      </c>
      <c r="F1911" t="s">
        <v>14061</v>
      </c>
      <c r="G1911" s="2">
        <v>40158</v>
      </c>
      <c r="H1911" t="s">
        <v>14062</v>
      </c>
    </row>
    <row r="1912" spans="1:8" x14ac:dyDescent="0.25">
      <c r="A1912" t="s">
        <v>7042</v>
      </c>
      <c r="B1912" t="s">
        <v>7044</v>
      </c>
      <c r="C1912" t="s">
        <v>7043</v>
      </c>
      <c r="D1912">
        <v>1962</v>
      </c>
      <c r="E1912" t="s">
        <v>14063</v>
      </c>
      <c r="F1912" t="s">
        <v>14064</v>
      </c>
      <c r="G1912" s="2">
        <v>22769</v>
      </c>
      <c r="H1912" t="s">
        <v>14065</v>
      </c>
    </row>
    <row r="1913" spans="1:8" x14ac:dyDescent="0.25">
      <c r="A1913" t="s">
        <v>7045</v>
      </c>
      <c r="B1913" t="s">
        <v>7047</v>
      </c>
      <c r="C1913" t="s">
        <v>7046</v>
      </c>
      <c r="D1913">
        <v>1946</v>
      </c>
      <c r="E1913" t="s">
        <v>14066</v>
      </c>
      <c r="F1913" t="s">
        <v>14067</v>
      </c>
      <c r="G1913" s="2">
        <v>17316</v>
      </c>
      <c r="H1913" t="s">
        <v>14068</v>
      </c>
    </row>
    <row r="1914" spans="1:8" x14ac:dyDescent="0.25">
      <c r="A1914" t="s">
        <v>7048</v>
      </c>
      <c r="B1914" t="s">
        <v>7050</v>
      </c>
      <c r="C1914" t="s">
        <v>7049</v>
      </c>
      <c r="D1914">
        <v>2015</v>
      </c>
      <c r="E1914" t="s">
        <v>14069</v>
      </c>
      <c r="F1914" t="s">
        <v>14070</v>
      </c>
      <c r="G1914" s="2">
        <v>42503</v>
      </c>
      <c r="H1914" t="s">
        <v>14071</v>
      </c>
    </row>
    <row r="1915" spans="1:8" x14ac:dyDescent="0.25">
      <c r="A1915" t="s">
        <v>7051</v>
      </c>
      <c r="B1915" t="s">
        <v>7053</v>
      </c>
      <c r="C1915" t="s">
        <v>7052</v>
      </c>
      <c r="D1915">
        <v>2006</v>
      </c>
      <c r="E1915" t="s">
        <v>14072</v>
      </c>
      <c r="F1915" t="s">
        <v>14073</v>
      </c>
      <c r="G1915" s="2">
        <v>39290</v>
      </c>
      <c r="H1915" t="s">
        <v>14074</v>
      </c>
    </row>
    <row r="1916" spans="1:8" x14ac:dyDescent="0.25">
      <c r="A1916" t="s">
        <v>7054</v>
      </c>
      <c r="B1916" t="s">
        <v>7056</v>
      </c>
      <c r="C1916" t="s">
        <v>7055</v>
      </c>
      <c r="D1916">
        <v>2009</v>
      </c>
      <c r="E1916" t="s">
        <v>14075</v>
      </c>
      <c r="F1916" t="s">
        <v>14076</v>
      </c>
      <c r="G1916" s="2">
        <v>40102</v>
      </c>
      <c r="H1916" t="s">
        <v>14077</v>
      </c>
    </row>
    <row r="1917" spans="1:8" x14ac:dyDescent="0.25">
      <c r="A1917" t="s">
        <v>7057</v>
      </c>
      <c r="B1917" t="s">
        <v>7059</v>
      </c>
      <c r="C1917" t="s">
        <v>7058</v>
      </c>
      <c r="D1917">
        <v>1990</v>
      </c>
      <c r="E1917" t="s">
        <v>14078</v>
      </c>
      <c r="F1917" t="s">
        <v>14079</v>
      </c>
      <c r="G1917" s="2">
        <v>33221</v>
      </c>
      <c r="H1917" t="s">
        <v>14080</v>
      </c>
    </row>
    <row r="1918" spans="1:8" x14ac:dyDescent="0.25">
      <c r="A1918" t="s">
        <v>7060</v>
      </c>
      <c r="B1918" t="s">
        <v>7062</v>
      </c>
      <c r="C1918" t="s">
        <v>7061</v>
      </c>
      <c r="D1918">
        <v>1997</v>
      </c>
      <c r="E1918" t="s">
        <v>14081</v>
      </c>
      <c r="F1918" t="s">
        <v>14082</v>
      </c>
      <c r="G1918" s="2">
        <v>35622</v>
      </c>
      <c r="H1918" t="s">
        <v>14083</v>
      </c>
    </row>
    <row r="1919" spans="1:8" x14ac:dyDescent="0.25">
      <c r="A1919" t="s">
        <v>7063</v>
      </c>
      <c r="B1919" t="s">
        <v>7065</v>
      </c>
      <c r="C1919" t="s">
        <v>7064</v>
      </c>
      <c r="D1919">
        <v>2016</v>
      </c>
      <c r="E1919" t="s">
        <v>14084</v>
      </c>
      <c r="F1919" t="s">
        <v>14085</v>
      </c>
      <c r="G1919" s="2">
        <v>42685</v>
      </c>
      <c r="H1919" t="s">
        <v>14086</v>
      </c>
    </row>
    <row r="1920" spans="1:8" x14ac:dyDescent="0.25">
      <c r="A1920" t="s">
        <v>7066</v>
      </c>
      <c r="B1920" t="s">
        <v>7068</v>
      </c>
      <c r="C1920" t="s">
        <v>7067</v>
      </c>
      <c r="D1920">
        <v>2017</v>
      </c>
      <c r="E1920" t="s">
        <v>14087</v>
      </c>
      <c r="F1920" t="s">
        <v>14088</v>
      </c>
      <c r="G1920" s="2">
        <v>43042</v>
      </c>
      <c r="H1920" t="s">
        <v>14089</v>
      </c>
    </row>
    <row r="1921" spans="1:8" x14ac:dyDescent="0.25">
      <c r="A1921" t="s">
        <v>7069</v>
      </c>
      <c r="B1921" t="s">
        <v>7071</v>
      </c>
      <c r="C1921" t="s">
        <v>7070</v>
      </c>
      <c r="D1921">
        <v>1995</v>
      </c>
      <c r="E1921" t="s">
        <v>14090</v>
      </c>
      <c r="F1921" t="s">
        <v>14091</v>
      </c>
      <c r="G1921" s="2">
        <v>34950</v>
      </c>
      <c r="H1921" t="s">
        <v>14092</v>
      </c>
    </row>
    <row r="1922" spans="1:8" x14ac:dyDescent="0.25">
      <c r="A1922" t="s">
        <v>7072</v>
      </c>
      <c r="B1922" t="s">
        <v>7074</v>
      </c>
      <c r="C1922" t="s">
        <v>7073</v>
      </c>
      <c r="D1922">
        <v>1995</v>
      </c>
      <c r="E1922" t="s">
        <v>14093</v>
      </c>
      <c r="F1922" t="s">
        <v>14094</v>
      </c>
      <c r="G1922" s="2">
        <v>34838</v>
      </c>
      <c r="H1922" t="s">
        <v>14095</v>
      </c>
    </row>
    <row r="1923" spans="1:8" x14ac:dyDescent="0.25">
      <c r="A1923" t="s">
        <v>7075</v>
      </c>
      <c r="B1923" t="s">
        <v>7077</v>
      </c>
      <c r="C1923" t="s">
        <v>7076</v>
      </c>
      <c r="D1923">
        <v>1992</v>
      </c>
      <c r="E1923" t="s">
        <v>14096</v>
      </c>
      <c r="F1923" t="s">
        <v>14097</v>
      </c>
      <c r="G1923" s="2">
        <v>33849</v>
      </c>
      <c r="H1923" t="s">
        <v>14098</v>
      </c>
    </row>
    <row r="1924" spans="1:8" x14ac:dyDescent="0.25">
      <c r="A1924" t="s">
        <v>7078</v>
      </c>
      <c r="B1924" t="s">
        <v>7080</v>
      </c>
      <c r="C1924" t="s">
        <v>7079</v>
      </c>
      <c r="D1924">
        <v>2012</v>
      </c>
      <c r="E1924" t="s">
        <v>14099</v>
      </c>
      <c r="F1924" t="s">
        <v>14100</v>
      </c>
      <c r="G1924" s="2">
        <v>41138</v>
      </c>
      <c r="H1924" t="s">
        <v>14101</v>
      </c>
    </row>
    <row r="1925" spans="1:8" x14ac:dyDescent="0.25">
      <c r="A1925" t="s">
        <v>7081</v>
      </c>
      <c r="B1925" t="s">
        <v>7083</v>
      </c>
      <c r="C1925" t="s">
        <v>7082</v>
      </c>
      <c r="D1925">
        <v>2001</v>
      </c>
      <c r="E1925" t="s">
        <v>14102</v>
      </c>
      <c r="F1925" t="s">
        <v>14103</v>
      </c>
      <c r="G1925" s="2">
        <v>37083</v>
      </c>
      <c r="H1925" t="s">
        <v>14104</v>
      </c>
    </row>
    <row r="1926" spans="1:8" x14ac:dyDescent="0.25">
      <c r="A1926" t="s">
        <v>7084</v>
      </c>
      <c r="B1926" t="s">
        <v>7086</v>
      </c>
      <c r="C1926" t="s">
        <v>7085</v>
      </c>
      <c r="D1926">
        <v>2019</v>
      </c>
      <c r="E1926" t="s">
        <v>14105</v>
      </c>
      <c r="F1926" t="s">
        <v>14106</v>
      </c>
      <c r="G1926" s="2">
        <v>43709</v>
      </c>
    </row>
    <row r="1927" spans="1:8" x14ac:dyDescent="0.25">
      <c r="A1927" t="s">
        <v>7087</v>
      </c>
      <c r="B1927" t="s">
        <v>7089</v>
      </c>
      <c r="C1927" t="s">
        <v>7088</v>
      </c>
      <c r="D1927">
        <v>1998</v>
      </c>
      <c r="E1927" t="s">
        <v>14107</v>
      </c>
      <c r="F1927" t="s">
        <v>14108</v>
      </c>
      <c r="G1927" s="2">
        <v>36077</v>
      </c>
      <c r="H1927" t="s">
        <v>14109</v>
      </c>
    </row>
    <row r="1928" spans="1:8" x14ac:dyDescent="0.25">
      <c r="A1928" t="s">
        <v>7090</v>
      </c>
      <c r="B1928" t="s">
        <v>7092</v>
      </c>
      <c r="C1928" t="s">
        <v>7091</v>
      </c>
      <c r="D1928">
        <v>1997</v>
      </c>
      <c r="E1928" t="s">
        <v>14110</v>
      </c>
      <c r="F1928" t="s">
        <v>14111</v>
      </c>
      <c r="G1928" s="2">
        <v>35734</v>
      </c>
      <c r="H1928" t="s">
        <v>14112</v>
      </c>
    </row>
    <row r="1929" spans="1:8" x14ac:dyDescent="0.25">
      <c r="A1929" t="s">
        <v>7093</v>
      </c>
      <c r="B1929" t="s">
        <v>7095</v>
      </c>
      <c r="C1929" t="s">
        <v>7094</v>
      </c>
      <c r="D1929">
        <v>2009</v>
      </c>
      <c r="E1929" t="s">
        <v>14113</v>
      </c>
      <c r="F1929" t="s">
        <v>14114</v>
      </c>
      <c r="G1929" s="2">
        <v>40123</v>
      </c>
      <c r="H1929" t="s">
        <v>14115</v>
      </c>
    </row>
    <row r="1930" spans="1:8" x14ac:dyDescent="0.25">
      <c r="A1930" t="s">
        <v>7096</v>
      </c>
      <c r="B1930" t="s">
        <v>7098</v>
      </c>
      <c r="C1930" t="s">
        <v>7097</v>
      </c>
      <c r="D1930">
        <v>2019</v>
      </c>
      <c r="E1930" t="s">
        <v>14116</v>
      </c>
      <c r="F1930" t="s">
        <v>14117</v>
      </c>
      <c r="G1930" s="2">
        <v>43777</v>
      </c>
      <c r="H1930" t="s">
        <v>14118</v>
      </c>
    </row>
    <row r="1931" spans="1:8" x14ac:dyDescent="0.25">
      <c r="A1931" t="s">
        <v>7099</v>
      </c>
      <c r="B1931" t="s">
        <v>7101</v>
      </c>
      <c r="C1931" t="s">
        <v>7100</v>
      </c>
      <c r="D1931">
        <v>2009</v>
      </c>
      <c r="E1931" t="s">
        <v>14119</v>
      </c>
      <c r="F1931" t="s">
        <v>14120</v>
      </c>
      <c r="G1931" s="2">
        <v>40017</v>
      </c>
      <c r="H1931" t="s">
        <v>14121</v>
      </c>
    </row>
    <row r="1932" spans="1:8" x14ac:dyDescent="0.25">
      <c r="A1932" t="s">
        <v>7102</v>
      </c>
      <c r="B1932" t="s">
        <v>7104</v>
      </c>
      <c r="C1932" t="s">
        <v>7103</v>
      </c>
      <c r="D1932">
        <v>1933</v>
      </c>
      <c r="E1932" t="s">
        <v>14122</v>
      </c>
      <c r="F1932" t="s">
        <v>14123</v>
      </c>
      <c r="G1932" s="2">
        <v>12375</v>
      </c>
      <c r="H1932" t="s">
        <v>14124</v>
      </c>
    </row>
    <row r="1933" spans="1:8" x14ac:dyDescent="0.25">
      <c r="A1933" t="s">
        <v>7105</v>
      </c>
      <c r="B1933" t="s">
        <v>7107</v>
      </c>
      <c r="C1933" t="s">
        <v>7106</v>
      </c>
      <c r="D1933">
        <v>1987</v>
      </c>
      <c r="E1933" t="s">
        <v>14125</v>
      </c>
      <c r="F1933" t="s">
        <v>14126</v>
      </c>
      <c r="G1933" s="2">
        <v>32318</v>
      </c>
      <c r="H1933" t="s">
        <v>14127</v>
      </c>
    </row>
    <row r="1934" spans="1:8" x14ac:dyDescent="0.25">
      <c r="A1934" t="s">
        <v>7108</v>
      </c>
      <c r="B1934" t="s">
        <v>7110</v>
      </c>
      <c r="C1934" t="s">
        <v>14128</v>
      </c>
      <c r="D1934">
        <v>1994</v>
      </c>
      <c r="E1934" t="s">
        <v>14129</v>
      </c>
      <c r="F1934" t="s">
        <v>14130</v>
      </c>
      <c r="G1934" s="2">
        <v>34656</v>
      </c>
      <c r="H1934" t="s">
        <v>14131</v>
      </c>
    </row>
    <row r="1935" spans="1:8" x14ac:dyDescent="0.25">
      <c r="A1935" t="s">
        <v>7111</v>
      </c>
      <c r="B1935" t="s">
        <v>7113</v>
      </c>
      <c r="C1935" t="s">
        <v>7112</v>
      </c>
      <c r="D1935">
        <v>2001</v>
      </c>
      <c r="E1935" t="s">
        <v>14132</v>
      </c>
      <c r="F1935" t="s">
        <v>14133</v>
      </c>
      <c r="G1935" s="2">
        <v>36959</v>
      </c>
    </row>
    <row r="1936" spans="1:8" x14ac:dyDescent="0.25">
      <c r="A1936" t="s">
        <v>7114</v>
      </c>
      <c r="B1936" t="s">
        <v>7116</v>
      </c>
      <c r="C1936" t="s">
        <v>7115</v>
      </c>
      <c r="D1936">
        <v>1997</v>
      </c>
      <c r="E1936" t="s">
        <v>14134</v>
      </c>
      <c r="F1936" t="s">
        <v>14135</v>
      </c>
      <c r="G1936" s="2">
        <v>35601</v>
      </c>
      <c r="H1936" t="s">
        <v>14136</v>
      </c>
    </row>
    <row r="1937" spans="1:8" x14ac:dyDescent="0.25">
      <c r="A1937" t="s">
        <v>7117</v>
      </c>
      <c r="B1937" t="s">
        <v>7119</v>
      </c>
      <c r="C1937" t="s">
        <v>7118</v>
      </c>
      <c r="D1937">
        <v>1995</v>
      </c>
      <c r="E1937" t="s">
        <v>14137</v>
      </c>
      <c r="F1937" t="s">
        <v>14138</v>
      </c>
      <c r="G1937" s="2">
        <v>34859</v>
      </c>
      <c r="H1937" t="s">
        <v>14139</v>
      </c>
    </row>
    <row r="1938" spans="1:8" x14ac:dyDescent="0.25">
      <c r="A1938" t="s">
        <v>7120</v>
      </c>
      <c r="B1938" t="s">
        <v>7122</v>
      </c>
      <c r="C1938" t="s">
        <v>7121</v>
      </c>
      <c r="D1938">
        <v>2014</v>
      </c>
      <c r="E1938" t="s">
        <v>14140</v>
      </c>
      <c r="F1938" t="s">
        <v>14141</v>
      </c>
      <c r="G1938" s="2">
        <v>41782</v>
      </c>
      <c r="H1938" t="s">
        <v>14142</v>
      </c>
    </row>
    <row r="1939" spans="1:8" x14ac:dyDescent="0.25">
      <c r="A1939" t="s">
        <v>7123</v>
      </c>
      <c r="B1939" t="s">
        <v>7125</v>
      </c>
      <c r="C1939" t="s">
        <v>7124</v>
      </c>
      <c r="D1939">
        <v>2018</v>
      </c>
      <c r="E1939" t="s">
        <v>14143</v>
      </c>
      <c r="F1939" t="s">
        <v>14144</v>
      </c>
      <c r="G1939" s="2">
        <v>43805</v>
      </c>
      <c r="H1939" t="s">
        <v>14145</v>
      </c>
    </row>
    <row r="1940" spans="1:8" x14ac:dyDescent="0.25">
      <c r="A1940" t="s">
        <v>7126</v>
      </c>
      <c r="B1940" t="s">
        <v>7128</v>
      </c>
      <c r="C1940" t="s">
        <v>7127</v>
      </c>
      <c r="D1940">
        <v>2009</v>
      </c>
      <c r="E1940" t="s">
        <v>14146</v>
      </c>
      <c r="F1940" t="s">
        <v>14147</v>
      </c>
      <c r="G1940" s="2">
        <v>40074</v>
      </c>
      <c r="H1940" t="s">
        <v>14148</v>
      </c>
    </row>
    <row r="1941" spans="1:8" x14ac:dyDescent="0.25">
      <c r="A1941" t="s">
        <v>7129</v>
      </c>
      <c r="B1941" t="s">
        <v>7131</v>
      </c>
      <c r="C1941" t="s">
        <v>7130</v>
      </c>
      <c r="D1941">
        <v>1934</v>
      </c>
      <c r="E1941" t="s">
        <v>14149</v>
      </c>
      <c r="F1941" t="s">
        <v>14150</v>
      </c>
      <c r="G1941" s="2">
        <v>12648</v>
      </c>
      <c r="H1941" t="s">
        <v>14151</v>
      </c>
    </row>
    <row r="1942" spans="1:8" x14ac:dyDescent="0.25">
      <c r="A1942" t="s">
        <v>7132</v>
      </c>
      <c r="B1942" t="s">
        <v>7134</v>
      </c>
      <c r="C1942" t="s">
        <v>7133</v>
      </c>
      <c r="D1942">
        <v>2016</v>
      </c>
      <c r="E1942" t="s">
        <v>14152</v>
      </c>
      <c r="F1942" t="s">
        <v>14153</v>
      </c>
      <c r="G1942" s="2">
        <v>42538</v>
      </c>
      <c r="H1942" t="s">
        <v>14154</v>
      </c>
    </row>
    <row r="1943" spans="1:8" x14ac:dyDescent="0.25">
      <c r="A1943" t="s">
        <v>7135</v>
      </c>
      <c r="B1943" t="s">
        <v>7137</v>
      </c>
      <c r="C1943" t="s">
        <v>7136</v>
      </c>
      <c r="D1943">
        <v>2012</v>
      </c>
      <c r="E1943" t="s">
        <v>14155</v>
      </c>
      <c r="F1943" t="s">
        <v>14156</v>
      </c>
      <c r="G1943" s="2">
        <v>41214</v>
      </c>
      <c r="H1943" t="s">
        <v>14157</v>
      </c>
    </row>
    <row r="1944" spans="1:8" x14ac:dyDescent="0.25">
      <c r="A1944" t="s">
        <v>7138</v>
      </c>
      <c r="B1944" t="s">
        <v>7140</v>
      </c>
      <c r="C1944" t="s">
        <v>7139</v>
      </c>
      <c r="D1944">
        <v>2001</v>
      </c>
      <c r="E1944" t="s">
        <v>14158</v>
      </c>
      <c r="F1944" t="s">
        <v>14159</v>
      </c>
      <c r="G1944" s="2">
        <v>37043</v>
      </c>
      <c r="H1944" t="s">
        <v>14160</v>
      </c>
    </row>
    <row r="1945" spans="1:8" x14ac:dyDescent="0.25">
      <c r="A1945" t="s">
        <v>7141</v>
      </c>
      <c r="B1945" t="s">
        <v>7143</v>
      </c>
      <c r="C1945" t="s">
        <v>7142</v>
      </c>
      <c r="D1945">
        <v>1976</v>
      </c>
      <c r="E1945" t="s">
        <v>14161</v>
      </c>
      <c r="F1945" t="s">
        <v>14162</v>
      </c>
      <c r="G1945" s="2">
        <v>28076</v>
      </c>
      <c r="H1945" t="s">
        <v>14163</v>
      </c>
    </row>
    <row r="1946" spans="1:8" x14ac:dyDescent="0.25">
      <c r="A1946" t="s">
        <v>7144</v>
      </c>
      <c r="B1946" t="s">
        <v>7146</v>
      </c>
      <c r="C1946" t="s">
        <v>7145</v>
      </c>
      <c r="D1946">
        <v>1994</v>
      </c>
      <c r="E1946" t="s">
        <v>14164</v>
      </c>
      <c r="F1946" t="s">
        <v>14165</v>
      </c>
      <c r="G1946" s="2">
        <v>34647</v>
      </c>
      <c r="H1946" t="s">
        <v>14166</v>
      </c>
    </row>
    <row r="1947" spans="1:8" x14ac:dyDescent="0.25">
      <c r="A1947" t="s">
        <v>7147</v>
      </c>
      <c r="B1947" t="s">
        <v>7149</v>
      </c>
      <c r="C1947" t="s">
        <v>7148</v>
      </c>
      <c r="D1947">
        <v>1966</v>
      </c>
      <c r="E1947" t="s">
        <v>14167</v>
      </c>
      <c r="F1947" t="s">
        <v>14168</v>
      </c>
      <c r="G1947">
        <v>1966</v>
      </c>
      <c r="H1947" t="s">
        <v>14169</v>
      </c>
    </row>
    <row r="1948" spans="1:8" x14ac:dyDescent="0.25">
      <c r="A1948" t="s">
        <v>7150</v>
      </c>
      <c r="B1948" t="s">
        <v>7152</v>
      </c>
      <c r="C1948" t="s">
        <v>7151</v>
      </c>
      <c r="D1948">
        <v>2004</v>
      </c>
      <c r="E1948" t="s">
        <v>14170</v>
      </c>
      <c r="F1948" t="s">
        <v>14171</v>
      </c>
      <c r="G1948" s="2">
        <v>38315</v>
      </c>
      <c r="H1948" t="s">
        <v>14172</v>
      </c>
    </row>
    <row r="1949" spans="1:8" x14ac:dyDescent="0.25">
      <c r="A1949" t="s">
        <v>7153</v>
      </c>
      <c r="B1949" t="s">
        <v>7155</v>
      </c>
      <c r="C1949" t="s">
        <v>7154</v>
      </c>
      <c r="D1949">
        <v>2017</v>
      </c>
      <c r="E1949" t="s">
        <v>14173</v>
      </c>
      <c r="F1949" t="s">
        <v>14174</v>
      </c>
      <c r="G1949" s="2">
        <v>42916</v>
      </c>
      <c r="H1949" t="s">
        <v>14175</v>
      </c>
    </row>
    <row r="1950" spans="1:8" x14ac:dyDescent="0.25">
      <c r="A1950" t="s">
        <v>7156</v>
      </c>
      <c r="B1950" t="s">
        <v>7158</v>
      </c>
      <c r="C1950" t="s">
        <v>7157</v>
      </c>
      <c r="D1950">
        <v>2020</v>
      </c>
      <c r="E1950" t="s">
        <v>14176</v>
      </c>
      <c r="F1950" t="s">
        <v>14177</v>
      </c>
      <c r="G1950" s="2">
        <v>44071</v>
      </c>
      <c r="H1950" t="s">
        <v>14178</v>
      </c>
    </row>
    <row r="1951" spans="1:8" x14ac:dyDescent="0.25">
      <c r="A1951" t="s">
        <v>7159</v>
      </c>
      <c r="B1951" t="s">
        <v>7161</v>
      </c>
      <c r="C1951" t="s">
        <v>7160</v>
      </c>
      <c r="D1951">
        <v>2018</v>
      </c>
      <c r="E1951" t="s">
        <v>14179</v>
      </c>
      <c r="F1951" t="s">
        <v>14180</v>
      </c>
      <c r="G1951" s="2">
        <v>43371</v>
      </c>
      <c r="H1951" t="s">
        <v>14181</v>
      </c>
    </row>
    <row r="1952" spans="1:8" x14ac:dyDescent="0.25">
      <c r="A1952" t="s">
        <v>7162</v>
      </c>
      <c r="B1952" t="s">
        <v>7164</v>
      </c>
      <c r="C1952" t="s">
        <v>7163</v>
      </c>
      <c r="D1952">
        <v>2001</v>
      </c>
      <c r="E1952" t="s">
        <v>14182</v>
      </c>
      <c r="F1952" t="s">
        <v>14183</v>
      </c>
      <c r="G1952" s="2">
        <v>37083</v>
      </c>
      <c r="H1952" t="s">
        <v>14184</v>
      </c>
    </row>
    <row r="1953" spans="1:8" x14ac:dyDescent="0.25">
      <c r="A1953" t="s">
        <v>7165</v>
      </c>
      <c r="B1953" t="s">
        <v>7167</v>
      </c>
      <c r="C1953" t="s">
        <v>7166</v>
      </c>
      <c r="D1953">
        <v>2016</v>
      </c>
      <c r="E1953" t="s">
        <v>14185</v>
      </c>
      <c r="F1953" t="s">
        <v>14186</v>
      </c>
      <c r="G1953" s="2">
        <v>42454</v>
      </c>
      <c r="H1953" t="s">
        <v>14187</v>
      </c>
    </row>
    <row r="1954" spans="1:8" x14ac:dyDescent="0.25">
      <c r="A1954" t="s">
        <v>7168</v>
      </c>
      <c r="B1954" t="s">
        <v>7170</v>
      </c>
      <c r="C1954" t="s">
        <v>7169</v>
      </c>
      <c r="D1954">
        <v>1986</v>
      </c>
      <c r="E1954" t="s">
        <v>14188</v>
      </c>
      <c r="F1954" t="s">
        <v>14189</v>
      </c>
      <c r="G1954" s="2">
        <v>31595</v>
      </c>
      <c r="H1954" t="s">
        <v>14190</v>
      </c>
    </row>
    <row r="1955" spans="1:8" x14ac:dyDescent="0.25">
      <c r="A1955" t="s">
        <v>7171</v>
      </c>
      <c r="B1955" t="s">
        <v>7173</v>
      </c>
      <c r="C1955" t="s">
        <v>7172</v>
      </c>
      <c r="D1955">
        <v>2012</v>
      </c>
      <c r="E1955" t="s">
        <v>14191</v>
      </c>
      <c r="F1955" t="s">
        <v>14192</v>
      </c>
      <c r="G1955" s="2">
        <v>41173</v>
      </c>
      <c r="H1955" t="s">
        <v>14193</v>
      </c>
    </row>
    <row r="1956" spans="1:8" x14ac:dyDescent="0.25">
      <c r="A1956" t="s">
        <v>7174</v>
      </c>
      <c r="B1956" t="s">
        <v>7176</v>
      </c>
      <c r="C1956" t="s">
        <v>7175</v>
      </c>
      <c r="D1956">
        <v>2003</v>
      </c>
      <c r="E1956" t="s">
        <v>14194</v>
      </c>
      <c r="F1956" t="s">
        <v>14195</v>
      </c>
      <c r="G1956" s="2">
        <v>37799</v>
      </c>
      <c r="H1956" t="s">
        <v>14196</v>
      </c>
    </row>
    <row r="1957" spans="1:8" x14ac:dyDescent="0.25">
      <c r="A1957" t="s">
        <v>7177</v>
      </c>
      <c r="B1957" t="s">
        <v>7179</v>
      </c>
      <c r="C1957" t="s">
        <v>7178</v>
      </c>
      <c r="D1957">
        <v>2008</v>
      </c>
      <c r="E1957" t="s">
        <v>14197</v>
      </c>
      <c r="F1957" t="s">
        <v>14198</v>
      </c>
      <c r="G1957" s="2">
        <v>39590</v>
      </c>
      <c r="H1957" t="s">
        <v>14199</v>
      </c>
    </row>
    <row r="1958" spans="1:8" x14ac:dyDescent="0.25">
      <c r="A1958" t="s">
        <v>7180</v>
      </c>
      <c r="B1958" t="s">
        <v>7182</v>
      </c>
      <c r="C1958" t="s">
        <v>7181</v>
      </c>
      <c r="D1958">
        <v>1967</v>
      </c>
      <c r="E1958" t="s">
        <v>14200</v>
      </c>
      <c r="F1958" t="s">
        <v>14201</v>
      </c>
      <c r="G1958">
        <v>1967</v>
      </c>
    </row>
    <row r="1959" spans="1:8" x14ac:dyDescent="0.25">
      <c r="A1959" t="s">
        <v>7183</v>
      </c>
      <c r="B1959" t="s">
        <v>7185</v>
      </c>
      <c r="C1959" t="s">
        <v>7184</v>
      </c>
      <c r="D1959">
        <v>2012</v>
      </c>
      <c r="E1959" t="s">
        <v>14202</v>
      </c>
      <c r="F1959" t="s">
        <v>14203</v>
      </c>
      <c r="G1959" s="2">
        <v>41095</v>
      </c>
      <c r="H1959" t="s">
        <v>14204</v>
      </c>
    </row>
    <row r="1960" spans="1:8" x14ac:dyDescent="0.25">
      <c r="A1960" t="s">
        <v>7186</v>
      </c>
      <c r="B1960" t="s">
        <v>7188</v>
      </c>
      <c r="C1960" t="s">
        <v>7187</v>
      </c>
      <c r="D1960">
        <v>1986</v>
      </c>
      <c r="E1960" t="s">
        <v>14205</v>
      </c>
      <c r="F1960" t="s">
        <v>14206</v>
      </c>
      <c r="G1960" s="2">
        <v>32213</v>
      </c>
      <c r="H1960" t="s">
        <v>14207</v>
      </c>
    </row>
    <row r="1961" spans="1:8" x14ac:dyDescent="0.25">
      <c r="A1961" t="s">
        <v>7189</v>
      </c>
      <c r="B1961" t="s">
        <v>7191</v>
      </c>
      <c r="C1961" t="s">
        <v>7190</v>
      </c>
      <c r="D1961">
        <v>1950</v>
      </c>
      <c r="E1961" t="s">
        <v>14208</v>
      </c>
      <c r="F1961" t="s">
        <v>14209</v>
      </c>
      <c r="G1961">
        <v>1950</v>
      </c>
      <c r="H1961" t="s">
        <v>14210</v>
      </c>
    </row>
    <row r="1962" spans="1:8" x14ac:dyDescent="0.25">
      <c r="A1962" t="s">
        <v>7192</v>
      </c>
      <c r="B1962" t="s">
        <v>7194</v>
      </c>
      <c r="C1962" t="s">
        <v>7193</v>
      </c>
      <c r="D1962">
        <v>2010</v>
      </c>
      <c r="E1962" t="s">
        <v>14211</v>
      </c>
      <c r="F1962" t="s">
        <v>14212</v>
      </c>
      <c r="G1962" s="2">
        <v>40347</v>
      </c>
      <c r="H1962" t="s">
        <v>14213</v>
      </c>
    </row>
    <row r="1963" spans="1:8" x14ac:dyDescent="0.25">
      <c r="A1963" t="s">
        <v>7195</v>
      </c>
      <c r="B1963" t="s">
        <v>7197</v>
      </c>
      <c r="C1963" t="s">
        <v>7196</v>
      </c>
      <c r="D1963">
        <v>1992</v>
      </c>
      <c r="E1963" t="s">
        <v>14214</v>
      </c>
      <c r="F1963" t="s">
        <v>14215</v>
      </c>
      <c r="G1963" s="2">
        <v>34012</v>
      </c>
    </row>
    <row r="1964" spans="1:8" x14ac:dyDescent="0.25">
      <c r="A1964" t="s">
        <v>7198</v>
      </c>
      <c r="B1964" t="s">
        <v>7200</v>
      </c>
      <c r="C1964" t="s">
        <v>7199</v>
      </c>
      <c r="D1964">
        <v>2018</v>
      </c>
      <c r="E1964" t="s">
        <v>14216</v>
      </c>
      <c r="F1964" t="s">
        <v>14217</v>
      </c>
      <c r="G1964" s="2">
        <v>43238</v>
      </c>
      <c r="H1964" t="s">
        <v>14218</v>
      </c>
    </row>
    <row r="1965" spans="1:8" x14ac:dyDescent="0.25">
      <c r="A1965" t="s">
        <v>7201</v>
      </c>
      <c r="B1965" t="s">
        <v>7203</v>
      </c>
      <c r="C1965" t="s">
        <v>7202</v>
      </c>
      <c r="D1965">
        <v>1993</v>
      </c>
      <c r="E1965" t="s">
        <v>14219</v>
      </c>
      <c r="F1965" t="s">
        <v>14220</v>
      </c>
      <c r="G1965" s="2">
        <v>34194</v>
      </c>
      <c r="H1965" t="s">
        <v>14221</v>
      </c>
    </row>
    <row r="1966" spans="1:8" x14ac:dyDescent="0.25">
      <c r="A1966" t="s">
        <v>7204</v>
      </c>
      <c r="B1966" t="s">
        <v>7206</v>
      </c>
      <c r="C1966" t="s">
        <v>7205</v>
      </c>
      <c r="D1966">
        <v>1959</v>
      </c>
      <c r="E1966" t="s">
        <v>14222</v>
      </c>
      <c r="F1966" t="s">
        <v>14223</v>
      </c>
      <c r="G1966" s="2">
        <v>21905</v>
      </c>
      <c r="H1966" t="s">
        <v>14224</v>
      </c>
    </row>
    <row r="1967" spans="1:8" x14ac:dyDescent="0.25">
      <c r="A1967" t="s">
        <v>7207</v>
      </c>
      <c r="B1967" t="s">
        <v>7209</v>
      </c>
      <c r="C1967" t="s">
        <v>7208</v>
      </c>
      <c r="D1967">
        <v>2015</v>
      </c>
      <c r="E1967" t="s">
        <v>14225</v>
      </c>
      <c r="F1967" t="s">
        <v>14226</v>
      </c>
      <c r="G1967" s="2">
        <v>42202</v>
      </c>
      <c r="H1967" t="s">
        <v>14227</v>
      </c>
    </row>
    <row r="1968" spans="1:8" x14ac:dyDescent="0.25">
      <c r="A1968" t="s">
        <v>7210</v>
      </c>
      <c r="B1968" t="s">
        <v>7212</v>
      </c>
      <c r="C1968" t="s">
        <v>7211</v>
      </c>
      <c r="D1968">
        <v>2015</v>
      </c>
      <c r="E1968" t="s">
        <v>14228</v>
      </c>
      <c r="F1968" t="s">
        <v>14229</v>
      </c>
      <c r="G1968" s="2">
        <v>42174</v>
      </c>
      <c r="H1968" t="s">
        <v>14230</v>
      </c>
    </row>
    <row r="1969" spans="1:8" x14ac:dyDescent="0.25">
      <c r="A1969" t="s">
        <v>7213</v>
      </c>
      <c r="B1969" t="s">
        <v>7215</v>
      </c>
      <c r="C1969" t="s">
        <v>7214</v>
      </c>
      <c r="D1969">
        <v>2010</v>
      </c>
      <c r="E1969" t="s">
        <v>14231</v>
      </c>
      <c r="F1969" t="s">
        <v>14232</v>
      </c>
      <c r="G1969" s="2">
        <v>40494</v>
      </c>
      <c r="H1969" t="s">
        <v>14233</v>
      </c>
    </row>
    <row r="1970" spans="1:8" x14ac:dyDescent="0.25">
      <c r="A1970" t="s">
        <v>7216</v>
      </c>
      <c r="B1970" t="s">
        <v>7218</v>
      </c>
      <c r="C1970" t="s">
        <v>7217</v>
      </c>
      <c r="D1970">
        <v>1984</v>
      </c>
      <c r="E1970" t="s">
        <v>14234</v>
      </c>
      <c r="F1970" t="s">
        <v>14235</v>
      </c>
      <c r="G1970" s="2">
        <v>30981</v>
      </c>
      <c r="H1970" t="s">
        <v>14236</v>
      </c>
    </row>
    <row r="1971" spans="1:8" x14ac:dyDescent="0.25">
      <c r="A1971" t="s">
        <v>7219</v>
      </c>
      <c r="B1971" t="s">
        <v>7221</v>
      </c>
      <c r="C1971" t="s">
        <v>7220</v>
      </c>
      <c r="D1971">
        <v>1998</v>
      </c>
      <c r="E1971" t="s">
        <v>14237</v>
      </c>
      <c r="F1971" t="s">
        <v>14238</v>
      </c>
      <c r="G1971" s="2">
        <v>36112</v>
      </c>
      <c r="H1971" t="s">
        <v>14239</v>
      </c>
    </row>
    <row r="1972" spans="1:8" x14ac:dyDescent="0.25">
      <c r="A1972" t="s">
        <v>7222</v>
      </c>
      <c r="B1972" t="s">
        <v>7224</v>
      </c>
      <c r="C1972" t="s">
        <v>7223</v>
      </c>
      <c r="D1972">
        <v>2019</v>
      </c>
      <c r="E1972" t="s">
        <v>14240</v>
      </c>
      <c r="F1972" t="s">
        <v>14241</v>
      </c>
      <c r="G1972" s="2">
        <v>44138</v>
      </c>
      <c r="H1972" t="s">
        <v>14242</v>
      </c>
    </row>
    <row r="1973" spans="1:8" x14ac:dyDescent="0.25">
      <c r="A1973" t="s">
        <v>7225</v>
      </c>
      <c r="B1973" t="s">
        <v>7227</v>
      </c>
      <c r="C1973" t="s">
        <v>7226</v>
      </c>
      <c r="D1973">
        <v>1983</v>
      </c>
      <c r="E1973" t="s">
        <v>14243</v>
      </c>
      <c r="F1973" t="s">
        <v>14244</v>
      </c>
      <c r="G1973" s="2">
        <v>30435</v>
      </c>
      <c r="H1973" t="s">
        <v>14245</v>
      </c>
    </row>
    <row r="1974" spans="1:8" x14ac:dyDescent="0.25">
      <c r="A1974" t="s">
        <v>7228</v>
      </c>
      <c r="B1974" t="s">
        <v>7230</v>
      </c>
      <c r="C1974" t="s">
        <v>7229</v>
      </c>
      <c r="D1974">
        <v>1995</v>
      </c>
      <c r="E1974" t="s">
        <v>14246</v>
      </c>
      <c r="F1974" t="s">
        <v>14247</v>
      </c>
      <c r="G1974" s="2">
        <v>35069</v>
      </c>
      <c r="H1974" t="s">
        <v>14248</v>
      </c>
    </row>
    <row r="1975" spans="1:8" x14ac:dyDescent="0.25">
      <c r="A1975" t="s">
        <v>7231</v>
      </c>
      <c r="B1975" t="s">
        <v>7233</v>
      </c>
      <c r="C1975" t="s">
        <v>7232</v>
      </c>
      <c r="D1975">
        <v>2016</v>
      </c>
      <c r="E1975" t="s">
        <v>14249</v>
      </c>
      <c r="F1975" t="s">
        <v>14250</v>
      </c>
      <c r="G1975" s="2">
        <v>42524</v>
      </c>
      <c r="H1975" t="s">
        <v>14251</v>
      </c>
    </row>
    <row r="1976" spans="1:8" x14ac:dyDescent="0.25">
      <c r="A1976" t="s">
        <v>6907</v>
      </c>
      <c r="B1976" t="s">
        <v>6909</v>
      </c>
      <c r="C1976" t="s">
        <v>6908</v>
      </c>
      <c r="D1976">
        <v>1975</v>
      </c>
      <c r="E1976" t="s">
        <v>14252</v>
      </c>
      <c r="F1976" t="s">
        <v>14253</v>
      </c>
      <c r="G1976" s="2">
        <v>27636</v>
      </c>
      <c r="H1976" t="s">
        <v>14254</v>
      </c>
    </row>
    <row r="1977" spans="1:8" x14ac:dyDescent="0.25">
      <c r="A1977" t="s">
        <v>7234</v>
      </c>
      <c r="B1977" t="s">
        <v>7236</v>
      </c>
      <c r="C1977" t="s">
        <v>14255</v>
      </c>
      <c r="D1977">
        <v>2012</v>
      </c>
      <c r="E1977" t="s">
        <v>14256</v>
      </c>
      <c r="F1977" t="s">
        <v>14257</v>
      </c>
      <c r="G1977" s="2">
        <v>41054</v>
      </c>
      <c r="H1977" t="s">
        <v>14258</v>
      </c>
    </row>
    <row r="1978" spans="1:8" x14ac:dyDescent="0.25">
      <c r="A1978" t="s">
        <v>7237</v>
      </c>
      <c r="B1978" t="s">
        <v>7239</v>
      </c>
      <c r="C1978" t="s">
        <v>7238</v>
      </c>
      <c r="D1978">
        <v>2008</v>
      </c>
      <c r="E1978" t="s">
        <v>14259</v>
      </c>
      <c r="F1978" t="s">
        <v>14260</v>
      </c>
      <c r="G1978" s="2">
        <v>39807</v>
      </c>
      <c r="H1978" t="s">
        <v>14261</v>
      </c>
    </row>
    <row r="1979" spans="1:8" x14ac:dyDescent="0.25">
      <c r="A1979" t="s">
        <v>7240</v>
      </c>
      <c r="B1979" t="s">
        <v>7242</v>
      </c>
      <c r="C1979" t="s">
        <v>7241</v>
      </c>
      <c r="D1979">
        <v>1959</v>
      </c>
      <c r="E1979" t="s">
        <v>14262</v>
      </c>
      <c r="F1979" t="s">
        <v>14263</v>
      </c>
      <c r="G1979" s="2">
        <v>21596</v>
      </c>
      <c r="H1979" t="s">
        <v>14264</v>
      </c>
    </row>
    <row r="1980" spans="1:8" x14ac:dyDescent="0.25">
      <c r="A1980" t="s">
        <v>7243</v>
      </c>
      <c r="B1980" t="s">
        <v>7245</v>
      </c>
      <c r="C1980" t="s">
        <v>7244</v>
      </c>
      <c r="D1980">
        <v>1994</v>
      </c>
      <c r="E1980" t="s">
        <v>14265</v>
      </c>
      <c r="F1980" t="s">
        <v>14266</v>
      </c>
      <c r="G1980" s="2">
        <v>34423</v>
      </c>
      <c r="H1980" t="s">
        <v>14267</v>
      </c>
    </row>
    <row r="1981" spans="1:8" x14ac:dyDescent="0.25">
      <c r="A1981" t="s">
        <v>7246</v>
      </c>
      <c r="B1981" t="s">
        <v>7248</v>
      </c>
      <c r="C1981" t="s">
        <v>7247</v>
      </c>
      <c r="D1981">
        <v>2015</v>
      </c>
      <c r="E1981" t="s">
        <v>14268</v>
      </c>
      <c r="F1981" t="s">
        <v>14269</v>
      </c>
      <c r="G1981" s="2">
        <v>42230</v>
      </c>
      <c r="H1981" t="s">
        <v>14270</v>
      </c>
    </row>
    <row r="1982" spans="1:8" x14ac:dyDescent="0.25">
      <c r="A1982" t="s">
        <v>7249</v>
      </c>
      <c r="B1982" t="s">
        <v>7251</v>
      </c>
      <c r="C1982" t="s">
        <v>7250</v>
      </c>
      <c r="D1982">
        <v>2016</v>
      </c>
      <c r="E1982" t="s">
        <v>14271</v>
      </c>
      <c r="F1982" t="s">
        <v>14272</v>
      </c>
      <c r="G1982" s="2">
        <v>42475</v>
      </c>
      <c r="H1982" t="s">
        <v>14273</v>
      </c>
    </row>
    <row r="1983" spans="1:8" x14ac:dyDescent="0.25">
      <c r="A1983" t="s">
        <v>7252</v>
      </c>
      <c r="B1983" t="s">
        <v>7254</v>
      </c>
      <c r="C1983" t="s">
        <v>7253</v>
      </c>
      <c r="D1983">
        <v>1971</v>
      </c>
      <c r="E1983" t="s">
        <v>14274</v>
      </c>
      <c r="F1983" t="s">
        <v>14275</v>
      </c>
      <c r="G1983" s="2">
        <v>26004</v>
      </c>
      <c r="H1983" t="s">
        <v>14276</v>
      </c>
    </row>
    <row r="1984" spans="1:8" x14ac:dyDescent="0.25">
      <c r="A1984" t="s">
        <v>7255</v>
      </c>
      <c r="B1984" t="s">
        <v>7257</v>
      </c>
      <c r="C1984" t="s">
        <v>7256</v>
      </c>
      <c r="D1984">
        <v>1999</v>
      </c>
      <c r="E1984" t="s">
        <v>14277</v>
      </c>
      <c r="F1984" t="s">
        <v>14278</v>
      </c>
      <c r="G1984" s="2">
        <v>36217</v>
      </c>
      <c r="H1984" t="s">
        <v>14279</v>
      </c>
    </row>
    <row r="1985" spans="1:8" x14ac:dyDescent="0.25">
      <c r="A1985" t="s">
        <v>7258</v>
      </c>
      <c r="B1985" t="s">
        <v>7260</v>
      </c>
      <c r="C1985" t="s">
        <v>7259</v>
      </c>
      <c r="D1985">
        <v>1990</v>
      </c>
      <c r="E1985" t="s">
        <v>14280</v>
      </c>
      <c r="F1985" t="s">
        <v>14281</v>
      </c>
      <c r="G1985" s="2">
        <v>33249</v>
      </c>
      <c r="H1985" t="s">
        <v>14282</v>
      </c>
    </row>
    <row r="1986" spans="1:8" x14ac:dyDescent="0.25">
      <c r="A1986" t="s">
        <v>7315</v>
      </c>
      <c r="B1986" t="s">
        <v>7317</v>
      </c>
      <c r="C1986" t="s">
        <v>7316</v>
      </c>
      <c r="D1986">
        <v>1968</v>
      </c>
      <c r="E1986" t="s">
        <v>14283</v>
      </c>
      <c r="F1986" t="s">
        <v>14284</v>
      </c>
      <c r="G1986">
        <v>1968</v>
      </c>
      <c r="H1986" t="s">
        <v>14285</v>
      </c>
    </row>
    <row r="1987" spans="1:8" x14ac:dyDescent="0.25">
      <c r="A1987" t="s">
        <v>7261</v>
      </c>
      <c r="B1987" t="s">
        <v>7263</v>
      </c>
      <c r="C1987" t="s">
        <v>7262</v>
      </c>
      <c r="D1987">
        <v>1974</v>
      </c>
      <c r="E1987" t="s">
        <v>14286</v>
      </c>
      <c r="F1987" t="s">
        <v>14287</v>
      </c>
      <c r="G1987" s="2">
        <v>27248</v>
      </c>
      <c r="H1987" t="s">
        <v>14288</v>
      </c>
    </row>
    <row r="1988" spans="1:8" x14ac:dyDescent="0.25">
      <c r="A1988" t="s">
        <v>7264</v>
      </c>
      <c r="B1988" t="s">
        <v>7266</v>
      </c>
      <c r="C1988" t="s">
        <v>7265</v>
      </c>
      <c r="D1988">
        <v>1993</v>
      </c>
      <c r="E1988" t="s">
        <v>14289</v>
      </c>
      <c r="F1988" t="s">
        <v>14290</v>
      </c>
      <c r="G1988" s="2">
        <v>34152</v>
      </c>
      <c r="H1988" t="s">
        <v>14291</v>
      </c>
    </row>
    <row r="1989" spans="1:8" x14ac:dyDescent="0.25">
      <c r="A1989" t="s">
        <v>7267</v>
      </c>
      <c r="B1989" t="s">
        <v>7269</v>
      </c>
      <c r="C1989" t="s">
        <v>7268</v>
      </c>
      <c r="D1989">
        <v>1997</v>
      </c>
      <c r="E1989" t="s">
        <v>14292</v>
      </c>
      <c r="F1989" t="s">
        <v>14293</v>
      </c>
      <c r="G1989" s="2">
        <v>35623</v>
      </c>
      <c r="H1989" t="s">
        <v>14294</v>
      </c>
    </row>
    <row r="1990" spans="1:8" x14ac:dyDescent="0.25">
      <c r="A1990" t="s">
        <v>7270</v>
      </c>
      <c r="B1990" t="s">
        <v>7272</v>
      </c>
      <c r="C1990" t="s">
        <v>7271</v>
      </c>
      <c r="D1990">
        <v>1990</v>
      </c>
      <c r="E1990" t="s">
        <v>14295</v>
      </c>
      <c r="F1990" t="s">
        <v>14296</v>
      </c>
      <c r="G1990" s="2">
        <v>33039</v>
      </c>
      <c r="H1990" t="s">
        <v>14297</v>
      </c>
    </row>
    <row r="1991" spans="1:8" x14ac:dyDescent="0.25">
      <c r="A1991" t="s">
        <v>7273</v>
      </c>
      <c r="B1991" t="s">
        <v>7275</v>
      </c>
      <c r="C1991" t="s">
        <v>7274</v>
      </c>
      <c r="D1991">
        <v>2019</v>
      </c>
      <c r="E1991" t="s">
        <v>14298</v>
      </c>
      <c r="F1991" t="s">
        <v>14299</v>
      </c>
      <c r="G1991" s="2">
        <v>43819</v>
      </c>
      <c r="H1991" t="s">
        <v>14300</v>
      </c>
    </row>
    <row r="1992" spans="1:8" x14ac:dyDescent="0.25">
      <c r="A1992" t="s">
        <v>7276</v>
      </c>
      <c r="B1992" t="s">
        <v>7278</v>
      </c>
      <c r="C1992" t="s">
        <v>7277</v>
      </c>
      <c r="D1992">
        <v>1985</v>
      </c>
      <c r="E1992" t="s">
        <v>14301</v>
      </c>
      <c r="F1992" t="s">
        <v>14302</v>
      </c>
      <c r="G1992" s="2">
        <v>31639</v>
      </c>
      <c r="H1992" t="s">
        <v>14303</v>
      </c>
    </row>
    <row r="1993" spans="1:8" x14ac:dyDescent="0.25">
      <c r="A1993" t="s">
        <v>7279</v>
      </c>
      <c r="B1993" t="s">
        <v>7281</v>
      </c>
      <c r="C1993" t="s">
        <v>7280</v>
      </c>
      <c r="D1993">
        <v>1985</v>
      </c>
      <c r="E1993" t="s">
        <v>14304</v>
      </c>
      <c r="F1993" t="s">
        <v>14305</v>
      </c>
      <c r="G1993" s="2">
        <v>31387</v>
      </c>
      <c r="H1993" t="s">
        <v>14306</v>
      </c>
    </row>
    <row r="1994" spans="1:8" x14ac:dyDescent="0.25">
      <c r="A1994" t="s">
        <v>7282</v>
      </c>
      <c r="B1994" t="s">
        <v>7284</v>
      </c>
      <c r="C1994" t="s">
        <v>7283</v>
      </c>
      <c r="D1994">
        <v>1983</v>
      </c>
      <c r="E1994" t="s">
        <v>14307</v>
      </c>
      <c r="F1994" t="s">
        <v>14308</v>
      </c>
      <c r="G1994" s="2">
        <v>30554</v>
      </c>
      <c r="H1994" t="s">
        <v>14309</v>
      </c>
    </row>
    <row r="1995" spans="1:8" x14ac:dyDescent="0.25">
      <c r="A1995" t="s">
        <v>7285</v>
      </c>
      <c r="B1995" t="s">
        <v>7287</v>
      </c>
      <c r="C1995" t="s">
        <v>7286</v>
      </c>
      <c r="D1995">
        <v>1968</v>
      </c>
      <c r="E1995" t="s">
        <v>14310</v>
      </c>
      <c r="F1995" t="s">
        <v>14311</v>
      </c>
      <c r="G1995">
        <v>1968</v>
      </c>
      <c r="H1995" t="s">
        <v>14312</v>
      </c>
    </row>
    <row r="1996" spans="1:8" x14ac:dyDescent="0.25">
      <c r="A1996" t="s">
        <v>7288</v>
      </c>
      <c r="B1996" t="s">
        <v>7290</v>
      </c>
      <c r="C1996" t="s">
        <v>7289</v>
      </c>
      <c r="D1996">
        <v>2018</v>
      </c>
      <c r="E1996" t="s">
        <v>14313</v>
      </c>
      <c r="F1996" t="s">
        <v>14314</v>
      </c>
      <c r="G1996" s="2">
        <v>43588</v>
      </c>
      <c r="H1996" t="s">
        <v>14315</v>
      </c>
    </row>
    <row r="1997" spans="1:8" x14ac:dyDescent="0.25">
      <c r="A1997" t="s">
        <v>7291</v>
      </c>
      <c r="B1997" t="s">
        <v>7293</v>
      </c>
      <c r="C1997" t="s">
        <v>7292</v>
      </c>
      <c r="D1997">
        <v>1977</v>
      </c>
      <c r="E1997" t="s">
        <v>14316</v>
      </c>
      <c r="F1997" t="s">
        <v>14317</v>
      </c>
      <c r="G1997" s="2">
        <v>28300</v>
      </c>
      <c r="H1997" t="s">
        <v>14318</v>
      </c>
    </row>
    <row r="1998" spans="1:8" x14ac:dyDescent="0.25">
      <c r="A1998" t="s">
        <v>7294</v>
      </c>
      <c r="B1998" t="s">
        <v>7296</v>
      </c>
      <c r="C1998" t="s">
        <v>7295</v>
      </c>
      <c r="D1998">
        <v>1985</v>
      </c>
      <c r="E1998" t="s">
        <v>14319</v>
      </c>
      <c r="F1998" t="s">
        <v>14320</v>
      </c>
      <c r="G1998" s="2">
        <v>31331</v>
      </c>
      <c r="H1998" t="s">
        <v>14321</v>
      </c>
    </row>
    <row r="1999" spans="1:8" x14ac:dyDescent="0.25">
      <c r="A1999" t="s">
        <v>7297</v>
      </c>
      <c r="B1999" t="s">
        <v>7299</v>
      </c>
      <c r="C1999" t="s">
        <v>7298</v>
      </c>
      <c r="D1999">
        <v>1973</v>
      </c>
      <c r="E1999" t="s">
        <v>14322</v>
      </c>
      <c r="F1999" t="s">
        <v>14323</v>
      </c>
      <c r="G1999" s="2">
        <v>26816</v>
      </c>
      <c r="H1999" t="s">
        <v>14324</v>
      </c>
    </row>
    <row r="2000" spans="1:8" x14ac:dyDescent="0.25">
      <c r="A2000" t="s">
        <v>7300</v>
      </c>
      <c r="B2000" t="s">
        <v>7302</v>
      </c>
      <c r="C2000" t="s">
        <v>7301</v>
      </c>
      <c r="D2000">
        <v>1980</v>
      </c>
      <c r="E2000" t="s">
        <v>14325</v>
      </c>
      <c r="F2000" t="s">
        <v>14326</v>
      </c>
      <c r="G2000" s="2">
        <v>30414</v>
      </c>
      <c r="H2000" t="s">
        <v>14327</v>
      </c>
    </row>
    <row r="2001" spans="1:8" x14ac:dyDescent="0.25">
      <c r="A2001" t="s">
        <v>7303</v>
      </c>
      <c r="B2001" t="s">
        <v>7305</v>
      </c>
      <c r="C2001" t="s">
        <v>7304</v>
      </c>
      <c r="D2001">
        <v>2023</v>
      </c>
      <c r="E2001" t="s">
        <v>14328</v>
      </c>
      <c r="F2001" t="s">
        <v>14329</v>
      </c>
      <c r="G2001" s="2">
        <v>45128</v>
      </c>
      <c r="H2001" t="s">
        <v>14330</v>
      </c>
    </row>
    <row r="2002" spans="1:8" x14ac:dyDescent="0.25">
      <c r="A2002" t="s">
        <v>7306</v>
      </c>
      <c r="B2002" t="s">
        <v>7308</v>
      </c>
      <c r="C2002" t="s">
        <v>7307</v>
      </c>
      <c r="D2002">
        <v>1990</v>
      </c>
      <c r="E2002" t="s">
        <v>14331</v>
      </c>
      <c r="F2002" t="s">
        <v>14332</v>
      </c>
      <c r="G2002" s="2">
        <v>33172</v>
      </c>
      <c r="H2002" t="s">
        <v>14333</v>
      </c>
    </row>
    <row r="2003" spans="1:8" x14ac:dyDescent="0.25">
      <c r="A2003" t="s">
        <v>7309</v>
      </c>
      <c r="B2003" t="s">
        <v>7311</v>
      </c>
      <c r="C2003" t="s">
        <v>7310</v>
      </c>
      <c r="D2003">
        <v>1974</v>
      </c>
      <c r="E2003" t="s">
        <v>14334</v>
      </c>
      <c r="F2003" t="s">
        <v>14335</v>
      </c>
      <c r="G2003" s="2">
        <v>27334</v>
      </c>
      <c r="H2003" t="s">
        <v>14336</v>
      </c>
    </row>
    <row r="2004" spans="1:8" x14ac:dyDescent="0.25">
      <c r="A2004" t="s">
        <v>7312</v>
      </c>
      <c r="B2004" t="s">
        <v>7314</v>
      </c>
      <c r="C2004" t="s">
        <v>7313</v>
      </c>
      <c r="D2004">
        <v>1980</v>
      </c>
      <c r="E2004" t="s">
        <v>14337</v>
      </c>
      <c r="F2004" t="s">
        <v>14338</v>
      </c>
      <c r="G2004" s="2">
        <v>29504</v>
      </c>
      <c r="H2004" t="s">
        <v>14339</v>
      </c>
    </row>
    <row r="2005" spans="1:8" x14ac:dyDescent="0.25">
      <c r="A2005" t="s">
        <v>7318</v>
      </c>
      <c r="B2005" t="s">
        <v>7320</v>
      </c>
      <c r="C2005" t="s">
        <v>7319</v>
      </c>
      <c r="D2005">
        <v>2018</v>
      </c>
      <c r="E2005" t="s">
        <v>14340</v>
      </c>
      <c r="F2005" t="s">
        <v>14341</v>
      </c>
      <c r="G2005" s="2">
        <v>43392</v>
      </c>
      <c r="H2005" t="s">
        <v>14342</v>
      </c>
    </row>
    <row r="2006" spans="1:8" x14ac:dyDescent="0.25">
      <c r="A2006" t="s">
        <v>7321</v>
      </c>
      <c r="B2006" t="s">
        <v>7323</v>
      </c>
      <c r="C2006" t="s">
        <v>7322</v>
      </c>
      <c r="D2006">
        <v>1940</v>
      </c>
      <c r="E2006" t="s">
        <v>14343</v>
      </c>
      <c r="F2006" t="s">
        <v>14344</v>
      </c>
      <c r="G2006" s="2">
        <v>15238</v>
      </c>
      <c r="H2006" t="s">
        <v>14345</v>
      </c>
    </row>
    <row r="2007" spans="1:8" x14ac:dyDescent="0.25">
      <c r="A2007" t="s">
        <v>7324</v>
      </c>
      <c r="B2007" t="s">
        <v>7326</v>
      </c>
      <c r="C2007" t="s">
        <v>7325</v>
      </c>
      <c r="D2007">
        <v>1997</v>
      </c>
      <c r="E2007" t="s">
        <v>14346</v>
      </c>
      <c r="F2007" t="s">
        <v>14347</v>
      </c>
      <c r="G2007" s="2">
        <v>35636</v>
      </c>
      <c r="H2007" t="s">
        <v>14348</v>
      </c>
    </row>
    <row r="2008" spans="1:8" x14ac:dyDescent="0.25">
      <c r="A2008" t="s">
        <v>7327</v>
      </c>
      <c r="B2008" t="s">
        <v>7329</v>
      </c>
      <c r="C2008" t="s">
        <v>7328</v>
      </c>
      <c r="D2008">
        <v>2005</v>
      </c>
      <c r="E2008" t="s">
        <v>14349</v>
      </c>
      <c r="F2008" t="s">
        <v>14350</v>
      </c>
      <c r="G2008" s="2">
        <v>38737</v>
      </c>
      <c r="H2008" t="s">
        <v>14351</v>
      </c>
    </row>
    <row r="2009" spans="1:8" x14ac:dyDescent="0.25">
      <c r="A2009" t="s">
        <v>7330</v>
      </c>
      <c r="B2009" t="s">
        <v>7332</v>
      </c>
      <c r="C2009" t="s">
        <v>7331</v>
      </c>
      <c r="D2009">
        <v>1980</v>
      </c>
      <c r="E2009" t="s">
        <v>14352</v>
      </c>
      <c r="F2009" t="s">
        <v>14353</v>
      </c>
      <c r="G2009" s="2">
        <v>29350</v>
      </c>
      <c r="H2009" t="s">
        <v>14354</v>
      </c>
    </row>
    <row r="2010" spans="1:8" x14ac:dyDescent="0.25">
      <c r="A2010" t="s">
        <v>7333</v>
      </c>
      <c r="B2010" t="s">
        <v>7335</v>
      </c>
      <c r="C2010" t="s">
        <v>7334</v>
      </c>
      <c r="D2010">
        <v>2005</v>
      </c>
      <c r="E2010" t="s">
        <v>14355</v>
      </c>
      <c r="F2010" t="s">
        <v>14356</v>
      </c>
      <c r="G2010" s="2">
        <v>38653</v>
      </c>
      <c r="H2010" t="s">
        <v>14357</v>
      </c>
    </row>
    <row r="2011" spans="1:8" x14ac:dyDescent="0.25">
      <c r="A2011" t="s">
        <v>7336</v>
      </c>
      <c r="B2011" t="s">
        <v>7338</v>
      </c>
      <c r="C2011" t="s">
        <v>7337</v>
      </c>
      <c r="D2011">
        <v>1992</v>
      </c>
      <c r="E2011" t="s">
        <v>14358</v>
      </c>
      <c r="F2011" t="s">
        <v>14359</v>
      </c>
      <c r="G2011" s="2">
        <v>33774</v>
      </c>
      <c r="H2011" t="s">
        <v>14360</v>
      </c>
    </row>
    <row r="2012" spans="1:8" x14ac:dyDescent="0.25">
      <c r="A2012" t="s">
        <v>7339</v>
      </c>
      <c r="B2012" t="s">
        <v>7341</v>
      </c>
      <c r="C2012" t="s">
        <v>7340</v>
      </c>
      <c r="D2012">
        <v>1975</v>
      </c>
      <c r="E2012" t="s">
        <v>14361</v>
      </c>
      <c r="F2012" t="s">
        <v>14362</v>
      </c>
      <c r="G2012" s="2">
        <v>27664</v>
      </c>
      <c r="H2012" t="s">
        <v>14363</v>
      </c>
    </row>
    <row r="2013" spans="1:8" x14ac:dyDescent="0.25">
      <c r="A2013" t="s">
        <v>7342</v>
      </c>
      <c r="B2013" t="s">
        <v>7344</v>
      </c>
      <c r="C2013" t="s">
        <v>7343</v>
      </c>
      <c r="D2013">
        <v>1957</v>
      </c>
      <c r="E2013" t="s">
        <v>14364</v>
      </c>
      <c r="F2013" t="s">
        <v>14365</v>
      </c>
      <c r="G2013" s="2">
        <v>21034</v>
      </c>
      <c r="H2013" t="s">
        <v>14366</v>
      </c>
    </row>
    <row r="2014" spans="1:8" x14ac:dyDescent="0.25">
      <c r="A2014" t="s">
        <v>7345</v>
      </c>
      <c r="B2014" t="s">
        <v>7347</v>
      </c>
      <c r="C2014" t="s">
        <v>7346</v>
      </c>
      <c r="D2014">
        <v>1986</v>
      </c>
      <c r="E2014" t="s">
        <v>14367</v>
      </c>
      <c r="F2014" t="s">
        <v>14368</v>
      </c>
      <c r="G2014" s="2">
        <v>31765</v>
      </c>
      <c r="H2014" t="s">
        <v>14369</v>
      </c>
    </row>
    <row r="2015" spans="1:8" x14ac:dyDescent="0.25">
      <c r="A2015" t="s">
        <v>7348</v>
      </c>
      <c r="B2015" t="s">
        <v>7350</v>
      </c>
      <c r="C2015" t="s">
        <v>7349</v>
      </c>
      <c r="D2015">
        <v>1982</v>
      </c>
      <c r="E2015" t="s">
        <v>14370</v>
      </c>
      <c r="F2015" t="s">
        <v>14371</v>
      </c>
      <c r="G2015" s="2">
        <v>30302</v>
      </c>
      <c r="H2015" t="s">
        <v>14372</v>
      </c>
    </row>
    <row r="2016" spans="1:8" x14ac:dyDescent="0.25">
      <c r="A2016" t="s">
        <v>7351</v>
      </c>
      <c r="B2016" t="s">
        <v>7353</v>
      </c>
      <c r="C2016" t="s">
        <v>7352</v>
      </c>
      <c r="D2016">
        <v>1980</v>
      </c>
      <c r="E2016" t="s">
        <v>14373</v>
      </c>
      <c r="F2016" t="s">
        <v>14374</v>
      </c>
      <c r="G2016" s="2">
        <v>29574</v>
      </c>
      <c r="H2016" t="s">
        <v>14375</v>
      </c>
    </row>
    <row r="2017" spans="1:8" x14ac:dyDescent="0.25">
      <c r="A2017" t="s">
        <v>7354</v>
      </c>
      <c r="B2017" t="s">
        <v>7356</v>
      </c>
      <c r="C2017" t="s">
        <v>7355</v>
      </c>
      <c r="D2017">
        <v>2019</v>
      </c>
      <c r="E2017" t="s">
        <v>14376</v>
      </c>
      <c r="F2017" t="s">
        <v>14377</v>
      </c>
      <c r="G2017" s="2">
        <v>43770</v>
      </c>
    </row>
    <row r="2018" spans="1:8" x14ac:dyDescent="0.25">
      <c r="A2018" t="s">
        <v>7357</v>
      </c>
      <c r="B2018" t="s">
        <v>7359</v>
      </c>
      <c r="C2018" t="s">
        <v>7358</v>
      </c>
      <c r="D2018">
        <v>2017</v>
      </c>
      <c r="E2018" t="s">
        <v>14378</v>
      </c>
      <c r="F2018" t="s">
        <v>14379</v>
      </c>
      <c r="G2018" s="2">
        <v>43061</v>
      </c>
      <c r="H2018" t="s">
        <v>14380</v>
      </c>
    </row>
    <row r="2019" spans="1:8" x14ac:dyDescent="0.25">
      <c r="A2019" t="s">
        <v>7360</v>
      </c>
      <c r="B2019" t="s">
        <v>7362</v>
      </c>
      <c r="C2019" t="s">
        <v>7361</v>
      </c>
      <c r="D2019">
        <v>2013</v>
      </c>
      <c r="E2019" t="s">
        <v>14381</v>
      </c>
      <c r="F2019" t="s">
        <v>14382</v>
      </c>
      <c r="G2019" s="2">
        <v>41602</v>
      </c>
    </row>
    <row r="2020" spans="1:8" x14ac:dyDescent="0.25">
      <c r="A2020" t="s">
        <v>7363</v>
      </c>
      <c r="B2020" t="s">
        <v>7365</v>
      </c>
      <c r="C2020" t="s">
        <v>7364</v>
      </c>
      <c r="D2020">
        <v>1935</v>
      </c>
      <c r="E2020" t="s">
        <v>14383</v>
      </c>
      <c r="F2020" t="s">
        <v>14384</v>
      </c>
      <c r="G2020" s="2">
        <v>12917</v>
      </c>
    </row>
    <row r="2021" spans="1:8" x14ac:dyDescent="0.25">
      <c r="A2021" t="s">
        <v>7366</v>
      </c>
      <c r="B2021" t="s">
        <v>7368</v>
      </c>
      <c r="C2021" t="s">
        <v>7367</v>
      </c>
      <c r="D2021">
        <v>1985</v>
      </c>
      <c r="E2021" t="s">
        <v>14385</v>
      </c>
      <c r="F2021" t="s">
        <v>14386</v>
      </c>
      <c r="G2021" s="2">
        <v>31128</v>
      </c>
      <c r="H2021" t="s">
        <v>14387</v>
      </c>
    </row>
    <row r="2022" spans="1:8" x14ac:dyDescent="0.25">
      <c r="A2022" t="s">
        <v>7369</v>
      </c>
      <c r="B2022" t="s">
        <v>7371</v>
      </c>
      <c r="C2022" t="s">
        <v>7370</v>
      </c>
      <c r="D2022">
        <v>1997</v>
      </c>
      <c r="E2022" t="s">
        <v>14388</v>
      </c>
      <c r="F2022" t="s">
        <v>14389</v>
      </c>
      <c r="G2022" s="2">
        <v>35608</v>
      </c>
      <c r="H2022" t="s">
        <v>14390</v>
      </c>
    </row>
    <row r="2023" spans="1:8" x14ac:dyDescent="0.25">
      <c r="A2023" t="s">
        <v>7372</v>
      </c>
      <c r="B2023" t="s">
        <v>7374</v>
      </c>
      <c r="C2023" t="s">
        <v>7373</v>
      </c>
      <c r="D2023">
        <v>1977</v>
      </c>
      <c r="E2023" t="s">
        <v>14391</v>
      </c>
      <c r="F2023" t="s">
        <v>14392</v>
      </c>
      <c r="G2023" s="2">
        <v>28299</v>
      </c>
      <c r="H2023" t="s">
        <v>14393</v>
      </c>
    </row>
    <row r="2024" spans="1:8" x14ac:dyDescent="0.25">
      <c r="A2024" t="s">
        <v>7375</v>
      </c>
      <c r="B2024" t="s">
        <v>7377</v>
      </c>
      <c r="C2024" t="s">
        <v>7376</v>
      </c>
      <c r="D2024">
        <v>1979</v>
      </c>
      <c r="E2024" t="s">
        <v>14394</v>
      </c>
      <c r="F2024" t="s">
        <v>14395</v>
      </c>
      <c r="G2024" s="2">
        <v>29176</v>
      </c>
      <c r="H2024" t="s">
        <v>14396</v>
      </c>
    </row>
    <row r="2025" spans="1:8" x14ac:dyDescent="0.25">
      <c r="A2025" t="s">
        <v>7378</v>
      </c>
      <c r="B2025" t="s">
        <v>7380</v>
      </c>
      <c r="C2025" t="s">
        <v>7379</v>
      </c>
      <c r="D2025">
        <v>2000</v>
      </c>
      <c r="E2025" t="s">
        <v>14397</v>
      </c>
      <c r="F2025" t="s">
        <v>14398</v>
      </c>
      <c r="G2025" s="2">
        <v>36575</v>
      </c>
      <c r="H2025" t="s">
        <v>14399</v>
      </c>
    </row>
    <row r="2026" spans="1:8" x14ac:dyDescent="0.25">
      <c r="A2026" t="s">
        <v>7381</v>
      </c>
      <c r="B2026" t="s">
        <v>7383</v>
      </c>
      <c r="C2026" t="s">
        <v>7382</v>
      </c>
      <c r="D2026">
        <v>1995</v>
      </c>
      <c r="E2026" t="s">
        <v>14400</v>
      </c>
      <c r="F2026" t="s">
        <v>14401</v>
      </c>
      <c r="G2026" s="2">
        <v>35020</v>
      </c>
      <c r="H2026" t="s">
        <v>14402</v>
      </c>
    </row>
    <row r="2027" spans="1:8" x14ac:dyDescent="0.25">
      <c r="A2027" t="s">
        <v>7384</v>
      </c>
      <c r="B2027" t="s">
        <v>7386</v>
      </c>
      <c r="C2027" t="s">
        <v>7385</v>
      </c>
      <c r="D2027">
        <v>2000</v>
      </c>
      <c r="E2027" t="s">
        <v>14403</v>
      </c>
      <c r="F2027" t="s">
        <v>14404</v>
      </c>
      <c r="G2027" s="2">
        <v>37099</v>
      </c>
      <c r="H2027" t="s">
        <v>14405</v>
      </c>
    </row>
    <row r="2028" spans="1:8" x14ac:dyDescent="0.25">
      <c r="A2028" t="s">
        <v>7387</v>
      </c>
      <c r="B2028" t="s">
        <v>7389</v>
      </c>
      <c r="C2028" t="s">
        <v>7388</v>
      </c>
      <c r="D2028">
        <v>1982</v>
      </c>
      <c r="E2028" t="s">
        <v>14406</v>
      </c>
      <c r="F2028" t="s">
        <v>14407</v>
      </c>
      <c r="G2028" s="2">
        <v>30113</v>
      </c>
      <c r="H2028" t="s">
        <v>14408</v>
      </c>
    </row>
    <row r="2029" spans="1:8" x14ac:dyDescent="0.25">
      <c r="A2029" t="s">
        <v>7390</v>
      </c>
      <c r="B2029" t="s">
        <v>7392</v>
      </c>
      <c r="C2029" t="s">
        <v>7391</v>
      </c>
      <c r="D2029">
        <v>2003</v>
      </c>
      <c r="E2029" t="s">
        <v>14409</v>
      </c>
      <c r="F2029" t="s">
        <v>14410</v>
      </c>
      <c r="G2029" s="2">
        <v>37694</v>
      </c>
      <c r="H2029" t="s">
        <v>14411</v>
      </c>
    </row>
    <row r="2030" spans="1:8" x14ac:dyDescent="0.25">
      <c r="A2030" t="s">
        <v>7393</v>
      </c>
      <c r="B2030" t="s">
        <v>7395</v>
      </c>
      <c r="C2030" t="s">
        <v>7394</v>
      </c>
      <c r="D2030">
        <v>1991</v>
      </c>
      <c r="E2030" t="s">
        <v>14412</v>
      </c>
      <c r="F2030" t="s">
        <v>14413</v>
      </c>
      <c r="G2030">
        <v>1991</v>
      </c>
      <c r="H2030" t="s">
        <v>14414</v>
      </c>
    </row>
    <row r="2031" spans="1:8" x14ac:dyDescent="0.25">
      <c r="A2031" t="s">
        <v>7396</v>
      </c>
      <c r="B2031" t="s">
        <v>7398</v>
      </c>
      <c r="C2031" t="s">
        <v>7397</v>
      </c>
      <c r="D2031">
        <v>2017</v>
      </c>
      <c r="E2031" t="s">
        <v>14415</v>
      </c>
      <c r="F2031" t="s">
        <v>14416</v>
      </c>
      <c r="G2031" s="2">
        <v>43168</v>
      </c>
      <c r="H2031" t="s">
        <v>14417</v>
      </c>
    </row>
    <row r="2032" spans="1:8" x14ac:dyDescent="0.25">
      <c r="A2032" t="s">
        <v>7399</v>
      </c>
      <c r="B2032" t="s">
        <v>7401</v>
      </c>
      <c r="C2032" t="s">
        <v>7400</v>
      </c>
      <c r="D2032">
        <v>2016</v>
      </c>
      <c r="E2032" t="s">
        <v>14418</v>
      </c>
      <c r="F2032" t="s">
        <v>14419</v>
      </c>
      <c r="G2032" s="2">
        <v>42692</v>
      </c>
      <c r="H2032" t="s">
        <v>14420</v>
      </c>
    </row>
    <row r="2033" spans="1:8" x14ac:dyDescent="0.25">
      <c r="A2033" t="s">
        <v>7402</v>
      </c>
      <c r="B2033" t="s">
        <v>7404</v>
      </c>
      <c r="C2033" t="s">
        <v>7403</v>
      </c>
      <c r="D2033">
        <v>2007</v>
      </c>
      <c r="E2033" t="s">
        <v>14421</v>
      </c>
      <c r="F2033" t="s">
        <v>14422</v>
      </c>
      <c r="G2033" s="2">
        <v>39472</v>
      </c>
      <c r="H2033" t="s">
        <v>14423</v>
      </c>
    </row>
    <row r="2034" spans="1:8" x14ac:dyDescent="0.25">
      <c r="A2034" t="s">
        <v>7405</v>
      </c>
      <c r="B2034" t="s">
        <v>7407</v>
      </c>
      <c r="C2034" t="s">
        <v>7406</v>
      </c>
      <c r="D2034">
        <v>2007</v>
      </c>
      <c r="E2034" t="s">
        <v>14424</v>
      </c>
      <c r="F2034" t="s">
        <v>14425</v>
      </c>
      <c r="G2034" s="2">
        <v>39563</v>
      </c>
      <c r="H2034" t="s">
        <v>14426</v>
      </c>
    </row>
    <row r="2035" spans="1:8" x14ac:dyDescent="0.25">
      <c r="A2035" t="s">
        <v>7408</v>
      </c>
      <c r="B2035" t="s">
        <v>7410</v>
      </c>
      <c r="C2035" t="s">
        <v>7409</v>
      </c>
      <c r="D2035">
        <v>1996</v>
      </c>
      <c r="E2035" t="s">
        <v>14427</v>
      </c>
      <c r="F2035" t="s">
        <v>14428</v>
      </c>
      <c r="G2035" s="2">
        <v>35132</v>
      </c>
      <c r="H2035" t="s">
        <v>14429</v>
      </c>
    </row>
    <row r="2036" spans="1:8" x14ac:dyDescent="0.25">
      <c r="A2036" t="s">
        <v>7411</v>
      </c>
      <c r="B2036" t="s">
        <v>7413</v>
      </c>
      <c r="C2036" t="s">
        <v>7412</v>
      </c>
      <c r="D2036">
        <v>1948</v>
      </c>
      <c r="E2036" t="s">
        <v>14430</v>
      </c>
      <c r="F2036" t="s">
        <v>14431</v>
      </c>
      <c r="G2036" s="2">
        <v>17695</v>
      </c>
      <c r="H2036" t="s">
        <v>14432</v>
      </c>
    </row>
    <row r="2037" spans="1:8" x14ac:dyDescent="0.25">
      <c r="A2037" t="s">
        <v>7414</v>
      </c>
      <c r="B2037" t="s">
        <v>7416</v>
      </c>
      <c r="C2037" t="s">
        <v>7415</v>
      </c>
      <c r="D2037">
        <v>1993</v>
      </c>
      <c r="E2037" t="s">
        <v>14433</v>
      </c>
      <c r="F2037" t="s">
        <v>14434</v>
      </c>
      <c r="G2037" s="2">
        <v>34012</v>
      </c>
      <c r="H2037" t="s">
        <v>14435</v>
      </c>
    </row>
    <row r="2038" spans="1:8" x14ac:dyDescent="0.25">
      <c r="A2038" t="s">
        <v>7417</v>
      </c>
      <c r="B2038" t="s">
        <v>7419</v>
      </c>
      <c r="C2038" t="s">
        <v>7418</v>
      </c>
      <c r="D2038">
        <v>1982</v>
      </c>
      <c r="E2038" t="s">
        <v>14436</v>
      </c>
      <c r="F2038" t="s">
        <v>14437</v>
      </c>
      <c r="G2038" s="2">
        <v>30729</v>
      </c>
      <c r="H2038" t="s">
        <v>14438</v>
      </c>
    </row>
    <row r="2039" spans="1:8" x14ac:dyDescent="0.25">
      <c r="A2039" t="s">
        <v>7420</v>
      </c>
      <c r="B2039" t="s">
        <v>7422</v>
      </c>
      <c r="C2039" t="s">
        <v>7421</v>
      </c>
      <c r="D2039">
        <v>1959</v>
      </c>
      <c r="E2039" t="s">
        <v>14439</v>
      </c>
      <c r="F2039" t="s">
        <v>14440</v>
      </c>
      <c r="G2039" s="2">
        <v>21902</v>
      </c>
      <c r="H2039" t="s">
        <v>14441</v>
      </c>
    </row>
    <row r="2040" spans="1:8" x14ac:dyDescent="0.25">
      <c r="A2040" t="s">
        <v>7423</v>
      </c>
      <c r="B2040" t="s">
        <v>7425</v>
      </c>
      <c r="C2040" t="s">
        <v>7424</v>
      </c>
      <c r="D2040">
        <v>2007</v>
      </c>
      <c r="E2040" t="s">
        <v>14442</v>
      </c>
      <c r="F2040" t="s">
        <v>14443</v>
      </c>
      <c r="G2040" s="2">
        <v>39437</v>
      </c>
      <c r="H2040" t="s">
        <v>14444</v>
      </c>
    </row>
    <row r="2041" spans="1:8" x14ac:dyDescent="0.25">
      <c r="A2041" t="s">
        <v>7426</v>
      </c>
      <c r="B2041" t="s">
        <v>7428</v>
      </c>
      <c r="C2041" t="s">
        <v>7427</v>
      </c>
      <c r="D2041">
        <v>2018</v>
      </c>
      <c r="E2041" t="s">
        <v>14445</v>
      </c>
      <c r="F2041" t="s">
        <v>14446</v>
      </c>
      <c r="G2041" s="2">
        <v>43154</v>
      </c>
      <c r="H2041" t="s">
        <v>14447</v>
      </c>
    </row>
    <row r="2042" spans="1:8" x14ac:dyDescent="0.25">
      <c r="A2042" t="s">
        <v>7429</v>
      </c>
      <c r="B2042" t="s">
        <v>7431</v>
      </c>
      <c r="C2042" t="s">
        <v>7430</v>
      </c>
      <c r="D2042">
        <v>1993</v>
      </c>
      <c r="E2042" t="s">
        <v>14448</v>
      </c>
      <c r="F2042" t="s">
        <v>14449</v>
      </c>
      <c r="G2042" s="2">
        <v>34192</v>
      </c>
      <c r="H2042" t="s">
        <v>14450</v>
      </c>
    </row>
    <row r="2043" spans="1:8" x14ac:dyDescent="0.25">
      <c r="A2043" t="s">
        <v>7432</v>
      </c>
      <c r="B2043" t="s">
        <v>7434</v>
      </c>
      <c r="C2043" t="s">
        <v>7433</v>
      </c>
      <c r="D2043">
        <v>1939</v>
      </c>
      <c r="E2043" t="s">
        <v>14451</v>
      </c>
      <c r="F2043" t="s">
        <v>14452</v>
      </c>
      <c r="G2043" s="2">
        <v>14627</v>
      </c>
      <c r="H2043" t="s">
        <v>14453</v>
      </c>
    </row>
    <row r="2044" spans="1:8" x14ac:dyDescent="0.25">
      <c r="A2044" t="s">
        <v>7435</v>
      </c>
      <c r="B2044" t="s">
        <v>7437</v>
      </c>
      <c r="C2044" t="s">
        <v>7436</v>
      </c>
      <c r="D2044">
        <v>1983</v>
      </c>
      <c r="E2044" t="s">
        <v>14454</v>
      </c>
      <c r="F2044" t="s">
        <v>14455</v>
      </c>
      <c r="G2044" s="2">
        <v>30477</v>
      </c>
      <c r="H2044" t="s">
        <v>14456</v>
      </c>
    </row>
    <row r="2045" spans="1:8" x14ac:dyDescent="0.25">
      <c r="A2045" t="s">
        <v>7438</v>
      </c>
      <c r="B2045" t="s">
        <v>7440</v>
      </c>
      <c r="C2045" t="s">
        <v>7439</v>
      </c>
      <c r="D2045">
        <v>2015</v>
      </c>
      <c r="E2045" t="s">
        <v>14457</v>
      </c>
      <c r="F2045" t="s">
        <v>14458</v>
      </c>
      <c r="G2045" s="2">
        <v>42300</v>
      </c>
      <c r="H2045" t="s">
        <v>14459</v>
      </c>
    </row>
    <row r="2046" spans="1:8" x14ac:dyDescent="0.25">
      <c r="A2046" t="s">
        <v>7441</v>
      </c>
      <c r="B2046" t="s">
        <v>7443</v>
      </c>
      <c r="C2046" t="s">
        <v>7442</v>
      </c>
      <c r="D2046">
        <v>2008</v>
      </c>
      <c r="E2046" t="s">
        <v>14460</v>
      </c>
      <c r="F2046" t="s">
        <v>14461</v>
      </c>
      <c r="G2046" s="2">
        <v>39542</v>
      </c>
      <c r="H2046" t="s">
        <v>14462</v>
      </c>
    </row>
    <row r="2047" spans="1:8" x14ac:dyDescent="0.25">
      <c r="A2047" t="s">
        <v>7444</v>
      </c>
      <c r="B2047" t="s">
        <v>7446</v>
      </c>
      <c r="C2047" t="s">
        <v>7445</v>
      </c>
      <c r="D2047">
        <v>2000</v>
      </c>
      <c r="E2047" t="s">
        <v>14463</v>
      </c>
      <c r="F2047" t="s">
        <v>14464</v>
      </c>
      <c r="G2047" s="2">
        <v>36550</v>
      </c>
      <c r="H2047" t="s">
        <v>14465</v>
      </c>
    </row>
    <row r="2048" spans="1:8" x14ac:dyDescent="0.25">
      <c r="A2048" t="s">
        <v>7447</v>
      </c>
      <c r="B2048" t="s">
        <v>7449</v>
      </c>
      <c r="C2048" t="s">
        <v>7448</v>
      </c>
      <c r="D2048">
        <v>1991</v>
      </c>
      <c r="E2048" t="s">
        <v>14466</v>
      </c>
      <c r="F2048" t="s">
        <v>14467</v>
      </c>
      <c r="G2048" s="2">
        <v>33438</v>
      </c>
      <c r="H2048" t="s">
        <v>14468</v>
      </c>
    </row>
    <row r="2049" spans="1:8" x14ac:dyDescent="0.25">
      <c r="A2049" t="s">
        <v>7450</v>
      </c>
      <c r="B2049" t="s">
        <v>7452</v>
      </c>
      <c r="C2049" t="s">
        <v>7451</v>
      </c>
      <c r="D2049">
        <v>1989</v>
      </c>
      <c r="E2049" t="s">
        <v>14469</v>
      </c>
      <c r="F2049" t="s">
        <v>14470</v>
      </c>
      <c r="G2049" s="2">
        <v>32731</v>
      </c>
      <c r="H2049" t="s">
        <v>14471</v>
      </c>
    </row>
    <row r="2050" spans="1:8" x14ac:dyDescent="0.25">
      <c r="A2050" t="s">
        <v>7453</v>
      </c>
      <c r="B2050" t="s">
        <v>7455</v>
      </c>
      <c r="C2050" t="s">
        <v>7454</v>
      </c>
      <c r="D2050">
        <v>1965</v>
      </c>
      <c r="E2050" t="s">
        <v>14472</v>
      </c>
      <c r="F2050" t="s">
        <v>14473</v>
      </c>
      <c r="G2050" s="2">
        <v>24092</v>
      </c>
      <c r="H2050" t="s">
        <v>14474</v>
      </c>
    </row>
    <row r="2051" spans="1:8" x14ac:dyDescent="0.25">
      <c r="A2051" t="s">
        <v>7456</v>
      </c>
      <c r="B2051" t="s">
        <v>7458</v>
      </c>
      <c r="C2051" t="s">
        <v>7457</v>
      </c>
      <c r="D2051">
        <v>2018</v>
      </c>
      <c r="E2051" t="s">
        <v>14475</v>
      </c>
      <c r="F2051" t="s">
        <v>14476</v>
      </c>
      <c r="G2051" s="2">
        <v>43175</v>
      </c>
      <c r="H2051" t="s">
        <v>14477</v>
      </c>
    </row>
    <row r="2052" spans="1:8" x14ac:dyDescent="0.25">
      <c r="A2052" t="s">
        <v>7459</v>
      </c>
      <c r="B2052" t="s">
        <v>7461</v>
      </c>
      <c r="C2052" t="s">
        <v>7460</v>
      </c>
      <c r="D2052">
        <v>1980</v>
      </c>
      <c r="E2052" t="s">
        <v>14478</v>
      </c>
      <c r="F2052" t="s">
        <v>14479</v>
      </c>
      <c r="G2052" s="2">
        <v>31100</v>
      </c>
      <c r="H2052" t="s">
        <v>14480</v>
      </c>
    </row>
    <row r="2053" spans="1:8" x14ac:dyDescent="0.25">
      <c r="A2053" t="s">
        <v>7462</v>
      </c>
      <c r="B2053" t="s">
        <v>7464</v>
      </c>
      <c r="C2053" t="s">
        <v>7463</v>
      </c>
      <c r="D2053">
        <v>1969</v>
      </c>
      <c r="E2053" t="s">
        <v>14481</v>
      </c>
      <c r="F2053" t="s">
        <v>14482</v>
      </c>
      <c r="G2053" s="2">
        <v>25556</v>
      </c>
      <c r="H2053" t="s">
        <v>14483</v>
      </c>
    </row>
    <row r="2054" spans="1:8" x14ac:dyDescent="0.25">
      <c r="A2054" t="s">
        <v>7465</v>
      </c>
      <c r="B2054" t="s">
        <v>7467</v>
      </c>
      <c r="C2054" t="s">
        <v>7466</v>
      </c>
      <c r="D2054">
        <v>1997</v>
      </c>
      <c r="E2054" t="s">
        <v>14484</v>
      </c>
      <c r="F2054" t="s">
        <v>14485</v>
      </c>
      <c r="G2054" s="2">
        <v>35783</v>
      </c>
      <c r="H2054" t="s">
        <v>14486</v>
      </c>
    </row>
    <row r="2055" spans="1:8" x14ac:dyDescent="0.25">
      <c r="A2055" t="s">
        <v>7468</v>
      </c>
      <c r="B2055" t="s">
        <v>7470</v>
      </c>
      <c r="C2055" t="s">
        <v>7469</v>
      </c>
      <c r="D2055">
        <v>1985</v>
      </c>
      <c r="E2055" t="s">
        <v>14487</v>
      </c>
      <c r="F2055" t="s">
        <v>14488</v>
      </c>
      <c r="G2055" s="2">
        <v>31191</v>
      </c>
      <c r="H2055" t="s">
        <v>14489</v>
      </c>
    </row>
    <row r="2056" spans="1:8" x14ac:dyDescent="0.25">
      <c r="A2056" t="s">
        <v>7471</v>
      </c>
      <c r="B2056" t="s">
        <v>7473</v>
      </c>
      <c r="C2056" t="s">
        <v>7472</v>
      </c>
      <c r="D2056">
        <v>1991</v>
      </c>
      <c r="E2056" t="s">
        <v>14490</v>
      </c>
      <c r="F2056" t="s">
        <v>14491</v>
      </c>
      <c r="G2056" s="2">
        <v>33431</v>
      </c>
      <c r="H2056" t="s">
        <v>14492</v>
      </c>
    </row>
    <row r="2057" spans="1:8" x14ac:dyDescent="0.25">
      <c r="A2057" t="s">
        <v>7474</v>
      </c>
      <c r="B2057" t="s">
        <v>7476</v>
      </c>
      <c r="C2057" t="s">
        <v>7475</v>
      </c>
      <c r="D2057">
        <v>1960</v>
      </c>
      <c r="E2057" t="s">
        <v>14493</v>
      </c>
      <c r="F2057" t="s">
        <v>14494</v>
      </c>
      <c r="G2057" s="2">
        <v>21994</v>
      </c>
      <c r="H2057" t="s">
        <v>14495</v>
      </c>
    </row>
    <row r="2058" spans="1:8" x14ac:dyDescent="0.25">
      <c r="A2058" t="s">
        <v>7477</v>
      </c>
      <c r="B2058" t="s">
        <v>7479</v>
      </c>
      <c r="C2058" t="s">
        <v>7478</v>
      </c>
      <c r="D2058">
        <v>2000</v>
      </c>
      <c r="E2058" t="s">
        <v>14496</v>
      </c>
      <c r="F2058" t="s">
        <v>14497</v>
      </c>
      <c r="G2058" s="2">
        <v>36574</v>
      </c>
      <c r="H2058" t="s">
        <v>14498</v>
      </c>
    </row>
    <row r="2059" spans="1:8" x14ac:dyDescent="0.25">
      <c r="A2059" t="s">
        <v>7480</v>
      </c>
      <c r="B2059" t="s">
        <v>7482</v>
      </c>
      <c r="C2059" t="s">
        <v>7481</v>
      </c>
      <c r="D2059">
        <v>1999</v>
      </c>
      <c r="E2059" t="s">
        <v>14499</v>
      </c>
      <c r="F2059" t="s">
        <v>14500</v>
      </c>
      <c r="G2059" s="2">
        <v>36629</v>
      </c>
      <c r="H2059" t="s">
        <v>14501</v>
      </c>
    </row>
    <row r="2060" spans="1:8" x14ac:dyDescent="0.25">
      <c r="A2060" t="s">
        <v>7483</v>
      </c>
      <c r="B2060" t="s">
        <v>7485</v>
      </c>
      <c r="C2060" t="s">
        <v>7484</v>
      </c>
      <c r="D2060">
        <v>1944</v>
      </c>
      <c r="E2060" t="s">
        <v>14502</v>
      </c>
      <c r="F2060" t="s">
        <v>14503</v>
      </c>
      <c r="G2060" s="2">
        <v>16738</v>
      </c>
      <c r="H2060" t="s">
        <v>14504</v>
      </c>
    </row>
    <row r="2061" spans="1:8" x14ac:dyDescent="0.25">
      <c r="A2061" t="s">
        <v>7486</v>
      </c>
      <c r="B2061" t="s">
        <v>7488</v>
      </c>
      <c r="C2061" t="s">
        <v>7487</v>
      </c>
      <c r="D2061">
        <v>2020</v>
      </c>
      <c r="E2061" t="s">
        <v>14505</v>
      </c>
      <c r="F2061" t="s">
        <v>14506</v>
      </c>
      <c r="G2061" s="2">
        <v>44377</v>
      </c>
      <c r="H2061" t="s">
        <v>14507</v>
      </c>
    </row>
    <row r="2062" spans="1:8" x14ac:dyDescent="0.25">
      <c r="A2062" t="s">
        <v>7489</v>
      </c>
      <c r="B2062" t="s">
        <v>7491</v>
      </c>
      <c r="C2062" t="s">
        <v>7490</v>
      </c>
      <c r="D2062">
        <v>2001</v>
      </c>
      <c r="E2062" t="s">
        <v>14508</v>
      </c>
      <c r="F2062" t="s">
        <v>14509</v>
      </c>
      <c r="G2062" s="2">
        <v>37001</v>
      </c>
      <c r="H2062" t="s">
        <v>14510</v>
      </c>
    </row>
    <row r="2063" spans="1:8" x14ac:dyDescent="0.25">
      <c r="A2063" t="s">
        <v>7492</v>
      </c>
      <c r="B2063" t="s">
        <v>7494</v>
      </c>
      <c r="C2063" t="s">
        <v>7493</v>
      </c>
      <c r="D2063">
        <v>2002</v>
      </c>
      <c r="E2063" t="s">
        <v>14511</v>
      </c>
      <c r="F2063" t="s">
        <v>14512</v>
      </c>
      <c r="G2063" s="2">
        <v>37869</v>
      </c>
      <c r="H2063" t="s">
        <v>14513</v>
      </c>
    </row>
    <row r="2064" spans="1:8" x14ac:dyDescent="0.25">
      <c r="A2064" t="s">
        <v>7495</v>
      </c>
      <c r="B2064" t="s">
        <v>7497</v>
      </c>
      <c r="C2064" t="s">
        <v>7496</v>
      </c>
      <c r="D2064">
        <v>1953</v>
      </c>
      <c r="E2064" t="s">
        <v>14514</v>
      </c>
      <c r="F2064" t="s">
        <v>14515</v>
      </c>
      <c r="G2064" s="2">
        <v>19739</v>
      </c>
      <c r="H2064" t="s">
        <v>14516</v>
      </c>
    </row>
    <row r="2065" spans="1:8" x14ac:dyDescent="0.25">
      <c r="A2065" t="s">
        <v>7498</v>
      </c>
      <c r="B2065" t="s">
        <v>7500</v>
      </c>
      <c r="C2065" t="s">
        <v>7499</v>
      </c>
      <c r="D2065">
        <v>2020</v>
      </c>
      <c r="E2065" t="s">
        <v>14517</v>
      </c>
      <c r="F2065" t="s">
        <v>14518</v>
      </c>
      <c r="G2065" s="2">
        <v>43896</v>
      </c>
      <c r="H2065" t="s">
        <v>14519</v>
      </c>
    </row>
    <row r="2066" spans="1:8" x14ac:dyDescent="0.25">
      <c r="A2066" t="s">
        <v>7501</v>
      </c>
      <c r="B2066" t="s">
        <v>7503</v>
      </c>
      <c r="C2066" t="s">
        <v>7502</v>
      </c>
      <c r="D2066">
        <v>2016</v>
      </c>
      <c r="E2066" t="s">
        <v>14520</v>
      </c>
      <c r="F2066" t="s">
        <v>14521</v>
      </c>
      <c r="G2066" s="2">
        <v>42729</v>
      </c>
      <c r="H2066" t="s">
        <v>14522</v>
      </c>
    </row>
    <row r="2067" spans="1:8" x14ac:dyDescent="0.25">
      <c r="A2067" t="s">
        <v>7504</v>
      </c>
      <c r="B2067" t="s">
        <v>7505</v>
      </c>
      <c r="C2067" t="s">
        <v>249</v>
      </c>
      <c r="D2067">
        <v>1951</v>
      </c>
      <c r="E2067" t="s">
        <v>14523</v>
      </c>
      <c r="F2067" t="s">
        <v>14524</v>
      </c>
      <c r="G2067" s="2">
        <v>18964</v>
      </c>
      <c r="H2067" t="s">
        <v>14525</v>
      </c>
    </row>
    <row r="2068" spans="1:8" x14ac:dyDescent="0.25">
      <c r="A2068" t="s">
        <v>7506</v>
      </c>
      <c r="B2068" t="s">
        <v>7508</v>
      </c>
      <c r="C2068" t="s">
        <v>7507</v>
      </c>
      <c r="D2068">
        <v>1979</v>
      </c>
      <c r="E2068" t="s">
        <v>14526</v>
      </c>
      <c r="F2068" t="s">
        <v>14527</v>
      </c>
      <c r="G2068" s="2">
        <v>29028</v>
      </c>
      <c r="H2068" t="s">
        <v>14528</v>
      </c>
    </row>
    <row r="2069" spans="1:8" x14ac:dyDescent="0.25">
      <c r="A2069" t="s">
        <v>7509</v>
      </c>
      <c r="B2069" t="s">
        <v>7511</v>
      </c>
      <c r="C2069" t="s">
        <v>7510</v>
      </c>
      <c r="D2069">
        <v>1981</v>
      </c>
      <c r="E2069" t="s">
        <v>14529</v>
      </c>
      <c r="F2069" t="s">
        <v>14530</v>
      </c>
      <c r="G2069" s="2">
        <v>29978</v>
      </c>
    </row>
    <row r="2070" spans="1:8" x14ac:dyDescent="0.25">
      <c r="A2070" t="s">
        <v>7512</v>
      </c>
      <c r="B2070" t="s">
        <v>7514</v>
      </c>
      <c r="C2070" t="s">
        <v>7513</v>
      </c>
      <c r="D2070">
        <v>2002</v>
      </c>
      <c r="E2070" t="s">
        <v>14531</v>
      </c>
      <c r="F2070" t="s">
        <v>14532</v>
      </c>
      <c r="G2070" s="2">
        <v>37561</v>
      </c>
      <c r="H2070" t="s">
        <v>14533</v>
      </c>
    </row>
    <row r="2071" spans="1:8" x14ac:dyDescent="0.25">
      <c r="A2071" t="s">
        <v>7515</v>
      </c>
      <c r="B2071" t="s">
        <v>7517</v>
      </c>
      <c r="C2071" t="s">
        <v>7516</v>
      </c>
      <c r="D2071">
        <v>1962</v>
      </c>
      <c r="E2071" t="s">
        <v>14534</v>
      </c>
      <c r="F2071" t="s">
        <v>14535</v>
      </c>
      <c r="G2071" s="2">
        <v>22775</v>
      </c>
      <c r="H2071" t="s">
        <v>14536</v>
      </c>
    </row>
    <row r="2072" spans="1:8" x14ac:dyDescent="0.25">
      <c r="A2072" t="s">
        <v>7518</v>
      </c>
      <c r="B2072" t="s">
        <v>7520</v>
      </c>
      <c r="C2072" t="s">
        <v>7519</v>
      </c>
      <c r="D2072">
        <v>2001</v>
      </c>
      <c r="E2072" t="s">
        <v>14537</v>
      </c>
      <c r="F2072" t="s">
        <v>14538</v>
      </c>
      <c r="G2072" s="2">
        <v>37295</v>
      </c>
      <c r="H2072" t="s">
        <v>14539</v>
      </c>
    </row>
    <row r="2073" spans="1:8" x14ac:dyDescent="0.25">
      <c r="A2073" t="s">
        <v>7521</v>
      </c>
      <c r="B2073" t="s">
        <v>7523</v>
      </c>
      <c r="C2073" t="s">
        <v>7522</v>
      </c>
      <c r="D2073">
        <v>1936</v>
      </c>
      <c r="E2073" t="s">
        <v>14540</v>
      </c>
      <c r="F2073" t="s">
        <v>14541</v>
      </c>
      <c r="G2073" s="2">
        <v>13526</v>
      </c>
      <c r="H2073" t="s">
        <v>14542</v>
      </c>
    </row>
    <row r="2074" spans="1:8" x14ac:dyDescent="0.25">
      <c r="A2074" t="s">
        <v>7524</v>
      </c>
      <c r="B2074" t="s">
        <v>7526</v>
      </c>
      <c r="C2074" t="s">
        <v>7525</v>
      </c>
      <c r="D2074">
        <v>1991</v>
      </c>
      <c r="E2074" t="s">
        <v>14543</v>
      </c>
      <c r="F2074" t="s">
        <v>14544</v>
      </c>
      <c r="G2074" s="2">
        <v>33583</v>
      </c>
      <c r="H2074" t="s">
        <v>14545</v>
      </c>
    </row>
    <row r="2075" spans="1:8" x14ac:dyDescent="0.25">
      <c r="A2075" t="s">
        <v>7527</v>
      </c>
      <c r="B2075" t="s">
        <v>7529</v>
      </c>
      <c r="C2075" t="s">
        <v>7528</v>
      </c>
      <c r="D2075">
        <v>1962</v>
      </c>
      <c r="E2075" t="s">
        <v>14546</v>
      </c>
      <c r="F2075" t="s">
        <v>14547</v>
      </c>
      <c r="G2075" s="2">
        <v>22816</v>
      </c>
      <c r="H2075" t="s">
        <v>14548</v>
      </c>
    </row>
    <row r="2076" spans="1:8" x14ac:dyDescent="0.25">
      <c r="A2076" t="s">
        <v>7530</v>
      </c>
      <c r="B2076" t="s">
        <v>7532</v>
      </c>
      <c r="C2076" t="s">
        <v>7531</v>
      </c>
      <c r="D2076">
        <v>2021</v>
      </c>
      <c r="E2076" t="s">
        <v>14549</v>
      </c>
      <c r="F2076" t="s">
        <v>14550</v>
      </c>
      <c r="G2076" s="2">
        <v>44449</v>
      </c>
      <c r="H2076" t="s">
        <v>14551</v>
      </c>
    </row>
    <row r="2077" spans="1:8" x14ac:dyDescent="0.25">
      <c r="A2077" t="s">
        <v>7533</v>
      </c>
      <c r="B2077" t="s">
        <v>7535</v>
      </c>
      <c r="C2077" t="s">
        <v>7534</v>
      </c>
      <c r="D2077">
        <v>1979</v>
      </c>
      <c r="E2077" t="s">
        <v>14552</v>
      </c>
      <c r="F2077" t="s">
        <v>14553</v>
      </c>
      <c r="G2077" s="2">
        <v>29210</v>
      </c>
      <c r="H2077" t="s">
        <v>14554</v>
      </c>
    </row>
    <row r="2078" spans="1:8" x14ac:dyDescent="0.25">
      <c r="A2078" t="s">
        <v>7536</v>
      </c>
      <c r="B2078" t="s">
        <v>7538</v>
      </c>
      <c r="C2078" t="s">
        <v>7537</v>
      </c>
      <c r="D2078">
        <v>1974</v>
      </c>
      <c r="E2078" t="s">
        <v>14555</v>
      </c>
      <c r="F2078" t="s">
        <v>14556</v>
      </c>
      <c r="G2078" s="2">
        <v>27194</v>
      </c>
      <c r="H2078" t="s">
        <v>14557</v>
      </c>
    </row>
    <row r="2079" spans="1:8" x14ac:dyDescent="0.25">
      <c r="A2079" t="s">
        <v>7539</v>
      </c>
      <c r="B2079" t="s">
        <v>7541</v>
      </c>
      <c r="C2079" t="s">
        <v>7540</v>
      </c>
      <c r="D2079">
        <v>1984</v>
      </c>
      <c r="E2079" t="s">
        <v>14558</v>
      </c>
      <c r="F2079" t="s">
        <v>14559</v>
      </c>
      <c r="G2079" s="2">
        <v>30960</v>
      </c>
      <c r="H2079" t="s">
        <v>14560</v>
      </c>
    </row>
    <row r="2080" spans="1:8" x14ac:dyDescent="0.25">
      <c r="A2080" t="s">
        <v>7542</v>
      </c>
      <c r="B2080" t="s">
        <v>7544</v>
      </c>
      <c r="C2080" t="s">
        <v>7543</v>
      </c>
      <c r="D2080">
        <v>1955</v>
      </c>
      <c r="E2080" t="s">
        <v>14561</v>
      </c>
      <c r="F2080" t="s">
        <v>14562</v>
      </c>
      <c r="G2080" s="2">
        <v>20207</v>
      </c>
      <c r="H2080" t="s">
        <v>14563</v>
      </c>
    </row>
    <row r="2081" spans="1:8" x14ac:dyDescent="0.25">
      <c r="A2081" t="s">
        <v>7545</v>
      </c>
      <c r="B2081" t="s">
        <v>7547</v>
      </c>
      <c r="C2081" t="s">
        <v>7546</v>
      </c>
      <c r="D2081">
        <v>2022</v>
      </c>
      <c r="E2081" t="s">
        <v>14564</v>
      </c>
      <c r="F2081" t="s">
        <v>14565</v>
      </c>
      <c r="G2081" s="2">
        <v>44804</v>
      </c>
      <c r="H2081" t="s">
        <v>14566</v>
      </c>
    </row>
    <row r="2082" spans="1:8" x14ac:dyDescent="0.25">
      <c r="A2082" t="s">
        <v>7548</v>
      </c>
      <c r="B2082" t="s">
        <v>7550</v>
      </c>
      <c r="C2082" t="s">
        <v>7549</v>
      </c>
      <c r="D2082">
        <v>2019</v>
      </c>
      <c r="E2082" t="s">
        <v>14567</v>
      </c>
      <c r="F2082" t="s">
        <v>14568</v>
      </c>
      <c r="G2082" s="2">
        <v>43742</v>
      </c>
      <c r="H2082" t="s">
        <v>14569</v>
      </c>
    </row>
    <row r="2083" spans="1:8" x14ac:dyDescent="0.25">
      <c r="A2083" t="s">
        <v>7551</v>
      </c>
      <c r="B2083" t="s">
        <v>7553</v>
      </c>
      <c r="C2083" t="s">
        <v>7552</v>
      </c>
      <c r="D2083">
        <v>1989</v>
      </c>
      <c r="E2083" t="s">
        <v>14570</v>
      </c>
      <c r="F2083" t="s">
        <v>14571</v>
      </c>
      <c r="G2083" s="2">
        <v>32703</v>
      </c>
      <c r="H2083" t="s">
        <v>14572</v>
      </c>
    </row>
    <row r="2084" spans="1:8" x14ac:dyDescent="0.25">
      <c r="A2084" t="s">
        <v>7554</v>
      </c>
      <c r="B2084" t="s">
        <v>7556</v>
      </c>
      <c r="C2084" t="s">
        <v>7555</v>
      </c>
      <c r="D2084">
        <v>2011</v>
      </c>
      <c r="E2084" t="s">
        <v>14573</v>
      </c>
      <c r="F2084" t="s">
        <v>14574</v>
      </c>
      <c r="G2084" s="2">
        <v>40795</v>
      </c>
      <c r="H2084" t="s">
        <v>14575</v>
      </c>
    </row>
    <row r="2085" spans="1:8" x14ac:dyDescent="0.25">
      <c r="A2085" t="s">
        <v>7557</v>
      </c>
      <c r="B2085" t="s">
        <v>7559</v>
      </c>
      <c r="C2085" t="s">
        <v>7558</v>
      </c>
      <c r="D2085">
        <v>2002</v>
      </c>
      <c r="E2085" t="s">
        <v>14576</v>
      </c>
      <c r="F2085" t="s">
        <v>14577</v>
      </c>
      <c r="G2085" s="2">
        <v>38226</v>
      </c>
      <c r="H2085" t="s">
        <v>14578</v>
      </c>
    </row>
    <row r="2086" spans="1:8" x14ac:dyDescent="0.25">
      <c r="A2086" t="s">
        <v>7560</v>
      </c>
      <c r="B2086" t="s">
        <v>7562</v>
      </c>
      <c r="C2086" t="s">
        <v>7561</v>
      </c>
      <c r="D2086">
        <v>1945</v>
      </c>
      <c r="E2086" t="s">
        <v>14579</v>
      </c>
      <c r="F2086" t="s">
        <v>14580</v>
      </c>
      <c r="G2086" s="2">
        <v>17038</v>
      </c>
      <c r="H2086" t="s">
        <v>14581</v>
      </c>
    </row>
    <row r="2087" spans="1:8" x14ac:dyDescent="0.25">
      <c r="A2087" t="s">
        <v>7563</v>
      </c>
      <c r="B2087" t="s">
        <v>7565</v>
      </c>
      <c r="C2087" t="s">
        <v>7564</v>
      </c>
      <c r="D2087">
        <v>1992</v>
      </c>
      <c r="E2087" t="s">
        <v>14582</v>
      </c>
      <c r="F2087" t="s">
        <v>14583</v>
      </c>
      <c r="G2087" s="2">
        <v>33984</v>
      </c>
    </row>
    <row r="2088" spans="1:8" x14ac:dyDescent="0.25">
      <c r="A2088" t="s">
        <v>7566</v>
      </c>
      <c r="B2088" t="s">
        <v>7568</v>
      </c>
      <c r="C2088" t="s">
        <v>7567</v>
      </c>
      <c r="D2088">
        <v>2007</v>
      </c>
      <c r="E2088" t="s">
        <v>14584</v>
      </c>
      <c r="F2088" t="s">
        <v>14585</v>
      </c>
      <c r="G2088" s="2">
        <v>39234</v>
      </c>
      <c r="H2088" t="s">
        <v>14586</v>
      </c>
    </row>
    <row r="2089" spans="1:8" x14ac:dyDescent="0.25">
      <c r="A2089" t="s">
        <v>7569</v>
      </c>
      <c r="B2089" t="s">
        <v>7571</v>
      </c>
      <c r="C2089" t="s">
        <v>7570</v>
      </c>
      <c r="D2089">
        <v>1986</v>
      </c>
      <c r="E2089" t="s">
        <v>14587</v>
      </c>
      <c r="F2089" t="s">
        <v>14588</v>
      </c>
      <c r="G2089" s="2">
        <v>31625</v>
      </c>
      <c r="H2089" t="s">
        <v>14589</v>
      </c>
    </row>
    <row r="2090" spans="1:8" x14ac:dyDescent="0.25">
      <c r="A2090" t="s">
        <v>7572</v>
      </c>
      <c r="B2090" t="s">
        <v>7574</v>
      </c>
      <c r="C2090" t="s">
        <v>7573</v>
      </c>
      <c r="D2090">
        <v>2018</v>
      </c>
      <c r="E2090" t="s">
        <v>14590</v>
      </c>
      <c r="F2090" t="s">
        <v>14591</v>
      </c>
      <c r="G2090" s="2">
        <v>43301</v>
      </c>
      <c r="H2090" t="s">
        <v>14592</v>
      </c>
    </row>
    <row r="2091" spans="1:8" x14ac:dyDescent="0.25">
      <c r="A2091" t="s">
        <v>7575</v>
      </c>
      <c r="B2091" t="s">
        <v>7577</v>
      </c>
      <c r="C2091" t="s">
        <v>7576</v>
      </c>
      <c r="D2091">
        <v>2015</v>
      </c>
      <c r="E2091" t="s">
        <v>14593</v>
      </c>
      <c r="F2091" t="s">
        <v>14594</v>
      </c>
      <c r="G2091" s="2">
        <v>42258</v>
      </c>
      <c r="H2091" t="s">
        <v>14595</v>
      </c>
    </row>
    <row r="2092" spans="1:8" x14ac:dyDescent="0.25">
      <c r="A2092" t="s">
        <v>7578</v>
      </c>
      <c r="B2092" t="s">
        <v>7580</v>
      </c>
      <c r="C2092" t="s">
        <v>7579</v>
      </c>
      <c r="D2092">
        <v>1961</v>
      </c>
      <c r="E2092" t="s">
        <v>14596</v>
      </c>
      <c r="F2092" t="s">
        <v>14597</v>
      </c>
      <c r="G2092" s="2">
        <v>22306</v>
      </c>
      <c r="H2092" t="s">
        <v>14598</v>
      </c>
    </row>
    <row r="2093" spans="1:8" x14ac:dyDescent="0.25">
      <c r="A2093" t="s">
        <v>7581</v>
      </c>
      <c r="B2093" t="s">
        <v>7583</v>
      </c>
      <c r="C2093" t="s">
        <v>7582</v>
      </c>
      <c r="D2093">
        <v>1931</v>
      </c>
      <c r="E2093" t="s">
        <v>14599</v>
      </c>
      <c r="F2093" t="s">
        <v>14600</v>
      </c>
      <c r="G2093" s="2">
        <v>11458</v>
      </c>
      <c r="H2093" t="s">
        <v>14601</v>
      </c>
    </row>
    <row r="2094" spans="1:8" x14ac:dyDescent="0.25">
      <c r="A2094" t="s">
        <v>7584</v>
      </c>
      <c r="B2094" t="s">
        <v>7586</v>
      </c>
      <c r="C2094" t="s">
        <v>7585</v>
      </c>
      <c r="D2094">
        <v>1986</v>
      </c>
      <c r="E2094" t="s">
        <v>14602</v>
      </c>
      <c r="F2094" t="s">
        <v>14603</v>
      </c>
      <c r="G2094" s="2">
        <v>31639</v>
      </c>
      <c r="H2094" t="s">
        <v>14604</v>
      </c>
    </row>
    <row r="2095" spans="1:8" x14ac:dyDescent="0.25">
      <c r="A2095" t="s">
        <v>7587</v>
      </c>
      <c r="B2095" t="s">
        <v>7589</v>
      </c>
      <c r="C2095" t="s">
        <v>7588</v>
      </c>
      <c r="D2095">
        <v>2019</v>
      </c>
      <c r="E2095" t="s">
        <v>14605</v>
      </c>
      <c r="F2095" t="s">
        <v>14606</v>
      </c>
      <c r="G2095" s="2">
        <v>44169</v>
      </c>
      <c r="H2095" t="s">
        <v>14607</v>
      </c>
    </row>
    <row r="2096" spans="1:8" x14ac:dyDescent="0.25">
      <c r="A2096" t="s">
        <v>7590</v>
      </c>
      <c r="B2096" t="s">
        <v>7592</v>
      </c>
      <c r="C2096" t="s">
        <v>7591</v>
      </c>
      <c r="D2096">
        <v>2000</v>
      </c>
      <c r="E2096" t="s">
        <v>14608</v>
      </c>
      <c r="F2096" t="s">
        <v>14609</v>
      </c>
      <c r="G2096" s="2">
        <v>36602</v>
      </c>
      <c r="H2096" t="s">
        <v>14610</v>
      </c>
    </row>
    <row r="2097" spans="1:8" x14ac:dyDescent="0.25">
      <c r="A2097" t="s">
        <v>7593</v>
      </c>
      <c r="B2097" t="s">
        <v>7595</v>
      </c>
      <c r="C2097" t="s">
        <v>7594</v>
      </c>
      <c r="D2097">
        <v>1992</v>
      </c>
      <c r="E2097" t="s">
        <v>14611</v>
      </c>
      <c r="F2097" t="s">
        <v>14612</v>
      </c>
      <c r="G2097" s="2">
        <v>34019</v>
      </c>
      <c r="H2097" t="s">
        <v>14613</v>
      </c>
    </row>
    <row r="2098" spans="1:8" x14ac:dyDescent="0.25">
      <c r="A2098" t="s">
        <v>7596</v>
      </c>
      <c r="B2098" t="s">
        <v>7598</v>
      </c>
      <c r="C2098" t="s">
        <v>7597</v>
      </c>
      <c r="D2098">
        <v>1939</v>
      </c>
      <c r="E2098" t="s">
        <v>14614</v>
      </c>
      <c r="F2098" t="s">
        <v>14615</v>
      </c>
      <c r="G2098" s="2">
        <v>14357</v>
      </c>
      <c r="H2098" t="s">
        <v>14616</v>
      </c>
    </row>
    <row r="2099" spans="1:8" x14ac:dyDescent="0.25">
      <c r="A2099" t="s">
        <v>7599</v>
      </c>
      <c r="B2099" t="s">
        <v>7601</v>
      </c>
      <c r="C2099" t="s">
        <v>7600</v>
      </c>
      <c r="D2099">
        <v>2019</v>
      </c>
      <c r="E2099" t="s">
        <v>14617</v>
      </c>
      <c r="F2099" t="s">
        <v>14618</v>
      </c>
      <c r="G2099" s="2">
        <v>43796</v>
      </c>
      <c r="H2099" t="s">
        <v>14619</v>
      </c>
    </row>
    <row r="2100" spans="1:8" x14ac:dyDescent="0.25">
      <c r="A2100" t="s">
        <v>7602</v>
      </c>
      <c r="B2100" t="s">
        <v>7604</v>
      </c>
      <c r="C2100" t="s">
        <v>7603</v>
      </c>
      <c r="D2100">
        <v>1967</v>
      </c>
      <c r="E2100" t="s">
        <v>14620</v>
      </c>
      <c r="F2100" t="s">
        <v>14621</v>
      </c>
      <c r="G2100" s="2">
        <v>24539</v>
      </c>
      <c r="H2100" t="s">
        <v>14622</v>
      </c>
    </row>
    <row r="2101" spans="1:8" x14ac:dyDescent="0.25">
      <c r="A2101" t="s">
        <v>7605</v>
      </c>
      <c r="B2101" t="s">
        <v>7607</v>
      </c>
      <c r="C2101" t="s">
        <v>7606</v>
      </c>
      <c r="D2101">
        <v>1991</v>
      </c>
      <c r="E2101" t="s">
        <v>14623</v>
      </c>
      <c r="F2101" t="s">
        <v>14624</v>
      </c>
      <c r="G2101" s="2">
        <v>33283</v>
      </c>
      <c r="H2101" t="s">
        <v>14625</v>
      </c>
    </row>
    <row r="2102" spans="1:8" x14ac:dyDescent="0.25">
      <c r="A2102" t="s">
        <v>7608</v>
      </c>
      <c r="B2102" t="s">
        <v>7610</v>
      </c>
      <c r="C2102" t="s">
        <v>7609</v>
      </c>
      <c r="D2102">
        <v>1989</v>
      </c>
      <c r="E2102" t="s">
        <v>14626</v>
      </c>
      <c r="F2102" t="s">
        <v>14627</v>
      </c>
      <c r="G2102" s="2">
        <v>33766</v>
      </c>
      <c r="H2102" t="s">
        <v>14628</v>
      </c>
    </row>
    <row r="2103" spans="1:8" x14ac:dyDescent="0.25">
      <c r="A2103" t="s">
        <v>7611</v>
      </c>
      <c r="B2103" t="s">
        <v>7613</v>
      </c>
      <c r="C2103" t="s">
        <v>7612</v>
      </c>
      <c r="D2103">
        <v>1992</v>
      </c>
      <c r="E2103" t="s">
        <v>14629</v>
      </c>
      <c r="F2103" t="s">
        <v>14630</v>
      </c>
      <c r="G2103" s="2">
        <v>33753</v>
      </c>
      <c r="H2103" t="s">
        <v>14631</v>
      </c>
    </row>
    <row r="2104" spans="1:8" x14ac:dyDescent="0.25">
      <c r="A2104" t="s">
        <v>7614</v>
      </c>
      <c r="B2104" t="s">
        <v>7616</v>
      </c>
      <c r="C2104" t="s">
        <v>7615</v>
      </c>
      <c r="D2104">
        <v>2006</v>
      </c>
      <c r="E2104" t="s">
        <v>14632</v>
      </c>
      <c r="F2104" t="s">
        <v>14633</v>
      </c>
      <c r="G2104" s="2">
        <v>38877</v>
      </c>
      <c r="H2104" t="s">
        <v>14634</v>
      </c>
    </row>
    <row r="2105" spans="1:8" x14ac:dyDescent="0.25">
      <c r="A2105" t="s">
        <v>7617</v>
      </c>
      <c r="B2105" t="s">
        <v>7619</v>
      </c>
      <c r="C2105" t="s">
        <v>7618</v>
      </c>
      <c r="D2105">
        <v>1989</v>
      </c>
      <c r="E2105" t="s">
        <v>14635</v>
      </c>
      <c r="F2105" t="s">
        <v>14636</v>
      </c>
      <c r="G2105" s="2">
        <v>32535</v>
      </c>
      <c r="H2105" t="s">
        <v>14637</v>
      </c>
    </row>
    <row r="2106" spans="1:8" x14ac:dyDescent="0.25">
      <c r="A2106" t="s">
        <v>7620</v>
      </c>
      <c r="B2106" t="s">
        <v>7622</v>
      </c>
      <c r="C2106" t="s">
        <v>7621</v>
      </c>
      <c r="D2106">
        <v>1997</v>
      </c>
      <c r="E2106" t="s">
        <v>14638</v>
      </c>
      <c r="F2106" t="s">
        <v>14639</v>
      </c>
      <c r="G2106" s="2">
        <v>35601</v>
      </c>
      <c r="H2106" t="s">
        <v>14640</v>
      </c>
    </row>
    <row r="2107" spans="1:8" x14ac:dyDescent="0.25">
      <c r="A2107" t="s">
        <v>7623</v>
      </c>
      <c r="B2107" t="s">
        <v>7625</v>
      </c>
      <c r="C2107" t="s">
        <v>7624</v>
      </c>
      <c r="D2107">
        <v>1994</v>
      </c>
      <c r="E2107" t="s">
        <v>14641</v>
      </c>
      <c r="F2107" t="s">
        <v>14642</v>
      </c>
      <c r="G2107" s="2">
        <v>34495</v>
      </c>
      <c r="H2107" t="s">
        <v>14643</v>
      </c>
    </row>
    <row r="2108" spans="1:8" x14ac:dyDescent="0.25">
      <c r="A2108" t="s">
        <v>7626</v>
      </c>
      <c r="B2108" t="s">
        <v>7628</v>
      </c>
      <c r="C2108" t="s">
        <v>7627</v>
      </c>
      <c r="D2108">
        <v>2015</v>
      </c>
      <c r="E2108" t="s">
        <v>14644</v>
      </c>
      <c r="F2108" t="s">
        <v>14645</v>
      </c>
      <c r="G2108" s="2">
        <v>42328</v>
      </c>
      <c r="H2108" t="s">
        <v>14646</v>
      </c>
    </row>
    <row r="2109" spans="1:8" x14ac:dyDescent="0.25">
      <c r="A2109" t="s">
        <v>7629</v>
      </c>
      <c r="B2109" t="s">
        <v>7631</v>
      </c>
      <c r="C2109" t="s">
        <v>7630</v>
      </c>
      <c r="D2109">
        <v>2011</v>
      </c>
      <c r="E2109" t="s">
        <v>14647</v>
      </c>
      <c r="F2109" t="s">
        <v>14648</v>
      </c>
      <c r="G2109" s="2">
        <v>40599</v>
      </c>
      <c r="H2109" t="s">
        <v>14649</v>
      </c>
    </row>
    <row r="2110" spans="1:8" x14ac:dyDescent="0.25">
      <c r="A2110" t="s">
        <v>7632</v>
      </c>
      <c r="B2110" t="s">
        <v>7633</v>
      </c>
      <c r="C2110" t="s">
        <v>2259</v>
      </c>
      <c r="D2110">
        <v>2007</v>
      </c>
      <c r="E2110" t="s">
        <v>14650</v>
      </c>
      <c r="F2110" t="s">
        <v>14651</v>
      </c>
      <c r="G2110" s="2">
        <v>39542</v>
      </c>
      <c r="H2110" t="s">
        <v>14652</v>
      </c>
    </row>
    <row r="2111" spans="1:8" x14ac:dyDescent="0.25">
      <c r="A2111" t="s">
        <v>7634</v>
      </c>
      <c r="B2111" t="s">
        <v>7636</v>
      </c>
      <c r="C2111" t="s">
        <v>7635</v>
      </c>
      <c r="D2111">
        <v>2009</v>
      </c>
      <c r="E2111" t="s">
        <v>14653</v>
      </c>
      <c r="F2111" t="s">
        <v>14654</v>
      </c>
      <c r="G2111" s="2">
        <v>40046</v>
      </c>
      <c r="H2111" t="s">
        <v>14655</v>
      </c>
    </row>
    <row r="2112" spans="1:8" x14ac:dyDescent="0.25">
      <c r="A2112" t="s">
        <v>7637</v>
      </c>
      <c r="B2112" t="s">
        <v>7639</v>
      </c>
      <c r="C2112" t="s">
        <v>7638</v>
      </c>
      <c r="D2112">
        <v>1996</v>
      </c>
      <c r="E2112" t="s">
        <v>14656</v>
      </c>
      <c r="F2112" t="s">
        <v>14657</v>
      </c>
      <c r="G2112" s="2">
        <v>35286</v>
      </c>
      <c r="H2112" t="s">
        <v>14658</v>
      </c>
    </row>
    <row r="2113" spans="1:8" x14ac:dyDescent="0.25">
      <c r="A2113" t="s">
        <v>7640</v>
      </c>
      <c r="B2113" t="s">
        <v>7642</v>
      </c>
      <c r="C2113" t="s">
        <v>7641</v>
      </c>
      <c r="D2113">
        <v>1937</v>
      </c>
      <c r="E2113" t="s">
        <v>14659</v>
      </c>
      <c r="F2113" t="s">
        <v>14660</v>
      </c>
      <c r="G2113" s="2">
        <v>13545</v>
      </c>
      <c r="H2113" t="s">
        <v>14661</v>
      </c>
    </row>
    <row r="2114" spans="1:8" x14ac:dyDescent="0.25">
      <c r="A2114" t="s">
        <v>7643</v>
      </c>
      <c r="B2114" t="s">
        <v>7645</v>
      </c>
      <c r="C2114" t="s">
        <v>7644</v>
      </c>
      <c r="D2114">
        <v>2004</v>
      </c>
      <c r="E2114" t="s">
        <v>14662</v>
      </c>
      <c r="F2114" t="s">
        <v>14663</v>
      </c>
      <c r="G2114" s="2">
        <v>38254</v>
      </c>
      <c r="H2114" t="s">
        <v>14664</v>
      </c>
    </row>
    <row r="2115" spans="1:8" x14ac:dyDescent="0.25">
      <c r="A2115" t="s">
        <v>7646</v>
      </c>
      <c r="B2115" t="s">
        <v>7648</v>
      </c>
      <c r="C2115" t="s">
        <v>7647</v>
      </c>
      <c r="D2115">
        <v>1991</v>
      </c>
      <c r="E2115" t="s">
        <v>14665</v>
      </c>
      <c r="F2115" t="s">
        <v>14666</v>
      </c>
      <c r="G2115" s="2">
        <v>33557</v>
      </c>
      <c r="H2115" t="s">
        <v>14667</v>
      </c>
    </row>
    <row r="2116" spans="1:8" x14ac:dyDescent="0.25">
      <c r="A2116" t="s">
        <v>7649</v>
      </c>
      <c r="B2116" t="s">
        <v>7651</v>
      </c>
      <c r="C2116" t="s">
        <v>7650</v>
      </c>
      <c r="D2116">
        <v>2022</v>
      </c>
      <c r="E2116" t="s">
        <v>14668</v>
      </c>
      <c r="F2116" t="s">
        <v>14669</v>
      </c>
      <c r="G2116" s="2">
        <v>45093</v>
      </c>
      <c r="H2116" t="s">
        <v>14670</v>
      </c>
    </row>
    <row r="2117" spans="1:8" x14ac:dyDescent="0.25">
      <c r="A2117" t="s">
        <v>7652</v>
      </c>
      <c r="B2117" t="s">
        <v>7654</v>
      </c>
      <c r="C2117" t="s">
        <v>7653</v>
      </c>
      <c r="D2117">
        <v>2023</v>
      </c>
      <c r="E2117" t="s">
        <v>14671</v>
      </c>
      <c r="F2117" t="s">
        <v>14672</v>
      </c>
      <c r="G2117" s="2">
        <v>45037</v>
      </c>
      <c r="H2117" t="s">
        <v>14673</v>
      </c>
    </row>
    <row r="2118" spans="1:8" x14ac:dyDescent="0.25">
      <c r="A2118" t="s">
        <v>7655</v>
      </c>
      <c r="B2118" t="s">
        <v>7657</v>
      </c>
      <c r="C2118" t="s">
        <v>7656</v>
      </c>
      <c r="D2118">
        <v>2014</v>
      </c>
      <c r="E2118" t="s">
        <v>14674</v>
      </c>
      <c r="F2118" t="s">
        <v>14675</v>
      </c>
      <c r="G2118" s="2">
        <v>42153</v>
      </c>
      <c r="H2118" t="s">
        <v>14676</v>
      </c>
    </row>
    <row r="2119" spans="1:8" x14ac:dyDescent="0.25">
      <c r="A2119" t="s">
        <v>7658</v>
      </c>
      <c r="B2119" t="s">
        <v>7660</v>
      </c>
      <c r="C2119" t="s">
        <v>7659</v>
      </c>
      <c r="D2119">
        <v>2024</v>
      </c>
      <c r="E2119" t="s">
        <v>14677</v>
      </c>
      <c r="F2119" t="s">
        <v>14678</v>
      </c>
      <c r="G2119" s="2">
        <v>45604</v>
      </c>
      <c r="H2119" t="s">
        <v>14679</v>
      </c>
    </row>
    <row r="2120" spans="1:8" x14ac:dyDescent="0.25">
      <c r="A2120" t="s">
        <v>7661</v>
      </c>
      <c r="B2120" t="s">
        <v>7663</v>
      </c>
      <c r="C2120" t="s">
        <v>7662</v>
      </c>
      <c r="D2120">
        <v>2006</v>
      </c>
      <c r="E2120" t="s">
        <v>14680</v>
      </c>
      <c r="F2120" t="s">
        <v>14681</v>
      </c>
      <c r="G2120" s="2">
        <v>39423</v>
      </c>
      <c r="H2120" t="s">
        <v>14682</v>
      </c>
    </row>
    <row r="2121" spans="1:8" x14ac:dyDescent="0.25">
      <c r="A2121" t="s">
        <v>7664</v>
      </c>
      <c r="B2121" t="s">
        <v>7666</v>
      </c>
      <c r="C2121" t="s">
        <v>7665</v>
      </c>
      <c r="D2121">
        <v>1995</v>
      </c>
      <c r="E2121" t="s">
        <v>14683</v>
      </c>
      <c r="F2121" t="s">
        <v>14684</v>
      </c>
      <c r="G2121" s="2">
        <v>35048</v>
      </c>
      <c r="H2121" t="s">
        <v>14685</v>
      </c>
    </row>
    <row r="2122" spans="1:8" x14ac:dyDescent="0.25">
      <c r="A2122" t="s">
        <v>7667</v>
      </c>
      <c r="B2122" t="s">
        <v>7669</v>
      </c>
      <c r="C2122" t="s">
        <v>7668</v>
      </c>
      <c r="D2122">
        <v>1989</v>
      </c>
      <c r="E2122" t="s">
        <v>14686</v>
      </c>
      <c r="F2122" t="s">
        <v>14687</v>
      </c>
      <c r="G2122" s="2">
        <v>32669</v>
      </c>
      <c r="H2122" t="s">
        <v>14688</v>
      </c>
    </row>
    <row r="2123" spans="1:8" x14ac:dyDescent="0.25">
      <c r="A2123" t="s">
        <v>7670</v>
      </c>
      <c r="B2123" t="s">
        <v>7672</v>
      </c>
      <c r="C2123" t="s">
        <v>7671</v>
      </c>
      <c r="D2123">
        <v>1996</v>
      </c>
      <c r="E2123" t="s">
        <v>14689</v>
      </c>
      <c r="F2123" t="s">
        <v>14690</v>
      </c>
      <c r="G2123">
        <v>1996</v>
      </c>
      <c r="H2123" t="s">
        <v>14691</v>
      </c>
    </row>
    <row r="2124" spans="1:8" x14ac:dyDescent="0.25">
      <c r="A2124" t="s">
        <v>7673</v>
      </c>
      <c r="B2124" t="s">
        <v>7675</v>
      </c>
      <c r="C2124" t="s">
        <v>7674</v>
      </c>
      <c r="D2124">
        <v>2018</v>
      </c>
      <c r="E2124" t="s">
        <v>14692</v>
      </c>
      <c r="F2124" t="s">
        <v>14693</v>
      </c>
      <c r="G2124" s="2">
        <v>43399</v>
      </c>
      <c r="H2124" t="s">
        <v>14694</v>
      </c>
    </row>
    <row r="2125" spans="1:8" x14ac:dyDescent="0.25">
      <c r="A2125" t="s">
        <v>7676</v>
      </c>
      <c r="B2125" t="s">
        <v>7678</v>
      </c>
      <c r="C2125" t="s">
        <v>7677</v>
      </c>
      <c r="D2125">
        <v>1977</v>
      </c>
      <c r="E2125" t="s">
        <v>14695</v>
      </c>
      <c r="F2125" t="s">
        <v>14696</v>
      </c>
      <c r="G2125" s="2">
        <v>28349</v>
      </c>
    </row>
    <row r="2126" spans="1:8" x14ac:dyDescent="0.25">
      <c r="A2126" t="s">
        <v>7679</v>
      </c>
      <c r="B2126" t="s">
        <v>7681</v>
      </c>
      <c r="C2126" t="s">
        <v>7680</v>
      </c>
      <c r="D2126">
        <v>2005</v>
      </c>
      <c r="E2126" t="s">
        <v>14697</v>
      </c>
      <c r="F2126" t="s">
        <v>14698</v>
      </c>
      <c r="G2126" s="2">
        <v>38565</v>
      </c>
      <c r="H2126" t="s">
        <v>14699</v>
      </c>
    </row>
    <row r="2127" spans="1:8" x14ac:dyDescent="0.25">
      <c r="A2127" t="s">
        <v>7682</v>
      </c>
      <c r="B2127" t="s">
        <v>7684</v>
      </c>
      <c r="C2127" t="s">
        <v>7683</v>
      </c>
      <c r="D2127">
        <v>2022</v>
      </c>
      <c r="E2127" t="s">
        <v>14700</v>
      </c>
      <c r="F2127" t="s">
        <v>14701</v>
      </c>
      <c r="G2127" s="2">
        <v>44904</v>
      </c>
      <c r="H2127" t="s">
        <v>14702</v>
      </c>
    </row>
    <row r="2128" spans="1:8" x14ac:dyDescent="0.25">
      <c r="A2128" t="s">
        <v>7685</v>
      </c>
      <c r="B2128" t="s">
        <v>7687</v>
      </c>
      <c r="C2128" t="s">
        <v>7686</v>
      </c>
      <c r="D2128">
        <v>1962</v>
      </c>
      <c r="E2128" t="s">
        <v>14703</v>
      </c>
      <c r="F2128" t="s">
        <v>14704</v>
      </c>
      <c r="G2128" s="2">
        <v>23086</v>
      </c>
      <c r="H2128" t="s">
        <v>14705</v>
      </c>
    </row>
    <row r="2129" spans="1:8" x14ac:dyDescent="0.25">
      <c r="A2129" t="s">
        <v>7688</v>
      </c>
      <c r="B2129" t="s">
        <v>7690</v>
      </c>
      <c r="C2129" t="s">
        <v>7689</v>
      </c>
      <c r="D2129">
        <v>1998</v>
      </c>
      <c r="E2129" t="s">
        <v>14706</v>
      </c>
      <c r="F2129" t="s">
        <v>14707</v>
      </c>
      <c r="G2129" s="2">
        <v>36091</v>
      </c>
    </row>
    <row r="2130" spans="1:8" x14ac:dyDescent="0.25">
      <c r="A2130" t="s">
        <v>7691</v>
      </c>
      <c r="B2130" t="s">
        <v>7693</v>
      </c>
      <c r="C2130" t="s">
        <v>7692</v>
      </c>
      <c r="D2130">
        <v>2008</v>
      </c>
      <c r="E2130" t="s">
        <v>14708</v>
      </c>
      <c r="F2130" t="s">
        <v>14709</v>
      </c>
      <c r="G2130" s="2">
        <v>39598</v>
      </c>
      <c r="H2130" t="s">
        <v>14710</v>
      </c>
    </row>
    <row r="2131" spans="1:8" x14ac:dyDescent="0.25">
      <c r="A2131" t="s">
        <v>7694</v>
      </c>
      <c r="B2131" t="s">
        <v>7696</v>
      </c>
      <c r="C2131" t="s">
        <v>7695</v>
      </c>
      <c r="D2131">
        <v>1990</v>
      </c>
      <c r="E2131" t="s">
        <v>14711</v>
      </c>
      <c r="F2131" t="s">
        <v>14712</v>
      </c>
      <c r="G2131" s="2">
        <v>33102</v>
      </c>
      <c r="H2131" t="s">
        <v>11251</v>
      </c>
    </row>
    <row r="2132" spans="1:8" x14ac:dyDescent="0.25">
      <c r="A2132" t="s">
        <v>7697</v>
      </c>
      <c r="B2132" t="s">
        <v>7699</v>
      </c>
      <c r="C2132" t="s">
        <v>7698</v>
      </c>
      <c r="D2132">
        <v>1979</v>
      </c>
      <c r="E2132" t="s">
        <v>14713</v>
      </c>
      <c r="F2132" t="s">
        <v>14714</v>
      </c>
      <c r="G2132" s="2">
        <v>28951</v>
      </c>
      <c r="H2132" t="s">
        <v>14715</v>
      </c>
    </row>
    <row r="2133" spans="1:8" x14ac:dyDescent="0.25">
      <c r="A2133" t="s">
        <v>7700</v>
      </c>
      <c r="B2133" t="s">
        <v>7702</v>
      </c>
      <c r="C2133" t="s">
        <v>7701</v>
      </c>
      <c r="D2133">
        <v>2005</v>
      </c>
      <c r="E2133" t="s">
        <v>14716</v>
      </c>
      <c r="F2133" t="s">
        <v>14717</v>
      </c>
      <c r="G2133" s="2">
        <v>38415</v>
      </c>
      <c r="H2133" t="s">
        <v>14718</v>
      </c>
    </row>
    <row r="2134" spans="1:8" x14ac:dyDescent="0.25">
      <c r="A2134" t="s">
        <v>7703</v>
      </c>
      <c r="B2134" t="s">
        <v>7705</v>
      </c>
      <c r="C2134" t="s">
        <v>7704</v>
      </c>
      <c r="D2134">
        <v>2022</v>
      </c>
      <c r="E2134" t="s">
        <v>14719</v>
      </c>
      <c r="F2134" t="s">
        <v>14720</v>
      </c>
      <c r="G2134" s="2">
        <v>44918</v>
      </c>
      <c r="H2134" t="s">
        <v>14721</v>
      </c>
    </row>
    <row r="2135" spans="1:8" x14ac:dyDescent="0.25">
      <c r="A2135" t="s">
        <v>7706</v>
      </c>
      <c r="B2135" t="s">
        <v>7708</v>
      </c>
      <c r="C2135" t="s">
        <v>7707</v>
      </c>
      <c r="D2135">
        <v>1988</v>
      </c>
      <c r="E2135" t="s">
        <v>14722</v>
      </c>
      <c r="F2135" t="s">
        <v>14723</v>
      </c>
      <c r="G2135" s="2">
        <v>32521</v>
      </c>
      <c r="H2135" t="s">
        <v>14724</v>
      </c>
    </row>
    <row r="2136" spans="1:8" x14ac:dyDescent="0.25">
      <c r="A2136" t="s">
        <v>7709</v>
      </c>
      <c r="B2136" t="s">
        <v>7711</v>
      </c>
      <c r="C2136" t="s">
        <v>7710</v>
      </c>
      <c r="D2136">
        <v>1963</v>
      </c>
      <c r="E2136" t="s">
        <v>14725</v>
      </c>
      <c r="F2136" t="s">
        <v>14726</v>
      </c>
      <c r="G2136" s="2">
        <v>23524</v>
      </c>
      <c r="H2136" t="s">
        <v>14727</v>
      </c>
    </row>
    <row r="2137" spans="1:8" x14ac:dyDescent="0.25">
      <c r="A2137" t="s">
        <v>7712</v>
      </c>
      <c r="B2137" t="s">
        <v>7714</v>
      </c>
      <c r="C2137" t="s">
        <v>7713</v>
      </c>
      <c r="D2137">
        <v>1980</v>
      </c>
      <c r="E2137" t="s">
        <v>14728</v>
      </c>
      <c r="F2137" t="s">
        <v>14729</v>
      </c>
      <c r="G2137" s="2">
        <v>29546</v>
      </c>
      <c r="H2137" t="s">
        <v>14730</v>
      </c>
    </row>
    <row r="2138" spans="1:8" x14ac:dyDescent="0.25">
      <c r="A2138" t="s">
        <v>7715</v>
      </c>
      <c r="B2138" t="s">
        <v>7717</v>
      </c>
      <c r="C2138" t="s">
        <v>7716</v>
      </c>
      <c r="D2138">
        <v>1999</v>
      </c>
      <c r="E2138" t="s">
        <v>14731</v>
      </c>
      <c r="F2138" t="s">
        <v>14732</v>
      </c>
      <c r="G2138" s="2">
        <v>36665</v>
      </c>
      <c r="H2138" t="s">
        <v>14733</v>
      </c>
    </row>
    <row r="2139" spans="1:8" x14ac:dyDescent="0.25">
      <c r="A2139" t="s">
        <v>7718</v>
      </c>
      <c r="B2139" t="s">
        <v>7720</v>
      </c>
      <c r="C2139" t="s">
        <v>7719</v>
      </c>
      <c r="D2139">
        <v>1949</v>
      </c>
      <c r="E2139" t="s">
        <v>14734</v>
      </c>
      <c r="F2139" t="s">
        <v>14735</v>
      </c>
      <c r="G2139" s="2">
        <v>18256</v>
      </c>
      <c r="H2139" t="s">
        <v>14736</v>
      </c>
    </row>
    <row r="2140" spans="1:8" x14ac:dyDescent="0.25">
      <c r="A2140" t="s">
        <v>7721</v>
      </c>
      <c r="B2140" t="s">
        <v>7723</v>
      </c>
      <c r="C2140" t="s">
        <v>7722</v>
      </c>
      <c r="D2140">
        <v>1998</v>
      </c>
      <c r="E2140" t="s">
        <v>14737</v>
      </c>
      <c r="F2140" t="s">
        <v>14738</v>
      </c>
      <c r="G2140" s="2">
        <v>35825</v>
      </c>
      <c r="H2140" t="s">
        <v>14739</v>
      </c>
    </row>
    <row r="2141" spans="1:8" x14ac:dyDescent="0.25">
      <c r="A2141" t="s">
        <v>7724</v>
      </c>
      <c r="B2141" t="s">
        <v>7726</v>
      </c>
      <c r="C2141" t="s">
        <v>7725</v>
      </c>
      <c r="D2141">
        <v>1987</v>
      </c>
      <c r="E2141" t="s">
        <v>14740</v>
      </c>
      <c r="F2141" t="s">
        <v>14741</v>
      </c>
      <c r="G2141" s="2">
        <v>32100</v>
      </c>
      <c r="H2141" t="s">
        <v>14742</v>
      </c>
    </row>
    <row r="2142" spans="1:8" x14ac:dyDescent="0.25">
      <c r="A2142" t="s">
        <v>7727</v>
      </c>
      <c r="B2142" t="s">
        <v>7729</v>
      </c>
      <c r="C2142" t="s">
        <v>7728</v>
      </c>
      <c r="D2142">
        <v>1946</v>
      </c>
      <c r="E2142" t="s">
        <v>14743</v>
      </c>
      <c r="F2142" t="s">
        <v>14744</v>
      </c>
      <c r="G2142" s="2">
        <v>17045</v>
      </c>
      <c r="H2142" t="s">
        <v>14745</v>
      </c>
    </row>
    <row r="2143" spans="1:8" x14ac:dyDescent="0.25">
      <c r="A2143" t="s">
        <v>7730</v>
      </c>
      <c r="B2143" t="s">
        <v>7732</v>
      </c>
      <c r="C2143" t="s">
        <v>7731</v>
      </c>
      <c r="D2143">
        <v>1961</v>
      </c>
      <c r="E2143" t="s">
        <v>14746</v>
      </c>
      <c r="F2143" t="s">
        <v>14747</v>
      </c>
      <c r="G2143" s="2">
        <v>22502</v>
      </c>
      <c r="H2143" t="s">
        <v>14748</v>
      </c>
    </row>
    <row r="2144" spans="1:8" x14ac:dyDescent="0.25">
      <c r="A2144" t="s">
        <v>7733</v>
      </c>
      <c r="B2144" t="s">
        <v>7735</v>
      </c>
      <c r="C2144" t="s">
        <v>7734</v>
      </c>
      <c r="D2144">
        <v>1991</v>
      </c>
      <c r="E2144" t="s">
        <v>14749</v>
      </c>
      <c r="F2144" t="s">
        <v>14750</v>
      </c>
      <c r="G2144" s="2">
        <v>33429</v>
      </c>
      <c r="H2144" t="s">
        <v>14751</v>
      </c>
    </row>
    <row r="2145" spans="1:8" x14ac:dyDescent="0.25">
      <c r="A2145" t="s">
        <v>7736</v>
      </c>
      <c r="B2145" t="s">
        <v>7738</v>
      </c>
      <c r="C2145" t="s">
        <v>7737</v>
      </c>
      <c r="D2145">
        <v>1992</v>
      </c>
      <c r="E2145" t="s">
        <v>14752</v>
      </c>
      <c r="F2145" t="s">
        <v>14753</v>
      </c>
      <c r="G2145" s="2">
        <v>33949</v>
      </c>
      <c r="H2145" t="s">
        <v>14754</v>
      </c>
    </row>
    <row r="2146" spans="1:8" x14ac:dyDescent="0.25">
      <c r="A2146" t="s">
        <v>7739</v>
      </c>
      <c r="B2146" t="s">
        <v>7741</v>
      </c>
      <c r="C2146" t="s">
        <v>7740</v>
      </c>
      <c r="D2146">
        <v>2002</v>
      </c>
      <c r="E2146" t="s">
        <v>14755</v>
      </c>
      <c r="F2146" t="s">
        <v>14756</v>
      </c>
      <c r="G2146" s="2">
        <v>37428</v>
      </c>
      <c r="H2146" t="s">
        <v>14757</v>
      </c>
    </row>
    <row r="2147" spans="1:8" x14ac:dyDescent="0.25">
      <c r="A2147" t="s">
        <v>7742</v>
      </c>
      <c r="B2147" t="s">
        <v>7744</v>
      </c>
      <c r="C2147" t="s">
        <v>7743</v>
      </c>
      <c r="D2147">
        <v>1986</v>
      </c>
      <c r="E2147" t="s">
        <v>14758</v>
      </c>
      <c r="F2147" t="s">
        <v>14759</v>
      </c>
      <c r="G2147" s="2">
        <v>31742</v>
      </c>
      <c r="H2147" t="s">
        <v>14760</v>
      </c>
    </row>
    <row r="2148" spans="1:8" x14ac:dyDescent="0.25">
      <c r="A2148" t="s">
        <v>7745</v>
      </c>
      <c r="B2148" t="s">
        <v>7747</v>
      </c>
      <c r="C2148" t="s">
        <v>7746</v>
      </c>
      <c r="D2148">
        <v>1967</v>
      </c>
      <c r="E2148" t="s">
        <v>14761</v>
      </c>
      <c r="F2148" t="s">
        <v>14762</v>
      </c>
      <c r="G2148" s="2">
        <v>24595</v>
      </c>
      <c r="H2148" t="s">
        <v>14763</v>
      </c>
    </row>
    <row r="2149" spans="1:8" x14ac:dyDescent="0.25">
      <c r="A2149" t="s">
        <v>7748</v>
      </c>
      <c r="B2149" t="s">
        <v>7750</v>
      </c>
      <c r="C2149" t="s">
        <v>7749</v>
      </c>
      <c r="D2149">
        <v>2015</v>
      </c>
      <c r="E2149" t="s">
        <v>14764</v>
      </c>
      <c r="F2149" t="s">
        <v>14765</v>
      </c>
      <c r="G2149" s="2">
        <v>42283</v>
      </c>
      <c r="H2149" t="s">
        <v>14766</v>
      </c>
    </row>
    <row r="2150" spans="1:8" x14ac:dyDescent="0.25">
      <c r="A2150" t="s">
        <v>7751</v>
      </c>
      <c r="B2150" t="s">
        <v>7753</v>
      </c>
      <c r="C2150" t="s">
        <v>7752</v>
      </c>
      <c r="D2150">
        <v>1984</v>
      </c>
      <c r="E2150" t="s">
        <v>14767</v>
      </c>
      <c r="F2150" t="s">
        <v>14768</v>
      </c>
      <c r="G2150" s="2">
        <v>30981</v>
      </c>
      <c r="H2150" t="s">
        <v>14769</v>
      </c>
    </row>
    <row r="2151" spans="1:8" x14ac:dyDescent="0.25">
      <c r="A2151" t="s">
        <v>7754</v>
      </c>
      <c r="B2151" t="s">
        <v>7756</v>
      </c>
      <c r="C2151" t="s">
        <v>7755</v>
      </c>
      <c r="D2151">
        <v>1997</v>
      </c>
      <c r="E2151" t="s">
        <v>14770</v>
      </c>
      <c r="F2151" t="s">
        <v>14771</v>
      </c>
      <c r="G2151" s="2">
        <v>35517</v>
      </c>
    </row>
    <row r="2152" spans="1:8" x14ac:dyDescent="0.25">
      <c r="A2152" t="s">
        <v>7757</v>
      </c>
      <c r="B2152" t="s">
        <v>7759</v>
      </c>
      <c r="C2152" t="s">
        <v>7758</v>
      </c>
      <c r="D2152">
        <v>1969</v>
      </c>
      <c r="E2152" t="s">
        <v>14772</v>
      </c>
      <c r="F2152" t="s">
        <v>14773</v>
      </c>
      <c r="G2152" s="2">
        <v>25549</v>
      </c>
    </row>
    <row r="2153" spans="1:8" x14ac:dyDescent="0.25">
      <c r="A2153" t="s">
        <v>7760</v>
      </c>
      <c r="B2153" t="s">
        <v>7762</v>
      </c>
      <c r="C2153" t="s">
        <v>7761</v>
      </c>
      <c r="D2153">
        <v>1944</v>
      </c>
      <c r="E2153" t="s">
        <v>14774</v>
      </c>
      <c r="F2153" t="s">
        <v>14775</v>
      </c>
      <c r="G2153" s="2">
        <v>16099</v>
      </c>
      <c r="H2153" t="s">
        <v>14776</v>
      </c>
    </row>
    <row r="2154" spans="1:8" x14ac:dyDescent="0.25">
      <c r="A2154" t="s">
        <v>7763</v>
      </c>
      <c r="B2154" t="s">
        <v>7765</v>
      </c>
      <c r="C2154" t="s">
        <v>7764</v>
      </c>
      <c r="D2154">
        <v>1987</v>
      </c>
      <c r="E2154" t="s">
        <v>14777</v>
      </c>
      <c r="F2154" t="s">
        <v>14778</v>
      </c>
      <c r="G2154" s="2">
        <v>31835</v>
      </c>
      <c r="H2154" t="s">
        <v>14779</v>
      </c>
    </row>
    <row r="2155" spans="1:8" x14ac:dyDescent="0.25">
      <c r="A2155" t="s">
        <v>7766</v>
      </c>
      <c r="B2155" t="s">
        <v>7768</v>
      </c>
      <c r="C2155" t="s">
        <v>7767</v>
      </c>
      <c r="D2155">
        <v>2020</v>
      </c>
      <c r="E2155" t="s">
        <v>14780</v>
      </c>
      <c r="F2155" t="s">
        <v>14781</v>
      </c>
      <c r="G2155" s="2">
        <v>44148</v>
      </c>
      <c r="H2155" t="s">
        <v>14782</v>
      </c>
    </row>
    <row r="2156" spans="1:8" x14ac:dyDescent="0.25">
      <c r="A2156" t="s">
        <v>7769</v>
      </c>
      <c r="B2156" t="s">
        <v>7771</v>
      </c>
      <c r="C2156" t="s">
        <v>7770</v>
      </c>
      <c r="D2156">
        <v>2013</v>
      </c>
      <c r="E2156" t="s">
        <v>14783</v>
      </c>
      <c r="F2156" t="s">
        <v>14784</v>
      </c>
      <c r="G2156" s="2">
        <v>41628</v>
      </c>
      <c r="H2156" t="s">
        <v>14785</v>
      </c>
    </row>
    <row r="2157" spans="1:8" x14ac:dyDescent="0.25">
      <c r="A2157" t="s">
        <v>7772</v>
      </c>
      <c r="B2157" t="s">
        <v>7774</v>
      </c>
      <c r="C2157" t="s">
        <v>7773</v>
      </c>
      <c r="D2157">
        <v>1973</v>
      </c>
      <c r="E2157" t="s">
        <v>14786</v>
      </c>
      <c r="F2157" t="s">
        <v>14787</v>
      </c>
      <c r="G2157" s="2">
        <v>27024</v>
      </c>
      <c r="H2157" t="s">
        <v>14788</v>
      </c>
    </row>
    <row r="2158" spans="1:8" x14ac:dyDescent="0.25">
      <c r="A2158" t="s">
        <v>7775</v>
      </c>
      <c r="B2158" t="s">
        <v>7777</v>
      </c>
      <c r="C2158" t="s">
        <v>7776</v>
      </c>
      <c r="D2158">
        <v>2005</v>
      </c>
      <c r="E2158" t="s">
        <v>14789</v>
      </c>
      <c r="F2158" t="s">
        <v>14790</v>
      </c>
      <c r="G2158" s="2">
        <v>38711</v>
      </c>
      <c r="H2158" t="s">
        <v>14791</v>
      </c>
    </row>
    <row r="2159" spans="1:8" x14ac:dyDescent="0.25">
      <c r="A2159" t="s">
        <v>7778</v>
      </c>
      <c r="B2159" t="s">
        <v>7780</v>
      </c>
      <c r="C2159" t="s">
        <v>7779</v>
      </c>
      <c r="D2159">
        <v>2001</v>
      </c>
      <c r="E2159" t="s">
        <v>14792</v>
      </c>
      <c r="F2159" t="s">
        <v>14793</v>
      </c>
      <c r="G2159" s="2">
        <v>36994</v>
      </c>
      <c r="H2159" t="s">
        <v>14794</v>
      </c>
    </row>
    <row r="2160" spans="1:8" x14ac:dyDescent="0.25">
      <c r="A2160" t="s">
        <v>7781</v>
      </c>
      <c r="B2160" t="s">
        <v>7783</v>
      </c>
      <c r="C2160" t="s">
        <v>7782</v>
      </c>
      <c r="D2160">
        <v>1993</v>
      </c>
      <c r="E2160" t="s">
        <v>14795</v>
      </c>
      <c r="F2160" t="s">
        <v>14796</v>
      </c>
      <c r="G2160" s="2">
        <v>34348</v>
      </c>
      <c r="H2160" t="s">
        <v>14797</v>
      </c>
    </row>
    <row r="2161" spans="1:8" x14ac:dyDescent="0.25">
      <c r="A2161" t="s">
        <v>7784</v>
      </c>
      <c r="B2161" t="s">
        <v>7786</v>
      </c>
      <c r="C2161" t="s">
        <v>7785</v>
      </c>
      <c r="D2161">
        <v>1939</v>
      </c>
      <c r="E2161" t="s">
        <v>14798</v>
      </c>
      <c r="F2161" t="s">
        <v>14799</v>
      </c>
      <c r="G2161" s="2">
        <v>14572</v>
      </c>
      <c r="H2161" t="s">
        <v>14800</v>
      </c>
    </row>
    <row r="2162" spans="1:8" x14ac:dyDescent="0.25">
      <c r="A2162" t="s">
        <v>7787</v>
      </c>
      <c r="B2162" t="s">
        <v>7789</v>
      </c>
      <c r="C2162" t="s">
        <v>7788</v>
      </c>
      <c r="D2162">
        <v>2003</v>
      </c>
      <c r="E2162" t="s">
        <v>14801</v>
      </c>
      <c r="F2162" t="s">
        <v>14802</v>
      </c>
      <c r="G2162" s="2">
        <v>37911</v>
      </c>
      <c r="H2162" t="s">
        <v>14803</v>
      </c>
    </row>
    <row r="2163" spans="1:8" x14ac:dyDescent="0.25">
      <c r="A2163" t="s">
        <v>7790</v>
      </c>
      <c r="B2163" t="s">
        <v>7792</v>
      </c>
      <c r="C2163" t="s">
        <v>7791</v>
      </c>
      <c r="D2163">
        <v>1993</v>
      </c>
      <c r="E2163" t="s">
        <v>14804</v>
      </c>
      <c r="F2163" t="s">
        <v>14805</v>
      </c>
      <c r="G2163" s="2">
        <v>34180</v>
      </c>
      <c r="H2163" t="s">
        <v>14806</v>
      </c>
    </row>
    <row r="2164" spans="1:8" x14ac:dyDescent="0.25">
      <c r="A2164" t="s">
        <v>7793</v>
      </c>
      <c r="B2164" t="s">
        <v>7795</v>
      </c>
      <c r="C2164" t="s">
        <v>7794</v>
      </c>
      <c r="D2164">
        <v>2003</v>
      </c>
      <c r="E2164" t="s">
        <v>14807</v>
      </c>
      <c r="F2164" t="s">
        <v>14808</v>
      </c>
      <c r="G2164" s="2">
        <v>37897</v>
      </c>
      <c r="H2164" t="s">
        <v>14809</v>
      </c>
    </row>
    <row r="2165" spans="1:8" x14ac:dyDescent="0.25">
      <c r="A2165" t="s">
        <v>7796</v>
      </c>
      <c r="B2165" t="s">
        <v>7798</v>
      </c>
      <c r="C2165" t="s">
        <v>7797</v>
      </c>
      <c r="D2165">
        <v>1984</v>
      </c>
      <c r="E2165" t="s">
        <v>14810</v>
      </c>
      <c r="F2165" t="s">
        <v>14811</v>
      </c>
      <c r="G2165" s="2">
        <v>31037</v>
      </c>
      <c r="H2165" t="s">
        <v>14812</v>
      </c>
    </row>
    <row r="2166" spans="1:8" x14ac:dyDescent="0.25">
      <c r="A2166" t="s">
        <v>7799</v>
      </c>
      <c r="B2166" t="s">
        <v>7801</v>
      </c>
      <c r="C2166" t="s">
        <v>7800</v>
      </c>
      <c r="D2166">
        <v>2001</v>
      </c>
      <c r="E2166" t="s">
        <v>14813</v>
      </c>
      <c r="F2166" t="s">
        <v>14814</v>
      </c>
      <c r="G2166" s="2">
        <v>37168</v>
      </c>
      <c r="H2166" t="s">
        <v>14815</v>
      </c>
    </row>
    <row r="2167" spans="1:8" x14ac:dyDescent="0.25">
      <c r="A2167" t="s">
        <v>7802</v>
      </c>
      <c r="B2167" t="s">
        <v>7804</v>
      </c>
      <c r="C2167" t="s">
        <v>7803</v>
      </c>
      <c r="D2167">
        <v>1987</v>
      </c>
      <c r="E2167" t="s">
        <v>14816</v>
      </c>
      <c r="F2167" t="s">
        <v>14817</v>
      </c>
      <c r="G2167" s="2">
        <v>32323</v>
      </c>
      <c r="H2167" t="s">
        <v>14818</v>
      </c>
    </row>
    <row r="2168" spans="1:8" x14ac:dyDescent="0.25">
      <c r="A2168" t="s">
        <v>7805</v>
      </c>
      <c r="B2168" t="s">
        <v>7807</v>
      </c>
      <c r="C2168" t="s">
        <v>7806</v>
      </c>
      <c r="D2168">
        <v>1995</v>
      </c>
      <c r="E2168" t="s">
        <v>14819</v>
      </c>
      <c r="F2168" t="s">
        <v>14820</v>
      </c>
      <c r="G2168" s="2">
        <v>35025</v>
      </c>
      <c r="H2168" t="s">
        <v>14821</v>
      </c>
    </row>
    <row r="2169" spans="1:8" x14ac:dyDescent="0.25">
      <c r="A2169" t="s">
        <v>7808</v>
      </c>
      <c r="B2169" t="s">
        <v>7810</v>
      </c>
      <c r="C2169" t="s">
        <v>7809</v>
      </c>
      <c r="D2169">
        <v>1987</v>
      </c>
      <c r="E2169" t="s">
        <v>14822</v>
      </c>
      <c r="F2169" t="s">
        <v>14823</v>
      </c>
      <c r="G2169" s="2">
        <v>31968</v>
      </c>
      <c r="H2169" t="s">
        <v>14824</v>
      </c>
    </row>
    <row r="2170" spans="1:8" x14ac:dyDescent="0.25">
      <c r="A2170" t="s">
        <v>7811</v>
      </c>
      <c r="B2170" t="s">
        <v>7813</v>
      </c>
      <c r="C2170" t="s">
        <v>7812</v>
      </c>
      <c r="D2170">
        <v>2019</v>
      </c>
      <c r="E2170" t="s">
        <v>14825</v>
      </c>
      <c r="F2170" t="s">
        <v>14826</v>
      </c>
      <c r="G2170" s="2">
        <v>43483</v>
      </c>
      <c r="H2170" t="s">
        <v>14827</v>
      </c>
    </row>
    <row r="2171" spans="1:8" x14ac:dyDescent="0.25">
      <c r="A2171" t="s">
        <v>7814</v>
      </c>
      <c r="B2171" t="s">
        <v>7816</v>
      </c>
      <c r="C2171" t="s">
        <v>7815</v>
      </c>
      <c r="D2171">
        <v>1984</v>
      </c>
      <c r="E2171" t="s">
        <v>14828</v>
      </c>
      <c r="F2171" t="s">
        <v>14829</v>
      </c>
      <c r="G2171" s="2">
        <v>31030</v>
      </c>
      <c r="H2171" t="s">
        <v>14830</v>
      </c>
    </row>
    <row r="2172" spans="1:8" x14ac:dyDescent="0.25">
      <c r="A2172" t="s">
        <v>7817</v>
      </c>
      <c r="B2172" t="s">
        <v>7819</v>
      </c>
      <c r="C2172" t="s">
        <v>7818</v>
      </c>
      <c r="D2172">
        <v>2005</v>
      </c>
      <c r="E2172" t="s">
        <v>14831</v>
      </c>
      <c r="F2172" t="s">
        <v>14832</v>
      </c>
      <c r="G2172" s="2">
        <v>38667</v>
      </c>
      <c r="H2172" t="s">
        <v>14833</v>
      </c>
    </row>
    <row r="2173" spans="1:8" x14ac:dyDescent="0.25">
      <c r="A2173" t="s">
        <v>7820</v>
      </c>
      <c r="B2173" t="s">
        <v>7822</v>
      </c>
      <c r="C2173" t="s">
        <v>7821</v>
      </c>
      <c r="D2173">
        <v>2004</v>
      </c>
      <c r="E2173" t="s">
        <v>14834</v>
      </c>
      <c r="F2173" t="s">
        <v>14835</v>
      </c>
      <c r="G2173" s="2">
        <v>38301</v>
      </c>
      <c r="H2173" t="s">
        <v>14836</v>
      </c>
    </row>
    <row r="2174" spans="1:8" x14ac:dyDescent="0.25">
      <c r="A2174" t="s">
        <v>7823</v>
      </c>
      <c r="B2174" t="s">
        <v>7825</v>
      </c>
      <c r="C2174" t="s">
        <v>7824</v>
      </c>
      <c r="D2174">
        <v>1993</v>
      </c>
      <c r="E2174" t="s">
        <v>14837</v>
      </c>
      <c r="F2174" t="s">
        <v>14838</v>
      </c>
      <c r="G2174" s="2">
        <v>34220</v>
      </c>
      <c r="H2174" t="s">
        <v>14839</v>
      </c>
    </row>
    <row r="2175" spans="1:8" x14ac:dyDescent="0.25">
      <c r="A2175" t="s">
        <v>7826</v>
      </c>
      <c r="B2175" t="s">
        <v>7828</v>
      </c>
      <c r="C2175" t="s">
        <v>7827</v>
      </c>
      <c r="D2175">
        <v>1994</v>
      </c>
      <c r="E2175" t="s">
        <v>14840</v>
      </c>
      <c r="F2175" t="s">
        <v>14841</v>
      </c>
      <c r="G2175" s="2">
        <v>34696</v>
      </c>
      <c r="H2175" t="s">
        <v>14842</v>
      </c>
    </row>
    <row r="2176" spans="1:8" x14ac:dyDescent="0.25">
      <c r="A2176" t="s">
        <v>7829</v>
      </c>
      <c r="B2176" t="s">
        <v>7831</v>
      </c>
      <c r="C2176" t="s">
        <v>7830</v>
      </c>
      <c r="D2176">
        <v>1972</v>
      </c>
      <c r="E2176" t="s">
        <v>14843</v>
      </c>
      <c r="F2176" t="s">
        <v>14844</v>
      </c>
      <c r="G2176" s="2">
        <v>26650</v>
      </c>
      <c r="H2176" t="s">
        <v>14845</v>
      </c>
    </row>
    <row r="2177" spans="1:8" x14ac:dyDescent="0.25">
      <c r="A2177" t="s">
        <v>7832</v>
      </c>
      <c r="B2177" t="s">
        <v>7834</v>
      </c>
      <c r="C2177" t="s">
        <v>7833</v>
      </c>
      <c r="D2177">
        <v>1998</v>
      </c>
      <c r="E2177" t="s">
        <v>14846</v>
      </c>
      <c r="F2177" t="s">
        <v>14847</v>
      </c>
      <c r="G2177" s="2">
        <v>36124</v>
      </c>
      <c r="H2177" t="s">
        <v>14848</v>
      </c>
    </row>
    <row r="2178" spans="1:8" x14ac:dyDescent="0.25">
      <c r="A2178" t="s">
        <v>7835</v>
      </c>
      <c r="B2178" t="s">
        <v>7837</v>
      </c>
      <c r="C2178" t="s">
        <v>7836</v>
      </c>
      <c r="D2178">
        <v>2016</v>
      </c>
      <c r="E2178" t="s">
        <v>14849</v>
      </c>
      <c r="F2178" t="s">
        <v>14850</v>
      </c>
      <c r="G2178" s="2">
        <v>42755</v>
      </c>
      <c r="H2178" t="s">
        <v>14851</v>
      </c>
    </row>
    <row r="2179" spans="1:8" x14ac:dyDescent="0.25">
      <c r="A2179" t="s">
        <v>7838</v>
      </c>
      <c r="B2179" t="s">
        <v>7840</v>
      </c>
      <c r="C2179" t="s">
        <v>7839</v>
      </c>
      <c r="D2179">
        <v>2005</v>
      </c>
      <c r="E2179" t="s">
        <v>14852</v>
      </c>
      <c r="F2179" t="s">
        <v>14853</v>
      </c>
      <c r="G2179" s="2">
        <v>38751</v>
      </c>
      <c r="H2179" t="s">
        <v>14854</v>
      </c>
    </row>
    <row r="2180" spans="1:8" x14ac:dyDescent="0.25">
      <c r="A2180" t="s">
        <v>7841</v>
      </c>
      <c r="B2180" t="s">
        <v>7843</v>
      </c>
      <c r="C2180" t="s">
        <v>7842</v>
      </c>
      <c r="D2180">
        <v>1940</v>
      </c>
      <c r="E2180" t="s">
        <v>14855</v>
      </c>
      <c r="F2180" t="s">
        <v>14856</v>
      </c>
      <c r="G2180" s="2">
        <v>15042</v>
      </c>
      <c r="H2180" t="s">
        <v>14857</v>
      </c>
    </row>
    <row r="2181" spans="1:8" x14ac:dyDescent="0.25">
      <c r="A2181" t="s">
        <v>7844</v>
      </c>
      <c r="B2181" t="s">
        <v>7846</v>
      </c>
      <c r="C2181" t="s">
        <v>7845</v>
      </c>
      <c r="D2181">
        <v>1967</v>
      </c>
      <c r="E2181" t="s">
        <v>14858</v>
      </c>
      <c r="F2181" t="s">
        <v>14859</v>
      </c>
      <c r="G2181" s="2">
        <v>24770</v>
      </c>
      <c r="H2181" t="s">
        <v>14860</v>
      </c>
    </row>
    <row r="2182" spans="1:8" x14ac:dyDescent="0.25">
      <c r="A2182" t="s">
        <v>7847</v>
      </c>
      <c r="B2182" t="s">
        <v>7849</v>
      </c>
      <c r="C2182" t="s">
        <v>7848</v>
      </c>
      <c r="D2182">
        <v>2009</v>
      </c>
      <c r="E2182" t="s">
        <v>14861</v>
      </c>
      <c r="F2182" t="s">
        <v>14862</v>
      </c>
      <c r="G2182" s="2">
        <v>39941</v>
      </c>
      <c r="H2182" t="s">
        <v>14863</v>
      </c>
    </row>
    <row r="2183" spans="1:8" x14ac:dyDescent="0.25">
      <c r="A2183" t="s">
        <v>7850</v>
      </c>
      <c r="B2183" t="s">
        <v>7852</v>
      </c>
      <c r="C2183" t="s">
        <v>7851</v>
      </c>
      <c r="D2183">
        <v>1994</v>
      </c>
      <c r="E2183" t="s">
        <v>14864</v>
      </c>
      <c r="F2183" t="s">
        <v>14865</v>
      </c>
      <c r="G2183" s="2">
        <v>34677</v>
      </c>
      <c r="H2183" t="s">
        <v>14866</v>
      </c>
    </row>
    <row r="2184" spans="1:8" x14ac:dyDescent="0.25">
      <c r="A2184" t="s">
        <v>7853</v>
      </c>
      <c r="B2184" t="s">
        <v>7855</v>
      </c>
      <c r="C2184" t="s">
        <v>7854</v>
      </c>
      <c r="D2184">
        <v>2021</v>
      </c>
      <c r="E2184" t="s">
        <v>14867</v>
      </c>
      <c r="F2184" t="s">
        <v>14868</v>
      </c>
      <c r="G2184" s="2">
        <v>44546</v>
      </c>
      <c r="H2184" t="s">
        <v>14869</v>
      </c>
    </row>
    <row r="2185" spans="1:8" x14ac:dyDescent="0.25">
      <c r="A2185" t="s">
        <v>7856</v>
      </c>
      <c r="B2185" t="s">
        <v>7858</v>
      </c>
      <c r="C2185" t="s">
        <v>7857</v>
      </c>
      <c r="D2185">
        <v>1997</v>
      </c>
      <c r="E2185" t="s">
        <v>14870</v>
      </c>
      <c r="F2185" t="s">
        <v>14871</v>
      </c>
      <c r="G2185" s="2">
        <v>35545</v>
      </c>
      <c r="H2185" t="s">
        <v>14872</v>
      </c>
    </row>
    <row r="2186" spans="1:8" x14ac:dyDescent="0.25">
      <c r="A2186" t="s">
        <v>7859</v>
      </c>
      <c r="B2186" t="s">
        <v>7861</v>
      </c>
      <c r="C2186" t="s">
        <v>7860</v>
      </c>
      <c r="D2186">
        <v>2011</v>
      </c>
      <c r="E2186" t="s">
        <v>14873</v>
      </c>
      <c r="F2186" t="s">
        <v>14874</v>
      </c>
      <c r="G2186" s="2">
        <v>40834</v>
      </c>
      <c r="H2186" t="s">
        <v>14875</v>
      </c>
    </row>
    <row r="2187" spans="1:8" x14ac:dyDescent="0.25">
      <c r="A2187" t="s">
        <v>7862</v>
      </c>
      <c r="B2187" t="s">
        <v>7864</v>
      </c>
      <c r="C2187" t="s">
        <v>7863</v>
      </c>
      <c r="D2187">
        <v>1988</v>
      </c>
      <c r="E2187" t="s">
        <v>14876</v>
      </c>
      <c r="F2187" t="s">
        <v>14877</v>
      </c>
      <c r="G2187" s="2">
        <v>32199</v>
      </c>
      <c r="H2187" t="s">
        <v>14878</v>
      </c>
    </row>
    <row r="2188" spans="1:8" x14ac:dyDescent="0.25">
      <c r="A2188" t="s">
        <v>7865</v>
      </c>
      <c r="B2188" t="s">
        <v>7867</v>
      </c>
      <c r="C2188" t="s">
        <v>7866</v>
      </c>
      <c r="D2188">
        <v>1969</v>
      </c>
      <c r="E2188" t="s">
        <v>14879</v>
      </c>
      <c r="F2188" t="s">
        <v>14880</v>
      </c>
      <c r="G2188" s="2">
        <v>25584</v>
      </c>
      <c r="H2188" t="s">
        <v>14881</v>
      </c>
    </row>
    <row r="2189" spans="1:8" x14ac:dyDescent="0.25">
      <c r="A2189" t="s">
        <v>7868</v>
      </c>
      <c r="B2189" t="s">
        <v>7870</v>
      </c>
      <c r="C2189" t="s">
        <v>7869</v>
      </c>
      <c r="D2189">
        <v>1997</v>
      </c>
      <c r="E2189" t="s">
        <v>14882</v>
      </c>
      <c r="F2189" t="s">
        <v>14883</v>
      </c>
      <c r="G2189" s="2">
        <v>35657</v>
      </c>
      <c r="H2189" t="s">
        <v>14884</v>
      </c>
    </row>
    <row r="2190" spans="1:8" x14ac:dyDescent="0.25">
      <c r="A2190" t="s">
        <v>8143</v>
      </c>
      <c r="B2190" t="s">
        <v>8145</v>
      </c>
      <c r="C2190" t="s">
        <v>8144</v>
      </c>
      <c r="D2190">
        <v>2004</v>
      </c>
      <c r="E2190" t="s">
        <v>14885</v>
      </c>
      <c r="F2190" t="s">
        <v>14886</v>
      </c>
      <c r="G2190" s="2">
        <v>38097</v>
      </c>
      <c r="H2190" t="s">
        <v>14887</v>
      </c>
    </row>
    <row r="2191" spans="1:8" x14ac:dyDescent="0.25">
      <c r="A2191" t="s">
        <v>7871</v>
      </c>
      <c r="B2191" t="s">
        <v>7873</v>
      </c>
      <c r="C2191" t="s">
        <v>7872</v>
      </c>
      <c r="D2191">
        <v>2022</v>
      </c>
      <c r="E2191" t="s">
        <v>14888</v>
      </c>
      <c r="F2191" t="s">
        <v>14889</v>
      </c>
      <c r="G2191" s="2">
        <v>44791</v>
      </c>
      <c r="H2191" t="s">
        <v>14890</v>
      </c>
    </row>
    <row r="2192" spans="1:8" x14ac:dyDescent="0.25">
      <c r="A2192" t="s">
        <v>7874</v>
      </c>
      <c r="B2192" t="s">
        <v>7876</v>
      </c>
      <c r="C2192" t="s">
        <v>7875</v>
      </c>
      <c r="D2192">
        <v>1967</v>
      </c>
      <c r="E2192" t="s">
        <v>14891</v>
      </c>
      <c r="F2192" t="s">
        <v>14892</v>
      </c>
      <c r="G2192" s="2">
        <v>24939</v>
      </c>
      <c r="H2192" t="s">
        <v>14893</v>
      </c>
    </row>
    <row r="2193" spans="1:8" x14ac:dyDescent="0.25">
      <c r="A2193" t="s">
        <v>7877</v>
      </c>
      <c r="B2193" t="s">
        <v>7879</v>
      </c>
      <c r="C2193" t="s">
        <v>7878</v>
      </c>
      <c r="D2193">
        <v>1968</v>
      </c>
      <c r="E2193" t="s">
        <v>14894</v>
      </c>
      <c r="F2193" t="s">
        <v>14895</v>
      </c>
      <c r="G2193" s="2">
        <v>25155</v>
      </c>
      <c r="H2193" t="s">
        <v>14896</v>
      </c>
    </row>
    <row r="2194" spans="1:8" x14ac:dyDescent="0.25">
      <c r="A2194" t="s">
        <v>7880</v>
      </c>
      <c r="B2194" t="s">
        <v>7882</v>
      </c>
      <c r="C2194" t="s">
        <v>7881</v>
      </c>
      <c r="D2194">
        <v>1997</v>
      </c>
      <c r="E2194" t="s">
        <v>14897</v>
      </c>
      <c r="F2194" t="s">
        <v>14898</v>
      </c>
      <c r="G2194" s="2">
        <v>35783</v>
      </c>
      <c r="H2194" t="s">
        <v>14899</v>
      </c>
    </row>
    <row r="2195" spans="1:8" x14ac:dyDescent="0.25">
      <c r="A2195" t="s">
        <v>7883</v>
      </c>
      <c r="B2195" t="s">
        <v>7885</v>
      </c>
      <c r="C2195" t="s">
        <v>7884</v>
      </c>
      <c r="D2195">
        <v>2020</v>
      </c>
      <c r="E2195" t="s">
        <v>14900</v>
      </c>
      <c r="F2195" t="s">
        <v>14901</v>
      </c>
      <c r="G2195" s="2">
        <v>43987</v>
      </c>
      <c r="H2195" t="s">
        <v>14902</v>
      </c>
    </row>
    <row r="2196" spans="1:8" x14ac:dyDescent="0.25">
      <c r="A2196" t="s">
        <v>7886</v>
      </c>
      <c r="B2196" t="s">
        <v>7888</v>
      </c>
      <c r="C2196" t="s">
        <v>7887</v>
      </c>
      <c r="D2196">
        <v>2017</v>
      </c>
      <c r="E2196" t="s">
        <v>14903</v>
      </c>
      <c r="F2196" t="s">
        <v>14904</v>
      </c>
      <c r="G2196" s="2">
        <v>43041</v>
      </c>
      <c r="H2196" t="s">
        <v>14905</v>
      </c>
    </row>
    <row r="2197" spans="1:8" x14ac:dyDescent="0.25">
      <c r="A2197" t="s">
        <v>7889</v>
      </c>
      <c r="B2197" t="s">
        <v>7891</v>
      </c>
      <c r="C2197" t="s">
        <v>7890</v>
      </c>
      <c r="D2197">
        <v>1991</v>
      </c>
      <c r="E2197" t="s">
        <v>14906</v>
      </c>
      <c r="F2197" t="s">
        <v>14907</v>
      </c>
      <c r="G2197" s="2">
        <v>33382</v>
      </c>
      <c r="H2197" t="s">
        <v>14908</v>
      </c>
    </row>
    <row r="2198" spans="1:8" x14ac:dyDescent="0.25">
      <c r="A2198" t="s">
        <v>7892</v>
      </c>
      <c r="B2198" t="s">
        <v>7894</v>
      </c>
      <c r="C2198" t="s">
        <v>7893</v>
      </c>
      <c r="D2198">
        <v>2004</v>
      </c>
      <c r="E2198" t="s">
        <v>14909</v>
      </c>
      <c r="F2198" t="s">
        <v>14910</v>
      </c>
      <c r="G2198" s="2">
        <v>37988</v>
      </c>
      <c r="H2198" t="s">
        <v>14911</v>
      </c>
    </row>
    <row r="2199" spans="1:8" x14ac:dyDescent="0.25">
      <c r="A2199" t="s">
        <v>7895</v>
      </c>
      <c r="B2199" t="s">
        <v>7897</v>
      </c>
      <c r="C2199" t="s">
        <v>7896</v>
      </c>
      <c r="D2199">
        <v>1942</v>
      </c>
      <c r="E2199" t="s">
        <v>14912</v>
      </c>
      <c r="F2199" t="s">
        <v>14913</v>
      </c>
      <c r="G2199" s="2">
        <v>15729</v>
      </c>
      <c r="H2199" t="s">
        <v>14914</v>
      </c>
    </row>
    <row r="2200" spans="1:8" x14ac:dyDescent="0.25">
      <c r="A2200" t="s">
        <v>7898</v>
      </c>
      <c r="B2200" t="s">
        <v>7900</v>
      </c>
      <c r="C2200" t="s">
        <v>7899</v>
      </c>
      <c r="D2200">
        <v>1986</v>
      </c>
      <c r="E2200" t="s">
        <v>14915</v>
      </c>
      <c r="F2200" t="s">
        <v>14916</v>
      </c>
      <c r="G2200" s="2">
        <v>31709</v>
      </c>
      <c r="H2200" t="s">
        <v>14917</v>
      </c>
    </row>
    <row r="2201" spans="1:8" x14ac:dyDescent="0.25">
      <c r="A2201" t="s">
        <v>7901</v>
      </c>
      <c r="B2201" t="s">
        <v>7903</v>
      </c>
      <c r="C2201" t="s">
        <v>7902</v>
      </c>
      <c r="D2201">
        <v>1985</v>
      </c>
      <c r="E2201" t="s">
        <v>14918</v>
      </c>
      <c r="F2201" t="s">
        <v>14919</v>
      </c>
      <c r="G2201" s="2">
        <v>31352</v>
      </c>
      <c r="H2201" t="s">
        <v>14920</v>
      </c>
    </row>
    <row r="2202" spans="1:8" x14ac:dyDescent="0.25">
      <c r="A2202" t="s">
        <v>7904</v>
      </c>
      <c r="B2202" t="s">
        <v>7906</v>
      </c>
      <c r="C2202" t="s">
        <v>7905</v>
      </c>
      <c r="D2202">
        <v>1971</v>
      </c>
      <c r="E2202" t="s">
        <v>14921</v>
      </c>
      <c r="F2202" t="s">
        <v>14922</v>
      </c>
      <c r="G2202" s="2">
        <v>26284</v>
      </c>
      <c r="H2202" t="s">
        <v>14923</v>
      </c>
    </row>
    <row r="2203" spans="1:8" x14ac:dyDescent="0.25">
      <c r="A2203" t="s">
        <v>7907</v>
      </c>
      <c r="B2203" t="s">
        <v>7909</v>
      </c>
      <c r="C2203" t="s">
        <v>7908</v>
      </c>
      <c r="D2203">
        <v>2001</v>
      </c>
      <c r="E2203" t="s">
        <v>14924</v>
      </c>
      <c r="F2203" t="s">
        <v>14925</v>
      </c>
      <c r="G2203" s="2">
        <v>38665</v>
      </c>
      <c r="H2203" t="s">
        <v>14926</v>
      </c>
    </row>
    <row r="2204" spans="1:8" x14ac:dyDescent="0.25">
      <c r="A2204" t="s">
        <v>7910</v>
      </c>
      <c r="B2204" t="s">
        <v>7912</v>
      </c>
      <c r="C2204" t="s">
        <v>7911</v>
      </c>
      <c r="D2204">
        <v>1996</v>
      </c>
      <c r="E2204" t="s">
        <v>14927</v>
      </c>
      <c r="F2204" t="s">
        <v>14928</v>
      </c>
      <c r="G2204" s="2">
        <v>35116</v>
      </c>
      <c r="H2204" t="s">
        <v>14929</v>
      </c>
    </row>
    <row r="2205" spans="1:8" x14ac:dyDescent="0.25">
      <c r="A2205" t="s">
        <v>7913</v>
      </c>
      <c r="B2205" t="s">
        <v>7915</v>
      </c>
      <c r="C2205" t="s">
        <v>7914</v>
      </c>
      <c r="D2205">
        <v>1974</v>
      </c>
      <c r="E2205" t="s">
        <v>14930</v>
      </c>
      <c r="F2205" t="s">
        <v>14931</v>
      </c>
      <c r="G2205" s="2">
        <v>27200</v>
      </c>
      <c r="H2205" t="s">
        <v>14932</v>
      </c>
    </row>
    <row r="2206" spans="1:8" x14ac:dyDescent="0.25">
      <c r="A2206" t="s">
        <v>7916</v>
      </c>
      <c r="B2206" t="s">
        <v>7918</v>
      </c>
      <c r="C2206" t="s">
        <v>7917</v>
      </c>
      <c r="D2206">
        <v>1937</v>
      </c>
      <c r="E2206" t="s">
        <v>14933</v>
      </c>
      <c r="F2206" t="s">
        <v>14934</v>
      </c>
      <c r="G2206" s="2">
        <v>13809</v>
      </c>
      <c r="H2206" t="s">
        <v>14935</v>
      </c>
    </row>
    <row r="2207" spans="1:8" x14ac:dyDescent="0.25">
      <c r="A2207" t="s">
        <v>7919</v>
      </c>
      <c r="B2207" t="s">
        <v>7921</v>
      </c>
      <c r="C2207" t="s">
        <v>7920</v>
      </c>
      <c r="D2207">
        <v>1989</v>
      </c>
      <c r="E2207" t="s">
        <v>14936</v>
      </c>
      <c r="F2207" t="s">
        <v>14937</v>
      </c>
      <c r="G2207" s="2">
        <v>32920</v>
      </c>
      <c r="H2207" t="s">
        <v>14938</v>
      </c>
    </row>
    <row r="2208" spans="1:8" x14ac:dyDescent="0.25">
      <c r="A2208" t="s">
        <v>7922</v>
      </c>
      <c r="B2208" t="s">
        <v>7923</v>
      </c>
      <c r="C2208" t="s">
        <v>6340</v>
      </c>
      <c r="D2208">
        <v>2017</v>
      </c>
      <c r="E2208" t="s">
        <v>14939</v>
      </c>
      <c r="F2208" t="s">
        <v>14940</v>
      </c>
      <c r="G2208" s="2">
        <v>42986</v>
      </c>
      <c r="H2208" t="s">
        <v>14941</v>
      </c>
    </row>
    <row r="2209" spans="1:8" x14ac:dyDescent="0.25">
      <c r="A2209" t="s">
        <v>7924</v>
      </c>
      <c r="B2209" t="s">
        <v>7926</v>
      </c>
      <c r="C2209" t="s">
        <v>7925</v>
      </c>
      <c r="D2209">
        <v>1988</v>
      </c>
      <c r="E2209" t="s">
        <v>14942</v>
      </c>
      <c r="F2209" t="s">
        <v>14943</v>
      </c>
      <c r="G2209" s="2">
        <v>32360</v>
      </c>
      <c r="H2209" t="s">
        <v>14944</v>
      </c>
    </row>
    <row r="2210" spans="1:8" x14ac:dyDescent="0.25">
      <c r="A2210" t="s">
        <v>7927</v>
      </c>
      <c r="B2210" t="s">
        <v>7929</v>
      </c>
      <c r="C2210" t="s">
        <v>7928</v>
      </c>
      <c r="D2210">
        <v>1984</v>
      </c>
      <c r="E2210" t="s">
        <v>14945</v>
      </c>
      <c r="F2210" t="s">
        <v>14946</v>
      </c>
      <c r="G2210" s="2">
        <v>31002</v>
      </c>
      <c r="H2210" t="s">
        <v>14947</v>
      </c>
    </row>
    <row r="2211" spans="1:8" x14ac:dyDescent="0.25">
      <c r="A2211" t="s">
        <v>7930</v>
      </c>
      <c r="B2211" t="s">
        <v>7932</v>
      </c>
      <c r="C2211" t="s">
        <v>7931</v>
      </c>
      <c r="D2211">
        <v>1998</v>
      </c>
      <c r="E2211" t="s">
        <v>14948</v>
      </c>
      <c r="F2211" t="s">
        <v>14949</v>
      </c>
      <c r="G2211" s="2">
        <v>35853</v>
      </c>
      <c r="H2211" t="s">
        <v>14950</v>
      </c>
    </row>
    <row r="2212" spans="1:8" x14ac:dyDescent="0.25">
      <c r="A2212" t="s">
        <v>7933</v>
      </c>
      <c r="B2212" t="s">
        <v>7935</v>
      </c>
      <c r="C2212" t="s">
        <v>7934</v>
      </c>
      <c r="D2212">
        <v>1975</v>
      </c>
      <c r="E2212" t="s">
        <v>14951</v>
      </c>
      <c r="F2212" t="s">
        <v>14952</v>
      </c>
      <c r="G2212" s="2">
        <v>27922</v>
      </c>
      <c r="H2212" t="s">
        <v>14953</v>
      </c>
    </row>
    <row r="2213" spans="1:8" x14ac:dyDescent="0.25">
      <c r="A2213" t="s">
        <v>7936</v>
      </c>
      <c r="B2213" t="s">
        <v>7938</v>
      </c>
      <c r="C2213" t="s">
        <v>7937</v>
      </c>
      <c r="D2213">
        <v>1974</v>
      </c>
      <c r="E2213" t="s">
        <v>14954</v>
      </c>
      <c r="F2213" t="s">
        <v>14955</v>
      </c>
      <c r="G2213" s="2">
        <v>27227</v>
      </c>
      <c r="H2213" t="s">
        <v>14956</v>
      </c>
    </row>
    <row r="2214" spans="1:8" x14ac:dyDescent="0.25">
      <c r="A2214" t="s">
        <v>7939</v>
      </c>
      <c r="B2214" t="s">
        <v>7941</v>
      </c>
      <c r="C2214" t="s">
        <v>7940</v>
      </c>
      <c r="D2214">
        <v>1977</v>
      </c>
      <c r="E2214" t="s">
        <v>14957</v>
      </c>
      <c r="F2214" t="s">
        <v>14958</v>
      </c>
      <c r="G2214" s="2">
        <v>28473</v>
      </c>
      <c r="H2214" t="s">
        <v>14959</v>
      </c>
    </row>
    <row r="2215" spans="1:8" x14ac:dyDescent="0.25">
      <c r="A2215" t="s">
        <v>7942</v>
      </c>
      <c r="B2215" t="s">
        <v>7944</v>
      </c>
      <c r="C2215" t="s">
        <v>7943</v>
      </c>
      <c r="D2215">
        <v>2018</v>
      </c>
      <c r="E2215" t="s">
        <v>14960</v>
      </c>
      <c r="F2215" t="s">
        <v>14961</v>
      </c>
      <c r="G2215" s="2">
        <v>43237</v>
      </c>
      <c r="H2215" t="s">
        <v>14962</v>
      </c>
    </row>
    <row r="2216" spans="1:8" x14ac:dyDescent="0.25">
      <c r="A2216" t="s">
        <v>7945</v>
      </c>
      <c r="B2216" t="s">
        <v>7947</v>
      </c>
      <c r="C2216" t="s">
        <v>7946</v>
      </c>
      <c r="D2216">
        <v>2023</v>
      </c>
      <c r="E2216" t="s">
        <v>14963</v>
      </c>
      <c r="F2216" t="s">
        <v>14964</v>
      </c>
      <c r="G2216" s="2">
        <v>45243</v>
      </c>
      <c r="H2216" t="s">
        <v>14965</v>
      </c>
    </row>
    <row r="2217" spans="1:8" x14ac:dyDescent="0.25">
      <c r="A2217" t="s">
        <v>7948</v>
      </c>
      <c r="B2217" t="s">
        <v>7950</v>
      </c>
      <c r="C2217" t="s">
        <v>7949</v>
      </c>
      <c r="D2217">
        <v>1994</v>
      </c>
      <c r="E2217" t="s">
        <v>14966</v>
      </c>
      <c r="F2217" t="s">
        <v>14967</v>
      </c>
      <c r="G2217" s="2">
        <v>34521</v>
      </c>
      <c r="H2217" t="s">
        <v>14968</v>
      </c>
    </row>
    <row r="2218" spans="1:8" x14ac:dyDescent="0.25">
      <c r="A2218" t="s">
        <v>7951</v>
      </c>
      <c r="B2218" t="s">
        <v>7953</v>
      </c>
      <c r="C2218" t="s">
        <v>7952</v>
      </c>
      <c r="D2218">
        <v>2017</v>
      </c>
      <c r="E2218" t="s">
        <v>14969</v>
      </c>
      <c r="F2218" t="s">
        <v>14970</v>
      </c>
      <c r="G2218" s="2">
        <v>42839</v>
      </c>
      <c r="H2218" t="s">
        <v>14971</v>
      </c>
    </row>
    <row r="2219" spans="1:8" x14ac:dyDescent="0.25">
      <c r="A2219" t="s">
        <v>7954</v>
      </c>
      <c r="B2219" t="s">
        <v>7956</v>
      </c>
      <c r="C2219" t="s">
        <v>7955</v>
      </c>
      <c r="D2219">
        <v>2021</v>
      </c>
      <c r="E2219" t="s">
        <v>14972</v>
      </c>
      <c r="F2219" t="s">
        <v>14973</v>
      </c>
      <c r="G2219" s="2">
        <v>44442</v>
      </c>
      <c r="H2219" t="s">
        <v>14974</v>
      </c>
    </row>
    <row r="2220" spans="1:8" x14ac:dyDescent="0.25">
      <c r="A2220" t="s">
        <v>7957</v>
      </c>
      <c r="B2220" t="s">
        <v>7959</v>
      </c>
      <c r="C2220" t="s">
        <v>7958</v>
      </c>
      <c r="D2220">
        <v>1997</v>
      </c>
      <c r="E2220" t="s">
        <v>14975</v>
      </c>
      <c r="F2220" t="s">
        <v>14976</v>
      </c>
      <c r="G2220" s="2">
        <v>35741</v>
      </c>
      <c r="H2220" t="s">
        <v>14977</v>
      </c>
    </row>
    <row r="2221" spans="1:8" x14ac:dyDescent="0.25">
      <c r="A2221" t="s">
        <v>7960</v>
      </c>
      <c r="B2221" t="s">
        <v>7962</v>
      </c>
      <c r="C2221" t="s">
        <v>7961</v>
      </c>
      <c r="D2221">
        <v>1989</v>
      </c>
      <c r="E2221" t="s">
        <v>14978</v>
      </c>
      <c r="F2221" t="s">
        <v>14979</v>
      </c>
      <c r="G2221" s="2">
        <v>32829</v>
      </c>
      <c r="H2221" t="s">
        <v>14980</v>
      </c>
    </row>
    <row r="2222" spans="1:8" x14ac:dyDescent="0.25">
      <c r="A2222" t="s">
        <v>7963</v>
      </c>
      <c r="B2222" t="s">
        <v>7965</v>
      </c>
      <c r="C2222" t="s">
        <v>7964</v>
      </c>
      <c r="D2222">
        <v>1986</v>
      </c>
      <c r="E2222" t="s">
        <v>14981</v>
      </c>
      <c r="F2222" t="s">
        <v>14982</v>
      </c>
      <c r="G2222" s="2">
        <v>31478</v>
      </c>
      <c r="H2222" t="s">
        <v>14983</v>
      </c>
    </row>
    <row r="2223" spans="1:8" x14ac:dyDescent="0.25">
      <c r="A2223" t="s">
        <v>7966</v>
      </c>
      <c r="B2223" t="s">
        <v>7968</v>
      </c>
      <c r="C2223" t="s">
        <v>7967</v>
      </c>
      <c r="D2223">
        <v>1991</v>
      </c>
      <c r="E2223" t="s">
        <v>14984</v>
      </c>
      <c r="F2223" t="s">
        <v>14985</v>
      </c>
      <c r="G2223" s="2">
        <v>33578</v>
      </c>
      <c r="H2223" t="s">
        <v>14986</v>
      </c>
    </row>
    <row r="2224" spans="1:8" x14ac:dyDescent="0.25">
      <c r="A2224" t="s">
        <v>7969</v>
      </c>
      <c r="B2224" t="s">
        <v>7971</v>
      </c>
      <c r="C2224" t="s">
        <v>7970</v>
      </c>
      <c r="D2224">
        <v>2017</v>
      </c>
      <c r="E2224" t="s">
        <v>14987</v>
      </c>
      <c r="F2224" t="s">
        <v>14988</v>
      </c>
      <c r="G2224" s="2">
        <v>42776</v>
      </c>
      <c r="H2224" t="s">
        <v>14989</v>
      </c>
    </row>
    <row r="2225" spans="1:8" x14ac:dyDescent="0.25">
      <c r="A2225" t="s">
        <v>7972</v>
      </c>
      <c r="B2225" t="s">
        <v>7974</v>
      </c>
      <c r="C2225" t="s">
        <v>7973</v>
      </c>
      <c r="D2225">
        <v>1978</v>
      </c>
      <c r="E2225" t="s">
        <v>14990</v>
      </c>
      <c r="F2225" t="s">
        <v>14991</v>
      </c>
      <c r="G2225" s="2">
        <v>28909</v>
      </c>
      <c r="H2225" t="s">
        <v>14992</v>
      </c>
    </row>
    <row r="2226" spans="1:8" x14ac:dyDescent="0.25">
      <c r="A2226" t="s">
        <v>7975</v>
      </c>
      <c r="B2226" t="s">
        <v>7977</v>
      </c>
      <c r="C2226" t="s">
        <v>7976</v>
      </c>
      <c r="D2226">
        <v>1995</v>
      </c>
      <c r="E2226" t="s">
        <v>14993</v>
      </c>
      <c r="F2226" t="s">
        <v>14994</v>
      </c>
      <c r="G2226" s="2">
        <v>35017</v>
      </c>
      <c r="H2226" t="s">
        <v>14995</v>
      </c>
    </row>
    <row r="2227" spans="1:8" x14ac:dyDescent="0.25">
      <c r="A2227" t="s">
        <v>7978</v>
      </c>
      <c r="B2227" t="s">
        <v>7980</v>
      </c>
      <c r="C2227" t="s">
        <v>7979</v>
      </c>
      <c r="D2227">
        <v>1995</v>
      </c>
      <c r="E2227" t="s">
        <v>14996</v>
      </c>
      <c r="F2227" t="s">
        <v>14997</v>
      </c>
      <c r="G2227" s="2">
        <v>36152</v>
      </c>
      <c r="H2227" t="s">
        <v>14998</v>
      </c>
    </row>
    <row r="2228" spans="1:8" x14ac:dyDescent="0.25">
      <c r="A2228" t="s">
        <v>7981</v>
      </c>
      <c r="B2228" t="s">
        <v>7983</v>
      </c>
      <c r="C2228" t="s">
        <v>7982</v>
      </c>
      <c r="D2228">
        <v>1975</v>
      </c>
      <c r="E2228" t="s">
        <v>14999</v>
      </c>
      <c r="F2228" t="s">
        <v>15000</v>
      </c>
      <c r="G2228" s="2">
        <v>27474</v>
      </c>
      <c r="H2228" t="s">
        <v>15001</v>
      </c>
    </row>
    <row r="2229" spans="1:8" x14ac:dyDescent="0.25">
      <c r="A2229" t="s">
        <v>7984</v>
      </c>
      <c r="B2229" t="s">
        <v>7986</v>
      </c>
      <c r="C2229" t="s">
        <v>7985</v>
      </c>
      <c r="D2229">
        <v>2007</v>
      </c>
      <c r="E2229" t="s">
        <v>15002</v>
      </c>
      <c r="F2229" t="s">
        <v>15003</v>
      </c>
      <c r="G2229" s="2">
        <v>39101</v>
      </c>
      <c r="H2229" t="s">
        <v>15004</v>
      </c>
    </row>
    <row r="2230" spans="1:8" x14ac:dyDescent="0.25">
      <c r="A2230" t="s">
        <v>7987</v>
      </c>
      <c r="B2230" t="s">
        <v>7989</v>
      </c>
      <c r="C2230" t="s">
        <v>7988</v>
      </c>
      <c r="D2230">
        <v>2019</v>
      </c>
      <c r="E2230" t="s">
        <v>15005</v>
      </c>
      <c r="F2230" t="s">
        <v>15006</v>
      </c>
      <c r="G2230" s="2">
        <v>43665</v>
      </c>
      <c r="H2230" t="s">
        <v>15007</v>
      </c>
    </row>
    <row r="2231" spans="1:8" x14ac:dyDescent="0.25">
      <c r="A2231" t="s">
        <v>7990</v>
      </c>
      <c r="B2231" t="s">
        <v>7992</v>
      </c>
      <c r="C2231" t="s">
        <v>7991</v>
      </c>
      <c r="D2231">
        <v>2002</v>
      </c>
      <c r="E2231" t="s">
        <v>15008</v>
      </c>
      <c r="F2231" t="s">
        <v>15009</v>
      </c>
      <c r="G2231" s="2">
        <v>37799</v>
      </c>
      <c r="H2231" t="s">
        <v>15010</v>
      </c>
    </row>
    <row r="2232" spans="1:8" x14ac:dyDescent="0.25">
      <c r="A2232" t="s">
        <v>7993</v>
      </c>
      <c r="B2232" t="s">
        <v>7995</v>
      </c>
      <c r="C2232" t="s">
        <v>7994</v>
      </c>
      <c r="D2232">
        <v>2005</v>
      </c>
      <c r="E2232" t="s">
        <v>15011</v>
      </c>
      <c r="F2232" t="s">
        <v>15012</v>
      </c>
      <c r="G2232" s="2">
        <v>38394</v>
      </c>
      <c r="H2232" t="s">
        <v>15013</v>
      </c>
    </row>
    <row r="2233" spans="1:8" x14ac:dyDescent="0.25">
      <c r="A2233" t="s">
        <v>7996</v>
      </c>
      <c r="B2233" t="s">
        <v>7998</v>
      </c>
      <c r="C2233" t="s">
        <v>7997</v>
      </c>
      <c r="D2233">
        <v>1995</v>
      </c>
      <c r="E2233" t="s">
        <v>15014</v>
      </c>
      <c r="F2233" t="s">
        <v>15015</v>
      </c>
      <c r="G2233" s="2">
        <v>34801</v>
      </c>
      <c r="H2233" t="s">
        <v>15016</v>
      </c>
    </row>
    <row r="2234" spans="1:8" x14ac:dyDescent="0.25">
      <c r="A2234" t="s">
        <v>7999</v>
      </c>
      <c r="B2234" t="s">
        <v>8001</v>
      </c>
      <c r="C2234" t="s">
        <v>8000</v>
      </c>
      <c r="D2234">
        <v>2013</v>
      </c>
      <c r="E2234" t="s">
        <v>15017</v>
      </c>
      <c r="F2234" t="s">
        <v>15018</v>
      </c>
      <c r="G2234" s="2">
        <v>41410</v>
      </c>
      <c r="H2234" t="s">
        <v>15019</v>
      </c>
    </row>
    <row r="2235" spans="1:8" x14ac:dyDescent="0.25">
      <c r="A2235" t="s">
        <v>8002</v>
      </c>
      <c r="B2235" t="s">
        <v>8004</v>
      </c>
      <c r="C2235" t="s">
        <v>8003</v>
      </c>
      <c r="D2235">
        <v>2019</v>
      </c>
      <c r="E2235" t="s">
        <v>15020</v>
      </c>
      <c r="F2235" t="s">
        <v>15021</v>
      </c>
      <c r="G2235" s="2">
        <v>43784</v>
      </c>
      <c r="H2235" t="s">
        <v>15022</v>
      </c>
    </row>
    <row r="2236" spans="1:8" x14ac:dyDescent="0.25">
      <c r="A2236" t="s">
        <v>8005</v>
      </c>
      <c r="B2236" t="s">
        <v>8007</v>
      </c>
      <c r="C2236" t="s">
        <v>8006</v>
      </c>
      <c r="D2236">
        <v>2004</v>
      </c>
      <c r="E2236" t="s">
        <v>15023</v>
      </c>
      <c r="F2236" t="s">
        <v>15024</v>
      </c>
      <c r="G2236" s="2">
        <v>38107</v>
      </c>
      <c r="H2236" t="s">
        <v>15025</v>
      </c>
    </row>
    <row r="2237" spans="1:8" x14ac:dyDescent="0.25">
      <c r="A2237" t="s">
        <v>8008</v>
      </c>
      <c r="B2237" t="s">
        <v>8010</v>
      </c>
      <c r="C2237" t="s">
        <v>8009</v>
      </c>
      <c r="D2237">
        <v>1984</v>
      </c>
      <c r="E2237" t="s">
        <v>15026</v>
      </c>
      <c r="F2237" t="s">
        <v>15027</v>
      </c>
      <c r="G2237" s="2">
        <v>30876</v>
      </c>
      <c r="H2237" t="s">
        <v>15028</v>
      </c>
    </row>
    <row r="2238" spans="1:8" x14ac:dyDescent="0.25">
      <c r="A2238" t="s">
        <v>8011</v>
      </c>
      <c r="B2238" t="s">
        <v>8013</v>
      </c>
      <c r="C2238" t="s">
        <v>8012</v>
      </c>
      <c r="D2238">
        <v>1973</v>
      </c>
      <c r="E2238" t="s">
        <v>15029</v>
      </c>
      <c r="F2238" t="s">
        <v>15030</v>
      </c>
      <c r="G2238" s="2">
        <v>26759</v>
      </c>
      <c r="H2238" t="s">
        <v>15031</v>
      </c>
    </row>
    <row r="2239" spans="1:8" x14ac:dyDescent="0.25">
      <c r="A2239" t="s">
        <v>8014</v>
      </c>
      <c r="B2239" t="s">
        <v>8016</v>
      </c>
      <c r="C2239" t="s">
        <v>8015</v>
      </c>
      <c r="D2239">
        <v>1985</v>
      </c>
      <c r="E2239" t="s">
        <v>15032</v>
      </c>
      <c r="F2239" t="s">
        <v>15033</v>
      </c>
      <c r="G2239" s="2">
        <v>31429</v>
      </c>
      <c r="H2239" t="s">
        <v>15034</v>
      </c>
    </row>
    <row r="2240" spans="1:8" x14ac:dyDescent="0.25">
      <c r="A2240" t="s">
        <v>8017</v>
      </c>
      <c r="B2240" t="s">
        <v>8019</v>
      </c>
      <c r="C2240" t="s">
        <v>8018</v>
      </c>
      <c r="D2240">
        <v>1989</v>
      </c>
      <c r="E2240" t="s">
        <v>15035</v>
      </c>
      <c r="F2240" t="s">
        <v>15036</v>
      </c>
      <c r="G2240" s="2">
        <v>32738</v>
      </c>
      <c r="H2240" t="s">
        <v>15037</v>
      </c>
    </row>
    <row r="2241" spans="1:8" x14ac:dyDescent="0.25">
      <c r="A2241" t="s">
        <v>8020</v>
      </c>
      <c r="B2241" t="s">
        <v>8022</v>
      </c>
      <c r="C2241" t="s">
        <v>8021</v>
      </c>
      <c r="D2241">
        <v>2009</v>
      </c>
      <c r="E2241" t="s">
        <v>15038</v>
      </c>
      <c r="F2241" t="s">
        <v>15039</v>
      </c>
      <c r="G2241" s="2">
        <v>40123</v>
      </c>
      <c r="H2241" t="s">
        <v>15040</v>
      </c>
    </row>
    <row r="2242" spans="1:8" x14ac:dyDescent="0.25">
      <c r="A2242" t="s">
        <v>8023</v>
      </c>
      <c r="B2242" t="s">
        <v>8025</v>
      </c>
      <c r="C2242" t="s">
        <v>8024</v>
      </c>
      <c r="D2242">
        <v>1995</v>
      </c>
      <c r="E2242" t="s">
        <v>15041</v>
      </c>
      <c r="F2242" t="s">
        <v>15042</v>
      </c>
      <c r="G2242" s="2">
        <v>34740</v>
      </c>
      <c r="H2242" t="s">
        <v>15043</v>
      </c>
    </row>
    <row r="2243" spans="1:8" x14ac:dyDescent="0.25">
      <c r="A2243" t="s">
        <v>8026</v>
      </c>
      <c r="B2243" t="s">
        <v>8028</v>
      </c>
      <c r="C2243" t="s">
        <v>8027</v>
      </c>
      <c r="D2243">
        <v>2004</v>
      </c>
      <c r="E2243" t="s">
        <v>15044</v>
      </c>
      <c r="F2243" t="s">
        <v>15045</v>
      </c>
      <c r="G2243" s="2">
        <v>38107</v>
      </c>
      <c r="H2243" t="s">
        <v>15046</v>
      </c>
    </row>
    <row r="2244" spans="1:8" x14ac:dyDescent="0.25">
      <c r="A2244" t="s">
        <v>8029</v>
      </c>
      <c r="B2244" t="s">
        <v>8031</v>
      </c>
      <c r="C2244" t="s">
        <v>8030</v>
      </c>
      <c r="D2244">
        <v>1997</v>
      </c>
      <c r="E2244" t="s">
        <v>15047</v>
      </c>
      <c r="F2244" t="s">
        <v>15048</v>
      </c>
      <c r="G2244" s="2">
        <v>35930</v>
      </c>
      <c r="H2244" t="s">
        <v>15049</v>
      </c>
    </row>
    <row r="2245" spans="1:8" x14ac:dyDescent="0.25">
      <c r="A2245" t="s">
        <v>8032</v>
      </c>
      <c r="B2245" t="s">
        <v>8034</v>
      </c>
      <c r="C2245" t="s">
        <v>8033</v>
      </c>
      <c r="D2245">
        <v>2021</v>
      </c>
      <c r="E2245" t="s">
        <v>15050</v>
      </c>
      <c r="F2245" t="s">
        <v>15051</v>
      </c>
      <c r="G2245" s="2">
        <v>44505</v>
      </c>
      <c r="H2245" t="s">
        <v>15052</v>
      </c>
    </row>
    <row r="2246" spans="1:8" x14ac:dyDescent="0.25">
      <c r="A2246" t="s">
        <v>8366</v>
      </c>
      <c r="B2246" t="s">
        <v>8368</v>
      </c>
      <c r="C2246" t="s">
        <v>8367</v>
      </c>
      <c r="D2246">
        <v>2017</v>
      </c>
      <c r="E2246" t="s">
        <v>15053</v>
      </c>
      <c r="F2246" t="s">
        <v>15054</v>
      </c>
      <c r="G2246" s="2">
        <v>42894</v>
      </c>
      <c r="H2246" t="s">
        <v>15055</v>
      </c>
    </row>
    <row r="2247" spans="1:8" x14ac:dyDescent="0.25">
      <c r="A2247" t="s">
        <v>8035</v>
      </c>
      <c r="B2247" t="s">
        <v>8037</v>
      </c>
      <c r="C2247" t="s">
        <v>8036</v>
      </c>
      <c r="D2247">
        <v>2002</v>
      </c>
      <c r="E2247" t="s">
        <v>15056</v>
      </c>
      <c r="F2247" t="s">
        <v>15057</v>
      </c>
      <c r="G2247" s="2">
        <v>37477</v>
      </c>
      <c r="H2247" t="s">
        <v>15058</v>
      </c>
    </row>
    <row r="2248" spans="1:8" x14ac:dyDescent="0.25">
      <c r="A2248" t="s">
        <v>8038</v>
      </c>
      <c r="B2248" t="s">
        <v>8040</v>
      </c>
      <c r="C2248" t="s">
        <v>8039</v>
      </c>
      <c r="D2248">
        <v>2011</v>
      </c>
      <c r="E2248" t="s">
        <v>15059</v>
      </c>
      <c r="F2248" t="s">
        <v>15060</v>
      </c>
      <c r="G2248" s="2">
        <v>40851</v>
      </c>
      <c r="H2248" t="s">
        <v>15061</v>
      </c>
    </row>
    <row r="2249" spans="1:8" x14ac:dyDescent="0.25">
      <c r="A2249" t="s">
        <v>8041</v>
      </c>
      <c r="B2249" t="s">
        <v>8043</v>
      </c>
      <c r="C2249" t="s">
        <v>8042</v>
      </c>
      <c r="D2249">
        <v>1987</v>
      </c>
      <c r="E2249" t="s">
        <v>15062</v>
      </c>
      <c r="F2249" t="s">
        <v>15063</v>
      </c>
      <c r="G2249" s="2">
        <v>31821</v>
      </c>
      <c r="H2249" t="s">
        <v>15064</v>
      </c>
    </row>
    <row r="2250" spans="1:8" x14ac:dyDescent="0.25">
      <c r="A2250" t="s">
        <v>8044</v>
      </c>
      <c r="B2250" t="s">
        <v>8046</v>
      </c>
      <c r="C2250" t="s">
        <v>8045</v>
      </c>
      <c r="D2250">
        <v>1998</v>
      </c>
      <c r="E2250" t="s">
        <v>15065</v>
      </c>
      <c r="F2250" t="s">
        <v>15066</v>
      </c>
      <c r="G2250" s="2">
        <v>36106</v>
      </c>
      <c r="H2250" t="s">
        <v>15067</v>
      </c>
    </row>
    <row r="2251" spans="1:8" x14ac:dyDescent="0.25">
      <c r="A2251" t="s">
        <v>8047</v>
      </c>
      <c r="B2251" t="s">
        <v>8049</v>
      </c>
      <c r="C2251" t="s">
        <v>8048</v>
      </c>
      <c r="D2251">
        <v>2005</v>
      </c>
      <c r="E2251" t="s">
        <v>15068</v>
      </c>
      <c r="F2251" t="s">
        <v>15069</v>
      </c>
      <c r="G2251">
        <v>2005</v>
      </c>
    </row>
    <row r="2252" spans="1:8" x14ac:dyDescent="0.25">
      <c r="A2252" t="s">
        <v>8050</v>
      </c>
      <c r="B2252" t="s">
        <v>8052</v>
      </c>
      <c r="C2252" t="s">
        <v>8051</v>
      </c>
      <c r="D2252">
        <v>2005</v>
      </c>
      <c r="E2252" t="s">
        <v>15070</v>
      </c>
      <c r="F2252" t="s">
        <v>15071</v>
      </c>
      <c r="G2252" s="2">
        <v>38625</v>
      </c>
      <c r="H2252" t="s">
        <v>15072</v>
      </c>
    </row>
    <row r="2253" spans="1:8" x14ac:dyDescent="0.25">
      <c r="A2253" t="s">
        <v>8053</v>
      </c>
      <c r="B2253" t="s">
        <v>8055</v>
      </c>
      <c r="C2253" t="s">
        <v>8054</v>
      </c>
      <c r="D2253">
        <v>2018</v>
      </c>
      <c r="E2253" t="s">
        <v>15073</v>
      </c>
      <c r="F2253" t="s">
        <v>15074</v>
      </c>
      <c r="G2253" s="2">
        <v>43406</v>
      </c>
      <c r="H2253" t="s">
        <v>15075</v>
      </c>
    </row>
    <row r="2254" spans="1:8" x14ac:dyDescent="0.25">
      <c r="A2254" t="s">
        <v>8056</v>
      </c>
      <c r="B2254" t="s">
        <v>8058</v>
      </c>
      <c r="C2254" t="s">
        <v>8057</v>
      </c>
      <c r="D2254">
        <v>1997</v>
      </c>
      <c r="E2254" t="s">
        <v>15076</v>
      </c>
      <c r="F2254" t="s">
        <v>15077</v>
      </c>
      <c r="G2254" s="2">
        <v>35559</v>
      </c>
      <c r="H2254" t="s">
        <v>15078</v>
      </c>
    </row>
    <row r="2255" spans="1:8" x14ac:dyDescent="0.25">
      <c r="A2255" t="s">
        <v>8059</v>
      </c>
      <c r="B2255" t="s">
        <v>8061</v>
      </c>
      <c r="C2255" t="s">
        <v>8060</v>
      </c>
      <c r="D2255">
        <v>1985</v>
      </c>
      <c r="E2255" t="s">
        <v>15079</v>
      </c>
      <c r="F2255" t="s">
        <v>15080</v>
      </c>
      <c r="G2255" s="2">
        <v>31338</v>
      </c>
      <c r="H2255" t="s">
        <v>15081</v>
      </c>
    </row>
    <row r="2256" spans="1:8" x14ac:dyDescent="0.25">
      <c r="A2256" t="s">
        <v>8062</v>
      </c>
      <c r="B2256" t="s">
        <v>8064</v>
      </c>
      <c r="C2256" t="s">
        <v>8063</v>
      </c>
      <c r="D2256">
        <v>1969</v>
      </c>
      <c r="E2256" t="s">
        <v>15082</v>
      </c>
      <c r="F2256" t="s">
        <v>15083</v>
      </c>
      <c r="G2256" s="2">
        <v>25373</v>
      </c>
      <c r="H2256" t="s">
        <v>15084</v>
      </c>
    </row>
    <row r="2257" spans="1:8" x14ac:dyDescent="0.25">
      <c r="A2257" t="s">
        <v>8065</v>
      </c>
      <c r="B2257" t="s">
        <v>8067</v>
      </c>
      <c r="C2257" t="s">
        <v>8066</v>
      </c>
      <c r="D2257">
        <v>1969</v>
      </c>
      <c r="E2257" t="s">
        <v>15085</v>
      </c>
      <c r="F2257" t="s">
        <v>15086</v>
      </c>
      <c r="G2257" s="2">
        <v>26275</v>
      </c>
      <c r="H2257" t="s">
        <v>15087</v>
      </c>
    </row>
    <row r="2258" spans="1:8" x14ac:dyDescent="0.25">
      <c r="A2258" t="s">
        <v>8068</v>
      </c>
      <c r="B2258" t="s">
        <v>8070</v>
      </c>
      <c r="C2258" t="s">
        <v>8069</v>
      </c>
      <c r="D2258">
        <v>1973</v>
      </c>
      <c r="E2258" t="s">
        <v>15088</v>
      </c>
      <c r="F2258" t="s">
        <v>15089</v>
      </c>
      <c r="G2258" s="2">
        <v>26951</v>
      </c>
      <c r="H2258" t="s">
        <v>15090</v>
      </c>
    </row>
    <row r="2259" spans="1:8" x14ac:dyDescent="0.25">
      <c r="A2259" t="s">
        <v>8071</v>
      </c>
      <c r="B2259" t="s">
        <v>8073</v>
      </c>
      <c r="C2259" t="s">
        <v>8072</v>
      </c>
      <c r="D2259">
        <v>1990</v>
      </c>
      <c r="E2259" t="s">
        <v>15091</v>
      </c>
      <c r="F2259" t="s">
        <v>15092</v>
      </c>
      <c r="G2259" s="2">
        <v>33263</v>
      </c>
      <c r="H2259" t="s">
        <v>15093</v>
      </c>
    </row>
    <row r="2260" spans="1:8" x14ac:dyDescent="0.25">
      <c r="A2260" t="s">
        <v>8074</v>
      </c>
      <c r="B2260" t="s">
        <v>8076</v>
      </c>
      <c r="C2260" t="s">
        <v>8075</v>
      </c>
      <c r="D2260">
        <v>1999</v>
      </c>
      <c r="E2260" t="s">
        <v>15094</v>
      </c>
      <c r="F2260" t="s">
        <v>15095</v>
      </c>
      <c r="G2260" s="2">
        <v>36497</v>
      </c>
      <c r="H2260" t="s">
        <v>15096</v>
      </c>
    </row>
    <row r="2261" spans="1:8" x14ac:dyDescent="0.25">
      <c r="A2261" t="s">
        <v>8077</v>
      </c>
      <c r="B2261" t="s">
        <v>8079</v>
      </c>
      <c r="C2261" t="s">
        <v>8078</v>
      </c>
      <c r="D2261">
        <v>1971</v>
      </c>
      <c r="E2261" t="s">
        <v>15097</v>
      </c>
      <c r="F2261" t="s">
        <v>15098</v>
      </c>
      <c r="G2261" s="2">
        <v>26215</v>
      </c>
      <c r="H2261" t="s">
        <v>15099</v>
      </c>
    </row>
    <row r="2262" spans="1:8" x14ac:dyDescent="0.25">
      <c r="A2262" t="s">
        <v>8080</v>
      </c>
      <c r="B2262" t="s">
        <v>8082</v>
      </c>
      <c r="C2262" t="s">
        <v>8081</v>
      </c>
      <c r="D2262">
        <v>1979</v>
      </c>
      <c r="E2262" t="s">
        <v>15100</v>
      </c>
      <c r="F2262" t="s">
        <v>15101</v>
      </c>
      <c r="G2262" s="2">
        <v>29205</v>
      </c>
      <c r="H2262" t="s">
        <v>15102</v>
      </c>
    </row>
    <row r="2263" spans="1:8" x14ac:dyDescent="0.25">
      <c r="A2263" t="s">
        <v>8083</v>
      </c>
      <c r="B2263" t="s">
        <v>8085</v>
      </c>
      <c r="C2263" t="s">
        <v>8084</v>
      </c>
      <c r="D2263">
        <v>1956</v>
      </c>
      <c r="E2263" t="s">
        <v>15103</v>
      </c>
      <c r="F2263" t="s">
        <v>15104</v>
      </c>
      <c r="G2263" s="2">
        <v>20607</v>
      </c>
      <c r="H2263" t="s">
        <v>15105</v>
      </c>
    </row>
    <row r="2264" spans="1:8" x14ac:dyDescent="0.25">
      <c r="A2264" t="s">
        <v>8086</v>
      </c>
      <c r="B2264" t="s">
        <v>8088</v>
      </c>
      <c r="C2264" t="s">
        <v>8087</v>
      </c>
      <c r="D2264">
        <v>1987</v>
      </c>
      <c r="E2264" t="s">
        <v>15106</v>
      </c>
      <c r="F2264" t="s">
        <v>15107</v>
      </c>
      <c r="G2264" s="2">
        <v>32150</v>
      </c>
      <c r="H2264" t="s">
        <v>15108</v>
      </c>
    </row>
    <row r="2265" spans="1:8" x14ac:dyDescent="0.25">
      <c r="A2265" t="s">
        <v>8089</v>
      </c>
      <c r="B2265" t="s">
        <v>8091</v>
      </c>
      <c r="C2265" t="s">
        <v>8090</v>
      </c>
      <c r="D2265">
        <v>1995</v>
      </c>
      <c r="E2265" t="s">
        <v>15109</v>
      </c>
      <c r="F2265" t="s">
        <v>15110</v>
      </c>
      <c r="G2265" s="2">
        <v>34971</v>
      </c>
      <c r="H2265" t="s">
        <v>15111</v>
      </c>
    </row>
    <row r="2266" spans="1:8" x14ac:dyDescent="0.25">
      <c r="A2266" t="s">
        <v>8092</v>
      </c>
      <c r="B2266" t="s">
        <v>8094</v>
      </c>
      <c r="C2266" t="s">
        <v>8093</v>
      </c>
      <c r="D2266">
        <v>2015</v>
      </c>
      <c r="E2266" t="s">
        <v>15112</v>
      </c>
      <c r="F2266" t="s">
        <v>15113</v>
      </c>
      <c r="G2266" s="2">
        <v>42419</v>
      </c>
      <c r="H2266" t="s">
        <v>15114</v>
      </c>
    </row>
    <row r="2267" spans="1:8" x14ac:dyDescent="0.25">
      <c r="A2267" t="s">
        <v>8095</v>
      </c>
      <c r="B2267" t="s">
        <v>8097</v>
      </c>
      <c r="C2267" t="s">
        <v>8096</v>
      </c>
      <c r="D2267">
        <v>1986</v>
      </c>
      <c r="E2267" t="s">
        <v>15115</v>
      </c>
      <c r="F2267" t="s">
        <v>15116</v>
      </c>
      <c r="G2267" s="2">
        <v>31723</v>
      </c>
      <c r="H2267" t="s">
        <v>15117</v>
      </c>
    </row>
    <row r="2268" spans="1:8" x14ac:dyDescent="0.25">
      <c r="A2268" t="s">
        <v>8098</v>
      </c>
      <c r="B2268" t="s">
        <v>8100</v>
      </c>
      <c r="C2268" t="s">
        <v>8099</v>
      </c>
      <c r="D2268">
        <v>2019</v>
      </c>
      <c r="E2268" t="s">
        <v>15118</v>
      </c>
      <c r="F2268" t="s">
        <v>15119</v>
      </c>
      <c r="G2268" s="2">
        <v>43824</v>
      </c>
      <c r="H2268" t="s">
        <v>15120</v>
      </c>
    </row>
    <row r="2269" spans="1:8" x14ac:dyDescent="0.25">
      <c r="A2269" t="s">
        <v>8101</v>
      </c>
      <c r="B2269" t="s">
        <v>8103</v>
      </c>
      <c r="C2269" t="s">
        <v>8102</v>
      </c>
      <c r="D2269">
        <v>2014</v>
      </c>
      <c r="E2269" t="s">
        <v>15121</v>
      </c>
      <c r="F2269" t="s">
        <v>15122</v>
      </c>
      <c r="G2269" s="2">
        <v>41950</v>
      </c>
      <c r="H2269" t="s">
        <v>15123</v>
      </c>
    </row>
    <row r="2270" spans="1:8" x14ac:dyDescent="0.25">
      <c r="A2270" t="s">
        <v>8104</v>
      </c>
      <c r="B2270" t="s">
        <v>8106</v>
      </c>
      <c r="C2270" t="s">
        <v>8105</v>
      </c>
      <c r="D2270">
        <v>1989</v>
      </c>
      <c r="E2270" t="s">
        <v>15124</v>
      </c>
      <c r="F2270" t="s">
        <v>15125</v>
      </c>
      <c r="G2270" s="2">
        <v>32717</v>
      </c>
      <c r="H2270" t="s">
        <v>15126</v>
      </c>
    </row>
    <row r="2271" spans="1:8" x14ac:dyDescent="0.25">
      <c r="A2271" t="s">
        <v>8107</v>
      </c>
      <c r="B2271" t="s">
        <v>8109</v>
      </c>
      <c r="C2271" t="s">
        <v>8108</v>
      </c>
      <c r="D2271">
        <v>1988</v>
      </c>
      <c r="E2271" t="s">
        <v>15127</v>
      </c>
      <c r="F2271" t="s">
        <v>15128</v>
      </c>
      <c r="G2271" s="2">
        <v>32283</v>
      </c>
      <c r="H2271" t="s">
        <v>15129</v>
      </c>
    </row>
    <row r="2272" spans="1:8" x14ac:dyDescent="0.25">
      <c r="A2272" t="s">
        <v>8110</v>
      </c>
      <c r="B2272" t="s">
        <v>8112</v>
      </c>
      <c r="C2272" t="s">
        <v>8111</v>
      </c>
      <c r="D2272">
        <v>2015</v>
      </c>
      <c r="E2272" t="s">
        <v>15130</v>
      </c>
      <c r="F2272" t="s">
        <v>15131</v>
      </c>
      <c r="G2272" s="2">
        <v>42216</v>
      </c>
      <c r="H2272" t="s">
        <v>15132</v>
      </c>
    </row>
    <row r="2273" spans="1:8" x14ac:dyDescent="0.25">
      <c r="A2273" t="s">
        <v>8113</v>
      </c>
      <c r="B2273" t="s">
        <v>8115</v>
      </c>
      <c r="C2273" t="s">
        <v>8114</v>
      </c>
      <c r="D2273">
        <v>1999</v>
      </c>
      <c r="E2273" t="s">
        <v>15133</v>
      </c>
      <c r="F2273" t="s">
        <v>15134</v>
      </c>
      <c r="G2273" s="2">
        <v>36399</v>
      </c>
      <c r="H2273" t="s">
        <v>15135</v>
      </c>
    </row>
    <row r="2274" spans="1:8" x14ac:dyDescent="0.25">
      <c r="A2274" t="s">
        <v>8116</v>
      </c>
      <c r="B2274" t="s">
        <v>8118</v>
      </c>
      <c r="C2274" t="s">
        <v>8117</v>
      </c>
      <c r="D2274">
        <v>1982</v>
      </c>
      <c r="E2274" t="s">
        <v>15136</v>
      </c>
      <c r="F2274" t="s">
        <v>15137</v>
      </c>
      <c r="G2274" s="2">
        <v>30206</v>
      </c>
    </row>
    <row r="2275" spans="1:8" x14ac:dyDescent="0.25">
      <c r="A2275" t="s">
        <v>8119</v>
      </c>
      <c r="B2275" t="s">
        <v>8121</v>
      </c>
      <c r="C2275" t="s">
        <v>8120</v>
      </c>
      <c r="D2275">
        <v>2008</v>
      </c>
      <c r="E2275" t="s">
        <v>15138</v>
      </c>
      <c r="F2275" t="s">
        <v>15139</v>
      </c>
      <c r="G2275" s="2">
        <v>39647</v>
      </c>
      <c r="H2275" t="s">
        <v>15140</v>
      </c>
    </row>
    <row r="2276" spans="1:8" x14ac:dyDescent="0.25">
      <c r="A2276" t="s">
        <v>8122</v>
      </c>
      <c r="B2276" t="s">
        <v>8124</v>
      </c>
      <c r="C2276" t="s">
        <v>8123</v>
      </c>
      <c r="D2276">
        <v>2001</v>
      </c>
      <c r="E2276" t="s">
        <v>15141</v>
      </c>
      <c r="F2276" t="s">
        <v>15142</v>
      </c>
      <c r="G2276" s="2">
        <v>37166</v>
      </c>
      <c r="H2276" t="s">
        <v>15143</v>
      </c>
    </row>
    <row r="2277" spans="1:8" x14ac:dyDescent="0.25">
      <c r="A2277" t="s">
        <v>8125</v>
      </c>
      <c r="B2277" t="s">
        <v>8127</v>
      </c>
      <c r="C2277" t="s">
        <v>8126</v>
      </c>
      <c r="D2277">
        <v>2003</v>
      </c>
      <c r="E2277" t="s">
        <v>15144</v>
      </c>
      <c r="F2277" t="s">
        <v>15145</v>
      </c>
      <c r="G2277" s="2">
        <v>38016</v>
      </c>
      <c r="H2277" t="s">
        <v>15146</v>
      </c>
    </row>
    <row r="2278" spans="1:8" x14ac:dyDescent="0.25">
      <c r="A2278" t="s">
        <v>8128</v>
      </c>
      <c r="B2278" t="s">
        <v>8130</v>
      </c>
      <c r="C2278" t="s">
        <v>8129</v>
      </c>
      <c r="D2278">
        <v>2000</v>
      </c>
      <c r="E2278" t="s">
        <v>15147</v>
      </c>
      <c r="F2278" t="s">
        <v>15148</v>
      </c>
      <c r="G2278" s="2">
        <v>36875</v>
      </c>
      <c r="H2278" t="s">
        <v>15149</v>
      </c>
    </row>
    <row r="2279" spans="1:8" x14ac:dyDescent="0.25">
      <c r="A2279" t="s">
        <v>8131</v>
      </c>
      <c r="B2279" t="s">
        <v>8133</v>
      </c>
      <c r="C2279" t="s">
        <v>8132</v>
      </c>
      <c r="D2279">
        <v>2021</v>
      </c>
      <c r="E2279" t="s">
        <v>15150</v>
      </c>
      <c r="F2279" t="s">
        <v>15151</v>
      </c>
      <c r="G2279" s="2">
        <v>44547</v>
      </c>
      <c r="H2279" t="s">
        <v>15152</v>
      </c>
    </row>
    <row r="2280" spans="1:8" x14ac:dyDescent="0.25">
      <c r="A2280" t="s">
        <v>8134</v>
      </c>
      <c r="B2280" t="s">
        <v>8136</v>
      </c>
      <c r="C2280" t="s">
        <v>8135</v>
      </c>
      <c r="D2280">
        <v>1927</v>
      </c>
      <c r="E2280" t="s">
        <v>15153</v>
      </c>
      <c r="F2280" t="s">
        <v>15154</v>
      </c>
      <c r="G2280" s="2">
        <v>9934</v>
      </c>
      <c r="H2280" t="s">
        <v>15155</v>
      </c>
    </row>
    <row r="2281" spans="1:8" x14ac:dyDescent="0.25">
      <c r="A2281" t="s">
        <v>8137</v>
      </c>
      <c r="B2281" t="s">
        <v>8139</v>
      </c>
      <c r="C2281" t="s">
        <v>8138</v>
      </c>
      <c r="D2281">
        <v>2018</v>
      </c>
      <c r="E2281" t="s">
        <v>15156</v>
      </c>
      <c r="F2281" t="s">
        <v>15157</v>
      </c>
      <c r="G2281" s="2">
        <v>43364</v>
      </c>
      <c r="H2281" t="s">
        <v>15158</v>
      </c>
    </row>
    <row r="2282" spans="1:8" x14ac:dyDescent="0.25">
      <c r="A2282" t="s">
        <v>8140</v>
      </c>
      <c r="B2282" t="s">
        <v>8142</v>
      </c>
      <c r="C2282" t="s">
        <v>8141</v>
      </c>
      <c r="D2282">
        <v>2004</v>
      </c>
      <c r="E2282" t="s">
        <v>15159</v>
      </c>
      <c r="F2282" t="s">
        <v>15160</v>
      </c>
      <c r="G2282" s="2">
        <v>38212</v>
      </c>
      <c r="H2282" t="s">
        <v>15161</v>
      </c>
    </row>
    <row r="2283" spans="1:8" x14ac:dyDescent="0.25">
      <c r="A2283" t="s">
        <v>8146</v>
      </c>
      <c r="B2283" t="s">
        <v>8148</v>
      </c>
      <c r="C2283" t="s">
        <v>8147</v>
      </c>
      <c r="D2283">
        <v>1994</v>
      </c>
      <c r="E2283" t="s">
        <v>15162</v>
      </c>
      <c r="F2283" t="s">
        <v>15163</v>
      </c>
      <c r="G2283" s="2">
        <v>36819</v>
      </c>
      <c r="H2283" t="s">
        <v>15164</v>
      </c>
    </row>
    <row r="2284" spans="1:8" x14ac:dyDescent="0.25">
      <c r="A2284" t="s">
        <v>8149</v>
      </c>
      <c r="B2284" t="s">
        <v>8151</v>
      </c>
      <c r="C2284" t="s">
        <v>8150</v>
      </c>
      <c r="D2284">
        <v>1972</v>
      </c>
      <c r="E2284" t="s">
        <v>15165</v>
      </c>
      <c r="F2284" t="s">
        <v>15166</v>
      </c>
      <c r="G2284" s="2">
        <v>26480</v>
      </c>
      <c r="H2284" t="s">
        <v>15167</v>
      </c>
    </row>
    <row r="2285" spans="1:8" x14ac:dyDescent="0.25">
      <c r="A2285" t="s">
        <v>8152</v>
      </c>
      <c r="B2285" t="s">
        <v>8154</v>
      </c>
      <c r="C2285" t="s">
        <v>8153</v>
      </c>
      <c r="D2285">
        <v>2019</v>
      </c>
      <c r="E2285" t="s">
        <v>15168</v>
      </c>
      <c r="F2285" t="s">
        <v>15169</v>
      </c>
      <c r="G2285" s="2">
        <v>43875</v>
      </c>
      <c r="H2285" t="s">
        <v>15170</v>
      </c>
    </row>
    <row r="2286" spans="1:8" x14ac:dyDescent="0.25">
      <c r="A2286" t="s">
        <v>8155</v>
      </c>
      <c r="B2286" t="s">
        <v>8157</v>
      </c>
      <c r="C2286" t="s">
        <v>8156</v>
      </c>
      <c r="D2286">
        <v>1976</v>
      </c>
      <c r="E2286" t="s">
        <v>15171</v>
      </c>
      <c r="F2286" t="s">
        <v>15172</v>
      </c>
      <c r="G2286" s="2">
        <v>28830</v>
      </c>
      <c r="H2286" t="s">
        <v>15173</v>
      </c>
    </row>
    <row r="2287" spans="1:8" x14ac:dyDescent="0.25">
      <c r="A2287" t="s">
        <v>8158</v>
      </c>
      <c r="B2287" t="s">
        <v>8160</v>
      </c>
      <c r="C2287" t="s">
        <v>8159</v>
      </c>
      <c r="D2287">
        <v>1950</v>
      </c>
      <c r="E2287" t="s">
        <v>15174</v>
      </c>
      <c r="F2287" t="s">
        <v>15175</v>
      </c>
      <c r="G2287" s="2">
        <v>18633</v>
      </c>
      <c r="H2287" t="s">
        <v>15176</v>
      </c>
    </row>
    <row r="2288" spans="1:8" x14ac:dyDescent="0.25">
      <c r="A2288" t="s">
        <v>8161</v>
      </c>
      <c r="B2288" t="s">
        <v>8163</v>
      </c>
      <c r="C2288" t="s">
        <v>8162</v>
      </c>
      <c r="D2288">
        <v>1982</v>
      </c>
      <c r="E2288" t="s">
        <v>15177</v>
      </c>
      <c r="F2288" t="s">
        <v>15178</v>
      </c>
      <c r="G2288" s="2">
        <v>30302</v>
      </c>
      <c r="H2288" t="s">
        <v>15179</v>
      </c>
    </row>
    <row r="2289" spans="1:8" x14ac:dyDescent="0.25">
      <c r="A2289" t="s">
        <v>8164</v>
      </c>
      <c r="B2289" t="s">
        <v>8166</v>
      </c>
      <c r="C2289" t="s">
        <v>8165</v>
      </c>
      <c r="D2289">
        <v>1933</v>
      </c>
      <c r="E2289" t="s">
        <v>15180</v>
      </c>
      <c r="F2289" t="s">
        <v>15181</v>
      </c>
      <c r="G2289" s="2">
        <v>12201</v>
      </c>
      <c r="H2289" t="s">
        <v>15182</v>
      </c>
    </row>
    <row r="2290" spans="1:8" x14ac:dyDescent="0.25">
      <c r="A2290" t="s">
        <v>8167</v>
      </c>
      <c r="B2290" t="s">
        <v>8169</v>
      </c>
      <c r="C2290" t="s">
        <v>8168</v>
      </c>
      <c r="D2290">
        <v>1987</v>
      </c>
      <c r="E2290" t="s">
        <v>15183</v>
      </c>
      <c r="F2290" t="s">
        <v>15184</v>
      </c>
      <c r="G2290" s="2">
        <v>31863</v>
      </c>
      <c r="H2290" t="s">
        <v>15185</v>
      </c>
    </row>
    <row r="2291" spans="1:8" x14ac:dyDescent="0.25">
      <c r="A2291" t="s">
        <v>8170</v>
      </c>
      <c r="B2291" t="s">
        <v>8172</v>
      </c>
      <c r="C2291" t="s">
        <v>8171</v>
      </c>
      <c r="D2291">
        <v>2015</v>
      </c>
      <c r="E2291" t="s">
        <v>15186</v>
      </c>
      <c r="F2291" t="s">
        <v>15187</v>
      </c>
      <c r="G2291" s="2">
        <v>42286</v>
      </c>
      <c r="H2291" t="s">
        <v>15188</v>
      </c>
    </row>
    <row r="2292" spans="1:8" x14ac:dyDescent="0.25">
      <c r="A2292" t="s">
        <v>8173</v>
      </c>
      <c r="B2292" t="s">
        <v>8175</v>
      </c>
      <c r="C2292" t="s">
        <v>8174</v>
      </c>
      <c r="D2292">
        <v>1982</v>
      </c>
      <c r="E2292" t="s">
        <v>15189</v>
      </c>
      <c r="F2292" t="s">
        <v>15190</v>
      </c>
      <c r="G2292" s="2">
        <v>31056</v>
      </c>
      <c r="H2292" t="s">
        <v>15191</v>
      </c>
    </row>
    <row r="2293" spans="1:8" x14ac:dyDescent="0.25">
      <c r="A2293" t="s">
        <v>8176</v>
      </c>
      <c r="B2293" t="s">
        <v>8178</v>
      </c>
      <c r="C2293" t="s">
        <v>8177</v>
      </c>
      <c r="D2293">
        <v>2010</v>
      </c>
      <c r="E2293" t="s">
        <v>15192</v>
      </c>
      <c r="F2293" t="s">
        <v>15193</v>
      </c>
      <c r="G2293" s="2">
        <v>40402</v>
      </c>
      <c r="H2293" t="s">
        <v>15194</v>
      </c>
    </row>
    <row r="2294" spans="1:8" x14ac:dyDescent="0.25">
      <c r="A2294" t="s">
        <v>8179</v>
      </c>
      <c r="B2294" t="s">
        <v>8181</v>
      </c>
      <c r="C2294" t="s">
        <v>8180</v>
      </c>
      <c r="D2294">
        <v>2022</v>
      </c>
      <c r="E2294" t="s">
        <v>15195</v>
      </c>
      <c r="F2294" t="s">
        <v>15196</v>
      </c>
      <c r="G2294" s="2">
        <v>44862</v>
      </c>
      <c r="H2294" t="s">
        <v>15197</v>
      </c>
    </row>
    <row r="2295" spans="1:8" x14ac:dyDescent="0.25">
      <c r="A2295" t="s">
        <v>8182</v>
      </c>
      <c r="B2295" t="s">
        <v>8184</v>
      </c>
      <c r="C2295" t="s">
        <v>8183</v>
      </c>
      <c r="D2295">
        <v>1998</v>
      </c>
      <c r="E2295" t="s">
        <v>15198</v>
      </c>
      <c r="F2295" t="s">
        <v>15199</v>
      </c>
      <c r="G2295" s="2">
        <v>36084</v>
      </c>
      <c r="H2295" t="s">
        <v>15200</v>
      </c>
    </row>
    <row r="2296" spans="1:8" x14ac:dyDescent="0.25">
      <c r="A2296" t="s">
        <v>8185</v>
      </c>
      <c r="B2296" t="s">
        <v>8187</v>
      </c>
      <c r="C2296" t="s">
        <v>8186</v>
      </c>
      <c r="D2296">
        <v>2004</v>
      </c>
      <c r="E2296" t="s">
        <v>15201</v>
      </c>
      <c r="F2296" t="s">
        <v>15202</v>
      </c>
      <c r="G2296" s="2">
        <v>38247</v>
      </c>
      <c r="H2296" t="s">
        <v>15203</v>
      </c>
    </row>
    <row r="2297" spans="1:8" x14ac:dyDescent="0.25">
      <c r="A2297" t="s">
        <v>8188</v>
      </c>
      <c r="B2297" t="s">
        <v>8190</v>
      </c>
      <c r="C2297" t="s">
        <v>8189</v>
      </c>
      <c r="D2297">
        <v>1980</v>
      </c>
      <c r="E2297" t="s">
        <v>15204</v>
      </c>
      <c r="F2297" t="s">
        <v>15205</v>
      </c>
      <c r="G2297" s="2">
        <v>29259</v>
      </c>
      <c r="H2297" t="s">
        <v>15206</v>
      </c>
    </row>
    <row r="2298" spans="1:8" x14ac:dyDescent="0.25">
      <c r="A2298" t="s">
        <v>8191</v>
      </c>
      <c r="B2298" t="s">
        <v>8193</v>
      </c>
      <c r="C2298" t="s">
        <v>8192</v>
      </c>
      <c r="D2298">
        <v>2022</v>
      </c>
      <c r="E2298" t="s">
        <v>15207</v>
      </c>
      <c r="F2298" t="s">
        <v>15208</v>
      </c>
      <c r="G2298" s="2">
        <v>44888</v>
      </c>
      <c r="H2298" t="s">
        <v>15209</v>
      </c>
    </row>
    <row r="2299" spans="1:8" x14ac:dyDescent="0.25">
      <c r="A2299" t="s">
        <v>8194</v>
      </c>
      <c r="B2299" t="s">
        <v>8196</v>
      </c>
      <c r="C2299" t="s">
        <v>8195</v>
      </c>
      <c r="D2299">
        <v>2012</v>
      </c>
      <c r="E2299" t="s">
        <v>15210</v>
      </c>
      <c r="F2299" t="s">
        <v>15211</v>
      </c>
      <c r="G2299" s="2">
        <v>41194</v>
      </c>
      <c r="H2299" t="s">
        <v>15212</v>
      </c>
    </row>
    <row r="2300" spans="1:8" x14ac:dyDescent="0.25">
      <c r="A2300" t="s">
        <v>8197</v>
      </c>
      <c r="B2300" t="s">
        <v>8199</v>
      </c>
      <c r="C2300" t="s">
        <v>8198</v>
      </c>
      <c r="D2300">
        <v>2022</v>
      </c>
      <c r="E2300" t="s">
        <v>15213</v>
      </c>
      <c r="F2300" t="s">
        <v>15214</v>
      </c>
      <c r="G2300" s="2">
        <v>44624</v>
      </c>
      <c r="H2300" t="s">
        <v>15215</v>
      </c>
    </row>
    <row r="2301" spans="1:8" x14ac:dyDescent="0.25">
      <c r="A2301" t="s">
        <v>8476</v>
      </c>
      <c r="B2301" t="s">
        <v>15216</v>
      </c>
      <c r="C2301" t="s">
        <v>3066</v>
      </c>
      <c r="D2301">
        <v>1968</v>
      </c>
      <c r="E2301" t="s">
        <v>15217</v>
      </c>
      <c r="F2301" t="s">
        <v>15218</v>
      </c>
      <c r="G2301" s="2">
        <v>25243</v>
      </c>
    </row>
    <row r="2302" spans="1:8" x14ac:dyDescent="0.25">
      <c r="A2302" t="s">
        <v>8200</v>
      </c>
      <c r="B2302" t="s">
        <v>8202</v>
      </c>
      <c r="C2302" t="s">
        <v>8201</v>
      </c>
      <c r="D2302">
        <v>1994</v>
      </c>
      <c r="E2302" t="s">
        <v>15219</v>
      </c>
      <c r="F2302" t="s">
        <v>15220</v>
      </c>
      <c r="G2302" s="2">
        <v>34684</v>
      </c>
      <c r="H2302" t="s">
        <v>15221</v>
      </c>
    </row>
    <row r="2303" spans="1:8" x14ac:dyDescent="0.25">
      <c r="A2303" t="s">
        <v>8203</v>
      </c>
      <c r="B2303" t="s">
        <v>8205</v>
      </c>
      <c r="C2303" t="s">
        <v>8204</v>
      </c>
      <c r="D2303">
        <v>1976</v>
      </c>
      <c r="E2303" t="s">
        <v>15222</v>
      </c>
      <c r="F2303" t="s">
        <v>15223</v>
      </c>
      <c r="G2303" s="2">
        <v>27859</v>
      </c>
      <c r="H2303" t="s">
        <v>15224</v>
      </c>
    </row>
    <row r="2304" spans="1:8" x14ac:dyDescent="0.25">
      <c r="A2304" t="s">
        <v>8206</v>
      </c>
      <c r="B2304" t="s">
        <v>8208</v>
      </c>
      <c r="C2304" t="s">
        <v>8207</v>
      </c>
      <c r="D2304">
        <v>2017</v>
      </c>
      <c r="E2304" t="s">
        <v>15225</v>
      </c>
      <c r="F2304" t="s">
        <v>15226</v>
      </c>
      <c r="G2304" s="2">
        <v>42776</v>
      </c>
      <c r="H2304" t="s">
        <v>15227</v>
      </c>
    </row>
    <row r="2305" spans="1:8" x14ac:dyDescent="0.25">
      <c r="A2305" t="s">
        <v>8209</v>
      </c>
      <c r="B2305" t="s">
        <v>8211</v>
      </c>
      <c r="C2305" t="s">
        <v>8210</v>
      </c>
      <c r="D2305">
        <v>2010</v>
      </c>
      <c r="E2305" t="s">
        <v>15228</v>
      </c>
      <c r="F2305" t="s">
        <v>15229</v>
      </c>
      <c r="G2305" s="2">
        <v>40375</v>
      </c>
      <c r="H2305" t="s">
        <v>15230</v>
      </c>
    </row>
    <row r="2306" spans="1:8" x14ac:dyDescent="0.25">
      <c r="A2306" t="s">
        <v>8212</v>
      </c>
      <c r="B2306" t="s">
        <v>8214</v>
      </c>
      <c r="C2306" t="s">
        <v>8213</v>
      </c>
      <c r="D2306">
        <v>2022</v>
      </c>
      <c r="E2306" t="s">
        <v>15231</v>
      </c>
      <c r="F2306" t="s">
        <v>15232</v>
      </c>
      <c r="G2306" s="2">
        <v>44848</v>
      </c>
      <c r="H2306" t="s">
        <v>15233</v>
      </c>
    </row>
    <row r="2307" spans="1:8" x14ac:dyDescent="0.25">
      <c r="A2307" t="s">
        <v>8215</v>
      </c>
      <c r="B2307" t="s">
        <v>8217</v>
      </c>
      <c r="C2307" t="s">
        <v>8216</v>
      </c>
      <c r="D2307">
        <v>1981</v>
      </c>
      <c r="E2307" t="s">
        <v>15234</v>
      </c>
      <c r="F2307" t="s">
        <v>15235</v>
      </c>
      <c r="G2307" s="2">
        <v>29763</v>
      </c>
      <c r="H2307" t="s">
        <v>15236</v>
      </c>
    </row>
    <row r="2308" spans="1:8" x14ac:dyDescent="0.25">
      <c r="A2308" t="s">
        <v>8218</v>
      </c>
      <c r="B2308" t="s">
        <v>8220</v>
      </c>
      <c r="C2308" t="s">
        <v>8219</v>
      </c>
      <c r="D2308">
        <v>2022</v>
      </c>
      <c r="E2308" t="s">
        <v>15237</v>
      </c>
      <c r="F2308" t="s">
        <v>15238</v>
      </c>
      <c r="G2308" s="2">
        <v>44650</v>
      </c>
      <c r="H2308" t="s">
        <v>15239</v>
      </c>
    </row>
    <row r="2309" spans="1:8" x14ac:dyDescent="0.25">
      <c r="A2309" t="s">
        <v>8221</v>
      </c>
      <c r="B2309" t="s">
        <v>8223</v>
      </c>
      <c r="C2309" t="s">
        <v>8222</v>
      </c>
      <c r="D2309">
        <v>1985</v>
      </c>
      <c r="E2309" t="s">
        <v>15240</v>
      </c>
      <c r="F2309" t="s">
        <v>15241</v>
      </c>
      <c r="G2309" s="2">
        <v>31324</v>
      </c>
    </row>
    <row r="2310" spans="1:8" x14ac:dyDescent="0.25">
      <c r="A2310" t="s">
        <v>8224</v>
      </c>
      <c r="B2310" t="s">
        <v>8226</v>
      </c>
      <c r="C2310" t="s">
        <v>8225</v>
      </c>
      <c r="D2310">
        <v>2011</v>
      </c>
      <c r="E2310" t="s">
        <v>15242</v>
      </c>
      <c r="F2310" t="s">
        <v>15243</v>
      </c>
      <c r="G2310" s="2">
        <v>40680</v>
      </c>
      <c r="H2310" t="s">
        <v>15244</v>
      </c>
    </row>
    <row r="2311" spans="1:8" x14ac:dyDescent="0.25">
      <c r="A2311" t="s">
        <v>8227</v>
      </c>
      <c r="B2311" t="s">
        <v>8229</v>
      </c>
      <c r="C2311" t="s">
        <v>8228</v>
      </c>
      <c r="D2311">
        <v>2006</v>
      </c>
      <c r="E2311" t="s">
        <v>15245</v>
      </c>
      <c r="F2311" t="s">
        <v>15246</v>
      </c>
      <c r="G2311" s="2">
        <v>39010</v>
      </c>
      <c r="H2311" t="s">
        <v>15247</v>
      </c>
    </row>
    <row r="2312" spans="1:8" x14ac:dyDescent="0.25">
      <c r="A2312" t="s">
        <v>8230</v>
      </c>
      <c r="B2312" t="s">
        <v>8232</v>
      </c>
      <c r="C2312" t="s">
        <v>8231</v>
      </c>
      <c r="D2312">
        <v>1973</v>
      </c>
      <c r="E2312" t="s">
        <v>15248</v>
      </c>
      <c r="F2312" t="s">
        <v>15249</v>
      </c>
      <c r="G2312" s="2">
        <v>26731</v>
      </c>
      <c r="H2312" t="s">
        <v>15250</v>
      </c>
    </row>
    <row r="2313" spans="1:8" x14ac:dyDescent="0.25">
      <c r="A2313" t="s">
        <v>8233</v>
      </c>
      <c r="B2313" t="s">
        <v>8235</v>
      </c>
      <c r="C2313" t="s">
        <v>8234</v>
      </c>
      <c r="D2313">
        <v>2002</v>
      </c>
      <c r="E2313" t="s">
        <v>15251</v>
      </c>
      <c r="F2313" t="s">
        <v>15252</v>
      </c>
      <c r="G2313" s="2">
        <v>37659</v>
      </c>
      <c r="H2313" t="s">
        <v>15253</v>
      </c>
    </row>
    <row r="2314" spans="1:8" x14ac:dyDescent="0.25">
      <c r="A2314" t="s">
        <v>8236</v>
      </c>
      <c r="B2314" t="s">
        <v>8238</v>
      </c>
      <c r="C2314" t="s">
        <v>8237</v>
      </c>
      <c r="D2314">
        <v>1992</v>
      </c>
      <c r="E2314" t="s">
        <v>15254</v>
      </c>
      <c r="F2314" t="s">
        <v>15255</v>
      </c>
      <c r="G2314" s="2">
        <v>34012</v>
      </c>
      <c r="H2314" t="s">
        <v>15256</v>
      </c>
    </row>
    <row r="2315" spans="1:8" x14ac:dyDescent="0.25">
      <c r="A2315" t="s">
        <v>8239</v>
      </c>
      <c r="B2315" t="s">
        <v>8241</v>
      </c>
      <c r="C2315" t="s">
        <v>8240</v>
      </c>
      <c r="D2315">
        <v>1998</v>
      </c>
      <c r="E2315" t="s">
        <v>15257</v>
      </c>
      <c r="F2315" t="s">
        <v>15258</v>
      </c>
      <c r="G2315" s="2">
        <v>35958</v>
      </c>
      <c r="H2315" t="s">
        <v>15259</v>
      </c>
    </row>
    <row r="2316" spans="1:8" x14ac:dyDescent="0.25">
      <c r="A2316" t="s">
        <v>8242</v>
      </c>
      <c r="B2316" t="s">
        <v>8244</v>
      </c>
      <c r="C2316" t="s">
        <v>8243</v>
      </c>
      <c r="D2316">
        <v>1999</v>
      </c>
      <c r="E2316" t="s">
        <v>15260</v>
      </c>
      <c r="F2316" t="s">
        <v>15261</v>
      </c>
      <c r="G2316" s="2">
        <v>36357</v>
      </c>
      <c r="H2316" t="s">
        <v>15262</v>
      </c>
    </row>
    <row r="2317" spans="1:8" x14ac:dyDescent="0.25">
      <c r="A2317" t="s">
        <v>8245</v>
      </c>
      <c r="B2317" t="s">
        <v>8247</v>
      </c>
      <c r="C2317" t="s">
        <v>8246</v>
      </c>
      <c r="D2317">
        <v>2002</v>
      </c>
      <c r="E2317" t="s">
        <v>15263</v>
      </c>
      <c r="F2317" t="s">
        <v>15264</v>
      </c>
      <c r="G2317" s="2">
        <v>37566</v>
      </c>
      <c r="H2317" t="s">
        <v>15265</v>
      </c>
    </row>
    <row r="2318" spans="1:8" x14ac:dyDescent="0.25">
      <c r="A2318" t="s">
        <v>8248</v>
      </c>
      <c r="B2318" t="s">
        <v>8250</v>
      </c>
      <c r="C2318" t="s">
        <v>8249</v>
      </c>
      <c r="D2318">
        <v>1989</v>
      </c>
      <c r="E2318" t="s">
        <v>15266</v>
      </c>
      <c r="F2318" t="s">
        <v>15267</v>
      </c>
      <c r="G2318" s="2">
        <v>32822</v>
      </c>
      <c r="H2318" t="s">
        <v>15268</v>
      </c>
    </row>
    <row r="2319" spans="1:8" x14ac:dyDescent="0.25">
      <c r="A2319" t="s">
        <v>8251</v>
      </c>
      <c r="B2319" t="s">
        <v>8253</v>
      </c>
      <c r="C2319" t="s">
        <v>8252</v>
      </c>
      <c r="D2319">
        <v>2015</v>
      </c>
      <c r="E2319" t="s">
        <v>15269</v>
      </c>
      <c r="F2319" t="s">
        <v>15270</v>
      </c>
      <c r="G2319" s="2">
        <v>42214</v>
      </c>
      <c r="H2319" t="s">
        <v>15271</v>
      </c>
    </row>
    <row r="2320" spans="1:8" x14ac:dyDescent="0.25">
      <c r="A2320" t="s">
        <v>8254</v>
      </c>
      <c r="B2320" t="s">
        <v>8256</v>
      </c>
      <c r="C2320" t="s">
        <v>8255</v>
      </c>
      <c r="D2320">
        <v>2000</v>
      </c>
      <c r="E2320" t="s">
        <v>15272</v>
      </c>
      <c r="F2320" t="s">
        <v>15273</v>
      </c>
      <c r="G2320" s="2">
        <v>36602</v>
      </c>
      <c r="H2320" t="s">
        <v>15274</v>
      </c>
    </row>
    <row r="2321" spans="1:8" x14ac:dyDescent="0.25">
      <c r="A2321" t="s">
        <v>8257</v>
      </c>
      <c r="B2321" t="s">
        <v>8259</v>
      </c>
      <c r="C2321" t="s">
        <v>8258</v>
      </c>
      <c r="D2321">
        <v>2021</v>
      </c>
      <c r="E2321" t="s">
        <v>15275</v>
      </c>
      <c r="F2321" t="s">
        <v>15276</v>
      </c>
      <c r="G2321" s="2">
        <v>44524</v>
      </c>
      <c r="H2321" t="s">
        <v>15277</v>
      </c>
    </row>
    <row r="2322" spans="1:8" x14ac:dyDescent="0.25">
      <c r="A2322" t="s">
        <v>8260</v>
      </c>
      <c r="B2322" t="s">
        <v>8262</v>
      </c>
      <c r="C2322" t="s">
        <v>8261</v>
      </c>
      <c r="D2322">
        <v>2004</v>
      </c>
      <c r="E2322" t="s">
        <v>15278</v>
      </c>
      <c r="F2322" t="s">
        <v>15279</v>
      </c>
      <c r="G2322" s="2">
        <v>38168</v>
      </c>
      <c r="H2322" t="s">
        <v>15280</v>
      </c>
    </row>
    <row r="2323" spans="1:8" x14ac:dyDescent="0.25">
      <c r="A2323" t="s">
        <v>8263</v>
      </c>
      <c r="B2323" t="s">
        <v>8265</v>
      </c>
      <c r="C2323" t="s">
        <v>8264</v>
      </c>
      <c r="D2323">
        <v>2020</v>
      </c>
      <c r="E2323" t="s">
        <v>15281</v>
      </c>
      <c r="F2323" t="s">
        <v>15282</v>
      </c>
      <c r="G2323" s="2">
        <v>44127</v>
      </c>
      <c r="H2323" t="s">
        <v>15283</v>
      </c>
    </row>
    <row r="2324" spans="1:8" x14ac:dyDescent="0.25">
      <c r="A2324" t="s">
        <v>8266</v>
      </c>
      <c r="B2324" t="s">
        <v>8268</v>
      </c>
      <c r="C2324" t="s">
        <v>8267</v>
      </c>
      <c r="D2324">
        <v>2013</v>
      </c>
      <c r="E2324" t="s">
        <v>15284</v>
      </c>
      <c r="F2324" t="s">
        <v>15285</v>
      </c>
      <c r="G2324" s="2">
        <v>41601</v>
      </c>
    </row>
    <row r="2325" spans="1:8" x14ac:dyDescent="0.25">
      <c r="A2325" t="s">
        <v>8269</v>
      </c>
      <c r="B2325" t="s">
        <v>8271</v>
      </c>
      <c r="C2325" t="s">
        <v>8270</v>
      </c>
      <c r="D2325">
        <v>1982</v>
      </c>
      <c r="E2325" t="s">
        <v>15286</v>
      </c>
      <c r="F2325" t="s">
        <v>15287</v>
      </c>
      <c r="G2325" s="2">
        <v>30148</v>
      </c>
      <c r="H2325" t="s">
        <v>15288</v>
      </c>
    </row>
    <row r="2326" spans="1:8" x14ac:dyDescent="0.25">
      <c r="A2326" t="s">
        <v>8272</v>
      </c>
      <c r="B2326" t="s">
        <v>8274</v>
      </c>
      <c r="C2326" t="s">
        <v>8273</v>
      </c>
      <c r="D2326">
        <v>1996</v>
      </c>
      <c r="E2326" t="s">
        <v>15289</v>
      </c>
      <c r="F2326" t="s">
        <v>15290</v>
      </c>
      <c r="G2326" s="2">
        <v>35230</v>
      </c>
      <c r="H2326" t="s">
        <v>15291</v>
      </c>
    </row>
    <row r="2327" spans="1:8" x14ac:dyDescent="0.25">
      <c r="A2327" t="s">
        <v>8275</v>
      </c>
      <c r="B2327" t="s">
        <v>8277</v>
      </c>
      <c r="C2327" t="s">
        <v>8276</v>
      </c>
      <c r="D2327">
        <v>1962</v>
      </c>
      <c r="E2327" t="s">
        <v>15292</v>
      </c>
      <c r="F2327" t="s">
        <v>15293</v>
      </c>
      <c r="G2327" s="2">
        <v>22929</v>
      </c>
      <c r="H2327" t="s">
        <v>15294</v>
      </c>
    </row>
    <row r="2328" spans="1:8" x14ac:dyDescent="0.25">
      <c r="A2328" t="s">
        <v>8278</v>
      </c>
      <c r="B2328" t="s">
        <v>8280</v>
      </c>
      <c r="C2328" t="s">
        <v>8279</v>
      </c>
      <c r="D2328">
        <v>1981</v>
      </c>
      <c r="E2328" t="s">
        <v>15295</v>
      </c>
      <c r="F2328" t="s">
        <v>15296</v>
      </c>
      <c r="G2328" s="2">
        <v>29971</v>
      </c>
    </row>
    <row r="2329" spans="1:8" x14ac:dyDescent="0.25">
      <c r="A2329" t="s">
        <v>8281</v>
      </c>
      <c r="B2329" t="s">
        <v>8283</v>
      </c>
      <c r="C2329" t="s">
        <v>8282</v>
      </c>
      <c r="D2329">
        <v>1960</v>
      </c>
      <c r="E2329" t="s">
        <v>15297</v>
      </c>
      <c r="F2329" t="s">
        <v>15298</v>
      </c>
      <c r="G2329" s="2">
        <v>22055</v>
      </c>
      <c r="H2329" t="s">
        <v>15299</v>
      </c>
    </row>
    <row r="2330" spans="1:8" x14ac:dyDescent="0.25">
      <c r="A2330" t="s">
        <v>8284</v>
      </c>
      <c r="B2330" t="s">
        <v>8286</v>
      </c>
      <c r="C2330" t="s">
        <v>8285</v>
      </c>
      <c r="D2330">
        <v>1991</v>
      </c>
      <c r="E2330" t="s">
        <v>15300</v>
      </c>
      <c r="F2330" t="s">
        <v>15301</v>
      </c>
      <c r="G2330" s="2">
        <v>33564</v>
      </c>
      <c r="H2330" t="s">
        <v>15302</v>
      </c>
    </row>
    <row r="2331" spans="1:8" x14ac:dyDescent="0.25">
      <c r="A2331" t="s">
        <v>8287</v>
      </c>
      <c r="B2331" t="s">
        <v>8289</v>
      </c>
      <c r="C2331" t="s">
        <v>8288</v>
      </c>
      <c r="D2331">
        <v>1983</v>
      </c>
      <c r="E2331" t="s">
        <v>15303</v>
      </c>
      <c r="F2331" t="s">
        <v>15304</v>
      </c>
      <c r="G2331" s="2">
        <v>30589</v>
      </c>
      <c r="H2331" t="s">
        <v>15305</v>
      </c>
    </row>
    <row r="2332" spans="1:8" x14ac:dyDescent="0.25">
      <c r="A2332" t="s">
        <v>8290</v>
      </c>
      <c r="B2332" t="s">
        <v>8292</v>
      </c>
      <c r="C2332" t="s">
        <v>8291</v>
      </c>
      <c r="D2332">
        <v>2009</v>
      </c>
      <c r="E2332" t="s">
        <v>15306</v>
      </c>
      <c r="F2332" t="s">
        <v>15307</v>
      </c>
      <c r="G2332" s="2">
        <v>40025</v>
      </c>
      <c r="H2332" t="s">
        <v>15308</v>
      </c>
    </row>
    <row r="2333" spans="1:8" x14ac:dyDescent="0.25">
      <c r="A2333" t="s">
        <v>8293</v>
      </c>
      <c r="B2333" t="s">
        <v>8295</v>
      </c>
      <c r="C2333" t="s">
        <v>8294</v>
      </c>
      <c r="D2333">
        <v>2021</v>
      </c>
      <c r="E2333" t="s">
        <v>15309</v>
      </c>
      <c r="F2333" t="s">
        <v>15310</v>
      </c>
      <c r="G2333" s="2">
        <v>44274</v>
      </c>
      <c r="H2333" t="s">
        <v>15311</v>
      </c>
    </row>
    <row r="2334" spans="1:8" x14ac:dyDescent="0.25">
      <c r="A2334" t="s">
        <v>8296</v>
      </c>
      <c r="B2334" t="s">
        <v>8298</v>
      </c>
      <c r="C2334" t="s">
        <v>8297</v>
      </c>
      <c r="D2334">
        <v>1954</v>
      </c>
      <c r="E2334" t="s">
        <v>15312</v>
      </c>
      <c r="F2334" t="s">
        <v>15313</v>
      </c>
      <c r="G2334" s="2">
        <v>20290</v>
      </c>
      <c r="H2334" t="s">
        <v>15314</v>
      </c>
    </row>
    <row r="2335" spans="1:8" x14ac:dyDescent="0.25">
      <c r="A2335" t="s">
        <v>8299</v>
      </c>
      <c r="B2335" t="s">
        <v>8301</v>
      </c>
      <c r="C2335" t="s">
        <v>8300</v>
      </c>
      <c r="D2335">
        <v>2013</v>
      </c>
      <c r="E2335" t="s">
        <v>15315</v>
      </c>
      <c r="F2335" t="s">
        <v>15316</v>
      </c>
      <c r="G2335" s="2">
        <v>41551</v>
      </c>
      <c r="H2335" t="s">
        <v>15317</v>
      </c>
    </row>
    <row r="2336" spans="1:8" x14ac:dyDescent="0.25">
      <c r="A2336" t="s">
        <v>8302</v>
      </c>
      <c r="B2336" t="s">
        <v>8304</v>
      </c>
      <c r="C2336" t="s">
        <v>8303</v>
      </c>
      <c r="D2336">
        <v>1944</v>
      </c>
      <c r="E2336" t="s">
        <v>15318</v>
      </c>
      <c r="F2336" t="s">
        <v>15319</v>
      </c>
      <c r="G2336">
        <v>1944</v>
      </c>
      <c r="H2336" t="s">
        <v>15320</v>
      </c>
    </row>
    <row r="2337" spans="1:8" x14ac:dyDescent="0.25">
      <c r="A2337" t="s">
        <v>8305</v>
      </c>
      <c r="B2337" t="s">
        <v>8307</v>
      </c>
      <c r="C2337" t="s">
        <v>8306</v>
      </c>
      <c r="D2337">
        <v>1979</v>
      </c>
      <c r="E2337" t="s">
        <v>15321</v>
      </c>
      <c r="F2337" t="s">
        <v>15322</v>
      </c>
      <c r="G2337" s="2">
        <v>29145</v>
      </c>
      <c r="H2337" t="s">
        <v>15323</v>
      </c>
    </row>
    <row r="2338" spans="1:8" x14ac:dyDescent="0.25">
      <c r="A2338" t="s">
        <v>8308</v>
      </c>
      <c r="B2338" t="s">
        <v>8310</v>
      </c>
      <c r="C2338" t="s">
        <v>8309</v>
      </c>
      <c r="D2338">
        <v>1991</v>
      </c>
      <c r="E2338" t="s">
        <v>15324</v>
      </c>
      <c r="F2338" t="s">
        <v>15325</v>
      </c>
      <c r="G2338" s="2">
        <v>33718</v>
      </c>
      <c r="H2338" t="s">
        <v>15326</v>
      </c>
    </row>
    <row r="2339" spans="1:8" x14ac:dyDescent="0.25">
      <c r="A2339" t="s">
        <v>8311</v>
      </c>
      <c r="B2339" t="s">
        <v>8312</v>
      </c>
      <c r="C2339" t="s">
        <v>15327</v>
      </c>
      <c r="D2339">
        <v>1975</v>
      </c>
      <c r="E2339" t="s">
        <v>15328</v>
      </c>
      <c r="F2339" t="s">
        <v>15329</v>
      </c>
      <c r="G2339" s="2">
        <v>27769</v>
      </c>
      <c r="H2339" t="s">
        <v>15330</v>
      </c>
    </row>
    <row r="2340" spans="1:8" x14ac:dyDescent="0.25">
      <c r="A2340" t="s">
        <v>8313</v>
      </c>
      <c r="B2340" t="s">
        <v>8315</v>
      </c>
      <c r="C2340" t="s">
        <v>8314</v>
      </c>
      <c r="D2340">
        <v>1991</v>
      </c>
      <c r="E2340" t="s">
        <v>15331</v>
      </c>
      <c r="F2340" t="s">
        <v>15332</v>
      </c>
      <c r="G2340" s="2">
        <v>33333</v>
      </c>
      <c r="H2340" t="s">
        <v>15333</v>
      </c>
    </row>
    <row r="2341" spans="1:8" x14ac:dyDescent="0.25">
      <c r="A2341" t="s">
        <v>8316</v>
      </c>
      <c r="B2341" t="s">
        <v>8318</v>
      </c>
      <c r="C2341" t="s">
        <v>8317</v>
      </c>
      <c r="D2341">
        <v>1988</v>
      </c>
      <c r="E2341" t="s">
        <v>15334</v>
      </c>
      <c r="F2341" t="s">
        <v>15335</v>
      </c>
      <c r="G2341" s="2">
        <v>32232</v>
      </c>
      <c r="H2341" t="s">
        <v>15336</v>
      </c>
    </row>
    <row r="2342" spans="1:8" x14ac:dyDescent="0.25">
      <c r="A2342" t="s">
        <v>8319</v>
      </c>
      <c r="B2342" t="s">
        <v>8321</v>
      </c>
      <c r="C2342" t="s">
        <v>8320</v>
      </c>
      <c r="D2342">
        <v>1999</v>
      </c>
      <c r="E2342" t="s">
        <v>15337</v>
      </c>
      <c r="F2342" t="s">
        <v>15338</v>
      </c>
      <c r="G2342" s="2">
        <v>36295</v>
      </c>
      <c r="H2342" t="s">
        <v>15339</v>
      </c>
    </row>
    <row r="2343" spans="1:8" x14ac:dyDescent="0.25">
      <c r="A2343" t="s">
        <v>8322</v>
      </c>
      <c r="B2343" t="s">
        <v>8324</v>
      </c>
      <c r="C2343" t="s">
        <v>8323</v>
      </c>
      <c r="D2343">
        <v>1939</v>
      </c>
      <c r="E2343" t="s">
        <v>15340</v>
      </c>
      <c r="F2343" t="s">
        <v>15341</v>
      </c>
      <c r="G2343" s="2">
        <v>14342</v>
      </c>
      <c r="H2343" t="s">
        <v>15342</v>
      </c>
    </row>
    <row r="2344" spans="1:8" x14ac:dyDescent="0.25">
      <c r="A2344" t="s">
        <v>8325</v>
      </c>
      <c r="B2344" t="s">
        <v>8327</v>
      </c>
      <c r="C2344" t="s">
        <v>8326</v>
      </c>
      <c r="D2344">
        <v>2014</v>
      </c>
      <c r="E2344" t="s">
        <v>15343</v>
      </c>
      <c r="F2344" t="s">
        <v>15344</v>
      </c>
      <c r="G2344" s="2">
        <v>41871</v>
      </c>
      <c r="H2344" t="s">
        <v>15345</v>
      </c>
    </row>
    <row r="2345" spans="1:8" x14ac:dyDescent="0.25">
      <c r="A2345" t="s">
        <v>8328</v>
      </c>
      <c r="B2345" t="s">
        <v>8330</v>
      </c>
      <c r="C2345" t="s">
        <v>8329</v>
      </c>
      <c r="D2345">
        <v>1942</v>
      </c>
      <c r="E2345" t="s">
        <v>15346</v>
      </c>
      <c r="F2345" t="s">
        <v>15347</v>
      </c>
      <c r="G2345" s="2">
        <v>15455</v>
      </c>
    </row>
    <row r="2346" spans="1:8" x14ac:dyDescent="0.25">
      <c r="A2346" t="s">
        <v>8331</v>
      </c>
      <c r="B2346" t="s">
        <v>8333</v>
      </c>
      <c r="C2346" t="s">
        <v>8332</v>
      </c>
      <c r="D2346">
        <v>2024</v>
      </c>
      <c r="E2346" t="s">
        <v>15348</v>
      </c>
      <c r="F2346" t="s">
        <v>15349</v>
      </c>
      <c r="G2346" s="2">
        <v>45604</v>
      </c>
      <c r="H2346" t="s">
        <v>15350</v>
      </c>
    </row>
    <row r="2347" spans="1:8" x14ac:dyDescent="0.25">
      <c r="A2347" t="s">
        <v>8334</v>
      </c>
      <c r="B2347" t="s">
        <v>8336</v>
      </c>
      <c r="C2347" t="s">
        <v>8335</v>
      </c>
      <c r="D2347">
        <v>1962</v>
      </c>
      <c r="E2347" t="s">
        <v>15351</v>
      </c>
      <c r="F2347" t="s">
        <v>15352</v>
      </c>
      <c r="G2347" s="2">
        <v>22758</v>
      </c>
      <c r="H2347" t="s">
        <v>15353</v>
      </c>
    </row>
    <row r="2348" spans="1:8" x14ac:dyDescent="0.25">
      <c r="A2348" t="s">
        <v>8337</v>
      </c>
      <c r="B2348" t="s">
        <v>8339</v>
      </c>
      <c r="C2348" t="s">
        <v>8338</v>
      </c>
      <c r="D2348">
        <v>2024</v>
      </c>
      <c r="E2348" t="s">
        <v>15354</v>
      </c>
      <c r="F2348" t="s">
        <v>15355</v>
      </c>
      <c r="G2348" s="2">
        <v>45562</v>
      </c>
      <c r="H2348" t="s">
        <v>15356</v>
      </c>
    </row>
    <row r="2349" spans="1:8" x14ac:dyDescent="0.25">
      <c r="A2349" t="s">
        <v>8340</v>
      </c>
      <c r="B2349" t="s">
        <v>8342</v>
      </c>
      <c r="C2349" t="s">
        <v>8341</v>
      </c>
      <c r="D2349">
        <v>1989</v>
      </c>
      <c r="E2349" t="s">
        <v>15357</v>
      </c>
      <c r="F2349" t="s">
        <v>15358</v>
      </c>
      <c r="G2349" s="2">
        <v>32605</v>
      </c>
      <c r="H2349" t="s">
        <v>15359</v>
      </c>
    </row>
    <row r="2350" spans="1:8" x14ac:dyDescent="0.25">
      <c r="A2350" t="s">
        <v>8343</v>
      </c>
      <c r="B2350" t="s">
        <v>8345</v>
      </c>
      <c r="C2350" t="s">
        <v>8344</v>
      </c>
      <c r="D2350">
        <v>1945</v>
      </c>
      <c r="E2350" t="s">
        <v>15360</v>
      </c>
      <c r="F2350" t="s">
        <v>15361</v>
      </c>
      <c r="G2350" s="2">
        <v>16799</v>
      </c>
      <c r="H2350" t="s">
        <v>15362</v>
      </c>
    </row>
    <row r="2351" spans="1:8" x14ac:dyDescent="0.25">
      <c r="A2351" t="s">
        <v>8346</v>
      </c>
      <c r="B2351" t="s">
        <v>8348</v>
      </c>
      <c r="C2351" t="s">
        <v>8347</v>
      </c>
      <c r="D2351">
        <v>2021</v>
      </c>
      <c r="E2351" t="s">
        <v>15363</v>
      </c>
      <c r="F2351" t="s">
        <v>15364</v>
      </c>
      <c r="G2351" s="2">
        <v>44505</v>
      </c>
      <c r="H2351" t="s">
        <v>15365</v>
      </c>
    </row>
    <row r="2352" spans="1:8" x14ac:dyDescent="0.25">
      <c r="A2352" t="s">
        <v>8349</v>
      </c>
      <c r="B2352" t="s">
        <v>8351</v>
      </c>
      <c r="C2352" t="s">
        <v>8350</v>
      </c>
      <c r="D2352">
        <v>1952</v>
      </c>
      <c r="E2352" t="s">
        <v>15366</v>
      </c>
      <c r="F2352" t="s">
        <v>15367</v>
      </c>
      <c r="G2352" s="2">
        <v>20539</v>
      </c>
      <c r="H2352" t="s">
        <v>15368</v>
      </c>
    </row>
    <row r="2353" spans="1:8" x14ac:dyDescent="0.25">
      <c r="A2353" t="s">
        <v>8352</v>
      </c>
      <c r="B2353" t="s">
        <v>8354</v>
      </c>
      <c r="C2353" t="s">
        <v>8353</v>
      </c>
      <c r="D2353">
        <v>2018</v>
      </c>
      <c r="E2353" t="s">
        <v>15369</v>
      </c>
      <c r="F2353" t="s">
        <v>15370</v>
      </c>
      <c r="G2353" s="2">
        <v>43259</v>
      </c>
      <c r="H2353" t="s">
        <v>15371</v>
      </c>
    </row>
    <row r="2354" spans="1:8" x14ac:dyDescent="0.25">
      <c r="A2354" t="s">
        <v>8355</v>
      </c>
      <c r="B2354" t="s">
        <v>8357</v>
      </c>
      <c r="C2354" t="s">
        <v>8356</v>
      </c>
      <c r="D2354">
        <v>2005</v>
      </c>
      <c r="E2354" t="s">
        <v>15372</v>
      </c>
      <c r="F2354" t="s">
        <v>15373</v>
      </c>
      <c r="G2354" s="2">
        <v>38730</v>
      </c>
      <c r="H2354" t="s">
        <v>15374</v>
      </c>
    </row>
    <row r="2355" spans="1:8" x14ac:dyDescent="0.25">
      <c r="A2355" t="s">
        <v>8358</v>
      </c>
      <c r="B2355" t="s">
        <v>8360</v>
      </c>
      <c r="C2355" t="s">
        <v>8359</v>
      </c>
      <c r="D2355">
        <v>2002</v>
      </c>
      <c r="E2355" t="s">
        <v>15375</v>
      </c>
      <c r="F2355" t="s">
        <v>15376</v>
      </c>
      <c r="G2355" s="2">
        <v>37377</v>
      </c>
      <c r="H2355" t="s">
        <v>15377</v>
      </c>
    </row>
    <row r="2356" spans="1:8" x14ac:dyDescent="0.25">
      <c r="A2356" t="s">
        <v>8361</v>
      </c>
      <c r="B2356" t="s">
        <v>8363</v>
      </c>
      <c r="C2356" t="s">
        <v>8362</v>
      </c>
      <c r="D2356">
        <v>1994</v>
      </c>
      <c r="E2356" t="s">
        <v>15378</v>
      </c>
      <c r="F2356" t="s">
        <v>15379</v>
      </c>
      <c r="G2356" s="2">
        <v>34596</v>
      </c>
    </row>
    <row r="2357" spans="1:8" x14ac:dyDescent="0.25">
      <c r="A2357" t="s">
        <v>8364</v>
      </c>
      <c r="B2357" t="s">
        <v>8365</v>
      </c>
      <c r="C2357" t="s">
        <v>2401</v>
      </c>
      <c r="D2357">
        <v>1973</v>
      </c>
      <c r="E2357" t="s">
        <v>15380</v>
      </c>
      <c r="F2357" t="s">
        <v>15381</v>
      </c>
      <c r="G2357" s="2">
        <v>27248</v>
      </c>
      <c r="H2357" t="s">
        <v>15382</v>
      </c>
    </row>
    <row r="2358" spans="1:8" x14ac:dyDescent="0.25">
      <c r="A2358" t="s">
        <v>8369</v>
      </c>
      <c r="B2358" t="s">
        <v>8371</v>
      </c>
      <c r="C2358" t="s">
        <v>8370</v>
      </c>
      <c r="D2358">
        <v>1941</v>
      </c>
      <c r="E2358" t="s">
        <v>15383</v>
      </c>
      <c r="F2358" t="s">
        <v>15384</v>
      </c>
      <c r="G2358" s="2">
        <v>15350</v>
      </c>
      <c r="H2358" t="s">
        <v>15385</v>
      </c>
    </row>
    <row r="2359" spans="1:8" x14ac:dyDescent="0.25">
      <c r="A2359" t="s">
        <v>8372</v>
      </c>
      <c r="B2359" t="s">
        <v>8374</v>
      </c>
      <c r="C2359" t="s">
        <v>8373</v>
      </c>
      <c r="D2359">
        <v>1994</v>
      </c>
      <c r="E2359" t="s">
        <v>15386</v>
      </c>
      <c r="F2359" t="s">
        <v>15387</v>
      </c>
      <c r="G2359" s="2">
        <v>34383</v>
      </c>
      <c r="H2359" t="s">
        <v>15388</v>
      </c>
    </row>
    <row r="2360" spans="1:8" x14ac:dyDescent="0.25">
      <c r="A2360" t="s">
        <v>8375</v>
      </c>
      <c r="B2360" t="s">
        <v>8377</v>
      </c>
      <c r="C2360" t="s">
        <v>8376</v>
      </c>
      <c r="D2360">
        <v>2006</v>
      </c>
      <c r="E2360" t="s">
        <v>15389</v>
      </c>
      <c r="F2360" t="s">
        <v>15390</v>
      </c>
      <c r="G2360" s="2">
        <v>39059</v>
      </c>
      <c r="H2360" t="s">
        <v>15391</v>
      </c>
    </row>
    <row r="2361" spans="1:8" x14ac:dyDescent="0.25">
      <c r="A2361" t="s">
        <v>8378</v>
      </c>
      <c r="B2361" t="s">
        <v>8380</v>
      </c>
      <c r="C2361" t="s">
        <v>8379</v>
      </c>
      <c r="D2361">
        <v>2018</v>
      </c>
      <c r="E2361" t="s">
        <v>15392</v>
      </c>
      <c r="F2361" t="s">
        <v>15393</v>
      </c>
      <c r="G2361" s="2">
        <v>43329</v>
      </c>
      <c r="H2361" t="s">
        <v>15394</v>
      </c>
    </row>
    <row r="2362" spans="1:8" x14ac:dyDescent="0.25">
      <c r="A2362" t="s">
        <v>8381</v>
      </c>
      <c r="B2362" t="s">
        <v>8383</v>
      </c>
      <c r="C2362" t="s">
        <v>8382</v>
      </c>
      <c r="D2362">
        <v>1972</v>
      </c>
      <c r="E2362" t="s">
        <v>15395</v>
      </c>
      <c r="F2362" t="s">
        <v>15396</v>
      </c>
      <c r="G2362" s="2">
        <v>26471</v>
      </c>
      <c r="H2362" t="s">
        <v>15397</v>
      </c>
    </row>
    <row r="2363" spans="1:8" x14ac:dyDescent="0.25">
      <c r="A2363" t="s">
        <v>8384</v>
      </c>
      <c r="B2363" t="s">
        <v>8386</v>
      </c>
      <c r="C2363" t="s">
        <v>8385</v>
      </c>
      <c r="D2363">
        <v>2007</v>
      </c>
      <c r="E2363" t="s">
        <v>15398</v>
      </c>
      <c r="F2363" t="s">
        <v>15399</v>
      </c>
      <c r="G2363" s="2">
        <v>39367</v>
      </c>
      <c r="H2363" t="s">
        <v>15400</v>
      </c>
    </row>
    <row r="2364" spans="1:8" x14ac:dyDescent="0.25">
      <c r="A2364" t="s">
        <v>8387</v>
      </c>
      <c r="B2364" t="s">
        <v>8389</v>
      </c>
      <c r="C2364" t="s">
        <v>8388</v>
      </c>
      <c r="D2364">
        <v>1954</v>
      </c>
      <c r="E2364" t="s">
        <v>15401</v>
      </c>
      <c r="F2364" t="s">
        <v>15402</v>
      </c>
      <c r="G2364" s="2">
        <v>19959</v>
      </c>
      <c r="H2364" t="s">
        <v>15403</v>
      </c>
    </row>
    <row r="2365" spans="1:8" x14ac:dyDescent="0.25">
      <c r="A2365" t="s">
        <v>8390</v>
      </c>
      <c r="B2365" t="s">
        <v>8392</v>
      </c>
      <c r="C2365" t="s">
        <v>8391</v>
      </c>
      <c r="D2365">
        <v>2013</v>
      </c>
      <c r="E2365" t="s">
        <v>15404</v>
      </c>
      <c r="F2365" t="s">
        <v>15405</v>
      </c>
      <c r="G2365" s="2">
        <v>41313</v>
      </c>
      <c r="H2365" t="s">
        <v>15406</v>
      </c>
    </row>
    <row r="2366" spans="1:8" x14ac:dyDescent="0.25">
      <c r="A2366" t="s">
        <v>8393</v>
      </c>
      <c r="B2366" t="s">
        <v>8395</v>
      </c>
      <c r="C2366" t="s">
        <v>8394</v>
      </c>
      <c r="D2366">
        <v>2005</v>
      </c>
      <c r="E2366" t="s">
        <v>15407</v>
      </c>
      <c r="F2366" t="s">
        <v>15408</v>
      </c>
      <c r="G2366" s="2">
        <v>38679</v>
      </c>
      <c r="H2366" t="s">
        <v>15409</v>
      </c>
    </row>
    <row r="2367" spans="1:8" x14ac:dyDescent="0.25">
      <c r="A2367" t="s">
        <v>8396</v>
      </c>
      <c r="B2367" t="s">
        <v>8398</v>
      </c>
      <c r="C2367" t="s">
        <v>8397</v>
      </c>
      <c r="D2367">
        <v>1987</v>
      </c>
      <c r="E2367" t="s">
        <v>15410</v>
      </c>
      <c r="F2367" t="s">
        <v>15411</v>
      </c>
      <c r="G2367" s="2">
        <v>32136</v>
      </c>
      <c r="H2367" t="s">
        <v>15412</v>
      </c>
    </row>
    <row r="2368" spans="1:8" x14ac:dyDescent="0.25">
      <c r="A2368" t="s">
        <v>8399</v>
      </c>
      <c r="B2368" t="s">
        <v>8401</v>
      </c>
      <c r="C2368" t="s">
        <v>8400</v>
      </c>
      <c r="D2368">
        <v>1995</v>
      </c>
      <c r="E2368" t="s">
        <v>15413</v>
      </c>
      <c r="F2368" t="s">
        <v>15414</v>
      </c>
      <c r="G2368" s="2">
        <v>35195</v>
      </c>
      <c r="H2368" t="s">
        <v>15415</v>
      </c>
    </row>
    <row r="2369" spans="1:8" x14ac:dyDescent="0.25">
      <c r="A2369" t="s">
        <v>8402</v>
      </c>
      <c r="B2369" t="s">
        <v>8404</v>
      </c>
      <c r="C2369" t="s">
        <v>8403</v>
      </c>
      <c r="D2369">
        <v>1959</v>
      </c>
      <c r="E2369" t="s">
        <v>15416</v>
      </c>
      <c r="F2369" t="s">
        <v>15417</v>
      </c>
      <c r="G2369" s="2">
        <v>21598</v>
      </c>
      <c r="H2369" t="s">
        <v>15418</v>
      </c>
    </row>
    <row r="2370" spans="1:8" x14ac:dyDescent="0.25">
      <c r="A2370" t="s">
        <v>8405</v>
      </c>
      <c r="B2370" t="s">
        <v>8407</v>
      </c>
      <c r="C2370" t="s">
        <v>8406</v>
      </c>
      <c r="D2370">
        <v>1966</v>
      </c>
      <c r="E2370" t="s">
        <v>15419</v>
      </c>
      <c r="F2370" t="s">
        <v>15420</v>
      </c>
      <c r="G2370" s="2">
        <v>24318</v>
      </c>
      <c r="H2370" t="s">
        <v>15421</v>
      </c>
    </row>
    <row r="2371" spans="1:8" x14ac:dyDescent="0.25">
      <c r="A2371" t="s">
        <v>8408</v>
      </c>
      <c r="B2371" t="s">
        <v>8410</v>
      </c>
      <c r="C2371" t="s">
        <v>8409</v>
      </c>
      <c r="D2371">
        <v>1983</v>
      </c>
      <c r="E2371" t="s">
        <v>15422</v>
      </c>
      <c r="F2371" t="s">
        <v>15423</v>
      </c>
      <c r="G2371" s="2">
        <v>30400</v>
      </c>
      <c r="H2371" t="s">
        <v>15424</v>
      </c>
    </row>
    <row r="2372" spans="1:8" x14ac:dyDescent="0.25">
      <c r="A2372" t="s">
        <v>8411</v>
      </c>
      <c r="B2372" t="s">
        <v>8413</v>
      </c>
      <c r="C2372" t="s">
        <v>8412</v>
      </c>
      <c r="D2372">
        <v>1971</v>
      </c>
      <c r="E2372" t="s">
        <v>15425</v>
      </c>
      <c r="F2372" t="s">
        <v>15426</v>
      </c>
      <c r="G2372" s="2">
        <v>26071</v>
      </c>
    </row>
    <row r="2373" spans="1:8" x14ac:dyDescent="0.25">
      <c r="A2373" t="s">
        <v>8414</v>
      </c>
      <c r="B2373" t="s">
        <v>8416</v>
      </c>
      <c r="C2373" t="s">
        <v>8415</v>
      </c>
      <c r="D2373">
        <v>2000</v>
      </c>
      <c r="E2373" t="s">
        <v>15427</v>
      </c>
      <c r="F2373" t="s">
        <v>15428</v>
      </c>
      <c r="G2373" s="2">
        <v>36852</v>
      </c>
      <c r="H2373" t="s">
        <v>15429</v>
      </c>
    </row>
    <row r="2374" spans="1:8" x14ac:dyDescent="0.25">
      <c r="A2374" t="s">
        <v>8417</v>
      </c>
      <c r="B2374" t="s">
        <v>8419</v>
      </c>
      <c r="C2374" t="s">
        <v>8418</v>
      </c>
      <c r="D2374">
        <v>1937</v>
      </c>
      <c r="E2374" t="s">
        <v>15430</v>
      </c>
      <c r="F2374" t="s">
        <v>15431</v>
      </c>
      <c r="G2374" s="2">
        <v>13733</v>
      </c>
    </row>
    <row r="2375" spans="1:8" x14ac:dyDescent="0.25">
      <c r="A2375" t="s">
        <v>8420</v>
      </c>
      <c r="B2375" t="s">
        <v>8422</v>
      </c>
      <c r="C2375" t="s">
        <v>8421</v>
      </c>
      <c r="D2375">
        <v>2024</v>
      </c>
      <c r="E2375" t="s">
        <v>15432</v>
      </c>
      <c r="F2375" t="s">
        <v>15433</v>
      </c>
      <c r="G2375" s="2">
        <v>45576</v>
      </c>
      <c r="H2375" t="s">
        <v>15434</v>
      </c>
    </row>
    <row r="2376" spans="1:8" x14ac:dyDescent="0.25">
      <c r="A2376" t="s">
        <v>8423</v>
      </c>
      <c r="B2376" t="s">
        <v>8425</v>
      </c>
      <c r="C2376" t="s">
        <v>8424</v>
      </c>
      <c r="D2376">
        <v>2017</v>
      </c>
      <c r="E2376" t="s">
        <v>15435</v>
      </c>
      <c r="F2376" t="s">
        <v>15436</v>
      </c>
      <c r="G2376" s="2">
        <v>42937</v>
      </c>
      <c r="H2376" t="s">
        <v>15437</v>
      </c>
    </row>
    <row r="2377" spans="1:8" x14ac:dyDescent="0.25">
      <c r="A2377" t="s">
        <v>8426</v>
      </c>
      <c r="B2377" t="s">
        <v>8428</v>
      </c>
      <c r="C2377" t="s">
        <v>8427</v>
      </c>
      <c r="D2377">
        <v>1955</v>
      </c>
      <c r="E2377" t="s">
        <v>15438</v>
      </c>
      <c r="F2377" t="s">
        <v>15439</v>
      </c>
      <c r="G2377" s="2">
        <v>20173</v>
      </c>
      <c r="H2377" t="s">
        <v>15440</v>
      </c>
    </row>
    <row r="2378" spans="1:8" x14ac:dyDescent="0.25">
      <c r="A2378" t="s">
        <v>8429</v>
      </c>
      <c r="B2378" t="s">
        <v>8431</v>
      </c>
      <c r="C2378" t="s">
        <v>8430</v>
      </c>
      <c r="D2378">
        <v>2024</v>
      </c>
      <c r="E2378" t="s">
        <v>15441</v>
      </c>
      <c r="F2378" t="s">
        <v>15442</v>
      </c>
      <c r="G2378" s="2">
        <v>45702</v>
      </c>
      <c r="H2378" t="s">
        <v>15443</v>
      </c>
    </row>
    <row r="2379" spans="1:8" x14ac:dyDescent="0.25">
      <c r="A2379" t="s">
        <v>8432</v>
      </c>
      <c r="B2379" t="s">
        <v>8434</v>
      </c>
      <c r="C2379" t="s">
        <v>8433</v>
      </c>
      <c r="D2379">
        <v>2022</v>
      </c>
      <c r="E2379" t="s">
        <v>15444</v>
      </c>
      <c r="F2379" t="s">
        <v>15445</v>
      </c>
      <c r="G2379" s="2">
        <v>44750</v>
      </c>
      <c r="H2379" t="s">
        <v>15446</v>
      </c>
    </row>
    <row r="2380" spans="1:8" x14ac:dyDescent="0.25">
      <c r="A2380" t="s">
        <v>8435</v>
      </c>
      <c r="B2380" t="s">
        <v>8437</v>
      </c>
      <c r="C2380" t="s">
        <v>8436</v>
      </c>
      <c r="D2380">
        <v>2017</v>
      </c>
      <c r="E2380" t="s">
        <v>15447</v>
      </c>
      <c r="F2380" t="s">
        <v>15448</v>
      </c>
      <c r="G2380" s="2">
        <v>42914</v>
      </c>
      <c r="H2380" t="s">
        <v>15449</v>
      </c>
    </row>
    <row r="2381" spans="1:8" x14ac:dyDescent="0.25">
      <c r="A2381" t="s">
        <v>8438</v>
      </c>
      <c r="B2381" t="s">
        <v>8440</v>
      </c>
      <c r="C2381" t="s">
        <v>8439</v>
      </c>
      <c r="D2381">
        <v>1983</v>
      </c>
      <c r="E2381" t="s">
        <v>15450</v>
      </c>
      <c r="F2381" t="s">
        <v>15451</v>
      </c>
      <c r="G2381" s="2">
        <v>30435</v>
      </c>
      <c r="H2381" t="s">
        <v>15452</v>
      </c>
    </row>
    <row r="2382" spans="1:8" x14ac:dyDescent="0.25">
      <c r="A2382" t="s">
        <v>8441</v>
      </c>
      <c r="B2382" t="s">
        <v>8442</v>
      </c>
      <c r="C2382" t="s">
        <v>7331</v>
      </c>
      <c r="D2382">
        <v>2009</v>
      </c>
      <c r="E2382" t="s">
        <v>15453</v>
      </c>
      <c r="F2382" t="s">
        <v>15454</v>
      </c>
      <c r="G2382" s="2">
        <v>39857</v>
      </c>
      <c r="H2382" t="s">
        <v>15455</v>
      </c>
    </row>
    <row r="2383" spans="1:8" x14ac:dyDescent="0.25">
      <c r="A2383" t="s">
        <v>8443</v>
      </c>
      <c r="B2383" t="s">
        <v>8445</v>
      </c>
      <c r="C2383" t="s">
        <v>8444</v>
      </c>
      <c r="D2383">
        <v>2007</v>
      </c>
      <c r="E2383" t="s">
        <v>15456</v>
      </c>
      <c r="F2383" t="s">
        <v>15457</v>
      </c>
      <c r="G2383" s="2">
        <v>39388</v>
      </c>
      <c r="H2383" t="s">
        <v>15458</v>
      </c>
    </row>
    <row r="2384" spans="1:8" x14ac:dyDescent="0.25">
      <c r="A2384" t="s">
        <v>8446</v>
      </c>
      <c r="B2384" t="s">
        <v>8448</v>
      </c>
      <c r="C2384" t="s">
        <v>8447</v>
      </c>
      <c r="D2384">
        <v>1995</v>
      </c>
      <c r="E2384" t="s">
        <v>15459</v>
      </c>
      <c r="F2384" t="s">
        <v>15460</v>
      </c>
      <c r="G2384" s="2">
        <v>35006</v>
      </c>
      <c r="H2384" t="s">
        <v>15461</v>
      </c>
    </row>
    <row r="2385" spans="1:8" x14ac:dyDescent="0.25">
      <c r="A2385" t="s">
        <v>8449</v>
      </c>
      <c r="B2385" t="s">
        <v>8451</v>
      </c>
      <c r="C2385" t="s">
        <v>8450</v>
      </c>
      <c r="D2385">
        <v>2009</v>
      </c>
      <c r="E2385" t="s">
        <v>15462</v>
      </c>
      <c r="F2385" t="s">
        <v>15463</v>
      </c>
      <c r="G2385" s="2">
        <v>39933</v>
      </c>
      <c r="H2385" t="s">
        <v>15464</v>
      </c>
    </row>
    <row r="2386" spans="1:8" x14ac:dyDescent="0.25">
      <c r="A2386" t="s">
        <v>8468</v>
      </c>
      <c r="B2386" t="s">
        <v>8470</v>
      </c>
      <c r="C2386" t="s">
        <v>8469</v>
      </c>
      <c r="D2386">
        <v>1994</v>
      </c>
      <c r="E2386" t="s">
        <v>15465</v>
      </c>
      <c r="F2386" t="s">
        <v>15466</v>
      </c>
      <c r="G2386" s="2">
        <v>34726</v>
      </c>
      <c r="H2386" t="s">
        <v>15467</v>
      </c>
    </row>
    <row r="2387" spans="1:8" x14ac:dyDescent="0.25">
      <c r="A2387" t="s">
        <v>8452</v>
      </c>
      <c r="B2387" t="s">
        <v>8454</v>
      </c>
      <c r="C2387" t="s">
        <v>8453</v>
      </c>
      <c r="D2387">
        <v>2013</v>
      </c>
      <c r="E2387" t="s">
        <v>15468</v>
      </c>
      <c r="F2387" t="s">
        <v>15469</v>
      </c>
      <c r="G2387" s="2">
        <v>41541</v>
      </c>
      <c r="H2387" t="s">
        <v>15470</v>
      </c>
    </row>
    <row r="2388" spans="1:8" x14ac:dyDescent="0.25">
      <c r="A2388" t="s">
        <v>8465</v>
      </c>
      <c r="B2388" t="s">
        <v>8467</v>
      </c>
      <c r="C2388" t="s">
        <v>8466</v>
      </c>
      <c r="D2388">
        <v>1960</v>
      </c>
      <c r="E2388" t="s">
        <v>15471</v>
      </c>
      <c r="F2388" t="s">
        <v>15472</v>
      </c>
      <c r="G2388" s="2">
        <v>21970</v>
      </c>
      <c r="H2388" t="s">
        <v>15473</v>
      </c>
    </row>
    <row r="2389" spans="1:8" x14ac:dyDescent="0.25">
      <c r="A2389" t="s">
        <v>8475</v>
      </c>
      <c r="B2389" t="s">
        <v>15474</v>
      </c>
      <c r="C2389" t="s">
        <v>6878</v>
      </c>
      <c r="D2389">
        <v>1972</v>
      </c>
      <c r="E2389" t="s">
        <v>15475</v>
      </c>
      <c r="F2389" t="s">
        <v>15476</v>
      </c>
      <c r="G2389" s="2">
        <v>26541</v>
      </c>
      <c r="H2389" t="s">
        <v>15477</v>
      </c>
    </row>
    <row r="2390" spans="1:8" x14ac:dyDescent="0.25">
      <c r="A2390" t="s">
        <v>8477</v>
      </c>
      <c r="B2390" t="s">
        <v>15478</v>
      </c>
      <c r="C2390" t="s">
        <v>7677</v>
      </c>
      <c r="D2390">
        <v>2018</v>
      </c>
      <c r="E2390" t="s">
        <v>15479</v>
      </c>
      <c r="F2390" t="s">
        <v>15480</v>
      </c>
      <c r="G2390" s="2">
        <v>43406</v>
      </c>
      <c r="H2390" t="s">
        <v>15481</v>
      </c>
    </row>
    <row r="2391" spans="1:8" x14ac:dyDescent="0.25">
      <c r="A2391" t="s">
        <v>8461</v>
      </c>
      <c r="B2391" t="s">
        <v>5667</v>
      </c>
      <c r="C2391" t="s">
        <v>8462</v>
      </c>
      <c r="D2391">
        <v>1977</v>
      </c>
      <c r="E2391" t="s">
        <v>12713</v>
      </c>
      <c r="F2391" t="s">
        <v>12714</v>
      </c>
      <c r="G2391" s="2">
        <v>28270</v>
      </c>
      <c r="H2391" t="s">
        <v>12715</v>
      </c>
    </row>
    <row r="2392" spans="1:8" x14ac:dyDescent="0.25">
      <c r="A2392" t="s">
        <v>8455</v>
      </c>
      <c r="B2392" t="s">
        <v>8457</v>
      </c>
      <c r="C2392" t="s">
        <v>8456</v>
      </c>
      <c r="D2392">
        <v>1977</v>
      </c>
      <c r="E2392" t="s">
        <v>15482</v>
      </c>
      <c r="F2392" t="s">
        <v>15483</v>
      </c>
      <c r="G2392" s="2">
        <v>28126</v>
      </c>
    </row>
    <row r="2393" spans="1:8" x14ac:dyDescent="0.25">
      <c r="A2393" t="s">
        <v>8463</v>
      </c>
      <c r="B2393" t="s">
        <v>5667</v>
      </c>
      <c r="C2393" t="s">
        <v>8464</v>
      </c>
      <c r="D2393">
        <v>1977</v>
      </c>
      <c r="E2393" t="s">
        <v>12713</v>
      </c>
      <c r="F2393" t="s">
        <v>12714</v>
      </c>
      <c r="G2393" s="2">
        <v>28270</v>
      </c>
      <c r="H2393" t="s">
        <v>12715</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0F54A-BF05-4B52-B1B5-B30170644B7C}">
  <dimension ref="A1:U4071"/>
  <sheetViews>
    <sheetView workbookViewId="0"/>
  </sheetViews>
  <sheetFormatPr defaultRowHeight="15" x14ac:dyDescent="0.25"/>
  <cols>
    <col min="1" max="1" width="38.7109375" bestFit="1" customWidth="1"/>
    <col min="2" max="2" width="48.85546875" bestFit="1" customWidth="1"/>
    <col min="3" max="3" width="10.5703125" bestFit="1" customWidth="1"/>
    <col min="4" max="4" width="12.85546875" bestFit="1" customWidth="1"/>
    <col min="5" max="5" width="38.5703125" bestFit="1" customWidth="1"/>
    <col min="6" max="6" width="64.85546875" bestFit="1" customWidth="1"/>
    <col min="7" max="7" width="38" bestFit="1" customWidth="1"/>
    <col min="8" max="8" width="21.85546875" bestFit="1" customWidth="1"/>
    <col min="10" max="10" width="30.85546875" bestFit="1" customWidth="1"/>
    <col min="11" max="21" width="10.7109375" customWidth="1"/>
  </cols>
  <sheetData>
    <row r="1" spans="1:21" x14ac:dyDescent="0.25">
      <c r="A1" t="s">
        <v>773</v>
      </c>
      <c r="B1" t="s">
        <v>1323</v>
      </c>
      <c r="C1" t="s">
        <v>8472</v>
      </c>
      <c r="D1" t="s">
        <v>8473</v>
      </c>
      <c r="E1" t="s">
        <v>8474</v>
      </c>
      <c r="F1" t="s">
        <v>1330</v>
      </c>
      <c r="G1" t="s">
        <v>1324</v>
      </c>
      <c r="H1" t="s">
        <v>1329</v>
      </c>
      <c r="I1" t="s">
        <v>1325</v>
      </c>
      <c r="J1" t="s">
        <v>1328</v>
      </c>
      <c r="K1" t="s">
        <v>15484</v>
      </c>
      <c r="L1" t="s">
        <v>15485</v>
      </c>
      <c r="M1" t="s">
        <v>15486</v>
      </c>
      <c r="N1" t="s">
        <v>15493</v>
      </c>
      <c r="O1" t="s">
        <v>15494</v>
      </c>
      <c r="P1" t="s">
        <v>15487</v>
      </c>
      <c r="Q1" t="s">
        <v>15488</v>
      </c>
      <c r="R1" t="s">
        <v>15489</v>
      </c>
      <c r="S1" t="s">
        <v>15495</v>
      </c>
      <c r="T1" t="s">
        <v>15496</v>
      </c>
      <c r="U1" t="s">
        <v>15492</v>
      </c>
    </row>
    <row r="2" spans="1:21" x14ac:dyDescent="0.25">
      <c r="A2" t="s">
        <v>367</v>
      </c>
      <c r="B2" t="str">
        <f>_xlfn.XLOOKUP(draft_picks[[#This Row],[draft_id]],drafts[id],drafts[title])</f>
        <v>Threequels</v>
      </c>
      <c r="C2" s="3">
        <v>7</v>
      </c>
      <c r="D2">
        <v>1</v>
      </c>
      <c r="E2" t="s">
        <v>4231</v>
      </c>
      <c r="F2" t="str">
        <f>IF(ISBLANK(draft_picks[[#This Row],[movie_id]]),"",_xlfn.XLOOKUP(draft_picks[[#This Row],[movie_id]],drafts.movies[id],drafts.movies[movie_title]))</f>
        <v>The Fast and the Furious: Tokyo Drift</v>
      </c>
      <c r="G2" s="3" t="s">
        <v>1177</v>
      </c>
      <c r="H2" t="str">
        <f>IF(ISBLANK(draft_picks[[#This Row],[drafter_id]]),"",_xlfn.XLOOKUP(draft_picks[[#This Row],[drafter_id]],drafters[id],drafters[name]))</f>
        <v>Darren Franich</v>
      </c>
      <c r="J2" t="str">
        <f>IF(ISBLANK(draft_picks[[#This Row],[drafter_team_id]]),"",_xlfn.XLOOKUP(draft_picks[[#This Row],[drafter_team_id]],drafter_teams[id],drafter_teams[name]))</f>
        <v/>
      </c>
      <c r="K2" s="3" t="s">
        <v>15497</v>
      </c>
      <c r="M2" t="str">
        <f>IF(OR(ISBLANK(draft_picks[[#This Row],[veto_drafter_id]]),draft_picks[[#This Row],[veto_drafter_id]]=""),"",_xlfn.XLOOKUP(draft_picks[[#This Row],[veto_drafter_id]],drafters[id],drafters[name]))</f>
        <v/>
      </c>
      <c r="N2" t="s">
        <v>15497</v>
      </c>
      <c r="O2" t="str">
        <f>IF(OR(ISBLANK(draft_picks[[#This Row],[veto_drafter_team_id]]),draft_picks[[#This Row],[veto_drafter_team_id]]=""),"",_xlfn.XLOOKUP(draft_picks[[#This Row],[veto_drafter_team_id]],drafter_teams[id],drafter_teams[name]))</f>
        <v/>
      </c>
      <c r="Q2" t="s">
        <v>15497</v>
      </c>
      <c r="R2" t="str">
        <f>IF(OR(ISBLANK(draft_picks[[#This Row],[veto_override_drafter_id]]),draft_picks[[#This Row],[veto_override_drafter_id]]=""),"",_xlfn.XLOOKUP(draft_picks[[#This Row],[veto_override_drafter_id]],drafters[id],drafters[name]))</f>
        <v/>
      </c>
      <c r="S2" t="s">
        <v>15497</v>
      </c>
      <c r="T2" t="str">
        <f>IF(OR(ISBLANK(draft_picks[[#This Row],[veto_override_team_id]]),draft_picks[[#This Row],[veto_override_team_id]]=""),"",_xlfn.XLOOKUP(draft_picks[[#This Row],[veto_override_team_id]],drafter_teams[id],drafter_teams[name]))</f>
        <v/>
      </c>
    </row>
    <row r="3" spans="1:21" x14ac:dyDescent="0.25">
      <c r="A3" t="s">
        <v>367</v>
      </c>
      <c r="B3" t="str">
        <f>_xlfn.XLOOKUP(draft_picks[[#This Row],[draft_id]],drafts[id],drafts[title])</f>
        <v>Threequels</v>
      </c>
      <c r="C3" s="3">
        <v>6</v>
      </c>
      <c r="D3">
        <f>IF(C2&lt;draft_picks[[#This Row],[position]],1,IF(C2&gt;draft_picks[[#This Row],[position]],D2+1,IF(C2=draft_picks[[#This Row],[position]],D2+1)))</f>
        <v>2</v>
      </c>
      <c r="E3" t="s">
        <v>4148</v>
      </c>
      <c r="F3" t="str">
        <f>IF(ISBLANK(draft_picks[[#This Row],[movie_id]]),"",_xlfn.XLOOKUP(draft_picks[[#This Row],[movie_id]],drafts.movies[id],drafts.movies[movie_title]))</f>
        <v>Back to the Future Part III</v>
      </c>
      <c r="G3" s="3" t="s">
        <v>1177</v>
      </c>
      <c r="H3" t="str">
        <f>IF(ISBLANK(draft_picks[[#This Row],[drafter_id]]),"",_xlfn.XLOOKUP(draft_picks[[#This Row],[drafter_id]],drafters[id],drafters[name]))</f>
        <v>Darren Franich</v>
      </c>
      <c r="J3" t="str">
        <f>IF(ISBLANK(draft_picks[[#This Row],[drafter_team_id]]),"",_xlfn.XLOOKUP(draft_picks[[#This Row],[drafter_team_id]],drafter_teams[id],drafter_teams[name]))</f>
        <v/>
      </c>
      <c r="K3" s="3" t="s">
        <v>15497</v>
      </c>
      <c r="L3" t="s">
        <v>15497</v>
      </c>
      <c r="M3" t="str">
        <f>IF(OR(ISBLANK(draft_picks[[#This Row],[veto_drafter_id]]),draft_picks[[#This Row],[veto_drafter_id]]=""),"",_xlfn.XLOOKUP(draft_picks[[#This Row],[veto_drafter_id]],drafters[id],drafters[name]))</f>
        <v/>
      </c>
      <c r="N3" t="s">
        <v>15497</v>
      </c>
      <c r="O3" t="str">
        <f>IF(OR(ISBLANK(draft_picks[[#This Row],[veto_drafter_team_id]]),draft_picks[[#This Row],[veto_drafter_team_id]]=""),"",_xlfn.XLOOKUP(draft_picks[[#This Row],[veto_drafter_team_id]],drafter_teams[id],drafter_teams[name]))</f>
        <v/>
      </c>
      <c r="Q3" t="s">
        <v>15497</v>
      </c>
      <c r="R3" t="str">
        <f>IF(OR(ISBLANK(draft_picks[[#This Row],[veto_override_drafter_id]]),draft_picks[[#This Row],[veto_override_drafter_id]]=""),"",_xlfn.XLOOKUP(draft_picks[[#This Row],[veto_override_drafter_id]],drafters[id],drafters[name]))</f>
        <v/>
      </c>
      <c r="S3" t="s">
        <v>15497</v>
      </c>
      <c r="T3" t="str">
        <f>IF(OR(ISBLANK(draft_picks[[#This Row],[veto_override_team_id]]),draft_picks[[#This Row],[veto_override_team_id]]=""),"",_xlfn.XLOOKUP(draft_picks[[#This Row],[veto_override_team_id]],drafter_teams[id],drafter_teams[name]))</f>
        <v/>
      </c>
    </row>
    <row r="4" spans="1:21" x14ac:dyDescent="0.25">
      <c r="A4" t="s">
        <v>367</v>
      </c>
      <c r="B4" t="str">
        <f>_xlfn.XLOOKUP(draft_picks[[#This Row],[draft_id]],drafts[id],drafts[title])</f>
        <v>Threequels</v>
      </c>
      <c r="C4" s="3">
        <v>5</v>
      </c>
      <c r="D4">
        <f>IF(C3&lt;draft_picks[[#This Row],[position]],1,IF(C3&gt;draft_picks[[#This Row],[position]],D3+1,IF(C3=draft_picks[[#This Row],[position]],D3+1)))</f>
        <v>3</v>
      </c>
      <c r="E4" t="s">
        <v>2952</v>
      </c>
      <c r="F4" t="str">
        <f>IF(ISBLANK(draft_picks[[#This Row],[movie_id]]),"",_xlfn.XLOOKUP(draft_picks[[#This Row],[movie_id]],drafts.movies[id],drafts.movies[movie_title]))</f>
        <v>The Dark Knight Rises</v>
      </c>
      <c r="G4" s="3" t="s">
        <v>913</v>
      </c>
      <c r="H4" t="str">
        <f>IF(ISBLANK(draft_picks[[#This Row],[drafter_id]]),"",_xlfn.XLOOKUP(draft_picks[[#This Row],[drafter_id]],drafters[id],drafters[name]))</f>
        <v>Chancellor Agard</v>
      </c>
      <c r="J4" t="str">
        <f>IF(ISBLANK(draft_picks[[#This Row],[drafter_team_id]]),"",_xlfn.XLOOKUP(draft_picks[[#This Row],[drafter_team_id]],drafter_teams[id],drafter_teams[name]))</f>
        <v/>
      </c>
      <c r="K4" s="3" t="s">
        <v>15484</v>
      </c>
      <c r="L4" t="s">
        <v>1177</v>
      </c>
      <c r="M4" t="str">
        <f>IF(OR(ISBLANK(draft_picks[[#This Row],[veto_drafter_id]]),draft_picks[[#This Row],[veto_drafter_id]]=""),"",_xlfn.XLOOKUP(draft_picks[[#This Row],[veto_drafter_id]],drafters[id],drafters[name]))</f>
        <v>Darren Franich</v>
      </c>
      <c r="N4" t="s">
        <v>15497</v>
      </c>
      <c r="O4" t="str">
        <f>IF(OR(ISBLANK(draft_picks[[#This Row],[veto_drafter_team_id]]),draft_picks[[#This Row],[veto_drafter_team_id]]=""),"",_xlfn.XLOOKUP(draft_picks[[#This Row],[veto_drafter_team_id]],drafter_teams[id],drafter_teams[name]))</f>
        <v/>
      </c>
      <c r="Q4" t="s">
        <v>15497</v>
      </c>
      <c r="R4" t="str">
        <f>IF(OR(ISBLANK(draft_picks[[#This Row],[veto_override_drafter_id]]),draft_picks[[#This Row],[veto_override_drafter_id]]=""),"",_xlfn.XLOOKUP(draft_picks[[#This Row],[veto_override_drafter_id]],drafters[id],drafters[name]))</f>
        <v/>
      </c>
      <c r="S4" t="s">
        <v>15497</v>
      </c>
      <c r="T4" t="str">
        <f>IF(OR(ISBLANK(draft_picks[[#This Row],[veto_override_team_id]]),draft_picks[[#This Row],[veto_override_team_id]]=""),"",_xlfn.XLOOKUP(draft_picks[[#This Row],[veto_override_team_id]],drafter_teams[id],drafter_teams[name]))</f>
        <v/>
      </c>
    </row>
    <row r="5" spans="1:21" x14ac:dyDescent="0.25">
      <c r="A5" t="s">
        <v>367</v>
      </c>
      <c r="B5" t="str">
        <f>_xlfn.XLOOKUP(draft_picks[[#This Row],[draft_id]],drafts[id],drafts[title])</f>
        <v>Threequels</v>
      </c>
      <c r="C5" s="3">
        <v>5</v>
      </c>
      <c r="D5">
        <f>IF(C4&lt;draft_picks[[#This Row],[position]],1,IF(C4&gt;draft_picks[[#This Row],[position]],D4+1,IF(C4=draft_picks[[#This Row],[position]],D4+1)))</f>
        <v>4</v>
      </c>
      <c r="E5" t="s">
        <v>4401</v>
      </c>
      <c r="F5" t="str">
        <f>IF(ISBLANK(draft_picks[[#This Row],[movie_id]]),"",_xlfn.XLOOKUP(draft_picks[[#This Row],[movie_id]],drafts.movies[id],drafts.movies[movie_title]))</f>
        <v>Logan</v>
      </c>
      <c r="G5" s="3" t="s">
        <v>913</v>
      </c>
      <c r="H5" t="str">
        <f>IF(ISBLANK(draft_picks[[#This Row],[drafter_id]]),"",_xlfn.XLOOKUP(draft_picks[[#This Row],[drafter_id]],drafters[id],drafters[name]))</f>
        <v>Chancellor Agard</v>
      </c>
      <c r="J5" t="str">
        <f>IF(ISBLANK(draft_picks[[#This Row],[drafter_team_id]]),"",_xlfn.XLOOKUP(draft_picks[[#This Row],[drafter_team_id]],drafter_teams[id],drafter_teams[name]))</f>
        <v/>
      </c>
      <c r="K5" s="3" t="s">
        <v>15497</v>
      </c>
      <c r="L5" t="s">
        <v>15497</v>
      </c>
      <c r="M5" t="str">
        <f>IF(OR(ISBLANK(draft_picks[[#This Row],[veto_drafter_id]]),draft_picks[[#This Row],[veto_drafter_id]]=""),"",_xlfn.XLOOKUP(draft_picks[[#This Row],[veto_drafter_id]],drafters[id],drafters[name]))</f>
        <v/>
      </c>
      <c r="N5" t="s">
        <v>15497</v>
      </c>
      <c r="O5" t="str">
        <f>IF(OR(ISBLANK(draft_picks[[#This Row],[veto_drafter_team_id]]),draft_picks[[#This Row],[veto_drafter_team_id]]=""),"",_xlfn.XLOOKUP(draft_picks[[#This Row],[veto_drafter_team_id]],drafter_teams[id],drafter_teams[name]))</f>
        <v/>
      </c>
      <c r="Q5" t="s">
        <v>15497</v>
      </c>
      <c r="R5" t="str">
        <f>IF(OR(ISBLANK(draft_picks[[#This Row],[veto_override_drafter_id]]),draft_picks[[#This Row],[veto_override_drafter_id]]=""),"",_xlfn.XLOOKUP(draft_picks[[#This Row],[veto_override_drafter_id]],drafters[id],drafters[name]))</f>
        <v/>
      </c>
      <c r="S5" t="s">
        <v>15497</v>
      </c>
      <c r="T5" t="str">
        <f>IF(OR(ISBLANK(draft_picks[[#This Row],[veto_override_team_id]]),draft_picks[[#This Row],[veto_override_team_id]]=""),"",_xlfn.XLOOKUP(draft_picks[[#This Row],[veto_override_team_id]],drafter_teams[id],drafter_teams[name]))</f>
        <v/>
      </c>
    </row>
    <row r="6" spans="1:21" x14ac:dyDescent="0.25">
      <c r="A6" t="s">
        <v>367</v>
      </c>
      <c r="B6" t="str">
        <f>_xlfn.XLOOKUP(draft_picks[[#This Row],[draft_id]],drafts[id],drafts[title])</f>
        <v>Threequels</v>
      </c>
      <c r="C6" s="3">
        <v>4</v>
      </c>
      <c r="D6">
        <f>IF(C5&lt;draft_picks[[#This Row],[position]],1,IF(C5&gt;draft_picks[[#This Row],[position]],D5+1,IF(C5=draft_picks[[#This Row],[position]],D5+1)))</f>
        <v>5</v>
      </c>
      <c r="E6" t="s">
        <v>3175</v>
      </c>
      <c r="F6" t="str">
        <f>IF(ISBLANK(draft_picks[[#This Row],[movie_id]]),"",_xlfn.XLOOKUP(draft_picks[[#This Row],[movie_id]],drafts.movies[id],drafts.movies[movie_title]))</f>
        <v>Thor: Ragnarok</v>
      </c>
      <c r="G6" s="3" t="s">
        <v>1177</v>
      </c>
      <c r="H6" t="str">
        <f>IF(ISBLANK(draft_picks[[#This Row],[drafter_id]]),"",_xlfn.XLOOKUP(draft_picks[[#This Row],[drafter_id]],drafters[id],drafters[name]))</f>
        <v>Darren Franich</v>
      </c>
      <c r="J6" t="str">
        <f>IF(ISBLANK(draft_picks[[#This Row],[drafter_team_id]]),"",_xlfn.XLOOKUP(draft_picks[[#This Row],[drafter_team_id]],drafter_teams[id],drafter_teams[name]))</f>
        <v/>
      </c>
      <c r="K6" s="3" t="s">
        <v>15497</v>
      </c>
      <c r="L6" t="s">
        <v>15497</v>
      </c>
      <c r="M6" t="str">
        <f>IF(OR(ISBLANK(draft_picks[[#This Row],[veto_drafter_id]]),draft_picks[[#This Row],[veto_drafter_id]]=""),"",_xlfn.XLOOKUP(draft_picks[[#This Row],[veto_drafter_id]],drafters[id],drafters[name]))</f>
        <v/>
      </c>
      <c r="N6" t="s">
        <v>15497</v>
      </c>
      <c r="O6" t="str">
        <f>IF(OR(ISBLANK(draft_picks[[#This Row],[veto_drafter_team_id]]),draft_picks[[#This Row],[veto_drafter_team_id]]=""),"",_xlfn.XLOOKUP(draft_picks[[#This Row],[veto_drafter_team_id]],drafter_teams[id],drafter_teams[name]))</f>
        <v/>
      </c>
      <c r="Q6" t="s">
        <v>15497</v>
      </c>
      <c r="R6" t="str">
        <f>IF(OR(ISBLANK(draft_picks[[#This Row],[veto_override_drafter_id]]),draft_picks[[#This Row],[veto_override_drafter_id]]=""),"",_xlfn.XLOOKUP(draft_picks[[#This Row],[veto_override_drafter_id]],drafters[id],drafters[name]))</f>
        <v/>
      </c>
      <c r="S6" t="s">
        <v>15497</v>
      </c>
      <c r="T6" t="str">
        <f>IF(OR(ISBLANK(draft_picks[[#This Row],[veto_override_team_id]]),draft_picks[[#This Row],[veto_override_team_id]]=""),"",_xlfn.XLOOKUP(draft_picks[[#This Row],[veto_override_team_id]],drafter_teams[id],drafter_teams[name]))</f>
        <v/>
      </c>
    </row>
    <row r="7" spans="1:21" x14ac:dyDescent="0.25">
      <c r="A7" t="s">
        <v>367</v>
      </c>
      <c r="B7" t="str">
        <f>_xlfn.XLOOKUP(draft_picks[[#This Row],[draft_id]],drafts[id],drafts[title])</f>
        <v>Threequels</v>
      </c>
      <c r="C7" s="3">
        <v>3</v>
      </c>
      <c r="D7">
        <f>IF(C6&lt;draft_picks[[#This Row],[position]],1,IF(C6&gt;draft_picks[[#This Row],[position]],D6+1,IF(C6=draft_picks[[#This Row],[position]],D6+1)))</f>
        <v>6</v>
      </c>
      <c r="E7" t="s">
        <v>5193</v>
      </c>
      <c r="F7" t="str">
        <f>IF(ISBLANK(draft_picks[[#This Row],[movie_id]]),"",_xlfn.XLOOKUP(draft_picks[[#This Row],[movie_id]],drafts.movies[id],drafts.movies[movie_title]))</f>
        <v>Toy Story 3</v>
      </c>
      <c r="G7" s="3" t="s">
        <v>913</v>
      </c>
      <c r="H7" t="str">
        <f>IF(ISBLANK(draft_picks[[#This Row],[drafter_id]]),"",_xlfn.XLOOKUP(draft_picks[[#This Row],[drafter_id]],drafters[id],drafters[name]))</f>
        <v>Chancellor Agard</v>
      </c>
      <c r="J7" t="str">
        <f>IF(ISBLANK(draft_picks[[#This Row],[drafter_team_id]]),"",_xlfn.XLOOKUP(draft_picks[[#This Row],[drafter_team_id]],drafter_teams[id],drafter_teams[name]))</f>
        <v/>
      </c>
      <c r="K7" s="3" t="s">
        <v>15497</v>
      </c>
      <c r="L7" t="s">
        <v>15497</v>
      </c>
      <c r="M7" t="str">
        <f>IF(OR(ISBLANK(draft_picks[[#This Row],[veto_drafter_id]]),draft_picks[[#This Row],[veto_drafter_id]]=""),"",_xlfn.XLOOKUP(draft_picks[[#This Row],[veto_drafter_id]],drafters[id],drafters[name]))</f>
        <v/>
      </c>
      <c r="N7" t="s">
        <v>15497</v>
      </c>
      <c r="O7" t="str">
        <f>IF(OR(ISBLANK(draft_picks[[#This Row],[veto_drafter_team_id]]),draft_picks[[#This Row],[veto_drafter_team_id]]=""),"",_xlfn.XLOOKUP(draft_picks[[#This Row],[veto_drafter_team_id]],drafter_teams[id],drafter_teams[name]))</f>
        <v/>
      </c>
      <c r="Q7" t="s">
        <v>15497</v>
      </c>
      <c r="R7" t="str">
        <f>IF(OR(ISBLANK(draft_picks[[#This Row],[veto_override_drafter_id]]),draft_picks[[#This Row],[veto_override_drafter_id]]=""),"",_xlfn.XLOOKUP(draft_picks[[#This Row],[veto_override_drafter_id]],drafters[id],drafters[name]))</f>
        <v/>
      </c>
      <c r="S7" t="s">
        <v>15497</v>
      </c>
      <c r="T7" t="str">
        <f>IF(OR(ISBLANK(draft_picks[[#This Row],[veto_override_team_id]]),draft_picks[[#This Row],[veto_override_team_id]]=""),"",_xlfn.XLOOKUP(draft_picks[[#This Row],[veto_override_team_id]],drafter_teams[id],drafter_teams[name]))</f>
        <v/>
      </c>
    </row>
    <row r="8" spans="1:21" x14ac:dyDescent="0.25">
      <c r="A8" t="s">
        <v>367</v>
      </c>
      <c r="B8" t="str">
        <f>_xlfn.XLOOKUP(draft_picks[[#This Row],[draft_id]],drafts[id],drafts[title])</f>
        <v>Threequels</v>
      </c>
      <c r="C8" s="3">
        <v>2</v>
      </c>
      <c r="D8">
        <f>IF(C7&lt;draft_picks[[#This Row],[position]],1,IF(C7&gt;draft_picks[[#This Row],[position]],D7+1,IF(C7=draft_picks[[#This Row],[position]],D7+1)))</f>
        <v>7</v>
      </c>
      <c r="E8" t="s">
        <v>6057</v>
      </c>
      <c r="F8" t="str">
        <f>IF(ISBLANK(draft_picks[[#This Row],[movie_id]]),"",_xlfn.XLOOKUP(draft_picks[[#This Row],[movie_id]],drafts.movies[id],drafts.movies[movie_title]))</f>
        <v>The Good, the Bad and the Ugly</v>
      </c>
      <c r="G8" s="3" t="s">
        <v>1177</v>
      </c>
      <c r="H8" t="str">
        <f>IF(ISBLANK(draft_picks[[#This Row],[drafter_id]]),"",_xlfn.XLOOKUP(draft_picks[[#This Row],[drafter_id]],drafters[id],drafters[name]))</f>
        <v>Darren Franich</v>
      </c>
      <c r="J8" t="str">
        <f>IF(ISBLANK(draft_picks[[#This Row],[drafter_team_id]]),"",_xlfn.XLOOKUP(draft_picks[[#This Row],[drafter_team_id]],drafter_teams[id],drafter_teams[name]))</f>
        <v/>
      </c>
      <c r="K8" s="3" t="s">
        <v>15497</v>
      </c>
      <c r="L8" t="s">
        <v>15497</v>
      </c>
      <c r="M8" t="str">
        <f>IF(OR(ISBLANK(draft_picks[[#This Row],[veto_drafter_id]]),draft_picks[[#This Row],[veto_drafter_id]]=""),"",_xlfn.XLOOKUP(draft_picks[[#This Row],[veto_drafter_id]],drafters[id],drafters[name]))</f>
        <v/>
      </c>
      <c r="N8" t="s">
        <v>15497</v>
      </c>
      <c r="O8" t="str">
        <f>IF(OR(ISBLANK(draft_picks[[#This Row],[veto_drafter_team_id]]),draft_picks[[#This Row],[veto_drafter_team_id]]=""),"",_xlfn.XLOOKUP(draft_picks[[#This Row],[veto_drafter_team_id]],drafter_teams[id],drafter_teams[name]))</f>
        <v/>
      </c>
      <c r="Q8" t="s">
        <v>15497</v>
      </c>
      <c r="R8" t="str">
        <f>IF(OR(ISBLANK(draft_picks[[#This Row],[veto_override_drafter_id]]),draft_picks[[#This Row],[veto_override_drafter_id]]=""),"",_xlfn.XLOOKUP(draft_picks[[#This Row],[veto_override_drafter_id]],drafters[id],drafters[name]))</f>
        <v/>
      </c>
      <c r="S8" t="s">
        <v>15497</v>
      </c>
      <c r="T8" t="str">
        <f>IF(OR(ISBLANK(draft_picks[[#This Row],[veto_override_team_id]]),draft_picks[[#This Row],[veto_override_team_id]]=""),"",_xlfn.XLOOKUP(draft_picks[[#This Row],[veto_override_team_id]],drafter_teams[id],drafter_teams[name]))</f>
        <v/>
      </c>
    </row>
    <row r="9" spans="1:21" x14ac:dyDescent="0.25">
      <c r="A9" t="s">
        <v>367</v>
      </c>
      <c r="B9" t="str">
        <f>_xlfn.XLOOKUP(draft_picks[[#This Row],[draft_id]],drafts[id],drafts[title])</f>
        <v>Threequels</v>
      </c>
      <c r="C9" s="3">
        <v>1</v>
      </c>
      <c r="D9">
        <f>IF(C8&lt;draft_picks[[#This Row],[position]],1,IF(C8&gt;draft_picks[[#This Row],[position]],D8+1,IF(C8=draft_picks[[#This Row],[position]],D8+1)))</f>
        <v>8</v>
      </c>
      <c r="E9" t="s">
        <v>5381</v>
      </c>
      <c r="F9" t="str">
        <f>IF(ISBLANK(draft_picks[[#This Row],[movie_id]]),"",_xlfn.XLOOKUP(draft_picks[[#This Row],[movie_id]],drafts.movies[id],drafts.movies[movie_title]))</f>
        <v>Before Midnight</v>
      </c>
      <c r="G9" s="3" t="s">
        <v>913</v>
      </c>
      <c r="H9" t="str">
        <f>IF(ISBLANK(draft_picks[[#This Row],[drafter_id]]),"",_xlfn.XLOOKUP(draft_picks[[#This Row],[drafter_id]],drafters[id],drafters[name]))</f>
        <v>Chancellor Agard</v>
      </c>
      <c r="J9" t="str">
        <f>IF(ISBLANK(draft_picks[[#This Row],[drafter_team_id]]),"",_xlfn.XLOOKUP(draft_picks[[#This Row],[drafter_team_id]],drafter_teams[id],drafter_teams[name]))</f>
        <v/>
      </c>
      <c r="K9" s="3" t="s">
        <v>15497</v>
      </c>
      <c r="L9" t="s">
        <v>15497</v>
      </c>
      <c r="M9" t="str">
        <f>IF(OR(ISBLANK(draft_picks[[#This Row],[veto_drafter_id]]),draft_picks[[#This Row],[veto_drafter_id]]=""),"",_xlfn.XLOOKUP(draft_picks[[#This Row],[veto_drafter_id]],drafters[id],drafters[name]))</f>
        <v/>
      </c>
      <c r="N9" t="s">
        <v>15497</v>
      </c>
      <c r="O9" t="str">
        <f>IF(OR(ISBLANK(draft_picks[[#This Row],[veto_drafter_team_id]]),draft_picks[[#This Row],[veto_drafter_team_id]]=""),"",_xlfn.XLOOKUP(draft_picks[[#This Row],[veto_drafter_team_id]],drafter_teams[id],drafter_teams[name]))</f>
        <v/>
      </c>
      <c r="Q9" t="s">
        <v>15497</v>
      </c>
      <c r="R9" t="str">
        <f>IF(OR(ISBLANK(draft_picks[[#This Row],[veto_override_drafter_id]]),draft_picks[[#This Row],[veto_override_drafter_id]]=""),"",_xlfn.XLOOKUP(draft_picks[[#This Row],[veto_override_drafter_id]],drafters[id],drafters[name]))</f>
        <v/>
      </c>
      <c r="S9" t="s">
        <v>15497</v>
      </c>
      <c r="T9" t="str">
        <f>IF(OR(ISBLANK(draft_picks[[#This Row],[veto_override_team_id]]),draft_picks[[#This Row],[veto_override_team_id]]=""),"",_xlfn.XLOOKUP(draft_picks[[#This Row],[veto_override_team_id]],drafter_teams[id],drafter_teams[name]))</f>
        <v/>
      </c>
    </row>
    <row r="10" spans="1:21" x14ac:dyDescent="0.25">
      <c r="A10" t="s">
        <v>697</v>
      </c>
      <c r="B10" t="str">
        <f>_xlfn.XLOOKUP(draft_picks[[#This Row],[draft_id]],drafts[id],drafts[title])</f>
        <v>Visitors From Another Planet</v>
      </c>
      <c r="C10" s="3">
        <v>7</v>
      </c>
      <c r="D10">
        <f>IF(C9&lt;draft_picks[[#This Row],[position]],1,IF(C9&gt;draft_picks[[#This Row],[position]],D9+1,IF(C9=draft_picks[[#This Row],[position]],D9+1)))</f>
        <v>1</v>
      </c>
      <c r="E10" t="s">
        <v>5851</v>
      </c>
      <c r="F10" t="str">
        <f>IF(ISBLANK(draft_picks[[#This Row],[movie_id]]),"",_xlfn.XLOOKUP(draft_picks[[#This Row],[movie_id]],drafts.movies[id],drafts.movies[movie_title]))</f>
        <v>Cocoon</v>
      </c>
      <c r="G10" s="3" t="s">
        <v>1115</v>
      </c>
      <c r="H10" t="str">
        <f>IF(ISBLANK(draft_picks[[#This Row],[drafter_id]]),"",_xlfn.XLOOKUP(draft_picks[[#This Row],[drafter_id]],drafters[id],drafters[name]))</f>
        <v>Ryan Marker</v>
      </c>
      <c r="J10" t="str">
        <f>IF(ISBLANK(draft_picks[[#This Row],[drafter_team_id]]),"",_xlfn.XLOOKUP(draft_picks[[#This Row],[drafter_team_id]],drafter_teams[id],drafter_teams[name]))</f>
        <v/>
      </c>
      <c r="K10" s="3" t="s">
        <v>15497</v>
      </c>
      <c r="L10" t="s">
        <v>15497</v>
      </c>
      <c r="M10" t="str">
        <f>IF(OR(ISBLANK(draft_picks[[#This Row],[veto_drafter_id]]),draft_picks[[#This Row],[veto_drafter_id]]=""),"",_xlfn.XLOOKUP(draft_picks[[#This Row],[veto_drafter_id]],drafters[id],drafters[name]))</f>
        <v/>
      </c>
      <c r="N10" t="s">
        <v>15497</v>
      </c>
      <c r="O10" t="str">
        <f>IF(OR(ISBLANK(draft_picks[[#This Row],[veto_drafter_team_id]]),draft_picks[[#This Row],[veto_drafter_team_id]]=""),"",_xlfn.XLOOKUP(draft_picks[[#This Row],[veto_drafter_team_id]],drafter_teams[id],drafter_teams[name]))</f>
        <v/>
      </c>
      <c r="Q10" t="s">
        <v>15497</v>
      </c>
      <c r="R10" t="str">
        <f>IF(OR(ISBLANK(draft_picks[[#This Row],[veto_override_drafter_id]]),draft_picks[[#This Row],[veto_override_drafter_id]]=""),"",_xlfn.XLOOKUP(draft_picks[[#This Row],[veto_override_drafter_id]],drafters[id],drafters[name]))</f>
        <v/>
      </c>
      <c r="S10" t="s">
        <v>15497</v>
      </c>
      <c r="T10" t="str">
        <f>IF(OR(ISBLANK(draft_picks[[#This Row],[veto_override_team_id]]),draft_picks[[#This Row],[veto_override_team_id]]=""),"",_xlfn.XLOOKUP(draft_picks[[#This Row],[veto_override_team_id]],drafter_teams[id],drafter_teams[name]))</f>
        <v/>
      </c>
    </row>
    <row r="11" spans="1:21" x14ac:dyDescent="0.25">
      <c r="A11" t="s">
        <v>697</v>
      </c>
      <c r="B11" t="str">
        <f>_xlfn.XLOOKUP(draft_picks[[#This Row],[draft_id]],drafts[id],drafts[title])</f>
        <v>Visitors From Another Planet</v>
      </c>
      <c r="C11" s="3">
        <v>6</v>
      </c>
      <c r="D11">
        <f>IF(C10&lt;draft_picks[[#This Row],[position]],1,IF(C10&gt;draft_picks[[#This Row],[position]],D10+1,IF(C10=draft_picks[[#This Row],[position]],D10+1)))</f>
        <v>2</v>
      </c>
      <c r="E11" t="s">
        <v>7569</v>
      </c>
      <c r="F11" t="str">
        <f>IF(ISBLANK(draft_picks[[#This Row],[movie_id]]),"",_xlfn.XLOOKUP(draft_picks[[#This Row],[movie_id]],drafts.movies[id],drafts.movies[movie_title]))</f>
        <v>Flight of the Navigator</v>
      </c>
      <c r="G11" s="3" t="s">
        <v>1115</v>
      </c>
      <c r="H11" t="str">
        <f>IF(ISBLANK(draft_picks[[#This Row],[drafter_id]]),"",_xlfn.XLOOKUP(draft_picks[[#This Row],[drafter_id]],drafters[id],drafters[name]))</f>
        <v>Ryan Marker</v>
      </c>
      <c r="J11" t="str">
        <f>IF(ISBLANK(draft_picks[[#This Row],[drafter_team_id]]),"",_xlfn.XLOOKUP(draft_picks[[#This Row],[drafter_team_id]],drafter_teams[id],drafter_teams[name]))</f>
        <v/>
      </c>
      <c r="K11" s="3" t="s">
        <v>15497</v>
      </c>
      <c r="L11" t="s">
        <v>15497</v>
      </c>
      <c r="M11" t="str">
        <f>IF(OR(ISBLANK(draft_picks[[#This Row],[veto_drafter_id]]),draft_picks[[#This Row],[veto_drafter_id]]=""),"",_xlfn.XLOOKUP(draft_picks[[#This Row],[veto_drafter_id]],drafters[id],drafters[name]))</f>
        <v/>
      </c>
      <c r="N11" t="s">
        <v>15497</v>
      </c>
      <c r="O11" t="str">
        <f>IF(OR(ISBLANK(draft_picks[[#This Row],[veto_drafter_team_id]]),draft_picks[[#This Row],[veto_drafter_team_id]]=""),"",_xlfn.XLOOKUP(draft_picks[[#This Row],[veto_drafter_team_id]],drafter_teams[id],drafter_teams[name]))</f>
        <v/>
      </c>
      <c r="Q11" t="s">
        <v>15497</v>
      </c>
      <c r="R11" t="str">
        <f>IF(OR(ISBLANK(draft_picks[[#This Row],[veto_override_drafter_id]]),draft_picks[[#This Row],[veto_override_drafter_id]]=""),"",_xlfn.XLOOKUP(draft_picks[[#This Row],[veto_override_drafter_id]],drafters[id],drafters[name]))</f>
        <v/>
      </c>
      <c r="S11" t="s">
        <v>15497</v>
      </c>
      <c r="T11" t="str">
        <f>IF(OR(ISBLANK(draft_picks[[#This Row],[veto_override_team_id]]),draft_picks[[#This Row],[veto_override_team_id]]=""),"",_xlfn.XLOOKUP(draft_picks[[#This Row],[veto_override_team_id]],drafter_teams[id],drafter_teams[name]))</f>
        <v/>
      </c>
    </row>
    <row r="12" spans="1:21" x14ac:dyDescent="0.25">
      <c r="A12" t="s">
        <v>697</v>
      </c>
      <c r="B12" t="str">
        <f>_xlfn.XLOOKUP(draft_picks[[#This Row],[draft_id]],drafts[id],drafts[title])</f>
        <v>Visitors From Another Planet</v>
      </c>
      <c r="C12" s="3">
        <v>5</v>
      </c>
      <c r="D12">
        <f>IF(C11&lt;draft_picks[[#This Row],[position]],1,IF(C11&gt;draft_picks[[#This Row],[position]],D11+1,IF(C11=draft_picks[[#This Row],[position]],D11+1)))</f>
        <v>3</v>
      </c>
      <c r="E12" t="s">
        <v>7814</v>
      </c>
      <c r="F12" t="str">
        <f>IF(ISBLANK(draft_picks[[#This Row],[movie_id]]),"",_xlfn.XLOOKUP(draft_picks[[#This Row],[movie_id]],drafts.movies[id],drafts.movies[movie_title]))</f>
        <v>Starman</v>
      </c>
      <c r="G12" s="3" t="s">
        <v>1019</v>
      </c>
      <c r="H12" t="str">
        <f>IF(ISBLANK(draft_picks[[#This Row],[drafter_id]]),"",_xlfn.XLOOKUP(draft_picks[[#This Row],[drafter_id]],drafters[id],drafters[name]))</f>
        <v>Steve Berg</v>
      </c>
      <c r="J12" t="str">
        <f>IF(ISBLANK(draft_picks[[#This Row],[drafter_team_id]]),"",_xlfn.XLOOKUP(draft_picks[[#This Row],[drafter_team_id]],drafter_teams[id],drafter_teams[name]))</f>
        <v/>
      </c>
      <c r="K12" s="3" t="s">
        <v>15497</v>
      </c>
      <c r="L12" t="s">
        <v>15497</v>
      </c>
      <c r="M12" t="str">
        <f>IF(OR(ISBLANK(draft_picks[[#This Row],[veto_drafter_id]]),draft_picks[[#This Row],[veto_drafter_id]]=""),"",_xlfn.XLOOKUP(draft_picks[[#This Row],[veto_drafter_id]],drafters[id],drafters[name]))</f>
        <v/>
      </c>
      <c r="N12" t="s">
        <v>15497</v>
      </c>
      <c r="O12" t="str">
        <f>IF(OR(ISBLANK(draft_picks[[#This Row],[veto_drafter_team_id]]),draft_picks[[#This Row],[veto_drafter_team_id]]=""),"",_xlfn.XLOOKUP(draft_picks[[#This Row],[veto_drafter_team_id]],drafter_teams[id],drafter_teams[name]))</f>
        <v/>
      </c>
      <c r="Q12" t="s">
        <v>15497</v>
      </c>
      <c r="R12" t="str">
        <f>IF(OR(ISBLANK(draft_picks[[#This Row],[veto_override_drafter_id]]),draft_picks[[#This Row],[veto_override_drafter_id]]=""),"",_xlfn.XLOOKUP(draft_picks[[#This Row],[veto_override_drafter_id]],drafters[id],drafters[name]))</f>
        <v/>
      </c>
      <c r="S12" t="s">
        <v>15497</v>
      </c>
      <c r="T12" t="str">
        <f>IF(OR(ISBLANK(draft_picks[[#This Row],[veto_override_team_id]]),draft_picks[[#This Row],[veto_override_team_id]]=""),"",_xlfn.XLOOKUP(draft_picks[[#This Row],[veto_override_team_id]],drafter_teams[id],drafter_teams[name]))</f>
        <v/>
      </c>
    </row>
    <row r="13" spans="1:21" x14ac:dyDescent="0.25">
      <c r="A13" t="s">
        <v>697</v>
      </c>
      <c r="B13" t="str">
        <f>_xlfn.XLOOKUP(draft_picks[[#This Row],[draft_id]],drafts[id],drafts[title])</f>
        <v>Visitors From Another Planet</v>
      </c>
      <c r="C13" s="3">
        <v>4</v>
      </c>
      <c r="D13">
        <f>IF(C12&lt;draft_picks[[#This Row],[position]],1,IF(C12&gt;draft_picks[[#This Row],[position]],D12+1,IF(C12=draft_picks[[#This Row],[position]],D12+1)))</f>
        <v>4</v>
      </c>
      <c r="E13" t="s">
        <v>2664</v>
      </c>
      <c r="F13" t="str">
        <f>IF(ISBLANK(draft_picks[[#This Row],[movie_id]]),"",_xlfn.XLOOKUP(draft_picks[[#This Row],[movie_id]],drafts.movies[id],drafts.movies[movie_title]))</f>
        <v>The Thing</v>
      </c>
      <c r="G13" s="3" t="s">
        <v>1115</v>
      </c>
      <c r="H13" t="str">
        <f>IF(ISBLANK(draft_picks[[#This Row],[drafter_id]]),"",_xlfn.XLOOKUP(draft_picks[[#This Row],[drafter_id]],drafters[id],drafters[name]))</f>
        <v>Ryan Marker</v>
      </c>
      <c r="J13" t="str">
        <f>IF(ISBLANK(draft_picks[[#This Row],[drafter_team_id]]),"",_xlfn.XLOOKUP(draft_picks[[#This Row],[drafter_team_id]],drafter_teams[id],drafter_teams[name]))</f>
        <v/>
      </c>
      <c r="K13" s="3" t="s">
        <v>15497</v>
      </c>
      <c r="L13" t="s">
        <v>15497</v>
      </c>
      <c r="M13" t="str">
        <f>IF(OR(ISBLANK(draft_picks[[#This Row],[veto_drafter_id]]),draft_picks[[#This Row],[veto_drafter_id]]=""),"",_xlfn.XLOOKUP(draft_picks[[#This Row],[veto_drafter_id]],drafters[id],drafters[name]))</f>
        <v/>
      </c>
      <c r="N13" t="s">
        <v>15497</v>
      </c>
      <c r="O13" t="str">
        <f>IF(OR(ISBLANK(draft_picks[[#This Row],[veto_drafter_team_id]]),draft_picks[[#This Row],[veto_drafter_team_id]]=""),"",_xlfn.XLOOKUP(draft_picks[[#This Row],[veto_drafter_team_id]],drafter_teams[id],drafter_teams[name]))</f>
        <v/>
      </c>
      <c r="Q13" t="s">
        <v>15497</v>
      </c>
      <c r="R13" t="str">
        <f>IF(OR(ISBLANK(draft_picks[[#This Row],[veto_override_drafter_id]]),draft_picks[[#This Row],[veto_override_drafter_id]]=""),"",_xlfn.XLOOKUP(draft_picks[[#This Row],[veto_override_drafter_id]],drafters[id],drafters[name]))</f>
        <v/>
      </c>
      <c r="S13" t="s">
        <v>15497</v>
      </c>
      <c r="T13" t="str">
        <f>IF(OR(ISBLANK(draft_picks[[#This Row],[veto_override_team_id]]),draft_picks[[#This Row],[veto_override_team_id]]=""),"",_xlfn.XLOOKUP(draft_picks[[#This Row],[veto_override_team_id]],drafter_teams[id],drafter_teams[name]))</f>
        <v/>
      </c>
    </row>
    <row r="14" spans="1:21" x14ac:dyDescent="0.25">
      <c r="A14" t="s">
        <v>697</v>
      </c>
      <c r="B14" t="str">
        <f>_xlfn.XLOOKUP(draft_picks[[#This Row],[draft_id]],drafts[id],drafts[title])</f>
        <v>Visitors From Another Planet</v>
      </c>
      <c r="C14" s="3">
        <v>3</v>
      </c>
      <c r="D14">
        <f>IF(C13&lt;draft_picks[[#This Row],[position]],1,IF(C13&gt;draft_picks[[#This Row],[position]],D13+1,IF(C13=draft_picks[[#This Row],[position]],D13+1)))</f>
        <v>5</v>
      </c>
      <c r="E14" t="s">
        <v>8248</v>
      </c>
      <c r="F14" t="str">
        <f>IF(ISBLANK(draft_picks[[#This Row],[movie_id]]),"",_xlfn.XLOOKUP(draft_picks[[#This Row],[movie_id]],drafts.movies[id],drafts.movies[movie_title]))</f>
        <v>Communion</v>
      </c>
      <c r="G14" s="3" t="s">
        <v>1019</v>
      </c>
      <c r="H14" t="str">
        <f>IF(ISBLANK(draft_picks[[#This Row],[drafter_id]]),"",_xlfn.XLOOKUP(draft_picks[[#This Row],[drafter_id]],drafters[id],drafters[name]))</f>
        <v>Steve Berg</v>
      </c>
      <c r="J14" t="str">
        <f>IF(ISBLANK(draft_picks[[#This Row],[drafter_team_id]]),"",_xlfn.XLOOKUP(draft_picks[[#This Row],[drafter_team_id]],drafter_teams[id],drafter_teams[name]))</f>
        <v/>
      </c>
      <c r="K14" s="3" t="s">
        <v>15497</v>
      </c>
      <c r="L14" t="s">
        <v>15497</v>
      </c>
      <c r="M14" t="str">
        <f>IF(OR(ISBLANK(draft_picks[[#This Row],[veto_drafter_id]]),draft_picks[[#This Row],[veto_drafter_id]]=""),"",_xlfn.XLOOKUP(draft_picks[[#This Row],[veto_drafter_id]],drafters[id],drafters[name]))</f>
        <v/>
      </c>
      <c r="N14" t="s">
        <v>15497</v>
      </c>
      <c r="O14" t="str">
        <f>IF(OR(ISBLANK(draft_picks[[#This Row],[veto_drafter_team_id]]),draft_picks[[#This Row],[veto_drafter_team_id]]=""),"",_xlfn.XLOOKUP(draft_picks[[#This Row],[veto_drafter_team_id]],drafter_teams[id],drafter_teams[name]))</f>
        <v/>
      </c>
      <c r="Q14" t="s">
        <v>15497</v>
      </c>
      <c r="R14" t="str">
        <f>IF(OR(ISBLANK(draft_picks[[#This Row],[veto_override_drafter_id]]),draft_picks[[#This Row],[veto_override_drafter_id]]=""),"",_xlfn.XLOOKUP(draft_picks[[#This Row],[veto_override_drafter_id]],drafters[id],drafters[name]))</f>
        <v/>
      </c>
      <c r="S14" t="s">
        <v>15497</v>
      </c>
      <c r="T14" t="str">
        <f>IF(OR(ISBLANK(draft_picks[[#This Row],[veto_override_team_id]]),draft_picks[[#This Row],[veto_override_team_id]]=""),"",_xlfn.XLOOKUP(draft_picks[[#This Row],[veto_override_team_id]],drafter_teams[id],drafter_teams[name]))</f>
        <v/>
      </c>
    </row>
    <row r="15" spans="1:21" x14ac:dyDescent="0.25">
      <c r="A15" t="s">
        <v>697</v>
      </c>
      <c r="B15" t="str">
        <f>_xlfn.XLOOKUP(draft_picks[[#This Row],[draft_id]],drafts[id],drafts[title])</f>
        <v>Visitors From Another Planet</v>
      </c>
      <c r="C15" s="3">
        <v>2</v>
      </c>
      <c r="D15">
        <f>IF(C14&lt;draft_picks[[#This Row],[position]],1,IF(C14&gt;draft_picks[[#This Row],[position]],D14+1,IF(C14=draft_picks[[#This Row],[position]],D14+1)))</f>
        <v>6</v>
      </c>
      <c r="E15" t="s">
        <v>3268</v>
      </c>
      <c r="F15" t="str">
        <f>IF(ISBLANK(draft_picks[[#This Row],[movie_id]]),"",_xlfn.XLOOKUP(draft_picks[[#This Row],[movie_id]],drafts.movies[id],drafts.movies[movie_title]))</f>
        <v>The Brother from Another Planet</v>
      </c>
      <c r="G15" s="3" t="s">
        <v>1115</v>
      </c>
      <c r="H15" t="str">
        <f>IF(ISBLANK(draft_picks[[#This Row],[drafter_id]]),"",_xlfn.XLOOKUP(draft_picks[[#This Row],[drafter_id]],drafters[id],drafters[name]))</f>
        <v>Ryan Marker</v>
      </c>
      <c r="J15" t="str">
        <f>IF(ISBLANK(draft_picks[[#This Row],[drafter_team_id]]),"",_xlfn.XLOOKUP(draft_picks[[#This Row],[drafter_team_id]],drafter_teams[id],drafter_teams[name]))</f>
        <v/>
      </c>
      <c r="K15" s="3" t="s">
        <v>15484</v>
      </c>
      <c r="L15" t="s">
        <v>1019</v>
      </c>
      <c r="M15" t="str">
        <f>IF(OR(ISBLANK(draft_picks[[#This Row],[veto_drafter_id]]),draft_picks[[#This Row],[veto_drafter_id]]=""),"",_xlfn.XLOOKUP(draft_picks[[#This Row],[veto_drafter_id]],drafters[id],drafters[name]))</f>
        <v>Steve Berg</v>
      </c>
      <c r="N15" t="s">
        <v>15497</v>
      </c>
      <c r="O15" t="str">
        <f>IF(OR(ISBLANK(draft_picks[[#This Row],[veto_drafter_team_id]]),draft_picks[[#This Row],[veto_drafter_team_id]]=""),"",_xlfn.XLOOKUP(draft_picks[[#This Row],[veto_drafter_team_id]],drafter_teams[id],drafter_teams[name]))</f>
        <v/>
      </c>
      <c r="Q15" t="s">
        <v>15497</v>
      </c>
      <c r="R15" t="str">
        <f>IF(OR(ISBLANK(draft_picks[[#This Row],[veto_override_drafter_id]]),draft_picks[[#This Row],[veto_override_drafter_id]]=""),"",_xlfn.XLOOKUP(draft_picks[[#This Row],[veto_override_drafter_id]],drafters[id],drafters[name]))</f>
        <v/>
      </c>
      <c r="S15" t="s">
        <v>15497</v>
      </c>
      <c r="T15" t="str">
        <f>IF(OR(ISBLANK(draft_picks[[#This Row],[veto_override_team_id]]),draft_picks[[#This Row],[veto_override_team_id]]=""),"",_xlfn.XLOOKUP(draft_picks[[#This Row],[veto_override_team_id]],drafter_teams[id],drafter_teams[name]))</f>
        <v/>
      </c>
    </row>
    <row r="16" spans="1:21" x14ac:dyDescent="0.25">
      <c r="A16" t="s">
        <v>697</v>
      </c>
      <c r="B16" t="str">
        <f>_xlfn.XLOOKUP(draft_picks[[#This Row],[draft_id]],drafts[id],drafts[title])</f>
        <v>Visitors From Another Planet</v>
      </c>
      <c r="C16" s="3">
        <v>2</v>
      </c>
      <c r="D16">
        <f>IF(C15&lt;draft_picks[[#This Row],[position]],1,IF(C15&gt;draft_picks[[#This Row],[position]],D15+1,IF(C15=draft_picks[[#This Row],[position]],D15+1)))</f>
        <v>7</v>
      </c>
      <c r="E16" t="s">
        <v>7939</v>
      </c>
      <c r="F16" t="str">
        <f>IF(ISBLANK(draft_picks[[#This Row],[movie_id]]),"",_xlfn.XLOOKUP(draft_picks[[#This Row],[movie_id]],drafts.movies[id],drafts.movies[movie_title]))</f>
        <v>Close Encounters of the Third Kind</v>
      </c>
      <c r="G16" s="3" t="s">
        <v>1115</v>
      </c>
      <c r="H16" t="str">
        <f>IF(ISBLANK(draft_picks[[#This Row],[drafter_id]]),"",_xlfn.XLOOKUP(draft_picks[[#This Row],[drafter_id]],drafters[id],drafters[name]))</f>
        <v>Ryan Marker</v>
      </c>
      <c r="J16" t="str">
        <f>IF(ISBLANK(draft_picks[[#This Row],[drafter_team_id]]),"",_xlfn.XLOOKUP(draft_picks[[#This Row],[drafter_team_id]],drafter_teams[id],drafter_teams[name]))</f>
        <v/>
      </c>
      <c r="K16" s="3" t="s">
        <v>15497</v>
      </c>
      <c r="L16" t="s">
        <v>15497</v>
      </c>
      <c r="M16" t="str">
        <f>IF(OR(ISBLANK(draft_picks[[#This Row],[veto_drafter_id]]),draft_picks[[#This Row],[veto_drafter_id]]=""),"",_xlfn.XLOOKUP(draft_picks[[#This Row],[veto_drafter_id]],drafters[id],drafters[name]))</f>
        <v/>
      </c>
      <c r="N16" t="s">
        <v>15497</v>
      </c>
      <c r="O16" t="str">
        <f>IF(OR(ISBLANK(draft_picks[[#This Row],[veto_drafter_team_id]]),draft_picks[[#This Row],[veto_drafter_team_id]]=""),"",_xlfn.XLOOKUP(draft_picks[[#This Row],[veto_drafter_team_id]],drafter_teams[id],drafter_teams[name]))</f>
        <v/>
      </c>
      <c r="Q16" t="s">
        <v>15497</v>
      </c>
      <c r="R16" t="str">
        <f>IF(OR(ISBLANK(draft_picks[[#This Row],[veto_override_drafter_id]]),draft_picks[[#This Row],[veto_override_drafter_id]]=""),"",_xlfn.XLOOKUP(draft_picks[[#This Row],[veto_override_drafter_id]],drafters[id],drafters[name]))</f>
        <v/>
      </c>
      <c r="S16" t="s">
        <v>15497</v>
      </c>
      <c r="T16" t="str">
        <f>IF(OR(ISBLANK(draft_picks[[#This Row],[veto_override_team_id]]),draft_picks[[#This Row],[veto_override_team_id]]=""),"",_xlfn.XLOOKUP(draft_picks[[#This Row],[veto_override_team_id]],drafter_teams[id],drafter_teams[name]))</f>
        <v/>
      </c>
    </row>
    <row r="17" spans="1:20" x14ac:dyDescent="0.25">
      <c r="A17" t="s">
        <v>697</v>
      </c>
      <c r="B17" t="str">
        <f>_xlfn.XLOOKUP(draft_picks[[#This Row],[draft_id]],drafts[id],drafts[title])</f>
        <v>Visitors From Another Planet</v>
      </c>
      <c r="C17" s="3">
        <v>1</v>
      </c>
      <c r="D17">
        <f>IF(C16&lt;draft_picks[[#This Row],[position]],1,IF(C16&gt;draft_picks[[#This Row],[position]],D16+1,IF(C16=draft_picks[[#This Row],[position]],D16+1)))</f>
        <v>8</v>
      </c>
      <c r="E17" t="s">
        <v>3678</v>
      </c>
      <c r="F17" t="str">
        <f>IF(ISBLANK(draft_picks[[#This Row],[movie_id]]),"",_xlfn.XLOOKUP(draft_picks[[#This Row],[movie_id]],drafts.movies[id],drafts.movies[movie_title]))</f>
        <v>Under the Skin</v>
      </c>
      <c r="G17" s="3" t="s">
        <v>1019</v>
      </c>
      <c r="H17" t="str">
        <f>IF(ISBLANK(draft_picks[[#This Row],[drafter_id]]),"",_xlfn.XLOOKUP(draft_picks[[#This Row],[drafter_id]],drafters[id],drafters[name]))</f>
        <v>Steve Berg</v>
      </c>
      <c r="J17" t="str">
        <f>IF(ISBLANK(draft_picks[[#This Row],[drafter_team_id]]),"",_xlfn.XLOOKUP(draft_picks[[#This Row],[drafter_team_id]],drafter_teams[id],drafter_teams[name]))</f>
        <v/>
      </c>
      <c r="K17" s="3" t="s">
        <v>15484</v>
      </c>
      <c r="L17" t="s">
        <v>1115</v>
      </c>
      <c r="M17" t="str">
        <f>IF(OR(ISBLANK(draft_picks[[#This Row],[veto_drafter_id]]),draft_picks[[#This Row],[veto_drafter_id]]=""),"",_xlfn.XLOOKUP(draft_picks[[#This Row],[veto_drafter_id]],drafters[id],drafters[name]))</f>
        <v>Ryan Marker</v>
      </c>
      <c r="N17" t="s">
        <v>15497</v>
      </c>
      <c r="O17" t="str">
        <f>IF(OR(ISBLANK(draft_picks[[#This Row],[veto_drafter_team_id]]),draft_picks[[#This Row],[veto_drafter_team_id]]=""),"",_xlfn.XLOOKUP(draft_picks[[#This Row],[veto_drafter_team_id]],drafter_teams[id],drafter_teams[name]))</f>
        <v/>
      </c>
      <c r="Q17" t="s">
        <v>15497</v>
      </c>
      <c r="R17" t="str">
        <f>IF(OR(ISBLANK(draft_picks[[#This Row],[veto_override_drafter_id]]),draft_picks[[#This Row],[veto_override_drafter_id]]=""),"",_xlfn.XLOOKUP(draft_picks[[#This Row],[veto_override_drafter_id]],drafters[id],drafters[name]))</f>
        <v/>
      </c>
      <c r="S17" t="s">
        <v>15497</v>
      </c>
      <c r="T17" t="str">
        <f>IF(OR(ISBLANK(draft_picks[[#This Row],[veto_override_team_id]]),draft_picks[[#This Row],[veto_override_team_id]]=""),"",_xlfn.XLOOKUP(draft_picks[[#This Row],[veto_override_team_id]],drafter_teams[id],drafter_teams[name]))</f>
        <v/>
      </c>
    </row>
    <row r="18" spans="1:20" x14ac:dyDescent="0.25">
      <c r="A18" t="s">
        <v>697</v>
      </c>
      <c r="B18" t="str">
        <f>_xlfn.XLOOKUP(draft_picks[[#This Row],[draft_id]],drafts[id],drafts[title])</f>
        <v>Visitors From Another Planet</v>
      </c>
      <c r="C18" s="3">
        <v>1</v>
      </c>
      <c r="D18">
        <f>IF(C17&lt;draft_picks[[#This Row],[position]],1,IF(C17&gt;draft_picks[[#This Row],[position]],D17+1,IF(C17=draft_picks[[#This Row],[position]],D17+1)))</f>
        <v>9</v>
      </c>
      <c r="E18" t="s">
        <v>7387</v>
      </c>
      <c r="F18" t="str">
        <f>IF(ISBLANK(draft_picks[[#This Row],[movie_id]]),"",_xlfn.XLOOKUP(draft_picks[[#This Row],[movie_id]],drafts.movies[id],drafts.movies[movie_title]))</f>
        <v>E.T. the Extra-Terrestrial</v>
      </c>
      <c r="G18" s="3" t="s">
        <v>1019</v>
      </c>
      <c r="H18" t="str">
        <f>IF(ISBLANK(draft_picks[[#This Row],[drafter_id]]),"",_xlfn.XLOOKUP(draft_picks[[#This Row],[drafter_id]],drafters[id],drafters[name]))</f>
        <v>Steve Berg</v>
      </c>
      <c r="J18" t="str">
        <f>IF(ISBLANK(draft_picks[[#This Row],[drafter_team_id]]),"",_xlfn.XLOOKUP(draft_picks[[#This Row],[drafter_team_id]],drafter_teams[id],drafter_teams[name]))</f>
        <v/>
      </c>
      <c r="K18" s="3" t="s">
        <v>15497</v>
      </c>
      <c r="L18" t="s">
        <v>15497</v>
      </c>
      <c r="M18" t="str">
        <f>IF(OR(ISBLANK(draft_picks[[#This Row],[veto_drafter_id]]),draft_picks[[#This Row],[veto_drafter_id]]=""),"",_xlfn.XLOOKUP(draft_picks[[#This Row],[veto_drafter_id]],drafters[id],drafters[name]))</f>
        <v/>
      </c>
      <c r="N18" t="s">
        <v>15497</v>
      </c>
      <c r="O18" t="str">
        <f>IF(OR(ISBLANK(draft_picks[[#This Row],[veto_drafter_team_id]]),draft_picks[[#This Row],[veto_drafter_team_id]]=""),"",_xlfn.XLOOKUP(draft_picks[[#This Row],[veto_drafter_team_id]],drafter_teams[id],drafter_teams[name]))</f>
        <v/>
      </c>
      <c r="Q18" t="s">
        <v>15497</v>
      </c>
      <c r="R18" t="str">
        <f>IF(OR(ISBLANK(draft_picks[[#This Row],[veto_override_drafter_id]]),draft_picks[[#This Row],[veto_override_drafter_id]]=""),"",_xlfn.XLOOKUP(draft_picks[[#This Row],[veto_override_drafter_id]],drafters[id],drafters[name]))</f>
        <v/>
      </c>
      <c r="S18" t="s">
        <v>15497</v>
      </c>
      <c r="T18" t="str">
        <f>IF(OR(ISBLANK(draft_picks[[#This Row],[veto_override_team_id]]),draft_picks[[#This Row],[veto_override_team_id]]=""),"",_xlfn.XLOOKUP(draft_picks[[#This Row],[veto_override_team_id]],drafter_teams[id],drafter_teams[name]))</f>
        <v/>
      </c>
    </row>
    <row r="19" spans="1:20" x14ac:dyDescent="0.25">
      <c r="A19" t="s">
        <v>104</v>
      </c>
      <c r="B19" t="str">
        <f>_xlfn.XLOOKUP(draft_picks[[#This Row],[draft_id]],drafts[id],drafts[title])</f>
        <v>Audrey Hepburn</v>
      </c>
      <c r="C19" s="3">
        <v>7</v>
      </c>
      <c r="D19">
        <f>IF(C18&lt;draft_picks[[#This Row],[position]],1,IF(C18&gt;draft_picks[[#This Row],[position]],D18+1,IF(C18=draft_picks[[#This Row],[position]],D18+1)))</f>
        <v>1</v>
      </c>
      <c r="E19" t="s">
        <v>6898</v>
      </c>
      <c r="F19" t="str">
        <f>IF(ISBLANK(draft_picks[[#This Row],[movie_id]]),"",_xlfn.XLOOKUP(draft_picks[[#This Row],[movie_id]],drafts.movies[id],drafts.movies[movie_title]))</f>
        <v>Charade</v>
      </c>
      <c r="G19" s="3" t="s">
        <v>1041</v>
      </c>
      <c r="H19" t="str">
        <f>IF(ISBLANK(draft_picks[[#This Row],[drafter_id]]),"",_xlfn.XLOOKUP(draft_picks[[#This Row],[drafter_id]],drafters[id],drafters[name]))</f>
        <v>Angela Matano</v>
      </c>
      <c r="J19" t="str">
        <f>IF(ISBLANK(draft_picks[[#This Row],[drafter_team_id]]),"",_xlfn.XLOOKUP(draft_picks[[#This Row],[drafter_team_id]],drafter_teams[id],drafter_teams[name]))</f>
        <v/>
      </c>
      <c r="K19" s="3" t="s">
        <v>15497</v>
      </c>
      <c r="L19" t="s">
        <v>15497</v>
      </c>
      <c r="M19" t="str">
        <f>IF(OR(ISBLANK(draft_picks[[#This Row],[veto_drafter_id]]),draft_picks[[#This Row],[veto_drafter_id]]=""),"",_xlfn.XLOOKUP(draft_picks[[#This Row],[veto_drafter_id]],drafters[id],drafters[name]))</f>
        <v/>
      </c>
      <c r="N19" t="s">
        <v>15497</v>
      </c>
      <c r="O19" t="str">
        <f>IF(OR(ISBLANK(draft_picks[[#This Row],[veto_drafter_team_id]]),draft_picks[[#This Row],[veto_drafter_team_id]]=""),"",_xlfn.XLOOKUP(draft_picks[[#This Row],[veto_drafter_team_id]],drafter_teams[id],drafter_teams[name]))</f>
        <v/>
      </c>
      <c r="Q19" t="s">
        <v>15497</v>
      </c>
      <c r="R19" t="str">
        <f>IF(OR(ISBLANK(draft_picks[[#This Row],[veto_override_drafter_id]]),draft_picks[[#This Row],[veto_override_drafter_id]]=""),"",_xlfn.XLOOKUP(draft_picks[[#This Row],[veto_override_drafter_id]],drafters[id],drafters[name]))</f>
        <v/>
      </c>
      <c r="S19" t="s">
        <v>15497</v>
      </c>
      <c r="T19" t="str">
        <f>IF(OR(ISBLANK(draft_picks[[#This Row],[veto_override_team_id]]),draft_picks[[#This Row],[veto_override_team_id]]=""),"",_xlfn.XLOOKUP(draft_picks[[#This Row],[veto_override_team_id]],drafter_teams[id],drafter_teams[name]))</f>
        <v/>
      </c>
    </row>
    <row r="20" spans="1:20" x14ac:dyDescent="0.25">
      <c r="A20" t="s">
        <v>104</v>
      </c>
      <c r="B20" t="str">
        <f>_xlfn.XLOOKUP(draft_picks[[#This Row],[draft_id]],drafts[id],drafts[title])</f>
        <v>Audrey Hepburn</v>
      </c>
      <c r="C20" s="3">
        <v>6</v>
      </c>
      <c r="D20">
        <f>IF(C19&lt;draft_picks[[#This Row],[position]],1,IF(C19&gt;draft_picks[[#This Row],[position]],D19+1,IF(C19=draft_picks[[#This Row],[position]],D19+1)))</f>
        <v>2</v>
      </c>
      <c r="E20" t="s">
        <v>2646</v>
      </c>
      <c r="F20" t="str">
        <f>IF(ISBLANK(draft_picks[[#This Row],[movie_id]]),"",_xlfn.XLOOKUP(draft_picks[[#This Row],[movie_id]],drafts.movies[id],drafts.movies[movie_title]))</f>
        <v>Sabrina</v>
      </c>
      <c r="G20" s="3" t="s">
        <v>1041</v>
      </c>
      <c r="H20" t="str">
        <f>IF(ISBLANK(draft_picks[[#This Row],[drafter_id]]),"",_xlfn.XLOOKUP(draft_picks[[#This Row],[drafter_id]],drafters[id],drafters[name]))</f>
        <v>Angela Matano</v>
      </c>
      <c r="J20" t="str">
        <f>IF(ISBLANK(draft_picks[[#This Row],[drafter_team_id]]),"",_xlfn.XLOOKUP(draft_picks[[#This Row],[drafter_team_id]],drafter_teams[id],drafter_teams[name]))</f>
        <v/>
      </c>
      <c r="K20" s="3" t="s">
        <v>15497</v>
      </c>
      <c r="L20" t="s">
        <v>15497</v>
      </c>
      <c r="M20" t="str">
        <f>IF(OR(ISBLANK(draft_picks[[#This Row],[veto_drafter_id]]),draft_picks[[#This Row],[veto_drafter_id]]=""),"",_xlfn.XLOOKUP(draft_picks[[#This Row],[veto_drafter_id]],drafters[id],drafters[name]))</f>
        <v/>
      </c>
      <c r="N20" t="s">
        <v>15497</v>
      </c>
      <c r="O20" t="str">
        <f>IF(OR(ISBLANK(draft_picks[[#This Row],[veto_drafter_team_id]]),draft_picks[[#This Row],[veto_drafter_team_id]]=""),"",_xlfn.XLOOKUP(draft_picks[[#This Row],[veto_drafter_team_id]],drafter_teams[id],drafter_teams[name]))</f>
        <v/>
      </c>
      <c r="Q20" t="s">
        <v>15497</v>
      </c>
      <c r="R20" t="str">
        <f>IF(OR(ISBLANK(draft_picks[[#This Row],[veto_override_drafter_id]]),draft_picks[[#This Row],[veto_override_drafter_id]]=""),"",_xlfn.XLOOKUP(draft_picks[[#This Row],[veto_override_drafter_id]],drafters[id],drafters[name]))</f>
        <v/>
      </c>
      <c r="S20" t="s">
        <v>15497</v>
      </c>
      <c r="T20" t="str">
        <f>IF(OR(ISBLANK(draft_picks[[#This Row],[veto_override_team_id]]),draft_picks[[#This Row],[veto_override_team_id]]=""),"",_xlfn.XLOOKUP(draft_picks[[#This Row],[veto_override_team_id]],drafter_teams[id],drafter_teams[name]))</f>
        <v/>
      </c>
    </row>
    <row r="21" spans="1:20" x14ac:dyDescent="0.25">
      <c r="A21" t="s">
        <v>104</v>
      </c>
      <c r="B21" t="str">
        <f>_xlfn.XLOOKUP(draft_picks[[#This Row],[draft_id]],drafts[id],drafts[title])</f>
        <v>Audrey Hepburn</v>
      </c>
      <c r="C21" s="3">
        <v>5</v>
      </c>
      <c r="D21">
        <f>IF(C20&lt;draft_picks[[#This Row],[position]],1,IF(C20&gt;draft_picks[[#This Row],[position]],D20+1,IF(C20=draft_picks[[#This Row],[position]],D20+1)))</f>
        <v>3</v>
      </c>
      <c r="E21" t="s">
        <v>2394</v>
      </c>
      <c r="F21" t="str">
        <f>IF(ISBLANK(draft_picks[[#This Row],[movie_id]]),"",_xlfn.XLOOKUP(draft_picks[[#This Row],[movie_id]],drafts.movies[id],drafts.movies[movie_title]))</f>
        <v>Wait Until Dark</v>
      </c>
      <c r="G21" s="3" t="s">
        <v>893</v>
      </c>
      <c r="H21" t="str">
        <f>IF(ISBLANK(draft_picks[[#This Row],[drafter_id]]),"",_xlfn.XLOOKUP(draft_picks[[#This Row],[drafter_id]],drafters[id],drafters[name]))</f>
        <v>Tom Cendejas</v>
      </c>
      <c r="J21" t="str">
        <f>IF(ISBLANK(draft_picks[[#This Row],[drafter_team_id]]),"",_xlfn.XLOOKUP(draft_picks[[#This Row],[drafter_team_id]],drafter_teams[id],drafter_teams[name]))</f>
        <v/>
      </c>
      <c r="K21" s="3" t="s">
        <v>15497</v>
      </c>
      <c r="L21" t="s">
        <v>15497</v>
      </c>
      <c r="M21" t="str">
        <f>IF(OR(ISBLANK(draft_picks[[#This Row],[veto_drafter_id]]),draft_picks[[#This Row],[veto_drafter_id]]=""),"",_xlfn.XLOOKUP(draft_picks[[#This Row],[veto_drafter_id]],drafters[id],drafters[name]))</f>
        <v/>
      </c>
      <c r="N21" t="s">
        <v>15497</v>
      </c>
      <c r="O21" t="str">
        <f>IF(OR(ISBLANK(draft_picks[[#This Row],[veto_drafter_team_id]]),draft_picks[[#This Row],[veto_drafter_team_id]]=""),"",_xlfn.XLOOKUP(draft_picks[[#This Row],[veto_drafter_team_id]],drafter_teams[id],drafter_teams[name]))</f>
        <v/>
      </c>
      <c r="Q21" t="s">
        <v>15497</v>
      </c>
      <c r="R21" t="str">
        <f>IF(OR(ISBLANK(draft_picks[[#This Row],[veto_override_drafter_id]]),draft_picks[[#This Row],[veto_override_drafter_id]]=""),"",_xlfn.XLOOKUP(draft_picks[[#This Row],[veto_override_drafter_id]],drafters[id],drafters[name]))</f>
        <v/>
      </c>
      <c r="S21" t="s">
        <v>15497</v>
      </c>
      <c r="T21" t="str">
        <f>IF(OR(ISBLANK(draft_picks[[#This Row],[veto_override_team_id]]),draft_picks[[#This Row],[veto_override_team_id]]=""),"",_xlfn.XLOOKUP(draft_picks[[#This Row],[veto_override_team_id]],drafter_teams[id],drafter_teams[name]))</f>
        <v/>
      </c>
    </row>
    <row r="22" spans="1:20" x14ac:dyDescent="0.25">
      <c r="A22" t="s">
        <v>104</v>
      </c>
      <c r="B22" t="str">
        <f>_xlfn.XLOOKUP(draft_picks[[#This Row],[draft_id]],drafts[id],drafts[title])</f>
        <v>Audrey Hepburn</v>
      </c>
      <c r="C22" s="3">
        <v>4</v>
      </c>
      <c r="D22">
        <f>IF(C21&lt;draft_picks[[#This Row],[position]],1,IF(C21&gt;draft_picks[[#This Row],[position]],D21+1,IF(C21=draft_picks[[#This Row],[position]],D21+1)))</f>
        <v>4</v>
      </c>
      <c r="E22" t="s">
        <v>1365</v>
      </c>
      <c r="F22" t="str">
        <f>IF(ISBLANK(draft_picks[[#This Row],[movie_id]]),"",_xlfn.XLOOKUP(draft_picks[[#This Row],[movie_id]],drafts.movies[id],drafts.movies[movie_title]))</f>
        <v>Funny Face</v>
      </c>
      <c r="G22" s="3" t="s">
        <v>1041</v>
      </c>
      <c r="H22" t="str">
        <f>IF(ISBLANK(draft_picks[[#This Row],[drafter_id]]),"",_xlfn.XLOOKUP(draft_picks[[#This Row],[drafter_id]],drafters[id],drafters[name]))</f>
        <v>Angela Matano</v>
      </c>
      <c r="J22" t="str">
        <f>IF(ISBLANK(draft_picks[[#This Row],[drafter_team_id]]),"",_xlfn.XLOOKUP(draft_picks[[#This Row],[drafter_team_id]],drafter_teams[id],drafter_teams[name]))</f>
        <v/>
      </c>
      <c r="K22" s="3" t="s">
        <v>15484</v>
      </c>
      <c r="L22" t="s">
        <v>893</v>
      </c>
      <c r="M22" t="str">
        <f>IF(OR(ISBLANK(draft_picks[[#This Row],[veto_drafter_id]]),draft_picks[[#This Row],[veto_drafter_id]]=""),"",_xlfn.XLOOKUP(draft_picks[[#This Row],[veto_drafter_id]],drafters[id],drafters[name]))</f>
        <v>Tom Cendejas</v>
      </c>
      <c r="N22" t="s">
        <v>15497</v>
      </c>
      <c r="O22" t="str">
        <f>IF(OR(ISBLANK(draft_picks[[#This Row],[veto_drafter_team_id]]),draft_picks[[#This Row],[veto_drafter_team_id]]=""),"",_xlfn.XLOOKUP(draft_picks[[#This Row],[veto_drafter_team_id]],drafter_teams[id],drafter_teams[name]))</f>
        <v/>
      </c>
      <c r="Q22" t="s">
        <v>15497</v>
      </c>
      <c r="R22" t="str">
        <f>IF(OR(ISBLANK(draft_picks[[#This Row],[veto_override_drafter_id]]),draft_picks[[#This Row],[veto_override_drafter_id]]=""),"",_xlfn.XLOOKUP(draft_picks[[#This Row],[veto_override_drafter_id]],drafters[id],drafters[name]))</f>
        <v/>
      </c>
      <c r="S22" t="s">
        <v>15497</v>
      </c>
      <c r="T22" t="str">
        <f>IF(OR(ISBLANK(draft_picks[[#This Row],[veto_override_team_id]]),draft_picks[[#This Row],[veto_override_team_id]]=""),"",_xlfn.XLOOKUP(draft_picks[[#This Row],[veto_override_team_id]],drafter_teams[id],drafter_teams[name]))</f>
        <v/>
      </c>
    </row>
    <row r="23" spans="1:20" x14ac:dyDescent="0.25">
      <c r="A23" t="s">
        <v>104</v>
      </c>
      <c r="B23" t="str">
        <f>_xlfn.XLOOKUP(draft_picks[[#This Row],[draft_id]],drafts[id],drafts[title])</f>
        <v>Audrey Hepburn</v>
      </c>
      <c r="C23" s="3">
        <v>4</v>
      </c>
      <c r="D23">
        <f>IF(C22&lt;draft_picks[[#This Row],[position]],1,IF(C22&gt;draft_picks[[#This Row],[position]],D22+1,IF(C22=draft_picks[[#This Row],[position]],D22+1)))</f>
        <v>5</v>
      </c>
      <c r="E23" t="s">
        <v>4038</v>
      </c>
      <c r="F23" t="str">
        <f>IF(ISBLANK(draft_picks[[#This Row],[movie_id]]),"",_xlfn.XLOOKUP(draft_picks[[#This Row],[movie_id]],drafts.movies[id],drafts.movies[movie_title]))</f>
        <v>My Fair Lady</v>
      </c>
      <c r="G23" s="3" t="s">
        <v>1041</v>
      </c>
      <c r="H23" t="str">
        <f>IF(ISBLANK(draft_picks[[#This Row],[drafter_id]]),"",_xlfn.XLOOKUP(draft_picks[[#This Row],[drafter_id]],drafters[id],drafters[name]))</f>
        <v>Angela Matano</v>
      </c>
      <c r="J23" t="str">
        <f>IF(ISBLANK(draft_picks[[#This Row],[drafter_team_id]]),"",_xlfn.XLOOKUP(draft_picks[[#This Row],[drafter_team_id]],drafter_teams[id],drafter_teams[name]))</f>
        <v/>
      </c>
      <c r="K23" s="3" t="s">
        <v>15497</v>
      </c>
      <c r="L23" t="s">
        <v>15497</v>
      </c>
      <c r="M23" t="str">
        <f>IF(OR(ISBLANK(draft_picks[[#This Row],[veto_drafter_id]]),draft_picks[[#This Row],[veto_drafter_id]]=""),"",_xlfn.XLOOKUP(draft_picks[[#This Row],[veto_drafter_id]],drafters[id],drafters[name]))</f>
        <v/>
      </c>
      <c r="N23" t="s">
        <v>15497</v>
      </c>
      <c r="O23" t="str">
        <f>IF(OR(ISBLANK(draft_picks[[#This Row],[veto_drafter_team_id]]),draft_picks[[#This Row],[veto_drafter_team_id]]=""),"",_xlfn.XLOOKUP(draft_picks[[#This Row],[veto_drafter_team_id]],drafter_teams[id],drafter_teams[name]))</f>
        <v/>
      </c>
      <c r="Q23" t="s">
        <v>15497</v>
      </c>
      <c r="R23" t="str">
        <f>IF(OR(ISBLANK(draft_picks[[#This Row],[veto_override_drafter_id]]),draft_picks[[#This Row],[veto_override_drafter_id]]=""),"",_xlfn.XLOOKUP(draft_picks[[#This Row],[veto_override_drafter_id]],drafters[id],drafters[name]))</f>
        <v/>
      </c>
      <c r="S23" t="s">
        <v>15497</v>
      </c>
      <c r="T23" t="str">
        <f>IF(OR(ISBLANK(draft_picks[[#This Row],[veto_override_team_id]]),draft_picks[[#This Row],[veto_override_team_id]]=""),"",_xlfn.XLOOKUP(draft_picks[[#This Row],[veto_override_team_id]],drafter_teams[id],drafter_teams[name]))</f>
        <v/>
      </c>
    </row>
    <row r="24" spans="1:20" x14ac:dyDescent="0.25">
      <c r="A24" t="s">
        <v>104</v>
      </c>
      <c r="B24" t="str">
        <f>_xlfn.XLOOKUP(draft_picks[[#This Row],[draft_id]],drafts[id],drafts[title])</f>
        <v>Audrey Hepburn</v>
      </c>
      <c r="C24" s="3">
        <v>3</v>
      </c>
      <c r="D24">
        <f>IF(C23&lt;draft_picks[[#This Row],[position]],1,IF(C23&gt;draft_picks[[#This Row],[position]],D23+1,IF(C23=draft_picks[[#This Row],[position]],D23+1)))</f>
        <v>6</v>
      </c>
      <c r="E24" t="s">
        <v>5576</v>
      </c>
      <c r="F24" t="str">
        <f>IF(ISBLANK(draft_picks[[#This Row],[movie_id]]),"",_xlfn.XLOOKUP(draft_picks[[#This Row],[movie_id]],drafts.movies[id],drafts.movies[movie_title]))</f>
        <v>Breakfast at Tiffany's</v>
      </c>
      <c r="G24" s="3" t="s">
        <v>893</v>
      </c>
      <c r="H24" t="str">
        <f>IF(ISBLANK(draft_picks[[#This Row],[drafter_id]]),"",_xlfn.XLOOKUP(draft_picks[[#This Row],[drafter_id]],drafters[id],drafters[name]))</f>
        <v>Tom Cendejas</v>
      </c>
      <c r="J24" t="str">
        <f>IF(ISBLANK(draft_picks[[#This Row],[drafter_team_id]]),"",_xlfn.XLOOKUP(draft_picks[[#This Row],[drafter_team_id]],drafter_teams[id],drafter_teams[name]))</f>
        <v/>
      </c>
      <c r="K24" s="3" t="s">
        <v>15497</v>
      </c>
      <c r="L24" t="s">
        <v>15497</v>
      </c>
      <c r="M24" t="str">
        <f>IF(OR(ISBLANK(draft_picks[[#This Row],[veto_drafter_id]]),draft_picks[[#This Row],[veto_drafter_id]]=""),"",_xlfn.XLOOKUP(draft_picks[[#This Row],[veto_drafter_id]],drafters[id],drafters[name]))</f>
        <v/>
      </c>
      <c r="N24" t="s">
        <v>15497</v>
      </c>
      <c r="O24" t="str">
        <f>IF(OR(ISBLANK(draft_picks[[#This Row],[veto_drafter_team_id]]),draft_picks[[#This Row],[veto_drafter_team_id]]=""),"",_xlfn.XLOOKUP(draft_picks[[#This Row],[veto_drafter_team_id]],drafter_teams[id],drafter_teams[name]))</f>
        <v/>
      </c>
      <c r="Q24" t="s">
        <v>15497</v>
      </c>
      <c r="R24" t="str">
        <f>IF(OR(ISBLANK(draft_picks[[#This Row],[veto_override_drafter_id]]),draft_picks[[#This Row],[veto_override_drafter_id]]=""),"",_xlfn.XLOOKUP(draft_picks[[#This Row],[veto_override_drafter_id]],drafters[id],drafters[name]))</f>
        <v/>
      </c>
      <c r="S24" t="s">
        <v>15497</v>
      </c>
      <c r="T24" t="str">
        <f>IF(OR(ISBLANK(draft_picks[[#This Row],[veto_override_team_id]]),draft_picks[[#This Row],[veto_override_team_id]]=""),"",_xlfn.XLOOKUP(draft_picks[[#This Row],[veto_override_team_id]],drafter_teams[id],drafter_teams[name]))</f>
        <v/>
      </c>
    </row>
    <row r="25" spans="1:20" x14ac:dyDescent="0.25">
      <c r="A25" t="s">
        <v>104</v>
      </c>
      <c r="B25" t="str">
        <f>_xlfn.XLOOKUP(draft_picks[[#This Row],[draft_id]],drafts[id],drafts[title])</f>
        <v>Audrey Hepburn</v>
      </c>
      <c r="C25" s="3">
        <v>2</v>
      </c>
      <c r="D25">
        <f>IF(C24&lt;draft_picks[[#This Row],[position]],1,IF(C24&gt;draft_picks[[#This Row],[position]],D24+1,IF(C24=draft_picks[[#This Row],[position]],D24+1)))</f>
        <v>7</v>
      </c>
      <c r="E25" t="s">
        <v>4374</v>
      </c>
      <c r="F25" t="str">
        <f>IF(ISBLANK(draft_picks[[#This Row],[movie_id]]),"",_xlfn.XLOOKUP(draft_picks[[#This Row],[movie_id]],drafts.movies[id],drafts.movies[movie_title]))</f>
        <v>Roman Holiday</v>
      </c>
      <c r="G25" s="3" t="s">
        <v>1041</v>
      </c>
      <c r="H25" t="str">
        <f>IF(ISBLANK(draft_picks[[#This Row],[drafter_id]]),"",_xlfn.XLOOKUP(draft_picks[[#This Row],[drafter_id]],drafters[id],drafters[name]))</f>
        <v>Angela Matano</v>
      </c>
      <c r="J25" t="str">
        <f>IF(ISBLANK(draft_picks[[#This Row],[drafter_team_id]]),"",_xlfn.XLOOKUP(draft_picks[[#This Row],[drafter_team_id]],drafter_teams[id],drafter_teams[name]))</f>
        <v/>
      </c>
      <c r="K25" s="3" t="s">
        <v>15497</v>
      </c>
      <c r="L25" t="s">
        <v>15497</v>
      </c>
      <c r="M25" t="str">
        <f>IF(OR(ISBLANK(draft_picks[[#This Row],[veto_drafter_id]]),draft_picks[[#This Row],[veto_drafter_id]]=""),"",_xlfn.XLOOKUP(draft_picks[[#This Row],[veto_drafter_id]],drafters[id],drafters[name]))</f>
        <v/>
      </c>
      <c r="N25" t="s">
        <v>15497</v>
      </c>
      <c r="O25" t="str">
        <f>IF(OR(ISBLANK(draft_picks[[#This Row],[veto_drafter_team_id]]),draft_picks[[#This Row],[veto_drafter_team_id]]=""),"",_xlfn.XLOOKUP(draft_picks[[#This Row],[veto_drafter_team_id]],drafter_teams[id],drafter_teams[name]))</f>
        <v/>
      </c>
      <c r="Q25" t="s">
        <v>15497</v>
      </c>
      <c r="R25" t="str">
        <f>IF(OR(ISBLANK(draft_picks[[#This Row],[veto_override_drafter_id]]),draft_picks[[#This Row],[veto_override_drafter_id]]=""),"",_xlfn.XLOOKUP(draft_picks[[#This Row],[veto_override_drafter_id]],drafters[id],drafters[name]))</f>
        <v/>
      </c>
      <c r="S25" t="s">
        <v>15497</v>
      </c>
      <c r="T25" t="str">
        <f>IF(OR(ISBLANK(draft_picks[[#This Row],[veto_override_team_id]]),draft_picks[[#This Row],[veto_override_team_id]]=""),"",_xlfn.XLOOKUP(draft_picks[[#This Row],[veto_override_team_id]],drafter_teams[id],drafter_teams[name]))</f>
        <v/>
      </c>
    </row>
    <row r="26" spans="1:20" x14ac:dyDescent="0.25">
      <c r="A26" t="s">
        <v>104</v>
      </c>
      <c r="B26" t="str">
        <f>_xlfn.XLOOKUP(draft_picks[[#This Row],[draft_id]],drafts[id],drafts[title])</f>
        <v>Audrey Hepburn</v>
      </c>
      <c r="C26" s="3">
        <v>1</v>
      </c>
      <c r="D26">
        <f>IF(C25&lt;draft_picks[[#This Row],[position]],1,IF(C25&gt;draft_picks[[#This Row],[position]],D25+1,IF(C25=draft_picks[[#This Row],[position]],D25+1)))</f>
        <v>8</v>
      </c>
      <c r="E26" t="s">
        <v>3397</v>
      </c>
      <c r="F26" t="str">
        <f>IF(ISBLANK(draft_picks[[#This Row],[movie_id]]),"",_xlfn.XLOOKUP(draft_picks[[#This Row],[movie_id]],drafts.movies[id],drafts.movies[movie_title]))</f>
        <v>The Nun's Story</v>
      </c>
      <c r="G26" s="3" t="s">
        <v>893</v>
      </c>
      <c r="H26" t="str">
        <f>IF(ISBLANK(draft_picks[[#This Row],[drafter_id]]),"",_xlfn.XLOOKUP(draft_picks[[#This Row],[drafter_id]],drafters[id],drafters[name]))</f>
        <v>Tom Cendejas</v>
      </c>
      <c r="J26" t="str">
        <f>IF(ISBLANK(draft_picks[[#This Row],[drafter_team_id]]),"",_xlfn.XLOOKUP(draft_picks[[#This Row],[drafter_team_id]],drafter_teams[id],drafter_teams[name]))</f>
        <v/>
      </c>
      <c r="K26" s="3" t="s">
        <v>15497</v>
      </c>
      <c r="L26" t="s">
        <v>15497</v>
      </c>
      <c r="M26" t="str">
        <f>IF(OR(ISBLANK(draft_picks[[#This Row],[veto_drafter_id]]),draft_picks[[#This Row],[veto_drafter_id]]=""),"",_xlfn.XLOOKUP(draft_picks[[#This Row],[veto_drafter_id]],drafters[id],drafters[name]))</f>
        <v/>
      </c>
      <c r="N26" t="s">
        <v>15497</v>
      </c>
      <c r="O26" t="str">
        <f>IF(OR(ISBLANK(draft_picks[[#This Row],[veto_drafter_team_id]]),draft_picks[[#This Row],[veto_drafter_team_id]]=""),"",_xlfn.XLOOKUP(draft_picks[[#This Row],[veto_drafter_team_id]],drafter_teams[id],drafter_teams[name]))</f>
        <v/>
      </c>
      <c r="Q26" t="s">
        <v>15497</v>
      </c>
      <c r="R26" t="str">
        <f>IF(OR(ISBLANK(draft_picks[[#This Row],[veto_override_drafter_id]]),draft_picks[[#This Row],[veto_override_drafter_id]]=""),"",_xlfn.XLOOKUP(draft_picks[[#This Row],[veto_override_drafter_id]],drafters[id],drafters[name]))</f>
        <v/>
      </c>
      <c r="S26" t="s">
        <v>15497</v>
      </c>
      <c r="T26" t="str">
        <f>IF(OR(ISBLANK(draft_picks[[#This Row],[veto_override_team_id]]),draft_picks[[#This Row],[veto_override_team_id]]=""),"",_xlfn.XLOOKUP(draft_picks[[#This Row],[veto_override_team_id]],drafter_teams[id],drafter_teams[name]))</f>
        <v/>
      </c>
    </row>
    <row r="27" spans="1:20" x14ac:dyDescent="0.25">
      <c r="A27" t="s">
        <v>236</v>
      </c>
      <c r="B27" t="str">
        <f>_xlfn.XLOOKUP(draft_picks[[#This Row],[draft_id]],drafts[id],drafts[title])</f>
        <v>Horror Sequels</v>
      </c>
      <c r="C27" s="3">
        <v>7</v>
      </c>
      <c r="D27">
        <f>IF(C26&lt;draft_picks[[#This Row],[position]],1,IF(C26&gt;draft_picks[[#This Row],[position]],D26+1,IF(C26=draft_picks[[#This Row],[position]],D26+1)))</f>
        <v>1</v>
      </c>
      <c r="E27" t="s">
        <v>4205</v>
      </c>
      <c r="F27" t="str">
        <f>IF(ISBLANK(draft_picks[[#This Row],[movie_id]]),"",_xlfn.XLOOKUP(draft_picks[[#This Row],[movie_id]],drafts.movies[id],drafts.movies[movie_title]))</f>
        <v>Friday the 13th: The Final Chapter</v>
      </c>
      <c r="G27" s="3" t="s">
        <v>909</v>
      </c>
      <c r="H27" t="str">
        <f>IF(ISBLANK(draft_picks[[#This Row],[drafter_id]]),"",_xlfn.XLOOKUP(draft_picks[[#This Row],[drafter_id]],drafters[id],drafters[name]))</f>
        <v>Kyle Anderson</v>
      </c>
      <c r="J27" t="str">
        <f>IF(ISBLANK(draft_picks[[#This Row],[drafter_team_id]]),"",_xlfn.XLOOKUP(draft_picks[[#This Row],[drafter_team_id]],drafter_teams[id],drafter_teams[name]))</f>
        <v/>
      </c>
      <c r="K27" s="3" t="s">
        <v>15497</v>
      </c>
      <c r="L27" t="s">
        <v>15497</v>
      </c>
      <c r="M27" t="str">
        <f>IF(OR(ISBLANK(draft_picks[[#This Row],[veto_drafter_id]]),draft_picks[[#This Row],[veto_drafter_id]]=""),"",_xlfn.XLOOKUP(draft_picks[[#This Row],[veto_drafter_id]],drafters[id],drafters[name]))</f>
        <v/>
      </c>
      <c r="N27" t="s">
        <v>15497</v>
      </c>
      <c r="O27" t="str">
        <f>IF(OR(ISBLANK(draft_picks[[#This Row],[veto_drafter_team_id]]),draft_picks[[#This Row],[veto_drafter_team_id]]=""),"",_xlfn.XLOOKUP(draft_picks[[#This Row],[veto_drafter_team_id]],drafter_teams[id],drafter_teams[name]))</f>
        <v/>
      </c>
      <c r="Q27" t="s">
        <v>15497</v>
      </c>
      <c r="R27" t="str">
        <f>IF(OR(ISBLANK(draft_picks[[#This Row],[veto_override_drafter_id]]),draft_picks[[#This Row],[veto_override_drafter_id]]=""),"",_xlfn.XLOOKUP(draft_picks[[#This Row],[veto_override_drafter_id]],drafters[id],drafters[name]))</f>
        <v/>
      </c>
      <c r="S27" t="s">
        <v>15497</v>
      </c>
      <c r="T27" t="str">
        <f>IF(OR(ISBLANK(draft_picks[[#This Row],[veto_override_team_id]]),draft_picks[[#This Row],[veto_override_team_id]]=""),"",_xlfn.XLOOKUP(draft_picks[[#This Row],[veto_override_team_id]],drafter_teams[id],drafter_teams[name]))</f>
        <v/>
      </c>
    </row>
    <row r="28" spans="1:20" x14ac:dyDescent="0.25">
      <c r="A28" t="s">
        <v>236</v>
      </c>
      <c r="B28" t="str">
        <f>_xlfn.XLOOKUP(draft_picks[[#This Row],[draft_id]],drafts[id],drafts[title])</f>
        <v>Horror Sequels</v>
      </c>
      <c r="C28" s="3">
        <v>6</v>
      </c>
      <c r="D28">
        <f>IF(C27&lt;draft_picks[[#This Row],[position]],1,IF(C27&gt;draft_picks[[#This Row],[position]],D27+1,IF(C27=draft_picks[[#This Row],[position]],D27+1)))</f>
        <v>2</v>
      </c>
      <c r="E28" t="s">
        <v>5034</v>
      </c>
      <c r="F28" t="str">
        <f>IF(ISBLANK(draft_picks[[#This Row],[movie_id]]),"",_xlfn.XLOOKUP(draft_picks[[#This Row],[movie_id]],drafts.movies[id],drafts.movies[movie_title]))</f>
        <v>The Devil's Rejects</v>
      </c>
      <c r="G28" s="3" t="s">
        <v>909</v>
      </c>
      <c r="H28" t="str">
        <f>IF(ISBLANK(draft_picks[[#This Row],[drafter_id]]),"",_xlfn.XLOOKUP(draft_picks[[#This Row],[drafter_id]],drafters[id],drafters[name]))</f>
        <v>Kyle Anderson</v>
      </c>
      <c r="J28" t="str">
        <f>IF(ISBLANK(draft_picks[[#This Row],[drafter_team_id]]),"",_xlfn.XLOOKUP(draft_picks[[#This Row],[drafter_team_id]],drafter_teams[id],drafter_teams[name]))</f>
        <v/>
      </c>
      <c r="K28" s="3" t="s">
        <v>15497</v>
      </c>
      <c r="L28" t="s">
        <v>15497</v>
      </c>
      <c r="M28" t="str">
        <f>IF(OR(ISBLANK(draft_picks[[#This Row],[veto_drafter_id]]),draft_picks[[#This Row],[veto_drafter_id]]=""),"",_xlfn.XLOOKUP(draft_picks[[#This Row],[veto_drafter_id]],drafters[id],drafters[name]))</f>
        <v/>
      </c>
      <c r="N28" t="s">
        <v>15497</v>
      </c>
      <c r="O28" t="str">
        <f>IF(OR(ISBLANK(draft_picks[[#This Row],[veto_drafter_team_id]]),draft_picks[[#This Row],[veto_drafter_team_id]]=""),"",_xlfn.XLOOKUP(draft_picks[[#This Row],[veto_drafter_team_id]],drafter_teams[id],drafter_teams[name]))</f>
        <v/>
      </c>
      <c r="Q28" t="s">
        <v>15497</v>
      </c>
      <c r="R28" t="str">
        <f>IF(OR(ISBLANK(draft_picks[[#This Row],[veto_override_drafter_id]]),draft_picks[[#This Row],[veto_override_drafter_id]]=""),"",_xlfn.XLOOKUP(draft_picks[[#This Row],[veto_override_drafter_id]],drafters[id],drafters[name]))</f>
        <v/>
      </c>
      <c r="S28" t="s">
        <v>15497</v>
      </c>
      <c r="T28" t="str">
        <f>IF(OR(ISBLANK(draft_picks[[#This Row],[veto_override_team_id]]),draft_picks[[#This Row],[veto_override_team_id]]=""),"",_xlfn.XLOOKUP(draft_picks[[#This Row],[veto_override_team_id]],drafter_teams[id],drafter_teams[name]))</f>
        <v/>
      </c>
    </row>
    <row r="29" spans="1:20" x14ac:dyDescent="0.25">
      <c r="A29" t="s">
        <v>236</v>
      </c>
      <c r="B29" t="str">
        <f>_xlfn.XLOOKUP(draft_picks[[#This Row],[draft_id]],drafts[id],drafts[title])</f>
        <v>Horror Sequels</v>
      </c>
      <c r="C29" s="3">
        <v>5</v>
      </c>
      <c r="D29">
        <f>IF(C28&lt;draft_picks[[#This Row],[position]],1,IF(C28&gt;draft_picks[[#This Row],[position]],D28+1,IF(C28=draft_picks[[#This Row],[position]],D28+1)))</f>
        <v>3</v>
      </c>
      <c r="E29" t="s">
        <v>2222</v>
      </c>
      <c r="F29" t="str">
        <f>IF(ISBLANK(draft_picks[[#This Row],[movie_id]]),"",_xlfn.XLOOKUP(draft_picks[[#This Row],[movie_id]],drafts.movies[id],drafts.movies[movie_title]))</f>
        <v>Paradise Lost 2: Revelations</v>
      </c>
      <c r="G29" s="3" t="s">
        <v>915</v>
      </c>
      <c r="H29" t="str">
        <f>IF(ISBLANK(draft_picks[[#This Row],[drafter_id]]),"",_xlfn.XLOOKUP(draft_picks[[#This Row],[drafter_id]],drafters[id],drafters[name]))</f>
        <v>Billy Ray Brewton</v>
      </c>
      <c r="J29" t="str">
        <f>IF(ISBLANK(draft_picks[[#This Row],[drafter_team_id]]),"",_xlfn.XLOOKUP(draft_picks[[#This Row],[drafter_team_id]],drafter_teams[id],drafter_teams[name]))</f>
        <v/>
      </c>
      <c r="K29" s="3" t="s">
        <v>15484</v>
      </c>
      <c r="L29" t="s">
        <v>909</v>
      </c>
      <c r="M29" t="str">
        <f>IF(OR(ISBLANK(draft_picks[[#This Row],[veto_drafter_id]]),draft_picks[[#This Row],[veto_drafter_id]]=""),"",_xlfn.XLOOKUP(draft_picks[[#This Row],[veto_drafter_id]],drafters[id],drafters[name]))</f>
        <v>Kyle Anderson</v>
      </c>
      <c r="N29" t="s">
        <v>15497</v>
      </c>
      <c r="O29" t="str">
        <f>IF(OR(ISBLANK(draft_picks[[#This Row],[veto_drafter_team_id]]),draft_picks[[#This Row],[veto_drafter_team_id]]=""),"",_xlfn.XLOOKUP(draft_picks[[#This Row],[veto_drafter_team_id]],drafter_teams[id],drafter_teams[name]))</f>
        <v/>
      </c>
      <c r="Q29" t="s">
        <v>15497</v>
      </c>
      <c r="R29" t="str">
        <f>IF(OR(ISBLANK(draft_picks[[#This Row],[veto_override_drafter_id]]),draft_picks[[#This Row],[veto_override_drafter_id]]=""),"",_xlfn.XLOOKUP(draft_picks[[#This Row],[veto_override_drafter_id]],drafters[id],drafters[name]))</f>
        <v/>
      </c>
      <c r="S29" t="s">
        <v>15497</v>
      </c>
      <c r="T29" t="str">
        <f>IF(OR(ISBLANK(draft_picks[[#This Row],[veto_override_team_id]]),draft_picks[[#This Row],[veto_override_team_id]]=""),"",_xlfn.XLOOKUP(draft_picks[[#This Row],[veto_override_team_id]],drafter_teams[id],drafter_teams[name]))</f>
        <v/>
      </c>
    </row>
    <row r="30" spans="1:20" x14ac:dyDescent="0.25">
      <c r="A30" t="s">
        <v>236</v>
      </c>
      <c r="B30" t="str">
        <f>_xlfn.XLOOKUP(draft_picks[[#This Row],[draft_id]],drafts[id],drafts[title])</f>
        <v>Horror Sequels</v>
      </c>
      <c r="C30" s="3">
        <v>5</v>
      </c>
      <c r="D30">
        <f>IF(C29&lt;draft_picks[[#This Row],[position]],1,IF(C29&gt;draft_picks[[#This Row],[position]],D29+1,IF(C29=draft_picks[[#This Row],[position]],D29+1)))</f>
        <v>4</v>
      </c>
      <c r="E30" t="s">
        <v>6994</v>
      </c>
      <c r="F30" t="str">
        <f>IF(ISBLANK(draft_picks[[#This Row],[movie_id]]),"",_xlfn.XLOOKUP(draft_picks[[#This Row],[movie_id]],drafts.movies[id],drafts.movies[movie_title]))</f>
        <v>Hellbound: Hellraiser II</v>
      </c>
      <c r="G30" s="3" t="s">
        <v>915</v>
      </c>
      <c r="H30" t="str">
        <f>IF(ISBLANK(draft_picks[[#This Row],[drafter_id]]),"",_xlfn.XLOOKUP(draft_picks[[#This Row],[drafter_id]],drafters[id],drafters[name]))</f>
        <v>Billy Ray Brewton</v>
      </c>
      <c r="J30" t="str">
        <f>IF(ISBLANK(draft_picks[[#This Row],[drafter_team_id]]),"",_xlfn.XLOOKUP(draft_picks[[#This Row],[drafter_team_id]],drafter_teams[id],drafter_teams[name]))</f>
        <v/>
      </c>
      <c r="K30" s="3" t="s">
        <v>15497</v>
      </c>
      <c r="L30" t="s">
        <v>15497</v>
      </c>
      <c r="M30" t="str">
        <f>IF(OR(ISBLANK(draft_picks[[#This Row],[veto_drafter_id]]),draft_picks[[#This Row],[veto_drafter_id]]=""),"",_xlfn.XLOOKUP(draft_picks[[#This Row],[veto_drafter_id]],drafters[id],drafters[name]))</f>
        <v/>
      </c>
      <c r="N30" t="s">
        <v>15497</v>
      </c>
      <c r="O30" t="str">
        <f>IF(OR(ISBLANK(draft_picks[[#This Row],[veto_drafter_team_id]]),draft_picks[[#This Row],[veto_drafter_team_id]]=""),"",_xlfn.XLOOKUP(draft_picks[[#This Row],[veto_drafter_team_id]],drafter_teams[id],drafter_teams[name]))</f>
        <v/>
      </c>
      <c r="Q30" t="s">
        <v>15497</v>
      </c>
      <c r="R30" t="str">
        <f>IF(OR(ISBLANK(draft_picks[[#This Row],[veto_override_drafter_id]]),draft_picks[[#This Row],[veto_override_drafter_id]]=""),"",_xlfn.XLOOKUP(draft_picks[[#This Row],[veto_override_drafter_id]],drafters[id],drafters[name]))</f>
        <v/>
      </c>
      <c r="S30" t="s">
        <v>15497</v>
      </c>
      <c r="T30" t="str">
        <f>IF(OR(ISBLANK(draft_picks[[#This Row],[veto_override_team_id]]),draft_picks[[#This Row],[veto_override_team_id]]=""),"",_xlfn.XLOOKUP(draft_picks[[#This Row],[veto_override_team_id]],drafter_teams[id],drafter_teams[name]))</f>
        <v/>
      </c>
    </row>
    <row r="31" spans="1:20" x14ac:dyDescent="0.25">
      <c r="A31" t="s">
        <v>236</v>
      </c>
      <c r="B31" t="str">
        <f>_xlfn.XLOOKUP(draft_picks[[#This Row],[draft_id]],drafts[id],drafts[title])</f>
        <v>Horror Sequels</v>
      </c>
      <c r="C31" s="3">
        <v>4</v>
      </c>
      <c r="D31">
        <f>IF(C30&lt;draft_picks[[#This Row],[position]],1,IF(C30&gt;draft_picks[[#This Row],[position]],D30+1,IF(C30=draft_picks[[#This Row],[position]],D30+1)))</f>
        <v>5</v>
      </c>
      <c r="E31" t="s">
        <v>3606</v>
      </c>
      <c r="F31" t="str">
        <f>IF(ISBLANK(draft_picks[[#This Row],[movie_id]]),"",_xlfn.XLOOKUP(draft_picks[[#This Row],[movie_id]],drafts.movies[id],drafts.movies[movie_title]))</f>
        <v>Dawn of the Dead</v>
      </c>
      <c r="G31" s="3" t="s">
        <v>909</v>
      </c>
      <c r="H31" t="str">
        <f>IF(ISBLANK(draft_picks[[#This Row],[drafter_id]]),"",_xlfn.XLOOKUP(draft_picks[[#This Row],[drafter_id]],drafters[id],drafters[name]))</f>
        <v>Kyle Anderson</v>
      </c>
      <c r="J31" t="str">
        <f>IF(ISBLANK(draft_picks[[#This Row],[drafter_team_id]]),"",_xlfn.XLOOKUP(draft_picks[[#This Row],[drafter_team_id]],drafter_teams[id],drafter_teams[name]))</f>
        <v/>
      </c>
      <c r="K31" s="3" t="s">
        <v>15497</v>
      </c>
      <c r="L31" t="s">
        <v>15497</v>
      </c>
      <c r="M31" t="str">
        <f>IF(OR(ISBLANK(draft_picks[[#This Row],[veto_drafter_id]]),draft_picks[[#This Row],[veto_drafter_id]]=""),"",_xlfn.XLOOKUP(draft_picks[[#This Row],[veto_drafter_id]],drafters[id],drafters[name]))</f>
        <v/>
      </c>
      <c r="N31" t="s">
        <v>15497</v>
      </c>
      <c r="O31" t="str">
        <f>IF(OR(ISBLANK(draft_picks[[#This Row],[veto_drafter_team_id]]),draft_picks[[#This Row],[veto_drafter_team_id]]=""),"",_xlfn.XLOOKUP(draft_picks[[#This Row],[veto_drafter_team_id]],drafter_teams[id],drafter_teams[name]))</f>
        <v/>
      </c>
      <c r="Q31" t="s">
        <v>15497</v>
      </c>
      <c r="R31" t="str">
        <f>IF(OR(ISBLANK(draft_picks[[#This Row],[veto_override_drafter_id]]),draft_picks[[#This Row],[veto_override_drafter_id]]=""),"",_xlfn.XLOOKUP(draft_picks[[#This Row],[veto_override_drafter_id]],drafters[id],drafters[name]))</f>
        <v/>
      </c>
      <c r="S31" t="s">
        <v>15497</v>
      </c>
      <c r="T31" t="str">
        <f>IF(OR(ISBLANK(draft_picks[[#This Row],[veto_override_team_id]]),draft_picks[[#This Row],[veto_override_team_id]]=""),"",_xlfn.XLOOKUP(draft_picks[[#This Row],[veto_override_team_id]],drafter_teams[id],drafter_teams[name]))</f>
        <v/>
      </c>
    </row>
    <row r="32" spans="1:20" x14ac:dyDescent="0.25">
      <c r="A32" t="s">
        <v>236</v>
      </c>
      <c r="B32" t="str">
        <f>_xlfn.XLOOKUP(draft_picks[[#This Row],[draft_id]],drafts[id],drafts[title])</f>
        <v>Horror Sequels</v>
      </c>
      <c r="C32" s="3">
        <v>3</v>
      </c>
      <c r="D32">
        <f>IF(C31&lt;draft_picks[[#This Row],[position]],1,IF(C31&gt;draft_picks[[#This Row],[position]],D31+1,IF(C31=draft_picks[[#This Row],[position]],D31+1)))</f>
        <v>6</v>
      </c>
      <c r="E32" t="s">
        <v>3047</v>
      </c>
      <c r="F32" t="str">
        <f>IF(ISBLANK(draft_picks[[#This Row],[movie_id]]),"",_xlfn.XLOOKUP(draft_picks[[#This Row],[movie_id]],drafts.movies[id],drafts.movies[movie_title]))</f>
        <v>New Nightmare</v>
      </c>
      <c r="G32" s="3" t="s">
        <v>915</v>
      </c>
      <c r="H32" t="str">
        <f>IF(ISBLANK(draft_picks[[#This Row],[drafter_id]]),"",_xlfn.XLOOKUP(draft_picks[[#This Row],[drafter_id]],drafters[id],drafters[name]))</f>
        <v>Billy Ray Brewton</v>
      </c>
      <c r="J32" t="str">
        <f>IF(ISBLANK(draft_picks[[#This Row],[drafter_team_id]]),"",_xlfn.XLOOKUP(draft_picks[[#This Row],[drafter_team_id]],drafter_teams[id],drafter_teams[name]))</f>
        <v/>
      </c>
      <c r="K32" s="3" t="s">
        <v>15497</v>
      </c>
      <c r="L32" t="s">
        <v>15497</v>
      </c>
      <c r="M32" t="str">
        <f>IF(OR(ISBLANK(draft_picks[[#This Row],[veto_drafter_id]]),draft_picks[[#This Row],[veto_drafter_id]]=""),"",_xlfn.XLOOKUP(draft_picks[[#This Row],[veto_drafter_id]],drafters[id],drafters[name]))</f>
        <v/>
      </c>
      <c r="N32" t="s">
        <v>15497</v>
      </c>
      <c r="O32" t="str">
        <f>IF(OR(ISBLANK(draft_picks[[#This Row],[veto_drafter_team_id]]),draft_picks[[#This Row],[veto_drafter_team_id]]=""),"",_xlfn.XLOOKUP(draft_picks[[#This Row],[veto_drafter_team_id]],drafter_teams[id],drafter_teams[name]))</f>
        <v/>
      </c>
      <c r="Q32" t="s">
        <v>15497</v>
      </c>
      <c r="R32" t="str">
        <f>IF(OR(ISBLANK(draft_picks[[#This Row],[veto_override_drafter_id]]),draft_picks[[#This Row],[veto_override_drafter_id]]=""),"",_xlfn.XLOOKUP(draft_picks[[#This Row],[veto_override_drafter_id]],drafters[id],drafters[name]))</f>
        <v/>
      </c>
      <c r="S32" t="s">
        <v>15497</v>
      </c>
      <c r="T32" t="str">
        <f>IF(OR(ISBLANK(draft_picks[[#This Row],[veto_override_team_id]]),draft_picks[[#This Row],[veto_override_team_id]]=""),"",_xlfn.XLOOKUP(draft_picks[[#This Row],[veto_override_team_id]],drafter_teams[id],drafter_teams[name]))</f>
        <v/>
      </c>
    </row>
    <row r="33" spans="1:20" x14ac:dyDescent="0.25">
      <c r="A33" t="s">
        <v>236</v>
      </c>
      <c r="B33" t="str">
        <f>_xlfn.XLOOKUP(draft_picks[[#This Row],[draft_id]],drafts[id],drafts[title])</f>
        <v>Horror Sequels</v>
      </c>
      <c r="C33" s="3">
        <v>2</v>
      </c>
      <c r="D33">
        <f>IF(C32&lt;draft_picks[[#This Row],[position]],1,IF(C32&gt;draft_picks[[#This Row],[position]],D32+1,IF(C32=draft_picks[[#This Row],[position]],D32+1)))</f>
        <v>7</v>
      </c>
      <c r="E33" t="s">
        <v>7763</v>
      </c>
      <c r="F33" t="str">
        <f>IF(ISBLANK(draft_picks[[#This Row],[movie_id]]),"",_xlfn.XLOOKUP(draft_picks[[#This Row],[movie_id]],drafts.movies[id],drafts.movies[movie_title]))</f>
        <v>A Nightmare on Elm Street 3: Dream Warriors</v>
      </c>
      <c r="G33" s="3" t="s">
        <v>909</v>
      </c>
      <c r="H33" t="str">
        <f>IF(ISBLANK(draft_picks[[#This Row],[drafter_id]]),"",_xlfn.XLOOKUP(draft_picks[[#This Row],[drafter_id]],drafters[id],drafters[name]))</f>
        <v>Kyle Anderson</v>
      </c>
      <c r="J33" t="str">
        <f>IF(ISBLANK(draft_picks[[#This Row],[drafter_team_id]]),"",_xlfn.XLOOKUP(draft_picks[[#This Row],[drafter_team_id]],drafter_teams[id],drafter_teams[name]))</f>
        <v/>
      </c>
      <c r="K33" s="3" t="s">
        <v>15484</v>
      </c>
      <c r="L33" t="s">
        <v>915</v>
      </c>
      <c r="M33" t="str">
        <f>IF(OR(ISBLANK(draft_picks[[#This Row],[veto_drafter_id]]),draft_picks[[#This Row],[veto_drafter_id]]=""),"",_xlfn.XLOOKUP(draft_picks[[#This Row],[veto_drafter_id]],drafters[id],drafters[name]))</f>
        <v>Billy Ray Brewton</v>
      </c>
      <c r="N33" t="s">
        <v>15497</v>
      </c>
      <c r="O33" t="str">
        <f>IF(OR(ISBLANK(draft_picks[[#This Row],[veto_drafter_team_id]]),draft_picks[[#This Row],[veto_drafter_team_id]]=""),"",_xlfn.XLOOKUP(draft_picks[[#This Row],[veto_drafter_team_id]],drafter_teams[id],drafter_teams[name]))</f>
        <v/>
      </c>
      <c r="Q33" t="s">
        <v>15497</v>
      </c>
      <c r="R33" t="str">
        <f>IF(OR(ISBLANK(draft_picks[[#This Row],[veto_override_drafter_id]]),draft_picks[[#This Row],[veto_override_drafter_id]]=""),"",_xlfn.XLOOKUP(draft_picks[[#This Row],[veto_override_drafter_id]],drafters[id],drafters[name]))</f>
        <v/>
      </c>
      <c r="S33" t="s">
        <v>15497</v>
      </c>
      <c r="T33" t="str">
        <f>IF(OR(ISBLANK(draft_picks[[#This Row],[veto_override_team_id]]),draft_picks[[#This Row],[veto_override_team_id]]=""),"",_xlfn.XLOOKUP(draft_picks[[#This Row],[veto_override_team_id]],drafter_teams[id],drafter_teams[name]))</f>
        <v/>
      </c>
    </row>
    <row r="34" spans="1:20" x14ac:dyDescent="0.25">
      <c r="A34" t="s">
        <v>236</v>
      </c>
      <c r="B34" t="str">
        <f>_xlfn.XLOOKUP(draft_picks[[#This Row],[draft_id]],drafts[id],drafts[title])</f>
        <v>Horror Sequels</v>
      </c>
      <c r="C34" s="3">
        <v>2</v>
      </c>
      <c r="D34">
        <f>IF(C33&lt;draft_picks[[#This Row],[position]],1,IF(C33&gt;draft_picks[[#This Row],[position]],D33+1,IF(C33=draft_picks[[#This Row],[position]],D33+1)))</f>
        <v>8</v>
      </c>
      <c r="E34" t="s">
        <v>3823</v>
      </c>
      <c r="F34" t="str">
        <f>IF(ISBLANK(draft_picks[[#This Row],[movie_id]]),"",_xlfn.XLOOKUP(draft_picks[[#This Row],[movie_id]],drafts.movies[id],drafts.movies[movie_title]))</f>
        <v>The Texas Chainsaw Massacre 2</v>
      </c>
      <c r="G34" s="3" t="s">
        <v>909</v>
      </c>
      <c r="H34" t="str">
        <f>IF(ISBLANK(draft_picks[[#This Row],[drafter_id]]),"",_xlfn.XLOOKUP(draft_picks[[#This Row],[drafter_id]],drafters[id],drafters[name]))</f>
        <v>Kyle Anderson</v>
      </c>
      <c r="J34" t="str">
        <f>IF(ISBLANK(draft_picks[[#This Row],[drafter_team_id]]),"",_xlfn.XLOOKUP(draft_picks[[#This Row],[drafter_team_id]],drafter_teams[id],drafter_teams[name]))</f>
        <v/>
      </c>
      <c r="K34" s="3" t="s">
        <v>15497</v>
      </c>
      <c r="L34" t="s">
        <v>15497</v>
      </c>
      <c r="M34" t="str">
        <f>IF(OR(ISBLANK(draft_picks[[#This Row],[veto_drafter_id]]),draft_picks[[#This Row],[veto_drafter_id]]=""),"",_xlfn.XLOOKUP(draft_picks[[#This Row],[veto_drafter_id]],drafters[id],drafters[name]))</f>
        <v/>
      </c>
      <c r="N34" t="s">
        <v>15497</v>
      </c>
      <c r="O34" t="str">
        <f>IF(OR(ISBLANK(draft_picks[[#This Row],[veto_drafter_team_id]]),draft_picks[[#This Row],[veto_drafter_team_id]]=""),"",_xlfn.XLOOKUP(draft_picks[[#This Row],[veto_drafter_team_id]],drafter_teams[id],drafter_teams[name]))</f>
        <v/>
      </c>
      <c r="Q34" t="s">
        <v>15497</v>
      </c>
      <c r="R34" t="str">
        <f>IF(OR(ISBLANK(draft_picks[[#This Row],[veto_override_drafter_id]]),draft_picks[[#This Row],[veto_override_drafter_id]]=""),"",_xlfn.XLOOKUP(draft_picks[[#This Row],[veto_override_drafter_id]],drafters[id],drafters[name]))</f>
        <v/>
      </c>
      <c r="S34" t="s">
        <v>15497</v>
      </c>
      <c r="T34" t="str">
        <f>IF(OR(ISBLANK(draft_picks[[#This Row],[veto_override_team_id]]),draft_picks[[#This Row],[veto_override_team_id]]=""),"",_xlfn.XLOOKUP(draft_picks[[#This Row],[veto_override_team_id]],drafter_teams[id],drafter_teams[name]))</f>
        <v/>
      </c>
    </row>
    <row r="35" spans="1:20" x14ac:dyDescent="0.25">
      <c r="A35" t="s">
        <v>236</v>
      </c>
      <c r="B35" t="str">
        <f>_xlfn.XLOOKUP(draft_picks[[#This Row],[draft_id]],drafts[id],drafts[title])</f>
        <v>Horror Sequels</v>
      </c>
      <c r="C35" s="3">
        <v>1</v>
      </c>
      <c r="D35">
        <f>IF(C34&lt;draft_picks[[#This Row],[position]],1,IF(C34&gt;draft_picks[[#This Row],[position]],D34+1,IF(C34=draft_picks[[#This Row],[position]],D34+1)))</f>
        <v>9</v>
      </c>
      <c r="E35" t="s">
        <v>3743</v>
      </c>
      <c r="F35" t="str">
        <f>IF(ISBLANK(draft_picks[[#This Row],[movie_id]]),"",_xlfn.XLOOKUP(draft_picks[[#This Row],[movie_id]],drafts.movies[id],drafts.movies[movie_title]))</f>
        <v>The Exorcist III</v>
      </c>
      <c r="G35" s="3" t="s">
        <v>915</v>
      </c>
      <c r="H35" t="str">
        <f>IF(ISBLANK(draft_picks[[#This Row],[drafter_id]]),"",_xlfn.XLOOKUP(draft_picks[[#This Row],[drafter_id]],drafters[id],drafters[name]))</f>
        <v>Billy Ray Brewton</v>
      </c>
      <c r="J35" t="str">
        <f>IF(ISBLANK(draft_picks[[#This Row],[drafter_team_id]]),"",_xlfn.XLOOKUP(draft_picks[[#This Row],[drafter_team_id]],drafter_teams[id],drafter_teams[name]))</f>
        <v/>
      </c>
      <c r="K35" s="3" t="s">
        <v>15497</v>
      </c>
      <c r="L35" t="s">
        <v>15497</v>
      </c>
      <c r="M35" t="str">
        <f>IF(OR(ISBLANK(draft_picks[[#This Row],[veto_drafter_id]]),draft_picks[[#This Row],[veto_drafter_id]]=""),"",_xlfn.XLOOKUP(draft_picks[[#This Row],[veto_drafter_id]],drafters[id],drafters[name]))</f>
        <v/>
      </c>
      <c r="N35" t="s">
        <v>15497</v>
      </c>
      <c r="O35" t="str">
        <f>IF(OR(ISBLANK(draft_picks[[#This Row],[veto_drafter_team_id]]),draft_picks[[#This Row],[veto_drafter_team_id]]=""),"",_xlfn.XLOOKUP(draft_picks[[#This Row],[veto_drafter_team_id]],drafter_teams[id],drafter_teams[name]))</f>
        <v/>
      </c>
      <c r="Q35" t="s">
        <v>15497</v>
      </c>
      <c r="R35" t="str">
        <f>IF(OR(ISBLANK(draft_picks[[#This Row],[veto_override_drafter_id]]),draft_picks[[#This Row],[veto_override_drafter_id]]=""),"",_xlfn.XLOOKUP(draft_picks[[#This Row],[veto_override_drafter_id]],drafters[id],drafters[name]))</f>
        <v/>
      </c>
      <c r="S35" t="s">
        <v>15497</v>
      </c>
      <c r="T35" t="str">
        <f>IF(OR(ISBLANK(draft_picks[[#This Row],[veto_override_team_id]]),draft_picks[[#This Row],[veto_override_team_id]]=""),"",_xlfn.XLOOKUP(draft_picks[[#This Row],[veto_override_team_id]],drafter_teams[id],drafter_teams[name]))</f>
        <v/>
      </c>
    </row>
    <row r="36" spans="1:20" x14ac:dyDescent="0.25">
      <c r="A36" t="s">
        <v>208</v>
      </c>
      <c r="B36" t="str">
        <f>_xlfn.XLOOKUP(draft_picks[[#This Row],[draft_id]],drafts[id],drafts[title])</f>
        <v>Teen Horror (Millennial Edition)</v>
      </c>
      <c r="C36" s="3">
        <v>7</v>
      </c>
      <c r="D36">
        <f>IF(C35&lt;draft_picks[[#This Row],[position]],1,IF(C35&gt;draft_picks[[#This Row],[position]],D35+1,IF(C35=draft_picks[[#This Row],[position]],D35+1)))</f>
        <v>1</v>
      </c>
      <c r="E36" t="s">
        <v>4305</v>
      </c>
      <c r="F36" t="str">
        <f>IF(ISBLANK(draft_picks[[#This Row],[movie_id]]),"",_xlfn.XLOOKUP(draft_picks[[#This Row],[movie_id]],drafts.movies[id],drafts.movies[movie_title]))</f>
        <v>Scary Movie</v>
      </c>
      <c r="G36" s="3" t="s">
        <v>1001</v>
      </c>
      <c r="H36" t="str">
        <f>IF(ISBLANK(draft_picks[[#This Row],[drafter_id]]),"",_xlfn.XLOOKUP(draft_picks[[#This Row],[drafter_id]],drafters[id],drafters[name]))</f>
        <v>Piya Sinha-Roy</v>
      </c>
      <c r="J36" t="str">
        <f>IF(ISBLANK(draft_picks[[#This Row],[drafter_team_id]]),"",_xlfn.XLOOKUP(draft_picks[[#This Row],[drafter_team_id]],drafter_teams[id],drafter_teams[name]))</f>
        <v/>
      </c>
      <c r="K36" s="3" t="s">
        <v>15497</v>
      </c>
      <c r="L36" t="s">
        <v>15497</v>
      </c>
      <c r="M36" t="str">
        <f>IF(OR(ISBLANK(draft_picks[[#This Row],[veto_drafter_id]]),draft_picks[[#This Row],[veto_drafter_id]]=""),"",_xlfn.XLOOKUP(draft_picks[[#This Row],[veto_drafter_id]],drafters[id],drafters[name]))</f>
        <v/>
      </c>
      <c r="N36" t="s">
        <v>15497</v>
      </c>
      <c r="O36" t="str">
        <f>IF(OR(ISBLANK(draft_picks[[#This Row],[veto_drafter_team_id]]),draft_picks[[#This Row],[veto_drafter_team_id]]=""),"",_xlfn.XLOOKUP(draft_picks[[#This Row],[veto_drafter_team_id]],drafter_teams[id],drafter_teams[name]))</f>
        <v/>
      </c>
      <c r="Q36" t="s">
        <v>15497</v>
      </c>
      <c r="R36" t="str">
        <f>IF(OR(ISBLANK(draft_picks[[#This Row],[veto_override_drafter_id]]),draft_picks[[#This Row],[veto_override_drafter_id]]=""),"",_xlfn.XLOOKUP(draft_picks[[#This Row],[veto_override_drafter_id]],drafters[id],drafters[name]))</f>
        <v/>
      </c>
      <c r="S36" t="s">
        <v>15497</v>
      </c>
      <c r="T36" t="str">
        <f>IF(OR(ISBLANK(draft_picks[[#This Row],[veto_override_team_id]]),draft_picks[[#This Row],[veto_override_team_id]]=""),"",_xlfn.XLOOKUP(draft_picks[[#This Row],[veto_override_team_id]],drafter_teams[id],drafter_teams[name]))</f>
        <v/>
      </c>
    </row>
    <row r="37" spans="1:20" x14ac:dyDescent="0.25">
      <c r="A37" t="s">
        <v>208</v>
      </c>
      <c r="B37" t="str">
        <f>_xlfn.XLOOKUP(draft_picks[[#This Row],[draft_id]],drafts[id],drafts[title])</f>
        <v>Teen Horror (Millennial Edition)</v>
      </c>
      <c r="C37" s="3">
        <v>6</v>
      </c>
      <c r="D37">
        <f>IF(C36&lt;draft_picks[[#This Row],[position]],1,IF(C36&gt;draft_picks[[#This Row],[position]],D36+1,IF(C36=draft_picks[[#This Row],[position]],D36+1)))</f>
        <v>2</v>
      </c>
      <c r="E37" t="s">
        <v>6889</v>
      </c>
      <c r="F37" t="str">
        <f>IF(ISBLANK(draft_picks[[#This Row],[movie_id]]),"",_xlfn.XLOOKUP(draft_picks[[#This Row],[movie_id]],drafts.movies[id],drafts.movies[movie_title]))</f>
        <v>Urban Legend</v>
      </c>
      <c r="G37" s="3" t="s">
        <v>1001</v>
      </c>
      <c r="H37" t="str">
        <f>IF(ISBLANK(draft_picks[[#This Row],[drafter_id]]),"",_xlfn.XLOOKUP(draft_picks[[#This Row],[drafter_id]],drafters[id],drafters[name]))</f>
        <v>Piya Sinha-Roy</v>
      </c>
      <c r="J37" t="str">
        <f>IF(ISBLANK(draft_picks[[#This Row],[drafter_team_id]]),"",_xlfn.XLOOKUP(draft_picks[[#This Row],[drafter_team_id]],drafter_teams[id],drafter_teams[name]))</f>
        <v/>
      </c>
      <c r="K37" s="3" t="s">
        <v>15497</v>
      </c>
      <c r="L37" t="s">
        <v>15497</v>
      </c>
      <c r="M37" t="str">
        <f>IF(OR(ISBLANK(draft_picks[[#This Row],[veto_drafter_id]]),draft_picks[[#This Row],[veto_drafter_id]]=""),"",_xlfn.XLOOKUP(draft_picks[[#This Row],[veto_drafter_id]],drafters[id],drafters[name]))</f>
        <v/>
      </c>
      <c r="N37" t="s">
        <v>15497</v>
      </c>
      <c r="O37" t="str">
        <f>IF(OR(ISBLANK(draft_picks[[#This Row],[veto_drafter_team_id]]),draft_picks[[#This Row],[veto_drafter_team_id]]=""),"",_xlfn.XLOOKUP(draft_picks[[#This Row],[veto_drafter_team_id]],drafter_teams[id],drafter_teams[name]))</f>
        <v/>
      </c>
      <c r="Q37" t="s">
        <v>15497</v>
      </c>
      <c r="R37" t="str">
        <f>IF(OR(ISBLANK(draft_picks[[#This Row],[veto_override_drafter_id]]),draft_picks[[#This Row],[veto_override_drafter_id]]=""),"",_xlfn.XLOOKUP(draft_picks[[#This Row],[veto_override_drafter_id]],drafters[id],drafters[name]))</f>
        <v/>
      </c>
      <c r="S37" t="s">
        <v>15497</v>
      </c>
      <c r="T37" t="str">
        <f>IF(OR(ISBLANK(draft_picks[[#This Row],[veto_override_team_id]]),draft_picks[[#This Row],[veto_override_team_id]]=""),"",_xlfn.XLOOKUP(draft_picks[[#This Row],[veto_override_team_id]],drafter_teams[id],drafter_teams[name]))</f>
        <v/>
      </c>
    </row>
    <row r="38" spans="1:20" x14ac:dyDescent="0.25">
      <c r="A38" t="s">
        <v>208</v>
      </c>
      <c r="B38" t="str">
        <f>_xlfn.XLOOKUP(draft_picks[[#This Row],[draft_id]],drafts[id],drafts[title])</f>
        <v>Teen Horror (Millennial Edition)</v>
      </c>
      <c r="C38" s="3">
        <v>5</v>
      </c>
      <c r="D38">
        <f>IF(C37&lt;draft_picks[[#This Row],[position]],1,IF(C37&gt;draft_picks[[#This Row],[position]],D37+1,IF(C37=draft_picks[[#This Row],[position]],D37+1)))</f>
        <v>3</v>
      </c>
      <c r="E38" t="s">
        <v>7126</v>
      </c>
      <c r="F38" t="str">
        <f>IF(ISBLANK(draft_picks[[#This Row],[movie_id]]),"",_xlfn.XLOOKUP(draft_picks[[#This Row],[movie_id]],drafts.movies[id],drafts.movies[movie_title]))</f>
        <v>Jennifer's Body</v>
      </c>
      <c r="G38" s="3" t="s">
        <v>1177</v>
      </c>
      <c r="H38" t="str">
        <f>IF(ISBLANK(draft_picks[[#This Row],[drafter_id]]),"",_xlfn.XLOOKUP(draft_picks[[#This Row],[drafter_id]],drafters[id],drafters[name]))</f>
        <v>Darren Franich</v>
      </c>
      <c r="J38" t="str">
        <f>IF(ISBLANK(draft_picks[[#This Row],[drafter_team_id]]),"",_xlfn.XLOOKUP(draft_picks[[#This Row],[drafter_team_id]],drafter_teams[id],drafter_teams[name]))</f>
        <v/>
      </c>
      <c r="K38" s="3" t="s">
        <v>15497</v>
      </c>
      <c r="L38" t="s">
        <v>15497</v>
      </c>
      <c r="M38" t="str">
        <f>IF(OR(ISBLANK(draft_picks[[#This Row],[veto_drafter_id]]),draft_picks[[#This Row],[veto_drafter_id]]=""),"",_xlfn.XLOOKUP(draft_picks[[#This Row],[veto_drafter_id]],drafters[id],drafters[name]))</f>
        <v/>
      </c>
      <c r="N38" t="s">
        <v>15497</v>
      </c>
      <c r="O38" t="str">
        <f>IF(OR(ISBLANK(draft_picks[[#This Row],[veto_drafter_team_id]]),draft_picks[[#This Row],[veto_drafter_team_id]]=""),"",_xlfn.XLOOKUP(draft_picks[[#This Row],[veto_drafter_team_id]],drafter_teams[id],drafter_teams[name]))</f>
        <v/>
      </c>
      <c r="Q38" t="s">
        <v>15497</v>
      </c>
      <c r="R38" t="str">
        <f>IF(OR(ISBLANK(draft_picks[[#This Row],[veto_override_drafter_id]]),draft_picks[[#This Row],[veto_override_drafter_id]]=""),"",_xlfn.XLOOKUP(draft_picks[[#This Row],[veto_override_drafter_id]],drafters[id],drafters[name]))</f>
        <v/>
      </c>
      <c r="S38" t="s">
        <v>15497</v>
      </c>
      <c r="T38" t="str">
        <f>IF(OR(ISBLANK(draft_picks[[#This Row],[veto_override_team_id]]),draft_picks[[#This Row],[veto_override_team_id]]=""),"",_xlfn.XLOOKUP(draft_picks[[#This Row],[veto_override_team_id]],drafter_teams[id],drafter_teams[name]))</f>
        <v/>
      </c>
    </row>
    <row r="39" spans="1:20" x14ac:dyDescent="0.25">
      <c r="A39" t="s">
        <v>208</v>
      </c>
      <c r="B39" t="str">
        <f>_xlfn.XLOOKUP(draft_picks[[#This Row],[draft_id]],drafts[id],drafts[title])</f>
        <v>Teen Horror (Millennial Edition)</v>
      </c>
      <c r="C39" s="3">
        <v>4</v>
      </c>
      <c r="D39">
        <f>IF(C38&lt;draft_picks[[#This Row],[position]],1,IF(C38&gt;draft_picks[[#This Row],[position]],D38+1,IF(C38=draft_picks[[#This Row],[position]],D38+1)))</f>
        <v>4</v>
      </c>
      <c r="E39" t="s">
        <v>1814</v>
      </c>
      <c r="F39" t="str">
        <f>IF(ISBLANK(draft_picks[[#This Row],[movie_id]]),"",_xlfn.XLOOKUP(draft_picks[[#This Row],[movie_id]],drafts.movies[id],drafts.movies[movie_title]))</f>
        <v>The Craft</v>
      </c>
      <c r="G39" s="3" t="s">
        <v>1001</v>
      </c>
      <c r="H39" t="str">
        <f>IF(ISBLANK(draft_picks[[#This Row],[drafter_id]]),"",_xlfn.XLOOKUP(draft_picks[[#This Row],[drafter_id]],drafters[id],drafters[name]))</f>
        <v>Piya Sinha-Roy</v>
      </c>
      <c r="J39" t="str">
        <f>IF(ISBLANK(draft_picks[[#This Row],[drafter_team_id]]),"",_xlfn.XLOOKUP(draft_picks[[#This Row],[drafter_team_id]],drafter_teams[id],drafter_teams[name]))</f>
        <v/>
      </c>
      <c r="K39" s="3" t="s">
        <v>15497</v>
      </c>
      <c r="L39" t="s">
        <v>15497</v>
      </c>
      <c r="M39" t="str">
        <f>IF(OR(ISBLANK(draft_picks[[#This Row],[veto_drafter_id]]),draft_picks[[#This Row],[veto_drafter_id]]=""),"",_xlfn.XLOOKUP(draft_picks[[#This Row],[veto_drafter_id]],drafters[id],drafters[name]))</f>
        <v/>
      </c>
      <c r="N39" t="s">
        <v>15497</v>
      </c>
      <c r="O39" t="str">
        <f>IF(OR(ISBLANK(draft_picks[[#This Row],[veto_drafter_team_id]]),draft_picks[[#This Row],[veto_drafter_team_id]]=""),"",_xlfn.XLOOKUP(draft_picks[[#This Row],[veto_drafter_team_id]],drafter_teams[id],drafter_teams[name]))</f>
        <v/>
      </c>
      <c r="Q39" t="s">
        <v>15497</v>
      </c>
      <c r="R39" t="str">
        <f>IF(OR(ISBLANK(draft_picks[[#This Row],[veto_override_drafter_id]]),draft_picks[[#This Row],[veto_override_drafter_id]]=""),"",_xlfn.XLOOKUP(draft_picks[[#This Row],[veto_override_drafter_id]],drafters[id],drafters[name]))</f>
        <v/>
      </c>
      <c r="S39" t="s">
        <v>15497</v>
      </c>
      <c r="T39" t="str">
        <f>IF(OR(ISBLANK(draft_picks[[#This Row],[veto_override_team_id]]),draft_picks[[#This Row],[veto_override_team_id]]=""),"",_xlfn.XLOOKUP(draft_picks[[#This Row],[veto_override_team_id]],drafter_teams[id],drafter_teams[name]))</f>
        <v/>
      </c>
    </row>
    <row r="40" spans="1:20" x14ac:dyDescent="0.25">
      <c r="A40" t="s">
        <v>208</v>
      </c>
      <c r="B40" t="str">
        <f>_xlfn.XLOOKUP(draft_picks[[#This Row],[draft_id]],drafts[id],drafts[title])</f>
        <v>Teen Horror (Millennial Edition)</v>
      </c>
      <c r="C40" s="3">
        <v>3</v>
      </c>
      <c r="D40">
        <f>IF(C39&lt;draft_picks[[#This Row],[position]],1,IF(C39&gt;draft_picks[[#This Row],[position]],D39+1,IF(C39=draft_picks[[#This Row],[position]],D39+1)))</f>
        <v>5</v>
      </c>
      <c r="E40" t="s">
        <v>3427</v>
      </c>
      <c r="F40" t="str">
        <f>IF(ISBLANK(draft_picks[[#This Row],[movie_id]]),"",_xlfn.XLOOKUP(draft_picks[[#This Row],[movie_id]],drafts.movies[id],drafts.movies[movie_title]))</f>
        <v>Scream</v>
      </c>
      <c r="G40" s="3" t="s">
        <v>1177</v>
      </c>
      <c r="H40" t="str">
        <f>IF(ISBLANK(draft_picks[[#This Row],[drafter_id]]),"",_xlfn.XLOOKUP(draft_picks[[#This Row],[drafter_id]],drafters[id],drafters[name]))</f>
        <v>Darren Franich</v>
      </c>
      <c r="J40" t="str">
        <f>IF(ISBLANK(draft_picks[[#This Row],[drafter_team_id]]),"",_xlfn.XLOOKUP(draft_picks[[#This Row],[drafter_team_id]],drafter_teams[id],drafter_teams[name]))</f>
        <v/>
      </c>
      <c r="K40" s="3" t="s">
        <v>15497</v>
      </c>
      <c r="L40" t="s">
        <v>15497</v>
      </c>
      <c r="M40" t="str">
        <f>IF(OR(ISBLANK(draft_picks[[#This Row],[veto_drafter_id]]),draft_picks[[#This Row],[veto_drafter_id]]=""),"",_xlfn.XLOOKUP(draft_picks[[#This Row],[veto_drafter_id]],drafters[id],drafters[name]))</f>
        <v/>
      </c>
      <c r="N40" t="s">
        <v>15497</v>
      </c>
      <c r="O40" t="str">
        <f>IF(OR(ISBLANK(draft_picks[[#This Row],[veto_drafter_team_id]]),draft_picks[[#This Row],[veto_drafter_team_id]]=""),"",_xlfn.XLOOKUP(draft_picks[[#This Row],[veto_drafter_team_id]],drafter_teams[id],drafter_teams[name]))</f>
        <v/>
      </c>
      <c r="Q40" t="s">
        <v>15497</v>
      </c>
      <c r="R40" t="str">
        <f>IF(OR(ISBLANK(draft_picks[[#This Row],[veto_override_drafter_id]]),draft_picks[[#This Row],[veto_override_drafter_id]]=""),"",_xlfn.XLOOKUP(draft_picks[[#This Row],[veto_override_drafter_id]],drafters[id],drafters[name]))</f>
        <v/>
      </c>
      <c r="S40" t="s">
        <v>15497</v>
      </c>
      <c r="T40" t="str">
        <f>IF(OR(ISBLANK(draft_picks[[#This Row],[veto_override_team_id]]),draft_picks[[#This Row],[veto_override_team_id]]=""),"",_xlfn.XLOOKUP(draft_picks[[#This Row],[veto_override_team_id]],drafter_teams[id],drafter_teams[name]))</f>
        <v/>
      </c>
    </row>
    <row r="41" spans="1:20" x14ac:dyDescent="0.25">
      <c r="A41" t="s">
        <v>208</v>
      </c>
      <c r="B41" t="str">
        <f>_xlfn.XLOOKUP(draft_picks[[#This Row],[draft_id]],drafts[id],drafts[title])</f>
        <v>Teen Horror (Millennial Edition)</v>
      </c>
      <c r="C41" s="3">
        <v>2</v>
      </c>
      <c r="D41">
        <f>IF(C40&lt;draft_picks[[#This Row],[position]],1,IF(C40&gt;draft_picks[[#This Row],[position]],D40+1,IF(C40=draft_picks[[#This Row],[position]],D40+1)))</f>
        <v>6</v>
      </c>
      <c r="E41" t="s">
        <v>6096</v>
      </c>
      <c r="F41" t="str">
        <f>IF(ISBLANK(draft_picks[[#This Row],[movie_id]]),"",_xlfn.XLOOKUP(draft_picks[[#This Row],[movie_id]],drafts.movies[id],drafts.movies[movie_title]))</f>
        <v>The Hole</v>
      </c>
      <c r="G41" s="3" t="s">
        <v>1001</v>
      </c>
      <c r="H41" t="str">
        <f>IF(ISBLANK(draft_picks[[#This Row],[drafter_id]]),"",_xlfn.XLOOKUP(draft_picks[[#This Row],[drafter_id]],drafters[id],drafters[name]))</f>
        <v>Piya Sinha-Roy</v>
      </c>
      <c r="J41" t="str">
        <f>IF(ISBLANK(draft_picks[[#This Row],[drafter_team_id]]),"",_xlfn.XLOOKUP(draft_picks[[#This Row],[drafter_team_id]],drafter_teams[id],drafter_teams[name]))</f>
        <v/>
      </c>
      <c r="K41" s="3" t="s">
        <v>15497</v>
      </c>
      <c r="L41" t="s">
        <v>15497</v>
      </c>
      <c r="M41" t="str">
        <f>IF(OR(ISBLANK(draft_picks[[#This Row],[veto_drafter_id]]),draft_picks[[#This Row],[veto_drafter_id]]=""),"",_xlfn.XLOOKUP(draft_picks[[#This Row],[veto_drafter_id]],drafters[id],drafters[name]))</f>
        <v/>
      </c>
      <c r="N41" t="s">
        <v>15497</v>
      </c>
      <c r="O41" t="str">
        <f>IF(OR(ISBLANK(draft_picks[[#This Row],[veto_drafter_team_id]]),draft_picks[[#This Row],[veto_drafter_team_id]]=""),"",_xlfn.XLOOKUP(draft_picks[[#This Row],[veto_drafter_team_id]],drafter_teams[id],drafter_teams[name]))</f>
        <v/>
      </c>
      <c r="Q41" t="s">
        <v>15497</v>
      </c>
      <c r="R41" t="str">
        <f>IF(OR(ISBLANK(draft_picks[[#This Row],[veto_override_drafter_id]]),draft_picks[[#This Row],[veto_override_drafter_id]]=""),"",_xlfn.XLOOKUP(draft_picks[[#This Row],[veto_override_drafter_id]],drafters[id],drafters[name]))</f>
        <v/>
      </c>
      <c r="S41" t="s">
        <v>15497</v>
      </c>
      <c r="T41" t="str">
        <f>IF(OR(ISBLANK(draft_picks[[#This Row],[veto_override_team_id]]),draft_picks[[#This Row],[veto_override_team_id]]=""),"",_xlfn.XLOOKUP(draft_picks[[#This Row],[veto_override_team_id]],drafter_teams[id],drafter_teams[name]))</f>
        <v/>
      </c>
    </row>
    <row r="42" spans="1:20" x14ac:dyDescent="0.25">
      <c r="A42" t="s">
        <v>208</v>
      </c>
      <c r="B42" t="str">
        <f>_xlfn.XLOOKUP(draft_picks[[#This Row],[draft_id]],drafts[id],drafts[title])</f>
        <v>Teen Horror (Millennial Edition)</v>
      </c>
      <c r="C42" s="3">
        <v>1</v>
      </c>
      <c r="D42">
        <f>IF(C41&lt;draft_picks[[#This Row],[position]],1,IF(C41&gt;draft_picks[[#This Row],[position]],D41+1,IF(C41=draft_picks[[#This Row],[position]],D41+1)))</f>
        <v>7</v>
      </c>
      <c r="E42" t="s">
        <v>2625</v>
      </c>
      <c r="F42" t="str">
        <f>IF(ISBLANK(draft_picks[[#This Row],[movie_id]]),"",_xlfn.XLOOKUP(draft_picks[[#This Row],[movie_id]],drafts.movies[id],drafts.movies[movie_title]))</f>
        <v>It Follows</v>
      </c>
      <c r="G42" s="3" t="s">
        <v>1177</v>
      </c>
      <c r="H42" t="str">
        <f>IF(ISBLANK(draft_picks[[#This Row],[drafter_id]]),"",_xlfn.XLOOKUP(draft_picks[[#This Row],[drafter_id]],drafters[id],drafters[name]))</f>
        <v>Darren Franich</v>
      </c>
      <c r="J42" t="str">
        <f>IF(ISBLANK(draft_picks[[#This Row],[drafter_team_id]]),"",_xlfn.XLOOKUP(draft_picks[[#This Row],[drafter_team_id]],drafter_teams[id],drafter_teams[name]))</f>
        <v/>
      </c>
      <c r="K42" s="3" t="s">
        <v>15484</v>
      </c>
      <c r="L42" t="s">
        <v>1001</v>
      </c>
      <c r="M42" t="str">
        <f>IF(OR(ISBLANK(draft_picks[[#This Row],[veto_drafter_id]]),draft_picks[[#This Row],[veto_drafter_id]]=""),"",_xlfn.XLOOKUP(draft_picks[[#This Row],[veto_drafter_id]],drafters[id],drafters[name]))</f>
        <v>Piya Sinha-Roy</v>
      </c>
      <c r="N42" t="s">
        <v>15497</v>
      </c>
      <c r="O42" t="str">
        <f>IF(OR(ISBLANK(draft_picks[[#This Row],[veto_drafter_team_id]]),draft_picks[[#This Row],[veto_drafter_team_id]]=""),"",_xlfn.XLOOKUP(draft_picks[[#This Row],[veto_drafter_team_id]],drafter_teams[id],drafter_teams[name]))</f>
        <v/>
      </c>
      <c r="Q42" t="s">
        <v>15497</v>
      </c>
      <c r="R42" t="str">
        <f>IF(OR(ISBLANK(draft_picks[[#This Row],[veto_override_drafter_id]]),draft_picks[[#This Row],[veto_override_drafter_id]]=""),"",_xlfn.XLOOKUP(draft_picks[[#This Row],[veto_override_drafter_id]],drafters[id],drafters[name]))</f>
        <v/>
      </c>
      <c r="S42" t="s">
        <v>15497</v>
      </c>
      <c r="T42" t="str">
        <f>IF(OR(ISBLANK(draft_picks[[#This Row],[veto_override_team_id]]),draft_picks[[#This Row],[veto_override_team_id]]=""),"",_xlfn.XLOOKUP(draft_picks[[#This Row],[veto_override_team_id]],drafter_teams[id],drafter_teams[name]))</f>
        <v/>
      </c>
    </row>
    <row r="43" spans="1:20" x14ac:dyDescent="0.25">
      <c r="A43" t="s">
        <v>208</v>
      </c>
      <c r="B43" t="str">
        <f>_xlfn.XLOOKUP(draft_picks[[#This Row],[draft_id]],drafts[id],drafts[title])</f>
        <v>Teen Horror (Millennial Edition)</v>
      </c>
      <c r="C43" s="3">
        <v>1</v>
      </c>
      <c r="D43">
        <f>IF(C42&lt;draft_picks[[#This Row],[position]],1,IF(C42&gt;draft_picks[[#This Row],[position]],D42+1,IF(C42=draft_picks[[#This Row],[position]],D42+1)))</f>
        <v>8</v>
      </c>
      <c r="E43" t="s">
        <v>3364</v>
      </c>
      <c r="F43" t="str">
        <f>IF(ISBLANK(draft_picks[[#This Row],[movie_id]]),"",_xlfn.XLOOKUP(draft_picks[[#This Row],[movie_id]],drafts.movies[id],drafts.movies[movie_title]))</f>
        <v>Raw</v>
      </c>
      <c r="G43" s="3" t="s">
        <v>1177</v>
      </c>
      <c r="H43" t="str">
        <f>IF(ISBLANK(draft_picks[[#This Row],[drafter_id]]),"",_xlfn.XLOOKUP(draft_picks[[#This Row],[drafter_id]],drafters[id],drafters[name]))</f>
        <v>Darren Franich</v>
      </c>
      <c r="J43" t="str">
        <f>IF(ISBLANK(draft_picks[[#This Row],[drafter_team_id]]),"",_xlfn.XLOOKUP(draft_picks[[#This Row],[drafter_team_id]],drafter_teams[id],drafter_teams[name]))</f>
        <v/>
      </c>
      <c r="K43" s="3" t="s">
        <v>15497</v>
      </c>
      <c r="L43" t="s">
        <v>15497</v>
      </c>
      <c r="M43" t="str">
        <f>IF(OR(ISBLANK(draft_picks[[#This Row],[veto_drafter_id]]),draft_picks[[#This Row],[veto_drafter_id]]=""),"",_xlfn.XLOOKUP(draft_picks[[#This Row],[veto_drafter_id]],drafters[id],drafters[name]))</f>
        <v/>
      </c>
      <c r="N43" t="s">
        <v>15497</v>
      </c>
      <c r="O43" t="str">
        <f>IF(OR(ISBLANK(draft_picks[[#This Row],[veto_drafter_team_id]]),draft_picks[[#This Row],[veto_drafter_team_id]]=""),"",_xlfn.XLOOKUP(draft_picks[[#This Row],[veto_drafter_team_id]],drafter_teams[id],drafter_teams[name]))</f>
        <v/>
      </c>
      <c r="Q43" t="s">
        <v>15497</v>
      </c>
      <c r="R43" t="str">
        <f>IF(OR(ISBLANK(draft_picks[[#This Row],[veto_override_drafter_id]]),draft_picks[[#This Row],[veto_override_drafter_id]]=""),"",_xlfn.XLOOKUP(draft_picks[[#This Row],[veto_override_drafter_id]],drafters[id],drafters[name]))</f>
        <v/>
      </c>
      <c r="S43" t="s">
        <v>15497</v>
      </c>
      <c r="T43" t="str">
        <f>IF(OR(ISBLANK(draft_picks[[#This Row],[veto_override_team_id]]),draft_picks[[#This Row],[veto_override_team_id]]=""),"",_xlfn.XLOOKUP(draft_picks[[#This Row],[veto_override_team_id]],drafter_teams[id],drafter_teams[name]))</f>
        <v/>
      </c>
    </row>
    <row r="44" spans="1:20" x14ac:dyDescent="0.25">
      <c r="A44" t="s">
        <v>451</v>
      </c>
      <c r="B44" t="str">
        <f>_xlfn.XLOOKUP(draft_picks[[#This Row],[draft_id]],drafts[id],drafts[title])</f>
        <v>Stephen King Horror Adaptations</v>
      </c>
      <c r="C44" s="3">
        <v>7</v>
      </c>
      <c r="D44">
        <f>IF(C43&lt;draft_picks[[#This Row],[position]],1,IF(C43&gt;draft_picks[[#This Row],[position]],D43+1,IF(C43=draft_picks[[#This Row],[position]],D43+1)))</f>
        <v>1</v>
      </c>
      <c r="E44" t="s">
        <v>2021</v>
      </c>
      <c r="F44" t="str">
        <f>IF(ISBLANK(draft_picks[[#This Row],[movie_id]]),"",_xlfn.XLOOKUP(draft_picks[[#This Row],[movie_id]],drafts.movies[id],drafts.movies[movie_title]))</f>
        <v>The Mist</v>
      </c>
      <c r="G44" s="3" t="s">
        <v>915</v>
      </c>
      <c r="H44" t="str">
        <f>IF(ISBLANK(draft_picks[[#This Row],[drafter_id]]),"",_xlfn.XLOOKUP(draft_picks[[#This Row],[drafter_id]],drafters[id],drafters[name]))</f>
        <v>Billy Ray Brewton</v>
      </c>
      <c r="J44" t="str">
        <f>IF(ISBLANK(draft_picks[[#This Row],[drafter_team_id]]),"",_xlfn.XLOOKUP(draft_picks[[#This Row],[drafter_team_id]],drafter_teams[id],drafter_teams[name]))</f>
        <v/>
      </c>
      <c r="K44" s="3" t="s">
        <v>15497</v>
      </c>
      <c r="L44" t="s">
        <v>15497</v>
      </c>
      <c r="M44" t="str">
        <f>IF(OR(ISBLANK(draft_picks[[#This Row],[veto_drafter_id]]),draft_picks[[#This Row],[veto_drafter_id]]=""),"",_xlfn.XLOOKUP(draft_picks[[#This Row],[veto_drafter_id]],drafters[id],drafters[name]))</f>
        <v/>
      </c>
      <c r="N44" t="s">
        <v>15497</v>
      </c>
      <c r="O44" t="str">
        <f>IF(OR(ISBLANK(draft_picks[[#This Row],[veto_drafter_team_id]]),draft_picks[[#This Row],[veto_drafter_team_id]]=""),"",_xlfn.XLOOKUP(draft_picks[[#This Row],[veto_drafter_team_id]],drafter_teams[id],drafter_teams[name]))</f>
        <v/>
      </c>
      <c r="Q44" t="s">
        <v>15497</v>
      </c>
      <c r="R44" t="str">
        <f>IF(OR(ISBLANK(draft_picks[[#This Row],[veto_override_drafter_id]]),draft_picks[[#This Row],[veto_override_drafter_id]]=""),"",_xlfn.XLOOKUP(draft_picks[[#This Row],[veto_override_drafter_id]],drafters[id],drafters[name]))</f>
        <v/>
      </c>
      <c r="S44" t="s">
        <v>15497</v>
      </c>
      <c r="T44" t="str">
        <f>IF(OR(ISBLANK(draft_picks[[#This Row],[veto_override_team_id]]),draft_picks[[#This Row],[veto_override_team_id]]=""),"",_xlfn.XLOOKUP(draft_picks[[#This Row],[veto_override_team_id]],drafter_teams[id],drafter_teams[name]))</f>
        <v/>
      </c>
    </row>
    <row r="45" spans="1:20" x14ac:dyDescent="0.25">
      <c r="A45" t="s">
        <v>451</v>
      </c>
      <c r="B45" t="str">
        <f>_xlfn.XLOOKUP(draft_picks[[#This Row],[draft_id]],drafts[id],drafts[title])</f>
        <v>Stephen King Horror Adaptations</v>
      </c>
      <c r="C45" s="3">
        <v>6</v>
      </c>
      <c r="D45">
        <f>IF(C44&lt;draft_picks[[#This Row],[position]],1,IF(C44&gt;draft_picks[[#This Row],[position]],D44+1,IF(C44=draft_picks[[#This Row],[position]],D44+1)))</f>
        <v>2</v>
      </c>
      <c r="E45" t="s">
        <v>3588</v>
      </c>
      <c r="F45" t="str">
        <f>IF(ISBLANK(draft_picks[[#This Row],[movie_id]]),"",_xlfn.XLOOKUP(draft_picks[[#This Row],[movie_id]],drafts.movies[id],drafts.movies[movie_title]))</f>
        <v>The Dead Zone</v>
      </c>
      <c r="G45" s="3" t="s">
        <v>915</v>
      </c>
      <c r="H45" t="str">
        <f>IF(ISBLANK(draft_picks[[#This Row],[drafter_id]]),"",_xlfn.XLOOKUP(draft_picks[[#This Row],[drafter_id]],drafters[id],drafters[name]))</f>
        <v>Billy Ray Brewton</v>
      </c>
      <c r="J45" t="str">
        <f>IF(ISBLANK(draft_picks[[#This Row],[drafter_team_id]]),"",_xlfn.XLOOKUP(draft_picks[[#This Row],[drafter_team_id]],drafter_teams[id],drafter_teams[name]))</f>
        <v/>
      </c>
      <c r="K45" s="3" t="s">
        <v>15497</v>
      </c>
      <c r="L45" t="s">
        <v>15497</v>
      </c>
      <c r="M45" t="str">
        <f>IF(OR(ISBLANK(draft_picks[[#This Row],[veto_drafter_id]]),draft_picks[[#This Row],[veto_drafter_id]]=""),"",_xlfn.XLOOKUP(draft_picks[[#This Row],[veto_drafter_id]],drafters[id],drafters[name]))</f>
        <v/>
      </c>
      <c r="N45" t="s">
        <v>15497</v>
      </c>
      <c r="O45" t="str">
        <f>IF(OR(ISBLANK(draft_picks[[#This Row],[veto_drafter_team_id]]),draft_picks[[#This Row],[veto_drafter_team_id]]=""),"",_xlfn.XLOOKUP(draft_picks[[#This Row],[veto_drafter_team_id]],drafter_teams[id],drafter_teams[name]))</f>
        <v/>
      </c>
      <c r="Q45" t="s">
        <v>15497</v>
      </c>
      <c r="R45" t="str">
        <f>IF(OR(ISBLANK(draft_picks[[#This Row],[veto_override_drafter_id]]),draft_picks[[#This Row],[veto_override_drafter_id]]=""),"",_xlfn.XLOOKUP(draft_picks[[#This Row],[veto_override_drafter_id]],drafters[id],drafters[name]))</f>
        <v/>
      </c>
      <c r="S45" t="s">
        <v>15497</v>
      </c>
      <c r="T45" t="str">
        <f>IF(OR(ISBLANK(draft_picks[[#This Row],[veto_override_team_id]]),draft_picks[[#This Row],[veto_override_team_id]]=""),"",_xlfn.XLOOKUP(draft_picks[[#This Row],[veto_override_team_id]],drafter_teams[id],drafter_teams[name]))</f>
        <v/>
      </c>
    </row>
    <row r="46" spans="1:20" x14ac:dyDescent="0.25">
      <c r="A46" t="s">
        <v>451</v>
      </c>
      <c r="B46" t="str">
        <f>_xlfn.XLOOKUP(draft_picks[[#This Row],[draft_id]],drafts[id],drafts[title])</f>
        <v>Stephen King Horror Adaptations</v>
      </c>
      <c r="C46" s="3">
        <v>5</v>
      </c>
      <c r="D46">
        <f>IF(C45&lt;draft_picks[[#This Row],[position]],1,IF(C45&gt;draft_picks[[#This Row],[position]],D45+1,IF(C45=draft_picks[[#This Row],[position]],D45+1)))</f>
        <v>3</v>
      </c>
      <c r="E46" t="s">
        <v>4596</v>
      </c>
      <c r="F46" t="str">
        <f>IF(ISBLANK(draft_picks[[#This Row],[movie_id]]),"",_xlfn.XLOOKUP(draft_picks[[#This Row],[movie_id]],drafts.movies[id],drafts.movies[movie_title]))</f>
        <v>Children of the Corn</v>
      </c>
      <c r="G46" s="3" t="s">
        <v>935</v>
      </c>
      <c r="H46" t="str">
        <f>IF(ISBLANK(draft_picks[[#This Row],[drafter_id]]),"",_xlfn.XLOOKUP(draft_picks[[#This Row],[drafter_id]],drafters[id],drafters[name]))</f>
        <v>Heidi Honeycutt</v>
      </c>
      <c r="J46" t="str">
        <f>IF(ISBLANK(draft_picks[[#This Row],[drafter_team_id]]),"",_xlfn.XLOOKUP(draft_picks[[#This Row],[drafter_team_id]],drafter_teams[id],drafter_teams[name]))</f>
        <v/>
      </c>
      <c r="K46" s="3" t="s">
        <v>15497</v>
      </c>
      <c r="L46" t="s">
        <v>15497</v>
      </c>
      <c r="M46" t="str">
        <f>IF(OR(ISBLANK(draft_picks[[#This Row],[veto_drafter_id]]),draft_picks[[#This Row],[veto_drafter_id]]=""),"",_xlfn.XLOOKUP(draft_picks[[#This Row],[veto_drafter_id]],drafters[id],drafters[name]))</f>
        <v/>
      </c>
      <c r="N46" t="s">
        <v>15497</v>
      </c>
      <c r="O46" t="str">
        <f>IF(OR(ISBLANK(draft_picks[[#This Row],[veto_drafter_team_id]]),draft_picks[[#This Row],[veto_drafter_team_id]]=""),"",_xlfn.XLOOKUP(draft_picks[[#This Row],[veto_drafter_team_id]],drafter_teams[id],drafter_teams[name]))</f>
        <v/>
      </c>
      <c r="Q46" t="s">
        <v>15497</v>
      </c>
      <c r="R46" t="str">
        <f>IF(OR(ISBLANK(draft_picks[[#This Row],[veto_override_drafter_id]]),draft_picks[[#This Row],[veto_override_drafter_id]]=""),"",_xlfn.XLOOKUP(draft_picks[[#This Row],[veto_override_drafter_id]],drafters[id],drafters[name]))</f>
        <v/>
      </c>
      <c r="S46" t="s">
        <v>15497</v>
      </c>
      <c r="T46" t="str">
        <f>IF(OR(ISBLANK(draft_picks[[#This Row],[veto_override_team_id]]),draft_picks[[#This Row],[veto_override_team_id]]=""),"",_xlfn.XLOOKUP(draft_picks[[#This Row],[veto_override_team_id]],drafter_teams[id],drafter_teams[name]))</f>
        <v/>
      </c>
    </row>
    <row r="47" spans="1:20" x14ac:dyDescent="0.25">
      <c r="A47" t="s">
        <v>451</v>
      </c>
      <c r="B47" t="str">
        <f>_xlfn.XLOOKUP(draft_picks[[#This Row],[draft_id]],drafts[id],drafts[title])</f>
        <v>Stephen King Horror Adaptations</v>
      </c>
      <c r="C47" s="3">
        <v>4</v>
      </c>
      <c r="D47">
        <f>IF(C46&lt;draft_picks[[#This Row],[position]],1,IF(C46&gt;draft_picks[[#This Row],[position]],D46+1,IF(C46=draft_picks[[#This Row],[position]],D46+1)))</f>
        <v>4</v>
      </c>
      <c r="E47" t="s">
        <v>2096</v>
      </c>
      <c r="F47" t="str">
        <f>IF(ISBLANK(draft_picks[[#This Row],[movie_id]]),"",_xlfn.XLOOKUP(draft_picks[[#This Row],[movie_id]],drafts.movies[id],drafts.movies[movie_title]))</f>
        <v>Misery</v>
      </c>
      <c r="G47" s="3" t="s">
        <v>915</v>
      </c>
      <c r="H47" t="str">
        <f>IF(ISBLANK(draft_picks[[#This Row],[drafter_id]]),"",_xlfn.XLOOKUP(draft_picks[[#This Row],[drafter_id]],drafters[id],drafters[name]))</f>
        <v>Billy Ray Brewton</v>
      </c>
      <c r="J47" t="str">
        <f>IF(ISBLANK(draft_picks[[#This Row],[drafter_team_id]]),"",_xlfn.XLOOKUP(draft_picks[[#This Row],[drafter_team_id]],drafter_teams[id],drafter_teams[name]))</f>
        <v/>
      </c>
      <c r="K47" s="3" t="s">
        <v>15497</v>
      </c>
      <c r="L47" t="s">
        <v>15497</v>
      </c>
      <c r="M47" t="str">
        <f>IF(OR(ISBLANK(draft_picks[[#This Row],[veto_drafter_id]]),draft_picks[[#This Row],[veto_drafter_id]]=""),"",_xlfn.XLOOKUP(draft_picks[[#This Row],[veto_drafter_id]],drafters[id],drafters[name]))</f>
        <v/>
      </c>
      <c r="N47" t="s">
        <v>15497</v>
      </c>
      <c r="O47" t="str">
        <f>IF(OR(ISBLANK(draft_picks[[#This Row],[veto_drafter_team_id]]),draft_picks[[#This Row],[veto_drafter_team_id]]=""),"",_xlfn.XLOOKUP(draft_picks[[#This Row],[veto_drafter_team_id]],drafter_teams[id],drafter_teams[name]))</f>
        <v/>
      </c>
      <c r="Q47" t="s">
        <v>15497</v>
      </c>
      <c r="R47" t="str">
        <f>IF(OR(ISBLANK(draft_picks[[#This Row],[veto_override_drafter_id]]),draft_picks[[#This Row],[veto_override_drafter_id]]=""),"",_xlfn.XLOOKUP(draft_picks[[#This Row],[veto_override_drafter_id]],drafters[id],drafters[name]))</f>
        <v/>
      </c>
      <c r="S47" t="s">
        <v>15497</v>
      </c>
      <c r="T47" t="str">
        <f>IF(OR(ISBLANK(draft_picks[[#This Row],[veto_override_team_id]]),draft_picks[[#This Row],[veto_override_team_id]]=""),"",_xlfn.XLOOKUP(draft_picks[[#This Row],[veto_override_team_id]],drafter_teams[id],drafter_teams[name]))</f>
        <v/>
      </c>
    </row>
    <row r="48" spans="1:20" x14ac:dyDescent="0.25">
      <c r="A48" t="s">
        <v>451</v>
      </c>
      <c r="B48" t="str">
        <f>_xlfn.XLOOKUP(draft_picks[[#This Row],[draft_id]],drafts[id],drafts[title])</f>
        <v>Stephen King Horror Adaptations</v>
      </c>
      <c r="C48" s="3">
        <v>3</v>
      </c>
      <c r="D48">
        <f>IF(C47&lt;draft_picks[[#This Row],[position]],1,IF(C47&gt;draft_picks[[#This Row],[position]],D47+1,IF(C47=draft_picks[[#This Row],[position]],D47+1)))</f>
        <v>5</v>
      </c>
      <c r="E48" t="s">
        <v>3044</v>
      </c>
      <c r="F48" t="str">
        <f>IF(ISBLANK(draft_picks[[#This Row],[movie_id]]),"",_xlfn.XLOOKUP(draft_picks[[#This Row],[movie_id]],drafts.movies[id],drafts.movies[movie_title]))</f>
        <v>Cat's Eye</v>
      </c>
      <c r="G48" s="3" t="s">
        <v>935</v>
      </c>
      <c r="H48" t="str">
        <f>IF(ISBLANK(draft_picks[[#This Row],[drafter_id]]),"",_xlfn.XLOOKUP(draft_picks[[#This Row],[drafter_id]],drafters[id],drafters[name]))</f>
        <v>Heidi Honeycutt</v>
      </c>
      <c r="J48" t="str">
        <f>IF(ISBLANK(draft_picks[[#This Row],[drafter_team_id]]),"",_xlfn.XLOOKUP(draft_picks[[#This Row],[drafter_team_id]],drafter_teams[id],drafter_teams[name]))</f>
        <v/>
      </c>
      <c r="K48" s="3" t="s">
        <v>15497</v>
      </c>
      <c r="L48" t="s">
        <v>15497</v>
      </c>
      <c r="M48" t="str">
        <f>IF(OR(ISBLANK(draft_picks[[#This Row],[veto_drafter_id]]),draft_picks[[#This Row],[veto_drafter_id]]=""),"",_xlfn.XLOOKUP(draft_picks[[#This Row],[veto_drafter_id]],drafters[id],drafters[name]))</f>
        <v/>
      </c>
      <c r="N48" t="s">
        <v>15497</v>
      </c>
      <c r="O48" t="str">
        <f>IF(OR(ISBLANK(draft_picks[[#This Row],[veto_drafter_team_id]]),draft_picks[[#This Row],[veto_drafter_team_id]]=""),"",_xlfn.XLOOKUP(draft_picks[[#This Row],[veto_drafter_team_id]],drafter_teams[id],drafter_teams[name]))</f>
        <v/>
      </c>
      <c r="Q48" t="s">
        <v>15497</v>
      </c>
      <c r="R48" t="str">
        <f>IF(OR(ISBLANK(draft_picks[[#This Row],[veto_override_drafter_id]]),draft_picks[[#This Row],[veto_override_drafter_id]]=""),"",_xlfn.XLOOKUP(draft_picks[[#This Row],[veto_override_drafter_id]],drafters[id],drafters[name]))</f>
        <v/>
      </c>
      <c r="S48" t="s">
        <v>15497</v>
      </c>
      <c r="T48" t="str">
        <f>IF(OR(ISBLANK(draft_picks[[#This Row],[veto_override_team_id]]),draft_picks[[#This Row],[veto_override_team_id]]=""),"",_xlfn.XLOOKUP(draft_picks[[#This Row],[veto_override_team_id]],drafter_teams[id],drafter_teams[name]))</f>
        <v/>
      </c>
    </row>
    <row r="49" spans="1:20" x14ac:dyDescent="0.25">
      <c r="A49" t="s">
        <v>451</v>
      </c>
      <c r="B49" t="str">
        <f>_xlfn.XLOOKUP(draft_picks[[#This Row],[draft_id]],drafts[id],drafts[title])</f>
        <v>Stephen King Horror Adaptations</v>
      </c>
      <c r="C49" s="3">
        <v>2</v>
      </c>
      <c r="D49">
        <f>IF(C48&lt;draft_picks[[#This Row],[position]],1,IF(C48&gt;draft_picks[[#This Row],[position]],D48+1,IF(C48=draft_picks[[#This Row],[position]],D48+1)))</f>
        <v>6</v>
      </c>
      <c r="E49" t="s">
        <v>3528</v>
      </c>
      <c r="F49" t="str">
        <f>IF(ISBLANK(draft_picks[[#This Row],[movie_id]]),"",_xlfn.XLOOKUP(draft_picks[[#This Row],[movie_id]],drafts.movies[id],drafts.movies[movie_title]))</f>
        <v>Christine</v>
      </c>
      <c r="G49" s="3" t="s">
        <v>915</v>
      </c>
      <c r="H49" t="str">
        <f>IF(ISBLANK(draft_picks[[#This Row],[drafter_id]]),"",_xlfn.XLOOKUP(draft_picks[[#This Row],[drafter_id]],drafters[id],drafters[name]))</f>
        <v>Billy Ray Brewton</v>
      </c>
      <c r="J49" t="str">
        <f>IF(ISBLANK(draft_picks[[#This Row],[drafter_team_id]]),"",_xlfn.XLOOKUP(draft_picks[[#This Row],[drafter_team_id]],drafter_teams[id],drafter_teams[name]))</f>
        <v/>
      </c>
      <c r="K49" s="3" t="s">
        <v>15484</v>
      </c>
      <c r="L49" t="s">
        <v>935</v>
      </c>
      <c r="M49" t="str">
        <f>IF(OR(ISBLANK(draft_picks[[#This Row],[veto_drafter_id]]),draft_picks[[#This Row],[veto_drafter_id]]=""),"",_xlfn.XLOOKUP(draft_picks[[#This Row],[veto_drafter_id]],drafters[id],drafters[name]))</f>
        <v>Heidi Honeycutt</v>
      </c>
      <c r="N49" t="s">
        <v>15497</v>
      </c>
      <c r="O49" t="str">
        <f>IF(OR(ISBLANK(draft_picks[[#This Row],[veto_drafter_team_id]]),draft_picks[[#This Row],[veto_drafter_team_id]]=""),"",_xlfn.XLOOKUP(draft_picks[[#This Row],[veto_drafter_team_id]],drafter_teams[id],drafter_teams[name]))</f>
        <v/>
      </c>
      <c r="Q49" t="s">
        <v>15497</v>
      </c>
      <c r="R49" t="str">
        <f>IF(OR(ISBLANK(draft_picks[[#This Row],[veto_override_drafter_id]]),draft_picks[[#This Row],[veto_override_drafter_id]]=""),"",_xlfn.XLOOKUP(draft_picks[[#This Row],[veto_override_drafter_id]],drafters[id],drafters[name]))</f>
        <v/>
      </c>
      <c r="S49" t="s">
        <v>15497</v>
      </c>
      <c r="T49" t="str">
        <f>IF(OR(ISBLANK(draft_picks[[#This Row],[veto_override_team_id]]),draft_picks[[#This Row],[veto_override_team_id]]=""),"",_xlfn.XLOOKUP(draft_picks[[#This Row],[veto_override_team_id]],drafter_teams[id],drafter_teams[name]))</f>
        <v/>
      </c>
    </row>
    <row r="50" spans="1:20" x14ac:dyDescent="0.25">
      <c r="A50" t="s">
        <v>451</v>
      </c>
      <c r="B50" t="str">
        <f>_xlfn.XLOOKUP(draft_picks[[#This Row],[draft_id]],drafts[id],drafts[title])</f>
        <v>Stephen King Horror Adaptations</v>
      </c>
      <c r="C50" s="3">
        <v>2</v>
      </c>
      <c r="D50">
        <f>IF(C49&lt;draft_picks[[#This Row],[position]],1,IF(C49&gt;draft_picks[[#This Row],[position]],D49+1,IF(C49=draft_picks[[#This Row],[position]],D49+1)))</f>
        <v>7</v>
      </c>
      <c r="E50" t="s">
        <v>5420</v>
      </c>
      <c r="F50" t="str">
        <f>IF(ISBLANK(draft_picks[[#This Row],[movie_id]]),"",_xlfn.XLOOKUP(draft_picks[[#This Row],[movie_id]],drafts.movies[id],drafts.movies[movie_title]))</f>
        <v>Carrie</v>
      </c>
      <c r="G50" s="3" t="s">
        <v>915</v>
      </c>
      <c r="H50" t="str">
        <f>IF(ISBLANK(draft_picks[[#This Row],[drafter_id]]),"",_xlfn.XLOOKUP(draft_picks[[#This Row],[drafter_id]],drafters[id],drafters[name]))</f>
        <v>Billy Ray Brewton</v>
      </c>
      <c r="J50" t="str">
        <f>IF(ISBLANK(draft_picks[[#This Row],[drafter_team_id]]),"",_xlfn.XLOOKUP(draft_picks[[#This Row],[drafter_team_id]],drafter_teams[id],drafter_teams[name]))</f>
        <v/>
      </c>
      <c r="K50" s="3" t="s">
        <v>15497</v>
      </c>
      <c r="L50" t="s">
        <v>15497</v>
      </c>
      <c r="M50" t="str">
        <f>IF(OR(ISBLANK(draft_picks[[#This Row],[veto_drafter_id]]),draft_picks[[#This Row],[veto_drafter_id]]=""),"",_xlfn.XLOOKUP(draft_picks[[#This Row],[veto_drafter_id]],drafters[id],drafters[name]))</f>
        <v/>
      </c>
      <c r="N50" t="s">
        <v>15497</v>
      </c>
      <c r="O50" t="str">
        <f>IF(OR(ISBLANK(draft_picks[[#This Row],[veto_drafter_team_id]]),draft_picks[[#This Row],[veto_drafter_team_id]]=""),"",_xlfn.XLOOKUP(draft_picks[[#This Row],[veto_drafter_team_id]],drafter_teams[id],drafter_teams[name]))</f>
        <v/>
      </c>
      <c r="Q50" t="s">
        <v>15497</v>
      </c>
      <c r="R50" t="str">
        <f>IF(OR(ISBLANK(draft_picks[[#This Row],[veto_override_drafter_id]]),draft_picks[[#This Row],[veto_override_drafter_id]]=""),"",_xlfn.XLOOKUP(draft_picks[[#This Row],[veto_override_drafter_id]],drafters[id],drafters[name]))</f>
        <v/>
      </c>
      <c r="S50" t="s">
        <v>15497</v>
      </c>
      <c r="T50" t="str">
        <f>IF(OR(ISBLANK(draft_picks[[#This Row],[veto_override_team_id]]),draft_picks[[#This Row],[veto_override_team_id]]=""),"",_xlfn.XLOOKUP(draft_picks[[#This Row],[veto_override_team_id]],drafter_teams[id],drafter_teams[name]))</f>
        <v/>
      </c>
    </row>
    <row r="51" spans="1:20" x14ac:dyDescent="0.25">
      <c r="A51" t="s">
        <v>451</v>
      </c>
      <c r="B51" t="str">
        <f>_xlfn.XLOOKUP(draft_picks[[#This Row],[draft_id]],drafts[id],drafts[title])</f>
        <v>Stephen King Horror Adaptations</v>
      </c>
      <c r="C51" s="3">
        <v>1</v>
      </c>
      <c r="D51">
        <f>IF(C50&lt;draft_picks[[#This Row],[position]],1,IF(C50&gt;draft_picks[[#This Row],[position]],D50+1,IF(C50=draft_picks[[#This Row],[position]],D50+1)))</f>
        <v>8</v>
      </c>
      <c r="E51" t="s">
        <v>6111</v>
      </c>
      <c r="F51" t="str">
        <f>IF(ISBLANK(draft_picks[[#This Row],[movie_id]]),"",_xlfn.XLOOKUP(draft_picks[[#This Row],[movie_id]],drafts.movies[id],drafts.movies[movie_title]))</f>
        <v>The Shining</v>
      </c>
      <c r="G51" s="3" t="s">
        <v>935</v>
      </c>
      <c r="H51" t="str">
        <f>IF(ISBLANK(draft_picks[[#This Row],[drafter_id]]),"",_xlfn.XLOOKUP(draft_picks[[#This Row],[drafter_id]],drafters[id],drafters[name]))</f>
        <v>Heidi Honeycutt</v>
      </c>
      <c r="J51" t="str">
        <f>IF(ISBLANK(draft_picks[[#This Row],[drafter_team_id]]),"",_xlfn.XLOOKUP(draft_picks[[#This Row],[drafter_team_id]],drafter_teams[id],drafter_teams[name]))</f>
        <v/>
      </c>
      <c r="K51" s="3" t="s">
        <v>15484</v>
      </c>
      <c r="L51" t="s">
        <v>915</v>
      </c>
      <c r="M51" t="str">
        <f>IF(OR(ISBLANK(draft_picks[[#This Row],[veto_drafter_id]]),draft_picks[[#This Row],[veto_drafter_id]]=""),"",_xlfn.XLOOKUP(draft_picks[[#This Row],[veto_drafter_id]],drafters[id],drafters[name]))</f>
        <v>Billy Ray Brewton</v>
      </c>
      <c r="N51" t="s">
        <v>15497</v>
      </c>
      <c r="O51" t="str">
        <f>IF(OR(ISBLANK(draft_picks[[#This Row],[veto_drafter_team_id]]),draft_picks[[#This Row],[veto_drafter_team_id]]=""),"",_xlfn.XLOOKUP(draft_picks[[#This Row],[veto_drafter_team_id]],drafter_teams[id],drafter_teams[name]))</f>
        <v/>
      </c>
      <c r="Q51" t="s">
        <v>15497</v>
      </c>
      <c r="R51" t="str">
        <f>IF(OR(ISBLANK(draft_picks[[#This Row],[veto_override_drafter_id]]),draft_picks[[#This Row],[veto_override_drafter_id]]=""),"",_xlfn.XLOOKUP(draft_picks[[#This Row],[veto_override_drafter_id]],drafters[id],drafters[name]))</f>
        <v/>
      </c>
      <c r="S51" t="s">
        <v>15497</v>
      </c>
      <c r="T51" t="str">
        <f>IF(OR(ISBLANK(draft_picks[[#This Row],[veto_override_team_id]]),draft_picks[[#This Row],[veto_override_team_id]]=""),"",_xlfn.XLOOKUP(draft_picks[[#This Row],[veto_override_team_id]],drafter_teams[id],drafter_teams[name]))</f>
        <v/>
      </c>
    </row>
    <row r="52" spans="1:20" x14ac:dyDescent="0.25">
      <c r="A52" t="s">
        <v>451</v>
      </c>
      <c r="B52" t="str">
        <f>_xlfn.XLOOKUP(draft_picks[[#This Row],[draft_id]],drafts[id],drafts[title])</f>
        <v>Stephen King Horror Adaptations</v>
      </c>
      <c r="C52" s="3">
        <v>1</v>
      </c>
      <c r="D52">
        <f>IF(C51&lt;draft_picks[[#This Row],[position]],1,IF(C51&gt;draft_picks[[#This Row],[position]],D51+1,IF(C51=draft_picks[[#This Row],[position]],D51+1)))</f>
        <v>9</v>
      </c>
      <c r="E52" t="s">
        <v>5390</v>
      </c>
      <c r="F52" t="str">
        <f>IF(ISBLANK(draft_picks[[#This Row],[movie_id]]),"",_xlfn.XLOOKUP(draft_picks[[#This Row],[movie_id]],drafts.movies[id],drafts.movies[movie_title]))</f>
        <v>Pet Sematary</v>
      </c>
      <c r="G52" s="3" t="s">
        <v>935</v>
      </c>
      <c r="H52" t="str">
        <f>IF(ISBLANK(draft_picks[[#This Row],[drafter_id]]),"",_xlfn.XLOOKUP(draft_picks[[#This Row],[drafter_id]],drafters[id],drafters[name]))</f>
        <v>Heidi Honeycutt</v>
      </c>
      <c r="J52" t="str">
        <f>IF(ISBLANK(draft_picks[[#This Row],[drafter_team_id]]),"",_xlfn.XLOOKUP(draft_picks[[#This Row],[drafter_team_id]],drafter_teams[id],drafter_teams[name]))</f>
        <v/>
      </c>
      <c r="K52" s="3" t="s">
        <v>15497</v>
      </c>
      <c r="L52" t="s">
        <v>15497</v>
      </c>
      <c r="M52" t="str">
        <f>IF(OR(ISBLANK(draft_picks[[#This Row],[veto_drafter_id]]),draft_picks[[#This Row],[veto_drafter_id]]=""),"",_xlfn.XLOOKUP(draft_picks[[#This Row],[veto_drafter_id]],drafters[id],drafters[name]))</f>
        <v/>
      </c>
      <c r="N52" t="s">
        <v>15497</v>
      </c>
      <c r="O52" t="str">
        <f>IF(OR(ISBLANK(draft_picks[[#This Row],[veto_drafter_team_id]]),draft_picks[[#This Row],[veto_drafter_team_id]]=""),"",_xlfn.XLOOKUP(draft_picks[[#This Row],[veto_drafter_team_id]],drafter_teams[id],drafter_teams[name]))</f>
        <v/>
      </c>
      <c r="Q52" t="s">
        <v>15497</v>
      </c>
      <c r="R52" t="str">
        <f>IF(OR(ISBLANK(draft_picks[[#This Row],[veto_override_drafter_id]]),draft_picks[[#This Row],[veto_override_drafter_id]]=""),"",_xlfn.XLOOKUP(draft_picks[[#This Row],[veto_override_drafter_id]],drafters[id],drafters[name]))</f>
        <v/>
      </c>
      <c r="S52" t="s">
        <v>15497</v>
      </c>
      <c r="T52" t="str">
        <f>IF(OR(ISBLANK(draft_picks[[#This Row],[veto_override_team_id]]),draft_picks[[#This Row],[veto_override_team_id]]=""),"",_xlfn.XLOOKUP(draft_picks[[#This Row],[veto_override_team_id]],drafter_teams[id],drafter_teams[name]))</f>
        <v/>
      </c>
    </row>
    <row r="53" spans="1:20" x14ac:dyDescent="0.25">
      <c r="A53" t="s">
        <v>136</v>
      </c>
      <c r="B53" t="str">
        <f>_xlfn.XLOOKUP(draft_picks[[#This Row],[draft_id]],drafts[id],drafts[title])</f>
        <v>Time Travel</v>
      </c>
      <c r="C53" s="3">
        <v>7</v>
      </c>
      <c r="D53">
        <f>IF(C52&lt;draft_picks[[#This Row],[position]],1,IF(C52&gt;draft_picks[[#This Row],[position]],D52+1,IF(C52=draft_picks[[#This Row],[position]],D52+1)))</f>
        <v>1</v>
      </c>
      <c r="E53" t="s">
        <v>4710</v>
      </c>
      <c r="F53" t="str">
        <f>IF(ISBLANK(draft_picks[[#This Row],[movie_id]]),"",_xlfn.XLOOKUP(draft_picks[[#This Row],[movie_id]],drafts.movies[id],drafts.movies[movie_title]))</f>
        <v>About Time</v>
      </c>
      <c r="G53" s="3" t="s">
        <v>1237</v>
      </c>
      <c r="H53" t="str">
        <f>IF(ISBLANK(draft_picks[[#This Row],[drafter_id]]),"",_xlfn.XLOOKUP(draft_picks[[#This Row],[drafter_id]],drafters[id],drafters[name]))</f>
        <v>Clay Keller</v>
      </c>
      <c r="J53" t="str">
        <f>IF(ISBLANK(draft_picks[[#This Row],[drafter_team_id]]),"",_xlfn.XLOOKUP(draft_picks[[#This Row],[drafter_team_id]],drafter_teams[id],drafter_teams[name]))</f>
        <v/>
      </c>
      <c r="K53" s="3" t="s">
        <v>15497</v>
      </c>
      <c r="L53" t="s">
        <v>15497</v>
      </c>
      <c r="M53" t="str">
        <f>IF(OR(ISBLANK(draft_picks[[#This Row],[veto_drafter_id]]),draft_picks[[#This Row],[veto_drafter_id]]=""),"",_xlfn.XLOOKUP(draft_picks[[#This Row],[veto_drafter_id]],drafters[id],drafters[name]))</f>
        <v/>
      </c>
      <c r="N53" t="s">
        <v>15497</v>
      </c>
      <c r="O53" t="str">
        <f>IF(OR(ISBLANK(draft_picks[[#This Row],[veto_drafter_team_id]]),draft_picks[[#This Row],[veto_drafter_team_id]]=""),"",_xlfn.XLOOKUP(draft_picks[[#This Row],[veto_drafter_team_id]],drafter_teams[id],drafter_teams[name]))</f>
        <v/>
      </c>
      <c r="Q53" t="s">
        <v>15497</v>
      </c>
      <c r="R53" t="str">
        <f>IF(OR(ISBLANK(draft_picks[[#This Row],[veto_override_drafter_id]]),draft_picks[[#This Row],[veto_override_drafter_id]]=""),"",_xlfn.XLOOKUP(draft_picks[[#This Row],[veto_override_drafter_id]],drafters[id],drafters[name]))</f>
        <v/>
      </c>
      <c r="S53" t="s">
        <v>15497</v>
      </c>
      <c r="T53" t="str">
        <f>IF(OR(ISBLANK(draft_picks[[#This Row],[veto_override_team_id]]),draft_picks[[#This Row],[veto_override_team_id]]=""),"",_xlfn.XLOOKUP(draft_picks[[#This Row],[veto_override_team_id]],drafter_teams[id],drafter_teams[name]))</f>
        <v/>
      </c>
    </row>
    <row r="54" spans="1:20" x14ac:dyDescent="0.25">
      <c r="A54" t="s">
        <v>136</v>
      </c>
      <c r="B54" t="str">
        <f>_xlfn.XLOOKUP(draft_picks[[#This Row],[draft_id]],drafts[id],drafts[title])</f>
        <v>Time Travel</v>
      </c>
      <c r="C54" s="3">
        <v>6</v>
      </c>
      <c r="D54">
        <f>IF(C53&lt;draft_picks[[#This Row],[position]],1,IF(C53&gt;draft_picks[[#This Row],[position]],D53+1,IF(C53=draft_picks[[#This Row],[position]],D53+1)))</f>
        <v>2</v>
      </c>
      <c r="E54" t="s">
        <v>6611</v>
      </c>
      <c r="F54" t="str">
        <f>IF(ISBLANK(draft_picks[[#This Row],[movie_id]]),"",_xlfn.XLOOKUP(draft_picks[[#This Row],[movie_id]],drafts.movies[id],drafts.movies[movie_title]))</f>
        <v>Timecrimes</v>
      </c>
      <c r="G54" s="3" t="s">
        <v>1237</v>
      </c>
      <c r="H54" t="str">
        <f>IF(ISBLANK(draft_picks[[#This Row],[drafter_id]]),"",_xlfn.XLOOKUP(draft_picks[[#This Row],[drafter_id]],drafters[id],drafters[name]))</f>
        <v>Clay Keller</v>
      </c>
      <c r="J54" t="str">
        <f>IF(ISBLANK(draft_picks[[#This Row],[drafter_team_id]]),"",_xlfn.XLOOKUP(draft_picks[[#This Row],[drafter_team_id]],drafter_teams[id],drafter_teams[name]))</f>
        <v/>
      </c>
      <c r="K54" s="3" t="s">
        <v>15497</v>
      </c>
      <c r="L54" t="s">
        <v>15497</v>
      </c>
      <c r="M54" t="str">
        <f>IF(OR(ISBLANK(draft_picks[[#This Row],[veto_drafter_id]]),draft_picks[[#This Row],[veto_drafter_id]]=""),"",_xlfn.XLOOKUP(draft_picks[[#This Row],[veto_drafter_id]],drafters[id],drafters[name]))</f>
        <v/>
      </c>
      <c r="N54" t="s">
        <v>15497</v>
      </c>
      <c r="O54" t="str">
        <f>IF(OR(ISBLANK(draft_picks[[#This Row],[veto_drafter_team_id]]),draft_picks[[#This Row],[veto_drafter_team_id]]=""),"",_xlfn.XLOOKUP(draft_picks[[#This Row],[veto_drafter_team_id]],drafter_teams[id],drafter_teams[name]))</f>
        <v/>
      </c>
      <c r="Q54" t="s">
        <v>15497</v>
      </c>
      <c r="R54" t="str">
        <f>IF(OR(ISBLANK(draft_picks[[#This Row],[veto_override_drafter_id]]),draft_picks[[#This Row],[veto_override_drafter_id]]=""),"",_xlfn.XLOOKUP(draft_picks[[#This Row],[veto_override_drafter_id]],drafters[id],drafters[name]))</f>
        <v/>
      </c>
      <c r="S54" t="s">
        <v>15497</v>
      </c>
      <c r="T54" t="str">
        <f>IF(OR(ISBLANK(draft_picks[[#This Row],[veto_override_team_id]]),draft_picks[[#This Row],[veto_override_team_id]]=""),"",_xlfn.XLOOKUP(draft_picks[[#This Row],[veto_override_team_id]],drafter_teams[id],drafter_teams[name]))</f>
        <v/>
      </c>
    </row>
    <row r="55" spans="1:20" x14ac:dyDescent="0.25">
      <c r="A55" t="s">
        <v>136</v>
      </c>
      <c r="B55" t="str">
        <f>_xlfn.XLOOKUP(draft_picks[[#This Row],[draft_id]],drafts[id],drafts[title])</f>
        <v>Time Travel</v>
      </c>
      <c r="C55" s="3">
        <v>5</v>
      </c>
      <c r="D55">
        <f>IF(C54&lt;draft_picks[[#This Row],[position]],1,IF(C54&gt;draft_picks[[#This Row],[position]],D54+1,IF(C54=draft_picks[[#This Row],[position]],D54+1)))</f>
        <v>3</v>
      </c>
      <c r="E55" t="s">
        <v>7216</v>
      </c>
      <c r="F55" t="str">
        <f>IF(ISBLANK(draft_picks[[#This Row],[movie_id]]),"",_xlfn.XLOOKUP(draft_picks[[#This Row],[movie_id]],drafts.movies[id],drafts.movies[movie_title]))</f>
        <v>The Terminator</v>
      </c>
      <c r="G55" s="3" t="s">
        <v>1115</v>
      </c>
      <c r="H55" t="str">
        <f>IF(ISBLANK(draft_picks[[#This Row],[drafter_id]]),"",_xlfn.XLOOKUP(draft_picks[[#This Row],[drafter_id]],drafters[id],drafters[name]))</f>
        <v>Ryan Marker</v>
      </c>
      <c r="J55" t="str">
        <f>IF(ISBLANK(draft_picks[[#This Row],[drafter_team_id]]),"",_xlfn.XLOOKUP(draft_picks[[#This Row],[drafter_team_id]],drafter_teams[id],drafter_teams[name]))</f>
        <v/>
      </c>
      <c r="K55" s="3" t="s">
        <v>15497</v>
      </c>
      <c r="L55" t="s">
        <v>15497</v>
      </c>
      <c r="M55" t="str">
        <f>IF(OR(ISBLANK(draft_picks[[#This Row],[veto_drafter_id]]),draft_picks[[#This Row],[veto_drafter_id]]=""),"",_xlfn.XLOOKUP(draft_picks[[#This Row],[veto_drafter_id]],drafters[id],drafters[name]))</f>
        <v/>
      </c>
      <c r="N55" t="s">
        <v>15497</v>
      </c>
      <c r="O55" t="str">
        <f>IF(OR(ISBLANK(draft_picks[[#This Row],[veto_drafter_team_id]]),draft_picks[[#This Row],[veto_drafter_team_id]]=""),"",_xlfn.XLOOKUP(draft_picks[[#This Row],[veto_drafter_team_id]],drafter_teams[id],drafter_teams[name]))</f>
        <v/>
      </c>
      <c r="Q55" t="s">
        <v>15497</v>
      </c>
      <c r="R55" t="str">
        <f>IF(OR(ISBLANK(draft_picks[[#This Row],[veto_override_drafter_id]]),draft_picks[[#This Row],[veto_override_drafter_id]]=""),"",_xlfn.XLOOKUP(draft_picks[[#This Row],[veto_override_drafter_id]],drafters[id],drafters[name]))</f>
        <v/>
      </c>
      <c r="S55" t="s">
        <v>15497</v>
      </c>
      <c r="T55" t="str">
        <f>IF(OR(ISBLANK(draft_picks[[#This Row],[veto_override_team_id]]),draft_picks[[#This Row],[veto_override_team_id]]=""),"",_xlfn.XLOOKUP(draft_picks[[#This Row],[veto_override_team_id]],drafter_teams[id],drafter_teams[name]))</f>
        <v/>
      </c>
    </row>
    <row r="56" spans="1:20" x14ac:dyDescent="0.25">
      <c r="A56" t="s">
        <v>136</v>
      </c>
      <c r="B56" t="str">
        <f>_xlfn.XLOOKUP(draft_picks[[#This Row],[draft_id]],drafts[id],drafts[title])</f>
        <v>Time Travel</v>
      </c>
      <c r="C56" s="3">
        <v>4</v>
      </c>
      <c r="D56">
        <f>IF(C55&lt;draft_picks[[#This Row],[position]],1,IF(C55&gt;draft_picks[[#This Row],[position]],D55+1,IF(C55=draft_picks[[#This Row],[position]],D55+1)))</f>
        <v>4</v>
      </c>
      <c r="E56" t="s">
        <v>5940</v>
      </c>
      <c r="F56" t="str">
        <f>IF(ISBLANK(draft_picks[[#This Row],[movie_id]]),"",_xlfn.XLOOKUP(draft_picks[[#This Row],[movie_id]],drafts.movies[id],drafts.movies[movie_title]))</f>
        <v>Star Trek IV: The Voyage Home</v>
      </c>
      <c r="G56" s="3" t="s">
        <v>1237</v>
      </c>
      <c r="H56" t="str">
        <f>IF(ISBLANK(draft_picks[[#This Row],[drafter_id]]),"",_xlfn.XLOOKUP(draft_picks[[#This Row],[drafter_id]],drafters[id],drafters[name]))</f>
        <v>Clay Keller</v>
      </c>
      <c r="J56" t="str">
        <f>IF(ISBLANK(draft_picks[[#This Row],[drafter_team_id]]),"",_xlfn.XLOOKUP(draft_picks[[#This Row],[drafter_team_id]],drafter_teams[id],drafter_teams[name]))</f>
        <v/>
      </c>
      <c r="K56" s="3" t="s">
        <v>15497</v>
      </c>
      <c r="L56" t="s">
        <v>15497</v>
      </c>
      <c r="M56" t="str">
        <f>IF(OR(ISBLANK(draft_picks[[#This Row],[veto_drafter_id]]),draft_picks[[#This Row],[veto_drafter_id]]=""),"",_xlfn.XLOOKUP(draft_picks[[#This Row],[veto_drafter_id]],drafters[id],drafters[name]))</f>
        <v/>
      </c>
      <c r="N56" t="s">
        <v>15497</v>
      </c>
      <c r="O56" t="str">
        <f>IF(OR(ISBLANK(draft_picks[[#This Row],[veto_drafter_team_id]]),draft_picks[[#This Row],[veto_drafter_team_id]]=""),"",_xlfn.XLOOKUP(draft_picks[[#This Row],[veto_drafter_team_id]],drafter_teams[id],drafter_teams[name]))</f>
        <v/>
      </c>
      <c r="Q56" t="s">
        <v>15497</v>
      </c>
      <c r="R56" t="str">
        <f>IF(OR(ISBLANK(draft_picks[[#This Row],[veto_override_drafter_id]]),draft_picks[[#This Row],[veto_override_drafter_id]]=""),"",_xlfn.XLOOKUP(draft_picks[[#This Row],[veto_override_drafter_id]],drafters[id],drafters[name]))</f>
        <v/>
      </c>
      <c r="S56" t="s">
        <v>15497</v>
      </c>
      <c r="T56" t="str">
        <f>IF(OR(ISBLANK(draft_picks[[#This Row],[veto_override_team_id]]),draft_picks[[#This Row],[veto_override_team_id]]=""),"",_xlfn.XLOOKUP(draft_picks[[#This Row],[veto_override_team_id]],drafter_teams[id],drafter_teams[name]))</f>
        <v/>
      </c>
    </row>
    <row r="57" spans="1:20" x14ac:dyDescent="0.25">
      <c r="A57" t="s">
        <v>136</v>
      </c>
      <c r="B57" t="str">
        <f>_xlfn.XLOOKUP(draft_picks[[#This Row],[draft_id]],drafts[id],drafts[title])</f>
        <v>Time Travel</v>
      </c>
      <c r="C57" s="3">
        <v>3</v>
      </c>
      <c r="D57">
        <f>IF(C56&lt;draft_picks[[#This Row],[position]],1,IF(C56&gt;draft_picks[[#This Row],[position]],D56+1,IF(C56=draft_picks[[#This Row],[position]],D56+1)))</f>
        <v>5</v>
      </c>
      <c r="E57" t="s">
        <v>5922</v>
      </c>
      <c r="F57" t="str">
        <f>IF(ISBLANK(draft_picks[[#This Row],[movie_id]]),"",_xlfn.XLOOKUP(draft_picks[[#This Row],[movie_id]],drafts.movies[id],drafts.movies[movie_title]))</f>
        <v>Looper</v>
      </c>
      <c r="G57" s="3" t="s">
        <v>1115</v>
      </c>
      <c r="H57" t="str">
        <f>IF(ISBLANK(draft_picks[[#This Row],[drafter_id]]),"",_xlfn.XLOOKUP(draft_picks[[#This Row],[drafter_id]],drafters[id],drafters[name]))</f>
        <v>Ryan Marker</v>
      </c>
      <c r="J57" t="str">
        <f>IF(ISBLANK(draft_picks[[#This Row],[drafter_team_id]]),"",_xlfn.XLOOKUP(draft_picks[[#This Row],[drafter_team_id]],drafter_teams[id],drafter_teams[name]))</f>
        <v/>
      </c>
      <c r="K57" s="3" t="s">
        <v>15497</v>
      </c>
      <c r="L57" t="s">
        <v>15497</v>
      </c>
      <c r="M57" t="str">
        <f>IF(OR(ISBLANK(draft_picks[[#This Row],[veto_drafter_id]]),draft_picks[[#This Row],[veto_drafter_id]]=""),"",_xlfn.XLOOKUP(draft_picks[[#This Row],[veto_drafter_id]],drafters[id],drafters[name]))</f>
        <v/>
      </c>
      <c r="N57" t="s">
        <v>15497</v>
      </c>
      <c r="O57" t="str">
        <f>IF(OR(ISBLANK(draft_picks[[#This Row],[veto_drafter_team_id]]),draft_picks[[#This Row],[veto_drafter_team_id]]=""),"",_xlfn.XLOOKUP(draft_picks[[#This Row],[veto_drafter_team_id]],drafter_teams[id],drafter_teams[name]))</f>
        <v/>
      </c>
      <c r="Q57" t="s">
        <v>15497</v>
      </c>
      <c r="R57" t="str">
        <f>IF(OR(ISBLANK(draft_picks[[#This Row],[veto_override_drafter_id]]),draft_picks[[#This Row],[veto_override_drafter_id]]=""),"",_xlfn.XLOOKUP(draft_picks[[#This Row],[veto_override_drafter_id]],drafters[id],drafters[name]))</f>
        <v/>
      </c>
      <c r="S57" t="s">
        <v>15497</v>
      </c>
      <c r="T57" t="str">
        <f>IF(OR(ISBLANK(draft_picks[[#This Row],[veto_override_team_id]]),draft_picks[[#This Row],[veto_override_team_id]]=""),"",_xlfn.XLOOKUP(draft_picks[[#This Row],[veto_override_team_id]],drafter_teams[id],drafter_teams[name]))</f>
        <v/>
      </c>
    </row>
    <row r="58" spans="1:20" x14ac:dyDescent="0.25">
      <c r="A58" t="s">
        <v>136</v>
      </c>
      <c r="B58" t="str">
        <f>_xlfn.XLOOKUP(draft_picks[[#This Row],[draft_id]],drafts[id],drafts[title])</f>
        <v>Time Travel</v>
      </c>
      <c r="C58" s="3">
        <v>2</v>
      </c>
      <c r="D58">
        <f>IF(C57&lt;draft_picks[[#This Row],[position]],1,IF(C57&gt;draft_picks[[#This Row],[position]],D57+1,IF(C57=draft_picks[[#This Row],[position]],D57+1)))</f>
        <v>6</v>
      </c>
      <c r="E58" t="s">
        <v>6369</v>
      </c>
      <c r="F58" t="str">
        <f>IF(ISBLANK(draft_picks[[#This Row],[movie_id]]),"",_xlfn.XLOOKUP(draft_picks[[#This Row],[movie_id]],drafts.movies[id],drafts.movies[movie_title]))</f>
        <v>Bill &amp; Ted's Excellent Adventure</v>
      </c>
      <c r="G58" s="3" t="s">
        <v>1237</v>
      </c>
      <c r="H58" t="str">
        <f>IF(ISBLANK(draft_picks[[#This Row],[drafter_id]]),"",_xlfn.XLOOKUP(draft_picks[[#This Row],[drafter_id]],drafters[id],drafters[name]))</f>
        <v>Clay Keller</v>
      </c>
      <c r="J58" t="str">
        <f>IF(ISBLANK(draft_picks[[#This Row],[drafter_team_id]]),"",_xlfn.XLOOKUP(draft_picks[[#This Row],[drafter_team_id]],drafter_teams[id],drafter_teams[name]))</f>
        <v/>
      </c>
      <c r="K58" s="3" t="s">
        <v>15484</v>
      </c>
      <c r="L58" t="s">
        <v>1115</v>
      </c>
      <c r="M58" t="str">
        <f>IF(OR(ISBLANK(draft_picks[[#This Row],[veto_drafter_id]]),draft_picks[[#This Row],[veto_drafter_id]]=""),"",_xlfn.XLOOKUP(draft_picks[[#This Row],[veto_drafter_id]],drafters[id],drafters[name]))</f>
        <v>Ryan Marker</v>
      </c>
      <c r="N58" t="s">
        <v>15497</v>
      </c>
      <c r="O58" t="str">
        <f>IF(OR(ISBLANK(draft_picks[[#This Row],[veto_drafter_team_id]]),draft_picks[[#This Row],[veto_drafter_team_id]]=""),"",_xlfn.XLOOKUP(draft_picks[[#This Row],[veto_drafter_team_id]],drafter_teams[id],drafter_teams[name]))</f>
        <v/>
      </c>
      <c r="Q58" t="s">
        <v>15497</v>
      </c>
      <c r="R58" t="str">
        <f>IF(OR(ISBLANK(draft_picks[[#This Row],[veto_override_drafter_id]]),draft_picks[[#This Row],[veto_override_drafter_id]]=""),"",_xlfn.XLOOKUP(draft_picks[[#This Row],[veto_override_drafter_id]],drafters[id],drafters[name]))</f>
        <v/>
      </c>
      <c r="S58" t="s">
        <v>15497</v>
      </c>
      <c r="T58" t="str">
        <f>IF(OR(ISBLANK(draft_picks[[#This Row],[veto_override_team_id]]),draft_picks[[#This Row],[veto_override_team_id]]=""),"",_xlfn.XLOOKUP(draft_picks[[#This Row],[veto_override_team_id]],drafter_teams[id],drafter_teams[name]))</f>
        <v/>
      </c>
    </row>
    <row r="59" spans="1:20" x14ac:dyDescent="0.25">
      <c r="A59" t="s">
        <v>136</v>
      </c>
      <c r="B59" t="str">
        <f>_xlfn.XLOOKUP(draft_picks[[#This Row],[draft_id]],drafts[id],drafts[title])</f>
        <v>Time Travel</v>
      </c>
      <c r="C59" s="3">
        <v>2</v>
      </c>
      <c r="D59">
        <f>IF(C58&lt;draft_picks[[#This Row],[position]],1,IF(C58&gt;draft_picks[[#This Row],[position]],D58+1,IF(C58=draft_picks[[#This Row],[position]],D58+1)))</f>
        <v>7</v>
      </c>
      <c r="E59" t="s">
        <v>5689</v>
      </c>
      <c r="F59" t="str">
        <f>IF(ISBLANK(draft_picks[[#This Row],[movie_id]]),"",_xlfn.XLOOKUP(draft_picks[[#This Row],[movie_id]],drafts.movies[id],drafts.movies[movie_title]))</f>
        <v>Frequency</v>
      </c>
      <c r="G59" s="3" t="s">
        <v>1237</v>
      </c>
      <c r="H59" t="str">
        <f>IF(ISBLANK(draft_picks[[#This Row],[drafter_id]]),"",_xlfn.XLOOKUP(draft_picks[[#This Row],[drafter_id]],drafters[id],drafters[name]))</f>
        <v>Clay Keller</v>
      </c>
      <c r="J59" t="str">
        <f>IF(ISBLANK(draft_picks[[#This Row],[drafter_team_id]]),"",_xlfn.XLOOKUP(draft_picks[[#This Row],[drafter_team_id]],drafter_teams[id],drafter_teams[name]))</f>
        <v/>
      </c>
      <c r="K59" s="3" t="s">
        <v>15497</v>
      </c>
      <c r="L59" t="s">
        <v>15497</v>
      </c>
      <c r="M59" t="str">
        <f>IF(OR(ISBLANK(draft_picks[[#This Row],[veto_drafter_id]]),draft_picks[[#This Row],[veto_drafter_id]]=""),"",_xlfn.XLOOKUP(draft_picks[[#This Row],[veto_drafter_id]],drafters[id],drafters[name]))</f>
        <v/>
      </c>
      <c r="N59" t="s">
        <v>15497</v>
      </c>
      <c r="O59" t="str">
        <f>IF(OR(ISBLANK(draft_picks[[#This Row],[veto_drafter_team_id]]),draft_picks[[#This Row],[veto_drafter_team_id]]=""),"",_xlfn.XLOOKUP(draft_picks[[#This Row],[veto_drafter_team_id]],drafter_teams[id],drafter_teams[name]))</f>
        <v/>
      </c>
      <c r="Q59" t="s">
        <v>15497</v>
      </c>
      <c r="R59" t="str">
        <f>IF(OR(ISBLANK(draft_picks[[#This Row],[veto_override_drafter_id]]),draft_picks[[#This Row],[veto_override_drafter_id]]=""),"",_xlfn.XLOOKUP(draft_picks[[#This Row],[veto_override_drafter_id]],drafters[id],drafters[name]))</f>
        <v/>
      </c>
      <c r="S59" t="s">
        <v>15497</v>
      </c>
      <c r="T59" t="str">
        <f>IF(OR(ISBLANK(draft_picks[[#This Row],[veto_override_team_id]]),draft_picks[[#This Row],[veto_override_team_id]]=""),"",_xlfn.XLOOKUP(draft_picks[[#This Row],[veto_override_team_id]],drafter_teams[id],drafter_teams[name]))</f>
        <v/>
      </c>
    </row>
    <row r="60" spans="1:20" x14ac:dyDescent="0.25">
      <c r="A60" t="s">
        <v>136</v>
      </c>
      <c r="B60" t="str">
        <f>_xlfn.XLOOKUP(draft_picks[[#This Row],[draft_id]],drafts[id],drafts[title])</f>
        <v>Time Travel</v>
      </c>
      <c r="C60" s="3">
        <v>1</v>
      </c>
      <c r="D60">
        <f>IF(C59&lt;draft_picks[[#This Row],[position]],1,IF(C59&gt;draft_picks[[#This Row],[position]],D59+1,IF(C59=draft_picks[[#This Row],[position]],D59+1)))</f>
        <v>8</v>
      </c>
      <c r="E60" t="s">
        <v>4623</v>
      </c>
      <c r="F60" t="str">
        <f>IF(ISBLANK(draft_picks[[#This Row],[movie_id]]),"",_xlfn.XLOOKUP(draft_picks[[#This Row],[movie_id]],drafts.movies[id],drafts.movies[movie_title]))</f>
        <v>12 Monkeys</v>
      </c>
      <c r="G60" s="3" t="s">
        <v>1115</v>
      </c>
      <c r="H60" t="str">
        <f>IF(ISBLANK(draft_picks[[#This Row],[drafter_id]]),"",_xlfn.XLOOKUP(draft_picks[[#This Row],[drafter_id]],drafters[id],drafters[name]))</f>
        <v>Ryan Marker</v>
      </c>
      <c r="J60" t="str">
        <f>IF(ISBLANK(draft_picks[[#This Row],[drafter_team_id]]),"",_xlfn.XLOOKUP(draft_picks[[#This Row],[drafter_team_id]],drafter_teams[id],drafter_teams[name]))</f>
        <v/>
      </c>
      <c r="K60" s="3" t="s">
        <v>15497</v>
      </c>
      <c r="L60" t="s">
        <v>15497</v>
      </c>
      <c r="M60" t="str">
        <f>IF(OR(ISBLANK(draft_picks[[#This Row],[veto_drafter_id]]),draft_picks[[#This Row],[veto_drafter_id]]=""),"",_xlfn.XLOOKUP(draft_picks[[#This Row],[veto_drafter_id]],drafters[id],drafters[name]))</f>
        <v/>
      </c>
      <c r="N60" t="s">
        <v>15497</v>
      </c>
      <c r="O60" t="str">
        <f>IF(OR(ISBLANK(draft_picks[[#This Row],[veto_drafter_team_id]]),draft_picks[[#This Row],[veto_drafter_team_id]]=""),"",_xlfn.XLOOKUP(draft_picks[[#This Row],[veto_drafter_team_id]],drafter_teams[id],drafter_teams[name]))</f>
        <v/>
      </c>
      <c r="Q60" t="s">
        <v>15497</v>
      </c>
      <c r="R60" t="str">
        <f>IF(OR(ISBLANK(draft_picks[[#This Row],[veto_override_drafter_id]]),draft_picks[[#This Row],[veto_override_drafter_id]]=""),"",_xlfn.XLOOKUP(draft_picks[[#This Row],[veto_override_drafter_id]],drafters[id],drafters[name]))</f>
        <v/>
      </c>
      <c r="S60" t="s">
        <v>15497</v>
      </c>
      <c r="T60" t="str">
        <f>IF(OR(ISBLANK(draft_picks[[#This Row],[veto_override_team_id]]),draft_picks[[#This Row],[veto_override_team_id]]=""),"",_xlfn.XLOOKUP(draft_picks[[#This Row],[veto_override_team_id]],drafter_teams[id],drafter_teams[name]))</f>
        <v/>
      </c>
    </row>
    <row r="61" spans="1:20" x14ac:dyDescent="0.25">
      <c r="A61" t="s">
        <v>65</v>
      </c>
      <c r="B61" t="str">
        <f>_xlfn.XLOOKUP(draft_picks[[#This Row],[draft_id]],drafts[id],drafts[title])</f>
        <v>Classic Christmas</v>
      </c>
      <c r="C61" s="3">
        <v>7</v>
      </c>
      <c r="D61">
        <f>IF(C60&lt;draft_picks[[#This Row],[position]],1,IF(C60&gt;draft_picks[[#This Row],[position]],D60+1,IF(C60=draft_picks[[#This Row],[position]],D60+1)))</f>
        <v>1</v>
      </c>
      <c r="E61" t="s">
        <v>8302</v>
      </c>
      <c r="F61" t="str">
        <f>IF(ISBLANK(draft_picks[[#This Row],[movie_id]]),"",_xlfn.XLOOKUP(draft_picks[[#This Row],[movie_id]],drafts.movies[id],drafts.movies[movie_title]))</f>
        <v>Meet Me in St. Louis</v>
      </c>
      <c r="G61" s="3" t="s">
        <v>951</v>
      </c>
      <c r="H61" t="str">
        <f>IF(ISBLANK(draft_picks[[#This Row],[drafter_id]]),"",_xlfn.XLOOKUP(draft_picks[[#This Row],[drafter_id]],drafters[id],drafters[name]))</f>
        <v>Maureen Lee Lenker</v>
      </c>
      <c r="J61" t="str">
        <f>IF(ISBLANK(draft_picks[[#This Row],[drafter_team_id]]),"",_xlfn.XLOOKUP(draft_picks[[#This Row],[drafter_team_id]],drafter_teams[id],drafter_teams[name]))</f>
        <v/>
      </c>
      <c r="K61" s="3" t="s">
        <v>15497</v>
      </c>
      <c r="L61" t="s">
        <v>15497</v>
      </c>
      <c r="M61" t="str">
        <f>IF(OR(ISBLANK(draft_picks[[#This Row],[veto_drafter_id]]),draft_picks[[#This Row],[veto_drafter_id]]=""),"",_xlfn.XLOOKUP(draft_picks[[#This Row],[veto_drafter_id]],drafters[id],drafters[name]))</f>
        <v/>
      </c>
      <c r="N61" t="s">
        <v>15497</v>
      </c>
      <c r="O61" t="str">
        <f>IF(OR(ISBLANK(draft_picks[[#This Row],[veto_drafter_team_id]]),draft_picks[[#This Row],[veto_drafter_team_id]]=""),"",_xlfn.XLOOKUP(draft_picks[[#This Row],[veto_drafter_team_id]],drafter_teams[id],drafter_teams[name]))</f>
        <v/>
      </c>
      <c r="Q61" t="s">
        <v>15497</v>
      </c>
      <c r="R61" t="str">
        <f>IF(OR(ISBLANK(draft_picks[[#This Row],[veto_override_drafter_id]]),draft_picks[[#This Row],[veto_override_drafter_id]]=""),"",_xlfn.XLOOKUP(draft_picks[[#This Row],[veto_override_drafter_id]],drafters[id],drafters[name]))</f>
        <v/>
      </c>
      <c r="S61" t="s">
        <v>15497</v>
      </c>
      <c r="T61" t="str">
        <f>IF(OR(ISBLANK(draft_picks[[#This Row],[veto_override_team_id]]),draft_picks[[#This Row],[veto_override_team_id]]=""),"",_xlfn.XLOOKUP(draft_picks[[#This Row],[veto_override_team_id]],drafter_teams[id],drafter_teams[name]))</f>
        <v/>
      </c>
    </row>
    <row r="62" spans="1:20" x14ac:dyDescent="0.25">
      <c r="A62" t="s">
        <v>65</v>
      </c>
      <c r="B62" t="str">
        <f>_xlfn.XLOOKUP(draft_picks[[#This Row],[draft_id]],drafts[id],drafts[title])</f>
        <v>Classic Christmas</v>
      </c>
      <c r="C62" s="3">
        <v>6</v>
      </c>
      <c r="D62">
        <f>IF(C61&lt;draft_picks[[#This Row],[position]],1,IF(C61&gt;draft_picks[[#This Row],[position]],D61+1,IF(C61=draft_picks[[#This Row],[position]],D61+1)))</f>
        <v>2</v>
      </c>
      <c r="E62" t="s">
        <v>7718</v>
      </c>
      <c r="F62" t="str">
        <f>IF(ISBLANK(draft_picks[[#This Row],[movie_id]]),"",_xlfn.XLOOKUP(draft_picks[[#This Row],[movie_id]],drafts.movies[id],drafts.movies[movie_title]))</f>
        <v>Holiday Affair</v>
      </c>
      <c r="G62" s="3" t="s">
        <v>951</v>
      </c>
      <c r="H62" t="str">
        <f>IF(ISBLANK(draft_picks[[#This Row],[drafter_id]]),"",_xlfn.XLOOKUP(draft_picks[[#This Row],[drafter_id]],drafters[id],drafters[name]))</f>
        <v>Maureen Lee Lenker</v>
      </c>
      <c r="J62" t="str">
        <f>IF(ISBLANK(draft_picks[[#This Row],[drafter_team_id]]),"",_xlfn.XLOOKUP(draft_picks[[#This Row],[drafter_team_id]],drafter_teams[id],drafter_teams[name]))</f>
        <v/>
      </c>
      <c r="K62" s="3" t="s">
        <v>15497</v>
      </c>
      <c r="L62" t="s">
        <v>15497</v>
      </c>
      <c r="M62" t="str">
        <f>IF(OR(ISBLANK(draft_picks[[#This Row],[veto_drafter_id]]),draft_picks[[#This Row],[veto_drafter_id]]=""),"",_xlfn.XLOOKUP(draft_picks[[#This Row],[veto_drafter_id]],drafters[id],drafters[name]))</f>
        <v/>
      </c>
      <c r="N62" t="s">
        <v>15497</v>
      </c>
      <c r="O62" t="str">
        <f>IF(OR(ISBLANK(draft_picks[[#This Row],[veto_drafter_team_id]]),draft_picks[[#This Row],[veto_drafter_team_id]]=""),"",_xlfn.XLOOKUP(draft_picks[[#This Row],[veto_drafter_team_id]],drafter_teams[id],drafter_teams[name]))</f>
        <v/>
      </c>
      <c r="Q62" t="s">
        <v>15497</v>
      </c>
      <c r="R62" t="str">
        <f>IF(OR(ISBLANK(draft_picks[[#This Row],[veto_override_drafter_id]]),draft_picks[[#This Row],[veto_override_drafter_id]]=""),"",_xlfn.XLOOKUP(draft_picks[[#This Row],[veto_override_drafter_id]],drafters[id],drafters[name]))</f>
        <v/>
      </c>
      <c r="S62" t="s">
        <v>15497</v>
      </c>
      <c r="T62" t="str">
        <f>IF(OR(ISBLANK(draft_picks[[#This Row],[veto_override_team_id]]),draft_picks[[#This Row],[veto_override_team_id]]=""),"",_xlfn.XLOOKUP(draft_picks[[#This Row],[veto_override_team_id]],drafter_teams[id],drafter_teams[name]))</f>
        <v/>
      </c>
    </row>
    <row r="63" spans="1:20" x14ac:dyDescent="0.25">
      <c r="A63" t="s">
        <v>65</v>
      </c>
      <c r="B63" t="str">
        <f>_xlfn.XLOOKUP(draft_picks[[#This Row],[draft_id]],drafts[id],drafts[title])</f>
        <v>Classic Christmas</v>
      </c>
      <c r="C63" s="3">
        <v>5</v>
      </c>
      <c r="D63">
        <f>IF(C62&lt;draft_picks[[#This Row],[position]],1,IF(C62&gt;draft_picks[[#This Row],[position]],D62+1,IF(C62=draft_picks[[#This Row],[position]],D62+1)))</f>
        <v>3</v>
      </c>
      <c r="E63" t="s">
        <v>1970</v>
      </c>
      <c r="F63" t="str">
        <f>IF(ISBLANK(draft_picks[[#This Row],[movie_id]]),"",_xlfn.XLOOKUP(draft_picks[[#This Row],[movie_id]],drafts.movies[id],drafts.movies[movie_title]))</f>
        <v>Scrooge</v>
      </c>
      <c r="G63" s="3" t="s">
        <v>939</v>
      </c>
      <c r="H63" t="str">
        <f>IF(ISBLANK(draft_picks[[#This Row],[drafter_id]]),"",_xlfn.XLOOKUP(draft_picks[[#This Row],[drafter_id]],drafters[id],drafters[name]))</f>
        <v>Vince Balzano</v>
      </c>
      <c r="J63" t="str">
        <f>IF(ISBLANK(draft_picks[[#This Row],[drafter_team_id]]),"",_xlfn.XLOOKUP(draft_picks[[#This Row],[drafter_team_id]],drafter_teams[id],drafter_teams[name]))</f>
        <v/>
      </c>
      <c r="K63" s="3" t="s">
        <v>15497</v>
      </c>
      <c r="L63" t="s">
        <v>15497</v>
      </c>
      <c r="M63" t="str">
        <f>IF(OR(ISBLANK(draft_picks[[#This Row],[veto_drafter_id]]),draft_picks[[#This Row],[veto_drafter_id]]=""),"",_xlfn.XLOOKUP(draft_picks[[#This Row],[veto_drafter_id]],drafters[id],drafters[name]))</f>
        <v/>
      </c>
      <c r="N63" t="s">
        <v>15497</v>
      </c>
      <c r="O63" t="str">
        <f>IF(OR(ISBLANK(draft_picks[[#This Row],[veto_drafter_team_id]]),draft_picks[[#This Row],[veto_drafter_team_id]]=""),"",_xlfn.XLOOKUP(draft_picks[[#This Row],[veto_drafter_team_id]],drafter_teams[id],drafter_teams[name]))</f>
        <v/>
      </c>
      <c r="Q63" t="s">
        <v>15497</v>
      </c>
      <c r="R63" t="str">
        <f>IF(OR(ISBLANK(draft_picks[[#This Row],[veto_override_drafter_id]]),draft_picks[[#This Row],[veto_override_drafter_id]]=""),"",_xlfn.XLOOKUP(draft_picks[[#This Row],[veto_override_drafter_id]],drafters[id],drafters[name]))</f>
        <v/>
      </c>
      <c r="S63" t="s">
        <v>15497</v>
      </c>
      <c r="T63" t="str">
        <f>IF(OR(ISBLANK(draft_picks[[#This Row],[veto_override_team_id]]),draft_picks[[#This Row],[veto_override_team_id]]=""),"",_xlfn.XLOOKUP(draft_picks[[#This Row],[veto_override_team_id]],drafter_teams[id],drafter_teams[name]))</f>
        <v/>
      </c>
    </row>
    <row r="64" spans="1:20" x14ac:dyDescent="0.25">
      <c r="A64" t="s">
        <v>65</v>
      </c>
      <c r="B64" t="str">
        <f>_xlfn.XLOOKUP(draft_picks[[#This Row],[draft_id]],drafts[id],drafts[title])</f>
        <v>Classic Christmas</v>
      </c>
      <c r="C64" s="3">
        <v>4</v>
      </c>
      <c r="D64">
        <f>IF(C63&lt;draft_picks[[#This Row],[position]],1,IF(C63&gt;draft_picks[[#This Row],[position]],D63+1,IF(C63=draft_picks[[#This Row],[position]],D63+1)))</f>
        <v>4</v>
      </c>
      <c r="E64" t="s">
        <v>6767</v>
      </c>
      <c r="F64" t="str">
        <f>IF(ISBLANK(draft_picks[[#This Row],[movie_id]]),"",_xlfn.XLOOKUP(draft_picks[[#This Row],[movie_id]],drafts.movies[id],drafts.movies[movie_title]))</f>
        <v>White Christmas</v>
      </c>
      <c r="G64" s="3" t="s">
        <v>951</v>
      </c>
      <c r="H64" t="str">
        <f>IF(ISBLANK(draft_picks[[#This Row],[drafter_id]]),"",_xlfn.XLOOKUP(draft_picks[[#This Row],[drafter_id]],drafters[id],drafters[name]))</f>
        <v>Maureen Lee Lenker</v>
      </c>
      <c r="J64" t="str">
        <f>IF(ISBLANK(draft_picks[[#This Row],[drafter_team_id]]),"",_xlfn.XLOOKUP(draft_picks[[#This Row],[drafter_team_id]],drafter_teams[id],drafter_teams[name]))</f>
        <v/>
      </c>
      <c r="K64" s="3" t="s">
        <v>15484</v>
      </c>
      <c r="L64" t="s">
        <v>939</v>
      </c>
      <c r="M64" t="str">
        <f>IF(OR(ISBLANK(draft_picks[[#This Row],[veto_drafter_id]]),draft_picks[[#This Row],[veto_drafter_id]]=""),"",_xlfn.XLOOKUP(draft_picks[[#This Row],[veto_drafter_id]],drafters[id],drafters[name]))</f>
        <v>Vince Balzano</v>
      </c>
      <c r="N64" t="s">
        <v>15497</v>
      </c>
      <c r="O64" t="str">
        <f>IF(OR(ISBLANK(draft_picks[[#This Row],[veto_drafter_team_id]]),draft_picks[[#This Row],[veto_drafter_team_id]]=""),"",_xlfn.XLOOKUP(draft_picks[[#This Row],[veto_drafter_team_id]],drafter_teams[id],drafter_teams[name]))</f>
        <v/>
      </c>
      <c r="Q64" t="s">
        <v>15497</v>
      </c>
      <c r="R64" t="str">
        <f>IF(OR(ISBLANK(draft_picks[[#This Row],[veto_override_drafter_id]]),draft_picks[[#This Row],[veto_override_drafter_id]]=""),"",_xlfn.XLOOKUP(draft_picks[[#This Row],[veto_override_drafter_id]],drafters[id],drafters[name]))</f>
        <v/>
      </c>
      <c r="S64" t="s">
        <v>15497</v>
      </c>
      <c r="T64" t="str">
        <f>IF(OR(ISBLANK(draft_picks[[#This Row],[veto_override_team_id]]),draft_picks[[#This Row],[veto_override_team_id]]=""),"",_xlfn.XLOOKUP(draft_picks[[#This Row],[veto_override_team_id]],drafter_teams[id],drafter_teams[name]))</f>
        <v/>
      </c>
    </row>
    <row r="65" spans="1:20" x14ac:dyDescent="0.25">
      <c r="A65" t="s">
        <v>65</v>
      </c>
      <c r="B65" t="str">
        <f>_xlfn.XLOOKUP(draft_picks[[#This Row],[draft_id]],drafts[id],drafts[title])</f>
        <v>Classic Christmas</v>
      </c>
      <c r="C65" s="3">
        <v>4</v>
      </c>
      <c r="D65">
        <f>IF(C64&lt;draft_picks[[#This Row],[position]],1,IF(C64&gt;draft_picks[[#This Row],[position]],D64+1,IF(C64=draft_picks[[#This Row],[position]],D64+1)))</f>
        <v>5</v>
      </c>
      <c r="E65" t="s">
        <v>5854</v>
      </c>
      <c r="F65" t="str">
        <f>IF(ISBLANK(draft_picks[[#This Row],[movie_id]]),"",_xlfn.XLOOKUP(draft_picks[[#This Row],[movie_id]],drafts.movies[id],drafts.movies[movie_title]))</f>
        <v>The Bishop's Wife</v>
      </c>
      <c r="G65" s="3" t="s">
        <v>951</v>
      </c>
      <c r="H65" t="str">
        <f>IF(ISBLANK(draft_picks[[#This Row],[drafter_id]]),"",_xlfn.XLOOKUP(draft_picks[[#This Row],[drafter_id]],drafters[id],drafters[name]))</f>
        <v>Maureen Lee Lenker</v>
      </c>
      <c r="J65" t="str">
        <f>IF(ISBLANK(draft_picks[[#This Row],[drafter_team_id]]),"",_xlfn.XLOOKUP(draft_picks[[#This Row],[drafter_team_id]],drafter_teams[id],drafter_teams[name]))</f>
        <v/>
      </c>
      <c r="K65" s="3" t="s">
        <v>15497</v>
      </c>
      <c r="L65" t="s">
        <v>15497</v>
      </c>
      <c r="M65" t="str">
        <f>IF(OR(ISBLANK(draft_picks[[#This Row],[veto_drafter_id]]),draft_picks[[#This Row],[veto_drafter_id]]=""),"",_xlfn.XLOOKUP(draft_picks[[#This Row],[veto_drafter_id]],drafters[id],drafters[name]))</f>
        <v/>
      </c>
      <c r="N65" t="s">
        <v>15497</v>
      </c>
      <c r="O65" t="str">
        <f>IF(OR(ISBLANK(draft_picks[[#This Row],[veto_drafter_team_id]]),draft_picks[[#This Row],[veto_drafter_team_id]]=""),"",_xlfn.XLOOKUP(draft_picks[[#This Row],[veto_drafter_team_id]],drafter_teams[id],drafter_teams[name]))</f>
        <v/>
      </c>
      <c r="Q65" t="s">
        <v>15497</v>
      </c>
      <c r="R65" t="str">
        <f>IF(OR(ISBLANK(draft_picks[[#This Row],[veto_override_drafter_id]]),draft_picks[[#This Row],[veto_override_drafter_id]]=""),"",_xlfn.XLOOKUP(draft_picks[[#This Row],[veto_override_drafter_id]],drafters[id],drafters[name]))</f>
        <v/>
      </c>
      <c r="S65" t="s">
        <v>15497</v>
      </c>
      <c r="T65" t="str">
        <f>IF(OR(ISBLANK(draft_picks[[#This Row],[veto_override_team_id]]),draft_picks[[#This Row],[veto_override_team_id]]=""),"",_xlfn.XLOOKUP(draft_picks[[#This Row],[veto_override_team_id]],drafter_teams[id],drafter_teams[name]))</f>
        <v/>
      </c>
    </row>
    <row r="66" spans="1:20" x14ac:dyDescent="0.25">
      <c r="A66" t="s">
        <v>65</v>
      </c>
      <c r="B66" t="str">
        <f>_xlfn.XLOOKUP(draft_picks[[#This Row],[draft_id]],drafts[id],drafts[title])</f>
        <v>Classic Christmas</v>
      </c>
      <c r="C66" s="3">
        <v>3</v>
      </c>
      <c r="D66">
        <f>IF(C65&lt;draft_picks[[#This Row],[position]],1,IF(C65&gt;draft_picks[[#This Row],[position]],D65+1,IF(C65=draft_picks[[#This Row],[position]],D65+1)))</f>
        <v>6</v>
      </c>
      <c r="E66" t="s">
        <v>4157</v>
      </c>
      <c r="F66" t="str">
        <f>IF(ISBLANK(draft_picks[[#This Row],[movie_id]]),"",_xlfn.XLOOKUP(draft_picks[[#This Row],[movie_id]],drafts.movies[id],drafts.movies[movie_title]))</f>
        <v>Miracle on 34th Street</v>
      </c>
      <c r="G66" s="3" t="s">
        <v>939</v>
      </c>
      <c r="H66" t="str">
        <f>IF(ISBLANK(draft_picks[[#This Row],[drafter_id]]),"",_xlfn.XLOOKUP(draft_picks[[#This Row],[drafter_id]],drafters[id],drafters[name]))</f>
        <v>Vince Balzano</v>
      </c>
      <c r="J66" t="str">
        <f>IF(ISBLANK(draft_picks[[#This Row],[drafter_team_id]]),"",_xlfn.XLOOKUP(draft_picks[[#This Row],[drafter_team_id]],drafter_teams[id],drafter_teams[name]))</f>
        <v/>
      </c>
      <c r="K66" s="3" t="s">
        <v>15497</v>
      </c>
      <c r="L66" t="s">
        <v>15497</v>
      </c>
      <c r="M66" t="str">
        <f>IF(OR(ISBLANK(draft_picks[[#This Row],[veto_drafter_id]]),draft_picks[[#This Row],[veto_drafter_id]]=""),"",_xlfn.XLOOKUP(draft_picks[[#This Row],[veto_drafter_id]],drafters[id],drafters[name]))</f>
        <v/>
      </c>
      <c r="N66" t="s">
        <v>15497</v>
      </c>
      <c r="O66" t="str">
        <f>IF(OR(ISBLANK(draft_picks[[#This Row],[veto_drafter_team_id]]),draft_picks[[#This Row],[veto_drafter_team_id]]=""),"",_xlfn.XLOOKUP(draft_picks[[#This Row],[veto_drafter_team_id]],drafter_teams[id],drafter_teams[name]))</f>
        <v/>
      </c>
      <c r="Q66" t="s">
        <v>15497</v>
      </c>
      <c r="R66" t="str">
        <f>IF(OR(ISBLANK(draft_picks[[#This Row],[veto_override_drafter_id]]),draft_picks[[#This Row],[veto_override_drafter_id]]=""),"",_xlfn.XLOOKUP(draft_picks[[#This Row],[veto_override_drafter_id]],drafters[id],drafters[name]))</f>
        <v/>
      </c>
      <c r="S66" t="s">
        <v>15497</v>
      </c>
      <c r="T66" t="str">
        <f>IF(OR(ISBLANK(draft_picks[[#This Row],[veto_override_team_id]]),draft_picks[[#This Row],[veto_override_team_id]]=""),"",_xlfn.XLOOKUP(draft_picks[[#This Row],[veto_override_team_id]],drafter_teams[id],drafter_teams[name]))</f>
        <v/>
      </c>
    </row>
    <row r="67" spans="1:20" x14ac:dyDescent="0.25">
      <c r="A67" t="s">
        <v>65</v>
      </c>
      <c r="B67" t="str">
        <f>_xlfn.XLOOKUP(draft_picks[[#This Row],[draft_id]],drafts[id],drafts[title])</f>
        <v>Classic Christmas</v>
      </c>
      <c r="C67" s="3">
        <v>2</v>
      </c>
      <c r="D67">
        <f>IF(C66&lt;draft_picks[[#This Row],[position]],1,IF(C66&gt;draft_picks[[#This Row],[position]],D66+1,IF(C66=draft_picks[[#This Row],[position]],D66+1)))</f>
        <v>7</v>
      </c>
      <c r="E67" t="s">
        <v>6767</v>
      </c>
      <c r="F67" t="str">
        <f>IF(ISBLANK(draft_picks[[#This Row],[movie_id]]),"",_xlfn.XLOOKUP(draft_picks[[#This Row],[movie_id]],drafts.movies[id],drafts.movies[movie_title]))</f>
        <v>White Christmas</v>
      </c>
      <c r="G67" s="3" t="s">
        <v>951</v>
      </c>
      <c r="H67" t="str">
        <f>IF(ISBLANK(draft_picks[[#This Row],[drafter_id]]),"",_xlfn.XLOOKUP(draft_picks[[#This Row],[drafter_id]],drafters[id],drafters[name]))</f>
        <v>Maureen Lee Lenker</v>
      </c>
      <c r="J67" t="str">
        <f>IF(ISBLANK(draft_picks[[#This Row],[drafter_team_id]]),"",_xlfn.XLOOKUP(draft_picks[[#This Row],[drafter_team_id]],drafter_teams[id],drafter_teams[name]))</f>
        <v/>
      </c>
      <c r="K67" s="3" t="s">
        <v>15497</v>
      </c>
      <c r="L67" t="s">
        <v>15497</v>
      </c>
      <c r="M67" t="str">
        <f>IF(OR(ISBLANK(draft_picks[[#This Row],[veto_drafter_id]]),draft_picks[[#This Row],[veto_drafter_id]]=""),"",_xlfn.XLOOKUP(draft_picks[[#This Row],[veto_drafter_id]],drafters[id],drafters[name]))</f>
        <v/>
      </c>
      <c r="N67" t="s">
        <v>15497</v>
      </c>
      <c r="O67" t="str">
        <f>IF(OR(ISBLANK(draft_picks[[#This Row],[veto_drafter_team_id]]),draft_picks[[#This Row],[veto_drafter_team_id]]=""),"",_xlfn.XLOOKUP(draft_picks[[#This Row],[veto_drafter_team_id]],drafter_teams[id],drafter_teams[name]))</f>
        <v/>
      </c>
      <c r="Q67" t="s">
        <v>15497</v>
      </c>
      <c r="R67" t="str">
        <f>IF(OR(ISBLANK(draft_picks[[#This Row],[veto_override_drafter_id]]),draft_picks[[#This Row],[veto_override_drafter_id]]=""),"",_xlfn.XLOOKUP(draft_picks[[#This Row],[veto_override_drafter_id]],drafters[id],drafters[name]))</f>
        <v/>
      </c>
      <c r="S67" t="s">
        <v>15497</v>
      </c>
      <c r="T67" t="str">
        <f>IF(OR(ISBLANK(draft_picks[[#This Row],[veto_override_team_id]]),draft_picks[[#This Row],[veto_override_team_id]]=""),"",_xlfn.XLOOKUP(draft_picks[[#This Row],[veto_override_team_id]],drafter_teams[id],drafter_teams[name]))</f>
        <v/>
      </c>
    </row>
    <row r="68" spans="1:20" x14ac:dyDescent="0.25">
      <c r="A68" t="s">
        <v>65</v>
      </c>
      <c r="B68" t="str">
        <f>_xlfn.XLOOKUP(draft_picks[[#This Row],[draft_id]],drafts[id],drafts[title])</f>
        <v>Classic Christmas</v>
      </c>
      <c r="C68" s="3">
        <v>1</v>
      </c>
      <c r="D68">
        <f>IF(C67&lt;draft_picks[[#This Row],[position]],1,IF(C67&gt;draft_picks[[#This Row],[position]],D67+1,IF(C67=draft_picks[[#This Row],[position]],D67+1)))</f>
        <v>8</v>
      </c>
      <c r="E68" t="s">
        <v>4139</v>
      </c>
      <c r="F68" t="str">
        <f>IF(ISBLANK(draft_picks[[#This Row],[movie_id]]),"",_xlfn.XLOOKUP(draft_picks[[#This Row],[movie_id]],drafts.movies[id],drafts.movies[movie_title]))</f>
        <v>It's a Wonderful Life</v>
      </c>
      <c r="G68" s="3" t="s">
        <v>939</v>
      </c>
      <c r="H68" t="str">
        <f>IF(ISBLANK(draft_picks[[#This Row],[drafter_id]]),"",_xlfn.XLOOKUP(draft_picks[[#This Row],[drafter_id]],drafters[id],drafters[name]))</f>
        <v>Vince Balzano</v>
      </c>
      <c r="J68" t="str">
        <f>IF(ISBLANK(draft_picks[[#This Row],[drafter_team_id]]),"",_xlfn.XLOOKUP(draft_picks[[#This Row],[drafter_team_id]],drafter_teams[id],drafter_teams[name]))</f>
        <v/>
      </c>
      <c r="K68" s="3" t="s">
        <v>15497</v>
      </c>
      <c r="L68" t="s">
        <v>15497</v>
      </c>
      <c r="M68" t="str">
        <f>IF(OR(ISBLANK(draft_picks[[#This Row],[veto_drafter_id]]),draft_picks[[#This Row],[veto_drafter_id]]=""),"",_xlfn.XLOOKUP(draft_picks[[#This Row],[veto_drafter_id]],drafters[id],drafters[name]))</f>
        <v/>
      </c>
      <c r="N68" t="s">
        <v>15497</v>
      </c>
      <c r="O68" t="str">
        <f>IF(OR(ISBLANK(draft_picks[[#This Row],[veto_drafter_team_id]]),draft_picks[[#This Row],[veto_drafter_team_id]]=""),"",_xlfn.XLOOKUP(draft_picks[[#This Row],[veto_drafter_team_id]],drafter_teams[id],drafter_teams[name]))</f>
        <v/>
      </c>
      <c r="Q68" t="s">
        <v>15497</v>
      </c>
      <c r="R68" t="str">
        <f>IF(OR(ISBLANK(draft_picks[[#This Row],[veto_override_drafter_id]]),draft_picks[[#This Row],[veto_override_drafter_id]]=""),"",_xlfn.XLOOKUP(draft_picks[[#This Row],[veto_override_drafter_id]],drafters[id],drafters[name]))</f>
        <v/>
      </c>
      <c r="S68" t="s">
        <v>15497</v>
      </c>
      <c r="T68" t="str">
        <f>IF(OR(ISBLANK(draft_picks[[#This Row],[veto_override_team_id]]),draft_picks[[#This Row],[veto_override_team_id]]=""),"",_xlfn.XLOOKUP(draft_picks[[#This Row],[veto_override_team_id]],drafter_teams[id],drafter_teams[name]))</f>
        <v/>
      </c>
    </row>
    <row r="69" spans="1:20" x14ac:dyDescent="0.25">
      <c r="A69" t="s">
        <v>58</v>
      </c>
      <c r="B69" t="str">
        <f>_xlfn.XLOOKUP(draft_picks[[#This Row],[draft_id]],drafts[id],drafts[title])</f>
        <v>Sports</v>
      </c>
      <c r="C69" s="3">
        <v>7</v>
      </c>
      <c r="D69">
        <f>IF(C68&lt;draft_picks[[#This Row],[position]],1,IF(C68&gt;draft_picks[[#This Row],[position]],D68+1,IF(C68=draft_picks[[#This Row],[position]],D68+1)))</f>
        <v>1</v>
      </c>
      <c r="E69" t="s">
        <v>6640</v>
      </c>
      <c r="F69" t="str">
        <f>IF(ISBLANK(draft_picks[[#This Row],[movie_id]]),"",_xlfn.XLOOKUP(draft_picks[[#This Row],[movie_id]],drafts.movies[id],drafts.movies[movie_title]))</f>
        <v>Happy Gilmore</v>
      </c>
      <c r="G69" s="3" t="s">
        <v>829</v>
      </c>
      <c r="H69" t="str">
        <f>IF(ISBLANK(draft_picks[[#This Row],[drafter_id]]),"",_xlfn.XLOOKUP(draft_picks[[#This Row],[drafter_id]],drafters[id],drafters[name]))</f>
        <v>Zed Cutsinger</v>
      </c>
      <c r="J69" t="str">
        <f>IF(ISBLANK(draft_picks[[#This Row],[drafter_team_id]]),"",_xlfn.XLOOKUP(draft_picks[[#This Row],[drafter_team_id]],drafter_teams[id],drafter_teams[name]))</f>
        <v/>
      </c>
      <c r="K69" s="3" t="s">
        <v>15497</v>
      </c>
      <c r="L69" t="s">
        <v>15497</v>
      </c>
      <c r="M69" t="str">
        <f>IF(OR(ISBLANK(draft_picks[[#This Row],[veto_drafter_id]]),draft_picks[[#This Row],[veto_drafter_id]]=""),"",_xlfn.XLOOKUP(draft_picks[[#This Row],[veto_drafter_id]],drafters[id],drafters[name]))</f>
        <v/>
      </c>
      <c r="N69" t="s">
        <v>15497</v>
      </c>
      <c r="O69" t="str">
        <f>IF(OR(ISBLANK(draft_picks[[#This Row],[veto_drafter_team_id]]),draft_picks[[#This Row],[veto_drafter_team_id]]=""),"",_xlfn.XLOOKUP(draft_picks[[#This Row],[veto_drafter_team_id]],drafter_teams[id],drafter_teams[name]))</f>
        <v/>
      </c>
      <c r="Q69" t="s">
        <v>15497</v>
      </c>
      <c r="R69" t="str">
        <f>IF(OR(ISBLANK(draft_picks[[#This Row],[veto_override_drafter_id]]),draft_picks[[#This Row],[veto_override_drafter_id]]=""),"",_xlfn.XLOOKUP(draft_picks[[#This Row],[veto_override_drafter_id]],drafters[id],drafters[name]))</f>
        <v/>
      </c>
      <c r="S69" t="s">
        <v>15497</v>
      </c>
      <c r="T69" t="str">
        <f>IF(OR(ISBLANK(draft_picks[[#This Row],[veto_override_team_id]]),draft_picks[[#This Row],[veto_override_team_id]]=""),"",_xlfn.XLOOKUP(draft_picks[[#This Row],[veto_override_team_id]],drafter_teams[id],drafter_teams[name]))</f>
        <v/>
      </c>
    </row>
    <row r="70" spans="1:20" x14ac:dyDescent="0.25">
      <c r="A70" t="s">
        <v>58</v>
      </c>
      <c r="B70" t="str">
        <f>_xlfn.XLOOKUP(draft_picks[[#This Row],[draft_id]],drafts[id],drafts[title])</f>
        <v>Sports</v>
      </c>
      <c r="C70" s="3">
        <v>6</v>
      </c>
      <c r="D70">
        <f>IF(C69&lt;draft_picks[[#This Row],[position]],1,IF(C69&gt;draft_picks[[#This Row],[position]],D69+1,IF(C69=draft_picks[[#This Row],[position]],D69+1)))</f>
        <v>2</v>
      </c>
      <c r="E70" t="s">
        <v>4866</v>
      </c>
      <c r="F70" t="str">
        <f>IF(ISBLANK(draft_picks[[#This Row],[movie_id]]),"",_xlfn.XLOOKUP(draft_picks[[#This Row],[movie_id]],drafts.movies[id],drafts.movies[movie_title]))</f>
        <v>Foxcatcher</v>
      </c>
      <c r="G70" s="3" t="s">
        <v>829</v>
      </c>
      <c r="H70" t="str">
        <f>IF(ISBLANK(draft_picks[[#This Row],[drafter_id]]),"",_xlfn.XLOOKUP(draft_picks[[#This Row],[drafter_id]],drafters[id],drafters[name]))</f>
        <v>Zed Cutsinger</v>
      </c>
      <c r="J70" t="str">
        <f>IF(ISBLANK(draft_picks[[#This Row],[drafter_team_id]]),"",_xlfn.XLOOKUP(draft_picks[[#This Row],[drafter_team_id]],drafter_teams[id],drafter_teams[name]))</f>
        <v/>
      </c>
      <c r="K70" s="3" t="s">
        <v>15497</v>
      </c>
      <c r="L70" t="s">
        <v>15497</v>
      </c>
      <c r="M70" t="str">
        <f>IF(OR(ISBLANK(draft_picks[[#This Row],[veto_drafter_id]]),draft_picks[[#This Row],[veto_drafter_id]]=""),"",_xlfn.XLOOKUP(draft_picks[[#This Row],[veto_drafter_id]],drafters[id],drafters[name]))</f>
        <v/>
      </c>
      <c r="N70" t="s">
        <v>15497</v>
      </c>
      <c r="O70" t="str">
        <f>IF(OR(ISBLANK(draft_picks[[#This Row],[veto_drafter_team_id]]),draft_picks[[#This Row],[veto_drafter_team_id]]=""),"",_xlfn.XLOOKUP(draft_picks[[#This Row],[veto_drafter_team_id]],drafter_teams[id],drafter_teams[name]))</f>
        <v/>
      </c>
      <c r="Q70" t="s">
        <v>15497</v>
      </c>
      <c r="R70" t="str">
        <f>IF(OR(ISBLANK(draft_picks[[#This Row],[veto_override_drafter_id]]),draft_picks[[#This Row],[veto_override_drafter_id]]=""),"",_xlfn.XLOOKUP(draft_picks[[#This Row],[veto_override_drafter_id]],drafters[id],drafters[name]))</f>
        <v/>
      </c>
      <c r="S70" t="s">
        <v>15497</v>
      </c>
      <c r="T70" t="str">
        <f>IF(OR(ISBLANK(draft_picks[[#This Row],[veto_override_team_id]]),draft_picks[[#This Row],[veto_override_team_id]]=""),"",_xlfn.XLOOKUP(draft_picks[[#This Row],[veto_override_team_id]],drafter_teams[id],drafter_teams[name]))</f>
        <v/>
      </c>
    </row>
    <row r="71" spans="1:20" x14ac:dyDescent="0.25">
      <c r="A71" t="s">
        <v>58</v>
      </c>
      <c r="B71" t="str">
        <f>_xlfn.XLOOKUP(draft_picks[[#This Row],[draft_id]],drafts[id],drafts[title])</f>
        <v>Sports</v>
      </c>
      <c r="C71" s="3">
        <v>5</v>
      </c>
      <c r="D71">
        <f>IF(C70&lt;draft_picks[[#This Row],[position]],1,IF(C70&gt;draft_picks[[#This Row],[position]],D70+1,IF(C70=draft_picks[[#This Row],[position]],D70+1)))</f>
        <v>3</v>
      </c>
      <c r="E71" t="s">
        <v>5405</v>
      </c>
      <c r="F71" t="str">
        <f>IF(ISBLANK(draft_picks[[#This Row],[movie_id]]),"",_xlfn.XLOOKUP(draft_picks[[#This Row],[movie_id]],drafts.movies[id],drafts.movies[movie_title]))</f>
        <v>Rollerball</v>
      </c>
      <c r="G71" s="3" t="s">
        <v>1149</v>
      </c>
      <c r="H71" t="str">
        <f>IF(ISBLANK(draft_picks[[#This Row],[drafter_id]]),"",_xlfn.XLOOKUP(draft_picks[[#This Row],[drafter_id]],drafters[id],drafters[name]))</f>
        <v>Dave Schilling</v>
      </c>
      <c r="J71" t="str">
        <f>IF(ISBLANK(draft_picks[[#This Row],[drafter_team_id]]),"",_xlfn.XLOOKUP(draft_picks[[#This Row],[drafter_team_id]],drafter_teams[id],drafter_teams[name]))</f>
        <v/>
      </c>
      <c r="K71" s="3" t="s">
        <v>15497</v>
      </c>
      <c r="L71" t="s">
        <v>15497</v>
      </c>
      <c r="M71" t="str">
        <f>IF(OR(ISBLANK(draft_picks[[#This Row],[veto_drafter_id]]),draft_picks[[#This Row],[veto_drafter_id]]=""),"",_xlfn.XLOOKUP(draft_picks[[#This Row],[veto_drafter_id]],drafters[id],drafters[name]))</f>
        <v/>
      </c>
      <c r="N71" t="s">
        <v>15497</v>
      </c>
      <c r="O71" t="str">
        <f>IF(OR(ISBLANK(draft_picks[[#This Row],[veto_drafter_team_id]]),draft_picks[[#This Row],[veto_drafter_team_id]]=""),"",_xlfn.XLOOKUP(draft_picks[[#This Row],[veto_drafter_team_id]],drafter_teams[id],drafter_teams[name]))</f>
        <v/>
      </c>
      <c r="Q71" t="s">
        <v>15497</v>
      </c>
      <c r="R71" t="str">
        <f>IF(OR(ISBLANK(draft_picks[[#This Row],[veto_override_drafter_id]]),draft_picks[[#This Row],[veto_override_drafter_id]]=""),"",_xlfn.XLOOKUP(draft_picks[[#This Row],[veto_override_drafter_id]],drafters[id],drafters[name]))</f>
        <v/>
      </c>
      <c r="S71" t="s">
        <v>15497</v>
      </c>
      <c r="T71" t="str">
        <f>IF(OR(ISBLANK(draft_picks[[#This Row],[veto_override_team_id]]),draft_picks[[#This Row],[veto_override_team_id]]=""),"",_xlfn.XLOOKUP(draft_picks[[#This Row],[veto_override_team_id]],drafter_teams[id],drafter_teams[name]))</f>
        <v/>
      </c>
    </row>
    <row r="72" spans="1:20" x14ac:dyDescent="0.25">
      <c r="A72" t="s">
        <v>58</v>
      </c>
      <c r="B72" t="str">
        <f>_xlfn.XLOOKUP(draft_picks[[#This Row],[draft_id]],drafts[id],drafts[title])</f>
        <v>Sports</v>
      </c>
      <c r="C72" s="3">
        <v>4</v>
      </c>
      <c r="D72">
        <f>IF(C71&lt;draft_picks[[#This Row],[position]],1,IF(C71&gt;draft_picks[[#This Row],[position]],D71+1,IF(C71=draft_picks[[#This Row],[position]],D71+1)))</f>
        <v>4</v>
      </c>
      <c r="E72" t="s">
        <v>7351</v>
      </c>
      <c r="F72" t="str">
        <f>IF(ISBLANK(draft_picks[[#This Row],[movie_id]]),"",_xlfn.XLOOKUP(draft_picks[[#This Row],[movie_id]],drafts.movies[id],drafts.movies[movie_title]))</f>
        <v>Raging Bull</v>
      </c>
      <c r="G72" s="3" t="s">
        <v>829</v>
      </c>
      <c r="H72" t="str">
        <f>IF(ISBLANK(draft_picks[[#This Row],[drafter_id]]),"",_xlfn.XLOOKUP(draft_picks[[#This Row],[drafter_id]],drafters[id],drafters[name]))</f>
        <v>Zed Cutsinger</v>
      </c>
      <c r="J72" t="str">
        <f>IF(ISBLANK(draft_picks[[#This Row],[drafter_team_id]]),"",_xlfn.XLOOKUP(draft_picks[[#This Row],[drafter_team_id]],drafter_teams[id],drafter_teams[name]))</f>
        <v/>
      </c>
      <c r="K72" s="3" t="s">
        <v>15497</v>
      </c>
      <c r="L72" t="s">
        <v>15497</v>
      </c>
      <c r="M72" t="str">
        <f>IF(OR(ISBLANK(draft_picks[[#This Row],[veto_drafter_id]]),draft_picks[[#This Row],[veto_drafter_id]]=""),"",_xlfn.XLOOKUP(draft_picks[[#This Row],[veto_drafter_id]],drafters[id],drafters[name]))</f>
        <v/>
      </c>
      <c r="N72" t="s">
        <v>15497</v>
      </c>
      <c r="O72" t="str">
        <f>IF(OR(ISBLANK(draft_picks[[#This Row],[veto_drafter_team_id]]),draft_picks[[#This Row],[veto_drafter_team_id]]=""),"",_xlfn.XLOOKUP(draft_picks[[#This Row],[veto_drafter_team_id]],drafter_teams[id],drafter_teams[name]))</f>
        <v/>
      </c>
      <c r="Q72" t="s">
        <v>15497</v>
      </c>
      <c r="R72" t="str">
        <f>IF(OR(ISBLANK(draft_picks[[#This Row],[veto_override_drafter_id]]),draft_picks[[#This Row],[veto_override_drafter_id]]=""),"",_xlfn.XLOOKUP(draft_picks[[#This Row],[veto_override_drafter_id]],drafters[id],drafters[name]))</f>
        <v/>
      </c>
      <c r="S72" t="s">
        <v>15497</v>
      </c>
      <c r="T72" t="str">
        <f>IF(OR(ISBLANK(draft_picks[[#This Row],[veto_override_team_id]]),draft_picks[[#This Row],[veto_override_team_id]]=""),"",_xlfn.XLOOKUP(draft_picks[[#This Row],[veto_override_team_id]],drafter_teams[id],drafter_teams[name]))</f>
        <v/>
      </c>
    </row>
    <row r="73" spans="1:20" x14ac:dyDescent="0.25">
      <c r="A73" t="s">
        <v>58</v>
      </c>
      <c r="B73" t="str">
        <f>_xlfn.XLOOKUP(draft_picks[[#This Row],[draft_id]],drafts[id],drafts[title])</f>
        <v>Sports</v>
      </c>
      <c r="C73" s="3">
        <v>3</v>
      </c>
      <c r="D73">
        <f>IF(C72&lt;draft_picks[[#This Row],[position]],1,IF(C72&gt;draft_picks[[#This Row],[position]],D72+1,IF(C72=draft_picks[[#This Row],[position]],D72+1)))</f>
        <v>5</v>
      </c>
      <c r="E73" t="s">
        <v>4770</v>
      </c>
      <c r="F73" t="str">
        <f>IF(ISBLANK(draft_picks[[#This Row],[movie_id]]),"",_xlfn.XLOOKUP(draft_picks[[#This Row],[movie_id]],drafts.movies[id],drafts.movies[movie_title]))</f>
        <v>Major League</v>
      </c>
      <c r="G73" s="3" t="s">
        <v>1149</v>
      </c>
      <c r="H73" t="str">
        <f>IF(ISBLANK(draft_picks[[#This Row],[drafter_id]]),"",_xlfn.XLOOKUP(draft_picks[[#This Row],[drafter_id]],drafters[id],drafters[name]))</f>
        <v>Dave Schilling</v>
      </c>
      <c r="J73" t="str">
        <f>IF(ISBLANK(draft_picks[[#This Row],[drafter_team_id]]),"",_xlfn.XLOOKUP(draft_picks[[#This Row],[drafter_team_id]],drafter_teams[id],drafter_teams[name]))</f>
        <v/>
      </c>
      <c r="K73" s="3" t="s">
        <v>15497</v>
      </c>
      <c r="L73" t="s">
        <v>15497</v>
      </c>
      <c r="M73" t="str">
        <f>IF(OR(ISBLANK(draft_picks[[#This Row],[veto_drafter_id]]),draft_picks[[#This Row],[veto_drafter_id]]=""),"",_xlfn.XLOOKUP(draft_picks[[#This Row],[veto_drafter_id]],drafters[id],drafters[name]))</f>
        <v/>
      </c>
      <c r="N73" t="s">
        <v>15497</v>
      </c>
      <c r="O73" t="str">
        <f>IF(OR(ISBLANK(draft_picks[[#This Row],[veto_drafter_team_id]]),draft_picks[[#This Row],[veto_drafter_team_id]]=""),"",_xlfn.XLOOKUP(draft_picks[[#This Row],[veto_drafter_team_id]],drafter_teams[id],drafter_teams[name]))</f>
        <v/>
      </c>
      <c r="Q73" t="s">
        <v>15497</v>
      </c>
      <c r="R73" t="str">
        <f>IF(OR(ISBLANK(draft_picks[[#This Row],[veto_override_drafter_id]]),draft_picks[[#This Row],[veto_override_drafter_id]]=""),"",_xlfn.XLOOKUP(draft_picks[[#This Row],[veto_override_drafter_id]],drafters[id],drafters[name]))</f>
        <v/>
      </c>
      <c r="S73" t="s">
        <v>15497</v>
      </c>
      <c r="T73" t="str">
        <f>IF(OR(ISBLANK(draft_picks[[#This Row],[veto_override_team_id]]),draft_picks[[#This Row],[veto_override_team_id]]=""),"",_xlfn.XLOOKUP(draft_picks[[#This Row],[veto_override_team_id]],drafter_teams[id],drafter_teams[name]))</f>
        <v/>
      </c>
    </row>
    <row r="74" spans="1:20" x14ac:dyDescent="0.25">
      <c r="A74" t="s">
        <v>58</v>
      </c>
      <c r="B74" t="str">
        <f>_xlfn.XLOOKUP(draft_picks[[#This Row],[draft_id]],drafts[id],drafts[title])</f>
        <v>Sports</v>
      </c>
      <c r="C74" s="3">
        <v>2</v>
      </c>
      <c r="D74">
        <f>IF(C73&lt;draft_picks[[#This Row],[position]],1,IF(C73&gt;draft_picks[[#This Row],[position]],D73+1,IF(C73=draft_picks[[#This Row],[position]],D73+1)))</f>
        <v>6</v>
      </c>
      <c r="E74" t="s">
        <v>2757</v>
      </c>
      <c r="F74" t="str">
        <f>IF(ISBLANK(draft_picks[[#This Row],[movie_id]]),"",_xlfn.XLOOKUP(draft_picks[[#This Row],[movie_id]],drafts.movies[id],drafts.movies[movie_title]))</f>
        <v>Hoop Dreams</v>
      </c>
      <c r="G74" s="3" t="s">
        <v>829</v>
      </c>
      <c r="H74" t="str">
        <f>IF(ISBLANK(draft_picks[[#This Row],[drafter_id]]),"",_xlfn.XLOOKUP(draft_picks[[#This Row],[drafter_id]],drafters[id],drafters[name]))</f>
        <v>Zed Cutsinger</v>
      </c>
      <c r="J74" t="str">
        <f>IF(ISBLANK(draft_picks[[#This Row],[drafter_team_id]]),"",_xlfn.XLOOKUP(draft_picks[[#This Row],[drafter_team_id]],drafter_teams[id],drafter_teams[name]))</f>
        <v/>
      </c>
      <c r="K74" s="3" t="s">
        <v>15484</v>
      </c>
      <c r="L74" t="s">
        <v>1149</v>
      </c>
      <c r="M74" t="str">
        <f>IF(OR(ISBLANK(draft_picks[[#This Row],[veto_drafter_id]]),draft_picks[[#This Row],[veto_drafter_id]]=""),"",_xlfn.XLOOKUP(draft_picks[[#This Row],[veto_drafter_id]],drafters[id],drafters[name]))</f>
        <v>Dave Schilling</v>
      </c>
      <c r="N74" t="s">
        <v>15497</v>
      </c>
      <c r="O74" t="str">
        <f>IF(OR(ISBLANK(draft_picks[[#This Row],[veto_drafter_team_id]]),draft_picks[[#This Row],[veto_drafter_team_id]]=""),"",_xlfn.XLOOKUP(draft_picks[[#This Row],[veto_drafter_team_id]],drafter_teams[id],drafter_teams[name]))</f>
        <v/>
      </c>
      <c r="Q74" t="s">
        <v>15497</v>
      </c>
      <c r="R74" t="str">
        <f>IF(OR(ISBLANK(draft_picks[[#This Row],[veto_override_drafter_id]]),draft_picks[[#This Row],[veto_override_drafter_id]]=""),"",_xlfn.XLOOKUP(draft_picks[[#This Row],[veto_override_drafter_id]],drafters[id],drafters[name]))</f>
        <v/>
      </c>
      <c r="S74" t="s">
        <v>15497</v>
      </c>
      <c r="T74" t="str">
        <f>IF(OR(ISBLANK(draft_picks[[#This Row],[veto_override_team_id]]),draft_picks[[#This Row],[veto_override_team_id]]=""),"",_xlfn.XLOOKUP(draft_picks[[#This Row],[veto_override_team_id]],drafter_teams[id],drafter_teams[name]))</f>
        <v/>
      </c>
    </row>
    <row r="75" spans="1:20" x14ac:dyDescent="0.25">
      <c r="A75" t="s">
        <v>58</v>
      </c>
      <c r="B75" t="str">
        <f>_xlfn.XLOOKUP(draft_picks[[#This Row],[draft_id]],drafts[id],drafts[title])</f>
        <v>Sports</v>
      </c>
      <c r="C75" s="3">
        <v>2</v>
      </c>
      <c r="D75">
        <f>IF(C74&lt;draft_picks[[#This Row],[position]],1,IF(C74&gt;draft_picks[[#This Row],[position]],D74+1,IF(C74=draft_picks[[#This Row],[position]],D74+1)))</f>
        <v>7</v>
      </c>
      <c r="E75" t="s">
        <v>5358</v>
      </c>
      <c r="F75" t="str">
        <f>IF(ISBLANK(draft_picks[[#This Row],[movie_id]]),"",_xlfn.XLOOKUP(draft_picks[[#This Row],[movie_id]],drafts.movies[id],drafts.movies[movie_title]))</f>
        <v>The Wrestler</v>
      </c>
      <c r="G75" s="3" t="s">
        <v>829</v>
      </c>
      <c r="H75" t="str">
        <f>IF(ISBLANK(draft_picks[[#This Row],[drafter_id]]),"",_xlfn.XLOOKUP(draft_picks[[#This Row],[drafter_id]],drafters[id],drafters[name]))</f>
        <v>Zed Cutsinger</v>
      </c>
      <c r="J75" t="str">
        <f>IF(ISBLANK(draft_picks[[#This Row],[drafter_team_id]]),"",_xlfn.XLOOKUP(draft_picks[[#This Row],[drafter_team_id]],drafter_teams[id],drafter_teams[name]))</f>
        <v/>
      </c>
      <c r="K75" s="3" t="s">
        <v>15497</v>
      </c>
      <c r="L75" t="s">
        <v>15497</v>
      </c>
      <c r="M75" t="str">
        <f>IF(OR(ISBLANK(draft_picks[[#This Row],[veto_drafter_id]]),draft_picks[[#This Row],[veto_drafter_id]]=""),"",_xlfn.XLOOKUP(draft_picks[[#This Row],[veto_drafter_id]],drafters[id],drafters[name]))</f>
        <v/>
      </c>
      <c r="N75" t="s">
        <v>15497</v>
      </c>
      <c r="O75" t="str">
        <f>IF(OR(ISBLANK(draft_picks[[#This Row],[veto_drafter_team_id]]),draft_picks[[#This Row],[veto_drafter_team_id]]=""),"",_xlfn.XLOOKUP(draft_picks[[#This Row],[veto_drafter_team_id]],drafter_teams[id],drafter_teams[name]))</f>
        <v/>
      </c>
      <c r="Q75" t="s">
        <v>15497</v>
      </c>
      <c r="R75" t="str">
        <f>IF(OR(ISBLANK(draft_picks[[#This Row],[veto_override_drafter_id]]),draft_picks[[#This Row],[veto_override_drafter_id]]=""),"",_xlfn.XLOOKUP(draft_picks[[#This Row],[veto_override_drafter_id]],drafters[id],drafters[name]))</f>
        <v/>
      </c>
      <c r="S75" t="s">
        <v>15497</v>
      </c>
      <c r="T75" t="str">
        <f>IF(OR(ISBLANK(draft_picks[[#This Row],[veto_override_team_id]]),draft_picks[[#This Row],[veto_override_team_id]]=""),"",_xlfn.XLOOKUP(draft_picks[[#This Row],[veto_override_team_id]],drafter_teams[id],drafter_teams[name]))</f>
        <v/>
      </c>
    </row>
    <row r="76" spans="1:20" x14ac:dyDescent="0.25">
      <c r="A76" t="s">
        <v>58</v>
      </c>
      <c r="B76" t="str">
        <f>_xlfn.XLOOKUP(draft_picks[[#This Row],[draft_id]],drafts[id],drafts[title])</f>
        <v>Sports</v>
      </c>
      <c r="C76" s="3">
        <v>1</v>
      </c>
      <c r="D76">
        <f>IF(C75&lt;draft_picks[[#This Row],[position]],1,IF(C75&gt;draft_picks[[#This Row],[position]],D75+1,IF(C75=draft_picks[[#This Row],[position]],D75+1)))</f>
        <v>8</v>
      </c>
      <c r="E76" t="s">
        <v>5552</v>
      </c>
      <c r="F76" t="str">
        <f>IF(ISBLANK(draft_picks[[#This Row],[movie_id]]),"",_xlfn.XLOOKUP(draft_picks[[#This Row],[movie_id]],drafts.movies[id],drafts.movies[movie_title]))</f>
        <v>Rocky IV</v>
      </c>
      <c r="G76" s="3" t="s">
        <v>1149</v>
      </c>
      <c r="H76" t="str">
        <f>IF(ISBLANK(draft_picks[[#This Row],[drafter_id]]),"",_xlfn.XLOOKUP(draft_picks[[#This Row],[drafter_id]],drafters[id],drafters[name]))</f>
        <v>Dave Schilling</v>
      </c>
      <c r="J76" t="str">
        <f>IF(ISBLANK(draft_picks[[#This Row],[drafter_team_id]]),"",_xlfn.XLOOKUP(draft_picks[[#This Row],[drafter_team_id]],drafter_teams[id],drafter_teams[name]))</f>
        <v/>
      </c>
      <c r="K76" s="3" t="s">
        <v>15484</v>
      </c>
      <c r="L76" t="s">
        <v>829</v>
      </c>
      <c r="M76" t="str">
        <f>IF(OR(ISBLANK(draft_picks[[#This Row],[veto_drafter_id]]),draft_picks[[#This Row],[veto_drafter_id]]=""),"",_xlfn.XLOOKUP(draft_picks[[#This Row],[veto_drafter_id]],drafters[id],drafters[name]))</f>
        <v>Zed Cutsinger</v>
      </c>
      <c r="N76" t="s">
        <v>15497</v>
      </c>
      <c r="O76" t="str">
        <f>IF(OR(ISBLANK(draft_picks[[#This Row],[veto_drafter_team_id]]),draft_picks[[#This Row],[veto_drafter_team_id]]=""),"",_xlfn.XLOOKUP(draft_picks[[#This Row],[veto_drafter_team_id]],drafter_teams[id],drafter_teams[name]))</f>
        <v/>
      </c>
      <c r="Q76" t="s">
        <v>15497</v>
      </c>
      <c r="R76" t="str">
        <f>IF(OR(ISBLANK(draft_picks[[#This Row],[veto_override_drafter_id]]),draft_picks[[#This Row],[veto_override_drafter_id]]=""),"",_xlfn.XLOOKUP(draft_picks[[#This Row],[veto_override_drafter_id]],drafters[id],drafters[name]))</f>
        <v/>
      </c>
      <c r="S76" t="s">
        <v>15497</v>
      </c>
      <c r="T76" t="str">
        <f>IF(OR(ISBLANK(draft_picks[[#This Row],[veto_override_team_id]]),draft_picks[[#This Row],[veto_override_team_id]]=""),"",_xlfn.XLOOKUP(draft_picks[[#This Row],[veto_override_team_id]],drafter_teams[id],drafter_teams[name]))</f>
        <v/>
      </c>
    </row>
    <row r="77" spans="1:20" x14ac:dyDescent="0.25">
      <c r="A77" t="s">
        <v>58</v>
      </c>
      <c r="B77" t="str">
        <f>_xlfn.XLOOKUP(draft_picks[[#This Row],[draft_id]],drafts[id],drafts[title])</f>
        <v>Sports</v>
      </c>
      <c r="C77" s="3">
        <v>1</v>
      </c>
      <c r="D77">
        <f>IF(C76&lt;draft_picks[[#This Row],[position]],1,IF(C76&gt;draft_picks[[#This Row],[position]],D76+1,IF(C76=draft_picks[[#This Row],[position]],D76+1)))</f>
        <v>9</v>
      </c>
      <c r="E77" t="s">
        <v>3933</v>
      </c>
      <c r="F77" t="str">
        <f>IF(ISBLANK(draft_picks[[#This Row],[movie_id]]),"",_xlfn.XLOOKUP(draft_picks[[#This Row],[movie_id]],drafts.movies[id],drafts.movies[movie_title]))</f>
        <v>Eight Men Out</v>
      </c>
      <c r="G77" s="3" t="s">
        <v>1149</v>
      </c>
      <c r="H77" t="str">
        <f>IF(ISBLANK(draft_picks[[#This Row],[drafter_id]]),"",_xlfn.XLOOKUP(draft_picks[[#This Row],[drafter_id]],drafters[id],drafters[name]))</f>
        <v>Dave Schilling</v>
      </c>
      <c r="J77" t="str">
        <f>IF(ISBLANK(draft_picks[[#This Row],[drafter_team_id]]),"",_xlfn.XLOOKUP(draft_picks[[#This Row],[drafter_team_id]],drafter_teams[id],drafter_teams[name]))</f>
        <v/>
      </c>
      <c r="K77" s="3" t="s">
        <v>15497</v>
      </c>
      <c r="L77" t="s">
        <v>15497</v>
      </c>
      <c r="M77" t="str">
        <f>IF(OR(ISBLANK(draft_picks[[#This Row],[veto_drafter_id]]),draft_picks[[#This Row],[veto_drafter_id]]=""),"",_xlfn.XLOOKUP(draft_picks[[#This Row],[veto_drafter_id]],drafters[id],drafters[name]))</f>
        <v/>
      </c>
      <c r="N77" t="s">
        <v>15497</v>
      </c>
      <c r="O77" t="str">
        <f>IF(OR(ISBLANK(draft_picks[[#This Row],[veto_drafter_team_id]]),draft_picks[[#This Row],[veto_drafter_team_id]]=""),"",_xlfn.XLOOKUP(draft_picks[[#This Row],[veto_drafter_team_id]],drafter_teams[id],drafter_teams[name]))</f>
        <v/>
      </c>
      <c r="Q77" t="s">
        <v>15497</v>
      </c>
      <c r="R77" t="str">
        <f>IF(OR(ISBLANK(draft_picks[[#This Row],[veto_override_drafter_id]]),draft_picks[[#This Row],[veto_override_drafter_id]]=""),"",_xlfn.XLOOKUP(draft_picks[[#This Row],[veto_override_drafter_id]],drafters[id],drafters[name]))</f>
        <v/>
      </c>
      <c r="S77" t="s">
        <v>15497</v>
      </c>
      <c r="T77" t="str">
        <f>IF(OR(ISBLANK(draft_picks[[#This Row],[veto_override_team_id]]),draft_picks[[#This Row],[veto_override_team_id]]=""),"",_xlfn.XLOOKUP(draft_picks[[#This Row],[veto_override_team_id]],drafter_teams[id],drafter_teams[name]))</f>
        <v/>
      </c>
    </row>
    <row r="78" spans="1:20" x14ac:dyDescent="0.25">
      <c r="A78" t="s">
        <v>36</v>
      </c>
      <c r="B78" t="str">
        <f>_xlfn.XLOOKUP(draft_picks[[#This Row],[draft_id]],drafts[id],drafts[title])</f>
        <v>Dark Christmas</v>
      </c>
      <c r="C78" s="3">
        <v>7</v>
      </c>
      <c r="D78">
        <f>IF(C77&lt;draft_picks[[#This Row],[position]],1,IF(C77&gt;draft_picks[[#This Row],[position]],D77+1,IF(C77=draft_picks[[#This Row],[position]],D77+1)))</f>
        <v>1</v>
      </c>
      <c r="E78" t="s">
        <v>8393</v>
      </c>
      <c r="F78" t="str">
        <f>IF(ISBLANK(draft_picks[[#This Row],[movie_id]]),"",_xlfn.XLOOKUP(draft_picks[[#This Row],[movie_id]],drafts.movies[id],drafts.movies[movie_title]))</f>
        <v>The Ice Harvest</v>
      </c>
      <c r="G78" s="3" t="s">
        <v>915</v>
      </c>
      <c r="H78" t="str">
        <f>IF(ISBLANK(draft_picks[[#This Row],[drafter_id]]),"",_xlfn.XLOOKUP(draft_picks[[#This Row],[drafter_id]],drafters[id],drafters[name]))</f>
        <v>Billy Ray Brewton</v>
      </c>
      <c r="J78" t="str">
        <f>IF(ISBLANK(draft_picks[[#This Row],[drafter_team_id]]),"",_xlfn.XLOOKUP(draft_picks[[#This Row],[drafter_team_id]],drafter_teams[id],drafter_teams[name]))</f>
        <v/>
      </c>
      <c r="K78" s="3" t="s">
        <v>15497</v>
      </c>
      <c r="L78" t="s">
        <v>15497</v>
      </c>
      <c r="M78" t="str">
        <f>IF(OR(ISBLANK(draft_picks[[#This Row],[veto_drafter_id]]),draft_picks[[#This Row],[veto_drafter_id]]=""),"",_xlfn.XLOOKUP(draft_picks[[#This Row],[veto_drafter_id]],drafters[id],drafters[name]))</f>
        <v/>
      </c>
      <c r="N78" t="s">
        <v>15497</v>
      </c>
      <c r="O78" t="str">
        <f>IF(OR(ISBLANK(draft_picks[[#This Row],[veto_drafter_team_id]]),draft_picks[[#This Row],[veto_drafter_team_id]]=""),"",_xlfn.XLOOKUP(draft_picks[[#This Row],[veto_drafter_team_id]],drafter_teams[id],drafter_teams[name]))</f>
        <v/>
      </c>
      <c r="Q78" t="s">
        <v>15497</v>
      </c>
      <c r="R78" t="str">
        <f>IF(OR(ISBLANK(draft_picks[[#This Row],[veto_override_drafter_id]]),draft_picks[[#This Row],[veto_override_drafter_id]]=""),"",_xlfn.XLOOKUP(draft_picks[[#This Row],[veto_override_drafter_id]],drafters[id],drafters[name]))</f>
        <v/>
      </c>
      <c r="S78" t="s">
        <v>15497</v>
      </c>
      <c r="T78" t="str">
        <f>IF(OR(ISBLANK(draft_picks[[#This Row],[veto_override_team_id]]),draft_picks[[#This Row],[veto_override_team_id]]=""),"",_xlfn.XLOOKUP(draft_picks[[#This Row],[veto_override_team_id]],drafter_teams[id],drafter_teams[name]))</f>
        <v/>
      </c>
    </row>
    <row r="79" spans="1:20" x14ac:dyDescent="0.25">
      <c r="A79" t="s">
        <v>36</v>
      </c>
      <c r="B79" t="str">
        <f>_xlfn.XLOOKUP(draft_picks[[#This Row],[draft_id]],drafts[id],drafts[title])</f>
        <v>Dark Christmas</v>
      </c>
      <c r="C79" s="3">
        <v>6</v>
      </c>
      <c r="D79">
        <f>IF(C78&lt;draft_picks[[#This Row],[position]],1,IF(C78&gt;draft_picks[[#This Row],[position]],D78+1,IF(C78=draft_picks[[#This Row],[position]],D78+1)))</f>
        <v>2</v>
      </c>
      <c r="E79" t="s">
        <v>6708</v>
      </c>
      <c r="F79" t="str">
        <f>IF(ISBLANK(draft_picks[[#This Row],[movie_id]]),"",_xlfn.XLOOKUP(draft_picks[[#This Row],[movie_id]],drafts.movies[id],drafts.movies[movie_title]))</f>
        <v>C.R.A.Z.Y.</v>
      </c>
      <c r="G79" s="3" t="s">
        <v>915</v>
      </c>
      <c r="H79" t="str">
        <f>IF(ISBLANK(draft_picks[[#This Row],[drafter_id]]),"",_xlfn.XLOOKUP(draft_picks[[#This Row],[drafter_id]],drafters[id],drafters[name]))</f>
        <v>Billy Ray Brewton</v>
      </c>
      <c r="J79" t="str">
        <f>IF(ISBLANK(draft_picks[[#This Row],[drafter_team_id]]),"",_xlfn.XLOOKUP(draft_picks[[#This Row],[drafter_team_id]],drafter_teams[id],drafter_teams[name]))</f>
        <v/>
      </c>
      <c r="K79" s="3" t="s">
        <v>15484</v>
      </c>
      <c r="L79" t="s">
        <v>969</v>
      </c>
      <c r="M79" t="str">
        <f>IF(OR(ISBLANK(draft_picks[[#This Row],[veto_drafter_id]]),draft_picks[[#This Row],[veto_drafter_id]]=""),"",_xlfn.XLOOKUP(draft_picks[[#This Row],[veto_drafter_id]],drafters[id],drafters[name]))</f>
        <v>Graham Skipper</v>
      </c>
      <c r="N79" t="s">
        <v>15497</v>
      </c>
      <c r="O79" t="str">
        <f>IF(OR(ISBLANK(draft_picks[[#This Row],[veto_drafter_team_id]]),draft_picks[[#This Row],[veto_drafter_team_id]]=""),"",_xlfn.XLOOKUP(draft_picks[[#This Row],[veto_drafter_team_id]],drafter_teams[id],drafter_teams[name]))</f>
        <v/>
      </c>
      <c r="Q79" t="s">
        <v>15497</v>
      </c>
      <c r="R79" t="str">
        <f>IF(OR(ISBLANK(draft_picks[[#This Row],[veto_override_drafter_id]]),draft_picks[[#This Row],[veto_override_drafter_id]]=""),"",_xlfn.XLOOKUP(draft_picks[[#This Row],[veto_override_drafter_id]],drafters[id],drafters[name]))</f>
        <v/>
      </c>
      <c r="S79" t="s">
        <v>15497</v>
      </c>
      <c r="T79" t="str">
        <f>IF(OR(ISBLANK(draft_picks[[#This Row],[veto_override_team_id]]),draft_picks[[#This Row],[veto_override_team_id]]=""),"",_xlfn.XLOOKUP(draft_picks[[#This Row],[veto_override_team_id]],drafter_teams[id],drafter_teams[name]))</f>
        <v/>
      </c>
    </row>
    <row r="80" spans="1:20" x14ac:dyDescent="0.25">
      <c r="A80" t="s">
        <v>36</v>
      </c>
      <c r="B80" t="str">
        <f>_xlfn.XLOOKUP(draft_picks[[#This Row],[draft_id]],drafts[id],drafts[title])</f>
        <v>Dark Christmas</v>
      </c>
      <c r="C80" s="3">
        <v>6</v>
      </c>
      <c r="D80">
        <f>IF(C79&lt;draft_picks[[#This Row],[position]],1,IF(C79&gt;draft_picks[[#This Row],[position]],D79+1,IF(C79=draft_picks[[#This Row],[position]],D79+1)))</f>
        <v>3</v>
      </c>
      <c r="E80" t="s">
        <v>2168</v>
      </c>
      <c r="F80" t="str">
        <f>IF(ISBLANK(draft_picks[[#This Row],[movie_id]]),"",_xlfn.XLOOKUP(draft_picks[[#This Row],[movie_id]],drafts.movies[id],drafts.movies[movie_title]))</f>
        <v>A Midnight Clear</v>
      </c>
      <c r="G80" s="3" t="s">
        <v>915</v>
      </c>
      <c r="H80" t="str">
        <f>IF(ISBLANK(draft_picks[[#This Row],[drafter_id]]),"",_xlfn.XLOOKUP(draft_picks[[#This Row],[drafter_id]],drafters[id],drafters[name]))</f>
        <v>Billy Ray Brewton</v>
      </c>
      <c r="J80" t="str">
        <f>IF(ISBLANK(draft_picks[[#This Row],[drafter_team_id]]),"",_xlfn.XLOOKUP(draft_picks[[#This Row],[drafter_team_id]],drafter_teams[id],drafter_teams[name]))</f>
        <v/>
      </c>
      <c r="K80" s="3" t="s">
        <v>15497</v>
      </c>
      <c r="L80" t="s">
        <v>15497</v>
      </c>
      <c r="M80" t="str">
        <f>IF(OR(ISBLANK(draft_picks[[#This Row],[veto_drafter_id]]),draft_picks[[#This Row],[veto_drafter_id]]=""),"",_xlfn.XLOOKUP(draft_picks[[#This Row],[veto_drafter_id]],drafters[id],drafters[name]))</f>
        <v/>
      </c>
      <c r="N80" t="s">
        <v>15497</v>
      </c>
      <c r="O80" t="str">
        <f>IF(OR(ISBLANK(draft_picks[[#This Row],[veto_drafter_team_id]]),draft_picks[[#This Row],[veto_drafter_team_id]]=""),"",_xlfn.XLOOKUP(draft_picks[[#This Row],[veto_drafter_team_id]],drafter_teams[id],drafter_teams[name]))</f>
        <v/>
      </c>
      <c r="Q80" t="s">
        <v>15497</v>
      </c>
      <c r="R80" t="str">
        <f>IF(OR(ISBLANK(draft_picks[[#This Row],[veto_override_drafter_id]]),draft_picks[[#This Row],[veto_override_drafter_id]]=""),"",_xlfn.XLOOKUP(draft_picks[[#This Row],[veto_override_drafter_id]],drafters[id],drafters[name]))</f>
        <v/>
      </c>
      <c r="S80" t="s">
        <v>15497</v>
      </c>
      <c r="T80" t="str">
        <f>IF(OR(ISBLANK(draft_picks[[#This Row],[veto_override_team_id]]),draft_picks[[#This Row],[veto_override_team_id]]=""),"",_xlfn.XLOOKUP(draft_picks[[#This Row],[veto_override_team_id]],drafter_teams[id],drafter_teams[name]))</f>
        <v/>
      </c>
    </row>
    <row r="81" spans="1:20" x14ac:dyDescent="0.25">
      <c r="A81" t="s">
        <v>36</v>
      </c>
      <c r="B81" t="str">
        <f>_xlfn.XLOOKUP(draft_picks[[#This Row],[draft_id]],drafts[id],drafts[title])</f>
        <v>Dark Christmas</v>
      </c>
      <c r="C81" s="3">
        <v>5</v>
      </c>
      <c r="D81">
        <f>IF(C80&lt;draft_picks[[#This Row],[position]],1,IF(C80&gt;draft_picks[[#This Row],[position]],D80+1,IF(C80=draft_picks[[#This Row],[position]],D80+1)))</f>
        <v>4</v>
      </c>
      <c r="E81" t="s">
        <v>1721</v>
      </c>
      <c r="F81" t="str">
        <f>IF(ISBLANK(draft_picks[[#This Row],[movie_id]]),"",_xlfn.XLOOKUP(draft_picks[[#This Row],[movie_id]],drafts.movies[id],drafts.movies[movie_title]))</f>
        <v>Christmas Evil</v>
      </c>
      <c r="G81" s="3" t="s">
        <v>969</v>
      </c>
      <c r="H81" t="str">
        <f>IF(ISBLANK(draft_picks[[#This Row],[drafter_id]]),"",_xlfn.XLOOKUP(draft_picks[[#This Row],[drafter_id]],drafters[id],drafters[name]))</f>
        <v>Graham Skipper</v>
      </c>
      <c r="J81" t="str">
        <f>IF(ISBLANK(draft_picks[[#This Row],[drafter_team_id]]),"",_xlfn.XLOOKUP(draft_picks[[#This Row],[drafter_team_id]],drafter_teams[id],drafter_teams[name]))</f>
        <v/>
      </c>
      <c r="K81" s="3" t="s">
        <v>15497</v>
      </c>
      <c r="L81" t="s">
        <v>15497</v>
      </c>
      <c r="M81" t="str">
        <f>IF(OR(ISBLANK(draft_picks[[#This Row],[veto_drafter_id]]),draft_picks[[#This Row],[veto_drafter_id]]=""),"",_xlfn.XLOOKUP(draft_picks[[#This Row],[veto_drafter_id]],drafters[id],drafters[name]))</f>
        <v/>
      </c>
      <c r="N81" t="s">
        <v>15497</v>
      </c>
      <c r="O81" t="str">
        <f>IF(OR(ISBLANK(draft_picks[[#This Row],[veto_drafter_team_id]]),draft_picks[[#This Row],[veto_drafter_team_id]]=""),"",_xlfn.XLOOKUP(draft_picks[[#This Row],[veto_drafter_team_id]],drafter_teams[id],drafter_teams[name]))</f>
        <v/>
      </c>
      <c r="Q81" t="s">
        <v>15497</v>
      </c>
      <c r="R81" t="str">
        <f>IF(OR(ISBLANK(draft_picks[[#This Row],[veto_override_drafter_id]]),draft_picks[[#This Row],[veto_override_drafter_id]]=""),"",_xlfn.XLOOKUP(draft_picks[[#This Row],[veto_override_drafter_id]],drafters[id],drafters[name]))</f>
        <v/>
      </c>
      <c r="S81" t="s">
        <v>15497</v>
      </c>
      <c r="T81" t="str">
        <f>IF(OR(ISBLANK(draft_picks[[#This Row],[veto_override_team_id]]),draft_picks[[#This Row],[veto_override_team_id]]=""),"",_xlfn.XLOOKUP(draft_picks[[#This Row],[veto_override_team_id]],drafter_teams[id],drafter_teams[name]))</f>
        <v/>
      </c>
    </row>
    <row r="82" spans="1:20" x14ac:dyDescent="0.25">
      <c r="A82" t="s">
        <v>36</v>
      </c>
      <c r="B82" t="str">
        <f>_xlfn.XLOOKUP(draft_picks[[#This Row],[draft_id]],drafts[id],drafts[title])</f>
        <v>Dark Christmas</v>
      </c>
      <c r="C82" s="3">
        <v>4</v>
      </c>
      <c r="D82">
        <f>IF(C81&lt;draft_picks[[#This Row],[position]],1,IF(C81&gt;draft_picks[[#This Row],[position]],D81+1,IF(C81=draft_picks[[#This Row],[position]],D81+1)))</f>
        <v>5</v>
      </c>
      <c r="E82" t="s">
        <v>3032</v>
      </c>
      <c r="F82" t="str">
        <f>IF(ISBLANK(draft_picks[[#This Row],[movie_id]]),"",_xlfn.XLOOKUP(draft_picks[[#This Row],[movie_id]],drafts.movies[id],drafts.movies[movie_title]))</f>
        <v>Die Hard</v>
      </c>
      <c r="G82" s="3" t="s">
        <v>915</v>
      </c>
      <c r="H82" t="str">
        <f>IF(ISBLANK(draft_picks[[#This Row],[drafter_id]]),"",_xlfn.XLOOKUP(draft_picks[[#This Row],[drafter_id]],drafters[id],drafters[name]))</f>
        <v>Billy Ray Brewton</v>
      </c>
      <c r="J82" t="str">
        <f>IF(ISBLANK(draft_picks[[#This Row],[drafter_team_id]]),"",_xlfn.XLOOKUP(draft_picks[[#This Row],[drafter_team_id]],drafter_teams[id],drafter_teams[name]))</f>
        <v/>
      </c>
      <c r="K82" s="3" t="s">
        <v>15497</v>
      </c>
      <c r="L82" t="s">
        <v>15497</v>
      </c>
      <c r="M82" t="str">
        <f>IF(OR(ISBLANK(draft_picks[[#This Row],[veto_drafter_id]]),draft_picks[[#This Row],[veto_drafter_id]]=""),"",_xlfn.XLOOKUP(draft_picks[[#This Row],[veto_drafter_id]],drafters[id],drafters[name]))</f>
        <v/>
      </c>
      <c r="N82" t="s">
        <v>15497</v>
      </c>
      <c r="O82" t="str">
        <f>IF(OR(ISBLANK(draft_picks[[#This Row],[veto_drafter_team_id]]),draft_picks[[#This Row],[veto_drafter_team_id]]=""),"",_xlfn.XLOOKUP(draft_picks[[#This Row],[veto_drafter_team_id]],drafter_teams[id],drafter_teams[name]))</f>
        <v/>
      </c>
      <c r="Q82" t="s">
        <v>15497</v>
      </c>
      <c r="R82" t="str">
        <f>IF(OR(ISBLANK(draft_picks[[#This Row],[veto_override_drafter_id]]),draft_picks[[#This Row],[veto_override_drafter_id]]=""),"",_xlfn.XLOOKUP(draft_picks[[#This Row],[veto_override_drafter_id]],drafters[id],drafters[name]))</f>
        <v/>
      </c>
      <c r="S82" t="s">
        <v>15497</v>
      </c>
      <c r="T82" t="str">
        <f>IF(OR(ISBLANK(draft_picks[[#This Row],[veto_override_team_id]]),draft_picks[[#This Row],[veto_override_team_id]]=""),"",_xlfn.XLOOKUP(draft_picks[[#This Row],[veto_override_team_id]],drafter_teams[id],drafter_teams[name]))</f>
        <v/>
      </c>
    </row>
    <row r="83" spans="1:20" x14ac:dyDescent="0.25">
      <c r="A83" t="s">
        <v>36</v>
      </c>
      <c r="B83" t="str">
        <f>_xlfn.XLOOKUP(draft_picks[[#This Row],[draft_id]],drafts[id],drafts[title])</f>
        <v>Dark Christmas</v>
      </c>
      <c r="C83" s="3">
        <v>3</v>
      </c>
      <c r="D83">
        <f>IF(C82&lt;draft_picks[[#This Row],[position]],1,IF(C82&gt;draft_picks[[#This Row],[position]],D82+1,IF(C82=draft_picks[[#This Row],[position]],D82+1)))</f>
        <v>6</v>
      </c>
      <c r="E83" t="s">
        <v>6599</v>
      </c>
      <c r="F83" t="str">
        <f>IF(ISBLANK(draft_picks[[#This Row],[movie_id]]),"",_xlfn.XLOOKUP(draft_picks[[#This Row],[movie_id]],drafts.movies[id],drafts.movies[movie_title]))</f>
        <v>Batman Returns</v>
      </c>
      <c r="G83" s="3" t="s">
        <v>969</v>
      </c>
      <c r="H83" t="str">
        <f>IF(ISBLANK(draft_picks[[#This Row],[drafter_id]]),"",_xlfn.XLOOKUP(draft_picks[[#This Row],[drafter_id]],drafters[id],drafters[name]))</f>
        <v>Graham Skipper</v>
      </c>
      <c r="J83" t="str">
        <f>IF(ISBLANK(draft_picks[[#This Row],[drafter_team_id]]),"",_xlfn.XLOOKUP(draft_picks[[#This Row],[drafter_team_id]],drafter_teams[id],drafter_teams[name]))</f>
        <v/>
      </c>
      <c r="K83" s="3" t="s">
        <v>15497</v>
      </c>
      <c r="L83" t="s">
        <v>15497</v>
      </c>
      <c r="M83" t="str">
        <f>IF(OR(ISBLANK(draft_picks[[#This Row],[veto_drafter_id]]),draft_picks[[#This Row],[veto_drafter_id]]=""),"",_xlfn.XLOOKUP(draft_picks[[#This Row],[veto_drafter_id]],drafters[id],drafters[name]))</f>
        <v/>
      </c>
      <c r="N83" t="s">
        <v>15497</v>
      </c>
      <c r="O83" t="str">
        <f>IF(OR(ISBLANK(draft_picks[[#This Row],[veto_drafter_team_id]]),draft_picks[[#This Row],[veto_drafter_team_id]]=""),"",_xlfn.XLOOKUP(draft_picks[[#This Row],[veto_drafter_team_id]],drafter_teams[id],drafter_teams[name]))</f>
        <v/>
      </c>
      <c r="Q83" t="s">
        <v>15497</v>
      </c>
      <c r="R83" t="str">
        <f>IF(OR(ISBLANK(draft_picks[[#This Row],[veto_override_drafter_id]]),draft_picks[[#This Row],[veto_override_drafter_id]]=""),"",_xlfn.XLOOKUP(draft_picks[[#This Row],[veto_override_drafter_id]],drafters[id],drafters[name]))</f>
        <v/>
      </c>
      <c r="S83" t="s">
        <v>15497</v>
      </c>
      <c r="T83" t="str">
        <f>IF(OR(ISBLANK(draft_picks[[#This Row],[veto_override_team_id]]),draft_picks[[#This Row],[veto_override_team_id]]=""),"",_xlfn.XLOOKUP(draft_picks[[#This Row],[veto_override_team_id]],drafter_teams[id],drafter_teams[name]))</f>
        <v/>
      </c>
    </row>
    <row r="84" spans="1:20" x14ac:dyDescent="0.25">
      <c r="A84" t="s">
        <v>36</v>
      </c>
      <c r="B84" t="str">
        <f>_xlfn.XLOOKUP(draft_picks[[#This Row],[draft_id]],drafts[id],drafts[title])</f>
        <v>Dark Christmas</v>
      </c>
      <c r="C84" s="3">
        <v>2</v>
      </c>
      <c r="D84">
        <f>IF(C83&lt;draft_picks[[#This Row],[position]],1,IF(C83&gt;draft_picks[[#This Row],[position]],D83+1,IF(C83=draft_picks[[#This Row],[position]],D83+1)))</f>
        <v>7</v>
      </c>
      <c r="E84" t="s">
        <v>3681</v>
      </c>
      <c r="F84" t="str">
        <f>IF(ISBLANK(draft_picks[[#This Row],[movie_id]]),"",_xlfn.XLOOKUP(draft_picks[[#This Row],[movie_id]],drafts.movies[id],drafts.movies[movie_title]))</f>
        <v>Black Christmas</v>
      </c>
      <c r="G84" s="3" t="s">
        <v>915</v>
      </c>
      <c r="H84" t="str">
        <f>IF(ISBLANK(draft_picks[[#This Row],[drafter_id]]),"",_xlfn.XLOOKUP(draft_picks[[#This Row],[drafter_id]],drafters[id],drafters[name]))</f>
        <v>Billy Ray Brewton</v>
      </c>
      <c r="J84" t="str">
        <f>IF(ISBLANK(draft_picks[[#This Row],[drafter_team_id]]),"",_xlfn.XLOOKUP(draft_picks[[#This Row],[drafter_team_id]],drafter_teams[id],drafter_teams[name]))</f>
        <v/>
      </c>
      <c r="K84" s="3" t="s">
        <v>15497</v>
      </c>
      <c r="L84" t="s">
        <v>15497</v>
      </c>
      <c r="M84" t="str">
        <f>IF(OR(ISBLANK(draft_picks[[#This Row],[veto_drafter_id]]),draft_picks[[#This Row],[veto_drafter_id]]=""),"",_xlfn.XLOOKUP(draft_picks[[#This Row],[veto_drafter_id]],drafters[id],drafters[name]))</f>
        <v/>
      </c>
      <c r="N84" t="s">
        <v>15497</v>
      </c>
      <c r="O84" t="str">
        <f>IF(OR(ISBLANK(draft_picks[[#This Row],[veto_drafter_team_id]]),draft_picks[[#This Row],[veto_drafter_team_id]]=""),"",_xlfn.XLOOKUP(draft_picks[[#This Row],[veto_drafter_team_id]],drafter_teams[id],drafter_teams[name]))</f>
        <v/>
      </c>
      <c r="Q84" t="s">
        <v>15497</v>
      </c>
      <c r="R84" t="str">
        <f>IF(OR(ISBLANK(draft_picks[[#This Row],[veto_override_drafter_id]]),draft_picks[[#This Row],[veto_override_drafter_id]]=""),"",_xlfn.XLOOKUP(draft_picks[[#This Row],[veto_override_drafter_id]],drafters[id],drafters[name]))</f>
        <v/>
      </c>
      <c r="S84" t="s">
        <v>15497</v>
      </c>
      <c r="T84" t="str">
        <f>IF(OR(ISBLANK(draft_picks[[#This Row],[veto_override_team_id]]),draft_picks[[#This Row],[veto_override_team_id]]=""),"",_xlfn.XLOOKUP(draft_picks[[#This Row],[veto_override_team_id]],drafter_teams[id],drafter_teams[name]))</f>
        <v/>
      </c>
    </row>
    <row r="85" spans="1:20" x14ac:dyDescent="0.25">
      <c r="A85" t="s">
        <v>36</v>
      </c>
      <c r="B85" t="str">
        <f>_xlfn.XLOOKUP(draft_picks[[#This Row],[draft_id]],drafts[id],drafts[title])</f>
        <v>Dark Christmas</v>
      </c>
      <c r="C85" s="3">
        <v>1</v>
      </c>
      <c r="D85">
        <f>IF(C84&lt;draft_picks[[#This Row],[position]],1,IF(C84&gt;draft_picks[[#This Row],[position]],D84+1,IF(C84=draft_picks[[#This Row],[position]],D84+1)))</f>
        <v>8</v>
      </c>
      <c r="E85" t="s">
        <v>7667</v>
      </c>
      <c r="F85" t="str">
        <f>IF(ISBLANK(draft_picks[[#This Row],[movie_id]]),"",_xlfn.XLOOKUP(draft_picks[[#This Row],[movie_id]],drafts.movies[id],drafts.movies[movie_title]))</f>
        <v>Tales from the Crypt</v>
      </c>
      <c r="G85" s="3" t="s">
        <v>969</v>
      </c>
      <c r="H85" t="str">
        <f>IF(ISBLANK(draft_picks[[#This Row],[drafter_id]]),"",_xlfn.XLOOKUP(draft_picks[[#This Row],[drafter_id]],drafters[id],drafters[name]))</f>
        <v>Graham Skipper</v>
      </c>
      <c r="J85" t="str">
        <f>IF(ISBLANK(draft_picks[[#This Row],[drafter_team_id]]),"",_xlfn.XLOOKUP(draft_picks[[#This Row],[drafter_team_id]],drafter_teams[id],drafter_teams[name]))</f>
        <v/>
      </c>
      <c r="K85" s="3" t="s">
        <v>15484</v>
      </c>
      <c r="L85" t="s">
        <v>915</v>
      </c>
      <c r="M85" t="str">
        <f>IF(OR(ISBLANK(draft_picks[[#This Row],[veto_drafter_id]]),draft_picks[[#This Row],[veto_drafter_id]]=""),"",_xlfn.XLOOKUP(draft_picks[[#This Row],[veto_drafter_id]],drafters[id],drafters[name]))</f>
        <v>Billy Ray Brewton</v>
      </c>
      <c r="N85" t="s">
        <v>15497</v>
      </c>
      <c r="O85" t="str">
        <f>IF(OR(ISBLANK(draft_picks[[#This Row],[veto_drafter_team_id]]),draft_picks[[#This Row],[veto_drafter_team_id]]=""),"",_xlfn.XLOOKUP(draft_picks[[#This Row],[veto_drafter_team_id]],drafter_teams[id],drafter_teams[name]))</f>
        <v/>
      </c>
      <c r="Q85" t="s">
        <v>15497</v>
      </c>
      <c r="R85" t="str">
        <f>IF(OR(ISBLANK(draft_picks[[#This Row],[veto_override_drafter_id]]),draft_picks[[#This Row],[veto_override_drafter_id]]=""),"",_xlfn.XLOOKUP(draft_picks[[#This Row],[veto_override_drafter_id]],drafters[id],drafters[name]))</f>
        <v/>
      </c>
      <c r="S85" t="s">
        <v>15497</v>
      </c>
      <c r="T85" t="str">
        <f>IF(OR(ISBLANK(draft_picks[[#This Row],[veto_override_team_id]]),draft_picks[[#This Row],[veto_override_team_id]]=""),"",_xlfn.XLOOKUP(draft_picks[[#This Row],[veto_override_team_id]],drafter_teams[id],drafter_teams[name]))</f>
        <v/>
      </c>
    </row>
    <row r="86" spans="1:20" x14ac:dyDescent="0.25">
      <c r="A86" t="s">
        <v>36</v>
      </c>
      <c r="B86" t="str">
        <f>_xlfn.XLOOKUP(draft_picks[[#This Row],[draft_id]],drafts[id],drafts[title])</f>
        <v>Dark Christmas</v>
      </c>
      <c r="C86" s="3">
        <v>1</v>
      </c>
      <c r="D86">
        <f>IF(C85&lt;draft_picks[[#This Row],[position]],1,IF(C85&gt;draft_picks[[#This Row],[position]],D85+1,IF(C85=draft_picks[[#This Row],[position]],D85+1)))</f>
        <v>9</v>
      </c>
      <c r="E86" t="s">
        <v>5878</v>
      </c>
      <c r="F86" t="str">
        <f>IF(ISBLANK(draft_picks[[#This Row],[movie_id]]),"",_xlfn.XLOOKUP(draft_picks[[#This Row],[movie_id]],drafts.movies[id],drafts.movies[movie_title]))</f>
        <v>Gremlins</v>
      </c>
      <c r="G86" s="3" t="s">
        <v>969</v>
      </c>
      <c r="H86" t="str">
        <f>IF(ISBLANK(draft_picks[[#This Row],[drafter_id]]),"",_xlfn.XLOOKUP(draft_picks[[#This Row],[drafter_id]],drafters[id],drafters[name]))</f>
        <v>Graham Skipper</v>
      </c>
      <c r="J86" t="str">
        <f>IF(ISBLANK(draft_picks[[#This Row],[drafter_team_id]]),"",_xlfn.XLOOKUP(draft_picks[[#This Row],[drafter_team_id]],drafter_teams[id],drafter_teams[name]))</f>
        <v/>
      </c>
      <c r="K86" s="3" t="s">
        <v>15497</v>
      </c>
      <c r="L86" t="s">
        <v>15497</v>
      </c>
      <c r="M86" t="str">
        <f>IF(OR(ISBLANK(draft_picks[[#This Row],[veto_drafter_id]]),draft_picks[[#This Row],[veto_drafter_id]]=""),"",_xlfn.XLOOKUP(draft_picks[[#This Row],[veto_drafter_id]],drafters[id],drafters[name]))</f>
        <v/>
      </c>
      <c r="N86" t="s">
        <v>15497</v>
      </c>
      <c r="O86" t="str">
        <f>IF(OR(ISBLANK(draft_picks[[#This Row],[veto_drafter_team_id]]),draft_picks[[#This Row],[veto_drafter_team_id]]=""),"",_xlfn.XLOOKUP(draft_picks[[#This Row],[veto_drafter_team_id]],drafter_teams[id],drafter_teams[name]))</f>
        <v/>
      </c>
      <c r="Q86" t="s">
        <v>15497</v>
      </c>
      <c r="R86" t="str">
        <f>IF(OR(ISBLANK(draft_picks[[#This Row],[veto_override_drafter_id]]),draft_picks[[#This Row],[veto_override_drafter_id]]=""),"",_xlfn.XLOOKUP(draft_picks[[#This Row],[veto_override_drafter_id]],drafters[id],drafters[name]))</f>
        <v/>
      </c>
      <c r="S86" t="s">
        <v>15497</v>
      </c>
      <c r="T86" t="str">
        <f>IF(OR(ISBLANK(draft_picks[[#This Row],[veto_override_team_id]]),draft_picks[[#This Row],[veto_override_team_id]]=""),"",_xlfn.XLOOKUP(draft_picks[[#This Row],[veto_override_team_id]],drafter_teams[id],drafter_teams[name]))</f>
        <v/>
      </c>
    </row>
    <row r="87" spans="1:20" x14ac:dyDescent="0.25">
      <c r="A87" t="s">
        <v>675</v>
      </c>
      <c r="B87" t="str">
        <f>_xlfn.XLOOKUP(draft_picks[[#This Row],[draft_id]],drafts[id],drafts[title])</f>
        <v>Notable Nudes</v>
      </c>
      <c r="C87" s="3">
        <v>7</v>
      </c>
      <c r="D87">
        <f>IF(C86&lt;draft_picks[[#This Row],[position]],1,IF(C86&gt;draft_picks[[#This Row],[position]],D86+1,IF(C86=draft_picks[[#This Row],[position]],D86+1)))</f>
        <v>1</v>
      </c>
      <c r="E87" t="s">
        <v>3740</v>
      </c>
      <c r="F87" t="str">
        <f>IF(ISBLANK(draft_picks[[#This Row],[movie_id]]),"",_xlfn.XLOOKUP(draft_picks[[#This Row],[movie_id]],drafts.movies[id],drafts.movies[movie_title]))</f>
        <v>Short Cuts</v>
      </c>
      <c r="G87" s="3" t="s">
        <v>1041</v>
      </c>
      <c r="H87" t="str">
        <f>IF(ISBLANK(draft_picks[[#This Row],[drafter_id]]),"",_xlfn.XLOOKUP(draft_picks[[#This Row],[drafter_id]],drafters[id],drafters[name]))</f>
        <v>Angela Matano</v>
      </c>
      <c r="J87" t="str">
        <f>IF(ISBLANK(draft_picks[[#This Row],[drafter_team_id]]),"",_xlfn.XLOOKUP(draft_picks[[#This Row],[drafter_team_id]],drafter_teams[id],drafter_teams[name]))</f>
        <v/>
      </c>
      <c r="K87" s="3" t="s">
        <v>15497</v>
      </c>
      <c r="L87" t="s">
        <v>15497</v>
      </c>
      <c r="M87" t="str">
        <f>IF(OR(ISBLANK(draft_picks[[#This Row],[veto_drafter_id]]),draft_picks[[#This Row],[veto_drafter_id]]=""),"",_xlfn.XLOOKUP(draft_picks[[#This Row],[veto_drafter_id]],drafters[id],drafters[name]))</f>
        <v/>
      </c>
      <c r="N87" t="s">
        <v>15497</v>
      </c>
      <c r="O87" t="str">
        <f>IF(OR(ISBLANK(draft_picks[[#This Row],[veto_drafter_team_id]]),draft_picks[[#This Row],[veto_drafter_team_id]]=""),"",_xlfn.XLOOKUP(draft_picks[[#This Row],[veto_drafter_team_id]],drafter_teams[id],drafter_teams[name]))</f>
        <v/>
      </c>
      <c r="Q87" t="s">
        <v>15497</v>
      </c>
      <c r="R87" t="str">
        <f>IF(OR(ISBLANK(draft_picks[[#This Row],[veto_override_drafter_id]]),draft_picks[[#This Row],[veto_override_drafter_id]]=""),"",_xlfn.XLOOKUP(draft_picks[[#This Row],[veto_override_drafter_id]],drafters[id],drafters[name]))</f>
        <v/>
      </c>
      <c r="S87" t="s">
        <v>15497</v>
      </c>
      <c r="T87" t="str">
        <f>IF(OR(ISBLANK(draft_picks[[#This Row],[veto_override_team_id]]),draft_picks[[#This Row],[veto_override_team_id]]=""),"",_xlfn.XLOOKUP(draft_picks[[#This Row],[veto_override_team_id]],drafter_teams[id],drafter_teams[name]))</f>
        <v/>
      </c>
    </row>
    <row r="88" spans="1:20" x14ac:dyDescent="0.25">
      <c r="A88" t="s">
        <v>675</v>
      </c>
      <c r="B88" t="str">
        <f>_xlfn.XLOOKUP(draft_picks[[#This Row],[draft_id]],drafts[id],drafts[title])</f>
        <v>Notable Nudes</v>
      </c>
      <c r="C88" s="3">
        <v>6</v>
      </c>
      <c r="D88">
        <f>IF(C87&lt;draft_picks[[#This Row],[position]],1,IF(C87&gt;draft_picks[[#This Row],[position]],D87+1,IF(C87=draft_picks[[#This Row],[position]],D87+1)))</f>
        <v>2</v>
      </c>
      <c r="E88" t="s">
        <v>5668</v>
      </c>
      <c r="F88" t="str">
        <f>IF(ISBLANK(draft_picks[[#This Row],[movie_id]]),"",_xlfn.XLOOKUP(draft_picks[[#This Row],[movie_id]],drafts.movies[id],drafts.movies[movie_title]))</f>
        <v>Lovely &amp; Amazing</v>
      </c>
      <c r="G88" s="3" t="s">
        <v>1041</v>
      </c>
      <c r="H88" t="str">
        <f>IF(ISBLANK(draft_picks[[#This Row],[drafter_id]]),"",_xlfn.XLOOKUP(draft_picks[[#This Row],[drafter_id]],drafters[id],drafters[name]))</f>
        <v>Angela Matano</v>
      </c>
      <c r="J88" t="str">
        <f>IF(ISBLANK(draft_picks[[#This Row],[drafter_team_id]]),"",_xlfn.XLOOKUP(draft_picks[[#This Row],[drafter_team_id]],drafter_teams[id],drafter_teams[name]))</f>
        <v/>
      </c>
      <c r="K88" s="3" t="s">
        <v>15497</v>
      </c>
      <c r="L88" t="s">
        <v>15497</v>
      </c>
      <c r="M88" t="str">
        <f>IF(OR(ISBLANK(draft_picks[[#This Row],[veto_drafter_id]]),draft_picks[[#This Row],[veto_drafter_id]]=""),"",_xlfn.XLOOKUP(draft_picks[[#This Row],[veto_drafter_id]],drafters[id],drafters[name]))</f>
        <v/>
      </c>
      <c r="N88" t="s">
        <v>15497</v>
      </c>
      <c r="O88" t="str">
        <f>IF(OR(ISBLANK(draft_picks[[#This Row],[veto_drafter_team_id]]),draft_picks[[#This Row],[veto_drafter_team_id]]=""),"",_xlfn.XLOOKUP(draft_picks[[#This Row],[veto_drafter_team_id]],drafter_teams[id],drafter_teams[name]))</f>
        <v/>
      </c>
      <c r="Q88" t="s">
        <v>15497</v>
      </c>
      <c r="R88" t="str">
        <f>IF(OR(ISBLANK(draft_picks[[#This Row],[veto_override_drafter_id]]),draft_picks[[#This Row],[veto_override_drafter_id]]=""),"",_xlfn.XLOOKUP(draft_picks[[#This Row],[veto_override_drafter_id]],drafters[id],drafters[name]))</f>
        <v/>
      </c>
      <c r="S88" t="s">
        <v>15497</v>
      </c>
      <c r="T88" t="str">
        <f>IF(OR(ISBLANK(draft_picks[[#This Row],[veto_override_team_id]]),draft_picks[[#This Row],[veto_override_team_id]]=""),"",_xlfn.XLOOKUP(draft_picks[[#This Row],[veto_override_team_id]],drafter_teams[id],drafter_teams[name]))</f>
        <v/>
      </c>
    </row>
    <row r="89" spans="1:20" x14ac:dyDescent="0.25">
      <c r="A89" t="s">
        <v>675</v>
      </c>
      <c r="B89" t="str">
        <f>_xlfn.XLOOKUP(draft_picks[[#This Row],[draft_id]],drafts[id],drafts[title])</f>
        <v>Notable Nudes</v>
      </c>
      <c r="C89" s="3">
        <v>5</v>
      </c>
      <c r="D89">
        <f>IF(C88&lt;draft_picks[[#This Row],[position]],1,IF(C88&gt;draft_picks[[#This Row],[position]],D88+1,IF(C88=draft_picks[[#This Row],[position]],D88+1)))</f>
        <v>3</v>
      </c>
      <c r="E89" t="s">
        <v>3100</v>
      </c>
      <c r="F89" t="str">
        <f>IF(ISBLANK(draft_picks[[#This Row],[movie_id]]),"",_xlfn.XLOOKUP(draft_picks[[#This Row],[movie_id]],drafts.movies[id],drafts.movies[movie_title]))</f>
        <v>Starlet</v>
      </c>
      <c r="G89" s="3" t="s">
        <v>801</v>
      </c>
      <c r="H89" t="str">
        <f>IF(ISBLANK(draft_picks[[#This Row],[drafter_id]]),"",_xlfn.XLOOKUP(draft_picks[[#This Row],[drafter_id]],drafters[id],drafters[name]))</f>
        <v>Alec Tibaldi</v>
      </c>
      <c r="J89" t="str">
        <f>IF(ISBLANK(draft_picks[[#This Row],[drafter_team_id]]),"",_xlfn.XLOOKUP(draft_picks[[#This Row],[drafter_team_id]],drafter_teams[id],drafter_teams[name]))</f>
        <v/>
      </c>
      <c r="K89" s="3" t="s">
        <v>15497</v>
      </c>
      <c r="L89" t="s">
        <v>15497</v>
      </c>
      <c r="M89" t="str">
        <f>IF(OR(ISBLANK(draft_picks[[#This Row],[veto_drafter_id]]),draft_picks[[#This Row],[veto_drafter_id]]=""),"",_xlfn.XLOOKUP(draft_picks[[#This Row],[veto_drafter_id]],drafters[id],drafters[name]))</f>
        <v/>
      </c>
      <c r="N89" t="s">
        <v>15497</v>
      </c>
      <c r="O89" t="str">
        <f>IF(OR(ISBLANK(draft_picks[[#This Row],[veto_drafter_team_id]]),draft_picks[[#This Row],[veto_drafter_team_id]]=""),"",_xlfn.XLOOKUP(draft_picks[[#This Row],[veto_drafter_team_id]],drafter_teams[id],drafter_teams[name]))</f>
        <v/>
      </c>
      <c r="Q89" t="s">
        <v>15497</v>
      </c>
      <c r="R89" t="str">
        <f>IF(OR(ISBLANK(draft_picks[[#This Row],[veto_override_drafter_id]]),draft_picks[[#This Row],[veto_override_drafter_id]]=""),"",_xlfn.XLOOKUP(draft_picks[[#This Row],[veto_override_drafter_id]],drafters[id],drafters[name]))</f>
        <v/>
      </c>
      <c r="S89" t="s">
        <v>15497</v>
      </c>
      <c r="T89" t="str">
        <f>IF(OR(ISBLANK(draft_picks[[#This Row],[veto_override_team_id]]),draft_picks[[#This Row],[veto_override_team_id]]=""),"",_xlfn.XLOOKUP(draft_picks[[#This Row],[veto_override_team_id]],drafter_teams[id],drafter_teams[name]))</f>
        <v/>
      </c>
    </row>
    <row r="90" spans="1:20" x14ac:dyDescent="0.25">
      <c r="A90" t="s">
        <v>675</v>
      </c>
      <c r="B90" t="str">
        <f>_xlfn.XLOOKUP(draft_picks[[#This Row],[draft_id]],drafts[id],drafts[title])</f>
        <v>Notable Nudes</v>
      </c>
      <c r="C90" s="3">
        <v>4</v>
      </c>
      <c r="D90">
        <f>IF(C89&lt;draft_picks[[#This Row],[position]],1,IF(C89&gt;draft_picks[[#This Row],[position]],D89+1,IF(C89=draft_picks[[#This Row],[position]],D89+1)))</f>
        <v>4</v>
      </c>
      <c r="E90" t="s">
        <v>3472</v>
      </c>
      <c r="F90" t="str">
        <f>IF(ISBLANK(draft_picks[[#This Row],[movie_id]]),"",_xlfn.XLOOKUP(draft_picks[[#This Row],[movie_id]],drafts.movies[id],drafts.movies[movie_title]))</f>
        <v>Silkwood</v>
      </c>
      <c r="G90" s="3" t="s">
        <v>1041</v>
      </c>
      <c r="H90" t="str">
        <f>IF(ISBLANK(draft_picks[[#This Row],[drafter_id]]),"",_xlfn.XLOOKUP(draft_picks[[#This Row],[drafter_id]],drafters[id],drafters[name]))</f>
        <v>Angela Matano</v>
      </c>
      <c r="J90" t="str">
        <f>IF(ISBLANK(draft_picks[[#This Row],[drafter_team_id]]),"",_xlfn.XLOOKUP(draft_picks[[#This Row],[drafter_team_id]],drafter_teams[id],drafter_teams[name]))</f>
        <v/>
      </c>
      <c r="K90" s="3" t="s">
        <v>15497</v>
      </c>
      <c r="L90" t="s">
        <v>15497</v>
      </c>
      <c r="M90" t="str">
        <f>IF(OR(ISBLANK(draft_picks[[#This Row],[veto_drafter_id]]),draft_picks[[#This Row],[veto_drafter_id]]=""),"",_xlfn.XLOOKUP(draft_picks[[#This Row],[veto_drafter_id]],drafters[id],drafters[name]))</f>
        <v/>
      </c>
      <c r="N90" t="s">
        <v>15497</v>
      </c>
      <c r="O90" t="str">
        <f>IF(OR(ISBLANK(draft_picks[[#This Row],[veto_drafter_team_id]]),draft_picks[[#This Row],[veto_drafter_team_id]]=""),"",_xlfn.XLOOKUP(draft_picks[[#This Row],[veto_drafter_team_id]],drafter_teams[id],drafter_teams[name]))</f>
        <v/>
      </c>
      <c r="Q90" t="s">
        <v>15497</v>
      </c>
      <c r="R90" t="str">
        <f>IF(OR(ISBLANK(draft_picks[[#This Row],[veto_override_drafter_id]]),draft_picks[[#This Row],[veto_override_drafter_id]]=""),"",_xlfn.XLOOKUP(draft_picks[[#This Row],[veto_override_drafter_id]],drafters[id],drafters[name]))</f>
        <v/>
      </c>
      <c r="S90" t="s">
        <v>15497</v>
      </c>
      <c r="T90" t="str">
        <f>IF(OR(ISBLANK(draft_picks[[#This Row],[veto_override_team_id]]),draft_picks[[#This Row],[veto_override_team_id]]=""),"",_xlfn.XLOOKUP(draft_picks[[#This Row],[veto_override_team_id]],drafter_teams[id],drafter_teams[name]))</f>
        <v/>
      </c>
    </row>
    <row r="91" spans="1:20" x14ac:dyDescent="0.25">
      <c r="A91" t="s">
        <v>675</v>
      </c>
      <c r="B91" t="str">
        <f>_xlfn.XLOOKUP(draft_picks[[#This Row],[draft_id]],drafts[id],drafts[title])</f>
        <v>Notable Nudes</v>
      </c>
      <c r="C91" s="3">
        <v>3</v>
      </c>
      <c r="D91">
        <f>IF(C90&lt;draft_picks[[#This Row],[position]],1,IF(C90&gt;draft_picks[[#This Row],[position]],D90+1,IF(C90=draft_picks[[#This Row],[position]],D90+1)))</f>
        <v>5</v>
      </c>
      <c r="E91" t="s">
        <v>1904</v>
      </c>
      <c r="F91" t="str">
        <f>IF(ISBLANK(draft_picks[[#This Row],[movie_id]]),"",_xlfn.XLOOKUP(draft_picks[[#This Row],[movie_id]],drafts.movies[id],drafts.movies[movie_title]))</f>
        <v>American Honey</v>
      </c>
      <c r="G91" s="3" t="s">
        <v>801</v>
      </c>
      <c r="H91" t="str">
        <f>IF(ISBLANK(draft_picks[[#This Row],[drafter_id]]),"",_xlfn.XLOOKUP(draft_picks[[#This Row],[drafter_id]],drafters[id],drafters[name]))</f>
        <v>Alec Tibaldi</v>
      </c>
      <c r="J91" t="str">
        <f>IF(ISBLANK(draft_picks[[#This Row],[drafter_team_id]]),"",_xlfn.XLOOKUP(draft_picks[[#This Row],[drafter_team_id]],drafter_teams[id],drafter_teams[name]))</f>
        <v/>
      </c>
      <c r="K91" s="3" t="s">
        <v>15484</v>
      </c>
      <c r="L91" t="s">
        <v>1041</v>
      </c>
      <c r="M91" t="str">
        <f>IF(OR(ISBLANK(draft_picks[[#This Row],[veto_drafter_id]]),draft_picks[[#This Row],[veto_drafter_id]]=""),"",_xlfn.XLOOKUP(draft_picks[[#This Row],[veto_drafter_id]],drafters[id],drafters[name]))</f>
        <v>Angela Matano</v>
      </c>
      <c r="N91" t="s">
        <v>15497</v>
      </c>
      <c r="O91" t="str">
        <f>IF(OR(ISBLANK(draft_picks[[#This Row],[veto_drafter_team_id]]),draft_picks[[#This Row],[veto_drafter_team_id]]=""),"",_xlfn.XLOOKUP(draft_picks[[#This Row],[veto_drafter_team_id]],drafter_teams[id],drafter_teams[name]))</f>
        <v/>
      </c>
      <c r="Q91" t="s">
        <v>15497</v>
      </c>
      <c r="R91" t="str">
        <f>IF(OR(ISBLANK(draft_picks[[#This Row],[veto_override_drafter_id]]),draft_picks[[#This Row],[veto_override_drafter_id]]=""),"",_xlfn.XLOOKUP(draft_picks[[#This Row],[veto_override_drafter_id]],drafters[id],drafters[name]))</f>
        <v/>
      </c>
      <c r="S91" t="s">
        <v>15497</v>
      </c>
      <c r="T91" t="str">
        <f>IF(OR(ISBLANK(draft_picks[[#This Row],[veto_override_team_id]]),draft_picks[[#This Row],[veto_override_team_id]]=""),"",_xlfn.XLOOKUP(draft_picks[[#This Row],[veto_override_team_id]],drafter_teams[id],drafter_teams[name]))</f>
        <v/>
      </c>
    </row>
    <row r="92" spans="1:20" x14ac:dyDescent="0.25">
      <c r="A92" t="s">
        <v>675</v>
      </c>
      <c r="B92" t="str">
        <f>_xlfn.XLOOKUP(draft_picks[[#This Row],[draft_id]],drafts[id],drafts[title])</f>
        <v>Notable Nudes</v>
      </c>
      <c r="C92" s="3">
        <v>3</v>
      </c>
      <c r="D92">
        <f>IF(C91&lt;draft_picks[[#This Row],[position]],1,IF(C91&gt;draft_picks[[#This Row],[position]],D91+1,IF(C91=draft_picks[[#This Row],[position]],D91+1)))</f>
        <v>6</v>
      </c>
      <c r="E92" t="s">
        <v>6444</v>
      </c>
      <c r="F92" t="str">
        <f>IF(ISBLANK(draft_picks[[#This Row],[movie_id]]),"",_xlfn.XLOOKUP(draft_picks[[#This Row],[movie_id]],drafts.movies[id],drafts.movies[movie_title]))</f>
        <v>Bully</v>
      </c>
      <c r="G92" s="3" t="s">
        <v>801</v>
      </c>
      <c r="H92" t="str">
        <f>IF(ISBLANK(draft_picks[[#This Row],[drafter_id]]),"",_xlfn.XLOOKUP(draft_picks[[#This Row],[drafter_id]],drafters[id],drafters[name]))</f>
        <v>Alec Tibaldi</v>
      </c>
      <c r="J92" t="str">
        <f>IF(ISBLANK(draft_picks[[#This Row],[drafter_team_id]]),"",_xlfn.XLOOKUP(draft_picks[[#This Row],[drafter_team_id]],drafter_teams[id],drafter_teams[name]))</f>
        <v/>
      </c>
      <c r="K92" s="3" t="s">
        <v>15497</v>
      </c>
      <c r="L92" t="s">
        <v>15497</v>
      </c>
      <c r="M92" t="str">
        <f>IF(OR(ISBLANK(draft_picks[[#This Row],[veto_drafter_id]]),draft_picks[[#This Row],[veto_drafter_id]]=""),"",_xlfn.XLOOKUP(draft_picks[[#This Row],[veto_drafter_id]],drafters[id],drafters[name]))</f>
        <v/>
      </c>
      <c r="N92" t="s">
        <v>15497</v>
      </c>
      <c r="O92" t="str">
        <f>IF(OR(ISBLANK(draft_picks[[#This Row],[veto_drafter_team_id]]),draft_picks[[#This Row],[veto_drafter_team_id]]=""),"",_xlfn.XLOOKUP(draft_picks[[#This Row],[veto_drafter_team_id]],drafter_teams[id],drafter_teams[name]))</f>
        <v/>
      </c>
      <c r="Q92" t="s">
        <v>15497</v>
      </c>
      <c r="R92" t="str">
        <f>IF(OR(ISBLANK(draft_picks[[#This Row],[veto_override_drafter_id]]),draft_picks[[#This Row],[veto_override_drafter_id]]=""),"",_xlfn.XLOOKUP(draft_picks[[#This Row],[veto_override_drafter_id]],drafters[id],drafters[name]))</f>
        <v/>
      </c>
      <c r="S92" t="s">
        <v>15497</v>
      </c>
      <c r="T92" t="str">
        <f>IF(OR(ISBLANK(draft_picks[[#This Row],[veto_override_team_id]]),draft_picks[[#This Row],[veto_override_team_id]]=""),"",_xlfn.XLOOKUP(draft_picks[[#This Row],[veto_override_team_id]],drafter_teams[id],drafter_teams[name]))</f>
        <v/>
      </c>
    </row>
    <row r="93" spans="1:20" x14ac:dyDescent="0.25">
      <c r="A93" t="s">
        <v>675</v>
      </c>
      <c r="B93" t="str">
        <f>_xlfn.XLOOKUP(draft_picks[[#This Row],[draft_id]],drafts[id],drafts[title])</f>
        <v>Notable Nudes</v>
      </c>
      <c r="C93" s="3">
        <v>2</v>
      </c>
      <c r="D93">
        <f>IF(C92&lt;draft_picks[[#This Row],[position]],1,IF(C92&gt;draft_picks[[#This Row],[position]],D92+1,IF(C92=draft_picks[[#This Row],[position]],D92+1)))</f>
        <v>7</v>
      </c>
      <c r="E93" t="s">
        <v>5683</v>
      </c>
      <c r="F93" t="str">
        <f>IF(ISBLANK(draft_picks[[#This Row],[movie_id]]),"",_xlfn.XLOOKUP(draft_picks[[#This Row],[movie_id]],drafts.movies[id],drafts.movies[movie_title]))</f>
        <v>Forgetting Sarah Marshall</v>
      </c>
      <c r="G93" s="3" t="s">
        <v>1041</v>
      </c>
      <c r="H93" t="str">
        <f>IF(ISBLANK(draft_picks[[#This Row],[drafter_id]]),"",_xlfn.XLOOKUP(draft_picks[[#This Row],[drafter_id]],drafters[id],drafters[name]))</f>
        <v>Angela Matano</v>
      </c>
      <c r="J93" t="str">
        <f>IF(ISBLANK(draft_picks[[#This Row],[drafter_team_id]]),"",_xlfn.XLOOKUP(draft_picks[[#This Row],[drafter_team_id]],drafter_teams[id],drafter_teams[name]))</f>
        <v/>
      </c>
      <c r="K93" s="3" t="s">
        <v>15484</v>
      </c>
      <c r="L93" t="s">
        <v>801</v>
      </c>
      <c r="M93" t="str">
        <f>IF(OR(ISBLANK(draft_picks[[#This Row],[veto_drafter_id]]),draft_picks[[#This Row],[veto_drafter_id]]=""),"",_xlfn.XLOOKUP(draft_picks[[#This Row],[veto_drafter_id]],drafters[id],drafters[name]))</f>
        <v>Alec Tibaldi</v>
      </c>
      <c r="N93" t="s">
        <v>15497</v>
      </c>
      <c r="O93" t="str">
        <f>IF(OR(ISBLANK(draft_picks[[#This Row],[veto_drafter_team_id]]),draft_picks[[#This Row],[veto_drafter_team_id]]=""),"",_xlfn.XLOOKUP(draft_picks[[#This Row],[veto_drafter_team_id]],drafter_teams[id],drafter_teams[name]))</f>
        <v/>
      </c>
      <c r="Q93" t="s">
        <v>15497</v>
      </c>
      <c r="R93" t="str">
        <f>IF(OR(ISBLANK(draft_picks[[#This Row],[veto_override_drafter_id]]),draft_picks[[#This Row],[veto_override_drafter_id]]=""),"",_xlfn.XLOOKUP(draft_picks[[#This Row],[veto_override_drafter_id]],drafters[id],drafters[name]))</f>
        <v/>
      </c>
      <c r="S93" t="s">
        <v>15497</v>
      </c>
      <c r="T93" t="str">
        <f>IF(OR(ISBLANK(draft_picks[[#This Row],[veto_override_team_id]]),draft_picks[[#This Row],[veto_override_team_id]]=""),"",_xlfn.XLOOKUP(draft_picks[[#This Row],[veto_override_team_id]],drafter_teams[id],drafter_teams[name]))</f>
        <v/>
      </c>
    </row>
    <row r="94" spans="1:20" x14ac:dyDescent="0.25">
      <c r="A94" t="s">
        <v>675</v>
      </c>
      <c r="B94" t="str">
        <f>_xlfn.XLOOKUP(draft_picks[[#This Row],[draft_id]],drafts[id],drafts[title])</f>
        <v>Notable Nudes</v>
      </c>
      <c r="C94" s="3">
        <v>2</v>
      </c>
      <c r="D94">
        <f>IF(C93&lt;draft_picks[[#This Row],[position]],1,IF(C93&gt;draft_picks[[#This Row],[position]],D93+1,IF(C93=draft_picks[[#This Row],[position]],D93+1)))</f>
        <v>8</v>
      </c>
      <c r="E94" t="s">
        <v>4169</v>
      </c>
      <c r="F94" t="str">
        <f>IF(ISBLANK(draft_picks[[#This Row],[movie_id]]),"",_xlfn.XLOOKUP(draft_picks[[#This Row],[movie_id]],drafts.movies[id],drafts.movies[movie_title]))</f>
        <v>Life Is Sweet</v>
      </c>
      <c r="G94" s="3" t="s">
        <v>1041</v>
      </c>
      <c r="H94" t="str">
        <f>IF(ISBLANK(draft_picks[[#This Row],[drafter_id]]),"",_xlfn.XLOOKUP(draft_picks[[#This Row],[drafter_id]],drafters[id],drafters[name]))</f>
        <v>Angela Matano</v>
      </c>
      <c r="J94" t="str">
        <f>IF(ISBLANK(draft_picks[[#This Row],[drafter_team_id]]),"",_xlfn.XLOOKUP(draft_picks[[#This Row],[drafter_team_id]],drafter_teams[id],drafter_teams[name]))</f>
        <v/>
      </c>
      <c r="K94" s="3" t="s">
        <v>15497</v>
      </c>
      <c r="L94" t="s">
        <v>15497</v>
      </c>
      <c r="M94" t="str">
        <f>IF(OR(ISBLANK(draft_picks[[#This Row],[veto_drafter_id]]),draft_picks[[#This Row],[veto_drafter_id]]=""),"",_xlfn.XLOOKUP(draft_picks[[#This Row],[veto_drafter_id]],drafters[id],drafters[name]))</f>
        <v/>
      </c>
      <c r="N94" t="s">
        <v>15497</v>
      </c>
      <c r="O94" t="str">
        <f>IF(OR(ISBLANK(draft_picks[[#This Row],[veto_drafter_team_id]]),draft_picks[[#This Row],[veto_drafter_team_id]]=""),"",_xlfn.XLOOKUP(draft_picks[[#This Row],[veto_drafter_team_id]],drafter_teams[id],drafter_teams[name]))</f>
        <v/>
      </c>
      <c r="Q94" t="s">
        <v>15497</v>
      </c>
      <c r="R94" t="str">
        <f>IF(OR(ISBLANK(draft_picks[[#This Row],[veto_override_drafter_id]]),draft_picks[[#This Row],[veto_override_drafter_id]]=""),"",_xlfn.XLOOKUP(draft_picks[[#This Row],[veto_override_drafter_id]],drafters[id],drafters[name]))</f>
        <v/>
      </c>
      <c r="S94" t="s">
        <v>15497</v>
      </c>
      <c r="T94" t="str">
        <f>IF(OR(ISBLANK(draft_picks[[#This Row],[veto_override_team_id]]),draft_picks[[#This Row],[veto_override_team_id]]=""),"",_xlfn.XLOOKUP(draft_picks[[#This Row],[veto_override_team_id]],drafter_teams[id],drafter_teams[name]))</f>
        <v/>
      </c>
    </row>
    <row r="95" spans="1:20" x14ac:dyDescent="0.25">
      <c r="A95" t="s">
        <v>675</v>
      </c>
      <c r="B95" t="str">
        <f>_xlfn.XLOOKUP(draft_picks[[#This Row],[draft_id]],drafts[id],drafts[title])</f>
        <v>Notable Nudes</v>
      </c>
      <c r="C95" s="3">
        <v>1</v>
      </c>
      <c r="D95">
        <f>IF(C94&lt;draft_picks[[#This Row],[position]],1,IF(C94&gt;draft_picks[[#This Row],[position]],D94+1,IF(C94=draft_picks[[#This Row],[position]],D94+1)))</f>
        <v>9</v>
      </c>
      <c r="E95" t="s">
        <v>4755</v>
      </c>
      <c r="F95" t="str">
        <f>IF(ISBLANK(draft_picks[[#This Row],[movie_id]]),"",_xlfn.XLOOKUP(draft_picks[[#This Row],[movie_id]],drafts.movies[id],drafts.movies[movie_title]))</f>
        <v>American Beauty</v>
      </c>
      <c r="G95" s="3" t="s">
        <v>801</v>
      </c>
      <c r="H95" t="str">
        <f>IF(ISBLANK(draft_picks[[#This Row],[drafter_id]]),"",_xlfn.XLOOKUP(draft_picks[[#This Row],[drafter_id]],drafters[id],drafters[name]))</f>
        <v>Alec Tibaldi</v>
      </c>
      <c r="J95" t="str">
        <f>IF(ISBLANK(draft_picks[[#This Row],[drafter_team_id]]),"",_xlfn.XLOOKUP(draft_picks[[#This Row],[drafter_team_id]],drafter_teams[id],drafter_teams[name]))</f>
        <v/>
      </c>
      <c r="K95" s="3" t="s">
        <v>15497</v>
      </c>
      <c r="L95" t="s">
        <v>15497</v>
      </c>
      <c r="M95" t="str">
        <f>IF(OR(ISBLANK(draft_picks[[#This Row],[veto_drafter_id]]),draft_picks[[#This Row],[veto_drafter_id]]=""),"",_xlfn.XLOOKUP(draft_picks[[#This Row],[veto_drafter_id]],drafters[id],drafters[name]))</f>
        <v/>
      </c>
      <c r="N95" t="s">
        <v>15497</v>
      </c>
      <c r="O95" t="str">
        <f>IF(OR(ISBLANK(draft_picks[[#This Row],[veto_drafter_team_id]]),draft_picks[[#This Row],[veto_drafter_team_id]]=""),"",_xlfn.XLOOKUP(draft_picks[[#This Row],[veto_drafter_team_id]],drafter_teams[id],drafter_teams[name]))</f>
        <v/>
      </c>
      <c r="Q95" t="s">
        <v>15497</v>
      </c>
      <c r="R95" t="str">
        <f>IF(OR(ISBLANK(draft_picks[[#This Row],[veto_override_drafter_id]]),draft_picks[[#This Row],[veto_override_drafter_id]]=""),"",_xlfn.XLOOKUP(draft_picks[[#This Row],[veto_override_drafter_id]],drafters[id],drafters[name]))</f>
        <v/>
      </c>
      <c r="S95" t="s">
        <v>15497</v>
      </c>
      <c r="T95" t="str">
        <f>IF(OR(ISBLANK(draft_picks[[#This Row],[veto_override_team_id]]),draft_picks[[#This Row],[veto_override_team_id]]=""),"",_xlfn.XLOOKUP(draft_picks[[#This Row],[veto_override_team_id]],drafter_teams[id],drafter_teams[name]))</f>
        <v/>
      </c>
    </row>
    <row r="96" spans="1:20" x14ac:dyDescent="0.25">
      <c r="A96" t="s">
        <v>126</v>
      </c>
      <c r="B96" t="str">
        <f>_xlfn.XLOOKUP(draft_picks[[#This Row],[draft_id]],drafts[id],drafts[title])</f>
        <v>Christopher Lee</v>
      </c>
      <c r="C96" s="3">
        <v>7</v>
      </c>
      <c r="D96">
        <f>IF(C95&lt;draft_picks[[#This Row],[position]],1,IF(C95&gt;draft_picks[[#This Row],[position]],D95+1,IF(C95=draft_picks[[#This Row],[position]],D95+1)))</f>
        <v>1</v>
      </c>
      <c r="E96" t="s">
        <v>6513</v>
      </c>
      <c r="F96" t="str">
        <f>IF(ISBLANK(draft_picks[[#This Row],[movie_id]]),"",_xlfn.XLOOKUP(draft_picks[[#This Row],[movie_id]],drafts.movies[id],drafts.movies[movie_title]))</f>
        <v>The Last Unicorn</v>
      </c>
      <c r="G96" s="3" t="s">
        <v>1235</v>
      </c>
      <c r="H96" t="str">
        <f>IF(ISBLANK(draft_picks[[#This Row],[drafter_id]]),"",_xlfn.XLOOKUP(draft_picks[[#This Row],[drafter_id]],drafters[id],drafters[name]))</f>
        <v>Amy Nicholson</v>
      </c>
      <c r="J96" t="str">
        <f>IF(ISBLANK(draft_picks[[#This Row],[drafter_team_id]]),"",_xlfn.XLOOKUP(draft_picks[[#This Row],[drafter_team_id]],drafter_teams[id],drafter_teams[name]))</f>
        <v/>
      </c>
      <c r="K96" s="3" t="s">
        <v>15497</v>
      </c>
      <c r="L96" t="s">
        <v>15497</v>
      </c>
      <c r="M96" t="str">
        <f>IF(OR(ISBLANK(draft_picks[[#This Row],[veto_drafter_id]]),draft_picks[[#This Row],[veto_drafter_id]]=""),"",_xlfn.XLOOKUP(draft_picks[[#This Row],[veto_drafter_id]],drafters[id],drafters[name]))</f>
        <v/>
      </c>
      <c r="N96" t="s">
        <v>15497</v>
      </c>
      <c r="O96" t="str">
        <f>IF(OR(ISBLANK(draft_picks[[#This Row],[veto_drafter_team_id]]),draft_picks[[#This Row],[veto_drafter_team_id]]=""),"",_xlfn.XLOOKUP(draft_picks[[#This Row],[veto_drafter_team_id]],drafter_teams[id],drafter_teams[name]))</f>
        <v/>
      </c>
      <c r="Q96" t="s">
        <v>15497</v>
      </c>
      <c r="R96" t="str">
        <f>IF(OR(ISBLANK(draft_picks[[#This Row],[veto_override_drafter_id]]),draft_picks[[#This Row],[veto_override_drafter_id]]=""),"",_xlfn.XLOOKUP(draft_picks[[#This Row],[veto_override_drafter_id]],drafters[id],drafters[name]))</f>
        <v/>
      </c>
      <c r="S96" t="s">
        <v>15497</v>
      </c>
      <c r="T96" t="str">
        <f>IF(OR(ISBLANK(draft_picks[[#This Row],[veto_override_team_id]]),draft_picks[[#This Row],[veto_override_team_id]]=""),"",_xlfn.XLOOKUP(draft_picks[[#This Row],[veto_override_team_id]],drafter_teams[id],drafter_teams[name]))</f>
        <v/>
      </c>
    </row>
    <row r="97" spans="1:20" x14ac:dyDescent="0.25">
      <c r="A97" t="s">
        <v>126</v>
      </c>
      <c r="B97" t="str">
        <f>_xlfn.XLOOKUP(draft_picks[[#This Row],[draft_id]],drafts[id],drafts[title])</f>
        <v>Christopher Lee</v>
      </c>
      <c r="C97" s="3">
        <v>6</v>
      </c>
      <c r="D97">
        <f>IF(C96&lt;draft_picks[[#This Row],[position]],1,IF(C96&gt;draft_picks[[#This Row],[position]],D96+1,IF(C96=draft_picks[[#This Row],[position]],D96+1)))</f>
        <v>2</v>
      </c>
      <c r="E97" t="s">
        <v>7270</v>
      </c>
      <c r="F97" t="str">
        <f>IF(ISBLANK(draft_picks[[#This Row],[movie_id]]),"",_xlfn.XLOOKUP(draft_picks[[#This Row],[movie_id]],drafts.movies[id],drafts.movies[movie_title]))</f>
        <v>Gremlins 2: The New Batch</v>
      </c>
      <c r="G97" s="3" t="s">
        <v>1235</v>
      </c>
      <c r="H97" t="str">
        <f>IF(ISBLANK(draft_picks[[#This Row],[drafter_id]]),"",_xlfn.XLOOKUP(draft_picks[[#This Row],[drafter_id]],drafters[id],drafters[name]))</f>
        <v>Amy Nicholson</v>
      </c>
      <c r="J97" t="str">
        <f>IF(ISBLANK(draft_picks[[#This Row],[drafter_team_id]]),"",_xlfn.XLOOKUP(draft_picks[[#This Row],[drafter_team_id]],drafter_teams[id],drafter_teams[name]))</f>
        <v/>
      </c>
      <c r="K97" s="3" t="s">
        <v>15497</v>
      </c>
      <c r="L97" t="s">
        <v>15497</v>
      </c>
      <c r="M97" t="str">
        <f>IF(OR(ISBLANK(draft_picks[[#This Row],[veto_drafter_id]]),draft_picks[[#This Row],[veto_drafter_id]]=""),"",_xlfn.XLOOKUP(draft_picks[[#This Row],[veto_drafter_id]],drafters[id],drafters[name]))</f>
        <v/>
      </c>
      <c r="N97" t="s">
        <v>15497</v>
      </c>
      <c r="O97" t="str">
        <f>IF(OR(ISBLANK(draft_picks[[#This Row],[veto_drafter_team_id]]),draft_picks[[#This Row],[veto_drafter_team_id]]=""),"",_xlfn.XLOOKUP(draft_picks[[#This Row],[veto_drafter_team_id]],drafter_teams[id],drafter_teams[name]))</f>
        <v/>
      </c>
      <c r="Q97" t="s">
        <v>15497</v>
      </c>
      <c r="R97" t="str">
        <f>IF(OR(ISBLANK(draft_picks[[#This Row],[veto_override_drafter_id]]),draft_picks[[#This Row],[veto_override_drafter_id]]=""),"",_xlfn.XLOOKUP(draft_picks[[#This Row],[veto_override_drafter_id]],drafters[id],drafters[name]))</f>
        <v/>
      </c>
      <c r="S97" t="s">
        <v>15497</v>
      </c>
      <c r="T97" t="str">
        <f>IF(OR(ISBLANK(draft_picks[[#This Row],[veto_override_team_id]]),draft_picks[[#This Row],[veto_override_team_id]]=""),"",_xlfn.XLOOKUP(draft_picks[[#This Row],[veto_override_team_id]],drafter_teams[id],drafter_teams[name]))</f>
        <v/>
      </c>
    </row>
    <row r="98" spans="1:20" x14ac:dyDescent="0.25">
      <c r="A98" t="s">
        <v>126</v>
      </c>
      <c r="B98" t="str">
        <f>_xlfn.XLOOKUP(draft_picks[[#This Row],[draft_id]],drafts[id],drafts[title])</f>
        <v>Christopher Lee</v>
      </c>
      <c r="C98" s="3">
        <v>5</v>
      </c>
      <c r="D98">
        <f>IF(C97&lt;draft_picks[[#This Row],[position]],1,IF(C97&gt;draft_picks[[#This Row],[position]],D97+1,IF(C97=draft_picks[[#This Row],[position]],D97+1)))</f>
        <v>3</v>
      </c>
      <c r="E98" t="s">
        <v>2835</v>
      </c>
      <c r="F98" t="str">
        <f>IF(ISBLANK(draft_picks[[#This Row],[movie_id]]),"",_xlfn.XLOOKUP(draft_picks[[#This Row],[movie_id]],drafts.movies[id],drafts.movies[movie_title]))</f>
        <v>Star Wars: Episode II - Attack of the Clones</v>
      </c>
      <c r="G98" s="3" t="s">
        <v>1245</v>
      </c>
      <c r="H98" t="str">
        <f>IF(ISBLANK(draft_picks[[#This Row],[drafter_id]]),"",_xlfn.XLOOKUP(draft_picks[[#This Row],[drafter_id]],drafters[id],drafters[name]))</f>
        <v>Eva Anderson</v>
      </c>
      <c r="J98" t="str">
        <f>IF(ISBLANK(draft_picks[[#This Row],[drafter_team_id]]),"",_xlfn.XLOOKUP(draft_picks[[#This Row],[drafter_team_id]],drafter_teams[id],drafter_teams[name]))</f>
        <v/>
      </c>
      <c r="K98" s="3" t="s">
        <v>15484</v>
      </c>
      <c r="L98" t="s">
        <v>1235</v>
      </c>
      <c r="M98" t="str">
        <f>IF(OR(ISBLANK(draft_picks[[#This Row],[veto_drafter_id]]),draft_picks[[#This Row],[veto_drafter_id]]=""),"",_xlfn.XLOOKUP(draft_picks[[#This Row],[veto_drafter_id]],drafters[id],drafters[name]))</f>
        <v>Amy Nicholson</v>
      </c>
      <c r="N98" t="s">
        <v>15497</v>
      </c>
      <c r="O98" t="str">
        <f>IF(OR(ISBLANK(draft_picks[[#This Row],[veto_drafter_team_id]]),draft_picks[[#This Row],[veto_drafter_team_id]]=""),"",_xlfn.XLOOKUP(draft_picks[[#This Row],[veto_drafter_team_id]],drafter_teams[id],drafter_teams[name]))</f>
        <v/>
      </c>
      <c r="Q98" t="s">
        <v>15497</v>
      </c>
      <c r="R98" t="str">
        <f>IF(OR(ISBLANK(draft_picks[[#This Row],[veto_override_drafter_id]]),draft_picks[[#This Row],[veto_override_drafter_id]]=""),"",_xlfn.XLOOKUP(draft_picks[[#This Row],[veto_override_drafter_id]],drafters[id],drafters[name]))</f>
        <v/>
      </c>
      <c r="S98" t="s">
        <v>15497</v>
      </c>
      <c r="T98" t="str">
        <f>IF(OR(ISBLANK(draft_picks[[#This Row],[veto_override_team_id]]),draft_picks[[#This Row],[veto_override_team_id]]=""),"",_xlfn.XLOOKUP(draft_picks[[#This Row],[veto_override_team_id]],drafter_teams[id],drafter_teams[name]))</f>
        <v/>
      </c>
    </row>
    <row r="99" spans="1:20" x14ac:dyDescent="0.25">
      <c r="A99" t="s">
        <v>126</v>
      </c>
      <c r="B99" t="str">
        <f>_xlfn.XLOOKUP(draft_picks[[#This Row],[draft_id]],drafts[id],drafts[title])</f>
        <v>Christopher Lee</v>
      </c>
      <c r="C99" s="3">
        <v>5</v>
      </c>
      <c r="D99">
        <f>IF(C98&lt;draft_picks[[#This Row],[position]],1,IF(C98&gt;draft_picks[[#This Row],[position]],D98+1,IF(C98=draft_picks[[#This Row],[position]],D98+1)))</f>
        <v>4</v>
      </c>
      <c r="E99" t="s">
        <v>7757</v>
      </c>
      <c r="F99" t="str">
        <f>IF(ISBLANK(draft_picks[[#This Row],[movie_id]]),"",_xlfn.XLOOKUP(draft_picks[[#This Row],[movie_id]],drafts.movies[id],drafts.movies[movie_title]))</f>
        <v>The Magic Christian</v>
      </c>
      <c r="G99" s="3" t="s">
        <v>1245</v>
      </c>
      <c r="H99" t="str">
        <f>IF(ISBLANK(draft_picks[[#This Row],[drafter_id]]),"",_xlfn.XLOOKUP(draft_picks[[#This Row],[drafter_id]],drafters[id],drafters[name]))</f>
        <v>Eva Anderson</v>
      </c>
      <c r="J99" t="str">
        <f>IF(ISBLANK(draft_picks[[#This Row],[drafter_team_id]]),"",_xlfn.XLOOKUP(draft_picks[[#This Row],[drafter_team_id]],drafter_teams[id],drafter_teams[name]))</f>
        <v/>
      </c>
      <c r="K99" s="3" t="s">
        <v>15497</v>
      </c>
      <c r="L99" t="s">
        <v>15497</v>
      </c>
      <c r="M99" t="str">
        <f>IF(OR(ISBLANK(draft_picks[[#This Row],[veto_drafter_id]]),draft_picks[[#This Row],[veto_drafter_id]]=""),"",_xlfn.XLOOKUP(draft_picks[[#This Row],[veto_drafter_id]],drafters[id],drafters[name]))</f>
        <v/>
      </c>
      <c r="N99" t="s">
        <v>15497</v>
      </c>
      <c r="O99" t="str">
        <f>IF(OR(ISBLANK(draft_picks[[#This Row],[veto_drafter_team_id]]),draft_picks[[#This Row],[veto_drafter_team_id]]=""),"",_xlfn.XLOOKUP(draft_picks[[#This Row],[veto_drafter_team_id]],drafter_teams[id],drafter_teams[name]))</f>
        <v/>
      </c>
      <c r="Q99" t="s">
        <v>15497</v>
      </c>
      <c r="R99" t="str">
        <f>IF(OR(ISBLANK(draft_picks[[#This Row],[veto_override_drafter_id]]),draft_picks[[#This Row],[veto_override_drafter_id]]=""),"",_xlfn.XLOOKUP(draft_picks[[#This Row],[veto_override_drafter_id]],drafters[id],drafters[name]))</f>
        <v/>
      </c>
      <c r="S99" t="s">
        <v>15497</v>
      </c>
      <c r="T99" t="str">
        <f>IF(OR(ISBLANK(draft_picks[[#This Row],[veto_override_team_id]]),draft_picks[[#This Row],[veto_override_team_id]]=""),"",_xlfn.XLOOKUP(draft_picks[[#This Row],[veto_override_team_id]],drafter_teams[id],drafter_teams[name]))</f>
        <v/>
      </c>
    </row>
    <row r="100" spans="1:20" x14ac:dyDescent="0.25">
      <c r="A100" t="s">
        <v>126</v>
      </c>
      <c r="B100" t="str">
        <f>_xlfn.XLOOKUP(draft_picks[[#This Row],[draft_id]],drafts[id],drafts[title])</f>
        <v>Christopher Lee</v>
      </c>
      <c r="C100" s="3">
        <v>4</v>
      </c>
      <c r="D100">
        <f>IF(C99&lt;draft_picks[[#This Row],[position]],1,IF(C99&gt;draft_picks[[#This Row],[position]],D99+1,IF(C99=draft_picks[[#This Row],[position]],D99+1)))</f>
        <v>5</v>
      </c>
      <c r="E100" t="s">
        <v>8044</v>
      </c>
      <c r="F100" t="str">
        <f>IF(ISBLANK(draft_picks[[#This Row],[movie_id]]),"",_xlfn.XLOOKUP(draft_picks[[#This Row],[movie_id]],drafts.movies[id],drafts.movies[movie_title]))</f>
        <v>Jinnah</v>
      </c>
      <c r="G100" s="3" t="s">
        <v>1235</v>
      </c>
      <c r="H100" t="str">
        <f>IF(ISBLANK(draft_picks[[#This Row],[drafter_id]]),"",_xlfn.XLOOKUP(draft_picks[[#This Row],[drafter_id]],drafters[id],drafters[name]))</f>
        <v>Amy Nicholson</v>
      </c>
      <c r="J100" t="str">
        <f>IF(ISBLANK(draft_picks[[#This Row],[drafter_team_id]]),"",_xlfn.XLOOKUP(draft_picks[[#This Row],[drafter_team_id]],drafter_teams[id],drafter_teams[name]))</f>
        <v/>
      </c>
      <c r="K100" s="3" t="s">
        <v>15497</v>
      </c>
      <c r="L100" t="s">
        <v>15497</v>
      </c>
      <c r="M100" t="str">
        <f>IF(OR(ISBLANK(draft_picks[[#This Row],[veto_drafter_id]]),draft_picks[[#This Row],[veto_drafter_id]]=""),"",_xlfn.XLOOKUP(draft_picks[[#This Row],[veto_drafter_id]],drafters[id],drafters[name]))</f>
        <v/>
      </c>
      <c r="N100" t="s">
        <v>15497</v>
      </c>
      <c r="O100" t="str">
        <f>IF(OR(ISBLANK(draft_picks[[#This Row],[veto_drafter_team_id]]),draft_picks[[#This Row],[veto_drafter_team_id]]=""),"",_xlfn.XLOOKUP(draft_picks[[#This Row],[veto_drafter_team_id]],drafter_teams[id],drafter_teams[name]))</f>
        <v/>
      </c>
      <c r="Q100" t="s">
        <v>15497</v>
      </c>
      <c r="R100" t="str">
        <f>IF(OR(ISBLANK(draft_picks[[#This Row],[veto_override_drafter_id]]),draft_picks[[#This Row],[veto_override_drafter_id]]=""),"",_xlfn.XLOOKUP(draft_picks[[#This Row],[veto_override_drafter_id]],drafters[id],drafters[name]))</f>
        <v/>
      </c>
      <c r="S100" t="s">
        <v>15497</v>
      </c>
      <c r="T100" t="str">
        <f>IF(OR(ISBLANK(draft_picks[[#This Row],[veto_override_team_id]]),draft_picks[[#This Row],[veto_override_team_id]]=""),"",_xlfn.XLOOKUP(draft_picks[[#This Row],[veto_override_team_id]],drafter_teams[id],drafter_teams[name]))</f>
        <v/>
      </c>
    </row>
    <row r="101" spans="1:20" x14ac:dyDescent="0.25">
      <c r="A101" t="s">
        <v>126</v>
      </c>
      <c r="B101" t="str">
        <f>_xlfn.XLOOKUP(draft_picks[[#This Row],[draft_id]],drafts[id],drafts[title])</f>
        <v>Christopher Lee</v>
      </c>
      <c r="C101" s="3">
        <v>3</v>
      </c>
      <c r="D101">
        <f>IF(C100&lt;draft_picks[[#This Row],[position]],1,IF(C100&gt;draft_picks[[#This Row],[position]],D100+1,IF(C100=draft_picks[[#This Row],[position]],D100+1)))</f>
        <v>6</v>
      </c>
      <c r="E101" t="s">
        <v>6348</v>
      </c>
      <c r="F101" t="str">
        <f>IF(ISBLANK(draft_picks[[#This Row],[movie_id]]),"",_xlfn.XLOOKUP(draft_picks[[#This Row],[movie_id]],drafts.movies[id],drafts.movies[movie_title]))</f>
        <v>The Curse of Frankenstein</v>
      </c>
      <c r="G101" s="3" t="s">
        <v>1245</v>
      </c>
      <c r="H101" t="str">
        <f>IF(ISBLANK(draft_picks[[#This Row],[drafter_id]]),"",_xlfn.XLOOKUP(draft_picks[[#This Row],[drafter_id]],drafters[id],drafters[name]))</f>
        <v>Eva Anderson</v>
      </c>
      <c r="J101" t="str">
        <f>IF(ISBLANK(draft_picks[[#This Row],[drafter_team_id]]),"",_xlfn.XLOOKUP(draft_picks[[#This Row],[drafter_team_id]],drafter_teams[id],drafter_teams[name]))</f>
        <v/>
      </c>
      <c r="K101" s="3" t="s">
        <v>15497</v>
      </c>
      <c r="L101" t="s">
        <v>15497</v>
      </c>
      <c r="M101" t="str">
        <f>IF(OR(ISBLANK(draft_picks[[#This Row],[veto_drafter_id]]),draft_picks[[#This Row],[veto_drafter_id]]=""),"",_xlfn.XLOOKUP(draft_picks[[#This Row],[veto_drafter_id]],drafters[id],drafters[name]))</f>
        <v/>
      </c>
      <c r="N101" t="s">
        <v>15497</v>
      </c>
      <c r="O101" t="str">
        <f>IF(OR(ISBLANK(draft_picks[[#This Row],[veto_drafter_team_id]]),draft_picks[[#This Row],[veto_drafter_team_id]]=""),"",_xlfn.XLOOKUP(draft_picks[[#This Row],[veto_drafter_team_id]],drafter_teams[id],drafter_teams[name]))</f>
        <v/>
      </c>
      <c r="Q101" t="s">
        <v>15497</v>
      </c>
      <c r="R101" t="str">
        <f>IF(OR(ISBLANK(draft_picks[[#This Row],[veto_override_drafter_id]]),draft_picks[[#This Row],[veto_override_drafter_id]]=""),"",_xlfn.XLOOKUP(draft_picks[[#This Row],[veto_override_drafter_id]],drafters[id],drafters[name]))</f>
        <v/>
      </c>
      <c r="S101" t="s">
        <v>15497</v>
      </c>
      <c r="T101" t="str">
        <f>IF(OR(ISBLANK(draft_picks[[#This Row],[veto_override_team_id]]),draft_picks[[#This Row],[veto_override_team_id]]=""),"",_xlfn.XLOOKUP(draft_picks[[#This Row],[veto_override_team_id]],drafter_teams[id],drafter_teams[name]))</f>
        <v/>
      </c>
    </row>
    <row r="102" spans="1:20" x14ac:dyDescent="0.25">
      <c r="A102" t="s">
        <v>126</v>
      </c>
      <c r="B102" t="str">
        <f>_xlfn.XLOOKUP(draft_picks[[#This Row],[draft_id]],drafts[id],drafts[title])</f>
        <v>Christopher Lee</v>
      </c>
      <c r="C102" s="3">
        <v>2</v>
      </c>
      <c r="D102">
        <f>IF(C101&lt;draft_picks[[#This Row],[position]],1,IF(C101&gt;draft_picks[[#This Row],[position]],D101+1,IF(C101=draft_picks[[#This Row],[position]],D101+1)))</f>
        <v>7</v>
      </c>
      <c r="E102" t="s">
        <v>3906</v>
      </c>
      <c r="F102" t="str">
        <f>IF(ISBLANK(draft_picks[[#This Row],[movie_id]]),"",_xlfn.XLOOKUP(draft_picks[[#This Row],[movie_id]],drafts.movies[id],drafts.movies[movie_title]))</f>
        <v>The Lord of the Rings: The Fellowship of the Ring</v>
      </c>
      <c r="G102" s="3" t="s">
        <v>1235</v>
      </c>
      <c r="H102" t="str">
        <f>IF(ISBLANK(draft_picks[[#This Row],[drafter_id]]),"",_xlfn.XLOOKUP(draft_picks[[#This Row],[drafter_id]],drafters[id],drafters[name]))</f>
        <v>Amy Nicholson</v>
      </c>
      <c r="J102" t="str">
        <f>IF(ISBLANK(draft_picks[[#This Row],[drafter_team_id]]),"",_xlfn.XLOOKUP(draft_picks[[#This Row],[drafter_team_id]],drafter_teams[id],drafter_teams[name]))</f>
        <v/>
      </c>
      <c r="K102" s="3" t="s">
        <v>15497</v>
      </c>
      <c r="L102" t="s">
        <v>15497</v>
      </c>
      <c r="M102" t="str">
        <f>IF(OR(ISBLANK(draft_picks[[#This Row],[veto_drafter_id]]),draft_picks[[#This Row],[veto_drafter_id]]=""),"",_xlfn.XLOOKUP(draft_picks[[#This Row],[veto_drafter_id]],drafters[id],drafters[name]))</f>
        <v/>
      </c>
      <c r="N102" t="s">
        <v>15497</v>
      </c>
      <c r="O102" t="str">
        <f>IF(OR(ISBLANK(draft_picks[[#This Row],[veto_drafter_team_id]]),draft_picks[[#This Row],[veto_drafter_team_id]]=""),"",_xlfn.XLOOKUP(draft_picks[[#This Row],[veto_drafter_team_id]],drafter_teams[id],drafter_teams[name]))</f>
        <v/>
      </c>
      <c r="Q102" t="s">
        <v>15497</v>
      </c>
      <c r="R102" t="str">
        <f>IF(OR(ISBLANK(draft_picks[[#This Row],[veto_override_drafter_id]]),draft_picks[[#This Row],[veto_override_drafter_id]]=""),"",_xlfn.XLOOKUP(draft_picks[[#This Row],[veto_override_drafter_id]],drafters[id],drafters[name]))</f>
        <v/>
      </c>
      <c r="S102" t="s">
        <v>15497</v>
      </c>
      <c r="T102" t="str">
        <f>IF(OR(ISBLANK(draft_picks[[#This Row],[veto_override_team_id]]),draft_picks[[#This Row],[veto_override_team_id]]=""),"",_xlfn.XLOOKUP(draft_picks[[#This Row],[veto_override_team_id]],drafter_teams[id],drafter_teams[name]))</f>
        <v/>
      </c>
    </row>
    <row r="103" spans="1:20" x14ac:dyDescent="0.25">
      <c r="A103" t="s">
        <v>126</v>
      </c>
      <c r="B103" t="str">
        <f>_xlfn.XLOOKUP(draft_picks[[#This Row],[draft_id]],drafts[id],drafts[title])</f>
        <v>Christopher Lee</v>
      </c>
      <c r="C103" s="3">
        <v>1</v>
      </c>
      <c r="D103">
        <f>IF(C102&lt;draft_picks[[#This Row],[position]],1,IF(C102&gt;draft_picks[[#This Row],[position]],D102+1,IF(C102=draft_picks[[#This Row],[position]],D102+1)))</f>
        <v>8</v>
      </c>
      <c r="E103" t="s">
        <v>2400</v>
      </c>
      <c r="F103" t="str">
        <f>IF(ISBLANK(draft_picks[[#This Row],[movie_id]]),"",_xlfn.XLOOKUP(draft_picks[[#This Row],[movie_id]],drafts.movies[id],drafts.movies[movie_title]))</f>
        <v>The Wicker Man</v>
      </c>
      <c r="G103" s="3" t="s">
        <v>1245</v>
      </c>
      <c r="H103" t="str">
        <f>IF(ISBLANK(draft_picks[[#This Row],[drafter_id]]),"",_xlfn.XLOOKUP(draft_picks[[#This Row],[drafter_id]],drafters[id],drafters[name]))</f>
        <v>Eva Anderson</v>
      </c>
      <c r="J103" t="str">
        <f>IF(ISBLANK(draft_picks[[#This Row],[drafter_team_id]]),"",_xlfn.XLOOKUP(draft_picks[[#This Row],[drafter_team_id]],drafter_teams[id],drafter_teams[name]))</f>
        <v/>
      </c>
      <c r="K103" s="3" t="s">
        <v>15497</v>
      </c>
      <c r="L103" t="s">
        <v>15497</v>
      </c>
      <c r="M103" t="str">
        <f>IF(OR(ISBLANK(draft_picks[[#This Row],[veto_drafter_id]]),draft_picks[[#This Row],[veto_drafter_id]]=""),"",_xlfn.XLOOKUP(draft_picks[[#This Row],[veto_drafter_id]],drafters[id],drafters[name]))</f>
        <v/>
      </c>
      <c r="N103" t="s">
        <v>15497</v>
      </c>
      <c r="O103" t="str">
        <f>IF(OR(ISBLANK(draft_picks[[#This Row],[veto_drafter_team_id]]),draft_picks[[#This Row],[veto_drafter_team_id]]=""),"",_xlfn.XLOOKUP(draft_picks[[#This Row],[veto_drafter_team_id]],drafter_teams[id],drafter_teams[name]))</f>
        <v/>
      </c>
      <c r="Q103" t="s">
        <v>15497</v>
      </c>
      <c r="R103" t="str">
        <f>IF(OR(ISBLANK(draft_picks[[#This Row],[veto_override_drafter_id]]),draft_picks[[#This Row],[veto_override_drafter_id]]=""),"",_xlfn.XLOOKUP(draft_picks[[#This Row],[veto_override_drafter_id]],drafters[id],drafters[name]))</f>
        <v/>
      </c>
      <c r="S103" t="s">
        <v>15497</v>
      </c>
      <c r="T103" t="str">
        <f>IF(OR(ISBLANK(draft_picks[[#This Row],[veto_override_team_id]]),draft_picks[[#This Row],[veto_override_team_id]]=""),"",_xlfn.XLOOKUP(draft_picks[[#This Row],[veto_override_team_id]],drafter_teams[id],drafter_teams[name]))</f>
        <v/>
      </c>
    </row>
    <row r="104" spans="1:20" x14ac:dyDescent="0.25">
      <c r="A104" t="s">
        <v>69</v>
      </c>
      <c r="B104" t="str">
        <f>_xlfn.XLOOKUP(draft_picks[[#This Row],[draft_id]],drafts[id],drafts[title])</f>
        <v>2018 Mega Draft</v>
      </c>
      <c r="C104" s="3">
        <v>17</v>
      </c>
      <c r="D104">
        <f>IF(C103&lt;draft_picks[[#This Row],[position]],1,IF(C103&gt;draft_picks[[#This Row],[position]],D103+1,IF(C103=draft_picks[[#This Row],[position]],D103+1)))</f>
        <v>1</v>
      </c>
      <c r="E104" t="s">
        <v>4557</v>
      </c>
      <c r="F104" t="str">
        <f>IF(ISBLANK(draft_picks[[#This Row],[movie_id]]),"",_xlfn.XLOOKUP(draft_picks[[#This Row],[movie_id]],drafts.movies[id],drafts.movies[movie_title]))</f>
        <v>The Death of Stalin</v>
      </c>
      <c r="G104" s="3" t="s">
        <v>1177</v>
      </c>
      <c r="H104" t="str">
        <f>IF(ISBLANK(draft_picks[[#This Row],[drafter_id]]),"",_xlfn.XLOOKUP(draft_picks[[#This Row],[drafter_id]],drafters[id],drafters[name]))</f>
        <v>Darren Franich</v>
      </c>
      <c r="J104" t="str">
        <f>IF(ISBLANK(draft_picks[[#This Row],[drafter_team_id]]),"",_xlfn.XLOOKUP(draft_picks[[#This Row],[drafter_team_id]],drafter_teams[id],drafter_teams[name]))</f>
        <v/>
      </c>
      <c r="K104" s="3" t="s">
        <v>15497</v>
      </c>
      <c r="L104" t="s">
        <v>15497</v>
      </c>
      <c r="M104" t="str">
        <f>IF(OR(ISBLANK(draft_picks[[#This Row],[veto_drafter_id]]),draft_picks[[#This Row],[veto_drafter_id]]=""),"",_xlfn.XLOOKUP(draft_picks[[#This Row],[veto_drafter_id]],drafters[id],drafters[name]))</f>
        <v/>
      </c>
      <c r="N104" t="s">
        <v>15497</v>
      </c>
      <c r="O104" t="str">
        <f>IF(OR(ISBLANK(draft_picks[[#This Row],[veto_drafter_team_id]]),draft_picks[[#This Row],[veto_drafter_team_id]]=""),"",_xlfn.XLOOKUP(draft_picks[[#This Row],[veto_drafter_team_id]],drafter_teams[id],drafter_teams[name]))</f>
        <v/>
      </c>
      <c r="Q104" t="s">
        <v>15497</v>
      </c>
      <c r="R104" t="str">
        <f>IF(OR(ISBLANK(draft_picks[[#This Row],[veto_override_drafter_id]]),draft_picks[[#This Row],[veto_override_drafter_id]]=""),"",_xlfn.XLOOKUP(draft_picks[[#This Row],[veto_override_drafter_id]],drafters[id],drafters[name]))</f>
        <v/>
      </c>
      <c r="S104" t="s">
        <v>15497</v>
      </c>
      <c r="T104" t="str">
        <f>IF(OR(ISBLANK(draft_picks[[#This Row],[veto_override_team_id]]),draft_picks[[#This Row],[veto_override_team_id]]=""),"",_xlfn.XLOOKUP(draft_picks[[#This Row],[veto_override_team_id]],drafter_teams[id],drafter_teams[name]))</f>
        <v/>
      </c>
    </row>
    <row r="105" spans="1:20" x14ac:dyDescent="0.25">
      <c r="A105" t="s">
        <v>69</v>
      </c>
      <c r="B105" t="str">
        <f>_xlfn.XLOOKUP(draft_picks[[#This Row],[draft_id]],drafts[id],drafts[title])</f>
        <v>2018 Mega Draft</v>
      </c>
      <c r="C105" s="3">
        <v>16</v>
      </c>
      <c r="D105">
        <f>IF(C104&lt;draft_picks[[#This Row],[position]],1,IF(C104&gt;draft_picks[[#This Row],[position]],D104+1,IF(C104=draft_picks[[#This Row],[position]],D104+1)))</f>
        <v>2</v>
      </c>
      <c r="E105" t="s">
        <v>3493</v>
      </c>
      <c r="F105" t="str">
        <f>IF(ISBLANK(draft_picks[[#This Row],[movie_id]]),"",_xlfn.XLOOKUP(draft_picks[[#This Row],[movie_id]],drafts.movies[id],drafts.movies[movie_title]))</f>
        <v>The Old Man &amp; the Gun</v>
      </c>
      <c r="G105" s="3" t="s">
        <v>1177</v>
      </c>
      <c r="H105" t="str">
        <f>IF(ISBLANK(draft_picks[[#This Row],[drafter_id]]),"",_xlfn.XLOOKUP(draft_picks[[#This Row],[drafter_id]],drafters[id],drafters[name]))</f>
        <v>Darren Franich</v>
      </c>
      <c r="J105" t="str">
        <f>IF(ISBLANK(draft_picks[[#This Row],[drafter_team_id]]),"",_xlfn.XLOOKUP(draft_picks[[#This Row],[drafter_team_id]],drafter_teams[id],drafter_teams[name]))</f>
        <v/>
      </c>
      <c r="K105" s="3" t="s">
        <v>15497</v>
      </c>
      <c r="L105" t="s">
        <v>15497</v>
      </c>
      <c r="M105" t="str">
        <f>IF(OR(ISBLANK(draft_picks[[#This Row],[veto_drafter_id]]),draft_picks[[#This Row],[veto_drafter_id]]=""),"",_xlfn.XLOOKUP(draft_picks[[#This Row],[veto_drafter_id]],drafters[id],drafters[name]))</f>
        <v/>
      </c>
      <c r="N105" t="s">
        <v>15497</v>
      </c>
      <c r="O105" t="str">
        <f>IF(OR(ISBLANK(draft_picks[[#This Row],[veto_drafter_team_id]]),draft_picks[[#This Row],[veto_drafter_team_id]]=""),"",_xlfn.XLOOKUP(draft_picks[[#This Row],[veto_drafter_team_id]],drafter_teams[id],drafter_teams[name]))</f>
        <v/>
      </c>
      <c r="Q105" t="s">
        <v>15497</v>
      </c>
      <c r="R105" t="str">
        <f>IF(OR(ISBLANK(draft_picks[[#This Row],[veto_override_drafter_id]]),draft_picks[[#This Row],[veto_override_drafter_id]]=""),"",_xlfn.XLOOKUP(draft_picks[[#This Row],[veto_override_drafter_id]],drafters[id],drafters[name]))</f>
        <v/>
      </c>
      <c r="S105" t="s">
        <v>15497</v>
      </c>
      <c r="T105" t="str">
        <f>IF(OR(ISBLANK(draft_picks[[#This Row],[veto_override_team_id]]),draft_picks[[#This Row],[veto_override_team_id]]=""),"",_xlfn.XLOOKUP(draft_picks[[#This Row],[veto_override_team_id]],drafter_teams[id],drafter_teams[name]))</f>
        <v/>
      </c>
    </row>
    <row r="106" spans="1:20" x14ac:dyDescent="0.25">
      <c r="A106" t="s">
        <v>69</v>
      </c>
      <c r="B106" t="str">
        <f>_xlfn.XLOOKUP(draft_picks[[#This Row],[draft_id]],drafts[id],drafts[title])</f>
        <v>2018 Mega Draft</v>
      </c>
      <c r="C106" s="3">
        <v>15</v>
      </c>
      <c r="D106">
        <f>IF(C105&lt;draft_picks[[#This Row],[position]],1,IF(C105&gt;draft_picks[[#This Row],[position]],D105+1,IF(C105=draft_picks[[#This Row],[position]],D105+1)))</f>
        <v>3</v>
      </c>
      <c r="E106" t="s">
        <v>5304</v>
      </c>
      <c r="F106" t="str">
        <f>IF(ISBLANK(draft_picks[[#This Row],[movie_id]]),"",_xlfn.XLOOKUP(draft_picks[[#This Row],[movie_id]],drafts.movies[id],drafts.movies[movie_title]))</f>
        <v>Three Identical Strangers</v>
      </c>
      <c r="G106" s="3" t="s">
        <v>1115</v>
      </c>
      <c r="H106" t="str">
        <f>IF(ISBLANK(draft_picks[[#This Row],[drafter_id]]),"",_xlfn.XLOOKUP(draft_picks[[#This Row],[drafter_id]],drafters[id],drafters[name]))</f>
        <v>Ryan Marker</v>
      </c>
      <c r="J106" t="str">
        <f>IF(ISBLANK(draft_picks[[#This Row],[drafter_team_id]]),"",_xlfn.XLOOKUP(draft_picks[[#This Row],[drafter_team_id]],drafter_teams[id],drafter_teams[name]))</f>
        <v/>
      </c>
      <c r="K106" s="3" t="s">
        <v>15497</v>
      </c>
      <c r="L106" t="s">
        <v>15497</v>
      </c>
      <c r="M106" t="str">
        <f>IF(OR(ISBLANK(draft_picks[[#This Row],[veto_drafter_id]]),draft_picks[[#This Row],[veto_drafter_id]]=""),"",_xlfn.XLOOKUP(draft_picks[[#This Row],[veto_drafter_id]],drafters[id],drafters[name]))</f>
        <v/>
      </c>
      <c r="N106" t="s">
        <v>15497</v>
      </c>
      <c r="O106" t="str">
        <f>IF(OR(ISBLANK(draft_picks[[#This Row],[veto_drafter_team_id]]),draft_picks[[#This Row],[veto_drafter_team_id]]=""),"",_xlfn.XLOOKUP(draft_picks[[#This Row],[veto_drafter_team_id]],drafter_teams[id],drafter_teams[name]))</f>
        <v/>
      </c>
      <c r="Q106" t="s">
        <v>15497</v>
      </c>
      <c r="R106" t="str">
        <f>IF(OR(ISBLANK(draft_picks[[#This Row],[veto_override_drafter_id]]),draft_picks[[#This Row],[veto_override_drafter_id]]=""),"",_xlfn.XLOOKUP(draft_picks[[#This Row],[veto_override_drafter_id]],drafters[id],drafters[name]))</f>
        <v/>
      </c>
      <c r="S106" t="s">
        <v>15497</v>
      </c>
      <c r="T106" t="str">
        <f>IF(OR(ISBLANK(draft_picks[[#This Row],[veto_override_team_id]]),draft_picks[[#This Row],[veto_override_team_id]]=""),"",_xlfn.XLOOKUP(draft_picks[[#This Row],[veto_override_team_id]],drafter_teams[id],drafter_teams[name]))</f>
        <v/>
      </c>
    </row>
    <row r="107" spans="1:20" x14ac:dyDescent="0.25">
      <c r="A107" t="s">
        <v>69</v>
      </c>
      <c r="B107" t="str">
        <f>_xlfn.XLOOKUP(draft_picks[[#This Row],[draft_id]],drafts[id],drafts[title])</f>
        <v>2018 Mega Draft</v>
      </c>
      <c r="C107" s="3">
        <v>14</v>
      </c>
      <c r="D107">
        <f>IF(C106&lt;draft_picks[[#This Row],[position]],1,IF(C106&gt;draft_picks[[#This Row],[position]],D106+1,IF(C106=draft_picks[[#This Row],[position]],D106+1)))</f>
        <v>4</v>
      </c>
      <c r="E107" t="s">
        <v>4112</v>
      </c>
      <c r="F107" t="str">
        <f>IF(ISBLANK(draft_picks[[#This Row],[movie_id]]),"",_xlfn.XLOOKUP(draft_picks[[#This Row],[movie_id]],drafts.movies[id],drafts.movies[movie_title]))</f>
        <v>Black Panther</v>
      </c>
      <c r="G107" s="3" t="s">
        <v>1115</v>
      </c>
      <c r="H107" t="str">
        <f>IF(ISBLANK(draft_picks[[#This Row],[drafter_id]]),"",_xlfn.XLOOKUP(draft_picks[[#This Row],[drafter_id]],drafters[id],drafters[name]))</f>
        <v>Ryan Marker</v>
      </c>
      <c r="J107" t="str">
        <f>IF(ISBLANK(draft_picks[[#This Row],[drafter_team_id]]),"",_xlfn.XLOOKUP(draft_picks[[#This Row],[drafter_team_id]],drafter_teams[id],drafter_teams[name]))</f>
        <v/>
      </c>
      <c r="K107" s="3" t="s">
        <v>15484</v>
      </c>
      <c r="L107" t="s">
        <v>1177</v>
      </c>
      <c r="M107" t="str">
        <f>IF(OR(ISBLANK(draft_picks[[#This Row],[veto_drafter_id]]),draft_picks[[#This Row],[veto_drafter_id]]=""),"",_xlfn.XLOOKUP(draft_picks[[#This Row],[veto_drafter_id]],drafters[id],drafters[name]))</f>
        <v>Darren Franich</v>
      </c>
      <c r="N107" t="s">
        <v>15497</v>
      </c>
      <c r="O107" t="str">
        <f>IF(OR(ISBLANK(draft_picks[[#This Row],[veto_drafter_team_id]]),draft_picks[[#This Row],[veto_drafter_team_id]]=""),"",_xlfn.XLOOKUP(draft_picks[[#This Row],[veto_drafter_team_id]],drafter_teams[id],drafter_teams[name]))</f>
        <v/>
      </c>
      <c r="Q107" t="s">
        <v>15497</v>
      </c>
      <c r="R107" t="str">
        <f>IF(OR(ISBLANK(draft_picks[[#This Row],[veto_override_drafter_id]]),draft_picks[[#This Row],[veto_override_drafter_id]]=""),"",_xlfn.XLOOKUP(draft_picks[[#This Row],[veto_override_drafter_id]],drafters[id],drafters[name]))</f>
        <v/>
      </c>
      <c r="S107" t="s">
        <v>15497</v>
      </c>
      <c r="T107" t="str">
        <f>IF(OR(ISBLANK(draft_picks[[#This Row],[veto_override_team_id]]),draft_picks[[#This Row],[veto_override_team_id]]=""),"",_xlfn.XLOOKUP(draft_picks[[#This Row],[veto_override_team_id]],drafter_teams[id],drafter_teams[name]))</f>
        <v/>
      </c>
    </row>
    <row r="108" spans="1:20" x14ac:dyDescent="0.25">
      <c r="A108" t="s">
        <v>69</v>
      </c>
      <c r="B108" t="str">
        <f>_xlfn.XLOOKUP(draft_picks[[#This Row],[draft_id]],drafts[id],drafts[title])</f>
        <v>2018 Mega Draft</v>
      </c>
      <c r="C108" s="3">
        <v>14</v>
      </c>
      <c r="D108">
        <f>IF(C107&lt;draft_picks[[#This Row],[position]],1,IF(C107&gt;draft_picks[[#This Row],[position]],D107+1,IF(C107=draft_picks[[#This Row],[position]],D107+1)))</f>
        <v>5</v>
      </c>
      <c r="E108" t="s">
        <v>5367</v>
      </c>
      <c r="F108" t="str">
        <f>IF(ISBLANK(draft_picks[[#This Row],[movie_id]]),"",_xlfn.XLOOKUP(draft_picks[[#This Row],[movie_id]],drafts.movies[id],drafts.movies[movie_title]))</f>
        <v>Mission: Impossible - Fallout</v>
      </c>
      <c r="G108" s="3" t="s">
        <v>1115</v>
      </c>
      <c r="H108" t="str">
        <f>IF(ISBLANK(draft_picks[[#This Row],[drafter_id]]),"",_xlfn.XLOOKUP(draft_picks[[#This Row],[drafter_id]],drafters[id],drafters[name]))</f>
        <v>Ryan Marker</v>
      </c>
      <c r="J108" t="str">
        <f>IF(ISBLANK(draft_picks[[#This Row],[drafter_team_id]]),"",_xlfn.XLOOKUP(draft_picks[[#This Row],[drafter_team_id]],drafter_teams[id],drafter_teams[name]))</f>
        <v/>
      </c>
      <c r="K108" s="3" t="s">
        <v>15497</v>
      </c>
      <c r="L108" t="s">
        <v>15497</v>
      </c>
      <c r="M108" t="str">
        <f>IF(OR(ISBLANK(draft_picks[[#This Row],[veto_drafter_id]]),draft_picks[[#This Row],[veto_drafter_id]]=""),"",_xlfn.XLOOKUP(draft_picks[[#This Row],[veto_drafter_id]],drafters[id],drafters[name]))</f>
        <v/>
      </c>
      <c r="N108" t="s">
        <v>15497</v>
      </c>
      <c r="O108" t="str">
        <f>IF(OR(ISBLANK(draft_picks[[#This Row],[veto_drafter_team_id]]),draft_picks[[#This Row],[veto_drafter_team_id]]=""),"",_xlfn.XLOOKUP(draft_picks[[#This Row],[veto_drafter_team_id]],drafter_teams[id],drafter_teams[name]))</f>
        <v/>
      </c>
      <c r="Q108" t="s">
        <v>15497</v>
      </c>
      <c r="R108" t="str">
        <f>IF(OR(ISBLANK(draft_picks[[#This Row],[veto_override_drafter_id]]),draft_picks[[#This Row],[veto_override_drafter_id]]=""),"",_xlfn.XLOOKUP(draft_picks[[#This Row],[veto_override_drafter_id]],drafters[id],drafters[name]))</f>
        <v/>
      </c>
      <c r="S108" t="s">
        <v>15497</v>
      </c>
      <c r="T108" t="str">
        <f>IF(OR(ISBLANK(draft_picks[[#This Row],[veto_override_team_id]]),draft_picks[[#This Row],[veto_override_team_id]]=""),"",_xlfn.XLOOKUP(draft_picks[[#This Row],[veto_override_team_id]],drafter_teams[id],drafter_teams[name]))</f>
        <v/>
      </c>
    </row>
    <row r="109" spans="1:20" x14ac:dyDescent="0.25">
      <c r="A109" t="s">
        <v>69</v>
      </c>
      <c r="B109" t="str">
        <f>_xlfn.XLOOKUP(draft_picks[[#This Row],[draft_id]],drafts[id],drafts[title])</f>
        <v>2018 Mega Draft</v>
      </c>
      <c r="C109" s="3">
        <v>13</v>
      </c>
      <c r="D109">
        <f>IF(C108&lt;draft_picks[[#This Row],[position]],1,IF(C108&gt;draft_picks[[#This Row],[position]],D108+1,IF(C108=draft_picks[[#This Row],[position]],D108+1)))</f>
        <v>6</v>
      </c>
      <c r="E109" t="s">
        <v>3127</v>
      </c>
      <c r="F109" t="str">
        <f>IF(ISBLANK(draft_picks[[#This Row],[movie_id]]),"",_xlfn.XLOOKUP(draft_picks[[#This Row],[movie_id]],drafts.movies[id],drafts.movies[movie_title]))</f>
        <v>Mamma Mia! Here We Go Again</v>
      </c>
      <c r="G109" s="3" t="s">
        <v>1237</v>
      </c>
      <c r="H109" t="str">
        <f>IF(ISBLANK(draft_picks[[#This Row],[drafter_id]]),"",_xlfn.XLOOKUP(draft_picks[[#This Row],[drafter_id]],drafters[id],drafters[name]))</f>
        <v>Clay Keller</v>
      </c>
      <c r="J109" t="str">
        <f>IF(ISBLANK(draft_picks[[#This Row],[drafter_team_id]]),"",_xlfn.XLOOKUP(draft_picks[[#This Row],[drafter_team_id]],drafter_teams[id],drafter_teams[name]))</f>
        <v/>
      </c>
      <c r="K109" s="3" t="s">
        <v>15497</v>
      </c>
      <c r="L109" t="s">
        <v>15497</v>
      </c>
      <c r="M109" t="str">
        <f>IF(OR(ISBLANK(draft_picks[[#This Row],[veto_drafter_id]]),draft_picks[[#This Row],[veto_drafter_id]]=""),"",_xlfn.XLOOKUP(draft_picks[[#This Row],[veto_drafter_id]],drafters[id],drafters[name]))</f>
        <v/>
      </c>
      <c r="N109" t="s">
        <v>15497</v>
      </c>
      <c r="O109" t="str">
        <f>IF(OR(ISBLANK(draft_picks[[#This Row],[veto_drafter_team_id]]),draft_picks[[#This Row],[veto_drafter_team_id]]=""),"",_xlfn.XLOOKUP(draft_picks[[#This Row],[veto_drafter_team_id]],drafter_teams[id],drafter_teams[name]))</f>
        <v/>
      </c>
      <c r="Q109" t="s">
        <v>15497</v>
      </c>
      <c r="R109" t="str">
        <f>IF(OR(ISBLANK(draft_picks[[#This Row],[veto_override_drafter_id]]),draft_picks[[#This Row],[veto_override_drafter_id]]=""),"",_xlfn.XLOOKUP(draft_picks[[#This Row],[veto_override_drafter_id]],drafters[id],drafters[name]))</f>
        <v/>
      </c>
      <c r="S109" t="s">
        <v>15497</v>
      </c>
      <c r="T109" t="str">
        <f>IF(OR(ISBLANK(draft_picks[[#This Row],[veto_override_team_id]]),draft_picks[[#This Row],[veto_override_team_id]]=""),"",_xlfn.XLOOKUP(draft_picks[[#This Row],[veto_override_team_id]],drafter_teams[id],drafter_teams[name]))</f>
        <v/>
      </c>
    </row>
    <row r="110" spans="1:20" x14ac:dyDescent="0.25">
      <c r="A110" t="s">
        <v>69</v>
      </c>
      <c r="B110" t="str">
        <f>_xlfn.XLOOKUP(draft_picks[[#This Row],[draft_id]],drafts[id],drafts[title])</f>
        <v>2018 Mega Draft</v>
      </c>
      <c r="C110" s="3">
        <v>12</v>
      </c>
      <c r="D110">
        <f>IF(C109&lt;draft_picks[[#This Row],[position]],1,IF(C109&gt;draft_picks[[#This Row],[position]],D109+1,IF(C109=draft_picks[[#This Row],[position]],D109+1)))</f>
        <v>7</v>
      </c>
      <c r="E110" t="s">
        <v>6171</v>
      </c>
      <c r="F110" t="str">
        <f>IF(ISBLANK(draft_picks[[#This Row],[movie_id]]),"",_xlfn.XLOOKUP(draft_picks[[#This Row],[movie_id]],drafts.movies[id],drafts.movies[movie_title]))</f>
        <v>Mandy</v>
      </c>
      <c r="G110" s="3" t="s">
        <v>1177</v>
      </c>
      <c r="H110" t="str">
        <f>IF(ISBLANK(draft_picks[[#This Row],[drafter_id]]),"",_xlfn.XLOOKUP(draft_picks[[#This Row],[drafter_id]],drafters[id],drafters[name]))</f>
        <v>Darren Franich</v>
      </c>
      <c r="J110" t="str">
        <f>IF(ISBLANK(draft_picks[[#This Row],[drafter_team_id]]),"",_xlfn.XLOOKUP(draft_picks[[#This Row],[drafter_team_id]],drafter_teams[id],drafter_teams[name]))</f>
        <v/>
      </c>
      <c r="K110" s="3" t="s">
        <v>15497</v>
      </c>
      <c r="L110" t="s">
        <v>15497</v>
      </c>
      <c r="M110" t="str">
        <f>IF(OR(ISBLANK(draft_picks[[#This Row],[veto_drafter_id]]),draft_picks[[#This Row],[veto_drafter_id]]=""),"",_xlfn.XLOOKUP(draft_picks[[#This Row],[veto_drafter_id]],drafters[id],drafters[name]))</f>
        <v/>
      </c>
      <c r="N110" t="s">
        <v>15497</v>
      </c>
      <c r="O110" t="str">
        <f>IF(OR(ISBLANK(draft_picks[[#This Row],[veto_drafter_team_id]]),draft_picks[[#This Row],[veto_drafter_team_id]]=""),"",_xlfn.XLOOKUP(draft_picks[[#This Row],[veto_drafter_team_id]],drafter_teams[id],drafter_teams[name]))</f>
        <v/>
      </c>
      <c r="Q110" t="s">
        <v>15497</v>
      </c>
      <c r="R110" t="str">
        <f>IF(OR(ISBLANK(draft_picks[[#This Row],[veto_override_drafter_id]]),draft_picks[[#This Row],[veto_override_drafter_id]]=""),"",_xlfn.XLOOKUP(draft_picks[[#This Row],[veto_override_drafter_id]],drafters[id],drafters[name]))</f>
        <v/>
      </c>
      <c r="S110" t="s">
        <v>15497</v>
      </c>
      <c r="T110" t="str">
        <f>IF(OR(ISBLANK(draft_picks[[#This Row],[veto_override_team_id]]),draft_picks[[#This Row],[veto_override_team_id]]=""),"",_xlfn.XLOOKUP(draft_picks[[#This Row],[veto_override_team_id]],drafter_teams[id],drafter_teams[name]))</f>
        <v/>
      </c>
    </row>
    <row r="111" spans="1:20" x14ac:dyDescent="0.25">
      <c r="A111" t="s">
        <v>69</v>
      </c>
      <c r="B111" t="str">
        <f>_xlfn.XLOOKUP(draft_picks[[#This Row],[draft_id]],drafts[id],drafts[title])</f>
        <v>2018 Mega Draft</v>
      </c>
      <c r="C111" s="3">
        <v>11</v>
      </c>
      <c r="D111">
        <f>IF(C110&lt;draft_picks[[#This Row],[position]],1,IF(C110&gt;draft_picks[[#This Row],[position]],D110+1,IF(C110=draft_picks[[#This Row],[position]],D110+1)))</f>
        <v>8</v>
      </c>
      <c r="E111" t="s">
        <v>6720</v>
      </c>
      <c r="F111" t="str">
        <f>IF(ISBLANK(draft_picks[[#This Row],[movie_id]]),"",_xlfn.XLOOKUP(draft_picks[[#This Row],[movie_id]],drafts.movies[id],drafts.movies[movie_title]))</f>
        <v>A Star Is Born</v>
      </c>
      <c r="G111" s="3" t="s">
        <v>1115</v>
      </c>
      <c r="H111" t="str">
        <f>IF(ISBLANK(draft_picks[[#This Row],[drafter_id]]),"",_xlfn.XLOOKUP(draft_picks[[#This Row],[drafter_id]],drafters[id],drafters[name]))</f>
        <v>Ryan Marker</v>
      </c>
      <c r="J111" t="str">
        <f>IF(ISBLANK(draft_picks[[#This Row],[drafter_team_id]]),"",_xlfn.XLOOKUP(draft_picks[[#This Row],[drafter_team_id]],drafter_teams[id],drafter_teams[name]))</f>
        <v/>
      </c>
      <c r="K111" s="3" t="s">
        <v>15497</v>
      </c>
      <c r="L111" t="s">
        <v>15497</v>
      </c>
      <c r="M111" t="str">
        <f>IF(OR(ISBLANK(draft_picks[[#This Row],[veto_drafter_id]]),draft_picks[[#This Row],[veto_drafter_id]]=""),"",_xlfn.XLOOKUP(draft_picks[[#This Row],[veto_drafter_id]],drafters[id],drafters[name]))</f>
        <v/>
      </c>
      <c r="N111" t="s">
        <v>15497</v>
      </c>
      <c r="O111" t="str">
        <f>IF(OR(ISBLANK(draft_picks[[#This Row],[veto_drafter_team_id]]),draft_picks[[#This Row],[veto_drafter_team_id]]=""),"",_xlfn.XLOOKUP(draft_picks[[#This Row],[veto_drafter_team_id]],drafter_teams[id],drafter_teams[name]))</f>
        <v/>
      </c>
      <c r="Q111" t="s">
        <v>15497</v>
      </c>
      <c r="R111" t="str">
        <f>IF(OR(ISBLANK(draft_picks[[#This Row],[veto_override_drafter_id]]),draft_picks[[#This Row],[veto_override_drafter_id]]=""),"",_xlfn.XLOOKUP(draft_picks[[#This Row],[veto_override_drafter_id]],drafters[id],drafters[name]))</f>
        <v/>
      </c>
      <c r="S111" t="s">
        <v>15497</v>
      </c>
      <c r="T111" t="str">
        <f>IF(OR(ISBLANK(draft_picks[[#This Row],[veto_override_team_id]]),draft_picks[[#This Row],[veto_override_team_id]]=""),"",_xlfn.XLOOKUP(draft_picks[[#This Row],[veto_override_team_id]],drafter_teams[id],drafter_teams[name]))</f>
        <v/>
      </c>
    </row>
    <row r="112" spans="1:20" x14ac:dyDescent="0.25">
      <c r="A112" t="s">
        <v>69</v>
      </c>
      <c r="B112" t="str">
        <f>_xlfn.XLOOKUP(draft_picks[[#This Row],[draft_id]],drafts[id],drafts[title])</f>
        <v>2018 Mega Draft</v>
      </c>
      <c r="C112" s="3">
        <v>10</v>
      </c>
      <c r="D112">
        <f>IF(C111&lt;draft_picks[[#This Row],[position]],1,IF(C111&gt;draft_picks[[#This Row],[position]],D111+1,IF(C111=draft_picks[[#This Row],[position]],D111+1)))</f>
        <v>9</v>
      </c>
      <c r="E112" t="s">
        <v>2967</v>
      </c>
      <c r="F112" t="str">
        <f>IF(ISBLANK(draft_picks[[#This Row],[movie_id]]),"",_xlfn.XLOOKUP(draft_picks[[#This Row],[movie_id]],drafts.movies[id],drafts.movies[movie_title]))</f>
        <v>Vox Lux</v>
      </c>
      <c r="G112" s="3" t="s">
        <v>1237</v>
      </c>
      <c r="H112" t="str">
        <f>IF(ISBLANK(draft_picks[[#This Row],[drafter_id]]),"",_xlfn.XLOOKUP(draft_picks[[#This Row],[drafter_id]],drafters[id],drafters[name]))</f>
        <v>Clay Keller</v>
      </c>
      <c r="J112" t="str">
        <f>IF(ISBLANK(draft_picks[[#This Row],[drafter_team_id]]),"",_xlfn.XLOOKUP(draft_picks[[#This Row],[drafter_team_id]],drafter_teams[id],drafter_teams[name]))</f>
        <v/>
      </c>
      <c r="K112" s="3" t="s">
        <v>15497</v>
      </c>
      <c r="L112" t="s">
        <v>15497</v>
      </c>
      <c r="M112" t="str">
        <f>IF(OR(ISBLANK(draft_picks[[#This Row],[veto_drafter_id]]),draft_picks[[#This Row],[veto_drafter_id]]=""),"",_xlfn.XLOOKUP(draft_picks[[#This Row],[veto_drafter_id]],drafters[id],drafters[name]))</f>
        <v/>
      </c>
      <c r="N112" t="s">
        <v>15497</v>
      </c>
      <c r="O112" t="str">
        <f>IF(OR(ISBLANK(draft_picks[[#This Row],[veto_drafter_team_id]]),draft_picks[[#This Row],[veto_drafter_team_id]]=""),"",_xlfn.XLOOKUP(draft_picks[[#This Row],[veto_drafter_team_id]],drafter_teams[id],drafter_teams[name]))</f>
        <v/>
      </c>
      <c r="Q112" t="s">
        <v>15497</v>
      </c>
      <c r="R112" t="str">
        <f>IF(OR(ISBLANK(draft_picks[[#This Row],[veto_override_drafter_id]]),draft_picks[[#This Row],[veto_override_drafter_id]]=""),"",_xlfn.XLOOKUP(draft_picks[[#This Row],[veto_override_drafter_id]],drafters[id],drafters[name]))</f>
        <v/>
      </c>
      <c r="S112" t="s">
        <v>15497</v>
      </c>
      <c r="T112" t="str">
        <f>IF(OR(ISBLANK(draft_picks[[#This Row],[veto_override_team_id]]),draft_picks[[#This Row],[veto_override_team_id]]=""),"",_xlfn.XLOOKUP(draft_picks[[#This Row],[veto_override_team_id]],drafter_teams[id],drafter_teams[name]))</f>
        <v/>
      </c>
    </row>
    <row r="113" spans="1:20" x14ac:dyDescent="0.25">
      <c r="A113" t="s">
        <v>69</v>
      </c>
      <c r="B113" t="str">
        <f>_xlfn.XLOOKUP(draft_picks[[#This Row],[draft_id]],drafts[id],drafts[title])</f>
        <v>2018 Mega Draft</v>
      </c>
      <c r="C113" s="3">
        <v>9</v>
      </c>
      <c r="D113">
        <f>IF(C112&lt;draft_picks[[#This Row],[position]],1,IF(C112&gt;draft_picks[[#This Row],[position]],D112+1,IF(C112=draft_picks[[#This Row],[position]],D112+1)))</f>
        <v>10</v>
      </c>
      <c r="E113" t="s">
        <v>4112</v>
      </c>
      <c r="F113" t="str">
        <f>IF(ISBLANK(draft_picks[[#This Row],[movie_id]]),"",_xlfn.XLOOKUP(draft_picks[[#This Row],[movie_id]],drafts.movies[id],drafts.movies[movie_title]))</f>
        <v>Black Panther</v>
      </c>
      <c r="G113" s="3" t="s">
        <v>1177</v>
      </c>
      <c r="H113" t="str">
        <f>IF(ISBLANK(draft_picks[[#This Row],[drafter_id]]),"",_xlfn.XLOOKUP(draft_picks[[#This Row],[drafter_id]],drafters[id],drafters[name]))</f>
        <v>Darren Franich</v>
      </c>
      <c r="J113" t="str">
        <f>IF(ISBLANK(draft_picks[[#This Row],[drafter_team_id]]),"",_xlfn.XLOOKUP(draft_picks[[#This Row],[drafter_team_id]],drafter_teams[id],drafter_teams[name]))</f>
        <v/>
      </c>
      <c r="K113" s="3" t="s">
        <v>15497</v>
      </c>
      <c r="L113" t="s">
        <v>15497</v>
      </c>
      <c r="M113" t="str">
        <f>IF(OR(ISBLANK(draft_picks[[#This Row],[veto_drafter_id]]),draft_picks[[#This Row],[veto_drafter_id]]=""),"",_xlfn.XLOOKUP(draft_picks[[#This Row],[veto_drafter_id]],drafters[id],drafters[name]))</f>
        <v/>
      </c>
      <c r="N113" t="s">
        <v>15497</v>
      </c>
      <c r="O113" t="str">
        <f>IF(OR(ISBLANK(draft_picks[[#This Row],[veto_drafter_team_id]]),draft_picks[[#This Row],[veto_drafter_team_id]]=""),"",_xlfn.XLOOKUP(draft_picks[[#This Row],[veto_drafter_team_id]],drafter_teams[id],drafter_teams[name]))</f>
        <v/>
      </c>
      <c r="Q113" t="s">
        <v>15497</v>
      </c>
      <c r="R113" t="str">
        <f>IF(OR(ISBLANK(draft_picks[[#This Row],[veto_override_drafter_id]]),draft_picks[[#This Row],[veto_override_drafter_id]]=""),"",_xlfn.XLOOKUP(draft_picks[[#This Row],[veto_override_drafter_id]],drafters[id],drafters[name]))</f>
        <v/>
      </c>
      <c r="S113" t="s">
        <v>15497</v>
      </c>
      <c r="T113" t="str">
        <f>IF(OR(ISBLANK(draft_picks[[#This Row],[veto_override_team_id]]),draft_picks[[#This Row],[veto_override_team_id]]=""),"",_xlfn.XLOOKUP(draft_picks[[#This Row],[veto_override_team_id]],drafter_teams[id],drafter_teams[name]))</f>
        <v/>
      </c>
    </row>
    <row r="114" spans="1:20" x14ac:dyDescent="0.25">
      <c r="A114" t="s">
        <v>69</v>
      </c>
      <c r="B114" t="str">
        <f>_xlfn.XLOOKUP(draft_picks[[#This Row],[draft_id]],drafts[id],drafts[title])</f>
        <v>2018 Mega Draft</v>
      </c>
      <c r="C114" s="3">
        <v>8</v>
      </c>
      <c r="D114">
        <f>IF(C113&lt;draft_picks[[#This Row],[position]],1,IF(C113&gt;draft_picks[[#This Row],[position]],D113+1,IF(C113=draft_picks[[#This Row],[position]],D113+1)))</f>
        <v>11</v>
      </c>
      <c r="E114" t="s">
        <v>8378</v>
      </c>
      <c r="F114" t="str">
        <f>IF(ISBLANK(draft_picks[[#This Row],[movie_id]]),"",_xlfn.XLOOKUP(draft_picks[[#This Row],[movie_id]],drafts.movies[id],drafts.movies[movie_title]))</f>
        <v>Blaze</v>
      </c>
      <c r="G114" s="3" t="s">
        <v>1115</v>
      </c>
      <c r="H114" t="str">
        <f>IF(ISBLANK(draft_picks[[#This Row],[drafter_id]]),"",_xlfn.XLOOKUP(draft_picks[[#This Row],[drafter_id]],drafters[id],drafters[name]))</f>
        <v>Ryan Marker</v>
      </c>
      <c r="J114" t="str">
        <f>IF(ISBLANK(draft_picks[[#This Row],[drafter_team_id]]),"",_xlfn.XLOOKUP(draft_picks[[#This Row],[drafter_team_id]],drafter_teams[id],drafter_teams[name]))</f>
        <v/>
      </c>
      <c r="K114" s="3" t="s">
        <v>15497</v>
      </c>
      <c r="L114" t="s">
        <v>15497</v>
      </c>
      <c r="M114" t="str">
        <f>IF(OR(ISBLANK(draft_picks[[#This Row],[veto_drafter_id]]),draft_picks[[#This Row],[veto_drafter_id]]=""),"",_xlfn.XLOOKUP(draft_picks[[#This Row],[veto_drafter_id]],drafters[id],drafters[name]))</f>
        <v/>
      </c>
      <c r="N114" t="s">
        <v>15497</v>
      </c>
      <c r="O114" t="str">
        <f>IF(OR(ISBLANK(draft_picks[[#This Row],[veto_drafter_team_id]]),draft_picks[[#This Row],[veto_drafter_team_id]]=""),"",_xlfn.XLOOKUP(draft_picks[[#This Row],[veto_drafter_team_id]],drafter_teams[id],drafter_teams[name]))</f>
        <v/>
      </c>
      <c r="Q114" t="s">
        <v>15497</v>
      </c>
      <c r="R114" t="str">
        <f>IF(OR(ISBLANK(draft_picks[[#This Row],[veto_override_drafter_id]]),draft_picks[[#This Row],[veto_override_drafter_id]]=""),"",_xlfn.XLOOKUP(draft_picks[[#This Row],[veto_override_drafter_id]],drafters[id],drafters[name]))</f>
        <v/>
      </c>
      <c r="S114" t="s">
        <v>15497</v>
      </c>
      <c r="T114" t="str">
        <f>IF(OR(ISBLANK(draft_picks[[#This Row],[veto_override_team_id]]),draft_picks[[#This Row],[veto_override_team_id]]=""),"",_xlfn.XLOOKUP(draft_picks[[#This Row],[veto_override_team_id]],drafter_teams[id],drafter_teams[name]))</f>
        <v/>
      </c>
    </row>
    <row r="115" spans="1:20" x14ac:dyDescent="0.25">
      <c r="A115" t="s">
        <v>69</v>
      </c>
      <c r="B115" t="str">
        <f>_xlfn.XLOOKUP(draft_picks[[#This Row],[draft_id]],drafts[id],drafts[title])</f>
        <v>2018 Mega Draft</v>
      </c>
      <c r="C115" s="3">
        <v>7</v>
      </c>
      <c r="D115">
        <f>IF(C114&lt;draft_picks[[#This Row],[position]],1,IF(C114&gt;draft_picks[[#This Row],[position]],D114+1,IF(C114=draft_picks[[#This Row],[position]],D114+1)))</f>
        <v>12</v>
      </c>
      <c r="E115" t="s">
        <v>7673</v>
      </c>
      <c r="F115" t="str">
        <f>IF(ISBLANK(draft_picks[[#This Row],[movie_id]]),"",_xlfn.XLOOKUP(draft_picks[[#This Row],[movie_id]],drafts.movies[id],drafts.movies[movie_title]))</f>
        <v>Shirkers</v>
      </c>
      <c r="G115" s="3" t="s">
        <v>1237</v>
      </c>
      <c r="H115" t="str">
        <f>IF(ISBLANK(draft_picks[[#This Row],[drafter_id]]),"",_xlfn.XLOOKUP(draft_picks[[#This Row],[drafter_id]],drafters[id],drafters[name]))</f>
        <v>Clay Keller</v>
      </c>
      <c r="J115" t="str">
        <f>IF(ISBLANK(draft_picks[[#This Row],[drafter_team_id]]),"",_xlfn.XLOOKUP(draft_picks[[#This Row],[drafter_team_id]],drafter_teams[id],drafter_teams[name]))</f>
        <v/>
      </c>
      <c r="K115" s="3" t="s">
        <v>15497</v>
      </c>
      <c r="L115" t="s">
        <v>15497</v>
      </c>
      <c r="M115" t="str">
        <f>IF(OR(ISBLANK(draft_picks[[#This Row],[veto_drafter_id]]),draft_picks[[#This Row],[veto_drafter_id]]=""),"",_xlfn.XLOOKUP(draft_picks[[#This Row],[veto_drafter_id]],drafters[id],drafters[name]))</f>
        <v/>
      </c>
      <c r="N115" t="s">
        <v>15497</v>
      </c>
      <c r="O115" t="str">
        <f>IF(OR(ISBLANK(draft_picks[[#This Row],[veto_drafter_team_id]]),draft_picks[[#This Row],[veto_drafter_team_id]]=""),"",_xlfn.XLOOKUP(draft_picks[[#This Row],[veto_drafter_team_id]],drafter_teams[id],drafter_teams[name]))</f>
        <v/>
      </c>
      <c r="Q115" t="s">
        <v>15497</v>
      </c>
      <c r="R115" t="str">
        <f>IF(OR(ISBLANK(draft_picks[[#This Row],[veto_override_drafter_id]]),draft_picks[[#This Row],[veto_override_drafter_id]]=""),"",_xlfn.XLOOKUP(draft_picks[[#This Row],[veto_override_drafter_id]],drafters[id],drafters[name]))</f>
        <v/>
      </c>
      <c r="S115" t="s">
        <v>15497</v>
      </c>
      <c r="T115" t="str">
        <f>IF(OR(ISBLANK(draft_picks[[#This Row],[veto_override_team_id]]),draft_picks[[#This Row],[veto_override_team_id]]=""),"",_xlfn.XLOOKUP(draft_picks[[#This Row],[veto_override_team_id]],drafter_teams[id],drafter_teams[name]))</f>
        <v/>
      </c>
    </row>
    <row r="116" spans="1:20" x14ac:dyDescent="0.25">
      <c r="A116" t="s">
        <v>69</v>
      </c>
      <c r="B116" t="str">
        <f>_xlfn.XLOOKUP(draft_picks[[#This Row],[draft_id]],drafts[id],drafts[title])</f>
        <v>2018 Mega Draft</v>
      </c>
      <c r="C116" s="3">
        <v>6</v>
      </c>
      <c r="D116">
        <f>IF(C115&lt;draft_picks[[#This Row],[position]],1,IF(C115&gt;draft_picks[[#This Row],[position]],D115+1,IF(C115=draft_picks[[#This Row],[position]],D115+1)))</f>
        <v>13</v>
      </c>
      <c r="E116" t="s">
        <v>7942</v>
      </c>
      <c r="F116" t="str">
        <f>IF(ISBLANK(draft_picks[[#This Row],[movie_id]]),"",_xlfn.XLOOKUP(draft_picks[[#This Row],[movie_id]],drafts.movies[id],drafts.movies[movie_title]))</f>
        <v>Burning</v>
      </c>
      <c r="G116" s="3" t="s">
        <v>1177</v>
      </c>
      <c r="H116" t="str">
        <f>IF(ISBLANK(draft_picks[[#This Row],[drafter_id]]),"",_xlfn.XLOOKUP(draft_picks[[#This Row],[drafter_id]],drafters[id],drafters[name]))</f>
        <v>Darren Franich</v>
      </c>
      <c r="J116" t="str">
        <f>IF(ISBLANK(draft_picks[[#This Row],[drafter_team_id]]),"",_xlfn.XLOOKUP(draft_picks[[#This Row],[drafter_team_id]],drafter_teams[id],drafter_teams[name]))</f>
        <v/>
      </c>
      <c r="K116" s="3" t="s">
        <v>15497</v>
      </c>
      <c r="L116" t="s">
        <v>15497</v>
      </c>
      <c r="M116" t="str">
        <f>IF(OR(ISBLANK(draft_picks[[#This Row],[veto_drafter_id]]),draft_picks[[#This Row],[veto_drafter_id]]=""),"",_xlfn.XLOOKUP(draft_picks[[#This Row],[veto_drafter_id]],drafters[id],drafters[name]))</f>
        <v/>
      </c>
      <c r="N116" t="s">
        <v>15497</v>
      </c>
      <c r="O116" t="str">
        <f>IF(OR(ISBLANK(draft_picks[[#This Row],[veto_drafter_team_id]]),draft_picks[[#This Row],[veto_drafter_team_id]]=""),"",_xlfn.XLOOKUP(draft_picks[[#This Row],[veto_drafter_team_id]],drafter_teams[id],drafter_teams[name]))</f>
        <v/>
      </c>
      <c r="Q116" t="s">
        <v>15497</v>
      </c>
      <c r="R116" t="str">
        <f>IF(OR(ISBLANK(draft_picks[[#This Row],[veto_override_drafter_id]]),draft_picks[[#This Row],[veto_override_drafter_id]]=""),"",_xlfn.XLOOKUP(draft_picks[[#This Row],[veto_override_drafter_id]],drafters[id],drafters[name]))</f>
        <v/>
      </c>
      <c r="S116" t="s">
        <v>15497</v>
      </c>
      <c r="T116" t="str">
        <f>IF(OR(ISBLANK(draft_picks[[#This Row],[veto_override_team_id]]),draft_picks[[#This Row],[veto_override_team_id]]=""),"",_xlfn.XLOOKUP(draft_picks[[#This Row],[veto_override_team_id]],drafter_teams[id],drafter_teams[name]))</f>
        <v/>
      </c>
    </row>
    <row r="117" spans="1:20" x14ac:dyDescent="0.25">
      <c r="A117" t="s">
        <v>69</v>
      </c>
      <c r="B117" t="str">
        <f>_xlfn.XLOOKUP(draft_picks[[#This Row],[draft_id]],drafts[id],drafts[title])</f>
        <v>2018 Mega Draft</v>
      </c>
      <c r="C117" s="3">
        <v>5</v>
      </c>
      <c r="D117">
        <f>IF(C116&lt;draft_picks[[#This Row],[position]],1,IF(C116&gt;draft_picks[[#This Row],[position]],D116+1,IF(C116=draft_picks[[#This Row],[position]],D116+1)))</f>
        <v>14</v>
      </c>
      <c r="E117" t="s">
        <v>1640</v>
      </c>
      <c r="F117" t="str">
        <f>IF(ISBLANK(draft_picks[[#This Row],[movie_id]]),"",_xlfn.XLOOKUP(draft_picks[[#This Row],[movie_id]],drafts.movies[id],drafts.movies[movie_title]))</f>
        <v>Eighth Grade</v>
      </c>
      <c r="G117" s="3" t="s">
        <v>1115</v>
      </c>
      <c r="H117" t="str">
        <f>IF(ISBLANK(draft_picks[[#This Row],[drafter_id]]),"",_xlfn.XLOOKUP(draft_picks[[#This Row],[drafter_id]],drafters[id],drafters[name]))</f>
        <v>Ryan Marker</v>
      </c>
      <c r="J117" t="str">
        <f>IF(ISBLANK(draft_picks[[#This Row],[drafter_team_id]]),"",_xlfn.XLOOKUP(draft_picks[[#This Row],[drafter_team_id]],drafter_teams[id],drafter_teams[name]))</f>
        <v/>
      </c>
      <c r="K117" s="3" t="s">
        <v>15497</v>
      </c>
      <c r="L117" t="s">
        <v>15497</v>
      </c>
      <c r="M117" t="str">
        <f>IF(OR(ISBLANK(draft_picks[[#This Row],[veto_drafter_id]]),draft_picks[[#This Row],[veto_drafter_id]]=""),"",_xlfn.XLOOKUP(draft_picks[[#This Row],[veto_drafter_id]],drafters[id],drafters[name]))</f>
        <v/>
      </c>
      <c r="N117" t="s">
        <v>15497</v>
      </c>
      <c r="O117" t="str">
        <f>IF(OR(ISBLANK(draft_picks[[#This Row],[veto_drafter_team_id]]),draft_picks[[#This Row],[veto_drafter_team_id]]=""),"",_xlfn.XLOOKUP(draft_picks[[#This Row],[veto_drafter_team_id]],drafter_teams[id],drafter_teams[name]))</f>
        <v/>
      </c>
      <c r="Q117" t="s">
        <v>15497</v>
      </c>
      <c r="R117" t="str">
        <f>IF(OR(ISBLANK(draft_picks[[#This Row],[veto_override_drafter_id]]),draft_picks[[#This Row],[veto_override_drafter_id]]=""),"",_xlfn.XLOOKUP(draft_picks[[#This Row],[veto_override_drafter_id]],drafters[id],drafters[name]))</f>
        <v/>
      </c>
      <c r="S117" t="s">
        <v>15497</v>
      </c>
      <c r="T117" t="str">
        <f>IF(OR(ISBLANK(draft_picks[[#This Row],[veto_override_team_id]]),draft_picks[[#This Row],[veto_override_team_id]]=""),"",_xlfn.XLOOKUP(draft_picks[[#This Row],[veto_override_team_id]],drafter_teams[id],drafter_teams[name]))</f>
        <v/>
      </c>
    </row>
    <row r="118" spans="1:20" x14ac:dyDescent="0.25">
      <c r="A118" t="s">
        <v>69</v>
      </c>
      <c r="B118" t="str">
        <f>_xlfn.XLOOKUP(draft_picks[[#This Row],[draft_id]],drafts[id],drafts[title])</f>
        <v>2018 Mega Draft</v>
      </c>
      <c r="C118" s="3">
        <v>4</v>
      </c>
      <c r="D118">
        <f>IF(C117&lt;draft_picks[[#This Row],[position]],1,IF(C117&gt;draft_picks[[#This Row],[position]],D117+1,IF(C117=draft_picks[[#This Row],[position]],D117+1)))</f>
        <v>15</v>
      </c>
      <c r="E118" t="s">
        <v>4809</v>
      </c>
      <c r="F118" t="str">
        <f>IF(ISBLANK(draft_picks[[#This Row],[movie_id]]),"",_xlfn.XLOOKUP(draft_picks[[#This Row],[movie_id]],drafts.movies[id],drafts.movies[movie_title]))</f>
        <v>Paddington 2</v>
      </c>
      <c r="G118" s="3" t="s">
        <v>1237</v>
      </c>
      <c r="H118" t="str">
        <f>IF(ISBLANK(draft_picks[[#This Row],[drafter_id]]),"",_xlfn.XLOOKUP(draft_picks[[#This Row],[drafter_id]],drafters[id],drafters[name]))</f>
        <v>Clay Keller</v>
      </c>
      <c r="J118" t="str">
        <f>IF(ISBLANK(draft_picks[[#This Row],[drafter_team_id]]),"",_xlfn.XLOOKUP(draft_picks[[#This Row],[drafter_team_id]],drafter_teams[id],drafter_teams[name]))</f>
        <v/>
      </c>
      <c r="K118" s="3" t="s">
        <v>15497</v>
      </c>
      <c r="L118" t="s">
        <v>15497</v>
      </c>
      <c r="M118" t="str">
        <f>IF(OR(ISBLANK(draft_picks[[#This Row],[veto_drafter_id]]),draft_picks[[#This Row],[veto_drafter_id]]=""),"",_xlfn.XLOOKUP(draft_picks[[#This Row],[veto_drafter_id]],drafters[id],drafters[name]))</f>
        <v/>
      </c>
      <c r="N118" t="s">
        <v>15497</v>
      </c>
      <c r="O118" t="str">
        <f>IF(OR(ISBLANK(draft_picks[[#This Row],[veto_drafter_team_id]]),draft_picks[[#This Row],[veto_drafter_team_id]]=""),"",_xlfn.XLOOKUP(draft_picks[[#This Row],[veto_drafter_team_id]],drafter_teams[id],drafter_teams[name]))</f>
        <v/>
      </c>
      <c r="Q118" t="s">
        <v>15497</v>
      </c>
      <c r="R118" t="str">
        <f>IF(OR(ISBLANK(draft_picks[[#This Row],[veto_override_drafter_id]]),draft_picks[[#This Row],[veto_override_drafter_id]]=""),"",_xlfn.XLOOKUP(draft_picks[[#This Row],[veto_override_drafter_id]],drafters[id],drafters[name]))</f>
        <v/>
      </c>
      <c r="S118" t="s">
        <v>15497</v>
      </c>
      <c r="T118" t="str">
        <f>IF(OR(ISBLANK(draft_picks[[#This Row],[veto_override_team_id]]),draft_picks[[#This Row],[veto_override_team_id]]=""),"",_xlfn.XLOOKUP(draft_picks[[#This Row],[veto_override_team_id]],drafter_teams[id],drafter_teams[name]))</f>
        <v/>
      </c>
    </row>
    <row r="119" spans="1:20" x14ac:dyDescent="0.25">
      <c r="A119" t="s">
        <v>69</v>
      </c>
      <c r="B119" t="str">
        <f>_xlfn.XLOOKUP(draft_picks[[#This Row],[draft_id]],drafts[id],drafts[title])</f>
        <v>2018 Mega Draft</v>
      </c>
      <c r="C119" s="3">
        <v>3</v>
      </c>
      <c r="D119">
        <f>IF(C118&lt;draft_picks[[#This Row],[position]],1,IF(C118&gt;draft_picks[[#This Row],[position]],D118+1,IF(C118=draft_picks[[#This Row],[position]],D118+1)))</f>
        <v>16</v>
      </c>
      <c r="E119" t="s">
        <v>1958</v>
      </c>
      <c r="F119" t="str">
        <f>IF(ISBLANK(draft_picks[[#This Row],[movie_id]]),"",_xlfn.XLOOKUP(draft_picks[[#This Row],[movie_id]],drafts.movies[id],drafts.movies[movie_title]))</f>
        <v>BlacKkKlansman</v>
      </c>
      <c r="G119" s="3" t="s">
        <v>1177</v>
      </c>
      <c r="H119" t="str">
        <f>IF(ISBLANK(draft_picks[[#This Row],[drafter_id]]),"",_xlfn.XLOOKUP(draft_picks[[#This Row],[drafter_id]],drafters[id],drafters[name]))</f>
        <v>Darren Franich</v>
      </c>
      <c r="J119" t="str">
        <f>IF(ISBLANK(draft_picks[[#This Row],[drafter_team_id]]),"",_xlfn.XLOOKUP(draft_picks[[#This Row],[drafter_team_id]],drafter_teams[id],drafter_teams[name]))</f>
        <v/>
      </c>
      <c r="K119" s="3" t="s">
        <v>15484</v>
      </c>
      <c r="L119" t="s">
        <v>1237</v>
      </c>
      <c r="M119" t="str">
        <f>IF(OR(ISBLANK(draft_picks[[#This Row],[veto_drafter_id]]),draft_picks[[#This Row],[veto_drafter_id]]=""),"",_xlfn.XLOOKUP(draft_picks[[#This Row],[veto_drafter_id]],drafters[id],drafters[name]))</f>
        <v>Clay Keller</v>
      </c>
      <c r="N119" t="s">
        <v>15497</v>
      </c>
      <c r="O119" t="str">
        <f>IF(OR(ISBLANK(draft_picks[[#This Row],[veto_drafter_team_id]]),draft_picks[[#This Row],[veto_drafter_team_id]]=""),"",_xlfn.XLOOKUP(draft_picks[[#This Row],[veto_drafter_team_id]],drafter_teams[id],drafter_teams[name]))</f>
        <v/>
      </c>
      <c r="Q119" t="s">
        <v>15497</v>
      </c>
      <c r="R119" t="str">
        <f>IF(OR(ISBLANK(draft_picks[[#This Row],[veto_override_drafter_id]]),draft_picks[[#This Row],[veto_override_drafter_id]]=""),"",_xlfn.XLOOKUP(draft_picks[[#This Row],[veto_override_drafter_id]],drafters[id],drafters[name]))</f>
        <v/>
      </c>
      <c r="S119" t="s">
        <v>15497</v>
      </c>
      <c r="T119" t="str">
        <f>IF(OR(ISBLANK(draft_picks[[#This Row],[veto_override_team_id]]),draft_picks[[#This Row],[veto_override_team_id]]=""),"",_xlfn.XLOOKUP(draft_picks[[#This Row],[veto_override_team_id]],drafter_teams[id],drafter_teams[name]))</f>
        <v/>
      </c>
    </row>
    <row r="120" spans="1:20" x14ac:dyDescent="0.25">
      <c r="A120" t="s">
        <v>69</v>
      </c>
      <c r="B120" t="str">
        <f>_xlfn.XLOOKUP(draft_picks[[#This Row],[draft_id]],drafts[id],drafts[title])</f>
        <v>2018 Mega Draft</v>
      </c>
      <c r="C120" s="3">
        <v>3</v>
      </c>
      <c r="D120">
        <f>IF(C119&lt;draft_picks[[#This Row],[position]],1,IF(C119&gt;draft_picks[[#This Row],[position]],D119+1,IF(C119=draft_picks[[#This Row],[position]],D119+1)))</f>
        <v>17</v>
      </c>
      <c r="E120" t="s">
        <v>6570</v>
      </c>
      <c r="F120" t="str">
        <f>IF(ISBLANK(draft_picks[[#This Row],[movie_id]]),"",_xlfn.XLOOKUP(draft_picks[[#This Row],[movie_id]],drafts.movies[id],drafts.movies[movie_title]))</f>
        <v>First Reformed</v>
      </c>
      <c r="G120" s="3" t="s">
        <v>1177</v>
      </c>
      <c r="H120" t="str">
        <f>IF(ISBLANK(draft_picks[[#This Row],[drafter_id]]),"",_xlfn.XLOOKUP(draft_picks[[#This Row],[drafter_id]],drafters[id],drafters[name]))</f>
        <v>Darren Franich</v>
      </c>
      <c r="J120" t="str">
        <f>IF(ISBLANK(draft_picks[[#This Row],[drafter_team_id]]),"",_xlfn.XLOOKUP(draft_picks[[#This Row],[drafter_team_id]],drafter_teams[id],drafter_teams[name]))</f>
        <v/>
      </c>
      <c r="K120" s="3" t="s">
        <v>15497</v>
      </c>
      <c r="L120" t="s">
        <v>15497</v>
      </c>
      <c r="M120" t="str">
        <f>IF(OR(ISBLANK(draft_picks[[#This Row],[veto_drafter_id]]),draft_picks[[#This Row],[veto_drafter_id]]=""),"",_xlfn.XLOOKUP(draft_picks[[#This Row],[veto_drafter_id]],drafters[id],drafters[name]))</f>
        <v/>
      </c>
      <c r="N120" t="s">
        <v>15497</v>
      </c>
      <c r="O120" t="str">
        <f>IF(OR(ISBLANK(draft_picks[[#This Row],[veto_drafter_team_id]]),draft_picks[[#This Row],[veto_drafter_team_id]]=""),"",_xlfn.XLOOKUP(draft_picks[[#This Row],[veto_drafter_team_id]],drafter_teams[id],drafter_teams[name]))</f>
        <v/>
      </c>
      <c r="Q120" t="s">
        <v>15497</v>
      </c>
      <c r="R120" t="str">
        <f>IF(OR(ISBLANK(draft_picks[[#This Row],[veto_override_drafter_id]]),draft_picks[[#This Row],[veto_override_drafter_id]]=""),"",_xlfn.XLOOKUP(draft_picks[[#This Row],[veto_override_drafter_id]],drafters[id],drafters[name]))</f>
        <v/>
      </c>
      <c r="S120" t="s">
        <v>15497</v>
      </c>
      <c r="T120" t="str">
        <f>IF(OR(ISBLANK(draft_picks[[#This Row],[veto_override_team_id]]),draft_picks[[#This Row],[veto_override_team_id]]=""),"",_xlfn.XLOOKUP(draft_picks[[#This Row],[veto_override_team_id]],drafter_teams[id],drafter_teams[name]))</f>
        <v/>
      </c>
    </row>
    <row r="121" spans="1:20" x14ac:dyDescent="0.25">
      <c r="A121" t="s">
        <v>69</v>
      </c>
      <c r="B121" t="str">
        <f>_xlfn.XLOOKUP(draft_picks[[#This Row],[draft_id]],drafts[id],drafts[title])</f>
        <v>2018 Mega Draft</v>
      </c>
      <c r="C121" s="3">
        <v>2</v>
      </c>
      <c r="D121">
        <f>IF(C120&lt;draft_picks[[#This Row],[position]],1,IF(C120&gt;draft_picks[[#This Row],[position]],D120+1,IF(C120=draft_picks[[#This Row],[position]],D120+1)))</f>
        <v>18</v>
      </c>
      <c r="E121" t="s">
        <v>5510</v>
      </c>
      <c r="F121" t="str">
        <f>IF(ISBLANK(draft_picks[[#This Row],[movie_id]]),"",_xlfn.XLOOKUP(draft_picks[[#This Row],[movie_id]],drafts.movies[id],drafts.movies[movie_title]))</f>
        <v>Wildlife</v>
      </c>
      <c r="G121" s="3" t="s">
        <v>1115</v>
      </c>
      <c r="H121" t="str">
        <f>IF(ISBLANK(draft_picks[[#This Row],[drafter_id]]),"",_xlfn.XLOOKUP(draft_picks[[#This Row],[drafter_id]],drafters[id],drafters[name]))</f>
        <v>Ryan Marker</v>
      </c>
      <c r="J121" t="str">
        <f>IF(ISBLANK(draft_picks[[#This Row],[drafter_team_id]]),"",_xlfn.XLOOKUP(draft_picks[[#This Row],[drafter_team_id]],drafter_teams[id],drafter_teams[name]))</f>
        <v/>
      </c>
      <c r="K121" s="3" t="s">
        <v>15497</v>
      </c>
      <c r="L121" t="s">
        <v>15497</v>
      </c>
      <c r="M121" t="str">
        <f>IF(OR(ISBLANK(draft_picks[[#This Row],[veto_drafter_id]]),draft_picks[[#This Row],[veto_drafter_id]]=""),"",_xlfn.XLOOKUP(draft_picks[[#This Row],[veto_drafter_id]],drafters[id],drafters[name]))</f>
        <v/>
      </c>
      <c r="N121" t="s">
        <v>15497</v>
      </c>
      <c r="O121" t="str">
        <f>IF(OR(ISBLANK(draft_picks[[#This Row],[veto_drafter_team_id]]),draft_picks[[#This Row],[veto_drafter_team_id]]=""),"",_xlfn.XLOOKUP(draft_picks[[#This Row],[veto_drafter_team_id]],drafter_teams[id],drafter_teams[name]))</f>
        <v/>
      </c>
      <c r="Q121" t="s">
        <v>15497</v>
      </c>
      <c r="R121" t="str">
        <f>IF(OR(ISBLANK(draft_picks[[#This Row],[veto_override_drafter_id]]),draft_picks[[#This Row],[veto_override_drafter_id]]=""),"",_xlfn.XLOOKUP(draft_picks[[#This Row],[veto_override_drafter_id]],drafters[id],drafters[name]))</f>
        <v/>
      </c>
      <c r="S121" t="s">
        <v>15497</v>
      </c>
      <c r="T121" t="str">
        <f>IF(OR(ISBLANK(draft_picks[[#This Row],[veto_override_team_id]]),draft_picks[[#This Row],[veto_override_team_id]]=""),"",_xlfn.XLOOKUP(draft_picks[[#This Row],[veto_override_team_id]],drafter_teams[id],drafter_teams[name]))</f>
        <v/>
      </c>
    </row>
    <row r="122" spans="1:20" x14ac:dyDescent="0.25">
      <c r="A122" t="s">
        <v>69</v>
      </c>
      <c r="B122" t="str">
        <f>_xlfn.XLOOKUP(draft_picks[[#This Row],[draft_id]],drafts[id],drafts[title])</f>
        <v>2018 Mega Draft</v>
      </c>
      <c r="C122" s="3">
        <v>1</v>
      </c>
      <c r="D122">
        <f>IF(C121&lt;draft_picks[[#This Row],[position]],1,IF(C121&gt;draft_picks[[#This Row],[position]],D121+1,IF(C121=draft_picks[[#This Row],[position]],D121+1)))</f>
        <v>19</v>
      </c>
      <c r="E122" t="s">
        <v>2904</v>
      </c>
      <c r="F122" t="str">
        <f>IF(ISBLANK(draft_picks[[#This Row],[movie_id]]),"",_xlfn.XLOOKUP(draft_picks[[#This Row],[movie_id]],drafts.movies[id],drafts.movies[movie_title]))</f>
        <v>The Ballad of Buster Scruggs</v>
      </c>
      <c r="G122" s="3" t="s">
        <v>1237</v>
      </c>
      <c r="H122" t="str">
        <f>IF(ISBLANK(draft_picks[[#This Row],[drafter_id]]),"",_xlfn.XLOOKUP(draft_picks[[#This Row],[drafter_id]],drafters[id],drafters[name]))</f>
        <v>Clay Keller</v>
      </c>
      <c r="J122" t="str">
        <f>IF(ISBLANK(draft_picks[[#This Row],[drafter_team_id]]),"",_xlfn.XLOOKUP(draft_picks[[#This Row],[drafter_team_id]],drafter_teams[id],drafter_teams[name]))</f>
        <v/>
      </c>
      <c r="K122" s="3" t="s">
        <v>15497</v>
      </c>
      <c r="L122" t="s">
        <v>15497</v>
      </c>
      <c r="M122" t="str">
        <f>IF(OR(ISBLANK(draft_picks[[#This Row],[veto_drafter_id]]),draft_picks[[#This Row],[veto_drafter_id]]=""),"",_xlfn.XLOOKUP(draft_picks[[#This Row],[veto_drafter_id]],drafters[id],drafters[name]))</f>
        <v/>
      </c>
      <c r="N122" t="s">
        <v>15497</v>
      </c>
      <c r="O122" t="str">
        <f>IF(OR(ISBLANK(draft_picks[[#This Row],[veto_drafter_team_id]]),draft_picks[[#This Row],[veto_drafter_team_id]]=""),"",_xlfn.XLOOKUP(draft_picks[[#This Row],[veto_drafter_team_id]],drafter_teams[id],drafter_teams[name]))</f>
        <v/>
      </c>
      <c r="Q122" t="s">
        <v>15497</v>
      </c>
      <c r="R122" t="str">
        <f>IF(OR(ISBLANK(draft_picks[[#This Row],[veto_override_drafter_id]]),draft_picks[[#This Row],[veto_override_drafter_id]]=""),"",_xlfn.XLOOKUP(draft_picks[[#This Row],[veto_override_drafter_id]],drafters[id],drafters[name]))</f>
        <v/>
      </c>
      <c r="S122" t="s">
        <v>15497</v>
      </c>
      <c r="T122" t="str">
        <f>IF(OR(ISBLANK(draft_picks[[#This Row],[veto_override_team_id]]),draft_picks[[#This Row],[veto_override_team_id]]=""),"",_xlfn.XLOOKUP(draft_picks[[#This Row],[veto_override_team_id]],drafter_teams[id],drafter_teams[name]))</f>
        <v/>
      </c>
    </row>
    <row r="123" spans="1:20" x14ac:dyDescent="0.25">
      <c r="A123" t="s">
        <v>746</v>
      </c>
      <c r="B123" t="str">
        <f>_xlfn.XLOOKUP(draft_picks[[#This Row],[draft_id]],drafts[id],drafts[title])</f>
        <v>Twist Endings</v>
      </c>
      <c r="C123" s="3">
        <v>7</v>
      </c>
      <c r="D123">
        <f>IF(C122&lt;draft_picks[[#This Row],[position]],1,IF(C122&gt;draft_picks[[#This Row],[position]],D122+1,IF(C122=draft_picks[[#This Row],[position]],D122+1)))</f>
        <v>1</v>
      </c>
      <c r="E123" t="s">
        <v>5674</v>
      </c>
      <c r="F123" t="str">
        <f>IF(ISBLANK(draft_picks[[#This Row],[movie_id]]),"",_xlfn.XLOOKUP(draft_picks[[#This Row],[movie_id]],drafts.movies[id],drafts.movies[movie_title]))</f>
        <v>Sleepaway Camp</v>
      </c>
      <c r="G123" s="3" t="s">
        <v>969</v>
      </c>
      <c r="H123" t="str">
        <f>IF(ISBLANK(draft_picks[[#This Row],[drafter_id]]),"",_xlfn.XLOOKUP(draft_picks[[#This Row],[drafter_id]],drafters[id],drafters[name]))</f>
        <v>Graham Skipper</v>
      </c>
      <c r="J123" t="str">
        <f>IF(ISBLANK(draft_picks[[#This Row],[drafter_team_id]]),"",_xlfn.XLOOKUP(draft_picks[[#This Row],[drafter_team_id]],drafter_teams[id],drafter_teams[name]))</f>
        <v/>
      </c>
      <c r="K123" s="3" t="s">
        <v>15497</v>
      </c>
      <c r="L123" t="s">
        <v>15497</v>
      </c>
      <c r="M123" t="str">
        <f>IF(OR(ISBLANK(draft_picks[[#This Row],[veto_drafter_id]]),draft_picks[[#This Row],[veto_drafter_id]]=""),"",_xlfn.XLOOKUP(draft_picks[[#This Row],[veto_drafter_id]],drafters[id],drafters[name]))</f>
        <v/>
      </c>
      <c r="N123" t="s">
        <v>15497</v>
      </c>
      <c r="O123" t="str">
        <f>IF(OR(ISBLANK(draft_picks[[#This Row],[veto_drafter_team_id]]),draft_picks[[#This Row],[veto_drafter_team_id]]=""),"",_xlfn.XLOOKUP(draft_picks[[#This Row],[veto_drafter_team_id]],drafter_teams[id],drafter_teams[name]))</f>
        <v/>
      </c>
      <c r="Q123" t="s">
        <v>15497</v>
      </c>
      <c r="R123" t="str">
        <f>IF(OR(ISBLANK(draft_picks[[#This Row],[veto_override_drafter_id]]),draft_picks[[#This Row],[veto_override_drafter_id]]=""),"",_xlfn.XLOOKUP(draft_picks[[#This Row],[veto_override_drafter_id]],drafters[id],drafters[name]))</f>
        <v/>
      </c>
      <c r="S123" t="s">
        <v>15497</v>
      </c>
      <c r="T123" t="str">
        <f>IF(OR(ISBLANK(draft_picks[[#This Row],[veto_override_team_id]]),draft_picks[[#This Row],[veto_override_team_id]]=""),"",_xlfn.XLOOKUP(draft_picks[[#This Row],[veto_override_team_id]],drafter_teams[id],drafter_teams[name]))</f>
        <v/>
      </c>
    </row>
    <row r="124" spans="1:20" x14ac:dyDescent="0.25">
      <c r="A124" t="s">
        <v>746</v>
      </c>
      <c r="B124" t="str">
        <f>_xlfn.XLOOKUP(draft_picks[[#This Row],[draft_id]],drafts[id],drafts[title])</f>
        <v>Twist Endings</v>
      </c>
      <c r="C124" s="3">
        <v>6</v>
      </c>
      <c r="D124">
        <f>IF(C123&lt;draft_picks[[#This Row],[position]],1,IF(C123&gt;draft_picks[[#This Row],[position]],D123+1,IF(C123=draft_picks[[#This Row],[position]],D123+1)))</f>
        <v>2</v>
      </c>
      <c r="E124" t="s">
        <v>5022</v>
      </c>
      <c r="F124" t="str">
        <f>IF(ISBLANK(draft_picks[[#This Row],[movie_id]]),"",_xlfn.XLOOKUP(draft_picks[[#This Row],[movie_id]],drafts.movies[id],drafts.movies[movie_title]))</f>
        <v>Oldboy</v>
      </c>
      <c r="G124" s="3" t="s">
        <v>969</v>
      </c>
      <c r="H124" t="str">
        <f>IF(ISBLANK(draft_picks[[#This Row],[drafter_id]]),"",_xlfn.XLOOKUP(draft_picks[[#This Row],[drafter_id]],drafters[id],drafters[name]))</f>
        <v>Graham Skipper</v>
      </c>
      <c r="J124" t="str">
        <f>IF(ISBLANK(draft_picks[[#This Row],[drafter_team_id]]),"",_xlfn.XLOOKUP(draft_picks[[#This Row],[drafter_team_id]],drafter_teams[id],drafter_teams[name]))</f>
        <v/>
      </c>
      <c r="K124" s="3" t="s">
        <v>15497</v>
      </c>
      <c r="L124" t="s">
        <v>15497</v>
      </c>
      <c r="M124" t="str">
        <f>IF(OR(ISBLANK(draft_picks[[#This Row],[veto_drafter_id]]),draft_picks[[#This Row],[veto_drafter_id]]=""),"",_xlfn.XLOOKUP(draft_picks[[#This Row],[veto_drafter_id]],drafters[id],drafters[name]))</f>
        <v/>
      </c>
      <c r="N124" t="s">
        <v>15497</v>
      </c>
      <c r="O124" t="str">
        <f>IF(OR(ISBLANK(draft_picks[[#This Row],[veto_drafter_team_id]]),draft_picks[[#This Row],[veto_drafter_team_id]]=""),"",_xlfn.XLOOKUP(draft_picks[[#This Row],[veto_drafter_team_id]],drafter_teams[id],drafter_teams[name]))</f>
        <v/>
      </c>
      <c r="Q124" t="s">
        <v>15497</v>
      </c>
      <c r="R124" t="str">
        <f>IF(OR(ISBLANK(draft_picks[[#This Row],[veto_override_drafter_id]]),draft_picks[[#This Row],[veto_override_drafter_id]]=""),"",_xlfn.XLOOKUP(draft_picks[[#This Row],[veto_override_drafter_id]],drafters[id],drafters[name]))</f>
        <v/>
      </c>
      <c r="S124" t="s">
        <v>15497</v>
      </c>
      <c r="T124" t="str">
        <f>IF(OR(ISBLANK(draft_picks[[#This Row],[veto_override_team_id]]),draft_picks[[#This Row],[veto_override_team_id]]=""),"",_xlfn.XLOOKUP(draft_picks[[#This Row],[veto_override_team_id]],drafter_teams[id],drafter_teams[name]))</f>
        <v/>
      </c>
    </row>
    <row r="125" spans="1:20" x14ac:dyDescent="0.25">
      <c r="A125" t="s">
        <v>746</v>
      </c>
      <c r="B125" t="str">
        <f>_xlfn.XLOOKUP(draft_picks[[#This Row],[draft_id]],drafts[id],drafts[title])</f>
        <v>Twist Endings</v>
      </c>
      <c r="C125" s="3">
        <v>5</v>
      </c>
      <c r="D125">
        <f>IF(C124&lt;draft_picks[[#This Row],[position]],1,IF(C124&gt;draft_picks[[#This Row],[position]],D124+1,IF(C124=draft_picks[[#This Row],[position]],D124+1)))</f>
        <v>3</v>
      </c>
      <c r="E125" t="s">
        <v>6060</v>
      </c>
      <c r="F125" t="str">
        <f>IF(ISBLANK(draft_picks[[#This Row],[movie_id]]),"",_xlfn.XLOOKUP(draft_picks[[#This Row],[movie_id]],drafts.movies[id],drafts.movies[movie_title]))</f>
        <v>Solaris</v>
      </c>
      <c r="G125" s="3" t="s">
        <v>1135</v>
      </c>
      <c r="H125" t="str">
        <f>IF(ISBLANK(draft_picks[[#This Row],[drafter_id]]),"",_xlfn.XLOOKUP(draft_picks[[#This Row],[drafter_id]],drafters[id],drafters[name]))</f>
        <v>Sean Keller</v>
      </c>
      <c r="J125" t="str">
        <f>IF(ISBLANK(draft_picks[[#This Row],[drafter_team_id]]),"",_xlfn.XLOOKUP(draft_picks[[#This Row],[drafter_team_id]],drafter_teams[id],drafter_teams[name]))</f>
        <v/>
      </c>
      <c r="K125" s="3" t="s">
        <v>15497</v>
      </c>
      <c r="L125" t="s">
        <v>15497</v>
      </c>
      <c r="M125" t="str">
        <f>IF(OR(ISBLANK(draft_picks[[#This Row],[veto_drafter_id]]),draft_picks[[#This Row],[veto_drafter_id]]=""),"",_xlfn.XLOOKUP(draft_picks[[#This Row],[veto_drafter_id]],drafters[id],drafters[name]))</f>
        <v/>
      </c>
      <c r="N125" t="s">
        <v>15497</v>
      </c>
      <c r="O125" t="str">
        <f>IF(OR(ISBLANK(draft_picks[[#This Row],[veto_drafter_team_id]]),draft_picks[[#This Row],[veto_drafter_team_id]]=""),"",_xlfn.XLOOKUP(draft_picks[[#This Row],[veto_drafter_team_id]],drafter_teams[id],drafter_teams[name]))</f>
        <v/>
      </c>
      <c r="Q125" t="s">
        <v>15497</v>
      </c>
      <c r="R125" t="str">
        <f>IF(OR(ISBLANK(draft_picks[[#This Row],[veto_override_drafter_id]]),draft_picks[[#This Row],[veto_override_drafter_id]]=""),"",_xlfn.XLOOKUP(draft_picks[[#This Row],[veto_override_drafter_id]],drafters[id],drafters[name]))</f>
        <v/>
      </c>
      <c r="S125" t="s">
        <v>15497</v>
      </c>
      <c r="T125" t="str">
        <f>IF(OR(ISBLANK(draft_picks[[#This Row],[veto_override_team_id]]),draft_picks[[#This Row],[veto_override_team_id]]=""),"",_xlfn.XLOOKUP(draft_picks[[#This Row],[veto_override_team_id]],drafter_teams[id],drafter_teams[name]))</f>
        <v/>
      </c>
    </row>
    <row r="126" spans="1:20" x14ac:dyDescent="0.25">
      <c r="A126" t="s">
        <v>746</v>
      </c>
      <c r="B126" t="str">
        <f>_xlfn.XLOOKUP(draft_picks[[#This Row],[draft_id]],drafts[id],drafts[title])</f>
        <v>Twist Endings</v>
      </c>
      <c r="C126" s="3">
        <v>4</v>
      </c>
      <c r="D126">
        <f>IF(C125&lt;draft_picks[[#This Row],[position]],1,IF(C125&gt;draft_picks[[#This Row],[position]],D125+1,IF(C125=draft_picks[[#This Row],[position]],D125+1)))</f>
        <v>4</v>
      </c>
      <c r="E126" t="s">
        <v>3226</v>
      </c>
      <c r="F126" t="str">
        <f>IF(ISBLANK(draft_picks[[#This Row],[movie_id]]),"",_xlfn.XLOOKUP(draft_picks[[#This Row],[movie_id]],drafts.movies[id],drafts.movies[movie_title]))</f>
        <v>The Usual Suspects</v>
      </c>
      <c r="G126" s="3" t="s">
        <v>969</v>
      </c>
      <c r="H126" t="str">
        <f>IF(ISBLANK(draft_picks[[#This Row],[drafter_id]]),"",_xlfn.XLOOKUP(draft_picks[[#This Row],[drafter_id]],drafters[id],drafters[name]))</f>
        <v>Graham Skipper</v>
      </c>
      <c r="J126" t="str">
        <f>IF(ISBLANK(draft_picks[[#This Row],[drafter_team_id]]),"",_xlfn.XLOOKUP(draft_picks[[#This Row],[drafter_team_id]],drafter_teams[id],drafter_teams[name]))</f>
        <v/>
      </c>
      <c r="K126" s="3" t="s">
        <v>15484</v>
      </c>
      <c r="L126" t="s">
        <v>1135</v>
      </c>
      <c r="M126" t="str">
        <f>IF(OR(ISBLANK(draft_picks[[#This Row],[veto_drafter_id]]),draft_picks[[#This Row],[veto_drafter_id]]=""),"",_xlfn.XLOOKUP(draft_picks[[#This Row],[veto_drafter_id]],drafters[id],drafters[name]))</f>
        <v>Sean Keller</v>
      </c>
      <c r="N126" t="s">
        <v>15497</v>
      </c>
      <c r="O126" t="str">
        <f>IF(OR(ISBLANK(draft_picks[[#This Row],[veto_drafter_team_id]]),draft_picks[[#This Row],[veto_drafter_team_id]]=""),"",_xlfn.XLOOKUP(draft_picks[[#This Row],[veto_drafter_team_id]],drafter_teams[id],drafter_teams[name]))</f>
        <v/>
      </c>
      <c r="Q126" t="s">
        <v>15497</v>
      </c>
      <c r="R126" t="str">
        <f>IF(OR(ISBLANK(draft_picks[[#This Row],[veto_override_drafter_id]]),draft_picks[[#This Row],[veto_override_drafter_id]]=""),"",_xlfn.XLOOKUP(draft_picks[[#This Row],[veto_override_drafter_id]],drafters[id],drafters[name]))</f>
        <v/>
      </c>
      <c r="S126" t="s">
        <v>15497</v>
      </c>
      <c r="T126" t="str">
        <f>IF(OR(ISBLANK(draft_picks[[#This Row],[veto_override_team_id]]),draft_picks[[#This Row],[veto_override_team_id]]=""),"",_xlfn.XLOOKUP(draft_picks[[#This Row],[veto_override_team_id]],drafter_teams[id],drafter_teams[name]))</f>
        <v/>
      </c>
    </row>
    <row r="127" spans="1:20" x14ac:dyDescent="0.25">
      <c r="A127" t="s">
        <v>746</v>
      </c>
      <c r="B127" t="str">
        <f>_xlfn.XLOOKUP(draft_picks[[#This Row],[draft_id]],drafts[id],drafts[title])</f>
        <v>Twist Endings</v>
      </c>
      <c r="C127" s="3">
        <v>4</v>
      </c>
      <c r="D127">
        <f>IF(C126&lt;draft_picks[[#This Row],[position]],1,IF(C126&gt;draft_picks[[#This Row],[position]],D126+1,IF(C126=draft_picks[[#This Row],[position]],D126+1)))</f>
        <v>5</v>
      </c>
      <c r="E127" t="s">
        <v>5079</v>
      </c>
      <c r="F127" t="str">
        <f>IF(ISBLANK(draft_picks[[#This Row],[movie_id]]),"",_xlfn.XLOOKUP(draft_picks[[#This Row],[movie_id]],drafts.movies[id],drafts.movies[movie_title]))</f>
        <v>Star Wars: Episode V - The Empire Strikes Back</v>
      </c>
      <c r="G127" s="3" t="s">
        <v>969</v>
      </c>
      <c r="H127" t="str">
        <f>IF(ISBLANK(draft_picks[[#This Row],[drafter_id]]),"",_xlfn.XLOOKUP(draft_picks[[#This Row],[drafter_id]],drafters[id],drafters[name]))</f>
        <v>Graham Skipper</v>
      </c>
      <c r="J127" t="str">
        <f>IF(ISBLANK(draft_picks[[#This Row],[drafter_team_id]]),"",_xlfn.XLOOKUP(draft_picks[[#This Row],[drafter_team_id]],drafter_teams[id],drafter_teams[name]))</f>
        <v/>
      </c>
      <c r="K127" s="3" t="s">
        <v>15497</v>
      </c>
      <c r="L127" t="s">
        <v>15497</v>
      </c>
      <c r="M127" t="str">
        <f>IF(OR(ISBLANK(draft_picks[[#This Row],[veto_drafter_id]]),draft_picks[[#This Row],[veto_drafter_id]]=""),"",_xlfn.XLOOKUP(draft_picks[[#This Row],[veto_drafter_id]],drafters[id],drafters[name]))</f>
        <v/>
      </c>
      <c r="N127" t="s">
        <v>15497</v>
      </c>
      <c r="O127" t="str">
        <f>IF(OR(ISBLANK(draft_picks[[#This Row],[veto_drafter_team_id]]),draft_picks[[#This Row],[veto_drafter_team_id]]=""),"",_xlfn.XLOOKUP(draft_picks[[#This Row],[veto_drafter_team_id]],drafter_teams[id],drafter_teams[name]))</f>
        <v/>
      </c>
      <c r="Q127" t="s">
        <v>15497</v>
      </c>
      <c r="R127" t="str">
        <f>IF(OR(ISBLANK(draft_picks[[#This Row],[veto_override_drafter_id]]),draft_picks[[#This Row],[veto_override_drafter_id]]=""),"",_xlfn.XLOOKUP(draft_picks[[#This Row],[veto_override_drafter_id]],drafters[id],drafters[name]))</f>
        <v/>
      </c>
      <c r="S127" t="s">
        <v>15497</v>
      </c>
      <c r="T127" t="str">
        <f>IF(OR(ISBLANK(draft_picks[[#This Row],[veto_override_team_id]]),draft_picks[[#This Row],[veto_override_team_id]]=""),"",_xlfn.XLOOKUP(draft_picks[[#This Row],[veto_override_team_id]],drafter_teams[id],drafter_teams[name]))</f>
        <v/>
      </c>
    </row>
    <row r="128" spans="1:20" x14ac:dyDescent="0.25">
      <c r="A128" t="s">
        <v>746</v>
      </c>
      <c r="B128" t="str">
        <f>_xlfn.XLOOKUP(draft_picks[[#This Row],[draft_id]],drafts[id],drafts[title])</f>
        <v>Twist Endings</v>
      </c>
      <c r="C128" s="3">
        <v>3</v>
      </c>
      <c r="D128">
        <f>IF(C127&lt;draft_picks[[#This Row],[position]],1,IF(C127&gt;draft_picks[[#This Row],[position]],D127+1,IF(C127=draft_picks[[#This Row],[position]],D127+1)))</f>
        <v>6</v>
      </c>
      <c r="E128" t="s">
        <v>6537</v>
      </c>
      <c r="F128" t="str">
        <f>IF(ISBLANK(draft_picks[[#This Row],[movie_id]]),"",_xlfn.XLOOKUP(draft_picks[[#This Row],[movie_id]],drafts.movies[id],drafts.movies[movie_title]))</f>
        <v>Brazil</v>
      </c>
      <c r="G128" s="3" t="s">
        <v>1135</v>
      </c>
      <c r="H128" t="str">
        <f>IF(ISBLANK(draft_picks[[#This Row],[drafter_id]]),"",_xlfn.XLOOKUP(draft_picks[[#This Row],[drafter_id]],drafters[id],drafters[name]))</f>
        <v>Sean Keller</v>
      </c>
      <c r="J128" t="str">
        <f>IF(ISBLANK(draft_picks[[#This Row],[drafter_team_id]]),"",_xlfn.XLOOKUP(draft_picks[[#This Row],[drafter_team_id]],drafter_teams[id],drafter_teams[name]))</f>
        <v/>
      </c>
      <c r="K128" s="3" t="s">
        <v>15484</v>
      </c>
      <c r="L128" t="s">
        <v>969</v>
      </c>
      <c r="M128" t="str">
        <f>IF(OR(ISBLANK(draft_picks[[#This Row],[veto_drafter_id]]),draft_picks[[#This Row],[veto_drafter_id]]=""),"",_xlfn.XLOOKUP(draft_picks[[#This Row],[veto_drafter_id]],drafters[id],drafters[name]))</f>
        <v>Graham Skipper</v>
      </c>
      <c r="N128" t="s">
        <v>15497</v>
      </c>
      <c r="O128" t="str">
        <f>IF(OR(ISBLANK(draft_picks[[#This Row],[veto_drafter_team_id]]),draft_picks[[#This Row],[veto_drafter_team_id]]=""),"",_xlfn.XLOOKUP(draft_picks[[#This Row],[veto_drafter_team_id]],drafter_teams[id],drafter_teams[name]))</f>
        <v/>
      </c>
      <c r="Q128" t="s">
        <v>15497</v>
      </c>
      <c r="R128" t="str">
        <f>IF(OR(ISBLANK(draft_picks[[#This Row],[veto_override_drafter_id]]),draft_picks[[#This Row],[veto_override_drafter_id]]=""),"",_xlfn.XLOOKUP(draft_picks[[#This Row],[veto_override_drafter_id]],drafters[id],drafters[name]))</f>
        <v/>
      </c>
      <c r="S128" t="s">
        <v>15497</v>
      </c>
      <c r="T128" t="str">
        <f>IF(OR(ISBLANK(draft_picks[[#This Row],[veto_override_team_id]]),draft_picks[[#This Row],[veto_override_team_id]]=""),"",_xlfn.XLOOKUP(draft_picks[[#This Row],[veto_override_team_id]],drafter_teams[id],drafter_teams[name]))</f>
        <v/>
      </c>
    </row>
    <row r="129" spans="1:20" x14ac:dyDescent="0.25">
      <c r="A129" t="s">
        <v>746</v>
      </c>
      <c r="B129" t="str">
        <f>_xlfn.XLOOKUP(draft_picks[[#This Row],[draft_id]],drafts[id],drafts[title])</f>
        <v>Twist Endings</v>
      </c>
      <c r="C129" s="3">
        <v>3</v>
      </c>
      <c r="D129">
        <f>IF(C128&lt;draft_picks[[#This Row],[position]],1,IF(C128&gt;draft_picks[[#This Row],[position]],D128+1,IF(C128=draft_picks[[#This Row],[position]],D128+1)))</f>
        <v>7</v>
      </c>
      <c r="E129" t="s">
        <v>2356</v>
      </c>
      <c r="F129" t="str">
        <f>IF(ISBLANK(draft_picks[[#This Row],[movie_id]]),"",_xlfn.XLOOKUP(draft_picks[[#This Row],[movie_id]],drafts.movies[id],drafts.movies[movie_title]))</f>
        <v>Primal Fear</v>
      </c>
      <c r="G129" s="3" t="s">
        <v>1135</v>
      </c>
      <c r="H129" t="str">
        <f>IF(ISBLANK(draft_picks[[#This Row],[drafter_id]]),"",_xlfn.XLOOKUP(draft_picks[[#This Row],[drafter_id]],drafters[id],drafters[name]))</f>
        <v>Sean Keller</v>
      </c>
      <c r="J129" t="str">
        <f>IF(ISBLANK(draft_picks[[#This Row],[drafter_team_id]]),"",_xlfn.XLOOKUP(draft_picks[[#This Row],[drafter_team_id]],drafter_teams[id],drafter_teams[name]))</f>
        <v/>
      </c>
      <c r="K129" s="3" t="s">
        <v>15497</v>
      </c>
      <c r="L129" t="s">
        <v>15497</v>
      </c>
      <c r="M129" t="str">
        <f>IF(OR(ISBLANK(draft_picks[[#This Row],[veto_drafter_id]]),draft_picks[[#This Row],[veto_drafter_id]]=""),"",_xlfn.XLOOKUP(draft_picks[[#This Row],[veto_drafter_id]],drafters[id],drafters[name]))</f>
        <v/>
      </c>
      <c r="N129" t="s">
        <v>15497</v>
      </c>
      <c r="O129" t="str">
        <f>IF(OR(ISBLANK(draft_picks[[#This Row],[veto_drafter_team_id]]),draft_picks[[#This Row],[veto_drafter_team_id]]=""),"",_xlfn.XLOOKUP(draft_picks[[#This Row],[veto_drafter_team_id]],drafter_teams[id],drafter_teams[name]))</f>
        <v/>
      </c>
      <c r="Q129" t="s">
        <v>15497</v>
      </c>
      <c r="R129" t="str">
        <f>IF(OR(ISBLANK(draft_picks[[#This Row],[veto_override_drafter_id]]),draft_picks[[#This Row],[veto_override_drafter_id]]=""),"",_xlfn.XLOOKUP(draft_picks[[#This Row],[veto_override_drafter_id]],drafters[id],drafters[name]))</f>
        <v/>
      </c>
      <c r="S129" t="s">
        <v>15497</v>
      </c>
      <c r="T129" t="str">
        <f>IF(OR(ISBLANK(draft_picks[[#This Row],[veto_override_team_id]]),draft_picks[[#This Row],[veto_override_team_id]]=""),"",_xlfn.XLOOKUP(draft_picks[[#This Row],[veto_override_team_id]],drafter_teams[id],drafter_teams[name]))</f>
        <v/>
      </c>
    </row>
    <row r="130" spans="1:20" x14ac:dyDescent="0.25">
      <c r="A130" t="s">
        <v>746</v>
      </c>
      <c r="B130" t="str">
        <f>_xlfn.XLOOKUP(draft_picks[[#This Row],[draft_id]],drafts[id],drafts[title])</f>
        <v>Twist Endings</v>
      </c>
      <c r="C130" s="3">
        <v>2</v>
      </c>
      <c r="D130">
        <f>IF(C129&lt;draft_picks[[#This Row],[position]],1,IF(C129&gt;draft_picks[[#This Row],[position]],D129+1,IF(C129=draft_picks[[#This Row],[position]],D129+1)))</f>
        <v>8</v>
      </c>
      <c r="E130" t="s">
        <v>5818</v>
      </c>
      <c r="F130" t="str">
        <f>IF(ISBLANK(draft_picks[[#This Row],[movie_id]]),"",_xlfn.XLOOKUP(draft_picks[[#This Row],[movie_id]],drafts.movies[id],drafts.movies[movie_title]))</f>
        <v>Night of the Living Dead</v>
      </c>
      <c r="G130" s="3" t="s">
        <v>969</v>
      </c>
      <c r="H130" t="str">
        <f>IF(ISBLANK(draft_picks[[#This Row],[drafter_id]]),"",_xlfn.XLOOKUP(draft_picks[[#This Row],[drafter_id]],drafters[id],drafters[name]))</f>
        <v>Graham Skipper</v>
      </c>
      <c r="J130" t="str">
        <f>IF(ISBLANK(draft_picks[[#This Row],[drafter_team_id]]),"",_xlfn.XLOOKUP(draft_picks[[#This Row],[drafter_team_id]],drafter_teams[id],drafter_teams[name]))</f>
        <v/>
      </c>
      <c r="K130" s="3"/>
      <c r="L130" t="s">
        <v>15497</v>
      </c>
      <c r="M130" t="str">
        <f>IF(OR(ISBLANK(draft_picks[[#This Row],[veto_drafter_id]]),draft_picks[[#This Row],[veto_drafter_id]]=""),"",_xlfn.XLOOKUP(draft_picks[[#This Row],[veto_drafter_id]],drafters[id],drafters[name]))</f>
        <v/>
      </c>
      <c r="N130" t="s">
        <v>15497</v>
      </c>
      <c r="O130" t="str">
        <f>IF(OR(ISBLANK(draft_picks[[#This Row],[veto_drafter_team_id]]),draft_picks[[#This Row],[veto_drafter_team_id]]=""),"",_xlfn.XLOOKUP(draft_picks[[#This Row],[veto_drafter_team_id]],drafter_teams[id],drafter_teams[name]))</f>
        <v/>
      </c>
      <c r="Q130" t="s">
        <v>15497</v>
      </c>
      <c r="R130" t="str">
        <f>IF(OR(ISBLANK(draft_picks[[#This Row],[veto_override_drafter_id]]),draft_picks[[#This Row],[veto_override_drafter_id]]=""),"",_xlfn.XLOOKUP(draft_picks[[#This Row],[veto_override_drafter_id]],drafters[id],drafters[name]))</f>
        <v/>
      </c>
      <c r="S130" t="s">
        <v>15497</v>
      </c>
      <c r="T130" t="str">
        <f>IF(OR(ISBLANK(draft_picks[[#This Row],[veto_override_team_id]]),draft_picks[[#This Row],[veto_override_team_id]]=""),"",_xlfn.XLOOKUP(draft_picks[[#This Row],[veto_override_team_id]],drafter_teams[id],drafter_teams[name]))</f>
        <v/>
      </c>
    </row>
    <row r="131" spans="1:20" x14ac:dyDescent="0.25">
      <c r="A131" t="s">
        <v>746</v>
      </c>
      <c r="B131" t="str">
        <f>_xlfn.XLOOKUP(draft_picks[[#This Row],[draft_id]],drafts[id],drafts[title])</f>
        <v>Twist Endings</v>
      </c>
      <c r="C131" s="3">
        <v>1</v>
      </c>
      <c r="D131">
        <f>IF(C130&lt;draft_picks[[#This Row],[position]],1,IF(C130&gt;draft_picks[[#This Row],[position]],D130+1,IF(C130=draft_picks[[#This Row],[position]],D130+1)))</f>
        <v>9</v>
      </c>
      <c r="E131" t="s">
        <v>8364</v>
      </c>
      <c r="F131" t="str">
        <f>IF(ISBLANK(draft_picks[[#This Row],[movie_id]]),"",_xlfn.XLOOKUP(draft_picks[[#This Row],[movie_id]],drafts.movies[id],drafts.movies[movie_title]))</f>
        <v>The Wicker Man</v>
      </c>
      <c r="G131" s="3" t="s">
        <v>1135</v>
      </c>
      <c r="H131" t="str">
        <f>IF(ISBLANK(draft_picks[[#This Row],[drafter_id]]),"",_xlfn.XLOOKUP(draft_picks[[#This Row],[drafter_id]],drafters[id],drafters[name]))</f>
        <v>Sean Keller</v>
      </c>
      <c r="J131" t="str">
        <f>IF(ISBLANK(draft_picks[[#This Row],[drafter_team_id]]),"",_xlfn.XLOOKUP(draft_picks[[#This Row],[drafter_team_id]],drafter_teams[id],drafter_teams[name]))</f>
        <v/>
      </c>
      <c r="K131" s="3"/>
      <c r="L131" t="s">
        <v>15497</v>
      </c>
      <c r="M131" t="str">
        <f>IF(OR(ISBLANK(draft_picks[[#This Row],[veto_drafter_id]]),draft_picks[[#This Row],[veto_drafter_id]]=""),"",_xlfn.XLOOKUP(draft_picks[[#This Row],[veto_drafter_id]],drafters[id],drafters[name]))</f>
        <v/>
      </c>
      <c r="N131" t="s">
        <v>15497</v>
      </c>
      <c r="O131" t="str">
        <f>IF(OR(ISBLANK(draft_picks[[#This Row],[veto_drafter_team_id]]),draft_picks[[#This Row],[veto_drafter_team_id]]=""),"",_xlfn.XLOOKUP(draft_picks[[#This Row],[veto_drafter_team_id]],drafter_teams[id],drafter_teams[name]))</f>
        <v/>
      </c>
      <c r="Q131" t="s">
        <v>15497</v>
      </c>
      <c r="R131" t="str">
        <f>IF(OR(ISBLANK(draft_picks[[#This Row],[veto_override_drafter_id]]),draft_picks[[#This Row],[veto_override_drafter_id]]=""),"",_xlfn.XLOOKUP(draft_picks[[#This Row],[veto_override_drafter_id]],drafters[id],drafters[name]))</f>
        <v/>
      </c>
      <c r="S131" t="s">
        <v>15497</v>
      </c>
      <c r="T131" t="str">
        <f>IF(OR(ISBLANK(draft_picks[[#This Row],[veto_override_team_id]]),draft_picks[[#This Row],[veto_override_team_id]]=""),"",_xlfn.XLOOKUP(draft_picks[[#This Row],[veto_override_team_id]],drafter_teams[id],drafter_teams[name]))</f>
        <v/>
      </c>
    </row>
    <row r="132" spans="1:20" x14ac:dyDescent="0.25">
      <c r="A132" t="s">
        <v>178</v>
      </c>
      <c r="B132" t="str">
        <f>_xlfn.XLOOKUP(draft_picks[[#This Row],[draft_id]],drafts[id],drafts[title])</f>
        <v>Films About Filmmakers</v>
      </c>
      <c r="C132" s="3">
        <v>7</v>
      </c>
      <c r="D132">
        <f>IF(C131&lt;draft_picks[[#This Row],[position]],1,IF(C131&gt;draft_picks[[#This Row],[position]],D131+1,IF(C131=draft_picks[[#This Row],[position]],D131+1)))</f>
        <v>1</v>
      </c>
      <c r="E132" t="s">
        <v>5701</v>
      </c>
      <c r="F132" t="str">
        <f>IF(ISBLANK(draft_picks[[#This Row],[movie_id]]),"",_xlfn.XLOOKUP(draft_picks[[#This Row],[movie_id]],drafts.movies[id],drafts.movies[movie_title]))</f>
        <v>The Player</v>
      </c>
      <c r="G132" s="3" t="s">
        <v>879</v>
      </c>
      <c r="H132" t="str">
        <f>IF(ISBLANK(draft_picks[[#This Row],[drafter_id]]),"",_xlfn.XLOOKUP(draft_picks[[#This Row],[drafter_id]],drafters[id],drafters[name]))</f>
        <v>James Ponsoldt</v>
      </c>
      <c r="J132" t="str">
        <f>IF(ISBLANK(draft_picks[[#This Row],[drafter_team_id]]),"",_xlfn.XLOOKUP(draft_picks[[#This Row],[drafter_team_id]],drafter_teams[id],drafter_teams[name]))</f>
        <v/>
      </c>
      <c r="K132" s="3" t="s">
        <v>15497</v>
      </c>
      <c r="L132" t="s">
        <v>15497</v>
      </c>
      <c r="M132" t="str">
        <f>IF(OR(ISBLANK(draft_picks[[#This Row],[veto_drafter_id]]),draft_picks[[#This Row],[veto_drafter_id]]=""),"",_xlfn.XLOOKUP(draft_picks[[#This Row],[veto_drafter_id]],drafters[id],drafters[name]))</f>
        <v/>
      </c>
      <c r="N132" t="s">
        <v>15497</v>
      </c>
      <c r="O132" t="str">
        <f>IF(OR(ISBLANK(draft_picks[[#This Row],[veto_drafter_team_id]]),draft_picks[[#This Row],[veto_drafter_team_id]]=""),"",_xlfn.XLOOKUP(draft_picks[[#This Row],[veto_drafter_team_id]],drafter_teams[id],drafter_teams[name]))</f>
        <v/>
      </c>
      <c r="Q132" t="s">
        <v>15497</v>
      </c>
      <c r="R132" t="str">
        <f>IF(OR(ISBLANK(draft_picks[[#This Row],[veto_override_drafter_id]]),draft_picks[[#This Row],[veto_override_drafter_id]]=""),"",_xlfn.XLOOKUP(draft_picks[[#This Row],[veto_override_drafter_id]],drafters[id],drafters[name]))</f>
        <v/>
      </c>
      <c r="S132" t="s">
        <v>15497</v>
      </c>
      <c r="T132" t="str">
        <f>IF(OR(ISBLANK(draft_picks[[#This Row],[veto_override_team_id]]),draft_picks[[#This Row],[veto_override_team_id]]=""),"",_xlfn.XLOOKUP(draft_picks[[#This Row],[veto_override_team_id]],drafter_teams[id],drafter_teams[name]))</f>
        <v/>
      </c>
    </row>
    <row r="133" spans="1:20" x14ac:dyDescent="0.25">
      <c r="A133" t="s">
        <v>178</v>
      </c>
      <c r="B133" t="str">
        <f>_xlfn.XLOOKUP(draft_picks[[#This Row],[draft_id]],drafts[id],drafts[title])</f>
        <v>Films About Filmmakers</v>
      </c>
      <c r="C133" s="3">
        <v>6</v>
      </c>
      <c r="D133">
        <f>IF(C132&lt;draft_picks[[#This Row],[position]],1,IF(C132&gt;draft_picks[[#This Row],[position]],D132+1,IF(C132=draft_picks[[#This Row],[position]],D132+1)))</f>
        <v>2</v>
      </c>
      <c r="E133" t="s">
        <v>3047</v>
      </c>
      <c r="F133" t="str">
        <f>IF(ISBLANK(draft_picks[[#This Row],[movie_id]]),"",_xlfn.XLOOKUP(draft_picks[[#This Row],[movie_id]],drafts.movies[id],drafts.movies[movie_title]))</f>
        <v>New Nightmare</v>
      </c>
      <c r="G133" s="3" t="s">
        <v>879</v>
      </c>
      <c r="H133" t="str">
        <f>IF(ISBLANK(draft_picks[[#This Row],[drafter_id]]),"",_xlfn.XLOOKUP(draft_picks[[#This Row],[drafter_id]],drafters[id],drafters[name]))</f>
        <v>James Ponsoldt</v>
      </c>
      <c r="J133" t="str">
        <f>IF(ISBLANK(draft_picks[[#This Row],[drafter_team_id]]),"",_xlfn.XLOOKUP(draft_picks[[#This Row],[drafter_team_id]],drafter_teams[id],drafter_teams[name]))</f>
        <v/>
      </c>
      <c r="K133" s="3" t="s">
        <v>15497</v>
      </c>
      <c r="L133" t="s">
        <v>15497</v>
      </c>
      <c r="M133" t="str">
        <f>IF(OR(ISBLANK(draft_picks[[#This Row],[veto_drafter_id]]),draft_picks[[#This Row],[veto_drafter_id]]=""),"",_xlfn.XLOOKUP(draft_picks[[#This Row],[veto_drafter_id]],drafters[id],drafters[name]))</f>
        <v/>
      </c>
      <c r="N133" t="s">
        <v>15497</v>
      </c>
      <c r="O133" t="str">
        <f>IF(OR(ISBLANK(draft_picks[[#This Row],[veto_drafter_team_id]]),draft_picks[[#This Row],[veto_drafter_team_id]]=""),"",_xlfn.XLOOKUP(draft_picks[[#This Row],[veto_drafter_team_id]],drafter_teams[id],drafter_teams[name]))</f>
        <v/>
      </c>
      <c r="Q133" t="s">
        <v>15497</v>
      </c>
      <c r="R133" t="str">
        <f>IF(OR(ISBLANK(draft_picks[[#This Row],[veto_override_drafter_id]]),draft_picks[[#This Row],[veto_override_drafter_id]]=""),"",_xlfn.XLOOKUP(draft_picks[[#This Row],[veto_override_drafter_id]],drafters[id],drafters[name]))</f>
        <v/>
      </c>
      <c r="S133" t="s">
        <v>15497</v>
      </c>
      <c r="T133" t="str">
        <f>IF(OR(ISBLANK(draft_picks[[#This Row],[veto_override_team_id]]),draft_picks[[#This Row],[veto_override_team_id]]=""),"",_xlfn.XLOOKUP(draft_picks[[#This Row],[veto_override_team_id]],drafter_teams[id],drafter_teams[name]))</f>
        <v/>
      </c>
    </row>
    <row r="134" spans="1:20" x14ac:dyDescent="0.25">
      <c r="A134" t="s">
        <v>178</v>
      </c>
      <c r="B134" t="str">
        <f>_xlfn.XLOOKUP(draft_picks[[#This Row],[draft_id]],drafts[id],drafts[title])</f>
        <v>Films About Filmmakers</v>
      </c>
      <c r="C134" s="3">
        <v>5</v>
      </c>
      <c r="D134">
        <f>IF(C133&lt;draft_picks[[#This Row],[position]],1,IF(C133&gt;draft_picks[[#This Row],[position]],D133+1,IF(C133=draft_picks[[#This Row],[position]],D133+1)))</f>
        <v>3</v>
      </c>
      <c r="E134" t="s">
        <v>1925</v>
      </c>
      <c r="F134" t="str">
        <f>IF(ISBLANK(draft_picks[[#This Row],[movie_id]]),"",_xlfn.XLOOKUP(draft_picks[[#This Row],[movie_id]],drafts.movies[id],drafts.movies[movie_title]))</f>
        <v>Camera Buff</v>
      </c>
      <c r="G134" s="3" t="s">
        <v>779</v>
      </c>
      <c r="H134" t="str">
        <f>IF(ISBLANK(draft_picks[[#This Row],[drafter_id]]),"",_xlfn.XLOOKUP(draft_picks[[#This Row],[drafter_id]],drafters[id],drafters[name]))</f>
        <v>Darrin Navarro</v>
      </c>
      <c r="J134" t="str">
        <f>IF(ISBLANK(draft_picks[[#This Row],[drafter_team_id]]),"",_xlfn.XLOOKUP(draft_picks[[#This Row],[drafter_team_id]],drafter_teams[id],drafter_teams[name]))</f>
        <v/>
      </c>
      <c r="K134" s="3" t="s">
        <v>15497</v>
      </c>
      <c r="L134" t="s">
        <v>15497</v>
      </c>
      <c r="M134" t="str">
        <f>IF(OR(ISBLANK(draft_picks[[#This Row],[veto_drafter_id]]),draft_picks[[#This Row],[veto_drafter_id]]=""),"",_xlfn.XLOOKUP(draft_picks[[#This Row],[veto_drafter_id]],drafters[id],drafters[name]))</f>
        <v/>
      </c>
      <c r="N134" t="s">
        <v>15497</v>
      </c>
      <c r="O134" t="str">
        <f>IF(OR(ISBLANK(draft_picks[[#This Row],[veto_drafter_team_id]]),draft_picks[[#This Row],[veto_drafter_team_id]]=""),"",_xlfn.XLOOKUP(draft_picks[[#This Row],[veto_drafter_team_id]],drafter_teams[id],drafter_teams[name]))</f>
        <v/>
      </c>
      <c r="Q134" t="s">
        <v>15497</v>
      </c>
      <c r="R134" t="str">
        <f>IF(OR(ISBLANK(draft_picks[[#This Row],[veto_override_drafter_id]]),draft_picks[[#This Row],[veto_override_drafter_id]]=""),"",_xlfn.XLOOKUP(draft_picks[[#This Row],[veto_override_drafter_id]],drafters[id],drafters[name]))</f>
        <v/>
      </c>
      <c r="S134" t="s">
        <v>15497</v>
      </c>
      <c r="T134" t="str">
        <f>IF(OR(ISBLANK(draft_picks[[#This Row],[veto_override_team_id]]),draft_picks[[#This Row],[veto_override_team_id]]=""),"",_xlfn.XLOOKUP(draft_picks[[#This Row],[veto_override_team_id]],drafter_teams[id],drafter_teams[name]))</f>
        <v/>
      </c>
    </row>
    <row r="135" spans="1:20" x14ac:dyDescent="0.25">
      <c r="A135" t="s">
        <v>178</v>
      </c>
      <c r="B135" t="str">
        <f>_xlfn.XLOOKUP(draft_picks[[#This Row],[draft_id]],drafts[id],drafts[title])</f>
        <v>Films About Filmmakers</v>
      </c>
      <c r="C135" s="3">
        <v>4</v>
      </c>
      <c r="D135">
        <f>IF(C134&lt;draft_picks[[#This Row],[position]],1,IF(C134&gt;draft_picks[[#This Row],[position]],D134+1,IF(C134=draft_picks[[#This Row],[position]],D134+1)))</f>
        <v>4</v>
      </c>
      <c r="E135" t="s">
        <v>5686</v>
      </c>
      <c r="F135" t="str">
        <f>IF(ISBLANK(draft_picks[[#This Row],[movie_id]]),"",_xlfn.XLOOKUP(draft_picks[[#This Row],[movie_id]],drafts.movies[id],drafts.movies[movie_title]))</f>
        <v>Close-Up</v>
      </c>
      <c r="G135" s="3" t="s">
        <v>879</v>
      </c>
      <c r="H135" t="str">
        <f>IF(ISBLANK(draft_picks[[#This Row],[drafter_id]]),"",_xlfn.XLOOKUP(draft_picks[[#This Row],[drafter_id]],drafters[id],drafters[name]))</f>
        <v>James Ponsoldt</v>
      </c>
      <c r="J135" t="str">
        <f>IF(ISBLANK(draft_picks[[#This Row],[drafter_team_id]]),"",_xlfn.XLOOKUP(draft_picks[[#This Row],[drafter_team_id]],drafter_teams[id],drafter_teams[name]))</f>
        <v/>
      </c>
      <c r="K135" s="3" t="s">
        <v>15484</v>
      </c>
      <c r="L135" t="s">
        <v>779</v>
      </c>
      <c r="M135" t="str">
        <f>IF(OR(ISBLANK(draft_picks[[#This Row],[veto_drafter_id]]),draft_picks[[#This Row],[veto_drafter_id]]=""),"",_xlfn.XLOOKUP(draft_picks[[#This Row],[veto_drafter_id]],drafters[id],drafters[name]))</f>
        <v>Darrin Navarro</v>
      </c>
      <c r="N135" t="s">
        <v>15497</v>
      </c>
      <c r="O135" t="str">
        <f>IF(OR(ISBLANK(draft_picks[[#This Row],[veto_drafter_team_id]]),draft_picks[[#This Row],[veto_drafter_team_id]]=""),"",_xlfn.XLOOKUP(draft_picks[[#This Row],[veto_drafter_team_id]],drafter_teams[id],drafter_teams[name]))</f>
        <v/>
      </c>
      <c r="Q135" t="s">
        <v>15497</v>
      </c>
      <c r="R135" t="str">
        <f>IF(OR(ISBLANK(draft_picks[[#This Row],[veto_override_drafter_id]]),draft_picks[[#This Row],[veto_override_drafter_id]]=""),"",_xlfn.XLOOKUP(draft_picks[[#This Row],[veto_override_drafter_id]],drafters[id],drafters[name]))</f>
        <v/>
      </c>
      <c r="S135" t="s">
        <v>15497</v>
      </c>
      <c r="T135" t="str">
        <f>IF(OR(ISBLANK(draft_picks[[#This Row],[veto_override_team_id]]),draft_picks[[#This Row],[veto_override_team_id]]=""),"",_xlfn.XLOOKUP(draft_picks[[#This Row],[veto_override_team_id]],drafter_teams[id],drafter_teams[name]))</f>
        <v/>
      </c>
    </row>
    <row r="136" spans="1:20" x14ac:dyDescent="0.25">
      <c r="A136" t="s">
        <v>178</v>
      </c>
      <c r="B136" t="str">
        <f>_xlfn.XLOOKUP(draft_picks[[#This Row],[draft_id]],drafts[id],drafts[title])</f>
        <v>Films About Filmmakers</v>
      </c>
      <c r="C136" s="3">
        <v>4</v>
      </c>
      <c r="D136">
        <f>IF(C135&lt;draft_picks[[#This Row],[position]],1,IF(C135&gt;draft_picks[[#This Row],[position]],D135+1,IF(C135=draft_picks[[#This Row],[position]],D135+1)))</f>
        <v>5</v>
      </c>
      <c r="E136" t="s">
        <v>6042</v>
      </c>
      <c r="F136" t="str">
        <f>IF(ISBLANK(draft_picks[[#This Row],[movie_id]]),"",_xlfn.XLOOKUP(draft_picks[[#This Row],[movie_id]],drafts.movies[id],drafts.movies[movie_title]))</f>
        <v>Ed Wood</v>
      </c>
      <c r="G136" s="3" t="s">
        <v>879</v>
      </c>
      <c r="H136" t="str">
        <f>IF(ISBLANK(draft_picks[[#This Row],[drafter_id]]),"",_xlfn.XLOOKUP(draft_picks[[#This Row],[drafter_id]],drafters[id],drafters[name]))</f>
        <v>James Ponsoldt</v>
      </c>
      <c r="J136" t="str">
        <f>IF(ISBLANK(draft_picks[[#This Row],[drafter_team_id]]),"",_xlfn.XLOOKUP(draft_picks[[#This Row],[drafter_team_id]],drafter_teams[id],drafter_teams[name]))</f>
        <v/>
      </c>
      <c r="K136" s="3" t="s">
        <v>15497</v>
      </c>
      <c r="L136" t="s">
        <v>15497</v>
      </c>
      <c r="M136" t="str">
        <f>IF(OR(ISBLANK(draft_picks[[#This Row],[veto_drafter_id]]),draft_picks[[#This Row],[veto_drafter_id]]=""),"",_xlfn.XLOOKUP(draft_picks[[#This Row],[veto_drafter_id]],drafters[id],drafters[name]))</f>
        <v/>
      </c>
      <c r="N136" t="s">
        <v>15497</v>
      </c>
      <c r="O136" t="str">
        <f>IF(OR(ISBLANK(draft_picks[[#This Row],[veto_drafter_team_id]]),draft_picks[[#This Row],[veto_drafter_team_id]]=""),"",_xlfn.XLOOKUP(draft_picks[[#This Row],[veto_drafter_team_id]],drafter_teams[id],drafter_teams[name]))</f>
        <v/>
      </c>
      <c r="Q136" t="s">
        <v>15497</v>
      </c>
      <c r="R136" t="str">
        <f>IF(OR(ISBLANK(draft_picks[[#This Row],[veto_override_drafter_id]]),draft_picks[[#This Row],[veto_override_drafter_id]]=""),"",_xlfn.XLOOKUP(draft_picks[[#This Row],[veto_override_drafter_id]],drafters[id],drafters[name]))</f>
        <v/>
      </c>
      <c r="S136" t="s">
        <v>15497</v>
      </c>
      <c r="T136" t="str">
        <f>IF(OR(ISBLANK(draft_picks[[#This Row],[veto_override_team_id]]),draft_picks[[#This Row],[veto_override_team_id]]=""),"",_xlfn.XLOOKUP(draft_picks[[#This Row],[veto_override_team_id]],drafter_teams[id],drafter_teams[name]))</f>
        <v/>
      </c>
    </row>
    <row r="137" spans="1:20" x14ac:dyDescent="0.25">
      <c r="A137" t="s">
        <v>178</v>
      </c>
      <c r="B137" t="str">
        <f>_xlfn.XLOOKUP(draft_picks[[#This Row],[draft_id]],drafts[id],drafts[title])</f>
        <v>Films About Filmmakers</v>
      </c>
      <c r="C137" s="3">
        <v>3</v>
      </c>
      <c r="D137">
        <f>IF(C136&lt;draft_picks[[#This Row],[position]],1,IF(C136&gt;draft_picks[[#This Row],[position]],D136+1,IF(C136=draft_picks[[#This Row],[position]],D136+1)))</f>
        <v>6</v>
      </c>
      <c r="E137" t="s">
        <v>6803</v>
      </c>
      <c r="F137" t="str">
        <f>IF(ISBLANK(draft_picks[[#This Row],[movie_id]]),"",_xlfn.XLOOKUP(draft_picks[[#This Row],[movie_id]],drafts.movies[id],drafts.movies[movie_title]))</f>
        <v>Real Life</v>
      </c>
      <c r="G137" s="3" t="s">
        <v>779</v>
      </c>
      <c r="H137" t="str">
        <f>IF(ISBLANK(draft_picks[[#This Row],[drafter_id]]),"",_xlfn.XLOOKUP(draft_picks[[#This Row],[drafter_id]],drafters[id],drafters[name]))</f>
        <v>Darrin Navarro</v>
      </c>
      <c r="J137" t="str">
        <f>IF(ISBLANK(draft_picks[[#This Row],[drafter_team_id]]),"",_xlfn.XLOOKUP(draft_picks[[#This Row],[drafter_team_id]],drafter_teams[id],drafter_teams[name]))</f>
        <v/>
      </c>
      <c r="K137" s="3" t="s">
        <v>15497</v>
      </c>
      <c r="L137" t="s">
        <v>15497</v>
      </c>
      <c r="M137" t="str">
        <f>IF(OR(ISBLANK(draft_picks[[#This Row],[veto_drafter_id]]),draft_picks[[#This Row],[veto_drafter_id]]=""),"",_xlfn.XLOOKUP(draft_picks[[#This Row],[veto_drafter_id]],drafters[id],drafters[name]))</f>
        <v/>
      </c>
      <c r="N137" t="s">
        <v>15497</v>
      </c>
      <c r="O137" t="str">
        <f>IF(OR(ISBLANK(draft_picks[[#This Row],[veto_drafter_team_id]]),draft_picks[[#This Row],[veto_drafter_team_id]]=""),"",_xlfn.XLOOKUP(draft_picks[[#This Row],[veto_drafter_team_id]],drafter_teams[id],drafter_teams[name]))</f>
        <v/>
      </c>
      <c r="Q137" t="s">
        <v>15497</v>
      </c>
      <c r="R137" t="str">
        <f>IF(OR(ISBLANK(draft_picks[[#This Row],[veto_override_drafter_id]]),draft_picks[[#This Row],[veto_override_drafter_id]]=""),"",_xlfn.XLOOKUP(draft_picks[[#This Row],[veto_override_drafter_id]],drafters[id],drafters[name]))</f>
        <v/>
      </c>
      <c r="S137" t="s">
        <v>15497</v>
      </c>
      <c r="T137" t="str">
        <f>IF(OR(ISBLANK(draft_picks[[#This Row],[veto_override_team_id]]),draft_picks[[#This Row],[veto_override_team_id]]=""),"",_xlfn.XLOOKUP(draft_picks[[#This Row],[veto_override_team_id]],drafter_teams[id],drafter_teams[name]))</f>
        <v/>
      </c>
    </row>
    <row r="138" spans="1:20" x14ac:dyDescent="0.25">
      <c r="A138" t="s">
        <v>178</v>
      </c>
      <c r="B138" t="str">
        <f>_xlfn.XLOOKUP(draft_picks[[#This Row],[draft_id]],drafts[id],drafts[title])</f>
        <v>Films About Filmmakers</v>
      </c>
      <c r="C138" s="3">
        <v>2</v>
      </c>
      <c r="D138">
        <f>IF(C137&lt;draft_picks[[#This Row],[position]],1,IF(C137&gt;draft_picks[[#This Row],[position]],D137+1,IF(C137=draft_picks[[#This Row],[position]],D137+1)))</f>
        <v>7</v>
      </c>
      <c r="E138" t="s">
        <v>6961</v>
      </c>
      <c r="F138" t="str">
        <f>IF(ISBLANK(draft_picks[[#This Row],[movie_id]]),"",_xlfn.XLOOKUP(draft_picks[[#This Row],[movie_id]],drafts.movies[id],drafts.movies[movie_title]))</f>
        <v>Day for Night</v>
      </c>
      <c r="G138" s="3" t="s">
        <v>879</v>
      </c>
      <c r="H138" t="str">
        <f>IF(ISBLANK(draft_picks[[#This Row],[drafter_id]]),"",_xlfn.XLOOKUP(draft_picks[[#This Row],[drafter_id]],drafters[id],drafters[name]))</f>
        <v>James Ponsoldt</v>
      </c>
      <c r="J138" t="str">
        <f>IF(ISBLANK(draft_picks[[#This Row],[drafter_team_id]]),"",_xlfn.XLOOKUP(draft_picks[[#This Row],[drafter_team_id]],drafter_teams[id],drafter_teams[name]))</f>
        <v/>
      </c>
      <c r="K138" s="3" t="s">
        <v>15497</v>
      </c>
      <c r="L138" t="s">
        <v>15497</v>
      </c>
      <c r="M138" t="str">
        <f>IF(OR(ISBLANK(draft_picks[[#This Row],[veto_drafter_id]]),draft_picks[[#This Row],[veto_drafter_id]]=""),"",_xlfn.XLOOKUP(draft_picks[[#This Row],[veto_drafter_id]],drafters[id],drafters[name]))</f>
        <v/>
      </c>
      <c r="N138" t="s">
        <v>15497</v>
      </c>
      <c r="O138" t="str">
        <f>IF(OR(ISBLANK(draft_picks[[#This Row],[veto_drafter_team_id]]),draft_picks[[#This Row],[veto_drafter_team_id]]=""),"",_xlfn.XLOOKUP(draft_picks[[#This Row],[veto_drafter_team_id]],drafter_teams[id],drafter_teams[name]))</f>
        <v/>
      </c>
      <c r="Q138" t="s">
        <v>15497</v>
      </c>
      <c r="R138" t="str">
        <f>IF(OR(ISBLANK(draft_picks[[#This Row],[veto_override_drafter_id]]),draft_picks[[#This Row],[veto_override_drafter_id]]=""),"",_xlfn.XLOOKUP(draft_picks[[#This Row],[veto_override_drafter_id]],drafters[id],drafters[name]))</f>
        <v/>
      </c>
      <c r="S138" t="s">
        <v>15497</v>
      </c>
      <c r="T138" t="str">
        <f>IF(OR(ISBLANK(draft_picks[[#This Row],[veto_override_team_id]]),draft_picks[[#This Row],[veto_override_team_id]]=""),"",_xlfn.XLOOKUP(draft_picks[[#This Row],[veto_override_team_id]],drafter_teams[id],drafter_teams[name]))</f>
        <v/>
      </c>
    </row>
    <row r="139" spans="1:20" x14ac:dyDescent="0.25">
      <c r="A139" t="s">
        <v>178</v>
      </c>
      <c r="B139" t="str">
        <f>_xlfn.XLOOKUP(draft_picks[[#This Row],[draft_id]],drafts[id],drafts[title])</f>
        <v>Films About Filmmakers</v>
      </c>
      <c r="C139" s="3">
        <v>1</v>
      </c>
      <c r="D139">
        <f>IF(C138&lt;draft_picks[[#This Row],[position]],1,IF(C138&gt;draft_picks[[#This Row],[position]],D138+1,IF(C138=draft_picks[[#This Row],[position]],D138+1)))</f>
        <v>8</v>
      </c>
      <c r="E139" t="s">
        <v>5241</v>
      </c>
      <c r="F139" t="str">
        <f>IF(ISBLANK(draft_picks[[#This Row],[movie_id]]),"",_xlfn.XLOOKUP(draft_picks[[#This Row],[movie_id]],drafts.movies[id],drafts.movies[movie_title]))</f>
        <v>Peeping Tom</v>
      </c>
      <c r="G139" s="3" t="s">
        <v>779</v>
      </c>
      <c r="H139" t="str">
        <f>IF(ISBLANK(draft_picks[[#This Row],[drafter_id]]),"",_xlfn.XLOOKUP(draft_picks[[#This Row],[drafter_id]],drafters[id],drafters[name]))</f>
        <v>Darrin Navarro</v>
      </c>
      <c r="J139" t="str">
        <f>IF(ISBLANK(draft_picks[[#This Row],[drafter_team_id]]),"",_xlfn.XLOOKUP(draft_picks[[#This Row],[drafter_team_id]],drafter_teams[id],drafter_teams[name]))</f>
        <v/>
      </c>
      <c r="K139" s="3" t="s">
        <v>15484</v>
      </c>
      <c r="L139" t="s">
        <v>879</v>
      </c>
      <c r="M139" t="str">
        <f>IF(OR(ISBLANK(draft_picks[[#This Row],[veto_drafter_id]]),draft_picks[[#This Row],[veto_drafter_id]]=""),"",_xlfn.XLOOKUP(draft_picks[[#This Row],[veto_drafter_id]],drafters[id],drafters[name]))</f>
        <v>James Ponsoldt</v>
      </c>
      <c r="N139" t="s">
        <v>15497</v>
      </c>
      <c r="O139" t="str">
        <f>IF(OR(ISBLANK(draft_picks[[#This Row],[veto_drafter_team_id]]),draft_picks[[#This Row],[veto_drafter_team_id]]=""),"",_xlfn.XLOOKUP(draft_picks[[#This Row],[veto_drafter_team_id]],drafter_teams[id],drafter_teams[name]))</f>
        <v/>
      </c>
      <c r="Q139" t="s">
        <v>15497</v>
      </c>
      <c r="R139" t="str">
        <f>IF(OR(ISBLANK(draft_picks[[#This Row],[veto_override_drafter_id]]),draft_picks[[#This Row],[veto_override_drafter_id]]=""),"",_xlfn.XLOOKUP(draft_picks[[#This Row],[veto_override_drafter_id]],drafters[id],drafters[name]))</f>
        <v/>
      </c>
      <c r="S139" t="s">
        <v>15497</v>
      </c>
      <c r="T139" t="str">
        <f>IF(OR(ISBLANK(draft_picks[[#This Row],[veto_override_team_id]]),draft_picks[[#This Row],[veto_override_team_id]]=""),"",_xlfn.XLOOKUP(draft_picks[[#This Row],[veto_override_team_id]],drafter_teams[id],drafter_teams[name]))</f>
        <v/>
      </c>
    </row>
    <row r="140" spans="1:20" x14ac:dyDescent="0.25">
      <c r="A140" t="s">
        <v>178</v>
      </c>
      <c r="B140" t="str">
        <f>_xlfn.XLOOKUP(draft_picks[[#This Row],[draft_id]],drafts[id],drafts[title])</f>
        <v>Films About Filmmakers</v>
      </c>
      <c r="C140" s="3">
        <v>1</v>
      </c>
      <c r="D140">
        <f>IF(C139&lt;draft_picks[[#This Row],[position]],1,IF(C139&gt;draft_picks[[#This Row],[position]],D139+1,IF(C139=draft_picks[[#This Row],[position]],D139+1)))</f>
        <v>9</v>
      </c>
      <c r="E140" t="s">
        <v>4193</v>
      </c>
      <c r="F140" t="str">
        <f>IF(ISBLANK(draft_picks[[#This Row],[movie_id]]),"",_xlfn.XLOOKUP(draft_picks[[#This Row],[movie_id]],drafts.movies[id],drafts.movies[movie_title]))</f>
        <v>Singin' in the Rain</v>
      </c>
      <c r="G140" s="3" t="s">
        <v>779</v>
      </c>
      <c r="H140" t="str">
        <f>IF(ISBLANK(draft_picks[[#This Row],[drafter_id]]),"",_xlfn.XLOOKUP(draft_picks[[#This Row],[drafter_id]],drafters[id],drafters[name]))</f>
        <v>Darrin Navarro</v>
      </c>
      <c r="J140" t="str">
        <f>IF(ISBLANK(draft_picks[[#This Row],[drafter_team_id]]),"",_xlfn.XLOOKUP(draft_picks[[#This Row],[drafter_team_id]],drafter_teams[id],drafter_teams[name]))</f>
        <v/>
      </c>
      <c r="K140" s="3" t="s">
        <v>15497</v>
      </c>
      <c r="L140" t="s">
        <v>15497</v>
      </c>
      <c r="M140" t="str">
        <f>IF(OR(ISBLANK(draft_picks[[#This Row],[veto_drafter_id]]),draft_picks[[#This Row],[veto_drafter_id]]=""),"",_xlfn.XLOOKUP(draft_picks[[#This Row],[veto_drafter_id]],drafters[id],drafters[name]))</f>
        <v/>
      </c>
      <c r="N140" t="s">
        <v>15497</v>
      </c>
      <c r="O140" t="str">
        <f>IF(OR(ISBLANK(draft_picks[[#This Row],[veto_drafter_team_id]]),draft_picks[[#This Row],[veto_drafter_team_id]]=""),"",_xlfn.XLOOKUP(draft_picks[[#This Row],[veto_drafter_team_id]],drafter_teams[id],drafter_teams[name]))</f>
        <v/>
      </c>
      <c r="Q140" t="s">
        <v>15497</v>
      </c>
      <c r="R140" t="str">
        <f>IF(OR(ISBLANK(draft_picks[[#This Row],[veto_override_drafter_id]]),draft_picks[[#This Row],[veto_override_drafter_id]]=""),"",_xlfn.XLOOKUP(draft_picks[[#This Row],[veto_override_drafter_id]],drafters[id],drafters[name]))</f>
        <v/>
      </c>
      <c r="S140" t="s">
        <v>15497</v>
      </c>
      <c r="T140" t="str">
        <f>IF(OR(ISBLANK(draft_picks[[#This Row],[veto_override_team_id]]),draft_picks[[#This Row],[veto_override_team_id]]=""),"",_xlfn.XLOOKUP(draft_picks[[#This Row],[veto_override_team_id]],drafter_teams[id],drafter_teams[name]))</f>
        <v/>
      </c>
    </row>
    <row r="141" spans="1:20" x14ac:dyDescent="0.25">
      <c r="A141" t="s">
        <v>148</v>
      </c>
      <c r="B141" t="str">
        <f>_xlfn.XLOOKUP(draft_picks[[#This Row],[draft_id]],drafts[id],drafts[title])</f>
        <v>Quentin Tarantino</v>
      </c>
      <c r="C141" s="3">
        <v>7</v>
      </c>
      <c r="D141">
        <f>IF(C140&lt;draft_picks[[#This Row],[position]],1,IF(C140&gt;draft_picks[[#This Row],[position]],D140+1,IF(C140=draft_picks[[#This Row],[position]],D140+1)))</f>
        <v>1</v>
      </c>
      <c r="E141" t="s">
        <v>2715</v>
      </c>
      <c r="F141" t="str">
        <f>IF(ISBLANK(draft_picks[[#This Row],[movie_id]]),"",_xlfn.XLOOKUP(draft_picks[[#This Row],[movie_id]],drafts.movies[id],drafts.movies[movie_title]))</f>
        <v>Jackie Brown</v>
      </c>
      <c r="G141" s="3" t="s">
        <v>889</v>
      </c>
      <c r="H141" t="str">
        <f>IF(ISBLANK(draft_picks[[#This Row],[drafter_id]]),"",_xlfn.XLOOKUP(draft_picks[[#This Row],[drafter_id]],drafters[id],drafters[name]))</f>
        <v>Matt Perez-Mora</v>
      </c>
      <c r="J141" t="str">
        <f>IF(ISBLANK(draft_picks[[#This Row],[drafter_team_id]]),"",_xlfn.XLOOKUP(draft_picks[[#This Row],[drafter_team_id]],drafter_teams[id],drafter_teams[name]))</f>
        <v/>
      </c>
      <c r="K141" s="3" t="s">
        <v>15497</v>
      </c>
      <c r="L141" t="s">
        <v>15497</v>
      </c>
      <c r="M141" t="str">
        <f>IF(OR(ISBLANK(draft_picks[[#This Row],[veto_drafter_id]]),draft_picks[[#This Row],[veto_drafter_id]]=""),"",_xlfn.XLOOKUP(draft_picks[[#This Row],[veto_drafter_id]],drafters[id],drafters[name]))</f>
        <v/>
      </c>
      <c r="N141" t="s">
        <v>15497</v>
      </c>
      <c r="O141" t="str">
        <f>IF(OR(ISBLANK(draft_picks[[#This Row],[veto_drafter_team_id]]),draft_picks[[#This Row],[veto_drafter_team_id]]=""),"",_xlfn.XLOOKUP(draft_picks[[#This Row],[veto_drafter_team_id]],drafter_teams[id],drafter_teams[name]))</f>
        <v/>
      </c>
      <c r="Q141" t="s">
        <v>15497</v>
      </c>
      <c r="R141" t="str">
        <f>IF(OR(ISBLANK(draft_picks[[#This Row],[veto_override_drafter_id]]),draft_picks[[#This Row],[veto_override_drafter_id]]=""),"",_xlfn.XLOOKUP(draft_picks[[#This Row],[veto_override_drafter_id]],drafters[id],drafters[name]))</f>
        <v/>
      </c>
      <c r="S141" t="s">
        <v>15497</v>
      </c>
      <c r="T141" t="str">
        <f>IF(OR(ISBLANK(draft_picks[[#This Row],[veto_override_team_id]]),draft_picks[[#This Row],[veto_override_team_id]]=""),"",_xlfn.XLOOKUP(draft_picks[[#This Row],[veto_override_team_id]],drafter_teams[id],drafter_teams[name]))</f>
        <v/>
      </c>
    </row>
    <row r="142" spans="1:20" x14ac:dyDescent="0.25">
      <c r="A142" t="s">
        <v>148</v>
      </c>
      <c r="B142" t="str">
        <f>_xlfn.XLOOKUP(draft_picks[[#This Row],[draft_id]],drafts[id],drafts[title])</f>
        <v>Quentin Tarantino</v>
      </c>
      <c r="C142" s="3">
        <v>6</v>
      </c>
      <c r="D142">
        <f>IF(C141&lt;draft_picks[[#This Row],[position]],1,IF(C141&gt;draft_picks[[#This Row],[position]],D141+1,IF(C141=draft_picks[[#This Row],[position]],D141+1)))</f>
        <v>2</v>
      </c>
      <c r="E142" t="s">
        <v>4344</v>
      </c>
      <c r="F142" t="str">
        <f>IF(ISBLANK(draft_picks[[#This Row],[movie_id]]),"",_xlfn.XLOOKUP(draft_picks[[#This Row],[movie_id]],drafts.movies[id],drafts.movies[movie_title]))</f>
        <v>Kill Bill: Vol. 1</v>
      </c>
      <c r="G142" s="3" t="s">
        <v>889</v>
      </c>
      <c r="H142" t="str">
        <f>IF(ISBLANK(draft_picks[[#This Row],[drafter_id]]),"",_xlfn.XLOOKUP(draft_picks[[#This Row],[drafter_id]],drafters[id],drafters[name]))</f>
        <v>Matt Perez-Mora</v>
      </c>
      <c r="J142" t="str">
        <f>IF(ISBLANK(draft_picks[[#This Row],[drafter_team_id]]),"",_xlfn.XLOOKUP(draft_picks[[#This Row],[drafter_team_id]],drafter_teams[id],drafter_teams[name]))</f>
        <v/>
      </c>
      <c r="K142" s="3" t="s">
        <v>15484</v>
      </c>
      <c r="L142" t="s">
        <v>943</v>
      </c>
      <c r="M142" t="str">
        <f>IF(OR(ISBLANK(draft_picks[[#This Row],[veto_drafter_id]]),draft_picks[[#This Row],[veto_drafter_id]]=""),"",_xlfn.XLOOKUP(draft_picks[[#This Row],[veto_drafter_id]],drafters[id],drafters[name]))</f>
        <v>Holly Thompson</v>
      </c>
      <c r="N142" t="s">
        <v>15497</v>
      </c>
      <c r="O142" t="str">
        <f>IF(OR(ISBLANK(draft_picks[[#This Row],[veto_drafter_team_id]]),draft_picks[[#This Row],[veto_drafter_team_id]]=""),"",_xlfn.XLOOKUP(draft_picks[[#This Row],[veto_drafter_team_id]],drafter_teams[id],drafter_teams[name]))</f>
        <v/>
      </c>
      <c r="Q142" t="s">
        <v>15497</v>
      </c>
      <c r="R142" t="str">
        <f>IF(OR(ISBLANK(draft_picks[[#This Row],[veto_override_drafter_id]]),draft_picks[[#This Row],[veto_override_drafter_id]]=""),"",_xlfn.XLOOKUP(draft_picks[[#This Row],[veto_override_drafter_id]],drafters[id],drafters[name]))</f>
        <v/>
      </c>
      <c r="S142" t="s">
        <v>15497</v>
      </c>
      <c r="T142" t="str">
        <f>IF(OR(ISBLANK(draft_picks[[#This Row],[veto_override_team_id]]),draft_picks[[#This Row],[veto_override_team_id]]=""),"",_xlfn.XLOOKUP(draft_picks[[#This Row],[veto_override_team_id]],drafter_teams[id],drafter_teams[name]))</f>
        <v/>
      </c>
    </row>
    <row r="143" spans="1:20" x14ac:dyDescent="0.25">
      <c r="A143" t="s">
        <v>148</v>
      </c>
      <c r="B143" t="str">
        <f>_xlfn.XLOOKUP(draft_picks[[#This Row],[draft_id]],drafts[id],drafts[title])</f>
        <v>Quentin Tarantino</v>
      </c>
      <c r="C143" s="3">
        <v>6</v>
      </c>
      <c r="D143">
        <f>IF(C142&lt;draft_picks[[#This Row],[position]],1,IF(C142&gt;draft_picks[[#This Row],[position]],D142+1,IF(C142=draft_picks[[#This Row],[position]],D142+1)))</f>
        <v>3</v>
      </c>
      <c r="E143" t="s">
        <v>3749</v>
      </c>
      <c r="F143" t="str">
        <f>IF(ISBLANK(draft_picks[[#This Row],[movie_id]]),"",_xlfn.XLOOKUP(draft_picks[[#This Row],[movie_id]],drafts.movies[id],drafts.movies[movie_title]))</f>
        <v>Django Unchained</v>
      </c>
      <c r="G143" s="3" t="s">
        <v>889</v>
      </c>
      <c r="H143" t="str">
        <f>IF(ISBLANK(draft_picks[[#This Row],[drafter_id]]),"",_xlfn.XLOOKUP(draft_picks[[#This Row],[drafter_id]],drafters[id],drafters[name]))</f>
        <v>Matt Perez-Mora</v>
      </c>
      <c r="J143" t="str">
        <f>IF(ISBLANK(draft_picks[[#This Row],[drafter_team_id]]),"",_xlfn.XLOOKUP(draft_picks[[#This Row],[drafter_team_id]],drafter_teams[id],drafter_teams[name]))</f>
        <v/>
      </c>
      <c r="K143" s="3" t="s">
        <v>15497</v>
      </c>
      <c r="L143" t="s">
        <v>15497</v>
      </c>
      <c r="M143" t="str">
        <f>IF(OR(ISBLANK(draft_picks[[#This Row],[veto_drafter_id]]),draft_picks[[#This Row],[veto_drafter_id]]=""),"",_xlfn.XLOOKUP(draft_picks[[#This Row],[veto_drafter_id]],drafters[id],drafters[name]))</f>
        <v/>
      </c>
      <c r="N143" t="s">
        <v>15497</v>
      </c>
      <c r="O143" t="str">
        <f>IF(OR(ISBLANK(draft_picks[[#This Row],[veto_drafter_team_id]]),draft_picks[[#This Row],[veto_drafter_team_id]]=""),"",_xlfn.XLOOKUP(draft_picks[[#This Row],[veto_drafter_team_id]],drafter_teams[id],drafter_teams[name]))</f>
        <v/>
      </c>
      <c r="Q143" t="s">
        <v>15497</v>
      </c>
      <c r="R143" t="str">
        <f>IF(OR(ISBLANK(draft_picks[[#This Row],[veto_override_drafter_id]]),draft_picks[[#This Row],[veto_override_drafter_id]]=""),"",_xlfn.XLOOKUP(draft_picks[[#This Row],[veto_override_drafter_id]],drafters[id],drafters[name]))</f>
        <v/>
      </c>
      <c r="S143" t="s">
        <v>15497</v>
      </c>
      <c r="T143" t="str">
        <f>IF(OR(ISBLANK(draft_picks[[#This Row],[veto_override_team_id]]),draft_picks[[#This Row],[veto_override_team_id]]=""),"",_xlfn.XLOOKUP(draft_picks[[#This Row],[veto_override_team_id]],drafter_teams[id],drafter_teams[name]))</f>
        <v/>
      </c>
    </row>
    <row r="144" spans="1:20" x14ac:dyDescent="0.25">
      <c r="A144" t="s">
        <v>148</v>
      </c>
      <c r="B144" t="str">
        <f>_xlfn.XLOOKUP(draft_picks[[#This Row],[draft_id]],drafts[id],drafts[title])</f>
        <v>Quentin Tarantino</v>
      </c>
      <c r="C144" s="3">
        <v>5</v>
      </c>
      <c r="D144">
        <f>IF(C143&lt;draft_picks[[#This Row],[position]],1,IF(C143&gt;draft_picks[[#This Row],[position]],D143+1,IF(C143=draft_picks[[#This Row],[position]],D143+1)))</f>
        <v>4</v>
      </c>
      <c r="E144" t="s">
        <v>5384</v>
      </c>
      <c r="F144" t="str">
        <f>IF(ISBLANK(draft_picks[[#This Row],[movie_id]]),"",_xlfn.XLOOKUP(draft_picks[[#This Row],[movie_id]],drafts.movies[id],drafts.movies[movie_title]))</f>
        <v>The Hateful Eight</v>
      </c>
      <c r="G144" s="3" t="s">
        <v>943</v>
      </c>
      <c r="H144" t="str">
        <f>IF(ISBLANK(draft_picks[[#This Row],[drafter_id]]),"",_xlfn.XLOOKUP(draft_picks[[#This Row],[drafter_id]],drafters[id],drafters[name]))</f>
        <v>Holly Thompson</v>
      </c>
      <c r="J144" t="str">
        <f>IF(ISBLANK(draft_picks[[#This Row],[drafter_team_id]]),"",_xlfn.XLOOKUP(draft_picks[[#This Row],[drafter_team_id]],drafter_teams[id],drafter_teams[name]))</f>
        <v/>
      </c>
      <c r="K144" s="3" t="s">
        <v>15497</v>
      </c>
      <c r="L144" t="s">
        <v>15497</v>
      </c>
      <c r="M144" t="str">
        <f>IF(OR(ISBLANK(draft_picks[[#This Row],[veto_drafter_id]]),draft_picks[[#This Row],[veto_drafter_id]]=""),"",_xlfn.XLOOKUP(draft_picks[[#This Row],[veto_drafter_id]],drafters[id],drafters[name]))</f>
        <v/>
      </c>
      <c r="N144" t="s">
        <v>15497</v>
      </c>
      <c r="O144" t="str">
        <f>IF(OR(ISBLANK(draft_picks[[#This Row],[veto_drafter_team_id]]),draft_picks[[#This Row],[veto_drafter_team_id]]=""),"",_xlfn.XLOOKUP(draft_picks[[#This Row],[veto_drafter_team_id]],drafter_teams[id],drafter_teams[name]))</f>
        <v/>
      </c>
      <c r="Q144" t="s">
        <v>15497</v>
      </c>
      <c r="R144" t="str">
        <f>IF(OR(ISBLANK(draft_picks[[#This Row],[veto_override_drafter_id]]),draft_picks[[#This Row],[veto_override_drafter_id]]=""),"",_xlfn.XLOOKUP(draft_picks[[#This Row],[veto_override_drafter_id]],drafters[id],drafters[name]))</f>
        <v/>
      </c>
      <c r="S144" t="s">
        <v>15497</v>
      </c>
      <c r="T144" t="str">
        <f>IF(OR(ISBLANK(draft_picks[[#This Row],[veto_override_team_id]]),draft_picks[[#This Row],[veto_override_team_id]]=""),"",_xlfn.XLOOKUP(draft_picks[[#This Row],[veto_override_team_id]],drafter_teams[id],drafter_teams[name]))</f>
        <v/>
      </c>
    </row>
    <row r="145" spans="1:21" x14ac:dyDescent="0.25">
      <c r="A145" t="s">
        <v>148</v>
      </c>
      <c r="B145" t="str">
        <f>_xlfn.XLOOKUP(draft_picks[[#This Row],[draft_id]],drafts[id],drafts[title])</f>
        <v>Quentin Tarantino</v>
      </c>
      <c r="C145" s="3">
        <v>4</v>
      </c>
      <c r="D145">
        <f>IF(C144&lt;draft_picks[[#This Row],[position]],1,IF(C144&gt;draft_picks[[#This Row],[position]],D144+1,IF(C144=draft_picks[[#This Row],[position]],D144+1)))</f>
        <v>5</v>
      </c>
      <c r="E145" t="s">
        <v>4344</v>
      </c>
      <c r="F145" t="str">
        <f>IF(ISBLANK(draft_picks[[#This Row],[movie_id]]),"",_xlfn.XLOOKUP(draft_picks[[#This Row],[movie_id]],drafts.movies[id],drafts.movies[movie_title]))</f>
        <v>Kill Bill: Vol. 1</v>
      </c>
      <c r="G145" s="3" t="s">
        <v>889</v>
      </c>
      <c r="H145" t="str">
        <f>IF(ISBLANK(draft_picks[[#This Row],[drafter_id]]),"",_xlfn.XLOOKUP(draft_picks[[#This Row],[drafter_id]],drafters[id],drafters[name]))</f>
        <v>Matt Perez-Mora</v>
      </c>
      <c r="J145" t="str">
        <f>IF(ISBLANK(draft_picks[[#This Row],[drafter_team_id]]),"",_xlfn.XLOOKUP(draft_picks[[#This Row],[drafter_team_id]],drafter_teams[id],drafter_teams[name]))</f>
        <v/>
      </c>
      <c r="K145" s="3" t="s">
        <v>15497</v>
      </c>
      <c r="L145" t="s">
        <v>15497</v>
      </c>
      <c r="M145" t="str">
        <f>IF(OR(ISBLANK(draft_picks[[#This Row],[veto_drafter_id]]),draft_picks[[#This Row],[veto_drafter_id]]=""),"",_xlfn.XLOOKUP(draft_picks[[#This Row],[veto_drafter_id]],drafters[id],drafters[name]))</f>
        <v/>
      </c>
      <c r="N145" t="s">
        <v>15497</v>
      </c>
      <c r="O145" t="str">
        <f>IF(OR(ISBLANK(draft_picks[[#This Row],[veto_drafter_team_id]]),draft_picks[[#This Row],[veto_drafter_team_id]]=""),"",_xlfn.XLOOKUP(draft_picks[[#This Row],[veto_drafter_team_id]],drafter_teams[id],drafter_teams[name]))</f>
        <v/>
      </c>
      <c r="Q145" t="s">
        <v>15497</v>
      </c>
      <c r="R145" t="str">
        <f>IF(OR(ISBLANK(draft_picks[[#This Row],[veto_override_drafter_id]]),draft_picks[[#This Row],[veto_override_drafter_id]]=""),"",_xlfn.XLOOKUP(draft_picks[[#This Row],[veto_override_drafter_id]],drafters[id],drafters[name]))</f>
        <v/>
      </c>
      <c r="S145" t="s">
        <v>15497</v>
      </c>
      <c r="T145" t="str">
        <f>IF(OR(ISBLANK(draft_picks[[#This Row],[veto_override_team_id]]),draft_picks[[#This Row],[veto_override_team_id]]=""),"",_xlfn.XLOOKUP(draft_picks[[#This Row],[veto_override_team_id]],drafter_teams[id],drafter_teams[name]))</f>
        <v/>
      </c>
    </row>
    <row r="146" spans="1:21" x14ac:dyDescent="0.25">
      <c r="A146" t="s">
        <v>148</v>
      </c>
      <c r="B146" t="str">
        <f>_xlfn.XLOOKUP(draft_picks[[#This Row],[draft_id]],drafts[id],drafts[title])</f>
        <v>Quentin Tarantino</v>
      </c>
      <c r="C146" s="3">
        <v>3</v>
      </c>
      <c r="D146">
        <f>IF(C145&lt;draft_picks[[#This Row],[position]],1,IF(C145&gt;draft_picks[[#This Row],[position]],D145+1,IF(C145=draft_picks[[#This Row],[position]],D145+1)))</f>
        <v>6</v>
      </c>
      <c r="E146" t="s">
        <v>7634</v>
      </c>
      <c r="F146" t="str">
        <f>IF(ISBLANK(draft_picks[[#This Row],[movie_id]]),"",_xlfn.XLOOKUP(draft_picks[[#This Row],[movie_id]],drafts.movies[id],drafts.movies[movie_title]))</f>
        <v>Inglourious Basterds</v>
      </c>
      <c r="G146" s="3" t="s">
        <v>943</v>
      </c>
      <c r="H146" t="str">
        <f>IF(ISBLANK(draft_picks[[#This Row],[drafter_id]]),"",_xlfn.XLOOKUP(draft_picks[[#This Row],[drafter_id]],drafters[id],drafters[name]))</f>
        <v>Holly Thompson</v>
      </c>
      <c r="J146" t="str">
        <f>IF(ISBLANK(draft_picks[[#This Row],[drafter_team_id]]),"",_xlfn.XLOOKUP(draft_picks[[#This Row],[drafter_team_id]],drafter_teams[id],drafter_teams[name]))</f>
        <v/>
      </c>
      <c r="K146" s="3" t="s">
        <v>15497</v>
      </c>
      <c r="L146" t="s">
        <v>15497</v>
      </c>
      <c r="M146" t="str">
        <f>IF(OR(ISBLANK(draft_picks[[#This Row],[veto_drafter_id]]),draft_picks[[#This Row],[veto_drafter_id]]=""),"",_xlfn.XLOOKUP(draft_picks[[#This Row],[veto_drafter_id]],drafters[id],drafters[name]))</f>
        <v/>
      </c>
      <c r="N146" t="s">
        <v>15497</v>
      </c>
      <c r="O146" t="str">
        <f>IF(OR(ISBLANK(draft_picks[[#This Row],[veto_drafter_team_id]]),draft_picks[[#This Row],[veto_drafter_team_id]]=""),"",_xlfn.XLOOKUP(draft_picks[[#This Row],[veto_drafter_team_id]],drafter_teams[id],drafter_teams[name]))</f>
        <v/>
      </c>
      <c r="Q146" t="s">
        <v>15497</v>
      </c>
      <c r="R146" t="str">
        <f>IF(OR(ISBLANK(draft_picks[[#This Row],[veto_override_drafter_id]]),draft_picks[[#This Row],[veto_override_drafter_id]]=""),"",_xlfn.XLOOKUP(draft_picks[[#This Row],[veto_override_drafter_id]],drafters[id],drafters[name]))</f>
        <v/>
      </c>
      <c r="S146" t="s">
        <v>15497</v>
      </c>
      <c r="T146" t="str">
        <f>IF(OR(ISBLANK(draft_picks[[#This Row],[veto_override_team_id]]),draft_picks[[#This Row],[veto_override_team_id]]=""),"",_xlfn.XLOOKUP(draft_picks[[#This Row],[veto_override_team_id]],drafter_teams[id],drafter_teams[name]))</f>
        <v/>
      </c>
    </row>
    <row r="147" spans="1:21" x14ac:dyDescent="0.25">
      <c r="A147" t="s">
        <v>148</v>
      </c>
      <c r="B147" t="str">
        <f>_xlfn.XLOOKUP(draft_picks[[#This Row],[draft_id]],drafts[id],drafts[title])</f>
        <v>Quentin Tarantino</v>
      </c>
      <c r="C147" s="3">
        <v>2</v>
      </c>
      <c r="D147">
        <f>IF(C146&lt;draft_picks[[#This Row],[position]],1,IF(C146&gt;draft_picks[[#This Row],[position]],D146+1,IF(C146=draft_picks[[#This Row],[position]],D146+1)))</f>
        <v>7</v>
      </c>
      <c r="E147" t="s">
        <v>7075</v>
      </c>
      <c r="F147" t="str">
        <f>IF(ISBLANK(draft_picks[[#This Row],[movie_id]]),"",_xlfn.XLOOKUP(draft_picks[[#This Row],[movie_id]],drafts.movies[id],drafts.movies[movie_title]))</f>
        <v>Reservoir Dogs</v>
      </c>
      <c r="G147" s="3" t="s">
        <v>889</v>
      </c>
      <c r="H147" t="str">
        <f>IF(ISBLANK(draft_picks[[#This Row],[drafter_id]]),"",_xlfn.XLOOKUP(draft_picks[[#This Row],[drafter_id]],drafters[id],drafters[name]))</f>
        <v>Matt Perez-Mora</v>
      </c>
      <c r="J147" t="str">
        <f>IF(ISBLANK(draft_picks[[#This Row],[drafter_team_id]]),"",_xlfn.XLOOKUP(draft_picks[[#This Row],[drafter_team_id]],drafter_teams[id],drafter_teams[name]))</f>
        <v/>
      </c>
      <c r="K147" s="3" t="s">
        <v>15497</v>
      </c>
      <c r="L147" t="s">
        <v>15497</v>
      </c>
      <c r="M147" t="str">
        <f>IF(OR(ISBLANK(draft_picks[[#This Row],[veto_drafter_id]]),draft_picks[[#This Row],[veto_drafter_id]]=""),"",_xlfn.XLOOKUP(draft_picks[[#This Row],[veto_drafter_id]],drafters[id],drafters[name]))</f>
        <v/>
      </c>
      <c r="N147" t="s">
        <v>15497</v>
      </c>
      <c r="O147" t="str">
        <f>IF(OR(ISBLANK(draft_picks[[#This Row],[veto_drafter_team_id]]),draft_picks[[#This Row],[veto_drafter_team_id]]=""),"",_xlfn.XLOOKUP(draft_picks[[#This Row],[veto_drafter_team_id]],drafter_teams[id],drafter_teams[name]))</f>
        <v/>
      </c>
      <c r="Q147" t="s">
        <v>15497</v>
      </c>
      <c r="R147" t="str">
        <f>IF(OR(ISBLANK(draft_picks[[#This Row],[veto_override_drafter_id]]),draft_picks[[#This Row],[veto_override_drafter_id]]=""),"",_xlfn.XLOOKUP(draft_picks[[#This Row],[veto_override_drafter_id]],drafters[id],drafters[name]))</f>
        <v/>
      </c>
      <c r="S147" t="s">
        <v>15497</v>
      </c>
      <c r="T147" t="str">
        <f>IF(OR(ISBLANK(draft_picks[[#This Row],[veto_override_team_id]]),draft_picks[[#This Row],[veto_override_team_id]]=""),"",_xlfn.XLOOKUP(draft_picks[[#This Row],[veto_override_team_id]],drafter_teams[id],drafter_teams[name]))</f>
        <v/>
      </c>
    </row>
    <row r="148" spans="1:21" x14ac:dyDescent="0.25">
      <c r="A148" t="s">
        <v>148</v>
      </c>
      <c r="B148" t="str">
        <f>_xlfn.XLOOKUP(draft_picks[[#This Row],[draft_id]],drafts[id],drafts[title])</f>
        <v>Quentin Tarantino</v>
      </c>
      <c r="C148" s="3">
        <v>1</v>
      </c>
      <c r="D148">
        <f>IF(C147&lt;draft_picks[[#This Row],[position]],1,IF(C147&gt;draft_picks[[#This Row],[position]],D147+1,IF(C147=draft_picks[[#This Row],[position]],D147+1)))</f>
        <v>8</v>
      </c>
      <c r="E148" t="s">
        <v>4740</v>
      </c>
      <c r="F148" t="str">
        <f>IF(ISBLANK(draft_picks[[#This Row],[movie_id]]),"",_xlfn.XLOOKUP(draft_picks[[#This Row],[movie_id]],drafts.movies[id],drafts.movies[movie_title]))</f>
        <v>Pulp Fiction</v>
      </c>
      <c r="G148" s="3" t="s">
        <v>943</v>
      </c>
      <c r="H148" t="str">
        <f>IF(ISBLANK(draft_picks[[#This Row],[drafter_id]]),"",_xlfn.XLOOKUP(draft_picks[[#This Row],[drafter_id]],drafters[id],drafters[name]))</f>
        <v>Holly Thompson</v>
      </c>
      <c r="J148" t="str">
        <f>IF(ISBLANK(draft_picks[[#This Row],[drafter_team_id]]),"",_xlfn.XLOOKUP(draft_picks[[#This Row],[drafter_team_id]],drafter_teams[id],drafter_teams[name]))</f>
        <v/>
      </c>
      <c r="K148" s="3" t="s">
        <v>15497</v>
      </c>
      <c r="L148" t="s">
        <v>15497</v>
      </c>
      <c r="M148" t="str">
        <f>IF(OR(ISBLANK(draft_picks[[#This Row],[veto_drafter_id]]),draft_picks[[#This Row],[veto_drafter_id]]=""),"",_xlfn.XLOOKUP(draft_picks[[#This Row],[veto_drafter_id]],drafters[id],drafters[name]))</f>
        <v/>
      </c>
      <c r="N148" t="s">
        <v>15497</v>
      </c>
      <c r="O148" t="str">
        <f>IF(OR(ISBLANK(draft_picks[[#This Row],[veto_drafter_team_id]]),draft_picks[[#This Row],[veto_drafter_team_id]]=""),"",_xlfn.XLOOKUP(draft_picks[[#This Row],[veto_drafter_team_id]],drafter_teams[id],drafter_teams[name]))</f>
        <v/>
      </c>
      <c r="Q148" t="s">
        <v>15497</v>
      </c>
      <c r="R148" t="str">
        <f>IF(OR(ISBLANK(draft_picks[[#This Row],[veto_override_drafter_id]]),draft_picks[[#This Row],[veto_override_drafter_id]]=""),"",_xlfn.XLOOKUP(draft_picks[[#This Row],[veto_override_drafter_id]],drafters[id],drafters[name]))</f>
        <v/>
      </c>
      <c r="S148" t="s">
        <v>15497</v>
      </c>
      <c r="T148" t="str">
        <f>IF(OR(ISBLANK(draft_picks[[#This Row],[veto_override_team_id]]),draft_picks[[#This Row],[veto_override_team_id]]=""),"",_xlfn.XLOOKUP(draft_picks[[#This Row],[veto_override_team_id]],drafter_teams[id],drafter_teams[name]))</f>
        <v/>
      </c>
    </row>
    <row r="149" spans="1:21" x14ac:dyDescent="0.25">
      <c r="A149" t="s">
        <v>729</v>
      </c>
      <c r="B149" t="str">
        <f>_xlfn.XLOOKUP(draft_picks[[#This Row],[draft_id]],drafts[id],drafts[title])</f>
        <v>'80s Fantasy</v>
      </c>
      <c r="C149" s="3">
        <v>7</v>
      </c>
      <c r="D149">
        <f>IF(C148&lt;draft_picks[[#This Row],[position]],1,IF(C148&gt;draft_picks[[#This Row],[position]],D148+1,IF(C148=draft_picks[[#This Row],[position]],D148+1)))</f>
        <v>1</v>
      </c>
      <c r="E149" t="s">
        <v>6168</v>
      </c>
      <c r="F149" t="str">
        <f>IF(ISBLANK(draft_picks[[#This Row],[movie_id]]),"",_xlfn.XLOOKUP(draft_picks[[#This Row],[movie_id]],drafts.movies[id],drafts.movies[movie_title]))</f>
        <v>Labyrinth</v>
      </c>
      <c r="G149" s="3" t="s">
        <v>915</v>
      </c>
      <c r="H149" t="str">
        <f>IF(ISBLANK(draft_picks[[#This Row],[drafter_id]]),"",_xlfn.XLOOKUP(draft_picks[[#This Row],[drafter_id]],drafters[id],drafters[name]))</f>
        <v>Billy Ray Brewton</v>
      </c>
      <c r="J149" t="str">
        <f>IF(ISBLANK(draft_picks[[#This Row],[drafter_team_id]]),"",_xlfn.XLOOKUP(draft_picks[[#This Row],[drafter_team_id]],drafter_teams[id],drafter_teams[name]))</f>
        <v/>
      </c>
      <c r="K149" s="3" t="s">
        <v>15497</v>
      </c>
      <c r="L149" t="s">
        <v>15497</v>
      </c>
      <c r="M149" t="str">
        <f>IF(OR(ISBLANK(draft_picks[[#This Row],[veto_drafter_id]]),draft_picks[[#This Row],[veto_drafter_id]]=""),"",_xlfn.XLOOKUP(draft_picks[[#This Row],[veto_drafter_id]],drafters[id],drafters[name]))</f>
        <v/>
      </c>
      <c r="N149" t="s">
        <v>15497</v>
      </c>
      <c r="O149" t="str">
        <f>IF(OR(ISBLANK(draft_picks[[#This Row],[veto_drafter_team_id]]),draft_picks[[#This Row],[veto_drafter_team_id]]=""),"",_xlfn.XLOOKUP(draft_picks[[#This Row],[veto_drafter_team_id]],drafter_teams[id],drafter_teams[name]))</f>
        <v/>
      </c>
      <c r="Q149" t="s">
        <v>15497</v>
      </c>
      <c r="R149" t="str">
        <f>IF(OR(ISBLANK(draft_picks[[#This Row],[veto_override_drafter_id]]),draft_picks[[#This Row],[veto_override_drafter_id]]=""),"",_xlfn.XLOOKUP(draft_picks[[#This Row],[veto_override_drafter_id]],drafters[id],drafters[name]))</f>
        <v/>
      </c>
      <c r="S149" t="s">
        <v>15497</v>
      </c>
      <c r="T149" t="str">
        <f>IF(OR(ISBLANK(draft_picks[[#This Row],[veto_override_team_id]]),draft_picks[[#This Row],[veto_override_team_id]]=""),"",_xlfn.XLOOKUP(draft_picks[[#This Row],[veto_override_team_id]],drafter_teams[id],drafter_teams[name]))</f>
        <v/>
      </c>
    </row>
    <row r="150" spans="1:21" x14ac:dyDescent="0.25">
      <c r="A150" t="s">
        <v>729</v>
      </c>
      <c r="B150" t="str">
        <f>_xlfn.XLOOKUP(draft_picks[[#This Row],[draft_id]],drafts[id],drafts[title])</f>
        <v>'80s Fantasy</v>
      </c>
      <c r="C150" s="3">
        <v>6</v>
      </c>
      <c r="D150">
        <f>IF(C149&lt;draft_picks[[#This Row],[position]],1,IF(C149&gt;draft_picks[[#This Row],[position]],D149+1,IF(C149=draft_picks[[#This Row],[position]],D149+1)))</f>
        <v>2</v>
      </c>
      <c r="E150" t="s">
        <v>7963</v>
      </c>
      <c r="F150" t="str">
        <f>IF(ISBLANK(draft_picks[[#This Row],[movie_id]]),"",_xlfn.XLOOKUP(draft_picks[[#This Row],[movie_id]],drafts.movies[id],drafts.movies[movie_title]))</f>
        <v>Highlander</v>
      </c>
      <c r="G150" s="3" t="s">
        <v>915</v>
      </c>
      <c r="H150" t="str">
        <f>IF(ISBLANK(draft_picks[[#This Row],[drafter_id]]),"",_xlfn.XLOOKUP(draft_picks[[#This Row],[drafter_id]],drafters[id],drafters[name]))</f>
        <v>Billy Ray Brewton</v>
      </c>
      <c r="J150" t="str">
        <f>IF(ISBLANK(draft_picks[[#This Row],[drafter_team_id]]),"",_xlfn.XLOOKUP(draft_picks[[#This Row],[drafter_team_id]],drafter_teams[id],drafter_teams[name]))</f>
        <v/>
      </c>
      <c r="K150" s="3" t="s">
        <v>15484</v>
      </c>
      <c r="L150" t="s">
        <v>877</v>
      </c>
      <c r="M150" t="str">
        <f>IF(OR(ISBLANK(draft_picks[[#This Row],[veto_drafter_id]]),draft_picks[[#This Row],[veto_drafter_id]]=""),"",_xlfn.XLOOKUP(draft_picks[[#This Row],[veto_drafter_id]],drafters[id],drafters[name]))</f>
        <v>Chris Thomas Devlin</v>
      </c>
      <c r="N150" t="s">
        <v>15497</v>
      </c>
      <c r="O150" t="str">
        <f>IF(OR(ISBLANK(draft_picks[[#This Row],[veto_drafter_team_id]]),draft_picks[[#This Row],[veto_drafter_team_id]]=""),"",_xlfn.XLOOKUP(draft_picks[[#This Row],[veto_drafter_team_id]],drafter_teams[id],drafter_teams[name]))</f>
        <v/>
      </c>
      <c r="Q150" t="s">
        <v>15497</v>
      </c>
      <c r="R150" t="str">
        <f>IF(OR(ISBLANK(draft_picks[[#This Row],[veto_override_drafter_id]]),draft_picks[[#This Row],[veto_override_drafter_id]]=""),"",_xlfn.XLOOKUP(draft_picks[[#This Row],[veto_override_drafter_id]],drafters[id],drafters[name]))</f>
        <v/>
      </c>
      <c r="S150" t="s">
        <v>15497</v>
      </c>
      <c r="T150" t="str">
        <f>IF(OR(ISBLANK(draft_picks[[#This Row],[veto_override_team_id]]),draft_picks[[#This Row],[veto_override_team_id]]=""),"",_xlfn.XLOOKUP(draft_picks[[#This Row],[veto_override_team_id]],drafter_teams[id],drafter_teams[name]))</f>
        <v/>
      </c>
    </row>
    <row r="151" spans="1:21" x14ac:dyDescent="0.25">
      <c r="A151" t="s">
        <v>729</v>
      </c>
      <c r="B151" t="str">
        <f>_xlfn.XLOOKUP(draft_picks[[#This Row],[draft_id]],drafts[id],drafts[title])</f>
        <v>'80s Fantasy</v>
      </c>
      <c r="C151" s="3">
        <v>6</v>
      </c>
      <c r="D151">
        <f>IF(C150&lt;draft_picks[[#This Row],[position]],1,IF(C150&gt;draft_picks[[#This Row],[position]],D150+1,IF(C150=draft_picks[[#This Row],[position]],D150+1)))</f>
        <v>3</v>
      </c>
      <c r="E151" t="s">
        <v>7626</v>
      </c>
      <c r="F151" t="str">
        <f>IF(ISBLANK(draft_picks[[#This Row],[movie_id]]),"",_xlfn.XLOOKUP(draft_picks[[#This Row],[movie_id]],drafts.movies[id],drafts.movies[movie_title]))</f>
        <v>Legend</v>
      </c>
      <c r="G151" s="3" t="s">
        <v>915</v>
      </c>
      <c r="H151" t="str">
        <f>IF(ISBLANK(draft_picks[[#This Row],[drafter_id]]),"",_xlfn.XLOOKUP(draft_picks[[#This Row],[drafter_id]],drafters[id],drafters[name]))</f>
        <v>Billy Ray Brewton</v>
      </c>
      <c r="J151" t="str">
        <f>IF(ISBLANK(draft_picks[[#This Row],[drafter_team_id]]),"",_xlfn.XLOOKUP(draft_picks[[#This Row],[drafter_team_id]],drafter_teams[id],drafter_teams[name]))</f>
        <v/>
      </c>
      <c r="K151" s="3" t="s">
        <v>15497</v>
      </c>
      <c r="L151" t="s">
        <v>15497</v>
      </c>
      <c r="M151" t="str">
        <f>IF(OR(ISBLANK(draft_picks[[#This Row],[veto_drafter_id]]),draft_picks[[#This Row],[veto_drafter_id]]=""),"",_xlfn.XLOOKUP(draft_picks[[#This Row],[veto_drafter_id]],drafters[id],drafters[name]))</f>
        <v/>
      </c>
      <c r="N151" t="s">
        <v>15497</v>
      </c>
      <c r="O151" t="str">
        <f>IF(OR(ISBLANK(draft_picks[[#This Row],[veto_drafter_team_id]]),draft_picks[[#This Row],[veto_drafter_team_id]]=""),"",_xlfn.XLOOKUP(draft_picks[[#This Row],[veto_drafter_team_id]],drafter_teams[id],drafter_teams[name]))</f>
        <v/>
      </c>
      <c r="Q151" t="s">
        <v>15497</v>
      </c>
      <c r="R151" t="str">
        <f>IF(OR(ISBLANK(draft_picks[[#This Row],[veto_override_drafter_id]]),draft_picks[[#This Row],[veto_override_drafter_id]]=""),"",_xlfn.XLOOKUP(draft_picks[[#This Row],[veto_override_drafter_id]],drafters[id],drafters[name]))</f>
        <v/>
      </c>
      <c r="S151" t="s">
        <v>15497</v>
      </c>
      <c r="T151" t="str">
        <f>IF(OR(ISBLANK(draft_picks[[#This Row],[veto_override_team_id]]),draft_picks[[#This Row],[veto_override_team_id]]=""),"",_xlfn.XLOOKUP(draft_picks[[#This Row],[veto_override_team_id]],drafter_teams[id],drafter_teams[name]))</f>
        <v/>
      </c>
    </row>
    <row r="152" spans="1:21" x14ac:dyDescent="0.25">
      <c r="A152" t="s">
        <v>729</v>
      </c>
      <c r="B152" t="str">
        <f>_xlfn.XLOOKUP(draft_picks[[#This Row],[draft_id]],drafts[id],drafts[title])</f>
        <v>'80s Fantasy</v>
      </c>
      <c r="C152" s="3">
        <v>5</v>
      </c>
      <c r="D152">
        <f>IF(C151&lt;draft_picks[[#This Row],[position]],1,IF(C151&gt;draft_picks[[#This Row],[position]],D151+1,IF(C151=draft_picks[[#This Row],[position]],D151+1)))</f>
        <v>4</v>
      </c>
      <c r="E152" t="s">
        <v>5872</v>
      </c>
      <c r="F152" t="str">
        <f>IF(ISBLANK(draft_picks[[#This Row],[movie_id]]),"",_xlfn.XLOOKUP(draft_picks[[#This Row],[movie_id]],drafts.movies[id],drafts.movies[movie_title]))</f>
        <v>Paperhouse</v>
      </c>
      <c r="G152" s="3" t="s">
        <v>877</v>
      </c>
      <c r="H152" t="str">
        <f>IF(ISBLANK(draft_picks[[#This Row],[drafter_id]]),"",_xlfn.XLOOKUP(draft_picks[[#This Row],[drafter_id]],drafters[id],drafters[name]))</f>
        <v>Chris Thomas Devlin</v>
      </c>
      <c r="J152" t="str">
        <f>IF(ISBLANK(draft_picks[[#This Row],[drafter_team_id]]),"",_xlfn.XLOOKUP(draft_picks[[#This Row],[drafter_team_id]],drafter_teams[id],drafter_teams[name]))</f>
        <v/>
      </c>
      <c r="K152" s="3" t="s">
        <v>15497</v>
      </c>
      <c r="L152" t="s">
        <v>15497</v>
      </c>
      <c r="M152" t="str">
        <f>IF(OR(ISBLANK(draft_picks[[#This Row],[veto_drafter_id]]),draft_picks[[#This Row],[veto_drafter_id]]=""),"",_xlfn.XLOOKUP(draft_picks[[#This Row],[veto_drafter_id]],drafters[id],drafters[name]))</f>
        <v/>
      </c>
      <c r="N152" t="s">
        <v>15497</v>
      </c>
      <c r="O152" t="str">
        <f>IF(OR(ISBLANK(draft_picks[[#This Row],[veto_drafter_team_id]]),draft_picks[[#This Row],[veto_drafter_team_id]]=""),"",_xlfn.XLOOKUP(draft_picks[[#This Row],[veto_drafter_team_id]],drafter_teams[id],drafter_teams[name]))</f>
        <v/>
      </c>
      <c r="Q152" t="s">
        <v>15497</v>
      </c>
      <c r="R152" t="str">
        <f>IF(OR(ISBLANK(draft_picks[[#This Row],[veto_override_drafter_id]]),draft_picks[[#This Row],[veto_override_drafter_id]]=""),"",_xlfn.XLOOKUP(draft_picks[[#This Row],[veto_override_drafter_id]],drafters[id],drafters[name]))</f>
        <v/>
      </c>
      <c r="S152" t="s">
        <v>15497</v>
      </c>
      <c r="T152" t="str">
        <f>IF(OR(ISBLANK(draft_picks[[#This Row],[veto_override_team_id]]),draft_picks[[#This Row],[veto_override_team_id]]=""),"",_xlfn.XLOOKUP(draft_picks[[#This Row],[veto_override_team_id]],drafter_teams[id],drafter_teams[name]))</f>
        <v/>
      </c>
    </row>
    <row r="153" spans="1:21" x14ac:dyDescent="0.25">
      <c r="A153" t="s">
        <v>729</v>
      </c>
      <c r="B153" t="str">
        <f>_xlfn.XLOOKUP(draft_picks[[#This Row],[draft_id]],drafts[id],drafts[title])</f>
        <v>'80s Fantasy</v>
      </c>
      <c r="C153" s="3">
        <v>4</v>
      </c>
      <c r="D153">
        <f>IF(C152&lt;draft_picks[[#This Row],[position]],1,IF(C152&gt;draft_picks[[#This Row],[position]],D152+1,IF(C152=draft_picks[[#This Row],[position]],D152+1)))</f>
        <v>5</v>
      </c>
      <c r="E153" t="s">
        <v>3307</v>
      </c>
      <c r="F153" t="str">
        <f>IF(ISBLANK(draft_picks[[#This Row],[movie_id]]),"",_xlfn.XLOOKUP(draft_picks[[#This Row],[movie_id]],drafts.movies[id],drafts.movies[movie_title]))</f>
        <v>Big Trouble in Little China</v>
      </c>
      <c r="G153" s="3" t="s">
        <v>915</v>
      </c>
      <c r="H153" t="str">
        <f>IF(ISBLANK(draft_picks[[#This Row],[drafter_id]]),"",_xlfn.XLOOKUP(draft_picks[[#This Row],[drafter_id]],drafters[id],drafters[name]))</f>
        <v>Billy Ray Brewton</v>
      </c>
      <c r="J153" t="str">
        <f>IF(ISBLANK(draft_picks[[#This Row],[drafter_team_id]]),"",_xlfn.XLOOKUP(draft_picks[[#This Row],[drafter_team_id]],drafter_teams[id],drafter_teams[name]))</f>
        <v/>
      </c>
      <c r="K153" s="3" t="s">
        <v>15497</v>
      </c>
      <c r="L153" t="s">
        <v>15497</v>
      </c>
      <c r="M153" t="str">
        <f>IF(OR(ISBLANK(draft_picks[[#This Row],[veto_drafter_id]]),draft_picks[[#This Row],[veto_drafter_id]]=""),"",_xlfn.XLOOKUP(draft_picks[[#This Row],[veto_drafter_id]],drafters[id],drafters[name]))</f>
        <v/>
      </c>
      <c r="N153" t="s">
        <v>15497</v>
      </c>
      <c r="O153" t="str">
        <f>IF(OR(ISBLANK(draft_picks[[#This Row],[veto_drafter_team_id]]),draft_picks[[#This Row],[veto_drafter_team_id]]=""),"",_xlfn.XLOOKUP(draft_picks[[#This Row],[veto_drafter_team_id]],drafter_teams[id],drafter_teams[name]))</f>
        <v/>
      </c>
      <c r="Q153" t="s">
        <v>15497</v>
      </c>
      <c r="R153" t="str">
        <f>IF(OR(ISBLANK(draft_picks[[#This Row],[veto_override_drafter_id]]),draft_picks[[#This Row],[veto_override_drafter_id]]=""),"",_xlfn.XLOOKUP(draft_picks[[#This Row],[veto_override_drafter_id]],drafters[id],drafters[name]))</f>
        <v/>
      </c>
      <c r="S153" t="s">
        <v>15497</v>
      </c>
      <c r="T153" t="str">
        <f>IF(OR(ISBLANK(draft_picks[[#This Row],[veto_override_team_id]]),draft_picks[[#This Row],[veto_override_team_id]]=""),"",_xlfn.XLOOKUP(draft_picks[[#This Row],[veto_override_team_id]],drafter_teams[id],drafter_teams[name]))</f>
        <v/>
      </c>
    </row>
    <row r="154" spans="1:21" x14ac:dyDescent="0.25">
      <c r="A154" t="s">
        <v>729</v>
      </c>
      <c r="B154" t="str">
        <f>_xlfn.XLOOKUP(draft_picks[[#This Row],[draft_id]],drafts[id],drafts[title])</f>
        <v>'80s Fantasy</v>
      </c>
      <c r="C154" s="3">
        <v>3</v>
      </c>
      <c r="D154">
        <f>IF(C153&lt;draft_picks[[#This Row],[position]],1,IF(C153&gt;draft_picks[[#This Row],[position]],D153+1,IF(C153=draft_picks[[#This Row],[position]],D153+1)))</f>
        <v>6</v>
      </c>
      <c r="E154" t="s">
        <v>6513</v>
      </c>
      <c r="F154" t="str">
        <f>IF(ISBLANK(draft_picks[[#This Row],[movie_id]]),"",_xlfn.XLOOKUP(draft_picks[[#This Row],[movie_id]],drafts.movies[id],drafts.movies[movie_title]))</f>
        <v>The Last Unicorn</v>
      </c>
      <c r="G154" s="3" t="s">
        <v>877</v>
      </c>
      <c r="H154" t="str">
        <f>IF(ISBLANK(draft_picks[[#This Row],[drafter_id]]),"",_xlfn.XLOOKUP(draft_picks[[#This Row],[drafter_id]],drafters[id],drafters[name]))</f>
        <v>Chris Thomas Devlin</v>
      </c>
      <c r="J154" t="str">
        <f>IF(ISBLANK(draft_picks[[#This Row],[drafter_team_id]]),"",_xlfn.XLOOKUP(draft_picks[[#This Row],[drafter_team_id]],drafter_teams[id],drafter_teams[name]))</f>
        <v/>
      </c>
      <c r="K154" s="3" t="s">
        <v>15484</v>
      </c>
      <c r="L154" t="s">
        <v>915</v>
      </c>
      <c r="M154" t="str">
        <f>IF(OR(ISBLANK(draft_picks[[#This Row],[veto_drafter_id]]),draft_picks[[#This Row],[veto_drafter_id]]=""),"",_xlfn.XLOOKUP(draft_picks[[#This Row],[veto_drafter_id]],drafters[id],drafters[name]))</f>
        <v>Billy Ray Brewton</v>
      </c>
      <c r="N154" t="s">
        <v>15497</v>
      </c>
      <c r="O154" t="str">
        <f>IF(OR(ISBLANK(draft_picks[[#This Row],[veto_drafter_team_id]]),draft_picks[[#This Row],[veto_drafter_team_id]]=""),"",_xlfn.XLOOKUP(draft_picks[[#This Row],[veto_drafter_team_id]],drafter_teams[id],drafter_teams[name]))</f>
        <v/>
      </c>
      <c r="Q154" t="s">
        <v>15497</v>
      </c>
      <c r="R154" t="str">
        <f>IF(OR(ISBLANK(draft_picks[[#This Row],[veto_override_drafter_id]]),draft_picks[[#This Row],[veto_override_drafter_id]]=""),"",_xlfn.XLOOKUP(draft_picks[[#This Row],[veto_override_drafter_id]],drafters[id],drafters[name]))</f>
        <v/>
      </c>
      <c r="S154" t="s">
        <v>15497</v>
      </c>
      <c r="T154" t="str">
        <f>IF(OR(ISBLANK(draft_picks[[#This Row],[veto_override_team_id]]),draft_picks[[#This Row],[veto_override_team_id]]=""),"",_xlfn.XLOOKUP(draft_picks[[#This Row],[veto_override_team_id]],drafter_teams[id],drafter_teams[name]))</f>
        <v/>
      </c>
    </row>
    <row r="155" spans="1:21" x14ac:dyDescent="0.25">
      <c r="A155" t="s">
        <v>729</v>
      </c>
      <c r="B155" t="str">
        <f>_xlfn.XLOOKUP(draft_picks[[#This Row],[draft_id]],drafts[id],drafts[title])</f>
        <v>'80s Fantasy</v>
      </c>
      <c r="C155" s="3">
        <v>3</v>
      </c>
      <c r="D155">
        <f>IF(C154&lt;draft_picks[[#This Row],[position]],1,IF(C154&gt;draft_picks[[#This Row],[position]],D154+1,IF(C154=draft_picks[[#This Row],[position]],D154+1)))</f>
        <v>7</v>
      </c>
      <c r="E155" t="s">
        <v>2296</v>
      </c>
      <c r="F155" t="str">
        <f>IF(ISBLANK(draft_picks[[#This Row],[movie_id]]),"",_xlfn.XLOOKUP(draft_picks[[#This Row],[movie_id]],drafts.movies[id],drafts.movies[movie_title]))</f>
        <v>Dragonslayer</v>
      </c>
      <c r="G155" s="3" t="s">
        <v>877</v>
      </c>
      <c r="H155" t="str">
        <f>IF(ISBLANK(draft_picks[[#This Row],[drafter_id]]),"",_xlfn.XLOOKUP(draft_picks[[#This Row],[drafter_id]],drafters[id],drafters[name]))</f>
        <v>Chris Thomas Devlin</v>
      </c>
      <c r="J155" t="str">
        <f>IF(ISBLANK(draft_picks[[#This Row],[drafter_team_id]]),"",_xlfn.XLOOKUP(draft_picks[[#This Row],[drafter_team_id]],drafter_teams[id],drafter_teams[name]))</f>
        <v/>
      </c>
      <c r="K155" s="3" t="s">
        <v>15497</v>
      </c>
      <c r="L155" t="s">
        <v>15497</v>
      </c>
      <c r="M155" t="str">
        <f>IF(OR(ISBLANK(draft_picks[[#This Row],[veto_drafter_id]]),draft_picks[[#This Row],[veto_drafter_id]]=""),"",_xlfn.XLOOKUP(draft_picks[[#This Row],[veto_drafter_id]],drafters[id],drafters[name]))</f>
        <v/>
      </c>
      <c r="N155" t="s">
        <v>15497</v>
      </c>
      <c r="O155" t="str">
        <f>IF(OR(ISBLANK(draft_picks[[#This Row],[veto_drafter_team_id]]),draft_picks[[#This Row],[veto_drafter_team_id]]=""),"",_xlfn.XLOOKUP(draft_picks[[#This Row],[veto_drafter_team_id]],drafter_teams[id],drafter_teams[name]))</f>
        <v/>
      </c>
      <c r="Q155" t="s">
        <v>15497</v>
      </c>
      <c r="R155" t="str">
        <f>IF(OR(ISBLANK(draft_picks[[#This Row],[veto_override_drafter_id]]),draft_picks[[#This Row],[veto_override_drafter_id]]=""),"",_xlfn.XLOOKUP(draft_picks[[#This Row],[veto_override_drafter_id]],drafters[id],drafters[name]))</f>
        <v/>
      </c>
      <c r="S155" t="s">
        <v>15497</v>
      </c>
      <c r="T155" t="str">
        <f>IF(OR(ISBLANK(draft_picks[[#This Row],[veto_override_team_id]]),draft_picks[[#This Row],[veto_override_team_id]]=""),"",_xlfn.XLOOKUP(draft_picks[[#This Row],[veto_override_team_id]],drafter_teams[id],drafter_teams[name]))</f>
        <v/>
      </c>
    </row>
    <row r="156" spans="1:21" x14ac:dyDescent="0.25">
      <c r="A156" t="s">
        <v>729</v>
      </c>
      <c r="B156" t="str">
        <f>_xlfn.XLOOKUP(draft_picks[[#This Row],[draft_id]],drafts[id],drafts[title])</f>
        <v>'80s Fantasy</v>
      </c>
      <c r="C156" s="3">
        <v>2</v>
      </c>
      <c r="D156">
        <f>IF(C155&lt;draft_picks[[#This Row],[position]],1,IF(C155&gt;draft_picks[[#This Row],[position]],D155+1,IF(C155=draft_picks[[#This Row],[position]],D155+1)))</f>
        <v>8</v>
      </c>
      <c r="E156" t="s">
        <v>3286</v>
      </c>
      <c r="F156" t="str">
        <f>IF(ISBLANK(draft_picks[[#This Row],[movie_id]]),"",_xlfn.XLOOKUP(draft_picks[[#This Row],[movie_id]],drafts.movies[id],drafts.movies[movie_title]))</f>
        <v>The Princess Bride</v>
      </c>
      <c r="G156" s="3" t="s">
        <v>915</v>
      </c>
      <c r="H156" t="str">
        <f>IF(ISBLANK(draft_picks[[#This Row],[drafter_id]]),"",_xlfn.XLOOKUP(draft_picks[[#This Row],[drafter_id]],drafters[id],drafters[name]))</f>
        <v>Billy Ray Brewton</v>
      </c>
      <c r="J156" t="str">
        <f>IF(ISBLANK(draft_picks[[#This Row],[drafter_team_id]]),"",_xlfn.XLOOKUP(draft_picks[[#This Row],[drafter_team_id]],drafter_teams[id],drafter_teams[name]))</f>
        <v/>
      </c>
      <c r="K156" s="3" t="s">
        <v>15497</v>
      </c>
      <c r="L156" t="s">
        <v>15497</v>
      </c>
      <c r="M156" t="str">
        <f>IF(OR(ISBLANK(draft_picks[[#This Row],[veto_drafter_id]]),draft_picks[[#This Row],[veto_drafter_id]]=""),"",_xlfn.XLOOKUP(draft_picks[[#This Row],[veto_drafter_id]],drafters[id],drafters[name]))</f>
        <v/>
      </c>
      <c r="N156" t="s">
        <v>15497</v>
      </c>
      <c r="O156" t="str">
        <f>IF(OR(ISBLANK(draft_picks[[#This Row],[veto_drafter_team_id]]),draft_picks[[#This Row],[veto_drafter_team_id]]=""),"",_xlfn.XLOOKUP(draft_picks[[#This Row],[veto_drafter_team_id]],drafter_teams[id],drafter_teams[name]))</f>
        <v/>
      </c>
      <c r="Q156" t="s">
        <v>15497</v>
      </c>
      <c r="R156" t="str">
        <f>IF(OR(ISBLANK(draft_picks[[#This Row],[veto_override_drafter_id]]),draft_picks[[#This Row],[veto_override_drafter_id]]=""),"",_xlfn.XLOOKUP(draft_picks[[#This Row],[veto_override_drafter_id]],drafters[id],drafters[name]))</f>
        <v/>
      </c>
      <c r="S156" t="s">
        <v>15497</v>
      </c>
      <c r="T156" t="str">
        <f>IF(OR(ISBLANK(draft_picks[[#This Row],[veto_override_team_id]]),draft_picks[[#This Row],[veto_override_team_id]]=""),"",_xlfn.XLOOKUP(draft_picks[[#This Row],[veto_override_team_id]],drafter_teams[id],drafter_teams[name]))</f>
        <v/>
      </c>
    </row>
    <row r="157" spans="1:21" x14ac:dyDescent="0.25">
      <c r="A157" t="s">
        <v>729</v>
      </c>
      <c r="B157" t="str">
        <f>_xlfn.XLOOKUP(draft_picks[[#This Row],[draft_id]],drafts[id],drafts[title])</f>
        <v>'80s Fantasy</v>
      </c>
      <c r="C157" s="3">
        <v>1</v>
      </c>
      <c r="D157">
        <f>IF(C156&lt;draft_picks[[#This Row],[position]],1,IF(C156&gt;draft_picks[[#This Row],[position]],D156+1,IF(C156=draft_picks[[#This Row],[position]],D156+1)))</f>
        <v>9</v>
      </c>
      <c r="E157" t="s">
        <v>4290</v>
      </c>
      <c r="F157" t="str">
        <f>IF(ISBLANK(draft_picks[[#This Row],[movie_id]]),"",_xlfn.XLOOKUP(draft_picks[[#This Row],[movie_id]],drafts.movies[id],drafts.movies[movie_title]))</f>
        <v>The NeverEnding Story</v>
      </c>
      <c r="G157" s="3" t="s">
        <v>877</v>
      </c>
      <c r="H157" t="str">
        <f>IF(ISBLANK(draft_picks[[#This Row],[drafter_id]]),"",_xlfn.XLOOKUP(draft_picks[[#This Row],[drafter_id]],drafters[id],drafters[name]))</f>
        <v>Chris Thomas Devlin</v>
      </c>
      <c r="J157" t="str">
        <f>IF(ISBLANK(draft_picks[[#This Row],[drafter_team_id]]),"",_xlfn.XLOOKUP(draft_picks[[#This Row],[drafter_team_id]],drafter_teams[id],drafter_teams[name]))</f>
        <v/>
      </c>
      <c r="K157" s="3" t="s">
        <v>15497</v>
      </c>
      <c r="L157" t="s">
        <v>15497</v>
      </c>
      <c r="M157" t="str">
        <f>IF(OR(ISBLANK(draft_picks[[#This Row],[veto_drafter_id]]),draft_picks[[#This Row],[veto_drafter_id]]=""),"",_xlfn.XLOOKUP(draft_picks[[#This Row],[veto_drafter_id]],drafters[id],drafters[name]))</f>
        <v/>
      </c>
      <c r="N157" t="s">
        <v>15497</v>
      </c>
      <c r="O157" t="str">
        <f>IF(OR(ISBLANK(draft_picks[[#This Row],[veto_drafter_team_id]]),draft_picks[[#This Row],[veto_drafter_team_id]]=""),"",_xlfn.XLOOKUP(draft_picks[[#This Row],[veto_drafter_team_id]],drafter_teams[id],drafter_teams[name]))</f>
        <v/>
      </c>
      <c r="Q157" t="s">
        <v>15497</v>
      </c>
      <c r="R157" t="str">
        <f>IF(OR(ISBLANK(draft_picks[[#This Row],[veto_override_drafter_id]]),draft_picks[[#This Row],[veto_override_drafter_id]]=""),"",_xlfn.XLOOKUP(draft_picks[[#This Row],[veto_override_drafter_id]],drafters[id],drafters[name]))</f>
        <v/>
      </c>
      <c r="S157" t="s">
        <v>15497</v>
      </c>
      <c r="T157" t="str">
        <f>IF(OR(ISBLANK(draft_picks[[#This Row],[veto_override_team_id]]),draft_picks[[#This Row],[veto_override_team_id]]=""),"",_xlfn.XLOOKUP(draft_picks[[#This Row],[veto_override_team_id]],drafter_teams[id],drafter_teams[name]))</f>
        <v/>
      </c>
    </row>
    <row r="158" spans="1:21" x14ac:dyDescent="0.25">
      <c r="A158" t="s">
        <v>56</v>
      </c>
      <c r="B158" t="str">
        <f>_xlfn.XLOOKUP(draft_picks[[#This Row],[draft_id]],drafts[id],drafts[title])</f>
        <v>Amnesia</v>
      </c>
      <c r="C158" s="3">
        <v>7</v>
      </c>
      <c r="D158">
        <f>IF(C157&lt;draft_picks[[#This Row],[position]],1,IF(C157&gt;draft_picks[[#This Row],[position]],D157+1,IF(C157=draft_picks[[#This Row],[position]],D157+1)))</f>
        <v>1</v>
      </c>
      <c r="E158" t="s">
        <v>8343</v>
      </c>
      <c r="F158" t="str">
        <f>IF(ISBLANK(draft_picks[[#This Row],[movie_id]]),"",_xlfn.XLOOKUP(draft_picks[[#This Row],[movie_id]],drafts.movies[id],drafts.movies[movie_title]))</f>
        <v>Spellbound</v>
      </c>
      <c r="G158" s="3" t="s">
        <v>1237</v>
      </c>
      <c r="H158" t="str">
        <f>IF(ISBLANK(draft_picks[[#This Row],[drafter_id]]),"",_xlfn.XLOOKUP(draft_picks[[#This Row],[drafter_id]],drafters[id],drafters[name]))</f>
        <v>Clay Keller</v>
      </c>
      <c r="J158" t="str">
        <f>IF(ISBLANK(draft_picks[[#This Row],[drafter_team_id]]),"",_xlfn.XLOOKUP(draft_picks[[#This Row],[drafter_team_id]],drafter_teams[id],drafter_teams[name]))</f>
        <v/>
      </c>
      <c r="K158" s="3" t="s">
        <v>15497</v>
      </c>
      <c r="L158" t="s">
        <v>15497</v>
      </c>
      <c r="M158" t="str">
        <f>IF(OR(ISBLANK(draft_picks[[#This Row],[veto_drafter_id]]),draft_picks[[#This Row],[veto_drafter_id]]=""),"",_xlfn.XLOOKUP(draft_picks[[#This Row],[veto_drafter_id]],drafters[id],drafters[name]))</f>
        <v/>
      </c>
      <c r="N158" t="s">
        <v>15497</v>
      </c>
      <c r="O158" t="str">
        <f>IF(OR(ISBLANK(draft_picks[[#This Row],[veto_drafter_team_id]]),draft_picks[[#This Row],[veto_drafter_team_id]]=""),"",_xlfn.XLOOKUP(draft_picks[[#This Row],[veto_drafter_team_id]],drafter_teams[id],drafter_teams[name]))</f>
        <v/>
      </c>
      <c r="Q158" t="s">
        <v>15497</v>
      </c>
      <c r="R158" t="str">
        <f>IF(OR(ISBLANK(draft_picks[[#This Row],[veto_override_drafter_id]]),draft_picks[[#This Row],[veto_override_drafter_id]]=""),"",_xlfn.XLOOKUP(draft_picks[[#This Row],[veto_override_drafter_id]],drafters[id],drafters[name]))</f>
        <v/>
      </c>
      <c r="S158" t="s">
        <v>15497</v>
      </c>
      <c r="T158" t="str">
        <f>IF(OR(ISBLANK(draft_picks[[#This Row],[veto_override_team_id]]),draft_picks[[#This Row],[veto_override_team_id]]=""),"",_xlfn.XLOOKUP(draft_picks[[#This Row],[veto_override_team_id]],drafter_teams[id],drafter_teams[name]))</f>
        <v/>
      </c>
    </row>
    <row r="159" spans="1:21" x14ac:dyDescent="0.25">
      <c r="A159" t="s">
        <v>56</v>
      </c>
      <c r="B159" t="str">
        <f>_xlfn.XLOOKUP(draft_picks[[#This Row],[draft_id]],drafts[id],drafts[title])</f>
        <v>Amnesia</v>
      </c>
      <c r="C159" s="3">
        <v>6</v>
      </c>
      <c r="D159">
        <f>IF(C158&lt;draft_picks[[#This Row],[position]],1,IF(C158&gt;draft_picks[[#This Row],[position]],D158+1,IF(C158=draft_picks[[#This Row],[position]],D158+1)))</f>
        <v>2</v>
      </c>
      <c r="E159" t="s">
        <v>5848</v>
      </c>
      <c r="F159" t="str">
        <f>IF(ISBLANK(draft_picks[[#This Row],[movie_id]]),"",_xlfn.XLOOKUP(draft_picks[[#This Row],[movie_id]],drafts.movies[id],drafts.movies[movie_title]))</f>
        <v>Memento</v>
      </c>
      <c r="G159" s="3" t="s">
        <v>1237</v>
      </c>
      <c r="H159" t="str">
        <f>IF(ISBLANK(draft_picks[[#This Row],[drafter_id]]),"",_xlfn.XLOOKUP(draft_picks[[#This Row],[drafter_id]],drafters[id],drafters[name]))</f>
        <v>Clay Keller</v>
      </c>
      <c r="J159" t="str">
        <f>IF(ISBLANK(draft_picks[[#This Row],[drafter_team_id]]),"",_xlfn.XLOOKUP(draft_picks[[#This Row],[drafter_team_id]],drafter_teams[id],drafter_teams[name]))</f>
        <v/>
      </c>
      <c r="K159" s="3" t="s">
        <v>15497</v>
      </c>
      <c r="L159" t="s">
        <v>15497</v>
      </c>
      <c r="M159" t="str">
        <f>IF(OR(ISBLANK(draft_picks[[#This Row],[veto_drafter_id]]),draft_picks[[#This Row],[veto_drafter_id]]=""),"",_xlfn.XLOOKUP(draft_picks[[#This Row],[veto_drafter_id]],drafters[id],drafters[name]))</f>
        <v/>
      </c>
      <c r="N159" t="s">
        <v>15497</v>
      </c>
      <c r="O159" t="str">
        <f>IF(OR(ISBLANK(draft_picks[[#This Row],[veto_drafter_team_id]]),draft_picks[[#This Row],[veto_drafter_team_id]]=""),"",_xlfn.XLOOKUP(draft_picks[[#This Row],[veto_drafter_team_id]],drafter_teams[id],drafter_teams[name]))</f>
        <v/>
      </c>
      <c r="Q159" t="s">
        <v>15497</v>
      </c>
      <c r="R159" t="str">
        <f>IF(OR(ISBLANK(draft_picks[[#This Row],[veto_override_drafter_id]]),draft_picks[[#This Row],[veto_override_drafter_id]]=""),"",_xlfn.XLOOKUP(draft_picks[[#This Row],[veto_override_drafter_id]],drafters[id],drafters[name]))</f>
        <v/>
      </c>
      <c r="S159" t="s">
        <v>15497</v>
      </c>
      <c r="T159" t="str">
        <f>IF(OR(ISBLANK(draft_picks[[#This Row],[veto_override_team_id]]),draft_picks[[#This Row],[veto_override_team_id]]=""),"",_xlfn.XLOOKUP(draft_picks[[#This Row],[veto_override_team_id]],drafter_teams[id],drafter_teams[name]))</f>
        <v/>
      </c>
    </row>
    <row r="160" spans="1:21" x14ac:dyDescent="0.25">
      <c r="A160" t="s">
        <v>56</v>
      </c>
      <c r="B160" t="str">
        <f>_xlfn.XLOOKUP(draft_picks[[#This Row],[draft_id]],drafts[id],drafts[title])</f>
        <v>Amnesia</v>
      </c>
      <c r="C160" s="3">
        <v>5</v>
      </c>
      <c r="D160">
        <f>IF(C159&lt;draft_picks[[#This Row],[position]],1,IF(C159&gt;draft_picks[[#This Row],[position]],D159+1,IF(C159=draft_picks[[#This Row],[position]],D159+1)))</f>
        <v>3</v>
      </c>
      <c r="E160" t="s">
        <v>3669</v>
      </c>
      <c r="F160" t="str">
        <f>IF(ISBLANK(draft_picks[[#This Row],[movie_id]]),"",_xlfn.XLOOKUP(draft_picks[[#This Row],[movie_id]],drafts.movies[id],drafts.movies[movie_title]))</f>
        <v>Paris, Texas</v>
      </c>
      <c r="G160" s="3" t="s">
        <v>1115</v>
      </c>
      <c r="H160" t="str">
        <f>IF(ISBLANK(draft_picks[[#This Row],[drafter_id]]),"",_xlfn.XLOOKUP(draft_picks[[#This Row],[drafter_id]],drafters[id],drafters[name]))</f>
        <v>Ryan Marker</v>
      </c>
      <c r="J160" t="str">
        <f>IF(ISBLANK(draft_picks[[#This Row],[drafter_team_id]]),"",_xlfn.XLOOKUP(draft_picks[[#This Row],[drafter_team_id]],drafter_teams[id],drafter_teams[name]))</f>
        <v/>
      </c>
      <c r="K160" s="3"/>
      <c r="L160" t="s">
        <v>15497</v>
      </c>
      <c r="M160" t="str">
        <f>IF(OR(ISBLANK(draft_picks[[#This Row],[veto_drafter_id]]),draft_picks[[#This Row],[veto_drafter_id]]=""),"",_xlfn.XLOOKUP(draft_picks[[#This Row],[veto_drafter_id]],drafters[id],drafters[name]))</f>
        <v/>
      </c>
      <c r="N160" t="s">
        <v>15497</v>
      </c>
      <c r="O160" t="str">
        <f>IF(OR(ISBLANK(draft_picks[[#This Row],[veto_drafter_team_id]]),draft_picks[[#This Row],[veto_drafter_team_id]]=""),"",_xlfn.XLOOKUP(draft_picks[[#This Row],[veto_drafter_team_id]],drafter_teams[id],drafter_teams[name]))</f>
        <v/>
      </c>
      <c r="Q160" t="s">
        <v>15497</v>
      </c>
      <c r="R160" t="str">
        <f>IF(OR(ISBLANK(draft_picks[[#This Row],[veto_override_drafter_id]]),draft_picks[[#This Row],[veto_override_drafter_id]]=""),"",_xlfn.XLOOKUP(draft_picks[[#This Row],[veto_override_drafter_id]],drafters[id],drafters[name]))</f>
        <v/>
      </c>
      <c r="S160" t="s">
        <v>15497</v>
      </c>
      <c r="T160" t="str">
        <f>IF(OR(ISBLANK(draft_picks[[#This Row],[veto_override_team_id]]),draft_picks[[#This Row],[veto_override_team_id]]=""),"",_xlfn.XLOOKUP(draft_picks[[#This Row],[veto_override_team_id]],drafter_teams[id],drafter_teams[name]))</f>
        <v/>
      </c>
      <c r="U160" t="b">
        <v>1</v>
      </c>
    </row>
    <row r="161" spans="1:20" x14ac:dyDescent="0.25">
      <c r="A161" t="s">
        <v>56</v>
      </c>
      <c r="B161" t="str">
        <f>_xlfn.XLOOKUP(draft_picks[[#This Row],[draft_id]],drafts[id],drafts[title])</f>
        <v>Amnesia</v>
      </c>
      <c r="C161" s="3">
        <v>5</v>
      </c>
      <c r="D161">
        <f>IF(C160&lt;draft_picks[[#This Row],[position]],1,IF(C160&gt;draft_picks[[#This Row],[position]],D160+1,IF(C160=draft_picks[[#This Row],[position]],D160+1)))</f>
        <v>4</v>
      </c>
      <c r="E161" t="s">
        <v>5558</v>
      </c>
      <c r="F161" t="str">
        <f>IF(ISBLANK(draft_picks[[#This Row],[movie_id]]),"",_xlfn.XLOOKUP(draft_picks[[#This Row],[movie_id]],drafts.movies[id],drafts.movies[movie_title]))</f>
        <v>Eternal Sunshine of the Spotless Mind</v>
      </c>
      <c r="G161" s="3" t="s">
        <v>1115</v>
      </c>
      <c r="H161" t="str">
        <f>IF(ISBLANK(draft_picks[[#This Row],[drafter_id]]),"",_xlfn.XLOOKUP(draft_picks[[#This Row],[drafter_id]],drafters[id],drafters[name]))</f>
        <v>Ryan Marker</v>
      </c>
      <c r="J161" t="str">
        <f>IF(ISBLANK(draft_picks[[#This Row],[drafter_team_id]]),"",_xlfn.XLOOKUP(draft_picks[[#This Row],[drafter_team_id]],drafter_teams[id],drafter_teams[name]))</f>
        <v/>
      </c>
      <c r="K161" s="3" t="s">
        <v>15497</v>
      </c>
      <c r="L161" t="s">
        <v>15497</v>
      </c>
      <c r="M161" t="str">
        <f>IF(OR(ISBLANK(draft_picks[[#This Row],[veto_drafter_id]]),draft_picks[[#This Row],[veto_drafter_id]]=""),"",_xlfn.XLOOKUP(draft_picks[[#This Row],[veto_drafter_id]],drafters[id],drafters[name]))</f>
        <v/>
      </c>
      <c r="N161" t="s">
        <v>15497</v>
      </c>
      <c r="O161" t="str">
        <f>IF(OR(ISBLANK(draft_picks[[#This Row],[veto_drafter_team_id]]),draft_picks[[#This Row],[veto_drafter_team_id]]=""),"",_xlfn.XLOOKUP(draft_picks[[#This Row],[veto_drafter_team_id]],drafter_teams[id],drafter_teams[name]))</f>
        <v/>
      </c>
      <c r="Q161" t="s">
        <v>15497</v>
      </c>
      <c r="R161" t="str">
        <f>IF(OR(ISBLANK(draft_picks[[#This Row],[veto_override_drafter_id]]),draft_picks[[#This Row],[veto_override_drafter_id]]=""),"",_xlfn.XLOOKUP(draft_picks[[#This Row],[veto_override_drafter_id]],drafters[id],drafters[name]))</f>
        <v/>
      </c>
      <c r="S161" t="s">
        <v>15497</v>
      </c>
      <c r="T161" t="str">
        <f>IF(OR(ISBLANK(draft_picks[[#This Row],[veto_override_team_id]]),draft_picks[[#This Row],[veto_override_team_id]]=""),"",_xlfn.XLOOKUP(draft_picks[[#This Row],[veto_override_team_id]],drafter_teams[id],drafter_teams[name]))</f>
        <v/>
      </c>
    </row>
    <row r="162" spans="1:20" x14ac:dyDescent="0.25">
      <c r="A162" t="s">
        <v>56</v>
      </c>
      <c r="B162" t="str">
        <f>_xlfn.XLOOKUP(draft_picks[[#This Row],[draft_id]],drafts[id],drafts[title])</f>
        <v>Amnesia</v>
      </c>
      <c r="C162" s="3">
        <v>4</v>
      </c>
      <c r="D162">
        <f>IF(C161&lt;draft_picks[[#This Row],[position]],1,IF(C161&gt;draft_picks[[#This Row],[position]],D161+1,IF(C161=draft_picks[[#This Row],[position]],D161+1)))</f>
        <v>5</v>
      </c>
      <c r="E162" t="s">
        <v>1724</v>
      </c>
      <c r="F162" t="str">
        <f>IF(ISBLANK(draft_picks[[#This Row],[movie_id]]),"",_xlfn.XLOOKUP(draft_picks[[#This Row],[movie_id]],drafts.movies[id],drafts.movies[movie_title]))</f>
        <v>Desperately Seeking Susan</v>
      </c>
      <c r="G162" s="3" t="s">
        <v>1237</v>
      </c>
      <c r="H162" t="str">
        <f>IF(ISBLANK(draft_picks[[#This Row],[drafter_id]]),"",_xlfn.XLOOKUP(draft_picks[[#This Row],[drafter_id]],drafters[id],drafters[name]))</f>
        <v>Clay Keller</v>
      </c>
      <c r="J162" t="str">
        <f>IF(ISBLANK(draft_picks[[#This Row],[drafter_team_id]]),"",_xlfn.XLOOKUP(draft_picks[[#This Row],[drafter_team_id]],drafter_teams[id],drafter_teams[name]))</f>
        <v/>
      </c>
      <c r="K162" s="3" t="s">
        <v>15497</v>
      </c>
      <c r="L162" t="s">
        <v>15497</v>
      </c>
      <c r="M162" t="str">
        <f>IF(OR(ISBLANK(draft_picks[[#This Row],[veto_drafter_id]]),draft_picks[[#This Row],[veto_drafter_id]]=""),"",_xlfn.XLOOKUP(draft_picks[[#This Row],[veto_drafter_id]],drafters[id],drafters[name]))</f>
        <v/>
      </c>
      <c r="N162" t="s">
        <v>15497</v>
      </c>
      <c r="O162" t="str">
        <f>IF(OR(ISBLANK(draft_picks[[#This Row],[veto_drafter_team_id]]),draft_picks[[#This Row],[veto_drafter_team_id]]=""),"",_xlfn.XLOOKUP(draft_picks[[#This Row],[veto_drafter_team_id]],drafter_teams[id],drafter_teams[name]))</f>
        <v/>
      </c>
      <c r="Q162" t="s">
        <v>15497</v>
      </c>
      <c r="R162" t="str">
        <f>IF(OR(ISBLANK(draft_picks[[#This Row],[veto_override_drafter_id]]),draft_picks[[#This Row],[veto_override_drafter_id]]=""),"",_xlfn.XLOOKUP(draft_picks[[#This Row],[veto_override_drafter_id]],drafters[id],drafters[name]))</f>
        <v/>
      </c>
      <c r="S162" t="s">
        <v>15497</v>
      </c>
      <c r="T162" t="str">
        <f>IF(OR(ISBLANK(draft_picks[[#This Row],[veto_override_team_id]]),draft_picks[[#This Row],[veto_override_team_id]]=""),"",_xlfn.XLOOKUP(draft_picks[[#This Row],[veto_override_team_id]],drafter_teams[id],drafter_teams[name]))</f>
        <v/>
      </c>
    </row>
    <row r="163" spans="1:20" x14ac:dyDescent="0.25">
      <c r="A163" t="s">
        <v>56</v>
      </c>
      <c r="B163" t="str">
        <f>_xlfn.XLOOKUP(draft_picks[[#This Row],[draft_id]],drafts[id],drafts[title])</f>
        <v>Amnesia</v>
      </c>
      <c r="C163" s="3">
        <v>3</v>
      </c>
      <c r="D163">
        <f>IF(C162&lt;draft_picks[[#This Row],[position]],1,IF(C162&gt;draft_picks[[#This Row],[position]],D162+1,IF(C162=draft_picks[[#This Row],[position]],D162+1)))</f>
        <v>6</v>
      </c>
      <c r="E163" t="s">
        <v>3654</v>
      </c>
      <c r="F163" t="str">
        <f>IF(ISBLANK(draft_picks[[#This Row],[movie_id]]),"",_xlfn.XLOOKUP(draft_picks[[#This Row],[movie_id]],drafts.movies[id],drafts.movies[movie_title]))</f>
        <v>RoboCop</v>
      </c>
      <c r="G163" s="3" t="s">
        <v>1115</v>
      </c>
      <c r="H163" t="str">
        <f>IF(ISBLANK(draft_picks[[#This Row],[drafter_id]]),"",_xlfn.XLOOKUP(draft_picks[[#This Row],[drafter_id]],drafters[id],drafters[name]))</f>
        <v>Ryan Marker</v>
      </c>
      <c r="J163" t="str">
        <f>IF(ISBLANK(draft_picks[[#This Row],[drafter_team_id]]),"",_xlfn.XLOOKUP(draft_picks[[#This Row],[drafter_team_id]],drafter_teams[id],drafter_teams[name]))</f>
        <v/>
      </c>
      <c r="K163" s="3" t="s">
        <v>15497</v>
      </c>
      <c r="L163" t="s">
        <v>15497</v>
      </c>
      <c r="M163" t="str">
        <f>IF(OR(ISBLANK(draft_picks[[#This Row],[veto_drafter_id]]),draft_picks[[#This Row],[veto_drafter_id]]=""),"",_xlfn.XLOOKUP(draft_picks[[#This Row],[veto_drafter_id]],drafters[id],drafters[name]))</f>
        <v/>
      </c>
      <c r="N163" t="s">
        <v>15497</v>
      </c>
      <c r="O163" t="str">
        <f>IF(OR(ISBLANK(draft_picks[[#This Row],[veto_drafter_team_id]]),draft_picks[[#This Row],[veto_drafter_team_id]]=""),"",_xlfn.XLOOKUP(draft_picks[[#This Row],[veto_drafter_team_id]],drafter_teams[id],drafter_teams[name]))</f>
        <v/>
      </c>
      <c r="Q163" t="s">
        <v>15497</v>
      </c>
      <c r="R163" t="str">
        <f>IF(OR(ISBLANK(draft_picks[[#This Row],[veto_override_drafter_id]]),draft_picks[[#This Row],[veto_override_drafter_id]]=""),"",_xlfn.XLOOKUP(draft_picks[[#This Row],[veto_override_drafter_id]],drafters[id],drafters[name]))</f>
        <v/>
      </c>
      <c r="S163" t="s">
        <v>15497</v>
      </c>
      <c r="T163" t="str">
        <f>IF(OR(ISBLANK(draft_picks[[#This Row],[veto_override_team_id]]),draft_picks[[#This Row],[veto_override_team_id]]=""),"",_xlfn.XLOOKUP(draft_picks[[#This Row],[veto_override_team_id]],drafter_teams[id],drafter_teams[name]))</f>
        <v/>
      </c>
    </row>
    <row r="164" spans="1:20" x14ac:dyDescent="0.25">
      <c r="A164" t="s">
        <v>56</v>
      </c>
      <c r="B164" t="str">
        <f>_xlfn.XLOOKUP(draft_picks[[#This Row],[draft_id]],drafts[id],drafts[title])</f>
        <v>Amnesia</v>
      </c>
      <c r="C164" s="3">
        <v>2</v>
      </c>
      <c r="D164">
        <f>IF(C163&lt;draft_picks[[#This Row],[position]],1,IF(C163&gt;draft_picks[[#This Row],[position]],D163+1,IF(C163=draft_picks[[#This Row],[position]],D163+1)))</f>
        <v>7</v>
      </c>
      <c r="E164" t="s">
        <v>1377</v>
      </c>
      <c r="F164" t="str">
        <f>IF(ISBLANK(draft_picks[[#This Row],[movie_id]]),"",_xlfn.XLOOKUP(draft_picks[[#This Row],[movie_id]],drafts.movies[id],drafts.movies[movie_title]))</f>
        <v>The Bourne Identity</v>
      </c>
      <c r="G164" s="3" t="s">
        <v>1237</v>
      </c>
      <c r="H164" t="str">
        <f>IF(ISBLANK(draft_picks[[#This Row],[drafter_id]]),"",_xlfn.XLOOKUP(draft_picks[[#This Row],[drafter_id]],drafters[id],drafters[name]))</f>
        <v>Clay Keller</v>
      </c>
      <c r="J164" t="str">
        <f>IF(ISBLANK(draft_picks[[#This Row],[drafter_team_id]]),"",_xlfn.XLOOKUP(draft_picks[[#This Row],[drafter_team_id]],drafter_teams[id],drafter_teams[name]))</f>
        <v/>
      </c>
      <c r="K164" s="3" t="s">
        <v>15497</v>
      </c>
      <c r="L164" t="s">
        <v>15497</v>
      </c>
      <c r="M164" t="str">
        <f>IF(OR(ISBLANK(draft_picks[[#This Row],[veto_drafter_id]]),draft_picks[[#This Row],[veto_drafter_id]]=""),"",_xlfn.XLOOKUP(draft_picks[[#This Row],[veto_drafter_id]],drafters[id],drafters[name]))</f>
        <v/>
      </c>
      <c r="N164" t="s">
        <v>15497</v>
      </c>
      <c r="O164" t="str">
        <f>IF(OR(ISBLANK(draft_picks[[#This Row],[veto_drafter_team_id]]),draft_picks[[#This Row],[veto_drafter_team_id]]=""),"",_xlfn.XLOOKUP(draft_picks[[#This Row],[veto_drafter_team_id]],drafter_teams[id],drafter_teams[name]))</f>
        <v/>
      </c>
      <c r="Q164" t="s">
        <v>15497</v>
      </c>
      <c r="R164" t="str">
        <f>IF(OR(ISBLANK(draft_picks[[#This Row],[veto_override_drafter_id]]),draft_picks[[#This Row],[veto_override_drafter_id]]=""),"",_xlfn.XLOOKUP(draft_picks[[#This Row],[veto_override_drafter_id]],drafters[id],drafters[name]))</f>
        <v/>
      </c>
      <c r="S164" t="s">
        <v>15497</v>
      </c>
      <c r="T164" t="str">
        <f>IF(OR(ISBLANK(draft_picks[[#This Row],[veto_override_team_id]]),draft_picks[[#This Row],[veto_override_team_id]]=""),"",_xlfn.XLOOKUP(draft_picks[[#This Row],[veto_override_team_id]],drafter_teams[id],drafter_teams[name]))</f>
        <v/>
      </c>
    </row>
    <row r="165" spans="1:20" x14ac:dyDescent="0.25">
      <c r="A165" t="s">
        <v>56</v>
      </c>
      <c r="B165" t="str">
        <f>_xlfn.XLOOKUP(draft_picks[[#This Row],[draft_id]],drafts[id],drafts[title])</f>
        <v>Amnesia</v>
      </c>
      <c r="C165" s="3">
        <v>1</v>
      </c>
      <c r="D165">
        <f>IF(C164&lt;draft_picks[[#This Row],[position]],1,IF(C164&gt;draft_picks[[#This Row],[position]],D164+1,IF(C164=draft_picks[[#This Row],[position]],D164+1)))</f>
        <v>8</v>
      </c>
      <c r="E165" t="s">
        <v>5623</v>
      </c>
      <c r="F165" t="str">
        <f>IF(ISBLANK(draft_picks[[#This Row],[movie_id]]),"",_xlfn.XLOOKUP(draft_picks[[#This Row],[movie_id]],drafts.movies[id],drafts.movies[movie_title]))</f>
        <v>Mulholland Drive</v>
      </c>
      <c r="G165" s="3" t="s">
        <v>1115</v>
      </c>
      <c r="H165" t="str">
        <f>IF(ISBLANK(draft_picks[[#This Row],[drafter_id]]),"",_xlfn.XLOOKUP(draft_picks[[#This Row],[drafter_id]],drafters[id],drafters[name]))</f>
        <v>Ryan Marker</v>
      </c>
      <c r="J165" t="str">
        <f>IF(ISBLANK(draft_picks[[#This Row],[drafter_team_id]]),"",_xlfn.XLOOKUP(draft_picks[[#This Row],[drafter_team_id]],drafter_teams[id],drafter_teams[name]))</f>
        <v/>
      </c>
      <c r="K165" s="3" t="s">
        <v>15497</v>
      </c>
      <c r="L165" t="s">
        <v>15497</v>
      </c>
      <c r="M165" t="str">
        <f>IF(OR(ISBLANK(draft_picks[[#This Row],[veto_drafter_id]]),draft_picks[[#This Row],[veto_drafter_id]]=""),"",_xlfn.XLOOKUP(draft_picks[[#This Row],[veto_drafter_id]],drafters[id],drafters[name]))</f>
        <v/>
      </c>
      <c r="N165" t="s">
        <v>15497</v>
      </c>
      <c r="O165" t="str">
        <f>IF(OR(ISBLANK(draft_picks[[#This Row],[veto_drafter_team_id]]),draft_picks[[#This Row],[veto_drafter_team_id]]=""),"",_xlfn.XLOOKUP(draft_picks[[#This Row],[veto_drafter_team_id]],drafter_teams[id],drafter_teams[name]))</f>
        <v/>
      </c>
      <c r="Q165" t="s">
        <v>15497</v>
      </c>
      <c r="R165" t="str">
        <f>IF(OR(ISBLANK(draft_picks[[#This Row],[veto_override_drafter_id]]),draft_picks[[#This Row],[veto_override_drafter_id]]=""),"",_xlfn.XLOOKUP(draft_picks[[#This Row],[veto_override_drafter_id]],drafters[id],drafters[name]))</f>
        <v/>
      </c>
      <c r="S165" t="s">
        <v>15497</v>
      </c>
      <c r="T165" t="str">
        <f>IF(OR(ISBLANK(draft_picks[[#This Row],[veto_override_team_id]]),draft_picks[[#This Row],[veto_override_team_id]]=""),"",_xlfn.XLOOKUP(draft_picks[[#This Row],[veto_override_team_id]],drafter_teams[id],drafter_teams[name]))</f>
        <v/>
      </c>
    </row>
    <row r="166" spans="1:20" x14ac:dyDescent="0.25">
      <c r="A166" t="s">
        <v>316</v>
      </c>
      <c r="B166" t="str">
        <f>_xlfn.XLOOKUP(draft_picks[[#This Row],[draft_id]],drafts[id],drafts[title])</f>
        <v>Kubrick</v>
      </c>
      <c r="C166" s="3">
        <v>7</v>
      </c>
      <c r="D166">
        <f>IF(C165&lt;draft_picks[[#This Row],[position]],1,IF(C165&gt;draft_picks[[#This Row],[position]],D165+1,IF(C165=draft_picks[[#This Row],[position]],D165+1)))</f>
        <v>1</v>
      </c>
      <c r="E166" t="s">
        <v>1434</v>
      </c>
      <c r="F166" t="str">
        <f>IF(ISBLANK(draft_picks[[#This Row],[movie_id]]),"",_xlfn.XLOOKUP(draft_picks[[#This Row],[movie_id]],drafts.movies[id],drafts.movies[movie_title]))</f>
        <v>A Clockwork Orange</v>
      </c>
      <c r="G166" s="3" t="s">
        <v>1177</v>
      </c>
      <c r="H166" t="str">
        <f>IF(ISBLANK(draft_picks[[#This Row],[drafter_id]]),"",_xlfn.XLOOKUP(draft_picks[[#This Row],[drafter_id]],drafters[id],drafters[name]))</f>
        <v>Darren Franich</v>
      </c>
      <c r="J166" t="str">
        <f>IF(ISBLANK(draft_picks[[#This Row],[drafter_team_id]]),"",_xlfn.XLOOKUP(draft_picks[[#This Row],[drafter_team_id]],drafter_teams[id],drafter_teams[name]))</f>
        <v/>
      </c>
      <c r="K166" s="3" t="s">
        <v>15497</v>
      </c>
      <c r="L166" t="s">
        <v>15497</v>
      </c>
      <c r="M166" t="str">
        <f>IF(OR(ISBLANK(draft_picks[[#This Row],[veto_drafter_id]]),draft_picks[[#This Row],[veto_drafter_id]]=""),"",_xlfn.XLOOKUP(draft_picks[[#This Row],[veto_drafter_id]],drafters[id],drafters[name]))</f>
        <v/>
      </c>
      <c r="N166" t="s">
        <v>15497</v>
      </c>
      <c r="O166" t="str">
        <f>IF(OR(ISBLANK(draft_picks[[#This Row],[veto_drafter_team_id]]),draft_picks[[#This Row],[veto_drafter_team_id]]=""),"",_xlfn.XLOOKUP(draft_picks[[#This Row],[veto_drafter_team_id]],drafter_teams[id],drafter_teams[name]))</f>
        <v/>
      </c>
      <c r="Q166" t="s">
        <v>15497</v>
      </c>
      <c r="R166" t="str">
        <f>IF(OR(ISBLANK(draft_picks[[#This Row],[veto_override_drafter_id]]),draft_picks[[#This Row],[veto_override_drafter_id]]=""),"",_xlfn.XLOOKUP(draft_picks[[#This Row],[veto_override_drafter_id]],drafters[id],drafters[name]))</f>
        <v/>
      </c>
      <c r="S166" t="s">
        <v>15497</v>
      </c>
      <c r="T166" t="str">
        <f>IF(OR(ISBLANK(draft_picks[[#This Row],[veto_override_team_id]]),draft_picks[[#This Row],[veto_override_team_id]]=""),"",_xlfn.XLOOKUP(draft_picks[[#This Row],[veto_override_team_id]],drafter_teams[id],drafter_teams[name]))</f>
        <v/>
      </c>
    </row>
    <row r="167" spans="1:20" x14ac:dyDescent="0.25">
      <c r="A167" t="s">
        <v>316</v>
      </c>
      <c r="B167" t="str">
        <f>_xlfn.XLOOKUP(draft_picks[[#This Row],[draft_id]],drafts[id],drafts[title])</f>
        <v>Kubrick</v>
      </c>
      <c r="C167" s="3">
        <v>6</v>
      </c>
      <c r="D167">
        <f>IF(C166&lt;draft_picks[[#This Row],[position]],1,IF(C166&gt;draft_picks[[#This Row],[position]],D166+1,IF(C166=draft_picks[[#This Row],[position]],D166+1)))</f>
        <v>2</v>
      </c>
      <c r="E167" t="s">
        <v>4953</v>
      </c>
      <c r="F167" t="str">
        <f>IF(ISBLANK(draft_picks[[#This Row],[movie_id]]),"",_xlfn.XLOOKUP(draft_picks[[#This Row],[movie_id]],drafts.movies[id],drafts.movies[movie_title]))</f>
        <v>Eyes Wide Shut</v>
      </c>
      <c r="G167" s="3" t="s">
        <v>1177</v>
      </c>
      <c r="H167" t="str">
        <f>IF(ISBLANK(draft_picks[[#This Row],[drafter_id]]),"",_xlfn.XLOOKUP(draft_picks[[#This Row],[drafter_id]],drafters[id],drafters[name]))</f>
        <v>Darren Franich</v>
      </c>
      <c r="J167" t="str">
        <f>IF(ISBLANK(draft_picks[[#This Row],[drafter_team_id]]),"",_xlfn.XLOOKUP(draft_picks[[#This Row],[drafter_team_id]],drafter_teams[id],drafter_teams[name]))</f>
        <v/>
      </c>
      <c r="K167" s="3" t="s">
        <v>15497</v>
      </c>
      <c r="L167" t="s">
        <v>15497</v>
      </c>
      <c r="M167" t="str">
        <f>IF(OR(ISBLANK(draft_picks[[#This Row],[veto_drafter_id]]),draft_picks[[#This Row],[veto_drafter_id]]=""),"",_xlfn.XLOOKUP(draft_picks[[#This Row],[veto_drafter_id]],drafters[id],drafters[name]))</f>
        <v/>
      </c>
      <c r="N167" t="s">
        <v>15497</v>
      </c>
      <c r="O167" t="str">
        <f>IF(OR(ISBLANK(draft_picks[[#This Row],[veto_drafter_team_id]]),draft_picks[[#This Row],[veto_drafter_team_id]]=""),"",_xlfn.XLOOKUP(draft_picks[[#This Row],[veto_drafter_team_id]],drafter_teams[id],drafter_teams[name]))</f>
        <v/>
      </c>
      <c r="Q167" t="s">
        <v>15497</v>
      </c>
      <c r="R167" t="str">
        <f>IF(OR(ISBLANK(draft_picks[[#This Row],[veto_override_drafter_id]]),draft_picks[[#This Row],[veto_override_drafter_id]]=""),"",_xlfn.XLOOKUP(draft_picks[[#This Row],[veto_override_drafter_id]],drafters[id],drafters[name]))</f>
        <v/>
      </c>
      <c r="S167" t="s">
        <v>15497</v>
      </c>
      <c r="T167" t="str">
        <f>IF(OR(ISBLANK(draft_picks[[#This Row],[veto_override_team_id]]),draft_picks[[#This Row],[veto_override_team_id]]=""),"",_xlfn.XLOOKUP(draft_picks[[#This Row],[veto_override_team_id]],drafter_teams[id],drafter_teams[name]))</f>
        <v/>
      </c>
    </row>
    <row r="168" spans="1:20" x14ac:dyDescent="0.25">
      <c r="A168" t="s">
        <v>316</v>
      </c>
      <c r="B168" t="str">
        <f>_xlfn.XLOOKUP(draft_picks[[#This Row],[draft_id]],drafts[id],drafts[title])</f>
        <v>Kubrick</v>
      </c>
      <c r="C168" s="3">
        <v>5</v>
      </c>
      <c r="D168">
        <f>IF(C167&lt;draft_picks[[#This Row],[position]],1,IF(C167&gt;draft_picks[[#This Row],[position]],D167+1,IF(C167=draft_picks[[#This Row],[position]],D167+1)))</f>
        <v>3</v>
      </c>
      <c r="E168" t="s">
        <v>7808</v>
      </c>
      <c r="F168" t="str">
        <f>IF(ISBLANK(draft_picks[[#This Row],[movie_id]]),"",_xlfn.XLOOKUP(draft_picks[[#This Row],[movie_id]],drafts.movies[id],drafts.movies[movie_title]))</f>
        <v>Full Metal Jacket</v>
      </c>
      <c r="G168" s="3" t="s">
        <v>933</v>
      </c>
      <c r="H168" t="str">
        <f>IF(ISBLANK(draft_picks[[#This Row],[drafter_id]]),"",_xlfn.XLOOKUP(draft_picks[[#This Row],[drafter_id]],drafters[id],drafters[name]))</f>
        <v>Jeff Jensen</v>
      </c>
      <c r="J168" t="str">
        <f>IF(ISBLANK(draft_picks[[#This Row],[drafter_team_id]]),"",_xlfn.XLOOKUP(draft_picks[[#This Row],[drafter_team_id]],drafter_teams[id],drafter_teams[name]))</f>
        <v/>
      </c>
      <c r="K168" s="3" t="s">
        <v>15497</v>
      </c>
      <c r="L168" t="s">
        <v>15497</v>
      </c>
      <c r="M168" t="str">
        <f>IF(OR(ISBLANK(draft_picks[[#This Row],[veto_drafter_id]]),draft_picks[[#This Row],[veto_drafter_id]]=""),"",_xlfn.XLOOKUP(draft_picks[[#This Row],[veto_drafter_id]],drafters[id],drafters[name]))</f>
        <v/>
      </c>
      <c r="N168" t="s">
        <v>15497</v>
      </c>
      <c r="O168" t="str">
        <f>IF(OR(ISBLANK(draft_picks[[#This Row],[veto_drafter_team_id]]),draft_picks[[#This Row],[veto_drafter_team_id]]=""),"",_xlfn.XLOOKUP(draft_picks[[#This Row],[veto_drafter_team_id]],drafter_teams[id],drafter_teams[name]))</f>
        <v/>
      </c>
      <c r="Q168" t="s">
        <v>15497</v>
      </c>
      <c r="R168" t="str">
        <f>IF(OR(ISBLANK(draft_picks[[#This Row],[veto_override_drafter_id]]),draft_picks[[#This Row],[veto_override_drafter_id]]=""),"",_xlfn.XLOOKUP(draft_picks[[#This Row],[veto_override_drafter_id]],drafters[id],drafters[name]))</f>
        <v/>
      </c>
      <c r="S168" t="s">
        <v>15497</v>
      </c>
      <c r="T168" t="str">
        <f>IF(OR(ISBLANK(draft_picks[[#This Row],[veto_override_team_id]]),draft_picks[[#This Row],[veto_override_team_id]]=""),"",_xlfn.XLOOKUP(draft_picks[[#This Row],[veto_override_team_id]],drafter_teams[id],drafter_teams[name]))</f>
        <v/>
      </c>
    </row>
    <row r="169" spans="1:20" x14ac:dyDescent="0.25">
      <c r="A169" t="s">
        <v>316</v>
      </c>
      <c r="B169" t="str">
        <f>_xlfn.XLOOKUP(draft_picks[[#This Row],[draft_id]],drafts[id],drafts[title])</f>
        <v>Kubrick</v>
      </c>
      <c r="C169" s="3">
        <v>4</v>
      </c>
      <c r="D169">
        <f>IF(C168&lt;draft_picks[[#This Row],[position]],1,IF(C168&gt;draft_picks[[#This Row],[position]],D168+1,IF(C168=draft_picks[[#This Row],[position]],D168+1)))</f>
        <v>4</v>
      </c>
      <c r="E169" t="s">
        <v>3731</v>
      </c>
      <c r="F169" t="str">
        <f>IF(ISBLANK(draft_picks[[#This Row],[movie_id]]),"",_xlfn.XLOOKUP(draft_picks[[#This Row],[movie_id]],drafts.movies[id],drafts.movies[movie_title]))</f>
        <v>Paths of Glory</v>
      </c>
      <c r="G169" s="3" t="s">
        <v>1177</v>
      </c>
      <c r="H169" t="str">
        <f>IF(ISBLANK(draft_picks[[#This Row],[drafter_id]]),"",_xlfn.XLOOKUP(draft_picks[[#This Row],[drafter_id]],drafters[id],drafters[name]))</f>
        <v>Darren Franich</v>
      </c>
      <c r="J169" t="str">
        <f>IF(ISBLANK(draft_picks[[#This Row],[drafter_team_id]]),"",_xlfn.XLOOKUP(draft_picks[[#This Row],[drafter_team_id]],drafter_teams[id],drafter_teams[name]))</f>
        <v/>
      </c>
      <c r="K169" s="3" t="s">
        <v>15484</v>
      </c>
      <c r="L169" t="s">
        <v>933</v>
      </c>
      <c r="M169" t="str">
        <f>IF(OR(ISBLANK(draft_picks[[#This Row],[veto_drafter_id]]),draft_picks[[#This Row],[veto_drafter_id]]=""),"",_xlfn.XLOOKUP(draft_picks[[#This Row],[veto_drafter_id]],drafters[id],drafters[name]))</f>
        <v>Jeff Jensen</v>
      </c>
      <c r="N169" t="s">
        <v>15497</v>
      </c>
      <c r="O169" t="str">
        <f>IF(OR(ISBLANK(draft_picks[[#This Row],[veto_drafter_team_id]]),draft_picks[[#This Row],[veto_drafter_team_id]]=""),"",_xlfn.XLOOKUP(draft_picks[[#This Row],[veto_drafter_team_id]],drafter_teams[id],drafter_teams[name]))</f>
        <v/>
      </c>
      <c r="Q169" t="s">
        <v>15497</v>
      </c>
      <c r="R169" t="str">
        <f>IF(OR(ISBLANK(draft_picks[[#This Row],[veto_override_drafter_id]]),draft_picks[[#This Row],[veto_override_drafter_id]]=""),"",_xlfn.XLOOKUP(draft_picks[[#This Row],[veto_override_drafter_id]],drafters[id],drafters[name]))</f>
        <v/>
      </c>
      <c r="S169" t="s">
        <v>15497</v>
      </c>
      <c r="T169" t="str">
        <f>IF(OR(ISBLANK(draft_picks[[#This Row],[veto_override_team_id]]),draft_picks[[#This Row],[veto_override_team_id]]=""),"",_xlfn.XLOOKUP(draft_picks[[#This Row],[veto_override_team_id]],drafter_teams[id],drafter_teams[name]))</f>
        <v/>
      </c>
    </row>
    <row r="170" spans="1:20" x14ac:dyDescent="0.25">
      <c r="A170" t="s">
        <v>316</v>
      </c>
      <c r="B170" t="str">
        <f>_xlfn.XLOOKUP(draft_picks[[#This Row],[draft_id]],drafts[id],drafts[title])</f>
        <v>Kubrick</v>
      </c>
      <c r="C170" s="3">
        <v>4</v>
      </c>
      <c r="D170">
        <f>IF(C169&lt;draft_picks[[#This Row],[position]],1,IF(C169&gt;draft_picks[[#This Row],[position]],D169+1,IF(C169=draft_picks[[#This Row],[position]],D169+1)))</f>
        <v>5</v>
      </c>
      <c r="E170" t="s">
        <v>4350</v>
      </c>
      <c r="F170" t="str">
        <f>IF(ISBLANK(draft_picks[[#This Row],[movie_id]]),"",_xlfn.XLOOKUP(draft_picks[[#This Row],[movie_id]],drafts.movies[id],drafts.movies[movie_title]))</f>
        <v>Barry Lyndon</v>
      </c>
      <c r="G170" s="3" t="s">
        <v>1177</v>
      </c>
      <c r="H170" t="str">
        <f>IF(ISBLANK(draft_picks[[#This Row],[drafter_id]]),"",_xlfn.XLOOKUP(draft_picks[[#This Row],[drafter_id]],drafters[id],drafters[name]))</f>
        <v>Darren Franich</v>
      </c>
      <c r="J170" t="str">
        <f>IF(ISBLANK(draft_picks[[#This Row],[drafter_team_id]]),"",_xlfn.XLOOKUP(draft_picks[[#This Row],[drafter_team_id]],drafter_teams[id],drafter_teams[name]))</f>
        <v/>
      </c>
      <c r="K170" s="3" t="s">
        <v>15497</v>
      </c>
      <c r="L170" t="s">
        <v>15497</v>
      </c>
      <c r="M170" t="str">
        <f>IF(OR(ISBLANK(draft_picks[[#This Row],[veto_drafter_id]]),draft_picks[[#This Row],[veto_drafter_id]]=""),"",_xlfn.XLOOKUP(draft_picks[[#This Row],[veto_drafter_id]],drafters[id],drafters[name]))</f>
        <v/>
      </c>
      <c r="N170" t="s">
        <v>15497</v>
      </c>
      <c r="O170" t="str">
        <f>IF(OR(ISBLANK(draft_picks[[#This Row],[veto_drafter_team_id]]),draft_picks[[#This Row],[veto_drafter_team_id]]=""),"",_xlfn.XLOOKUP(draft_picks[[#This Row],[veto_drafter_team_id]],drafter_teams[id],drafter_teams[name]))</f>
        <v/>
      </c>
      <c r="Q170" t="s">
        <v>15497</v>
      </c>
      <c r="R170" t="str">
        <f>IF(OR(ISBLANK(draft_picks[[#This Row],[veto_override_drafter_id]]),draft_picks[[#This Row],[veto_override_drafter_id]]=""),"",_xlfn.XLOOKUP(draft_picks[[#This Row],[veto_override_drafter_id]],drafters[id],drafters[name]))</f>
        <v/>
      </c>
      <c r="S170" t="s">
        <v>15497</v>
      </c>
      <c r="T170" t="str">
        <f>IF(OR(ISBLANK(draft_picks[[#This Row],[veto_override_team_id]]),draft_picks[[#This Row],[veto_override_team_id]]=""),"",_xlfn.XLOOKUP(draft_picks[[#This Row],[veto_override_team_id]],drafter_teams[id],drafter_teams[name]))</f>
        <v/>
      </c>
    </row>
    <row r="171" spans="1:20" x14ac:dyDescent="0.25">
      <c r="A171" t="s">
        <v>316</v>
      </c>
      <c r="B171" t="str">
        <f>_xlfn.XLOOKUP(draft_picks[[#This Row],[draft_id]],drafts[id],drafts[title])</f>
        <v>Kubrick</v>
      </c>
      <c r="C171" s="3">
        <v>3</v>
      </c>
      <c r="D171">
        <f>IF(C170&lt;draft_picks[[#This Row],[position]],1,IF(C170&gt;draft_picks[[#This Row],[position]],D170+1,IF(C170=draft_picks[[#This Row],[position]],D170+1)))</f>
        <v>6</v>
      </c>
      <c r="E171" t="s">
        <v>6111</v>
      </c>
      <c r="F171" t="str">
        <f>IF(ISBLANK(draft_picks[[#This Row],[movie_id]]),"",_xlfn.XLOOKUP(draft_picks[[#This Row],[movie_id]],drafts.movies[id],drafts.movies[movie_title]))</f>
        <v>The Shining</v>
      </c>
      <c r="G171" s="3" t="s">
        <v>933</v>
      </c>
      <c r="H171" t="str">
        <f>IF(ISBLANK(draft_picks[[#This Row],[drafter_id]]),"",_xlfn.XLOOKUP(draft_picks[[#This Row],[drafter_id]],drafters[id],drafters[name]))</f>
        <v>Jeff Jensen</v>
      </c>
      <c r="J171" t="str">
        <f>IF(ISBLANK(draft_picks[[#This Row],[drafter_team_id]]),"",_xlfn.XLOOKUP(draft_picks[[#This Row],[drafter_team_id]],drafter_teams[id],drafter_teams[name]))</f>
        <v/>
      </c>
      <c r="K171" s="3" t="s">
        <v>15484</v>
      </c>
      <c r="L171" t="s">
        <v>1177</v>
      </c>
      <c r="M171" t="str">
        <f>IF(OR(ISBLANK(draft_picks[[#This Row],[veto_drafter_id]]),draft_picks[[#This Row],[veto_drafter_id]]=""),"",_xlfn.XLOOKUP(draft_picks[[#This Row],[veto_drafter_id]],drafters[id],drafters[name]))</f>
        <v>Darren Franich</v>
      </c>
      <c r="N171" t="s">
        <v>15497</v>
      </c>
      <c r="O171" t="str">
        <f>IF(OR(ISBLANK(draft_picks[[#This Row],[veto_drafter_team_id]]),draft_picks[[#This Row],[veto_drafter_team_id]]=""),"",_xlfn.XLOOKUP(draft_picks[[#This Row],[veto_drafter_team_id]],drafter_teams[id],drafter_teams[name]))</f>
        <v/>
      </c>
      <c r="Q171" t="s">
        <v>15497</v>
      </c>
      <c r="R171" t="str">
        <f>IF(OR(ISBLANK(draft_picks[[#This Row],[veto_override_drafter_id]]),draft_picks[[#This Row],[veto_override_drafter_id]]=""),"",_xlfn.XLOOKUP(draft_picks[[#This Row],[veto_override_drafter_id]],drafters[id],drafters[name]))</f>
        <v/>
      </c>
      <c r="S171" t="s">
        <v>15497</v>
      </c>
      <c r="T171" t="str">
        <f>IF(OR(ISBLANK(draft_picks[[#This Row],[veto_override_team_id]]),draft_picks[[#This Row],[veto_override_team_id]]=""),"",_xlfn.XLOOKUP(draft_picks[[#This Row],[veto_override_team_id]],drafter_teams[id],drafter_teams[name]))</f>
        <v/>
      </c>
    </row>
    <row r="172" spans="1:20" x14ac:dyDescent="0.25">
      <c r="A172" t="s">
        <v>316</v>
      </c>
      <c r="B172" t="str">
        <f>_xlfn.XLOOKUP(draft_picks[[#This Row],[draft_id]],drafts[id],drafts[title])</f>
        <v>Kubrick</v>
      </c>
      <c r="C172" s="3">
        <v>3</v>
      </c>
      <c r="D172">
        <f>IF(C171&lt;draft_picks[[#This Row],[position]],1,IF(C171&gt;draft_picks[[#This Row],[position]],D171+1,IF(C171=draft_picks[[#This Row],[position]],D171+1)))</f>
        <v>7</v>
      </c>
      <c r="E172" t="s">
        <v>3552</v>
      </c>
      <c r="F172" t="str">
        <f>IF(ISBLANK(draft_picks[[#This Row],[movie_id]]),"",_xlfn.XLOOKUP(draft_picks[[#This Row],[movie_id]],drafts.movies[id],drafts.movies[movie_title]))</f>
        <v>Dr. Strangelove or: How I Learned to Stop Worrying and Love the Bomb</v>
      </c>
      <c r="G172" s="3" t="s">
        <v>933</v>
      </c>
      <c r="H172" t="str">
        <f>IF(ISBLANK(draft_picks[[#This Row],[drafter_id]]),"",_xlfn.XLOOKUP(draft_picks[[#This Row],[drafter_id]],drafters[id],drafters[name]))</f>
        <v>Jeff Jensen</v>
      </c>
      <c r="J172" t="str">
        <f>IF(ISBLANK(draft_picks[[#This Row],[drafter_team_id]]),"",_xlfn.XLOOKUP(draft_picks[[#This Row],[drafter_team_id]],drafter_teams[id],drafter_teams[name]))</f>
        <v/>
      </c>
      <c r="K172" s="3" t="s">
        <v>15497</v>
      </c>
      <c r="L172" t="s">
        <v>15497</v>
      </c>
      <c r="M172" t="str">
        <f>IF(OR(ISBLANK(draft_picks[[#This Row],[veto_drafter_id]]),draft_picks[[#This Row],[veto_drafter_id]]=""),"",_xlfn.XLOOKUP(draft_picks[[#This Row],[veto_drafter_id]],drafters[id],drafters[name]))</f>
        <v/>
      </c>
      <c r="N172" t="s">
        <v>15497</v>
      </c>
      <c r="O172" t="str">
        <f>IF(OR(ISBLANK(draft_picks[[#This Row],[veto_drafter_team_id]]),draft_picks[[#This Row],[veto_drafter_team_id]]=""),"",_xlfn.XLOOKUP(draft_picks[[#This Row],[veto_drafter_team_id]],drafter_teams[id],drafter_teams[name]))</f>
        <v/>
      </c>
      <c r="Q172" t="s">
        <v>15497</v>
      </c>
      <c r="R172" t="str">
        <f>IF(OR(ISBLANK(draft_picks[[#This Row],[veto_override_drafter_id]]),draft_picks[[#This Row],[veto_override_drafter_id]]=""),"",_xlfn.XLOOKUP(draft_picks[[#This Row],[veto_override_drafter_id]],drafters[id],drafters[name]))</f>
        <v/>
      </c>
      <c r="S172" t="s">
        <v>15497</v>
      </c>
      <c r="T172" t="str">
        <f>IF(OR(ISBLANK(draft_picks[[#This Row],[veto_override_team_id]]),draft_picks[[#This Row],[veto_override_team_id]]=""),"",_xlfn.XLOOKUP(draft_picks[[#This Row],[veto_override_team_id]],drafter_teams[id],drafter_teams[name]))</f>
        <v/>
      </c>
    </row>
    <row r="173" spans="1:20" x14ac:dyDescent="0.25">
      <c r="A173" t="s">
        <v>316</v>
      </c>
      <c r="B173" t="str">
        <f>_xlfn.XLOOKUP(draft_picks[[#This Row],[draft_id]],drafts[id],drafts[title])</f>
        <v>Kubrick</v>
      </c>
      <c r="C173" s="3">
        <v>2</v>
      </c>
      <c r="D173">
        <f>IF(C172&lt;draft_picks[[#This Row],[position]],1,IF(C172&gt;draft_picks[[#This Row],[position]],D172+1,IF(C172=draft_picks[[#This Row],[position]],D172+1)))</f>
        <v>8</v>
      </c>
      <c r="E173" t="s">
        <v>6111</v>
      </c>
      <c r="F173" t="str">
        <f>IF(ISBLANK(draft_picks[[#This Row],[movie_id]]),"",_xlfn.XLOOKUP(draft_picks[[#This Row],[movie_id]],drafts.movies[id],drafts.movies[movie_title]))</f>
        <v>The Shining</v>
      </c>
      <c r="G173" s="3" t="s">
        <v>1177</v>
      </c>
      <c r="H173" t="str">
        <f>IF(ISBLANK(draft_picks[[#This Row],[drafter_id]]),"",_xlfn.XLOOKUP(draft_picks[[#This Row],[drafter_id]],drafters[id],drafters[name]))</f>
        <v>Darren Franich</v>
      </c>
      <c r="J173" t="str">
        <f>IF(ISBLANK(draft_picks[[#This Row],[drafter_team_id]]),"",_xlfn.XLOOKUP(draft_picks[[#This Row],[drafter_team_id]],drafter_teams[id],drafter_teams[name]))</f>
        <v/>
      </c>
      <c r="K173" s="3" t="s">
        <v>15497</v>
      </c>
      <c r="L173" t="s">
        <v>15497</v>
      </c>
      <c r="M173" t="str">
        <f>IF(OR(ISBLANK(draft_picks[[#This Row],[veto_drafter_id]]),draft_picks[[#This Row],[veto_drafter_id]]=""),"",_xlfn.XLOOKUP(draft_picks[[#This Row],[veto_drafter_id]],drafters[id],drafters[name]))</f>
        <v/>
      </c>
      <c r="N173" t="s">
        <v>15497</v>
      </c>
      <c r="O173" t="str">
        <f>IF(OR(ISBLANK(draft_picks[[#This Row],[veto_drafter_team_id]]),draft_picks[[#This Row],[veto_drafter_team_id]]=""),"",_xlfn.XLOOKUP(draft_picks[[#This Row],[veto_drafter_team_id]],drafter_teams[id],drafter_teams[name]))</f>
        <v/>
      </c>
      <c r="Q173" t="s">
        <v>15497</v>
      </c>
      <c r="R173" t="str">
        <f>IF(OR(ISBLANK(draft_picks[[#This Row],[veto_override_drafter_id]]),draft_picks[[#This Row],[veto_override_drafter_id]]=""),"",_xlfn.XLOOKUP(draft_picks[[#This Row],[veto_override_drafter_id]],drafters[id],drafters[name]))</f>
        <v/>
      </c>
      <c r="S173" t="s">
        <v>15497</v>
      </c>
      <c r="T173" t="str">
        <f>IF(OR(ISBLANK(draft_picks[[#This Row],[veto_override_team_id]]),draft_picks[[#This Row],[veto_override_team_id]]=""),"",_xlfn.XLOOKUP(draft_picks[[#This Row],[veto_override_team_id]],drafter_teams[id],drafter_teams[name]))</f>
        <v/>
      </c>
    </row>
    <row r="174" spans="1:20" x14ac:dyDescent="0.25">
      <c r="A174" t="s">
        <v>316</v>
      </c>
      <c r="B174" t="str">
        <f>_xlfn.XLOOKUP(draft_picks[[#This Row],[draft_id]],drafts[id],drafts[title])</f>
        <v>Kubrick</v>
      </c>
      <c r="C174" s="3">
        <v>1</v>
      </c>
      <c r="D174">
        <f>IF(C173&lt;draft_picks[[#This Row],[position]],1,IF(C173&gt;draft_picks[[#This Row],[position]],D173+1,IF(C173=draft_picks[[#This Row],[position]],D173+1)))</f>
        <v>9</v>
      </c>
      <c r="E174" t="s">
        <v>4884</v>
      </c>
      <c r="F174" t="str">
        <f>IF(ISBLANK(draft_picks[[#This Row],[movie_id]]),"",_xlfn.XLOOKUP(draft_picks[[#This Row],[movie_id]],drafts.movies[id],drafts.movies[movie_title]))</f>
        <v>2001: A Space Odyssey</v>
      </c>
      <c r="G174" s="3" t="s">
        <v>933</v>
      </c>
      <c r="H174" t="str">
        <f>IF(ISBLANK(draft_picks[[#This Row],[drafter_id]]),"",_xlfn.XLOOKUP(draft_picks[[#This Row],[drafter_id]],drafters[id],drafters[name]))</f>
        <v>Jeff Jensen</v>
      </c>
      <c r="J174" t="str">
        <f>IF(ISBLANK(draft_picks[[#This Row],[drafter_team_id]]),"",_xlfn.XLOOKUP(draft_picks[[#This Row],[drafter_team_id]],drafter_teams[id],drafter_teams[name]))</f>
        <v/>
      </c>
      <c r="K174" s="3" t="s">
        <v>15497</v>
      </c>
      <c r="L174" t="s">
        <v>15497</v>
      </c>
      <c r="M174" t="str">
        <f>IF(OR(ISBLANK(draft_picks[[#This Row],[veto_drafter_id]]),draft_picks[[#This Row],[veto_drafter_id]]=""),"",_xlfn.XLOOKUP(draft_picks[[#This Row],[veto_drafter_id]],drafters[id],drafters[name]))</f>
        <v/>
      </c>
      <c r="N174" t="s">
        <v>15497</v>
      </c>
      <c r="O174" t="str">
        <f>IF(OR(ISBLANK(draft_picks[[#This Row],[veto_drafter_team_id]]),draft_picks[[#This Row],[veto_drafter_team_id]]=""),"",_xlfn.XLOOKUP(draft_picks[[#This Row],[veto_drafter_team_id]],drafter_teams[id],drafter_teams[name]))</f>
        <v/>
      </c>
      <c r="Q174" t="s">
        <v>15497</v>
      </c>
      <c r="R174" t="str">
        <f>IF(OR(ISBLANK(draft_picks[[#This Row],[veto_override_drafter_id]]),draft_picks[[#This Row],[veto_override_drafter_id]]=""),"",_xlfn.XLOOKUP(draft_picks[[#This Row],[veto_override_drafter_id]],drafters[id],drafters[name]))</f>
        <v/>
      </c>
      <c r="S174" t="s">
        <v>15497</v>
      </c>
      <c r="T174" t="str">
        <f>IF(OR(ISBLANK(draft_picks[[#This Row],[veto_override_team_id]]),draft_picks[[#This Row],[veto_override_team_id]]=""),"",_xlfn.XLOOKUP(draft_picks[[#This Row],[veto_override_team_id]],drafter_teams[id],drafter_teams[name]))</f>
        <v/>
      </c>
    </row>
    <row r="175" spans="1:20" x14ac:dyDescent="0.25">
      <c r="A175" t="s">
        <v>480</v>
      </c>
      <c r="B175" t="str">
        <f>_xlfn.XLOOKUP(draft_picks[[#This Row],[draft_id]],drafts[id],drafts[title])</f>
        <v>British Rom-Coms</v>
      </c>
      <c r="C175" s="3">
        <v>7</v>
      </c>
      <c r="D175">
        <f>IF(C174&lt;draft_picks[[#This Row],[position]],1,IF(C174&gt;draft_picks[[#This Row],[position]],D174+1,IF(C174=draft_picks[[#This Row],[position]],D174+1)))</f>
        <v>1</v>
      </c>
      <c r="E175" t="s">
        <v>1520</v>
      </c>
      <c r="F175" t="str">
        <f>IF(ISBLANK(draft_picks[[#This Row],[movie_id]]),"",_xlfn.XLOOKUP(draft_picks[[#This Row],[movie_id]],drafts.movies[id],drafts.movies[movie_title]))</f>
        <v>The Lobster</v>
      </c>
      <c r="G175" s="3" t="s">
        <v>961</v>
      </c>
      <c r="H175" t="str">
        <f>IF(ISBLANK(draft_picks[[#This Row],[drafter_id]]),"",_xlfn.XLOOKUP(draft_picks[[#This Row],[drafter_id]],drafters[id],drafters[name]))</f>
        <v>Dana Schwartz</v>
      </c>
      <c r="J175" t="str">
        <f>IF(ISBLANK(draft_picks[[#This Row],[drafter_team_id]]),"",_xlfn.XLOOKUP(draft_picks[[#This Row],[drafter_team_id]],drafter_teams[id],drafter_teams[name]))</f>
        <v/>
      </c>
      <c r="K175" s="3" t="s">
        <v>15497</v>
      </c>
      <c r="L175" t="s">
        <v>15497</v>
      </c>
      <c r="M175" t="str">
        <f>IF(OR(ISBLANK(draft_picks[[#This Row],[veto_drafter_id]]),draft_picks[[#This Row],[veto_drafter_id]]=""),"",_xlfn.XLOOKUP(draft_picks[[#This Row],[veto_drafter_id]],drafters[id],drafters[name]))</f>
        <v/>
      </c>
      <c r="N175" t="s">
        <v>15497</v>
      </c>
      <c r="O175" t="str">
        <f>IF(OR(ISBLANK(draft_picks[[#This Row],[veto_drafter_team_id]]),draft_picks[[#This Row],[veto_drafter_team_id]]=""),"",_xlfn.XLOOKUP(draft_picks[[#This Row],[veto_drafter_team_id]],drafter_teams[id],drafter_teams[name]))</f>
        <v/>
      </c>
      <c r="Q175" t="s">
        <v>15497</v>
      </c>
      <c r="R175" t="str">
        <f>IF(OR(ISBLANK(draft_picks[[#This Row],[veto_override_drafter_id]]),draft_picks[[#This Row],[veto_override_drafter_id]]=""),"",_xlfn.XLOOKUP(draft_picks[[#This Row],[veto_override_drafter_id]],drafters[id],drafters[name]))</f>
        <v/>
      </c>
      <c r="S175" t="s">
        <v>15497</v>
      </c>
      <c r="T175" t="str">
        <f>IF(OR(ISBLANK(draft_picks[[#This Row],[veto_override_team_id]]),draft_picks[[#This Row],[veto_override_team_id]]=""),"",_xlfn.XLOOKUP(draft_picks[[#This Row],[veto_override_team_id]],drafter_teams[id],drafter_teams[name]))</f>
        <v/>
      </c>
    </row>
    <row r="176" spans="1:20" x14ac:dyDescent="0.25">
      <c r="A176" t="s">
        <v>480</v>
      </c>
      <c r="B176" t="str">
        <f>_xlfn.XLOOKUP(draft_picks[[#This Row],[draft_id]],drafts[id],drafts[title])</f>
        <v>British Rom-Coms</v>
      </c>
      <c r="C176" s="3">
        <v>6</v>
      </c>
      <c r="D176">
        <f>IF(C175&lt;draft_picks[[#This Row],[position]],1,IF(C175&gt;draft_picks[[#This Row],[position]],D175+1,IF(C175=draft_picks[[#This Row],[position]],D175+1)))</f>
        <v>2</v>
      </c>
      <c r="E176" t="s">
        <v>3558</v>
      </c>
      <c r="F176" t="str">
        <f>IF(ISBLANK(draft_picks[[#This Row],[movie_id]]),"",_xlfn.XLOOKUP(draft_picks[[#This Row],[movie_id]],drafts.movies[id],drafts.movies[movie_title]))</f>
        <v>Stardust</v>
      </c>
      <c r="G176" s="3" t="s">
        <v>961</v>
      </c>
      <c r="H176" t="str">
        <f>IF(ISBLANK(draft_picks[[#This Row],[drafter_id]]),"",_xlfn.XLOOKUP(draft_picks[[#This Row],[drafter_id]],drafters[id],drafters[name]))</f>
        <v>Dana Schwartz</v>
      </c>
      <c r="J176" t="str">
        <f>IF(ISBLANK(draft_picks[[#This Row],[drafter_team_id]]),"",_xlfn.XLOOKUP(draft_picks[[#This Row],[drafter_team_id]],drafter_teams[id],drafter_teams[name]))</f>
        <v/>
      </c>
      <c r="K176" s="3" t="s">
        <v>15484</v>
      </c>
      <c r="L176" t="s">
        <v>945</v>
      </c>
      <c r="M176" t="str">
        <f>IF(OR(ISBLANK(draft_picks[[#This Row],[veto_drafter_id]]),draft_picks[[#This Row],[veto_drafter_id]]=""),"",_xlfn.XLOOKUP(draft_picks[[#This Row],[veto_drafter_id]],drafters[id],drafters[name]))</f>
        <v>Max Genecov</v>
      </c>
      <c r="N176" t="s">
        <v>15497</v>
      </c>
      <c r="O176" t="str">
        <f>IF(OR(ISBLANK(draft_picks[[#This Row],[veto_drafter_team_id]]),draft_picks[[#This Row],[veto_drafter_team_id]]=""),"",_xlfn.XLOOKUP(draft_picks[[#This Row],[veto_drafter_team_id]],drafter_teams[id],drafter_teams[name]))</f>
        <v/>
      </c>
      <c r="Q176" t="s">
        <v>15497</v>
      </c>
      <c r="R176" t="str">
        <f>IF(OR(ISBLANK(draft_picks[[#This Row],[veto_override_drafter_id]]),draft_picks[[#This Row],[veto_override_drafter_id]]=""),"",_xlfn.XLOOKUP(draft_picks[[#This Row],[veto_override_drafter_id]],drafters[id],drafters[name]))</f>
        <v/>
      </c>
      <c r="S176" t="s">
        <v>15497</v>
      </c>
      <c r="T176" t="str">
        <f>IF(OR(ISBLANK(draft_picks[[#This Row],[veto_override_team_id]]),draft_picks[[#This Row],[veto_override_team_id]]=""),"",_xlfn.XLOOKUP(draft_picks[[#This Row],[veto_override_team_id]],drafter_teams[id],drafter_teams[name]))</f>
        <v/>
      </c>
    </row>
    <row r="177" spans="1:20" x14ac:dyDescent="0.25">
      <c r="A177" t="s">
        <v>480</v>
      </c>
      <c r="B177" t="str">
        <f>_xlfn.XLOOKUP(draft_picks[[#This Row],[draft_id]],drafts[id],drafts[title])</f>
        <v>British Rom-Coms</v>
      </c>
      <c r="C177" s="3">
        <v>6</v>
      </c>
      <c r="D177">
        <f>IF(C176&lt;draft_picks[[#This Row],[position]],1,IF(C176&gt;draft_picks[[#This Row],[position]],D176+1,IF(C176=draft_picks[[#This Row],[position]],D176+1)))</f>
        <v>3</v>
      </c>
      <c r="E177" t="s">
        <v>3133</v>
      </c>
      <c r="F177" t="str">
        <f>IF(ISBLANK(draft_picks[[#This Row],[movie_id]]),"",_xlfn.XLOOKUP(draft_picks[[#This Row],[movie_id]],drafts.movies[id],drafts.movies[movie_title]))</f>
        <v>Pride &amp; Prejudice</v>
      </c>
      <c r="G177" s="3" t="s">
        <v>961</v>
      </c>
      <c r="H177" t="str">
        <f>IF(ISBLANK(draft_picks[[#This Row],[drafter_id]]),"",_xlfn.XLOOKUP(draft_picks[[#This Row],[drafter_id]],drafters[id],drafters[name]))</f>
        <v>Dana Schwartz</v>
      </c>
      <c r="J177" t="str">
        <f>IF(ISBLANK(draft_picks[[#This Row],[drafter_team_id]]),"",_xlfn.XLOOKUP(draft_picks[[#This Row],[drafter_team_id]],drafter_teams[id],drafter_teams[name]))</f>
        <v/>
      </c>
      <c r="K177" s="3" t="s">
        <v>15497</v>
      </c>
      <c r="L177" t="s">
        <v>15497</v>
      </c>
      <c r="M177" t="str">
        <f>IF(OR(ISBLANK(draft_picks[[#This Row],[veto_drafter_id]]),draft_picks[[#This Row],[veto_drafter_id]]=""),"",_xlfn.XLOOKUP(draft_picks[[#This Row],[veto_drafter_id]],drafters[id],drafters[name]))</f>
        <v/>
      </c>
      <c r="N177" t="s">
        <v>15497</v>
      </c>
      <c r="O177" t="str">
        <f>IF(OR(ISBLANK(draft_picks[[#This Row],[veto_drafter_team_id]]),draft_picks[[#This Row],[veto_drafter_team_id]]=""),"",_xlfn.XLOOKUP(draft_picks[[#This Row],[veto_drafter_team_id]],drafter_teams[id],drafter_teams[name]))</f>
        <v/>
      </c>
      <c r="Q177" t="s">
        <v>15497</v>
      </c>
      <c r="R177" t="str">
        <f>IF(OR(ISBLANK(draft_picks[[#This Row],[veto_override_drafter_id]]),draft_picks[[#This Row],[veto_override_drafter_id]]=""),"",_xlfn.XLOOKUP(draft_picks[[#This Row],[veto_override_drafter_id]],drafters[id],drafters[name]))</f>
        <v/>
      </c>
      <c r="S177" t="s">
        <v>15497</v>
      </c>
      <c r="T177" t="str">
        <f>IF(OR(ISBLANK(draft_picks[[#This Row],[veto_override_team_id]]),draft_picks[[#This Row],[veto_override_team_id]]=""),"",_xlfn.XLOOKUP(draft_picks[[#This Row],[veto_override_team_id]],drafter_teams[id],drafter_teams[name]))</f>
        <v/>
      </c>
    </row>
    <row r="178" spans="1:20" x14ac:dyDescent="0.25">
      <c r="A178" t="s">
        <v>480</v>
      </c>
      <c r="B178" t="str">
        <f>_xlfn.XLOOKUP(draft_picks[[#This Row],[draft_id]],drafts[id],drafts[title])</f>
        <v>British Rom-Coms</v>
      </c>
      <c r="C178" s="3">
        <v>5</v>
      </c>
      <c r="D178">
        <f>IF(C177&lt;draft_picks[[#This Row],[position]],1,IF(C177&gt;draft_picks[[#This Row],[position]],D177+1,IF(C177=draft_picks[[#This Row],[position]],D177+1)))</f>
        <v>4</v>
      </c>
      <c r="E178" t="s">
        <v>8375</v>
      </c>
      <c r="F178" t="str">
        <f>IF(ISBLANK(draft_picks[[#This Row],[movie_id]]),"",_xlfn.XLOOKUP(draft_picks[[#This Row],[movie_id]],drafts.movies[id],drafts.movies[movie_title]))</f>
        <v>The Holiday</v>
      </c>
      <c r="G178" s="3" t="s">
        <v>945</v>
      </c>
      <c r="H178" t="str">
        <f>IF(ISBLANK(draft_picks[[#This Row],[drafter_id]]),"",_xlfn.XLOOKUP(draft_picks[[#This Row],[drafter_id]],drafters[id],drafters[name]))</f>
        <v>Max Genecov</v>
      </c>
      <c r="J178" t="str">
        <f>IF(ISBLANK(draft_picks[[#This Row],[drafter_team_id]]),"",_xlfn.XLOOKUP(draft_picks[[#This Row],[drafter_team_id]],drafter_teams[id],drafter_teams[name]))</f>
        <v/>
      </c>
      <c r="K178" s="3" t="s">
        <v>15497</v>
      </c>
      <c r="L178" t="s">
        <v>15497</v>
      </c>
      <c r="M178" t="str">
        <f>IF(OR(ISBLANK(draft_picks[[#This Row],[veto_drafter_id]]),draft_picks[[#This Row],[veto_drafter_id]]=""),"",_xlfn.XLOOKUP(draft_picks[[#This Row],[veto_drafter_id]],drafters[id],drafters[name]))</f>
        <v/>
      </c>
      <c r="N178" t="s">
        <v>15497</v>
      </c>
      <c r="O178" t="str">
        <f>IF(OR(ISBLANK(draft_picks[[#This Row],[veto_drafter_team_id]]),draft_picks[[#This Row],[veto_drafter_team_id]]=""),"",_xlfn.XLOOKUP(draft_picks[[#This Row],[veto_drafter_team_id]],drafter_teams[id],drafter_teams[name]))</f>
        <v/>
      </c>
      <c r="Q178" t="s">
        <v>15497</v>
      </c>
      <c r="R178" t="str">
        <f>IF(OR(ISBLANK(draft_picks[[#This Row],[veto_override_drafter_id]]),draft_picks[[#This Row],[veto_override_drafter_id]]=""),"",_xlfn.XLOOKUP(draft_picks[[#This Row],[veto_override_drafter_id]],drafters[id],drafters[name]))</f>
        <v/>
      </c>
      <c r="S178" t="s">
        <v>15497</v>
      </c>
      <c r="T178" t="str">
        <f>IF(OR(ISBLANK(draft_picks[[#This Row],[veto_override_team_id]]),draft_picks[[#This Row],[veto_override_team_id]]=""),"",_xlfn.XLOOKUP(draft_picks[[#This Row],[veto_override_team_id]],drafter_teams[id],drafter_teams[name]))</f>
        <v/>
      </c>
    </row>
    <row r="179" spans="1:20" x14ac:dyDescent="0.25">
      <c r="A179" t="s">
        <v>480</v>
      </c>
      <c r="B179" t="str">
        <f>_xlfn.XLOOKUP(draft_picks[[#This Row],[draft_id]],drafts[id],drafts[title])</f>
        <v>British Rom-Coms</v>
      </c>
      <c r="C179" s="3">
        <v>4</v>
      </c>
      <c r="D179">
        <f>IF(C178&lt;draft_picks[[#This Row],[position]],1,IF(C178&gt;draft_picks[[#This Row],[position]],D178+1,IF(C178=draft_picks[[#This Row],[position]],D178+1)))</f>
        <v>5</v>
      </c>
      <c r="E179" t="s">
        <v>5025</v>
      </c>
      <c r="F179" t="str">
        <f>IF(ISBLANK(draft_picks[[#This Row],[movie_id]]),"",_xlfn.XLOOKUP(draft_picks[[#This Row],[movie_id]],drafts.movies[id],drafts.movies[movie_title]))</f>
        <v>Notting Hill</v>
      </c>
      <c r="G179" s="3" t="s">
        <v>961</v>
      </c>
      <c r="H179" t="str">
        <f>IF(ISBLANK(draft_picks[[#This Row],[drafter_id]]),"",_xlfn.XLOOKUP(draft_picks[[#This Row],[drafter_id]],drafters[id],drafters[name]))</f>
        <v>Dana Schwartz</v>
      </c>
      <c r="J179" t="str">
        <f>IF(ISBLANK(draft_picks[[#This Row],[drafter_team_id]]),"",_xlfn.XLOOKUP(draft_picks[[#This Row],[drafter_team_id]],drafter_teams[id],drafter_teams[name]))</f>
        <v/>
      </c>
      <c r="K179" s="3" t="s">
        <v>15497</v>
      </c>
      <c r="L179" t="s">
        <v>15497</v>
      </c>
      <c r="M179" t="str">
        <f>IF(OR(ISBLANK(draft_picks[[#This Row],[veto_drafter_id]]),draft_picks[[#This Row],[veto_drafter_id]]=""),"",_xlfn.XLOOKUP(draft_picks[[#This Row],[veto_drafter_id]],drafters[id],drafters[name]))</f>
        <v/>
      </c>
      <c r="N179" t="s">
        <v>15497</v>
      </c>
      <c r="O179" t="str">
        <f>IF(OR(ISBLANK(draft_picks[[#This Row],[veto_drafter_team_id]]),draft_picks[[#This Row],[veto_drafter_team_id]]=""),"",_xlfn.XLOOKUP(draft_picks[[#This Row],[veto_drafter_team_id]],drafter_teams[id],drafter_teams[name]))</f>
        <v/>
      </c>
      <c r="Q179" t="s">
        <v>15497</v>
      </c>
      <c r="R179" t="str">
        <f>IF(OR(ISBLANK(draft_picks[[#This Row],[veto_override_drafter_id]]),draft_picks[[#This Row],[veto_override_drafter_id]]=""),"",_xlfn.XLOOKUP(draft_picks[[#This Row],[veto_override_drafter_id]],drafters[id],drafters[name]))</f>
        <v/>
      </c>
      <c r="S179" t="s">
        <v>15497</v>
      </c>
      <c r="T179" t="str">
        <f>IF(OR(ISBLANK(draft_picks[[#This Row],[veto_override_team_id]]),draft_picks[[#This Row],[veto_override_team_id]]=""),"",_xlfn.XLOOKUP(draft_picks[[#This Row],[veto_override_team_id]],drafter_teams[id],drafter_teams[name]))</f>
        <v/>
      </c>
    </row>
    <row r="180" spans="1:20" x14ac:dyDescent="0.25">
      <c r="A180" t="s">
        <v>480</v>
      </c>
      <c r="B180" t="str">
        <f>_xlfn.XLOOKUP(draft_picks[[#This Row],[draft_id]],drafts[id],drafts[title])</f>
        <v>British Rom-Coms</v>
      </c>
      <c r="C180" s="3">
        <v>3</v>
      </c>
      <c r="D180">
        <f>IF(C179&lt;draft_picks[[#This Row],[position]],1,IF(C179&gt;draft_picks[[#This Row],[position]],D179+1,IF(C179=draft_picks[[#This Row],[position]],D179+1)))</f>
        <v>6</v>
      </c>
      <c r="E180" t="s">
        <v>3558</v>
      </c>
      <c r="F180" t="str">
        <f>IF(ISBLANK(draft_picks[[#This Row],[movie_id]]),"",_xlfn.XLOOKUP(draft_picks[[#This Row],[movie_id]],drafts.movies[id],drafts.movies[movie_title]))</f>
        <v>Stardust</v>
      </c>
      <c r="G180" s="3" t="s">
        <v>945</v>
      </c>
      <c r="H180" t="str">
        <f>IF(ISBLANK(draft_picks[[#This Row],[drafter_id]]),"",_xlfn.XLOOKUP(draft_picks[[#This Row],[drafter_id]],drafters[id],drafters[name]))</f>
        <v>Max Genecov</v>
      </c>
      <c r="J180" t="str">
        <f>IF(ISBLANK(draft_picks[[#This Row],[drafter_team_id]]),"",_xlfn.XLOOKUP(draft_picks[[#This Row],[drafter_team_id]],drafter_teams[id],drafter_teams[name]))</f>
        <v/>
      </c>
      <c r="K180" s="3" t="s">
        <v>15497</v>
      </c>
      <c r="L180" t="s">
        <v>15497</v>
      </c>
      <c r="M180" t="str">
        <f>IF(OR(ISBLANK(draft_picks[[#This Row],[veto_drafter_id]]),draft_picks[[#This Row],[veto_drafter_id]]=""),"",_xlfn.XLOOKUP(draft_picks[[#This Row],[veto_drafter_id]],drafters[id],drafters[name]))</f>
        <v/>
      </c>
      <c r="N180" t="s">
        <v>15497</v>
      </c>
      <c r="O180" t="str">
        <f>IF(OR(ISBLANK(draft_picks[[#This Row],[veto_drafter_team_id]]),draft_picks[[#This Row],[veto_drafter_team_id]]=""),"",_xlfn.XLOOKUP(draft_picks[[#This Row],[veto_drafter_team_id]],drafter_teams[id],drafter_teams[name]))</f>
        <v/>
      </c>
      <c r="Q180" t="s">
        <v>15497</v>
      </c>
      <c r="R180" t="str">
        <f>IF(OR(ISBLANK(draft_picks[[#This Row],[veto_override_drafter_id]]),draft_picks[[#This Row],[veto_override_drafter_id]]=""),"",_xlfn.XLOOKUP(draft_picks[[#This Row],[veto_override_drafter_id]],drafters[id],drafters[name]))</f>
        <v/>
      </c>
      <c r="S180" t="s">
        <v>15497</v>
      </c>
      <c r="T180" t="str">
        <f>IF(OR(ISBLANK(draft_picks[[#This Row],[veto_override_team_id]]),draft_picks[[#This Row],[veto_override_team_id]]=""),"",_xlfn.XLOOKUP(draft_picks[[#This Row],[veto_override_team_id]],drafter_teams[id],drafter_teams[name]))</f>
        <v/>
      </c>
    </row>
    <row r="181" spans="1:20" x14ac:dyDescent="0.25">
      <c r="A181" t="s">
        <v>480</v>
      </c>
      <c r="B181" t="str">
        <f>_xlfn.XLOOKUP(draft_picks[[#This Row],[draft_id]],drafts[id],drafts[title])</f>
        <v>British Rom-Coms</v>
      </c>
      <c r="C181" s="3">
        <v>2</v>
      </c>
      <c r="D181">
        <f>IF(C180&lt;draft_picks[[#This Row],[position]],1,IF(C180&gt;draft_picks[[#This Row],[position]],D180+1,IF(C180=draft_picks[[#This Row],[position]],D180+1)))</f>
        <v>7</v>
      </c>
      <c r="E181" t="s">
        <v>2529</v>
      </c>
      <c r="F181" t="str">
        <f>IF(ISBLANK(draft_picks[[#This Row],[movie_id]]),"",_xlfn.XLOOKUP(draft_picks[[#This Row],[movie_id]],drafts.movies[id],drafts.movies[movie_title]))</f>
        <v>Shakespeare in Love</v>
      </c>
      <c r="G181" s="3" t="s">
        <v>961</v>
      </c>
      <c r="H181" t="str">
        <f>IF(ISBLANK(draft_picks[[#This Row],[drafter_id]]),"",_xlfn.XLOOKUP(draft_picks[[#This Row],[drafter_id]],drafters[id],drafters[name]))</f>
        <v>Dana Schwartz</v>
      </c>
      <c r="J181" t="str">
        <f>IF(ISBLANK(draft_picks[[#This Row],[drafter_team_id]]),"",_xlfn.XLOOKUP(draft_picks[[#This Row],[drafter_team_id]],drafter_teams[id],drafter_teams[name]))</f>
        <v/>
      </c>
      <c r="K181" s="3" t="s">
        <v>15497</v>
      </c>
      <c r="L181" t="s">
        <v>15497</v>
      </c>
      <c r="M181" t="str">
        <f>IF(OR(ISBLANK(draft_picks[[#This Row],[veto_drafter_id]]),draft_picks[[#This Row],[veto_drafter_id]]=""),"",_xlfn.XLOOKUP(draft_picks[[#This Row],[veto_drafter_id]],drafters[id],drafters[name]))</f>
        <v/>
      </c>
      <c r="N181" t="s">
        <v>15497</v>
      </c>
      <c r="O181" t="str">
        <f>IF(OR(ISBLANK(draft_picks[[#This Row],[veto_drafter_team_id]]),draft_picks[[#This Row],[veto_drafter_team_id]]=""),"",_xlfn.XLOOKUP(draft_picks[[#This Row],[veto_drafter_team_id]],drafter_teams[id],drafter_teams[name]))</f>
        <v/>
      </c>
      <c r="Q181" t="s">
        <v>15497</v>
      </c>
      <c r="R181" t="str">
        <f>IF(OR(ISBLANK(draft_picks[[#This Row],[veto_override_drafter_id]]),draft_picks[[#This Row],[veto_override_drafter_id]]=""),"",_xlfn.XLOOKUP(draft_picks[[#This Row],[veto_override_drafter_id]],drafters[id],drafters[name]))</f>
        <v/>
      </c>
      <c r="S181" t="s">
        <v>15497</v>
      </c>
      <c r="T181" t="str">
        <f>IF(OR(ISBLANK(draft_picks[[#This Row],[veto_override_team_id]]),draft_picks[[#This Row],[veto_override_team_id]]=""),"",_xlfn.XLOOKUP(draft_picks[[#This Row],[veto_override_team_id]],drafter_teams[id],drafter_teams[name]))</f>
        <v/>
      </c>
    </row>
    <row r="182" spans="1:20" x14ac:dyDescent="0.25">
      <c r="A182" t="s">
        <v>480</v>
      </c>
      <c r="B182" t="str">
        <f>_xlfn.XLOOKUP(draft_picks[[#This Row],[draft_id]],drafts[id],drafts[title])</f>
        <v>British Rom-Coms</v>
      </c>
      <c r="C182" s="3">
        <v>1</v>
      </c>
      <c r="D182">
        <f>IF(C181&lt;draft_picks[[#This Row],[position]],1,IF(C181&gt;draft_picks[[#This Row],[position]],D181+1,IF(C181=draft_picks[[#This Row],[position]],D181+1)))</f>
        <v>8</v>
      </c>
      <c r="E182" t="s">
        <v>7778</v>
      </c>
      <c r="F182" t="str">
        <f>IF(ISBLANK(draft_picks[[#This Row],[movie_id]]),"",_xlfn.XLOOKUP(draft_picks[[#This Row],[movie_id]],drafts.movies[id],drafts.movies[movie_title]))</f>
        <v>Bridget Jones's Diary</v>
      </c>
      <c r="G182" s="3" t="s">
        <v>945</v>
      </c>
      <c r="H182" t="str">
        <f>IF(ISBLANK(draft_picks[[#This Row],[drafter_id]]),"",_xlfn.XLOOKUP(draft_picks[[#This Row],[drafter_id]],drafters[id],drafters[name]))</f>
        <v>Max Genecov</v>
      </c>
      <c r="J182" t="str">
        <f>IF(ISBLANK(draft_picks[[#This Row],[drafter_team_id]]),"",_xlfn.XLOOKUP(draft_picks[[#This Row],[drafter_team_id]],drafter_teams[id],drafter_teams[name]))</f>
        <v/>
      </c>
      <c r="K182" s="3" t="s">
        <v>15497</v>
      </c>
      <c r="L182" t="s">
        <v>15497</v>
      </c>
      <c r="M182" t="str">
        <f>IF(OR(ISBLANK(draft_picks[[#This Row],[veto_drafter_id]]),draft_picks[[#This Row],[veto_drafter_id]]=""),"",_xlfn.XLOOKUP(draft_picks[[#This Row],[veto_drafter_id]],drafters[id],drafters[name]))</f>
        <v/>
      </c>
      <c r="N182" t="s">
        <v>15497</v>
      </c>
      <c r="O182" t="str">
        <f>IF(OR(ISBLANK(draft_picks[[#This Row],[veto_drafter_team_id]]),draft_picks[[#This Row],[veto_drafter_team_id]]=""),"",_xlfn.XLOOKUP(draft_picks[[#This Row],[veto_drafter_team_id]],drafter_teams[id],drafter_teams[name]))</f>
        <v/>
      </c>
      <c r="Q182" t="s">
        <v>15497</v>
      </c>
      <c r="R182" t="str">
        <f>IF(OR(ISBLANK(draft_picks[[#This Row],[veto_override_drafter_id]]),draft_picks[[#This Row],[veto_override_drafter_id]]=""),"",_xlfn.XLOOKUP(draft_picks[[#This Row],[veto_override_drafter_id]],drafters[id],drafters[name]))</f>
        <v/>
      </c>
      <c r="S182" t="s">
        <v>15497</v>
      </c>
      <c r="T182" t="str">
        <f>IF(OR(ISBLANK(draft_picks[[#This Row],[veto_override_team_id]]),draft_picks[[#This Row],[veto_override_team_id]]=""),"",_xlfn.XLOOKUP(draft_picks[[#This Row],[veto_override_team_id]],drafter_teams[id],drafter_teams[name]))</f>
        <v/>
      </c>
    </row>
    <row r="183" spans="1:20" x14ac:dyDescent="0.25">
      <c r="A183" t="s">
        <v>40</v>
      </c>
      <c r="B183" t="str">
        <f>_xlfn.XLOOKUP(draft_picks[[#This Row],[draft_id]],drafts[id],drafts[title])</f>
        <v>A24</v>
      </c>
      <c r="C183" s="3">
        <v>7</v>
      </c>
      <c r="D183">
        <f>IF(C182&lt;draft_picks[[#This Row],[position]],1,IF(C182&gt;draft_picks[[#This Row],[position]],D182+1,IF(C182=draft_picks[[#This Row],[position]],D182+1)))</f>
        <v>1</v>
      </c>
      <c r="E183" t="s">
        <v>1904</v>
      </c>
      <c r="F183" t="str">
        <f>IF(ISBLANK(draft_picks[[#This Row],[movie_id]]),"",_xlfn.XLOOKUP(draft_picks[[#This Row],[movie_id]],drafts.movies[id],drafts.movies[movie_title]))</f>
        <v>American Honey</v>
      </c>
      <c r="G183" s="3" t="s">
        <v>1237</v>
      </c>
      <c r="H183" t="str">
        <f>IF(ISBLANK(draft_picks[[#This Row],[drafter_id]]),"",_xlfn.XLOOKUP(draft_picks[[#This Row],[drafter_id]],drafters[id],drafters[name]))</f>
        <v>Clay Keller</v>
      </c>
      <c r="J183" t="str">
        <f>IF(ISBLANK(draft_picks[[#This Row],[drafter_team_id]]),"",_xlfn.XLOOKUP(draft_picks[[#This Row],[drafter_team_id]],drafter_teams[id],drafter_teams[name]))</f>
        <v/>
      </c>
      <c r="K183" s="3" t="s">
        <v>15497</v>
      </c>
      <c r="L183" t="s">
        <v>15497</v>
      </c>
      <c r="M183" t="str">
        <f>IF(OR(ISBLANK(draft_picks[[#This Row],[veto_drafter_id]]),draft_picks[[#This Row],[veto_drafter_id]]=""),"",_xlfn.XLOOKUP(draft_picks[[#This Row],[veto_drafter_id]],drafters[id],drafters[name]))</f>
        <v/>
      </c>
      <c r="N183" t="s">
        <v>15497</v>
      </c>
      <c r="O183" t="str">
        <f>IF(OR(ISBLANK(draft_picks[[#This Row],[veto_drafter_team_id]]),draft_picks[[#This Row],[veto_drafter_team_id]]=""),"",_xlfn.XLOOKUP(draft_picks[[#This Row],[veto_drafter_team_id]],drafter_teams[id],drafter_teams[name]))</f>
        <v/>
      </c>
      <c r="Q183" t="s">
        <v>15497</v>
      </c>
      <c r="R183" t="str">
        <f>IF(OR(ISBLANK(draft_picks[[#This Row],[veto_override_drafter_id]]),draft_picks[[#This Row],[veto_override_drafter_id]]=""),"",_xlfn.XLOOKUP(draft_picks[[#This Row],[veto_override_drafter_id]],drafters[id],drafters[name]))</f>
        <v/>
      </c>
      <c r="S183" t="s">
        <v>15497</v>
      </c>
      <c r="T183" t="str">
        <f>IF(OR(ISBLANK(draft_picks[[#This Row],[veto_override_team_id]]),draft_picks[[#This Row],[veto_override_team_id]]=""),"",_xlfn.XLOOKUP(draft_picks[[#This Row],[veto_override_team_id]],drafter_teams[id],drafter_teams[name]))</f>
        <v/>
      </c>
    </row>
    <row r="184" spans="1:20" x14ac:dyDescent="0.25">
      <c r="A184" t="s">
        <v>40</v>
      </c>
      <c r="B184" t="str">
        <f>_xlfn.XLOOKUP(draft_picks[[#This Row],[draft_id]],drafts[id],drafts[title])</f>
        <v>A24</v>
      </c>
      <c r="C184" s="3">
        <v>6</v>
      </c>
      <c r="D184">
        <f>IF(C183&lt;draft_picks[[#This Row],[position]],1,IF(C183&gt;draft_picks[[#This Row],[position]],D183+1,IF(C183=draft_picks[[#This Row],[position]],D183+1)))</f>
        <v>2</v>
      </c>
      <c r="E184" t="s">
        <v>1913</v>
      </c>
      <c r="F184" t="str">
        <f>IF(ISBLANK(draft_picks[[#This Row],[movie_id]]),"",_xlfn.XLOOKUP(draft_picks[[#This Row],[movie_id]],drafts.movies[id],drafts.movies[movie_title]))</f>
        <v>Spring Breakers</v>
      </c>
      <c r="G184" s="3" t="s">
        <v>1237</v>
      </c>
      <c r="H184" t="str">
        <f>IF(ISBLANK(draft_picks[[#This Row],[drafter_id]]),"",_xlfn.XLOOKUP(draft_picks[[#This Row],[drafter_id]],drafters[id],drafters[name]))</f>
        <v>Clay Keller</v>
      </c>
      <c r="J184" t="str">
        <f>IF(ISBLANK(draft_picks[[#This Row],[drafter_team_id]]),"",_xlfn.XLOOKUP(draft_picks[[#This Row],[drafter_team_id]],drafter_teams[id],drafter_teams[name]))</f>
        <v/>
      </c>
      <c r="K184" s="3" t="s">
        <v>15497</v>
      </c>
      <c r="L184" t="s">
        <v>15497</v>
      </c>
      <c r="M184" t="str">
        <f>IF(OR(ISBLANK(draft_picks[[#This Row],[veto_drafter_id]]),draft_picks[[#This Row],[veto_drafter_id]]=""),"",_xlfn.XLOOKUP(draft_picks[[#This Row],[veto_drafter_id]],drafters[id],drafters[name]))</f>
        <v/>
      </c>
      <c r="N184" t="s">
        <v>15497</v>
      </c>
      <c r="O184" t="str">
        <f>IF(OR(ISBLANK(draft_picks[[#This Row],[veto_drafter_team_id]]),draft_picks[[#This Row],[veto_drafter_team_id]]=""),"",_xlfn.XLOOKUP(draft_picks[[#This Row],[veto_drafter_team_id]],drafter_teams[id],drafter_teams[name]))</f>
        <v/>
      </c>
      <c r="Q184" t="s">
        <v>15497</v>
      </c>
      <c r="R184" t="str">
        <f>IF(OR(ISBLANK(draft_picks[[#This Row],[veto_override_drafter_id]]),draft_picks[[#This Row],[veto_override_drafter_id]]=""),"",_xlfn.XLOOKUP(draft_picks[[#This Row],[veto_override_drafter_id]],drafters[id],drafters[name]))</f>
        <v/>
      </c>
      <c r="S184" t="s">
        <v>15497</v>
      </c>
      <c r="T184" t="str">
        <f>IF(OR(ISBLANK(draft_picks[[#This Row],[veto_override_team_id]]),draft_picks[[#This Row],[veto_override_team_id]]=""),"",_xlfn.XLOOKUP(draft_picks[[#This Row],[veto_override_team_id]],drafter_teams[id],drafter_teams[name]))</f>
        <v/>
      </c>
    </row>
    <row r="185" spans="1:20" x14ac:dyDescent="0.25">
      <c r="A185" t="s">
        <v>40</v>
      </c>
      <c r="B185" t="str">
        <f>_xlfn.XLOOKUP(draft_picks[[#This Row],[draft_id]],drafts[id],drafts[title])</f>
        <v>A24</v>
      </c>
      <c r="C185" s="3">
        <v>5</v>
      </c>
      <c r="D185">
        <f>IF(C184&lt;draft_picks[[#This Row],[position]],1,IF(C184&gt;draft_picks[[#This Row],[position]],D184+1,IF(C184=draft_picks[[#This Row],[position]],D184+1)))</f>
        <v>3</v>
      </c>
      <c r="E185" t="s">
        <v>8352</v>
      </c>
      <c r="F185" t="str">
        <f>IF(ISBLANK(draft_picks[[#This Row],[movie_id]]),"",_xlfn.XLOOKUP(draft_picks[[#This Row],[movie_id]],drafts.movies[id],drafts.movies[movie_title]))</f>
        <v>Hereditary</v>
      </c>
      <c r="G185" s="3" t="s">
        <v>1115</v>
      </c>
      <c r="H185" t="str">
        <f>IF(ISBLANK(draft_picks[[#This Row],[drafter_id]]),"",_xlfn.XLOOKUP(draft_picks[[#This Row],[drafter_id]],drafters[id],drafters[name]))</f>
        <v>Ryan Marker</v>
      </c>
      <c r="J185" t="str">
        <f>IF(ISBLANK(draft_picks[[#This Row],[drafter_team_id]]),"",_xlfn.XLOOKUP(draft_picks[[#This Row],[drafter_team_id]],drafter_teams[id],drafter_teams[name]))</f>
        <v/>
      </c>
      <c r="K185" s="3" t="s">
        <v>15497</v>
      </c>
      <c r="L185" t="s">
        <v>15497</v>
      </c>
      <c r="M185" t="str">
        <f>IF(OR(ISBLANK(draft_picks[[#This Row],[veto_drafter_id]]),draft_picks[[#This Row],[veto_drafter_id]]=""),"",_xlfn.XLOOKUP(draft_picks[[#This Row],[veto_drafter_id]],drafters[id],drafters[name]))</f>
        <v/>
      </c>
      <c r="N185" t="s">
        <v>15497</v>
      </c>
      <c r="O185" t="str">
        <f>IF(OR(ISBLANK(draft_picks[[#This Row],[veto_drafter_team_id]]),draft_picks[[#This Row],[veto_drafter_team_id]]=""),"",_xlfn.XLOOKUP(draft_picks[[#This Row],[veto_drafter_team_id]],drafter_teams[id],drafter_teams[name]))</f>
        <v/>
      </c>
      <c r="Q185" t="s">
        <v>15497</v>
      </c>
      <c r="R185" t="str">
        <f>IF(OR(ISBLANK(draft_picks[[#This Row],[veto_override_drafter_id]]),draft_picks[[#This Row],[veto_override_drafter_id]]=""),"",_xlfn.XLOOKUP(draft_picks[[#This Row],[veto_override_drafter_id]],drafters[id],drafters[name]))</f>
        <v/>
      </c>
      <c r="S185" t="s">
        <v>15497</v>
      </c>
      <c r="T185" t="str">
        <f>IF(OR(ISBLANK(draft_picks[[#This Row],[veto_override_team_id]]),draft_picks[[#This Row],[veto_override_team_id]]=""),"",_xlfn.XLOOKUP(draft_picks[[#This Row],[veto_override_team_id]],drafter_teams[id],drafter_teams[name]))</f>
        <v/>
      </c>
    </row>
    <row r="186" spans="1:20" x14ac:dyDescent="0.25">
      <c r="A186" t="s">
        <v>40</v>
      </c>
      <c r="B186" t="str">
        <f>_xlfn.XLOOKUP(draft_picks[[#This Row],[draft_id]],drafts[id],drafts[title])</f>
        <v>A24</v>
      </c>
      <c r="C186" s="3">
        <v>4</v>
      </c>
      <c r="D186">
        <f>IF(C185&lt;draft_picks[[#This Row],[position]],1,IF(C185&gt;draft_picks[[#This Row],[position]],D185+1,IF(C185=draft_picks[[#This Row],[position]],D185+1)))</f>
        <v>4</v>
      </c>
      <c r="E186" t="s">
        <v>7246</v>
      </c>
      <c r="F186" t="str">
        <f>IF(ISBLANK(draft_picks[[#This Row],[movie_id]]),"",_xlfn.XLOOKUP(draft_picks[[#This Row],[movie_id]],drafts.movies[id],drafts.movies[movie_title]))</f>
        <v>The End of the Tour</v>
      </c>
      <c r="G186" s="3" t="s">
        <v>1237</v>
      </c>
      <c r="H186" t="str">
        <f>IF(ISBLANK(draft_picks[[#This Row],[drafter_id]]),"",_xlfn.XLOOKUP(draft_picks[[#This Row],[drafter_id]],drafters[id],drafters[name]))</f>
        <v>Clay Keller</v>
      </c>
      <c r="J186" t="str">
        <f>IF(ISBLANK(draft_picks[[#This Row],[drafter_team_id]]),"",_xlfn.XLOOKUP(draft_picks[[#This Row],[drafter_team_id]],drafter_teams[id],drafter_teams[name]))</f>
        <v/>
      </c>
      <c r="K186" s="3" t="s">
        <v>15497</v>
      </c>
      <c r="L186" t="s">
        <v>15497</v>
      </c>
      <c r="M186" t="str">
        <f>IF(OR(ISBLANK(draft_picks[[#This Row],[veto_drafter_id]]),draft_picks[[#This Row],[veto_drafter_id]]=""),"",_xlfn.XLOOKUP(draft_picks[[#This Row],[veto_drafter_id]],drafters[id],drafters[name]))</f>
        <v/>
      </c>
      <c r="N186" t="s">
        <v>15497</v>
      </c>
      <c r="O186" t="str">
        <f>IF(OR(ISBLANK(draft_picks[[#This Row],[veto_drafter_team_id]]),draft_picks[[#This Row],[veto_drafter_team_id]]=""),"",_xlfn.XLOOKUP(draft_picks[[#This Row],[veto_drafter_team_id]],drafter_teams[id],drafter_teams[name]))</f>
        <v/>
      </c>
      <c r="Q186" t="s">
        <v>15497</v>
      </c>
      <c r="R186" t="str">
        <f>IF(OR(ISBLANK(draft_picks[[#This Row],[veto_override_drafter_id]]),draft_picks[[#This Row],[veto_override_drafter_id]]=""),"",_xlfn.XLOOKUP(draft_picks[[#This Row],[veto_override_drafter_id]],drafters[id],drafters[name]))</f>
        <v/>
      </c>
      <c r="S186" t="s">
        <v>15497</v>
      </c>
      <c r="T186" t="str">
        <f>IF(OR(ISBLANK(draft_picks[[#This Row],[veto_override_team_id]]),draft_picks[[#This Row],[veto_override_team_id]]=""),"",_xlfn.XLOOKUP(draft_picks[[#This Row],[veto_override_team_id]],drafter_teams[id],drafter_teams[name]))</f>
        <v/>
      </c>
    </row>
    <row r="187" spans="1:20" x14ac:dyDescent="0.25">
      <c r="A187" t="s">
        <v>40</v>
      </c>
      <c r="B187" t="str">
        <f>_xlfn.XLOOKUP(draft_picks[[#This Row],[draft_id]],drafts[id],drafts[title])</f>
        <v>A24</v>
      </c>
      <c r="C187" s="3">
        <v>3</v>
      </c>
      <c r="D187">
        <f>IF(C186&lt;draft_picks[[#This Row],[position]],1,IF(C186&gt;draft_picks[[#This Row],[position]],D186+1,IF(C186=draft_picks[[#This Row],[position]],D186+1)))</f>
        <v>5</v>
      </c>
      <c r="E187" t="s">
        <v>1640</v>
      </c>
      <c r="F187" t="str">
        <f>IF(ISBLANK(draft_picks[[#This Row],[movie_id]]),"",_xlfn.XLOOKUP(draft_picks[[#This Row],[movie_id]],drafts.movies[id],drafts.movies[movie_title]))</f>
        <v>Eighth Grade</v>
      </c>
      <c r="G187" s="3" t="s">
        <v>1115</v>
      </c>
      <c r="H187" t="str">
        <f>IF(ISBLANK(draft_picks[[#This Row],[drafter_id]]),"",_xlfn.XLOOKUP(draft_picks[[#This Row],[drafter_id]],drafters[id],drafters[name]))</f>
        <v>Ryan Marker</v>
      </c>
      <c r="J187" t="str">
        <f>IF(ISBLANK(draft_picks[[#This Row],[drafter_team_id]]),"",_xlfn.XLOOKUP(draft_picks[[#This Row],[drafter_team_id]],drafter_teams[id],drafter_teams[name]))</f>
        <v/>
      </c>
      <c r="K187" s="3" t="s">
        <v>15497</v>
      </c>
      <c r="L187" t="s">
        <v>15497</v>
      </c>
      <c r="M187" t="str">
        <f>IF(OR(ISBLANK(draft_picks[[#This Row],[veto_drafter_id]]),draft_picks[[#This Row],[veto_drafter_id]]=""),"",_xlfn.XLOOKUP(draft_picks[[#This Row],[veto_drafter_id]],drafters[id],drafters[name]))</f>
        <v/>
      </c>
      <c r="N187" t="s">
        <v>15497</v>
      </c>
      <c r="O187" t="str">
        <f>IF(OR(ISBLANK(draft_picks[[#This Row],[veto_drafter_team_id]]),draft_picks[[#This Row],[veto_drafter_team_id]]=""),"",_xlfn.XLOOKUP(draft_picks[[#This Row],[veto_drafter_team_id]],drafter_teams[id],drafter_teams[name]))</f>
        <v/>
      </c>
      <c r="Q187" t="s">
        <v>15497</v>
      </c>
      <c r="R187" t="str">
        <f>IF(OR(ISBLANK(draft_picks[[#This Row],[veto_override_drafter_id]]),draft_picks[[#This Row],[veto_override_drafter_id]]=""),"",_xlfn.XLOOKUP(draft_picks[[#This Row],[veto_override_drafter_id]],drafters[id],drafters[name]))</f>
        <v/>
      </c>
      <c r="S187" t="s">
        <v>15497</v>
      </c>
      <c r="T187" t="str">
        <f>IF(OR(ISBLANK(draft_picks[[#This Row],[veto_override_team_id]]),draft_picks[[#This Row],[veto_override_team_id]]=""),"",_xlfn.XLOOKUP(draft_picks[[#This Row],[veto_override_team_id]],drafter_teams[id],drafter_teams[name]))</f>
        <v/>
      </c>
    </row>
    <row r="188" spans="1:20" x14ac:dyDescent="0.25">
      <c r="A188" t="s">
        <v>40</v>
      </c>
      <c r="B188" t="str">
        <f>_xlfn.XLOOKUP(draft_picks[[#This Row],[draft_id]],drafts[id],drafts[title])</f>
        <v>A24</v>
      </c>
      <c r="C188" s="3">
        <v>2</v>
      </c>
      <c r="D188">
        <f>IF(C187&lt;draft_picks[[#This Row],[position]],1,IF(C187&gt;draft_picks[[#This Row],[position]],D187+1,IF(C187=draft_picks[[#This Row],[position]],D187+1)))</f>
        <v>6</v>
      </c>
      <c r="E188" t="s">
        <v>5010</v>
      </c>
      <c r="F188" t="str">
        <f>IF(ISBLANK(draft_picks[[#This Row],[movie_id]]),"",_xlfn.XLOOKUP(draft_picks[[#This Row],[movie_id]],drafts.movies[id],drafts.movies[movie_title]))</f>
        <v>Slow West</v>
      </c>
      <c r="G188" s="3" t="s">
        <v>1237</v>
      </c>
      <c r="H188" t="str">
        <f>IF(ISBLANK(draft_picks[[#This Row],[drafter_id]]),"",_xlfn.XLOOKUP(draft_picks[[#This Row],[drafter_id]],drafters[id],drafters[name]))</f>
        <v>Clay Keller</v>
      </c>
      <c r="J188" t="str">
        <f>IF(ISBLANK(draft_picks[[#This Row],[drafter_team_id]]),"",_xlfn.XLOOKUP(draft_picks[[#This Row],[drafter_team_id]],drafter_teams[id],drafter_teams[name]))</f>
        <v/>
      </c>
      <c r="K188" s="3" t="s">
        <v>15497</v>
      </c>
      <c r="L188" t="s">
        <v>15497</v>
      </c>
      <c r="M188" t="str">
        <f>IF(OR(ISBLANK(draft_picks[[#This Row],[veto_drafter_id]]),draft_picks[[#This Row],[veto_drafter_id]]=""),"",_xlfn.XLOOKUP(draft_picks[[#This Row],[veto_drafter_id]],drafters[id],drafters[name]))</f>
        <v/>
      </c>
      <c r="N188" t="s">
        <v>15497</v>
      </c>
      <c r="O188" t="str">
        <f>IF(OR(ISBLANK(draft_picks[[#This Row],[veto_drafter_team_id]]),draft_picks[[#This Row],[veto_drafter_team_id]]=""),"",_xlfn.XLOOKUP(draft_picks[[#This Row],[veto_drafter_team_id]],drafter_teams[id],drafter_teams[name]))</f>
        <v/>
      </c>
      <c r="Q188" t="s">
        <v>15497</v>
      </c>
      <c r="R188" t="str">
        <f>IF(OR(ISBLANK(draft_picks[[#This Row],[veto_override_drafter_id]]),draft_picks[[#This Row],[veto_override_drafter_id]]=""),"",_xlfn.XLOOKUP(draft_picks[[#This Row],[veto_override_drafter_id]],drafters[id],drafters[name]))</f>
        <v/>
      </c>
      <c r="S188" t="s">
        <v>15497</v>
      </c>
      <c r="T188" t="str">
        <f>IF(OR(ISBLANK(draft_picks[[#This Row],[veto_override_team_id]]),draft_picks[[#This Row],[veto_override_team_id]]=""),"",_xlfn.XLOOKUP(draft_picks[[#This Row],[veto_override_team_id]],drafter_teams[id],drafter_teams[name]))</f>
        <v/>
      </c>
    </row>
    <row r="189" spans="1:20" x14ac:dyDescent="0.25">
      <c r="A189" t="s">
        <v>40</v>
      </c>
      <c r="B189" t="str">
        <f>_xlfn.XLOOKUP(draft_picks[[#This Row],[draft_id]],drafts[id],drafts[title])</f>
        <v>A24</v>
      </c>
      <c r="C189" s="3">
        <v>1</v>
      </c>
      <c r="D189">
        <f>IF(C188&lt;draft_picks[[#This Row],[position]],1,IF(C188&gt;draft_picks[[#This Row],[position]],D188+1,IF(C188=draft_picks[[#This Row],[position]],D188+1)))</f>
        <v>7</v>
      </c>
      <c r="E189" t="s">
        <v>7399</v>
      </c>
      <c r="F189" t="str">
        <f>IF(ISBLANK(draft_picks[[#This Row],[movie_id]]),"",_xlfn.XLOOKUP(draft_picks[[#This Row],[movie_id]],drafts.movies[id],drafts.movies[movie_title]))</f>
        <v>Moonlight</v>
      </c>
      <c r="G189" s="3" t="s">
        <v>1115</v>
      </c>
      <c r="H189" t="str">
        <f>IF(ISBLANK(draft_picks[[#This Row],[drafter_id]]),"",_xlfn.XLOOKUP(draft_picks[[#This Row],[drafter_id]],drafters[id],drafters[name]))</f>
        <v>Ryan Marker</v>
      </c>
      <c r="J189" t="str">
        <f>IF(ISBLANK(draft_picks[[#This Row],[drafter_team_id]]),"",_xlfn.XLOOKUP(draft_picks[[#This Row],[drafter_team_id]],drafter_teams[id],drafter_teams[name]))</f>
        <v/>
      </c>
      <c r="K189" s="3" t="s">
        <v>15497</v>
      </c>
      <c r="L189" t="s">
        <v>15497</v>
      </c>
      <c r="M189" t="str">
        <f>IF(OR(ISBLANK(draft_picks[[#This Row],[veto_drafter_id]]),draft_picks[[#This Row],[veto_drafter_id]]=""),"",_xlfn.XLOOKUP(draft_picks[[#This Row],[veto_drafter_id]],drafters[id],drafters[name]))</f>
        <v/>
      </c>
      <c r="N189" t="s">
        <v>15497</v>
      </c>
      <c r="O189" t="str">
        <f>IF(OR(ISBLANK(draft_picks[[#This Row],[veto_drafter_team_id]]),draft_picks[[#This Row],[veto_drafter_team_id]]=""),"",_xlfn.XLOOKUP(draft_picks[[#This Row],[veto_drafter_team_id]],drafter_teams[id],drafter_teams[name]))</f>
        <v/>
      </c>
      <c r="Q189" t="s">
        <v>15497</v>
      </c>
      <c r="R189" t="str">
        <f>IF(OR(ISBLANK(draft_picks[[#This Row],[veto_override_drafter_id]]),draft_picks[[#This Row],[veto_override_drafter_id]]=""),"",_xlfn.XLOOKUP(draft_picks[[#This Row],[veto_override_drafter_id]],drafters[id],drafters[name]))</f>
        <v/>
      </c>
      <c r="S189" t="s">
        <v>15497</v>
      </c>
      <c r="T189" t="str">
        <f>IF(OR(ISBLANK(draft_picks[[#This Row],[veto_override_team_id]]),draft_picks[[#This Row],[veto_override_team_id]]=""),"",_xlfn.XLOOKUP(draft_picks[[#This Row],[veto_override_team_id]],drafter_teams[id],drafter_teams[name]))</f>
        <v/>
      </c>
    </row>
    <row r="190" spans="1:20" x14ac:dyDescent="0.25">
      <c r="A190" t="s">
        <v>180</v>
      </c>
      <c r="B190" t="str">
        <f>_xlfn.XLOOKUP(draft_picks[[#This Row],[draft_id]],drafts[id],drafts[title])</f>
        <v>MCU Super Draft</v>
      </c>
      <c r="C190" s="3">
        <v>21</v>
      </c>
      <c r="D190">
        <f>IF(C189&lt;draft_picks[[#This Row],[position]],1,IF(C189&gt;draft_picks[[#This Row],[position]],D189+1,IF(C189=draft_picks[[#This Row],[position]],D189+1)))</f>
        <v>1</v>
      </c>
      <c r="E190" t="s">
        <v>1673</v>
      </c>
      <c r="F190" t="str">
        <f>IF(ISBLANK(draft_picks[[#This Row],[movie_id]]),"",_xlfn.XLOOKUP(draft_picks[[#This Row],[movie_id]],drafts.movies[id],drafts.movies[movie_title]))</f>
        <v>Iron Man 2</v>
      </c>
      <c r="G190" s="3" t="s">
        <v>1237</v>
      </c>
      <c r="H190" t="str">
        <f>IF(ISBLANK(draft_picks[[#This Row],[drafter_id]]),"",_xlfn.XLOOKUP(draft_picks[[#This Row],[drafter_id]],drafters[id],drafters[name]))</f>
        <v>Clay Keller</v>
      </c>
      <c r="J190" t="str">
        <f>IF(ISBLANK(draft_picks[[#This Row],[drafter_team_id]]),"",_xlfn.XLOOKUP(draft_picks[[#This Row],[drafter_team_id]],drafter_teams[id],drafter_teams[name]))</f>
        <v/>
      </c>
      <c r="K190" s="3" t="s">
        <v>15497</v>
      </c>
      <c r="L190" t="s">
        <v>15497</v>
      </c>
      <c r="M190" t="str">
        <f>IF(OR(ISBLANK(draft_picks[[#This Row],[veto_drafter_id]]),draft_picks[[#This Row],[veto_drafter_id]]=""),"",_xlfn.XLOOKUP(draft_picks[[#This Row],[veto_drafter_id]],drafters[id],drafters[name]))</f>
        <v/>
      </c>
      <c r="N190" t="s">
        <v>15497</v>
      </c>
      <c r="O190" t="str">
        <f>IF(OR(ISBLANK(draft_picks[[#This Row],[veto_drafter_team_id]]),draft_picks[[#This Row],[veto_drafter_team_id]]=""),"",_xlfn.XLOOKUP(draft_picks[[#This Row],[veto_drafter_team_id]],drafter_teams[id],drafter_teams[name]))</f>
        <v/>
      </c>
      <c r="Q190" t="s">
        <v>15497</v>
      </c>
      <c r="R190" t="str">
        <f>IF(OR(ISBLANK(draft_picks[[#This Row],[veto_override_drafter_id]]),draft_picks[[#This Row],[veto_override_drafter_id]]=""),"",_xlfn.XLOOKUP(draft_picks[[#This Row],[veto_override_drafter_id]],drafters[id],drafters[name]))</f>
        <v/>
      </c>
      <c r="S190" t="s">
        <v>15497</v>
      </c>
      <c r="T190" t="str">
        <f>IF(OR(ISBLANK(draft_picks[[#This Row],[veto_override_team_id]]),draft_picks[[#This Row],[veto_override_team_id]]=""),"",_xlfn.XLOOKUP(draft_picks[[#This Row],[veto_override_team_id]],drafter_teams[id],drafter_teams[name]))</f>
        <v/>
      </c>
    </row>
    <row r="191" spans="1:20" x14ac:dyDescent="0.25">
      <c r="A191" t="s">
        <v>180</v>
      </c>
      <c r="B191" t="str">
        <f>_xlfn.XLOOKUP(draft_picks[[#This Row],[draft_id]],drafts[id],drafts[title])</f>
        <v>MCU Super Draft</v>
      </c>
      <c r="C191" s="3">
        <v>20</v>
      </c>
      <c r="D191">
        <f>IF(C190&lt;draft_picks[[#This Row],[position]],1,IF(C190&gt;draft_picks[[#This Row],[position]],D190+1,IF(C190=draft_picks[[#This Row],[position]],D190+1)))</f>
        <v>2</v>
      </c>
      <c r="E191" t="s">
        <v>2748</v>
      </c>
      <c r="F191" t="str">
        <f>IF(ISBLANK(draft_picks[[#This Row],[movie_id]]),"",_xlfn.XLOOKUP(draft_picks[[#This Row],[movie_id]],drafts.movies[id],drafts.movies[movie_title]))</f>
        <v>Captain America: Civil War</v>
      </c>
      <c r="G191" s="3" t="s">
        <v>1237</v>
      </c>
      <c r="H191" t="str">
        <f>IF(ISBLANK(draft_picks[[#This Row],[drafter_id]]),"",_xlfn.XLOOKUP(draft_picks[[#This Row],[drafter_id]],drafters[id],drafters[name]))</f>
        <v>Clay Keller</v>
      </c>
      <c r="J191" t="str">
        <f>IF(ISBLANK(draft_picks[[#This Row],[drafter_team_id]]),"",_xlfn.XLOOKUP(draft_picks[[#This Row],[drafter_team_id]],drafter_teams[id],drafter_teams[name]))</f>
        <v/>
      </c>
      <c r="K191" s="3" t="s">
        <v>15484</v>
      </c>
      <c r="L191" t="s">
        <v>1115</v>
      </c>
      <c r="M191" t="str">
        <f>IF(OR(ISBLANK(draft_picks[[#This Row],[veto_drafter_id]]),draft_picks[[#This Row],[veto_drafter_id]]=""),"",_xlfn.XLOOKUP(draft_picks[[#This Row],[veto_drafter_id]],drafters[id],drafters[name]))</f>
        <v>Ryan Marker</v>
      </c>
      <c r="N191" t="s">
        <v>15497</v>
      </c>
      <c r="O191" t="str">
        <f>IF(OR(ISBLANK(draft_picks[[#This Row],[veto_drafter_team_id]]),draft_picks[[#This Row],[veto_drafter_team_id]]=""),"",_xlfn.XLOOKUP(draft_picks[[#This Row],[veto_drafter_team_id]],drafter_teams[id],drafter_teams[name]))</f>
        <v/>
      </c>
      <c r="Q191" t="s">
        <v>15497</v>
      </c>
      <c r="R191" t="str">
        <f>IF(OR(ISBLANK(draft_picks[[#This Row],[veto_override_drafter_id]]),draft_picks[[#This Row],[veto_override_drafter_id]]=""),"",_xlfn.XLOOKUP(draft_picks[[#This Row],[veto_override_drafter_id]],drafters[id],drafters[name]))</f>
        <v/>
      </c>
      <c r="S191" t="s">
        <v>15497</v>
      </c>
      <c r="T191" t="str">
        <f>IF(OR(ISBLANK(draft_picks[[#This Row],[veto_override_team_id]]),draft_picks[[#This Row],[veto_override_team_id]]=""),"",_xlfn.XLOOKUP(draft_picks[[#This Row],[veto_override_team_id]],drafter_teams[id],drafter_teams[name]))</f>
        <v/>
      </c>
    </row>
    <row r="192" spans="1:20" x14ac:dyDescent="0.25">
      <c r="A192" t="s">
        <v>180</v>
      </c>
      <c r="B192" t="str">
        <f>_xlfn.XLOOKUP(draft_picks[[#This Row],[draft_id]],drafts[id],drafts[title])</f>
        <v>MCU Super Draft</v>
      </c>
      <c r="C192" s="3">
        <v>20</v>
      </c>
      <c r="D192">
        <f>IF(C191&lt;draft_picks[[#This Row],[position]],1,IF(C191&gt;draft_picks[[#This Row],[position]],D191+1,IF(C191=draft_picks[[#This Row],[position]],D191+1)))</f>
        <v>3</v>
      </c>
      <c r="E192" t="s">
        <v>1502</v>
      </c>
      <c r="F192" t="str">
        <f>IF(ISBLANK(draft_picks[[#This Row],[movie_id]]),"",_xlfn.XLOOKUP(draft_picks[[#This Row],[movie_id]],drafts.movies[id],drafts.movies[movie_title]))</f>
        <v>Thor: The Dark World</v>
      </c>
      <c r="G192" s="3" t="s">
        <v>1237</v>
      </c>
      <c r="H192" t="str">
        <f>IF(ISBLANK(draft_picks[[#This Row],[drafter_id]]),"",_xlfn.XLOOKUP(draft_picks[[#This Row],[drafter_id]],drafters[id],drafters[name]))</f>
        <v>Clay Keller</v>
      </c>
      <c r="J192" t="str">
        <f>IF(ISBLANK(draft_picks[[#This Row],[drafter_team_id]]),"",_xlfn.XLOOKUP(draft_picks[[#This Row],[drafter_team_id]],drafter_teams[id],drafter_teams[name]))</f>
        <v/>
      </c>
      <c r="K192" s="3" t="s">
        <v>15497</v>
      </c>
      <c r="L192" t="s">
        <v>15497</v>
      </c>
      <c r="M192" t="str">
        <f>IF(OR(ISBLANK(draft_picks[[#This Row],[veto_drafter_id]]),draft_picks[[#This Row],[veto_drafter_id]]=""),"",_xlfn.XLOOKUP(draft_picks[[#This Row],[veto_drafter_id]],drafters[id],drafters[name]))</f>
        <v/>
      </c>
      <c r="N192" t="s">
        <v>15497</v>
      </c>
      <c r="O192" t="str">
        <f>IF(OR(ISBLANK(draft_picks[[#This Row],[veto_drafter_team_id]]),draft_picks[[#This Row],[veto_drafter_team_id]]=""),"",_xlfn.XLOOKUP(draft_picks[[#This Row],[veto_drafter_team_id]],drafter_teams[id],drafter_teams[name]))</f>
        <v/>
      </c>
      <c r="Q192" t="s">
        <v>15497</v>
      </c>
      <c r="R192" t="str">
        <f>IF(OR(ISBLANK(draft_picks[[#This Row],[veto_override_drafter_id]]),draft_picks[[#This Row],[veto_override_drafter_id]]=""),"",_xlfn.XLOOKUP(draft_picks[[#This Row],[veto_override_drafter_id]],drafters[id],drafters[name]))</f>
        <v/>
      </c>
      <c r="S192" t="s">
        <v>15497</v>
      </c>
      <c r="T192" t="str">
        <f>IF(OR(ISBLANK(draft_picks[[#This Row],[veto_override_team_id]]),draft_picks[[#This Row],[veto_override_team_id]]=""),"",_xlfn.XLOOKUP(draft_picks[[#This Row],[veto_override_team_id]],drafter_teams[id],drafter_teams[name]))</f>
        <v/>
      </c>
    </row>
    <row r="193" spans="1:20" x14ac:dyDescent="0.25">
      <c r="A193" t="s">
        <v>180</v>
      </c>
      <c r="B193" t="str">
        <f>_xlfn.XLOOKUP(draft_picks[[#This Row],[draft_id]],drafts[id],drafts[title])</f>
        <v>MCU Super Draft</v>
      </c>
      <c r="C193" s="3">
        <v>19</v>
      </c>
      <c r="D193">
        <f>IF(C192&lt;draft_picks[[#This Row],[position]],1,IF(C192&gt;draft_picks[[#This Row],[position]],D192+1,IF(C192=draft_picks[[#This Row],[position]],D192+1)))</f>
        <v>4</v>
      </c>
      <c r="E193" t="s">
        <v>6270</v>
      </c>
      <c r="F193" t="str">
        <f>IF(ISBLANK(draft_picks[[#This Row],[movie_id]]),"",_xlfn.XLOOKUP(draft_picks[[#This Row],[movie_id]],drafts.movies[id],drafts.movies[movie_title]))</f>
        <v>The Incredible Hulk</v>
      </c>
      <c r="G193" s="3" t="s">
        <v>913</v>
      </c>
      <c r="H193" t="str">
        <f>IF(ISBLANK(draft_picks[[#This Row],[drafter_id]]),"",_xlfn.XLOOKUP(draft_picks[[#This Row],[drafter_id]],drafters[id],drafters[name]))</f>
        <v>Chancellor Agard</v>
      </c>
      <c r="J193" t="str">
        <f>IF(ISBLANK(draft_picks[[#This Row],[drafter_team_id]]),"",_xlfn.XLOOKUP(draft_picks[[#This Row],[drafter_team_id]],drafter_teams[id],drafter_teams[name]))</f>
        <v/>
      </c>
      <c r="K193" s="3" t="s">
        <v>15497</v>
      </c>
      <c r="L193" t="s">
        <v>15497</v>
      </c>
      <c r="M193" t="str">
        <f>IF(OR(ISBLANK(draft_picks[[#This Row],[veto_drafter_id]]),draft_picks[[#This Row],[veto_drafter_id]]=""),"",_xlfn.XLOOKUP(draft_picks[[#This Row],[veto_drafter_id]],drafters[id],drafters[name]))</f>
        <v/>
      </c>
      <c r="N193" t="s">
        <v>15497</v>
      </c>
      <c r="O193" t="str">
        <f>IF(OR(ISBLANK(draft_picks[[#This Row],[veto_drafter_team_id]]),draft_picks[[#This Row],[veto_drafter_team_id]]=""),"",_xlfn.XLOOKUP(draft_picks[[#This Row],[veto_drafter_team_id]],drafter_teams[id],drafter_teams[name]))</f>
        <v/>
      </c>
      <c r="Q193" t="s">
        <v>15497</v>
      </c>
      <c r="R193" t="str">
        <f>IF(OR(ISBLANK(draft_picks[[#This Row],[veto_override_drafter_id]]),draft_picks[[#This Row],[veto_override_drafter_id]]=""),"",_xlfn.XLOOKUP(draft_picks[[#This Row],[veto_override_drafter_id]],drafters[id],drafters[name]))</f>
        <v/>
      </c>
      <c r="S193" t="s">
        <v>15497</v>
      </c>
      <c r="T193" t="str">
        <f>IF(OR(ISBLANK(draft_picks[[#This Row],[veto_override_team_id]]),draft_picks[[#This Row],[veto_override_team_id]]=""),"",_xlfn.XLOOKUP(draft_picks[[#This Row],[veto_override_team_id]],drafter_teams[id],drafter_teams[name]))</f>
        <v/>
      </c>
    </row>
    <row r="194" spans="1:20" x14ac:dyDescent="0.25">
      <c r="A194" t="s">
        <v>180</v>
      </c>
      <c r="B194" t="str">
        <f>_xlfn.XLOOKUP(draft_picks[[#This Row],[draft_id]],drafts[id],drafts[title])</f>
        <v>MCU Super Draft</v>
      </c>
      <c r="C194" s="3">
        <v>18</v>
      </c>
      <c r="D194">
        <f>IF(C193&lt;draft_picks[[#This Row],[position]],1,IF(C193&gt;draft_picks[[#This Row],[position]],D193+1,IF(C193=draft_picks[[#This Row],[position]],D193+1)))</f>
        <v>5</v>
      </c>
      <c r="E194" t="s">
        <v>5435</v>
      </c>
      <c r="F194" t="str">
        <f>IF(ISBLANK(draft_picks[[#This Row],[movie_id]]),"",_xlfn.XLOOKUP(draft_picks[[#This Row],[movie_id]],drafts.movies[id],drafts.movies[movie_title]))</f>
        <v>Ant-Man and the Wasp</v>
      </c>
      <c r="G194" s="3" t="s">
        <v>913</v>
      </c>
      <c r="H194" t="str">
        <f>IF(ISBLANK(draft_picks[[#This Row],[drafter_id]]),"",_xlfn.XLOOKUP(draft_picks[[#This Row],[drafter_id]],drafters[id],drafters[name]))</f>
        <v>Chancellor Agard</v>
      </c>
      <c r="J194" t="str">
        <f>IF(ISBLANK(draft_picks[[#This Row],[drafter_team_id]]),"",_xlfn.XLOOKUP(draft_picks[[#This Row],[drafter_team_id]],drafter_teams[id],drafter_teams[name]))</f>
        <v/>
      </c>
      <c r="K194" s="3" t="s">
        <v>15497</v>
      </c>
      <c r="L194" t="s">
        <v>15497</v>
      </c>
      <c r="M194" t="str">
        <f>IF(OR(ISBLANK(draft_picks[[#This Row],[veto_drafter_id]]),draft_picks[[#This Row],[veto_drafter_id]]=""),"",_xlfn.XLOOKUP(draft_picks[[#This Row],[veto_drafter_id]],drafters[id],drafters[name]))</f>
        <v/>
      </c>
      <c r="N194" t="s">
        <v>15497</v>
      </c>
      <c r="O194" t="str">
        <f>IF(OR(ISBLANK(draft_picks[[#This Row],[veto_drafter_team_id]]),draft_picks[[#This Row],[veto_drafter_team_id]]=""),"",_xlfn.XLOOKUP(draft_picks[[#This Row],[veto_drafter_team_id]],drafter_teams[id],drafter_teams[name]))</f>
        <v/>
      </c>
      <c r="Q194" t="s">
        <v>15497</v>
      </c>
      <c r="R194" t="str">
        <f>IF(OR(ISBLANK(draft_picks[[#This Row],[veto_override_drafter_id]]),draft_picks[[#This Row],[veto_override_drafter_id]]=""),"",_xlfn.XLOOKUP(draft_picks[[#This Row],[veto_override_drafter_id]],drafters[id],drafters[name]))</f>
        <v/>
      </c>
      <c r="S194" t="s">
        <v>15497</v>
      </c>
      <c r="T194" t="str">
        <f>IF(OR(ISBLANK(draft_picks[[#This Row],[veto_override_team_id]]),draft_picks[[#This Row],[veto_override_team_id]]=""),"",_xlfn.XLOOKUP(draft_picks[[#This Row],[veto_override_team_id]],drafter_teams[id],drafter_teams[name]))</f>
        <v/>
      </c>
    </row>
    <row r="195" spans="1:20" x14ac:dyDescent="0.25">
      <c r="A195" t="s">
        <v>180</v>
      </c>
      <c r="B195" t="str">
        <f>_xlfn.XLOOKUP(draft_picks[[#This Row],[draft_id]],drafts[id],drafts[title])</f>
        <v>MCU Super Draft</v>
      </c>
      <c r="C195" s="3">
        <v>17</v>
      </c>
      <c r="D195">
        <f>IF(C194&lt;draft_picks[[#This Row],[position]],1,IF(C194&gt;draft_picks[[#This Row],[position]],D194+1,IF(C194=draft_picks[[#This Row],[position]],D194+1)))</f>
        <v>6</v>
      </c>
      <c r="E195" t="s">
        <v>3118</v>
      </c>
      <c r="F195" t="str">
        <f>IF(ISBLANK(draft_picks[[#This Row],[movie_id]]),"",_xlfn.XLOOKUP(draft_picks[[#This Row],[movie_id]],drafts.movies[id],drafts.movies[movie_title]))</f>
        <v>Spider-Man: Homecoming</v>
      </c>
      <c r="G195" s="3" t="s">
        <v>1177</v>
      </c>
      <c r="H195" t="str">
        <f>IF(ISBLANK(draft_picks[[#This Row],[drafter_id]]),"",_xlfn.XLOOKUP(draft_picks[[#This Row],[drafter_id]],drafters[id],drafters[name]))</f>
        <v>Darren Franich</v>
      </c>
      <c r="J195" t="str">
        <f>IF(ISBLANK(draft_picks[[#This Row],[drafter_team_id]]),"",_xlfn.XLOOKUP(draft_picks[[#This Row],[drafter_team_id]],drafter_teams[id],drafter_teams[name]))</f>
        <v/>
      </c>
      <c r="K195" s="3" t="s">
        <v>15484</v>
      </c>
      <c r="L195" t="s">
        <v>1115</v>
      </c>
      <c r="M195" t="str">
        <f>IF(OR(ISBLANK(draft_picks[[#This Row],[veto_drafter_id]]),draft_picks[[#This Row],[veto_drafter_id]]=""),"",_xlfn.XLOOKUP(draft_picks[[#This Row],[veto_drafter_id]],drafters[id],drafters[name]))</f>
        <v>Ryan Marker</v>
      </c>
      <c r="N195" t="s">
        <v>15497</v>
      </c>
      <c r="O195" t="str">
        <f>IF(OR(ISBLANK(draft_picks[[#This Row],[veto_drafter_team_id]]),draft_picks[[#This Row],[veto_drafter_team_id]]=""),"",_xlfn.XLOOKUP(draft_picks[[#This Row],[veto_drafter_team_id]],drafter_teams[id],drafter_teams[name]))</f>
        <v/>
      </c>
      <c r="Q195" t="s">
        <v>15497</v>
      </c>
      <c r="R195" t="str">
        <f>IF(OR(ISBLANK(draft_picks[[#This Row],[veto_override_drafter_id]]),draft_picks[[#This Row],[veto_override_drafter_id]]=""),"",_xlfn.XLOOKUP(draft_picks[[#This Row],[veto_override_drafter_id]],drafters[id],drafters[name]))</f>
        <v/>
      </c>
      <c r="S195" t="s">
        <v>15497</v>
      </c>
      <c r="T195" t="str">
        <f>IF(OR(ISBLANK(draft_picks[[#This Row],[veto_override_team_id]]),draft_picks[[#This Row],[veto_override_team_id]]=""),"",_xlfn.XLOOKUP(draft_picks[[#This Row],[veto_override_team_id]],drafter_teams[id],drafter_teams[name]))</f>
        <v/>
      </c>
    </row>
    <row r="196" spans="1:20" x14ac:dyDescent="0.25">
      <c r="A196" t="s">
        <v>180</v>
      </c>
      <c r="B196" t="str">
        <f>_xlfn.XLOOKUP(draft_picks[[#This Row],[draft_id]],drafts[id],drafts[title])</f>
        <v>MCU Super Draft</v>
      </c>
      <c r="C196" s="3">
        <v>17</v>
      </c>
      <c r="D196">
        <f>IF(C195&lt;draft_picks[[#This Row],[position]],1,IF(C195&gt;draft_picks[[#This Row],[position]],D195+1,IF(C195=draft_picks[[#This Row],[position]],D195+1)))</f>
        <v>7</v>
      </c>
      <c r="E196" t="s">
        <v>2748</v>
      </c>
      <c r="F196" t="str">
        <f>IF(ISBLANK(draft_picks[[#This Row],[movie_id]]),"",_xlfn.XLOOKUP(draft_picks[[#This Row],[movie_id]],drafts.movies[id],drafts.movies[movie_title]))</f>
        <v>Captain America: Civil War</v>
      </c>
      <c r="G196" s="3" t="s">
        <v>1177</v>
      </c>
      <c r="H196" t="str">
        <f>IF(ISBLANK(draft_picks[[#This Row],[drafter_id]]),"",_xlfn.XLOOKUP(draft_picks[[#This Row],[drafter_id]],drafters[id],drafters[name]))</f>
        <v>Darren Franich</v>
      </c>
      <c r="J196" t="str">
        <f>IF(ISBLANK(draft_picks[[#This Row],[drafter_team_id]]),"",_xlfn.XLOOKUP(draft_picks[[#This Row],[drafter_team_id]],drafter_teams[id],drafter_teams[name]))</f>
        <v/>
      </c>
      <c r="K196" s="3" t="s">
        <v>15497</v>
      </c>
      <c r="L196" t="s">
        <v>15497</v>
      </c>
      <c r="M196" t="str">
        <f>IF(OR(ISBLANK(draft_picks[[#This Row],[veto_drafter_id]]),draft_picks[[#This Row],[veto_drafter_id]]=""),"",_xlfn.XLOOKUP(draft_picks[[#This Row],[veto_drafter_id]],drafters[id],drafters[name]))</f>
        <v/>
      </c>
      <c r="N196" t="s">
        <v>15497</v>
      </c>
      <c r="O196" t="str">
        <f>IF(OR(ISBLANK(draft_picks[[#This Row],[veto_drafter_team_id]]),draft_picks[[#This Row],[veto_drafter_team_id]]=""),"",_xlfn.XLOOKUP(draft_picks[[#This Row],[veto_drafter_team_id]],drafter_teams[id],drafter_teams[name]))</f>
        <v/>
      </c>
      <c r="Q196" t="s">
        <v>15497</v>
      </c>
      <c r="R196" t="str">
        <f>IF(OR(ISBLANK(draft_picks[[#This Row],[veto_override_drafter_id]]),draft_picks[[#This Row],[veto_override_drafter_id]]=""),"",_xlfn.XLOOKUP(draft_picks[[#This Row],[veto_override_drafter_id]],drafters[id],drafters[name]))</f>
        <v/>
      </c>
      <c r="S196" t="s">
        <v>15497</v>
      </c>
      <c r="T196" t="str">
        <f>IF(OR(ISBLANK(draft_picks[[#This Row],[veto_override_team_id]]),draft_picks[[#This Row],[veto_override_team_id]]=""),"",_xlfn.XLOOKUP(draft_picks[[#This Row],[veto_override_team_id]],drafter_teams[id],drafter_teams[name]))</f>
        <v/>
      </c>
    </row>
    <row r="197" spans="1:20" x14ac:dyDescent="0.25">
      <c r="A197" t="s">
        <v>180</v>
      </c>
      <c r="B197" t="str">
        <f>_xlfn.XLOOKUP(draft_picks[[#This Row],[draft_id]],drafts[id],drafts[title])</f>
        <v>MCU Super Draft</v>
      </c>
      <c r="C197" s="3">
        <v>16</v>
      </c>
      <c r="D197">
        <f>IF(C196&lt;draft_picks[[#This Row],[position]],1,IF(C196&gt;draft_picks[[#This Row],[position]],D196+1,IF(C196=draft_picks[[#This Row],[position]],D196+1)))</f>
        <v>8</v>
      </c>
      <c r="E197" t="s">
        <v>7207</v>
      </c>
      <c r="F197" t="str">
        <f>IF(ISBLANK(draft_picks[[#This Row],[movie_id]]),"",_xlfn.XLOOKUP(draft_picks[[#This Row],[movie_id]],drafts.movies[id],drafts.movies[movie_title]))</f>
        <v>Ant-Man</v>
      </c>
      <c r="G197" s="3" t="s">
        <v>1237</v>
      </c>
      <c r="H197" t="str">
        <f>IF(ISBLANK(draft_picks[[#This Row],[drafter_id]]),"",_xlfn.XLOOKUP(draft_picks[[#This Row],[drafter_id]],drafters[id],drafters[name]))</f>
        <v>Clay Keller</v>
      </c>
      <c r="J197" t="str">
        <f>IF(ISBLANK(draft_picks[[#This Row],[drafter_team_id]]),"",_xlfn.XLOOKUP(draft_picks[[#This Row],[drafter_team_id]],drafter_teams[id],drafter_teams[name]))</f>
        <v/>
      </c>
      <c r="K197" s="3" t="s">
        <v>15497</v>
      </c>
      <c r="L197" t="s">
        <v>15497</v>
      </c>
      <c r="M197" t="str">
        <f>IF(OR(ISBLANK(draft_picks[[#This Row],[veto_drafter_id]]),draft_picks[[#This Row],[veto_drafter_id]]=""),"",_xlfn.XLOOKUP(draft_picks[[#This Row],[veto_drafter_id]],drafters[id],drafters[name]))</f>
        <v/>
      </c>
      <c r="N197" t="s">
        <v>15497</v>
      </c>
      <c r="O197" t="str">
        <f>IF(OR(ISBLANK(draft_picks[[#This Row],[veto_drafter_team_id]]),draft_picks[[#This Row],[veto_drafter_team_id]]=""),"",_xlfn.XLOOKUP(draft_picks[[#This Row],[veto_drafter_team_id]],drafter_teams[id],drafter_teams[name]))</f>
        <v/>
      </c>
      <c r="Q197" t="s">
        <v>15497</v>
      </c>
      <c r="R197" t="str">
        <f>IF(OR(ISBLANK(draft_picks[[#This Row],[veto_override_drafter_id]]),draft_picks[[#This Row],[veto_override_drafter_id]]=""),"",_xlfn.XLOOKUP(draft_picks[[#This Row],[veto_override_drafter_id]],drafters[id],drafters[name]))</f>
        <v/>
      </c>
      <c r="S197" t="s">
        <v>15497</v>
      </c>
      <c r="T197" t="str">
        <f>IF(OR(ISBLANK(draft_picks[[#This Row],[veto_override_team_id]]),draft_picks[[#This Row],[veto_override_team_id]]=""),"",_xlfn.XLOOKUP(draft_picks[[#This Row],[veto_override_team_id]],drafter_teams[id],drafter_teams[name]))</f>
        <v/>
      </c>
    </row>
    <row r="198" spans="1:20" x14ac:dyDescent="0.25">
      <c r="A198" t="s">
        <v>180</v>
      </c>
      <c r="B198" t="str">
        <f>_xlfn.XLOOKUP(draft_picks[[#This Row],[draft_id]],drafts[id],drafts[title])</f>
        <v>MCU Super Draft</v>
      </c>
      <c r="C198" s="3">
        <v>15</v>
      </c>
      <c r="D198">
        <f>IF(C197&lt;draft_picks[[#This Row],[position]],1,IF(C197&gt;draft_picks[[#This Row],[position]],D197+1,IF(C197=draft_picks[[#This Row],[position]],D197+1)))</f>
        <v>9</v>
      </c>
      <c r="E198" t="s">
        <v>3837</v>
      </c>
      <c r="F198" t="str">
        <f>IF(ISBLANK(draft_picks[[#This Row],[movie_id]]),"",_xlfn.XLOOKUP(draft_picks[[#This Row],[movie_id]],drafts.movies[id],drafts.movies[movie_title]))</f>
        <v>Thor</v>
      </c>
      <c r="G198" s="3" t="s">
        <v>913</v>
      </c>
      <c r="H198" t="str">
        <f>IF(ISBLANK(draft_picks[[#This Row],[drafter_id]]),"",_xlfn.XLOOKUP(draft_picks[[#This Row],[drafter_id]],drafters[id],drafters[name]))</f>
        <v>Chancellor Agard</v>
      </c>
      <c r="J198" t="str">
        <f>IF(ISBLANK(draft_picks[[#This Row],[drafter_team_id]]),"",_xlfn.XLOOKUP(draft_picks[[#This Row],[drafter_team_id]],drafter_teams[id],drafter_teams[name]))</f>
        <v/>
      </c>
      <c r="K198" s="3" t="s">
        <v>15497</v>
      </c>
      <c r="L198" t="s">
        <v>15497</v>
      </c>
      <c r="M198" t="str">
        <f>IF(OR(ISBLANK(draft_picks[[#This Row],[veto_drafter_id]]),draft_picks[[#This Row],[veto_drafter_id]]=""),"",_xlfn.XLOOKUP(draft_picks[[#This Row],[veto_drafter_id]],drafters[id],drafters[name]))</f>
        <v/>
      </c>
      <c r="N198" t="s">
        <v>15497</v>
      </c>
      <c r="O198" t="str">
        <f>IF(OR(ISBLANK(draft_picks[[#This Row],[veto_drafter_team_id]]),draft_picks[[#This Row],[veto_drafter_team_id]]=""),"",_xlfn.XLOOKUP(draft_picks[[#This Row],[veto_drafter_team_id]],drafter_teams[id],drafter_teams[name]))</f>
        <v/>
      </c>
      <c r="Q198" t="s">
        <v>15497</v>
      </c>
      <c r="R198" t="str">
        <f>IF(OR(ISBLANK(draft_picks[[#This Row],[veto_override_drafter_id]]),draft_picks[[#This Row],[veto_override_drafter_id]]=""),"",_xlfn.XLOOKUP(draft_picks[[#This Row],[veto_override_drafter_id]],drafters[id],drafters[name]))</f>
        <v/>
      </c>
      <c r="S198" t="s">
        <v>15497</v>
      </c>
      <c r="T198" t="str">
        <f>IF(OR(ISBLANK(draft_picks[[#This Row],[veto_override_team_id]]),draft_picks[[#This Row],[veto_override_team_id]]=""),"",_xlfn.XLOOKUP(draft_picks[[#This Row],[veto_override_team_id]],drafter_teams[id],drafter_teams[name]))</f>
        <v/>
      </c>
    </row>
    <row r="199" spans="1:20" x14ac:dyDescent="0.25">
      <c r="A199" t="s">
        <v>180</v>
      </c>
      <c r="B199" t="str">
        <f>_xlfn.XLOOKUP(draft_picks[[#This Row],[draft_id]],drafts[id],drafts[title])</f>
        <v>MCU Super Draft</v>
      </c>
      <c r="C199" s="3">
        <v>14</v>
      </c>
      <c r="D199">
        <f>IF(C198&lt;draft_picks[[#This Row],[position]],1,IF(C198&gt;draft_picks[[#This Row],[position]],D198+1,IF(C198=draft_picks[[#This Row],[position]],D198+1)))</f>
        <v>10</v>
      </c>
      <c r="E199" t="s">
        <v>6901</v>
      </c>
      <c r="F199" t="str">
        <f>IF(ISBLANK(draft_picks[[#This Row],[movie_id]]),"",_xlfn.XLOOKUP(draft_picks[[#This Row],[movie_id]],drafts.movies[id],drafts.movies[movie_title]))</f>
        <v>Doctor Strange</v>
      </c>
      <c r="G199" s="3" t="s">
        <v>1115</v>
      </c>
      <c r="H199" t="str">
        <f>IF(ISBLANK(draft_picks[[#This Row],[drafter_id]]),"",_xlfn.XLOOKUP(draft_picks[[#This Row],[drafter_id]],drafters[id],drafters[name]))</f>
        <v>Ryan Marker</v>
      </c>
      <c r="J199" t="str">
        <f>IF(ISBLANK(draft_picks[[#This Row],[drafter_team_id]]),"",_xlfn.XLOOKUP(draft_picks[[#This Row],[drafter_team_id]],drafter_teams[id],drafter_teams[name]))</f>
        <v/>
      </c>
      <c r="K199" s="3" t="s">
        <v>15497</v>
      </c>
      <c r="L199" t="s">
        <v>15497</v>
      </c>
      <c r="M199" t="str">
        <f>IF(OR(ISBLANK(draft_picks[[#This Row],[veto_drafter_id]]),draft_picks[[#This Row],[veto_drafter_id]]=""),"",_xlfn.XLOOKUP(draft_picks[[#This Row],[veto_drafter_id]],drafters[id],drafters[name]))</f>
        <v/>
      </c>
      <c r="N199" t="s">
        <v>15497</v>
      </c>
      <c r="O199" t="str">
        <f>IF(OR(ISBLANK(draft_picks[[#This Row],[veto_drafter_team_id]]),draft_picks[[#This Row],[veto_drafter_team_id]]=""),"",_xlfn.XLOOKUP(draft_picks[[#This Row],[veto_drafter_team_id]],drafter_teams[id],drafter_teams[name]))</f>
        <v/>
      </c>
      <c r="Q199" t="s">
        <v>15497</v>
      </c>
      <c r="R199" t="str">
        <f>IF(OR(ISBLANK(draft_picks[[#This Row],[veto_override_drafter_id]]),draft_picks[[#This Row],[veto_override_drafter_id]]=""),"",_xlfn.XLOOKUP(draft_picks[[#This Row],[veto_override_drafter_id]],drafters[id],drafters[name]))</f>
        <v/>
      </c>
      <c r="S199" t="s">
        <v>15497</v>
      </c>
      <c r="T199" t="str">
        <f>IF(OR(ISBLANK(draft_picks[[#This Row],[veto_override_team_id]]),draft_picks[[#This Row],[veto_override_team_id]]=""),"",_xlfn.XLOOKUP(draft_picks[[#This Row],[veto_override_team_id]],drafter_teams[id],drafter_teams[name]))</f>
        <v/>
      </c>
    </row>
    <row r="200" spans="1:20" x14ac:dyDescent="0.25">
      <c r="A200" t="s">
        <v>180</v>
      </c>
      <c r="B200" t="str">
        <f>_xlfn.XLOOKUP(draft_picks[[#This Row],[draft_id]],drafts[id],drafts[title])</f>
        <v>MCU Super Draft</v>
      </c>
      <c r="C200" s="3">
        <v>13</v>
      </c>
      <c r="D200">
        <f>IF(C199&lt;draft_picks[[#This Row],[position]],1,IF(C199&gt;draft_picks[[#This Row],[position]],D199+1,IF(C199=draft_picks[[#This Row],[position]],D199+1)))</f>
        <v>11</v>
      </c>
      <c r="E200" t="s">
        <v>3118</v>
      </c>
      <c r="F200" t="str">
        <f>IF(ISBLANK(draft_picks[[#This Row],[movie_id]]),"",_xlfn.XLOOKUP(draft_picks[[#This Row],[movie_id]],drafts.movies[id],drafts.movies[movie_title]))</f>
        <v>Spider-Man: Homecoming</v>
      </c>
      <c r="G200" s="3" t="s">
        <v>1177</v>
      </c>
      <c r="H200" t="str">
        <f>IF(ISBLANK(draft_picks[[#This Row],[drafter_id]]),"",_xlfn.XLOOKUP(draft_picks[[#This Row],[drafter_id]],drafters[id],drafters[name]))</f>
        <v>Darren Franich</v>
      </c>
      <c r="J200" t="str">
        <f>IF(ISBLANK(draft_picks[[#This Row],[drafter_team_id]]),"",_xlfn.XLOOKUP(draft_picks[[#This Row],[drafter_team_id]],drafter_teams[id],drafter_teams[name]))</f>
        <v/>
      </c>
      <c r="K200" s="3" t="s">
        <v>15497</v>
      </c>
      <c r="L200" t="s">
        <v>15497</v>
      </c>
      <c r="M200" t="str">
        <f>IF(OR(ISBLANK(draft_picks[[#This Row],[veto_drafter_id]]),draft_picks[[#This Row],[veto_drafter_id]]=""),"",_xlfn.XLOOKUP(draft_picks[[#This Row],[veto_drafter_id]],drafters[id],drafters[name]))</f>
        <v/>
      </c>
      <c r="N200" t="s">
        <v>15497</v>
      </c>
      <c r="O200" t="str">
        <f>IF(OR(ISBLANK(draft_picks[[#This Row],[veto_drafter_team_id]]),draft_picks[[#This Row],[veto_drafter_team_id]]=""),"",_xlfn.XLOOKUP(draft_picks[[#This Row],[veto_drafter_team_id]],drafter_teams[id],drafter_teams[name]))</f>
        <v/>
      </c>
      <c r="Q200" t="s">
        <v>15497</v>
      </c>
      <c r="R200" t="str">
        <f>IF(OR(ISBLANK(draft_picks[[#This Row],[veto_override_drafter_id]]),draft_picks[[#This Row],[veto_override_drafter_id]]=""),"",_xlfn.XLOOKUP(draft_picks[[#This Row],[veto_override_drafter_id]],drafters[id],drafters[name]))</f>
        <v/>
      </c>
      <c r="S200" t="s">
        <v>15497</v>
      </c>
      <c r="T200" t="str">
        <f>IF(OR(ISBLANK(draft_picks[[#This Row],[veto_override_team_id]]),draft_picks[[#This Row],[veto_override_team_id]]=""),"",_xlfn.XLOOKUP(draft_picks[[#This Row],[veto_override_team_id]],drafter_teams[id],drafter_teams[name]))</f>
        <v/>
      </c>
    </row>
    <row r="201" spans="1:20" x14ac:dyDescent="0.25">
      <c r="A201" t="s">
        <v>180</v>
      </c>
      <c r="B201" t="str">
        <f>_xlfn.XLOOKUP(draft_picks[[#This Row],[draft_id]],drafts[id],drafts[title])</f>
        <v>MCU Super Draft</v>
      </c>
      <c r="C201" s="3">
        <v>12</v>
      </c>
      <c r="D201">
        <f>IF(C200&lt;draft_picks[[#This Row],[position]],1,IF(C200&gt;draft_picks[[#This Row],[position]],D200+1,IF(C200=draft_picks[[#This Row],[position]],D200+1)))</f>
        <v>12</v>
      </c>
      <c r="E201" t="s">
        <v>2709</v>
      </c>
      <c r="F201" t="str">
        <f>IF(ISBLANK(draft_picks[[#This Row],[movie_id]]),"",_xlfn.XLOOKUP(draft_picks[[#This Row],[movie_id]],drafts.movies[id],drafts.movies[movie_title]))</f>
        <v>Captain Marvel</v>
      </c>
      <c r="G201" s="3" t="s">
        <v>1237</v>
      </c>
      <c r="H201" t="str">
        <f>IF(ISBLANK(draft_picks[[#This Row],[drafter_id]]),"",_xlfn.XLOOKUP(draft_picks[[#This Row],[drafter_id]],drafters[id],drafters[name]))</f>
        <v>Clay Keller</v>
      </c>
      <c r="J201" t="str">
        <f>IF(ISBLANK(draft_picks[[#This Row],[drafter_team_id]]),"",_xlfn.XLOOKUP(draft_picks[[#This Row],[drafter_team_id]],drafter_teams[id],drafter_teams[name]))</f>
        <v/>
      </c>
      <c r="K201" s="3" t="s">
        <v>15497</v>
      </c>
      <c r="L201" t="s">
        <v>15497</v>
      </c>
      <c r="M201" t="str">
        <f>IF(OR(ISBLANK(draft_picks[[#This Row],[veto_drafter_id]]),draft_picks[[#This Row],[veto_drafter_id]]=""),"",_xlfn.XLOOKUP(draft_picks[[#This Row],[veto_drafter_id]],drafters[id],drafters[name]))</f>
        <v/>
      </c>
      <c r="N201" t="s">
        <v>15497</v>
      </c>
      <c r="O201" t="str">
        <f>IF(OR(ISBLANK(draft_picks[[#This Row],[veto_drafter_team_id]]),draft_picks[[#This Row],[veto_drafter_team_id]]=""),"",_xlfn.XLOOKUP(draft_picks[[#This Row],[veto_drafter_team_id]],drafter_teams[id],drafter_teams[name]))</f>
        <v/>
      </c>
      <c r="Q201" t="s">
        <v>15497</v>
      </c>
      <c r="R201" t="str">
        <f>IF(OR(ISBLANK(draft_picks[[#This Row],[veto_override_drafter_id]]),draft_picks[[#This Row],[veto_override_drafter_id]]=""),"",_xlfn.XLOOKUP(draft_picks[[#This Row],[veto_override_drafter_id]],drafters[id],drafters[name]))</f>
        <v/>
      </c>
      <c r="S201" t="s">
        <v>15497</v>
      </c>
      <c r="T201" t="str">
        <f>IF(OR(ISBLANK(draft_picks[[#This Row],[veto_override_team_id]]),draft_picks[[#This Row],[veto_override_team_id]]=""),"",_xlfn.XLOOKUP(draft_picks[[#This Row],[veto_override_team_id]],drafter_teams[id],drafter_teams[name]))</f>
        <v/>
      </c>
    </row>
    <row r="202" spans="1:20" x14ac:dyDescent="0.25">
      <c r="A202" t="s">
        <v>180</v>
      </c>
      <c r="B202" t="str">
        <f>_xlfn.XLOOKUP(draft_picks[[#This Row],[draft_id]],drafts[id],drafts[title])</f>
        <v>MCU Super Draft</v>
      </c>
      <c r="C202" s="3">
        <v>11</v>
      </c>
      <c r="D202">
        <f>IF(C201&lt;draft_picks[[#This Row],[position]],1,IF(C201&gt;draft_picks[[#This Row],[position]],D201+1,IF(C201=draft_picks[[#This Row],[position]],D201+1)))</f>
        <v>13</v>
      </c>
      <c r="E202" t="s">
        <v>2760</v>
      </c>
      <c r="F202" t="str">
        <f>IF(ISBLANK(draft_picks[[#This Row],[movie_id]]),"",_xlfn.XLOOKUP(draft_picks[[#This Row],[movie_id]],drafts.movies[id],drafts.movies[movie_title]))</f>
        <v>Iron Man</v>
      </c>
      <c r="G202" s="3" t="s">
        <v>913</v>
      </c>
      <c r="H202" t="str">
        <f>IF(ISBLANK(draft_picks[[#This Row],[drafter_id]]),"",_xlfn.XLOOKUP(draft_picks[[#This Row],[drafter_id]],drafters[id],drafters[name]))</f>
        <v>Chancellor Agard</v>
      </c>
      <c r="J202" t="str">
        <f>IF(ISBLANK(draft_picks[[#This Row],[drafter_team_id]]),"",_xlfn.XLOOKUP(draft_picks[[#This Row],[drafter_team_id]],drafter_teams[id],drafter_teams[name]))</f>
        <v/>
      </c>
      <c r="K202" s="3" t="s">
        <v>15497</v>
      </c>
      <c r="L202" t="s">
        <v>15497</v>
      </c>
      <c r="M202" t="str">
        <f>IF(OR(ISBLANK(draft_picks[[#This Row],[veto_drafter_id]]),draft_picks[[#This Row],[veto_drafter_id]]=""),"",_xlfn.XLOOKUP(draft_picks[[#This Row],[veto_drafter_id]],drafters[id],drafters[name]))</f>
        <v/>
      </c>
      <c r="N202" t="s">
        <v>15497</v>
      </c>
      <c r="O202" t="str">
        <f>IF(OR(ISBLANK(draft_picks[[#This Row],[veto_drafter_team_id]]),draft_picks[[#This Row],[veto_drafter_team_id]]=""),"",_xlfn.XLOOKUP(draft_picks[[#This Row],[veto_drafter_team_id]],drafter_teams[id],drafter_teams[name]))</f>
        <v/>
      </c>
      <c r="Q202" t="s">
        <v>15497</v>
      </c>
      <c r="R202" t="str">
        <f>IF(OR(ISBLANK(draft_picks[[#This Row],[veto_override_drafter_id]]),draft_picks[[#This Row],[veto_override_drafter_id]]=""),"",_xlfn.XLOOKUP(draft_picks[[#This Row],[veto_override_drafter_id]],drafters[id],drafters[name]))</f>
        <v/>
      </c>
      <c r="S202" t="s">
        <v>15497</v>
      </c>
      <c r="T202" t="str">
        <f>IF(OR(ISBLANK(draft_picks[[#This Row],[veto_override_team_id]]),draft_picks[[#This Row],[veto_override_team_id]]=""),"",_xlfn.XLOOKUP(draft_picks[[#This Row],[veto_override_team_id]],drafter_teams[id],drafter_teams[name]))</f>
        <v/>
      </c>
    </row>
    <row r="203" spans="1:20" x14ac:dyDescent="0.25">
      <c r="A203" t="s">
        <v>180</v>
      </c>
      <c r="B203" t="str">
        <f>_xlfn.XLOOKUP(draft_picks[[#This Row],[draft_id]],drafts[id],drafts[title])</f>
        <v>MCU Super Draft</v>
      </c>
      <c r="C203" s="3">
        <v>10</v>
      </c>
      <c r="D203">
        <f>IF(C202&lt;draft_picks[[#This Row],[position]],1,IF(C202&gt;draft_picks[[#This Row],[position]],D202+1,IF(C202=draft_picks[[#This Row],[position]],D202+1)))</f>
        <v>14</v>
      </c>
      <c r="E203" t="s">
        <v>4506</v>
      </c>
      <c r="F203" t="str">
        <f>IF(ISBLANK(draft_picks[[#This Row],[movie_id]]),"",_xlfn.XLOOKUP(draft_picks[[#This Row],[movie_id]],drafts.movies[id],drafts.movies[movie_title]))</f>
        <v>Captain America: The First Avenger</v>
      </c>
      <c r="G203" s="3" t="s">
        <v>1115</v>
      </c>
      <c r="H203" t="str">
        <f>IF(ISBLANK(draft_picks[[#This Row],[drafter_id]]),"",_xlfn.XLOOKUP(draft_picks[[#This Row],[drafter_id]],drafters[id],drafters[name]))</f>
        <v>Ryan Marker</v>
      </c>
      <c r="J203" t="str">
        <f>IF(ISBLANK(draft_picks[[#This Row],[drafter_team_id]]),"",_xlfn.XLOOKUP(draft_picks[[#This Row],[drafter_team_id]],drafter_teams[id],drafter_teams[name]))</f>
        <v/>
      </c>
      <c r="K203" s="3" t="s">
        <v>15484</v>
      </c>
      <c r="L203" t="s">
        <v>1237</v>
      </c>
      <c r="M203" t="str">
        <f>IF(OR(ISBLANK(draft_picks[[#This Row],[veto_drafter_id]]),draft_picks[[#This Row],[veto_drafter_id]]=""),"",_xlfn.XLOOKUP(draft_picks[[#This Row],[veto_drafter_id]],drafters[id],drafters[name]))</f>
        <v>Clay Keller</v>
      </c>
      <c r="N203" t="s">
        <v>15497</v>
      </c>
      <c r="O203" t="str">
        <f>IF(OR(ISBLANK(draft_picks[[#This Row],[veto_drafter_team_id]]),draft_picks[[#This Row],[veto_drafter_team_id]]=""),"",_xlfn.XLOOKUP(draft_picks[[#This Row],[veto_drafter_team_id]],drafter_teams[id],drafter_teams[name]))</f>
        <v/>
      </c>
      <c r="Q203" t="s">
        <v>15497</v>
      </c>
      <c r="R203" t="str">
        <f>IF(OR(ISBLANK(draft_picks[[#This Row],[veto_override_drafter_id]]),draft_picks[[#This Row],[veto_override_drafter_id]]=""),"",_xlfn.XLOOKUP(draft_picks[[#This Row],[veto_override_drafter_id]],drafters[id],drafters[name]))</f>
        <v/>
      </c>
      <c r="S203" t="s">
        <v>15497</v>
      </c>
      <c r="T203" t="str">
        <f>IF(OR(ISBLANK(draft_picks[[#This Row],[veto_override_team_id]]),draft_picks[[#This Row],[veto_override_team_id]]=""),"",_xlfn.XLOOKUP(draft_picks[[#This Row],[veto_override_team_id]],drafter_teams[id],drafter_teams[name]))</f>
        <v/>
      </c>
    </row>
    <row r="204" spans="1:20" x14ac:dyDescent="0.25">
      <c r="A204" t="s">
        <v>180</v>
      </c>
      <c r="B204" t="str">
        <f>_xlfn.XLOOKUP(draft_picks[[#This Row],[draft_id]],drafts[id],drafts[title])</f>
        <v>MCU Super Draft</v>
      </c>
      <c r="C204" s="3">
        <v>10</v>
      </c>
      <c r="D204">
        <f>IF(C203&lt;draft_picks[[#This Row],[position]],1,IF(C203&gt;draft_picks[[#This Row],[position]],D203+1,IF(C203=draft_picks[[#This Row],[position]],D203+1)))</f>
        <v>15</v>
      </c>
      <c r="E204" t="s">
        <v>3169</v>
      </c>
      <c r="F204" t="str">
        <f>IF(ISBLANK(draft_picks[[#This Row],[movie_id]]),"",_xlfn.XLOOKUP(draft_picks[[#This Row],[movie_id]],drafts.movies[id],drafts.movies[movie_title]))</f>
        <v>Iron Man 3</v>
      </c>
      <c r="G204" s="3" t="s">
        <v>1115</v>
      </c>
      <c r="H204" t="str">
        <f>IF(ISBLANK(draft_picks[[#This Row],[drafter_id]]),"",_xlfn.XLOOKUP(draft_picks[[#This Row],[drafter_id]],drafters[id],drafters[name]))</f>
        <v>Ryan Marker</v>
      </c>
      <c r="J204" t="str">
        <f>IF(ISBLANK(draft_picks[[#This Row],[drafter_team_id]]),"",_xlfn.XLOOKUP(draft_picks[[#This Row],[drafter_team_id]],drafter_teams[id],drafter_teams[name]))</f>
        <v/>
      </c>
      <c r="K204" s="3" t="s">
        <v>15484</v>
      </c>
      <c r="L204" t="s">
        <v>913</v>
      </c>
      <c r="M204" t="str">
        <f>IF(OR(ISBLANK(draft_picks[[#This Row],[veto_drafter_id]]),draft_picks[[#This Row],[veto_drafter_id]]=""),"",_xlfn.XLOOKUP(draft_picks[[#This Row],[veto_drafter_id]],drafters[id],drafters[name]))</f>
        <v>Chancellor Agard</v>
      </c>
      <c r="N204" t="s">
        <v>15497</v>
      </c>
      <c r="O204" t="str">
        <f>IF(OR(ISBLANK(draft_picks[[#This Row],[veto_drafter_team_id]]),draft_picks[[#This Row],[veto_drafter_team_id]]=""),"",_xlfn.XLOOKUP(draft_picks[[#This Row],[veto_drafter_team_id]],drafter_teams[id],drafter_teams[name]))</f>
        <v/>
      </c>
      <c r="Q204" t="s">
        <v>15497</v>
      </c>
      <c r="R204" t="str">
        <f>IF(OR(ISBLANK(draft_picks[[#This Row],[veto_override_drafter_id]]),draft_picks[[#This Row],[veto_override_drafter_id]]=""),"",_xlfn.XLOOKUP(draft_picks[[#This Row],[veto_override_drafter_id]],drafters[id],drafters[name]))</f>
        <v/>
      </c>
      <c r="S204" t="s">
        <v>15497</v>
      </c>
      <c r="T204" t="str">
        <f>IF(OR(ISBLANK(draft_picks[[#This Row],[veto_override_team_id]]),draft_picks[[#This Row],[veto_override_team_id]]=""),"",_xlfn.XLOOKUP(draft_picks[[#This Row],[veto_override_team_id]],drafter_teams[id],drafter_teams[name]))</f>
        <v/>
      </c>
    </row>
    <row r="205" spans="1:20" x14ac:dyDescent="0.25">
      <c r="A205" t="s">
        <v>180</v>
      </c>
      <c r="B205" t="str">
        <f>_xlfn.XLOOKUP(draft_picks[[#This Row],[draft_id]],drafts[id],drafts[title])</f>
        <v>MCU Super Draft</v>
      </c>
      <c r="C205" s="3">
        <v>10</v>
      </c>
      <c r="D205">
        <f>IF(C204&lt;draft_picks[[#This Row],[position]],1,IF(C204&gt;draft_picks[[#This Row],[position]],D204+1,IF(C204=draft_picks[[#This Row],[position]],D204+1)))</f>
        <v>16</v>
      </c>
      <c r="E205" t="s">
        <v>6522</v>
      </c>
      <c r="F205" t="str">
        <f>IF(ISBLANK(draft_picks[[#This Row],[movie_id]]),"",_xlfn.XLOOKUP(draft_picks[[#This Row],[movie_id]],drafts.movies[id],drafts.movies[movie_title]))</f>
        <v>Guardians of the Galaxy Vol. 2</v>
      </c>
      <c r="G205" s="3" t="s">
        <v>1115</v>
      </c>
      <c r="H205" t="str">
        <f>IF(ISBLANK(draft_picks[[#This Row],[drafter_id]]),"",_xlfn.XLOOKUP(draft_picks[[#This Row],[drafter_id]],drafters[id],drafters[name]))</f>
        <v>Ryan Marker</v>
      </c>
      <c r="J205" t="str">
        <f>IF(ISBLANK(draft_picks[[#This Row],[drafter_team_id]]),"",_xlfn.XLOOKUP(draft_picks[[#This Row],[drafter_team_id]],drafter_teams[id],drafter_teams[name]))</f>
        <v/>
      </c>
      <c r="K205" s="3" t="s">
        <v>15484</v>
      </c>
      <c r="L205" t="s">
        <v>1177</v>
      </c>
      <c r="M205" t="str">
        <f>IF(OR(ISBLANK(draft_picks[[#This Row],[veto_drafter_id]]),draft_picks[[#This Row],[veto_drafter_id]]=""),"",_xlfn.XLOOKUP(draft_picks[[#This Row],[veto_drafter_id]],drafters[id],drafters[name]))</f>
        <v>Darren Franich</v>
      </c>
      <c r="N205" t="s">
        <v>15497</v>
      </c>
      <c r="O205" t="str">
        <f>IF(OR(ISBLANK(draft_picks[[#This Row],[veto_drafter_team_id]]),draft_picks[[#This Row],[veto_drafter_team_id]]=""),"",_xlfn.XLOOKUP(draft_picks[[#This Row],[veto_drafter_team_id]],drafter_teams[id],drafter_teams[name]))</f>
        <v/>
      </c>
      <c r="Q205" t="s">
        <v>15497</v>
      </c>
      <c r="R205" t="str">
        <f>IF(OR(ISBLANK(draft_picks[[#This Row],[veto_override_drafter_id]]),draft_picks[[#This Row],[veto_override_drafter_id]]=""),"",_xlfn.XLOOKUP(draft_picks[[#This Row],[veto_override_drafter_id]],drafters[id],drafters[name]))</f>
        <v/>
      </c>
      <c r="S205" t="s">
        <v>15497</v>
      </c>
      <c r="T205" t="str">
        <f>IF(OR(ISBLANK(draft_picks[[#This Row],[veto_override_team_id]]),draft_picks[[#This Row],[veto_override_team_id]]=""),"",_xlfn.XLOOKUP(draft_picks[[#This Row],[veto_override_team_id]],drafter_teams[id],drafter_teams[name]))</f>
        <v/>
      </c>
    </row>
    <row r="206" spans="1:20" x14ac:dyDescent="0.25">
      <c r="A206" t="s">
        <v>180</v>
      </c>
      <c r="B206" t="str">
        <f>_xlfn.XLOOKUP(draft_picks[[#This Row],[draft_id]],drafts[id],drafts[title])</f>
        <v>MCU Super Draft</v>
      </c>
      <c r="C206" s="3">
        <v>10</v>
      </c>
      <c r="D206">
        <f>IF(C205&lt;draft_picks[[#This Row],[position]],1,IF(C205&gt;draft_picks[[#This Row],[position]],D205+1,IF(C205=draft_picks[[#This Row],[position]],D205+1)))</f>
        <v>17</v>
      </c>
      <c r="E206" t="s">
        <v>6922</v>
      </c>
      <c r="F206" t="str">
        <f>IF(ISBLANK(draft_picks[[#This Row],[movie_id]]),"",_xlfn.XLOOKUP(draft_picks[[#This Row],[movie_id]],drafts.movies[id],drafts.movies[movie_title]))</f>
        <v>Avengers: Age of Ultron</v>
      </c>
      <c r="G206" s="3" t="s">
        <v>1115</v>
      </c>
      <c r="H206" t="str">
        <f>IF(ISBLANK(draft_picks[[#This Row],[drafter_id]]),"",_xlfn.XLOOKUP(draft_picks[[#This Row],[drafter_id]],drafters[id],drafters[name]))</f>
        <v>Ryan Marker</v>
      </c>
      <c r="J206" t="str">
        <f>IF(ISBLANK(draft_picks[[#This Row],[drafter_team_id]]),"",_xlfn.XLOOKUP(draft_picks[[#This Row],[drafter_team_id]],drafter_teams[id],drafter_teams[name]))</f>
        <v/>
      </c>
      <c r="K206" s="3" t="s">
        <v>15497</v>
      </c>
      <c r="L206" t="s">
        <v>15497</v>
      </c>
      <c r="M206" t="str">
        <f>IF(OR(ISBLANK(draft_picks[[#This Row],[veto_drafter_id]]),draft_picks[[#This Row],[veto_drafter_id]]=""),"",_xlfn.XLOOKUP(draft_picks[[#This Row],[veto_drafter_id]],drafters[id],drafters[name]))</f>
        <v/>
      </c>
      <c r="N206" t="s">
        <v>15497</v>
      </c>
      <c r="O206" t="str">
        <f>IF(OR(ISBLANK(draft_picks[[#This Row],[veto_drafter_team_id]]),draft_picks[[#This Row],[veto_drafter_team_id]]=""),"",_xlfn.XLOOKUP(draft_picks[[#This Row],[veto_drafter_team_id]],drafter_teams[id],drafter_teams[name]))</f>
        <v/>
      </c>
      <c r="Q206" t="s">
        <v>15497</v>
      </c>
      <c r="R206" t="str">
        <f>IF(OR(ISBLANK(draft_picks[[#This Row],[veto_override_drafter_id]]),draft_picks[[#This Row],[veto_override_drafter_id]]=""),"",_xlfn.XLOOKUP(draft_picks[[#This Row],[veto_override_drafter_id]],drafters[id],drafters[name]))</f>
        <v/>
      </c>
      <c r="S206" t="s">
        <v>15497</v>
      </c>
      <c r="T206" t="str">
        <f>IF(OR(ISBLANK(draft_picks[[#This Row],[veto_override_team_id]]),draft_picks[[#This Row],[veto_override_team_id]]=""),"",_xlfn.XLOOKUP(draft_picks[[#This Row],[veto_override_team_id]],drafter_teams[id],drafter_teams[name]))</f>
        <v/>
      </c>
    </row>
    <row r="207" spans="1:20" x14ac:dyDescent="0.25">
      <c r="A207" t="s">
        <v>180</v>
      </c>
      <c r="B207" t="str">
        <f>_xlfn.XLOOKUP(draft_picks[[#This Row],[draft_id]],drafts[id],drafts[title])</f>
        <v>MCU Super Draft</v>
      </c>
      <c r="C207" s="3">
        <v>9</v>
      </c>
      <c r="D207">
        <f>IF(C206&lt;draft_picks[[#This Row],[position]],1,IF(C206&gt;draft_picks[[#This Row],[position]],D206+1,IF(C206=draft_picks[[#This Row],[position]],D206+1)))</f>
        <v>18</v>
      </c>
      <c r="E207" t="s">
        <v>2213</v>
      </c>
      <c r="F207" t="str">
        <f>IF(ISBLANK(draft_picks[[#This Row],[movie_id]]),"",_xlfn.XLOOKUP(draft_picks[[#This Row],[movie_id]],drafts.movies[id],drafts.movies[movie_title]))</f>
        <v>Avengers: Infinity War</v>
      </c>
      <c r="G207" s="3" t="s">
        <v>1177</v>
      </c>
      <c r="H207" t="str">
        <f>IF(ISBLANK(draft_picks[[#This Row],[drafter_id]]),"",_xlfn.XLOOKUP(draft_picks[[#This Row],[drafter_id]],drafters[id],drafters[name]))</f>
        <v>Darren Franich</v>
      </c>
      <c r="J207" t="str">
        <f>IF(ISBLANK(draft_picks[[#This Row],[drafter_team_id]]),"",_xlfn.XLOOKUP(draft_picks[[#This Row],[drafter_team_id]],drafter_teams[id],drafter_teams[name]))</f>
        <v/>
      </c>
      <c r="K207" s="3" t="s">
        <v>15484</v>
      </c>
      <c r="L207" t="s">
        <v>1115</v>
      </c>
      <c r="M207" t="str">
        <f>IF(OR(ISBLANK(draft_picks[[#This Row],[veto_drafter_id]]),draft_picks[[#This Row],[veto_drafter_id]]=""),"",_xlfn.XLOOKUP(draft_picks[[#This Row],[veto_drafter_id]],drafters[id],drafters[name]))</f>
        <v>Ryan Marker</v>
      </c>
      <c r="N207" t="s">
        <v>15497</v>
      </c>
      <c r="O207" t="str">
        <f>IF(OR(ISBLANK(draft_picks[[#This Row],[veto_drafter_team_id]]),draft_picks[[#This Row],[veto_drafter_team_id]]=""),"",_xlfn.XLOOKUP(draft_picks[[#This Row],[veto_drafter_team_id]],drafter_teams[id],drafter_teams[name]))</f>
        <v/>
      </c>
      <c r="Q207" t="s">
        <v>15497</v>
      </c>
      <c r="R207" t="str">
        <f>IF(OR(ISBLANK(draft_picks[[#This Row],[veto_override_drafter_id]]),draft_picks[[#This Row],[veto_override_drafter_id]]=""),"",_xlfn.XLOOKUP(draft_picks[[#This Row],[veto_override_drafter_id]],drafters[id],drafters[name]))</f>
        <v/>
      </c>
      <c r="S207" t="s">
        <v>15497</v>
      </c>
      <c r="T207" t="str">
        <f>IF(OR(ISBLANK(draft_picks[[#This Row],[veto_override_team_id]]),draft_picks[[#This Row],[veto_override_team_id]]=""),"",_xlfn.XLOOKUP(draft_picks[[#This Row],[veto_override_team_id]],drafter_teams[id],drafter_teams[name]))</f>
        <v/>
      </c>
    </row>
    <row r="208" spans="1:20" x14ac:dyDescent="0.25">
      <c r="A208" t="s">
        <v>180</v>
      </c>
      <c r="B208" t="str">
        <f>_xlfn.XLOOKUP(draft_picks[[#This Row],[draft_id]],drafts[id],drafts[title])</f>
        <v>MCU Super Draft</v>
      </c>
      <c r="C208" s="3">
        <v>9</v>
      </c>
      <c r="D208">
        <f>IF(C207&lt;draft_picks[[#This Row],[position]],1,IF(C207&gt;draft_picks[[#This Row],[position]],D207+1,IF(C207=draft_picks[[#This Row],[position]],D207+1)))</f>
        <v>19</v>
      </c>
      <c r="E208" t="s">
        <v>5656</v>
      </c>
      <c r="F208" t="str">
        <f>IF(ISBLANK(draft_picks[[#This Row],[movie_id]]),"",_xlfn.XLOOKUP(draft_picks[[#This Row],[movie_id]],drafts.movies[id],drafts.movies[movie_title]))</f>
        <v>The Avengers</v>
      </c>
      <c r="G208" s="3" t="s">
        <v>1177</v>
      </c>
      <c r="H208" t="str">
        <f>IF(ISBLANK(draft_picks[[#This Row],[drafter_id]]),"",_xlfn.XLOOKUP(draft_picks[[#This Row],[drafter_id]],drafters[id],drafters[name]))</f>
        <v>Darren Franich</v>
      </c>
      <c r="J208" t="str">
        <f>IF(ISBLANK(draft_picks[[#This Row],[drafter_team_id]]),"",_xlfn.XLOOKUP(draft_picks[[#This Row],[drafter_team_id]],drafter_teams[id],drafter_teams[name]))</f>
        <v/>
      </c>
      <c r="K208" s="3" t="s">
        <v>15497</v>
      </c>
      <c r="L208" t="s">
        <v>15497</v>
      </c>
      <c r="M208" t="str">
        <f>IF(OR(ISBLANK(draft_picks[[#This Row],[veto_drafter_id]]),draft_picks[[#This Row],[veto_drafter_id]]=""),"",_xlfn.XLOOKUP(draft_picks[[#This Row],[veto_drafter_id]],drafters[id],drafters[name]))</f>
        <v/>
      </c>
      <c r="N208" t="s">
        <v>15497</v>
      </c>
      <c r="O208" t="str">
        <f>IF(OR(ISBLANK(draft_picks[[#This Row],[veto_drafter_team_id]]),draft_picks[[#This Row],[veto_drafter_team_id]]=""),"",_xlfn.XLOOKUP(draft_picks[[#This Row],[veto_drafter_team_id]],drafter_teams[id],drafter_teams[name]))</f>
        <v/>
      </c>
      <c r="Q208" t="s">
        <v>15497</v>
      </c>
      <c r="R208" t="str">
        <f>IF(OR(ISBLANK(draft_picks[[#This Row],[veto_override_drafter_id]]),draft_picks[[#This Row],[veto_override_drafter_id]]=""),"",_xlfn.XLOOKUP(draft_picks[[#This Row],[veto_override_drafter_id]],drafters[id],drafters[name]))</f>
        <v/>
      </c>
      <c r="S208" t="s">
        <v>15497</v>
      </c>
      <c r="T208" t="str">
        <f>IF(OR(ISBLANK(draft_picks[[#This Row],[veto_override_team_id]]),draft_picks[[#This Row],[veto_override_team_id]]=""),"",_xlfn.XLOOKUP(draft_picks[[#This Row],[veto_override_team_id]],drafter_teams[id],drafter_teams[name]))</f>
        <v/>
      </c>
    </row>
    <row r="209" spans="1:20" x14ac:dyDescent="0.25">
      <c r="A209" t="s">
        <v>180</v>
      </c>
      <c r="B209" t="str">
        <f>_xlfn.XLOOKUP(draft_picks[[#This Row],[draft_id]],drafts[id],drafts[title])</f>
        <v>MCU Super Draft</v>
      </c>
      <c r="C209" s="3">
        <v>8</v>
      </c>
      <c r="D209">
        <f>IF(C208&lt;draft_picks[[#This Row],[position]],1,IF(C208&gt;draft_picks[[#This Row],[position]],D208+1,IF(C208=draft_picks[[#This Row],[position]],D208+1)))</f>
        <v>20</v>
      </c>
      <c r="E209" t="s">
        <v>3169</v>
      </c>
      <c r="F209" t="str">
        <f>IF(ISBLANK(draft_picks[[#This Row],[movie_id]]),"",_xlfn.XLOOKUP(draft_picks[[#This Row],[movie_id]],drafts.movies[id],drafts.movies[movie_title]))</f>
        <v>Iron Man 3</v>
      </c>
      <c r="G209" s="3" t="s">
        <v>1237</v>
      </c>
      <c r="H209" t="str">
        <f>IF(ISBLANK(draft_picks[[#This Row],[drafter_id]]),"",_xlfn.XLOOKUP(draft_picks[[#This Row],[drafter_id]],drafters[id],drafters[name]))</f>
        <v>Clay Keller</v>
      </c>
      <c r="J209" t="str">
        <f>IF(ISBLANK(draft_picks[[#This Row],[drafter_team_id]]),"",_xlfn.XLOOKUP(draft_picks[[#This Row],[drafter_team_id]],drafter_teams[id],drafter_teams[name]))</f>
        <v/>
      </c>
      <c r="K209" s="3" t="s">
        <v>15497</v>
      </c>
      <c r="L209" t="s">
        <v>15497</v>
      </c>
      <c r="M209" t="str">
        <f>IF(OR(ISBLANK(draft_picks[[#This Row],[veto_drafter_id]]),draft_picks[[#This Row],[veto_drafter_id]]=""),"",_xlfn.XLOOKUP(draft_picks[[#This Row],[veto_drafter_id]],drafters[id],drafters[name]))</f>
        <v/>
      </c>
      <c r="N209" t="s">
        <v>15497</v>
      </c>
      <c r="O209" t="str">
        <f>IF(OR(ISBLANK(draft_picks[[#This Row],[veto_drafter_team_id]]),draft_picks[[#This Row],[veto_drafter_team_id]]=""),"",_xlfn.XLOOKUP(draft_picks[[#This Row],[veto_drafter_team_id]],drafter_teams[id],drafter_teams[name]))</f>
        <v/>
      </c>
      <c r="Q209" t="s">
        <v>15497</v>
      </c>
      <c r="R209" t="str">
        <f>IF(OR(ISBLANK(draft_picks[[#This Row],[veto_override_drafter_id]]),draft_picks[[#This Row],[veto_override_drafter_id]]=""),"",_xlfn.XLOOKUP(draft_picks[[#This Row],[veto_override_drafter_id]],drafters[id],drafters[name]))</f>
        <v/>
      </c>
      <c r="S209" t="s">
        <v>15497</v>
      </c>
      <c r="T209" t="str">
        <f>IF(OR(ISBLANK(draft_picks[[#This Row],[veto_override_team_id]]),draft_picks[[#This Row],[veto_override_team_id]]=""),"",_xlfn.XLOOKUP(draft_picks[[#This Row],[veto_override_team_id]],drafter_teams[id],drafter_teams[name]))</f>
        <v/>
      </c>
    </row>
    <row r="210" spans="1:20" x14ac:dyDescent="0.25">
      <c r="A210" t="s">
        <v>180</v>
      </c>
      <c r="B210" t="str">
        <f>_xlfn.XLOOKUP(draft_picks[[#This Row],[draft_id]],drafts[id],drafts[title])</f>
        <v>MCU Super Draft</v>
      </c>
      <c r="C210" s="3">
        <v>7</v>
      </c>
      <c r="D210">
        <f>IF(C209&lt;draft_picks[[#This Row],[position]],1,IF(C209&gt;draft_picks[[#This Row],[position]],D209+1,IF(C209=draft_picks[[#This Row],[position]],D209+1)))</f>
        <v>21</v>
      </c>
      <c r="E210" t="s">
        <v>3728</v>
      </c>
      <c r="F210" t="str">
        <f>IF(ISBLANK(draft_picks[[#This Row],[movie_id]]),"",_xlfn.XLOOKUP(draft_picks[[#This Row],[movie_id]],drafts.movies[id],drafts.movies[movie_title]))</f>
        <v>Guardians of the Galaxy</v>
      </c>
      <c r="G210" s="3" t="s">
        <v>913</v>
      </c>
      <c r="H210" t="str">
        <f>IF(ISBLANK(draft_picks[[#This Row],[drafter_id]]),"",_xlfn.XLOOKUP(draft_picks[[#This Row],[drafter_id]],drafters[id],drafters[name]))</f>
        <v>Chancellor Agard</v>
      </c>
      <c r="J210" t="str">
        <f>IF(ISBLANK(draft_picks[[#This Row],[drafter_team_id]]),"",_xlfn.XLOOKUP(draft_picks[[#This Row],[drafter_team_id]],drafter_teams[id],drafter_teams[name]))</f>
        <v/>
      </c>
      <c r="K210" s="3" t="s">
        <v>15497</v>
      </c>
      <c r="L210" t="s">
        <v>15497</v>
      </c>
      <c r="M210" t="str">
        <f>IF(OR(ISBLANK(draft_picks[[#This Row],[veto_drafter_id]]),draft_picks[[#This Row],[veto_drafter_id]]=""),"",_xlfn.XLOOKUP(draft_picks[[#This Row],[veto_drafter_id]],drafters[id],drafters[name]))</f>
        <v/>
      </c>
      <c r="N210" t="s">
        <v>15497</v>
      </c>
      <c r="O210" t="str">
        <f>IF(OR(ISBLANK(draft_picks[[#This Row],[veto_drafter_team_id]]),draft_picks[[#This Row],[veto_drafter_team_id]]=""),"",_xlfn.XLOOKUP(draft_picks[[#This Row],[veto_drafter_team_id]],drafter_teams[id],drafter_teams[name]))</f>
        <v/>
      </c>
      <c r="Q210" t="s">
        <v>15497</v>
      </c>
      <c r="R210" t="str">
        <f>IF(OR(ISBLANK(draft_picks[[#This Row],[veto_override_drafter_id]]),draft_picks[[#This Row],[veto_override_drafter_id]]=""),"",_xlfn.XLOOKUP(draft_picks[[#This Row],[veto_override_drafter_id]],drafters[id],drafters[name]))</f>
        <v/>
      </c>
      <c r="S210" t="s">
        <v>15497</v>
      </c>
      <c r="T210" t="str">
        <f>IF(OR(ISBLANK(draft_picks[[#This Row],[veto_override_team_id]]),draft_picks[[#This Row],[veto_override_team_id]]=""),"",_xlfn.XLOOKUP(draft_picks[[#This Row],[veto_override_team_id]],drafter_teams[id],drafter_teams[name]))</f>
        <v/>
      </c>
    </row>
    <row r="211" spans="1:20" x14ac:dyDescent="0.25">
      <c r="A211" t="s">
        <v>180</v>
      </c>
      <c r="B211" t="str">
        <f>_xlfn.XLOOKUP(draft_picks[[#This Row],[draft_id]],drafts[id],drafts[title])</f>
        <v>MCU Super Draft</v>
      </c>
      <c r="C211" s="3">
        <v>6</v>
      </c>
      <c r="D211">
        <f>IF(C210&lt;draft_picks[[#This Row],[position]],1,IF(C210&gt;draft_picks[[#This Row],[position]],D210+1,IF(C210=draft_picks[[#This Row],[position]],D210+1)))</f>
        <v>22</v>
      </c>
      <c r="E211" t="s">
        <v>4506</v>
      </c>
      <c r="F211" t="str">
        <f>IF(ISBLANK(draft_picks[[#This Row],[movie_id]]),"",_xlfn.XLOOKUP(draft_picks[[#This Row],[movie_id]],drafts.movies[id],drafts.movies[movie_title]))</f>
        <v>Captain America: The First Avenger</v>
      </c>
      <c r="G211" s="3" t="s">
        <v>1115</v>
      </c>
      <c r="H211" t="str">
        <f>IF(ISBLANK(draft_picks[[#This Row],[drafter_id]]),"",_xlfn.XLOOKUP(draft_picks[[#This Row],[drafter_id]],drafters[id],drafters[name]))</f>
        <v>Ryan Marker</v>
      </c>
      <c r="J211" t="str">
        <f>IF(ISBLANK(draft_picks[[#This Row],[drafter_team_id]]),"",_xlfn.XLOOKUP(draft_picks[[#This Row],[drafter_team_id]],drafter_teams[id],drafter_teams[name]))</f>
        <v/>
      </c>
      <c r="K211" s="3" t="s">
        <v>15484</v>
      </c>
      <c r="L211" t="s">
        <v>1237</v>
      </c>
      <c r="M211" t="str">
        <f>IF(OR(ISBLANK(draft_picks[[#This Row],[veto_drafter_id]]),draft_picks[[#This Row],[veto_drafter_id]]=""),"",_xlfn.XLOOKUP(draft_picks[[#This Row],[veto_drafter_id]],drafters[id],drafters[name]))</f>
        <v>Clay Keller</v>
      </c>
      <c r="N211" t="s">
        <v>15497</v>
      </c>
      <c r="O211" t="str">
        <f>IF(OR(ISBLANK(draft_picks[[#This Row],[veto_drafter_team_id]]),draft_picks[[#This Row],[veto_drafter_team_id]]=""),"",_xlfn.XLOOKUP(draft_picks[[#This Row],[veto_drafter_team_id]],drafter_teams[id],drafter_teams[name]))</f>
        <v/>
      </c>
      <c r="Q211" t="s">
        <v>15497</v>
      </c>
      <c r="R211" t="str">
        <f>IF(OR(ISBLANK(draft_picks[[#This Row],[veto_override_drafter_id]]),draft_picks[[#This Row],[veto_override_drafter_id]]=""),"",_xlfn.XLOOKUP(draft_picks[[#This Row],[veto_override_drafter_id]],drafters[id],drafters[name]))</f>
        <v/>
      </c>
      <c r="S211" t="s">
        <v>15497</v>
      </c>
      <c r="T211" t="str">
        <f>IF(OR(ISBLANK(draft_picks[[#This Row],[veto_override_team_id]]),draft_picks[[#This Row],[veto_override_team_id]]=""),"",_xlfn.XLOOKUP(draft_picks[[#This Row],[veto_override_team_id]],drafter_teams[id],drafter_teams[name]))</f>
        <v/>
      </c>
    </row>
    <row r="212" spans="1:20" x14ac:dyDescent="0.25">
      <c r="A212" t="s">
        <v>180</v>
      </c>
      <c r="B212" t="str">
        <f>_xlfn.XLOOKUP(draft_picks[[#This Row],[draft_id]],drafts[id],drafts[title])</f>
        <v>MCU Super Draft</v>
      </c>
      <c r="C212" s="3">
        <v>6</v>
      </c>
      <c r="D212">
        <f>IF(C211&lt;draft_picks[[#This Row],[position]],1,IF(C211&gt;draft_picks[[#This Row],[position]],D211+1,IF(C211=draft_picks[[#This Row],[position]],D211+1)))</f>
        <v>23</v>
      </c>
      <c r="E212" t="s">
        <v>6522</v>
      </c>
      <c r="F212" t="str">
        <f>IF(ISBLANK(draft_picks[[#This Row],[movie_id]]),"",_xlfn.XLOOKUP(draft_picks[[#This Row],[movie_id]],drafts.movies[id],drafts.movies[movie_title]))</f>
        <v>Guardians of the Galaxy Vol. 2</v>
      </c>
      <c r="G212" s="3" t="s">
        <v>1115</v>
      </c>
      <c r="H212" t="str">
        <f>IF(ISBLANK(draft_picks[[#This Row],[drafter_id]]),"",_xlfn.XLOOKUP(draft_picks[[#This Row],[drafter_id]],drafters[id],drafters[name]))</f>
        <v>Ryan Marker</v>
      </c>
      <c r="J212" t="str">
        <f>IF(ISBLANK(draft_picks[[#This Row],[drafter_team_id]]),"",_xlfn.XLOOKUP(draft_picks[[#This Row],[drafter_team_id]],drafter_teams[id],drafter_teams[name]))</f>
        <v/>
      </c>
      <c r="K212" s="3" t="s">
        <v>15484</v>
      </c>
      <c r="L212" t="s">
        <v>1177</v>
      </c>
      <c r="M212" t="str">
        <f>IF(OR(ISBLANK(draft_picks[[#This Row],[veto_drafter_id]]),draft_picks[[#This Row],[veto_drafter_id]]=""),"",_xlfn.XLOOKUP(draft_picks[[#This Row],[veto_drafter_id]],drafters[id],drafters[name]))</f>
        <v>Darren Franich</v>
      </c>
      <c r="N212" t="s">
        <v>15497</v>
      </c>
      <c r="O212" t="str">
        <f>IF(OR(ISBLANK(draft_picks[[#This Row],[veto_drafter_team_id]]),draft_picks[[#This Row],[veto_drafter_team_id]]=""),"",_xlfn.XLOOKUP(draft_picks[[#This Row],[veto_drafter_team_id]],drafter_teams[id],drafter_teams[name]))</f>
        <v/>
      </c>
      <c r="Q212" t="s">
        <v>15497</v>
      </c>
      <c r="R212" t="str">
        <f>IF(OR(ISBLANK(draft_picks[[#This Row],[veto_override_drafter_id]]),draft_picks[[#This Row],[veto_override_drafter_id]]=""),"",_xlfn.XLOOKUP(draft_picks[[#This Row],[veto_override_drafter_id]],drafters[id],drafters[name]))</f>
        <v/>
      </c>
      <c r="S212" t="s">
        <v>15497</v>
      </c>
      <c r="T212" t="str">
        <f>IF(OR(ISBLANK(draft_picks[[#This Row],[veto_override_team_id]]),draft_picks[[#This Row],[veto_override_team_id]]=""),"",_xlfn.XLOOKUP(draft_picks[[#This Row],[veto_override_team_id]],drafter_teams[id],drafter_teams[name]))</f>
        <v/>
      </c>
    </row>
    <row r="213" spans="1:20" x14ac:dyDescent="0.25">
      <c r="A213" t="s">
        <v>180</v>
      </c>
      <c r="B213" t="str">
        <f>_xlfn.XLOOKUP(draft_picks[[#This Row],[draft_id]],drafts[id],drafts[title])</f>
        <v>MCU Super Draft</v>
      </c>
      <c r="C213" s="3">
        <v>6</v>
      </c>
      <c r="D213">
        <f>IF(C212&lt;draft_picks[[#This Row],[position]],1,IF(C212&gt;draft_picks[[#This Row],[position]],D212+1,IF(C212=draft_picks[[#This Row],[position]],D212+1)))</f>
        <v>24</v>
      </c>
      <c r="E213" t="s">
        <v>4112</v>
      </c>
      <c r="F213" t="str">
        <f>IF(ISBLANK(draft_picks[[#This Row],[movie_id]]),"",_xlfn.XLOOKUP(draft_picks[[#This Row],[movie_id]],drafts.movies[id],drafts.movies[movie_title]))</f>
        <v>Black Panther</v>
      </c>
      <c r="G213" s="3" t="s">
        <v>1115</v>
      </c>
      <c r="H213" t="str">
        <f>IF(ISBLANK(draft_picks[[#This Row],[drafter_id]]),"",_xlfn.XLOOKUP(draft_picks[[#This Row],[drafter_id]],drafters[id],drafters[name]))</f>
        <v>Ryan Marker</v>
      </c>
      <c r="J213" t="str">
        <f>IF(ISBLANK(draft_picks[[#This Row],[drafter_team_id]]),"",_xlfn.XLOOKUP(draft_picks[[#This Row],[drafter_team_id]],drafter_teams[id],drafter_teams[name]))</f>
        <v/>
      </c>
      <c r="K213" s="3" t="s">
        <v>15484</v>
      </c>
      <c r="L213" t="s">
        <v>913</v>
      </c>
      <c r="M213" t="str">
        <f>IF(OR(ISBLANK(draft_picks[[#This Row],[veto_drafter_id]]),draft_picks[[#This Row],[veto_drafter_id]]=""),"",_xlfn.XLOOKUP(draft_picks[[#This Row],[veto_drafter_id]],drafters[id],drafters[name]))</f>
        <v>Chancellor Agard</v>
      </c>
      <c r="N213" t="s">
        <v>15497</v>
      </c>
      <c r="O213" t="str">
        <f>IF(OR(ISBLANK(draft_picks[[#This Row],[veto_drafter_team_id]]),draft_picks[[#This Row],[veto_drafter_team_id]]=""),"",_xlfn.XLOOKUP(draft_picks[[#This Row],[veto_drafter_team_id]],drafter_teams[id],drafter_teams[name]))</f>
        <v/>
      </c>
      <c r="Q213" t="s">
        <v>15497</v>
      </c>
      <c r="R213" t="str">
        <f>IF(OR(ISBLANK(draft_picks[[#This Row],[veto_override_drafter_id]]),draft_picks[[#This Row],[veto_override_drafter_id]]=""),"",_xlfn.XLOOKUP(draft_picks[[#This Row],[veto_override_drafter_id]],drafters[id],drafters[name]))</f>
        <v/>
      </c>
      <c r="S213" t="s">
        <v>15497</v>
      </c>
      <c r="T213" t="str">
        <f>IF(OR(ISBLANK(draft_picks[[#This Row],[veto_override_team_id]]),draft_picks[[#This Row],[veto_override_team_id]]=""),"",_xlfn.XLOOKUP(draft_picks[[#This Row],[veto_override_team_id]],drafter_teams[id],drafter_teams[name]))</f>
        <v/>
      </c>
    </row>
    <row r="214" spans="1:20" x14ac:dyDescent="0.25">
      <c r="A214" t="s">
        <v>180</v>
      </c>
      <c r="B214" t="str">
        <f>_xlfn.XLOOKUP(draft_picks[[#This Row],[draft_id]],drafts[id],drafts[title])</f>
        <v>MCU Super Draft</v>
      </c>
      <c r="C214" s="3">
        <v>6</v>
      </c>
      <c r="D214">
        <f>IF(C213&lt;draft_picks[[#This Row],[position]],1,IF(C213&gt;draft_picks[[#This Row],[position]],D213+1,IF(C213=draft_picks[[#This Row],[position]],D213+1)))</f>
        <v>25</v>
      </c>
      <c r="E214" t="s">
        <v>2430</v>
      </c>
      <c r="F214" t="str">
        <f>IF(ISBLANK(draft_picks[[#This Row],[movie_id]]),"",_xlfn.XLOOKUP(draft_picks[[#This Row],[movie_id]],drafts.movies[id],drafts.movies[movie_title]))</f>
        <v>Captain America: The Winter Soldier</v>
      </c>
      <c r="G214" s="3" t="s">
        <v>1115</v>
      </c>
      <c r="H214" t="str">
        <f>IF(ISBLANK(draft_picks[[#This Row],[drafter_id]]),"",_xlfn.XLOOKUP(draft_picks[[#This Row],[drafter_id]],drafters[id],drafters[name]))</f>
        <v>Ryan Marker</v>
      </c>
      <c r="J214" t="str">
        <f>IF(ISBLANK(draft_picks[[#This Row],[drafter_team_id]]),"",_xlfn.XLOOKUP(draft_picks[[#This Row],[drafter_team_id]],drafter_teams[id],drafter_teams[name]))</f>
        <v/>
      </c>
      <c r="K214" s="3" t="s">
        <v>15497</v>
      </c>
      <c r="L214" t="s">
        <v>15497</v>
      </c>
      <c r="M214" t="str">
        <f>IF(OR(ISBLANK(draft_picks[[#This Row],[veto_drafter_id]]),draft_picks[[#This Row],[veto_drafter_id]]=""),"",_xlfn.XLOOKUP(draft_picks[[#This Row],[veto_drafter_id]],drafters[id],drafters[name]))</f>
        <v/>
      </c>
      <c r="N214" t="s">
        <v>15497</v>
      </c>
      <c r="O214" t="str">
        <f>IF(OR(ISBLANK(draft_picks[[#This Row],[veto_drafter_team_id]]),draft_picks[[#This Row],[veto_drafter_team_id]]=""),"",_xlfn.XLOOKUP(draft_picks[[#This Row],[veto_drafter_team_id]],drafter_teams[id],drafter_teams[name]))</f>
        <v/>
      </c>
      <c r="Q214" t="s">
        <v>15497</v>
      </c>
      <c r="R214" t="str">
        <f>IF(OR(ISBLANK(draft_picks[[#This Row],[veto_override_drafter_id]]),draft_picks[[#This Row],[veto_override_drafter_id]]=""),"",_xlfn.XLOOKUP(draft_picks[[#This Row],[veto_override_drafter_id]],drafters[id],drafters[name]))</f>
        <v/>
      </c>
      <c r="S214" t="s">
        <v>15497</v>
      </c>
      <c r="T214" t="str">
        <f>IF(OR(ISBLANK(draft_picks[[#This Row],[veto_override_team_id]]),draft_picks[[#This Row],[veto_override_team_id]]=""),"",_xlfn.XLOOKUP(draft_picks[[#This Row],[veto_override_team_id]],drafter_teams[id],drafter_teams[name]))</f>
        <v/>
      </c>
    </row>
    <row r="215" spans="1:20" x14ac:dyDescent="0.25">
      <c r="A215" t="s">
        <v>180</v>
      </c>
      <c r="B215" t="str">
        <f>_xlfn.XLOOKUP(draft_picks[[#This Row],[draft_id]],drafts[id],drafts[title])</f>
        <v>MCU Super Draft</v>
      </c>
      <c r="C215" s="3">
        <v>5</v>
      </c>
      <c r="D215">
        <f>IF(C214&lt;draft_picks[[#This Row],[position]],1,IF(C214&gt;draft_picks[[#This Row],[position]],D214+1,IF(C214=draft_picks[[#This Row],[position]],D214+1)))</f>
        <v>26</v>
      </c>
      <c r="E215" t="s">
        <v>2213</v>
      </c>
      <c r="F215" t="str">
        <f>IF(ISBLANK(draft_picks[[#This Row],[movie_id]]),"",_xlfn.XLOOKUP(draft_picks[[#This Row],[movie_id]],drafts.movies[id],drafts.movies[movie_title]))</f>
        <v>Avengers: Infinity War</v>
      </c>
      <c r="G215" s="3" t="s">
        <v>1177</v>
      </c>
      <c r="H215" t="str">
        <f>IF(ISBLANK(draft_picks[[#This Row],[drafter_id]]),"",_xlfn.XLOOKUP(draft_picks[[#This Row],[drafter_id]],drafters[id],drafters[name]))</f>
        <v>Darren Franich</v>
      </c>
      <c r="J215" t="str">
        <f>IF(ISBLANK(draft_picks[[#This Row],[drafter_team_id]]),"",_xlfn.XLOOKUP(draft_picks[[#This Row],[drafter_team_id]],drafter_teams[id],drafter_teams[name]))</f>
        <v/>
      </c>
      <c r="K215" s="3" t="s">
        <v>15497</v>
      </c>
      <c r="L215" t="s">
        <v>15497</v>
      </c>
      <c r="M215" t="str">
        <f>IF(OR(ISBLANK(draft_picks[[#This Row],[veto_drafter_id]]),draft_picks[[#This Row],[veto_drafter_id]]=""),"",_xlfn.XLOOKUP(draft_picks[[#This Row],[veto_drafter_id]],drafters[id],drafters[name]))</f>
        <v/>
      </c>
      <c r="N215" t="s">
        <v>15497</v>
      </c>
      <c r="O215" t="str">
        <f>IF(OR(ISBLANK(draft_picks[[#This Row],[veto_drafter_team_id]]),draft_picks[[#This Row],[veto_drafter_team_id]]=""),"",_xlfn.XLOOKUP(draft_picks[[#This Row],[veto_drafter_team_id]],drafter_teams[id],drafter_teams[name]))</f>
        <v/>
      </c>
      <c r="Q215" t="s">
        <v>15497</v>
      </c>
      <c r="R215" t="str">
        <f>IF(OR(ISBLANK(draft_picks[[#This Row],[veto_override_drafter_id]]),draft_picks[[#This Row],[veto_override_drafter_id]]=""),"",_xlfn.XLOOKUP(draft_picks[[#This Row],[veto_override_drafter_id]],drafters[id],drafters[name]))</f>
        <v/>
      </c>
      <c r="S215" t="s">
        <v>15497</v>
      </c>
      <c r="T215" t="str">
        <f>IF(OR(ISBLANK(draft_picks[[#This Row],[veto_override_team_id]]),draft_picks[[#This Row],[veto_override_team_id]]=""),"",_xlfn.XLOOKUP(draft_picks[[#This Row],[veto_override_team_id]],drafter_teams[id],drafter_teams[name]))</f>
        <v/>
      </c>
    </row>
    <row r="216" spans="1:20" x14ac:dyDescent="0.25">
      <c r="A216" t="s">
        <v>180</v>
      </c>
      <c r="B216" t="str">
        <f>_xlfn.XLOOKUP(draft_picks[[#This Row],[draft_id]],drafts[id],drafts[title])</f>
        <v>MCU Super Draft</v>
      </c>
      <c r="C216" s="3">
        <v>4</v>
      </c>
      <c r="D216">
        <f>IF(C215&lt;draft_picks[[#This Row],[position]],1,IF(C215&gt;draft_picks[[#This Row],[position]],D215+1,IF(C215=draft_picks[[#This Row],[position]],D215+1)))</f>
        <v>27</v>
      </c>
      <c r="E216" t="s">
        <v>4506</v>
      </c>
      <c r="F216" t="str">
        <f>IF(ISBLANK(draft_picks[[#This Row],[movie_id]]),"",_xlfn.XLOOKUP(draft_picks[[#This Row],[movie_id]],drafts.movies[id],drafts.movies[movie_title]))</f>
        <v>Captain America: The First Avenger</v>
      </c>
      <c r="G216" s="3" t="s">
        <v>1177</v>
      </c>
      <c r="H216" t="str">
        <f>IF(ISBLANK(draft_picks[[#This Row],[drafter_id]]),"",_xlfn.XLOOKUP(draft_picks[[#This Row],[drafter_id]],drafters[id],drafters[name]))</f>
        <v>Darren Franich</v>
      </c>
      <c r="J216" t="str">
        <f>IF(ISBLANK(draft_picks[[#This Row],[drafter_team_id]]),"",_xlfn.XLOOKUP(draft_picks[[#This Row],[drafter_team_id]],drafter_teams[id],drafter_teams[name]))</f>
        <v/>
      </c>
      <c r="K216" s="3" t="s">
        <v>15497</v>
      </c>
      <c r="L216" t="s">
        <v>15497</v>
      </c>
      <c r="M216" t="str">
        <f>IF(OR(ISBLANK(draft_picks[[#This Row],[veto_drafter_id]]),draft_picks[[#This Row],[veto_drafter_id]]=""),"",_xlfn.XLOOKUP(draft_picks[[#This Row],[veto_drafter_id]],drafters[id],drafters[name]))</f>
        <v/>
      </c>
      <c r="N216" t="s">
        <v>15497</v>
      </c>
      <c r="O216" t="str">
        <f>IF(OR(ISBLANK(draft_picks[[#This Row],[veto_drafter_team_id]]),draft_picks[[#This Row],[veto_drafter_team_id]]=""),"",_xlfn.XLOOKUP(draft_picks[[#This Row],[veto_drafter_team_id]],drafter_teams[id],drafter_teams[name]))</f>
        <v/>
      </c>
      <c r="Q216" t="s">
        <v>15497</v>
      </c>
      <c r="R216" t="str">
        <f>IF(OR(ISBLANK(draft_picks[[#This Row],[veto_override_drafter_id]]),draft_picks[[#This Row],[veto_override_drafter_id]]=""),"",_xlfn.XLOOKUP(draft_picks[[#This Row],[veto_override_drafter_id]],drafters[id],drafters[name]))</f>
        <v/>
      </c>
      <c r="S216" t="s">
        <v>15497</v>
      </c>
      <c r="T216" t="str">
        <f>IF(OR(ISBLANK(draft_picks[[#This Row],[veto_override_team_id]]),draft_picks[[#This Row],[veto_override_team_id]]=""),"",_xlfn.XLOOKUP(draft_picks[[#This Row],[veto_override_team_id]],drafter_teams[id],drafter_teams[name]))</f>
        <v/>
      </c>
    </row>
    <row r="217" spans="1:20" x14ac:dyDescent="0.25">
      <c r="A217" t="s">
        <v>180</v>
      </c>
      <c r="B217" t="str">
        <f>_xlfn.XLOOKUP(draft_picks[[#This Row],[draft_id]],drafts[id],drafts[title])</f>
        <v>MCU Super Draft</v>
      </c>
      <c r="C217" s="3">
        <v>3</v>
      </c>
      <c r="D217">
        <f>IF(C216&lt;draft_picks[[#This Row],[position]],1,IF(C216&gt;draft_picks[[#This Row],[position]],D216+1,IF(C216=draft_picks[[#This Row],[position]],D216+1)))</f>
        <v>28</v>
      </c>
      <c r="E217" t="s">
        <v>6522</v>
      </c>
      <c r="F217" t="str">
        <f>IF(ISBLANK(draft_picks[[#This Row],[movie_id]]),"",_xlfn.XLOOKUP(draft_picks[[#This Row],[movie_id]],drafts.movies[id],drafts.movies[movie_title]))</f>
        <v>Guardians of the Galaxy Vol. 2</v>
      </c>
      <c r="G217" s="3" t="s">
        <v>1237</v>
      </c>
      <c r="H217" t="str">
        <f>IF(ISBLANK(draft_picks[[#This Row],[drafter_id]]),"",_xlfn.XLOOKUP(draft_picks[[#This Row],[drafter_id]],drafters[id],drafters[name]))</f>
        <v>Clay Keller</v>
      </c>
      <c r="J217" t="str">
        <f>IF(ISBLANK(draft_picks[[#This Row],[drafter_team_id]]),"",_xlfn.XLOOKUP(draft_picks[[#This Row],[drafter_team_id]],drafter_teams[id],drafter_teams[name]))</f>
        <v/>
      </c>
      <c r="K217" s="3" t="s">
        <v>15497</v>
      </c>
      <c r="L217" t="s">
        <v>15497</v>
      </c>
      <c r="M217" t="str">
        <f>IF(OR(ISBLANK(draft_picks[[#This Row],[veto_drafter_id]]),draft_picks[[#This Row],[veto_drafter_id]]=""),"",_xlfn.XLOOKUP(draft_picks[[#This Row],[veto_drafter_id]],drafters[id],drafters[name]))</f>
        <v/>
      </c>
      <c r="N217" t="s">
        <v>15497</v>
      </c>
      <c r="O217" t="str">
        <f>IF(OR(ISBLANK(draft_picks[[#This Row],[veto_drafter_team_id]]),draft_picks[[#This Row],[veto_drafter_team_id]]=""),"",_xlfn.XLOOKUP(draft_picks[[#This Row],[veto_drafter_team_id]],drafter_teams[id],drafter_teams[name]))</f>
        <v/>
      </c>
      <c r="Q217" t="s">
        <v>15497</v>
      </c>
      <c r="R217" t="str">
        <f>IF(OR(ISBLANK(draft_picks[[#This Row],[veto_override_drafter_id]]),draft_picks[[#This Row],[veto_override_drafter_id]]=""),"",_xlfn.XLOOKUP(draft_picks[[#This Row],[veto_override_drafter_id]],drafters[id],drafters[name]))</f>
        <v/>
      </c>
      <c r="S217" t="s">
        <v>15497</v>
      </c>
      <c r="T217" t="str">
        <f>IF(OR(ISBLANK(draft_picks[[#This Row],[veto_override_team_id]]),draft_picks[[#This Row],[veto_override_team_id]]=""),"",_xlfn.XLOOKUP(draft_picks[[#This Row],[veto_override_team_id]],drafter_teams[id],drafter_teams[name]))</f>
        <v/>
      </c>
    </row>
    <row r="218" spans="1:20" x14ac:dyDescent="0.25">
      <c r="A218" t="s">
        <v>180</v>
      </c>
      <c r="B218" t="str">
        <f>_xlfn.XLOOKUP(draft_picks[[#This Row],[draft_id]],drafts[id],drafts[title])</f>
        <v>MCU Super Draft</v>
      </c>
      <c r="C218" s="3">
        <v>2</v>
      </c>
      <c r="D218">
        <f>IF(C217&lt;draft_picks[[#This Row],[position]],1,IF(C217&gt;draft_picks[[#This Row],[position]],D217+1,IF(C217=draft_picks[[#This Row],[position]],D217+1)))</f>
        <v>29</v>
      </c>
      <c r="E218" t="s">
        <v>3175</v>
      </c>
      <c r="F218" t="str">
        <f>IF(ISBLANK(draft_picks[[#This Row],[movie_id]]),"",_xlfn.XLOOKUP(draft_picks[[#This Row],[movie_id]],drafts.movies[id],drafts.movies[movie_title]))</f>
        <v>Thor: Ragnarok</v>
      </c>
      <c r="G218" s="3" t="s">
        <v>913</v>
      </c>
      <c r="H218" t="str">
        <f>IF(ISBLANK(draft_picks[[#This Row],[drafter_id]]),"",_xlfn.XLOOKUP(draft_picks[[#This Row],[drafter_id]],drafters[id],drafters[name]))</f>
        <v>Chancellor Agard</v>
      </c>
      <c r="J218" t="str">
        <f>IF(ISBLANK(draft_picks[[#This Row],[drafter_team_id]]),"",_xlfn.XLOOKUP(draft_picks[[#This Row],[drafter_team_id]],drafter_teams[id],drafter_teams[name]))</f>
        <v/>
      </c>
      <c r="K218" s="3" t="s">
        <v>15497</v>
      </c>
      <c r="L218" t="s">
        <v>15497</v>
      </c>
      <c r="M218" t="str">
        <f>IF(OR(ISBLANK(draft_picks[[#This Row],[veto_drafter_id]]),draft_picks[[#This Row],[veto_drafter_id]]=""),"",_xlfn.XLOOKUP(draft_picks[[#This Row],[veto_drafter_id]],drafters[id],drafters[name]))</f>
        <v/>
      </c>
      <c r="N218" t="s">
        <v>15497</v>
      </c>
      <c r="O218" t="str">
        <f>IF(OR(ISBLANK(draft_picks[[#This Row],[veto_drafter_team_id]]),draft_picks[[#This Row],[veto_drafter_team_id]]=""),"",_xlfn.XLOOKUP(draft_picks[[#This Row],[veto_drafter_team_id]],drafter_teams[id],drafter_teams[name]))</f>
        <v/>
      </c>
      <c r="Q218" t="s">
        <v>15497</v>
      </c>
      <c r="R218" t="str">
        <f>IF(OR(ISBLANK(draft_picks[[#This Row],[veto_override_drafter_id]]),draft_picks[[#This Row],[veto_override_drafter_id]]=""),"",_xlfn.XLOOKUP(draft_picks[[#This Row],[veto_override_drafter_id]],drafters[id],drafters[name]))</f>
        <v/>
      </c>
      <c r="S218" t="s">
        <v>15497</v>
      </c>
      <c r="T218" t="str">
        <f>IF(OR(ISBLANK(draft_picks[[#This Row],[veto_override_team_id]]),draft_picks[[#This Row],[veto_override_team_id]]=""),"",_xlfn.XLOOKUP(draft_picks[[#This Row],[veto_override_team_id]],drafter_teams[id],drafter_teams[name]))</f>
        <v/>
      </c>
    </row>
    <row r="219" spans="1:20" x14ac:dyDescent="0.25">
      <c r="A219" t="s">
        <v>26</v>
      </c>
      <c r="B219" t="str">
        <f>_xlfn.XLOOKUP(draft_picks[[#This Row],[draft_id]],drafts[id],drafts[title])</f>
        <v>Dog Movies</v>
      </c>
      <c r="C219" s="3">
        <v>1</v>
      </c>
      <c r="D219">
        <f>IF(C218&lt;draft_picks[[#This Row],[position]],1,IF(C218&gt;draft_picks[[#This Row],[position]],D218+1,IF(C218=draft_picks[[#This Row],[position]],D218+1)))</f>
        <v>30</v>
      </c>
      <c r="E219" t="s">
        <v>4112</v>
      </c>
      <c r="F219" t="str">
        <f>IF(ISBLANK(draft_picks[[#This Row],[movie_id]]),"",_xlfn.XLOOKUP(draft_picks[[#This Row],[movie_id]],drafts.movies[id],drafts.movies[movie_title]))</f>
        <v>Black Panther</v>
      </c>
      <c r="G219" s="3" t="s">
        <v>1115</v>
      </c>
      <c r="H219" t="str">
        <f>IF(ISBLANK(draft_picks[[#This Row],[drafter_id]]),"",_xlfn.XLOOKUP(draft_picks[[#This Row],[drafter_id]],drafters[id],drafters[name]))</f>
        <v>Ryan Marker</v>
      </c>
      <c r="J219" t="str">
        <f>IF(ISBLANK(draft_picks[[#This Row],[drafter_team_id]]),"",_xlfn.XLOOKUP(draft_picks[[#This Row],[drafter_team_id]],drafter_teams[id],drafter_teams[name]))</f>
        <v/>
      </c>
      <c r="K219" s="3" t="s">
        <v>15497</v>
      </c>
      <c r="L219" t="s">
        <v>15497</v>
      </c>
      <c r="M219" t="str">
        <f>IF(OR(ISBLANK(draft_picks[[#This Row],[veto_drafter_id]]),draft_picks[[#This Row],[veto_drafter_id]]=""),"",_xlfn.XLOOKUP(draft_picks[[#This Row],[veto_drafter_id]],drafters[id],drafters[name]))</f>
        <v/>
      </c>
      <c r="N219" t="s">
        <v>15497</v>
      </c>
      <c r="O219" t="str">
        <f>IF(OR(ISBLANK(draft_picks[[#This Row],[veto_drafter_team_id]]),draft_picks[[#This Row],[veto_drafter_team_id]]=""),"",_xlfn.XLOOKUP(draft_picks[[#This Row],[veto_drafter_team_id]],drafter_teams[id],drafter_teams[name]))</f>
        <v/>
      </c>
      <c r="Q219" t="s">
        <v>15497</v>
      </c>
      <c r="R219" t="str">
        <f>IF(OR(ISBLANK(draft_picks[[#This Row],[veto_override_drafter_id]]),draft_picks[[#This Row],[veto_override_drafter_id]]=""),"",_xlfn.XLOOKUP(draft_picks[[#This Row],[veto_override_drafter_id]],drafters[id],drafters[name]))</f>
        <v/>
      </c>
      <c r="S219" t="s">
        <v>15497</v>
      </c>
      <c r="T219" t="str">
        <f>IF(OR(ISBLANK(draft_picks[[#This Row],[veto_override_team_id]]),draft_picks[[#This Row],[veto_override_team_id]]=""),"",_xlfn.XLOOKUP(draft_picks[[#This Row],[veto_override_team_id]],drafter_teams[id],drafter_teams[name]))</f>
        <v/>
      </c>
    </row>
    <row r="220" spans="1:20" x14ac:dyDescent="0.25">
      <c r="A220" t="s">
        <v>26</v>
      </c>
      <c r="B220" t="str">
        <f>_xlfn.XLOOKUP(draft_picks[[#This Row],[draft_id]],drafts[id],drafts[title])</f>
        <v>Dog Movies</v>
      </c>
      <c r="C220" s="3">
        <v>7</v>
      </c>
      <c r="D220">
        <f>IF(C219&lt;draft_picks[[#This Row],[position]],1,IF(C219&gt;draft_picks[[#This Row],[position]],D219+1,IF(C219=draft_picks[[#This Row],[position]],D219+1)))</f>
        <v>1</v>
      </c>
      <c r="E220" t="s">
        <v>6726</v>
      </c>
      <c r="F220" t="str">
        <f>IF(ISBLANK(draft_picks[[#This Row],[movie_id]]),"",_xlfn.XLOOKUP(draft_picks[[#This Row],[movie_id]],drafts.movies[id],drafts.movies[movie_title]))</f>
        <v>Mooch</v>
      </c>
      <c r="G220" s="3" t="s">
        <v>803</v>
      </c>
      <c r="H220" t="str">
        <f>IF(ISBLANK(draft_picks[[#This Row],[drafter_id]]),"",_xlfn.XLOOKUP(draft_picks[[#This Row],[drafter_id]],drafters[id],drafters[name]))</f>
        <v>Grant Moninger</v>
      </c>
      <c r="J220" t="str">
        <f>IF(ISBLANK(draft_picks[[#This Row],[drafter_team_id]]),"",_xlfn.XLOOKUP(draft_picks[[#This Row],[drafter_team_id]],drafter_teams[id],drafter_teams[name]))</f>
        <v/>
      </c>
      <c r="K220" s="3" t="s">
        <v>15484</v>
      </c>
      <c r="L220" t="s">
        <v>1115</v>
      </c>
      <c r="M220" t="str">
        <f>IF(OR(ISBLANK(draft_picks[[#This Row],[veto_drafter_id]]),draft_picks[[#This Row],[veto_drafter_id]]=""),"",_xlfn.XLOOKUP(draft_picks[[#This Row],[veto_drafter_id]],drafters[id],drafters[name]))</f>
        <v>Ryan Marker</v>
      </c>
      <c r="N220" t="s">
        <v>15497</v>
      </c>
      <c r="O220" t="str">
        <f>IF(OR(ISBLANK(draft_picks[[#This Row],[veto_drafter_team_id]]),draft_picks[[#This Row],[veto_drafter_team_id]]=""),"",_xlfn.XLOOKUP(draft_picks[[#This Row],[veto_drafter_team_id]],drafter_teams[id],drafter_teams[name]))</f>
        <v/>
      </c>
      <c r="Q220" t="s">
        <v>15497</v>
      </c>
      <c r="R220" t="str">
        <f>IF(OR(ISBLANK(draft_picks[[#This Row],[veto_override_drafter_id]]),draft_picks[[#This Row],[veto_override_drafter_id]]=""),"",_xlfn.XLOOKUP(draft_picks[[#This Row],[veto_override_drafter_id]],drafters[id],drafters[name]))</f>
        <v/>
      </c>
      <c r="S220" t="s">
        <v>15497</v>
      </c>
      <c r="T220" t="str">
        <f>IF(OR(ISBLANK(draft_picks[[#This Row],[veto_override_team_id]]),draft_picks[[#This Row],[veto_override_team_id]]=""),"",_xlfn.XLOOKUP(draft_picks[[#This Row],[veto_override_team_id]],drafter_teams[id],drafter_teams[name]))</f>
        <v/>
      </c>
    </row>
    <row r="221" spans="1:20" x14ac:dyDescent="0.25">
      <c r="A221" t="s">
        <v>26</v>
      </c>
      <c r="B221" t="str">
        <f>_xlfn.XLOOKUP(draft_picks[[#This Row],[draft_id]],drafts[id],drafts[title])</f>
        <v>Dog Movies</v>
      </c>
      <c r="C221" s="3">
        <v>7</v>
      </c>
      <c r="D221">
        <f>IF(C220&lt;draft_picks[[#This Row],[position]],1,IF(C220&gt;draft_picks[[#This Row],[position]],D220+1,IF(C220=draft_picks[[#This Row],[position]],D220+1)))</f>
        <v>2</v>
      </c>
      <c r="E221" t="s">
        <v>1802</v>
      </c>
      <c r="F221" t="str">
        <f>IF(ISBLANK(draft_picks[[#This Row],[movie_id]]),"",_xlfn.XLOOKUP(draft_picks[[#This Row],[movie_id]],drafts.movies[id],drafts.movies[movie_title]))</f>
        <v>Where the Red Fern Grows</v>
      </c>
      <c r="G221" s="3" t="s">
        <v>803</v>
      </c>
      <c r="H221" t="str">
        <f>IF(ISBLANK(draft_picks[[#This Row],[drafter_id]]),"",_xlfn.XLOOKUP(draft_picks[[#This Row],[drafter_id]],drafters[id],drafters[name]))</f>
        <v>Grant Moninger</v>
      </c>
      <c r="J221" t="str">
        <f>IF(ISBLANK(draft_picks[[#This Row],[drafter_team_id]]),"",_xlfn.XLOOKUP(draft_picks[[#This Row],[drafter_team_id]],drafter_teams[id],drafter_teams[name]))</f>
        <v/>
      </c>
      <c r="K221" s="3" t="s">
        <v>15497</v>
      </c>
      <c r="L221" t="s">
        <v>15497</v>
      </c>
      <c r="M221" t="str">
        <f>IF(OR(ISBLANK(draft_picks[[#This Row],[veto_drafter_id]]),draft_picks[[#This Row],[veto_drafter_id]]=""),"",_xlfn.XLOOKUP(draft_picks[[#This Row],[veto_drafter_id]],drafters[id],drafters[name]))</f>
        <v/>
      </c>
      <c r="N221" t="s">
        <v>15497</v>
      </c>
      <c r="O221" t="str">
        <f>IF(OR(ISBLANK(draft_picks[[#This Row],[veto_drafter_team_id]]),draft_picks[[#This Row],[veto_drafter_team_id]]=""),"",_xlfn.XLOOKUP(draft_picks[[#This Row],[veto_drafter_team_id]],drafter_teams[id],drafter_teams[name]))</f>
        <v/>
      </c>
      <c r="Q221" t="s">
        <v>15497</v>
      </c>
      <c r="R221" t="str">
        <f>IF(OR(ISBLANK(draft_picks[[#This Row],[veto_override_drafter_id]]),draft_picks[[#This Row],[veto_override_drafter_id]]=""),"",_xlfn.XLOOKUP(draft_picks[[#This Row],[veto_override_drafter_id]],drafters[id],drafters[name]))</f>
        <v/>
      </c>
      <c r="S221" t="s">
        <v>15497</v>
      </c>
      <c r="T221" t="str">
        <f>IF(OR(ISBLANK(draft_picks[[#This Row],[veto_override_team_id]]),draft_picks[[#This Row],[veto_override_team_id]]=""),"",_xlfn.XLOOKUP(draft_picks[[#This Row],[veto_override_team_id]],drafter_teams[id],drafter_teams[name]))</f>
        <v/>
      </c>
    </row>
    <row r="222" spans="1:20" x14ac:dyDescent="0.25">
      <c r="A222" t="s">
        <v>26</v>
      </c>
      <c r="B222" t="str">
        <f>_xlfn.XLOOKUP(draft_picks[[#This Row],[draft_id]],drafts[id],drafts[title])</f>
        <v>Dog Movies</v>
      </c>
      <c r="C222" s="3">
        <v>6</v>
      </c>
      <c r="D222">
        <f>IF(C221&lt;draft_picks[[#This Row],[position]],1,IF(C221&gt;draft_picks[[#This Row],[position]],D221+1,IF(C221=draft_picks[[#This Row],[position]],D221+1)))</f>
        <v>3</v>
      </c>
      <c r="E222" t="s">
        <v>2817</v>
      </c>
      <c r="F222" t="str">
        <f>IF(ISBLANK(draft_picks[[#This Row],[movie_id]]),"",_xlfn.XLOOKUP(draft_picks[[#This Row],[movie_id]],drafts.movies[id],drafts.movies[movie_title]))</f>
        <v>Baxter</v>
      </c>
      <c r="G222" s="3" t="s">
        <v>803</v>
      </c>
      <c r="H222" t="str">
        <f>IF(ISBLANK(draft_picks[[#This Row],[drafter_id]]),"",_xlfn.XLOOKUP(draft_picks[[#This Row],[drafter_id]],drafters[id],drafters[name]))</f>
        <v>Grant Moninger</v>
      </c>
      <c r="J222" t="str">
        <f>IF(ISBLANK(draft_picks[[#This Row],[drafter_team_id]]),"",_xlfn.XLOOKUP(draft_picks[[#This Row],[drafter_team_id]],drafter_teams[id],drafter_teams[name]))</f>
        <v/>
      </c>
      <c r="K222" s="3" t="s">
        <v>15497</v>
      </c>
      <c r="L222" t="s">
        <v>15497</v>
      </c>
      <c r="M222" t="str">
        <f>IF(OR(ISBLANK(draft_picks[[#This Row],[veto_drafter_id]]),draft_picks[[#This Row],[veto_drafter_id]]=""),"",_xlfn.XLOOKUP(draft_picks[[#This Row],[veto_drafter_id]],drafters[id],drafters[name]))</f>
        <v/>
      </c>
      <c r="N222" t="s">
        <v>15497</v>
      </c>
      <c r="O222" t="str">
        <f>IF(OR(ISBLANK(draft_picks[[#This Row],[veto_drafter_team_id]]),draft_picks[[#This Row],[veto_drafter_team_id]]=""),"",_xlfn.XLOOKUP(draft_picks[[#This Row],[veto_drafter_team_id]],drafter_teams[id],drafter_teams[name]))</f>
        <v/>
      </c>
      <c r="Q222" t="s">
        <v>15497</v>
      </c>
      <c r="R222" t="str">
        <f>IF(OR(ISBLANK(draft_picks[[#This Row],[veto_override_drafter_id]]),draft_picks[[#This Row],[veto_override_drafter_id]]=""),"",_xlfn.XLOOKUP(draft_picks[[#This Row],[veto_override_drafter_id]],drafters[id],drafters[name]))</f>
        <v/>
      </c>
      <c r="S222" t="s">
        <v>15497</v>
      </c>
      <c r="T222" t="str">
        <f>IF(OR(ISBLANK(draft_picks[[#This Row],[veto_override_team_id]]),draft_picks[[#This Row],[veto_override_team_id]]=""),"",_xlfn.XLOOKUP(draft_picks[[#This Row],[veto_override_team_id]],drafter_teams[id],drafter_teams[name]))</f>
        <v/>
      </c>
    </row>
    <row r="223" spans="1:20" x14ac:dyDescent="0.25">
      <c r="A223" t="s">
        <v>26</v>
      </c>
      <c r="B223" t="str">
        <f>_xlfn.XLOOKUP(draft_picks[[#This Row],[draft_id]],drafts[id],drafts[title])</f>
        <v>Dog Movies</v>
      </c>
      <c r="C223" s="3">
        <v>5</v>
      </c>
      <c r="D223">
        <f>IF(C222&lt;draft_picks[[#This Row],[position]],1,IF(C222&gt;draft_picks[[#This Row],[position]],D222+1,IF(C222=draft_picks[[#This Row],[position]],D222+1)))</f>
        <v>4</v>
      </c>
      <c r="E223" t="s">
        <v>6354</v>
      </c>
      <c r="F223" t="str">
        <f>IF(ISBLANK(draft_picks[[#This Row],[movie_id]]),"",_xlfn.XLOOKUP(draft_picks[[#This Row],[movie_id]],drafts.movies[id],drafts.movies[movie_title]))</f>
        <v>A Boy and His Dog</v>
      </c>
      <c r="G223" s="3" t="s">
        <v>1115</v>
      </c>
      <c r="H223" t="str">
        <f>IF(ISBLANK(draft_picks[[#This Row],[drafter_id]]),"",_xlfn.XLOOKUP(draft_picks[[#This Row],[drafter_id]],drafters[id],drafters[name]))</f>
        <v>Ryan Marker</v>
      </c>
      <c r="J223" t="str">
        <f>IF(ISBLANK(draft_picks[[#This Row],[drafter_team_id]]),"",_xlfn.XLOOKUP(draft_picks[[#This Row],[drafter_team_id]],drafter_teams[id],drafter_teams[name]))</f>
        <v/>
      </c>
      <c r="K223" s="3" t="s">
        <v>15497</v>
      </c>
      <c r="L223" t="s">
        <v>15497</v>
      </c>
      <c r="M223" t="str">
        <f>IF(OR(ISBLANK(draft_picks[[#This Row],[veto_drafter_id]]),draft_picks[[#This Row],[veto_drafter_id]]=""),"",_xlfn.XLOOKUP(draft_picks[[#This Row],[veto_drafter_id]],drafters[id],drafters[name]))</f>
        <v/>
      </c>
      <c r="N223" t="s">
        <v>15497</v>
      </c>
      <c r="O223" t="str">
        <f>IF(OR(ISBLANK(draft_picks[[#This Row],[veto_drafter_team_id]]),draft_picks[[#This Row],[veto_drafter_team_id]]=""),"",_xlfn.XLOOKUP(draft_picks[[#This Row],[veto_drafter_team_id]],drafter_teams[id],drafter_teams[name]))</f>
        <v/>
      </c>
      <c r="Q223" t="s">
        <v>15497</v>
      </c>
      <c r="R223" t="str">
        <f>IF(OR(ISBLANK(draft_picks[[#This Row],[veto_override_drafter_id]]),draft_picks[[#This Row],[veto_override_drafter_id]]=""),"",_xlfn.XLOOKUP(draft_picks[[#This Row],[veto_override_drafter_id]],drafters[id],drafters[name]))</f>
        <v/>
      </c>
      <c r="S223" t="s">
        <v>15497</v>
      </c>
      <c r="T223" t="str">
        <f>IF(OR(ISBLANK(draft_picks[[#This Row],[veto_override_team_id]]),draft_picks[[#This Row],[veto_override_team_id]]=""),"",_xlfn.XLOOKUP(draft_picks[[#This Row],[veto_override_team_id]],drafter_teams[id],drafter_teams[name]))</f>
        <v/>
      </c>
    </row>
    <row r="224" spans="1:20" x14ac:dyDescent="0.25">
      <c r="A224" t="s">
        <v>26</v>
      </c>
      <c r="B224" t="str">
        <f>_xlfn.XLOOKUP(draft_picks[[#This Row],[draft_id]],drafts[id],drafts[title])</f>
        <v>Dog Movies</v>
      </c>
      <c r="C224" s="3">
        <v>4</v>
      </c>
      <c r="D224">
        <f>IF(C223&lt;draft_picks[[#This Row],[position]],1,IF(C223&gt;draft_picks[[#This Row],[position]],D223+1,IF(C223=draft_picks[[#This Row],[position]],D223+1)))</f>
        <v>5</v>
      </c>
      <c r="E224" t="s">
        <v>4647</v>
      </c>
      <c r="F224" t="str">
        <f>IF(ISBLANK(draft_picks[[#This Row],[movie_id]]),"",_xlfn.XLOOKUP(draft_picks[[#This Row],[movie_id]],drafts.movies[id],drafts.movies[movie_title]))</f>
        <v>White God</v>
      </c>
      <c r="G224" s="3" t="s">
        <v>803</v>
      </c>
      <c r="H224" t="str">
        <f>IF(ISBLANK(draft_picks[[#This Row],[drafter_id]]),"",_xlfn.XLOOKUP(draft_picks[[#This Row],[drafter_id]],drafters[id],drafters[name]))</f>
        <v>Grant Moninger</v>
      </c>
      <c r="J224" t="str">
        <f>IF(ISBLANK(draft_picks[[#This Row],[drafter_team_id]]),"",_xlfn.XLOOKUP(draft_picks[[#This Row],[drafter_team_id]],drafter_teams[id],drafter_teams[name]))</f>
        <v/>
      </c>
      <c r="K224" s="3" t="s">
        <v>15497</v>
      </c>
      <c r="L224" t="s">
        <v>15497</v>
      </c>
      <c r="M224" t="str">
        <f>IF(OR(ISBLANK(draft_picks[[#This Row],[veto_drafter_id]]),draft_picks[[#This Row],[veto_drafter_id]]=""),"",_xlfn.XLOOKUP(draft_picks[[#This Row],[veto_drafter_id]],drafters[id],drafters[name]))</f>
        <v/>
      </c>
      <c r="N224" t="s">
        <v>15497</v>
      </c>
      <c r="O224" t="str">
        <f>IF(OR(ISBLANK(draft_picks[[#This Row],[veto_drafter_team_id]]),draft_picks[[#This Row],[veto_drafter_team_id]]=""),"",_xlfn.XLOOKUP(draft_picks[[#This Row],[veto_drafter_team_id]],drafter_teams[id],drafter_teams[name]))</f>
        <v/>
      </c>
      <c r="Q224" t="s">
        <v>15497</v>
      </c>
      <c r="R224" t="str">
        <f>IF(OR(ISBLANK(draft_picks[[#This Row],[veto_override_drafter_id]]),draft_picks[[#This Row],[veto_override_drafter_id]]=""),"",_xlfn.XLOOKUP(draft_picks[[#This Row],[veto_override_drafter_id]],drafters[id],drafters[name]))</f>
        <v/>
      </c>
      <c r="S224" t="s">
        <v>15497</v>
      </c>
      <c r="T224" t="str">
        <f>IF(OR(ISBLANK(draft_picks[[#This Row],[veto_override_team_id]]),draft_picks[[#This Row],[veto_override_team_id]]=""),"",_xlfn.XLOOKUP(draft_picks[[#This Row],[veto_override_team_id]],drafter_teams[id],drafter_teams[name]))</f>
        <v/>
      </c>
    </row>
    <row r="225" spans="1:20" x14ac:dyDescent="0.25">
      <c r="A225" t="s">
        <v>26</v>
      </c>
      <c r="B225" t="str">
        <f>_xlfn.XLOOKUP(draft_picks[[#This Row],[draft_id]],drafts[id],drafts[title])</f>
        <v>Dog Movies</v>
      </c>
      <c r="C225" s="3">
        <v>3</v>
      </c>
      <c r="D225">
        <f>IF(C224&lt;draft_picks[[#This Row],[position]],1,IF(C224&gt;draft_picks[[#This Row],[position]],D224+1,IF(C224=draft_picks[[#This Row],[position]],D224+1)))</f>
        <v>6</v>
      </c>
      <c r="E225" t="s">
        <v>1775</v>
      </c>
      <c r="F225" t="str">
        <f>IF(ISBLANK(draft_picks[[#This Row],[movie_id]]),"",_xlfn.XLOOKUP(draft_picks[[#This Row],[movie_id]],drafts.movies[id],drafts.movies[movie_title]))</f>
        <v>Hachi: A Dog's Tale</v>
      </c>
      <c r="G225" s="3" t="s">
        <v>1115</v>
      </c>
      <c r="H225" t="str">
        <f>IF(ISBLANK(draft_picks[[#This Row],[drafter_id]]),"",_xlfn.XLOOKUP(draft_picks[[#This Row],[drafter_id]],drafters[id],drafters[name]))</f>
        <v>Ryan Marker</v>
      </c>
      <c r="J225" t="str">
        <f>IF(ISBLANK(draft_picks[[#This Row],[drafter_team_id]]),"",_xlfn.XLOOKUP(draft_picks[[#This Row],[drafter_team_id]],drafter_teams[id],drafter_teams[name]))</f>
        <v/>
      </c>
      <c r="K225" s="3" t="s">
        <v>15484</v>
      </c>
      <c r="L225" t="s">
        <v>803</v>
      </c>
      <c r="M225" t="str">
        <f>IF(OR(ISBLANK(draft_picks[[#This Row],[veto_drafter_id]]),draft_picks[[#This Row],[veto_drafter_id]]=""),"",_xlfn.XLOOKUP(draft_picks[[#This Row],[veto_drafter_id]],drafters[id],drafters[name]))</f>
        <v>Grant Moninger</v>
      </c>
      <c r="N225" t="s">
        <v>15497</v>
      </c>
      <c r="O225" t="str">
        <f>IF(OR(ISBLANK(draft_picks[[#This Row],[veto_drafter_team_id]]),draft_picks[[#This Row],[veto_drafter_team_id]]=""),"",_xlfn.XLOOKUP(draft_picks[[#This Row],[veto_drafter_team_id]],drafter_teams[id],drafter_teams[name]))</f>
        <v/>
      </c>
      <c r="Q225" t="s">
        <v>15497</v>
      </c>
      <c r="R225" t="str">
        <f>IF(OR(ISBLANK(draft_picks[[#This Row],[veto_override_drafter_id]]),draft_picks[[#This Row],[veto_override_drafter_id]]=""),"",_xlfn.XLOOKUP(draft_picks[[#This Row],[veto_override_drafter_id]],drafters[id],drafters[name]))</f>
        <v/>
      </c>
      <c r="S225" t="s">
        <v>15497</v>
      </c>
      <c r="T225" t="str">
        <f>IF(OR(ISBLANK(draft_picks[[#This Row],[veto_override_team_id]]),draft_picks[[#This Row],[veto_override_team_id]]=""),"",_xlfn.XLOOKUP(draft_picks[[#This Row],[veto_override_team_id]],drafter_teams[id],drafter_teams[name]))</f>
        <v/>
      </c>
    </row>
    <row r="226" spans="1:20" x14ac:dyDescent="0.25">
      <c r="A226" t="s">
        <v>26</v>
      </c>
      <c r="B226" t="str">
        <f>_xlfn.XLOOKUP(draft_picks[[#This Row],[draft_id]],drafts[id],drafts[title])</f>
        <v>Dog Movies</v>
      </c>
      <c r="C226" s="3">
        <v>3</v>
      </c>
      <c r="D226">
        <f>IF(C225&lt;draft_picks[[#This Row],[position]],1,IF(C225&gt;draft_picks[[#This Row],[position]],D225+1,IF(C225=draft_picks[[#This Row],[position]],D225+1)))</f>
        <v>7</v>
      </c>
      <c r="E226" t="s">
        <v>7414</v>
      </c>
      <c r="F226" t="str">
        <f>IF(ISBLANK(draft_picks[[#This Row],[movie_id]]),"",_xlfn.XLOOKUP(draft_picks[[#This Row],[movie_id]],drafts.movies[id],drafts.movies[movie_title]))</f>
        <v>Homeward Bound: The Incredible Journey</v>
      </c>
      <c r="G226" s="3" t="s">
        <v>1115</v>
      </c>
      <c r="H226" t="str">
        <f>IF(ISBLANK(draft_picks[[#This Row],[drafter_id]]),"",_xlfn.XLOOKUP(draft_picks[[#This Row],[drafter_id]],drafters[id],drafters[name]))</f>
        <v>Ryan Marker</v>
      </c>
      <c r="J226" t="str">
        <f>IF(ISBLANK(draft_picks[[#This Row],[drafter_team_id]]),"",_xlfn.XLOOKUP(draft_picks[[#This Row],[drafter_team_id]],drafter_teams[id],drafter_teams[name]))</f>
        <v/>
      </c>
      <c r="K226" s="3" t="s">
        <v>15497</v>
      </c>
      <c r="L226" t="s">
        <v>15497</v>
      </c>
      <c r="M226" t="str">
        <f>IF(OR(ISBLANK(draft_picks[[#This Row],[veto_drafter_id]]),draft_picks[[#This Row],[veto_drafter_id]]=""),"",_xlfn.XLOOKUP(draft_picks[[#This Row],[veto_drafter_id]],drafters[id],drafters[name]))</f>
        <v/>
      </c>
      <c r="N226" t="s">
        <v>15497</v>
      </c>
      <c r="O226" t="str">
        <f>IF(OR(ISBLANK(draft_picks[[#This Row],[veto_drafter_team_id]]),draft_picks[[#This Row],[veto_drafter_team_id]]=""),"",_xlfn.XLOOKUP(draft_picks[[#This Row],[veto_drafter_team_id]],drafter_teams[id],drafter_teams[name]))</f>
        <v/>
      </c>
      <c r="Q226" t="s">
        <v>15497</v>
      </c>
      <c r="R226" t="str">
        <f>IF(OR(ISBLANK(draft_picks[[#This Row],[veto_override_drafter_id]]),draft_picks[[#This Row],[veto_override_drafter_id]]=""),"",_xlfn.XLOOKUP(draft_picks[[#This Row],[veto_override_drafter_id]],drafters[id],drafters[name]))</f>
        <v/>
      </c>
      <c r="S226" t="s">
        <v>15497</v>
      </c>
      <c r="T226" t="str">
        <f>IF(OR(ISBLANK(draft_picks[[#This Row],[veto_override_team_id]]),draft_picks[[#This Row],[veto_override_team_id]]=""),"",_xlfn.XLOOKUP(draft_picks[[#This Row],[veto_override_team_id]],drafter_teams[id],drafter_teams[name]))</f>
        <v/>
      </c>
    </row>
    <row r="227" spans="1:20" x14ac:dyDescent="0.25">
      <c r="A227" t="s">
        <v>26</v>
      </c>
      <c r="B227" t="str">
        <f>_xlfn.XLOOKUP(draft_picks[[#This Row],[draft_id]],drafts[id],drafts[title])</f>
        <v>Dog Movies</v>
      </c>
      <c r="C227" s="3">
        <v>2</v>
      </c>
      <c r="D227">
        <f>IF(C226&lt;draft_picks[[#This Row],[position]],1,IF(C226&gt;draft_picks[[#This Row],[position]],D226+1,IF(C226=draft_picks[[#This Row],[position]],D226+1)))</f>
        <v>8</v>
      </c>
      <c r="E227" t="s">
        <v>6726</v>
      </c>
      <c r="F227" t="str">
        <f>IF(ISBLANK(draft_picks[[#This Row],[movie_id]]),"",_xlfn.XLOOKUP(draft_picks[[#This Row],[movie_id]],drafts.movies[id],drafts.movies[movie_title]))</f>
        <v>Mooch</v>
      </c>
      <c r="G227" s="3" t="s">
        <v>803</v>
      </c>
      <c r="H227" t="str">
        <f>IF(ISBLANK(draft_picks[[#This Row],[drafter_id]]),"",_xlfn.XLOOKUP(draft_picks[[#This Row],[drafter_id]],drafters[id],drafters[name]))</f>
        <v>Grant Moninger</v>
      </c>
      <c r="J227" t="str">
        <f>IF(ISBLANK(draft_picks[[#This Row],[drafter_team_id]]),"",_xlfn.XLOOKUP(draft_picks[[#This Row],[drafter_team_id]],drafter_teams[id],drafter_teams[name]))</f>
        <v/>
      </c>
      <c r="K227" s="3" t="s">
        <v>15497</v>
      </c>
      <c r="L227" t="s">
        <v>15497</v>
      </c>
      <c r="M227" t="str">
        <f>IF(OR(ISBLANK(draft_picks[[#This Row],[veto_drafter_id]]),draft_picks[[#This Row],[veto_drafter_id]]=""),"",_xlfn.XLOOKUP(draft_picks[[#This Row],[veto_drafter_id]],drafters[id],drafters[name]))</f>
        <v/>
      </c>
      <c r="N227" t="s">
        <v>15497</v>
      </c>
      <c r="O227" t="str">
        <f>IF(OR(ISBLANK(draft_picks[[#This Row],[veto_drafter_team_id]]),draft_picks[[#This Row],[veto_drafter_team_id]]=""),"",_xlfn.XLOOKUP(draft_picks[[#This Row],[veto_drafter_team_id]],drafter_teams[id],drafter_teams[name]))</f>
        <v/>
      </c>
      <c r="Q227" t="s">
        <v>15497</v>
      </c>
      <c r="R227" t="str">
        <f>IF(OR(ISBLANK(draft_picks[[#This Row],[veto_override_drafter_id]]),draft_picks[[#This Row],[veto_override_drafter_id]]=""),"",_xlfn.XLOOKUP(draft_picks[[#This Row],[veto_override_drafter_id]],drafters[id],drafters[name]))</f>
        <v/>
      </c>
      <c r="S227" t="s">
        <v>15497</v>
      </c>
      <c r="T227" t="str">
        <f>IF(OR(ISBLANK(draft_picks[[#This Row],[veto_override_team_id]]),draft_picks[[#This Row],[veto_override_team_id]]=""),"",_xlfn.XLOOKUP(draft_picks[[#This Row],[veto_override_team_id]],drafter_teams[id],drafter_teams[name]))</f>
        <v/>
      </c>
    </row>
    <row r="228" spans="1:20" x14ac:dyDescent="0.25">
      <c r="A228" t="s">
        <v>26</v>
      </c>
      <c r="B228" t="str">
        <f>_xlfn.XLOOKUP(draft_picks[[#This Row],[draft_id]],drafts[id],drafts[title])</f>
        <v>Dog Movies</v>
      </c>
      <c r="C228" s="3">
        <v>1</v>
      </c>
      <c r="D228">
        <f>IF(C227&lt;draft_picks[[#This Row],[position]],1,IF(C227&gt;draft_picks[[#This Row],[position]],D227+1,IF(C227=draft_picks[[#This Row],[position]],D227+1)))</f>
        <v>9</v>
      </c>
      <c r="E228" t="s">
        <v>2502</v>
      </c>
      <c r="F228" t="str">
        <f>IF(ISBLANK(draft_picks[[#This Row],[movie_id]]),"",_xlfn.XLOOKUP(draft_picks[[#This Row],[movie_id]],drafts.movies[id],drafts.movies[movie_title]))</f>
        <v>Best in Show</v>
      </c>
      <c r="G228" s="3" t="s">
        <v>1115</v>
      </c>
      <c r="H228" t="str">
        <f>IF(ISBLANK(draft_picks[[#This Row],[drafter_id]]),"",_xlfn.XLOOKUP(draft_picks[[#This Row],[drafter_id]],drafters[id],drafters[name]))</f>
        <v>Ryan Marker</v>
      </c>
      <c r="J228" t="str">
        <f>IF(ISBLANK(draft_picks[[#This Row],[drafter_team_id]]),"",_xlfn.XLOOKUP(draft_picks[[#This Row],[drafter_team_id]],drafter_teams[id],drafter_teams[name]))</f>
        <v/>
      </c>
      <c r="K228" s="3" t="s">
        <v>15497</v>
      </c>
      <c r="L228" t="s">
        <v>15497</v>
      </c>
      <c r="M228" t="str">
        <f>IF(OR(ISBLANK(draft_picks[[#This Row],[veto_drafter_id]]),draft_picks[[#This Row],[veto_drafter_id]]=""),"",_xlfn.XLOOKUP(draft_picks[[#This Row],[veto_drafter_id]],drafters[id],drafters[name]))</f>
        <v/>
      </c>
      <c r="N228" t="s">
        <v>15497</v>
      </c>
      <c r="O228" t="str">
        <f>IF(OR(ISBLANK(draft_picks[[#This Row],[veto_drafter_team_id]]),draft_picks[[#This Row],[veto_drafter_team_id]]=""),"",_xlfn.XLOOKUP(draft_picks[[#This Row],[veto_drafter_team_id]],drafter_teams[id],drafter_teams[name]))</f>
        <v/>
      </c>
      <c r="Q228" t="s">
        <v>15497</v>
      </c>
      <c r="R228" t="str">
        <f>IF(OR(ISBLANK(draft_picks[[#This Row],[veto_override_drafter_id]]),draft_picks[[#This Row],[veto_override_drafter_id]]=""),"",_xlfn.XLOOKUP(draft_picks[[#This Row],[veto_override_drafter_id]],drafters[id],drafters[name]))</f>
        <v/>
      </c>
      <c r="S228" t="s">
        <v>15497</v>
      </c>
      <c r="T228" t="str">
        <f>IF(OR(ISBLANK(draft_picks[[#This Row],[veto_override_team_id]]),draft_picks[[#This Row],[veto_override_team_id]]=""),"",_xlfn.XLOOKUP(draft_picks[[#This Row],[veto_override_team_id]],drafter_teams[id],drafter_teams[name]))</f>
        <v/>
      </c>
    </row>
    <row r="229" spans="1:20" x14ac:dyDescent="0.25">
      <c r="A229" t="s">
        <v>234</v>
      </c>
      <c r="B229" t="str">
        <f>_xlfn.XLOOKUP(draft_picks[[#This Row],[draft_id]],drafts[id],drafts[title])</f>
        <v>Amy Adams</v>
      </c>
      <c r="C229" s="3">
        <v>7</v>
      </c>
      <c r="D229">
        <f>IF(C228&lt;draft_picks[[#This Row],[position]],1,IF(C228&gt;draft_picks[[#This Row],[position]],D228+1,IF(C228=draft_picks[[#This Row],[position]],D228+1)))</f>
        <v>1</v>
      </c>
      <c r="E229" t="s">
        <v>6123</v>
      </c>
      <c r="F229" t="str">
        <f>IF(ISBLANK(draft_picks[[#This Row],[movie_id]]),"",_xlfn.XLOOKUP(draft_picks[[#This Row],[movie_id]],drafts.movies[id],drafts.movies[movie_title]))</f>
        <v>Junebug</v>
      </c>
      <c r="G229" s="3" t="s">
        <v>1125</v>
      </c>
      <c r="H229" t="str">
        <f>IF(ISBLANK(draft_picks[[#This Row],[drafter_id]]),"",_xlfn.XLOOKUP(draft_picks[[#This Row],[drafter_id]],drafters[id],drafters[name]))</f>
        <v>Jesse Knight</v>
      </c>
      <c r="J229" t="str">
        <f>IF(ISBLANK(draft_picks[[#This Row],[drafter_team_id]]),"",_xlfn.XLOOKUP(draft_picks[[#This Row],[drafter_team_id]],drafter_teams[id],drafter_teams[name]))</f>
        <v/>
      </c>
      <c r="K229" s="3" t="s">
        <v>15497</v>
      </c>
      <c r="L229" t="s">
        <v>15497</v>
      </c>
      <c r="M229" t="str">
        <f>IF(OR(ISBLANK(draft_picks[[#This Row],[veto_drafter_id]]),draft_picks[[#This Row],[veto_drafter_id]]=""),"",_xlfn.XLOOKUP(draft_picks[[#This Row],[veto_drafter_id]],drafters[id],drafters[name]))</f>
        <v/>
      </c>
      <c r="N229" t="s">
        <v>15497</v>
      </c>
      <c r="O229" t="str">
        <f>IF(OR(ISBLANK(draft_picks[[#This Row],[veto_drafter_team_id]]),draft_picks[[#This Row],[veto_drafter_team_id]]=""),"",_xlfn.XLOOKUP(draft_picks[[#This Row],[veto_drafter_team_id]],drafter_teams[id],drafter_teams[name]))</f>
        <v/>
      </c>
      <c r="Q229" t="s">
        <v>15497</v>
      </c>
      <c r="R229" t="str">
        <f>IF(OR(ISBLANK(draft_picks[[#This Row],[veto_override_drafter_id]]),draft_picks[[#This Row],[veto_override_drafter_id]]=""),"",_xlfn.XLOOKUP(draft_picks[[#This Row],[veto_override_drafter_id]],drafters[id],drafters[name]))</f>
        <v/>
      </c>
      <c r="S229" t="s">
        <v>15497</v>
      </c>
      <c r="T229" t="str">
        <f>IF(OR(ISBLANK(draft_picks[[#This Row],[veto_override_team_id]]),draft_picks[[#This Row],[veto_override_team_id]]=""),"",_xlfn.XLOOKUP(draft_picks[[#This Row],[veto_override_team_id]],drafter_teams[id],drafter_teams[name]))</f>
        <v/>
      </c>
    </row>
    <row r="230" spans="1:20" x14ac:dyDescent="0.25">
      <c r="A230" t="s">
        <v>234</v>
      </c>
      <c r="B230" t="str">
        <f>_xlfn.XLOOKUP(draft_picks[[#This Row],[draft_id]],drafts[id],drafts[title])</f>
        <v>Amy Adams</v>
      </c>
      <c r="C230" s="3">
        <v>6</v>
      </c>
      <c r="D230">
        <f>IF(C229&lt;draft_picks[[#This Row],[position]],1,IF(C229&gt;draft_picks[[#This Row],[position]],D229+1,IF(C229=draft_picks[[#This Row],[position]],D229+1)))</f>
        <v>2</v>
      </c>
      <c r="E230" t="s">
        <v>7237</v>
      </c>
      <c r="F230" t="str">
        <f>IF(ISBLANK(draft_picks[[#This Row],[movie_id]]),"",_xlfn.XLOOKUP(draft_picks[[#This Row],[movie_id]],drafts.movies[id],drafts.movies[movie_title]))</f>
        <v>Doubt</v>
      </c>
      <c r="G230" s="3" t="s">
        <v>1125</v>
      </c>
      <c r="H230" t="str">
        <f>IF(ISBLANK(draft_picks[[#This Row],[drafter_id]]),"",_xlfn.XLOOKUP(draft_picks[[#This Row],[drafter_id]],drafters[id],drafters[name]))</f>
        <v>Jesse Knight</v>
      </c>
      <c r="J230" t="str">
        <f>IF(ISBLANK(draft_picks[[#This Row],[drafter_team_id]]),"",_xlfn.XLOOKUP(draft_picks[[#This Row],[drafter_team_id]],drafter_teams[id],drafter_teams[name]))</f>
        <v/>
      </c>
      <c r="K230" s="3" t="s">
        <v>15497</v>
      </c>
      <c r="L230" t="s">
        <v>15497</v>
      </c>
      <c r="M230" t="str">
        <f>IF(OR(ISBLANK(draft_picks[[#This Row],[veto_drafter_id]]),draft_picks[[#This Row],[veto_drafter_id]]=""),"",_xlfn.XLOOKUP(draft_picks[[#This Row],[veto_drafter_id]],drafters[id],drafters[name]))</f>
        <v/>
      </c>
      <c r="N230" t="s">
        <v>15497</v>
      </c>
      <c r="O230" t="str">
        <f>IF(OR(ISBLANK(draft_picks[[#This Row],[veto_drafter_team_id]]),draft_picks[[#This Row],[veto_drafter_team_id]]=""),"",_xlfn.XLOOKUP(draft_picks[[#This Row],[veto_drafter_team_id]],drafter_teams[id],drafter_teams[name]))</f>
        <v/>
      </c>
      <c r="Q230" t="s">
        <v>15497</v>
      </c>
      <c r="R230" t="str">
        <f>IF(OR(ISBLANK(draft_picks[[#This Row],[veto_override_drafter_id]]),draft_picks[[#This Row],[veto_override_drafter_id]]=""),"",_xlfn.XLOOKUP(draft_picks[[#This Row],[veto_override_drafter_id]],drafters[id],drafters[name]))</f>
        <v/>
      </c>
      <c r="S230" t="s">
        <v>15497</v>
      </c>
      <c r="T230" t="str">
        <f>IF(OR(ISBLANK(draft_picks[[#This Row],[veto_override_team_id]]),draft_picks[[#This Row],[veto_override_team_id]]=""),"",_xlfn.XLOOKUP(draft_picks[[#This Row],[veto_override_team_id]],drafter_teams[id],drafter_teams[name]))</f>
        <v/>
      </c>
    </row>
    <row r="231" spans="1:20" x14ac:dyDescent="0.25">
      <c r="A231" t="s">
        <v>234</v>
      </c>
      <c r="B231" t="str">
        <f>_xlfn.XLOOKUP(draft_picks[[#This Row],[draft_id]],drafts[id],drafts[title])</f>
        <v>Amy Adams</v>
      </c>
      <c r="C231" s="3">
        <v>5</v>
      </c>
      <c r="D231">
        <f>IF(C230&lt;draft_picks[[#This Row],[position]],1,IF(C230&gt;draft_picks[[#This Row],[position]],D230+1,IF(C230=draft_picks[[#This Row],[position]],D230+1)))</f>
        <v>3</v>
      </c>
      <c r="E231" t="s">
        <v>7171</v>
      </c>
      <c r="F231" t="str">
        <f>IF(ISBLANK(draft_picks[[#This Row],[movie_id]]),"",_xlfn.XLOOKUP(draft_picks[[#This Row],[movie_id]],drafts.movies[id],drafts.movies[movie_title]))</f>
        <v>The Master</v>
      </c>
      <c r="G231" s="3" t="s">
        <v>831</v>
      </c>
      <c r="H231" t="str">
        <f>IF(ISBLANK(draft_picks[[#This Row],[drafter_id]]),"",_xlfn.XLOOKUP(draft_picks[[#This Row],[drafter_id]],drafters[id],drafters[name]))</f>
        <v>Dane McDonald</v>
      </c>
      <c r="J231" t="str">
        <f>IF(ISBLANK(draft_picks[[#This Row],[drafter_team_id]]),"",_xlfn.XLOOKUP(draft_picks[[#This Row],[drafter_team_id]],drafter_teams[id],drafter_teams[name]))</f>
        <v/>
      </c>
      <c r="K231" s="3" t="s">
        <v>15497</v>
      </c>
      <c r="L231" t="s">
        <v>15497</v>
      </c>
      <c r="M231" t="str">
        <f>IF(OR(ISBLANK(draft_picks[[#This Row],[veto_drafter_id]]),draft_picks[[#This Row],[veto_drafter_id]]=""),"",_xlfn.XLOOKUP(draft_picks[[#This Row],[veto_drafter_id]],drafters[id],drafters[name]))</f>
        <v/>
      </c>
      <c r="N231" t="s">
        <v>15497</v>
      </c>
      <c r="O231" t="str">
        <f>IF(OR(ISBLANK(draft_picks[[#This Row],[veto_drafter_team_id]]),draft_picks[[#This Row],[veto_drafter_team_id]]=""),"",_xlfn.XLOOKUP(draft_picks[[#This Row],[veto_drafter_team_id]],drafter_teams[id],drafter_teams[name]))</f>
        <v/>
      </c>
      <c r="Q231" t="s">
        <v>15497</v>
      </c>
      <c r="R231" t="str">
        <f>IF(OR(ISBLANK(draft_picks[[#This Row],[veto_override_drafter_id]]),draft_picks[[#This Row],[veto_override_drafter_id]]=""),"",_xlfn.XLOOKUP(draft_picks[[#This Row],[veto_override_drafter_id]],drafters[id],drafters[name]))</f>
        <v/>
      </c>
      <c r="S231" t="s">
        <v>15497</v>
      </c>
      <c r="T231" t="str">
        <f>IF(OR(ISBLANK(draft_picks[[#This Row],[veto_override_team_id]]),draft_picks[[#This Row],[veto_override_team_id]]=""),"",_xlfn.XLOOKUP(draft_picks[[#This Row],[veto_override_team_id]],drafter_teams[id],drafter_teams[name]))</f>
        <v/>
      </c>
    </row>
    <row r="232" spans="1:20" x14ac:dyDescent="0.25">
      <c r="A232" t="s">
        <v>234</v>
      </c>
      <c r="B232" t="str">
        <f>_xlfn.XLOOKUP(draft_picks[[#This Row],[draft_id]],drafts[id],drafts[title])</f>
        <v>Amy Adams</v>
      </c>
      <c r="C232" s="3">
        <v>4</v>
      </c>
      <c r="D232">
        <f>IF(C231&lt;draft_picks[[#This Row],[position]],1,IF(C231&gt;draft_picks[[#This Row],[position]],D231+1,IF(C231=draft_picks[[#This Row],[position]],D231+1)))</f>
        <v>4</v>
      </c>
      <c r="E232" t="s">
        <v>3867</v>
      </c>
      <c r="F232" t="str">
        <f>IF(ISBLANK(draft_picks[[#This Row],[movie_id]]),"",_xlfn.XLOOKUP(draft_picks[[#This Row],[movie_id]],drafts.movies[id],drafts.movies[movie_title]))</f>
        <v>Drop Dead Gorgeous</v>
      </c>
      <c r="G232" s="3" t="s">
        <v>1125</v>
      </c>
      <c r="H232" t="str">
        <f>IF(ISBLANK(draft_picks[[#This Row],[drafter_id]]),"",_xlfn.XLOOKUP(draft_picks[[#This Row],[drafter_id]],drafters[id],drafters[name]))</f>
        <v>Jesse Knight</v>
      </c>
      <c r="J232" t="str">
        <f>IF(ISBLANK(draft_picks[[#This Row],[drafter_team_id]]),"",_xlfn.XLOOKUP(draft_picks[[#This Row],[drafter_team_id]],drafter_teams[id],drafter_teams[name]))</f>
        <v/>
      </c>
      <c r="K232" s="3" t="s">
        <v>15497</v>
      </c>
      <c r="L232" t="s">
        <v>15497</v>
      </c>
      <c r="M232" t="str">
        <f>IF(OR(ISBLANK(draft_picks[[#This Row],[veto_drafter_id]]),draft_picks[[#This Row],[veto_drafter_id]]=""),"",_xlfn.XLOOKUP(draft_picks[[#This Row],[veto_drafter_id]],drafters[id],drafters[name]))</f>
        <v/>
      </c>
      <c r="N232" t="s">
        <v>15497</v>
      </c>
      <c r="O232" t="str">
        <f>IF(OR(ISBLANK(draft_picks[[#This Row],[veto_drafter_team_id]]),draft_picks[[#This Row],[veto_drafter_team_id]]=""),"",_xlfn.XLOOKUP(draft_picks[[#This Row],[veto_drafter_team_id]],drafter_teams[id],drafter_teams[name]))</f>
        <v/>
      </c>
      <c r="Q232" t="s">
        <v>15497</v>
      </c>
      <c r="R232" t="str">
        <f>IF(OR(ISBLANK(draft_picks[[#This Row],[veto_override_drafter_id]]),draft_picks[[#This Row],[veto_override_drafter_id]]=""),"",_xlfn.XLOOKUP(draft_picks[[#This Row],[veto_override_drafter_id]],drafters[id],drafters[name]))</f>
        <v/>
      </c>
      <c r="S232" t="s">
        <v>15497</v>
      </c>
      <c r="T232" t="str">
        <f>IF(OR(ISBLANK(draft_picks[[#This Row],[veto_override_team_id]]),draft_picks[[#This Row],[veto_override_team_id]]=""),"",_xlfn.XLOOKUP(draft_picks[[#This Row],[veto_override_team_id]],drafter_teams[id],drafter_teams[name]))</f>
        <v/>
      </c>
    </row>
    <row r="233" spans="1:20" x14ac:dyDescent="0.25">
      <c r="A233" t="s">
        <v>234</v>
      </c>
      <c r="B233" t="str">
        <f>_xlfn.XLOOKUP(draft_picks[[#This Row],[draft_id]],drafts[id],drafts[title])</f>
        <v>Amy Adams</v>
      </c>
      <c r="C233" s="3">
        <v>3</v>
      </c>
      <c r="D233">
        <f>IF(C232&lt;draft_picks[[#This Row],[position]],1,IF(C232&gt;draft_picks[[#This Row],[position]],D232+1,IF(C232=draft_picks[[#This Row],[position]],D232+1)))</f>
        <v>5</v>
      </c>
      <c r="E233" t="s">
        <v>7769</v>
      </c>
      <c r="F233" t="str">
        <f>IF(ISBLANK(draft_picks[[#This Row],[movie_id]]),"",_xlfn.XLOOKUP(draft_picks[[#This Row],[movie_id]],drafts.movies[id],drafts.movies[movie_title]))</f>
        <v>American Hustle</v>
      </c>
      <c r="G233" s="3" t="s">
        <v>831</v>
      </c>
      <c r="H233" t="str">
        <f>IF(ISBLANK(draft_picks[[#This Row],[drafter_id]]),"",_xlfn.XLOOKUP(draft_picks[[#This Row],[drafter_id]],drafters[id],drafters[name]))</f>
        <v>Dane McDonald</v>
      </c>
      <c r="J233" t="str">
        <f>IF(ISBLANK(draft_picks[[#This Row],[drafter_team_id]]),"",_xlfn.XLOOKUP(draft_picks[[#This Row],[drafter_team_id]],drafter_teams[id],drafter_teams[name]))</f>
        <v/>
      </c>
      <c r="K233" s="3" t="s">
        <v>15497</v>
      </c>
      <c r="L233" t="s">
        <v>15497</v>
      </c>
      <c r="M233" t="str">
        <f>IF(OR(ISBLANK(draft_picks[[#This Row],[veto_drafter_id]]),draft_picks[[#This Row],[veto_drafter_id]]=""),"",_xlfn.XLOOKUP(draft_picks[[#This Row],[veto_drafter_id]],drafters[id],drafters[name]))</f>
        <v/>
      </c>
      <c r="N233" t="s">
        <v>15497</v>
      </c>
      <c r="O233" t="str">
        <f>IF(OR(ISBLANK(draft_picks[[#This Row],[veto_drafter_team_id]]),draft_picks[[#This Row],[veto_drafter_team_id]]=""),"",_xlfn.XLOOKUP(draft_picks[[#This Row],[veto_drafter_team_id]],drafter_teams[id],drafter_teams[name]))</f>
        <v/>
      </c>
      <c r="Q233" t="s">
        <v>15497</v>
      </c>
      <c r="R233" t="str">
        <f>IF(OR(ISBLANK(draft_picks[[#This Row],[veto_override_drafter_id]]),draft_picks[[#This Row],[veto_override_drafter_id]]=""),"",_xlfn.XLOOKUP(draft_picks[[#This Row],[veto_override_drafter_id]],drafters[id],drafters[name]))</f>
        <v/>
      </c>
      <c r="S233" t="s">
        <v>15497</v>
      </c>
      <c r="T233" t="str">
        <f>IF(OR(ISBLANK(draft_picks[[#This Row],[veto_override_team_id]]),draft_picks[[#This Row],[veto_override_team_id]]=""),"",_xlfn.XLOOKUP(draft_picks[[#This Row],[veto_override_team_id]],drafter_teams[id],drafter_teams[name]))</f>
        <v/>
      </c>
    </row>
    <row r="234" spans="1:20" x14ac:dyDescent="0.25">
      <c r="A234" t="s">
        <v>234</v>
      </c>
      <c r="B234" t="str">
        <f>_xlfn.XLOOKUP(draft_picks[[#This Row],[draft_id]],drafts[id],drafts[title])</f>
        <v>Amy Adams</v>
      </c>
      <c r="C234" s="3">
        <v>2</v>
      </c>
      <c r="D234">
        <f>IF(C233&lt;draft_picks[[#This Row],[position]],1,IF(C233&gt;draft_picks[[#This Row],[position]],D233+1,IF(C233=draft_picks[[#This Row],[position]],D233+1)))</f>
        <v>6</v>
      </c>
      <c r="E234" t="s">
        <v>3711</v>
      </c>
      <c r="F234" t="str">
        <f>IF(ISBLANK(draft_picks[[#This Row],[movie_id]]),"",_xlfn.XLOOKUP(draft_picks[[#This Row],[movie_id]],drafts.movies[id],drafts.movies[movie_title]))</f>
        <v>Enchanted</v>
      </c>
      <c r="G234" s="3" t="s">
        <v>1125</v>
      </c>
      <c r="H234" t="str">
        <f>IF(ISBLANK(draft_picks[[#This Row],[drafter_id]]),"",_xlfn.XLOOKUP(draft_picks[[#This Row],[drafter_id]],drafters[id],drafters[name]))</f>
        <v>Jesse Knight</v>
      </c>
      <c r="J234" t="str">
        <f>IF(ISBLANK(draft_picks[[#This Row],[drafter_team_id]]),"",_xlfn.XLOOKUP(draft_picks[[#This Row],[drafter_team_id]],drafter_teams[id],drafter_teams[name]))</f>
        <v/>
      </c>
      <c r="K234" s="3" t="s">
        <v>15484</v>
      </c>
      <c r="L234" t="s">
        <v>831</v>
      </c>
      <c r="M234" t="str">
        <f>IF(OR(ISBLANK(draft_picks[[#This Row],[veto_drafter_id]]),draft_picks[[#This Row],[veto_drafter_id]]=""),"",_xlfn.XLOOKUP(draft_picks[[#This Row],[veto_drafter_id]],drafters[id],drafters[name]))</f>
        <v>Dane McDonald</v>
      </c>
      <c r="N234" t="s">
        <v>15497</v>
      </c>
      <c r="O234" t="str">
        <f>IF(OR(ISBLANK(draft_picks[[#This Row],[veto_drafter_team_id]]),draft_picks[[#This Row],[veto_drafter_team_id]]=""),"",_xlfn.XLOOKUP(draft_picks[[#This Row],[veto_drafter_team_id]],drafter_teams[id],drafter_teams[name]))</f>
        <v/>
      </c>
      <c r="Q234" t="s">
        <v>15497</v>
      </c>
      <c r="R234" t="str">
        <f>IF(OR(ISBLANK(draft_picks[[#This Row],[veto_override_drafter_id]]),draft_picks[[#This Row],[veto_override_drafter_id]]=""),"",_xlfn.XLOOKUP(draft_picks[[#This Row],[veto_override_drafter_id]],drafters[id],drafters[name]))</f>
        <v/>
      </c>
      <c r="S234" t="s">
        <v>15497</v>
      </c>
      <c r="T234" t="str">
        <f>IF(OR(ISBLANK(draft_picks[[#This Row],[veto_override_team_id]]),draft_picks[[#This Row],[veto_override_team_id]]=""),"",_xlfn.XLOOKUP(draft_picks[[#This Row],[veto_override_team_id]],drafter_teams[id],drafter_teams[name]))</f>
        <v/>
      </c>
    </row>
    <row r="235" spans="1:20" x14ac:dyDescent="0.25">
      <c r="A235" t="s">
        <v>234</v>
      </c>
      <c r="B235" t="str">
        <f>_xlfn.XLOOKUP(draft_picks[[#This Row],[draft_id]],drafts[id],drafts[title])</f>
        <v>Amy Adams</v>
      </c>
      <c r="C235" s="3">
        <v>2</v>
      </c>
      <c r="D235">
        <f>IF(C234&lt;draft_picks[[#This Row],[position]],1,IF(C234&gt;draft_picks[[#This Row],[position]],D234+1,IF(C234=draft_picks[[#This Row],[position]],D234+1)))</f>
        <v>7</v>
      </c>
      <c r="E235" t="s">
        <v>7063</v>
      </c>
      <c r="F235" t="str">
        <f>IF(ISBLANK(draft_picks[[#This Row],[movie_id]]),"",_xlfn.XLOOKUP(draft_picks[[#This Row],[movie_id]],drafts.movies[id],drafts.movies[movie_title]))</f>
        <v>Arrival</v>
      </c>
      <c r="G235" s="3" t="s">
        <v>1125</v>
      </c>
      <c r="H235" t="str">
        <f>IF(ISBLANK(draft_picks[[#This Row],[drafter_id]]),"",_xlfn.XLOOKUP(draft_picks[[#This Row],[drafter_id]],drafters[id],drafters[name]))</f>
        <v>Jesse Knight</v>
      </c>
      <c r="J235" t="str">
        <f>IF(ISBLANK(draft_picks[[#This Row],[drafter_team_id]]),"",_xlfn.XLOOKUP(draft_picks[[#This Row],[drafter_team_id]],drafter_teams[id],drafter_teams[name]))</f>
        <v/>
      </c>
      <c r="K235" s="3" t="s">
        <v>15497</v>
      </c>
      <c r="L235" t="s">
        <v>15497</v>
      </c>
      <c r="M235" t="str">
        <f>IF(OR(ISBLANK(draft_picks[[#This Row],[veto_drafter_id]]),draft_picks[[#This Row],[veto_drafter_id]]=""),"",_xlfn.XLOOKUP(draft_picks[[#This Row],[veto_drafter_id]],drafters[id],drafters[name]))</f>
        <v/>
      </c>
      <c r="N235" t="s">
        <v>15497</v>
      </c>
      <c r="O235" t="str">
        <f>IF(OR(ISBLANK(draft_picks[[#This Row],[veto_drafter_team_id]]),draft_picks[[#This Row],[veto_drafter_team_id]]=""),"",_xlfn.XLOOKUP(draft_picks[[#This Row],[veto_drafter_team_id]],drafter_teams[id],drafter_teams[name]))</f>
        <v/>
      </c>
      <c r="Q235" t="s">
        <v>15497</v>
      </c>
      <c r="R235" t="str">
        <f>IF(OR(ISBLANK(draft_picks[[#This Row],[veto_override_drafter_id]]),draft_picks[[#This Row],[veto_override_drafter_id]]=""),"",_xlfn.XLOOKUP(draft_picks[[#This Row],[veto_override_drafter_id]],drafters[id],drafters[name]))</f>
        <v/>
      </c>
      <c r="S235" t="s">
        <v>15497</v>
      </c>
      <c r="T235" t="str">
        <f>IF(OR(ISBLANK(draft_picks[[#This Row],[veto_override_team_id]]),draft_picks[[#This Row],[veto_override_team_id]]=""),"",_xlfn.XLOOKUP(draft_picks[[#This Row],[veto_override_team_id]],drafter_teams[id],drafter_teams[name]))</f>
        <v/>
      </c>
    </row>
    <row r="236" spans="1:20" x14ac:dyDescent="0.25">
      <c r="A236" t="s">
        <v>234</v>
      </c>
      <c r="B236" t="str">
        <f>_xlfn.XLOOKUP(draft_picks[[#This Row],[draft_id]],drafts[id],drafts[title])</f>
        <v>Amy Adams</v>
      </c>
      <c r="C236" s="3">
        <v>1</v>
      </c>
      <c r="D236">
        <f>IF(C235&lt;draft_picks[[#This Row],[position]],1,IF(C235&gt;draft_picks[[#This Row],[position]],D235+1,IF(C235=draft_picks[[#This Row],[position]],D235+1)))</f>
        <v>8</v>
      </c>
      <c r="E236" t="s">
        <v>3711</v>
      </c>
      <c r="F236" t="str">
        <f>IF(ISBLANK(draft_picks[[#This Row],[movie_id]]),"",_xlfn.XLOOKUP(draft_picks[[#This Row],[movie_id]],drafts.movies[id],drafts.movies[movie_title]))</f>
        <v>Enchanted</v>
      </c>
      <c r="G236" s="3" t="s">
        <v>831</v>
      </c>
      <c r="H236" t="str">
        <f>IF(ISBLANK(draft_picks[[#This Row],[drafter_id]]),"",_xlfn.XLOOKUP(draft_picks[[#This Row],[drafter_id]],drafters[id],drafters[name]))</f>
        <v>Dane McDonald</v>
      </c>
      <c r="J236" t="str">
        <f>IF(ISBLANK(draft_picks[[#This Row],[drafter_team_id]]),"",_xlfn.XLOOKUP(draft_picks[[#This Row],[drafter_team_id]],drafter_teams[id],drafter_teams[name]))</f>
        <v/>
      </c>
      <c r="K236" s="3" t="s">
        <v>15497</v>
      </c>
      <c r="L236" t="s">
        <v>15497</v>
      </c>
      <c r="M236" t="str">
        <f>IF(OR(ISBLANK(draft_picks[[#This Row],[veto_drafter_id]]),draft_picks[[#This Row],[veto_drafter_id]]=""),"",_xlfn.XLOOKUP(draft_picks[[#This Row],[veto_drafter_id]],drafters[id],drafters[name]))</f>
        <v/>
      </c>
      <c r="N236" t="s">
        <v>15497</v>
      </c>
      <c r="O236" t="str">
        <f>IF(OR(ISBLANK(draft_picks[[#This Row],[veto_drafter_team_id]]),draft_picks[[#This Row],[veto_drafter_team_id]]=""),"",_xlfn.XLOOKUP(draft_picks[[#This Row],[veto_drafter_team_id]],drafter_teams[id],drafter_teams[name]))</f>
        <v/>
      </c>
      <c r="Q236" t="s">
        <v>15497</v>
      </c>
      <c r="R236" t="str">
        <f>IF(OR(ISBLANK(draft_picks[[#This Row],[veto_override_drafter_id]]),draft_picks[[#This Row],[veto_override_drafter_id]]=""),"",_xlfn.XLOOKUP(draft_picks[[#This Row],[veto_override_drafter_id]],drafters[id],drafters[name]))</f>
        <v/>
      </c>
      <c r="S236" t="s">
        <v>15497</v>
      </c>
      <c r="T236" t="str">
        <f>IF(OR(ISBLANK(draft_picks[[#This Row],[veto_override_team_id]]),draft_picks[[#This Row],[veto_override_team_id]]=""),"",_xlfn.XLOOKUP(draft_picks[[#This Row],[veto_override_team_id]],drafter_teams[id],drafter_teams[name]))</f>
        <v/>
      </c>
    </row>
    <row r="237" spans="1:20" x14ac:dyDescent="0.25">
      <c r="A237" t="s">
        <v>401</v>
      </c>
      <c r="B237" t="str">
        <f>_xlfn.XLOOKUP(draft_picks[[#This Row],[draft_id]],drafts[id],drafts[title])</f>
        <v>Multiple Roles</v>
      </c>
      <c r="C237" s="3">
        <v>7</v>
      </c>
      <c r="D237">
        <f>IF(C236&lt;draft_picks[[#This Row],[position]],1,IF(C236&gt;draft_picks[[#This Row],[position]],D236+1,IF(C236=draft_picks[[#This Row],[position]],D236+1)))</f>
        <v>1</v>
      </c>
      <c r="E237" t="s">
        <v>1622</v>
      </c>
      <c r="F237" t="str">
        <f>IF(ISBLANK(draft_picks[[#This Row],[movie_id]]),"",_xlfn.XLOOKUP(draft_picks[[#This Row],[movie_id]],drafts.movies[id],drafts.movies[movie_title]))</f>
        <v>The Social Network</v>
      </c>
      <c r="G237" s="3" t="s">
        <v>1175</v>
      </c>
      <c r="H237" t="str">
        <f>IF(ISBLANK(draft_picks[[#This Row],[drafter_id]]),"",_xlfn.XLOOKUP(draft_picks[[#This Row],[drafter_id]],drafters[id],drafters[name]))</f>
        <v>Jenn Wilson</v>
      </c>
      <c r="J237" t="str">
        <f>IF(ISBLANK(draft_picks[[#This Row],[drafter_team_id]]),"",_xlfn.XLOOKUP(draft_picks[[#This Row],[drafter_team_id]],drafter_teams[id],drafter_teams[name]))</f>
        <v/>
      </c>
      <c r="K237" s="3" t="s">
        <v>15497</v>
      </c>
      <c r="L237" t="s">
        <v>15497</v>
      </c>
      <c r="M237" t="str">
        <f>IF(OR(ISBLANK(draft_picks[[#This Row],[veto_drafter_id]]),draft_picks[[#This Row],[veto_drafter_id]]=""),"",_xlfn.XLOOKUP(draft_picks[[#This Row],[veto_drafter_id]],drafters[id],drafters[name]))</f>
        <v/>
      </c>
      <c r="N237" t="s">
        <v>15497</v>
      </c>
      <c r="O237" t="str">
        <f>IF(OR(ISBLANK(draft_picks[[#This Row],[veto_drafter_team_id]]),draft_picks[[#This Row],[veto_drafter_team_id]]=""),"",_xlfn.XLOOKUP(draft_picks[[#This Row],[veto_drafter_team_id]],drafter_teams[id],drafter_teams[name]))</f>
        <v/>
      </c>
      <c r="Q237" t="s">
        <v>15497</v>
      </c>
      <c r="R237" t="str">
        <f>IF(OR(ISBLANK(draft_picks[[#This Row],[veto_override_drafter_id]]),draft_picks[[#This Row],[veto_override_drafter_id]]=""),"",_xlfn.XLOOKUP(draft_picks[[#This Row],[veto_override_drafter_id]],drafters[id],drafters[name]))</f>
        <v/>
      </c>
      <c r="S237" t="s">
        <v>15497</v>
      </c>
      <c r="T237" t="str">
        <f>IF(OR(ISBLANK(draft_picks[[#This Row],[veto_override_team_id]]),draft_picks[[#This Row],[veto_override_team_id]]=""),"",_xlfn.XLOOKUP(draft_picks[[#This Row],[veto_override_team_id]],drafter_teams[id],drafter_teams[name]))</f>
        <v/>
      </c>
    </row>
    <row r="238" spans="1:20" x14ac:dyDescent="0.25">
      <c r="A238" t="s">
        <v>401</v>
      </c>
      <c r="B238" t="str">
        <f>_xlfn.XLOOKUP(draft_picks[[#This Row],[draft_id]],drafts[id],drafts[title])</f>
        <v>Multiple Roles</v>
      </c>
      <c r="C238" s="3">
        <v>6</v>
      </c>
      <c r="D238">
        <f>IF(C237&lt;draft_picks[[#This Row],[position]],1,IF(C237&gt;draft_picks[[#This Row],[position]],D237+1,IF(C237=draft_picks[[#This Row],[position]],D237+1)))</f>
        <v>2</v>
      </c>
      <c r="E238" t="s">
        <v>3552</v>
      </c>
      <c r="F238" t="str">
        <f>IF(ISBLANK(draft_picks[[#This Row],[movie_id]]),"",_xlfn.XLOOKUP(draft_picks[[#This Row],[movie_id]],drafts.movies[id],drafts.movies[movie_title]))</f>
        <v>Dr. Strangelove or: How I Learned to Stop Worrying and Love the Bomb</v>
      </c>
      <c r="G238" s="3" t="s">
        <v>1175</v>
      </c>
      <c r="H238" t="str">
        <f>IF(ISBLANK(draft_picks[[#This Row],[drafter_id]]),"",_xlfn.XLOOKUP(draft_picks[[#This Row],[drafter_id]],drafters[id],drafters[name]))</f>
        <v>Jenn Wilson</v>
      </c>
      <c r="J238" t="str">
        <f>IF(ISBLANK(draft_picks[[#This Row],[drafter_team_id]]),"",_xlfn.XLOOKUP(draft_picks[[#This Row],[drafter_team_id]],drafter_teams[id],drafter_teams[name]))</f>
        <v/>
      </c>
      <c r="K238" s="3" t="s">
        <v>15497</v>
      </c>
      <c r="L238" t="s">
        <v>15497</v>
      </c>
      <c r="M238" t="str">
        <f>IF(OR(ISBLANK(draft_picks[[#This Row],[veto_drafter_id]]),draft_picks[[#This Row],[veto_drafter_id]]=""),"",_xlfn.XLOOKUP(draft_picks[[#This Row],[veto_drafter_id]],drafters[id],drafters[name]))</f>
        <v/>
      </c>
      <c r="N238" t="s">
        <v>15497</v>
      </c>
      <c r="O238" t="str">
        <f>IF(OR(ISBLANK(draft_picks[[#This Row],[veto_drafter_team_id]]),draft_picks[[#This Row],[veto_drafter_team_id]]=""),"",_xlfn.XLOOKUP(draft_picks[[#This Row],[veto_drafter_team_id]],drafter_teams[id],drafter_teams[name]))</f>
        <v/>
      </c>
      <c r="Q238" t="s">
        <v>15497</v>
      </c>
      <c r="R238" t="str">
        <f>IF(OR(ISBLANK(draft_picks[[#This Row],[veto_override_drafter_id]]),draft_picks[[#This Row],[veto_override_drafter_id]]=""),"",_xlfn.XLOOKUP(draft_picks[[#This Row],[veto_override_drafter_id]],drafters[id],drafters[name]))</f>
        <v/>
      </c>
      <c r="S238" t="s">
        <v>15497</v>
      </c>
      <c r="T238" t="str">
        <f>IF(OR(ISBLANK(draft_picks[[#This Row],[veto_override_team_id]]),draft_picks[[#This Row],[veto_override_team_id]]=""),"",_xlfn.XLOOKUP(draft_picks[[#This Row],[veto_override_team_id]],drafter_teams[id],drafter_teams[name]))</f>
        <v/>
      </c>
    </row>
    <row r="239" spans="1:20" x14ac:dyDescent="0.25">
      <c r="A239" t="s">
        <v>401</v>
      </c>
      <c r="B239" t="str">
        <f>_xlfn.XLOOKUP(draft_picks[[#This Row],[draft_id]],drafts[id],drafts[title])</f>
        <v>Multiple Roles</v>
      </c>
      <c r="C239" s="3">
        <v>5</v>
      </c>
      <c r="D239">
        <f>IF(C238&lt;draft_picks[[#This Row],[position]],1,IF(C238&gt;draft_picks[[#This Row],[position]],D238+1,IF(C238=draft_picks[[#This Row],[position]],D238+1)))</f>
        <v>3</v>
      </c>
      <c r="E239" t="s">
        <v>6862</v>
      </c>
      <c r="F239" t="str">
        <f>IF(ISBLANK(draft_picks[[#This Row],[movie_id]]),"",_xlfn.XLOOKUP(draft_picks[[#This Row],[movie_id]],drafts.movies[id],drafts.movies[movie_title]))</f>
        <v>Monty Python and the Holy Grail</v>
      </c>
      <c r="G239" s="3" t="s">
        <v>1009</v>
      </c>
      <c r="H239" t="str">
        <f>IF(ISBLANK(draft_picks[[#This Row],[drafter_id]]),"",_xlfn.XLOOKUP(draft_picks[[#This Row],[drafter_id]],drafters[id],drafters[name]))</f>
        <v>Drea Clark</v>
      </c>
      <c r="J239" t="str">
        <f>IF(ISBLANK(draft_picks[[#This Row],[drafter_team_id]]),"",_xlfn.XLOOKUP(draft_picks[[#This Row],[drafter_team_id]],drafter_teams[id],drafter_teams[name]))</f>
        <v/>
      </c>
      <c r="K239" s="3" t="s">
        <v>15497</v>
      </c>
      <c r="L239" t="s">
        <v>15497</v>
      </c>
      <c r="M239" t="str">
        <f>IF(OR(ISBLANK(draft_picks[[#This Row],[veto_drafter_id]]),draft_picks[[#This Row],[veto_drafter_id]]=""),"",_xlfn.XLOOKUP(draft_picks[[#This Row],[veto_drafter_id]],drafters[id],drafters[name]))</f>
        <v/>
      </c>
      <c r="N239" t="s">
        <v>15497</v>
      </c>
      <c r="O239" t="str">
        <f>IF(OR(ISBLANK(draft_picks[[#This Row],[veto_drafter_team_id]]),draft_picks[[#This Row],[veto_drafter_team_id]]=""),"",_xlfn.XLOOKUP(draft_picks[[#This Row],[veto_drafter_team_id]],drafter_teams[id],drafter_teams[name]))</f>
        <v/>
      </c>
      <c r="Q239" t="s">
        <v>15497</v>
      </c>
      <c r="R239" t="str">
        <f>IF(OR(ISBLANK(draft_picks[[#This Row],[veto_override_drafter_id]]),draft_picks[[#This Row],[veto_override_drafter_id]]=""),"",_xlfn.XLOOKUP(draft_picks[[#This Row],[veto_override_drafter_id]],drafters[id],drafters[name]))</f>
        <v/>
      </c>
      <c r="S239" t="s">
        <v>15497</v>
      </c>
      <c r="T239" t="str">
        <f>IF(OR(ISBLANK(draft_picks[[#This Row],[veto_override_team_id]]),draft_picks[[#This Row],[veto_override_team_id]]=""),"",_xlfn.XLOOKUP(draft_picks[[#This Row],[veto_override_team_id]],drafter_teams[id],drafter_teams[name]))</f>
        <v/>
      </c>
    </row>
    <row r="240" spans="1:20" x14ac:dyDescent="0.25">
      <c r="A240" t="s">
        <v>401</v>
      </c>
      <c r="B240" t="str">
        <f>_xlfn.XLOOKUP(draft_picks[[#This Row],[draft_id]],drafts[id],drafts[title])</f>
        <v>Multiple Roles</v>
      </c>
      <c r="C240" s="3">
        <v>4</v>
      </c>
      <c r="D240">
        <f>IF(C239&lt;draft_picks[[#This Row],[position]],1,IF(C239&gt;draft_picks[[#This Row],[position]],D239+1,IF(C239=draft_picks[[#This Row],[position]],D239+1)))</f>
        <v>4</v>
      </c>
      <c r="E240" t="s">
        <v>5623</v>
      </c>
      <c r="F240" t="str">
        <f>IF(ISBLANK(draft_picks[[#This Row],[movie_id]]),"",_xlfn.XLOOKUP(draft_picks[[#This Row],[movie_id]],drafts.movies[id],drafts.movies[movie_title]))</f>
        <v>Mulholland Drive</v>
      </c>
      <c r="G240" s="3" t="s">
        <v>1175</v>
      </c>
      <c r="H240" t="str">
        <f>IF(ISBLANK(draft_picks[[#This Row],[drafter_id]]),"",_xlfn.XLOOKUP(draft_picks[[#This Row],[drafter_id]],drafters[id],drafters[name]))</f>
        <v>Jenn Wilson</v>
      </c>
      <c r="J240" t="str">
        <f>IF(ISBLANK(draft_picks[[#This Row],[drafter_team_id]]),"",_xlfn.XLOOKUP(draft_picks[[#This Row],[drafter_team_id]],drafter_teams[id],drafter_teams[name]))</f>
        <v/>
      </c>
      <c r="K240" s="3" t="s">
        <v>15497</v>
      </c>
      <c r="L240" t="s">
        <v>15497</v>
      </c>
      <c r="M240" t="str">
        <f>IF(OR(ISBLANK(draft_picks[[#This Row],[veto_drafter_id]]),draft_picks[[#This Row],[veto_drafter_id]]=""),"",_xlfn.XLOOKUP(draft_picks[[#This Row],[veto_drafter_id]],drafters[id],drafters[name]))</f>
        <v/>
      </c>
      <c r="N240" t="s">
        <v>15497</v>
      </c>
      <c r="O240" t="str">
        <f>IF(OR(ISBLANK(draft_picks[[#This Row],[veto_drafter_team_id]]),draft_picks[[#This Row],[veto_drafter_team_id]]=""),"",_xlfn.XLOOKUP(draft_picks[[#This Row],[veto_drafter_team_id]],drafter_teams[id],drafter_teams[name]))</f>
        <v/>
      </c>
      <c r="Q240" t="s">
        <v>15497</v>
      </c>
      <c r="R240" t="str">
        <f>IF(OR(ISBLANK(draft_picks[[#This Row],[veto_override_drafter_id]]),draft_picks[[#This Row],[veto_override_drafter_id]]=""),"",_xlfn.XLOOKUP(draft_picks[[#This Row],[veto_override_drafter_id]],drafters[id],drafters[name]))</f>
        <v/>
      </c>
      <c r="S240" t="s">
        <v>15497</v>
      </c>
      <c r="T240" t="str">
        <f>IF(OR(ISBLANK(draft_picks[[#This Row],[veto_override_team_id]]),draft_picks[[#This Row],[veto_override_team_id]]=""),"",_xlfn.XLOOKUP(draft_picks[[#This Row],[veto_override_team_id]],drafter_teams[id],drafter_teams[name]))</f>
        <v/>
      </c>
    </row>
    <row r="241" spans="1:20" x14ac:dyDescent="0.25">
      <c r="A241" t="s">
        <v>401</v>
      </c>
      <c r="B241" t="str">
        <f>_xlfn.XLOOKUP(draft_picks[[#This Row],[draft_id]],drafts[id],drafts[title])</f>
        <v>Multiple Roles</v>
      </c>
      <c r="C241" s="3">
        <v>3</v>
      </c>
      <c r="D241">
        <f>IF(C240&lt;draft_picks[[#This Row],[position]],1,IF(C240&gt;draft_picks[[#This Row],[position]],D240+1,IF(C240=draft_picks[[#This Row],[position]],D240+1)))</f>
        <v>5</v>
      </c>
      <c r="E241" t="s">
        <v>5806</v>
      </c>
      <c r="F241" t="str">
        <f>IF(ISBLANK(draft_picks[[#This Row],[movie_id]]),"",_xlfn.XLOOKUP(draft_picks[[#This Row],[movie_id]],drafts.movies[id],drafts.movies[movie_title]))</f>
        <v>Coming to America</v>
      </c>
      <c r="G241" s="3" t="s">
        <v>1009</v>
      </c>
      <c r="H241" t="str">
        <f>IF(ISBLANK(draft_picks[[#This Row],[drafter_id]]),"",_xlfn.XLOOKUP(draft_picks[[#This Row],[drafter_id]],drafters[id],drafters[name]))</f>
        <v>Drea Clark</v>
      </c>
      <c r="J241" t="str">
        <f>IF(ISBLANK(draft_picks[[#This Row],[drafter_team_id]]),"",_xlfn.XLOOKUP(draft_picks[[#This Row],[drafter_team_id]],drafter_teams[id],drafter_teams[name]))</f>
        <v/>
      </c>
      <c r="K241" s="3" t="s">
        <v>15484</v>
      </c>
      <c r="L241" t="s">
        <v>1175</v>
      </c>
      <c r="M241" t="str">
        <f>IF(OR(ISBLANK(draft_picks[[#This Row],[veto_drafter_id]]),draft_picks[[#This Row],[veto_drafter_id]]=""),"",_xlfn.XLOOKUP(draft_picks[[#This Row],[veto_drafter_id]],drafters[id],drafters[name]))</f>
        <v>Jenn Wilson</v>
      </c>
      <c r="N241" t="s">
        <v>15497</v>
      </c>
      <c r="O241" t="str">
        <f>IF(OR(ISBLANK(draft_picks[[#This Row],[veto_drafter_team_id]]),draft_picks[[#This Row],[veto_drafter_team_id]]=""),"",_xlfn.XLOOKUP(draft_picks[[#This Row],[veto_drafter_team_id]],drafter_teams[id],drafter_teams[name]))</f>
        <v/>
      </c>
      <c r="Q241" t="s">
        <v>15497</v>
      </c>
      <c r="R241" t="str">
        <f>IF(OR(ISBLANK(draft_picks[[#This Row],[veto_override_drafter_id]]),draft_picks[[#This Row],[veto_override_drafter_id]]=""),"",_xlfn.XLOOKUP(draft_picks[[#This Row],[veto_override_drafter_id]],drafters[id],drafters[name]))</f>
        <v/>
      </c>
      <c r="S241" t="s">
        <v>15497</v>
      </c>
      <c r="T241" t="str">
        <f>IF(OR(ISBLANK(draft_picks[[#This Row],[veto_override_team_id]]),draft_picks[[#This Row],[veto_override_team_id]]=""),"",_xlfn.XLOOKUP(draft_picks[[#This Row],[veto_override_team_id]],drafter_teams[id],drafter_teams[name]))</f>
        <v/>
      </c>
    </row>
    <row r="242" spans="1:20" x14ac:dyDescent="0.25">
      <c r="A242" t="s">
        <v>401</v>
      </c>
      <c r="B242" t="str">
        <f>_xlfn.XLOOKUP(draft_picks[[#This Row],[draft_id]],drafts[id],drafts[title])</f>
        <v>Multiple Roles</v>
      </c>
      <c r="C242" s="3">
        <v>3</v>
      </c>
      <c r="D242">
        <f>IF(C241&lt;draft_picks[[#This Row],[position]],1,IF(C241&gt;draft_picks[[#This Row],[position]],D241+1,IF(C241=draft_picks[[#This Row],[position]],D241+1)))</f>
        <v>6</v>
      </c>
      <c r="E242" t="s">
        <v>2985</v>
      </c>
      <c r="F242" t="str">
        <f>IF(ISBLANK(draft_picks[[#This Row],[movie_id]]),"",_xlfn.XLOOKUP(draft_picks[[#This Row],[movie_id]],drafts.movies[id],drafts.movies[movie_title]))</f>
        <v>Adaptation.</v>
      </c>
      <c r="G242" s="3" t="s">
        <v>1009</v>
      </c>
      <c r="H242" t="str">
        <f>IF(ISBLANK(draft_picks[[#This Row],[drafter_id]]),"",_xlfn.XLOOKUP(draft_picks[[#This Row],[drafter_id]],drafters[id],drafters[name]))</f>
        <v>Drea Clark</v>
      </c>
      <c r="J242" t="str">
        <f>IF(ISBLANK(draft_picks[[#This Row],[drafter_team_id]]),"",_xlfn.XLOOKUP(draft_picks[[#This Row],[drafter_team_id]],drafter_teams[id],drafter_teams[name]))</f>
        <v/>
      </c>
      <c r="K242" s="3" t="s">
        <v>15497</v>
      </c>
      <c r="L242" t="s">
        <v>15497</v>
      </c>
      <c r="M242" t="str">
        <f>IF(OR(ISBLANK(draft_picks[[#This Row],[veto_drafter_id]]),draft_picks[[#This Row],[veto_drafter_id]]=""),"",_xlfn.XLOOKUP(draft_picks[[#This Row],[veto_drafter_id]],drafters[id],drafters[name]))</f>
        <v/>
      </c>
      <c r="N242" t="s">
        <v>15497</v>
      </c>
      <c r="O242" t="str">
        <f>IF(OR(ISBLANK(draft_picks[[#This Row],[veto_drafter_team_id]]),draft_picks[[#This Row],[veto_drafter_team_id]]=""),"",_xlfn.XLOOKUP(draft_picks[[#This Row],[veto_drafter_team_id]],drafter_teams[id],drafter_teams[name]))</f>
        <v/>
      </c>
      <c r="Q242" t="s">
        <v>15497</v>
      </c>
      <c r="R242" t="str">
        <f>IF(OR(ISBLANK(draft_picks[[#This Row],[veto_override_drafter_id]]),draft_picks[[#This Row],[veto_override_drafter_id]]=""),"",_xlfn.XLOOKUP(draft_picks[[#This Row],[veto_override_drafter_id]],drafters[id],drafters[name]))</f>
        <v/>
      </c>
      <c r="S242" t="s">
        <v>15497</v>
      </c>
      <c r="T242" t="str">
        <f>IF(OR(ISBLANK(draft_picks[[#This Row],[veto_override_team_id]]),draft_picks[[#This Row],[veto_override_team_id]]=""),"",_xlfn.XLOOKUP(draft_picks[[#This Row],[veto_override_team_id]],drafter_teams[id],drafter_teams[name]))</f>
        <v/>
      </c>
    </row>
    <row r="243" spans="1:20" x14ac:dyDescent="0.25">
      <c r="A243" t="s">
        <v>401</v>
      </c>
      <c r="B243" t="str">
        <f>_xlfn.XLOOKUP(draft_picks[[#This Row],[draft_id]],drafts[id],drafts[title])</f>
        <v>Multiple Roles</v>
      </c>
      <c r="C243" s="3">
        <v>2</v>
      </c>
      <c r="D243">
        <f>IF(C242&lt;draft_picks[[#This Row],[position]],1,IF(C242&gt;draft_picks[[#This Row],[position]],D242+1,IF(C242=draft_picks[[#This Row],[position]],D242+1)))</f>
        <v>7</v>
      </c>
      <c r="E243" t="s">
        <v>7841</v>
      </c>
      <c r="F243" t="str">
        <f>IF(ISBLANK(draft_picks[[#This Row],[movie_id]]),"",_xlfn.XLOOKUP(draft_picks[[#This Row],[movie_id]],drafts.movies[id],drafts.movies[movie_title]))</f>
        <v>The Great Dictator</v>
      </c>
      <c r="G243" s="3" t="s">
        <v>1175</v>
      </c>
      <c r="H243" t="str">
        <f>IF(ISBLANK(draft_picks[[#This Row],[drafter_id]]),"",_xlfn.XLOOKUP(draft_picks[[#This Row],[drafter_id]],drafters[id],drafters[name]))</f>
        <v>Jenn Wilson</v>
      </c>
      <c r="J243" t="str">
        <f>IF(ISBLANK(draft_picks[[#This Row],[drafter_team_id]]),"",_xlfn.XLOOKUP(draft_picks[[#This Row],[drafter_team_id]],drafter_teams[id],drafter_teams[name]))</f>
        <v/>
      </c>
      <c r="K243" s="3" t="s">
        <v>15497</v>
      </c>
      <c r="L243" t="s">
        <v>15497</v>
      </c>
      <c r="M243" t="str">
        <f>IF(OR(ISBLANK(draft_picks[[#This Row],[veto_drafter_id]]),draft_picks[[#This Row],[veto_drafter_id]]=""),"",_xlfn.XLOOKUP(draft_picks[[#This Row],[veto_drafter_id]],drafters[id],drafters[name]))</f>
        <v/>
      </c>
      <c r="N243" t="s">
        <v>15497</v>
      </c>
      <c r="O243" t="str">
        <f>IF(OR(ISBLANK(draft_picks[[#This Row],[veto_drafter_team_id]]),draft_picks[[#This Row],[veto_drafter_team_id]]=""),"",_xlfn.XLOOKUP(draft_picks[[#This Row],[veto_drafter_team_id]],drafter_teams[id],drafter_teams[name]))</f>
        <v/>
      </c>
      <c r="Q243" t="s">
        <v>15497</v>
      </c>
      <c r="R243" t="str">
        <f>IF(OR(ISBLANK(draft_picks[[#This Row],[veto_override_drafter_id]]),draft_picks[[#This Row],[veto_override_drafter_id]]=""),"",_xlfn.XLOOKUP(draft_picks[[#This Row],[veto_override_drafter_id]],drafters[id],drafters[name]))</f>
        <v/>
      </c>
      <c r="S243" t="s">
        <v>15497</v>
      </c>
      <c r="T243" t="str">
        <f>IF(OR(ISBLANK(draft_picks[[#This Row],[veto_override_team_id]]),draft_picks[[#This Row],[veto_override_team_id]]=""),"",_xlfn.XLOOKUP(draft_picks[[#This Row],[veto_override_team_id]],drafter_teams[id],drafter_teams[name]))</f>
        <v/>
      </c>
    </row>
    <row r="244" spans="1:20" x14ac:dyDescent="0.25">
      <c r="A244" t="s">
        <v>401</v>
      </c>
      <c r="B244" t="str">
        <f>_xlfn.XLOOKUP(draft_picks[[#This Row],[draft_id]],drafts[id],drafts[title])</f>
        <v>Multiple Roles</v>
      </c>
      <c r="C244" s="3">
        <v>1</v>
      </c>
      <c r="D244">
        <f>IF(C243&lt;draft_picks[[#This Row],[position]],1,IF(C243&gt;draft_picks[[#This Row],[position]],D243+1,IF(C243=draft_picks[[#This Row],[position]],D243+1)))</f>
        <v>8</v>
      </c>
      <c r="E244" t="s">
        <v>5839</v>
      </c>
      <c r="F244" t="str">
        <f>IF(ISBLANK(draft_picks[[#This Row],[movie_id]]),"",_xlfn.XLOOKUP(draft_picks[[#This Row],[movie_id]],drafts.movies[id],drafts.movies[movie_title]))</f>
        <v>Cloud Atlas</v>
      </c>
      <c r="G244" s="3" t="s">
        <v>1009</v>
      </c>
      <c r="H244" t="str">
        <f>IF(ISBLANK(draft_picks[[#This Row],[drafter_id]]),"",_xlfn.XLOOKUP(draft_picks[[#This Row],[drafter_id]],drafters[id],drafters[name]))</f>
        <v>Drea Clark</v>
      </c>
      <c r="J244" t="str">
        <f>IF(ISBLANK(draft_picks[[#This Row],[drafter_team_id]]),"",_xlfn.XLOOKUP(draft_picks[[#This Row],[drafter_team_id]],drafter_teams[id],drafter_teams[name]))</f>
        <v/>
      </c>
      <c r="K244" s="3" t="s">
        <v>15497</v>
      </c>
      <c r="L244" t="s">
        <v>15497</v>
      </c>
      <c r="M244" t="str">
        <f>IF(OR(ISBLANK(draft_picks[[#This Row],[veto_drafter_id]]),draft_picks[[#This Row],[veto_drafter_id]]=""),"",_xlfn.XLOOKUP(draft_picks[[#This Row],[veto_drafter_id]],drafters[id],drafters[name]))</f>
        <v/>
      </c>
      <c r="N244" t="s">
        <v>15497</v>
      </c>
      <c r="O244" t="str">
        <f>IF(OR(ISBLANK(draft_picks[[#This Row],[veto_drafter_team_id]]),draft_picks[[#This Row],[veto_drafter_team_id]]=""),"",_xlfn.XLOOKUP(draft_picks[[#This Row],[veto_drafter_team_id]],drafter_teams[id],drafter_teams[name]))</f>
        <v/>
      </c>
      <c r="Q244" t="s">
        <v>15497</v>
      </c>
      <c r="R244" t="str">
        <f>IF(OR(ISBLANK(draft_picks[[#This Row],[veto_override_drafter_id]]),draft_picks[[#This Row],[veto_override_drafter_id]]=""),"",_xlfn.XLOOKUP(draft_picks[[#This Row],[veto_override_drafter_id]],drafters[id],drafters[name]))</f>
        <v/>
      </c>
      <c r="S244" t="s">
        <v>15497</v>
      </c>
      <c r="T244" t="str">
        <f>IF(OR(ISBLANK(draft_picks[[#This Row],[veto_override_team_id]]),draft_picks[[#This Row],[veto_override_team_id]]=""),"",_xlfn.XLOOKUP(draft_picks[[#This Row],[veto_override_team_id]],drafter_teams[id],drafter_teams[name]))</f>
        <v/>
      </c>
    </row>
    <row r="245" spans="1:20" x14ac:dyDescent="0.25">
      <c r="A245" t="s">
        <v>161</v>
      </c>
      <c r="B245" t="str">
        <f>_xlfn.XLOOKUP(draft_picks[[#This Row],[draft_id]],drafts[id],drafts[title])</f>
        <v>Remakes</v>
      </c>
      <c r="C245" s="3">
        <v>7</v>
      </c>
      <c r="D245">
        <f>IF(C244&lt;draft_picks[[#This Row],[position]],1,IF(C244&gt;draft_picks[[#This Row],[position]],D244+1,IF(C244=draft_picks[[#This Row],[position]],D244+1)))</f>
        <v>1</v>
      </c>
      <c r="E245" t="s">
        <v>6186</v>
      </c>
      <c r="F245" t="str">
        <f>IF(ISBLANK(draft_picks[[#This Row],[movie_id]]),"",_xlfn.XLOOKUP(draft_picks[[#This Row],[movie_id]],drafts.movies[id],drafts.movies[movie_title]))</f>
        <v>Dirty Rotten Scoundrels</v>
      </c>
      <c r="G245" s="3" t="s">
        <v>805</v>
      </c>
      <c r="H245" t="str">
        <f>IF(ISBLANK(draft_picks[[#This Row],[drafter_id]]),"",_xlfn.XLOOKUP(draft_picks[[#This Row],[drafter_id]],drafters[id],drafters[name]))</f>
        <v>Elric Kane</v>
      </c>
      <c r="J245" t="str">
        <f>IF(ISBLANK(draft_picks[[#This Row],[drafter_team_id]]),"",_xlfn.XLOOKUP(draft_picks[[#This Row],[drafter_team_id]],drafter_teams[id],drafter_teams[name]))</f>
        <v/>
      </c>
      <c r="K245" s="3" t="s">
        <v>15497</v>
      </c>
      <c r="L245" t="s">
        <v>15497</v>
      </c>
      <c r="M245" t="str">
        <f>IF(OR(ISBLANK(draft_picks[[#This Row],[veto_drafter_id]]),draft_picks[[#This Row],[veto_drafter_id]]=""),"",_xlfn.XLOOKUP(draft_picks[[#This Row],[veto_drafter_id]],drafters[id],drafters[name]))</f>
        <v/>
      </c>
      <c r="N245" t="s">
        <v>15497</v>
      </c>
      <c r="O245" t="str">
        <f>IF(OR(ISBLANK(draft_picks[[#This Row],[veto_drafter_team_id]]),draft_picks[[#This Row],[veto_drafter_team_id]]=""),"",_xlfn.XLOOKUP(draft_picks[[#This Row],[veto_drafter_team_id]],drafter_teams[id],drafter_teams[name]))</f>
        <v/>
      </c>
      <c r="Q245" t="s">
        <v>15497</v>
      </c>
      <c r="R245" t="str">
        <f>IF(OR(ISBLANK(draft_picks[[#This Row],[veto_override_drafter_id]]),draft_picks[[#This Row],[veto_override_drafter_id]]=""),"",_xlfn.XLOOKUP(draft_picks[[#This Row],[veto_override_drafter_id]],drafters[id],drafters[name]))</f>
        <v/>
      </c>
      <c r="S245" t="s">
        <v>15497</v>
      </c>
      <c r="T245" t="str">
        <f>IF(OR(ISBLANK(draft_picks[[#This Row],[veto_override_team_id]]),draft_picks[[#This Row],[veto_override_team_id]]=""),"",_xlfn.XLOOKUP(draft_picks[[#This Row],[veto_override_team_id]],drafter_teams[id],drafter_teams[name]))</f>
        <v/>
      </c>
    </row>
    <row r="246" spans="1:20" x14ac:dyDescent="0.25">
      <c r="A246" t="s">
        <v>161</v>
      </c>
      <c r="B246" t="str">
        <f>_xlfn.XLOOKUP(draft_picks[[#This Row],[draft_id]],drafts[id],drafts[title])</f>
        <v>Remakes</v>
      </c>
      <c r="C246" s="3">
        <v>6</v>
      </c>
      <c r="D246">
        <f>IF(C245&lt;draft_picks[[#This Row],[position]],1,IF(C245&gt;draft_picks[[#This Row],[position]],D245+1,IF(C245=draft_picks[[#This Row],[position]],D245+1)))</f>
        <v>2</v>
      </c>
      <c r="E246" t="s">
        <v>4266</v>
      </c>
      <c r="F246" t="str">
        <f>IF(ISBLANK(draft_picks[[#This Row],[movie_id]]),"",_xlfn.XLOOKUP(draft_picks[[#This Row],[movie_id]],drafts.movies[id],drafts.movies[movie_title]))</f>
        <v>Invasion of the Body Snatchers</v>
      </c>
      <c r="G246" s="3" t="s">
        <v>805</v>
      </c>
      <c r="H246" t="str">
        <f>IF(ISBLANK(draft_picks[[#This Row],[drafter_id]]),"",_xlfn.XLOOKUP(draft_picks[[#This Row],[drafter_id]],drafters[id],drafters[name]))</f>
        <v>Elric Kane</v>
      </c>
      <c r="J246" t="str">
        <f>IF(ISBLANK(draft_picks[[#This Row],[drafter_team_id]]),"",_xlfn.XLOOKUP(draft_picks[[#This Row],[drafter_team_id]],drafter_teams[id],drafter_teams[name]))</f>
        <v/>
      </c>
      <c r="K246" s="3" t="s">
        <v>15497</v>
      </c>
      <c r="L246" t="s">
        <v>15497</v>
      </c>
      <c r="M246" t="str">
        <f>IF(OR(ISBLANK(draft_picks[[#This Row],[veto_drafter_id]]),draft_picks[[#This Row],[veto_drafter_id]]=""),"",_xlfn.XLOOKUP(draft_picks[[#This Row],[veto_drafter_id]],drafters[id],drafters[name]))</f>
        <v/>
      </c>
      <c r="N246" t="s">
        <v>15497</v>
      </c>
      <c r="O246" t="str">
        <f>IF(OR(ISBLANK(draft_picks[[#This Row],[veto_drafter_team_id]]),draft_picks[[#This Row],[veto_drafter_team_id]]=""),"",_xlfn.XLOOKUP(draft_picks[[#This Row],[veto_drafter_team_id]],drafter_teams[id],drafter_teams[name]))</f>
        <v/>
      </c>
      <c r="Q246" t="s">
        <v>15497</v>
      </c>
      <c r="R246" t="str">
        <f>IF(OR(ISBLANK(draft_picks[[#This Row],[veto_override_drafter_id]]),draft_picks[[#This Row],[veto_override_drafter_id]]=""),"",_xlfn.XLOOKUP(draft_picks[[#This Row],[veto_override_drafter_id]],drafters[id],drafters[name]))</f>
        <v/>
      </c>
      <c r="S246" t="s">
        <v>15497</v>
      </c>
      <c r="T246" t="str">
        <f>IF(OR(ISBLANK(draft_picks[[#This Row],[veto_override_team_id]]),draft_picks[[#This Row],[veto_override_team_id]]=""),"",_xlfn.XLOOKUP(draft_picks[[#This Row],[veto_override_team_id]],drafter_teams[id],drafter_teams[name]))</f>
        <v/>
      </c>
    </row>
    <row r="247" spans="1:20" x14ac:dyDescent="0.25">
      <c r="A247" t="s">
        <v>161</v>
      </c>
      <c r="B247" t="str">
        <f>_xlfn.XLOOKUP(draft_picks[[#This Row],[draft_id]],drafts[id],drafts[title])</f>
        <v>Remakes</v>
      </c>
      <c r="C247" s="3">
        <v>5</v>
      </c>
      <c r="D247">
        <f>IF(C246&lt;draft_picks[[#This Row],[position]],1,IF(C246&gt;draft_picks[[#This Row],[position]],D246+1,IF(C246=draft_picks[[#This Row],[position]],D246+1)))</f>
        <v>3</v>
      </c>
      <c r="E247" t="s">
        <v>2832</v>
      </c>
      <c r="F247" t="str">
        <f>IF(ISBLANK(draft_picks[[#This Row],[movie_id]]),"",_xlfn.XLOOKUP(draft_picks[[#This Row],[movie_id]],drafts.movies[id],drafts.movies[movie_title]))</f>
        <v>Three O'Clock High</v>
      </c>
      <c r="G247" s="3" t="s">
        <v>851</v>
      </c>
      <c r="H247" t="str">
        <f>IF(ISBLANK(draft_picks[[#This Row],[drafter_id]]),"",_xlfn.XLOOKUP(draft_picks[[#This Row],[drafter_id]],drafters[id],drafters[name]))</f>
        <v>Brian Saur</v>
      </c>
      <c r="J247" t="str">
        <f>IF(ISBLANK(draft_picks[[#This Row],[drafter_team_id]]),"",_xlfn.XLOOKUP(draft_picks[[#This Row],[drafter_team_id]],drafter_teams[id],drafter_teams[name]))</f>
        <v/>
      </c>
      <c r="K247" s="3" t="s">
        <v>15497</v>
      </c>
      <c r="L247" t="s">
        <v>15497</v>
      </c>
      <c r="M247" t="str">
        <f>IF(OR(ISBLANK(draft_picks[[#This Row],[veto_drafter_id]]),draft_picks[[#This Row],[veto_drafter_id]]=""),"",_xlfn.XLOOKUP(draft_picks[[#This Row],[veto_drafter_id]],drafters[id],drafters[name]))</f>
        <v/>
      </c>
      <c r="N247" t="s">
        <v>15497</v>
      </c>
      <c r="O247" t="str">
        <f>IF(OR(ISBLANK(draft_picks[[#This Row],[veto_drafter_team_id]]),draft_picks[[#This Row],[veto_drafter_team_id]]=""),"",_xlfn.XLOOKUP(draft_picks[[#This Row],[veto_drafter_team_id]],drafter_teams[id],drafter_teams[name]))</f>
        <v/>
      </c>
      <c r="Q247" t="s">
        <v>15497</v>
      </c>
      <c r="R247" t="str">
        <f>IF(OR(ISBLANK(draft_picks[[#This Row],[veto_override_drafter_id]]),draft_picks[[#This Row],[veto_override_drafter_id]]=""),"",_xlfn.XLOOKUP(draft_picks[[#This Row],[veto_override_drafter_id]],drafters[id],drafters[name]))</f>
        <v/>
      </c>
      <c r="S247" t="s">
        <v>15497</v>
      </c>
      <c r="T247" t="str">
        <f>IF(OR(ISBLANK(draft_picks[[#This Row],[veto_override_team_id]]),draft_picks[[#This Row],[veto_override_team_id]]=""),"",_xlfn.XLOOKUP(draft_picks[[#This Row],[veto_override_team_id]],drafter_teams[id],drafter_teams[name]))</f>
        <v/>
      </c>
    </row>
    <row r="248" spans="1:20" x14ac:dyDescent="0.25">
      <c r="A248" t="s">
        <v>161</v>
      </c>
      <c r="B248" t="str">
        <f>_xlfn.XLOOKUP(draft_picks[[#This Row],[draft_id]],drafts[id],drafts[title])</f>
        <v>Remakes</v>
      </c>
      <c r="C248" s="3">
        <v>4</v>
      </c>
      <c r="D248">
        <f>IF(C247&lt;draft_picks[[#This Row],[position]],1,IF(C247&gt;draft_picks[[#This Row],[position]],D247+1,IF(C247=draft_picks[[#This Row],[position]],D247+1)))</f>
        <v>4</v>
      </c>
      <c r="E248" t="s">
        <v>1425</v>
      </c>
      <c r="F248" t="str">
        <f>IF(ISBLANK(draft_picks[[#This Row],[movie_id]]),"",_xlfn.XLOOKUP(draft_picks[[#This Row],[movie_id]],drafts.movies[id],drafts.movies[movie_title]))</f>
        <v>The Fly</v>
      </c>
      <c r="G248" s="3" t="s">
        <v>805</v>
      </c>
      <c r="H248" t="str">
        <f>IF(ISBLANK(draft_picks[[#This Row],[drafter_id]]),"",_xlfn.XLOOKUP(draft_picks[[#This Row],[drafter_id]],drafters[id],drafters[name]))</f>
        <v>Elric Kane</v>
      </c>
      <c r="J248" t="str">
        <f>IF(ISBLANK(draft_picks[[#This Row],[drafter_team_id]]),"",_xlfn.XLOOKUP(draft_picks[[#This Row],[drafter_team_id]],drafter_teams[id],drafter_teams[name]))</f>
        <v/>
      </c>
      <c r="K248" s="3" t="s">
        <v>15497</v>
      </c>
      <c r="L248" t="s">
        <v>15497</v>
      </c>
      <c r="M248" t="str">
        <f>IF(OR(ISBLANK(draft_picks[[#This Row],[veto_drafter_id]]),draft_picks[[#This Row],[veto_drafter_id]]=""),"",_xlfn.XLOOKUP(draft_picks[[#This Row],[veto_drafter_id]],drafters[id],drafters[name]))</f>
        <v/>
      </c>
      <c r="N248" t="s">
        <v>15497</v>
      </c>
      <c r="O248" t="str">
        <f>IF(OR(ISBLANK(draft_picks[[#This Row],[veto_drafter_team_id]]),draft_picks[[#This Row],[veto_drafter_team_id]]=""),"",_xlfn.XLOOKUP(draft_picks[[#This Row],[veto_drafter_team_id]],drafter_teams[id],drafter_teams[name]))</f>
        <v/>
      </c>
      <c r="Q248" t="s">
        <v>15497</v>
      </c>
      <c r="R248" t="str">
        <f>IF(OR(ISBLANK(draft_picks[[#This Row],[veto_override_drafter_id]]),draft_picks[[#This Row],[veto_override_drafter_id]]=""),"",_xlfn.XLOOKUP(draft_picks[[#This Row],[veto_override_drafter_id]],drafters[id],drafters[name]))</f>
        <v/>
      </c>
      <c r="S248" t="s">
        <v>15497</v>
      </c>
      <c r="T248" t="str">
        <f>IF(OR(ISBLANK(draft_picks[[#This Row],[veto_override_team_id]]),draft_picks[[#This Row],[veto_override_team_id]]=""),"",_xlfn.XLOOKUP(draft_picks[[#This Row],[veto_override_team_id]],drafter_teams[id],drafter_teams[name]))</f>
        <v/>
      </c>
    </row>
    <row r="249" spans="1:20" x14ac:dyDescent="0.25">
      <c r="A249" t="s">
        <v>161</v>
      </c>
      <c r="B249" t="str">
        <f>_xlfn.XLOOKUP(draft_picks[[#This Row],[draft_id]],drafts[id],drafts[title])</f>
        <v>Remakes</v>
      </c>
      <c r="C249" s="3">
        <v>3</v>
      </c>
      <c r="D249">
        <f>IF(C248&lt;draft_picks[[#This Row],[position]],1,IF(C248&gt;draft_picks[[#This Row],[position]],D248+1,IF(C248=draft_picks[[#This Row],[position]],D248+1)))</f>
        <v>5</v>
      </c>
      <c r="E249" t="s">
        <v>7291</v>
      </c>
      <c r="F249" t="str">
        <f>IF(ISBLANK(draft_picks[[#This Row],[movie_id]]),"",_xlfn.XLOOKUP(draft_picks[[#This Row],[movie_id]],drafts.movies[id],drafts.movies[movie_title]))</f>
        <v>Sorcerer</v>
      </c>
      <c r="G249" s="3" t="s">
        <v>851</v>
      </c>
      <c r="H249" t="str">
        <f>IF(ISBLANK(draft_picks[[#This Row],[drafter_id]]),"",_xlfn.XLOOKUP(draft_picks[[#This Row],[drafter_id]],drafters[id],drafters[name]))</f>
        <v>Brian Saur</v>
      </c>
      <c r="J249" t="str">
        <f>IF(ISBLANK(draft_picks[[#This Row],[drafter_team_id]]),"",_xlfn.XLOOKUP(draft_picks[[#This Row],[drafter_team_id]],drafter_teams[id],drafter_teams[name]))</f>
        <v/>
      </c>
      <c r="K249" s="3" t="s">
        <v>15497</v>
      </c>
      <c r="L249" t="s">
        <v>15497</v>
      </c>
      <c r="M249" t="str">
        <f>IF(OR(ISBLANK(draft_picks[[#This Row],[veto_drafter_id]]),draft_picks[[#This Row],[veto_drafter_id]]=""),"",_xlfn.XLOOKUP(draft_picks[[#This Row],[veto_drafter_id]],drafters[id],drafters[name]))</f>
        <v/>
      </c>
      <c r="N249" t="s">
        <v>15497</v>
      </c>
      <c r="O249" t="str">
        <f>IF(OR(ISBLANK(draft_picks[[#This Row],[veto_drafter_team_id]]),draft_picks[[#This Row],[veto_drafter_team_id]]=""),"",_xlfn.XLOOKUP(draft_picks[[#This Row],[veto_drafter_team_id]],drafter_teams[id],drafter_teams[name]))</f>
        <v/>
      </c>
      <c r="Q249" t="s">
        <v>15497</v>
      </c>
      <c r="R249" t="str">
        <f>IF(OR(ISBLANK(draft_picks[[#This Row],[veto_override_drafter_id]]),draft_picks[[#This Row],[veto_override_drafter_id]]=""),"",_xlfn.XLOOKUP(draft_picks[[#This Row],[veto_override_drafter_id]],drafters[id],drafters[name]))</f>
        <v/>
      </c>
      <c r="S249" t="s">
        <v>15497</v>
      </c>
      <c r="T249" t="str">
        <f>IF(OR(ISBLANK(draft_picks[[#This Row],[veto_override_team_id]]),draft_picks[[#This Row],[veto_override_team_id]]=""),"",_xlfn.XLOOKUP(draft_picks[[#This Row],[veto_override_team_id]],drafter_teams[id],drafter_teams[name]))</f>
        <v/>
      </c>
    </row>
    <row r="250" spans="1:20" x14ac:dyDescent="0.25">
      <c r="A250" t="s">
        <v>161</v>
      </c>
      <c r="B250" t="str">
        <f>_xlfn.XLOOKUP(draft_picks[[#This Row],[draft_id]],drafts[id],drafts[title])</f>
        <v>Remakes</v>
      </c>
      <c r="C250" s="3">
        <v>2</v>
      </c>
      <c r="D250">
        <f>IF(C249&lt;draft_picks[[#This Row],[position]],1,IF(C249&gt;draft_picks[[#This Row],[position]],D249+1,IF(C249=draft_picks[[#This Row],[position]],D249+1)))</f>
        <v>6</v>
      </c>
      <c r="E250" t="s">
        <v>3957</v>
      </c>
      <c r="F250" t="str">
        <f>IF(ISBLANK(draft_picks[[#This Row],[movie_id]]),"",_xlfn.XLOOKUP(draft_picks[[#This Row],[movie_id]],drafts.movies[id],drafts.movies[movie_title]))</f>
        <v>A Fistful of Dollars</v>
      </c>
      <c r="G250" s="3" t="s">
        <v>805</v>
      </c>
      <c r="H250" t="str">
        <f>IF(ISBLANK(draft_picks[[#This Row],[drafter_id]]),"",_xlfn.XLOOKUP(draft_picks[[#This Row],[drafter_id]],drafters[id],drafters[name]))</f>
        <v>Elric Kane</v>
      </c>
      <c r="J250" t="str">
        <f>IF(ISBLANK(draft_picks[[#This Row],[drafter_team_id]]),"",_xlfn.XLOOKUP(draft_picks[[#This Row],[drafter_team_id]],drafter_teams[id],drafter_teams[name]))</f>
        <v/>
      </c>
      <c r="K250" s="3" t="s">
        <v>15497</v>
      </c>
      <c r="L250" t="s">
        <v>15497</v>
      </c>
      <c r="M250" t="str">
        <f>IF(OR(ISBLANK(draft_picks[[#This Row],[veto_drafter_id]]),draft_picks[[#This Row],[veto_drafter_id]]=""),"",_xlfn.XLOOKUP(draft_picks[[#This Row],[veto_drafter_id]],drafters[id],drafters[name]))</f>
        <v/>
      </c>
      <c r="N250" t="s">
        <v>15497</v>
      </c>
      <c r="O250" t="str">
        <f>IF(OR(ISBLANK(draft_picks[[#This Row],[veto_drafter_team_id]]),draft_picks[[#This Row],[veto_drafter_team_id]]=""),"",_xlfn.XLOOKUP(draft_picks[[#This Row],[veto_drafter_team_id]],drafter_teams[id],drafter_teams[name]))</f>
        <v/>
      </c>
      <c r="Q250" t="s">
        <v>15497</v>
      </c>
      <c r="R250" t="str">
        <f>IF(OR(ISBLANK(draft_picks[[#This Row],[veto_override_drafter_id]]),draft_picks[[#This Row],[veto_override_drafter_id]]=""),"",_xlfn.XLOOKUP(draft_picks[[#This Row],[veto_override_drafter_id]],drafters[id],drafters[name]))</f>
        <v/>
      </c>
      <c r="S250" t="s">
        <v>15497</v>
      </c>
      <c r="T250" t="str">
        <f>IF(OR(ISBLANK(draft_picks[[#This Row],[veto_override_team_id]]),draft_picks[[#This Row],[veto_override_team_id]]=""),"",_xlfn.XLOOKUP(draft_picks[[#This Row],[veto_override_team_id]],drafter_teams[id],drafter_teams[name]))</f>
        <v/>
      </c>
    </row>
    <row r="251" spans="1:20" x14ac:dyDescent="0.25">
      <c r="A251" t="s">
        <v>161</v>
      </c>
      <c r="B251" t="str">
        <f>_xlfn.XLOOKUP(draft_picks[[#This Row],[draft_id]],drafts[id],drafts[title])</f>
        <v>Remakes</v>
      </c>
      <c r="C251" s="3">
        <v>1</v>
      </c>
      <c r="D251">
        <f>IF(C250&lt;draft_picks[[#This Row],[position]],1,IF(C250&gt;draft_picks[[#This Row],[position]],D250+1,IF(C250=draft_picks[[#This Row],[position]],D250+1)))</f>
        <v>7</v>
      </c>
      <c r="E251" t="s">
        <v>2664</v>
      </c>
      <c r="F251" t="str">
        <f>IF(ISBLANK(draft_picks[[#This Row],[movie_id]]),"",_xlfn.XLOOKUP(draft_picks[[#This Row],[movie_id]],drafts.movies[id],drafts.movies[movie_title]))</f>
        <v>The Thing</v>
      </c>
      <c r="G251" s="3" t="s">
        <v>851</v>
      </c>
      <c r="H251" t="str">
        <f>IF(ISBLANK(draft_picks[[#This Row],[drafter_id]]),"",_xlfn.XLOOKUP(draft_picks[[#This Row],[drafter_id]],drafters[id],drafters[name]))</f>
        <v>Brian Saur</v>
      </c>
      <c r="J251" t="str">
        <f>IF(ISBLANK(draft_picks[[#This Row],[drafter_team_id]]),"",_xlfn.XLOOKUP(draft_picks[[#This Row],[drafter_team_id]],drafter_teams[id],drafter_teams[name]))</f>
        <v/>
      </c>
      <c r="K251" s="3" t="s">
        <v>15497</v>
      </c>
      <c r="L251" t="s">
        <v>15497</v>
      </c>
      <c r="M251" t="str">
        <f>IF(OR(ISBLANK(draft_picks[[#This Row],[veto_drafter_id]]),draft_picks[[#This Row],[veto_drafter_id]]=""),"",_xlfn.XLOOKUP(draft_picks[[#This Row],[veto_drafter_id]],drafters[id],drafters[name]))</f>
        <v/>
      </c>
      <c r="N251" t="s">
        <v>15497</v>
      </c>
      <c r="O251" t="str">
        <f>IF(OR(ISBLANK(draft_picks[[#This Row],[veto_drafter_team_id]]),draft_picks[[#This Row],[veto_drafter_team_id]]=""),"",_xlfn.XLOOKUP(draft_picks[[#This Row],[veto_drafter_team_id]],drafter_teams[id],drafter_teams[name]))</f>
        <v/>
      </c>
      <c r="Q251" t="s">
        <v>15497</v>
      </c>
      <c r="R251" t="str">
        <f>IF(OR(ISBLANK(draft_picks[[#This Row],[veto_override_drafter_id]]),draft_picks[[#This Row],[veto_override_drafter_id]]=""),"",_xlfn.XLOOKUP(draft_picks[[#This Row],[veto_override_drafter_id]],drafters[id],drafters[name]))</f>
        <v/>
      </c>
      <c r="S251" t="s">
        <v>15497</v>
      </c>
      <c r="T251" t="str">
        <f>IF(OR(ISBLANK(draft_picks[[#This Row],[veto_override_team_id]]),draft_picks[[#This Row],[veto_override_team_id]]=""),"",_xlfn.XLOOKUP(draft_picks[[#This Row],[veto_override_team_id]],drafter_teams[id],drafter_teams[name]))</f>
        <v/>
      </c>
    </row>
    <row r="252" spans="1:20" x14ac:dyDescent="0.25">
      <c r="A252" t="s">
        <v>100</v>
      </c>
      <c r="B252" t="str">
        <f>_xlfn.XLOOKUP(draft_picks[[#This Row],[draft_id]],drafts[id],drafts[title])</f>
        <v>Punksploitation</v>
      </c>
      <c r="C252" s="3">
        <v>7</v>
      </c>
      <c r="D252">
        <f>IF(C251&lt;draft_picks[[#This Row],[position]],1,IF(C251&gt;draft_picks[[#This Row],[position]],D251+1,IF(C251=draft_picks[[#This Row],[position]],D251+1)))</f>
        <v>1</v>
      </c>
      <c r="E252" t="s">
        <v>6243</v>
      </c>
      <c r="F252" t="str">
        <f>IF(ISBLANK(draft_picks[[#This Row],[movie_id]]),"",_xlfn.XLOOKUP(draft_picks[[#This Row],[movie_id]],drafts.movies[id],drafts.movies[movie_title]))</f>
        <v>Ladies and Gentlemen, the Fabulous Stains</v>
      </c>
      <c r="G252" s="3" t="s">
        <v>1189</v>
      </c>
      <c r="H252" t="str">
        <f>IF(ISBLANK(draft_picks[[#This Row],[drafter_id]]),"",_xlfn.XLOOKUP(draft_picks[[#This Row],[drafter_id]],drafters[id],drafters[name]))</f>
        <v>Jim Branscome</v>
      </c>
      <c r="J252" t="str">
        <f>IF(ISBLANK(draft_picks[[#This Row],[drafter_team_id]]),"",_xlfn.XLOOKUP(draft_picks[[#This Row],[drafter_team_id]],drafter_teams[id],drafter_teams[name]))</f>
        <v/>
      </c>
      <c r="K252" s="3" t="s">
        <v>15497</v>
      </c>
      <c r="L252" t="s">
        <v>15497</v>
      </c>
      <c r="M252" t="str">
        <f>IF(OR(ISBLANK(draft_picks[[#This Row],[veto_drafter_id]]),draft_picks[[#This Row],[veto_drafter_id]]=""),"",_xlfn.XLOOKUP(draft_picks[[#This Row],[veto_drafter_id]],drafters[id],drafters[name]))</f>
        <v/>
      </c>
      <c r="N252" t="s">
        <v>15497</v>
      </c>
      <c r="O252" t="str">
        <f>IF(OR(ISBLANK(draft_picks[[#This Row],[veto_drafter_team_id]]),draft_picks[[#This Row],[veto_drafter_team_id]]=""),"",_xlfn.XLOOKUP(draft_picks[[#This Row],[veto_drafter_team_id]],drafter_teams[id],drafter_teams[name]))</f>
        <v/>
      </c>
      <c r="Q252" t="s">
        <v>15497</v>
      </c>
      <c r="R252" t="str">
        <f>IF(OR(ISBLANK(draft_picks[[#This Row],[veto_override_drafter_id]]),draft_picks[[#This Row],[veto_override_drafter_id]]=""),"",_xlfn.XLOOKUP(draft_picks[[#This Row],[veto_override_drafter_id]],drafters[id],drafters[name]))</f>
        <v/>
      </c>
      <c r="S252" t="s">
        <v>15497</v>
      </c>
      <c r="T252" t="str">
        <f>IF(OR(ISBLANK(draft_picks[[#This Row],[veto_override_team_id]]),draft_picks[[#This Row],[veto_override_team_id]]=""),"",_xlfn.XLOOKUP(draft_picks[[#This Row],[veto_override_team_id]],drafter_teams[id],drafter_teams[name]))</f>
        <v/>
      </c>
    </row>
    <row r="253" spans="1:20" x14ac:dyDescent="0.25">
      <c r="A253" t="s">
        <v>100</v>
      </c>
      <c r="B253" t="str">
        <f>_xlfn.XLOOKUP(draft_picks[[#This Row],[draft_id]],drafts[id],drafts[title])</f>
        <v>Punksploitation</v>
      </c>
      <c r="C253" s="3">
        <v>6</v>
      </c>
      <c r="D253">
        <f>IF(C252&lt;draft_picks[[#This Row],[position]],1,IF(C252&gt;draft_picks[[#This Row],[position]],D252+1,IF(C252=draft_picks[[#This Row],[position]],D252+1)))</f>
        <v>2</v>
      </c>
      <c r="E253" t="s">
        <v>6027</v>
      </c>
      <c r="F253" t="str">
        <f>IF(ISBLANK(draft_picks[[#This Row],[movie_id]]),"",_xlfn.XLOOKUP(draft_picks[[#This Row],[movie_id]],drafts.movies[id],drafts.movies[movie_title]))</f>
        <v>Suburbia</v>
      </c>
      <c r="G253" s="3" t="s">
        <v>1189</v>
      </c>
      <c r="H253" t="str">
        <f>IF(ISBLANK(draft_picks[[#This Row],[drafter_id]]),"",_xlfn.XLOOKUP(draft_picks[[#This Row],[drafter_id]],drafters[id],drafters[name]))</f>
        <v>Jim Branscome</v>
      </c>
      <c r="J253" t="str">
        <f>IF(ISBLANK(draft_picks[[#This Row],[drafter_team_id]]),"",_xlfn.XLOOKUP(draft_picks[[#This Row],[drafter_team_id]],drafter_teams[id],drafter_teams[name]))</f>
        <v/>
      </c>
      <c r="K253" s="3" t="s">
        <v>15484</v>
      </c>
      <c r="L253" t="s">
        <v>911</v>
      </c>
      <c r="M253" t="str">
        <f>IF(OR(ISBLANK(draft_picks[[#This Row],[veto_drafter_id]]),draft_picks[[#This Row],[veto_drafter_id]]=""),"",_xlfn.XLOOKUP(draft_picks[[#This Row],[veto_drafter_id]],drafters[id],drafters[name]))</f>
        <v>Jonah Ray Rodrigues</v>
      </c>
      <c r="N253" t="s">
        <v>15497</v>
      </c>
      <c r="O253" t="str">
        <f>IF(OR(ISBLANK(draft_picks[[#This Row],[veto_drafter_team_id]]),draft_picks[[#This Row],[veto_drafter_team_id]]=""),"",_xlfn.XLOOKUP(draft_picks[[#This Row],[veto_drafter_team_id]],drafter_teams[id],drafter_teams[name]))</f>
        <v/>
      </c>
      <c r="Q253" t="s">
        <v>15497</v>
      </c>
      <c r="R253" t="str">
        <f>IF(OR(ISBLANK(draft_picks[[#This Row],[veto_override_drafter_id]]),draft_picks[[#This Row],[veto_override_drafter_id]]=""),"",_xlfn.XLOOKUP(draft_picks[[#This Row],[veto_override_drafter_id]],drafters[id],drafters[name]))</f>
        <v/>
      </c>
      <c r="S253" t="s">
        <v>15497</v>
      </c>
      <c r="T253" t="str">
        <f>IF(OR(ISBLANK(draft_picks[[#This Row],[veto_override_team_id]]),draft_picks[[#This Row],[veto_override_team_id]]=""),"",_xlfn.XLOOKUP(draft_picks[[#This Row],[veto_override_team_id]],drafter_teams[id],drafter_teams[name]))</f>
        <v/>
      </c>
    </row>
    <row r="254" spans="1:20" x14ac:dyDescent="0.25">
      <c r="A254" t="s">
        <v>100</v>
      </c>
      <c r="B254" t="str">
        <f>_xlfn.XLOOKUP(draft_picks[[#This Row],[draft_id]],drafts[id],drafts[title])</f>
        <v>Punksploitation</v>
      </c>
      <c r="C254" s="3">
        <v>6</v>
      </c>
      <c r="D254">
        <f>IF(C253&lt;draft_picks[[#This Row],[position]],1,IF(C253&gt;draft_picks[[#This Row],[position]],D253+1,IF(C253=draft_picks[[#This Row],[position]],D253+1)))</f>
        <v>3</v>
      </c>
      <c r="E254" t="s">
        <v>6830</v>
      </c>
      <c r="F254" t="str">
        <f>IF(ISBLANK(draft_picks[[#This Row],[movie_id]]),"",_xlfn.XLOOKUP(draft_picks[[#This Row],[movie_id]],drafts.movies[id],drafts.movies[movie_title]))</f>
        <v>Rock 'n' Roll High School</v>
      </c>
      <c r="G254" s="3" t="s">
        <v>1189</v>
      </c>
      <c r="H254" t="str">
        <f>IF(ISBLANK(draft_picks[[#This Row],[drafter_id]]),"",_xlfn.XLOOKUP(draft_picks[[#This Row],[drafter_id]],drafters[id],drafters[name]))</f>
        <v>Jim Branscome</v>
      </c>
      <c r="J254" t="str">
        <f>IF(ISBLANK(draft_picks[[#This Row],[drafter_team_id]]),"",_xlfn.XLOOKUP(draft_picks[[#This Row],[drafter_team_id]],drafter_teams[id],drafter_teams[name]))</f>
        <v/>
      </c>
      <c r="K254" s="3" t="s">
        <v>15497</v>
      </c>
      <c r="L254" t="s">
        <v>15497</v>
      </c>
      <c r="M254" t="str">
        <f>IF(OR(ISBLANK(draft_picks[[#This Row],[veto_drafter_id]]),draft_picks[[#This Row],[veto_drafter_id]]=""),"",_xlfn.XLOOKUP(draft_picks[[#This Row],[veto_drafter_id]],drafters[id],drafters[name]))</f>
        <v/>
      </c>
      <c r="N254" t="s">
        <v>15497</v>
      </c>
      <c r="O254" t="str">
        <f>IF(OR(ISBLANK(draft_picks[[#This Row],[veto_drafter_team_id]]),draft_picks[[#This Row],[veto_drafter_team_id]]=""),"",_xlfn.XLOOKUP(draft_picks[[#This Row],[veto_drafter_team_id]],drafter_teams[id],drafter_teams[name]))</f>
        <v/>
      </c>
      <c r="Q254" t="s">
        <v>15497</v>
      </c>
      <c r="R254" t="str">
        <f>IF(OR(ISBLANK(draft_picks[[#This Row],[veto_override_drafter_id]]),draft_picks[[#This Row],[veto_override_drafter_id]]=""),"",_xlfn.XLOOKUP(draft_picks[[#This Row],[veto_override_drafter_id]],drafters[id],drafters[name]))</f>
        <v/>
      </c>
      <c r="S254" t="s">
        <v>15497</v>
      </c>
      <c r="T254" t="str">
        <f>IF(OR(ISBLANK(draft_picks[[#This Row],[veto_override_team_id]]),draft_picks[[#This Row],[veto_override_team_id]]=""),"",_xlfn.XLOOKUP(draft_picks[[#This Row],[veto_override_team_id]],drafter_teams[id],drafter_teams[name]))</f>
        <v/>
      </c>
    </row>
    <row r="255" spans="1:20" x14ac:dyDescent="0.25">
      <c r="A255" t="s">
        <v>100</v>
      </c>
      <c r="B255" t="str">
        <f>_xlfn.XLOOKUP(draft_picks[[#This Row],[draft_id]],drafts[id],drafts[title])</f>
        <v>Punksploitation</v>
      </c>
      <c r="C255" s="3">
        <v>5</v>
      </c>
      <c r="D255">
        <f>IF(C254&lt;draft_picks[[#This Row],[position]],1,IF(C254&gt;draft_picks[[#This Row],[position]],D254+1,IF(C254=draft_picks[[#This Row],[position]],D254+1)))</f>
        <v>4</v>
      </c>
      <c r="E255" t="s">
        <v>6015</v>
      </c>
      <c r="F255" t="str">
        <f>IF(ISBLANK(draft_picks[[#This Row],[movie_id]]),"",_xlfn.XLOOKUP(draft_picks[[#This Row],[movie_id]],drafts.movies[id],drafts.movies[movie_title]))</f>
        <v>Fat Kid Rules the World</v>
      </c>
      <c r="G255" s="3" t="s">
        <v>911</v>
      </c>
      <c r="H255" t="str">
        <f>IF(ISBLANK(draft_picks[[#This Row],[drafter_id]]),"",_xlfn.XLOOKUP(draft_picks[[#This Row],[drafter_id]],drafters[id],drafters[name]))</f>
        <v>Jonah Ray Rodrigues</v>
      </c>
      <c r="J255" t="str">
        <f>IF(ISBLANK(draft_picks[[#This Row],[drafter_team_id]]),"",_xlfn.XLOOKUP(draft_picks[[#This Row],[drafter_team_id]],drafter_teams[id],drafter_teams[name]))</f>
        <v/>
      </c>
      <c r="K255" s="3" t="s">
        <v>15484</v>
      </c>
      <c r="L255" t="s">
        <v>1189</v>
      </c>
      <c r="M255" t="str">
        <f>IF(OR(ISBLANK(draft_picks[[#This Row],[veto_drafter_id]]),draft_picks[[#This Row],[veto_drafter_id]]=""),"",_xlfn.XLOOKUP(draft_picks[[#This Row],[veto_drafter_id]],drafters[id],drafters[name]))</f>
        <v>Jim Branscome</v>
      </c>
      <c r="N255" t="s">
        <v>15497</v>
      </c>
      <c r="O255" t="str">
        <f>IF(OR(ISBLANK(draft_picks[[#This Row],[veto_drafter_team_id]]),draft_picks[[#This Row],[veto_drafter_team_id]]=""),"",_xlfn.XLOOKUP(draft_picks[[#This Row],[veto_drafter_team_id]],drafter_teams[id],drafter_teams[name]))</f>
        <v/>
      </c>
      <c r="Q255" t="s">
        <v>15497</v>
      </c>
      <c r="R255" t="str">
        <f>IF(OR(ISBLANK(draft_picks[[#This Row],[veto_override_drafter_id]]),draft_picks[[#This Row],[veto_override_drafter_id]]=""),"",_xlfn.XLOOKUP(draft_picks[[#This Row],[veto_override_drafter_id]],drafters[id],drafters[name]))</f>
        <v/>
      </c>
      <c r="S255" t="s">
        <v>15497</v>
      </c>
      <c r="T255" t="str">
        <f>IF(OR(ISBLANK(draft_picks[[#This Row],[veto_override_team_id]]),draft_picks[[#This Row],[veto_override_team_id]]=""),"",_xlfn.XLOOKUP(draft_picks[[#This Row],[veto_override_team_id]],drafter_teams[id],drafter_teams[name]))</f>
        <v/>
      </c>
    </row>
    <row r="256" spans="1:20" x14ac:dyDescent="0.25">
      <c r="A256" t="s">
        <v>100</v>
      </c>
      <c r="B256" t="str">
        <f>_xlfn.XLOOKUP(draft_picks[[#This Row],[draft_id]],drafts[id],drafts[title])</f>
        <v>Punksploitation</v>
      </c>
      <c r="C256" s="3">
        <v>5</v>
      </c>
      <c r="D256">
        <f>IF(C255&lt;draft_picks[[#This Row],[position]],1,IF(C255&gt;draft_picks[[#This Row],[position]],D255+1,IF(C255=draft_picks[[#This Row],[position]],D255+1)))</f>
        <v>5</v>
      </c>
      <c r="E256" t="s">
        <v>6027</v>
      </c>
      <c r="F256" t="str">
        <f>IF(ISBLANK(draft_picks[[#This Row],[movie_id]]),"",_xlfn.XLOOKUP(draft_picks[[#This Row],[movie_id]],drafts.movies[id],drafts.movies[movie_title]))</f>
        <v>Suburbia</v>
      </c>
      <c r="G256" s="3" t="s">
        <v>911</v>
      </c>
      <c r="H256" t="str">
        <f>IF(ISBLANK(draft_picks[[#This Row],[drafter_id]]),"",_xlfn.XLOOKUP(draft_picks[[#This Row],[drafter_id]],drafters[id],drafters[name]))</f>
        <v>Jonah Ray Rodrigues</v>
      </c>
      <c r="J256" t="str">
        <f>IF(ISBLANK(draft_picks[[#This Row],[drafter_team_id]]),"",_xlfn.XLOOKUP(draft_picks[[#This Row],[drafter_team_id]],drafter_teams[id],drafter_teams[name]))</f>
        <v/>
      </c>
      <c r="K256" s="3" t="s">
        <v>15497</v>
      </c>
      <c r="L256" t="s">
        <v>15497</v>
      </c>
      <c r="M256" t="str">
        <f>IF(OR(ISBLANK(draft_picks[[#This Row],[veto_drafter_id]]),draft_picks[[#This Row],[veto_drafter_id]]=""),"",_xlfn.XLOOKUP(draft_picks[[#This Row],[veto_drafter_id]],drafters[id],drafters[name]))</f>
        <v/>
      </c>
      <c r="N256" t="s">
        <v>15497</v>
      </c>
      <c r="O256" t="str">
        <f>IF(OR(ISBLANK(draft_picks[[#This Row],[veto_drafter_team_id]]),draft_picks[[#This Row],[veto_drafter_team_id]]=""),"",_xlfn.XLOOKUP(draft_picks[[#This Row],[veto_drafter_team_id]],drafter_teams[id],drafter_teams[name]))</f>
        <v/>
      </c>
      <c r="Q256" t="s">
        <v>15497</v>
      </c>
      <c r="R256" t="str">
        <f>IF(OR(ISBLANK(draft_picks[[#This Row],[veto_override_drafter_id]]),draft_picks[[#This Row],[veto_override_drafter_id]]=""),"",_xlfn.XLOOKUP(draft_picks[[#This Row],[veto_override_drafter_id]],drafters[id],drafters[name]))</f>
        <v/>
      </c>
      <c r="S256" t="s">
        <v>15497</v>
      </c>
      <c r="T256" t="str">
        <f>IF(OR(ISBLANK(draft_picks[[#This Row],[veto_override_team_id]]),draft_picks[[#This Row],[veto_override_team_id]]=""),"",_xlfn.XLOOKUP(draft_picks[[#This Row],[veto_override_team_id]],drafter_teams[id],drafter_teams[name]))</f>
        <v/>
      </c>
    </row>
    <row r="257" spans="1:20" x14ac:dyDescent="0.25">
      <c r="A257" t="s">
        <v>100</v>
      </c>
      <c r="B257" t="str">
        <f>_xlfn.XLOOKUP(draft_picks[[#This Row],[draft_id]],drafts[id],drafts[title])</f>
        <v>Punksploitation</v>
      </c>
      <c r="C257" s="3">
        <v>4</v>
      </c>
      <c r="D257">
        <f>IF(C256&lt;draft_picks[[#This Row],[position]],1,IF(C256&gt;draft_picks[[#This Row],[position]],D256+1,IF(C256=draft_picks[[#This Row],[position]],D256+1)))</f>
        <v>6</v>
      </c>
      <c r="E257" t="s">
        <v>6646</v>
      </c>
      <c r="F257" t="str">
        <f>IF(ISBLANK(draft_picks[[#This Row],[movie_id]]),"",_xlfn.XLOOKUP(draft_picks[[#This Row],[movie_id]],drafts.movies[id],drafts.movies[movie_title]))</f>
        <v>The Return of the Living Dead</v>
      </c>
      <c r="G257" s="3" t="s">
        <v>1189</v>
      </c>
      <c r="H257" t="str">
        <f>IF(ISBLANK(draft_picks[[#This Row],[drafter_id]]),"",_xlfn.XLOOKUP(draft_picks[[#This Row],[drafter_id]],drafters[id],drafters[name]))</f>
        <v>Jim Branscome</v>
      </c>
      <c r="J257" t="str">
        <f>IF(ISBLANK(draft_picks[[#This Row],[drafter_team_id]]),"",_xlfn.XLOOKUP(draft_picks[[#This Row],[drafter_team_id]],drafter_teams[id],drafter_teams[name]))</f>
        <v/>
      </c>
      <c r="K257" s="3" t="s">
        <v>15497</v>
      </c>
      <c r="L257" t="s">
        <v>15497</v>
      </c>
      <c r="M257" t="str">
        <f>IF(OR(ISBLANK(draft_picks[[#This Row],[veto_drafter_id]]),draft_picks[[#This Row],[veto_drafter_id]]=""),"",_xlfn.XLOOKUP(draft_picks[[#This Row],[veto_drafter_id]],drafters[id],drafters[name]))</f>
        <v/>
      </c>
      <c r="N257" t="s">
        <v>15497</v>
      </c>
      <c r="O257" t="str">
        <f>IF(OR(ISBLANK(draft_picks[[#This Row],[veto_drafter_team_id]]),draft_picks[[#This Row],[veto_drafter_team_id]]=""),"",_xlfn.XLOOKUP(draft_picks[[#This Row],[veto_drafter_team_id]],drafter_teams[id],drafter_teams[name]))</f>
        <v/>
      </c>
      <c r="Q257" t="s">
        <v>15497</v>
      </c>
      <c r="R257" t="str">
        <f>IF(OR(ISBLANK(draft_picks[[#This Row],[veto_override_drafter_id]]),draft_picks[[#This Row],[veto_override_drafter_id]]=""),"",_xlfn.XLOOKUP(draft_picks[[#This Row],[veto_override_drafter_id]],drafters[id],drafters[name]))</f>
        <v/>
      </c>
      <c r="S257" t="s">
        <v>15497</v>
      </c>
      <c r="T257" t="str">
        <f>IF(OR(ISBLANK(draft_picks[[#This Row],[veto_override_team_id]]),draft_picks[[#This Row],[veto_override_team_id]]=""),"",_xlfn.XLOOKUP(draft_picks[[#This Row],[veto_override_team_id]],drafter_teams[id],drafter_teams[name]))</f>
        <v/>
      </c>
    </row>
    <row r="258" spans="1:20" x14ac:dyDescent="0.25">
      <c r="A258" t="s">
        <v>100</v>
      </c>
      <c r="B258" t="str">
        <f>_xlfn.XLOOKUP(draft_picks[[#This Row],[draft_id]],drafts[id],drafts[title])</f>
        <v>Punksploitation</v>
      </c>
      <c r="C258" s="3">
        <v>3</v>
      </c>
      <c r="D258">
        <f>IF(C257&lt;draft_picks[[#This Row],[position]],1,IF(C257&gt;draft_picks[[#This Row],[position]],D257+1,IF(C257=draft_picks[[#This Row],[position]],D257+1)))</f>
        <v>7</v>
      </c>
      <c r="E258" t="s">
        <v>7048</v>
      </c>
      <c r="F258" t="str">
        <f>IF(ISBLANK(draft_picks[[#This Row],[movie_id]]),"",_xlfn.XLOOKUP(draft_picks[[#This Row],[movie_id]],drafts.movies[id],drafts.movies[movie_title]))</f>
        <v>Green Room</v>
      </c>
      <c r="G258" s="3" t="s">
        <v>911</v>
      </c>
      <c r="H258" t="str">
        <f>IF(ISBLANK(draft_picks[[#This Row],[drafter_id]]),"",_xlfn.XLOOKUP(draft_picks[[#This Row],[drafter_id]],drafters[id],drafters[name]))</f>
        <v>Jonah Ray Rodrigues</v>
      </c>
      <c r="J258" t="str">
        <f>IF(ISBLANK(draft_picks[[#This Row],[drafter_team_id]]),"",_xlfn.XLOOKUP(draft_picks[[#This Row],[drafter_team_id]],drafter_teams[id],drafter_teams[name]))</f>
        <v/>
      </c>
      <c r="K258" s="3" t="s">
        <v>15497</v>
      </c>
      <c r="L258" t="s">
        <v>15497</v>
      </c>
      <c r="M258" t="str">
        <f>IF(OR(ISBLANK(draft_picks[[#This Row],[veto_drafter_id]]),draft_picks[[#This Row],[veto_drafter_id]]=""),"",_xlfn.XLOOKUP(draft_picks[[#This Row],[veto_drafter_id]],drafters[id],drafters[name]))</f>
        <v/>
      </c>
      <c r="N258" t="s">
        <v>15497</v>
      </c>
      <c r="O258" t="str">
        <f>IF(OR(ISBLANK(draft_picks[[#This Row],[veto_drafter_team_id]]),draft_picks[[#This Row],[veto_drafter_team_id]]=""),"",_xlfn.XLOOKUP(draft_picks[[#This Row],[veto_drafter_team_id]],drafter_teams[id],drafter_teams[name]))</f>
        <v/>
      </c>
      <c r="Q258" t="s">
        <v>15497</v>
      </c>
      <c r="R258" t="str">
        <f>IF(OR(ISBLANK(draft_picks[[#This Row],[veto_override_drafter_id]]),draft_picks[[#This Row],[veto_override_drafter_id]]=""),"",_xlfn.XLOOKUP(draft_picks[[#This Row],[veto_override_drafter_id]],drafters[id],drafters[name]))</f>
        <v/>
      </c>
      <c r="S258" t="s">
        <v>15497</v>
      </c>
      <c r="T258" t="str">
        <f>IF(OR(ISBLANK(draft_picks[[#This Row],[veto_override_team_id]]),draft_picks[[#This Row],[veto_override_team_id]]=""),"",_xlfn.XLOOKUP(draft_picks[[#This Row],[veto_override_team_id]],drafter_teams[id],drafter_teams[name]))</f>
        <v/>
      </c>
    </row>
    <row r="259" spans="1:20" x14ac:dyDescent="0.25">
      <c r="A259" t="s">
        <v>100</v>
      </c>
      <c r="B259" t="str">
        <f>_xlfn.XLOOKUP(draft_picks[[#This Row],[draft_id]],drafts[id],drafts[title])</f>
        <v>Punksploitation</v>
      </c>
      <c r="C259" s="3">
        <v>2</v>
      </c>
      <c r="D259">
        <f>IF(C258&lt;draft_picks[[#This Row],[position]],1,IF(C258&gt;draft_picks[[#This Row],[position]],D258+1,IF(C258=draft_picks[[#This Row],[position]],D258+1)))</f>
        <v>8</v>
      </c>
      <c r="E259" t="s">
        <v>1655</v>
      </c>
      <c r="F259" t="str">
        <f>IF(ISBLANK(draft_picks[[#This Row],[movie_id]]),"",_xlfn.XLOOKUP(draft_picks[[#This Row],[movie_id]],drafts.movies[id],drafts.movies[movie_title]))</f>
        <v>Tapeheads</v>
      </c>
      <c r="G259" s="3" t="s">
        <v>1189</v>
      </c>
      <c r="H259" t="str">
        <f>IF(ISBLANK(draft_picks[[#This Row],[drafter_id]]),"",_xlfn.XLOOKUP(draft_picks[[#This Row],[drafter_id]],drafters[id],drafters[name]))</f>
        <v>Jim Branscome</v>
      </c>
      <c r="J259" t="str">
        <f>IF(ISBLANK(draft_picks[[#This Row],[drafter_team_id]]),"",_xlfn.XLOOKUP(draft_picks[[#This Row],[drafter_team_id]],drafter_teams[id],drafter_teams[name]))</f>
        <v/>
      </c>
      <c r="K259" s="3" t="s">
        <v>15497</v>
      </c>
      <c r="L259" t="s">
        <v>15497</v>
      </c>
      <c r="M259" t="str">
        <f>IF(OR(ISBLANK(draft_picks[[#This Row],[veto_drafter_id]]),draft_picks[[#This Row],[veto_drafter_id]]=""),"",_xlfn.XLOOKUP(draft_picks[[#This Row],[veto_drafter_id]],drafters[id],drafters[name]))</f>
        <v/>
      </c>
      <c r="N259" t="s">
        <v>15497</v>
      </c>
      <c r="O259" t="str">
        <f>IF(OR(ISBLANK(draft_picks[[#This Row],[veto_drafter_team_id]]),draft_picks[[#This Row],[veto_drafter_team_id]]=""),"",_xlfn.XLOOKUP(draft_picks[[#This Row],[veto_drafter_team_id]],drafter_teams[id],drafter_teams[name]))</f>
        <v/>
      </c>
      <c r="Q259" t="s">
        <v>15497</v>
      </c>
      <c r="R259" t="str">
        <f>IF(OR(ISBLANK(draft_picks[[#This Row],[veto_override_drafter_id]]),draft_picks[[#This Row],[veto_override_drafter_id]]=""),"",_xlfn.XLOOKUP(draft_picks[[#This Row],[veto_override_drafter_id]],drafters[id],drafters[name]))</f>
        <v/>
      </c>
      <c r="S259" t="s">
        <v>15497</v>
      </c>
      <c r="T259" t="str">
        <f>IF(OR(ISBLANK(draft_picks[[#This Row],[veto_override_team_id]]),draft_picks[[#This Row],[veto_override_team_id]]=""),"",_xlfn.XLOOKUP(draft_picks[[#This Row],[veto_override_team_id]],drafter_teams[id],drafter_teams[name]))</f>
        <v/>
      </c>
    </row>
    <row r="260" spans="1:20" x14ac:dyDescent="0.25">
      <c r="A260" t="s">
        <v>100</v>
      </c>
      <c r="B260" t="str">
        <f>_xlfn.XLOOKUP(draft_picks[[#This Row],[draft_id]],drafts[id],drafts[title])</f>
        <v>Punksploitation</v>
      </c>
      <c r="C260" s="3">
        <v>1</v>
      </c>
      <c r="D260">
        <f>IF(C259&lt;draft_picks[[#This Row],[position]],1,IF(C259&gt;draft_picks[[#This Row],[position]],D259+1,IF(C259=draft_picks[[#This Row],[position]],D259+1)))</f>
        <v>9</v>
      </c>
      <c r="E260" t="s">
        <v>6009</v>
      </c>
      <c r="F260" t="str">
        <f>IF(ISBLANK(draft_picks[[#This Row],[movie_id]]),"",_xlfn.XLOOKUP(draft_picks[[#This Row],[movie_id]],drafts.movies[id],drafts.movies[movie_title]))</f>
        <v>Repo Man</v>
      </c>
      <c r="G260" s="3" t="s">
        <v>911</v>
      </c>
      <c r="H260" t="str">
        <f>IF(ISBLANK(draft_picks[[#This Row],[drafter_id]]),"",_xlfn.XLOOKUP(draft_picks[[#This Row],[drafter_id]],drafters[id],drafters[name]))</f>
        <v>Jonah Ray Rodrigues</v>
      </c>
      <c r="J260" t="str">
        <f>IF(ISBLANK(draft_picks[[#This Row],[drafter_team_id]]),"",_xlfn.XLOOKUP(draft_picks[[#This Row],[drafter_team_id]],drafter_teams[id],drafter_teams[name]))</f>
        <v/>
      </c>
      <c r="K260" s="3" t="s">
        <v>15497</v>
      </c>
      <c r="L260" t="s">
        <v>15497</v>
      </c>
      <c r="M260" t="str">
        <f>IF(OR(ISBLANK(draft_picks[[#This Row],[veto_drafter_id]]),draft_picks[[#This Row],[veto_drafter_id]]=""),"",_xlfn.XLOOKUP(draft_picks[[#This Row],[veto_drafter_id]],drafters[id],drafters[name]))</f>
        <v/>
      </c>
      <c r="N260" t="s">
        <v>15497</v>
      </c>
      <c r="O260" t="str">
        <f>IF(OR(ISBLANK(draft_picks[[#This Row],[veto_drafter_team_id]]),draft_picks[[#This Row],[veto_drafter_team_id]]=""),"",_xlfn.XLOOKUP(draft_picks[[#This Row],[veto_drafter_team_id]],drafter_teams[id],drafter_teams[name]))</f>
        <v/>
      </c>
      <c r="Q260" t="s">
        <v>15497</v>
      </c>
      <c r="R260" t="str">
        <f>IF(OR(ISBLANK(draft_picks[[#This Row],[veto_override_drafter_id]]),draft_picks[[#This Row],[veto_override_drafter_id]]=""),"",_xlfn.XLOOKUP(draft_picks[[#This Row],[veto_override_drafter_id]],drafters[id],drafters[name]))</f>
        <v/>
      </c>
      <c r="S260" t="s">
        <v>15497</v>
      </c>
      <c r="T260" t="str">
        <f>IF(OR(ISBLANK(draft_picks[[#This Row],[veto_override_team_id]]),draft_picks[[#This Row],[veto_override_team_id]]=""),"",_xlfn.XLOOKUP(draft_picks[[#This Row],[veto_override_team_id]],drafter_teams[id],drafter_teams[name]))</f>
        <v/>
      </c>
    </row>
    <row r="261" spans="1:20" x14ac:dyDescent="0.25">
      <c r="A261" t="s">
        <v>455</v>
      </c>
      <c r="B261" t="str">
        <f>_xlfn.XLOOKUP(draft_picks[[#This Row],[draft_id]],drafts[id],drafts[title])</f>
        <v>Apatow, Producer</v>
      </c>
      <c r="C261" s="3">
        <v>7</v>
      </c>
      <c r="D261">
        <f>IF(C260&lt;draft_picks[[#This Row],[position]],1,IF(C260&gt;draft_picks[[#This Row],[position]],D260+1,IF(C260=draft_picks[[#This Row],[position]],D260+1)))</f>
        <v>1</v>
      </c>
      <c r="E261" t="s">
        <v>6291</v>
      </c>
      <c r="F261" t="str">
        <f>IF(ISBLANK(draft_picks[[#This Row],[movie_id]]),"",_xlfn.XLOOKUP(draft_picks[[#This Row],[movie_id]],drafts.movies[id],drafts.movies[movie_title]))</f>
        <v>Anchorman: The Legend of Ron Burgundy</v>
      </c>
      <c r="G261" s="3" t="s">
        <v>1017</v>
      </c>
      <c r="H261" t="str">
        <f>IF(ISBLANK(draft_picks[[#This Row],[drafter_id]]),"",_xlfn.XLOOKUP(draft_picks[[#This Row],[drafter_id]],drafters[id],drafters[name]))</f>
        <v>Thomas Grabinski</v>
      </c>
      <c r="J261" t="str">
        <f>IF(ISBLANK(draft_picks[[#This Row],[drafter_team_id]]),"",_xlfn.XLOOKUP(draft_picks[[#This Row],[drafter_team_id]],drafter_teams[id],drafter_teams[name]))</f>
        <v/>
      </c>
      <c r="K261" s="3" t="s">
        <v>15497</v>
      </c>
      <c r="L261" t="s">
        <v>15497</v>
      </c>
      <c r="M261" t="str">
        <f>IF(OR(ISBLANK(draft_picks[[#This Row],[veto_drafter_id]]),draft_picks[[#This Row],[veto_drafter_id]]=""),"",_xlfn.XLOOKUP(draft_picks[[#This Row],[veto_drafter_id]],drafters[id],drafters[name]))</f>
        <v/>
      </c>
      <c r="N261" t="s">
        <v>15497</v>
      </c>
      <c r="O261" t="str">
        <f>IF(OR(ISBLANK(draft_picks[[#This Row],[veto_drafter_team_id]]),draft_picks[[#This Row],[veto_drafter_team_id]]=""),"",_xlfn.XLOOKUP(draft_picks[[#This Row],[veto_drafter_team_id]],drafter_teams[id],drafter_teams[name]))</f>
        <v/>
      </c>
      <c r="Q261" t="s">
        <v>15497</v>
      </c>
      <c r="R261" t="str">
        <f>IF(OR(ISBLANK(draft_picks[[#This Row],[veto_override_drafter_id]]),draft_picks[[#This Row],[veto_override_drafter_id]]=""),"",_xlfn.XLOOKUP(draft_picks[[#This Row],[veto_override_drafter_id]],drafters[id],drafters[name]))</f>
        <v/>
      </c>
      <c r="S261" t="s">
        <v>15497</v>
      </c>
      <c r="T261" t="str">
        <f>IF(OR(ISBLANK(draft_picks[[#This Row],[veto_override_team_id]]),draft_picks[[#This Row],[veto_override_team_id]]=""),"",_xlfn.XLOOKUP(draft_picks[[#This Row],[veto_override_team_id]],drafter_teams[id],drafter_teams[name]))</f>
        <v/>
      </c>
    </row>
    <row r="262" spans="1:20" x14ac:dyDescent="0.25">
      <c r="A262" t="s">
        <v>455</v>
      </c>
      <c r="B262" t="str">
        <f>_xlfn.XLOOKUP(draft_picks[[#This Row],[draft_id]],drafts[id],drafts[title])</f>
        <v>Apatow, Producer</v>
      </c>
      <c r="C262" s="3">
        <v>6</v>
      </c>
      <c r="D262">
        <f>IF(C261&lt;draft_picks[[#This Row],[position]],1,IF(C261&gt;draft_picks[[#This Row],[position]],D261+1,IF(C261=draft_picks[[#This Row],[position]],D261+1)))</f>
        <v>2</v>
      </c>
      <c r="E262" t="s">
        <v>7231</v>
      </c>
      <c r="F262" t="str">
        <f>IF(ISBLANK(draft_picks[[#This Row],[movie_id]]),"",_xlfn.XLOOKUP(draft_picks[[#This Row],[movie_id]],drafts.movies[id],drafts.movies[movie_title]))</f>
        <v>Popstar: Never Stop Never Stopping</v>
      </c>
      <c r="G262" s="3" t="s">
        <v>1017</v>
      </c>
      <c r="H262" t="str">
        <f>IF(ISBLANK(draft_picks[[#This Row],[drafter_id]]),"",_xlfn.XLOOKUP(draft_picks[[#This Row],[drafter_id]],drafters[id],drafters[name]))</f>
        <v>Thomas Grabinski</v>
      </c>
      <c r="J262" t="str">
        <f>IF(ISBLANK(draft_picks[[#This Row],[drafter_team_id]]),"",_xlfn.XLOOKUP(draft_picks[[#This Row],[drafter_team_id]],drafter_teams[id],drafter_teams[name]))</f>
        <v/>
      </c>
      <c r="K262" s="3" t="s">
        <v>15497</v>
      </c>
      <c r="L262" t="s">
        <v>15497</v>
      </c>
      <c r="M262" t="str">
        <f>IF(OR(ISBLANK(draft_picks[[#This Row],[veto_drafter_id]]),draft_picks[[#This Row],[veto_drafter_id]]=""),"",_xlfn.XLOOKUP(draft_picks[[#This Row],[veto_drafter_id]],drafters[id],drafters[name]))</f>
        <v/>
      </c>
      <c r="N262" t="s">
        <v>15497</v>
      </c>
      <c r="O262" t="str">
        <f>IF(OR(ISBLANK(draft_picks[[#This Row],[veto_drafter_team_id]]),draft_picks[[#This Row],[veto_drafter_team_id]]=""),"",_xlfn.XLOOKUP(draft_picks[[#This Row],[veto_drafter_team_id]],drafter_teams[id],drafter_teams[name]))</f>
        <v/>
      </c>
      <c r="Q262" t="s">
        <v>15497</v>
      </c>
      <c r="R262" t="str">
        <f>IF(OR(ISBLANK(draft_picks[[#This Row],[veto_override_drafter_id]]),draft_picks[[#This Row],[veto_override_drafter_id]]=""),"",_xlfn.XLOOKUP(draft_picks[[#This Row],[veto_override_drafter_id]],drafters[id],drafters[name]))</f>
        <v/>
      </c>
      <c r="S262" t="s">
        <v>15497</v>
      </c>
      <c r="T262" t="str">
        <f>IF(OR(ISBLANK(draft_picks[[#This Row],[veto_override_team_id]]),draft_picks[[#This Row],[veto_override_team_id]]=""),"",_xlfn.XLOOKUP(draft_picks[[#This Row],[veto_override_team_id]],drafter_teams[id],drafter_teams[name]))</f>
        <v/>
      </c>
    </row>
    <row r="263" spans="1:20" x14ac:dyDescent="0.25">
      <c r="A263" t="s">
        <v>455</v>
      </c>
      <c r="B263" t="str">
        <f>_xlfn.XLOOKUP(draft_picks[[#This Row],[draft_id]],drafts[id],drafts[title])</f>
        <v>Apatow, Producer</v>
      </c>
      <c r="C263" s="3">
        <v>5</v>
      </c>
      <c r="D263">
        <f>IF(C262&lt;draft_picks[[#This Row],[position]],1,IF(C262&gt;draft_picks[[#This Row],[position]],D262+1,IF(C262=draft_picks[[#This Row],[position]],D262+1)))</f>
        <v>3</v>
      </c>
      <c r="E263" t="s">
        <v>4500</v>
      </c>
      <c r="F263" t="str">
        <f>IF(ISBLANK(draft_picks[[#This Row],[movie_id]]),"",_xlfn.XLOOKUP(draft_picks[[#This Row],[movie_id]],drafts.movies[id],drafts.movies[movie_title]))</f>
        <v>Get Him to the Greek</v>
      </c>
      <c r="G263" s="3" t="s">
        <v>1197</v>
      </c>
      <c r="H263" t="str">
        <f>IF(ISBLANK(draft_picks[[#This Row],[drafter_id]]),"",_xlfn.XLOOKUP(draft_picks[[#This Row],[drafter_id]],drafters[id],drafters[name]))</f>
        <v>Eric Moore</v>
      </c>
      <c r="J263" t="str">
        <f>IF(ISBLANK(draft_picks[[#This Row],[drafter_team_id]]),"",_xlfn.XLOOKUP(draft_picks[[#This Row],[drafter_team_id]],drafter_teams[id],drafter_teams[name]))</f>
        <v/>
      </c>
      <c r="K263" s="3" t="s">
        <v>15484</v>
      </c>
      <c r="L263" t="s">
        <v>1017</v>
      </c>
      <c r="M263" t="str">
        <f>IF(OR(ISBLANK(draft_picks[[#This Row],[veto_drafter_id]]),draft_picks[[#This Row],[veto_drafter_id]]=""),"",_xlfn.XLOOKUP(draft_picks[[#This Row],[veto_drafter_id]],drafters[id],drafters[name]))</f>
        <v>Thomas Grabinski</v>
      </c>
      <c r="N263" t="s">
        <v>15497</v>
      </c>
      <c r="O263" t="str">
        <f>IF(OR(ISBLANK(draft_picks[[#This Row],[veto_drafter_team_id]]),draft_picks[[#This Row],[veto_drafter_team_id]]=""),"",_xlfn.XLOOKUP(draft_picks[[#This Row],[veto_drafter_team_id]],drafter_teams[id],drafter_teams[name]))</f>
        <v/>
      </c>
      <c r="Q263" t="s">
        <v>15497</v>
      </c>
      <c r="R263" t="str">
        <f>IF(OR(ISBLANK(draft_picks[[#This Row],[veto_override_drafter_id]]),draft_picks[[#This Row],[veto_override_drafter_id]]=""),"",_xlfn.XLOOKUP(draft_picks[[#This Row],[veto_override_drafter_id]],drafters[id],drafters[name]))</f>
        <v/>
      </c>
      <c r="S263" t="s">
        <v>15497</v>
      </c>
      <c r="T263" t="str">
        <f>IF(OR(ISBLANK(draft_picks[[#This Row],[veto_override_team_id]]),draft_picks[[#This Row],[veto_override_team_id]]=""),"",_xlfn.XLOOKUP(draft_picks[[#This Row],[veto_override_team_id]],drafter_teams[id],drafter_teams[name]))</f>
        <v/>
      </c>
    </row>
    <row r="264" spans="1:20" x14ac:dyDescent="0.25">
      <c r="A264" t="s">
        <v>455</v>
      </c>
      <c r="B264" t="str">
        <f>_xlfn.XLOOKUP(draft_picks[[#This Row],[draft_id]],drafts[id],drafts[title])</f>
        <v>Apatow, Producer</v>
      </c>
      <c r="C264" s="3">
        <v>5</v>
      </c>
      <c r="D264">
        <f>IF(C263&lt;draft_picks[[#This Row],[position]],1,IF(C263&gt;draft_picks[[#This Row],[position]],D263+1,IF(C263=draft_picks[[#This Row],[position]],D263+1)))</f>
        <v>4</v>
      </c>
      <c r="E264" t="s">
        <v>8290</v>
      </c>
      <c r="F264" t="str">
        <f>IF(ISBLANK(draft_picks[[#This Row],[movie_id]]),"",_xlfn.XLOOKUP(draft_picks[[#This Row],[movie_id]],drafts.movies[id],drafts.movies[movie_title]))</f>
        <v>Funny People</v>
      </c>
      <c r="G264" s="3" t="s">
        <v>1197</v>
      </c>
      <c r="H264" t="str">
        <f>IF(ISBLANK(draft_picks[[#This Row],[drafter_id]]),"",_xlfn.XLOOKUP(draft_picks[[#This Row],[drafter_id]],drafters[id],drafters[name]))</f>
        <v>Eric Moore</v>
      </c>
      <c r="J264" t="str">
        <f>IF(ISBLANK(draft_picks[[#This Row],[drafter_team_id]]),"",_xlfn.XLOOKUP(draft_picks[[#This Row],[drafter_team_id]],drafter_teams[id],drafter_teams[name]))</f>
        <v/>
      </c>
      <c r="K264" s="3" t="s">
        <v>15497</v>
      </c>
      <c r="L264" t="s">
        <v>15497</v>
      </c>
      <c r="M264" t="str">
        <f>IF(OR(ISBLANK(draft_picks[[#This Row],[veto_drafter_id]]),draft_picks[[#This Row],[veto_drafter_id]]=""),"",_xlfn.XLOOKUP(draft_picks[[#This Row],[veto_drafter_id]],drafters[id],drafters[name]))</f>
        <v/>
      </c>
      <c r="N264" t="s">
        <v>15497</v>
      </c>
      <c r="O264" t="str">
        <f>IF(OR(ISBLANK(draft_picks[[#This Row],[veto_drafter_team_id]]),draft_picks[[#This Row],[veto_drafter_team_id]]=""),"",_xlfn.XLOOKUP(draft_picks[[#This Row],[veto_drafter_team_id]],drafter_teams[id],drafter_teams[name]))</f>
        <v/>
      </c>
      <c r="Q264" t="s">
        <v>15497</v>
      </c>
      <c r="R264" t="str">
        <f>IF(OR(ISBLANK(draft_picks[[#This Row],[veto_override_drafter_id]]),draft_picks[[#This Row],[veto_override_drafter_id]]=""),"",_xlfn.XLOOKUP(draft_picks[[#This Row],[veto_override_drafter_id]],drafters[id],drafters[name]))</f>
        <v/>
      </c>
      <c r="S264" t="s">
        <v>15497</v>
      </c>
      <c r="T264" t="str">
        <f>IF(OR(ISBLANK(draft_picks[[#This Row],[veto_override_team_id]]),draft_picks[[#This Row],[veto_override_team_id]]=""),"",_xlfn.XLOOKUP(draft_picks[[#This Row],[veto_override_team_id]],drafter_teams[id],drafter_teams[name]))</f>
        <v/>
      </c>
    </row>
    <row r="265" spans="1:20" x14ac:dyDescent="0.25">
      <c r="A265" t="s">
        <v>455</v>
      </c>
      <c r="B265" t="str">
        <f>_xlfn.XLOOKUP(draft_picks[[#This Row],[draft_id]],drafts[id],drafts[title])</f>
        <v>Apatow, Producer</v>
      </c>
      <c r="C265" s="3">
        <v>4</v>
      </c>
      <c r="D265">
        <f>IF(C264&lt;draft_picks[[#This Row],[position]],1,IF(C264&gt;draft_picks[[#This Row],[position]],D264+1,IF(C264=draft_picks[[#This Row],[position]],D264+1)))</f>
        <v>5</v>
      </c>
      <c r="E265" t="s">
        <v>3184</v>
      </c>
      <c r="F265" t="str">
        <f>IF(ISBLANK(draft_picks[[#This Row],[movie_id]]),"",_xlfn.XLOOKUP(draft_picks[[#This Row],[movie_id]],drafts.movies[id],drafts.movies[movie_title]))</f>
        <v>Pineapple Express</v>
      </c>
      <c r="G265" s="3" t="s">
        <v>1017</v>
      </c>
      <c r="H265" t="str">
        <f>IF(ISBLANK(draft_picks[[#This Row],[drafter_id]]),"",_xlfn.XLOOKUP(draft_picks[[#This Row],[drafter_id]],drafters[id],drafters[name]))</f>
        <v>Thomas Grabinski</v>
      </c>
      <c r="J265" t="str">
        <f>IF(ISBLANK(draft_picks[[#This Row],[drafter_team_id]]),"",_xlfn.XLOOKUP(draft_picks[[#This Row],[drafter_team_id]],drafter_teams[id],drafter_teams[name]))</f>
        <v/>
      </c>
      <c r="K265" s="3" t="s">
        <v>15497</v>
      </c>
      <c r="L265" t="s">
        <v>15497</v>
      </c>
      <c r="M265" t="str">
        <f>IF(OR(ISBLANK(draft_picks[[#This Row],[veto_drafter_id]]),draft_picks[[#This Row],[veto_drafter_id]]=""),"",_xlfn.XLOOKUP(draft_picks[[#This Row],[veto_drafter_id]],drafters[id],drafters[name]))</f>
        <v/>
      </c>
      <c r="N265" t="s">
        <v>15497</v>
      </c>
      <c r="O265" t="str">
        <f>IF(OR(ISBLANK(draft_picks[[#This Row],[veto_drafter_team_id]]),draft_picks[[#This Row],[veto_drafter_team_id]]=""),"",_xlfn.XLOOKUP(draft_picks[[#This Row],[veto_drafter_team_id]],drafter_teams[id],drafter_teams[name]))</f>
        <v/>
      </c>
      <c r="Q265" t="s">
        <v>15497</v>
      </c>
      <c r="R265" t="str">
        <f>IF(OR(ISBLANK(draft_picks[[#This Row],[veto_override_drafter_id]]),draft_picks[[#This Row],[veto_override_drafter_id]]=""),"",_xlfn.XLOOKUP(draft_picks[[#This Row],[veto_override_drafter_id]],drafters[id],drafters[name]))</f>
        <v/>
      </c>
      <c r="S265" t="s">
        <v>15497</v>
      </c>
      <c r="T265" t="str">
        <f>IF(OR(ISBLANK(draft_picks[[#This Row],[veto_override_team_id]]),draft_picks[[#This Row],[veto_override_team_id]]=""),"",_xlfn.XLOOKUP(draft_picks[[#This Row],[veto_override_team_id]],drafter_teams[id],drafter_teams[name]))</f>
        <v/>
      </c>
    </row>
    <row r="266" spans="1:20" x14ac:dyDescent="0.25">
      <c r="A266" t="s">
        <v>455</v>
      </c>
      <c r="B266" t="str">
        <f>_xlfn.XLOOKUP(draft_picks[[#This Row],[draft_id]],drafts[id],drafts[title])</f>
        <v>Apatow, Producer</v>
      </c>
      <c r="C266" s="3">
        <v>3</v>
      </c>
      <c r="D266">
        <f>IF(C265&lt;draft_picks[[#This Row],[position]],1,IF(C265&gt;draft_picks[[#This Row],[position]],D265+1,IF(C265=draft_picks[[#This Row],[position]],D265+1)))</f>
        <v>6</v>
      </c>
      <c r="E266" t="s">
        <v>7566</v>
      </c>
      <c r="F266" t="str">
        <f>IF(ISBLANK(draft_picks[[#This Row],[movie_id]]),"",_xlfn.XLOOKUP(draft_picks[[#This Row],[movie_id]],drafts.movies[id],drafts.movies[movie_title]))</f>
        <v>Knocked Up</v>
      </c>
      <c r="G266" s="3" t="s">
        <v>1197</v>
      </c>
      <c r="H266" t="str">
        <f>IF(ISBLANK(draft_picks[[#This Row],[drafter_id]]),"",_xlfn.XLOOKUP(draft_picks[[#This Row],[drafter_id]],drafters[id],drafters[name]))</f>
        <v>Eric Moore</v>
      </c>
      <c r="J266" t="str">
        <f>IF(ISBLANK(draft_picks[[#This Row],[drafter_team_id]]),"",_xlfn.XLOOKUP(draft_picks[[#This Row],[drafter_team_id]],drafter_teams[id],drafter_teams[name]))</f>
        <v/>
      </c>
      <c r="K266" s="3" t="s">
        <v>15497</v>
      </c>
      <c r="L266" t="s">
        <v>15497</v>
      </c>
      <c r="M266" t="str">
        <f>IF(OR(ISBLANK(draft_picks[[#This Row],[veto_drafter_id]]),draft_picks[[#This Row],[veto_drafter_id]]=""),"",_xlfn.XLOOKUP(draft_picks[[#This Row],[veto_drafter_id]],drafters[id],drafters[name]))</f>
        <v/>
      </c>
      <c r="N266" t="s">
        <v>15497</v>
      </c>
      <c r="O266" t="str">
        <f>IF(OR(ISBLANK(draft_picks[[#This Row],[veto_drafter_team_id]]),draft_picks[[#This Row],[veto_drafter_team_id]]=""),"",_xlfn.XLOOKUP(draft_picks[[#This Row],[veto_drafter_team_id]],drafter_teams[id],drafter_teams[name]))</f>
        <v/>
      </c>
      <c r="Q266" t="s">
        <v>15497</v>
      </c>
      <c r="R266" t="str">
        <f>IF(OR(ISBLANK(draft_picks[[#This Row],[veto_override_drafter_id]]),draft_picks[[#This Row],[veto_override_drafter_id]]=""),"",_xlfn.XLOOKUP(draft_picks[[#This Row],[veto_override_drafter_id]],drafters[id],drafters[name]))</f>
        <v/>
      </c>
      <c r="S266" t="s">
        <v>15497</v>
      </c>
      <c r="T266" t="str">
        <f>IF(OR(ISBLANK(draft_picks[[#This Row],[veto_override_team_id]]),draft_picks[[#This Row],[veto_override_team_id]]=""),"",_xlfn.XLOOKUP(draft_picks[[#This Row],[veto_override_team_id]],drafter_teams[id],drafter_teams[name]))</f>
        <v/>
      </c>
    </row>
    <row r="267" spans="1:20" x14ac:dyDescent="0.25">
      <c r="A267" t="s">
        <v>455</v>
      </c>
      <c r="B267" t="str">
        <f>_xlfn.XLOOKUP(draft_picks[[#This Row],[draft_id]],drafts[id],drafts[title])</f>
        <v>Apatow, Producer</v>
      </c>
      <c r="C267" s="3">
        <v>2</v>
      </c>
      <c r="D267">
        <f>IF(C266&lt;draft_picks[[#This Row],[position]],1,IF(C266&gt;draft_picks[[#This Row],[position]],D266+1,IF(C266=draft_picks[[#This Row],[position]],D266+1)))</f>
        <v>7</v>
      </c>
      <c r="E267" t="s">
        <v>6357</v>
      </c>
      <c r="F267" t="str">
        <f>IF(ISBLANK(draft_picks[[#This Row],[movie_id]]),"",_xlfn.XLOOKUP(draft_picks[[#This Row],[movie_id]],drafts.movies[id],drafts.movies[movie_title]))</f>
        <v>Superbad</v>
      </c>
      <c r="G267" s="3" t="s">
        <v>1017</v>
      </c>
      <c r="H267" t="str">
        <f>IF(ISBLANK(draft_picks[[#This Row],[drafter_id]]),"",_xlfn.XLOOKUP(draft_picks[[#This Row],[drafter_id]],drafters[id],drafters[name]))</f>
        <v>Thomas Grabinski</v>
      </c>
      <c r="J267" t="str">
        <f>IF(ISBLANK(draft_picks[[#This Row],[drafter_team_id]]),"",_xlfn.XLOOKUP(draft_picks[[#This Row],[drafter_team_id]],drafter_teams[id],drafter_teams[name]))</f>
        <v/>
      </c>
      <c r="K267" s="3" t="s">
        <v>15484</v>
      </c>
      <c r="L267" t="s">
        <v>1197</v>
      </c>
      <c r="M267" t="str">
        <f>IF(OR(ISBLANK(draft_picks[[#This Row],[veto_drafter_id]]),draft_picks[[#This Row],[veto_drafter_id]]=""),"",_xlfn.XLOOKUP(draft_picks[[#This Row],[veto_drafter_id]],drafters[id],drafters[name]))</f>
        <v>Eric Moore</v>
      </c>
      <c r="N267" t="s">
        <v>15497</v>
      </c>
      <c r="O267" t="str">
        <f>IF(OR(ISBLANK(draft_picks[[#This Row],[veto_drafter_team_id]]),draft_picks[[#This Row],[veto_drafter_team_id]]=""),"",_xlfn.XLOOKUP(draft_picks[[#This Row],[veto_drafter_team_id]],drafter_teams[id],drafter_teams[name]))</f>
        <v/>
      </c>
      <c r="Q267" t="s">
        <v>15497</v>
      </c>
      <c r="R267" t="str">
        <f>IF(OR(ISBLANK(draft_picks[[#This Row],[veto_override_drafter_id]]),draft_picks[[#This Row],[veto_override_drafter_id]]=""),"",_xlfn.XLOOKUP(draft_picks[[#This Row],[veto_override_drafter_id]],drafters[id],drafters[name]))</f>
        <v/>
      </c>
      <c r="S267" t="s">
        <v>15497</v>
      </c>
      <c r="T267" t="str">
        <f>IF(OR(ISBLANK(draft_picks[[#This Row],[veto_override_team_id]]),draft_picks[[#This Row],[veto_override_team_id]]=""),"",_xlfn.XLOOKUP(draft_picks[[#This Row],[veto_override_team_id]],drafter_teams[id],drafter_teams[name]))</f>
        <v/>
      </c>
    </row>
    <row r="268" spans="1:20" x14ac:dyDescent="0.25">
      <c r="A268" t="s">
        <v>455</v>
      </c>
      <c r="B268" t="str">
        <f>_xlfn.XLOOKUP(draft_picks[[#This Row],[draft_id]],drafts[id],drafts[title])</f>
        <v>Apatow, Producer</v>
      </c>
      <c r="C268" s="3">
        <v>2</v>
      </c>
      <c r="D268">
        <f>IF(C267&lt;draft_picks[[#This Row],[position]],1,IF(C267&gt;draft_picks[[#This Row],[position]],D267+1,IF(C267=draft_picks[[#This Row],[position]],D267+1)))</f>
        <v>8</v>
      </c>
      <c r="E268" t="s">
        <v>6699</v>
      </c>
      <c r="F268" t="str">
        <f>IF(ISBLANK(draft_picks[[#This Row],[movie_id]]),"",_xlfn.XLOOKUP(draft_picks[[#This Row],[movie_id]],drafts.movies[id],drafts.movies[movie_title]))</f>
        <v>The 40-Year-Old Virgin</v>
      </c>
      <c r="G268" s="3" t="s">
        <v>1017</v>
      </c>
      <c r="H268" t="str">
        <f>IF(ISBLANK(draft_picks[[#This Row],[drafter_id]]),"",_xlfn.XLOOKUP(draft_picks[[#This Row],[drafter_id]],drafters[id],drafters[name]))</f>
        <v>Thomas Grabinski</v>
      </c>
      <c r="J268" t="str">
        <f>IF(ISBLANK(draft_picks[[#This Row],[drafter_team_id]]),"",_xlfn.XLOOKUP(draft_picks[[#This Row],[drafter_team_id]],drafter_teams[id],drafter_teams[name]))</f>
        <v/>
      </c>
      <c r="K268" s="3" t="s">
        <v>15497</v>
      </c>
      <c r="L268" t="s">
        <v>15497</v>
      </c>
      <c r="M268" t="str">
        <f>IF(OR(ISBLANK(draft_picks[[#This Row],[veto_drafter_id]]),draft_picks[[#This Row],[veto_drafter_id]]=""),"",_xlfn.XLOOKUP(draft_picks[[#This Row],[veto_drafter_id]],drafters[id],drafters[name]))</f>
        <v/>
      </c>
      <c r="N268" t="s">
        <v>15497</v>
      </c>
      <c r="O268" t="str">
        <f>IF(OR(ISBLANK(draft_picks[[#This Row],[veto_drafter_team_id]]),draft_picks[[#This Row],[veto_drafter_team_id]]=""),"",_xlfn.XLOOKUP(draft_picks[[#This Row],[veto_drafter_team_id]],drafter_teams[id],drafter_teams[name]))</f>
        <v/>
      </c>
      <c r="Q268" t="s">
        <v>15497</v>
      </c>
      <c r="R268" t="str">
        <f>IF(OR(ISBLANK(draft_picks[[#This Row],[veto_override_drafter_id]]),draft_picks[[#This Row],[veto_override_drafter_id]]=""),"",_xlfn.XLOOKUP(draft_picks[[#This Row],[veto_override_drafter_id]],drafters[id],drafters[name]))</f>
        <v/>
      </c>
      <c r="S268" t="s">
        <v>15497</v>
      </c>
      <c r="T268" t="str">
        <f>IF(OR(ISBLANK(draft_picks[[#This Row],[veto_override_team_id]]),draft_picks[[#This Row],[veto_override_team_id]]=""),"",_xlfn.XLOOKUP(draft_picks[[#This Row],[veto_override_team_id]],drafter_teams[id],drafter_teams[name]))</f>
        <v/>
      </c>
    </row>
    <row r="269" spans="1:20" x14ac:dyDescent="0.25">
      <c r="A269" t="s">
        <v>455</v>
      </c>
      <c r="B269" t="str">
        <f>_xlfn.XLOOKUP(draft_picks[[#This Row],[draft_id]],drafts[id],drafts[title])</f>
        <v>Apatow, Producer</v>
      </c>
      <c r="C269" s="3">
        <v>1</v>
      </c>
      <c r="D269">
        <f>IF(C268&lt;draft_picks[[#This Row],[position]],1,IF(C268&gt;draft_picks[[#This Row],[position]],D268+1,IF(C268=draft_picks[[#This Row],[position]],D268+1)))</f>
        <v>9</v>
      </c>
      <c r="E269" t="s">
        <v>6357</v>
      </c>
      <c r="F269" t="str">
        <f>IF(ISBLANK(draft_picks[[#This Row],[movie_id]]),"",_xlfn.XLOOKUP(draft_picks[[#This Row],[movie_id]],drafts.movies[id],drafts.movies[movie_title]))</f>
        <v>Superbad</v>
      </c>
      <c r="G269" s="3" t="s">
        <v>1197</v>
      </c>
      <c r="H269" t="str">
        <f>IF(ISBLANK(draft_picks[[#This Row],[drafter_id]]),"",_xlfn.XLOOKUP(draft_picks[[#This Row],[drafter_id]],drafters[id],drafters[name]))</f>
        <v>Eric Moore</v>
      </c>
      <c r="J269" t="str">
        <f>IF(ISBLANK(draft_picks[[#This Row],[drafter_team_id]]),"",_xlfn.XLOOKUP(draft_picks[[#This Row],[drafter_team_id]],drafter_teams[id],drafter_teams[name]))</f>
        <v/>
      </c>
      <c r="K269" s="3" t="s">
        <v>15497</v>
      </c>
      <c r="L269" t="s">
        <v>15497</v>
      </c>
      <c r="M269" t="str">
        <f>IF(OR(ISBLANK(draft_picks[[#This Row],[veto_drafter_id]]),draft_picks[[#This Row],[veto_drafter_id]]=""),"",_xlfn.XLOOKUP(draft_picks[[#This Row],[veto_drafter_id]],drafters[id],drafters[name]))</f>
        <v/>
      </c>
      <c r="N269" t="s">
        <v>15497</v>
      </c>
      <c r="O269" t="str">
        <f>IF(OR(ISBLANK(draft_picks[[#This Row],[veto_drafter_team_id]]),draft_picks[[#This Row],[veto_drafter_team_id]]=""),"",_xlfn.XLOOKUP(draft_picks[[#This Row],[veto_drafter_team_id]],drafter_teams[id],drafter_teams[name]))</f>
        <v/>
      </c>
      <c r="Q269" t="s">
        <v>15497</v>
      </c>
      <c r="R269" t="str">
        <f>IF(OR(ISBLANK(draft_picks[[#This Row],[veto_override_drafter_id]]),draft_picks[[#This Row],[veto_override_drafter_id]]=""),"",_xlfn.XLOOKUP(draft_picks[[#This Row],[veto_override_drafter_id]],drafters[id],drafters[name]))</f>
        <v/>
      </c>
      <c r="S269" t="s">
        <v>15497</v>
      </c>
      <c r="T269" t="str">
        <f>IF(OR(ISBLANK(draft_picks[[#This Row],[veto_override_team_id]]),draft_picks[[#This Row],[veto_override_team_id]]=""),"",_xlfn.XLOOKUP(draft_picks[[#This Row],[veto_override_team_id]],drafter_teams[id],drafter_teams[name]))</f>
        <v/>
      </c>
    </row>
    <row r="270" spans="1:20" x14ac:dyDescent="0.25">
      <c r="A270" t="s">
        <v>633</v>
      </c>
      <c r="B270" t="str">
        <f>_xlfn.XLOOKUP(draft_picks[[#This Row],[draft_id]],drafts[id],drafts[title])</f>
        <v>Erotic Thrillers</v>
      </c>
      <c r="C270" s="3">
        <v>7</v>
      </c>
      <c r="D270">
        <f>IF(C269&lt;draft_picks[[#This Row],[position]],1,IF(C269&gt;draft_picks[[#This Row],[position]],D269+1,IF(C269=draft_picks[[#This Row],[position]],D269+1)))</f>
        <v>1</v>
      </c>
      <c r="E270" t="s">
        <v>4467</v>
      </c>
      <c r="F270" t="str">
        <f>IF(ISBLANK(draft_picks[[#This Row],[movie_id]]),"",_xlfn.XLOOKUP(draft_picks[[#This Row],[movie_id]],drafts.movies[id],drafts.movies[movie_title]))</f>
        <v>Bad Influence</v>
      </c>
      <c r="G270" s="3" t="s">
        <v>1237</v>
      </c>
      <c r="H270" t="str">
        <f>IF(ISBLANK(draft_picks[[#This Row],[drafter_id]]),"",_xlfn.XLOOKUP(draft_picks[[#This Row],[drafter_id]],drafters[id],drafters[name]))</f>
        <v>Clay Keller</v>
      </c>
      <c r="J270" t="str">
        <f>IF(ISBLANK(draft_picks[[#This Row],[drafter_team_id]]),"",_xlfn.XLOOKUP(draft_picks[[#This Row],[drafter_team_id]],drafter_teams[id],drafter_teams[name]))</f>
        <v/>
      </c>
      <c r="K270" s="3" t="s">
        <v>15497</v>
      </c>
      <c r="L270" t="s">
        <v>15497</v>
      </c>
      <c r="M270" t="str">
        <f>IF(OR(ISBLANK(draft_picks[[#This Row],[veto_drafter_id]]),draft_picks[[#This Row],[veto_drafter_id]]=""),"",_xlfn.XLOOKUP(draft_picks[[#This Row],[veto_drafter_id]],drafters[id],drafters[name]))</f>
        <v/>
      </c>
      <c r="N270" t="s">
        <v>15497</v>
      </c>
      <c r="O270" t="str">
        <f>IF(OR(ISBLANK(draft_picks[[#This Row],[veto_drafter_team_id]]),draft_picks[[#This Row],[veto_drafter_team_id]]=""),"",_xlfn.XLOOKUP(draft_picks[[#This Row],[veto_drafter_team_id]],drafter_teams[id],drafter_teams[name]))</f>
        <v/>
      </c>
      <c r="Q270" t="s">
        <v>15497</v>
      </c>
      <c r="R270" t="str">
        <f>IF(OR(ISBLANK(draft_picks[[#This Row],[veto_override_drafter_id]]),draft_picks[[#This Row],[veto_override_drafter_id]]=""),"",_xlfn.XLOOKUP(draft_picks[[#This Row],[veto_override_drafter_id]],drafters[id],drafters[name]))</f>
        <v/>
      </c>
      <c r="S270" t="s">
        <v>15497</v>
      </c>
      <c r="T270" t="str">
        <f>IF(OR(ISBLANK(draft_picks[[#This Row],[veto_override_team_id]]),draft_picks[[#This Row],[veto_override_team_id]]=""),"",_xlfn.XLOOKUP(draft_picks[[#This Row],[veto_override_team_id]],drafter_teams[id],drafter_teams[name]))</f>
        <v/>
      </c>
    </row>
    <row r="271" spans="1:20" x14ac:dyDescent="0.25">
      <c r="A271" t="s">
        <v>633</v>
      </c>
      <c r="B271" t="str">
        <f>_xlfn.XLOOKUP(draft_picks[[#This Row],[draft_id]],drafts[id],drafts[title])</f>
        <v>Erotic Thrillers</v>
      </c>
      <c r="C271" s="3">
        <v>6</v>
      </c>
      <c r="D271">
        <f>IF(C270&lt;draft_picks[[#This Row],[position]],1,IF(C270&gt;draft_picks[[#This Row],[position]],D270+1,IF(C270=draft_picks[[#This Row],[position]],D270+1)))</f>
        <v>2</v>
      </c>
      <c r="E271" t="s">
        <v>5220</v>
      </c>
      <c r="F271" t="str">
        <f>IF(ISBLANK(draft_picks[[#This Row],[movie_id]]),"",_xlfn.XLOOKUP(draft_picks[[#This Row],[movie_id]],drafts.movies[id],drafts.movies[movie_title]))</f>
        <v>Sea of Love</v>
      </c>
      <c r="G271" s="3" t="s">
        <v>1237</v>
      </c>
      <c r="H271" t="str">
        <f>IF(ISBLANK(draft_picks[[#This Row],[drafter_id]]),"",_xlfn.XLOOKUP(draft_picks[[#This Row],[drafter_id]],drafters[id],drafters[name]))</f>
        <v>Clay Keller</v>
      </c>
      <c r="J271" t="str">
        <f>IF(ISBLANK(draft_picks[[#This Row],[drafter_team_id]]),"",_xlfn.XLOOKUP(draft_picks[[#This Row],[drafter_team_id]],drafter_teams[id],drafter_teams[name]))</f>
        <v/>
      </c>
      <c r="K271" s="3" t="s">
        <v>15497</v>
      </c>
      <c r="L271" t="s">
        <v>15497</v>
      </c>
      <c r="M271" t="str">
        <f>IF(OR(ISBLANK(draft_picks[[#This Row],[veto_drafter_id]]),draft_picks[[#This Row],[veto_drafter_id]]=""),"",_xlfn.XLOOKUP(draft_picks[[#This Row],[veto_drafter_id]],drafters[id],drafters[name]))</f>
        <v/>
      </c>
      <c r="N271" t="s">
        <v>15497</v>
      </c>
      <c r="O271" t="str">
        <f>IF(OR(ISBLANK(draft_picks[[#This Row],[veto_drafter_team_id]]),draft_picks[[#This Row],[veto_drafter_team_id]]=""),"",_xlfn.XLOOKUP(draft_picks[[#This Row],[veto_drafter_team_id]],drafter_teams[id],drafter_teams[name]))</f>
        <v/>
      </c>
      <c r="Q271" t="s">
        <v>15497</v>
      </c>
      <c r="R271" t="str">
        <f>IF(OR(ISBLANK(draft_picks[[#This Row],[veto_override_drafter_id]]),draft_picks[[#This Row],[veto_override_drafter_id]]=""),"",_xlfn.XLOOKUP(draft_picks[[#This Row],[veto_override_drafter_id]],drafters[id],drafters[name]))</f>
        <v/>
      </c>
      <c r="S271" t="s">
        <v>15497</v>
      </c>
      <c r="T271" t="str">
        <f>IF(OR(ISBLANK(draft_picks[[#This Row],[veto_override_team_id]]),draft_picks[[#This Row],[veto_override_team_id]]=""),"",_xlfn.XLOOKUP(draft_picks[[#This Row],[veto_override_team_id]],drafter_teams[id],drafter_teams[name]))</f>
        <v/>
      </c>
    </row>
    <row r="272" spans="1:20" x14ac:dyDescent="0.25">
      <c r="A272" t="s">
        <v>633</v>
      </c>
      <c r="B272" t="str">
        <f>_xlfn.XLOOKUP(draft_picks[[#This Row],[draft_id]],drafts[id],drafts[title])</f>
        <v>Erotic Thrillers</v>
      </c>
      <c r="C272" s="3">
        <v>5</v>
      </c>
      <c r="D272">
        <f>IF(C271&lt;draft_picks[[#This Row],[position]],1,IF(C271&gt;draft_picks[[#This Row],[position]],D271+1,IF(C271=draft_picks[[#This Row],[position]],D271+1)))</f>
        <v>3</v>
      </c>
      <c r="E272" t="s">
        <v>1368</v>
      </c>
      <c r="F272" t="str">
        <f>IF(ISBLANK(draft_picks[[#This Row],[movie_id]]),"",_xlfn.XLOOKUP(draft_picks[[#This Row],[movie_id]],drafts.movies[id],drafts.movies[movie_title]))</f>
        <v>The Last Seduction</v>
      </c>
      <c r="G272" s="3" t="s">
        <v>1035</v>
      </c>
      <c r="H272" t="str">
        <f>IF(ISBLANK(draft_picks[[#This Row],[drafter_id]]),"",_xlfn.XLOOKUP(draft_picks[[#This Row],[drafter_id]],drafters[id],drafters[name]))</f>
        <v>Kate Hagen</v>
      </c>
      <c r="J272" t="str">
        <f>IF(ISBLANK(draft_picks[[#This Row],[drafter_team_id]]),"",_xlfn.XLOOKUP(draft_picks[[#This Row],[drafter_team_id]],drafter_teams[id],drafter_teams[name]))</f>
        <v/>
      </c>
      <c r="K272" s="3" t="s">
        <v>15497</v>
      </c>
      <c r="L272" t="s">
        <v>15497</v>
      </c>
      <c r="M272" t="str">
        <f>IF(OR(ISBLANK(draft_picks[[#This Row],[veto_drafter_id]]),draft_picks[[#This Row],[veto_drafter_id]]=""),"",_xlfn.XLOOKUP(draft_picks[[#This Row],[veto_drafter_id]],drafters[id],drafters[name]))</f>
        <v/>
      </c>
      <c r="N272" t="s">
        <v>15497</v>
      </c>
      <c r="O272" t="str">
        <f>IF(OR(ISBLANK(draft_picks[[#This Row],[veto_drafter_team_id]]),draft_picks[[#This Row],[veto_drafter_team_id]]=""),"",_xlfn.XLOOKUP(draft_picks[[#This Row],[veto_drafter_team_id]],drafter_teams[id],drafter_teams[name]))</f>
        <v/>
      </c>
      <c r="Q272" t="s">
        <v>15497</v>
      </c>
      <c r="R272" t="str">
        <f>IF(OR(ISBLANK(draft_picks[[#This Row],[veto_override_drafter_id]]),draft_picks[[#This Row],[veto_override_drafter_id]]=""),"",_xlfn.XLOOKUP(draft_picks[[#This Row],[veto_override_drafter_id]],drafters[id],drafters[name]))</f>
        <v/>
      </c>
      <c r="S272" t="s">
        <v>15497</v>
      </c>
      <c r="T272" t="str">
        <f>IF(OR(ISBLANK(draft_picks[[#This Row],[veto_override_team_id]]),draft_picks[[#This Row],[veto_override_team_id]]=""),"",_xlfn.XLOOKUP(draft_picks[[#This Row],[veto_override_team_id]],drafter_teams[id],drafter_teams[name]))</f>
        <v/>
      </c>
    </row>
    <row r="273" spans="1:20" x14ac:dyDescent="0.25">
      <c r="A273" t="s">
        <v>633</v>
      </c>
      <c r="B273" t="str">
        <f>_xlfn.XLOOKUP(draft_picks[[#This Row],[draft_id]],drafts[id],drafts[title])</f>
        <v>Erotic Thrillers</v>
      </c>
      <c r="C273" s="3">
        <v>4</v>
      </c>
      <c r="D273">
        <f>IF(C272&lt;draft_picks[[#This Row],[position]],1,IF(C272&gt;draft_picks[[#This Row],[position]],D272+1,IF(C272=draft_picks[[#This Row],[position]],D272+1)))</f>
        <v>4</v>
      </c>
      <c r="E273" t="s">
        <v>4773</v>
      </c>
      <c r="F273" t="str">
        <f>IF(ISBLANK(draft_picks[[#This Row],[movie_id]]),"",_xlfn.XLOOKUP(draft_picks[[#This Row],[movie_id]],drafts.movies[id],drafts.movies[movie_title]))</f>
        <v>Body Heat</v>
      </c>
      <c r="G273" s="3" t="s">
        <v>1237</v>
      </c>
      <c r="H273" t="str">
        <f>IF(ISBLANK(draft_picks[[#This Row],[drafter_id]]),"",_xlfn.XLOOKUP(draft_picks[[#This Row],[drafter_id]],drafters[id],drafters[name]))</f>
        <v>Clay Keller</v>
      </c>
      <c r="J273" t="str">
        <f>IF(ISBLANK(draft_picks[[#This Row],[drafter_team_id]]),"",_xlfn.XLOOKUP(draft_picks[[#This Row],[drafter_team_id]],drafter_teams[id],drafter_teams[name]))</f>
        <v/>
      </c>
      <c r="K273" s="3" t="s">
        <v>15497</v>
      </c>
      <c r="L273" t="s">
        <v>15497</v>
      </c>
      <c r="M273" t="str">
        <f>IF(OR(ISBLANK(draft_picks[[#This Row],[veto_drafter_id]]),draft_picks[[#This Row],[veto_drafter_id]]=""),"",_xlfn.XLOOKUP(draft_picks[[#This Row],[veto_drafter_id]],drafters[id],drafters[name]))</f>
        <v/>
      </c>
      <c r="N273" t="s">
        <v>15497</v>
      </c>
      <c r="O273" t="str">
        <f>IF(OR(ISBLANK(draft_picks[[#This Row],[veto_drafter_team_id]]),draft_picks[[#This Row],[veto_drafter_team_id]]=""),"",_xlfn.XLOOKUP(draft_picks[[#This Row],[veto_drafter_team_id]],drafter_teams[id],drafter_teams[name]))</f>
        <v/>
      </c>
      <c r="Q273" t="s">
        <v>15497</v>
      </c>
      <c r="R273" t="str">
        <f>IF(OR(ISBLANK(draft_picks[[#This Row],[veto_override_drafter_id]]),draft_picks[[#This Row],[veto_override_drafter_id]]=""),"",_xlfn.XLOOKUP(draft_picks[[#This Row],[veto_override_drafter_id]],drafters[id],drafters[name]))</f>
        <v/>
      </c>
      <c r="S273" t="s">
        <v>15497</v>
      </c>
      <c r="T273" t="str">
        <f>IF(OR(ISBLANK(draft_picks[[#This Row],[veto_override_team_id]]),draft_picks[[#This Row],[veto_override_team_id]]=""),"",_xlfn.XLOOKUP(draft_picks[[#This Row],[veto_override_team_id]],drafter_teams[id],drafter_teams[name]))</f>
        <v/>
      </c>
    </row>
    <row r="274" spans="1:20" x14ac:dyDescent="0.25">
      <c r="A274" t="s">
        <v>633</v>
      </c>
      <c r="B274" t="str">
        <f>_xlfn.XLOOKUP(draft_picks[[#This Row],[draft_id]],drafts[id],drafts[title])</f>
        <v>Erotic Thrillers</v>
      </c>
      <c r="C274" s="3">
        <v>3</v>
      </c>
      <c r="D274">
        <f>IF(C273&lt;draft_picks[[#This Row],[position]],1,IF(C273&gt;draft_picks[[#This Row],[position]],D273+1,IF(C273=draft_picks[[#This Row],[position]],D273+1)))</f>
        <v>5</v>
      </c>
      <c r="E274" t="s">
        <v>2613</v>
      </c>
      <c r="F274" t="str">
        <f>IF(ISBLANK(draft_picks[[#This Row],[movie_id]]),"",_xlfn.XLOOKUP(draft_picks[[#This Row],[movie_id]],drafts.movies[id],drafts.movies[movie_title]))</f>
        <v>Bound</v>
      </c>
      <c r="G274" s="3" t="s">
        <v>1035</v>
      </c>
      <c r="H274" t="str">
        <f>IF(ISBLANK(draft_picks[[#This Row],[drafter_id]]),"",_xlfn.XLOOKUP(draft_picks[[#This Row],[drafter_id]],drafters[id],drafters[name]))</f>
        <v>Kate Hagen</v>
      </c>
      <c r="J274" t="str">
        <f>IF(ISBLANK(draft_picks[[#This Row],[drafter_team_id]]),"",_xlfn.XLOOKUP(draft_picks[[#This Row],[drafter_team_id]],drafter_teams[id],drafter_teams[name]))</f>
        <v/>
      </c>
      <c r="K274" s="3" t="s">
        <v>15497</v>
      </c>
      <c r="L274" t="s">
        <v>15497</v>
      </c>
      <c r="M274" t="str">
        <f>IF(OR(ISBLANK(draft_picks[[#This Row],[veto_drafter_id]]),draft_picks[[#This Row],[veto_drafter_id]]=""),"",_xlfn.XLOOKUP(draft_picks[[#This Row],[veto_drafter_id]],drafters[id],drafters[name]))</f>
        <v/>
      </c>
      <c r="N274" t="s">
        <v>15497</v>
      </c>
      <c r="O274" t="str">
        <f>IF(OR(ISBLANK(draft_picks[[#This Row],[veto_drafter_team_id]]),draft_picks[[#This Row],[veto_drafter_team_id]]=""),"",_xlfn.XLOOKUP(draft_picks[[#This Row],[veto_drafter_team_id]],drafter_teams[id],drafter_teams[name]))</f>
        <v/>
      </c>
      <c r="Q274" t="s">
        <v>15497</v>
      </c>
      <c r="R274" t="str">
        <f>IF(OR(ISBLANK(draft_picks[[#This Row],[veto_override_drafter_id]]),draft_picks[[#This Row],[veto_override_drafter_id]]=""),"",_xlfn.XLOOKUP(draft_picks[[#This Row],[veto_override_drafter_id]],drafters[id],drafters[name]))</f>
        <v/>
      </c>
      <c r="S274" t="s">
        <v>15497</v>
      </c>
      <c r="T274" t="str">
        <f>IF(OR(ISBLANK(draft_picks[[#This Row],[veto_override_team_id]]),draft_picks[[#This Row],[veto_override_team_id]]=""),"",_xlfn.XLOOKUP(draft_picks[[#This Row],[veto_override_team_id]],drafter_teams[id],drafter_teams[name]))</f>
        <v/>
      </c>
    </row>
    <row r="275" spans="1:20" x14ac:dyDescent="0.25">
      <c r="A275" t="s">
        <v>633</v>
      </c>
      <c r="B275" t="str">
        <f>_xlfn.XLOOKUP(draft_picks[[#This Row],[draft_id]],drafts[id],drafts[title])</f>
        <v>Erotic Thrillers</v>
      </c>
      <c r="C275" s="3">
        <v>2</v>
      </c>
      <c r="D275">
        <f>IF(C274&lt;draft_picks[[#This Row],[position]],1,IF(C274&gt;draft_picks[[#This Row],[position]],D274+1,IF(C274=draft_picks[[#This Row],[position]],D274+1)))</f>
        <v>6</v>
      </c>
      <c r="E275" t="s">
        <v>4005</v>
      </c>
      <c r="F275" t="str">
        <f>IF(ISBLANK(draft_picks[[#This Row],[movie_id]]),"",_xlfn.XLOOKUP(draft_picks[[#This Row],[movie_id]],drafts.movies[id],drafts.movies[movie_title]))</f>
        <v>Basic Instinct</v>
      </c>
      <c r="G275" s="3" t="s">
        <v>1237</v>
      </c>
      <c r="H275" t="str">
        <f>IF(ISBLANK(draft_picks[[#This Row],[drafter_id]]),"",_xlfn.XLOOKUP(draft_picks[[#This Row],[drafter_id]],drafters[id],drafters[name]))</f>
        <v>Clay Keller</v>
      </c>
      <c r="J275" t="str">
        <f>IF(ISBLANK(draft_picks[[#This Row],[drafter_team_id]]),"",_xlfn.XLOOKUP(draft_picks[[#This Row],[drafter_team_id]],drafter_teams[id],drafter_teams[name]))</f>
        <v/>
      </c>
      <c r="K275" s="3" t="s">
        <v>15497</v>
      </c>
      <c r="L275" t="s">
        <v>15497</v>
      </c>
      <c r="M275" t="str">
        <f>IF(OR(ISBLANK(draft_picks[[#This Row],[veto_drafter_id]]),draft_picks[[#This Row],[veto_drafter_id]]=""),"",_xlfn.XLOOKUP(draft_picks[[#This Row],[veto_drafter_id]],drafters[id],drafters[name]))</f>
        <v/>
      </c>
      <c r="N275" t="s">
        <v>15497</v>
      </c>
      <c r="O275" t="str">
        <f>IF(OR(ISBLANK(draft_picks[[#This Row],[veto_drafter_team_id]]),draft_picks[[#This Row],[veto_drafter_team_id]]=""),"",_xlfn.XLOOKUP(draft_picks[[#This Row],[veto_drafter_team_id]],drafter_teams[id],drafter_teams[name]))</f>
        <v/>
      </c>
      <c r="Q275" t="s">
        <v>15497</v>
      </c>
      <c r="R275" t="str">
        <f>IF(OR(ISBLANK(draft_picks[[#This Row],[veto_override_drafter_id]]),draft_picks[[#This Row],[veto_override_drafter_id]]=""),"",_xlfn.XLOOKUP(draft_picks[[#This Row],[veto_override_drafter_id]],drafters[id],drafters[name]))</f>
        <v/>
      </c>
      <c r="S275" t="s">
        <v>15497</v>
      </c>
      <c r="T275" t="str">
        <f>IF(OR(ISBLANK(draft_picks[[#This Row],[veto_override_team_id]]),draft_picks[[#This Row],[veto_override_team_id]]=""),"",_xlfn.XLOOKUP(draft_picks[[#This Row],[veto_override_team_id]],drafter_teams[id],drafter_teams[name]))</f>
        <v/>
      </c>
    </row>
    <row r="276" spans="1:20" x14ac:dyDescent="0.25">
      <c r="A276" t="s">
        <v>633</v>
      </c>
      <c r="B276" t="str">
        <f>_xlfn.XLOOKUP(draft_picks[[#This Row],[draft_id]],drafts[id],drafts[title])</f>
        <v>Erotic Thrillers</v>
      </c>
      <c r="C276" s="3">
        <v>1</v>
      </c>
      <c r="D276">
        <f>IF(C275&lt;draft_picks[[#This Row],[position]],1,IF(C275&gt;draft_picks[[#This Row],[position]],D275+1,IF(C275=draft_picks[[#This Row],[position]],D275+1)))</f>
        <v>7</v>
      </c>
      <c r="E276" t="s">
        <v>7751</v>
      </c>
      <c r="F276" t="str">
        <f>IF(ISBLANK(draft_picks[[#This Row],[movie_id]]),"",_xlfn.XLOOKUP(draft_picks[[#This Row],[movie_id]],drafts.movies[id],drafts.movies[movie_title]))</f>
        <v>Body Double</v>
      </c>
      <c r="G276" s="3" t="s">
        <v>1035</v>
      </c>
      <c r="H276" t="str">
        <f>IF(ISBLANK(draft_picks[[#This Row],[drafter_id]]),"",_xlfn.XLOOKUP(draft_picks[[#This Row],[drafter_id]],drafters[id],drafters[name]))</f>
        <v>Kate Hagen</v>
      </c>
      <c r="J276" t="str">
        <f>IF(ISBLANK(draft_picks[[#This Row],[drafter_team_id]]),"",_xlfn.XLOOKUP(draft_picks[[#This Row],[drafter_team_id]],drafter_teams[id],drafter_teams[name]))</f>
        <v/>
      </c>
      <c r="K276" s="3" t="s">
        <v>15497</v>
      </c>
      <c r="L276" t="s">
        <v>15497</v>
      </c>
      <c r="M276" t="str">
        <f>IF(OR(ISBLANK(draft_picks[[#This Row],[veto_drafter_id]]),draft_picks[[#This Row],[veto_drafter_id]]=""),"",_xlfn.XLOOKUP(draft_picks[[#This Row],[veto_drafter_id]],drafters[id],drafters[name]))</f>
        <v/>
      </c>
      <c r="N276" t="s">
        <v>15497</v>
      </c>
      <c r="O276" t="str">
        <f>IF(OR(ISBLANK(draft_picks[[#This Row],[veto_drafter_team_id]]),draft_picks[[#This Row],[veto_drafter_team_id]]=""),"",_xlfn.XLOOKUP(draft_picks[[#This Row],[veto_drafter_team_id]],drafter_teams[id],drafter_teams[name]))</f>
        <v/>
      </c>
      <c r="Q276" t="s">
        <v>15497</v>
      </c>
      <c r="R276" t="str">
        <f>IF(OR(ISBLANK(draft_picks[[#This Row],[veto_override_drafter_id]]),draft_picks[[#This Row],[veto_override_drafter_id]]=""),"",_xlfn.XLOOKUP(draft_picks[[#This Row],[veto_override_drafter_id]],drafters[id],drafters[name]))</f>
        <v/>
      </c>
      <c r="S276" t="s">
        <v>15497</v>
      </c>
      <c r="T276" t="str">
        <f>IF(OR(ISBLANK(draft_picks[[#This Row],[veto_override_team_id]]),draft_picks[[#This Row],[veto_override_team_id]]=""),"",_xlfn.XLOOKUP(draft_picks[[#This Row],[veto_override_team_id]],drafter_teams[id],drafter_teams[name]))</f>
        <v/>
      </c>
    </row>
    <row r="277" spans="1:20" x14ac:dyDescent="0.25">
      <c r="A277" t="s">
        <v>739</v>
      </c>
      <c r="B277" t="str">
        <f>_xlfn.XLOOKUP(draft_picks[[#This Row],[draft_id]],drafts[id],drafts[title])</f>
        <v>Mixtape Movies</v>
      </c>
      <c r="C277" s="3">
        <v>7</v>
      </c>
      <c r="D277">
        <f>IF(C276&lt;draft_picks[[#This Row],[position]],1,IF(C276&gt;draft_picks[[#This Row],[position]],D276+1,IF(C276=draft_picks[[#This Row],[position]],D276+1)))</f>
        <v>1</v>
      </c>
      <c r="E277" t="s">
        <v>6711</v>
      </c>
      <c r="F277" t="str">
        <f>IF(ISBLANK(draft_picks[[#This Row],[movie_id]]),"",_xlfn.XLOOKUP(draft_picks[[#This Row],[movie_id]],drafts.movies[id],drafts.movies[movie_title]))</f>
        <v>The Perks of Being a Wallflower</v>
      </c>
      <c r="G277" s="3" t="s">
        <v>915</v>
      </c>
      <c r="H277" t="str">
        <f>IF(ISBLANK(draft_picks[[#This Row],[drafter_id]]),"",_xlfn.XLOOKUP(draft_picks[[#This Row],[drafter_id]],drafters[id],drafters[name]))</f>
        <v>Billy Ray Brewton</v>
      </c>
      <c r="J277" t="str">
        <f>IF(ISBLANK(draft_picks[[#This Row],[drafter_team_id]]),"",_xlfn.XLOOKUP(draft_picks[[#This Row],[drafter_team_id]],drafter_teams[id],drafter_teams[name]))</f>
        <v/>
      </c>
      <c r="K277" s="3" t="s">
        <v>15497</v>
      </c>
      <c r="L277" t="s">
        <v>15497</v>
      </c>
      <c r="M277" t="str">
        <f>IF(OR(ISBLANK(draft_picks[[#This Row],[veto_drafter_id]]),draft_picks[[#This Row],[veto_drafter_id]]=""),"",_xlfn.XLOOKUP(draft_picks[[#This Row],[veto_drafter_id]],drafters[id],drafters[name]))</f>
        <v/>
      </c>
      <c r="N277" t="s">
        <v>15497</v>
      </c>
      <c r="O277" t="str">
        <f>IF(OR(ISBLANK(draft_picks[[#This Row],[veto_drafter_team_id]]),draft_picks[[#This Row],[veto_drafter_team_id]]=""),"",_xlfn.XLOOKUP(draft_picks[[#This Row],[veto_drafter_team_id]],drafter_teams[id],drafter_teams[name]))</f>
        <v/>
      </c>
      <c r="Q277" t="s">
        <v>15497</v>
      </c>
      <c r="R277" t="str">
        <f>IF(OR(ISBLANK(draft_picks[[#This Row],[veto_override_drafter_id]]),draft_picks[[#This Row],[veto_override_drafter_id]]=""),"",_xlfn.XLOOKUP(draft_picks[[#This Row],[veto_override_drafter_id]],drafters[id],drafters[name]))</f>
        <v/>
      </c>
      <c r="S277" t="s">
        <v>15497</v>
      </c>
      <c r="T277" t="str">
        <f>IF(OR(ISBLANK(draft_picks[[#This Row],[veto_override_team_id]]),draft_picks[[#This Row],[veto_override_team_id]]=""),"",_xlfn.XLOOKUP(draft_picks[[#This Row],[veto_override_team_id]],drafter_teams[id],drafter_teams[name]))</f>
        <v/>
      </c>
    </row>
    <row r="278" spans="1:20" x14ac:dyDescent="0.25">
      <c r="A278" t="s">
        <v>739</v>
      </c>
      <c r="B278" t="str">
        <f>_xlfn.XLOOKUP(draft_picks[[#This Row],[draft_id]],drafts[id],drafts[title])</f>
        <v>Mixtape Movies</v>
      </c>
      <c r="C278" s="3">
        <v>6</v>
      </c>
      <c r="D278">
        <f>IF(C277&lt;draft_picks[[#This Row],[position]],1,IF(C277&gt;draft_picks[[#This Row],[position]],D277+1,IF(C277=draft_picks[[#This Row],[position]],D277+1)))</f>
        <v>2</v>
      </c>
      <c r="E278" t="s">
        <v>2311</v>
      </c>
      <c r="F278" t="str">
        <f>IF(ISBLANK(draft_picks[[#This Row],[movie_id]]),"",_xlfn.XLOOKUP(draft_picks[[#This Row],[movie_id]],drafts.movies[id],drafts.movies[movie_title]))</f>
        <v>An American Werewolf in London</v>
      </c>
      <c r="G278" s="3" t="s">
        <v>915</v>
      </c>
      <c r="H278" t="str">
        <f>IF(ISBLANK(draft_picks[[#This Row],[drafter_id]]),"",_xlfn.XLOOKUP(draft_picks[[#This Row],[drafter_id]],drafters[id],drafters[name]))</f>
        <v>Billy Ray Brewton</v>
      </c>
      <c r="J278" t="str">
        <f>IF(ISBLANK(draft_picks[[#This Row],[drafter_team_id]]),"",_xlfn.XLOOKUP(draft_picks[[#This Row],[drafter_team_id]],drafter_teams[id],drafter_teams[name]))</f>
        <v/>
      </c>
      <c r="K278" s="3" t="s">
        <v>15497</v>
      </c>
      <c r="L278" t="s">
        <v>15497</v>
      </c>
      <c r="M278" t="str">
        <f>IF(OR(ISBLANK(draft_picks[[#This Row],[veto_drafter_id]]),draft_picks[[#This Row],[veto_drafter_id]]=""),"",_xlfn.XLOOKUP(draft_picks[[#This Row],[veto_drafter_id]],drafters[id],drafters[name]))</f>
        <v/>
      </c>
      <c r="N278" t="s">
        <v>15497</v>
      </c>
      <c r="O278" t="str">
        <f>IF(OR(ISBLANK(draft_picks[[#This Row],[veto_drafter_team_id]]),draft_picks[[#This Row],[veto_drafter_team_id]]=""),"",_xlfn.XLOOKUP(draft_picks[[#This Row],[veto_drafter_team_id]],drafter_teams[id],drafter_teams[name]))</f>
        <v/>
      </c>
      <c r="Q278" t="s">
        <v>15497</v>
      </c>
      <c r="R278" t="str">
        <f>IF(OR(ISBLANK(draft_picks[[#This Row],[veto_override_drafter_id]]),draft_picks[[#This Row],[veto_override_drafter_id]]=""),"",_xlfn.XLOOKUP(draft_picks[[#This Row],[veto_override_drafter_id]],drafters[id],drafters[name]))</f>
        <v/>
      </c>
      <c r="S278" t="s">
        <v>15497</v>
      </c>
      <c r="T278" t="str">
        <f>IF(OR(ISBLANK(draft_picks[[#This Row],[veto_override_team_id]]),draft_picks[[#This Row],[veto_override_team_id]]=""),"",_xlfn.XLOOKUP(draft_picks[[#This Row],[veto_override_team_id]],drafter_teams[id],drafter_teams[name]))</f>
        <v/>
      </c>
    </row>
    <row r="279" spans="1:20" x14ac:dyDescent="0.25">
      <c r="A279" t="s">
        <v>739</v>
      </c>
      <c r="B279" t="str">
        <f>_xlfn.XLOOKUP(draft_picks[[#This Row],[draft_id]],drafts[id],drafts[title])</f>
        <v>Mixtape Movies</v>
      </c>
      <c r="C279" s="3">
        <v>5</v>
      </c>
      <c r="D279">
        <f>IF(C278&lt;draft_picks[[#This Row],[position]],1,IF(C278&gt;draft_picks[[#This Row],[position]],D278+1,IF(C278=draft_picks[[#This Row],[position]],D278+1)))</f>
        <v>3</v>
      </c>
      <c r="E279" t="s">
        <v>6865</v>
      </c>
      <c r="F279" t="str">
        <f>IF(ISBLANK(draft_picks[[#This Row],[movie_id]]),"",_xlfn.XLOOKUP(draft_picks[[#This Row],[movie_id]],drafts.movies[id],drafts.movies[movie_title]))</f>
        <v>The Royal Tenenbaums</v>
      </c>
      <c r="G279" s="3" t="s">
        <v>1177</v>
      </c>
      <c r="H279" t="str">
        <f>IF(ISBLANK(draft_picks[[#This Row],[drafter_id]]),"",_xlfn.XLOOKUP(draft_picks[[#This Row],[drafter_id]],drafters[id],drafters[name]))</f>
        <v>Darren Franich</v>
      </c>
      <c r="J279" t="str">
        <f>IF(ISBLANK(draft_picks[[#This Row],[drafter_team_id]]),"",_xlfn.XLOOKUP(draft_picks[[#This Row],[drafter_team_id]],drafter_teams[id],drafter_teams[name]))</f>
        <v/>
      </c>
      <c r="K279" s="3" t="s">
        <v>15497</v>
      </c>
      <c r="L279" t="s">
        <v>15497</v>
      </c>
      <c r="M279" t="str">
        <f>IF(OR(ISBLANK(draft_picks[[#This Row],[veto_drafter_id]]),draft_picks[[#This Row],[veto_drafter_id]]=""),"",_xlfn.XLOOKUP(draft_picks[[#This Row],[veto_drafter_id]],drafters[id],drafters[name]))</f>
        <v/>
      </c>
      <c r="N279" t="s">
        <v>15497</v>
      </c>
      <c r="O279" t="str">
        <f>IF(OR(ISBLANK(draft_picks[[#This Row],[veto_drafter_team_id]]),draft_picks[[#This Row],[veto_drafter_team_id]]=""),"",_xlfn.XLOOKUP(draft_picks[[#This Row],[veto_drafter_team_id]],drafter_teams[id],drafter_teams[name]))</f>
        <v/>
      </c>
      <c r="Q279" t="s">
        <v>15497</v>
      </c>
      <c r="R279" t="str">
        <f>IF(OR(ISBLANK(draft_picks[[#This Row],[veto_override_drafter_id]]),draft_picks[[#This Row],[veto_override_drafter_id]]=""),"",_xlfn.XLOOKUP(draft_picks[[#This Row],[veto_override_drafter_id]],drafters[id],drafters[name]))</f>
        <v/>
      </c>
      <c r="S279" t="s">
        <v>15497</v>
      </c>
      <c r="T279" t="str">
        <f>IF(OR(ISBLANK(draft_picks[[#This Row],[veto_override_team_id]]),draft_picks[[#This Row],[veto_override_team_id]]=""),"",_xlfn.XLOOKUP(draft_picks[[#This Row],[veto_override_team_id]],drafter_teams[id],drafter_teams[name]))</f>
        <v/>
      </c>
    </row>
    <row r="280" spans="1:20" x14ac:dyDescent="0.25">
      <c r="A280" t="s">
        <v>739</v>
      </c>
      <c r="B280" t="str">
        <f>_xlfn.XLOOKUP(draft_picks[[#This Row],[draft_id]],drafts[id],drafts[title])</f>
        <v>Mixtape Movies</v>
      </c>
      <c r="C280" s="3">
        <v>4</v>
      </c>
      <c r="D280">
        <f>IF(C279&lt;draft_picks[[#This Row],[position]],1,IF(C279&gt;draft_picks[[#This Row],[position]],D279+1,IF(C279=draft_picks[[#This Row],[position]],D279+1)))</f>
        <v>4</v>
      </c>
      <c r="E280" t="s">
        <v>4044</v>
      </c>
      <c r="F280" t="str">
        <f>IF(ISBLANK(draft_picks[[#This Row],[movie_id]]),"",_xlfn.XLOOKUP(draft_picks[[#This Row],[movie_id]],drafts.movies[id],drafts.movies[movie_title]))</f>
        <v>The Big Chill</v>
      </c>
      <c r="G280" s="3" t="s">
        <v>915</v>
      </c>
      <c r="H280" t="str">
        <f>IF(ISBLANK(draft_picks[[#This Row],[drafter_id]]),"",_xlfn.XLOOKUP(draft_picks[[#This Row],[drafter_id]],drafters[id],drafters[name]))</f>
        <v>Billy Ray Brewton</v>
      </c>
      <c r="J280" t="str">
        <f>IF(ISBLANK(draft_picks[[#This Row],[drafter_team_id]]),"",_xlfn.XLOOKUP(draft_picks[[#This Row],[drafter_team_id]],drafter_teams[id],drafter_teams[name]))</f>
        <v/>
      </c>
      <c r="K280" s="3" t="s">
        <v>15484</v>
      </c>
      <c r="L280" t="s">
        <v>1177</v>
      </c>
      <c r="M280" t="str">
        <f>IF(OR(ISBLANK(draft_picks[[#This Row],[veto_drafter_id]]),draft_picks[[#This Row],[veto_drafter_id]]=""),"",_xlfn.XLOOKUP(draft_picks[[#This Row],[veto_drafter_id]],drafters[id],drafters[name]))</f>
        <v>Darren Franich</v>
      </c>
      <c r="N280" t="s">
        <v>15497</v>
      </c>
      <c r="O280" t="str">
        <f>IF(OR(ISBLANK(draft_picks[[#This Row],[veto_drafter_team_id]]),draft_picks[[#This Row],[veto_drafter_team_id]]=""),"",_xlfn.XLOOKUP(draft_picks[[#This Row],[veto_drafter_team_id]],drafter_teams[id],drafter_teams[name]))</f>
        <v/>
      </c>
      <c r="Q280" t="s">
        <v>15497</v>
      </c>
      <c r="R280" t="str">
        <f>IF(OR(ISBLANK(draft_picks[[#This Row],[veto_override_drafter_id]]),draft_picks[[#This Row],[veto_override_drafter_id]]=""),"",_xlfn.XLOOKUP(draft_picks[[#This Row],[veto_override_drafter_id]],drafters[id],drafters[name]))</f>
        <v/>
      </c>
      <c r="S280" t="s">
        <v>15497</v>
      </c>
      <c r="T280" t="str">
        <f>IF(OR(ISBLANK(draft_picks[[#This Row],[veto_override_team_id]]),draft_picks[[#This Row],[veto_override_team_id]]=""),"",_xlfn.XLOOKUP(draft_picks[[#This Row],[veto_override_team_id]],drafter_teams[id],drafter_teams[name]))</f>
        <v/>
      </c>
    </row>
    <row r="281" spans="1:20" x14ac:dyDescent="0.25">
      <c r="A281" t="s">
        <v>739</v>
      </c>
      <c r="B281" t="str">
        <f>_xlfn.XLOOKUP(draft_picks[[#This Row],[draft_id]],drafts[id],drafts[title])</f>
        <v>Mixtape Movies</v>
      </c>
      <c r="C281" s="3">
        <v>4</v>
      </c>
      <c r="D281">
        <f>IF(C280&lt;draft_picks[[#This Row],[position]],1,IF(C280&gt;draft_picks[[#This Row],[position]],D280+1,IF(C280=draft_picks[[#This Row],[position]],D280+1)))</f>
        <v>5</v>
      </c>
      <c r="E281" t="s">
        <v>5271</v>
      </c>
      <c r="F281" t="str">
        <f>IF(ISBLANK(draft_picks[[#This Row],[movie_id]]),"",_xlfn.XLOOKUP(draft_picks[[#This Row],[movie_id]],drafts.movies[id],drafts.movies[movie_title]))</f>
        <v>Dirty Dancing</v>
      </c>
      <c r="G281" s="3" t="s">
        <v>915</v>
      </c>
      <c r="H281" t="str">
        <f>IF(ISBLANK(draft_picks[[#This Row],[drafter_id]]),"",_xlfn.XLOOKUP(draft_picks[[#This Row],[drafter_id]],drafters[id],drafters[name]))</f>
        <v>Billy Ray Brewton</v>
      </c>
      <c r="J281" t="str">
        <f>IF(ISBLANK(draft_picks[[#This Row],[drafter_team_id]]),"",_xlfn.XLOOKUP(draft_picks[[#This Row],[drafter_team_id]],drafter_teams[id],drafter_teams[name]))</f>
        <v/>
      </c>
      <c r="K281" s="3" t="s">
        <v>15497</v>
      </c>
      <c r="L281" t="s">
        <v>15497</v>
      </c>
      <c r="M281" t="str">
        <f>IF(OR(ISBLANK(draft_picks[[#This Row],[veto_drafter_id]]),draft_picks[[#This Row],[veto_drafter_id]]=""),"",_xlfn.XLOOKUP(draft_picks[[#This Row],[veto_drafter_id]],drafters[id],drafters[name]))</f>
        <v/>
      </c>
      <c r="N281" t="s">
        <v>15497</v>
      </c>
      <c r="O281" t="str">
        <f>IF(OR(ISBLANK(draft_picks[[#This Row],[veto_drafter_team_id]]),draft_picks[[#This Row],[veto_drafter_team_id]]=""),"",_xlfn.XLOOKUP(draft_picks[[#This Row],[veto_drafter_team_id]],drafter_teams[id],drafter_teams[name]))</f>
        <v/>
      </c>
      <c r="Q281" t="s">
        <v>15497</v>
      </c>
      <c r="R281" t="str">
        <f>IF(OR(ISBLANK(draft_picks[[#This Row],[veto_override_drafter_id]]),draft_picks[[#This Row],[veto_override_drafter_id]]=""),"",_xlfn.XLOOKUP(draft_picks[[#This Row],[veto_override_drafter_id]],drafters[id],drafters[name]))</f>
        <v/>
      </c>
      <c r="S281" t="s">
        <v>15497</v>
      </c>
      <c r="T281" t="str">
        <f>IF(OR(ISBLANK(draft_picks[[#This Row],[veto_override_team_id]]),draft_picks[[#This Row],[veto_override_team_id]]=""),"",_xlfn.XLOOKUP(draft_picks[[#This Row],[veto_override_team_id]],drafter_teams[id],drafter_teams[name]))</f>
        <v/>
      </c>
    </row>
    <row r="282" spans="1:20" x14ac:dyDescent="0.25">
      <c r="A282" t="s">
        <v>739</v>
      </c>
      <c r="B282" t="str">
        <f>_xlfn.XLOOKUP(draft_picks[[#This Row],[draft_id]],drafts[id],drafts[title])</f>
        <v>Mixtape Movies</v>
      </c>
      <c r="C282" s="3">
        <v>3</v>
      </c>
      <c r="D282">
        <f>IF(C281&lt;draft_picks[[#This Row],[position]],1,IF(C281&gt;draft_picks[[#This Row],[position]],D281+1,IF(C281=draft_picks[[#This Row],[position]],D281+1)))</f>
        <v>6</v>
      </c>
      <c r="E282" t="s">
        <v>3074</v>
      </c>
      <c r="F282" t="str">
        <f>IF(ISBLANK(draft_picks[[#This Row],[movie_id]]),"",_xlfn.XLOOKUP(draft_picks[[#This Row],[movie_id]],drafts.movies[id],drafts.movies[movie_title]))</f>
        <v>Drive</v>
      </c>
      <c r="G282" s="3" t="s">
        <v>1177</v>
      </c>
      <c r="H282" t="str">
        <f>IF(ISBLANK(draft_picks[[#This Row],[drafter_id]]),"",_xlfn.XLOOKUP(draft_picks[[#This Row],[drafter_id]],drafters[id],drafters[name]))</f>
        <v>Darren Franich</v>
      </c>
      <c r="J282" t="str">
        <f>IF(ISBLANK(draft_picks[[#This Row],[drafter_team_id]]),"",_xlfn.XLOOKUP(draft_picks[[#This Row],[drafter_team_id]],drafter_teams[id],drafter_teams[name]))</f>
        <v/>
      </c>
      <c r="K282" s="3" t="s">
        <v>15497</v>
      </c>
      <c r="L282" t="s">
        <v>15497</v>
      </c>
      <c r="M282" t="str">
        <f>IF(OR(ISBLANK(draft_picks[[#This Row],[veto_drafter_id]]),draft_picks[[#This Row],[veto_drafter_id]]=""),"",_xlfn.XLOOKUP(draft_picks[[#This Row],[veto_drafter_id]],drafters[id],drafters[name]))</f>
        <v/>
      </c>
      <c r="N282" t="s">
        <v>15497</v>
      </c>
      <c r="O282" t="str">
        <f>IF(OR(ISBLANK(draft_picks[[#This Row],[veto_drafter_team_id]]),draft_picks[[#This Row],[veto_drafter_team_id]]=""),"",_xlfn.XLOOKUP(draft_picks[[#This Row],[veto_drafter_team_id]],drafter_teams[id],drafter_teams[name]))</f>
        <v/>
      </c>
      <c r="Q282" t="s">
        <v>15497</v>
      </c>
      <c r="R282" t="str">
        <f>IF(OR(ISBLANK(draft_picks[[#This Row],[veto_override_drafter_id]]),draft_picks[[#This Row],[veto_override_drafter_id]]=""),"",_xlfn.XLOOKUP(draft_picks[[#This Row],[veto_override_drafter_id]],drafters[id],drafters[name]))</f>
        <v/>
      </c>
      <c r="S282" t="s">
        <v>15497</v>
      </c>
      <c r="T282" t="str">
        <f>IF(OR(ISBLANK(draft_picks[[#This Row],[veto_override_team_id]]),draft_picks[[#This Row],[veto_override_team_id]]=""),"",_xlfn.XLOOKUP(draft_picks[[#This Row],[veto_override_team_id]],drafter_teams[id],drafter_teams[name]))</f>
        <v/>
      </c>
    </row>
    <row r="283" spans="1:20" x14ac:dyDescent="0.25">
      <c r="A283" t="s">
        <v>739</v>
      </c>
      <c r="B283" t="str">
        <f>_xlfn.XLOOKUP(draft_picks[[#This Row],[draft_id]],drafts[id],drafts[title])</f>
        <v>Mixtape Movies</v>
      </c>
      <c r="C283" s="3">
        <v>2</v>
      </c>
      <c r="D283">
        <f>IF(C282&lt;draft_picks[[#This Row],[position]],1,IF(C282&gt;draft_picks[[#This Row],[position]],D282+1,IF(C282=draft_picks[[#This Row],[position]],D282+1)))</f>
        <v>7</v>
      </c>
      <c r="E283" t="s">
        <v>4044</v>
      </c>
      <c r="F283" t="str">
        <f>IF(ISBLANK(draft_picks[[#This Row],[movie_id]]),"",_xlfn.XLOOKUP(draft_picks[[#This Row],[movie_id]],drafts.movies[id],drafts.movies[movie_title]))</f>
        <v>The Big Chill</v>
      </c>
      <c r="G283" s="3" t="s">
        <v>915</v>
      </c>
      <c r="H283" t="str">
        <f>IF(ISBLANK(draft_picks[[#This Row],[drafter_id]]),"",_xlfn.XLOOKUP(draft_picks[[#This Row],[drafter_id]],drafters[id],drafters[name]))</f>
        <v>Billy Ray Brewton</v>
      </c>
      <c r="J283" t="str">
        <f>IF(ISBLANK(draft_picks[[#This Row],[drafter_team_id]]),"",_xlfn.XLOOKUP(draft_picks[[#This Row],[drafter_team_id]],drafter_teams[id],drafter_teams[name]))</f>
        <v/>
      </c>
      <c r="K283" s="3" t="s">
        <v>15497</v>
      </c>
      <c r="L283" t="s">
        <v>15497</v>
      </c>
      <c r="M283" t="str">
        <f>IF(OR(ISBLANK(draft_picks[[#This Row],[veto_drafter_id]]),draft_picks[[#This Row],[veto_drafter_id]]=""),"",_xlfn.XLOOKUP(draft_picks[[#This Row],[veto_drafter_id]],drafters[id],drafters[name]))</f>
        <v/>
      </c>
      <c r="N283" t="s">
        <v>15497</v>
      </c>
      <c r="O283" t="str">
        <f>IF(OR(ISBLANK(draft_picks[[#This Row],[veto_drafter_team_id]]),draft_picks[[#This Row],[veto_drafter_team_id]]=""),"",_xlfn.XLOOKUP(draft_picks[[#This Row],[veto_drafter_team_id]],drafter_teams[id],drafter_teams[name]))</f>
        <v/>
      </c>
      <c r="Q283" t="s">
        <v>15497</v>
      </c>
      <c r="R283" t="str">
        <f>IF(OR(ISBLANK(draft_picks[[#This Row],[veto_override_drafter_id]]),draft_picks[[#This Row],[veto_override_drafter_id]]=""),"",_xlfn.XLOOKUP(draft_picks[[#This Row],[veto_override_drafter_id]],drafters[id],drafters[name]))</f>
        <v/>
      </c>
      <c r="S283" t="s">
        <v>15497</v>
      </c>
      <c r="T283" t="str">
        <f>IF(OR(ISBLANK(draft_picks[[#This Row],[veto_override_team_id]]),draft_picks[[#This Row],[veto_override_team_id]]=""),"",_xlfn.XLOOKUP(draft_picks[[#This Row],[veto_override_team_id]],drafter_teams[id],drafter_teams[name]))</f>
        <v/>
      </c>
    </row>
    <row r="284" spans="1:20" x14ac:dyDescent="0.25">
      <c r="A284" t="s">
        <v>739</v>
      </c>
      <c r="B284" t="str">
        <f>_xlfn.XLOOKUP(draft_picks[[#This Row],[draft_id]],drafts[id],drafts[title])</f>
        <v>Mixtape Movies</v>
      </c>
      <c r="C284" s="3">
        <v>1</v>
      </c>
      <c r="D284">
        <f>IF(C283&lt;draft_picks[[#This Row],[position]],1,IF(C283&gt;draft_picks[[#This Row],[position]],D283+1,IF(C283=draft_picks[[#This Row],[position]],D283+1)))</f>
        <v>8</v>
      </c>
      <c r="E284" t="s">
        <v>4740</v>
      </c>
      <c r="F284" t="str">
        <f>IF(ISBLANK(draft_picks[[#This Row],[movie_id]]),"",_xlfn.XLOOKUP(draft_picks[[#This Row],[movie_id]],drafts.movies[id],drafts.movies[movie_title]))</f>
        <v>Pulp Fiction</v>
      </c>
      <c r="G284" s="3" t="s">
        <v>1177</v>
      </c>
      <c r="H284" t="str">
        <f>IF(ISBLANK(draft_picks[[#This Row],[drafter_id]]),"",_xlfn.XLOOKUP(draft_picks[[#This Row],[drafter_id]],drafters[id],drafters[name]))</f>
        <v>Darren Franich</v>
      </c>
      <c r="J284" t="str">
        <f>IF(ISBLANK(draft_picks[[#This Row],[drafter_team_id]]),"",_xlfn.XLOOKUP(draft_picks[[#This Row],[drafter_team_id]],drafter_teams[id],drafter_teams[name]))</f>
        <v/>
      </c>
      <c r="K284" s="3" t="s">
        <v>15497</v>
      </c>
      <c r="L284" t="s">
        <v>15497</v>
      </c>
      <c r="M284" t="str">
        <f>IF(OR(ISBLANK(draft_picks[[#This Row],[veto_drafter_id]]),draft_picks[[#This Row],[veto_drafter_id]]=""),"",_xlfn.XLOOKUP(draft_picks[[#This Row],[veto_drafter_id]],drafters[id],drafters[name]))</f>
        <v/>
      </c>
      <c r="N284" t="s">
        <v>15497</v>
      </c>
      <c r="O284" t="str">
        <f>IF(OR(ISBLANK(draft_picks[[#This Row],[veto_drafter_team_id]]),draft_picks[[#This Row],[veto_drafter_team_id]]=""),"",_xlfn.XLOOKUP(draft_picks[[#This Row],[veto_drafter_team_id]],drafter_teams[id],drafter_teams[name]))</f>
        <v/>
      </c>
      <c r="Q284" t="s">
        <v>15497</v>
      </c>
      <c r="R284" t="str">
        <f>IF(OR(ISBLANK(draft_picks[[#This Row],[veto_override_drafter_id]]),draft_picks[[#This Row],[veto_override_drafter_id]]=""),"",_xlfn.XLOOKUP(draft_picks[[#This Row],[veto_override_drafter_id]],drafters[id],drafters[name]))</f>
        <v/>
      </c>
      <c r="S284" t="s">
        <v>15497</v>
      </c>
      <c r="T284" t="str">
        <f>IF(OR(ISBLANK(draft_picks[[#This Row],[veto_override_team_id]]),draft_picks[[#This Row],[veto_override_team_id]]=""),"",_xlfn.XLOOKUP(draft_picks[[#This Row],[veto_override_team_id]],drafter_teams[id],drafter_teams[name]))</f>
        <v/>
      </c>
    </row>
    <row r="285" spans="1:20" x14ac:dyDescent="0.25">
      <c r="A285" t="s">
        <v>357</v>
      </c>
      <c r="B285" t="str">
        <f>_xlfn.XLOOKUP(draft_picks[[#This Row],[draft_id]],drafts[id],drafts[title])</f>
        <v>Creature Features</v>
      </c>
      <c r="C285" s="3">
        <v>7</v>
      </c>
      <c r="D285">
        <f>IF(C284&lt;draft_picks[[#This Row],[position]],1,IF(C284&gt;draft_picks[[#This Row],[position]],D284+1,IF(C284=draft_picks[[#This Row],[position]],D284+1)))</f>
        <v>1</v>
      </c>
      <c r="E285" t="s">
        <v>3187</v>
      </c>
      <c r="F285" t="str">
        <f>IF(ISBLANK(draft_picks[[#This Row],[movie_id]]),"",_xlfn.XLOOKUP(draft_picks[[#This Row],[movie_id]],drafts.movies[id],drafts.movies[movie_title]))</f>
        <v>The Descent</v>
      </c>
      <c r="G285" s="3" t="s">
        <v>969</v>
      </c>
      <c r="H285" t="str">
        <f>IF(ISBLANK(draft_picks[[#This Row],[drafter_id]]),"",_xlfn.XLOOKUP(draft_picks[[#This Row],[drafter_id]],drafters[id],drafters[name]))</f>
        <v>Graham Skipper</v>
      </c>
      <c r="J285" t="str">
        <f>IF(ISBLANK(draft_picks[[#This Row],[drafter_team_id]]),"",_xlfn.XLOOKUP(draft_picks[[#This Row],[drafter_team_id]],drafter_teams[id],drafter_teams[name]))</f>
        <v/>
      </c>
      <c r="K285" s="3" t="s">
        <v>15484</v>
      </c>
      <c r="L285" t="s">
        <v>959</v>
      </c>
      <c r="M285" t="str">
        <f>IF(OR(ISBLANK(draft_picks[[#This Row],[veto_drafter_id]]),draft_picks[[#This Row],[veto_drafter_id]]=""),"",_xlfn.XLOOKUP(draft_picks[[#This Row],[veto_drafter_id]],drafters[id],drafters[name]))</f>
        <v>Matt Mercer</v>
      </c>
      <c r="N285" t="s">
        <v>15497</v>
      </c>
      <c r="O285" t="str">
        <f>IF(OR(ISBLANK(draft_picks[[#This Row],[veto_drafter_team_id]]),draft_picks[[#This Row],[veto_drafter_team_id]]=""),"",_xlfn.XLOOKUP(draft_picks[[#This Row],[veto_drafter_team_id]],drafter_teams[id],drafter_teams[name]))</f>
        <v/>
      </c>
      <c r="Q285" t="s">
        <v>15497</v>
      </c>
      <c r="R285" t="str">
        <f>IF(OR(ISBLANK(draft_picks[[#This Row],[veto_override_drafter_id]]),draft_picks[[#This Row],[veto_override_drafter_id]]=""),"",_xlfn.XLOOKUP(draft_picks[[#This Row],[veto_override_drafter_id]],drafters[id],drafters[name]))</f>
        <v/>
      </c>
      <c r="S285" t="s">
        <v>15497</v>
      </c>
      <c r="T285" t="str">
        <f>IF(OR(ISBLANK(draft_picks[[#This Row],[veto_override_team_id]]),draft_picks[[#This Row],[veto_override_team_id]]=""),"",_xlfn.XLOOKUP(draft_picks[[#This Row],[veto_override_team_id]],drafter_teams[id],drafter_teams[name]))</f>
        <v/>
      </c>
    </row>
    <row r="286" spans="1:20" x14ac:dyDescent="0.25">
      <c r="A286" t="s">
        <v>357</v>
      </c>
      <c r="B286" t="str">
        <f>_xlfn.XLOOKUP(draft_picks[[#This Row],[draft_id]],drafts[id],drafts[title])</f>
        <v>Creature Features</v>
      </c>
      <c r="C286" s="3">
        <v>7</v>
      </c>
      <c r="D286">
        <f>IF(C285&lt;draft_picks[[#This Row],[position]],1,IF(C285&gt;draft_picks[[#This Row],[position]],D285+1,IF(C285=draft_picks[[#This Row],[position]],D285+1)))</f>
        <v>2</v>
      </c>
      <c r="E286" t="s">
        <v>2868</v>
      </c>
      <c r="F286" t="str">
        <f>IF(ISBLANK(draft_picks[[#This Row],[movie_id]]),"",_xlfn.XLOOKUP(draft_picks[[#This Row],[movie_id]],drafts.movies[id],drafts.movies[movie_title]))</f>
        <v>Predator</v>
      </c>
      <c r="G286" s="3" t="s">
        <v>969</v>
      </c>
      <c r="H286" t="str">
        <f>IF(ISBLANK(draft_picks[[#This Row],[drafter_id]]),"",_xlfn.XLOOKUP(draft_picks[[#This Row],[drafter_id]],drafters[id],drafters[name]))</f>
        <v>Graham Skipper</v>
      </c>
      <c r="J286" t="str">
        <f>IF(ISBLANK(draft_picks[[#This Row],[drafter_team_id]]),"",_xlfn.XLOOKUP(draft_picks[[#This Row],[drafter_team_id]],drafter_teams[id],drafter_teams[name]))</f>
        <v/>
      </c>
      <c r="K286" s="3" t="s">
        <v>15497</v>
      </c>
      <c r="L286" t="s">
        <v>15497</v>
      </c>
      <c r="M286" t="str">
        <f>IF(OR(ISBLANK(draft_picks[[#This Row],[veto_drafter_id]]),draft_picks[[#This Row],[veto_drafter_id]]=""),"",_xlfn.XLOOKUP(draft_picks[[#This Row],[veto_drafter_id]],drafters[id],drafters[name]))</f>
        <v/>
      </c>
      <c r="N286" t="s">
        <v>15497</v>
      </c>
      <c r="O286" t="str">
        <f>IF(OR(ISBLANK(draft_picks[[#This Row],[veto_drafter_team_id]]),draft_picks[[#This Row],[veto_drafter_team_id]]=""),"",_xlfn.XLOOKUP(draft_picks[[#This Row],[veto_drafter_team_id]],drafter_teams[id],drafter_teams[name]))</f>
        <v/>
      </c>
      <c r="Q286" t="s">
        <v>15497</v>
      </c>
      <c r="R286" t="str">
        <f>IF(OR(ISBLANK(draft_picks[[#This Row],[veto_override_drafter_id]]),draft_picks[[#This Row],[veto_override_drafter_id]]=""),"",_xlfn.XLOOKUP(draft_picks[[#This Row],[veto_override_drafter_id]],drafters[id],drafters[name]))</f>
        <v/>
      </c>
      <c r="S286" t="s">
        <v>15497</v>
      </c>
      <c r="T286" t="str">
        <f>IF(OR(ISBLANK(draft_picks[[#This Row],[veto_override_team_id]]),draft_picks[[#This Row],[veto_override_team_id]]=""),"",_xlfn.XLOOKUP(draft_picks[[#This Row],[veto_override_team_id]],drafter_teams[id],drafter_teams[name]))</f>
        <v/>
      </c>
    </row>
    <row r="287" spans="1:20" x14ac:dyDescent="0.25">
      <c r="A287" t="s">
        <v>357</v>
      </c>
      <c r="B287" t="str">
        <f>_xlfn.XLOOKUP(draft_picks[[#This Row],[draft_id]],drafts[id],drafts[title])</f>
        <v>Creature Features</v>
      </c>
      <c r="C287" s="3">
        <v>6</v>
      </c>
      <c r="D287">
        <f>IF(C286&lt;draft_picks[[#This Row],[position]],1,IF(C286&gt;draft_picks[[#This Row],[position]],D286+1,IF(C286=draft_picks[[#This Row],[position]],D286+1)))</f>
        <v>3</v>
      </c>
      <c r="E287" t="s">
        <v>2302</v>
      </c>
      <c r="F287" t="str">
        <f>IF(ISBLANK(draft_picks[[#This Row],[movie_id]]),"",_xlfn.XLOOKUP(draft_picks[[#This Row],[movie_id]],drafts.movies[id],drafts.movies[movie_title]))</f>
        <v>King Kong</v>
      </c>
      <c r="G287" s="3" t="s">
        <v>969</v>
      </c>
      <c r="H287" t="str">
        <f>IF(ISBLANK(draft_picks[[#This Row],[drafter_id]]),"",_xlfn.XLOOKUP(draft_picks[[#This Row],[drafter_id]],drafters[id],drafters[name]))</f>
        <v>Graham Skipper</v>
      </c>
      <c r="J287" t="str">
        <f>IF(ISBLANK(draft_picks[[#This Row],[drafter_team_id]]),"",_xlfn.XLOOKUP(draft_picks[[#This Row],[drafter_team_id]],drafter_teams[id],drafter_teams[name]))</f>
        <v/>
      </c>
      <c r="K287" s="3" t="s">
        <v>15497</v>
      </c>
      <c r="L287" t="s">
        <v>15497</v>
      </c>
      <c r="M287" t="str">
        <f>IF(OR(ISBLANK(draft_picks[[#This Row],[veto_drafter_id]]),draft_picks[[#This Row],[veto_drafter_id]]=""),"",_xlfn.XLOOKUP(draft_picks[[#This Row],[veto_drafter_id]],drafters[id],drafters[name]))</f>
        <v/>
      </c>
      <c r="N287" t="s">
        <v>15497</v>
      </c>
      <c r="O287" t="str">
        <f>IF(OR(ISBLANK(draft_picks[[#This Row],[veto_drafter_team_id]]),draft_picks[[#This Row],[veto_drafter_team_id]]=""),"",_xlfn.XLOOKUP(draft_picks[[#This Row],[veto_drafter_team_id]],drafter_teams[id],drafter_teams[name]))</f>
        <v/>
      </c>
      <c r="Q287" t="s">
        <v>15497</v>
      </c>
      <c r="R287" t="str">
        <f>IF(OR(ISBLANK(draft_picks[[#This Row],[veto_override_drafter_id]]),draft_picks[[#This Row],[veto_override_drafter_id]]=""),"",_xlfn.XLOOKUP(draft_picks[[#This Row],[veto_override_drafter_id]],drafters[id],drafters[name]))</f>
        <v/>
      </c>
      <c r="S287" t="s">
        <v>15497</v>
      </c>
      <c r="T287" t="str">
        <f>IF(OR(ISBLANK(draft_picks[[#This Row],[veto_override_team_id]]),draft_picks[[#This Row],[veto_override_team_id]]=""),"",_xlfn.XLOOKUP(draft_picks[[#This Row],[veto_override_team_id]],drafter_teams[id],drafter_teams[name]))</f>
        <v/>
      </c>
    </row>
    <row r="288" spans="1:20" x14ac:dyDescent="0.25">
      <c r="A288" t="s">
        <v>357</v>
      </c>
      <c r="B288" t="str">
        <f>_xlfn.XLOOKUP(draft_picks[[#This Row],[draft_id]],drafts[id],drafts[title])</f>
        <v>Creature Features</v>
      </c>
      <c r="C288" s="3">
        <v>5</v>
      </c>
      <c r="D288">
        <f>IF(C287&lt;draft_picks[[#This Row],[position]],1,IF(C287&gt;draft_picks[[#This Row],[position]],D287+1,IF(C287=draft_picks[[#This Row],[position]],D287+1)))</f>
        <v>4</v>
      </c>
      <c r="E288" t="s">
        <v>7506</v>
      </c>
      <c r="F288" t="str">
        <f>IF(ISBLANK(draft_picks[[#This Row],[movie_id]]),"",_xlfn.XLOOKUP(draft_picks[[#This Row],[movie_id]],drafts.movies[id],drafts.movies[movie_title]))</f>
        <v>Alien</v>
      </c>
      <c r="G288" s="3" t="s">
        <v>959</v>
      </c>
      <c r="H288" t="str">
        <f>IF(ISBLANK(draft_picks[[#This Row],[drafter_id]]),"",_xlfn.XLOOKUP(draft_picks[[#This Row],[drafter_id]],drafters[id],drafters[name]))</f>
        <v>Matt Mercer</v>
      </c>
      <c r="J288" t="str">
        <f>IF(ISBLANK(draft_picks[[#This Row],[drafter_team_id]]),"",_xlfn.XLOOKUP(draft_picks[[#This Row],[drafter_team_id]],drafter_teams[id],drafter_teams[name]))</f>
        <v/>
      </c>
      <c r="K288" s="3" t="s">
        <v>15497</v>
      </c>
      <c r="L288" t="s">
        <v>15497</v>
      </c>
      <c r="M288" t="str">
        <f>IF(OR(ISBLANK(draft_picks[[#This Row],[veto_drafter_id]]),draft_picks[[#This Row],[veto_drafter_id]]=""),"",_xlfn.XLOOKUP(draft_picks[[#This Row],[veto_drafter_id]],drafters[id],drafters[name]))</f>
        <v/>
      </c>
      <c r="N288" t="s">
        <v>15497</v>
      </c>
      <c r="O288" t="str">
        <f>IF(OR(ISBLANK(draft_picks[[#This Row],[veto_drafter_team_id]]),draft_picks[[#This Row],[veto_drafter_team_id]]=""),"",_xlfn.XLOOKUP(draft_picks[[#This Row],[veto_drafter_team_id]],drafter_teams[id],drafter_teams[name]))</f>
        <v/>
      </c>
      <c r="Q288" t="s">
        <v>15497</v>
      </c>
      <c r="R288" t="str">
        <f>IF(OR(ISBLANK(draft_picks[[#This Row],[veto_override_drafter_id]]),draft_picks[[#This Row],[veto_override_drafter_id]]=""),"",_xlfn.XLOOKUP(draft_picks[[#This Row],[veto_override_drafter_id]],drafters[id],drafters[name]))</f>
        <v/>
      </c>
      <c r="S288" t="s">
        <v>15497</v>
      </c>
      <c r="T288" t="str">
        <f>IF(OR(ISBLANK(draft_picks[[#This Row],[veto_override_team_id]]),draft_picks[[#This Row],[veto_override_team_id]]=""),"",_xlfn.XLOOKUP(draft_picks[[#This Row],[veto_override_team_id]],drafter_teams[id],drafter_teams[name]))</f>
        <v/>
      </c>
    </row>
    <row r="289" spans="1:21" x14ac:dyDescent="0.25">
      <c r="A289" t="s">
        <v>357</v>
      </c>
      <c r="B289" t="str">
        <f>_xlfn.XLOOKUP(draft_picks[[#This Row],[draft_id]],drafts[id],drafts[title])</f>
        <v>Creature Features</v>
      </c>
      <c r="C289" s="3">
        <v>4</v>
      </c>
      <c r="D289">
        <f>IF(C288&lt;draft_picks[[#This Row],[position]],1,IF(C288&gt;draft_picks[[#This Row],[position]],D288+1,IF(C288=draft_picks[[#This Row],[position]],D288+1)))</f>
        <v>5</v>
      </c>
      <c r="E289" t="s">
        <v>5229</v>
      </c>
      <c r="F289" t="str">
        <f>IF(ISBLANK(draft_picks[[#This Row],[movie_id]]),"",_xlfn.XLOOKUP(draft_picks[[#This Row],[movie_id]],drafts.movies[id],drafts.movies[movie_title]))</f>
        <v>Creature from the Black Lagoon</v>
      </c>
      <c r="G289" s="3" t="s">
        <v>969</v>
      </c>
      <c r="H289" t="str">
        <f>IF(ISBLANK(draft_picks[[#This Row],[drafter_id]]),"",_xlfn.XLOOKUP(draft_picks[[#This Row],[drafter_id]],drafters[id],drafters[name]))</f>
        <v>Graham Skipper</v>
      </c>
      <c r="J289" t="str">
        <f>IF(ISBLANK(draft_picks[[#This Row],[drafter_team_id]]),"",_xlfn.XLOOKUP(draft_picks[[#This Row],[drafter_team_id]],drafter_teams[id],drafter_teams[name]))</f>
        <v/>
      </c>
      <c r="K289" s="3" t="s">
        <v>15497</v>
      </c>
      <c r="L289" t="s">
        <v>15497</v>
      </c>
      <c r="M289" t="str">
        <f>IF(OR(ISBLANK(draft_picks[[#This Row],[veto_drafter_id]]),draft_picks[[#This Row],[veto_drafter_id]]=""),"",_xlfn.XLOOKUP(draft_picks[[#This Row],[veto_drafter_id]],drafters[id],drafters[name]))</f>
        <v/>
      </c>
      <c r="N289" t="s">
        <v>15497</v>
      </c>
      <c r="O289" t="str">
        <f>IF(OR(ISBLANK(draft_picks[[#This Row],[veto_drafter_team_id]]),draft_picks[[#This Row],[veto_drafter_team_id]]=""),"",_xlfn.XLOOKUP(draft_picks[[#This Row],[veto_drafter_team_id]],drafter_teams[id],drafter_teams[name]))</f>
        <v/>
      </c>
      <c r="Q289" t="s">
        <v>15497</v>
      </c>
      <c r="R289" t="str">
        <f>IF(OR(ISBLANK(draft_picks[[#This Row],[veto_override_drafter_id]]),draft_picks[[#This Row],[veto_override_drafter_id]]=""),"",_xlfn.XLOOKUP(draft_picks[[#This Row],[veto_override_drafter_id]],drafters[id],drafters[name]))</f>
        <v/>
      </c>
      <c r="S289" t="s">
        <v>15497</v>
      </c>
      <c r="T289" t="str">
        <f>IF(OR(ISBLANK(draft_picks[[#This Row],[veto_override_team_id]]),draft_picks[[#This Row],[veto_override_team_id]]=""),"",_xlfn.XLOOKUP(draft_picks[[#This Row],[veto_override_team_id]],drafter_teams[id],drafter_teams[name]))</f>
        <v/>
      </c>
    </row>
    <row r="290" spans="1:21" x14ac:dyDescent="0.25">
      <c r="A290" t="s">
        <v>357</v>
      </c>
      <c r="B290" t="str">
        <f>_xlfn.XLOOKUP(draft_picks[[#This Row],[draft_id]],drafts[id],drafts[title])</f>
        <v>Creature Features</v>
      </c>
      <c r="C290" s="3">
        <v>3</v>
      </c>
      <c r="D290">
        <f>IF(C289&lt;draft_picks[[#This Row],[position]],1,IF(C289&gt;draft_picks[[#This Row],[position]],D289+1,IF(C289=draft_picks[[#This Row],[position]],D289+1)))</f>
        <v>6</v>
      </c>
      <c r="E290" t="s">
        <v>2290</v>
      </c>
      <c r="F290" t="str">
        <f>IF(ISBLANK(draft_picks[[#This Row],[movie_id]]),"",_xlfn.XLOOKUP(draft_picks[[#This Row],[movie_id]],drafts.movies[id],drafts.movies[movie_title]))</f>
        <v>Godzilla</v>
      </c>
      <c r="G290" s="3" t="s">
        <v>959</v>
      </c>
      <c r="H290" t="str">
        <f>IF(ISBLANK(draft_picks[[#This Row],[drafter_id]]),"",_xlfn.XLOOKUP(draft_picks[[#This Row],[drafter_id]],drafters[id],drafters[name]))</f>
        <v>Matt Mercer</v>
      </c>
      <c r="J290" t="str">
        <f>IF(ISBLANK(draft_picks[[#This Row],[drafter_team_id]]),"",_xlfn.XLOOKUP(draft_picks[[#This Row],[drafter_team_id]],drafter_teams[id],drafter_teams[name]))</f>
        <v/>
      </c>
      <c r="K290" s="3" t="s">
        <v>15497</v>
      </c>
      <c r="L290" t="s">
        <v>15497</v>
      </c>
      <c r="M290" t="str">
        <f>IF(OR(ISBLANK(draft_picks[[#This Row],[veto_drafter_id]]),draft_picks[[#This Row],[veto_drafter_id]]=""),"",_xlfn.XLOOKUP(draft_picks[[#This Row],[veto_drafter_id]],drafters[id],drafters[name]))</f>
        <v/>
      </c>
      <c r="N290" t="s">
        <v>15497</v>
      </c>
      <c r="O290" t="str">
        <f>IF(OR(ISBLANK(draft_picks[[#This Row],[veto_drafter_team_id]]),draft_picks[[#This Row],[veto_drafter_team_id]]=""),"",_xlfn.XLOOKUP(draft_picks[[#This Row],[veto_drafter_team_id]],drafter_teams[id],drafter_teams[name]))</f>
        <v/>
      </c>
      <c r="Q290" t="s">
        <v>15497</v>
      </c>
      <c r="R290" t="str">
        <f>IF(OR(ISBLANK(draft_picks[[#This Row],[veto_override_drafter_id]]),draft_picks[[#This Row],[veto_override_drafter_id]]=""),"",_xlfn.XLOOKUP(draft_picks[[#This Row],[veto_override_drafter_id]],drafters[id],drafters[name]))</f>
        <v/>
      </c>
      <c r="S290" t="s">
        <v>15497</v>
      </c>
      <c r="T290" t="str">
        <f>IF(OR(ISBLANK(draft_picks[[#This Row],[veto_override_team_id]]),draft_picks[[#This Row],[veto_override_team_id]]=""),"",_xlfn.XLOOKUP(draft_picks[[#This Row],[veto_override_team_id]],drafter_teams[id],drafter_teams[name]))</f>
        <v/>
      </c>
    </row>
    <row r="291" spans="1:21" x14ac:dyDescent="0.25">
      <c r="A291" t="s">
        <v>357</v>
      </c>
      <c r="B291" t="str">
        <f>_xlfn.XLOOKUP(draft_picks[[#This Row],[draft_id]],drafts[id],drafts[title])</f>
        <v>Creature Features</v>
      </c>
      <c r="C291" s="3">
        <v>2</v>
      </c>
      <c r="D291">
        <f>IF(C290&lt;draft_picks[[#This Row],[position]],1,IF(C290&gt;draft_picks[[#This Row],[position]],D290+1,IF(C290=draft_picks[[#This Row],[position]],D290+1)))</f>
        <v>7</v>
      </c>
      <c r="E291" t="s">
        <v>2664</v>
      </c>
      <c r="F291" t="str">
        <f>IF(ISBLANK(draft_picks[[#This Row],[movie_id]]),"",_xlfn.XLOOKUP(draft_picks[[#This Row],[movie_id]],drafts.movies[id],drafts.movies[movie_title]))</f>
        <v>The Thing</v>
      </c>
      <c r="G291" s="3" t="s">
        <v>969</v>
      </c>
      <c r="H291" t="str">
        <f>IF(ISBLANK(draft_picks[[#This Row],[drafter_id]]),"",_xlfn.XLOOKUP(draft_picks[[#This Row],[drafter_id]],drafters[id],drafters[name]))</f>
        <v>Graham Skipper</v>
      </c>
      <c r="J291" t="str">
        <f>IF(ISBLANK(draft_picks[[#This Row],[drafter_team_id]]),"",_xlfn.XLOOKUP(draft_picks[[#This Row],[drafter_team_id]],drafter_teams[id],drafter_teams[name]))</f>
        <v/>
      </c>
      <c r="K291" s="3" t="s">
        <v>15497</v>
      </c>
      <c r="L291" t="s">
        <v>15497</v>
      </c>
      <c r="M291" t="str">
        <f>IF(OR(ISBLANK(draft_picks[[#This Row],[veto_drafter_id]]),draft_picks[[#This Row],[veto_drafter_id]]=""),"",_xlfn.XLOOKUP(draft_picks[[#This Row],[veto_drafter_id]],drafters[id],drafters[name]))</f>
        <v/>
      </c>
      <c r="N291" t="s">
        <v>15497</v>
      </c>
      <c r="O291" t="str">
        <f>IF(OR(ISBLANK(draft_picks[[#This Row],[veto_drafter_team_id]]),draft_picks[[#This Row],[veto_drafter_team_id]]=""),"",_xlfn.XLOOKUP(draft_picks[[#This Row],[veto_drafter_team_id]],drafter_teams[id],drafter_teams[name]))</f>
        <v/>
      </c>
      <c r="Q291" t="s">
        <v>15497</v>
      </c>
      <c r="R291" t="str">
        <f>IF(OR(ISBLANK(draft_picks[[#This Row],[veto_override_drafter_id]]),draft_picks[[#This Row],[veto_override_drafter_id]]=""),"",_xlfn.XLOOKUP(draft_picks[[#This Row],[veto_override_drafter_id]],drafters[id],drafters[name]))</f>
        <v/>
      </c>
      <c r="S291" t="s">
        <v>15497</v>
      </c>
      <c r="T291" t="str">
        <f>IF(OR(ISBLANK(draft_picks[[#This Row],[veto_override_team_id]]),draft_picks[[#This Row],[veto_override_team_id]]=""),"",_xlfn.XLOOKUP(draft_picks[[#This Row],[veto_override_team_id]],drafter_teams[id],drafter_teams[name]))</f>
        <v/>
      </c>
    </row>
    <row r="292" spans="1:21" x14ac:dyDescent="0.25">
      <c r="A292" t="s">
        <v>357</v>
      </c>
      <c r="B292" t="str">
        <f>_xlfn.XLOOKUP(draft_picks[[#This Row],[draft_id]],drafts[id],drafts[title])</f>
        <v>Creature Features</v>
      </c>
      <c r="C292" s="3">
        <v>1</v>
      </c>
      <c r="D292">
        <f>IF(C291&lt;draft_picks[[#This Row],[position]],1,IF(C291&gt;draft_picks[[#This Row],[position]],D291+1,IF(C291=draft_picks[[#This Row],[position]],D291+1)))</f>
        <v>8</v>
      </c>
      <c r="E292" t="s">
        <v>7924</v>
      </c>
      <c r="F292" t="str">
        <f>IF(ISBLANK(draft_picks[[#This Row],[movie_id]]),"",_xlfn.XLOOKUP(draft_picks[[#This Row],[movie_id]],drafts.movies[id],drafts.movies[movie_title]))</f>
        <v>The Blob</v>
      </c>
      <c r="G292" s="3" t="s">
        <v>959</v>
      </c>
      <c r="H292" t="str">
        <f>IF(ISBLANK(draft_picks[[#This Row],[drafter_id]]),"",_xlfn.XLOOKUP(draft_picks[[#This Row],[drafter_id]],drafters[id],drafters[name]))</f>
        <v>Matt Mercer</v>
      </c>
      <c r="J292" t="str">
        <f>IF(ISBLANK(draft_picks[[#This Row],[drafter_team_id]]),"",_xlfn.XLOOKUP(draft_picks[[#This Row],[drafter_team_id]],drafter_teams[id],drafter_teams[name]))</f>
        <v/>
      </c>
      <c r="K292" s="3" t="s">
        <v>15484</v>
      </c>
      <c r="L292" t="s">
        <v>969</v>
      </c>
      <c r="M292" t="str">
        <f>IF(OR(ISBLANK(draft_picks[[#This Row],[veto_drafter_id]]),draft_picks[[#This Row],[veto_drafter_id]]=""),"",_xlfn.XLOOKUP(draft_picks[[#This Row],[veto_drafter_id]],drafters[id],drafters[name]))</f>
        <v>Graham Skipper</v>
      </c>
      <c r="N292" t="s">
        <v>15497</v>
      </c>
      <c r="O292" t="str">
        <f>IF(OR(ISBLANK(draft_picks[[#This Row],[veto_drafter_team_id]]),draft_picks[[#This Row],[veto_drafter_team_id]]=""),"",_xlfn.XLOOKUP(draft_picks[[#This Row],[veto_drafter_team_id]],drafter_teams[id],drafter_teams[name]))</f>
        <v/>
      </c>
      <c r="Q292" t="s">
        <v>15497</v>
      </c>
      <c r="R292" t="str">
        <f>IF(OR(ISBLANK(draft_picks[[#This Row],[veto_override_drafter_id]]),draft_picks[[#This Row],[veto_override_drafter_id]]=""),"",_xlfn.XLOOKUP(draft_picks[[#This Row],[veto_override_drafter_id]],drafters[id],drafters[name]))</f>
        <v/>
      </c>
      <c r="S292" t="s">
        <v>15497</v>
      </c>
      <c r="T292" t="str">
        <f>IF(OR(ISBLANK(draft_picks[[#This Row],[veto_override_team_id]]),draft_picks[[#This Row],[veto_override_team_id]]=""),"",_xlfn.XLOOKUP(draft_picks[[#This Row],[veto_override_team_id]],drafter_teams[id],drafter_teams[name]))</f>
        <v/>
      </c>
    </row>
    <row r="293" spans="1:21" x14ac:dyDescent="0.25">
      <c r="A293" t="s">
        <v>357</v>
      </c>
      <c r="B293" t="str">
        <f>_xlfn.XLOOKUP(draft_picks[[#This Row],[draft_id]],drafts[id],drafts[title])</f>
        <v>Creature Features</v>
      </c>
      <c r="C293" s="3">
        <v>1</v>
      </c>
      <c r="D293">
        <f>IF(C292&lt;draft_picks[[#This Row],[position]],1,IF(C292&gt;draft_picks[[#This Row],[position]],D292+1,IF(C292=draft_picks[[#This Row],[position]],D292+1)))</f>
        <v>9</v>
      </c>
      <c r="E293" t="s">
        <v>1425</v>
      </c>
      <c r="F293" t="str">
        <f>IF(ISBLANK(draft_picks[[#This Row],[movie_id]]),"",_xlfn.XLOOKUP(draft_picks[[#This Row],[movie_id]],drafts.movies[id],drafts.movies[movie_title]))</f>
        <v>The Fly</v>
      </c>
      <c r="G293" s="3" t="s">
        <v>959</v>
      </c>
      <c r="H293" t="str">
        <f>IF(ISBLANK(draft_picks[[#This Row],[drafter_id]]),"",_xlfn.XLOOKUP(draft_picks[[#This Row],[drafter_id]],drafters[id],drafters[name]))</f>
        <v>Matt Mercer</v>
      </c>
      <c r="J293" t="str">
        <f>IF(ISBLANK(draft_picks[[#This Row],[drafter_team_id]]),"",_xlfn.XLOOKUP(draft_picks[[#This Row],[drafter_team_id]],drafter_teams[id],drafter_teams[name]))</f>
        <v/>
      </c>
      <c r="K293" s="3"/>
      <c r="L293" t="s">
        <v>15497</v>
      </c>
      <c r="M293" t="str">
        <f>IF(OR(ISBLANK(draft_picks[[#This Row],[veto_drafter_id]]),draft_picks[[#This Row],[veto_drafter_id]]=""),"",_xlfn.XLOOKUP(draft_picks[[#This Row],[veto_drafter_id]],drafters[id],drafters[name]))</f>
        <v/>
      </c>
      <c r="N293" t="s">
        <v>15497</v>
      </c>
      <c r="O293" t="str">
        <f>IF(OR(ISBLANK(draft_picks[[#This Row],[veto_drafter_team_id]]),draft_picks[[#This Row],[veto_drafter_team_id]]=""),"",_xlfn.XLOOKUP(draft_picks[[#This Row],[veto_drafter_team_id]],drafter_teams[id],drafter_teams[name]))</f>
        <v/>
      </c>
      <c r="Q293" t="s">
        <v>15497</v>
      </c>
      <c r="R293" t="str">
        <f>IF(OR(ISBLANK(draft_picks[[#This Row],[veto_override_drafter_id]]),draft_picks[[#This Row],[veto_override_drafter_id]]=""),"",_xlfn.XLOOKUP(draft_picks[[#This Row],[veto_override_drafter_id]],drafters[id],drafters[name]))</f>
        <v/>
      </c>
      <c r="S293" t="s">
        <v>15497</v>
      </c>
      <c r="T293" t="str">
        <f>IF(OR(ISBLANK(draft_picks[[#This Row],[veto_override_team_id]]),draft_picks[[#This Row],[veto_override_team_id]]=""),"",_xlfn.XLOOKUP(draft_picks[[#This Row],[veto_override_team_id]],drafter_teams[id],drafter_teams[name]))</f>
        <v/>
      </c>
      <c r="U293" t="b">
        <v>1</v>
      </c>
    </row>
    <row r="294" spans="1:21" x14ac:dyDescent="0.25">
      <c r="A294" t="s">
        <v>357</v>
      </c>
      <c r="B294" t="str">
        <f>_xlfn.XLOOKUP(draft_picks[[#This Row],[draft_id]],drafts[id],drafts[title])</f>
        <v>Creature Features</v>
      </c>
      <c r="C294" s="3">
        <v>1</v>
      </c>
      <c r="D294">
        <f>IF(C293&lt;draft_picks[[#This Row],[position]],1,IF(C293&gt;draft_picks[[#This Row],[position]],D293+1,IF(C293=draft_picks[[#This Row],[position]],D293+1)))</f>
        <v>10</v>
      </c>
      <c r="E294" t="s">
        <v>2021</v>
      </c>
      <c r="F294" t="str">
        <f>IF(ISBLANK(draft_picks[[#This Row],[movie_id]]),"",_xlfn.XLOOKUP(draft_picks[[#This Row],[movie_id]],drafts.movies[id],drafts.movies[movie_title]))</f>
        <v>The Mist</v>
      </c>
      <c r="G294" s="3" t="s">
        <v>959</v>
      </c>
      <c r="H294" t="str">
        <f>IF(ISBLANK(draft_picks[[#This Row],[drafter_id]]),"",_xlfn.XLOOKUP(draft_picks[[#This Row],[drafter_id]],drafters[id],drafters[name]))</f>
        <v>Matt Mercer</v>
      </c>
      <c r="J294" t="str">
        <f>IF(ISBLANK(draft_picks[[#This Row],[drafter_team_id]]),"",_xlfn.XLOOKUP(draft_picks[[#This Row],[drafter_team_id]],drafter_teams[id],drafter_teams[name]))</f>
        <v/>
      </c>
      <c r="K294" s="3" t="s">
        <v>15497</v>
      </c>
      <c r="L294" t="s">
        <v>15497</v>
      </c>
      <c r="M294" t="str">
        <f>IF(OR(ISBLANK(draft_picks[[#This Row],[veto_drafter_id]]),draft_picks[[#This Row],[veto_drafter_id]]=""),"",_xlfn.XLOOKUP(draft_picks[[#This Row],[veto_drafter_id]],drafters[id],drafters[name]))</f>
        <v/>
      </c>
      <c r="N294" t="s">
        <v>15497</v>
      </c>
      <c r="O294" t="str">
        <f>IF(OR(ISBLANK(draft_picks[[#This Row],[veto_drafter_team_id]]),draft_picks[[#This Row],[veto_drafter_team_id]]=""),"",_xlfn.XLOOKUP(draft_picks[[#This Row],[veto_drafter_team_id]],drafter_teams[id],drafter_teams[name]))</f>
        <v/>
      </c>
      <c r="Q294" t="s">
        <v>15497</v>
      </c>
      <c r="R294" t="str">
        <f>IF(OR(ISBLANK(draft_picks[[#This Row],[veto_override_drafter_id]]),draft_picks[[#This Row],[veto_override_drafter_id]]=""),"",_xlfn.XLOOKUP(draft_picks[[#This Row],[veto_override_drafter_id]],drafters[id],drafters[name]))</f>
        <v/>
      </c>
      <c r="S294" t="s">
        <v>15497</v>
      </c>
      <c r="T294" t="str">
        <f>IF(OR(ISBLANK(draft_picks[[#This Row],[veto_override_team_id]]),draft_picks[[#This Row],[veto_override_team_id]]=""),"",_xlfn.XLOOKUP(draft_picks[[#This Row],[veto_override_team_id]],drafter_teams[id],drafter_teams[name]))</f>
        <v/>
      </c>
    </row>
    <row r="295" spans="1:21" x14ac:dyDescent="0.25">
      <c r="A295" t="s">
        <v>761</v>
      </c>
      <c r="B295" t="str">
        <f>_xlfn.XLOOKUP(draft_picks[[#This Row],[draft_id]],drafts[id],drafts[title])</f>
        <v>Humphrey Bogart</v>
      </c>
      <c r="C295" s="3">
        <v>7</v>
      </c>
      <c r="D295">
        <f>IF(C294&lt;draft_picks[[#This Row],[position]],1,IF(C294&gt;draft_picks[[#This Row],[position]],D294+1,IF(C294=draft_picks[[#This Row],[position]],D294+1)))</f>
        <v>1</v>
      </c>
      <c r="E295" t="s">
        <v>5752</v>
      </c>
      <c r="F295" t="str">
        <f>IF(ISBLANK(draft_picks[[#This Row],[movie_id]]),"",_xlfn.XLOOKUP(draft_picks[[#This Row],[movie_id]],drafts.movies[id],drafts.movies[movie_title]))</f>
        <v>We're No Angels</v>
      </c>
      <c r="G295" s="3" t="s">
        <v>1133</v>
      </c>
      <c r="H295" t="str">
        <f>IF(ISBLANK(draft_picks[[#This Row],[drafter_id]]),"",_xlfn.XLOOKUP(draft_picks[[#This Row],[drafter_id]],drafters[id],drafters[name]))</f>
        <v>Oriana Nudo</v>
      </c>
      <c r="J295" t="str">
        <f>IF(ISBLANK(draft_picks[[#This Row],[drafter_team_id]]),"",_xlfn.XLOOKUP(draft_picks[[#This Row],[drafter_team_id]],drafter_teams[id],drafter_teams[name]))</f>
        <v/>
      </c>
      <c r="K295" s="3" t="s">
        <v>15497</v>
      </c>
      <c r="L295" t="s">
        <v>15497</v>
      </c>
      <c r="M295" t="str">
        <f>IF(OR(ISBLANK(draft_picks[[#This Row],[veto_drafter_id]]),draft_picks[[#This Row],[veto_drafter_id]]=""),"",_xlfn.XLOOKUP(draft_picks[[#This Row],[veto_drafter_id]],drafters[id],drafters[name]))</f>
        <v/>
      </c>
      <c r="N295" t="s">
        <v>15497</v>
      </c>
      <c r="O295" t="str">
        <f>IF(OR(ISBLANK(draft_picks[[#This Row],[veto_drafter_team_id]]),draft_picks[[#This Row],[veto_drafter_team_id]]=""),"",_xlfn.XLOOKUP(draft_picks[[#This Row],[veto_drafter_team_id]],drafter_teams[id],drafter_teams[name]))</f>
        <v/>
      </c>
      <c r="Q295" t="s">
        <v>15497</v>
      </c>
      <c r="R295" t="str">
        <f>IF(OR(ISBLANK(draft_picks[[#This Row],[veto_override_drafter_id]]),draft_picks[[#This Row],[veto_override_drafter_id]]=""),"",_xlfn.XLOOKUP(draft_picks[[#This Row],[veto_override_drafter_id]],drafters[id],drafters[name]))</f>
        <v/>
      </c>
      <c r="S295" t="s">
        <v>15497</v>
      </c>
      <c r="T295" t="str">
        <f>IF(OR(ISBLANK(draft_picks[[#This Row],[veto_override_team_id]]),draft_picks[[#This Row],[veto_override_team_id]]=""),"",_xlfn.XLOOKUP(draft_picks[[#This Row],[veto_override_team_id]],drafter_teams[id],drafter_teams[name]))</f>
        <v/>
      </c>
    </row>
    <row r="296" spans="1:21" x14ac:dyDescent="0.25">
      <c r="A296" t="s">
        <v>761</v>
      </c>
      <c r="B296" t="str">
        <f>_xlfn.XLOOKUP(draft_picks[[#This Row],[draft_id]],drafts[id],drafts[title])</f>
        <v>Humphrey Bogart</v>
      </c>
      <c r="C296" s="3">
        <v>6</v>
      </c>
      <c r="D296">
        <f>IF(C295&lt;draft_picks[[#This Row],[position]],1,IF(C295&gt;draft_picks[[#This Row],[position]],D295+1,IF(C295=draft_picks[[#This Row],[position]],D295+1)))</f>
        <v>2</v>
      </c>
      <c r="E296" t="s">
        <v>5378</v>
      </c>
      <c r="F296" t="str">
        <f>IF(ISBLANK(draft_picks[[#This Row],[movie_id]]),"",_xlfn.XLOOKUP(draft_picks[[#This Row],[movie_id]],drafts.movies[id],drafts.movies[movie_title]))</f>
        <v>Dark Passage</v>
      </c>
      <c r="G296" s="3" t="s">
        <v>1133</v>
      </c>
      <c r="H296" t="str">
        <f>IF(ISBLANK(draft_picks[[#This Row],[drafter_id]]),"",_xlfn.XLOOKUP(draft_picks[[#This Row],[drafter_id]],drafters[id],drafters[name]))</f>
        <v>Oriana Nudo</v>
      </c>
      <c r="J296" t="str">
        <f>IF(ISBLANK(draft_picks[[#This Row],[drafter_team_id]]),"",_xlfn.XLOOKUP(draft_picks[[#This Row],[drafter_team_id]],drafter_teams[id],drafter_teams[name]))</f>
        <v/>
      </c>
      <c r="K296" s="3" t="s">
        <v>15497</v>
      </c>
      <c r="L296" t="s">
        <v>15497</v>
      </c>
      <c r="M296" t="str">
        <f>IF(OR(ISBLANK(draft_picks[[#This Row],[veto_drafter_id]]),draft_picks[[#This Row],[veto_drafter_id]]=""),"",_xlfn.XLOOKUP(draft_picks[[#This Row],[veto_drafter_id]],drafters[id],drafters[name]))</f>
        <v/>
      </c>
      <c r="N296" t="s">
        <v>15497</v>
      </c>
      <c r="O296" t="str">
        <f>IF(OR(ISBLANK(draft_picks[[#This Row],[veto_drafter_team_id]]),draft_picks[[#This Row],[veto_drafter_team_id]]=""),"",_xlfn.XLOOKUP(draft_picks[[#This Row],[veto_drafter_team_id]],drafter_teams[id],drafter_teams[name]))</f>
        <v/>
      </c>
      <c r="Q296" t="s">
        <v>15497</v>
      </c>
      <c r="R296" t="str">
        <f>IF(OR(ISBLANK(draft_picks[[#This Row],[veto_override_drafter_id]]),draft_picks[[#This Row],[veto_override_drafter_id]]=""),"",_xlfn.XLOOKUP(draft_picks[[#This Row],[veto_override_drafter_id]],drafters[id],drafters[name]))</f>
        <v/>
      </c>
      <c r="S296" t="s">
        <v>15497</v>
      </c>
      <c r="T296" t="str">
        <f>IF(OR(ISBLANK(draft_picks[[#This Row],[veto_override_team_id]]),draft_picks[[#This Row],[veto_override_team_id]]=""),"",_xlfn.XLOOKUP(draft_picks[[#This Row],[veto_override_team_id]],drafter_teams[id],drafter_teams[name]))</f>
        <v/>
      </c>
    </row>
    <row r="297" spans="1:21" x14ac:dyDescent="0.25">
      <c r="A297" t="s">
        <v>761</v>
      </c>
      <c r="B297" t="str">
        <f>_xlfn.XLOOKUP(draft_picks[[#This Row],[draft_id]],drafts[id],drafts[title])</f>
        <v>Humphrey Bogart</v>
      </c>
      <c r="C297" s="3">
        <v>5</v>
      </c>
      <c r="D297">
        <f>IF(C296&lt;draft_picks[[#This Row],[position]],1,IF(C296&gt;draft_picks[[#This Row],[position]],D296+1,IF(C296=draft_picks[[#This Row],[position]],D296+1)))</f>
        <v>3</v>
      </c>
      <c r="E297" t="s">
        <v>7727</v>
      </c>
      <c r="F297" t="str">
        <f>IF(ISBLANK(draft_picks[[#This Row],[movie_id]]),"",_xlfn.XLOOKUP(draft_picks[[#This Row],[movie_id]],drafts.movies[id],drafts.movies[movie_title]))</f>
        <v>The Big Sleep</v>
      </c>
      <c r="G297" s="3" t="s">
        <v>951</v>
      </c>
      <c r="H297" t="str">
        <f>IF(ISBLANK(draft_picks[[#This Row],[drafter_id]]),"",_xlfn.XLOOKUP(draft_picks[[#This Row],[drafter_id]],drafters[id],drafters[name]))</f>
        <v>Maureen Lee Lenker</v>
      </c>
      <c r="J297" t="str">
        <f>IF(ISBLANK(draft_picks[[#This Row],[drafter_team_id]]),"",_xlfn.XLOOKUP(draft_picks[[#This Row],[drafter_team_id]],drafter_teams[id],drafter_teams[name]))</f>
        <v/>
      </c>
      <c r="K297" s="3" t="s">
        <v>15497</v>
      </c>
      <c r="L297" t="s">
        <v>15497</v>
      </c>
      <c r="M297" t="str">
        <f>IF(OR(ISBLANK(draft_picks[[#This Row],[veto_drafter_id]]),draft_picks[[#This Row],[veto_drafter_id]]=""),"",_xlfn.XLOOKUP(draft_picks[[#This Row],[veto_drafter_id]],drafters[id],drafters[name]))</f>
        <v/>
      </c>
      <c r="N297" t="s">
        <v>15497</v>
      </c>
      <c r="O297" t="str">
        <f>IF(OR(ISBLANK(draft_picks[[#This Row],[veto_drafter_team_id]]),draft_picks[[#This Row],[veto_drafter_team_id]]=""),"",_xlfn.XLOOKUP(draft_picks[[#This Row],[veto_drafter_team_id]],drafter_teams[id],drafter_teams[name]))</f>
        <v/>
      </c>
      <c r="Q297" t="s">
        <v>15497</v>
      </c>
      <c r="R297" t="str">
        <f>IF(OR(ISBLANK(draft_picks[[#This Row],[veto_override_drafter_id]]),draft_picks[[#This Row],[veto_override_drafter_id]]=""),"",_xlfn.XLOOKUP(draft_picks[[#This Row],[veto_override_drafter_id]],drafters[id],drafters[name]))</f>
        <v/>
      </c>
      <c r="S297" t="s">
        <v>15497</v>
      </c>
      <c r="T297" t="str">
        <f>IF(OR(ISBLANK(draft_picks[[#This Row],[veto_override_team_id]]),draft_picks[[#This Row],[veto_override_team_id]]=""),"",_xlfn.XLOOKUP(draft_picks[[#This Row],[veto_override_team_id]],drafter_teams[id],drafter_teams[name]))</f>
        <v/>
      </c>
    </row>
    <row r="298" spans="1:21" x14ac:dyDescent="0.25">
      <c r="A298" t="s">
        <v>761</v>
      </c>
      <c r="B298" t="str">
        <f>_xlfn.XLOOKUP(draft_picks[[#This Row],[draft_id]],drafts[id],drafts[title])</f>
        <v>Humphrey Bogart</v>
      </c>
      <c r="C298" s="3">
        <v>4</v>
      </c>
      <c r="D298">
        <f>IF(C297&lt;draft_picks[[#This Row],[position]],1,IF(C297&gt;draft_picks[[#This Row],[position]],D297+1,IF(C297=draft_picks[[#This Row],[position]],D297+1)))</f>
        <v>4</v>
      </c>
      <c r="E298" t="s">
        <v>7640</v>
      </c>
      <c r="F298" t="str">
        <f>IF(ISBLANK(draft_picks[[#This Row],[movie_id]]),"",_xlfn.XLOOKUP(draft_picks[[#This Row],[movie_id]],drafts.movies[id],drafts.movies[movie_title]))</f>
        <v>Black Legion</v>
      </c>
      <c r="G298" s="3" t="s">
        <v>1133</v>
      </c>
      <c r="H298" t="str">
        <f>IF(ISBLANK(draft_picks[[#This Row],[drafter_id]]),"",_xlfn.XLOOKUP(draft_picks[[#This Row],[drafter_id]],drafters[id],drafters[name]))</f>
        <v>Oriana Nudo</v>
      </c>
      <c r="J298" t="str">
        <f>IF(ISBLANK(draft_picks[[#This Row],[drafter_team_id]]),"",_xlfn.XLOOKUP(draft_picks[[#This Row],[drafter_team_id]],drafter_teams[id],drafter_teams[name]))</f>
        <v/>
      </c>
      <c r="K298" s="3" t="s">
        <v>15484</v>
      </c>
      <c r="L298" t="s">
        <v>951</v>
      </c>
      <c r="M298" t="str">
        <f>IF(OR(ISBLANK(draft_picks[[#This Row],[veto_drafter_id]]),draft_picks[[#This Row],[veto_drafter_id]]=""),"",_xlfn.XLOOKUP(draft_picks[[#This Row],[veto_drafter_id]],drafters[id],drafters[name]))</f>
        <v>Maureen Lee Lenker</v>
      </c>
      <c r="N298" t="s">
        <v>15497</v>
      </c>
      <c r="O298" t="str">
        <f>IF(OR(ISBLANK(draft_picks[[#This Row],[veto_drafter_team_id]]),draft_picks[[#This Row],[veto_drafter_team_id]]=""),"",_xlfn.XLOOKUP(draft_picks[[#This Row],[veto_drafter_team_id]],drafter_teams[id],drafter_teams[name]))</f>
        <v/>
      </c>
      <c r="Q298" t="s">
        <v>15497</v>
      </c>
      <c r="R298" t="str">
        <f>IF(OR(ISBLANK(draft_picks[[#This Row],[veto_override_drafter_id]]),draft_picks[[#This Row],[veto_override_drafter_id]]=""),"",_xlfn.XLOOKUP(draft_picks[[#This Row],[veto_override_drafter_id]],drafters[id],drafters[name]))</f>
        <v/>
      </c>
      <c r="S298" t="s">
        <v>15497</v>
      </c>
      <c r="T298" t="str">
        <f>IF(OR(ISBLANK(draft_picks[[#This Row],[veto_override_team_id]]),draft_picks[[#This Row],[veto_override_team_id]]=""),"",_xlfn.XLOOKUP(draft_picks[[#This Row],[veto_override_team_id]],drafter_teams[id],drafter_teams[name]))</f>
        <v/>
      </c>
    </row>
    <row r="299" spans="1:21" x14ac:dyDescent="0.25">
      <c r="A299" t="s">
        <v>761</v>
      </c>
      <c r="B299" t="str">
        <f>_xlfn.XLOOKUP(draft_picks[[#This Row],[draft_id]],drafts[id],drafts[title])</f>
        <v>Humphrey Bogart</v>
      </c>
      <c r="C299" s="3">
        <v>4</v>
      </c>
      <c r="D299">
        <f>IF(C298&lt;draft_picks[[#This Row],[position]],1,IF(C298&gt;draft_picks[[#This Row],[position]],D298+1,IF(C298=draft_picks[[#This Row],[position]],D298+1)))</f>
        <v>5</v>
      </c>
      <c r="E299" t="s">
        <v>6910</v>
      </c>
      <c r="F299" t="str">
        <f>IF(ISBLANK(draft_picks[[#This Row],[movie_id]]),"",_xlfn.XLOOKUP(draft_picks[[#This Row],[movie_id]],drafts.movies[id],drafts.movies[movie_title]))</f>
        <v>The Maltese Falcon</v>
      </c>
      <c r="G299" s="3" t="s">
        <v>1133</v>
      </c>
      <c r="H299" t="str">
        <f>IF(ISBLANK(draft_picks[[#This Row],[drafter_id]]),"",_xlfn.XLOOKUP(draft_picks[[#This Row],[drafter_id]],drafters[id],drafters[name]))</f>
        <v>Oriana Nudo</v>
      </c>
      <c r="J299" t="str">
        <f>IF(ISBLANK(draft_picks[[#This Row],[drafter_team_id]]),"",_xlfn.XLOOKUP(draft_picks[[#This Row],[drafter_team_id]],drafter_teams[id],drafter_teams[name]))</f>
        <v/>
      </c>
      <c r="K299" s="3" t="s">
        <v>15497</v>
      </c>
      <c r="L299" t="s">
        <v>15497</v>
      </c>
      <c r="M299" t="str">
        <f>IF(OR(ISBLANK(draft_picks[[#This Row],[veto_drafter_id]]),draft_picks[[#This Row],[veto_drafter_id]]=""),"",_xlfn.XLOOKUP(draft_picks[[#This Row],[veto_drafter_id]],drafters[id],drafters[name]))</f>
        <v/>
      </c>
      <c r="N299" t="s">
        <v>15497</v>
      </c>
      <c r="O299" t="str">
        <f>IF(OR(ISBLANK(draft_picks[[#This Row],[veto_drafter_team_id]]),draft_picks[[#This Row],[veto_drafter_team_id]]=""),"",_xlfn.XLOOKUP(draft_picks[[#This Row],[veto_drafter_team_id]],drafter_teams[id],drafter_teams[name]))</f>
        <v/>
      </c>
      <c r="Q299" t="s">
        <v>15497</v>
      </c>
      <c r="R299" t="str">
        <f>IF(OR(ISBLANK(draft_picks[[#This Row],[veto_override_drafter_id]]),draft_picks[[#This Row],[veto_override_drafter_id]]=""),"",_xlfn.XLOOKUP(draft_picks[[#This Row],[veto_override_drafter_id]],drafters[id],drafters[name]))</f>
        <v/>
      </c>
      <c r="S299" t="s">
        <v>15497</v>
      </c>
      <c r="T299" t="str">
        <f>IF(OR(ISBLANK(draft_picks[[#This Row],[veto_override_team_id]]),draft_picks[[#This Row],[veto_override_team_id]]=""),"",_xlfn.XLOOKUP(draft_picks[[#This Row],[veto_override_team_id]],drafter_teams[id],drafter_teams[name]))</f>
        <v/>
      </c>
    </row>
    <row r="300" spans="1:21" x14ac:dyDescent="0.25">
      <c r="A300" t="s">
        <v>761</v>
      </c>
      <c r="B300" t="str">
        <f>_xlfn.XLOOKUP(draft_picks[[#This Row],[draft_id]],drafts[id],drafts[title])</f>
        <v>Humphrey Bogart</v>
      </c>
      <c r="C300" s="3">
        <v>3</v>
      </c>
      <c r="D300">
        <f>IF(C299&lt;draft_picks[[#This Row],[position]],1,IF(C299&gt;draft_picks[[#This Row],[position]],D299+1,IF(C299=draft_picks[[#This Row],[position]],D299+1)))</f>
        <v>6</v>
      </c>
      <c r="E300" t="s">
        <v>4455</v>
      </c>
      <c r="F300" t="str">
        <f>IF(ISBLANK(draft_picks[[#This Row],[movie_id]]),"",_xlfn.XLOOKUP(draft_picks[[#This Row],[movie_id]],drafts.movies[id],drafts.movies[movie_title]))</f>
        <v>High Sierra</v>
      </c>
      <c r="G300" s="3" t="s">
        <v>951</v>
      </c>
      <c r="H300" t="str">
        <f>IF(ISBLANK(draft_picks[[#This Row],[drafter_id]]),"",_xlfn.XLOOKUP(draft_picks[[#This Row],[drafter_id]],drafters[id],drafters[name]))</f>
        <v>Maureen Lee Lenker</v>
      </c>
      <c r="J300" t="str">
        <f>IF(ISBLANK(draft_picks[[#This Row],[drafter_team_id]]),"",_xlfn.XLOOKUP(draft_picks[[#This Row],[drafter_team_id]],drafter_teams[id],drafter_teams[name]))</f>
        <v/>
      </c>
      <c r="K300" s="3" t="s">
        <v>15497</v>
      </c>
      <c r="L300" t="s">
        <v>15497</v>
      </c>
      <c r="M300" t="str">
        <f>IF(OR(ISBLANK(draft_picks[[#This Row],[veto_drafter_id]]),draft_picks[[#This Row],[veto_drafter_id]]=""),"",_xlfn.XLOOKUP(draft_picks[[#This Row],[veto_drafter_id]],drafters[id],drafters[name]))</f>
        <v/>
      </c>
      <c r="N300" t="s">
        <v>15497</v>
      </c>
      <c r="O300" t="str">
        <f>IF(OR(ISBLANK(draft_picks[[#This Row],[veto_drafter_team_id]]),draft_picks[[#This Row],[veto_drafter_team_id]]=""),"",_xlfn.XLOOKUP(draft_picks[[#This Row],[veto_drafter_team_id]],drafter_teams[id],drafter_teams[name]))</f>
        <v/>
      </c>
      <c r="Q300" t="s">
        <v>15497</v>
      </c>
      <c r="R300" t="str">
        <f>IF(OR(ISBLANK(draft_picks[[#This Row],[veto_override_drafter_id]]),draft_picks[[#This Row],[veto_override_drafter_id]]=""),"",_xlfn.XLOOKUP(draft_picks[[#This Row],[veto_override_drafter_id]],drafters[id],drafters[name]))</f>
        <v/>
      </c>
      <c r="S300" t="s">
        <v>15497</v>
      </c>
      <c r="T300" t="str">
        <f>IF(OR(ISBLANK(draft_picks[[#This Row],[veto_override_team_id]]),draft_picks[[#This Row],[veto_override_team_id]]=""),"",_xlfn.XLOOKUP(draft_picks[[#This Row],[veto_override_team_id]],drafter_teams[id],drafter_teams[name]))</f>
        <v/>
      </c>
    </row>
    <row r="301" spans="1:21" x14ac:dyDescent="0.25">
      <c r="A301" t="s">
        <v>761</v>
      </c>
      <c r="B301" t="str">
        <f>_xlfn.XLOOKUP(draft_picks[[#This Row],[draft_id]],drafts[id],drafts[title])</f>
        <v>Humphrey Bogart</v>
      </c>
      <c r="C301" s="3">
        <v>2</v>
      </c>
      <c r="D301">
        <f>IF(C300&lt;draft_picks[[#This Row],[position]],1,IF(C300&gt;draft_picks[[#This Row],[position]],D300+1,IF(C300=draft_picks[[#This Row],[position]],D300+1)))</f>
        <v>7</v>
      </c>
      <c r="E301" t="s">
        <v>7895</v>
      </c>
      <c r="F301" t="str">
        <f>IF(ISBLANK(draft_picks[[#This Row],[movie_id]]),"",_xlfn.XLOOKUP(draft_picks[[#This Row],[movie_id]],drafts.movies[id],drafts.movies[movie_title]))</f>
        <v>Casablanca</v>
      </c>
      <c r="G301" s="3" t="s">
        <v>1133</v>
      </c>
      <c r="H301" t="str">
        <f>IF(ISBLANK(draft_picks[[#This Row],[drafter_id]]),"",_xlfn.XLOOKUP(draft_picks[[#This Row],[drafter_id]],drafters[id],drafters[name]))</f>
        <v>Oriana Nudo</v>
      </c>
      <c r="J301" t="str">
        <f>IF(ISBLANK(draft_picks[[#This Row],[drafter_team_id]]),"",_xlfn.XLOOKUP(draft_picks[[#This Row],[drafter_team_id]],drafter_teams[id],drafter_teams[name]))</f>
        <v/>
      </c>
      <c r="K301" s="3" t="s">
        <v>15497</v>
      </c>
      <c r="L301" t="s">
        <v>15497</v>
      </c>
      <c r="M301" t="str">
        <f>IF(OR(ISBLANK(draft_picks[[#This Row],[veto_drafter_id]]),draft_picks[[#This Row],[veto_drafter_id]]=""),"",_xlfn.XLOOKUP(draft_picks[[#This Row],[veto_drafter_id]],drafters[id],drafters[name]))</f>
        <v/>
      </c>
      <c r="N301" t="s">
        <v>15497</v>
      </c>
      <c r="O301" t="str">
        <f>IF(OR(ISBLANK(draft_picks[[#This Row],[veto_drafter_team_id]]),draft_picks[[#This Row],[veto_drafter_team_id]]=""),"",_xlfn.XLOOKUP(draft_picks[[#This Row],[veto_drafter_team_id]],drafter_teams[id],drafter_teams[name]))</f>
        <v/>
      </c>
      <c r="Q301" t="s">
        <v>15497</v>
      </c>
      <c r="R301" t="str">
        <f>IF(OR(ISBLANK(draft_picks[[#This Row],[veto_override_drafter_id]]),draft_picks[[#This Row],[veto_override_drafter_id]]=""),"",_xlfn.XLOOKUP(draft_picks[[#This Row],[veto_override_drafter_id]],drafters[id],drafters[name]))</f>
        <v/>
      </c>
      <c r="S301" t="s">
        <v>15497</v>
      </c>
      <c r="T301" t="str">
        <f>IF(OR(ISBLANK(draft_picks[[#This Row],[veto_override_team_id]]),draft_picks[[#This Row],[veto_override_team_id]]=""),"",_xlfn.XLOOKUP(draft_picks[[#This Row],[veto_override_team_id]],drafter_teams[id],drafter_teams[name]))</f>
        <v/>
      </c>
    </row>
    <row r="302" spans="1:21" x14ac:dyDescent="0.25">
      <c r="A302" t="s">
        <v>761</v>
      </c>
      <c r="B302" t="str">
        <f>_xlfn.XLOOKUP(draft_picks[[#This Row],[draft_id]],drafts[id],drafts[title])</f>
        <v>Humphrey Bogart</v>
      </c>
      <c r="C302" s="3">
        <v>1</v>
      </c>
      <c r="D302">
        <f>IF(C301&lt;draft_picks[[#This Row],[position]],1,IF(C301&gt;draft_picks[[#This Row],[position]],D301+1,IF(C301=draft_picks[[#This Row],[position]],D301+1)))</f>
        <v>8</v>
      </c>
      <c r="E302" t="s">
        <v>7189</v>
      </c>
      <c r="F302" t="str">
        <f>IF(ISBLANK(draft_picks[[#This Row],[movie_id]]),"",_xlfn.XLOOKUP(draft_picks[[#This Row],[movie_id]],drafts.movies[id],drafts.movies[movie_title]))</f>
        <v>In a Lonely Place</v>
      </c>
      <c r="G302" s="3" t="s">
        <v>951</v>
      </c>
      <c r="H302" t="str">
        <f>IF(ISBLANK(draft_picks[[#This Row],[drafter_id]]),"",_xlfn.XLOOKUP(draft_picks[[#This Row],[drafter_id]],drafters[id],drafters[name]))</f>
        <v>Maureen Lee Lenker</v>
      </c>
      <c r="J302" t="str">
        <f>IF(ISBLANK(draft_picks[[#This Row],[drafter_team_id]]),"",_xlfn.XLOOKUP(draft_picks[[#This Row],[drafter_team_id]],drafter_teams[id],drafter_teams[name]))</f>
        <v/>
      </c>
      <c r="K302" s="3" t="s">
        <v>15497</v>
      </c>
      <c r="L302" t="s">
        <v>15497</v>
      </c>
      <c r="M302" t="str">
        <f>IF(OR(ISBLANK(draft_picks[[#This Row],[veto_drafter_id]]),draft_picks[[#This Row],[veto_drafter_id]]=""),"",_xlfn.XLOOKUP(draft_picks[[#This Row],[veto_drafter_id]],drafters[id],drafters[name]))</f>
        <v/>
      </c>
      <c r="N302" t="s">
        <v>15497</v>
      </c>
      <c r="O302" t="str">
        <f>IF(OR(ISBLANK(draft_picks[[#This Row],[veto_drafter_team_id]]),draft_picks[[#This Row],[veto_drafter_team_id]]=""),"",_xlfn.XLOOKUP(draft_picks[[#This Row],[veto_drafter_team_id]],drafter_teams[id],drafter_teams[name]))</f>
        <v/>
      </c>
      <c r="Q302" t="s">
        <v>15497</v>
      </c>
      <c r="R302" t="str">
        <f>IF(OR(ISBLANK(draft_picks[[#This Row],[veto_override_drafter_id]]),draft_picks[[#This Row],[veto_override_drafter_id]]=""),"",_xlfn.XLOOKUP(draft_picks[[#This Row],[veto_override_drafter_id]],drafters[id],drafters[name]))</f>
        <v/>
      </c>
      <c r="S302" t="s">
        <v>15497</v>
      </c>
      <c r="T302" t="str">
        <f>IF(OR(ISBLANK(draft_picks[[#This Row],[veto_override_team_id]]),draft_picks[[#This Row],[veto_override_team_id]]=""),"",_xlfn.XLOOKUP(draft_picks[[#This Row],[veto_override_team_id]],drafter_teams[id],drafter_teams[name]))</f>
        <v/>
      </c>
    </row>
    <row r="303" spans="1:21" x14ac:dyDescent="0.25">
      <c r="A303" t="s">
        <v>554</v>
      </c>
      <c r="B303" t="str">
        <f>_xlfn.XLOOKUP(draft_picks[[#This Row],[draft_id]],drafts[id],drafts[title])</f>
        <v>Disney Animation Studios 2D</v>
      </c>
      <c r="C303" s="3">
        <v>7</v>
      </c>
      <c r="D303">
        <f>IF(C302&lt;draft_picks[[#This Row],[position]],1,IF(C302&gt;draft_picks[[#This Row],[position]],D302+1,IF(C302=draft_picks[[#This Row],[position]],D302+1)))</f>
        <v>1</v>
      </c>
      <c r="E303" t="s">
        <v>4923</v>
      </c>
      <c r="F303" t="str">
        <f>IF(ISBLANK(draft_picks[[#This Row],[movie_id]]),"",_xlfn.XLOOKUP(draft_picks[[#This Row],[movie_id]],drafts.movies[id],drafts.movies[movie_title]))</f>
        <v>Sleeping Beauty</v>
      </c>
      <c r="G303" s="3" t="s">
        <v>789</v>
      </c>
      <c r="H303" t="str">
        <f>IF(ISBLANK(draft_picks[[#This Row],[drafter_id]]),"",_xlfn.XLOOKUP(draft_picks[[#This Row],[drafter_id]],drafters[id],drafters[name]))</f>
        <v>Bryan Cogman</v>
      </c>
      <c r="J303" t="str">
        <f>IF(ISBLANK(draft_picks[[#This Row],[drafter_team_id]]),"",_xlfn.XLOOKUP(draft_picks[[#This Row],[drafter_team_id]],drafter_teams[id],drafter_teams[name]))</f>
        <v/>
      </c>
      <c r="K303" s="3" t="s">
        <v>15497</v>
      </c>
      <c r="L303" t="s">
        <v>15497</v>
      </c>
      <c r="M303" t="str">
        <f>IF(OR(ISBLANK(draft_picks[[#This Row],[veto_drafter_id]]),draft_picks[[#This Row],[veto_drafter_id]]=""),"",_xlfn.XLOOKUP(draft_picks[[#This Row],[veto_drafter_id]],drafters[id],drafters[name]))</f>
        <v/>
      </c>
      <c r="N303" t="s">
        <v>15497</v>
      </c>
      <c r="O303" t="str">
        <f>IF(OR(ISBLANK(draft_picks[[#This Row],[veto_drafter_team_id]]),draft_picks[[#This Row],[veto_drafter_team_id]]=""),"",_xlfn.XLOOKUP(draft_picks[[#This Row],[veto_drafter_team_id]],drafter_teams[id],drafter_teams[name]))</f>
        <v/>
      </c>
      <c r="Q303" t="s">
        <v>15497</v>
      </c>
      <c r="R303" t="str">
        <f>IF(OR(ISBLANK(draft_picks[[#This Row],[veto_override_drafter_id]]),draft_picks[[#This Row],[veto_override_drafter_id]]=""),"",_xlfn.XLOOKUP(draft_picks[[#This Row],[veto_override_drafter_id]],drafters[id],drafters[name]))</f>
        <v/>
      </c>
      <c r="S303" t="s">
        <v>15497</v>
      </c>
      <c r="T303" t="str">
        <f>IF(OR(ISBLANK(draft_picks[[#This Row],[veto_override_team_id]]),draft_picks[[#This Row],[veto_override_team_id]]=""),"",_xlfn.XLOOKUP(draft_picks[[#This Row],[veto_override_team_id]],drafter_teams[id],drafter_teams[name]))</f>
        <v/>
      </c>
    </row>
    <row r="304" spans="1:21" x14ac:dyDescent="0.25">
      <c r="A304" t="s">
        <v>554</v>
      </c>
      <c r="B304" t="str">
        <f>_xlfn.XLOOKUP(draft_picks[[#This Row],[draft_id]],drafts[id],drafts[title])</f>
        <v>Disney Animation Studios 2D</v>
      </c>
      <c r="C304" s="3">
        <v>6</v>
      </c>
      <c r="D304">
        <f>IF(C303&lt;draft_picks[[#This Row],[position]],1,IF(C303&gt;draft_picks[[#This Row],[position]],D303+1,IF(C303=draft_picks[[#This Row],[position]],D303+1)))</f>
        <v>2</v>
      </c>
      <c r="E304" t="s">
        <v>7578</v>
      </c>
      <c r="F304" t="str">
        <f>IF(ISBLANK(draft_picks[[#This Row],[movie_id]]),"",_xlfn.XLOOKUP(draft_picks[[#This Row],[movie_id]],drafts.movies[id],drafts.movies[movie_title]))</f>
        <v>One Hundred and One Dalmatians</v>
      </c>
      <c r="G304" s="3" t="s">
        <v>789</v>
      </c>
      <c r="H304" t="str">
        <f>IF(ISBLANK(draft_picks[[#This Row],[drafter_id]]),"",_xlfn.XLOOKUP(draft_picks[[#This Row],[drafter_id]],drafters[id],drafters[name]))</f>
        <v>Bryan Cogman</v>
      </c>
      <c r="J304" t="str">
        <f>IF(ISBLANK(draft_picks[[#This Row],[drafter_team_id]]),"",_xlfn.XLOOKUP(draft_picks[[#This Row],[drafter_team_id]],drafter_teams[id],drafter_teams[name]))</f>
        <v/>
      </c>
      <c r="K304" s="3" t="s">
        <v>15497</v>
      </c>
      <c r="L304" t="s">
        <v>15497</v>
      </c>
      <c r="M304" t="str">
        <f>IF(OR(ISBLANK(draft_picks[[#This Row],[veto_drafter_id]]),draft_picks[[#This Row],[veto_drafter_id]]=""),"",_xlfn.XLOOKUP(draft_picks[[#This Row],[veto_drafter_id]],drafters[id],drafters[name]))</f>
        <v/>
      </c>
      <c r="N304" t="s">
        <v>15497</v>
      </c>
      <c r="O304" t="str">
        <f>IF(OR(ISBLANK(draft_picks[[#This Row],[veto_drafter_team_id]]),draft_picks[[#This Row],[veto_drafter_team_id]]=""),"",_xlfn.XLOOKUP(draft_picks[[#This Row],[veto_drafter_team_id]],drafter_teams[id],drafter_teams[name]))</f>
        <v/>
      </c>
      <c r="Q304" t="s">
        <v>15497</v>
      </c>
      <c r="R304" t="str">
        <f>IF(OR(ISBLANK(draft_picks[[#This Row],[veto_override_drafter_id]]),draft_picks[[#This Row],[veto_override_drafter_id]]=""),"",_xlfn.XLOOKUP(draft_picks[[#This Row],[veto_override_drafter_id]],drafters[id],drafters[name]))</f>
        <v/>
      </c>
      <c r="S304" t="s">
        <v>15497</v>
      </c>
      <c r="T304" t="str">
        <f>IF(OR(ISBLANK(draft_picks[[#This Row],[veto_override_team_id]]),draft_picks[[#This Row],[veto_override_team_id]]=""),"",_xlfn.XLOOKUP(draft_picks[[#This Row],[veto_override_team_id]],drafter_teams[id],drafter_teams[name]))</f>
        <v/>
      </c>
    </row>
    <row r="305" spans="1:20" x14ac:dyDescent="0.25">
      <c r="A305" t="s">
        <v>554</v>
      </c>
      <c r="B305" t="str">
        <f>_xlfn.XLOOKUP(draft_picks[[#This Row],[draft_id]],drafts[id],drafts[title])</f>
        <v>Disney Animation Studios 2D</v>
      </c>
      <c r="C305" s="3">
        <v>5</v>
      </c>
      <c r="D305">
        <f>IF(C304&lt;draft_picks[[#This Row],[position]],1,IF(C304&gt;draft_picks[[#This Row],[position]],D304+1,IF(C304=draft_picks[[#This Row],[position]],D304+1)))</f>
        <v>3</v>
      </c>
      <c r="E305" t="s">
        <v>5770</v>
      </c>
      <c r="F305" t="str">
        <f>IF(ISBLANK(draft_picks[[#This Row],[movie_id]]),"",_xlfn.XLOOKUP(draft_picks[[#This Row],[movie_id]],drafts.movies[id],drafts.movies[movie_title]))</f>
        <v>Mulan</v>
      </c>
      <c r="G305" s="3" t="s">
        <v>903</v>
      </c>
      <c r="H305" t="str">
        <f>IF(ISBLANK(draft_picks[[#This Row],[drafter_id]]),"",_xlfn.XLOOKUP(draft_picks[[#This Row],[drafter_id]],drafters[id],drafters[name]))</f>
        <v>Riley Stearns</v>
      </c>
      <c r="J305" t="str">
        <f>IF(ISBLANK(draft_picks[[#This Row],[drafter_team_id]]),"",_xlfn.XLOOKUP(draft_picks[[#This Row],[drafter_team_id]],drafter_teams[id],drafter_teams[name]))</f>
        <v/>
      </c>
      <c r="K305" s="3" t="s">
        <v>15484</v>
      </c>
      <c r="L305" t="s">
        <v>789</v>
      </c>
      <c r="M305" t="str">
        <f>IF(OR(ISBLANK(draft_picks[[#This Row],[veto_drafter_id]]),draft_picks[[#This Row],[veto_drafter_id]]=""),"",_xlfn.XLOOKUP(draft_picks[[#This Row],[veto_drafter_id]],drafters[id],drafters[name]))</f>
        <v>Bryan Cogman</v>
      </c>
      <c r="N305" t="s">
        <v>15497</v>
      </c>
      <c r="O305" t="str">
        <f>IF(OR(ISBLANK(draft_picks[[#This Row],[veto_drafter_team_id]]),draft_picks[[#This Row],[veto_drafter_team_id]]=""),"",_xlfn.XLOOKUP(draft_picks[[#This Row],[veto_drafter_team_id]],drafter_teams[id],drafter_teams[name]))</f>
        <v/>
      </c>
      <c r="Q305" t="s">
        <v>15497</v>
      </c>
      <c r="R305" t="str">
        <f>IF(OR(ISBLANK(draft_picks[[#This Row],[veto_override_drafter_id]]),draft_picks[[#This Row],[veto_override_drafter_id]]=""),"",_xlfn.XLOOKUP(draft_picks[[#This Row],[veto_override_drafter_id]],drafters[id],drafters[name]))</f>
        <v/>
      </c>
      <c r="S305" t="s">
        <v>15497</v>
      </c>
      <c r="T305" t="str">
        <f>IF(OR(ISBLANK(draft_picks[[#This Row],[veto_override_team_id]]),draft_picks[[#This Row],[veto_override_team_id]]=""),"",_xlfn.XLOOKUP(draft_picks[[#This Row],[veto_override_team_id]],drafter_teams[id],drafter_teams[name]))</f>
        <v/>
      </c>
    </row>
    <row r="306" spans="1:20" x14ac:dyDescent="0.25">
      <c r="A306" t="s">
        <v>554</v>
      </c>
      <c r="B306" t="str">
        <f>_xlfn.XLOOKUP(draft_picks[[#This Row],[draft_id]],drafts[id],drafts[title])</f>
        <v>Disney Animation Studios 2D</v>
      </c>
      <c r="C306" s="3">
        <v>5</v>
      </c>
      <c r="D306">
        <f>IF(C305&lt;draft_picks[[#This Row],[position]],1,IF(C305&gt;draft_picks[[#This Row],[position]],D305+1,IF(C305=draft_picks[[#This Row],[position]],D305+1)))</f>
        <v>4</v>
      </c>
      <c r="E306" t="s">
        <v>1341</v>
      </c>
      <c r="F306" t="str">
        <f>IF(ISBLANK(draft_picks[[#This Row],[movie_id]]),"",_xlfn.XLOOKUP(draft_picks[[#This Row],[movie_id]],drafts.movies[id],drafts.movies[movie_title]))</f>
        <v>Beauty and the Beast</v>
      </c>
      <c r="G306" s="3" t="s">
        <v>903</v>
      </c>
      <c r="H306" t="str">
        <f>IF(ISBLANK(draft_picks[[#This Row],[drafter_id]]),"",_xlfn.XLOOKUP(draft_picks[[#This Row],[drafter_id]],drafters[id],drafters[name]))</f>
        <v>Riley Stearns</v>
      </c>
      <c r="J306" t="str">
        <f>IF(ISBLANK(draft_picks[[#This Row],[drafter_team_id]]),"",_xlfn.XLOOKUP(draft_picks[[#This Row],[drafter_team_id]],drafter_teams[id],drafter_teams[name]))</f>
        <v/>
      </c>
      <c r="K306" s="3" t="s">
        <v>15497</v>
      </c>
      <c r="L306" t="s">
        <v>15497</v>
      </c>
      <c r="M306" t="str">
        <f>IF(OR(ISBLANK(draft_picks[[#This Row],[veto_drafter_id]]),draft_picks[[#This Row],[veto_drafter_id]]=""),"",_xlfn.XLOOKUP(draft_picks[[#This Row],[veto_drafter_id]],drafters[id],drafters[name]))</f>
        <v/>
      </c>
      <c r="N306" t="s">
        <v>15497</v>
      </c>
      <c r="O306" t="str">
        <f>IF(OR(ISBLANK(draft_picks[[#This Row],[veto_drafter_team_id]]),draft_picks[[#This Row],[veto_drafter_team_id]]=""),"",_xlfn.XLOOKUP(draft_picks[[#This Row],[veto_drafter_team_id]],drafter_teams[id],drafter_teams[name]))</f>
        <v/>
      </c>
      <c r="Q306" t="s">
        <v>15497</v>
      </c>
      <c r="R306" t="str">
        <f>IF(OR(ISBLANK(draft_picks[[#This Row],[veto_override_drafter_id]]),draft_picks[[#This Row],[veto_override_drafter_id]]=""),"",_xlfn.XLOOKUP(draft_picks[[#This Row],[veto_override_drafter_id]],drafters[id],drafters[name]))</f>
        <v/>
      </c>
      <c r="S306" t="s">
        <v>15497</v>
      </c>
      <c r="T306" t="str">
        <f>IF(OR(ISBLANK(draft_picks[[#This Row],[veto_override_team_id]]),draft_picks[[#This Row],[veto_override_team_id]]=""),"",_xlfn.XLOOKUP(draft_picks[[#This Row],[veto_override_team_id]],drafter_teams[id],drafter_teams[name]))</f>
        <v/>
      </c>
    </row>
    <row r="307" spans="1:20" x14ac:dyDescent="0.25">
      <c r="A307" t="s">
        <v>554</v>
      </c>
      <c r="B307" t="str">
        <f>_xlfn.XLOOKUP(draft_picks[[#This Row],[draft_id]],drafts[id],drafts[title])</f>
        <v>Disney Animation Studios 2D</v>
      </c>
      <c r="C307" s="3">
        <v>4</v>
      </c>
      <c r="D307">
        <f>IF(C306&lt;draft_picks[[#This Row],[position]],1,IF(C306&gt;draft_picks[[#This Row],[position]],D306+1,IF(C306=draft_picks[[#This Row],[position]],D306+1)))</f>
        <v>5</v>
      </c>
      <c r="E307" t="s">
        <v>6663</v>
      </c>
      <c r="F307" t="str">
        <f>IF(ISBLANK(draft_picks[[#This Row],[movie_id]]),"",_xlfn.XLOOKUP(draft_picks[[#This Row],[movie_id]],drafts.movies[id],drafts.movies[movie_title]))</f>
        <v>The Lion King</v>
      </c>
      <c r="G307" s="3" t="s">
        <v>789</v>
      </c>
      <c r="H307" t="str">
        <f>IF(ISBLANK(draft_picks[[#This Row],[drafter_id]]),"",_xlfn.XLOOKUP(draft_picks[[#This Row],[drafter_id]],drafters[id],drafters[name]))</f>
        <v>Bryan Cogman</v>
      </c>
      <c r="J307" t="str">
        <f>IF(ISBLANK(draft_picks[[#This Row],[drafter_team_id]]),"",_xlfn.XLOOKUP(draft_picks[[#This Row],[drafter_team_id]],drafter_teams[id],drafter_teams[name]))</f>
        <v/>
      </c>
      <c r="K307" s="3" t="s">
        <v>15497</v>
      </c>
      <c r="L307" t="s">
        <v>15497</v>
      </c>
      <c r="M307" t="str">
        <f>IF(OR(ISBLANK(draft_picks[[#This Row],[veto_drafter_id]]),draft_picks[[#This Row],[veto_drafter_id]]=""),"",_xlfn.XLOOKUP(draft_picks[[#This Row],[veto_drafter_id]],drafters[id],drafters[name]))</f>
        <v/>
      </c>
      <c r="N307" t="s">
        <v>15497</v>
      </c>
      <c r="O307" t="str">
        <f>IF(OR(ISBLANK(draft_picks[[#This Row],[veto_drafter_team_id]]),draft_picks[[#This Row],[veto_drafter_team_id]]=""),"",_xlfn.XLOOKUP(draft_picks[[#This Row],[veto_drafter_team_id]],drafter_teams[id],drafter_teams[name]))</f>
        <v/>
      </c>
      <c r="Q307" t="s">
        <v>15497</v>
      </c>
      <c r="R307" t="str">
        <f>IF(OR(ISBLANK(draft_picks[[#This Row],[veto_override_drafter_id]]),draft_picks[[#This Row],[veto_override_drafter_id]]=""),"",_xlfn.XLOOKUP(draft_picks[[#This Row],[veto_override_drafter_id]],drafters[id],drafters[name]))</f>
        <v/>
      </c>
      <c r="S307" t="s">
        <v>15497</v>
      </c>
      <c r="T307" t="str">
        <f>IF(OR(ISBLANK(draft_picks[[#This Row],[veto_override_team_id]]),draft_picks[[#This Row],[veto_override_team_id]]=""),"",_xlfn.XLOOKUP(draft_picks[[#This Row],[veto_override_team_id]],drafter_teams[id],drafter_teams[name]))</f>
        <v/>
      </c>
    </row>
    <row r="308" spans="1:20" x14ac:dyDescent="0.25">
      <c r="A308" t="s">
        <v>554</v>
      </c>
      <c r="B308" t="str">
        <f>_xlfn.XLOOKUP(draft_picks[[#This Row],[draft_id]],drafts[id],drafts[title])</f>
        <v>Disney Animation Studios 2D</v>
      </c>
      <c r="C308" s="3">
        <v>3</v>
      </c>
      <c r="D308">
        <f>IF(C307&lt;draft_picks[[#This Row],[position]],1,IF(C307&gt;draft_picks[[#This Row],[position]],D307+1,IF(C307=draft_picks[[#This Row],[position]],D307+1)))</f>
        <v>6</v>
      </c>
      <c r="E308" t="s">
        <v>2433</v>
      </c>
      <c r="F308" t="str">
        <f>IF(ISBLANK(draft_picks[[#This Row],[movie_id]]),"",_xlfn.XLOOKUP(draft_picks[[#This Row],[movie_id]],drafts.movies[id],drafts.movies[movie_title]))</f>
        <v>The Little Mermaid</v>
      </c>
      <c r="G308" s="3" t="s">
        <v>903</v>
      </c>
      <c r="H308" t="str">
        <f>IF(ISBLANK(draft_picks[[#This Row],[drafter_id]]),"",_xlfn.XLOOKUP(draft_picks[[#This Row],[drafter_id]],drafters[id],drafters[name]))</f>
        <v>Riley Stearns</v>
      </c>
      <c r="J308" t="str">
        <f>IF(ISBLANK(draft_picks[[#This Row],[drafter_team_id]]),"",_xlfn.XLOOKUP(draft_picks[[#This Row],[drafter_team_id]],drafter_teams[id],drafter_teams[name]))</f>
        <v/>
      </c>
      <c r="K308" s="3" t="s">
        <v>15497</v>
      </c>
      <c r="L308" t="s">
        <v>15497</v>
      </c>
      <c r="M308" t="str">
        <f>IF(OR(ISBLANK(draft_picks[[#This Row],[veto_drafter_id]]),draft_picks[[#This Row],[veto_drafter_id]]=""),"",_xlfn.XLOOKUP(draft_picks[[#This Row],[veto_drafter_id]],drafters[id],drafters[name]))</f>
        <v/>
      </c>
      <c r="N308" t="s">
        <v>15497</v>
      </c>
      <c r="O308" t="str">
        <f>IF(OR(ISBLANK(draft_picks[[#This Row],[veto_drafter_team_id]]),draft_picks[[#This Row],[veto_drafter_team_id]]=""),"",_xlfn.XLOOKUP(draft_picks[[#This Row],[veto_drafter_team_id]],drafter_teams[id],drafter_teams[name]))</f>
        <v/>
      </c>
      <c r="Q308" t="s">
        <v>15497</v>
      </c>
      <c r="R308" t="str">
        <f>IF(OR(ISBLANK(draft_picks[[#This Row],[veto_override_drafter_id]]),draft_picks[[#This Row],[veto_override_drafter_id]]=""),"",_xlfn.XLOOKUP(draft_picks[[#This Row],[veto_override_drafter_id]],drafters[id],drafters[name]))</f>
        <v/>
      </c>
      <c r="S308" t="s">
        <v>15497</v>
      </c>
      <c r="T308" t="str">
        <f>IF(OR(ISBLANK(draft_picks[[#This Row],[veto_override_team_id]]),draft_picks[[#This Row],[veto_override_team_id]]=""),"",_xlfn.XLOOKUP(draft_picks[[#This Row],[veto_override_team_id]],drafter_teams[id],drafter_teams[name]))</f>
        <v/>
      </c>
    </row>
    <row r="309" spans="1:20" x14ac:dyDescent="0.25">
      <c r="A309" t="s">
        <v>554</v>
      </c>
      <c r="B309" t="str">
        <f>_xlfn.XLOOKUP(draft_picks[[#This Row],[draft_id]],drafts[id],drafts[title])</f>
        <v>Disney Animation Studios 2D</v>
      </c>
      <c r="C309" s="3">
        <v>2</v>
      </c>
      <c r="D309">
        <f>IF(C308&lt;draft_picks[[#This Row],[position]],1,IF(C308&gt;draft_picks[[#This Row],[position]],D308+1,IF(C308=draft_picks[[#This Row],[position]],D308+1)))</f>
        <v>7</v>
      </c>
      <c r="E309" t="s">
        <v>2424</v>
      </c>
      <c r="F309" t="str">
        <f>IF(ISBLANK(draft_picks[[#This Row],[movie_id]]),"",_xlfn.XLOOKUP(draft_picks[[#This Row],[movie_id]],drafts.movies[id],drafts.movies[movie_title]))</f>
        <v>Pinocchio</v>
      </c>
      <c r="G309" s="3" t="s">
        <v>789</v>
      </c>
      <c r="H309" t="str">
        <f>IF(ISBLANK(draft_picks[[#This Row],[drafter_id]]),"",_xlfn.XLOOKUP(draft_picks[[#This Row],[drafter_id]],drafters[id],drafters[name]))</f>
        <v>Bryan Cogman</v>
      </c>
      <c r="J309" t="str">
        <f>IF(ISBLANK(draft_picks[[#This Row],[drafter_team_id]]),"",_xlfn.XLOOKUP(draft_picks[[#This Row],[drafter_team_id]],drafter_teams[id],drafter_teams[name]))</f>
        <v/>
      </c>
      <c r="K309" s="3" t="s">
        <v>15484</v>
      </c>
      <c r="L309" t="s">
        <v>903</v>
      </c>
      <c r="M309" t="str">
        <f>IF(OR(ISBLANK(draft_picks[[#This Row],[veto_drafter_id]]),draft_picks[[#This Row],[veto_drafter_id]]=""),"",_xlfn.XLOOKUP(draft_picks[[#This Row],[veto_drafter_id]],drafters[id],drafters[name]))</f>
        <v>Riley Stearns</v>
      </c>
      <c r="N309" t="s">
        <v>15497</v>
      </c>
      <c r="O309" t="str">
        <f>IF(OR(ISBLANK(draft_picks[[#This Row],[veto_drafter_team_id]]),draft_picks[[#This Row],[veto_drafter_team_id]]=""),"",_xlfn.XLOOKUP(draft_picks[[#This Row],[veto_drafter_team_id]],drafter_teams[id],drafter_teams[name]))</f>
        <v/>
      </c>
      <c r="Q309" t="s">
        <v>15497</v>
      </c>
      <c r="R309" t="str">
        <f>IF(OR(ISBLANK(draft_picks[[#This Row],[veto_override_drafter_id]]),draft_picks[[#This Row],[veto_override_drafter_id]]=""),"",_xlfn.XLOOKUP(draft_picks[[#This Row],[veto_override_drafter_id]],drafters[id],drafters[name]))</f>
        <v/>
      </c>
      <c r="S309" t="s">
        <v>15497</v>
      </c>
      <c r="T309" t="str">
        <f>IF(OR(ISBLANK(draft_picks[[#This Row],[veto_override_team_id]]),draft_picks[[#This Row],[veto_override_team_id]]=""),"",_xlfn.XLOOKUP(draft_picks[[#This Row],[veto_override_team_id]],drafter_teams[id],drafter_teams[name]))</f>
        <v/>
      </c>
    </row>
    <row r="310" spans="1:20" x14ac:dyDescent="0.25">
      <c r="A310" t="s">
        <v>554</v>
      </c>
      <c r="B310" t="str">
        <f>_xlfn.XLOOKUP(draft_picks[[#This Row],[draft_id]],drafts[id],drafts[title])</f>
        <v>Disney Animation Studios 2D</v>
      </c>
      <c r="C310" s="3">
        <v>2</v>
      </c>
      <c r="D310">
        <f>IF(C309&lt;draft_picks[[#This Row],[position]],1,IF(C309&gt;draft_picks[[#This Row],[position]],D309+1,IF(C309=draft_picks[[#This Row],[position]],D309+1)))</f>
        <v>8</v>
      </c>
      <c r="E310" t="s">
        <v>3829</v>
      </c>
      <c r="F310" t="str">
        <f>IF(ISBLANK(draft_picks[[#This Row],[movie_id]]),"",_xlfn.XLOOKUP(draft_picks[[#This Row],[movie_id]],drafts.movies[id],drafts.movies[movie_title]))</f>
        <v>Dumbo</v>
      </c>
      <c r="G310" s="3" t="s">
        <v>789</v>
      </c>
      <c r="H310" t="str">
        <f>IF(ISBLANK(draft_picks[[#This Row],[drafter_id]]),"",_xlfn.XLOOKUP(draft_picks[[#This Row],[drafter_id]],drafters[id],drafters[name]))</f>
        <v>Bryan Cogman</v>
      </c>
      <c r="J310" t="str">
        <f>IF(ISBLANK(draft_picks[[#This Row],[drafter_team_id]]),"",_xlfn.XLOOKUP(draft_picks[[#This Row],[drafter_team_id]],drafter_teams[id],drafter_teams[name]))</f>
        <v/>
      </c>
      <c r="K310" s="3" t="s">
        <v>15497</v>
      </c>
      <c r="L310" t="s">
        <v>15497</v>
      </c>
      <c r="M310" t="str">
        <f>IF(OR(ISBLANK(draft_picks[[#This Row],[veto_drafter_id]]),draft_picks[[#This Row],[veto_drafter_id]]=""),"",_xlfn.XLOOKUP(draft_picks[[#This Row],[veto_drafter_id]],drafters[id],drafters[name]))</f>
        <v/>
      </c>
      <c r="N310" t="s">
        <v>15497</v>
      </c>
      <c r="O310" t="str">
        <f>IF(OR(ISBLANK(draft_picks[[#This Row],[veto_drafter_team_id]]),draft_picks[[#This Row],[veto_drafter_team_id]]=""),"",_xlfn.XLOOKUP(draft_picks[[#This Row],[veto_drafter_team_id]],drafter_teams[id],drafter_teams[name]))</f>
        <v/>
      </c>
      <c r="Q310" t="s">
        <v>15497</v>
      </c>
      <c r="R310" t="str">
        <f>IF(OR(ISBLANK(draft_picks[[#This Row],[veto_override_drafter_id]]),draft_picks[[#This Row],[veto_override_drafter_id]]=""),"",_xlfn.XLOOKUP(draft_picks[[#This Row],[veto_override_drafter_id]],drafters[id],drafters[name]))</f>
        <v/>
      </c>
      <c r="S310" t="s">
        <v>15497</v>
      </c>
      <c r="T310" t="str">
        <f>IF(OR(ISBLANK(draft_picks[[#This Row],[veto_override_team_id]]),draft_picks[[#This Row],[veto_override_team_id]]=""),"",_xlfn.XLOOKUP(draft_picks[[#This Row],[veto_override_team_id]],drafter_teams[id],drafter_teams[name]))</f>
        <v/>
      </c>
    </row>
    <row r="311" spans="1:20" x14ac:dyDescent="0.25">
      <c r="A311" t="s">
        <v>554</v>
      </c>
      <c r="B311" t="str">
        <f>_xlfn.XLOOKUP(draft_picks[[#This Row],[draft_id]],drafts[id],drafts[title])</f>
        <v>Disney Animation Studios 2D</v>
      </c>
      <c r="C311" s="3">
        <v>1</v>
      </c>
      <c r="D311">
        <f>IF(C310&lt;draft_picks[[#This Row],[position]],1,IF(C310&gt;draft_picks[[#This Row],[position]],D310+1,IF(C310=draft_picks[[#This Row],[position]],D310+1)))</f>
        <v>9</v>
      </c>
      <c r="E311" t="s">
        <v>2424</v>
      </c>
      <c r="F311" t="str">
        <f>IF(ISBLANK(draft_picks[[#This Row],[movie_id]]),"",_xlfn.XLOOKUP(draft_picks[[#This Row],[movie_id]],drafts.movies[id],drafts.movies[movie_title]))</f>
        <v>Pinocchio</v>
      </c>
      <c r="G311" s="3" t="s">
        <v>903</v>
      </c>
      <c r="H311" t="str">
        <f>IF(ISBLANK(draft_picks[[#This Row],[drafter_id]]),"",_xlfn.XLOOKUP(draft_picks[[#This Row],[drafter_id]],drafters[id],drafters[name]))</f>
        <v>Riley Stearns</v>
      </c>
      <c r="J311" t="str">
        <f>IF(ISBLANK(draft_picks[[#This Row],[drafter_team_id]]),"",_xlfn.XLOOKUP(draft_picks[[#This Row],[drafter_team_id]],drafter_teams[id],drafter_teams[name]))</f>
        <v/>
      </c>
      <c r="K311" s="3" t="s">
        <v>15497</v>
      </c>
      <c r="L311" t="s">
        <v>15497</v>
      </c>
      <c r="M311" t="str">
        <f>IF(OR(ISBLANK(draft_picks[[#This Row],[veto_drafter_id]]),draft_picks[[#This Row],[veto_drafter_id]]=""),"",_xlfn.XLOOKUP(draft_picks[[#This Row],[veto_drafter_id]],drafters[id],drafters[name]))</f>
        <v/>
      </c>
      <c r="N311" t="s">
        <v>15497</v>
      </c>
      <c r="O311" t="str">
        <f>IF(OR(ISBLANK(draft_picks[[#This Row],[veto_drafter_team_id]]),draft_picks[[#This Row],[veto_drafter_team_id]]=""),"",_xlfn.XLOOKUP(draft_picks[[#This Row],[veto_drafter_team_id]],drafter_teams[id],drafter_teams[name]))</f>
        <v/>
      </c>
      <c r="Q311" t="s">
        <v>15497</v>
      </c>
      <c r="R311" t="str">
        <f>IF(OR(ISBLANK(draft_picks[[#This Row],[veto_override_drafter_id]]),draft_picks[[#This Row],[veto_override_drafter_id]]=""),"",_xlfn.XLOOKUP(draft_picks[[#This Row],[veto_override_drafter_id]],drafters[id],drafters[name]))</f>
        <v/>
      </c>
      <c r="S311" t="s">
        <v>15497</v>
      </c>
      <c r="T311" t="str">
        <f>IF(OR(ISBLANK(draft_picks[[#This Row],[veto_override_team_id]]),draft_picks[[#This Row],[veto_override_team_id]]=""),"",_xlfn.XLOOKUP(draft_picks[[#This Row],[veto_override_team_id]],drafter_teams[id],drafter_teams[name]))</f>
        <v/>
      </c>
    </row>
    <row r="312" spans="1:20" x14ac:dyDescent="0.25">
      <c r="A312" t="s">
        <v>106</v>
      </c>
      <c r="B312" t="str">
        <f>_xlfn.XLOOKUP(draft_picks[[#This Row],[draft_id]],drafts[id],drafts[title])</f>
        <v>Queer Romance</v>
      </c>
      <c r="C312" s="3">
        <v>7</v>
      </c>
      <c r="D312">
        <f>IF(C311&lt;draft_picks[[#This Row],[position]],1,IF(C311&gt;draft_picks[[#This Row],[position]],D311+1,IF(C311=draft_picks[[#This Row],[position]],D311+1)))</f>
        <v>1</v>
      </c>
      <c r="E312" t="s">
        <v>8355</v>
      </c>
      <c r="F312" t="str">
        <f>IF(ISBLANK(draft_picks[[#This Row],[movie_id]]),"",_xlfn.XLOOKUP(draft_picks[[#This Row],[movie_id]],drafts.movies[id],drafts.movies[movie_title]))</f>
        <v>Brokeback Mountain</v>
      </c>
      <c r="G312" s="3" t="s">
        <v>919</v>
      </c>
      <c r="H312" t="str">
        <f>IF(ISBLANK(draft_picks[[#This Row],[drafter_id]]),"",_xlfn.XLOOKUP(draft_picks[[#This Row],[drafter_id]],drafters[id],drafters[name]))</f>
        <v>Daniel Crooke</v>
      </c>
      <c r="J312" t="str">
        <f>IF(ISBLANK(draft_picks[[#This Row],[drafter_team_id]]),"",_xlfn.XLOOKUP(draft_picks[[#This Row],[drafter_team_id]],drafter_teams[id],drafter_teams[name]))</f>
        <v/>
      </c>
      <c r="K312" s="3" t="s">
        <v>15497</v>
      </c>
      <c r="L312" t="s">
        <v>15497</v>
      </c>
      <c r="M312" t="str">
        <f>IF(OR(ISBLANK(draft_picks[[#This Row],[veto_drafter_id]]),draft_picks[[#This Row],[veto_drafter_id]]=""),"",_xlfn.XLOOKUP(draft_picks[[#This Row],[veto_drafter_id]],drafters[id],drafters[name]))</f>
        <v/>
      </c>
      <c r="N312" t="s">
        <v>15497</v>
      </c>
      <c r="O312" t="str">
        <f>IF(OR(ISBLANK(draft_picks[[#This Row],[veto_drafter_team_id]]),draft_picks[[#This Row],[veto_drafter_team_id]]=""),"",_xlfn.XLOOKUP(draft_picks[[#This Row],[veto_drafter_team_id]],drafter_teams[id],drafter_teams[name]))</f>
        <v/>
      </c>
      <c r="Q312" t="s">
        <v>15497</v>
      </c>
      <c r="R312" t="str">
        <f>IF(OR(ISBLANK(draft_picks[[#This Row],[veto_override_drafter_id]]),draft_picks[[#This Row],[veto_override_drafter_id]]=""),"",_xlfn.XLOOKUP(draft_picks[[#This Row],[veto_override_drafter_id]],drafters[id],drafters[name]))</f>
        <v/>
      </c>
      <c r="S312" t="s">
        <v>15497</v>
      </c>
      <c r="T312" t="str">
        <f>IF(OR(ISBLANK(draft_picks[[#This Row],[veto_override_team_id]]),draft_picks[[#This Row],[veto_override_team_id]]=""),"",_xlfn.XLOOKUP(draft_picks[[#This Row],[veto_override_team_id]],drafter_teams[id],drafter_teams[name]))</f>
        <v/>
      </c>
    </row>
    <row r="313" spans="1:20" x14ac:dyDescent="0.25">
      <c r="A313" t="s">
        <v>106</v>
      </c>
      <c r="B313" t="str">
        <f>_xlfn.XLOOKUP(draft_picks[[#This Row],[draft_id]],drafts[id],drafts[title])</f>
        <v>Queer Romance</v>
      </c>
      <c r="C313" s="3">
        <v>6</v>
      </c>
      <c r="D313">
        <f>IF(C312&lt;draft_picks[[#This Row],[position]],1,IF(C312&gt;draft_picks[[#This Row],[position]],D312+1,IF(C312=draft_picks[[#This Row],[position]],D312+1)))</f>
        <v>2</v>
      </c>
      <c r="E313" t="s">
        <v>2362</v>
      </c>
      <c r="F313" t="str">
        <f>IF(ISBLANK(draft_picks[[#This Row],[movie_id]]),"",_xlfn.XLOOKUP(draft_picks[[#This Row],[movie_id]],drafts.movies[id],drafts.movies[movie_title]))</f>
        <v>The Watermelon Woman</v>
      </c>
      <c r="G313" s="3" t="s">
        <v>919</v>
      </c>
      <c r="H313" t="str">
        <f>IF(ISBLANK(draft_picks[[#This Row],[drafter_id]]),"",_xlfn.XLOOKUP(draft_picks[[#This Row],[drafter_id]],drafters[id],drafters[name]))</f>
        <v>Daniel Crooke</v>
      </c>
      <c r="J313" t="str">
        <f>IF(ISBLANK(draft_picks[[#This Row],[drafter_team_id]]),"",_xlfn.XLOOKUP(draft_picks[[#This Row],[drafter_team_id]],drafter_teams[id],drafter_teams[name]))</f>
        <v/>
      </c>
      <c r="K313" s="3" t="s">
        <v>15497</v>
      </c>
      <c r="L313" t="s">
        <v>15497</v>
      </c>
      <c r="M313" t="str">
        <f>IF(OR(ISBLANK(draft_picks[[#This Row],[veto_drafter_id]]),draft_picks[[#This Row],[veto_drafter_id]]=""),"",_xlfn.XLOOKUP(draft_picks[[#This Row],[veto_drafter_id]],drafters[id],drafters[name]))</f>
        <v/>
      </c>
      <c r="N313" t="s">
        <v>15497</v>
      </c>
      <c r="O313" t="str">
        <f>IF(OR(ISBLANK(draft_picks[[#This Row],[veto_drafter_team_id]]),draft_picks[[#This Row],[veto_drafter_team_id]]=""),"",_xlfn.XLOOKUP(draft_picks[[#This Row],[veto_drafter_team_id]],drafter_teams[id],drafter_teams[name]))</f>
        <v/>
      </c>
      <c r="Q313" t="s">
        <v>15497</v>
      </c>
      <c r="R313" t="str">
        <f>IF(OR(ISBLANK(draft_picks[[#This Row],[veto_override_drafter_id]]),draft_picks[[#This Row],[veto_override_drafter_id]]=""),"",_xlfn.XLOOKUP(draft_picks[[#This Row],[veto_override_drafter_id]],drafters[id],drafters[name]))</f>
        <v/>
      </c>
      <c r="S313" t="s">
        <v>15497</v>
      </c>
      <c r="T313" t="str">
        <f>IF(OR(ISBLANK(draft_picks[[#This Row],[veto_override_team_id]]),draft_picks[[#This Row],[veto_override_team_id]]=""),"",_xlfn.XLOOKUP(draft_picks[[#This Row],[veto_override_team_id]],drafter_teams[id],drafter_teams[name]))</f>
        <v/>
      </c>
    </row>
    <row r="314" spans="1:20" x14ac:dyDescent="0.25">
      <c r="A314" t="s">
        <v>106</v>
      </c>
      <c r="B314" t="str">
        <f>_xlfn.XLOOKUP(draft_picks[[#This Row],[draft_id]],drafts[id],drafts[title])</f>
        <v>Queer Romance</v>
      </c>
      <c r="C314" s="3">
        <v>5</v>
      </c>
      <c r="D314">
        <f>IF(C313&lt;draft_picks[[#This Row],[position]],1,IF(C313&gt;draft_picks[[#This Row],[position]],D313+1,IF(C313=draft_picks[[#This Row],[position]],D313+1)))</f>
        <v>3</v>
      </c>
      <c r="E314" t="s">
        <v>1730</v>
      </c>
      <c r="F314" t="str">
        <f>IF(ISBLANK(draft_picks[[#This Row],[movie_id]]),"",_xlfn.XLOOKUP(draft_picks[[#This Row],[movie_id]],drafts.movies[id],drafts.movies[movie_title]))</f>
        <v>Certain Women</v>
      </c>
      <c r="G314" s="3" t="s">
        <v>1031</v>
      </c>
      <c r="H314" t="str">
        <f>IF(ISBLANK(draft_picks[[#This Row],[drafter_id]]),"",_xlfn.XLOOKUP(draft_picks[[#This Row],[drafter_id]],drafters[id],drafters[name]))</f>
        <v>Mike Dougherty</v>
      </c>
      <c r="J314" t="str">
        <f>IF(ISBLANK(draft_picks[[#This Row],[drafter_team_id]]),"",_xlfn.XLOOKUP(draft_picks[[#This Row],[drafter_team_id]],drafter_teams[id],drafter_teams[name]))</f>
        <v/>
      </c>
      <c r="K314" s="3" t="s">
        <v>15497</v>
      </c>
      <c r="L314" t="s">
        <v>15497</v>
      </c>
      <c r="M314" t="str">
        <f>IF(OR(ISBLANK(draft_picks[[#This Row],[veto_drafter_id]]),draft_picks[[#This Row],[veto_drafter_id]]=""),"",_xlfn.XLOOKUP(draft_picks[[#This Row],[veto_drafter_id]],drafters[id],drafters[name]))</f>
        <v/>
      </c>
      <c r="N314" t="s">
        <v>15497</v>
      </c>
      <c r="O314" t="str">
        <f>IF(OR(ISBLANK(draft_picks[[#This Row],[veto_drafter_team_id]]),draft_picks[[#This Row],[veto_drafter_team_id]]=""),"",_xlfn.XLOOKUP(draft_picks[[#This Row],[veto_drafter_team_id]],drafter_teams[id],drafter_teams[name]))</f>
        <v/>
      </c>
      <c r="Q314" t="s">
        <v>15497</v>
      </c>
      <c r="R314" t="str">
        <f>IF(OR(ISBLANK(draft_picks[[#This Row],[veto_override_drafter_id]]),draft_picks[[#This Row],[veto_override_drafter_id]]=""),"",_xlfn.XLOOKUP(draft_picks[[#This Row],[veto_override_drafter_id]],drafters[id],drafters[name]))</f>
        <v/>
      </c>
      <c r="S314" t="s">
        <v>15497</v>
      </c>
      <c r="T314" t="str">
        <f>IF(OR(ISBLANK(draft_picks[[#This Row],[veto_override_team_id]]),draft_picks[[#This Row],[veto_override_team_id]]=""),"",_xlfn.XLOOKUP(draft_picks[[#This Row],[veto_override_team_id]],drafter_teams[id],drafter_teams[name]))</f>
        <v/>
      </c>
    </row>
    <row r="315" spans="1:20" x14ac:dyDescent="0.25">
      <c r="A315" t="s">
        <v>106</v>
      </c>
      <c r="B315" t="str">
        <f>_xlfn.XLOOKUP(draft_picks[[#This Row],[draft_id]],drafts[id],drafts[title])</f>
        <v>Queer Romance</v>
      </c>
      <c r="C315" s="3">
        <v>4</v>
      </c>
      <c r="D315">
        <f>IF(C314&lt;draft_picks[[#This Row],[position]],1,IF(C314&gt;draft_picks[[#This Row],[position]],D314+1,IF(C314=draft_picks[[#This Row],[position]],D314+1)))</f>
        <v>4</v>
      </c>
      <c r="E315" t="s">
        <v>1338</v>
      </c>
      <c r="F315" t="str">
        <f>IF(ISBLANK(draft_picks[[#This Row],[movie_id]]),"",_xlfn.XLOOKUP(draft_picks[[#This Row],[movie_id]],drafts.movies[id],drafts.movies[movie_title]))</f>
        <v>Happy Together</v>
      </c>
      <c r="G315" s="3" t="s">
        <v>919</v>
      </c>
      <c r="H315" t="str">
        <f>IF(ISBLANK(draft_picks[[#This Row],[drafter_id]]),"",_xlfn.XLOOKUP(draft_picks[[#This Row],[drafter_id]],drafters[id],drafters[name]))</f>
        <v>Daniel Crooke</v>
      </c>
      <c r="J315" t="str">
        <f>IF(ISBLANK(draft_picks[[#This Row],[drafter_team_id]]),"",_xlfn.XLOOKUP(draft_picks[[#This Row],[drafter_team_id]],drafter_teams[id],drafter_teams[name]))</f>
        <v/>
      </c>
      <c r="K315" s="3" t="s">
        <v>15497</v>
      </c>
      <c r="L315" t="s">
        <v>15497</v>
      </c>
      <c r="M315" t="str">
        <f>IF(OR(ISBLANK(draft_picks[[#This Row],[veto_drafter_id]]),draft_picks[[#This Row],[veto_drafter_id]]=""),"",_xlfn.XLOOKUP(draft_picks[[#This Row],[veto_drafter_id]],drafters[id],drafters[name]))</f>
        <v/>
      </c>
      <c r="N315" t="s">
        <v>15497</v>
      </c>
      <c r="O315" t="str">
        <f>IF(OR(ISBLANK(draft_picks[[#This Row],[veto_drafter_team_id]]),draft_picks[[#This Row],[veto_drafter_team_id]]=""),"",_xlfn.XLOOKUP(draft_picks[[#This Row],[veto_drafter_team_id]],drafter_teams[id],drafter_teams[name]))</f>
        <v/>
      </c>
      <c r="Q315" t="s">
        <v>15497</v>
      </c>
      <c r="R315" t="str">
        <f>IF(OR(ISBLANK(draft_picks[[#This Row],[veto_override_drafter_id]]),draft_picks[[#This Row],[veto_override_drafter_id]]=""),"",_xlfn.XLOOKUP(draft_picks[[#This Row],[veto_override_drafter_id]],drafters[id],drafters[name]))</f>
        <v/>
      </c>
      <c r="S315" t="s">
        <v>15497</v>
      </c>
      <c r="T315" t="str">
        <f>IF(OR(ISBLANK(draft_picks[[#This Row],[veto_override_team_id]]),draft_picks[[#This Row],[veto_override_team_id]]=""),"",_xlfn.XLOOKUP(draft_picks[[#This Row],[veto_override_team_id]],drafter_teams[id],drafter_teams[name]))</f>
        <v/>
      </c>
    </row>
    <row r="316" spans="1:20" x14ac:dyDescent="0.25">
      <c r="A316" t="s">
        <v>106</v>
      </c>
      <c r="B316" t="str">
        <f>_xlfn.XLOOKUP(draft_picks[[#This Row],[draft_id]],drafts[id],drafts[title])</f>
        <v>Queer Romance</v>
      </c>
      <c r="C316" s="3">
        <v>3</v>
      </c>
      <c r="D316">
        <f>IF(C315&lt;draft_picks[[#This Row],[position]],1,IF(C315&gt;draft_picks[[#This Row],[position]],D315+1,IF(C315=draft_picks[[#This Row],[position]],D315+1)))</f>
        <v>5</v>
      </c>
      <c r="E316" t="s">
        <v>2613</v>
      </c>
      <c r="F316" t="str">
        <f>IF(ISBLANK(draft_picks[[#This Row],[movie_id]]),"",_xlfn.XLOOKUP(draft_picks[[#This Row],[movie_id]],drafts.movies[id],drafts.movies[movie_title]))</f>
        <v>Bound</v>
      </c>
      <c r="G316" s="3" t="s">
        <v>1031</v>
      </c>
      <c r="H316" t="str">
        <f>IF(ISBLANK(draft_picks[[#This Row],[drafter_id]]),"",_xlfn.XLOOKUP(draft_picks[[#This Row],[drafter_id]],drafters[id],drafters[name]))</f>
        <v>Mike Dougherty</v>
      </c>
      <c r="J316" t="str">
        <f>IF(ISBLANK(draft_picks[[#This Row],[drafter_team_id]]),"",_xlfn.XLOOKUP(draft_picks[[#This Row],[drafter_team_id]],drafter_teams[id],drafter_teams[name]))</f>
        <v/>
      </c>
      <c r="K316" s="3" t="s">
        <v>15497</v>
      </c>
      <c r="L316" t="s">
        <v>15497</v>
      </c>
      <c r="M316" t="str">
        <f>IF(OR(ISBLANK(draft_picks[[#This Row],[veto_drafter_id]]),draft_picks[[#This Row],[veto_drafter_id]]=""),"",_xlfn.XLOOKUP(draft_picks[[#This Row],[veto_drafter_id]],drafters[id],drafters[name]))</f>
        <v/>
      </c>
      <c r="N316" t="s">
        <v>15497</v>
      </c>
      <c r="O316" t="str">
        <f>IF(OR(ISBLANK(draft_picks[[#This Row],[veto_drafter_team_id]]),draft_picks[[#This Row],[veto_drafter_team_id]]=""),"",_xlfn.XLOOKUP(draft_picks[[#This Row],[veto_drafter_team_id]],drafter_teams[id],drafter_teams[name]))</f>
        <v/>
      </c>
      <c r="Q316" t="s">
        <v>15497</v>
      </c>
      <c r="R316" t="str">
        <f>IF(OR(ISBLANK(draft_picks[[#This Row],[veto_override_drafter_id]]),draft_picks[[#This Row],[veto_override_drafter_id]]=""),"",_xlfn.XLOOKUP(draft_picks[[#This Row],[veto_override_drafter_id]],drafters[id],drafters[name]))</f>
        <v/>
      </c>
      <c r="S316" t="s">
        <v>15497</v>
      </c>
      <c r="T316" t="str">
        <f>IF(OR(ISBLANK(draft_picks[[#This Row],[veto_override_team_id]]),draft_picks[[#This Row],[veto_override_team_id]]=""),"",_xlfn.XLOOKUP(draft_picks[[#This Row],[veto_override_team_id]],drafter_teams[id],drafter_teams[name]))</f>
        <v/>
      </c>
    </row>
    <row r="317" spans="1:20" x14ac:dyDescent="0.25">
      <c r="A317" t="s">
        <v>106</v>
      </c>
      <c r="B317" t="str">
        <f>_xlfn.XLOOKUP(draft_picks[[#This Row],[draft_id]],drafts[id],drafts[title])</f>
        <v>Queer Romance</v>
      </c>
      <c r="C317" s="3">
        <v>2</v>
      </c>
      <c r="D317">
        <f>IF(C316&lt;draft_picks[[#This Row],[position]],1,IF(C316&gt;draft_picks[[#This Row],[position]],D316+1,IF(C316=draft_picks[[#This Row],[position]],D316+1)))</f>
        <v>6</v>
      </c>
      <c r="E317" t="s">
        <v>5982</v>
      </c>
      <c r="F317" t="str">
        <f>IF(ISBLANK(draft_picks[[#This Row],[movie_id]]),"",_xlfn.XLOOKUP(draft_picks[[#This Row],[movie_id]],drafts.movies[id],drafts.movies[movie_title]))</f>
        <v>Desert Hearts</v>
      </c>
      <c r="G317" s="3" t="s">
        <v>919</v>
      </c>
      <c r="H317" t="str">
        <f>IF(ISBLANK(draft_picks[[#This Row],[drafter_id]]),"",_xlfn.XLOOKUP(draft_picks[[#This Row],[drafter_id]],drafters[id],drafters[name]))</f>
        <v>Daniel Crooke</v>
      </c>
      <c r="J317" t="str">
        <f>IF(ISBLANK(draft_picks[[#This Row],[drafter_team_id]]),"",_xlfn.XLOOKUP(draft_picks[[#This Row],[drafter_team_id]],drafter_teams[id],drafter_teams[name]))</f>
        <v/>
      </c>
      <c r="K317" s="3" t="s">
        <v>15497</v>
      </c>
      <c r="L317" t="s">
        <v>15497</v>
      </c>
      <c r="M317" t="str">
        <f>IF(OR(ISBLANK(draft_picks[[#This Row],[veto_drafter_id]]),draft_picks[[#This Row],[veto_drafter_id]]=""),"",_xlfn.XLOOKUP(draft_picks[[#This Row],[veto_drafter_id]],drafters[id],drafters[name]))</f>
        <v/>
      </c>
      <c r="N317" t="s">
        <v>15497</v>
      </c>
      <c r="O317" t="str">
        <f>IF(OR(ISBLANK(draft_picks[[#This Row],[veto_drafter_team_id]]),draft_picks[[#This Row],[veto_drafter_team_id]]=""),"",_xlfn.XLOOKUP(draft_picks[[#This Row],[veto_drafter_team_id]],drafter_teams[id],drafter_teams[name]))</f>
        <v/>
      </c>
      <c r="Q317" t="s">
        <v>15497</v>
      </c>
      <c r="R317" t="str">
        <f>IF(OR(ISBLANK(draft_picks[[#This Row],[veto_override_drafter_id]]),draft_picks[[#This Row],[veto_override_drafter_id]]=""),"",_xlfn.XLOOKUP(draft_picks[[#This Row],[veto_override_drafter_id]],drafters[id],drafters[name]))</f>
        <v/>
      </c>
      <c r="S317" t="s">
        <v>15497</v>
      </c>
      <c r="T317" t="str">
        <f>IF(OR(ISBLANK(draft_picks[[#This Row],[veto_override_team_id]]),draft_picks[[#This Row],[veto_override_team_id]]=""),"",_xlfn.XLOOKUP(draft_picks[[#This Row],[veto_override_team_id]],drafter_teams[id],drafter_teams[name]))</f>
        <v/>
      </c>
    </row>
    <row r="318" spans="1:20" x14ac:dyDescent="0.25">
      <c r="A318" t="s">
        <v>106</v>
      </c>
      <c r="B318" t="str">
        <f>_xlfn.XLOOKUP(draft_picks[[#This Row],[draft_id]],drafts[id],drafts[title])</f>
        <v>Queer Romance</v>
      </c>
      <c r="C318" s="3">
        <v>1</v>
      </c>
      <c r="D318">
        <f>IF(C317&lt;draft_picks[[#This Row],[position]],1,IF(C317&gt;draft_picks[[#This Row],[position]],D317+1,IF(C317=draft_picks[[#This Row],[position]],D317+1)))</f>
        <v>7</v>
      </c>
      <c r="E318" t="s">
        <v>2237</v>
      </c>
      <c r="F318" t="str">
        <f>IF(ISBLANK(draft_picks[[#This Row],[movie_id]]),"",_xlfn.XLOOKUP(draft_picks[[#This Row],[movie_id]],drafts.movies[id],drafts.movies[movie_title]))</f>
        <v>Carol</v>
      </c>
      <c r="G318" s="3" t="s">
        <v>1031</v>
      </c>
      <c r="H318" t="str">
        <f>IF(ISBLANK(draft_picks[[#This Row],[drafter_id]]),"",_xlfn.XLOOKUP(draft_picks[[#This Row],[drafter_id]],drafters[id],drafters[name]))</f>
        <v>Mike Dougherty</v>
      </c>
      <c r="J318" t="str">
        <f>IF(ISBLANK(draft_picks[[#This Row],[drafter_team_id]]),"",_xlfn.XLOOKUP(draft_picks[[#This Row],[drafter_team_id]],drafter_teams[id],drafter_teams[name]))</f>
        <v/>
      </c>
      <c r="K318" s="3" t="s">
        <v>15497</v>
      </c>
      <c r="L318" t="s">
        <v>15497</v>
      </c>
      <c r="M318" t="str">
        <f>IF(OR(ISBLANK(draft_picks[[#This Row],[veto_drafter_id]]),draft_picks[[#This Row],[veto_drafter_id]]=""),"",_xlfn.XLOOKUP(draft_picks[[#This Row],[veto_drafter_id]],drafters[id],drafters[name]))</f>
        <v/>
      </c>
      <c r="N318" t="s">
        <v>15497</v>
      </c>
      <c r="O318" t="str">
        <f>IF(OR(ISBLANK(draft_picks[[#This Row],[veto_drafter_team_id]]),draft_picks[[#This Row],[veto_drafter_team_id]]=""),"",_xlfn.XLOOKUP(draft_picks[[#This Row],[veto_drafter_team_id]],drafter_teams[id],drafter_teams[name]))</f>
        <v/>
      </c>
      <c r="Q318" t="s">
        <v>15497</v>
      </c>
      <c r="R318" t="str">
        <f>IF(OR(ISBLANK(draft_picks[[#This Row],[veto_override_drafter_id]]),draft_picks[[#This Row],[veto_override_drafter_id]]=""),"",_xlfn.XLOOKUP(draft_picks[[#This Row],[veto_override_drafter_id]],drafters[id],drafters[name]))</f>
        <v/>
      </c>
      <c r="S318" t="s">
        <v>15497</v>
      </c>
      <c r="T318" t="str">
        <f>IF(OR(ISBLANK(draft_picks[[#This Row],[veto_override_team_id]]),draft_picks[[#This Row],[veto_override_team_id]]=""),"",_xlfn.XLOOKUP(draft_picks[[#This Row],[veto_override_team_id]],drafter_teams[id],drafter_teams[name]))</f>
        <v/>
      </c>
    </row>
    <row r="319" spans="1:20" x14ac:dyDescent="0.25">
      <c r="A319" t="s">
        <v>752</v>
      </c>
      <c r="B319" t="str">
        <f>_xlfn.XLOOKUP(draft_picks[[#This Row],[draft_id]],drafts[id],drafts[title])</f>
        <v>Spoofs</v>
      </c>
      <c r="C319" s="3">
        <v>7</v>
      </c>
      <c r="D319">
        <f>IF(C318&lt;draft_picks[[#This Row],[position]],1,IF(C318&gt;draft_picks[[#This Row],[position]],D318+1,IF(C318=draft_picks[[#This Row],[position]],D318+1)))</f>
        <v>1</v>
      </c>
      <c r="E319" t="s">
        <v>1601</v>
      </c>
      <c r="F319" t="str">
        <f>IF(ISBLANK(draft_picks[[#This Row],[movie_id]]),"",_xlfn.XLOOKUP(draft_picks[[#This Row],[movie_id]],drafts.movies[id],drafts.movies[movie_title]))</f>
        <v>Amazon Women on the Moon</v>
      </c>
      <c r="G319" s="3" t="s">
        <v>915</v>
      </c>
      <c r="H319" t="str">
        <f>IF(ISBLANK(draft_picks[[#This Row],[drafter_id]]),"",_xlfn.XLOOKUP(draft_picks[[#This Row],[drafter_id]],drafters[id],drafters[name]))</f>
        <v>Billy Ray Brewton</v>
      </c>
      <c r="J319" t="str">
        <f>IF(ISBLANK(draft_picks[[#This Row],[drafter_team_id]]),"",_xlfn.XLOOKUP(draft_picks[[#This Row],[drafter_team_id]],drafter_teams[id],drafter_teams[name]))</f>
        <v/>
      </c>
      <c r="K319" s="3" t="s">
        <v>15497</v>
      </c>
      <c r="L319" t="s">
        <v>15497</v>
      </c>
      <c r="M319" t="str">
        <f>IF(OR(ISBLANK(draft_picks[[#This Row],[veto_drafter_id]]),draft_picks[[#This Row],[veto_drafter_id]]=""),"",_xlfn.XLOOKUP(draft_picks[[#This Row],[veto_drafter_id]],drafters[id],drafters[name]))</f>
        <v/>
      </c>
      <c r="N319" t="s">
        <v>15497</v>
      </c>
      <c r="O319" t="str">
        <f>IF(OR(ISBLANK(draft_picks[[#This Row],[veto_drafter_team_id]]),draft_picks[[#This Row],[veto_drafter_team_id]]=""),"",_xlfn.XLOOKUP(draft_picks[[#This Row],[veto_drafter_team_id]],drafter_teams[id],drafter_teams[name]))</f>
        <v/>
      </c>
      <c r="Q319" t="s">
        <v>15497</v>
      </c>
      <c r="R319" t="str">
        <f>IF(OR(ISBLANK(draft_picks[[#This Row],[veto_override_drafter_id]]),draft_picks[[#This Row],[veto_override_drafter_id]]=""),"",_xlfn.XLOOKUP(draft_picks[[#This Row],[veto_override_drafter_id]],drafters[id],drafters[name]))</f>
        <v/>
      </c>
      <c r="S319" t="s">
        <v>15497</v>
      </c>
      <c r="T319" t="str">
        <f>IF(OR(ISBLANK(draft_picks[[#This Row],[veto_override_team_id]]),draft_picks[[#This Row],[veto_override_team_id]]=""),"",_xlfn.XLOOKUP(draft_picks[[#This Row],[veto_override_team_id]],drafter_teams[id],drafter_teams[name]))</f>
        <v/>
      </c>
    </row>
    <row r="320" spans="1:20" x14ac:dyDescent="0.25">
      <c r="A320" t="s">
        <v>752</v>
      </c>
      <c r="B320" t="str">
        <f>_xlfn.XLOOKUP(draft_picks[[#This Row],[draft_id]],drafts[id],drafts[title])</f>
        <v>Spoofs</v>
      </c>
      <c r="C320" s="3">
        <v>6</v>
      </c>
      <c r="D320">
        <f>IF(C319&lt;draft_picks[[#This Row],[position]],1,IF(C319&gt;draft_picks[[#This Row],[position]],D319+1,IF(C319=draft_picks[[#This Row],[position]],D319+1)))</f>
        <v>2</v>
      </c>
      <c r="E320" t="s">
        <v>6225</v>
      </c>
      <c r="F320" t="str">
        <f>IF(ISBLANK(draft_picks[[#This Row],[movie_id]]),"",_xlfn.XLOOKUP(draft_picks[[#This Row],[movie_id]],drafts.movies[id],drafts.movies[movie_title]))</f>
        <v>Black Dynamite</v>
      </c>
      <c r="G320" s="3" t="s">
        <v>915</v>
      </c>
      <c r="H320" t="str">
        <f>IF(ISBLANK(draft_picks[[#This Row],[drafter_id]]),"",_xlfn.XLOOKUP(draft_picks[[#This Row],[drafter_id]],drafters[id],drafters[name]))</f>
        <v>Billy Ray Brewton</v>
      </c>
      <c r="J320" t="str">
        <f>IF(ISBLANK(draft_picks[[#This Row],[drafter_team_id]]),"",_xlfn.XLOOKUP(draft_picks[[#This Row],[drafter_team_id]],drafter_teams[id],drafter_teams[name]))</f>
        <v/>
      </c>
      <c r="K320" s="3" t="s">
        <v>15497</v>
      </c>
      <c r="L320" t="s">
        <v>15497</v>
      </c>
      <c r="M320" t="str">
        <f>IF(OR(ISBLANK(draft_picks[[#This Row],[veto_drafter_id]]),draft_picks[[#This Row],[veto_drafter_id]]=""),"",_xlfn.XLOOKUP(draft_picks[[#This Row],[veto_drafter_id]],drafters[id],drafters[name]))</f>
        <v/>
      </c>
      <c r="N320" t="s">
        <v>15497</v>
      </c>
      <c r="O320" t="str">
        <f>IF(OR(ISBLANK(draft_picks[[#This Row],[veto_drafter_team_id]]),draft_picks[[#This Row],[veto_drafter_team_id]]=""),"",_xlfn.XLOOKUP(draft_picks[[#This Row],[veto_drafter_team_id]],drafter_teams[id],drafter_teams[name]))</f>
        <v/>
      </c>
      <c r="Q320" t="s">
        <v>15497</v>
      </c>
      <c r="R320" t="str">
        <f>IF(OR(ISBLANK(draft_picks[[#This Row],[veto_override_drafter_id]]),draft_picks[[#This Row],[veto_override_drafter_id]]=""),"",_xlfn.XLOOKUP(draft_picks[[#This Row],[veto_override_drafter_id]],drafters[id],drafters[name]))</f>
        <v/>
      </c>
      <c r="S320" t="s">
        <v>15497</v>
      </c>
      <c r="T320" t="str">
        <f>IF(OR(ISBLANK(draft_picks[[#This Row],[veto_override_team_id]]),draft_picks[[#This Row],[veto_override_team_id]]=""),"",_xlfn.XLOOKUP(draft_picks[[#This Row],[veto_override_team_id]],drafter_teams[id],drafter_teams[name]))</f>
        <v/>
      </c>
    </row>
    <row r="321" spans="1:20" x14ac:dyDescent="0.25">
      <c r="A321" t="s">
        <v>752</v>
      </c>
      <c r="B321" t="str">
        <f>_xlfn.XLOOKUP(draft_picks[[#This Row],[draft_id]],drafts[id],drafts[title])</f>
        <v>Spoofs</v>
      </c>
      <c r="C321" s="3">
        <v>5</v>
      </c>
      <c r="D321">
        <f>IF(C320&lt;draft_picks[[#This Row],[position]],1,IF(C320&gt;draft_picks[[#This Row],[position]],D320+1,IF(C320=draft_picks[[#This Row],[position]],D320+1)))</f>
        <v>3</v>
      </c>
      <c r="E321" t="s">
        <v>5387</v>
      </c>
      <c r="F321" t="str">
        <f>IF(ISBLANK(draft_picks[[#This Row],[movie_id]]),"",_xlfn.XLOOKUP(draft_picks[[#This Row],[movie_id]],drafts.movies[id],drafts.movies[movie_title]))</f>
        <v>Wet Hot American Summer</v>
      </c>
      <c r="G321" s="3" t="s">
        <v>959</v>
      </c>
      <c r="H321" t="str">
        <f>IF(ISBLANK(draft_picks[[#This Row],[drafter_id]]),"",_xlfn.XLOOKUP(draft_picks[[#This Row],[drafter_id]],drafters[id],drafters[name]))</f>
        <v>Matt Mercer</v>
      </c>
      <c r="J321" t="str">
        <f>IF(ISBLANK(draft_picks[[#This Row],[drafter_team_id]]),"",_xlfn.XLOOKUP(draft_picks[[#This Row],[drafter_team_id]],drafter_teams[id],drafter_teams[name]))</f>
        <v/>
      </c>
      <c r="K321" s="3" t="s">
        <v>15497</v>
      </c>
      <c r="L321" t="s">
        <v>15497</v>
      </c>
      <c r="M321" t="str">
        <f>IF(OR(ISBLANK(draft_picks[[#This Row],[veto_drafter_id]]),draft_picks[[#This Row],[veto_drafter_id]]=""),"",_xlfn.XLOOKUP(draft_picks[[#This Row],[veto_drafter_id]],drafters[id],drafters[name]))</f>
        <v/>
      </c>
      <c r="N321" t="s">
        <v>15497</v>
      </c>
      <c r="O321" t="str">
        <f>IF(OR(ISBLANK(draft_picks[[#This Row],[veto_drafter_team_id]]),draft_picks[[#This Row],[veto_drafter_team_id]]=""),"",_xlfn.XLOOKUP(draft_picks[[#This Row],[veto_drafter_team_id]],drafter_teams[id],drafter_teams[name]))</f>
        <v/>
      </c>
      <c r="Q321" t="s">
        <v>15497</v>
      </c>
      <c r="R321" t="str">
        <f>IF(OR(ISBLANK(draft_picks[[#This Row],[veto_override_drafter_id]]),draft_picks[[#This Row],[veto_override_drafter_id]]=""),"",_xlfn.XLOOKUP(draft_picks[[#This Row],[veto_override_drafter_id]],drafters[id],drafters[name]))</f>
        <v/>
      </c>
      <c r="S321" t="s">
        <v>15497</v>
      </c>
      <c r="T321" t="str">
        <f>IF(OR(ISBLANK(draft_picks[[#This Row],[veto_override_team_id]]),draft_picks[[#This Row],[veto_override_team_id]]=""),"",_xlfn.XLOOKUP(draft_picks[[#This Row],[veto_override_team_id]],drafter_teams[id],drafter_teams[name]))</f>
        <v/>
      </c>
    </row>
    <row r="322" spans="1:20" x14ac:dyDescent="0.25">
      <c r="A322" t="s">
        <v>752</v>
      </c>
      <c r="B322" t="str">
        <f>_xlfn.XLOOKUP(draft_picks[[#This Row],[draft_id]],drafts[id],drafts[title])</f>
        <v>Spoofs</v>
      </c>
      <c r="C322" s="3">
        <v>4</v>
      </c>
      <c r="D322">
        <f>IF(C321&lt;draft_picks[[#This Row],[position]],1,IF(C321&gt;draft_picks[[#This Row],[position]],D321+1,IF(C321=draft_picks[[#This Row],[position]],D321+1)))</f>
        <v>4</v>
      </c>
      <c r="E322" t="s">
        <v>5016</v>
      </c>
      <c r="F322" t="str">
        <f>IF(ISBLANK(draft_picks[[#This Row],[movie_id]]),"",_xlfn.XLOOKUP(draft_picks[[#This Row],[movie_id]],drafts.movies[id],drafts.movies[movie_title]))</f>
        <v>The Naked Gun: From the Files of Police Squad!</v>
      </c>
      <c r="G322" s="3" t="s">
        <v>915</v>
      </c>
      <c r="H322" t="str">
        <f>IF(ISBLANK(draft_picks[[#This Row],[drafter_id]]),"",_xlfn.XLOOKUP(draft_picks[[#This Row],[drafter_id]],drafters[id],drafters[name]))</f>
        <v>Billy Ray Brewton</v>
      </c>
      <c r="J322" t="str">
        <f>IF(ISBLANK(draft_picks[[#This Row],[drafter_team_id]]),"",_xlfn.XLOOKUP(draft_picks[[#This Row],[drafter_team_id]],drafter_teams[id],drafter_teams[name]))</f>
        <v/>
      </c>
      <c r="K322" s="3" t="s">
        <v>15497</v>
      </c>
      <c r="L322" t="s">
        <v>15497</v>
      </c>
      <c r="M322" t="str">
        <f>IF(OR(ISBLANK(draft_picks[[#This Row],[veto_drafter_id]]),draft_picks[[#This Row],[veto_drafter_id]]=""),"",_xlfn.XLOOKUP(draft_picks[[#This Row],[veto_drafter_id]],drafters[id],drafters[name]))</f>
        <v/>
      </c>
      <c r="N322" t="s">
        <v>15497</v>
      </c>
      <c r="O322" t="str">
        <f>IF(OR(ISBLANK(draft_picks[[#This Row],[veto_drafter_team_id]]),draft_picks[[#This Row],[veto_drafter_team_id]]=""),"",_xlfn.XLOOKUP(draft_picks[[#This Row],[veto_drafter_team_id]],drafter_teams[id],drafter_teams[name]))</f>
        <v/>
      </c>
      <c r="Q322" t="s">
        <v>15497</v>
      </c>
      <c r="R322" t="str">
        <f>IF(OR(ISBLANK(draft_picks[[#This Row],[veto_override_drafter_id]]),draft_picks[[#This Row],[veto_override_drafter_id]]=""),"",_xlfn.XLOOKUP(draft_picks[[#This Row],[veto_override_drafter_id]],drafters[id],drafters[name]))</f>
        <v/>
      </c>
      <c r="S322" t="s">
        <v>15497</v>
      </c>
      <c r="T322" t="str">
        <f>IF(OR(ISBLANK(draft_picks[[#This Row],[veto_override_team_id]]),draft_picks[[#This Row],[veto_override_team_id]]=""),"",_xlfn.XLOOKUP(draft_picks[[#This Row],[veto_override_team_id]],drafter_teams[id],drafter_teams[name]))</f>
        <v/>
      </c>
    </row>
    <row r="323" spans="1:20" x14ac:dyDescent="0.25">
      <c r="A323" t="s">
        <v>752</v>
      </c>
      <c r="B323" t="str">
        <f>_xlfn.XLOOKUP(draft_picks[[#This Row],[draft_id]],drafts[id],drafts[title])</f>
        <v>Spoofs</v>
      </c>
      <c r="C323" s="3">
        <v>3</v>
      </c>
      <c r="D323">
        <f>IF(C322&lt;draft_picks[[#This Row],[position]],1,IF(C322&gt;draft_picks[[#This Row],[position]],D322+1,IF(C322=draft_picks[[#This Row],[position]],D322+1)))</f>
        <v>5</v>
      </c>
      <c r="E323" t="s">
        <v>6396</v>
      </c>
      <c r="F323" t="str">
        <f>IF(ISBLANK(draft_picks[[#This Row],[movie_id]]),"",_xlfn.XLOOKUP(draft_picks[[#This Row],[movie_id]],drafts.movies[id],drafts.movies[movie_title]))</f>
        <v>Team America: World Police</v>
      </c>
      <c r="G323" s="3" t="s">
        <v>959</v>
      </c>
      <c r="H323" t="str">
        <f>IF(ISBLANK(draft_picks[[#This Row],[drafter_id]]),"",_xlfn.XLOOKUP(draft_picks[[#This Row],[drafter_id]],drafters[id],drafters[name]))</f>
        <v>Matt Mercer</v>
      </c>
      <c r="J323" t="str">
        <f>IF(ISBLANK(draft_picks[[#This Row],[drafter_team_id]]),"",_xlfn.XLOOKUP(draft_picks[[#This Row],[drafter_team_id]],drafter_teams[id],drafter_teams[name]))</f>
        <v/>
      </c>
      <c r="K323" s="3" t="s">
        <v>15484</v>
      </c>
      <c r="L323" t="s">
        <v>915</v>
      </c>
      <c r="M323" t="str">
        <f>IF(OR(ISBLANK(draft_picks[[#This Row],[veto_drafter_id]]),draft_picks[[#This Row],[veto_drafter_id]]=""),"",_xlfn.XLOOKUP(draft_picks[[#This Row],[veto_drafter_id]],drafters[id],drafters[name]))</f>
        <v>Billy Ray Brewton</v>
      </c>
      <c r="N323" t="s">
        <v>15497</v>
      </c>
      <c r="O323" t="str">
        <f>IF(OR(ISBLANK(draft_picks[[#This Row],[veto_drafter_team_id]]),draft_picks[[#This Row],[veto_drafter_team_id]]=""),"",_xlfn.XLOOKUP(draft_picks[[#This Row],[veto_drafter_team_id]],drafter_teams[id],drafter_teams[name]))</f>
        <v/>
      </c>
      <c r="Q323" t="s">
        <v>15497</v>
      </c>
      <c r="R323" t="str">
        <f>IF(OR(ISBLANK(draft_picks[[#This Row],[veto_override_drafter_id]]),draft_picks[[#This Row],[veto_override_drafter_id]]=""),"",_xlfn.XLOOKUP(draft_picks[[#This Row],[veto_override_drafter_id]],drafters[id],drafters[name]))</f>
        <v/>
      </c>
      <c r="S323" t="s">
        <v>15497</v>
      </c>
      <c r="T323" t="str">
        <f>IF(OR(ISBLANK(draft_picks[[#This Row],[veto_override_team_id]]),draft_picks[[#This Row],[veto_override_team_id]]=""),"",_xlfn.XLOOKUP(draft_picks[[#This Row],[veto_override_team_id]],drafter_teams[id],drafter_teams[name]))</f>
        <v/>
      </c>
    </row>
    <row r="324" spans="1:20" x14ac:dyDescent="0.25">
      <c r="A324" t="s">
        <v>752</v>
      </c>
      <c r="B324" t="str">
        <f>_xlfn.XLOOKUP(draft_picks[[#This Row],[draft_id]],drafts[id],drafts[title])</f>
        <v>Spoofs</v>
      </c>
      <c r="C324" s="3">
        <v>3</v>
      </c>
      <c r="D324">
        <f>IF(C323&lt;draft_picks[[#This Row],[position]],1,IF(C323&gt;draft_picks[[#This Row],[position]],D323+1,IF(C323=draft_picks[[#This Row],[position]],D323+1)))</f>
        <v>6</v>
      </c>
      <c r="E324" t="s">
        <v>4222</v>
      </c>
      <c r="F324" t="str">
        <f>IF(ISBLANK(draft_picks[[#This Row],[movie_id]]),"",_xlfn.XLOOKUP(draft_picks[[#This Row],[movie_id]],drafts.movies[id],drafts.movies[movie_title]))</f>
        <v>Young Frankenstein</v>
      </c>
      <c r="G324" s="3" t="s">
        <v>959</v>
      </c>
      <c r="H324" t="str">
        <f>IF(ISBLANK(draft_picks[[#This Row],[drafter_id]]),"",_xlfn.XLOOKUP(draft_picks[[#This Row],[drafter_id]],drafters[id],drafters[name]))</f>
        <v>Matt Mercer</v>
      </c>
      <c r="J324" t="str">
        <f>IF(ISBLANK(draft_picks[[#This Row],[drafter_team_id]]),"",_xlfn.XLOOKUP(draft_picks[[#This Row],[drafter_team_id]],drafter_teams[id],drafter_teams[name]))</f>
        <v/>
      </c>
      <c r="K324" s="3" t="s">
        <v>15497</v>
      </c>
      <c r="L324" t="s">
        <v>15497</v>
      </c>
      <c r="M324" t="str">
        <f>IF(OR(ISBLANK(draft_picks[[#This Row],[veto_drafter_id]]),draft_picks[[#This Row],[veto_drafter_id]]=""),"",_xlfn.XLOOKUP(draft_picks[[#This Row],[veto_drafter_id]],drafters[id],drafters[name]))</f>
        <v/>
      </c>
      <c r="N324" t="s">
        <v>15497</v>
      </c>
      <c r="O324" t="str">
        <f>IF(OR(ISBLANK(draft_picks[[#This Row],[veto_drafter_team_id]]),draft_picks[[#This Row],[veto_drafter_team_id]]=""),"",_xlfn.XLOOKUP(draft_picks[[#This Row],[veto_drafter_team_id]],drafter_teams[id],drafter_teams[name]))</f>
        <v/>
      </c>
      <c r="Q324" t="s">
        <v>15497</v>
      </c>
      <c r="R324" t="str">
        <f>IF(OR(ISBLANK(draft_picks[[#This Row],[veto_override_drafter_id]]),draft_picks[[#This Row],[veto_override_drafter_id]]=""),"",_xlfn.XLOOKUP(draft_picks[[#This Row],[veto_override_drafter_id]],drafters[id],drafters[name]))</f>
        <v/>
      </c>
      <c r="S324" t="s">
        <v>15497</v>
      </c>
      <c r="T324" t="str">
        <f>IF(OR(ISBLANK(draft_picks[[#This Row],[veto_override_team_id]]),draft_picks[[#This Row],[veto_override_team_id]]=""),"",_xlfn.XLOOKUP(draft_picks[[#This Row],[veto_override_team_id]],drafter_teams[id],drafter_teams[name]))</f>
        <v/>
      </c>
    </row>
    <row r="325" spans="1:20" x14ac:dyDescent="0.25">
      <c r="A325" t="s">
        <v>752</v>
      </c>
      <c r="B325" t="str">
        <f>_xlfn.XLOOKUP(draft_picks[[#This Row],[draft_id]],drafts[id],drafts[title])</f>
        <v>Spoofs</v>
      </c>
      <c r="C325" s="3">
        <v>2</v>
      </c>
      <c r="D325">
        <f>IF(C324&lt;draft_picks[[#This Row],[position]],1,IF(C324&gt;draft_picks[[#This Row],[position]],D324+1,IF(C324=draft_picks[[#This Row],[position]],D324+1)))</f>
        <v>7</v>
      </c>
      <c r="E325" t="s">
        <v>5794</v>
      </c>
      <c r="F325" t="str">
        <f>IF(ISBLANK(draft_picks[[#This Row],[movie_id]]),"",_xlfn.XLOOKUP(draft_picks[[#This Row],[movie_id]],drafts.movies[id],drafts.movies[movie_title]))</f>
        <v>Monty Python's Life of Brian</v>
      </c>
      <c r="G325" s="3" t="s">
        <v>915</v>
      </c>
      <c r="H325" t="str">
        <f>IF(ISBLANK(draft_picks[[#This Row],[drafter_id]]),"",_xlfn.XLOOKUP(draft_picks[[#This Row],[drafter_id]],drafters[id],drafters[name]))</f>
        <v>Billy Ray Brewton</v>
      </c>
      <c r="J325" t="str">
        <f>IF(ISBLANK(draft_picks[[#This Row],[drafter_team_id]]),"",_xlfn.XLOOKUP(draft_picks[[#This Row],[drafter_team_id]],drafter_teams[id],drafter_teams[name]))</f>
        <v/>
      </c>
      <c r="K325" s="3" t="s">
        <v>15497</v>
      </c>
      <c r="L325" t="s">
        <v>15497</v>
      </c>
      <c r="M325" t="str">
        <f>IF(OR(ISBLANK(draft_picks[[#This Row],[veto_drafter_id]]),draft_picks[[#This Row],[veto_drafter_id]]=""),"",_xlfn.XLOOKUP(draft_picks[[#This Row],[veto_drafter_id]],drafters[id],drafters[name]))</f>
        <v/>
      </c>
      <c r="N325" t="s">
        <v>15497</v>
      </c>
      <c r="O325" t="str">
        <f>IF(OR(ISBLANK(draft_picks[[#This Row],[veto_drafter_team_id]]),draft_picks[[#This Row],[veto_drafter_team_id]]=""),"",_xlfn.XLOOKUP(draft_picks[[#This Row],[veto_drafter_team_id]],drafter_teams[id],drafter_teams[name]))</f>
        <v/>
      </c>
      <c r="Q325" t="s">
        <v>15497</v>
      </c>
      <c r="R325" t="str">
        <f>IF(OR(ISBLANK(draft_picks[[#This Row],[veto_override_drafter_id]]),draft_picks[[#This Row],[veto_override_drafter_id]]=""),"",_xlfn.XLOOKUP(draft_picks[[#This Row],[veto_override_drafter_id]],drafters[id],drafters[name]))</f>
        <v/>
      </c>
      <c r="S325" t="s">
        <v>15497</v>
      </c>
      <c r="T325" t="str">
        <f>IF(OR(ISBLANK(draft_picks[[#This Row],[veto_override_team_id]]),draft_picks[[#This Row],[veto_override_team_id]]=""),"",_xlfn.XLOOKUP(draft_picks[[#This Row],[veto_override_team_id]],drafter_teams[id],drafter_teams[name]))</f>
        <v/>
      </c>
    </row>
    <row r="326" spans="1:20" x14ac:dyDescent="0.25">
      <c r="A326" t="s">
        <v>752</v>
      </c>
      <c r="B326" t="str">
        <f>_xlfn.XLOOKUP(draft_picks[[#This Row],[draft_id]],drafts[id],drafts[title])</f>
        <v>Spoofs</v>
      </c>
      <c r="C326" s="3">
        <v>1</v>
      </c>
      <c r="D326">
        <f>IF(C325&lt;draft_picks[[#This Row],[position]],1,IF(C325&gt;draft_picks[[#This Row],[position]],D325+1,IF(C325=draft_picks[[#This Row],[position]],D325+1)))</f>
        <v>8</v>
      </c>
      <c r="E326" t="s">
        <v>2150</v>
      </c>
      <c r="F326" t="str">
        <f>IF(ISBLANK(draft_picks[[#This Row],[movie_id]]),"",_xlfn.XLOOKUP(draft_picks[[#This Row],[movie_id]],drafts.movies[id],drafts.movies[movie_title]))</f>
        <v>Airplane!</v>
      </c>
      <c r="G326" s="3" t="s">
        <v>959</v>
      </c>
      <c r="H326" t="str">
        <f>IF(ISBLANK(draft_picks[[#This Row],[drafter_id]]),"",_xlfn.XLOOKUP(draft_picks[[#This Row],[drafter_id]],drafters[id],drafters[name]))</f>
        <v>Matt Mercer</v>
      </c>
      <c r="J326" t="str">
        <f>IF(ISBLANK(draft_picks[[#This Row],[drafter_team_id]]),"",_xlfn.XLOOKUP(draft_picks[[#This Row],[drafter_team_id]],drafter_teams[id],drafter_teams[name]))</f>
        <v/>
      </c>
      <c r="K326" s="3" t="s">
        <v>15497</v>
      </c>
      <c r="L326" t="s">
        <v>15497</v>
      </c>
      <c r="M326" t="str">
        <f>IF(OR(ISBLANK(draft_picks[[#This Row],[veto_drafter_id]]),draft_picks[[#This Row],[veto_drafter_id]]=""),"",_xlfn.XLOOKUP(draft_picks[[#This Row],[veto_drafter_id]],drafters[id],drafters[name]))</f>
        <v/>
      </c>
      <c r="N326" t="s">
        <v>15497</v>
      </c>
      <c r="O326" t="str">
        <f>IF(OR(ISBLANK(draft_picks[[#This Row],[veto_drafter_team_id]]),draft_picks[[#This Row],[veto_drafter_team_id]]=""),"",_xlfn.XLOOKUP(draft_picks[[#This Row],[veto_drafter_team_id]],drafter_teams[id],drafter_teams[name]))</f>
        <v/>
      </c>
      <c r="Q326" t="s">
        <v>15497</v>
      </c>
      <c r="R326" t="str">
        <f>IF(OR(ISBLANK(draft_picks[[#This Row],[veto_override_drafter_id]]),draft_picks[[#This Row],[veto_override_drafter_id]]=""),"",_xlfn.XLOOKUP(draft_picks[[#This Row],[veto_override_drafter_id]],drafters[id],drafters[name]))</f>
        <v/>
      </c>
      <c r="S326" t="s">
        <v>15497</v>
      </c>
      <c r="T326" t="str">
        <f>IF(OR(ISBLANK(draft_picks[[#This Row],[veto_override_team_id]]),draft_picks[[#This Row],[veto_override_team_id]]=""),"",_xlfn.XLOOKUP(draft_picks[[#This Row],[veto_override_team_id]],drafter_teams[id],drafter_teams[name]))</f>
        <v/>
      </c>
    </row>
    <row r="327" spans="1:20" x14ac:dyDescent="0.25">
      <c r="A327" t="s">
        <v>356</v>
      </c>
      <c r="B327">
        <f>_xlfn.XLOOKUP(draft_picks[[#This Row],[draft_id]],drafts[id],drafts[title])</f>
        <v>1999</v>
      </c>
      <c r="C327" s="3">
        <v>7</v>
      </c>
      <c r="D327">
        <f>IF(C326&lt;draft_picks[[#This Row],[position]],1,IF(C326&gt;draft_picks[[#This Row],[position]],D326+1,IF(C326=draft_picks[[#This Row],[position]],D326+1)))</f>
        <v>1</v>
      </c>
      <c r="E327" t="s">
        <v>5025</v>
      </c>
      <c r="F327" t="str">
        <f>IF(ISBLANK(draft_picks[[#This Row],[movie_id]]),"",_xlfn.XLOOKUP(draft_picks[[#This Row],[movie_id]],drafts.movies[id],drafts.movies[movie_title]))</f>
        <v>Notting Hill</v>
      </c>
      <c r="G327" s="3" t="s">
        <v>1237</v>
      </c>
      <c r="H327" t="str">
        <f>IF(ISBLANK(draft_picks[[#This Row],[drafter_id]]),"",_xlfn.XLOOKUP(draft_picks[[#This Row],[drafter_id]],drafters[id],drafters[name]))</f>
        <v>Clay Keller</v>
      </c>
      <c r="J327" t="str">
        <f>IF(ISBLANK(draft_picks[[#This Row],[drafter_team_id]]),"",_xlfn.XLOOKUP(draft_picks[[#This Row],[drafter_team_id]],drafter_teams[id],drafter_teams[name]))</f>
        <v/>
      </c>
      <c r="K327" s="3" t="s">
        <v>15497</v>
      </c>
      <c r="L327" t="s">
        <v>15497</v>
      </c>
      <c r="M327" t="str">
        <f>IF(OR(ISBLANK(draft_picks[[#This Row],[veto_drafter_id]]),draft_picks[[#This Row],[veto_drafter_id]]=""),"",_xlfn.XLOOKUP(draft_picks[[#This Row],[veto_drafter_id]],drafters[id],drafters[name]))</f>
        <v/>
      </c>
      <c r="N327" t="s">
        <v>15497</v>
      </c>
      <c r="O327" t="str">
        <f>IF(OR(ISBLANK(draft_picks[[#This Row],[veto_drafter_team_id]]),draft_picks[[#This Row],[veto_drafter_team_id]]=""),"",_xlfn.XLOOKUP(draft_picks[[#This Row],[veto_drafter_team_id]],drafter_teams[id],drafter_teams[name]))</f>
        <v/>
      </c>
      <c r="Q327" t="s">
        <v>15497</v>
      </c>
      <c r="R327" t="str">
        <f>IF(OR(ISBLANK(draft_picks[[#This Row],[veto_override_drafter_id]]),draft_picks[[#This Row],[veto_override_drafter_id]]=""),"",_xlfn.XLOOKUP(draft_picks[[#This Row],[veto_override_drafter_id]],drafters[id],drafters[name]))</f>
        <v/>
      </c>
      <c r="S327" t="s">
        <v>15497</v>
      </c>
      <c r="T327" t="str">
        <f>IF(OR(ISBLANK(draft_picks[[#This Row],[veto_override_team_id]]),draft_picks[[#This Row],[veto_override_team_id]]=""),"",_xlfn.XLOOKUP(draft_picks[[#This Row],[veto_override_team_id]],drafter_teams[id],drafter_teams[name]))</f>
        <v/>
      </c>
    </row>
    <row r="328" spans="1:20" x14ac:dyDescent="0.25">
      <c r="A328" t="s">
        <v>356</v>
      </c>
      <c r="B328">
        <f>_xlfn.XLOOKUP(draft_picks[[#This Row],[draft_id]],drafts[id],drafts[title])</f>
        <v>1999</v>
      </c>
      <c r="C328" s="3">
        <v>6</v>
      </c>
      <c r="D328">
        <f>IF(C327&lt;draft_picks[[#This Row],[position]],1,IF(C327&gt;draft_picks[[#This Row],[position]],D327+1,IF(C327=draft_picks[[#This Row],[position]],D327+1)))</f>
        <v>2</v>
      </c>
      <c r="E328" t="s">
        <v>6776</v>
      </c>
      <c r="F328" t="str">
        <f>IF(ISBLANK(draft_picks[[#This Row],[movie_id]]),"",_xlfn.XLOOKUP(draft_picks[[#This Row],[movie_id]],drafts.movies[id],drafts.movies[movie_title]))</f>
        <v>The Blair Witch Project</v>
      </c>
      <c r="G328" s="3" t="s">
        <v>1237</v>
      </c>
      <c r="H328" t="str">
        <f>IF(ISBLANK(draft_picks[[#This Row],[drafter_id]]),"",_xlfn.XLOOKUP(draft_picks[[#This Row],[drafter_id]],drafters[id],drafters[name]))</f>
        <v>Clay Keller</v>
      </c>
      <c r="J328" t="str">
        <f>IF(ISBLANK(draft_picks[[#This Row],[drafter_team_id]]),"",_xlfn.XLOOKUP(draft_picks[[#This Row],[drafter_team_id]],drafter_teams[id],drafter_teams[name]))</f>
        <v/>
      </c>
      <c r="K328" s="3" t="s">
        <v>15497</v>
      </c>
      <c r="L328" t="s">
        <v>15497</v>
      </c>
      <c r="M328" t="str">
        <f>IF(OR(ISBLANK(draft_picks[[#This Row],[veto_drafter_id]]),draft_picks[[#This Row],[veto_drafter_id]]=""),"",_xlfn.XLOOKUP(draft_picks[[#This Row],[veto_drafter_id]],drafters[id],drafters[name]))</f>
        <v/>
      </c>
      <c r="N328" t="s">
        <v>15497</v>
      </c>
      <c r="O328" t="str">
        <f>IF(OR(ISBLANK(draft_picks[[#This Row],[veto_drafter_team_id]]),draft_picks[[#This Row],[veto_drafter_team_id]]=""),"",_xlfn.XLOOKUP(draft_picks[[#This Row],[veto_drafter_team_id]],drafter_teams[id],drafter_teams[name]))</f>
        <v/>
      </c>
      <c r="Q328" t="s">
        <v>15497</v>
      </c>
      <c r="R328" t="str">
        <f>IF(OR(ISBLANK(draft_picks[[#This Row],[veto_override_drafter_id]]),draft_picks[[#This Row],[veto_override_drafter_id]]=""),"",_xlfn.XLOOKUP(draft_picks[[#This Row],[veto_override_drafter_id]],drafters[id],drafters[name]))</f>
        <v/>
      </c>
      <c r="S328" t="s">
        <v>15497</v>
      </c>
      <c r="T328" t="str">
        <f>IF(OR(ISBLANK(draft_picks[[#This Row],[veto_override_team_id]]),draft_picks[[#This Row],[veto_override_team_id]]=""),"",_xlfn.XLOOKUP(draft_picks[[#This Row],[veto_override_team_id]],drafter_teams[id],drafter_teams[name]))</f>
        <v/>
      </c>
    </row>
    <row r="329" spans="1:20" x14ac:dyDescent="0.25">
      <c r="A329" t="s">
        <v>356</v>
      </c>
      <c r="B329">
        <f>_xlfn.XLOOKUP(draft_picks[[#This Row],[draft_id]],drafts[id],drafts[title])</f>
        <v>1999</v>
      </c>
      <c r="C329" s="3">
        <v>5</v>
      </c>
      <c r="D329">
        <f>IF(C328&lt;draft_picks[[#This Row],[position]],1,IF(C328&gt;draft_picks[[#This Row],[position]],D328+1,IF(C328=draft_picks[[#This Row],[position]],D328+1)))</f>
        <v>3</v>
      </c>
      <c r="E329" t="s">
        <v>7715</v>
      </c>
      <c r="F329" t="str">
        <f>IF(ISBLANK(draft_picks[[#This Row],[movie_id]]),"",_xlfn.XLOOKUP(draft_picks[[#This Row],[movie_id]],drafts.movies[id],drafts.movies[movie_title]))</f>
        <v>The Virgin Suicides</v>
      </c>
      <c r="G329" s="3" t="s">
        <v>1115</v>
      </c>
      <c r="H329" t="str">
        <f>IF(ISBLANK(draft_picks[[#This Row],[drafter_id]]),"",_xlfn.XLOOKUP(draft_picks[[#This Row],[drafter_id]],drafters[id],drafters[name]))</f>
        <v>Ryan Marker</v>
      </c>
      <c r="J329" t="str">
        <f>IF(ISBLANK(draft_picks[[#This Row],[drafter_team_id]]),"",_xlfn.XLOOKUP(draft_picks[[#This Row],[drafter_team_id]],drafter_teams[id],drafter_teams[name]))</f>
        <v/>
      </c>
      <c r="K329" s="3" t="s">
        <v>15497</v>
      </c>
      <c r="L329" t="s">
        <v>15497</v>
      </c>
      <c r="M329" t="str">
        <f>IF(OR(ISBLANK(draft_picks[[#This Row],[veto_drafter_id]]),draft_picks[[#This Row],[veto_drafter_id]]=""),"",_xlfn.XLOOKUP(draft_picks[[#This Row],[veto_drafter_id]],drafters[id],drafters[name]))</f>
        <v/>
      </c>
      <c r="N329" t="s">
        <v>15497</v>
      </c>
      <c r="O329" t="str">
        <f>IF(OR(ISBLANK(draft_picks[[#This Row],[veto_drafter_team_id]]),draft_picks[[#This Row],[veto_drafter_team_id]]=""),"",_xlfn.XLOOKUP(draft_picks[[#This Row],[veto_drafter_team_id]],drafter_teams[id],drafter_teams[name]))</f>
        <v/>
      </c>
      <c r="Q329" t="s">
        <v>15497</v>
      </c>
      <c r="R329" t="str">
        <f>IF(OR(ISBLANK(draft_picks[[#This Row],[veto_override_drafter_id]]),draft_picks[[#This Row],[veto_override_drafter_id]]=""),"",_xlfn.XLOOKUP(draft_picks[[#This Row],[veto_override_drafter_id]],drafters[id],drafters[name]))</f>
        <v/>
      </c>
      <c r="S329" t="s">
        <v>15497</v>
      </c>
      <c r="T329" t="str">
        <f>IF(OR(ISBLANK(draft_picks[[#This Row],[veto_override_team_id]]),draft_picks[[#This Row],[veto_override_team_id]]=""),"",_xlfn.XLOOKUP(draft_picks[[#This Row],[veto_override_team_id]],drafter_teams[id],drafter_teams[name]))</f>
        <v/>
      </c>
    </row>
    <row r="330" spans="1:20" x14ac:dyDescent="0.25">
      <c r="A330" t="s">
        <v>356</v>
      </c>
      <c r="B330">
        <f>_xlfn.XLOOKUP(draft_picks[[#This Row],[draft_id]],drafts[id],drafts[title])</f>
        <v>1999</v>
      </c>
      <c r="C330" s="3">
        <v>4</v>
      </c>
      <c r="D330">
        <f>IF(C329&lt;draft_picks[[#This Row],[position]],1,IF(C329&gt;draft_picks[[#This Row],[position]],D329+1,IF(C329=draft_picks[[#This Row],[position]],D329+1)))</f>
        <v>4</v>
      </c>
      <c r="E330" t="s">
        <v>6895</v>
      </c>
      <c r="F330" t="str">
        <f>IF(ISBLANK(draft_picks[[#This Row],[movie_id]]),"",_xlfn.XLOOKUP(draft_picks[[#This Row],[movie_id]],drafts.movies[id],drafts.movies[movie_title]))</f>
        <v>The Talented Mr. Ripley</v>
      </c>
      <c r="G330" s="3" t="s">
        <v>1237</v>
      </c>
      <c r="H330" t="str">
        <f>IF(ISBLANK(draft_picks[[#This Row],[drafter_id]]),"",_xlfn.XLOOKUP(draft_picks[[#This Row],[drafter_id]],drafters[id],drafters[name]))</f>
        <v>Clay Keller</v>
      </c>
      <c r="J330" t="str">
        <f>IF(ISBLANK(draft_picks[[#This Row],[drafter_team_id]]),"",_xlfn.XLOOKUP(draft_picks[[#This Row],[drafter_team_id]],drafter_teams[id],drafter_teams[name]))</f>
        <v/>
      </c>
      <c r="K330" s="3" t="s">
        <v>15497</v>
      </c>
      <c r="L330" t="s">
        <v>15497</v>
      </c>
      <c r="M330" t="str">
        <f>IF(OR(ISBLANK(draft_picks[[#This Row],[veto_drafter_id]]),draft_picks[[#This Row],[veto_drafter_id]]=""),"",_xlfn.XLOOKUP(draft_picks[[#This Row],[veto_drafter_id]],drafters[id],drafters[name]))</f>
        <v/>
      </c>
      <c r="N330" t="s">
        <v>15497</v>
      </c>
      <c r="O330" t="str">
        <f>IF(OR(ISBLANK(draft_picks[[#This Row],[veto_drafter_team_id]]),draft_picks[[#This Row],[veto_drafter_team_id]]=""),"",_xlfn.XLOOKUP(draft_picks[[#This Row],[veto_drafter_team_id]],drafter_teams[id],drafter_teams[name]))</f>
        <v/>
      </c>
      <c r="Q330" t="s">
        <v>15497</v>
      </c>
      <c r="R330" t="str">
        <f>IF(OR(ISBLANK(draft_picks[[#This Row],[veto_override_drafter_id]]),draft_picks[[#This Row],[veto_override_drafter_id]]=""),"",_xlfn.XLOOKUP(draft_picks[[#This Row],[veto_override_drafter_id]],drafters[id],drafters[name]))</f>
        <v/>
      </c>
      <c r="S330" t="s">
        <v>15497</v>
      </c>
      <c r="T330" t="str">
        <f>IF(OR(ISBLANK(draft_picks[[#This Row],[veto_override_team_id]]),draft_picks[[#This Row],[veto_override_team_id]]=""),"",_xlfn.XLOOKUP(draft_picks[[#This Row],[veto_override_team_id]],drafter_teams[id],drafter_teams[name]))</f>
        <v/>
      </c>
    </row>
    <row r="331" spans="1:20" x14ac:dyDescent="0.25">
      <c r="A331" t="s">
        <v>356</v>
      </c>
      <c r="B331">
        <f>_xlfn.XLOOKUP(draft_picks[[#This Row],[draft_id]],drafts[id],drafts[title])</f>
        <v>1999</v>
      </c>
      <c r="C331" s="3">
        <v>3</v>
      </c>
      <c r="D331">
        <f>IF(C330&lt;draft_picks[[#This Row],[position]],1,IF(C330&gt;draft_picks[[#This Row],[position]],D330+1,IF(C330=draft_picks[[#This Row],[position]],D330+1)))</f>
        <v>5</v>
      </c>
      <c r="E331" t="s">
        <v>3567</v>
      </c>
      <c r="F331" t="str">
        <f>IF(ISBLANK(draft_picks[[#This Row],[movie_id]]),"",_xlfn.XLOOKUP(draft_picks[[#This Row],[movie_id]],drafts.movies[id],drafts.movies[movie_title]))</f>
        <v>Ghost Dog: The Way of the Samurai</v>
      </c>
      <c r="G331" s="3" t="s">
        <v>1115</v>
      </c>
      <c r="H331" t="str">
        <f>IF(ISBLANK(draft_picks[[#This Row],[drafter_id]]),"",_xlfn.XLOOKUP(draft_picks[[#This Row],[drafter_id]],drafters[id],drafters[name]))</f>
        <v>Ryan Marker</v>
      </c>
      <c r="J331" t="str">
        <f>IF(ISBLANK(draft_picks[[#This Row],[drafter_team_id]]),"",_xlfn.XLOOKUP(draft_picks[[#This Row],[drafter_team_id]],drafter_teams[id],drafter_teams[name]))</f>
        <v/>
      </c>
      <c r="K331" s="3" t="s">
        <v>15484</v>
      </c>
      <c r="L331" t="s">
        <v>1237</v>
      </c>
      <c r="M331" t="str">
        <f>IF(OR(ISBLANK(draft_picks[[#This Row],[veto_drafter_id]]),draft_picks[[#This Row],[veto_drafter_id]]=""),"",_xlfn.XLOOKUP(draft_picks[[#This Row],[veto_drafter_id]],drafters[id],drafters[name]))</f>
        <v>Clay Keller</v>
      </c>
      <c r="N331" t="s">
        <v>15497</v>
      </c>
      <c r="O331" t="str">
        <f>IF(OR(ISBLANK(draft_picks[[#This Row],[veto_drafter_team_id]]),draft_picks[[#This Row],[veto_drafter_team_id]]=""),"",_xlfn.XLOOKUP(draft_picks[[#This Row],[veto_drafter_team_id]],drafter_teams[id],drafter_teams[name]))</f>
        <v/>
      </c>
      <c r="Q331" t="s">
        <v>15497</v>
      </c>
      <c r="R331" t="str">
        <f>IF(OR(ISBLANK(draft_picks[[#This Row],[veto_override_drafter_id]]),draft_picks[[#This Row],[veto_override_drafter_id]]=""),"",_xlfn.XLOOKUP(draft_picks[[#This Row],[veto_override_drafter_id]],drafters[id],drafters[name]))</f>
        <v/>
      </c>
      <c r="S331" t="s">
        <v>15497</v>
      </c>
      <c r="T331" t="str">
        <f>IF(OR(ISBLANK(draft_picks[[#This Row],[veto_override_team_id]]),draft_picks[[#This Row],[veto_override_team_id]]=""),"",_xlfn.XLOOKUP(draft_picks[[#This Row],[veto_override_team_id]],drafter_teams[id],drafter_teams[name]))</f>
        <v/>
      </c>
    </row>
    <row r="332" spans="1:20" x14ac:dyDescent="0.25">
      <c r="A332" t="s">
        <v>356</v>
      </c>
      <c r="B332">
        <f>_xlfn.XLOOKUP(draft_picks[[#This Row],[draft_id]],drafts[id],drafts[title])</f>
        <v>1999</v>
      </c>
      <c r="C332" s="3">
        <v>3</v>
      </c>
      <c r="D332">
        <f>IF(C331&lt;draft_picks[[#This Row],[position]],1,IF(C331&gt;draft_picks[[#This Row],[position]],D331+1,IF(C331=draft_picks[[#This Row],[position]],D331+1)))</f>
        <v>6</v>
      </c>
      <c r="E332" t="s">
        <v>3343</v>
      </c>
      <c r="F332" t="str">
        <f>IF(ISBLANK(draft_picks[[#This Row],[movie_id]]),"",_xlfn.XLOOKUP(draft_picks[[#This Row],[movie_id]],drafts.movies[id],drafts.movies[movie_title]))</f>
        <v>The Limey</v>
      </c>
      <c r="G332" s="3" t="s">
        <v>1115</v>
      </c>
      <c r="H332" t="str">
        <f>IF(ISBLANK(draft_picks[[#This Row],[drafter_id]]),"",_xlfn.XLOOKUP(draft_picks[[#This Row],[drafter_id]],drafters[id],drafters[name]))</f>
        <v>Ryan Marker</v>
      </c>
      <c r="J332" t="str">
        <f>IF(ISBLANK(draft_picks[[#This Row],[drafter_team_id]]),"",_xlfn.XLOOKUP(draft_picks[[#This Row],[drafter_team_id]],drafter_teams[id],drafter_teams[name]))</f>
        <v/>
      </c>
      <c r="K332" s="3" t="s">
        <v>15497</v>
      </c>
      <c r="L332" t="s">
        <v>15497</v>
      </c>
      <c r="M332" t="str">
        <f>IF(OR(ISBLANK(draft_picks[[#This Row],[veto_drafter_id]]),draft_picks[[#This Row],[veto_drafter_id]]=""),"",_xlfn.XLOOKUP(draft_picks[[#This Row],[veto_drafter_id]],drafters[id],drafters[name]))</f>
        <v/>
      </c>
      <c r="N332" t="s">
        <v>15497</v>
      </c>
      <c r="O332" t="str">
        <f>IF(OR(ISBLANK(draft_picks[[#This Row],[veto_drafter_team_id]]),draft_picks[[#This Row],[veto_drafter_team_id]]=""),"",_xlfn.XLOOKUP(draft_picks[[#This Row],[veto_drafter_team_id]],drafter_teams[id],drafter_teams[name]))</f>
        <v/>
      </c>
      <c r="Q332" t="s">
        <v>15497</v>
      </c>
      <c r="R332" t="str">
        <f>IF(OR(ISBLANK(draft_picks[[#This Row],[veto_override_drafter_id]]),draft_picks[[#This Row],[veto_override_drafter_id]]=""),"",_xlfn.XLOOKUP(draft_picks[[#This Row],[veto_override_drafter_id]],drafters[id],drafters[name]))</f>
        <v/>
      </c>
      <c r="S332" t="s">
        <v>15497</v>
      </c>
      <c r="T332" t="str">
        <f>IF(OR(ISBLANK(draft_picks[[#This Row],[veto_override_team_id]]),draft_picks[[#This Row],[veto_override_team_id]]=""),"",_xlfn.XLOOKUP(draft_picks[[#This Row],[veto_override_team_id]],drafter_teams[id],drafter_teams[name]))</f>
        <v/>
      </c>
    </row>
    <row r="333" spans="1:20" x14ac:dyDescent="0.25">
      <c r="A333" t="s">
        <v>356</v>
      </c>
      <c r="B333">
        <f>_xlfn.XLOOKUP(draft_picks[[#This Row],[draft_id]],drafts[id],drafts[title])</f>
        <v>1999</v>
      </c>
      <c r="C333" s="3">
        <v>2</v>
      </c>
      <c r="D333">
        <f>IF(C332&lt;draft_picks[[#This Row],[position]],1,IF(C332&gt;draft_picks[[#This Row],[position]],D332+1,IF(C332=draft_picks[[#This Row],[position]],D332+1)))</f>
        <v>7</v>
      </c>
      <c r="E333" t="s">
        <v>5881</v>
      </c>
      <c r="F333" t="str">
        <f>IF(ISBLANK(draft_picks[[#This Row],[movie_id]]),"",_xlfn.XLOOKUP(draft_picks[[#This Row],[movie_id]],drafts.movies[id],drafts.movies[movie_title]))</f>
        <v>The Matrix</v>
      </c>
      <c r="G333" s="3" t="s">
        <v>1237</v>
      </c>
      <c r="H333" t="str">
        <f>IF(ISBLANK(draft_picks[[#This Row],[drafter_id]]),"",_xlfn.XLOOKUP(draft_picks[[#This Row],[drafter_id]],drafters[id],drafters[name]))</f>
        <v>Clay Keller</v>
      </c>
      <c r="J333" t="str">
        <f>IF(ISBLANK(draft_picks[[#This Row],[drafter_team_id]]),"",_xlfn.XLOOKUP(draft_picks[[#This Row],[drafter_team_id]],drafter_teams[id],drafter_teams[name]))</f>
        <v/>
      </c>
      <c r="K333" s="3" t="s">
        <v>15497</v>
      </c>
      <c r="L333" t="s">
        <v>15497</v>
      </c>
      <c r="M333" t="str">
        <f>IF(OR(ISBLANK(draft_picks[[#This Row],[veto_drafter_id]]),draft_picks[[#This Row],[veto_drafter_id]]=""),"",_xlfn.XLOOKUP(draft_picks[[#This Row],[veto_drafter_id]],drafters[id],drafters[name]))</f>
        <v/>
      </c>
      <c r="N333" t="s">
        <v>15497</v>
      </c>
      <c r="O333" t="str">
        <f>IF(OR(ISBLANK(draft_picks[[#This Row],[veto_drafter_team_id]]),draft_picks[[#This Row],[veto_drafter_team_id]]=""),"",_xlfn.XLOOKUP(draft_picks[[#This Row],[veto_drafter_team_id]],drafter_teams[id],drafter_teams[name]))</f>
        <v/>
      </c>
      <c r="Q333" t="s">
        <v>15497</v>
      </c>
      <c r="R333" t="str">
        <f>IF(OR(ISBLANK(draft_picks[[#This Row],[veto_override_drafter_id]]),draft_picks[[#This Row],[veto_override_drafter_id]]=""),"",_xlfn.XLOOKUP(draft_picks[[#This Row],[veto_override_drafter_id]],drafters[id],drafters[name]))</f>
        <v/>
      </c>
      <c r="S333" t="s">
        <v>15497</v>
      </c>
      <c r="T333" t="str">
        <f>IF(OR(ISBLANK(draft_picks[[#This Row],[veto_override_team_id]]),draft_picks[[#This Row],[veto_override_team_id]]=""),"",_xlfn.XLOOKUP(draft_picks[[#This Row],[veto_override_team_id]],drafter_teams[id],drafter_teams[name]))</f>
        <v/>
      </c>
    </row>
    <row r="334" spans="1:20" x14ac:dyDescent="0.25">
      <c r="A334" t="s">
        <v>356</v>
      </c>
      <c r="B334">
        <f>_xlfn.XLOOKUP(draft_picks[[#This Row],[draft_id]],drafts[id],drafts[title])</f>
        <v>1999</v>
      </c>
      <c r="C334" s="3">
        <v>1</v>
      </c>
      <c r="D334">
        <f>IF(C333&lt;draft_picks[[#This Row],[position]],1,IF(C333&gt;draft_picks[[#This Row],[position]],D333+1,IF(C333=draft_picks[[#This Row],[position]],D333+1)))</f>
        <v>8</v>
      </c>
      <c r="E334" t="s">
        <v>5955</v>
      </c>
      <c r="F334" t="str">
        <f>IF(ISBLANK(draft_picks[[#This Row],[movie_id]]),"",_xlfn.XLOOKUP(draft_picks[[#This Row],[movie_id]],drafts.movies[id],drafts.movies[movie_title]))</f>
        <v>Magnolia</v>
      </c>
      <c r="G334" s="3" t="s">
        <v>1115</v>
      </c>
      <c r="H334" t="str">
        <f>IF(ISBLANK(draft_picks[[#This Row],[drafter_id]]),"",_xlfn.XLOOKUP(draft_picks[[#This Row],[drafter_id]],drafters[id],drafters[name]))</f>
        <v>Ryan Marker</v>
      </c>
      <c r="J334" t="str">
        <f>IF(ISBLANK(draft_picks[[#This Row],[drafter_team_id]]),"",_xlfn.XLOOKUP(draft_picks[[#This Row],[drafter_team_id]],drafter_teams[id],drafter_teams[name]))</f>
        <v/>
      </c>
      <c r="K334" s="3" t="s">
        <v>15497</v>
      </c>
      <c r="L334" t="s">
        <v>15497</v>
      </c>
      <c r="M334" t="str">
        <f>IF(OR(ISBLANK(draft_picks[[#This Row],[veto_drafter_id]]),draft_picks[[#This Row],[veto_drafter_id]]=""),"",_xlfn.XLOOKUP(draft_picks[[#This Row],[veto_drafter_id]],drafters[id],drafters[name]))</f>
        <v/>
      </c>
      <c r="N334" t="s">
        <v>15497</v>
      </c>
      <c r="O334" t="str">
        <f>IF(OR(ISBLANK(draft_picks[[#This Row],[veto_drafter_team_id]]),draft_picks[[#This Row],[veto_drafter_team_id]]=""),"",_xlfn.XLOOKUP(draft_picks[[#This Row],[veto_drafter_team_id]],drafter_teams[id],drafter_teams[name]))</f>
        <v/>
      </c>
      <c r="Q334" t="s">
        <v>15497</v>
      </c>
      <c r="R334" t="str">
        <f>IF(OR(ISBLANK(draft_picks[[#This Row],[veto_override_drafter_id]]),draft_picks[[#This Row],[veto_override_drafter_id]]=""),"",_xlfn.XLOOKUP(draft_picks[[#This Row],[veto_override_drafter_id]],drafters[id],drafters[name]))</f>
        <v/>
      </c>
      <c r="S334" t="s">
        <v>15497</v>
      </c>
      <c r="T334" t="str">
        <f>IF(OR(ISBLANK(draft_picks[[#This Row],[veto_override_team_id]]),draft_picks[[#This Row],[veto_override_team_id]]=""),"",_xlfn.XLOOKUP(draft_picks[[#This Row],[veto_override_team_id]],drafter_teams[id],drafter_teams[name]))</f>
        <v/>
      </c>
    </row>
    <row r="335" spans="1:20" x14ac:dyDescent="0.25">
      <c r="A335" t="s">
        <v>196</v>
      </c>
      <c r="B335" t="str">
        <f>_xlfn.XLOOKUP(draft_picks[[#This Row],[draft_id]],drafts[id],drafts[title])</f>
        <v>Freddy vs. Jason Super Draft</v>
      </c>
      <c r="C335" s="3">
        <v>20</v>
      </c>
      <c r="D335">
        <f>IF(C334&lt;draft_picks[[#This Row],[position]],1,IF(C334&gt;draft_picks[[#This Row],[position]],D334+1,IF(C334=draft_picks[[#This Row],[position]],D334+1)))</f>
        <v>1</v>
      </c>
      <c r="E335" t="s">
        <v>2282</v>
      </c>
      <c r="F335" t="str">
        <f>IF(ISBLANK(draft_picks[[#This Row],[movie_id]]),"",_xlfn.XLOOKUP(draft_picks[[#This Row],[movie_id]],drafts.movies[id],drafts.movies[movie_title]))</f>
        <v>A Nightmare on Elm Street</v>
      </c>
      <c r="G335" s="3" t="s">
        <v>969</v>
      </c>
      <c r="H335" t="str">
        <f>IF(ISBLANK(draft_picks[[#This Row],[drafter_id]]),"",_xlfn.XLOOKUP(draft_picks[[#This Row],[drafter_id]],drafters[id],drafters[name]))</f>
        <v>Graham Skipper</v>
      </c>
      <c r="J335" t="str">
        <f>IF(ISBLANK(draft_picks[[#This Row],[drafter_team_id]]),"",_xlfn.XLOOKUP(draft_picks[[#This Row],[drafter_team_id]],drafter_teams[id],drafter_teams[name]))</f>
        <v/>
      </c>
      <c r="K335" s="3" t="s">
        <v>15497</v>
      </c>
      <c r="L335" t="s">
        <v>15497</v>
      </c>
      <c r="M335" t="str">
        <f>IF(OR(ISBLANK(draft_picks[[#This Row],[veto_drafter_id]]),draft_picks[[#This Row],[veto_drafter_id]]=""),"",_xlfn.XLOOKUP(draft_picks[[#This Row],[veto_drafter_id]],drafters[id],drafters[name]))</f>
        <v/>
      </c>
      <c r="N335" t="s">
        <v>15497</v>
      </c>
      <c r="O335" t="str">
        <f>IF(OR(ISBLANK(draft_picks[[#This Row],[veto_drafter_team_id]]),draft_picks[[#This Row],[veto_drafter_team_id]]=""),"",_xlfn.XLOOKUP(draft_picks[[#This Row],[veto_drafter_team_id]],drafter_teams[id],drafter_teams[name]))</f>
        <v/>
      </c>
      <c r="Q335" t="s">
        <v>15497</v>
      </c>
      <c r="R335" t="str">
        <f>IF(OR(ISBLANK(draft_picks[[#This Row],[veto_override_drafter_id]]),draft_picks[[#This Row],[veto_override_drafter_id]]=""),"",_xlfn.XLOOKUP(draft_picks[[#This Row],[veto_override_drafter_id]],drafters[id],drafters[name]))</f>
        <v/>
      </c>
      <c r="S335" t="s">
        <v>15497</v>
      </c>
      <c r="T335" t="str">
        <f>IF(OR(ISBLANK(draft_picks[[#This Row],[veto_override_team_id]]),draft_picks[[#This Row],[veto_override_team_id]]=""),"",_xlfn.XLOOKUP(draft_picks[[#This Row],[veto_override_team_id]],drafter_teams[id],drafter_teams[name]))</f>
        <v/>
      </c>
    </row>
    <row r="336" spans="1:20" x14ac:dyDescent="0.25">
      <c r="A336" t="s">
        <v>196</v>
      </c>
      <c r="B336" t="str">
        <f>_xlfn.XLOOKUP(draft_picks[[#This Row],[draft_id]],drafts[id],drafts[title])</f>
        <v>Freddy vs. Jason Super Draft</v>
      </c>
      <c r="C336" s="3">
        <v>19</v>
      </c>
      <c r="D336">
        <f>IF(C335&lt;draft_picks[[#This Row],[position]],1,IF(C335&gt;draft_picks[[#This Row],[position]],D335+1,IF(C335=draft_picks[[#This Row],[position]],D335+1)))</f>
        <v>2</v>
      </c>
      <c r="E336" t="s">
        <v>4205</v>
      </c>
      <c r="F336" t="str">
        <f>IF(ISBLANK(draft_picks[[#This Row],[movie_id]]),"",_xlfn.XLOOKUP(draft_picks[[#This Row],[movie_id]],drafts.movies[id],drafts.movies[movie_title]))</f>
        <v>Friday the 13th: The Final Chapter</v>
      </c>
      <c r="G336" s="3" t="s">
        <v>915</v>
      </c>
      <c r="H336" t="str">
        <f>IF(ISBLANK(draft_picks[[#This Row],[drafter_id]]),"",_xlfn.XLOOKUP(draft_picks[[#This Row],[drafter_id]],drafters[id],drafters[name]))</f>
        <v>Billy Ray Brewton</v>
      </c>
      <c r="J336" t="str">
        <f>IF(ISBLANK(draft_picks[[#This Row],[drafter_team_id]]),"",_xlfn.XLOOKUP(draft_picks[[#This Row],[drafter_team_id]],drafter_teams[id],drafter_teams[name]))</f>
        <v/>
      </c>
      <c r="K336" s="3" t="s">
        <v>15484</v>
      </c>
      <c r="L336" t="s">
        <v>805</v>
      </c>
      <c r="M336" t="str">
        <f>IF(OR(ISBLANK(draft_picks[[#This Row],[veto_drafter_id]]),draft_picks[[#This Row],[veto_drafter_id]]=""),"",_xlfn.XLOOKUP(draft_picks[[#This Row],[veto_drafter_id]],drafters[id],drafters[name]))</f>
        <v>Elric Kane</v>
      </c>
      <c r="N336" t="s">
        <v>15497</v>
      </c>
      <c r="O336" t="str">
        <f>IF(OR(ISBLANK(draft_picks[[#This Row],[veto_drafter_team_id]]),draft_picks[[#This Row],[veto_drafter_team_id]]=""),"",_xlfn.XLOOKUP(draft_picks[[#This Row],[veto_drafter_team_id]],drafter_teams[id],drafter_teams[name]))</f>
        <v/>
      </c>
      <c r="Q336" t="s">
        <v>15497</v>
      </c>
      <c r="R336" t="str">
        <f>IF(OR(ISBLANK(draft_picks[[#This Row],[veto_override_drafter_id]]),draft_picks[[#This Row],[veto_override_drafter_id]]=""),"",_xlfn.XLOOKUP(draft_picks[[#This Row],[veto_override_drafter_id]],drafters[id],drafters[name]))</f>
        <v/>
      </c>
      <c r="S336" t="s">
        <v>15497</v>
      </c>
      <c r="T336" t="str">
        <f>IF(OR(ISBLANK(draft_picks[[#This Row],[veto_override_team_id]]),draft_picks[[#This Row],[veto_override_team_id]]=""),"",_xlfn.XLOOKUP(draft_picks[[#This Row],[veto_override_team_id]],drafter_teams[id],drafter_teams[name]))</f>
        <v/>
      </c>
    </row>
    <row r="337" spans="1:20" x14ac:dyDescent="0.25">
      <c r="A337" t="s">
        <v>196</v>
      </c>
      <c r="B337" t="str">
        <f>_xlfn.XLOOKUP(draft_picks[[#This Row],[draft_id]],drafts[id],drafts[title])</f>
        <v>Freddy vs. Jason Super Draft</v>
      </c>
      <c r="C337" s="3">
        <v>19</v>
      </c>
      <c r="D337">
        <f>IF(C336&lt;draft_picks[[#This Row],[position]],1,IF(C336&gt;draft_picks[[#This Row],[position]],D336+1,IF(C336=draft_picks[[#This Row],[position]],D336+1)))</f>
        <v>3</v>
      </c>
      <c r="E337" t="s">
        <v>8441</v>
      </c>
      <c r="F337" t="str">
        <f>IF(ISBLANK(draft_picks[[#This Row],[movie_id]]),"",_xlfn.XLOOKUP(draft_picks[[#This Row],[movie_id]],drafts.movies[id],drafts.movies[movie_title]))</f>
        <v>Friday the 13th</v>
      </c>
      <c r="G337" s="3" t="s">
        <v>915</v>
      </c>
      <c r="H337" t="str">
        <f>IF(ISBLANK(draft_picks[[#This Row],[drafter_id]]),"",_xlfn.XLOOKUP(draft_picks[[#This Row],[drafter_id]],drafters[id],drafters[name]))</f>
        <v>Billy Ray Brewton</v>
      </c>
      <c r="J337" t="str">
        <f>IF(ISBLANK(draft_picks[[#This Row],[drafter_team_id]]),"",_xlfn.XLOOKUP(draft_picks[[#This Row],[drafter_team_id]],drafter_teams[id],drafter_teams[name]))</f>
        <v/>
      </c>
      <c r="K337" s="3" t="s">
        <v>15497</v>
      </c>
      <c r="L337" t="s">
        <v>15497</v>
      </c>
      <c r="M337" t="str">
        <f>IF(OR(ISBLANK(draft_picks[[#This Row],[veto_drafter_id]]),draft_picks[[#This Row],[veto_drafter_id]]=""),"",_xlfn.XLOOKUP(draft_picks[[#This Row],[veto_drafter_id]],drafters[id],drafters[name]))</f>
        <v/>
      </c>
      <c r="N337" t="s">
        <v>15497</v>
      </c>
      <c r="O337" t="str">
        <f>IF(OR(ISBLANK(draft_picks[[#This Row],[veto_drafter_team_id]]),draft_picks[[#This Row],[veto_drafter_team_id]]=""),"",_xlfn.XLOOKUP(draft_picks[[#This Row],[veto_drafter_team_id]],drafter_teams[id],drafter_teams[name]))</f>
        <v/>
      </c>
      <c r="Q337" t="s">
        <v>15497</v>
      </c>
      <c r="R337" t="str">
        <f>IF(OR(ISBLANK(draft_picks[[#This Row],[veto_override_drafter_id]]),draft_picks[[#This Row],[veto_override_drafter_id]]=""),"",_xlfn.XLOOKUP(draft_picks[[#This Row],[veto_override_drafter_id]],drafters[id],drafters[name]))</f>
        <v/>
      </c>
      <c r="S337" t="s">
        <v>15497</v>
      </c>
      <c r="T337" t="str">
        <f>IF(OR(ISBLANK(draft_picks[[#This Row],[veto_override_team_id]]),draft_picks[[#This Row],[veto_override_team_id]]=""),"",_xlfn.XLOOKUP(draft_picks[[#This Row],[veto_override_team_id]],drafter_teams[id],drafter_teams[name]))</f>
        <v/>
      </c>
    </row>
    <row r="338" spans="1:20" x14ac:dyDescent="0.25">
      <c r="A338" t="s">
        <v>196</v>
      </c>
      <c r="B338" t="str">
        <f>_xlfn.XLOOKUP(draft_picks[[#This Row],[draft_id]],drafts[id],drafts[title])</f>
        <v>Freddy vs. Jason Super Draft</v>
      </c>
      <c r="C338" s="3">
        <v>18</v>
      </c>
      <c r="D338">
        <f>IF(C337&lt;draft_picks[[#This Row],[position]],1,IF(C337&gt;draft_picks[[#This Row],[position]],D337+1,IF(C337=draft_picks[[#This Row],[position]],D337+1)))</f>
        <v>4</v>
      </c>
      <c r="E338" t="s">
        <v>7450</v>
      </c>
      <c r="F338" t="str">
        <f>IF(ISBLANK(draft_picks[[#This Row],[movie_id]]),"",_xlfn.XLOOKUP(draft_picks[[#This Row],[movie_id]],drafts.movies[id],drafts.movies[movie_title]))</f>
        <v>A Nightmare on Elm Street: The Dream Child</v>
      </c>
      <c r="G338" s="3" t="s">
        <v>915</v>
      </c>
      <c r="H338" t="str">
        <f>IF(ISBLANK(draft_picks[[#This Row],[drafter_id]]),"",_xlfn.XLOOKUP(draft_picks[[#This Row],[drafter_id]],drafters[id],drafters[name]))</f>
        <v>Billy Ray Brewton</v>
      </c>
      <c r="J338" t="str">
        <f>IF(ISBLANK(draft_picks[[#This Row],[drafter_team_id]]),"",_xlfn.XLOOKUP(draft_picks[[#This Row],[drafter_team_id]],drafter_teams[id],drafter_teams[name]))</f>
        <v/>
      </c>
      <c r="K338" s="3" t="s">
        <v>15497</v>
      </c>
      <c r="L338" t="s">
        <v>15497</v>
      </c>
      <c r="M338" t="str">
        <f>IF(OR(ISBLANK(draft_picks[[#This Row],[veto_drafter_id]]),draft_picks[[#This Row],[veto_drafter_id]]=""),"",_xlfn.XLOOKUP(draft_picks[[#This Row],[veto_drafter_id]],drafters[id],drafters[name]))</f>
        <v/>
      </c>
      <c r="N338" t="s">
        <v>15497</v>
      </c>
      <c r="O338" t="str">
        <f>IF(OR(ISBLANK(draft_picks[[#This Row],[veto_drafter_team_id]]),draft_picks[[#This Row],[veto_drafter_team_id]]=""),"",_xlfn.XLOOKUP(draft_picks[[#This Row],[veto_drafter_team_id]],drafter_teams[id],drafter_teams[name]))</f>
        <v/>
      </c>
      <c r="Q338" t="s">
        <v>15497</v>
      </c>
      <c r="R338" t="str">
        <f>IF(OR(ISBLANK(draft_picks[[#This Row],[veto_override_drafter_id]]),draft_picks[[#This Row],[veto_override_drafter_id]]=""),"",_xlfn.XLOOKUP(draft_picks[[#This Row],[veto_override_drafter_id]],drafters[id],drafters[name]))</f>
        <v/>
      </c>
      <c r="S338" t="s">
        <v>15497</v>
      </c>
      <c r="T338" t="str">
        <f>IF(OR(ISBLANK(draft_picks[[#This Row],[veto_override_team_id]]),draft_picks[[#This Row],[veto_override_team_id]]=""),"",_xlfn.XLOOKUP(draft_picks[[#This Row],[veto_override_team_id]],drafter_teams[id],drafter_teams[name]))</f>
        <v/>
      </c>
    </row>
    <row r="339" spans="1:20" x14ac:dyDescent="0.25">
      <c r="A339" t="s">
        <v>196</v>
      </c>
      <c r="B339" t="str">
        <f>_xlfn.XLOOKUP(draft_picks[[#This Row],[draft_id]],drafts[id],drafts[title])</f>
        <v>Freddy vs. Jason Super Draft</v>
      </c>
      <c r="C339" s="3">
        <v>17</v>
      </c>
      <c r="D339">
        <f>IF(C338&lt;draft_picks[[#This Row],[position]],1,IF(C338&gt;draft_picks[[#This Row],[position]],D338+1,IF(C338=draft_picks[[#This Row],[position]],D338+1)))</f>
        <v>5</v>
      </c>
      <c r="E339" t="s">
        <v>8104</v>
      </c>
      <c r="F339" t="str">
        <f>IF(ISBLANK(draft_picks[[#This Row],[movie_id]]),"",_xlfn.XLOOKUP(draft_picks[[#This Row],[movie_id]],drafts.movies[id],drafts.movies[movie_title]))</f>
        <v>Friday the 13th Part VIII: Jason Takes Manhattan</v>
      </c>
      <c r="G339" s="3" t="s">
        <v>845</v>
      </c>
      <c r="H339" t="str">
        <f>IF(ISBLANK(draft_picks[[#This Row],[drafter_id]]),"",_xlfn.XLOOKUP(draft_picks[[#This Row],[drafter_id]],drafters[id],drafters[name]))</f>
        <v>Rebekah McKendry</v>
      </c>
      <c r="J339" t="str">
        <f>IF(ISBLANK(draft_picks[[#This Row],[drafter_team_id]]),"",_xlfn.XLOOKUP(draft_picks[[#This Row],[drafter_team_id]],drafter_teams[id],drafter_teams[name]))</f>
        <v/>
      </c>
      <c r="K339" s="3" t="s">
        <v>15484</v>
      </c>
      <c r="L339" t="s">
        <v>969</v>
      </c>
      <c r="M339" t="str">
        <f>IF(OR(ISBLANK(draft_picks[[#This Row],[veto_drafter_id]]),draft_picks[[#This Row],[veto_drafter_id]]=""),"",_xlfn.XLOOKUP(draft_picks[[#This Row],[veto_drafter_id]],drafters[id],drafters[name]))</f>
        <v>Graham Skipper</v>
      </c>
      <c r="N339" t="s">
        <v>15497</v>
      </c>
      <c r="O339" t="str">
        <f>IF(OR(ISBLANK(draft_picks[[#This Row],[veto_drafter_team_id]]),draft_picks[[#This Row],[veto_drafter_team_id]]=""),"",_xlfn.XLOOKUP(draft_picks[[#This Row],[veto_drafter_team_id]],drafter_teams[id],drafter_teams[name]))</f>
        <v/>
      </c>
      <c r="Q339" t="s">
        <v>15497</v>
      </c>
      <c r="R339" t="str">
        <f>IF(OR(ISBLANK(draft_picks[[#This Row],[veto_override_drafter_id]]),draft_picks[[#This Row],[veto_override_drafter_id]]=""),"",_xlfn.XLOOKUP(draft_picks[[#This Row],[veto_override_drafter_id]],drafters[id],drafters[name]))</f>
        <v/>
      </c>
      <c r="S339" t="s">
        <v>15497</v>
      </c>
      <c r="T339" t="str">
        <f>IF(OR(ISBLANK(draft_picks[[#This Row],[veto_override_team_id]]),draft_picks[[#This Row],[veto_override_team_id]]=""),"",_xlfn.XLOOKUP(draft_picks[[#This Row],[veto_override_team_id]],drafter_teams[id],drafter_teams[name]))</f>
        <v/>
      </c>
    </row>
    <row r="340" spans="1:20" x14ac:dyDescent="0.25">
      <c r="A340" t="s">
        <v>196</v>
      </c>
      <c r="B340" t="str">
        <f>_xlfn.XLOOKUP(draft_picks[[#This Row],[draft_id]],drafts[id],drafts[title])</f>
        <v>Freddy vs. Jason Super Draft</v>
      </c>
      <c r="C340" s="3">
        <v>17</v>
      </c>
      <c r="D340">
        <f>IF(C339&lt;draft_picks[[#This Row],[position]],1,IF(C339&gt;draft_picks[[#This Row],[position]],D339+1,IF(C339=draft_picks[[#This Row],[position]],D339+1)))</f>
        <v>6</v>
      </c>
      <c r="E340" t="s">
        <v>7366</v>
      </c>
      <c r="F340" t="str">
        <f>IF(ISBLANK(draft_picks[[#This Row],[movie_id]]),"",_xlfn.XLOOKUP(draft_picks[[#This Row],[movie_id]],drafts.movies[id],drafts.movies[movie_title]))</f>
        <v>Friday the 13th: A New Beginning</v>
      </c>
      <c r="G340" s="3" t="s">
        <v>845</v>
      </c>
      <c r="H340" t="str">
        <f>IF(ISBLANK(draft_picks[[#This Row],[drafter_id]]),"",_xlfn.XLOOKUP(draft_picks[[#This Row],[drafter_id]],drafters[id],drafters[name]))</f>
        <v>Rebekah McKendry</v>
      </c>
      <c r="J340" t="str">
        <f>IF(ISBLANK(draft_picks[[#This Row],[drafter_team_id]]),"",_xlfn.XLOOKUP(draft_picks[[#This Row],[drafter_team_id]],drafter_teams[id],drafter_teams[name]))</f>
        <v/>
      </c>
      <c r="K340" s="3" t="s">
        <v>15497</v>
      </c>
      <c r="L340" t="s">
        <v>15497</v>
      </c>
      <c r="M340" t="str">
        <f>IF(OR(ISBLANK(draft_picks[[#This Row],[veto_drafter_id]]),draft_picks[[#This Row],[veto_drafter_id]]=""),"",_xlfn.XLOOKUP(draft_picks[[#This Row],[veto_drafter_id]],drafters[id],drafters[name]))</f>
        <v/>
      </c>
      <c r="N340" t="s">
        <v>15497</v>
      </c>
      <c r="O340" t="str">
        <f>IF(OR(ISBLANK(draft_picks[[#This Row],[veto_drafter_team_id]]),draft_picks[[#This Row],[veto_drafter_team_id]]=""),"",_xlfn.XLOOKUP(draft_picks[[#This Row],[veto_drafter_team_id]],drafter_teams[id],drafter_teams[name]))</f>
        <v/>
      </c>
      <c r="Q340" t="s">
        <v>15497</v>
      </c>
      <c r="R340" t="str">
        <f>IF(OR(ISBLANK(draft_picks[[#This Row],[veto_override_drafter_id]]),draft_picks[[#This Row],[veto_override_drafter_id]]=""),"",_xlfn.XLOOKUP(draft_picks[[#This Row],[veto_override_drafter_id]],drafters[id],drafters[name]))</f>
        <v/>
      </c>
      <c r="S340" t="s">
        <v>15497</v>
      </c>
      <c r="T340" t="str">
        <f>IF(OR(ISBLANK(draft_picks[[#This Row],[veto_override_team_id]]),draft_picks[[#This Row],[veto_override_team_id]]=""),"",_xlfn.XLOOKUP(draft_picks[[#This Row],[veto_override_team_id]],drafter_teams[id],drafter_teams[name]))</f>
        <v/>
      </c>
    </row>
    <row r="341" spans="1:20" x14ac:dyDescent="0.25">
      <c r="A341" t="s">
        <v>196</v>
      </c>
      <c r="B341" t="str">
        <f>_xlfn.XLOOKUP(draft_picks[[#This Row],[draft_id]],drafts[id],drafts[title])</f>
        <v>Freddy vs. Jason Super Draft</v>
      </c>
      <c r="C341" s="3">
        <v>16</v>
      </c>
      <c r="D341">
        <f>IF(C340&lt;draft_picks[[#This Row],[position]],1,IF(C340&gt;draft_picks[[#This Row],[position]],D340+1,IF(C340=draft_picks[[#This Row],[position]],D340+1)))</f>
        <v>7</v>
      </c>
      <c r="E341" t="s">
        <v>7330</v>
      </c>
      <c r="F341" t="str">
        <f>IF(ISBLANK(draft_picks[[#This Row],[movie_id]]),"",_xlfn.XLOOKUP(draft_picks[[#This Row],[movie_id]],drafts.movies[id],drafts.movies[movie_title]))</f>
        <v>Friday the 13th</v>
      </c>
      <c r="G341" s="3" t="s">
        <v>969</v>
      </c>
      <c r="H341" t="str">
        <f>IF(ISBLANK(draft_picks[[#This Row],[drafter_id]]),"",_xlfn.XLOOKUP(draft_picks[[#This Row],[drafter_id]],drafters[id],drafters[name]))</f>
        <v>Graham Skipper</v>
      </c>
      <c r="J341" t="str">
        <f>IF(ISBLANK(draft_picks[[#This Row],[drafter_team_id]]),"",_xlfn.XLOOKUP(draft_picks[[#This Row],[drafter_team_id]],drafter_teams[id],drafter_teams[name]))</f>
        <v/>
      </c>
      <c r="K341" s="3" t="s">
        <v>15484</v>
      </c>
      <c r="L341" t="s">
        <v>915</v>
      </c>
      <c r="M341" t="str">
        <f>IF(OR(ISBLANK(draft_picks[[#This Row],[veto_drafter_id]]),draft_picks[[#This Row],[veto_drafter_id]]=""),"",_xlfn.XLOOKUP(draft_picks[[#This Row],[veto_drafter_id]],drafters[id],drafters[name]))</f>
        <v>Billy Ray Brewton</v>
      </c>
      <c r="N341" t="s">
        <v>15497</v>
      </c>
      <c r="O341" t="str">
        <f>IF(OR(ISBLANK(draft_picks[[#This Row],[veto_drafter_team_id]]),draft_picks[[#This Row],[veto_drafter_team_id]]=""),"",_xlfn.XLOOKUP(draft_picks[[#This Row],[veto_drafter_team_id]],drafter_teams[id],drafter_teams[name]))</f>
        <v/>
      </c>
      <c r="Q341" t="s">
        <v>15497</v>
      </c>
      <c r="R341" t="str">
        <f>IF(OR(ISBLANK(draft_picks[[#This Row],[veto_override_drafter_id]]),draft_picks[[#This Row],[veto_override_drafter_id]]=""),"",_xlfn.XLOOKUP(draft_picks[[#This Row],[veto_override_drafter_id]],drafters[id],drafters[name]))</f>
        <v/>
      </c>
      <c r="S341" t="s">
        <v>15497</v>
      </c>
      <c r="T341" t="str">
        <f>IF(OR(ISBLANK(draft_picks[[#This Row],[veto_override_team_id]]),draft_picks[[#This Row],[veto_override_team_id]]=""),"",_xlfn.XLOOKUP(draft_picks[[#This Row],[veto_override_team_id]],drafter_teams[id],drafter_teams[name]))</f>
        <v/>
      </c>
    </row>
    <row r="342" spans="1:20" x14ac:dyDescent="0.25">
      <c r="A342" t="s">
        <v>196</v>
      </c>
      <c r="B342" t="str">
        <f>_xlfn.XLOOKUP(draft_picks[[#This Row],[draft_id]],drafts[id],drafts[title])</f>
        <v>Freddy vs. Jason Super Draft</v>
      </c>
      <c r="C342" s="3">
        <v>16</v>
      </c>
      <c r="D342">
        <f>IF(C341&lt;draft_picks[[#This Row],[position]],1,IF(C341&gt;draft_picks[[#This Row],[position]],D341+1,IF(C341=draft_picks[[#This Row],[position]],D341+1)))</f>
        <v>8</v>
      </c>
      <c r="E342" t="s">
        <v>6051</v>
      </c>
      <c r="F342" t="str">
        <f>IF(ISBLANK(draft_picks[[#This Row],[movie_id]]),"",_xlfn.XLOOKUP(draft_picks[[#This Row],[movie_id]],drafts.movies[id],drafts.movies[movie_title]))</f>
        <v>Freddy's Dead: The Final Nightmare</v>
      </c>
      <c r="G342" s="3" t="s">
        <v>969</v>
      </c>
      <c r="H342" t="str">
        <f>IF(ISBLANK(draft_picks[[#This Row],[drafter_id]]),"",_xlfn.XLOOKUP(draft_picks[[#This Row],[drafter_id]],drafters[id],drafters[name]))</f>
        <v>Graham Skipper</v>
      </c>
      <c r="J342" t="str">
        <f>IF(ISBLANK(draft_picks[[#This Row],[drafter_team_id]]),"",_xlfn.XLOOKUP(draft_picks[[#This Row],[drafter_team_id]],drafter_teams[id],drafter_teams[name]))</f>
        <v/>
      </c>
      <c r="K342" s="3" t="s">
        <v>15497</v>
      </c>
      <c r="L342" t="s">
        <v>15497</v>
      </c>
      <c r="M342" t="str">
        <f>IF(OR(ISBLANK(draft_picks[[#This Row],[veto_drafter_id]]),draft_picks[[#This Row],[veto_drafter_id]]=""),"",_xlfn.XLOOKUP(draft_picks[[#This Row],[veto_drafter_id]],drafters[id],drafters[name]))</f>
        <v/>
      </c>
      <c r="N342" t="s">
        <v>15497</v>
      </c>
      <c r="O342" t="str">
        <f>IF(OR(ISBLANK(draft_picks[[#This Row],[veto_drafter_team_id]]),draft_picks[[#This Row],[veto_drafter_team_id]]=""),"",_xlfn.XLOOKUP(draft_picks[[#This Row],[veto_drafter_team_id]],drafter_teams[id],drafter_teams[name]))</f>
        <v/>
      </c>
      <c r="Q342" t="s">
        <v>15497</v>
      </c>
      <c r="R342" t="str">
        <f>IF(OR(ISBLANK(draft_picks[[#This Row],[veto_override_drafter_id]]),draft_picks[[#This Row],[veto_override_drafter_id]]=""),"",_xlfn.XLOOKUP(draft_picks[[#This Row],[veto_override_drafter_id]],drafters[id],drafters[name]))</f>
        <v/>
      </c>
      <c r="S342" t="s">
        <v>15497</v>
      </c>
      <c r="T342" t="str">
        <f>IF(OR(ISBLANK(draft_picks[[#This Row],[veto_override_team_id]]),draft_picks[[#This Row],[veto_override_team_id]]=""),"",_xlfn.XLOOKUP(draft_picks[[#This Row],[veto_override_team_id]],drafter_teams[id],drafter_teams[name]))</f>
        <v/>
      </c>
    </row>
    <row r="343" spans="1:20" x14ac:dyDescent="0.25">
      <c r="A343" t="s">
        <v>196</v>
      </c>
      <c r="B343" t="str">
        <f>_xlfn.XLOOKUP(draft_picks[[#This Row],[draft_id]],drafts[id],drafts[title])</f>
        <v>Freddy vs. Jason Super Draft</v>
      </c>
      <c r="C343" s="3">
        <v>15</v>
      </c>
      <c r="D343">
        <f>IF(C342&lt;draft_picks[[#This Row],[position]],1,IF(C342&gt;draft_picks[[#This Row],[position]],D342+1,IF(C342=draft_picks[[#This Row],[position]],D342+1)))</f>
        <v>9</v>
      </c>
      <c r="E343" t="s">
        <v>4205</v>
      </c>
      <c r="F343" t="str">
        <f>IF(ISBLANK(draft_picks[[#This Row],[movie_id]]),"",_xlfn.XLOOKUP(draft_picks[[#This Row],[movie_id]],drafts.movies[id],drafts.movies[movie_title]))</f>
        <v>Friday the 13th: The Final Chapter</v>
      </c>
      <c r="G343" s="3" t="s">
        <v>915</v>
      </c>
      <c r="H343" t="str">
        <f>IF(ISBLANK(draft_picks[[#This Row],[drafter_id]]),"",_xlfn.XLOOKUP(draft_picks[[#This Row],[drafter_id]],drafters[id],drafters[name]))</f>
        <v>Billy Ray Brewton</v>
      </c>
      <c r="J343" t="str">
        <f>IF(ISBLANK(draft_picks[[#This Row],[drafter_team_id]]),"",_xlfn.XLOOKUP(draft_picks[[#This Row],[drafter_team_id]],drafter_teams[id],drafter_teams[name]))</f>
        <v/>
      </c>
      <c r="K343" s="3" t="s">
        <v>15484</v>
      </c>
      <c r="L343" t="s">
        <v>805</v>
      </c>
      <c r="M343" t="str">
        <f>IF(OR(ISBLANK(draft_picks[[#This Row],[veto_drafter_id]]),draft_picks[[#This Row],[veto_drafter_id]]=""),"",_xlfn.XLOOKUP(draft_picks[[#This Row],[veto_drafter_id]],drafters[id],drafters[name]))</f>
        <v>Elric Kane</v>
      </c>
      <c r="N343" t="s">
        <v>15497</v>
      </c>
      <c r="O343" t="str">
        <f>IF(OR(ISBLANK(draft_picks[[#This Row],[veto_drafter_team_id]]),draft_picks[[#This Row],[veto_drafter_team_id]]=""),"",_xlfn.XLOOKUP(draft_picks[[#This Row],[veto_drafter_team_id]],drafter_teams[id],drafter_teams[name]))</f>
        <v/>
      </c>
      <c r="Q343" t="s">
        <v>15497</v>
      </c>
      <c r="R343" t="str">
        <f>IF(OR(ISBLANK(draft_picks[[#This Row],[veto_override_drafter_id]]),draft_picks[[#This Row],[veto_override_drafter_id]]=""),"",_xlfn.XLOOKUP(draft_picks[[#This Row],[veto_override_drafter_id]],drafters[id],drafters[name]))</f>
        <v/>
      </c>
      <c r="S343" t="s">
        <v>15497</v>
      </c>
      <c r="T343" t="str">
        <f>IF(OR(ISBLANK(draft_picks[[#This Row],[veto_override_team_id]]),draft_picks[[#This Row],[veto_override_team_id]]=""),"",_xlfn.XLOOKUP(draft_picks[[#This Row],[veto_override_team_id]],drafter_teams[id],drafter_teams[name]))</f>
        <v/>
      </c>
    </row>
    <row r="344" spans="1:20" x14ac:dyDescent="0.25">
      <c r="A344" t="s">
        <v>196</v>
      </c>
      <c r="B344" t="str">
        <f>_xlfn.XLOOKUP(draft_picks[[#This Row],[draft_id]],drafts[id],drafts[title])</f>
        <v>Freddy vs. Jason Super Draft</v>
      </c>
      <c r="C344" s="3">
        <v>15</v>
      </c>
      <c r="D344">
        <f>IF(C343&lt;draft_picks[[#This Row],[position]],1,IF(C343&gt;draft_picks[[#This Row],[position]],D343+1,IF(C343=draft_picks[[#This Row],[position]],D343+1)))</f>
        <v>10</v>
      </c>
      <c r="E344" t="s">
        <v>8104</v>
      </c>
      <c r="F344" t="str">
        <f>IF(ISBLANK(draft_picks[[#This Row],[movie_id]]),"",_xlfn.XLOOKUP(draft_picks[[#This Row],[movie_id]],drafts.movies[id],drafts.movies[movie_title]))</f>
        <v>Friday the 13th Part VIII: Jason Takes Manhattan</v>
      </c>
      <c r="G344" s="3" t="s">
        <v>915</v>
      </c>
      <c r="H344" t="str">
        <f>IF(ISBLANK(draft_picks[[#This Row],[drafter_id]]),"",_xlfn.XLOOKUP(draft_picks[[#This Row],[drafter_id]],drafters[id],drafters[name]))</f>
        <v>Billy Ray Brewton</v>
      </c>
      <c r="J344" t="str">
        <f>IF(ISBLANK(draft_picks[[#This Row],[drafter_team_id]]),"",_xlfn.XLOOKUP(draft_picks[[#This Row],[drafter_team_id]],drafter_teams[id],drafter_teams[name]))</f>
        <v/>
      </c>
      <c r="K344" s="3" t="s">
        <v>15497</v>
      </c>
      <c r="L344" t="s">
        <v>15497</v>
      </c>
      <c r="M344" t="str">
        <f>IF(OR(ISBLANK(draft_picks[[#This Row],[veto_drafter_id]]),draft_picks[[#This Row],[veto_drafter_id]]=""),"",_xlfn.XLOOKUP(draft_picks[[#This Row],[veto_drafter_id]],drafters[id],drafters[name]))</f>
        <v/>
      </c>
      <c r="N344" t="s">
        <v>15497</v>
      </c>
      <c r="O344" t="str">
        <f>IF(OR(ISBLANK(draft_picks[[#This Row],[veto_drafter_team_id]]),draft_picks[[#This Row],[veto_drafter_team_id]]=""),"",_xlfn.XLOOKUP(draft_picks[[#This Row],[veto_drafter_team_id]],drafter_teams[id],drafter_teams[name]))</f>
        <v/>
      </c>
      <c r="Q344" t="s">
        <v>15497</v>
      </c>
      <c r="R344" t="str">
        <f>IF(OR(ISBLANK(draft_picks[[#This Row],[veto_override_drafter_id]]),draft_picks[[#This Row],[veto_override_drafter_id]]=""),"",_xlfn.XLOOKUP(draft_picks[[#This Row],[veto_override_drafter_id]],drafters[id],drafters[name]))</f>
        <v/>
      </c>
      <c r="S344" t="s">
        <v>15497</v>
      </c>
      <c r="T344" t="str">
        <f>IF(OR(ISBLANK(draft_picks[[#This Row],[veto_override_team_id]]),draft_picks[[#This Row],[veto_override_team_id]]=""),"",_xlfn.XLOOKUP(draft_picks[[#This Row],[veto_override_team_id]],drafter_teams[id],drafter_teams[name]))</f>
        <v/>
      </c>
    </row>
    <row r="345" spans="1:20" x14ac:dyDescent="0.25">
      <c r="A345" t="s">
        <v>196</v>
      </c>
      <c r="B345" t="str">
        <f>_xlfn.XLOOKUP(draft_picks[[#This Row],[draft_id]],drafts[id],drafts[title])</f>
        <v>Freddy vs. Jason Super Draft</v>
      </c>
      <c r="C345" s="3">
        <v>14</v>
      </c>
      <c r="D345">
        <f>IF(C344&lt;draft_picks[[#This Row],[position]],1,IF(C344&gt;draft_picks[[#This Row],[position]],D344+1,IF(C344=draft_picks[[#This Row],[position]],D344+1)))</f>
        <v>11</v>
      </c>
      <c r="E345" t="s">
        <v>6755</v>
      </c>
      <c r="F345" t="str">
        <f>IF(ISBLANK(draft_picks[[#This Row],[movie_id]]),"",_xlfn.XLOOKUP(draft_picks[[#This Row],[movie_id]],drafts.movies[id],drafts.movies[movie_title]))</f>
        <v>Freddy vs. Jason</v>
      </c>
      <c r="G345" s="3" t="s">
        <v>805</v>
      </c>
      <c r="H345" t="str">
        <f>IF(ISBLANK(draft_picks[[#This Row],[drafter_id]]),"",_xlfn.XLOOKUP(draft_picks[[#This Row],[drafter_id]],drafters[id],drafters[name]))</f>
        <v>Elric Kane</v>
      </c>
      <c r="J345" t="str">
        <f>IF(ISBLANK(draft_picks[[#This Row],[drafter_team_id]]),"",_xlfn.XLOOKUP(draft_picks[[#This Row],[drafter_team_id]],drafter_teams[id],drafter_teams[name]))</f>
        <v/>
      </c>
      <c r="K345" s="3" t="s">
        <v>15497</v>
      </c>
      <c r="L345" t="s">
        <v>15497</v>
      </c>
      <c r="M345" t="str">
        <f>IF(OR(ISBLANK(draft_picks[[#This Row],[veto_drafter_id]]),draft_picks[[#This Row],[veto_drafter_id]]=""),"",_xlfn.XLOOKUP(draft_picks[[#This Row],[veto_drafter_id]],drafters[id],drafters[name]))</f>
        <v/>
      </c>
      <c r="N345" t="s">
        <v>15497</v>
      </c>
      <c r="O345" t="str">
        <f>IF(OR(ISBLANK(draft_picks[[#This Row],[veto_drafter_team_id]]),draft_picks[[#This Row],[veto_drafter_team_id]]=""),"",_xlfn.XLOOKUP(draft_picks[[#This Row],[veto_drafter_team_id]],drafter_teams[id],drafter_teams[name]))</f>
        <v/>
      </c>
      <c r="Q345" t="s">
        <v>15497</v>
      </c>
      <c r="R345" t="str">
        <f>IF(OR(ISBLANK(draft_picks[[#This Row],[veto_override_drafter_id]]),draft_picks[[#This Row],[veto_override_drafter_id]]=""),"",_xlfn.XLOOKUP(draft_picks[[#This Row],[veto_override_drafter_id]],drafters[id],drafters[name]))</f>
        <v/>
      </c>
      <c r="S345" t="s">
        <v>15497</v>
      </c>
      <c r="T345" t="str">
        <f>IF(OR(ISBLANK(draft_picks[[#This Row],[veto_override_team_id]]),draft_picks[[#This Row],[veto_override_team_id]]=""),"",_xlfn.XLOOKUP(draft_picks[[#This Row],[veto_override_team_id]],drafter_teams[id],drafter_teams[name]))</f>
        <v/>
      </c>
    </row>
    <row r="346" spans="1:20" x14ac:dyDescent="0.25">
      <c r="A346" t="s">
        <v>196</v>
      </c>
      <c r="B346" t="str">
        <f>_xlfn.XLOOKUP(draft_picks[[#This Row],[draft_id]],drafts[id],drafts[title])</f>
        <v>Freddy vs. Jason Super Draft</v>
      </c>
      <c r="C346" s="3">
        <v>13</v>
      </c>
      <c r="D346">
        <f>IF(C345&lt;draft_picks[[#This Row],[position]],1,IF(C345&gt;draft_picks[[#This Row],[position]],D345+1,IF(C345=draft_picks[[#This Row],[position]],D345+1)))</f>
        <v>12</v>
      </c>
      <c r="E346" t="s">
        <v>6159</v>
      </c>
      <c r="F346" t="str">
        <f>IF(ISBLANK(draft_picks[[#This Row],[movie_id]]),"",_xlfn.XLOOKUP(draft_picks[[#This Row],[movie_id]],drafts.movies[id],drafts.movies[movie_title]))</f>
        <v>Jason X</v>
      </c>
      <c r="G346" s="3" t="s">
        <v>845</v>
      </c>
      <c r="H346" t="str">
        <f>IF(ISBLANK(draft_picks[[#This Row],[drafter_id]]),"",_xlfn.XLOOKUP(draft_picks[[#This Row],[drafter_id]],drafters[id],drafters[name]))</f>
        <v>Rebekah McKendry</v>
      </c>
      <c r="J346" t="str">
        <f>IF(ISBLANK(draft_picks[[#This Row],[drafter_team_id]]),"",_xlfn.XLOOKUP(draft_picks[[#This Row],[drafter_team_id]],drafter_teams[id],drafter_teams[name]))</f>
        <v/>
      </c>
      <c r="K346" s="3" t="s">
        <v>15497</v>
      </c>
      <c r="L346" t="s">
        <v>15497</v>
      </c>
      <c r="M346" t="str">
        <f>IF(OR(ISBLANK(draft_picks[[#This Row],[veto_drafter_id]]),draft_picks[[#This Row],[veto_drafter_id]]=""),"",_xlfn.XLOOKUP(draft_picks[[#This Row],[veto_drafter_id]],drafters[id],drafters[name]))</f>
        <v/>
      </c>
      <c r="N346" t="s">
        <v>15497</v>
      </c>
      <c r="O346" t="str">
        <f>IF(OR(ISBLANK(draft_picks[[#This Row],[veto_drafter_team_id]]),draft_picks[[#This Row],[veto_drafter_team_id]]=""),"",_xlfn.XLOOKUP(draft_picks[[#This Row],[veto_drafter_team_id]],drafter_teams[id],drafter_teams[name]))</f>
        <v/>
      </c>
      <c r="Q346" t="s">
        <v>15497</v>
      </c>
      <c r="R346" t="str">
        <f>IF(OR(ISBLANK(draft_picks[[#This Row],[veto_override_drafter_id]]),draft_picks[[#This Row],[veto_override_drafter_id]]=""),"",_xlfn.XLOOKUP(draft_picks[[#This Row],[veto_override_drafter_id]],drafters[id],drafters[name]))</f>
        <v/>
      </c>
      <c r="S346" t="s">
        <v>15497</v>
      </c>
      <c r="T346" t="str">
        <f>IF(OR(ISBLANK(draft_picks[[#This Row],[veto_override_team_id]]),draft_picks[[#This Row],[veto_override_team_id]]=""),"",_xlfn.XLOOKUP(draft_picks[[#This Row],[veto_override_team_id]],drafter_teams[id],drafter_teams[name]))</f>
        <v/>
      </c>
    </row>
    <row r="347" spans="1:20" x14ac:dyDescent="0.25">
      <c r="A347" t="s">
        <v>196</v>
      </c>
      <c r="B347" t="str">
        <f>_xlfn.XLOOKUP(draft_picks[[#This Row],[draft_id]],drafts[id],drafts[title])</f>
        <v>Freddy vs. Jason Super Draft</v>
      </c>
      <c r="C347" s="3">
        <v>12</v>
      </c>
      <c r="D347">
        <f>IF(C346&lt;draft_picks[[#This Row],[position]],1,IF(C346&gt;draft_picks[[#This Row],[position]],D346+1,IF(C346=draft_picks[[#This Row],[position]],D346+1)))</f>
        <v>13</v>
      </c>
      <c r="E347" t="s">
        <v>3778</v>
      </c>
      <c r="F347" t="str">
        <f>IF(ISBLANK(draft_picks[[#This Row],[movie_id]]),"",_xlfn.XLOOKUP(draft_picks[[#This Row],[movie_id]],drafts.movies[id],drafts.movies[movie_title]))</f>
        <v>Jason Goes to Hell: The Final Friday</v>
      </c>
      <c r="G347" s="3" t="s">
        <v>969</v>
      </c>
      <c r="H347" t="str">
        <f>IF(ISBLANK(draft_picks[[#This Row],[drafter_id]]),"",_xlfn.XLOOKUP(draft_picks[[#This Row],[drafter_id]],drafters[id],drafters[name]))</f>
        <v>Graham Skipper</v>
      </c>
      <c r="J347" t="str">
        <f>IF(ISBLANK(draft_picks[[#This Row],[drafter_team_id]]),"",_xlfn.XLOOKUP(draft_picks[[#This Row],[drafter_team_id]],drafter_teams[id],drafter_teams[name]))</f>
        <v/>
      </c>
      <c r="K347" s="3" t="s">
        <v>15497</v>
      </c>
      <c r="L347" t="s">
        <v>15497</v>
      </c>
      <c r="M347" t="str">
        <f>IF(OR(ISBLANK(draft_picks[[#This Row],[veto_drafter_id]]),draft_picks[[#This Row],[veto_drafter_id]]=""),"",_xlfn.XLOOKUP(draft_picks[[#This Row],[veto_drafter_id]],drafters[id],drafters[name]))</f>
        <v/>
      </c>
      <c r="N347" t="s">
        <v>15497</v>
      </c>
      <c r="O347" t="str">
        <f>IF(OR(ISBLANK(draft_picks[[#This Row],[veto_drafter_team_id]]),draft_picks[[#This Row],[veto_drafter_team_id]]=""),"",_xlfn.XLOOKUP(draft_picks[[#This Row],[veto_drafter_team_id]],drafter_teams[id],drafter_teams[name]))</f>
        <v/>
      </c>
      <c r="Q347" t="s">
        <v>15497</v>
      </c>
      <c r="R347" t="str">
        <f>IF(OR(ISBLANK(draft_picks[[#This Row],[veto_override_drafter_id]]),draft_picks[[#This Row],[veto_override_drafter_id]]=""),"",_xlfn.XLOOKUP(draft_picks[[#This Row],[veto_override_drafter_id]],drafters[id],drafters[name]))</f>
        <v/>
      </c>
      <c r="S347" t="s">
        <v>15497</v>
      </c>
      <c r="T347" t="str">
        <f>IF(OR(ISBLANK(draft_picks[[#This Row],[veto_override_team_id]]),draft_picks[[#This Row],[veto_override_team_id]]=""),"",_xlfn.XLOOKUP(draft_picks[[#This Row],[veto_override_team_id]],drafter_teams[id],drafter_teams[name]))</f>
        <v/>
      </c>
    </row>
    <row r="348" spans="1:20" x14ac:dyDescent="0.25">
      <c r="A348" t="s">
        <v>196</v>
      </c>
      <c r="B348" t="str">
        <f>_xlfn.XLOOKUP(draft_picks[[#This Row],[draft_id]],drafts[id],drafts[title])</f>
        <v>Freddy vs. Jason Super Draft</v>
      </c>
      <c r="C348" s="3">
        <v>11</v>
      </c>
      <c r="D348">
        <f>IF(C347&lt;draft_picks[[#This Row],[position]],1,IF(C347&gt;draft_picks[[#This Row],[position]],D347+1,IF(C347=draft_picks[[#This Row],[position]],D347+1)))</f>
        <v>14</v>
      </c>
      <c r="E348" t="s">
        <v>4205</v>
      </c>
      <c r="F348" t="str">
        <f>IF(ISBLANK(draft_picks[[#This Row],[movie_id]]),"",_xlfn.XLOOKUP(draft_picks[[#This Row],[movie_id]],drafts.movies[id],drafts.movies[movie_title]))</f>
        <v>Friday the 13th: The Final Chapter</v>
      </c>
      <c r="G348" s="3" t="s">
        <v>915</v>
      </c>
      <c r="H348" t="str">
        <f>IF(ISBLANK(draft_picks[[#This Row],[drafter_id]]),"",_xlfn.XLOOKUP(draft_picks[[#This Row],[drafter_id]],drafters[id],drafters[name]))</f>
        <v>Billy Ray Brewton</v>
      </c>
      <c r="J348" t="str">
        <f>IF(ISBLANK(draft_picks[[#This Row],[drafter_team_id]]),"",_xlfn.XLOOKUP(draft_picks[[#This Row],[drafter_team_id]],drafter_teams[id],drafter_teams[name]))</f>
        <v/>
      </c>
      <c r="K348" s="3" t="s">
        <v>15497</v>
      </c>
      <c r="L348" t="s">
        <v>15497</v>
      </c>
      <c r="M348" t="str">
        <f>IF(OR(ISBLANK(draft_picks[[#This Row],[veto_drafter_id]]),draft_picks[[#This Row],[veto_drafter_id]]=""),"",_xlfn.XLOOKUP(draft_picks[[#This Row],[veto_drafter_id]],drafters[id],drafters[name]))</f>
        <v/>
      </c>
      <c r="N348" t="s">
        <v>15497</v>
      </c>
      <c r="O348" t="str">
        <f>IF(OR(ISBLANK(draft_picks[[#This Row],[veto_drafter_team_id]]),draft_picks[[#This Row],[veto_drafter_team_id]]=""),"",_xlfn.XLOOKUP(draft_picks[[#This Row],[veto_drafter_team_id]],drafter_teams[id],drafter_teams[name]))</f>
        <v/>
      </c>
      <c r="Q348" t="s">
        <v>15497</v>
      </c>
      <c r="R348" t="str">
        <f>IF(OR(ISBLANK(draft_picks[[#This Row],[veto_override_drafter_id]]),draft_picks[[#This Row],[veto_override_drafter_id]]=""),"",_xlfn.XLOOKUP(draft_picks[[#This Row],[veto_override_drafter_id]],drafters[id],drafters[name]))</f>
        <v/>
      </c>
      <c r="S348" t="s">
        <v>15497</v>
      </c>
      <c r="T348" t="str">
        <f>IF(OR(ISBLANK(draft_picks[[#This Row],[veto_override_team_id]]),draft_picks[[#This Row],[veto_override_team_id]]=""),"",_xlfn.XLOOKUP(draft_picks[[#This Row],[veto_override_team_id]],drafter_teams[id],drafter_teams[name]))</f>
        <v/>
      </c>
    </row>
    <row r="349" spans="1:20" x14ac:dyDescent="0.25">
      <c r="A349" t="s">
        <v>196</v>
      </c>
      <c r="B349" t="str">
        <f>_xlfn.XLOOKUP(draft_picks[[#This Row],[draft_id]],drafts[id],drafts[title])</f>
        <v>Freddy vs. Jason Super Draft</v>
      </c>
      <c r="C349" s="3">
        <v>10</v>
      </c>
      <c r="D349">
        <f>IF(C348&lt;draft_picks[[#This Row],[position]],1,IF(C348&gt;draft_picks[[#This Row],[position]],D348+1,IF(C348=draft_picks[[#This Row],[position]],D348+1)))</f>
        <v>15</v>
      </c>
      <c r="E349" t="s">
        <v>2385</v>
      </c>
      <c r="F349" t="str">
        <f>IF(ISBLANK(draft_picks[[#This Row],[movie_id]]),"",_xlfn.XLOOKUP(draft_picks[[#This Row],[movie_id]],drafts.movies[id],drafts.movies[movie_title]))</f>
        <v>Friday the 13th: The New Blood</v>
      </c>
      <c r="G349" s="3" t="s">
        <v>805</v>
      </c>
      <c r="H349" t="str">
        <f>IF(ISBLANK(draft_picks[[#This Row],[drafter_id]]),"",_xlfn.XLOOKUP(draft_picks[[#This Row],[drafter_id]],drafters[id],drafters[name]))</f>
        <v>Elric Kane</v>
      </c>
      <c r="J349" t="str">
        <f>IF(ISBLANK(draft_picks[[#This Row],[drafter_team_id]]),"",_xlfn.XLOOKUP(draft_picks[[#This Row],[drafter_team_id]],drafter_teams[id],drafter_teams[name]))</f>
        <v/>
      </c>
      <c r="K349" s="3" t="s">
        <v>15497</v>
      </c>
      <c r="L349" t="s">
        <v>15497</v>
      </c>
      <c r="M349" t="str">
        <f>IF(OR(ISBLANK(draft_picks[[#This Row],[veto_drafter_id]]),draft_picks[[#This Row],[veto_drafter_id]]=""),"",_xlfn.XLOOKUP(draft_picks[[#This Row],[veto_drafter_id]],drafters[id],drafters[name]))</f>
        <v/>
      </c>
      <c r="N349" t="s">
        <v>15497</v>
      </c>
      <c r="O349" t="str">
        <f>IF(OR(ISBLANK(draft_picks[[#This Row],[veto_drafter_team_id]]),draft_picks[[#This Row],[veto_drafter_team_id]]=""),"",_xlfn.XLOOKUP(draft_picks[[#This Row],[veto_drafter_team_id]],drafter_teams[id],drafter_teams[name]))</f>
        <v/>
      </c>
      <c r="Q349" t="s">
        <v>15497</v>
      </c>
      <c r="R349" t="str">
        <f>IF(OR(ISBLANK(draft_picks[[#This Row],[veto_override_drafter_id]]),draft_picks[[#This Row],[veto_override_drafter_id]]=""),"",_xlfn.XLOOKUP(draft_picks[[#This Row],[veto_override_drafter_id]],drafters[id],drafters[name]))</f>
        <v/>
      </c>
      <c r="S349" t="s">
        <v>15497</v>
      </c>
      <c r="T349" t="str">
        <f>IF(OR(ISBLANK(draft_picks[[#This Row],[veto_override_team_id]]),draft_picks[[#This Row],[veto_override_team_id]]=""),"",_xlfn.XLOOKUP(draft_picks[[#This Row],[veto_override_team_id]],drafter_teams[id],drafter_teams[name]))</f>
        <v/>
      </c>
    </row>
    <row r="350" spans="1:20" x14ac:dyDescent="0.25">
      <c r="A350" t="s">
        <v>196</v>
      </c>
      <c r="B350" t="str">
        <f>_xlfn.XLOOKUP(draft_picks[[#This Row],[draft_id]],drafts[id],drafts[title])</f>
        <v>Freddy vs. Jason Super Draft</v>
      </c>
      <c r="C350" s="3">
        <v>9</v>
      </c>
      <c r="D350">
        <f>IF(C349&lt;draft_picks[[#This Row],[position]],1,IF(C349&gt;draft_picks[[#This Row],[position]],D349+1,IF(C349=draft_picks[[#This Row],[position]],D349+1)))</f>
        <v>16</v>
      </c>
      <c r="E350" t="s">
        <v>2129</v>
      </c>
      <c r="F350" t="str">
        <f>IF(ISBLANK(draft_picks[[#This Row],[movie_id]]),"",_xlfn.XLOOKUP(draft_picks[[#This Row],[movie_id]],drafts.movies[id],drafts.movies[movie_title]))</f>
        <v>Friday the 13th: Part 3</v>
      </c>
      <c r="G350" s="3" t="s">
        <v>845</v>
      </c>
      <c r="H350" t="str">
        <f>IF(ISBLANK(draft_picks[[#This Row],[drafter_id]]),"",_xlfn.XLOOKUP(draft_picks[[#This Row],[drafter_id]],drafters[id],drafters[name]))</f>
        <v>Rebekah McKendry</v>
      </c>
      <c r="J350" t="str">
        <f>IF(ISBLANK(draft_picks[[#This Row],[drafter_team_id]]),"",_xlfn.XLOOKUP(draft_picks[[#This Row],[drafter_team_id]],drafter_teams[id],drafter_teams[name]))</f>
        <v/>
      </c>
      <c r="K350" s="3" t="s">
        <v>15497</v>
      </c>
      <c r="L350" t="s">
        <v>15497</v>
      </c>
      <c r="M350" t="str">
        <f>IF(OR(ISBLANK(draft_picks[[#This Row],[veto_drafter_id]]),draft_picks[[#This Row],[veto_drafter_id]]=""),"",_xlfn.XLOOKUP(draft_picks[[#This Row],[veto_drafter_id]],drafters[id],drafters[name]))</f>
        <v/>
      </c>
      <c r="N350" t="s">
        <v>15497</v>
      </c>
      <c r="O350" t="str">
        <f>IF(OR(ISBLANK(draft_picks[[#This Row],[veto_drafter_team_id]]),draft_picks[[#This Row],[veto_drafter_team_id]]=""),"",_xlfn.XLOOKUP(draft_picks[[#This Row],[veto_drafter_team_id]],drafter_teams[id],drafter_teams[name]))</f>
        <v/>
      </c>
      <c r="Q350" t="s">
        <v>15497</v>
      </c>
      <c r="R350" t="str">
        <f>IF(OR(ISBLANK(draft_picks[[#This Row],[veto_override_drafter_id]]),draft_picks[[#This Row],[veto_override_drafter_id]]=""),"",_xlfn.XLOOKUP(draft_picks[[#This Row],[veto_override_drafter_id]],drafters[id],drafters[name]))</f>
        <v/>
      </c>
      <c r="S350" t="s">
        <v>15497</v>
      </c>
      <c r="T350" t="str">
        <f>IF(OR(ISBLANK(draft_picks[[#This Row],[veto_override_team_id]]),draft_picks[[#This Row],[veto_override_team_id]]=""),"",_xlfn.XLOOKUP(draft_picks[[#This Row],[veto_override_team_id]],drafter_teams[id],drafter_teams[name]))</f>
        <v/>
      </c>
    </row>
    <row r="351" spans="1:20" x14ac:dyDescent="0.25">
      <c r="A351" t="s">
        <v>196</v>
      </c>
      <c r="B351" t="str">
        <f>_xlfn.XLOOKUP(draft_picks[[#This Row],[draft_id]],drafts[id],drafts[title])</f>
        <v>Freddy vs. Jason Super Draft</v>
      </c>
      <c r="C351" s="3">
        <v>8</v>
      </c>
      <c r="D351">
        <f>IF(C350&lt;draft_picks[[#This Row],[position]],1,IF(C350&gt;draft_picks[[#This Row],[position]],D350+1,IF(C350=draft_picks[[#This Row],[position]],D350+1)))</f>
        <v>17</v>
      </c>
      <c r="E351" t="s">
        <v>7330</v>
      </c>
      <c r="F351" t="str">
        <f>IF(ISBLANK(draft_picks[[#This Row],[movie_id]]),"",_xlfn.XLOOKUP(draft_picks[[#This Row],[movie_id]],drafts.movies[id],drafts.movies[movie_title]))</f>
        <v>Friday the 13th</v>
      </c>
      <c r="G351" s="3" t="s">
        <v>969</v>
      </c>
      <c r="H351" t="str">
        <f>IF(ISBLANK(draft_picks[[#This Row],[drafter_id]]),"",_xlfn.XLOOKUP(draft_picks[[#This Row],[drafter_id]],drafters[id],drafters[name]))</f>
        <v>Graham Skipper</v>
      </c>
      <c r="J351" t="str">
        <f>IF(ISBLANK(draft_picks[[#This Row],[drafter_team_id]]),"",_xlfn.XLOOKUP(draft_picks[[#This Row],[drafter_team_id]],drafter_teams[id],drafter_teams[name]))</f>
        <v/>
      </c>
      <c r="K351" s="3" t="s">
        <v>15497</v>
      </c>
      <c r="L351" t="s">
        <v>15497</v>
      </c>
      <c r="M351" t="str">
        <f>IF(OR(ISBLANK(draft_picks[[#This Row],[veto_drafter_id]]),draft_picks[[#This Row],[veto_drafter_id]]=""),"",_xlfn.XLOOKUP(draft_picks[[#This Row],[veto_drafter_id]],drafters[id],drafters[name]))</f>
        <v/>
      </c>
      <c r="N351" t="s">
        <v>15497</v>
      </c>
      <c r="O351" t="str">
        <f>IF(OR(ISBLANK(draft_picks[[#This Row],[veto_drafter_team_id]]),draft_picks[[#This Row],[veto_drafter_team_id]]=""),"",_xlfn.XLOOKUP(draft_picks[[#This Row],[veto_drafter_team_id]],drafter_teams[id],drafter_teams[name]))</f>
        <v/>
      </c>
      <c r="Q351" t="s">
        <v>15497</v>
      </c>
      <c r="R351" t="str">
        <f>IF(OR(ISBLANK(draft_picks[[#This Row],[veto_override_drafter_id]]),draft_picks[[#This Row],[veto_override_drafter_id]]=""),"",_xlfn.XLOOKUP(draft_picks[[#This Row],[veto_override_drafter_id]],drafters[id],drafters[name]))</f>
        <v/>
      </c>
      <c r="S351" t="s">
        <v>15497</v>
      </c>
      <c r="T351" t="str">
        <f>IF(OR(ISBLANK(draft_picks[[#This Row],[veto_override_team_id]]),draft_picks[[#This Row],[veto_override_team_id]]=""),"",_xlfn.XLOOKUP(draft_picks[[#This Row],[veto_override_team_id]],drafter_teams[id],drafter_teams[name]))</f>
        <v/>
      </c>
    </row>
    <row r="352" spans="1:20" x14ac:dyDescent="0.25">
      <c r="A352" t="s">
        <v>196</v>
      </c>
      <c r="B352" t="str">
        <f>_xlfn.XLOOKUP(draft_picks[[#This Row],[draft_id]],drafts[id],drafts[title])</f>
        <v>Freddy vs. Jason Super Draft</v>
      </c>
      <c r="C352" s="3">
        <v>7</v>
      </c>
      <c r="D352">
        <f>IF(C351&lt;draft_picks[[#This Row],[position]],1,IF(C351&gt;draft_picks[[#This Row],[position]],D351+1,IF(C351=draft_picks[[#This Row],[position]],D351+1)))</f>
        <v>18</v>
      </c>
      <c r="E352" t="s">
        <v>5343</v>
      </c>
      <c r="F352" t="str">
        <f>IF(ISBLANK(draft_picks[[#This Row],[movie_id]]),"",_xlfn.XLOOKUP(draft_picks[[#This Row],[movie_id]],drafts.movies[id],drafts.movies[movie_title]))</f>
        <v>A Nightmare on Elm Street 4: The Dream Master</v>
      </c>
      <c r="G352" s="3" t="s">
        <v>915</v>
      </c>
      <c r="H352" t="str">
        <f>IF(ISBLANK(draft_picks[[#This Row],[drafter_id]]),"",_xlfn.XLOOKUP(draft_picks[[#This Row],[drafter_id]],drafters[id],drafters[name]))</f>
        <v>Billy Ray Brewton</v>
      </c>
      <c r="J352" t="str">
        <f>IF(ISBLANK(draft_picks[[#This Row],[drafter_team_id]]),"",_xlfn.XLOOKUP(draft_picks[[#This Row],[drafter_team_id]],drafter_teams[id],drafter_teams[name]))</f>
        <v/>
      </c>
      <c r="K352" s="3" t="s">
        <v>15497</v>
      </c>
      <c r="L352" t="s">
        <v>15497</v>
      </c>
      <c r="M352" t="str">
        <f>IF(OR(ISBLANK(draft_picks[[#This Row],[veto_drafter_id]]),draft_picks[[#This Row],[veto_drafter_id]]=""),"",_xlfn.XLOOKUP(draft_picks[[#This Row],[veto_drafter_id]],drafters[id],drafters[name]))</f>
        <v/>
      </c>
      <c r="N352" t="s">
        <v>15497</v>
      </c>
      <c r="O352" t="str">
        <f>IF(OR(ISBLANK(draft_picks[[#This Row],[veto_drafter_team_id]]),draft_picks[[#This Row],[veto_drafter_team_id]]=""),"",_xlfn.XLOOKUP(draft_picks[[#This Row],[veto_drafter_team_id]],drafter_teams[id],drafter_teams[name]))</f>
        <v/>
      </c>
      <c r="Q352" t="s">
        <v>15497</v>
      </c>
      <c r="R352" t="str">
        <f>IF(OR(ISBLANK(draft_picks[[#This Row],[veto_override_drafter_id]]),draft_picks[[#This Row],[veto_override_drafter_id]]=""),"",_xlfn.XLOOKUP(draft_picks[[#This Row],[veto_override_drafter_id]],drafters[id],drafters[name]))</f>
        <v/>
      </c>
      <c r="S352" t="s">
        <v>15497</v>
      </c>
      <c r="T352" t="str">
        <f>IF(OR(ISBLANK(draft_picks[[#This Row],[veto_override_team_id]]),draft_picks[[#This Row],[veto_override_team_id]]=""),"",_xlfn.XLOOKUP(draft_picks[[#This Row],[veto_override_team_id]],drafter_teams[id],drafter_teams[name]))</f>
        <v/>
      </c>
    </row>
    <row r="353" spans="1:20" x14ac:dyDescent="0.25">
      <c r="A353" t="s">
        <v>196</v>
      </c>
      <c r="B353" t="str">
        <f>_xlfn.XLOOKUP(draft_picks[[#This Row],[draft_id]],drafts[id],drafts[title])</f>
        <v>Freddy vs. Jason Super Draft</v>
      </c>
      <c r="C353" s="3">
        <v>6</v>
      </c>
      <c r="D353">
        <f>IF(C352&lt;draft_picks[[#This Row],[position]],1,IF(C352&gt;draft_picks[[#This Row],[position]],D352+1,IF(C352=draft_picks[[#This Row],[position]],D352+1)))</f>
        <v>19</v>
      </c>
      <c r="E353" t="s">
        <v>7901</v>
      </c>
      <c r="F353" t="str">
        <f>IF(ISBLANK(draft_picks[[#This Row],[movie_id]]),"",_xlfn.XLOOKUP(draft_picks[[#This Row],[movie_id]],drafts.movies[id],drafts.movies[movie_title]))</f>
        <v>A Nightmare on Elm Street 2: Freddy's Revenge</v>
      </c>
      <c r="G353" s="3" t="s">
        <v>805</v>
      </c>
      <c r="H353" t="str">
        <f>IF(ISBLANK(draft_picks[[#This Row],[drafter_id]]),"",_xlfn.XLOOKUP(draft_picks[[#This Row],[drafter_id]],drafters[id],drafters[name]))</f>
        <v>Elric Kane</v>
      </c>
      <c r="J353" t="str">
        <f>IF(ISBLANK(draft_picks[[#This Row],[drafter_team_id]]),"",_xlfn.XLOOKUP(draft_picks[[#This Row],[drafter_team_id]],drafter_teams[id],drafter_teams[name]))</f>
        <v/>
      </c>
      <c r="K353" s="3" t="s">
        <v>15497</v>
      </c>
      <c r="L353" t="s">
        <v>15497</v>
      </c>
      <c r="M353" t="str">
        <f>IF(OR(ISBLANK(draft_picks[[#This Row],[veto_drafter_id]]),draft_picks[[#This Row],[veto_drafter_id]]=""),"",_xlfn.XLOOKUP(draft_picks[[#This Row],[veto_drafter_id]],drafters[id],drafters[name]))</f>
        <v/>
      </c>
      <c r="N353" t="s">
        <v>15497</v>
      </c>
      <c r="O353" t="str">
        <f>IF(OR(ISBLANK(draft_picks[[#This Row],[veto_drafter_team_id]]),draft_picks[[#This Row],[veto_drafter_team_id]]=""),"",_xlfn.XLOOKUP(draft_picks[[#This Row],[veto_drafter_team_id]],drafter_teams[id],drafter_teams[name]))</f>
        <v/>
      </c>
      <c r="Q353" t="s">
        <v>15497</v>
      </c>
      <c r="R353" t="str">
        <f>IF(OR(ISBLANK(draft_picks[[#This Row],[veto_override_drafter_id]]),draft_picks[[#This Row],[veto_override_drafter_id]]=""),"",_xlfn.XLOOKUP(draft_picks[[#This Row],[veto_override_drafter_id]],drafters[id],drafters[name]))</f>
        <v/>
      </c>
      <c r="S353" t="s">
        <v>15497</v>
      </c>
      <c r="T353" t="str">
        <f>IF(OR(ISBLANK(draft_picks[[#This Row],[veto_override_team_id]]),draft_picks[[#This Row],[veto_override_team_id]]=""),"",_xlfn.XLOOKUP(draft_picks[[#This Row],[veto_override_team_id]],drafter_teams[id],drafter_teams[name]))</f>
        <v/>
      </c>
    </row>
    <row r="354" spans="1:20" x14ac:dyDescent="0.25">
      <c r="A354" t="s">
        <v>196</v>
      </c>
      <c r="B354" t="str">
        <f>_xlfn.XLOOKUP(draft_picks[[#This Row],[draft_id]],drafts[id],drafts[title])</f>
        <v>Freddy vs. Jason Super Draft</v>
      </c>
      <c r="C354" s="3">
        <v>5</v>
      </c>
      <c r="D354">
        <f>IF(C353&lt;draft_picks[[#This Row],[position]],1,IF(C353&gt;draft_picks[[#This Row],[position]],D353+1,IF(C353=draft_picks[[#This Row],[position]],D353+1)))</f>
        <v>20</v>
      </c>
      <c r="E354" t="s">
        <v>3047</v>
      </c>
      <c r="F354" t="str">
        <f>IF(ISBLANK(draft_picks[[#This Row],[movie_id]]),"",_xlfn.XLOOKUP(draft_picks[[#This Row],[movie_id]],drafts.movies[id],drafts.movies[movie_title]))</f>
        <v>New Nightmare</v>
      </c>
      <c r="G354" s="3" t="s">
        <v>845</v>
      </c>
      <c r="H354" t="str">
        <f>IF(ISBLANK(draft_picks[[#This Row],[drafter_id]]),"",_xlfn.XLOOKUP(draft_picks[[#This Row],[drafter_id]],drafters[id],drafters[name]))</f>
        <v>Rebekah McKendry</v>
      </c>
      <c r="J354" t="str">
        <f>IF(ISBLANK(draft_picks[[#This Row],[drafter_team_id]]),"",_xlfn.XLOOKUP(draft_picks[[#This Row],[drafter_team_id]],drafter_teams[id],drafter_teams[name]))</f>
        <v/>
      </c>
      <c r="K354" s="3" t="s">
        <v>15497</v>
      </c>
      <c r="L354" t="s">
        <v>15497</v>
      </c>
      <c r="M354" t="str">
        <f>IF(OR(ISBLANK(draft_picks[[#This Row],[veto_drafter_id]]),draft_picks[[#This Row],[veto_drafter_id]]=""),"",_xlfn.XLOOKUP(draft_picks[[#This Row],[veto_drafter_id]],drafters[id],drafters[name]))</f>
        <v/>
      </c>
      <c r="N354" t="s">
        <v>15497</v>
      </c>
      <c r="O354" t="str">
        <f>IF(OR(ISBLANK(draft_picks[[#This Row],[veto_drafter_team_id]]),draft_picks[[#This Row],[veto_drafter_team_id]]=""),"",_xlfn.XLOOKUP(draft_picks[[#This Row],[veto_drafter_team_id]],drafter_teams[id],drafter_teams[name]))</f>
        <v/>
      </c>
      <c r="Q354" t="s">
        <v>15497</v>
      </c>
      <c r="R354" t="str">
        <f>IF(OR(ISBLANK(draft_picks[[#This Row],[veto_override_drafter_id]]),draft_picks[[#This Row],[veto_override_drafter_id]]=""),"",_xlfn.XLOOKUP(draft_picks[[#This Row],[veto_override_drafter_id]],drafters[id],drafters[name]))</f>
        <v/>
      </c>
      <c r="S354" t="s">
        <v>15497</v>
      </c>
      <c r="T354" t="str">
        <f>IF(OR(ISBLANK(draft_picks[[#This Row],[veto_override_team_id]]),draft_picks[[#This Row],[veto_override_team_id]]=""),"",_xlfn.XLOOKUP(draft_picks[[#This Row],[veto_override_team_id]],drafter_teams[id],drafter_teams[name]))</f>
        <v/>
      </c>
    </row>
    <row r="355" spans="1:20" x14ac:dyDescent="0.25">
      <c r="A355" t="s">
        <v>196</v>
      </c>
      <c r="B355" t="str">
        <f>_xlfn.XLOOKUP(draft_picks[[#This Row],[draft_id]],drafts[id],drafts[title])</f>
        <v>Freddy vs. Jason Super Draft</v>
      </c>
      <c r="C355" s="3">
        <v>4</v>
      </c>
      <c r="D355">
        <f>IF(C354&lt;draft_picks[[#This Row],[position]],1,IF(C354&gt;draft_picks[[#This Row],[position]],D354+1,IF(C354=draft_picks[[#This Row],[position]],D354+1)))</f>
        <v>21</v>
      </c>
      <c r="E355" t="s">
        <v>6958</v>
      </c>
      <c r="F355" t="str">
        <f>IF(ISBLANK(draft_picks[[#This Row],[movie_id]]),"",_xlfn.XLOOKUP(draft_picks[[#This Row],[movie_id]],drafts.movies[id],drafts.movies[movie_title]))</f>
        <v>Friday the 13th Part 2</v>
      </c>
      <c r="G355" s="3" t="s">
        <v>845</v>
      </c>
      <c r="H355" t="str">
        <f>IF(ISBLANK(draft_picks[[#This Row],[drafter_id]]),"",_xlfn.XLOOKUP(draft_picks[[#This Row],[drafter_id]],drafters[id],drafters[name]))</f>
        <v>Rebekah McKendry</v>
      </c>
      <c r="J355" t="str">
        <f>IF(ISBLANK(draft_picks[[#This Row],[drafter_team_id]]),"",_xlfn.XLOOKUP(draft_picks[[#This Row],[drafter_team_id]],drafter_teams[id],drafter_teams[name]))</f>
        <v/>
      </c>
      <c r="K355" s="3" t="s">
        <v>15497</v>
      </c>
      <c r="L355" t="s">
        <v>15497</v>
      </c>
      <c r="M355" t="str">
        <f>IF(OR(ISBLANK(draft_picks[[#This Row],[veto_drafter_id]]),draft_picks[[#This Row],[veto_drafter_id]]=""),"",_xlfn.XLOOKUP(draft_picks[[#This Row],[veto_drafter_id]],drafters[id],drafters[name]))</f>
        <v/>
      </c>
      <c r="N355" t="s">
        <v>15497</v>
      </c>
      <c r="O355" t="str">
        <f>IF(OR(ISBLANK(draft_picks[[#This Row],[veto_drafter_team_id]]),draft_picks[[#This Row],[veto_drafter_team_id]]=""),"",_xlfn.XLOOKUP(draft_picks[[#This Row],[veto_drafter_team_id]],drafter_teams[id],drafter_teams[name]))</f>
        <v/>
      </c>
      <c r="Q355" t="s">
        <v>15497</v>
      </c>
      <c r="R355" t="str">
        <f>IF(OR(ISBLANK(draft_picks[[#This Row],[veto_override_drafter_id]]),draft_picks[[#This Row],[veto_override_drafter_id]]=""),"",_xlfn.XLOOKUP(draft_picks[[#This Row],[veto_override_drafter_id]],drafters[id],drafters[name]))</f>
        <v/>
      </c>
      <c r="S355" t="s">
        <v>15497</v>
      </c>
      <c r="T355" t="str">
        <f>IF(OR(ISBLANK(draft_picks[[#This Row],[veto_override_team_id]]),draft_picks[[#This Row],[veto_override_team_id]]=""),"",_xlfn.XLOOKUP(draft_picks[[#This Row],[veto_override_team_id]],drafter_teams[id],drafter_teams[name]))</f>
        <v/>
      </c>
    </row>
    <row r="356" spans="1:20" x14ac:dyDescent="0.25">
      <c r="A356" t="s">
        <v>196</v>
      </c>
      <c r="B356" t="str">
        <f>_xlfn.XLOOKUP(draft_picks[[#This Row],[draft_id]],drafts[id],drafts[title])</f>
        <v>Freddy vs. Jason Super Draft</v>
      </c>
      <c r="C356" s="3">
        <v>3</v>
      </c>
      <c r="D356">
        <f>IF(C355&lt;draft_picks[[#This Row],[position]],1,IF(C355&gt;draft_picks[[#This Row],[position]],D355+1,IF(C355=draft_picks[[#This Row],[position]],D355+1)))</f>
        <v>22</v>
      </c>
      <c r="E356" t="s">
        <v>6477</v>
      </c>
      <c r="F356" t="str">
        <f>IF(ISBLANK(draft_picks[[#This Row],[movie_id]]),"",_xlfn.XLOOKUP(draft_picks[[#This Row],[movie_id]],drafts.movies[id],drafts.movies[movie_title]))</f>
        <v>Friday the 13th Part VI: Jason Lives</v>
      </c>
      <c r="G356" s="3" t="s">
        <v>969</v>
      </c>
      <c r="H356" t="str">
        <f>IF(ISBLANK(draft_picks[[#This Row],[drafter_id]]),"",_xlfn.XLOOKUP(draft_picks[[#This Row],[drafter_id]],drafters[id],drafters[name]))</f>
        <v>Graham Skipper</v>
      </c>
      <c r="J356" t="str">
        <f>IF(ISBLANK(draft_picks[[#This Row],[drafter_team_id]]),"",_xlfn.XLOOKUP(draft_picks[[#This Row],[drafter_team_id]],drafter_teams[id],drafter_teams[name]))</f>
        <v/>
      </c>
      <c r="K356" s="3" t="s">
        <v>15484</v>
      </c>
      <c r="L356" t="s">
        <v>915</v>
      </c>
      <c r="M356" t="str">
        <f>IF(OR(ISBLANK(draft_picks[[#This Row],[veto_drafter_id]]),draft_picks[[#This Row],[veto_drafter_id]]=""),"",_xlfn.XLOOKUP(draft_picks[[#This Row],[veto_drafter_id]],drafters[id],drafters[name]))</f>
        <v>Billy Ray Brewton</v>
      </c>
      <c r="N356" t="s">
        <v>15497</v>
      </c>
      <c r="O356" t="str">
        <f>IF(OR(ISBLANK(draft_picks[[#This Row],[veto_drafter_team_id]]),draft_picks[[#This Row],[veto_drafter_team_id]]=""),"",_xlfn.XLOOKUP(draft_picks[[#This Row],[veto_drafter_team_id]],drafter_teams[id],drafter_teams[name]))</f>
        <v/>
      </c>
      <c r="Q356" t="s">
        <v>15497</v>
      </c>
      <c r="R356" t="str">
        <f>IF(OR(ISBLANK(draft_picks[[#This Row],[veto_override_drafter_id]]),draft_picks[[#This Row],[veto_override_drafter_id]]=""),"",_xlfn.XLOOKUP(draft_picks[[#This Row],[veto_override_drafter_id]],drafters[id],drafters[name]))</f>
        <v/>
      </c>
      <c r="S356" t="s">
        <v>15497</v>
      </c>
      <c r="T356" t="str">
        <f>IF(OR(ISBLANK(draft_picks[[#This Row],[veto_override_team_id]]),draft_picks[[#This Row],[veto_override_team_id]]=""),"",_xlfn.XLOOKUP(draft_picks[[#This Row],[veto_override_team_id]],drafter_teams[id],drafter_teams[name]))</f>
        <v/>
      </c>
    </row>
    <row r="357" spans="1:20" x14ac:dyDescent="0.25">
      <c r="A357" t="s">
        <v>196</v>
      </c>
      <c r="B357" t="str">
        <f>_xlfn.XLOOKUP(draft_picks[[#This Row],[draft_id]],drafts[id],drafts[title])</f>
        <v>Freddy vs. Jason Super Draft</v>
      </c>
      <c r="C357" s="3">
        <v>3</v>
      </c>
      <c r="D357">
        <f>IF(C356&lt;draft_picks[[#This Row],[position]],1,IF(C356&gt;draft_picks[[#This Row],[position]],D356+1,IF(C356=draft_picks[[#This Row],[position]],D356+1)))</f>
        <v>23</v>
      </c>
      <c r="E357" t="s">
        <v>1844</v>
      </c>
      <c r="F357" t="str">
        <f>IF(ISBLANK(draft_picks[[#This Row],[movie_id]]),"",_xlfn.XLOOKUP(draft_picks[[#This Row],[movie_id]],drafts.movies[id],drafts.movies[movie_title]))</f>
        <v>A Nightmare on Elm Street</v>
      </c>
      <c r="G357" s="3" t="s">
        <v>969</v>
      </c>
      <c r="H357" t="str">
        <f>IF(ISBLANK(draft_picks[[#This Row],[drafter_id]]),"",_xlfn.XLOOKUP(draft_picks[[#This Row],[drafter_id]],drafters[id],drafters[name]))</f>
        <v>Graham Skipper</v>
      </c>
      <c r="J357" t="str">
        <f>IF(ISBLANK(draft_picks[[#This Row],[drafter_team_id]]),"",_xlfn.XLOOKUP(draft_picks[[#This Row],[drafter_team_id]],drafter_teams[id],drafter_teams[name]))</f>
        <v/>
      </c>
      <c r="K357" s="3" t="s">
        <v>15484</v>
      </c>
      <c r="L357" t="s">
        <v>805</v>
      </c>
      <c r="M357" t="str">
        <f>IF(OR(ISBLANK(draft_picks[[#This Row],[veto_drafter_id]]),draft_picks[[#This Row],[veto_drafter_id]]=""),"",_xlfn.XLOOKUP(draft_picks[[#This Row],[veto_drafter_id]],drafters[id],drafters[name]))</f>
        <v>Elric Kane</v>
      </c>
      <c r="N357" t="s">
        <v>15497</v>
      </c>
      <c r="O357" t="str">
        <f>IF(OR(ISBLANK(draft_picks[[#This Row],[veto_drafter_team_id]]),draft_picks[[#This Row],[veto_drafter_team_id]]=""),"",_xlfn.XLOOKUP(draft_picks[[#This Row],[veto_drafter_team_id]],drafter_teams[id],drafter_teams[name]))</f>
        <v/>
      </c>
      <c r="Q357" t="s">
        <v>15497</v>
      </c>
      <c r="R357" t="str">
        <f>IF(OR(ISBLANK(draft_picks[[#This Row],[veto_override_drafter_id]]),draft_picks[[#This Row],[veto_override_drafter_id]]=""),"",_xlfn.XLOOKUP(draft_picks[[#This Row],[veto_override_drafter_id]],drafters[id],drafters[name]))</f>
        <v/>
      </c>
      <c r="S357" t="s">
        <v>15497</v>
      </c>
      <c r="T357" t="str">
        <f>IF(OR(ISBLANK(draft_picks[[#This Row],[veto_override_team_id]]),draft_picks[[#This Row],[veto_override_team_id]]=""),"",_xlfn.XLOOKUP(draft_picks[[#This Row],[veto_override_team_id]],drafter_teams[id],drafter_teams[name]))</f>
        <v/>
      </c>
    </row>
    <row r="358" spans="1:20" x14ac:dyDescent="0.25">
      <c r="A358" t="s">
        <v>196</v>
      </c>
      <c r="B358" t="str">
        <f>_xlfn.XLOOKUP(draft_picks[[#This Row],[draft_id]],drafts[id],drafts[title])</f>
        <v>Freddy vs. Jason Super Draft</v>
      </c>
      <c r="C358" s="3">
        <v>3</v>
      </c>
      <c r="D358">
        <f>IF(C357&lt;draft_picks[[#This Row],[position]],1,IF(C357&gt;draft_picks[[#This Row],[position]],D357+1,IF(C357=draft_picks[[#This Row],[position]],D357+1)))</f>
        <v>24</v>
      </c>
      <c r="E358" t="s">
        <v>7763</v>
      </c>
      <c r="F358" t="str">
        <f>IF(ISBLANK(draft_picks[[#This Row],[movie_id]]),"",_xlfn.XLOOKUP(draft_picks[[#This Row],[movie_id]],drafts.movies[id],drafts.movies[movie_title]))</f>
        <v>A Nightmare on Elm Street 3: Dream Warriors</v>
      </c>
      <c r="G358" s="3" t="s">
        <v>969</v>
      </c>
      <c r="H358" t="str">
        <f>IF(ISBLANK(draft_picks[[#This Row],[drafter_id]]),"",_xlfn.XLOOKUP(draft_picks[[#This Row],[drafter_id]],drafters[id],drafters[name]))</f>
        <v>Graham Skipper</v>
      </c>
      <c r="J358" t="str">
        <f>IF(ISBLANK(draft_picks[[#This Row],[drafter_team_id]]),"",_xlfn.XLOOKUP(draft_picks[[#This Row],[drafter_team_id]],drafter_teams[id],drafter_teams[name]))</f>
        <v/>
      </c>
      <c r="K358" s="3" t="s">
        <v>15497</v>
      </c>
      <c r="L358" t="s">
        <v>15497</v>
      </c>
      <c r="M358" t="str">
        <f>IF(OR(ISBLANK(draft_picks[[#This Row],[veto_drafter_id]]),draft_picks[[#This Row],[veto_drafter_id]]=""),"",_xlfn.XLOOKUP(draft_picks[[#This Row],[veto_drafter_id]],drafters[id],drafters[name]))</f>
        <v/>
      </c>
      <c r="N358" t="s">
        <v>15497</v>
      </c>
      <c r="O358" t="str">
        <f>IF(OR(ISBLANK(draft_picks[[#This Row],[veto_drafter_team_id]]),draft_picks[[#This Row],[veto_drafter_team_id]]=""),"",_xlfn.XLOOKUP(draft_picks[[#This Row],[veto_drafter_team_id]],drafter_teams[id],drafter_teams[name]))</f>
        <v/>
      </c>
      <c r="Q358" t="s">
        <v>15497</v>
      </c>
      <c r="R358" t="str">
        <f>IF(OR(ISBLANK(draft_picks[[#This Row],[veto_override_drafter_id]]),draft_picks[[#This Row],[veto_override_drafter_id]]=""),"",_xlfn.XLOOKUP(draft_picks[[#This Row],[veto_override_drafter_id]],drafters[id],drafters[name]))</f>
        <v/>
      </c>
      <c r="S358" t="s">
        <v>15497</v>
      </c>
      <c r="T358" t="str">
        <f>IF(OR(ISBLANK(draft_picks[[#This Row],[veto_override_team_id]]),draft_picks[[#This Row],[veto_override_team_id]]=""),"",_xlfn.XLOOKUP(draft_picks[[#This Row],[veto_override_team_id]],drafter_teams[id],drafter_teams[name]))</f>
        <v/>
      </c>
    </row>
    <row r="359" spans="1:20" x14ac:dyDescent="0.25">
      <c r="A359" t="s">
        <v>196</v>
      </c>
      <c r="B359" t="str">
        <f>_xlfn.XLOOKUP(draft_picks[[#This Row],[draft_id]],drafts[id],drafts[title])</f>
        <v>Freddy vs. Jason Super Draft</v>
      </c>
      <c r="C359" s="3">
        <v>2</v>
      </c>
      <c r="D359">
        <f>IF(C358&lt;draft_picks[[#This Row],[position]],1,IF(C358&gt;draft_picks[[#This Row],[position]],D358+1,IF(C358=draft_picks[[#This Row],[position]],D358+1)))</f>
        <v>25</v>
      </c>
      <c r="E359" t="s">
        <v>1844</v>
      </c>
      <c r="F359" t="str">
        <f>IF(ISBLANK(draft_picks[[#This Row],[movie_id]]),"",_xlfn.XLOOKUP(draft_picks[[#This Row],[movie_id]],drafts.movies[id],drafts.movies[movie_title]))</f>
        <v>A Nightmare on Elm Street</v>
      </c>
      <c r="G359" s="3" t="s">
        <v>915</v>
      </c>
      <c r="H359" t="str">
        <f>IF(ISBLANK(draft_picks[[#This Row],[drafter_id]]),"",_xlfn.XLOOKUP(draft_picks[[#This Row],[drafter_id]],drafters[id],drafters[name]))</f>
        <v>Billy Ray Brewton</v>
      </c>
      <c r="J359" t="str">
        <f>IF(ISBLANK(draft_picks[[#This Row],[drafter_team_id]]),"",_xlfn.XLOOKUP(draft_picks[[#This Row],[drafter_team_id]],drafter_teams[id],drafter_teams[name]))</f>
        <v/>
      </c>
      <c r="K359" s="3" t="s">
        <v>15484</v>
      </c>
      <c r="L359" t="s">
        <v>845</v>
      </c>
      <c r="M359" t="str">
        <f>IF(OR(ISBLANK(draft_picks[[#This Row],[veto_drafter_id]]),draft_picks[[#This Row],[veto_drafter_id]]=""),"",_xlfn.XLOOKUP(draft_picks[[#This Row],[veto_drafter_id]],drafters[id],drafters[name]))</f>
        <v>Rebekah McKendry</v>
      </c>
      <c r="N359" t="s">
        <v>15497</v>
      </c>
      <c r="O359" t="str">
        <f>IF(OR(ISBLANK(draft_picks[[#This Row],[veto_drafter_team_id]]),draft_picks[[#This Row],[veto_drafter_team_id]]=""),"",_xlfn.XLOOKUP(draft_picks[[#This Row],[veto_drafter_team_id]],drafter_teams[id],drafter_teams[name]))</f>
        <v/>
      </c>
      <c r="P359" t="b">
        <v>1</v>
      </c>
      <c r="Q359" t="s">
        <v>969</v>
      </c>
      <c r="R359" t="str">
        <f>IF(OR(ISBLANK(draft_picks[[#This Row],[veto_override_drafter_id]]),draft_picks[[#This Row],[veto_override_drafter_id]]=""),"",_xlfn.XLOOKUP(draft_picks[[#This Row],[veto_override_drafter_id]],drafters[id],drafters[name]))</f>
        <v>Graham Skipper</v>
      </c>
      <c r="S359" t="s">
        <v>15497</v>
      </c>
      <c r="T359" t="str">
        <f>IF(OR(ISBLANK(draft_picks[[#This Row],[veto_override_team_id]]),draft_picks[[#This Row],[veto_override_team_id]]=""),"",_xlfn.XLOOKUP(draft_picks[[#This Row],[veto_override_team_id]],drafter_teams[id],drafter_teams[name]))</f>
        <v/>
      </c>
    </row>
    <row r="360" spans="1:20" x14ac:dyDescent="0.25">
      <c r="A360" t="s">
        <v>196</v>
      </c>
      <c r="B360" t="str">
        <f>_xlfn.XLOOKUP(draft_picks[[#This Row],[draft_id]],drafts[id],drafts[title])</f>
        <v>Freddy vs. Jason Super Draft</v>
      </c>
      <c r="C360" s="3">
        <v>1</v>
      </c>
      <c r="D360">
        <f>IF(C359&lt;draft_picks[[#This Row],[position]],1,IF(C359&gt;draft_picks[[#This Row],[position]],D359+1,IF(C359=draft_picks[[#This Row],[position]],D359+1)))</f>
        <v>26</v>
      </c>
      <c r="E360" t="s">
        <v>6477</v>
      </c>
      <c r="F360" t="str">
        <f>IF(ISBLANK(draft_picks[[#This Row],[movie_id]]),"",_xlfn.XLOOKUP(draft_picks[[#This Row],[movie_id]],drafts.movies[id],drafts.movies[movie_title]))</f>
        <v>Friday the 13th Part VI: Jason Lives</v>
      </c>
      <c r="G360" s="3" t="s">
        <v>805</v>
      </c>
      <c r="H360" t="str">
        <f>IF(ISBLANK(draft_picks[[#This Row],[drafter_id]]),"",_xlfn.XLOOKUP(draft_picks[[#This Row],[drafter_id]],drafters[id],drafters[name]))</f>
        <v>Elric Kane</v>
      </c>
      <c r="J360" t="str">
        <f>IF(ISBLANK(draft_picks[[#This Row],[drafter_team_id]]),"",_xlfn.XLOOKUP(draft_picks[[#This Row],[drafter_team_id]],drafter_teams[id],drafter_teams[name]))</f>
        <v/>
      </c>
      <c r="K360" s="3" t="s">
        <v>15497</v>
      </c>
      <c r="L360" t="s">
        <v>15497</v>
      </c>
      <c r="M360" t="str">
        <f>IF(OR(ISBLANK(draft_picks[[#This Row],[veto_drafter_id]]),draft_picks[[#This Row],[veto_drafter_id]]=""),"",_xlfn.XLOOKUP(draft_picks[[#This Row],[veto_drafter_id]],drafters[id],drafters[name]))</f>
        <v/>
      </c>
      <c r="N360" t="s">
        <v>15497</v>
      </c>
      <c r="O360" t="str">
        <f>IF(OR(ISBLANK(draft_picks[[#This Row],[veto_drafter_team_id]]),draft_picks[[#This Row],[veto_drafter_team_id]]=""),"",_xlfn.XLOOKUP(draft_picks[[#This Row],[veto_drafter_team_id]],drafter_teams[id],drafter_teams[name]))</f>
        <v/>
      </c>
      <c r="Q360" t="s">
        <v>15497</v>
      </c>
      <c r="R360" t="str">
        <f>IF(OR(ISBLANK(draft_picks[[#This Row],[veto_override_drafter_id]]),draft_picks[[#This Row],[veto_override_drafter_id]]=""),"",_xlfn.XLOOKUP(draft_picks[[#This Row],[veto_override_drafter_id]],drafters[id],drafters[name]))</f>
        <v/>
      </c>
      <c r="S360" t="s">
        <v>15497</v>
      </c>
      <c r="T360" t="str">
        <f>IF(OR(ISBLANK(draft_picks[[#This Row],[veto_override_team_id]]),draft_picks[[#This Row],[veto_override_team_id]]=""),"",_xlfn.XLOOKUP(draft_picks[[#This Row],[veto_override_team_id]],drafter_teams[id],drafter_teams[name]))</f>
        <v/>
      </c>
    </row>
    <row r="361" spans="1:20" x14ac:dyDescent="0.25">
      <c r="A361" t="s">
        <v>310</v>
      </c>
      <c r="B361" t="str">
        <f>_xlfn.XLOOKUP(draft_picks[[#This Row],[draft_id]],drafts[id],drafts[title])</f>
        <v>2019 (so far)</v>
      </c>
      <c r="C361" s="3">
        <v>7</v>
      </c>
      <c r="D361">
        <f>IF(C360&lt;draft_picks[[#This Row],[position]],1,IF(C360&gt;draft_picks[[#This Row],[position]],D360+1,IF(C360=draft_picks[[#This Row],[position]],D360+1)))</f>
        <v>1</v>
      </c>
      <c r="E361" t="s">
        <v>5800</v>
      </c>
      <c r="F361" t="str">
        <f>IF(ISBLANK(draft_picks[[#This Row],[movie_id]]),"",_xlfn.XLOOKUP(draft_picks[[#This Row],[movie_id]],drafts.movies[id],drafts.movies[movie_title]))</f>
        <v>Booksmart</v>
      </c>
      <c r="G361" s="3" t="s">
        <v>1237</v>
      </c>
      <c r="H361" t="str">
        <f>IF(ISBLANK(draft_picks[[#This Row],[drafter_id]]),"",_xlfn.XLOOKUP(draft_picks[[#This Row],[drafter_id]],drafters[id],drafters[name]))</f>
        <v>Clay Keller</v>
      </c>
      <c r="J361" t="str">
        <f>IF(ISBLANK(draft_picks[[#This Row],[drafter_team_id]]),"",_xlfn.XLOOKUP(draft_picks[[#This Row],[drafter_team_id]],drafter_teams[id],drafter_teams[name]))</f>
        <v/>
      </c>
      <c r="K361" s="3" t="s">
        <v>15497</v>
      </c>
      <c r="L361" t="s">
        <v>15497</v>
      </c>
      <c r="M361" t="str">
        <f>IF(OR(ISBLANK(draft_picks[[#This Row],[veto_drafter_id]]),draft_picks[[#This Row],[veto_drafter_id]]=""),"",_xlfn.XLOOKUP(draft_picks[[#This Row],[veto_drafter_id]],drafters[id],drafters[name]))</f>
        <v/>
      </c>
      <c r="N361" t="s">
        <v>15497</v>
      </c>
      <c r="O361" t="str">
        <f>IF(OR(ISBLANK(draft_picks[[#This Row],[veto_drafter_team_id]]),draft_picks[[#This Row],[veto_drafter_team_id]]=""),"",_xlfn.XLOOKUP(draft_picks[[#This Row],[veto_drafter_team_id]],drafter_teams[id],drafter_teams[name]))</f>
        <v/>
      </c>
      <c r="Q361" t="s">
        <v>15497</v>
      </c>
      <c r="R361" t="str">
        <f>IF(OR(ISBLANK(draft_picks[[#This Row],[veto_override_drafter_id]]),draft_picks[[#This Row],[veto_override_drafter_id]]=""),"",_xlfn.XLOOKUP(draft_picks[[#This Row],[veto_override_drafter_id]],drafters[id],drafters[name]))</f>
        <v/>
      </c>
      <c r="S361" t="s">
        <v>15497</v>
      </c>
      <c r="T361" t="str">
        <f>IF(OR(ISBLANK(draft_picks[[#This Row],[veto_override_team_id]]),draft_picks[[#This Row],[veto_override_team_id]]=""),"",_xlfn.XLOOKUP(draft_picks[[#This Row],[veto_override_team_id]],drafter_teams[id],drafter_teams[name]))</f>
        <v/>
      </c>
    </row>
    <row r="362" spans="1:20" x14ac:dyDescent="0.25">
      <c r="A362" t="s">
        <v>310</v>
      </c>
      <c r="B362" t="str">
        <f>_xlfn.XLOOKUP(draft_picks[[#This Row],[draft_id]],drafts[id],drafts[title])</f>
        <v>2019 (so far)</v>
      </c>
      <c r="C362" s="3">
        <v>6</v>
      </c>
      <c r="D362">
        <f>IF(C361&lt;draft_picks[[#This Row],[position]],1,IF(C361&gt;draft_picks[[#This Row],[position]],D361+1,IF(C361=draft_picks[[#This Row],[position]],D361+1)))</f>
        <v>2</v>
      </c>
      <c r="E362" t="s">
        <v>5528</v>
      </c>
      <c r="F362" t="str">
        <f>IF(ISBLANK(draft_picks[[#This Row],[movie_id]]),"",_xlfn.XLOOKUP(draft_picks[[#This Row],[movie_id]],drafts.movies[id],drafts.movies[movie_title]))</f>
        <v>Us</v>
      </c>
      <c r="G362" s="3" t="s">
        <v>1237</v>
      </c>
      <c r="H362" t="str">
        <f>IF(ISBLANK(draft_picks[[#This Row],[drafter_id]]),"",_xlfn.XLOOKUP(draft_picks[[#This Row],[drafter_id]],drafters[id],drafters[name]))</f>
        <v>Clay Keller</v>
      </c>
      <c r="J362" t="str">
        <f>IF(ISBLANK(draft_picks[[#This Row],[drafter_team_id]]),"",_xlfn.XLOOKUP(draft_picks[[#This Row],[drafter_team_id]],drafter_teams[id],drafter_teams[name]))</f>
        <v/>
      </c>
      <c r="K362" s="3" t="s">
        <v>15497</v>
      </c>
      <c r="L362" t="s">
        <v>15497</v>
      </c>
      <c r="M362" t="str">
        <f>IF(OR(ISBLANK(draft_picks[[#This Row],[veto_drafter_id]]),draft_picks[[#This Row],[veto_drafter_id]]=""),"",_xlfn.XLOOKUP(draft_picks[[#This Row],[veto_drafter_id]],drafters[id],drafters[name]))</f>
        <v/>
      </c>
      <c r="N362" t="s">
        <v>15497</v>
      </c>
      <c r="O362" t="str">
        <f>IF(OR(ISBLANK(draft_picks[[#This Row],[veto_drafter_team_id]]),draft_picks[[#This Row],[veto_drafter_team_id]]=""),"",_xlfn.XLOOKUP(draft_picks[[#This Row],[veto_drafter_team_id]],drafter_teams[id],drafter_teams[name]))</f>
        <v/>
      </c>
      <c r="Q362" t="s">
        <v>15497</v>
      </c>
      <c r="R362" t="str">
        <f>IF(OR(ISBLANK(draft_picks[[#This Row],[veto_override_drafter_id]]),draft_picks[[#This Row],[veto_override_drafter_id]]=""),"",_xlfn.XLOOKUP(draft_picks[[#This Row],[veto_override_drafter_id]],drafters[id],drafters[name]))</f>
        <v/>
      </c>
      <c r="S362" t="s">
        <v>15497</v>
      </c>
      <c r="T362" t="str">
        <f>IF(OR(ISBLANK(draft_picks[[#This Row],[veto_override_team_id]]),draft_picks[[#This Row],[veto_override_team_id]]=""),"",_xlfn.XLOOKUP(draft_picks[[#This Row],[veto_override_team_id]],drafter_teams[id],drafter_teams[name]))</f>
        <v/>
      </c>
    </row>
    <row r="363" spans="1:20" x14ac:dyDescent="0.25">
      <c r="A363" t="s">
        <v>310</v>
      </c>
      <c r="B363" t="str">
        <f>_xlfn.XLOOKUP(draft_picks[[#This Row],[draft_id]],drafts[id],drafts[title])</f>
        <v>2019 (so far)</v>
      </c>
      <c r="C363" s="3">
        <v>5</v>
      </c>
      <c r="D363">
        <f>IF(C362&lt;draft_picks[[#This Row],[position]],1,IF(C362&gt;draft_picks[[#This Row],[position]],D362+1,IF(C362=draft_picks[[#This Row],[position]],D362+1)))</f>
        <v>3</v>
      </c>
      <c r="E363" t="s">
        <v>5857</v>
      </c>
      <c r="F363" t="str">
        <f>IF(ISBLANK(draft_picks[[#This Row],[movie_id]]),"",_xlfn.XLOOKUP(draft_picks[[#This Row],[movie_id]],drafts.movies[id],drafts.movies[movie_title]))</f>
        <v>Avengers: Endgame</v>
      </c>
      <c r="G363" s="3" t="s">
        <v>1115</v>
      </c>
      <c r="H363" t="str">
        <f>IF(ISBLANK(draft_picks[[#This Row],[drafter_id]]),"",_xlfn.XLOOKUP(draft_picks[[#This Row],[drafter_id]],drafters[id],drafters[name]))</f>
        <v>Ryan Marker</v>
      </c>
      <c r="J363" t="str">
        <f>IF(ISBLANK(draft_picks[[#This Row],[drafter_team_id]]),"",_xlfn.XLOOKUP(draft_picks[[#This Row],[drafter_team_id]],drafter_teams[id],drafter_teams[name]))</f>
        <v/>
      </c>
      <c r="K363" s="3" t="s">
        <v>15484</v>
      </c>
      <c r="L363" t="s">
        <v>1237</v>
      </c>
      <c r="M363" t="str">
        <f>IF(OR(ISBLANK(draft_picks[[#This Row],[veto_drafter_id]]),draft_picks[[#This Row],[veto_drafter_id]]=""),"",_xlfn.XLOOKUP(draft_picks[[#This Row],[veto_drafter_id]],drafters[id],drafters[name]))</f>
        <v>Clay Keller</v>
      </c>
      <c r="N363" t="s">
        <v>15497</v>
      </c>
      <c r="O363" t="str">
        <f>IF(OR(ISBLANK(draft_picks[[#This Row],[veto_drafter_team_id]]),draft_picks[[#This Row],[veto_drafter_team_id]]=""),"",_xlfn.XLOOKUP(draft_picks[[#This Row],[veto_drafter_team_id]],drafter_teams[id],drafter_teams[name]))</f>
        <v/>
      </c>
      <c r="Q363" t="s">
        <v>15497</v>
      </c>
      <c r="R363" t="str">
        <f>IF(OR(ISBLANK(draft_picks[[#This Row],[veto_override_drafter_id]]),draft_picks[[#This Row],[veto_override_drafter_id]]=""),"",_xlfn.XLOOKUP(draft_picks[[#This Row],[veto_override_drafter_id]],drafters[id],drafters[name]))</f>
        <v/>
      </c>
      <c r="S363" t="s">
        <v>15497</v>
      </c>
      <c r="T363" t="str">
        <f>IF(OR(ISBLANK(draft_picks[[#This Row],[veto_override_team_id]]),draft_picks[[#This Row],[veto_override_team_id]]=""),"",_xlfn.XLOOKUP(draft_picks[[#This Row],[veto_override_team_id]],drafter_teams[id],drafter_teams[name]))</f>
        <v/>
      </c>
    </row>
    <row r="364" spans="1:20" x14ac:dyDescent="0.25">
      <c r="A364" t="s">
        <v>310</v>
      </c>
      <c r="B364" t="str">
        <f>_xlfn.XLOOKUP(draft_picks[[#This Row],[draft_id]],drafts[id],drafts[title])</f>
        <v>2019 (so far)</v>
      </c>
      <c r="C364" s="3">
        <v>5</v>
      </c>
      <c r="D364">
        <f>IF(C363&lt;draft_picks[[#This Row],[position]],1,IF(C363&gt;draft_picks[[#This Row],[position]],D363+1,IF(C363=draft_picks[[#This Row],[position]],D363+1)))</f>
        <v>4</v>
      </c>
      <c r="E364" t="s">
        <v>2886</v>
      </c>
      <c r="F364" t="str">
        <f>IF(ISBLANK(draft_picks[[#This Row],[movie_id]]),"",_xlfn.XLOOKUP(draft_picks[[#This Row],[movie_id]],drafts.movies[id],drafts.movies[movie_title]))</f>
        <v>Midsommar</v>
      </c>
      <c r="G364" s="3" t="s">
        <v>1115</v>
      </c>
      <c r="H364" t="str">
        <f>IF(ISBLANK(draft_picks[[#This Row],[drafter_id]]),"",_xlfn.XLOOKUP(draft_picks[[#This Row],[drafter_id]],drafters[id],drafters[name]))</f>
        <v>Ryan Marker</v>
      </c>
      <c r="J364" t="str">
        <f>IF(ISBLANK(draft_picks[[#This Row],[drafter_team_id]]),"",_xlfn.XLOOKUP(draft_picks[[#This Row],[drafter_team_id]],drafter_teams[id],drafter_teams[name]))</f>
        <v/>
      </c>
      <c r="K364" s="3" t="s">
        <v>15497</v>
      </c>
      <c r="L364" t="s">
        <v>15497</v>
      </c>
      <c r="M364" t="str">
        <f>IF(OR(ISBLANK(draft_picks[[#This Row],[veto_drafter_id]]),draft_picks[[#This Row],[veto_drafter_id]]=""),"",_xlfn.XLOOKUP(draft_picks[[#This Row],[veto_drafter_id]],drafters[id],drafters[name]))</f>
        <v/>
      </c>
      <c r="N364" t="s">
        <v>15497</v>
      </c>
      <c r="O364" t="str">
        <f>IF(OR(ISBLANK(draft_picks[[#This Row],[veto_drafter_team_id]]),draft_picks[[#This Row],[veto_drafter_team_id]]=""),"",_xlfn.XLOOKUP(draft_picks[[#This Row],[veto_drafter_team_id]],drafter_teams[id],drafter_teams[name]))</f>
        <v/>
      </c>
      <c r="Q364" t="s">
        <v>15497</v>
      </c>
      <c r="R364" t="str">
        <f>IF(OR(ISBLANK(draft_picks[[#This Row],[veto_override_drafter_id]]),draft_picks[[#This Row],[veto_override_drafter_id]]=""),"",_xlfn.XLOOKUP(draft_picks[[#This Row],[veto_override_drafter_id]],drafters[id],drafters[name]))</f>
        <v/>
      </c>
      <c r="S364" t="s">
        <v>15497</v>
      </c>
      <c r="T364" t="str">
        <f>IF(OR(ISBLANK(draft_picks[[#This Row],[veto_override_team_id]]),draft_picks[[#This Row],[veto_override_team_id]]=""),"",_xlfn.XLOOKUP(draft_picks[[#This Row],[veto_override_team_id]],drafter_teams[id],drafter_teams[name]))</f>
        <v/>
      </c>
    </row>
    <row r="365" spans="1:20" x14ac:dyDescent="0.25">
      <c r="A365" t="s">
        <v>310</v>
      </c>
      <c r="B365" t="str">
        <f>_xlfn.XLOOKUP(draft_picks[[#This Row],[draft_id]],drafts[id],drafts[title])</f>
        <v>2019 (so far)</v>
      </c>
      <c r="C365" s="3">
        <v>4</v>
      </c>
      <c r="D365">
        <f>IF(C364&lt;draft_picks[[#This Row],[position]],1,IF(C364&gt;draft_picks[[#This Row],[position]],D364+1,IF(C364=draft_picks[[#This Row],[position]],D364+1)))</f>
        <v>5</v>
      </c>
      <c r="E365" t="s">
        <v>6423</v>
      </c>
      <c r="F365" t="str">
        <f>IF(ISBLANK(draft_picks[[#This Row],[movie_id]]),"",_xlfn.XLOOKUP(draft_picks[[#This Row],[movie_id]],drafts.movies[id],drafts.movies[movie_title]))</f>
        <v>Apollo 11</v>
      </c>
      <c r="G365" s="3" t="s">
        <v>1237</v>
      </c>
      <c r="H365" t="str">
        <f>IF(ISBLANK(draft_picks[[#This Row],[drafter_id]]),"",_xlfn.XLOOKUP(draft_picks[[#This Row],[drafter_id]],drafters[id],drafters[name]))</f>
        <v>Clay Keller</v>
      </c>
      <c r="J365" t="str">
        <f>IF(ISBLANK(draft_picks[[#This Row],[drafter_team_id]]),"",_xlfn.XLOOKUP(draft_picks[[#This Row],[drafter_team_id]],drafter_teams[id],drafter_teams[name]))</f>
        <v/>
      </c>
      <c r="K365" s="3" t="s">
        <v>15497</v>
      </c>
      <c r="L365" t="s">
        <v>15497</v>
      </c>
      <c r="M365" t="str">
        <f>IF(OR(ISBLANK(draft_picks[[#This Row],[veto_drafter_id]]),draft_picks[[#This Row],[veto_drafter_id]]=""),"",_xlfn.XLOOKUP(draft_picks[[#This Row],[veto_drafter_id]],drafters[id],drafters[name]))</f>
        <v/>
      </c>
      <c r="N365" t="s">
        <v>15497</v>
      </c>
      <c r="O365" t="str">
        <f>IF(OR(ISBLANK(draft_picks[[#This Row],[veto_drafter_team_id]]),draft_picks[[#This Row],[veto_drafter_team_id]]=""),"",_xlfn.XLOOKUP(draft_picks[[#This Row],[veto_drafter_team_id]],drafter_teams[id],drafter_teams[name]))</f>
        <v/>
      </c>
      <c r="Q365" t="s">
        <v>15497</v>
      </c>
      <c r="R365" t="str">
        <f>IF(OR(ISBLANK(draft_picks[[#This Row],[veto_override_drafter_id]]),draft_picks[[#This Row],[veto_override_drafter_id]]=""),"",_xlfn.XLOOKUP(draft_picks[[#This Row],[veto_override_drafter_id]],drafters[id],drafters[name]))</f>
        <v/>
      </c>
      <c r="S365" t="s">
        <v>15497</v>
      </c>
      <c r="T365" t="str">
        <f>IF(OR(ISBLANK(draft_picks[[#This Row],[veto_override_team_id]]),draft_picks[[#This Row],[veto_override_team_id]]=""),"",_xlfn.XLOOKUP(draft_picks[[#This Row],[veto_override_team_id]],drafter_teams[id],drafter_teams[name]))</f>
        <v/>
      </c>
    </row>
    <row r="366" spans="1:20" x14ac:dyDescent="0.25">
      <c r="A366" t="s">
        <v>310</v>
      </c>
      <c r="B366" t="str">
        <f>_xlfn.XLOOKUP(draft_picks[[#This Row],[draft_id]],drafts[id],drafts[title])</f>
        <v>2019 (so far)</v>
      </c>
      <c r="C366" s="3">
        <v>3</v>
      </c>
      <c r="D366">
        <f>IF(C365&lt;draft_picks[[#This Row],[position]],1,IF(C365&gt;draft_picks[[#This Row],[position]],D365+1,IF(C365=draft_picks[[#This Row],[position]],D365+1)))</f>
        <v>6</v>
      </c>
      <c r="E366" t="s">
        <v>4011</v>
      </c>
      <c r="F366" t="str">
        <f>IF(ISBLANK(draft_picks[[#This Row],[movie_id]]),"",_xlfn.XLOOKUP(draft_picks[[#This Row],[movie_id]],drafts.movies[id],drafts.movies[movie_title]))</f>
        <v>The Last Black Man in San Francisco</v>
      </c>
      <c r="G366" s="3" t="s">
        <v>1115</v>
      </c>
      <c r="H366" t="str">
        <f>IF(ISBLANK(draft_picks[[#This Row],[drafter_id]]),"",_xlfn.XLOOKUP(draft_picks[[#This Row],[drafter_id]],drafters[id],drafters[name]))</f>
        <v>Ryan Marker</v>
      </c>
      <c r="J366" t="str">
        <f>IF(ISBLANK(draft_picks[[#This Row],[drafter_team_id]]),"",_xlfn.XLOOKUP(draft_picks[[#This Row],[drafter_team_id]],drafter_teams[id],drafter_teams[name]))</f>
        <v/>
      </c>
      <c r="K366" s="3" t="s">
        <v>15497</v>
      </c>
      <c r="L366" t="s">
        <v>15497</v>
      </c>
      <c r="M366" t="str">
        <f>IF(OR(ISBLANK(draft_picks[[#This Row],[veto_drafter_id]]),draft_picks[[#This Row],[veto_drafter_id]]=""),"",_xlfn.XLOOKUP(draft_picks[[#This Row],[veto_drafter_id]],drafters[id],drafters[name]))</f>
        <v/>
      </c>
      <c r="N366" t="s">
        <v>15497</v>
      </c>
      <c r="O366" t="str">
        <f>IF(OR(ISBLANK(draft_picks[[#This Row],[veto_drafter_team_id]]),draft_picks[[#This Row],[veto_drafter_team_id]]=""),"",_xlfn.XLOOKUP(draft_picks[[#This Row],[veto_drafter_team_id]],drafter_teams[id],drafter_teams[name]))</f>
        <v/>
      </c>
      <c r="Q366" t="s">
        <v>15497</v>
      </c>
      <c r="R366" t="str">
        <f>IF(OR(ISBLANK(draft_picks[[#This Row],[veto_override_drafter_id]]),draft_picks[[#This Row],[veto_override_drafter_id]]=""),"",_xlfn.XLOOKUP(draft_picks[[#This Row],[veto_override_drafter_id]],drafters[id],drafters[name]))</f>
        <v/>
      </c>
      <c r="S366" t="s">
        <v>15497</v>
      </c>
      <c r="T366" t="str">
        <f>IF(OR(ISBLANK(draft_picks[[#This Row],[veto_override_team_id]]),draft_picks[[#This Row],[veto_override_team_id]]=""),"",_xlfn.XLOOKUP(draft_picks[[#This Row],[veto_override_team_id]],drafter_teams[id],drafter_teams[name]))</f>
        <v/>
      </c>
    </row>
    <row r="367" spans="1:20" x14ac:dyDescent="0.25">
      <c r="A367" t="s">
        <v>310</v>
      </c>
      <c r="B367" t="str">
        <f>_xlfn.XLOOKUP(draft_picks[[#This Row],[draft_id]],drafts[id],drafts[title])</f>
        <v>2019 (so far)</v>
      </c>
      <c r="C367" s="3">
        <v>2</v>
      </c>
      <c r="D367">
        <f>IF(C366&lt;draft_picks[[#This Row],[position]],1,IF(C366&gt;draft_picks[[#This Row],[position]],D366+1,IF(C366=draft_picks[[#This Row],[position]],D366+1)))</f>
        <v>7</v>
      </c>
      <c r="E367" t="s">
        <v>5857</v>
      </c>
      <c r="F367" t="str">
        <f>IF(ISBLANK(draft_picks[[#This Row],[movie_id]]),"",_xlfn.XLOOKUP(draft_picks[[#This Row],[movie_id]],drafts.movies[id],drafts.movies[movie_title]))</f>
        <v>Avengers: Endgame</v>
      </c>
      <c r="G367" s="3" t="s">
        <v>1237</v>
      </c>
      <c r="H367" t="str">
        <f>IF(ISBLANK(draft_picks[[#This Row],[drafter_id]]),"",_xlfn.XLOOKUP(draft_picks[[#This Row],[drafter_id]],drafters[id],drafters[name]))</f>
        <v>Clay Keller</v>
      </c>
      <c r="J367" t="str">
        <f>IF(ISBLANK(draft_picks[[#This Row],[drafter_team_id]]),"",_xlfn.XLOOKUP(draft_picks[[#This Row],[drafter_team_id]],drafter_teams[id],drafter_teams[name]))</f>
        <v/>
      </c>
      <c r="K367" s="3" t="s">
        <v>15497</v>
      </c>
      <c r="L367" t="s">
        <v>15497</v>
      </c>
      <c r="M367" t="str">
        <f>IF(OR(ISBLANK(draft_picks[[#This Row],[veto_drafter_id]]),draft_picks[[#This Row],[veto_drafter_id]]=""),"",_xlfn.XLOOKUP(draft_picks[[#This Row],[veto_drafter_id]],drafters[id],drafters[name]))</f>
        <v/>
      </c>
      <c r="N367" t="s">
        <v>15497</v>
      </c>
      <c r="O367" t="str">
        <f>IF(OR(ISBLANK(draft_picks[[#This Row],[veto_drafter_team_id]]),draft_picks[[#This Row],[veto_drafter_team_id]]=""),"",_xlfn.XLOOKUP(draft_picks[[#This Row],[veto_drafter_team_id]],drafter_teams[id],drafter_teams[name]))</f>
        <v/>
      </c>
      <c r="Q367" t="s">
        <v>15497</v>
      </c>
      <c r="R367" t="str">
        <f>IF(OR(ISBLANK(draft_picks[[#This Row],[veto_override_drafter_id]]),draft_picks[[#This Row],[veto_override_drafter_id]]=""),"",_xlfn.XLOOKUP(draft_picks[[#This Row],[veto_override_drafter_id]],drafters[id],drafters[name]))</f>
        <v/>
      </c>
      <c r="S367" t="s">
        <v>15497</v>
      </c>
      <c r="T367" t="str">
        <f>IF(OR(ISBLANK(draft_picks[[#This Row],[veto_override_team_id]]),draft_picks[[#This Row],[veto_override_team_id]]=""),"",_xlfn.XLOOKUP(draft_picks[[#This Row],[veto_override_team_id]],drafter_teams[id],drafter_teams[name]))</f>
        <v/>
      </c>
    </row>
    <row r="368" spans="1:20" x14ac:dyDescent="0.25">
      <c r="A368" t="s">
        <v>310</v>
      </c>
      <c r="B368" t="str">
        <f>_xlfn.XLOOKUP(draft_picks[[#This Row],[draft_id]],drafts[id],drafts[title])</f>
        <v>2019 (so far)</v>
      </c>
      <c r="C368" s="3">
        <v>1</v>
      </c>
      <c r="D368">
        <f>IF(C367&lt;draft_picks[[#This Row],[position]],1,IF(C367&gt;draft_picks[[#This Row],[position]],D367+1,IF(C367=draft_picks[[#This Row],[position]],D367+1)))</f>
        <v>8</v>
      </c>
      <c r="E368" t="s">
        <v>2186</v>
      </c>
      <c r="F368" t="str">
        <f>IF(ISBLANK(draft_picks[[#This Row],[movie_id]]),"",_xlfn.XLOOKUP(draft_picks[[#This Row],[movie_id]],drafts.movies[id],drafts.movies[movie_title]))</f>
        <v>Once Upon a Time... in Hollywood</v>
      </c>
      <c r="G368" s="3" t="s">
        <v>1115</v>
      </c>
      <c r="H368" t="str">
        <f>IF(ISBLANK(draft_picks[[#This Row],[drafter_id]]),"",_xlfn.XLOOKUP(draft_picks[[#This Row],[drafter_id]],drafters[id],drafters[name]))</f>
        <v>Ryan Marker</v>
      </c>
      <c r="J368" t="str">
        <f>IF(ISBLANK(draft_picks[[#This Row],[drafter_team_id]]),"",_xlfn.XLOOKUP(draft_picks[[#This Row],[drafter_team_id]],drafter_teams[id],drafter_teams[name]))</f>
        <v/>
      </c>
      <c r="K368" s="3" t="s">
        <v>15497</v>
      </c>
      <c r="L368" t="s">
        <v>15497</v>
      </c>
      <c r="M368" t="str">
        <f>IF(OR(ISBLANK(draft_picks[[#This Row],[veto_drafter_id]]),draft_picks[[#This Row],[veto_drafter_id]]=""),"",_xlfn.XLOOKUP(draft_picks[[#This Row],[veto_drafter_id]],drafters[id],drafters[name]))</f>
        <v/>
      </c>
      <c r="N368" t="s">
        <v>15497</v>
      </c>
      <c r="O368" t="str">
        <f>IF(OR(ISBLANK(draft_picks[[#This Row],[veto_drafter_team_id]]),draft_picks[[#This Row],[veto_drafter_team_id]]=""),"",_xlfn.XLOOKUP(draft_picks[[#This Row],[veto_drafter_team_id]],drafter_teams[id],drafter_teams[name]))</f>
        <v/>
      </c>
      <c r="Q368" t="s">
        <v>15497</v>
      </c>
      <c r="R368" t="str">
        <f>IF(OR(ISBLANK(draft_picks[[#This Row],[veto_override_drafter_id]]),draft_picks[[#This Row],[veto_override_drafter_id]]=""),"",_xlfn.XLOOKUP(draft_picks[[#This Row],[veto_override_drafter_id]],drafters[id],drafters[name]))</f>
        <v/>
      </c>
      <c r="S368" t="s">
        <v>15497</v>
      </c>
      <c r="T368" t="str">
        <f>IF(OR(ISBLANK(draft_picks[[#This Row],[veto_override_team_id]]),draft_picks[[#This Row],[veto_override_team_id]]=""),"",_xlfn.XLOOKUP(draft_picks[[#This Row],[veto_override_team_id]],drafter_teams[id],drafter_teams[name]))</f>
        <v/>
      </c>
    </row>
    <row r="369" spans="1:20" x14ac:dyDescent="0.25">
      <c r="A369" t="s">
        <v>314</v>
      </c>
      <c r="B369" t="str">
        <f>_xlfn.XLOOKUP(draft_picks[[#This Row],[draft_id]],drafts[id],drafts[title])</f>
        <v>Serious Kids</v>
      </c>
      <c r="C369" s="3">
        <v>7</v>
      </c>
      <c r="D369">
        <f>IF(C368&lt;draft_picks[[#This Row],[position]],1,IF(C368&gt;draft_picks[[#This Row],[position]],D368+1,IF(C368=draft_picks[[#This Row],[position]],D368+1)))</f>
        <v>1</v>
      </c>
      <c r="E369" t="s">
        <v>2081</v>
      </c>
      <c r="F369" t="str">
        <f>IF(ISBLANK(draft_picks[[#This Row],[movie_id]]),"",_xlfn.XLOOKUP(draft_picks[[#This Row],[movie_id]],drafts.movies[id],drafts.movies[movie_title]))</f>
        <v>Now and Then</v>
      </c>
      <c r="G369" s="3" t="s">
        <v>1133</v>
      </c>
      <c r="H369" t="str">
        <f>IF(ISBLANK(draft_picks[[#This Row],[drafter_id]]),"",_xlfn.XLOOKUP(draft_picks[[#This Row],[drafter_id]],drafters[id],drafters[name]))</f>
        <v>Oriana Nudo</v>
      </c>
      <c r="J369" t="str">
        <f>IF(ISBLANK(draft_picks[[#This Row],[drafter_team_id]]),"",_xlfn.XLOOKUP(draft_picks[[#This Row],[drafter_team_id]],drafter_teams[id],drafter_teams[name]))</f>
        <v/>
      </c>
      <c r="K369" s="3" t="s">
        <v>15497</v>
      </c>
      <c r="L369" t="s">
        <v>15497</v>
      </c>
      <c r="M369" t="str">
        <f>IF(OR(ISBLANK(draft_picks[[#This Row],[veto_drafter_id]]),draft_picks[[#This Row],[veto_drafter_id]]=""),"",_xlfn.XLOOKUP(draft_picks[[#This Row],[veto_drafter_id]],drafters[id],drafters[name]))</f>
        <v/>
      </c>
      <c r="N369" t="s">
        <v>15497</v>
      </c>
      <c r="O369" t="str">
        <f>IF(OR(ISBLANK(draft_picks[[#This Row],[veto_drafter_team_id]]),draft_picks[[#This Row],[veto_drafter_team_id]]=""),"",_xlfn.XLOOKUP(draft_picks[[#This Row],[veto_drafter_team_id]],drafter_teams[id],drafter_teams[name]))</f>
        <v/>
      </c>
      <c r="Q369" t="s">
        <v>15497</v>
      </c>
      <c r="R369" t="str">
        <f>IF(OR(ISBLANK(draft_picks[[#This Row],[veto_override_drafter_id]]),draft_picks[[#This Row],[veto_override_drafter_id]]=""),"",_xlfn.XLOOKUP(draft_picks[[#This Row],[veto_override_drafter_id]],drafters[id],drafters[name]))</f>
        <v/>
      </c>
      <c r="S369" t="s">
        <v>15497</v>
      </c>
      <c r="T369" t="str">
        <f>IF(OR(ISBLANK(draft_picks[[#This Row],[veto_override_team_id]]),draft_picks[[#This Row],[veto_override_team_id]]=""),"",_xlfn.XLOOKUP(draft_picks[[#This Row],[veto_override_team_id]],drafter_teams[id],drafter_teams[name]))</f>
        <v/>
      </c>
    </row>
    <row r="370" spans="1:20" x14ac:dyDescent="0.25">
      <c r="A370" t="s">
        <v>314</v>
      </c>
      <c r="B370" t="str">
        <f>_xlfn.XLOOKUP(draft_picks[[#This Row],[draft_id]],drafts[id],drafts[title])</f>
        <v>Serious Kids</v>
      </c>
      <c r="C370" s="3">
        <v>6</v>
      </c>
      <c r="D370">
        <f>IF(C369&lt;draft_picks[[#This Row],[position]],1,IF(C369&gt;draft_picks[[#This Row],[position]],D369+1,IF(C369=draft_picks[[#This Row],[position]],D369+1)))</f>
        <v>2</v>
      </c>
      <c r="E370" t="s">
        <v>7954</v>
      </c>
      <c r="F370" t="str">
        <f>IF(ISBLANK(draft_picks[[#This Row],[movie_id]]),"",_xlfn.XLOOKUP(draft_picks[[#This Row],[movie_id]],drafts.movies[id],drafts.movies[movie_title]))</f>
        <v>The Innocents</v>
      </c>
      <c r="G370" s="3" t="s">
        <v>1133</v>
      </c>
      <c r="H370" t="str">
        <f>IF(ISBLANK(draft_picks[[#This Row],[drafter_id]]),"",_xlfn.XLOOKUP(draft_picks[[#This Row],[drafter_id]],drafters[id],drafters[name]))</f>
        <v>Oriana Nudo</v>
      </c>
      <c r="J370" t="str">
        <f>IF(ISBLANK(draft_picks[[#This Row],[drafter_team_id]]),"",_xlfn.XLOOKUP(draft_picks[[#This Row],[drafter_team_id]],drafter_teams[id],drafter_teams[name]))</f>
        <v/>
      </c>
      <c r="K370" s="3" t="s">
        <v>15497</v>
      </c>
      <c r="L370" t="s">
        <v>15497</v>
      </c>
      <c r="M370" t="str">
        <f>IF(OR(ISBLANK(draft_picks[[#This Row],[veto_drafter_id]]),draft_picks[[#This Row],[veto_drafter_id]]=""),"",_xlfn.XLOOKUP(draft_picks[[#This Row],[veto_drafter_id]],drafters[id],drafters[name]))</f>
        <v/>
      </c>
      <c r="N370" t="s">
        <v>15497</v>
      </c>
      <c r="O370" t="str">
        <f>IF(OR(ISBLANK(draft_picks[[#This Row],[veto_drafter_team_id]]),draft_picks[[#This Row],[veto_drafter_team_id]]=""),"",_xlfn.XLOOKUP(draft_picks[[#This Row],[veto_drafter_team_id]],drafter_teams[id],drafter_teams[name]))</f>
        <v/>
      </c>
      <c r="Q370" t="s">
        <v>15497</v>
      </c>
      <c r="R370" t="str">
        <f>IF(OR(ISBLANK(draft_picks[[#This Row],[veto_override_drafter_id]]),draft_picks[[#This Row],[veto_override_drafter_id]]=""),"",_xlfn.XLOOKUP(draft_picks[[#This Row],[veto_override_drafter_id]],drafters[id],drafters[name]))</f>
        <v/>
      </c>
      <c r="S370" t="s">
        <v>15497</v>
      </c>
      <c r="T370" t="str">
        <f>IF(OR(ISBLANK(draft_picks[[#This Row],[veto_override_team_id]]),draft_picks[[#This Row],[veto_override_team_id]]=""),"",_xlfn.XLOOKUP(draft_picks[[#This Row],[veto_override_team_id]],drafter_teams[id],drafter_teams[name]))</f>
        <v/>
      </c>
    </row>
    <row r="371" spans="1:20" x14ac:dyDescent="0.25">
      <c r="A371" t="s">
        <v>314</v>
      </c>
      <c r="B371" t="str">
        <f>_xlfn.XLOOKUP(draft_picks[[#This Row],[draft_id]],drafts[id],drafts[title])</f>
        <v>Serious Kids</v>
      </c>
      <c r="C371" s="3">
        <v>5</v>
      </c>
      <c r="D371">
        <f>IF(C370&lt;draft_picks[[#This Row],[position]],1,IF(C370&gt;draft_picks[[#This Row],[position]],D370+1,IF(C370=draft_picks[[#This Row],[position]],D370+1)))</f>
        <v>3</v>
      </c>
      <c r="E371" t="s">
        <v>7387</v>
      </c>
      <c r="F371" t="str">
        <f>IF(ISBLANK(draft_picks[[#This Row],[movie_id]]),"",_xlfn.XLOOKUP(draft_picks[[#This Row],[movie_id]],drafts.movies[id],drafts.movies[movie_title]))</f>
        <v>E.T. the Extra-Terrestrial</v>
      </c>
      <c r="G371" s="3" t="s">
        <v>881</v>
      </c>
      <c r="H371" t="str">
        <f>IF(ISBLANK(draft_picks[[#This Row],[drafter_id]]),"",_xlfn.XLOOKUP(draft_picks[[#This Row],[drafter_id]],drafters[id],drafters[name]))</f>
        <v>Rance Collins</v>
      </c>
      <c r="J371" t="str">
        <f>IF(ISBLANK(draft_picks[[#This Row],[drafter_team_id]]),"",_xlfn.XLOOKUP(draft_picks[[#This Row],[drafter_team_id]],drafter_teams[id],drafter_teams[name]))</f>
        <v/>
      </c>
      <c r="K371" s="3" t="s">
        <v>15497</v>
      </c>
      <c r="L371" t="s">
        <v>15497</v>
      </c>
      <c r="M371" t="str">
        <f>IF(OR(ISBLANK(draft_picks[[#This Row],[veto_drafter_id]]),draft_picks[[#This Row],[veto_drafter_id]]=""),"",_xlfn.XLOOKUP(draft_picks[[#This Row],[veto_drafter_id]],drafters[id],drafters[name]))</f>
        <v/>
      </c>
      <c r="N371" t="s">
        <v>15497</v>
      </c>
      <c r="O371" t="str">
        <f>IF(OR(ISBLANK(draft_picks[[#This Row],[veto_drafter_team_id]]),draft_picks[[#This Row],[veto_drafter_team_id]]=""),"",_xlfn.XLOOKUP(draft_picks[[#This Row],[veto_drafter_team_id]],drafter_teams[id],drafter_teams[name]))</f>
        <v/>
      </c>
      <c r="Q371" t="s">
        <v>15497</v>
      </c>
      <c r="R371" t="str">
        <f>IF(OR(ISBLANK(draft_picks[[#This Row],[veto_override_drafter_id]]),draft_picks[[#This Row],[veto_override_drafter_id]]=""),"",_xlfn.XLOOKUP(draft_picks[[#This Row],[veto_override_drafter_id]],drafters[id],drafters[name]))</f>
        <v/>
      </c>
      <c r="S371" t="s">
        <v>15497</v>
      </c>
      <c r="T371" t="str">
        <f>IF(OR(ISBLANK(draft_picks[[#This Row],[veto_override_team_id]]),draft_picks[[#This Row],[veto_override_team_id]]=""),"",_xlfn.XLOOKUP(draft_picks[[#This Row],[veto_override_team_id]],drafter_teams[id],drafter_teams[name]))</f>
        <v/>
      </c>
    </row>
    <row r="372" spans="1:20" x14ac:dyDescent="0.25">
      <c r="A372" t="s">
        <v>314</v>
      </c>
      <c r="B372" t="str">
        <f>_xlfn.XLOOKUP(draft_picks[[#This Row],[draft_id]],drafts[id],drafts[title])</f>
        <v>Serious Kids</v>
      </c>
      <c r="C372" s="3">
        <v>4</v>
      </c>
      <c r="D372">
        <f>IF(C371&lt;draft_picks[[#This Row],[position]],1,IF(C371&gt;draft_picks[[#This Row],[position]],D371+1,IF(C371=draft_picks[[#This Row],[position]],D371+1)))</f>
        <v>4</v>
      </c>
      <c r="E372" t="s">
        <v>4145</v>
      </c>
      <c r="F372" t="str">
        <f>IF(ISBLANK(draft_picks[[#This Row],[movie_id]]),"",_xlfn.XLOOKUP(draft_picks[[#This Row],[movie_id]],drafts.movies[id],drafts.movies[movie_title]))</f>
        <v>Au Revoir les Enfants</v>
      </c>
      <c r="G372" s="3" t="s">
        <v>1133</v>
      </c>
      <c r="H372" t="str">
        <f>IF(ISBLANK(draft_picks[[#This Row],[drafter_id]]),"",_xlfn.XLOOKUP(draft_picks[[#This Row],[drafter_id]],drafters[id],drafters[name]))</f>
        <v>Oriana Nudo</v>
      </c>
      <c r="J372" t="str">
        <f>IF(ISBLANK(draft_picks[[#This Row],[drafter_team_id]]),"",_xlfn.XLOOKUP(draft_picks[[#This Row],[drafter_team_id]],drafter_teams[id],drafter_teams[name]))</f>
        <v/>
      </c>
      <c r="K372" s="3" t="s">
        <v>15484</v>
      </c>
      <c r="L372" t="s">
        <v>881</v>
      </c>
      <c r="M372" t="str">
        <f>IF(OR(ISBLANK(draft_picks[[#This Row],[veto_drafter_id]]),draft_picks[[#This Row],[veto_drafter_id]]=""),"",_xlfn.XLOOKUP(draft_picks[[#This Row],[veto_drafter_id]],drafters[id],drafters[name]))</f>
        <v>Rance Collins</v>
      </c>
      <c r="N372" t="s">
        <v>15497</v>
      </c>
      <c r="O372" t="str">
        <f>IF(OR(ISBLANK(draft_picks[[#This Row],[veto_drafter_team_id]]),draft_picks[[#This Row],[veto_drafter_team_id]]=""),"",_xlfn.XLOOKUP(draft_picks[[#This Row],[veto_drafter_team_id]],drafter_teams[id],drafter_teams[name]))</f>
        <v/>
      </c>
      <c r="Q372" t="s">
        <v>15497</v>
      </c>
      <c r="R372" t="str">
        <f>IF(OR(ISBLANK(draft_picks[[#This Row],[veto_override_drafter_id]]),draft_picks[[#This Row],[veto_override_drafter_id]]=""),"",_xlfn.XLOOKUP(draft_picks[[#This Row],[veto_override_drafter_id]],drafters[id],drafters[name]))</f>
        <v/>
      </c>
      <c r="S372" t="s">
        <v>15497</v>
      </c>
      <c r="T372" t="str">
        <f>IF(OR(ISBLANK(draft_picks[[#This Row],[veto_override_team_id]]),draft_picks[[#This Row],[veto_override_team_id]]=""),"",_xlfn.XLOOKUP(draft_picks[[#This Row],[veto_override_team_id]],drafter_teams[id],drafter_teams[name]))</f>
        <v/>
      </c>
    </row>
    <row r="373" spans="1:20" x14ac:dyDescent="0.25">
      <c r="A373" t="s">
        <v>314</v>
      </c>
      <c r="B373" t="str">
        <f>_xlfn.XLOOKUP(draft_picks[[#This Row],[draft_id]],drafts[id],drafts[title])</f>
        <v>Serious Kids</v>
      </c>
      <c r="C373" s="3">
        <v>4</v>
      </c>
      <c r="D373">
        <f>IF(C372&lt;draft_picks[[#This Row],[position]],1,IF(C372&gt;draft_picks[[#This Row],[position]],D372+1,IF(C372=draft_picks[[#This Row],[position]],D372+1)))</f>
        <v>5</v>
      </c>
      <c r="E373" t="s">
        <v>3382</v>
      </c>
      <c r="F373" t="str">
        <f>IF(ISBLANK(draft_picks[[#This Row],[movie_id]]),"",_xlfn.XLOOKUP(draft_picks[[#This Row],[movie_id]],drafts.movies[id],drafts.movies[movie_title]))</f>
        <v>Paper Moon</v>
      </c>
      <c r="G373" s="3" t="s">
        <v>1133</v>
      </c>
      <c r="H373" t="str">
        <f>IF(ISBLANK(draft_picks[[#This Row],[drafter_id]]),"",_xlfn.XLOOKUP(draft_picks[[#This Row],[drafter_id]],drafters[id],drafters[name]))</f>
        <v>Oriana Nudo</v>
      </c>
      <c r="J373" t="str">
        <f>IF(ISBLANK(draft_picks[[#This Row],[drafter_team_id]]),"",_xlfn.XLOOKUP(draft_picks[[#This Row],[drafter_team_id]],drafter_teams[id],drafter_teams[name]))</f>
        <v/>
      </c>
      <c r="K373" s="3" t="s">
        <v>15497</v>
      </c>
      <c r="L373" t="s">
        <v>15497</v>
      </c>
      <c r="M373" t="str">
        <f>IF(OR(ISBLANK(draft_picks[[#This Row],[veto_drafter_id]]),draft_picks[[#This Row],[veto_drafter_id]]=""),"",_xlfn.XLOOKUP(draft_picks[[#This Row],[veto_drafter_id]],drafters[id],drafters[name]))</f>
        <v/>
      </c>
      <c r="N373" t="s">
        <v>15497</v>
      </c>
      <c r="O373" t="str">
        <f>IF(OR(ISBLANK(draft_picks[[#This Row],[veto_drafter_team_id]]),draft_picks[[#This Row],[veto_drafter_team_id]]=""),"",_xlfn.XLOOKUP(draft_picks[[#This Row],[veto_drafter_team_id]],drafter_teams[id],drafter_teams[name]))</f>
        <v/>
      </c>
      <c r="Q373" t="s">
        <v>15497</v>
      </c>
      <c r="R373" t="str">
        <f>IF(OR(ISBLANK(draft_picks[[#This Row],[veto_override_drafter_id]]),draft_picks[[#This Row],[veto_override_drafter_id]]=""),"",_xlfn.XLOOKUP(draft_picks[[#This Row],[veto_override_drafter_id]],drafters[id],drafters[name]))</f>
        <v/>
      </c>
      <c r="S373" t="s">
        <v>15497</v>
      </c>
      <c r="T373" t="str">
        <f>IF(OR(ISBLANK(draft_picks[[#This Row],[veto_override_team_id]]),draft_picks[[#This Row],[veto_override_team_id]]=""),"",_xlfn.XLOOKUP(draft_picks[[#This Row],[veto_override_team_id]],drafter_teams[id],drafter_teams[name]))</f>
        <v/>
      </c>
    </row>
    <row r="374" spans="1:20" x14ac:dyDescent="0.25">
      <c r="A374" t="s">
        <v>314</v>
      </c>
      <c r="B374" t="str">
        <f>_xlfn.XLOOKUP(draft_picks[[#This Row],[draft_id]],drafts[id],drafts[title])</f>
        <v>Serious Kids</v>
      </c>
      <c r="C374" s="3">
        <v>3</v>
      </c>
      <c r="D374">
        <f>IF(C373&lt;draft_picks[[#This Row],[position]],1,IF(C373&gt;draft_picks[[#This Row],[position]],D373+1,IF(C373=draft_picks[[#This Row],[position]],D373+1)))</f>
        <v>6</v>
      </c>
      <c r="E374" t="s">
        <v>4213</v>
      </c>
      <c r="F374" t="str">
        <f>IF(ISBLANK(draft_picks[[#This Row],[movie_id]]),"",_xlfn.XLOOKUP(draft_picks[[#This Row],[movie_id]],drafts.movies[id],drafts.movies[movie_title]))</f>
        <v>National Velvet</v>
      </c>
      <c r="G374" s="3" t="s">
        <v>881</v>
      </c>
      <c r="H374" t="str">
        <f>IF(ISBLANK(draft_picks[[#This Row],[drafter_id]]),"",_xlfn.XLOOKUP(draft_picks[[#This Row],[drafter_id]],drafters[id],drafters[name]))</f>
        <v>Rance Collins</v>
      </c>
      <c r="J374" t="str">
        <f>IF(ISBLANK(draft_picks[[#This Row],[drafter_team_id]]),"",_xlfn.XLOOKUP(draft_picks[[#This Row],[drafter_team_id]],drafter_teams[id],drafter_teams[name]))</f>
        <v/>
      </c>
      <c r="K374" s="3" t="s">
        <v>15484</v>
      </c>
      <c r="L374" t="s">
        <v>1133</v>
      </c>
      <c r="M374" t="str">
        <f>IF(OR(ISBLANK(draft_picks[[#This Row],[veto_drafter_id]]),draft_picks[[#This Row],[veto_drafter_id]]=""),"",_xlfn.XLOOKUP(draft_picks[[#This Row],[veto_drafter_id]],drafters[id],drafters[name]))</f>
        <v>Oriana Nudo</v>
      </c>
      <c r="N374" t="s">
        <v>15497</v>
      </c>
      <c r="O374" t="str">
        <f>IF(OR(ISBLANK(draft_picks[[#This Row],[veto_drafter_team_id]]),draft_picks[[#This Row],[veto_drafter_team_id]]=""),"",_xlfn.XLOOKUP(draft_picks[[#This Row],[veto_drafter_team_id]],drafter_teams[id],drafter_teams[name]))</f>
        <v/>
      </c>
      <c r="Q374" t="s">
        <v>15497</v>
      </c>
      <c r="R374" t="str">
        <f>IF(OR(ISBLANK(draft_picks[[#This Row],[veto_override_drafter_id]]),draft_picks[[#This Row],[veto_override_drafter_id]]=""),"",_xlfn.XLOOKUP(draft_picks[[#This Row],[veto_override_drafter_id]],drafters[id],drafters[name]))</f>
        <v/>
      </c>
      <c r="S374" t="s">
        <v>15497</v>
      </c>
      <c r="T374" t="str">
        <f>IF(OR(ISBLANK(draft_picks[[#This Row],[veto_override_team_id]]),draft_picks[[#This Row],[veto_override_team_id]]=""),"",_xlfn.XLOOKUP(draft_picks[[#This Row],[veto_override_team_id]],drafter_teams[id],drafter_teams[name]))</f>
        <v/>
      </c>
    </row>
    <row r="375" spans="1:20" x14ac:dyDescent="0.25">
      <c r="A375" t="s">
        <v>314</v>
      </c>
      <c r="B375" t="str">
        <f>_xlfn.XLOOKUP(draft_picks[[#This Row],[draft_id]],drafts[id],drafts[title])</f>
        <v>Serious Kids</v>
      </c>
      <c r="C375" s="3">
        <v>3</v>
      </c>
      <c r="D375">
        <f>IF(C374&lt;draft_picks[[#This Row],[position]],1,IF(C374&gt;draft_picks[[#This Row],[position]],D374+1,IF(C374=draft_picks[[#This Row],[position]],D374+1)))</f>
        <v>7</v>
      </c>
      <c r="E375" t="s">
        <v>8281</v>
      </c>
      <c r="F375" t="str">
        <f>IF(ISBLANK(draft_picks[[#This Row],[movie_id]]),"",_xlfn.XLOOKUP(draft_picks[[#This Row],[movie_id]],drafts.movies[id],drafts.movies[movie_title]))</f>
        <v>Pollyanna</v>
      </c>
      <c r="G375" s="3" t="s">
        <v>881</v>
      </c>
      <c r="H375" t="str">
        <f>IF(ISBLANK(draft_picks[[#This Row],[drafter_id]]),"",_xlfn.XLOOKUP(draft_picks[[#This Row],[drafter_id]],drafters[id],drafters[name]))</f>
        <v>Rance Collins</v>
      </c>
      <c r="J375" t="str">
        <f>IF(ISBLANK(draft_picks[[#This Row],[drafter_team_id]]),"",_xlfn.XLOOKUP(draft_picks[[#This Row],[drafter_team_id]],drafter_teams[id],drafter_teams[name]))</f>
        <v/>
      </c>
      <c r="K375" s="3" t="s">
        <v>15497</v>
      </c>
      <c r="L375" t="s">
        <v>15497</v>
      </c>
      <c r="M375" t="str">
        <f>IF(OR(ISBLANK(draft_picks[[#This Row],[veto_drafter_id]]),draft_picks[[#This Row],[veto_drafter_id]]=""),"",_xlfn.XLOOKUP(draft_picks[[#This Row],[veto_drafter_id]],drafters[id],drafters[name]))</f>
        <v/>
      </c>
      <c r="N375" t="s">
        <v>15497</v>
      </c>
      <c r="O375" t="str">
        <f>IF(OR(ISBLANK(draft_picks[[#This Row],[veto_drafter_team_id]]),draft_picks[[#This Row],[veto_drafter_team_id]]=""),"",_xlfn.XLOOKUP(draft_picks[[#This Row],[veto_drafter_team_id]],drafter_teams[id],drafter_teams[name]))</f>
        <v/>
      </c>
      <c r="Q375" t="s">
        <v>15497</v>
      </c>
      <c r="R375" t="str">
        <f>IF(OR(ISBLANK(draft_picks[[#This Row],[veto_override_drafter_id]]),draft_picks[[#This Row],[veto_override_drafter_id]]=""),"",_xlfn.XLOOKUP(draft_picks[[#This Row],[veto_override_drafter_id]],drafters[id],drafters[name]))</f>
        <v/>
      </c>
      <c r="S375" t="s">
        <v>15497</v>
      </c>
      <c r="T375" t="str">
        <f>IF(OR(ISBLANK(draft_picks[[#This Row],[veto_override_team_id]]),draft_picks[[#This Row],[veto_override_team_id]]=""),"",_xlfn.XLOOKUP(draft_picks[[#This Row],[veto_override_team_id]],drafter_teams[id],drafter_teams[name]))</f>
        <v/>
      </c>
    </row>
    <row r="376" spans="1:20" x14ac:dyDescent="0.25">
      <c r="A376" t="s">
        <v>314</v>
      </c>
      <c r="B376" t="str">
        <f>_xlfn.XLOOKUP(draft_picks[[#This Row],[draft_id]],drafts[id],drafts[title])</f>
        <v>Serious Kids</v>
      </c>
      <c r="C376" s="3">
        <v>2</v>
      </c>
      <c r="D376">
        <f>IF(C375&lt;draft_picks[[#This Row],[position]],1,IF(C375&gt;draft_picks[[#This Row],[position]],D375+1,IF(C375=draft_picks[[#This Row],[position]],D375+1)))</f>
        <v>8</v>
      </c>
      <c r="E376" t="s">
        <v>7685</v>
      </c>
      <c r="F376" t="str">
        <f>IF(ISBLANK(draft_picks[[#This Row],[movie_id]]),"",_xlfn.XLOOKUP(draft_picks[[#This Row],[movie_id]],drafts.movies[id],drafts.movies[movie_title]))</f>
        <v>To Kill a Mockingbird</v>
      </c>
      <c r="G376" s="3" t="s">
        <v>1133</v>
      </c>
      <c r="H376" t="str">
        <f>IF(ISBLANK(draft_picks[[#This Row],[drafter_id]]),"",_xlfn.XLOOKUP(draft_picks[[#This Row],[drafter_id]],drafters[id],drafters[name]))</f>
        <v>Oriana Nudo</v>
      </c>
      <c r="J376" t="str">
        <f>IF(ISBLANK(draft_picks[[#This Row],[drafter_team_id]]),"",_xlfn.XLOOKUP(draft_picks[[#This Row],[drafter_team_id]],drafter_teams[id],drafter_teams[name]))</f>
        <v/>
      </c>
      <c r="K376" s="3" t="s">
        <v>15497</v>
      </c>
      <c r="L376" t="s">
        <v>15497</v>
      </c>
      <c r="M376" t="str">
        <f>IF(OR(ISBLANK(draft_picks[[#This Row],[veto_drafter_id]]),draft_picks[[#This Row],[veto_drafter_id]]=""),"",_xlfn.XLOOKUP(draft_picks[[#This Row],[veto_drafter_id]],drafters[id],drafters[name]))</f>
        <v/>
      </c>
      <c r="N376" t="s">
        <v>15497</v>
      </c>
      <c r="O376" t="str">
        <f>IF(OR(ISBLANK(draft_picks[[#This Row],[veto_drafter_team_id]]),draft_picks[[#This Row],[veto_drafter_team_id]]=""),"",_xlfn.XLOOKUP(draft_picks[[#This Row],[veto_drafter_team_id]],drafter_teams[id],drafter_teams[name]))</f>
        <v/>
      </c>
      <c r="Q376" t="s">
        <v>15497</v>
      </c>
      <c r="R376" t="str">
        <f>IF(OR(ISBLANK(draft_picks[[#This Row],[veto_override_drafter_id]]),draft_picks[[#This Row],[veto_override_drafter_id]]=""),"",_xlfn.XLOOKUP(draft_picks[[#This Row],[veto_override_drafter_id]],drafters[id],drafters[name]))</f>
        <v/>
      </c>
      <c r="S376" t="s">
        <v>15497</v>
      </c>
      <c r="T376" t="str">
        <f>IF(OR(ISBLANK(draft_picks[[#This Row],[veto_override_team_id]]),draft_picks[[#This Row],[veto_override_team_id]]=""),"",_xlfn.XLOOKUP(draft_picks[[#This Row],[veto_override_team_id]],drafter_teams[id],drafter_teams[name]))</f>
        <v/>
      </c>
    </row>
    <row r="377" spans="1:20" x14ac:dyDescent="0.25">
      <c r="A377" t="s">
        <v>314</v>
      </c>
      <c r="B377" t="str">
        <f>_xlfn.XLOOKUP(draft_picks[[#This Row],[draft_id]],drafts[id],drafts[title])</f>
        <v>Serious Kids</v>
      </c>
      <c r="C377" s="3">
        <v>1</v>
      </c>
      <c r="D377">
        <f>IF(C376&lt;draft_picks[[#This Row],[position]],1,IF(C376&gt;draft_picks[[#This Row],[position]],D376+1,IF(C376=draft_picks[[#This Row],[position]],D376+1)))</f>
        <v>9</v>
      </c>
      <c r="E377" t="s">
        <v>4145</v>
      </c>
      <c r="F377" t="str">
        <f>IF(ISBLANK(draft_picks[[#This Row],[movie_id]]),"",_xlfn.XLOOKUP(draft_picks[[#This Row],[movie_id]],drafts.movies[id],drafts.movies[movie_title]))</f>
        <v>Au Revoir les Enfants</v>
      </c>
      <c r="G377" s="3" t="s">
        <v>881</v>
      </c>
      <c r="H377" t="str">
        <f>IF(ISBLANK(draft_picks[[#This Row],[drafter_id]]),"",_xlfn.XLOOKUP(draft_picks[[#This Row],[drafter_id]],drafters[id],drafters[name]))</f>
        <v>Rance Collins</v>
      </c>
      <c r="J377" t="str">
        <f>IF(ISBLANK(draft_picks[[#This Row],[drafter_team_id]]),"",_xlfn.XLOOKUP(draft_picks[[#This Row],[drafter_team_id]],drafter_teams[id],drafter_teams[name]))</f>
        <v/>
      </c>
      <c r="K377" s="3" t="s">
        <v>15497</v>
      </c>
      <c r="L377" t="s">
        <v>15497</v>
      </c>
      <c r="M377" t="str">
        <f>IF(OR(ISBLANK(draft_picks[[#This Row],[veto_drafter_id]]),draft_picks[[#This Row],[veto_drafter_id]]=""),"",_xlfn.XLOOKUP(draft_picks[[#This Row],[veto_drafter_id]],drafters[id],drafters[name]))</f>
        <v/>
      </c>
      <c r="N377" t="s">
        <v>15497</v>
      </c>
      <c r="O377" t="str">
        <f>IF(OR(ISBLANK(draft_picks[[#This Row],[veto_drafter_team_id]]),draft_picks[[#This Row],[veto_drafter_team_id]]=""),"",_xlfn.XLOOKUP(draft_picks[[#This Row],[veto_drafter_team_id]],drafter_teams[id],drafter_teams[name]))</f>
        <v/>
      </c>
      <c r="Q377" t="s">
        <v>15497</v>
      </c>
      <c r="R377" t="str">
        <f>IF(OR(ISBLANK(draft_picks[[#This Row],[veto_override_drafter_id]]),draft_picks[[#This Row],[veto_override_drafter_id]]=""),"",_xlfn.XLOOKUP(draft_picks[[#This Row],[veto_override_drafter_id]],drafters[id],drafters[name]))</f>
        <v/>
      </c>
      <c r="S377" t="s">
        <v>15497</v>
      </c>
      <c r="T377" t="str">
        <f>IF(OR(ISBLANK(draft_picks[[#This Row],[veto_override_team_id]]),draft_picks[[#This Row],[veto_override_team_id]]=""),"",_xlfn.XLOOKUP(draft_picks[[#This Row],[veto_override_team_id]],drafter_teams[id],drafter_teams[name]))</f>
        <v/>
      </c>
    </row>
    <row r="378" spans="1:20" x14ac:dyDescent="0.25">
      <c r="A378" t="s">
        <v>552</v>
      </c>
      <c r="B378" t="str">
        <f>_xlfn.XLOOKUP(draft_picks[[#This Row],[draft_id]],drafts[id],drafts[title])</f>
        <v>Nicolas Cage Mega Draft</v>
      </c>
      <c r="C378" s="3">
        <v>20</v>
      </c>
      <c r="D378">
        <f>IF(C377&lt;draft_picks[[#This Row],[position]],1,IF(C377&gt;draft_picks[[#This Row],[position]],D377+1,IF(C377=draft_picks[[#This Row],[position]],D377+1)))</f>
        <v>1</v>
      </c>
      <c r="E378" t="s">
        <v>4234</v>
      </c>
      <c r="F378" t="str">
        <f>IF(ISBLANK(draft_picks[[#This Row],[movie_id]]),"",_xlfn.XLOOKUP(draft_picks[[#This Row],[movie_id]],drafts.movies[id],drafts.movies[movie_title]))</f>
        <v>Snake Eyes</v>
      </c>
      <c r="G378" s="3" t="s">
        <v>997</v>
      </c>
      <c r="H378" t="str">
        <f>IF(ISBLANK(draft_picks[[#This Row],[drafter_id]]),"",_xlfn.XLOOKUP(draft_picks[[#This Row],[drafter_id]],drafters[id],drafters[name]))</f>
        <v>BenDavid Grabinski</v>
      </c>
      <c r="J378" t="str">
        <f>IF(ISBLANK(draft_picks[[#This Row],[drafter_team_id]]),"",_xlfn.XLOOKUP(draft_picks[[#This Row],[drafter_team_id]],drafter_teams[id],drafter_teams[name]))</f>
        <v/>
      </c>
      <c r="K378" s="3" t="s">
        <v>15497</v>
      </c>
      <c r="L378" t="s">
        <v>15497</v>
      </c>
      <c r="M378" t="str">
        <f>IF(OR(ISBLANK(draft_picks[[#This Row],[veto_drafter_id]]),draft_picks[[#This Row],[veto_drafter_id]]=""),"",_xlfn.XLOOKUP(draft_picks[[#This Row],[veto_drafter_id]],drafters[id],drafters[name]))</f>
        <v/>
      </c>
      <c r="N378" t="s">
        <v>15497</v>
      </c>
      <c r="O378" t="str">
        <f>IF(OR(ISBLANK(draft_picks[[#This Row],[veto_drafter_team_id]]),draft_picks[[#This Row],[veto_drafter_team_id]]=""),"",_xlfn.XLOOKUP(draft_picks[[#This Row],[veto_drafter_team_id]],drafter_teams[id],drafter_teams[name]))</f>
        <v/>
      </c>
      <c r="Q378" t="s">
        <v>15497</v>
      </c>
      <c r="R378" t="str">
        <f>IF(OR(ISBLANK(draft_picks[[#This Row],[veto_override_drafter_id]]),draft_picks[[#This Row],[veto_override_drafter_id]]=""),"",_xlfn.XLOOKUP(draft_picks[[#This Row],[veto_override_drafter_id]],drafters[id],drafters[name]))</f>
        <v/>
      </c>
      <c r="S378" t="s">
        <v>15497</v>
      </c>
      <c r="T378" t="str">
        <f>IF(OR(ISBLANK(draft_picks[[#This Row],[veto_override_team_id]]),draft_picks[[#This Row],[veto_override_team_id]]=""),"",_xlfn.XLOOKUP(draft_picks[[#This Row],[veto_override_team_id]],drafter_teams[id],drafter_teams[name]))</f>
        <v/>
      </c>
    </row>
    <row r="379" spans="1:20" x14ac:dyDescent="0.25">
      <c r="A379" t="s">
        <v>552</v>
      </c>
      <c r="B379" t="str">
        <f>_xlfn.XLOOKUP(draft_picks[[#This Row],[draft_id]],drafts[id],drafts[title])</f>
        <v>Nicolas Cage Mega Draft</v>
      </c>
      <c r="C379" s="3">
        <v>19</v>
      </c>
      <c r="D379">
        <f>IF(C378&lt;draft_picks[[#This Row],[position]],1,IF(C378&gt;draft_picks[[#This Row],[position]],D378+1,IF(C378=draft_picks[[#This Row],[position]],D378+1)))</f>
        <v>2</v>
      </c>
      <c r="E379" t="s">
        <v>6030</v>
      </c>
      <c r="F379" t="str">
        <f>IF(ISBLANK(draft_picks[[#This Row],[movie_id]]),"",_xlfn.XLOOKUP(draft_picks[[#This Row],[movie_id]],drafts.movies[id],drafts.movies[movie_title]))</f>
        <v>Kiss of Death</v>
      </c>
      <c r="G379" s="3" t="s">
        <v>1171</v>
      </c>
      <c r="H379" t="str">
        <f>IF(ISBLANK(draft_picks[[#This Row],[drafter_id]]),"",_xlfn.XLOOKUP(draft_picks[[#This Row],[drafter_id]],drafters[id],drafters[name]))</f>
        <v>John Freiler</v>
      </c>
      <c r="J379" t="str">
        <f>IF(ISBLANK(draft_picks[[#This Row],[drafter_team_id]]),"",_xlfn.XLOOKUP(draft_picks[[#This Row],[drafter_team_id]],drafter_teams[id],drafter_teams[name]))</f>
        <v/>
      </c>
      <c r="K379" s="3" t="s">
        <v>15484</v>
      </c>
      <c r="L379" t="s">
        <v>1009</v>
      </c>
      <c r="M379" t="str">
        <f>IF(OR(ISBLANK(draft_picks[[#This Row],[veto_drafter_id]]),draft_picks[[#This Row],[veto_drafter_id]]=""),"",_xlfn.XLOOKUP(draft_picks[[#This Row],[veto_drafter_id]],drafters[id],drafters[name]))</f>
        <v>Drea Clark</v>
      </c>
      <c r="N379" t="s">
        <v>15497</v>
      </c>
      <c r="O379" t="str">
        <f>IF(OR(ISBLANK(draft_picks[[#This Row],[veto_drafter_team_id]]),draft_picks[[#This Row],[veto_drafter_team_id]]=""),"",_xlfn.XLOOKUP(draft_picks[[#This Row],[veto_drafter_team_id]],drafter_teams[id],drafter_teams[name]))</f>
        <v/>
      </c>
      <c r="Q379" t="s">
        <v>15497</v>
      </c>
      <c r="R379" t="str">
        <f>IF(OR(ISBLANK(draft_picks[[#This Row],[veto_override_drafter_id]]),draft_picks[[#This Row],[veto_override_drafter_id]]=""),"",_xlfn.XLOOKUP(draft_picks[[#This Row],[veto_override_drafter_id]],drafters[id],drafters[name]))</f>
        <v/>
      </c>
      <c r="S379" t="s">
        <v>15497</v>
      </c>
      <c r="T379" t="str">
        <f>IF(OR(ISBLANK(draft_picks[[#This Row],[veto_override_team_id]]),draft_picks[[#This Row],[veto_override_team_id]]=""),"",_xlfn.XLOOKUP(draft_picks[[#This Row],[veto_override_team_id]],drafter_teams[id],drafter_teams[name]))</f>
        <v/>
      </c>
    </row>
    <row r="380" spans="1:20" x14ac:dyDescent="0.25">
      <c r="A380" t="s">
        <v>552</v>
      </c>
      <c r="B380" t="str">
        <f>_xlfn.XLOOKUP(draft_picks[[#This Row],[draft_id]],drafts[id],drafts[title])</f>
        <v>Nicolas Cage Mega Draft</v>
      </c>
      <c r="C380" s="3">
        <v>19</v>
      </c>
      <c r="D380">
        <f>IF(C379&lt;draft_picks[[#This Row],[position]],1,IF(C379&gt;draft_picks[[#This Row],[position]],D379+1,IF(C379=draft_picks[[#This Row],[position]],D379+1)))</f>
        <v>3</v>
      </c>
      <c r="E380" t="s">
        <v>3346</v>
      </c>
      <c r="F380" t="str">
        <f>IF(ISBLANK(draft_picks[[#This Row],[movie_id]]),"",_xlfn.XLOOKUP(draft_picks[[#This Row],[movie_id]],drafts.movies[id],drafts.movies[movie_title]))</f>
        <v>City of Angels</v>
      </c>
      <c r="G380" s="3" t="s">
        <v>1171</v>
      </c>
      <c r="H380" t="str">
        <f>IF(ISBLANK(draft_picks[[#This Row],[drafter_id]]),"",_xlfn.XLOOKUP(draft_picks[[#This Row],[drafter_id]],drafters[id],drafters[name]))</f>
        <v>John Freiler</v>
      </c>
      <c r="J380" t="str">
        <f>IF(ISBLANK(draft_picks[[#This Row],[drafter_team_id]]),"",_xlfn.XLOOKUP(draft_picks[[#This Row],[drafter_team_id]],drafter_teams[id],drafter_teams[name]))</f>
        <v/>
      </c>
      <c r="K380" s="3" t="s">
        <v>15497</v>
      </c>
      <c r="L380" t="s">
        <v>15497</v>
      </c>
      <c r="M380" t="str">
        <f>IF(OR(ISBLANK(draft_picks[[#This Row],[veto_drafter_id]]),draft_picks[[#This Row],[veto_drafter_id]]=""),"",_xlfn.XLOOKUP(draft_picks[[#This Row],[veto_drafter_id]],drafters[id],drafters[name]))</f>
        <v/>
      </c>
      <c r="N380" t="s">
        <v>15497</v>
      </c>
      <c r="O380" t="str">
        <f>IF(OR(ISBLANK(draft_picks[[#This Row],[veto_drafter_team_id]]),draft_picks[[#This Row],[veto_drafter_team_id]]=""),"",_xlfn.XLOOKUP(draft_picks[[#This Row],[veto_drafter_team_id]],drafter_teams[id],drafter_teams[name]))</f>
        <v/>
      </c>
      <c r="Q380" t="s">
        <v>15497</v>
      </c>
      <c r="R380" t="str">
        <f>IF(OR(ISBLANK(draft_picks[[#This Row],[veto_override_drafter_id]]),draft_picks[[#This Row],[veto_override_drafter_id]]=""),"",_xlfn.XLOOKUP(draft_picks[[#This Row],[veto_override_drafter_id]],drafters[id],drafters[name]))</f>
        <v/>
      </c>
      <c r="S380" t="s">
        <v>15497</v>
      </c>
      <c r="T380" t="str">
        <f>IF(OR(ISBLANK(draft_picks[[#This Row],[veto_override_team_id]]),draft_picks[[#This Row],[veto_override_team_id]]=""),"",_xlfn.XLOOKUP(draft_picks[[#This Row],[veto_override_team_id]],drafter_teams[id],drafter_teams[name]))</f>
        <v/>
      </c>
    </row>
    <row r="381" spans="1:20" x14ac:dyDescent="0.25">
      <c r="A381" t="s">
        <v>552</v>
      </c>
      <c r="B381" t="str">
        <f>_xlfn.XLOOKUP(draft_picks[[#This Row],[draft_id]],drafts[id],drafts[title])</f>
        <v>Nicolas Cage Mega Draft</v>
      </c>
      <c r="C381" s="3">
        <v>18</v>
      </c>
      <c r="D381">
        <f>IF(C380&lt;draft_picks[[#This Row],[position]],1,IF(C380&gt;draft_picks[[#This Row],[position]],D380+1,IF(C380=draft_picks[[#This Row],[position]],D380+1)))</f>
        <v>4</v>
      </c>
      <c r="E381" t="s">
        <v>5286</v>
      </c>
      <c r="F381" t="str">
        <f>IF(ISBLANK(draft_picks[[#This Row],[movie_id]]),"",_xlfn.XLOOKUP(draft_picks[[#This Row],[movie_id]],drafts.movies[id],drafts.movies[movie_title]))</f>
        <v>Zandalee</v>
      </c>
      <c r="G381" s="3" t="s">
        <v>1171</v>
      </c>
      <c r="H381" t="str">
        <f>IF(ISBLANK(draft_picks[[#This Row],[drafter_id]]),"",_xlfn.XLOOKUP(draft_picks[[#This Row],[drafter_id]],drafters[id],drafters[name]))</f>
        <v>John Freiler</v>
      </c>
      <c r="J381" t="str">
        <f>IF(ISBLANK(draft_picks[[#This Row],[drafter_team_id]]),"",_xlfn.XLOOKUP(draft_picks[[#This Row],[drafter_team_id]],drafter_teams[id],drafter_teams[name]))</f>
        <v/>
      </c>
      <c r="K381" s="3" t="s">
        <v>15497</v>
      </c>
      <c r="L381" t="s">
        <v>15497</v>
      </c>
      <c r="M381" t="str">
        <f>IF(OR(ISBLANK(draft_picks[[#This Row],[veto_drafter_id]]),draft_picks[[#This Row],[veto_drafter_id]]=""),"",_xlfn.XLOOKUP(draft_picks[[#This Row],[veto_drafter_id]],drafters[id],drafters[name]))</f>
        <v/>
      </c>
      <c r="N381" t="s">
        <v>15497</v>
      </c>
      <c r="O381" t="str">
        <f>IF(OR(ISBLANK(draft_picks[[#This Row],[veto_drafter_team_id]]),draft_picks[[#This Row],[veto_drafter_team_id]]=""),"",_xlfn.XLOOKUP(draft_picks[[#This Row],[veto_drafter_team_id]],drafter_teams[id],drafter_teams[name]))</f>
        <v/>
      </c>
      <c r="Q381" t="s">
        <v>15497</v>
      </c>
      <c r="R381" t="str">
        <f>IF(OR(ISBLANK(draft_picks[[#This Row],[veto_override_drafter_id]]),draft_picks[[#This Row],[veto_override_drafter_id]]=""),"",_xlfn.XLOOKUP(draft_picks[[#This Row],[veto_override_drafter_id]],drafters[id],drafters[name]))</f>
        <v/>
      </c>
      <c r="S381" t="s">
        <v>15497</v>
      </c>
      <c r="T381" t="str">
        <f>IF(OR(ISBLANK(draft_picks[[#This Row],[veto_override_team_id]]),draft_picks[[#This Row],[veto_override_team_id]]=""),"",_xlfn.XLOOKUP(draft_picks[[#This Row],[veto_override_team_id]],drafter_teams[id],drafter_teams[name]))</f>
        <v/>
      </c>
    </row>
    <row r="382" spans="1:20" x14ac:dyDescent="0.25">
      <c r="A382" t="s">
        <v>552</v>
      </c>
      <c r="B382" t="str">
        <f>_xlfn.XLOOKUP(draft_picks[[#This Row],[draft_id]],drafts[id],drafts[title])</f>
        <v>Nicolas Cage Mega Draft</v>
      </c>
      <c r="C382" s="3">
        <v>17</v>
      </c>
      <c r="D382">
        <f>IF(C381&lt;draft_picks[[#This Row],[position]],1,IF(C381&gt;draft_picks[[#This Row],[position]],D381+1,IF(C381=draft_picks[[#This Row],[position]],D381+1)))</f>
        <v>5</v>
      </c>
      <c r="E382" t="s">
        <v>7396</v>
      </c>
      <c r="F382" t="str">
        <f>IF(ISBLANK(draft_picks[[#This Row],[movie_id]]),"",_xlfn.XLOOKUP(draft_picks[[#This Row],[movie_id]],drafts.movies[id],drafts.movies[movie_title]))</f>
        <v>Mom and Dad</v>
      </c>
      <c r="G382" s="3" t="s">
        <v>1009</v>
      </c>
      <c r="H382" t="str">
        <f>IF(ISBLANK(draft_picks[[#This Row],[drafter_id]]),"",_xlfn.XLOOKUP(draft_picks[[#This Row],[drafter_id]],drafters[id],drafters[name]))</f>
        <v>Drea Clark</v>
      </c>
      <c r="J382" t="str">
        <f>IF(ISBLANK(draft_picks[[#This Row],[drafter_team_id]]),"",_xlfn.XLOOKUP(draft_picks[[#This Row],[drafter_team_id]],drafter_teams[id],drafter_teams[name]))</f>
        <v/>
      </c>
      <c r="K382" s="3" t="s">
        <v>15497</v>
      </c>
      <c r="L382" t="s">
        <v>15497</v>
      </c>
      <c r="M382" t="str">
        <f>IF(OR(ISBLANK(draft_picks[[#This Row],[veto_drafter_id]]),draft_picks[[#This Row],[veto_drafter_id]]=""),"",_xlfn.XLOOKUP(draft_picks[[#This Row],[veto_drafter_id]],drafters[id],drafters[name]))</f>
        <v/>
      </c>
      <c r="N382" t="s">
        <v>15497</v>
      </c>
      <c r="O382" t="str">
        <f>IF(OR(ISBLANK(draft_picks[[#This Row],[veto_drafter_team_id]]),draft_picks[[#This Row],[veto_drafter_team_id]]=""),"",_xlfn.XLOOKUP(draft_picks[[#This Row],[veto_drafter_team_id]],drafter_teams[id],drafter_teams[name]))</f>
        <v/>
      </c>
      <c r="Q382" t="s">
        <v>15497</v>
      </c>
      <c r="R382" t="str">
        <f>IF(OR(ISBLANK(draft_picks[[#This Row],[veto_override_drafter_id]]),draft_picks[[#This Row],[veto_override_drafter_id]]=""),"",_xlfn.XLOOKUP(draft_picks[[#This Row],[veto_override_drafter_id]],drafters[id],drafters[name]))</f>
        <v/>
      </c>
      <c r="S382" t="s">
        <v>15497</v>
      </c>
      <c r="T382" t="str">
        <f>IF(OR(ISBLANK(draft_picks[[#This Row],[veto_override_team_id]]),draft_picks[[#This Row],[veto_override_team_id]]=""),"",_xlfn.XLOOKUP(draft_picks[[#This Row],[veto_override_team_id]],drafter_teams[id],drafter_teams[name]))</f>
        <v/>
      </c>
    </row>
    <row r="383" spans="1:20" x14ac:dyDescent="0.25">
      <c r="A383" t="s">
        <v>552</v>
      </c>
      <c r="B383" t="str">
        <f>_xlfn.XLOOKUP(draft_picks[[#This Row],[draft_id]],drafts[id],drafts[title])</f>
        <v>Nicolas Cage Mega Draft</v>
      </c>
      <c r="C383" s="3">
        <v>16</v>
      </c>
      <c r="D383">
        <f>IF(C382&lt;draft_picks[[#This Row],[position]],1,IF(C382&gt;draft_picks[[#This Row],[position]],D382+1,IF(C382=draft_picks[[#This Row],[position]],D382+1)))</f>
        <v>6</v>
      </c>
      <c r="E383" t="s">
        <v>7694</v>
      </c>
      <c r="F383" t="str">
        <f>IF(ISBLANK(draft_picks[[#This Row],[movie_id]]),"",_xlfn.XLOOKUP(draft_picks[[#This Row],[movie_id]],drafts.movies[id],drafts.movies[movie_title]))</f>
        <v>Wild at Heart</v>
      </c>
      <c r="G383" s="3" t="s">
        <v>997</v>
      </c>
      <c r="H383" t="str">
        <f>IF(ISBLANK(draft_picks[[#This Row],[drafter_id]]),"",_xlfn.XLOOKUP(draft_picks[[#This Row],[drafter_id]],drafters[id],drafters[name]))</f>
        <v>BenDavid Grabinski</v>
      </c>
      <c r="J383" t="str">
        <f>IF(ISBLANK(draft_picks[[#This Row],[drafter_team_id]]),"",_xlfn.XLOOKUP(draft_picks[[#This Row],[drafter_team_id]],drafter_teams[id],drafter_teams[name]))</f>
        <v/>
      </c>
      <c r="K383" s="3" t="s">
        <v>15497</v>
      </c>
      <c r="L383" t="s">
        <v>15497</v>
      </c>
      <c r="M383" t="str">
        <f>IF(OR(ISBLANK(draft_picks[[#This Row],[veto_drafter_id]]),draft_picks[[#This Row],[veto_drafter_id]]=""),"",_xlfn.XLOOKUP(draft_picks[[#This Row],[veto_drafter_id]],drafters[id],drafters[name]))</f>
        <v/>
      </c>
      <c r="N383" t="s">
        <v>15497</v>
      </c>
      <c r="O383" t="str">
        <f>IF(OR(ISBLANK(draft_picks[[#This Row],[veto_drafter_team_id]]),draft_picks[[#This Row],[veto_drafter_team_id]]=""),"",_xlfn.XLOOKUP(draft_picks[[#This Row],[veto_drafter_team_id]],drafter_teams[id],drafter_teams[name]))</f>
        <v/>
      </c>
      <c r="Q383" t="s">
        <v>15497</v>
      </c>
      <c r="R383" t="str">
        <f>IF(OR(ISBLANK(draft_picks[[#This Row],[veto_override_drafter_id]]),draft_picks[[#This Row],[veto_override_drafter_id]]=""),"",_xlfn.XLOOKUP(draft_picks[[#This Row],[veto_override_drafter_id]],drafters[id],drafters[name]))</f>
        <v/>
      </c>
      <c r="S383" t="s">
        <v>15497</v>
      </c>
      <c r="T383" t="str">
        <f>IF(OR(ISBLANK(draft_picks[[#This Row],[veto_override_team_id]]),draft_picks[[#This Row],[veto_override_team_id]]=""),"",_xlfn.XLOOKUP(draft_picks[[#This Row],[veto_override_team_id]],drafter_teams[id],drafter_teams[name]))</f>
        <v/>
      </c>
    </row>
    <row r="384" spans="1:20" x14ac:dyDescent="0.25">
      <c r="A384" t="s">
        <v>552</v>
      </c>
      <c r="B384" t="str">
        <f>_xlfn.XLOOKUP(draft_picks[[#This Row],[draft_id]],drafts[id],drafts[title])</f>
        <v>Nicolas Cage Mega Draft</v>
      </c>
      <c r="C384" s="3">
        <v>15</v>
      </c>
      <c r="D384">
        <f>IF(C383&lt;draft_picks[[#This Row],[position]],1,IF(C383&gt;draft_picks[[#This Row],[position]],D383+1,IF(C383=draft_picks[[#This Row],[position]],D383+1)))</f>
        <v>7</v>
      </c>
      <c r="E384" t="s">
        <v>4872</v>
      </c>
      <c r="F384" t="str">
        <f>IF(ISBLANK(draft_picks[[#This Row],[movie_id]]),"",_xlfn.XLOOKUP(draft_picks[[#This Row],[movie_id]],drafts.movies[id],drafts.movies[movie_title]))</f>
        <v>The Trust</v>
      </c>
      <c r="G384" s="3" t="s">
        <v>929</v>
      </c>
      <c r="H384" t="str">
        <f>IF(ISBLANK(draft_picks[[#This Row],[drafter_id]]),"",_xlfn.XLOOKUP(draft_picks[[#This Row],[drafter_id]],drafters[id],drafters[name]))</f>
        <v>Marc Calderaro</v>
      </c>
      <c r="J384" t="str">
        <f>IF(ISBLANK(draft_picks[[#This Row],[drafter_team_id]]),"",_xlfn.XLOOKUP(draft_picks[[#This Row],[drafter_team_id]],drafter_teams[id],drafter_teams[name]))</f>
        <v/>
      </c>
      <c r="K384" s="3" t="s">
        <v>15497</v>
      </c>
      <c r="L384" t="s">
        <v>15497</v>
      </c>
      <c r="M384" t="str">
        <f>IF(OR(ISBLANK(draft_picks[[#This Row],[veto_drafter_id]]),draft_picks[[#This Row],[veto_drafter_id]]=""),"",_xlfn.XLOOKUP(draft_picks[[#This Row],[veto_drafter_id]],drafters[id],drafters[name]))</f>
        <v/>
      </c>
      <c r="N384" t="s">
        <v>15497</v>
      </c>
      <c r="O384" t="str">
        <f>IF(OR(ISBLANK(draft_picks[[#This Row],[veto_drafter_team_id]]),draft_picks[[#This Row],[veto_drafter_team_id]]=""),"",_xlfn.XLOOKUP(draft_picks[[#This Row],[veto_drafter_team_id]],drafter_teams[id],drafter_teams[name]))</f>
        <v/>
      </c>
      <c r="Q384" t="s">
        <v>15497</v>
      </c>
      <c r="R384" t="str">
        <f>IF(OR(ISBLANK(draft_picks[[#This Row],[veto_override_drafter_id]]),draft_picks[[#This Row],[veto_override_drafter_id]]=""),"",_xlfn.XLOOKUP(draft_picks[[#This Row],[veto_override_drafter_id]],drafters[id],drafters[name]))</f>
        <v/>
      </c>
      <c r="S384" t="s">
        <v>15497</v>
      </c>
      <c r="T384" t="str">
        <f>IF(OR(ISBLANK(draft_picks[[#This Row],[veto_override_team_id]]),draft_picks[[#This Row],[veto_override_team_id]]=""),"",_xlfn.XLOOKUP(draft_picks[[#This Row],[veto_override_team_id]],drafter_teams[id],drafter_teams[name]))</f>
        <v/>
      </c>
    </row>
    <row r="385" spans="1:20" x14ac:dyDescent="0.25">
      <c r="A385" t="s">
        <v>552</v>
      </c>
      <c r="B385" t="str">
        <f>_xlfn.XLOOKUP(draft_picks[[#This Row],[draft_id]],drafts[id],drafts[title])</f>
        <v>Nicolas Cage Mega Draft</v>
      </c>
      <c r="C385" s="3">
        <v>14</v>
      </c>
      <c r="D385">
        <f>IF(C384&lt;draft_picks[[#This Row],[position]],1,IF(C384&gt;draft_picks[[#This Row],[position]],D384+1,IF(C384=draft_picks[[#This Row],[position]],D384+1)))</f>
        <v>8</v>
      </c>
      <c r="E385" t="s">
        <v>7629</v>
      </c>
      <c r="F385" t="str">
        <f>IF(ISBLANK(draft_picks[[#This Row],[movie_id]]),"",_xlfn.XLOOKUP(draft_picks[[#This Row],[movie_id]],drafts.movies[id],drafts.movies[movie_title]))</f>
        <v>Drive Angry</v>
      </c>
      <c r="G385" s="3" t="s">
        <v>1171</v>
      </c>
      <c r="H385" t="str">
        <f>IF(ISBLANK(draft_picks[[#This Row],[drafter_id]]),"",_xlfn.XLOOKUP(draft_picks[[#This Row],[drafter_id]],drafters[id],drafters[name]))</f>
        <v>John Freiler</v>
      </c>
      <c r="J385" t="str">
        <f>IF(ISBLANK(draft_picks[[#This Row],[drafter_team_id]]),"",_xlfn.XLOOKUP(draft_picks[[#This Row],[drafter_team_id]],drafter_teams[id],drafter_teams[name]))</f>
        <v/>
      </c>
      <c r="K385" s="3" t="s">
        <v>15497</v>
      </c>
      <c r="L385" t="s">
        <v>15497</v>
      </c>
      <c r="M385" t="str">
        <f>IF(OR(ISBLANK(draft_picks[[#This Row],[veto_drafter_id]]),draft_picks[[#This Row],[veto_drafter_id]]=""),"",_xlfn.XLOOKUP(draft_picks[[#This Row],[veto_drafter_id]],drafters[id],drafters[name]))</f>
        <v/>
      </c>
      <c r="N385" t="s">
        <v>15497</v>
      </c>
      <c r="O385" t="str">
        <f>IF(OR(ISBLANK(draft_picks[[#This Row],[veto_drafter_team_id]]),draft_picks[[#This Row],[veto_drafter_team_id]]=""),"",_xlfn.XLOOKUP(draft_picks[[#This Row],[veto_drafter_team_id]],drafter_teams[id],drafter_teams[name]))</f>
        <v/>
      </c>
      <c r="Q385" t="s">
        <v>15497</v>
      </c>
      <c r="R385" t="str">
        <f>IF(OR(ISBLANK(draft_picks[[#This Row],[veto_override_drafter_id]]),draft_picks[[#This Row],[veto_override_drafter_id]]=""),"",_xlfn.XLOOKUP(draft_picks[[#This Row],[veto_override_drafter_id]],drafters[id],drafters[name]))</f>
        <v/>
      </c>
      <c r="S385" t="s">
        <v>15497</v>
      </c>
      <c r="T385" t="str">
        <f>IF(OR(ISBLANK(draft_picks[[#This Row],[veto_override_team_id]]),draft_picks[[#This Row],[veto_override_team_id]]=""),"",_xlfn.XLOOKUP(draft_picks[[#This Row],[veto_override_team_id]],drafter_teams[id],drafter_teams[name]))</f>
        <v/>
      </c>
    </row>
    <row r="386" spans="1:20" x14ac:dyDescent="0.25">
      <c r="A386" t="s">
        <v>552</v>
      </c>
      <c r="B386" t="str">
        <f>_xlfn.XLOOKUP(draft_picks[[#This Row],[draft_id]],drafts[id],drafts[title])</f>
        <v>Nicolas Cage Mega Draft</v>
      </c>
      <c r="C386" s="3">
        <v>13</v>
      </c>
      <c r="D386">
        <f>IF(C385&lt;draft_picks[[#This Row],[position]],1,IF(C385&gt;draft_picks[[#This Row],[position]],D385+1,IF(C385=draft_picks[[#This Row],[position]],D385+1)))</f>
        <v>9</v>
      </c>
      <c r="E386" t="s">
        <v>2985</v>
      </c>
      <c r="F386" t="str">
        <f>IF(ISBLANK(draft_picks[[#This Row],[movie_id]]),"",_xlfn.XLOOKUP(draft_picks[[#This Row],[movie_id]],drafts.movies[id],drafts.movies[movie_title]))</f>
        <v>Adaptation.</v>
      </c>
      <c r="G386" s="3" t="s">
        <v>1009</v>
      </c>
      <c r="H386" t="str">
        <f>IF(ISBLANK(draft_picks[[#This Row],[drafter_id]]),"",_xlfn.XLOOKUP(draft_picks[[#This Row],[drafter_id]],drafters[id],drafters[name]))</f>
        <v>Drea Clark</v>
      </c>
      <c r="J386" t="str">
        <f>IF(ISBLANK(draft_picks[[#This Row],[drafter_team_id]]),"",_xlfn.XLOOKUP(draft_picks[[#This Row],[drafter_team_id]],drafter_teams[id],drafter_teams[name]))</f>
        <v/>
      </c>
      <c r="K386" s="3" t="s">
        <v>15484</v>
      </c>
      <c r="L386" t="s">
        <v>929</v>
      </c>
      <c r="M386" t="str">
        <f>IF(OR(ISBLANK(draft_picks[[#This Row],[veto_drafter_id]]),draft_picks[[#This Row],[veto_drafter_id]]=""),"",_xlfn.XLOOKUP(draft_picks[[#This Row],[veto_drafter_id]],drafters[id],drafters[name]))</f>
        <v>Marc Calderaro</v>
      </c>
      <c r="N386" t="s">
        <v>15497</v>
      </c>
      <c r="O386" t="str">
        <f>IF(OR(ISBLANK(draft_picks[[#This Row],[veto_drafter_team_id]]),draft_picks[[#This Row],[veto_drafter_team_id]]=""),"",_xlfn.XLOOKUP(draft_picks[[#This Row],[veto_drafter_team_id]],drafter_teams[id],drafter_teams[name]))</f>
        <v/>
      </c>
      <c r="Q386" t="s">
        <v>15497</v>
      </c>
      <c r="R386" t="str">
        <f>IF(OR(ISBLANK(draft_picks[[#This Row],[veto_override_drafter_id]]),draft_picks[[#This Row],[veto_override_drafter_id]]=""),"",_xlfn.XLOOKUP(draft_picks[[#This Row],[veto_override_drafter_id]],drafters[id],drafters[name]))</f>
        <v/>
      </c>
      <c r="S386" t="s">
        <v>15497</v>
      </c>
      <c r="T386" t="str">
        <f>IF(OR(ISBLANK(draft_picks[[#This Row],[veto_override_team_id]]),draft_picks[[#This Row],[veto_override_team_id]]=""),"",_xlfn.XLOOKUP(draft_picks[[#This Row],[veto_override_team_id]],drafter_teams[id],drafter_teams[name]))</f>
        <v/>
      </c>
    </row>
    <row r="387" spans="1:20" x14ac:dyDescent="0.25">
      <c r="A387" t="s">
        <v>552</v>
      </c>
      <c r="B387" t="str">
        <f>_xlfn.XLOOKUP(draft_picks[[#This Row],[draft_id]],drafts[id],drafts[title])</f>
        <v>Nicolas Cage Mega Draft</v>
      </c>
      <c r="C387" s="3">
        <v>13</v>
      </c>
      <c r="D387">
        <f>IF(C386&lt;draft_picks[[#This Row],[position]],1,IF(C386&gt;draft_picks[[#This Row],[position]],D386+1,IF(C386=draft_picks[[#This Row],[position]],D386+1)))</f>
        <v>10</v>
      </c>
      <c r="E387" t="s">
        <v>3531</v>
      </c>
      <c r="F387" t="str">
        <f>IF(ISBLANK(draft_picks[[#This Row],[movie_id]]),"",_xlfn.XLOOKUP(draft_picks[[#This Row],[movie_id]],drafts.movies[id],drafts.movies[movie_title]))</f>
        <v>Peggy Sue Got Married</v>
      </c>
      <c r="G387" s="3" t="s">
        <v>1009</v>
      </c>
      <c r="H387" t="str">
        <f>IF(ISBLANK(draft_picks[[#This Row],[drafter_id]]),"",_xlfn.XLOOKUP(draft_picks[[#This Row],[drafter_id]],drafters[id],drafters[name]))</f>
        <v>Drea Clark</v>
      </c>
      <c r="J387" t="str">
        <f>IF(ISBLANK(draft_picks[[#This Row],[drafter_team_id]]),"",_xlfn.XLOOKUP(draft_picks[[#This Row],[drafter_team_id]],drafter_teams[id],drafter_teams[name]))</f>
        <v/>
      </c>
      <c r="K387" s="3" t="s">
        <v>15497</v>
      </c>
      <c r="L387" t="s">
        <v>15497</v>
      </c>
      <c r="M387" t="str">
        <f>IF(OR(ISBLANK(draft_picks[[#This Row],[veto_drafter_id]]),draft_picks[[#This Row],[veto_drafter_id]]=""),"",_xlfn.XLOOKUP(draft_picks[[#This Row],[veto_drafter_id]],drafters[id],drafters[name]))</f>
        <v/>
      </c>
      <c r="N387" t="s">
        <v>15497</v>
      </c>
      <c r="O387" t="str">
        <f>IF(OR(ISBLANK(draft_picks[[#This Row],[veto_drafter_team_id]]),draft_picks[[#This Row],[veto_drafter_team_id]]=""),"",_xlfn.XLOOKUP(draft_picks[[#This Row],[veto_drafter_team_id]],drafter_teams[id],drafter_teams[name]))</f>
        <v/>
      </c>
      <c r="Q387" t="s">
        <v>15497</v>
      </c>
      <c r="R387" t="str">
        <f>IF(OR(ISBLANK(draft_picks[[#This Row],[veto_override_drafter_id]]),draft_picks[[#This Row],[veto_override_drafter_id]]=""),"",_xlfn.XLOOKUP(draft_picks[[#This Row],[veto_override_drafter_id]],drafters[id],drafters[name]))</f>
        <v/>
      </c>
      <c r="S387" t="s">
        <v>15497</v>
      </c>
      <c r="T387" t="str">
        <f>IF(OR(ISBLANK(draft_picks[[#This Row],[veto_override_team_id]]),draft_picks[[#This Row],[veto_override_team_id]]=""),"",_xlfn.XLOOKUP(draft_picks[[#This Row],[veto_override_team_id]],drafter_teams[id],drafter_teams[name]))</f>
        <v/>
      </c>
    </row>
    <row r="388" spans="1:20" x14ac:dyDescent="0.25">
      <c r="A388" t="s">
        <v>552</v>
      </c>
      <c r="B388" t="str">
        <f>_xlfn.XLOOKUP(draft_picks[[#This Row],[draft_id]],drafts[id],drafts[title])</f>
        <v>Nicolas Cage Mega Draft</v>
      </c>
      <c r="C388" s="3">
        <v>12</v>
      </c>
      <c r="D388">
        <f>IF(C387&lt;draft_picks[[#This Row],[position]],1,IF(C387&gt;draft_picks[[#This Row],[position]],D387+1,IF(C387=draft_picks[[#This Row],[position]],D387+1)))</f>
        <v>11</v>
      </c>
      <c r="E388" t="s">
        <v>1607</v>
      </c>
      <c r="F388" t="str">
        <f>IF(ISBLANK(draft_picks[[#This Row],[movie_id]]),"",_xlfn.XLOOKUP(draft_picks[[#This Row],[movie_id]],drafts.movies[id],drafts.movies[movie_title]))</f>
        <v>Con Air</v>
      </c>
      <c r="G388" s="3" t="s">
        <v>997</v>
      </c>
      <c r="H388" t="str">
        <f>IF(ISBLANK(draft_picks[[#This Row],[drafter_id]]),"",_xlfn.XLOOKUP(draft_picks[[#This Row],[drafter_id]],drafters[id],drafters[name]))</f>
        <v>BenDavid Grabinski</v>
      </c>
      <c r="J388" t="str">
        <f>IF(ISBLANK(draft_picks[[#This Row],[drafter_team_id]]),"",_xlfn.XLOOKUP(draft_picks[[#This Row],[drafter_team_id]],drafter_teams[id],drafter_teams[name]))</f>
        <v/>
      </c>
      <c r="K388" s="3" t="s">
        <v>15497</v>
      </c>
      <c r="L388" t="s">
        <v>15497</v>
      </c>
      <c r="M388" t="str">
        <f>IF(OR(ISBLANK(draft_picks[[#This Row],[veto_drafter_id]]),draft_picks[[#This Row],[veto_drafter_id]]=""),"",_xlfn.XLOOKUP(draft_picks[[#This Row],[veto_drafter_id]],drafters[id],drafters[name]))</f>
        <v/>
      </c>
      <c r="N388" t="s">
        <v>15497</v>
      </c>
      <c r="O388" t="str">
        <f>IF(OR(ISBLANK(draft_picks[[#This Row],[veto_drafter_team_id]]),draft_picks[[#This Row],[veto_drafter_team_id]]=""),"",_xlfn.XLOOKUP(draft_picks[[#This Row],[veto_drafter_team_id]],drafter_teams[id],drafter_teams[name]))</f>
        <v/>
      </c>
      <c r="Q388" t="s">
        <v>15497</v>
      </c>
      <c r="R388" t="str">
        <f>IF(OR(ISBLANK(draft_picks[[#This Row],[veto_override_drafter_id]]),draft_picks[[#This Row],[veto_override_drafter_id]]=""),"",_xlfn.XLOOKUP(draft_picks[[#This Row],[veto_override_drafter_id]],drafters[id],drafters[name]))</f>
        <v/>
      </c>
      <c r="S388" t="s">
        <v>15497</v>
      </c>
      <c r="T388" t="str">
        <f>IF(OR(ISBLANK(draft_picks[[#This Row],[veto_override_team_id]]),draft_picks[[#This Row],[veto_override_team_id]]=""),"",_xlfn.XLOOKUP(draft_picks[[#This Row],[veto_override_team_id]],drafter_teams[id],drafter_teams[name]))</f>
        <v/>
      </c>
    </row>
    <row r="389" spans="1:20" x14ac:dyDescent="0.25">
      <c r="A389" t="s">
        <v>552</v>
      </c>
      <c r="B389" t="str">
        <f>_xlfn.XLOOKUP(draft_picks[[#This Row],[draft_id]],drafts[id],drafts[title])</f>
        <v>Nicolas Cage Mega Draft</v>
      </c>
      <c r="C389" s="3">
        <v>11</v>
      </c>
      <c r="D389">
        <f>IF(C388&lt;draft_picks[[#This Row],[position]],1,IF(C388&gt;draft_picks[[#This Row],[position]],D388+1,IF(C388=draft_picks[[#This Row],[position]],D388+1)))</f>
        <v>12</v>
      </c>
      <c r="E389" t="s">
        <v>1514</v>
      </c>
      <c r="F389" t="str">
        <f>IF(ISBLANK(draft_picks[[#This Row],[movie_id]]),"",_xlfn.XLOOKUP(draft_picks[[#This Row],[movie_id]],drafts.movies[id],drafts.movies[movie_title]))</f>
        <v>Deadfall</v>
      </c>
      <c r="G389" s="3" t="s">
        <v>1171</v>
      </c>
      <c r="H389" t="str">
        <f>IF(ISBLANK(draft_picks[[#This Row],[drafter_id]]),"",_xlfn.XLOOKUP(draft_picks[[#This Row],[drafter_id]],drafters[id],drafters[name]))</f>
        <v>John Freiler</v>
      </c>
      <c r="J389" t="str">
        <f>IF(ISBLANK(draft_picks[[#This Row],[drafter_team_id]]),"",_xlfn.XLOOKUP(draft_picks[[#This Row],[drafter_team_id]],drafter_teams[id],drafter_teams[name]))</f>
        <v/>
      </c>
      <c r="K389" s="3" t="s">
        <v>15484</v>
      </c>
      <c r="L389" t="s">
        <v>1009</v>
      </c>
      <c r="M389" t="str">
        <f>IF(OR(ISBLANK(draft_picks[[#This Row],[veto_drafter_id]]),draft_picks[[#This Row],[veto_drafter_id]]=""),"",_xlfn.XLOOKUP(draft_picks[[#This Row],[veto_drafter_id]],drafters[id],drafters[name]))</f>
        <v>Drea Clark</v>
      </c>
      <c r="N389" t="s">
        <v>15497</v>
      </c>
      <c r="O389" t="str">
        <f>IF(OR(ISBLANK(draft_picks[[#This Row],[veto_drafter_team_id]]),draft_picks[[#This Row],[veto_drafter_team_id]]=""),"",_xlfn.XLOOKUP(draft_picks[[#This Row],[veto_drafter_team_id]],drafter_teams[id],drafter_teams[name]))</f>
        <v/>
      </c>
      <c r="Q389" t="s">
        <v>15497</v>
      </c>
      <c r="R389" t="str">
        <f>IF(OR(ISBLANK(draft_picks[[#This Row],[veto_override_drafter_id]]),draft_picks[[#This Row],[veto_override_drafter_id]]=""),"",_xlfn.XLOOKUP(draft_picks[[#This Row],[veto_override_drafter_id]],drafters[id],drafters[name]))</f>
        <v/>
      </c>
      <c r="S389" t="s">
        <v>15497</v>
      </c>
      <c r="T389" t="str">
        <f>IF(OR(ISBLANK(draft_picks[[#This Row],[veto_override_team_id]]),draft_picks[[#This Row],[veto_override_team_id]]=""),"",_xlfn.XLOOKUP(draft_picks[[#This Row],[veto_override_team_id]],drafter_teams[id],drafter_teams[name]))</f>
        <v/>
      </c>
    </row>
    <row r="390" spans="1:20" x14ac:dyDescent="0.25">
      <c r="A390" t="s">
        <v>552</v>
      </c>
      <c r="B390" t="str">
        <f>_xlfn.XLOOKUP(draft_picks[[#This Row],[draft_id]],drafts[id],drafts[title])</f>
        <v>Nicolas Cage Mega Draft</v>
      </c>
      <c r="C390" s="3">
        <v>11</v>
      </c>
      <c r="D390">
        <f>IF(C389&lt;draft_picks[[#This Row],[position]],1,IF(C389&gt;draft_picks[[#This Row],[position]],D389+1,IF(C389=draft_picks[[#This Row],[position]],D389+1)))</f>
        <v>13</v>
      </c>
      <c r="E390" t="s">
        <v>4830</v>
      </c>
      <c r="F390" t="str">
        <f>IF(ISBLANK(draft_picks[[#This Row],[movie_id]]),"",_xlfn.XLOOKUP(draft_picks[[#This Row],[movie_id]],drafts.movies[id],drafts.movies[movie_title]))</f>
        <v>Matchstick Men</v>
      </c>
      <c r="G390" s="3" t="s">
        <v>1171</v>
      </c>
      <c r="H390" t="str">
        <f>IF(ISBLANK(draft_picks[[#This Row],[drafter_id]]),"",_xlfn.XLOOKUP(draft_picks[[#This Row],[drafter_id]],drafters[id],drafters[name]))</f>
        <v>John Freiler</v>
      </c>
      <c r="J390" t="str">
        <f>IF(ISBLANK(draft_picks[[#This Row],[drafter_team_id]]),"",_xlfn.XLOOKUP(draft_picks[[#This Row],[drafter_team_id]],drafter_teams[id],drafter_teams[name]))</f>
        <v/>
      </c>
      <c r="K390" s="3" t="s">
        <v>15497</v>
      </c>
      <c r="L390" t="s">
        <v>15497</v>
      </c>
      <c r="M390" t="str">
        <f>IF(OR(ISBLANK(draft_picks[[#This Row],[veto_drafter_id]]),draft_picks[[#This Row],[veto_drafter_id]]=""),"",_xlfn.XLOOKUP(draft_picks[[#This Row],[veto_drafter_id]],drafters[id],drafters[name]))</f>
        <v/>
      </c>
      <c r="N390" t="s">
        <v>15497</v>
      </c>
      <c r="O390" t="str">
        <f>IF(OR(ISBLANK(draft_picks[[#This Row],[veto_drafter_team_id]]),draft_picks[[#This Row],[veto_drafter_team_id]]=""),"",_xlfn.XLOOKUP(draft_picks[[#This Row],[veto_drafter_team_id]],drafter_teams[id],drafter_teams[name]))</f>
        <v/>
      </c>
      <c r="Q390" t="s">
        <v>15497</v>
      </c>
      <c r="R390" t="str">
        <f>IF(OR(ISBLANK(draft_picks[[#This Row],[veto_override_drafter_id]]),draft_picks[[#This Row],[veto_override_drafter_id]]=""),"",_xlfn.XLOOKUP(draft_picks[[#This Row],[veto_override_drafter_id]],drafters[id],drafters[name]))</f>
        <v/>
      </c>
      <c r="S390" t="s">
        <v>15497</v>
      </c>
      <c r="T390" t="str">
        <f>IF(OR(ISBLANK(draft_picks[[#This Row],[veto_override_team_id]]),draft_picks[[#This Row],[veto_override_team_id]]=""),"",_xlfn.XLOOKUP(draft_picks[[#This Row],[veto_override_team_id]],drafter_teams[id],drafter_teams[name]))</f>
        <v/>
      </c>
    </row>
    <row r="391" spans="1:20" x14ac:dyDescent="0.25">
      <c r="A391" t="s">
        <v>552</v>
      </c>
      <c r="B391" t="str">
        <f>_xlfn.XLOOKUP(draft_picks[[#This Row],[draft_id]],drafts[id],drafts[title])</f>
        <v>Nicolas Cage Mega Draft</v>
      </c>
      <c r="C391" s="3">
        <v>10</v>
      </c>
      <c r="D391">
        <f>IF(C390&lt;draft_picks[[#This Row],[position]],1,IF(C390&gt;draft_picks[[#This Row],[position]],D390+1,IF(C390=draft_picks[[#This Row],[position]],D390+1)))</f>
        <v>14</v>
      </c>
      <c r="E391" t="s">
        <v>2400</v>
      </c>
      <c r="F391" t="str">
        <f>IF(ISBLANK(draft_picks[[#This Row],[movie_id]]),"",_xlfn.XLOOKUP(draft_picks[[#This Row],[movie_id]],drafts.movies[id],drafts.movies[movie_title]))</f>
        <v>The Wicker Man</v>
      </c>
      <c r="G391" s="3" t="s">
        <v>929</v>
      </c>
      <c r="H391" t="str">
        <f>IF(ISBLANK(draft_picks[[#This Row],[drafter_id]]),"",_xlfn.XLOOKUP(draft_picks[[#This Row],[drafter_id]],drafters[id],drafters[name]))</f>
        <v>Marc Calderaro</v>
      </c>
      <c r="J391" t="str">
        <f>IF(ISBLANK(draft_picks[[#This Row],[drafter_team_id]]),"",_xlfn.XLOOKUP(draft_picks[[#This Row],[drafter_team_id]],drafter_teams[id],drafter_teams[name]))</f>
        <v/>
      </c>
      <c r="K391" s="3" t="s">
        <v>15497</v>
      </c>
      <c r="L391" t="s">
        <v>15497</v>
      </c>
      <c r="M391" t="str">
        <f>IF(OR(ISBLANK(draft_picks[[#This Row],[veto_drafter_id]]),draft_picks[[#This Row],[veto_drafter_id]]=""),"",_xlfn.XLOOKUP(draft_picks[[#This Row],[veto_drafter_id]],drafters[id],drafters[name]))</f>
        <v/>
      </c>
      <c r="N391" t="s">
        <v>15497</v>
      </c>
      <c r="O391" t="str">
        <f>IF(OR(ISBLANK(draft_picks[[#This Row],[veto_drafter_team_id]]),draft_picks[[#This Row],[veto_drafter_team_id]]=""),"",_xlfn.XLOOKUP(draft_picks[[#This Row],[veto_drafter_team_id]],drafter_teams[id],drafter_teams[name]))</f>
        <v/>
      </c>
      <c r="Q391" t="s">
        <v>15497</v>
      </c>
      <c r="R391" t="str">
        <f>IF(OR(ISBLANK(draft_picks[[#This Row],[veto_override_drafter_id]]),draft_picks[[#This Row],[veto_override_drafter_id]]=""),"",_xlfn.XLOOKUP(draft_picks[[#This Row],[veto_override_drafter_id]],drafters[id],drafters[name]))</f>
        <v/>
      </c>
      <c r="S391" t="s">
        <v>15497</v>
      </c>
      <c r="T391" t="str">
        <f>IF(OR(ISBLANK(draft_picks[[#This Row],[veto_override_team_id]]),draft_picks[[#This Row],[veto_override_team_id]]=""),"",_xlfn.XLOOKUP(draft_picks[[#This Row],[veto_override_team_id]],drafter_teams[id],drafter_teams[name]))</f>
        <v/>
      </c>
    </row>
    <row r="392" spans="1:20" x14ac:dyDescent="0.25">
      <c r="A392" t="s">
        <v>552</v>
      </c>
      <c r="B392" t="str">
        <f>_xlfn.XLOOKUP(draft_picks[[#This Row],[draft_id]],drafts[id],drafts[title])</f>
        <v>Nicolas Cage Mega Draft</v>
      </c>
      <c r="C392" s="3">
        <v>9</v>
      </c>
      <c r="D392">
        <f>IF(C391&lt;draft_picks[[#This Row],[position]],1,IF(C391&gt;draft_picks[[#This Row],[position]],D391+1,IF(C391=draft_picks[[#This Row],[position]],D391+1)))</f>
        <v>15</v>
      </c>
      <c r="E392" t="s">
        <v>5525</v>
      </c>
      <c r="F392" t="str">
        <f>IF(ISBLANK(draft_picks[[#This Row],[movie_id]]),"",_xlfn.XLOOKUP(draft_picks[[#This Row],[movie_id]],drafts.movies[id],drafts.movies[movie_title]))</f>
        <v>Moonstruck</v>
      </c>
      <c r="G392" s="3" t="s">
        <v>1009</v>
      </c>
      <c r="H392" t="str">
        <f>IF(ISBLANK(draft_picks[[#This Row],[drafter_id]]),"",_xlfn.XLOOKUP(draft_picks[[#This Row],[drafter_id]],drafters[id],drafters[name]))</f>
        <v>Drea Clark</v>
      </c>
      <c r="J392" t="str">
        <f>IF(ISBLANK(draft_picks[[#This Row],[drafter_team_id]]),"",_xlfn.XLOOKUP(draft_picks[[#This Row],[drafter_team_id]],drafter_teams[id],drafter_teams[name]))</f>
        <v/>
      </c>
      <c r="K392" s="3" t="s">
        <v>15497</v>
      </c>
      <c r="L392" t="s">
        <v>15497</v>
      </c>
      <c r="M392" t="str">
        <f>IF(OR(ISBLANK(draft_picks[[#This Row],[veto_drafter_id]]),draft_picks[[#This Row],[veto_drafter_id]]=""),"",_xlfn.XLOOKUP(draft_picks[[#This Row],[veto_drafter_id]],drafters[id],drafters[name]))</f>
        <v/>
      </c>
      <c r="N392" t="s">
        <v>15497</v>
      </c>
      <c r="O392" t="str">
        <f>IF(OR(ISBLANK(draft_picks[[#This Row],[veto_drafter_team_id]]),draft_picks[[#This Row],[veto_drafter_team_id]]=""),"",_xlfn.XLOOKUP(draft_picks[[#This Row],[veto_drafter_team_id]],drafter_teams[id],drafter_teams[name]))</f>
        <v/>
      </c>
      <c r="Q392" t="s">
        <v>15497</v>
      </c>
      <c r="R392" t="str">
        <f>IF(OR(ISBLANK(draft_picks[[#This Row],[veto_override_drafter_id]]),draft_picks[[#This Row],[veto_override_drafter_id]]=""),"",_xlfn.XLOOKUP(draft_picks[[#This Row],[veto_override_drafter_id]],drafters[id],drafters[name]))</f>
        <v/>
      </c>
      <c r="S392" t="s">
        <v>15497</v>
      </c>
      <c r="T392" t="str">
        <f>IF(OR(ISBLANK(draft_picks[[#This Row],[veto_override_team_id]]),draft_picks[[#This Row],[veto_override_team_id]]=""),"",_xlfn.XLOOKUP(draft_picks[[#This Row],[veto_override_team_id]],drafter_teams[id],drafter_teams[name]))</f>
        <v/>
      </c>
    </row>
    <row r="393" spans="1:20" x14ac:dyDescent="0.25">
      <c r="A393" t="s">
        <v>552</v>
      </c>
      <c r="B393" t="str">
        <f>_xlfn.XLOOKUP(draft_picks[[#This Row],[draft_id]],drafts[id],drafts[title])</f>
        <v>Nicolas Cage Mega Draft</v>
      </c>
      <c r="C393" s="3">
        <v>8</v>
      </c>
      <c r="D393">
        <f>IF(C392&lt;draft_picks[[#This Row],[position]],1,IF(C392&gt;draft_picks[[#This Row],[position]],D392+1,IF(C392=draft_picks[[#This Row],[position]],D392+1)))</f>
        <v>16</v>
      </c>
      <c r="E393" t="s">
        <v>7225</v>
      </c>
      <c r="F393" t="str">
        <f>IF(ISBLANK(draft_picks[[#This Row],[movie_id]]),"",_xlfn.XLOOKUP(draft_picks[[#This Row],[movie_id]],drafts.movies[id],drafts.movies[movie_title]))</f>
        <v>Valley Girl</v>
      </c>
      <c r="G393" s="3" t="s">
        <v>997</v>
      </c>
      <c r="H393" t="str">
        <f>IF(ISBLANK(draft_picks[[#This Row],[drafter_id]]),"",_xlfn.XLOOKUP(draft_picks[[#This Row],[drafter_id]],drafters[id],drafters[name]))</f>
        <v>BenDavid Grabinski</v>
      </c>
      <c r="J393" t="str">
        <f>IF(ISBLANK(draft_picks[[#This Row],[drafter_team_id]]),"",_xlfn.XLOOKUP(draft_picks[[#This Row],[drafter_team_id]],drafter_teams[id],drafter_teams[name]))</f>
        <v/>
      </c>
      <c r="K393" s="3" t="s">
        <v>15497</v>
      </c>
      <c r="L393" t="s">
        <v>15497</v>
      </c>
      <c r="M393" t="str">
        <f>IF(OR(ISBLANK(draft_picks[[#This Row],[veto_drafter_id]]),draft_picks[[#This Row],[veto_drafter_id]]=""),"",_xlfn.XLOOKUP(draft_picks[[#This Row],[veto_drafter_id]],drafters[id],drafters[name]))</f>
        <v/>
      </c>
      <c r="N393" t="s">
        <v>15497</v>
      </c>
      <c r="O393" t="str">
        <f>IF(OR(ISBLANK(draft_picks[[#This Row],[veto_drafter_team_id]]),draft_picks[[#This Row],[veto_drafter_team_id]]=""),"",_xlfn.XLOOKUP(draft_picks[[#This Row],[veto_drafter_team_id]],drafter_teams[id],drafter_teams[name]))</f>
        <v/>
      </c>
      <c r="Q393" t="s">
        <v>15497</v>
      </c>
      <c r="R393" t="str">
        <f>IF(OR(ISBLANK(draft_picks[[#This Row],[veto_override_drafter_id]]),draft_picks[[#This Row],[veto_override_drafter_id]]=""),"",_xlfn.XLOOKUP(draft_picks[[#This Row],[veto_override_drafter_id]],drafters[id],drafters[name]))</f>
        <v/>
      </c>
      <c r="S393" t="s">
        <v>15497</v>
      </c>
      <c r="T393" t="str">
        <f>IF(OR(ISBLANK(draft_picks[[#This Row],[veto_override_team_id]]),draft_picks[[#This Row],[veto_override_team_id]]=""),"",_xlfn.XLOOKUP(draft_picks[[#This Row],[veto_override_team_id]],drafter_teams[id],drafter_teams[name]))</f>
        <v/>
      </c>
    </row>
    <row r="394" spans="1:20" x14ac:dyDescent="0.25">
      <c r="A394" t="s">
        <v>552</v>
      </c>
      <c r="B394" t="str">
        <f>_xlfn.XLOOKUP(draft_picks[[#This Row],[draft_id]],drafts[id],drafts[title])</f>
        <v>Nicolas Cage Mega Draft</v>
      </c>
      <c r="C394" s="3">
        <v>7</v>
      </c>
      <c r="D394">
        <f>IF(C393&lt;draft_picks[[#This Row],[position]],1,IF(C393&gt;draft_picks[[#This Row],[position]],D393+1,IF(C393=draft_picks[[#This Row],[position]],D393+1)))</f>
        <v>17</v>
      </c>
      <c r="E394" t="s">
        <v>1514</v>
      </c>
      <c r="F394" t="str">
        <f>IF(ISBLANK(draft_picks[[#This Row],[movie_id]]),"",_xlfn.XLOOKUP(draft_picks[[#This Row],[movie_id]],drafts.movies[id],drafts.movies[movie_title]))</f>
        <v>Deadfall</v>
      </c>
      <c r="G394" s="3" t="s">
        <v>1171</v>
      </c>
      <c r="H394" t="str">
        <f>IF(ISBLANK(draft_picks[[#This Row],[drafter_id]]),"",_xlfn.XLOOKUP(draft_picks[[#This Row],[drafter_id]],drafters[id],drafters[name]))</f>
        <v>John Freiler</v>
      </c>
      <c r="J394" t="str">
        <f>IF(ISBLANK(draft_picks[[#This Row],[drafter_team_id]]),"",_xlfn.XLOOKUP(draft_picks[[#This Row],[drafter_team_id]],drafter_teams[id],drafter_teams[name]))</f>
        <v/>
      </c>
      <c r="K394" s="3" t="s">
        <v>15484</v>
      </c>
      <c r="L394" t="s">
        <v>997</v>
      </c>
      <c r="M394" t="str">
        <f>IF(OR(ISBLANK(draft_picks[[#This Row],[veto_drafter_id]]),draft_picks[[#This Row],[veto_drafter_id]]=""),"",_xlfn.XLOOKUP(draft_picks[[#This Row],[veto_drafter_id]],drafters[id],drafters[name]))</f>
        <v>BenDavid Grabinski</v>
      </c>
      <c r="N394" t="s">
        <v>15497</v>
      </c>
      <c r="O394" t="str">
        <f>IF(OR(ISBLANK(draft_picks[[#This Row],[veto_drafter_team_id]]),draft_picks[[#This Row],[veto_drafter_team_id]]=""),"",_xlfn.XLOOKUP(draft_picks[[#This Row],[veto_drafter_team_id]],drafter_teams[id],drafter_teams[name]))</f>
        <v/>
      </c>
      <c r="Q394" t="s">
        <v>15497</v>
      </c>
      <c r="R394" t="str">
        <f>IF(OR(ISBLANK(draft_picks[[#This Row],[veto_override_drafter_id]]),draft_picks[[#This Row],[veto_override_drafter_id]]=""),"",_xlfn.XLOOKUP(draft_picks[[#This Row],[veto_override_drafter_id]],drafters[id],drafters[name]))</f>
        <v/>
      </c>
      <c r="S394" t="s">
        <v>15497</v>
      </c>
      <c r="T394" t="str">
        <f>IF(OR(ISBLANK(draft_picks[[#This Row],[veto_override_team_id]]),draft_picks[[#This Row],[veto_override_team_id]]=""),"",_xlfn.XLOOKUP(draft_picks[[#This Row],[veto_override_team_id]],drafter_teams[id],drafter_teams[name]))</f>
        <v/>
      </c>
    </row>
    <row r="395" spans="1:20" x14ac:dyDescent="0.25">
      <c r="A395" t="s">
        <v>552</v>
      </c>
      <c r="B395" t="str">
        <f>_xlfn.XLOOKUP(draft_picks[[#This Row],[draft_id]],drafts[id],drafts[title])</f>
        <v>Nicolas Cage Mega Draft</v>
      </c>
      <c r="C395" s="3">
        <v>7</v>
      </c>
      <c r="D395">
        <f>IF(C394&lt;draft_picks[[#This Row],[position]],1,IF(C394&gt;draft_picks[[#This Row],[position]],D394+1,IF(C394=draft_picks[[#This Row],[position]],D394+1)))</f>
        <v>18</v>
      </c>
      <c r="E395" t="s">
        <v>7036</v>
      </c>
      <c r="F395" t="str">
        <f>IF(ISBLANK(draft_picks[[#This Row],[movie_id]]),"",_xlfn.XLOOKUP(draft_picks[[#This Row],[movie_id]],drafts.movies[id],drafts.movies[movie_title]))</f>
        <v>Bad Lieutenant: Port of Call New Orleans</v>
      </c>
      <c r="G395" s="3" t="s">
        <v>1171</v>
      </c>
      <c r="H395" t="str">
        <f>IF(ISBLANK(draft_picks[[#This Row],[drafter_id]]),"",_xlfn.XLOOKUP(draft_picks[[#This Row],[drafter_id]],drafters[id],drafters[name]))</f>
        <v>John Freiler</v>
      </c>
      <c r="J395" t="str">
        <f>IF(ISBLANK(draft_picks[[#This Row],[drafter_team_id]]),"",_xlfn.XLOOKUP(draft_picks[[#This Row],[drafter_team_id]],drafter_teams[id],drafter_teams[name]))</f>
        <v/>
      </c>
      <c r="K395" s="3" t="s">
        <v>15497</v>
      </c>
      <c r="L395" t="s">
        <v>15497</v>
      </c>
      <c r="M395" t="str">
        <f>IF(OR(ISBLANK(draft_picks[[#This Row],[veto_drafter_id]]),draft_picks[[#This Row],[veto_drafter_id]]=""),"",_xlfn.XLOOKUP(draft_picks[[#This Row],[veto_drafter_id]],drafters[id],drafters[name]))</f>
        <v/>
      </c>
      <c r="N395" t="s">
        <v>15497</v>
      </c>
      <c r="O395" t="str">
        <f>IF(OR(ISBLANK(draft_picks[[#This Row],[veto_drafter_team_id]]),draft_picks[[#This Row],[veto_drafter_team_id]]=""),"",_xlfn.XLOOKUP(draft_picks[[#This Row],[veto_drafter_team_id]],drafter_teams[id],drafter_teams[name]))</f>
        <v/>
      </c>
      <c r="Q395" t="s">
        <v>15497</v>
      </c>
      <c r="R395" t="str">
        <f>IF(OR(ISBLANK(draft_picks[[#This Row],[veto_override_drafter_id]]),draft_picks[[#This Row],[veto_override_drafter_id]]=""),"",_xlfn.XLOOKUP(draft_picks[[#This Row],[veto_override_drafter_id]],drafters[id],drafters[name]))</f>
        <v/>
      </c>
      <c r="S395" t="s">
        <v>15497</v>
      </c>
      <c r="T395" t="str">
        <f>IF(OR(ISBLANK(draft_picks[[#This Row],[veto_override_team_id]]),draft_picks[[#This Row],[veto_override_team_id]]=""),"",_xlfn.XLOOKUP(draft_picks[[#This Row],[veto_override_team_id]],drafter_teams[id],drafter_teams[name]))</f>
        <v/>
      </c>
    </row>
    <row r="396" spans="1:20" x14ac:dyDescent="0.25">
      <c r="A396" t="s">
        <v>552</v>
      </c>
      <c r="B396" t="str">
        <f>_xlfn.XLOOKUP(draft_picks[[#This Row],[draft_id]],drafts[id],drafts[title])</f>
        <v>Nicolas Cage Mega Draft</v>
      </c>
      <c r="C396" s="3">
        <v>6</v>
      </c>
      <c r="D396">
        <f>IF(C395&lt;draft_picks[[#This Row],[position]],1,IF(C395&gt;draft_picks[[#This Row],[position]],D395+1,IF(C395=draft_picks[[#This Row],[position]],D395+1)))</f>
        <v>19</v>
      </c>
      <c r="E396" t="s">
        <v>6411</v>
      </c>
      <c r="F396" t="str">
        <f>IF(ISBLANK(draft_picks[[#This Row],[movie_id]]),"",_xlfn.XLOOKUP(draft_picks[[#This Row],[movie_id]],drafts.movies[id],drafts.movies[movie_title]))</f>
        <v>Leaving Las Vegas</v>
      </c>
      <c r="G396" s="3" t="s">
        <v>929</v>
      </c>
      <c r="H396" t="str">
        <f>IF(ISBLANK(draft_picks[[#This Row],[drafter_id]]),"",_xlfn.XLOOKUP(draft_picks[[#This Row],[drafter_id]],drafters[id],drafters[name]))</f>
        <v>Marc Calderaro</v>
      </c>
      <c r="J396" t="str">
        <f>IF(ISBLANK(draft_picks[[#This Row],[drafter_team_id]]),"",_xlfn.XLOOKUP(draft_picks[[#This Row],[drafter_team_id]],drafter_teams[id],drafter_teams[name]))</f>
        <v/>
      </c>
      <c r="K396" s="3" t="s">
        <v>15497</v>
      </c>
      <c r="L396" t="s">
        <v>15497</v>
      </c>
      <c r="M396" t="str">
        <f>IF(OR(ISBLANK(draft_picks[[#This Row],[veto_drafter_id]]),draft_picks[[#This Row],[veto_drafter_id]]=""),"",_xlfn.XLOOKUP(draft_picks[[#This Row],[veto_drafter_id]],drafters[id],drafters[name]))</f>
        <v/>
      </c>
      <c r="N396" t="s">
        <v>15497</v>
      </c>
      <c r="O396" t="str">
        <f>IF(OR(ISBLANK(draft_picks[[#This Row],[veto_drafter_team_id]]),draft_picks[[#This Row],[veto_drafter_team_id]]=""),"",_xlfn.XLOOKUP(draft_picks[[#This Row],[veto_drafter_team_id]],drafter_teams[id],drafter_teams[name]))</f>
        <v/>
      </c>
      <c r="Q396" t="s">
        <v>15497</v>
      </c>
      <c r="R396" t="str">
        <f>IF(OR(ISBLANK(draft_picks[[#This Row],[veto_override_drafter_id]]),draft_picks[[#This Row],[veto_override_drafter_id]]=""),"",_xlfn.XLOOKUP(draft_picks[[#This Row],[veto_override_drafter_id]],drafters[id],drafters[name]))</f>
        <v/>
      </c>
      <c r="S396" t="s">
        <v>15497</v>
      </c>
      <c r="T396" t="str">
        <f>IF(OR(ISBLANK(draft_picks[[#This Row],[veto_override_team_id]]),draft_picks[[#This Row],[veto_override_team_id]]=""),"",_xlfn.XLOOKUP(draft_picks[[#This Row],[veto_override_team_id]],drafter_teams[id],drafter_teams[name]))</f>
        <v/>
      </c>
    </row>
    <row r="397" spans="1:20" x14ac:dyDescent="0.25">
      <c r="A397" t="s">
        <v>552</v>
      </c>
      <c r="B397" t="str">
        <f>_xlfn.XLOOKUP(draft_picks[[#This Row],[draft_id]],drafts[id],drafts[title])</f>
        <v>Nicolas Cage Mega Draft</v>
      </c>
      <c r="C397" s="3">
        <v>5</v>
      </c>
      <c r="D397">
        <f>IF(C396&lt;draft_picks[[#This Row],[position]],1,IF(C396&gt;draft_picks[[#This Row],[position]],D396+1,IF(C396=draft_picks[[#This Row],[position]],D396+1)))</f>
        <v>20</v>
      </c>
      <c r="E397" t="s">
        <v>3451</v>
      </c>
      <c r="F397" t="str">
        <f>IF(ISBLANK(draft_picks[[#This Row],[movie_id]]),"",_xlfn.XLOOKUP(draft_picks[[#This Row],[movie_id]],drafts.movies[id],drafts.movies[movie_title]))</f>
        <v>Raising Arizona</v>
      </c>
      <c r="G397" s="3" t="s">
        <v>1009</v>
      </c>
      <c r="H397" t="str">
        <f>IF(ISBLANK(draft_picks[[#This Row],[drafter_id]]),"",_xlfn.XLOOKUP(draft_picks[[#This Row],[drafter_id]],drafters[id],drafters[name]))</f>
        <v>Drea Clark</v>
      </c>
      <c r="J397" t="str">
        <f>IF(ISBLANK(draft_picks[[#This Row],[drafter_team_id]]),"",_xlfn.XLOOKUP(draft_picks[[#This Row],[drafter_team_id]],drafter_teams[id],drafter_teams[name]))</f>
        <v/>
      </c>
      <c r="K397" s="3" t="s">
        <v>15497</v>
      </c>
      <c r="L397" t="s">
        <v>15497</v>
      </c>
      <c r="M397" t="str">
        <f>IF(OR(ISBLANK(draft_picks[[#This Row],[veto_drafter_id]]),draft_picks[[#This Row],[veto_drafter_id]]=""),"",_xlfn.XLOOKUP(draft_picks[[#This Row],[veto_drafter_id]],drafters[id],drafters[name]))</f>
        <v/>
      </c>
      <c r="N397" t="s">
        <v>15497</v>
      </c>
      <c r="O397" t="str">
        <f>IF(OR(ISBLANK(draft_picks[[#This Row],[veto_drafter_team_id]]),draft_picks[[#This Row],[veto_drafter_team_id]]=""),"",_xlfn.XLOOKUP(draft_picks[[#This Row],[veto_drafter_team_id]],drafter_teams[id],drafter_teams[name]))</f>
        <v/>
      </c>
      <c r="Q397" t="s">
        <v>15497</v>
      </c>
      <c r="R397" t="str">
        <f>IF(OR(ISBLANK(draft_picks[[#This Row],[veto_override_drafter_id]]),draft_picks[[#This Row],[veto_override_drafter_id]]=""),"",_xlfn.XLOOKUP(draft_picks[[#This Row],[veto_override_drafter_id]],drafters[id],drafters[name]))</f>
        <v/>
      </c>
      <c r="S397" t="s">
        <v>15497</v>
      </c>
      <c r="T397" t="str">
        <f>IF(OR(ISBLANK(draft_picks[[#This Row],[veto_override_team_id]]),draft_picks[[#This Row],[veto_override_team_id]]=""),"",_xlfn.XLOOKUP(draft_picks[[#This Row],[veto_override_team_id]],drafter_teams[id],drafter_teams[name]))</f>
        <v/>
      </c>
    </row>
    <row r="398" spans="1:20" x14ac:dyDescent="0.25">
      <c r="A398" t="s">
        <v>552</v>
      </c>
      <c r="B398" t="str">
        <f>_xlfn.XLOOKUP(draft_picks[[#This Row],[draft_id]],drafts[id],drafts[title])</f>
        <v>Nicolas Cage Mega Draft</v>
      </c>
      <c r="C398" s="3">
        <v>4</v>
      </c>
      <c r="D398">
        <f>IF(C397&lt;draft_picks[[#This Row],[position]],1,IF(C397&gt;draft_picks[[#This Row],[position]],D397+1,IF(C397=draft_picks[[#This Row],[position]],D397+1)))</f>
        <v>21</v>
      </c>
      <c r="E398" t="s">
        <v>2985</v>
      </c>
      <c r="F398" t="str">
        <f>IF(ISBLANK(draft_picks[[#This Row],[movie_id]]),"",_xlfn.XLOOKUP(draft_picks[[#This Row],[movie_id]],drafts.movies[id],drafts.movies[movie_title]))</f>
        <v>Adaptation.</v>
      </c>
      <c r="G398" s="3" t="s">
        <v>1009</v>
      </c>
      <c r="H398" t="str">
        <f>IF(ISBLANK(draft_picks[[#This Row],[drafter_id]]),"",_xlfn.XLOOKUP(draft_picks[[#This Row],[drafter_id]],drafters[id],drafters[name]))</f>
        <v>Drea Clark</v>
      </c>
      <c r="J398" t="str">
        <f>IF(ISBLANK(draft_picks[[#This Row],[drafter_team_id]]),"",_xlfn.XLOOKUP(draft_picks[[#This Row],[drafter_team_id]],drafter_teams[id],drafter_teams[name]))</f>
        <v/>
      </c>
      <c r="K398" s="3" t="s">
        <v>15497</v>
      </c>
      <c r="L398" t="s">
        <v>15497</v>
      </c>
      <c r="M398" t="str">
        <f>IF(OR(ISBLANK(draft_picks[[#This Row],[veto_drafter_id]]),draft_picks[[#This Row],[veto_drafter_id]]=""),"",_xlfn.XLOOKUP(draft_picks[[#This Row],[veto_drafter_id]],drafters[id],drafters[name]))</f>
        <v/>
      </c>
      <c r="N398" t="s">
        <v>15497</v>
      </c>
      <c r="O398" t="str">
        <f>IF(OR(ISBLANK(draft_picks[[#This Row],[veto_drafter_team_id]]),draft_picks[[#This Row],[veto_drafter_team_id]]=""),"",_xlfn.XLOOKUP(draft_picks[[#This Row],[veto_drafter_team_id]],drafter_teams[id],drafter_teams[name]))</f>
        <v/>
      </c>
      <c r="Q398" t="s">
        <v>15497</v>
      </c>
      <c r="R398" t="str">
        <f>IF(OR(ISBLANK(draft_picks[[#This Row],[veto_override_drafter_id]]),draft_picks[[#This Row],[veto_override_drafter_id]]=""),"",_xlfn.XLOOKUP(draft_picks[[#This Row],[veto_override_drafter_id]],drafters[id],drafters[name]))</f>
        <v/>
      </c>
      <c r="S398" t="s">
        <v>15497</v>
      </c>
      <c r="T398" t="str">
        <f>IF(OR(ISBLANK(draft_picks[[#This Row],[veto_override_team_id]]),draft_picks[[#This Row],[veto_override_team_id]]=""),"",_xlfn.XLOOKUP(draft_picks[[#This Row],[veto_override_team_id]],drafter_teams[id],drafter_teams[name]))</f>
        <v/>
      </c>
    </row>
    <row r="399" spans="1:20" x14ac:dyDescent="0.25">
      <c r="A399" t="s">
        <v>552</v>
      </c>
      <c r="B399" t="str">
        <f>_xlfn.XLOOKUP(draft_picks[[#This Row],[draft_id]],drafts[id],drafts[title])</f>
        <v>Nicolas Cage Mega Draft</v>
      </c>
      <c r="C399" s="3">
        <v>3</v>
      </c>
      <c r="D399">
        <f>IF(C398&lt;draft_picks[[#This Row],[position]],1,IF(C398&gt;draft_picks[[#This Row],[position]],D398+1,IF(C398=draft_picks[[#This Row],[position]],D398+1)))</f>
        <v>22</v>
      </c>
      <c r="E399" t="s">
        <v>7369</v>
      </c>
      <c r="F399" t="str">
        <f>IF(ISBLANK(draft_picks[[#This Row],[movie_id]]),"",_xlfn.XLOOKUP(draft_picks[[#This Row],[movie_id]],drafts.movies[id],drafts.movies[movie_title]))</f>
        <v>Face/Off</v>
      </c>
      <c r="G399" s="3" t="s">
        <v>997</v>
      </c>
      <c r="H399" t="str">
        <f>IF(ISBLANK(draft_picks[[#This Row],[drafter_id]]),"",_xlfn.XLOOKUP(draft_picks[[#This Row],[drafter_id]],drafters[id],drafters[name]))</f>
        <v>BenDavid Grabinski</v>
      </c>
      <c r="J399" t="str">
        <f>IF(ISBLANK(draft_picks[[#This Row],[drafter_team_id]]),"",_xlfn.XLOOKUP(draft_picks[[#This Row],[drafter_team_id]],drafter_teams[id],drafter_teams[name]))</f>
        <v/>
      </c>
      <c r="K399" s="3" t="s">
        <v>15497</v>
      </c>
      <c r="L399" t="s">
        <v>15497</v>
      </c>
      <c r="M399" t="str">
        <f>IF(OR(ISBLANK(draft_picks[[#This Row],[veto_drafter_id]]),draft_picks[[#This Row],[veto_drafter_id]]=""),"",_xlfn.XLOOKUP(draft_picks[[#This Row],[veto_drafter_id]],drafters[id],drafters[name]))</f>
        <v/>
      </c>
      <c r="N399" t="s">
        <v>15497</v>
      </c>
      <c r="O399" t="str">
        <f>IF(OR(ISBLANK(draft_picks[[#This Row],[veto_drafter_team_id]]),draft_picks[[#This Row],[veto_drafter_team_id]]=""),"",_xlfn.XLOOKUP(draft_picks[[#This Row],[veto_drafter_team_id]],drafter_teams[id],drafter_teams[name]))</f>
        <v/>
      </c>
      <c r="Q399" t="s">
        <v>15497</v>
      </c>
      <c r="R399" t="str">
        <f>IF(OR(ISBLANK(draft_picks[[#This Row],[veto_override_drafter_id]]),draft_picks[[#This Row],[veto_override_drafter_id]]=""),"",_xlfn.XLOOKUP(draft_picks[[#This Row],[veto_override_drafter_id]],drafters[id],drafters[name]))</f>
        <v/>
      </c>
      <c r="S399" t="s">
        <v>15497</v>
      </c>
      <c r="T399" t="str">
        <f>IF(OR(ISBLANK(draft_picks[[#This Row],[veto_override_team_id]]),draft_picks[[#This Row],[veto_override_team_id]]=""),"",_xlfn.XLOOKUP(draft_picks[[#This Row],[veto_override_team_id]],drafter_teams[id],drafter_teams[name]))</f>
        <v/>
      </c>
    </row>
    <row r="400" spans="1:20" x14ac:dyDescent="0.25">
      <c r="A400" t="s">
        <v>552</v>
      </c>
      <c r="B400" t="str">
        <f>_xlfn.XLOOKUP(draft_picks[[#This Row],[draft_id]],drafts[id],drafts[title])</f>
        <v>Nicolas Cage Mega Draft</v>
      </c>
      <c r="C400" s="3">
        <v>2</v>
      </c>
      <c r="D400">
        <f>IF(C399&lt;draft_picks[[#This Row],[position]],1,IF(C399&gt;draft_picks[[#This Row],[position]],D399+1,IF(C399=draft_picks[[#This Row],[position]],D399+1)))</f>
        <v>23</v>
      </c>
      <c r="E400" t="s">
        <v>2574</v>
      </c>
      <c r="F400" t="str">
        <f>IF(ISBLANK(draft_picks[[#This Row],[movie_id]]),"",_xlfn.XLOOKUP(draft_picks[[#This Row],[movie_id]],drafts.movies[id],drafts.movies[movie_title]))</f>
        <v>Vampire's Kiss</v>
      </c>
      <c r="G400" s="3" t="s">
        <v>1171</v>
      </c>
      <c r="H400" t="str">
        <f>IF(ISBLANK(draft_picks[[#This Row],[drafter_id]]),"",_xlfn.XLOOKUP(draft_picks[[#This Row],[drafter_id]],drafters[id],drafters[name]))</f>
        <v>John Freiler</v>
      </c>
      <c r="J400" t="str">
        <f>IF(ISBLANK(draft_picks[[#This Row],[drafter_team_id]]),"",_xlfn.XLOOKUP(draft_picks[[#This Row],[drafter_team_id]],drafter_teams[id],drafter_teams[name]))</f>
        <v/>
      </c>
      <c r="K400" s="3" t="s">
        <v>15497</v>
      </c>
      <c r="L400" t="s">
        <v>15497</v>
      </c>
      <c r="M400" t="str">
        <f>IF(OR(ISBLANK(draft_picks[[#This Row],[veto_drafter_id]]),draft_picks[[#This Row],[veto_drafter_id]]=""),"",_xlfn.XLOOKUP(draft_picks[[#This Row],[veto_drafter_id]],drafters[id],drafters[name]))</f>
        <v/>
      </c>
      <c r="N400" t="s">
        <v>15497</v>
      </c>
      <c r="O400" t="str">
        <f>IF(OR(ISBLANK(draft_picks[[#This Row],[veto_drafter_team_id]]),draft_picks[[#This Row],[veto_drafter_team_id]]=""),"",_xlfn.XLOOKUP(draft_picks[[#This Row],[veto_drafter_team_id]],drafter_teams[id],drafter_teams[name]))</f>
        <v/>
      </c>
      <c r="Q400" t="s">
        <v>15497</v>
      </c>
      <c r="R400" t="str">
        <f>IF(OR(ISBLANK(draft_picks[[#This Row],[veto_override_drafter_id]]),draft_picks[[#This Row],[veto_override_drafter_id]]=""),"",_xlfn.XLOOKUP(draft_picks[[#This Row],[veto_override_drafter_id]],drafters[id],drafters[name]))</f>
        <v/>
      </c>
      <c r="S400" t="s">
        <v>15497</v>
      </c>
      <c r="T400" t="str">
        <f>IF(OR(ISBLANK(draft_picks[[#This Row],[veto_override_team_id]]),draft_picks[[#This Row],[veto_override_team_id]]=""),"",_xlfn.XLOOKUP(draft_picks[[#This Row],[veto_override_team_id]],drafter_teams[id],drafter_teams[name]))</f>
        <v/>
      </c>
    </row>
    <row r="401" spans="1:20" x14ac:dyDescent="0.25">
      <c r="A401" t="s">
        <v>552</v>
      </c>
      <c r="B401" t="str">
        <f>_xlfn.XLOOKUP(draft_picks[[#This Row],[draft_id]],drafts[id],drafts[title])</f>
        <v>Nicolas Cage Mega Draft</v>
      </c>
      <c r="C401" s="3">
        <v>1</v>
      </c>
      <c r="D401">
        <f>IF(C400&lt;draft_picks[[#This Row],[position]],1,IF(C400&gt;draft_picks[[#This Row],[position]],D400+1,IF(C400=draft_picks[[#This Row],[position]],D400+1)))</f>
        <v>24</v>
      </c>
      <c r="E401" t="s">
        <v>1997</v>
      </c>
      <c r="F401" t="str">
        <f>IF(ISBLANK(draft_picks[[#This Row],[movie_id]]),"",_xlfn.XLOOKUP(draft_picks[[#This Row],[movie_id]],drafts.movies[id],drafts.movies[movie_title]))</f>
        <v>Ghost Rider</v>
      </c>
      <c r="G401" s="3" t="s">
        <v>929</v>
      </c>
      <c r="H401" t="str">
        <f>IF(ISBLANK(draft_picks[[#This Row],[drafter_id]]),"",_xlfn.XLOOKUP(draft_picks[[#This Row],[drafter_id]],drafters[id],drafters[name]))</f>
        <v>Marc Calderaro</v>
      </c>
      <c r="J401" t="str">
        <f>IF(ISBLANK(draft_picks[[#This Row],[drafter_team_id]]),"",_xlfn.XLOOKUP(draft_picks[[#This Row],[drafter_team_id]],drafter_teams[id],drafter_teams[name]))</f>
        <v/>
      </c>
      <c r="K401" s="3" t="s">
        <v>15497</v>
      </c>
      <c r="L401" t="s">
        <v>15497</v>
      </c>
      <c r="M401" t="str">
        <f>IF(OR(ISBLANK(draft_picks[[#This Row],[veto_drafter_id]]),draft_picks[[#This Row],[veto_drafter_id]]=""),"",_xlfn.XLOOKUP(draft_picks[[#This Row],[veto_drafter_id]],drafters[id],drafters[name]))</f>
        <v/>
      </c>
      <c r="N401" t="s">
        <v>15497</v>
      </c>
      <c r="O401" t="str">
        <f>IF(OR(ISBLANK(draft_picks[[#This Row],[veto_drafter_team_id]]),draft_picks[[#This Row],[veto_drafter_team_id]]=""),"",_xlfn.XLOOKUP(draft_picks[[#This Row],[veto_drafter_team_id]],drafter_teams[id],drafter_teams[name]))</f>
        <v/>
      </c>
      <c r="Q401" t="s">
        <v>15497</v>
      </c>
      <c r="R401" t="str">
        <f>IF(OR(ISBLANK(draft_picks[[#This Row],[veto_override_drafter_id]]),draft_picks[[#This Row],[veto_override_drafter_id]]=""),"",_xlfn.XLOOKUP(draft_picks[[#This Row],[veto_override_drafter_id]],drafters[id],drafters[name]))</f>
        <v/>
      </c>
      <c r="S401" t="s">
        <v>15497</v>
      </c>
      <c r="T401" t="str">
        <f>IF(OR(ISBLANK(draft_picks[[#This Row],[veto_override_team_id]]),draft_picks[[#This Row],[veto_override_team_id]]=""),"",_xlfn.XLOOKUP(draft_picks[[#This Row],[veto_override_team_id]],drafter_teams[id],drafter_teams[name]))</f>
        <v/>
      </c>
    </row>
    <row r="402" spans="1:20" x14ac:dyDescent="0.25">
      <c r="A402" t="s">
        <v>284</v>
      </c>
      <c r="B402" t="str">
        <f>_xlfn.XLOOKUP(draft_picks[[#This Row],[draft_id]],drafts[id],drafts[title])</f>
        <v>Actor's Directorial Debuts</v>
      </c>
      <c r="C402" s="3">
        <v>7</v>
      </c>
      <c r="D402">
        <f>IF(C401&lt;draft_picks[[#This Row],[position]],1,IF(C401&gt;draft_picks[[#This Row],[position]],D401+1,IF(C401=draft_picks[[#This Row],[position]],D401+1)))</f>
        <v>1</v>
      </c>
      <c r="E402" t="s">
        <v>3954</v>
      </c>
      <c r="F402" t="str">
        <f>IF(ISBLANK(draft_picks[[#This Row],[movie_id]]),"",_xlfn.XLOOKUP(draft_picks[[#This Row],[movie_id]],drafts.movies[id],drafts.movies[movie_title]))</f>
        <v>That Thing You Do!</v>
      </c>
      <c r="G402" s="3" t="s">
        <v>857</v>
      </c>
      <c r="H402" t="str">
        <f>IF(ISBLANK(draft_picks[[#This Row],[drafter_id]]),"",_xlfn.XLOOKUP(draft_picks[[#This Row],[drafter_id]],drafters[id],drafters[name]))</f>
        <v>Patreon Members</v>
      </c>
      <c r="J402" t="str">
        <f>IF(ISBLANK(draft_picks[[#This Row],[drafter_team_id]]),"",_xlfn.XLOOKUP(draft_picks[[#This Row],[drafter_team_id]],drafter_teams[id],drafter_teams[name]))</f>
        <v/>
      </c>
      <c r="K402" s="3" t="s">
        <v>15497</v>
      </c>
      <c r="L402" t="s">
        <v>15497</v>
      </c>
      <c r="M402" t="str">
        <f>IF(OR(ISBLANK(draft_picks[[#This Row],[veto_drafter_id]]),draft_picks[[#This Row],[veto_drafter_id]]=""),"",_xlfn.XLOOKUP(draft_picks[[#This Row],[veto_drafter_id]],drafters[id],drafters[name]))</f>
        <v/>
      </c>
      <c r="N402" t="s">
        <v>15497</v>
      </c>
      <c r="O402" t="str">
        <f>IF(OR(ISBLANK(draft_picks[[#This Row],[veto_drafter_team_id]]),draft_picks[[#This Row],[veto_drafter_team_id]]=""),"",_xlfn.XLOOKUP(draft_picks[[#This Row],[veto_drafter_team_id]],drafter_teams[id],drafter_teams[name]))</f>
        <v/>
      </c>
      <c r="Q402" t="s">
        <v>15497</v>
      </c>
      <c r="R402" t="str">
        <f>IF(OR(ISBLANK(draft_picks[[#This Row],[veto_override_drafter_id]]),draft_picks[[#This Row],[veto_override_drafter_id]]=""),"",_xlfn.XLOOKUP(draft_picks[[#This Row],[veto_override_drafter_id]],drafters[id],drafters[name]))</f>
        <v/>
      </c>
      <c r="S402" t="s">
        <v>15497</v>
      </c>
      <c r="T402" t="str">
        <f>IF(OR(ISBLANK(draft_picks[[#This Row],[veto_override_team_id]]),draft_picks[[#This Row],[veto_override_team_id]]=""),"",_xlfn.XLOOKUP(draft_picks[[#This Row],[veto_override_team_id]],drafter_teams[id],drafter_teams[name]))</f>
        <v/>
      </c>
    </row>
    <row r="403" spans="1:20" x14ac:dyDescent="0.25">
      <c r="A403" t="s">
        <v>284</v>
      </c>
      <c r="B403" t="str">
        <f>_xlfn.XLOOKUP(draft_picks[[#This Row],[draft_id]],drafts[id],drafts[title])</f>
        <v>Actor's Directorial Debuts</v>
      </c>
      <c r="C403" s="3">
        <v>6</v>
      </c>
      <c r="D403">
        <f>IF(C402&lt;draft_picks[[#This Row],[position]],1,IF(C402&gt;draft_picks[[#This Row],[position]],D402+1,IF(C402=draft_picks[[#This Row],[position]],D402+1)))</f>
        <v>2</v>
      </c>
      <c r="E403" t="s">
        <v>2084</v>
      </c>
      <c r="F403" t="str">
        <f>IF(ISBLANK(draft_picks[[#This Row],[movie_id]]),"",_xlfn.XLOOKUP(draft_picks[[#This Row],[movie_id]],drafts.movies[id],drafts.movies[movie_title]))</f>
        <v>Frailty</v>
      </c>
      <c r="G403" s="3" t="s">
        <v>857</v>
      </c>
      <c r="H403" t="str">
        <f>IF(ISBLANK(draft_picks[[#This Row],[drafter_id]]),"",_xlfn.XLOOKUP(draft_picks[[#This Row],[drafter_id]],drafters[id],drafters[name]))</f>
        <v>Patreon Members</v>
      </c>
      <c r="J403" t="str">
        <f>IF(ISBLANK(draft_picks[[#This Row],[drafter_team_id]]),"",_xlfn.XLOOKUP(draft_picks[[#This Row],[drafter_team_id]],drafter_teams[id],drafter_teams[name]))</f>
        <v/>
      </c>
      <c r="K403" s="3" t="s">
        <v>15497</v>
      </c>
      <c r="L403" t="s">
        <v>15497</v>
      </c>
      <c r="M403" t="str">
        <f>IF(OR(ISBLANK(draft_picks[[#This Row],[veto_drafter_id]]),draft_picks[[#This Row],[veto_drafter_id]]=""),"",_xlfn.XLOOKUP(draft_picks[[#This Row],[veto_drafter_id]],drafters[id],drafters[name]))</f>
        <v/>
      </c>
      <c r="N403" t="s">
        <v>15497</v>
      </c>
      <c r="O403" t="str">
        <f>IF(OR(ISBLANK(draft_picks[[#This Row],[veto_drafter_team_id]]),draft_picks[[#This Row],[veto_drafter_team_id]]=""),"",_xlfn.XLOOKUP(draft_picks[[#This Row],[veto_drafter_team_id]],drafter_teams[id],drafter_teams[name]))</f>
        <v/>
      </c>
      <c r="Q403" t="s">
        <v>15497</v>
      </c>
      <c r="R403" t="str">
        <f>IF(OR(ISBLANK(draft_picks[[#This Row],[veto_override_drafter_id]]),draft_picks[[#This Row],[veto_override_drafter_id]]=""),"",_xlfn.XLOOKUP(draft_picks[[#This Row],[veto_override_drafter_id]],drafters[id],drafters[name]))</f>
        <v/>
      </c>
      <c r="S403" t="s">
        <v>15497</v>
      </c>
      <c r="T403" t="str">
        <f>IF(OR(ISBLANK(draft_picks[[#This Row],[veto_override_team_id]]),draft_picks[[#This Row],[veto_override_team_id]]=""),"",_xlfn.XLOOKUP(draft_picks[[#This Row],[veto_override_team_id]],drafter_teams[id],drafter_teams[name]))</f>
        <v/>
      </c>
    </row>
    <row r="404" spans="1:20" x14ac:dyDescent="0.25">
      <c r="A404" t="s">
        <v>284</v>
      </c>
      <c r="B404" t="str">
        <f>_xlfn.XLOOKUP(draft_picks[[#This Row],[draft_id]],drafts[id],drafts[title])</f>
        <v>Actor's Directorial Debuts</v>
      </c>
      <c r="C404" s="3">
        <v>5</v>
      </c>
      <c r="D404">
        <f>IF(C403&lt;draft_picks[[#This Row],[position]],1,IF(C403&gt;draft_picks[[#This Row],[position]],D403+1,IF(C403=draft_picks[[#This Row],[position]],D403+1)))</f>
        <v>3</v>
      </c>
      <c r="E404" t="s">
        <v>6189</v>
      </c>
      <c r="F404" t="str">
        <f>IF(ISBLANK(draft_picks[[#This Row],[movie_id]]),"",_xlfn.XLOOKUP(draft_picks[[#This Row],[movie_id]],drafts.movies[id],drafts.movies[movie_title]))</f>
        <v>One-Eyed Jacks</v>
      </c>
      <c r="G404" s="3" t="s">
        <v>1115</v>
      </c>
      <c r="H404" t="str">
        <f>IF(ISBLANK(draft_picks[[#This Row],[drafter_id]]),"",_xlfn.XLOOKUP(draft_picks[[#This Row],[drafter_id]],drafters[id],drafters[name]))</f>
        <v>Ryan Marker</v>
      </c>
      <c r="J404" t="str">
        <f>IF(ISBLANK(draft_picks[[#This Row],[drafter_team_id]]),"",_xlfn.XLOOKUP(draft_picks[[#This Row],[drafter_team_id]],drafter_teams[id],drafter_teams[name]))</f>
        <v/>
      </c>
      <c r="K404" s="3" t="s">
        <v>15497</v>
      </c>
      <c r="L404" t="s">
        <v>15497</v>
      </c>
      <c r="M404" t="str">
        <f>IF(OR(ISBLANK(draft_picks[[#This Row],[veto_drafter_id]]),draft_picks[[#This Row],[veto_drafter_id]]=""),"",_xlfn.XLOOKUP(draft_picks[[#This Row],[veto_drafter_id]],drafters[id],drafters[name]))</f>
        <v/>
      </c>
      <c r="N404" t="s">
        <v>15497</v>
      </c>
      <c r="O404" t="str">
        <f>IF(OR(ISBLANK(draft_picks[[#This Row],[veto_drafter_team_id]]),draft_picks[[#This Row],[veto_drafter_team_id]]=""),"",_xlfn.XLOOKUP(draft_picks[[#This Row],[veto_drafter_team_id]],drafter_teams[id],drafter_teams[name]))</f>
        <v/>
      </c>
      <c r="Q404" t="s">
        <v>15497</v>
      </c>
      <c r="R404" t="str">
        <f>IF(OR(ISBLANK(draft_picks[[#This Row],[veto_override_drafter_id]]),draft_picks[[#This Row],[veto_override_drafter_id]]=""),"",_xlfn.XLOOKUP(draft_picks[[#This Row],[veto_override_drafter_id]],drafters[id],drafters[name]))</f>
        <v/>
      </c>
      <c r="S404" t="s">
        <v>15497</v>
      </c>
      <c r="T404" t="str">
        <f>IF(OR(ISBLANK(draft_picks[[#This Row],[veto_override_team_id]]),draft_picks[[#This Row],[veto_override_team_id]]=""),"",_xlfn.XLOOKUP(draft_picks[[#This Row],[veto_override_team_id]],drafter_teams[id],drafter_teams[name]))</f>
        <v/>
      </c>
    </row>
    <row r="405" spans="1:20" x14ac:dyDescent="0.25">
      <c r="A405" t="s">
        <v>284</v>
      </c>
      <c r="B405" t="str">
        <f>_xlfn.XLOOKUP(draft_picks[[#This Row],[draft_id]],drafts[id],drafts[title])</f>
        <v>Actor's Directorial Debuts</v>
      </c>
      <c r="C405" s="3">
        <v>4</v>
      </c>
      <c r="D405">
        <f>IF(C404&lt;draft_picks[[#This Row],[position]],1,IF(C404&gt;draft_picks[[#This Row],[position]],D404+1,IF(C404=draft_picks[[#This Row],[position]],D404+1)))</f>
        <v>4</v>
      </c>
      <c r="E405" t="s">
        <v>7715</v>
      </c>
      <c r="F405" t="str">
        <f>IF(ISBLANK(draft_picks[[#This Row],[movie_id]]),"",_xlfn.XLOOKUP(draft_picks[[#This Row],[movie_id]],drafts.movies[id],drafts.movies[movie_title]))</f>
        <v>The Virgin Suicides</v>
      </c>
      <c r="G405" s="3" t="s">
        <v>857</v>
      </c>
      <c r="H405" t="str">
        <f>IF(ISBLANK(draft_picks[[#This Row],[drafter_id]]),"",_xlfn.XLOOKUP(draft_picks[[#This Row],[drafter_id]],drafters[id],drafters[name]))</f>
        <v>Patreon Members</v>
      </c>
      <c r="J405" t="str">
        <f>IF(ISBLANK(draft_picks[[#This Row],[drafter_team_id]]),"",_xlfn.XLOOKUP(draft_picks[[#This Row],[drafter_team_id]],drafter_teams[id],drafter_teams[name]))</f>
        <v/>
      </c>
      <c r="K405" s="3" t="s">
        <v>15497</v>
      </c>
      <c r="L405" t="s">
        <v>15497</v>
      </c>
      <c r="M405" t="str">
        <f>IF(OR(ISBLANK(draft_picks[[#This Row],[veto_drafter_id]]),draft_picks[[#This Row],[veto_drafter_id]]=""),"",_xlfn.XLOOKUP(draft_picks[[#This Row],[veto_drafter_id]],drafters[id],drafters[name]))</f>
        <v/>
      </c>
      <c r="N405" t="s">
        <v>15497</v>
      </c>
      <c r="O405" t="str">
        <f>IF(OR(ISBLANK(draft_picks[[#This Row],[veto_drafter_team_id]]),draft_picks[[#This Row],[veto_drafter_team_id]]=""),"",_xlfn.XLOOKUP(draft_picks[[#This Row],[veto_drafter_team_id]],drafter_teams[id],drafter_teams[name]))</f>
        <v/>
      </c>
      <c r="Q405" t="s">
        <v>15497</v>
      </c>
      <c r="R405" t="str">
        <f>IF(OR(ISBLANK(draft_picks[[#This Row],[veto_override_drafter_id]]),draft_picks[[#This Row],[veto_override_drafter_id]]=""),"",_xlfn.XLOOKUP(draft_picks[[#This Row],[veto_override_drafter_id]],drafters[id],drafters[name]))</f>
        <v/>
      </c>
      <c r="S405" t="s">
        <v>15497</v>
      </c>
      <c r="T405" t="str">
        <f>IF(OR(ISBLANK(draft_picks[[#This Row],[veto_override_team_id]]),draft_picks[[#This Row],[veto_override_team_id]]=""),"",_xlfn.XLOOKUP(draft_picks[[#This Row],[veto_override_team_id]],drafter_teams[id],drafter_teams[name]))</f>
        <v/>
      </c>
    </row>
    <row r="406" spans="1:20" x14ac:dyDescent="0.25">
      <c r="A406" t="s">
        <v>284</v>
      </c>
      <c r="B406" t="str">
        <f>_xlfn.XLOOKUP(draft_picks[[#This Row],[draft_id]],drafts[id],drafts[title])</f>
        <v>Actor's Directorial Debuts</v>
      </c>
      <c r="C406" s="3">
        <v>3</v>
      </c>
      <c r="D406">
        <f>IF(C405&lt;draft_picks[[#This Row],[position]],1,IF(C405&gt;draft_picks[[#This Row],[position]],D405+1,IF(C405=draft_picks[[#This Row],[position]],D405+1)))</f>
        <v>5</v>
      </c>
      <c r="E406" t="s">
        <v>5734</v>
      </c>
      <c r="F406" t="str">
        <f>IF(ISBLANK(draft_picks[[#This Row],[movie_id]]),"",_xlfn.XLOOKUP(draft_picks[[#This Row],[movie_id]],drafts.movies[id],drafts.movies[movie_title]))</f>
        <v>This Is Spinal Tap</v>
      </c>
      <c r="G406" s="3" t="s">
        <v>1115</v>
      </c>
      <c r="H406" t="str">
        <f>IF(ISBLANK(draft_picks[[#This Row],[drafter_id]]),"",_xlfn.XLOOKUP(draft_picks[[#This Row],[drafter_id]],drafters[id],drafters[name]))</f>
        <v>Ryan Marker</v>
      </c>
      <c r="J406" t="str">
        <f>IF(ISBLANK(draft_picks[[#This Row],[drafter_team_id]]),"",_xlfn.XLOOKUP(draft_picks[[#This Row],[drafter_team_id]],drafter_teams[id],drafter_teams[name]))</f>
        <v/>
      </c>
      <c r="K406" s="3" t="s">
        <v>15497</v>
      </c>
      <c r="L406" t="s">
        <v>15497</v>
      </c>
      <c r="M406" t="str">
        <f>IF(OR(ISBLANK(draft_picks[[#This Row],[veto_drafter_id]]),draft_picks[[#This Row],[veto_drafter_id]]=""),"",_xlfn.XLOOKUP(draft_picks[[#This Row],[veto_drafter_id]],drafters[id],drafters[name]))</f>
        <v/>
      </c>
      <c r="N406" t="s">
        <v>15497</v>
      </c>
      <c r="O406" t="str">
        <f>IF(OR(ISBLANK(draft_picks[[#This Row],[veto_drafter_team_id]]),draft_picks[[#This Row],[veto_drafter_team_id]]=""),"",_xlfn.XLOOKUP(draft_picks[[#This Row],[veto_drafter_team_id]],drafter_teams[id],drafter_teams[name]))</f>
        <v/>
      </c>
      <c r="Q406" t="s">
        <v>15497</v>
      </c>
      <c r="R406" t="str">
        <f>IF(OR(ISBLANK(draft_picks[[#This Row],[veto_override_drafter_id]]),draft_picks[[#This Row],[veto_override_drafter_id]]=""),"",_xlfn.XLOOKUP(draft_picks[[#This Row],[veto_override_drafter_id]],drafters[id],drafters[name]))</f>
        <v/>
      </c>
      <c r="S406" t="s">
        <v>15497</v>
      </c>
      <c r="T406" t="str">
        <f>IF(OR(ISBLANK(draft_picks[[#This Row],[veto_override_team_id]]),draft_picks[[#This Row],[veto_override_team_id]]=""),"",_xlfn.XLOOKUP(draft_picks[[#This Row],[veto_override_team_id]],drafter_teams[id],drafter_teams[name]))</f>
        <v/>
      </c>
    </row>
    <row r="407" spans="1:20" x14ac:dyDescent="0.25">
      <c r="A407" t="s">
        <v>284</v>
      </c>
      <c r="B407" t="str">
        <f>_xlfn.XLOOKUP(draft_picks[[#This Row],[draft_id]],drafts[id],drafts[title])</f>
        <v>Actor's Directorial Debuts</v>
      </c>
      <c r="C407" s="3">
        <v>2</v>
      </c>
      <c r="D407">
        <f>IF(C406&lt;draft_picks[[#This Row],[position]],1,IF(C406&gt;draft_picks[[#This Row],[position]],D406+1,IF(C406=draft_picks[[#This Row],[position]],D406+1)))</f>
        <v>6</v>
      </c>
      <c r="E407" t="s">
        <v>6558</v>
      </c>
      <c r="F407" t="str">
        <f>IF(ISBLANK(draft_picks[[#This Row],[movie_id]]),"",_xlfn.XLOOKUP(draft_picks[[#This Row],[movie_id]],drafts.movies[id],drafts.movies[movie_title]))</f>
        <v>The Night of the Hunter</v>
      </c>
      <c r="G407" s="3" t="s">
        <v>857</v>
      </c>
      <c r="H407" t="str">
        <f>IF(ISBLANK(draft_picks[[#This Row],[drafter_id]]),"",_xlfn.XLOOKUP(draft_picks[[#This Row],[drafter_id]],drafters[id],drafters[name]))</f>
        <v>Patreon Members</v>
      </c>
      <c r="J407" t="str">
        <f>IF(ISBLANK(draft_picks[[#This Row],[drafter_team_id]]),"",_xlfn.XLOOKUP(draft_picks[[#This Row],[drafter_team_id]],drafter_teams[id],drafter_teams[name]))</f>
        <v/>
      </c>
      <c r="K407" s="3" t="s">
        <v>15484</v>
      </c>
      <c r="L407" t="s">
        <v>1115</v>
      </c>
      <c r="M407" t="str">
        <f>IF(OR(ISBLANK(draft_picks[[#This Row],[veto_drafter_id]]),draft_picks[[#This Row],[veto_drafter_id]]=""),"",_xlfn.XLOOKUP(draft_picks[[#This Row],[veto_drafter_id]],drafters[id],drafters[name]))</f>
        <v>Ryan Marker</v>
      </c>
      <c r="N407" t="s">
        <v>15497</v>
      </c>
      <c r="O407" t="str">
        <f>IF(OR(ISBLANK(draft_picks[[#This Row],[veto_drafter_team_id]]),draft_picks[[#This Row],[veto_drafter_team_id]]=""),"",_xlfn.XLOOKUP(draft_picks[[#This Row],[veto_drafter_team_id]],drafter_teams[id],drafter_teams[name]))</f>
        <v/>
      </c>
      <c r="Q407" t="s">
        <v>15497</v>
      </c>
      <c r="R407" t="str">
        <f>IF(OR(ISBLANK(draft_picks[[#This Row],[veto_override_drafter_id]]),draft_picks[[#This Row],[veto_override_drafter_id]]=""),"",_xlfn.XLOOKUP(draft_picks[[#This Row],[veto_override_drafter_id]],drafters[id],drafters[name]))</f>
        <v/>
      </c>
      <c r="S407" t="s">
        <v>15497</v>
      </c>
      <c r="T407" t="str">
        <f>IF(OR(ISBLANK(draft_picks[[#This Row],[veto_override_team_id]]),draft_picks[[#This Row],[veto_override_team_id]]=""),"",_xlfn.XLOOKUP(draft_picks[[#This Row],[veto_override_team_id]],drafter_teams[id],drafter_teams[name]))</f>
        <v/>
      </c>
    </row>
    <row r="408" spans="1:20" x14ac:dyDescent="0.25">
      <c r="A408" t="s">
        <v>284</v>
      </c>
      <c r="B408" t="str">
        <f>_xlfn.XLOOKUP(draft_picks[[#This Row],[draft_id]],drafts[id],drafts[title])</f>
        <v>Actor's Directorial Debuts</v>
      </c>
      <c r="C408" s="3">
        <v>2</v>
      </c>
      <c r="D408">
        <f>IF(C407&lt;draft_picks[[#This Row],[position]],1,IF(C407&gt;draft_picks[[#This Row],[position]],D407+1,IF(C407=draft_picks[[#This Row],[position]],D407+1)))</f>
        <v>7</v>
      </c>
      <c r="E408" t="s">
        <v>2688</v>
      </c>
      <c r="F408" t="str">
        <f>IF(ISBLANK(draft_picks[[#This Row],[movie_id]]),"",_xlfn.XLOOKUP(draft_picks[[#This Row],[movie_id]],drafts.movies[id],drafts.movies[movie_title]))</f>
        <v>Get Out</v>
      </c>
      <c r="G408" s="3" t="s">
        <v>857</v>
      </c>
      <c r="H408" t="str">
        <f>IF(ISBLANK(draft_picks[[#This Row],[drafter_id]]),"",_xlfn.XLOOKUP(draft_picks[[#This Row],[drafter_id]],drafters[id],drafters[name]))</f>
        <v>Patreon Members</v>
      </c>
      <c r="J408" t="str">
        <f>IF(ISBLANK(draft_picks[[#This Row],[drafter_team_id]]),"",_xlfn.XLOOKUP(draft_picks[[#This Row],[drafter_team_id]],drafter_teams[id],drafter_teams[name]))</f>
        <v/>
      </c>
      <c r="K408" s="3" t="s">
        <v>15497</v>
      </c>
      <c r="L408" t="s">
        <v>15497</v>
      </c>
      <c r="M408" t="str">
        <f>IF(OR(ISBLANK(draft_picks[[#This Row],[veto_drafter_id]]),draft_picks[[#This Row],[veto_drafter_id]]=""),"",_xlfn.XLOOKUP(draft_picks[[#This Row],[veto_drafter_id]],drafters[id],drafters[name]))</f>
        <v/>
      </c>
      <c r="N408" t="s">
        <v>15497</v>
      </c>
      <c r="O408" t="str">
        <f>IF(OR(ISBLANK(draft_picks[[#This Row],[veto_drafter_team_id]]),draft_picks[[#This Row],[veto_drafter_team_id]]=""),"",_xlfn.XLOOKUP(draft_picks[[#This Row],[veto_drafter_team_id]],drafter_teams[id],drafter_teams[name]))</f>
        <v/>
      </c>
      <c r="Q408" t="s">
        <v>15497</v>
      </c>
      <c r="R408" t="str">
        <f>IF(OR(ISBLANK(draft_picks[[#This Row],[veto_override_drafter_id]]),draft_picks[[#This Row],[veto_override_drafter_id]]=""),"",_xlfn.XLOOKUP(draft_picks[[#This Row],[veto_override_drafter_id]],drafters[id],drafters[name]))</f>
        <v/>
      </c>
      <c r="S408" t="s">
        <v>15497</v>
      </c>
      <c r="T408" t="str">
        <f>IF(OR(ISBLANK(draft_picks[[#This Row],[veto_override_team_id]]),draft_picks[[#This Row],[veto_override_team_id]]=""),"",_xlfn.XLOOKUP(draft_picks[[#This Row],[veto_override_team_id]],drafter_teams[id],drafter_teams[name]))</f>
        <v/>
      </c>
    </row>
    <row r="409" spans="1:20" x14ac:dyDescent="0.25">
      <c r="A409" t="s">
        <v>284</v>
      </c>
      <c r="B409" t="str">
        <f>_xlfn.XLOOKUP(draft_picks[[#This Row],[draft_id]],drafts[id],drafts[title])</f>
        <v>Actor's Directorial Debuts</v>
      </c>
      <c r="C409" s="3">
        <v>1</v>
      </c>
      <c r="D409">
        <f>IF(C408&lt;draft_picks[[#This Row],[position]],1,IF(C408&gt;draft_picks[[#This Row],[position]],D408+1,IF(C408=draft_picks[[#This Row],[position]],D408+1)))</f>
        <v>8</v>
      </c>
      <c r="E409" t="s">
        <v>6558</v>
      </c>
      <c r="F409" t="str">
        <f>IF(ISBLANK(draft_picks[[#This Row],[movie_id]]),"",_xlfn.XLOOKUP(draft_picks[[#This Row],[movie_id]],drafts.movies[id],drafts.movies[movie_title]))</f>
        <v>The Night of the Hunter</v>
      </c>
      <c r="G409" s="3" t="s">
        <v>1115</v>
      </c>
      <c r="H409" t="str">
        <f>IF(ISBLANK(draft_picks[[#This Row],[drafter_id]]),"",_xlfn.XLOOKUP(draft_picks[[#This Row],[drafter_id]],drafters[id],drafters[name]))</f>
        <v>Ryan Marker</v>
      </c>
      <c r="J409" t="str">
        <f>IF(ISBLANK(draft_picks[[#This Row],[drafter_team_id]]),"",_xlfn.XLOOKUP(draft_picks[[#This Row],[drafter_team_id]],drafter_teams[id],drafter_teams[name]))</f>
        <v/>
      </c>
      <c r="K409" s="3" t="s">
        <v>15497</v>
      </c>
      <c r="L409" t="s">
        <v>15497</v>
      </c>
      <c r="M409" t="str">
        <f>IF(OR(ISBLANK(draft_picks[[#This Row],[veto_drafter_id]]),draft_picks[[#This Row],[veto_drafter_id]]=""),"",_xlfn.XLOOKUP(draft_picks[[#This Row],[veto_drafter_id]],drafters[id],drafters[name]))</f>
        <v/>
      </c>
      <c r="N409" t="s">
        <v>15497</v>
      </c>
      <c r="O409" t="str">
        <f>IF(OR(ISBLANK(draft_picks[[#This Row],[veto_drafter_team_id]]),draft_picks[[#This Row],[veto_drafter_team_id]]=""),"",_xlfn.XLOOKUP(draft_picks[[#This Row],[veto_drafter_team_id]],drafter_teams[id],drafter_teams[name]))</f>
        <v/>
      </c>
      <c r="Q409" t="s">
        <v>15497</v>
      </c>
      <c r="R409" t="str">
        <f>IF(OR(ISBLANK(draft_picks[[#This Row],[veto_override_drafter_id]]),draft_picks[[#This Row],[veto_override_drafter_id]]=""),"",_xlfn.XLOOKUP(draft_picks[[#This Row],[veto_override_drafter_id]],drafters[id],drafters[name]))</f>
        <v/>
      </c>
      <c r="S409" t="s">
        <v>15497</v>
      </c>
      <c r="T409" t="str">
        <f>IF(OR(ISBLANK(draft_picks[[#This Row],[veto_override_team_id]]),draft_picks[[#This Row],[veto_override_team_id]]=""),"",_xlfn.XLOOKUP(draft_picks[[#This Row],[veto_override_team_id]],drafter_teams[id],drafter_teams[name]))</f>
        <v/>
      </c>
    </row>
    <row r="410" spans="1:20" x14ac:dyDescent="0.25">
      <c r="A410" t="s">
        <v>81</v>
      </c>
      <c r="B410" t="str">
        <f>_xlfn.XLOOKUP(draft_picks[[#This Row],[draft_id]],drafts[id],drafts[title])</f>
        <v>Original Movie Musicals - American</v>
      </c>
      <c r="C410" s="3">
        <v>7</v>
      </c>
      <c r="D410">
        <f>IF(C409&lt;draft_picks[[#This Row],[position]],1,IF(C409&gt;draft_picks[[#This Row],[position]],D409+1,IF(C409=draft_picks[[#This Row],[position]],D409+1)))</f>
        <v>1</v>
      </c>
      <c r="E410" t="s">
        <v>3876</v>
      </c>
      <c r="F410" t="str">
        <f>IF(ISBLANK(draft_picks[[#This Row],[movie_id]]),"",_xlfn.XLOOKUP(draft_picks[[#This Row],[movie_id]],drafts.movies[id],drafts.movies[movie_title]))</f>
        <v>State Fair</v>
      </c>
      <c r="G410" s="3" t="s">
        <v>1067</v>
      </c>
      <c r="H410" t="str">
        <f>IF(ISBLANK(draft_picks[[#This Row],[drafter_id]]),"",_xlfn.XLOOKUP(draft_picks[[#This Row],[drafter_id]],drafters[id],drafters[name]))</f>
        <v>Walter Hollmann</v>
      </c>
      <c r="J410" t="str">
        <f>IF(ISBLANK(draft_picks[[#This Row],[drafter_team_id]]),"",_xlfn.XLOOKUP(draft_picks[[#This Row],[drafter_team_id]],drafter_teams[id],drafter_teams[name]))</f>
        <v/>
      </c>
      <c r="K410" s="3" t="s">
        <v>15497</v>
      </c>
      <c r="L410" t="s">
        <v>15497</v>
      </c>
      <c r="M410" t="str">
        <f>IF(OR(ISBLANK(draft_picks[[#This Row],[veto_drafter_id]]),draft_picks[[#This Row],[veto_drafter_id]]=""),"",_xlfn.XLOOKUP(draft_picks[[#This Row],[veto_drafter_id]],drafters[id],drafters[name]))</f>
        <v/>
      </c>
      <c r="N410" t="s">
        <v>15497</v>
      </c>
      <c r="O410" t="str">
        <f>IF(OR(ISBLANK(draft_picks[[#This Row],[veto_drafter_team_id]]),draft_picks[[#This Row],[veto_drafter_team_id]]=""),"",_xlfn.XLOOKUP(draft_picks[[#This Row],[veto_drafter_team_id]],drafter_teams[id],drafter_teams[name]))</f>
        <v/>
      </c>
      <c r="Q410" t="s">
        <v>15497</v>
      </c>
      <c r="R410" t="str">
        <f>IF(OR(ISBLANK(draft_picks[[#This Row],[veto_override_drafter_id]]),draft_picks[[#This Row],[veto_override_drafter_id]]=""),"",_xlfn.XLOOKUP(draft_picks[[#This Row],[veto_override_drafter_id]],drafters[id],drafters[name]))</f>
        <v/>
      </c>
      <c r="S410" t="s">
        <v>15497</v>
      </c>
      <c r="T410" t="str">
        <f>IF(OR(ISBLANK(draft_picks[[#This Row],[veto_override_team_id]]),draft_picks[[#This Row],[veto_override_team_id]]=""),"",_xlfn.XLOOKUP(draft_picks[[#This Row],[veto_override_team_id]],drafter_teams[id],drafter_teams[name]))</f>
        <v/>
      </c>
    </row>
    <row r="411" spans="1:20" x14ac:dyDescent="0.25">
      <c r="A411" t="s">
        <v>81</v>
      </c>
      <c r="B411" t="str">
        <f>_xlfn.XLOOKUP(draft_picks[[#This Row],[draft_id]],drafts[id],drafts[title])</f>
        <v>Original Movie Musicals - American</v>
      </c>
      <c r="C411" s="3">
        <v>6</v>
      </c>
      <c r="D411">
        <f>IF(C410&lt;draft_picks[[#This Row],[position]],1,IF(C410&gt;draft_picks[[#This Row],[position]],D410+1,IF(C410=draft_picks[[#This Row],[position]],D410+1)))</f>
        <v>2</v>
      </c>
      <c r="E411" t="s">
        <v>1508</v>
      </c>
      <c r="F411" t="str">
        <f>IF(ISBLANK(draft_picks[[#This Row],[movie_id]]),"",_xlfn.XLOOKUP(draft_picks[[#This Row],[movie_id]],drafts.movies[id],drafts.movies[movie_title]))</f>
        <v>Xanadu</v>
      </c>
      <c r="G411" s="3" t="s">
        <v>1067</v>
      </c>
      <c r="H411" t="str">
        <f>IF(ISBLANK(draft_picks[[#This Row],[drafter_id]]),"",_xlfn.XLOOKUP(draft_picks[[#This Row],[drafter_id]],drafters[id],drafters[name]))</f>
        <v>Walter Hollmann</v>
      </c>
      <c r="J411" t="str">
        <f>IF(ISBLANK(draft_picks[[#This Row],[drafter_team_id]]),"",_xlfn.XLOOKUP(draft_picks[[#This Row],[drafter_team_id]],drafter_teams[id],drafter_teams[name]))</f>
        <v/>
      </c>
      <c r="K411" s="3" t="s">
        <v>15497</v>
      </c>
      <c r="L411" t="s">
        <v>15497</v>
      </c>
      <c r="M411" t="str">
        <f>IF(OR(ISBLANK(draft_picks[[#This Row],[veto_drafter_id]]),draft_picks[[#This Row],[veto_drafter_id]]=""),"",_xlfn.XLOOKUP(draft_picks[[#This Row],[veto_drafter_id]],drafters[id],drafters[name]))</f>
        <v/>
      </c>
      <c r="N411" t="s">
        <v>15497</v>
      </c>
      <c r="O411" t="str">
        <f>IF(OR(ISBLANK(draft_picks[[#This Row],[veto_drafter_team_id]]),draft_picks[[#This Row],[veto_drafter_team_id]]=""),"",_xlfn.XLOOKUP(draft_picks[[#This Row],[veto_drafter_team_id]],drafter_teams[id],drafter_teams[name]))</f>
        <v/>
      </c>
      <c r="Q411" t="s">
        <v>15497</v>
      </c>
      <c r="R411" t="str">
        <f>IF(OR(ISBLANK(draft_picks[[#This Row],[veto_override_drafter_id]]),draft_picks[[#This Row],[veto_override_drafter_id]]=""),"",_xlfn.XLOOKUP(draft_picks[[#This Row],[veto_override_drafter_id]],drafters[id],drafters[name]))</f>
        <v/>
      </c>
      <c r="S411" t="s">
        <v>15497</v>
      </c>
      <c r="T411" t="str">
        <f>IF(OR(ISBLANK(draft_picks[[#This Row],[veto_override_team_id]]),draft_picks[[#This Row],[veto_override_team_id]]=""),"",_xlfn.XLOOKUP(draft_picks[[#This Row],[veto_override_team_id]],drafter_teams[id],drafter_teams[name]))</f>
        <v/>
      </c>
    </row>
    <row r="412" spans="1:20" x14ac:dyDescent="0.25">
      <c r="A412" t="s">
        <v>81</v>
      </c>
      <c r="B412" t="str">
        <f>_xlfn.XLOOKUP(draft_picks[[#This Row],[draft_id]],drafts[id],drafts[title])</f>
        <v>Original Movie Musicals - American</v>
      </c>
      <c r="C412" s="3">
        <v>5</v>
      </c>
      <c r="D412">
        <f>IF(C411&lt;draft_picks[[#This Row],[position]],1,IF(C411&gt;draft_picks[[#This Row],[position]],D411+1,IF(C411=draft_picks[[#This Row],[position]],D411+1)))</f>
        <v>3</v>
      </c>
      <c r="E412" t="s">
        <v>6555</v>
      </c>
      <c r="F412" t="str">
        <f>IF(ISBLANK(draft_picks[[#This Row],[movie_id]]),"",_xlfn.XLOOKUP(draft_picks[[#This Row],[movie_id]],drafts.movies[id],drafts.movies[movie_title]))</f>
        <v>The Muppet Movie</v>
      </c>
      <c r="G412" s="3" t="s">
        <v>1223</v>
      </c>
      <c r="H412" t="str">
        <f>IF(ISBLANK(draft_picks[[#This Row],[drafter_id]]),"",_xlfn.XLOOKUP(draft_picks[[#This Row],[drafter_id]],drafters[id],drafters[name]))</f>
        <v>Ben Mekler</v>
      </c>
      <c r="J412" t="str">
        <f>IF(ISBLANK(draft_picks[[#This Row],[drafter_team_id]]),"",_xlfn.XLOOKUP(draft_picks[[#This Row],[drafter_team_id]],drafter_teams[id],drafter_teams[name]))</f>
        <v/>
      </c>
      <c r="K412" s="3" t="s">
        <v>15497</v>
      </c>
      <c r="L412" t="s">
        <v>15497</v>
      </c>
      <c r="M412" t="str">
        <f>IF(OR(ISBLANK(draft_picks[[#This Row],[veto_drafter_id]]),draft_picks[[#This Row],[veto_drafter_id]]=""),"",_xlfn.XLOOKUP(draft_picks[[#This Row],[veto_drafter_id]],drafters[id],drafters[name]))</f>
        <v/>
      </c>
      <c r="N412" t="s">
        <v>15497</v>
      </c>
      <c r="O412" t="str">
        <f>IF(OR(ISBLANK(draft_picks[[#This Row],[veto_drafter_team_id]]),draft_picks[[#This Row],[veto_drafter_team_id]]=""),"",_xlfn.XLOOKUP(draft_picks[[#This Row],[veto_drafter_team_id]],drafter_teams[id],drafter_teams[name]))</f>
        <v/>
      </c>
      <c r="Q412" t="s">
        <v>15497</v>
      </c>
      <c r="R412" t="str">
        <f>IF(OR(ISBLANK(draft_picks[[#This Row],[veto_override_drafter_id]]),draft_picks[[#This Row],[veto_override_drafter_id]]=""),"",_xlfn.XLOOKUP(draft_picks[[#This Row],[veto_override_drafter_id]],drafters[id],drafters[name]))</f>
        <v/>
      </c>
      <c r="S412" t="s">
        <v>15497</v>
      </c>
      <c r="T412" t="str">
        <f>IF(OR(ISBLANK(draft_picks[[#This Row],[veto_override_team_id]]),draft_picks[[#This Row],[veto_override_team_id]]=""),"",_xlfn.XLOOKUP(draft_picks[[#This Row],[veto_override_team_id]],drafter_teams[id],drafter_teams[name]))</f>
        <v/>
      </c>
    </row>
    <row r="413" spans="1:20" x14ac:dyDescent="0.25">
      <c r="A413" t="s">
        <v>81</v>
      </c>
      <c r="B413" t="str">
        <f>_xlfn.XLOOKUP(draft_picks[[#This Row],[draft_id]],drafts[id],drafts[title])</f>
        <v>Original Movie Musicals - American</v>
      </c>
      <c r="C413" s="3">
        <v>4</v>
      </c>
      <c r="D413">
        <f>IF(C412&lt;draft_picks[[#This Row],[position]],1,IF(C412&gt;draft_picks[[#This Row],[position]],D412+1,IF(C412=draft_picks[[#This Row],[position]],D412+1)))</f>
        <v>4</v>
      </c>
      <c r="E413" t="s">
        <v>5695</v>
      </c>
      <c r="F413" t="str">
        <f>IF(ISBLANK(draft_picks[[#This Row],[movie_id]]),"",_xlfn.XLOOKUP(draft_picks[[#This Row],[movie_id]],drafts.movies[id],drafts.movies[movie_title]))</f>
        <v>Mary Poppins</v>
      </c>
      <c r="G413" s="3" t="s">
        <v>1067</v>
      </c>
      <c r="H413" t="str">
        <f>IF(ISBLANK(draft_picks[[#This Row],[drafter_id]]),"",_xlfn.XLOOKUP(draft_picks[[#This Row],[drafter_id]],drafters[id],drafters[name]))</f>
        <v>Walter Hollmann</v>
      </c>
      <c r="J413" t="str">
        <f>IF(ISBLANK(draft_picks[[#This Row],[drafter_team_id]]),"",_xlfn.XLOOKUP(draft_picks[[#This Row],[drafter_team_id]],drafter_teams[id],drafter_teams[name]))</f>
        <v/>
      </c>
      <c r="K413" s="3" t="s">
        <v>15497</v>
      </c>
      <c r="L413" t="s">
        <v>15497</v>
      </c>
      <c r="M413" t="str">
        <f>IF(OR(ISBLANK(draft_picks[[#This Row],[veto_drafter_id]]),draft_picks[[#This Row],[veto_drafter_id]]=""),"",_xlfn.XLOOKUP(draft_picks[[#This Row],[veto_drafter_id]],drafters[id],drafters[name]))</f>
        <v/>
      </c>
      <c r="N413" t="s">
        <v>15497</v>
      </c>
      <c r="O413" t="str">
        <f>IF(OR(ISBLANK(draft_picks[[#This Row],[veto_drafter_team_id]]),draft_picks[[#This Row],[veto_drafter_team_id]]=""),"",_xlfn.XLOOKUP(draft_picks[[#This Row],[veto_drafter_team_id]],drafter_teams[id],drafter_teams[name]))</f>
        <v/>
      </c>
      <c r="Q413" t="s">
        <v>15497</v>
      </c>
      <c r="R413" t="str">
        <f>IF(OR(ISBLANK(draft_picks[[#This Row],[veto_override_drafter_id]]),draft_picks[[#This Row],[veto_override_drafter_id]]=""),"",_xlfn.XLOOKUP(draft_picks[[#This Row],[veto_override_drafter_id]],drafters[id],drafters[name]))</f>
        <v/>
      </c>
      <c r="S413" t="s">
        <v>15497</v>
      </c>
      <c r="T413" t="str">
        <f>IF(OR(ISBLANK(draft_picks[[#This Row],[veto_override_team_id]]),draft_picks[[#This Row],[veto_override_team_id]]=""),"",_xlfn.XLOOKUP(draft_picks[[#This Row],[veto_override_team_id]],drafter_teams[id],drafter_teams[name]))</f>
        <v/>
      </c>
    </row>
    <row r="414" spans="1:20" x14ac:dyDescent="0.25">
      <c r="A414" t="s">
        <v>81</v>
      </c>
      <c r="B414" t="str">
        <f>_xlfn.XLOOKUP(draft_picks[[#This Row],[draft_id]],drafts[id],drafts[title])</f>
        <v>Original Movie Musicals - American</v>
      </c>
      <c r="C414" s="3">
        <v>3</v>
      </c>
      <c r="D414">
        <f>IF(C413&lt;draft_picks[[#This Row],[position]],1,IF(C413&gt;draft_picks[[#This Row],[position]],D413+1,IF(C413=draft_picks[[#This Row],[position]],D413+1)))</f>
        <v>5</v>
      </c>
      <c r="E414" t="s">
        <v>2138</v>
      </c>
      <c r="F414" t="str">
        <f>IF(ISBLANK(draft_picks[[#This Row],[movie_id]]),"",_xlfn.XLOOKUP(draft_picks[[#This Row],[movie_id]],drafts.movies[id],drafts.movies[movie_title]))</f>
        <v>The Little Prince</v>
      </c>
      <c r="G414" s="3" t="s">
        <v>1223</v>
      </c>
      <c r="H414" t="str">
        <f>IF(ISBLANK(draft_picks[[#This Row],[drafter_id]]),"",_xlfn.XLOOKUP(draft_picks[[#This Row],[drafter_id]],drafters[id],drafters[name]))</f>
        <v>Ben Mekler</v>
      </c>
      <c r="J414" t="str">
        <f>IF(ISBLANK(draft_picks[[#This Row],[drafter_team_id]]),"",_xlfn.XLOOKUP(draft_picks[[#This Row],[drafter_team_id]],drafter_teams[id],drafter_teams[name]))</f>
        <v/>
      </c>
      <c r="K414" s="3" t="s">
        <v>15497</v>
      </c>
      <c r="L414" t="s">
        <v>15497</v>
      </c>
      <c r="M414" t="str">
        <f>IF(OR(ISBLANK(draft_picks[[#This Row],[veto_drafter_id]]),draft_picks[[#This Row],[veto_drafter_id]]=""),"",_xlfn.XLOOKUP(draft_picks[[#This Row],[veto_drafter_id]],drafters[id],drafters[name]))</f>
        <v/>
      </c>
      <c r="N414" t="s">
        <v>15497</v>
      </c>
      <c r="O414" t="str">
        <f>IF(OR(ISBLANK(draft_picks[[#This Row],[veto_drafter_team_id]]),draft_picks[[#This Row],[veto_drafter_team_id]]=""),"",_xlfn.XLOOKUP(draft_picks[[#This Row],[veto_drafter_team_id]],drafter_teams[id],drafter_teams[name]))</f>
        <v/>
      </c>
      <c r="Q414" t="s">
        <v>15497</v>
      </c>
      <c r="R414" t="str">
        <f>IF(OR(ISBLANK(draft_picks[[#This Row],[veto_override_drafter_id]]),draft_picks[[#This Row],[veto_override_drafter_id]]=""),"",_xlfn.XLOOKUP(draft_picks[[#This Row],[veto_override_drafter_id]],drafters[id],drafters[name]))</f>
        <v/>
      </c>
      <c r="S414" t="s">
        <v>15497</v>
      </c>
      <c r="T414" t="str">
        <f>IF(OR(ISBLANK(draft_picks[[#This Row],[veto_override_team_id]]),draft_picks[[#This Row],[veto_override_team_id]]=""),"",_xlfn.XLOOKUP(draft_picks[[#This Row],[veto_override_team_id]],drafter_teams[id],drafter_teams[name]))</f>
        <v/>
      </c>
    </row>
    <row r="415" spans="1:20" x14ac:dyDescent="0.25">
      <c r="A415" t="s">
        <v>81</v>
      </c>
      <c r="B415" t="str">
        <f>_xlfn.XLOOKUP(draft_picks[[#This Row],[draft_id]],drafts[id],drafts[title])</f>
        <v>Original Movie Musicals - American</v>
      </c>
      <c r="C415" s="3">
        <v>2</v>
      </c>
      <c r="D415">
        <f>IF(C414&lt;draft_picks[[#This Row],[position]],1,IF(C414&gt;draft_picks[[#This Row],[position]],D414+1,IF(C414=draft_picks[[#This Row],[position]],D414+1)))</f>
        <v>6</v>
      </c>
      <c r="E415" t="s">
        <v>2207</v>
      </c>
      <c r="F415" t="str">
        <f>IF(ISBLANK(draft_picks[[#This Row],[movie_id]]),"",_xlfn.XLOOKUP(draft_picks[[#This Row],[movie_id]],drafts.movies[id],drafts.movies[movie_title]))</f>
        <v>42nd Street</v>
      </c>
      <c r="G415" s="3" t="s">
        <v>1067</v>
      </c>
      <c r="H415" t="str">
        <f>IF(ISBLANK(draft_picks[[#This Row],[drafter_id]]),"",_xlfn.XLOOKUP(draft_picks[[#This Row],[drafter_id]],drafters[id],drafters[name]))</f>
        <v>Walter Hollmann</v>
      </c>
      <c r="J415" t="str">
        <f>IF(ISBLANK(draft_picks[[#This Row],[drafter_team_id]]),"",_xlfn.XLOOKUP(draft_picks[[#This Row],[drafter_team_id]],drafter_teams[id],drafter_teams[name]))</f>
        <v/>
      </c>
      <c r="K415" s="3" t="s">
        <v>15497</v>
      </c>
      <c r="L415" t="s">
        <v>15497</v>
      </c>
      <c r="M415" t="str">
        <f>IF(OR(ISBLANK(draft_picks[[#This Row],[veto_drafter_id]]),draft_picks[[#This Row],[veto_drafter_id]]=""),"",_xlfn.XLOOKUP(draft_picks[[#This Row],[veto_drafter_id]],drafters[id],drafters[name]))</f>
        <v/>
      </c>
      <c r="N415" t="s">
        <v>15497</v>
      </c>
      <c r="O415" t="str">
        <f>IF(OR(ISBLANK(draft_picks[[#This Row],[veto_drafter_team_id]]),draft_picks[[#This Row],[veto_drafter_team_id]]=""),"",_xlfn.XLOOKUP(draft_picks[[#This Row],[veto_drafter_team_id]],drafter_teams[id],drafter_teams[name]))</f>
        <v/>
      </c>
      <c r="Q415" t="s">
        <v>15497</v>
      </c>
      <c r="R415" t="str">
        <f>IF(OR(ISBLANK(draft_picks[[#This Row],[veto_override_drafter_id]]),draft_picks[[#This Row],[veto_override_drafter_id]]=""),"",_xlfn.XLOOKUP(draft_picks[[#This Row],[veto_override_drafter_id]],drafters[id],drafters[name]))</f>
        <v/>
      </c>
      <c r="S415" t="s">
        <v>15497</v>
      </c>
      <c r="T415" t="str">
        <f>IF(OR(ISBLANK(draft_picks[[#This Row],[veto_override_team_id]]),draft_picks[[#This Row],[veto_override_team_id]]=""),"",_xlfn.XLOOKUP(draft_picks[[#This Row],[veto_override_team_id]],drafter_teams[id],drafter_teams[name]))</f>
        <v/>
      </c>
    </row>
    <row r="416" spans="1:20" x14ac:dyDescent="0.25">
      <c r="A416" t="s">
        <v>81</v>
      </c>
      <c r="B416" t="str">
        <f>_xlfn.XLOOKUP(draft_picks[[#This Row],[draft_id]],drafts[id],drafts[title])</f>
        <v>Original Movie Musicals - American</v>
      </c>
      <c r="C416" s="3">
        <v>1</v>
      </c>
      <c r="D416">
        <f>IF(C415&lt;draft_picks[[#This Row],[position]],1,IF(C415&gt;draft_picks[[#This Row],[position]],D415+1,IF(C415=draft_picks[[#This Row],[position]],D415+1)))</f>
        <v>7</v>
      </c>
      <c r="E416" t="s">
        <v>3127</v>
      </c>
      <c r="F416" t="str">
        <f>IF(ISBLANK(draft_picks[[#This Row],[movie_id]]),"",_xlfn.XLOOKUP(draft_picks[[#This Row],[movie_id]],drafts.movies[id],drafts.movies[movie_title]))</f>
        <v>Mamma Mia! Here We Go Again</v>
      </c>
      <c r="G416" s="3" t="s">
        <v>1223</v>
      </c>
      <c r="H416" t="str">
        <f>IF(ISBLANK(draft_picks[[#This Row],[drafter_id]]),"",_xlfn.XLOOKUP(draft_picks[[#This Row],[drafter_id]],drafters[id],drafters[name]))</f>
        <v>Ben Mekler</v>
      </c>
      <c r="J416" t="str">
        <f>IF(ISBLANK(draft_picks[[#This Row],[drafter_team_id]]),"",_xlfn.XLOOKUP(draft_picks[[#This Row],[drafter_team_id]],drafter_teams[id],drafter_teams[name]))</f>
        <v/>
      </c>
      <c r="K416" s="3" t="s">
        <v>15484</v>
      </c>
      <c r="L416" t="s">
        <v>1067</v>
      </c>
      <c r="M416" t="str">
        <f>IF(OR(ISBLANK(draft_picks[[#This Row],[veto_drafter_id]]),draft_picks[[#This Row],[veto_drafter_id]]=""),"",_xlfn.XLOOKUP(draft_picks[[#This Row],[veto_drafter_id]],drafters[id],drafters[name]))</f>
        <v>Walter Hollmann</v>
      </c>
      <c r="N416" t="s">
        <v>15497</v>
      </c>
      <c r="O416" t="str">
        <f>IF(OR(ISBLANK(draft_picks[[#This Row],[veto_drafter_team_id]]),draft_picks[[#This Row],[veto_drafter_team_id]]=""),"",_xlfn.XLOOKUP(draft_picks[[#This Row],[veto_drafter_team_id]],drafter_teams[id],drafter_teams[name]))</f>
        <v/>
      </c>
      <c r="Q416" t="s">
        <v>15497</v>
      </c>
      <c r="R416" t="str">
        <f>IF(OR(ISBLANK(draft_picks[[#This Row],[veto_override_drafter_id]]),draft_picks[[#This Row],[veto_override_drafter_id]]=""),"",_xlfn.XLOOKUP(draft_picks[[#This Row],[veto_override_drafter_id]],drafters[id],drafters[name]))</f>
        <v/>
      </c>
      <c r="S416" t="s">
        <v>15497</v>
      </c>
      <c r="T416" t="str">
        <f>IF(OR(ISBLANK(draft_picks[[#This Row],[veto_override_team_id]]),draft_picks[[#This Row],[veto_override_team_id]]=""),"",_xlfn.XLOOKUP(draft_picks[[#This Row],[veto_override_team_id]],drafter_teams[id],drafter_teams[name]))</f>
        <v/>
      </c>
    </row>
    <row r="417" spans="1:20" x14ac:dyDescent="0.25">
      <c r="A417" t="s">
        <v>81</v>
      </c>
      <c r="B417" t="str">
        <f>_xlfn.XLOOKUP(draft_picks[[#This Row],[draft_id]],drafts[id],drafts[title])</f>
        <v>Original Movie Musicals - American</v>
      </c>
      <c r="C417" s="3">
        <v>1</v>
      </c>
      <c r="D417">
        <f>IF(C416&lt;draft_picks[[#This Row],[position]],1,IF(C416&gt;draft_picks[[#This Row],[position]],D416+1,IF(C416=draft_picks[[#This Row],[position]],D416+1)))</f>
        <v>8</v>
      </c>
      <c r="E417" t="s">
        <v>7309</v>
      </c>
      <c r="F417" t="str">
        <f>IF(ISBLANK(draft_picks[[#This Row],[movie_id]]),"",_xlfn.XLOOKUP(draft_picks[[#This Row],[movie_id]],drafts.movies[id],drafts.movies[movie_title]))</f>
        <v>Phantom of the Paradise</v>
      </c>
      <c r="G417" s="3" t="s">
        <v>1223</v>
      </c>
      <c r="H417" t="str">
        <f>IF(ISBLANK(draft_picks[[#This Row],[drafter_id]]),"",_xlfn.XLOOKUP(draft_picks[[#This Row],[drafter_id]],drafters[id],drafters[name]))</f>
        <v>Ben Mekler</v>
      </c>
      <c r="J417" t="str">
        <f>IF(ISBLANK(draft_picks[[#This Row],[drafter_team_id]]),"",_xlfn.XLOOKUP(draft_picks[[#This Row],[drafter_team_id]],drafter_teams[id],drafter_teams[name]))</f>
        <v/>
      </c>
      <c r="K417" s="3" t="s">
        <v>15497</v>
      </c>
      <c r="L417" t="s">
        <v>15497</v>
      </c>
      <c r="M417" t="str">
        <f>IF(OR(ISBLANK(draft_picks[[#This Row],[veto_drafter_id]]),draft_picks[[#This Row],[veto_drafter_id]]=""),"",_xlfn.XLOOKUP(draft_picks[[#This Row],[veto_drafter_id]],drafters[id],drafters[name]))</f>
        <v/>
      </c>
      <c r="N417" t="s">
        <v>15497</v>
      </c>
      <c r="O417" t="str">
        <f>IF(OR(ISBLANK(draft_picks[[#This Row],[veto_drafter_team_id]]),draft_picks[[#This Row],[veto_drafter_team_id]]=""),"",_xlfn.XLOOKUP(draft_picks[[#This Row],[veto_drafter_team_id]],drafter_teams[id],drafter_teams[name]))</f>
        <v/>
      </c>
      <c r="Q417" t="s">
        <v>15497</v>
      </c>
      <c r="R417" t="str">
        <f>IF(OR(ISBLANK(draft_picks[[#This Row],[veto_override_drafter_id]]),draft_picks[[#This Row],[veto_override_drafter_id]]=""),"",_xlfn.XLOOKUP(draft_picks[[#This Row],[veto_override_drafter_id]],drafters[id],drafters[name]))</f>
        <v/>
      </c>
      <c r="S417" t="s">
        <v>15497</v>
      </c>
      <c r="T417" t="str">
        <f>IF(OR(ISBLANK(draft_picks[[#This Row],[veto_override_team_id]]),draft_picks[[#This Row],[veto_override_team_id]]=""),"",_xlfn.XLOOKUP(draft_picks[[#This Row],[veto_override_team_id]],drafter_teams[id],drafter_teams[name]))</f>
        <v/>
      </c>
    </row>
    <row r="418" spans="1:20" x14ac:dyDescent="0.25">
      <c r="A418" t="s">
        <v>64</v>
      </c>
      <c r="B418" t="str">
        <f>_xlfn.XLOOKUP(draft_picks[[#This Row],[draft_id]],drafts[id],drafts[title])</f>
        <v>Almodóvar</v>
      </c>
      <c r="C418" s="3">
        <v>7</v>
      </c>
      <c r="D418">
        <f>IF(C417&lt;draft_picks[[#This Row],[position]],1,IF(C417&gt;draft_picks[[#This Row],[position]],D417+1,IF(C417=draft_picks[[#This Row],[position]],D417+1)))</f>
        <v>1</v>
      </c>
      <c r="E418" t="s">
        <v>3265</v>
      </c>
      <c r="F418" t="str">
        <f>IF(ISBLANK(draft_picks[[#This Row],[movie_id]]),"",_xlfn.XLOOKUP(draft_picks[[#This Row],[movie_id]],drafts.movies[id],drafts.movies[movie_title]))</f>
        <v>Law of Desire</v>
      </c>
      <c r="G418" s="3" t="s">
        <v>985</v>
      </c>
      <c r="H418" t="str">
        <f>IF(ISBLANK(draft_picks[[#This Row],[drafter_id]]),"",_xlfn.XLOOKUP(draft_picks[[#This Row],[drafter_id]],drafters[id],drafters[name]))</f>
        <v>Alonso Duralde</v>
      </c>
      <c r="J418" t="str">
        <f>IF(ISBLANK(draft_picks[[#This Row],[drafter_team_id]]),"",_xlfn.XLOOKUP(draft_picks[[#This Row],[drafter_team_id]],drafter_teams[id],drafter_teams[name]))</f>
        <v/>
      </c>
      <c r="K418" s="3" t="s">
        <v>15497</v>
      </c>
      <c r="L418" t="s">
        <v>15497</v>
      </c>
      <c r="M418" t="str">
        <f>IF(OR(ISBLANK(draft_picks[[#This Row],[veto_drafter_id]]),draft_picks[[#This Row],[veto_drafter_id]]=""),"",_xlfn.XLOOKUP(draft_picks[[#This Row],[veto_drafter_id]],drafters[id],drafters[name]))</f>
        <v/>
      </c>
      <c r="N418" t="s">
        <v>15497</v>
      </c>
      <c r="O418" t="str">
        <f>IF(OR(ISBLANK(draft_picks[[#This Row],[veto_drafter_team_id]]),draft_picks[[#This Row],[veto_drafter_team_id]]=""),"",_xlfn.XLOOKUP(draft_picks[[#This Row],[veto_drafter_team_id]],drafter_teams[id],drafter_teams[name]))</f>
        <v/>
      </c>
      <c r="Q418" t="s">
        <v>15497</v>
      </c>
      <c r="R418" t="str">
        <f>IF(OR(ISBLANK(draft_picks[[#This Row],[veto_override_drafter_id]]),draft_picks[[#This Row],[veto_override_drafter_id]]=""),"",_xlfn.XLOOKUP(draft_picks[[#This Row],[veto_override_drafter_id]],drafters[id],drafters[name]))</f>
        <v/>
      </c>
      <c r="S418" t="s">
        <v>15497</v>
      </c>
      <c r="T418" t="str">
        <f>IF(OR(ISBLANK(draft_picks[[#This Row],[veto_override_team_id]]),draft_picks[[#This Row],[veto_override_team_id]]=""),"",_xlfn.XLOOKUP(draft_picks[[#This Row],[veto_override_team_id]],drafter_teams[id],drafter_teams[name]))</f>
        <v/>
      </c>
    </row>
    <row r="419" spans="1:20" x14ac:dyDescent="0.25">
      <c r="A419" t="s">
        <v>64</v>
      </c>
      <c r="B419" t="str">
        <f>_xlfn.XLOOKUP(draft_picks[[#This Row],[draft_id]],drafts[id],drafts[title])</f>
        <v>Almodóvar</v>
      </c>
      <c r="C419" s="3">
        <v>6</v>
      </c>
      <c r="D419">
        <f>IF(C418&lt;draft_picks[[#This Row],[position]],1,IF(C418&gt;draft_picks[[#This Row],[position]],D418+1,IF(C418=draft_picks[[#This Row],[position]],D418+1)))</f>
        <v>2</v>
      </c>
      <c r="E419" t="s">
        <v>4917</v>
      </c>
      <c r="F419" t="str">
        <f>IF(ISBLANK(draft_picks[[#This Row],[movie_id]]),"",_xlfn.XLOOKUP(draft_picks[[#This Row],[movie_id]],drafts.movies[id],drafts.movies[movie_title]))</f>
        <v>The skin I live in</v>
      </c>
      <c r="G419" s="3" t="s">
        <v>985</v>
      </c>
      <c r="H419" t="str">
        <f>IF(ISBLANK(draft_picks[[#This Row],[drafter_id]]),"",_xlfn.XLOOKUP(draft_picks[[#This Row],[drafter_id]],drafters[id],drafters[name]))</f>
        <v>Alonso Duralde</v>
      </c>
      <c r="J419" t="str">
        <f>IF(ISBLANK(draft_picks[[#This Row],[drafter_team_id]]),"",_xlfn.XLOOKUP(draft_picks[[#This Row],[drafter_team_id]],drafter_teams[id],drafter_teams[name]))</f>
        <v/>
      </c>
      <c r="K419" s="3" t="s">
        <v>15497</v>
      </c>
      <c r="L419" t="s">
        <v>15497</v>
      </c>
      <c r="M419" t="str">
        <f>IF(OR(ISBLANK(draft_picks[[#This Row],[veto_drafter_id]]),draft_picks[[#This Row],[veto_drafter_id]]=""),"",_xlfn.XLOOKUP(draft_picks[[#This Row],[veto_drafter_id]],drafters[id],drafters[name]))</f>
        <v/>
      </c>
      <c r="N419" t="s">
        <v>15497</v>
      </c>
      <c r="O419" t="str">
        <f>IF(OR(ISBLANK(draft_picks[[#This Row],[veto_drafter_team_id]]),draft_picks[[#This Row],[veto_drafter_team_id]]=""),"",_xlfn.XLOOKUP(draft_picks[[#This Row],[veto_drafter_team_id]],drafter_teams[id],drafter_teams[name]))</f>
        <v/>
      </c>
      <c r="Q419" t="s">
        <v>15497</v>
      </c>
      <c r="R419" t="str">
        <f>IF(OR(ISBLANK(draft_picks[[#This Row],[veto_override_drafter_id]]),draft_picks[[#This Row],[veto_override_drafter_id]]=""),"",_xlfn.XLOOKUP(draft_picks[[#This Row],[veto_override_drafter_id]],drafters[id],drafters[name]))</f>
        <v/>
      </c>
      <c r="S419" t="s">
        <v>15497</v>
      </c>
      <c r="T419" t="str">
        <f>IF(OR(ISBLANK(draft_picks[[#This Row],[veto_override_team_id]]),draft_picks[[#This Row],[veto_override_team_id]]=""),"",_xlfn.XLOOKUP(draft_picks[[#This Row],[veto_override_team_id]],drafter_teams[id],drafter_teams[name]))</f>
        <v/>
      </c>
    </row>
    <row r="420" spans="1:20" x14ac:dyDescent="0.25">
      <c r="A420" t="s">
        <v>64</v>
      </c>
      <c r="B420" t="str">
        <f>_xlfn.XLOOKUP(draft_picks[[#This Row],[draft_id]],drafts[id],drafts[title])</f>
        <v>Almodóvar</v>
      </c>
      <c r="C420" s="3">
        <v>5</v>
      </c>
      <c r="D420">
        <f>IF(C419&lt;draft_picks[[#This Row],[position]],1,IF(C419&gt;draft_picks[[#This Row],[position]],D419+1,IF(C419=draft_picks[[#This Row],[position]],D419+1)))</f>
        <v>3</v>
      </c>
      <c r="E420" t="s">
        <v>1829</v>
      </c>
      <c r="F420" t="str">
        <f>IF(ISBLANK(draft_picks[[#This Row],[movie_id]]),"",_xlfn.XLOOKUP(draft_picks[[#This Row],[movie_id]],drafts.movies[id],drafts.movies[movie_title]))</f>
        <v>Matador</v>
      </c>
      <c r="G420" s="3" t="s">
        <v>807</v>
      </c>
      <c r="H420" t="str">
        <f>IF(ISBLANK(draft_picks[[#This Row],[drafter_id]]),"",_xlfn.XLOOKUP(draft_picks[[#This Row],[drafter_id]],drafters[id],drafters[name]))</f>
        <v>David Kittredge</v>
      </c>
      <c r="J420" t="str">
        <f>IF(ISBLANK(draft_picks[[#This Row],[drafter_team_id]]),"",_xlfn.XLOOKUP(draft_picks[[#This Row],[drafter_team_id]],drafter_teams[id],drafter_teams[name]))</f>
        <v/>
      </c>
      <c r="K420" s="3" t="s">
        <v>15497</v>
      </c>
      <c r="L420" t="s">
        <v>15497</v>
      </c>
      <c r="M420" t="str">
        <f>IF(OR(ISBLANK(draft_picks[[#This Row],[veto_drafter_id]]),draft_picks[[#This Row],[veto_drafter_id]]=""),"",_xlfn.XLOOKUP(draft_picks[[#This Row],[veto_drafter_id]],drafters[id],drafters[name]))</f>
        <v/>
      </c>
      <c r="N420" t="s">
        <v>15497</v>
      </c>
      <c r="O420" t="str">
        <f>IF(OR(ISBLANK(draft_picks[[#This Row],[veto_drafter_team_id]]),draft_picks[[#This Row],[veto_drafter_team_id]]=""),"",_xlfn.XLOOKUP(draft_picks[[#This Row],[veto_drafter_team_id]],drafter_teams[id],drafter_teams[name]))</f>
        <v/>
      </c>
      <c r="Q420" t="s">
        <v>15497</v>
      </c>
      <c r="R420" t="str">
        <f>IF(OR(ISBLANK(draft_picks[[#This Row],[veto_override_drafter_id]]),draft_picks[[#This Row],[veto_override_drafter_id]]=""),"",_xlfn.XLOOKUP(draft_picks[[#This Row],[veto_override_drafter_id]],drafters[id],drafters[name]))</f>
        <v/>
      </c>
      <c r="S420" t="s">
        <v>15497</v>
      </c>
      <c r="T420" t="str">
        <f>IF(OR(ISBLANK(draft_picks[[#This Row],[veto_override_team_id]]),draft_picks[[#This Row],[veto_override_team_id]]=""),"",_xlfn.XLOOKUP(draft_picks[[#This Row],[veto_override_team_id]],drafter_teams[id],drafter_teams[name]))</f>
        <v/>
      </c>
    </row>
    <row r="421" spans="1:20" x14ac:dyDescent="0.25">
      <c r="A421" t="s">
        <v>64</v>
      </c>
      <c r="B421" t="str">
        <f>_xlfn.XLOOKUP(draft_picks[[#This Row],[draft_id]],drafts[id],drafts[title])</f>
        <v>Almodóvar</v>
      </c>
      <c r="C421" s="3">
        <v>4</v>
      </c>
      <c r="D421">
        <f>IF(C420&lt;draft_picks[[#This Row],[position]],1,IF(C420&gt;draft_picks[[#This Row],[position]],D420+1,IF(C420=draft_picks[[#This Row],[position]],D420+1)))</f>
        <v>4</v>
      </c>
      <c r="E421" t="s">
        <v>2472</v>
      </c>
      <c r="F421" t="str">
        <f>IF(ISBLANK(draft_picks[[#This Row],[movie_id]]),"",_xlfn.XLOOKUP(draft_picks[[#This Row],[movie_id]],drafts.movies[id],drafts.movies[movie_title]))</f>
        <v>Volver</v>
      </c>
      <c r="G421" s="3" t="s">
        <v>985</v>
      </c>
      <c r="H421" t="str">
        <f>IF(ISBLANK(draft_picks[[#This Row],[drafter_id]]),"",_xlfn.XLOOKUP(draft_picks[[#This Row],[drafter_id]],drafters[id],drafters[name]))</f>
        <v>Alonso Duralde</v>
      </c>
      <c r="J421" t="str">
        <f>IF(ISBLANK(draft_picks[[#This Row],[drafter_team_id]]),"",_xlfn.XLOOKUP(draft_picks[[#This Row],[drafter_team_id]],drafter_teams[id],drafter_teams[name]))</f>
        <v/>
      </c>
      <c r="K421" s="3" t="s">
        <v>15484</v>
      </c>
      <c r="L421" t="s">
        <v>985</v>
      </c>
      <c r="M421" t="str">
        <f>IF(OR(ISBLANK(draft_picks[[#This Row],[veto_drafter_id]]),draft_picks[[#This Row],[veto_drafter_id]]=""),"",_xlfn.XLOOKUP(draft_picks[[#This Row],[veto_drafter_id]],drafters[id],drafters[name]))</f>
        <v>Alonso Duralde</v>
      </c>
      <c r="N421" t="s">
        <v>15497</v>
      </c>
      <c r="O421" t="str">
        <f>IF(OR(ISBLANK(draft_picks[[#This Row],[veto_drafter_team_id]]),draft_picks[[#This Row],[veto_drafter_team_id]]=""),"",_xlfn.XLOOKUP(draft_picks[[#This Row],[veto_drafter_team_id]],drafter_teams[id],drafter_teams[name]))</f>
        <v/>
      </c>
      <c r="Q421" t="s">
        <v>15497</v>
      </c>
      <c r="R421" t="str">
        <f>IF(OR(ISBLANK(draft_picks[[#This Row],[veto_override_drafter_id]]),draft_picks[[#This Row],[veto_override_drafter_id]]=""),"",_xlfn.XLOOKUP(draft_picks[[#This Row],[veto_override_drafter_id]],drafters[id],drafters[name]))</f>
        <v/>
      </c>
      <c r="S421" t="s">
        <v>15497</v>
      </c>
      <c r="T421" t="str">
        <f>IF(OR(ISBLANK(draft_picks[[#This Row],[veto_override_team_id]]),draft_picks[[#This Row],[veto_override_team_id]]=""),"",_xlfn.XLOOKUP(draft_picks[[#This Row],[veto_override_team_id]],drafter_teams[id],drafter_teams[name]))</f>
        <v/>
      </c>
    </row>
    <row r="422" spans="1:20" x14ac:dyDescent="0.25">
      <c r="A422" t="s">
        <v>64</v>
      </c>
      <c r="B422" t="str">
        <f>_xlfn.XLOOKUP(draft_picks[[#This Row],[draft_id]],drafts[id],drafts[title])</f>
        <v>Almodóvar</v>
      </c>
      <c r="C422" s="3">
        <v>4</v>
      </c>
      <c r="D422">
        <f>IF(C421&lt;draft_picks[[#This Row],[position]],1,IF(C421&gt;draft_picks[[#This Row],[position]],D421+1,IF(C421=draft_picks[[#This Row],[position]],D421+1)))</f>
        <v>5</v>
      </c>
      <c r="E422" t="s">
        <v>3109</v>
      </c>
      <c r="F422" t="str">
        <f>IF(ISBLANK(draft_picks[[#This Row],[movie_id]]),"",_xlfn.XLOOKUP(draft_picks[[#This Row],[movie_id]],drafts.movies[id],drafts.movies[movie_title]))</f>
        <v>Bad Education</v>
      </c>
      <c r="G422" s="3" t="s">
        <v>985</v>
      </c>
      <c r="H422" t="str">
        <f>IF(ISBLANK(draft_picks[[#This Row],[drafter_id]]),"",_xlfn.XLOOKUP(draft_picks[[#This Row],[drafter_id]],drafters[id],drafters[name]))</f>
        <v>Alonso Duralde</v>
      </c>
      <c r="J422" t="str">
        <f>IF(ISBLANK(draft_picks[[#This Row],[drafter_team_id]]),"",_xlfn.XLOOKUP(draft_picks[[#This Row],[drafter_team_id]],drafter_teams[id],drafter_teams[name]))</f>
        <v/>
      </c>
      <c r="K422" s="3" t="s">
        <v>15484</v>
      </c>
      <c r="L422" t="s">
        <v>807</v>
      </c>
      <c r="M422" t="str">
        <f>IF(OR(ISBLANK(draft_picks[[#This Row],[veto_drafter_id]]),draft_picks[[#This Row],[veto_drafter_id]]=""),"",_xlfn.XLOOKUP(draft_picks[[#This Row],[veto_drafter_id]],drafters[id],drafters[name]))</f>
        <v>David Kittredge</v>
      </c>
      <c r="N422" t="s">
        <v>15497</v>
      </c>
      <c r="O422" t="str">
        <f>IF(OR(ISBLANK(draft_picks[[#This Row],[veto_drafter_team_id]]),draft_picks[[#This Row],[veto_drafter_team_id]]=""),"",_xlfn.XLOOKUP(draft_picks[[#This Row],[veto_drafter_team_id]],drafter_teams[id],drafter_teams[name]))</f>
        <v/>
      </c>
      <c r="Q422" t="s">
        <v>15497</v>
      </c>
      <c r="R422" t="str">
        <f>IF(OR(ISBLANK(draft_picks[[#This Row],[veto_override_drafter_id]]),draft_picks[[#This Row],[veto_override_drafter_id]]=""),"",_xlfn.XLOOKUP(draft_picks[[#This Row],[veto_override_drafter_id]],drafters[id],drafters[name]))</f>
        <v/>
      </c>
      <c r="S422" t="s">
        <v>15497</v>
      </c>
      <c r="T422" t="str">
        <f>IF(OR(ISBLANK(draft_picks[[#This Row],[veto_override_team_id]]),draft_picks[[#This Row],[veto_override_team_id]]=""),"",_xlfn.XLOOKUP(draft_picks[[#This Row],[veto_override_team_id]],drafter_teams[id],drafter_teams[name]))</f>
        <v/>
      </c>
    </row>
    <row r="423" spans="1:20" x14ac:dyDescent="0.25">
      <c r="A423" t="s">
        <v>64</v>
      </c>
      <c r="B423" t="str">
        <f>_xlfn.XLOOKUP(draft_picks[[#This Row],[draft_id]],drafts[id],drafts[title])</f>
        <v>Almodóvar</v>
      </c>
      <c r="C423" s="3">
        <v>4</v>
      </c>
      <c r="D423">
        <f>IF(C422&lt;draft_picks[[#This Row],[position]],1,IF(C422&gt;draft_picks[[#This Row],[position]],D422+1,IF(C422=draft_picks[[#This Row],[position]],D422+1)))</f>
        <v>6</v>
      </c>
      <c r="E423" t="s">
        <v>2009</v>
      </c>
      <c r="F423" t="str">
        <f>IF(ISBLANK(draft_picks[[#This Row],[movie_id]]),"",_xlfn.XLOOKUP(draft_picks[[#This Row],[movie_id]],drafts.movies[id],drafts.movies[movie_title]))</f>
        <v>Women on the Verge of a Nervous Breakdown</v>
      </c>
      <c r="G423" s="3" t="s">
        <v>985</v>
      </c>
      <c r="H423" t="str">
        <f>IF(ISBLANK(draft_picks[[#This Row],[drafter_id]]),"",_xlfn.XLOOKUP(draft_picks[[#This Row],[drafter_id]],drafters[id],drafters[name]))</f>
        <v>Alonso Duralde</v>
      </c>
      <c r="J423" t="str">
        <f>IF(ISBLANK(draft_picks[[#This Row],[drafter_team_id]]),"",_xlfn.XLOOKUP(draft_picks[[#This Row],[drafter_team_id]],drafter_teams[id],drafter_teams[name]))</f>
        <v/>
      </c>
      <c r="K423" s="3" t="s">
        <v>15497</v>
      </c>
      <c r="L423" t="s">
        <v>15497</v>
      </c>
      <c r="M423" t="str">
        <f>IF(OR(ISBLANK(draft_picks[[#This Row],[veto_drafter_id]]),draft_picks[[#This Row],[veto_drafter_id]]=""),"",_xlfn.XLOOKUP(draft_picks[[#This Row],[veto_drafter_id]],drafters[id],drafters[name]))</f>
        <v/>
      </c>
      <c r="N423" t="s">
        <v>15497</v>
      </c>
      <c r="O423" t="str">
        <f>IF(OR(ISBLANK(draft_picks[[#This Row],[veto_drafter_team_id]]),draft_picks[[#This Row],[veto_drafter_team_id]]=""),"",_xlfn.XLOOKUP(draft_picks[[#This Row],[veto_drafter_team_id]],drafter_teams[id],drafter_teams[name]))</f>
        <v/>
      </c>
      <c r="Q423" t="s">
        <v>15497</v>
      </c>
      <c r="R423" t="str">
        <f>IF(OR(ISBLANK(draft_picks[[#This Row],[veto_override_drafter_id]]),draft_picks[[#This Row],[veto_override_drafter_id]]=""),"",_xlfn.XLOOKUP(draft_picks[[#This Row],[veto_override_drafter_id]],drafters[id],drafters[name]))</f>
        <v/>
      </c>
      <c r="S423" t="s">
        <v>15497</v>
      </c>
      <c r="T423" t="str">
        <f>IF(OR(ISBLANK(draft_picks[[#This Row],[veto_override_team_id]]),draft_picks[[#This Row],[veto_override_team_id]]=""),"",_xlfn.XLOOKUP(draft_picks[[#This Row],[veto_override_team_id]],drafter_teams[id],drafter_teams[name]))</f>
        <v/>
      </c>
    </row>
    <row r="424" spans="1:20" x14ac:dyDescent="0.25">
      <c r="A424" t="s">
        <v>64</v>
      </c>
      <c r="B424" t="str">
        <f>_xlfn.XLOOKUP(draft_picks[[#This Row],[draft_id]],drafts[id],drafts[title])</f>
        <v>Almodóvar</v>
      </c>
      <c r="C424" s="3">
        <v>3</v>
      </c>
      <c r="D424">
        <f>IF(C423&lt;draft_picks[[#This Row],[position]],1,IF(C423&gt;draft_picks[[#This Row],[position]],D423+1,IF(C423=draft_picks[[#This Row],[position]],D423+1)))</f>
        <v>7</v>
      </c>
      <c r="E424" t="s">
        <v>5058</v>
      </c>
      <c r="F424" t="str">
        <f>IF(ISBLANK(draft_picks[[#This Row],[movie_id]]),"",_xlfn.XLOOKUP(draft_picks[[#This Row],[movie_id]],drafts.movies[id],drafts.movies[movie_title]))</f>
        <v>Talk to Her</v>
      </c>
      <c r="G424" s="3" t="s">
        <v>807</v>
      </c>
      <c r="H424" t="str">
        <f>IF(ISBLANK(draft_picks[[#This Row],[drafter_id]]),"",_xlfn.XLOOKUP(draft_picks[[#This Row],[drafter_id]],drafters[id],drafters[name]))</f>
        <v>David Kittredge</v>
      </c>
      <c r="J424" t="str">
        <f>IF(ISBLANK(draft_picks[[#This Row],[drafter_team_id]]),"",_xlfn.XLOOKUP(draft_picks[[#This Row],[drafter_team_id]],drafter_teams[id],drafter_teams[name]))</f>
        <v/>
      </c>
      <c r="K424" s="3" t="s">
        <v>15497</v>
      </c>
      <c r="L424" t="s">
        <v>15497</v>
      </c>
      <c r="M424" t="str">
        <f>IF(OR(ISBLANK(draft_picks[[#This Row],[veto_drafter_id]]),draft_picks[[#This Row],[veto_drafter_id]]=""),"",_xlfn.XLOOKUP(draft_picks[[#This Row],[veto_drafter_id]],drafters[id],drafters[name]))</f>
        <v/>
      </c>
      <c r="N424" t="s">
        <v>15497</v>
      </c>
      <c r="O424" t="str">
        <f>IF(OR(ISBLANK(draft_picks[[#This Row],[veto_drafter_team_id]]),draft_picks[[#This Row],[veto_drafter_team_id]]=""),"",_xlfn.XLOOKUP(draft_picks[[#This Row],[veto_drafter_team_id]],drafter_teams[id],drafter_teams[name]))</f>
        <v/>
      </c>
      <c r="Q424" t="s">
        <v>15497</v>
      </c>
      <c r="R424" t="str">
        <f>IF(OR(ISBLANK(draft_picks[[#This Row],[veto_override_drafter_id]]),draft_picks[[#This Row],[veto_override_drafter_id]]=""),"",_xlfn.XLOOKUP(draft_picks[[#This Row],[veto_override_drafter_id]],drafters[id],drafters[name]))</f>
        <v/>
      </c>
      <c r="S424" t="s">
        <v>15497</v>
      </c>
      <c r="T424" t="str">
        <f>IF(OR(ISBLANK(draft_picks[[#This Row],[veto_override_team_id]]),draft_picks[[#This Row],[veto_override_team_id]]=""),"",_xlfn.XLOOKUP(draft_picks[[#This Row],[veto_override_team_id]],drafter_teams[id],drafter_teams[name]))</f>
        <v/>
      </c>
    </row>
    <row r="425" spans="1:20" x14ac:dyDescent="0.25">
      <c r="A425" t="s">
        <v>64</v>
      </c>
      <c r="B425" t="str">
        <f>_xlfn.XLOOKUP(draft_picks[[#This Row],[draft_id]],drafts[id],drafts[title])</f>
        <v>Almodóvar</v>
      </c>
      <c r="C425" s="3">
        <v>2</v>
      </c>
      <c r="D425">
        <f>IF(C424&lt;draft_picks[[#This Row],[position]],1,IF(C424&gt;draft_picks[[#This Row],[position]],D424+1,IF(C424=draft_picks[[#This Row],[position]],D424+1)))</f>
        <v>8</v>
      </c>
      <c r="E425" t="s">
        <v>6740</v>
      </c>
      <c r="F425" t="str">
        <f>IF(ISBLANK(draft_picks[[#This Row],[movie_id]]),"",_xlfn.XLOOKUP(draft_picks[[#This Row],[movie_id]],drafts.movies[id],drafts.movies[movie_title]))</f>
        <v>All About My Mother</v>
      </c>
      <c r="G425" s="3" t="s">
        <v>985</v>
      </c>
      <c r="H425" t="str">
        <f>IF(ISBLANK(draft_picks[[#This Row],[drafter_id]]),"",_xlfn.XLOOKUP(draft_picks[[#This Row],[drafter_id]],drafters[id],drafters[name]))</f>
        <v>Alonso Duralde</v>
      </c>
      <c r="J425" t="str">
        <f>IF(ISBLANK(draft_picks[[#This Row],[drafter_team_id]]),"",_xlfn.XLOOKUP(draft_picks[[#This Row],[drafter_team_id]],drafter_teams[id],drafter_teams[name]))</f>
        <v/>
      </c>
      <c r="K425" s="3" t="s">
        <v>15497</v>
      </c>
      <c r="L425" t="s">
        <v>15497</v>
      </c>
      <c r="M425" t="str">
        <f>IF(OR(ISBLANK(draft_picks[[#This Row],[veto_drafter_id]]),draft_picks[[#This Row],[veto_drafter_id]]=""),"",_xlfn.XLOOKUP(draft_picks[[#This Row],[veto_drafter_id]],drafters[id],drafters[name]))</f>
        <v/>
      </c>
      <c r="N425" t="s">
        <v>15497</v>
      </c>
      <c r="O425" t="str">
        <f>IF(OR(ISBLANK(draft_picks[[#This Row],[veto_drafter_team_id]]),draft_picks[[#This Row],[veto_drafter_team_id]]=""),"",_xlfn.XLOOKUP(draft_picks[[#This Row],[veto_drafter_team_id]],drafter_teams[id],drafter_teams[name]))</f>
        <v/>
      </c>
      <c r="Q425" t="s">
        <v>15497</v>
      </c>
      <c r="R425" t="str">
        <f>IF(OR(ISBLANK(draft_picks[[#This Row],[veto_override_drafter_id]]),draft_picks[[#This Row],[veto_override_drafter_id]]=""),"",_xlfn.XLOOKUP(draft_picks[[#This Row],[veto_override_drafter_id]],drafters[id],drafters[name]))</f>
        <v/>
      </c>
      <c r="S425" t="s">
        <v>15497</v>
      </c>
      <c r="T425" t="str">
        <f>IF(OR(ISBLANK(draft_picks[[#This Row],[veto_override_team_id]]),draft_picks[[#This Row],[veto_override_team_id]]=""),"",_xlfn.XLOOKUP(draft_picks[[#This Row],[veto_override_team_id]],drafter_teams[id],drafter_teams[name]))</f>
        <v/>
      </c>
    </row>
    <row r="426" spans="1:20" x14ac:dyDescent="0.25">
      <c r="A426" t="s">
        <v>64</v>
      </c>
      <c r="B426" t="str">
        <f>_xlfn.XLOOKUP(draft_picks[[#This Row],[draft_id]],drafts[id],drafts[title])</f>
        <v>Almodóvar</v>
      </c>
      <c r="C426" s="3">
        <v>1</v>
      </c>
      <c r="D426">
        <f>IF(C425&lt;draft_picks[[#This Row],[position]],1,IF(C425&gt;draft_picks[[#This Row],[position]],D425+1,IF(C425=draft_picks[[#This Row],[position]],D425+1)))</f>
        <v>9</v>
      </c>
      <c r="E426" t="s">
        <v>3109</v>
      </c>
      <c r="F426" t="str">
        <f>IF(ISBLANK(draft_picks[[#This Row],[movie_id]]),"",_xlfn.XLOOKUP(draft_picks[[#This Row],[movie_id]],drafts.movies[id],drafts.movies[movie_title]))</f>
        <v>Bad Education</v>
      </c>
      <c r="G426" s="3" t="s">
        <v>807</v>
      </c>
      <c r="H426" t="str">
        <f>IF(ISBLANK(draft_picks[[#This Row],[drafter_id]]),"",_xlfn.XLOOKUP(draft_picks[[#This Row],[drafter_id]],drafters[id],drafters[name]))</f>
        <v>David Kittredge</v>
      </c>
      <c r="J426" t="str">
        <f>IF(ISBLANK(draft_picks[[#This Row],[drafter_team_id]]),"",_xlfn.XLOOKUP(draft_picks[[#This Row],[drafter_team_id]],drafter_teams[id],drafter_teams[name]))</f>
        <v/>
      </c>
      <c r="K426" s="3" t="s">
        <v>15497</v>
      </c>
      <c r="L426" t="s">
        <v>15497</v>
      </c>
      <c r="M426" t="str">
        <f>IF(OR(ISBLANK(draft_picks[[#This Row],[veto_drafter_id]]),draft_picks[[#This Row],[veto_drafter_id]]=""),"",_xlfn.XLOOKUP(draft_picks[[#This Row],[veto_drafter_id]],drafters[id],drafters[name]))</f>
        <v/>
      </c>
      <c r="N426" t="s">
        <v>15497</v>
      </c>
      <c r="O426" t="str">
        <f>IF(OR(ISBLANK(draft_picks[[#This Row],[veto_drafter_team_id]]),draft_picks[[#This Row],[veto_drafter_team_id]]=""),"",_xlfn.XLOOKUP(draft_picks[[#This Row],[veto_drafter_team_id]],drafter_teams[id],drafter_teams[name]))</f>
        <v/>
      </c>
      <c r="Q426" t="s">
        <v>15497</v>
      </c>
      <c r="R426" t="str">
        <f>IF(OR(ISBLANK(draft_picks[[#This Row],[veto_override_drafter_id]]),draft_picks[[#This Row],[veto_override_drafter_id]]=""),"",_xlfn.XLOOKUP(draft_picks[[#This Row],[veto_override_drafter_id]],drafters[id],drafters[name]))</f>
        <v/>
      </c>
      <c r="S426" t="s">
        <v>15497</v>
      </c>
      <c r="T426" t="str">
        <f>IF(OR(ISBLANK(draft_picks[[#This Row],[veto_override_team_id]]),draft_picks[[#This Row],[veto_override_team_id]]=""),"",_xlfn.XLOOKUP(draft_picks[[#This Row],[veto_override_team_id]],drafter_teams[id],drafter_teams[name]))</f>
        <v/>
      </c>
    </row>
    <row r="427" spans="1:20" x14ac:dyDescent="0.25">
      <c r="A427" t="s">
        <v>140</v>
      </c>
      <c r="B427" t="str">
        <f>_xlfn.XLOOKUP(draft_picks[[#This Row],[draft_id]],drafts[id],drafts[title])</f>
        <v>Ensemble Casts</v>
      </c>
      <c r="C427" s="3">
        <v>7</v>
      </c>
      <c r="D427">
        <f>IF(C426&lt;draft_picks[[#This Row],[position]],1,IF(C426&gt;draft_picks[[#This Row],[position]],D426+1,IF(C426=draft_picks[[#This Row],[position]],D426+1)))</f>
        <v>1</v>
      </c>
      <c r="E427" t="s">
        <v>4908</v>
      </c>
      <c r="F427" t="str">
        <f>IF(ISBLANK(draft_picks[[#This Row],[movie_id]]),"",_xlfn.XLOOKUP(draft_picks[[#This Row],[movie_id]],drafts.movies[id],drafts.movies[movie_title]))</f>
        <v>Underground</v>
      </c>
      <c r="G427" s="3" t="s">
        <v>1063</v>
      </c>
      <c r="H427" t="str">
        <f>IF(ISBLANK(draft_picks[[#This Row],[drafter_id]]),"",_xlfn.XLOOKUP(draft_picks[[#This Row],[drafter_id]],drafters[id],drafters[name]))</f>
        <v>Nichol Lovett</v>
      </c>
      <c r="J427" t="str">
        <f>IF(ISBLANK(draft_picks[[#This Row],[drafter_team_id]]),"",_xlfn.XLOOKUP(draft_picks[[#This Row],[drafter_team_id]],drafter_teams[id],drafter_teams[name]))</f>
        <v/>
      </c>
      <c r="K427" s="3" t="s">
        <v>15497</v>
      </c>
      <c r="L427" t="s">
        <v>15497</v>
      </c>
      <c r="M427" t="str">
        <f>IF(OR(ISBLANK(draft_picks[[#This Row],[veto_drafter_id]]),draft_picks[[#This Row],[veto_drafter_id]]=""),"",_xlfn.XLOOKUP(draft_picks[[#This Row],[veto_drafter_id]],drafters[id],drafters[name]))</f>
        <v/>
      </c>
      <c r="N427" t="s">
        <v>15497</v>
      </c>
      <c r="O427" t="str">
        <f>IF(OR(ISBLANK(draft_picks[[#This Row],[veto_drafter_team_id]]),draft_picks[[#This Row],[veto_drafter_team_id]]=""),"",_xlfn.XLOOKUP(draft_picks[[#This Row],[veto_drafter_team_id]],drafter_teams[id],drafter_teams[name]))</f>
        <v/>
      </c>
      <c r="Q427" t="s">
        <v>15497</v>
      </c>
      <c r="R427" t="str">
        <f>IF(OR(ISBLANK(draft_picks[[#This Row],[veto_override_drafter_id]]),draft_picks[[#This Row],[veto_override_drafter_id]]=""),"",_xlfn.XLOOKUP(draft_picks[[#This Row],[veto_override_drafter_id]],drafters[id],drafters[name]))</f>
        <v/>
      </c>
      <c r="S427" t="s">
        <v>15497</v>
      </c>
      <c r="T427" t="str">
        <f>IF(OR(ISBLANK(draft_picks[[#This Row],[veto_override_team_id]]),draft_picks[[#This Row],[veto_override_team_id]]=""),"",_xlfn.XLOOKUP(draft_picks[[#This Row],[veto_override_team_id]],drafter_teams[id],drafter_teams[name]))</f>
        <v/>
      </c>
    </row>
    <row r="428" spans="1:20" x14ac:dyDescent="0.25">
      <c r="A428" t="s">
        <v>140</v>
      </c>
      <c r="B428" t="str">
        <f>_xlfn.XLOOKUP(draft_picks[[#This Row],[draft_id]],drafts[id],drafts[title])</f>
        <v>Ensemble Casts</v>
      </c>
      <c r="C428" s="3">
        <v>6</v>
      </c>
      <c r="D428">
        <f>IF(C427&lt;draft_picks[[#This Row],[position]],1,IF(C427&gt;draft_picks[[#This Row],[position]],D427+1,IF(C427=draft_picks[[#This Row],[position]],D427+1)))</f>
        <v>2</v>
      </c>
      <c r="E428" t="s">
        <v>4614</v>
      </c>
      <c r="F428" t="str">
        <f>IF(ISBLANK(draft_picks[[#This Row],[movie_id]]),"",_xlfn.XLOOKUP(draft_picks[[#This Row],[movie_id]],drafts.movies[id],drafts.movies[movie_title]))</f>
        <v>The Boys in the Band</v>
      </c>
      <c r="G428" s="3" t="s">
        <v>1063</v>
      </c>
      <c r="H428" t="str">
        <f>IF(ISBLANK(draft_picks[[#This Row],[drafter_id]]),"",_xlfn.XLOOKUP(draft_picks[[#This Row],[drafter_id]],drafters[id],drafters[name]))</f>
        <v>Nichol Lovett</v>
      </c>
      <c r="J428" t="str">
        <f>IF(ISBLANK(draft_picks[[#This Row],[drafter_team_id]]),"",_xlfn.XLOOKUP(draft_picks[[#This Row],[drafter_team_id]],drafter_teams[id],drafter_teams[name]))</f>
        <v/>
      </c>
      <c r="K428" s="3" t="s">
        <v>15497</v>
      </c>
      <c r="L428" t="s">
        <v>15497</v>
      </c>
      <c r="M428" t="str">
        <f>IF(OR(ISBLANK(draft_picks[[#This Row],[veto_drafter_id]]),draft_picks[[#This Row],[veto_drafter_id]]=""),"",_xlfn.XLOOKUP(draft_picks[[#This Row],[veto_drafter_id]],drafters[id],drafters[name]))</f>
        <v/>
      </c>
      <c r="N428" t="s">
        <v>15497</v>
      </c>
      <c r="O428" t="str">
        <f>IF(OR(ISBLANK(draft_picks[[#This Row],[veto_drafter_team_id]]),draft_picks[[#This Row],[veto_drafter_team_id]]=""),"",_xlfn.XLOOKUP(draft_picks[[#This Row],[veto_drafter_team_id]],drafter_teams[id],drafter_teams[name]))</f>
        <v/>
      </c>
      <c r="Q428" t="s">
        <v>15497</v>
      </c>
      <c r="R428" t="str">
        <f>IF(OR(ISBLANK(draft_picks[[#This Row],[veto_override_drafter_id]]),draft_picks[[#This Row],[veto_override_drafter_id]]=""),"",_xlfn.XLOOKUP(draft_picks[[#This Row],[veto_override_drafter_id]],drafters[id],drafters[name]))</f>
        <v/>
      </c>
      <c r="S428" t="s">
        <v>15497</v>
      </c>
      <c r="T428" t="str">
        <f>IF(OR(ISBLANK(draft_picks[[#This Row],[veto_override_team_id]]),draft_picks[[#This Row],[veto_override_team_id]]=""),"",_xlfn.XLOOKUP(draft_picks[[#This Row],[veto_override_team_id]],drafter_teams[id],drafter_teams[name]))</f>
        <v/>
      </c>
    </row>
    <row r="429" spans="1:20" x14ac:dyDescent="0.25">
      <c r="A429" t="s">
        <v>140</v>
      </c>
      <c r="B429" t="str">
        <f>_xlfn.XLOOKUP(draft_picks[[#This Row],[draft_id]],drafts[id],drafts[title])</f>
        <v>Ensemble Casts</v>
      </c>
      <c r="C429" s="3">
        <v>5</v>
      </c>
      <c r="D429">
        <f>IF(C428&lt;draft_picks[[#This Row],[position]],1,IF(C428&gt;draft_picks[[#This Row],[position]],D428+1,IF(C428=draft_picks[[#This Row],[position]],D428+1)))</f>
        <v>3</v>
      </c>
      <c r="E429" t="s">
        <v>2264</v>
      </c>
      <c r="F429" t="str">
        <f>IF(ISBLANK(draft_picks[[#This Row],[movie_id]]),"",_xlfn.XLOOKUP(draft_picks[[#This Row],[movie_id]],drafts.movies[id],drafts.movies[movie_title]))</f>
        <v>The Rules of the Game</v>
      </c>
      <c r="G429" s="3" t="s">
        <v>779</v>
      </c>
      <c r="H429" t="str">
        <f>IF(ISBLANK(draft_picks[[#This Row],[drafter_id]]),"",_xlfn.XLOOKUP(draft_picks[[#This Row],[drafter_id]],drafters[id],drafters[name]))</f>
        <v>Darrin Navarro</v>
      </c>
      <c r="J429" t="str">
        <f>IF(ISBLANK(draft_picks[[#This Row],[drafter_team_id]]),"",_xlfn.XLOOKUP(draft_picks[[#This Row],[drafter_team_id]],drafter_teams[id],drafter_teams[name]))</f>
        <v/>
      </c>
      <c r="K429" s="3" t="s">
        <v>15497</v>
      </c>
      <c r="L429" t="s">
        <v>15497</v>
      </c>
      <c r="M429" t="str">
        <f>IF(OR(ISBLANK(draft_picks[[#This Row],[veto_drafter_id]]),draft_picks[[#This Row],[veto_drafter_id]]=""),"",_xlfn.XLOOKUP(draft_picks[[#This Row],[veto_drafter_id]],drafters[id],drafters[name]))</f>
        <v/>
      </c>
      <c r="N429" t="s">
        <v>15497</v>
      </c>
      <c r="O429" t="str">
        <f>IF(OR(ISBLANK(draft_picks[[#This Row],[veto_drafter_team_id]]),draft_picks[[#This Row],[veto_drafter_team_id]]=""),"",_xlfn.XLOOKUP(draft_picks[[#This Row],[veto_drafter_team_id]],drafter_teams[id],drafter_teams[name]))</f>
        <v/>
      </c>
      <c r="Q429" t="s">
        <v>15497</v>
      </c>
      <c r="R429" t="str">
        <f>IF(OR(ISBLANK(draft_picks[[#This Row],[veto_override_drafter_id]]),draft_picks[[#This Row],[veto_override_drafter_id]]=""),"",_xlfn.XLOOKUP(draft_picks[[#This Row],[veto_override_drafter_id]],drafters[id],drafters[name]))</f>
        <v/>
      </c>
      <c r="S429" t="s">
        <v>15497</v>
      </c>
      <c r="T429" t="str">
        <f>IF(OR(ISBLANK(draft_picks[[#This Row],[veto_override_team_id]]),draft_picks[[#This Row],[veto_override_team_id]]=""),"",_xlfn.XLOOKUP(draft_picks[[#This Row],[veto_override_team_id]],drafter_teams[id],drafter_teams[name]))</f>
        <v/>
      </c>
    </row>
    <row r="430" spans="1:20" x14ac:dyDescent="0.25">
      <c r="A430" t="s">
        <v>140</v>
      </c>
      <c r="B430" t="str">
        <f>_xlfn.XLOOKUP(draft_picks[[#This Row],[draft_id]],drafts[id],drafts[title])</f>
        <v>Ensemble Casts</v>
      </c>
      <c r="C430" s="3">
        <v>4</v>
      </c>
      <c r="D430">
        <f>IF(C429&lt;draft_picks[[#This Row],[position]],1,IF(C429&gt;draft_picks[[#This Row],[position]],D429+1,IF(C429=draft_picks[[#This Row],[position]],D429+1)))</f>
        <v>4</v>
      </c>
      <c r="E430" t="s">
        <v>2060</v>
      </c>
      <c r="F430" t="str">
        <f>IF(ISBLANK(draft_picks[[#This Row],[movie_id]]),"",_xlfn.XLOOKUP(draft_picks[[#This Row],[movie_id]],drafts.movies[id],drafts.movies[movie_title]))</f>
        <v>Amarcord</v>
      </c>
      <c r="G430" s="3" t="s">
        <v>1063</v>
      </c>
      <c r="H430" t="str">
        <f>IF(ISBLANK(draft_picks[[#This Row],[drafter_id]]),"",_xlfn.XLOOKUP(draft_picks[[#This Row],[drafter_id]],drafters[id],drafters[name]))</f>
        <v>Nichol Lovett</v>
      </c>
      <c r="J430" t="str">
        <f>IF(ISBLANK(draft_picks[[#This Row],[drafter_team_id]]),"",_xlfn.XLOOKUP(draft_picks[[#This Row],[drafter_team_id]],drafter_teams[id],drafter_teams[name]))</f>
        <v/>
      </c>
      <c r="K430" s="3" t="s">
        <v>15497</v>
      </c>
      <c r="L430" t="s">
        <v>15497</v>
      </c>
      <c r="M430" t="str">
        <f>IF(OR(ISBLANK(draft_picks[[#This Row],[veto_drafter_id]]),draft_picks[[#This Row],[veto_drafter_id]]=""),"",_xlfn.XLOOKUP(draft_picks[[#This Row],[veto_drafter_id]],drafters[id],drafters[name]))</f>
        <v/>
      </c>
      <c r="N430" t="s">
        <v>15497</v>
      </c>
      <c r="O430" t="str">
        <f>IF(OR(ISBLANK(draft_picks[[#This Row],[veto_drafter_team_id]]),draft_picks[[#This Row],[veto_drafter_team_id]]=""),"",_xlfn.XLOOKUP(draft_picks[[#This Row],[veto_drafter_team_id]],drafter_teams[id],drafter_teams[name]))</f>
        <v/>
      </c>
      <c r="Q430" t="s">
        <v>15497</v>
      </c>
      <c r="R430" t="str">
        <f>IF(OR(ISBLANK(draft_picks[[#This Row],[veto_override_drafter_id]]),draft_picks[[#This Row],[veto_override_drafter_id]]=""),"",_xlfn.XLOOKUP(draft_picks[[#This Row],[veto_override_drafter_id]],drafters[id],drafters[name]))</f>
        <v/>
      </c>
      <c r="S430" t="s">
        <v>15497</v>
      </c>
      <c r="T430" t="str">
        <f>IF(OR(ISBLANK(draft_picks[[#This Row],[veto_override_team_id]]),draft_picks[[#This Row],[veto_override_team_id]]=""),"",_xlfn.XLOOKUP(draft_picks[[#This Row],[veto_override_team_id]],drafter_teams[id],drafter_teams[name]))</f>
        <v/>
      </c>
    </row>
    <row r="431" spans="1:20" x14ac:dyDescent="0.25">
      <c r="A431" t="s">
        <v>140</v>
      </c>
      <c r="B431" t="str">
        <f>_xlfn.XLOOKUP(draft_picks[[#This Row],[draft_id]],drafts[id],drafts[title])</f>
        <v>Ensemble Casts</v>
      </c>
      <c r="C431" s="3">
        <v>3</v>
      </c>
      <c r="D431">
        <f>IF(C430&lt;draft_picks[[#This Row],[position]],1,IF(C430&gt;draft_picks[[#This Row],[position]],D430+1,IF(C430=draft_picks[[#This Row],[position]],D430+1)))</f>
        <v>5</v>
      </c>
      <c r="E431" t="s">
        <v>1628</v>
      </c>
      <c r="F431" t="str">
        <f>IF(ISBLANK(draft_picks[[#This Row],[movie_id]]),"",_xlfn.XLOOKUP(draft_picks[[#This Row],[movie_id]],drafts.movies[id],drafts.movies[movie_title]))</f>
        <v>It's a Mad Mad Mad Mad World</v>
      </c>
      <c r="G431" s="3" t="s">
        <v>779</v>
      </c>
      <c r="H431" t="str">
        <f>IF(ISBLANK(draft_picks[[#This Row],[drafter_id]]),"",_xlfn.XLOOKUP(draft_picks[[#This Row],[drafter_id]],drafters[id],drafters[name]))</f>
        <v>Darrin Navarro</v>
      </c>
      <c r="J431" t="str">
        <f>IF(ISBLANK(draft_picks[[#This Row],[drafter_team_id]]),"",_xlfn.XLOOKUP(draft_picks[[#This Row],[drafter_team_id]],drafter_teams[id],drafter_teams[name]))</f>
        <v/>
      </c>
      <c r="K431" s="3" t="s">
        <v>15484</v>
      </c>
      <c r="L431" t="s">
        <v>1063</v>
      </c>
      <c r="M431" t="str">
        <f>IF(OR(ISBLANK(draft_picks[[#This Row],[veto_drafter_id]]),draft_picks[[#This Row],[veto_drafter_id]]=""),"",_xlfn.XLOOKUP(draft_picks[[#This Row],[veto_drafter_id]],drafters[id],drafters[name]))</f>
        <v>Nichol Lovett</v>
      </c>
      <c r="N431" t="s">
        <v>15497</v>
      </c>
      <c r="O431" t="str">
        <f>IF(OR(ISBLANK(draft_picks[[#This Row],[veto_drafter_team_id]]),draft_picks[[#This Row],[veto_drafter_team_id]]=""),"",_xlfn.XLOOKUP(draft_picks[[#This Row],[veto_drafter_team_id]],drafter_teams[id],drafter_teams[name]))</f>
        <v/>
      </c>
      <c r="Q431" t="s">
        <v>15497</v>
      </c>
      <c r="R431" t="str">
        <f>IF(OR(ISBLANK(draft_picks[[#This Row],[veto_override_drafter_id]]),draft_picks[[#This Row],[veto_override_drafter_id]]=""),"",_xlfn.XLOOKUP(draft_picks[[#This Row],[veto_override_drafter_id]],drafters[id],drafters[name]))</f>
        <v/>
      </c>
      <c r="S431" t="s">
        <v>15497</v>
      </c>
      <c r="T431" t="str">
        <f>IF(OR(ISBLANK(draft_picks[[#This Row],[veto_override_team_id]]),draft_picks[[#This Row],[veto_override_team_id]]=""),"",_xlfn.XLOOKUP(draft_picks[[#This Row],[veto_override_team_id]],drafter_teams[id],drafter_teams[name]))</f>
        <v/>
      </c>
    </row>
    <row r="432" spans="1:20" x14ac:dyDescent="0.25">
      <c r="A432" t="s">
        <v>140</v>
      </c>
      <c r="B432" t="str">
        <f>_xlfn.XLOOKUP(draft_picks[[#This Row],[draft_id]],drafts[id],drafts[title])</f>
        <v>Ensemble Casts</v>
      </c>
      <c r="C432" s="3">
        <v>3</v>
      </c>
      <c r="D432">
        <f>IF(C431&lt;draft_picks[[#This Row],[position]],1,IF(C431&gt;draft_picks[[#This Row],[position]],D431+1,IF(C431=draft_picks[[#This Row],[position]],D431+1)))</f>
        <v>6</v>
      </c>
      <c r="E432" t="s">
        <v>4839</v>
      </c>
      <c r="F432" t="str">
        <f>IF(ISBLANK(draft_picks[[#This Row],[movie_id]]),"",_xlfn.XLOOKUP(draft_picks[[#This Row],[movie_id]],drafts.movies[id],drafts.movies[movie_title]))</f>
        <v>Dazed and Confused</v>
      </c>
      <c r="G432" s="3" t="s">
        <v>779</v>
      </c>
      <c r="H432" t="str">
        <f>IF(ISBLANK(draft_picks[[#This Row],[drafter_id]]),"",_xlfn.XLOOKUP(draft_picks[[#This Row],[drafter_id]],drafters[id],drafters[name]))</f>
        <v>Darrin Navarro</v>
      </c>
      <c r="J432" t="str">
        <f>IF(ISBLANK(draft_picks[[#This Row],[drafter_team_id]]),"",_xlfn.XLOOKUP(draft_picks[[#This Row],[drafter_team_id]],drafter_teams[id],drafter_teams[name]))</f>
        <v/>
      </c>
      <c r="K432" s="3" t="s">
        <v>15497</v>
      </c>
      <c r="L432" t="s">
        <v>15497</v>
      </c>
      <c r="M432" t="str">
        <f>IF(OR(ISBLANK(draft_picks[[#This Row],[veto_drafter_id]]),draft_picks[[#This Row],[veto_drafter_id]]=""),"",_xlfn.XLOOKUP(draft_picks[[#This Row],[veto_drafter_id]],drafters[id],drafters[name]))</f>
        <v/>
      </c>
      <c r="N432" t="s">
        <v>15497</v>
      </c>
      <c r="O432" t="str">
        <f>IF(OR(ISBLANK(draft_picks[[#This Row],[veto_drafter_team_id]]),draft_picks[[#This Row],[veto_drafter_team_id]]=""),"",_xlfn.XLOOKUP(draft_picks[[#This Row],[veto_drafter_team_id]],drafter_teams[id],drafter_teams[name]))</f>
        <v/>
      </c>
      <c r="Q432" t="s">
        <v>15497</v>
      </c>
      <c r="R432" t="str">
        <f>IF(OR(ISBLANK(draft_picks[[#This Row],[veto_override_drafter_id]]),draft_picks[[#This Row],[veto_override_drafter_id]]=""),"",_xlfn.XLOOKUP(draft_picks[[#This Row],[veto_override_drafter_id]],drafters[id],drafters[name]))</f>
        <v/>
      </c>
      <c r="S432" t="s">
        <v>15497</v>
      </c>
      <c r="T432" t="str">
        <f>IF(OR(ISBLANK(draft_picks[[#This Row],[veto_override_team_id]]),draft_picks[[#This Row],[veto_override_team_id]]=""),"",_xlfn.XLOOKUP(draft_picks[[#This Row],[veto_override_team_id]],drafter_teams[id],drafter_teams[name]))</f>
        <v/>
      </c>
    </row>
    <row r="433" spans="1:20" x14ac:dyDescent="0.25">
      <c r="A433" t="s">
        <v>140</v>
      </c>
      <c r="B433" t="str">
        <f>_xlfn.XLOOKUP(draft_picks[[#This Row],[draft_id]],drafts[id],drafts[title])</f>
        <v>Ensemble Casts</v>
      </c>
      <c r="C433" s="3">
        <v>2</v>
      </c>
      <c r="D433">
        <f>IF(C432&lt;draft_picks[[#This Row],[position]],1,IF(C432&gt;draft_picks[[#This Row],[position]],D432+1,IF(C432=draft_picks[[#This Row],[position]],D432+1)))</f>
        <v>7</v>
      </c>
      <c r="E433" t="s">
        <v>5061</v>
      </c>
      <c r="F433" t="str">
        <f>IF(ISBLANK(draft_picks[[#This Row],[movie_id]]),"",_xlfn.XLOOKUP(draft_picks[[#This Row],[movie_id]],drafts.movies[id],drafts.movies[movie_title]))</f>
        <v>Smile</v>
      </c>
      <c r="G433" s="3" t="s">
        <v>1063</v>
      </c>
      <c r="H433" t="str">
        <f>IF(ISBLANK(draft_picks[[#This Row],[drafter_id]]),"",_xlfn.XLOOKUP(draft_picks[[#This Row],[drafter_id]],drafters[id],drafters[name]))</f>
        <v>Nichol Lovett</v>
      </c>
      <c r="J433" t="str">
        <f>IF(ISBLANK(draft_picks[[#This Row],[drafter_team_id]]),"",_xlfn.XLOOKUP(draft_picks[[#This Row],[drafter_team_id]],drafter_teams[id],drafter_teams[name]))</f>
        <v/>
      </c>
      <c r="K433" s="3" t="s">
        <v>15497</v>
      </c>
      <c r="L433" t="s">
        <v>15497</v>
      </c>
      <c r="M433" t="str">
        <f>IF(OR(ISBLANK(draft_picks[[#This Row],[veto_drafter_id]]),draft_picks[[#This Row],[veto_drafter_id]]=""),"",_xlfn.XLOOKUP(draft_picks[[#This Row],[veto_drafter_id]],drafters[id],drafters[name]))</f>
        <v/>
      </c>
      <c r="N433" t="s">
        <v>15497</v>
      </c>
      <c r="O433" t="str">
        <f>IF(OR(ISBLANK(draft_picks[[#This Row],[veto_drafter_team_id]]),draft_picks[[#This Row],[veto_drafter_team_id]]=""),"",_xlfn.XLOOKUP(draft_picks[[#This Row],[veto_drafter_team_id]],drafter_teams[id],drafter_teams[name]))</f>
        <v/>
      </c>
      <c r="Q433" t="s">
        <v>15497</v>
      </c>
      <c r="R433" t="str">
        <f>IF(OR(ISBLANK(draft_picks[[#This Row],[veto_override_drafter_id]]),draft_picks[[#This Row],[veto_override_drafter_id]]=""),"",_xlfn.XLOOKUP(draft_picks[[#This Row],[veto_override_drafter_id]],drafters[id],drafters[name]))</f>
        <v/>
      </c>
      <c r="S433" t="s">
        <v>15497</v>
      </c>
      <c r="T433" t="str">
        <f>IF(OR(ISBLANK(draft_picks[[#This Row],[veto_override_team_id]]),draft_picks[[#This Row],[veto_override_team_id]]=""),"",_xlfn.XLOOKUP(draft_picks[[#This Row],[veto_override_team_id]],drafter_teams[id],drafter_teams[name]))</f>
        <v/>
      </c>
    </row>
    <row r="434" spans="1:20" x14ac:dyDescent="0.25">
      <c r="A434" t="s">
        <v>140</v>
      </c>
      <c r="B434" t="str">
        <f>_xlfn.XLOOKUP(draft_picks[[#This Row],[draft_id]],drafts[id],drafts[title])</f>
        <v>Ensemble Casts</v>
      </c>
      <c r="C434" s="3">
        <v>1</v>
      </c>
      <c r="D434">
        <f>IF(C433&lt;draft_picks[[#This Row],[position]],1,IF(C433&gt;draft_picks[[#This Row],[position]],D433+1,IF(C433=draft_picks[[#This Row],[position]],D433+1)))</f>
        <v>8</v>
      </c>
      <c r="E434" t="s">
        <v>3978</v>
      </c>
      <c r="F434" t="str">
        <f>IF(ISBLANK(draft_picks[[#This Row],[movie_id]]),"",_xlfn.XLOOKUP(draft_picks[[#This Row],[movie_id]],drafts.movies[id],drafts.movies[movie_title]))</f>
        <v>Nashville</v>
      </c>
      <c r="G434" s="3" t="s">
        <v>779</v>
      </c>
      <c r="H434" t="str">
        <f>IF(ISBLANK(draft_picks[[#This Row],[drafter_id]]),"",_xlfn.XLOOKUP(draft_picks[[#This Row],[drafter_id]],drafters[id],drafters[name]))</f>
        <v>Darrin Navarro</v>
      </c>
      <c r="J434" t="str">
        <f>IF(ISBLANK(draft_picks[[#This Row],[drafter_team_id]]),"",_xlfn.XLOOKUP(draft_picks[[#This Row],[drafter_team_id]],drafter_teams[id],drafter_teams[name]))</f>
        <v/>
      </c>
      <c r="K434" s="3" t="s">
        <v>15497</v>
      </c>
      <c r="L434" t="s">
        <v>15497</v>
      </c>
      <c r="M434" t="str">
        <f>IF(OR(ISBLANK(draft_picks[[#This Row],[veto_drafter_id]]),draft_picks[[#This Row],[veto_drafter_id]]=""),"",_xlfn.XLOOKUP(draft_picks[[#This Row],[veto_drafter_id]],drafters[id],drafters[name]))</f>
        <v/>
      </c>
      <c r="N434" t="s">
        <v>15497</v>
      </c>
      <c r="O434" t="str">
        <f>IF(OR(ISBLANK(draft_picks[[#This Row],[veto_drafter_team_id]]),draft_picks[[#This Row],[veto_drafter_team_id]]=""),"",_xlfn.XLOOKUP(draft_picks[[#This Row],[veto_drafter_team_id]],drafter_teams[id],drafter_teams[name]))</f>
        <v/>
      </c>
      <c r="Q434" t="s">
        <v>15497</v>
      </c>
      <c r="R434" t="str">
        <f>IF(OR(ISBLANK(draft_picks[[#This Row],[veto_override_drafter_id]]),draft_picks[[#This Row],[veto_override_drafter_id]]=""),"",_xlfn.XLOOKUP(draft_picks[[#This Row],[veto_override_drafter_id]],drafters[id],drafters[name]))</f>
        <v/>
      </c>
      <c r="S434" t="s">
        <v>15497</v>
      </c>
      <c r="T434" t="str">
        <f>IF(OR(ISBLANK(draft_picks[[#This Row],[veto_override_team_id]]),draft_picks[[#This Row],[veto_override_team_id]]=""),"",_xlfn.XLOOKUP(draft_picks[[#This Row],[veto_override_team_id]],drafter_teams[id],drafter_teams[name]))</f>
        <v/>
      </c>
    </row>
    <row r="435" spans="1:20" x14ac:dyDescent="0.25">
      <c r="A435" t="s">
        <v>30</v>
      </c>
      <c r="B435" t="str">
        <f>_xlfn.XLOOKUP(draft_picks[[#This Row],[draft_id]],drafts[id],drafts[title])</f>
        <v>'90s Action Mega Draft</v>
      </c>
      <c r="C435" s="3">
        <v>20</v>
      </c>
      <c r="D435">
        <f>IF(C434&lt;draft_picks[[#This Row],[position]],1,IF(C434&gt;draft_picks[[#This Row],[position]],D434+1,IF(C434=draft_picks[[#This Row],[position]],D434+1)))</f>
        <v>1</v>
      </c>
      <c r="E435" t="s">
        <v>3717</v>
      </c>
      <c r="F435" t="str">
        <f>IF(ISBLANK(draft_picks[[#This Row],[movie_id]]),"",_xlfn.XLOOKUP(draft_picks[[#This Row],[movie_id]],drafts.movies[id],drafts.movies[movie_title]))</f>
        <v>Mission: Impossible</v>
      </c>
      <c r="G435" s="3" t="s">
        <v>1149</v>
      </c>
      <c r="H435" t="str">
        <f>IF(ISBLANK(draft_picks[[#This Row],[drafter_id]]),"",_xlfn.XLOOKUP(draft_picks[[#This Row],[drafter_id]],drafters[id],drafters[name]))</f>
        <v>Dave Schilling</v>
      </c>
      <c r="J435" t="str">
        <f>IF(ISBLANK(draft_picks[[#This Row],[drafter_team_id]]),"",_xlfn.XLOOKUP(draft_picks[[#This Row],[drafter_team_id]],drafter_teams[id],drafter_teams[name]))</f>
        <v/>
      </c>
      <c r="K435" s="3" t="s">
        <v>15497</v>
      </c>
      <c r="L435" t="s">
        <v>15497</v>
      </c>
      <c r="M435" t="str">
        <f>IF(OR(ISBLANK(draft_picks[[#This Row],[veto_drafter_id]]),draft_picks[[#This Row],[veto_drafter_id]]=""),"",_xlfn.XLOOKUP(draft_picks[[#This Row],[veto_drafter_id]],drafters[id],drafters[name]))</f>
        <v/>
      </c>
      <c r="N435" t="s">
        <v>15497</v>
      </c>
      <c r="O435" t="str">
        <f>IF(OR(ISBLANK(draft_picks[[#This Row],[veto_drafter_team_id]]),draft_picks[[#This Row],[veto_drafter_team_id]]=""),"",_xlfn.XLOOKUP(draft_picks[[#This Row],[veto_drafter_team_id]],drafter_teams[id],drafter_teams[name]))</f>
        <v/>
      </c>
      <c r="Q435" t="s">
        <v>15497</v>
      </c>
      <c r="R435" t="str">
        <f>IF(OR(ISBLANK(draft_picks[[#This Row],[veto_override_drafter_id]]),draft_picks[[#This Row],[veto_override_drafter_id]]=""),"",_xlfn.XLOOKUP(draft_picks[[#This Row],[veto_override_drafter_id]],drafters[id],drafters[name]))</f>
        <v/>
      </c>
      <c r="S435" t="s">
        <v>15497</v>
      </c>
      <c r="T435" t="str">
        <f>IF(OR(ISBLANK(draft_picks[[#This Row],[veto_override_team_id]]),draft_picks[[#This Row],[veto_override_team_id]]=""),"",_xlfn.XLOOKUP(draft_picks[[#This Row],[veto_override_team_id]],drafter_teams[id],drafter_teams[name]))</f>
        <v/>
      </c>
    </row>
    <row r="436" spans="1:20" x14ac:dyDescent="0.25">
      <c r="A436" t="s">
        <v>30</v>
      </c>
      <c r="B436" t="str">
        <f>_xlfn.XLOOKUP(draft_picks[[#This Row],[draft_id]],drafts[id],drafts[title])</f>
        <v>'90s Action Mega Draft</v>
      </c>
      <c r="C436" s="3">
        <v>19</v>
      </c>
      <c r="D436">
        <f>IF(C435&lt;draft_picks[[#This Row],[position]],1,IF(C435&gt;draft_picks[[#This Row],[position]],D435+1,IF(C435=draft_picks[[#This Row],[position]],D435+1)))</f>
        <v>2</v>
      </c>
      <c r="E436" t="s">
        <v>4818</v>
      </c>
      <c r="F436" t="str">
        <f>IF(ISBLANK(draft_picks[[#This Row],[movie_id]]),"",_xlfn.XLOOKUP(draft_picks[[#This Row],[movie_id]],drafts.movies[id],drafts.movies[movie_title]))</f>
        <v>Star Trek: First Contact</v>
      </c>
      <c r="G436" s="3" t="s">
        <v>1237</v>
      </c>
      <c r="H436" t="str">
        <f>IF(ISBLANK(draft_picks[[#This Row],[drafter_id]]),"",_xlfn.XLOOKUP(draft_picks[[#This Row],[drafter_id]],drafters[id],drafters[name]))</f>
        <v>Clay Keller</v>
      </c>
      <c r="J436" t="str">
        <f>IF(ISBLANK(draft_picks[[#This Row],[drafter_team_id]]),"",_xlfn.XLOOKUP(draft_picks[[#This Row],[drafter_team_id]],drafter_teams[id],drafter_teams[name]))</f>
        <v/>
      </c>
      <c r="K436" s="3" t="s">
        <v>15497</v>
      </c>
      <c r="L436" t="s">
        <v>15497</v>
      </c>
      <c r="M436" t="str">
        <f>IF(OR(ISBLANK(draft_picks[[#This Row],[veto_drafter_id]]),draft_picks[[#This Row],[veto_drafter_id]]=""),"",_xlfn.XLOOKUP(draft_picks[[#This Row],[veto_drafter_id]],drafters[id],drafters[name]))</f>
        <v/>
      </c>
      <c r="N436" t="s">
        <v>15497</v>
      </c>
      <c r="O436" t="str">
        <f>IF(OR(ISBLANK(draft_picks[[#This Row],[veto_drafter_team_id]]),draft_picks[[#This Row],[veto_drafter_team_id]]=""),"",_xlfn.XLOOKUP(draft_picks[[#This Row],[veto_drafter_team_id]],drafter_teams[id],drafter_teams[name]))</f>
        <v/>
      </c>
      <c r="Q436" t="s">
        <v>15497</v>
      </c>
      <c r="R436" t="str">
        <f>IF(OR(ISBLANK(draft_picks[[#This Row],[veto_override_drafter_id]]),draft_picks[[#This Row],[veto_override_drafter_id]]=""),"",_xlfn.XLOOKUP(draft_picks[[#This Row],[veto_override_drafter_id]],drafters[id],drafters[name]))</f>
        <v/>
      </c>
      <c r="S436" t="s">
        <v>15497</v>
      </c>
      <c r="T436" t="str">
        <f>IF(OR(ISBLANK(draft_picks[[#This Row],[veto_override_team_id]]),draft_picks[[#This Row],[veto_override_team_id]]=""),"",_xlfn.XLOOKUP(draft_picks[[#This Row],[veto_override_team_id]],drafter_teams[id],drafter_teams[name]))</f>
        <v/>
      </c>
    </row>
    <row r="437" spans="1:20" x14ac:dyDescent="0.25">
      <c r="A437" t="s">
        <v>30</v>
      </c>
      <c r="B437" t="str">
        <f>_xlfn.XLOOKUP(draft_picks[[#This Row],[draft_id]],drafts[id],drafts[title])</f>
        <v>'90s Action Mega Draft</v>
      </c>
      <c r="C437" s="3">
        <v>18</v>
      </c>
      <c r="D437">
        <f>IF(C436&lt;draft_picks[[#This Row],[position]],1,IF(C436&gt;draft_picks[[#This Row],[position]],D436+1,IF(C436=draft_picks[[#This Row],[position]],D436+1)))</f>
        <v>3</v>
      </c>
      <c r="E437" t="s">
        <v>2490</v>
      </c>
      <c r="F437" t="str">
        <f>IF(ISBLANK(draft_picks[[#This Row],[movie_id]]),"",_xlfn.XLOOKUP(draft_picks[[#This Row],[movie_id]],drafts.movies[id],drafts.movies[movie_title]))</f>
        <v>U.S. Marshals</v>
      </c>
      <c r="G437" s="3" t="s">
        <v>1237</v>
      </c>
      <c r="H437" t="str">
        <f>IF(ISBLANK(draft_picks[[#This Row],[drafter_id]]),"",_xlfn.XLOOKUP(draft_picks[[#This Row],[drafter_id]],drafters[id],drafters[name]))</f>
        <v>Clay Keller</v>
      </c>
      <c r="J437" t="str">
        <f>IF(ISBLANK(draft_picks[[#This Row],[drafter_team_id]]),"",_xlfn.XLOOKUP(draft_picks[[#This Row],[drafter_team_id]],drafter_teams[id],drafter_teams[name]))</f>
        <v/>
      </c>
      <c r="K437" s="3" t="s">
        <v>15497</v>
      </c>
      <c r="L437" t="s">
        <v>15497</v>
      </c>
      <c r="M437" t="str">
        <f>IF(OR(ISBLANK(draft_picks[[#This Row],[veto_drafter_id]]),draft_picks[[#This Row],[veto_drafter_id]]=""),"",_xlfn.XLOOKUP(draft_picks[[#This Row],[veto_drafter_id]],drafters[id],drafters[name]))</f>
        <v/>
      </c>
      <c r="N437" t="s">
        <v>15497</v>
      </c>
      <c r="O437" t="str">
        <f>IF(OR(ISBLANK(draft_picks[[#This Row],[veto_drafter_team_id]]),draft_picks[[#This Row],[veto_drafter_team_id]]=""),"",_xlfn.XLOOKUP(draft_picks[[#This Row],[veto_drafter_team_id]],drafter_teams[id],drafter_teams[name]))</f>
        <v/>
      </c>
      <c r="Q437" t="s">
        <v>15497</v>
      </c>
      <c r="R437" t="str">
        <f>IF(OR(ISBLANK(draft_picks[[#This Row],[veto_override_drafter_id]]),draft_picks[[#This Row],[veto_override_drafter_id]]=""),"",_xlfn.XLOOKUP(draft_picks[[#This Row],[veto_override_drafter_id]],drafters[id],drafters[name]))</f>
        <v/>
      </c>
      <c r="S437" t="s">
        <v>15497</v>
      </c>
      <c r="T437" t="str">
        <f>IF(OR(ISBLANK(draft_picks[[#This Row],[veto_override_team_id]]),draft_picks[[#This Row],[veto_override_team_id]]=""),"",_xlfn.XLOOKUP(draft_picks[[#This Row],[veto_override_team_id]],drafter_teams[id],drafter_teams[name]))</f>
        <v/>
      </c>
    </row>
    <row r="438" spans="1:20" x14ac:dyDescent="0.25">
      <c r="A438" t="s">
        <v>30</v>
      </c>
      <c r="B438" t="str">
        <f>_xlfn.XLOOKUP(draft_picks[[#This Row],[draft_id]],drafts[id],drafts[title])</f>
        <v>'90s Action Mega Draft</v>
      </c>
      <c r="C438" s="3">
        <v>17</v>
      </c>
      <c r="D438">
        <f>IF(C437&lt;draft_picks[[#This Row],[position]],1,IF(C437&gt;draft_picks[[#This Row],[position]],D437+1,IF(C437=draft_picks[[#This Row],[position]],D437+1)))</f>
        <v>4</v>
      </c>
      <c r="E438" t="s">
        <v>2712</v>
      </c>
      <c r="F438" t="str">
        <f>IF(ISBLANK(draft_picks[[#This Row],[movie_id]]),"",_xlfn.XLOOKUP(draft_picks[[#This Row],[movie_id]],drafts.movies[id],drafts.movies[movie_title]))</f>
        <v>The New Legend of Shaolin</v>
      </c>
      <c r="G438" s="3" t="s">
        <v>1003</v>
      </c>
      <c r="H438" t="str">
        <f>IF(ISBLANK(draft_picks[[#This Row],[drafter_id]]),"",_xlfn.XLOOKUP(draft_picks[[#This Row],[drafter_id]],drafters[id],drafters[name]))</f>
        <v>Kate Freund</v>
      </c>
      <c r="J438" t="str">
        <f>IF(ISBLANK(draft_picks[[#This Row],[drafter_team_id]]),"",_xlfn.XLOOKUP(draft_picks[[#This Row],[drafter_team_id]],drafter_teams[id],drafter_teams[name]))</f>
        <v/>
      </c>
      <c r="K438" s="3" t="s">
        <v>15497</v>
      </c>
      <c r="L438" t="s">
        <v>15497</v>
      </c>
      <c r="M438" t="str">
        <f>IF(OR(ISBLANK(draft_picks[[#This Row],[veto_drafter_id]]),draft_picks[[#This Row],[veto_drafter_id]]=""),"",_xlfn.XLOOKUP(draft_picks[[#This Row],[veto_drafter_id]],drafters[id],drafters[name]))</f>
        <v/>
      </c>
      <c r="N438" t="s">
        <v>15497</v>
      </c>
      <c r="O438" t="str">
        <f>IF(OR(ISBLANK(draft_picks[[#This Row],[veto_drafter_team_id]]),draft_picks[[#This Row],[veto_drafter_team_id]]=""),"",_xlfn.XLOOKUP(draft_picks[[#This Row],[veto_drafter_team_id]],drafter_teams[id],drafter_teams[name]))</f>
        <v/>
      </c>
      <c r="Q438" t="s">
        <v>15497</v>
      </c>
      <c r="R438" t="str">
        <f>IF(OR(ISBLANK(draft_picks[[#This Row],[veto_override_drafter_id]]),draft_picks[[#This Row],[veto_override_drafter_id]]=""),"",_xlfn.XLOOKUP(draft_picks[[#This Row],[veto_override_drafter_id]],drafters[id],drafters[name]))</f>
        <v/>
      </c>
      <c r="S438" t="s">
        <v>15497</v>
      </c>
      <c r="T438" t="str">
        <f>IF(OR(ISBLANK(draft_picks[[#This Row],[veto_override_team_id]]),draft_picks[[#This Row],[veto_override_team_id]]=""),"",_xlfn.XLOOKUP(draft_picks[[#This Row],[veto_override_team_id]],drafter_teams[id],drafter_teams[name]))</f>
        <v/>
      </c>
    </row>
    <row r="439" spans="1:20" x14ac:dyDescent="0.25">
      <c r="A439" t="s">
        <v>30</v>
      </c>
      <c r="B439" t="str">
        <f>_xlfn.XLOOKUP(draft_picks[[#This Row],[draft_id]],drafts[id],drafts[title])</f>
        <v>'90s Action Mega Draft</v>
      </c>
      <c r="C439" s="3">
        <v>16</v>
      </c>
      <c r="D439">
        <f>IF(C438&lt;draft_picks[[#This Row],[position]],1,IF(C438&gt;draft_picks[[#This Row],[position]],D438+1,IF(C438=draft_picks[[#This Row],[position]],D438+1)))</f>
        <v>5</v>
      </c>
      <c r="E439" t="s">
        <v>7072</v>
      </c>
      <c r="F439" t="str">
        <f>IF(ISBLANK(draft_picks[[#This Row],[movie_id]]),"",_xlfn.XLOOKUP(draft_picks[[#This Row],[movie_id]],drafts.movies[id],drafts.movies[movie_title]))</f>
        <v>Die Hard with a Vengeance</v>
      </c>
      <c r="G439" s="3" t="s">
        <v>1149</v>
      </c>
      <c r="H439" t="str">
        <f>IF(ISBLANK(draft_picks[[#This Row],[drafter_id]]),"",_xlfn.XLOOKUP(draft_picks[[#This Row],[drafter_id]],drafters[id],drafters[name]))</f>
        <v>Dave Schilling</v>
      </c>
      <c r="J439" t="str">
        <f>IF(ISBLANK(draft_picks[[#This Row],[drafter_team_id]]),"",_xlfn.XLOOKUP(draft_picks[[#This Row],[drafter_team_id]],drafter_teams[id],drafter_teams[name]))</f>
        <v/>
      </c>
      <c r="K439" s="3" t="s">
        <v>15497</v>
      </c>
      <c r="L439" t="s">
        <v>15497</v>
      </c>
      <c r="M439" t="str">
        <f>IF(OR(ISBLANK(draft_picks[[#This Row],[veto_drafter_id]]),draft_picks[[#This Row],[veto_drafter_id]]=""),"",_xlfn.XLOOKUP(draft_picks[[#This Row],[veto_drafter_id]],drafters[id],drafters[name]))</f>
        <v/>
      </c>
      <c r="N439" t="s">
        <v>15497</v>
      </c>
      <c r="O439" t="str">
        <f>IF(OR(ISBLANK(draft_picks[[#This Row],[veto_drafter_team_id]]),draft_picks[[#This Row],[veto_drafter_team_id]]=""),"",_xlfn.XLOOKUP(draft_picks[[#This Row],[veto_drafter_team_id]],drafter_teams[id],drafter_teams[name]))</f>
        <v/>
      </c>
      <c r="Q439" t="s">
        <v>15497</v>
      </c>
      <c r="R439" t="str">
        <f>IF(OR(ISBLANK(draft_picks[[#This Row],[veto_override_drafter_id]]),draft_picks[[#This Row],[veto_override_drafter_id]]=""),"",_xlfn.XLOOKUP(draft_picks[[#This Row],[veto_override_drafter_id]],drafters[id],drafters[name]))</f>
        <v/>
      </c>
      <c r="S439" t="s">
        <v>15497</v>
      </c>
      <c r="T439" t="str">
        <f>IF(OR(ISBLANK(draft_picks[[#This Row],[veto_override_team_id]]),draft_picks[[#This Row],[veto_override_team_id]]=""),"",_xlfn.XLOOKUP(draft_picks[[#This Row],[veto_override_team_id]],drafter_teams[id],drafter_teams[name]))</f>
        <v/>
      </c>
    </row>
    <row r="440" spans="1:20" x14ac:dyDescent="0.25">
      <c r="A440" t="s">
        <v>30</v>
      </c>
      <c r="B440" t="str">
        <f>_xlfn.XLOOKUP(draft_picks[[#This Row],[draft_id]],drafts[id],drafts[title])</f>
        <v>'90s Action Mega Draft</v>
      </c>
      <c r="C440" s="3">
        <v>15</v>
      </c>
      <c r="D440">
        <f>IF(C439&lt;draft_picks[[#This Row],[position]],1,IF(C439&gt;draft_picks[[#This Row],[position]],D439+1,IF(C439=draft_picks[[#This Row],[position]],D439+1)))</f>
        <v>6</v>
      </c>
      <c r="E440" t="s">
        <v>3684</v>
      </c>
      <c r="F440" t="str">
        <f>IF(ISBLANK(draft_picks[[#This Row],[movie_id]]),"",_xlfn.XLOOKUP(draft_picks[[#This Row],[movie_id]],drafts.movies[id],drafts.movies[movie_title]))</f>
        <v>Independence Day</v>
      </c>
      <c r="G440" s="3" t="s">
        <v>1237</v>
      </c>
      <c r="H440" t="str">
        <f>IF(ISBLANK(draft_picks[[#This Row],[drafter_id]]),"",_xlfn.XLOOKUP(draft_picks[[#This Row],[drafter_id]],drafters[id],drafters[name]))</f>
        <v>Clay Keller</v>
      </c>
      <c r="J440" t="str">
        <f>IF(ISBLANK(draft_picks[[#This Row],[drafter_team_id]]),"",_xlfn.XLOOKUP(draft_picks[[#This Row],[drafter_team_id]],drafter_teams[id],drafter_teams[name]))</f>
        <v/>
      </c>
      <c r="K440" s="3" t="s">
        <v>15497</v>
      </c>
      <c r="L440" t="s">
        <v>15497</v>
      </c>
      <c r="M440" t="str">
        <f>IF(OR(ISBLANK(draft_picks[[#This Row],[veto_drafter_id]]),draft_picks[[#This Row],[veto_drafter_id]]=""),"",_xlfn.XLOOKUP(draft_picks[[#This Row],[veto_drafter_id]],drafters[id],drafters[name]))</f>
        <v/>
      </c>
      <c r="N440" t="s">
        <v>15497</v>
      </c>
      <c r="O440" t="str">
        <f>IF(OR(ISBLANK(draft_picks[[#This Row],[veto_drafter_team_id]]),draft_picks[[#This Row],[veto_drafter_team_id]]=""),"",_xlfn.XLOOKUP(draft_picks[[#This Row],[veto_drafter_team_id]],drafter_teams[id],drafter_teams[name]))</f>
        <v/>
      </c>
      <c r="Q440" t="s">
        <v>15497</v>
      </c>
      <c r="R440" t="str">
        <f>IF(OR(ISBLANK(draft_picks[[#This Row],[veto_override_drafter_id]]),draft_picks[[#This Row],[veto_override_drafter_id]]=""),"",_xlfn.XLOOKUP(draft_picks[[#This Row],[veto_override_drafter_id]],drafters[id],drafters[name]))</f>
        <v/>
      </c>
      <c r="S440" t="s">
        <v>15497</v>
      </c>
      <c r="T440" t="str">
        <f>IF(OR(ISBLANK(draft_picks[[#This Row],[veto_override_team_id]]),draft_picks[[#This Row],[veto_override_team_id]]=""),"",_xlfn.XLOOKUP(draft_picks[[#This Row],[veto_override_team_id]],drafter_teams[id],drafter_teams[name]))</f>
        <v/>
      </c>
    </row>
    <row r="441" spans="1:20" x14ac:dyDescent="0.25">
      <c r="A441" t="s">
        <v>30</v>
      </c>
      <c r="B441" t="str">
        <f>_xlfn.XLOOKUP(draft_picks[[#This Row],[draft_id]],drafts[id],drafts[title])</f>
        <v>'90s Action Mega Draft</v>
      </c>
      <c r="C441" s="3">
        <v>14</v>
      </c>
      <c r="D441">
        <f>IF(C440&lt;draft_picks[[#This Row],[position]],1,IF(C440&gt;draft_picks[[#This Row],[position]],D440+1,IF(C440=draft_picks[[#This Row],[position]],D440+1)))</f>
        <v>7</v>
      </c>
      <c r="E441" t="s">
        <v>1799</v>
      </c>
      <c r="F441" t="str">
        <f>IF(ISBLANK(draft_picks[[#This Row],[movie_id]]),"",_xlfn.XLOOKUP(draft_picks[[#This Row],[movie_id]],drafts.movies[id],drafts.movies[movie_title]))</f>
        <v>Timecop</v>
      </c>
      <c r="G441" s="3" t="s">
        <v>839</v>
      </c>
      <c r="H441" t="str">
        <f>IF(ISBLANK(draft_picks[[#This Row],[drafter_id]]),"",_xlfn.XLOOKUP(draft_picks[[#This Row],[drafter_id]],drafters[id],drafters[name]))</f>
        <v>Ricky Carmona</v>
      </c>
      <c r="J441" t="str">
        <f>IF(ISBLANK(draft_picks[[#This Row],[drafter_team_id]]),"",_xlfn.XLOOKUP(draft_picks[[#This Row],[drafter_team_id]],drafter_teams[id],drafter_teams[name]))</f>
        <v/>
      </c>
      <c r="K441" s="3" t="s">
        <v>15497</v>
      </c>
      <c r="L441" t="s">
        <v>15497</v>
      </c>
      <c r="M441" t="str">
        <f>IF(OR(ISBLANK(draft_picks[[#This Row],[veto_drafter_id]]),draft_picks[[#This Row],[veto_drafter_id]]=""),"",_xlfn.XLOOKUP(draft_picks[[#This Row],[veto_drafter_id]],drafters[id],drafters[name]))</f>
        <v/>
      </c>
      <c r="N441" t="s">
        <v>15497</v>
      </c>
      <c r="O441" t="str">
        <f>IF(OR(ISBLANK(draft_picks[[#This Row],[veto_drafter_team_id]]),draft_picks[[#This Row],[veto_drafter_team_id]]=""),"",_xlfn.XLOOKUP(draft_picks[[#This Row],[veto_drafter_team_id]],drafter_teams[id],drafter_teams[name]))</f>
        <v/>
      </c>
      <c r="Q441" t="s">
        <v>15497</v>
      </c>
      <c r="R441" t="str">
        <f>IF(OR(ISBLANK(draft_picks[[#This Row],[veto_override_drafter_id]]),draft_picks[[#This Row],[veto_override_drafter_id]]=""),"",_xlfn.XLOOKUP(draft_picks[[#This Row],[veto_override_drafter_id]],drafters[id],drafters[name]))</f>
        <v/>
      </c>
      <c r="S441" t="s">
        <v>15497</v>
      </c>
      <c r="T441" t="str">
        <f>IF(OR(ISBLANK(draft_picks[[#This Row],[veto_override_team_id]]),draft_picks[[#This Row],[veto_override_team_id]]=""),"",_xlfn.XLOOKUP(draft_picks[[#This Row],[veto_override_team_id]],drafter_teams[id],drafter_teams[name]))</f>
        <v/>
      </c>
    </row>
    <row r="442" spans="1:20" x14ac:dyDescent="0.25">
      <c r="A442" t="s">
        <v>30</v>
      </c>
      <c r="B442" t="str">
        <f>_xlfn.XLOOKUP(draft_picks[[#This Row],[draft_id]],drafts[id],drafts[title])</f>
        <v>'90s Action Mega Draft</v>
      </c>
      <c r="C442" s="3">
        <v>13</v>
      </c>
      <c r="D442">
        <f>IF(C441&lt;draft_picks[[#This Row],[position]],1,IF(C441&gt;draft_picks[[#This Row],[position]],D441+1,IF(C441=draft_picks[[#This Row],[position]],D441+1)))</f>
        <v>8</v>
      </c>
      <c r="E442" t="s">
        <v>8056</v>
      </c>
      <c r="F442" t="str">
        <f>IF(ISBLANK(draft_picks[[#This Row],[movie_id]]),"",_xlfn.XLOOKUP(draft_picks[[#This Row],[movie_id]],drafts.movies[id],drafts.movies[movie_title]))</f>
        <v>The Fifth Element</v>
      </c>
      <c r="G442" s="3" t="s">
        <v>1003</v>
      </c>
      <c r="H442" t="str">
        <f>IF(ISBLANK(draft_picks[[#This Row],[drafter_id]]),"",_xlfn.XLOOKUP(draft_picks[[#This Row],[drafter_id]],drafters[id],drafters[name]))</f>
        <v>Kate Freund</v>
      </c>
      <c r="J442" t="str">
        <f>IF(ISBLANK(draft_picks[[#This Row],[drafter_team_id]]),"",_xlfn.XLOOKUP(draft_picks[[#This Row],[drafter_team_id]],drafter_teams[id],drafter_teams[name]))</f>
        <v/>
      </c>
      <c r="K442" s="3" t="s">
        <v>15497</v>
      </c>
      <c r="L442" t="s">
        <v>15497</v>
      </c>
      <c r="M442" t="str">
        <f>IF(OR(ISBLANK(draft_picks[[#This Row],[veto_drafter_id]]),draft_picks[[#This Row],[veto_drafter_id]]=""),"",_xlfn.XLOOKUP(draft_picks[[#This Row],[veto_drafter_id]],drafters[id],drafters[name]))</f>
        <v/>
      </c>
      <c r="N442" t="s">
        <v>15497</v>
      </c>
      <c r="O442" t="str">
        <f>IF(OR(ISBLANK(draft_picks[[#This Row],[veto_drafter_team_id]]),draft_picks[[#This Row],[veto_drafter_team_id]]=""),"",_xlfn.XLOOKUP(draft_picks[[#This Row],[veto_drafter_team_id]],drafter_teams[id],drafter_teams[name]))</f>
        <v/>
      </c>
      <c r="Q442" t="s">
        <v>15497</v>
      </c>
      <c r="R442" t="str">
        <f>IF(OR(ISBLANK(draft_picks[[#This Row],[veto_override_drafter_id]]),draft_picks[[#This Row],[veto_override_drafter_id]]=""),"",_xlfn.XLOOKUP(draft_picks[[#This Row],[veto_override_drafter_id]],drafters[id],drafters[name]))</f>
        <v/>
      </c>
      <c r="S442" t="s">
        <v>15497</v>
      </c>
      <c r="T442" t="str">
        <f>IF(OR(ISBLANK(draft_picks[[#This Row],[veto_override_team_id]]),draft_picks[[#This Row],[veto_override_team_id]]=""),"",_xlfn.XLOOKUP(draft_picks[[#This Row],[veto_override_team_id]],drafter_teams[id],drafter_teams[name]))</f>
        <v/>
      </c>
    </row>
    <row r="443" spans="1:20" x14ac:dyDescent="0.25">
      <c r="A443" t="s">
        <v>30</v>
      </c>
      <c r="B443" t="str">
        <f>_xlfn.XLOOKUP(draft_picks[[#This Row],[draft_id]],drafts[id],drafts[title])</f>
        <v>'90s Action Mega Draft</v>
      </c>
      <c r="C443" s="3">
        <v>12</v>
      </c>
      <c r="D443">
        <f>IF(C442&lt;draft_picks[[#This Row],[position]],1,IF(C442&gt;draft_picks[[#This Row],[position]],D442+1,IF(C442=draft_picks[[#This Row],[position]],D442+1)))</f>
        <v>9</v>
      </c>
      <c r="E443" t="s">
        <v>2586</v>
      </c>
      <c r="F443" t="str">
        <f>IF(ISBLANK(draft_picks[[#This Row],[movie_id]]),"",_xlfn.XLOOKUP(draft_picks[[#This Row],[movie_id]],drafts.movies[id],drafts.movies[movie_title]))</f>
        <v>El Mariachi</v>
      </c>
      <c r="G443" s="3" t="s">
        <v>1149</v>
      </c>
      <c r="H443" t="str">
        <f>IF(ISBLANK(draft_picks[[#This Row],[drafter_id]]),"",_xlfn.XLOOKUP(draft_picks[[#This Row],[drafter_id]],drafters[id],drafters[name]))</f>
        <v>Dave Schilling</v>
      </c>
      <c r="J443" t="str">
        <f>IF(ISBLANK(draft_picks[[#This Row],[drafter_team_id]]),"",_xlfn.XLOOKUP(draft_picks[[#This Row],[drafter_team_id]],drafter_teams[id],drafter_teams[name]))</f>
        <v/>
      </c>
      <c r="K443" s="3" t="s">
        <v>15484</v>
      </c>
      <c r="L443" t="s">
        <v>839</v>
      </c>
      <c r="M443" t="str">
        <f>IF(OR(ISBLANK(draft_picks[[#This Row],[veto_drafter_id]]),draft_picks[[#This Row],[veto_drafter_id]]=""),"",_xlfn.XLOOKUP(draft_picks[[#This Row],[veto_drafter_id]],drafters[id],drafters[name]))</f>
        <v>Ricky Carmona</v>
      </c>
      <c r="N443" t="s">
        <v>15497</v>
      </c>
      <c r="O443" t="str">
        <f>IF(OR(ISBLANK(draft_picks[[#This Row],[veto_drafter_team_id]]),draft_picks[[#This Row],[veto_drafter_team_id]]=""),"",_xlfn.XLOOKUP(draft_picks[[#This Row],[veto_drafter_team_id]],drafter_teams[id],drafter_teams[name]))</f>
        <v/>
      </c>
      <c r="Q443" t="s">
        <v>15497</v>
      </c>
      <c r="R443" t="str">
        <f>IF(OR(ISBLANK(draft_picks[[#This Row],[veto_override_drafter_id]]),draft_picks[[#This Row],[veto_override_drafter_id]]=""),"",_xlfn.XLOOKUP(draft_picks[[#This Row],[veto_override_drafter_id]],drafters[id],drafters[name]))</f>
        <v/>
      </c>
      <c r="S443" t="s">
        <v>15497</v>
      </c>
      <c r="T443" t="str">
        <f>IF(OR(ISBLANK(draft_picks[[#This Row],[veto_override_team_id]]),draft_picks[[#This Row],[veto_override_team_id]]=""),"",_xlfn.XLOOKUP(draft_picks[[#This Row],[veto_override_team_id]],drafter_teams[id],drafter_teams[name]))</f>
        <v/>
      </c>
    </row>
    <row r="444" spans="1:20" x14ac:dyDescent="0.25">
      <c r="A444" t="s">
        <v>30</v>
      </c>
      <c r="B444" t="str">
        <f>_xlfn.XLOOKUP(draft_picks[[#This Row],[draft_id]],drafts[id],drafts[title])</f>
        <v>'90s Action Mega Draft</v>
      </c>
      <c r="C444" s="3">
        <v>12</v>
      </c>
      <c r="D444">
        <f>IF(C443&lt;draft_picks[[#This Row],[position]],1,IF(C443&gt;draft_picks[[#This Row],[position]],D443+1,IF(C443=draft_picks[[#This Row],[position]],D443+1)))</f>
        <v>10</v>
      </c>
      <c r="E444" t="s">
        <v>4683</v>
      </c>
      <c r="F444" t="str">
        <f>IF(ISBLANK(draft_picks[[#This Row],[movie_id]]),"",_xlfn.XLOOKUP(draft_picks[[#This Row],[movie_id]],drafts.movies[id],drafts.movies[movie_title]))</f>
        <v>Darkman</v>
      </c>
      <c r="G444" s="3" t="s">
        <v>1149</v>
      </c>
      <c r="H444" t="str">
        <f>IF(ISBLANK(draft_picks[[#This Row],[drafter_id]]),"",_xlfn.XLOOKUP(draft_picks[[#This Row],[drafter_id]],drafters[id],drafters[name]))</f>
        <v>Dave Schilling</v>
      </c>
      <c r="J444" t="str">
        <f>IF(ISBLANK(draft_picks[[#This Row],[drafter_team_id]]),"",_xlfn.XLOOKUP(draft_picks[[#This Row],[drafter_team_id]],drafter_teams[id],drafter_teams[name]))</f>
        <v/>
      </c>
      <c r="K444" s="3" t="s">
        <v>15497</v>
      </c>
      <c r="L444" t="s">
        <v>15497</v>
      </c>
      <c r="M444" t="str">
        <f>IF(OR(ISBLANK(draft_picks[[#This Row],[veto_drafter_id]]),draft_picks[[#This Row],[veto_drafter_id]]=""),"",_xlfn.XLOOKUP(draft_picks[[#This Row],[veto_drafter_id]],drafters[id],drafters[name]))</f>
        <v/>
      </c>
      <c r="N444" t="s">
        <v>15497</v>
      </c>
      <c r="O444" t="str">
        <f>IF(OR(ISBLANK(draft_picks[[#This Row],[veto_drafter_team_id]]),draft_picks[[#This Row],[veto_drafter_team_id]]=""),"",_xlfn.XLOOKUP(draft_picks[[#This Row],[veto_drafter_team_id]],drafter_teams[id],drafter_teams[name]))</f>
        <v/>
      </c>
      <c r="Q444" t="s">
        <v>15497</v>
      </c>
      <c r="R444" t="str">
        <f>IF(OR(ISBLANK(draft_picks[[#This Row],[veto_override_drafter_id]]),draft_picks[[#This Row],[veto_override_drafter_id]]=""),"",_xlfn.XLOOKUP(draft_picks[[#This Row],[veto_override_drafter_id]],drafters[id],drafters[name]))</f>
        <v/>
      </c>
      <c r="S444" t="s">
        <v>15497</v>
      </c>
      <c r="T444" t="str">
        <f>IF(OR(ISBLANK(draft_picks[[#This Row],[veto_override_team_id]]),draft_picks[[#This Row],[veto_override_team_id]]=""),"",_xlfn.XLOOKUP(draft_picks[[#This Row],[veto_override_team_id]],drafter_teams[id],drafter_teams[name]))</f>
        <v/>
      </c>
    </row>
    <row r="445" spans="1:20" x14ac:dyDescent="0.25">
      <c r="A445" t="s">
        <v>30</v>
      </c>
      <c r="B445" t="str">
        <f>_xlfn.XLOOKUP(draft_picks[[#This Row],[draft_id]],drafts[id],drafts[title])</f>
        <v>'90s Action Mega Draft</v>
      </c>
      <c r="C445" s="3">
        <v>11</v>
      </c>
      <c r="D445">
        <f>IF(C444&lt;draft_picks[[#This Row],[position]],1,IF(C444&gt;draft_picks[[#This Row],[position]],D444+1,IF(C444=draft_picks[[#This Row],[position]],D444+1)))</f>
        <v>11</v>
      </c>
      <c r="E445" t="s">
        <v>6132</v>
      </c>
      <c r="F445" t="str">
        <f>IF(ISBLANK(draft_picks[[#This Row],[movie_id]]),"",_xlfn.XLOOKUP(draft_picks[[#This Row],[movie_id]],drafts.movies[id],drafts.movies[movie_title]))</f>
        <v>Cliffhanger</v>
      </c>
      <c r="G445" s="3" t="s">
        <v>1237</v>
      </c>
      <c r="H445" t="str">
        <f>IF(ISBLANK(draft_picks[[#This Row],[drafter_id]]),"",_xlfn.XLOOKUP(draft_picks[[#This Row],[drafter_id]],drafters[id],drafters[name]))</f>
        <v>Clay Keller</v>
      </c>
      <c r="J445" t="str">
        <f>IF(ISBLANK(draft_picks[[#This Row],[drafter_team_id]]),"",_xlfn.XLOOKUP(draft_picks[[#This Row],[drafter_team_id]],drafter_teams[id],drafter_teams[name]))</f>
        <v/>
      </c>
      <c r="K445" s="3" t="s">
        <v>15497</v>
      </c>
      <c r="L445" t="s">
        <v>15497</v>
      </c>
      <c r="M445" t="str">
        <f>IF(OR(ISBLANK(draft_picks[[#This Row],[veto_drafter_id]]),draft_picks[[#This Row],[veto_drafter_id]]=""),"",_xlfn.XLOOKUP(draft_picks[[#This Row],[veto_drafter_id]],drafters[id],drafters[name]))</f>
        <v/>
      </c>
      <c r="N445" t="s">
        <v>15497</v>
      </c>
      <c r="O445" t="str">
        <f>IF(OR(ISBLANK(draft_picks[[#This Row],[veto_drafter_team_id]]),draft_picks[[#This Row],[veto_drafter_team_id]]=""),"",_xlfn.XLOOKUP(draft_picks[[#This Row],[veto_drafter_team_id]],drafter_teams[id],drafter_teams[name]))</f>
        <v/>
      </c>
      <c r="Q445" t="s">
        <v>15497</v>
      </c>
      <c r="R445" t="str">
        <f>IF(OR(ISBLANK(draft_picks[[#This Row],[veto_override_drafter_id]]),draft_picks[[#This Row],[veto_override_drafter_id]]=""),"",_xlfn.XLOOKUP(draft_picks[[#This Row],[veto_override_drafter_id]],drafters[id],drafters[name]))</f>
        <v/>
      </c>
      <c r="S445" t="s">
        <v>15497</v>
      </c>
      <c r="T445" t="str">
        <f>IF(OR(ISBLANK(draft_picks[[#This Row],[veto_override_team_id]]),draft_picks[[#This Row],[veto_override_team_id]]=""),"",_xlfn.XLOOKUP(draft_picks[[#This Row],[veto_override_team_id]],drafter_teams[id],drafter_teams[name]))</f>
        <v/>
      </c>
    </row>
    <row r="446" spans="1:20" x14ac:dyDescent="0.25">
      <c r="A446" t="s">
        <v>30</v>
      </c>
      <c r="B446" t="str">
        <f>_xlfn.XLOOKUP(draft_picks[[#This Row],[draft_id]],drafts[id],drafts[title])</f>
        <v>'90s Action Mega Draft</v>
      </c>
      <c r="C446" s="3">
        <v>10</v>
      </c>
      <c r="D446">
        <f>IF(C445&lt;draft_picks[[#This Row],[position]],1,IF(C445&gt;draft_picks[[#This Row],[position]],D445+1,IF(C445=draft_picks[[#This Row],[position]],D445+1)))</f>
        <v>12</v>
      </c>
      <c r="E446" t="s">
        <v>4347</v>
      </c>
      <c r="F446" t="str">
        <f>IF(ISBLANK(draft_picks[[#This Row],[movie_id]]),"",_xlfn.XLOOKUP(draft_picks[[#This Row],[movie_id]],drafts.movies[id],drafts.movies[movie_title]))</f>
        <v>Heat</v>
      </c>
      <c r="G446" s="3" t="s">
        <v>839</v>
      </c>
      <c r="H446" t="str">
        <f>IF(ISBLANK(draft_picks[[#This Row],[drafter_id]]),"",_xlfn.XLOOKUP(draft_picks[[#This Row],[drafter_id]],drafters[id],drafters[name]))</f>
        <v>Ricky Carmona</v>
      </c>
      <c r="J446" t="str">
        <f>IF(ISBLANK(draft_picks[[#This Row],[drafter_team_id]]),"",_xlfn.XLOOKUP(draft_picks[[#This Row],[drafter_team_id]],drafter_teams[id],drafter_teams[name]))</f>
        <v/>
      </c>
      <c r="K446" s="3" t="s">
        <v>15497</v>
      </c>
      <c r="L446" t="s">
        <v>15497</v>
      </c>
      <c r="M446" t="str">
        <f>IF(OR(ISBLANK(draft_picks[[#This Row],[veto_drafter_id]]),draft_picks[[#This Row],[veto_drafter_id]]=""),"",_xlfn.XLOOKUP(draft_picks[[#This Row],[veto_drafter_id]],drafters[id],drafters[name]))</f>
        <v/>
      </c>
      <c r="N446" t="s">
        <v>15497</v>
      </c>
      <c r="O446" t="str">
        <f>IF(OR(ISBLANK(draft_picks[[#This Row],[veto_drafter_team_id]]),draft_picks[[#This Row],[veto_drafter_team_id]]=""),"",_xlfn.XLOOKUP(draft_picks[[#This Row],[veto_drafter_team_id]],drafter_teams[id],drafter_teams[name]))</f>
        <v/>
      </c>
      <c r="Q446" t="s">
        <v>15497</v>
      </c>
      <c r="R446" t="str">
        <f>IF(OR(ISBLANK(draft_picks[[#This Row],[veto_override_drafter_id]]),draft_picks[[#This Row],[veto_override_drafter_id]]=""),"",_xlfn.XLOOKUP(draft_picks[[#This Row],[veto_override_drafter_id]],drafters[id],drafters[name]))</f>
        <v/>
      </c>
      <c r="S446" t="s">
        <v>15497</v>
      </c>
      <c r="T446" t="str">
        <f>IF(OR(ISBLANK(draft_picks[[#This Row],[veto_override_team_id]]),draft_picks[[#This Row],[veto_override_team_id]]=""),"",_xlfn.XLOOKUP(draft_picks[[#This Row],[veto_override_team_id]],drafter_teams[id],drafter_teams[name]))</f>
        <v/>
      </c>
    </row>
    <row r="447" spans="1:20" x14ac:dyDescent="0.25">
      <c r="A447" t="s">
        <v>30</v>
      </c>
      <c r="B447" t="str">
        <f>_xlfn.XLOOKUP(draft_picks[[#This Row],[draft_id]],drafts[id],drafts[title])</f>
        <v>'90s Action Mega Draft</v>
      </c>
      <c r="C447" s="3">
        <v>9</v>
      </c>
      <c r="D447">
        <f>IF(C446&lt;draft_picks[[#This Row],[position]],1,IF(C446&gt;draft_picks[[#This Row],[position]],D446+1,IF(C446=draft_picks[[#This Row],[position]],D446+1)))</f>
        <v>13</v>
      </c>
      <c r="E447" t="s">
        <v>6219</v>
      </c>
      <c r="F447" t="str">
        <f>IF(ISBLANK(draft_picks[[#This Row],[movie_id]]),"",_xlfn.XLOOKUP(draft_picks[[#This Row],[movie_id]],drafts.movies[id],drafts.movies[movie_title]))</f>
        <v>The Long Kiss Goodnight</v>
      </c>
      <c r="G447" s="3" t="s">
        <v>1003</v>
      </c>
      <c r="H447" t="str">
        <f>IF(ISBLANK(draft_picks[[#This Row],[drafter_id]]),"",_xlfn.XLOOKUP(draft_picks[[#This Row],[drafter_id]],drafters[id],drafters[name]))</f>
        <v>Kate Freund</v>
      </c>
      <c r="J447" t="str">
        <f>IF(ISBLANK(draft_picks[[#This Row],[drafter_team_id]]),"",_xlfn.XLOOKUP(draft_picks[[#This Row],[drafter_team_id]],drafter_teams[id],drafter_teams[name]))</f>
        <v/>
      </c>
      <c r="K447" s="3" t="s">
        <v>15484</v>
      </c>
      <c r="L447" t="s">
        <v>1149</v>
      </c>
      <c r="M447" t="str">
        <f>IF(OR(ISBLANK(draft_picks[[#This Row],[veto_drafter_id]]),draft_picks[[#This Row],[veto_drafter_id]]=""),"",_xlfn.XLOOKUP(draft_picks[[#This Row],[veto_drafter_id]],drafters[id],drafters[name]))</f>
        <v>Dave Schilling</v>
      </c>
      <c r="N447" t="s">
        <v>15497</v>
      </c>
      <c r="O447" t="str">
        <f>IF(OR(ISBLANK(draft_picks[[#This Row],[veto_drafter_team_id]]),draft_picks[[#This Row],[veto_drafter_team_id]]=""),"",_xlfn.XLOOKUP(draft_picks[[#This Row],[veto_drafter_team_id]],drafter_teams[id],drafter_teams[name]))</f>
        <v/>
      </c>
      <c r="Q447" t="s">
        <v>15497</v>
      </c>
      <c r="R447" t="str">
        <f>IF(OR(ISBLANK(draft_picks[[#This Row],[veto_override_drafter_id]]),draft_picks[[#This Row],[veto_override_drafter_id]]=""),"",_xlfn.XLOOKUP(draft_picks[[#This Row],[veto_override_drafter_id]],drafters[id],drafters[name]))</f>
        <v/>
      </c>
      <c r="S447" t="s">
        <v>15497</v>
      </c>
      <c r="T447" t="str">
        <f>IF(OR(ISBLANK(draft_picks[[#This Row],[veto_override_team_id]]),draft_picks[[#This Row],[veto_override_team_id]]=""),"",_xlfn.XLOOKUP(draft_picks[[#This Row],[veto_override_team_id]],drafter_teams[id],drafter_teams[name]))</f>
        <v/>
      </c>
    </row>
    <row r="448" spans="1:20" x14ac:dyDescent="0.25">
      <c r="A448" t="s">
        <v>30</v>
      </c>
      <c r="B448" t="str">
        <f>_xlfn.XLOOKUP(draft_picks[[#This Row],[draft_id]],drafts[id],drafts[title])</f>
        <v>'90s Action Mega Draft</v>
      </c>
      <c r="C448" s="3">
        <v>9</v>
      </c>
      <c r="D448">
        <f>IF(C447&lt;draft_picks[[#This Row],[position]],1,IF(C447&gt;draft_picks[[#This Row],[position]],D447+1,IF(C447=draft_picks[[#This Row],[position]],D447+1)))</f>
        <v>14</v>
      </c>
      <c r="E448" t="s">
        <v>8146</v>
      </c>
      <c r="F448" t="str">
        <f>IF(ISBLANK(draft_picks[[#This Row],[movie_id]]),"",_xlfn.XLOOKUP(draft_picks[[#This Row],[movie_id]],drafts.movies[id],drafts.movies[movie_title]))</f>
        <v>Drunken Master II</v>
      </c>
      <c r="G448" s="3" t="s">
        <v>1003</v>
      </c>
      <c r="H448" t="str">
        <f>IF(ISBLANK(draft_picks[[#This Row],[drafter_id]]),"",_xlfn.XLOOKUP(draft_picks[[#This Row],[drafter_id]],drafters[id],drafters[name]))</f>
        <v>Kate Freund</v>
      </c>
      <c r="J448" t="str">
        <f>IF(ISBLANK(draft_picks[[#This Row],[drafter_team_id]]),"",_xlfn.XLOOKUP(draft_picks[[#This Row],[drafter_team_id]],drafter_teams[id],drafter_teams[name]))</f>
        <v/>
      </c>
      <c r="K448" s="3" t="s">
        <v>15497</v>
      </c>
      <c r="L448" t="s">
        <v>15497</v>
      </c>
      <c r="M448" t="str">
        <f>IF(OR(ISBLANK(draft_picks[[#This Row],[veto_drafter_id]]),draft_picks[[#This Row],[veto_drafter_id]]=""),"",_xlfn.XLOOKUP(draft_picks[[#This Row],[veto_drafter_id]],drafters[id],drafters[name]))</f>
        <v/>
      </c>
      <c r="N448" t="s">
        <v>15497</v>
      </c>
      <c r="O448" t="str">
        <f>IF(OR(ISBLANK(draft_picks[[#This Row],[veto_drafter_team_id]]),draft_picks[[#This Row],[veto_drafter_team_id]]=""),"",_xlfn.XLOOKUP(draft_picks[[#This Row],[veto_drafter_team_id]],drafter_teams[id],drafter_teams[name]))</f>
        <v/>
      </c>
      <c r="Q448" t="s">
        <v>15497</v>
      </c>
      <c r="R448" t="str">
        <f>IF(OR(ISBLANK(draft_picks[[#This Row],[veto_override_drafter_id]]),draft_picks[[#This Row],[veto_override_drafter_id]]=""),"",_xlfn.XLOOKUP(draft_picks[[#This Row],[veto_override_drafter_id]],drafters[id],drafters[name]))</f>
        <v/>
      </c>
      <c r="S448" t="s">
        <v>15497</v>
      </c>
      <c r="T448" t="str">
        <f>IF(OR(ISBLANK(draft_picks[[#This Row],[veto_override_team_id]]),draft_picks[[#This Row],[veto_override_team_id]]=""),"",_xlfn.XLOOKUP(draft_picks[[#This Row],[veto_override_team_id]],drafter_teams[id],drafter_teams[name]))</f>
        <v/>
      </c>
    </row>
    <row r="449" spans="1:20" x14ac:dyDescent="0.25">
      <c r="A449" t="s">
        <v>30</v>
      </c>
      <c r="B449" t="str">
        <f>_xlfn.XLOOKUP(draft_picks[[#This Row],[draft_id]],drafts[id],drafts[title])</f>
        <v>'90s Action Mega Draft</v>
      </c>
      <c r="C449" s="3">
        <v>8</v>
      </c>
      <c r="D449">
        <f>IF(C448&lt;draft_picks[[#This Row],[position]],1,IF(C448&gt;draft_picks[[#This Row],[position]],D448+1,IF(C448=draft_picks[[#This Row],[position]],D448+1)))</f>
        <v>15</v>
      </c>
      <c r="E449" t="s">
        <v>2078</v>
      </c>
      <c r="F449" t="str">
        <f>IF(ISBLANK(draft_picks[[#This Row],[movie_id]]),"",_xlfn.XLOOKUP(draft_picks[[#This Row],[movie_id]],drafts.movies[id],drafts.movies[movie_title]))</f>
        <v>Point Break</v>
      </c>
      <c r="G449" s="3" t="s">
        <v>1149</v>
      </c>
      <c r="H449" t="str">
        <f>IF(ISBLANK(draft_picks[[#This Row],[drafter_id]]),"",_xlfn.XLOOKUP(draft_picks[[#This Row],[drafter_id]],drafters[id],drafters[name]))</f>
        <v>Dave Schilling</v>
      </c>
      <c r="J449" t="str">
        <f>IF(ISBLANK(draft_picks[[#This Row],[drafter_team_id]]),"",_xlfn.XLOOKUP(draft_picks[[#This Row],[drafter_team_id]],drafter_teams[id],drafter_teams[name]))</f>
        <v/>
      </c>
      <c r="K449" s="3" t="s">
        <v>15484</v>
      </c>
      <c r="L449" t="s">
        <v>1003</v>
      </c>
      <c r="M449" t="str">
        <f>IF(OR(ISBLANK(draft_picks[[#This Row],[veto_drafter_id]]),draft_picks[[#This Row],[veto_drafter_id]]=""),"",_xlfn.XLOOKUP(draft_picks[[#This Row],[veto_drafter_id]],drafters[id],drafters[name]))</f>
        <v>Kate Freund</v>
      </c>
      <c r="N449" t="s">
        <v>15497</v>
      </c>
      <c r="O449" t="str">
        <f>IF(OR(ISBLANK(draft_picks[[#This Row],[veto_drafter_team_id]]),draft_picks[[#This Row],[veto_drafter_team_id]]=""),"",_xlfn.XLOOKUP(draft_picks[[#This Row],[veto_drafter_team_id]],drafter_teams[id],drafter_teams[name]))</f>
        <v/>
      </c>
      <c r="Q449" t="s">
        <v>15497</v>
      </c>
      <c r="R449" t="str">
        <f>IF(OR(ISBLANK(draft_picks[[#This Row],[veto_override_drafter_id]]),draft_picks[[#This Row],[veto_override_drafter_id]]=""),"",_xlfn.XLOOKUP(draft_picks[[#This Row],[veto_override_drafter_id]],drafters[id],drafters[name]))</f>
        <v/>
      </c>
      <c r="S449" t="s">
        <v>15497</v>
      </c>
      <c r="T449" t="str">
        <f>IF(OR(ISBLANK(draft_picks[[#This Row],[veto_override_team_id]]),draft_picks[[#This Row],[veto_override_team_id]]=""),"",_xlfn.XLOOKUP(draft_picks[[#This Row],[veto_override_team_id]],drafter_teams[id],drafter_teams[name]))</f>
        <v/>
      </c>
    </row>
    <row r="450" spans="1:20" x14ac:dyDescent="0.25">
      <c r="A450" t="s">
        <v>30</v>
      </c>
      <c r="B450" t="str">
        <f>_xlfn.XLOOKUP(draft_picks[[#This Row],[draft_id]],drafts[id],drafts[title])</f>
        <v>'90s Action Mega Draft</v>
      </c>
      <c r="C450" s="3">
        <v>8</v>
      </c>
      <c r="D450">
        <f>IF(C449&lt;draft_picks[[#This Row],[position]],1,IF(C449&gt;draft_picks[[#This Row],[position]],D449+1,IF(C449=draft_picks[[#This Row],[position]],D449+1)))</f>
        <v>16</v>
      </c>
      <c r="E450" t="s">
        <v>6198</v>
      </c>
      <c r="F450" t="str">
        <f>IF(ISBLANK(draft_picks[[#This Row],[movie_id]]),"",_xlfn.XLOOKUP(draft_picks[[#This Row],[movie_id]],drafts.movies[id],drafts.movies[movie_title]))</f>
        <v>Total Recall</v>
      </c>
      <c r="G450" s="3" t="s">
        <v>1149</v>
      </c>
      <c r="H450" t="str">
        <f>IF(ISBLANK(draft_picks[[#This Row],[drafter_id]]),"",_xlfn.XLOOKUP(draft_picks[[#This Row],[drafter_id]],drafters[id],drafters[name]))</f>
        <v>Dave Schilling</v>
      </c>
      <c r="J450" t="str">
        <f>IF(ISBLANK(draft_picks[[#This Row],[drafter_team_id]]),"",_xlfn.XLOOKUP(draft_picks[[#This Row],[drafter_team_id]],drafter_teams[id],drafter_teams[name]))</f>
        <v/>
      </c>
      <c r="K450" s="3" t="s">
        <v>15497</v>
      </c>
      <c r="L450" t="s">
        <v>15497</v>
      </c>
      <c r="M450" t="str">
        <f>IF(OR(ISBLANK(draft_picks[[#This Row],[veto_drafter_id]]),draft_picks[[#This Row],[veto_drafter_id]]=""),"",_xlfn.XLOOKUP(draft_picks[[#This Row],[veto_drafter_id]],drafters[id],drafters[name]))</f>
        <v/>
      </c>
      <c r="N450" t="s">
        <v>15497</v>
      </c>
      <c r="O450" t="str">
        <f>IF(OR(ISBLANK(draft_picks[[#This Row],[veto_drafter_team_id]]),draft_picks[[#This Row],[veto_drafter_team_id]]=""),"",_xlfn.XLOOKUP(draft_picks[[#This Row],[veto_drafter_team_id]],drafter_teams[id],drafter_teams[name]))</f>
        <v/>
      </c>
      <c r="Q450" t="s">
        <v>15497</v>
      </c>
      <c r="R450" t="str">
        <f>IF(OR(ISBLANK(draft_picks[[#This Row],[veto_override_drafter_id]]),draft_picks[[#This Row],[veto_override_drafter_id]]=""),"",_xlfn.XLOOKUP(draft_picks[[#This Row],[veto_override_drafter_id]],drafters[id],drafters[name]))</f>
        <v/>
      </c>
      <c r="S450" t="s">
        <v>15497</v>
      </c>
      <c r="T450" t="str">
        <f>IF(OR(ISBLANK(draft_picks[[#This Row],[veto_override_team_id]]),draft_picks[[#This Row],[veto_override_team_id]]=""),"",_xlfn.XLOOKUP(draft_picks[[#This Row],[veto_override_team_id]],drafter_teams[id],drafter_teams[name]))</f>
        <v/>
      </c>
    </row>
    <row r="451" spans="1:20" x14ac:dyDescent="0.25">
      <c r="A451" t="s">
        <v>30</v>
      </c>
      <c r="B451" t="str">
        <f>_xlfn.XLOOKUP(draft_picks[[#This Row],[draft_id]],drafts[id],drafts[title])</f>
        <v>'90s Action Mega Draft</v>
      </c>
      <c r="C451" s="3">
        <v>7</v>
      </c>
      <c r="D451">
        <f>IF(C450&lt;draft_picks[[#This Row],[position]],1,IF(C450&gt;draft_picks[[#This Row],[position]],D450+1,IF(C450=draft_picks[[#This Row],[position]],D450+1)))</f>
        <v>17</v>
      </c>
      <c r="E451" t="s">
        <v>3714</v>
      </c>
      <c r="F451" t="str">
        <f>IF(ISBLANK(draft_picks[[#This Row],[movie_id]]),"",_xlfn.XLOOKUP(draft_picks[[#This Row],[movie_id]],drafts.movies[id],drafts.movies[movie_title]))</f>
        <v>Demolition Man</v>
      </c>
      <c r="G451" s="3" t="s">
        <v>1237</v>
      </c>
      <c r="H451" t="str">
        <f>IF(ISBLANK(draft_picks[[#This Row],[drafter_id]]),"",_xlfn.XLOOKUP(draft_picks[[#This Row],[drafter_id]],drafters[id],drafters[name]))</f>
        <v>Clay Keller</v>
      </c>
      <c r="J451" t="str">
        <f>IF(ISBLANK(draft_picks[[#This Row],[drafter_team_id]]),"",_xlfn.XLOOKUP(draft_picks[[#This Row],[drafter_team_id]],drafter_teams[id],drafter_teams[name]))</f>
        <v/>
      </c>
      <c r="K451" s="3" t="s">
        <v>15484</v>
      </c>
      <c r="L451" t="s">
        <v>839</v>
      </c>
      <c r="M451" t="str">
        <f>IF(OR(ISBLANK(draft_picks[[#This Row],[veto_drafter_id]]),draft_picks[[#This Row],[veto_drafter_id]]=""),"",_xlfn.XLOOKUP(draft_picks[[#This Row],[veto_drafter_id]],drafters[id],drafters[name]))</f>
        <v>Ricky Carmona</v>
      </c>
      <c r="N451" t="s">
        <v>15497</v>
      </c>
      <c r="O451" t="str">
        <f>IF(OR(ISBLANK(draft_picks[[#This Row],[veto_drafter_team_id]]),draft_picks[[#This Row],[veto_drafter_team_id]]=""),"",_xlfn.XLOOKUP(draft_picks[[#This Row],[veto_drafter_team_id]],drafter_teams[id],drafter_teams[name]))</f>
        <v/>
      </c>
      <c r="P451" t="b">
        <v>1</v>
      </c>
      <c r="Q451" t="s">
        <v>1149</v>
      </c>
      <c r="R451" t="str">
        <f>IF(OR(ISBLANK(draft_picks[[#This Row],[veto_override_drafter_id]]),draft_picks[[#This Row],[veto_override_drafter_id]]=""),"",_xlfn.XLOOKUP(draft_picks[[#This Row],[veto_override_drafter_id]],drafters[id],drafters[name]))</f>
        <v>Dave Schilling</v>
      </c>
      <c r="S451" t="s">
        <v>15497</v>
      </c>
      <c r="T451" t="str">
        <f>IF(OR(ISBLANK(draft_picks[[#This Row],[veto_override_team_id]]),draft_picks[[#This Row],[veto_override_team_id]]=""),"",_xlfn.XLOOKUP(draft_picks[[#This Row],[veto_override_team_id]],drafter_teams[id],drafter_teams[name]))</f>
        <v/>
      </c>
    </row>
    <row r="452" spans="1:20" x14ac:dyDescent="0.25">
      <c r="A452" t="s">
        <v>30</v>
      </c>
      <c r="B452" t="str">
        <f>_xlfn.XLOOKUP(draft_picks[[#This Row],[draft_id]],drafts[id],drafts[title])</f>
        <v>'90s Action Mega Draft</v>
      </c>
      <c r="C452" s="3">
        <v>6</v>
      </c>
      <c r="D452">
        <f>IF(C451&lt;draft_picks[[#This Row],[position]],1,IF(C451&gt;draft_picks[[#This Row],[position]],D451+1,IF(C451=draft_picks[[#This Row],[position]],D451+1)))</f>
        <v>18</v>
      </c>
      <c r="E452" t="s">
        <v>5091</v>
      </c>
      <c r="F452" t="str">
        <f>IF(ISBLANK(draft_picks[[#This Row],[movie_id]]),"",_xlfn.XLOOKUP(draft_picks[[#This Row],[movie_id]],drafts.movies[id],drafts.movies[movie_title]))</f>
        <v>True Lies</v>
      </c>
      <c r="G452" s="3" t="s">
        <v>839</v>
      </c>
      <c r="H452" t="str">
        <f>IF(ISBLANK(draft_picks[[#This Row],[drafter_id]]),"",_xlfn.XLOOKUP(draft_picks[[#This Row],[drafter_id]],drafters[id],drafters[name]))</f>
        <v>Ricky Carmona</v>
      </c>
      <c r="J452" t="str">
        <f>IF(ISBLANK(draft_picks[[#This Row],[drafter_team_id]]),"",_xlfn.XLOOKUP(draft_picks[[#This Row],[drafter_team_id]],drafter_teams[id],drafter_teams[name]))</f>
        <v/>
      </c>
      <c r="K452" s="3" t="s">
        <v>15497</v>
      </c>
      <c r="L452" t="s">
        <v>15497</v>
      </c>
      <c r="M452" t="str">
        <f>IF(OR(ISBLANK(draft_picks[[#This Row],[veto_drafter_id]]),draft_picks[[#This Row],[veto_drafter_id]]=""),"",_xlfn.XLOOKUP(draft_picks[[#This Row],[veto_drafter_id]],drafters[id],drafters[name]))</f>
        <v/>
      </c>
      <c r="N452" t="s">
        <v>15497</v>
      </c>
      <c r="O452" t="str">
        <f>IF(OR(ISBLANK(draft_picks[[#This Row],[veto_drafter_team_id]]),draft_picks[[#This Row],[veto_drafter_team_id]]=""),"",_xlfn.XLOOKUP(draft_picks[[#This Row],[veto_drafter_team_id]],drafter_teams[id],drafter_teams[name]))</f>
        <v/>
      </c>
      <c r="Q452" t="s">
        <v>15497</v>
      </c>
      <c r="R452" t="str">
        <f>IF(OR(ISBLANK(draft_picks[[#This Row],[veto_override_drafter_id]]),draft_picks[[#This Row],[veto_override_drafter_id]]=""),"",_xlfn.XLOOKUP(draft_picks[[#This Row],[veto_override_drafter_id]],drafters[id],drafters[name]))</f>
        <v/>
      </c>
      <c r="S452" t="s">
        <v>15497</v>
      </c>
      <c r="T452" t="str">
        <f>IF(OR(ISBLANK(draft_picks[[#This Row],[veto_override_team_id]]),draft_picks[[#This Row],[veto_override_team_id]]=""),"",_xlfn.XLOOKUP(draft_picks[[#This Row],[veto_override_team_id]],drafter_teams[id],drafter_teams[name]))</f>
        <v/>
      </c>
    </row>
    <row r="453" spans="1:20" x14ac:dyDescent="0.25">
      <c r="A453" t="s">
        <v>30</v>
      </c>
      <c r="B453" t="str">
        <f>_xlfn.XLOOKUP(draft_picks[[#This Row],[draft_id]],drafts[id],drafts[title])</f>
        <v>'90s Action Mega Draft</v>
      </c>
      <c r="C453" s="3">
        <v>5</v>
      </c>
      <c r="D453">
        <f>IF(C452&lt;draft_picks[[#This Row],[position]],1,IF(C452&gt;draft_picks[[#This Row],[position]],D452+1,IF(C452=draft_picks[[#This Row],[position]],D452+1)))</f>
        <v>19</v>
      </c>
      <c r="E453" t="s">
        <v>2078</v>
      </c>
      <c r="F453" t="str">
        <f>IF(ISBLANK(draft_picks[[#This Row],[movie_id]]),"",_xlfn.XLOOKUP(draft_picks[[#This Row],[movie_id]],drafts.movies[id],drafts.movies[movie_title]))</f>
        <v>Point Break</v>
      </c>
      <c r="G453" s="3" t="s">
        <v>1003</v>
      </c>
      <c r="H453" t="str">
        <f>IF(ISBLANK(draft_picks[[#This Row],[drafter_id]]),"",_xlfn.XLOOKUP(draft_picks[[#This Row],[drafter_id]],drafters[id],drafters[name]))</f>
        <v>Kate Freund</v>
      </c>
      <c r="J453" t="str">
        <f>IF(ISBLANK(draft_picks[[#This Row],[drafter_team_id]]),"",_xlfn.XLOOKUP(draft_picks[[#This Row],[drafter_team_id]],drafter_teams[id],drafter_teams[name]))</f>
        <v/>
      </c>
      <c r="K453" s="3" t="s">
        <v>15497</v>
      </c>
      <c r="L453" t="s">
        <v>15497</v>
      </c>
      <c r="M453" t="str">
        <f>IF(OR(ISBLANK(draft_picks[[#This Row],[veto_drafter_id]]),draft_picks[[#This Row],[veto_drafter_id]]=""),"",_xlfn.XLOOKUP(draft_picks[[#This Row],[veto_drafter_id]],drafters[id],drafters[name]))</f>
        <v/>
      </c>
      <c r="N453" t="s">
        <v>15497</v>
      </c>
      <c r="O453" t="str">
        <f>IF(OR(ISBLANK(draft_picks[[#This Row],[veto_drafter_team_id]]),draft_picks[[#This Row],[veto_drafter_team_id]]=""),"",_xlfn.XLOOKUP(draft_picks[[#This Row],[veto_drafter_team_id]],drafter_teams[id],drafter_teams[name]))</f>
        <v/>
      </c>
      <c r="Q453" t="s">
        <v>15497</v>
      </c>
      <c r="R453" t="str">
        <f>IF(OR(ISBLANK(draft_picks[[#This Row],[veto_override_drafter_id]]),draft_picks[[#This Row],[veto_override_drafter_id]]=""),"",_xlfn.XLOOKUP(draft_picks[[#This Row],[veto_override_drafter_id]],drafters[id],drafters[name]))</f>
        <v/>
      </c>
      <c r="S453" t="s">
        <v>15497</v>
      </c>
      <c r="T453" t="str">
        <f>IF(OR(ISBLANK(draft_picks[[#This Row],[veto_override_team_id]]),draft_picks[[#This Row],[veto_override_team_id]]=""),"",_xlfn.XLOOKUP(draft_picks[[#This Row],[veto_override_team_id]],drafter_teams[id],drafter_teams[name]))</f>
        <v/>
      </c>
    </row>
    <row r="454" spans="1:20" x14ac:dyDescent="0.25">
      <c r="A454" t="s">
        <v>30</v>
      </c>
      <c r="B454" t="str">
        <f>_xlfn.XLOOKUP(draft_picks[[#This Row],[draft_id]],drafts[id],drafts[title])</f>
        <v>'90s Action Mega Draft</v>
      </c>
      <c r="C454" s="3">
        <v>4</v>
      </c>
      <c r="D454">
        <f>IF(C453&lt;draft_picks[[#This Row],[position]],1,IF(C453&gt;draft_picks[[#This Row],[position]],D453+1,IF(C453=draft_picks[[#This Row],[position]],D453+1)))</f>
        <v>20</v>
      </c>
      <c r="E454" t="s">
        <v>3160</v>
      </c>
      <c r="F454" t="str">
        <f>IF(ISBLANK(draft_picks[[#This Row],[movie_id]]),"",_xlfn.XLOOKUP(draft_picks[[#This Row],[movie_id]],drafts.movies[id],drafts.movies[movie_title]))</f>
        <v>Blade</v>
      </c>
      <c r="G454" s="3" t="s">
        <v>1003</v>
      </c>
      <c r="H454" t="str">
        <f>IF(ISBLANK(draft_picks[[#This Row],[drafter_id]]),"",_xlfn.XLOOKUP(draft_picks[[#This Row],[drafter_id]],drafters[id],drafters[name]))</f>
        <v>Kate Freund</v>
      </c>
      <c r="J454" t="str">
        <f>IF(ISBLANK(draft_picks[[#This Row],[drafter_team_id]]),"",_xlfn.XLOOKUP(draft_picks[[#This Row],[drafter_team_id]],drafter_teams[id],drafter_teams[name]))</f>
        <v/>
      </c>
      <c r="K454" s="3" t="s">
        <v>15484</v>
      </c>
      <c r="L454" t="s">
        <v>1237</v>
      </c>
      <c r="M454" t="str">
        <f>IF(OR(ISBLANK(draft_picks[[#This Row],[veto_drafter_id]]),draft_picks[[#This Row],[veto_drafter_id]]=""),"",_xlfn.XLOOKUP(draft_picks[[#This Row],[veto_drafter_id]],drafters[id],drafters[name]))</f>
        <v>Clay Keller</v>
      </c>
      <c r="N454" t="s">
        <v>15497</v>
      </c>
      <c r="O454" t="str">
        <f>IF(OR(ISBLANK(draft_picks[[#This Row],[veto_drafter_team_id]]),draft_picks[[#This Row],[veto_drafter_team_id]]=""),"",_xlfn.XLOOKUP(draft_picks[[#This Row],[veto_drafter_team_id]],drafter_teams[id],drafter_teams[name]))</f>
        <v/>
      </c>
      <c r="Q454" t="s">
        <v>15497</v>
      </c>
      <c r="R454" t="str">
        <f>IF(OR(ISBLANK(draft_picks[[#This Row],[veto_override_drafter_id]]),draft_picks[[#This Row],[veto_override_drafter_id]]=""),"",_xlfn.XLOOKUP(draft_picks[[#This Row],[veto_override_drafter_id]],drafters[id],drafters[name]))</f>
        <v/>
      </c>
      <c r="S454" t="s">
        <v>15497</v>
      </c>
      <c r="T454" t="str">
        <f>IF(OR(ISBLANK(draft_picks[[#This Row],[veto_override_team_id]]),draft_picks[[#This Row],[veto_override_team_id]]=""),"",_xlfn.XLOOKUP(draft_picks[[#This Row],[veto_override_team_id]],drafter_teams[id],drafter_teams[name]))</f>
        <v/>
      </c>
    </row>
    <row r="455" spans="1:20" x14ac:dyDescent="0.25">
      <c r="A455" t="s">
        <v>30</v>
      </c>
      <c r="B455" t="str">
        <f>_xlfn.XLOOKUP(draft_picks[[#This Row],[draft_id]],drafts[id],drafts[title])</f>
        <v>'90s Action Mega Draft</v>
      </c>
      <c r="C455" s="3">
        <v>4</v>
      </c>
      <c r="D455">
        <f>IF(C454&lt;draft_picks[[#This Row],[position]],1,IF(C454&gt;draft_picks[[#This Row],[position]],D454+1,IF(C454=draft_picks[[#This Row],[position]],D454+1)))</f>
        <v>21</v>
      </c>
      <c r="E455" t="s">
        <v>5881</v>
      </c>
      <c r="F455" t="str">
        <f>IF(ISBLANK(draft_picks[[#This Row],[movie_id]]),"",_xlfn.XLOOKUP(draft_picks[[#This Row],[movie_id]],drafts.movies[id],drafts.movies[movie_title]))</f>
        <v>The Matrix</v>
      </c>
      <c r="G455" s="3" t="s">
        <v>1003</v>
      </c>
      <c r="H455" t="str">
        <f>IF(ISBLANK(draft_picks[[#This Row],[drafter_id]]),"",_xlfn.XLOOKUP(draft_picks[[#This Row],[drafter_id]],drafters[id],drafters[name]))</f>
        <v>Kate Freund</v>
      </c>
      <c r="J455" t="str">
        <f>IF(ISBLANK(draft_picks[[#This Row],[drafter_team_id]]),"",_xlfn.XLOOKUP(draft_picks[[#This Row],[drafter_team_id]],drafter_teams[id],drafter_teams[name]))</f>
        <v/>
      </c>
      <c r="K455" s="3" t="s">
        <v>15497</v>
      </c>
      <c r="L455" t="s">
        <v>15497</v>
      </c>
      <c r="M455" t="str">
        <f>IF(OR(ISBLANK(draft_picks[[#This Row],[veto_drafter_id]]),draft_picks[[#This Row],[veto_drafter_id]]=""),"",_xlfn.XLOOKUP(draft_picks[[#This Row],[veto_drafter_id]],drafters[id],drafters[name]))</f>
        <v/>
      </c>
      <c r="N455" t="s">
        <v>15497</v>
      </c>
      <c r="O455" t="str">
        <f>IF(OR(ISBLANK(draft_picks[[#This Row],[veto_drafter_team_id]]),draft_picks[[#This Row],[veto_drafter_team_id]]=""),"",_xlfn.XLOOKUP(draft_picks[[#This Row],[veto_drafter_team_id]],drafter_teams[id],drafter_teams[name]))</f>
        <v/>
      </c>
      <c r="Q455" t="s">
        <v>15497</v>
      </c>
      <c r="R455" t="str">
        <f>IF(OR(ISBLANK(draft_picks[[#This Row],[veto_override_drafter_id]]),draft_picks[[#This Row],[veto_override_drafter_id]]=""),"",_xlfn.XLOOKUP(draft_picks[[#This Row],[veto_override_drafter_id]],drafters[id],drafters[name]))</f>
        <v/>
      </c>
      <c r="S455" t="s">
        <v>15497</v>
      </c>
      <c r="T455" t="str">
        <f>IF(OR(ISBLANK(draft_picks[[#This Row],[veto_override_team_id]]),draft_picks[[#This Row],[veto_override_team_id]]=""),"",_xlfn.XLOOKUP(draft_picks[[#This Row],[veto_override_team_id]],drafter_teams[id],drafter_teams[name]))</f>
        <v/>
      </c>
    </row>
    <row r="456" spans="1:20" x14ac:dyDescent="0.25">
      <c r="A456" t="s">
        <v>30</v>
      </c>
      <c r="B456" t="str">
        <f>_xlfn.XLOOKUP(draft_picks[[#This Row],[draft_id]],drafts[id],drafts[title])</f>
        <v>'90s Action Mega Draft</v>
      </c>
      <c r="C456" s="3">
        <v>3</v>
      </c>
      <c r="D456">
        <f>IF(C455&lt;draft_picks[[#This Row],[position]],1,IF(C455&gt;draft_picks[[#This Row],[position]],D455+1,IF(C455=draft_picks[[#This Row],[position]],D455+1)))</f>
        <v>22</v>
      </c>
      <c r="E456" t="s">
        <v>7369</v>
      </c>
      <c r="F456" t="str">
        <f>IF(ISBLANK(draft_picks[[#This Row],[movie_id]]),"",_xlfn.XLOOKUP(draft_picks[[#This Row],[movie_id]],drafts.movies[id],drafts.movies[movie_title]))</f>
        <v>Face/Off</v>
      </c>
      <c r="G456" s="3" t="s">
        <v>1149</v>
      </c>
      <c r="H456" t="str">
        <f>IF(ISBLANK(draft_picks[[#This Row],[drafter_id]]),"",_xlfn.XLOOKUP(draft_picks[[#This Row],[drafter_id]],drafters[id],drafters[name]))</f>
        <v>Dave Schilling</v>
      </c>
      <c r="J456" t="str">
        <f>IF(ISBLANK(draft_picks[[#This Row],[drafter_team_id]]),"",_xlfn.XLOOKUP(draft_picks[[#This Row],[drafter_team_id]],drafter_teams[id],drafter_teams[name]))</f>
        <v/>
      </c>
      <c r="K456" s="3" t="s">
        <v>15497</v>
      </c>
      <c r="L456" t="s">
        <v>15497</v>
      </c>
      <c r="M456" t="str">
        <f>IF(OR(ISBLANK(draft_picks[[#This Row],[veto_drafter_id]]),draft_picks[[#This Row],[veto_drafter_id]]=""),"",_xlfn.XLOOKUP(draft_picks[[#This Row],[veto_drafter_id]],drafters[id],drafters[name]))</f>
        <v/>
      </c>
      <c r="N456" t="s">
        <v>15497</v>
      </c>
      <c r="O456" t="str">
        <f>IF(OR(ISBLANK(draft_picks[[#This Row],[veto_drafter_team_id]]),draft_picks[[#This Row],[veto_drafter_team_id]]=""),"",_xlfn.XLOOKUP(draft_picks[[#This Row],[veto_drafter_team_id]],drafter_teams[id],drafter_teams[name]))</f>
        <v/>
      </c>
      <c r="Q456" t="s">
        <v>15497</v>
      </c>
      <c r="R456" t="str">
        <f>IF(OR(ISBLANK(draft_picks[[#This Row],[veto_override_drafter_id]]),draft_picks[[#This Row],[veto_override_drafter_id]]=""),"",_xlfn.XLOOKUP(draft_picks[[#This Row],[veto_override_drafter_id]],drafters[id],drafters[name]))</f>
        <v/>
      </c>
      <c r="S456" t="s">
        <v>15497</v>
      </c>
      <c r="T456" t="str">
        <f>IF(OR(ISBLANK(draft_picks[[#This Row],[veto_override_team_id]]),draft_picks[[#This Row],[veto_override_team_id]]=""),"",_xlfn.XLOOKUP(draft_picks[[#This Row],[veto_override_team_id]],drafter_teams[id],drafter_teams[name]))</f>
        <v/>
      </c>
    </row>
    <row r="457" spans="1:20" x14ac:dyDescent="0.25">
      <c r="A457" t="s">
        <v>30</v>
      </c>
      <c r="B457" t="str">
        <f>_xlfn.XLOOKUP(draft_picks[[#This Row],[draft_id]],drafts[id],drafts[title])</f>
        <v>'90s Action Mega Draft</v>
      </c>
      <c r="C457" s="3">
        <v>2</v>
      </c>
      <c r="D457">
        <f>IF(C456&lt;draft_picks[[#This Row],[position]],1,IF(C456&gt;draft_picks[[#This Row],[position]],D456+1,IF(C456=draft_picks[[#This Row],[position]],D456+1)))</f>
        <v>23</v>
      </c>
      <c r="E457" t="s">
        <v>7623</v>
      </c>
      <c r="F457" t="str">
        <f>IF(ISBLANK(draft_picks[[#This Row],[movie_id]]),"",_xlfn.XLOOKUP(draft_picks[[#This Row],[movie_id]],drafts.movies[id],drafts.movies[movie_title]))</f>
        <v>Speed</v>
      </c>
      <c r="G457" s="3" t="s">
        <v>1237</v>
      </c>
      <c r="H457" t="str">
        <f>IF(ISBLANK(draft_picks[[#This Row],[drafter_id]]),"",_xlfn.XLOOKUP(draft_picks[[#This Row],[drafter_id]],drafters[id],drafters[name]))</f>
        <v>Clay Keller</v>
      </c>
      <c r="J457" t="str">
        <f>IF(ISBLANK(draft_picks[[#This Row],[drafter_team_id]]),"",_xlfn.XLOOKUP(draft_picks[[#This Row],[drafter_team_id]],drafter_teams[id],drafter_teams[name]))</f>
        <v/>
      </c>
      <c r="K457" s="3" t="s">
        <v>15497</v>
      </c>
      <c r="L457" t="s">
        <v>15497</v>
      </c>
      <c r="M457" t="str">
        <f>IF(OR(ISBLANK(draft_picks[[#This Row],[veto_drafter_id]]),draft_picks[[#This Row],[veto_drafter_id]]=""),"",_xlfn.XLOOKUP(draft_picks[[#This Row],[veto_drafter_id]],drafters[id],drafters[name]))</f>
        <v/>
      </c>
      <c r="N457" t="s">
        <v>15497</v>
      </c>
      <c r="O457" t="str">
        <f>IF(OR(ISBLANK(draft_picks[[#This Row],[veto_drafter_team_id]]),draft_picks[[#This Row],[veto_drafter_team_id]]=""),"",_xlfn.XLOOKUP(draft_picks[[#This Row],[veto_drafter_team_id]],drafter_teams[id],drafter_teams[name]))</f>
        <v/>
      </c>
      <c r="Q457" t="s">
        <v>15497</v>
      </c>
      <c r="R457" t="str">
        <f>IF(OR(ISBLANK(draft_picks[[#This Row],[veto_override_drafter_id]]),draft_picks[[#This Row],[veto_override_drafter_id]]=""),"",_xlfn.XLOOKUP(draft_picks[[#This Row],[veto_override_drafter_id]],drafters[id],drafters[name]))</f>
        <v/>
      </c>
      <c r="S457" t="s">
        <v>15497</v>
      </c>
      <c r="T457" t="str">
        <f>IF(OR(ISBLANK(draft_picks[[#This Row],[veto_override_team_id]]),draft_picks[[#This Row],[veto_override_team_id]]=""),"",_xlfn.XLOOKUP(draft_picks[[#This Row],[veto_override_team_id]],drafter_teams[id],drafter_teams[name]))</f>
        <v/>
      </c>
    </row>
    <row r="458" spans="1:20" x14ac:dyDescent="0.25">
      <c r="A458" t="s">
        <v>30</v>
      </c>
      <c r="B458" t="str">
        <f>_xlfn.XLOOKUP(draft_picks[[#This Row],[draft_id]],drafts[id],drafts[title])</f>
        <v>'90s Action Mega Draft</v>
      </c>
      <c r="C458" s="3">
        <v>1</v>
      </c>
      <c r="D458">
        <f>IF(C457&lt;draft_picks[[#This Row],[position]],1,IF(C457&gt;draft_picks[[#This Row],[position]],D457+1,IF(C457=draft_picks[[#This Row],[position]],D457+1)))</f>
        <v>24</v>
      </c>
      <c r="E458" t="s">
        <v>2120</v>
      </c>
      <c r="F458" t="str">
        <f>IF(ISBLANK(draft_picks[[#This Row],[movie_id]]),"",_xlfn.XLOOKUP(draft_picks[[#This Row],[movie_id]],drafts.movies[id],drafts.movies[movie_title]))</f>
        <v>Terminator 2: Judgment Day</v>
      </c>
      <c r="G458" s="3" t="s">
        <v>839</v>
      </c>
      <c r="H458" t="str">
        <f>IF(ISBLANK(draft_picks[[#This Row],[drafter_id]]),"",_xlfn.XLOOKUP(draft_picks[[#This Row],[drafter_id]],drafters[id],drafters[name]))</f>
        <v>Ricky Carmona</v>
      </c>
      <c r="J458" t="str">
        <f>IF(ISBLANK(draft_picks[[#This Row],[drafter_team_id]]),"",_xlfn.XLOOKUP(draft_picks[[#This Row],[drafter_team_id]],drafter_teams[id],drafter_teams[name]))</f>
        <v/>
      </c>
      <c r="K458" s="3" t="s">
        <v>15497</v>
      </c>
      <c r="L458" t="s">
        <v>15497</v>
      </c>
      <c r="M458" t="str">
        <f>IF(OR(ISBLANK(draft_picks[[#This Row],[veto_drafter_id]]),draft_picks[[#This Row],[veto_drafter_id]]=""),"",_xlfn.XLOOKUP(draft_picks[[#This Row],[veto_drafter_id]],drafters[id],drafters[name]))</f>
        <v/>
      </c>
      <c r="N458" t="s">
        <v>15497</v>
      </c>
      <c r="O458" t="str">
        <f>IF(OR(ISBLANK(draft_picks[[#This Row],[veto_drafter_team_id]]),draft_picks[[#This Row],[veto_drafter_team_id]]=""),"",_xlfn.XLOOKUP(draft_picks[[#This Row],[veto_drafter_team_id]],drafter_teams[id],drafter_teams[name]))</f>
        <v/>
      </c>
      <c r="Q458" t="s">
        <v>15497</v>
      </c>
      <c r="R458" t="str">
        <f>IF(OR(ISBLANK(draft_picks[[#This Row],[veto_override_drafter_id]]),draft_picks[[#This Row],[veto_override_drafter_id]]=""),"",_xlfn.XLOOKUP(draft_picks[[#This Row],[veto_override_drafter_id]],drafters[id],drafters[name]))</f>
        <v/>
      </c>
      <c r="S458" t="s">
        <v>15497</v>
      </c>
      <c r="T458" t="str">
        <f>IF(OR(ISBLANK(draft_picks[[#This Row],[veto_override_team_id]]),draft_picks[[#This Row],[veto_override_team_id]]=""),"",_xlfn.XLOOKUP(draft_picks[[#This Row],[veto_override_team_id]],drafter_teams[id],drafter_teams[name]))</f>
        <v/>
      </c>
    </row>
    <row r="459" spans="1:20" x14ac:dyDescent="0.25">
      <c r="A459" t="s">
        <v>361</v>
      </c>
      <c r="B459" t="str">
        <f>_xlfn.XLOOKUP(draft_picks[[#This Row],[draft_id]],drafts[id],drafts[title])</f>
        <v>John Carpenter Live</v>
      </c>
      <c r="C459" s="3">
        <v>7</v>
      </c>
      <c r="D459">
        <f>IF(C458&lt;draft_picks[[#This Row],[position]],1,IF(C458&gt;draft_picks[[#This Row],[position]],D458+1,IF(C458=draft_picks[[#This Row],[position]],D458+1)))</f>
        <v>1</v>
      </c>
      <c r="E459" t="s">
        <v>4743</v>
      </c>
      <c r="F459" t="str">
        <f>IF(ISBLANK(draft_picks[[#This Row],[movie_id]]),"",_xlfn.XLOOKUP(draft_picks[[#This Row],[movie_id]],drafts.movies[id],drafts.movies[movie_title]))</f>
        <v>Prince of Darkness</v>
      </c>
      <c r="G459" s="3" t="s">
        <v>1153</v>
      </c>
      <c r="H459" t="str">
        <f>IF(ISBLANK(draft_picks[[#This Row],[drafter_id]]),"",_xlfn.XLOOKUP(draft_picks[[#This Row],[drafter_id]],drafters[id],drafters[name]))</f>
        <v>Joe Lynch</v>
      </c>
      <c r="J459" t="str">
        <f>IF(ISBLANK(draft_picks[[#This Row],[drafter_team_id]]),"",_xlfn.XLOOKUP(draft_picks[[#This Row],[drafter_team_id]],drafter_teams[id],drafter_teams[name]))</f>
        <v/>
      </c>
      <c r="K459" s="3" t="s">
        <v>15497</v>
      </c>
      <c r="L459" t="s">
        <v>15497</v>
      </c>
      <c r="M459" t="str">
        <f>IF(OR(ISBLANK(draft_picks[[#This Row],[veto_drafter_id]]),draft_picks[[#This Row],[veto_drafter_id]]=""),"",_xlfn.XLOOKUP(draft_picks[[#This Row],[veto_drafter_id]],drafters[id],drafters[name]))</f>
        <v/>
      </c>
      <c r="N459" t="s">
        <v>15497</v>
      </c>
      <c r="O459" t="str">
        <f>IF(OR(ISBLANK(draft_picks[[#This Row],[veto_drafter_team_id]]),draft_picks[[#This Row],[veto_drafter_team_id]]=""),"",_xlfn.XLOOKUP(draft_picks[[#This Row],[veto_drafter_team_id]],drafter_teams[id],drafter_teams[name]))</f>
        <v/>
      </c>
      <c r="Q459" t="s">
        <v>15497</v>
      </c>
      <c r="R459" t="str">
        <f>IF(OR(ISBLANK(draft_picks[[#This Row],[veto_override_drafter_id]]),draft_picks[[#This Row],[veto_override_drafter_id]]=""),"",_xlfn.XLOOKUP(draft_picks[[#This Row],[veto_override_drafter_id]],drafters[id],drafters[name]))</f>
        <v/>
      </c>
      <c r="S459" t="s">
        <v>15497</v>
      </c>
      <c r="T459" t="str">
        <f>IF(OR(ISBLANK(draft_picks[[#This Row],[veto_override_team_id]]),draft_picks[[#This Row],[veto_override_team_id]]=""),"",_xlfn.XLOOKUP(draft_picks[[#This Row],[veto_override_team_id]],drafter_teams[id],drafter_teams[name]))</f>
        <v/>
      </c>
    </row>
    <row r="460" spans="1:20" x14ac:dyDescent="0.25">
      <c r="A460" t="s">
        <v>361</v>
      </c>
      <c r="B460" t="str">
        <f>_xlfn.XLOOKUP(draft_picks[[#This Row],[draft_id]],drafts[id],drafts[title])</f>
        <v>John Carpenter Live</v>
      </c>
      <c r="C460" s="3">
        <v>6</v>
      </c>
      <c r="D460">
        <f>IF(C459&lt;draft_picks[[#This Row],[position]],1,IF(C459&gt;draft_picks[[#This Row],[position]],D459+1,IF(C459=draft_picks[[#This Row],[position]],D459+1)))</f>
        <v>2</v>
      </c>
      <c r="E460" t="s">
        <v>4737</v>
      </c>
      <c r="F460" t="str">
        <f>IF(ISBLANK(draft_picks[[#This Row],[movie_id]]),"",_xlfn.XLOOKUP(draft_picks[[#This Row],[movie_id]],drafts.movies[id],drafts.movies[movie_title]))</f>
        <v>They Live</v>
      </c>
      <c r="G460" s="3" t="s">
        <v>1153</v>
      </c>
      <c r="H460" t="str">
        <f>IF(ISBLANK(draft_picks[[#This Row],[drafter_id]]),"",_xlfn.XLOOKUP(draft_picks[[#This Row],[drafter_id]],drafters[id],drafters[name]))</f>
        <v>Joe Lynch</v>
      </c>
      <c r="J460" t="str">
        <f>IF(ISBLANK(draft_picks[[#This Row],[drafter_team_id]]),"",_xlfn.XLOOKUP(draft_picks[[#This Row],[drafter_team_id]],drafter_teams[id],drafter_teams[name]))</f>
        <v/>
      </c>
      <c r="K460" s="3" t="s">
        <v>15497</v>
      </c>
      <c r="L460" t="s">
        <v>15497</v>
      </c>
      <c r="M460" t="str">
        <f>IF(OR(ISBLANK(draft_picks[[#This Row],[veto_drafter_id]]),draft_picks[[#This Row],[veto_drafter_id]]=""),"",_xlfn.XLOOKUP(draft_picks[[#This Row],[veto_drafter_id]],drafters[id],drafters[name]))</f>
        <v/>
      </c>
      <c r="N460" t="s">
        <v>15497</v>
      </c>
      <c r="O460" t="str">
        <f>IF(OR(ISBLANK(draft_picks[[#This Row],[veto_drafter_team_id]]),draft_picks[[#This Row],[veto_drafter_team_id]]=""),"",_xlfn.XLOOKUP(draft_picks[[#This Row],[veto_drafter_team_id]],drafter_teams[id],drafter_teams[name]))</f>
        <v/>
      </c>
      <c r="Q460" t="s">
        <v>15497</v>
      </c>
      <c r="R460" t="str">
        <f>IF(OR(ISBLANK(draft_picks[[#This Row],[veto_override_drafter_id]]),draft_picks[[#This Row],[veto_override_drafter_id]]=""),"",_xlfn.XLOOKUP(draft_picks[[#This Row],[veto_override_drafter_id]],drafters[id],drafters[name]))</f>
        <v/>
      </c>
      <c r="S460" t="s">
        <v>15497</v>
      </c>
      <c r="T460" t="str">
        <f>IF(OR(ISBLANK(draft_picks[[#This Row],[veto_override_team_id]]),draft_picks[[#This Row],[veto_override_team_id]]=""),"",_xlfn.XLOOKUP(draft_picks[[#This Row],[veto_override_team_id]],drafter_teams[id],drafter_teams[name]))</f>
        <v/>
      </c>
    </row>
    <row r="461" spans="1:20" x14ac:dyDescent="0.25">
      <c r="A461" t="s">
        <v>361</v>
      </c>
      <c r="B461" t="str">
        <f>_xlfn.XLOOKUP(draft_picks[[#This Row],[draft_id]],drafts[id],drafts[title])</f>
        <v>John Carpenter Live</v>
      </c>
      <c r="C461" s="3">
        <v>5</v>
      </c>
      <c r="D461">
        <f>IF(C460&lt;draft_picks[[#This Row],[position]],1,IF(C460&gt;draft_picks[[#This Row],[position]],D460+1,IF(C460=draft_picks[[#This Row],[position]],D460+1)))</f>
        <v>3</v>
      </c>
      <c r="E461" t="s">
        <v>3528</v>
      </c>
      <c r="F461" t="str">
        <f>IF(ISBLANK(draft_picks[[#This Row],[movie_id]]),"",_xlfn.XLOOKUP(draft_picks[[#This Row],[movie_id]],drafts.movies[id],drafts.movies[movie_title]))</f>
        <v>Christine</v>
      </c>
      <c r="G461" s="3" t="s">
        <v>1051</v>
      </c>
      <c r="H461" t="str">
        <f>IF(ISBLANK(draft_picks[[#This Row],[drafter_id]]),"",_xlfn.XLOOKUP(draft_picks[[#This Row],[drafter_id]],drafters[id],drafters[name]))</f>
        <v>Drew McWeeny</v>
      </c>
      <c r="J461" t="str">
        <f>IF(ISBLANK(draft_picks[[#This Row],[drafter_team_id]]),"",_xlfn.XLOOKUP(draft_picks[[#This Row],[drafter_team_id]],drafter_teams[id],drafter_teams[name]))</f>
        <v/>
      </c>
      <c r="K461" s="3" t="s">
        <v>15484</v>
      </c>
      <c r="L461" t="s">
        <v>1153</v>
      </c>
      <c r="M461" t="str">
        <f>IF(OR(ISBLANK(draft_picks[[#This Row],[veto_drafter_id]]),draft_picks[[#This Row],[veto_drafter_id]]=""),"",_xlfn.XLOOKUP(draft_picks[[#This Row],[veto_drafter_id]],drafters[id],drafters[name]))</f>
        <v>Joe Lynch</v>
      </c>
      <c r="N461" t="s">
        <v>15497</v>
      </c>
      <c r="O461" t="str">
        <f>IF(OR(ISBLANK(draft_picks[[#This Row],[veto_drafter_team_id]]),draft_picks[[#This Row],[veto_drafter_team_id]]=""),"",_xlfn.XLOOKUP(draft_picks[[#This Row],[veto_drafter_team_id]],drafter_teams[id],drafter_teams[name]))</f>
        <v/>
      </c>
      <c r="Q461" t="s">
        <v>15497</v>
      </c>
      <c r="R461" t="str">
        <f>IF(OR(ISBLANK(draft_picks[[#This Row],[veto_override_drafter_id]]),draft_picks[[#This Row],[veto_override_drafter_id]]=""),"",_xlfn.XLOOKUP(draft_picks[[#This Row],[veto_override_drafter_id]],drafters[id],drafters[name]))</f>
        <v/>
      </c>
      <c r="S461" t="s">
        <v>15497</v>
      </c>
      <c r="T461" t="str">
        <f>IF(OR(ISBLANK(draft_picks[[#This Row],[veto_override_team_id]]),draft_picks[[#This Row],[veto_override_team_id]]=""),"",_xlfn.XLOOKUP(draft_picks[[#This Row],[veto_override_team_id]],drafter_teams[id],drafter_teams[name]))</f>
        <v/>
      </c>
    </row>
    <row r="462" spans="1:20" x14ac:dyDescent="0.25">
      <c r="A462" t="s">
        <v>361</v>
      </c>
      <c r="B462" t="str">
        <f>_xlfn.XLOOKUP(draft_picks[[#This Row],[draft_id]],drafts[id],drafts[title])</f>
        <v>John Carpenter Live</v>
      </c>
      <c r="C462" s="3">
        <v>5</v>
      </c>
      <c r="D462">
        <f>IF(C461&lt;draft_picks[[#This Row],[position]],1,IF(C461&gt;draft_picks[[#This Row],[position]],D461+1,IF(C461=draft_picks[[#This Row],[position]],D461+1)))</f>
        <v>4</v>
      </c>
      <c r="E462" t="s">
        <v>3720</v>
      </c>
      <c r="F462" t="str">
        <f>IF(ISBLANK(draft_picks[[#This Row],[movie_id]]),"",_xlfn.XLOOKUP(draft_picks[[#This Row],[movie_id]],drafts.movies[id],drafts.movies[movie_title]))</f>
        <v>Halloween</v>
      </c>
      <c r="G462" s="3" t="s">
        <v>1051</v>
      </c>
      <c r="H462" t="str">
        <f>IF(ISBLANK(draft_picks[[#This Row],[drafter_id]]),"",_xlfn.XLOOKUP(draft_picks[[#This Row],[drafter_id]],drafters[id],drafters[name]))</f>
        <v>Drew McWeeny</v>
      </c>
      <c r="J462" t="str">
        <f>IF(ISBLANK(draft_picks[[#This Row],[drafter_team_id]]),"",_xlfn.XLOOKUP(draft_picks[[#This Row],[drafter_team_id]],drafter_teams[id],drafter_teams[name]))</f>
        <v/>
      </c>
      <c r="K462" s="3" t="s">
        <v>15497</v>
      </c>
      <c r="L462" t="s">
        <v>15497</v>
      </c>
      <c r="M462" t="str">
        <f>IF(OR(ISBLANK(draft_picks[[#This Row],[veto_drafter_id]]),draft_picks[[#This Row],[veto_drafter_id]]=""),"",_xlfn.XLOOKUP(draft_picks[[#This Row],[veto_drafter_id]],drafters[id],drafters[name]))</f>
        <v/>
      </c>
      <c r="N462" t="s">
        <v>15497</v>
      </c>
      <c r="O462" t="str">
        <f>IF(OR(ISBLANK(draft_picks[[#This Row],[veto_drafter_team_id]]),draft_picks[[#This Row],[veto_drafter_team_id]]=""),"",_xlfn.XLOOKUP(draft_picks[[#This Row],[veto_drafter_team_id]],drafter_teams[id],drafter_teams[name]))</f>
        <v/>
      </c>
      <c r="Q462" t="s">
        <v>15497</v>
      </c>
      <c r="R462" t="str">
        <f>IF(OR(ISBLANK(draft_picks[[#This Row],[veto_override_drafter_id]]),draft_picks[[#This Row],[veto_override_drafter_id]]=""),"",_xlfn.XLOOKUP(draft_picks[[#This Row],[veto_override_drafter_id]],drafters[id],drafters[name]))</f>
        <v/>
      </c>
      <c r="S462" t="s">
        <v>15497</v>
      </c>
      <c r="T462" t="str">
        <f>IF(OR(ISBLANK(draft_picks[[#This Row],[veto_override_team_id]]),draft_picks[[#This Row],[veto_override_team_id]]=""),"",_xlfn.XLOOKUP(draft_picks[[#This Row],[veto_override_team_id]],drafter_teams[id],drafter_teams[name]))</f>
        <v/>
      </c>
    </row>
    <row r="463" spans="1:20" x14ac:dyDescent="0.25">
      <c r="A463" t="s">
        <v>361</v>
      </c>
      <c r="B463" t="str">
        <f>_xlfn.XLOOKUP(draft_picks[[#This Row],[draft_id]],drafts[id],drafts[title])</f>
        <v>John Carpenter Live</v>
      </c>
      <c r="C463" s="3">
        <v>4</v>
      </c>
      <c r="D463">
        <f>IF(C462&lt;draft_picks[[#This Row],[position]],1,IF(C462&gt;draft_picks[[#This Row],[position]],D462+1,IF(C462=draft_picks[[#This Row],[position]],D462+1)))</f>
        <v>5</v>
      </c>
      <c r="E463" t="s">
        <v>3307</v>
      </c>
      <c r="F463" t="str">
        <f>IF(ISBLANK(draft_picks[[#This Row],[movie_id]]),"",_xlfn.XLOOKUP(draft_picks[[#This Row],[movie_id]],drafts.movies[id],drafts.movies[movie_title]))</f>
        <v>Big Trouble in Little China</v>
      </c>
      <c r="G463" s="3" t="s">
        <v>1153</v>
      </c>
      <c r="H463" t="str">
        <f>IF(ISBLANK(draft_picks[[#This Row],[drafter_id]]),"",_xlfn.XLOOKUP(draft_picks[[#This Row],[drafter_id]],drafters[id],drafters[name]))</f>
        <v>Joe Lynch</v>
      </c>
      <c r="J463" t="str">
        <f>IF(ISBLANK(draft_picks[[#This Row],[drafter_team_id]]),"",_xlfn.XLOOKUP(draft_picks[[#This Row],[drafter_team_id]],drafter_teams[id],drafter_teams[name]))</f>
        <v/>
      </c>
      <c r="K463" s="3" t="s">
        <v>15484</v>
      </c>
      <c r="L463" t="s">
        <v>1051</v>
      </c>
      <c r="M463" t="str">
        <f>IF(OR(ISBLANK(draft_picks[[#This Row],[veto_drafter_id]]),draft_picks[[#This Row],[veto_drafter_id]]=""),"",_xlfn.XLOOKUP(draft_picks[[#This Row],[veto_drafter_id]],drafters[id],drafters[name]))</f>
        <v>Drew McWeeny</v>
      </c>
      <c r="N463" t="s">
        <v>15497</v>
      </c>
      <c r="O463" t="str">
        <f>IF(OR(ISBLANK(draft_picks[[#This Row],[veto_drafter_team_id]]),draft_picks[[#This Row],[veto_drafter_team_id]]=""),"",_xlfn.XLOOKUP(draft_picks[[#This Row],[veto_drafter_team_id]],drafter_teams[id],drafter_teams[name]))</f>
        <v/>
      </c>
      <c r="Q463" t="s">
        <v>15497</v>
      </c>
      <c r="R463" t="str">
        <f>IF(OR(ISBLANK(draft_picks[[#This Row],[veto_override_drafter_id]]),draft_picks[[#This Row],[veto_override_drafter_id]]=""),"",_xlfn.XLOOKUP(draft_picks[[#This Row],[veto_override_drafter_id]],drafters[id],drafters[name]))</f>
        <v/>
      </c>
      <c r="S463" t="s">
        <v>15497</v>
      </c>
      <c r="T463" t="str">
        <f>IF(OR(ISBLANK(draft_picks[[#This Row],[veto_override_team_id]]),draft_picks[[#This Row],[veto_override_team_id]]=""),"",_xlfn.XLOOKUP(draft_picks[[#This Row],[veto_override_team_id]],drafter_teams[id],drafter_teams[name]))</f>
        <v/>
      </c>
    </row>
    <row r="464" spans="1:20" x14ac:dyDescent="0.25">
      <c r="A464" t="s">
        <v>361</v>
      </c>
      <c r="B464" t="str">
        <f>_xlfn.XLOOKUP(draft_picks[[#This Row],[draft_id]],drafts[id],drafts[title])</f>
        <v>John Carpenter Live</v>
      </c>
      <c r="C464" s="3">
        <v>4</v>
      </c>
      <c r="D464">
        <f>IF(C463&lt;draft_picks[[#This Row],[position]],1,IF(C463&gt;draft_picks[[#This Row],[position]],D463+1,IF(C463=draft_picks[[#This Row],[position]],D463+1)))</f>
        <v>6</v>
      </c>
      <c r="E464" t="s">
        <v>8188</v>
      </c>
      <c r="F464" t="str">
        <f>IF(ISBLANK(draft_picks[[#This Row],[movie_id]]),"",_xlfn.XLOOKUP(draft_picks[[#This Row],[movie_id]],drafts.movies[id],drafts.movies[movie_title]))</f>
        <v>The Fog</v>
      </c>
      <c r="G464" s="3" t="s">
        <v>1153</v>
      </c>
      <c r="H464" t="str">
        <f>IF(ISBLANK(draft_picks[[#This Row],[drafter_id]]),"",_xlfn.XLOOKUP(draft_picks[[#This Row],[drafter_id]],drafters[id],drafters[name]))</f>
        <v>Joe Lynch</v>
      </c>
      <c r="J464" t="str">
        <f>IF(ISBLANK(draft_picks[[#This Row],[drafter_team_id]]),"",_xlfn.XLOOKUP(draft_picks[[#This Row],[drafter_team_id]],drafter_teams[id],drafter_teams[name]))</f>
        <v/>
      </c>
      <c r="K464" s="3" t="s">
        <v>15497</v>
      </c>
      <c r="L464" t="s">
        <v>15497</v>
      </c>
      <c r="M464" t="str">
        <f>IF(OR(ISBLANK(draft_picks[[#This Row],[veto_drafter_id]]),draft_picks[[#This Row],[veto_drafter_id]]=""),"",_xlfn.XLOOKUP(draft_picks[[#This Row],[veto_drafter_id]],drafters[id],drafters[name]))</f>
        <v/>
      </c>
      <c r="N464" t="s">
        <v>15497</v>
      </c>
      <c r="O464" t="str">
        <f>IF(OR(ISBLANK(draft_picks[[#This Row],[veto_drafter_team_id]]),draft_picks[[#This Row],[veto_drafter_team_id]]=""),"",_xlfn.XLOOKUP(draft_picks[[#This Row],[veto_drafter_team_id]],drafter_teams[id],drafter_teams[name]))</f>
        <v/>
      </c>
      <c r="Q464" t="s">
        <v>15497</v>
      </c>
      <c r="R464" t="str">
        <f>IF(OR(ISBLANK(draft_picks[[#This Row],[veto_override_drafter_id]]),draft_picks[[#This Row],[veto_override_drafter_id]]=""),"",_xlfn.XLOOKUP(draft_picks[[#This Row],[veto_override_drafter_id]],drafters[id],drafters[name]))</f>
        <v/>
      </c>
      <c r="S464" t="s">
        <v>15497</v>
      </c>
      <c r="T464" t="str">
        <f>IF(OR(ISBLANK(draft_picks[[#This Row],[veto_override_team_id]]),draft_picks[[#This Row],[veto_override_team_id]]=""),"",_xlfn.XLOOKUP(draft_picks[[#This Row],[veto_override_team_id]],drafter_teams[id],drafter_teams[name]))</f>
        <v/>
      </c>
    </row>
    <row r="465" spans="1:21" x14ac:dyDescent="0.25">
      <c r="A465" t="s">
        <v>361</v>
      </c>
      <c r="B465" t="str">
        <f>_xlfn.XLOOKUP(draft_picks[[#This Row],[draft_id]],drafts[id],drafts[title])</f>
        <v>John Carpenter Live</v>
      </c>
      <c r="C465" s="3">
        <v>3</v>
      </c>
      <c r="D465">
        <f>IF(C464&lt;draft_picks[[#This Row],[position]],1,IF(C464&gt;draft_picks[[#This Row],[position]],D464+1,IF(C464=draft_picks[[#This Row],[position]],D464+1)))</f>
        <v>7</v>
      </c>
      <c r="E465" t="s">
        <v>3528</v>
      </c>
      <c r="F465" t="str">
        <f>IF(ISBLANK(draft_picks[[#This Row],[movie_id]]),"",_xlfn.XLOOKUP(draft_picks[[#This Row],[movie_id]],drafts.movies[id],drafts.movies[movie_title]))</f>
        <v>Christine</v>
      </c>
      <c r="G465" s="3" t="s">
        <v>1051</v>
      </c>
      <c r="H465" t="str">
        <f>IF(ISBLANK(draft_picks[[#This Row],[drafter_id]]),"",_xlfn.XLOOKUP(draft_picks[[#This Row],[drafter_id]],drafters[id],drafters[name]))</f>
        <v>Drew McWeeny</v>
      </c>
      <c r="J465" t="str">
        <f>IF(ISBLANK(draft_picks[[#This Row],[drafter_team_id]]),"",_xlfn.XLOOKUP(draft_picks[[#This Row],[drafter_team_id]],drafter_teams[id],drafter_teams[name]))</f>
        <v/>
      </c>
      <c r="K465" s="3" t="s">
        <v>15497</v>
      </c>
      <c r="L465" t="s">
        <v>15497</v>
      </c>
      <c r="M465" t="str">
        <f>IF(OR(ISBLANK(draft_picks[[#This Row],[veto_drafter_id]]),draft_picks[[#This Row],[veto_drafter_id]]=""),"",_xlfn.XLOOKUP(draft_picks[[#This Row],[veto_drafter_id]],drafters[id],drafters[name]))</f>
        <v/>
      </c>
      <c r="N465" t="s">
        <v>15497</v>
      </c>
      <c r="O465" t="str">
        <f>IF(OR(ISBLANK(draft_picks[[#This Row],[veto_drafter_team_id]]),draft_picks[[#This Row],[veto_drafter_team_id]]=""),"",_xlfn.XLOOKUP(draft_picks[[#This Row],[veto_drafter_team_id]],drafter_teams[id],drafter_teams[name]))</f>
        <v/>
      </c>
      <c r="Q465" t="s">
        <v>15497</v>
      </c>
      <c r="R465" t="str">
        <f>IF(OR(ISBLANK(draft_picks[[#This Row],[veto_override_drafter_id]]),draft_picks[[#This Row],[veto_override_drafter_id]]=""),"",_xlfn.XLOOKUP(draft_picks[[#This Row],[veto_override_drafter_id]],drafters[id],drafters[name]))</f>
        <v/>
      </c>
      <c r="S465" t="s">
        <v>15497</v>
      </c>
      <c r="T465" t="str">
        <f>IF(OR(ISBLANK(draft_picks[[#This Row],[veto_override_team_id]]),draft_picks[[#This Row],[veto_override_team_id]]=""),"",_xlfn.XLOOKUP(draft_picks[[#This Row],[veto_override_team_id]],drafter_teams[id],drafter_teams[name]))</f>
        <v/>
      </c>
    </row>
    <row r="466" spans="1:21" x14ac:dyDescent="0.25">
      <c r="A466" t="s">
        <v>361</v>
      </c>
      <c r="B466" t="str">
        <f>_xlfn.XLOOKUP(draft_picks[[#This Row],[draft_id]],drafts[id],drafts[title])</f>
        <v>John Carpenter Live</v>
      </c>
      <c r="C466" s="3">
        <v>2</v>
      </c>
      <c r="D466">
        <f>IF(C465&lt;draft_picks[[#This Row],[position]],1,IF(C465&gt;draft_picks[[#This Row],[position]],D465+1,IF(C465=draft_picks[[#This Row],[position]],D465+1)))</f>
        <v>8</v>
      </c>
      <c r="E466" t="s">
        <v>6827</v>
      </c>
      <c r="F466" t="str">
        <f>IF(ISBLANK(draft_picks[[#This Row],[movie_id]]),"",_xlfn.XLOOKUP(draft_picks[[#This Row],[movie_id]],drafts.movies[id],drafts.movies[movie_title]))</f>
        <v>Assault on Precinct 13</v>
      </c>
      <c r="G466" s="3" t="s">
        <v>1153</v>
      </c>
      <c r="H466" t="str">
        <f>IF(ISBLANK(draft_picks[[#This Row],[drafter_id]]),"",_xlfn.XLOOKUP(draft_picks[[#This Row],[drafter_id]],drafters[id],drafters[name]))</f>
        <v>Joe Lynch</v>
      </c>
      <c r="J466" t="str">
        <f>IF(ISBLANK(draft_picks[[#This Row],[drafter_team_id]]),"",_xlfn.XLOOKUP(draft_picks[[#This Row],[drafter_team_id]],drafter_teams[id],drafter_teams[name]))</f>
        <v/>
      </c>
      <c r="K466" s="3" t="s">
        <v>15497</v>
      </c>
      <c r="L466" t="s">
        <v>15497</v>
      </c>
      <c r="M466" t="str">
        <f>IF(OR(ISBLANK(draft_picks[[#This Row],[veto_drafter_id]]),draft_picks[[#This Row],[veto_drafter_id]]=""),"",_xlfn.XLOOKUP(draft_picks[[#This Row],[veto_drafter_id]],drafters[id],drafters[name]))</f>
        <v/>
      </c>
      <c r="N466" t="s">
        <v>15497</v>
      </c>
      <c r="O466" t="str">
        <f>IF(OR(ISBLANK(draft_picks[[#This Row],[veto_drafter_team_id]]),draft_picks[[#This Row],[veto_drafter_team_id]]=""),"",_xlfn.XLOOKUP(draft_picks[[#This Row],[veto_drafter_team_id]],drafter_teams[id],drafter_teams[name]))</f>
        <v/>
      </c>
      <c r="Q466" t="s">
        <v>15497</v>
      </c>
      <c r="R466" t="str">
        <f>IF(OR(ISBLANK(draft_picks[[#This Row],[veto_override_drafter_id]]),draft_picks[[#This Row],[veto_override_drafter_id]]=""),"",_xlfn.XLOOKUP(draft_picks[[#This Row],[veto_override_drafter_id]],drafters[id],drafters[name]))</f>
        <v/>
      </c>
      <c r="S466" t="s">
        <v>15497</v>
      </c>
      <c r="T466" t="str">
        <f>IF(OR(ISBLANK(draft_picks[[#This Row],[veto_override_team_id]]),draft_picks[[#This Row],[veto_override_team_id]]=""),"",_xlfn.XLOOKUP(draft_picks[[#This Row],[veto_override_team_id]],drafter_teams[id],drafter_teams[name]))</f>
        <v/>
      </c>
    </row>
    <row r="467" spans="1:21" x14ac:dyDescent="0.25">
      <c r="A467" t="s">
        <v>361</v>
      </c>
      <c r="B467" t="str">
        <f>_xlfn.XLOOKUP(draft_picks[[#This Row],[draft_id]],drafts[id],drafts[title])</f>
        <v>John Carpenter Live</v>
      </c>
      <c r="C467" s="3">
        <v>1</v>
      </c>
      <c r="D467">
        <f>IF(C466&lt;draft_picks[[#This Row],[position]],1,IF(C466&gt;draft_picks[[#This Row],[position]],D466+1,IF(C466=draft_picks[[#This Row],[position]],D466+1)))</f>
        <v>9</v>
      </c>
      <c r="E467" t="s">
        <v>3307</v>
      </c>
      <c r="F467" t="str">
        <f>IF(ISBLANK(draft_picks[[#This Row],[movie_id]]),"",_xlfn.XLOOKUP(draft_picks[[#This Row],[movie_id]],drafts.movies[id],drafts.movies[movie_title]))</f>
        <v>Big Trouble in Little China</v>
      </c>
      <c r="G467" s="3" t="s">
        <v>1051</v>
      </c>
      <c r="H467" t="str">
        <f>IF(ISBLANK(draft_picks[[#This Row],[drafter_id]]),"",_xlfn.XLOOKUP(draft_picks[[#This Row],[drafter_id]],drafters[id],drafters[name]))</f>
        <v>Drew McWeeny</v>
      </c>
      <c r="J467" t="str">
        <f>IF(ISBLANK(draft_picks[[#This Row],[drafter_team_id]]),"",_xlfn.XLOOKUP(draft_picks[[#This Row],[drafter_team_id]],drafter_teams[id],drafter_teams[name]))</f>
        <v/>
      </c>
      <c r="K467" s="3" t="s">
        <v>15497</v>
      </c>
      <c r="L467" t="s">
        <v>15497</v>
      </c>
      <c r="M467" t="str">
        <f>IF(OR(ISBLANK(draft_picks[[#This Row],[veto_drafter_id]]),draft_picks[[#This Row],[veto_drafter_id]]=""),"",_xlfn.XLOOKUP(draft_picks[[#This Row],[veto_drafter_id]],drafters[id],drafters[name]))</f>
        <v/>
      </c>
      <c r="N467" t="s">
        <v>15497</v>
      </c>
      <c r="O467" t="str">
        <f>IF(OR(ISBLANK(draft_picks[[#This Row],[veto_drafter_team_id]]),draft_picks[[#This Row],[veto_drafter_team_id]]=""),"",_xlfn.XLOOKUP(draft_picks[[#This Row],[veto_drafter_team_id]],drafter_teams[id],drafter_teams[name]))</f>
        <v/>
      </c>
      <c r="Q467" t="s">
        <v>15497</v>
      </c>
      <c r="R467" t="str">
        <f>IF(OR(ISBLANK(draft_picks[[#This Row],[veto_override_drafter_id]]),draft_picks[[#This Row],[veto_override_drafter_id]]=""),"",_xlfn.XLOOKUP(draft_picks[[#This Row],[veto_override_drafter_id]],drafters[id],drafters[name]))</f>
        <v/>
      </c>
      <c r="S467" t="s">
        <v>15497</v>
      </c>
      <c r="T467" t="str">
        <f>IF(OR(ISBLANK(draft_picks[[#This Row],[veto_override_team_id]]),draft_picks[[#This Row],[veto_override_team_id]]=""),"",_xlfn.XLOOKUP(draft_picks[[#This Row],[veto_override_team_id]],drafter_teams[id],drafter_teams[name]))</f>
        <v/>
      </c>
    </row>
    <row r="468" spans="1:21" x14ac:dyDescent="0.25">
      <c r="A468" t="s">
        <v>629</v>
      </c>
      <c r="B468" t="str">
        <f>_xlfn.XLOOKUP(draft_picks[[#This Row],[draft_id]],drafts[id],drafts[title])</f>
        <v>Horror Prequels</v>
      </c>
      <c r="C468" s="3">
        <v>7</v>
      </c>
      <c r="D468">
        <f>IF(C467&lt;draft_picks[[#This Row],[position]],1,IF(C467&gt;draft_picks[[#This Row],[position]],D467+1,IF(C467=draft_picks[[#This Row],[position]],D467+1)))</f>
        <v>1</v>
      </c>
      <c r="E468" t="s">
        <v>4332</v>
      </c>
      <c r="F468" t="str">
        <f>IF(ISBLANK(draft_picks[[#This Row],[movie_id]]),"",_xlfn.XLOOKUP(draft_picks[[#This Row],[movie_id]],drafts.movies[id],drafts.movies[movie_title]))</f>
        <v>Indiana Jones and the Temple of Doom</v>
      </c>
      <c r="G468" s="3" t="s">
        <v>915</v>
      </c>
      <c r="H468" t="str">
        <f>IF(ISBLANK(draft_picks[[#This Row],[drafter_id]]),"",_xlfn.XLOOKUP(draft_picks[[#This Row],[drafter_id]],drafters[id],drafters[name]))</f>
        <v>Billy Ray Brewton</v>
      </c>
      <c r="J468" t="str">
        <f>IF(ISBLANK(draft_picks[[#This Row],[drafter_team_id]]),"",_xlfn.XLOOKUP(draft_picks[[#This Row],[drafter_team_id]],drafter_teams[id],drafter_teams[name]))</f>
        <v/>
      </c>
      <c r="K468" s="3"/>
      <c r="L468" t="s">
        <v>15497</v>
      </c>
      <c r="M468" t="str">
        <f>IF(OR(ISBLANK(draft_picks[[#This Row],[veto_drafter_id]]),draft_picks[[#This Row],[veto_drafter_id]]=""),"",_xlfn.XLOOKUP(draft_picks[[#This Row],[veto_drafter_id]],drafters[id],drafters[name]))</f>
        <v/>
      </c>
      <c r="N468" t="s">
        <v>15497</v>
      </c>
      <c r="O468" t="str">
        <f>IF(OR(ISBLANK(draft_picks[[#This Row],[veto_drafter_team_id]]),draft_picks[[#This Row],[veto_drafter_team_id]]=""),"",_xlfn.XLOOKUP(draft_picks[[#This Row],[veto_drafter_team_id]],drafter_teams[id],drafter_teams[name]))</f>
        <v/>
      </c>
      <c r="Q468" t="s">
        <v>15497</v>
      </c>
      <c r="R468" t="str">
        <f>IF(OR(ISBLANK(draft_picks[[#This Row],[veto_override_drafter_id]]),draft_picks[[#This Row],[veto_override_drafter_id]]=""),"",_xlfn.XLOOKUP(draft_picks[[#This Row],[veto_override_drafter_id]],drafters[id],drafters[name]))</f>
        <v/>
      </c>
      <c r="S468" t="s">
        <v>15497</v>
      </c>
      <c r="T468" t="str">
        <f>IF(OR(ISBLANK(draft_picks[[#This Row],[veto_override_team_id]]),draft_picks[[#This Row],[veto_override_team_id]]=""),"",_xlfn.XLOOKUP(draft_picks[[#This Row],[veto_override_team_id]],drafter_teams[id],drafter_teams[name]))</f>
        <v/>
      </c>
      <c r="U468" t="b">
        <v>1</v>
      </c>
    </row>
    <row r="469" spans="1:21" x14ac:dyDescent="0.25">
      <c r="A469" t="s">
        <v>629</v>
      </c>
      <c r="B469" t="str">
        <f>_xlfn.XLOOKUP(draft_picks[[#This Row],[draft_id]],drafts[id],drafts[title])</f>
        <v>Horror Prequels</v>
      </c>
      <c r="C469" s="3">
        <v>7</v>
      </c>
      <c r="D469">
        <f>IF(C468&lt;draft_picks[[#This Row],[position]],1,IF(C468&gt;draft_picks[[#This Row],[position]],D468+1,IF(C468=draft_picks[[#This Row],[position]],D468+1)))</f>
        <v>2</v>
      </c>
      <c r="E469" t="s">
        <v>6447</v>
      </c>
      <c r="F469" t="str">
        <f>IF(ISBLANK(draft_picks[[#This Row],[movie_id]]),"",_xlfn.XLOOKUP(draft_picks[[#This Row],[movie_id]],drafts.movies[id],drafts.movies[movie_title]))</f>
        <v>Exorcist: The Beginning</v>
      </c>
      <c r="G469" s="3" t="s">
        <v>915</v>
      </c>
      <c r="H469" t="str">
        <f>IF(ISBLANK(draft_picks[[#This Row],[drafter_id]]),"",_xlfn.XLOOKUP(draft_picks[[#This Row],[drafter_id]],drafters[id],drafters[name]))</f>
        <v>Billy Ray Brewton</v>
      </c>
      <c r="J469" t="str">
        <f>IF(ISBLANK(draft_picks[[#This Row],[drafter_team_id]]),"",_xlfn.XLOOKUP(draft_picks[[#This Row],[drafter_team_id]],drafter_teams[id],drafter_teams[name]))</f>
        <v/>
      </c>
      <c r="K469" s="3" t="s">
        <v>15497</v>
      </c>
      <c r="L469" t="s">
        <v>15497</v>
      </c>
      <c r="M469" t="str">
        <f>IF(OR(ISBLANK(draft_picks[[#This Row],[veto_drafter_id]]),draft_picks[[#This Row],[veto_drafter_id]]=""),"",_xlfn.XLOOKUP(draft_picks[[#This Row],[veto_drafter_id]],drafters[id],drafters[name]))</f>
        <v/>
      </c>
      <c r="N469" t="s">
        <v>15497</v>
      </c>
      <c r="O469" t="str">
        <f>IF(OR(ISBLANK(draft_picks[[#This Row],[veto_drafter_team_id]]),draft_picks[[#This Row],[veto_drafter_team_id]]=""),"",_xlfn.XLOOKUP(draft_picks[[#This Row],[veto_drafter_team_id]],drafter_teams[id],drafter_teams[name]))</f>
        <v/>
      </c>
      <c r="Q469" t="s">
        <v>15497</v>
      </c>
      <c r="R469" t="str">
        <f>IF(OR(ISBLANK(draft_picks[[#This Row],[veto_override_drafter_id]]),draft_picks[[#This Row],[veto_override_drafter_id]]=""),"",_xlfn.XLOOKUP(draft_picks[[#This Row],[veto_override_drafter_id]],drafters[id],drafters[name]))</f>
        <v/>
      </c>
      <c r="S469" t="s">
        <v>15497</v>
      </c>
      <c r="T469" t="str">
        <f>IF(OR(ISBLANK(draft_picks[[#This Row],[veto_override_team_id]]),draft_picks[[#This Row],[veto_override_team_id]]=""),"",_xlfn.XLOOKUP(draft_picks[[#This Row],[veto_override_team_id]],drafter_teams[id],drafter_teams[name]))</f>
        <v/>
      </c>
    </row>
    <row r="470" spans="1:21" x14ac:dyDescent="0.25">
      <c r="A470" t="s">
        <v>629</v>
      </c>
      <c r="B470" t="str">
        <f>_xlfn.XLOOKUP(draft_picks[[#This Row],[draft_id]],drafts[id],drafts[title])</f>
        <v>Horror Prequels</v>
      </c>
      <c r="C470" s="3">
        <v>6</v>
      </c>
      <c r="D470">
        <f>IF(C469&lt;draft_picks[[#This Row],[position]],1,IF(C469&gt;draft_picks[[#This Row],[position]],D469+1,IF(C469=draft_picks[[#This Row],[position]],D469+1)))</f>
        <v>3</v>
      </c>
      <c r="E470" t="s">
        <v>6255</v>
      </c>
      <c r="F470" t="str">
        <f>IF(ISBLANK(draft_picks[[#This Row],[movie_id]]),"",_xlfn.XLOOKUP(draft_picks[[#This Row],[movie_id]],drafts.movies[id],drafts.movies[movie_title]))</f>
        <v>Paranormal Activity 3</v>
      </c>
      <c r="G470" s="3" t="s">
        <v>915</v>
      </c>
      <c r="H470" t="str">
        <f>IF(ISBLANK(draft_picks[[#This Row],[drafter_id]]),"",_xlfn.XLOOKUP(draft_picks[[#This Row],[drafter_id]],drafters[id],drafters[name]))</f>
        <v>Billy Ray Brewton</v>
      </c>
      <c r="J470" t="str">
        <f>IF(ISBLANK(draft_picks[[#This Row],[drafter_team_id]]),"",_xlfn.XLOOKUP(draft_picks[[#This Row],[drafter_team_id]],drafter_teams[id],drafter_teams[name]))</f>
        <v/>
      </c>
      <c r="K470" s="3" t="s">
        <v>15497</v>
      </c>
      <c r="L470" t="s">
        <v>15497</v>
      </c>
      <c r="M470" t="str">
        <f>IF(OR(ISBLANK(draft_picks[[#This Row],[veto_drafter_id]]),draft_picks[[#This Row],[veto_drafter_id]]=""),"",_xlfn.XLOOKUP(draft_picks[[#This Row],[veto_drafter_id]],drafters[id],drafters[name]))</f>
        <v/>
      </c>
      <c r="N470" t="s">
        <v>15497</v>
      </c>
      <c r="O470" t="str">
        <f>IF(OR(ISBLANK(draft_picks[[#This Row],[veto_drafter_team_id]]),draft_picks[[#This Row],[veto_drafter_team_id]]=""),"",_xlfn.XLOOKUP(draft_picks[[#This Row],[veto_drafter_team_id]],drafter_teams[id],drafter_teams[name]))</f>
        <v/>
      </c>
      <c r="Q470" t="s">
        <v>15497</v>
      </c>
      <c r="R470" t="str">
        <f>IF(OR(ISBLANK(draft_picks[[#This Row],[veto_override_drafter_id]]),draft_picks[[#This Row],[veto_override_drafter_id]]=""),"",_xlfn.XLOOKUP(draft_picks[[#This Row],[veto_override_drafter_id]],drafters[id],drafters[name]))</f>
        <v/>
      </c>
      <c r="S470" t="s">
        <v>15497</v>
      </c>
      <c r="T470" t="str">
        <f>IF(OR(ISBLANK(draft_picks[[#This Row],[veto_override_team_id]]),draft_picks[[#This Row],[veto_override_team_id]]=""),"",_xlfn.XLOOKUP(draft_picks[[#This Row],[veto_override_team_id]],drafter_teams[id],drafter_teams[name]))</f>
        <v/>
      </c>
    </row>
    <row r="471" spans="1:21" x14ac:dyDescent="0.25">
      <c r="A471" t="s">
        <v>629</v>
      </c>
      <c r="B471" t="str">
        <f>_xlfn.XLOOKUP(draft_picks[[#This Row],[draft_id]],drafts[id],drafts[title])</f>
        <v>Horror Prequels</v>
      </c>
      <c r="C471" s="3">
        <v>5</v>
      </c>
      <c r="D471">
        <f>IF(C470&lt;draft_picks[[#This Row],[position]],1,IF(C470&gt;draft_picks[[#This Row],[position]],D470+1,IF(C470=draft_picks[[#This Row],[position]],D470+1)))</f>
        <v>4</v>
      </c>
      <c r="E471" t="s">
        <v>4944</v>
      </c>
      <c r="F471" t="str">
        <f>IF(ISBLANK(draft_picks[[#This Row],[movie_id]]),"",_xlfn.XLOOKUP(draft_picks[[#This Row],[movie_id]],drafts.movies[id],drafts.movies[movie_title]))</f>
        <v>Ouija: Origin of Evil</v>
      </c>
      <c r="G471" s="3" t="s">
        <v>909</v>
      </c>
      <c r="H471" t="str">
        <f>IF(ISBLANK(draft_picks[[#This Row],[drafter_id]]),"",_xlfn.XLOOKUP(draft_picks[[#This Row],[drafter_id]],drafters[id],drafters[name]))</f>
        <v>Kyle Anderson</v>
      </c>
      <c r="J471" t="str">
        <f>IF(ISBLANK(draft_picks[[#This Row],[drafter_team_id]]),"",_xlfn.XLOOKUP(draft_picks[[#This Row],[drafter_team_id]],drafter_teams[id],drafter_teams[name]))</f>
        <v/>
      </c>
      <c r="K471" s="3" t="s">
        <v>15497</v>
      </c>
      <c r="L471" t="s">
        <v>15497</v>
      </c>
      <c r="M471" t="str">
        <f>IF(OR(ISBLANK(draft_picks[[#This Row],[veto_drafter_id]]),draft_picks[[#This Row],[veto_drafter_id]]=""),"",_xlfn.XLOOKUP(draft_picks[[#This Row],[veto_drafter_id]],drafters[id],drafters[name]))</f>
        <v/>
      </c>
      <c r="N471" t="s">
        <v>15497</v>
      </c>
      <c r="O471" t="str">
        <f>IF(OR(ISBLANK(draft_picks[[#This Row],[veto_drafter_team_id]]),draft_picks[[#This Row],[veto_drafter_team_id]]=""),"",_xlfn.XLOOKUP(draft_picks[[#This Row],[veto_drafter_team_id]],drafter_teams[id],drafter_teams[name]))</f>
        <v/>
      </c>
      <c r="Q471" t="s">
        <v>15497</v>
      </c>
      <c r="R471" t="str">
        <f>IF(OR(ISBLANK(draft_picks[[#This Row],[veto_override_drafter_id]]),draft_picks[[#This Row],[veto_override_drafter_id]]=""),"",_xlfn.XLOOKUP(draft_picks[[#This Row],[veto_override_drafter_id]],drafters[id],drafters[name]))</f>
        <v/>
      </c>
      <c r="S471" t="s">
        <v>15497</v>
      </c>
      <c r="T471" t="str">
        <f>IF(OR(ISBLANK(draft_picks[[#This Row],[veto_override_team_id]]),draft_picks[[#This Row],[veto_override_team_id]]=""),"",_xlfn.XLOOKUP(draft_picks[[#This Row],[veto_override_team_id]],drafter_teams[id],drafter_teams[name]))</f>
        <v/>
      </c>
    </row>
    <row r="472" spans="1:21" x14ac:dyDescent="0.25">
      <c r="A472" t="s">
        <v>629</v>
      </c>
      <c r="B472" t="str">
        <f>_xlfn.XLOOKUP(draft_picks[[#This Row],[draft_id]],drafts[id],drafts[title])</f>
        <v>Horror Prequels</v>
      </c>
      <c r="C472" s="3">
        <v>4</v>
      </c>
      <c r="D472">
        <f>IF(C471&lt;draft_picks[[#This Row],[position]],1,IF(C471&gt;draft_picks[[#This Row],[position]],D471+1,IF(C471=draft_picks[[#This Row],[position]],D471+1)))</f>
        <v>5</v>
      </c>
      <c r="E472" t="s">
        <v>3520</v>
      </c>
      <c r="F472" t="str">
        <f>IF(ISBLANK(draft_picks[[#This Row],[movie_id]]),"",_xlfn.XLOOKUP(draft_picks[[#This Row],[movie_id]],drafts.movies[id],drafts.movies[movie_title]))</f>
        <v>The Thing</v>
      </c>
      <c r="G472" s="3" t="s">
        <v>915</v>
      </c>
      <c r="H472" t="str">
        <f>IF(ISBLANK(draft_picks[[#This Row],[drafter_id]]),"",_xlfn.XLOOKUP(draft_picks[[#This Row],[drafter_id]],drafters[id],drafters[name]))</f>
        <v>Billy Ray Brewton</v>
      </c>
      <c r="J472" t="str">
        <f>IF(ISBLANK(draft_picks[[#This Row],[drafter_team_id]]),"",_xlfn.XLOOKUP(draft_picks[[#This Row],[drafter_team_id]],drafter_teams[id],drafter_teams[name]))</f>
        <v/>
      </c>
      <c r="K472" s="3" t="s">
        <v>15497</v>
      </c>
      <c r="L472" t="s">
        <v>15497</v>
      </c>
      <c r="M472" t="str">
        <f>IF(OR(ISBLANK(draft_picks[[#This Row],[veto_drafter_id]]),draft_picks[[#This Row],[veto_drafter_id]]=""),"",_xlfn.XLOOKUP(draft_picks[[#This Row],[veto_drafter_id]],drafters[id],drafters[name]))</f>
        <v/>
      </c>
      <c r="N472" t="s">
        <v>15497</v>
      </c>
      <c r="O472" t="str">
        <f>IF(OR(ISBLANK(draft_picks[[#This Row],[veto_drafter_team_id]]),draft_picks[[#This Row],[veto_drafter_team_id]]=""),"",_xlfn.XLOOKUP(draft_picks[[#This Row],[veto_drafter_team_id]],drafter_teams[id],drafter_teams[name]))</f>
        <v/>
      </c>
      <c r="Q472" t="s">
        <v>15497</v>
      </c>
      <c r="R472" t="str">
        <f>IF(OR(ISBLANK(draft_picks[[#This Row],[veto_override_drafter_id]]),draft_picks[[#This Row],[veto_override_drafter_id]]=""),"",_xlfn.XLOOKUP(draft_picks[[#This Row],[veto_override_drafter_id]],drafters[id],drafters[name]))</f>
        <v/>
      </c>
      <c r="S472" t="s">
        <v>15497</v>
      </c>
      <c r="T472" t="str">
        <f>IF(OR(ISBLANK(draft_picks[[#This Row],[veto_override_team_id]]),draft_picks[[#This Row],[veto_override_team_id]]=""),"",_xlfn.XLOOKUP(draft_picks[[#This Row],[veto_override_team_id]],drafter_teams[id],drafter_teams[name]))</f>
        <v/>
      </c>
    </row>
    <row r="473" spans="1:21" x14ac:dyDescent="0.25">
      <c r="A473" t="s">
        <v>629</v>
      </c>
      <c r="B473" t="str">
        <f>_xlfn.XLOOKUP(draft_picks[[#This Row],[draft_id]],drafts[id],drafts[title])</f>
        <v>Horror Prequels</v>
      </c>
      <c r="C473" s="3">
        <v>3</v>
      </c>
      <c r="D473">
        <f>IF(C472&lt;draft_picks[[#This Row],[position]],1,IF(C472&gt;draft_picks[[#This Row],[position]],D472+1,IF(C472=draft_picks[[#This Row],[position]],D472+1)))</f>
        <v>6</v>
      </c>
      <c r="E473" t="s">
        <v>2913</v>
      </c>
      <c r="F473" t="str">
        <f>IF(ISBLANK(draft_picks[[#This Row],[movie_id]]),"",_xlfn.XLOOKUP(draft_picks[[#This Row],[movie_id]],drafts.movies[id],drafts.movies[movie_title]))</f>
        <v>The First Purge</v>
      </c>
      <c r="G473" s="3" t="s">
        <v>909</v>
      </c>
      <c r="H473" t="str">
        <f>IF(ISBLANK(draft_picks[[#This Row],[drafter_id]]),"",_xlfn.XLOOKUP(draft_picks[[#This Row],[drafter_id]],drafters[id],drafters[name]))</f>
        <v>Kyle Anderson</v>
      </c>
      <c r="J473" t="str">
        <f>IF(ISBLANK(draft_picks[[#This Row],[drafter_team_id]]),"",_xlfn.XLOOKUP(draft_picks[[#This Row],[drafter_team_id]],drafter_teams[id],drafter_teams[name]))</f>
        <v/>
      </c>
      <c r="K473" s="3" t="s">
        <v>15484</v>
      </c>
      <c r="L473" t="s">
        <v>915</v>
      </c>
      <c r="M473" t="str">
        <f>IF(OR(ISBLANK(draft_picks[[#This Row],[veto_drafter_id]]),draft_picks[[#This Row],[veto_drafter_id]]=""),"",_xlfn.XLOOKUP(draft_picks[[#This Row],[veto_drafter_id]],drafters[id],drafters[name]))</f>
        <v>Billy Ray Brewton</v>
      </c>
      <c r="N473" t="s">
        <v>15497</v>
      </c>
      <c r="O473" t="str">
        <f>IF(OR(ISBLANK(draft_picks[[#This Row],[veto_drafter_team_id]]),draft_picks[[#This Row],[veto_drafter_team_id]]=""),"",_xlfn.XLOOKUP(draft_picks[[#This Row],[veto_drafter_team_id]],drafter_teams[id],drafter_teams[name]))</f>
        <v/>
      </c>
      <c r="Q473" t="s">
        <v>15497</v>
      </c>
      <c r="R473" t="str">
        <f>IF(OR(ISBLANK(draft_picks[[#This Row],[veto_override_drafter_id]]),draft_picks[[#This Row],[veto_override_drafter_id]]=""),"",_xlfn.XLOOKUP(draft_picks[[#This Row],[veto_override_drafter_id]],drafters[id],drafters[name]))</f>
        <v/>
      </c>
      <c r="S473" t="s">
        <v>15497</v>
      </c>
      <c r="T473" t="str">
        <f>IF(OR(ISBLANK(draft_picks[[#This Row],[veto_override_team_id]]),draft_picks[[#This Row],[veto_override_team_id]]=""),"",_xlfn.XLOOKUP(draft_picks[[#This Row],[veto_override_team_id]],drafter_teams[id],drafter_teams[name]))</f>
        <v/>
      </c>
    </row>
    <row r="474" spans="1:21" x14ac:dyDescent="0.25">
      <c r="A474" t="s">
        <v>629</v>
      </c>
      <c r="B474" t="str">
        <f>_xlfn.XLOOKUP(draft_picks[[#This Row],[draft_id]],drafts[id],drafts[title])</f>
        <v>Horror Prequels</v>
      </c>
      <c r="C474" s="3">
        <v>3</v>
      </c>
      <c r="D474">
        <f>IF(C473&lt;draft_picks[[#This Row],[position]],1,IF(C473&gt;draft_picks[[#This Row],[position]],D473+1,IF(C473=draft_picks[[#This Row],[position]],D473+1)))</f>
        <v>7</v>
      </c>
      <c r="E474" t="s">
        <v>7030</v>
      </c>
      <c r="F474" t="str">
        <f>IF(ISBLANK(draft_picks[[#This Row],[movie_id]]),"",_xlfn.XLOOKUP(draft_picks[[#This Row],[movie_id]],drafts.movies[id],drafts.movies[movie_title]))</f>
        <v>Prometheus</v>
      </c>
      <c r="G474" s="3" t="s">
        <v>909</v>
      </c>
      <c r="H474" t="str">
        <f>IF(ISBLANK(draft_picks[[#This Row],[drafter_id]]),"",_xlfn.XLOOKUP(draft_picks[[#This Row],[drafter_id]],drafters[id],drafters[name]))</f>
        <v>Kyle Anderson</v>
      </c>
      <c r="J474" t="str">
        <f>IF(ISBLANK(draft_picks[[#This Row],[drafter_team_id]]),"",_xlfn.XLOOKUP(draft_picks[[#This Row],[drafter_team_id]],drafter_teams[id],drafter_teams[name]))</f>
        <v/>
      </c>
      <c r="K474" s="3" t="s">
        <v>15484</v>
      </c>
      <c r="L474" t="s">
        <v>915</v>
      </c>
      <c r="M474" t="str">
        <f>IF(OR(ISBLANK(draft_picks[[#This Row],[veto_drafter_id]]),draft_picks[[#This Row],[veto_drafter_id]]=""),"",_xlfn.XLOOKUP(draft_picks[[#This Row],[veto_drafter_id]],drafters[id],drafters[name]))</f>
        <v>Billy Ray Brewton</v>
      </c>
      <c r="N474" t="s">
        <v>15497</v>
      </c>
      <c r="O474" t="str">
        <f>IF(OR(ISBLANK(draft_picks[[#This Row],[veto_drafter_team_id]]),draft_picks[[#This Row],[veto_drafter_team_id]]=""),"",_xlfn.XLOOKUP(draft_picks[[#This Row],[veto_drafter_team_id]],drafter_teams[id],drafter_teams[name]))</f>
        <v/>
      </c>
      <c r="Q474" t="s">
        <v>15497</v>
      </c>
      <c r="R474" t="str">
        <f>IF(OR(ISBLANK(draft_picks[[#This Row],[veto_override_drafter_id]]),draft_picks[[#This Row],[veto_override_drafter_id]]=""),"",_xlfn.XLOOKUP(draft_picks[[#This Row],[veto_override_drafter_id]],drafters[id],drafters[name]))</f>
        <v/>
      </c>
      <c r="S474" t="s">
        <v>15497</v>
      </c>
      <c r="T474" t="str">
        <f>IF(OR(ISBLANK(draft_picks[[#This Row],[veto_override_team_id]]),draft_picks[[#This Row],[veto_override_team_id]]=""),"",_xlfn.XLOOKUP(draft_picks[[#This Row],[veto_override_team_id]],drafter_teams[id],drafter_teams[name]))</f>
        <v/>
      </c>
    </row>
    <row r="475" spans="1:21" x14ac:dyDescent="0.25">
      <c r="A475" t="s">
        <v>629</v>
      </c>
      <c r="B475" t="str">
        <f>_xlfn.XLOOKUP(draft_picks[[#This Row],[draft_id]],drafts[id],drafts[title])</f>
        <v>Horror Prequels</v>
      </c>
      <c r="C475" s="3">
        <v>3</v>
      </c>
      <c r="D475">
        <f>IF(C474&lt;draft_picks[[#This Row],[position]],1,IF(C474&gt;draft_picks[[#This Row],[position]],D474+1,IF(C474=draft_picks[[#This Row],[position]],D474+1)))</f>
        <v>8</v>
      </c>
      <c r="E475" t="s">
        <v>4341</v>
      </c>
      <c r="F475" t="str">
        <f>IF(ISBLANK(draft_picks[[#This Row],[movie_id]]),"",_xlfn.XLOOKUP(draft_picks[[#This Row],[movie_id]],drafts.movies[id],drafts.movies[movie_title]))</f>
        <v>Hannibal Rising</v>
      </c>
      <c r="G475" s="3" t="s">
        <v>909</v>
      </c>
      <c r="H475" t="str">
        <f>IF(ISBLANK(draft_picks[[#This Row],[drafter_id]]),"",_xlfn.XLOOKUP(draft_picks[[#This Row],[drafter_id]],drafters[id],drafters[name]))</f>
        <v>Kyle Anderson</v>
      </c>
      <c r="J475" t="str">
        <f>IF(ISBLANK(draft_picks[[#This Row],[drafter_team_id]]),"",_xlfn.XLOOKUP(draft_picks[[#This Row],[drafter_team_id]],drafter_teams[id],drafter_teams[name]))</f>
        <v/>
      </c>
      <c r="K475" s="3" t="s">
        <v>15497</v>
      </c>
      <c r="L475" t="s">
        <v>15497</v>
      </c>
      <c r="M475" t="str">
        <f>IF(OR(ISBLANK(draft_picks[[#This Row],[veto_drafter_id]]),draft_picks[[#This Row],[veto_drafter_id]]=""),"",_xlfn.XLOOKUP(draft_picks[[#This Row],[veto_drafter_id]],drafters[id],drafters[name]))</f>
        <v/>
      </c>
      <c r="N475" t="s">
        <v>15497</v>
      </c>
      <c r="O475" t="str">
        <f>IF(OR(ISBLANK(draft_picks[[#This Row],[veto_drafter_team_id]]),draft_picks[[#This Row],[veto_drafter_team_id]]=""),"",_xlfn.XLOOKUP(draft_picks[[#This Row],[veto_drafter_team_id]],drafter_teams[id],drafter_teams[name]))</f>
        <v/>
      </c>
      <c r="Q475" t="s">
        <v>15497</v>
      </c>
      <c r="R475" t="str">
        <f>IF(OR(ISBLANK(draft_picks[[#This Row],[veto_override_drafter_id]]),draft_picks[[#This Row],[veto_override_drafter_id]]=""),"",_xlfn.XLOOKUP(draft_picks[[#This Row],[veto_override_drafter_id]],drafters[id],drafters[name]))</f>
        <v/>
      </c>
      <c r="S475" t="s">
        <v>15497</v>
      </c>
      <c r="T475" t="str">
        <f>IF(OR(ISBLANK(draft_picks[[#This Row],[veto_override_team_id]]),draft_picks[[#This Row],[veto_override_team_id]]=""),"",_xlfn.XLOOKUP(draft_picks[[#This Row],[veto_override_team_id]],drafter_teams[id],drafter_teams[name]))</f>
        <v/>
      </c>
    </row>
    <row r="476" spans="1:21" x14ac:dyDescent="0.25">
      <c r="A476" t="s">
        <v>629</v>
      </c>
      <c r="B476" t="str">
        <f>_xlfn.XLOOKUP(draft_picks[[#This Row],[draft_id]],drafts[id],drafts[title])</f>
        <v>Horror Prequels</v>
      </c>
      <c r="C476" s="3">
        <v>2</v>
      </c>
      <c r="D476">
        <f>IF(C475&lt;draft_picks[[#This Row],[position]],1,IF(C475&gt;draft_picks[[#This Row],[position]],D475+1,IF(C475=draft_picks[[#This Row],[position]],D475+1)))</f>
        <v>9</v>
      </c>
      <c r="E476" t="s">
        <v>7679</v>
      </c>
      <c r="F476" t="str">
        <f>IF(ISBLANK(draft_picks[[#This Row],[movie_id]]),"",_xlfn.XLOOKUP(draft_picks[[#This Row],[movie_id]],drafts.movies[id],drafts.movies[movie_title]))</f>
        <v>Dominion: Prequel to the Exorcist</v>
      </c>
      <c r="G476" s="3" t="s">
        <v>915</v>
      </c>
      <c r="H476" t="str">
        <f>IF(ISBLANK(draft_picks[[#This Row],[drafter_id]]),"",_xlfn.XLOOKUP(draft_picks[[#This Row],[drafter_id]],drafters[id],drafters[name]))</f>
        <v>Billy Ray Brewton</v>
      </c>
      <c r="J476" t="str">
        <f>IF(ISBLANK(draft_picks[[#This Row],[drafter_team_id]]),"",_xlfn.XLOOKUP(draft_picks[[#This Row],[drafter_team_id]],drafter_teams[id],drafter_teams[name]))</f>
        <v/>
      </c>
      <c r="K476" s="3" t="s">
        <v>15497</v>
      </c>
      <c r="L476" t="s">
        <v>15497</v>
      </c>
      <c r="M476" t="str">
        <f>IF(OR(ISBLANK(draft_picks[[#This Row],[veto_drafter_id]]),draft_picks[[#This Row],[veto_drafter_id]]=""),"",_xlfn.XLOOKUP(draft_picks[[#This Row],[veto_drafter_id]],drafters[id],drafters[name]))</f>
        <v/>
      </c>
      <c r="N476" t="s">
        <v>15497</v>
      </c>
      <c r="O476" t="str">
        <f>IF(OR(ISBLANK(draft_picks[[#This Row],[veto_drafter_team_id]]),draft_picks[[#This Row],[veto_drafter_team_id]]=""),"",_xlfn.XLOOKUP(draft_picks[[#This Row],[veto_drafter_team_id]],drafter_teams[id],drafter_teams[name]))</f>
        <v/>
      </c>
      <c r="Q476" t="s">
        <v>15497</v>
      </c>
      <c r="R476" t="str">
        <f>IF(OR(ISBLANK(draft_picks[[#This Row],[veto_override_drafter_id]]),draft_picks[[#This Row],[veto_override_drafter_id]]=""),"",_xlfn.XLOOKUP(draft_picks[[#This Row],[veto_override_drafter_id]],drafters[id],drafters[name]))</f>
        <v/>
      </c>
      <c r="S476" t="s">
        <v>15497</v>
      </c>
      <c r="T476" t="str">
        <f>IF(OR(ISBLANK(draft_picks[[#This Row],[veto_override_team_id]]),draft_picks[[#This Row],[veto_override_team_id]]=""),"",_xlfn.XLOOKUP(draft_picks[[#This Row],[veto_override_team_id]],drafter_teams[id],drafter_teams[name]))</f>
        <v/>
      </c>
    </row>
    <row r="477" spans="1:21" x14ac:dyDescent="0.25">
      <c r="A477" t="s">
        <v>629</v>
      </c>
      <c r="B477" t="str">
        <f>_xlfn.XLOOKUP(draft_picks[[#This Row],[draft_id]],drafts[id],drafts[title])</f>
        <v>Horror Prequels</v>
      </c>
      <c r="C477" s="3">
        <v>1</v>
      </c>
      <c r="D477">
        <f>IF(C476&lt;draft_picks[[#This Row],[position]],1,IF(C476&gt;draft_picks[[#This Row],[position]],D476+1,IF(C476=draft_picks[[#This Row],[position]],D476+1)))</f>
        <v>10</v>
      </c>
      <c r="E477" t="s">
        <v>6696</v>
      </c>
      <c r="F477" t="str">
        <f>IF(ISBLANK(draft_picks[[#This Row],[movie_id]]),"",_xlfn.XLOOKUP(draft_picks[[#This Row],[movie_id]],drafts.movies[id],drafts.movies[movie_title]))</f>
        <v>Twin Peaks: Fire Walk with Me</v>
      </c>
      <c r="G477" s="3" t="s">
        <v>909</v>
      </c>
      <c r="H477" t="str">
        <f>IF(ISBLANK(draft_picks[[#This Row],[drafter_id]]),"",_xlfn.XLOOKUP(draft_picks[[#This Row],[drafter_id]],drafters[id],drafters[name]))</f>
        <v>Kyle Anderson</v>
      </c>
      <c r="J477" t="str">
        <f>IF(ISBLANK(draft_picks[[#This Row],[drafter_team_id]]),"",_xlfn.XLOOKUP(draft_picks[[#This Row],[drafter_team_id]],drafter_teams[id],drafter_teams[name]))</f>
        <v/>
      </c>
      <c r="K477" s="3" t="s">
        <v>15497</v>
      </c>
      <c r="L477" t="s">
        <v>15497</v>
      </c>
      <c r="M477" t="str">
        <f>IF(OR(ISBLANK(draft_picks[[#This Row],[veto_drafter_id]]),draft_picks[[#This Row],[veto_drafter_id]]=""),"",_xlfn.XLOOKUP(draft_picks[[#This Row],[veto_drafter_id]],drafters[id],drafters[name]))</f>
        <v/>
      </c>
      <c r="N477" t="s">
        <v>15497</v>
      </c>
      <c r="O477" t="str">
        <f>IF(OR(ISBLANK(draft_picks[[#This Row],[veto_drafter_team_id]]),draft_picks[[#This Row],[veto_drafter_team_id]]=""),"",_xlfn.XLOOKUP(draft_picks[[#This Row],[veto_drafter_team_id]],drafter_teams[id],drafter_teams[name]))</f>
        <v/>
      </c>
      <c r="Q477" t="s">
        <v>15497</v>
      </c>
      <c r="R477" t="str">
        <f>IF(OR(ISBLANK(draft_picks[[#This Row],[veto_override_drafter_id]]),draft_picks[[#This Row],[veto_override_drafter_id]]=""),"",_xlfn.XLOOKUP(draft_picks[[#This Row],[veto_override_drafter_id]],drafters[id],drafters[name]))</f>
        <v/>
      </c>
      <c r="S477" t="s">
        <v>15497</v>
      </c>
      <c r="T477" t="str">
        <f>IF(OR(ISBLANK(draft_picks[[#This Row],[veto_override_team_id]]),draft_picks[[#This Row],[veto_override_team_id]]=""),"",_xlfn.XLOOKUP(draft_picks[[#This Row],[veto_override_team_id]],drafter_teams[id],drafter_teams[name]))</f>
        <v/>
      </c>
    </row>
    <row r="478" spans="1:21" x14ac:dyDescent="0.25">
      <c r="A478" t="s">
        <v>92</v>
      </c>
      <c r="B478" t="str">
        <f>_xlfn.XLOOKUP(draft_picks[[#This Row],[draft_id]],drafts[id],drafts[title])</f>
        <v>Halloween Movies</v>
      </c>
      <c r="C478" s="3">
        <v>7</v>
      </c>
      <c r="D478">
        <f>IF(C477&lt;draft_picks[[#This Row],[position]],1,IF(C477&gt;draft_picks[[#This Row],[position]],D477+1,IF(C477=draft_picks[[#This Row],[position]],D477+1)))</f>
        <v>1</v>
      </c>
      <c r="E478" t="s">
        <v>6375</v>
      </c>
      <c r="F478" t="str">
        <f>IF(ISBLANK(draft_picks[[#This Row],[movie_id]]),"",_xlfn.XLOOKUP(draft_picks[[#This Row],[movie_id]],drafts.movies[id],drafts.movies[movie_title]))</f>
        <v>Kenny &amp; Company</v>
      </c>
      <c r="G478" s="3" t="s">
        <v>805</v>
      </c>
      <c r="H478" t="str">
        <f>IF(ISBLANK(draft_picks[[#This Row],[drafter_id]]),"",_xlfn.XLOOKUP(draft_picks[[#This Row],[drafter_id]],drafters[id],drafters[name]))</f>
        <v>Elric Kane</v>
      </c>
      <c r="J478" t="str">
        <f>IF(ISBLANK(draft_picks[[#This Row],[drafter_team_id]]),"",_xlfn.XLOOKUP(draft_picks[[#This Row],[drafter_team_id]],drafter_teams[id],drafter_teams[name]))</f>
        <v/>
      </c>
      <c r="K478" s="3" t="s">
        <v>15497</v>
      </c>
      <c r="L478" t="s">
        <v>15497</v>
      </c>
      <c r="M478" t="str">
        <f>IF(OR(ISBLANK(draft_picks[[#This Row],[veto_drafter_id]]),draft_picks[[#This Row],[veto_drafter_id]]=""),"",_xlfn.XLOOKUP(draft_picks[[#This Row],[veto_drafter_id]],drafters[id],drafters[name]))</f>
        <v/>
      </c>
      <c r="N478" t="s">
        <v>15497</v>
      </c>
      <c r="O478" t="str">
        <f>IF(OR(ISBLANK(draft_picks[[#This Row],[veto_drafter_team_id]]),draft_picks[[#This Row],[veto_drafter_team_id]]=""),"",_xlfn.XLOOKUP(draft_picks[[#This Row],[veto_drafter_team_id]],drafter_teams[id],drafter_teams[name]))</f>
        <v/>
      </c>
      <c r="Q478" t="s">
        <v>15497</v>
      </c>
      <c r="R478" t="str">
        <f>IF(OR(ISBLANK(draft_picks[[#This Row],[veto_override_drafter_id]]),draft_picks[[#This Row],[veto_override_drafter_id]]=""),"",_xlfn.XLOOKUP(draft_picks[[#This Row],[veto_override_drafter_id]],drafters[id],drafters[name]))</f>
        <v/>
      </c>
      <c r="S478" t="s">
        <v>15497</v>
      </c>
      <c r="T478" t="str">
        <f>IF(OR(ISBLANK(draft_picks[[#This Row],[veto_override_team_id]]),draft_picks[[#This Row],[veto_override_team_id]]=""),"",_xlfn.XLOOKUP(draft_picks[[#This Row],[veto_override_team_id]],drafter_teams[id],drafter_teams[name]))</f>
        <v/>
      </c>
    </row>
    <row r="479" spans="1:21" x14ac:dyDescent="0.25">
      <c r="A479" t="s">
        <v>92</v>
      </c>
      <c r="B479" t="str">
        <f>_xlfn.XLOOKUP(draft_picks[[#This Row],[draft_id]],drafts[id],drafts[title])</f>
        <v>Halloween Movies</v>
      </c>
      <c r="C479" s="3">
        <v>6</v>
      </c>
      <c r="D479">
        <f>IF(C478&lt;draft_picks[[#This Row],[position]],1,IF(C478&gt;draft_picks[[#This Row],[position]],D478+1,IF(C478=draft_picks[[#This Row],[position]],D478+1)))</f>
        <v>2</v>
      </c>
      <c r="E479" t="s">
        <v>3737</v>
      </c>
      <c r="F479" t="str">
        <f>IF(ISBLANK(draft_picks[[#This Row],[movie_id]]),"",_xlfn.XLOOKUP(draft_picks[[#This Row],[movie_id]],drafts.movies[id],drafts.movies[movie_title]))</f>
        <v>Lady in White</v>
      </c>
      <c r="G479" s="3" t="s">
        <v>805</v>
      </c>
      <c r="H479" t="str">
        <f>IF(ISBLANK(draft_picks[[#This Row],[drafter_id]]),"",_xlfn.XLOOKUP(draft_picks[[#This Row],[drafter_id]],drafters[id],drafters[name]))</f>
        <v>Elric Kane</v>
      </c>
      <c r="J479" t="str">
        <f>IF(ISBLANK(draft_picks[[#This Row],[drafter_team_id]]),"",_xlfn.XLOOKUP(draft_picks[[#This Row],[drafter_team_id]],drafter_teams[id],drafter_teams[name]))</f>
        <v/>
      </c>
      <c r="K479" s="3" t="s">
        <v>15497</v>
      </c>
      <c r="L479" t="s">
        <v>15497</v>
      </c>
      <c r="M479" t="str">
        <f>IF(OR(ISBLANK(draft_picks[[#This Row],[veto_drafter_id]]),draft_picks[[#This Row],[veto_drafter_id]]=""),"",_xlfn.XLOOKUP(draft_picks[[#This Row],[veto_drafter_id]],drafters[id],drafters[name]))</f>
        <v/>
      </c>
      <c r="N479" t="s">
        <v>15497</v>
      </c>
      <c r="O479" t="str">
        <f>IF(OR(ISBLANK(draft_picks[[#This Row],[veto_drafter_team_id]]),draft_picks[[#This Row],[veto_drafter_team_id]]=""),"",_xlfn.XLOOKUP(draft_picks[[#This Row],[veto_drafter_team_id]],drafter_teams[id],drafter_teams[name]))</f>
        <v/>
      </c>
      <c r="Q479" t="s">
        <v>15497</v>
      </c>
      <c r="R479" t="str">
        <f>IF(OR(ISBLANK(draft_picks[[#This Row],[veto_override_drafter_id]]),draft_picks[[#This Row],[veto_override_drafter_id]]=""),"",_xlfn.XLOOKUP(draft_picks[[#This Row],[veto_override_drafter_id]],drafters[id],drafters[name]))</f>
        <v/>
      </c>
      <c r="S479" t="s">
        <v>15497</v>
      </c>
      <c r="T479" t="str">
        <f>IF(OR(ISBLANK(draft_picks[[#This Row],[veto_override_team_id]]),draft_picks[[#This Row],[veto_override_team_id]]=""),"",_xlfn.XLOOKUP(draft_picks[[#This Row],[veto_override_team_id]],drafter_teams[id],drafter_teams[name]))</f>
        <v/>
      </c>
    </row>
    <row r="480" spans="1:21" x14ac:dyDescent="0.25">
      <c r="A480" t="s">
        <v>92</v>
      </c>
      <c r="B480" t="str">
        <f>_xlfn.XLOOKUP(draft_picks[[#This Row],[draft_id]],drafts[id],drafts[title])</f>
        <v>Halloween Movies</v>
      </c>
      <c r="C480" s="3">
        <v>5</v>
      </c>
      <c r="D480">
        <f>IF(C479&lt;draft_picks[[#This Row],[position]],1,IF(C479&gt;draft_picks[[#This Row],[position]],D479+1,IF(C479=draft_picks[[#This Row],[position]],D479+1)))</f>
        <v>3</v>
      </c>
      <c r="E480" t="s">
        <v>3720</v>
      </c>
      <c r="F480" t="str">
        <f>IF(ISBLANK(draft_picks[[#This Row],[movie_id]]),"",_xlfn.XLOOKUP(draft_picks[[#This Row],[movie_id]],drafts.movies[id],drafts.movies[movie_title]))</f>
        <v>Halloween</v>
      </c>
      <c r="G480" s="3" t="s">
        <v>969</v>
      </c>
      <c r="H480" t="str">
        <f>IF(ISBLANK(draft_picks[[#This Row],[drafter_id]]),"",_xlfn.XLOOKUP(draft_picks[[#This Row],[drafter_id]],drafters[id],drafters[name]))</f>
        <v>Graham Skipper</v>
      </c>
      <c r="J480" t="str">
        <f>IF(ISBLANK(draft_picks[[#This Row],[drafter_team_id]]),"",_xlfn.XLOOKUP(draft_picks[[#This Row],[drafter_team_id]],drafter_teams[id],drafter_teams[name]))</f>
        <v/>
      </c>
      <c r="K480" s="3" t="s">
        <v>15497</v>
      </c>
      <c r="L480" t="s">
        <v>15497</v>
      </c>
      <c r="M480" t="str">
        <f>IF(OR(ISBLANK(draft_picks[[#This Row],[veto_drafter_id]]),draft_picks[[#This Row],[veto_drafter_id]]=""),"",_xlfn.XLOOKUP(draft_picks[[#This Row],[veto_drafter_id]],drafters[id],drafters[name]))</f>
        <v/>
      </c>
      <c r="N480" t="s">
        <v>15497</v>
      </c>
      <c r="O480" t="str">
        <f>IF(OR(ISBLANK(draft_picks[[#This Row],[veto_drafter_team_id]]),draft_picks[[#This Row],[veto_drafter_team_id]]=""),"",_xlfn.XLOOKUP(draft_picks[[#This Row],[veto_drafter_team_id]],drafter_teams[id],drafter_teams[name]))</f>
        <v/>
      </c>
      <c r="Q480" t="s">
        <v>15497</v>
      </c>
      <c r="R480" t="str">
        <f>IF(OR(ISBLANK(draft_picks[[#This Row],[veto_override_drafter_id]]),draft_picks[[#This Row],[veto_override_drafter_id]]=""),"",_xlfn.XLOOKUP(draft_picks[[#This Row],[veto_override_drafter_id]],drafters[id],drafters[name]))</f>
        <v/>
      </c>
      <c r="S480" t="s">
        <v>15497</v>
      </c>
      <c r="T480" t="str">
        <f>IF(OR(ISBLANK(draft_picks[[#This Row],[veto_override_team_id]]),draft_picks[[#This Row],[veto_override_team_id]]=""),"",_xlfn.XLOOKUP(draft_picks[[#This Row],[veto_override_team_id]],drafter_teams[id],drafter_teams[name]))</f>
        <v/>
      </c>
    </row>
    <row r="481" spans="1:20" x14ac:dyDescent="0.25">
      <c r="A481" t="s">
        <v>92</v>
      </c>
      <c r="B481" t="str">
        <f>_xlfn.XLOOKUP(draft_picks[[#This Row],[draft_id]],drafts[id],drafts[title])</f>
        <v>Halloween Movies</v>
      </c>
      <c r="C481" s="3">
        <v>4</v>
      </c>
      <c r="D481">
        <f>IF(C480&lt;draft_picks[[#This Row],[position]],1,IF(C480&gt;draft_picks[[#This Row],[position]],D480+1,IF(C480=draft_picks[[#This Row],[position]],D480+1)))</f>
        <v>4</v>
      </c>
      <c r="E481" t="s">
        <v>4115</v>
      </c>
      <c r="F481" t="str">
        <f>IF(ISBLANK(draft_picks[[#This Row],[movie_id]]),"",_xlfn.XLOOKUP(draft_picks[[#This Row],[movie_id]],drafts.movies[id],drafts.movies[movie_title]))</f>
        <v>Night of the Demons</v>
      </c>
      <c r="G481" s="3" t="s">
        <v>805</v>
      </c>
      <c r="H481" t="str">
        <f>IF(ISBLANK(draft_picks[[#This Row],[drafter_id]]),"",_xlfn.XLOOKUP(draft_picks[[#This Row],[drafter_id]],drafters[id],drafters[name]))</f>
        <v>Elric Kane</v>
      </c>
      <c r="J481" t="str">
        <f>IF(ISBLANK(draft_picks[[#This Row],[drafter_team_id]]),"",_xlfn.XLOOKUP(draft_picks[[#This Row],[drafter_team_id]],drafter_teams[id],drafter_teams[name]))</f>
        <v/>
      </c>
      <c r="K481" s="3" t="s">
        <v>15484</v>
      </c>
      <c r="L481" t="s">
        <v>969</v>
      </c>
      <c r="M481" t="str">
        <f>IF(OR(ISBLANK(draft_picks[[#This Row],[veto_drafter_id]]),draft_picks[[#This Row],[veto_drafter_id]]=""),"",_xlfn.XLOOKUP(draft_picks[[#This Row],[veto_drafter_id]],drafters[id],drafters[name]))</f>
        <v>Graham Skipper</v>
      </c>
      <c r="N481" t="s">
        <v>15497</v>
      </c>
      <c r="O481" t="str">
        <f>IF(OR(ISBLANK(draft_picks[[#This Row],[veto_drafter_team_id]]),draft_picks[[#This Row],[veto_drafter_team_id]]=""),"",_xlfn.XLOOKUP(draft_picks[[#This Row],[veto_drafter_team_id]],drafter_teams[id],drafter_teams[name]))</f>
        <v/>
      </c>
      <c r="Q481" t="s">
        <v>15497</v>
      </c>
      <c r="R481" t="str">
        <f>IF(OR(ISBLANK(draft_picks[[#This Row],[veto_override_drafter_id]]),draft_picks[[#This Row],[veto_override_drafter_id]]=""),"",_xlfn.XLOOKUP(draft_picks[[#This Row],[veto_override_drafter_id]],drafters[id],drafters[name]))</f>
        <v/>
      </c>
      <c r="S481" t="s">
        <v>15497</v>
      </c>
      <c r="T481" t="str">
        <f>IF(OR(ISBLANK(draft_picks[[#This Row],[veto_override_team_id]]),draft_picks[[#This Row],[veto_override_team_id]]=""),"",_xlfn.XLOOKUP(draft_picks[[#This Row],[veto_override_team_id]],drafter_teams[id],drafter_teams[name]))</f>
        <v/>
      </c>
    </row>
    <row r="482" spans="1:20" x14ac:dyDescent="0.25">
      <c r="A482" t="s">
        <v>92</v>
      </c>
      <c r="B482" t="str">
        <f>_xlfn.XLOOKUP(draft_picks[[#This Row],[draft_id]],drafts[id],drafts[title])</f>
        <v>Halloween Movies</v>
      </c>
      <c r="C482" s="3">
        <v>4</v>
      </c>
      <c r="D482">
        <f>IF(C481&lt;draft_picks[[#This Row],[position]],1,IF(C481&gt;draft_picks[[#This Row],[position]],D481+1,IF(C481=draft_picks[[#This Row],[position]],D481+1)))</f>
        <v>5</v>
      </c>
      <c r="E482" t="s">
        <v>2919</v>
      </c>
      <c r="F482" t="str">
        <f>IF(ISBLANK(draft_picks[[#This Row],[movie_id]]),"",_xlfn.XLOOKUP(draft_picks[[#This Row],[movie_id]],drafts.movies[id],drafts.movies[movie_title]))</f>
        <v>Trick or Treat</v>
      </c>
      <c r="G482" s="3" t="s">
        <v>805</v>
      </c>
      <c r="H482" t="str">
        <f>IF(ISBLANK(draft_picks[[#This Row],[drafter_id]]),"",_xlfn.XLOOKUP(draft_picks[[#This Row],[drafter_id]],drafters[id],drafters[name]))</f>
        <v>Elric Kane</v>
      </c>
      <c r="J482" t="str">
        <f>IF(ISBLANK(draft_picks[[#This Row],[drafter_team_id]]),"",_xlfn.XLOOKUP(draft_picks[[#This Row],[drafter_team_id]],drafter_teams[id],drafter_teams[name]))</f>
        <v/>
      </c>
      <c r="K482" s="3" t="s">
        <v>15497</v>
      </c>
      <c r="L482" t="s">
        <v>15497</v>
      </c>
      <c r="M482" t="str">
        <f>IF(OR(ISBLANK(draft_picks[[#This Row],[veto_drafter_id]]),draft_picks[[#This Row],[veto_drafter_id]]=""),"",_xlfn.XLOOKUP(draft_picks[[#This Row],[veto_drafter_id]],drafters[id],drafters[name]))</f>
        <v/>
      </c>
      <c r="N482" t="s">
        <v>15497</v>
      </c>
      <c r="O482" t="str">
        <f>IF(OR(ISBLANK(draft_picks[[#This Row],[veto_drafter_team_id]]),draft_picks[[#This Row],[veto_drafter_team_id]]=""),"",_xlfn.XLOOKUP(draft_picks[[#This Row],[veto_drafter_team_id]],drafter_teams[id],drafter_teams[name]))</f>
        <v/>
      </c>
      <c r="Q482" t="s">
        <v>15497</v>
      </c>
      <c r="R482" t="str">
        <f>IF(OR(ISBLANK(draft_picks[[#This Row],[veto_override_drafter_id]]),draft_picks[[#This Row],[veto_override_drafter_id]]=""),"",_xlfn.XLOOKUP(draft_picks[[#This Row],[veto_override_drafter_id]],drafters[id],drafters[name]))</f>
        <v/>
      </c>
      <c r="S482" t="s">
        <v>15497</v>
      </c>
      <c r="T482" t="str">
        <f>IF(OR(ISBLANK(draft_picks[[#This Row],[veto_override_team_id]]),draft_picks[[#This Row],[veto_override_team_id]]=""),"",_xlfn.XLOOKUP(draft_picks[[#This Row],[veto_override_team_id]],drafter_teams[id],drafter_teams[name]))</f>
        <v/>
      </c>
    </row>
    <row r="483" spans="1:20" x14ac:dyDescent="0.25">
      <c r="A483" t="s">
        <v>92</v>
      </c>
      <c r="B483" t="str">
        <f>_xlfn.XLOOKUP(draft_picks[[#This Row],[draft_id]],drafts[id],drafts[title])</f>
        <v>Halloween Movies</v>
      </c>
      <c r="C483" s="3">
        <v>3</v>
      </c>
      <c r="D483">
        <f>IF(C482&lt;draft_picks[[#This Row],[position]],1,IF(C482&gt;draft_picks[[#This Row],[position]],D482+1,IF(C482=draft_picks[[#This Row],[position]],D482+1)))</f>
        <v>6</v>
      </c>
      <c r="E483" t="s">
        <v>4308</v>
      </c>
      <c r="F483" t="str">
        <f>IF(ISBLANK(draft_picks[[#This Row],[movie_id]]),"",_xlfn.XLOOKUP(draft_picks[[#This Row],[movie_id]],drafts.movies[id],drafts.movies[movie_title]))</f>
        <v>Trick 'r Treat</v>
      </c>
      <c r="G483" s="3" t="s">
        <v>969</v>
      </c>
      <c r="H483" t="str">
        <f>IF(ISBLANK(draft_picks[[#This Row],[drafter_id]]),"",_xlfn.XLOOKUP(draft_picks[[#This Row],[drafter_id]],drafters[id],drafters[name]))</f>
        <v>Graham Skipper</v>
      </c>
      <c r="J483" t="str">
        <f>IF(ISBLANK(draft_picks[[#This Row],[drafter_team_id]]),"",_xlfn.XLOOKUP(draft_picks[[#This Row],[drafter_team_id]],drafter_teams[id],drafter_teams[name]))</f>
        <v/>
      </c>
      <c r="K483" s="3" t="s">
        <v>15497</v>
      </c>
      <c r="L483" t="s">
        <v>15497</v>
      </c>
      <c r="M483" t="str">
        <f>IF(OR(ISBLANK(draft_picks[[#This Row],[veto_drafter_id]]),draft_picks[[#This Row],[veto_drafter_id]]=""),"",_xlfn.XLOOKUP(draft_picks[[#This Row],[veto_drafter_id]],drafters[id],drafters[name]))</f>
        <v/>
      </c>
      <c r="N483" t="s">
        <v>15497</v>
      </c>
      <c r="O483" t="str">
        <f>IF(OR(ISBLANK(draft_picks[[#This Row],[veto_drafter_team_id]]),draft_picks[[#This Row],[veto_drafter_team_id]]=""),"",_xlfn.XLOOKUP(draft_picks[[#This Row],[veto_drafter_team_id]],drafter_teams[id],drafter_teams[name]))</f>
        <v/>
      </c>
      <c r="Q483" t="s">
        <v>15497</v>
      </c>
      <c r="R483" t="str">
        <f>IF(OR(ISBLANK(draft_picks[[#This Row],[veto_override_drafter_id]]),draft_picks[[#This Row],[veto_override_drafter_id]]=""),"",_xlfn.XLOOKUP(draft_picks[[#This Row],[veto_override_drafter_id]],drafters[id],drafters[name]))</f>
        <v/>
      </c>
      <c r="S483" t="s">
        <v>15497</v>
      </c>
      <c r="T483" t="str">
        <f>IF(OR(ISBLANK(draft_picks[[#This Row],[veto_override_team_id]]),draft_picks[[#This Row],[veto_override_team_id]]=""),"",_xlfn.XLOOKUP(draft_picks[[#This Row],[veto_override_team_id]],drafter_teams[id],drafter_teams[name]))</f>
        <v/>
      </c>
    </row>
    <row r="484" spans="1:20" x14ac:dyDescent="0.25">
      <c r="A484" t="s">
        <v>92</v>
      </c>
      <c r="B484" t="str">
        <f>_xlfn.XLOOKUP(draft_picks[[#This Row],[draft_id]],drafts[id],drafts[title])</f>
        <v>Halloween Movies</v>
      </c>
      <c r="C484" s="3">
        <v>2</v>
      </c>
      <c r="D484">
        <f>IF(C483&lt;draft_picks[[#This Row],[position]],1,IF(C483&gt;draft_picks[[#This Row],[position]],D483+1,IF(C483=draft_picks[[#This Row],[position]],D483+1)))</f>
        <v>7</v>
      </c>
      <c r="E484" t="s">
        <v>5788</v>
      </c>
      <c r="F484" t="str">
        <f>IF(ISBLANK(draft_picks[[#This Row],[movie_id]]),"",_xlfn.XLOOKUP(draft_picks[[#This Row],[movie_id]],drafts.movies[id],drafts.movies[movie_title]))</f>
        <v>Halloween III: Season of the Witch</v>
      </c>
      <c r="G484" s="3" t="s">
        <v>805</v>
      </c>
      <c r="H484" t="str">
        <f>IF(ISBLANK(draft_picks[[#This Row],[drafter_id]]),"",_xlfn.XLOOKUP(draft_picks[[#This Row],[drafter_id]],drafters[id],drafters[name]))</f>
        <v>Elric Kane</v>
      </c>
      <c r="J484" t="str">
        <f>IF(ISBLANK(draft_picks[[#This Row],[drafter_team_id]]),"",_xlfn.XLOOKUP(draft_picks[[#This Row],[drafter_team_id]],drafter_teams[id],drafter_teams[name]))</f>
        <v/>
      </c>
      <c r="K484" s="3" t="s">
        <v>15497</v>
      </c>
      <c r="L484" t="s">
        <v>15497</v>
      </c>
      <c r="M484" t="str">
        <f>IF(OR(ISBLANK(draft_picks[[#This Row],[veto_drafter_id]]),draft_picks[[#This Row],[veto_drafter_id]]=""),"",_xlfn.XLOOKUP(draft_picks[[#This Row],[veto_drafter_id]],drafters[id],drafters[name]))</f>
        <v/>
      </c>
      <c r="N484" t="s">
        <v>15497</v>
      </c>
      <c r="O484" t="str">
        <f>IF(OR(ISBLANK(draft_picks[[#This Row],[veto_drafter_team_id]]),draft_picks[[#This Row],[veto_drafter_team_id]]=""),"",_xlfn.XLOOKUP(draft_picks[[#This Row],[veto_drafter_team_id]],drafter_teams[id],drafter_teams[name]))</f>
        <v/>
      </c>
      <c r="Q484" t="s">
        <v>15497</v>
      </c>
      <c r="R484" t="str">
        <f>IF(OR(ISBLANK(draft_picks[[#This Row],[veto_override_drafter_id]]),draft_picks[[#This Row],[veto_override_drafter_id]]=""),"",_xlfn.XLOOKUP(draft_picks[[#This Row],[veto_override_drafter_id]],drafters[id],drafters[name]))</f>
        <v/>
      </c>
      <c r="S484" t="s">
        <v>15497</v>
      </c>
      <c r="T484" t="str">
        <f>IF(OR(ISBLANK(draft_picks[[#This Row],[veto_override_team_id]]),draft_picks[[#This Row],[veto_override_team_id]]=""),"",_xlfn.XLOOKUP(draft_picks[[#This Row],[veto_override_team_id]],drafter_teams[id],drafter_teams[name]))</f>
        <v/>
      </c>
    </row>
    <row r="485" spans="1:20" x14ac:dyDescent="0.25">
      <c r="A485" t="s">
        <v>92</v>
      </c>
      <c r="B485" t="str">
        <f>_xlfn.XLOOKUP(draft_picks[[#This Row],[draft_id]],drafts[id],drafts[title])</f>
        <v>Halloween Movies</v>
      </c>
      <c r="C485" s="3">
        <v>1</v>
      </c>
      <c r="D485">
        <f>IF(C484&lt;draft_picks[[#This Row],[position]],1,IF(C484&gt;draft_picks[[#This Row],[position]],D484+1,IF(C484=draft_picks[[#This Row],[position]],D484+1)))</f>
        <v>8</v>
      </c>
      <c r="E485" t="s">
        <v>4941</v>
      </c>
      <c r="F485" t="str">
        <f>IF(ISBLANK(draft_picks[[#This Row],[movie_id]]),"",_xlfn.XLOOKUP(draft_picks[[#This Row],[movie_id]],drafts.movies[id],drafts.movies[movie_title]))</f>
        <v>The Adventures of Ichabod and Mr. Toad</v>
      </c>
      <c r="G485" s="3" t="s">
        <v>969</v>
      </c>
      <c r="H485" t="str">
        <f>IF(ISBLANK(draft_picks[[#This Row],[drafter_id]]),"",_xlfn.XLOOKUP(draft_picks[[#This Row],[drafter_id]],drafters[id],drafters[name]))</f>
        <v>Graham Skipper</v>
      </c>
      <c r="J485" t="str">
        <f>IF(ISBLANK(draft_picks[[#This Row],[drafter_team_id]]),"",_xlfn.XLOOKUP(draft_picks[[#This Row],[drafter_team_id]],drafter_teams[id],drafter_teams[name]))</f>
        <v/>
      </c>
      <c r="K485" s="3" t="s">
        <v>15497</v>
      </c>
      <c r="L485" t="s">
        <v>15497</v>
      </c>
      <c r="M485" t="str">
        <f>IF(OR(ISBLANK(draft_picks[[#This Row],[veto_drafter_id]]),draft_picks[[#This Row],[veto_drafter_id]]=""),"",_xlfn.XLOOKUP(draft_picks[[#This Row],[veto_drafter_id]],drafters[id],drafters[name]))</f>
        <v/>
      </c>
      <c r="N485" t="s">
        <v>15497</v>
      </c>
      <c r="O485" t="str">
        <f>IF(OR(ISBLANK(draft_picks[[#This Row],[veto_drafter_team_id]]),draft_picks[[#This Row],[veto_drafter_team_id]]=""),"",_xlfn.XLOOKUP(draft_picks[[#This Row],[veto_drafter_team_id]],drafter_teams[id],drafter_teams[name]))</f>
        <v/>
      </c>
      <c r="Q485" t="s">
        <v>15497</v>
      </c>
      <c r="R485" t="str">
        <f>IF(OR(ISBLANK(draft_picks[[#This Row],[veto_override_drafter_id]]),draft_picks[[#This Row],[veto_override_drafter_id]]=""),"",_xlfn.XLOOKUP(draft_picks[[#This Row],[veto_override_drafter_id]],drafters[id],drafters[name]))</f>
        <v/>
      </c>
      <c r="S485" t="s">
        <v>15497</v>
      </c>
      <c r="T485" t="str">
        <f>IF(OR(ISBLANK(draft_picks[[#This Row],[veto_override_team_id]]),draft_picks[[#This Row],[veto_override_team_id]]=""),"",_xlfn.XLOOKUP(draft_picks[[#This Row],[veto_override_team_id]],drafter_teams[id],drafter_teams[name]))</f>
        <v/>
      </c>
    </row>
    <row r="486" spans="1:20" x14ac:dyDescent="0.25">
      <c r="A486" t="s">
        <v>246</v>
      </c>
      <c r="B486" t="str">
        <f>_xlfn.XLOOKUP(draft_picks[[#This Row],[draft_id]],drafts[id],drafts[title])</f>
        <v>Found Footage</v>
      </c>
      <c r="C486" s="3">
        <v>7</v>
      </c>
      <c r="D486">
        <f>IF(C485&lt;draft_picks[[#This Row],[position]],1,IF(C485&gt;draft_picks[[#This Row],[position]],D485+1,IF(C485=draft_picks[[#This Row],[position]],D485+1)))</f>
        <v>1</v>
      </c>
      <c r="E486" t="s">
        <v>5402</v>
      </c>
      <c r="F486" t="str">
        <f>IF(ISBLANK(draft_picks[[#This Row],[movie_id]]),"",_xlfn.XLOOKUP(draft_picks[[#This Row],[movie_id]],drafts.movies[id],drafts.movies[movie_title]))</f>
        <v>Zero Day</v>
      </c>
      <c r="G486" s="3" t="s">
        <v>915</v>
      </c>
      <c r="H486" t="str">
        <f>IF(ISBLANK(draft_picks[[#This Row],[drafter_id]]),"",_xlfn.XLOOKUP(draft_picks[[#This Row],[drafter_id]],drafters[id],drafters[name]))</f>
        <v>Billy Ray Brewton</v>
      </c>
      <c r="J486" t="str">
        <f>IF(ISBLANK(draft_picks[[#This Row],[drafter_team_id]]),"",_xlfn.XLOOKUP(draft_picks[[#This Row],[drafter_team_id]],drafter_teams[id],drafter_teams[name]))</f>
        <v/>
      </c>
      <c r="K486" s="3" t="s">
        <v>15497</v>
      </c>
      <c r="L486" t="s">
        <v>15497</v>
      </c>
      <c r="M486" t="str">
        <f>IF(OR(ISBLANK(draft_picks[[#This Row],[veto_drafter_id]]),draft_picks[[#This Row],[veto_drafter_id]]=""),"",_xlfn.XLOOKUP(draft_picks[[#This Row],[veto_drafter_id]],drafters[id],drafters[name]))</f>
        <v/>
      </c>
      <c r="N486" t="s">
        <v>15497</v>
      </c>
      <c r="O486" t="str">
        <f>IF(OR(ISBLANK(draft_picks[[#This Row],[veto_drafter_team_id]]),draft_picks[[#This Row],[veto_drafter_team_id]]=""),"",_xlfn.XLOOKUP(draft_picks[[#This Row],[veto_drafter_team_id]],drafter_teams[id],drafter_teams[name]))</f>
        <v/>
      </c>
      <c r="Q486" t="s">
        <v>15497</v>
      </c>
      <c r="R486" t="str">
        <f>IF(OR(ISBLANK(draft_picks[[#This Row],[veto_override_drafter_id]]),draft_picks[[#This Row],[veto_override_drafter_id]]=""),"",_xlfn.XLOOKUP(draft_picks[[#This Row],[veto_override_drafter_id]],drafters[id],drafters[name]))</f>
        <v/>
      </c>
      <c r="S486" t="s">
        <v>15497</v>
      </c>
      <c r="T486" t="str">
        <f>IF(OR(ISBLANK(draft_picks[[#This Row],[veto_override_team_id]]),draft_picks[[#This Row],[veto_override_team_id]]=""),"",_xlfn.XLOOKUP(draft_picks[[#This Row],[veto_override_team_id]],drafter_teams[id],drafter_teams[name]))</f>
        <v/>
      </c>
    </row>
    <row r="487" spans="1:20" x14ac:dyDescent="0.25">
      <c r="A487" t="s">
        <v>246</v>
      </c>
      <c r="B487" t="str">
        <f>_xlfn.XLOOKUP(draft_picks[[#This Row],[draft_id]],drafts[id],drafts[title])</f>
        <v>Found Footage</v>
      </c>
      <c r="C487" s="3">
        <v>6</v>
      </c>
      <c r="D487">
        <f>IF(C486&lt;draft_picks[[#This Row],[position]],1,IF(C486&gt;draft_picks[[#This Row],[position]],D486+1,IF(C486=draft_picks[[#This Row],[position]],D486+1)))</f>
        <v>2</v>
      </c>
      <c r="E487" t="s">
        <v>4797</v>
      </c>
      <c r="F487" t="str">
        <f>IF(ISBLANK(draft_picks[[#This Row],[movie_id]]),"",_xlfn.XLOOKUP(draft_picks[[#This Row],[movie_id]],drafts.movies[id],drafts.movies[movie_title]))</f>
        <v>The Connection</v>
      </c>
      <c r="G487" s="3" t="s">
        <v>915</v>
      </c>
      <c r="H487" t="str">
        <f>IF(ISBLANK(draft_picks[[#This Row],[drafter_id]]),"",_xlfn.XLOOKUP(draft_picks[[#This Row],[drafter_id]],drafters[id],drafters[name]))</f>
        <v>Billy Ray Brewton</v>
      </c>
      <c r="J487" t="str">
        <f>IF(ISBLANK(draft_picks[[#This Row],[drafter_team_id]]),"",_xlfn.XLOOKUP(draft_picks[[#This Row],[drafter_team_id]],drafter_teams[id],drafter_teams[name]))</f>
        <v/>
      </c>
      <c r="K487" s="3" t="s">
        <v>15497</v>
      </c>
      <c r="L487" t="s">
        <v>15497</v>
      </c>
      <c r="M487" t="str">
        <f>IF(OR(ISBLANK(draft_picks[[#This Row],[veto_drafter_id]]),draft_picks[[#This Row],[veto_drafter_id]]=""),"",_xlfn.XLOOKUP(draft_picks[[#This Row],[veto_drafter_id]],drafters[id],drafters[name]))</f>
        <v/>
      </c>
      <c r="N487" t="s">
        <v>15497</v>
      </c>
      <c r="O487" t="str">
        <f>IF(OR(ISBLANK(draft_picks[[#This Row],[veto_drafter_team_id]]),draft_picks[[#This Row],[veto_drafter_team_id]]=""),"",_xlfn.XLOOKUP(draft_picks[[#This Row],[veto_drafter_team_id]],drafter_teams[id],drafter_teams[name]))</f>
        <v/>
      </c>
      <c r="Q487" t="s">
        <v>15497</v>
      </c>
      <c r="R487" t="str">
        <f>IF(OR(ISBLANK(draft_picks[[#This Row],[veto_override_drafter_id]]),draft_picks[[#This Row],[veto_override_drafter_id]]=""),"",_xlfn.XLOOKUP(draft_picks[[#This Row],[veto_override_drafter_id]],drafters[id],drafters[name]))</f>
        <v/>
      </c>
      <c r="S487" t="s">
        <v>15497</v>
      </c>
      <c r="T487" t="str">
        <f>IF(OR(ISBLANK(draft_picks[[#This Row],[veto_override_team_id]]),draft_picks[[#This Row],[veto_override_team_id]]=""),"",_xlfn.XLOOKUP(draft_picks[[#This Row],[veto_override_team_id]],drafter_teams[id],drafter_teams[name]))</f>
        <v/>
      </c>
    </row>
    <row r="488" spans="1:20" x14ac:dyDescent="0.25">
      <c r="A488" t="s">
        <v>246</v>
      </c>
      <c r="B488" t="str">
        <f>_xlfn.XLOOKUP(draft_picks[[#This Row],[draft_id]],drafts[id],drafts[title])</f>
        <v>Found Footage</v>
      </c>
      <c r="C488" s="3">
        <v>5</v>
      </c>
      <c r="D488">
        <f>IF(C487&lt;draft_picks[[#This Row],[position]],1,IF(C487&gt;draft_picks[[#This Row],[position]],D487+1,IF(C487=draft_picks[[#This Row],[position]],D487+1)))</f>
        <v>3</v>
      </c>
      <c r="E488" t="s">
        <v>3600</v>
      </c>
      <c r="F488" t="str">
        <f>IF(ISBLANK(draft_picks[[#This Row],[movie_id]]),"",_xlfn.XLOOKUP(draft_picks[[#This Row],[movie_id]],drafts.movies[id],drafts.movies[movie_title]))</f>
        <v>Cloverfield</v>
      </c>
      <c r="G488" s="3" t="s">
        <v>1237</v>
      </c>
      <c r="H488" t="str">
        <f>IF(ISBLANK(draft_picks[[#This Row],[drafter_id]]),"",_xlfn.XLOOKUP(draft_picks[[#This Row],[drafter_id]],drafters[id],drafters[name]))</f>
        <v>Clay Keller</v>
      </c>
      <c r="J488" t="str">
        <f>IF(ISBLANK(draft_picks[[#This Row],[drafter_team_id]]),"",_xlfn.XLOOKUP(draft_picks[[#This Row],[drafter_team_id]],drafter_teams[id],drafter_teams[name]))</f>
        <v/>
      </c>
      <c r="K488" s="3" t="s">
        <v>15497</v>
      </c>
      <c r="L488" t="s">
        <v>15497</v>
      </c>
      <c r="M488" t="str">
        <f>IF(OR(ISBLANK(draft_picks[[#This Row],[veto_drafter_id]]),draft_picks[[#This Row],[veto_drafter_id]]=""),"",_xlfn.XLOOKUP(draft_picks[[#This Row],[veto_drafter_id]],drafters[id],drafters[name]))</f>
        <v/>
      </c>
      <c r="N488" t="s">
        <v>15497</v>
      </c>
      <c r="O488" t="str">
        <f>IF(OR(ISBLANK(draft_picks[[#This Row],[veto_drafter_team_id]]),draft_picks[[#This Row],[veto_drafter_team_id]]=""),"",_xlfn.XLOOKUP(draft_picks[[#This Row],[veto_drafter_team_id]],drafter_teams[id],drafter_teams[name]))</f>
        <v/>
      </c>
      <c r="Q488" t="s">
        <v>15497</v>
      </c>
      <c r="R488" t="str">
        <f>IF(OR(ISBLANK(draft_picks[[#This Row],[veto_override_drafter_id]]),draft_picks[[#This Row],[veto_override_drafter_id]]=""),"",_xlfn.XLOOKUP(draft_picks[[#This Row],[veto_override_drafter_id]],drafters[id],drafters[name]))</f>
        <v/>
      </c>
      <c r="S488" t="s">
        <v>15497</v>
      </c>
      <c r="T488" t="str">
        <f>IF(OR(ISBLANK(draft_picks[[#This Row],[veto_override_team_id]]),draft_picks[[#This Row],[veto_override_team_id]]=""),"",_xlfn.XLOOKUP(draft_picks[[#This Row],[veto_override_team_id]],drafter_teams[id],drafter_teams[name]))</f>
        <v/>
      </c>
    </row>
    <row r="489" spans="1:20" x14ac:dyDescent="0.25">
      <c r="A489" t="s">
        <v>246</v>
      </c>
      <c r="B489" t="str">
        <f>_xlfn.XLOOKUP(draft_picks[[#This Row],[draft_id]],drafts[id],drafts[title])</f>
        <v>Found Footage</v>
      </c>
      <c r="C489" s="3">
        <v>4</v>
      </c>
      <c r="D489">
        <f>IF(C488&lt;draft_picks[[#This Row],[position]],1,IF(C488&gt;draft_picks[[#This Row],[position]],D488+1,IF(C488=draft_picks[[#This Row],[position]],D488+1)))</f>
        <v>4</v>
      </c>
      <c r="E489" t="s">
        <v>3106</v>
      </c>
      <c r="F489" t="str">
        <f>IF(ISBLANK(draft_picks[[#This Row],[movie_id]]),"",_xlfn.XLOOKUP(draft_picks[[#This Row],[movie_id]],drafts.movies[id],drafts.movies[movie_title]))</f>
        <v>Faces of Death</v>
      </c>
      <c r="G489" s="3" t="s">
        <v>915</v>
      </c>
      <c r="H489" t="str">
        <f>IF(ISBLANK(draft_picks[[#This Row],[drafter_id]]),"",_xlfn.XLOOKUP(draft_picks[[#This Row],[drafter_id]],drafters[id],drafters[name]))</f>
        <v>Billy Ray Brewton</v>
      </c>
      <c r="J489" t="str">
        <f>IF(ISBLANK(draft_picks[[#This Row],[drafter_team_id]]),"",_xlfn.XLOOKUP(draft_picks[[#This Row],[drafter_team_id]],drafter_teams[id],drafter_teams[name]))</f>
        <v/>
      </c>
      <c r="K489" s="3" t="s">
        <v>15484</v>
      </c>
      <c r="L489" t="s">
        <v>1237</v>
      </c>
      <c r="M489" t="str">
        <f>IF(OR(ISBLANK(draft_picks[[#This Row],[veto_drafter_id]]),draft_picks[[#This Row],[veto_drafter_id]]=""),"",_xlfn.XLOOKUP(draft_picks[[#This Row],[veto_drafter_id]],drafters[id],drafters[name]))</f>
        <v>Clay Keller</v>
      </c>
      <c r="N489" t="s">
        <v>15497</v>
      </c>
      <c r="O489" t="str">
        <f>IF(OR(ISBLANK(draft_picks[[#This Row],[veto_drafter_team_id]]),draft_picks[[#This Row],[veto_drafter_team_id]]=""),"",_xlfn.XLOOKUP(draft_picks[[#This Row],[veto_drafter_team_id]],drafter_teams[id],drafter_teams[name]))</f>
        <v/>
      </c>
      <c r="Q489" t="s">
        <v>15497</v>
      </c>
      <c r="R489" t="str">
        <f>IF(OR(ISBLANK(draft_picks[[#This Row],[veto_override_drafter_id]]),draft_picks[[#This Row],[veto_override_drafter_id]]=""),"",_xlfn.XLOOKUP(draft_picks[[#This Row],[veto_override_drafter_id]],drafters[id],drafters[name]))</f>
        <v/>
      </c>
      <c r="S489" t="s">
        <v>15497</v>
      </c>
      <c r="T489" t="str">
        <f>IF(OR(ISBLANK(draft_picks[[#This Row],[veto_override_team_id]]),draft_picks[[#This Row],[veto_override_team_id]]=""),"",_xlfn.XLOOKUP(draft_picks[[#This Row],[veto_override_team_id]],drafter_teams[id],drafter_teams[name]))</f>
        <v/>
      </c>
    </row>
    <row r="490" spans="1:20" x14ac:dyDescent="0.25">
      <c r="A490" t="s">
        <v>246</v>
      </c>
      <c r="B490" t="str">
        <f>_xlfn.XLOOKUP(draft_picks[[#This Row],[draft_id]],drafts[id],drafts[title])</f>
        <v>Found Footage</v>
      </c>
      <c r="C490" s="3">
        <v>4</v>
      </c>
      <c r="D490">
        <f>IF(C489&lt;draft_picks[[#This Row],[position]],1,IF(C489&gt;draft_picks[[#This Row],[position]],D489+1,IF(C489=draft_picks[[#This Row],[position]],D489+1)))</f>
        <v>5</v>
      </c>
      <c r="E490" t="s">
        <v>6141</v>
      </c>
      <c r="F490" t="str">
        <f>IF(ISBLANK(draft_picks[[#This Row],[movie_id]]),"",_xlfn.XLOOKUP(draft_picks[[#This Row],[movie_id]],drafts.movies[id],drafts.movies[movie_title]))</f>
        <v>Paranormal Activity</v>
      </c>
      <c r="G490" s="3" t="s">
        <v>915</v>
      </c>
      <c r="H490" t="str">
        <f>IF(ISBLANK(draft_picks[[#This Row],[drafter_id]]),"",_xlfn.XLOOKUP(draft_picks[[#This Row],[drafter_id]],drafters[id],drafters[name]))</f>
        <v>Billy Ray Brewton</v>
      </c>
      <c r="J490" t="str">
        <f>IF(ISBLANK(draft_picks[[#This Row],[drafter_team_id]]),"",_xlfn.XLOOKUP(draft_picks[[#This Row],[drafter_team_id]],drafter_teams[id],drafter_teams[name]))</f>
        <v/>
      </c>
      <c r="K490" s="3" t="s">
        <v>15497</v>
      </c>
      <c r="L490" t="s">
        <v>15497</v>
      </c>
      <c r="M490" t="str">
        <f>IF(OR(ISBLANK(draft_picks[[#This Row],[veto_drafter_id]]),draft_picks[[#This Row],[veto_drafter_id]]=""),"",_xlfn.XLOOKUP(draft_picks[[#This Row],[veto_drafter_id]],drafters[id],drafters[name]))</f>
        <v/>
      </c>
      <c r="N490" t="s">
        <v>15497</v>
      </c>
      <c r="O490" t="str">
        <f>IF(OR(ISBLANK(draft_picks[[#This Row],[veto_drafter_team_id]]),draft_picks[[#This Row],[veto_drafter_team_id]]=""),"",_xlfn.XLOOKUP(draft_picks[[#This Row],[veto_drafter_team_id]],drafter_teams[id],drafter_teams[name]))</f>
        <v/>
      </c>
      <c r="Q490" t="s">
        <v>15497</v>
      </c>
      <c r="R490" t="str">
        <f>IF(OR(ISBLANK(draft_picks[[#This Row],[veto_override_drafter_id]]),draft_picks[[#This Row],[veto_override_drafter_id]]=""),"",_xlfn.XLOOKUP(draft_picks[[#This Row],[veto_override_drafter_id]],drafters[id],drafters[name]))</f>
        <v/>
      </c>
      <c r="S490" t="s">
        <v>15497</v>
      </c>
      <c r="T490" t="str">
        <f>IF(OR(ISBLANK(draft_picks[[#This Row],[veto_override_team_id]]),draft_picks[[#This Row],[veto_override_team_id]]=""),"",_xlfn.XLOOKUP(draft_picks[[#This Row],[veto_override_team_id]],drafter_teams[id],drafter_teams[name]))</f>
        <v/>
      </c>
    </row>
    <row r="491" spans="1:20" x14ac:dyDescent="0.25">
      <c r="A491" t="s">
        <v>246</v>
      </c>
      <c r="B491" t="str">
        <f>_xlfn.XLOOKUP(draft_picks[[#This Row],[draft_id]],drafts[id],drafts[title])</f>
        <v>Found Footage</v>
      </c>
      <c r="C491" s="3">
        <v>3</v>
      </c>
      <c r="D491">
        <f>IF(C490&lt;draft_picks[[#This Row],[position]],1,IF(C490&gt;draft_picks[[#This Row],[position]],D490+1,IF(C490=draft_picks[[#This Row],[position]],D490+1)))</f>
        <v>6</v>
      </c>
      <c r="E491" t="s">
        <v>4216</v>
      </c>
      <c r="F491" t="str">
        <f>IF(ISBLANK(draft_picks[[#This Row],[movie_id]]),"",_xlfn.XLOOKUP(draft_picks[[#This Row],[movie_id]],drafts.movies[id],drafts.movies[movie_title]))</f>
        <v>REC</v>
      </c>
      <c r="G491" s="3" t="s">
        <v>1237</v>
      </c>
      <c r="H491" t="str">
        <f>IF(ISBLANK(draft_picks[[#This Row],[drafter_id]]),"",_xlfn.XLOOKUP(draft_picks[[#This Row],[drafter_id]],drafters[id],drafters[name]))</f>
        <v>Clay Keller</v>
      </c>
      <c r="J491" t="str">
        <f>IF(ISBLANK(draft_picks[[#This Row],[drafter_team_id]]),"",_xlfn.XLOOKUP(draft_picks[[#This Row],[drafter_team_id]],drafter_teams[id],drafter_teams[name]))</f>
        <v/>
      </c>
      <c r="K491" s="3" t="s">
        <v>15497</v>
      </c>
      <c r="L491" t="s">
        <v>15497</v>
      </c>
      <c r="M491" t="str">
        <f>IF(OR(ISBLANK(draft_picks[[#This Row],[veto_drafter_id]]),draft_picks[[#This Row],[veto_drafter_id]]=""),"",_xlfn.XLOOKUP(draft_picks[[#This Row],[veto_drafter_id]],drafters[id],drafters[name]))</f>
        <v/>
      </c>
      <c r="N491" t="s">
        <v>15497</v>
      </c>
      <c r="O491" t="str">
        <f>IF(OR(ISBLANK(draft_picks[[#This Row],[veto_drafter_team_id]]),draft_picks[[#This Row],[veto_drafter_team_id]]=""),"",_xlfn.XLOOKUP(draft_picks[[#This Row],[veto_drafter_team_id]],drafter_teams[id],drafter_teams[name]))</f>
        <v/>
      </c>
      <c r="Q491" t="s">
        <v>15497</v>
      </c>
      <c r="R491" t="str">
        <f>IF(OR(ISBLANK(draft_picks[[#This Row],[veto_override_drafter_id]]),draft_picks[[#This Row],[veto_override_drafter_id]]=""),"",_xlfn.XLOOKUP(draft_picks[[#This Row],[veto_override_drafter_id]],drafters[id],drafters[name]))</f>
        <v/>
      </c>
      <c r="S491" t="s">
        <v>15497</v>
      </c>
      <c r="T491" t="str">
        <f>IF(OR(ISBLANK(draft_picks[[#This Row],[veto_override_team_id]]),draft_picks[[#This Row],[veto_override_team_id]]=""),"",_xlfn.XLOOKUP(draft_picks[[#This Row],[veto_override_team_id]],drafter_teams[id],drafter_teams[name]))</f>
        <v/>
      </c>
    </row>
    <row r="492" spans="1:20" x14ac:dyDescent="0.25">
      <c r="A492" t="s">
        <v>246</v>
      </c>
      <c r="B492" t="str">
        <f>_xlfn.XLOOKUP(draft_picks[[#This Row],[draft_id]],drafts[id],drafts[title])</f>
        <v>Found Footage</v>
      </c>
      <c r="C492" s="3">
        <v>2</v>
      </c>
      <c r="D492">
        <f>IF(C491&lt;draft_picks[[#This Row],[position]],1,IF(C491&gt;draft_picks[[#This Row],[position]],D491+1,IF(C491=draft_picks[[#This Row],[position]],D491+1)))</f>
        <v>7</v>
      </c>
      <c r="E492" t="s">
        <v>5492</v>
      </c>
      <c r="F492" t="str">
        <f>IF(ISBLANK(draft_picks[[#This Row],[movie_id]]),"",_xlfn.XLOOKUP(draft_picks[[#This Row],[movie_id]],drafts.movies[id],drafts.movies[movie_title]))</f>
        <v>The Last Exorcism</v>
      </c>
      <c r="G492" s="3" t="s">
        <v>915</v>
      </c>
      <c r="H492" t="str">
        <f>IF(ISBLANK(draft_picks[[#This Row],[drafter_id]]),"",_xlfn.XLOOKUP(draft_picks[[#This Row],[drafter_id]],drafters[id],drafters[name]))</f>
        <v>Billy Ray Brewton</v>
      </c>
      <c r="J492" t="str">
        <f>IF(ISBLANK(draft_picks[[#This Row],[drafter_team_id]]),"",_xlfn.XLOOKUP(draft_picks[[#This Row],[drafter_team_id]],drafter_teams[id],drafter_teams[name]))</f>
        <v/>
      </c>
      <c r="K492" s="3" t="s">
        <v>15497</v>
      </c>
      <c r="L492" t="s">
        <v>15497</v>
      </c>
      <c r="M492" t="str">
        <f>IF(OR(ISBLANK(draft_picks[[#This Row],[veto_drafter_id]]),draft_picks[[#This Row],[veto_drafter_id]]=""),"",_xlfn.XLOOKUP(draft_picks[[#This Row],[veto_drafter_id]],drafters[id],drafters[name]))</f>
        <v/>
      </c>
      <c r="N492" t="s">
        <v>15497</v>
      </c>
      <c r="O492" t="str">
        <f>IF(OR(ISBLANK(draft_picks[[#This Row],[veto_drafter_team_id]]),draft_picks[[#This Row],[veto_drafter_team_id]]=""),"",_xlfn.XLOOKUP(draft_picks[[#This Row],[veto_drafter_team_id]],drafter_teams[id],drafter_teams[name]))</f>
        <v/>
      </c>
      <c r="Q492" t="s">
        <v>15497</v>
      </c>
      <c r="R492" t="str">
        <f>IF(OR(ISBLANK(draft_picks[[#This Row],[veto_override_drafter_id]]),draft_picks[[#This Row],[veto_override_drafter_id]]=""),"",_xlfn.XLOOKUP(draft_picks[[#This Row],[veto_override_drafter_id]],drafters[id],drafters[name]))</f>
        <v/>
      </c>
      <c r="S492" t="s">
        <v>15497</v>
      </c>
      <c r="T492" t="str">
        <f>IF(OR(ISBLANK(draft_picks[[#This Row],[veto_override_team_id]]),draft_picks[[#This Row],[veto_override_team_id]]=""),"",_xlfn.XLOOKUP(draft_picks[[#This Row],[veto_override_team_id]],drafter_teams[id],drafter_teams[name]))</f>
        <v/>
      </c>
    </row>
    <row r="493" spans="1:20" x14ac:dyDescent="0.25">
      <c r="A493" t="s">
        <v>246</v>
      </c>
      <c r="B493" t="str">
        <f>_xlfn.XLOOKUP(draft_picks[[#This Row],[draft_id]],drafts[id],drafts[title])</f>
        <v>Found Footage</v>
      </c>
      <c r="C493" s="3">
        <v>1</v>
      </c>
      <c r="D493">
        <f>IF(C492&lt;draft_picks[[#This Row],[position]],1,IF(C492&gt;draft_picks[[#This Row],[position]],D492+1,IF(C492=draft_picks[[#This Row],[position]],D492+1)))</f>
        <v>8</v>
      </c>
      <c r="E493" t="s">
        <v>6776</v>
      </c>
      <c r="F493" t="str">
        <f>IF(ISBLANK(draft_picks[[#This Row],[movie_id]]),"",_xlfn.XLOOKUP(draft_picks[[#This Row],[movie_id]],drafts.movies[id],drafts.movies[movie_title]))</f>
        <v>The Blair Witch Project</v>
      </c>
      <c r="G493" s="3" t="s">
        <v>1237</v>
      </c>
      <c r="H493" t="str">
        <f>IF(ISBLANK(draft_picks[[#This Row],[drafter_id]]),"",_xlfn.XLOOKUP(draft_picks[[#This Row],[drafter_id]],drafters[id],drafters[name]))</f>
        <v>Clay Keller</v>
      </c>
      <c r="J493" t="str">
        <f>IF(ISBLANK(draft_picks[[#This Row],[drafter_team_id]]),"",_xlfn.XLOOKUP(draft_picks[[#This Row],[drafter_team_id]],drafter_teams[id],drafter_teams[name]))</f>
        <v/>
      </c>
      <c r="K493" s="3" t="s">
        <v>15497</v>
      </c>
      <c r="L493" t="s">
        <v>15497</v>
      </c>
      <c r="M493" t="str">
        <f>IF(OR(ISBLANK(draft_picks[[#This Row],[veto_drafter_id]]),draft_picks[[#This Row],[veto_drafter_id]]=""),"",_xlfn.XLOOKUP(draft_picks[[#This Row],[veto_drafter_id]],drafters[id],drafters[name]))</f>
        <v/>
      </c>
      <c r="N493" t="s">
        <v>15497</v>
      </c>
      <c r="O493" t="str">
        <f>IF(OR(ISBLANK(draft_picks[[#This Row],[veto_drafter_team_id]]),draft_picks[[#This Row],[veto_drafter_team_id]]=""),"",_xlfn.XLOOKUP(draft_picks[[#This Row],[veto_drafter_team_id]],drafter_teams[id],drafter_teams[name]))</f>
        <v/>
      </c>
      <c r="Q493" t="s">
        <v>15497</v>
      </c>
      <c r="R493" t="str">
        <f>IF(OR(ISBLANK(draft_picks[[#This Row],[veto_override_drafter_id]]),draft_picks[[#This Row],[veto_override_drafter_id]]=""),"",_xlfn.XLOOKUP(draft_picks[[#This Row],[veto_override_drafter_id]],drafters[id],drafters[name]))</f>
        <v/>
      </c>
      <c r="S493" t="s">
        <v>15497</v>
      </c>
      <c r="T493" t="str">
        <f>IF(OR(ISBLANK(draft_picks[[#This Row],[veto_override_team_id]]),draft_picks[[#This Row],[veto_override_team_id]]=""),"",_xlfn.XLOOKUP(draft_picks[[#This Row],[veto_override_team_id]],drafter_teams[id],drafter_teams[name]))</f>
        <v/>
      </c>
    </row>
    <row r="494" spans="1:20" x14ac:dyDescent="0.25">
      <c r="A494" t="s">
        <v>492</v>
      </c>
      <c r="B494" t="str">
        <f>_xlfn.XLOOKUP(draft_picks[[#This Row],[draft_id]],drafts[id],drafts[title])</f>
        <v>Heist Movies</v>
      </c>
      <c r="C494" s="3">
        <v>7</v>
      </c>
      <c r="D494">
        <f>IF(C493&lt;draft_picks[[#This Row],[position]],1,IF(C493&gt;draft_picks[[#This Row],[position]],D493+1,IF(C493=draft_picks[[#This Row],[position]],D493+1)))</f>
        <v>1</v>
      </c>
      <c r="E494" t="s">
        <v>3717</v>
      </c>
      <c r="F494" t="str">
        <f>IF(ISBLANK(draft_picks[[#This Row],[movie_id]]),"",_xlfn.XLOOKUP(draft_picks[[#This Row],[movie_id]],drafts.movies[id],drafts.movies[movie_title]))</f>
        <v>Mission: Impossible</v>
      </c>
      <c r="G494" s="3" t="s">
        <v>1017</v>
      </c>
      <c r="H494" t="str">
        <f>IF(ISBLANK(draft_picks[[#This Row],[drafter_id]]),"",_xlfn.XLOOKUP(draft_picks[[#This Row],[drafter_id]],drafters[id],drafters[name]))</f>
        <v>Thomas Grabinski</v>
      </c>
      <c r="J494" t="str">
        <f>IF(ISBLANK(draft_picks[[#This Row],[drafter_team_id]]),"",_xlfn.XLOOKUP(draft_picks[[#This Row],[drafter_team_id]],drafter_teams[id],drafter_teams[name]))</f>
        <v/>
      </c>
      <c r="K494" s="3" t="s">
        <v>15497</v>
      </c>
      <c r="L494" t="s">
        <v>15497</v>
      </c>
      <c r="M494" t="str">
        <f>IF(OR(ISBLANK(draft_picks[[#This Row],[veto_drafter_id]]),draft_picks[[#This Row],[veto_drafter_id]]=""),"",_xlfn.XLOOKUP(draft_picks[[#This Row],[veto_drafter_id]],drafters[id],drafters[name]))</f>
        <v/>
      </c>
      <c r="N494" t="s">
        <v>15497</v>
      </c>
      <c r="O494" t="str">
        <f>IF(OR(ISBLANK(draft_picks[[#This Row],[veto_drafter_team_id]]),draft_picks[[#This Row],[veto_drafter_team_id]]=""),"",_xlfn.XLOOKUP(draft_picks[[#This Row],[veto_drafter_team_id]],drafter_teams[id],drafter_teams[name]))</f>
        <v/>
      </c>
      <c r="Q494" t="s">
        <v>15497</v>
      </c>
      <c r="R494" t="str">
        <f>IF(OR(ISBLANK(draft_picks[[#This Row],[veto_override_drafter_id]]),draft_picks[[#This Row],[veto_override_drafter_id]]=""),"",_xlfn.XLOOKUP(draft_picks[[#This Row],[veto_override_drafter_id]],drafters[id],drafters[name]))</f>
        <v/>
      </c>
      <c r="S494" t="s">
        <v>15497</v>
      </c>
      <c r="T494" t="str">
        <f>IF(OR(ISBLANK(draft_picks[[#This Row],[veto_override_team_id]]),draft_picks[[#This Row],[veto_override_team_id]]=""),"",_xlfn.XLOOKUP(draft_picks[[#This Row],[veto_override_team_id]],drafter_teams[id],drafter_teams[name]))</f>
        <v/>
      </c>
    </row>
    <row r="495" spans="1:20" x14ac:dyDescent="0.25">
      <c r="A495" t="s">
        <v>492</v>
      </c>
      <c r="B495" t="str">
        <f>_xlfn.XLOOKUP(draft_picks[[#This Row],[draft_id]],drafts[id],drafts[title])</f>
        <v>Heist Movies</v>
      </c>
      <c r="C495" s="3">
        <v>6</v>
      </c>
      <c r="D495">
        <f>IF(C494&lt;draft_picks[[#This Row],[position]],1,IF(C494&gt;draft_picks[[#This Row],[position]],D494+1,IF(C494=draft_picks[[#This Row],[position]],D494+1)))</f>
        <v>2</v>
      </c>
      <c r="E495" t="s">
        <v>7910</v>
      </c>
      <c r="F495" t="str">
        <f>IF(ISBLANK(draft_picks[[#This Row],[movie_id]]),"",_xlfn.XLOOKUP(draft_picks[[#This Row],[movie_id]],drafts.movies[id],drafts.movies[movie_title]))</f>
        <v>Bottle Rocket</v>
      </c>
      <c r="G495" s="3" t="s">
        <v>1017</v>
      </c>
      <c r="H495" t="str">
        <f>IF(ISBLANK(draft_picks[[#This Row],[drafter_id]]),"",_xlfn.XLOOKUP(draft_picks[[#This Row],[drafter_id]],drafters[id],drafters[name]))</f>
        <v>Thomas Grabinski</v>
      </c>
      <c r="J495" t="str">
        <f>IF(ISBLANK(draft_picks[[#This Row],[drafter_team_id]]),"",_xlfn.XLOOKUP(draft_picks[[#This Row],[drafter_team_id]],drafter_teams[id],drafter_teams[name]))</f>
        <v/>
      </c>
      <c r="K495" s="3" t="s">
        <v>15484</v>
      </c>
      <c r="L495" t="s">
        <v>1233</v>
      </c>
      <c r="M495" t="str">
        <f>IF(OR(ISBLANK(draft_picks[[#This Row],[veto_drafter_id]]),draft_picks[[#This Row],[veto_drafter_id]]=""),"",_xlfn.XLOOKUP(draft_picks[[#This Row],[veto_drafter_id]],drafters[id],drafters[name]))</f>
        <v>Kevin Costello</v>
      </c>
      <c r="N495" t="s">
        <v>15497</v>
      </c>
      <c r="O495" t="str">
        <f>IF(OR(ISBLANK(draft_picks[[#This Row],[veto_drafter_team_id]]),draft_picks[[#This Row],[veto_drafter_team_id]]=""),"",_xlfn.XLOOKUP(draft_picks[[#This Row],[veto_drafter_team_id]],drafter_teams[id],drafter_teams[name]))</f>
        <v/>
      </c>
      <c r="Q495" t="s">
        <v>15497</v>
      </c>
      <c r="R495" t="str">
        <f>IF(OR(ISBLANK(draft_picks[[#This Row],[veto_override_drafter_id]]),draft_picks[[#This Row],[veto_override_drafter_id]]=""),"",_xlfn.XLOOKUP(draft_picks[[#This Row],[veto_override_drafter_id]],drafters[id],drafters[name]))</f>
        <v/>
      </c>
      <c r="S495" t="s">
        <v>15497</v>
      </c>
      <c r="T495" t="str">
        <f>IF(OR(ISBLANK(draft_picks[[#This Row],[veto_override_team_id]]),draft_picks[[#This Row],[veto_override_team_id]]=""),"",_xlfn.XLOOKUP(draft_picks[[#This Row],[veto_override_team_id]],drafter_teams[id],drafter_teams[name]))</f>
        <v/>
      </c>
    </row>
    <row r="496" spans="1:20" x14ac:dyDescent="0.25">
      <c r="A496" t="s">
        <v>492</v>
      </c>
      <c r="B496" t="str">
        <f>_xlfn.XLOOKUP(draft_picks[[#This Row],[draft_id]],drafts[id],drafts[title])</f>
        <v>Heist Movies</v>
      </c>
      <c r="C496" s="3">
        <v>6</v>
      </c>
      <c r="D496">
        <f>IF(C495&lt;draft_picks[[#This Row],[position]],1,IF(C495&gt;draft_picks[[#This Row],[position]],D495+1,IF(C495=draft_picks[[#This Row],[position]],D495+1)))</f>
        <v>3</v>
      </c>
      <c r="E496" t="s">
        <v>1643</v>
      </c>
      <c r="F496" t="str">
        <f>IF(ISBLANK(draft_picks[[#This Row],[movie_id]]),"",_xlfn.XLOOKUP(draft_picks[[#This Row],[movie_id]],drafts.movies[id],drafts.movies[movie_title]))</f>
        <v>Fast Five</v>
      </c>
      <c r="G496" s="3" t="s">
        <v>1017</v>
      </c>
      <c r="H496" t="str">
        <f>IF(ISBLANK(draft_picks[[#This Row],[drafter_id]]),"",_xlfn.XLOOKUP(draft_picks[[#This Row],[drafter_id]],drafters[id],drafters[name]))</f>
        <v>Thomas Grabinski</v>
      </c>
      <c r="J496" t="str">
        <f>IF(ISBLANK(draft_picks[[#This Row],[drafter_team_id]]),"",_xlfn.XLOOKUP(draft_picks[[#This Row],[drafter_team_id]],drafter_teams[id],drafter_teams[name]))</f>
        <v/>
      </c>
      <c r="K496" s="3" t="s">
        <v>15497</v>
      </c>
      <c r="L496" t="s">
        <v>15497</v>
      </c>
      <c r="M496" t="str">
        <f>IF(OR(ISBLANK(draft_picks[[#This Row],[veto_drafter_id]]),draft_picks[[#This Row],[veto_drafter_id]]=""),"",_xlfn.XLOOKUP(draft_picks[[#This Row],[veto_drafter_id]],drafters[id],drafters[name]))</f>
        <v/>
      </c>
      <c r="N496" t="s">
        <v>15497</v>
      </c>
      <c r="O496" t="str">
        <f>IF(OR(ISBLANK(draft_picks[[#This Row],[veto_drafter_team_id]]),draft_picks[[#This Row],[veto_drafter_team_id]]=""),"",_xlfn.XLOOKUP(draft_picks[[#This Row],[veto_drafter_team_id]],drafter_teams[id],drafter_teams[name]))</f>
        <v/>
      </c>
      <c r="Q496" t="s">
        <v>15497</v>
      </c>
      <c r="R496" t="str">
        <f>IF(OR(ISBLANK(draft_picks[[#This Row],[veto_override_drafter_id]]),draft_picks[[#This Row],[veto_override_drafter_id]]=""),"",_xlfn.XLOOKUP(draft_picks[[#This Row],[veto_override_drafter_id]],drafters[id],drafters[name]))</f>
        <v/>
      </c>
      <c r="S496" t="s">
        <v>15497</v>
      </c>
      <c r="T496" t="str">
        <f>IF(OR(ISBLANK(draft_picks[[#This Row],[veto_override_team_id]]),draft_picks[[#This Row],[veto_override_team_id]]=""),"",_xlfn.XLOOKUP(draft_picks[[#This Row],[veto_override_team_id]],drafter_teams[id],drafter_teams[name]))</f>
        <v/>
      </c>
    </row>
    <row r="497" spans="1:21" x14ac:dyDescent="0.25">
      <c r="A497" t="s">
        <v>492</v>
      </c>
      <c r="B497" t="str">
        <f>_xlfn.XLOOKUP(draft_picks[[#This Row],[draft_id]],drafts[id],drafts[title])</f>
        <v>Heist Movies</v>
      </c>
      <c r="C497" s="3">
        <v>5</v>
      </c>
      <c r="D497">
        <f>IF(C496&lt;draft_picks[[#This Row],[position]],1,IF(C496&gt;draft_picks[[#This Row],[position]],D496+1,IF(C496=draft_picks[[#This Row],[position]],D496+1)))</f>
        <v>4</v>
      </c>
      <c r="E497" t="s">
        <v>4473</v>
      </c>
      <c r="F497" t="str">
        <f>IF(ISBLANK(draft_picks[[#This Row],[movie_id]]),"",_xlfn.XLOOKUP(draft_picks[[#This Row],[movie_id]],drafts.movies[id],drafts.movies[movie_title]))</f>
        <v>National Treasure</v>
      </c>
      <c r="G497" s="3" t="s">
        <v>1233</v>
      </c>
      <c r="H497" t="str">
        <f>IF(ISBLANK(draft_picks[[#This Row],[drafter_id]]),"",_xlfn.XLOOKUP(draft_picks[[#This Row],[drafter_id]],drafters[id],drafters[name]))</f>
        <v>Kevin Costello</v>
      </c>
      <c r="J497" t="str">
        <f>IF(ISBLANK(draft_picks[[#This Row],[drafter_team_id]]),"",_xlfn.XLOOKUP(draft_picks[[#This Row],[drafter_team_id]],drafter_teams[id],drafter_teams[name]))</f>
        <v/>
      </c>
      <c r="K497" s="3"/>
      <c r="L497" t="s">
        <v>15497</v>
      </c>
      <c r="M497" t="str">
        <f>IF(OR(ISBLANK(draft_picks[[#This Row],[veto_drafter_id]]),draft_picks[[#This Row],[veto_drafter_id]]=""),"",_xlfn.XLOOKUP(draft_picks[[#This Row],[veto_drafter_id]],drafters[id],drafters[name]))</f>
        <v/>
      </c>
      <c r="N497" t="s">
        <v>15497</v>
      </c>
      <c r="O497" t="str">
        <f>IF(OR(ISBLANK(draft_picks[[#This Row],[veto_drafter_team_id]]),draft_picks[[#This Row],[veto_drafter_team_id]]=""),"",_xlfn.XLOOKUP(draft_picks[[#This Row],[veto_drafter_team_id]],drafter_teams[id],drafter_teams[name]))</f>
        <v/>
      </c>
      <c r="Q497" t="s">
        <v>15497</v>
      </c>
      <c r="R497" t="str">
        <f>IF(OR(ISBLANK(draft_picks[[#This Row],[veto_override_drafter_id]]),draft_picks[[#This Row],[veto_override_drafter_id]]=""),"",_xlfn.XLOOKUP(draft_picks[[#This Row],[veto_override_drafter_id]],drafters[id],drafters[name]))</f>
        <v/>
      </c>
      <c r="S497" t="s">
        <v>15497</v>
      </c>
      <c r="T497" t="str">
        <f>IF(OR(ISBLANK(draft_picks[[#This Row],[veto_override_team_id]]),draft_picks[[#This Row],[veto_override_team_id]]=""),"",_xlfn.XLOOKUP(draft_picks[[#This Row],[veto_override_team_id]],drafter_teams[id],drafter_teams[name]))</f>
        <v/>
      </c>
      <c r="U497" t="b">
        <v>1</v>
      </c>
    </row>
    <row r="498" spans="1:21" x14ac:dyDescent="0.25">
      <c r="A498" t="s">
        <v>492</v>
      </c>
      <c r="B498" t="str">
        <f>_xlfn.XLOOKUP(draft_picks[[#This Row],[draft_id]],drafts[id],drafts[title])</f>
        <v>Heist Movies</v>
      </c>
      <c r="C498" s="3">
        <v>5</v>
      </c>
      <c r="D498">
        <f>IF(C497&lt;draft_picks[[#This Row],[position]],1,IF(C497&gt;draft_picks[[#This Row],[position]],D497+1,IF(C497=draft_picks[[#This Row],[position]],D497+1)))</f>
        <v>5</v>
      </c>
      <c r="E498" t="s">
        <v>4347</v>
      </c>
      <c r="F498" t="str">
        <f>IF(ISBLANK(draft_picks[[#This Row],[movie_id]]),"",_xlfn.XLOOKUP(draft_picks[[#This Row],[movie_id]],drafts.movies[id],drafts.movies[movie_title]))</f>
        <v>Heat</v>
      </c>
      <c r="G498" s="3" t="s">
        <v>1233</v>
      </c>
      <c r="H498" t="str">
        <f>IF(ISBLANK(draft_picks[[#This Row],[drafter_id]]),"",_xlfn.XLOOKUP(draft_picks[[#This Row],[drafter_id]],drafters[id],drafters[name]))</f>
        <v>Kevin Costello</v>
      </c>
      <c r="J498" t="str">
        <f>IF(ISBLANK(draft_picks[[#This Row],[drafter_team_id]]),"",_xlfn.XLOOKUP(draft_picks[[#This Row],[drafter_team_id]],drafter_teams[id],drafter_teams[name]))</f>
        <v/>
      </c>
      <c r="K498" s="3" t="s">
        <v>15497</v>
      </c>
      <c r="L498" t="s">
        <v>15497</v>
      </c>
      <c r="M498" t="str">
        <f>IF(OR(ISBLANK(draft_picks[[#This Row],[veto_drafter_id]]),draft_picks[[#This Row],[veto_drafter_id]]=""),"",_xlfn.XLOOKUP(draft_picks[[#This Row],[veto_drafter_id]],drafters[id],drafters[name]))</f>
        <v/>
      </c>
      <c r="N498" t="s">
        <v>15497</v>
      </c>
      <c r="O498" t="str">
        <f>IF(OR(ISBLANK(draft_picks[[#This Row],[veto_drafter_team_id]]),draft_picks[[#This Row],[veto_drafter_team_id]]=""),"",_xlfn.XLOOKUP(draft_picks[[#This Row],[veto_drafter_team_id]],drafter_teams[id],drafter_teams[name]))</f>
        <v/>
      </c>
      <c r="Q498" t="s">
        <v>15497</v>
      </c>
      <c r="R498" t="str">
        <f>IF(OR(ISBLANK(draft_picks[[#This Row],[veto_override_drafter_id]]),draft_picks[[#This Row],[veto_override_drafter_id]]=""),"",_xlfn.XLOOKUP(draft_picks[[#This Row],[veto_override_drafter_id]],drafters[id],drafters[name]))</f>
        <v/>
      </c>
      <c r="S498" t="s">
        <v>15497</v>
      </c>
      <c r="T498" t="str">
        <f>IF(OR(ISBLANK(draft_picks[[#This Row],[veto_override_team_id]]),draft_picks[[#This Row],[veto_override_team_id]]=""),"",_xlfn.XLOOKUP(draft_picks[[#This Row],[veto_override_team_id]],drafter_teams[id],drafter_teams[name]))</f>
        <v/>
      </c>
    </row>
    <row r="499" spans="1:21" x14ac:dyDescent="0.25">
      <c r="A499" t="s">
        <v>492</v>
      </c>
      <c r="B499" t="str">
        <f>_xlfn.XLOOKUP(draft_picks[[#This Row],[draft_id]],drafts[id],drafts[title])</f>
        <v>Heist Movies</v>
      </c>
      <c r="C499" s="3">
        <v>4</v>
      </c>
      <c r="D499">
        <f>IF(C498&lt;draft_picks[[#This Row],[position]],1,IF(C498&gt;draft_picks[[#This Row],[position]],D498+1,IF(C498=draft_picks[[#This Row],[position]],D498+1)))</f>
        <v>6</v>
      </c>
      <c r="E499" t="s">
        <v>4890</v>
      </c>
      <c r="F499" t="str">
        <f>IF(ISBLANK(draft_picks[[#This Row],[movie_id]]),"",_xlfn.XLOOKUP(draft_picks[[#This Row],[movie_id]],drafts.movies[id],drafts.movies[movie_title]))</f>
        <v>The Killing</v>
      </c>
      <c r="G499" s="3" t="s">
        <v>1017</v>
      </c>
      <c r="H499" t="str">
        <f>IF(ISBLANK(draft_picks[[#This Row],[drafter_id]]),"",_xlfn.XLOOKUP(draft_picks[[#This Row],[drafter_id]],drafters[id],drafters[name]))</f>
        <v>Thomas Grabinski</v>
      </c>
      <c r="J499" t="str">
        <f>IF(ISBLANK(draft_picks[[#This Row],[drafter_team_id]]),"",_xlfn.XLOOKUP(draft_picks[[#This Row],[drafter_team_id]],drafter_teams[id],drafter_teams[name]))</f>
        <v/>
      </c>
      <c r="K499" s="3" t="s">
        <v>15497</v>
      </c>
      <c r="L499" t="s">
        <v>15497</v>
      </c>
      <c r="M499" t="str">
        <f>IF(OR(ISBLANK(draft_picks[[#This Row],[veto_drafter_id]]),draft_picks[[#This Row],[veto_drafter_id]]=""),"",_xlfn.XLOOKUP(draft_picks[[#This Row],[veto_drafter_id]],drafters[id],drafters[name]))</f>
        <v/>
      </c>
      <c r="N499" t="s">
        <v>15497</v>
      </c>
      <c r="O499" t="str">
        <f>IF(OR(ISBLANK(draft_picks[[#This Row],[veto_drafter_team_id]]),draft_picks[[#This Row],[veto_drafter_team_id]]=""),"",_xlfn.XLOOKUP(draft_picks[[#This Row],[veto_drafter_team_id]],drafter_teams[id],drafter_teams[name]))</f>
        <v/>
      </c>
      <c r="Q499" t="s">
        <v>15497</v>
      </c>
      <c r="R499" t="str">
        <f>IF(OR(ISBLANK(draft_picks[[#This Row],[veto_override_drafter_id]]),draft_picks[[#This Row],[veto_override_drafter_id]]=""),"",_xlfn.XLOOKUP(draft_picks[[#This Row],[veto_override_drafter_id]],drafters[id],drafters[name]))</f>
        <v/>
      </c>
      <c r="S499" t="s">
        <v>15497</v>
      </c>
      <c r="T499" t="str">
        <f>IF(OR(ISBLANK(draft_picks[[#This Row],[veto_override_team_id]]),draft_picks[[#This Row],[veto_override_team_id]]=""),"",_xlfn.XLOOKUP(draft_picks[[#This Row],[veto_override_team_id]],drafter_teams[id],drafter_teams[name]))</f>
        <v/>
      </c>
    </row>
    <row r="500" spans="1:21" x14ac:dyDescent="0.25">
      <c r="A500" t="s">
        <v>492</v>
      </c>
      <c r="B500" t="str">
        <f>_xlfn.XLOOKUP(draft_picks[[#This Row],[draft_id]],drafts[id],drafts[title])</f>
        <v>Heist Movies</v>
      </c>
      <c r="C500" s="3">
        <v>3</v>
      </c>
      <c r="D500">
        <f>IF(C499&lt;draft_picks[[#This Row],[position]],1,IF(C499&gt;draft_picks[[#This Row],[position]],D499+1,IF(C499=draft_picks[[#This Row],[position]],D499+1)))</f>
        <v>7</v>
      </c>
      <c r="E500" t="s">
        <v>2252</v>
      </c>
      <c r="F500" t="str">
        <f>IF(ISBLANK(draft_picks[[#This Row],[movie_id]]),"",_xlfn.XLOOKUP(draft_picks[[#This Row],[movie_id]],drafts.movies[id],drafts.movies[movie_title]))</f>
        <v>Sexy Beast</v>
      </c>
      <c r="G500" s="3" t="s">
        <v>1233</v>
      </c>
      <c r="H500" t="str">
        <f>IF(ISBLANK(draft_picks[[#This Row],[drafter_id]]),"",_xlfn.XLOOKUP(draft_picks[[#This Row],[drafter_id]],drafters[id],drafters[name]))</f>
        <v>Kevin Costello</v>
      </c>
      <c r="J500" t="str">
        <f>IF(ISBLANK(draft_picks[[#This Row],[drafter_team_id]]),"",_xlfn.XLOOKUP(draft_picks[[#This Row],[drafter_team_id]],drafter_teams[id],drafter_teams[name]))</f>
        <v/>
      </c>
      <c r="K500" s="3" t="s">
        <v>15484</v>
      </c>
      <c r="L500" t="s">
        <v>1017</v>
      </c>
      <c r="M500" t="str">
        <f>IF(OR(ISBLANK(draft_picks[[#This Row],[veto_drafter_id]]),draft_picks[[#This Row],[veto_drafter_id]]=""),"",_xlfn.XLOOKUP(draft_picks[[#This Row],[veto_drafter_id]],drafters[id],drafters[name]))</f>
        <v>Thomas Grabinski</v>
      </c>
      <c r="N500" t="s">
        <v>15497</v>
      </c>
      <c r="O500" t="str">
        <f>IF(OR(ISBLANK(draft_picks[[#This Row],[veto_drafter_team_id]]),draft_picks[[#This Row],[veto_drafter_team_id]]=""),"",_xlfn.XLOOKUP(draft_picks[[#This Row],[veto_drafter_team_id]],drafter_teams[id],drafter_teams[name]))</f>
        <v/>
      </c>
      <c r="Q500" t="s">
        <v>15497</v>
      </c>
      <c r="R500" t="str">
        <f>IF(OR(ISBLANK(draft_picks[[#This Row],[veto_override_drafter_id]]),draft_picks[[#This Row],[veto_override_drafter_id]]=""),"",_xlfn.XLOOKUP(draft_picks[[#This Row],[veto_override_drafter_id]],drafters[id],drafters[name]))</f>
        <v/>
      </c>
      <c r="S500" t="s">
        <v>15497</v>
      </c>
      <c r="T500" t="str">
        <f>IF(OR(ISBLANK(draft_picks[[#This Row],[veto_override_team_id]]),draft_picks[[#This Row],[veto_override_team_id]]=""),"",_xlfn.XLOOKUP(draft_picks[[#This Row],[veto_override_team_id]],drafter_teams[id],drafter_teams[name]))</f>
        <v/>
      </c>
    </row>
    <row r="501" spans="1:21" x14ac:dyDescent="0.25">
      <c r="A501" t="s">
        <v>492</v>
      </c>
      <c r="B501" t="str">
        <f>_xlfn.XLOOKUP(draft_picks[[#This Row],[draft_id]],drafts[id],drafts[title])</f>
        <v>Heist Movies</v>
      </c>
      <c r="C501" s="3">
        <v>3</v>
      </c>
      <c r="D501">
        <f>IF(C500&lt;draft_picks[[#This Row],[position]],1,IF(C500&gt;draft_picks[[#This Row],[position]],D500+1,IF(C500=draft_picks[[#This Row],[position]],D500+1)))</f>
        <v>8</v>
      </c>
      <c r="E501" t="s">
        <v>4926</v>
      </c>
      <c r="F501" t="str">
        <f>IF(ISBLANK(draft_picks[[#This Row],[movie_id]]),"",_xlfn.XLOOKUP(draft_picks[[#This Row],[movie_id]],drafts.movies[id],drafts.movies[movie_title]))</f>
        <v>Rififi</v>
      </c>
      <c r="G501" s="3" t="s">
        <v>1233</v>
      </c>
      <c r="H501" t="str">
        <f>IF(ISBLANK(draft_picks[[#This Row],[drafter_id]]),"",_xlfn.XLOOKUP(draft_picks[[#This Row],[drafter_id]],drafters[id],drafters[name]))</f>
        <v>Kevin Costello</v>
      </c>
      <c r="J501" t="str">
        <f>IF(ISBLANK(draft_picks[[#This Row],[drafter_team_id]]),"",_xlfn.XLOOKUP(draft_picks[[#This Row],[drafter_team_id]],drafter_teams[id],drafter_teams[name]))</f>
        <v/>
      </c>
      <c r="K501" s="3" t="s">
        <v>15497</v>
      </c>
      <c r="L501" t="s">
        <v>15497</v>
      </c>
      <c r="M501" t="str">
        <f>IF(OR(ISBLANK(draft_picks[[#This Row],[veto_drafter_id]]),draft_picks[[#This Row],[veto_drafter_id]]=""),"",_xlfn.XLOOKUP(draft_picks[[#This Row],[veto_drafter_id]],drafters[id],drafters[name]))</f>
        <v/>
      </c>
      <c r="N501" t="s">
        <v>15497</v>
      </c>
      <c r="O501" t="str">
        <f>IF(OR(ISBLANK(draft_picks[[#This Row],[veto_drafter_team_id]]),draft_picks[[#This Row],[veto_drafter_team_id]]=""),"",_xlfn.XLOOKUP(draft_picks[[#This Row],[veto_drafter_team_id]],drafter_teams[id],drafter_teams[name]))</f>
        <v/>
      </c>
      <c r="Q501" t="s">
        <v>15497</v>
      </c>
      <c r="R501" t="str">
        <f>IF(OR(ISBLANK(draft_picks[[#This Row],[veto_override_drafter_id]]),draft_picks[[#This Row],[veto_override_drafter_id]]=""),"",_xlfn.XLOOKUP(draft_picks[[#This Row],[veto_override_drafter_id]],drafters[id],drafters[name]))</f>
        <v/>
      </c>
      <c r="S501" t="s">
        <v>15497</v>
      </c>
      <c r="T501" t="str">
        <f>IF(OR(ISBLANK(draft_picks[[#This Row],[veto_override_team_id]]),draft_picks[[#This Row],[veto_override_team_id]]=""),"",_xlfn.XLOOKUP(draft_picks[[#This Row],[veto_override_team_id]],drafter_teams[id],drafter_teams[name]))</f>
        <v/>
      </c>
    </row>
    <row r="502" spans="1:21" x14ac:dyDescent="0.25">
      <c r="A502" t="s">
        <v>492</v>
      </c>
      <c r="B502" t="str">
        <f>_xlfn.XLOOKUP(draft_picks[[#This Row],[draft_id]],drafts[id],drafts[title])</f>
        <v>Heist Movies</v>
      </c>
      <c r="C502" s="3">
        <v>2</v>
      </c>
      <c r="D502">
        <f>IF(C501&lt;draft_picks[[#This Row],[position]],1,IF(C501&gt;draft_picks[[#This Row],[position]],D501+1,IF(C501=draft_picks[[#This Row],[position]],D501+1)))</f>
        <v>9</v>
      </c>
      <c r="E502" t="s">
        <v>4362</v>
      </c>
      <c r="F502" t="str">
        <f>IF(ISBLANK(draft_picks[[#This Row],[movie_id]]),"",_xlfn.XLOOKUP(draft_picks[[#This Row],[movie_id]],drafts.movies[id],drafts.movies[movie_title]))</f>
        <v>Ocean's Eleven</v>
      </c>
      <c r="G502" s="3" t="s">
        <v>1017</v>
      </c>
      <c r="H502" t="str">
        <f>IF(ISBLANK(draft_picks[[#This Row],[drafter_id]]),"",_xlfn.XLOOKUP(draft_picks[[#This Row],[drafter_id]],drafters[id],drafters[name]))</f>
        <v>Thomas Grabinski</v>
      </c>
      <c r="J502" t="str">
        <f>IF(ISBLANK(draft_picks[[#This Row],[drafter_team_id]]),"",_xlfn.XLOOKUP(draft_picks[[#This Row],[drafter_team_id]],drafter_teams[id],drafter_teams[name]))</f>
        <v/>
      </c>
      <c r="K502" s="3" t="s">
        <v>15497</v>
      </c>
      <c r="L502" t="s">
        <v>15497</v>
      </c>
      <c r="M502" t="str">
        <f>IF(OR(ISBLANK(draft_picks[[#This Row],[veto_drafter_id]]),draft_picks[[#This Row],[veto_drafter_id]]=""),"",_xlfn.XLOOKUP(draft_picks[[#This Row],[veto_drafter_id]],drafters[id],drafters[name]))</f>
        <v/>
      </c>
      <c r="N502" t="s">
        <v>15497</v>
      </c>
      <c r="O502" t="str">
        <f>IF(OR(ISBLANK(draft_picks[[#This Row],[veto_drafter_team_id]]),draft_picks[[#This Row],[veto_drafter_team_id]]=""),"",_xlfn.XLOOKUP(draft_picks[[#This Row],[veto_drafter_team_id]],drafter_teams[id],drafter_teams[name]))</f>
        <v/>
      </c>
      <c r="Q502" t="s">
        <v>15497</v>
      </c>
      <c r="R502" t="str">
        <f>IF(OR(ISBLANK(draft_picks[[#This Row],[veto_override_drafter_id]]),draft_picks[[#This Row],[veto_override_drafter_id]]=""),"",_xlfn.XLOOKUP(draft_picks[[#This Row],[veto_override_drafter_id]],drafters[id],drafters[name]))</f>
        <v/>
      </c>
      <c r="S502" t="s">
        <v>15497</v>
      </c>
      <c r="T502" t="str">
        <f>IF(OR(ISBLANK(draft_picks[[#This Row],[veto_override_team_id]]),draft_picks[[#This Row],[veto_override_team_id]]=""),"",_xlfn.XLOOKUP(draft_picks[[#This Row],[veto_override_team_id]],drafter_teams[id],drafter_teams[name]))</f>
        <v/>
      </c>
    </row>
    <row r="503" spans="1:21" x14ac:dyDescent="0.25">
      <c r="A503" t="s">
        <v>492</v>
      </c>
      <c r="B503" t="str">
        <f>_xlfn.XLOOKUP(draft_picks[[#This Row],[draft_id]],drafts[id],drafts[title])</f>
        <v>Heist Movies</v>
      </c>
      <c r="C503" s="3">
        <v>1</v>
      </c>
      <c r="D503">
        <f>IF(C502&lt;draft_picks[[#This Row],[position]],1,IF(C502&gt;draft_picks[[#This Row],[position]],D502+1,IF(C502=draft_picks[[#This Row],[position]],D502+1)))</f>
        <v>10</v>
      </c>
      <c r="E503" t="s">
        <v>7910</v>
      </c>
      <c r="F503" t="str">
        <f>IF(ISBLANK(draft_picks[[#This Row],[movie_id]]),"",_xlfn.XLOOKUP(draft_picks[[#This Row],[movie_id]],drafts.movies[id],drafts.movies[movie_title]))</f>
        <v>Bottle Rocket</v>
      </c>
      <c r="G503" s="3" t="s">
        <v>1233</v>
      </c>
      <c r="H503" t="str">
        <f>IF(ISBLANK(draft_picks[[#This Row],[drafter_id]]),"",_xlfn.XLOOKUP(draft_picks[[#This Row],[drafter_id]],drafters[id],drafters[name]))</f>
        <v>Kevin Costello</v>
      </c>
      <c r="J503" t="str">
        <f>IF(ISBLANK(draft_picks[[#This Row],[drafter_team_id]]),"",_xlfn.XLOOKUP(draft_picks[[#This Row],[drafter_team_id]],drafter_teams[id],drafter_teams[name]))</f>
        <v/>
      </c>
      <c r="K503" s="3" t="s">
        <v>15497</v>
      </c>
      <c r="L503" t="s">
        <v>15497</v>
      </c>
      <c r="M503" t="str">
        <f>IF(OR(ISBLANK(draft_picks[[#This Row],[veto_drafter_id]]),draft_picks[[#This Row],[veto_drafter_id]]=""),"",_xlfn.XLOOKUP(draft_picks[[#This Row],[veto_drafter_id]],drafters[id],drafters[name]))</f>
        <v/>
      </c>
      <c r="N503" t="s">
        <v>15497</v>
      </c>
      <c r="O503" t="str">
        <f>IF(OR(ISBLANK(draft_picks[[#This Row],[veto_drafter_team_id]]),draft_picks[[#This Row],[veto_drafter_team_id]]=""),"",_xlfn.XLOOKUP(draft_picks[[#This Row],[veto_drafter_team_id]],drafter_teams[id],drafter_teams[name]))</f>
        <v/>
      </c>
      <c r="Q503" t="s">
        <v>15497</v>
      </c>
      <c r="R503" t="str">
        <f>IF(OR(ISBLANK(draft_picks[[#This Row],[veto_override_drafter_id]]),draft_picks[[#This Row],[veto_override_drafter_id]]=""),"",_xlfn.XLOOKUP(draft_picks[[#This Row],[veto_override_drafter_id]],drafters[id],drafters[name]))</f>
        <v/>
      </c>
      <c r="S503" t="s">
        <v>15497</v>
      </c>
      <c r="T503" t="str">
        <f>IF(OR(ISBLANK(draft_picks[[#This Row],[veto_override_team_id]]),draft_picks[[#This Row],[veto_override_team_id]]=""),"",_xlfn.XLOOKUP(draft_picks[[#This Row],[veto_override_team_id]],drafter_teams[id],drafter_teams[name]))</f>
        <v/>
      </c>
    </row>
    <row r="504" spans="1:21" x14ac:dyDescent="0.25">
      <c r="A504" t="s">
        <v>612</v>
      </c>
      <c r="B504" t="str">
        <f>_xlfn.XLOOKUP(draft_picks[[#This Row],[draft_id]],drafts[id],drafts[title])</f>
        <v>Philip Seymour Hoffman</v>
      </c>
      <c r="C504" s="3">
        <v>7</v>
      </c>
      <c r="D504">
        <f>IF(C503&lt;draft_picks[[#This Row],[position]],1,IF(C503&gt;draft_picks[[#This Row],[position]],D503+1,IF(C503=draft_picks[[#This Row],[position]],D503+1)))</f>
        <v>1</v>
      </c>
      <c r="E504" t="s">
        <v>4443</v>
      </c>
      <c r="F504" t="str">
        <f>IF(ISBLANK(draft_picks[[#This Row],[movie_id]]),"",_xlfn.XLOOKUP(draft_picks[[#This Row],[movie_id]],drafts.movies[id],drafts.movies[movie_title]))</f>
        <v>Almost Famous</v>
      </c>
      <c r="G504" s="3" t="s">
        <v>789</v>
      </c>
      <c r="H504" t="str">
        <f>IF(ISBLANK(draft_picks[[#This Row],[drafter_id]]),"",_xlfn.XLOOKUP(draft_picks[[#This Row],[drafter_id]],drafters[id],drafters[name]))</f>
        <v>Bryan Cogman</v>
      </c>
      <c r="J504" t="str">
        <f>IF(ISBLANK(draft_picks[[#This Row],[drafter_team_id]]),"",_xlfn.XLOOKUP(draft_picks[[#This Row],[drafter_team_id]],drafter_teams[id],drafter_teams[name]))</f>
        <v/>
      </c>
      <c r="K504" s="3" t="s">
        <v>15497</v>
      </c>
      <c r="L504" t="s">
        <v>15497</v>
      </c>
      <c r="M504" t="str">
        <f>IF(OR(ISBLANK(draft_picks[[#This Row],[veto_drafter_id]]),draft_picks[[#This Row],[veto_drafter_id]]=""),"",_xlfn.XLOOKUP(draft_picks[[#This Row],[veto_drafter_id]],drafters[id],drafters[name]))</f>
        <v/>
      </c>
      <c r="N504" t="s">
        <v>15497</v>
      </c>
      <c r="O504" t="str">
        <f>IF(OR(ISBLANK(draft_picks[[#This Row],[veto_drafter_team_id]]),draft_picks[[#This Row],[veto_drafter_team_id]]=""),"",_xlfn.XLOOKUP(draft_picks[[#This Row],[veto_drafter_team_id]],drafter_teams[id],drafter_teams[name]))</f>
        <v/>
      </c>
      <c r="Q504" t="s">
        <v>15497</v>
      </c>
      <c r="R504" t="str">
        <f>IF(OR(ISBLANK(draft_picks[[#This Row],[veto_override_drafter_id]]),draft_picks[[#This Row],[veto_override_drafter_id]]=""),"",_xlfn.XLOOKUP(draft_picks[[#This Row],[veto_override_drafter_id]],drafters[id],drafters[name]))</f>
        <v/>
      </c>
      <c r="S504" t="s">
        <v>15497</v>
      </c>
      <c r="T504" t="str">
        <f>IF(OR(ISBLANK(draft_picks[[#This Row],[veto_override_team_id]]),draft_picks[[#This Row],[veto_override_team_id]]=""),"",_xlfn.XLOOKUP(draft_picks[[#This Row],[veto_override_team_id]],drafter_teams[id],drafter_teams[name]))</f>
        <v/>
      </c>
    </row>
    <row r="505" spans="1:21" x14ac:dyDescent="0.25">
      <c r="A505" t="s">
        <v>612</v>
      </c>
      <c r="B505" t="str">
        <f>_xlfn.XLOOKUP(draft_picks[[#This Row],[draft_id]],drafts[id],drafts[title])</f>
        <v>Philip Seymour Hoffman</v>
      </c>
      <c r="C505" s="3">
        <v>6</v>
      </c>
      <c r="D505">
        <f>IF(C504&lt;draft_picks[[#This Row],[position]],1,IF(C504&gt;draft_picks[[#This Row],[position]],D504+1,IF(C504=draft_picks[[#This Row],[position]],D504+1)))</f>
        <v>2</v>
      </c>
      <c r="E505" t="s">
        <v>7090</v>
      </c>
      <c r="F505" t="str">
        <f>IF(ISBLANK(draft_picks[[#This Row],[movie_id]]),"",_xlfn.XLOOKUP(draft_picks[[#This Row],[movie_id]],drafts.movies[id],drafts.movies[movie_title]))</f>
        <v>Boogie Nights</v>
      </c>
      <c r="G505" s="3" t="s">
        <v>789</v>
      </c>
      <c r="H505" t="str">
        <f>IF(ISBLANK(draft_picks[[#This Row],[drafter_id]]),"",_xlfn.XLOOKUP(draft_picks[[#This Row],[drafter_id]],drafters[id],drafters[name]))</f>
        <v>Bryan Cogman</v>
      </c>
      <c r="J505" t="str">
        <f>IF(ISBLANK(draft_picks[[#This Row],[drafter_team_id]]),"",_xlfn.XLOOKUP(draft_picks[[#This Row],[drafter_team_id]],drafter_teams[id],drafter_teams[name]))</f>
        <v/>
      </c>
      <c r="K505" s="3" t="s">
        <v>15484</v>
      </c>
      <c r="L505" t="s">
        <v>967</v>
      </c>
      <c r="M505" t="str">
        <f>IF(OR(ISBLANK(draft_picks[[#This Row],[veto_drafter_id]]),draft_picks[[#This Row],[veto_drafter_id]]=""),"",_xlfn.XLOOKUP(draft_picks[[#This Row],[veto_drafter_id]],drafters[id],drafters[name]))</f>
        <v>Milla Bell-Hart</v>
      </c>
      <c r="N505" t="s">
        <v>15497</v>
      </c>
      <c r="O505" t="str">
        <f>IF(OR(ISBLANK(draft_picks[[#This Row],[veto_drafter_team_id]]),draft_picks[[#This Row],[veto_drafter_team_id]]=""),"",_xlfn.XLOOKUP(draft_picks[[#This Row],[veto_drafter_team_id]],drafter_teams[id],drafter_teams[name]))</f>
        <v/>
      </c>
      <c r="Q505" t="s">
        <v>15497</v>
      </c>
      <c r="R505" t="str">
        <f>IF(OR(ISBLANK(draft_picks[[#This Row],[veto_override_drafter_id]]),draft_picks[[#This Row],[veto_override_drafter_id]]=""),"",_xlfn.XLOOKUP(draft_picks[[#This Row],[veto_override_drafter_id]],drafters[id],drafters[name]))</f>
        <v/>
      </c>
      <c r="S505" t="s">
        <v>15497</v>
      </c>
      <c r="T505" t="str">
        <f>IF(OR(ISBLANK(draft_picks[[#This Row],[veto_override_team_id]]),draft_picks[[#This Row],[veto_override_team_id]]=""),"",_xlfn.XLOOKUP(draft_picks[[#This Row],[veto_override_team_id]],drafter_teams[id],drafter_teams[name]))</f>
        <v/>
      </c>
    </row>
    <row r="506" spans="1:21" x14ac:dyDescent="0.25">
      <c r="A506" t="s">
        <v>612</v>
      </c>
      <c r="B506" t="str">
        <f>_xlfn.XLOOKUP(draft_picks[[#This Row],[draft_id]],drafts[id],drafts[title])</f>
        <v>Philip Seymour Hoffman</v>
      </c>
      <c r="C506" s="3">
        <v>6</v>
      </c>
      <c r="D506">
        <f>IF(C505&lt;draft_picks[[#This Row],[position]],1,IF(C505&gt;draft_picks[[#This Row],[position]],D505+1,IF(C505=draft_picks[[#This Row],[position]],D505+1)))</f>
        <v>3</v>
      </c>
      <c r="E506" t="s">
        <v>6895</v>
      </c>
      <c r="F506" t="str">
        <f>IF(ISBLANK(draft_picks[[#This Row],[movie_id]]),"",_xlfn.XLOOKUP(draft_picks[[#This Row],[movie_id]],drafts.movies[id],drafts.movies[movie_title]))</f>
        <v>The Talented Mr. Ripley</v>
      </c>
      <c r="G506" s="3" t="s">
        <v>789</v>
      </c>
      <c r="H506" t="str">
        <f>IF(ISBLANK(draft_picks[[#This Row],[drafter_id]]),"",_xlfn.XLOOKUP(draft_picks[[#This Row],[drafter_id]],drafters[id],drafters[name]))</f>
        <v>Bryan Cogman</v>
      </c>
      <c r="J506" t="str">
        <f>IF(ISBLANK(draft_picks[[#This Row],[drafter_team_id]]),"",_xlfn.XLOOKUP(draft_picks[[#This Row],[drafter_team_id]],drafter_teams[id],drafter_teams[name]))</f>
        <v/>
      </c>
      <c r="K506" s="3" t="s">
        <v>15497</v>
      </c>
      <c r="L506" t="s">
        <v>15497</v>
      </c>
      <c r="M506" t="str">
        <f>IF(OR(ISBLANK(draft_picks[[#This Row],[veto_drafter_id]]),draft_picks[[#This Row],[veto_drafter_id]]=""),"",_xlfn.XLOOKUP(draft_picks[[#This Row],[veto_drafter_id]],drafters[id],drafters[name]))</f>
        <v/>
      </c>
      <c r="N506" t="s">
        <v>15497</v>
      </c>
      <c r="O506" t="str">
        <f>IF(OR(ISBLANK(draft_picks[[#This Row],[veto_drafter_team_id]]),draft_picks[[#This Row],[veto_drafter_team_id]]=""),"",_xlfn.XLOOKUP(draft_picks[[#This Row],[veto_drafter_team_id]],drafter_teams[id],drafter_teams[name]))</f>
        <v/>
      </c>
      <c r="Q506" t="s">
        <v>15497</v>
      </c>
      <c r="R506" t="str">
        <f>IF(OR(ISBLANK(draft_picks[[#This Row],[veto_override_drafter_id]]),draft_picks[[#This Row],[veto_override_drafter_id]]=""),"",_xlfn.XLOOKUP(draft_picks[[#This Row],[veto_override_drafter_id]],drafters[id],drafters[name]))</f>
        <v/>
      </c>
      <c r="S506" t="s">
        <v>15497</v>
      </c>
      <c r="T506" t="str">
        <f>IF(OR(ISBLANK(draft_picks[[#This Row],[veto_override_team_id]]),draft_picks[[#This Row],[veto_override_team_id]]=""),"",_xlfn.XLOOKUP(draft_picks[[#This Row],[veto_override_team_id]],drafter_teams[id],drafter_teams[name]))</f>
        <v/>
      </c>
    </row>
    <row r="507" spans="1:21" x14ac:dyDescent="0.25">
      <c r="A507" t="s">
        <v>612</v>
      </c>
      <c r="B507" t="str">
        <f>_xlfn.XLOOKUP(draft_picks[[#This Row],[draft_id]],drafts[id],drafts[title])</f>
        <v>Philip Seymour Hoffman</v>
      </c>
      <c r="C507" s="3">
        <v>5</v>
      </c>
      <c r="D507">
        <f>IF(C506&lt;draft_picks[[#This Row],[position]],1,IF(C506&gt;draft_picks[[#This Row],[position]],D506+1,IF(C506=draft_picks[[#This Row],[position]],D506+1)))</f>
        <v>4</v>
      </c>
      <c r="E507" t="s">
        <v>7838</v>
      </c>
      <c r="F507" t="str">
        <f>IF(ISBLANK(draft_picks[[#This Row],[movie_id]]),"",_xlfn.XLOOKUP(draft_picks[[#This Row],[movie_id]],drafts.movies[id],drafts.movies[movie_title]))</f>
        <v>Capote</v>
      </c>
      <c r="G507" s="3" t="s">
        <v>967</v>
      </c>
      <c r="H507" t="str">
        <f>IF(ISBLANK(draft_picks[[#This Row],[drafter_id]]),"",_xlfn.XLOOKUP(draft_picks[[#This Row],[drafter_id]],drafters[id],drafters[name]))</f>
        <v>Milla Bell-Hart</v>
      </c>
      <c r="J507" t="str">
        <f>IF(ISBLANK(draft_picks[[#This Row],[drafter_team_id]]),"",_xlfn.XLOOKUP(draft_picks[[#This Row],[drafter_team_id]],drafter_teams[id],drafter_teams[name]))</f>
        <v/>
      </c>
      <c r="K507" s="3" t="s">
        <v>15497</v>
      </c>
      <c r="L507" t="s">
        <v>15497</v>
      </c>
      <c r="M507" t="str">
        <f>IF(OR(ISBLANK(draft_picks[[#This Row],[veto_drafter_id]]),draft_picks[[#This Row],[veto_drafter_id]]=""),"",_xlfn.XLOOKUP(draft_picks[[#This Row],[veto_drafter_id]],drafters[id],drafters[name]))</f>
        <v/>
      </c>
      <c r="N507" t="s">
        <v>15497</v>
      </c>
      <c r="O507" t="str">
        <f>IF(OR(ISBLANK(draft_picks[[#This Row],[veto_drafter_team_id]]),draft_picks[[#This Row],[veto_drafter_team_id]]=""),"",_xlfn.XLOOKUP(draft_picks[[#This Row],[veto_drafter_team_id]],drafter_teams[id],drafter_teams[name]))</f>
        <v/>
      </c>
      <c r="Q507" t="s">
        <v>15497</v>
      </c>
      <c r="R507" t="str">
        <f>IF(OR(ISBLANK(draft_picks[[#This Row],[veto_override_drafter_id]]),draft_picks[[#This Row],[veto_override_drafter_id]]=""),"",_xlfn.XLOOKUP(draft_picks[[#This Row],[veto_override_drafter_id]],drafters[id],drafters[name]))</f>
        <v/>
      </c>
      <c r="S507" t="s">
        <v>15497</v>
      </c>
      <c r="T507" t="str">
        <f>IF(OR(ISBLANK(draft_picks[[#This Row],[veto_override_team_id]]),draft_picks[[#This Row],[veto_override_team_id]]=""),"",_xlfn.XLOOKUP(draft_picks[[#This Row],[veto_override_team_id]],drafter_teams[id],drafter_teams[name]))</f>
        <v/>
      </c>
    </row>
    <row r="508" spans="1:21" x14ac:dyDescent="0.25">
      <c r="A508" t="s">
        <v>612</v>
      </c>
      <c r="B508" t="str">
        <f>_xlfn.XLOOKUP(draft_picks[[#This Row],[draft_id]],drafts[id],drafts[title])</f>
        <v>Philip Seymour Hoffman</v>
      </c>
      <c r="C508" s="3">
        <v>4</v>
      </c>
      <c r="D508">
        <f>IF(C507&lt;draft_picks[[#This Row],[position]],1,IF(C507&gt;draft_picks[[#This Row],[position]],D507+1,IF(C507=draft_picks[[#This Row],[position]],D507+1)))</f>
        <v>5</v>
      </c>
      <c r="E508" t="s">
        <v>7237</v>
      </c>
      <c r="F508" t="str">
        <f>IF(ISBLANK(draft_picks[[#This Row],[movie_id]]),"",_xlfn.XLOOKUP(draft_picks[[#This Row],[movie_id]],drafts.movies[id],drafts.movies[movie_title]))</f>
        <v>Doubt</v>
      </c>
      <c r="G508" s="3" t="s">
        <v>789</v>
      </c>
      <c r="H508" t="str">
        <f>IF(ISBLANK(draft_picks[[#This Row],[drafter_id]]),"",_xlfn.XLOOKUP(draft_picks[[#This Row],[drafter_id]],drafters[id],drafters[name]))</f>
        <v>Bryan Cogman</v>
      </c>
      <c r="J508" t="str">
        <f>IF(ISBLANK(draft_picks[[#This Row],[drafter_team_id]]),"",_xlfn.XLOOKUP(draft_picks[[#This Row],[drafter_team_id]],drafter_teams[id],drafter_teams[name]))</f>
        <v/>
      </c>
      <c r="K508" s="3" t="s">
        <v>15497</v>
      </c>
      <c r="L508" t="s">
        <v>15497</v>
      </c>
      <c r="M508" t="str">
        <f>IF(OR(ISBLANK(draft_picks[[#This Row],[veto_drafter_id]]),draft_picks[[#This Row],[veto_drafter_id]]=""),"",_xlfn.XLOOKUP(draft_picks[[#This Row],[veto_drafter_id]],drafters[id],drafters[name]))</f>
        <v/>
      </c>
      <c r="N508" t="s">
        <v>15497</v>
      </c>
      <c r="O508" t="str">
        <f>IF(OR(ISBLANK(draft_picks[[#This Row],[veto_drafter_team_id]]),draft_picks[[#This Row],[veto_drafter_team_id]]=""),"",_xlfn.XLOOKUP(draft_picks[[#This Row],[veto_drafter_team_id]],drafter_teams[id],drafter_teams[name]))</f>
        <v/>
      </c>
      <c r="Q508" t="s">
        <v>15497</v>
      </c>
      <c r="R508" t="str">
        <f>IF(OR(ISBLANK(draft_picks[[#This Row],[veto_override_drafter_id]]),draft_picks[[#This Row],[veto_override_drafter_id]]=""),"",_xlfn.XLOOKUP(draft_picks[[#This Row],[veto_override_drafter_id]],drafters[id],drafters[name]))</f>
        <v/>
      </c>
      <c r="S508" t="s">
        <v>15497</v>
      </c>
      <c r="T508" t="str">
        <f>IF(OR(ISBLANK(draft_picks[[#This Row],[veto_override_team_id]]),draft_picks[[#This Row],[veto_override_team_id]]=""),"",_xlfn.XLOOKUP(draft_picks[[#This Row],[veto_override_team_id]],drafter_teams[id],drafter_teams[name]))</f>
        <v/>
      </c>
    </row>
    <row r="509" spans="1:21" x14ac:dyDescent="0.25">
      <c r="A509" t="s">
        <v>612</v>
      </c>
      <c r="B509" t="str">
        <f>_xlfn.XLOOKUP(draft_picks[[#This Row],[draft_id]],drafts[id],drafts[title])</f>
        <v>Philip Seymour Hoffman</v>
      </c>
      <c r="C509" s="3">
        <v>3</v>
      </c>
      <c r="D509">
        <f>IF(C508&lt;draft_picks[[#This Row],[position]],1,IF(C508&gt;draft_picks[[#This Row],[position]],D508+1,IF(C508=draft_picks[[#This Row],[position]],D508+1)))</f>
        <v>6</v>
      </c>
      <c r="E509" t="s">
        <v>7090</v>
      </c>
      <c r="F509" t="str">
        <f>IF(ISBLANK(draft_picks[[#This Row],[movie_id]]),"",_xlfn.XLOOKUP(draft_picks[[#This Row],[movie_id]],drafts.movies[id],drafts.movies[movie_title]))</f>
        <v>Boogie Nights</v>
      </c>
      <c r="G509" s="3" t="s">
        <v>967</v>
      </c>
      <c r="H509" t="str">
        <f>IF(ISBLANK(draft_picks[[#This Row],[drafter_id]]),"",_xlfn.XLOOKUP(draft_picks[[#This Row],[drafter_id]],drafters[id],drafters[name]))</f>
        <v>Milla Bell-Hart</v>
      </c>
      <c r="J509" t="str">
        <f>IF(ISBLANK(draft_picks[[#This Row],[drafter_team_id]]),"",_xlfn.XLOOKUP(draft_picks[[#This Row],[drafter_team_id]],drafter_teams[id],drafter_teams[name]))</f>
        <v/>
      </c>
      <c r="K509" s="3" t="s">
        <v>15497</v>
      </c>
      <c r="L509" t="s">
        <v>15497</v>
      </c>
      <c r="M509" t="str">
        <f>IF(OR(ISBLANK(draft_picks[[#This Row],[veto_drafter_id]]),draft_picks[[#This Row],[veto_drafter_id]]=""),"",_xlfn.XLOOKUP(draft_picks[[#This Row],[veto_drafter_id]],drafters[id],drafters[name]))</f>
        <v/>
      </c>
      <c r="N509" t="s">
        <v>15497</v>
      </c>
      <c r="O509" t="str">
        <f>IF(OR(ISBLANK(draft_picks[[#This Row],[veto_drafter_team_id]]),draft_picks[[#This Row],[veto_drafter_team_id]]=""),"",_xlfn.XLOOKUP(draft_picks[[#This Row],[veto_drafter_team_id]],drafter_teams[id],drafter_teams[name]))</f>
        <v/>
      </c>
      <c r="Q509" t="s">
        <v>15497</v>
      </c>
      <c r="R509" t="str">
        <f>IF(OR(ISBLANK(draft_picks[[#This Row],[veto_override_drafter_id]]),draft_picks[[#This Row],[veto_override_drafter_id]]=""),"",_xlfn.XLOOKUP(draft_picks[[#This Row],[veto_override_drafter_id]],drafters[id],drafters[name]))</f>
        <v/>
      </c>
      <c r="S509" t="s">
        <v>15497</v>
      </c>
      <c r="T509" t="str">
        <f>IF(OR(ISBLANK(draft_picks[[#This Row],[veto_override_team_id]]),draft_picks[[#This Row],[veto_override_team_id]]=""),"",_xlfn.XLOOKUP(draft_picks[[#This Row],[veto_override_team_id]],drafter_teams[id],drafter_teams[name]))</f>
        <v/>
      </c>
    </row>
    <row r="510" spans="1:21" x14ac:dyDescent="0.25">
      <c r="A510" t="s">
        <v>612</v>
      </c>
      <c r="B510" t="str">
        <f>_xlfn.XLOOKUP(draft_picks[[#This Row],[draft_id]],drafts[id],drafts[title])</f>
        <v>Philip Seymour Hoffman</v>
      </c>
      <c r="C510" s="3">
        <v>2</v>
      </c>
      <c r="D510">
        <f>IF(C509&lt;draft_picks[[#This Row],[position]],1,IF(C509&gt;draft_picks[[#This Row],[position]],D509+1,IF(C509=draft_picks[[#This Row],[position]],D509+1)))</f>
        <v>7</v>
      </c>
      <c r="E510" t="s">
        <v>5955</v>
      </c>
      <c r="F510" t="str">
        <f>IF(ISBLANK(draft_picks[[#This Row],[movie_id]]),"",_xlfn.XLOOKUP(draft_picks[[#This Row],[movie_id]],drafts.movies[id],drafts.movies[movie_title]))</f>
        <v>Magnolia</v>
      </c>
      <c r="G510" s="3" t="s">
        <v>789</v>
      </c>
      <c r="H510" t="str">
        <f>IF(ISBLANK(draft_picks[[#This Row],[drafter_id]]),"",_xlfn.XLOOKUP(draft_picks[[#This Row],[drafter_id]],drafters[id],drafters[name]))</f>
        <v>Bryan Cogman</v>
      </c>
      <c r="J510" t="str">
        <f>IF(ISBLANK(draft_picks[[#This Row],[drafter_team_id]]),"",_xlfn.XLOOKUP(draft_picks[[#This Row],[drafter_team_id]],drafter_teams[id],drafter_teams[name]))</f>
        <v/>
      </c>
      <c r="K510" s="3" t="s">
        <v>15484</v>
      </c>
      <c r="L510" t="s">
        <v>789</v>
      </c>
      <c r="M510" t="str">
        <f>IF(OR(ISBLANK(draft_picks[[#This Row],[veto_drafter_id]]),draft_picks[[#This Row],[veto_drafter_id]]=""),"",_xlfn.XLOOKUP(draft_picks[[#This Row],[veto_drafter_id]],drafters[id],drafters[name]))</f>
        <v>Bryan Cogman</v>
      </c>
      <c r="N510" t="s">
        <v>15497</v>
      </c>
      <c r="O510" t="str">
        <f>IF(OR(ISBLANK(draft_picks[[#This Row],[veto_drafter_team_id]]),draft_picks[[#This Row],[veto_drafter_team_id]]=""),"",_xlfn.XLOOKUP(draft_picks[[#This Row],[veto_drafter_team_id]],drafter_teams[id],drafter_teams[name]))</f>
        <v/>
      </c>
      <c r="Q510" t="s">
        <v>15497</v>
      </c>
      <c r="R510" t="str">
        <f>IF(OR(ISBLANK(draft_picks[[#This Row],[veto_override_drafter_id]]),draft_picks[[#This Row],[veto_override_drafter_id]]=""),"",_xlfn.XLOOKUP(draft_picks[[#This Row],[veto_override_drafter_id]],drafters[id],drafters[name]))</f>
        <v/>
      </c>
      <c r="S510" t="s">
        <v>15497</v>
      </c>
      <c r="T510" t="str">
        <f>IF(OR(ISBLANK(draft_picks[[#This Row],[veto_override_team_id]]),draft_picks[[#This Row],[veto_override_team_id]]=""),"",_xlfn.XLOOKUP(draft_picks[[#This Row],[veto_override_team_id]],drafter_teams[id],drafter_teams[name]))</f>
        <v/>
      </c>
    </row>
    <row r="511" spans="1:21" x14ac:dyDescent="0.25">
      <c r="A511" t="s">
        <v>612</v>
      </c>
      <c r="B511" t="str">
        <f>_xlfn.XLOOKUP(draft_picks[[#This Row],[draft_id]],drafts[id],drafts[title])</f>
        <v>Philip Seymour Hoffman</v>
      </c>
      <c r="C511" s="3">
        <v>2</v>
      </c>
      <c r="D511">
        <f>IF(C510&lt;draft_picks[[#This Row],[position]],1,IF(C510&gt;draft_picks[[#This Row],[position]],D510+1,IF(C510=draft_picks[[#This Row],[position]],D510+1)))</f>
        <v>8</v>
      </c>
      <c r="E511" t="s">
        <v>7171</v>
      </c>
      <c r="F511" t="str">
        <f>IF(ISBLANK(draft_picks[[#This Row],[movie_id]]),"",_xlfn.XLOOKUP(draft_picks[[#This Row],[movie_id]],drafts.movies[id],drafts.movies[movie_title]))</f>
        <v>The Master</v>
      </c>
      <c r="G511" s="3" t="s">
        <v>789</v>
      </c>
      <c r="H511" t="str">
        <f>IF(ISBLANK(draft_picks[[#This Row],[drafter_id]]),"",_xlfn.XLOOKUP(draft_picks[[#This Row],[drafter_id]],drafters[id],drafters[name]))</f>
        <v>Bryan Cogman</v>
      </c>
      <c r="J511" t="str">
        <f>IF(ISBLANK(draft_picks[[#This Row],[drafter_team_id]]),"",_xlfn.XLOOKUP(draft_picks[[#This Row],[drafter_team_id]],drafter_teams[id],drafter_teams[name]))</f>
        <v/>
      </c>
      <c r="K511" s="3" t="s">
        <v>15497</v>
      </c>
      <c r="L511" t="s">
        <v>15497</v>
      </c>
      <c r="M511" t="str">
        <f>IF(OR(ISBLANK(draft_picks[[#This Row],[veto_drafter_id]]),draft_picks[[#This Row],[veto_drafter_id]]=""),"",_xlfn.XLOOKUP(draft_picks[[#This Row],[veto_drafter_id]],drafters[id],drafters[name]))</f>
        <v/>
      </c>
      <c r="N511" t="s">
        <v>15497</v>
      </c>
      <c r="O511" t="str">
        <f>IF(OR(ISBLANK(draft_picks[[#This Row],[veto_drafter_team_id]]),draft_picks[[#This Row],[veto_drafter_team_id]]=""),"",_xlfn.XLOOKUP(draft_picks[[#This Row],[veto_drafter_team_id]],drafter_teams[id],drafter_teams[name]))</f>
        <v/>
      </c>
      <c r="Q511" t="s">
        <v>15497</v>
      </c>
      <c r="R511" t="str">
        <f>IF(OR(ISBLANK(draft_picks[[#This Row],[veto_override_drafter_id]]),draft_picks[[#This Row],[veto_override_drafter_id]]=""),"",_xlfn.XLOOKUP(draft_picks[[#This Row],[veto_override_drafter_id]],drafters[id],drafters[name]))</f>
        <v/>
      </c>
      <c r="S511" t="s">
        <v>15497</v>
      </c>
      <c r="T511" t="str">
        <f>IF(OR(ISBLANK(draft_picks[[#This Row],[veto_override_team_id]]),draft_picks[[#This Row],[veto_override_team_id]]=""),"",_xlfn.XLOOKUP(draft_picks[[#This Row],[veto_override_team_id]],drafter_teams[id],drafter_teams[name]))</f>
        <v/>
      </c>
    </row>
    <row r="512" spans="1:21" x14ac:dyDescent="0.25">
      <c r="A512" t="s">
        <v>612</v>
      </c>
      <c r="B512" t="str">
        <f>_xlfn.XLOOKUP(draft_picks[[#This Row],[draft_id]],drafts[id],drafts[title])</f>
        <v>Philip Seymour Hoffman</v>
      </c>
      <c r="C512" s="3">
        <v>1</v>
      </c>
      <c r="D512">
        <f>IF(C511&lt;draft_picks[[#This Row],[position]],1,IF(C511&gt;draft_picks[[#This Row],[position]],D511+1,IF(C511=draft_picks[[#This Row],[position]],D511+1)))</f>
        <v>9</v>
      </c>
      <c r="E512" t="s">
        <v>5955</v>
      </c>
      <c r="F512" t="str">
        <f>IF(ISBLANK(draft_picks[[#This Row],[movie_id]]),"",_xlfn.XLOOKUP(draft_picks[[#This Row],[movie_id]],drafts.movies[id],drafts.movies[movie_title]))</f>
        <v>Magnolia</v>
      </c>
      <c r="G512" s="3" t="s">
        <v>967</v>
      </c>
      <c r="H512" t="str">
        <f>IF(ISBLANK(draft_picks[[#This Row],[drafter_id]]),"",_xlfn.XLOOKUP(draft_picks[[#This Row],[drafter_id]],drafters[id],drafters[name]))</f>
        <v>Milla Bell-Hart</v>
      </c>
      <c r="J512" t="str">
        <f>IF(ISBLANK(draft_picks[[#This Row],[drafter_team_id]]),"",_xlfn.XLOOKUP(draft_picks[[#This Row],[drafter_team_id]],drafter_teams[id],drafter_teams[name]))</f>
        <v/>
      </c>
      <c r="K512" s="3" t="s">
        <v>15497</v>
      </c>
      <c r="L512" t="s">
        <v>15497</v>
      </c>
      <c r="M512" t="str">
        <f>IF(OR(ISBLANK(draft_picks[[#This Row],[veto_drafter_id]]),draft_picks[[#This Row],[veto_drafter_id]]=""),"",_xlfn.XLOOKUP(draft_picks[[#This Row],[veto_drafter_id]],drafters[id],drafters[name]))</f>
        <v/>
      </c>
      <c r="N512" t="s">
        <v>15497</v>
      </c>
      <c r="O512" t="str">
        <f>IF(OR(ISBLANK(draft_picks[[#This Row],[veto_drafter_team_id]]),draft_picks[[#This Row],[veto_drafter_team_id]]=""),"",_xlfn.XLOOKUP(draft_picks[[#This Row],[veto_drafter_team_id]],drafter_teams[id],drafter_teams[name]))</f>
        <v/>
      </c>
      <c r="Q512" t="s">
        <v>15497</v>
      </c>
      <c r="R512" t="str">
        <f>IF(OR(ISBLANK(draft_picks[[#This Row],[veto_override_drafter_id]]),draft_picks[[#This Row],[veto_override_drafter_id]]=""),"",_xlfn.XLOOKUP(draft_picks[[#This Row],[veto_override_drafter_id]],drafters[id],drafters[name]))</f>
        <v/>
      </c>
      <c r="S512" t="s">
        <v>15497</v>
      </c>
      <c r="T512" t="str">
        <f>IF(OR(ISBLANK(draft_picks[[#This Row],[veto_override_team_id]]),draft_picks[[#This Row],[veto_override_team_id]]=""),"",_xlfn.XLOOKUP(draft_picks[[#This Row],[veto_override_team_id]],drafter_teams[id],drafter_teams[name]))</f>
        <v/>
      </c>
    </row>
    <row r="513" spans="1:21" x14ac:dyDescent="0.25">
      <c r="A513" t="s">
        <v>44</v>
      </c>
      <c r="B513" t="str">
        <f>_xlfn.XLOOKUP(draft_picks[[#This Row],[draft_id]],drafts[id],drafts[title])</f>
        <v>Sword &amp; Sorcery</v>
      </c>
      <c r="C513" s="3">
        <v>7</v>
      </c>
      <c r="D513">
        <f>IF(C512&lt;draft_picks[[#This Row],[position]],1,IF(C512&gt;draft_picks[[#This Row],[position]],D512+1,IF(C512=draft_picks[[#This Row],[position]],D512+1)))</f>
        <v>1</v>
      </c>
      <c r="E513" t="s">
        <v>3208</v>
      </c>
      <c r="F513" t="str">
        <f>IF(ISBLANK(draft_picks[[#This Row],[movie_id]]),"",_xlfn.XLOOKUP(draft_picks[[#This Row],[movie_id]],drafts.movies[id],drafts.movies[movie_title]))</f>
        <v>Excalibur</v>
      </c>
      <c r="G513" s="3" t="s">
        <v>1129</v>
      </c>
      <c r="H513" t="str">
        <f>IF(ISBLANK(draft_picks[[#This Row],[drafter_id]]),"",_xlfn.XLOOKUP(draft_picks[[#This Row],[drafter_id]],drafters[id],drafters[name]))</f>
        <v>Morgan Peter Brown</v>
      </c>
      <c r="J513" t="str">
        <f>IF(ISBLANK(draft_picks[[#This Row],[drafter_team_id]]),"",_xlfn.XLOOKUP(draft_picks[[#This Row],[drafter_team_id]],drafter_teams[id],drafter_teams[name]))</f>
        <v/>
      </c>
      <c r="K513" s="3" t="s">
        <v>15497</v>
      </c>
      <c r="L513" t="s">
        <v>15497</v>
      </c>
      <c r="M513" t="str">
        <f>IF(OR(ISBLANK(draft_picks[[#This Row],[veto_drafter_id]]),draft_picks[[#This Row],[veto_drafter_id]]=""),"",_xlfn.XLOOKUP(draft_picks[[#This Row],[veto_drafter_id]],drafters[id],drafters[name]))</f>
        <v/>
      </c>
      <c r="N513" t="s">
        <v>15497</v>
      </c>
      <c r="O513" t="str">
        <f>IF(OR(ISBLANK(draft_picks[[#This Row],[veto_drafter_team_id]]),draft_picks[[#This Row],[veto_drafter_team_id]]=""),"",_xlfn.XLOOKUP(draft_picks[[#This Row],[veto_drafter_team_id]],drafter_teams[id],drafter_teams[name]))</f>
        <v/>
      </c>
      <c r="Q513" t="s">
        <v>15497</v>
      </c>
      <c r="R513" t="str">
        <f>IF(OR(ISBLANK(draft_picks[[#This Row],[veto_override_drafter_id]]),draft_picks[[#This Row],[veto_override_drafter_id]]=""),"",_xlfn.XLOOKUP(draft_picks[[#This Row],[veto_override_drafter_id]],drafters[id],drafters[name]))</f>
        <v/>
      </c>
      <c r="S513" t="s">
        <v>15497</v>
      </c>
      <c r="T513" t="str">
        <f>IF(OR(ISBLANK(draft_picks[[#This Row],[veto_override_team_id]]),draft_picks[[#This Row],[veto_override_team_id]]=""),"",_xlfn.XLOOKUP(draft_picks[[#This Row],[veto_override_team_id]],drafter_teams[id],drafter_teams[name]))</f>
        <v/>
      </c>
    </row>
    <row r="514" spans="1:21" x14ac:dyDescent="0.25">
      <c r="A514" t="s">
        <v>44</v>
      </c>
      <c r="B514" t="str">
        <f>_xlfn.XLOOKUP(draft_picks[[#This Row],[draft_id]],drafts[id],drafts[title])</f>
        <v>Sword &amp; Sorcery</v>
      </c>
      <c r="C514" s="3">
        <v>6</v>
      </c>
      <c r="D514">
        <f>IF(C513&lt;draft_picks[[#This Row],[position]],1,IF(C513&gt;draft_picks[[#This Row],[position]],D513+1,IF(C513=draft_picks[[#This Row],[position]],D513+1)))</f>
        <v>2</v>
      </c>
      <c r="E514" t="s">
        <v>8107</v>
      </c>
      <c r="F514" t="str">
        <f>IF(ISBLANK(draft_picks[[#This Row],[movie_id]]),"",_xlfn.XLOOKUP(draft_picks[[#This Row],[movie_id]],drafts.movies[id],drafts.movies[movie_title]))</f>
        <v>Willow</v>
      </c>
      <c r="G514" s="3" t="s">
        <v>1129</v>
      </c>
      <c r="H514" t="str">
        <f>IF(ISBLANK(draft_picks[[#This Row],[drafter_id]]),"",_xlfn.XLOOKUP(draft_picks[[#This Row],[drafter_id]],drafters[id],drafters[name]))</f>
        <v>Morgan Peter Brown</v>
      </c>
      <c r="J514" t="str">
        <f>IF(ISBLANK(draft_picks[[#This Row],[drafter_team_id]]),"",_xlfn.XLOOKUP(draft_picks[[#This Row],[drafter_team_id]],drafter_teams[id],drafter_teams[name]))</f>
        <v/>
      </c>
      <c r="K514" s="3" t="s">
        <v>15497</v>
      </c>
      <c r="L514" t="s">
        <v>15497</v>
      </c>
      <c r="M514" t="str">
        <f>IF(OR(ISBLANK(draft_picks[[#This Row],[veto_drafter_id]]),draft_picks[[#This Row],[veto_drafter_id]]=""),"",_xlfn.XLOOKUP(draft_picks[[#This Row],[veto_drafter_id]],drafters[id],drafters[name]))</f>
        <v/>
      </c>
      <c r="N514" t="s">
        <v>15497</v>
      </c>
      <c r="O514" t="str">
        <f>IF(OR(ISBLANK(draft_picks[[#This Row],[veto_drafter_team_id]]),draft_picks[[#This Row],[veto_drafter_team_id]]=""),"",_xlfn.XLOOKUP(draft_picks[[#This Row],[veto_drafter_team_id]],drafter_teams[id],drafter_teams[name]))</f>
        <v/>
      </c>
      <c r="Q514" t="s">
        <v>15497</v>
      </c>
      <c r="R514" t="str">
        <f>IF(OR(ISBLANK(draft_picks[[#This Row],[veto_override_drafter_id]]),draft_picks[[#This Row],[veto_override_drafter_id]]=""),"",_xlfn.XLOOKUP(draft_picks[[#This Row],[veto_override_drafter_id]],drafters[id],drafters[name]))</f>
        <v/>
      </c>
      <c r="S514" t="s">
        <v>15497</v>
      </c>
      <c r="T514" t="str">
        <f>IF(OR(ISBLANK(draft_picks[[#This Row],[veto_override_team_id]]),draft_picks[[#This Row],[veto_override_team_id]]=""),"",_xlfn.XLOOKUP(draft_picks[[#This Row],[veto_override_team_id]],drafter_teams[id],drafter_teams[name]))</f>
        <v/>
      </c>
    </row>
    <row r="515" spans="1:21" x14ac:dyDescent="0.25">
      <c r="A515" t="s">
        <v>44</v>
      </c>
      <c r="B515" t="str">
        <f>_xlfn.XLOOKUP(draft_picks[[#This Row],[draft_id]],drafts[id],drafts[title])</f>
        <v>Sword &amp; Sorcery</v>
      </c>
      <c r="C515" s="3">
        <v>5</v>
      </c>
      <c r="D515">
        <f>IF(C514&lt;draft_picks[[#This Row],[position]],1,IF(C514&gt;draft_picks[[#This Row],[position]],D514+1,IF(C514=draft_picks[[#This Row],[position]],D514+1)))</f>
        <v>3</v>
      </c>
      <c r="E515" t="s">
        <v>5985</v>
      </c>
      <c r="F515" t="str">
        <f>IF(ISBLANK(draft_picks[[#This Row],[movie_id]]),"",_xlfn.XLOOKUP(draft_picks[[#This Row],[movie_id]],drafts.movies[id],drafts.movies[movie_title]))</f>
        <v>Kubo and the Two Strings</v>
      </c>
      <c r="G515" s="3" t="s">
        <v>1158</v>
      </c>
      <c r="H515" t="str">
        <f>IF(ISBLANK(draft_picks[[#This Row],[drafter_id]]),"",_xlfn.XLOOKUP(draft_picks[[#This Row],[drafter_id]],drafters[id],drafters[name]))</f>
        <v>Jeff Cannata</v>
      </c>
      <c r="J515" t="str">
        <f>IF(ISBLANK(draft_picks[[#This Row],[drafter_team_id]]),"",_xlfn.XLOOKUP(draft_picks[[#This Row],[drafter_team_id]],drafter_teams[id],drafter_teams[name]))</f>
        <v/>
      </c>
      <c r="K515" s="3" t="s">
        <v>15497</v>
      </c>
      <c r="L515" t="s">
        <v>15497</v>
      </c>
      <c r="M515" t="str">
        <f>IF(OR(ISBLANK(draft_picks[[#This Row],[veto_drafter_id]]),draft_picks[[#This Row],[veto_drafter_id]]=""),"",_xlfn.XLOOKUP(draft_picks[[#This Row],[veto_drafter_id]],drafters[id],drafters[name]))</f>
        <v/>
      </c>
      <c r="N515" t="s">
        <v>15497</v>
      </c>
      <c r="O515" t="str">
        <f>IF(OR(ISBLANK(draft_picks[[#This Row],[veto_drafter_team_id]]),draft_picks[[#This Row],[veto_drafter_team_id]]=""),"",_xlfn.XLOOKUP(draft_picks[[#This Row],[veto_drafter_team_id]],drafter_teams[id],drafter_teams[name]))</f>
        <v/>
      </c>
      <c r="Q515" t="s">
        <v>15497</v>
      </c>
      <c r="R515" t="str">
        <f>IF(OR(ISBLANK(draft_picks[[#This Row],[veto_override_drafter_id]]),draft_picks[[#This Row],[veto_override_drafter_id]]=""),"",_xlfn.XLOOKUP(draft_picks[[#This Row],[veto_override_drafter_id]],drafters[id],drafters[name]))</f>
        <v/>
      </c>
      <c r="S515" t="s">
        <v>15497</v>
      </c>
      <c r="T515" t="str">
        <f>IF(OR(ISBLANK(draft_picks[[#This Row],[veto_override_team_id]]),draft_picks[[#This Row],[veto_override_team_id]]=""),"",_xlfn.XLOOKUP(draft_picks[[#This Row],[veto_override_team_id]],drafter_teams[id],drafter_teams[name]))</f>
        <v/>
      </c>
    </row>
    <row r="516" spans="1:21" x14ac:dyDescent="0.25">
      <c r="A516" t="s">
        <v>44</v>
      </c>
      <c r="B516" t="str">
        <f>_xlfn.XLOOKUP(draft_picks[[#This Row],[draft_id]],drafts[id],drafts[title])</f>
        <v>Sword &amp; Sorcery</v>
      </c>
      <c r="C516" s="3">
        <v>4</v>
      </c>
      <c r="D516">
        <f>IF(C515&lt;draft_picks[[#This Row],[position]],1,IF(C515&gt;draft_picks[[#This Row],[position]],D515+1,IF(C515=draft_picks[[#This Row],[position]],D515+1)))</f>
        <v>4</v>
      </c>
      <c r="E516" t="s">
        <v>1577</v>
      </c>
      <c r="F516" t="str">
        <f>IF(ISBLANK(draft_picks[[#This Row],[movie_id]]),"",_xlfn.XLOOKUP(draft_picks[[#This Row],[movie_id]],drafts.movies[id],drafts.movies[movie_title]))</f>
        <v>The Black Cauldron</v>
      </c>
      <c r="G516" s="3" t="s">
        <v>1129</v>
      </c>
      <c r="H516" t="str">
        <f>IF(ISBLANK(draft_picks[[#This Row],[drafter_id]]),"",_xlfn.XLOOKUP(draft_picks[[#This Row],[drafter_id]],drafters[id],drafters[name]))</f>
        <v>Morgan Peter Brown</v>
      </c>
      <c r="J516" t="str">
        <f>IF(ISBLANK(draft_picks[[#This Row],[drafter_team_id]]),"",_xlfn.XLOOKUP(draft_picks[[#This Row],[drafter_team_id]],drafter_teams[id],drafter_teams[name]))</f>
        <v/>
      </c>
      <c r="K516" s="3" t="s">
        <v>15497</v>
      </c>
      <c r="L516" t="s">
        <v>15497</v>
      </c>
      <c r="M516" t="str">
        <f>IF(OR(ISBLANK(draft_picks[[#This Row],[veto_drafter_id]]),draft_picks[[#This Row],[veto_drafter_id]]=""),"",_xlfn.XLOOKUP(draft_picks[[#This Row],[veto_drafter_id]],drafters[id],drafters[name]))</f>
        <v/>
      </c>
      <c r="N516" t="s">
        <v>15497</v>
      </c>
      <c r="O516" t="str">
        <f>IF(OR(ISBLANK(draft_picks[[#This Row],[veto_drafter_team_id]]),draft_picks[[#This Row],[veto_drafter_team_id]]=""),"",_xlfn.XLOOKUP(draft_picks[[#This Row],[veto_drafter_team_id]],drafter_teams[id],drafter_teams[name]))</f>
        <v/>
      </c>
      <c r="Q516" t="s">
        <v>15497</v>
      </c>
      <c r="R516" t="str">
        <f>IF(OR(ISBLANK(draft_picks[[#This Row],[veto_override_drafter_id]]),draft_picks[[#This Row],[veto_override_drafter_id]]=""),"",_xlfn.XLOOKUP(draft_picks[[#This Row],[veto_override_drafter_id]],drafters[id],drafters[name]))</f>
        <v/>
      </c>
      <c r="S516" t="s">
        <v>15497</v>
      </c>
      <c r="T516" t="str">
        <f>IF(OR(ISBLANK(draft_picks[[#This Row],[veto_override_team_id]]),draft_picks[[#This Row],[veto_override_team_id]]=""),"",_xlfn.XLOOKUP(draft_picks[[#This Row],[veto_override_team_id]],drafter_teams[id],drafter_teams[name]))</f>
        <v/>
      </c>
    </row>
    <row r="517" spans="1:21" x14ac:dyDescent="0.25">
      <c r="A517" t="s">
        <v>44</v>
      </c>
      <c r="B517" t="str">
        <f>_xlfn.XLOOKUP(draft_picks[[#This Row],[draft_id]],drafts[id],drafts[title])</f>
        <v>Sword &amp; Sorcery</v>
      </c>
      <c r="C517" s="3">
        <v>3</v>
      </c>
      <c r="D517">
        <f>IF(C516&lt;draft_picks[[#This Row],[position]],1,IF(C516&gt;draft_picks[[#This Row],[position]],D516+1,IF(C516=draft_picks[[#This Row],[position]],D516+1)))</f>
        <v>5</v>
      </c>
      <c r="E517" t="s">
        <v>4392</v>
      </c>
      <c r="F517" t="str">
        <f>IF(ISBLANK(draft_picks[[#This Row],[movie_id]]),"",_xlfn.XLOOKUP(draft_picks[[#This Row],[movie_id]],drafts.movies[id],drafts.movies[movie_title]))</f>
        <v>The Hobbit</v>
      </c>
      <c r="G517" s="3" t="s">
        <v>1158</v>
      </c>
      <c r="H517" t="str">
        <f>IF(ISBLANK(draft_picks[[#This Row],[drafter_id]]),"",_xlfn.XLOOKUP(draft_picks[[#This Row],[drafter_id]],drafters[id],drafters[name]))</f>
        <v>Jeff Cannata</v>
      </c>
      <c r="J517" t="str">
        <f>IF(ISBLANK(draft_picks[[#This Row],[drafter_team_id]]),"",_xlfn.XLOOKUP(draft_picks[[#This Row],[drafter_team_id]],drafter_teams[id],drafter_teams[name]))</f>
        <v/>
      </c>
      <c r="K517" s="3"/>
      <c r="L517" t="s">
        <v>15497</v>
      </c>
      <c r="M517" t="str">
        <f>IF(OR(ISBLANK(draft_picks[[#This Row],[veto_drafter_id]]),draft_picks[[#This Row],[veto_drafter_id]]=""),"",_xlfn.XLOOKUP(draft_picks[[#This Row],[veto_drafter_id]],drafters[id],drafters[name]))</f>
        <v/>
      </c>
      <c r="N517" t="s">
        <v>15497</v>
      </c>
      <c r="O517" t="str">
        <f>IF(OR(ISBLANK(draft_picks[[#This Row],[veto_drafter_team_id]]),draft_picks[[#This Row],[veto_drafter_team_id]]=""),"",_xlfn.XLOOKUP(draft_picks[[#This Row],[veto_drafter_team_id]],drafter_teams[id],drafter_teams[name]))</f>
        <v/>
      </c>
      <c r="Q517" t="s">
        <v>15497</v>
      </c>
      <c r="R517" t="str">
        <f>IF(OR(ISBLANK(draft_picks[[#This Row],[veto_override_drafter_id]]),draft_picks[[#This Row],[veto_override_drafter_id]]=""),"",_xlfn.XLOOKUP(draft_picks[[#This Row],[veto_override_drafter_id]],drafters[id],drafters[name]))</f>
        <v/>
      </c>
      <c r="S517" t="s">
        <v>15497</v>
      </c>
      <c r="T517" t="str">
        <f>IF(OR(ISBLANK(draft_picks[[#This Row],[veto_override_team_id]]),draft_picks[[#This Row],[veto_override_team_id]]=""),"",_xlfn.XLOOKUP(draft_picks[[#This Row],[veto_override_team_id]],drafter_teams[id],drafter_teams[name]))</f>
        <v/>
      </c>
      <c r="U517" t="b">
        <v>1</v>
      </c>
    </row>
    <row r="518" spans="1:21" x14ac:dyDescent="0.25">
      <c r="A518" t="s">
        <v>44</v>
      </c>
      <c r="B518" t="str">
        <f>_xlfn.XLOOKUP(draft_picks[[#This Row],[draft_id]],drafts[id],drafts[title])</f>
        <v>Sword &amp; Sorcery</v>
      </c>
      <c r="C518" s="3">
        <v>3</v>
      </c>
      <c r="D518">
        <f>IF(C517&lt;draft_picks[[#This Row],[position]],1,IF(C517&gt;draft_picks[[#This Row],[position]],D517+1,IF(C517=draft_picks[[#This Row],[position]],D517+1)))</f>
        <v>6</v>
      </c>
      <c r="E518" t="s">
        <v>3906</v>
      </c>
      <c r="F518" t="str">
        <f>IF(ISBLANK(draft_picks[[#This Row],[movie_id]]),"",_xlfn.XLOOKUP(draft_picks[[#This Row],[movie_id]],drafts.movies[id],drafts.movies[movie_title]))</f>
        <v>The Lord of the Rings: The Fellowship of the Ring</v>
      </c>
      <c r="G518" s="3" t="s">
        <v>1158</v>
      </c>
      <c r="H518" t="str">
        <f>IF(ISBLANK(draft_picks[[#This Row],[drafter_id]]),"",_xlfn.XLOOKUP(draft_picks[[#This Row],[drafter_id]],drafters[id],drafters[name]))</f>
        <v>Jeff Cannata</v>
      </c>
      <c r="J518" t="str">
        <f>IF(ISBLANK(draft_picks[[#This Row],[drafter_team_id]]),"",_xlfn.XLOOKUP(draft_picks[[#This Row],[drafter_team_id]],drafter_teams[id],drafter_teams[name]))</f>
        <v/>
      </c>
      <c r="K518" s="3" t="s">
        <v>15484</v>
      </c>
      <c r="L518" t="s">
        <v>1129</v>
      </c>
      <c r="M518" t="str">
        <f>IF(OR(ISBLANK(draft_picks[[#This Row],[veto_drafter_id]]),draft_picks[[#This Row],[veto_drafter_id]]=""),"",_xlfn.XLOOKUP(draft_picks[[#This Row],[veto_drafter_id]],drafters[id],drafters[name]))</f>
        <v>Morgan Peter Brown</v>
      </c>
      <c r="N518" t="s">
        <v>15497</v>
      </c>
      <c r="O518" t="str">
        <f>IF(OR(ISBLANK(draft_picks[[#This Row],[veto_drafter_team_id]]),draft_picks[[#This Row],[veto_drafter_team_id]]=""),"",_xlfn.XLOOKUP(draft_picks[[#This Row],[veto_drafter_team_id]],drafter_teams[id],drafter_teams[name]))</f>
        <v/>
      </c>
      <c r="Q518" t="s">
        <v>15497</v>
      </c>
      <c r="R518" t="str">
        <f>IF(OR(ISBLANK(draft_picks[[#This Row],[veto_override_drafter_id]]),draft_picks[[#This Row],[veto_override_drafter_id]]=""),"",_xlfn.XLOOKUP(draft_picks[[#This Row],[veto_override_drafter_id]],drafters[id],drafters[name]))</f>
        <v/>
      </c>
      <c r="S518" t="s">
        <v>15497</v>
      </c>
      <c r="T518" t="str">
        <f>IF(OR(ISBLANK(draft_picks[[#This Row],[veto_override_team_id]]),draft_picks[[#This Row],[veto_override_team_id]]=""),"",_xlfn.XLOOKUP(draft_picks[[#This Row],[veto_override_team_id]],drafter_teams[id],drafter_teams[name]))</f>
        <v/>
      </c>
    </row>
    <row r="519" spans="1:21" x14ac:dyDescent="0.25">
      <c r="A519" t="s">
        <v>44</v>
      </c>
      <c r="B519" t="str">
        <f>_xlfn.XLOOKUP(draft_picks[[#This Row],[draft_id]],drafts[id],drafts[title])</f>
        <v>Sword &amp; Sorcery</v>
      </c>
      <c r="C519" s="3">
        <v>3</v>
      </c>
      <c r="D519">
        <f>IF(C518&lt;draft_picks[[#This Row],[position]],1,IF(C518&gt;draft_picks[[#This Row],[position]],D518+1,IF(C518=draft_picks[[#This Row],[position]],D518+1)))</f>
        <v>7</v>
      </c>
      <c r="E519" t="s">
        <v>3286</v>
      </c>
      <c r="F519" t="str">
        <f>IF(ISBLANK(draft_picks[[#This Row],[movie_id]]),"",_xlfn.XLOOKUP(draft_picks[[#This Row],[movie_id]],drafts.movies[id],drafts.movies[movie_title]))</f>
        <v>The Princess Bride</v>
      </c>
      <c r="G519" s="3" t="s">
        <v>1158</v>
      </c>
      <c r="H519" t="str">
        <f>IF(ISBLANK(draft_picks[[#This Row],[drafter_id]]),"",_xlfn.XLOOKUP(draft_picks[[#This Row],[drafter_id]],drafters[id],drafters[name]))</f>
        <v>Jeff Cannata</v>
      </c>
      <c r="J519" t="str">
        <f>IF(ISBLANK(draft_picks[[#This Row],[drafter_team_id]]),"",_xlfn.XLOOKUP(draft_picks[[#This Row],[drafter_team_id]],drafter_teams[id],drafter_teams[name]))</f>
        <v/>
      </c>
      <c r="K519" s="3" t="s">
        <v>15497</v>
      </c>
      <c r="L519" t="s">
        <v>15497</v>
      </c>
      <c r="M519" t="str">
        <f>IF(OR(ISBLANK(draft_picks[[#This Row],[veto_drafter_id]]),draft_picks[[#This Row],[veto_drafter_id]]=""),"",_xlfn.XLOOKUP(draft_picks[[#This Row],[veto_drafter_id]],drafters[id],drafters[name]))</f>
        <v/>
      </c>
      <c r="N519" t="s">
        <v>15497</v>
      </c>
      <c r="O519" t="str">
        <f>IF(OR(ISBLANK(draft_picks[[#This Row],[veto_drafter_team_id]]),draft_picks[[#This Row],[veto_drafter_team_id]]=""),"",_xlfn.XLOOKUP(draft_picks[[#This Row],[veto_drafter_team_id]],drafter_teams[id],drafter_teams[name]))</f>
        <v/>
      </c>
      <c r="Q519" t="s">
        <v>15497</v>
      </c>
      <c r="R519" t="str">
        <f>IF(OR(ISBLANK(draft_picks[[#This Row],[veto_override_drafter_id]]),draft_picks[[#This Row],[veto_override_drafter_id]]=""),"",_xlfn.XLOOKUP(draft_picks[[#This Row],[veto_override_drafter_id]],drafters[id],drafters[name]))</f>
        <v/>
      </c>
      <c r="S519" t="s">
        <v>15497</v>
      </c>
      <c r="T519" t="str">
        <f>IF(OR(ISBLANK(draft_picks[[#This Row],[veto_override_team_id]]),draft_picks[[#This Row],[veto_override_team_id]]=""),"",_xlfn.XLOOKUP(draft_picks[[#This Row],[veto_override_team_id]],drafter_teams[id],drafter_teams[name]))</f>
        <v/>
      </c>
    </row>
    <row r="520" spans="1:21" x14ac:dyDescent="0.25">
      <c r="A520" t="s">
        <v>44</v>
      </c>
      <c r="B520" t="str">
        <f>_xlfn.XLOOKUP(draft_picks[[#This Row],[draft_id]],drafts[id],drafts[title])</f>
        <v>Sword &amp; Sorcery</v>
      </c>
      <c r="C520" s="3">
        <v>2</v>
      </c>
      <c r="D520">
        <f>IF(C519&lt;draft_picks[[#This Row],[position]],1,IF(C519&gt;draft_picks[[#This Row],[position]],D519+1,IF(C519=draft_picks[[#This Row],[position]],D519+1)))</f>
        <v>8</v>
      </c>
      <c r="E520" t="s">
        <v>6862</v>
      </c>
      <c r="F520" t="str">
        <f>IF(ISBLANK(draft_picks[[#This Row],[movie_id]]),"",_xlfn.XLOOKUP(draft_picks[[#This Row],[movie_id]],drafts.movies[id],drafts.movies[movie_title]))</f>
        <v>Monty Python and the Holy Grail</v>
      </c>
      <c r="G520" s="3" t="s">
        <v>1129</v>
      </c>
      <c r="H520" t="str">
        <f>IF(ISBLANK(draft_picks[[#This Row],[drafter_id]]),"",_xlfn.XLOOKUP(draft_picks[[#This Row],[drafter_id]],drafters[id],drafters[name]))</f>
        <v>Morgan Peter Brown</v>
      </c>
      <c r="J520" t="str">
        <f>IF(ISBLANK(draft_picks[[#This Row],[drafter_team_id]]),"",_xlfn.XLOOKUP(draft_picks[[#This Row],[drafter_team_id]],drafter_teams[id],drafter_teams[name]))</f>
        <v/>
      </c>
      <c r="K520" s="3" t="s">
        <v>15484</v>
      </c>
      <c r="L520" t="s">
        <v>1158</v>
      </c>
      <c r="M520" t="str">
        <f>IF(OR(ISBLANK(draft_picks[[#This Row],[veto_drafter_id]]),draft_picks[[#This Row],[veto_drafter_id]]=""),"",_xlfn.XLOOKUP(draft_picks[[#This Row],[veto_drafter_id]],drafters[id],drafters[name]))</f>
        <v>Jeff Cannata</v>
      </c>
      <c r="N520" t="s">
        <v>15497</v>
      </c>
      <c r="O520" t="str">
        <f>IF(OR(ISBLANK(draft_picks[[#This Row],[veto_drafter_team_id]]),draft_picks[[#This Row],[veto_drafter_team_id]]=""),"",_xlfn.XLOOKUP(draft_picks[[#This Row],[veto_drafter_team_id]],drafter_teams[id],drafter_teams[name]))</f>
        <v/>
      </c>
      <c r="Q520" t="s">
        <v>15497</v>
      </c>
      <c r="R520" t="str">
        <f>IF(OR(ISBLANK(draft_picks[[#This Row],[veto_override_drafter_id]]),draft_picks[[#This Row],[veto_override_drafter_id]]=""),"",_xlfn.XLOOKUP(draft_picks[[#This Row],[veto_override_drafter_id]],drafters[id],drafters[name]))</f>
        <v/>
      </c>
      <c r="S520" t="s">
        <v>15497</v>
      </c>
      <c r="T520" t="str">
        <f>IF(OR(ISBLANK(draft_picks[[#This Row],[veto_override_team_id]]),draft_picks[[#This Row],[veto_override_team_id]]=""),"",_xlfn.XLOOKUP(draft_picks[[#This Row],[veto_override_team_id]],drafter_teams[id],drafter_teams[name]))</f>
        <v/>
      </c>
    </row>
    <row r="521" spans="1:21" x14ac:dyDescent="0.25">
      <c r="A521" t="s">
        <v>44</v>
      </c>
      <c r="B521" t="str">
        <f>_xlfn.XLOOKUP(draft_picks[[#This Row],[draft_id]],drafts[id],drafts[title])</f>
        <v>Sword &amp; Sorcery</v>
      </c>
      <c r="C521" s="3">
        <v>2</v>
      </c>
      <c r="D521">
        <f>IF(C520&lt;draft_picks[[#This Row],[position]],1,IF(C520&gt;draft_picks[[#This Row],[position]],D520+1,IF(C520=draft_picks[[#This Row],[position]],D520+1)))</f>
        <v>9</v>
      </c>
      <c r="E521" t="s">
        <v>5952</v>
      </c>
      <c r="F521" t="str">
        <f>IF(ISBLANK(draft_picks[[#This Row],[movie_id]]),"",_xlfn.XLOOKUP(draft_picks[[#This Row],[movie_id]],drafts.movies[id],drafts.movies[movie_title]))</f>
        <v>Conan the Barbarian</v>
      </c>
      <c r="G521" s="3" t="s">
        <v>1129</v>
      </c>
      <c r="H521" t="str">
        <f>IF(ISBLANK(draft_picks[[#This Row],[drafter_id]]),"",_xlfn.XLOOKUP(draft_picks[[#This Row],[drafter_id]],drafters[id],drafters[name]))</f>
        <v>Morgan Peter Brown</v>
      </c>
      <c r="J521" t="str">
        <f>IF(ISBLANK(draft_picks[[#This Row],[drafter_team_id]]),"",_xlfn.XLOOKUP(draft_picks[[#This Row],[drafter_team_id]],drafter_teams[id],drafter_teams[name]))</f>
        <v/>
      </c>
      <c r="K521" s="3" t="s">
        <v>15497</v>
      </c>
      <c r="L521" t="s">
        <v>15497</v>
      </c>
      <c r="M521" t="str">
        <f>IF(OR(ISBLANK(draft_picks[[#This Row],[veto_drafter_id]]),draft_picks[[#This Row],[veto_drafter_id]]=""),"",_xlfn.XLOOKUP(draft_picks[[#This Row],[veto_drafter_id]],drafters[id],drafters[name]))</f>
        <v/>
      </c>
      <c r="N521" t="s">
        <v>15497</v>
      </c>
      <c r="O521" t="str">
        <f>IF(OR(ISBLANK(draft_picks[[#This Row],[veto_drafter_team_id]]),draft_picks[[#This Row],[veto_drafter_team_id]]=""),"",_xlfn.XLOOKUP(draft_picks[[#This Row],[veto_drafter_team_id]],drafter_teams[id],drafter_teams[name]))</f>
        <v/>
      </c>
      <c r="Q521" t="s">
        <v>15497</v>
      </c>
      <c r="R521" t="str">
        <f>IF(OR(ISBLANK(draft_picks[[#This Row],[veto_override_drafter_id]]),draft_picks[[#This Row],[veto_override_drafter_id]]=""),"",_xlfn.XLOOKUP(draft_picks[[#This Row],[veto_override_drafter_id]],drafters[id],drafters[name]))</f>
        <v/>
      </c>
      <c r="S521" t="s">
        <v>15497</v>
      </c>
      <c r="T521" t="str">
        <f>IF(OR(ISBLANK(draft_picks[[#This Row],[veto_override_team_id]]),draft_picks[[#This Row],[veto_override_team_id]]=""),"",_xlfn.XLOOKUP(draft_picks[[#This Row],[veto_override_team_id]],drafter_teams[id],drafter_teams[name]))</f>
        <v/>
      </c>
    </row>
    <row r="522" spans="1:21" x14ac:dyDescent="0.25">
      <c r="A522" t="s">
        <v>44</v>
      </c>
      <c r="B522" t="str">
        <f>_xlfn.XLOOKUP(draft_picks[[#This Row],[draft_id]],drafts[id],drafts[title])</f>
        <v>Sword &amp; Sorcery</v>
      </c>
      <c r="C522" s="3">
        <v>1</v>
      </c>
      <c r="D522">
        <f>IF(C521&lt;draft_picks[[#This Row],[position]],1,IF(C521&gt;draft_picks[[#This Row],[position]],D521+1,IF(C521=draft_picks[[#This Row],[position]],D521+1)))</f>
        <v>10</v>
      </c>
      <c r="E522" t="s">
        <v>3906</v>
      </c>
      <c r="F522" t="str">
        <f>IF(ISBLANK(draft_picks[[#This Row],[movie_id]]),"",_xlfn.XLOOKUP(draft_picks[[#This Row],[movie_id]],drafts.movies[id],drafts.movies[movie_title]))</f>
        <v>The Lord of the Rings: The Fellowship of the Ring</v>
      </c>
      <c r="G522" s="3" t="s">
        <v>1158</v>
      </c>
      <c r="H522" t="str">
        <f>IF(ISBLANK(draft_picks[[#This Row],[drafter_id]]),"",_xlfn.XLOOKUP(draft_picks[[#This Row],[drafter_id]],drafters[id],drafters[name]))</f>
        <v>Jeff Cannata</v>
      </c>
      <c r="J522" t="str">
        <f>IF(ISBLANK(draft_picks[[#This Row],[drafter_team_id]]),"",_xlfn.XLOOKUP(draft_picks[[#This Row],[drafter_team_id]],drafter_teams[id],drafter_teams[name]))</f>
        <v/>
      </c>
      <c r="K522" s="3" t="s">
        <v>15497</v>
      </c>
      <c r="L522" t="s">
        <v>15497</v>
      </c>
      <c r="M522" t="str">
        <f>IF(OR(ISBLANK(draft_picks[[#This Row],[veto_drafter_id]]),draft_picks[[#This Row],[veto_drafter_id]]=""),"",_xlfn.XLOOKUP(draft_picks[[#This Row],[veto_drafter_id]],drafters[id],drafters[name]))</f>
        <v/>
      </c>
      <c r="N522" t="s">
        <v>15497</v>
      </c>
      <c r="O522" t="str">
        <f>IF(OR(ISBLANK(draft_picks[[#This Row],[veto_drafter_team_id]]),draft_picks[[#This Row],[veto_drafter_team_id]]=""),"",_xlfn.XLOOKUP(draft_picks[[#This Row],[veto_drafter_team_id]],drafter_teams[id],drafter_teams[name]))</f>
        <v/>
      </c>
      <c r="Q522" t="s">
        <v>15497</v>
      </c>
      <c r="R522" t="str">
        <f>IF(OR(ISBLANK(draft_picks[[#This Row],[veto_override_drafter_id]]),draft_picks[[#This Row],[veto_override_drafter_id]]=""),"",_xlfn.XLOOKUP(draft_picks[[#This Row],[veto_override_drafter_id]],drafters[id],drafters[name]))</f>
        <v/>
      </c>
      <c r="S522" t="s">
        <v>15497</v>
      </c>
      <c r="T522" t="str">
        <f>IF(OR(ISBLANK(draft_picks[[#This Row],[veto_override_team_id]]),draft_picks[[#This Row],[veto_override_team_id]]=""),"",_xlfn.XLOOKUP(draft_picks[[#This Row],[veto_override_team_id]],drafter_teams[id],drafter_teams[name]))</f>
        <v/>
      </c>
    </row>
    <row r="523" spans="1:21" x14ac:dyDescent="0.25">
      <c r="A523" t="s">
        <v>300</v>
      </c>
      <c r="B523" t="str">
        <f>_xlfn.XLOOKUP(draft_picks[[#This Row],[draft_id]],drafts[id],drafts[title])</f>
        <v>Game Movies</v>
      </c>
      <c r="C523" s="3">
        <v>7</v>
      </c>
      <c r="D523">
        <f>IF(C522&lt;draft_picks[[#This Row],[position]],1,IF(C522&gt;draft_picks[[#This Row],[position]],D522+1,IF(C522=draft_picks[[#This Row],[position]],D522+1)))</f>
        <v>1</v>
      </c>
      <c r="E523" t="s">
        <v>5136</v>
      </c>
      <c r="F523" t="str">
        <f>IF(ISBLANK(draft_picks[[#This Row],[movie_id]]),"",_xlfn.XLOOKUP(draft_picks[[#This Row],[movie_id]],drafts.movies[id],drafts.movies[movie_title]))</f>
        <v>Rounders</v>
      </c>
      <c r="G523" s="3" t="s">
        <v>969</v>
      </c>
      <c r="H523" t="str">
        <f>IF(ISBLANK(draft_picks[[#This Row],[drafter_id]]),"",_xlfn.XLOOKUP(draft_picks[[#This Row],[drafter_id]],drafters[id],drafters[name]))</f>
        <v>Graham Skipper</v>
      </c>
      <c r="J523" t="str">
        <f>IF(ISBLANK(draft_picks[[#This Row],[drafter_team_id]]),"",_xlfn.XLOOKUP(draft_picks[[#This Row],[drafter_team_id]],drafter_teams[id],drafter_teams[name]))</f>
        <v/>
      </c>
      <c r="K523" s="3" t="s">
        <v>15497</v>
      </c>
      <c r="L523" t="s">
        <v>15497</v>
      </c>
      <c r="M523" t="str">
        <f>IF(OR(ISBLANK(draft_picks[[#This Row],[veto_drafter_id]]),draft_picks[[#This Row],[veto_drafter_id]]=""),"",_xlfn.XLOOKUP(draft_picks[[#This Row],[veto_drafter_id]],drafters[id],drafters[name]))</f>
        <v/>
      </c>
      <c r="N523" t="s">
        <v>15497</v>
      </c>
      <c r="O523" t="str">
        <f>IF(OR(ISBLANK(draft_picks[[#This Row],[veto_drafter_team_id]]),draft_picks[[#This Row],[veto_drafter_team_id]]=""),"",_xlfn.XLOOKUP(draft_picks[[#This Row],[veto_drafter_team_id]],drafter_teams[id],drafter_teams[name]))</f>
        <v/>
      </c>
      <c r="Q523" t="s">
        <v>15497</v>
      </c>
      <c r="R523" t="str">
        <f>IF(OR(ISBLANK(draft_picks[[#This Row],[veto_override_drafter_id]]),draft_picks[[#This Row],[veto_override_drafter_id]]=""),"",_xlfn.XLOOKUP(draft_picks[[#This Row],[veto_override_drafter_id]],drafters[id],drafters[name]))</f>
        <v/>
      </c>
      <c r="S523" t="s">
        <v>15497</v>
      </c>
      <c r="T523" t="str">
        <f>IF(OR(ISBLANK(draft_picks[[#This Row],[veto_override_team_id]]),draft_picks[[#This Row],[veto_override_team_id]]=""),"",_xlfn.XLOOKUP(draft_picks[[#This Row],[veto_override_team_id]],drafter_teams[id],drafter_teams[name]))</f>
        <v/>
      </c>
    </row>
    <row r="524" spans="1:21" x14ac:dyDescent="0.25">
      <c r="A524" t="s">
        <v>300</v>
      </c>
      <c r="B524" t="str">
        <f>_xlfn.XLOOKUP(draft_picks[[#This Row],[draft_id]],drafts[id],drafts[title])</f>
        <v>Game Movies</v>
      </c>
      <c r="C524" s="3">
        <v>6</v>
      </c>
      <c r="D524">
        <f>IF(C523&lt;draft_picks[[#This Row],[position]],1,IF(C523&gt;draft_picks[[#This Row],[position]],D523+1,IF(C523=draft_picks[[#This Row],[position]],D523+1)))</f>
        <v>2</v>
      </c>
      <c r="E524" t="s">
        <v>1910</v>
      </c>
      <c r="F524" t="str">
        <f>IF(ISBLANK(draft_picks[[#This Row],[movie_id]]),"",_xlfn.XLOOKUP(draft_picks[[#This Row],[movie_id]],drafts.movies[id],drafts.movies[movie_title]))</f>
        <v>The Last Starfighter</v>
      </c>
      <c r="G524" s="3" t="s">
        <v>969</v>
      </c>
      <c r="H524" t="str">
        <f>IF(ISBLANK(draft_picks[[#This Row],[drafter_id]]),"",_xlfn.XLOOKUP(draft_picks[[#This Row],[drafter_id]],drafters[id],drafters[name]))</f>
        <v>Graham Skipper</v>
      </c>
      <c r="J524" t="str">
        <f>IF(ISBLANK(draft_picks[[#This Row],[drafter_team_id]]),"",_xlfn.XLOOKUP(draft_picks[[#This Row],[drafter_team_id]],drafter_teams[id],drafter_teams[name]))</f>
        <v/>
      </c>
      <c r="K524" s="3" t="s">
        <v>15497</v>
      </c>
      <c r="L524" t="s">
        <v>15497</v>
      </c>
      <c r="M524" t="str">
        <f>IF(OR(ISBLANK(draft_picks[[#This Row],[veto_drafter_id]]),draft_picks[[#This Row],[veto_drafter_id]]=""),"",_xlfn.XLOOKUP(draft_picks[[#This Row],[veto_drafter_id]],drafters[id],drafters[name]))</f>
        <v/>
      </c>
      <c r="N524" t="s">
        <v>15497</v>
      </c>
      <c r="O524" t="str">
        <f>IF(OR(ISBLANK(draft_picks[[#This Row],[veto_drafter_team_id]]),draft_picks[[#This Row],[veto_drafter_team_id]]=""),"",_xlfn.XLOOKUP(draft_picks[[#This Row],[veto_drafter_team_id]],drafter_teams[id],drafter_teams[name]))</f>
        <v/>
      </c>
      <c r="Q524" t="s">
        <v>15497</v>
      </c>
      <c r="R524" t="str">
        <f>IF(OR(ISBLANK(draft_picks[[#This Row],[veto_override_drafter_id]]),draft_picks[[#This Row],[veto_override_drafter_id]]=""),"",_xlfn.XLOOKUP(draft_picks[[#This Row],[veto_override_drafter_id]],drafters[id],drafters[name]))</f>
        <v/>
      </c>
      <c r="S524" t="s">
        <v>15497</v>
      </c>
      <c r="T524" t="str">
        <f>IF(OR(ISBLANK(draft_picks[[#This Row],[veto_override_team_id]]),draft_picks[[#This Row],[veto_override_team_id]]=""),"",_xlfn.XLOOKUP(draft_picks[[#This Row],[veto_override_team_id]],drafter_teams[id],drafter_teams[name]))</f>
        <v/>
      </c>
    </row>
    <row r="525" spans="1:21" x14ac:dyDescent="0.25">
      <c r="A525" t="s">
        <v>300</v>
      </c>
      <c r="B525" t="str">
        <f>_xlfn.XLOOKUP(draft_picks[[#This Row],[draft_id]],drafts[id],drafts[title])</f>
        <v>Game Movies</v>
      </c>
      <c r="C525" s="3">
        <v>5</v>
      </c>
      <c r="D525">
        <f>IF(C524&lt;draft_picks[[#This Row],[position]],1,IF(C524&gt;draft_picks[[#This Row],[position]],D524+1,IF(C524=draft_picks[[#This Row],[position]],D524+1)))</f>
        <v>3</v>
      </c>
      <c r="E525" t="s">
        <v>2198</v>
      </c>
      <c r="F525" t="str">
        <f>IF(ISBLANK(draft_picks[[#This Row],[movie_id]]),"",_xlfn.XLOOKUP(draft_picks[[#This Row],[movie_id]],drafts.movies[id],drafts.movies[movie_title]))</f>
        <v>Ready or Not</v>
      </c>
      <c r="G525" s="3" t="s">
        <v>795</v>
      </c>
      <c r="H525" t="str">
        <f>IF(ISBLANK(draft_picks[[#This Row],[drafter_id]]),"",_xlfn.XLOOKUP(draft_picks[[#This Row],[drafter_id]],drafters[id],drafters[name]))</f>
        <v>Brea Grant</v>
      </c>
      <c r="J525" t="str">
        <f>IF(ISBLANK(draft_picks[[#This Row],[drafter_team_id]]),"",_xlfn.XLOOKUP(draft_picks[[#This Row],[drafter_team_id]],drafter_teams[id],drafter_teams[name]))</f>
        <v/>
      </c>
      <c r="K525" s="3" t="s">
        <v>15497</v>
      </c>
      <c r="L525" t="s">
        <v>15497</v>
      </c>
      <c r="M525" t="str">
        <f>IF(OR(ISBLANK(draft_picks[[#This Row],[veto_drafter_id]]),draft_picks[[#This Row],[veto_drafter_id]]=""),"",_xlfn.XLOOKUP(draft_picks[[#This Row],[veto_drafter_id]],drafters[id],drafters[name]))</f>
        <v/>
      </c>
      <c r="N525" t="s">
        <v>15497</v>
      </c>
      <c r="O525" t="str">
        <f>IF(OR(ISBLANK(draft_picks[[#This Row],[veto_drafter_team_id]]),draft_picks[[#This Row],[veto_drafter_team_id]]=""),"",_xlfn.XLOOKUP(draft_picks[[#This Row],[veto_drafter_team_id]],drafter_teams[id],drafter_teams[name]))</f>
        <v/>
      </c>
      <c r="Q525" t="s">
        <v>15497</v>
      </c>
      <c r="R525" t="str">
        <f>IF(OR(ISBLANK(draft_picks[[#This Row],[veto_override_drafter_id]]),draft_picks[[#This Row],[veto_override_drafter_id]]=""),"",_xlfn.XLOOKUP(draft_picks[[#This Row],[veto_override_drafter_id]],drafters[id],drafters[name]))</f>
        <v/>
      </c>
      <c r="S525" t="s">
        <v>15497</v>
      </c>
      <c r="T525" t="str">
        <f>IF(OR(ISBLANK(draft_picks[[#This Row],[veto_override_team_id]]),draft_picks[[#This Row],[veto_override_team_id]]=""),"",_xlfn.XLOOKUP(draft_picks[[#This Row],[veto_override_team_id]],drafter_teams[id],drafter_teams[name]))</f>
        <v/>
      </c>
    </row>
    <row r="526" spans="1:21" x14ac:dyDescent="0.25">
      <c r="A526" t="s">
        <v>300</v>
      </c>
      <c r="B526" t="str">
        <f>_xlfn.XLOOKUP(draft_picks[[#This Row],[draft_id]],drafts[id],drafts[title])</f>
        <v>Game Movies</v>
      </c>
      <c r="C526" s="3">
        <v>4</v>
      </c>
      <c r="D526">
        <f>IF(C525&lt;draft_picks[[#This Row],[position]],1,IF(C525&gt;draft_picks[[#This Row],[position]],D525+1,IF(C525=draft_picks[[#This Row],[position]],D525+1)))</f>
        <v>4</v>
      </c>
      <c r="E526" t="s">
        <v>7429</v>
      </c>
      <c r="F526" t="str">
        <f>IF(ISBLANK(draft_picks[[#This Row],[movie_id]]),"",_xlfn.XLOOKUP(draft_picks[[#This Row],[movie_id]],drafts.movies[id],drafts.movies[movie_title]))</f>
        <v>Searching for Bobby Fischer</v>
      </c>
      <c r="G526" s="3" t="s">
        <v>969</v>
      </c>
      <c r="H526" t="str">
        <f>IF(ISBLANK(draft_picks[[#This Row],[drafter_id]]),"",_xlfn.XLOOKUP(draft_picks[[#This Row],[drafter_id]],drafters[id],drafters[name]))</f>
        <v>Graham Skipper</v>
      </c>
      <c r="J526" t="str">
        <f>IF(ISBLANK(draft_picks[[#This Row],[drafter_team_id]]),"",_xlfn.XLOOKUP(draft_picks[[#This Row],[drafter_team_id]],drafter_teams[id],drafter_teams[name]))</f>
        <v/>
      </c>
      <c r="K526" s="3" t="s">
        <v>15497</v>
      </c>
      <c r="L526" t="s">
        <v>15497</v>
      </c>
      <c r="M526" t="str">
        <f>IF(OR(ISBLANK(draft_picks[[#This Row],[veto_drafter_id]]),draft_picks[[#This Row],[veto_drafter_id]]=""),"",_xlfn.XLOOKUP(draft_picks[[#This Row],[veto_drafter_id]],drafters[id],drafters[name]))</f>
        <v/>
      </c>
      <c r="N526" t="s">
        <v>15497</v>
      </c>
      <c r="O526" t="str">
        <f>IF(OR(ISBLANK(draft_picks[[#This Row],[veto_drafter_team_id]]),draft_picks[[#This Row],[veto_drafter_team_id]]=""),"",_xlfn.XLOOKUP(draft_picks[[#This Row],[veto_drafter_team_id]],drafter_teams[id],drafter_teams[name]))</f>
        <v/>
      </c>
      <c r="Q526" t="s">
        <v>15497</v>
      </c>
      <c r="R526" t="str">
        <f>IF(OR(ISBLANK(draft_picks[[#This Row],[veto_override_drafter_id]]),draft_picks[[#This Row],[veto_override_drafter_id]]=""),"",_xlfn.XLOOKUP(draft_picks[[#This Row],[veto_override_drafter_id]],drafters[id],drafters[name]))</f>
        <v/>
      </c>
      <c r="S526" t="s">
        <v>15497</v>
      </c>
      <c r="T526" t="str">
        <f>IF(OR(ISBLANK(draft_picks[[#This Row],[veto_override_team_id]]),draft_picks[[#This Row],[veto_override_team_id]]=""),"",_xlfn.XLOOKUP(draft_picks[[#This Row],[veto_override_team_id]],drafter_teams[id],drafter_teams[name]))</f>
        <v/>
      </c>
    </row>
    <row r="527" spans="1:21" x14ac:dyDescent="0.25">
      <c r="A527" t="s">
        <v>300</v>
      </c>
      <c r="B527" t="str">
        <f>_xlfn.XLOOKUP(draft_picks[[#This Row],[draft_id]],drafts[id],drafts[title])</f>
        <v>Game Movies</v>
      </c>
      <c r="C527" s="3">
        <v>3</v>
      </c>
      <c r="D527">
        <f>IF(C526&lt;draft_picks[[#This Row],[position]],1,IF(C526&gt;draft_picks[[#This Row],[position]],D526+1,IF(C526=draft_picks[[#This Row],[position]],D526+1)))</f>
        <v>5</v>
      </c>
      <c r="E527" t="s">
        <v>7664</v>
      </c>
      <c r="F527" t="str">
        <f>IF(ISBLANK(draft_picks[[#This Row],[movie_id]]),"",_xlfn.XLOOKUP(draft_picks[[#This Row],[movie_id]],drafts.movies[id],drafts.movies[movie_title]))</f>
        <v>Jumanji</v>
      </c>
      <c r="G527" s="3" t="s">
        <v>795</v>
      </c>
      <c r="H527" t="str">
        <f>IF(ISBLANK(draft_picks[[#This Row],[drafter_id]]),"",_xlfn.XLOOKUP(draft_picks[[#This Row],[drafter_id]],drafters[id],drafters[name]))</f>
        <v>Brea Grant</v>
      </c>
      <c r="J527" t="str">
        <f>IF(ISBLANK(draft_picks[[#This Row],[drafter_team_id]]),"",_xlfn.XLOOKUP(draft_picks[[#This Row],[drafter_team_id]],drafter_teams[id],drafter_teams[name]))</f>
        <v/>
      </c>
      <c r="K527" s="3" t="s">
        <v>15484</v>
      </c>
      <c r="L527" t="s">
        <v>969</v>
      </c>
      <c r="M527" t="str">
        <f>IF(OR(ISBLANK(draft_picks[[#This Row],[veto_drafter_id]]),draft_picks[[#This Row],[veto_drafter_id]]=""),"",_xlfn.XLOOKUP(draft_picks[[#This Row],[veto_drafter_id]],drafters[id],drafters[name]))</f>
        <v>Graham Skipper</v>
      </c>
      <c r="N527" t="s">
        <v>15497</v>
      </c>
      <c r="O527" t="str">
        <f>IF(OR(ISBLANK(draft_picks[[#This Row],[veto_drafter_team_id]]),draft_picks[[#This Row],[veto_drafter_team_id]]=""),"",_xlfn.XLOOKUP(draft_picks[[#This Row],[veto_drafter_team_id]],drafter_teams[id],drafter_teams[name]))</f>
        <v/>
      </c>
      <c r="Q527" t="s">
        <v>15497</v>
      </c>
      <c r="R527" t="str">
        <f>IF(OR(ISBLANK(draft_picks[[#This Row],[veto_override_drafter_id]]),draft_picks[[#This Row],[veto_override_drafter_id]]=""),"",_xlfn.XLOOKUP(draft_picks[[#This Row],[veto_override_drafter_id]],drafters[id],drafters[name]))</f>
        <v/>
      </c>
      <c r="S527" t="s">
        <v>15497</v>
      </c>
      <c r="T527" t="str">
        <f>IF(OR(ISBLANK(draft_picks[[#This Row],[veto_override_team_id]]),draft_picks[[#This Row],[veto_override_team_id]]=""),"",_xlfn.XLOOKUP(draft_picks[[#This Row],[veto_override_team_id]],drafter_teams[id],drafter_teams[name]))</f>
        <v/>
      </c>
    </row>
    <row r="528" spans="1:21" x14ac:dyDescent="0.25">
      <c r="A528" t="s">
        <v>300</v>
      </c>
      <c r="B528" t="str">
        <f>_xlfn.XLOOKUP(draft_picks[[#This Row],[draft_id]],drafts[id],drafts[title])</f>
        <v>Game Movies</v>
      </c>
      <c r="C528" s="3">
        <v>3</v>
      </c>
      <c r="D528">
        <f>IF(C527&lt;draft_picks[[#This Row],[position]],1,IF(C527&gt;draft_picks[[#This Row],[position]],D527+1,IF(C527=draft_picks[[#This Row],[position]],D527+1)))</f>
        <v>6</v>
      </c>
      <c r="E528" t="s">
        <v>6138</v>
      </c>
      <c r="F528" t="str">
        <f>IF(ISBLANK(draft_picks[[#This Row],[movie_id]]),"",_xlfn.XLOOKUP(draft_picks[[#This Row],[movie_id]],drafts.movies[id],drafts.movies[movie_title]))</f>
        <v>The Game</v>
      </c>
      <c r="G528" s="3" t="s">
        <v>795</v>
      </c>
      <c r="H528" t="str">
        <f>IF(ISBLANK(draft_picks[[#This Row],[drafter_id]]),"",_xlfn.XLOOKUP(draft_picks[[#This Row],[drafter_id]],drafters[id],drafters[name]))</f>
        <v>Brea Grant</v>
      </c>
      <c r="J528" t="str">
        <f>IF(ISBLANK(draft_picks[[#This Row],[drafter_team_id]]),"",_xlfn.XLOOKUP(draft_picks[[#This Row],[drafter_team_id]],drafter_teams[id],drafter_teams[name]))</f>
        <v/>
      </c>
      <c r="K528" s="3" t="s">
        <v>15497</v>
      </c>
      <c r="L528" t="s">
        <v>15497</v>
      </c>
      <c r="M528" t="str">
        <f>IF(OR(ISBLANK(draft_picks[[#This Row],[veto_drafter_id]]),draft_picks[[#This Row],[veto_drafter_id]]=""),"",_xlfn.XLOOKUP(draft_picks[[#This Row],[veto_drafter_id]],drafters[id],drafters[name]))</f>
        <v/>
      </c>
      <c r="N528" t="s">
        <v>15497</v>
      </c>
      <c r="O528" t="str">
        <f>IF(OR(ISBLANK(draft_picks[[#This Row],[veto_drafter_team_id]]),draft_picks[[#This Row],[veto_drafter_team_id]]=""),"",_xlfn.XLOOKUP(draft_picks[[#This Row],[veto_drafter_team_id]],drafter_teams[id],drafter_teams[name]))</f>
        <v/>
      </c>
      <c r="Q528" t="s">
        <v>15497</v>
      </c>
      <c r="R528" t="str">
        <f>IF(OR(ISBLANK(draft_picks[[#This Row],[veto_override_drafter_id]]),draft_picks[[#This Row],[veto_override_drafter_id]]=""),"",_xlfn.XLOOKUP(draft_picks[[#This Row],[veto_override_drafter_id]],drafters[id],drafters[name]))</f>
        <v/>
      </c>
      <c r="S528" t="s">
        <v>15497</v>
      </c>
      <c r="T528" t="str">
        <f>IF(OR(ISBLANK(draft_picks[[#This Row],[veto_override_team_id]]),draft_picks[[#This Row],[veto_override_team_id]]=""),"",_xlfn.XLOOKUP(draft_picks[[#This Row],[veto_override_team_id]],drafter_teams[id],drafter_teams[name]))</f>
        <v/>
      </c>
    </row>
    <row r="529" spans="1:20" x14ac:dyDescent="0.25">
      <c r="A529" t="s">
        <v>300</v>
      </c>
      <c r="B529" t="str">
        <f>_xlfn.XLOOKUP(draft_picks[[#This Row],[draft_id]],drafts[id],drafts[title])</f>
        <v>Game Movies</v>
      </c>
      <c r="C529" s="3">
        <v>2</v>
      </c>
      <c r="D529">
        <f>IF(C528&lt;draft_picks[[#This Row],[position]],1,IF(C528&gt;draft_picks[[#This Row],[position]],D528+1,IF(C528=draft_picks[[#This Row],[position]],D528+1)))</f>
        <v>7</v>
      </c>
      <c r="E529" t="s">
        <v>6201</v>
      </c>
      <c r="F529" t="str">
        <f>IF(ISBLANK(draft_picks[[#This Row],[movie_id]]),"",_xlfn.XLOOKUP(draft_picks[[#This Row],[movie_id]],drafts.movies[id],drafts.movies[movie_title]))</f>
        <v>Tommy</v>
      </c>
      <c r="G529" s="3" t="s">
        <v>969</v>
      </c>
      <c r="H529" t="str">
        <f>IF(ISBLANK(draft_picks[[#This Row],[drafter_id]]),"",_xlfn.XLOOKUP(draft_picks[[#This Row],[drafter_id]],drafters[id],drafters[name]))</f>
        <v>Graham Skipper</v>
      </c>
      <c r="J529" t="str">
        <f>IF(ISBLANK(draft_picks[[#This Row],[drafter_team_id]]),"",_xlfn.XLOOKUP(draft_picks[[#This Row],[drafter_team_id]],drafter_teams[id],drafter_teams[name]))</f>
        <v/>
      </c>
      <c r="K529" s="3" t="s">
        <v>15484</v>
      </c>
      <c r="L529" t="s">
        <v>795</v>
      </c>
      <c r="M529" t="str">
        <f>IF(OR(ISBLANK(draft_picks[[#This Row],[veto_drafter_id]]),draft_picks[[#This Row],[veto_drafter_id]]=""),"",_xlfn.XLOOKUP(draft_picks[[#This Row],[veto_drafter_id]],drafters[id],drafters[name]))</f>
        <v>Brea Grant</v>
      </c>
      <c r="N529" t="s">
        <v>15497</v>
      </c>
      <c r="O529" t="str">
        <f>IF(OR(ISBLANK(draft_picks[[#This Row],[veto_drafter_team_id]]),draft_picks[[#This Row],[veto_drafter_team_id]]=""),"",_xlfn.XLOOKUP(draft_picks[[#This Row],[veto_drafter_team_id]],drafter_teams[id],drafter_teams[name]))</f>
        <v/>
      </c>
      <c r="Q529" t="s">
        <v>15497</v>
      </c>
      <c r="R529" t="str">
        <f>IF(OR(ISBLANK(draft_picks[[#This Row],[veto_override_drafter_id]]),draft_picks[[#This Row],[veto_override_drafter_id]]=""),"",_xlfn.XLOOKUP(draft_picks[[#This Row],[veto_override_drafter_id]],drafters[id],drafters[name]))</f>
        <v/>
      </c>
      <c r="S529" t="s">
        <v>15497</v>
      </c>
      <c r="T529" t="str">
        <f>IF(OR(ISBLANK(draft_picks[[#This Row],[veto_override_team_id]]),draft_picks[[#This Row],[veto_override_team_id]]=""),"",_xlfn.XLOOKUP(draft_picks[[#This Row],[veto_override_team_id]],drafter_teams[id],drafter_teams[name]))</f>
        <v/>
      </c>
    </row>
    <row r="530" spans="1:20" x14ac:dyDescent="0.25">
      <c r="A530" t="s">
        <v>300</v>
      </c>
      <c r="B530" t="str">
        <f>_xlfn.XLOOKUP(draft_picks[[#This Row],[draft_id]],drafts[id],drafts[title])</f>
        <v>Game Movies</v>
      </c>
      <c r="C530" s="3">
        <v>2</v>
      </c>
      <c r="D530">
        <f>IF(C529&lt;draft_picks[[#This Row],[position]],1,IF(C529&gt;draft_picks[[#This Row],[position]],D529+1,IF(C529=draft_picks[[#This Row],[position]],D529+1)))</f>
        <v>8</v>
      </c>
      <c r="E530" t="s">
        <v>1979</v>
      </c>
      <c r="F530" t="str">
        <f>IF(ISBLANK(draft_picks[[#This Row],[movie_id]]),"",_xlfn.XLOOKUP(draft_picks[[#This Row],[movie_id]],drafts.movies[id],drafts.movies[movie_title]))</f>
        <v>WarGames</v>
      </c>
      <c r="G530" s="3" t="s">
        <v>969</v>
      </c>
      <c r="H530" t="str">
        <f>IF(ISBLANK(draft_picks[[#This Row],[drafter_id]]),"",_xlfn.XLOOKUP(draft_picks[[#This Row],[drafter_id]],drafters[id],drafters[name]))</f>
        <v>Graham Skipper</v>
      </c>
      <c r="J530" t="str">
        <f>IF(ISBLANK(draft_picks[[#This Row],[drafter_team_id]]),"",_xlfn.XLOOKUP(draft_picks[[#This Row],[drafter_team_id]],drafter_teams[id],drafter_teams[name]))</f>
        <v/>
      </c>
      <c r="K530" s="3" t="s">
        <v>15497</v>
      </c>
      <c r="L530" t="s">
        <v>15497</v>
      </c>
      <c r="M530" t="str">
        <f>IF(OR(ISBLANK(draft_picks[[#This Row],[veto_drafter_id]]),draft_picks[[#This Row],[veto_drafter_id]]=""),"",_xlfn.XLOOKUP(draft_picks[[#This Row],[veto_drafter_id]],drafters[id],drafters[name]))</f>
        <v/>
      </c>
      <c r="N530" t="s">
        <v>15497</v>
      </c>
      <c r="O530" t="str">
        <f>IF(OR(ISBLANK(draft_picks[[#This Row],[veto_drafter_team_id]]),draft_picks[[#This Row],[veto_drafter_team_id]]=""),"",_xlfn.XLOOKUP(draft_picks[[#This Row],[veto_drafter_team_id]],drafter_teams[id],drafter_teams[name]))</f>
        <v/>
      </c>
      <c r="Q530" t="s">
        <v>15497</v>
      </c>
      <c r="R530" t="str">
        <f>IF(OR(ISBLANK(draft_picks[[#This Row],[veto_override_drafter_id]]),draft_picks[[#This Row],[veto_override_drafter_id]]=""),"",_xlfn.XLOOKUP(draft_picks[[#This Row],[veto_override_drafter_id]],drafters[id],drafters[name]))</f>
        <v/>
      </c>
      <c r="S530" t="s">
        <v>15497</v>
      </c>
      <c r="T530" t="str">
        <f>IF(OR(ISBLANK(draft_picks[[#This Row],[veto_override_team_id]]),draft_picks[[#This Row],[veto_override_team_id]]=""),"",_xlfn.XLOOKUP(draft_picks[[#This Row],[veto_override_team_id]],drafter_teams[id],drafter_teams[name]))</f>
        <v/>
      </c>
    </row>
    <row r="531" spans="1:20" x14ac:dyDescent="0.25">
      <c r="A531" t="s">
        <v>300</v>
      </c>
      <c r="B531" t="str">
        <f>_xlfn.XLOOKUP(draft_picks[[#This Row],[draft_id]],drafts[id],drafts[title])</f>
        <v>Game Movies</v>
      </c>
      <c r="C531" s="3">
        <v>1</v>
      </c>
      <c r="D531">
        <f>IF(C530&lt;draft_picks[[#This Row],[position]],1,IF(C530&gt;draft_picks[[#This Row],[position]],D530+1,IF(C530=draft_picks[[#This Row],[position]],D530+1)))</f>
        <v>9</v>
      </c>
      <c r="E531" t="s">
        <v>3675</v>
      </c>
      <c r="F531" t="str">
        <f>IF(ISBLANK(draft_picks[[#This Row],[movie_id]]),"",_xlfn.XLOOKUP(draft_picks[[#This Row],[movie_id]],drafts.movies[id],drafts.movies[movie_title]))</f>
        <v>The Wizard</v>
      </c>
      <c r="G531" s="3" t="s">
        <v>795</v>
      </c>
      <c r="H531" t="str">
        <f>IF(ISBLANK(draft_picks[[#This Row],[drafter_id]]),"",_xlfn.XLOOKUP(draft_picks[[#This Row],[drafter_id]],drafters[id],drafters[name]))</f>
        <v>Brea Grant</v>
      </c>
      <c r="J531" t="str">
        <f>IF(ISBLANK(draft_picks[[#This Row],[drafter_team_id]]),"",_xlfn.XLOOKUP(draft_picks[[#This Row],[drafter_team_id]],drafter_teams[id],drafter_teams[name]))</f>
        <v/>
      </c>
      <c r="K531" s="3" t="s">
        <v>15484</v>
      </c>
      <c r="L531" t="s">
        <v>969</v>
      </c>
      <c r="M531" t="str">
        <f>IF(OR(ISBLANK(draft_picks[[#This Row],[veto_drafter_id]]),draft_picks[[#This Row],[veto_drafter_id]]=""),"",_xlfn.XLOOKUP(draft_picks[[#This Row],[veto_drafter_id]],drafters[id],drafters[name]))</f>
        <v>Graham Skipper</v>
      </c>
      <c r="N531" t="s">
        <v>15497</v>
      </c>
      <c r="O531" t="str">
        <f>IF(OR(ISBLANK(draft_picks[[#This Row],[veto_drafter_team_id]]),draft_picks[[#This Row],[veto_drafter_team_id]]=""),"",_xlfn.XLOOKUP(draft_picks[[#This Row],[veto_drafter_team_id]],drafter_teams[id],drafter_teams[name]))</f>
        <v/>
      </c>
      <c r="Q531" t="s">
        <v>15497</v>
      </c>
      <c r="R531" t="str">
        <f>IF(OR(ISBLANK(draft_picks[[#This Row],[veto_override_drafter_id]]),draft_picks[[#This Row],[veto_override_drafter_id]]=""),"",_xlfn.XLOOKUP(draft_picks[[#This Row],[veto_override_drafter_id]],drafters[id],drafters[name]))</f>
        <v/>
      </c>
      <c r="S531" t="s">
        <v>15497</v>
      </c>
      <c r="T531" t="str">
        <f>IF(OR(ISBLANK(draft_picks[[#This Row],[veto_override_team_id]]),draft_picks[[#This Row],[veto_override_team_id]]=""),"",_xlfn.XLOOKUP(draft_picks[[#This Row],[veto_override_team_id]],drafter_teams[id],drafter_teams[name]))</f>
        <v/>
      </c>
    </row>
    <row r="532" spans="1:20" x14ac:dyDescent="0.25">
      <c r="A532" t="s">
        <v>300</v>
      </c>
      <c r="B532" t="str">
        <f>_xlfn.XLOOKUP(draft_picks[[#This Row],[draft_id]],drafts[id],drafts[title])</f>
        <v>Game Movies</v>
      </c>
      <c r="C532" s="3">
        <v>1</v>
      </c>
      <c r="D532">
        <f>IF(C531&lt;draft_picks[[#This Row],[position]],1,IF(C531&gt;draft_picks[[#This Row],[position]],D531+1,IF(C531=draft_picks[[#This Row],[position]],D531+1)))</f>
        <v>10</v>
      </c>
      <c r="E532" t="s">
        <v>3466</v>
      </c>
      <c r="F532" t="str">
        <f>IF(ISBLANK(draft_picks[[#This Row],[movie_id]]),"",_xlfn.XLOOKUP(draft_picks[[#This Row],[movie_id]],drafts.movies[id],drafts.movies[movie_title]))</f>
        <v>Tron</v>
      </c>
      <c r="G532" s="3" t="s">
        <v>795</v>
      </c>
      <c r="H532" t="str">
        <f>IF(ISBLANK(draft_picks[[#This Row],[drafter_id]]),"",_xlfn.XLOOKUP(draft_picks[[#This Row],[drafter_id]],drafters[id],drafters[name]))</f>
        <v>Brea Grant</v>
      </c>
      <c r="J532" t="str">
        <f>IF(ISBLANK(draft_picks[[#This Row],[drafter_team_id]]),"",_xlfn.XLOOKUP(draft_picks[[#This Row],[drafter_team_id]],drafter_teams[id],drafter_teams[name]))</f>
        <v/>
      </c>
      <c r="K532" s="3" t="s">
        <v>15497</v>
      </c>
      <c r="L532" t="s">
        <v>15497</v>
      </c>
      <c r="M532" t="str">
        <f>IF(OR(ISBLANK(draft_picks[[#This Row],[veto_drafter_id]]),draft_picks[[#This Row],[veto_drafter_id]]=""),"",_xlfn.XLOOKUP(draft_picks[[#This Row],[veto_drafter_id]],drafters[id],drafters[name]))</f>
        <v/>
      </c>
      <c r="N532" t="s">
        <v>15497</v>
      </c>
      <c r="O532" t="str">
        <f>IF(OR(ISBLANK(draft_picks[[#This Row],[veto_drafter_team_id]]),draft_picks[[#This Row],[veto_drafter_team_id]]=""),"",_xlfn.XLOOKUP(draft_picks[[#This Row],[veto_drafter_team_id]],drafter_teams[id],drafter_teams[name]))</f>
        <v/>
      </c>
      <c r="Q532" t="s">
        <v>15497</v>
      </c>
      <c r="R532" t="str">
        <f>IF(OR(ISBLANK(draft_picks[[#This Row],[veto_override_drafter_id]]),draft_picks[[#This Row],[veto_override_drafter_id]]=""),"",_xlfn.XLOOKUP(draft_picks[[#This Row],[veto_override_drafter_id]],drafters[id],drafters[name]))</f>
        <v/>
      </c>
      <c r="S532" t="s">
        <v>15497</v>
      </c>
      <c r="T532" t="str">
        <f>IF(OR(ISBLANK(draft_picks[[#This Row],[veto_override_team_id]]),draft_picks[[#This Row],[veto_override_team_id]]=""),"",_xlfn.XLOOKUP(draft_picks[[#This Row],[veto_override_team_id]],drafter_teams[id],drafter_teams[name]))</f>
        <v/>
      </c>
    </row>
    <row r="533" spans="1:20" x14ac:dyDescent="0.25">
      <c r="A533" t="s">
        <v>393</v>
      </c>
      <c r="B533" t="str">
        <f>_xlfn.XLOOKUP(draft_picks[[#This Row],[draft_id]],drafts[id],drafts[title])</f>
        <v>2010s Decade Mega Draft</v>
      </c>
      <c r="C533" s="3">
        <v>20</v>
      </c>
      <c r="D533">
        <f>IF(C532&lt;draft_picks[[#This Row],[position]],1,IF(C532&gt;draft_picks[[#This Row],[position]],D532+1,IF(C532=draft_picks[[#This Row],[position]],D532+1)))</f>
        <v>1</v>
      </c>
      <c r="E533" t="s">
        <v>6135</v>
      </c>
      <c r="F533" t="str">
        <f>IF(ISBLANK(draft_picks[[#This Row],[movie_id]]),"",_xlfn.XLOOKUP(draft_picks[[#This Row],[movie_id]],drafts.movies[id],drafts.movies[movie_title]))</f>
        <v>A Separation</v>
      </c>
      <c r="G533" s="3" t="s">
        <v>1177</v>
      </c>
      <c r="H533" t="str">
        <f>IF(ISBLANK(draft_picks[[#This Row],[drafter_id]]),"",_xlfn.XLOOKUP(draft_picks[[#This Row],[drafter_id]],drafters[id],drafters[name]))</f>
        <v>Darren Franich</v>
      </c>
      <c r="J533" t="str">
        <f>IF(ISBLANK(draft_picks[[#This Row],[drafter_team_id]]),"",_xlfn.XLOOKUP(draft_picks[[#This Row],[drafter_team_id]],drafter_teams[id],drafter_teams[name]))</f>
        <v/>
      </c>
      <c r="K533" s="3" t="s">
        <v>15497</v>
      </c>
      <c r="L533" t="s">
        <v>15497</v>
      </c>
      <c r="M533" t="str">
        <f>IF(OR(ISBLANK(draft_picks[[#This Row],[veto_drafter_id]]),draft_picks[[#This Row],[veto_drafter_id]]=""),"",_xlfn.XLOOKUP(draft_picks[[#This Row],[veto_drafter_id]],drafters[id],drafters[name]))</f>
        <v/>
      </c>
      <c r="N533" t="s">
        <v>15497</v>
      </c>
      <c r="O533" t="str">
        <f>IF(OR(ISBLANK(draft_picks[[#This Row],[veto_drafter_team_id]]),draft_picks[[#This Row],[veto_drafter_team_id]]=""),"",_xlfn.XLOOKUP(draft_picks[[#This Row],[veto_drafter_team_id]],drafter_teams[id],drafter_teams[name]))</f>
        <v/>
      </c>
      <c r="Q533" t="s">
        <v>15497</v>
      </c>
      <c r="R533" t="str">
        <f>IF(OR(ISBLANK(draft_picks[[#This Row],[veto_override_drafter_id]]),draft_picks[[#This Row],[veto_override_drafter_id]]=""),"",_xlfn.XLOOKUP(draft_picks[[#This Row],[veto_override_drafter_id]],drafters[id],drafters[name]))</f>
        <v/>
      </c>
      <c r="S533" t="s">
        <v>15497</v>
      </c>
      <c r="T533" t="str">
        <f>IF(OR(ISBLANK(draft_picks[[#This Row],[veto_override_team_id]]),draft_picks[[#This Row],[veto_override_team_id]]=""),"",_xlfn.XLOOKUP(draft_picks[[#This Row],[veto_override_team_id]],drafter_teams[id],drafter_teams[name]))</f>
        <v/>
      </c>
    </row>
    <row r="534" spans="1:20" x14ac:dyDescent="0.25">
      <c r="A534" t="s">
        <v>393</v>
      </c>
      <c r="B534" t="str">
        <f>_xlfn.XLOOKUP(draft_picks[[#This Row],[draft_id]],drafts[id],drafts[title])</f>
        <v>2010s Decade Mega Draft</v>
      </c>
      <c r="C534" s="3">
        <v>19</v>
      </c>
      <c r="D534">
        <f>IF(C533&lt;draft_picks[[#This Row],[position]],1,IF(C533&gt;draft_picks[[#This Row],[position]],D533+1,IF(C533=draft_picks[[#This Row],[position]],D533+1)))</f>
        <v>2</v>
      </c>
      <c r="E534" t="s">
        <v>3127</v>
      </c>
      <c r="F534" t="str">
        <f>IF(ISBLANK(draft_picks[[#This Row],[movie_id]]),"",_xlfn.XLOOKUP(draft_picks[[#This Row],[movie_id]],drafts.movies[id],drafts.movies[movie_title]))</f>
        <v>Mamma Mia! Here We Go Again</v>
      </c>
      <c r="G534" s="3" t="s">
        <v>1237</v>
      </c>
      <c r="H534" t="str">
        <f>IF(ISBLANK(draft_picks[[#This Row],[drafter_id]]),"",_xlfn.XLOOKUP(draft_picks[[#This Row],[drafter_id]],drafters[id],drafters[name]))</f>
        <v>Clay Keller</v>
      </c>
      <c r="J534" t="str">
        <f>IF(ISBLANK(draft_picks[[#This Row],[drafter_team_id]]),"",_xlfn.XLOOKUP(draft_picks[[#This Row],[drafter_team_id]],drafter_teams[id],drafter_teams[name]))</f>
        <v/>
      </c>
      <c r="K534" s="3" t="s">
        <v>15497</v>
      </c>
      <c r="L534" t="s">
        <v>15497</v>
      </c>
      <c r="M534" t="str">
        <f>IF(OR(ISBLANK(draft_picks[[#This Row],[veto_drafter_id]]),draft_picks[[#This Row],[veto_drafter_id]]=""),"",_xlfn.XLOOKUP(draft_picks[[#This Row],[veto_drafter_id]],drafters[id],drafters[name]))</f>
        <v/>
      </c>
      <c r="N534" t="s">
        <v>15497</v>
      </c>
      <c r="O534" t="str">
        <f>IF(OR(ISBLANK(draft_picks[[#This Row],[veto_drafter_team_id]]),draft_picks[[#This Row],[veto_drafter_team_id]]=""),"",_xlfn.XLOOKUP(draft_picks[[#This Row],[veto_drafter_team_id]],drafter_teams[id],drafter_teams[name]))</f>
        <v/>
      </c>
      <c r="Q534" t="s">
        <v>15497</v>
      </c>
      <c r="R534" t="str">
        <f>IF(OR(ISBLANK(draft_picks[[#This Row],[veto_override_drafter_id]]),draft_picks[[#This Row],[veto_override_drafter_id]]=""),"",_xlfn.XLOOKUP(draft_picks[[#This Row],[veto_override_drafter_id]],drafters[id],drafters[name]))</f>
        <v/>
      </c>
      <c r="S534" t="s">
        <v>15497</v>
      </c>
      <c r="T534" t="str">
        <f>IF(OR(ISBLANK(draft_picks[[#This Row],[veto_override_team_id]]),draft_picks[[#This Row],[veto_override_team_id]]=""),"",_xlfn.XLOOKUP(draft_picks[[#This Row],[veto_override_team_id]],drafter_teams[id],drafter_teams[name]))</f>
        <v/>
      </c>
    </row>
    <row r="535" spans="1:20" x14ac:dyDescent="0.25">
      <c r="A535" t="s">
        <v>393</v>
      </c>
      <c r="B535" t="str">
        <f>_xlfn.XLOOKUP(draft_picks[[#This Row],[draft_id]],drafts[id],drafts[title])</f>
        <v>2010s Decade Mega Draft</v>
      </c>
      <c r="C535" s="3">
        <v>18</v>
      </c>
      <c r="D535">
        <f>IF(C534&lt;draft_picks[[#This Row],[position]],1,IF(C534&gt;draft_picks[[#This Row],[position]],D534+1,IF(C534=draft_picks[[#This Row],[position]],D534+1)))</f>
        <v>3</v>
      </c>
      <c r="E535" t="s">
        <v>3190</v>
      </c>
      <c r="F535" t="str">
        <f>IF(ISBLANK(draft_picks[[#This Row],[movie_id]]),"",_xlfn.XLOOKUP(draft_picks[[#This Row],[movie_id]],drafts.movies[id],drafts.movies[movie_title]))</f>
        <v>John Wick</v>
      </c>
      <c r="G535" s="3" t="s">
        <v>1237</v>
      </c>
      <c r="H535" t="str">
        <f>IF(ISBLANK(draft_picks[[#This Row],[drafter_id]]),"",_xlfn.XLOOKUP(draft_picks[[#This Row],[drafter_id]],drafters[id],drafters[name]))</f>
        <v>Clay Keller</v>
      </c>
      <c r="J535" t="str">
        <f>IF(ISBLANK(draft_picks[[#This Row],[drafter_team_id]]),"",_xlfn.XLOOKUP(draft_picks[[#This Row],[drafter_team_id]],drafter_teams[id],drafter_teams[name]))</f>
        <v/>
      </c>
      <c r="K535" s="3" t="s">
        <v>15497</v>
      </c>
      <c r="L535" t="s">
        <v>15497</v>
      </c>
      <c r="M535" t="str">
        <f>IF(OR(ISBLANK(draft_picks[[#This Row],[veto_drafter_id]]),draft_picks[[#This Row],[veto_drafter_id]]=""),"",_xlfn.XLOOKUP(draft_picks[[#This Row],[veto_drafter_id]],drafters[id],drafters[name]))</f>
        <v/>
      </c>
      <c r="N535" t="s">
        <v>15497</v>
      </c>
      <c r="O535" t="str">
        <f>IF(OR(ISBLANK(draft_picks[[#This Row],[veto_drafter_team_id]]),draft_picks[[#This Row],[veto_drafter_team_id]]=""),"",_xlfn.XLOOKUP(draft_picks[[#This Row],[veto_drafter_team_id]],drafter_teams[id],drafter_teams[name]))</f>
        <v/>
      </c>
      <c r="Q535" t="s">
        <v>15497</v>
      </c>
      <c r="R535" t="str">
        <f>IF(OR(ISBLANK(draft_picks[[#This Row],[veto_override_drafter_id]]),draft_picks[[#This Row],[veto_override_drafter_id]]=""),"",_xlfn.XLOOKUP(draft_picks[[#This Row],[veto_override_drafter_id]],drafters[id],drafters[name]))</f>
        <v/>
      </c>
      <c r="S535" t="s">
        <v>15497</v>
      </c>
      <c r="T535" t="str">
        <f>IF(OR(ISBLANK(draft_picks[[#This Row],[veto_override_team_id]]),draft_picks[[#This Row],[veto_override_team_id]]=""),"",_xlfn.XLOOKUP(draft_picks[[#This Row],[veto_override_team_id]],drafter_teams[id],drafter_teams[name]))</f>
        <v/>
      </c>
    </row>
    <row r="536" spans="1:20" x14ac:dyDescent="0.25">
      <c r="A536" t="s">
        <v>393</v>
      </c>
      <c r="B536" t="str">
        <f>_xlfn.XLOOKUP(draft_picks[[#This Row],[draft_id]],drafts[id],drafts[title])</f>
        <v>2010s Decade Mega Draft</v>
      </c>
      <c r="C536" s="3">
        <v>17</v>
      </c>
      <c r="D536">
        <f>IF(C535&lt;draft_picks[[#This Row],[position]],1,IF(C535&gt;draft_picks[[#This Row],[position]],D535+1,IF(C535=draft_picks[[#This Row],[position]],D535+1)))</f>
        <v>4</v>
      </c>
      <c r="E536" t="s">
        <v>3722</v>
      </c>
      <c r="F536" t="str">
        <f>IF(ISBLANK(draft_picks[[#This Row],[movie_id]]),"",_xlfn.XLOOKUP(draft_picks[[#This Row],[movie_id]],drafts.movies[id],drafts.movies[movie_title]))</f>
        <v>Magic Mike XXL</v>
      </c>
      <c r="G536" s="3" t="s">
        <v>1151</v>
      </c>
      <c r="H536" t="str">
        <f>IF(ISBLANK(draft_picks[[#This Row],[drafter_id]]),"",_xlfn.XLOOKUP(draft_picks[[#This Row],[drafter_id]],drafters[id],drafters[name]))</f>
        <v>Alison Herman</v>
      </c>
      <c r="J536" t="str">
        <f>IF(ISBLANK(draft_picks[[#This Row],[drafter_team_id]]),"",_xlfn.XLOOKUP(draft_picks[[#This Row],[drafter_team_id]],drafter_teams[id],drafter_teams[name]))</f>
        <v/>
      </c>
      <c r="K536" s="3" t="s">
        <v>15497</v>
      </c>
      <c r="L536" t="s">
        <v>15497</v>
      </c>
      <c r="M536" t="str">
        <f>IF(OR(ISBLANK(draft_picks[[#This Row],[veto_drafter_id]]),draft_picks[[#This Row],[veto_drafter_id]]=""),"",_xlfn.XLOOKUP(draft_picks[[#This Row],[veto_drafter_id]],drafters[id],drafters[name]))</f>
        <v/>
      </c>
      <c r="N536" t="s">
        <v>15497</v>
      </c>
      <c r="O536" t="str">
        <f>IF(OR(ISBLANK(draft_picks[[#This Row],[veto_drafter_team_id]]),draft_picks[[#This Row],[veto_drafter_team_id]]=""),"",_xlfn.XLOOKUP(draft_picks[[#This Row],[veto_drafter_team_id]],drafter_teams[id],drafter_teams[name]))</f>
        <v/>
      </c>
      <c r="Q536" t="s">
        <v>15497</v>
      </c>
      <c r="R536" t="str">
        <f>IF(OR(ISBLANK(draft_picks[[#This Row],[veto_override_drafter_id]]),draft_picks[[#This Row],[veto_override_drafter_id]]=""),"",_xlfn.XLOOKUP(draft_picks[[#This Row],[veto_override_drafter_id]],drafters[id],drafters[name]))</f>
        <v/>
      </c>
      <c r="S536" t="s">
        <v>15497</v>
      </c>
      <c r="T536" t="str">
        <f>IF(OR(ISBLANK(draft_picks[[#This Row],[veto_override_team_id]]),draft_picks[[#This Row],[veto_override_team_id]]=""),"",_xlfn.XLOOKUP(draft_picks[[#This Row],[veto_override_team_id]],drafter_teams[id],drafter_teams[name]))</f>
        <v/>
      </c>
    </row>
    <row r="537" spans="1:20" x14ac:dyDescent="0.25">
      <c r="A537" t="s">
        <v>393</v>
      </c>
      <c r="B537" t="str">
        <f>_xlfn.XLOOKUP(draft_picks[[#This Row],[draft_id]],drafts[id],drafts[title])</f>
        <v>2010s Decade Mega Draft</v>
      </c>
      <c r="C537" s="3">
        <v>16</v>
      </c>
      <c r="D537">
        <f>IF(C536&lt;draft_picks[[#This Row],[position]],1,IF(C536&gt;draft_picks[[#This Row],[position]],D536+1,IF(C536=draft_picks[[#This Row],[position]],D536+1)))</f>
        <v>5</v>
      </c>
      <c r="E537" t="s">
        <v>3074</v>
      </c>
      <c r="F537" t="str">
        <f>IF(ISBLANK(draft_picks[[#This Row],[movie_id]]),"",_xlfn.XLOOKUP(draft_picks[[#This Row],[movie_id]],drafts.movies[id],drafts.movies[movie_title]))</f>
        <v>Drive</v>
      </c>
      <c r="G537" s="3" t="s">
        <v>1177</v>
      </c>
      <c r="H537" t="str">
        <f>IF(ISBLANK(draft_picks[[#This Row],[drafter_id]]),"",_xlfn.XLOOKUP(draft_picks[[#This Row],[drafter_id]],drafters[id],drafters[name]))</f>
        <v>Darren Franich</v>
      </c>
      <c r="J537" t="str">
        <f>IF(ISBLANK(draft_picks[[#This Row],[drafter_team_id]]),"",_xlfn.XLOOKUP(draft_picks[[#This Row],[drafter_team_id]],drafter_teams[id],drafter_teams[name]))</f>
        <v/>
      </c>
      <c r="K537" s="3" t="s">
        <v>15497</v>
      </c>
      <c r="L537" t="s">
        <v>15497</v>
      </c>
      <c r="M537" t="str">
        <f>IF(OR(ISBLANK(draft_picks[[#This Row],[veto_drafter_id]]),draft_picks[[#This Row],[veto_drafter_id]]=""),"",_xlfn.XLOOKUP(draft_picks[[#This Row],[veto_drafter_id]],drafters[id],drafters[name]))</f>
        <v/>
      </c>
      <c r="N537" t="s">
        <v>15497</v>
      </c>
      <c r="O537" t="str">
        <f>IF(OR(ISBLANK(draft_picks[[#This Row],[veto_drafter_team_id]]),draft_picks[[#This Row],[veto_drafter_team_id]]=""),"",_xlfn.XLOOKUP(draft_picks[[#This Row],[veto_drafter_team_id]],drafter_teams[id],drafter_teams[name]))</f>
        <v/>
      </c>
      <c r="Q537" t="s">
        <v>15497</v>
      </c>
      <c r="R537" t="str">
        <f>IF(OR(ISBLANK(draft_picks[[#This Row],[veto_override_drafter_id]]),draft_picks[[#This Row],[veto_override_drafter_id]]=""),"",_xlfn.XLOOKUP(draft_picks[[#This Row],[veto_override_drafter_id]],drafters[id],drafters[name]))</f>
        <v/>
      </c>
      <c r="S537" t="s">
        <v>15497</v>
      </c>
      <c r="T537" t="str">
        <f>IF(OR(ISBLANK(draft_picks[[#This Row],[veto_override_team_id]]),draft_picks[[#This Row],[veto_override_team_id]]=""),"",_xlfn.XLOOKUP(draft_picks[[#This Row],[veto_override_team_id]],drafter_teams[id],drafter_teams[name]))</f>
        <v/>
      </c>
    </row>
    <row r="538" spans="1:20" x14ac:dyDescent="0.25">
      <c r="A538" t="s">
        <v>393</v>
      </c>
      <c r="B538" t="str">
        <f>_xlfn.XLOOKUP(draft_picks[[#This Row],[draft_id]],drafts[id],drafts[title])</f>
        <v>2010s Decade Mega Draft</v>
      </c>
      <c r="C538" s="3">
        <v>15</v>
      </c>
      <c r="D538">
        <f>IF(C537&lt;draft_picks[[#This Row],[position]],1,IF(C537&gt;draft_picks[[#This Row],[position]],D537+1,IF(C537=draft_picks[[#This Row],[position]],D537+1)))</f>
        <v>6</v>
      </c>
      <c r="E538" t="s">
        <v>3657</v>
      </c>
      <c r="F538" t="str">
        <f>IF(ISBLANK(draft_picks[[#This Row],[movie_id]]),"",_xlfn.XLOOKUP(draft_picks[[#This Row],[movie_id]],drafts.movies[id],drafts.movies[movie_title]))</f>
        <v>Paddington</v>
      </c>
      <c r="G538" s="3" t="s">
        <v>1237</v>
      </c>
      <c r="H538" t="str">
        <f>IF(ISBLANK(draft_picks[[#This Row],[drafter_id]]),"",_xlfn.XLOOKUP(draft_picks[[#This Row],[drafter_id]],drafters[id],drafters[name]))</f>
        <v>Clay Keller</v>
      </c>
      <c r="J538" t="str">
        <f>IF(ISBLANK(draft_picks[[#This Row],[drafter_team_id]]),"",_xlfn.XLOOKUP(draft_picks[[#This Row],[drafter_team_id]],drafter_teams[id],drafter_teams[name]))</f>
        <v/>
      </c>
      <c r="K538" s="3" t="s">
        <v>15497</v>
      </c>
      <c r="L538" t="s">
        <v>15497</v>
      </c>
      <c r="M538" t="str">
        <f>IF(OR(ISBLANK(draft_picks[[#This Row],[veto_drafter_id]]),draft_picks[[#This Row],[veto_drafter_id]]=""),"",_xlfn.XLOOKUP(draft_picks[[#This Row],[veto_drafter_id]],drafters[id],drafters[name]))</f>
        <v/>
      </c>
      <c r="N538" t="s">
        <v>15497</v>
      </c>
      <c r="O538" t="str">
        <f>IF(OR(ISBLANK(draft_picks[[#This Row],[veto_drafter_team_id]]),draft_picks[[#This Row],[veto_drafter_team_id]]=""),"",_xlfn.XLOOKUP(draft_picks[[#This Row],[veto_drafter_team_id]],drafter_teams[id],drafter_teams[name]))</f>
        <v/>
      </c>
      <c r="Q538" t="s">
        <v>15497</v>
      </c>
      <c r="R538" t="str">
        <f>IF(OR(ISBLANK(draft_picks[[#This Row],[veto_override_drafter_id]]),draft_picks[[#This Row],[veto_override_drafter_id]]=""),"",_xlfn.XLOOKUP(draft_picks[[#This Row],[veto_override_drafter_id]],drafters[id],drafters[name]))</f>
        <v/>
      </c>
      <c r="S538" t="s">
        <v>15497</v>
      </c>
      <c r="T538" t="str">
        <f>IF(OR(ISBLANK(draft_picks[[#This Row],[veto_override_team_id]]),draft_picks[[#This Row],[veto_override_team_id]]=""),"",_xlfn.XLOOKUP(draft_picks[[#This Row],[veto_override_team_id]],drafter_teams[id],drafter_teams[name]))</f>
        <v/>
      </c>
    </row>
    <row r="539" spans="1:20" x14ac:dyDescent="0.25">
      <c r="A539" t="s">
        <v>393</v>
      </c>
      <c r="B539" t="str">
        <f>_xlfn.XLOOKUP(draft_picks[[#This Row],[draft_id]],drafts[id],drafts[title])</f>
        <v>2010s Decade Mega Draft</v>
      </c>
      <c r="C539" s="3">
        <v>14</v>
      </c>
      <c r="D539">
        <f>IF(C538&lt;draft_picks[[#This Row],[position]],1,IF(C538&gt;draft_picks[[#This Row],[position]],D538+1,IF(C538=draft_picks[[#This Row],[position]],D538+1)))</f>
        <v>7</v>
      </c>
      <c r="E539" t="s">
        <v>1416</v>
      </c>
      <c r="F539" t="str">
        <f>IF(ISBLANK(draft_picks[[#This Row],[movie_id]]),"",_xlfn.XLOOKUP(draft_picks[[#This Row],[movie_id]],drafts.movies[id],drafts.movies[movie_title]))</f>
        <v>Nightcrawler</v>
      </c>
      <c r="G539" s="3" t="s">
        <v>1001</v>
      </c>
      <c r="H539" t="str">
        <f>IF(ISBLANK(draft_picks[[#This Row],[drafter_id]]),"",_xlfn.XLOOKUP(draft_picks[[#This Row],[drafter_id]],drafters[id],drafters[name]))</f>
        <v>Piya Sinha-Roy</v>
      </c>
      <c r="J539" t="str">
        <f>IF(ISBLANK(draft_picks[[#This Row],[drafter_team_id]]),"",_xlfn.XLOOKUP(draft_picks[[#This Row],[drafter_team_id]],drafter_teams[id],drafter_teams[name]))</f>
        <v/>
      </c>
      <c r="K539" s="3" t="s">
        <v>15497</v>
      </c>
      <c r="L539" t="s">
        <v>15497</v>
      </c>
      <c r="M539" t="str">
        <f>IF(OR(ISBLANK(draft_picks[[#This Row],[veto_drafter_id]]),draft_picks[[#This Row],[veto_drafter_id]]=""),"",_xlfn.XLOOKUP(draft_picks[[#This Row],[veto_drafter_id]],drafters[id],drafters[name]))</f>
        <v/>
      </c>
      <c r="N539" t="s">
        <v>15497</v>
      </c>
      <c r="O539" t="str">
        <f>IF(OR(ISBLANK(draft_picks[[#This Row],[veto_drafter_team_id]]),draft_picks[[#This Row],[veto_drafter_team_id]]=""),"",_xlfn.XLOOKUP(draft_picks[[#This Row],[veto_drafter_team_id]],drafter_teams[id],drafter_teams[name]))</f>
        <v/>
      </c>
      <c r="Q539" t="s">
        <v>15497</v>
      </c>
      <c r="R539" t="str">
        <f>IF(OR(ISBLANK(draft_picks[[#This Row],[veto_override_drafter_id]]),draft_picks[[#This Row],[veto_override_drafter_id]]=""),"",_xlfn.XLOOKUP(draft_picks[[#This Row],[veto_override_drafter_id]],drafters[id],drafters[name]))</f>
        <v/>
      </c>
      <c r="S539" t="s">
        <v>15497</v>
      </c>
      <c r="T539" t="str">
        <f>IF(OR(ISBLANK(draft_picks[[#This Row],[veto_override_team_id]]),draft_picks[[#This Row],[veto_override_team_id]]=""),"",_xlfn.XLOOKUP(draft_picks[[#This Row],[veto_override_team_id]],drafter_teams[id],drafter_teams[name]))</f>
        <v/>
      </c>
    </row>
    <row r="540" spans="1:20" x14ac:dyDescent="0.25">
      <c r="A540" t="s">
        <v>393</v>
      </c>
      <c r="B540" t="str">
        <f>_xlfn.XLOOKUP(draft_picks[[#This Row],[draft_id]],drafts[id],drafts[title])</f>
        <v>2010s Decade Mega Draft</v>
      </c>
      <c r="C540" s="3">
        <v>13</v>
      </c>
      <c r="D540">
        <f>IF(C539&lt;draft_picks[[#This Row],[position]],1,IF(C539&gt;draft_picks[[#This Row],[position]],D539+1,IF(C539=draft_picks[[#This Row],[position]],D539+1)))</f>
        <v>8</v>
      </c>
      <c r="E540" t="s">
        <v>4761</v>
      </c>
      <c r="F540" t="str">
        <f>IF(ISBLANK(draft_picks[[#This Row],[movie_id]]),"",_xlfn.XLOOKUP(draft_picks[[#This Row],[movie_id]],drafts.movies[id],drafts.movies[movie_title]))</f>
        <v>Obvious Child</v>
      </c>
      <c r="G540" s="3" t="s">
        <v>1151</v>
      </c>
      <c r="H540" t="str">
        <f>IF(ISBLANK(draft_picks[[#This Row],[drafter_id]]),"",_xlfn.XLOOKUP(draft_picks[[#This Row],[drafter_id]],drafters[id],drafters[name]))</f>
        <v>Alison Herman</v>
      </c>
      <c r="J540" t="str">
        <f>IF(ISBLANK(draft_picks[[#This Row],[drafter_team_id]]),"",_xlfn.XLOOKUP(draft_picks[[#This Row],[drafter_team_id]],drafter_teams[id],drafter_teams[name]))</f>
        <v/>
      </c>
      <c r="K540" s="3" t="s">
        <v>15497</v>
      </c>
      <c r="L540" t="s">
        <v>15497</v>
      </c>
      <c r="M540" t="str">
        <f>IF(OR(ISBLANK(draft_picks[[#This Row],[veto_drafter_id]]),draft_picks[[#This Row],[veto_drafter_id]]=""),"",_xlfn.XLOOKUP(draft_picks[[#This Row],[veto_drafter_id]],drafters[id],drafters[name]))</f>
        <v/>
      </c>
      <c r="N540" t="s">
        <v>15497</v>
      </c>
      <c r="O540" t="str">
        <f>IF(OR(ISBLANK(draft_picks[[#This Row],[veto_drafter_team_id]]),draft_picks[[#This Row],[veto_drafter_team_id]]=""),"",_xlfn.XLOOKUP(draft_picks[[#This Row],[veto_drafter_team_id]],drafter_teams[id],drafter_teams[name]))</f>
        <v/>
      </c>
      <c r="Q540" t="s">
        <v>15497</v>
      </c>
      <c r="R540" t="str">
        <f>IF(OR(ISBLANK(draft_picks[[#This Row],[veto_override_drafter_id]]),draft_picks[[#This Row],[veto_override_drafter_id]]=""),"",_xlfn.XLOOKUP(draft_picks[[#This Row],[veto_override_drafter_id]],drafters[id],drafters[name]))</f>
        <v/>
      </c>
      <c r="S540" t="s">
        <v>15497</v>
      </c>
      <c r="T540" t="str">
        <f>IF(OR(ISBLANK(draft_picks[[#This Row],[veto_override_team_id]]),draft_picks[[#This Row],[veto_override_team_id]]=""),"",_xlfn.XLOOKUP(draft_picks[[#This Row],[veto_override_team_id]],drafter_teams[id],drafter_teams[name]))</f>
        <v/>
      </c>
    </row>
    <row r="541" spans="1:20" x14ac:dyDescent="0.25">
      <c r="A541" t="s">
        <v>393</v>
      </c>
      <c r="B541" t="str">
        <f>_xlfn.XLOOKUP(draft_picks[[#This Row],[draft_id]],drafts[id],drafts[title])</f>
        <v>2010s Decade Mega Draft</v>
      </c>
      <c r="C541" s="3">
        <v>12</v>
      </c>
      <c r="D541">
        <f>IF(C540&lt;draft_picks[[#This Row],[position]],1,IF(C540&gt;draft_picks[[#This Row],[position]],D540+1,IF(C540=draft_picks[[#This Row],[position]],D540+1)))</f>
        <v>9</v>
      </c>
      <c r="E541" t="s">
        <v>6021</v>
      </c>
      <c r="F541" t="str">
        <f>IF(ISBLANK(draft_picks[[#This Row],[movie_id]]),"",_xlfn.XLOOKUP(draft_picks[[#This Row],[movie_id]],drafts.movies[id],drafts.movies[movie_title]))</f>
        <v>You're Next</v>
      </c>
      <c r="G541" s="3" t="s">
        <v>1177</v>
      </c>
      <c r="H541" t="str">
        <f>IF(ISBLANK(draft_picks[[#This Row],[drafter_id]]),"",_xlfn.XLOOKUP(draft_picks[[#This Row],[drafter_id]],drafters[id],drafters[name]))</f>
        <v>Darren Franich</v>
      </c>
      <c r="J541" t="str">
        <f>IF(ISBLANK(draft_picks[[#This Row],[drafter_team_id]]),"",_xlfn.XLOOKUP(draft_picks[[#This Row],[drafter_team_id]],drafter_teams[id],drafter_teams[name]))</f>
        <v/>
      </c>
      <c r="K541" s="3" t="s">
        <v>15484</v>
      </c>
      <c r="L541" t="s">
        <v>1001</v>
      </c>
      <c r="M541" t="str">
        <f>IF(OR(ISBLANK(draft_picks[[#This Row],[veto_drafter_id]]),draft_picks[[#This Row],[veto_drafter_id]]=""),"",_xlfn.XLOOKUP(draft_picks[[#This Row],[veto_drafter_id]],drafters[id],drafters[name]))</f>
        <v>Piya Sinha-Roy</v>
      </c>
      <c r="N541" t="s">
        <v>15497</v>
      </c>
      <c r="O541" t="str">
        <f>IF(OR(ISBLANK(draft_picks[[#This Row],[veto_drafter_team_id]]),draft_picks[[#This Row],[veto_drafter_team_id]]=""),"",_xlfn.XLOOKUP(draft_picks[[#This Row],[veto_drafter_team_id]],drafter_teams[id],drafter_teams[name]))</f>
        <v/>
      </c>
      <c r="Q541" t="s">
        <v>15497</v>
      </c>
      <c r="R541" t="str">
        <f>IF(OR(ISBLANK(draft_picks[[#This Row],[veto_override_drafter_id]]),draft_picks[[#This Row],[veto_override_drafter_id]]=""),"",_xlfn.XLOOKUP(draft_picks[[#This Row],[veto_override_drafter_id]],drafters[id],drafters[name]))</f>
        <v/>
      </c>
      <c r="S541" t="s">
        <v>15497</v>
      </c>
      <c r="T541" t="str">
        <f>IF(OR(ISBLANK(draft_picks[[#This Row],[veto_override_team_id]]),draft_picks[[#This Row],[veto_override_team_id]]=""),"",_xlfn.XLOOKUP(draft_picks[[#This Row],[veto_override_team_id]],drafter_teams[id],drafter_teams[name]))</f>
        <v/>
      </c>
    </row>
    <row r="542" spans="1:20" x14ac:dyDescent="0.25">
      <c r="A542" t="s">
        <v>393</v>
      </c>
      <c r="B542" t="str">
        <f>_xlfn.XLOOKUP(draft_picks[[#This Row],[draft_id]],drafts[id],drafts[title])</f>
        <v>2010s Decade Mega Draft</v>
      </c>
      <c r="C542" s="3">
        <v>12</v>
      </c>
      <c r="D542">
        <f>IF(C541&lt;draft_picks[[#This Row],[position]],1,IF(C541&gt;draft_picks[[#This Row],[position]],D541+1,IF(C541=draft_picks[[#This Row],[position]],D541+1)))</f>
        <v>10</v>
      </c>
      <c r="E542" t="s">
        <v>1913</v>
      </c>
      <c r="F542" t="str">
        <f>IF(ISBLANK(draft_picks[[#This Row],[movie_id]]),"",_xlfn.XLOOKUP(draft_picks[[#This Row],[movie_id]],drafts.movies[id],drafts.movies[movie_title]))</f>
        <v>Spring Breakers</v>
      </c>
      <c r="G542" s="3" t="s">
        <v>1177</v>
      </c>
      <c r="H542" t="str">
        <f>IF(ISBLANK(draft_picks[[#This Row],[drafter_id]]),"",_xlfn.XLOOKUP(draft_picks[[#This Row],[drafter_id]],drafters[id],drafters[name]))</f>
        <v>Darren Franich</v>
      </c>
      <c r="J542" t="str">
        <f>IF(ISBLANK(draft_picks[[#This Row],[drafter_team_id]]),"",_xlfn.XLOOKUP(draft_picks[[#This Row],[drafter_team_id]],drafter_teams[id],drafter_teams[name]))</f>
        <v/>
      </c>
      <c r="K542" s="3" t="s">
        <v>15497</v>
      </c>
      <c r="L542" t="s">
        <v>15497</v>
      </c>
      <c r="M542" t="str">
        <f>IF(OR(ISBLANK(draft_picks[[#This Row],[veto_drafter_id]]),draft_picks[[#This Row],[veto_drafter_id]]=""),"",_xlfn.XLOOKUP(draft_picks[[#This Row],[veto_drafter_id]],drafters[id],drafters[name]))</f>
        <v/>
      </c>
      <c r="N542" t="s">
        <v>15497</v>
      </c>
      <c r="O542" t="str">
        <f>IF(OR(ISBLANK(draft_picks[[#This Row],[veto_drafter_team_id]]),draft_picks[[#This Row],[veto_drafter_team_id]]=""),"",_xlfn.XLOOKUP(draft_picks[[#This Row],[veto_drafter_team_id]],drafter_teams[id],drafter_teams[name]))</f>
        <v/>
      </c>
      <c r="Q542" t="s">
        <v>15497</v>
      </c>
      <c r="R542" t="str">
        <f>IF(OR(ISBLANK(draft_picks[[#This Row],[veto_override_drafter_id]]),draft_picks[[#This Row],[veto_override_drafter_id]]=""),"",_xlfn.XLOOKUP(draft_picks[[#This Row],[veto_override_drafter_id]],drafters[id],drafters[name]))</f>
        <v/>
      </c>
      <c r="S542" t="s">
        <v>15497</v>
      </c>
      <c r="T542" t="str">
        <f>IF(OR(ISBLANK(draft_picks[[#This Row],[veto_override_team_id]]),draft_picks[[#This Row],[veto_override_team_id]]=""),"",_xlfn.XLOOKUP(draft_picks[[#This Row],[veto_override_team_id]],drafter_teams[id],drafter_teams[name]))</f>
        <v/>
      </c>
    </row>
    <row r="543" spans="1:20" x14ac:dyDescent="0.25">
      <c r="A543" t="s">
        <v>393</v>
      </c>
      <c r="B543" t="str">
        <f>_xlfn.XLOOKUP(draft_picks[[#This Row],[draft_id]],drafts[id],drafts[title])</f>
        <v>2010s Decade Mega Draft</v>
      </c>
      <c r="C543" s="3">
        <v>11</v>
      </c>
      <c r="D543">
        <f>IF(C542&lt;draft_picks[[#This Row],[position]],1,IF(C542&gt;draft_picks[[#This Row],[position]],D542+1,IF(C542=draft_picks[[#This Row],[position]],D542+1)))</f>
        <v>11</v>
      </c>
      <c r="E543" t="s">
        <v>5602</v>
      </c>
      <c r="F543" t="str">
        <f>IF(ISBLANK(draft_picks[[#This Row],[movie_id]]),"",_xlfn.XLOOKUP(draft_picks[[#This Row],[movie_id]],drafts.movies[id],drafts.movies[movie_title]))</f>
        <v>Personal Shopper</v>
      </c>
      <c r="G543" s="3" t="s">
        <v>1237</v>
      </c>
      <c r="H543" t="str">
        <f>IF(ISBLANK(draft_picks[[#This Row],[drafter_id]]),"",_xlfn.XLOOKUP(draft_picks[[#This Row],[drafter_id]],drafters[id],drafters[name]))</f>
        <v>Clay Keller</v>
      </c>
      <c r="J543" t="str">
        <f>IF(ISBLANK(draft_picks[[#This Row],[drafter_team_id]]),"",_xlfn.XLOOKUP(draft_picks[[#This Row],[drafter_team_id]],drafter_teams[id],drafter_teams[name]))</f>
        <v/>
      </c>
      <c r="K543" s="3" t="s">
        <v>15497</v>
      </c>
      <c r="L543" t="s">
        <v>15497</v>
      </c>
      <c r="M543" t="str">
        <f>IF(OR(ISBLANK(draft_picks[[#This Row],[veto_drafter_id]]),draft_picks[[#This Row],[veto_drafter_id]]=""),"",_xlfn.XLOOKUP(draft_picks[[#This Row],[veto_drafter_id]],drafters[id],drafters[name]))</f>
        <v/>
      </c>
      <c r="N543" t="s">
        <v>15497</v>
      </c>
      <c r="O543" t="str">
        <f>IF(OR(ISBLANK(draft_picks[[#This Row],[veto_drafter_team_id]]),draft_picks[[#This Row],[veto_drafter_team_id]]=""),"",_xlfn.XLOOKUP(draft_picks[[#This Row],[veto_drafter_team_id]],drafter_teams[id],drafter_teams[name]))</f>
        <v/>
      </c>
      <c r="Q543" t="s">
        <v>15497</v>
      </c>
      <c r="R543" t="str">
        <f>IF(OR(ISBLANK(draft_picks[[#This Row],[veto_override_drafter_id]]),draft_picks[[#This Row],[veto_override_drafter_id]]=""),"",_xlfn.XLOOKUP(draft_picks[[#This Row],[veto_override_drafter_id]],drafters[id],drafters[name]))</f>
        <v/>
      </c>
      <c r="S543" t="s">
        <v>15497</v>
      </c>
      <c r="T543" t="str">
        <f>IF(OR(ISBLANK(draft_picks[[#This Row],[veto_override_team_id]]),draft_picks[[#This Row],[veto_override_team_id]]=""),"",_xlfn.XLOOKUP(draft_picks[[#This Row],[veto_override_team_id]],drafter_teams[id],drafter_teams[name]))</f>
        <v/>
      </c>
    </row>
    <row r="544" spans="1:20" x14ac:dyDescent="0.25">
      <c r="A544" t="s">
        <v>393</v>
      </c>
      <c r="B544" t="str">
        <f>_xlfn.XLOOKUP(draft_picks[[#This Row],[draft_id]],drafts[id],drafts[title])</f>
        <v>2010s Decade Mega Draft</v>
      </c>
      <c r="C544" s="3">
        <v>10</v>
      </c>
      <c r="D544">
        <f>IF(C543&lt;draft_picks[[#This Row],[position]],1,IF(C543&gt;draft_picks[[#This Row],[position]],D543+1,IF(C543=draft_picks[[#This Row],[position]],D543+1)))</f>
        <v>12</v>
      </c>
      <c r="E544" t="s">
        <v>1520</v>
      </c>
      <c r="F544" t="str">
        <f>IF(ISBLANK(draft_picks[[#This Row],[movie_id]]),"",_xlfn.XLOOKUP(draft_picks[[#This Row],[movie_id]],drafts.movies[id],drafts.movies[movie_title]))</f>
        <v>The Lobster</v>
      </c>
      <c r="G544" s="3" t="s">
        <v>1001</v>
      </c>
      <c r="H544" t="str">
        <f>IF(ISBLANK(draft_picks[[#This Row],[drafter_id]]),"",_xlfn.XLOOKUP(draft_picks[[#This Row],[drafter_id]],drafters[id],drafters[name]))</f>
        <v>Piya Sinha-Roy</v>
      </c>
      <c r="J544" t="str">
        <f>IF(ISBLANK(draft_picks[[#This Row],[drafter_team_id]]),"",_xlfn.XLOOKUP(draft_picks[[#This Row],[drafter_team_id]],drafter_teams[id],drafter_teams[name]))</f>
        <v/>
      </c>
      <c r="K544" s="3" t="s">
        <v>15497</v>
      </c>
      <c r="L544" t="s">
        <v>15497</v>
      </c>
      <c r="M544" t="str">
        <f>IF(OR(ISBLANK(draft_picks[[#This Row],[veto_drafter_id]]),draft_picks[[#This Row],[veto_drafter_id]]=""),"",_xlfn.XLOOKUP(draft_picks[[#This Row],[veto_drafter_id]],drafters[id],drafters[name]))</f>
        <v/>
      </c>
      <c r="N544" t="s">
        <v>15497</v>
      </c>
      <c r="O544" t="str">
        <f>IF(OR(ISBLANK(draft_picks[[#This Row],[veto_drafter_team_id]]),draft_picks[[#This Row],[veto_drafter_team_id]]=""),"",_xlfn.XLOOKUP(draft_picks[[#This Row],[veto_drafter_team_id]],drafter_teams[id],drafter_teams[name]))</f>
        <v/>
      </c>
      <c r="Q544" t="s">
        <v>15497</v>
      </c>
      <c r="R544" t="str">
        <f>IF(OR(ISBLANK(draft_picks[[#This Row],[veto_override_drafter_id]]),draft_picks[[#This Row],[veto_override_drafter_id]]=""),"",_xlfn.XLOOKUP(draft_picks[[#This Row],[veto_override_drafter_id]],drafters[id],drafters[name]))</f>
        <v/>
      </c>
      <c r="S544" t="s">
        <v>15497</v>
      </c>
      <c r="T544" t="str">
        <f>IF(OR(ISBLANK(draft_picks[[#This Row],[veto_override_team_id]]),draft_picks[[#This Row],[veto_override_team_id]]=""),"",_xlfn.XLOOKUP(draft_picks[[#This Row],[veto_override_team_id]],drafter_teams[id],drafter_teams[name]))</f>
        <v/>
      </c>
    </row>
    <row r="545" spans="1:20" x14ac:dyDescent="0.25">
      <c r="A545" t="s">
        <v>393</v>
      </c>
      <c r="B545" t="str">
        <f>_xlfn.XLOOKUP(draft_picks[[#This Row],[draft_id]],drafts[id],drafts[title])</f>
        <v>2010s Decade Mega Draft</v>
      </c>
      <c r="C545" s="3">
        <v>9</v>
      </c>
      <c r="D545">
        <f>IF(C544&lt;draft_picks[[#This Row],[position]],1,IF(C544&gt;draft_picks[[#This Row],[position]],D544+1,IF(C544=draft_picks[[#This Row],[position]],D544+1)))</f>
        <v>13</v>
      </c>
      <c r="E545" t="s">
        <v>2595</v>
      </c>
      <c r="F545" t="str">
        <f>IF(ISBLANK(draft_picks[[#This Row],[movie_id]]),"",_xlfn.XLOOKUP(draft_picks[[#This Row],[movie_id]],drafts.movies[id],drafts.movies[movie_title]))</f>
        <v>Inherent Vice</v>
      </c>
      <c r="G545" s="3" t="s">
        <v>1151</v>
      </c>
      <c r="H545" t="str">
        <f>IF(ISBLANK(draft_picks[[#This Row],[drafter_id]]),"",_xlfn.XLOOKUP(draft_picks[[#This Row],[drafter_id]],drafters[id],drafters[name]))</f>
        <v>Alison Herman</v>
      </c>
      <c r="J545" t="str">
        <f>IF(ISBLANK(draft_picks[[#This Row],[drafter_team_id]]),"",_xlfn.XLOOKUP(draft_picks[[#This Row],[drafter_team_id]],drafter_teams[id],drafter_teams[name]))</f>
        <v/>
      </c>
      <c r="K545" s="3" t="s">
        <v>15484</v>
      </c>
      <c r="L545" t="s">
        <v>1237</v>
      </c>
      <c r="M545" t="str">
        <f>IF(OR(ISBLANK(draft_picks[[#This Row],[veto_drafter_id]]),draft_picks[[#This Row],[veto_drafter_id]]=""),"",_xlfn.XLOOKUP(draft_picks[[#This Row],[veto_drafter_id]],drafters[id],drafters[name]))</f>
        <v>Clay Keller</v>
      </c>
      <c r="N545" t="s">
        <v>15497</v>
      </c>
      <c r="O545" t="str">
        <f>IF(OR(ISBLANK(draft_picks[[#This Row],[veto_drafter_team_id]]),draft_picks[[#This Row],[veto_drafter_team_id]]=""),"",_xlfn.XLOOKUP(draft_picks[[#This Row],[veto_drafter_team_id]],drafter_teams[id],drafter_teams[name]))</f>
        <v/>
      </c>
      <c r="P545" t="b">
        <v>1</v>
      </c>
      <c r="Q545" t="s">
        <v>1177</v>
      </c>
      <c r="R545" t="str">
        <f>IF(OR(ISBLANK(draft_picks[[#This Row],[veto_override_drafter_id]]),draft_picks[[#This Row],[veto_override_drafter_id]]=""),"",_xlfn.XLOOKUP(draft_picks[[#This Row],[veto_override_drafter_id]],drafters[id],drafters[name]))</f>
        <v>Darren Franich</v>
      </c>
      <c r="S545" t="s">
        <v>15497</v>
      </c>
      <c r="T545" t="str">
        <f>IF(OR(ISBLANK(draft_picks[[#This Row],[veto_override_team_id]]),draft_picks[[#This Row],[veto_override_team_id]]=""),"",_xlfn.XLOOKUP(draft_picks[[#This Row],[veto_override_team_id]],drafter_teams[id],drafter_teams[name]))</f>
        <v/>
      </c>
    </row>
    <row r="546" spans="1:20" x14ac:dyDescent="0.25">
      <c r="A546" t="s">
        <v>393</v>
      </c>
      <c r="B546" t="str">
        <f>_xlfn.XLOOKUP(draft_picks[[#This Row],[draft_id]],drafts[id],drafts[title])</f>
        <v>2010s Decade Mega Draft</v>
      </c>
      <c r="C546" s="3">
        <v>8</v>
      </c>
      <c r="D546">
        <f>IF(C545&lt;draft_picks[[#This Row],[position]],1,IF(C545&gt;draft_picks[[#This Row],[position]],D545+1,IF(C545=draft_picks[[#This Row],[position]],D545+1)))</f>
        <v>14</v>
      </c>
      <c r="E546" t="s">
        <v>1643</v>
      </c>
      <c r="F546" t="str">
        <f>IF(ISBLANK(draft_picks[[#This Row],[movie_id]]),"",_xlfn.XLOOKUP(draft_picks[[#This Row],[movie_id]],drafts.movies[id],drafts.movies[movie_title]))</f>
        <v>Fast Five</v>
      </c>
      <c r="G546" s="3" t="s">
        <v>1177</v>
      </c>
      <c r="H546" t="str">
        <f>IF(ISBLANK(draft_picks[[#This Row],[drafter_id]]),"",_xlfn.XLOOKUP(draft_picks[[#This Row],[drafter_id]],drafters[id],drafters[name]))</f>
        <v>Darren Franich</v>
      </c>
      <c r="J546" t="str">
        <f>IF(ISBLANK(draft_picks[[#This Row],[drafter_team_id]]),"",_xlfn.XLOOKUP(draft_picks[[#This Row],[drafter_team_id]],drafter_teams[id],drafter_teams[name]))</f>
        <v/>
      </c>
      <c r="K546" s="3" t="s">
        <v>15497</v>
      </c>
      <c r="L546" t="s">
        <v>15497</v>
      </c>
      <c r="M546" t="str">
        <f>IF(OR(ISBLANK(draft_picks[[#This Row],[veto_drafter_id]]),draft_picks[[#This Row],[veto_drafter_id]]=""),"",_xlfn.XLOOKUP(draft_picks[[#This Row],[veto_drafter_id]],drafters[id],drafters[name]))</f>
        <v/>
      </c>
      <c r="N546" t="s">
        <v>15497</v>
      </c>
      <c r="O546" t="str">
        <f>IF(OR(ISBLANK(draft_picks[[#This Row],[veto_drafter_team_id]]),draft_picks[[#This Row],[veto_drafter_team_id]]=""),"",_xlfn.XLOOKUP(draft_picks[[#This Row],[veto_drafter_team_id]],drafter_teams[id],drafter_teams[name]))</f>
        <v/>
      </c>
      <c r="Q546" t="s">
        <v>15497</v>
      </c>
      <c r="R546" t="str">
        <f>IF(OR(ISBLANK(draft_picks[[#This Row],[veto_override_drafter_id]]),draft_picks[[#This Row],[veto_override_drafter_id]]=""),"",_xlfn.XLOOKUP(draft_picks[[#This Row],[veto_override_drafter_id]],drafters[id],drafters[name]))</f>
        <v/>
      </c>
      <c r="S546" t="s">
        <v>15497</v>
      </c>
      <c r="T546" t="str">
        <f>IF(OR(ISBLANK(draft_picks[[#This Row],[veto_override_team_id]]),draft_picks[[#This Row],[veto_override_team_id]]=""),"",_xlfn.XLOOKUP(draft_picks[[#This Row],[veto_override_team_id]],drafter_teams[id],drafter_teams[name]))</f>
        <v/>
      </c>
    </row>
    <row r="547" spans="1:20" x14ac:dyDescent="0.25">
      <c r="A547" t="s">
        <v>393</v>
      </c>
      <c r="B547" t="str">
        <f>_xlfn.XLOOKUP(draft_picks[[#This Row],[draft_id]],drafts[id],drafts[title])</f>
        <v>2010s Decade Mega Draft</v>
      </c>
      <c r="C547" s="3">
        <v>7</v>
      </c>
      <c r="D547">
        <f>IF(C546&lt;draft_picks[[#This Row],[position]],1,IF(C546&gt;draft_picks[[#This Row],[position]],D546+1,IF(C546=draft_picks[[#This Row],[position]],D546+1)))</f>
        <v>15</v>
      </c>
      <c r="E547" t="s">
        <v>2186</v>
      </c>
      <c r="F547" t="str">
        <f>IF(ISBLANK(draft_picks[[#This Row],[movie_id]]),"",_xlfn.XLOOKUP(draft_picks[[#This Row],[movie_id]],drafts.movies[id],drafts.movies[movie_title]))</f>
        <v>Once Upon a Time... in Hollywood</v>
      </c>
      <c r="G547" s="3" t="s">
        <v>1237</v>
      </c>
      <c r="H547" t="str">
        <f>IF(ISBLANK(draft_picks[[#This Row],[drafter_id]]),"",_xlfn.XLOOKUP(draft_picks[[#This Row],[drafter_id]],drafters[id],drafters[name]))</f>
        <v>Clay Keller</v>
      </c>
      <c r="J547" t="str">
        <f>IF(ISBLANK(draft_picks[[#This Row],[drafter_team_id]]),"",_xlfn.XLOOKUP(draft_picks[[#This Row],[drafter_team_id]],drafter_teams[id],drafter_teams[name]))</f>
        <v/>
      </c>
      <c r="K547" s="3" t="s">
        <v>15497</v>
      </c>
      <c r="L547" t="s">
        <v>15497</v>
      </c>
      <c r="M547" t="str">
        <f>IF(OR(ISBLANK(draft_picks[[#This Row],[veto_drafter_id]]),draft_picks[[#This Row],[veto_drafter_id]]=""),"",_xlfn.XLOOKUP(draft_picks[[#This Row],[veto_drafter_id]],drafters[id],drafters[name]))</f>
        <v/>
      </c>
      <c r="N547" t="s">
        <v>15497</v>
      </c>
      <c r="O547" t="str">
        <f>IF(OR(ISBLANK(draft_picks[[#This Row],[veto_drafter_team_id]]),draft_picks[[#This Row],[veto_drafter_team_id]]=""),"",_xlfn.XLOOKUP(draft_picks[[#This Row],[veto_drafter_team_id]],drafter_teams[id],drafter_teams[name]))</f>
        <v/>
      </c>
      <c r="Q547" t="s">
        <v>15497</v>
      </c>
      <c r="R547" t="str">
        <f>IF(OR(ISBLANK(draft_picks[[#This Row],[veto_override_drafter_id]]),draft_picks[[#This Row],[veto_override_drafter_id]]=""),"",_xlfn.XLOOKUP(draft_picks[[#This Row],[veto_override_drafter_id]],drafters[id],drafters[name]))</f>
        <v/>
      </c>
      <c r="S547" t="s">
        <v>15497</v>
      </c>
      <c r="T547" t="str">
        <f>IF(OR(ISBLANK(draft_picks[[#This Row],[veto_override_team_id]]),draft_picks[[#This Row],[veto_override_team_id]]=""),"",_xlfn.XLOOKUP(draft_picks[[#This Row],[veto_override_team_id]],drafter_teams[id],drafter_teams[name]))</f>
        <v/>
      </c>
    </row>
    <row r="548" spans="1:20" x14ac:dyDescent="0.25">
      <c r="A548" t="s">
        <v>393</v>
      </c>
      <c r="B548" t="str">
        <f>_xlfn.XLOOKUP(draft_picks[[#This Row],[draft_id]],drafts[id],drafts[title])</f>
        <v>2010s Decade Mega Draft</v>
      </c>
      <c r="C548" s="3">
        <v>6</v>
      </c>
      <c r="D548">
        <f>IF(C547&lt;draft_picks[[#This Row],[position]],1,IF(C547&gt;draft_picks[[#This Row],[position]],D547+1,IF(C547=draft_picks[[#This Row],[position]],D547+1)))</f>
        <v>16</v>
      </c>
      <c r="E548" t="s">
        <v>7096</v>
      </c>
      <c r="F548" t="str">
        <f>IF(ISBLANK(draft_picks[[#This Row],[movie_id]]),"",_xlfn.XLOOKUP(draft_picks[[#This Row],[movie_id]],drafts.movies[id],drafts.movies[movie_title]))</f>
        <v>Parasite</v>
      </c>
      <c r="G548" s="3" t="s">
        <v>1001</v>
      </c>
      <c r="H548" t="str">
        <f>IF(ISBLANK(draft_picks[[#This Row],[drafter_id]]),"",_xlfn.XLOOKUP(draft_picks[[#This Row],[drafter_id]],drafters[id],drafters[name]))</f>
        <v>Piya Sinha-Roy</v>
      </c>
      <c r="J548" t="str">
        <f>IF(ISBLANK(draft_picks[[#This Row],[drafter_team_id]]),"",_xlfn.XLOOKUP(draft_picks[[#This Row],[drafter_team_id]],drafter_teams[id],drafter_teams[name]))</f>
        <v/>
      </c>
      <c r="K548" s="3" t="s">
        <v>15497</v>
      </c>
      <c r="L548" t="s">
        <v>15497</v>
      </c>
      <c r="M548" t="str">
        <f>IF(OR(ISBLANK(draft_picks[[#This Row],[veto_drafter_id]]),draft_picks[[#This Row],[veto_drafter_id]]=""),"",_xlfn.XLOOKUP(draft_picks[[#This Row],[veto_drafter_id]],drafters[id],drafters[name]))</f>
        <v/>
      </c>
      <c r="N548" t="s">
        <v>15497</v>
      </c>
      <c r="O548" t="str">
        <f>IF(OR(ISBLANK(draft_picks[[#This Row],[veto_drafter_team_id]]),draft_picks[[#This Row],[veto_drafter_team_id]]=""),"",_xlfn.XLOOKUP(draft_picks[[#This Row],[veto_drafter_team_id]],drafter_teams[id],drafter_teams[name]))</f>
        <v/>
      </c>
      <c r="Q548" t="s">
        <v>15497</v>
      </c>
      <c r="R548" t="str">
        <f>IF(OR(ISBLANK(draft_picks[[#This Row],[veto_override_drafter_id]]),draft_picks[[#This Row],[veto_override_drafter_id]]=""),"",_xlfn.XLOOKUP(draft_picks[[#This Row],[veto_override_drafter_id]],drafters[id],drafters[name]))</f>
        <v/>
      </c>
      <c r="S548" t="s">
        <v>15497</v>
      </c>
      <c r="T548" t="str">
        <f>IF(OR(ISBLANK(draft_picks[[#This Row],[veto_override_team_id]]),draft_picks[[#This Row],[veto_override_team_id]]=""),"",_xlfn.XLOOKUP(draft_picks[[#This Row],[veto_override_team_id]],drafter_teams[id],drafter_teams[name]))</f>
        <v/>
      </c>
    </row>
    <row r="549" spans="1:20" x14ac:dyDescent="0.25">
      <c r="A549" t="s">
        <v>393</v>
      </c>
      <c r="B549" t="str">
        <f>_xlfn.XLOOKUP(draft_picks[[#This Row],[draft_id]],drafts[id],drafts[title])</f>
        <v>2010s Decade Mega Draft</v>
      </c>
      <c r="C549" s="3">
        <v>5</v>
      </c>
      <c r="D549">
        <f>IF(C548&lt;draft_picks[[#This Row],[position]],1,IF(C548&gt;draft_picks[[#This Row],[position]],D548+1,IF(C548=draft_picks[[#This Row],[position]],D548+1)))</f>
        <v>17</v>
      </c>
      <c r="E549" t="s">
        <v>6036</v>
      </c>
      <c r="F549" t="str">
        <f>IF(ISBLANK(draft_picks[[#This Row],[movie_id]]),"",_xlfn.XLOOKUP(draft_picks[[#This Row],[movie_id]],drafts.movies[id],drafts.movies[movie_title]))</f>
        <v>Mad Max: Fury Road</v>
      </c>
      <c r="G549" s="3" t="s">
        <v>1151</v>
      </c>
      <c r="H549" t="str">
        <f>IF(ISBLANK(draft_picks[[#This Row],[drafter_id]]),"",_xlfn.XLOOKUP(draft_picks[[#This Row],[drafter_id]],drafters[id],drafters[name]))</f>
        <v>Alison Herman</v>
      </c>
      <c r="J549" t="str">
        <f>IF(ISBLANK(draft_picks[[#This Row],[drafter_team_id]]),"",_xlfn.XLOOKUP(draft_picks[[#This Row],[drafter_team_id]],drafter_teams[id],drafter_teams[name]))</f>
        <v/>
      </c>
      <c r="K549" s="3" t="s">
        <v>15497</v>
      </c>
      <c r="L549" t="s">
        <v>15497</v>
      </c>
      <c r="M549" t="str">
        <f>IF(OR(ISBLANK(draft_picks[[#This Row],[veto_drafter_id]]),draft_picks[[#This Row],[veto_drafter_id]]=""),"",_xlfn.XLOOKUP(draft_picks[[#This Row],[veto_drafter_id]],drafters[id],drafters[name]))</f>
        <v/>
      </c>
      <c r="N549" t="s">
        <v>15497</v>
      </c>
      <c r="O549" t="str">
        <f>IF(OR(ISBLANK(draft_picks[[#This Row],[veto_drafter_team_id]]),draft_picks[[#This Row],[veto_drafter_team_id]]=""),"",_xlfn.XLOOKUP(draft_picks[[#This Row],[veto_drafter_team_id]],drafter_teams[id],drafter_teams[name]))</f>
        <v/>
      </c>
      <c r="Q549" t="s">
        <v>15497</v>
      </c>
      <c r="R549" t="str">
        <f>IF(OR(ISBLANK(draft_picks[[#This Row],[veto_override_drafter_id]]),draft_picks[[#This Row],[veto_override_drafter_id]]=""),"",_xlfn.XLOOKUP(draft_picks[[#This Row],[veto_override_drafter_id]],drafters[id],drafters[name]))</f>
        <v/>
      </c>
      <c r="S549" t="s">
        <v>15497</v>
      </c>
      <c r="T549" t="str">
        <f>IF(OR(ISBLANK(draft_picks[[#This Row],[veto_override_team_id]]),draft_picks[[#This Row],[veto_override_team_id]]=""),"",_xlfn.XLOOKUP(draft_picks[[#This Row],[veto_override_team_id]],drafter_teams[id],drafter_teams[name]))</f>
        <v/>
      </c>
    </row>
    <row r="550" spans="1:20" x14ac:dyDescent="0.25">
      <c r="A550" t="s">
        <v>393</v>
      </c>
      <c r="B550" t="str">
        <f>_xlfn.XLOOKUP(draft_picks[[#This Row],[draft_id]],drafts[id],drafts[title])</f>
        <v>2010s Decade Mega Draft</v>
      </c>
      <c r="C550" s="3">
        <v>4</v>
      </c>
      <c r="D550">
        <f>IF(C549&lt;draft_picks[[#This Row],[position]],1,IF(C549&gt;draft_picks[[#This Row],[position]],D549+1,IF(C549=draft_picks[[#This Row],[position]],D549+1)))</f>
        <v>18</v>
      </c>
      <c r="E550" t="s">
        <v>7135</v>
      </c>
      <c r="F550" t="str">
        <f>IF(ISBLANK(draft_picks[[#This Row],[movie_id]]),"",_xlfn.XLOOKUP(draft_picks[[#This Row],[movie_id]],drafts.movies[id],drafts.movies[movie_title]))</f>
        <v>The Act of Killing</v>
      </c>
      <c r="G550" s="3" t="s">
        <v>1151</v>
      </c>
      <c r="H550" t="str">
        <f>IF(ISBLANK(draft_picks[[#This Row],[drafter_id]]),"",_xlfn.XLOOKUP(draft_picks[[#This Row],[drafter_id]],drafters[id],drafters[name]))</f>
        <v>Alison Herman</v>
      </c>
      <c r="J550" t="str">
        <f>IF(ISBLANK(draft_picks[[#This Row],[drafter_team_id]]),"",_xlfn.XLOOKUP(draft_picks[[#This Row],[drafter_team_id]],drafter_teams[id],drafter_teams[name]))</f>
        <v/>
      </c>
      <c r="K550" s="3" t="s">
        <v>15497</v>
      </c>
      <c r="L550" t="s">
        <v>15497</v>
      </c>
      <c r="M550" t="str">
        <f>IF(OR(ISBLANK(draft_picks[[#This Row],[veto_drafter_id]]),draft_picks[[#This Row],[veto_drafter_id]]=""),"",_xlfn.XLOOKUP(draft_picks[[#This Row],[veto_drafter_id]],drafters[id],drafters[name]))</f>
        <v/>
      </c>
      <c r="N550" t="s">
        <v>15497</v>
      </c>
      <c r="O550" t="str">
        <f>IF(OR(ISBLANK(draft_picks[[#This Row],[veto_drafter_team_id]]),draft_picks[[#This Row],[veto_drafter_team_id]]=""),"",_xlfn.XLOOKUP(draft_picks[[#This Row],[veto_drafter_team_id]],drafter_teams[id],drafter_teams[name]))</f>
        <v/>
      </c>
      <c r="Q550" t="s">
        <v>15497</v>
      </c>
      <c r="R550" t="str">
        <f>IF(OR(ISBLANK(draft_picks[[#This Row],[veto_override_drafter_id]]),draft_picks[[#This Row],[veto_override_drafter_id]]=""),"",_xlfn.XLOOKUP(draft_picks[[#This Row],[veto_override_drafter_id]],drafters[id],drafters[name]))</f>
        <v/>
      </c>
      <c r="S550" t="s">
        <v>15497</v>
      </c>
      <c r="T550" t="str">
        <f>IF(OR(ISBLANK(draft_picks[[#This Row],[veto_override_team_id]]),draft_picks[[#This Row],[veto_override_team_id]]=""),"",_xlfn.XLOOKUP(draft_picks[[#This Row],[veto_override_team_id]],drafter_teams[id],drafter_teams[name]))</f>
        <v/>
      </c>
    </row>
    <row r="551" spans="1:20" x14ac:dyDescent="0.25">
      <c r="A551" t="s">
        <v>393</v>
      </c>
      <c r="B551" t="str">
        <f>_xlfn.XLOOKUP(draft_picks[[#This Row],[draft_id]],drafts[id],drafts[title])</f>
        <v>2010s Decade Mega Draft</v>
      </c>
      <c r="C551" s="3">
        <v>3</v>
      </c>
      <c r="D551">
        <f>IF(C550&lt;draft_picks[[#This Row],[position]],1,IF(C550&gt;draft_picks[[#This Row],[position]],D550+1,IF(C550=draft_picks[[#This Row],[position]],D550+1)))</f>
        <v>19</v>
      </c>
      <c r="E551" t="s">
        <v>4130</v>
      </c>
      <c r="F551" t="str">
        <f>IF(ISBLANK(draft_picks[[#This Row],[movie_id]]),"",_xlfn.XLOOKUP(draft_picks[[#This Row],[movie_id]],drafts.movies[id],drafts.movies[movie_title]))</f>
        <v>Toni Erdmann</v>
      </c>
      <c r="G551" s="3" t="s">
        <v>1177</v>
      </c>
      <c r="H551" t="str">
        <f>IF(ISBLANK(draft_picks[[#This Row],[drafter_id]]),"",_xlfn.XLOOKUP(draft_picks[[#This Row],[drafter_id]],drafters[id],drafters[name]))</f>
        <v>Darren Franich</v>
      </c>
      <c r="J551" t="str">
        <f>IF(ISBLANK(draft_picks[[#This Row],[drafter_team_id]]),"",_xlfn.XLOOKUP(draft_picks[[#This Row],[drafter_team_id]],drafter_teams[id],drafter_teams[name]))</f>
        <v/>
      </c>
      <c r="K551" s="3" t="s">
        <v>15484</v>
      </c>
      <c r="L551" t="s">
        <v>1001</v>
      </c>
      <c r="M551" t="str">
        <f>IF(OR(ISBLANK(draft_picks[[#This Row],[veto_drafter_id]]),draft_picks[[#This Row],[veto_drafter_id]]=""),"",_xlfn.XLOOKUP(draft_picks[[#This Row],[veto_drafter_id]],drafters[id],drafters[name]))</f>
        <v>Piya Sinha-Roy</v>
      </c>
      <c r="N551" t="s">
        <v>15497</v>
      </c>
      <c r="O551" t="str">
        <f>IF(OR(ISBLANK(draft_picks[[#This Row],[veto_drafter_team_id]]),draft_picks[[#This Row],[veto_drafter_team_id]]=""),"",_xlfn.XLOOKUP(draft_picks[[#This Row],[veto_drafter_team_id]],drafter_teams[id],drafter_teams[name]))</f>
        <v/>
      </c>
      <c r="Q551" t="s">
        <v>15497</v>
      </c>
      <c r="R551" t="str">
        <f>IF(OR(ISBLANK(draft_picks[[#This Row],[veto_override_drafter_id]]),draft_picks[[#This Row],[veto_override_drafter_id]]=""),"",_xlfn.XLOOKUP(draft_picks[[#This Row],[veto_override_drafter_id]],drafters[id],drafters[name]))</f>
        <v/>
      </c>
      <c r="S551" t="s">
        <v>15497</v>
      </c>
      <c r="T551" t="str">
        <f>IF(OR(ISBLANK(draft_picks[[#This Row],[veto_override_team_id]]),draft_picks[[#This Row],[veto_override_team_id]]=""),"",_xlfn.XLOOKUP(draft_picks[[#This Row],[veto_override_team_id]],drafter_teams[id],drafter_teams[name]))</f>
        <v/>
      </c>
    </row>
    <row r="552" spans="1:20" x14ac:dyDescent="0.25">
      <c r="A552" t="s">
        <v>393</v>
      </c>
      <c r="B552" t="str">
        <f>_xlfn.XLOOKUP(draft_picks[[#This Row],[draft_id]],drafts[id],drafts[title])</f>
        <v>2010s Decade Mega Draft</v>
      </c>
      <c r="C552" s="3">
        <v>3</v>
      </c>
      <c r="D552">
        <f>IF(C551&lt;draft_picks[[#This Row],[position]],1,IF(C551&gt;draft_picks[[#This Row],[position]],D551+1,IF(C551=draft_picks[[#This Row],[position]],D551+1)))</f>
        <v>20</v>
      </c>
      <c r="E552" t="s">
        <v>8224</v>
      </c>
      <c r="F552" t="str">
        <f>IF(ISBLANK(draft_picks[[#This Row],[movie_id]]),"",_xlfn.XLOOKUP(draft_picks[[#This Row],[movie_id]],drafts.movies[id],drafts.movies[movie_title]))</f>
        <v>The Tree of Life</v>
      </c>
      <c r="G552" s="3" t="s">
        <v>1177</v>
      </c>
      <c r="H552" t="str">
        <f>IF(ISBLANK(draft_picks[[#This Row],[drafter_id]]),"",_xlfn.XLOOKUP(draft_picks[[#This Row],[drafter_id]],drafters[id],drafters[name]))</f>
        <v>Darren Franich</v>
      </c>
      <c r="J552" t="str">
        <f>IF(ISBLANK(draft_picks[[#This Row],[drafter_team_id]]),"",_xlfn.XLOOKUP(draft_picks[[#This Row],[drafter_team_id]],drafter_teams[id],drafter_teams[name]))</f>
        <v/>
      </c>
      <c r="K552" s="3" t="s">
        <v>15497</v>
      </c>
      <c r="L552" t="s">
        <v>15497</v>
      </c>
      <c r="M552" t="str">
        <f>IF(OR(ISBLANK(draft_picks[[#This Row],[veto_drafter_id]]),draft_picks[[#This Row],[veto_drafter_id]]=""),"",_xlfn.XLOOKUP(draft_picks[[#This Row],[veto_drafter_id]],drafters[id],drafters[name]))</f>
        <v/>
      </c>
      <c r="N552" t="s">
        <v>15497</v>
      </c>
      <c r="O552" t="str">
        <f>IF(OR(ISBLANK(draft_picks[[#This Row],[veto_drafter_team_id]]),draft_picks[[#This Row],[veto_drafter_team_id]]=""),"",_xlfn.XLOOKUP(draft_picks[[#This Row],[veto_drafter_team_id]],drafter_teams[id],drafter_teams[name]))</f>
        <v/>
      </c>
      <c r="Q552" t="s">
        <v>15497</v>
      </c>
      <c r="R552" t="str">
        <f>IF(OR(ISBLANK(draft_picks[[#This Row],[veto_override_drafter_id]]),draft_picks[[#This Row],[veto_override_drafter_id]]=""),"",_xlfn.XLOOKUP(draft_picks[[#This Row],[veto_override_drafter_id]],drafters[id],drafters[name]))</f>
        <v/>
      </c>
      <c r="S552" t="s">
        <v>15497</v>
      </c>
      <c r="T552" t="str">
        <f>IF(OR(ISBLANK(draft_picks[[#This Row],[veto_override_team_id]]),draft_picks[[#This Row],[veto_override_team_id]]=""),"",_xlfn.XLOOKUP(draft_picks[[#This Row],[veto_override_team_id]],drafter_teams[id],drafter_teams[name]))</f>
        <v/>
      </c>
    </row>
    <row r="553" spans="1:20" x14ac:dyDescent="0.25">
      <c r="A553" t="s">
        <v>393</v>
      </c>
      <c r="B553" t="str">
        <f>_xlfn.XLOOKUP(draft_picks[[#This Row],[draft_id]],drafts[id],drafts[title])</f>
        <v>2010s Decade Mega Draft</v>
      </c>
      <c r="C553" s="3">
        <v>2</v>
      </c>
      <c r="D553">
        <f>IF(C552&lt;draft_picks[[#This Row],[position]],1,IF(C552&gt;draft_picks[[#This Row],[position]],D552+1,IF(C552=draft_picks[[#This Row],[position]],D552+1)))</f>
        <v>21</v>
      </c>
      <c r="E553" t="s">
        <v>4094</v>
      </c>
      <c r="F553" t="str">
        <f>IF(ISBLANK(draft_picks[[#This Row],[movie_id]]),"",_xlfn.XLOOKUP(draft_picks[[#This Row],[movie_id]],drafts.movies[id],drafts.movies[movie_title]))</f>
        <v>Inside Llewyn Davis</v>
      </c>
      <c r="G553" s="3" t="s">
        <v>1237</v>
      </c>
      <c r="H553" t="str">
        <f>IF(ISBLANK(draft_picks[[#This Row],[drafter_id]]),"",_xlfn.XLOOKUP(draft_picks[[#This Row],[drafter_id]],drafters[id],drafters[name]))</f>
        <v>Clay Keller</v>
      </c>
      <c r="J553" t="str">
        <f>IF(ISBLANK(draft_picks[[#This Row],[drafter_team_id]]),"",_xlfn.XLOOKUP(draft_picks[[#This Row],[drafter_team_id]],drafter_teams[id],drafter_teams[name]))</f>
        <v/>
      </c>
      <c r="K553" s="3" t="s">
        <v>15497</v>
      </c>
      <c r="L553" t="s">
        <v>15497</v>
      </c>
      <c r="M553" t="str">
        <f>IF(OR(ISBLANK(draft_picks[[#This Row],[veto_drafter_id]]),draft_picks[[#This Row],[veto_drafter_id]]=""),"",_xlfn.XLOOKUP(draft_picks[[#This Row],[veto_drafter_id]],drafters[id],drafters[name]))</f>
        <v/>
      </c>
      <c r="N553" t="s">
        <v>15497</v>
      </c>
      <c r="O553" t="str">
        <f>IF(OR(ISBLANK(draft_picks[[#This Row],[veto_drafter_team_id]]),draft_picks[[#This Row],[veto_drafter_team_id]]=""),"",_xlfn.XLOOKUP(draft_picks[[#This Row],[veto_drafter_team_id]],drafter_teams[id],drafter_teams[name]))</f>
        <v/>
      </c>
      <c r="Q553" t="s">
        <v>15497</v>
      </c>
      <c r="R553" t="str">
        <f>IF(OR(ISBLANK(draft_picks[[#This Row],[veto_override_drafter_id]]),draft_picks[[#This Row],[veto_override_drafter_id]]=""),"",_xlfn.XLOOKUP(draft_picks[[#This Row],[veto_override_drafter_id]],drafters[id],drafters[name]))</f>
        <v/>
      </c>
      <c r="S553" t="s">
        <v>15497</v>
      </c>
      <c r="T553" t="str">
        <f>IF(OR(ISBLANK(draft_picks[[#This Row],[veto_override_team_id]]),draft_picks[[#This Row],[veto_override_team_id]]=""),"",_xlfn.XLOOKUP(draft_picks[[#This Row],[veto_override_team_id]],drafter_teams[id],drafter_teams[name]))</f>
        <v/>
      </c>
    </row>
    <row r="554" spans="1:20" x14ac:dyDescent="0.25">
      <c r="A554" t="s">
        <v>393</v>
      </c>
      <c r="B554" t="str">
        <f>_xlfn.XLOOKUP(draft_picks[[#This Row],[draft_id]],drafts[id],drafts[title])</f>
        <v>2010s Decade Mega Draft</v>
      </c>
      <c r="C554" s="3">
        <v>1</v>
      </c>
      <c r="D554">
        <f>IF(C553&lt;draft_picks[[#This Row],[position]],1,IF(C553&gt;draft_picks[[#This Row],[position]],D553+1,IF(C553=draft_picks[[#This Row],[position]],D553+1)))</f>
        <v>22</v>
      </c>
      <c r="E554" t="s">
        <v>2688</v>
      </c>
      <c r="F554" t="str">
        <f>IF(ISBLANK(draft_picks[[#This Row],[movie_id]]),"",_xlfn.XLOOKUP(draft_picks[[#This Row],[movie_id]],drafts.movies[id],drafts.movies[movie_title]))</f>
        <v>Get Out</v>
      </c>
      <c r="G554" s="3" t="s">
        <v>1001</v>
      </c>
      <c r="H554" t="str">
        <f>IF(ISBLANK(draft_picks[[#This Row],[drafter_id]]),"",_xlfn.XLOOKUP(draft_picks[[#This Row],[drafter_id]],drafters[id],drafters[name]))</f>
        <v>Piya Sinha-Roy</v>
      </c>
      <c r="J554" t="str">
        <f>IF(ISBLANK(draft_picks[[#This Row],[drafter_team_id]]),"",_xlfn.XLOOKUP(draft_picks[[#This Row],[drafter_team_id]],drafter_teams[id],drafter_teams[name]))</f>
        <v/>
      </c>
      <c r="K554" s="3" t="s">
        <v>15497</v>
      </c>
      <c r="L554" t="s">
        <v>15497</v>
      </c>
      <c r="M554" t="str">
        <f>IF(OR(ISBLANK(draft_picks[[#This Row],[veto_drafter_id]]),draft_picks[[#This Row],[veto_drafter_id]]=""),"",_xlfn.XLOOKUP(draft_picks[[#This Row],[veto_drafter_id]],drafters[id],drafters[name]))</f>
        <v/>
      </c>
      <c r="N554" t="s">
        <v>15497</v>
      </c>
      <c r="O554" t="str">
        <f>IF(OR(ISBLANK(draft_picks[[#This Row],[veto_drafter_team_id]]),draft_picks[[#This Row],[veto_drafter_team_id]]=""),"",_xlfn.XLOOKUP(draft_picks[[#This Row],[veto_drafter_team_id]],drafter_teams[id],drafter_teams[name]))</f>
        <v/>
      </c>
      <c r="Q554" t="s">
        <v>15497</v>
      </c>
      <c r="R554" t="str">
        <f>IF(OR(ISBLANK(draft_picks[[#This Row],[veto_override_drafter_id]]),draft_picks[[#This Row],[veto_override_drafter_id]]=""),"",_xlfn.XLOOKUP(draft_picks[[#This Row],[veto_override_drafter_id]],drafters[id],drafters[name]))</f>
        <v/>
      </c>
      <c r="S554" t="s">
        <v>15497</v>
      </c>
      <c r="T554" t="str">
        <f>IF(OR(ISBLANK(draft_picks[[#This Row],[veto_override_team_id]]),draft_picks[[#This Row],[veto_override_team_id]]=""),"",_xlfn.XLOOKUP(draft_picks[[#This Row],[veto_override_team_id]],drafter_teams[id],drafter_teams[name]))</f>
        <v/>
      </c>
    </row>
    <row r="555" spans="1:20" x14ac:dyDescent="0.25">
      <c r="A555" t="s">
        <v>32</v>
      </c>
      <c r="B555" t="str">
        <f>_xlfn.XLOOKUP(draft_picks[[#This Row],[draft_id]],drafts[id],drafts[title])</f>
        <v>Arthouse Christmas</v>
      </c>
      <c r="C555" s="3">
        <v>7</v>
      </c>
      <c r="D555">
        <f>IF(C554&lt;draft_picks[[#This Row],[position]],1,IF(C554&gt;draft_picks[[#This Row],[position]],D554+1,IF(C554=draft_picks[[#This Row],[position]],D554+1)))</f>
        <v>1</v>
      </c>
      <c r="E555" t="s">
        <v>4032</v>
      </c>
      <c r="F555" t="str">
        <f>IF(ISBLANK(draft_picks[[#This Row],[movie_id]]),"",_xlfn.XLOOKUP(draft_picks[[#This Row],[movie_id]],drafts.movies[id],drafts.movies[movie_title]))</f>
        <v>Christmas, Again</v>
      </c>
      <c r="G555" s="3" t="s">
        <v>985</v>
      </c>
      <c r="H555" t="str">
        <f>IF(ISBLANK(draft_picks[[#This Row],[drafter_id]]),"",_xlfn.XLOOKUP(draft_picks[[#This Row],[drafter_id]],drafters[id],drafters[name]))</f>
        <v>Alonso Duralde</v>
      </c>
      <c r="J555" t="str">
        <f>IF(ISBLANK(draft_picks[[#This Row],[drafter_team_id]]),"",_xlfn.XLOOKUP(draft_picks[[#This Row],[drafter_team_id]],drafter_teams[id],drafter_teams[name]))</f>
        <v/>
      </c>
      <c r="K555" s="3" t="s">
        <v>15497</v>
      </c>
      <c r="L555" t="s">
        <v>15497</v>
      </c>
      <c r="M555" t="str">
        <f>IF(OR(ISBLANK(draft_picks[[#This Row],[veto_drafter_id]]),draft_picks[[#This Row],[veto_drafter_id]]=""),"",_xlfn.XLOOKUP(draft_picks[[#This Row],[veto_drafter_id]],drafters[id],drafters[name]))</f>
        <v/>
      </c>
      <c r="N555" t="s">
        <v>15497</v>
      </c>
      <c r="O555" t="str">
        <f>IF(OR(ISBLANK(draft_picks[[#This Row],[veto_drafter_team_id]]),draft_picks[[#This Row],[veto_drafter_team_id]]=""),"",_xlfn.XLOOKUP(draft_picks[[#This Row],[veto_drafter_team_id]],drafter_teams[id],drafter_teams[name]))</f>
        <v/>
      </c>
      <c r="Q555" t="s">
        <v>15497</v>
      </c>
      <c r="R555" t="str">
        <f>IF(OR(ISBLANK(draft_picks[[#This Row],[veto_override_drafter_id]]),draft_picks[[#This Row],[veto_override_drafter_id]]=""),"",_xlfn.XLOOKUP(draft_picks[[#This Row],[veto_override_drafter_id]],drafters[id],drafters[name]))</f>
        <v/>
      </c>
      <c r="S555" t="s">
        <v>15497</v>
      </c>
      <c r="T555" t="str">
        <f>IF(OR(ISBLANK(draft_picks[[#This Row],[veto_override_team_id]]),draft_picks[[#This Row],[veto_override_team_id]]=""),"",_xlfn.XLOOKUP(draft_picks[[#This Row],[veto_override_team_id]],drafter_teams[id],drafter_teams[name]))</f>
        <v/>
      </c>
    </row>
    <row r="556" spans="1:20" x14ac:dyDescent="0.25">
      <c r="A556" t="s">
        <v>32</v>
      </c>
      <c r="B556" t="str">
        <f>_xlfn.XLOOKUP(draft_picks[[#This Row],[draft_id]],drafts[id],drafts[title])</f>
        <v>Arthouse Christmas</v>
      </c>
      <c r="C556" s="3">
        <v>6</v>
      </c>
      <c r="D556">
        <f>IF(C555&lt;draft_picks[[#This Row],[position]],1,IF(C555&gt;draft_picks[[#This Row],[position]],D555+1,IF(C555=draft_picks[[#This Row],[position]],D555+1)))</f>
        <v>2</v>
      </c>
      <c r="E556" t="s">
        <v>3388</v>
      </c>
      <c r="F556" t="str">
        <f>IF(ISBLANK(draft_picks[[#This Row],[movie_id]]),"",_xlfn.XLOOKUP(draft_picks[[#This Row],[movie_id]],drafts.movies[id],drafts.movies[movie_title]))</f>
        <v>The Log</v>
      </c>
      <c r="G556" s="3" t="s">
        <v>985</v>
      </c>
      <c r="H556" t="str">
        <f>IF(ISBLANK(draft_picks[[#This Row],[drafter_id]]),"",_xlfn.XLOOKUP(draft_picks[[#This Row],[drafter_id]],drafters[id],drafters[name]))</f>
        <v>Alonso Duralde</v>
      </c>
      <c r="J556" t="str">
        <f>IF(ISBLANK(draft_picks[[#This Row],[drafter_team_id]]),"",_xlfn.XLOOKUP(draft_picks[[#This Row],[drafter_team_id]],drafter_teams[id],drafter_teams[name]))</f>
        <v/>
      </c>
      <c r="K556" s="3" t="s">
        <v>15484</v>
      </c>
      <c r="L556" t="s">
        <v>1253</v>
      </c>
      <c r="M556" t="str">
        <f>IF(OR(ISBLANK(draft_picks[[#This Row],[veto_drafter_id]]),draft_picks[[#This Row],[veto_drafter_id]]=""),"",_xlfn.XLOOKUP(draft_picks[[#This Row],[veto_drafter_id]],drafters[id],drafters[name]))</f>
        <v>Dave White</v>
      </c>
      <c r="N556" t="s">
        <v>15497</v>
      </c>
      <c r="O556" t="str">
        <f>IF(OR(ISBLANK(draft_picks[[#This Row],[veto_drafter_team_id]]),draft_picks[[#This Row],[veto_drafter_team_id]]=""),"",_xlfn.XLOOKUP(draft_picks[[#This Row],[veto_drafter_team_id]],drafter_teams[id],drafter_teams[name]))</f>
        <v/>
      </c>
      <c r="Q556" t="s">
        <v>15497</v>
      </c>
      <c r="R556" t="str">
        <f>IF(OR(ISBLANK(draft_picks[[#This Row],[veto_override_drafter_id]]),draft_picks[[#This Row],[veto_override_drafter_id]]=""),"",_xlfn.XLOOKUP(draft_picks[[#This Row],[veto_override_drafter_id]],drafters[id],drafters[name]))</f>
        <v/>
      </c>
      <c r="S556" t="s">
        <v>15497</v>
      </c>
      <c r="T556" t="str">
        <f>IF(OR(ISBLANK(draft_picks[[#This Row],[veto_override_team_id]]),draft_picks[[#This Row],[veto_override_team_id]]=""),"",_xlfn.XLOOKUP(draft_picks[[#This Row],[veto_override_team_id]],drafter_teams[id],drafter_teams[name]))</f>
        <v/>
      </c>
    </row>
    <row r="557" spans="1:20" x14ac:dyDescent="0.25">
      <c r="A557" t="s">
        <v>32</v>
      </c>
      <c r="B557" t="str">
        <f>_xlfn.XLOOKUP(draft_picks[[#This Row],[draft_id]],drafts[id],drafts[title])</f>
        <v>Arthouse Christmas</v>
      </c>
      <c r="C557" s="3">
        <v>6</v>
      </c>
      <c r="D557">
        <f>IF(C556&lt;draft_picks[[#This Row],[position]],1,IF(C556&gt;draft_picks[[#This Row],[position]],D556+1,IF(C556=draft_picks[[#This Row],[position]],D556+1)))</f>
        <v>3</v>
      </c>
      <c r="E557" t="s">
        <v>2463</v>
      </c>
      <c r="F557" t="str">
        <f>IF(ISBLANK(draft_picks[[#This Row],[movie_id]]),"",_xlfn.XLOOKUP(draft_picks[[#This Row],[movie_id]],drafts.movies[id],drafts.movies[movie_title]))</f>
        <v>My Night at Maud's</v>
      </c>
      <c r="G557" s="3" t="s">
        <v>985</v>
      </c>
      <c r="H557" t="str">
        <f>IF(ISBLANK(draft_picks[[#This Row],[drafter_id]]),"",_xlfn.XLOOKUP(draft_picks[[#This Row],[drafter_id]],drafters[id],drafters[name]))</f>
        <v>Alonso Duralde</v>
      </c>
      <c r="J557" t="str">
        <f>IF(ISBLANK(draft_picks[[#This Row],[drafter_team_id]]),"",_xlfn.XLOOKUP(draft_picks[[#This Row],[drafter_team_id]],drafter_teams[id],drafter_teams[name]))</f>
        <v/>
      </c>
      <c r="K557" s="3" t="s">
        <v>15497</v>
      </c>
      <c r="L557" t="s">
        <v>15497</v>
      </c>
      <c r="M557" t="str">
        <f>IF(OR(ISBLANK(draft_picks[[#This Row],[veto_drafter_id]]),draft_picks[[#This Row],[veto_drafter_id]]=""),"",_xlfn.XLOOKUP(draft_picks[[#This Row],[veto_drafter_id]],drafters[id],drafters[name]))</f>
        <v/>
      </c>
      <c r="N557" t="s">
        <v>15497</v>
      </c>
      <c r="O557" t="str">
        <f>IF(OR(ISBLANK(draft_picks[[#This Row],[veto_drafter_team_id]]),draft_picks[[#This Row],[veto_drafter_team_id]]=""),"",_xlfn.XLOOKUP(draft_picks[[#This Row],[veto_drafter_team_id]],drafter_teams[id],drafter_teams[name]))</f>
        <v/>
      </c>
      <c r="Q557" t="s">
        <v>15497</v>
      </c>
      <c r="R557" t="str">
        <f>IF(OR(ISBLANK(draft_picks[[#This Row],[veto_override_drafter_id]]),draft_picks[[#This Row],[veto_override_drafter_id]]=""),"",_xlfn.XLOOKUP(draft_picks[[#This Row],[veto_override_drafter_id]],drafters[id],drafters[name]))</f>
        <v/>
      </c>
      <c r="S557" t="s">
        <v>15497</v>
      </c>
      <c r="T557" t="str">
        <f>IF(OR(ISBLANK(draft_picks[[#This Row],[veto_override_team_id]]),draft_picks[[#This Row],[veto_override_team_id]]=""),"",_xlfn.XLOOKUP(draft_picks[[#This Row],[veto_override_team_id]],drafter_teams[id],drafter_teams[name]))</f>
        <v/>
      </c>
    </row>
    <row r="558" spans="1:20" x14ac:dyDescent="0.25">
      <c r="A558" t="s">
        <v>32</v>
      </c>
      <c r="B558" t="str">
        <f>_xlfn.XLOOKUP(draft_picks[[#This Row],[draft_id]],drafts[id],drafts[title])</f>
        <v>Arthouse Christmas</v>
      </c>
      <c r="C558" s="3">
        <v>5</v>
      </c>
      <c r="D558">
        <f>IF(C557&lt;draft_picks[[#This Row],[position]],1,IF(C557&gt;draft_picks[[#This Row],[position]],D557+1,IF(C557=draft_picks[[#This Row],[position]],D557+1)))</f>
        <v>4</v>
      </c>
      <c r="E558" t="s">
        <v>5692</v>
      </c>
      <c r="F558" t="str">
        <f>IF(ISBLANK(draft_picks[[#This Row],[movie_id]]),"",_xlfn.XLOOKUP(draft_picks[[#This Row],[movie_id]],drafts.movies[id],drafts.movies[movie_title]))</f>
        <v>Dans Paris</v>
      </c>
      <c r="G558" s="3" t="s">
        <v>1253</v>
      </c>
      <c r="H558" t="str">
        <f>IF(ISBLANK(draft_picks[[#This Row],[drafter_id]]),"",_xlfn.XLOOKUP(draft_picks[[#This Row],[drafter_id]],drafters[id],drafters[name]))</f>
        <v>Dave White</v>
      </c>
      <c r="J558" t="str">
        <f>IF(ISBLANK(draft_picks[[#This Row],[drafter_team_id]]),"",_xlfn.XLOOKUP(draft_picks[[#This Row],[drafter_team_id]],drafter_teams[id],drafter_teams[name]))</f>
        <v/>
      </c>
      <c r="K558" s="3" t="s">
        <v>15497</v>
      </c>
      <c r="L558" t="s">
        <v>15497</v>
      </c>
      <c r="M558" t="str">
        <f>IF(OR(ISBLANK(draft_picks[[#This Row],[veto_drafter_id]]),draft_picks[[#This Row],[veto_drafter_id]]=""),"",_xlfn.XLOOKUP(draft_picks[[#This Row],[veto_drafter_id]],drafters[id],drafters[name]))</f>
        <v/>
      </c>
      <c r="N558" t="s">
        <v>15497</v>
      </c>
      <c r="O558" t="str">
        <f>IF(OR(ISBLANK(draft_picks[[#This Row],[veto_drafter_team_id]]),draft_picks[[#This Row],[veto_drafter_team_id]]=""),"",_xlfn.XLOOKUP(draft_picks[[#This Row],[veto_drafter_team_id]],drafter_teams[id],drafter_teams[name]))</f>
        <v/>
      </c>
      <c r="Q558" t="s">
        <v>15497</v>
      </c>
      <c r="R558" t="str">
        <f>IF(OR(ISBLANK(draft_picks[[#This Row],[veto_override_drafter_id]]),draft_picks[[#This Row],[veto_override_drafter_id]]=""),"",_xlfn.XLOOKUP(draft_picks[[#This Row],[veto_override_drafter_id]],drafters[id],drafters[name]))</f>
        <v/>
      </c>
      <c r="S558" t="s">
        <v>15497</v>
      </c>
      <c r="T558" t="str">
        <f>IF(OR(ISBLANK(draft_picks[[#This Row],[veto_override_team_id]]),draft_picks[[#This Row],[veto_override_team_id]]=""),"",_xlfn.XLOOKUP(draft_picks[[#This Row],[veto_override_team_id]],drafter_teams[id],drafter_teams[name]))</f>
        <v/>
      </c>
    </row>
    <row r="559" spans="1:20" x14ac:dyDescent="0.25">
      <c r="A559" t="s">
        <v>32</v>
      </c>
      <c r="B559" t="str">
        <f>_xlfn.XLOOKUP(draft_picks[[#This Row],[draft_id]],drafts[id],drafts[title])</f>
        <v>Arthouse Christmas</v>
      </c>
      <c r="C559" s="3">
        <v>4</v>
      </c>
      <c r="D559">
        <f>IF(C558&lt;draft_picks[[#This Row],[position]],1,IF(C558&gt;draft_picks[[#This Row],[position]],D558+1,IF(C558=draft_picks[[#This Row],[position]],D558+1)))</f>
        <v>5</v>
      </c>
      <c r="E559" t="s">
        <v>5773</v>
      </c>
      <c r="F559" t="str">
        <f>IF(ISBLANK(draft_picks[[#This Row],[movie_id]]),"",_xlfn.XLOOKUP(draft_picks[[#This Row],[movie_id]],drafts.movies[id],drafts.movies[movie_title]))</f>
        <v>Metropolitan</v>
      </c>
      <c r="G559" s="3" t="s">
        <v>985</v>
      </c>
      <c r="H559" t="str">
        <f>IF(ISBLANK(draft_picks[[#This Row],[drafter_id]]),"",_xlfn.XLOOKUP(draft_picks[[#This Row],[drafter_id]],drafters[id],drafters[name]))</f>
        <v>Alonso Duralde</v>
      </c>
      <c r="J559" t="str">
        <f>IF(ISBLANK(draft_picks[[#This Row],[drafter_team_id]]),"",_xlfn.XLOOKUP(draft_picks[[#This Row],[drafter_team_id]],drafter_teams[id],drafter_teams[name]))</f>
        <v/>
      </c>
      <c r="K559" s="3" t="s">
        <v>15497</v>
      </c>
      <c r="L559" t="s">
        <v>15497</v>
      </c>
      <c r="M559" t="str">
        <f>IF(OR(ISBLANK(draft_picks[[#This Row],[veto_drafter_id]]),draft_picks[[#This Row],[veto_drafter_id]]=""),"",_xlfn.XLOOKUP(draft_picks[[#This Row],[veto_drafter_id]],drafters[id],drafters[name]))</f>
        <v/>
      </c>
      <c r="N559" t="s">
        <v>15497</v>
      </c>
      <c r="O559" t="str">
        <f>IF(OR(ISBLANK(draft_picks[[#This Row],[veto_drafter_team_id]]),draft_picks[[#This Row],[veto_drafter_team_id]]=""),"",_xlfn.XLOOKUP(draft_picks[[#This Row],[veto_drafter_team_id]],drafter_teams[id],drafter_teams[name]))</f>
        <v/>
      </c>
      <c r="Q559" t="s">
        <v>15497</v>
      </c>
      <c r="R559" t="str">
        <f>IF(OR(ISBLANK(draft_picks[[#This Row],[veto_override_drafter_id]]),draft_picks[[#This Row],[veto_override_drafter_id]]=""),"",_xlfn.XLOOKUP(draft_picks[[#This Row],[veto_override_drafter_id]],drafters[id],drafters[name]))</f>
        <v/>
      </c>
      <c r="S559" t="s">
        <v>15497</v>
      </c>
      <c r="T559" t="str">
        <f>IF(OR(ISBLANK(draft_picks[[#This Row],[veto_override_team_id]]),draft_picks[[#This Row],[veto_override_team_id]]=""),"",_xlfn.XLOOKUP(draft_picks[[#This Row],[veto_override_team_id]],drafter_teams[id],drafter_teams[name]))</f>
        <v/>
      </c>
    </row>
    <row r="560" spans="1:20" x14ac:dyDescent="0.25">
      <c r="A560" t="s">
        <v>32</v>
      </c>
      <c r="B560" t="str">
        <f>_xlfn.XLOOKUP(draft_picks[[#This Row],[draft_id]],drafts[id],drafts[title])</f>
        <v>Arthouse Christmas</v>
      </c>
      <c r="C560" s="3">
        <v>3</v>
      </c>
      <c r="D560">
        <f>IF(C559&lt;draft_picks[[#This Row],[position]],1,IF(C559&gt;draft_picks[[#This Row],[position]],D559+1,IF(C559=draft_picks[[#This Row],[position]],D559+1)))</f>
        <v>6</v>
      </c>
      <c r="E560" t="s">
        <v>7003</v>
      </c>
      <c r="F560" t="str">
        <f>IF(ISBLANK(draft_picks[[#This Row],[movie_id]]),"",_xlfn.XLOOKUP(draft_picks[[#This Row],[movie_id]],drafts.movies[id],drafts.movies[movie_title]))</f>
        <v>Tangerine</v>
      </c>
      <c r="G560" s="3" t="s">
        <v>1253</v>
      </c>
      <c r="H560" t="str">
        <f>IF(ISBLANK(draft_picks[[#This Row],[drafter_id]]),"",_xlfn.XLOOKUP(draft_picks[[#This Row],[drafter_id]],drafters[id],drafters[name]))</f>
        <v>Dave White</v>
      </c>
      <c r="J560" t="str">
        <f>IF(ISBLANK(draft_picks[[#This Row],[drafter_team_id]]),"",_xlfn.XLOOKUP(draft_picks[[#This Row],[drafter_team_id]],drafter_teams[id],drafter_teams[name]))</f>
        <v/>
      </c>
      <c r="K560" s="3" t="s">
        <v>15497</v>
      </c>
      <c r="L560" t="s">
        <v>15497</v>
      </c>
      <c r="M560" t="str">
        <f>IF(OR(ISBLANK(draft_picks[[#This Row],[veto_drafter_id]]),draft_picks[[#This Row],[veto_drafter_id]]=""),"",_xlfn.XLOOKUP(draft_picks[[#This Row],[veto_drafter_id]],drafters[id],drafters[name]))</f>
        <v/>
      </c>
      <c r="N560" t="s">
        <v>15497</v>
      </c>
      <c r="O560" t="str">
        <f>IF(OR(ISBLANK(draft_picks[[#This Row],[veto_drafter_team_id]]),draft_picks[[#This Row],[veto_drafter_team_id]]=""),"",_xlfn.XLOOKUP(draft_picks[[#This Row],[veto_drafter_team_id]],drafter_teams[id],drafter_teams[name]))</f>
        <v/>
      </c>
      <c r="Q560" t="s">
        <v>15497</v>
      </c>
      <c r="R560" t="str">
        <f>IF(OR(ISBLANK(draft_picks[[#This Row],[veto_override_drafter_id]]),draft_picks[[#This Row],[veto_override_drafter_id]]=""),"",_xlfn.XLOOKUP(draft_picks[[#This Row],[veto_override_drafter_id]],drafters[id],drafters[name]))</f>
        <v/>
      </c>
      <c r="S560" t="s">
        <v>15497</v>
      </c>
      <c r="T560" t="str">
        <f>IF(OR(ISBLANK(draft_picks[[#This Row],[veto_override_team_id]]),draft_picks[[#This Row],[veto_override_team_id]]=""),"",_xlfn.XLOOKUP(draft_picks[[#This Row],[veto_override_team_id]],drafter_teams[id],drafter_teams[name]))</f>
        <v/>
      </c>
    </row>
    <row r="561" spans="1:20" x14ac:dyDescent="0.25">
      <c r="A561" t="s">
        <v>32</v>
      </c>
      <c r="B561" t="str">
        <f>_xlfn.XLOOKUP(draft_picks[[#This Row],[draft_id]],drafts[id],drafts[title])</f>
        <v>Arthouse Christmas</v>
      </c>
      <c r="C561" s="3">
        <v>2</v>
      </c>
      <c r="D561">
        <f>IF(C560&lt;draft_picks[[#This Row],[position]],1,IF(C560&gt;draft_picks[[#This Row],[position]],D560+1,IF(C560=draft_picks[[#This Row],[position]],D560+1)))</f>
        <v>7</v>
      </c>
      <c r="E561" t="s">
        <v>7348</v>
      </c>
      <c r="F561" t="str">
        <f>IF(ISBLANK(draft_picks[[#This Row],[movie_id]]),"",_xlfn.XLOOKUP(draft_picks[[#This Row],[movie_id]],drafts.movies[id],drafts.movies[movie_title]))</f>
        <v>Fanny and Alexander</v>
      </c>
      <c r="G561" s="3" t="s">
        <v>985</v>
      </c>
      <c r="H561" t="str">
        <f>IF(ISBLANK(draft_picks[[#This Row],[drafter_id]]),"",_xlfn.XLOOKUP(draft_picks[[#This Row],[drafter_id]],drafters[id],drafters[name]))</f>
        <v>Alonso Duralde</v>
      </c>
      <c r="J561" t="str">
        <f>IF(ISBLANK(draft_picks[[#This Row],[drafter_team_id]]),"",_xlfn.XLOOKUP(draft_picks[[#This Row],[drafter_team_id]],drafter_teams[id],drafter_teams[name]))</f>
        <v/>
      </c>
      <c r="K561" s="3" t="s">
        <v>15497</v>
      </c>
      <c r="L561" t="s">
        <v>15497</v>
      </c>
      <c r="M561" t="str">
        <f>IF(OR(ISBLANK(draft_picks[[#This Row],[veto_drafter_id]]),draft_picks[[#This Row],[veto_drafter_id]]=""),"",_xlfn.XLOOKUP(draft_picks[[#This Row],[veto_drafter_id]],drafters[id],drafters[name]))</f>
        <v/>
      </c>
      <c r="N561" t="s">
        <v>15497</v>
      </c>
      <c r="O561" t="str">
        <f>IF(OR(ISBLANK(draft_picks[[#This Row],[veto_drafter_team_id]]),draft_picks[[#This Row],[veto_drafter_team_id]]=""),"",_xlfn.XLOOKUP(draft_picks[[#This Row],[veto_drafter_team_id]],drafter_teams[id],drafter_teams[name]))</f>
        <v/>
      </c>
      <c r="Q561" t="s">
        <v>15497</v>
      </c>
      <c r="R561" t="str">
        <f>IF(OR(ISBLANK(draft_picks[[#This Row],[veto_override_drafter_id]]),draft_picks[[#This Row],[veto_override_drafter_id]]=""),"",_xlfn.XLOOKUP(draft_picks[[#This Row],[veto_override_drafter_id]],drafters[id],drafters[name]))</f>
        <v/>
      </c>
      <c r="S561" t="s">
        <v>15497</v>
      </c>
      <c r="T561" t="str">
        <f>IF(OR(ISBLANK(draft_picks[[#This Row],[veto_override_team_id]]),draft_picks[[#This Row],[veto_override_team_id]]=""),"",_xlfn.XLOOKUP(draft_picks[[#This Row],[veto_override_team_id]],drafter_teams[id],drafter_teams[name]))</f>
        <v/>
      </c>
    </row>
    <row r="562" spans="1:20" x14ac:dyDescent="0.25">
      <c r="A562" t="s">
        <v>32</v>
      </c>
      <c r="B562" t="str">
        <f>_xlfn.XLOOKUP(draft_picks[[#This Row],[draft_id]],drafts[id],drafts[title])</f>
        <v>Arthouse Christmas</v>
      </c>
      <c r="C562" s="3">
        <v>1</v>
      </c>
      <c r="D562">
        <f>IF(C561&lt;draft_picks[[#This Row],[position]],1,IF(C561&gt;draft_picks[[#This Row],[position]],D561+1,IF(C561=draft_picks[[#This Row],[position]],D561+1)))</f>
        <v>8</v>
      </c>
      <c r="E562" t="s">
        <v>4202</v>
      </c>
      <c r="F562" t="str">
        <f>IF(ISBLANK(draft_picks[[#This Row],[movie_id]]),"",_xlfn.XLOOKUP(draft_picks[[#This Row],[movie_id]],drafts.movies[id],drafts.movies[movie_title]))</f>
        <v>A Christmas Tale</v>
      </c>
      <c r="G562" s="3" t="s">
        <v>1253</v>
      </c>
      <c r="H562" t="str">
        <f>IF(ISBLANK(draft_picks[[#This Row],[drafter_id]]),"",_xlfn.XLOOKUP(draft_picks[[#This Row],[drafter_id]],drafters[id],drafters[name]))</f>
        <v>Dave White</v>
      </c>
      <c r="J562" t="str">
        <f>IF(ISBLANK(draft_picks[[#This Row],[drafter_team_id]]),"",_xlfn.XLOOKUP(draft_picks[[#This Row],[drafter_team_id]],drafter_teams[id],drafter_teams[name]))</f>
        <v/>
      </c>
      <c r="K562" s="3" t="s">
        <v>15497</v>
      </c>
      <c r="L562" t="s">
        <v>15497</v>
      </c>
      <c r="M562" t="str">
        <f>IF(OR(ISBLANK(draft_picks[[#This Row],[veto_drafter_id]]),draft_picks[[#This Row],[veto_drafter_id]]=""),"",_xlfn.XLOOKUP(draft_picks[[#This Row],[veto_drafter_id]],drafters[id],drafters[name]))</f>
        <v/>
      </c>
      <c r="N562" t="s">
        <v>15497</v>
      </c>
      <c r="O562" t="str">
        <f>IF(OR(ISBLANK(draft_picks[[#This Row],[veto_drafter_team_id]]),draft_picks[[#This Row],[veto_drafter_team_id]]=""),"",_xlfn.XLOOKUP(draft_picks[[#This Row],[veto_drafter_team_id]],drafter_teams[id],drafter_teams[name]))</f>
        <v/>
      </c>
      <c r="Q562" t="s">
        <v>15497</v>
      </c>
      <c r="R562" t="str">
        <f>IF(OR(ISBLANK(draft_picks[[#This Row],[veto_override_drafter_id]]),draft_picks[[#This Row],[veto_override_drafter_id]]=""),"",_xlfn.XLOOKUP(draft_picks[[#This Row],[veto_override_drafter_id]],drafters[id],drafters[name]))</f>
        <v/>
      </c>
      <c r="S562" t="s">
        <v>15497</v>
      </c>
      <c r="T562" t="str">
        <f>IF(OR(ISBLANK(draft_picks[[#This Row],[veto_override_team_id]]),draft_picks[[#This Row],[veto_override_team_id]]=""),"",_xlfn.XLOOKUP(draft_picks[[#This Row],[veto_override_team_id]],drafter_teams[id],drafter_teams[name]))</f>
        <v/>
      </c>
    </row>
    <row r="563" spans="1:20" x14ac:dyDescent="0.25">
      <c r="A563" t="s">
        <v>715</v>
      </c>
      <c r="B563" t="str">
        <f>_xlfn.XLOOKUP(draft_picks[[#This Row],[draft_id]],drafts[id],drafts[title])</f>
        <v>Kristen Stewart</v>
      </c>
      <c r="C563" s="3">
        <v>7</v>
      </c>
      <c r="D563">
        <f>IF(C562&lt;draft_picks[[#This Row],[position]],1,IF(C562&gt;draft_picks[[#This Row],[position]],D562+1,IF(C562=draft_picks[[#This Row],[position]],D562+1)))</f>
        <v>1</v>
      </c>
      <c r="E563" t="s">
        <v>1862</v>
      </c>
      <c r="F563" t="str">
        <f>IF(ISBLANK(draft_picks[[#This Row],[movie_id]]),"",_xlfn.XLOOKUP(draft_picks[[#This Row],[movie_id]],drafts.movies[id],drafts.movies[movie_title]))</f>
        <v>Panic Room</v>
      </c>
      <c r="G563" s="3" t="s">
        <v>1237</v>
      </c>
      <c r="H563" t="str">
        <f>IF(ISBLANK(draft_picks[[#This Row],[drafter_id]]),"",_xlfn.XLOOKUP(draft_picks[[#This Row],[drafter_id]],drafters[id],drafters[name]))</f>
        <v>Clay Keller</v>
      </c>
      <c r="J563" t="str">
        <f>IF(ISBLANK(draft_picks[[#This Row],[drafter_team_id]]),"",_xlfn.XLOOKUP(draft_picks[[#This Row],[drafter_team_id]],drafter_teams[id],drafter_teams[name]))</f>
        <v/>
      </c>
      <c r="K563" s="3" t="s">
        <v>15497</v>
      </c>
      <c r="L563" t="s">
        <v>15497</v>
      </c>
      <c r="M563" t="str">
        <f>IF(OR(ISBLANK(draft_picks[[#This Row],[veto_drafter_id]]),draft_picks[[#This Row],[veto_drafter_id]]=""),"",_xlfn.XLOOKUP(draft_picks[[#This Row],[veto_drafter_id]],drafters[id],drafters[name]))</f>
        <v/>
      </c>
      <c r="N563" t="s">
        <v>15497</v>
      </c>
      <c r="O563" t="str">
        <f>IF(OR(ISBLANK(draft_picks[[#This Row],[veto_drafter_team_id]]),draft_picks[[#This Row],[veto_drafter_team_id]]=""),"",_xlfn.XLOOKUP(draft_picks[[#This Row],[veto_drafter_team_id]],drafter_teams[id],drafter_teams[name]))</f>
        <v/>
      </c>
      <c r="Q563" t="s">
        <v>15497</v>
      </c>
      <c r="R563" t="str">
        <f>IF(OR(ISBLANK(draft_picks[[#This Row],[veto_override_drafter_id]]),draft_picks[[#This Row],[veto_override_drafter_id]]=""),"",_xlfn.XLOOKUP(draft_picks[[#This Row],[veto_override_drafter_id]],drafters[id],drafters[name]))</f>
        <v/>
      </c>
      <c r="S563" t="s">
        <v>15497</v>
      </c>
      <c r="T563" t="str">
        <f>IF(OR(ISBLANK(draft_picks[[#This Row],[veto_override_team_id]]),draft_picks[[#This Row],[veto_override_team_id]]=""),"",_xlfn.XLOOKUP(draft_picks[[#This Row],[veto_override_team_id]],drafter_teams[id],drafter_teams[name]))</f>
        <v/>
      </c>
    </row>
    <row r="564" spans="1:20" x14ac:dyDescent="0.25">
      <c r="A564" t="s">
        <v>715</v>
      </c>
      <c r="B564" t="str">
        <f>_xlfn.XLOOKUP(draft_picks[[#This Row],[draft_id]],drafts[id],drafts[title])</f>
        <v>Kristen Stewart</v>
      </c>
      <c r="C564" s="3">
        <v>6</v>
      </c>
      <c r="D564">
        <f>IF(C563&lt;draft_picks[[#This Row],[position]],1,IF(C563&gt;draft_picks[[#This Row],[position]],D563+1,IF(C563=draft_picks[[#This Row],[position]],D563+1)))</f>
        <v>2</v>
      </c>
      <c r="E564" t="s">
        <v>4590</v>
      </c>
      <c r="F564" t="str">
        <f>IF(ISBLANK(draft_picks[[#This Row],[movie_id]]),"",_xlfn.XLOOKUP(draft_picks[[#This Row],[movie_id]],drafts.movies[id],drafts.movies[movie_title]))</f>
        <v>Speak</v>
      </c>
      <c r="G564" s="3" t="s">
        <v>1237</v>
      </c>
      <c r="H564" t="str">
        <f>IF(ISBLANK(draft_picks[[#This Row],[drafter_id]]),"",_xlfn.XLOOKUP(draft_picks[[#This Row],[drafter_id]],drafters[id],drafters[name]))</f>
        <v>Clay Keller</v>
      </c>
      <c r="J564" t="str">
        <f>IF(ISBLANK(draft_picks[[#This Row],[drafter_team_id]]),"",_xlfn.XLOOKUP(draft_picks[[#This Row],[drafter_team_id]],drafter_teams[id],drafter_teams[name]))</f>
        <v/>
      </c>
      <c r="K564" s="3" t="s">
        <v>15497</v>
      </c>
      <c r="L564" t="s">
        <v>15497</v>
      </c>
      <c r="M564" t="str">
        <f>IF(OR(ISBLANK(draft_picks[[#This Row],[veto_drafter_id]]),draft_picks[[#This Row],[veto_drafter_id]]=""),"",_xlfn.XLOOKUP(draft_picks[[#This Row],[veto_drafter_id]],drafters[id],drafters[name]))</f>
        <v/>
      </c>
      <c r="N564" t="s">
        <v>15497</v>
      </c>
      <c r="O564" t="str">
        <f>IF(OR(ISBLANK(draft_picks[[#This Row],[veto_drafter_team_id]]),draft_picks[[#This Row],[veto_drafter_team_id]]=""),"",_xlfn.XLOOKUP(draft_picks[[#This Row],[veto_drafter_team_id]],drafter_teams[id],drafter_teams[name]))</f>
        <v/>
      </c>
      <c r="Q564" t="s">
        <v>15497</v>
      </c>
      <c r="R564" t="str">
        <f>IF(OR(ISBLANK(draft_picks[[#This Row],[veto_override_drafter_id]]),draft_picks[[#This Row],[veto_override_drafter_id]]=""),"",_xlfn.XLOOKUP(draft_picks[[#This Row],[veto_override_drafter_id]],drafters[id],drafters[name]))</f>
        <v/>
      </c>
      <c r="S564" t="s">
        <v>15497</v>
      </c>
      <c r="T564" t="str">
        <f>IF(OR(ISBLANK(draft_picks[[#This Row],[veto_override_team_id]]),draft_picks[[#This Row],[veto_override_team_id]]=""),"",_xlfn.XLOOKUP(draft_picks[[#This Row],[veto_override_team_id]],drafter_teams[id],drafter_teams[name]))</f>
        <v/>
      </c>
    </row>
    <row r="565" spans="1:20" x14ac:dyDescent="0.25">
      <c r="A565" t="s">
        <v>715</v>
      </c>
      <c r="B565" t="str">
        <f>_xlfn.XLOOKUP(draft_picks[[#This Row],[draft_id]],drafts[id],drafts[title])</f>
        <v>Kristen Stewart</v>
      </c>
      <c r="C565" s="3">
        <v>5</v>
      </c>
      <c r="D565">
        <f>IF(C564&lt;draft_picks[[#This Row],[position]],1,IF(C564&gt;draft_picks[[#This Row],[position]],D564+1,IF(C564=draft_picks[[#This Row],[position]],D564+1)))</f>
        <v>3</v>
      </c>
      <c r="E565" t="s">
        <v>4881</v>
      </c>
      <c r="F565" t="str">
        <f>IF(ISBLANK(draft_picks[[#This Row],[movie_id]]),"",_xlfn.XLOOKUP(draft_picks[[#This Row],[movie_id]],drafts.movies[id],drafts.movies[movie_title]))</f>
        <v>Still Alice</v>
      </c>
      <c r="G565" s="3" t="s">
        <v>1115</v>
      </c>
      <c r="H565" t="str">
        <f>IF(ISBLANK(draft_picks[[#This Row],[drafter_id]]),"",_xlfn.XLOOKUP(draft_picks[[#This Row],[drafter_id]],drafters[id],drafters[name]))</f>
        <v>Ryan Marker</v>
      </c>
      <c r="J565" t="str">
        <f>IF(ISBLANK(draft_picks[[#This Row],[drafter_team_id]]),"",_xlfn.XLOOKUP(draft_picks[[#This Row],[drafter_team_id]],drafter_teams[id],drafter_teams[name]))</f>
        <v/>
      </c>
      <c r="K565" s="3" t="s">
        <v>15497</v>
      </c>
      <c r="L565" t="s">
        <v>15497</v>
      </c>
      <c r="M565" t="str">
        <f>IF(OR(ISBLANK(draft_picks[[#This Row],[veto_drafter_id]]),draft_picks[[#This Row],[veto_drafter_id]]=""),"",_xlfn.XLOOKUP(draft_picks[[#This Row],[veto_drafter_id]],drafters[id],drafters[name]))</f>
        <v/>
      </c>
      <c r="N565" t="s">
        <v>15497</v>
      </c>
      <c r="O565" t="str">
        <f>IF(OR(ISBLANK(draft_picks[[#This Row],[veto_drafter_team_id]]),draft_picks[[#This Row],[veto_drafter_team_id]]=""),"",_xlfn.XLOOKUP(draft_picks[[#This Row],[veto_drafter_team_id]],drafter_teams[id],drafter_teams[name]))</f>
        <v/>
      </c>
      <c r="Q565" t="s">
        <v>15497</v>
      </c>
      <c r="R565" t="str">
        <f>IF(OR(ISBLANK(draft_picks[[#This Row],[veto_override_drafter_id]]),draft_picks[[#This Row],[veto_override_drafter_id]]=""),"",_xlfn.XLOOKUP(draft_picks[[#This Row],[veto_override_drafter_id]],drafters[id],drafters[name]))</f>
        <v/>
      </c>
      <c r="S565" t="s">
        <v>15497</v>
      </c>
      <c r="T565" t="str">
        <f>IF(OR(ISBLANK(draft_picks[[#This Row],[veto_override_team_id]]),draft_picks[[#This Row],[veto_override_team_id]]=""),"",_xlfn.XLOOKUP(draft_picks[[#This Row],[veto_override_team_id]],drafter_teams[id],drafter_teams[name]))</f>
        <v/>
      </c>
    </row>
    <row r="566" spans="1:20" x14ac:dyDescent="0.25">
      <c r="A566" t="s">
        <v>715</v>
      </c>
      <c r="B566" t="str">
        <f>_xlfn.XLOOKUP(draft_picks[[#This Row],[draft_id]],drafts[id],drafts[title])</f>
        <v>Kristen Stewart</v>
      </c>
      <c r="C566" s="3">
        <v>4</v>
      </c>
      <c r="D566">
        <f>IF(C565&lt;draft_picks[[#This Row],[position]],1,IF(C565&gt;draft_picks[[#This Row],[position]],D565+1,IF(C565=draft_picks[[#This Row],[position]],D565+1)))</f>
        <v>4</v>
      </c>
      <c r="E566" t="s">
        <v>1874</v>
      </c>
      <c r="F566" t="str">
        <f>IF(ISBLANK(draft_picks[[#This Row],[movie_id]]),"",_xlfn.XLOOKUP(draft_picks[[#This Row],[movie_id]],drafts.movies[id],drafts.movies[movie_title]))</f>
        <v>Adventureland</v>
      </c>
      <c r="G566" s="3" t="s">
        <v>1237</v>
      </c>
      <c r="H566" t="str">
        <f>IF(ISBLANK(draft_picks[[#This Row],[drafter_id]]),"",_xlfn.XLOOKUP(draft_picks[[#This Row],[drafter_id]],drafters[id],drafters[name]))</f>
        <v>Clay Keller</v>
      </c>
      <c r="J566" t="str">
        <f>IF(ISBLANK(draft_picks[[#This Row],[drafter_team_id]]),"",_xlfn.XLOOKUP(draft_picks[[#This Row],[drafter_team_id]],drafter_teams[id],drafter_teams[name]))</f>
        <v/>
      </c>
      <c r="K566" s="3" t="s">
        <v>15497</v>
      </c>
      <c r="L566" t="s">
        <v>15497</v>
      </c>
      <c r="M566" t="str">
        <f>IF(OR(ISBLANK(draft_picks[[#This Row],[veto_drafter_id]]),draft_picks[[#This Row],[veto_drafter_id]]=""),"",_xlfn.XLOOKUP(draft_picks[[#This Row],[veto_drafter_id]],drafters[id],drafters[name]))</f>
        <v/>
      </c>
      <c r="N566" t="s">
        <v>15497</v>
      </c>
      <c r="O566" t="str">
        <f>IF(OR(ISBLANK(draft_picks[[#This Row],[veto_drafter_team_id]]),draft_picks[[#This Row],[veto_drafter_team_id]]=""),"",_xlfn.XLOOKUP(draft_picks[[#This Row],[veto_drafter_team_id]],drafter_teams[id],drafter_teams[name]))</f>
        <v/>
      </c>
      <c r="Q566" t="s">
        <v>15497</v>
      </c>
      <c r="R566" t="str">
        <f>IF(OR(ISBLANK(draft_picks[[#This Row],[veto_override_drafter_id]]),draft_picks[[#This Row],[veto_override_drafter_id]]=""),"",_xlfn.XLOOKUP(draft_picks[[#This Row],[veto_override_drafter_id]],drafters[id],drafters[name]))</f>
        <v/>
      </c>
      <c r="S566" t="s">
        <v>15497</v>
      </c>
      <c r="T566" t="str">
        <f>IF(OR(ISBLANK(draft_picks[[#This Row],[veto_override_team_id]]),draft_picks[[#This Row],[veto_override_team_id]]=""),"",_xlfn.XLOOKUP(draft_picks[[#This Row],[veto_override_team_id]],drafter_teams[id],drafter_teams[name]))</f>
        <v/>
      </c>
    </row>
    <row r="567" spans="1:20" x14ac:dyDescent="0.25">
      <c r="A567" t="s">
        <v>715</v>
      </c>
      <c r="B567" t="str">
        <f>_xlfn.XLOOKUP(draft_picks[[#This Row],[draft_id]],drafts[id],drafts[title])</f>
        <v>Kristen Stewart</v>
      </c>
      <c r="C567" s="3">
        <v>3</v>
      </c>
      <c r="D567">
        <f>IF(C566&lt;draft_picks[[#This Row],[position]],1,IF(C566&gt;draft_picks[[#This Row],[position]],D566+1,IF(C566=draft_picks[[#This Row],[position]],D566+1)))</f>
        <v>5</v>
      </c>
      <c r="E567" t="s">
        <v>8325</v>
      </c>
      <c r="F567" t="str">
        <f>IF(ISBLANK(draft_picks[[#This Row],[movie_id]]),"",_xlfn.XLOOKUP(draft_picks[[#This Row],[movie_id]],drafts.movies[id],drafts.movies[movie_title]))</f>
        <v>Clouds of Sils Maria</v>
      </c>
      <c r="G567" s="3" t="s">
        <v>1115</v>
      </c>
      <c r="H567" t="str">
        <f>IF(ISBLANK(draft_picks[[#This Row],[drafter_id]]),"",_xlfn.XLOOKUP(draft_picks[[#This Row],[drafter_id]],drafters[id],drafters[name]))</f>
        <v>Ryan Marker</v>
      </c>
      <c r="J567" t="str">
        <f>IF(ISBLANK(draft_picks[[#This Row],[drafter_team_id]]),"",_xlfn.XLOOKUP(draft_picks[[#This Row],[drafter_team_id]],drafter_teams[id],drafter_teams[name]))</f>
        <v/>
      </c>
      <c r="K567" s="3" t="s">
        <v>15497</v>
      </c>
      <c r="L567" t="s">
        <v>15497</v>
      </c>
      <c r="M567" t="str">
        <f>IF(OR(ISBLANK(draft_picks[[#This Row],[veto_drafter_id]]),draft_picks[[#This Row],[veto_drafter_id]]=""),"",_xlfn.XLOOKUP(draft_picks[[#This Row],[veto_drafter_id]],drafters[id],drafters[name]))</f>
        <v/>
      </c>
      <c r="N567" t="s">
        <v>15497</v>
      </c>
      <c r="O567" t="str">
        <f>IF(OR(ISBLANK(draft_picks[[#This Row],[veto_drafter_team_id]]),draft_picks[[#This Row],[veto_drafter_team_id]]=""),"",_xlfn.XLOOKUP(draft_picks[[#This Row],[veto_drafter_team_id]],drafter_teams[id],drafter_teams[name]))</f>
        <v/>
      </c>
      <c r="Q567" t="s">
        <v>15497</v>
      </c>
      <c r="R567" t="str">
        <f>IF(OR(ISBLANK(draft_picks[[#This Row],[veto_override_drafter_id]]),draft_picks[[#This Row],[veto_override_drafter_id]]=""),"",_xlfn.XLOOKUP(draft_picks[[#This Row],[veto_override_drafter_id]],drafters[id],drafters[name]))</f>
        <v/>
      </c>
      <c r="S567" t="s">
        <v>15497</v>
      </c>
      <c r="T567" t="str">
        <f>IF(OR(ISBLANK(draft_picks[[#This Row],[veto_override_team_id]]),draft_picks[[#This Row],[veto_override_team_id]]=""),"",_xlfn.XLOOKUP(draft_picks[[#This Row],[veto_override_team_id]],drafter_teams[id],drafter_teams[name]))</f>
        <v/>
      </c>
    </row>
    <row r="568" spans="1:20" x14ac:dyDescent="0.25">
      <c r="A568" t="s">
        <v>715</v>
      </c>
      <c r="B568" t="str">
        <f>_xlfn.XLOOKUP(draft_picks[[#This Row],[draft_id]],drafts[id],drafts[title])</f>
        <v>Kristen Stewart</v>
      </c>
      <c r="C568" s="3">
        <v>2</v>
      </c>
      <c r="D568">
        <f>IF(C567&lt;draft_picks[[#This Row],[position]],1,IF(C567&gt;draft_picks[[#This Row],[position]],D567+1,IF(C567=draft_picks[[#This Row],[position]],D567+1)))</f>
        <v>6</v>
      </c>
      <c r="E568" t="s">
        <v>1730</v>
      </c>
      <c r="F568" t="str">
        <f>IF(ISBLANK(draft_picks[[#This Row],[movie_id]]),"",_xlfn.XLOOKUP(draft_picks[[#This Row],[movie_id]],drafts.movies[id],drafts.movies[movie_title]))</f>
        <v>Certain Women</v>
      </c>
      <c r="G568" s="3" t="s">
        <v>1237</v>
      </c>
      <c r="H568" t="str">
        <f>IF(ISBLANK(draft_picks[[#This Row],[drafter_id]]),"",_xlfn.XLOOKUP(draft_picks[[#This Row],[drafter_id]],drafters[id],drafters[name]))</f>
        <v>Clay Keller</v>
      </c>
      <c r="J568" t="str">
        <f>IF(ISBLANK(draft_picks[[#This Row],[drafter_team_id]]),"",_xlfn.XLOOKUP(draft_picks[[#This Row],[drafter_team_id]],drafter_teams[id],drafter_teams[name]))</f>
        <v/>
      </c>
      <c r="K568" s="3" t="s">
        <v>15497</v>
      </c>
      <c r="L568" t="s">
        <v>15497</v>
      </c>
      <c r="M568" t="str">
        <f>IF(OR(ISBLANK(draft_picks[[#This Row],[veto_drafter_id]]),draft_picks[[#This Row],[veto_drafter_id]]=""),"",_xlfn.XLOOKUP(draft_picks[[#This Row],[veto_drafter_id]],drafters[id],drafters[name]))</f>
        <v/>
      </c>
      <c r="N568" t="s">
        <v>15497</v>
      </c>
      <c r="O568" t="str">
        <f>IF(OR(ISBLANK(draft_picks[[#This Row],[veto_drafter_team_id]]),draft_picks[[#This Row],[veto_drafter_team_id]]=""),"",_xlfn.XLOOKUP(draft_picks[[#This Row],[veto_drafter_team_id]],drafter_teams[id],drafter_teams[name]))</f>
        <v/>
      </c>
      <c r="Q568" t="s">
        <v>15497</v>
      </c>
      <c r="R568" t="str">
        <f>IF(OR(ISBLANK(draft_picks[[#This Row],[veto_override_drafter_id]]),draft_picks[[#This Row],[veto_override_drafter_id]]=""),"",_xlfn.XLOOKUP(draft_picks[[#This Row],[veto_override_drafter_id]],drafters[id],drafters[name]))</f>
        <v/>
      </c>
      <c r="S568" t="s">
        <v>15497</v>
      </c>
      <c r="T568" t="str">
        <f>IF(OR(ISBLANK(draft_picks[[#This Row],[veto_override_team_id]]),draft_picks[[#This Row],[veto_override_team_id]]=""),"",_xlfn.XLOOKUP(draft_picks[[#This Row],[veto_override_team_id]],drafter_teams[id],drafter_teams[name]))</f>
        <v/>
      </c>
    </row>
    <row r="569" spans="1:20" x14ac:dyDescent="0.25">
      <c r="A569" t="s">
        <v>715</v>
      </c>
      <c r="B569" t="str">
        <f>_xlfn.XLOOKUP(draft_picks[[#This Row],[draft_id]],drafts[id],drafts[title])</f>
        <v>Kristen Stewart</v>
      </c>
      <c r="C569" s="3">
        <v>1</v>
      </c>
      <c r="D569">
        <f>IF(C568&lt;draft_picks[[#This Row],[position]],1,IF(C568&gt;draft_picks[[#This Row],[position]],D568+1,IF(C568=draft_picks[[#This Row],[position]],D568+1)))</f>
        <v>7</v>
      </c>
      <c r="E569" t="s">
        <v>5602</v>
      </c>
      <c r="F569" t="str">
        <f>IF(ISBLANK(draft_picks[[#This Row],[movie_id]]),"",_xlfn.XLOOKUP(draft_picks[[#This Row],[movie_id]],drafts.movies[id],drafts.movies[movie_title]))</f>
        <v>Personal Shopper</v>
      </c>
      <c r="G569" s="3" t="s">
        <v>1115</v>
      </c>
      <c r="H569" t="str">
        <f>IF(ISBLANK(draft_picks[[#This Row],[drafter_id]]),"",_xlfn.XLOOKUP(draft_picks[[#This Row],[drafter_id]],drafters[id],drafters[name]))</f>
        <v>Ryan Marker</v>
      </c>
      <c r="J569" t="str">
        <f>IF(ISBLANK(draft_picks[[#This Row],[drafter_team_id]]),"",_xlfn.XLOOKUP(draft_picks[[#This Row],[drafter_team_id]],drafter_teams[id],drafter_teams[name]))</f>
        <v/>
      </c>
      <c r="K569" s="3" t="s">
        <v>15497</v>
      </c>
      <c r="L569" t="s">
        <v>15497</v>
      </c>
      <c r="M569" t="str">
        <f>IF(OR(ISBLANK(draft_picks[[#This Row],[veto_drafter_id]]),draft_picks[[#This Row],[veto_drafter_id]]=""),"",_xlfn.XLOOKUP(draft_picks[[#This Row],[veto_drafter_id]],drafters[id],drafters[name]))</f>
        <v/>
      </c>
      <c r="N569" t="s">
        <v>15497</v>
      </c>
      <c r="O569" t="str">
        <f>IF(OR(ISBLANK(draft_picks[[#This Row],[veto_drafter_team_id]]),draft_picks[[#This Row],[veto_drafter_team_id]]=""),"",_xlfn.XLOOKUP(draft_picks[[#This Row],[veto_drafter_team_id]],drafter_teams[id],drafter_teams[name]))</f>
        <v/>
      </c>
      <c r="Q569" t="s">
        <v>15497</v>
      </c>
      <c r="R569" t="str">
        <f>IF(OR(ISBLANK(draft_picks[[#This Row],[veto_override_drafter_id]]),draft_picks[[#This Row],[veto_override_drafter_id]]=""),"",_xlfn.XLOOKUP(draft_picks[[#This Row],[veto_override_drafter_id]],drafters[id],drafters[name]))</f>
        <v/>
      </c>
      <c r="S569" t="s">
        <v>15497</v>
      </c>
      <c r="T569" t="str">
        <f>IF(OR(ISBLANK(draft_picks[[#This Row],[veto_override_team_id]]),draft_picks[[#This Row],[veto_override_team_id]]=""),"",_xlfn.XLOOKUP(draft_picks[[#This Row],[veto_override_team_id]],drafter_teams[id],drafter_teams[name]))</f>
        <v/>
      </c>
    </row>
    <row r="570" spans="1:20" x14ac:dyDescent="0.25">
      <c r="A570" t="s">
        <v>210</v>
      </c>
      <c r="B570">
        <f>_xlfn.XLOOKUP(draft_picks[[#This Row],[draft_id]],drafts[id],drafts[title])</f>
        <v>2009</v>
      </c>
      <c r="C570" s="3">
        <v>7</v>
      </c>
      <c r="D570">
        <f>IF(C569&lt;draft_picks[[#This Row],[position]],1,IF(C569&gt;draft_picks[[#This Row],[position]],D569+1,IF(C569=draft_picks[[#This Row],[position]],D569+1)))</f>
        <v>1</v>
      </c>
      <c r="E570" t="s">
        <v>3328</v>
      </c>
      <c r="F570" t="str">
        <f>IF(ISBLANK(draft_picks[[#This Row],[movie_id]]),"",_xlfn.XLOOKUP(draft_picks[[#This Row],[movie_id]],drafts.movies[id],drafts.movies[movie_title]))</f>
        <v>Humpday</v>
      </c>
      <c r="G570" s="3" t="s">
        <v>1237</v>
      </c>
      <c r="H570" t="str">
        <f>IF(ISBLANK(draft_picks[[#This Row],[drafter_id]]),"",_xlfn.XLOOKUP(draft_picks[[#This Row],[drafter_id]],drafters[id],drafters[name]))</f>
        <v>Clay Keller</v>
      </c>
      <c r="J570" t="str">
        <f>IF(ISBLANK(draft_picks[[#This Row],[drafter_team_id]]),"",_xlfn.XLOOKUP(draft_picks[[#This Row],[drafter_team_id]],drafter_teams[id],drafter_teams[name]))</f>
        <v/>
      </c>
      <c r="K570" s="3" t="s">
        <v>15497</v>
      </c>
      <c r="L570" t="s">
        <v>15497</v>
      </c>
      <c r="M570" t="str">
        <f>IF(OR(ISBLANK(draft_picks[[#This Row],[veto_drafter_id]]),draft_picks[[#This Row],[veto_drafter_id]]=""),"",_xlfn.XLOOKUP(draft_picks[[#This Row],[veto_drafter_id]],drafters[id],drafters[name]))</f>
        <v/>
      </c>
      <c r="N570" t="s">
        <v>15497</v>
      </c>
      <c r="O570" t="str">
        <f>IF(OR(ISBLANK(draft_picks[[#This Row],[veto_drafter_team_id]]),draft_picks[[#This Row],[veto_drafter_team_id]]=""),"",_xlfn.XLOOKUP(draft_picks[[#This Row],[veto_drafter_team_id]],drafter_teams[id],drafter_teams[name]))</f>
        <v/>
      </c>
      <c r="Q570" t="s">
        <v>15497</v>
      </c>
      <c r="R570" t="str">
        <f>IF(OR(ISBLANK(draft_picks[[#This Row],[veto_override_drafter_id]]),draft_picks[[#This Row],[veto_override_drafter_id]]=""),"",_xlfn.XLOOKUP(draft_picks[[#This Row],[veto_override_drafter_id]],drafters[id],drafters[name]))</f>
        <v/>
      </c>
      <c r="S570" t="s">
        <v>15497</v>
      </c>
      <c r="T570" t="str">
        <f>IF(OR(ISBLANK(draft_picks[[#This Row],[veto_override_team_id]]),draft_picks[[#This Row],[veto_override_team_id]]=""),"",_xlfn.XLOOKUP(draft_picks[[#This Row],[veto_override_team_id]],drafter_teams[id],drafter_teams[name]))</f>
        <v/>
      </c>
    </row>
    <row r="571" spans="1:20" x14ac:dyDescent="0.25">
      <c r="A571" t="s">
        <v>210</v>
      </c>
      <c r="B571">
        <f>_xlfn.XLOOKUP(draft_picks[[#This Row],[draft_id]],drafts[id],drafts[title])</f>
        <v>2009</v>
      </c>
      <c r="C571" s="3">
        <v>6</v>
      </c>
      <c r="D571">
        <f>IF(C570&lt;draft_picks[[#This Row],[position]],1,IF(C570&gt;draft_picks[[#This Row],[position]],D570+1,IF(C570=draft_picks[[#This Row],[position]],D570+1)))</f>
        <v>2</v>
      </c>
      <c r="E571" t="s">
        <v>2153</v>
      </c>
      <c r="F571" t="str">
        <f>IF(ISBLANK(draft_picks[[#This Row],[movie_id]]),"",_xlfn.XLOOKUP(draft_picks[[#This Row],[movie_id]],drafts.movies[id],drafts.movies[movie_title]))</f>
        <v>Coraline</v>
      </c>
      <c r="G571" s="3" t="s">
        <v>1237</v>
      </c>
      <c r="H571" t="str">
        <f>IF(ISBLANK(draft_picks[[#This Row],[drafter_id]]),"",_xlfn.XLOOKUP(draft_picks[[#This Row],[drafter_id]],drafters[id],drafters[name]))</f>
        <v>Clay Keller</v>
      </c>
      <c r="J571" t="str">
        <f>IF(ISBLANK(draft_picks[[#This Row],[drafter_team_id]]),"",_xlfn.XLOOKUP(draft_picks[[#This Row],[drafter_team_id]],drafter_teams[id],drafter_teams[name]))</f>
        <v/>
      </c>
      <c r="K571" s="3" t="s">
        <v>15497</v>
      </c>
      <c r="L571" t="s">
        <v>15497</v>
      </c>
      <c r="M571" t="str">
        <f>IF(OR(ISBLANK(draft_picks[[#This Row],[veto_drafter_id]]),draft_picks[[#This Row],[veto_drafter_id]]=""),"",_xlfn.XLOOKUP(draft_picks[[#This Row],[veto_drafter_id]],drafters[id],drafters[name]))</f>
        <v/>
      </c>
      <c r="N571" t="s">
        <v>15497</v>
      </c>
      <c r="O571" t="str">
        <f>IF(OR(ISBLANK(draft_picks[[#This Row],[veto_drafter_team_id]]),draft_picks[[#This Row],[veto_drafter_team_id]]=""),"",_xlfn.XLOOKUP(draft_picks[[#This Row],[veto_drafter_team_id]],drafter_teams[id],drafter_teams[name]))</f>
        <v/>
      </c>
      <c r="Q571" t="s">
        <v>15497</v>
      </c>
      <c r="R571" t="str">
        <f>IF(OR(ISBLANK(draft_picks[[#This Row],[veto_override_drafter_id]]),draft_picks[[#This Row],[veto_override_drafter_id]]=""),"",_xlfn.XLOOKUP(draft_picks[[#This Row],[veto_override_drafter_id]],drafters[id],drafters[name]))</f>
        <v/>
      </c>
      <c r="S571" t="s">
        <v>15497</v>
      </c>
      <c r="T571" t="str">
        <f>IF(OR(ISBLANK(draft_picks[[#This Row],[veto_override_team_id]]),draft_picks[[#This Row],[veto_override_team_id]]=""),"",_xlfn.XLOOKUP(draft_picks[[#This Row],[veto_override_team_id]],drafter_teams[id],drafter_teams[name]))</f>
        <v/>
      </c>
    </row>
    <row r="572" spans="1:20" x14ac:dyDescent="0.25">
      <c r="A572" t="s">
        <v>210</v>
      </c>
      <c r="B572">
        <f>_xlfn.XLOOKUP(draft_picks[[#This Row],[draft_id]],drafts[id],drafts[title])</f>
        <v>2009</v>
      </c>
      <c r="C572" s="3">
        <v>5</v>
      </c>
      <c r="D572">
        <f>IF(C571&lt;draft_picks[[#This Row],[position]],1,IF(C571&gt;draft_picks[[#This Row],[position]],D571+1,IF(C571=draft_picks[[#This Row],[position]],D571+1)))</f>
        <v>3</v>
      </c>
      <c r="E572" t="s">
        <v>6231</v>
      </c>
      <c r="F572" t="str">
        <f>IF(ISBLANK(draft_picks[[#This Row],[movie_id]]),"",_xlfn.XLOOKUP(draft_picks[[#This Row],[movie_id]],drafts.movies[id],drafts.movies[movie_title]))</f>
        <v>Up in the Air</v>
      </c>
      <c r="G572" s="3" t="s">
        <v>857</v>
      </c>
      <c r="H572" t="str">
        <f>IF(ISBLANK(draft_picks[[#This Row],[drafter_id]]),"",_xlfn.XLOOKUP(draft_picks[[#This Row],[drafter_id]],drafters[id],drafters[name]))</f>
        <v>Patreon Members</v>
      </c>
      <c r="J572" t="str">
        <f>IF(ISBLANK(draft_picks[[#This Row],[drafter_team_id]]),"",_xlfn.XLOOKUP(draft_picks[[#This Row],[drafter_team_id]],drafter_teams[id],drafter_teams[name]))</f>
        <v/>
      </c>
      <c r="K572" s="3" t="s">
        <v>15497</v>
      </c>
      <c r="L572" t="s">
        <v>15497</v>
      </c>
      <c r="M572" t="str">
        <f>IF(OR(ISBLANK(draft_picks[[#This Row],[veto_drafter_id]]),draft_picks[[#This Row],[veto_drafter_id]]=""),"",_xlfn.XLOOKUP(draft_picks[[#This Row],[veto_drafter_id]],drafters[id],drafters[name]))</f>
        <v/>
      </c>
      <c r="N572" t="s">
        <v>15497</v>
      </c>
      <c r="O572" t="str">
        <f>IF(OR(ISBLANK(draft_picks[[#This Row],[veto_drafter_team_id]]),draft_picks[[#This Row],[veto_drafter_team_id]]=""),"",_xlfn.XLOOKUP(draft_picks[[#This Row],[veto_drafter_team_id]],drafter_teams[id],drafter_teams[name]))</f>
        <v/>
      </c>
      <c r="Q572" t="s">
        <v>15497</v>
      </c>
      <c r="R572" t="str">
        <f>IF(OR(ISBLANK(draft_picks[[#This Row],[veto_override_drafter_id]]),draft_picks[[#This Row],[veto_override_drafter_id]]=""),"",_xlfn.XLOOKUP(draft_picks[[#This Row],[veto_override_drafter_id]],drafters[id],drafters[name]))</f>
        <v/>
      </c>
      <c r="S572" t="s">
        <v>15497</v>
      </c>
      <c r="T572" t="str">
        <f>IF(OR(ISBLANK(draft_picks[[#This Row],[veto_override_team_id]]),draft_picks[[#This Row],[veto_override_team_id]]=""),"",_xlfn.XLOOKUP(draft_picks[[#This Row],[veto_override_team_id]],drafter_teams[id],drafter_teams[name]))</f>
        <v/>
      </c>
    </row>
    <row r="573" spans="1:20" x14ac:dyDescent="0.25">
      <c r="A573" t="s">
        <v>210</v>
      </c>
      <c r="B573">
        <f>_xlfn.XLOOKUP(draft_picks[[#This Row],[draft_id]],drafts[id],drafts[title])</f>
        <v>2009</v>
      </c>
      <c r="C573" s="3">
        <v>4</v>
      </c>
      <c r="D573">
        <f>IF(C572&lt;draft_picks[[#This Row],[position]],1,IF(C572&gt;draft_picks[[#This Row],[position]],D572+1,IF(C572=draft_picks[[#This Row],[position]],D572+1)))</f>
        <v>4</v>
      </c>
      <c r="E573" t="s">
        <v>1592</v>
      </c>
      <c r="F573" t="str">
        <f>IF(ISBLANK(draft_picks[[#This Row],[movie_id]]),"",_xlfn.XLOOKUP(draft_picks[[#This Row],[movie_id]],drafts.movies[id],drafts.movies[movie_title]))</f>
        <v>In the Loop</v>
      </c>
      <c r="G573" s="3" t="s">
        <v>1237</v>
      </c>
      <c r="H573" t="str">
        <f>IF(ISBLANK(draft_picks[[#This Row],[drafter_id]]),"",_xlfn.XLOOKUP(draft_picks[[#This Row],[drafter_id]],drafters[id],drafters[name]))</f>
        <v>Clay Keller</v>
      </c>
      <c r="J573" t="str">
        <f>IF(ISBLANK(draft_picks[[#This Row],[drafter_team_id]]),"",_xlfn.XLOOKUP(draft_picks[[#This Row],[drafter_team_id]],drafter_teams[id],drafter_teams[name]))</f>
        <v/>
      </c>
      <c r="K573" s="3" t="s">
        <v>15497</v>
      </c>
      <c r="L573" t="s">
        <v>15497</v>
      </c>
      <c r="M573" t="str">
        <f>IF(OR(ISBLANK(draft_picks[[#This Row],[veto_drafter_id]]),draft_picks[[#This Row],[veto_drafter_id]]=""),"",_xlfn.XLOOKUP(draft_picks[[#This Row],[veto_drafter_id]],drafters[id],drafters[name]))</f>
        <v/>
      </c>
      <c r="N573" t="s">
        <v>15497</v>
      </c>
      <c r="O573" t="str">
        <f>IF(OR(ISBLANK(draft_picks[[#This Row],[veto_drafter_team_id]]),draft_picks[[#This Row],[veto_drafter_team_id]]=""),"",_xlfn.XLOOKUP(draft_picks[[#This Row],[veto_drafter_team_id]],drafter_teams[id],drafter_teams[name]))</f>
        <v/>
      </c>
      <c r="Q573" t="s">
        <v>15497</v>
      </c>
      <c r="R573" t="str">
        <f>IF(OR(ISBLANK(draft_picks[[#This Row],[veto_override_drafter_id]]),draft_picks[[#This Row],[veto_override_drafter_id]]=""),"",_xlfn.XLOOKUP(draft_picks[[#This Row],[veto_override_drafter_id]],drafters[id],drafters[name]))</f>
        <v/>
      </c>
      <c r="S573" t="s">
        <v>15497</v>
      </c>
      <c r="T573" t="str">
        <f>IF(OR(ISBLANK(draft_picks[[#This Row],[veto_override_team_id]]),draft_picks[[#This Row],[veto_override_team_id]]=""),"",_xlfn.XLOOKUP(draft_picks[[#This Row],[veto_override_team_id]],drafter_teams[id],drafter_teams[name]))</f>
        <v/>
      </c>
    </row>
    <row r="574" spans="1:20" x14ac:dyDescent="0.25">
      <c r="A574" t="s">
        <v>210</v>
      </c>
      <c r="B574">
        <f>_xlfn.XLOOKUP(draft_picks[[#This Row],[draft_id]],drafts[id],drafts[title])</f>
        <v>2009</v>
      </c>
      <c r="C574" s="3">
        <v>3</v>
      </c>
      <c r="D574">
        <f>IF(C573&lt;draft_picks[[#This Row],[position]],1,IF(C573&gt;draft_picks[[#This Row],[position]],D573+1,IF(C573=draft_picks[[#This Row],[position]],D573+1)))</f>
        <v>5</v>
      </c>
      <c r="E574" t="s">
        <v>7093</v>
      </c>
      <c r="F574" t="str">
        <f>IF(ISBLANK(draft_picks[[#This Row],[movie_id]]),"",_xlfn.XLOOKUP(draft_picks[[#This Row],[movie_id]],drafts.movies[id],drafts.movies[movie_title]))</f>
        <v>A Serious Man</v>
      </c>
      <c r="G574" s="3" t="s">
        <v>857</v>
      </c>
      <c r="H574" t="str">
        <f>IF(ISBLANK(draft_picks[[#This Row],[drafter_id]]),"",_xlfn.XLOOKUP(draft_picks[[#This Row],[drafter_id]],drafters[id],drafters[name]))</f>
        <v>Patreon Members</v>
      </c>
      <c r="J574" t="str">
        <f>IF(ISBLANK(draft_picks[[#This Row],[drafter_team_id]]),"",_xlfn.XLOOKUP(draft_picks[[#This Row],[drafter_team_id]],drafter_teams[id],drafter_teams[name]))</f>
        <v/>
      </c>
      <c r="K574" s="3" t="s">
        <v>15497</v>
      </c>
      <c r="L574" t="s">
        <v>15497</v>
      </c>
      <c r="M574" t="str">
        <f>IF(OR(ISBLANK(draft_picks[[#This Row],[veto_drafter_id]]),draft_picks[[#This Row],[veto_drafter_id]]=""),"",_xlfn.XLOOKUP(draft_picks[[#This Row],[veto_drafter_id]],drafters[id],drafters[name]))</f>
        <v/>
      </c>
      <c r="N574" t="s">
        <v>15497</v>
      </c>
      <c r="O574" t="str">
        <f>IF(OR(ISBLANK(draft_picks[[#This Row],[veto_drafter_team_id]]),draft_picks[[#This Row],[veto_drafter_team_id]]=""),"",_xlfn.XLOOKUP(draft_picks[[#This Row],[veto_drafter_team_id]],drafter_teams[id],drafter_teams[name]))</f>
        <v/>
      </c>
      <c r="Q574" t="s">
        <v>15497</v>
      </c>
      <c r="R574" t="str">
        <f>IF(OR(ISBLANK(draft_picks[[#This Row],[veto_override_drafter_id]]),draft_picks[[#This Row],[veto_override_drafter_id]]=""),"",_xlfn.XLOOKUP(draft_picks[[#This Row],[veto_override_drafter_id]],drafters[id],drafters[name]))</f>
        <v/>
      </c>
      <c r="S574" t="s">
        <v>15497</v>
      </c>
      <c r="T574" t="str">
        <f>IF(OR(ISBLANK(draft_picks[[#This Row],[veto_override_team_id]]),draft_picks[[#This Row],[veto_override_team_id]]=""),"",_xlfn.XLOOKUP(draft_picks[[#This Row],[veto_override_team_id]],drafter_teams[id],drafter_teams[name]))</f>
        <v/>
      </c>
    </row>
    <row r="575" spans="1:20" x14ac:dyDescent="0.25">
      <c r="A575" t="s">
        <v>210</v>
      </c>
      <c r="B575">
        <f>_xlfn.XLOOKUP(draft_picks[[#This Row],[draft_id]],drafts[id],drafts[title])</f>
        <v>2009</v>
      </c>
      <c r="C575" s="3">
        <v>2</v>
      </c>
      <c r="D575">
        <f>IF(C574&lt;draft_picks[[#This Row],[position]],1,IF(C574&gt;draft_picks[[#This Row],[position]],D574+1,IF(C574=draft_picks[[#This Row],[position]],D574+1)))</f>
        <v>6</v>
      </c>
      <c r="E575" t="s">
        <v>4800</v>
      </c>
      <c r="F575" t="str">
        <f>IF(ISBLANK(draft_picks[[#This Row],[movie_id]]),"",_xlfn.XLOOKUP(draft_picks[[#This Row],[movie_id]],drafts.movies[id],drafts.movies[movie_title]))</f>
        <v>Summer Hours</v>
      </c>
      <c r="G575" s="3" t="s">
        <v>1237</v>
      </c>
      <c r="H575" t="str">
        <f>IF(ISBLANK(draft_picks[[#This Row],[drafter_id]]),"",_xlfn.XLOOKUP(draft_picks[[#This Row],[drafter_id]],drafters[id],drafters[name]))</f>
        <v>Clay Keller</v>
      </c>
      <c r="J575" t="str">
        <f>IF(ISBLANK(draft_picks[[#This Row],[drafter_team_id]]),"",_xlfn.XLOOKUP(draft_picks[[#This Row],[drafter_team_id]],drafter_teams[id],drafter_teams[name]))</f>
        <v/>
      </c>
      <c r="K575" s="3" t="s">
        <v>15497</v>
      </c>
      <c r="L575" t="s">
        <v>15497</v>
      </c>
      <c r="M575" t="str">
        <f>IF(OR(ISBLANK(draft_picks[[#This Row],[veto_drafter_id]]),draft_picks[[#This Row],[veto_drafter_id]]=""),"",_xlfn.XLOOKUP(draft_picks[[#This Row],[veto_drafter_id]],drafters[id],drafters[name]))</f>
        <v/>
      </c>
      <c r="N575" t="s">
        <v>15497</v>
      </c>
      <c r="O575" t="str">
        <f>IF(OR(ISBLANK(draft_picks[[#This Row],[veto_drafter_team_id]]),draft_picks[[#This Row],[veto_drafter_team_id]]=""),"",_xlfn.XLOOKUP(draft_picks[[#This Row],[veto_drafter_team_id]],drafter_teams[id],drafter_teams[name]))</f>
        <v/>
      </c>
      <c r="Q575" t="s">
        <v>15497</v>
      </c>
      <c r="R575" t="str">
        <f>IF(OR(ISBLANK(draft_picks[[#This Row],[veto_override_drafter_id]]),draft_picks[[#This Row],[veto_override_drafter_id]]=""),"",_xlfn.XLOOKUP(draft_picks[[#This Row],[veto_override_drafter_id]],drafters[id],drafters[name]))</f>
        <v/>
      </c>
      <c r="S575" t="s">
        <v>15497</v>
      </c>
      <c r="T575" t="str">
        <f>IF(OR(ISBLANK(draft_picks[[#This Row],[veto_override_team_id]]),draft_picks[[#This Row],[veto_override_team_id]]=""),"",_xlfn.XLOOKUP(draft_picks[[#This Row],[veto_override_team_id]],drafter_teams[id],drafter_teams[name]))</f>
        <v/>
      </c>
    </row>
    <row r="576" spans="1:20" x14ac:dyDescent="0.25">
      <c r="A576" t="s">
        <v>210</v>
      </c>
      <c r="B576">
        <f>_xlfn.XLOOKUP(draft_picks[[#This Row],[draft_id]],drafts[id],drafts[title])</f>
        <v>2009</v>
      </c>
      <c r="C576" s="3">
        <v>1</v>
      </c>
      <c r="D576">
        <f>IF(C575&lt;draft_picks[[#This Row],[position]],1,IF(C575&gt;draft_picks[[#This Row],[position]],D575+1,IF(C575=draft_picks[[#This Row],[position]],D575+1)))</f>
        <v>7</v>
      </c>
      <c r="E576" t="s">
        <v>7634</v>
      </c>
      <c r="F576" t="str">
        <f>IF(ISBLANK(draft_picks[[#This Row],[movie_id]]),"",_xlfn.XLOOKUP(draft_picks[[#This Row],[movie_id]],drafts.movies[id],drafts.movies[movie_title]))</f>
        <v>Inglourious Basterds</v>
      </c>
      <c r="G576" s="3" t="s">
        <v>857</v>
      </c>
      <c r="H576" t="str">
        <f>IF(ISBLANK(draft_picks[[#This Row],[drafter_id]]),"",_xlfn.XLOOKUP(draft_picks[[#This Row],[drafter_id]],drafters[id],drafters[name]))</f>
        <v>Patreon Members</v>
      </c>
      <c r="J576" t="str">
        <f>IF(ISBLANK(draft_picks[[#This Row],[drafter_team_id]]),"",_xlfn.XLOOKUP(draft_picks[[#This Row],[drafter_team_id]],drafter_teams[id],drafter_teams[name]))</f>
        <v/>
      </c>
      <c r="K576" s="3" t="s">
        <v>15497</v>
      </c>
      <c r="L576" t="s">
        <v>15497</v>
      </c>
      <c r="M576" t="str">
        <f>IF(OR(ISBLANK(draft_picks[[#This Row],[veto_drafter_id]]),draft_picks[[#This Row],[veto_drafter_id]]=""),"",_xlfn.XLOOKUP(draft_picks[[#This Row],[veto_drafter_id]],drafters[id],drafters[name]))</f>
        <v/>
      </c>
      <c r="N576" t="s">
        <v>15497</v>
      </c>
      <c r="O576" t="str">
        <f>IF(OR(ISBLANK(draft_picks[[#This Row],[veto_drafter_team_id]]),draft_picks[[#This Row],[veto_drafter_team_id]]=""),"",_xlfn.XLOOKUP(draft_picks[[#This Row],[veto_drafter_team_id]],drafter_teams[id],drafter_teams[name]))</f>
        <v/>
      </c>
      <c r="Q576" t="s">
        <v>15497</v>
      </c>
      <c r="R576" t="str">
        <f>IF(OR(ISBLANK(draft_picks[[#This Row],[veto_override_drafter_id]]),draft_picks[[#This Row],[veto_override_drafter_id]]=""),"",_xlfn.XLOOKUP(draft_picks[[#This Row],[veto_override_drafter_id]],drafters[id],drafters[name]))</f>
        <v/>
      </c>
      <c r="S576" t="s">
        <v>15497</v>
      </c>
      <c r="T576" t="str">
        <f>IF(OR(ISBLANK(draft_picks[[#This Row],[veto_override_team_id]]),draft_picks[[#This Row],[veto_override_team_id]]=""),"",_xlfn.XLOOKUP(draft_picks[[#This Row],[veto_override_team_id]],drafter_teams[id],drafter_teams[name]))</f>
        <v/>
      </c>
    </row>
    <row r="577" spans="1:20" x14ac:dyDescent="0.25">
      <c r="A577" t="s">
        <v>60</v>
      </c>
      <c r="B577" t="str">
        <f>_xlfn.XLOOKUP(draft_picks[[#This Row],[draft_id]],drafts[id],drafts[title])</f>
        <v>Star Wars Super Draft</v>
      </c>
      <c r="C577" s="3">
        <v>11</v>
      </c>
      <c r="D577">
        <f>IF(C576&lt;draft_picks[[#This Row],[position]],1,IF(C576&gt;draft_picks[[#This Row],[position]],D576+1,IF(C576=draft_picks[[#This Row],[position]],D576+1)))</f>
        <v>1</v>
      </c>
      <c r="E577" t="s">
        <v>6174</v>
      </c>
      <c r="F577" t="str">
        <f>IF(ISBLANK(draft_picks[[#This Row],[movie_id]]),"",_xlfn.XLOOKUP(draft_picks[[#This Row],[movie_id]],drafts.movies[id],drafts.movies[movie_title]))</f>
        <v>Star Wars: Episode I - The Phantom Menace</v>
      </c>
      <c r="G577" s="3" t="s">
        <v>781</v>
      </c>
      <c r="H577" t="str">
        <f>IF(ISBLANK(draft_picks[[#This Row],[drafter_id]]),"",_xlfn.XLOOKUP(draft_picks[[#This Row],[drafter_id]],drafters[id],drafters[name]))</f>
        <v>Adam B. Vary</v>
      </c>
      <c r="J577" t="str">
        <f>IF(ISBLANK(draft_picks[[#This Row],[drafter_team_id]]),"",_xlfn.XLOOKUP(draft_picks[[#This Row],[drafter_team_id]],drafter_teams[id],drafter_teams[name]))</f>
        <v/>
      </c>
      <c r="K577" s="3" t="s">
        <v>15497</v>
      </c>
      <c r="L577" t="s">
        <v>15497</v>
      </c>
      <c r="M577" t="str">
        <f>IF(OR(ISBLANK(draft_picks[[#This Row],[veto_drafter_id]]),draft_picks[[#This Row],[veto_drafter_id]]=""),"",_xlfn.XLOOKUP(draft_picks[[#This Row],[veto_drafter_id]],drafters[id],drafters[name]))</f>
        <v/>
      </c>
      <c r="N577" t="s">
        <v>15497</v>
      </c>
      <c r="O577" t="str">
        <f>IF(OR(ISBLANK(draft_picks[[#This Row],[veto_drafter_team_id]]),draft_picks[[#This Row],[veto_drafter_team_id]]=""),"",_xlfn.XLOOKUP(draft_picks[[#This Row],[veto_drafter_team_id]],drafter_teams[id],drafter_teams[name]))</f>
        <v/>
      </c>
      <c r="Q577" t="s">
        <v>15497</v>
      </c>
      <c r="R577" t="str">
        <f>IF(OR(ISBLANK(draft_picks[[#This Row],[veto_override_drafter_id]]),draft_picks[[#This Row],[veto_override_drafter_id]]=""),"",_xlfn.XLOOKUP(draft_picks[[#This Row],[veto_override_drafter_id]],drafters[id],drafters[name]))</f>
        <v/>
      </c>
      <c r="S577" t="s">
        <v>15497</v>
      </c>
      <c r="T577" t="str">
        <f>IF(OR(ISBLANK(draft_picks[[#This Row],[veto_override_team_id]]),draft_picks[[#This Row],[veto_override_team_id]]=""),"",_xlfn.XLOOKUP(draft_picks[[#This Row],[veto_override_team_id]],drafter_teams[id],drafter_teams[name]))</f>
        <v/>
      </c>
    </row>
    <row r="578" spans="1:20" x14ac:dyDescent="0.25">
      <c r="A578" t="s">
        <v>60</v>
      </c>
      <c r="B578" t="str">
        <f>_xlfn.XLOOKUP(draft_picks[[#This Row],[draft_id]],drafts[id],drafts[title])</f>
        <v>Star Wars Super Draft</v>
      </c>
      <c r="C578" s="3">
        <v>10</v>
      </c>
      <c r="D578">
        <f>IF(C577&lt;draft_picks[[#This Row],[position]],1,IF(C577&gt;draft_picks[[#This Row],[position]],D577+1,IF(C577=draft_picks[[#This Row],[position]],D577+1)))</f>
        <v>2</v>
      </c>
      <c r="E578" t="s">
        <v>7273</v>
      </c>
      <c r="F578" t="str">
        <f>IF(ISBLANK(draft_picks[[#This Row],[movie_id]]),"",_xlfn.XLOOKUP(draft_picks[[#This Row],[movie_id]],drafts.movies[id],drafts.movies[movie_title]))</f>
        <v>Star Wars: Episode IX - The Rise of Skywalker</v>
      </c>
      <c r="G578" s="3" t="s">
        <v>781</v>
      </c>
      <c r="H578" t="str">
        <f>IF(ISBLANK(draft_picks[[#This Row],[drafter_id]]),"",_xlfn.XLOOKUP(draft_picks[[#This Row],[drafter_id]],drafters[id],drafters[name]))</f>
        <v>Adam B. Vary</v>
      </c>
      <c r="J578" t="str">
        <f>IF(ISBLANK(draft_picks[[#This Row],[drafter_team_id]]),"",_xlfn.XLOOKUP(draft_picks[[#This Row],[drafter_team_id]],drafter_teams[id],drafter_teams[name]))</f>
        <v/>
      </c>
      <c r="K578" s="3" t="s">
        <v>15497</v>
      </c>
      <c r="L578" t="s">
        <v>15497</v>
      </c>
      <c r="M578" t="str">
        <f>IF(OR(ISBLANK(draft_picks[[#This Row],[veto_drafter_id]]),draft_picks[[#This Row],[veto_drafter_id]]=""),"",_xlfn.XLOOKUP(draft_picks[[#This Row],[veto_drafter_id]],drafters[id],drafters[name]))</f>
        <v/>
      </c>
      <c r="N578" t="s">
        <v>15497</v>
      </c>
      <c r="O578" t="str">
        <f>IF(OR(ISBLANK(draft_picks[[#This Row],[veto_drafter_team_id]]),draft_picks[[#This Row],[veto_drafter_team_id]]=""),"",_xlfn.XLOOKUP(draft_picks[[#This Row],[veto_drafter_team_id]],drafter_teams[id],drafter_teams[name]))</f>
        <v/>
      </c>
      <c r="Q578" t="s">
        <v>15497</v>
      </c>
      <c r="R578" t="str">
        <f>IF(OR(ISBLANK(draft_picks[[#This Row],[veto_override_drafter_id]]),draft_picks[[#This Row],[veto_override_drafter_id]]=""),"",_xlfn.XLOOKUP(draft_picks[[#This Row],[veto_override_drafter_id]],drafters[id],drafters[name]))</f>
        <v/>
      </c>
      <c r="S578" t="s">
        <v>15497</v>
      </c>
      <c r="T578" t="str">
        <f>IF(OR(ISBLANK(draft_picks[[#This Row],[veto_override_team_id]]),draft_picks[[#This Row],[veto_override_team_id]]=""),"",_xlfn.XLOOKUP(draft_picks[[#This Row],[veto_override_team_id]],drafter_teams[id],drafter_teams[name]))</f>
        <v/>
      </c>
    </row>
    <row r="579" spans="1:20" x14ac:dyDescent="0.25">
      <c r="A579" t="s">
        <v>60</v>
      </c>
      <c r="B579" t="str">
        <f>_xlfn.XLOOKUP(draft_picks[[#This Row],[draft_id]],drafts[id],drafts[title])</f>
        <v>Star Wars Super Draft</v>
      </c>
      <c r="C579" s="3">
        <v>9</v>
      </c>
      <c r="D579">
        <f>IF(C578&lt;draft_picks[[#This Row],[position]],1,IF(C578&gt;draft_picks[[#This Row],[position]],D578+1,IF(C578=draft_picks[[#This Row],[position]],D578+1)))</f>
        <v>3</v>
      </c>
      <c r="E579" t="s">
        <v>2835</v>
      </c>
      <c r="F579" t="str">
        <f>IF(ISBLANK(draft_picks[[#This Row],[movie_id]]),"",_xlfn.XLOOKUP(draft_picks[[#This Row],[movie_id]],drafts.movies[id],drafts.movies[movie_title]))</f>
        <v>Star Wars: Episode II - Attack of the Clones</v>
      </c>
      <c r="G579" s="3" t="s">
        <v>1027</v>
      </c>
      <c r="H579" t="str">
        <f>IF(ISBLANK(draft_picks[[#This Row],[drafter_id]]),"",_xlfn.XLOOKUP(draft_picks[[#This Row],[drafter_id]],drafters[id],drafters[name]))</f>
        <v>Devan Coggan</v>
      </c>
      <c r="J579" t="str">
        <f>IF(ISBLANK(draft_picks[[#This Row],[drafter_team_id]]),"",_xlfn.XLOOKUP(draft_picks[[#This Row],[drafter_team_id]],drafter_teams[id],drafter_teams[name]))</f>
        <v/>
      </c>
      <c r="K579" s="3" t="s">
        <v>15497</v>
      </c>
      <c r="L579" t="s">
        <v>15497</v>
      </c>
      <c r="M579" t="str">
        <f>IF(OR(ISBLANK(draft_picks[[#This Row],[veto_drafter_id]]),draft_picks[[#This Row],[veto_drafter_id]]=""),"",_xlfn.XLOOKUP(draft_picks[[#This Row],[veto_drafter_id]],drafters[id],drafters[name]))</f>
        <v/>
      </c>
      <c r="N579" t="s">
        <v>15497</v>
      </c>
      <c r="O579" t="str">
        <f>IF(OR(ISBLANK(draft_picks[[#This Row],[veto_drafter_team_id]]),draft_picks[[#This Row],[veto_drafter_team_id]]=""),"",_xlfn.XLOOKUP(draft_picks[[#This Row],[veto_drafter_team_id]],drafter_teams[id],drafter_teams[name]))</f>
        <v/>
      </c>
      <c r="Q579" t="s">
        <v>15497</v>
      </c>
      <c r="R579" t="str">
        <f>IF(OR(ISBLANK(draft_picks[[#This Row],[veto_override_drafter_id]]),draft_picks[[#This Row],[veto_override_drafter_id]]=""),"",_xlfn.XLOOKUP(draft_picks[[#This Row],[veto_override_drafter_id]],drafters[id],drafters[name]))</f>
        <v/>
      </c>
      <c r="S579" t="s">
        <v>15497</v>
      </c>
      <c r="T579" t="str">
        <f>IF(OR(ISBLANK(draft_picks[[#This Row],[veto_override_team_id]]),draft_picks[[#This Row],[veto_override_team_id]]=""),"",_xlfn.XLOOKUP(draft_picks[[#This Row],[veto_override_team_id]],drafter_teams[id],drafter_teams[name]))</f>
        <v/>
      </c>
    </row>
    <row r="580" spans="1:20" x14ac:dyDescent="0.25">
      <c r="A580" t="s">
        <v>60</v>
      </c>
      <c r="B580" t="str">
        <f>_xlfn.XLOOKUP(draft_picks[[#This Row],[draft_id]],drafts[id],drafts[title])</f>
        <v>Star Wars Super Draft</v>
      </c>
      <c r="C580" s="3">
        <v>8</v>
      </c>
      <c r="D580">
        <f>IF(C579&lt;draft_picks[[#This Row],[position]],1,IF(C579&gt;draft_picks[[#This Row],[position]],D579+1,IF(C579=draft_picks[[#This Row],[position]],D579+1)))</f>
        <v>4</v>
      </c>
      <c r="E580" t="s">
        <v>3960</v>
      </c>
      <c r="F580" t="str">
        <f>IF(ISBLANK(draft_picks[[#This Row],[movie_id]]),"",_xlfn.XLOOKUP(draft_picks[[#This Row],[movie_id]],drafts.movies[id],drafts.movies[movie_title]))</f>
        <v>Solo: A Star Wars Story</v>
      </c>
      <c r="G580" s="3" t="s">
        <v>1027</v>
      </c>
      <c r="H580" t="str">
        <f>IF(ISBLANK(draft_picks[[#This Row],[drafter_id]]),"",_xlfn.XLOOKUP(draft_picks[[#This Row],[drafter_id]],drafters[id],drafters[name]))</f>
        <v>Devan Coggan</v>
      </c>
      <c r="J580" t="str">
        <f>IF(ISBLANK(draft_picks[[#This Row],[drafter_team_id]]),"",_xlfn.XLOOKUP(draft_picks[[#This Row],[drafter_team_id]],drafter_teams[id],drafter_teams[name]))</f>
        <v/>
      </c>
      <c r="K580" s="3" t="s">
        <v>15497</v>
      </c>
      <c r="L580" t="s">
        <v>15497</v>
      </c>
      <c r="M580" t="str">
        <f>IF(OR(ISBLANK(draft_picks[[#This Row],[veto_drafter_id]]),draft_picks[[#This Row],[veto_drafter_id]]=""),"",_xlfn.XLOOKUP(draft_picks[[#This Row],[veto_drafter_id]],drafters[id],drafters[name]))</f>
        <v/>
      </c>
      <c r="N580" t="s">
        <v>15497</v>
      </c>
      <c r="O580" t="str">
        <f>IF(OR(ISBLANK(draft_picks[[#This Row],[veto_drafter_team_id]]),draft_picks[[#This Row],[veto_drafter_team_id]]=""),"",_xlfn.XLOOKUP(draft_picks[[#This Row],[veto_drafter_team_id]],drafter_teams[id],drafter_teams[name]))</f>
        <v/>
      </c>
      <c r="Q580" t="s">
        <v>15497</v>
      </c>
      <c r="R580" t="str">
        <f>IF(OR(ISBLANK(draft_picks[[#This Row],[veto_override_drafter_id]]),draft_picks[[#This Row],[veto_override_drafter_id]]=""),"",_xlfn.XLOOKUP(draft_picks[[#This Row],[veto_override_drafter_id]],drafters[id],drafters[name]))</f>
        <v/>
      </c>
      <c r="S580" t="s">
        <v>15497</v>
      </c>
      <c r="T580" t="str">
        <f>IF(OR(ISBLANK(draft_picks[[#This Row],[veto_override_team_id]]),draft_picks[[#This Row],[veto_override_team_id]]=""),"",_xlfn.XLOOKUP(draft_picks[[#This Row],[veto_override_team_id]],drafter_teams[id],drafter_teams[name]))</f>
        <v/>
      </c>
    </row>
    <row r="581" spans="1:20" x14ac:dyDescent="0.25">
      <c r="A581" t="s">
        <v>60</v>
      </c>
      <c r="B581" t="str">
        <f>_xlfn.XLOOKUP(draft_picks[[#This Row],[draft_id]],drafts[id],drafts[title])</f>
        <v>Star Wars Super Draft</v>
      </c>
      <c r="C581" s="3">
        <v>7</v>
      </c>
      <c r="D581">
        <f>IF(C580&lt;draft_picks[[#This Row],[position]],1,IF(C580&gt;draft_picks[[#This Row],[position]],D580+1,IF(C580=draft_picks[[#This Row],[position]],D580+1)))</f>
        <v>5</v>
      </c>
      <c r="E581" t="s">
        <v>2006</v>
      </c>
      <c r="F581" t="str">
        <f>IF(ISBLANK(draft_picks[[#This Row],[movie_id]]),"",_xlfn.XLOOKUP(draft_picks[[#This Row],[movie_id]],drafts.movies[id],drafts.movies[movie_title]))</f>
        <v>Rogue One: A Star Wars Story</v>
      </c>
      <c r="G581" s="3" t="s">
        <v>913</v>
      </c>
      <c r="H581" t="str">
        <f>IF(ISBLANK(draft_picks[[#This Row],[drafter_id]]),"",_xlfn.XLOOKUP(draft_picks[[#This Row],[drafter_id]],drafters[id],drafters[name]))</f>
        <v>Chancellor Agard</v>
      </c>
      <c r="J581" t="str">
        <f>IF(ISBLANK(draft_picks[[#This Row],[drafter_team_id]]),"",_xlfn.XLOOKUP(draft_picks[[#This Row],[drafter_team_id]],drafter_teams[id],drafter_teams[name]))</f>
        <v/>
      </c>
      <c r="K581" s="3" t="s">
        <v>15484</v>
      </c>
      <c r="L581" t="s">
        <v>781</v>
      </c>
      <c r="M581" t="str">
        <f>IF(OR(ISBLANK(draft_picks[[#This Row],[veto_drafter_id]]),draft_picks[[#This Row],[veto_drafter_id]]=""),"",_xlfn.XLOOKUP(draft_picks[[#This Row],[veto_drafter_id]],drafters[id],drafters[name]))</f>
        <v>Adam B. Vary</v>
      </c>
      <c r="N581" t="s">
        <v>15497</v>
      </c>
      <c r="O581" t="str">
        <f>IF(OR(ISBLANK(draft_picks[[#This Row],[veto_drafter_team_id]]),draft_picks[[#This Row],[veto_drafter_team_id]]=""),"",_xlfn.XLOOKUP(draft_picks[[#This Row],[veto_drafter_team_id]],drafter_teams[id],drafter_teams[name]))</f>
        <v/>
      </c>
      <c r="Q581" t="s">
        <v>15497</v>
      </c>
      <c r="R581" t="str">
        <f>IF(OR(ISBLANK(draft_picks[[#This Row],[veto_override_drafter_id]]),draft_picks[[#This Row],[veto_override_drafter_id]]=""),"",_xlfn.XLOOKUP(draft_picks[[#This Row],[veto_override_drafter_id]],drafters[id],drafters[name]))</f>
        <v/>
      </c>
      <c r="S581" t="s">
        <v>15497</v>
      </c>
      <c r="T581" t="str">
        <f>IF(OR(ISBLANK(draft_picks[[#This Row],[veto_override_team_id]]),draft_picks[[#This Row],[veto_override_team_id]]=""),"",_xlfn.XLOOKUP(draft_picks[[#This Row],[veto_override_team_id]],drafter_teams[id],drafter_teams[name]))</f>
        <v/>
      </c>
    </row>
    <row r="582" spans="1:20" x14ac:dyDescent="0.25">
      <c r="A582" t="s">
        <v>60</v>
      </c>
      <c r="B582" t="str">
        <f>_xlfn.XLOOKUP(draft_picks[[#This Row],[draft_id]],drafts[id],drafts[title])</f>
        <v>Star Wars Super Draft</v>
      </c>
      <c r="C582" s="3">
        <v>7</v>
      </c>
      <c r="D582">
        <f>IF(C581&lt;draft_picks[[#This Row],[position]],1,IF(C581&gt;draft_picks[[#This Row],[position]],D581+1,IF(C581=draft_picks[[#This Row],[position]],D581+1)))</f>
        <v>6</v>
      </c>
      <c r="E582" t="s">
        <v>6492</v>
      </c>
      <c r="F582" t="str">
        <f>IF(ISBLANK(draft_picks[[#This Row],[movie_id]]),"",_xlfn.XLOOKUP(draft_picks[[#This Row],[movie_id]],drafts.movies[id],drafts.movies[movie_title]))</f>
        <v>Star Wars: Episode VII - The Force Awakens</v>
      </c>
      <c r="G582" s="3" t="s">
        <v>913</v>
      </c>
      <c r="H582" t="str">
        <f>IF(ISBLANK(draft_picks[[#This Row],[drafter_id]]),"",_xlfn.XLOOKUP(draft_picks[[#This Row],[drafter_id]],drafters[id],drafters[name]))</f>
        <v>Chancellor Agard</v>
      </c>
      <c r="J582" t="str">
        <f>IF(ISBLANK(draft_picks[[#This Row],[drafter_team_id]]),"",_xlfn.XLOOKUP(draft_picks[[#This Row],[drafter_team_id]],drafter_teams[id],drafter_teams[name]))</f>
        <v/>
      </c>
      <c r="K582" s="3" t="s">
        <v>15497</v>
      </c>
      <c r="L582" t="s">
        <v>15497</v>
      </c>
      <c r="M582" t="str">
        <f>IF(OR(ISBLANK(draft_picks[[#This Row],[veto_drafter_id]]),draft_picks[[#This Row],[veto_drafter_id]]=""),"",_xlfn.XLOOKUP(draft_picks[[#This Row],[veto_drafter_id]],drafters[id],drafters[name]))</f>
        <v/>
      </c>
      <c r="N582" t="s">
        <v>15497</v>
      </c>
      <c r="O582" t="str">
        <f>IF(OR(ISBLANK(draft_picks[[#This Row],[veto_drafter_team_id]]),draft_picks[[#This Row],[veto_drafter_team_id]]=""),"",_xlfn.XLOOKUP(draft_picks[[#This Row],[veto_drafter_team_id]],drafter_teams[id],drafter_teams[name]))</f>
        <v/>
      </c>
      <c r="Q582" t="s">
        <v>15497</v>
      </c>
      <c r="R582" t="str">
        <f>IF(OR(ISBLANK(draft_picks[[#This Row],[veto_override_drafter_id]]),draft_picks[[#This Row],[veto_override_drafter_id]]=""),"",_xlfn.XLOOKUP(draft_picks[[#This Row],[veto_override_drafter_id]],drafters[id],drafters[name]))</f>
        <v/>
      </c>
      <c r="S582" t="s">
        <v>15497</v>
      </c>
      <c r="T582" t="str">
        <f>IF(OR(ISBLANK(draft_picks[[#This Row],[veto_override_team_id]]),draft_picks[[#This Row],[veto_override_team_id]]=""),"",_xlfn.XLOOKUP(draft_picks[[#This Row],[veto_override_team_id]],drafter_teams[id],drafter_teams[name]))</f>
        <v/>
      </c>
    </row>
    <row r="583" spans="1:20" x14ac:dyDescent="0.25">
      <c r="A583" t="s">
        <v>60</v>
      </c>
      <c r="B583" t="str">
        <f>_xlfn.XLOOKUP(draft_picks[[#This Row],[draft_id]],drafts[id],drafts[title])</f>
        <v>Star Wars Super Draft</v>
      </c>
      <c r="C583" s="3">
        <v>6</v>
      </c>
      <c r="D583">
        <f>IF(C582&lt;draft_picks[[#This Row],[position]],1,IF(C582&gt;draft_picks[[#This Row],[position]],D582+1,IF(C582=draft_picks[[#This Row],[position]],D582+1)))</f>
        <v>7</v>
      </c>
      <c r="E583" t="s">
        <v>2538</v>
      </c>
      <c r="F583" t="str">
        <f>IF(ISBLANK(draft_picks[[#This Row],[movie_id]]),"",_xlfn.XLOOKUP(draft_picks[[#This Row],[movie_id]],drafts.movies[id],drafts.movies[movie_title]))</f>
        <v>Star Wars: Episode III - Revenge of the Sith</v>
      </c>
      <c r="G583" s="3" t="s">
        <v>781</v>
      </c>
      <c r="H583" t="str">
        <f>IF(ISBLANK(draft_picks[[#This Row],[drafter_id]]),"",_xlfn.XLOOKUP(draft_picks[[#This Row],[drafter_id]],drafters[id],drafters[name]))</f>
        <v>Adam B. Vary</v>
      </c>
      <c r="J583" t="str">
        <f>IF(ISBLANK(draft_picks[[#This Row],[drafter_team_id]]),"",_xlfn.XLOOKUP(draft_picks[[#This Row],[drafter_team_id]],drafter_teams[id],drafter_teams[name]))</f>
        <v/>
      </c>
      <c r="K583" s="3" t="s">
        <v>15497</v>
      </c>
      <c r="L583" t="s">
        <v>15497</v>
      </c>
      <c r="M583" t="str">
        <f>IF(OR(ISBLANK(draft_picks[[#This Row],[veto_drafter_id]]),draft_picks[[#This Row],[veto_drafter_id]]=""),"",_xlfn.XLOOKUP(draft_picks[[#This Row],[veto_drafter_id]],drafters[id],drafters[name]))</f>
        <v/>
      </c>
      <c r="N583" t="s">
        <v>15497</v>
      </c>
      <c r="O583" t="str">
        <f>IF(OR(ISBLANK(draft_picks[[#This Row],[veto_drafter_team_id]]),draft_picks[[#This Row],[veto_drafter_team_id]]=""),"",_xlfn.XLOOKUP(draft_picks[[#This Row],[veto_drafter_team_id]],drafter_teams[id],drafter_teams[name]))</f>
        <v/>
      </c>
      <c r="Q583" t="s">
        <v>15497</v>
      </c>
      <c r="R583" t="str">
        <f>IF(OR(ISBLANK(draft_picks[[#This Row],[veto_override_drafter_id]]),draft_picks[[#This Row],[veto_override_drafter_id]]=""),"",_xlfn.XLOOKUP(draft_picks[[#This Row],[veto_override_drafter_id]],drafters[id],drafters[name]))</f>
        <v/>
      </c>
      <c r="S583" t="s">
        <v>15497</v>
      </c>
      <c r="T583" t="str">
        <f>IF(OR(ISBLANK(draft_picks[[#This Row],[veto_override_team_id]]),draft_picks[[#This Row],[veto_override_team_id]]=""),"",_xlfn.XLOOKUP(draft_picks[[#This Row],[veto_override_team_id]],drafter_teams[id],drafter_teams[name]))</f>
        <v/>
      </c>
    </row>
    <row r="584" spans="1:20" x14ac:dyDescent="0.25">
      <c r="A584" t="s">
        <v>60</v>
      </c>
      <c r="B584" t="str">
        <f>_xlfn.XLOOKUP(draft_picks[[#This Row],[draft_id]],drafts[id],drafts[title])</f>
        <v>Star Wars Super Draft</v>
      </c>
      <c r="C584" s="3">
        <v>5</v>
      </c>
      <c r="D584">
        <f>IF(C583&lt;draft_picks[[#This Row],[position]],1,IF(C583&gt;draft_picks[[#This Row],[position]],D583+1,IF(C583=draft_picks[[#This Row],[position]],D583+1)))</f>
        <v>8</v>
      </c>
      <c r="E584" t="s">
        <v>2006</v>
      </c>
      <c r="F584" t="str">
        <f>IF(ISBLANK(draft_picks[[#This Row],[movie_id]]),"",_xlfn.XLOOKUP(draft_picks[[#This Row],[movie_id]],drafts.movies[id],drafts.movies[movie_title]))</f>
        <v>Rogue One: A Star Wars Story</v>
      </c>
      <c r="G584" s="3" t="s">
        <v>1027</v>
      </c>
      <c r="H584" t="str">
        <f>IF(ISBLANK(draft_picks[[#This Row],[drafter_id]]),"",_xlfn.XLOOKUP(draft_picks[[#This Row],[drafter_id]],drafters[id],drafters[name]))</f>
        <v>Devan Coggan</v>
      </c>
      <c r="J584" t="str">
        <f>IF(ISBLANK(draft_picks[[#This Row],[drafter_team_id]]),"",_xlfn.XLOOKUP(draft_picks[[#This Row],[drafter_team_id]],drafter_teams[id],drafter_teams[name]))</f>
        <v/>
      </c>
      <c r="K584" s="3" t="s">
        <v>15497</v>
      </c>
      <c r="L584" t="s">
        <v>15497</v>
      </c>
      <c r="M584" t="str">
        <f>IF(OR(ISBLANK(draft_picks[[#This Row],[veto_drafter_id]]),draft_picks[[#This Row],[veto_drafter_id]]=""),"",_xlfn.XLOOKUP(draft_picks[[#This Row],[veto_drafter_id]],drafters[id],drafters[name]))</f>
        <v/>
      </c>
      <c r="N584" t="s">
        <v>15497</v>
      </c>
      <c r="O584" t="str">
        <f>IF(OR(ISBLANK(draft_picks[[#This Row],[veto_drafter_team_id]]),draft_picks[[#This Row],[veto_drafter_team_id]]=""),"",_xlfn.XLOOKUP(draft_picks[[#This Row],[veto_drafter_team_id]],drafter_teams[id],drafter_teams[name]))</f>
        <v/>
      </c>
      <c r="Q584" t="s">
        <v>15497</v>
      </c>
      <c r="R584" t="str">
        <f>IF(OR(ISBLANK(draft_picks[[#This Row],[veto_override_drafter_id]]),draft_picks[[#This Row],[veto_override_drafter_id]]=""),"",_xlfn.XLOOKUP(draft_picks[[#This Row],[veto_override_drafter_id]],drafters[id],drafters[name]))</f>
        <v/>
      </c>
      <c r="S584" t="s">
        <v>15497</v>
      </c>
      <c r="T584" t="str">
        <f>IF(OR(ISBLANK(draft_picks[[#This Row],[veto_override_team_id]]),draft_picks[[#This Row],[veto_override_team_id]]=""),"",_xlfn.XLOOKUP(draft_picks[[#This Row],[veto_override_team_id]],drafter_teams[id],drafter_teams[name]))</f>
        <v/>
      </c>
    </row>
    <row r="585" spans="1:20" x14ac:dyDescent="0.25">
      <c r="A585" t="s">
        <v>60</v>
      </c>
      <c r="B585" t="str">
        <f>_xlfn.XLOOKUP(draft_picks[[#This Row],[draft_id]],drafts[id],drafts[title])</f>
        <v>Star Wars Super Draft</v>
      </c>
      <c r="C585" s="3">
        <v>4</v>
      </c>
      <c r="D585">
        <f>IF(C584&lt;draft_picks[[#This Row],[position]],1,IF(C584&gt;draft_picks[[#This Row],[position]],D584+1,IF(C584=draft_picks[[#This Row],[position]],D584+1)))</f>
        <v>9</v>
      </c>
      <c r="E585" t="s">
        <v>3936</v>
      </c>
      <c r="F585" t="str">
        <f>IF(ISBLANK(draft_picks[[#This Row],[movie_id]]),"",_xlfn.XLOOKUP(draft_picks[[#This Row],[movie_id]],drafts.movies[id],drafts.movies[movie_title]))</f>
        <v>Star Wars: Episode VI - Return of the Jedi</v>
      </c>
      <c r="G585" s="3" t="s">
        <v>913</v>
      </c>
      <c r="H585" t="str">
        <f>IF(ISBLANK(draft_picks[[#This Row],[drafter_id]]),"",_xlfn.XLOOKUP(draft_picks[[#This Row],[drafter_id]],drafters[id],drafters[name]))</f>
        <v>Chancellor Agard</v>
      </c>
      <c r="J585" t="str">
        <f>IF(ISBLANK(draft_picks[[#This Row],[drafter_team_id]]),"",_xlfn.XLOOKUP(draft_picks[[#This Row],[drafter_team_id]],drafter_teams[id],drafter_teams[name]))</f>
        <v/>
      </c>
      <c r="K585" s="3" t="s">
        <v>15497</v>
      </c>
      <c r="L585" t="s">
        <v>15497</v>
      </c>
      <c r="M585" t="str">
        <f>IF(OR(ISBLANK(draft_picks[[#This Row],[veto_drafter_id]]),draft_picks[[#This Row],[veto_drafter_id]]=""),"",_xlfn.XLOOKUP(draft_picks[[#This Row],[veto_drafter_id]],drafters[id],drafters[name]))</f>
        <v/>
      </c>
      <c r="N585" t="s">
        <v>15497</v>
      </c>
      <c r="O585" t="str">
        <f>IF(OR(ISBLANK(draft_picks[[#This Row],[veto_drafter_team_id]]),draft_picks[[#This Row],[veto_drafter_team_id]]=""),"",_xlfn.XLOOKUP(draft_picks[[#This Row],[veto_drafter_team_id]],drafter_teams[id],drafter_teams[name]))</f>
        <v/>
      </c>
      <c r="Q585" t="s">
        <v>15497</v>
      </c>
      <c r="R585" t="str">
        <f>IF(OR(ISBLANK(draft_picks[[#This Row],[veto_override_drafter_id]]),draft_picks[[#This Row],[veto_override_drafter_id]]=""),"",_xlfn.XLOOKUP(draft_picks[[#This Row],[veto_override_drafter_id]],drafters[id],drafters[name]))</f>
        <v/>
      </c>
      <c r="S585" t="s">
        <v>15497</v>
      </c>
      <c r="T585" t="str">
        <f>IF(OR(ISBLANK(draft_picks[[#This Row],[veto_override_team_id]]),draft_picks[[#This Row],[veto_override_team_id]]=""),"",_xlfn.XLOOKUP(draft_picks[[#This Row],[veto_override_team_id]],drafter_teams[id],drafter_teams[name]))</f>
        <v/>
      </c>
    </row>
    <row r="586" spans="1:20" x14ac:dyDescent="0.25">
      <c r="A586" t="s">
        <v>60</v>
      </c>
      <c r="B586" t="str">
        <f>_xlfn.XLOOKUP(draft_picks[[#This Row],[draft_id]],drafts[id],drafts[title])</f>
        <v>Star Wars Super Draft</v>
      </c>
      <c r="C586" s="3">
        <v>3</v>
      </c>
      <c r="D586">
        <f>IF(C585&lt;draft_picks[[#This Row],[position]],1,IF(C585&gt;draft_picks[[#This Row],[position]],D585+1,IF(C585=draft_picks[[#This Row],[position]],D585+1)))</f>
        <v>10</v>
      </c>
      <c r="E586" t="s">
        <v>5172</v>
      </c>
      <c r="F586" t="str">
        <f>IF(ISBLANK(draft_picks[[#This Row],[movie_id]]),"",_xlfn.XLOOKUP(draft_picks[[#This Row],[movie_id]],drafts.movies[id],drafts.movies[movie_title]))</f>
        <v>Star Wars: Episode VIII - The Last Jedi</v>
      </c>
      <c r="G586" s="3" t="s">
        <v>781</v>
      </c>
      <c r="H586" t="str">
        <f>IF(ISBLANK(draft_picks[[#This Row],[drafter_id]]),"",_xlfn.XLOOKUP(draft_picks[[#This Row],[drafter_id]],drafters[id],drafters[name]))</f>
        <v>Adam B. Vary</v>
      </c>
      <c r="J586" t="str">
        <f>IF(ISBLANK(draft_picks[[#This Row],[drafter_team_id]]),"",_xlfn.XLOOKUP(draft_picks[[#This Row],[drafter_team_id]],drafter_teams[id],drafter_teams[name]))</f>
        <v/>
      </c>
      <c r="K586" s="3" t="s">
        <v>15497</v>
      </c>
      <c r="L586" t="s">
        <v>15497</v>
      </c>
      <c r="M586" t="str">
        <f>IF(OR(ISBLANK(draft_picks[[#This Row],[veto_drafter_id]]),draft_picks[[#This Row],[veto_drafter_id]]=""),"",_xlfn.XLOOKUP(draft_picks[[#This Row],[veto_drafter_id]],drafters[id],drafters[name]))</f>
        <v/>
      </c>
      <c r="N586" t="s">
        <v>15497</v>
      </c>
      <c r="O586" t="str">
        <f>IF(OR(ISBLANK(draft_picks[[#This Row],[veto_drafter_team_id]]),draft_picks[[#This Row],[veto_drafter_team_id]]=""),"",_xlfn.XLOOKUP(draft_picks[[#This Row],[veto_drafter_team_id]],drafter_teams[id],drafter_teams[name]))</f>
        <v/>
      </c>
      <c r="Q586" t="s">
        <v>15497</v>
      </c>
      <c r="R586" t="str">
        <f>IF(OR(ISBLANK(draft_picks[[#This Row],[veto_override_drafter_id]]),draft_picks[[#This Row],[veto_override_drafter_id]]=""),"",_xlfn.XLOOKUP(draft_picks[[#This Row],[veto_override_drafter_id]],drafters[id],drafters[name]))</f>
        <v/>
      </c>
      <c r="S586" t="s">
        <v>15497</v>
      </c>
      <c r="T586" t="str">
        <f>IF(OR(ISBLANK(draft_picks[[#This Row],[veto_override_team_id]]),draft_picks[[#This Row],[veto_override_team_id]]=""),"",_xlfn.XLOOKUP(draft_picks[[#This Row],[veto_override_team_id]],drafter_teams[id],drafter_teams[name]))</f>
        <v/>
      </c>
    </row>
    <row r="587" spans="1:20" x14ac:dyDescent="0.25">
      <c r="A587" t="s">
        <v>60</v>
      </c>
      <c r="B587" t="str">
        <f>_xlfn.XLOOKUP(draft_picks[[#This Row],[draft_id]],drafts[id],drafts[title])</f>
        <v>Star Wars Super Draft</v>
      </c>
      <c r="C587" s="3">
        <v>2</v>
      </c>
      <c r="D587">
        <f>IF(C586&lt;draft_picks[[#This Row],[position]],1,IF(C586&gt;draft_picks[[#This Row],[position]],D586+1,IF(C586=draft_picks[[#This Row],[position]],D586+1)))</f>
        <v>11</v>
      </c>
      <c r="E587" t="s">
        <v>5665</v>
      </c>
      <c r="F587" t="str">
        <f>IF(ISBLANK(draft_picks[[#This Row],[movie_id]]),"",_xlfn.XLOOKUP(draft_picks[[#This Row],[movie_id]],drafts.movies[id],drafts.movies[movie_title]))</f>
        <v>Star Wars: Episode IV - A New Hope</v>
      </c>
      <c r="G587" s="3" t="s">
        <v>1027</v>
      </c>
      <c r="H587" t="str">
        <f>IF(ISBLANK(draft_picks[[#This Row],[drafter_id]]),"",_xlfn.XLOOKUP(draft_picks[[#This Row],[drafter_id]],drafters[id],drafters[name]))</f>
        <v>Devan Coggan</v>
      </c>
      <c r="J587" t="str">
        <f>IF(ISBLANK(draft_picks[[#This Row],[drafter_team_id]]),"",_xlfn.XLOOKUP(draft_picks[[#This Row],[drafter_team_id]],drafter_teams[id],drafter_teams[name]))</f>
        <v/>
      </c>
      <c r="K587" s="3" t="s">
        <v>15497</v>
      </c>
      <c r="L587" t="s">
        <v>15497</v>
      </c>
      <c r="M587" t="str">
        <f>IF(OR(ISBLANK(draft_picks[[#This Row],[veto_drafter_id]]),draft_picks[[#This Row],[veto_drafter_id]]=""),"",_xlfn.XLOOKUP(draft_picks[[#This Row],[veto_drafter_id]],drafters[id],drafters[name]))</f>
        <v/>
      </c>
      <c r="N587" t="s">
        <v>15497</v>
      </c>
      <c r="O587" t="str">
        <f>IF(OR(ISBLANK(draft_picks[[#This Row],[veto_drafter_team_id]]),draft_picks[[#This Row],[veto_drafter_team_id]]=""),"",_xlfn.XLOOKUP(draft_picks[[#This Row],[veto_drafter_team_id]],drafter_teams[id],drafter_teams[name]))</f>
        <v/>
      </c>
      <c r="Q587" t="s">
        <v>15497</v>
      </c>
      <c r="R587" t="str">
        <f>IF(OR(ISBLANK(draft_picks[[#This Row],[veto_override_drafter_id]]),draft_picks[[#This Row],[veto_override_drafter_id]]=""),"",_xlfn.XLOOKUP(draft_picks[[#This Row],[veto_override_drafter_id]],drafters[id],drafters[name]))</f>
        <v/>
      </c>
      <c r="S587" t="s">
        <v>15497</v>
      </c>
      <c r="T587" t="str">
        <f>IF(OR(ISBLANK(draft_picks[[#This Row],[veto_override_team_id]]),draft_picks[[#This Row],[veto_override_team_id]]=""),"",_xlfn.XLOOKUP(draft_picks[[#This Row],[veto_override_team_id]],drafter_teams[id],drafter_teams[name]))</f>
        <v/>
      </c>
    </row>
    <row r="588" spans="1:20" x14ac:dyDescent="0.25">
      <c r="A588" t="s">
        <v>60</v>
      </c>
      <c r="B588" t="str">
        <f>_xlfn.XLOOKUP(draft_picks[[#This Row],[draft_id]],drafts[id],drafts[title])</f>
        <v>Star Wars Super Draft</v>
      </c>
      <c r="C588" s="3">
        <v>1</v>
      </c>
      <c r="D588">
        <f>IF(C587&lt;draft_picks[[#This Row],[position]],1,IF(C587&gt;draft_picks[[#This Row],[position]],D587+1,IF(C587=draft_picks[[#This Row],[position]],D587+1)))</f>
        <v>12</v>
      </c>
      <c r="E588" t="s">
        <v>5079</v>
      </c>
      <c r="F588" t="str">
        <f>IF(ISBLANK(draft_picks[[#This Row],[movie_id]]),"",_xlfn.XLOOKUP(draft_picks[[#This Row],[movie_id]],drafts.movies[id],drafts.movies[movie_title]))</f>
        <v>Star Wars: Episode V - The Empire Strikes Back</v>
      </c>
      <c r="G588" s="3" t="s">
        <v>913</v>
      </c>
      <c r="H588" t="str">
        <f>IF(ISBLANK(draft_picks[[#This Row],[drafter_id]]),"",_xlfn.XLOOKUP(draft_picks[[#This Row],[drafter_id]],drafters[id],drafters[name]))</f>
        <v>Chancellor Agard</v>
      </c>
      <c r="J588" t="str">
        <f>IF(ISBLANK(draft_picks[[#This Row],[drafter_team_id]]),"",_xlfn.XLOOKUP(draft_picks[[#This Row],[drafter_team_id]],drafter_teams[id],drafter_teams[name]))</f>
        <v/>
      </c>
      <c r="K588" s="3" t="s">
        <v>15497</v>
      </c>
      <c r="L588" t="s">
        <v>15497</v>
      </c>
      <c r="M588" t="str">
        <f>IF(OR(ISBLANK(draft_picks[[#This Row],[veto_drafter_id]]),draft_picks[[#This Row],[veto_drafter_id]]=""),"",_xlfn.XLOOKUP(draft_picks[[#This Row],[veto_drafter_id]],drafters[id],drafters[name]))</f>
        <v/>
      </c>
      <c r="N588" t="s">
        <v>15497</v>
      </c>
      <c r="O588" t="str">
        <f>IF(OR(ISBLANK(draft_picks[[#This Row],[veto_drafter_team_id]]),draft_picks[[#This Row],[veto_drafter_team_id]]=""),"",_xlfn.XLOOKUP(draft_picks[[#This Row],[veto_drafter_team_id]],drafter_teams[id],drafter_teams[name]))</f>
        <v/>
      </c>
      <c r="Q588" t="s">
        <v>15497</v>
      </c>
      <c r="R588" t="str">
        <f>IF(OR(ISBLANK(draft_picks[[#This Row],[veto_override_drafter_id]]),draft_picks[[#This Row],[veto_override_drafter_id]]=""),"",_xlfn.XLOOKUP(draft_picks[[#This Row],[veto_override_drafter_id]],drafters[id],drafters[name]))</f>
        <v/>
      </c>
      <c r="S588" t="s">
        <v>15497</v>
      </c>
      <c r="T588" t="str">
        <f>IF(OR(ISBLANK(draft_picks[[#This Row],[veto_override_team_id]]),draft_picks[[#This Row],[veto_override_team_id]]=""),"",_xlfn.XLOOKUP(draft_picks[[#This Row],[veto_override_team_id]],drafter_teams[id],drafter_teams[name]))</f>
        <v/>
      </c>
    </row>
    <row r="589" spans="1:20" x14ac:dyDescent="0.25">
      <c r="A589" t="s">
        <v>230</v>
      </c>
      <c r="B589" t="str">
        <f>_xlfn.XLOOKUP(draft_picks[[#This Row],[draft_id]],drafts[id],drafts[title])</f>
        <v>Laura Dern</v>
      </c>
      <c r="C589" s="3">
        <v>7</v>
      </c>
      <c r="D589">
        <f>IF(C588&lt;draft_picks[[#This Row],[position]],1,IF(C588&gt;draft_picks[[#This Row],[position]],D588+1,IF(C588=draft_picks[[#This Row],[position]],D588+1)))</f>
        <v>1</v>
      </c>
      <c r="E589" t="s">
        <v>2640</v>
      </c>
      <c r="F589" t="str">
        <f>IF(ISBLANK(draft_picks[[#This Row],[movie_id]]),"",_xlfn.XLOOKUP(draft_picks[[#This Row],[movie_id]],drafts.movies[id],drafts.movies[movie_title]))</f>
        <v>Little Women</v>
      </c>
      <c r="G589" s="3" t="s">
        <v>1119</v>
      </c>
      <c r="H589" t="str">
        <f>IF(ISBLANK(draft_picks[[#This Row],[drafter_id]]),"",_xlfn.XLOOKUP(draft_picks[[#This Row],[drafter_id]],drafters[id],drafters[name]))</f>
        <v>Zoe Zelkind</v>
      </c>
      <c r="J589" t="str">
        <f>IF(ISBLANK(draft_picks[[#This Row],[drafter_team_id]]),"",_xlfn.XLOOKUP(draft_picks[[#This Row],[drafter_team_id]],drafter_teams[id],drafter_teams[name]))</f>
        <v/>
      </c>
      <c r="K589" s="3" t="s">
        <v>15497</v>
      </c>
      <c r="L589" t="s">
        <v>15497</v>
      </c>
      <c r="M589" t="str">
        <f>IF(OR(ISBLANK(draft_picks[[#This Row],[veto_drafter_id]]),draft_picks[[#This Row],[veto_drafter_id]]=""),"",_xlfn.XLOOKUP(draft_picks[[#This Row],[veto_drafter_id]],drafters[id],drafters[name]))</f>
        <v/>
      </c>
      <c r="N589" t="s">
        <v>15497</v>
      </c>
      <c r="O589" t="str">
        <f>IF(OR(ISBLANK(draft_picks[[#This Row],[veto_drafter_team_id]]),draft_picks[[#This Row],[veto_drafter_team_id]]=""),"",_xlfn.XLOOKUP(draft_picks[[#This Row],[veto_drafter_team_id]],drafter_teams[id],drafter_teams[name]))</f>
        <v/>
      </c>
      <c r="Q589" t="s">
        <v>15497</v>
      </c>
      <c r="R589" t="str">
        <f>IF(OR(ISBLANK(draft_picks[[#This Row],[veto_override_drafter_id]]),draft_picks[[#This Row],[veto_override_drafter_id]]=""),"",_xlfn.XLOOKUP(draft_picks[[#This Row],[veto_override_drafter_id]],drafters[id],drafters[name]))</f>
        <v/>
      </c>
      <c r="S589" t="s">
        <v>15497</v>
      </c>
      <c r="T589" t="str">
        <f>IF(OR(ISBLANK(draft_picks[[#This Row],[veto_override_team_id]]),draft_picks[[#This Row],[veto_override_team_id]]=""),"",_xlfn.XLOOKUP(draft_picks[[#This Row],[veto_override_team_id]],drafter_teams[id],drafter_teams[name]))</f>
        <v/>
      </c>
    </row>
    <row r="590" spans="1:20" x14ac:dyDescent="0.25">
      <c r="A590" t="s">
        <v>230</v>
      </c>
      <c r="B590" t="str">
        <f>_xlfn.XLOOKUP(draft_picks[[#This Row],[draft_id]],drafts[id],drafts[title])</f>
        <v>Laura Dern</v>
      </c>
      <c r="C590" s="3">
        <v>6</v>
      </c>
      <c r="D590">
        <f>IF(C589&lt;draft_picks[[#This Row],[position]],1,IF(C589&gt;draft_picks[[#This Row],[position]],D589+1,IF(C589=draft_picks[[#This Row],[position]],D589+1)))</f>
        <v>2</v>
      </c>
      <c r="E590" t="s">
        <v>3725</v>
      </c>
      <c r="F590" t="str">
        <f>IF(ISBLANK(draft_picks[[#This Row],[movie_id]]),"",_xlfn.XLOOKUP(draft_picks[[#This Row],[movie_id]],drafts.movies[id],drafts.movies[movie_title]))</f>
        <v>Blue Velvet</v>
      </c>
      <c r="G590" s="3" t="s">
        <v>1119</v>
      </c>
      <c r="H590" t="str">
        <f>IF(ISBLANK(draft_picks[[#This Row],[drafter_id]]),"",_xlfn.XLOOKUP(draft_picks[[#This Row],[drafter_id]],drafters[id],drafters[name]))</f>
        <v>Zoe Zelkind</v>
      </c>
      <c r="J590" t="str">
        <f>IF(ISBLANK(draft_picks[[#This Row],[drafter_team_id]]),"",_xlfn.XLOOKUP(draft_picks[[#This Row],[drafter_team_id]],drafter_teams[id],drafter_teams[name]))</f>
        <v/>
      </c>
      <c r="K590" s="3" t="s">
        <v>15497</v>
      </c>
      <c r="L590" t="s">
        <v>15497</v>
      </c>
      <c r="M590" t="str">
        <f>IF(OR(ISBLANK(draft_picks[[#This Row],[veto_drafter_id]]),draft_picks[[#This Row],[veto_drafter_id]]=""),"",_xlfn.XLOOKUP(draft_picks[[#This Row],[veto_drafter_id]],drafters[id],drafters[name]))</f>
        <v/>
      </c>
      <c r="N590" t="s">
        <v>15497</v>
      </c>
      <c r="O590" t="str">
        <f>IF(OR(ISBLANK(draft_picks[[#This Row],[veto_drafter_team_id]]),draft_picks[[#This Row],[veto_drafter_team_id]]=""),"",_xlfn.XLOOKUP(draft_picks[[#This Row],[veto_drafter_team_id]],drafter_teams[id],drafter_teams[name]))</f>
        <v/>
      </c>
      <c r="Q590" t="s">
        <v>15497</v>
      </c>
      <c r="R590" t="str">
        <f>IF(OR(ISBLANK(draft_picks[[#This Row],[veto_override_drafter_id]]),draft_picks[[#This Row],[veto_override_drafter_id]]=""),"",_xlfn.XLOOKUP(draft_picks[[#This Row],[veto_override_drafter_id]],drafters[id],drafters[name]))</f>
        <v/>
      </c>
      <c r="S590" t="s">
        <v>15497</v>
      </c>
      <c r="T590" t="str">
        <f>IF(OR(ISBLANK(draft_picks[[#This Row],[veto_override_team_id]]),draft_picks[[#This Row],[veto_override_team_id]]=""),"",_xlfn.XLOOKUP(draft_picks[[#This Row],[veto_override_team_id]],drafter_teams[id],drafter_teams[name]))</f>
        <v/>
      </c>
    </row>
    <row r="591" spans="1:20" x14ac:dyDescent="0.25">
      <c r="A591" t="s">
        <v>230</v>
      </c>
      <c r="B591" t="str">
        <f>_xlfn.XLOOKUP(draft_picks[[#This Row],[draft_id]],drafts[id],drafts[title])</f>
        <v>Laura Dern</v>
      </c>
      <c r="C591" s="3">
        <v>5</v>
      </c>
      <c r="D591">
        <f>IF(C590&lt;draft_picks[[#This Row],[position]],1,IF(C590&gt;draft_picks[[#This Row],[position]],D590+1,IF(C590=draft_picks[[#This Row],[position]],D590+1)))</f>
        <v>3</v>
      </c>
      <c r="E591" t="s">
        <v>5277</v>
      </c>
      <c r="F591" t="str">
        <f>IF(ISBLANK(draft_picks[[#This Row],[movie_id]]),"",_xlfn.XLOOKUP(draft_picks[[#This Row],[movie_id]],drafts.movies[id],drafts.movies[movie_title]))</f>
        <v>October Sky</v>
      </c>
      <c r="G591" s="3" t="s">
        <v>1115</v>
      </c>
      <c r="H591" t="str">
        <f>IF(ISBLANK(draft_picks[[#This Row],[drafter_id]]),"",_xlfn.XLOOKUP(draft_picks[[#This Row],[drafter_id]],drafters[id],drafters[name]))</f>
        <v>Ryan Marker</v>
      </c>
      <c r="J591" t="str">
        <f>IF(ISBLANK(draft_picks[[#This Row],[drafter_team_id]]),"",_xlfn.XLOOKUP(draft_picks[[#This Row],[drafter_team_id]],drafter_teams[id],drafter_teams[name]))</f>
        <v/>
      </c>
      <c r="K591" s="3" t="s">
        <v>15497</v>
      </c>
      <c r="L591" t="s">
        <v>15497</v>
      </c>
      <c r="M591" t="str">
        <f>IF(OR(ISBLANK(draft_picks[[#This Row],[veto_drafter_id]]),draft_picks[[#This Row],[veto_drafter_id]]=""),"",_xlfn.XLOOKUP(draft_picks[[#This Row],[veto_drafter_id]],drafters[id],drafters[name]))</f>
        <v/>
      </c>
      <c r="N591" t="s">
        <v>15497</v>
      </c>
      <c r="O591" t="str">
        <f>IF(OR(ISBLANK(draft_picks[[#This Row],[veto_drafter_team_id]]),draft_picks[[#This Row],[veto_drafter_team_id]]=""),"",_xlfn.XLOOKUP(draft_picks[[#This Row],[veto_drafter_team_id]],drafter_teams[id],drafter_teams[name]))</f>
        <v/>
      </c>
      <c r="Q591" t="s">
        <v>15497</v>
      </c>
      <c r="R591" t="str">
        <f>IF(OR(ISBLANK(draft_picks[[#This Row],[veto_override_drafter_id]]),draft_picks[[#This Row],[veto_override_drafter_id]]=""),"",_xlfn.XLOOKUP(draft_picks[[#This Row],[veto_override_drafter_id]],drafters[id],drafters[name]))</f>
        <v/>
      </c>
      <c r="S591" t="s">
        <v>15497</v>
      </c>
      <c r="T591" t="str">
        <f>IF(OR(ISBLANK(draft_picks[[#This Row],[veto_override_team_id]]),draft_picks[[#This Row],[veto_override_team_id]]=""),"",_xlfn.XLOOKUP(draft_picks[[#This Row],[veto_override_team_id]],drafter_teams[id],drafter_teams[name]))</f>
        <v/>
      </c>
    </row>
    <row r="592" spans="1:20" x14ac:dyDescent="0.25">
      <c r="A592" t="s">
        <v>230</v>
      </c>
      <c r="B592" t="str">
        <f>_xlfn.XLOOKUP(draft_picks[[#This Row],[draft_id]],drafts[id],drafts[title])</f>
        <v>Laura Dern</v>
      </c>
      <c r="C592" s="3">
        <v>4</v>
      </c>
      <c r="D592">
        <f>IF(C591&lt;draft_picks[[#This Row],[position]],1,IF(C591&gt;draft_picks[[#This Row],[position]],D591+1,IF(C591=draft_picks[[#This Row],[position]],D591+1)))</f>
        <v>4</v>
      </c>
      <c r="E592" t="s">
        <v>3775</v>
      </c>
      <c r="F592" t="str">
        <f>IF(ISBLANK(draft_picks[[#This Row],[movie_id]]),"",_xlfn.XLOOKUP(draft_picks[[#This Row],[movie_id]],drafts.movies[id],drafts.movies[movie_title]))</f>
        <v>Smooth Talk</v>
      </c>
      <c r="G592" s="3" t="s">
        <v>1119</v>
      </c>
      <c r="H592" t="str">
        <f>IF(ISBLANK(draft_picks[[#This Row],[drafter_id]]),"",_xlfn.XLOOKUP(draft_picks[[#This Row],[drafter_id]],drafters[id],drafters[name]))</f>
        <v>Zoe Zelkind</v>
      </c>
      <c r="J592" t="str">
        <f>IF(ISBLANK(draft_picks[[#This Row],[drafter_team_id]]),"",_xlfn.XLOOKUP(draft_picks[[#This Row],[drafter_team_id]],drafter_teams[id],drafter_teams[name]))</f>
        <v/>
      </c>
      <c r="K592" s="3" t="s">
        <v>15497</v>
      </c>
      <c r="L592" t="s">
        <v>15497</v>
      </c>
      <c r="M592" t="str">
        <f>IF(OR(ISBLANK(draft_picks[[#This Row],[veto_drafter_id]]),draft_picks[[#This Row],[veto_drafter_id]]=""),"",_xlfn.XLOOKUP(draft_picks[[#This Row],[veto_drafter_id]],drafters[id],drafters[name]))</f>
        <v/>
      </c>
      <c r="N592" t="s">
        <v>15497</v>
      </c>
      <c r="O592" t="str">
        <f>IF(OR(ISBLANK(draft_picks[[#This Row],[veto_drafter_team_id]]),draft_picks[[#This Row],[veto_drafter_team_id]]=""),"",_xlfn.XLOOKUP(draft_picks[[#This Row],[veto_drafter_team_id]],drafter_teams[id],drafter_teams[name]))</f>
        <v/>
      </c>
      <c r="Q592" t="s">
        <v>15497</v>
      </c>
      <c r="R592" t="str">
        <f>IF(OR(ISBLANK(draft_picks[[#This Row],[veto_override_drafter_id]]),draft_picks[[#This Row],[veto_override_drafter_id]]=""),"",_xlfn.XLOOKUP(draft_picks[[#This Row],[veto_override_drafter_id]],drafters[id],drafters[name]))</f>
        <v/>
      </c>
      <c r="S592" t="s">
        <v>15497</v>
      </c>
      <c r="T592" t="str">
        <f>IF(OR(ISBLANK(draft_picks[[#This Row],[veto_override_team_id]]),draft_picks[[#This Row],[veto_override_team_id]]=""),"",_xlfn.XLOOKUP(draft_picks[[#This Row],[veto_override_team_id]],drafter_teams[id],drafter_teams[name]))</f>
        <v/>
      </c>
    </row>
    <row r="593" spans="1:20" x14ac:dyDescent="0.25">
      <c r="A593" t="s">
        <v>230</v>
      </c>
      <c r="B593" t="str">
        <f>_xlfn.XLOOKUP(draft_picks[[#This Row],[draft_id]],drafts[id],drafts[title])</f>
        <v>Laura Dern</v>
      </c>
      <c r="C593" s="3">
        <v>3</v>
      </c>
      <c r="D593">
        <f>IF(C592&lt;draft_picks[[#This Row],[position]],1,IF(C592&gt;draft_picks[[#This Row],[position]],D592+1,IF(C592=draft_picks[[#This Row],[position]],D592+1)))</f>
        <v>5</v>
      </c>
      <c r="E593" t="s">
        <v>3603</v>
      </c>
      <c r="F593" t="str">
        <f>IF(ISBLANK(draft_picks[[#This Row],[movie_id]]),"",_xlfn.XLOOKUP(draft_picks[[#This Row],[movie_id]],drafts.movies[id],drafts.movies[movie_title]))</f>
        <v>Rambling Rose</v>
      </c>
      <c r="G593" s="3" t="s">
        <v>1115</v>
      </c>
      <c r="H593" t="str">
        <f>IF(ISBLANK(draft_picks[[#This Row],[drafter_id]]),"",_xlfn.XLOOKUP(draft_picks[[#This Row],[drafter_id]],drafters[id],drafters[name]))</f>
        <v>Ryan Marker</v>
      </c>
      <c r="J593" t="str">
        <f>IF(ISBLANK(draft_picks[[#This Row],[drafter_team_id]]),"",_xlfn.XLOOKUP(draft_picks[[#This Row],[drafter_team_id]],drafter_teams[id],drafter_teams[name]))</f>
        <v/>
      </c>
      <c r="K593" s="3" t="s">
        <v>15497</v>
      </c>
      <c r="L593" t="s">
        <v>15497</v>
      </c>
      <c r="M593" t="str">
        <f>IF(OR(ISBLANK(draft_picks[[#This Row],[veto_drafter_id]]),draft_picks[[#This Row],[veto_drafter_id]]=""),"",_xlfn.XLOOKUP(draft_picks[[#This Row],[veto_drafter_id]],drafters[id],drafters[name]))</f>
        <v/>
      </c>
      <c r="N593" t="s">
        <v>15497</v>
      </c>
      <c r="O593" t="str">
        <f>IF(OR(ISBLANK(draft_picks[[#This Row],[veto_drafter_team_id]]),draft_picks[[#This Row],[veto_drafter_team_id]]=""),"",_xlfn.XLOOKUP(draft_picks[[#This Row],[veto_drafter_team_id]],drafter_teams[id],drafter_teams[name]))</f>
        <v/>
      </c>
      <c r="Q593" t="s">
        <v>15497</v>
      </c>
      <c r="R593" t="str">
        <f>IF(OR(ISBLANK(draft_picks[[#This Row],[veto_override_drafter_id]]),draft_picks[[#This Row],[veto_override_drafter_id]]=""),"",_xlfn.XLOOKUP(draft_picks[[#This Row],[veto_override_drafter_id]],drafters[id],drafters[name]))</f>
        <v/>
      </c>
      <c r="S593" t="s">
        <v>15497</v>
      </c>
      <c r="T593" t="str">
        <f>IF(OR(ISBLANK(draft_picks[[#This Row],[veto_override_team_id]]),draft_picks[[#This Row],[veto_override_team_id]]=""),"",_xlfn.XLOOKUP(draft_picks[[#This Row],[veto_override_team_id]],drafter_teams[id],drafter_teams[name]))</f>
        <v/>
      </c>
    </row>
    <row r="594" spans="1:20" x14ac:dyDescent="0.25">
      <c r="A594" t="s">
        <v>230</v>
      </c>
      <c r="B594" t="str">
        <f>_xlfn.XLOOKUP(draft_picks[[#This Row],[draft_id]],drafts[id],drafts[title])</f>
        <v>Laura Dern</v>
      </c>
      <c r="C594" s="3">
        <v>2</v>
      </c>
      <c r="D594">
        <f>IF(C593&lt;draft_picks[[#This Row],[position]],1,IF(C593&gt;draft_picks[[#This Row],[position]],D593+1,IF(C593=draft_picks[[#This Row],[position]],D593+1)))</f>
        <v>6</v>
      </c>
      <c r="E594" t="s">
        <v>1832</v>
      </c>
      <c r="F594" t="str">
        <f>IF(ISBLANK(draft_picks[[#This Row],[movie_id]]),"",_xlfn.XLOOKUP(draft_picks[[#This Row],[movie_id]],drafts.movies[id],drafts.movies[movie_title]))</f>
        <v>Jurassic Park</v>
      </c>
      <c r="G594" s="3" t="s">
        <v>1119</v>
      </c>
      <c r="H594" t="str">
        <f>IF(ISBLANK(draft_picks[[#This Row],[drafter_id]]),"",_xlfn.XLOOKUP(draft_picks[[#This Row],[drafter_id]],drafters[id],drafters[name]))</f>
        <v>Zoe Zelkind</v>
      </c>
      <c r="J594" t="str">
        <f>IF(ISBLANK(draft_picks[[#This Row],[drafter_team_id]]),"",_xlfn.XLOOKUP(draft_picks[[#This Row],[drafter_team_id]],drafter_teams[id],drafter_teams[name]))</f>
        <v/>
      </c>
      <c r="K594" s="3" t="s">
        <v>15497</v>
      </c>
      <c r="L594" t="s">
        <v>15497</v>
      </c>
      <c r="M594" t="str">
        <f>IF(OR(ISBLANK(draft_picks[[#This Row],[veto_drafter_id]]),draft_picks[[#This Row],[veto_drafter_id]]=""),"",_xlfn.XLOOKUP(draft_picks[[#This Row],[veto_drafter_id]],drafters[id],drafters[name]))</f>
        <v/>
      </c>
      <c r="N594" t="s">
        <v>15497</v>
      </c>
      <c r="O594" t="str">
        <f>IF(OR(ISBLANK(draft_picks[[#This Row],[veto_drafter_team_id]]),draft_picks[[#This Row],[veto_drafter_team_id]]=""),"",_xlfn.XLOOKUP(draft_picks[[#This Row],[veto_drafter_team_id]],drafter_teams[id],drafter_teams[name]))</f>
        <v/>
      </c>
      <c r="Q594" t="s">
        <v>15497</v>
      </c>
      <c r="R594" t="str">
        <f>IF(OR(ISBLANK(draft_picks[[#This Row],[veto_override_drafter_id]]),draft_picks[[#This Row],[veto_override_drafter_id]]=""),"",_xlfn.XLOOKUP(draft_picks[[#This Row],[veto_override_drafter_id]],drafters[id],drafters[name]))</f>
        <v/>
      </c>
      <c r="S594" t="s">
        <v>15497</v>
      </c>
      <c r="T594" t="str">
        <f>IF(OR(ISBLANK(draft_picks[[#This Row],[veto_override_team_id]]),draft_picks[[#This Row],[veto_override_team_id]]=""),"",_xlfn.XLOOKUP(draft_picks[[#This Row],[veto_override_team_id]],drafter_teams[id],drafter_teams[name]))</f>
        <v/>
      </c>
    </row>
    <row r="595" spans="1:20" x14ac:dyDescent="0.25">
      <c r="A595" t="s">
        <v>230</v>
      </c>
      <c r="B595" t="str">
        <f>_xlfn.XLOOKUP(draft_picks[[#This Row],[draft_id]],drafts[id],drafts[title])</f>
        <v>Laura Dern</v>
      </c>
      <c r="C595" s="3">
        <v>1</v>
      </c>
      <c r="D595">
        <f>IF(C594&lt;draft_picks[[#This Row],[position]],1,IF(C594&gt;draft_picks[[#This Row],[position]],D594+1,IF(C594=draft_picks[[#This Row],[position]],D594+1)))</f>
        <v>7</v>
      </c>
      <c r="E595" t="s">
        <v>2255</v>
      </c>
      <c r="F595" t="str">
        <f>IF(ISBLANK(draft_picks[[#This Row],[movie_id]]),"",_xlfn.XLOOKUP(draft_picks[[#This Row],[movie_id]],drafts.movies[id],drafts.movies[movie_title]))</f>
        <v>Citizen Ruth</v>
      </c>
      <c r="G595" s="3" t="s">
        <v>1115</v>
      </c>
      <c r="H595" t="str">
        <f>IF(ISBLANK(draft_picks[[#This Row],[drafter_id]]),"",_xlfn.XLOOKUP(draft_picks[[#This Row],[drafter_id]],drafters[id],drafters[name]))</f>
        <v>Ryan Marker</v>
      </c>
      <c r="J595" t="str">
        <f>IF(ISBLANK(draft_picks[[#This Row],[drafter_team_id]]),"",_xlfn.XLOOKUP(draft_picks[[#This Row],[drafter_team_id]],drafter_teams[id],drafter_teams[name]))</f>
        <v/>
      </c>
      <c r="K595" s="3" t="s">
        <v>15497</v>
      </c>
      <c r="L595" t="s">
        <v>15497</v>
      </c>
      <c r="M595" t="str">
        <f>IF(OR(ISBLANK(draft_picks[[#This Row],[veto_drafter_id]]),draft_picks[[#This Row],[veto_drafter_id]]=""),"",_xlfn.XLOOKUP(draft_picks[[#This Row],[veto_drafter_id]],drafters[id],drafters[name]))</f>
        <v/>
      </c>
      <c r="N595" t="s">
        <v>15497</v>
      </c>
      <c r="O595" t="str">
        <f>IF(OR(ISBLANK(draft_picks[[#This Row],[veto_drafter_team_id]]),draft_picks[[#This Row],[veto_drafter_team_id]]=""),"",_xlfn.XLOOKUP(draft_picks[[#This Row],[veto_drafter_team_id]],drafter_teams[id],drafter_teams[name]))</f>
        <v/>
      </c>
      <c r="Q595" t="s">
        <v>15497</v>
      </c>
      <c r="R595" t="str">
        <f>IF(OR(ISBLANK(draft_picks[[#This Row],[veto_override_drafter_id]]),draft_picks[[#This Row],[veto_override_drafter_id]]=""),"",_xlfn.XLOOKUP(draft_picks[[#This Row],[veto_override_drafter_id]],drafters[id],drafters[name]))</f>
        <v/>
      </c>
      <c r="S595" t="s">
        <v>15497</v>
      </c>
      <c r="T595" t="str">
        <f>IF(OR(ISBLANK(draft_picks[[#This Row],[veto_override_team_id]]),draft_picks[[#This Row],[veto_override_team_id]]=""),"",_xlfn.XLOOKUP(draft_picks[[#This Row],[veto_override_team_id]],drafter_teams[id],drafter_teams[name]))</f>
        <v/>
      </c>
    </row>
    <row r="596" spans="1:20" x14ac:dyDescent="0.25">
      <c r="A596" t="s">
        <v>250</v>
      </c>
      <c r="B596" t="str">
        <f>_xlfn.XLOOKUP(draft_picks[[#This Row],[draft_id]],drafts[id],drafts[title])</f>
        <v>Giallo</v>
      </c>
      <c r="C596" s="3">
        <v>7</v>
      </c>
      <c r="D596">
        <f>IF(C595&lt;draft_picks[[#This Row],[position]],1,IF(C595&gt;draft_picks[[#This Row],[position]],D595+1,IF(C595=draft_picks[[#This Row],[position]],D595+1)))</f>
        <v>1</v>
      </c>
      <c r="E596" t="s">
        <v>1976</v>
      </c>
      <c r="F596" t="str">
        <f>IF(ISBLANK(draft_picks[[#This Row],[movie_id]]),"",_xlfn.XLOOKUP(draft_picks[[#This Row],[movie_id]],drafts.movies[id],drafts.movies[movie_title]))</f>
        <v>Torso</v>
      </c>
      <c r="G596" s="3" t="s">
        <v>805</v>
      </c>
      <c r="H596" t="str">
        <f>IF(ISBLANK(draft_picks[[#This Row],[drafter_id]]),"",_xlfn.XLOOKUP(draft_picks[[#This Row],[drafter_id]],drafters[id],drafters[name]))</f>
        <v>Elric Kane</v>
      </c>
      <c r="J596" t="str">
        <f>IF(ISBLANK(draft_picks[[#This Row],[drafter_team_id]]),"",_xlfn.XLOOKUP(draft_picks[[#This Row],[drafter_team_id]],drafter_teams[id],drafter_teams[name]))</f>
        <v/>
      </c>
      <c r="K596" s="3" t="s">
        <v>15497</v>
      </c>
      <c r="L596" t="s">
        <v>15497</v>
      </c>
      <c r="M596" t="str">
        <f>IF(OR(ISBLANK(draft_picks[[#This Row],[veto_drafter_id]]),draft_picks[[#This Row],[veto_drafter_id]]=""),"",_xlfn.XLOOKUP(draft_picks[[#This Row],[veto_drafter_id]],drafters[id],drafters[name]))</f>
        <v/>
      </c>
      <c r="N596" t="s">
        <v>15497</v>
      </c>
      <c r="O596" t="str">
        <f>IF(OR(ISBLANK(draft_picks[[#This Row],[veto_drafter_team_id]]),draft_picks[[#This Row],[veto_drafter_team_id]]=""),"",_xlfn.XLOOKUP(draft_picks[[#This Row],[veto_drafter_team_id]],drafter_teams[id],drafter_teams[name]))</f>
        <v/>
      </c>
      <c r="Q596" t="s">
        <v>15497</v>
      </c>
      <c r="R596" t="str">
        <f>IF(OR(ISBLANK(draft_picks[[#This Row],[veto_override_drafter_id]]),draft_picks[[#This Row],[veto_override_drafter_id]]=""),"",_xlfn.XLOOKUP(draft_picks[[#This Row],[veto_override_drafter_id]],drafters[id],drafters[name]))</f>
        <v/>
      </c>
      <c r="S596" t="s">
        <v>15497</v>
      </c>
      <c r="T596" t="str">
        <f>IF(OR(ISBLANK(draft_picks[[#This Row],[veto_override_team_id]]),draft_picks[[#This Row],[veto_override_team_id]]=""),"",_xlfn.XLOOKUP(draft_picks[[#This Row],[veto_override_team_id]],drafter_teams[id],drafter_teams[name]))</f>
        <v/>
      </c>
    </row>
    <row r="597" spans="1:20" x14ac:dyDescent="0.25">
      <c r="A597" t="s">
        <v>250</v>
      </c>
      <c r="B597" t="str">
        <f>_xlfn.XLOOKUP(draft_picks[[#This Row],[draft_id]],drafts[id],drafts[title])</f>
        <v>Giallo</v>
      </c>
      <c r="C597" s="3">
        <v>6</v>
      </c>
      <c r="D597">
        <f>IF(C596&lt;draft_picks[[#This Row],[position]],1,IF(C596&gt;draft_picks[[#This Row],[position]],D596+1,IF(C596=draft_picks[[#This Row],[position]],D596+1)))</f>
        <v>2</v>
      </c>
      <c r="E597" t="s">
        <v>1443</v>
      </c>
      <c r="F597" t="str">
        <f>IF(ISBLANK(draft_picks[[#This Row],[movie_id]]),"",_xlfn.XLOOKUP(draft_picks[[#This Row],[movie_id]],drafts.movies[id],drafts.movies[movie_title]))</f>
        <v>Don't Torture a Duckling</v>
      </c>
      <c r="G597" s="3" t="s">
        <v>805</v>
      </c>
      <c r="H597" t="str">
        <f>IF(ISBLANK(draft_picks[[#This Row],[drafter_id]]),"",_xlfn.XLOOKUP(draft_picks[[#This Row],[drafter_id]],drafters[id],drafters[name]))</f>
        <v>Elric Kane</v>
      </c>
      <c r="J597" t="str">
        <f>IF(ISBLANK(draft_picks[[#This Row],[drafter_team_id]]),"",_xlfn.XLOOKUP(draft_picks[[#This Row],[drafter_team_id]],drafter_teams[id],drafter_teams[name]))</f>
        <v/>
      </c>
      <c r="K597" s="3" t="s">
        <v>15497</v>
      </c>
      <c r="L597" t="s">
        <v>15497</v>
      </c>
      <c r="M597" t="str">
        <f>IF(OR(ISBLANK(draft_picks[[#This Row],[veto_drafter_id]]),draft_picks[[#This Row],[veto_drafter_id]]=""),"",_xlfn.XLOOKUP(draft_picks[[#This Row],[veto_drafter_id]],drafters[id],drafters[name]))</f>
        <v/>
      </c>
      <c r="N597" t="s">
        <v>15497</v>
      </c>
      <c r="O597" t="str">
        <f>IF(OR(ISBLANK(draft_picks[[#This Row],[veto_drafter_team_id]]),draft_picks[[#This Row],[veto_drafter_team_id]]=""),"",_xlfn.XLOOKUP(draft_picks[[#This Row],[veto_drafter_team_id]],drafter_teams[id],drafter_teams[name]))</f>
        <v/>
      </c>
      <c r="Q597" t="s">
        <v>15497</v>
      </c>
      <c r="R597" t="str">
        <f>IF(OR(ISBLANK(draft_picks[[#This Row],[veto_override_drafter_id]]),draft_picks[[#This Row],[veto_override_drafter_id]]=""),"",_xlfn.XLOOKUP(draft_picks[[#This Row],[veto_override_drafter_id]],drafters[id],drafters[name]))</f>
        <v/>
      </c>
      <c r="S597" t="s">
        <v>15497</v>
      </c>
      <c r="T597" t="str">
        <f>IF(OR(ISBLANK(draft_picks[[#This Row],[veto_override_team_id]]),draft_picks[[#This Row],[veto_override_team_id]]=""),"",_xlfn.XLOOKUP(draft_picks[[#This Row],[veto_override_team_id]],drafter_teams[id],drafter_teams[name]))</f>
        <v/>
      </c>
    </row>
    <row r="598" spans="1:20" x14ac:dyDescent="0.25">
      <c r="A598" t="s">
        <v>250</v>
      </c>
      <c r="B598" t="str">
        <f>_xlfn.XLOOKUP(draft_picks[[#This Row],[draft_id]],drafts[id],drafts[title])</f>
        <v>Giallo</v>
      </c>
      <c r="C598" s="3">
        <v>5</v>
      </c>
      <c r="D598">
        <f>IF(C597&lt;draft_picks[[#This Row],[position]],1,IF(C597&gt;draft_picks[[#This Row],[position]],D597+1,IF(C597=draft_picks[[#This Row],[position]],D597+1)))</f>
        <v>3</v>
      </c>
      <c r="E598" t="s">
        <v>4920</v>
      </c>
      <c r="F598" t="str">
        <f>IF(ISBLANK(draft_picks[[#This Row],[movie_id]]),"",_xlfn.XLOOKUP(draft_picks[[#This Row],[movie_id]],drafts.movies[id],drafts.movies[movie_title]))</f>
        <v>The House with Laughing Windows</v>
      </c>
      <c r="G598" s="3" t="s">
        <v>845</v>
      </c>
      <c r="H598" t="str">
        <f>IF(ISBLANK(draft_picks[[#This Row],[drafter_id]]),"",_xlfn.XLOOKUP(draft_picks[[#This Row],[drafter_id]],drafters[id],drafters[name]))</f>
        <v>Rebekah McKendry</v>
      </c>
      <c r="J598" t="str">
        <f>IF(ISBLANK(draft_picks[[#This Row],[drafter_team_id]]),"",_xlfn.XLOOKUP(draft_picks[[#This Row],[drafter_team_id]],drafter_teams[id],drafter_teams[name]))</f>
        <v/>
      </c>
      <c r="K598" s="3" t="s">
        <v>15497</v>
      </c>
      <c r="L598" t="s">
        <v>15497</v>
      </c>
      <c r="M598" t="str">
        <f>IF(OR(ISBLANK(draft_picks[[#This Row],[veto_drafter_id]]),draft_picks[[#This Row],[veto_drafter_id]]=""),"",_xlfn.XLOOKUP(draft_picks[[#This Row],[veto_drafter_id]],drafters[id],drafters[name]))</f>
        <v/>
      </c>
      <c r="N598" t="s">
        <v>15497</v>
      </c>
      <c r="O598" t="str">
        <f>IF(OR(ISBLANK(draft_picks[[#This Row],[veto_drafter_team_id]]),draft_picks[[#This Row],[veto_drafter_team_id]]=""),"",_xlfn.XLOOKUP(draft_picks[[#This Row],[veto_drafter_team_id]],drafter_teams[id],drafter_teams[name]))</f>
        <v/>
      </c>
      <c r="Q598" t="s">
        <v>15497</v>
      </c>
      <c r="R598" t="str">
        <f>IF(OR(ISBLANK(draft_picks[[#This Row],[veto_override_drafter_id]]),draft_picks[[#This Row],[veto_override_drafter_id]]=""),"",_xlfn.XLOOKUP(draft_picks[[#This Row],[veto_override_drafter_id]],drafters[id],drafters[name]))</f>
        <v/>
      </c>
      <c r="S598" t="s">
        <v>15497</v>
      </c>
      <c r="T598" t="str">
        <f>IF(OR(ISBLANK(draft_picks[[#This Row],[veto_override_team_id]]),draft_picks[[#This Row],[veto_override_team_id]]=""),"",_xlfn.XLOOKUP(draft_picks[[#This Row],[veto_override_team_id]],drafter_teams[id],drafter_teams[name]))</f>
        <v/>
      </c>
    </row>
    <row r="599" spans="1:20" x14ac:dyDescent="0.25">
      <c r="A599" t="s">
        <v>250</v>
      </c>
      <c r="B599" t="str">
        <f>_xlfn.XLOOKUP(draft_picks[[#This Row],[draft_id]],drafts[id],drafts[title])</f>
        <v>Giallo</v>
      </c>
      <c r="C599" s="3">
        <v>4</v>
      </c>
      <c r="D599">
        <f>IF(C598&lt;draft_picks[[#This Row],[position]],1,IF(C598&gt;draft_picks[[#This Row],[position]],D598+1,IF(C598=draft_picks[[#This Row],[position]],D598+1)))</f>
        <v>4</v>
      </c>
      <c r="E599" t="s">
        <v>5988</v>
      </c>
      <c r="F599" t="str">
        <f>IF(ISBLANK(draft_picks[[#This Row],[movie_id]]),"",_xlfn.XLOOKUP(draft_picks[[#This Row],[movie_id]],drafts.movies[id],drafts.movies[movie_title]))</f>
        <v>The Bird with the Crystal Plumage</v>
      </c>
      <c r="G599" s="3" t="s">
        <v>805</v>
      </c>
      <c r="H599" t="str">
        <f>IF(ISBLANK(draft_picks[[#This Row],[drafter_id]]),"",_xlfn.XLOOKUP(draft_picks[[#This Row],[drafter_id]],drafters[id],drafters[name]))</f>
        <v>Elric Kane</v>
      </c>
      <c r="J599" t="str">
        <f>IF(ISBLANK(draft_picks[[#This Row],[drafter_team_id]]),"",_xlfn.XLOOKUP(draft_picks[[#This Row],[drafter_team_id]],drafter_teams[id],drafter_teams[name]))</f>
        <v/>
      </c>
      <c r="K599" s="3" t="s">
        <v>15484</v>
      </c>
      <c r="L599" t="s">
        <v>845</v>
      </c>
      <c r="M599" t="str">
        <f>IF(OR(ISBLANK(draft_picks[[#This Row],[veto_drafter_id]]),draft_picks[[#This Row],[veto_drafter_id]]=""),"",_xlfn.XLOOKUP(draft_picks[[#This Row],[veto_drafter_id]],drafters[id],drafters[name]))</f>
        <v>Rebekah McKendry</v>
      </c>
      <c r="N599" t="s">
        <v>15497</v>
      </c>
      <c r="O599" t="str">
        <f>IF(OR(ISBLANK(draft_picks[[#This Row],[veto_drafter_team_id]]),draft_picks[[#This Row],[veto_drafter_team_id]]=""),"",_xlfn.XLOOKUP(draft_picks[[#This Row],[veto_drafter_team_id]],drafter_teams[id],drafter_teams[name]))</f>
        <v/>
      </c>
      <c r="Q599" t="s">
        <v>15497</v>
      </c>
      <c r="R599" t="str">
        <f>IF(OR(ISBLANK(draft_picks[[#This Row],[veto_override_drafter_id]]),draft_picks[[#This Row],[veto_override_drafter_id]]=""),"",_xlfn.XLOOKUP(draft_picks[[#This Row],[veto_override_drafter_id]],drafters[id],drafters[name]))</f>
        <v/>
      </c>
      <c r="S599" t="s">
        <v>15497</v>
      </c>
      <c r="T599" t="str">
        <f>IF(OR(ISBLANK(draft_picks[[#This Row],[veto_override_team_id]]),draft_picks[[#This Row],[veto_override_team_id]]=""),"",_xlfn.XLOOKUP(draft_picks[[#This Row],[veto_override_team_id]],drafter_teams[id],drafter_teams[name]))</f>
        <v/>
      </c>
    </row>
    <row r="600" spans="1:20" x14ac:dyDescent="0.25">
      <c r="A600" t="s">
        <v>250</v>
      </c>
      <c r="B600" t="str">
        <f>_xlfn.XLOOKUP(draft_picks[[#This Row],[draft_id]],drafts[id],drafts[title])</f>
        <v>Giallo</v>
      </c>
      <c r="C600" s="3">
        <v>4</v>
      </c>
      <c r="D600">
        <f>IF(C599&lt;draft_picks[[#This Row],[position]],1,IF(C599&gt;draft_picks[[#This Row],[position]],D599+1,IF(C599=draft_picks[[#This Row],[position]],D599+1)))</f>
        <v>5</v>
      </c>
      <c r="E600" t="s">
        <v>2284</v>
      </c>
      <c r="F600" t="str">
        <f>IF(ISBLANK(draft_picks[[#This Row],[movie_id]]),"",_xlfn.XLOOKUP(draft_picks[[#This Row],[movie_id]],drafts.movies[id],drafts.movies[movie_title]))</f>
        <v>Blood and Black Lace</v>
      </c>
      <c r="G600" s="3" t="s">
        <v>805</v>
      </c>
      <c r="H600" t="str">
        <f>IF(ISBLANK(draft_picks[[#This Row],[drafter_id]]),"",_xlfn.XLOOKUP(draft_picks[[#This Row],[drafter_id]],drafters[id],drafters[name]))</f>
        <v>Elric Kane</v>
      </c>
      <c r="J600" t="str">
        <f>IF(ISBLANK(draft_picks[[#This Row],[drafter_team_id]]),"",_xlfn.XLOOKUP(draft_picks[[#This Row],[drafter_team_id]],drafter_teams[id],drafter_teams[name]))</f>
        <v/>
      </c>
      <c r="K600" s="3" t="s">
        <v>15497</v>
      </c>
      <c r="L600" t="s">
        <v>15497</v>
      </c>
      <c r="M600" t="str">
        <f>IF(OR(ISBLANK(draft_picks[[#This Row],[veto_drafter_id]]),draft_picks[[#This Row],[veto_drafter_id]]=""),"",_xlfn.XLOOKUP(draft_picks[[#This Row],[veto_drafter_id]],drafters[id],drafters[name]))</f>
        <v/>
      </c>
      <c r="N600" t="s">
        <v>15497</v>
      </c>
      <c r="O600" t="str">
        <f>IF(OR(ISBLANK(draft_picks[[#This Row],[veto_drafter_team_id]]),draft_picks[[#This Row],[veto_drafter_team_id]]=""),"",_xlfn.XLOOKUP(draft_picks[[#This Row],[veto_drafter_team_id]],drafter_teams[id],drafter_teams[name]))</f>
        <v/>
      </c>
      <c r="Q600" t="s">
        <v>15497</v>
      </c>
      <c r="R600" t="str">
        <f>IF(OR(ISBLANK(draft_picks[[#This Row],[veto_override_drafter_id]]),draft_picks[[#This Row],[veto_override_drafter_id]]=""),"",_xlfn.XLOOKUP(draft_picks[[#This Row],[veto_override_drafter_id]],drafters[id],drafters[name]))</f>
        <v/>
      </c>
      <c r="S600" t="s">
        <v>15497</v>
      </c>
      <c r="T600" t="str">
        <f>IF(OR(ISBLANK(draft_picks[[#This Row],[veto_override_team_id]]),draft_picks[[#This Row],[veto_override_team_id]]=""),"",_xlfn.XLOOKUP(draft_picks[[#This Row],[veto_override_team_id]],drafter_teams[id],drafter_teams[name]))</f>
        <v/>
      </c>
    </row>
    <row r="601" spans="1:20" x14ac:dyDescent="0.25">
      <c r="A601" t="s">
        <v>250</v>
      </c>
      <c r="B601" t="str">
        <f>_xlfn.XLOOKUP(draft_picks[[#This Row],[draft_id]],drafts[id],drafts[title])</f>
        <v>Giallo</v>
      </c>
      <c r="C601" s="3">
        <v>3</v>
      </c>
      <c r="D601">
        <f>IF(C600&lt;draft_picks[[#This Row],[position]],1,IF(C600&gt;draft_picks[[#This Row],[position]],D600+1,IF(C600=draft_picks[[#This Row],[position]],D600+1)))</f>
        <v>6</v>
      </c>
      <c r="E601" t="s">
        <v>1449</v>
      </c>
      <c r="F601" t="str">
        <f>IF(ISBLANK(draft_picks[[#This Row],[movie_id]]),"",_xlfn.XLOOKUP(draft_picks[[#This Row],[movie_id]],drafts.movies[id],drafts.movies[movie_title]))</f>
        <v>A Lizard in a Woman's Skin</v>
      </c>
      <c r="G601" s="3" t="s">
        <v>845</v>
      </c>
      <c r="H601" t="str">
        <f>IF(ISBLANK(draft_picks[[#This Row],[drafter_id]]),"",_xlfn.XLOOKUP(draft_picks[[#This Row],[drafter_id]],drafters[id],drafters[name]))</f>
        <v>Rebekah McKendry</v>
      </c>
      <c r="J601" t="str">
        <f>IF(ISBLANK(draft_picks[[#This Row],[drafter_team_id]]),"",_xlfn.XLOOKUP(draft_picks[[#This Row],[drafter_team_id]],drafter_teams[id],drafter_teams[name]))</f>
        <v/>
      </c>
      <c r="K601" s="3" t="s">
        <v>15484</v>
      </c>
      <c r="L601" t="s">
        <v>805</v>
      </c>
      <c r="M601" t="str">
        <f>IF(OR(ISBLANK(draft_picks[[#This Row],[veto_drafter_id]]),draft_picks[[#This Row],[veto_drafter_id]]=""),"",_xlfn.XLOOKUP(draft_picks[[#This Row],[veto_drafter_id]],drafters[id],drafters[name]))</f>
        <v>Elric Kane</v>
      </c>
      <c r="N601" t="s">
        <v>15497</v>
      </c>
      <c r="O601" t="str">
        <f>IF(OR(ISBLANK(draft_picks[[#This Row],[veto_drafter_team_id]]),draft_picks[[#This Row],[veto_drafter_team_id]]=""),"",_xlfn.XLOOKUP(draft_picks[[#This Row],[veto_drafter_team_id]],drafter_teams[id],drafter_teams[name]))</f>
        <v/>
      </c>
      <c r="Q601" t="s">
        <v>15497</v>
      </c>
      <c r="R601" t="str">
        <f>IF(OR(ISBLANK(draft_picks[[#This Row],[veto_override_drafter_id]]),draft_picks[[#This Row],[veto_override_drafter_id]]=""),"",_xlfn.XLOOKUP(draft_picks[[#This Row],[veto_override_drafter_id]],drafters[id],drafters[name]))</f>
        <v/>
      </c>
      <c r="S601" t="s">
        <v>15497</v>
      </c>
      <c r="T601" t="str">
        <f>IF(OR(ISBLANK(draft_picks[[#This Row],[veto_override_team_id]]),draft_picks[[#This Row],[veto_override_team_id]]=""),"",_xlfn.XLOOKUP(draft_picks[[#This Row],[veto_override_team_id]],drafter_teams[id],drafter_teams[name]))</f>
        <v/>
      </c>
    </row>
    <row r="602" spans="1:20" x14ac:dyDescent="0.25">
      <c r="A602" t="s">
        <v>250</v>
      </c>
      <c r="B602" t="str">
        <f>_xlfn.XLOOKUP(draft_picks[[#This Row],[draft_id]],drafts[id],drafts[title])</f>
        <v>Giallo</v>
      </c>
      <c r="C602" s="3">
        <v>3</v>
      </c>
      <c r="D602">
        <f>IF(C601&lt;draft_picks[[#This Row],[position]],1,IF(C601&gt;draft_picks[[#This Row],[position]],D601+1,IF(C601=draft_picks[[#This Row],[position]],D601+1)))</f>
        <v>7</v>
      </c>
      <c r="E602" t="s">
        <v>5662</v>
      </c>
      <c r="F602" t="str">
        <f>IF(ISBLANK(draft_picks[[#This Row],[movie_id]]),"",_xlfn.XLOOKUP(draft_picks[[#This Row],[movie_id]],drafts.movies[id],drafts.movies[movie_title]))</f>
        <v>Stage Fright</v>
      </c>
      <c r="G602" s="3" t="s">
        <v>845</v>
      </c>
      <c r="H602" t="str">
        <f>IF(ISBLANK(draft_picks[[#This Row],[drafter_id]]),"",_xlfn.XLOOKUP(draft_picks[[#This Row],[drafter_id]],drafters[id],drafters[name]))</f>
        <v>Rebekah McKendry</v>
      </c>
      <c r="J602" t="str">
        <f>IF(ISBLANK(draft_picks[[#This Row],[drafter_team_id]]),"",_xlfn.XLOOKUP(draft_picks[[#This Row],[drafter_team_id]],drafter_teams[id],drafter_teams[name]))</f>
        <v/>
      </c>
      <c r="K602" s="3" t="s">
        <v>15497</v>
      </c>
      <c r="L602" t="s">
        <v>15497</v>
      </c>
      <c r="M602" t="str">
        <f>IF(OR(ISBLANK(draft_picks[[#This Row],[veto_drafter_id]]),draft_picks[[#This Row],[veto_drafter_id]]=""),"",_xlfn.XLOOKUP(draft_picks[[#This Row],[veto_drafter_id]],drafters[id],drafters[name]))</f>
        <v/>
      </c>
      <c r="N602" t="s">
        <v>15497</v>
      </c>
      <c r="O602" t="str">
        <f>IF(OR(ISBLANK(draft_picks[[#This Row],[veto_drafter_team_id]]),draft_picks[[#This Row],[veto_drafter_team_id]]=""),"",_xlfn.XLOOKUP(draft_picks[[#This Row],[veto_drafter_team_id]],drafter_teams[id],drafter_teams[name]))</f>
        <v/>
      </c>
      <c r="Q602" t="s">
        <v>15497</v>
      </c>
      <c r="R602" t="str">
        <f>IF(OR(ISBLANK(draft_picks[[#This Row],[veto_override_drafter_id]]),draft_picks[[#This Row],[veto_override_drafter_id]]=""),"",_xlfn.XLOOKUP(draft_picks[[#This Row],[veto_override_drafter_id]],drafters[id],drafters[name]))</f>
        <v/>
      </c>
      <c r="S602" t="s">
        <v>15497</v>
      </c>
      <c r="T602" t="str">
        <f>IF(OR(ISBLANK(draft_picks[[#This Row],[veto_override_team_id]]),draft_picks[[#This Row],[veto_override_team_id]]=""),"",_xlfn.XLOOKUP(draft_picks[[#This Row],[veto_override_team_id]],drafter_teams[id],drafter_teams[name]))</f>
        <v/>
      </c>
    </row>
    <row r="603" spans="1:20" x14ac:dyDescent="0.25">
      <c r="A603" t="s">
        <v>250</v>
      </c>
      <c r="B603" t="str">
        <f>_xlfn.XLOOKUP(draft_picks[[#This Row],[draft_id]],drafts[id],drafts[title])</f>
        <v>Giallo</v>
      </c>
      <c r="C603" s="3">
        <v>2</v>
      </c>
      <c r="D603">
        <f>IF(C602&lt;draft_picks[[#This Row],[position]],1,IF(C602&gt;draft_picks[[#This Row],[position]],D602+1,IF(C602=draft_picks[[#This Row],[position]],D602+1)))</f>
        <v>8</v>
      </c>
      <c r="E603" t="s">
        <v>7933</v>
      </c>
      <c r="F603" t="str">
        <f>IF(ISBLANK(draft_picks[[#This Row],[movie_id]]),"",_xlfn.XLOOKUP(draft_picks[[#This Row],[movie_id]],drafts.movies[id],drafts.movies[movie_title]))</f>
        <v>Deep Red</v>
      </c>
      <c r="G603" s="3" t="s">
        <v>805</v>
      </c>
      <c r="H603" t="str">
        <f>IF(ISBLANK(draft_picks[[#This Row],[drafter_id]]),"",_xlfn.XLOOKUP(draft_picks[[#This Row],[drafter_id]],drafters[id],drafters[name]))</f>
        <v>Elric Kane</v>
      </c>
      <c r="J603" t="str">
        <f>IF(ISBLANK(draft_picks[[#This Row],[drafter_team_id]]),"",_xlfn.XLOOKUP(draft_picks[[#This Row],[drafter_team_id]],drafter_teams[id],drafter_teams[name]))</f>
        <v/>
      </c>
      <c r="K603" s="3" t="s">
        <v>15497</v>
      </c>
      <c r="L603" t="s">
        <v>15497</v>
      </c>
      <c r="M603" t="str">
        <f>IF(OR(ISBLANK(draft_picks[[#This Row],[veto_drafter_id]]),draft_picks[[#This Row],[veto_drafter_id]]=""),"",_xlfn.XLOOKUP(draft_picks[[#This Row],[veto_drafter_id]],drafters[id],drafters[name]))</f>
        <v/>
      </c>
      <c r="N603" t="s">
        <v>15497</v>
      </c>
      <c r="O603" t="str">
        <f>IF(OR(ISBLANK(draft_picks[[#This Row],[veto_drafter_team_id]]),draft_picks[[#This Row],[veto_drafter_team_id]]=""),"",_xlfn.XLOOKUP(draft_picks[[#This Row],[veto_drafter_team_id]],drafter_teams[id],drafter_teams[name]))</f>
        <v/>
      </c>
      <c r="Q603" t="s">
        <v>15497</v>
      </c>
      <c r="R603" t="str">
        <f>IF(OR(ISBLANK(draft_picks[[#This Row],[veto_override_drafter_id]]),draft_picks[[#This Row],[veto_override_drafter_id]]=""),"",_xlfn.XLOOKUP(draft_picks[[#This Row],[veto_override_drafter_id]],drafters[id],drafters[name]))</f>
        <v/>
      </c>
      <c r="S603" t="s">
        <v>15497</v>
      </c>
      <c r="T603" t="str">
        <f>IF(OR(ISBLANK(draft_picks[[#This Row],[veto_override_team_id]]),draft_picks[[#This Row],[veto_override_team_id]]=""),"",_xlfn.XLOOKUP(draft_picks[[#This Row],[veto_override_team_id]],drafter_teams[id],drafter_teams[name]))</f>
        <v/>
      </c>
    </row>
    <row r="604" spans="1:20" x14ac:dyDescent="0.25">
      <c r="A604" t="s">
        <v>250</v>
      </c>
      <c r="B604" t="str">
        <f>_xlfn.XLOOKUP(draft_picks[[#This Row],[draft_id]],drafts[id],drafts[title])</f>
        <v>Giallo</v>
      </c>
      <c r="C604" s="3">
        <v>1</v>
      </c>
      <c r="D604">
        <f>IF(C603&lt;draft_picks[[#This Row],[position]],1,IF(C603&gt;draft_picks[[#This Row],[position]],D603+1,IF(C603=draft_picks[[#This Row],[position]],D603+1)))</f>
        <v>9</v>
      </c>
      <c r="E604" t="s">
        <v>7417</v>
      </c>
      <c r="F604" t="str">
        <f>IF(ISBLANK(draft_picks[[#This Row],[movie_id]]),"",_xlfn.XLOOKUP(draft_picks[[#This Row],[movie_id]],drafts.movies[id],drafts.movies[movie_title]))</f>
        <v>Tenebrae</v>
      </c>
      <c r="G604" s="3" t="s">
        <v>845</v>
      </c>
      <c r="H604" t="str">
        <f>IF(ISBLANK(draft_picks[[#This Row],[drafter_id]]),"",_xlfn.XLOOKUP(draft_picks[[#This Row],[drafter_id]],drafters[id],drafters[name]))</f>
        <v>Rebekah McKendry</v>
      </c>
      <c r="J604" t="str">
        <f>IF(ISBLANK(draft_picks[[#This Row],[drafter_team_id]]),"",_xlfn.XLOOKUP(draft_picks[[#This Row],[drafter_team_id]],drafter_teams[id],drafter_teams[name]))</f>
        <v/>
      </c>
      <c r="K604" s="3" t="s">
        <v>15497</v>
      </c>
      <c r="L604" t="s">
        <v>15497</v>
      </c>
      <c r="M604" t="str">
        <f>IF(OR(ISBLANK(draft_picks[[#This Row],[veto_drafter_id]]),draft_picks[[#This Row],[veto_drafter_id]]=""),"",_xlfn.XLOOKUP(draft_picks[[#This Row],[veto_drafter_id]],drafters[id],drafters[name]))</f>
        <v/>
      </c>
      <c r="N604" t="s">
        <v>15497</v>
      </c>
      <c r="O604" t="str">
        <f>IF(OR(ISBLANK(draft_picks[[#This Row],[veto_drafter_team_id]]),draft_picks[[#This Row],[veto_drafter_team_id]]=""),"",_xlfn.XLOOKUP(draft_picks[[#This Row],[veto_drafter_team_id]],drafter_teams[id],drafter_teams[name]))</f>
        <v/>
      </c>
      <c r="Q604" t="s">
        <v>15497</v>
      </c>
      <c r="R604" t="str">
        <f>IF(OR(ISBLANK(draft_picks[[#This Row],[veto_override_drafter_id]]),draft_picks[[#This Row],[veto_override_drafter_id]]=""),"",_xlfn.XLOOKUP(draft_picks[[#This Row],[veto_override_drafter_id]],drafters[id],drafters[name]))</f>
        <v/>
      </c>
      <c r="S604" t="s">
        <v>15497</v>
      </c>
      <c r="T604" t="str">
        <f>IF(OR(ISBLANK(draft_picks[[#This Row],[veto_override_team_id]]),draft_picks[[#This Row],[veto_override_team_id]]=""),"",_xlfn.XLOOKUP(draft_picks[[#This Row],[veto_override_team_id]],drafter_teams[id],drafter_teams[name]))</f>
        <v/>
      </c>
    </row>
    <row r="605" spans="1:20" x14ac:dyDescent="0.25">
      <c r="A605" t="s">
        <v>727</v>
      </c>
      <c r="B605" t="str">
        <f>_xlfn.XLOOKUP(draft_picks[[#This Row],[draft_id]],drafts[id],drafts[title])</f>
        <v>Star Trek Super Draft</v>
      </c>
      <c r="C605" s="3">
        <v>13</v>
      </c>
      <c r="D605">
        <f>IF(C604&lt;draft_picks[[#This Row],[position]],1,IF(C604&gt;draft_picks[[#This Row],[position]],D604+1,IF(C604=draft_picks[[#This Row],[position]],D604+1)))</f>
        <v>1</v>
      </c>
      <c r="E605" t="s">
        <v>7999</v>
      </c>
      <c r="F605" t="str">
        <f>IF(ISBLANK(draft_picks[[#This Row],[movie_id]]),"",_xlfn.XLOOKUP(draft_picks[[#This Row],[movie_id]],drafts.movies[id],drafts.movies[movie_title]))</f>
        <v>Star Trek Into Darkness</v>
      </c>
      <c r="G605" s="3" t="s">
        <v>1237</v>
      </c>
      <c r="H605" t="str">
        <f>IF(ISBLANK(draft_picks[[#This Row],[drafter_id]]),"",_xlfn.XLOOKUP(draft_picks[[#This Row],[drafter_id]],drafters[id],drafters[name]))</f>
        <v>Clay Keller</v>
      </c>
      <c r="J605" t="str">
        <f>IF(ISBLANK(draft_picks[[#This Row],[drafter_team_id]]),"",_xlfn.XLOOKUP(draft_picks[[#This Row],[drafter_team_id]],drafter_teams[id],drafter_teams[name]))</f>
        <v/>
      </c>
      <c r="K605" s="3" t="s">
        <v>15484</v>
      </c>
      <c r="L605" t="s">
        <v>1115</v>
      </c>
      <c r="M605" t="str">
        <f>IF(OR(ISBLANK(draft_picks[[#This Row],[veto_drafter_id]]),draft_picks[[#This Row],[veto_drafter_id]]=""),"",_xlfn.XLOOKUP(draft_picks[[#This Row],[veto_drafter_id]],drafters[id],drafters[name]))</f>
        <v>Ryan Marker</v>
      </c>
      <c r="N605" t="s">
        <v>15497</v>
      </c>
      <c r="O605" t="str">
        <f>IF(OR(ISBLANK(draft_picks[[#This Row],[veto_drafter_team_id]]),draft_picks[[#This Row],[veto_drafter_team_id]]=""),"",_xlfn.XLOOKUP(draft_picks[[#This Row],[veto_drafter_team_id]],drafter_teams[id],drafter_teams[name]))</f>
        <v/>
      </c>
      <c r="Q605" t="s">
        <v>15497</v>
      </c>
      <c r="R605" t="str">
        <f>IF(OR(ISBLANK(draft_picks[[#This Row],[veto_override_drafter_id]]),draft_picks[[#This Row],[veto_override_drafter_id]]=""),"",_xlfn.XLOOKUP(draft_picks[[#This Row],[veto_override_drafter_id]],drafters[id],drafters[name]))</f>
        <v/>
      </c>
      <c r="S605" t="s">
        <v>15497</v>
      </c>
      <c r="T605" t="str">
        <f>IF(OR(ISBLANK(draft_picks[[#This Row],[veto_override_team_id]]),draft_picks[[#This Row],[veto_override_team_id]]=""),"",_xlfn.XLOOKUP(draft_picks[[#This Row],[veto_override_team_id]],drafter_teams[id],drafter_teams[name]))</f>
        <v/>
      </c>
    </row>
    <row r="606" spans="1:20" x14ac:dyDescent="0.25">
      <c r="A606" t="s">
        <v>727</v>
      </c>
      <c r="B606" t="str">
        <f>_xlfn.XLOOKUP(draft_picks[[#This Row],[draft_id]],drafts[id],drafts[title])</f>
        <v>Star Trek Super Draft</v>
      </c>
      <c r="C606" s="3">
        <v>13</v>
      </c>
      <c r="D606">
        <f>IF(C605&lt;draft_picks[[#This Row],[position]],1,IF(C605&gt;draft_picks[[#This Row],[position]],D605+1,IF(C605=draft_picks[[#This Row],[position]],D605+1)))</f>
        <v>2</v>
      </c>
      <c r="E606" t="s">
        <v>2766</v>
      </c>
      <c r="F606" t="str">
        <f>IF(ISBLANK(draft_picks[[#This Row],[movie_id]]),"",_xlfn.XLOOKUP(draft_picks[[#This Row],[movie_id]],drafts.movies[id],drafts.movies[movie_title]))</f>
        <v>Star Trek: Insurrection</v>
      </c>
      <c r="G606" s="3" t="s">
        <v>1237</v>
      </c>
      <c r="H606" t="str">
        <f>IF(ISBLANK(draft_picks[[#This Row],[drafter_id]]),"",_xlfn.XLOOKUP(draft_picks[[#This Row],[drafter_id]],drafters[id],drafters[name]))</f>
        <v>Clay Keller</v>
      </c>
      <c r="J606" t="str">
        <f>IF(ISBLANK(draft_picks[[#This Row],[drafter_team_id]]),"",_xlfn.XLOOKUP(draft_picks[[#This Row],[drafter_team_id]],drafter_teams[id],drafter_teams[name]))</f>
        <v/>
      </c>
      <c r="K606" s="3" t="s">
        <v>15497</v>
      </c>
      <c r="L606" t="s">
        <v>15497</v>
      </c>
      <c r="M606" t="str">
        <f>IF(OR(ISBLANK(draft_picks[[#This Row],[veto_drafter_id]]),draft_picks[[#This Row],[veto_drafter_id]]=""),"",_xlfn.XLOOKUP(draft_picks[[#This Row],[veto_drafter_id]],drafters[id],drafters[name]))</f>
        <v/>
      </c>
      <c r="N606" t="s">
        <v>15497</v>
      </c>
      <c r="O606" t="str">
        <f>IF(OR(ISBLANK(draft_picks[[#This Row],[veto_drafter_team_id]]),draft_picks[[#This Row],[veto_drafter_team_id]]=""),"",_xlfn.XLOOKUP(draft_picks[[#This Row],[veto_drafter_team_id]],drafter_teams[id],drafter_teams[name]))</f>
        <v/>
      </c>
      <c r="Q606" t="s">
        <v>15497</v>
      </c>
      <c r="R606" t="str">
        <f>IF(OR(ISBLANK(draft_picks[[#This Row],[veto_override_drafter_id]]),draft_picks[[#This Row],[veto_override_drafter_id]]=""),"",_xlfn.XLOOKUP(draft_picks[[#This Row],[veto_override_drafter_id]],drafters[id],drafters[name]))</f>
        <v/>
      </c>
      <c r="S606" t="s">
        <v>15497</v>
      </c>
      <c r="T606" t="str">
        <f>IF(OR(ISBLANK(draft_picks[[#This Row],[veto_override_team_id]]),draft_picks[[#This Row],[veto_override_team_id]]=""),"",_xlfn.XLOOKUP(draft_picks[[#This Row],[veto_override_team_id]],drafter_teams[id],drafter_teams[name]))</f>
        <v/>
      </c>
    </row>
    <row r="607" spans="1:20" x14ac:dyDescent="0.25">
      <c r="A607" t="s">
        <v>727</v>
      </c>
      <c r="B607" t="str">
        <f>_xlfn.XLOOKUP(draft_picks[[#This Row],[draft_id]],drafts[id],drafts[title])</f>
        <v>Star Trek Super Draft</v>
      </c>
      <c r="C607" s="3">
        <v>12</v>
      </c>
      <c r="D607">
        <f>IF(C606&lt;draft_picks[[#This Row],[position]],1,IF(C606&gt;draft_picks[[#This Row],[position]],D606+1,IF(C606=draft_picks[[#This Row],[position]],D606+1)))</f>
        <v>3</v>
      </c>
      <c r="E607" t="s">
        <v>7999</v>
      </c>
      <c r="F607" t="str">
        <f>IF(ISBLANK(draft_picks[[#This Row],[movie_id]]),"",_xlfn.XLOOKUP(draft_picks[[#This Row],[movie_id]],drafts.movies[id],drafts.movies[movie_title]))</f>
        <v>Star Trek Into Darkness</v>
      </c>
      <c r="G607" s="3" t="s">
        <v>1237</v>
      </c>
      <c r="H607" t="str">
        <f>IF(ISBLANK(draft_picks[[#This Row],[drafter_id]]),"",_xlfn.XLOOKUP(draft_picks[[#This Row],[drafter_id]],drafters[id],drafters[name]))</f>
        <v>Clay Keller</v>
      </c>
      <c r="J607" t="str">
        <f>IF(ISBLANK(draft_picks[[#This Row],[drafter_team_id]]),"",_xlfn.XLOOKUP(draft_picks[[#This Row],[drafter_team_id]],drafter_teams[id],drafter_teams[name]))</f>
        <v/>
      </c>
      <c r="K607" s="3" t="s">
        <v>15497</v>
      </c>
      <c r="L607" t="s">
        <v>15497</v>
      </c>
      <c r="M607" t="str">
        <f>IF(OR(ISBLANK(draft_picks[[#This Row],[veto_drafter_id]]),draft_picks[[#This Row],[veto_drafter_id]]=""),"",_xlfn.XLOOKUP(draft_picks[[#This Row],[veto_drafter_id]],drafters[id],drafters[name]))</f>
        <v/>
      </c>
      <c r="N607" t="s">
        <v>15497</v>
      </c>
      <c r="O607" t="str">
        <f>IF(OR(ISBLANK(draft_picks[[#This Row],[veto_drafter_team_id]]),draft_picks[[#This Row],[veto_drafter_team_id]]=""),"",_xlfn.XLOOKUP(draft_picks[[#This Row],[veto_drafter_team_id]],drafter_teams[id],drafter_teams[name]))</f>
        <v/>
      </c>
      <c r="Q607" t="s">
        <v>15497</v>
      </c>
      <c r="R607" t="str">
        <f>IF(OR(ISBLANK(draft_picks[[#This Row],[veto_override_drafter_id]]),draft_picks[[#This Row],[veto_override_drafter_id]]=""),"",_xlfn.XLOOKUP(draft_picks[[#This Row],[veto_override_drafter_id]],drafters[id],drafters[name]))</f>
        <v/>
      </c>
      <c r="S607" t="s">
        <v>15497</v>
      </c>
      <c r="T607" t="str">
        <f>IF(OR(ISBLANK(draft_picks[[#This Row],[veto_override_team_id]]),draft_picks[[#This Row],[veto_override_team_id]]=""),"",_xlfn.XLOOKUP(draft_picks[[#This Row],[veto_override_team_id]],drafter_teams[id],drafter_teams[name]))</f>
        <v/>
      </c>
    </row>
    <row r="608" spans="1:20" x14ac:dyDescent="0.25">
      <c r="A608" t="s">
        <v>727</v>
      </c>
      <c r="B608" t="str">
        <f>_xlfn.XLOOKUP(draft_picks[[#This Row],[draft_id]],drafts[id],drafts[title])</f>
        <v>Star Trek Super Draft</v>
      </c>
      <c r="C608" s="3">
        <v>11</v>
      </c>
      <c r="D608">
        <f>IF(C607&lt;draft_picks[[#This Row],[position]],1,IF(C607&gt;draft_picks[[#This Row],[position]],D607+1,IF(C607=draft_picks[[#This Row],[position]],D607+1)))</f>
        <v>4</v>
      </c>
      <c r="E608" t="s">
        <v>6991</v>
      </c>
      <c r="F608" t="str">
        <f>IF(ISBLANK(draft_picks[[#This Row],[movie_id]]),"",_xlfn.XLOOKUP(draft_picks[[#This Row],[movie_id]],drafts.movies[id],drafts.movies[movie_title]))</f>
        <v>Star Trek V: The Final Frontier</v>
      </c>
      <c r="G608" s="3" t="s">
        <v>809</v>
      </c>
      <c r="H608" t="str">
        <f>IF(ISBLANK(draft_picks[[#This Row],[drafter_id]]),"",_xlfn.XLOOKUP(draft_picks[[#This Row],[drafter_id]],drafters[id],drafters[name]))</f>
        <v>Marc Bernardin</v>
      </c>
      <c r="J608" t="str">
        <f>IF(ISBLANK(draft_picks[[#This Row],[drafter_team_id]]),"",_xlfn.XLOOKUP(draft_picks[[#This Row],[drafter_team_id]],drafter_teams[id],drafter_teams[name]))</f>
        <v/>
      </c>
      <c r="K608" s="3" t="s">
        <v>15484</v>
      </c>
      <c r="L608" t="s">
        <v>1177</v>
      </c>
      <c r="M608" t="str">
        <f>IF(OR(ISBLANK(draft_picks[[#This Row],[veto_drafter_id]]),draft_picks[[#This Row],[veto_drafter_id]]=""),"",_xlfn.XLOOKUP(draft_picks[[#This Row],[veto_drafter_id]],drafters[id],drafters[name]))</f>
        <v>Darren Franich</v>
      </c>
      <c r="N608" t="s">
        <v>15497</v>
      </c>
      <c r="O608" t="str">
        <f>IF(OR(ISBLANK(draft_picks[[#This Row],[veto_drafter_team_id]]),draft_picks[[#This Row],[veto_drafter_team_id]]=""),"",_xlfn.XLOOKUP(draft_picks[[#This Row],[veto_drafter_team_id]],drafter_teams[id],drafter_teams[name]))</f>
        <v/>
      </c>
      <c r="Q608" t="s">
        <v>15497</v>
      </c>
      <c r="R608" t="str">
        <f>IF(OR(ISBLANK(draft_picks[[#This Row],[veto_override_drafter_id]]),draft_picks[[#This Row],[veto_override_drafter_id]]=""),"",_xlfn.XLOOKUP(draft_picks[[#This Row],[veto_override_drafter_id]],drafters[id],drafters[name]))</f>
        <v/>
      </c>
      <c r="S608" t="s">
        <v>15497</v>
      </c>
      <c r="T608" t="str">
        <f>IF(OR(ISBLANK(draft_picks[[#This Row],[veto_override_team_id]]),draft_picks[[#This Row],[veto_override_team_id]]=""),"",_xlfn.XLOOKUP(draft_picks[[#This Row],[veto_override_team_id]],drafter_teams[id],drafter_teams[name]))</f>
        <v/>
      </c>
    </row>
    <row r="609" spans="1:20" x14ac:dyDescent="0.25">
      <c r="A609" t="s">
        <v>727</v>
      </c>
      <c r="B609" t="str">
        <f>_xlfn.XLOOKUP(draft_picks[[#This Row],[draft_id]],drafts[id],drafts[title])</f>
        <v>Star Trek Super Draft</v>
      </c>
      <c r="C609" s="3">
        <v>11</v>
      </c>
      <c r="D609">
        <f>IF(C608&lt;draft_picks[[#This Row],[position]],1,IF(C608&gt;draft_picks[[#This Row],[position]],D608+1,IF(C608=draft_picks[[#This Row],[position]],D608+1)))</f>
        <v>5</v>
      </c>
      <c r="E609" t="s">
        <v>3708</v>
      </c>
      <c r="F609" t="str">
        <f>IF(ISBLANK(draft_picks[[#This Row],[movie_id]]),"",_xlfn.XLOOKUP(draft_picks[[#This Row],[movie_id]],drafts.movies[id],drafts.movies[movie_title]))</f>
        <v>Star Trek: Nemesis</v>
      </c>
      <c r="G609" s="3" t="s">
        <v>809</v>
      </c>
      <c r="H609" t="str">
        <f>IF(ISBLANK(draft_picks[[#This Row],[drafter_id]]),"",_xlfn.XLOOKUP(draft_picks[[#This Row],[drafter_id]],drafters[id],drafters[name]))</f>
        <v>Marc Bernardin</v>
      </c>
      <c r="J609" t="str">
        <f>IF(ISBLANK(draft_picks[[#This Row],[drafter_team_id]]),"",_xlfn.XLOOKUP(draft_picks[[#This Row],[drafter_team_id]],drafter_teams[id],drafter_teams[name]))</f>
        <v/>
      </c>
      <c r="K609" s="3" t="s">
        <v>15497</v>
      </c>
      <c r="L609" t="s">
        <v>15497</v>
      </c>
      <c r="M609" t="str">
        <f>IF(OR(ISBLANK(draft_picks[[#This Row],[veto_drafter_id]]),draft_picks[[#This Row],[veto_drafter_id]]=""),"",_xlfn.XLOOKUP(draft_picks[[#This Row],[veto_drafter_id]],drafters[id],drafters[name]))</f>
        <v/>
      </c>
      <c r="N609" t="s">
        <v>15497</v>
      </c>
      <c r="O609" t="str">
        <f>IF(OR(ISBLANK(draft_picks[[#This Row],[veto_drafter_team_id]]),draft_picks[[#This Row],[veto_drafter_team_id]]=""),"",_xlfn.XLOOKUP(draft_picks[[#This Row],[veto_drafter_team_id]],drafter_teams[id],drafter_teams[name]))</f>
        <v/>
      </c>
      <c r="Q609" t="s">
        <v>15497</v>
      </c>
      <c r="R609" t="str">
        <f>IF(OR(ISBLANK(draft_picks[[#This Row],[veto_override_drafter_id]]),draft_picks[[#This Row],[veto_override_drafter_id]]=""),"",_xlfn.XLOOKUP(draft_picks[[#This Row],[veto_override_drafter_id]],drafters[id],drafters[name]))</f>
        <v/>
      </c>
      <c r="S609" t="s">
        <v>15497</v>
      </c>
      <c r="T609" t="str">
        <f>IF(OR(ISBLANK(draft_picks[[#This Row],[veto_override_team_id]]),draft_picks[[#This Row],[veto_override_team_id]]=""),"",_xlfn.XLOOKUP(draft_picks[[#This Row],[veto_override_team_id]],drafter_teams[id],drafter_teams[name]))</f>
        <v/>
      </c>
    </row>
    <row r="610" spans="1:20" x14ac:dyDescent="0.25">
      <c r="A610" t="s">
        <v>727</v>
      </c>
      <c r="B610" t="str">
        <f>_xlfn.XLOOKUP(draft_picks[[#This Row],[draft_id]],drafts[id],drafts[title])</f>
        <v>Star Trek Super Draft</v>
      </c>
      <c r="C610" s="3">
        <v>10</v>
      </c>
      <c r="D610">
        <f>IF(C609&lt;draft_picks[[#This Row],[position]],1,IF(C609&gt;draft_picks[[#This Row],[position]],D609+1,IF(C609=draft_picks[[#This Row],[position]],D609+1)))</f>
        <v>6</v>
      </c>
      <c r="E610" t="s">
        <v>3537</v>
      </c>
      <c r="F610" t="str">
        <f>IF(ISBLANK(draft_picks[[#This Row],[movie_id]]),"",_xlfn.XLOOKUP(draft_picks[[#This Row],[movie_id]],drafts.movies[id],drafts.movies[movie_title]))</f>
        <v>Star Trek: The Motion Picture</v>
      </c>
      <c r="G610" s="3" t="s">
        <v>1115</v>
      </c>
      <c r="H610" t="str">
        <f>IF(ISBLANK(draft_picks[[#This Row],[drafter_id]]),"",_xlfn.XLOOKUP(draft_picks[[#This Row],[drafter_id]],drafters[id],drafters[name]))</f>
        <v>Ryan Marker</v>
      </c>
      <c r="J610" t="str">
        <f>IF(ISBLANK(draft_picks[[#This Row],[drafter_team_id]]),"",_xlfn.XLOOKUP(draft_picks[[#This Row],[drafter_team_id]],drafter_teams[id],drafter_teams[name]))</f>
        <v/>
      </c>
      <c r="K610" s="3" t="s">
        <v>15497</v>
      </c>
      <c r="L610" t="s">
        <v>15497</v>
      </c>
      <c r="M610" t="str">
        <f>IF(OR(ISBLANK(draft_picks[[#This Row],[veto_drafter_id]]),draft_picks[[#This Row],[veto_drafter_id]]=""),"",_xlfn.XLOOKUP(draft_picks[[#This Row],[veto_drafter_id]],drafters[id],drafters[name]))</f>
        <v/>
      </c>
      <c r="N610" t="s">
        <v>15497</v>
      </c>
      <c r="O610" t="str">
        <f>IF(OR(ISBLANK(draft_picks[[#This Row],[veto_drafter_team_id]]),draft_picks[[#This Row],[veto_drafter_team_id]]=""),"",_xlfn.XLOOKUP(draft_picks[[#This Row],[veto_drafter_team_id]],drafter_teams[id],drafter_teams[name]))</f>
        <v/>
      </c>
      <c r="Q610" t="s">
        <v>15497</v>
      </c>
      <c r="R610" t="str">
        <f>IF(OR(ISBLANK(draft_picks[[#This Row],[veto_override_drafter_id]]),draft_picks[[#This Row],[veto_override_drafter_id]]=""),"",_xlfn.XLOOKUP(draft_picks[[#This Row],[veto_override_drafter_id]],drafters[id],drafters[name]))</f>
        <v/>
      </c>
      <c r="S610" t="s">
        <v>15497</v>
      </c>
      <c r="T610" t="str">
        <f>IF(OR(ISBLANK(draft_picks[[#This Row],[veto_override_team_id]]),draft_picks[[#This Row],[veto_override_team_id]]=""),"",_xlfn.XLOOKUP(draft_picks[[#This Row],[veto_override_team_id]],drafter_teams[id],drafter_teams[name]))</f>
        <v/>
      </c>
    </row>
    <row r="611" spans="1:20" x14ac:dyDescent="0.25">
      <c r="A611" t="s">
        <v>727</v>
      </c>
      <c r="B611" t="str">
        <f>_xlfn.XLOOKUP(draft_picks[[#This Row],[draft_id]],drafts[id],drafts[title])</f>
        <v>Star Trek Super Draft</v>
      </c>
      <c r="C611" s="3">
        <v>9</v>
      </c>
      <c r="D611">
        <f>IF(C610&lt;draft_picks[[#This Row],[position]],1,IF(C610&gt;draft_picks[[#This Row],[position]],D610+1,IF(C610=draft_picks[[#This Row],[position]],D610+1)))</f>
        <v>7</v>
      </c>
      <c r="E611" t="s">
        <v>5088</v>
      </c>
      <c r="F611" t="str">
        <f>IF(ISBLANK(draft_picks[[#This Row],[movie_id]]),"",_xlfn.XLOOKUP(draft_picks[[#This Row],[movie_id]],drafts.movies[id],drafts.movies[movie_title]))</f>
        <v>Star Trek: Generations</v>
      </c>
      <c r="G611" s="3" t="s">
        <v>1177</v>
      </c>
      <c r="H611" t="str">
        <f>IF(ISBLANK(draft_picks[[#This Row],[drafter_id]]),"",_xlfn.XLOOKUP(draft_picks[[#This Row],[drafter_id]],drafters[id],drafters[name]))</f>
        <v>Darren Franich</v>
      </c>
      <c r="J611" t="str">
        <f>IF(ISBLANK(draft_picks[[#This Row],[drafter_team_id]]),"",_xlfn.XLOOKUP(draft_picks[[#This Row],[drafter_team_id]],drafter_teams[id],drafter_teams[name]))</f>
        <v/>
      </c>
      <c r="K611" s="3" t="s">
        <v>15484</v>
      </c>
      <c r="L611" t="s">
        <v>809</v>
      </c>
      <c r="M611" t="str">
        <f>IF(OR(ISBLANK(draft_picks[[#This Row],[veto_drafter_id]]),draft_picks[[#This Row],[veto_drafter_id]]=""),"",_xlfn.XLOOKUP(draft_picks[[#This Row],[veto_drafter_id]],drafters[id],drafters[name]))</f>
        <v>Marc Bernardin</v>
      </c>
      <c r="N611" t="s">
        <v>15497</v>
      </c>
      <c r="O611" t="str">
        <f>IF(OR(ISBLANK(draft_picks[[#This Row],[veto_drafter_team_id]]),draft_picks[[#This Row],[veto_drafter_team_id]]=""),"",_xlfn.XLOOKUP(draft_picks[[#This Row],[veto_drafter_team_id]],drafter_teams[id],drafter_teams[name]))</f>
        <v/>
      </c>
      <c r="Q611" t="s">
        <v>15497</v>
      </c>
      <c r="R611" t="str">
        <f>IF(OR(ISBLANK(draft_picks[[#This Row],[veto_override_drafter_id]]),draft_picks[[#This Row],[veto_override_drafter_id]]=""),"",_xlfn.XLOOKUP(draft_picks[[#This Row],[veto_override_drafter_id]],drafters[id],drafters[name]))</f>
        <v/>
      </c>
      <c r="S611" t="s">
        <v>15497</v>
      </c>
      <c r="T611" t="str">
        <f>IF(OR(ISBLANK(draft_picks[[#This Row],[veto_override_team_id]]),draft_picks[[#This Row],[veto_override_team_id]]=""),"",_xlfn.XLOOKUP(draft_picks[[#This Row],[veto_override_team_id]],drafter_teams[id],drafter_teams[name]))</f>
        <v/>
      </c>
    </row>
    <row r="612" spans="1:20" x14ac:dyDescent="0.25">
      <c r="A612" t="s">
        <v>727</v>
      </c>
      <c r="B612" t="str">
        <f>_xlfn.XLOOKUP(draft_picks[[#This Row],[draft_id]],drafts[id],drafts[title])</f>
        <v>Star Trek Super Draft</v>
      </c>
      <c r="C612" s="3">
        <v>9</v>
      </c>
      <c r="D612">
        <f>IF(C611&lt;draft_picks[[#This Row],[position]],1,IF(C611&gt;draft_picks[[#This Row],[position]],D611+1,IF(C611=draft_picks[[#This Row],[position]],D611+1)))</f>
        <v>8</v>
      </c>
      <c r="E612" t="s">
        <v>3981</v>
      </c>
      <c r="F612" t="str">
        <f>IF(ISBLANK(draft_picks[[#This Row],[movie_id]]),"",_xlfn.XLOOKUP(draft_picks[[#This Row],[movie_id]],drafts.movies[id],drafts.movies[movie_title]))</f>
        <v>Star Trek III: The Search for Spock</v>
      </c>
      <c r="G612" s="3" t="s">
        <v>1177</v>
      </c>
      <c r="H612" t="str">
        <f>IF(ISBLANK(draft_picks[[#This Row],[drafter_id]]),"",_xlfn.XLOOKUP(draft_picks[[#This Row],[drafter_id]],drafters[id],drafters[name]))</f>
        <v>Darren Franich</v>
      </c>
      <c r="J612" t="str">
        <f>IF(ISBLANK(draft_picks[[#This Row],[drafter_team_id]]),"",_xlfn.XLOOKUP(draft_picks[[#This Row],[drafter_team_id]],drafter_teams[id],drafter_teams[name]))</f>
        <v/>
      </c>
      <c r="K612" s="3" t="s">
        <v>15497</v>
      </c>
      <c r="L612" t="s">
        <v>15497</v>
      </c>
      <c r="M612" t="str">
        <f>IF(OR(ISBLANK(draft_picks[[#This Row],[veto_drafter_id]]),draft_picks[[#This Row],[veto_drafter_id]]=""),"",_xlfn.XLOOKUP(draft_picks[[#This Row],[veto_drafter_id]],drafters[id],drafters[name]))</f>
        <v/>
      </c>
      <c r="N612" t="s">
        <v>15497</v>
      </c>
      <c r="O612" t="str">
        <f>IF(OR(ISBLANK(draft_picks[[#This Row],[veto_drafter_team_id]]),draft_picks[[#This Row],[veto_drafter_team_id]]=""),"",_xlfn.XLOOKUP(draft_picks[[#This Row],[veto_drafter_team_id]],drafter_teams[id],drafter_teams[name]))</f>
        <v/>
      </c>
      <c r="Q612" t="s">
        <v>15497</v>
      </c>
      <c r="R612" t="str">
        <f>IF(OR(ISBLANK(draft_picks[[#This Row],[veto_override_drafter_id]]),draft_picks[[#This Row],[veto_override_drafter_id]]=""),"",_xlfn.XLOOKUP(draft_picks[[#This Row],[veto_override_drafter_id]],drafters[id],drafters[name]))</f>
        <v/>
      </c>
      <c r="S612" t="s">
        <v>15497</v>
      </c>
      <c r="T612" t="str">
        <f>IF(OR(ISBLANK(draft_picks[[#This Row],[veto_override_team_id]]),draft_picks[[#This Row],[veto_override_team_id]]=""),"",_xlfn.XLOOKUP(draft_picks[[#This Row],[veto_override_team_id]],drafter_teams[id],drafter_teams[name]))</f>
        <v/>
      </c>
    </row>
    <row r="613" spans="1:20" x14ac:dyDescent="0.25">
      <c r="A613" t="s">
        <v>727</v>
      </c>
      <c r="B613" t="str">
        <f>_xlfn.XLOOKUP(draft_picks[[#This Row],[draft_id]],drafts[id],drafts[title])</f>
        <v>Star Trek Super Draft</v>
      </c>
      <c r="C613" s="3">
        <v>8</v>
      </c>
      <c r="D613">
        <f>IF(C612&lt;draft_picks[[#This Row],[position]],1,IF(C612&gt;draft_picks[[#This Row],[position]],D612+1,IF(C612=draft_picks[[#This Row],[position]],D612+1)))</f>
        <v>9</v>
      </c>
      <c r="E613" t="s">
        <v>7847</v>
      </c>
      <c r="F613" t="str">
        <f>IF(ISBLANK(draft_picks[[#This Row],[movie_id]]),"",_xlfn.XLOOKUP(draft_picks[[#This Row],[movie_id]],drafts.movies[id],drafts.movies[movie_title]))</f>
        <v>Star Trek</v>
      </c>
      <c r="G613" s="3" t="s">
        <v>1237</v>
      </c>
      <c r="H613" t="str">
        <f>IF(ISBLANK(draft_picks[[#This Row],[drafter_id]]),"",_xlfn.XLOOKUP(draft_picks[[#This Row],[drafter_id]],drafters[id],drafters[name]))</f>
        <v>Clay Keller</v>
      </c>
      <c r="J613" t="str">
        <f>IF(ISBLANK(draft_picks[[#This Row],[drafter_team_id]]),"",_xlfn.XLOOKUP(draft_picks[[#This Row],[drafter_team_id]],drafter_teams[id],drafter_teams[name]))</f>
        <v/>
      </c>
      <c r="K613" s="3" t="s">
        <v>15497</v>
      </c>
      <c r="L613" t="s">
        <v>15497</v>
      </c>
      <c r="M613" t="str">
        <f>IF(OR(ISBLANK(draft_picks[[#This Row],[veto_drafter_id]]),draft_picks[[#This Row],[veto_drafter_id]]=""),"",_xlfn.XLOOKUP(draft_picks[[#This Row],[veto_drafter_id]],drafters[id],drafters[name]))</f>
        <v/>
      </c>
      <c r="N613" t="s">
        <v>15497</v>
      </c>
      <c r="O613" t="str">
        <f>IF(OR(ISBLANK(draft_picks[[#This Row],[veto_drafter_team_id]]),draft_picks[[#This Row],[veto_drafter_team_id]]=""),"",_xlfn.XLOOKUP(draft_picks[[#This Row],[veto_drafter_team_id]],drafter_teams[id],drafter_teams[name]))</f>
        <v/>
      </c>
      <c r="Q613" t="s">
        <v>15497</v>
      </c>
      <c r="R613" t="str">
        <f>IF(OR(ISBLANK(draft_picks[[#This Row],[veto_override_drafter_id]]),draft_picks[[#This Row],[veto_override_drafter_id]]=""),"",_xlfn.XLOOKUP(draft_picks[[#This Row],[veto_override_drafter_id]],drafters[id],drafters[name]))</f>
        <v/>
      </c>
      <c r="S613" t="s">
        <v>15497</v>
      </c>
      <c r="T613" t="str">
        <f>IF(OR(ISBLANK(draft_picks[[#This Row],[veto_override_team_id]]),draft_picks[[#This Row],[veto_override_team_id]]=""),"",_xlfn.XLOOKUP(draft_picks[[#This Row],[veto_override_team_id]],drafter_teams[id],drafter_teams[name]))</f>
        <v/>
      </c>
    </row>
    <row r="614" spans="1:20" x14ac:dyDescent="0.25">
      <c r="A614" t="s">
        <v>727</v>
      </c>
      <c r="B614" t="str">
        <f>_xlfn.XLOOKUP(draft_picks[[#This Row],[draft_id]],drafts[id],drafts[title])</f>
        <v>Star Trek Super Draft</v>
      </c>
      <c r="C614" s="3">
        <v>7</v>
      </c>
      <c r="D614">
        <f>IF(C613&lt;draft_picks[[#This Row],[position]],1,IF(C613&gt;draft_picks[[#This Row],[position]],D613+1,IF(C613=draft_picks[[#This Row],[position]],D613+1)))</f>
        <v>10</v>
      </c>
      <c r="E614" t="s">
        <v>6991</v>
      </c>
      <c r="F614" t="str">
        <f>IF(ISBLANK(draft_picks[[#This Row],[movie_id]]),"",_xlfn.XLOOKUP(draft_picks[[#This Row],[movie_id]],drafts.movies[id],drafts.movies[movie_title]))</f>
        <v>Star Trek V: The Final Frontier</v>
      </c>
      <c r="G614" s="3" t="s">
        <v>809</v>
      </c>
      <c r="H614" t="str">
        <f>IF(ISBLANK(draft_picks[[#This Row],[drafter_id]]),"",_xlfn.XLOOKUP(draft_picks[[#This Row],[drafter_id]],drafters[id],drafters[name]))</f>
        <v>Marc Bernardin</v>
      </c>
      <c r="J614" t="str">
        <f>IF(ISBLANK(draft_picks[[#This Row],[drafter_team_id]]),"",_xlfn.XLOOKUP(draft_picks[[#This Row],[drafter_team_id]],drafter_teams[id],drafter_teams[name]))</f>
        <v/>
      </c>
      <c r="K614" s="3" t="s">
        <v>15484</v>
      </c>
      <c r="L614" t="s">
        <v>1115</v>
      </c>
      <c r="M614" t="str">
        <f>IF(OR(ISBLANK(draft_picks[[#This Row],[veto_drafter_id]]),draft_picks[[#This Row],[veto_drafter_id]]=""),"",_xlfn.XLOOKUP(draft_picks[[#This Row],[veto_drafter_id]],drafters[id],drafters[name]))</f>
        <v>Ryan Marker</v>
      </c>
      <c r="N614" t="s">
        <v>15497</v>
      </c>
      <c r="O614" t="str">
        <f>IF(OR(ISBLANK(draft_picks[[#This Row],[veto_drafter_team_id]]),draft_picks[[#This Row],[veto_drafter_team_id]]=""),"",_xlfn.XLOOKUP(draft_picks[[#This Row],[veto_drafter_team_id]],drafter_teams[id],drafter_teams[name]))</f>
        <v/>
      </c>
      <c r="Q614" t="s">
        <v>15497</v>
      </c>
      <c r="R614" t="str">
        <f>IF(OR(ISBLANK(draft_picks[[#This Row],[veto_override_drafter_id]]),draft_picks[[#This Row],[veto_override_drafter_id]]=""),"",_xlfn.XLOOKUP(draft_picks[[#This Row],[veto_override_drafter_id]],drafters[id],drafters[name]))</f>
        <v/>
      </c>
      <c r="S614" t="s">
        <v>15497</v>
      </c>
      <c r="T614" t="str">
        <f>IF(OR(ISBLANK(draft_picks[[#This Row],[veto_override_team_id]]),draft_picks[[#This Row],[veto_override_team_id]]=""),"",_xlfn.XLOOKUP(draft_picks[[#This Row],[veto_override_team_id]],drafter_teams[id],drafter_teams[name]))</f>
        <v/>
      </c>
    </row>
    <row r="615" spans="1:20" x14ac:dyDescent="0.25">
      <c r="A615" t="s">
        <v>727</v>
      </c>
      <c r="B615" t="str">
        <f>_xlfn.XLOOKUP(draft_picks[[#This Row],[draft_id]],drafts[id],drafts[title])</f>
        <v>Star Trek Super Draft</v>
      </c>
      <c r="C615" s="3">
        <v>7</v>
      </c>
      <c r="D615">
        <f>IF(C614&lt;draft_picks[[#This Row],[position]],1,IF(C614&gt;draft_picks[[#This Row],[position]],D614+1,IF(C614=draft_picks[[#This Row],[position]],D614+1)))</f>
        <v>11</v>
      </c>
      <c r="E615" t="s">
        <v>4818</v>
      </c>
      <c r="F615" t="str">
        <f>IF(ISBLANK(draft_picks[[#This Row],[movie_id]]),"",_xlfn.XLOOKUP(draft_picks[[#This Row],[movie_id]],drafts.movies[id],drafts.movies[movie_title]))</f>
        <v>Star Trek: First Contact</v>
      </c>
      <c r="G615" s="3" t="s">
        <v>809</v>
      </c>
      <c r="H615" t="str">
        <f>IF(ISBLANK(draft_picks[[#This Row],[drafter_id]]),"",_xlfn.XLOOKUP(draft_picks[[#This Row],[drafter_id]],drafters[id],drafters[name]))</f>
        <v>Marc Bernardin</v>
      </c>
      <c r="J615" t="str">
        <f>IF(ISBLANK(draft_picks[[#This Row],[drafter_team_id]]),"",_xlfn.XLOOKUP(draft_picks[[#This Row],[drafter_team_id]],drafter_teams[id],drafter_teams[name]))</f>
        <v/>
      </c>
      <c r="K615" s="3" t="s">
        <v>15484</v>
      </c>
      <c r="L615" t="s">
        <v>1237</v>
      </c>
      <c r="M615" t="str">
        <f>IF(OR(ISBLANK(draft_picks[[#This Row],[veto_drafter_id]]),draft_picks[[#This Row],[veto_drafter_id]]=""),"",_xlfn.XLOOKUP(draft_picks[[#This Row],[veto_drafter_id]],drafters[id],drafters[name]))</f>
        <v>Clay Keller</v>
      </c>
      <c r="N615" t="s">
        <v>15497</v>
      </c>
      <c r="O615" t="str">
        <f>IF(OR(ISBLANK(draft_picks[[#This Row],[veto_drafter_team_id]]),draft_picks[[#This Row],[veto_drafter_team_id]]=""),"",_xlfn.XLOOKUP(draft_picks[[#This Row],[veto_drafter_team_id]],drafter_teams[id],drafter_teams[name]))</f>
        <v/>
      </c>
      <c r="Q615" t="s">
        <v>15497</v>
      </c>
      <c r="R615" t="str">
        <f>IF(OR(ISBLANK(draft_picks[[#This Row],[veto_override_drafter_id]]),draft_picks[[#This Row],[veto_override_drafter_id]]=""),"",_xlfn.XLOOKUP(draft_picks[[#This Row],[veto_override_drafter_id]],drafters[id],drafters[name]))</f>
        <v/>
      </c>
      <c r="S615" t="s">
        <v>15497</v>
      </c>
      <c r="T615" t="str">
        <f>IF(OR(ISBLANK(draft_picks[[#This Row],[veto_override_team_id]]),draft_picks[[#This Row],[veto_override_team_id]]=""),"",_xlfn.XLOOKUP(draft_picks[[#This Row],[veto_override_team_id]],drafter_teams[id],drafter_teams[name]))</f>
        <v/>
      </c>
    </row>
    <row r="616" spans="1:20" x14ac:dyDescent="0.25">
      <c r="A616" t="s">
        <v>727</v>
      </c>
      <c r="B616" t="str">
        <f>_xlfn.XLOOKUP(draft_picks[[#This Row],[draft_id]],drafts[id],drafts[title])</f>
        <v>Star Trek Super Draft</v>
      </c>
      <c r="C616" s="3">
        <v>7</v>
      </c>
      <c r="D616">
        <f>IF(C615&lt;draft_picks[[#This Row],[position]],1,IF(C615&gt;draft_picks[[#This Row],[position]],D615+1,IF(C615=draft_picks[[#This Row],[position]],D615+1)))</f>
        <v>12</v>
      </c>
      <c r="E616" t="s">
        <v>1440</v>
      </c>
      <c r="F616" t="str">
        <f>IF(ISBLANK(draft_picks[[#This Row],[movie_id]]),"",_xlfn.XLOOKUP(draft_picks[[#This Row],[movie_id]],drafts.movies[id],drafts.movies[movie_title]))</f>
        <v>Star Trek Beyond</v>
      </c>
      <c r="G616" s="3" t="s">
        <v>809</v>
      </c>
      <c r="H616" t="str">
        <f>IF(ISBLANK(draft_picks[[#This Row],[drafter_id]]),"",_xlfn.XLOOKUP(draft_picks[[#This Row],[drafter_id]],drafters[id],drafters[name]))</f>
        <v>Marc Bernardin</v>
      </c>
      <c r="J616" t="str">
        <f>IF(ISBLANK(draft_picks[[#This Row],[drafter_team_id]]),"",_xlfn.XLOOKUP(draft_picks[[#This Row],[drafter_team_id]],drafter_teams[id],drafter_teams[name]))</f>
        <v/>
      </c>
      <c r="K616" s="3" t="s">
        <v>15497</v>
      </c>
      <c r="L616" t="s">
        <v>15497</v>
      </c>
      <c r="M616" t="str">
        <f>IF(OR(ISBLANK(draft_picks[[#This Row],[veto_drafter_id]]),draft_picks[[#This Row],[veto_drafter_id]]=""),"",_xlfn.XLOOKUP(draft_picks[[#This Row],[veto_drafter_id]],drafters[id],drafters[name]))</f>
        <v/>
      </c>
      <c r="N616" t="s">
        <v>15497</v>
      </c>
      <c r="O616" t="str">
        <f>IF(OR(ISBLANK(draft_picks[[#This Row],[veto_drafter_team_id]]),draft_picks[[#This Row],[veto_drafter_team_id]]=""),"",_xlfn.XLOOKUP(draft_picks[[#This Row],[veto_drafter_team_id]],drafter_teams[id],drafter_teams[name]))</f>
        <v/>
      </c>
      <c r="Q616" t="s">
        <v>15497</v>
      </c>
      <c r="R616" t="str">
        <f>IF(OR(ISBLANK(draft_picks[[#This Row],[veto_override_drafter_id]]),draft_picks[[#This Row],[veto_override_drafter_id]]=""),"",_xlfn.XLOOKUP(draft_picks[[#This Row],[veto_override_drafter_id]],drafters[id],drafters[name]))</f>
        <v/>
      </c>
      <c r="S616" t="s">
        <v>15497</v>
      </c>
      <c r="T616" t="str">
        <f>IF(OR(ISBLANK(draft_picks[[#This Row],[veto_override_team_id]]),draft_picks[[#This Row],[veto_override_team_id]]=""),"",_xlfn.XLOOKUP(draft_picks[[#This Row],[veto_override_team_id]],drafter_teams[id],drafter_teams[name]))</f>
        <v/>
      </c>
    </row>
    <row r="617" spans="1:20" x14ac:dyDescent="0.25">
      <c r="A617" t="s">
        <v>727</v>
      </c>
      <c r="B617" t="str">
        <f>_xlfn.XLOOKUP(draft_picks[[#This Row],[draft_id]],drafts[id],drafts[title])</f>
        <v>Star Trek Super Draft</v>
      </c>
      <c r="C617" s="3">
        <v>6</v>
      </c>
      <c r="D617">
        <f>IF(C616&lt;draft_picks[[#This Row],[position]],1,IF(C616&gt;draft_picks[[#This Row],[position]],D616+1,IF(C616=draft_picks[[#This Row],[position]],D616+1)))</f>
        <v>13</v>
      </c>
      <c r="E617" t="s">
        <v>5088</v>
      </c>
      <c r="F617" t="str">
        <f>IF(ISBLANK(draft_picks[[#This Row],[movie_id]]),"",_xlfn.XLOOKUP(draft_picks[[#This Row],[movie_id]],drafts.movies[id],drafts.movies[movie_title]))</f>
        <v>Star Trek: Generations</v>
      </c>
      <c r="G617" s="3" t="s">
        <v>1115</v>
      </c>
      <c r="H617" t="str">
        <f>IF(ISBLANK(draft_picks[[#This Row],[drafter_id]]),"",_xlfn.XLOOKUP(draft_picks[[#This Row],[drafter_id]],drafters[id],drafters[name]))</f>
        <v>Ryan Marker</v>
      </c>
      <c r="J617" t="str">
        <f>IF(ISBLANK(draft_picks[[#This Row],[drafter_team_id]]),"",_xlfn.XLOOKUP(draft_picks[[#This Row],[drafter_team_id]],drafter_teams[id],drafter_teams[name]))</f>
        <v/>
      </c>
      <c r="K617" s="3" t="s">
        <v>15484</v>
      </c>
      <c r="L617" t="s">
        <v>1237</v>
      </c>
      <c r="M617" t="str">
        <f>IF(OR(ISBLANK(draft_picks[[#This Row],[veto_drafter_id]]),draft_picks[[#This Row],[veto_drafter_id]]=""),"",_xlfn.XLOOKUP(draft_picks[[#This Row],[veto_drafter_id]],drafters[id],drafters[name]))</f>
        <v>Clay Keller</v>
      </c>
      <c r="N617" t="s">
        <v>15497</v>
      </c>
      <c r="O617" t="str">
        <f>IF(OR(ISBLANK(draft_picks[[#This Row],[veto_drafter_team_id]]),draft_picks[[#This Row],[veto_drafter_team_id]]=""),"",_xlfn.XLOOKUP(draft_picks[[#This Row],[veto_drafter_team_id]],drafter_teams[id],drafter_teams[name]))</f>
        <v/>
      </c>
      <c r="P617" t="b">
        <v>1</v>
      </c>
      <c r="Q617" t="s">
        <v>809</v>
      </c>
      <c r="R617" t="str">
        <f>IF(OR(ISBLANK(draft_picks[[#This Row],[veto_override_drafter_id]]),draft_picks[[#This Row],[veto_override_drafter_id]]=""),"",_xlfn.XLOOKUP(draft_picks[[#This Row],[veto_override_drafter_id]],drafters[id],drafters[name]))</f>
        <v>Marc Bernardin</v>
      </c>
      <c r="S617" t="s">
        <v>15497</v>
      </c>
      <c r="T617" t="str">
        <f>IF(OR(ISBLANK(draft_picks[[#This Row],[veto_override_team_id]]),draft_picks[[#This Row],[veto_override_team_id]]=""),"",_xlfn.XLOOKUP(draft_picks[[#This Row],[veto_override_team_id]],drafter_teams[id],drafter_teams[name]))</f>
        <v/>
      </c>
    </row>
    <row r="618" spans="1:20" x14ac:dyDescent="0.25">
      <c r="A618" t="s">
        <v>727</v>
      </c>
      <c r="B618" t="str">
        <f>_xlfn.XLOOKUP(draft_picks[[#This Row],[draft_id]],drafts[id],drafts[title])</f>
        <v>Star Trek Super Draft</v>
      </c>
      <c r="C618" s="3">
        <v>5</v>
      </c>
      <c r="D618">
        <f>IF(C617&lt;draft_picks[[#This Row],[position]],1,IF(C617&gt;draft_picks[[#This Row],[position]],D617+1,IF(C617=draft_picks[[#This Row],[position]],D617+1)))</f>
        <v>14</v>
      </c>
      <c r="E618" t="s">
        <v>4818</v>
      </c>
      <c r="F618" t="str">
        <f>IF(ISBLANK(draft_picks[[#This Row],[movie_id]]),"",_xlfn.XLOOKUP(draft_picks[[#This Row],[movie_id]],drafts.movies[id],drafts.movies[movie_title]))</f>
        <v>Star Trek: First Contact</v>
      </c>
      <c r="G618" s="3" t="s">
        <v>1177</v>
      </c>
      <c r="H618" t="str">
        <f>IF(ISBLANK(draft_picks[[#This Row],[drafter_id]]),"",_xlfn.XLOOKUP(draft_picks[[#This Row],[drafter_id]],drafters[id],drafters[name]))</f>
        <v>Darren Franich</v>
      </c>
      <c r="J618" t="str">
        <f>IF(ISBLANK(draft_picks[[#This Row],[drafter_team_id]]),"",_xlfn.XLOOKUP(draft_picks[[#This Row],[drafter_team_id]],drafter_teams[id],drafter_teams[name]))</f>
        <v/>
      </c>
      <c r="K618" s="3" t="s">
        <v>15497</v>
      </c>
      <c r="L618" t="s">
        <v>15497</v>
      </c>
      <c r="M618" t="str">
        <f>IF(OR(ISBLANK(draft_picks[[#This Row],[veto_drafter_id]]),draft_picks[[#This Row],[veto_drafter_id]]=""),"",_xlfn.XLOOKUP(draft_picks[[#This Row],[veto_drafter_id]],drafters[id],drafters[name]))</f>
        <v/>
      </c>
      <c r="N618" t="s">
        <v>15497</v>
      </c>
      <c r="O618" t="str">
        <f>IF(OR(ISBLANK(draft_picks[[#This Row],[veto_drafter_team_id]]),draft_picks[[#This Row],[veto_drafter_team_id]]=""),"",_xlfn.XLOOKUP(draft_picks[[#This Row],[veto_drafter_team_id]],drafter_teams[id],drafter_teams[name]))</f>
        <v/>
      </c>
      <c r="Q618" t="s">
        <v>15497</v>
      </c>
      <c r="R618" t="str">
        <f>IF(OR(ISBLANK(draft_picks[[#This Row],[veto_override_drafter_id]]),draft_picks[[#This Row],[veto_override_drafter_id]]=""),"",_xlfn.XLOOKUP(draft_picks[[#This Row],[veto_override_drafter_id]],drafters[id],drafters[name]))</f>
        <v/>
      </c>
      <c r="S618" t="s">
        <v>15497</v>
      </c>
      <c r="T618" t="str">
        <f>IF(OR(ISBLANK(draft_picks[[#This Row],[veto_override_team_id]]),draft_picks[[#This Row],[veto_override_team_id]]=""),"",_xlfn.XLOOKUP(draft_picks[[#This Row],[veto_override_team_id]],drafter_teams[id],drafter_teams[name]))</f>
        <v/>
      </c>
    </row>
    <row r="619" spans="1:20" x14ac:dyDescent="0.25">
      <c r="A619" t="s">
        <v>727</v>
      </c>
      <c r="B619" t="str">
        <f>_xlfn.XLOOKUP(draft_picks[[#This Row],[draft_id]],drafts[id],drafts[title])</f>
        <v>Star Trek Super Draft</v>
      </c>
      <c r="C619" s="3">
        <v>4</v>
      </c>
      <c r="D619">
        <f>IF(C618&lt;draft_picks[[#This Row],[position]],1,IF(C618&gt;draft_picks[[#This Row],[position]],D618+1,IF(C618=draft_picks[[#This Row],[position]],D618+1)))</f>
        <v>15</v>
      </c>
      <c r="E619" t="s">
        <v>6991</v>
      </c>
      <c r="F619" t="str">
        <f>IF(ISBLANK(draft_picks[[#This Row],[movie_id]]),"",_xlfn.XLOOKUP(draft_picks[[#This Row],[movie_id]],drafts.movies[id],drafts.movies[movie_title]))</f>
        <v>Star Trek V: The Final Frontier</v>
      </c>
      <c r="G619" s="3" t="s">
        <v>1237</v>
      </c>
      <c r="H619" t="str">
        <f>IF(ISBLANK(draft_picks[[#This Row],[drafter_id]]),"",_xlfn.XLOOKUP(draft_picks[[#This Row],[drafter_id]],drafters[id],drafters[name]))</f>
        <v>Clay Keller</v>
      </c>
      <c r="J619" t="str">
        <f>IF(ISBLANK(draft_picks[[#This Row],[drafter_team_id]]),"",_xlfn.XLOOKUP(draft_picks[[#This Row],[drafter_team_id]],drafter_teams[id],drafter_teams[name]))</f>
        <v/>
      </c>
      <c r="K619" s="3" t="s">
        <v>15497</v>
      </c>
      <c r="L619" t="s">
        <v>15497</v>
      </c>
      <c r="M619" t="str">
        <f>IF(OR(ISBLANK(draft_picks[[#This Row],[veto_drafter_id]]),draft_picks[[#This Row],[veto_drafter_id]]=""),"",_xlfn.XLOOKUP(draft_picks[[#This Row],[veto_drafter_id]],drafters[id],drafters[name]))</f>
        <v/>
      </c>
      <c r="N619" t="s">
        <v>15497</v>
      </c>
      <c r="O619" t="str">
        <f>IF(OR(ISBLANK(draft_picks[[#This Row],[veto_drafter_team_id]]),draft_picks[[#This Row],[veto_drafter_team_id]]=""),"",_xlfn.XLOOKUP(draft_picks[[#This Row],[veto_drafter_team_id]],drafter_teams[id],drafter_teams[name]))</f>
        <v/>
      </c>
      <c r="Q619" t="s">
        <v>15497</v>
      </c>
      <c r="R619" t="str">
        <f>IF(OR(ISBLANK(draft_picks[[#This Row],[veto_override_drafter_id]]),draft_picks[[#This Row],[veto_override_drafter_id]]=""),"",_xlfn.XLOOKUP(draft_picks[[#This Row],[veto_override_drafter_id]],drafters[id],drafters[name]))</f>
        <v/>
      </c>
      <c r="S619" t="s">
        <v>15497</v>
      </c>
      <c r="T619" t="str">
        <f>IF(OR(ISBLANK(draft_picks[[#This Row],[veto_override_team_id]]),draft_picks[[#This Row],[veto_override_team_id]]=""),"",_xlfn.XLOOKUP(draft_picks[[#This Row],[veto_override_team_id]],drafter_teams[id],drafter_teams[name]))</f>
        <v/>
      </c>
    </row>
    <row r="620" spans="1:20" x14ac:dyDescent="0.25">
      <c r="A620" t="s">
        <v>727</v>
      </c>
      <c r="B620" t="str">
        <f>_xlfn.XLOOKUP(draft_picks[[#This Row],[draft_id]],drafts[id],drafts[title])</f>
        <v>Star Trek Super Draft</v>
      </c>
      <c r="C620" s="3">
        <v>3</v>
      </c>
      <c r="D620">
        <f>IF(C619&lt;draft_picks[[#This Row],[position]],1,IF(C619&gt;draft_picks[[#This Row],[position]],D619+1,IF(C619=draft_picks[[#This Row],[position]],D619+1)))</f>
        <v>16</v>
      </c>
      <c r="E620" t="s">
        <v>7966</v>
      </c>
      <c r="F620" t="str">
        <f>IF(ISBLANK(draft_picks[[#This Row],[movie_id]]),"",_xlfn.XLOOKUP(draft_picks[[#This Row],[movie_id]],drafts.movies[id],drafts.movies[movie_title]))</f>
        <v>Star Trek VI: The Undiscovered Country</v>
      </c>
      <c r="G620" s="3" t="s">
        <v>809</v>
      </c>
      <c r="H620" t="str">
        <f>IF(ISBLANK(draft_picks[[#This Row],[drafter_id]]),"",_xlfn.XLOOKUP(draft_picks[[#This Row],[drafter_id]],drafters[id],drafters[name]))</f>
        <v>Marc Bernardin</v>
      </c>
      <c r="J620" t="str">
        <f>IF(ISBLANK(draft_picks[[#This Row],[drafter_team_id]]),"",_xlfn.XLOOKUP(draft_picks[[#This Row],[drafter_team_id]],drafter_teams[id],drafter_teams[name]))</f>
        <v/>
      </c>
      <c r="K620" s="3" t="s">
        <v>15497</v>
      </c>
      <c r="L620" t="s">
        <v>15497</v>
      </c>
      <c r="M620" t="str">
        <f>IF(OR(ISBLANK(draft_picks[[#This Row],[veto_drafter_id]]),draft_picks[[#This Row],[veto_drafter_id]]=""),"",_xlfn.XLOOKUP(draft_picks[[#This Row],[veto_drafter_id]],drafters[id],drafters[name]))</f>
        <v/>
      </c>
      <c r="N620" t="s">
        <v>15497</v>
      </c>
      <c r="O620" t="str">
        <f>IF(OR(ISBLANK(draft_picks[[#This Row],[veto_drafter_team_id]]),draft_picks[[#This Row],[veto_drafter_team_id]]=""),"",_xlfn.XLOOKUP(draft_picks[[#This Row],[veto_drafter_team_id]],drafter_teams[id],drafter_teams[name]))</f>
        <v/>
      </c>
      <c r="Q620" t="s">
        <v>15497</v>
      </c>
      <c r="R620" t="str">
        <f>IF(OR(ISBLANK(draft_picks[[#This Row],[veto_override_drafter_id]]),draft_picks[[#This Row],[veto_override_drafter_id]]=""),"",_xlfn.XLOOKUP(draft_picks[[#This Row],[veto_override_drafter_id]],drafters[id],drafters[name]))</f>
        <v/>
      </c>
      <c r="S620" t="s">
        <v>15497</v>
      </c>
      <c r="T620" t="str">
        <f>IF(OR(ISBLANK(draft_picks[[#This Row],[veto_override_team_id]]),draft_picks[[#This Row],[veto_override_team_id]]=""),"",_xlfn.XLOOKUP(draft_picks[[#This Row],[veto_override_team_id]],drafter_teams[id],drafter_teams[name]))</f>
        <v/>
      </c>
    </row>
    <row r="621" spans="1:20" x14ac:dyDescent="0.25">
      <c r="A621" t="s">
        <v>727</v>
      </c>
      <c r="B621" t="str">
        <f>_xlfn.XLOOKUP(draft_picks[[#This Row],[draft_id]],drafts[id],drafts[title])</f>
        <v>Star Trek Super Draft</v>
      </c>
      <c r="C621" s="3">
        <v>2</v>
      </c>
      <c r="D621">
        <f>IF(C620&lt;draft_picks[[#This Row],[position]],1,IF(C620&gt;draft_picks[[#This Row],[position]],D620+1,IF(C620=draft_picks[[#This Row],[position]],D620+1)))</f>
        <v>17</v>
      </c>
      <c r="E621" t="s">
        <v>5940</v>
      </c>
      <c r="F621" t="str">
        <f>IF(ISBLANK(draft_picks[[#This Row],[movie_id]]),"",_xlfn.XLOOKUP(draft_picks[[#This Row],[movie_id]],drafts.movies[id],drafts.movies[movie_title]))</f>
        <v>Star Trek IV: The Voyage Home</v>
      </c>
      <c r="G621" s="3" t="s">
        <v>1115</v>
      </c>
      <c r="H621" t="str">
        <f>IF(ISBLANK(draft_picks[[#This Row],[drafter_id]]),"",_xlfn.XLOOKUP(draft_picks[[#This Row],[drafter_id]],drafters[id],drafters[name]))</f>
        <v>Ryan Marker</v>
      </c>
      <c r="J621" t="str">
        <f>IF(ISBLANK(draft_picks[[#This Row],[drafter_team_id]]),"",_xlfn.XLOOKUP(draft_picks[[#This Row],[drafter_team_id]],drafter_teams[id],drafter_teams[name]))</f>
        <v/>
      </c>
      <c r="K621" s="3" t="s">
        <v>15484</v>
      </c>
      <c r="L621" t="s">
        <v>1177</v>
      </c>
      <c r="M621" t="str">
        <f>IF(OR(ISBLANK(draft_picks[[#This Row],[veto_drafter_id]]),draft_picks[[#This Row],[veto_drafter_id]]=""),"",_xlfn.XLOOKUP(draft_picks[[#This Row],[veto_drafter_id]],drafters[id],drafters[name]))</f>
        <v>Darren Franich</v>
      </c>
      <c r="N621" t="s">
        <v>15497</v>
      </c>
      <c r="O621" t="str">
        <f>IF(OR(ISBLANK(draft_picks[[#This Row],[veto_drafter_team_id]]),draft_picks[[#This Row],[veto_drafter_team_id]]=""),"",_xlfn.XLOOKUP(draft_picks[[#This Row],[veto_drafter_team_id]],drafter_teams[id],drafter_teams[name]))</f>
        <v/>
      </c>
      <c r="Q621" t="s">
        <v>15497</v>
      </c>
      <c r="R621" t="str">
        <f>IF(OR(ISBLANK(draft_picks[[#This Row],[veto_override_drafter_id]]),draft_picks[[#This Row],[veto_override_drafter_id]]=""),"",_xlfn.XLOOKUP(draft_picks[[#This Row],[veto_override_drafter_id]],drafters[id],drafters[name]))</f>
        <v/>
      </c>
      <c r="S621" t="s">
        <v>15497</v>
      </c>
      <c r="T621" t="str">
        <f>IF(OR(ISBLANK(draft_picks[[#This Row],[veto_override_team_id]]),draft_picks[[#This Row],[veto_override_team_id]]=""),"",_xlfn.XLOOKUP(draft_picks[[#This Row],[veto_override_team_id]],drafter_teams[id],drafter_teams[name]))</f>
        <v/>
      </c>
    </row>
    <row r="622" spans="1:20" x14ac:dyDescent="0.25">
      <c r="A622" t="s">
        <v>727</v>
      </c>
      <c r="B622" t="str">
        <f>_xlfn.XLOOKUP(draft_picks[[#This Row],[draft_id]],drafts[id],drafts[title])</f>
        <v>Star Trek Super Draft</v>
      </c>
      <c r="C622" s="3">
        <v>2</v>
      </c>
      <c r="D622">
        <f>IF(C621&lt;draft_picks[[#This Row],[position]],1,IF(C621&gt;draft_picks[[#This Row],[position]],D621+1,IF(C621=draft_picks[[#This Row],[position]],D621+1)))</f>
        <v>18</v>
      </c>
      <c r="E622" t="s">
        <v>5513</v>
      </c>
      <c r="F622" t="str">
        <f>IF(ISBLANK(draft_picks[[#This Row],[movie_id]]),"",_xlfn.XLOOKUP(draft_picks[[#This Row],[movie_id]],drafts.movies[id],drafts.movies[movie_title]))</f>
        <v>Star Trek II: The Wrath of Khan</v>
      </c>
      <c r="G622" s="3" t="s">
        <v>1115</v>
      </c>
      <c r="H622" t="str">
        <f>IF(ISBLANK(draft_picks[[#This Row],[drafter_id]]),"",_xlfn.XLOOKUP(draft_picks[[#This Row],[drafter_id]],drafters[id],drafters[name]))</f>
        <v>Ryan Marker</v>
      </c>
      <c r="J622" t="str">
        <f>IF(ISBLANK(draft_picks[[#This Row],[drafter_team_id]]),"",_xlfn.XLOOKUP(draft_picks[[#This Row],[drafter_team_id]],drafter_teams[id],drafter_teams[name]))</f>
        <v/>
      </c>
      <c r="K622" s="3" t="s">
        <v>15497</v>
      </c>
      <c r="L622" t="s">
        <v>15497</v>
      </c>
      <c r="M622" t="str">
        <f>IF(OR(ISBLANK(draft_picks[[#This Row],[veto_drafter_id]]),draft_picks[[#This Row],[veto_drafter_id]]=""),"",_xlfn.XLOOKUP(draft_picks[[#This Row],[veto_drafter_id]],drafters[id],drafters[name]))</f>
        <v/>
      </c>
      <c r="N622" t="s">
        <v>15497</v>
      </c>
      <c r="O622" t="str">
        <f>IF(OR(ISBLANK(draft_picks[[#This Row],[veto_drafter_team_id]]),draft_picks[[#This Row],[veto_drafter_team_id]]=""),"",_xlfn.XLOOKUP(draft_picks[[#This Row],[veto_drafter_team_id]],drafter_teams[id],drafter_teams[name]))</f>
        <v/>
      </c>
      <c r="Q622" t="s">
        <v>15497</v>
      </c>
      <c r="R622" t="str">
        <f>IF(OR(ISBLANK(draft_picks[[#This Row],[veto_override_drafter_id]]),draft_picks[[#This Row],[veto_override_drafter_id]]=""),"",_xlfn.XLOOKUP(draft_picks[[#This Row],[veto_override_drafter_id]],drafters[id],drafters[name]))</f>
        <v/>
      </c>
      <c r="S622" t="s">
        <v>15497</v>
      </c>
      <c r="T622" t="str">
        <f>IF(OR(ISBLANK(draft_picks[[#This Row],[veto_override_team_id]]),draft_picks[[#This Row],[veto_override_team_id]]=""),"",_xlfn.XLOOKUP(draft_picks[[#This Row],[veto_override_team_id]],drafter_teams[id],drafter_teams[name]))</f>
        <v/>
      </c>
    </row>
    <row r="623" spans="1:20" x14ac:dyDescent="0.25">
      <c r="A623" t="s">
        <v>727</v>
      </c>
      <c r="B623" t="str">
        <f>_xlfn.XLOOKUP(draft_picks[[#This Row],[draft_id]],drafts[id],drafts[title])</f>
        <v>Star Trek Super Draft</v>
      </c>
      <c r="C623" s="3">
        <v>1</v>
      </c>
      <c r="D623">
        <f>IF(C622&lt;draft_picks[[#This Row],[position]],1,IF(C622&gt;draft_picks[[#This Row],[position]],D622+1,IF(C622=draft_picks[[#This Row],[position]],D622+1)))</f>
        <v>19</v>
      </c>
      <c r="E623" t="s">
        <v>5940</v>
      </c>
      <c r="F623" t="str">
        <f>IF(ISBLANK(draft_picks[[#This Row],[movie_id]]),"",_xlfn.XLOOKUP(draft_picks[[#This Row],[movie_id]],drafts.movies[id],drafts.movies[movie_title]))</f>
        <v>Star Trek IV: The Voyage Home</v>
      </c>
      <c r="G623" s="3" t="s">
        <v>1177</v>
      </c>
      <c r="H623" t="str">
        <f>IF(ISBLANK(draft_picks[[#This Row],[drafter_id]]),"",_xlfn.XLOOKUP(draft_picks[[#This Row],[drafter_id]],drafters[id],drafters[name]))</f>
        <v>Darren Franich</v>
      </c>
      <c r="J623" t="str">
        <f>IF(ISBLANK(draft_picks[[#This Row],[drafter_team_id]]),"",_xlfn.XLOOKUP(draft_picks[[#This Row],[drafter_team_id]],drafter_teams[id],drafter_teams[name]))</f>
        <v/>
      </c>
      <c r="K623" s="3" t="s">
        <v>15497</v>
      </c>
      <c r="L623" t="s">
        <v>15497</v>
      </c>
      <c r="M623" t="str">
        <f>IF(OR(ISBLANK(draft_picks[[#This Row],[veto_drafter_id]]),draft_picks[[#This Row],[veto_drafter_id]]=""),"",_xlfn.XLOOKUP(draft_picks[[#This Row],[veto_drafter_id]],drafters[id],drafters[name]))</f>
        <v/>
      </c>
      <c r="N623" t="s">
        <v>15497</v>
      </c>
      <c r="O623" t="str">
        <f>IF(OR(ISBLANK(draft_picks[[#This Row],[veto_drafter_team_id]]),draft_picks[[#This Row],[veto_drafter_team_id]]=""),"",_xlfn.XLOOKUP(draft_picks[[#This Row],[veto_drafter_team_id]],drafter_teams[id],drafter_teams[name]))</f>
        <v/>
      </c>
      <c r="Q623" t="s">
        <v>15497</v>
      </c>
      <c r="R623" t="str">
        <f>IF(OR(ISBLANK(draft_picks[[#This Row],[veto_override_drafter_id]]),draft_picks[[#This Row],[veto_override_drafter_id]]=""),"",_xlfn.XLOOKUP(draft_picks[[#This Row],[veto_override_drafter_id]],drafters[id],drafters[name]))</f>
        <v/>
      </c>
      <c r="S623" t="s">
        <v>15497</v>
      </c>
      <c r="T623" t="str">
        <f>IF(OR(ISBLANK(draft_picks[[#This Row],[veto_override_team_id]]),draft_picks[[#This Row],[veto_override_team_id]]=""),"",_xlfn.XLOOKUP(draft_picks[[#This Row],[veto_override_team_id]],drafter_teams[id],drafter_teams[name]))</f>
        <v/>
      </c>
    </row>
    <row r="624" spans="1:20" x14ac:dyDescent="0.25">
      <c r="A624" t="s">
        <v>294</v>
      </c>
      <c r="B624" t="str">
        <f>_xlfn.XLOOKUP(draft_picks[[#This Row],[draft_id]],drafts[id],drafts[title])</f>
        <v>2019 Mega Draft</v>
      </c>
      <c r="C624" s="3">
        <v>20</v>
      </c>
      <c r="D624">
        <f>IF(C623&lt;draft_picks[[#This Row],[position]],1,IF(C623&gt;draft_picks[[#This Row],[position]],D623+1,IF(C623=draft_picks[[#This Row],[position]],D623+1)))</f>
        <v>1</v>
      </c>
      <c r="E624" t="s">
        <v>1766</v>
      </c>
      <c r="F624" t="str">
        <f>IF(ISBLANK(draft_picks[[#This Row],[movie_id]]),"",_xlfn.XLOOKUP(draft_picks[[#This Row],[movie_id]],drafts.movies[id],drafts.movies[movie_title]))</f>
        <v>Waves</v>
      </c>
      <c r="G624" s="3" t="s">
        <v>915</v>
      </c>
      <c r="H624" t="str">
        <f>IF(ISBLANK(draft_picks[[#This Row],[drafter_id]]),"",_xlfn.XLOOKUP(draft_picks[[#This Row],[drafter_id]],drafters[id],drafters[name]))</f>
        <v>Billy Ray Brewton</v>
      </c>
      <c r="J624" t="str">
        <f>IF(ISBLANK(draft_picks[[#This Row],[drafter_team_id]]),"",_xlfn.XLOOKUP(draft_picks[[#This Row],[drafter_team_id]],drafter_teams[id],drafter_teams[name]))</f>
        <v/>
      </c>
      <c r="K624" s="3" t="s">
        <v>15497</v>
      </c>
      <c r="L624" t="s">
        <v>15497</v>
      </c>
      <c r="M624" t="str">
        <f>IF(OR(ISBLANK(draft_picks[[#This Row],[veto_drafter_id]]),draft_picks[[#This Row],[veto_drafter_id]]=""),"",_xlfn.XLOOKUP(draft_picks[[#This Row],[veto_drafter_id]],drafters[id],drafters[name]))</f>
        <v/>
      </c>
      <c r="N624" t="s">
        <v>15497</v>
      </c>
      <c r="O624" t="str">
        <f>IF(OR(ISBLANK(draft_picks[[#This Row],[veto_drafter_team_id]]),draft_picks[[#This Row],[veto_drafter_team_id]]=""),"",_xlfn.XLOOKUP(draft_picks[[#This Row],[veto_drafter_team_id]],drafter_teams[id],drafter_teams[name]))</f>
        <v/>
      </c>
      <c r="Q624" t="s">
        <v>15497</v>
      </c>
      <c r="R624" t="str">
        <f>IF(OR(ISBLANK(draft_picks[[#This Row],[veto_override_drafter_id]]),draft_picks[[#This Row],[veto_override_drafter_id]]=""),"",_xlfn.XLOOKUP(draft_picks[[#This Row],[veto_override_drafter_id]],drafters[id],drafters[name]))</f>
        <v/>
      </c>
      <c r="S624" t="s">
        <v>15497</v>
      </c>
      <c r="T624" t="str">
        <f>IF(OR(ISBLANK(draft_picks[[#This Row],[veto_override_team_id]]),draft_picks[[#This Row],[veto_override_team_id]]=""),"",_xlfn.XLOOKUP(draft_picks[[#This Row],[veto_override_team_id]],drafter_teams[id],drafter_teams[name]))</f>
        <v/>
      </c>
    </row>
    <row r="625" spans="1:20" x14ac:dyDescent="0.25">
      <c r="A625" t="s">
        <v>294</v>
      </c>
      <c r="B625" t="str">
        <f>_xlfn.XLOOKUP(draft_picks[[#This Row],[draft_id]],drafts[id],drafts[title])</f>
        <v>2019 Mega Draft</v>
      </c>
      <c r="C625" s="3">
        <v>19</v>
      </c>
      <c r="D625">
        <f>IF(C624&lt;draft_picks[[#This Row],[position]],1,IF(C624&gt;draft_picks[[#This Row],[position]],D624+1,IF(C624=draft_picks[[#This Row],[position]],D624+1)))</f>
        <v>2</v>
      </c>
      <c r="E625" t="s">
        <v>2886</v>
      </c>
      <c r="F625" t="str">
        <f>IF(ISBLANK(draft_picks[[#This Row],[movie_id]]),"",_xlfn.XLOOKUP(draft_picks[[#This Row],[movie_id]],drafts.movies[id],drafts.movies[movie_title]))</f>
        <v>Midsommar</v>
      </c>
      <c r="G625" s="3" t="s">
        <v>1237</v>
      </c>
      <c r="H625" t="str">
        <f>IF(ISBLANK(draft_picks[[#This Row],[drafter_id]]),"",_xlfn.XLOOKUP(draft_picks[[#This Row],[drafter_id]],drafters[id],drafters[name]))</f>
        <v>Clay Keller</v>
      </c>
      <c r="J625" t="str">
        <f>IF(ISBLANK(draft_picks[[#This Row],[drafter_team_id]]),"",_xlfn.XLOOKUP(draft_picks[[#This Row],[drafter_team_id]],drafter_teams[id],drafter_teams[name]))</f>
        <v/>
      </c>
      <c r="K625" s="3" t="s">
        <v>15484</v>
      </c>
      <c r="L625" t="s">
        <v>1115</v>
      </c>
      <c r="M625" t="str">
        <f>IF(OR(ISBLANK(draft_picks[[#This Row],[veto_drafter_id]]),draft_picks[[#This Row],[veto_drafter_id]]=""),"",_xlfn.XLOOKUP(draft_picks[[#This Row],[veto_drafter_id]],drafters[id],drafters[name]))</f>
        <v>Ryan Marker</v>
      </c>
      <c r="N625" t="s">
        <v>15497</v>
      </c>
      <c r="O625" t="str">
        <f>IF(OR(ISBLANK(draft_picks[[#This Row],[veto_drafter_team_id]]),draft_picks[[#This Row],[veto_drafter_team_id]]=""),"",_xlfn.XLOOKUP(draft_picks[[#This Row],[veto_drafter_team_id]],drafter_teams[id],drafter_teams[name]))</f>
        <v/>
      </c>
      <c r="Q625" t="s">
        <v>15497</v>
      </c>
      <c r="R625" t="str">
        <f>IF(OR(ISBLANK(draft_picks[[#This Row],[veto_override_drafter_id]]),draft_picks[[#This Row],[veto_override_drafter_id]]=""),"",_xlfn.XLOOKUP(draft_picks[[#This Row],[veto_override_drafter_id]],drafters[id],drafters[name]))</f>
        <v/>
      </c>
      <c r="S625" t="s">
        <v>15497</v>
      </c>
      <c r="T625" t="str">
        <f>IF(OR(ISBLANK(draft_picks[[#This Row],[veto_override_team_id]]),draft_picks[[#This Row],[veto_override_team_id]]=""),"",_xlfn.XLOOKUP(draft_picks[[#This Row],[veto_override_team_id]],drafter_teams[id],drafter_teams[name]))</f>
        <v/>
      </c>
    </row>
    <row r="626" spans="1:20" x14ac:dyDescent="0.25">
      <c r="A626" t="s">
        <v>294</v>
      </c>
      <c r="B626" t="str">
        <f>_xlfn.XLOOKUP(draft_picks[[#This Row],[draft_id]],drafts[id],drafts[title])</f>
        <v>2019 Mega Draft</v>
      </c>
      <c r="C626" s="3">
        <v>19</v>
      </c>
      <c r="D626">
        <f>IF(C625&lt;draft_picks[[#This Row],[position]],1,IF(C625&gt;draft_picks[[#This Row],[position]],D625+1,IF(C625=draft_picks[[#This Row],[position]],D625+1)))</f>
        <v>3</v>
      </c>
      <c r="E626" t="s">
        <v>4662</v>
      </c>
      <c r="F626" t="str">
        <f>IF(ISBLANK(draft_picks[[#This Row],[movie_id]]),"",_xlfn.XLOOKUP(draft_picks[[#This Row],[movie_id]],drafts.movies[id],drafts.movies[movie_title]))</f>
        <v>The Report</v>
      </c>
      <c r="G626" s="3" t="s">
        <v>1237</v>
      </c>
      <c r="H626" t="str">
        <f>IF(ISBLANK(draft_picks[[#This Row],[drafter_id]]),"",_xlfn.XLOOKUP(draft_picks[[#This Row],[drafter_id]],drafters[id],drafters[name]))</f>
        <v>Clay Keller</v>
      </c>
      <c r="J626" t="str">
        <f>IF(ISBLANK(draft_picks[[#This Row],[drafter_team_id]]),"",_xlfn.XLOOKUP(draft_picks[[#This Row],[drafter_team_id]],drafter_teams[id],drafter_teams[name]))</f>
        <v/>
      </c>
      <c r="K626" s="3" t="s">
        <v>15497</v>
      </c>
      <c r="L626" t="s">
        <v>15497</v>
      </c>
      <c r="M626" t="str">
        <f>IF(OR(ISBLANK(draft_picks[[#This Row],[veto_drafter_id]]),draft_picks[[#This Row],[veto_drafter_id]]=""),"",_xlfn.XLOOKUP(draft_picks[[#This Row],[veto_drafter_id]],drafters[id],drafters[name]))</f>
        <v/>
      </c>
      <c r="N626" t="s">
        <v>15497</v>
      </c>
      <c r="O626" t="str">
        <f>IF(OR(ISBLANK(draft_picks[[#This Row],[veto_drafter_team_id]]),draft_picks[[#This Row],[veto_drafter_team_id]]=""),"",_xlfn.XLOOKUP(draft_picks[[#This Row],[veto_drafter_team_id]],drafter_teams[id],drafter_teams[name]))</f>
        <v/>
      </c>
      <c r="Q626" t="s">
        <v>15497</v>
      </c>
      <c r="R626" t="str">
        <f>IF(OR(ISBLANK(draft_picks[[#This Row],[veto_override_drafter_id]]),draft_picks[[#This Row],[veto_override_drafter_id]]=""),"",_xlfn.XLOOKUP(draft_picks[[#This Row],[veto_override_drafter_id]],drafters[id],drafters[name]))</f>
        <v/>
      </c>
      <c r="S626" t="s">
        <v>15497</v>
      </c>
      <c r="T626" t="str">
        <f>IF(OR(ISBLANK(draft_picks[[#This Row],[veto_override_team_id]]),draft_picks[[#This Row],[veto_override_team_id]]=""),"",_xlfn.XLOOKUP(draft_picks[[#This Row],[veto_override_team_id]],drafter_teams[id],drafter_teams[name]))</f>
        <v/>
      </c>
    </row>
    <row r="627" spans="1:20" x14ac:dyDescent="0.25">
      <c r="A627" t="s">
        <v>294</v>
      </c>
      <c r="B627" t="str">
        <f>_xlfn.XLOOKUP(draft_picks[[#This Row],[draft_id]],drafts[id],drafts[title])</f>
        <v>2019 Mega Draft</v>
      </c>
      <c r="C627" s="3">
        <v>18</v>
      </c>
      <c r="D627">
        <f>IF(C626&lt;draft_picks[[#This Row],[position]],1,IF(C626&gt;draft_picks[[#This Row],[position]],D626+1,IF(C626=draft_picks[[#This Row],[position]],D626+1)))</f>
        <v>4</v>
      </c>
      <c r="E627" t="s">
        <v>2886</v>
      </c>
      <c r="F627" t="str">
        <f>IF(ISBLANK(draft_picks[[#This Row],[movie_id]]),"",_xlfn.XLOOKUP(draft_picks[[#This Row],[movie_id]],drafts.movies[id],drafts.movies[movie_title]))</f>
        <v>Midsommar</v>
      </c>
      <c r="G627" s="3" t="s">
        <v>1237</v>
      </c>
      <c r="H627" t="str">
        <f>IF(ISBLANK(draft_picks[[#This Row],[drafter_id]]),"",_xlfn.XLOOKUP(draft_picks[[#This Row],[drafter_id]],drafters[id],drafters[name]))</f>
        <v>Clay Keller</v>
      </c>
      <c r="J627" t="str">
        <f>IF(ISBLANK(draft_picks[[#This Row],[drafter_team_id]]),"",_xlfn.XLOOKUP(draft_picks[[#This Row],[drafter_team_id]],drafter_teams[id],drafter_teams[name]))</f>
        <v/>
      </c>
      <c r="K627" s="3" t="s">
        <v>15484</v>
      </c>
      <c r="L627" t="s">
        <v>1115</v>
      </c>
      <c r="M627" t="str">
        <f>IF(OR(ISBLANK(draft_picks[[#This Row],[veto_drafter_id]]),draft_picks[[#This Row],[veto_drafter_id]]=""),"",_xlfn.XLOOKUP(draft_picks[[#This Row],[veto_drafter_id]],drafters[id],drafters[name]))</f>
        <v>Ryan Marker</v>
      </c>
      <c r="N627" t="s">
        <v>15497</v>
      </c>
      <c r="O627" t="str">
        <f>IF(OR(ISBLANK(draft_picks[[#This Row],[veto_drafter_team_id]]),draft_picks[[#This Row],[veto_drafter_team_id]]=""),"",_xlfn.XLOOKUP(draft_picks[[#This Row],[veto_drafter_team_id]],drafter_teams[id],drafter_teams[name]))</f>
        <v/>
      </c>
      <c r="Q627" t="s">
        <v>15497</v>
      </c>
      <c r="R627" t="str">
        <f>IF(OR(ISBLANK(draft_picks[[#This Row],[veto_override_drafter_id]]),draft_picks[[#This Row],[veto_override_drafter_id]]=""),"",_xlfn.XLOOKUP(draft_picks[[#This Row],[veto_override_drafter_id]],drafters[id],drafters[name]))</f>
        <v/>
      </c>
      <c r="S627" t="s">
        <v>15497</v>
      </c>
      <c r="T627" t="str">
        <f>IF(OR(ISBLANK(draft_picks[[#This Row],[veto_override_team_id]]),draft_picks[[#This Row],[veto_override_team_id]]=""),"",_xlfn.XLOOKUP(draft_picks[[#This Row],[veto_override_team_id]],drafter_teams[id],drafter_teams[name]))</f>
        <v/>
      </c>
    </row>
    <row r="628" spans="1:20" x14ac:dyDescent="0.25">
      <c r="A628" t="s">
        <v>294</v>
      </c>
      <c r="B628" t="str">
        <f>_xlfn.XLOOKUP(draft_picks[[#This Row],[draft_id]],drafts[id],drafts[title])</f>
        <v>2019 Mega Draft</v>
      </c>
      <c r="C628" s="3">
        <v>18</v>
      </c>
      <c r="D628">
        <f>IF(C627&lt;draft_picks[[#This Row],[position]],1,IF(C627&gt;draft_picks[[#This Row],[position]],D627+1,IF(C627=draft_picks[[#This Row],[position]],D627+1)))</f>
        <v>5</v>
      </c>
      <c r="E628" t="s">
        <v>5115</v>
      </c>
      <c r="F628" t="str">
        <f>IF(ISBLANK(draft_picks[[#This Row],[movie_id]]),"",_xlfn.XLOOKUP(draft_picks[[#This Row],[movie_id]],drafts.movies[id],drafts.movies[movie_title]))</f>
        <v>Doctor Sleep</v>
      </c>
      <c r="G628" s="3" t="s">
        <v>1237</v>
      </c>
      <c r="H628" t="str">
        <f>IF(ISBLANK(draft_picks[[#This Row],[drafter_id]]),"",_xlfn.XLOOKUP(draft_picks[[#This Row],[drafter_id]],drafters[id],drafters[name]))</f>
        <v>Clay Keller</v>
      </c>
      <c r="J628" t="str">
        <f>IF(ISBLANK(draft_picks[[#This Row],[drafter_team_id]]),"",_xlfn.XLOOKUP(draft_picks[[#This Row],[drafter_team_id]],drafter_teams[id],drafter_teams[name]))</f>
        <v/>
      </c>
      <c r="K628" s="3" t="s">
        <v>15497</v>
      </c>
      <c r="L628" t="s">
        <v>15497</v>
      </c>
      <c r="M628" t="str">
        <f>IF(OR(ISBLANK(draft_picks[[#This Row],[veto_drafter_id]]),draft_picks[[#This Row],[veto_drafter_id]]=""),"",_xlfn.XLOOKUP(draft_picks[[#This Row],[veto_drafter_id]],drafters[id],drafters[name]))</f>
        <v/>
      </c>
      <c r="N628" t="s">
        <v>15497</v>
      </c>
      <c r="O628" t="str">
        <f>IF(OR(ISBLANK(draft_picks[[#This Row],[veto_drafter_team_id]]),draft_picks[[#This Row],[veto_drafter_team_id]]=""),"",_xlfn.XLOOKUP(draft_picks[[#This Row],[veto_drafter_team_id]],drafter_teams[id],drafter_teams[name]))</f>
        <v/>
      </c>
      <c r="Q628" t="s">
        <v>15497</v>
      </c>
      <c r="R628" t="str">
        <f>IF(OR(ISBLANK(draft_picks[[#This Row],[veto_override_drafter_id]]),draft_picks[[#This Row],[veto_override_drafter_id]]=""),"",_xlfn.XLOOKUP(draft_picks[[#This Row],[veto_override_drafter_id]],drafters[id],drafters[name]))</f>
        <v/>
      </c>
      <c r="S628" t="s">
        <v>15497</v>
      </c>
      <c r="T628" t="str">
        <f>IF(OR(ISBLANK(draft_picks[[#This Row],[veto_override_team_id]]),draft_picks[[#This Row],[veto_override_team_id]]=""),"",_xlfn.XLOOKUP(draft_picks[[#This Row],[veto_override_team_id]],drafter_teams[id],drafter_teams[name]))</f>
        <v/>
      </c>
    </row>
    <row r="629" spans="1:20" x14ac:dyDescent="0.25">
      <c r="A629" t="s">
        <v>294</v>
      </c>
      <c r="B629" t="str">
        <f>_xlfn.XLOOKUP(draft_picks[[#This Row],[draft_id]],drafts[id],drafts[title])</f>
        <v>2019 Mega Draft</v>
      </c>
      <c r="C629" s="3">
        <v>17</v>
      </c>
      <c r="D629">
        <f>IF(C628&lt;draft_picks[[#This Row],[position]],1,IF(C628&gt;draft_picks[[#This Row],[position]],D628+1,IF(C628=draft_picks[[#This Row],[position]],D628+1)))</f>
        <v>6</v>
      </c>
      <c r="E629" t="s">
        <v>2198</v>
      </c>
      <c r="F629" t="str">
        <f>IF(ISBLANK(draft_picks[[#This Row],[movie_id]]),"",_xlfn.XLOOKUP(draft_picks[[#This Row],[movie_id]],drafts.movies[id],drafts.movies[movie_title]))</f>
        <v>Ready or Not</v>
      </c>
      <c r="G629" s="3" t="s">
        <v>1133</v>
      </c>
      <c r="H629" t="str">
        <f>IF(ISBLANK(draft_picks[[#This Row],[drafter_id]]),"",_xlfn.XLOOKUP(draft_picks[[#This Row],[drafter_id]],drafters[id],drafters[name]))</f>
        <v>Oriana Nudo</v>
      </c>
      <c r="J629" t="str">
        <f>IF(ISBLANK(draft_picks[[#This Row],[drafter_team_id]]),"",_xlfn.XLOOKUP(draft_picks[[#This Row],[drafter_team_id]],drafter_teams[id],drafter_teams[name]))</f>
        <v/>
      </c>
      <c r="K629" s="3" t="s">
        <v>15497</v>
      </c>
      <c r="L629" t="s">
        <v>15497</v>
      </c>
      <c r="M629" t="str">
        <f>IF(OR(ISBLANK(draft_picks[[#This Row],[veto_drafter_id]]),draft_picks[[#This Row],[veto_drafter_id]]=""),"",_xlfn.XLOOKUP(draft_picks[[#This Row],[veto_drafter_id]],drafters[id],drafters[name]))</f>
        <v/>
      </c>
      <c r="N629" t="s">
        <v>15497</v>
      </c>
      <c r="O629" t="str">
        <f>IF(OR(ISBLANK(draft_picks[[#This Row],[veto_drafter_team_id]]),draft_picks[[#This Row],[veto_drafter_team_id]]=""),"",_xlfn.XLOOKUP(draft_picks[[#This Row],[veto_drafter_team_id]],drafter_teams[id],drafter_teams[name]))</f>
        <v/>
      </c>
      <c r="Q629" t="s">
        <v>15497</v>
      </c>
      <c r="R629" t="str">
        <f>IF(OR(ISBLANK(draft_picks[[#This Row],[veto_override_drafter_id]]),draft_picks[[#This Row],[veto_override_drafter_id]]=""),"",_xlfn.XLOOKUP(draft_picks[[#This Row],[veto_override_drafter_id]],drafters[id],drafters[name]))</f>
        <v/>
      </c>
      <c r="S629" t="s">
        <v>15497</v>
      </c>
      <c r="T629" t="str">
        <f>IF(OR(ISBLANK(draft_picks[[#This Row],[veto_override_team_id]]),draft_picks[[#This Row],[veto_override_team_id]]=""),"",_xlfn.XLOOKUP(draft_picks[[#This Row],[veto_override_team_id]],drafter_teams[id],drafter_teams[name]))</f>
        <v/>
      </c>
    </row>
    <row r="630" spans="1:20" x14ac:dyDescent="0.25">
      <c r="A630" t="s">
        <v>294</v>
      </c>
      <c r="B630" t="str">
        <f>_xlfn.XLOOKUP(draft_picks[[#This Row],[draft_id]],drafts[id],drafts[title])</f>
        <v>2019 Mega Draft</v>
      </c>
      <c r="C630" s="3">
        <v>16</v>
      </c>
      <c r="D630">
        <f>IF(C629&lt;draft_picks[[#This Row],[position]],1,IF(C629&gt;draft_picks[[#This Row],[position]],D629+1,IF(C629=draft_picks[[#This Row],[position]],D629+1)))</f>
        <v>7</v>
      </c>
      <c r="E630" t="s">
        <v>7548</v>
      </c>
      <c r="F630" t="str">
        <f>IF(ISBLANK(draft_picks[[#This Row],[movie_id]]),"",_xlfn.XLOOKUP(draft_picks[[#This Row],[movie_id]],drafts.movies[id],drafts.movies[movie_title]))</f>
        <v>Pain and Glory</v>
      </c>
      <c r="G630" s="3" t="s">
        <v>915</v>
      </c>
      <c r="H630" t="str">
        <f>IF(ISBLANK(draft_picks[[#This Row],[drafter_id]]),"",_xlfn.XLOOKUP(draft_picks[[#This Row],[drafter_id]],drafters[id],drafters[name]))</f>
        <v>Billy Ray Brewton</v>
      </c>
      <c r="J630" t="str">
        <f>IF(ISBLANK(draft_picks[[#This Row],[drafter_team_id]]),"",_xlfn.XLOOKUP(draft_picks[[#This Row],[drafter_team_id]],drafter_teams[id],drafter_teams[name]))</f>
        <v/>
      </c>
      <c r="K630" s="3" t="s">
        <v>15497</v>
      </c>
      <c r="L630" t="s">
        <v>15497</v>
      </c>
      <c r="M630" t="str">
        <f>IF(OR(ISBLANK(draft_picks[[#This Row],[veto_drafter_id]]),draft_picks[[#This Row],[veto_drafter_id]]=""),"",_xlfn.XLOOKUP(draft_picks[[#This Row],[veto_drafter_id]],drafters[id],drafters[name]))</f>
        <v/>
      </c>
      <c r="N630" t="s">
        <v>15497</v>
      </c>
      <c r="O630" t="str">
        <f>IF(OR(ISBLANK(draft_picks[[#This Row],[veto_drafter_team_id]]),draft_picks[[#This Row],[veto_drafter_team_id]]=""),"",_xlfn.XLOOKUP(draft_picks[[#This Row],[veto_drafter_team_id]],drafter_teams[id],drafter_teams[name]))</f>
        <v/>
      </c>
      <c r="Q630" t="s">
        <v>15497</v>
      </c>
      <c r="R630" t="str">
        <f>IF(OR(ISBLANK(draft_picks[[#This Row],[veto_override_drafter_id]]),draft_picks[[#This Row],[veto_override_drafter_id]]=""),"",_xlfn.XLOOKUP(draft_picks[[#This Row],[veto_override_drafter_id]],drafters[id],drafters[name]))</f>
        <v/>
      </c>
      <c r="S630" t="s">
        <v>15497</v>
      </c>
      <c r="T630" t="str">
        <f>IF(OR(ISBLANK(draft_picks[[#This Row],[veto_override_team_id]]),draft_picks[[#This Row],[veto_override_team_id]]=""),"",_xlfn.XLOOKUP(draft_picks[[#This Row],[veto_override_team_id]],drafter_teams[id],drafter_teams[name]))</f>
        <v/>
      </c>
    </row>
    <row r="631" spans="1:20" x14ac:dyDescent="0.25">
      <c r="A631" t="s">
        <v>294</v>
      </c>
      <c r="B631" t="str">
        <f>_xlfn.XLOOKUP(draft_picks[[#This Row],[draft_id]],drafts[id],drafts[title])</f>
        <v>2019 Mega Draft</v>
      </c>
      <c r="C631" s="3">
        <v>15</v>
      </c>
      <c r="D631">
        <f>IF(C630&lt;draft_picks[[#This Row],[position]],1,IF(C630&gt;draft_picks[[#This Row],[position]],D630+1,IF(C630=draft_picks[[#This Row],[position]],D630+1)))</f>
        <v>8</v>
      </c>
      <c r="E631" t="s">
        <v>5731</v>
      </c>
      <c r="F631" t="str">
        <f>IF(ISBLANK(draft_picks[[#This Row],[movie_id]]),"",_xlfn.XLOOKUP(draft_picks[[#This Row],[movie_id]],drafts.movies[id],drafts.movies[movie_title]))</f>
        <v>The Souvenir</v>
      </c>
      <c r="G631" s="3" t="s">
        <v>1237</v>
      </c>
      <c r="H631" t="str">
        <f>IF(ISBLANK(draft_picks[[#This Row],[drafter_id]]),"",_xlfn.XLOOKUP(draft_picks[[#This Row],[drafter_id]],drafters[id],drafters[name]))</f>
        <v>Clay Keller</v>
      </c>
      <c r="J631" t="str">
        <f>IF(ISBLANK(draft_picks[[#This Row],[drafter_team_id]]),"",_xlfn.XLOOKUP(draft_picks[[#This Row],[drafter_team_id]],drafter_teams[id],drafter_teams[name]))</f>
        <v/>
      </c>
      <c r="K631" s="3" t="s">
        <v>15497</v>
      </c>
      <c r="L631" t="s">
        <v>15497</v>
      </c>
      <c r="M631" t="str">
        <f>IF(OR(ISBLANK(draft_picks[[#This Row],[veto_drafter_id]]),draft_picks[[#This Row],[veto_drafter_id]]=""),"",_xlfn.XLOOKUP(draft_picks[[#This Row],[veto_drafter_id]],drafters[id],drafters[name]))</f>
        <v/>
      </c>
      <c r="N631" t="s">
        <v>15497</v>
      </c>
      <c r="O631" t="str">
        <f>IF(OR(ISBLANK(draft_picks[[#This Row],[veto_drafter_team_id]]),draft_picks[[#This Row],[veto_drafter_team_id]]=""),"",_xlfn.XLOOKUP(draft_picks[[#This Row],[veto_drafter_team_id]],drafter_teams[id],drafter_teams[name]))</f>
        <v/>
      </c>
      <c r="Q631" t="s">
        <v>15497</v>
      </c>
      <c r="R631" t="str">
        <f>IF(OR(ISBLANK(draft_picks[[#This Row],[veto_override_drafter_id]]),draft_picks[[#This Row],[veto_override_drafter_id]]=""),"",_xlfn.XLOOKUP(draft_picks[[#This Row],[veto_override_drafter_id]],drafters[id],drafters[name]))</f>
        <v/>
      </c>
      <c r="S631" t="s">
        <v>15497</v>
      </c>
      <c r="T631" t="str">
        <f>IF(OR(ISBLANK(draft_picks[[#This Row],[veto_override_team_id]]),draft_picks[[#This Row],[veto_override_team_id]]=""),"",_xlfn.XLOOKUP(draft_picks[[#This Row],[veto_override_team_id]],drafter_teams[id],drafter_teams[name]))</f>
        <v/>
      </c>
    </row>
    <row r="632" spans="1:20" x14ac:dyDescent="0.25">
      <c r="A632" t="s">
        <v>294</v>
      </c>
      <c r="B632" t="str">
        <f>_xlfn.XLOOKUP(draft_picks[[#This Row],[draft_id]],drafts[id],drafts[title])</f>
        <v>2019 Mega Draft</v>
      </c>
      <c r="C632" s="3">
        <v>14</v>
      </c>
      <c r="D632">
        <f>IF(C631&lt;draft_picks[[#This Row],[position]],1,IF(C631&gt;draft_picks[[#This Row],[position]],D631+1,IF(C631=draft_picks[[#This Row],[position]],D631+1)))</f>
        <v>9</v>
      </c>
      <c r="E632" t="s">
        <v>3085</v>
      </c>
      <c r="F632" t="str">
        <f>IF(ISBLANK(draft_picks[[#This Row],[movie_id]]),"",_xlfn.XLOOKUP(draft_picks[[#This Row],[movie_id]],drafts.movies[id],drafts.movies[movie_title]))</f>
        <v>The Farewell</v>
      </c>
      <c r="G632" s="3" t="s">
        <v>1115</v>
      </c>
      <c r="H632" t="str">
        <f>IF(ISBLANK(draft_picks[[#This Row],[drafter_id]]),"",_xlfn.XLOOKUP(draft_picks[[#This Row],[drafter_id]],drafters[id],drafters[name]))</f>
        <v>Ryan Marker</v>
      </c>
      <c r="J632" t="str">
        <f>IF(ISBLANK(draft_picks[[#This Row],[drafter_team_id]]),"",_xlfn.XLOOKUP(draft_picks[[#This Row],[drafter_team_id]],drafter_teams[id],drafter_teams[name]))</f>
        <v/>
      </c>
      <c r="K632" s="3" t="s">
        <v>15497</v>
      </c>
      <c r="L632" t="s">
        <v>15497</v>
      </c>
      <c r="M632" t="str">
        <f>IF(OR(ISBLANK(draft_picks[[#This Row],[veto_drafter_id]]),draft_picks[[#This Row],[veto_drafter_id]]=""),"",_xlfn.XLOOKUP(draft_picks[[#This Row],[veto_drafter_id]],drafters[id],drafters[name]))</f>
        <v/>
      </c>
      <c r="N632" t="s">
        <v>15497</v>
      </c>
      <c r="O632" t="str">
        <f>IF(OR(ISBLANK(draft_picks[[#This Row],[veto_drafter_team_id]]),draft_picks[[#This Row],[veto_drafter_team_id]]=""),"",_xlfn.XLOOKUP(draft_picks[[#This Row],[veto_drafter_team_id]],drafter_teams[id],drafter_teams[name]))</f>
        <v/>
      </c>
      <c r="Q632" t="s">
        <v>15497</v>
      </c>
      <c r="R632" t="str">
        <f>IF(OR(ISBLANK(draft_picks[[#This Row],[veto_override_drafter_id]]),draft_picks[[#This Row],[veto_override_drafter_id]]=""),"",_xlfn.XLOOKUP(draft_picks[[#This Row],[veto_override_drafter_id]],drafters[id],drafters[name]))</f>
        <v/>
      </c>
      <c r="S632" t="s">
        <v>15497</v>
      </c>
      <c r="T632" t="str">
        <f>IF(OR(ISBLANK(draft_picks[[#This Row],[veto_override_team_id]]),draft_picks[[#This Row],[veto_override_team_id]]=""),"",_xlfn.XLOOKUP(draft_picks[[#This Row],[veto_override_team_id]],drafter_teams[id],drafter_teams[name]))</f>
        <v/>
      </c>
    </row>
    <row r="633" spans="1:20" x14ac:dyDescent="0.25">
      <c r="A633" t="s">
        <v>294</v>
      </c>
      <c r="B633" t="str">
        <f>_xlfn.XLOOKUP(draft_picks[[#This Row],[draft_id]],drafts[id],drafts[title])</f>
        <v>2019 Mega Draft</v>
      </c>
      <c r="C633" s="3">
        <v>13</v>
      </c>
      <c r="D633">
        <f>IF(C632&lt;draft_picks[[#This Row],[position]],1,IF(C632&gt;draft_picks[[#This Row],[position]],D632+1,IF(C632=draft_picks[[#This Row],[position]],D632+1)))</f>
        <v>10</v>
      </c>
      <c r="E633" t="s">
        <v>5605</v>
      </c>
      <c r="F633" t="str">
        <f>IF(ISBLANK(draft_picks[[#This Row],[movie_id]]),"",_xlfn.XLOOKUP(draft_picks[[#This Row],[movie_id]],drafts.movies[id],drafts.movies[movie_title]))</f>
        <v>Dolemite Is My Name</v>
      </c>
      <c r="G633" s="3" t="s">
        <v>1133</v>
      </c>
      <c r="H633" t="str">
        <f>IF(ISBLANK(draft_picks[[#This Row],[drafter_id]]),"",_xlfn.XLOOKUP(draft_picks[[#This Row],[drafter_id]],drafters[id],drafters[name]))</f>
        <v>Oriana Nudo</v>
      </c>
      <c r="J633" t="str">
        <f>IF(ISBLANK(draft_picks[[#This Row],[drafter_team_id]]),"",_xlfn.XLOOKUP(draft_picks[[#This Row],[drafter_team_id]],drafter_teams[id],drafter_teams[name]))</f>
        <v/>
      </c>
      <c r="K633" s="3" t="s">
        <v>15497</v>
      </c>
      <c r="L633" t="s">
        <v>15497</v>
      </c>
      <c r="M633" t="str">
        <f>IF(OR(ISBLANK(draft_picks[[#This Row],[veto_drafter_id]]),draft_picks[[#This Row],[veto_drafter_id]]=""),"",_xlfn.XLOOKUP(draft_picks[[#This Row],[veto_drafter_id]],drafters[id],drafters[name]))</f>
        <v/>
      </c>
      <c r="N633" t="s">
        <v>15497</v>
      </c>
      <c r="O633" t="str">
        <f>IF(OR(ISBLANK(draft_picks[[#This Row],[veto_drafter_team_id]]),draft_picks[[#This Row],[veto_drafter_team_id]]=""),"",_xlfn.XLOOKUP(draft_picks[[#This Row],[veto_drafter_team_id]],drafter_teams[id],drafter_teams[name]))</f>
        <v/>
      </c>
      <c r="Q633" t="s">
        <v>15497</v>
      </c>
      <c r="R633" t="str">
        <f>IF(OR(ISBLANK(draft_picks[[#This Row],[veto_override_drafter_id]]),draft_picks[[#This Row],[veto_override_drafter_id]]=""),"",_xlfn.XLOOKUP(draft_picks[[#This Row],[veto_override_drafter_id]],drafters[id],drafters[name]))</f>
        <v/>
      </c>
      <c r="S633" t="s">
        <v>15497</v>
      </c>
      <c r="T633" t="str">
        <f>IF(OR(ISBLANK(draft_picks[[#This Row],[veto_override_team_id]]),draft_picks[[#This Row],[veto_override_team_id]]=""),"",_xlfn.XLOOKUP(draft_picks[[#This Row],[veto_override_team_id]],drafter_teams[id],drafter_teams[name]))</f>
        <v/>
      </c>
    </row>
    <row r="634" spans="1:20" x14ac:dyDescent="0.25">
      <c r="A634" t="s">
        <v>294</v>
      </c>
      <c r="B634" t="str">
        <f>_xlfn.XLOOKUP(draft_picks[[#This Row],[draft_id]],drafts[id],drafts[title])</f>
        <v>2019 Mega Draft</v>
      </c>
      <c r="C634" s="3">
        <v>12</v>
      </c>
      <c r="D634">
        <f>IF(C633&lt;draft_picks[[#This Row],[position]],1,IF(C633&gt;draft_picks[[#This Row],[position]],D633+1,IF(C633=draft_picks[[#This Row],[position]],D633+1)))</f>
        <v>11</v>
      </c>
      <c r="E634" t="s">
        <v>2186</v>
      </c>
      <c r="F634" t="str">
        <f>IF(ISBLANK(draft_picks[[#This Row],[movie_id]]),"",_xlfn.XLOOKUP(draft_picks[[#This Row],[movie_id]],drafts.movies[id],drafts.movies[movie_title]))</f>
        <v>Once Upon a Time... in Hollywood</v>
      </c>
      <c r="G634" s="3" t="s">
        <v>915</v>
      </c>
      <c r="H634" t="str">
        <f>IF(ISBLANK(draft_picks[[#This Row],[drafter_id]]),"",_xlfn.XLOOKUP(draft_picks[[#This Row],[drafter_id]],drafters[id],drafters[name]))</f>
        <v>Billy Ray Brewton</v>
      </c>
      <c r="J634" t="str">
        <f>IF(ISBLANK(draft_picks[[#This Row],[drafter_team_id]]),"",_xlfn.XLOOKUP(draft_picks[[#This Row],[drafter_team_id]],drafter_teams[id],drafter_teams[name]))</f>
        <v/>
      </c>
      <c r="K634" s="3" t="s">
        <v>15484</v>
      </c>
      <c r="L634" t="s">
        <v>1237</v>
      </c>
      <c r="M634" t="str">
        <f>IF(OR(ISBLANK(draft_picks[[#This Row],[veto_drafter_id]]),draft_picks[[#This Row],[veto_drafter_id]]=""),"",_xlfn.XLOOKUP(draft_picks[[#This Row],[veto_drafter_id]],drafters[id],drafters[name]))</f>
        <v>Clay Keller</v>
      </c>
      <c r="N634" t="s">
        <v>15497</v>
      </c>
      <c r="O634" t="str">
        <f>IF(OR(ISBLANK(draft_picks[[#This Row],[veto_drafter_team_id]]),draft_picks[[#This Row],[veto_drafter_team_id]]=""),"",_xlfn.XLOOKUP(draft_picks[[#This Row],[veto_drafter_team_id]],drafter_teams[id],drafter_teams[name]))</f>
        <v/>
      </c>
      <c r="Q634" t="s">
        <v>15497</v>
      </c>
      <c r="R634" t="str">
        <f>IF(OR(ISBLANK(draft_picks[[#This Row],[veto_override_drafter_id]]),draft_picks[[#This Row],[veto_override_drafter_id]]=""),"",_xlfn.XLOOKUP(draft_picks[[#This Row],[veto_override_drafter_id]],drafters[id],drafters[name]))</f>
        <v/>
      </c>
      <c r="S634" t="s">
        <v>15497</v>
      </c>
      <c r="T634" t="str">
        <f>IF(OR(ISBLANK(draft_picks[[#This Row],[veto_override_team_id]]),draft_picks[[#This Row],[veto_override_team_id]]=""),"",_xlfn.XLOOKUP(draft_picks[[#This Row],[veto_override_team_id]],drafter_teams[id],drafter_teams[name]))</f>
        <v/>
      </c>
    </row>
    <row r="635" spans="1:20" x14ac:dyDescent="0.25">
      <c r="A635" t="s">
        <v>294</v>
      </c>
      <c r="B635" t="str">
        <f>_xlfn.XLOOKUP(draft_picks[[#This Row],[draft_id]],drafts[id],drafts[title])</f>
        <v>2019 Mega Draft</v>
      </c>
      <c r="C635" s="3">
        <v>12</v>
      </c>
      <c r="D635">
        <f>IF(C634&lt;draft_picks[[#This Row],[position]],1,IF(C634&gt;draft_picks[[#This Row],[position]],D634+1,IF(C634=draft_picks[[#This Row],[position]],D634+1)))</f>
        <v>12</v>
      </c>
      <c r="E635" t="s">
        <v>2640</v>
      </c>
      <c r="F635" t="str">
        <f>IF(ISBLANK(draft_picks[[#This Row],[movie_id]]),"",_xlfn.XLOOKUP(draft_picks[[#This Row],[movie_id]],drafts.movies[id],drafts.movies[movie_title]))</f>
        <v>Little Women</v>
      </c>
      <c r="G635" s="3" t="s">
        <v>915</v>
      </c>
      <c r="H635" t="str">
        <f>IF(ISBLANK(draft_picks[[#This Row],[drafter_id]]),"",_xlfn.XLOOKUP(draft_picks[[#This Row],[drafter_id]],drafters[id],drafters[name]))</f>
        <v>Billy Ray Brewton</v>
      </c>
      <c r="J635" t="str">
        <f>IF(ISBLANK(draft_picks[[#This Row],[drafter_team_id]]),"",_xlfn.XLOOKUP(draft_picks[[#This Row],[drafter_team_id]],drafter_teams[id],drafter_teams[name]))</f>
        <v/>
      </c>
      <c r="K635" s="3" t="s">
        <v>15484</v>
      </c>
      <c r="L635" t="s">
        <v>1133</v>
      </c>
      <c r="M635" t="str">
        <f>IF(OR(ISBLANK(draft_picks[[#This Row],[veto_drafter_id]]),draft_picks[[#This Row],[veto_drafter_id]]=""),"",_xlfn.XLOOKUP(draft_picks[[#This Row],[veto_drafter_id]],drafters[id],drafters[name]))</f>
        <v>Oriana Nudo</v>
      </c>
      <c r="N635" t="s">
        <v>15497</v>
      </c>
      <c r="O635" t="str">
        <f>IF(OR(ISBLANK(draft_picks[[#This Row],[veto_drafter_team_id]]),draft_picks[[#This Row],[veto_drafter_team_id]]=""),"",_xlfn.XLOOKUP(draft_picks[[#This Row],[veto_drafter_team_id]],drafter_teams[id],drafter_teams[name]))</f>
        <v/>
      </c>
      <c r="Q635" t="s">
        <v>15497</v>
      </c>
      <c r="R635" t="str">
        <f>IF(OR(ISBLANK(draft_picks[[#This Row],[veto_override_drafter_id]]),draft_picks[[#This Row],[veto_override_drafter_id]]=""),"",_xlfn.XLOOKUP(draft_picks[[#This Row],[veto_override_drafter_id]],drafters[id],drafters[name]))</f>
        <v/>
      </c>
      <c r="S635" t="s">
        <v>15497</v>
      </c>
      <c r="T635" t="str">
        <f>IF(OR(ISBLANK(draft_picks[[#This Row],[veto_override_team_id]]),draft_picks[[#This Row],[veto_override_team_id]]=""),"",_xlfn.XLOOKUP(draft_picks[[#This Row],[veto_override_team_id]],drafter_teams[id],drafter_teams[name]))</f>
        <v/>
      </c>
    </row>
    <row r="636" spans="1:20" x14ac:dyDescent="0.25">
      <c r="A636" t="s">
        <v>294</v>
      </c>
      <c r="B636" t="str">
        <f>_xlfn.XLOOKUP(draft_picks[[#This Row],[draft_id]],drafts[id],drafts[title])</f>
        <v>2019 Mega Draft</v>
      </c>
      <c r="C636" s="3">
        <v>12</v>
      </c>
      <c r="D636">
        <f>IF(C635&lt;draft_picks[[#This Row],[position]],1,IF(C635&gt;draft_picks[[#This Row],[position]],D635+1,IF(C635=draft_picks[[#This Row],[position]],D635+1)))</f>
        <v>13</v>
      </c>
      <c r="E636" t="s">
        <v>3597</v>
      </c>
      <c r="F636" t="str">
        <f>IF(ISBLANK(draft_picks[[#This Row],[movie_id]]),"",_xlfn.XLOOKUP(draft_picks[[#This Row],[movie_id]],drafts.movies[id],drafts.movies[movie_title]))</f>
        <v>Ad Astra</v>
      </c>
      <c r="G636" s="3" t="s">
        <v>915</v>
      </c>
      <c r="H636" t="str">
        <f>IF(ISBLANK(draft_picks[[#This Row],[drafter_id]]),"",_xlfn.XLOOKUP(draft_picks[[#This Row],[drafter_id]],drafters[id],drafters[name]))</f>
        <v>Billy Ray Brewton</v>
      </c>
      <c r="J636" t="str">
        <f>IF(ISBLANK(draft_picks[[#This Row],[drafter_team_id]]),"",_xlfn.XLOOKUP(draft_picks[[#This Row],[drafter_team_id]],drafter_teams[id],drafter_teams[name]))</f>
        <v/>
      </c>
      <c r="K636" s="3" t="s">
        <v>15497</v>
      </c>
      <c r="L636" t="s">
        <v>15497</v>
      </c>
      <c r="M636" t="str">
        <f>IF(OR(ISBLANK(draft_picks[[#This Row],[veto_drafter_id]]),draft_picks[[#This Row],[veto_drafter_id]]=""),"",_xlfn.XLOOKUP(draft_picks[[#This Row],[veto_drafter_id]],drafters[id],drafters[name]))</f>
        <v/>
      </c>
      <c r="N636" t="s">
        <v>15497</v>
      </c>
      <c r="O636" t="str">
        <f>IF(OR(ISBLANK(draft_picks[[#This Row],[veto_drafter_team_id]]),draft_picks[[#This Row],[veto_drafter_team_id]]=""),"",_xlfn.XLOOKUP(draft_picks[[#This Row],[veto_drafter_team_id]],drafter_teams[id],drafter_teams[name]))</f>
        <v/>
      </c>
      <c r="Q636" t="s">
        <v>15497</v>
      </c>
      <c r="R636" t="str">
        <f>IF(OR(ISBLANK(draft_picks[[#This Row],[veto_override_drafter_id]]),draft_picks[[#This Row],[veto_override_drafter_id]]=""),"",_xlfn.XLOOKUP(draft_picks[[#This Row],[veto_override_drafter_id]],drafters[id],drafters[name]))</f>
        <v/>
      </c>
      <c r="S636" t="s">
        <v>15497</v>
      </c>
      <c r="T636" t="str">
        <f>IF(OR(ISBLANK(draft_picks[[#This Row],[veto_override_team_id]]),draft_picks[[#This Row],[veto_override_team_id]]=""),"",_xlfn.XLOOKUP(draft_picks[[#This Row],[veto_override_team_id]],drafter_teams[id],drafter_teams[name]))</f>
        <v/>
      </c>
    </row>
    <row r="637" spans="1:20" x14ac:dyDescent="0.25">
      <c r="A637" t="s">
        <v>294</v>
      </c>
      <c r="B637" t="str">
        <f>_xlfn.XLOOKUP(draft_picks[[#This Row],[draft_id]],drafts[id],drafts[title])</f>
        <v>2019 Mega Draft</v>
      </c>
      <c r="C637" s="3">
        <v>11</v>
      </c>
      <c r="D637">
        <f>IF(C636&lt;draft_picks[[#This Row],[position]],1,IF(C636&gt;draft_picks[[#This Row],[position]],D636+1,IF(C636=draft_picks[[#This Row],[position]],D636+1)))</f>
        <v>14</v>
      </c>
      <c r="E637" t="s">
        <v>3415</v>
      </c>
      <c r="F637" t="str">
        <f>IF(ISBLANK(draft_picks[[#This Row],[movie_id]]),"",_xlfn.XLOOKUP(draft_picks[[#This Row],[movie_id]],drafts.movies[id],drafts.movies[movie_title]))</f>
        <v>Tigers Are Not Afraid</v>
      </c>
      <c r="G637" s="3" t="s">
        <v>1237</v>
      </c>
      <c r="H637" t="str">
        <f>IF(ISBLANK(draft_picks[[#This Row],[drafter_id]]),"",_xlfn.XLOOKUP(draft_picks[[#This Row],[drafter_id]],drafters[id],drafters[name]))</f>
        <v>Clay Keller</v>
      </c>
      <c r="J637" t="str">
        <f>IF(ISBLANK(draft_picks[[#This Row],[drafter_team_id]]),"",_xlfn.XLOOKUP(draft_picks[[#This Row],[drafter_team_id]],drafter_teams[id],drafter_teams[name]))</f>
        <v/>
      </c>
      <c r="K637" s="3" t="s">
        <v>15497</v>
      </c>
      <c r="L637" t="s">
        <v>15497</v>
      </c>
      <c r="M637" t="str">
        <f>IF(OR(ISBLANK(draft_picks[[#This Row],[veto_drafter_id]]),draft_picks[[#This Row],[veto_drafter_id]]=""),"",_xlfn.XLOOKUP(draft_picks[[#This Row],[veto_drafter_id]],drafters[id],drafters[name]))</f>
        <v/>
      </c>
      <c r="N637" t="s">
        <v>15497</v>
      </c>
      <c r="O637" t="str">
        <f>IF(OR(ISBLANK(draft_picks[[#This Row],[veto_drafter_team_id]]),draft_picks[[#This Row],[veto_drafter_team_id]]=""),"",_xlfn.XLOOKUP(draft_picks[[#This Row],[veto_drafter_team_id]],drafter_teams[id],drafter_teams[name]))</f>
        <v/>
      </c>
      <c r="Q637" t="s">
        <v>15497</v>
      </c>
      <c r="R637" t="str">
        <f>IF(OR(ISBLANK(draft_picks[[#This Row],[veto_override_drafter_id]]),draft_picks[[#This Row],[veto_override_drafter_id]]=""),"",_xlfn.XLOOKUP(draft_picks[[#This Row],[veto_override_drafter_id]],drafters[id],drafters[name]))</f>
        <v/>
      </c>
      <c r="S637" t="s">
        <v>15497</v>
      </c>
      <c r="T637" t="str">
        <f>IF(OR(ISBLANK(draft_picks[[#This Row],[veto_override_team_id]]),draft_picks[[#This Row],[veto_override_team_id]]=""),"",_xlfn.XLOOKUP(draft_picks[[#This Row],[veto_override_team_id]],drafter_teams[id],drafter_teams[name]))</f>
        <v/>
      </c>
    </row>
    <row r="638" spans="1:20" x14ac:dyDescent="0.25">
      <c r="A638" t="s">
        <v>294</v>
      </c>
      <c r="B638" t="str">
        <f>_xlfn.XLOOKUP(draft_picks[[#This Row],[draft_id]],drafts[id],drafts[title])</f>
        <v>2019 Mega Draft</v>
      </c>
      <c r="C638" s="3">
        <v>10</v>
      </c>
      <c r="D638">
        <f>IF(C637&lt;draft_picks[[#This Row],[position]],1,IF(C637&gt;draft_picks[[#This Row],[position]],D637+1,IF(C637=draft_picks[[#This Row],[position]],D637+1)))</f>
        <v>15</v>
      </c>
      <c r="E638" t="s">
        <v>2147</v>
      </c>
      <c r="F638" t="str">
        <f>IF(ISBLANK(draft_picks[[#This Row],[movie_id]]),"",_xlfn.XLOOKUP(draft_picks[[#This Row],[movie_id]],drafts.movies[id],drafts.movies[movie_title]))</f>
        <v>The Lighthouse</v>
      </c>
      <c r="G638" s="3" t="s">
        <v>1115</v>
      </c>
      <c r="H638" t="str">
        <f>IF(ISBLANK(draft_picks[[#This Row],[drafter_id]]),"",_xlfn.XLOOKUP(draft_picks[[#This Row],[drafter_id]],drafters[id],drafters[name]))</f>
        <v>Ryan Marker</v>
      </c>
      <c r="J638" t="str">
        <f>IF(ISBLANK(draft_picks[[#This Row],[drafter_team_id]]),"",_xlfn.XLOOKUP(draft_picks[[#This Row],[drafter_team_id]],drafter_teams[id],drafter_teams[name]))</f>
        <v/>
      </c>
      <c r="K638" s="3" t="s">
        <v>15497</v>
      </c>
      <c r="L638" t="s">
        <v>15497</v>
      </c>
      <c r="M638" t="str">
        <f>IF(OR(ISBLANK(draft_picks[[#This Row],[veto_drafter_id]]),draft_picks[[#This Row],[veto_drafter_id]]=""),"",_xlfn.XLOOKUP(draft_picks[[#This Row],[veto_drafter_id]],drafters[id],drafters[name]))</f>
        <v/>
      </c>
      <c r="N638" t="s">
        <v>15497</v>
      </c>
      <c r="O638" t="str">
        <f>IF(OR(ISBLANK(draft_picks[[#This Row],[veto_drafter_team_id]]),draft_picks[[#This Row],[veto_drafter_team_id]]=""),"",_xlfn.XLOOKUP(draft_picks[[#This Row],[veto_drafter_team_id]],drafter_teams[id],drafter_teams[name]))</f>
        <v/>
      </c>
      <c r="Q638" t="s">
        <v>15497</v>
      </c>
      <c r="R638" t="str">
        <f>IF(OR(ISBLANK(draft_picks[[#This Row],[veto_override_drafter_id]]),draft_picks[[#This Row],[veto_override_drafter_id]]=""),"",_xlfn.XLOOKUP(draft_picks[[#This Row],[veto_override_drafter_id]],drafters[id],drafters[name]))</f>
        <v/>
      </c>
      <c r="S638" t="s">
        <v>15497</v>
      </c>
      <c r="T638" t="str">
        <f>IF(OR(ISBLANK(draft_picks[[#This Row],[veto_override_team_id]]),draft_picks[[#This Row],[veto_override_team_id]]=""),"",_xlfn.XLOOKUP(draft_picks[[#This Row],[veto_override_team_id]],drafter_teams[id],drafter_teams[name]))</f>
        <v/>
      </c>
    </row>
    <row r="639" spans="1:20" x14ac:dyDescent="0.25">
      <c r="A639" t="s">
        <v>294</v>
      </c>
      <c r="B639" t="str">
        <f>_xlfn.XLOOKUP(draft_picks[[#This Row],[draft_id]],drafts[id],drafts[title])</f>
        <v>2019 Mega Draft</v>
      </c>
      <c r="C639" s="3">
        <v>9</v>
      </c>
      <c r="D639">
        <f>IF(C638&lt;draft_picks[[#This Row],[position]],1,IF(C638&gt;draft_picks[[#This Row],[position]],D638+1,IF(C638=draft_picks[[#This Row],[position]],D638+1)))</f>
        <v>16</v>
      </c>
      <c r="E639" t="s">
        <v>2655</v>
      </c>
      <c r="F639" t="str">
        <f>IF(ISBLANK(draft_picks[[#This Row],[movie_id]]),"",_xlfn.XLOOKUP(draft_picks[[#This Row],[movie_id]],drafts.movies[id],drafts.movies[movie_title]))</f>
        <v>Knives Out</v>
      </c>
      <c r="G639" s="3" t="s">
        <v>1133</v>
      </c>
      <c r="H639" t="str">
        <f>IF(ISBLANK(draft_picks[[#This Row],[drafter_id]]),"",_xlfn.XLOOKUP(draft_picks[[#This Row],[drafter_id]],drafters[id],drafters[name]))</f>
        <v>Oriana Nudo</v>
      </c>
      <c r="J639" t="str">
        <f>IF(ISBLANK(draft_picks[[#This Row],[drafter_team_id]]),"",_xlfn.XLOOKUP(draft_picks[[#This Row],[drafter_team_id]],drafter_teams[id],drafter_teams[name]))</f>
        <v/>
      </c>
      <c r="K639" s="3" t="s">
        <v>15497</v>
      </c>
      <c r="L639" t="s">
        <v>15497</v>
      </c>
      <c r="M639" t="str">
        <f>IF(OR(ISBLANK(draft_picks[[#This Row],[veto_drafter_id]]),draft_picks[[#This Row],[veto_drafter_id]]=""),"",_xlfn.XLOOKUP(draft_picks[[#This Row],[veto_drafter_id]],drafters[id],drafters[name]))</f>
        <v/>
      </c>
      <c r="N639" t="s">
        <v>15497</v>
      </c>
      <c r="O639" t="str">
        <f>IF(OR(ISBLANK(draft_picks[[#This Row],[veto_drafter_team_id]]),draft_picks[[#This Row],[veto_drafter_team_id]]=""),"",_xlfn.XLOOKUP(draft_picks[[#This Row],[veto_drafter_team_id]],drafter_teams[id],drafter_teams[name]))</f>
        <v/>
      </c>
      <c r="Q639" t="s">
        <v>15497</v>
      </c>
      <c r="R639" t="str">
        <f>IF(OR(ISBLANK(draft_picks[[#This Row],[veto_override_drafter_id]]),draft_picks[[#This Row],[veto_override_drafter_id]]=""),"",_xlfn.XLOOKUP(draft_picks[[#This Row],[veto_override_drafter_id]],drafters[id],drafters[name]))</f>
        <v/>
      </c>
      <c r="S639" t="s">
        <v>15497</v>
      </c>
      <c r="T639" t="str">
        <f>IF(OR(ISBLANK(draft_picks[[#This Row],[veto_override_team_id]]),draft_picks[[#This Row],[veto_override_team_id]]=""),"",_xlfn.XLOOKUP(draft_picks[[#This Row],[veto_override_team_id]],drafter_teams[id],drafter_teams[name]))</f>
        <v/>
      </c>
    </row>
    <row r="640" spans="1:20" x14ac:dyDescent="0.25">
      <c r="A640" t="s">
        <v>294</v>
      </c>
      <c r="B640" t="str">
        <f>_xlfn.XLOOKUP(draft_picks[[#This Row],[draft_id]],drafts[id],drafts[title])</f>
        <v>2019 Mega Draft</v>
      </c>
      <c r="C640" s="3">
        <v>8</v>
      </c>
      <c r="D640">
        <f>IF(C639&lt;draft_picks[[#This Row],[position]],1,IF(C639&gt;draft_picks[[#This Row],[position]],D639+1,IF(C639=draft_picks[[#This Row],[position]],D639+1)))</f>
        <v>17</v>
      </c>
      <c r="E640" t="s">
        <v>6423</v>
      </c>
      <c r="F640" t="str">
        <f>IF(ISBLANK(draft_picks[[#This Row],[movie_id]]),"",_xlfn.XLOOKUP(draft_picks[[#This Row],[movie_id]],drafts.movies[id],drafts.movies[movie_title]))</f>
        <v>Apollo 11</v>
      </c>
      <c r="G640" s="3" t="s">
        <v>915</v>
      </c>
      <c r="H640" t="str">
        <f>IF(ISBLANK(draft_picks[[#This Row],[drafter_id]]),"",_xlfn.XLOOKUP(draft_picks[[#This Row],[drafter_id]],drafters[id],drafters[name]))</f>
        <v>Billy Ray Brewton</v>
      </c>
      <c r="J640" t="str">
        <f>IF(ISBLANK(draft_picks[[#This Row],[drafter_team_id]]),"",_xlfn.XLOOKUP(draft_picks[[#This Row],[drafter_team_id]],drafter_teams[id],drafter_teams[name]))</f>
        <v/>
      </c>
      <c r="K640" s="3" t="s">
        <v>15497</v>
      </c>
      <c r="L640" t="s">
        <v>15497</v>
      </c>
      <c r="M640" t="str">
        <f>IF(OR(ISBLANK(draft_picks[[#This Row],[veto_drafter_id]]),draft_picks[[#This Row],[veto_drafter_id]]=""),"",_xlfn.XLOOKUP(draft_picks[[#This Row],[veto_drafter_id]],drafters[id],drafters[name]))</f>
        <v/>
      </c>
      <c r="N640" t="s">
        <v>15497</v>
      </c>
      <c r="O640" t="str">
        <f>IF(OR(ISBLANK(draft_picks[[#This Row],[veto_drafter_team_id]]),draft_picks[[#This Row],[veto_drafter_team_id]]=""),"",_xlfn.XLOOKUP(draft_picks[[#This Row],[veto_drafter_team_id]],drafter_teams[id],drafter_teams[name]))</f>
        <v/>
      </c>
      <c r="Q640" t="s">
        <v>15497</v>
      </c>
      <c r="R640" t="str">
        <f>IF(OR(ISBLANK(draft_picks[[#This Row],[veto_override_drafter_id]]),draft_picks[[#This Row],[veto_override_drafter_id]]=""),"",_xlfn.XLOOKUP(draft_picks[[#This Row],[veto_override_drafter_id]],drafters[id],drafters[name]))</f>
        <v/>
      </c>
      <c r="S640" t="s">
        <v>15497</v>
      </c>
      <c r="T640" t="str">
        <f>IF(OR(ISBLANK(draft_picks[[#This Row],[veto_override_team_id]]),draft_picks[[#This Row],[veto_override_team_id]]=""),"",_xlfn.XLOOKUP(draft_picks[[#This Row],[veto_override_team_id]],drafter_teams[id],drafter_teams[name]))</f>
        <v/>
      </c>
    </row>
    <row r="641" spans="1:20" x14ac:dyDescent="0.25">
      <c r="A641" t="s">
        <v>294</v>
      </c>
      <c r="B641" t="str">
        <f>_xlfn.XLOOKUP(draft_picks[[#This Row],[draft_id]],drafts[id],drafts[title])</f>
        <v>2019 Mega Draft</v>
      </c>
      <c r="C641" s="3">
        <v>7</v>
      </c>
      <c r="D641">
        <f>IF(C640&lt;draft_picks[[#This Row],[position]],1,IF(C640&gt;draft_picks[[#This Row],[position]],D640+1,IF(C640=draft_picks[[#This Row],[position]],D640+1)))</f>
        <v>18</v>
      </c>
      <c r="E641" t="s">
        <v>8002</v>
      </c>
      <c r="F641" t="str">
        <f>IF(ISBLANK(draft_picks[[#This Row],[movie_id]]),"",_xlfn.XLOOKUP(draft_picks[[#This Row],[movie_id]],drafts.movies[id],drafts.movies[movie_title]))</f>
        <v>Ford v Ferrari</v>
      </c>
      <c r="G641" s="3" t="s">
        <v>1237</v>
      </c>
      <c r="H641" t="str">
        <f>IF(ISBLANK(draft_picks[[#This Row],[drafter_id]]),"",_xlfn.XLOOKUP(draft_picks[[#This Row],[drafter_id]],drafters[id],drafters[name]))</f>
        <v>Clay Keller</v>
      </c>
      <c r="J641" t="str">
        <f>IF(ISBLANK(draft_picks[[#This Row],[drafter_team_id]]),"",_xlfn.XLOOKUP(draft_picks[[#This Row],[drafter_team_id]],drafter_teams[id],drafter_teams[name]))</f>
        <v/>
      </c>
      <c r="K641" s="3" t="s">
        <v>15484</v>
      </c>
      <c r="L641" t="s">
        <v>1133</v>
      </c>
      <c r="M641" t="str">
        <f>IF(OR(ISBLANK(draft_picks[[#This Row],[veto_drafter_id]]),draft_picks[[#This Row],[veto_drafter_id]]=""),"",_xlfn.XLOOKUP(draft_picks[[#This Row],[veto_drafter_id]],drafters[id],drafters[name]))</f>
        <v>Oriana Nudo</v>
      </c>
      <c r="N641" t="s">
        <v>15497</v>
      </c>
      <c r="O641" t="str">
        <f>IF(OR(ISBLANK(draft_picks[[#This Row],[veto_drafter_team_id]]),draft_picks[[#This Row],[veto_drafter_team_id]]=""),"",_xlfn.XLOOKUP(draft_picks[[#This Row],[veto_drafter_team_id]],drafter_teams[id],drafter_teams[name]))</f>
        <v/>
      </c>
      <c r="Q641" t="s">
        <v>15497</v>
      </c>
      <c r="R641" t="str">
        <f>IF(OR(ISBLANK(draft_picks[[#This Row],[veto_override_drafter_id]]),draft_picks[[#This Row],[veto_override_drafter_id]]=""),"",_xlfn.XLOOKUP(draft_picks[[#This Row],[veto_override_drafter_id]],drafters[id],drafters[name]))</f>
        <v/>
      </c>
      <c r="S641" t="s">
        <v>15497</v>
      </c>
      <c r="T641" t="str">
        <f>IF(OR(ISBLANK(draft_picks[[#This Row],[veto_override_team_id]]),draft_picks[[#This Row],[veto_override_team_id]]=""),"",_xlfn.XLOOKUP(draft_picks[[#This Row],[veto_override_team_id]],drafter_teams[id],drafter_teams[name]))</f>
        <v/>
      </c>
    </row>
    <row r="642" spans="1:20" x14ac:dyDescent="0.25">
      <c r="A642" t="s">
        <v>294</v>
      </c>
      <c r="B642" t="str">
        <f>_xlfn.XLOOKUP(draft_picks[[#This Row],[draft_id]],drafts[id],drafts[title])</f>
        <v>2019 Mega Draft</v>
      </c>
      <c r="C642" s="3">
        <v>7</v>
      </c>
      <c r="D642">
        <f>IF(C641&lt;draft_picks[[#This Row],[position]],1,IF(C641&gt;draft_picks[[#This Row],[position]],D641+1,IF(C641=draft_picks[[#This Row],[position]],D641+1)))</f>
        <v>19</v>
      </c>
      <c r="E642" t="s">
        <v>5528</v>
      </c>
      <c r="F642" t="str">
        <f>IF(ISBLANK(draft_picks[[#This Row],[movie_id]]),"",_xlfn.XLOOKUP(draft_picks[[#This Row],[movie_id]],drafts.movies[id],drafts.movies[movie_title]))</f>
        <v>Us</v>
      </c>
      <c r="G642" s="3" t="s">
        <v>1237</v>
      </c>
      <c r="H642" t="str">
        <f>IF(ISBLANK(draft_picks[[#This Row],[drafter_id]]),"",_xlfn.XLOOKUP(draft_picks[[#This Row],[drafter_id]],drafters[id],drafters[name]))</f>
        <v>Clay Keller</v>
      </c>
      <c r="J642" t="str">
        <f>IF(ISBLANK(draft_picks[[#This Row],[drafter_team_id]]),"",_xlfn.XLOOKUP(draft_picks[[#This Row],[drafter_team_id]],drafter_teams[id],drafter_teams[name]))</f>
        <v/>
      </c>
      <c r="K642" s="3" t="s">
        <v>15497</v>
      </c>
      <c r="L642" t="s">
        <v>15497</v>
      </c>
      <c r="M642" t="str">
        <f>IF(OR(ISBLANK(draft_picks[[#This Row],[veto_drafter_id]]),draft_picks[[#This Row],[veto_drafter_id]]=""),"",_xlfn.XLOOKUP(draft_picks[[#This Row],[veto_drafter_id]],drafters[id],drafters[name]))</f>
        <v/>
      </c>
      <c r="N642" t="s">
        <v>15497</v>
      </c>
      <c r="O642" t="str">
        <f>IF(OR(ISBLANK(draft_picks[[#This Row],[veto_drafter_team_id]]),draft_picks[[#This Row],[veto_drafter_team_id]]=""),"",_xlfn.XLOOKUP(draft_picks[[#This Row],[veto_drafter_team_id]],drafter_teams[id],drafter_teams[name]))</f>
        <v/>
      </c>
      <c r="Q642" t="s">
        <v>15497</v>
      </c>
      <c r="R642" t="str">
        <f>IF(OR(ISBLANK(draft_picks[[#This Row],[veto_override_drafter_id]]),draft_picks[[#This Row],[veto_override_drafter_id]]=""),"",_xlfn.XLOOKUP(draft_picks[[#This Row],[veto_override_drafter_id]],drafters[id],drafters[name]))</f>
        <v/>
      </c>
      <c r="S642" t="s">
        <v>15497</v>
      </c>
      <c r="T642" t="str">
        <f>IF(OR(ISBLANK(draft_picks[[#This Row],[veto_override_team_id]]),draft_picks[[#This Row],[veto_override_team_id]]=""),"",_xlfn.XLOOKUP(draft_picks[[#This Row],[veto_override_team_id]],drafter_teams[id],drafter_teams[name]))</f>
        <v/>
      </c>
    </row>
    <row r="643" spans="1:20" x14ac:dyDescent="0.25">
      <c r="A643" t="s">
        <v>294</v>
      </c>
      <c r="B643" t="str">
        <f>_xlfn.XLOOKUP(draft_picks[[#This Row],[draft_id]],drafts[id],drafts[title])</f>
        <v>2019 Mega Draft</v>
      </c>
      <c r="C643" s="3">
        <v>6</v>
      </c>
      <c r="D643">
        <f>IF(C642&lt;draft_picks[[#This Row],[position]],1,IF(C642&gt;draft_picks[[#This Row],[position]],D642+1,IF(C642=draft_picks[[#This Row],[position]],D642+1)))</f>
        <v>20</v>
      </c>
      <c r="E643" t="s">
        <v>4011</v>
      </c>
      <c r="F643" t="str">
        <f>IF(ISBLANK(draft_picks[[#This Row],[movie_id]]),"",_xlfn.XLOOKUP(draft_picks[[#This Row],[movie_id]],drafts.movies[id],drafts.movies[movie_title]))</f>
        <v>The Last Black Man in San Francisco</v>
      </c>
      <c r="G643" s="3" t="s">
        <v>1115</v>
      </c>
      <c r="H643" t="str">
        <f>IF(ISBLANK(draft_picks[[#This Row],[drafter_id]]),"",_xlfn.XLOOKUP(draft_picks[[#This Row],[drafter_id]],drafters[id],drafters[name]))</f>
        <v>Ryan Marker</v>
      </c>
      <c r="J643" t="str">
        <f>IF(ISBLANK(draft_picks[[#This Row],[drafter_team_id]]),"",_xlfn.XLOOKUP(draft_picks[[#This Row],[drafter_team_id]],drafter_teams[id],drafter_teams[name]))</f>
        <v/>
      </c>
      <c r="K643" s="3" t="s">
        <v>15497</v>
      </c>
      <c r="L643" t="s">
        <v>15497</v>
      </c>
      <c r="M643" t="str">
        <f>IF(OR(ISBLANK(draft_picks[[#This Row],[veto_drafter_id]]),draft_picks[[#This Row],[veto_drafter_id]]=""),"",_xlfn.XLOOKUP(draft_picks[[#This Row],[veto_drafter_id]],drafters[id],drafters[name]))</f>
        <v/>
      </c>
      <c r="N643" t="s">
        <v>15497</v>
      </c>
      <c r="O643" t="str">
        <f>IF(OR(ISBLANK(draft_picks[[#This Row],[veto_drafter_team_id]]),draft_picks[[#This Row],[veto_drafter_team_id]]=""),"",_xlfn.XLOOKUP(draft_picks[[#This Row],[veto_drafter_team_id]],drafter_teams[id],drafter_teams[name]))</f>
        <v/>
      </c>
      <c r="Q643" t="s">
        <v>15497</v>
      </c>
      <c r="R643" t="str">
        <f>IF(OR(ISBLANK(draft_picks[[#This Row],[veto_override_drafter_id]]),draft_picks[[#This Row],[veto_override_drafter_id]]=""),"",_xlfn.XLOOKUP(draft_picks[[#This Row],[veto_override_drafter_id]],drafters[id],drafters[name]))</f>
        <v/>
      </c>
      <c r="S643" t="s">
        <v>15497</v>
      </c>
      <c r="T643" t="str">
        <f>IF(OR(ISBLANK(draft_picks[[#This Row],[veto_override_team_id]]),draft_picks[[#This Row],[veto_override_team_id]]=""),"",_xlfn.XLOOKUP(draft_picks[[#This Row],[veto_override_team_id]],drafter_teams[id],drafter_teams[name]))</f>
        <v/>
      </c>
    </row>
    <row r="644" spans="1:20" x14ac:dyDescent="0.25">
      <c r="A644" t="s">
        <v>294</v>
      </c>
      <c r="B644" t="str">
        <f>_xlfn.XLOOKUP(draft_picks[[#This Row],[draft_id]],drafts[id],drafts[title])</f>
        <v>2019 Mega Draft</v>
      </c>
      <c r="C644" s="3">
        <v>5</v>
      </c>
      <c r="D644">
        <f>IF(C643&lt;draft_picks[[#This Row],[position]],1,IF(C643&gt;draft_picks[[#This Row],[position]],D643+1,IF(C643=draft_picks[[#This Row],[position]],D643+1)))</f>
        <v>21</v>
      </c>
      <c r="E644" t="s">
        <v>2640</v>
      </c>
      <c r="F644" t="str">
        <f>IF(ISBLANK(draft_picks[[#This Row],[movie_id]]),"",_xlfn.XLOOKUP(draft_picks[[#This Row],[movie_id]],drafts.movies[id],drafts.movies[movie_title]))</f>
        <v>Little Women</v>
      </c>
      <c r="G644" s="3" t="s">
        <v>1133</v>
      </c>
      <c r="H644" t="str">
        <f>IF(ISBLANK(draft_picks[[#This Row],[drafter_id]]),"",_xlfn.XLOOKUP(draft_picks[[#This Row],[drafter_id]],drafters[id],drafters[name]))</f>
        <v>Oriana Nudo</v>
      </c>
      <c r="J644" t="str">
        <f>IF(ISBLANK(draft_picks[[#This Row],[drafter_team_id]]),"",_xlfn.XLOOKUP(draft_picks[[#This Row],[drafter_team_id]],drafter_teams[id],drafter_teams[name]))</f>
        <v/>
      </c>
      <c r="K644" s="3" t="s">
        <v>15497</v>
      </c>
      <c r="L644" t="s">
        <v>15497</v>
      </c>
      <c r="M644" t="str">
        <f>IF(OR(ISBLANK(draft_picks[[#This Row],[veto_drafter_id]]),draft_picks[[#This Row],[veto_drafter_id]]=""),"",_xlfn.XLOOKUP(draft_picks[[#This Row],[veto_drafter_id]],drafters[id],drafters[name]))</f>
        <v/>
      </c>
      <c r="N644" t="s">
        <v>15497</v>
      </c>
      <c r="O644" t="str">
        <f>IF(OR(ISBLANK(draft_picks[[#This Row],[veto_drafter_team_id]]),draft_picks[[#This Row],[veto_drafter_team_id]]=""),"",_xlfn.XLOOKUP(draft_picks[[#This Row],[veto_drafter_team_id]],drafter_teams[id],drafter_teams[name]))</f>
        <v/>
      </c>
      <c r="Q644" t="s">
        <v>15497</v>
      </c>
      <c r="R644" t="str">
        <f>IF(OR(ISBLANK(draft_picks[[#This Row],[veto_override_drafter_id]]),draft_picks[[#This Row],[veto_override_drafter_id]]=""),"",_xlfn.XLOOKUP(draft_picks[[#This Row],[veto_override_drafter_id]],drafters[id],drafters[name]))</f>
        <v/>
      </c>
      <c r="S644" t="s">
        <v>15497</v>
      </c>
      <c r="T644" t="str">
        <f>IF(OR(ISBLANK(draft_picks[[#This Row],[veto_override_team_id]]),draft_picks[[#This Row],[veto_override_team_id]]=""),"",_xlfn.XLOOKUP(draft_picks[[#This Row],[veto_override_team_id]],drafter_teams[id],drafter_teams[name]))</f>
        <v/>
      </c>
    </row>
    <row r="645" spans="1:20" x14ac:dyDescent="0.25">
      <c r="A645" t="s">
        <v>294</v>
      </c>
      <c r="B645" t="str">
        <f>_xlfn.XLOOKUP(draft_picks[[#This Row],[draft_id]],drafts[id],drafts[title])</f>
        <v>2019 Mega Draft</v>
      </c>
      <c r="C645" s="3">
        <v>4</v>
      </c>
      <c r="D645">
        <f>IF(C644&lt;draft_picks[[#This Row],[position]],1,IF(C644&gt;draft_picks[[#This Row],[position]],D644+1,IF(C644=draft_picks[[#This Row],[position]],D644+1)))</f>
        <v>22</v>
      </c>
      <c r="E645" t="s">
        <v>7599</v>
      </c>
      <c r="F645" t="str">
        <f>IF(ISBLANK(draft_picks[[#This Row],[movie_id]]),"",_xlfn.XLOOKUP(draft_picks[[#This Row],[movie_id]],drafts.movies[id],drafts.movies[movie_title]))</f>
        <v>The Irishman</v>
      </c>
      <c r="G645" s="3" t="s">
        <v>1133</v>
      </c>
      <c r="H645" t="str">
        <f>IF(ISBLANK(draft_picks[[#This Row],[drafter_id]]),"",_xlfn.XLOOKUP(draft_picks[[#This Row],[drafter_id]],drafters[id],drafters[name]))</f>
        <v>Oriana Nudo</v>
      </c>
      <c r="J645" t="str">
        <f>IF(ISBLANK(draft_picks[[#This Row],[drafter_team_id]]),"",_xlfn.XLOOKUP(draft_picks[[#This Row],[drafter_team_id]],drafter_teams[id],drafter_teams[name]))</f>
        <v/>
      </c>
      <c r="K645" s="3" t="s">
        <v>15497</v>
      </c>
      <c r="L645" t="s">
        <v>15497</v>
      </c>
      <c r="M645" t="str">
        <f>IF(OR(ISBLANK(draft_picks[[#This Row],[veto_drafter_id]]),draft_picks[[#This Row],[veto_drafter_id]]=""),"",_xlfn.XLOOKUP(draft_picks[[#This Row],[veto_drafter_id]],drafters[id],drafters[name]))</f>
        <v/>
      </c>
      <c r="N645" t="s">
        <v>15497</v>
      </c>
      <c r="O645" t="str">
        <f>IF(OR(ISBLANK(draft_picks[[#This Row],[veto_drafter_team_id]]),draft_picks[[#This Row],[veto_drafter_team_id]]=""),"",_xlfn.XLOOKUP(draft_picks[[#This Row],[veto_drafter_team_id]],drafter_teams[id],drafter_teams[name]))</f>
        <v/>
      </c>
      <c r="Q645" t="s">
        <v>15497</v>
      </c>
      <c r="R645" t="str">
        <f>IF(OR(ISBLANK(draft_picks[[#This Row],[veto_override_drafter_id]]),draft_picks[[#This Row],[veto_override_drafter_id]]=""),"",_xlfn.XLOOKUP(draft_picks[[#This Row],[veto_override_drafter_id]],drafters[id],drafters[name]))</f>
        <v/>
      </c>
      <c r="S645" t="s">
        <v>15497</v>
      </c>
      <c r="T645" t="str">
        <f>IF(OR(ISBLANK(draft_picks[[#This Row],[veto_override_team_id]]),draft_picks[[#This Row],[veto_override_team_id]]=""),"",_xlfn.XLOOKUP(draft_picks[[#This Row],[veto_override_team_id]],drafter_teams[id],drafter_teams[name]))</f>
        <v/>
      </c>
    </row>
    <row r="646" spans="1:20" x14ac:dyDescent="0.25">
      <c r="A646" t="s">
        <v>294</v>
      </c>
      <c r="B646" t="str">
        <f>_xlfn.XLOOKUP(draft_picks[[#This Row],[draft_id]],drafts[id],drafts[title])</f>
        <v>2019 Mega Draft</v>
      </c>
      <c r="C646" s="3">
        <v>3</v>
      </c>
      <c r="D646">
        <f>IF(C645&lt;draft_picks[[#This Row],[position]],1,IF(C645&gt;draft_picks[[#This Row],[position]],D645+1,IF(C645=draft_picks[[#This Row],[position]],D645+1)))</f>
        <v>23</v>
      </c>
      <c r="E646" t="s">
        <v>1922</v>
      </c>
      <c r="F646" t="str">
        <f>IF(ISBLANK(draft_picks[[#This Row],[movie_id]]),"",_xlfn.XLOOKUP(draft_picks[[#This Row],[movie_id]],drafts.movies[id],drafts.movies[movie_title]))</f>
        <v>Marriage Story</v>
      </c>
      <c r="G646" s="3" t="s">
        <v>915</v>
      </c>
      <c r="H646" t="str">
        <f>IF(ISBLANK(draft_picks[[#This Row],[drafter_id]]),"",_xlfn.XLOOKUP(draft_picks[[#This Row],[drafter_id]],drafters[id],drafters[name]))</f>
        <v>Billy Ray Brewton</v>
      </c>
      <c r="J646" t="str">
        <f>IF(ISBLANK(draft_picks[[#This Row],[drafter_team_id]]),"",_xlfn.XLOOKUP(draft_picks[[#This Row],[drafter_team_id]],drafter_teams[id],drafter_teams[name]))</f>
        <v/>
      </c>
      <c r="K646" s="3" t="s">
        <v>15497</v>
      </c>
      <c r="L646" t="s">
        <v>15497</v>
      </c>
      <c r="M646" t="str">
        <f>IF(OR(ISBLANK(draft_picks[[#This Row],[veto_drafter_id]]),draft_picks[[#This Row],[veto_drafter_id]]=""),"",_xlfn.XLOOKUP(draft_picks[[#This Row],[veto_drafter_id]],drafters[id],drafters[name]))</f>
        <v/>
      </c>
      <c r="N646" t="s">
        <v>15497</v>
      </c>
      <c r="O646" t="str">
        <f>IF(OR(ISBLANK(draft_picks[[#This Row],[veto_drafter_team_id]]),draft_picks[[#This Row],[veto_drafter_team_id]]=""),"",_xlfn.XLOOKUP(draft_picks[[#This Row],[veto_drafter_team_id]],drafter_teams[id],drafter_teams[name]))</f>
        <v/>
      </c>
      <c r="Q646" t="s">
        <v>15497</v>
      </c>
      <c r="R646" t="str">
        <f>IF(OR(ISBLANK(draft_picks[[#This Row],[veto_override_drafter_id]]),draft_picks[[#This Row],[veto_override_drafter_id]]=""),"",_xlfn.XLOOKUP(draft_picks[[#This Row],[veto_override_drafter_id]],drafters[id],drafters[name]))</f>
        <v/>
      </c>
      <c r="S646" t="s">
        <v>15497</v>
      </c>
      <c r="T646" t="str">
        <f>IF(OR(ISBLANK(draft_picks[[#This Row],[veto_override_team_id]]),draft_picks[[#This Row],[veto_override_team_id]]=""),"",_xlfn.XLOOKUP(draft_picks[[#This Row],[veto_override_team_id]],drafter_teams[id],drafter_teams[name]))</f>
        <v/>
      </c>
    </row>
    <row r="647" spans="1:20" x14ac:dyDescent="0.25">
      <c r="A647" t="s">
        <v>294</v>
      </c>
      <c r="B647" t="str">
        <f>_xlfn.XLOOKUP(draft_picks[[#This Row],[draft_id]],drafts[id],drafts[title])</f>
        <v>2019 Mega Draft</v>
      </c>
      <c r="C647" s="3">
        <v>2</v>
      </c>
      <c r="D647">
        <f>IF(C646&lt;draft_picks[[#This Row],[position]],1,IF(C646&gt;draft_picks[[#This Row],[position]],D646+1,IF(C646=draft_picks[[#This Row],[position]],D646+1)))</f>
        <v>24</v>
      </c>
      <c r="E647" t="s">
        <v>2186</v>
      </c>
      <c r="F647" t="str">
        <f>IF(ISBLANK(draft_picks[[#This Row],[movie_id]]),"",_xlfn.XLOOKUP(draft_picks[[#This Row],[movie_id]],drafts.movies[id],drafts.movies[movie_title]))</f>
        <v>Once Upon a Time... in Hollywood</v>
      </c>
      <c r="G647" s="3" t="s">
        <v>1237</v>
      </c>
      <c r="H647" t="str">
        <f>IF(ISBLANK(draft_picks[[#This Row],[drafter_id]]),"",_xlfn.XLOOKUP(draft_picks[[#This Row],[drafter_id]],drafters[id],drafters[name]))</f>
        <v>Clay Keller</v>
      </c>
      <c r="J647" t="str">
        <f>IF(ISBLANK(draft_picks[[#This Row],[drafter_team_id]]),"",_xlfn.XLOOKUP(draft_picks[[#This Row],[drafter_team_id]],drafter_teams[id],drafter_teams[name]))</f>
        <v/>
      </c>
      <c r="K647" s="3" t="s">
        <v>15497</v>
      </c>
      <c r="L647" t="s">
        <v>15497</v>
      </c>
      <c r="M647" t="str">
        <f>IF(OR(ISBLANK(draft_picks[[#This Row],[veto_drafter_id]]),draft_picks[[#This Row],[veto_drafter_id]]=""),"",_xlfn.XLOOKUP(draft_picks[[#This Row],[veto_drafter_id]],drafters[id],drafters[name]))</f>
        <v/>
      </c>
      <c r="N647" t="s">
        <v>15497</v>
      </c>
      <c r="O647" t="str">
        <f>IF(OR(ISBLANK(draft_picks[[#This Row],[veto_drafter_team_id]]),draft_picks[[#This Row],[veto_drafter_team_id]]=""),"",_xlfn.XLOOKUP(draft_picks[[#This Row],[veto_drafter_team_id]],drafter_teams[id],drafter_teams[name]))</f>
        <v/>
      </c>
      <c r="Q647" t="s">
        <v>15497</v>
      </c>
      <c r="R647" t="str">
        <f>IF(OR(ISBLANK(draft_picks[[#This Row],[veto_override_drafter_id]]),draft_picks[[#This Row],[veto_override_drafter_id]]=""),"",_xlfn.XLOOKUP(draft_picks[[#This Row],[veto_override_drafter_id]],drafters[id],drafters[name]))</f>
        <v/>
      </c>
      <c r="S647" t="s">
        <v>15497</v>
      </c>
      <c r="T647" t="str">
        <f>IF(OR(ISBLANK(draft_picks[[#This Row],[veto_override_team_id]]),draft_picks[[#This Row],[veto_override_team_id]]=""),"",_xlfn.XLOOKUP(draft_picks[[#This Row],[veto_override_team_id]],drafter_teams[id],drafter_teams[name]))</f>
        <v/>
      </c>
    </row>
    <row r="648" spans="1:20" x14ac:dyDescent="0.25">
      <c r="A648" t="s">
        <v>294</v>
      </c>
      <c r="B648" t="str">
        <f>_xlfn.XLOOKUP(draft_picks[[#This Row],[draft_id]],drafts[id],drafts[title])</f>
        <v>2019 Mega Draft</v>
      </c>
      <c r="C648" s="3">
        <v>1</v>
      </c>
      <c r="D648">
        <f>IF(C647&lt;draft_picks[[#This Row],[position]],1,IF(C647&gt;draft_picks[[#This Row],[position]],D647+1,IF(C647=draft_picks[[#This Row],[position]],D647+1)))</f>
        <v>25</v>
      </c>
      <c r="E648" t="s">
        <v>7096</v>
      </c>
      <c r="F648" t="str">
        <f>IF(ISBLANK(draft_picks[[#This Row],[movie_id]]),"",_xlfn.XLOOKUP(draft_picks[[#This Row],[movie_id]],drafts.movies[id],drafts.movies[movie_title]))</f>
        <v>Parasite</v>
      </c>
      <c r="G648" s="3" t="s">
        <v>1115</v>
      </c>
      <c r="H648" t="str">
        <f>IF(ISBLANK(draft_picks[[#This Row],[drafter_id]]),"",_xlfn.XLOOKUP(draft_picks[[#This Row],[drafter_id]],drafters[id],drafters[name]))</f>
        <v>Ryan Marker</v>
      </c>
      <c r="J648" t="str">
        <f>IF(ISBLANK(draft_picks[[#This Row],[drafter_team_id]]),"",_xlfn.XLOOKUP(draft_picks[[#This Row],[drafter_team_id]],drafter_teams[id],drafter_teams[name]))</f>
        <v/>
      </c>
      <c r="K648" s="3" t="s">
        <v>15497</v>
      </c>
      <c r="L648" t="s">
        <v>15497</v>
      </c>
      <c r="M648" t="str">
        <f>IF(OR(ISBLANK(draft_picks[[#This Row],[veto_drafter_id]]),draft_picks[[#This Row],[veto_drafter_id]]=""),"",_xlfn.XLOOKUP(draft_picks[[#This Row],[veto_drafter_id]],drafters[id],drafters[name]))</f>
        <v/>
      </c>
      <c r="N648" t="s">
        <v>15497</v>
      </c>
      <c r="O648" t="str">
        <f>IF(OR(ISBLANK(draft_picks[[#This Row],[veto_drafter_team_id]]),draft_picks[[#This Row],[veto_drafter_team_id]]=""),"",_xlfn.XLOOKUP(draft_picks[[#This Row],[veto_drafter_team_id]],drafter_teams[id],drafter_teams[name]))</f>
        <v/>
      </c>
      <c r="Q648" t="s">
        <v>15497</v>
      </c>
      <c r="R648" t="str">
        <f>IF(OR(ISBLANK(draft_picks[[#This Row],[veto_override_drafter_id]]),draft_picks[[#This Row],[veto_override_drafter_id]]=""),"",_xlfn.XLOOKUP(draft_picks[[#This Row],[veto_override_drafter_id]],drafters[id],drafters[name]))</f>
        <v/>
      </c>
      <c r="S648" t="s">
        <v>15497</v>
      </c>
      <c r="T648" t="str">
        <f>IF(OR(ISBLANK(draft_picks[[#This Row],[veto_override_team_id]]),draft_picks[[#This Row],[veto_override_team_id]]=""),"",_xlfn.XLOOKUP(draft_picks[[#This Row],[veto_override_team_id]],drafter_teams[id],drafter_teams[name]))</f>
        <v/>
      </c>
    </row>
    <row r="649" spans="1:20" x14ac:dyDescent="0.25">
      <c r="A649" t="s">
        <v>42</v>
      </c>
      <c r="B649" t="str">
        <f>_xlfn.XLOOKUP(draft_picks[[#This Row],[draft_id]],drafts[id],drafts[title])</f>
        <v>European Vacation</v>
      </c>
      <c r="C649" s="3">
        <v>7</v>
      </c>
      <c r="D649">
        <f>IF(C648&lt;draft_picks[[#This Row],[position]],1,IF(C648&gt;draft_picks[[#This Row],[position]],D648+1,IF(C648=draft_picks[[#This Row],[position]],D648+1)))</f>
        <v>1</v>
      </c>
      <c r="E649" t="s">
        <v>2311</v>
      </c>
      <c r="F649" t="str">
        <f>IF(ISBLANK(draft_picks[[#This Row],[movie_id]]),"",_xlfn.XLOOKUP(draft_picks[[#This Row],[movie_id]],drafts.movies[id],drafts.movies[movie_title]))</f>
        <v>An American Werewolf in London</v>
      </c>
      <c r="G649" s="3" t="s">
        <v>1133</v>
      </c>
      <c r="H649" t="str">
        <f>IF(ISBLANK(draft_picks[[#This Row],[drafter_id]]),"",_xlfn.XLOOKUP(draft_picks[[#This Row],[drafter_id]],drafters[id],drafters[name]))</f>
        <v>Oriana Nudo</v>
      </c>
      <c r="J649" t="str">
        <f>IF(ISBLANK(draft_picks[[#This Row],[drafter_team_id]]),"",_xlfn.XLOOKUP(draft_picks[[#This Row],[drafter_team_id]],drafter_teams[id],drafter_teams[name]))</f>
        <v/>
      </c>
      <c r="K649" s="3" t="s">
        <v>15497</v>
      </c>
      <c r="L649" t="s">
        <v>15497</v>
      </c>
      <c r="M649" t="str">
        <f>IF(OR(ISBLANK(draft_picks[[#This Row],[veto_drafter_id]]),draft_picks[[#This Row],[veto_drafter_id]]=""),"",_xlfn.XLOOKUP(draft_picks[[#This Row],[veto_drafter_id]],drafters[id],drafters[name]))</f>
        <v/>
      </c>
      <c r="N649" t="s">
        <v>15497</v>
      </c>
      <c r="O649" t="str">
        <f>IF(OR(ISBLANK(draft_picks[[#This Row],[veto_drafter_team_id]]),draft_picks[[#This Row],[veto_drafter_team_id]]=""),"",_xlfn.XLOOKUP(draft_picks[[#This Row],[veto_drafter_team_id]],drafter_teams[id],drafter_teams[name]))</f>
        <v/>
      </c>
      <c r="Q649" t="s">
        <v>15497</v>
      </c>
      <c r="R649" t="str">
        <f>IF(OR(ISBLANK(draft_picks[[#This Row],[veto_override_drafter_id]]),draft_picks[[#This Row],[veto_override_drafter_id]]=""),"",_xlfn.XLOOKUP(draft_picks[[#This Row],[veto_override_drafter_id]],drafters[id],drafters[name]))</f>
        <v/>
      </c>
      <c r="S649" t="s">
        <v>15497</v>
      </c>
      <c r="T649" t="str">
        <f>IF(OR(ISBLANK(draft_picks[[#This Row],[veto_override_team_id]]),draft_picks[[#This Row],[veto_override_team_id]]=""),"",_xlfn.XLOOKUP(draft_picks[[#This Row],[veto_override_team_id]],drafter_teams[id],drafter_teams[name]))</f>
        <v/>
      </c>
    </row>
    <row r="650" spans="1:20" x14ac:dyDescent="0.25">
      <c r="A650" t="s">
        <v>42</v>
      </c>
      <c r="B650" t="str">
        <f>_xlfn.XLOOKUP(draft_picks[[#This Row],[draft_id]],drafts[id],drafts[title])</f>
        <v>European Vacation</v>
      </c>
      <c r="C650" s="3">
        <v>6</v>
      </c>
      <c r="D650">
        <f>IF(C649&lt;draft_picks[[#This Row],[position]],1,IF(C649&gt;draft_picks[[#This Row],[position]],D649+1,IF(C649=draft_picks[[#This Row],[position]],D649+1)))</f>
        <v>2</v>
      </c>
      <c r="E650" t="s">
        <v>3746</v>
      </c>
      <c r="F650" t="str">
        <f>IF(ISBLANK(draft_picks[[#This Row],[movie_id]]),"",_xlfn.XLOOKUP(draft_picks[[#This Row],[movie_id]],drafts.movies[id],drafts.movies[movie_title]))</f>
        <v>Before Sunrise</v>
      </c>
      <c r="G650" s="3" t="s">
        <v>1133</v>
      </c>
      <c r="H650" t="str">
        <f>IF(ISBLANK(draft_picks[[#This Row],[drafter_id]]),"",_xlfn.XLOOKUP(draft_picks[[#This Row],[drafter_id]],drafters[id],drafters[name]))</f>
        <v>Oriana Nudo</v>
      </c>
      <c r="J650" t="str">
        <f>IF(ISBLANK(draft_picks[[#This Row],[drafter_team_id]]),"",_xlfn.XLOOKUP(draft_picks[[#This Row],[drafter_team_id]],drafter_teams[id],drafter_teams[name]))</f>
        <v/>
      </c>
      <c r="K650" s="3" t="s">
        <v>15497</v>
      </c>
      <c r="L650" t="s">
        <v>15497</v>
      </c>
      <c r="M650" t="str">
        <f>IF(OR(ISBLANK(draft_picks[[#This Row],[veto_drafter_id]]),draft_picks[[#This Row],[veto_drafter_id]]=""),"",_xlfn.XLOOKUP(draft_picks[[#This Row],[veto_drafter_id]],drafters[id],drafters[name]))</f>
        <v/>
      </c>
      <c r="N650" t="s">
        <v>15497</v>
      </c>
      <c r="O650" t="str">
        <f>IF(OR(ISBLANK(draft_picks[[#This Row],[veto_drafter_team_id]]),draft_picks[[#This Row],[veto_drafter_team_id]]=""),"",_xlfn.XLOOKUP(draft_picks[[#This Row],[veto_drafter_team_id]],drafter_teams[id],drafter_teams[name]))</f>
        <v/>
      </c>
      <c r="Q650" t="s">
        <v>15497</v>
      </c>
      <c r="R650" t="str">
        <f>IF(OR(ISBLANK(draft_picks[[#This Row],[veto_override_drafter_id]]),draft_picks[[#This Row],[veto_override_drafter_id]]=""),"",_xlfn.XLOOKUP(draft_picks[[#This Row],[veto_override_drafter_id]],drafters[id],drafters[name]))</f>
        <v/>
      </c>
      <c r="S650" t="s">
        <v>15497</v>
      </c>
      <c r="T650" t="str">
        <f>IF(OR(ISBLANK(draft_picks[[#This Row],[veto_override_team_id]]),draft_picks[[#This Row],[veto_override_team_id]]=""),"",_xlfn.XLOOKUP(draft_picks[[#This Row],[veto_override_team_id]],drafter_teams[id],drafter_teams[name]))</f>
        <v/>
      </c>
    </row>
    <row r="651" spans="1:20" x14ac:dyDescent="0.25">
      <c r="A651" t="s">
        <v>42</v>
      </c>
      <c r="B651" t="str">
        <f>_xlfn.XLOOKUP(draft_picks[[#This Row],[draft_id]],drafts[id],drafts[title])</f>
        <v>European Vacation</v>
      </c>
      <c r="C651" s="3">
        <v>5</v>
      </c>
      <c r="D651">
        <f>IF(C650&lt;draft_picks[[#This Row],[position]],1,IF(C650&gt;draft_picks[[#This Row],[position]],D650+1,IF(C650=draft_picks[[#This Row],[position]],D650+1)))</f>
        <v>3</v>
      </c>
      <c r="E651" t="s">
        <v>7730</v>
      </c>
      <c r="F651" t="str">
        <f>IF(ISBLANK(draft_picks[[#This Row],[movie_id]]),"",_xlfn.XLOOKUP(draft_picks[[#This Row],[movie_id]],drafts.movies[id],drafts.movies[movie_title]))</f>
        <v>Come September</v>
      </c>
      <c r="G651" s="3" t="s">
        <v>881</v>
      </c>
      <c r="H651" t="str">
        <f>IF(ISBLANK(draft_picks[[#This Row],[drafter_id]]),"",_xlfn.XLOOKUP(draft_picks[[#This Row],[drafter_id]],drafters[id],drafters[name]))</f>
        <v>Rance Collins</v>
      </c>
      <c r="J651" t="str">
        <f>IF(ISBLANK(draft_picks[[#This Row],[drafter_team_id]]),"",_xlfn.XLOOKUP(draft_picks[[#This Row],[drafter_team_id]],drafter_teams[id],drafter_teams[name]))</f>
        <v/>
      </c>
      <c r="K651" s="3" t="s">
        <v>15497</v>
      </c>
      <c r="L651" t="s">
        <v>15497</v>
      </c>
      <c r="M651" t="str">
        <f>IF(OR(ISBLANK(draft_picks[[#This Row],[veto_drafter_id]]),draft_picks[[#This Row],[veto_drafter_id]]=""),"",_xlfn.XLOOKUP(draft_picks[[#This Row],[veto_drafter_id]],drafters[id],drafters[name]))</f>
        <v/>
      </c>
      <c r="N651" t="s">
        <v>15497</v>
      </c>
      <c r="O651" t="str">
        <f>IF(OR(ISBLANK(draft_picks[[#This Row],[veto_drafter_team_id]]),draft_picks[[#This Row],[veto_drafter_team_id]]=""),"",_xlfn.XLOOKUP(draft_picks[[#This Row],[veto_drafter_team_id]],drafter_teams[id],drafter_teams[name]))</f>
        <v/>
      </c>
      <c r="Q651" t="s">
        <v>15497</v>
      </c>
      <c r="R651" t="str">
        <f>IF(OR(ISBLANK(draft_picks[[#This Row],[veto_override_drafter_id]]),draft_picks[[#This Row],[veto_override_drafter_id]]=""),"",_xlfn.XLOOKUP(draft_picks[[#This Row],[veto_override_drafter_id]],drafters[id],drafters[name]))</f>
        <v/>
      </c>
      <c r="S651" t="s">
        <v>15497</v>
      </c>
      <c r="T651" t="str">
        <f>IF(OR(ISBLANK(draft_picks[[#This Row],[veto_override_team_id]]),draft_picks[[#This Row],[veto_override_team_id]]=""),"",_xlfn.XLOOKUP(draft_picks[[#This Row],[veto_override_team_id]],drafter_teams[id],drafter_teams[name]))</f>
        <v/>
      </c>
    </row>
    <row r="652" spans="1:20" x14ac:dyDescent="0.25">
      <c r="A652" t="s">
        <v>42</v>
      </c>
      <c r="B652" t="str">
        <f>_xlfn.XLOOKUP(draft_picks[[#This Row],[draft_id]],drafts[id],drafts[title])</f>
        <v>European Vacation</v>
      </c>
      <c r="C652" s="3">
        <v>4</v>
      </c>
      <c r="D652">
        <f>IF(C651&lt;draft_picks[[#This Row],[position]],1,IF(C651&gt;draft_picks[[#This Row],[position]],D651+1,IF(C651=draft_picks[[#This Row],[position]],D651+1)))</f>
        <v>4</v>
      </c>
      <c r="E652" t="s">
        <v>4320</v>
      </c>
      <c r="F652" t="str">
        <f>IF(ISBLANK(draft_picks[[#This Row],[movie_id]]),"",_xlfn.XLOOKUP(draft_picks[[#This Row],[movie_id]],drafts.movies[id],drafts.movies[movie_title]))</f>
        <v>Bonjour Tristesse</v>
      </c>
      <c r="G652" s="3" t="s">
        <v>1133</v>
      </c>
      <c r="H652" t="str">
        <f>IF(ISBLANK(draft_picks[[#This Row],[drafter_id]]),"",_xlfn.XLOOKUP(draft_picks[[#This Row],[drafter_id]],drafters[id],drafters[name]))</f>
        <v>Oriana Nudo</v>
      </c>
      <c r="J652" t="str">
        <f>IF(ISBLANK(draft_picks[[#This Row],[drafter_team_id]]),"",_xlfn.XLOOKUP(draft_picks[[#This Row],[drafter_team_id]],drafter_teams[id],drafter_teams[name]))</f>
        <v/>
      </c>
      <c r="K652" s="3" t="s">
        <v>15497</v>
      </c>
      <c r="L652" t="s">
        <v>15497</v>
      </c>
      <c r="M652" t="str">
        <f>IF(OR(ISBLANK(draft_picks[[#This Row],[veto_drafter_id]]),draft_picks[[#This Row],[veto_drafter_id]]=""),"",_xlfn.XLOOKUP(draft_picks[[#This Row],[veto_drafter_id]],drafters[id],drafters[name]))</f>
        <v/>
      </c>
      <c r="N652" t="s">
        <v>15497</v>
      </c>
      <c r="O652" t="str">
        <f>IF(OR(ISBLANK(draft_picks[[#This Row],[veto_drafter_team_id]]),draft_picks[[#This Row],[veto_drafter_team_id]]=""),"",_xlfn.XLOOKUP(draft_picks[[#This Row],[veto_drafter_team_id]],drafter_teams[id],drafter_teams[name]))</f>
        <v/>
      </c>
      <c r="Q652" t="s">
        <v>15497</v>
      </c>
      <c r="R652" t="str">
        <f>IF(OR(ISBLANK(draft_picks[[#This Row],[veto_override_drafter_id]]),draft_picks[[#This Row],[veto_override_drafter_id]]=""),"",_xlfn.XLOOKUP(draft_picks[[#This Row],[veto_override_drafter_id]],drafters[id],drafters[name]))</f>
        <v/>
      </c>
      <c r="S652" t="s">
        <v>15497</v>
      </c>
      <c r="T652" t="str">
        <f>IF(OR(ISBLANK(draft_picks[[#This Row],[veto_override_team_id]]),draft_picks[[#This Row],[veto_override_team_id]]=""),"",_xlfn.XLOOKUP(draft_picks[[#This Row],[veto_override_team_id]],drafter_teams[id],drafter_teams[name]))</f>
        <v/>
      </c>
    </row>
    <row r="653" spans="1:20" x14ac:dyDescent="0.25">
      <c r="A653" t="s">
        <v>42</v>
      </c>
      <c r="B653" t="str">
        <f>_xlfn.XLOOKUP(draft_picks[[#This Row],[draft_id]],drafts[id],drafts[title])</f>
        <v>European Vacation</v>
      </c>
      <c r="C653" s="3">
        <v>3</v>
      </c>
      <c r="D653">
        <f>IF(C652&lt;draft_picks[[#This Row],[position]],1,IF(C652&gt;draft_picks[[#This Row],[position]],D652+1,IF(C652=draft_picks[[#This Row],[position]],D652+1)))</f>
        <v>5</v>
      </c>
      <c r="E653" t="s">
        <v>3313</v>
      </c>
      <c r="F653" t="str">
        <f>IF(ISBLANK(draft_picks[[#This Row],[movie_id]]),"",_xlfn.XLOOKUP(draft_picks[[#This Row],[movie_id]],drafts.movies[id],drafts.movies[movie_title]))</f>
        <v>The Last of Sheila</v>
      </c>
      <c r="G653" s="3" t="s">
        <v>881</v>
      </c>
      <c r="H653" t="str">
        <f>IF(ISBLANK(draft_picks[[#This Row],[drafter_id]]),"",_xlfn.XLOOKUP(draft_picks[[#This Row],[drafter_id]],drafters[id],drafters[name]))</f>
        <v>Rance Collins</v>
      </c>
      <c r="J653" t="str">
        <f>IF(ISBLANK(draft_picks[[#This Row],[drafter_team_id]]),"",_xlfn.XLOOKUP(draft_picks[[#This Row],[drafter_team_id]],drafter_teams[id],drafter_teams[name]))</f>
        <v/>
      </c>
      <c r="K653" s="3" t="s">
        <v>15497</v>
      </c>
      <c r="L653" t="s">
        <v>15497</v>
      </c>
      <c r="M653" t="str">
        <f>IF(OR(ISBLANK(draft_picks[[#This Row],[veto_drafter_id]]),draft_picks[[#This Row],[veto_drafter_id]]=""),"",_xlfn.XLOOKUP(draft_picks[[#This Row],[veto_drafter_id]],drafters[id],drafters[name]))</f>
        <v/>
      </c>
      <c r="N653" t="s">
        <v>15497</v>
      </c>
      <c r="O653" t="str">
        <f>IF(OR(ISBLANK(draft_picks[[#This Row],[veto_drafter_team_id]]),draft_picks[[#This Row],[veto_drafter_team_id]]=""),"",_xlfn.XLOOKUP(draft_picks[[#This Row],[veto_drafter_team_id]],drafter_teams[id],drafter_teams[name]))</f>
        <v/>
      </c>
      <c r="Q653" t="s">
        <v>15497</v>
      </c>
      <c r="R653" t="str">
        <f>IF(OR(ISBLANK(draft_picks[[#This Row],[veto_override_drafter_id]]),draft_picks[[#This Row],[veto_override_drafter_id]]=""),"",_xlfn.XLOOKUP(draft_picks[[#This Row],[veto_override_drafter_id]],drafters[id],drafters[name]))</f>
        <v/>
      </c>
      <c r="S653" t="s">
        <v>15497</v>
      </c>
      <c r="T653" t="str">
        <f>IF(OR(ISBLANK(draft_picks[[#This Row],[veto_override_team_id]]),draft_picks[[#This Row],[veto_override_team_id]]=""),"",_xlfn.XLOOKUP(draft_picks[[#This Row],[veto_override_team_id]],drafter_teams[id],drafter_teams[name]))</f>
        <v/>
      </c>
    </row>
    <row r="654" spans="1:20" x14ac:dyDescent="0.25">
      <c r="A654" t="s">
        <v>42</v>
      </c>
      <c r="B654" t="str">
        <f>_xlfn.XLOOKUP(draft_picks[[#This Row],[draft_id]],drafts[id],drafts[title])</f>
        <v>European Vacation</v>
      </c>
      <c r="C654" s="3">
        <v>2</v>
      </c>
      <c r="D654">
        <f>IF(C653&lt;draft_picks[[#This Row],[position]],1,IF(C653&gt;draft_picks[[#This Row],[position]],D653+1,IF(C653=draft_picks[[#This Row],[position]],D653+1)))</f>
        <v>6</v>
      </c>
      <c r="E654" t="s">
        <v>4314</v>
      </c>
      <c r="F654" t="str">
        <f>IF(ISBLANK(draft_picks[[#This Row],[movie_id]]),"",_xlfn.XLOOKUP(draft_picks[[#This Row],[movie_id]],drafts.movies[id],drafts.movies[movie_title]))</f>
        <v>Two for the Road</v>
      </c>
      <c r="G654" s="3" t="s">
        <v>1133</v>
      </c>
      <c r="H654" t="str">
        <f>IF(ISBLANK(draft_picks[[#This Row],[drafter_id]]),"",_xlfn.XLOOKUP(draft_picks[[#This Row],[drafter_id]],drafters[id],drafters[name]))</f>
        <v>Oriana Nudo</v>
      </c>
      <c r="J654" t="str">
        <f>IF(ISBLANK(draft_picks[[#This Row],[drafter_team_id]]),"",_xlfn.XLOOKUP(draft_picks[[#This Row],[drafter_team_id]],drafter_teams[id],drafter_teams[name]))</f>
        <v/>
      </c>
      <c r="K654" s="3" t="s">
        <v>15497</v>
      </c>
      <c r="L654" t="s">
        <v>15497</v>
      </c>
      <c r="M654" t="str">
        <f>IF(OR(ISBLANK(draft_picks[[#This Row],[veto_drafter_id]]),draft_picks[[#This Row],[veto_drafter_id]]=""),"",_xlfn.XLOOKUP(draft_picks[[#This Row],[veto_drafter_id]],drafters[id],drafters[name]))</f>
        <v/>
      </c>
      <c r="N654" t="s">
        <v>15497</v>
      </c>
      <c r="O654" t="str">
        <f>IF(OR(ISBLANK(draft_picks[[#This Row],[veto_drafter_team_id]]),draft_picks[[#This Row],[veto_drafter_team_id]]=""),"",_xlfn.XLOOKUP(draft_picks[[#This Row],[veto_drafter_team_id]],drafter_teams[id],drafter_teams[name]))</f>
        <v/>
      </c>
      <c r="Q654" t="s">
        <v>15497</v>
      </c>
      <c r="R654" t="str">
        <f>IF(OR(ISBLANK(draft_picks[[#This Row],[veto_override_drafter_id]]),draft_picks[[#This Row],[veto_override_drafter_id]]=""),"",_xlfn.XLOOKUP(draft_picks[[#This Row],[veto_override_drafter_id]],drafters[id],drafters[name]))</f>
        <v/>
      </c>
      <c r="S654" t="s">
        <v>15497</v>
      </c>
      <c r="T654" t="str">
        <f>IF(OR(ISBLANK(draft_picks[[#This Row],[veto_override_team_id]]),draft_picks[[#This Row],[veto_override_team_id]]=""),"",_xlfn.XLOOKUP(draft_picks[[#This Row],[veto_override_team_id]],drafter_teams[id],drafter_teams[name]))</f>
        <v/>
      </c>
    </row>
    <row r="655" spans="1:20" x14ac:dyDescent="0.25">
      <c r="A655" t="s">
        <v>42</v>
      </c>
      <c r="B655" t="str">
        <f>_xlfn.XLOOKUP(draft_picks[[#This Row],[draft_id]],drafts[id],drafts[title])</f>
        <v>European Vacation</v>
      </c>
      <c r="C655" s="3">
        <v>1</v>
      </c>
      <c r="D655">
        <f>IF(C654&lt;draft_picks[[#This Row],[position]],1,IF(C654&gt;draft_picks[[#This Row],[position]],D654+1,IF(C654=draft_picks[[#This Row],[position]],D654+1)))</f>
        <v>7</v>
      </c>
      <c r="E655" t="s">
        <v>6183</v>
      </c>
      <c r="F655" t="str">
        <f>IF(ISBLANK(draft_picks[[#This Row],[movie_id]]),"",_xlfn.XLOOKUP(draft_picks[[#This Row],[movie_id]],drafts.movies[id],drafts.movies[movie_title]))</f>
        <v>Summertime</v>
      </c>
      <c r="G655" s="3" t="s">
        <v>881</v>
      </c>
      <c r="H655" t="str">
        <f>IF(ISBLANK(draft_picks[[#This Row],[drafter_id]]),"",_xlfn.XLOOKUP(draft_picks[[#This Row],[drafter_id]],drafters[id],drafters[name]))</f>
        <v>Rance Collins</v>
      </c>
      <c r="J655" t="str">
        <f>IF(ISBLANK(draft_picks[[#This Row],[drafter_team_id]]),"",_xlfn.XLOOKUP(draft_picks[[#This Row],[drafter_team_id]],drafter_teams[id],drafter_teams[name]))</f>
        <v/>
      </c>
      <c r="K655" s="3" t="s">
        <v>15497</v>
      </c>
      <c r="L655" t="s">
        <v>15497</v>
      </c>
      <c r="M655" t="str">
        <f>IF(OR(ISBLANK(draft_picks[[#This Row],[veto_drafter_id]]),draft_picks[[#This Row],[veto_drafter_id]]=""),"",_xlfn.XLOOKUP(draft_picks[[#This Row],[veto_drafter_id]],drafters[id],drafters[name]))</f>
        <v/>
      </c>
      <c r="N655" t="s">
        <v>15497</v>
      </c>
      <c r="O655" t="str">
        <f>IF(OR(ISBLANK(draft_picks[[#This Row],[veto_drafter_team_id]]),draft_picks[[#This Row],[veto_drafter_team_id]]=""),"",_xlfn.XLOOKUP(draft_picks[[#This Row],[veto_drafter_team_id]],drafter_teams[id],drafter_teams[name]))</f>
        <v/>
      </c>
      <c r="Q655" t="s">
        <v>15497</v>
      </c>
      <c r="R655" t="str">
        <f>IF(OR(ISBLANK(draft_picks[[#This Row],[veto_override_drafter_id]]),draft_picks[[#This Row],[veto_override_drafter_id]]=""),"",_xlfn.XLOOKUP(draft_picks[[#This Row],[veto_override_drafter_id]],drafters[id],drafters[name]))</f>
        <v/>
      </c>
      <c r="S655" t="s">
        <v>15497</v>
      </c>
      <c r="T655" t="str">
        <f>IF(OR(ISBLANK(draft_picks[[#This Row],[veto_override_team_id]]),draft_picks[[#This Row],[veto_override_team_id]]=""),"",_xlfn.XLOOKUP(draft_picks[[#This Row],[veto_override_team_id]],drafter_teams[id],drafter_teams[name]))</f>
        <v/>
      </c>
    </row>
    <row r="656" spans="1:20" x14ac:dyDescent="0.25">
      <c r="A656" t="s">
        <v>671</v>
      </c>
      <c r="B656" t="str">
        <f>_xlfn.XLOOKUP(draft_picks[[#This Row],[draft_id]],drafts[id],drafts[title])</f>
        <v>Universal Classic Monsters Mini-Mega</v>
      </c>
      <c r="C656" s="3">
        <v>11</v>
      </c>
      <c r="D656">
        <f>IF(C655&lt;draft_picks[[#This Row],[position]],1,IF(C655&gt;draft_picks[[#This Row],[position]],D655+1,IF(C655=draft_picks[[#This Row],[position]],D655+1)))</f>
        <v>1</v>
      </c>
      <c r="E656" t="s">
        <v>2484</v>
      </c>
      <c r="F656" t="str">
        <f>IF(ISBLANK(draft_picks[[#This Row],[movie_id]]),"",_xlfn.XLOOKUP(draft_picks[[#This Row],[movie_id]],drafts.movies[id],drafts.movies[movie_title]))</f>
        <v>House of Frankenstein</v>
      </c>
      <c r="G656" s="3" t="s">
        <v>1045</v>
      </c>
      <c r="H656" t="str">
        <f>IF(ISBLANK(draft_picks[[#This Row],[drafter_id]]),"",_xlfn.XLOOKUP(draft_picks[[#This Row],[drafter_id]],drafters[id],drafters[name]))</f>
        <v>Aaron LaPlante</v>
      </c>
      <c r="J656" t="str">
        <f>IF(ISBLANK(draft_picks[[#This Row],[drafter_team_id]]),"",_xlfn.XLOOKUP(draft_picks[[#This Row],[drafter_team_id]],drafter_teams[id],drafter_teams[name]))</f>
        <v/>
      </c>
      <c r="K656" s="3" t="s">
        <v>15497</v>
      </c>
      <c r="L656" t="s">
        <v>15497</v>
      </c>
      <c r="M656" t="str">
        <f>IF(OR(ISBLANK(draft_picks[[#This Row],[veto_drafter_id]]),draft_picks[[#This Row],[veto_drafter_id]]=""),"",_xlfn.XLOOKUP(draft_picks[[#This Row],[veto_drafter_id]],drafters[id],drafters[name]))</f>
        <v/>
      </c>
      <c r="N656" t="s">
        <v>15497</v>
      </c>
      <c r="O656" t="str">
        <f>IF(OR(ISBLANK(draft_picks[[#This Row],[veto_drafter_team_id]]),draft_picks[[#This Row],[veto_drafter_team_id]]=""),"",_xlfn.XLOOKUP(draft_picks[[#This Row],[veto_drafter_team_id]],drafter_teams[id],drafter_teams[name]))</f>
        <v/>
      </c>
      <c r="Q656" t="s">
        <v>15497</v>
      </c>
      <c r="R656" t="str">
        <f>IF(OR(ISBLANK(draft_picks[[#This Row],[veto_override_drafter_id]]),draft_picks[[#This Row],[veto_override_drafter_id]]=""),"",_xlfn.XLOOKUP(draft_picks[[#This Row],[veto_override_drafter_id]],drafters[id],drafters[name]))</f>
        <v/>
      </c>
      <c r="S656" t="s">
        <v>15497</v>
      </c>
      <c r="T656" t="str">
        <f>IF(OR(ISBLANK(draft_picks[[#This Row],[veto_override_team_id]]),draft_picks[[#This Row],[veto_override_team_id]]=""),"",_xlfn.XLOOKUP(draft_picks[[#This Row],[veto_override_team_id]],drafter_teams[id],drafter_teams[name]))</f>
        <v/>
      </c>
    </row>
    <row r="657" spans="1:20" x14ac:dyDescent="0.25">
      <c r="A657" t="s">
        <v>671</v>
      </c>
      <c r="B657" t="str">
        <f>_xlfn.XLOOKUP(draft_picks[[#This Row],[draft_id]],drafts[id],drafts[title])</f>
        <v>Universal Classic Monsters Mini-Mega</v>
      </c>
      <c r="C657" s="3">
        <v>10</v>
      </c>
      <c r="D657">
        <f>IF(C656&lt;draft_picks[[#This Row],[position]],1,IF(C656&gt;draft_picks[[#This Row],[position]],D656+1,IF(C656=draft_picks[[#This Row],[position]],D656+1)))</f>
        <v>2</v>
      </c>
      <c r="E657" t="s">
        <v>4329</v>
      </c>
      <c r="F657" t="str">
        <f>IF(ISBLANK(draft_picks[[#This Row],[movie_id]]),"",_xlfn.XLOOKUP(draft_picks[[#This Row],[movie_id]],drafts.movies[id],drafts.movies[movie_title]))</f>
        <v>The Old Dark House</v>
      </c>
      <c r="G657" s="3" t="s">
        <v>1045</v>
      </c>
      <c r="H657" t="str">
        <f>IF(ISBLANK(draft_picks[[#This Row],[drafter_id]]),"",_xlfn.XLOOKUP(draft_picks[[#This Row],[drafter_id]],drafters[id],drafters[name]))</f>
        <v>Aaron LaPlante</v>
      </c>
      <c r="J657" t="str">
        <f>IF(ISBLANK(draft_picks[[#This Row],[drafter_team_id]]),"",_xlfn.XLOOKUP(draft_picks[[#This Row],[drafter_team_id]],drafter_teams[id],drafter_teams[name]))</f>
        <v/>
      </c>
      <c r="K657" s="3" t="s">
        <v>15484</v>
      </c>
      <c r="L657" t="s">
        <v>835</v>
      </c>
      <c r="M657" t="str">
        <f>IF(OR(ISBLANK(draft_picks[[#This Row],[veto_drafter_id]]),draft_picks[[#This Row],[veto_drafter_id]]=""),"",_xlfn.XLOOKUP(draft_picks[[#This Row],[veto_drafter_id]],drafters[id],drafters[name]))</f>
        <v>Frank Dietz</v>
      </c>
      <c r="N657" t="s">
        <v>15497</v>
      </c>
      <c r="O657" t="str">
        <f>IF(OR(ISBLANK(draft_picks[[#This Row],[veto_drafter_team_id]]),draft_picks[[#This Row],[veto_drafter_team_id]]=""),"",_xlfn.XLOOKUP(draft_picks[[#This Row],[veto_drafter_team_id]],drafter_teams[id],drafter_teams[name]))</f>
        <v/>
      </c>
      <c r="Q657" t="s">
        <v>15497</v>
      </c>
      <c r="R657" t="str">
        <f>IF(OR(ISBLANK(draft_picks[[#This Row],[veto_override_drafter_id]]),draft_picks[[#This Row],[veto_override_drafter_id]]=""),"",_xlfn.XLOOKUP(draft_picks[[#This Row],[veto_override_drafter_id]],drafters[id],drafters[name]))</f>
        <v/>
      </c>
      <c r="S657" t="s">
        <v>15497</v>
      </c>
      <c r="T657" t="str">
        <f>IF(OR(ISBLANK(draft_picks[[#This Row],[veto_override_team_id]]),draft_picks[[#This Row],[veto_override_team_id]]=""),"",_xlfn.XLOOKUP(draft_picks[[#This Row],[veto_override_team_id]],drafter_teams[id],drafter_teams[name]))</f>
        <v/>
      </c>
    </row>
    <row r="658" spans="1:20" x14ac:dyDescent="0.25">
      <c r="A658" t="s">
        <v>671</v>
      </c>
      <c r="B658" t="str">
        <f>_xlfn.XLOOKUP(draft_picks[[#This Row],[draft_id]],drafts[id],drafts[title])</f>
        <v>Universal Classic Monsters Mini-Mega</v>
      </c>
      <c r="C658" s="3">
        <v>10</v>
      </c>
      <c r="D658">
        <f>IF(C657&lt;draft_picks[[#This Row],[position]],1,IF(C657&gt;draft_picks[[#This Row],[position]],D657+1,IF(C657=draft_picks[[#This Row],[position]],D657+1)))</f>
        <v>3</v>
      </c>
      <c r="E658" t="s">
        <v>6997</v>
      </c>
      <c r="F658" t="str">
        <f>IF(ISBLANK(draft_picks[[#This Row],[movie_id]]),"",_xlfn.XLOOKUP(draft_picks[[#This Row],[movie_id]],drafts.movies[id],drafts.movies[movie_title]))</f>
        <v>Son of Frankenstein</v>
      </c>
      <c r="G658" s="3" t="s">
        <v>1045</v>
      </c>
      <c r="H658" t="str">
        <f>IF(ISBLANK(draft_picks[[#This Row],[drafter_id]]),"",_xlfn.XLOOKUP(draft_picks[[#This Row],[drafter_id]],drafters[id],drafters[name]))</f>
        <v>Aaron LaPlante</v>
      </c>
      <c r="J658" t="str">
        <f>IF(ISBLANK(draft_picks[[#This Row],[drafter_team_id]]),"",_xlfn.XLOOKUP(draft_picks[[#This Row],[drafter_team_id]],drafter_teams[id],drafter_teams[name]))</f>
        <v/>
      </c>
      <c r="K658" s="3" t="s">
        <v>15497</v>
      </c>
      <c r="L658" t="s">
        <v>15497</v>
      </c>
      <c r="M658" t="str">
        <f>IF(OR(ISBLANK(draft_picks[[#This Row],[veto_drafter_id]]),draft_picks[[#This Row],[veto_drafter_id]]=""),"",_xlfn.XLOOKUP(draft_picks[[#This Row],[veto_drafter_id]],drafters[id],drafters[name]))</f>
        <v/>
      </c>
      <c r="N658" t="s">
        <v>15497</v>
      </c>
      <c r="O658" t="str">
        <f>IF(OR(ISBLANK(draft_picks[[#This Row],[veto_drafter_team_id]]),draft_picks[[#This Row],[veto_drafter_team_id]]=""),"",_xlfn.XLOOKUP(draft_picks[[#This Row],[veto_drafter_team_id]],drafter_teams[id],drafter_teams[name]))</f>
        <v/>
      </c>
      <c r="Q658" t="s">
        <v>15497</v>
      </c>
      <c r="R658" t="str">
        <f>IF(OR(ISBLANK(draft_picks[[#This Row],[veto_override_drafter_id]]),draft_picks[[#This Row],[veto_override_drafter_id]]=""),"",_xlfn.XLOOKUP(draft_picks[[#This Row],[veto_override_drafter_id]],drafters[id],drafters[name]))</f>
        <v/>
      </c>
      <c r="S658" t="s">
        <v>15497</v>
      </c>
      <c r="T658" t="str">
        <f>IF(OR(ISBLANK(draft_picks[[#This Row],[veto_override_team_id]]),draft_picks[[#This Row],[veto_override_team_id]]=""),"",_xlfn.XLOOKUP(draft_picks[[#This Row],[veto_override_team_id]],drafter_teams[id],drafter_teams[name]))</f>
        <v/>
      </c>
    </row>
    <row r="659" spans="1:20" x14ac:dyDescent="0.25">
      <c r="A659" t="s">
        <v>671</v>
      </c>
      <c r="B659" t="str">
        <f>_xlfn.XLOOKUP(draft_picks[[#This Row],[draft_id]],drafts[id],drafts[title])</f>
        <v>Universal Classic Monsters Mini-Mega</v>
      </c>
      <c r="C659" s="3">
        <v>9</v>
      </c>
      <c r="D659">
        <f>IF(C658&lt;draft_picks[[#This Row],[position]],1,IF(C658&gt;draft_picks[[#This Row],[position]],D658+1,IF(C658=draft_picks[[#This Row],[position]],D658+1)))</f>
        <v>4</v>
      </c>
      <c r="E659" t="s">
        <v>5229</v>
      </c>
      <c r="F659" t="str">
        <f>IF(ISBLANK(draft_picks[[#This Row],[movie_id]]),"",_xlfn.XLOOKUP(draft_picks[[#This Row],[movie_id]],drafts.movies[id],drafts.movies[movie_title]))</f>
        <v>Creature from the Black Lagoon</v>
      </c>
      <c r="G659" s="3" t="s">
        <v>835</v>
      </c>
      <c r="H659" t="str">
        <f>IF(ISBLANK(draft_picks[[#This Row],[drafter_id]]),"",_xlfn.XLOOKUP(draft_picks[[#This Row],[drafter_id]],drafters[id],drafters[name]))</f>
        <v>Frank Dietz</v>
      </c>
      <c r="J659" t="str">
        <f>IF(ISBLANK(draft_picks[[#This Row],[drafter_team_id]]),"",_xlfn.XLOOKUP(draft_picks[[#This Row],[drafter_team_id]],drafter_teams[id],drafter_teams[name]))</f>
        <v/>
      </c>
      <c r="K659" s="3" t="s">
        <v>15484</v>
      </c>
      <c r="L659" t="s">
        <v>1097</v>
      </c>
      <c r="M659" t="str">
        <f>IF(OR(ISBLANK(draft_picks[[#This Row],[veto_drafter_id]]),draft_picks[[#This Row],[veto_drafter_id]]=""),"",_xlfn.XLOOKUP(draft_picks[[#This Row],[veto_drafter_id]],drafters[id],drafters[name]))</f>
        <v>Kimmy Shields</v>
      </c>
      <c r="N659" t="s">
        <v>15497</v>
      </c>
      <c r="O659" t="str">
        <f>IF(OR(ISBLANK(draft_picks[[#This Row],[veto_drafter_team_id]]),draft_picks[[#This Row],[veto_drafter_team_id]]=""),"",_xlfn.XLOOKUP(draft_picks[[#This Row],[veto_drafter_team_id]],drafter_teams[id],drafter_teams[name]))</f>
        <v/>
      </c>
      <c r="Q659" t="s">
        <v>15497</v>
      </c>
      <c r="R659" t="str">
        <f>IF(OR(ISBLANK(draft_picks[[#This Row],[veto_override_drafter_id]]),draft_picks[[#This Row],[veto_override_drafter_id]]=""),"",_xlfn.XLOOKUP(draft_picks[[#This Row],[veto_override_drafter_id]],drafters[id],drafters[name]))</f>
        <v/>
      </c>
      <c r="S659" t="s">
        <v>15497</v>
      </c>
      <c r="T659" t="str">
        <f>IF(OR(ISBLANK(draft_picks[[#This Row],[veto_override_team_id]]),draft_picks[[#This Row],[veto_override_team_id]]=""),"",_xlfn.XLOOKUP(draft_picks[[#This Row],[veto_override_team_id]],drafter_teams[id],drafter_teams[name]))</f>
        <v/>
      </c>
    </row>
    <row r="660" spans="1:20" x14ac:dyDescent="0.25">
      <c r="A660" t="s">
        <v>671</v>
      </c>
      <c r="B660" t="str">
        <f>_xlfn.XLOOKUP(draft_picks[[#This Row],[draft_id]],drafts[id],drafts[title])</f>
        <v>Universal Classic Monsters Mini-Mega</v>
      </c>
      <c r="C660" s="3">
        <v>9</v>
      </c>
      <c r="D660">
        <f>IF(C659&lt;draft_picks[[#This Row],[position]],1,IF(C659&gt;draft_picks[[#This Row],[position]],D659+1,IF(C659=draft_picks[[#This Row],[position]],D659+1)))</f>
        <v>5</v>
      </c>
      <c r="E660" t="s">
        <v>1811</v>
      </c>
      <c r="F660" t="str">
        <f>IF(ISBLANK(draft_picks[[#This Row],[movie_id]]),"",_xlfn.XLOOKUP(draft_picks[[#This Row],[movie_id]],drafts.movies[id],drafts.movies[movie_title]))</f>
        <v>Abbott and Costello Meet Frankenstein</v>
      </c>
      <c r="G660" s="3" t="s">
        <v>835</v>
      </c>
      <c r="H660" t="str">
        <f>IF(ISBLANK(draft_picks[[#This Row],[drafter_id]]),"",_xlfn.XLOOKUP(draft_picks[[#This Row],[drafter_id]],drafters[id],drafters[name]))</f>
        <v>Frank Dietz</v>
      </c>
      <c r="J660" t="str">
        <f>IF(ISBLANK(draft_picks[[#This Row],[drafter_team_id]]),"",_xlfn.XLOOKUP(draft_picks[[#This Row],[drafter_team_id]],drafter_teams[id],drafter_teams[name]))</f>
        <v/>
      </c>
      <c r="K660" s="3" t="s">
        <v>15497</v>
      </c>
      <c r="L660" t="s">
        <v>15497</v>
      </c>
      <c r="M660" t="str">
        <f>IF(OR(ISBLANK(draft_picks[[#This Row],[veto_drafter_id]]),draft_picks[[#This Row],[veto_drafter_id]]=""),"",_xlfn.XLOOKUP(draft_picks[[#This Row],[veto_drafter_id]],drafters[id],drafters[name]))</f>
        <v/>
      </c>
      <c r="N660" t="s">
        <v>15497</v>
      </c>
      <c r="O660" t="str">
        <f>IF(OR(ISBLANK(draft_picks[[#This Row],[veto_drafter_team_id]]),draft_picks[[#This Row],[veto_drafter_team_id]]=""),"",_xlfn.XLOOKUP(draft_picks[[#This Row],[veto_drafter_team_id]],drafter_teams[id],drafter_teams[name]))</f>
        <v/>
      </c>
      <c r="Q660" t="s">
        <v>15497</v>
      </c>
      <c r="R660" t="str">
        <f>IF(OR(ISBLANK(draft_picks[[#This Row],[veto_override_drafter_id]]),draft_picks[[#This Row],[veto_override_drafter_id]]=""),"",_xlfn.XLOOKUP(draft_picks[[#This Row],[veto_override_drafter_id]],drafters[id],drafters[name]))</f>
        <v/>
      </c>
      <c r="S660" t="s">
        <v>15497</v>
      </c>
      <c r="T660" t="str">
        <f>IF(OR(ISBLANK(draft_picks[[#This Row],[veto_override_team_id]]),draft_picks[[#This Row],[veto_override_team_id]]=""),"",_xlfn.XLOOKUP(draft_picks[[#This Row],[veto_override_team_id]],drafter_teams[id],drafter_teams[name]))</f>
        <v/>
      </c>
    </row>
    <row r="661" spans="1:20" x14ac:dyDescent="0.25">
      <c r="A661" t="s">
        <v>671</v>
      </c>
      <c r="B661" t="str">
        <f>_xlfn.XLOOKUP(draft_picks[[#This Row],[draft_id]],drafts[id],drafts[title])</f>
        <v>Universal Classic Monsters Mini-Mega</v>
      </c>
      <c r="C661" s="3">
        <v>8</v>
      </c>
      <c r="D661">
        <f>IF(C660&lt;draft_picks[[#This Row],[position]],1,IF(C660&gt;draft_picks[[#This Row],[position]],D660+1,IF(C660=draft_picks[[#This Row],[position]],D660+1)))</f>
        <v>6</v>
      </c>
      <c r="E661" t="s">
        <v>1404</v>
      </c>
      <c r="F661" t="str">
        <f>IF(ISBLANK(draft_picks[[#This Row],[movie_id]]),"",_xlfn.XLOOKUP(draft_picks[[#This Row],[movie_id]],drafts.movies[id],drafts.movies[movie_title]))</f>
        <v>Frankenstein Meets the Wolf Man</v>
      </c>
      <c r="G661" s="3" t="s">
        <v>835</v>
      </c>
      <c r="H661" t="str">
        <f>IF(ISBLANK(draft_picks[[#This Row],[drafter_id]]),"",_xlfn.XLOOKUP(draft_picks[[#This Row],[drafter_id]],drafters[id],drafters[name]))</f>
        <v>Frank Dietz</v>
      </c>
      <c r="J661" t="str">
        <f>IF(ISBLANK(draft_picks[[#This Row],[drafter_team_id]]),"",_xlfn.XLOOKUP(draft_picks[[#This Row],[drafter_team_id]],drafter_teams[id],drafter_teams[name]))</f>
        <v/>
      </c>
      <c r="K661" s="3" t="s">
        <v>15497</v>
      </c>
      <c r="L661" t="s">
        <v>15497</v>
      </c>
      <c r="M661" t="str">
        <f>IF(OR(ISBLANK(draft_picks[[#This Row],[veto_drafter_id]]),draft_picks[[#This Row],[veto_drafter_id]]=""),"",_xlfn.XLOOKUP(draft_picks[[#This Row],[veto_drafter_id]],drafters[id],drafters[name]))</f>
        <v/>
      </c>
      <c r="N661" t="s">
        <v>15497</v>
      </c>
      <c r="O661" t="str">
        <f>IF(OR(ISBLANK(draft_picks[[#This Row],[veto_drafter_team_id]]),draft_picks[[#This Row],[veto_drafter_team_id]]=""),"",_xlfn.XLOOKUP(draft_picks[[#This Row],[veto_drafter_team_id]],drafter_teams[id],drafter_teams[name]))</f>
        <v/>
      </c>
      <c r="Q661" t="s">
        <v>15497</v>
      </c>
      <c r="R661" t="str">
        <f>IF(OR(ISBLANK(draft_picks[[#This Row],[veto_override_drafter_id]]),draft_picks[[#This Row],[veto_override_drafter_id]]=""),"",_xlfn.XLOOKUP(draft_picks[[#This Row],[veto_override_drafter_id]],drafters[id],drafters[name]))</f>
        <v/>
      </c>
      <c r="S661" t="s">
        <v>15497</v>
      </c>
      <c r="T661" t="str">
        <f>IF(OR(ISBLANK(draft_picks[[#This Row],[veto_override_team_id]]),draft_picks[[#This Row],[veto_override_team_id]]=""),"",_xlfn.XLOOKUP(draft_picks[[#This Row],[veto_override_team_id]],drafter_teams[id],drafter_teams[name]))</f>
        <v/>
      </c>
    </row>
    <row r="662" spans="1:20" x14ac:dyDescent="0.25">
      <c r="A662" t="s">
        <v>671</v>
      </c>
      <c r="B662" t="str">
        <f>_xlfn.XLOOKUP(draft_picks[[#This Row],[draft_id]],drafts[id],drafts[title])</f>
        <v>Universal Classic Monsters Mini-Mega</v>
      </c>
      <c r="C662" s="3">
        <v>7</v>
      </c>
      <c r="D662">
        <f>IF(C661&lt;draft_picks[[#This Row],[position]],1,IF(C661&gt;draft_picks[[#This Row],[position]],D661+1,IF(C661=draft_picks[[#This Row],[position]],D661+1)))</f>
        <v>7</v>
      </c>
      <c r="E662" t="s">
        <v>4434</v>
      </c>
      <c r="F662" t="str">
        <f>IF(ISBLANK(draft_picks[[#This Row],[movie_id]]),"",_xlfn.XLOOKUP(draft_picks[[#This Row],[movie_id]],drafts.movies[id],drafts.movies[movie_title]))</f>
        <v>The Wolf Man</v>
      </c>
      <c r="G662" s="3" t="s">
        <v>1097</v>
      </c>
      <c r="H662" t="str">
        <f>IF(ISBLANK(draft_picks[[#This Row],[drafter_id]]),"",_xlfn.XLOOKUP(draft_picks[[#This Row],[drafter_id]],drafters[id],drafters[name]))</f>
        <v>Kimmy Shields</v>
      </c>
      <c r="J662" t="str">
        <f>IF(ISBLANK(draft_picks[[#This Row],[drafter_team_id]]),"",_xlfn.XLOOKUP(draft_picks[[#This Row],[drafter_team_id]],drafter_teams[id],drafter_teams[name]))</f>
        <v/>
      </c>
      <c r="K662" s="3" t="s">
        <v>15497</v>
      </c>
      <c r="L662" t="s">
        <v>15497</v>
      </c>
      <c r="M662" t="str">
        <f>IF(OR(ISBLANK(draft_picks[[#This Row],[veto_drafter_id]]),draft_picks[[#This Row],[veto_drafter_id]]=""),"",_xlfn.XLOOKUP(draft_picks[[#This Row],[veto_drafter_id]],drafters[id],drafters[name]))</f>
        <v/>
      </c>
      <c r="N662" t="s">
        <v>15497</v>
      </c>
      <c r="O662" t="str">
        <f>IF(OR(ISBLANK(draft_picks[[#This Row],[veto_drafter_team_id]]),draft_picks[[#This Row],[veto_drafter_team_id]]=""),"",_xlfn.XLOOKUP(draft_picks[[#This Row],[veto_drafter_team_id]],drafter_teams[id],drafter_teams[name]))</f>
        <v/>
      </c>
      <c r="Q662" t="s">
        <v>15497</v>
      </c>
      <c r="R662" t="str">
        <f>IF(OR(ISBLANK(draft_picks[[#This Row],[veto_override_drafter_id]]),draft_picks[[#This Row],[veto_override_drafter_id]]=""),"",_xlfn.XLOOKUP(draft_picks[[#This Row],[veto_override_drafter_id]],drafters[id],drafters[name]))</f>
        <v/>
      </c>
      <c r="S662" t="s">
        <v>15497</v>
      </c>
      <c r="T662" t="str">
        <f>IF(OR(ISBLANK(draft_picks[[#This Row],[veto_override_team_id]]),draft_picks[[#This Row],[veto_override_team_id]]=""),"",_xlfn.XLOOKUP(draft_picks[[#This Row],[veto_override_team_id]],drafter_teams[id],drafter_teams[name]))</f>
        <v/>
      </c>
    </row>
    <row r="663" spans="1:20" x14ac:dyDescent="0.25">
      <c r="A663" t="s">
        <v>671</v>
      </c>
      <c r="B663" t="str">
        <f>_xlfn.XLOOKUP(draft_picks[[#This Row],[draft_id]],drafts[id],drafts[title])</f>
        <v>Universal Classic Monsters Mini-Mega</v>
      </c>
      <c r="C663" s="3">
        <v>6</v>
      </c>
      <c r="D663">
        <f>IF(C662&lt;draft_picks[[#This Row],[position]],1,IF(C662&gt;draft_picks[[#This Row],[position]],D662+1,IF(C662=draft_picks[[#This Row],[position]],D662+1)))</f>
        <v>8</v>
      </c>
      <c r="E663" t="s">
        <v>3358</v>
      </c>
      <c r="F663" t="str">
        <f>IF(ISBLANK(draft_picks[[#This Row],[movie_id]]),"",_xlfn.XLOOKUP(draft_picks[[#This Row],[movie_id]],drafts.movies[id],drafts.movies[movie_title]))</f>
        <v>The Invisible Man</v>
      </c>
      <c r="G663" s="3" t="s">
        <v>1045</v>
      </c>
      <c r="H663" t="str">
        <f>IF(ISBLANK(draft_picks[[#This Row],[drafter_id]]),"",_xlfn.XLOOKUP(draft_picks[[#This Row],[drafter_id]],drafters[id],drafters[name]))</f>
        <v>Aaron LaPlante</v>
      </c>
      <c r="J663" t="str">
        <f>IF(ISBLANK(draft_picks[[#This Row],[drafter_team_id]]),"",_xlfn.XLOOKUP(draft_picks[[#This Row],[drafter_team_id]],drafter_teams[id],drafter_teams[name]))</f>
        <v/>
      </c>
      <c r="K663" s="3" t="s">
        <v>15497</v>
      </c>
      <c r="L663" t="s">
        <v>15497</v>
      </c>
      <c r="M663" t="str">
        <f>IF(OR(ISBLANK(draft_picks[[#This Row],[veto_drafter_id]]),draft_picks[[#This Row],[veto_drafter_id]]=""),"",_xlfn.XLOOKUP(draft_picks[[#This Row],[veto_drafter_id]],drafters[id],drafters[name]))</f>
        <v/>
      </c>
      <c r="N663" t="s">
        <v>15497</v>
      </c>
      <c r="O663" t="str">
        <f>IF(OR(ISBLANK(draft_picks[[#This Row],[veto_drafter_team_id]]),draft_picks[[#This Row],[veto_drafter_team_id]]=""),"",_xlfn.XLOOKUP(draft_picks[[#This Row],[veto_drafter_team_id]],drafter_teams[id],drafter_teams[name]))</f>
        <v/>
      </c>
      <c r="Q663" t="s">
        <v>15497</v>
      </c>
      <c r="R663" t="str">
        <f>IF(OR(ISBLANK(draft_picks[[#This Row],[veto_override_drafter_id]]),draft_picks[[#This Row],[veto_override_drafter_id]]=""),"",_xlfn.XLOOKUP(draft_picks[[#This Row],[veto_override_drafter_id]],drafters[id],drafters[name]))</f>
        <v/>
      </c>
      <c r="S663" t="s">
        <v>15497</v>
      </c>
      <c r="T663" t="str">
        <f>IF(OR(ISBLANK(draft_picks[[#This Row],[veto_override_team_id]]),draft_picks[[#This Row],[veto_override_team_id]]=""),"",_xlfn.XLOOKUP(draft_picks[[#This Row],[veto_override_team_id]],drafter_teams[id],drafter_teams[name]))</f>
        <v/>
      </c>
    </row>
    <row r="664" spans="1:20" x14ac:dyDescent="0.25">
      <c r="A664" t="s">
        <v>671</v>
      </c>
      <c r="B664" t="str">
        <f>_xlfn.XLOOKUP(draft_picks[[#This Row],[draft_id]],drafts[id],drafts[title])</f>
        <v>Universal Classic Monsters Mini-Mega</v>
      </c>
      <c r="C664" s="3">
        <v>5</v>
      </c>
      <c r="D664">
        <f>IF(C663&lt;draft_picks[[#This Row],[position]],1,IF(C663&gt;draft_picks[[#This Row],[position]],D663+1,IF(C663=draft_picks[[#This Row],[position]],D663+1)))</f>
        <v>9</v>
      </c>
      <c r="E664" t="s">
        <v>5289</v>
      </c>
      <c r="F664" t="str">
        <f>IF(ISBLANK(draft_picks[[#This Row],[movie_id]]),"",_xlfn.XLOOKUP(draft_picks[[#This Row],[movie_id]],drafts.movies[id],drafts.movies[movie_title]))</f>
        <v>The Mummy</v>
      </c>
      <c r="G664" s="3" t="s">
        <v>835</v>
      </c>
      <c r="H664" t="str">
        <f>IF(ISBLANK(draft_picks[[#This Row],[drafter_id]]),"",_xlfn.XLOOKUP(draft_picks[[#This Row],[drafter_id]],drafters[id],drafters[name]))</f>
        <v>Frank Dietz</v>
      </c>
      <c r="J664" t="str">
        <f>IF(ISBLANK(draft_picks[[#This Row],[drafter_team_id]]),"",_xlfn.XLOOKUP(draft_picks[[#This Row],[drafter_team_id]],drafter_teams[id],drafter_teams[name]))</f>
        <v/>
      </c>
      <c r="K664" s="3" t="s">
        <v>15497</v>
      </c>
      <c r="L664" t="s">
        <v>15497</v>
      </c>
      <c r="M664" t="str">
        <f>IF(OR(ISBLANK(draft_picks[[#This Row],[veto_drafter_id]]),draft_picks[[#This Row],[veto_drafter_id]]=""),"",_xlfn.XLOOKUP(draft_picks[[#This Row],[veto_drafter_id]],drafters[id],drafters[name]))</f>
        <v/>
      </c>
      <c r="N664" t="s">
        <v>15497</v>
      </c>
      <c r="O664" t="str">
        <f>IF(OR(ISBLANK(draft_picks[[#This Row],[veto_drafter_team_id]]),draft_picks[[#This Row],[veto_drafter_team_id]]=""),"",_xlfn.XLOOKUP(draft_picks[[#This Row],[veto_drafter_team_id]],drafter_teams[id],drafter_teams[name]))</f>
        <v/>
      </c>
      <c r="Q664" t="s">
        <v>15497</v>
      </c>
      <c r="R664" t="str">
        <f>IF(OR(ISBLANK(draft_picks[[#This Row],[veto_override_drafter_id]]),draft_picks[[#This Row],[veto_override_drafter_id]]=""),"",_xlfn.XLOOKUP(draft_picks[[#This Row],[veto_override_drafter_id]],drafters[id],drafters[name]))</f>
        <v/>
      </c>
      <c r="S664" t="s">
        <v>15497</v>
      </c>
      <c r="T664" t="str">
        <f>IF(OR(ISBLANK(draft_picks[[#This Row],[veto_override_team_id]]),draft_picks[[#This Row],[veto_override_team_id]]=""),"",_xlfn.XLOOKUP(draft_picks[[#This Row],[veto_override_team_id]],drafter_teams[id],drafter_teams[name]))</f>
        <v/>
      </c>
    </row>
    <row r="665" spans="1:20" x14ac:dyDescent="0.25">
      <c r="A665" t="s">
        <v>671</v>
      </c>
      <c r="B665" t="str">
        <f>_xlfn.XLOOKUP(draft_picks[[#This Row],[draft_id]],drafts[id],drafts[title])</f>
        <v>Universal Classic Monsters Mini-Mega</v>
      </c>
      <c r="C665" s="3">
        <v>4</v>
      </c>
      <c r="D665">
        <f>IF(C664&lt;draft_picks[[#This Row],[position]],1,IF(C664&gt;draft_picks[[#This Row],[position]],D664+1,IF(C664=draft_picks[[#This Row],[position]],D664+1)))</f>
        <v>10</v>
      </c>
      <c r="E665" t="s">
        <v>7363</v>
      </c>
      <c r="F665" t="str">
        <f>IF(ISBLANK(draft_picks[[#This Row],[movie_id]]),"",_xlfn.XLOOKUP(draft_picks[[#This Row],[movie_id]],drafts.movies[id],drafts.movies[movie_title]))</f>
        <v>Werewolf of London</v>
      </c>
      <c r="G665" s="3" t="s">
        <v>1097</v>
      </c>
      <c r="H665" t="str">
        <f>IF(ISBLANK(draft_picks[[#This Row],[drafter_id]]),"",_xlfn.XLOOKUP(draft_picks[[#This Row],[drafter_id]],drafters[id],drafters[name]))</f>
        <v>Kimmy Shields</v>
      </c>
      <c r="J665" t="str">
        <f>IF(ISBLANK(draft_picks[[#This Row],[drafter_team_id]]),"",_xlfn.XLOOKUP(draft_picks[[#This Row],[drafter_team_id]],drafter_teams[id],drafter_teams[name]))</f>
        <v/>
      </c>
      <c r="K665" s="3" t="s">
        <v>15497</v>
      </c>
      <c r="L665" t="s">
        <v>15497</v>
      </c>
      <c r="M665" t="str">
        <f>IF(OR(ISBLANK(draft_picks[[#This Row],[veto_drafter_id]]),draft_picks[[#This Row],[veto_drafter_id]]=""),"",_xlfn.XLOOKUP(draft_picks[[#This Row],[veto_drafter_id]],drafters[id],drafters[name]))</f>
        <v/>
      </c>
      <c r="N665" t="s">
        <v>15497</v>
      </c>
      <c r="O665" t="str">
        <f>IF(OR(ISBLANK(draft_picks[[#This Row],[veto_drafter_team_id]]),draft_picks[[#This Row],[veto_drafter_team_id]]=""),"",_xlfn.XLOOKUP(draft_picks[[#This Row],[veto_drafter_team_id]],drafter_teams[id],drafter_teams[name]))</f>
        <v/>
      </c>
      <c r="Q665" t="s">
        <v>15497</v>
      </c>
      <c r="R665" t="str">
        <f>IF(OR(ISBLANK(draft_picks[[#This Row],[veto_override_drafter_id]]),draft_picks[[#This Row],[veto_override_drafter_id]]=""),"",_xlfn.XLOOKUP(draft_picks[[#This Row],[veto_override_drafter_id]],drafters[id],drafters[name]))</f>
        <v/>
      </c>
      <c r="S665" t="s">
        <v>15497</v>
      </c>
      <c r="T665" t="str">
        <f>IF(OR(ISBLANK(draft_picks[[#This Row],[veto_override_team_id]]),draft_picks[[#This Row],[veto_override_team_id]]=""),"",_xlfn.XLOOKUP(draft_picks[[#This Row],[veto_override_team_id]],drafter_teams[id],drafter_teams[name]))</f>
        <v/>
      </c>
    </row>
    <row r="666" spans="1:20" x14ac:dyDescent="0.25">
      <c r="A666" t="s">
        <v>671</v>
      </c>
      <c r="B666" t="str">
        <f>_xlfn.XLOOKUP(draft_picks[[#This Row],[draft_id]],drafts[id],drafts[title])</f>
        <v>Universal Classic Monsters Mini-Mega</v>
      </c>
      <c r="C666" s="3">
        <v>3</v>
      </c>
      <c r="D666">
        <f>IF(C665&lt;draft_picks[[#This Row],[position]],1,IF(C665&gt;draft_picks[[#This Row],[position]],D665+1,IF(C665=draft_picks[[#This Row],[position]],D665+1)))</f>
        <v>11</v>
      </c>
      <c r="E666" t="s">
        <v>6871</v>
      </c>
      <c r="F666" t="str">
        <f>IF(ISBLANK(draft_picks[[#This Row],[movie_id]]),"",_xlfn.XLOOKUP(draft_picks[[#This Row],[movie_id]],drafts.movies[id],drafts.movies[movie_title]))</f>
        <v>Frankenstein</v>
      </c>
      <c r="G666" s="3" t="s">
        <v>1045</v>
      </c>
      <c r="H666" t="str">
        <f>IF(ISBLANK(draft_picks[[#This Row],[drafter_id]]),"",_xlfn.XLOOKUP(draft_picks[[#This Row],[drafter_id]],drafters[id],drafters[name]))</f>
        <v>Aaron LaPlante</v>
      </c>
      <c r="J666" t="str">
        <f>IF(ISBLANK(draft_picks[[#This Row],[drafter_team_id]]),"",_xlfn.XLOOKUP(draft_picks[[#This Row],[drafter_team_id]],drafter_teams[id],drafter_teams[name]))</f>
        <v/>
      </c>
      <c r="K666" s="3" t="s">
        <v>15497</v>
      </c>
      <c r="L666" t="s">
        <v>15497</v>
      </c>
      <c r="M666" t="str">
        <f>IF(OR(ISBLANK(draft_picks[[#This Row],[veto_drafter_id]]),draft_picks[[#This Row],[veto_drafter_id]]=""),"",_xlfn.XLOOKUP(draft_picks[[#This Row],[veto_drafter_id]],drafters[id],drafters[name]))</f>
        <v/>
      </c>
      <c r="N666" t="s">
        <v>15497</v>
      </c>
      <c r="O666" t="str">
        <f>IF(OR(ISBLANK(draft_picks[[#This Row],[veto_drafter_team_id]]),draft_picks[[#This Row],[veto_drafter_team_id]]=""),"",_xlfn.XLOOKUP(draft_picks[[#This Row],[veto_drafter_team_id]],drafter_teams[id],drafter_teams[name]))</f>
        <v/>
      </c>
      <c r="Q666" t="s">
        <v>15497</v>
      </c>
      <c r="R666" t="str">
        <f>IF(OR(ISBLANK(draft_picks[[#This Row],[veto_override_drafter_id]]),draft_picks[[#This Row],[veto_override_drafter_id]]=""),"",_xlfn.XLOOKUP(draft_picks[[#This Row],[veto_override_drafter_id]],drafters[id],drafters[name]))</f>
        <v/>
      </c>
      <c r="S666" t="s">
        <v>15497</v>
      </c>
      <c r="T666" t="str">
        <f>IF(OR(ISBLANK(draft_picks[[#This Row],[veto_override_team_id]]),draft_picks[[#This Row],[veto_override_team_id]]=""),"",_xlfn.XLOOKUP(draft_picks[[#This Row],[veto_override_team_id]],drafter_teams[id],drafter_teams[name]))</f>
        <v/>
      </c>
    </row>
    <row r="667" spans="1:20" x14ac:dyDescent="0.25">
      <c r="A667" t="s">
        <v>671</v>
      </c>
      <c r="B667" t="str">
        <f>_xlfn.XLOOKUP(draft_picks[[#This Row],[draft_id]],drafts[id],drafts[title])</f>
        <v>Universal Classic Monsters Mini-Mega</v>
      </c>
      <c r="C667" s="3">
        <v>2</v>
      </c>
      <c r="D667">
        <f>IF(C666&lt;draft_picks[[#This Row],[position]],1,IF(C666&gt;draft_picks[[#This Row],[position]],D666+1,IF(C666=draft_picks[[#This Row],[position]],D666+1)))</f>
        <v>12</v>
      </c>
      <c r="E667" t="s">
        <v>5229</v>
      </c>
      <c r="F667" t="str">
        <f>IF(ISBLANK(draft_picks[[#This Row],[movie_id]]),"",_xlfn.XLOOKUP(draft_picks[[#This Row],[movie_id]],drafts.movies[id],drafts.movies[movie_title]))</f>
        <v>Creature from the Black Lagoon</v>
      </c>
      <c r="G667" s="3" t="s">
        <v>835</v>
      </c>
      <c r="H667" t="str">
        <f>IF(ISBLANK(draft_picks[[#This Row],[drafter_id]]),"",_xlfn.XLOOKUP(draft_picks[[#This Row],[drafter_id]],drafters[id],drafters[name]))</f>
        <v>Frank Dietz</v>
      </c>
      <c r="J667" t="str">
        <f>IF(ISBLANK(draft_picks[[#This Row],[drafter_team_id]]),"",_xlfn.XLOOKUP(draft_picks[[#This Row],[drafter_team_id]],drafter_teams[id],drafter_teams[name]))</f>
        <v/>
      </c>
      <c r="K667" s="3" t="s">
        <v>15497</v>
      </c>
      <c r="L667" t="s">
        <v>15497</v>
      </c>
      <c r="M667" t="str">
        <f>IF(OR(ISBLANK(draft_picks[[#This Row],[veto_drafter_id]]),draft_picks[[#This Row],[veto_drafter_id]]=""),"",_xlfn.XLOOKUP(draft_picks[[#This Row],[veto_drafter_id]],drafters[id],drafters[name]))</f>
        <v/>
      </c>
      <c r="N667" t="s">
        <v>15497</v>
      </c>
      <c r="O667" t="str">
        <f>IF(OR(ISBLANK(draft_picks[[#This Row],[veto_drafter_team_id]]),draft_picks[[#This Row],[veto_drafter_team_id]]=""),"",_xlfn.XLOOKUP(draft_picks[[#This Row],[veto_drafter_team_id]],drafter_teams[id],drafter_teams[name]))</f>
        <v/>
      </c>
      <c r="Q667" t="s">
        <v>15497</v>
      </c>
      <c r="R667" t="str">
        <f>IF(OR(ISBLANK(draft_picks[[#This Row],[veto_override_drafter_id]]),draft_picks[[#This Row],[veto_override_drafter_id]]=""),"",_xlfn.XLOOKUP(draft_picks[[#This Row],[veto_override_drafter_id]],drafters[id],drafters[name]))</f>
        <v/>
      </c>
      <c r="S667" t="s">
        <v>15497</v>
      </c>
      <c r="T667" t="str">
        <f>IF(OR(ISBLANK(draft_picks[[#This Row],[veto_override_team_id]]),draft_picks[[#This Row],[veto_override_team_id]]=""),"",_xlfn.XLOOKUP(draft_picks[[#This Row],[veto_override_team_id]],drafter_teams[id],drafter_teams[name]))</f>
        <v/>
      </c>
    </row>
    <row r="668" spans="1:20" x14ac:dyDescent="0.25">
      <c r="A668" t="s">
        <v>671</v>
      </c>
      <c r="B668" t="str">
        <f>_xlfn.XLOOKUP(draft_picks[[#This Row],[draft_id]],drafts[id],drafts[title])</f>
        <v>Universal Classic Monsters Mini-Mega</v>
      </c>
      <c r="C668" s="3">
        <v>1</v>
      </c>
      <c r="D668">
        <f>IF(C667&lt;draft_picks[[#This Row],[position]],1,IF(C667&gt;draft_picks[[#This Row],[position]],D667+1,IF(C667=draft_picks[[#This Row],[position]],D667+1)))</f>
        <v>13</v>
      </c>
      <c r="E668" t="s">
        <v>3295</v>
      </c>
      <c r="F668" t="str">
        <f>IF(ISBLANK(draft_picks[[#This Row],[movie_id]]),"",_xlfn.XLOOKUP(draft_picks[[#This Row],[movie_id]],drafts.movies[id],drafts.movies[movie_title]))</f>
        <v>The Bride of Frankenstein</v>
      </c>
      <c r="G668" s="3" t="s">
        <v>1097</v>
      </c>
      <c r="H668" t="str">
        <f>IF(ISBLANK(draft_picks[[#This Row],[drafter_id]]),"",_xlfn.XLOOKUP(draft_picks[[#This Row],[drafter_id]],drafters[id],drafters[name]))</f>
        <v>Kimmy Shields</v>
      </c>
      <c r="J668" t="str">
        <f>IF(ISBLANK(draft_picks[[#This Row],[drafter_team_id]]),"",_xlfn.XLOOKUP(draft_picks[[#This Row],[drafter_team_id]],drafter_teams[id],drafter_teams[name]))</f>
        <v/>
      </c>
      <c r="K668" s="3" t="s">
        <v>15497</v>
      </c>
      <c r="L668" t="s">
        <v>15497</v>
      </c>
      <c r="M668" t="str">
        <f>IF(OR(ISBLANK(draft_picks[[#This Row],[veto_drafter_id]]),draft_picks[[#This Row],[veto_drafter_id]]=""),"",_xlfn.XLOOKUP(draft_picks[[#This Row],[veto_drafter_id]],drafters[id],drafters[name]))</f>
        <v/>
      </c>
      <c r="N668" t="s">
        <v>15497</v>
      </c>
      <c r="O668" t="str">
        <f>IF(OR(ISBLANK(draft_picks[[#This Row],[veto_drafter_team_id]]),draft_picks[[#This Row],[veto_drafter_team_id]]=""),"",_xlfn.XLOOKUP(draft_picks[[#This Row],[veto_drafter_team_id]],drafter_teams[id],drafter_teams[name]))</f>
        <v/>
      </c>
      <c r="Q668" t="s">
        <v>15497</v>
      </c>
      <c r="R668" t="str">
        <f>IF(OR(ISBLANK(draft_picks[[#This Row],[veto_override_drafter_id]]),draft_picks[[#This Row],[veto_override_drafter_id]]=""),"",_xlfn.XLOOKUP(draft_picks[[#This Row],[veto_override_drafter_id]],drafters[id],drafters[name]))</f>
        <v/>
      </c>
      <c r="S668" t="s">
        <v>15497</v>
      </c>
      <c r="T668" t="str">
        <f>IF(OR(ISBLANK(draft_picks[[#This Row],[veto_override_team_id]]),draft_picks[[#This Row],[veto_override_team_id]]=""),"",_xlfn.XLOOKUP(draft_picks[[#This Row],[veto_override_team_id]],drafter_teams[id],drafter_teams[name]))</f>
        <v/>
      </c>
    </row>
    <row r="669" spans="1:20" x14ac:dyDescent="0.25">
      <c r="A669" t="s">
        <v>641</v>
      </c>
      <c r="B669" t="str">
        <f>_xlfn.XLOOKUP(draft_picks[[#This Row],[draft_id]],drafts[id],drafts[title])</f>
        <v>One Crazy Night</v>
      </c>
      <c r="C669" s="3">
        <v>7</v>
      </c>
      <c r="D669">
        <f>IF(C668&lt;draft_picks[[#This Row],[position]],1,IF(C668&gt;draft_picks[[#This Row],[position]],D668+1,IF(C668=draft_picks[[#This Row],[position]],D668+1)))</f>
        <v>1</v>
      </c>
      <c r="E669" t="s">
        <v>5800</v>
      </c>
      <c r="F669" t="str">
        <f>IF(ISBLANK(draft_picks[[#This Row],[movie_id]]),"",_xlfn.XLOOKUP(draft_picks[[#This Row],[movie_id]],drafts.movies[id],drafts.movies[movie_title]))</f>
        <v>Booksmart</v>
      </c>
      <c r="G669" s="3" t="s">
        <v>1009</v>
      </c>
      <c r="H669" t="str">
        <f>IF(ISBLANK(draft_picks[[#This Row],[drafter_id]]),"",_xlfn.XLOOKUP(draft_picks[[#This Row],[drafter_id]],drafters[id],drafters[name]))</f>
        <v>Drea Clark</v>
      </c>
      <c r="J669" t="str">
        <f>IF(ISBLANK(draft_picks[[#This Row],[drafter_team_id]]),"",_xlfn.XLOOKUP(draft_picks[[#This Row],[drafter_team_id]],drafter_teams[id],drafter_teams[name]))</f>
        <v/>
      </c>
      <c r="K669" s="3" t="s">
        <v>15497</v>
      </c>
      <c r="L669" t="s">
        <v>15497</v>
      </c>
      <c r="M669" t="str">
        <f>IF(OR(ISBLANK(draft_picks[[#This Row],[veto_drafter_id]]),draft_picks[[#This Row],[veto_drafter_id]]=""),"",_xlfn.XLOOKUP(draft_picks[[#This Row],[veto_drafter_id]],drafters[id],drafters[name]))</f>
        <v/>
      </c>
      <c r="N669" t="s">
        <v>15497</v>
      </c>
      <c r="O669" t="str">
        <f>IF(OR(ISBLANK(draft_picks[[#This Row],[veto_drafter_team_id]]),draft_picks[[#This Row],[veto_drafter_team_id]]=""),"",_xlfn.XLOOKUP(draft_picks[[#This Row],[veto_drafter_team_id]],drafter_teams[id],drafter_teams[name]))</f>
        <v/>
      </c>
      <c r="Q669" t="s">
        <v>15497</v>
      </c>
      <c r="R669" t="str">
        <f>IF(OR(ISBLANK(draft_picks[[#This Row],[veto_override_drafter_id]]),draft_picks[[#This Row],[veto_override_drafter_id]]=""),"",_xlfn.XLOOKUP(draft_picks[[#This Row],[veto_override_drafter_id]],drafters[id],drafters[name]))</f>
        <v/>
      </c>
      <c r="S669" t="s">
        <v>15497</v>
      </c>
      <c r="T669" t="str">
        <f>IF(OR(ISBLANK(draft_picks[[#This Row],[veto_override_team_id]]),draft_picks[[#This Row],[veto_override_team_id]]=""),"",_xlfn.XLOOKUP(draft_picks[[#This Row],[veto_override_team_id]],drafter_teams[id],drafter_teams[name]))</f>
        <v/>
      </c>
    </row>
    <row r="670" spans="1:20" x14ac:dyDescent="0.25">
      <c r="A670" t="s">
        <v>641</v>
      </c>
      <c r="B670" t="str">
        <f>_xlfn.XLOOKUP(draft_picks[[#This Row],[draft_id]],drafts[id],drafts[title])</f>
        <v>One Crazy Night</v>
      </c>
      <c r="C670" s="3">
        <v>6</v>
      </c>
      <c r="D670">
        <f>IF(C669&lt;draft_picks[[#This Row],[position]],1,IF(C669&gt;draft_picks[[#This Row],[position]],D669+1,IF(C669=draft_picks[[#This Row],[position]],D669+1)))</f>
        <v>2</v>
      </c>
      <c r="E670" t="s">
        <v>7003</v>
      </c>
      <c r="F670" t="str">
        <f>IF(ISBLANK(draft_picks[[#This Row],[movie_id]]),"",_xlfn.XLOOKUP(draft_picks[[#This Row],[movie_id]],drafts.movies[id],drafts.movies[movie_title]))</f>
        <v>Tangerine</v>
      </c>
      <c r="G670" s="3" t="s">
        <v>1009</v>
      </c>
      <c r="H670" t="str">
        <f>IF(ISBLANK(draft_picks[[#This Row],[drafter_id]]),"",_xlfn.XLOOKUP(draft_picks[[#This Row],[drafter_id]],drafters[id],drafters[name]))</f>
        <v>Drea Clark</v>
      </c>
      <c r="J670" t="str">
        <f>IF(ISBLANK(draft_picks[[#This Row],[drafter_team_id]]),"",_xlfn.XLOOKUP(draft_picks[[#This Row],[drafter_team_id]],drafter_teams[id],drafter_teams[name]))</f>
        <v/>
      </c>
      <c r="K670" s="3" t="s">
        <v>15497</v>
      </c>
      <c r="L670" t="s">
        <v>15497</v>
      </c>
      <c r="M670" t="str">
        <f>IF(OR(ISBLANK(draft_picks[[#This Row],[veto_drafter_id]]),draft_picks[[#This Row],[veto_drafter_id]]=""),"",_xlfn.XLOOKUP(draft_picks[[#This Row],[veto_drafter_id]],drafters[id],drafters[name]))</f>
        <v/>
      </c>
      <c r="N670" t="s">
        <v>15497</v>
      </c>
      <c r="O670" t="str">
        <f>IF(OR(ISBLANK(draft_picks[[#This Row],[veto_drafter_team_id]]),draft_picks[[#This Row],[veto_drafter_team_id]]=""),"",_xlfn.XLOOKUP(draft_picks[[#This Row],[veto_drafter_team_id]],drafter_teams[id],drafter_teams[name]))</f>
        <v/>
      </c>
      <c r="Q670" t="s">
        <v>15497</v>
      </c>
      <c r="R670" t="str">
        <f>IF(OR(ISBLANK(draft_picks[[#This Row],[veto_override_drafter_id]]),draft_picks[[#This Row],[veto_override_drafter_id]]=""),"",_xlfn.XLOOKUP(draft_picks[[#This Row],[veto_override_drafter_id]],drafters[id],drafters[name]))</f>
        <v/>
      </c>
      <c r="S670" t="s">
        <v>15497</v>
      </c>
      <c r="T670" t="str">
        <f>IF(OR(ISBLANK(draft_picks[[#This Row],[veto_override_team_id]]),draft_picks[[#This Row],[veto_override_team_id]]=""),"",_xlfn.XLOOKUP(draft_picks[[#This Row],[veto_override_team_id]],drafter_teams[id],drafter_teams[name]))</f>
        <v/>
      </c>
    </row>
    <row r="671" spans="1:20" x14ac:dyDescent="0.25">
      <c r="A671" t="s">
        <v>641</v>
      </c>
      <c r="B671" t="str">
        <f>_xlfn.XLOOKUP(draft_picks[[#This Row],[draft_id]],drafts[id],drafts[title])</f>
        <v>One Crazy Night</v>
      </c>
      <c r="C671" s="3">
        <v>5</v>
      </c>
      <c r="D671">
        <f>IF(C670&lt;draft_picks[[#This Row],[position]],1,IF(C670&gt;draft_picks[[#This Row],[position]],D670+1,IF(C670=draft_picks[[#This Row],[position]],D670+1)))</f>
        <v>3</v>
      </c>
      <c r="E671" t="s">
        <v>3720</v>
      </c>
      <c r="F671" t="str">
        <f>IF(ISBLANK(draft_picks[[#This Row],[movie_id]]),"",_xlfn.XLOOKUP(draft_picks[[#This Row],[movie_id]],drafts.movies[id],drafts.movies[movie_title]))</f>
        <v>Halloween</v>
      </c>
      <c r="G671" s="3" t="s">
        <v>1166</v>
      </c>
      <c r="H671" t="str">
        <f>IF(ISBLANK(draft_picks[[#This Row],[drafter_id]]),"",_xlfn.XLOOKUP(draft_picks[[#This Row],[drafter_id]],drafters[id],drafters[name]))</f>
        <v>Lucé Tomlin-Brenner</v>
      </c>
      <c r="J671" t="str">
        <f>IF(ISBLANK(draft_picks[[#This Row],[drafter_team_id]]),"",_xlfn.XLOOKUP(draft_picks[[#This Row],[drafter_team_id]],drafter_teams[id],drafter_teams[name]))</f>
        <v/>
      </c>
      <c r="K671" s="3" t="s">
        <v>15484</v>
      </c>
      <c r="L671" t="s">
        <v>1009</v>
      </c>
      <c r="M671" t="str">
        <f>IF(OR(ISBLANK(draft_picks[[#This Row],[veto_drafter_id]]),draft_picks[[#This Row],[veto_drafter_id]]=""),"",_xlfn.XLOOKUP(draft_picks[[#This Row],[veto_drafter_id]],drafters[id],drafters[name]))</f>
        <v>Drea Clark</v>
      </c>
      <c r="N671" t="s">
        <v>15497</v>
      </c>
      <c r="O671" t="str">
        <f>IF(OR(ISBLANK(draft_picks[[#This Row],[veto_drafter_team_id]]),draft_picks[[#This Row],[veto_drafter_team_id]]=""),"",_xlfn.XLOOKUP(draft_picks[[#This Row],[veto_drafter_team_id]],drafter_teams[id],drafter_teams[name]))</f>
        <v/>
      </c>
      <c r="Q671" t="s">
        <v>15497</v>
      </c>
      <c r="R671" t="str">
        <f>IF(OR(ISBLANK(draft_picks[[#This Row],[veto_override_drafter_id]]),draft_picks[[#This Row],[veto_override_drafter_id]]=""),"",_xlfn.XLOOKUP(draft_picks[[#This Row],[veto_override_drafter_id]],drafters[id],drafters[name]))</f>
        <v/>
      </c>
      <c r="S671" t="s">
        <v>15497</v>
      </c>
      <c r="T671" t="str">
        <f>IF(OR(ISBLANK(draft_picks[[#This Row],[veto_override_team_id]]),draft_picks[[#This Row],[veto_override_team_id]]=""),"",_xlfn.XLOOKUP(draft_picks[[#This Row],[veto_override_team_id]],drafter_teams[id],drafter_teams[name]))</f>
        <v/>
      </c>
    </row>
    <row r="672" spans="1:20" x14ac:dyDescent="0.25">
      <c r="A672" t="s">
        <v>641</v>
      </c>
      <c r="B672" t="str">
        <f>_xlfn.XLOOKUP(draft_picks[[#This Row],[draft_id]],drafts[id],drafts[title])</f>
        <v>One Crazy Night</v>
      </c>
      <c r="C672" s="3">
        <v>5</v>
      </c>
      <c r="D672">
        <f>IF(C671&lt;draft_picks[[#This Row],[position]],1,IF(C671&gt;draft_picks[[#This Row],[position]],D671+1,IF(C671=draft_picks[[#This Row],[position]],D671+1)))</f>
        <v>4</v>
      </c>
      <c r="E672" t="s">
        <v>3746</v>
      </c>
      <c r="F672" t="str">
        <f>IF(ISBLANK(draft_picks[[#This Row],[movie_id]]),"",_xlfn.XLOOKUP(draft_picks[[#This Row],[movie_id]],drafts.movies[id],drafts.movies[movie_title]))</f>
        <v>Before Sunrise</v>
      </c>
      <c r="G672" s="3" t="s">
        <v>1166</v>
      </c>
      <c r="H672" t="str">
        <f>IF(ISBLANK(draft_picks[[#This Row],[drafter_id]]),"",_xlfn.XLOOKUP(draft_picks[[#This Row],[drafter_id]],drafters[id],drafters[name]))</f>
        <v>Lucé Tomlin-Brenner</v>
      </c>
      <c r="J672" t="str">
        <f>IF(ISBLANK(draft_picks[[#This Row],[drafter_team_id]]),"",_xlfn.XLOOKUP(draft_picks[[#This Row],[drafter_team_id]],drafter_teams[id],drafter_teams[name]))</f>
        <v/>
      </c>
      <c r="K672" s="3" t="s">
        <v>15497</v>
      </c>
      <c r="L672" t="s">
        <v>15497</v>
      </c>
      <c r="M672" t="str">
        <f>IF(OR(ISBLANK(draft_picks[[#This Row],[veto_drafter_id]]),draft_picks[[#This Row],[veto_drafter_id]]=""),"",_xlfn.XLOOKUP(draft_picks[[#This Row],[veto_drafter_id]],drafters[id],drafters[name]))</f>
        <v/>
      </c>
      <c r="N672" t="s">
        <v>15497</v>
      </c>
      <c r="O672" t="str">
        <f>IF(OR(ISBLANK(draft_picks[[#This Row],[veto_drafter_team_id]]),draft_picks[[#This Row],[veto_drafter_team_id]]=""),"",_xlfn.XLOOKUP(draft_picks[[#This Row],[veto_drafter_team_id]],drafter_teams[id],drafter_teams[name]))</f>
        <v/>
      </c>
      <c r="Q672" t="s">
        <v>15497</v>
      </c>
      <c r="R672" t="str">
        <f>IF(OR(ISBLANK(draft_picks[[#This Row],[veto_override_drafter_id]]),draft_picks[[#This Row],[veto_override_drafter_id]]=""),"",_xlfn.XLOOKUP(draft_picks[[#This Row],[veto_override_drafter_id]],drafters[id],drafters[name]))</f>
        <v/>
      </c>
      <c r="S672" t="s">
        <v>15497</v>
      </c>
      <c r="T672" t="str">
        <f>IF(OR(ISBLANK(draft_picks[[#This Row],[veto_override_team_id]]),draft_picks[[#This Row],[veto_override_team_id]]=""),"",_xlfn.XLOOKUP(draft_picks[[#This Row],[veto_override_team_id]],drafter_teams[id],drafter_teams[name]))</f>
        <v/>
      </c>
    </row>
    <row r="673" spans="1:20" x14ac:dyDescent="0.25">
      <c r="A673" t="s">
        <v>641</v>
      </c>
      <c r="B673" t="str">
        <f>_xlfn.XLOOKUP(draft_picks[[#This Row],[draft_id]],drafts[id],drafts[title])</f>
        <v>One Crazy Night</v>
      </c>
      <c r="C673" s="3">
        <v>4</v>
      </c>
      <c r="D673">
        <f>IF(C672&lt;draft_picks[[#This Row],[position]],1,IF(C672&gt;draft_picks[[#This Row],[position]],D672+1,IF(C672=draft_picks[[#This Row],[position]],D672+1)))</f>
        <v>5</v>
      </c>
      <c r="E673" t="s">
        <v>3041</v>
      </c>
      <c r="F673" t="str">
        <f>IF(ISBLANK(draft_picks[[#This Row],[movie_id]]),"",_xlfn.XLOOKUP(draft_picks[[#This Row],[movie_id]],drafts.movies[id],drafts.movies[movie_title]))</f>
        <v>Escape from New York</v>
      </c>
      <c r="G673" s="3" t="s">
        <v>1009</v>
      </c>
      <c r="H673" t="str">
        <f>IF(ISBLANK(draft_picks[[#This Row],[drafter_id]]),"",_xlfn.XLOOKUP(draft_picks[[#This Row],[drafter_id]],drafters[id],drafters[name]))</f>
        <v>Drea Clark</v>
      </c>
      <c r="J673" t="str">
        <f>IF(ISBLANK(draft_picks[[#This Row],[drafter_team_id]]),"",_xlfn.XLOOKUP(draft_picks[[#This Row],[drafter_team_id]],drafter_teams[id],drafter_teams[name]))</f>
        <v/>
      </c>
      <c r="K673" s="3" t="s">
        <v>15497</v>
      </c>
      <c r="L673" t="s">
        <v>15497</v>
      </c>
      <c r="M673" t="str">
        <f>IF(OR(ISBLANK(draft_picks[[#This Row],[veto_drafter_id]]),draft_picks[[#This Row],[veto_drafter_id]]=""),"",_xlfn.XLOOKUP(draft_picks[[#This Row],[veto_drafter_id]],drafters[id],drafters[name]))</f>
        <v/>
      </c>
      <c r="N673" t="s">
        <v>15497</v>
      </c>
      <c r="O673" t="str">
        <f>IF(OR(ISBLANK(draft_picks[[#This Row],[veto_drafter_team_id]]),draft_picks[[#This Row],[veto_drafter_team_id]]=""),"",_xlfn.XLOOKUP(draft_picks[[#This Row],[veto_drafter_team_id]],drafter_teams[id],drafter_teams[name]))</f>
        <v/>
      </c>
      <c r="Q673" t="s">
        <v>15497</v>
      </c>
      <c r="R673" t="str">
        <f>IF(OR(ISBLANK(draft_picks[[#This Row],[veto_override_drafter_id]]),draft_picks[[#This Row],[veto_override_drafter_id]]=""),"",_xlfn.XLOOKUP(draft_picks[[#This Row],[veto_override_drafter_id]],drafters[id],drafters[name]))</f>
        <v/>
      </c>
      <c r="S673" t="s">
        <v>15497</v>
      </c>
      <c r="T673" t="str">
        <f>IF(OR(ISBLANK(draft_picks[[#This Row],[veto_override_team_id]]),draft_picks[[#This Row],[veto_override_team_id]]=""),"",_xlfn.XLOOKUP(draft_picks[[#This Row],[veto_override_team_id]],drafter_teams[id],drafter_teams[name]))</f>
        <v/>
      </c>
    </row>
    <row r="674" spans="1:20" x14ac:dyDescent="0.25">
      <c r="A674" t="s">
        <v>641</v>
      </c>
      <c r="B674" t="str">
        <f>_xlfn.XLOOKUP(draft_picks[[#This Row],[draft_id]],drafts[id],drafts[title])</f>
        <v>One Crazy Night</v>
      </c>
      <c r="C674" s="3">
        <v>3</v>
      </c>
      <c r="D674">
        <f>IF(C673&lt;draft_picks[[#This Row],[position]],1,IF(C673&gt;draft_picks[[#This Row],[position]],D673+1,IF(C673=draft_picks[[#This Row],[position]],D673+1)))</f>
        <v>6</v>
      </c>
      <c r="E674" t="s">
        <v>5919</v>
      </c>
      <c r="F674" t="str">
        <f>IF(ISBLANK(draft_picks[[#This Row],[movie_id]]),"",_xlfn.XLOOKUP(draft_picks[[#This Row],[movie_id]],drafts.movies[id],drafts.movies[movie_title]))</f>
        <v>The Warriors</v>
      </c>
      <c r="G674" s="3" t="s">
        <v>1166</v>
      </c>
      <c r="H674" t="str">
        <f>IF(ISBLANK(draft_picks[[#This Row],[drafter_id]]),"",_xlfn.XLOOKUP(draft_picks[[#This Row],[drafter_id]],drafters[id],drafters[name]))</f>
        <v>Lucé Tomlin-Brenner</v>
      </c>
      <c r="J674" t="str">
        <f>IF(ISBLANK(draft_picks[[#This Row],[drafter_team_id]]),"",_xlfn.XLOOKUP(draft_picks[[#This Row],[drafter_team_id]],drafter_teams[id],drafter_teams[name]))</f>
        <v/>
      </c>
      <c r="K674" s="3" t="s">
        <v>15497</v>
      </c>
      <c r="L674" t="s">
        <v>15497</v>
      </c>
      <c r="M674" t="str">
        <f>IF(OR(ISBLANK(draft_picks[[#This Row],[veto_drafter_id]]),draft_picks[[#This Row],[veto_drafter_id]]=""),"",_xlfn.XLOOKUP(draft_picks[[#This Row],[veto_drafter_id]],drafters[id],drafters[name]))</f>
        <v/>
      </c>
      <c r="N674" t="s">
        <v>15497</v>
      </c>
      <c r="O674" t="str">
        <f>IF(OR(ISBLANK(draft_picks[[#This Row],[veto_drafter_team_id]]),draft_picks[[#This Row],[veto_drafter_team_id]]=""),"",_xlfn.XLOOKUP(draft_picks[[#This Row],[veto_drafter_team_id]],drafter_teams[id],drafter_teams[name]))</f>
        <v/>
      </c>
      <c r="Q674" t="s">
        <v>15497</v>
      </c>
      <c r="R674" t="str">
        <f>IF(OR(ISBLANK(draft_picks[[#This Row],[veto_override_drafter_id]]),draft_picks[[#This Row],[veto_override_drafter_id]]=""),"",_xlfn.XLOOKUP(draft_picks[[#This Row],[veto_override_drafter_id]],drafters[id],drafters[name]))</f>
        <v/>
      </c>
      <c r="S674" t="s">
        <v>15497</v>
      </c>
      <c r="T674" t="str">
        <f>IF(OR(ISBLANK(draft_picks[[#This Row],[veto_override_team_id]]),draft_picks[[#This Row],[veto_override_team_id]]=""),"",_xlfn.XLOOKUP(draft_picks[[#This Row],[veto_override_team_id]],drafter_teams[id],drafter_teams[name]))</f>
        <v/>
      </c>
    </row>
    <row r="675" spans="1:20" x14ac:dyDescent="0.25">
      <c r="A675" t="s">
        <v>641</v>
      </c>
      <c r="B675" t="str">
        <f>_xlfn.XLOOKUP(draft_picks[[#This Row],[draft_id]],drafts[id],drafts[title])</f>
        <v>One Crazy Night</v>
      </c>
      <c r="C675" s="3">
        <v>2</v>
      </c>
      <c r="D675">
        <f>IF(C674&lt;draft_picks[[#This Row],[position]],1,IF(C674&gt;draft_picks[[#This Row],[position]],D674+1,IF(C674=draft_picks[[#This Row],[position]],D674+1)))</f>
        <v>7</v>
      </c>
      <c r="E675" t="s">
        <v>7294</v>
      </c>
      <c r="F675" t="str">
        <f>IF(ISBLANK(draft_picks[[#This Row],[movie_id]]),"",_xlfn.XLOOKUP(draft_picks[[#This Row],[movie_id]],drafts.movies[id],drafts.movies[movie_title]))</f>
        <v>After Hours</v>
      </c>
      <c r="G675" s="3" t="s">
        <v>1009</v>
      </c>
      <c r="H675" t="str">
        <f>IF(ISBLANK(draft_picks[[#This Row],[drafter_id]]),"",_xlfn.XLOOKUP(draft_picks[[#This Row],[drafter_id]],drafters[id],drafters[name]))</f>
        <v>Drea Clark</v>
      </c>
      <c r="J675" t="str">
        <f>IF(ISBLANK(draft_picks[[#This Row],[drafter_team_id]]),"",_xlfn.XLOOKUP(draft_picks[[#This Row],[drafter_team_id]],drafter_teams[id],drafter_teams[name]))</f>
        <v/>
      </c>
      <c r="K675" s="3" t="s">
        <v>15497</v>
      </c>
      <c r="L675" t="s">
        <v>15497</v>
      </c>
      <c r="M675" t="str">
        <f>IF(OR(ISBLANK(draft_picks[[#This Row],[veto_drafter_id]]),draft_picks[[#This Row],[veto_drafter_id]]=""),"",_xlfn.XLOOKUP(draft_picks[[#This Row],[veto_drafter_id]],drafters[id],drafters[name]))</f>
        <v/>
      </c>
      <c r="N675" t="s">
        <v>15497</v>
      </c>
      <c r="O675" t="str">
        <f>IF(OR(ISBLANK(draft_picks[[#This Row],[veto_drafter_team_id]]),draft_picks[[#This Row],[veto_drafter_team_id]]=""),"",_xlfn.XLOOKUP(draft_picks[[#This Row],[veto_drafter_team_id]],drafter_teams[id],drafter_teams[name]))</f>
        <v/>
      </c>
      <c r="Q675" t="s">
        <v>15497</v>
      </c>
      <c r="R675" t="str">
        <f>IF(OR(ISBLANK(draft_picks[[#This Row],[veto_override_drafter_id]]),draft_picks[[#This Row],[veto_override_drafter_id]]=""),"",_xlfn.XLOOKUP(draft_picks[[#This Row],[veto_override_drafter_id]],drafters[id],drafters[name]))</f>
        <v/>
      </c>
      <c r="S675" t="s">
        <v>15497</v>
      </c>
      <c r="T675" t="str">
        <f>IF(OR(ISBLANK(draft_picks[[#This Row],[veto_override_team_id]]),draft_picks[[#This Row],[veto_override_team_id]]=""),"",_xlfn.XLOOKUP(draft_picks[[#This Row],[veto_override_team_id]],drafter_teams[id],drafter_teams[name]))</f>
        <v/>
      </c>
    </row>
    <row r="676" spans="1:20" x14ac:dyDescent="0.25">
      <c r="A676" t="s">
        <v>641</v>
      </c>
      <c r="B676" t="str">
        <f>_xlfn.XLOOKUP(draft_picks[[#This Row],[draft_id]],drafts[id],drafts[title])</f>
        <v>One Crazy Night</v>
      </c>
      <c r="C676" s="3">
        <v>1</v>
      </c>
      <c r="D676">
        <f>IF(C675&lt;draft_picks[[#This Row],[position]],1,IF(C675&gt;draft_picks[[#This Row],[position]],D675+1,IF(C675=draft_picks[[#This Row],[position]],D675+1)))</f>
        <v>8</v>
      </c>
      <c r="E676" t="s">
        <v>3879</v>
      </c>
      <c r="F676" t="str">
        <f>IF(ISBLANK(draft_picks[[#This Row],[movie_id]]),"",_xlfn.XLOOKUP(draft_picks[[#This Row],[movie_id]],drafts.movies[id],drafts.movies[movie_title]))</f>
        <v>Attack the Block</v>
      </c>
      <c r="G676" s="3" t="s">
        <v>1166</v>
      </c>
      <c r="H676" t="str">
        <f>IF(ISBLANK(draft_picks[[#This Row],[drafter_id]]),"",_xlfn.XLOOKUP(draft_picks[[#This Row],[drafter_id]],drafters[id],drafters[name]))</f>
        <v>Lucé Tomlin-Brenner</v>
      </c>
      <c r="J676" t="str">
        <f>IF(ISBLANK(draft_picks[[#This Row],[drafter_team_id]]),"",_xlfn.XLOOKUP(draft_picks[[#This Row],[drafter_team_id]],drafter_teams[id],drafter_teams[name]))</f>
        <v/>
      </c>
      <c r="K676" s="3" t="s">
        <v>15497</v>
      </c>
      <c r="L676" t="s">
        <v>15497</v>
      </c>
      <c r="M676" t="str">
        <f>IF(OR(ISBLANK(draft_picks[[#This Row],[veto_drafter_id]]),draft_picks[[#This Row],[veto_drafter_id]]=""),"",_xlfn.XLOOKUP(draft_picks[[#This Row],[veto_drafter_id]],drafters[id],drafters[name]))</f>
        <v/>
      </c>
      <c r="N676" t="s">
        <v>15497</v>
      </c>
      <c r="O676" t="str">
        <f>IF(OR(ISBLANK(draft_picks[[#This Row],[veto_drafter_team_id]]),draft_picks[[#This Row],[veto_drafter_team_id]]=""),"",_xlfn.XLOOKUP(draft_picks[[#This Row],[veto_drafter_team_id]],drafter_teams[id],drafter_teams[name]))</f>
        <v/>
      </c>
      <c r="Q676" t="s">
        <v>15497</v>
      </c>
      <c r="R676" t="str">
        <f>IF(OR(ISBLANK(draft_picks[[#This Row],[veto_override_drafter_id]]),draft_picks[[#This Row],[veto_override_drafter_id]]=""),"",_xlfn.XLOOKUP(draft_picks[[#This Row],[veto_override_drafter_id]],drafters[id],drafters[name]))</f>
        <v/>
      </c>
      <c r="S676" t="s">
        <v>15497</v>
      </c>
      <c r="T676" t="str">
        <f>IF(OR(ISBLANK(draft_picks[[#This Row],[veto_override_team_id]]),draft_picks[[#This Row],[veto_override_team_id]]=""),"",_xlfn.XLOOKUP(draft_picks[[#This Row],[veto_override_team_id]],drafter_teams[id],drafter_teams[name]))</f>
        <v/>
      </c>
    </row>
    <row r="677" spans="1:20" x14ac:dyDescent="0.25">
      <c r="A677" t="s">
        <v>425</v>
      </c>
      <c r="B677" t="str">
        <f>_xlfn.XLOOKUP(draft_picks[[#This Row],[draft_id]],drafts[id],drafts[title])</f>
        <v>1992 Horror</v>
      </c>
      <c r="C677" s="3">
        <v>7</v>
      </c>
      <c r="D677">
        <f>IF(C676&lt;draft_picks[[#This Row],[position]],1,IF(C676&gt;draft_picks[[#This Row],[position]],D676+1,IF(C676=draft_picks[[#This Row],[position]],D676+1)))</f>
        <v>1</v>
      </c>
      <c r="E677" t="s">
        <v>6486</v>
      </c>
      <c r="F677" t="str">
        <f>IF(ISBLANK(draft_picks[[#This Row],[movie_id]]),"",_xlfn.XLOOKUP(draft_picks[[#This Row],[movie_id]],drafts.movies[id],drafts.movies[movie_title]))</f>
        <v>The Lawnmower Man</v>
      </c>
      <c r="G677" s="3" t="s">
        <v>969</v>
      </c>
      <c r="H677" t="str">
        <f>IF(ISBLANK(draft_picks[[#This Row],[drafter_id]]),"",_xlfn.XLOOKUP(draft_picks[[#This Row],[drafter_id]],drafters[id],drafters[name]))</f>
        <v>Graham Skipper</v>
      </c>
      <c r="J677" t="str">
        <f>IF(ISBLANK(draft_picks[[#This Row],[drafter_team_id]]),"",_xlfn.XLOOKUP(draft_picks[[#This Row],[drafter_team_id]],drafter_teams[id],drafter_teams[name]))</f>
        <v/>
      </c>
      <c r="K677" s="3" t="s">
        <v>15497</v>
      </c>
      <c r="L677" t="s">
        <v>15497</v>
      </c>
      <c r="M677" t="str">
        <f>IF(OR(ISBLANK(draft_picks[[#This Row],[veto_drafter_id]]),draft_picks[[#This Row],[veto_drafter_id]]=""),"",_xlfn.XLOOKUP(draft_picks[[#This Row],[veto_drafter_id]],drafters[id],drafters[name]))</f>
        <v/>
      </c>
      <c r="N677" t="s">
        <v>15497</v>
      </c>
      <c r="O677" t="str">
        <f>IF(OR(ISBLANK(draft_picks[[#This Row],[veto_drafter_team_id]]),draft_picks[[#This Row],[veto_drafter_team_id]]=""),"",_xlfn.XLOOKUP(draft_picks[[#This Row],[veto_drafter_team_id]],drafter_teams[id],drafter_teams[name]))</f>
        <v/>
      </c>
      <c r="Q677" t="s">
        <v>15497</v>
      </c>
      <c r="R677" t="str">
        <f>IF(OR(ISBLANK(draft_picks[[#This Row],[veto_override_drafter_id]]),draft_picks[[#This Row],[veto_override_drafter_id]]=""),"",_xlfn.XLOOKUP(draft_picks[[#This Row],[veto_override_drafter_id]],drafters[id],drafters[name]))</f>
        <v/>
      </c>
      <c r="S677" t="s">
        <v>15497</v>
      </c>
      <c r="T677" t="str">
        <f>IF(OR(ISBLANK(draft_picks[[#This Row],[veto_override_team_id]]),draft_picks[[#This Row],[veto_override_team_id]]=""),"",_xlfn.XLOOKUP(draft_picks[[#This Row],[veto_override_team_id]],drafter_teams[id],drafter_teams[name]))</f>
        <v/>
      </c>
    </row>
    <row r="678" spans="1:20" x14ac:dyDescent="0.25">
      <c r="A678" t="s">
        <v>425</v>
      </c>
      <c r="B678" t="str">
        <f>_xlfn.XLOOKUP(draft_picks[[#This Row],[draft_id]],drafts[id],drafts[title])</f>
        <v>1992 Horror</v>
      </c>
      <c r="C678" s="3">
        <v>6</v>
      </c>
      <c r="D678">
        <f>IF(C677&lt;draft_picks[[#This Row],[position]],1,IF(C677&gt;draft_picks[[#This Row],[position]],D677+1,IF(C677=draft_picks[[#This Row],[position]],D677+1)))</f>
        <v>2</v>
      </c>
      <c r="E678" t="s">
        <v>3157</v>
      </c>
      <c r="F678" t="str">
        <f>IF(ISBLANK(draft_picks[[#This Row],[movie_id]]),"",_xlfn.XLOOKUP(draft_picks[[#This Row],[movie_id]],drafts.movies[id],drafts.movies[movie_title]))</f>
        <v>Amityville 1992: It's About Time</v>
      </c>
      <c r="G678" s="3" t="s">
        <v>969</v>
      </c>
      <c r="H678" t="str">
        <f>IF(ISBLANK(draft_picks[[#This Row],[drafter_id]]),"",_xlfn.XLOOKUP(draft_picks[[#This Row],[drafter_id]],drafters[id],drafters[name]))</f>
        <v>Graham Skipper</v>
      </c>
      <c r="J678" t="str">
        <f>IF(ISBLANK(draft_picks[[#This Row],[drafter_team_id]]),"",_xlfn.XLOOKUP(draft_picks[[#This Row],[drafter_team_id]],drafter_teams[id],drafter_teams[name]))</f>
        <v/>
      </c>
      <c r="K678" s="3" t="s">
        <v>15497</v>
      </c>
      <c r="L678" t="s">
        <v>15497</v>
      </c>
      <c r="M678" t="str">
        <f>IF(OR(ISBLANK(draft_picks[[#This Row],[veto_drafter_id]]),draft_picks[[#This Row],[veto_drafter_id]]=""),"",_xlfn.XLOOKUP(draft_picks[[#This Row],[veto_drafter_id]],drafters[id],drafters[name]))</f>
        <v/>
      </c>
      <c r="N678" t="s">
        <v>15497</v>
      </c>
      <c r="O678" t="str">
        <f>IF(OR(ISBLANK(draft_picks[[#This Row],[veto_drafter_team_id]]),draft_picks[[#This Row],[veto_drafter_team_id]]=""),"",_xlfn.XLOOKUP(draft_picks[[#This Row],[veto_drafter_team_id]],drafter_teams[id],drafter_teams[name]))</f>
        <v/>
      </c>
      <c r="Q678" t="s">
        <v>15497</v>
      </c>
      <c r="R678" t="str">
        <f>IF(OR(ISBLANK(draft_picks[[#This Row],[veto_override_drafter_id]]),draft_picks[[#This Row],[veto_override_drafter_id]]=""),"",_xlfn.XLOOKUP(draft_picks[[#This Row],[veto_override_drafter_id]],drafters[id],drafters[name]))</f>
        <v/>
      </c>
      <c r="S678" t="s">
        <v>15497</v>
      </c>
      <c r="T678" t="str">
        <f>IF(OR(ISBLANK(draft_picks[[#This Row],[veto_override_team_id]]),draft_picks[[#This Row],[veto_override_team_id]]=""),"",_xlfn.XLOOKUP(draft_picks[[#This Row],[veto_override_team_id]],drafter_teams[id],drafter_teams[name]))</f>
        <v/>
      </c>
    </row>
    <row r="679" spans="1:20" x14ac:dyDescent="0.25">
      <c r="A679" t="s">
        <v>425</v>
      </c>
      <c r="B679" t="str">
        <f>_xlfn.XLOOKUP(draft_picks[[#This Row],[draft_id]],drafts[id],drafts[title])</f>
        <v>1992 Horror</v>
      </c>
      <c r="C679" s="3">
        <v>5</v>
      </c>
      <c r="D679">
        <f>IF(C678&lt;draft_picks[[#This Row],[position]],1,IF(C678&gt;draft_picks[[#This Row],[position]],D678+1,IF(C678=draft_picks[[#This Row],[position]],D678+1)))</f>
        <v>3</v>
      </c>
      <c r="E679" t="s">
        <v>2380</v>
      </c>
      <c r="F679" t="str">
        <f>IF(ISBLANK(draft_picks[[#This Row],[movie_id]]),"",_xlfn.XLOOKUP(draft_picks[[#This Row],[movie_id]],drafts.movies[id],drafts.movies[movie_title]))</f>
        <v>Hellraiser III: Hell on Earth</v>
      </c>
      <c r="G679" s="3" t="s">
        <v>1203</v>
      </c>
      <c r="H679" t="str">
        <f>IF(ISBLANK(draft_picks[[#This Row],[drafter_id]]),"",_xlfn.XLOOKUP(draft_picks[[#This Row],[drafter_id]],drafters[id],drafters[name]))</f>
        <v>Joe Begos</v>
      </c>
      <c r="J679" t="str">
        <f>IF(ISBLANK(draft_picks[[#This Row],[drafter_team_id]]),"",_xlfn.XLOOKUP(draft_picks[[#This Row],[drafter_team_id]],drafter_teams[id],drafter_teams[name]))</f>
        <v/>
      </c>
      <c r="K679" s="3" t="s">
        <v>15497</v>
      </c>
      <c r="L679" t="s">
        <v>15497</v>
      </c>
      <c r="M679" t="str">
        <f>IF(OR(ISBLANK(draft_picks[[#This Row],[veto_drafter_id]]),draft_picks[[#This Row],[veto_drafter_id]]=""),"",_xlfn.XLOOKUP(draft_picks[[#This Row],[veto_drafter_id]],drafters[id],drafters[name]))</f>
        <v/>
      </c>
      <c r="N679" t="s">
        <v>15497</v>
      </c>
      <c r="O679" t="str">
        <f>IF(OR(ISBLANK(draft_picks[[#This Row],[veto_drafter_team_id]]),draft_picks[[#This Row],[veto_drafter_team_id]]=""),"",_xlfn.XLOOKUP(draft_picks[[#This Row],[veto_drafter_team_id]],drafter_teams[id],drafter_teams[name]))</f>
        <v/>
      </c>
      <c r="Q679" t="s">
        <v>15497</v>
      </c>
      <c r="R679" t="str">
        <f>IF(OR(ISBLANK(draft_picks[[#This Row],[veto_override_drafter_id]]),draft_picks[[#This Row],[veto_override_drafter_id]]=""),"",_xlfn.XLOOKUP(draft_picks[[#This Row],[veto_override_drafter_id]],drafters[id],drafters[name]))</f>
        <v/>
      </c>
      <c r="S679" t="s">
        <v>15497</v>
      </c>
      <c r="T679" t="str">
        <f>IF(OR(ISBLANK(draft_picks[[#This Row],[veto_override_team_id]]),draft_picks[[#This Row],[veto_override_team_id]]=""),"",_xlfn.XLOOKUP(draft_picks[[#This Row],[veto_override_team_id]],drafter_teams[id],drafter_teams[name]))</f>
        <v/>
      </c>
    </row>
    <row r="680" spans="1:20" x14ac:dyDescent="0.25">
      <c r="A680" t="s">
        <v>425</v>
      </c>
      <c r="B680" t="str">
        <f>_xlfn.XLOOKUP(draft_picks[[#This Row],[draft_id]],drafts[id],drafts[title])</f>
        <v>1992 Horror</v>
      </c>
      <c r="C680" s="3">
        <v>4</v>
      </c>
      <c r="D680">
        <f>IF(C679&lt;draft_picks[[#This Row],[position]],1,IF(C679&gt;draft_picks[[#This Row],[position]],D679+1,IF(C679=draft_picks[[#This Row],[position]],D679+1)))</f>
        <v>4</v>
      </c>
      <c r="E680" t="s">
        <v>6696</v>
      </c>
      <c r="F680" t="str">
        <f>IF(ISBLANK(draft_picks[[#This Row],[movie_id]]),"",_xlfn.XLOOKUP(draft_picks[[#This Row],[movie_id]],drafts.movies[id],drafts.movies[movie_title]))</f>
        <v>Twin Peaks: Fire Walk with Me</v>
      </c>
      <c r="G680" s="3" t="s">
        <v>969</v>
      </c>
      <c r="H680" t="str">
        <f>IF(ISBLANK(draft_picks[[#This Row],[drafter_id]]),"",_xlfn.XLOOKUP(draft_picks[[#This Row],[drafter_id]],drafters[id],drafters[name]))</f>
        <v>Graham Skipper</v>
      </c>
      <c r="J680" t="str">
        <f>IF(ISBLANK(draft_picks[[#This Row],[drafter_team_id]]),"",_xlfn.XLOOKUP(draft_picks[[#This Row],[drafter_team_id]],drafter_teams[id],drafter_teams[name]))</f>
        <v/>
      </c>
      <c r="K680" s="3" t="s">
        <v>15497</v>
      </c>
      <c r="L680" t="s">
        <v>15497</v>
      </c>
      <c r="M680" t="str">
        <f>IF(OR(ISBLANK(draft_picks[[#This Row],[veto_drafter_id]]),draft_picks[[#This Row],[veto_drafter_id]]=""),"",_xlfn.XLOOKUP(draft_picks[[#This Row],[veto_drafter_id]],drafters[id],drafters[name]))</f>
        <v/>
      </c>
      <c r="N680" t="s">
        <v>15497</v>
      </c>
      <c r="O680" t="str">
        <f>IF(OR(ISBLANK(draft_picks[[#This Row],[veto_drafter_team_id]]),draft_picks[[#This Row],[veto_drafter_team_id]]=""),"",_xlfn.XLOOKUP(draft_picks[[#This Row],[veto_drafter_team_id]],drafter_teams[id],drafter_teams[name]))</f>
        <v/>
      </c>
      <c r="Q680" t="s">
        <v>15497</v>
      </c>
      <c r="R680" t="str">
        <f>IF(OR(ISBLANK(draft_picks[[#This Row],[veto_override_drafter_id]]),draft_picks[[#This Row],[veto_override_drafter_id]]=""),"",_xlfn.XLOOKUP(draft_picks[[#This Row],[veto_override_drafter_id]],drafters[id],drafters[name]))</f>
        <v/>
      </c>
      <c r="S680" t="s">
        <v>15497</v>
      </c>
      <c r="T680" t="str">
        <f>IF(OR(ISBLANK(draft_picks[[#This Row],[veto_override_team_id]]),draft_picks[[#This Row],[veto_override_team_id]]=""),"",_xlfn.XLOOKUP(draft_picks[[#This Row],[veto_override_team_id]],drafter_teams[id],drafter_teams[name]))</f>
        <v/>
      </c>
    </row>
    <row r="681" spans="1:20" x14ac:dyDescent="0.25">
      <c r="A681" t="s">
        <v>425</v>
      </c>
      <c r="B681" t="str">
        <f>_xlfn.XLOOKUP(draft_picks[[#This Row],[draft_id]],drafts[id],drafts[title])</f>
        <v>1992 Horror</v>
      </c>
      <c r="C681" s="3">
        <v>3</v>
      </c>
      <c r="D681">
        <f>IF(C680&lt;draft_picks[[#This Row],[position]],1,IF(C680&gt;draft_picks[[#This Row],[position]],D680+1,IF(C680=draft_picks[[#This Row],[position]],D680+1)))</f>
        <v>5</v>
      </c>
      <c r="E681" t="s">
        <v>4725</v>
      </c>
      <c r="F681" t="str">
        <f>IF(ISBLANK(draft_picks[[#This Row],[movie_id]]),"",_xlfn.XLOOKUP(draft_picks[[#This Row],[movie_id]],drafts.movies[id],drafts.movies[movie_title]))</f>
        <v>Candyman</v>
      </c>
      <c r="G681" s="3" t="s">
        <v>1203</v>
      </c>
      <c r="H681" t="str">
        <f>IF(ISBLANK(draft_picks[[#This Row],[drafter_id]]),"",_xlfn.XLOOKUP(draft_picks[[#This Row],[drafter_id]],drafters[id],drafters[name]))</f>
        <v>Joe Begos</v>
      </c>
      <c r="J681" t="str">
        <f>IF(ISBLANK(draft_picks[[#This Row],[drafter_team_id]]),"",_xlfn.XLOOKUP(draft_picks[[#This Row],[drafter_team_id]],drafter_teams[id],drafter_teams[name]))</f>
        <v/>
      </c>
      <c r="K681" s="3" t="s">
        <v>15484</v>
      </c>
      <c r="L681" t="s">
        <v>969</v>
      </c>
      <c r="M681" t="str">
        <f>IF(OR(ISBLANK(draft_picks[[#This Row],[veto_drafter_id]]),draft_picks[[#This Row],[veto_drafter_id]]=""),"",_xlfn.XLOOKUP(draft_picks[[#This Row],[veto_drafter_id]],drafters[id],drafters[name]))</f>
        <v>Graham Skipper</v>
      </c>
      <c r="N681" t="s">
        <v>15497</v>
      </c>
      <c r="O681" t="str">
        <f>IF(OR(ISBLANK(draft_picks[[#This Row],[veto_drafter_team_id]]),draft_picks[[#This Row],[veto_drafter_team_id]]=""),"",_xlfn.XLOOKUP(draft_picks[[#This Row],[veto_drafter_team_id]],drafter_teams[id],drafter_teams[name]))</f>
        <v/>
      </c>
      <c r="Q681" t="s">
        <v>15497</v>
      </c>
      <c r="R681" t="str">
        <f>IF(OR(ISBLANK(draft_picks[[#This Row],[veto_override_drafter_id]]),draft_picks[[#This Row],[veto_override_drafter_id]]=""),"",_xlfn.XLOOKUP(draft_picks[[#This Row],[veto_override_drafter_id]],drafters[id],drafters[name]))</f>
        <v/>
      </c>
      <c r="S681" t="s">
        <v>15497</v>
      </c>
      <c r="T681" t="str">
        <f>IF(OR(ISBLANK(draft_picks[[#This Row],[veto_override_team_id]]),draft_picks[[#This Row],[veto_override_team_id]]=""),"",_xlfn.XLOOKUP(draft_picks[[#This Row],[veto_override_team_id]],drafter_teams[id],drafter_teams[name]))</f>
        <v/>
      </c>
    </row>
    <row r="682" spans="1:20" x14ac:dyDescent="0.25">
      <c r="A682" t="s">
        <v>425</v>
      </c>
      <c r="B682" t="str">
        <f>_xlfn.XLOOKUP(draft_picks[[#This Row],[draft_id]],drafts[id],drafts[title])</f>
        <v>1992 Horror</v>
      </c>
      <c r="C682" s="3">
        <v>3</v>
      </c>
      <c r="D682">
        <f>IF(C681&lt;draft_picks[[#This Row],[position]],1,IF(C681&gt;draft_picks[[#This Row],[position]],D681+1,IF(C681=draft_picks[[#This Row],[position]],D681+1)))</f>
        <v>6</v>
      </c>
      <c r="E682" t="s">
        <v>1679</v>
      </c>
      <c r="F682" t="str">
        <f>IF(ISBLANK(draft_picks[[#This Row],[movie_id]]),"",_xlfn.XLOOKUP(draft_picks[[#This Row],[movie_id]],drafts.movies[id],drafts.movies[movie_title]))</f>
        <v>Bram Stoker's Dracula</v>
      </c>
      <c r="G682" s="3" t="s">
        <v>1203</v>
      </c>
      <c r="H682" t="str">
        <f>IF(ISBLANK(draft_picks[[#This Row],[drafter_id]]),"",_xlfn.XLOOKUP(draft_picks[[#This Row],[drafter_id]],drafters[id],drafters[name]))</f>
        <v>Joe Begos</v>
      </c>
      <c r="J682" t="str">
        <f>IF(ISBLANK(draft_picks[[#This Row],[drafter_team_id]]),"",_xlfn.XLOOKUP(draft_picks[[#This Row],[drafter_team_id]],drafter_teams[id],drafter_teams[name]))</f>
        <v/>
      </c>
      <c r="K682" s="3" t="s">
        <v>15497</v>
      </c>
      <c r="L682" t="s">
        <v>15497</v>
      </c>
      <c r="M682" t="str">
        <f>IF(OR(ISBLANK(draft_picks[[#This Row],[veto_drafter_id]]),draft_picks[[#This Row],[veto_drafter_id]]=""),"",_xlfn.XLOOKUP(draft_picks[[#This Row],[veto_drafter_id]],drafters[id],drafters[name]))</f>
        <v/>
      </c>
      <c r="N682" t="s">
        <v>15497</v>
      </c>
      <c r="O682" t="str">
        <f>IF(OR(ISBLANK(draft_picks[[#This Row],[veto_drafter_team_id]]),draft_picks[[#This Row],[veto_drafter_team_id]]=""),"",_xlfn.XLOOKUP(draft_picks[[#This Row],[veto_drafter_team_id]],drafter_teams[id],drafter_teams[name]))</f>
        <v/>
      </c>
      <c r="Q682" t="s">
        <v>15497</v>
      </c>
      <c r="R682" t="str">
        <f>IF(OR(ISBLANK(draft_picks[[#This Row],[veto_override_drafter_id]]),draft_picks[[#This Row],[veto_override_drafter_id]]=""),"",_xlfn.XLOOKUP(draft_picks[[#This Row],[veto_override_drafter_id]],drafters[id],drafters[name]))</f>
        <v/>
      </c>
      <c r="S682" t="s">
        <v>15497</v>
      </c>
      <c r="T682" t="str">
        <f>IF(OR(ISBLANK(draft_picks[[#This Row],[veto_override_team_id]]),draft_picks[[#This Row],[veto_override_team_id]]=""),"",_xlfn.XLOOKUP(draft_picks[[#This Row],[veto_override_team_id]],drafter_teams[id],drafter_teams[name]))</f>
        <v/>
      </c>
    </row>
    <row r="683" spans="1:20" x14ac:dyDescent="0.25">
      <c r="A683" t="s">
        <v>425</v>
      </c>
      <c r="B683" t="str">
        <f>_xlfn.XLOOKUP(draft_picks[[#This Row],[draft_id]],drafts[id],drafts[title])</f>
        <v>1992 Horror</v>
      </c>
      <c r="C683" s="3">
        <v>2</v>
      </c>
      <c r="D683">
        <f>IF(C682&lt;draft_picks[[#This Row],[position]],1,IF(C682&gt;draft_picks[[#This Row],[position]],D682+1,IF(C682=draft_picks[[#This Row],[position]],D682+1)))</f>
        <v>7</v>
      </c>
      <c r="E683" t="s">
        <v>4725</v>
      </c>
      <c r="F683" t="str">
        <f>IF(ISBLANK(draft_picks[[#This Row],[movie_id]]),"",_xlfn.XLOOKUP(draft_picks[[#This Row],[movie_id]],drafts.movies[id],drafts.movies[movie_title]))</f>
        <v>Candyman</v>
      </c>
      <c r="G683" s="3" t="s">
        <v>969</v>
      </c>
      <c r="H683" t="str">
        <f>IF(ISBLANK(draft_picks[[#This Row],[drafter_id]]),"",_xlfn.XLOOKUP(draft_picks[[#This Row],[drafter_id]],drafters[id],drafters[name]))</f>
        <v>Graham Skipper</v>
      </c>
      <c r="J683" t="str">
        <f>IF(ISBLANK(draft_picks[[#This Row],[drafter_team_id]]),"",_xlfn.XLOOKUP(draft_picks[[#This Row],[drafter_team_id]],drafter_teams[id],drafter_teams[name]))</f>
        <v/>
      </c>
      <c r="K683" s="3" t="s">
        <v>15497</v>
      </c>
      <c r="L683" t="s">
        <v>15497</v>
      </c>
      <c r="M683" t="str">
        <f>IF(OR(ISBLANK(draft_picks[[#This Row],[veto_drafter_id]]),draft_picks[[#This Row],[veto_drafter_id]]=""),"",_xlfn.XLOOKUP(draft_picks[[#This Row],[veto_drafter_id]],drafters[id],drafters[name]))</f>
        <v/>
      </c>
      <c r="N683" t="s">
        <v>15497</v>
      </c>
      <c r="O683" t="str">
        <f>IF(OR(ISBLANK(draft_picks[[#This Row],[veto_drafter_team_id]]),draft_picks[[#This Row],[veto_drafter_team_id]]=""),"",_xlfn.XLOOKUP(draft_picks[[#This Row],[veto_drafter_team_id]],drafter_teams[id],drafter_teams[name]))</f>
        <v/>
      </c>
      <c r="Q683" t="s">
        <v>15497</v>
      </c>
      <c r="R683" t="str">
        <f>IF(OR(ISBLANK(draft_picks[[#This Row],[veto_override_drafter_id]]),draft_picks[[#This Row],[veto_override_drafter_id]]=""),"",_xlfn.XLOOKUP(draft_picks[[#This Row],[veto_override_drafter_id]],drafters[id],drafters[name]))</f>
        <v/>
      </c>
      <c r="S683" t="s">
        <v>15497</v>
      </c>
      <c r="T683" t="str">
        <f>IF(OR(ISBLANK(draft_picks[[#This Row],[veto_override_team_id]]),draft_picks[[#This Row],[veto_override_team_id]]=""),"",_xlfn.XLOOKUP(draft_picks[[#This Row],[veto_override_team_id]],drafter_teams[id],drafter_teams[name]))</f>
        <v/>
      </c>
    </row>
    <row r="684" spans="1:20" x14ac:dyDescent="0.25">
      <c r="A684" t="s">
        <v>425</v>
      </c>
      <c r="B684" t="str">
        <f>_xlfn.XLOOKUP(draft_picks[[#This Row],[draft_id]],drafts[id],drafts[title])</f>
        <v>1992 Horror</v>
      </c>
      <c r="C684" s="3">
        <v>1</v>
      </c>
      <c r="D684">
        <f>IF(C683&lt;draft_picks[[#This Row],[position]],1,IF(C683&gt;draft_picks[[#This Row],[position]],D683+1,IF(C683=draft_picks[[#This Row],[position]],D683+1)))</f>
        <v>8</v>
      </c>
      <c r="E684" t="s">
        <v>2556</v>
      </c>
      <c r="F684" t="str">
        <f>IF(ISBLANK(draft_picks[[#This Row],[movie_id]]),"",_xlfn.XLOOKUP(draft_picks[[#This Row],[movie_id]],drafts.movies[id],drafts.movies[movie_title]))</f>
        <v>Pet Sematary II</v>
      </c>
      <c r="G684" s="3" t="s">
        <v>1203</v>
      </c>
      <c r="H684" t="str">
        <f>IF(ISBLANK(draft_picks[[#This Row],[drafter_id]]),"",_xlfn.XLOOKUP(draft_picks[[#This Row],[drafter_id]],drafters[id],drafters[name]))</f>
        <v>Joe Begos</v>
      </c>
      <c r="J684" t="str">
        <f>IF(ISBLANK(draft_picks[[#This Row],[drafter_team_id]]),"",_xlfn.XLOOKUP(draft_picks[[#This Row],[drafter_team_id]],drafter_teams[id],drafter_teams[name]))</f>
        <v/>
      </c>
      <c r="K684" s="3" t="s">
        <v>15497</v>
      </c>
      <c r="L684" t="s">
        <v>15497</v>
      </c>
      <c r="M684" t="str">
        <f>IF(OR(ISBLANK(draft_picks[[#This Row],[veto_drafter_id]]),draft_picks[[#This Row],[veto_drafter_id]]=""),"",_xlfn.XLOOKUP(draft_picks[[#This Row],[veto_drafter_id]],drafters[id],drafters[name]))</f>
        <v/>
      </c>
      <c r="N684" t="s">
        <v>15497</v>
      </c>
      <c r="O684" t="str">
        <f>IF(OR(ISBLANK(draft_picks[[#This Row],[veto_drafter_team_id]]),draft_picks[[#This Row],[veto_drafter_team_id]]=""),"",_xlfn.XLOOKUP(draft_picks[[#This Row],[veto_drafter_team_id]],drafter_teams[id],drafter_teams[name]))</f>
        <v/>
      </c>
      <c r="Q684" t="s">
        <v>15497</v>
      </c>
      <c r="R684" t="str">
        <f>IF(OR(ISBLANK(draft_picks[[#This Row],[veto_override_drafter_id]]),draft_picks[[#This Row],[veto_override_drafter_id]]=""),"",_xlfn.XLOOKUP(draft_picks[[#This Row],[veto_override_drafter_id]],drafters[id],drafters[name]))</f>
        <v/>
      </c>
      <c r="S684" t="s">
        <v>15497</v>
      </c>
      <c r="T684" t="str">
        <f>IF(OR(ISBLANK(draft_picks[[#This Row],[veto_override_team_id]]),draft_picks[[#This Row],[veto_override_team_id]]=""),"",_xlfn.XLOOKUP(draft_picks[[#This Row],[veto_override_team_id]],drafter_teams[id],drafter_teams[name]))</f>
        <v/>
      </c>
    </row>
    <row r="685" spans="1:20" x14ac:dyDescent="0.25">
      <c r="A685" t="s">
        <v>274</v>
      </c>
      <c r="B685" t="str">
        <f>_xlfn.XLOOKUP(draft_picks[[#This Row],[draft_id]],drafts[id],drafts[title])</f>
        <v>The Cold War</v>
      </c>
      <c r="C685" s="3">
        <v>7</v>
      </c>
      <c r="D685">
        <f>IF(C684&lt;draft_picks[[#This Row],[position]],1,IF(C684&gt;draft_picks[[#This Row],[position]],D684+1,IF(C684=draft_picks[[#This Row],[position]],D684+1)))</f>
        <v>1</v>
      </c>
      <c r="E685" t="s">
        <v>5456</v>
      </c>
      <c r="F685" t="str">
        <f>IF(ISBLANK(draft_picks[[#This Row],[movie_id]]),"",_xlfn.XLOOKUP(draft_picks[[#This Row],[movie_id]],drafts.movies[id],drafts.movies[movie_title]))</f>
        <v>The Russians Are Coming the Russians Are Coming</v>
      </c>
      <c r="G685" s="3" t="s">
        <v>1115</v>
      </c>
      <c r="H685" t="str">
        <f>IF(ISBLANK(draft_picks[[#This Row],[drafter_id]]),"",_xlfn.XLOOKUP(draft_picks[[#This Row],[drafter_id]],drafters[id],drafters[name]))</f>
        <v>Ryan Marker</v>
      </c>
      <c r="J685" t="str">
        <f>IF(ISBLANK(draft_picks[[#This Row],[drafter_team_id]]),"",_xlfn.XLOOKUP(draft_picks[[#This Row],[drafter_team_id]],drafter_teams[id],drafter_teams[name]))</f>
        <v/>
      </c>
      <c r="K685" s="3" t="s">
        <v>15497</v>
      </c>
      <c r="L685" t="s">
        <v>15497</v>
      </c>
      <c r="M685" t="str">
        <f>IF(OR(ISBLANK(draft_picks[[#This Row],[veto_drafter_id]]),draft_picks[[#This Row],[veto_drafter_id]]=""),"",_xlfn.XLOOKUP(draft_picks[[#This Row],[veto_drafter_id]],drafters[id],drafters[name]))</f>
        <v/>
      </c>
      <c r="N685" t="s">
        <v>15497</v>
      </c>
      <c r="O685" t="str">
        <f>IF(OR(ISBLANK(draft_picks[[#This Row],[veto_drafter_team_id]]),draft_picks[[#This Row],[veto_drafter_team_id]]=""),"",_xlfn.XLOOKUP(draft_picks[[#This Row],[veto_drafter_team_id]],drafter_teams[id],drafter_teams[name]))</f>
        <v/>
      </c>
      <c r="Q685" t="s">
        <v>15497</v>
      </c>
      <c r="R685" t="str">
        <f>IF(OR(ISBLANK(draft_picks[[#This Row],[veto_override_drafter_id]]),draft_picks[[#This Row],[veto_override_drafter_id]]=""),"",_xlfn.XLOOKUP(draft_picks[[#This Row],[veto_override_drafter_id]],drafters[id],drafters[name]))</f>
        <v/>
      </c>
      <c r="S685" t="s">
        <v>15497</v>
      </c>
      <c r="T685" t="str">
        <f>IF(OR(ISBLANK(draft_picks[[#This Row],[veto_override_team_id]]),draft_picks[[#This Row],[veto_override_team_id]]=""),"",_xlfn.XLOOKUP(draft_picks[[#This Row],[veto_override_team_id]],drafter_teams[id],drafter_teams[name]))</f>
        <v/>
      </c>
    </row>
    <row r="686" spans="1:20" x14ac:dyDescent="0.25">
      <c r="A686" t="s">
        <v>274</v>
      </c>
      <c r="B686" t="str">
        <f>_xlfn.XLOOKUP(draft_picks[[#This Row],[draft_id]],drafts[id],drafts[title])</f>
        <v>The Cold War</v>
      </c>
      <c r="C686" s="3">
        <v>6</v>
      </c>
      <c r="D686">
        <f>IF(C685&lt;draft_picks[[#This Row],[position]],1,IF(C685&gt;draft_picks[[#This Row],[position]],D685+1,IF(C685=draft_picks[[#This Row],[position]],D685+1)))</f>
        <v>2</v>
      </c>
      <c r="E686" t="s">
        <v>5040</v>
      </c>
      <c r="F686" t="str">
        <f>IF(ISBLANK(draft_picks[[#This Row],[movie_id]]),"",_xlfn.XLOOKUP(draft_picks[[#This Row],[movie_id]],drafts.movies[id],drafts.movies[movie_title]))</f>
        <v>Charlie Wilson's War</v>
      </c>
      <c r="G686" s="3" t="s">
        <v>1115</v>
      </c>
      <c r="H686" t="str">
        <f>IF(ISBLANK(draft_picks[[#This Row],[drafter_id]]),"",_xlfn.XLOOKUP(draft_picks[[#This Row],[drafter_id]],drafters[id],drafters[name]))</f>
        <v>Ryan Marker</v>
      </c>
      <c r="J686" t="str">
        <f>IF(ISBLANK(draft_picks[[#This Row],[drafter_team_id]]),"",_xlfn.XLOOKUP(draft_picks[[#This Row],[drafter_team_id]],drafter_teams[id],drafter_teams[name]))</f>
        <v/>
      </c>
      <c r="K686" s="3" t="s">
        <v>15497</v>
      </c>
      <c r="L686" t="s">
        <v>15497</v>
      </c>
      <c r="M686" t="str">
        <f>IF(OR(ISBLANK(draft_picks[[#This Row],[veto_drafter_id]]),draft_picks[[#This Row],[veto_drafter_id]]=""),"",_xlfn.XLOOKUP(draft_picks[[#This Row],[veto_drafter_id]],drafters[id],drafters[name]))</f>
        <v/>
      </c>
      <c r="N686" t="s">
        <v>15497</v>
      </c>
      <c r="O686" t="str">
        <f>IF(OR(ISBLANK(draft_picks[[#This Row],[veto_drafter_team_id]]),draft_picks[[#This Row],[veto_drafter_team_id]]=""),"",_xlfn.XLOOKUP(draft_picks[[#This Row],[veto_drafter_team_id]],drafter_teams[id],drafter_teams[name]))</f>
        <v/>
      </c>
      <c r="Q686" t="s">
        <v>15497</v>
      </c>
      <c r="R686" t="str">
        <f>IF(OR(ISBLANK(draft_picks[[#This Row],[veto_override_drafter_id]]),draft_picks[[#This Row],[veto_override_drafter_id]]=""),"",_xlfn.XLOOKUP(draft_picks[[#This Row],[veto_override_drafter_id]],drafters[id],drafters[name]))</f>
        <v/>
      </c>
      <c r="S686" t="s">
        <v>15497</v>
      </c>
      <c r="T686" t="str">
        <f>IF(OR(ISBLANK(draft_picks[[#This Row],[veto_override_team_id]]),draft_picks[[#This Row],[veto_override_team_id]]=""),"",_xlfn.XLOOKUP(draft_picks[[#This Row],[veto_override_team_id]],drafter_teams[id],drafter_teams[name]))</f>
        <v/>
      </c>
    </row>
    <row r="687" spans="1:20" x14ac:dyDescent="0.25">
      <c r="A687" t="s">
        <v>274</v>
      </c>
      <c r="B687" t="str">
        <f>_xlfn.XLOOKUP(draft_picks[[#This Row],[draft_id]],drafts[id],drafts[title])</f>
        <v>The Cold War</v>
      </c>
      <c r="C687" s="3">
        <v>5</v>
      </c>
      <c r="D687">
        <f>IF(C686&lt;draft_picks[[#This Row],[position]],1,IF(C686&gt;draft_picks[[#This Row],[position]],D686+1,IF(C686=draft_picks[[#This Row],[position]],D686+1)))</f>
        <v>3</v>
      </c>
      <c r="E687" t="s">
        <v>7279</v>
      </c>
      <c r="F687" t="str">
        <f>IF(ISBLANK(draft_picks[[#This Row],[movie_id]]),"",_xlfn.XLOOKUP(draft_picks[[#This Row],[movie_id]],drafts.movies[id],drafts.movies[movie_title]))</f>
        <v>Spies Like Us</v>
      </c>
      <c r="G687" s="3" t="s">
        <v>1019</v>
      </c>
      <c r="H687" t="str">
        <f>IF(ISBLANK(draft_picks[[#This Row],[drafter_id]]),"",_xlfn.XLOOKUP(draft_picks[[#This Row],[drafter_id]],drafters[id],drafters[name]))</f>
        <v>Steve Berg</v>
      </c>
      <c r="J687" t="str">
        <f>IF(ISBLANK(draft_picks[[#This Row],[drafter_team_id]]),"",_xlfn.XLOOKUP(draft_picks[[#This Row],[drafter_team_id]],drafter_teams[id],drafter_teams[name]))</f>
        <v/>
      </c>
      <c r="K687" s="3" t="s">
        <v>15497</v>
      </c>
      <c r="L687" t="s">
        <v>15497</v>
      </c>
      <c r="M687" t="str">
        <f>IF(OR(ISBLANK(draft_picks[[#This Row],[veto_drafter_id]]),draft_picks[[#This Row],[veto_drafter_id]]=""),"",_xlfn.XLOOKUP(draft_picks[[#This Row],[veto_drafter_id]],drafters[id],drafters[name]))</f>
        <v/>
      </c>
      <c r="N687" t="s">
        <v>15497</v>
      </c>
      <c r="O687" t="str">
        <f>IF(OR(ISBLANK(draft_picks[[#This Row],[veto_drafter_team_id]]),draft_picks[[#This Row],[veto_drafter_team_id]]=""),"",_xlfn.XLOOKUP(draft_picks[[#This Row],[veto_drafter_team_id]],drafter_teams[id],drafter_teams[name]))</f>
        <v/>
      </c>
      <c r="Q687" t="s">
        <v>15497</v>
      </c>
      <c r="R687" t="str">
        <f>IF(OR(ISBLANK(draft_picks[[#This Row],[veto_override_drafter_id]]),draft_picks[[#This Row],[veto_override_drafter_id]]=""),"",_xlfn.XLOOKUP(draft_picks[[#This Row],[veto_override_drafter_id]],drafters[id],drafters[name]))</f>
        <v/>
      </c>
      <c r="S687" t="s">
        <v>15497</v>
      </c>
      <c r="T687" t="str">
        <f>IF(OR(ISBLANK(draft_picks[[#This Row],[veto_override_team_id]]),draft_picks[[#This Row],[veto_override_team_id]]=""),"",_xlfn.XLOOKUP(draft_picks[[#This Row],[veto_override_team_id]],drafter_teams[id],drafter_teams[name]))</f>
        <v/>
      </c>
    </row>
    <row r="688" spans="1:20" x14ac:dyDescent="0.25">
      <c r="A688" t="s">
        <v>274</v>
      </c>
      <c r="B688" t="str">
        <f>_xlfn.XLOOKUP(draft_picks[[#This Row],[draft_id]],drafts[id],drafts[title])</f>
        <v>The Cold War</v>
      </c>
      <c r="C688" s="3">
        <v>4</v>
      </c>
      <c r="D688">
        <f>IF(C687&lt;draft_picks[[#This Row],[position]],1,IF(C687&gt;draft_picks[[#This Row],[position]],D687+1,IF(C687=draft_picks[[#This Row],[position]],D687+1)))</f>
        <v>4</v>
      </c>
      <c r="E688" t="s">
        <v>7453</v>
      </c>
      <c r="F688" t="str">
        <f>IF(ISBLANK(draft_picks[[#This Row],[movie_id]]),"",_xlfn.XLOOKUP(draft_picks[[#This Row],[movie_id]],drafts.movies[id],drafts.movies[movie_title]))</f>
        <v>The Spy Who Came in from the Cold</v>
      </c>
      <c r="G688" s="3" t="s">
        <v>1115</v>
      </c>
      <c r="H688" t="str">
        <f>IF(ISBLANK(draft_picks[[#This Row],[drafter_id]]),"",_xlfn.XLOOKUP(draft_picks[[#This Row],[drafter_id]],drafters[id],drafters[name]))</f>
        <v>Ryan Marker</v>
      </c>
      <c r="J688" t="str">
        <f>IF(ISBLANK(draft_picks[[#This Row],[drafter_team_id]]),"",_xlfn.XLOOKUP(draft_picks[[#This Row],[drafter_team_id]],drafter_teams[id],drafter_teams[name]))</f>
        <v/>
      </c>
      <c r="K688" s="3" t="s">
        <v>15497</v>
      </c>
      <c r="L688" t="s">
        <v>15497</v>
      </c>
      <c r="M688" t="str">
        <f>IF(OR(ISBLANK(draft_picks[[#This Row],[veto_drafter_id]]),draft_picks[[#This Row],[veto_drafter_id]]=""),"",_xlfn.XLOOKUP(draft_picks[[#This Row],[veto_drafter_id]],drafters[id],drafters[name]))</f>
        <v/>
      </c>
      <c r="N688" t="s">
        <v>15497</v>
      </c>
      <c r="O688" t="str">
        <f>IF(OR(ISBLANK(draft_picks[[#This Row],[veto_drafter_team_id]]),draft_picks[[#This Row],[veto_drafter_team_id]]=""),"",_xlfn.XLOOKUP(draft_picks[[#This Row],[veto_drafter_team_id]],drafter_teams[id],drafter_teams[name]))</f>
        <v/>
      </c>
      <c r="Q688" t="s">
        <v>15497</v>
      </c>
      <c r="R688" t="str">
        <f>IF(OR(ISBLANK(draft_picks[[#This Row],[veto_override_drafter_id]]),draft_picks[[#This Row],[veto_override_drafter_id]]=""),"",_xlfn.XLOOKUP(draft_picks[[#This Row],[veto_override_drafter_id]],drafters[id],drafters[name]))</f>
        <v/>
      </c>
      <c r="S688" t="s">
        <v>15497</v>
      </c>
      <c r="T688" t="str">
        <f>IF(OR(ISBLANK(draft_picks[[#This Row],[veto_override_team_id]]),draft_picks[[#This Row],[veto_override_team_id]]=""),"",_xlfn.XLOOKUP(draft_picks[[#This Row],[veto_override_team_id]],drafter_teams[id],drafter_teams[name]))</f>
        <v/>
      </c>
    </row>
    <row r="689" spans="1:20" x14ac:dyDescent="0.25">
      <c r="A689" t="s">
        <v>274</v>
      </c>
      <c r="B689" t="str">
        <f>_xlfn.XLOOKUP(draft_picks[[#This Row],[draft_id]],drafts[id],drafts[title])</f>
        <v>The Cold War</v>
      </c>
      <c r="C689" s="3">
        <v>3</v>
      </c>
      <c r="D689">
        <f>IF(C688&lt;draft_picks[[#This Row],[position]],1,IF(C688&gt;draft_picks[[#This Row],[position]],D688+1,IF(C688=draft_picks[[#This Row],[position]],D688+1)))</f>
        <v>5</v>
      </c>
      <c r="E689" t="s">
        <v>2249</v>
      </c>
      <c r="F689" t="str">
        <f>IF(ISBLANK(draft_picks[[#This Row],[movie_id]]),"",_xlfn.XLOOKUP(draft_picks[[#This Row],[movie_id]],drafts.movies[id],drafts.movies[movie_title]))</f>
        <v>2010: The Year We Make Contact</v>
      </c>
      <c r="G689" s="3" t="s">
        <v>1019</v>
      </c>
      <c r="H689" t="str">
        <f>IF(ISBLANK(draft_picks[[#This Row],[drafter_id]]),"",_xlfn.XLOOKUP(draft_picks[[#This Row],[drafter_id]],drafters[id],drafters[name]))</f>
        <v>Steve Berg</v>
      </c>
      <c r="J689" t="str">
        <f>IF(ISBLANK(draft_picks[[#This Row],[drafter_team_id]]),"",_xlfn.XLOOKUP(draft_picks[[#This Row],[drafter_team_id]],drafter_teams[id],drafter_teams[name]))</f>
        <v/>
      </c>
      <c r="K689" s="3" t="s">
        <v>15484</v>
      </c>
      <c r="L689" t="s">
        <v>1115</v>
      </c>
      <c r="M689" t="str">
        <f>IF(OR(ISBLANK(draft_picks[[#This Row],[veto_drafter_id]]),draft_picks[[#This Row],[veto_drafter_id]]=""),"",_xlfn.XLOOKUP(draft_picks[[#This Row],[veto_drafter_id]],drafters[id],drafters[name]))</f>
        <v>Ryan Marker</v>
      </c>
      <c r="N689" t="s">
        <v>15497</v>
      </c>
      <c r="O689" t="str">
        <f>IF(OR(ISBLANK(draft_picks[[#This Row],[veto_drafter_team_id]]),draft_picks[[#This Row],[veto_drafter_team_id]]=""),"",_xlfn.XLOOKUP(draft_picks[[#This Row],[veto_drafter_team_id]],drafter_teams[id],drafter_teams[name]))</f>
        <v/>
      </c>
      <c r="Q689" t="s">
        <v>15497</v>
      </c>
      <c r="R689" t="str">
        <f>IF(OR(ISBLANK(draft_picks[[#This Row],[veto_override_drafter_id]]),draft_picks[[#This Row],[veto_override_drafter_id]]=""),"",_xlfn.XLOOKUP(draft_picks[[#This Row],[veto_override_drafter_id]],drafters[id],drafters[name]))</f>
        <v/>
      </c>
      <c r="S689" t="s">
        <v>15497</v>
      </c>
      <c r="T689" t="str">
        <f>IF(OR(ISBLANK(draft_picks[[#This Row],[veto_override_team_id]]),draft_picks[[#This Row],[veto_override_team_id]]=""),"",_xlfn.XLOOKUP(draft_picks[[#This Row],[veto_override_team_id]],drafter_teams[id],drafter_teams[name]))</f>
        <v/>
      </c>
    </row>
    <row r="690" spans="1:20" x14ac:dyDescent="0.25">
      <c r="A690" t="s">
        <v>274</v>
      </c>
      <c r="B690" t="str">
        <f>_xlfn.XLOOKUP(draft_picks[[#This Row],[draft_id]],drafts[id],drafts[title])</f>
        <v>The Cold War</v>
      </c>
      <c r="C690" s="3">
        <v>3</v>
      </c>
      <c r="D690">
        <f>IF(C689&lt;draft_picks[[#This Row],[position]],1,IF(C689&gt;draft_picks[[#This Row],[position]],D689+1,IF(C689=draft_picks[[#This Row],[position]],D689+1)))</f>
        <v>6</v>
      </c>
      <c r="E690" t="s">
        <v>1961</v>
      </c>
      <c r="F690" t="str">
        <f>IF(ISBLANK(draft_picks[[#This Row],[movie_id]]),"",_xlfn.XLOOKUP(draft_picks[[#This Row],[movie_id]],drafts.movies[id],drafts.movies[movie_title]))</f>
        <v>Red Dawn</v>
      </c>
      <c r="G690" s="3" t="s">
        <v>1019</v>
      </c>
      <c r="H690" t="str">
        <f>IF(ISBLANK(draft_picks[[#This Row],[drafter_id]]),"",_xlfn.XLOOKUP(draft_picks[[#This Row],[drafter_id]],drafters[id],drafters[name]))</f>
        <v>Steve Berg</v>
      </c>
      <c r="J690" t="str">
        <f>IF(ISBLANK(draft_picks[[#This Row],[drafter_team_id]]),"",_xlfn.XLOOKUP(draft_picks[[#This Row],[drafter_team_id]],drafter_teams[id],drafter_teams[name]))</f>
        <v/>
      </c>
      <c r="K690" s="3" t="s">
        <v>15497</v>
      </c>
      <c r="L690" t="s">
        <v>15497</v>
      </c>
      <c r="M690" t="str">
        <f>IF(OR(ISBLANK(draft_picks[[#This Row],[veto_drafter_id]]),draft_picks[[#This Row],[veto_drafter_id]]=""),"",_xlfn.XLOOKUP(draft_picks[[#This Row],[veto_drafter_id]],drafters[id],drafters[name]))</f>
        <v/>
      </c>
      <c r="N690" t="s">
        <v>15497</v>
      </c>
      <c r="O690" t="str">
        <f>IF(OR(ISBLANK(draft_picks[[#This Row],[veto_drafter_team_id]]),draft_picks[[#This Row],[veto_drafter_team_id]]=""),"",_xlfn.XLOOKUP(draft_picks[[#This Row],[veto_drafter_team_id]],drafter_teams[id],drafter_teams[name]))</f>
        <v/>
      </c>
      <c r="Q690" t="s">
        <v>15497</v>
      </c>
      <c r="R690" t="str">
        <f>IF(OR(ISBLANK(draft_picks[[#This Row],[veto_override_drafter_id]]),draft_picks[[#This Row],[veto_override_drafter_id]]=""),"",_xlfn.XLOOKUP(draft_picks[[#This Row],[veto_override_drafter_id]],drafters[id],drafters[name]))</f>
        <v/>
      </c>
      <c r="S690" t="s">
        <v>15497</v>
      </c>
      <c r="T690" t="str">
        <f>IF(OR(ISBLANK(draft_picks[[#This Row],[veto_override_team_id]]),draft_picks[[#This Row],[veto_override_team_id]]=""),"",_xlfn.XLOOKUP(draft_picks[[#This Row],[veto_override_team_id]],drafter_teams[id],drafter_teams[name]))</f>
        <v/>
      </c>
    </row>
    <row r="691" spans="1:20" x14ac:dyDescent="0.25">
      <c r="A691" t="s">
        <v>274</v>
      </c>
      <c r="B691" t="str">
        <f>_xlfn.XLOOKUP(draft_picks[[#This Row],[draft_id]],drafts[id],drafts[title])</f>
        <v>The Cold War</v>
      </c>
      <c r="C691" s="3">
        <v>2</v>
      </c>
      <c r="D691">
        <f>IF(C690&lt;draft_picks[[#This Row],[position]],1,IF(C690&gt;draft_picks[[#This Row],[position]],D690+1,IF(C690=draft_picks[[#This Row],[position]],D690+1)))</f>
        <v>7</v>
      </c>
      <c r="E691" t="s">
        <v>4243</v>
      </c>
      <c r="F691" t="str">
        <f>IF(ISBLANK(draft_picks[[#This Row],[movie_id]]),"",_xlfn.XLOOKUP(draft_picks[[#This Row],[movie_id]],drafts.movies[id],drafts.movies[movie_title]))</f>
        <v>The Manchurian Candidate</v>
      </c>
      <c r="G691" s="3" t="s">
        <v>1115</v>
      </c>
      <c r="H691" t="str">
        <f>IF(ISBLANK(draft_picks[[#This Row],[drafter_id]]),"",_xlfn.XLOOKUP(draft_picks[[#This Row],[drafter_id]],drafters[id],drafters[name]))</f>
        <v>Ryan Marker</v>
      </c>
      <c r="J691" t="str">
        <f>IF(ISBLANK(draft_picks[[#This Row],[drafter_team_id]]),"",_xlfn.XLOOKUP(draft_picks[[#This Row],[drafter_team_id]],drafter_teams[id],drafter_teams[name]))</f>
        <v/>
      </c>
      <c r="K691" s="3" t="s">
        <v>15497</v>
      </c>
      <c r="L691" t="s">
        <v>15497</v>
      </c>
      <c r="M691" t="str">
        <f>IF(OR(ISBLANK(draft_picks[[#This Row],[veto_drafter_id]]),draft_picks[[#This Row],[veto_drafter_id]]=""),"",_xlfn.XLOOKUP(draft_picks[[#This Row],[veto_drafter_id]],drafters[id],drafters[name]))</f>
        <v/>
      </c>
      <c r="N691" t="s">
        <v>15497</v>
      </c>
      <c r="O691" t="str">
        <f>IF(OR(ISBLANK(draft_picks[[#This Row],[veto_drafter_team_id]]),draft_picks[[#This Row],[veto_drafter_team_id]]=""),"",_xlfn.XLOOKUP(draft_picks[[#This Row],[veto_drafter_team_id]],drafter_teams[id],drafter_teams[name]))</f>
        <v/>
      </c>
      <c r="Q691" t="s">
        <v>15497</v>
      </c>
      <c r="R691" t="str">
        <f>IF(OR(ISBLANK(draft_picks[[#This Row],[veto_override_drafter_id]]),draft_picks[[#This Row],[veto_override_drafter_id]]=""),"",_xlfn.XLOOKUP(draft_picks[[#This Row],[veto_override_drafter_id]],drafters[id],drafters[name]))</f>
        <v/>
      </c>
      <c r="S691" t="s">
        <v>15497</v>
      </c>
      <c r="T691" t="str">
        <f>IF(OR(ISBLANK(draft_picks[[#This Row],[veto_override_team_id]]),draft_picks[[#This Row],[veto_override_team_id]]=""),"",_xlfn.XLOOKUP(draft_picks[[#This Row],[veto_override_team_id]],drafter_teams[id],drafter_teams[name]))</f>
        <v/>
      </c>
    </row>
    <row r="692" spans="1:20" x14ac:dyDescent="0.25">
      <c r="A692" t="s">
        <v>274</v>
      </c>
      <c r="B692" t="str">
        <f>_xlfn.XLOOKUP(draft_picks[[#This Row],[draft_id]],drafts[id],drafts[title])</f>
        <v>The Cold War</v>
      </c>
      <c r="C692" s="3">
        <v>1</v>
      </c>
      <c r="D692">
        <f>IF(C691&lt;draft_picks[[#This Row],[position]],1,IF(C691&gt;draft_picks[[#This Row],[position]],D691+1,IF(C691=draft_picks[[#This Row],[position]],D691+1)))</f>
        <v>8</v>
      </c>
      <c r="E692" t="s">
        <v>3552</v>
      </c>
      <c r="F692" t="str">
        <f>IF(ISBLANK(draft_picks[[#This Row],[movie_id]]),"",_xlfn.XLOOKUP(draft_picks[[#This Row],[movie_id]],drafts.movies[id],drafts.movies[movie_title]))</f>
        <v>Dr. Strangelove or: How I Learned to Stop Worrying and Love the Bomb</v>
      </c>
      <c r="G692" s="3" t="s">
        <v>1019</v>
      </c>
      <c r="H692" t="str">
        <f>IF(ISBLANK(draft_picks[[#This Row],[drafter_id]]),"",_xlfn.XLOOKUP(draft_picks[[#This Row],[drafter_id]],drafters[id],drafters[name]))</f>
        <v>Steve Berg</v>
      </c>
      <c r="J692" t="str">
        <f>IF(ISBLANK(draft_picks[[#This Row],[drafter_team_id]]),"",_xlfn.XLOOKUP(draft_picks[[#This Row],[drafter_team_id]],drafter_teams[id],drafter_teams[name]))</f>
        <v/>
      </c>
      <c r="K692" s="3" t="s">
        <v>15497</v>
      </c>
      <c r="L692" t="s">
        <v>15497</v>
      </c>
      <c r="M692" t="str">
        <f>IF(OR(ISBLANK(draft_picks[[#This Row],[veto_drafter_id]]),draft_picks[[#This Row],[veto_drafter_id]]=""),"",_xlfn.XLOOKUP(draft_picks[[#This Row],[veto_drafter_id]],drafters[id],drafters[name]))</f>
        <v/>
      </c>
      <c r="N692" t="s">
        <v>15497</v>
      </c>
      <c r="O692" t="str">
        <f>IF(OR(ISBLANK(draft_picks[[#This Row],[veto_drafter_team_id]]),draft_picks[[#This Row],[veto_drafter_team_id]]=""),"",_xlfn.XLOOKUP(draft_picks[[#This Row],[veto_drafter_team_id]],drafter_teams[id],drafter_teams[name]))</f>
        <v/>
      </c>
      <c r="Q692" t="s">
        <v>15497</v>
      </c>
      <c r="R692" t="str">
        <f>IF(OR(ISBLANK(draft_picks[[#This Row],[veto_override_drafter_id]]),draft_picks[[#This Row],[veto_override_drafter_id]]=""),"",_xlfn.XLOOKUP(draft_picks[[#This Row],[veto_override_drafter_id]],drafters[id],drafters[name]))</f>
        <v/>
      </c>
      <c r="S692" t="s">
        <v>15497</v>
      </c>
      <c r="T692" t="str">
        <f>IF(OR(ISBLANK(draft_picks[[#This Row],[veto_override_team_id]]),draft_picks[[#This Row],[veto_override_team_id]]=""),"",_xlfn.XLOOKUP(draft_picks[[#This Row],[veto_override_team_id]],drafter_teams[id],drafter_teams[name]))</f>
        <v/>
      </c>
    </row>
    <row r="693" spans="1:20" x14ac:dyDescent="0.25">
      <c r="A693" t="s">
        <v>71</v>
      </c>
      <c r="B693" t="str">
        <f>_xlfn.XLOOKUP(draft_picks[[#This Row],[draft_id]],drafts[id],drafts[title])</f>
        <v>Max von Sydow</v>
      </c>
      <c r="C693" s="3">
        <v>7</v>
      </c>
      <c r="D693">
        <f>IF(C692&lt;draft_picks[[#This Row],[position]],1,IF(C692&gt;draft_picks[[#This Row],[position]],D692+1,IF(C692=draft_picks[[#This Row],[position]],D692+1)))</f>
        <v>1</v>
      </c>
      <c r="E693" t="s">
        <v>1431</v>
      </c>
      <c r="F693" t="str">
        <f>IF(ISBLANK(draft_picks[[#This Row],[movie_id]]),"",_xlfn.XLOOKUP(draft_picks[[#This Row],[movie_id]],drafts.movies[id],drafts.movies[movie_title]))</f>
        <v>Hannah and Her Sisters</v>
      </c>
      <c r="G693" s="3" t="s">
        <v>789</v>
      </c>
      <c r="H693" t="str">
        <f>IF(ISBLANK(draft_picks[[#This Row],[drafter_id]]),"",_xlfn.XLOOKUP(draft_picks[[#This Row],[drafter_id]],drafters[id],drafters[name]))</f>
        <v>Bryan Cogman</v>
      </c>
      <c r="J693" t="str">
        <f>IF(ISBLANK(draft_picks[[#This Row],[drafter_team_id]]),"",_xlfn.XLOOKUP(draft_picks[[#This Row],[drafter_team_id]],drafter_teams[id],drafter_teams[name]))</f>
        <v/>
      </c>
      <c r="K693" s="3" t="s">
        <v>15497</v>
      </c>
      <c r="L693" t="s">
        <v>15497</v>
      </c>
      <c r="M693" t="str">
        <f>IF(OR(ISBLANK(draft_picks[[#This Row],[veto_drafter_id]]),draft_picks[[#This Row],[veto_drafter_id]]=""),"",_xlfn.XLOOKUP(draft_picks[[#This Row],[veto_drafter_id]],drafters[id],drafters[name]))</f>
        <v/>
      </c>
      <c r="N693" t="s">
        <v>15497</v>
      </c>
      <c r="O693" t="str">
        <f>IF(OR(ISBLANK(draft_picks[[#This Row],[veto_drafter_team_id]]),draft_picks[[#This Row],[veto_drafter_team_id]]=""),"",_xlfn.XLOOKUP(draft_picks[[#This Row],[veto_drafter_team_id]],drafter_teams[id],drafter_teams[name]))</f>
        <v/>
      </c>
      <c r="Q693" t="s">
        <v>15497</v>
      </c>
      <c r="R693" t="str">
        <f>IF(OR(ISBLANK(draft_picks[[#This Row],[veto_override_drafter_id]]),draft_picks[[#This Row],[veto_override_drafter_id]]=""),"",_xlfn.XLOOKUP(draft_picks[[#This Row],[veto_override_drafter_id]],drafters[id],drafters[name]))</f>
        <v/>
      </c>
      <c r="S693" t="s">
        <v>15497</v>
      </c>
      <c r="T693" t="str">
        <f>IF(OR(ISBLANK(draft_picks[[#This Row],[veto_override_team_id]]),draft_picks[[#This Row],[veto_override_team_id]]=""),"",_xlfn.XLOOKUP(draft_picks[[#This Row],[veto_override_team_id]],drafter_teams[id],drafter_teams[name]))</f>
        <v/>
      </c>
    </row>
    <row r="694" spans="1:20" x14ac:dyDescent="0.25">
      <c r="A694" t="s">
        <v>71</v>
      </c>
      <c r="B694" t="str">
        <f>_xlfn.XLOOKUP(draft_picks[[#This Row],[draft_id]],drafts[id],drafts[title])</f>
        <v>Max von Sydow</v>
      </c>
      <c r="C694" s="3">
        <v>6</v>
      </c>
      <c r="D694">
        <f>IF(C693&lt;draft_picks[[#This Row],[position]],1,IF(C693&gt;draft_picks[[#This Row],[position]],D693+1,IF(C693=draft_picks[[#This Row],[position]],D693+1)))</f>
        <v>2</v>
      </c>
      <c r="E694" t="s">
        <v>2036</v>
      </c>
      <c r="F694" t="str">
        <f>IF(ISBLANK(draft_picks[[#This Row],[movie_id]]),"",_xlfn.XLOOKUP(draft_picks[[#This Row],[movie_id]],drafts.movies[id],drafts.movies[movie_title]))</f>
        <v>Three Days of the Condor</v>
      </c>
      <c r="G694" s="3" t="s">
        <v>789</v>
      </c>
      <c r="H694" t="str">
        <f>IF(ISBLANK(draft_picks[[#This Row],[drafter_id]]),"",_xlfn.XLOOKUP(draft_picks[[#This Row],[drafter_id]],drafters[id],drafters[name]))</f>
        <v>Bryan Cogman</v>
      </c>
      <c r="J694" t="str">
        <f>IF(ISBLANK(draft_picks[[#This Row],[drafter_team_id]]),"",_xlfn.XLOOKUP(draft_picks[[#This Row],[drafter_team_id]],drafter_teams[id],drafter_teams[name]))</f>
        <v/>
      </c>
      <c r="K694" s="3" t="s">
        <v>15497</v>
      </c>
      <c r="L694" t="s">
        <v>15497</v>
      </c>
      <c r="M694" t="str">
        <f>IF(OR(ISBLANK(draft_picks[[#This Row],[veto_drafter_id]]),draft_picks[[#This Row],[veto_drafter_id]]=""),"",_xlfn.XLOOKUP(draft_picks[[#This Row],[veto_drafter_id]],drafters[id],drafters[name]))</f>
        <v/>
      </c>
      <c r="N694" t="s">
        <v>15497</v>
      </c>
      <c r="O694" t="str">
        <f>IF(OR(ISBLANK(draft_picks[[#This Row],[veto_drafter_team_id]]),draft_picks[[#This Row],[veto_drafter_team_id]]=""),"",_xlfn.XLOOKUP(draft_picks[[#This Row],[veto_drafter_team_id]],drafter_teams[id],drafter_teams[name]))</f>
        <v/>
      </c>
      <c r="Q694" t="s">
        <v>15497</v>
      </c>
      <c r="R694" t="str">
        <f>IF(OR(ISBLANK(draft_picks[[#This Row],[veto_override_drafter_id]]),draft_picks[[#This Row],[veto_override_drafter_id]]=""),"",_xlfn.XLOOKUP(draft_picks[[#This Row],[veto_override_drafter_id]],drafters[id],drafters[name]))</f>
        <v/>
      </c>
      <c r="S694" t="s">
        <v>15497</v>
      </c>
      <c r="T694" t="str">
        <f>IF(OR(ISBLANK(draft_picks[[#This Row],[veto_override_team_id]]),draft_picks[[#This Row],[veto_override_team_id]]=""),"",_xlfn.XLOOKUP(draft_picks[[#This Row],[veto_override_team_id]],drafter_teams[id],drafter_teams[name]))</f>
        <v/>
      </c>
    </row>
    <row r="695" spans="1:20" x14ac:dyDescent="0.25">
      <c r="A695" t="s">
        <v>71</v>
      </c>
      <c r="B695" t="str">
        <f>_xlfn.XLOOKUP(draft_picks[[#This Row],[draft_id]],drafts[id],drafts[title])</f>
        <v>Max von Sydow</v>
      </c>
      <c r="C695" s="3">
        <v>5</v>
      </c>
      <c r="D695">
        <f>IF(C694&lt;draft_picks[[#This Row],[position]],1,IF(C694&gt;draft_picks[[#This Row],[position]],D694+1,IF(C694=draft_picks[[#This Row],[position]],D694+1)))</f>
        <v>3</v>
      </c>
      <c r="E695" t="s">
        <v>4181</v>
      </c>
      <c r="F695" t="str">
        <f>IF(ISBLANK(draft_picks[[#This Row],[movie_id]]),"",_xlfn.XLOOKUP(draft_picks[[#This Row],[movie_id]],drafts.movies[id],drafts.movies[movie_title]))</f>
        <v>Extremely Loud &amp; Incredibly Close</v>
      </c>
      <c r="G695" s="3" t="s">
        <v>915</v>
      </c>
      <c r="H695" t="str">
        <f>IF(ISBLANK(draft_picks[[#This Row],[drafter_id]]),"",_xlfn.XLOOKUP(draft_picks[[#This Row],[drafter_id]],drafters[id],drafters[name]))</f>
        <v>Billy Ray Brewton</v>
      </c>
      <c r="J695" t="str">
        <f>IF(ISBLANK(draft_picks[[#This Row],[drafter_team_id]]),"",_xlfn.XLOOKUP(draft_picks[[#This Row],[drafter_team_id]],drafter_teams[id],drafter_teams[name]))</f>
        <v/>
      </c>
      <c r="K695" s="3" t="s">
        <v>15497</v>
      </c>
      <c r="L695" t="s">
        <v>15497</v>
      </c>
      <c r="M695" t="str">
        <f>IF(OR(ISBLANK(draft_picks[[#This Row],[veto_drafter_id]]),draft_picks[[#This Row],[veto_drafter_id]]=""),"",_xlfn.XLOOKUP(draft_picks[[#This Row],[veto_drafter_id]],drafters[id],drafters[name]))</f>
        <v/>
      </c>
      <c r="N695" t="s">
        <v>15497</v>
      </c>
      <c r="O695" t="str">
        <f>IF(OR(ISBLANK(draft_picks[[#This Row],[veto_drafter_team_id]]),draft_picks[[#This Row],[veto_drafter_team_id]]=""),"",_xlfn.XLOOKUP(draft_picks[[#This Row],[veto_drafter_team_id]],drafter_teams[id],drafter_teams[name]))</f>
        <v/>
      </c>
      <c r="Q695" t="s">
        <v>15497</v>
      </c>
      <c r="R695" t="str">
        <f>IF(OR(ISBLANK(draft_picks[[#This Row],[veto_override_drafter_id]]),draft_picks[[#This Row],[veto_override_drafter_id]]=""),"",_xlfn.XLOOKUP(draft_picks[[#This Row],[veto_override_drafter_id]],drafters[id],drafters[name]))</f>
        <v/>
      </c>
      <c r="S695" t="s">
        <v>15497</v>
      </c>
      <c r="T695" t="str">
        <f>IF(OR(ISBLANK(draft_picks[[#This Row],[veto_override_team_id]]),draft_picks[[#This Row],[veto_override_team_id]]=""),"",_xlfn.XLOOKUP(draft_picks[[#This Row],[veto_override_team_id]],drafter_teams[id],drafter_teams[name]))</f>
        <v/>
      </c>
    </row>
    <row r="696" spans="1:20" x14ac:dyDescent="0.25">
      <c r="A696" t="s">
        <v>71</v>
      </c>
      <c r="B696" t="str">
        <f>_xlfn.XLOOKUP(draft_picks[[#This Row],[draft_id]],drafts[id],drafts[title])</f>
        <v>Max von Sydow</v>
      </c>
      <c r="C696" s="3">
        <v>4</v>
      </c>
      <c r="D696">
        <f>IF(C695&lt;draft_picks[[#This Row],[position]],1,IF(C695&gt;draft_picks[[#This Row],[position]],D695+1,IF(C695=draft_picks[[#This Row],[position]],D695+1)))</f>
        <v>4</v>
      </c>
      <c r="E696" t="s">
        <v>16344</v>
      </c>
      <c r="F696" t="str">
        <f>IF(ISBLANK(draft_picks[[#This Row],[movie_id]]),"",_xlfn.XLOOKUP(draft_picks[[#This Row],[movie_id]],drafts.movies[id],drafts.movies[movie_title]))</f>
        <v>Shame</v>
      </c>
      <c r="G696" s="3" t="s">
        <v>789</v>
      </c>
      <c r="H696" t="str">
        <f>IF(ISBLANK(draft_picks[[#This Row],[drafter_id]]),"",_xlfn.XLOOKUP(draft_picks[[#This Row],[drafter_id]],drafters[id],drafters[name]))</f>
        <v>Bryan Cogman</v>
      </c>
      <c r="J696" t="str">
        <f>IF(ISBLANK(draft_picks[[#This Row],[drafter_team_id]]),"",_xlfn.XLOOKUP(draft_picks[[#This Row],[drafter_team_id]],drafter_teams[id],drafter_teams[name]))</f>
        <v/>
      </c>
      <c r="K696" s="3" t="s">
        <v>15497</v>
      </c>
      <c r="L696" t="s">
        <v>15497</v>
      </c>
      <c r="M696" t="str">
        <f>IF(OR(ISBLANK(draft_picks[[#This Row],[veto_drafter_id]]),draft_picks[[#This Row],[veto_drafter_id]]=""),"",_xlfn.XLOOKUP(draft_picks[[#This Row],[veto_drafter_id]],drafters[id],drafters[name]))</f>
        <v/>
      </c>
      <c r="N696" t="s">
        <v>15497</v>
      </c>
      <c r="O696" t="str">
        <f>IF(OR(ISBLANK(draft_picks[[#This Row],[veto_drafter_team_id]]),draft_picks[[#This Row],[veto_drafter_team_id]]=""),"",_xlfn.XLOOKUP(draft_picks[[#This Row],[veto_drafter_team_id]],drafter_teams[id],drafter_teams[name]))</f>
        <v/>
      </c>
      <c r="Q696" t="s">
        <v>15497</v>
      </c>
      <c r="R696" t="str">
        <f>IF(OR(ISBLANK(draft_picks[[#This Row],[veto_override_drafter_id]]),draft_picks[[#This Row],[veto_override_drafter_id]]=""),"",_xlfn.XLOOKUP(draft_picks[[#This Row],[veto_override_drafter_id]],drafters[id],drafters[name]))</f>
        <v/>
      </c>
      <c r="S696" t="s">
        <v>15497</v>
      </c>
      <c r="T696" t="str">
        <f>IF(OR(ISBLANK(draft_picks[[#This Row],[veto_override_team_id]]),draft_picks[[#This Row],[veto_override_team_id]]=""),"",_xlfn.XLOOKUP(draft_picks[[#This Row],[veto_override_team_id]],drafter_teams[id],drafter_teams[name]))</f>
        <v/>
      </c>
    </row>
    <row r="697" spans="1:20" x14ac:dyDescent="0.25">
      <c r="A697" t="s">
        <v>71</v>
      </c>
      <c r="B697" t="str">
        <f>_xlfn.XLOOKUP(draft_picks[[#This Row],[draft_id]],drafts[id],drafts[title])</f>
        <v>Max von Sydow</v>
      </c>
      <c r="C697" s="3">
        <v>3</v>
      </c>
      <c r="D697">
        <f>IF(C696&lt;draft_picks[[#This Row],[position]],1,IF(C696&gt;draft_picks[[#This Row],[position]],D696+1,IF(C696=draft_picks[[#This Row],[position]],D696+1)))</f>
        <v>5</v>
      </c>
      <c r="E697" t="s">
        <v>4998</v>
      </c>
      <c r="F697" t="str">
        <f>IF(ISBLANK(draft_picks[[#This Row],[movie_id]]),"",_xlfn.XLOOKUP(draft_picks[[#This Row],[movie_id]],drafts.movies[id],drafts.movies[movie_title]))</f>
        <v>Needful Things</v>
      </c>
      <c r="G697" s="3" t="s">
        <v>915</v>
      </c>
      <c r="H697" t="str">
        <f>IF(ISBLANK(draft_picks[[#This Row],[drafter_id]]),"",_xlfn.XLOOKUP(draft_picks[[#This Row],[drafter_id]],drafters[id],drafters[name]))</f>
        <v>Billy Ray Brewton</v>
      </c>
      <c r="J697" t="str">
        <f>IF(ISBLANK(draft_picks[[#This Row],[drafter_team_id]]),"",_xlfn.XLOOKUP(draft_picks[[#This Row],[drafter_team_id]],drafter_teams[id],drafter_teams[name]))</f>
        <v/>
      </c>
      <c r="K697" s="3" t="s">
        <v>15497</v>
      </c>
      <c r="L697" t="s">
        <v>15497</v>
      </c>
      <c r="M697" t="str">
        <f>IF(OR(ISBLANK(draft_picks[[#This Row],[veto_drafter_id]]),draft_picks[[#This Row],[veto_drafter_id]]=""),"",_xlfn.XLOOKUP(draft_picks[[#This Row],[veto_drafter_id]],drafters[id],drafters[name]))</f>
        <v/>
      </c>
      <c r="N697" t="s">
        <v>15497</v>
      </c>
      <c r="O697" t="str">
        <f>IF(OR(ISBLANK(draft_picks[[#This Row],[veto_drafter_team_id]]),draft_picks[[#This Row],[veto_drafter_team_id]]=""),"",_xlfn.XLOOKUP(draft_picks[[#This Row],[veto_drafter_team_id]],drafter_teams[id],drafter_teams[name]))</f>
        <v/>
      </c>
      <c r="Q697" t="s">
        <v>15497</v>
      </c>
      <c r="R697" t="str">
        <f>IF(OR(ISBLANK(draft_picks[[#This Row],[veto_override_drafter_id]]),draft_picks[[#This Row],[veto_override_drafter_id]]=""),"",_xlfn.XLOOKUP(draft_picks[[#This Row],[veto_override_drafter_id]],drafters[id],drafters[name]))</f>
        <v/>
      </c>
      <c r="S697" t="s">
        <v>15497</v>
      </c>
      <c r="T697" t="str">
        <f>IF(OR(ISBLANK(draft_picks[[#This Row],[veto_override_team_id]]),draft_picks[[#This Row],[veto_override_team_id]]=""),"",_xlfn.XLOOKUP(draft_picks[[#This Row],[veto_override_team_id]],drafter_teams[id],drafter_teams[name]))</f>
        <v/>
      </c>
    </row>
    <row r="698" spans="1:20" x14ac:dyDescent="0.25">
      <c r="A698" t="s">
        <v>71</v>
      </c>
      <c r="B698" t="str">
        <f>_xlfn.XLOOKUP(draft_picks[[#This Row],[draft_id]],drafts[id],drafts[title])</f>
        <v>Max von Sydow</v>
      </c>
      <c r="C698" s="3">
        <v>2</v>
      </c>
      <c r="D698">
        <f>IF(C697&lt;draft_picks[[#This Row],[position]],1,IF(C697&gt;draft_picks[[#This Row],[position]],D697+1,IF(C697=draft_picks[[#This Row],[position]],D697+1)))</f>
        <v>6</v>
      </c>
      <c r="E698" t="s">
        <v>2925</v>
      </c>
      <c r="F698" t="str">
        <f>IF(ISBLANK(draft_picks[[#This Row],[movie_id]]),"",_xlfn.XLOOKUP(draft_picks[[#This Row],[movie_id]],drafts.movies[id],drafts.movies[movie_title]))</f>
        <v>The Seventh Seal</v>
      </c>
      <c r="G698" s="3" t="s">
        <v>789</v>
      </c>
      <c r="H698" t="str">
        <f>IF(ISBLANK(draft_picks[[#This Row],[drafter_id]]),"",_xlfn.XLOOKUP(draft_picks[[#This Row],[drafter_id]],drafters[id],drafters[name]))</f>
        <v>Bryan Cogman</v>
      </c>
      <c r="J698" t="str">
        <f>IF(ISBLANK(draft_picks[[#This Row],[drafter_team_id]]),"",_xlfn.XLOOKUP(draft_picks[[#This Row],[drafter_team_id]],drafter_teams[id],drafter_teams[name]))</f>
        <v/>
      </c>
      <c r="K698" s="3" t="s">
        <v>15484</v>
      </c>
      <c r="L698" t="s">
        <v>915</v>
      </c>
      <c r="M698" t="str">
        <f>IF(OR(ISBLANK(draft_picks[[#This Row],[veto_drafter_id]]),draft_picks[[#This Row],[veto_drafter_id]]=""),"",_xlfn.XLOOKUP(draft_picks[[#This Row],[veto_drafter_id]],drafters[id],drafters[name]))</f>
        <v>Billy Ray Brewton</v>
      </c>
      <c r="N698" t="s">
        <v>15497</v>
      </c>
      <c r="O698" t="str">
        <f>IF(OR(ISBLANK(draft_picks[[#This Row],[veto_drafter_team_id]]),draft_picks[[#This Row],[veto_drafter_team_id]]=""),"",_xlfn.XLOOKUP(draft_picks[[#This Row],[veto_drafter_team_id]],drafter_teams[id],drafter_teams[name]))</f>
        <v/>
      </c>
      <c r="Q698" t="s">
        <v>15497</v>
      </c>
      <c r="R698" t="str">
        <f>IF(OR(ISBLANK(draft_picks[[#This Row],[veto_override_drafter_id]]),draft_picks[[#This Row],[veto_override_drafter_id]]=""),"",_xlfn.XLOOKUP(draft_picks[[#This Row],[veto_override_drafter_id]],drafters[id],drafters[name]))</f>
        <v/>
      </c>
      <c r="S698" t="s">
        <v>15497</v>
      </c>
      <c r="T698" t="str">
        <f>IF(OR(ISBLANK(draft_picks[[#This Row],[veto_override_team_id]]),draft_picks[[#This Row],[veto_override_team_id]]=""),"",_xlfn.XLOOKUP(draft_picks[[#This Row],[veto_override_team_id]],drafter_teams[id],drafter_teams[name]))</f>
        <v/>
      </c>
    </row>
    <row r="699" spans="1:20" x14ac:dyDescent="0.25">
      <c r="A699" t="s">
        <v>71</v>
      </c>
      <c r="B699" t="str">
        <f>_xlfn.XLOOKUP(draft_picks[[#This Row],[draft_id]],drafts[id],drafts[title])</f>
        <v>Max von Sydow</v>
      </c>
      <c r="C699" s="3">
        <v>2</v>
      </c>
      <c r="D699">
        <f>IF(C698&lt;draft_picks[[#This Row],[position]],1,IF(C698&gt;draft_picks[[#This Row],[position]],D698+1,IF(C698=draft_picks[[#This Row],[position]],D698+1)))</f>
        <v>7</v>
      </c>
      <c r="E699" t="s">
        <v>6874</v>
      </c>
      <c r="F699" t="str">
        <f>IF(ISBLANK(draft_picks[[#This Row],[movie_id]]),"",_xlfn.XLOOKUP(draft_picks[[#This Row],[movie_id]],drafts.movies[id],drafts.movies[movie_title]))</f>
        <v>The Virgin Spring</v>
      </c>
      <c r="G699" s="3" t="s">
        <v>789</v>
      </c>
      <c r="H699" t="str">
        <f>IF(ISBLANK(draft_picks[[#This Row],[drafter_id]]),"",_xlfn.XLOOKUP(draft_picks[[#This Row],[drafter_id]],drafters[id],drafters[name]))</f>
        <v>Bryan Cogman</v>
      </c>
      <c r="J699" t="str">
        <f>IF(ISBLANK(draft_picks[[#This Row],[drafter_team_id]]),"",_xlfn.XLOOKUP(draft_picks[[#This Row],[drafter_team_id]],drafter_teams[id],drafter_teams[name]))</f>
        <v/>
      </c>
      <c r="K699" s="3" t="s">
        <v>15497</v>
      </c>
      <c r="L699" t="s">
        <v>15497</v>
      </c>
      <c r="M699" t="str">
        <f>IF(OR(ISBLANK(draft_picks[[#This Row],[veto_drafter_id]]),draft_picks[[#This Row],[veto_drafter_id]]=""),"",_xlfn.XLOOKUP(draft_picks[[#This Row],[veto_drafter_id]],drafters[id],drafters[name]))</f>
        <v/>
      </c>
      <c r="N699" t="s">
        <v>15497</v>
      </c>
      <c r="O699" t="str">
        <f>IF(OR(ISBLANK(draft_picks[[#This Row],[veto_drafter_team_id]]),draft_picks[[#This Row],[veto_drafter_team_id]]=""),"",_xlfn.XLOOKUP(draft_picks[[#This Row],[veto_drafter_team_id]],drafter_teams[id],drafter_teams[name]))</f>
        <v/>
      </c>
      <c r="Q699" t="s">
        <v>15497</v>
      </c>
      <c r="R699" t="str">
        <f>IF(OR(ISBLANK(draft_picks[[#This Row],[veto_override_drafter_id]]),draft_picks[[#This Row],[veto_override_drafter_id]]=""),"",_xlfn.XLOOKUP(draft_picks[[#This Row],[veto_override_drafter_id]],drafters[id],drafters[name]))</f>
        <v/>
      </c>
      <c r="S699" t="s">
        <v>15497</v>
      </c>
      <c r="T699" t="str">
        <f>IF(OR(ISBLANK(draft_picks[[#This Row],[veto_override_team_id]]),draft_picks[[#This Row],[veto_override_team_id]]=""),"",_xlfn.XLOOKUP(draft_picks[[#This Row],[veto_override_team_id]],drafter_teams[id],drafter_teams[name]))</f>
        <v/>
      </c>
    </row>
    <row r="700" spans="1:20" x14ac:dyDescent="0.25">
      <c r="A700" t="s">
        <v>71</v>
      </c>
      <c r="B700" t="str">
        <f>_xlfn.XLOOKUP(draft_picks[[#This Row],[draft_id]],drafts[id],drafts[title])</f>
        <v>Max von Sydow</v>
      </c>
      <c r="C700" s="3">
        <v>1</v>
      </c>
      <c r="D700">
        <f>IF(C699&lt;draft_picks[[#This Row],[position]],1,IF(C699&gt;draft_picks[[#This Row],[position]],D699+1,IF(C699=draft_picks[[#This Row],[position]],D699+1)))</f>
        <v>8</v>
      </c>
      <c r="E700" t="s">
        <v>4776</v>
      </c>
      <c r="F700" t="str">
        <f>IF(ISBLANK(draft_picks[[#This Row],[movie_id]]),"",_xlfn.XLOOKUP(draft_picks[[#This Row],[movie_id]],drafts.movies[id],drafts.movies[movie_title]))</f>
        <v>Pelle the Conqueror</v>
      </c>
      <c r="G700" s="3" t="s">
        <v>915</v>
      </c>
      <c r="H700" t="str">
        <f>IF(ISBLANK(draft_picks[[#This Row],[drafter_id]]),"",_xlfn.XLOOKUP(draft_picks[[#This Row],[drafter_id]],drafters[id],drafters[name]))</f>
        <v>Billy Ray Brewton</v>
      </c>
      <c r="J700" t="str">
        <f>IF(ISBLANK(draft_picks[[#This Row],[drafter_team_id]]),"",_xlfn.XLOOKUP(draft_picks[[#This Row],[drafter_team_id]],drafter_teams[id],drafter_teams[name]))</f>
        <v/>
      </c>
      <c r="K700" s="3" t="s">
        <v>15497</v>
      </c>
      <c r="L700" t="s">
        <v>15497</v>
      </c>
      <c r="M700" t="str">
        <f>IF(OR(ISBLANK(draft_picks[[#This Row],[veto_drafter_id]]),draft_picks[[#This Row],[veto_drafter_id]]=""),"",_xlfn.XLOOKUP(draft_picks[[#This Row],[veto_drafter_id]],drafters[id],drafters[name]))</f>
        <v/>
      </c>
      <c r="N700" t="s">
        <v>15497</v>
      </c>
      <c r="O700" t="str">
        <f>IF(OR(ISBLANK(draft_picks[[#This Row],[veto_drafter_team_id]]),draft_picks[[#This Row],[veto_drafter_team_id]]=""),"",_xlfn.XLOOKUP(draft_picks[[#This Row],[veto_drafter_team_id]],drafter_teams[id],drafter_teams[name]))</f>
        <v/>
      </c>
      <c r="Q700" t="s">
        <v>15497</v>
      </c>
      <c r="R700" t="str">
        <f>IF(OR(ISBLANK(draft_picks[[#This Row],[veto_override_drafter_id]]),draft_picks[[#This Row],[veto_override_drafter_id]]=""),"",_xlfn.XLOOKUP(draft_picks[[#This Row],[veto_override_drafter_id]],drafters[id],drafters[name]))</f>
        <v/>
      </c>
      <c r="S700" t="s">
        <v>15497</v>
      </c>
      <c r="T700" t="str">
        <f>IF(OR(ISBLANK(draft_picks[[#This Row],[veto_override_team_id]]),draft_picks[[#This Row],[veto_override_team_id]]=""),"",_xlfn.XLOOKUP(draft_picks[[#This Row],[veto_override_team_id]],drafter_teams[id],drafter_teams[name]))</f>
        <v/>
      </c>
    </row>
    <row r="701" spans="1:20" x14ac:dyDescent="0.25">
      <c r="A701" t="s">
        <v>741</v>
      </c>
      <c r="B701" t="str">
        <f>_xlfn.XLOOKUP(draft_picks[[#This Row],[draft_id]],drafts[id],drafts[title])</f>
        <v>Post-Apocalypse</v>
      </c>
      <c r="C701" s="3">
        <v>7</v>
      </c>
      <c r="D701">
        <f>IF(C700&lt;draft_picks[[#This Row],[position]],1,IF(C700&gt;draft_picks[[#This Row],[position]],D700+1,IF(C700=draft_picks[[#This Row],[position]],D700+1)))</f>
        <v>1</v>
      </c>
      <c r="E701" t="s">
        <v>8358</v>
      </c>
      <c r="F701" t="str">
        <f>IF(ISBLANK(draft_picks[[#This Row],[movie_id]]),"",_xlfn.XLOOKUP(draft_picks[[#This Row],[movie_id]],drafts.movies[id],drafts.movies[movie_title]))</f>
        <v>Time of the Wolf</v>
      </c>
      <c r="G701" s="3" t="s">
        <v>1237</v>
      </c>
      <c r="H701" t="str">
        <f>IF(ISBLANK(draft_picks[[#This Row],[drafter_id]]),"",_xlfn.XLOOKUP(draft_picks[[#This Row],[drafter_id]],drafters[id],drafters[name]))</f>
        <v>Clay Keller</v>
      </c>
      <c r="J701" t="str">
        <f>IF(ISBLANK(draft_picks[[#This Row],[drafter_team_id]]),"",_xlfn.XLOOKUP(draft_picks[[#This Row],[drafter_team_id]],drafter_teams[id],drafter_teams[name]))</f>
        <v/>
      </c>
      <c r="K701" s="3" t="s">
        <v>15497</v>
      </c>
      <c r="L701" t="s">
        <v>15497</v>
      </c>
      <c r="M701" t="str">
        <f>IF(OR(ISBLANK(draft_picks[[#This Row],[veto_drafter_id]]),draft_picks[[#This Row],[veto_drafter_id]]=""),"",_xlfn.XLOOKUP(draft_picks[[#This Row],[veto_drafter_id]],drafters[id],drafters[name]))</f>
        <v/>
      </c>
      <c r="N701" t="s">
        <v>15497</v>
      </c>
      <c r="O701" t="str">
        <f>IF(OR(ISBLANK(draft_picks[[#This Row],[veto_drafter_team_id]]),draft_picks[[#This Row],[veto_drafter_team_id]]=""),"",_xlfn.XLOOKUP(draft_picks[[#This Row],[veto_drafter_team_id]],drafter_teams[id],drafter_teams[name]))</f>
        <v/>
      </c>
      <c r="Q701" t="s">
        <v>15497</v>
      </c>
      <c r="R701" t="str">
        <f>IF(OR(ISBLANK(draft_picks[[#This Row],[veto_override_drafter_id]]),draft_picks[[#This Row],[veto_override_drafter_id]]=""),"",_xlfn.XLOOKUP(draft_picks[[#This Row],[veto_override_drafter_id]],drafters[id],drafters[name]))</f>
        <v/>
      </c>
      <c r="S701" t="s">
        <v>15497</v>
      </c>
      <c r="T701" t="str">
        <f>IF(OR(ISBLANK(draft_picks[[#This Row],[veto_override_team_id]]),draft_picks[[#This Row],[veto_override_team_id]]=""),"",_xlfn.XLOOKUP(draft_picks[[#This Row],[veto_override_team_id]],drafter_teams[id],drafter_teams[name]))</f>
        <v/>
      </c>
    </row>
    <row r="702" spans="1:20" x14ac:dyDescent="0.25">
      <c r="A702" t="s">
        <v>741</v>
      </c>
      <c r="B702" t="str">
        <f>_xlfn.XLOOKUP(draft_picks[[#This Row],[draft_id]],drafts[id],drafts[title])</f>
        <v>Post-Apocalypse</v>
      </c>
      <c r="C702" s="3">
        <v>6</v>
      </c>
      <c r="D702">
        <f>IF(C701&lt;draft_picks[[#This Row],[position]],1,IF(C701&gt;draft_picks[[#This Row],[position]],D701+1,IF(C701=draft_picks[[#This Row],[position]],D701+1)))</f>
        <v>2</v>
      </c>
      <c r="E702" t="s">
        <v>1907</v>
      </c>
      <c r="F702" t="str">
        <f>IF(ISBLANK(draft_picks[[#This Row],[movie_id]]),"",_xlfn.XLOOKUP(draft_picks[[#This Row],[movie_id]],drafts.movies[id],drafts.movies[movie_title]))</f>
        <v>Delicatessen</v>
      </c>
      <c r="G702" s="3" t="s">
        <v>1237</v>
      </c>
      <c r="H702" t="str">
        <f>IF(ISBLANK(draft_picks[[#This Row],[drafter_id]]),"",_xlfn.XLOOKUP(draft_picks[[#This Row],[drafter_id]],drafters[id],drafters[name]))</f>
        <v>Clay Keller</v>
      </c>
      <c r="J702" t="str">
        <f>IF(ISBLANK(draft_picks[[#This Row],[drafter_team_id]]),"",_xlfn.XLOOKUP(draft_picks[[#This Row],[drafter_team_id]],drafter_teams[id],drafter_teams[name]))</f>
        <v/>
      </c>
      <c r="K702" s="3" t="s">
        <v>15497</v>
      </c>
      <c r="L702" t="s">
        <v>15497</v>
      </c>
      <c r="M702" t="str">
        <f>IF(OR(ISBLANK(draft_picks[[#This Row],[veto_drafter_id]]),draft_picks[[#This Row],[veto_drafter_id]]=""),"",_xlfn.XLOOKUP(draft_picks[[#This Row],[veto_drafter_id]],drafters[id],drafters[name]))</f>
        <v/>
      </c>
      <c r="N702" t="s">
        <v>15497</v>
      </c>
      <c r="O702" t="str">
        <f>IF(OR(ISBLANK(draft_picks[[#This Row],[veto_drafter_team_id]]),draft_picks[[#This Row],[veto_drafter_team_id]]=""),"",_xlfn.XLOOKUP(draft_picks[[#This Row],[veto_drafter_team_id]],drafter_teams[id],drafter_teams[name]))</f>
        <v/>
      </c>
      <c r="Q702" t="s">
        <v>15497</v>
      </c>
      <c r="R702" t="str">
        <f>IF(OR(ISBLANK(draft_picks[[#This Row],[veto_override_drafter_id]]),draft_picks[[#This Row],[veto_override_drafter_id]]=""),"",_xlfn.XLOOKUP(draft_picks[[#This Row],[veto_override_drafter_id]],drafters[id],drafters[name]))</f>
        <v/>
      </c>
      <c r="S702" t="s">
        <v>15497</v>
      </c>
      <c r="T702" t="str">
        <f>IF(OR(ISBLANK(draft_picks[[#This Row],[veto_override_team_id]]),draft_picks[[#This Row],[veto_override_team_id]]=""),"",_xlfn.XLOOKUP(draft_picks[[#This Row],[veto_override_team_id]],drafter_teams[id],drafter_teams[name]))</f>
        <v/>
      </c>
    </row>
    <row r="703" spans="1:20" x14ac:dyDescent="0.25">
      <c r="A703" t="s">
        <v>741</v>
      </c>
      <c r="B703" t="str">
        <f>_xlfn.XLOOKUP(draft_picks[[#This Row],[draft_id]],drafts[id],drafts[title])</f>
        <v>Post-Apocalypse</v>
      </c>
      <c r="C703" s="3">
        <v>5</v>
      </c>
      <c r="D703">
        <f>IF(C702&lt;draft_picks[[#This Row],[position]],1,IF(C702&gt;draft_picks[[#This Row],[position]],D702+1,IF(C702=draft_picks[[#This Row],[position]],D702+1)))</f>
        <v>3</v>
      </c>
      <c r="E703" t="s">
        <v>7990</v>
      </c>
      <c r="F703" t="str">
        <f>IF(ISBLANK(draft_picks[[#This Row],[movie_id]]),"",_xlfn.XLOOKUP(draft_picks[[#This Row],[movie_id]],drafts.movies[id],drafts.movies[movie_title]))</f>
        <v>28 Days Later</v>
      </c>
      <c r="G703" s="3" t="s">
        <v>1115</v>
      </c>
      <c r="H703" t="str">
        <f>IF(ISBLANK(draft_picks[[#This Row],[drafter_id]]),"",_xlfn.XLOOKUP(draft_picks[[#This Row],[drafter_id]],drafters[id],drafters[name]))</f>
        <v>Ryan Marker</v>
      </c>
      <c r="J703" t="str">
        <f>IF(ISBLANK(draft_picks[[#This Row],[drafter_team_id]]),"",_xlfn.XLOOKUP(draft_picks[[#This Row],[drafter_team_id]],drafter_teams[id],drafter_teams[name]))</f>
        <v/>
      </c>
      <c r="K703" s="3" t="s">
        <v>15497</v>
      </c>
      <c r="L703" t="s">
        <v>15497</v>
      </c>
      <c r="M703" t="str">
        <f>IF(OR(ISBLANK(draft_picks[[#This Row],[veto_drafter_id]]),draft_picks[[#This Row],[veto_drafter_id]]=""),"",_xlfn.XLOOKUP(draft_picks[[#This Row],[veto_drafter_id]],drafters[id],drafters[name]))</f>
        <v/>
      </c>
      <c r="N703" t="s">
        <v>15497</v>
      </c>
      <c r="O703" t="str">
        <f>IF(OR(ISBLANK(draft_picks[[#This Row],[veto_drafter_team_id]]),draft_picks[[#This Row],[veto_drafter_team_id]]=""),"",_xlfn.XLOOKUP(draft_picks[[#This Row],[veto_drafter_team_id]],drafter_teams[id],drafter_teams[name]))</f>
        <v/>
      </c>
      <c r="Q703" t="s">
        <v>15497</v>
      </c>
      <c r="R703" t="str">
        <f>IF(OR(ISBLANK(draft_picks[[#This Row],[veto_override_drafter_id]]),draft_picks[[#This Row],[veto_override_drafter_id]]=""),"",_xlfn.XLOOKUP(draft_picks[[#This Row],[veto_override_drafter_id]],drafters[id],drafters[name]))</f>
        <v/>
      </c>
      <c r="S703" t="s">
        <v>15497</v>
      </c>
      <c r="T703" t="str">
        <f>IF(OR(ISBLANK(draft_picks[[#This Row],[veto_override_team_id]]),draft_picks[[#This Row],[veto_override_team_id]]=""),"",_xlfn.XLOOKUP(draft_picks[[#This Row],[veto_override_team_id]],drafter_teams[id],drafter_teams[name]))</f>
        <v/>
      </c>
    </row>
    <row r="704" spans="1:20" x14ac:dyDescent="0.25">
      <c r="A704" t="s">
        <v>741</v>
      </c>
      <c r="B704" t="str">
        <f>_xlfn.XLOOKUP(draft_picks[[#This Row],[draft_id]],drafts[id],drafts[title])</f>
        <v>Post-Apocalypse</v>
      </c>
      <c r="C704" s="3">
        <v>4</v>
      </c>
      <c r="D704">
        <f>IF(C703&lt;draft_picks[[#This Row],[position]],1,IF(C703&gt;draft_picks[[#This Row],[position]],D703+1,IF(C703=draft_picks[[#This Row],[position]],D703+1)))</f>
        <v>4</v>
      </c>
      <c r="E704" t="s">
        <v>6354</v>
      </c>
      <c r="F704" t="str">
        <f>IF(ISBLANK(draft_picks[[#This Row],[movie_id]]),"",_xlfn.XLOOKUP(draft_picks[[#This Row],[movie_id]],drafts.movies[id],drafts.movies[movie_title]))</f>
        <v>A Boy and His Dog</v>
      </c>
      <c r="G704" s="3" t="s">
        <v>1237</v>
      </c>
      <c r="H704" t="str">
        <f>IF(ISBLANK(draft_picks[[#This Row],[drafter_id]]),"",_xlfn.XLOOKUP(draft_picks[[#This Row],[drafter_id]],drafters[id],drafters[name]))</f>
        <v>Clay Keller</v>
      </c>
      <c r="J704" t="str">
        <f>IF(ISBLANK(draft_picks[[#This Row],[drafter_team_id]]),"",_xlfn.XLOOKUP(draft_picks[[#This Row],[drafter_team_id]],drafter_teams[id],drafter_teams[name]))</f>
        <v/>
      </c>
      <c r="K704" s="3" t="s">
        <v>15497</v>
      </c>
      <c r="L704" t="s">
        <v>15497</v>
      </c>
      <c r="M704" t="str">
        <f>IF(OR(ISBLANK(draft_picks[[#This Row],[veto_drafter_id]]),draft_picks[[#This Row],[veto_drafter_id]]=""),"",_xlfn.XLOOKUP(draft_picks[[#This Row],[veto_drafter_id]],drafters[id],drafters[name]))</f>
        <v/>
      </c>
      <c r="N704" t="s">
        <v>15497</v>
      </c>
      <c r="O704" t="str">
        <f>IF(OR(ISBLANK(draft_picks[[#This Row],[veto_drafter_team_id]]),draft_picks[[#This Row],[veto_drafter_team_id]]=""),"",_xlfn.XLOOKUP(draft_picks[[#This Row],[veto_drafter_team_id]],drafter_teams[id],drafter_teams[name]))</f>
        <v/>
      </c>
      <c r="Q704" t="s">
        <v>15497</v>
      </c>
      <c r="R704" t="str">
        <f>IF(OR(ISBLANK(draft_picks[[#This Row],[veto_override_drafter_id]]),draft_picks[[#This Row],[veto_override_drafter_id]]=""),"",_xlfn.XLOOKUP(draft_picks[[#This Row],[veto_override_drafter_id]],drafters[id],drafters[name]))</f>
        <v/>
      </c>
      <c r="S704" t="s">
        <v>15497</v>
      </c>
      <c r="T704" t="str">
        <f>IF(OR(ISBLANK(draft_picks[[#This Row],[veto_override_team_id]]),draft_picks[[#This Row],[veto_override_team_id]]=""),"",_xlfn.XLOOKUP(draft_picks[[#This Row],[veto_override_team_id]],drafter_teams[id],drafter_teams[name]))</f>
        <v/>
      </c>
    </row>
    <row r="705" spans="1:20" x14ac:dyDescent="0.25">
      <c r="A705" t="s">
        <v>741</v>
      </c>
      <c r="B705" t="str">
        <f>_xlfn.XLOOKUP(draft_picks[[#This Row],[draft_id]],drafts[id],drafts[title])</f>
        <v>Post-Apocalypse</v>
      </c>
      <c r="C705" s="3">
        <v>3</v>
      </c>
      <c r="D705">
        <f>IF(C704&lt;draft_picks[[#This Row],[position]],1,IF(C704&gt;draft_picks[[#This Row],[position]],D704+1,IF(C704=draft_picks[[#This Row],[position]],D704+1)))</f>
        <v>5</v>
      </c>
      <c r="E705" t="s">
        <v>3041</v>
      </c>
      <c r="F705" t="str">
        <f>IF(ISBLANK(draft_picks[[#This Row],[movie_id]]),"",_xlfn.XLOOKUP(draft_picks[[#This Row],[movie_id]],drafts.movies[id],drafts.movies[movie_title]))</f>
        <v>Escape from New York</v>
      </c>
      <c r="G705" s="3" t="s">
        <v>1115</v>
      </c>
      <c r="H705" t="str">
        <f>IF(ISBLANK(draft_picks[[#This Row],[drafter_id]]),"",_xlfn.XLOOKUP(draft_picks[[#This Row],[drafter_id]],drafters[id],drafters[name]))</f>
        <v>Ryan Marker</v>
      </c>
      <c r="J705" t="str">
        <f>IF(ISBLANK(draft_picks[[#This Row],[drafter_team_id]]),"",_xlfn.XLOOKUP(draft_picks[[#This Row],[drafter_team_id]],drafter_teams[id],drafter_teams[name]))</f>
        <v/>
      </c>
      <c r="K705" s="3" t="s">
        <v>15497</v>
      </c>
      <c r="L705" t="s">
        <v>15497</v>
      </c>
      <c r="M705" t="str">
        <f>IF(OR(ISBLANK(draft_picks[[#This Row],[veto_drafter_id]]),draft_picks[[#This Row],[veto_drafter_id]]=""),"",_xlfn.XLOOKUP(draft_picks[[#This Row],[veto_drafter_id]],drafters[id],drafters[name]))</f>
        <v/>
      </c>
      <c r="N705" t="s">
        <v>15497</v>
      </c>
      <c r="O705" t="str">
        <f>IF(OR(ISBLANK(draft_picks[[#This Row],[veto_drafter_team_id]]),draft_picks[[#This Row],[veto_drafter_team_id]]=""),"",_xlfn.XLOOKUP(draft_picks[[#This Row],[veto_drafter_team_id]],drafter_teams[id],drafter_teams[name]))</f>
        <v/>
      </c>
      <c r="Q705" t="s">
        <v>15497</v>
      </c>
      <c r="R705" t="str">
        <f>IF(OR(ISBLANK(draft_picks[[#This Row],[veto_override_drafter_id]]),draft_picks[[#This Row],[veto_override_drafter_id]]=""),"",_xlfn.XLOOKUP(draft_picks[[#This Row],[veto_override_drafter_id]],drafters[id],drafters[name]))</f>
        <v/>
      </c>
      <c r="S705" t="s">
        <v>15497</v>
      </c>
      <c r="T705" t="str">
        <f>IF(OR(ISBLANK(draft_picks[[#This Row],[veto_override_team_id]]),draft_picks[[#This Row],[veto_override_team_id]]=""),"",_xlfn.XLOOKUP(draft_picks[[#This Row],[veto_override_team_id]],drafter_teams[id],drafter_teams[name]))</f>
        <v/>
      </c>
    </row>
    <row r="706" spans="1:20" x14ac:dyDescent="0.25">
      <c r="A706" t="s">
        <v>741</v>
      </c>
      <c r="B706" t="str">
        <f>_xlfn.XLOOKUP(draft_picks[[#This Row],[draft_id]],drafts[id],drafts[title])</f>
        <v>Post-Apocalypse</v>
      </c>
      <c r="C706" s="3">
        <v>2</v>
      </c>
      <c r="D706">
        <f>IF(C705&lt;draft_picks[[#This Row],[position]],1,IF(C705&gt;draft_picks[[#This Row],[position]],D705+1,IF(C705=draft_picks[[#This Row],[position]],D705+1)))</f>
        <v>6</v>
      </c>
      <c r="E706" t="s">
        <v>3259</v>
      </c>
      <c r="F706" t="str">
        <f>IF(ISBLANK(draft_picks[[#This Row],[movie_id]]),"",_xlfn.XLOOKUP(draft_picks[[#This Row],[movie_id]],drafts.movies[id],drafts.movies[movie_title]))</f>
        <v>The Omega Man</v>
      </c>
      <c r="G706" s="3" t="s">
        <v>1237</v>
      </c>
      <c r="H706" t="str">
        <f>IF(ISBLANK(draft_picks[[#This Row],[drafter_id]]),"",_xlfn.XLOOKUP(draft_picks[[#This Row],[drafter_id]],drafters[id],drafters[name]))</f>
        <v>Clay Keller</v>
      </c>
      <c r="J706" t="str">
        <f>IF(ISBLANK(draft_picks[[#This Row],[drafter_team_id]]),"",_xlfn.XLOOKUP(draft_picks[[#This Row],[drafter_team_id]],drafter_teams[id],drafter_teams[name]))</f>
        <v/>
      </c>
      <c r="K706" s="3" t="s">
        <v>15484</v>
      </c>
      <c r="L706" t="s">
        <v>1115</v>
      </c>
      <c r="M706" t="str">
        <f>IF(OR(ISBLANK(draft_picks[[#This Row],[veto_drafter_id]]),draft_picks[[#This Row],[veto_drafter_id]]=""),"",_xlfn.XLOOKUP(draft_picks[[#This Row],[veto_drafter_id]],drafters[id],drafters[name]))</f>
        <v>Ryan Marker</v>
      </c>
      <c r="N706" t="s">
        <v>15497</v>
      </c>
      <c r="O706" t="str">
        <f>IF(OR(ISBLANK(draft_picks[[#This Row],[veto_drafter_team_id]]),draft_picks[[#This Row],[veto_drafter_team_id]]=""),"",_xlfn.XLOOKUP(draft_picks[[#This Row],[veto_drafter_team_id]],drafter_teams[id],drafter_teams[name]))</f>
        <v/>
      </c>
      <c r="Q706" t="s">
        <v>15497</v>
      </c>
      <c r="R706" t="str">
        <f>IF(OR(ISBLANK(draft_picks[[#This Row],[veto_override_drafter_id]]),draft_picks[[#This Row],[veto_override_drafter_id]]=""),"",_xlfn.XLOOKUP(draft_picks[[#This Row],[veto_override_drafter_id]],drafters[id],drafters[name]))</f>
        <v/>
      </c>
      <c r="S706" t="s">
        <v>15497</v>
      </c>
      <c r="T706" t="str">
        <f>IF(OR(ISBLANK(draft_picks[[#This Row],[veto_override_team_id]]),draft_picks[[#This Row],[veto_override_team_id]]=""),"",_xlfn.XLOOKUP(draft_picks[[#This Row],[veto_override_team_id]],drafter_teams[id],drafter_teams[name]))</f>
        <v/>
      </c>
    </row>
    <row r="707" spans="1:20" x14ac:dyDescent="0.25">
      <c r="A707" t="s">
        <v>741</v>
      </c>
      <c r="B707" t="str">
        <f>_xlfn.XLOOKUP(draft_picks[[#This Row],[draft_id]],drafts[id],drafts[title])</f>
        <v>Post-Apocalypse</v>
      </c>
      <c r="C707" s="3">
        <v>2</v>
      </c>
      <c r="D707">
        <f>IF(C706&lt;draft_picks[[#This Row],[position]],1,IF(C706&gt;draft_picks[[#This Row],[position]],D706+1,IF(C706=draft_picks[[#This Row],[position]],D706+1)))</f>
        <v>7</v>
      </c>
      <c r="E707" t="s">
        <v>6036</v>
      </c>
      <c r="F707" t="str">
        <f>IF(ISBLANK(draft_picks[[#This Row],[movie_id]]),"",_xlfn.XLOOKUP(draft_picks[[#This Row],[movie_id]],drafts.movies[id],drafts.movies[movie_title]))</f>
        <v>Mad Max: Fury Road</v>
      </c>
      <c r="G707" s="3" t="s">
        <v>1237</v>
      </c>
      <c r="H707" t="str">
        <f>IF(ISBLANK(draft_picks[[#This Row],[drafter_id]]),"",_xlfn.XLOOKUP(draft_picks[[#This Row],[drafter_id]],drafters[id],drafters[name]))</f>
        <v>Clay Keller</v>
      </c>
      <c r="J707" t="str">
        <f>IF(ISBLANK(draft_picks[[#This Row],[drafter_team_id]]),"",_xlfn.XLOOKUP(draft_picks[[#This Row],[drafter_team_id]],drafter_teams[id],drafter_teams[name]))</f>
        <v/>
      </c>
      <c r="K707" s="3" t="s">
        <v>15497</v>
      </c>
      <c r="L707" t="s">
        <v>15497</v>
      </c>
      <c r="M707" t="str">
        <f>IF(OR(ISBLANK(draft_picks[[#This Row],[veto_drafter_id]]),draft_picks[[#This Row],[veto_drafter_id]]=""),"",_xlfn.XLOOKUP(draft_picks[[#This Row],[veto_drafter_id]],drafters[id],drafters[name]))</f>
        <v/>
      </c>
      <c r="N707" t="s">
        <v>15497</v>
      </c>
      <c r="O707" t="str">
        <f>IF(OR(ISBLANK(draft_picks[[#This Row],[veto_drafter_team_id]]),draft_picks[[#This Row],[veto_drafter_team_id]]=""),"",_xlfn.XLOOKUP(draft_picks[[#This Row],[veto_drafter_team_id]],drafter_teams[id],drafter_teams[name]))</f>
        <v/>
      </c>
      <c r="Q707" t="s">
        <v>15497</v>
      </c>
      <c r="R707" t="str">
        <f>IF(OR(ISBLANK(draft_picks[[#This Row],[veto_override_drafter_id]]),draft_picks[[#This Row],[veto_override_drafter_id]]=""),"",_xlfn.XLOOKUP(draft_picks[[#This Row],[veto_override_drafter_id]],drafters[id],drafters[name]))</f>
        <v/>
      </c>
      <c r="S707" t="s">
        <v>15497</v>
      </c>
      <c r="T707" t="str">
        <f>IF(OR(ISBLANK(draft_picks[[#This Row],[veto_override_team_id]]),draft_picks[[#This Row],[veto_override_team_id]]=""),"",_xlfn.XLOOKUP(draft_picks[[#This Row],[veto_override_team_id]],drafter_teams[id],drafter_teams[name]))</f>
        <v/>
      </c>
    </row>
    <row r="708" spans="1:20" x14ac:dyDescent="0.25">
      <c r="A708" t="s">
        <v>741</v>
      </c>
      <c r="B708" t="str">
        <f>_xlfn.XLOOKUP(draft_picks[[#This Row],[draft_id]],drafts[id],drafts[title])</f>
        <v>Post-Apocalypse</v>
      </c>
      <c r="C708" s="3">
        <v>1</v>
      </c>
      <c r="D708">
        <f>IF(C707&lt;draft_picks[[#This Row],[position]],1,IF(C707&gt;draft_picks[[#This Row],[position]],D707+1,IF(C707=draft_picks[[#This Row],[position]],D707+1)))</f>
        <v>8</v>
      </c>
      <c r="E708" t="s">
        <v>6099</v>
      </c>
      <c r="F708" t="str">
        <f>IF(ISBLANK(draft_picks[[#This Row],[movie_id]]),"",_xlfn.XLOOKUP(draft_picks[[#This Row],[movie_id]],drafts.movies[id],drafts.movies[movie_title]))</f>
        <v>Snowpiercer</v>
      </c>
      <c r="G708" s="3" t="s">
        <v>1115</v>
      </c>
      <c r="H708" t="str">
        <f>IF(ISBLANK(draft_picks[[#This Row],[drafter_id]]),"",_xlfn.XLOOKUP(draft_picks[[#This Row],[drafter_id]],drafters[id],drafters[name]))</f>
        <v>Ryan Marker</v>
      </c>
      <c r="J708" t="str">
        <f>IF(ISBLANK(draft_picks[[#This Row],[drafter_team_id]]),"",_xlfn.XLOOKUP(draft_picks[[#This Row],[drafter_team_id]],drafter_teams[id],drafter_teams[name]))</f>
        <v/>
      </c>
      <c r="K708" s="3" t="s">
        <v>15497</v>
      </c>
      <c r="L708" t="s">
        <v>15497</v>
      </c>
      <c r="M708" t="str">
        <f>IF(OR(ISBLANK(draft_picks[[#This Row],[veto_drafter_id]]),draft_picks[[#This Row],[veto_drafter_id]]=""),"",_xlfn.XLOOKUP(draft_picks[[#This Row],[veto_drafter_id]],drafters[id],drafters[name]))</f>
        <v/>
      </c>
      <c r="N708" t="s">
        <v>15497</v>
      </c>
      <c r="O708" t="str">
        <f>IF(OR(ISBLANK(draft_picks[[#This Row],[veto_drafter_team_id]]),draft_picks[[#This Row],[veto_drafter_team_id]]=""),"",_xlfn.XLOOKUP(draft_picks[[#This Row],[veto_drafter_team_id]],drafter_teams[id],drafter_teams[name]))</f>
        <v/>
      </c>
      <c r="Q708" t="s">
        <v>15497</v>
      </c>
      <c r="R708" t="str">
        <f>IF(OR(ISBLANK(draft_picks[[#This Row],[veto_override_drafter_id]]),draft_picks[[#This Row],[veto_override_drafter_id]]=""),"",_xlfn.XLOOKUP(draft_picks[[#This Row],[veto_override_drafter_id]],drafters[id],drafters[name]))</f>
        <v/>
      </c>
      <c r="S708" t="s">
        <v>15497</v>
      </c>
      <c r="T708" t="str">
        <f>IF(OR(ISBLANK(draft_picks[[#This Row],[veto_override_team_id]]),draft_picks[[#This Row],[veto_override_team_id]]=""),"",_xlfn.XLOOKUP(draft_picks[[#This Row],[veto_override_team_id]],drafter_teams[id],drafter_teams[name]))</f>
        <v/>
      </c>
    </row>
    <row r="709" spans="1:20" x14ac:dyDescent="0.25">
      <c r="A709" t="s">
        <v>359</v>
      </c>
      <c r="B709" t="str">
        <f>_xlfn.XLOOKUP(draft_picks[[#This Row],[draft_id]],drafts[id],drafts[title])</f>
        <v>Lorne Michaels</v>
      </c>
      <c r="C709" s="3">
        <v>7</v>
      </c>
      <c r="D709">
        <f>IF(C708&lt;draft_picks[[#This Row],[position]],1,IF(C708&gt;draft_picks[[#This Row],[position]],D708+1,IF(C708=draft_picks[[#This Row],[position]],D708+1)))</f>
        <v>1</v>
      </c>
      <c r="E709" t="s">
        <v>2024</v>
      </c>
      <c r="F709" t="str">
        <f>IF(ISBLANK(draft_picks[[#This Row],[movie_id]]),"",_xlfn.XLOOKUP(draft_picks[[#This Row],[movie_id]],drafts.movies[id],drafts.movies[movie_title]))</f>
        <v>Mr. Mike's Mondo Video</v>
      </c>
      <c r="G709" s="3" t="s">
        <v>1149</v>
      </c>
      <c r="H709" t="str">
        <f>IF(ISBLANK(draft_picks[[#This Row],[drafter_id]]),"",_xlfn.XLOOKUP(draft_picks[[#This Row],[drafter_id]],drafters[id],drafters[name]))</f>
        <v>Dave Schilling</v>
      </c>
      <c r="J709" t="str">
        <f>IF(ISBLANK(draft_picks[[#This Row],[drafter_team_id]]),"",_xlfn.XLOOKUP(draft_picks[[#This Row],[drafter_team_id]],drafter_teams[id],drafter_teams[name]))</f>
        <v/>
      </c>
      <c r="K709" s="3" t="s">
        <v>15497</v>
      </c>
      <c r="L709" t="s">
        <v>15497</v>
      </c>
      <c r="M709" t="str">
        <f>IF(OR(ISBLANK(draft_picks[[#This Row],[veto_drafter_id]]),draft_picks[[#This Row],[veto_drafter_id]]=""),"",_xlfn.XLOOKUP(draft_picks[[#This Row],[veto_drafter_id]],drafters[id],drafters[name]))</f>
        <v/>
      </c>
      <c r="N709" t="s">
        <v>15497</v>
      </c>
      <c r="O709" t="str">
        <f>IF(OR(ISBLANK(draft_picks[[#This Row],[veto_drafter_team_id]]),draft_picks[[#This Row],[veto_drafter_team_id]]=""),"",_xlfn.XLOOKUP(draft_picks[[#This Row],[veto_drafter_team_id]],drafter_teams[id],drafter_teams[name]))</f>
        <v/>
      </c>
      <c r="Q709" t="s">
        <v>15497</v>
      </c>
      <c r="R709" t="str">
        <f>IF(OR(ISBLANK(draft_picks[[#This Row],[veto_override_drafter_id]]),draft_picks[[#This Row],[veto_override_drafter_id]]=""),"",_xlfn.XLOOKUP(draft_picks[[#This Row],[veto_override_drafter_id]],drafters[id],drafters[name]))</f>
        <v/>
      </c>
      <c r="S709" t="s">
        <v>15497</v>
      </c>
      <c r="T709" t="str">
        <f>IF(OR(ISBLANK(draft_picks[[#This Row],[veto_override_team_id]]),draft_picks[[#This Row],[veto_override_team_id]]=""),"",_xlfn.XLOOKUP(draft_picks[[#This Row],[veto_override_team_id]],drafter_teams[id],drafter_teams[name]))</f>
        <v/>
      </c>
    </row>
    <row r="710" spans="1:20" x14ac:dyDescent="0.25">
      <c r="A710" t="s">
        <v>359</v>
      </c>
      <c r="B710" t="str">
        <f>_xlfn.XLOOKUP(draft_picks[[#This Row],[draft_id]],drafts[id],drafts[title])</f>
        <v>Lorne Michaels</v>
      </c>
      <c r="C710" s="3">
        <v>6</v>
      </c>
      <c r="D710">
        <f>IF(C709&lt;draft_picks[[#This Row],[position]],1,IF(C709&gt;draft_picks[[#This Row],[position]],D709+1,IF(C709=draft_picks[[#This Row],[position]],D709+1)))</f>
        <v>2</v>
      </c>
      <c r="E710" t="s">
        <v>7996</v>
      </c>
      <c r="F710" t="str">
        <f>IF(ISBLANK(draft_picks[[#This Row],[movie_id]]),"",_xlfn.XLOOKUP(draft_picks[[#This Row],[movie_id]],drafts.movies[id],drafts.movies[movie_title]))</f>
        <v>Stuart Saves His Family</v>
      </c>
      <c r="G710" s="3" t="s">
        <v>1149</v>
      </c>
      <c r="H710" t="str">
        <f>IF(ISBLANK(draft_picks[[#This Row],[drafter_id]]),"",_xlfn.XLOOKUP(draft_picks[[#This Row],[drafter_id]],drafters[id],drafters[name]))</f>
        <v>Dave Schilling</v>
      </c>
      <c r="J710" t="str">
        <f>IF(ISBLANK(draft_picks[[#This Row],[drafter_team_id]]),"",_xlfn.XLOOKUP(draft_picks[[#This Row],[drafter_team_id]],drafter_teams[id],drafter_teams[name]))</f>
        <v/>
      </c>
      <c r="K710" s="3" t="s">
        <v>15497</v>
      </c>
      <c r="L710" t="s">
        <v>15497</v>
      </c>
      <c r="M710" t="str">
        <f>IF(OR(ISBLANK(draft_picks[[#This Row],[veto_drafter_id]]),draft_picks[[#This Row],[veto_drafter_id]]=""),"",_xlfn.XLOOKUP(draft_picks[[#This Row],[veto_drafter_id]],drafters[id],drafters[name]))</f>
        <v/>
      </c>
      <c r="N710" t="s">
        <v>15497</v>
      </c>
      <c r="O710" t="str">
        <f>IF(OR(ISBLANK(draft_picks[[#This Row],[veto_drafter_team_id]]),draft_picks[[#This Row],[veto_drafter_team_id]]=""),"",_xlfn.XLOOKUP(draft_picks[[#This Row],[veto_drafter_team_id]],drafter_teams[id],drafter_teams[name]))</f>
        <v/>
      </c>
      <c r="Q710" t="s">
        <v>15497</v>
      </c>
      <c r="R710" t="str">
        <f>IF(OR(ISBLANK(draft_picks[[#This Row],[veto_override_drafter_id]]),draft_picks[[#This Row],[veto_override_drafter_id]]=""),"",_xlfn.XLOOKUP(draft_picks[[#This Row],[veto_override_drafter_id]],drafters[id],drafters[name]))</f>
        <v/>
      </c>
      <c r="S710" t="s">
        <v>15497</v>
      </c>
      <c r="T710" t="str">
        <f>IF(OR(ISBLANK(draft_picks[[#This Row],[veto_override_team_id]]),draft_picks[[#This Row],[veto_override_team_id]]=""),"",_xlfn.XLOOKUP(draft_picks[[#This Row],[veto_override_team_id]],drafter_teams[id],drafter_teams[name]))</f>
        <v/>
      </c>
    </row>
    <row r="711" spans="1:20" x14ac:dyDescent="0.25">
      <c r="A711" t="s">
        <v>359</v>
      </c>
      <c r="B711" t="str">
        <f>_xlfn.XLOOKUP(draft_picks[[#This Row],[draft_id]],drafts[id],drafts[title])</f>
        <v>Lorne Michaels</v>
      </c>
      <c r="C711" s="3">
        <v>5</v>
      </c>
      <c r="D711">
        <f>IF(C710&lt;draft_picks[[#This Row],[position]],1,IF(C710&gt;draft_picks[[#This Row],[position]],D710+1,IF(C710=draft_picks[[#This Row],[position]],D710+1)))</f>
        <v>3</v>
      </c>
      <c r="E711" t="s">
        <v>4671</v>
      </c>
      <c r="F711" t="str">
        <f>IF(ISBLANK(draft_picks[[#This Row],[movie_id]]),"",_xlfn.XLOOKUP(draft_picks[[#This Row],[movie_id]],drafts.movies[id],drafts.movies[movie_title]))</f>
        <v>Kids in the Hall: Brain Candy</v>
      </c>
      <c r="G711" s="3" t="s">
        <v>777</v>
      </c>
      <c r="H711" t="str">
        <f>IF(ISBLANK(draft_picks[[#This Row],[drafter_id]]),"",_xlfn.XLOOKUP(draft_picks[[#This Row],[drafter_id]],drafters[id],drafters[name]))</f>
        <v>Halle Kiefer</v>
      </c>
      <c r="J711" t="str">
        <f>IF(ISBLANK(draft_picks[[#This Row],[drafter_team_id]]),"",_xlfn.XLOOKUP(draft_picks[[#This Row],[drafter_team_id]],drafter_teams[id],drafter_teams[name]))</f>
        <v/>
      </c>
      <c r="K711" s="3" t="s">
        <v>15484</v>
      </c>
      <c r="L711" t="s">
        <v>1149</v>
      </c>
      <c r="M711" t="str">
        <f>IF(OR(ISBLANK(draft_picks[[#This Row],[veto_drafter_id]]),draft_picks[[#This Row],[veto_drafter_id]]=""),"",_xlfn.XLOOKUP(draft_picks[[#This Row],[veto_drafter_id]],drafters[id],drafters[name]))</f>
        <v>Dave Schilling</v>
      </c>
      <c r="N711" t="s">
        <v>15497</v>
      </c>
      <c r="O711" t="str">
        <f>IF(OR(ISBLANK(draft_picks[[#This Row],[veto_drafter_team_id]]),draft_picks[[#This Row],[veto_drafter_team_id]]=""),"",_xlfn.XLOOKUP(draft_picks[[#This Row],[veto_drafter_team_id]],drafter_teams[id],drafter_teams[name]))</f>
        <v/>
      </c>
      <c r="Q711" t="s">
        <v>15497</v>
      </c>
      <c r="R711" t="str">
        <f>IF(OR(ISBLANK(draft_picks[[#This Row],[veto_override_drafter_id]]),draft_picks[[#This Row],[veto_override_drafter_id]]=""),"",_xlfn.XLOOKUP(draft_picks[[#This Row],[veto_override_drafter_id]],drafters[id],drafters[name]))</f>
        <v/>
      </c>
      <c r="S711" t="s">
        <v>15497</v>
      </c>
      <c r="T711" t="str">
        <f>IF(OR(ISBLANK(draft_picks[[#This Row],[veto_override_team_id]]),draft_picks[[#This Row],[veto_override_team_id]]=""),"",_xlfn.XLOOKUP(draft_picks[[#This Row],[veto_override_team_id]],drafter_teams[id],drafter_teams[name]))</f>
        <v/>
      </c>
    </row>
    <row r="712" spans="1:20" x14ac:dyDescent="0.25">
      <c r="A712" t="s">
        <v>359</v>
      </c>
      <c r="B712" t="str">
        <f>_xlfn.XLOOKUP(draft_picks[[#This Row],[draft_id]],drafts[id],drafts[title])</f>
        <v>Lorne Michaels</v>
      </c>
      <c r="C712" s="3">
        <v>5</v>
      </c>
      <c r="D712">
        <f>IF(C711&lt;draft_picks[[#This Row],[position]],1,IF(C711&gt;draft_picks[[#This Row],[position]],D711+1,IF(C711=draft_picks[[#This Row],[position]],D711+1)))</f>
        <v>4</v>
      </c>
      <c r="E712" t="s">
        <v>5411</v>
      </c>
      <c r="F712" t="str">
        <f>IF(ISBLANK(draft_picks[[#This Row],[movie_id]]),"",_xlfn.XLOOKUP(draft_picks[[#This Row],[movie_id]],drafts.movies[id],drafts.movies[movie_title]))</f>
        <v>Tommy Boy</v>
      </c>
      <c r="G712" s="3" t="s">
        <v>777</v>
      </c>
      <c r="H712" t="str">
        <f>IF(ISBLANK(draft_picks[[#This Row],[drafter_id]]),"",_xlfn.XLOOKUP(draft_picks[[#This Row],[drafter_id]],drafters[id],drafters[name]))</f>
        <v>Halle Kiefer</v>
      </c>
      <c r="J712" t="str">
        <f>IF(ISBLANK(draft_picks[[#This Row],[drafter_team_id]]),"",_xlfn.XLOOKUP(draft_picks[[#This Row],[drafter_team_id]],drafter_teams[id],drafter_teams[name]))</f>
        <v/>
      </c>
      <c r="K712" s="3" t="s">
        <v>15497</v>
      </c>
      <c r="L712" t="s">
        <v>15497</v>
      </c>
      <c r="M712" t="str">
        <f>IF(OR(ISBLANK(draft_picks[[#This Row],[veto_drafter_id]]),draft_picks[[#This Row],[veto_drafter_id]]=""),"",_xlfn.XLOOKUP(draft_picks[[#This Row],[veto_drafter_id]],drafters[id],drafters[name]))</f>
        <v/>
      </c>
      <c r="N712" t="s">
        <v>15497</v>
      </c>
      <c r="O712" t="str">
        <f>IF(OR(ISBLANK(draft_picks[[#This Row],[veto_drafter_team_id]]),draft_picks[[#This Row],[veto_drafter_team_id]]=""),"",_xlfn.XLOOKUP(draft_picks[[#This Row],[veto_drafter_team_id]],drafter_teams[id],drafter_teams[name]))</f>
        <v/>
      </c>
      <c r="Q712" t="s">
        <v>15497</v>
      </c>
      <c r="R712" t="str">
        <f>IF(OR(ISBLANK(draft_picks[[#This Row],[veto_override_drafter_id]]),draft_picks[[#This Row],[veto_override_drafter_id]]=""),"",_xlfn.XLOOKUP(draft_picks[[#This Row],[veto_override_drafter_id]],drafters[id],drafters[name]))</f>
        <v/>
      </c>
      <c r="S712" t="s">
        <v>15497</v>
      </c>
      <c r="T712" t="str">
        <f>IF(OR(ISBLANK(draft_picks[[#This Row],[veto_override_team_id]]),draft_picks[[#This Row],[veto_override_team_id]]=""),"",_xlfn.XLOOKUP(draft_picks[[#This Row],[veto_override_team_id]],drafter_teams[id],drafter_teams[name]))</f>
        <v/>
      </c>
    </row>
    <row r="713" spans="1:20" x14ac:dyDescent="0.25">
      <c r="A713" t="s">
        <v>359</v>
      </c>
      <c r="B713" t="str">
        <f>_xlfn.XLOOKUP(draft_picks[[#This Row],[draft_id]],drafts[id],drafts[title])</f>
        <v>Lorne Michaels</v>
      </c>
      <c r="C713" s="3">
        <v>4</v>
      </c>
      <c r="D713">
        <f>IF(C712&lt;draft_picks[[#This Row],[position]],1,IF(C712&gt;draft_picks[[#This Row],[position]],D712+1,IF(C712=draft_picks[[#This Row],[position]],D712+1)))</f>
        <v>5</v>
      </c>
      <c r="E713" t="s">
        <v>7853</v>
      </c>
      <c r="F713" t="str">
        <f>IF(ISBLANK(draft_picks[[#This Row],[movie_id]]),"",_xlfn.XLOOKUP(draft_picks[[#This Row],[movie_id]],drafts.movies[id],drafts.movies[movie_title]))</f>
        <v>MacGruber</v>
      </c>
      <c r="G713" s="3" t="s">
        <v>1149</v>
      </c>
      <c r="H713" t="str">
        <f>IF(ISBLANK(draft_picks[[#This Row],[drafter_id]]),"",_xlfn.XLOOKUP(draft_picks[[#This Row],[drafter_id]],drafters[id],drafters[name]))</f>
        <v>Dave Schilling</v>
      </c>
      <c r="J713" t="str">
        <f>IF(ISBLANK(draft_picks[[#This Row],[drafter_team_id]]),"",_xlfn.XLOOKUP(draft_picks[[#This Row],[drafter_team_id]],drafter_teams[id],drafter_teams[name]))</f>
        <v/>
      </c>
      <c r="K713" s="3" t="s">
        <v>15497</v>
      </c>
      <c r="L713" t="s">
        <v>15497</v>
      </c>
      <c r="M713" t="str">
        <f>IF(OR(ISBLANK(draft_picks[[#This Row],[veto_drafter_id]]),draft_picks[[#This Row],[veto_drafter_id]]=""),"",_xlfn.XLOOKUP(draft_picks[[#This Row],[veto_drafter_id]],drafters[id],drafters[name]))</f>
        <v/>
      </c>
      <c r="N713" t="s">
        <v>15497</v>
      </c>
      <c r="O713" t="str">
        <f>IF(OR(ISBLANK(draft_picks[[#This Row],[veto_drafter_team_id]]),draft_picks[[#This Row],[veto_drafter_team_id]]=""),"",_xlfn.XLOOKUP(draft_picks[[#This Row],[veto_drafter_team_id]],drafter_teams[id],drafter_teams[name]))</f>
        <v/>
      </c>
      <c r="Q713" t="s">
        <v>15497</v>
      </c>
      <c r="R713" t="str">
        <f>IF(OR(ISBLANK(draft_picks[[#This Row],[veto_override_drafter_id]]),draft_picks[[#This Row],[veto_override_drafter_id]]=""),"",_xlfn.XLOOKUP(draft_picks[[#This Row],[veto_override_drafter_id]],drafters[id],drafters[name]))</f>
        <v/>
      </c>
      <c r="S713" t="s">
        <v>15497</v>
      </c>
      <c r="T713" t="str">
        <f>IF(OR(ISBLANK(draft_picks[[#This Row],[veto_override_team_id]]),draft_picks[[#This Row],[veto_override_team_id]]=""),"",_xlfn.XLOOKUP(draft_picks[[#This Row],[veto_override_team_id]],drafter_teams[id],drafter_teams[name]))</f>
        <v/>
      </c>
    </row>
    <row r="714" spans="1:20" x14ac:dyDescent="0.25">
      <c r="A714" t="s">
        <v>359</v>
      </c>
      <c r="B714" t="str">
        <f>_xlfn.XLOOKUP(draft_picks[[#This Row],[draft_id]],drafts[id],drafts[title])</f>
        <v>Lorne Michaels</v>
      </c>
      <c r="C714" s="3">
        <v>3</v>
      </c>
      <c r="D714">
        <f>IF(C713&lt;draft_picks[[#This Row],[position]],1,IF(C713&gt;draft_picks[[#This Row],[position]],D713+1,IF(C713=draft_picks[[#This Row],[position]],D713+1)))</f>
        <v>6</v>
      </c>
      <c r="E714" t="s">
        <v>4671</v>
      </c>
      <c r="F714" t="str">
        <f>IF(ISBLANK(draft_picks[[#This Row],[movie_id]]),"",_xlfn.XLOOKUP(draft_picks[[#This Row],[movie_id]],drafts.movies[id],drafts.movies[movie_title]))</f>
        <v>Kids in the Hall: Brain Candy</v>
      </c>
      <c r="G714" s="3" t="s">
        <v>777</v>
      </c>
      <c r="H714" t="str">
        <f>IF(ISBLANK(draft_picks[[#This Row],[drafter_id]]),"",_xlfn.XLOOKUP(draft_picks[[#This Row],[drafter_id]],drafters[id],drafters[name]))</f>
        <v>Halle Kiefer</v>
      </c>
      <c r="J714" t="str">
        <f>IF(ISBLANK(draft_picks[[#This Row],[drafter_team_id]]),"",_xlfn.XLOOKUP(draft_picks[[#This Row],[drafter_team_id]],drafter_teams[id],drafter_teams[name]))</f>
        <v/>
      </c>
      <c r="K714" s="3" t="s">
        <v>15497</v>
      </c>
      <c r="L714" t="s">
        <v>15497</v>
      </c>
      <c r="M714" t="str">
        <f>IF(OR(ISBLANK(draft_picks[[#This Row],[veto_drafter_id]]),draft_picks[[#This Row],[veto_drafter_id]]=""),"",_xlfn.XLOOKUP(draft_picks[[#This Row],[veto_drafter_id]],drafters[id],drafters[name]))</f>
        <v/>
      </c>
      <c r="N714" t="s">
        <v>15497</v>
      </c>
      <c r="O714" t="str">
        <f>IF(OR(ISBLANK(draft_picks[[#This Row],[veto_drafter_team_id]]),draft_picks[[#This Row],[veto_drafter_team_id]]=""),"",_xlfn.XLOOKUP(draft_picks[[#This Row],[veto_drafter_team_id]],drafter_teams[id],drafter_teams[name]))</f>
        <v/>
      </c>
      <c r="Q714" t="s">
        <v>15497</v>
      </c>
      <c r="R714" t="str">
        <f>IF(OR(ISBLANK(draft_picks[[#This Row],[veto_override_drafter_id]]),draft_picks[[#This Row],[veto_override_drafter_id]]=""),"",_xlfn.XLOOKUP(draft_picks[[#This Row],[veto_override_drafter_id]],drafters[id],drafters[name]))</f>
        <v/>
      </c>
      <c r="S714" t="s">
        <v>15497</v>
      </c>
      <c r="T714" t="str">
        <f>IF(OR(ISBLANK(draft_picks[[#This Row],[veto_override_team_id]]),draft_picks[[#This Row],[veto_override_team_id]]=""),"",_xlfn.XLOOKUP(draft_picks[[#This Row],[veto_override_team_id]],drafter_teams[id],drafter_teams[name]))</f>
        <v/>
      </c>
    </row>
    <row r="715" spans="1:20" x14ac:dyDescent="0.25">
      <c r="A715" t="s">
        <v>359</v>
      </c>
      <c r="B715" t="str">
        <f>_xlfn.XLOOKUP(draft_picks[[#This Row],[draft_id]],drafts[id],drafts[title])</f>
        <v>Lorne Michaels</v>
      </c>
      <c r="C715" s="3">
        <v>2</v>
      </c>
      <c r="D715">
        <f>IF(C714&lt;draft_picks[[#This Row],[position]],1,IF(C714&gt;draft_picks[[#This Row],[position]],D714+1,IF(C714=draft_picks[[#This Row],[position]],D714+1)))</f>
        <v>7</v>
      </c>
      <c r="E715" t="s">
        <v>8026</v>
      </c>
      <c r="F715" t="str">
        <f>IF(ISBLANK(draft_picks[[#This Row],[movie_id]]),"",_xlfn.XLOOKUP(draft_picks[[#This Row],[movie_id]],drafts.movies[id],drafts.movies[movie_title]))</f>
        <v>Mean Girls</v>
      </c>
      <c r="G715" s="3" t="s">
        <v>1149</v>
      </c>
      <c r="H715" t="str">
        <f>IF(ISBLANK(draft_picks[[#This Row],[drafter_id]]),"",_xlfn.XLOOKUP(draft_picks[[#This Row],[drafter_id]],drafters[id],drafters[name]))</f>
        <v>Dave Schilling</v>
      </c>
      <c r="J715" t="str">
        <f>IF(ISBLANK(draft_picks[[#This Row],[drafter_team_id]]),"",_xlfn.XLOOKUP(draft_picks[[#This Row],[drafter_team_id]],drafter_teams[id],drafter_teams[name]))</f>
        <v/>
      </c>
      <c r="K715" s="3" t="s">
        <v>15497</v>
      </c>
      <c r="L715" t="s">
        <v>15497</v>
      </c>
      <c r="M715" t="str">
        <f>IF(OR(ISBLANK(draft_picks[[#This Row],[veto_drafter_id]]),draft_picks[[#This Row],[veto_drafter_id]]=""),"",_xlfn.XLOOKUP(draft_picks[[#This Row],[veto_drafter_id]],drafters[id],drafters[name]))</f>
        <v/>
      </c>
      <c r="N715" t="s">
        <v>15497</v>
      </c>
      <c r="O715" t="str">
        <f>IF(OR(ISBLANK(draft_picks[[#This Row],[veto_drafter_team_id]]),draft_picks[[#This Row],[veto_drafter_team_id]]=""),"",_xlfn.XLOOKUP(draft_picks[[#This Row],[veto_drafter_team_id]],drafter_teams[id],drafter_teams[name]))</f>
        <v/>
      </c>
      <c r="Q715" t="s">
        <v>15497</v>
      </c>
      <c r="R715" t="str">
        <f>IF(OR(ISBLANK(draft_picks[[#This Row],[veto_override_drafter_id]]),draft_picks[[#This Row],[veto_override_drafter_id]]=""),"",_xlfn.XLOOKUP(draft_picks[[#This Row],[veto_override_drafter_id]],drafters[id],drafters[name]))</f>
        <v/>
      </c>
      <c r="S715" t="s">
        <v>15497</v>
      </c>
      <c r="T715" t="str">
        <f>IF(OR(ISBLANK(draft_picks[[#This Row],[veto_override_team_id]]),draft_picks[[#This Row],[veto_override_team_id]]=""),"",_xlfn.XLOOKUP(draft_picks[[#This Row],[veto_override_team_id]],drafter_teams[id],drafter_teams[name]))</f>
        <v/>
      </c>
    </row>
    <row r="716" spans="1:20" x14ac:dyDescent="0.25">
      <c r="A716" t="s">
        <v>359</v>
      </c>
      <c r="B716" t="str">
        <f>_xlfn.XLOOKUP(draft_picks[[#This Row],[draft_id]],drafts[id],drafts[title])</f>
        <v>Lorne Michaels</v>
      </c>
      <c r="C716" s="3">
        <v>1</v>
      </c>
      <c r="D716">
        <f>IF(C715&lt;draft_picks[[#This Row],[position]],1,IF(C715&gt;draft_picks[[#This Row],[position]],D715+1,IF(C715=draft_picks[[#This Row],[position]],D715+1)))</f>
        <v>8</v>
      </c>
      <c r="E716" t="s">
        <v>6973</v>
      </c>
      <c r="F716" t="str">
        <f>IF(ISBLANK(draft_picks[[#This Row],[movie_id]]),"",_xlfn.XLOOKUP(draft_picks[[#This Row],[movie_id]],drafts.movies[id],drafts.movies[movie_title]))</f>
        <v>Wayne's World</v>
      </c>
      <c r="G716" s="3" t="s">
        <v>777</v>
      </c>
      <c r="H716" t="str">
        <f>IF(ISBLANK(draft_picks[[#This Row],[drafter_id]]),"",_xlfn.XLOOKUP(draft_picks[[#This Row],[drafter_id]],drafters[id],drafters[name]))</f>
        <v>Halle Kiefer</v>
      </c>
      <c r="J716" t="str">
        <f>IF(ISBLANK(draft_picks[[#This Row],[drafter_team_id]]),"",_xlfn.XLOOKUP(draft_picks[[#This Row],[drafter_team_id]],drafter_teams[id],drafter_teams[name]))</f>
        <v/>
      </c>
      <c r="K716" s="3" t="s">
        <v>15497</v>
      </c>
      <c r="L716" t="s">
        <v>15497</v>
      </c>
      <c r="M716" t="str">
        <f>IF(OR(ISBLANK(draft_picks[[#This Row],[veto_drafter_id]]),draft_picks[[#This Row],[veto_drafter_id]]=""),"",_xlfn.XLOOKUP(draft_picks[[#This Row],[veto_drafter_id]],drafters[id],drafters[name]))</f>
        <v/>
      </c>
      <c r="N716" t="s">
        <v>15497</v>
      </c>
      <c r="O716" t="str">
        <f>IF(OR(ISBLANK(draft_picks[[#This Row],[veto_drafter_team_id]]),draft_picks[[#This Row],[veto_drafter_team_id]]=""),"",_xlfn.XLOOKUP(draft_picks[[#This Row],[veto_drafter_team_id]],drafter_teams[id],drafter_teams[name]))</f>
        <v/>
      </c>
      <c r="Q716" t="s">
        <v>15497</v>
      </c>
      <c r="R716" t="str">
        <f>IF(OR(ISBLANK(draft_picks[[#This Row],[veto_override_drafter_id]]),draft_picks[[#This Row],[veto_override_drafter_id]]=""),"",_xlfn.XLOOKUP(draft_picks[[#This Row],[veto_override_drafter_id]],drafters[id],drafters[name]))</f>
        <v/>
      </c>
      <c r="S716" t="s">
        <v>15497</v>
      </c>
      <c r="T716" t="str">
        <f>IF(OR(ISBLANK(draft_picks[[#This Row],[veto_override_team_id]]),draft_picks[[#This Row],[veto_override_team_id]]=""),"",_xlfn.XLOOKUP(draft_picks[[#This Row],[veto_override_team_id]],drafter_teams[id],drafter_teams[name]))</f>
        <v/>
      </c>
    </row>
    <row r="717" spans="1:20" x14ac:dyDescent="0.25">
      <c r="A717" t="s">
        <v>403</v>
      </c>
      <c r="B717" t="str">
        <f>_xlfn.XLOOKUP(draft_picks[[#This Row],[draft_id]],drafts[id],drafts[title])</f>
        <v>Stuart Gordon</v>
      </c>
      <c r="C717" s="3">
        <v>7</v>
      </c>
      <c r="D717">
        <f>IF(C716&lt;draft_picks[[#This Row],[position]],1,IF(C716&gt;draft_picks[[#This Row],[position]],D716+1,IF(C716=draft_picks[[#This Row],[position]],D716+1)))</f>
        <v>1</v>
      </c>
      <c r="E717" t="s">
        <v>7670</v>
      </c>
      <c r="F717" t="str">
        <f>IF(ISBLANK(draft_picks[[#This Row],[movie_id]]),"",_xlfn.XLOOKUP(draft_picks[[#This Row],[movie_id]],drafts.movies[id],drafts.movies[movie_title]))</f>
        <v>Space Truckers</v>
      </c>
      <c r="G717" s="3" t="s">
        <v>969</v>
      </c>
      <c r="H717" t="str">
        <f>IF(ISBLANK(draft_picks[[#This Row],[drafter_id]]),"",_xlfn.XLOOKUP(draft_picks[[#This Row],[drafter_id]],drafters[id],drafters[name]))</f>
        <v>Graham Skipper</v>
      </c>
      <c r="J717" t="str">
        <f>IF(ISBLANK(draft_picks[[#This Row],[drafter_team_id]]),"",_xlfn.XLOOKUP(draft_picks[[#This Row],[drafter_team_id]],drafter_teams[id],drafter_teams[name]))</f>
        <v/>
      </c>
      <c r="K717" s="3" t="s">
        <v>15497</v>
      </c>
      <c r="L717" t="s">
        <v>15497</v>
      </c>
      <c r="M717" t="str">
        <f>IF(OR(ISBLANK(draft_picks[[#This Row],[veto_drafter_id]]),draft_picks[[#This Row],[veto_drafter_id]]=""),"",_xlfn.XLOOKUP(draft_picks[[#This Row],[veto_drafter_id]],drafters[id],drafters[name]))</f>
        <v/>
      </c>
      <c r="N717" t="s">
        <v>15497</v>
      </c>
      <c r="O717" t="str">
        <f>IF(OR(ISBLANK(draft_picks[[#This Row],[veto_drafter_team_id]]),draft_picks[[#This Row],[veto_drafter_team_id]]=""),"",_xlfn.XLOOKUP(draft_picks[[#This Row],[veto_drafter_team_id]],drafter_teams[id],drafter_teams[name]))</f>
        <v/>
      </c>
      <c r="Q717" t="s">
        <v>15497</v>
      </c>
      <c r="R717" t="str">
        <f>IF(OR(ISBLANK(draft_picks[[#This Row],[veto_override_drafter_id]]),draft_picks[[#This Row],[veto_override_drafter_id]]=""),"",_xlfn.XLOOKUP(draft_picks[[#This Row],[veto_override_drafter_id]],drafters[id],drafters[name]))</f>
        <v/>
      </c>
      <c r="S717" t="s">
        <v>15497</v>
      </c>
      <c r="T717" t="str">
        <f>IF(OR(ISBLANK(draft_picks[[#This Row],[veto_override_team_id]]),draft_picks[[#This Row],[veto_override_team_id]]=""),"",_xlfn.XLOOKUP(draft_picks[[#This Row],[veto_override_team_id]],drafter_teams[id],drafter_teams[name]))</f>
        <v/>
      </c>
    </row>
    <row r="718" spans="1:20" x14ac:dyDescent="0.25">
      <c r="A718" t="s">
        <v>403</v>
      </c>
      <c r="B718" t="str">
        <f>_xlfn.XLOOKUP(draft_picks[[#This Row],[draft_id]],drafts[id],drafts[title])</f>
        <v>Stuart Gordon</v>
      </c>
      <c r="C718" s="3">
        <v>6</v>
      </c>
      <c r="D718">
        <f>IF(C717&lt;draft_picks[[#This Row],[position]],1,IF(C717&gt;draft_picks[[#This Row],[position]],D717+1,IF(C717=draft_picks[[#This Row],[position]],D717+1)))</f>
        <v>2</v>
      </c>
      <c r="E718" t="s">
        <v>4269</v>
      </c>
      <c r="F718" t="str">
        <f>IF(ISBLANK(draft_picks[[#This Row],[movie_id]]),"",_xlfn.XLOOKUP(draft_picks[[#This Row],[movie_id]],drafts.movies[id],drafts.movies[movie_title]))</f>
        <v>The Wonderful Ice Cream Suit</v>
      </c>
      <c r="G718" s="3" t="s">
        <v>969</v>
      </c>
      <c r="H718" t="str">
        <f>IF(ISBLANK(draft_picks[[#This Row],[drafter_id]]),"",_xlfn.XLOOKUP(draft_picks[[#This Row],[drafter_id]],drafters[id],drafters[name]))</f>
        <v>Graham Skipper</v>
      </c>
      <c r="J718" t="str">
        <f>IF(ISBLANK(draft_picks[[#This Row],[drafter_team_id]]),"",_xlfn.XLOOKUP(draft_picks[[#This Row],[drafter_team_id]],drafter_teams[id],drafter_teams[name]))</f>
        <v/>
      </c>
      <c r="K718" s="3" t="s">
        <v>15497</v>
      </c>
      <c r="L718" t="s">
        <v>15497</v>
      </c>
      <c r="M718" t="str">
        <f>IF(OR(ISBLANK(draft_picks[[#This Row],[veto_drafter_id]]),draft_picks[[#This Row],[veto_drafter_id]]=""),"",_xlfn.XLOOKUP(draft_picks[[#This Row],[veto_drafter_id]],drafters[id],drafters[name]))</f>
        <v/>
      </c>
      <c r="N718" t="s">
        <v>15497</v>
      </c>
      <c r="O718" t="str">
        <f>IF(OR(ISBLANK(draft_picks[[#This Row],[veto_drafter_team_id]]),draft_picks[[#This Row],[veto_drafter_team_id]]=""),"",_xlfn.XLOOKUP(draft_picks[[#This Row],[veto_drafter_team_id]],drafter_teams[id],drafter_teams[name]))</f>
        <v/>
      </c>
      <c r="Q718" t="s">
        <v>15497</v>
      </c>
      <c r="R718" t="str">
        <f>IF(OR(ISBLANK(draft_picks[[#This Row],[veto_override_drafter_id]]),draft_picks[[#This Row],[veto_override_drafter_id]]=""),"",_xlfn.XLOOKUP(draft_picks[[#This Row],[veto_override_drafter_id]],drafters[id],drafters[name]))</f>
        <v/>
      </c>
      <c r="S718" t="s">
        <v>15497</v>
      </c>
      <c r="T718" t="str">
        <f>IF(OR(ISBLANK(draft_picks[[#This Row],[veto_override_team_id]]),draft_picks[[#This Row],[veto_override_team_id]]=""),"",_xlfn.XLOOKUP(draft_picks[[#This Row],[veto_override_team_id]],drafter_teams[id],drafter_teams[name]))</f>
        <v/>
      </c>
    </row>
    <row r="719" spans="1:20" x14ac:dyDescent="0.25">
      <c r="A719" t="s">
        <v>403</v>
      </c>
      <c r="B719" t="str">
        <f>_xlfn.XLOOKUP(draft_picks[[#This Row],[draft_id]],drafts[id],drafts[title])</f>
        <v>Stuart Gordon</v>
      </c>
      <c r="C719" s="3">
        <v>5</v>
      </c>
      <c r="D719">
        <f>IF(C718&lt;draft_picks[[#This Row],[position]],1,IF(C718&gt;draft_picks[[#This Row],[position]],D718+1,IF(C718=draft_picks[[#This Row],[position]],D718+1)))</f>
        <v>3</v>
      </c>
      <c r="E719" t="s">
        <v>7975</v>
      </c>
      <c r="F719" t="str">
        <f>IF(ISBLANK(draft_picks[[#This Row],[movie_id]]),"",_xlfn.XLOOKUP(draft_picks[[#This Row],[movie_id]],drafts.movies[id],drafts.movies[movie_title]))</f>
        <v>Castle Freak</v>
      </c>
      <c r="G719" s="3" t="s">
        <v>1089</v>
      </c>
      <c r="H719" t="str">
        <f>IF(ISBLANK(draft_picks[[#This Row],[drafter_id]]),"",_xlfn.XLOOKUP(draft_picks[[#This Row],[drafter_id]],drafters[id],drafters[name]))</f>
        <v>Brian Gillespie</v>
      </c>
      <c r="J719" t="str">
        <f>IF(ISBLANK(draft_picks[[#This Row],[drafter_team_id]]),"",_xlfn.XLOOKUP(draft_picks[[#This Row],[drafter_team_id]],drafter_teams[id],drafter_teams[name]))</f>
        <v/>
      </c>
      <c r="K719" s="3" t="s">
        <v>15497</v>
      </c>
      <c r="L719" t="s">
        <v>15497</v>
      </c>
      <c r="M719" t="str">
        <f>IF(OR(ISBLANK(draft_picks[[#This Row],[veto_drafter_id]]),draft_picks[[#This Row],[veto_drafter_id]]=""),"",_xlfn.XLOOKUP(draft_picks[[#This Row],[veto_drafter_id]],drafters[id],drafters[name]))</f>
        <v/>
      </c>
      <c r="N719" t="s">
        <v>15497</v>
      </c>
      <c r="O719" t="str">
        <f>IF(OR(ISBLANK(draft_picks[[#This Row],[veto_drafter_team_id]]),draft_picks[[#This Row],[veto_drafter_team_id]]=""),"",_xlfn.XLOOKUP(draft_picks[[#This Row],[veto_drafter_team_id]],drafter_teams[id],drafter_teams[name]))</f>
        <v/>
      </c>
      <c r="Q719" t="s">
        <v>15497</v>
      </c>
      <c r="R719" t="str">
        <f>IF(OR(ISBLANK(draft_picks[[#This Row],[veto_override_drafter_id]]),draft_picks[[#This Row],[veto_override_drafter_id]]=""),"",_xlfn.XLOOKUP(draft_picks[[#This Row],[veto_override_drafter_id]],drafters[id],drafters[name]))</f>
        <v/>
      </c>
      <c r="S719" t="s">
        <v>15497</v>
      </c>
      <c r="T719" t="str">
        <f>IF(OR(ISBLANK(draft_picks[[#This Row],[veto_override_team_id]]),draft_picks[[#This Row],[veto_override_team_id]]=""),"",_xlfn.XLOOKUP(draft_picks[[#This Row],[veto_override_team_id]],drafter_teams[id],drafter_teams[name]))</f>
        <v/>
      </c>
    </row>
    <row r="720" spans="1:20" x14ac:dyDescent="0.25">
      <c r="A720" t="s">
        <v>403</v>
      </c>
      <c r="B720" t="str">
        <f>_xlfn.XLOOKUP(draft_picks[[#This Row],[draft_id]],drafts[id],drafts[title])</f>
        <v>Stuart Gordon</v>
      </c>
      <c r="C720" s="3">
        <v>4</v>
      </c>
      <c r="D720">
        <f>IF(C719&lt;draft_picks[[#This Row],[position]],1,IF(C719&gt;draft_picks[[#This Row],[position]],D719+1,IF(C719=draft_picks[[#This Row],[position]],D719+1)))</f>
        <v>4</v>
      </c>
      <c r="E720" t="s">
        <v>2087</v>
      </c>
      <c r="F720" t="str">
        <f>IF(ISBLANK(draft_picks[[#This Row],[movie_id]]),"",_xlfn.XLOOKUP(draft_picks[[#This Row],[movie_id]],drafts.movies[id],drafts.movies[movie_title]))</f>
        <v>Edmond</v>
      </c>
      <c r="G720" s="3" t="s">
        <v>969</v>
      </c>
      <c r="H720" t="str">
        <f>IF(ISBLANK(draft_picks[[#This Row],[drafter_id]]),"",_xlfn.XLOOKUP(draft_picks[[#This Row],[drafter_id]],drafters[id],drafters[name]))</f>
        <v>Graham Skipper</v>
      </c>
      <c r="J720" t="str">
        <f>IF(ISBLANK(draft_picks[[#This Row],[drafter_team_id]]),"",_xlfn.XLOOKUP(draft_picks[[#This Row],[drafter_team_id]],drafter_teams[id],drafter_teams[name]))</f>
        <v/>
      </c>
      <c r="K720" s="3" t="s">
        <v>15484</v>
      </c>
      <c r="L720" t="s">
        <v>1089</v>
      </c>
      <c r="M720" t="str">
        <f>IF(OR(ISBLANK(draft_picks[[#This Row],[veto_drafter_id]]),draft_picks[[#This Row],[veto_drafter_id]]=""),"",_xlfn.XLOOKUP(draft_picks[[#This Row],[veto_drafter_id]],drafters[id],drafters[name]))</f>
        <v>Brian Gillespie</v>
      </c>
      <c r="N720" t="s">
        <v>15497</v>
      </c>
      <c r="O720" t="str">
        <f>IF(OR(ISBLANK(draft_picks[[#This Row],[veto_drafter_team_id]]),draft_picks[[#This Row],[veto_drafter_team_id]]=""),"",_xlfn.XLOOKUP(draft_picks[[#This Row],[veto_drafter_team_id]],drafter_teams[id],drafter_teams[name]))</f>
        <v/>
      </c>
      <c r="Q720" t="s">
        <v>15497</v>
      </c>
      <c r="R720" t="str">
        <f>IF(OR(ISBLANK(draft_picks[[#This Row],[veto_override_drafter_id]]),draft_picks[[#This Row],[veto_override_drafter_id]]=""),"",_xlfn.XLOOKUP(draft_picks[[#This Row],[veto_override_drafter_id]],drafters[id],drafters[name]))</f>
        <v/>
      </c>
      <c r="S720" t="s">
        <v>15497</v>
      </c>
      <c r="T720" t="str">
        <f>IF(OR(ISBLANK(draft_picks[[#This Row],[veto_override_team_id]]),draft_picks[[#This Row],[veto_override_team_id]]=""),"",_xlfn.XLOOKUP(draft_picks[[#This Row],[veto_override_team_id]],drafter_teams[id],drafter_teams[name]))</f>
        <v/>
      </c>
    </row>
    <row r="721" spans="1:20" x14ac:dyDescent="0.25">
      <c r="A721" t="s">
        <v>403</v>
      </c>
      <c r="B721" t="str">
        <f>_xlfn.XLOOKUP(draft_picks[[#This Row],[draft_id]],drafts[id],drafts[title])</f>
        <v>Stuart Gordon</v>
      </c>
      <c r="C721" s="3">
        <v>4</v>
      </c>
      <c r="D721">
        <f>IF(C720&lt;draft_picks[[#This Row],[position]],1,IF(C720&gt;draft_picks[[#This Row],[position]],D720+1,IF(C720=draft_picks[[#This Row],[position]],D720+1)))</f>
        <v>5</v>
      </c>
      <c r="E721" t="s">
        <v>3310</v>
      </c>
      <c r="F721" t="str">
        <f>IF(ISBLANK(draft_picks[[#This Row],[movie_id]]),"",_xlfn.XLOOKUP(draft_picks[[#This Row],[movie_id]],drafts.movies[id],drafts.movies[movie_title]))</f>
        <v>Stuck</v>
      </c>
      <c r="G721" s="3" t="s">
        <v>969</v>
      </c>
      <c r="H721" t="str">
        <f>IF(ISBLANK(draft_picks[[#This Row],[drafter_id]]),"",_xlfn.XLOOKUP(draft_picks[[#This Row],[drafter_id]],drafters[id],drafters[name]))</f>
        <v>Graham Skipper</v>
      </c>
      <c r="J721" t="str">
        <f>IF(ISBLANK(draft_picks[[#This Row],[drafter_team_id]]),"",_xlfn.XLOOKUP(draft_picks[[#This Row],[drafter_team_id]],drafter_teams[id],drafter_teams[name]))</f>
        <v/>
      </c>
      <c r="K721" s="3" t="s">
        <v>15497</v>
      </c>
      <c r="L721" t="s">
        <v>15497</v>
      </c>
      <c r="M721" t="str">
        <f>IF(OR(ISBLANK(draft_picks[[#This Row],[veto_drafter_id]]),draft_picks[[#This Row],[veto_drafter_id]]=""),"",_xlfn.XLOOKUP(draft_picks[[#This Row],[veto_drafter_id]],drafters[id],drafters[name]))</f>
        <v/>
      </c>
      <c r="N721" t="s">
        <v>15497</v>
      </c>
      <c r="O721" t="str">
        <f>IF(OR(ISBLANK(draft_picks[[#This Row],[veto_drafter_team_id]]),draft_picks[[#This Row],[veto_drafter_team_id]]=""),"",_xlfn.XLOOKUP(draft_picks[[#This Row],[veto_drafter_team_id]],drafter_teams[id],drafter_teams[name]))</f>
        <v/>
      </c>
      <c r="Q721" t="s">
        <v>15497</v>
      </c>
      <c r="R721" t="str">
        <f>IF(OR(ISBLANK(draft_picks[[#This Row],[veto_override_drafter_id]]),draft_picks[[#This Row],[veto_override_drafter_id]]=""),"",_xlfn.XLOOKUP(draft_picks[[#This Row],[veto_override_drafter_id]],drafters[id],drafters[name]))</f>
        <v/>
      </c>
      <c r="S721" t="s">
        <v>15497</v>
      </c>
      <c r="T721" t="str">
        <f>IF(OR(ISBLANK(draft_picks[[#This Row],[veto_override_team_id]]),draft_picks[[#This Row],[veto_override_team_id]]=""),"",_xlfn.XLOOKUP(draft_picks[[#This Row],[veto_override_team_id]],drafter_teams[id],drafter_teams[name]))</f>
        <v/>
      </c>
    </row>
    <row r="722" spans="1:20" x14ac:dyDescent="0.25">
      <c r="A722" t="s">
        <v>403</v>
      </c>
      <c r="B722" t="str">
        <f>_xlfn.XLOOKUP(draft_picks[[#This Row],[draft_id]],drafts[id],drafts[title])</f>
        <v>Stuart Gordon</v>
      </c>
      <c r="C722" s="3">
        <v>3</v>
      </c>
      <c r="D722">
        <f>IF(C721&lt;draft_picks[[#This Row],[position]],1,IF(C721&gt;draft_picks[[#This Row],[position]],D721+1,IF(C721=draft_picks[[#This Row],[position]],D721+1)))</f>
        <v>6</v>
      </c>
      <c r="E722" t="s">
        <v>7898</v>
      </c>
      <c r="F722" t="str">
        <f>IF(ISBLANK(draft_picks[[#This Row],[movie_id]]),"",_xlfn.XLOOKUP(draft_picks[[#This Row],[movie_id]],drafts.movies[id],drafts.movies[movie_title]))</f>
        <v>From Beyond</v>
      </c>
      <c r="G722" s="3" t="s">
        <v>1089</v>
      </c>
      <c r="H722" t="str">
        <f>IF(ISBLANK(draft_picks[[#This Row],[drafter_id]]),"",_xlfn.XLOOKUP(draft_picks[[#This Row],[drafter_id]],drafters[id],drafters[name]))</f>
        <v>Brian Gillespie</v>
      </c>
      <c r="J722" t="str">
        <f>IF(ISBLANK(draft_picks[[#This Row],[drafter_team_id]]),"",_xlfn.XLOOKUP(draft_picks[[#This Row],[drafter_team_id]],drafter_teams[id],drafter_teams[name]))</f>
        <v/>
      </c>
      <c r="K722" s="3" t="s">
        <v>15497</v>
      </c>
      <c r="L722" t="s">
        <v>15497</v>
      </c>
      <c r="M722" t="str">
        <f>IF(OR(ISBLANK(draft_picks[[#This Row],[veto_drafter_id]]),draft_picks[[#This Row],[veto_drafter_id]]=""),"",_xlfn.XLOOKUP(draft_picks[[#This Row],[veto_drafter_id]],drafters[id],drafters[name]))</f>
        <v/>
      </c>
      <c r="N722" t="s">
        <v>15497</v>
      </c>
      <c r="O722" t="str">
        <f>IF(OR(ISBLANK(draft_picks[[#This Row],[veto_drafter_team_id]]),draft_picks[[#This Row],[veto_drafter_team_id]]=""),"",_xlfn.XLOOKUP(draft_picks[[#This Row],[veto_drafter_team_id]],drafter_teams[id],drafter_teams[name]))</f>
        <v/>
      </c>
      <c r="Q722" t="s">
        <v>15497</v>
      </c>
      <c r="R722" t="str">
        <f>IF(OR(ISBLANK(draft_picks[[#This Row],[veto_override_drafter_id]]),draft_picks[[#This Row],[veto_override_drafter_id]]=""),"",_xlfn.XLOOKUP(draft_picks[[#This Row],[veto_override_drafter_id]],drafters[id],drafters[name]))</f>
        <v/>
      </c>
      <c r="S722" t="s">
        <v>15497</v>
      </c>
      <c r="T722" t="str">
        <f>IF(OR(ISBLANK(draft_picks[[#This Row],[veto_override_team_id]]),draft_picks[[#This Row],[veto_override_team_id]]=""),"",_xlfn.XLOOKUP(draft_picks[[#This Row],[veto_override_team_id]],drafter_teams[id],drafter_teams[name]))</f>
        <v/>
      </c>
    </row>
    <row r="723" spans="1:20" x14ac:dyDescent="0.25">
      <c r="A723" t="s">
        <v>403</v>
      </c>
      <c r="B723" t="str">
        <f>_xlfn.XLOOKUP(draft_picks[[#This Row],[draft_id]],drafts[id],drafts[title])</f>
        <v>Stuart Gordon</v>
      </c>
      <c r="C723" s="3">
        <v>2</v>
      </c>
      <c r="D723">
        <f>IF(C722&lt;draft_picks[[#This Row],[position]],1,IF(C722&gt;draft_picks[[#This Row],[position]],D722+1,IF(C722=draft_picks[[#This Row],[position]],D722+1)))</f>
        <v>7</v>
      </c>
      <c r="E723" t="s">
        <v>1847</v>
      </c>
      <c r="F723" t="str">
        <f>IF(ISBLANK(draft_picks[[#This Row],[movie_id]]),"",_xlfn.XLOOKUP(draft_picks[[#This Row],[movie_id]],drafts.movies[id],drafts.movies[movie_title]))</f>
        <v>Robot Jox</v>
      </c>
      <c r="G723" s="3" t="s">
        <v>969</v>
      </c>
      <c r="H723" t="str">
        <f>IF(ISBLANK(draft_picks[[#This Row],[drafter_id]]),"",_xlfn.XLOOKUP(draft_picks[[#This Row],[drafter_id]],drafters[id],drafters[name]))</f>
        <v>Graham Skipper</v>
      </c>
      <c r="J723" t="str">
        <f>IF(ISBLANK(draft_picks[[#This Row],[drafter_team_id]]),"",_xlfn.XLOOKUP(draft_picks[[#This Row],[drafter_team_id]],drafter_teams[id],drafter_teams[name]))</f>
        <v/>
      </c>
      <c r="K723" s="3" t="s">
        <v>15497</v>
      </c>
      <c r="L723" t="s">
        <v>15497</v>
      </c>
      <c r="M723" t="str">
        <f>IF(OR(ISBLANK(draft_picks[[#This Row],[veto_drafter_id]]),draft_picks[[#This Row],[veto_drafter_id]]=""),"",_xlfn.XLOOKUP(draft_picks[[#This Row],[veto_drafter_id]],drafters[id],drafters[name]))</f>
        <v/>
      </c>
      <c r="N723" t="s">
        <v>15497</v>
      </c>
      <c r="O723" t="str">
        <f>IF(OR(ISBLANK(draft_picks[[#This Row],[veto_drafter_team_id]]),draft_picks[[#This Row],[veto_drafter_team_id]]=""),"",_xlfn.XLOOKUP(draft_picks[[#This Row],[veto_drafter_team_id]],drafter_teams[id],drafter_teams[name]))</f>
        <v/>
      </c>
      <c r="Q723" t="s">
        <v>15497</v>
      </c>
      <c r="R723" t="str">
        <f>IF(OR(ISBLANK(draft_picks[[#This Row],[veto_override_drafter_id]]),draft_picks[[#This Row],[veto_override_drafter_id]]=""),"",_xlfn.XLOOKUP(draft_picks[[#This Row],[veto_override_drafter_id]],drafters[id],drafters[name]))</f>
        <v/>
      </c>
      <c r="S723" t="s">
        <v>15497</v>
      </c>
      <c r="T723" t="str">
        <f>IF(OR(ISBLANK(draft_picks[[#This Row],[veto_override_team_id]]),draft_picks[[#This Row],[veto_override_team_id]]=""),"",_xlfn.XLOOKUP(draft_picks[[#This Row],[veto_override_team_id]],drafter_teams[id],drafter_teams[name]))</f>
        <v/>
      </c>
    </row>
    <row r="724" spans="1:20" x14ac:dyDescent="0.25">
      <c r="A724" t="s">
        <v>403</v>
      </c>
      <c r="B724" t="str">
        <f>_xlfn.XLOOKUP(draft_picks[[#This Row],[draft_id]],drafts[id],drafts[title])</f>
        <v>Stuart Gordon</v>
      </c>
      <c r="C724" s="3">
        <v>1</v>
      </c>
      <c r="D724">
        <f>IF(C723&lt;draft_picks[[#This Row],[position]],1,IF(C723&gt;draft_picks[[#This Row],[position]],D723+1,IF(C723=draft_picks[[#This Row],[position]],D723+1)))</f>
        <v>8</v>
      </c>
      <c r="E724" t="s">
        <v>8059</v>
      </c>
      <c r="F724" t="str">
        <f>IF(ISBLANK(draft_picks[[#This Row],[movie_id]]),"",_xlfn.XLOOKUP(draft_picks[[#This Row],[movie_id]],drafts.movies[id],drafts.movies[movie_title]))</f>
        <v>Re-Animator</v>
      </c>
      <c r="G724" s="3" t="s">
        <v>1089</v>
      </c>
      <c r="H724" t="str">
        <f>IF(ISBLANK(draft_picks[[#This Row],[drafter_id]]),"",_xlfn.XLOOKUP(draft_picks[[#This Row],[drafter_id]],drafters[id],drafters[name]))</f>
        <v>Brian Gillespie</v>
      </c>
      <c r="J724" t="str">
        <f>IF(ISBLANK(draft_picks[[#This Row],[drafter_team_id]]),"",_xlfn.XLOOKUP(draft_picks[[#This Row],[drafter_team_id]],drafter_teams[id],drafter_teams[name]))</f>
        <v/>
      </c>
      <c r="K724" s="3" t="s">
        <v>15497</v>
      </c>
      <c r="L724" t="s">
        <v>15497</v>
      </c>
      <c r="M724" t="str">
        <f>IF(OR(ISBLANK(draft_picks[[#This Row],[veto_drafter_id]]),draft_picks[[#This Row],[veto_drafter_id]]=""),"",_xlfn.XLOOKUP(draft_picks[[#This Row],[veto_drafter_id]],drafters[id],drafters[name]))</f>
        <v/>
      </c>
      <c r="N724" t="s">
        <v>15497</v>
      </c>
      <c r="O724" t="str">
        <f>IF(OR(ISBLANK(draft_picks[[#This Row],[veto_drafter_team_id]]),draft_picks[[#This Row],[veto_drafter_team_id]]=""),"",_xlfn.XLOOKUP(draft_picks[[#This Row],[veto_drafter_team_id]],drafter_teams[id],drafter_teams[name]))</f>
        <v/>
      </c>
      <c r="Q724" t="s">
        <v>15497</v>
      </c>
      <c r="R724" t="str">
        <f>IF(OR(ISBLANK(draft_picks[[#This Row],[veto_override_drafter_id]]),draft_picks[[#This Row],[veto_override_drafter_id]]=""),"",_xlfn.XLOOKUP(draft_picks[[#This Row],[veto_override_drafter_id]],drafters[id],drafters[name]))</f>
        <v/>
      </c>
      <c r="S724" t="s">
        <v>15497</v>
      </c>
      <c r="T724" t="str">
        <f>IF(OR(ISBLANK(draft_picks[[#This Row],[veto_override_team_id]]),draft_picks[[#This Row],[veto_override_team_id]]=""),"",_xlfn.XLOOKUP(draft_picks[[#This Row],[veto_override_team_id]],drafter_teams[id],drafter_teams[name]))</f>
        <v/>
      </c>
    </row>
    <row r="725" spans="1:20" x14ac:dyDescent="0.25">
      <c r="A725" t="s">
        <v>445</v>
      </c>
      <c r="B725" t="str">
        <f>_xlfn.XLOOKUP(draft_picks[[#This Row],[draft_id]],drafts[id],drafts[title])</f>
        <v>'30s Warner Bros</v>
      </c>
      <c r="C725" s="3">
        <v>7</v>
      </c>
      <c r="D725">
        <f>IF(C724&lt;draft_picks[[#This Row],[position]],1,IF(C724&gt;draft_picks[[#This Row],[position]],D724+1,IF(C724=draft_picks[[#This Row],[position]],D724+1)))</f>
        <v>1</v>
      </c>
      <c r="E725" t="s">
        <v>2514</v>
      </c>
      <c r="F725" t="str">
        <f>IF(ISBLANK(draft_picks[[#This Row],[movie_id]]),"",_xlfn.XLOOKUP(draft_picks[[#This Row],[movie_id]],drafts.movies[id],drafts.movies[movie_title]))</f>
        <v>I Am a Fugitive from a Chain Gang</v>
      </c>
      <c r="G725" s="3" t="s">
        <v>789</v>
      </c>
      <c r="H725" t="str">
        <f>IF(ISBLANK(draft_picks[[#This Row],[drafter_id]]),"",_xlfn.XLOOKUP(draft_picks[[#This Row],[drafter_id]],drafters[id],drafters[name]))</f>
        <v>Bryan Cogman</v>
      </c>
      <c r="J725" t="str">
        <f>IF(ISBLANK(draft_picks[[#This Row],[drafter_team_id]]),"",_xlfn.XLOOKUP(draft_picks[[#This Row],[drafter_team_id]],drafter_teams[id],drafter_teams[name]))</f>
        <v/>
      </c>
      <c r="K725" s="3" t="s">
        <v>15497</v>
      </c>
      <c r="L725" t="s">
        <v>15497</v>
      </c>
      <c r="M725" t="str">
        <f>IF(OR(ISBLANK(draft_picks[[#This Row],[veto_drafter_id]]),draft_picks[[#This Row],[veto_drafter_id]]=""),"",_xlfn.XLOOKUP(draft_picks[[#This Row],[veto_drafter_id]],drafters[id],drafters[name]))</f>
        <v/>
      </c>
      <c r="N725" t="s">
        <v>15497</v>
      </c>
      <c r="O725" t="str">
        <f>IF(OR(ISBLANK(draft_picks[[#This Row],[veto_drafter_team_id]]),draft_picks[[#This Row],[veto_drafter_team_id]]=""),"",_xlfn.XLOOKUP(draft_picks[[#This Row],[veto_drafter_team_id]],drafter_teams[id],drafter_teams[name]))</f>
        <v/>
      </c>
      <c r="Q725" t="s">
        <v>15497</v>
      </c>
      <c r="R725" t="str">
        <f>IF(OR(ISBLANK(draft_picks[[#This Row],[veto_override_drafter_id]]),draft_picks[[#This Row],[veto_override_drafter_id]]=""),"",_xlfn.XLOOKUP(draft_picks[[#This Row],[veto_override_drafter_id]],drafters[id],drafters[name]))</f>
        <v/>
      </c>
      <c r="S725" t="s">
        <v>15497</v>
      </c>
      <c r="T725" t="str">
        <f>IF(OR(ISBLANK(draft_picks[[#This Row],[veto_override_team_id]]),draft_picks[[#This Row],[veto_override_team_id]]=""),"",_xlfn.XLOOKUP(draft_picks[[#This Row],[veto_override_team_id]],drafter_teams[id],drafter_teams[name]))</f>
        <v/>
      </c>
    </row>
    <row r="726" spans="1:20" x14ac:dyDescent="0.25">
      <c r="A726" t="s">
        <v>445</v>
      </c>
      <c r="B726" t="str">
        <f>_xlfn.XLOOKUP(draft_picks[[#This Row],[draft_id]],drafts[id],drafts[title])</f>
        <v>'30s Warner Bros</v>
      </c>
      <c r="C726" s="3">
        <v>6</v>
      </c>
      <c r="D726">
        <f>IF(C725&lt;draft_picks[[#This Row],[position]],1,IF(C725&gt;draft_picks[[#This Row],[position]],D725+1,IF(C725=draft_picks[[#This Row],[position]],D725+1)))</f>
        <v>2</v>
      </c>
      <c r="E726" t="s">
        <v>1526</v>
      </c>
      <c r="F726" t="str">
        <f>IF(ISBLANK(draft_picks[[#This Row],[movie_id]]),"",_xlfn.XLOOKUP(draft_picks[[#This Row],[movie_id]],drafts.movies[id],drafts.movies[movie_title]))</f>
        <v>The Petrified Forest</v>
      </c>
      <c r="G726" s="3" t="s">
        <v>789</v>
      </c>
      <c r="H726" t="str">
        <f>IF(ISBLANK(draft_picks[[#This Row],[drafter_id]]),"",_xlfn.XLOOKUP(draft_picks[[#This Row],[drafter_id]],drafters[id],drafters[name]))</f>
        <v>Bryan Cogman</v>
      </c>
      <c r="J726" t="str">
        <f>IF(ISBLANK(draft_picks[[#This Row],[drafter_team_id]]),"",_xlfn.XLOOKUP(draft_picks[[#This Row],[drafter_team_id]],drafter_teams[id],drafter_teams[name]))</f>
        <v/>
      </c>
      <c r="K726" s="3" t="s">
        <v>15484</v>
      </c>
      <c r="L726" t="s">
        <v>951</v>
      </c>
      <c r="M726" t="str">
        <f>IF(OR(ISBLANK(draft_picks[[#This Row],[veto_drafter_id]]),draft_picks[[#This Row],[veto_drafter_id]]=""),"",_xlfn.XLOOKUP(draft_picks[[#This Row],[veto_drafter_id]],drafters[id],drafters[name]))</f>
        <v>Maureen Lee Lenker</v>
      </c>
      <c r="N726" t="s">
        <v>15497</v>
      </c>
      <c r="O726" t="str">
        <f>IF(OR(ISBLANK(draft_picks[[#This Row],[veto_drafter_team_id]]),draft_picks[[#This Row],[veto_drafter_team_id]]=""),"",_xlfn.XLOOKUP(draft_picks[[#This Row],[veto_drafter_team_id]],drafter_teams[id],drafter_teams[name]))</f>
        <v/>
      </c>
      <c r="Q726" t="s">
        <v>15497</v>
      </c>
      <c r="R726" t="str">
        <f>IF(OR(ISBLANK(draft_picks[[#This Row],[veto_override_drafter_id]]),draft_picks[[#This Row],[veto_override_drafter_id]]=""),"",_xlfn.XLOOKUP(draft_picks[[#This Row],[veto_override_drafter_id]],drafters[id],drafters[name]))</f>
        <v/>
      </c>
      <c r="S726" t="s">
        <v>15497</v>
      </c>
      <c r="T726" t="str">
        <f>IF(OR(ISBLANK(draft_picks[[#This Row],[veto_override_team_id]]),draft_picks[[#This Row],[veto_override_team_id]]=""),"",_xlfn.XLOOKUP(draft_picks[[#This Row],[veto_override_team_id]],drafter_teams[id],drafter_teams[name]))</f>
        <v/>
      </c>
    </row>
    <row r="727" spans="1:20" x14ac:dyDescent="0.25">
      <c r="A727" t="s">
        <v>445</v>
      </c>
      <c r="B727" t="str">
        <f>_xlfn.XLOOKUP(draft_picks[[#This Row],[draft_id]],drafts[id],drafts[title])</f>
        <v>'30s Warner Bros</v>
      </c>
      <c r="C727" s="3">
        <v>6</v>
      </c>
      <c r="D727">
        <f>IF(C726&lt;draft_picks[[#This Row],[position]],1,IF(C726&gt;draft_picks[[#This Row],[position]],D726+1,IF(C726=draft_picks[[#This Row],[position]],D726+1)))</f>
        <v>3</v>
      </c>
      <c r="E727" t="s">
        <v>7581</v>
      </c>
      <c r="F727" t="str">
        <f>IF(ISBLANK(draft_picks[[#This Row],[movie_id]]),"",_xlfn.XLOOKUP(draft_picks[[#This Row],[movie_id]],drafts.movies[id],drafts.movies[movie_title]))</f>
        <v>The Public Enemy</v>
      </c>
      <c r="G727" s="3" t="s">
        <v>789</v>
      </c>
      <c r="H727" t="str">
        <f>IF(ISBLANK(draft_picks[[#This Row],[drafter_id]]),"",_xlfn.XLOOKUP(draft_picks[[#This Row],[drafter_id]],drafters[id],drafters[name]))</f>
        <v>Bryan Cogman</v>
      </c>
      <c r="J727" t="str">
        <f>IF(ISBLANK(draft_picks[[#This Row],[drafter_team_id]]),"",_xlfn.XLOOKUP(draft_picks[[#This Row],[drafter_team_id]],drafter_teams[id],drafter_teams[name]))</f>
        <v/>
      </c>
      <c r="K727" s="3" t="s">
        <v>15497</v>
      </c>
      <c r="L727" t="s">
        <v>15497</v>
      </c>
      <c r="M727" t="str">
        <f>IF(OR(ISBLANK(draft_picks[[#This Row],[veto_drafter_id]]),draft_picks[[#This Row],[veto_drafter_id]]=""),"",_xlfn.XLOOKUP(draft_picks[[#This Row],[veto_drafter_id]],drafters[id],drafters[name]))</f>
        <v/>
      </c>
      <c r="N727" t="s">
        <v>15497</v>
      </c>
      <c r="O727" t="str">
        <f>IF(OR(ISBLANK(draft_picks[[#This Row],[veto_drafter_team_id]]),draft_picks[[#This Row],[veto_drafter_team_id]]=""),"",_xlfn.XLOOKUP(draft_picks[[#This Row],[veto_drafter_team_id]],drafter_teams[id],drafter_teams[name]))</f>
        <v/>
      </c>
      <c r="Q727" t="s">
        <v>15497</v>
      </c>
      <c r="R727" t="str">
        <f>IF(OR(ISBLANK(draft_picks[[#This Row],[veto_override_drafter_id]]),draft_picks[[#This Row],[veto_override_drafter_id]]=""),"",_xlfn.XLOOKUP(draft_picks[[#This Row],[veto_override_drafter_id]],drafters[id],drafters[name]))</f>
        <v/>
      </c>
      <c r="S727" t="s">
        <v>15497</v>
      </c>
      <c r="T727" t="str">
        <f>IF(OR(ISBLANK(draft_picks[[#This Row],[veto_override_team_id]]),draft_picks[[#This Row],[veto_override_team_id]]=""),"",_xlfn.XLOOKUP(draft_picks[[#This Row],[veto_override_team_id]],drafter_teams[id],drafter_teams[name]))</f>
        <v/>
      </c>
    </row>
    <row r="728" spans="1:20" x14ac:dyDescent="0.25">
      <c r="A728" t="s">
        <v>445</v>
      </c>
      <c r="B728" t="str">
        <f>_xlfn.XLOOKUP(draft_picks[[#This Row],[draft_id]],drafts[id],drafts[title])</f>
        <v>'30s Warner Bros</v>
      </c>
      <c r="C728" s="3">
        <v>5</v>
      </c>
      <c r="D728">
        <f>IF(C727&lt;draft_picks[[#This Row],[position]],1,IF(C727&gt;draft_picks[[#This Row],[position]],D727+1,IF(C727=draft_picks[[#This Row],[position]],D727+1)))</f>
        <v>4</v>
      </c>
      <c r="E728" t="s">
        <v>4728</v>
      </c>
      <c r="F728" t="str">
        <f>IF(ISBLANK(draft_picks[[#This Row],[movie_id]]),"",_xlfn.XLOOKUP(draft_picks[[#This Row],[movie_id]],drafts.movies[id],drafts.movies[movie_title]))</f>
        <v>The Dawn Patrol</v>
      </c>
      <c r="G728" s="3" t="s">
        <v>951</v>
      </c>
      <c r="H728" t="str">
        <f>IF(ISBLANK(draft_picks[[#This Row],[drafter_id]]),"",_xlfn.XLOOKUP(draft_picks[[#This Row],[drafter_id]],drafters[id],drafters[name]))</f>
        <v>Maureen Lee Lenker</v>
      </c>
      <c r="J728" t="str">
        <f>IF(ISBLANK(draft_picks[[#This Row],[drafter_team_id]]),"",_xlfn.XLOOKUP(draft_picks[[#This Row],[drafter_team_id]],drafter_teams[id],drafter_teams[name]))</f>
        <v/>
      </c>
      <c r="K728" s="3" t="s">
        <v>15497</v>
      </c>
      <c r="L728" t="s">
        <v>15497</v>
      </c>
      <c r="M728" t="str">
        <f>IF(OR(ISBLANK(draft_picks[[#This Row],[veto_drafter_id]]),draft_picks[[#This Row],[veto_drafter_id]]=""),"",_xlfn.XLOOKUP(draft_picks[[#This Row],[veto_drafter_id]],drafters[id],drafters[name]))</f>
        <v/>
      </c>
      <c r="N728" t="s">
        <v>15497</v>
      </c>
      <c r="O728" t="str">
        <f>IF(OR(ISBLANK(draft_picks[[#This Row],[veto_drafter_team_id]]),draft_picks[[#This Row],[veto_drafter_team_id]]=""),"",_xlfn.XLOOKUP(draft_picks[[#This Row],[veto_drafter_team_id]],drafter_teams[id],drafter_teams[name]))</f>
        <v/>
      </c>
      <c r="Q728" t="s">
        <v>15497</v>
      </c>
      <c r="R728" t="str">
        <f>IF(OR(ISBLANK(draft_picks[[#This Row],[veto_override_drafter_id]]),draft_picks[[#This Row],[veto_override_drafter_id]]=""),"",_xlfn.XLOOKUP(draft_picks[[#This Row],[veto_override_drafter_id]],drafters[id],drafters[name]))</f>
        <v/>
      </c>
      <c r="S728" t="s">
        <v>15497</v>
      </c>
      <c r="T728" t="str">
        <f>IF(OR(ISBLANK(draft_picks[[#This Row],[veto_override_team_id]]),draft_picks[[#This Row],[veto_override_team_id]]=""),"",_xlfn.XLOOKUP(draft_picks[[#This Row],[veto_override_team_id]],drafter_teams[id],drafter_teams[name]))</f>
        <v/>
      </c>
    </row>
    <row r="729" spans="1:20" x14ac:dyDescent="0.25">
      <c r="A729" t="s">
        <v>445</v>
      </c>
      <c r="B729" t="str">
        <f>_xlfn.XLOOKUP(draft_picks[[#This Row],[draft_id]],drafts[id],drafts[title])</f>
        <v>'30s Warner Bros</v>
      </c>
      <c r="C729" s="3">
        <v>4</v>
      </c>
      <c r="D729">
        <f>IF(C728&lt;draft_picks[[#This Row],[position]],1,IF(C728&gt;draft_picks[[#This Row],[position]],D728+1,IF(C728=draft_picks[[#This Row],[position]],D728+1)))</f>
        <v>5</v>
      </c>
      <c r="E729" t="s">
        <v>6240</v>
      </c>
      <c r="F729" t="str">
        <f>IF(ISBLANK(draft_picks[[#This Row],[movie_id]]),"",_xlfn.XLOOKUP(draft_picks[[#This Row],[movie_id]],drafts.movies[id],drafts.movies[movie_title]))</f>
        <v>The Adventures of Robin Hood</v>
      </c>
      <c r="G729" s="3" t="s">
        <v>789</v>
      </c>
      <c r="H729" t="str">
        <f>IF(ISBLANK(draft_picks[[#This Row],[drafter_id]]),"",_xlfn.XLOOKUP(draft_picks[[#This Row],[drafter_id]],drafters[id],drafters[name]))</f>
        <v>Bryan Cogman</v>
      </c>
      <c r="J729" t="str">
        <f>IF(ISBLANK(draft_picks[[#This Row],[drafter_team_id]]),"",_xlfn.XLOOKUP(draft_picks[[#This Row],[drafter_team_id]],drafter_teams[id],drafter_teams[name]))</f>
        <v/>
      </c>
      <c r="K729" s="3" t="s">
        <v>15484</v>
      </c>
      <c r="L729" t="s">
        <v>951</v>
      </c>
      <c r="M729" t="str">
        <f>IF(OR(ISBLANK(draft_picks[[#This Row],[veto_drafter_id]]),draft_picks[[#This Row],[veto_drafter_id]]=""),"",_xlfn.XLOOKUP(draft_picks[[#This Row],[veto_drafter_id]],drafters[id],drafters[name]))</f>
        <v>Maureen Lee Lenker</v>
      </c>
      <c r="N729" t="s">
        <v>15497</v>
      </c>
      <c r="O729" t="str">
        <f>IF(OR(ISBLANK(draft_picks[[#This Row],[veto_drafter_team_id]]),draft_picks[[#This Row],[veto_drafter_team_id]]=""),"",_xlfn.XLOOKUP(draft_picks[[#This Row],[veto_drafter_team_id]],drafter_teams[id],drafter_teams[name]))</f>
        <v/>
      </c>
      <c r="Q729" t="s">
        <v>15497</v>
      </c>
      <c r="R729" t="str">
        <f>IF(OR(ISBLANK(draft_picks[[#This Row],[veto_override_drafter_id]]),draft_picks[[#This Row],[veto_override_drafter_id]]=""),"",_xlfn.XLOOKUP(draft_picks[[#This Row],[veto_override_drafter_id]],drafters[id],drafters[name]))</f>
        <v/>
      </c>
      <c r="S729" t="s">
        <v>15497</v>
      </c>
      <c r="T729" t="str">
        <f>IF(OR(ISBLANK(draft_picks[[#This Row],[veto_override_team_id]]),draft_picks[[#This Row],[veto_override_team_id]]=""),"",_xlfn.XLOOKUP(draft_picks[[#This Row],[veto_override_team_id]],drafter_teams[id],drafter_teams[name]))</f>
        <v/>
      </c>
    </row>
    <row r="730" spans="1:20" x14ac:dyDescent="0.25">
      <c r="A730" t="s">
        <v>445</v>
      </c>
      <c r="B730" t="str">
        <f>_xlfn.XLOOKUP(draft_picks[[#This Row],[draft_id]],drafts[id],drafts[title])</f>
        <v>'30s Warner Bros</v>
      </c>
      <c r="C730" s="3">
        <v>4</v>
      </c>
      <c r="D730">
        <f>IF(C729&lt;draft_picks[[#This Row],[position]],1,IF(C729&gt;draft_picks[[#This Row],[position]],D729+1,IF(C729=draft_picks[[#This Row],[position]],D729+1)))</f>
        <v>6</v>
      </c>
      <c r="E730" t="s">
        <v>7596</v>
      </c>
      <c r="F730" t="str">
        <f>IF(ISBLANK(draft_picks[[#This Row],[movie_id]]),"",_xlfn.XLOOKUP(draft_picks[[#This Row],[movie_id]],drafts.movies[id],drafts.movies[movie_title]))</f>
        <v>Dark Victory</v>
      </c>
      <c r="G730" s="3" t="s">
        <v>789</v>
      </c>
      <c r="H730" t="str">
        <f>IF(ISBLANK(draft_picks[[#This Row],[drafter_id]]),"",_xlfn.XLOOKUP(draft_picks[[#This Row],[drafter_id]],drafters[id],drafters[name]))</f>
        <v>Bryan Cogman</v>
      </c>
      <c r="J730" t="str">
        <f>IF(ISBLANK(draft_picks[[#This Row],[drafter_team_id]]),"",_xlfn.XLOOKUP(draft_picks[[#This Row],[drafter_team_id]],drafter_teams[id],drafter_teams[name]))</f>
        <v/>
      </c>
      <c r="K730" s="3" t="s">
        <v>15497</v>
      </c>
      <c r="L730" t="s">
        <v>15497</v>
      </c>
      <c r="M730" t="str">
        <f>IF(OR(ISBLANK(draft_picks[[#This Row],[veto_drafter_id]]),draft_picks[[#This Row],[veto_drafter_id]]=""),"",_xlfn.XLOOKUP(draft_picks[[#This Row],[veto_drafter_id]],drafters[id],drafters[name]))</f>
        <v/>
      </c>
      <c r="N730" t="s">
        <v>15497</v>
      </c>
      <c r="O730" t="str">
        <f>IF(OR(ISBLANK(draft_picks[[#This Row],[veto_drafter_team_id]]),draft_picks[[#This Row],[veto_drafter_team_id]]=""),"",_xlfn.XLOOKUP(draft_picks[[#This Row],[veto_drafter_team_id]],drafter_teams[id],drafter_teams[name]))</f>
        <v/>
      </c>
      <c r="Q730" t="s">
        <v>15497</v>
      </c>
      <c r="R730" t="str">
        <f>IF(OR(ISBLANK(draft_picks[[#This Row],[veto_override_drafter_id]]),draft_picks[[#This Row],[veto_override_drafter_id]]=""),"",_xlfn.XLOOKUP(draft_picks[[#This Row],[veto_override_drafter_id]],drafters[id],drafters[name]))</f>
        <v/>
      </c>
      <c r="S730" t="s">
        <v>15497</v>
      </c>
      <c r="T730" t="str">
        <f>IF(OR(ISBLANK(draft_picks[[#This Row],[veto_override_team_id]]),draft_picks[[#This Row],[veto_override_team_id]]=""),"",_xlfn.XLOOKUP(draft_picks[[#This Row],[veto_override_team_id]],drafter_teams[id],drafter_teams[name]))</f>
        <v/>
      </c>
    </row>
    <row r="731" spans="1:20" x14ac:dyDescent="0.25">
      <c r="A731" t="s">
        <v>445</v>
      </c>
      <c r="B731" t="str">
        <f>_xlfn.XLOOKUP(draft_picks[[#This Row],[draft_id]],drafts[id],drafts[title])</f>
        <v>'30s Warner Bros</v>
      </c>
      <c r="C731" s="3">
        <v>3</v>
      </c>
      <c r="D731">
        <f>IF(C730&lt;draft_picks[[#This Row],[position]],1,IF(C730&gt;draft_picks[[#This Row],[position]],D730+1,IF(C730=draft_picks[[#This Row],[position]],D730+1)))</f>
        <v>7</v>
      </c>
      <c r="E731" t="s">
        <v>7102</v>
      </c>
      <c r="F731" t="str">
        <f>IF(ISBLANK(draft_picks[[#This Row],[movie_id]]),"",_xlfn.XLOOKUP(draft_picks[[#This Row],[movie_id]],drafts.movies[id],drafts.movies[movie_title]))</f>
        <v>Baby Face</v>
      </c>
      <c r="G731" s="3" t="s">
        <v>951</v>
      </c>
      <c r="H731" t="str">
        <f>IF(ISBLANK(draft_picks[[#This Row],[drafter_id]]),"",_xlfn.XLOOKUP(draft_picks[[#This Row],[drafter_id]],drafters[id],drafters[name]))</f>
        <v>Maureen Lee Lenker</v>
      </c>
      <c r="J731" t="str">
        <f>IF(ISBLANK(draft_picks[[#This Row],[drafter_team_id]]),"",_xlfn.XLOOKUP(draft_picks[[#This Row],[drafter_team_id]],drafter_teams[id],drafter_teams[name]))</f>
        <v/>
      </c>
      <c r="K731" s="3" t="s">
        <v>15497</v>
      </c>
      <c r="L731" t="s">
        <v>15497</v>
      </c>
      <c r="M731" t="str">
        <f>IF(OR(ISBLANK(draft_picks[[#This Row],[veto_drafter_id]]),draft_picks[[#This Row],[veto_drafter_id]]=""),"",_xlfn.XLOOKUP(draft_picks[[#This Row],[veto_drafter_id]],drafters[id],drafters[name]))</f>
        <v/>
      </c>
      <c r="N731" t="s">
        <v>15497</v>
      </c>
      <c r="O731" t="str">
        <f>IF(OR(ISBLANK(draft_picks[[#This Row],[veto_drafter_team_id]]),draft_picks[[#This Row],[veto_drafter_team_id]]=""),"",_xlfn.XLOOKUP(draft_picks[[#This Row],[veto_drafter_team_id]],drafter_teams[id],drafter_teams[name]))</f>
        <v/>
      </c>
      <c r="Q731" t="s">
        <v>15497</v>
      </c>
      <c r="R731" t="str">
        <f>IF(OR(ISBLANK(draft_picks[[#This Row],[veto_override_drafter_id]]),draft_picks[[#This Row],[veto_override_drafter_id]]=""),"",_xlfn.XLOOKUP(draft_picks[[#This Row],[veto_override_drafter_id]],drafters[id],drafters[name]))</f>
        <v/>
      </c>
      <c r="S731" t="s">
        <v>15497</v>
      </c>
      <c r="T731" t="str">
        <f>IF(OR(ISBLANK(draft_picks[[#This Row],[veto_override_team_id]]),draft_picks[[#This Row],[veto_override_team_id]]=""),"",_xlfn.XLOOKUP(draft_picks[[#This Row],[veto_override_team_id]],drafter_teams[id],drafter_teams[name]))</f>
        <v/>
      </c>
    </row>
    <row r="732" spans="1:20" x14ac:dyDescent="0.25">
      <c r="A732" t="s">
        <v>445</v>
      </c>
      <c r="B732" t="str">
        <f>_xlfn.XLOOKUP(draft_picks[[#This Row],[draft_id]],drafts[id],drafts[title])</f>
        <v>'30s Warner Bros</v>
      </c>
      <c r="C732" s="3">
        <v>2</v>
      </c>
      <c r="D732">
        <f>IF(C731&lt;draft_picks[[#This Row],[position]],1,IF(C731&gt;draft_picks[[#This Row],[position]],D731+1,IF(C731=draft_picks[[#This Row],[position]],D731+1)))</f>
        <v>8</v>
      </c>
      <c r="E732" t="s">
        <v>8164</v>
      </c>
      <c r="F732" t="str">
        <f>IF(ISBLANK(draft_picks[[#This Row],[movie_id]]),"",_xlfn.XLOOKUP(draft_picks[[#This Row],[movie_id]],drafts.movies[id],drafts.movies[movie_title]))</f>
        <v>Gold Diggers of 1933</v>
      </c>
      <c r="G732" s="3" t="s">
        <v>789</v>
      </c>
      <c r="H732" t="str">
        <f>IF(ISBLANK(draft_picks[[#This Row],[drafter_id]]),"",_xlfn.XLOOKUP(draft_picks[[#This Row],[drafter_id]],drafters[id],drafters[name]))</f>
        <v>Bryan Cogman</v>
      </c>
      <c r="J732" t="str">
        <f>IF(ISBLANK(draft_picks[[#This Row],[drafter_team_id]]),"",_xlfn.XLOOKUP(draft_picks[[#This Row],[drafter_team_id]],drafter_teams[id],drafter_teams[name]))</f>
        <v/>
      </c>
      <c r="K732" s="3" t="s">
        <v>15497</v>
      </c>
      <c r="L732" t="s">
        <v>15497</v>
      </c>
      <c r="M732" t="str">
        <f>IF(OR(ISBLANK(draft_picks[[#This Row],[veto_drafter_id]]),draft_picks[[#This Row],[veto_drafter_id]]=""),"",_xlfn.XLOOKUP(draft_picks[[#This Row],[veto_drafter_id]],drafters[id],drafters[name]))</f>
        <v/>
      </c>
      <c r="N732" t="s">
        <v>15497</v>
      </c>
      <c r="O732" t="str">
        <f>IF(OR(ISBLANK(draft_picks[[#This Row],[veto_drafter_team_id]]),draft_picks[[#This Row],[veto_drafter_team_id]]=""),"",_xlfn.XLOOKUP(draft_picks[[#This Row],[veto_drafter_team_id]],drafter_teams[id],drafter_teams[name]))</f>
        <v/>
      </c>
      <c r="Q732" t="s">
        <v>15497</v>
      </c>
      <c r="R732" t="str">
        <f>IF(OR(ISBLANK(draft_picks[[#This Row],[veto_override_drafter_id]]),draft_picks[[#This Row],[veto_override_drafter_id]]=""),"",_xlfn.XLOOKUP(draft_picks[[#This Row],[veto_override_drafter_id]],drafters[id],drafters[name]))</f>
        <v/>
      </c>
      <c r="S732" t="s">
        <v>15497</v>
      </c>
      <c r="T732" t="str">
        <f>IF(OR(ISBLANK(draft_picks[[#This Row],[veto_override_team_id]]),draft_picks[[#This Row],[veto_override_team_id]]=""),"",_xlfn.XLOOKUP(draft_picks[[#This Row],[veto_override_team_id]],drafter_teams[id],drafter_teams[name]))</f>
        <v/>
      </c>
    </row>
    <row r="733" spans="1:20" x14ac:dyDescent="0.25">
      <c r="A733" t="s">
        <v>445</v>
      </c>
      <c r="B733" t="str">
        <f>_xlfn.XLOOKUP(draft_picks[[#This Row],[draft_id]],drafts[id],drafts[title])</f>
        <v>'30s Warner Bros</v>
      </c>
      <c r="C733" s="3">
        <v>1</v>
      </c>
      <c r="D733">
        <f>IF(C732&lt;draft_picks[[#This Row],[position]],1,IF(C732&gt;draft_picks[[#This Row],[position]],D732+1,IF(C732=draft_picks[[#This Row],[position]],D732+1)))</f>
        <v>9</v>
      </c>
      <c r="E733" t="s">
        <v>6240</v>
      </c>
      <c r="F733" t="str">
        <f>IF(ISBLANK(draft_picks[[#This Row],[movie_id]]),"",_xlfn.XLOOKUP(draft_picks[[#This Row],[movie_id]],drafts.movies[id],drafts.movies[movie_title]))</f>
        <v>The Adventures of Robin Hood</v>
      </c>
      <c r="G733" s="3" t="s">
        <v>951</v>
      </c>
      <c r="H733" t="str">
        <f>IF(ISBLANK(draft_picks[[#This Row],[drafter_id]]),"",_xlfn.XLOOKUP(draft_picks[[#This Row],[drafter_id]],drafters[id],drafters[name]))</f>
        <v>Maureen Lee Lenker</v>
      </c>
      <c r="J733" t="str">
        <f>IF(ISBLANK(draft_picks[[#This Row],[drafter_team_id]]),"",_xlfn.XLOOKUP(draft_picks[[#This Row],[drafter_team_id]],drafter_teams[id],drafter_teams[name]))</f>
        <v/>
      </c>
      <c r="K733" s="3" t="s">
        <v>15497</v>
      </c>
      <c r="L733" t="s">
        <v>15497</v>
      </c>
      <c r="M733" t="str">
        <f>IF(OR(ISBLANK(draft_picks[[#This Row],[veto_drafter_id]]),draft_picks[[#This Row],[veto_drafter_id]]=""),"",_xlfn.XLOOKUP(draft_picks[[#This Row],[veto_drafter_id]],drafters[id],drafters[name]))</f>
        <v/>
      </c>
      <c r="N733" t="s">
        <v>15497</v>
      </c>
      <c r="O733" t="str">
        <f>IF(OR(ISBLANK(draft_picks[[#This Row],[veto_drafter_team_id]]),draft_picks[[#This Row],[veto_drafter_team_id]]=""),"",_xlfn.XLOOKUP(draft_picks[[#This Row],[veto_drafter_team_id]],drafter_teams[id],drafter_teams[name]))</f>
        <v/>
      </c>
      <c r="Q733" t="s">
        <v>15497</v>
      </c>
      <c r="R733" t="str">
        <f>IF(OR(ISBLANK(draft_picks[[#This Row],[veto_override_drafter_id]]),draft_picks[[#This Row],[veto_override_drafter_id]]=""),"",_xlfn.XLOOKUP(draft_picks[[#This Row],[veto_override_drafter_id]],drafters[id],drafters[name]))</f>
        <v/>
      </c>
      <c r="S733" t="s">
        <v>15497</v>
      </c>
      <c r="T733" t="str">
        <f>IF(OR(ISBLANK(draft_picks[[#This Row],[veto_override_team_id]]),draft_picks[[#This Row],[veto_override_team_id]]=""),"",_xlfn.XLOOKUP(draft_picks[[#This Row],[veto_override_team_id]],drafter_teams[id],drafter_teams[name]))</f>
        <v/>
      </c>
    </row>
    <row r="734" spans="1:20" x14ac:dyDescent="0.25">
      <c r="A734" t="s">
        <v>328</v>
      </c>
      <c r="B734" t="str">
        <f>_xlfn.XLOOKUP(draft_picks[[#This Row],[draft_id]],drafts[id],drafts[title])</f>
        <v>Kidventure</v>
      </c>
      <c r="C734" s="3">
        <v>7</v>
      </c>
      <c r="D734">
        <f>IF(C733&lt;draft_picks[[#This Row],[position]],1,IF(C733&gt;draft_picks[[#This Row],[position]],D733+1,IF(C733=draft_picks[[#This Row],[position]],D733+1)))</f>
        <v>1</v>
      </c>
      <c r="E734" t="s">
        <v>5112</v>
      </c>
      <c r="F734" t="str">
        <f>IF(ISBLANK(draft_picks[[#This Row],[movie_id]]),"",_xlfn.XLOOKUP(draft_picks[[#This Row],[movie_id]],drafts.movies[id],drafts.movies[movie_title]))</f>
        <v>I Declare War</v>
      </c>
      <c r="G734" s="3" t="s">
        <v>915</v>
      </c>
      <c r="H734" t="str">
        <f>IF(ISBLANK(draft_picks[[#This Row],[drafter_id]]),"",_xlfn.XLOOKUP(draft_picks[[#This Row],[drafter_id]],drafters[id],drafters[name]))</f>
        <v>Billy Ray Brewton</v>
      </c>
      <c r="J734" t="str">
        <f>IF(ISBLANK(draft_picks[[#This Row],[drafter_team_id]]),"",_xlfn.XLOOKUP(draft_picks[[#This Row],[drafter_team_id]],drafter_teams[id],drafter_teams[name]))</f>
        <v/>
      </c>
      <c r="K734" s="3" t="s">
        <v>15497</v>
      </c>
      <c r="L734" t="s">
        <v>15497</v>
      </c>
      <c r="M734" t="str">
        <f>IF(OR(ISBLANK(draft_picks[[#This Row],[veto_drafter_id]]),draft_picks[[#This Row],[veto_drafter_id]]=""),"",_xlfn.XLOOKUP(draft_picks[[#This Row],[veto_drafter_id]],drafters[id],drafters[name]))</f>
        <v/>
      </c>
      <c r="N734" t="s">
        <v>15497</v>
      </c>
      <c r="O734" t="str">
        <f>IF(OR(ISBLANK(draft_picks[[#This Row],[veto_drafter_team_id]]),draft_picks[[#This Row],[veto_drafter_team_id]]=""),"",_xlfn.XLOOKUP(draft_picks[[#This Row],[veto_drafter_team_id]],drafter_teams[id],drafter_teams[name]))</f>
        <v/>
      </c>
      <c r="Q734" t="s">
        <v>15497</v>
      </c>
      <c r="R734" t="str">
        <f>IF(OR(ISBLANK(draft_picks[[#This Row],[veto_override_drafter_id]]),draft_picks[[#This Row],[veto_override_drafter_id]]=""),"",_xlfn.XLOOKUP(draft_picks[[#This Row],[veto_override_drafter_id]],drafters[id],drafters[name]))</f>
        <v/>
      </c>
      <c r="S734" t="s">
        <v>15497</v>
      </c>
      <c r="T734" t="str">
        <f>IF(OR(ISBLANK(draft_picks[[#This Row],[veto_override_team_id]]),draft_picks[[#This Row],[veto_override_team_id]]=""),"",_xlfn.XLOOKUP(draft_picks[[#This Row],[veto_override_team_id]],drafter_teams[id],drafter_teams[name]))</f>
        <v/>
      </c>
    </row>
    <row r="735" spans="1:20" x14ac:dyDescent="0.25">
      <c r="A735" t="s">
        <v>328</v>
      </c>
      <c r="B735" t="str">
        <f>_xlfn.XLOOKUP(draft_picks[[#This Row],[draft_id]],drafts[id],drafts[title])</f>
        <v>Kidventure</v>
      </c>
      <c r="C735" s="3">
        <v>6</v>
      </c>
      <c r="D735">
        <f>IF(C734&lt;draft_picks[[#This Row],[position]],1,IF(C734&gt;draft_picks[[#This Row],[position]],D734+1,IF(C734=draft_picks[[#This Row],[position]],D734+1)))</f>
        <v>2</v>
      </c>
      <c r="E735" t="s">
        <v>4668</v>
      </c>
      <c r="F735" t="str">
        <f>IF(ISBLANK(draft_picks[[#This Row],[movie_id]]),"",_xlfn.XLOOKUP(draft_picks[[#This Row],[movie_id]],drafts.movies[id],drafts.movies[movie_title]))</f>
        <v>Harry Potter and the Goblet of Fire</v>
      </c>
      <c r="G735" s="3" t="s">
        <v>915</v>
      </c>
      <c r="H735" t="str">
        <f>IF(ISBLANK(draft_picks[[#This Row],[drafter_id]]),"",_xlfn.XLOOKUP(draft_picks[[#This Row],[drafter_id]],drafters[id],drafters[name]))</f>
        <v>Billy Ray Brewton</v>
      </c>
      <c r="J735" t="str">
        <f>IF(ISBLANK(draft_picks[[#This Row],[drafter_team_id]]),"",_xlfn.XLOOKUP(draft_picks[[#This Row],[drafter_team_id]],drafter_teams[id],drafter_teams[name]))</f>
        <v/>
      </c>
      <c r="K735" s="3" t="s">
        <v>15484</v>
      </c>
      <c r="L735" t="s">
        <v>969</v>
      </c>
      <c r="M735" t="str">
        <f>IF(OR(ISBLANK(draft_picks[[#This Row],[veto_drafter_id]]),draft_picks[[#This Row],[veto_drafter_id]]=""),"",_xlfn.XLOOKUP(draft_picks[[#This Row],[veto_drafter_id]],drafters[id],drafters[name]))</f>
        <v>Graham Skipper</v>
      </c>
      <c r="N735" t="s">
        <v>15497</v>
      </c>
      <c r="O735" t="str">
        <f>IF(OR(ISBLANK(draft_picks[[#This Row],[veto_drafter_team_id]]),draft_picks[[#This Row],[veto_drafter_team_id]]=""),"",_xlfn.XLOOKUP(draft_picks[[#This Row],[veto_drafter_team_id]],drafter_teams[id],drafter_teams[name]))</f>
        <v/>
      </c>
      <c r="Q735" t="s">
        <v>15497</v>
      </c>
      <c r="R735" t="str">
        <f>IF(OR(ISBLANK(draft_picks[[#This Row],[veto_override_drafter_id]]),draft_picks[[#This Row],[veto_override_drafter_id]]=""),"",_xlfn.XLOOKUP(draft_picks[[#This Row],[veto_override_drafter_id]],drafters[id],drafters[name]))</f>
        <v/>
      </c>
      <c r="S735" t="s">
        <v>15497</v>
      </c>
      <c r="T735" t="str">
        <f>IF(OR(ISBLANK(draft_picks[[#This Row],[veto_override_team_id]]),draft_picks[[#This Row],[veto_override_team_id]]=""),"",_xlfn.XLOOKUP(draft_picks[[#This Row],[veto_override_team_id]],drafter_teams[id],drafter_teams[name]))</f>
        <v/>
      </c>
    </row>
    <row r="736" spans="1:20" x14ac:dyDescent="0.25">
      <c r="A736" t="s">
        <v>328</v>
      </c>
      <c r="B736" t="str">
        <f>_xlfn.XLOOKUP(draft_picks[[#This Row],[draft_id]],drafts[id],drafts[title])</f>
        <v>Kidventure</v>
      </c>
      <c r="C736" s="3">
        <v>6</v>
      </c>
      <c r="D736">
        <f>IF(C735&lt;draft_picks[[#This Row],[position]],1,IF(C735&gt;draft_picks[[#This Row],[position]],D735+1,IF(C735=draft_picks[[#This Row],[position]],D735+1)))</f>
        <v>3</v>
      </c>
      <c r="E736" t="s">
        <v>6943</v>
      </c>
      <c r="F736" t="str">
        <f>IF(ISBLANK(draft_picks[[#This Row],[movie_id]]),"",_xlfn.XLOOKUP(draft_picks[[#This Row],[movie_id]],drafts.movies[id],drafts.movies[movie_title]))</f>
        <v>Harry Potter and the Prisoner of Azkaban</v>
      </c>
      <c r="G736" s="3" t="s">
        <v>915</v>
      </c>
      <c r="H736" t="str">
        <f>IF(ISBLANK(draft_picks[[#This Row],[drafter_id]]),"",_xlfn.XLOOKUP(draft_picks[[#This Row],[drafter_id]],drafters[id],drafters[name]))</f>
        <v>Billy Ray Brewton</v>
      </c>
      <c r="J736" t="str">
        <f>IF(ISBLANK(draft_picks[[#This Row],[drafter_team_id]]),"",_xlfn.XLOOKUP(draft_picks[[#This Row],[drafter_team_id]],drafter_teams[id],drafter_teams[name]))</f>
        <v/>
      </c>
      <c r="K736" s="3" t="s">
        <v>15497</v>
      </c>
      <c r="L736" t="s">
        <v>15497</v>
      </c>
      <c r="M736" t="str">
        <f>IF(OR(ISBLANK(draft_picks[[#This Row],[veto_drafter_id]]),draft_picks[[#This Row],[veto_drafter_id]]=""),"",_xlfn.XLOOKUP(draft_picks[[#This Row],[veto_drafter_id]],drafters[id],drafters[name]))</f>
        <v/>
      </c>
      <c r="N736" t="s">
        <v>15497</v>
      </c>
      <c r="O736" t="str">
        <f>IF(OR(ISBLANK(draft_picks[[#This Row],[veto_drafter_team_id]]),draft_picks[[#This Row],[veto_drafter_team_id]]=""),"",_xlfn.XLOOKUP(draft_picks[[#This Row],[veto_drafter_team_id]],drafter_teams[id],drafter_teams[name]))</f>
        <v/>
      </c>
      <c r="Q736" t="s">
        <v>15497</v>
      </c>
      <c r="R736" t="str">
        <f>IF(OR(ISBLANK(draft_picks[[#This Row],[veto_override_drafter_id]]),draft_picks[[#This Row],[veto_override_drafter_id]]=""),"",_xlfn.XLOOKUP(draft_picks[[#This Row],[veto_override_drafter_id]],drafters[id],drafters[name]))</f>
        <v/>
      </c>
      <c r="S736" t="s">
        <v>15497</v>
      </c>
      <c r="T736" t="str">
        <f>IF(OR(ISBLANK(draft_picks[[#This Row],[veto_override_team_id]]),draft_picks[[#This Row],[veto_override_team_id]]=""),"",_xlfn.XLOOKUP(draft_picks[[#This Row],[veto_override_team_id]],drafter_teams[id],drafter_teams[name]))</f>
        <v/>
      </c>
    </row>
    <row r="737" spans="1:21" x14ac:dyDescent="0.25">
      <c r="A737" t="s">
        <v>328</v>
      </c>
      <c r="B737" t="str">
        <f>_xlfn.XLOOKUP(draft_picks[[#This Row],[draft_id]],drafts[id],drafts[title])</f>
        <v>Kidventure</v>
      </c>
      <c r="C737" s="3">
        <v>5</v>
      </c>
      <c r="D737">
        <f>IF(C736&lt;draft_picks[[#This Row],[position]],1,IF(C736&gt;draft_picks[[#This Row],[position]],D736+1,IF(C736=draft_picks[[#This Row],[position]],D736+1)))</f>
        <v>4</v>
      </c>
      <c r="E737" t="s">
        <v>7387</v>
      </c>
      <c r="F737" t="str">
        <f>IF(ISBLANK(draft_picks[[#This Row],[movie_id]]),"",_xlfn.XLOOKUP(draft_picks[[#This Row],[movie_id]],drafts.movies[id],drafts.movies[movie_title]))</f>
        <v>E.T. the Extra-Terrestrial</v>
      </c>
      <c r="G737" s="3" t="s">
        <v>969</v>
      </c>
      <c r="H737" t="str">
        <f>IF(ISBLANK(draft_picks[[#This Row],[drafter_id]]),"",_xlfn.XLOOKUP(draft_picks[[#This Row],[drafter_id]],drafters[id],drafters[name]))</f>
        <v>Graham Skipper</v>
      </c>
      <c r="J737" t="str">
        <f>IF(ISBLANK(draft_picks[[#This Row],[drafter_team_id]]),"",_xlfn.XLOOKUP(draft_picks[[#This Row],[drafter_team_id]],drafter_teams[id],drafter_teams[name]))</f>
        <v/>
      </c>
      <c r="K737" s="3" t="s">
        <v>15497</v>
      </c>
      <c r="L737" t="s">
        <v>15497</v>
      </c>
      <c r="M737" t="str">
        <f>IF(OR(ISBLANK(draft_picks[[#This Row],[veto_drafter_id]]),draft_picks[[#This Row],[veto_drafter_id]]=""),"",_xlfn.XLOOKUP(draft_picks[[#This Row],[veto_drafter_id]],drafters[id],drafters[name]))</f>
        <v/>
      </c>
      <c r="N737" t="s">
        <v>15497</v>
      </c>
      <c r="O737" t="str">
        <f>IF(OR(ISBLANK(draft_picks[[#This Row],[veto_drafter_team_id]]),draft_picks[[#This Row],[veto_drafter_team_id]]=""),"",_xlfn.XLOOKUP(draft_picks[[#This Row],[veto_drafter_team_id]],drafter_teams[id],drafter_teams[name]))</f>
        <v/>
      </c>
      <c r="Q737" t="s">
        <v>15497</v>
      </c>
      <c r="R737" t="str">
        <f>IF(OR(ISBLANK(draft_picks[[#This Row],[veto_override_drafter_id]]),draft_picks[[#This Row],[veto_override_drafter_id]]=""),"",_xlfn.XLOOKUP(draft_picks[[#This Row],[veto_override_drafter_id]],drafters[id],drafters[name]))</f>
        <v/>
      </c>
      <c r="S737" t="s">
        <v>15497</v>
      </c>
      <c r="T737" t="str">
        <f>IF(OR(ISBLANK(draft_picks[[#This Row],[veto_override_team_id]]),draft_picks[[#This Row],[veto_override_team_id]]=""),"",_xlfn.XLOOKUP(draft_picks[[#This Row],[veto_override_team_id]],drafter_teams[id],drafter_teams[name]))</f>
        <v/>
      </c>
    </row>
    <row r="738" spans="1:21" x14ac:dyDescent="0.25">
      <c r="A738" t="s">
        <v>328</v>
      </c>
      <c r="B738" t="str">
        <f>_xlfn.XLOOKUP(draft_picks[[#This Row],[draft_id]],drafts[id],drafts[title])</f>
        <v>Kidventure</v>
      </c>
      <c r="C738" s="3">
        <v>4</v>
      </c>
      <c r="D738">
        <f>IF(C737&lt;draft_picks[[#This Row],[position]],1,IF(C737&gt;draft_picks[[#This Row],[position]],D737+1,IF(C737=draft_picks[[#This Row],[position]],D737+1)))</f>
        <v>5</v>
      </c>
      <c r="E738" t="s">
        <v>2790</v>
      </c>
      <c r="F738" t="str">
        <f>IF(ISBLANK(draft_picks[[#This Row],[movie_id]]),"",_xlfn.XLOOKUP(draft_picks[[#This Row],[movie_id]],drafts.movies[id],drafts.movies[movie_title]))</f>
        <v>Stand by Me</v>
      </c>
      <c r="G738" s="3" t="s">
        <v>915</v>
      </c>
      <c r="H738" t="str">
        <f>IF(ISBLANK(draft_picks[[#This Row],[drafter_id]]),"",_xlfn.XLOOKUP(draft_picks[[#This Row],[drafter_id]],drafters[id],drafters[name]))</f>
        <v>Billy Ray Brewton</v>
      </c>
      <c r="J738" t="str">
        <f>IF(ISBLANK(draft_picks[[#This Row],[drafter_team_id]]),"",_xlfn.XLOOKUP(draft_picks[[#This Row],[drafter_team_id]],drafter_teams[id],drafter_teams[name]))</f>
        <v/>
      </c>
      <c r="K738" s="3" t="s">
        <v>15497</v>
      </c>
      <c r="L738" t="s">
        <v>15497</v>
      </c>
      <c r="M738" t="str">
        <f>IF(OR(ISBLANK(draft_picks[[#This Row],[veto_drafter_id]]),draft_picks[[#This Row],[veto_drafter_id]]=""),"",_xlfn.XLOOKUP(draft_picks[[#This Row],[veto_drafter_id]],drafters[id],drafters[name]))</f>
        <v/>
      </c>
      <c r="N738" t="s">
        <v>15497</v>
      </c>
      <c r="O738" t="str">
        <f>IF(OR(ISBLANK(draft_picks[[#This Row],[veto_drafter_team_id]]),draft_picks[[#This Row],[veto_drafter_team_id]]=""),"",_xlfn.XLOOKUP(draft_picks[[#This Row],[veto_drafter_team_id]],drafter_teams[id],drafter_teams[name]))</f>
        <v/>
      </c>
      <c r="Q738" t="s">
        <v>15497</v>
      </c>
      <c r="R738" t="str">
        <f>IF(OR(ISBLANK(draft_picks[[#This Row],[veto_override_drafter_id]]),draft_picks[[#This Row],[veto_override_drafter_id]]=""),"",_xlfn.XLOOKUP(draft_picks[[#This Row],[veto_override_drafter_id]],drafters[id],drafters[name]))</f>
        <v/>
      </c>
      <c r="S738" t="s">
        <v>15497</v>
      </c>
      <c r="T738" t="str">
        <f>IF(OR(ISBLANK(draft_picks[[#This Row],[veto_override_team_id]]),draft_picks[[#This Row],[veto_override_team_id]]=""),"",_xlfn.XLOOKUP(draft_picks[[#This Row],[veto_override_team_id]],drafter_teams[id],drafter_teams[name]))</f>
        <v/>
      </c>
    </row>
    <row r="739" spans="1:21" x14ac:dyDescent="0.25">
      <c r="A739" t="s">
        <v>328</v>
      </c>
      <c r="B739" t="str">
        <f>_xlfn.XLOOKUP(draft_picks[[#This Row],[draft_id]],drafts[id],drafts[title])</f>
        <v>Kidventure</v>
      </c>
      <c r="C739" s="3">
        <v>3</v>
      </c>
      <c r="D739">
        <f>IF(C738&lt;draft_picks[[#This Row],[position]],1,IF(C738&gt;draft_picks[[#This Row],[position]],D738+1,IF(C738=draft_picks[[#This Row],[position]],D738+1)))</f>
        <v>6</v>
      </c>
      <c r="E739" t="s">
        <v>1733</v>
      </c>
      <c r="F739" t="str">
        <f>IF(ISBLANK(draft_picks[[#This Row],[movie_id]]),"",_xlfn.XLOOKUP(draft_picks[[#This Row],[movie_id]],drafts.movies[id],drafts.movies[movie_title]))</f>
        <v>The Sandlot</v>
      </c>
      <c r="G739" s="3" t="s">
        <v>969</v>
      </c>
      <c r="H739" t="str">
        <f>IF(ISBLANK(draft_picks[[#This Row],[drafter_id]]),"",_xlfn.XLOOKUP(draft_picks[[#This Row],[drafter_id]],drafters[id],drafters[name]))</f>
        <v>Graham Skipper</v>
      </c>
      <c r="J739" t="str">
        <f>IF(ISBLANK(draft_picks[[#This Row],[drafter_team_id]]),"",_xlfn.XLOOKUP(draft_picks[[#This Row],[drafter_team_id]],drafter_teams[id],drafter_teams[name]))</f>
        <v/>
      </c>
      <c r="K739" s="3"/>
      <c r="L739" t="s">
        <v>15497</v>
      </c>
      <c r="M739" t="str">
        <f>IF(OR(ISBLANK(draft_picks[[#This Row],[veto_drafter_id]]),draft_picks[[#This Row],[veto_drafter_id]]=""),"",_xlfn.XLOOKUP(draft_picks[[#This Row],[veto_drafter_id]],drafters[id],drafters[name]))</f>
        <v/>
      </c>
      <c r="N739" t="s">
        <v>15497</v>
      </c>
      <c r="O739" t="str">
        <f>IF(OR(ISBLANK(draft_picks[[#This Row],[veto_drafter_team_id]]),draft_picks[[#This Row],[veto_drafter_team_id]]=""),"",_xlfn.XLOOKUP(draft_picks[[#This Row],[veto_drafter_team_id]],drafter_teams[id],drafter_teams[name]))</f>
        <v/>
      </c>
      <c r="Q739" t="s">
        <v>15497</v>
      </c>
      <c r="R739" t="str">
        <f>IF(OR(ISBLANK(draft_picks[[#This Row],[veto_override_drafter_id]]),draft_picks[[#This Row],[veto_override_drafter_id]]=""),"",_xlfn.XLOOKUP(draft_picks[[#This Row],[veto_override_drafter_id]],drafters[id],drafters[name]))</f>
        <v/>
      </c>
      <c r="S739" t="s">
        <v>15497</v>
      </c>
      <c r="T739" t="str">
        <f>IF(OR(ISBLANK(draft_picks[[#This Row],[veto_override_team_id]]),draft_picks[[#This Row],[veto_override_team_id]]=""),"",_xlfn.XLOOKUP(draft_picks[[#This Row],[veto_override_team_id]],drafter_teams[id],drafter_teams[name]))</f>
        <v/>
      </c>
      <c r="U739" t="b">
        <v>1</v>
      </c>
    </row>
    <row r="740" spans="1:21" x14ac:dyDescent="0.25">
      <c r="A740" t="s">
        <v>328</v>
      </c>
      <c r="B740" t="str">
        <f>_xlfn.XLOOKUP(draft_picks[[#This Row],[draft_id]],drafts[id],drafts[title])</f>
        <v>Kidventure</v>
      </c>
      <c r="C740" s="3">
        <v>3</v>
      </c>
      <c r="D740">
        <f>IF(C739&lt;draft_picks[[#This Row],[position]],1,IF(C739&gt;draft_picks[[#This Row],[position]],D739+1,IF(C739=draft_picks[[#This Row],[position]],D739+1)))</f>
        <v>7</v>
      </c>
      <c r="E740" t="s">
        <v>5265</v>
      </c>
      <c r="F740" t="str">
        <f>IF(ISBLANK(draft_picks[[#This Row],[movie_id]]),"",_xlfn.XLOOKUP(draft_picks[[#This Row],[movie_id]],drafts.movies[id],drafts.movies[movie_title]))</f>
        <v>The Monster Squad</v>
      </c>
      <c r="G740" s="3" t="s">
        <v>969</v>
      </c>
      <c r="H740" t="str">
        <f>IF(ISBLANK(draft_picks[[#This Row],[drafter_id]]),"",_xlfn.XLOOKUP(draft_picks[[#This Row],[drafter_id]],drafters[id],drafters[name]))</f>
        <v>Graham Skipper</v>
      </c>
      <c r="J740" t="str">
        <f>IF(ISBLANK(draft_picks[[#This Row],[drafter_team_id]]),"",_xlfn.XLOOKUP(draft_picks[[#This Row],[drafter_team_id]],drafter_teams[id],drafter_teams[name]))</f>
        <v/>
      </c>
      <c r="K740" s="3" t="s">
        <v>15497</v>
      </c>
      <c r="L740" t="s">
        <v>15497</v>
      </c>
      <c r="M740" t="str">
        <f>IF(OR(ISBLANK(draft_picks[[#This Row],[veto_drafter_id]]),draft_picks[[#This Row],[veto_drafter_id]]=""),"",_xlfn.XLOOKUP(draft_picks[[#This Row],[veto_drafter_id]],drafters[id],drafters[name]))</f>
        <v/>
      </c>
      <c r="N740" t="s">
        <v>15497</v>
      </c>
      <c r="O740" t="str">
        <f>IF(OR(ISBLANK(draft_picks[[#This Row],[veto_drafter_team_id]]),draft_picks[[#This Row],[veto_drafter_team_id]]=""),"",_xlfn.XLOOKUP(draft_picks[[#This Row],[veto_drafter_team_id]],drafter_teams[id],drafter_teams[name]))</f>
        <v/>
      </c>
      <c r="Q740" t="s">
        <v>15497</v>
      </c>
      <c r="R740" t="str">
        <f>IF(OR(ISBLANK(draft_picks[[#This Row],[veto_override_drafter_id]]),draft_picks[[#This Row],[veto_override_drafter_id]]=""),"",_xlfn.XLOOKUP(draft_picks[[#This Row],[veto_override_drafter_id]],drafters[id],drafters[name]))</f>
        <v/>
      </c>
      <c r="S740" t="s">
        <v>15497</v>
      </c>
      <c r="T740" t="str">
        <f>IF(OR(ISBLANK(draft_picks[[#This Row],[veto_override_team_id]]),draft_picks[[#This Row],[veto_override_team_id]]=""),"",_xlfn.XLOOKUP(draft_picks[[#This Row],[veto_override_team_id]],drafter_teams[id],drafter_teams[name]))</f>
        <v/>
      </c>
    </row>
    <row r="741" spans="1:21" x14ac:dyDescent="0.25">
      <c r="A741" t="s">
        <v>328</v>
      </c>
      <c r="B741" t="str">
        <f>_xlfn.XLOOKUP(draft_picks[[#This Row],[draft_id]],drafts[id],drafts[title])</f>
        <v>Kidventure</v>
      </c>
      <c r="C741" s="3">
        <v>2</v>
      </c>
      <c r="D741">
        <f>IF(C740&lt;draft_picks[[#This Row],[position]],1,IF(C740&gt;draft_picks[[#This Row],[position]],D740+1,IF(C740=draft_picks[[#This Row],[position]],D740+1)))</f>
        <v>8</v>
      </c>
      <c r="E741" t="s">
        <v>5444</v>
      </c>
      <c r="F741" t="str">
        <f>IF(ISBLANK(draft_picks[[#This Row],[movie_id]]),"",_xlfn.XLOOKUP(draft_picks[[#This Row],[movie_id]],drafts.movies[id],drafts.movies[movie_title]))</f>
        <v>The Goonies</v>
      </c>
      <c r="G741" s="3" t="s">
        <v>915</v>
      </c>
      <c r="H741" t="str">
        <f>IF(ISBLANK(draft_picks[[#This Row],[drafter_id]]),"",_xlfn.XLOOKUP(draft_picks[[#This Row],[drafter_id]],drafters[id],drafters[name]))</f>
        <v>Billy Ray Brewton</v>
      </c>
      <c r="J741" t="str">
        <f>IF(ISBLANK(draft_picks[[#This Row],[drafter_team_id]]),"",_xlfn.XLOOKUP(draft_picks[[#This Row],[drafter_team_id]],drafter_teams[id],drafter_teams[name]))</f>
        <v/>
      </c>
      <c r="K741" s="3" t="s">
        <v>15497</v>
      </c>
      <c r="L741" t="s">
        <v>15497</v>
      </c>
      <c r="M741" t="str">
        <f>IF(OR(ISBLANK(draft_picks[[#This Row],[veto_drafter_id]]),draft_picks[[#This Row],[veto_drafter_id]]=""),"",_xlfn.XLOOKUP(draft_picks[[#This Row],[veto_drafter_id]],drafters[id],drafters[name]))</f>
        <v/>
      </c>
      <c r="N741" t="s">
        <v>15497</v>
      </c>
      <c r="O741" t="str">
        <f>IF(OR(ISBLANK(draft_picks[[#This Row],[veto_drafter_team_id]]),draft_picks[[#This Row],[veto_drafter_team_id]]=""),"",_xlfn.XLOOKUP(draft_picks[[#This Row],[veto_drafter_team_id]],drafter_teams[id],drafter_teams[name]))</f>
        <v/>
      </c>
      <c r="Q741" t="s">
        <v>15497</v>
      </c>
      <c r="R741" t="str">
        <f>IF(OR(ISBLANK(draft_picks[[#This Row],[veto_override_drafter_id]]),draft_picks[[#This Row],[veto_override_drafter_id]]=""),"",_xlfn.XLOOKUP(draft_picks[[#This Row],[veto_override_drafter_id]],drafters[id],drafters[name]))</f>
        <v/>
      </c>
      <c r="S741" t="s">
        <v>15497</v>
      </c>
      <c r="T741" t="str">
        <f>IF(OR(ISBLANK(draft_picks[[#This Row],[veto_override_team_id]]),draft_picks[[#This Row],[veto_override_team_id]]=""),"",_xlfn.XLOOKUP(draft_picks[[#This Row],[veto_override_team_id]],drafter_teams[id],drafter_teams[name]))</f>
        <v/>
      </c>
    </row>
    <row r="742" spans="1:21" x14ac:dyDescent="0.25">
      <c r="A742" t="s">
        <v>328</v>
      </c>
      <c r="B742" t="str">
        <f>_xlfn.XLOOKUP(draft_picks[[#This Row],[draft_id]],drafts[id],drafts[title])</f>
        <v>Kidventure</v>
      </c>
      <c r="C742" s="3">
        <v>1</v>
      </c>
      <c r="D742">
        <f>IF(C741&lt;draft_picks[[#This Row],[position]],1,IF(C741&gt;draft_picks[[#This Row],[position]],D741+1,IF(C741=draft_picks[[#This Row],[position]],D741+1)))</f>
        <v>9</v>
      </c>
      <c r="E742" t="s">
        <v>5274</v>
      </c>
      <c r="F742" t="str">
        <f>IF(ISBLANK(draft_picks[[#This Row],[movie_id]]),"",_xlfn.XLOOKUP(draft_picks[[#This Row],[movie_id]],drafts.movies[id],drafts.movies[movie_title]))</f>
        <v>Honey, I Shrunk the Kids</v>
      </c>
      <c r="G742" s="3" t="s">
        <v>969</v>
      </c>
      <c r="H742" t="str">
        <f>IF(ISBLANK(draft_picks[[#This Row],[drafter_id]]),"",_xlfn.XLOOKUP(draft_picks[[#This Row],[drafter_id]],drafters[id],drafters[name]))</f>
        <v>Graham Skipper</v>
      </c>
      <c r="J742" t="str">
        <f>IF(ISBLANK(draft_picks[[#This Row],[drafter_team_id]]),"",_xlfn.XLOOKUP(draft_picks[[#This Row],[drafter_team_id]],drafter_teams[id],drafter_teams[name]))</f>
        <v/>
      </c>
      <c r="K742" s="3" t="s">
        <v>15497</v>
      </c>
      <c r="L742" t="s">
        <v>15497</v>
      </c>
      <c r="M742" t="str">
        <f>IF(OR(ISBLANK(draft_picks[[#This Row],[veto_drafter_id]]),draft_picks[[#This Row],[veto_drafter_id]]=""),"",_xlfn.XLOOKUP(draft_picks[[#This Row],[veto_drafter_id]],drafters[id],drafters[name]))</f>
        <v/>
      </c>
      <c r="N742" t="s">
        <v>15497</v>
      </c>
      <c r="O742" t="str">
        <f>IF(OR(ISBLANK(draft_picks[[#This Row],[veto_drafter_team_id]]),draft_picks[[#This Row],[veto_drafter_team_id]]=""),"",_xlfn.XLOOKUP(draft_picks[[#This Row],[veto_drafter_team_id]],drafter_teams[id],drafter_teams[name]))</f>
        <v/>
      </c>
      <c r="Q742" t="s">
        <v>15497</v>
      </c>
      <c r="R742" t="str">
        <f>IF(OR(ISBLANK(draft_picks[[#This Row],[veto_override_drafter_id]]),draft_picks[[#This Row],[veto_override_drafter_id]]=""),"",_xlfn.XLOOKUP(draft_picks[[#This Row],[veto_override_drafter_id]],drafters[id],drafters[name]))</f>
        <v/>
      </c>
      <c r="S742" t="s">
        <v>15497</v>
      </c>
      <c r="T742" t="str">
        <f>IF(OR(ISBLANK(draft_picks[[#This Row],[veto_override_team_id]]),draft_picks[[#This Row],[veto_override_team_id]]=""),"",_xlfn.XLOOKUP(draft_picks[[#This Row],[veto_override_team_id]],drafter_teams[id],drafter_teams[name]))</f>
        <v/>
      </c>
    </row>
    <row r="743" spans="1:21" x14ac:dyDescent="0.25">
      <c r="A743" t="s">
        <v>536</v>
      </c>
      <c r="B743" t="str">
        <f>_xlfn.XLOOKUP(draft_picks[[#This Row],[draft_id]],drafts[id],drafts[title])</f>
        <v>Steven Soderbergh</v>
      </c>
      <c r="C743" s="3">
        <v>7</v>
      </c>
      <c r="D743">
        <f>IF(C742&lt;draft_picks[[#This Row],[position]],1,IF(C742&gt;draft_picks[[#This Row],[position]],D742+1,IF(C742=draft_picks[[#This Row],[position]],D742+1)))</f>
        <v>1</v>
      </c>
      <c r="E743" t="s">
        <v>8390</v>
      </c>
      <c r="F743" t="str">
        <f>IF(ISBLANK(draft_picks[[#This Row],[movie_id]]),"",_xlfn.XLOOKUP(draft_picks[[#This Row],[movie_id]],drafts.movies[id],drafts.movies[movie_title]))</f>
        <v>Side Effects</v>
      </c>
      <c r="G743" s="3" t="s">
        <v>1177</v>
      </c>
      <c r="H743" t="str">
        <f>IF(ISBLANK(draft_picks[[#This Row],[drafter_id]]),"",_xlfn.XLOOKUP(draft_picks[[#This Row],[drafter_id]],drafters[id],drafters[name]))</f>
        <v>Darren Franich</v>
      </c>
      <c r="J743" t="str">
        <f>IF(ISBLANK(draft_picks[[#This Row],[drafter_team_id]]),"",_xlfn.XLOOKUP(draft_picks[[#This Row],[drafter_team_id]],drafter_teams[id],drafter_teams[name]))</f>
        <v/>
      </c>
      <c r="K743" s="3" t="s">
        <v>15497</v>
      </c>
      <c r="L743" t="s">
        <v>15497</v>
      </c>
      <c r="M743" t="str">
        <f>IF(OR(ISBLANK(draft_picks[[#This Row],[veto_drafter_id]]),draft_picks[[#This Row],[veto_drafter_id]]=""),"",_xlfn.XLOOKUP(draft_picks[[#This Row],[veto_drafter_id]],drafters[id],drafters[name]))</f>
        <v/>
      </c>
      <c r="N743" t="s">
        <v>15497</v>
      </c>
      <c r="O743" t="str">
        <f>IF(OR(ISBLANK(draft_picks[[#This Row],[veto_drafter_team_id]]),draft_picks[[#This Row],[veto_drafter_team_id]]=""),"",_xlfn.XLOOKUP(draft_picks[[#This Row],[veto_drafter_team_id]],drafter_teams[id],drafter_teams[name]))</f>
        <v/>
      </c>
      <c r="Q743" t="s">
        <v>15497</v>
      </c>
      <c r="R743" t="str">
        <f>IF(OR(ISBLANK(draft_picks[[#This Row],[veto_override_drafter_id]]),draft_picks[[#This Row],[veto_override_drafter_id]]=""),"",_xlfn.XLOOKUP(draft_picks[[#This Row],[veto_override_drafter_id]],drafters[id],drafters[name]))</f>
        <v/>
      </c>
      <c r="S743" t="s">
        <v>15497</v>
      </c>
      <c r="T743" t="str">
        <f>IF(OR(ISBLANK(draft_picks[[#This Row],[veto_override_team_id]]),draft_picks[[#This Row],[veto_override_team_id]]=""),"",_xlfn.XLOOKUP(draft_picks[[#This Row],[veto_override_team_id]],drafter_teams[id],drafter_teams[name]))</f>
        <v/>
      </c>
    </row>
    <row r="744" spans="1:21" x14ac:dyDescent="0.25">
      <c r="A744" t="s">
        <v>536</v>
      </c>
      <c r="B744" t="str">
        <f>_xlfn.XLOOKUP(draft_picks[[#This Row],[draft_id]],drafts[id],drafts[title])</f>
        <v>Steven Soderbergh</v>
      </c>
      <c r="C744" s="3">
        <v>6</v>
      </c>
      <c r="D744">
        <f>IF(C743&lt;draft_picks[[#This Row],[position]],1,IF(C743&gt;draft_picks[[#This Row],[position]],D743+1,IF(C743=draft_picks[[#This Row],[position]],D743+1)))</f>
        <v>2</v>
      </c>
      <c r="E744" t="s">
        <v>6228</v>
      </c>
      <c r="F744" t="str">
        <f>IF(ISBLANK(draft_picks[[#This Row],[movie_id]]),"",_xlfn.XLOOKUP(draft_picks[[#This Row],[movie_id]],drafts.movies[id],drafts.movies[movie_title]))</f>
        <v>Bubble</v>
      </c>
      <c r="G744" s="3" t="s">
        <v>1177</v>
      </c>
      <c r="H744" t="str">
        <f>IF(ISBLANK(draft_picks[[#This Row],[drafter_id]]),"",_xlfn.XLOOKUP(draft_picks[[#This Row],[drafter_id]],drafters[id],drafters[name]))</f>
        <v>Darren Franich</v>
      </c>
      <c r="J744" t="str">
        <f>IF(ISBLANK(draft_picks[[#This Row],[drafter_team_id]]),"",_xlfn.XLOOKUP(draft_picks[[#This Row],[drafter_team_id]],drafter_teams[id],drafter_teams[name]))</f>
        <v/>
      </c>
      <c r="K744" s="3" t="s">
        <v>15497</v>
      </c>
      <c r="L744" t="s">
        <v>15497</v>
      </c>
      <c r="M744" t="str">
        <f>IF(OR(ISBLANK(draft_picks[[#This Row],[veto_drafter_id]]),draft_picks[[#This Row],[veto_drafter_id]]=""),"",_xlfn.XLOOKUP(draft_picks[[#This Row],[veto_drafter_id]],drafters[id],drafters[name]))</f>
        <v/>
      </c>
      <c r="N744" t="s">
        <v>15497</v>
      </c>
      <c r="O744" t="str">
        <f>IF(OR(ISBLANK(draft_picks[[#This Row],[veto_drafter_team_id]]),draft_picks[[#This Row],[veto_drafter_team_id]]=""),"",_xlfn.XLOOKUP(draft_picks[[#This Row],[veto_drafter_team_id]],drafter_teams[id],drafter_teams[name]))</f>
        <v/>
      </c>
      <c r="Q744" t="s">
        <v>15497</v>
      </c>
      <c r="R744" t="str">
        <f>IF(OR(ISBLANK(draft_picks[[#This Row],[veto_override_drafter_id]]),draft_picks[[#This Row],[veto_override_drafter_id]]=""),"",_xlfn.XLOOKUP(draft_picks[[#This Row],[veto_override_drafter_id]],drafters[id],drafters[name]))</f>
        <v/>
      </c>
      <c r="S744" t="s">
        <v>15497</v>
      </c>
      <c r="T744" t="str">
        <f>IF(OR(ISBLANK(draft_picks[[#This Row],[veto_override_team_id]]),draft_picks[[#This Row],[veto_override_team_id]]=""),"",_xlfn.XLOOKUP(draft_picks[[#This Row],[veto_override_team_id]],drafter_teams[id],drafter_teams[name]))</f>
        <v/>
      </c>
    </row>
    <row r="745" spans="1:21" x14ac:dyDescent="0.25">
      <c r="A745" t="s">
        <v>536</v>
      </c>
      <c r="B745" t="str">
        <f>_xlfn.XLOOKUP(draft_picks[[#This Row],[draft_id]],drafts[id],drafts[title])</f>
        <v>Steven Soderbergh</v>
      </c>
      <c r="C745" s="3">
        <v>5</v>
      </c>
      <c r="D745">
        <f>IF(C744&lt;draft_picks[[#This Row],[position]],1,IF(C744&gt;draft_picks[[#This Row],[position]],D744+1,IF(C744=draft_picks[[#This Row],[position]],D744+1)))</f>
        <v>3</v>
      </c>
      <c r="E745" t="s">
        <v>7590</v>
      </c>
      <c r="F745" t="str">
        <f>IF(ISBLANK(draft_picks[[#This Row],[movie_id]]),"",_xlfn.XLOOKUP(draft_picks[[#This Row],[movie_id]],drafts.movies[id],drafts.movies[movie_title]))</f>
        <v>Erin Brockovich</v>
      </c>
      <c r="G745" s="3" t="s">
        <v>1115</v>
      </c>
      <c r="H745" t="str">
        <f>IF(ISBLANK(draft_picks[[#This Row],[drafter_id]]),"",_xlfn.XLOOKUP(draft_picks[[#This Row],[drafter_id]],drafters[id],drafters[name]))</f>
        <v>Ryan Marker</v>
      </c>
      <c r="J745" t="str">
        <f>IF(ISBLANK(draft_picks[[#This Row],[drafter_team_id]]),"",_xlfn.XLOOKUP(draft_picks[[#This Row],[drafter_team_id]],drafter_teams[id],drafter_teams[name]))</f>
        <v/>
      </c>
      <c r="K745" s="3" t="s">
        <v>15497</v>
      </c>
      <c r="L745" t="s">
        <v>15497</v>
      </c>
      <c r="M745" t="str">
        <f>IF(OR(ISBLANK(draft_picks[[#This Row],[veto_drafter_id]]),draft_picks[[#This Row],[veto_drafter_id]]=""),"",_xlfn.XLOOKUP(draft_picks[[#This Row],[veto_drafter_id]],drafters[id],drafters[name]))</f>
        <v/>
      </c>
      <c r="N745" t="s">
        <v>15497</v>
      </c>
      <c r="O745" t="str">
        <f>IF(OR(ISBLANK(draft_picks[[#This Row],[veto_drafter_team_id]]),draft_picks[[#This Row],[veto_drafter_team_id]]=""),"",_xlfn.XLOOKUP(draft_picks[[#This Row],[veto_drafter_team_id]],drafter_teams[id],drafter_teams[name]))</f>
        <v/>
      </c>
      <c r="Q745" t="s">
        <v>15497</v>
      </c>
      <c r="R745" t="str">
        <f>IF(OR(ISBLANK(draft_picks[[#This Row],[veto_override_drafter_id]]),draft_picks[[#This Row],[veto_override_drafter_id]]=""),"",_xlfn.XLOOKUP(draft_picks[[#This Row],[veto_override_drafter_id]],drafters[id],drafters[name]))</f>
        <v/>
      </c>
      <c r="S745" t="s">
        <v>15497</v>
      </c>
      <c r="T745" t="str">
        <f>IF(OR(ISBLANK(draft_picks[[#This Row],[veto_override_team_id]]),draft_picks[[#This Row],[veto_override_team_id]]=""),"",_xlfn.XLOOKUP(draft_picks[[#This Row],[veto_override_team_id]],drafter_teams[id],drafter_teams[name]))</f>
        <v/>
      </c>
    </row>
    <row r="746" spans="1:21" x14ac:dyDescent="0.25">
      <c r="A746" t="s">
        <v>536</v>
      </c>
      <c r="B746" t="str">
        <f>_xlfn.XLOOKUP(draft_picks[[#This Row],[draft_id]],drafts[id],drafts[title])</f>
        <v>Steven Soderbergh</v>
      </c>
      <c r="C746" s="3">
        <v>4</v>
      </c>
      <c r="D746">
        <f>IF(C745&lt;draft_picks[[#This Row],[position]],1,IF(C745&gt;draft_picks[[#This Row],[position]],D745+1,IF(C745=draft_picks[[#This Row],[position]],D745+1)))</f>
        <v>4</v>
      </c>
      <c r="E746" t="s">
        <v>4362</v>
      </c>
      <c r="F746" t="str">
        <f>IF(ISBLANK(draft_picks[[#This Row],[movie_id]]),"",_xlfn.XLOOKUP(draft_picks[[#This Row],[movie_id]],drafts.movies[id],drafts.movies[movie_title]))</f>
        <v>Ocean's Eleven</v>
      </c>
      <c r="G746" s="3" t="s">
        <v>1177</v>
      </c>
      <c r="H746" t="str">
        <f>IF(ISBLANK(draft_picks[[#This Row],[drafter_id]]),"",_xlfn.XLOOKUP(draft_picks[[#This Row],[drafter_id]],drafters[id],drafters[name]))</f>
        <v>Darren Franich</v>
      </c>
      <c r="J746" t="str">
        <f>IF(ISBLANK(draft_picks[[#This Row],[drafter_team_id]]),"",_xlfn.XLOOKUP(draft_picks[[#This Row],[drafter_team_id]],drafter_teams[id],drafter_teams[name]))</f>
        <v/>
      </c>
      <c r="K746" s="3" t="s">
        <v>15497</v>
      </c>
      <c r="L746" t="s">
        <v>15497</v>
      </c>
      <c r="M746" t="str">
        <f>IF(OR(ISBLANK(draft_picks[[#This Row],[veto_drafter_id]]),draft_picks[[#This Row],[veto_drafter_id]]=""),"",_xlfn.XLOOKUP(draft_picks[[#This Row],[veto_drafter_id]],drafters[id],drafters[name]))</f>
        <v/>
      </c>
      <c r="N746" t="s">
        <v>15497</v>
      </c>
      <c r="O746" t="str">
        <f>IF(OR(ISBLANK(draft_picks[[#This Row],[veto_drafter_team_id]]),draft_picks[[#This Row],[veto_drafter_team_id]]=""),"",_xlfn.XLOOKUP(draft_picks[[#This Row],[veto_drafter_team_id]],drafter_teams[id],drafter_teams[name]))</f>
        <v/>
      </c>
      <c r="Q746" t="s">
        <v>15497</v>
      </c>
      <c r="R746" t="str">
        <f>IF(OR(ISBLANK(draft_picks[[#This Row],[veto_override_drafter_id]]),draft_picks[[#This Row],[veto_override_drafter_id]]=""),"",_xlfn.XLOOKUP(draft_picks[[#This Row],[veto_override_drafter_id]],drafters[id],drafters[name]))</f>
        <v/>
      </c>
      <c r="S746" t="s">
        <v>15497</v>
      </c>
      <c r="T746" t="str">
        <f>IF(OR(ISBLANK(draft_picks[[#This Row],[veto_override_team_id]]),draft_picks[[#This Row],[veto_override_team_id]]=""),"",_xlfn.XLOOKUP(draft_picks[[#This Row],[veto_override_team_id]],drafter_teams[id],drafter_teams[name]))</f>
        <v/>
      </c>
    </row>
    <row r="747" spans="1:21" x14ac:dyDescent="0.25">
      <c r="A747" t="s">
        <v>536</v>
      </c>
      <c r="B747" t="str">
        <f>_xlfn.XLOOKUP(draft_picks[[#This Row],[draft_id]],drafts[id],drafts[title])</f>
        <v>Steven Soderbergh</v>
      </c>
      <c r="C747" s="3">
        <v>3</v>
      </c>
      <c r="D747">
        <f>IF(C746&lt;draft_picks[[#This Row],[position]],1,IF(C746&gt;draft_picks[[#This Row],[position]],D746+1,IF(C746=draft_picks[[#This Row],[position]],D746+1)))</f>
        <v>5</v>
      </c>
      <c r="E747" t="s">
        <v>7554</v>
      </c>
      <c r="F747" t="str">
        <f>IF(ISBLANK(draft_picks[[#This Row],[movie_id]]),"",_xlfn.XLOOKUP(draft_picks[[#This Row],[movie_id]],drafts.movies[id],drafts.movies[movie_title]))</f>
        <v>Contagion</v>
      </c>
      <c r="G747" s="3" t="s">
        <v>1115</v>
      </c>
      <c r="H747" t="str">
        <f>IF(ISBLANK(draft_picks[[#This Row],[drafter_id]]),"",_xlfn.XLOOKUP(draft_picks[[#This Row],[drafter_id]],drafters[id],drafters[name]))</f>
        <v>Ryan Marker</v>
      </c>
      <c r="J747" t="str">
        <f>IF(ISBLANK(draft_picks[[#This Row],[drafter_team_id]]),"",_xlfn.XLOOKUP(draft_picks[[#This Row],[drafter_team_id]],drafter_teams[id],drafter_teams[name]))</f>
        <v/>
      </c>
      <c r="K747" s="3" t="s">
        <v>15484</v>
      </c>
      <c r="L747" t="s">
        <v>1177</v>
      </c>
      <c r="M747" t="str">
        <f>IF(OR(ISBLANK(draft_picks[[#This Row],[veto_drafter_id]]),draft_picks[[#This Row],[veto_drafter_id]]=""),"",_xlfn.XLOOKUP(draft_picks[[#This Row],[veto_drafter_id]],drafters[id],drafters[name]))</f>
        <v>Darren Franich</v>
      </c>
      <c r="N747" t="s">
        <v>15497</v>
      </c>
      <c r="O747" t="str">
        <f>IF(OR(ISBLANK(draft_picks[[#This Row],[veto_drafter_team_id]]),draft_picks[[#This Row],[veto_drafter_team_id]]=""),"",_xlfn.XLOOKUP(draft_picks[[#This Row],[veto_drafter_team_id]],drafter_teams[id],drafter_teams[name]))</f>
        <v/>
      </c>
      <c r="Q747" t="s">
        <v>15497</v>
      </c>
      <c r="R747" t="str">
        <f>IF(OR(ISBLANK(draft_picks[[#This Row],[veto_override_drafter_id]]),draft_picks[[#This Row],[veto_override_drafter_id]]=""),"",_xlfn.XLOOKUP(draft_picks[[#This Row],[veto_override_drafter_id]],drafters[id],drafters[name]))</f>
        <v/>
      </c>
      <c r="S747" t="s">
        <v>15497</v>
      </c>
      <c r="T747" t="str">
        <f>IF(OR(ISBLANK(draft_picks[[#This Row],[veto_override_team_id]]),draft_picks[[#This Row],[veto_override_team_id]]=""),"",_xlfn.XLOOKUP(draft_picks[[#This Row],[veto_override_team_id]],drafter_teams[id],drafter_teams[name]))</f>
        <v/>
      </c>
    </row>
    <row r="748" spans="1:21" x14ac:dyDescent="0.25">
      <c r="A748" t="s">
        <v>536</v>
      </c>
      <c r="B748" t="str">
        <f>_xlfn.XLOOKUP(draft_picks[[#This Row],[draft_id]],drafts[id],drafts[title])</f>
        <v>Steven Soderbergh</v>
      </c>
      <c r="C748" s="3">
        <v>3</v>
      </c>
      <c r="D748">
        <f>IF(C747&lt;draft_picks[[#This Row],[position]],1,IF(C747&gt;draft_picks[[#This Row],[position]],D747+1,IF(C747=draft_picks[[#This Row],[position]],D747+1)))</f>
        <v>6</v>
      </c>
      <c r="E748" t="s">
        <v>4620</v>
      </c>
      <c r="F748" t="str">
        <f>IF(ISBLANK(draft_picks[[#This Row],[movie_id]]),"",_xlfn.XLOOKUP(draft_picks[[#This Row],[movie_id]],drafts.movies[id],drafts.movies[movie_title]))</f>
        <v>Schizopolis</v>
      </c>
      <c r="G748" s="3" t="s">
        <v>1115</v>
      </c>
      <c r="H748" t="str">
        <f>IF(ISBLANK(draft_picks[[#This Row],[drafter_id]]),"",_xlfn.XLOOKUP(draft_picks[[#This Row],[drafter_id]],drafters[id],drafters[name]))</f>
        <v>Ryan Marker</v>
      </c>
      <c r="J748" t="str">
        <f>IF(ISBLANK(draft_picks[[#This Row],[drafter_team_id]]),"",_xlfn.XLOOKUP(draft_picks[[#This Row],[drafter_team_id]],drafter_teams[id],drafter_teams[name]))</f>
        <v/>
      </c>
      <c r="K748" s="3" t="s">
        <v>15497</v>
      </c>
      <c r="L748" t="s">
        <v>15497</v>
      </c>
      <c r="M748" t="str">
        <f>IF(OR(ISBLANK(draft_picks[[#This Row],[veto_drafter_id]]),draft_picks[[#This Row],[veto_drafter_id]]=""),"",_xlfn.XLOOKUP(draft_picks[[#This Row],[veto_drafter_id]],drafters[id],drafters[name]))</f>
        <v/>
      </c>
      <c r="N748" t="s">
        <v>15497</v>
      </c>
      <c r="O748" t="str">
        <f>IF(OR(ISBLANK(draft_picks[[#This Row],[veto_drafter_team_id]]),draft_picks[[#This Row],[veto_drafter_team_id]]=""),"",_xlfn.XLOOKUP(draft_picks[[#This Row],[veto_drafter_team_id]],drafter_teams[id],drafter_teams[name]))</f>
        <v/>
      </c>
      <c r="Q748" t="s">
        <v>15497</v>
      </c>
      <c r="R748" t="str">
        <f>IF(OR(ISBLANK(draft_picks[[#This Row],[veto_override_drafter_id]]),draft_picks[[#This Row],[veto_override_drafter_id]]=""),"",_xlfn.XLOOKUP(draft_picks[[#This Row],[veto_override_drafter_id]],drafters[id],drafters[name]))</f>
        <v/>
      </c>
      <c r="S748" t="s">
        <v>15497</v>
      </c>
      <c r="T748" t="str">
        <f>IF(OR(ISBLANK(draft_picks[[#This Row],[veto_override_team_id]]),draft_picks[[#This Row],[veto_override_team_id]]=""),"",_xlfn.XLOOKUP(draft_picks[[#This Row],[veto_override_team_id]],drafter_teams[id],drafter_teams[name]))</f>
        <v/>
      </c>
    </row>
    <row r="749" spans="1:21" x14ac:dyDescent="0.25">
      <c r="A749" t="s">
        <v>536</v>
      </c>
      <c r="B749" t="str">
        <f>_xlfn.XLOOKUP(draft_picks[[#This Row],[draft_id]],drafts[id],drafts[title])</f>
        <v>Steven Soderbergh</v>
      </c>
      <c r="C749" s="3">
        <v>2</v>
      </c>
      <c r="D749">
        <f>IF(C748&lt;draft_picks[[#This Row],[position]],1,IF(C748&gt;draft_picks[[#This Row],[position]],D748+1,IF(C748=draft_picks[[#This Row],[position]],D748+1)))</f>
        <v>7</v>
      </c>
      <c r="E749" t="s">
        <v>5991</v>
      </c>
      <c r="F749" t="str">
        <f>IF(ISBLANK(draft_picks[[#This Row],[movie_id]]),"",_xlfn.XLOOKUP(draft_picks[[#This Row],[movie_id]],drafts.movies[id],drafts.movies[movie_title]))</f>
        <v>Out of Sight</v>
      </c>
      <c r="G749" s="3" t="s">
        <v>1177</v>
      </c>
      <c r="H749" t="str">
        <f>IF(ISBLANK(draft_picks[[#This Row],[drafter_id]]),"",_xlfn.XLOOKUP(draft_picks[[#This Row],[drafter_id]],drafters[id],drafters[name]))</f>
        <v>Darren Franich</v>
      </c>
      <c r="J749" t="str">
        <f>IF(ISBLANK(draft_picks[[#This Row],[drafter_team_id]]),"",_xlfn.XLOOKUP(draft_picks[[#This Row],[drafter_team_id]],drafter_teams[id],drafter_teams[name]))</f>
        <v/>
      </c>
      <c r="K749" s="3" t="s">
        <v>15497</v>
      </c>
      <c r="L749" t="s">
        <v>15497</v>
      </c>
      <c r="M749" t="str">
        <f>IF(OR(ISBLANK(draft_picks[[#This Row],[veto_drafter_id]]),draft_picks[[#This Row],[veto_drafter_id]]=""),"",_xlfn.XLOOKUP(draft_picks[[#This Row],[veto_drafter_id]],drafters[id],drafters[name]))</f>
        <v/>
      </c>
      <c r="N749" t="s">
        <v>15497</v>
      </c>
      <c r="O749" t="str">
        <f>IF(OR(ISBLANK(draft_picks[[#This Row],[veto_drafter_team_id]]),draft_picks[[#This Row],[veto_drafter_team_id]]=""),"",_xlfn.XLOOKUP(draft_picks[[#This Row],[veto_drafter_team_id]],drafter_teams[id],drafter_teams[name]))</f>
        <v/>
      </c>
      <c r="Q749" t="s">
        <v>15497</v>
      </c>
      <c r="R749" t="str">
        <f>IF(OR(ISBLANK(draft_picks[[#This Row],[veto_override_drafter_id]]),draft_picks[[#This Row],[veto_override_drafter_id]]=""),"",_xlfn.XLOOKUP(draft_picks[[#This Row],[veto_override_drafter_id]],drafters[id],drafters[name]))</f>
        <v/>
      </c>
      <c r="S749" t="s">
        <v>15497</v>
      </c>
      <c r="T749" t="str">
        <f>IF(OR(ISBLANK(draft_picks[[#This Row],[veto_override_team_id]]),draft_picks[[#This Row],[veto_override_team_id]]=""),"",_xlfn.XLOOKUP(draft_picks[[#This Row],[veto_override_team_id]],drafter_teams[id],drafter_teams[name]))</f>
        <v/>
      </c>
    </row>
    <row r="750" spans="1:21" x14ac:dyDescent="0.25">
      <c r="A750" t="s">
        <v>536</v>
      </c>
      <c r="B750" t="str">
        <f>_xlfn.XLOOKUP(draft_picks[[#This Row],[draft_id]],drafts[id],drafts[title])</f>
        <v>Steven Soderbergh</v>
      </c>
      <c r="C750" s="3">
        <v>1</v>
      </c>
      <c r="D750">
        <f>IF(C749&lt;draft_picks[[#This Row],[position]],1,IF(C749&gt;draft_picks[[#This Row],[position]],D749+1,IF(C749=draft_picks[[#This Row],[position]],D749+1)))</f>
        <v>8</v>
      </c>
      <c r="E750" t="s">
        <v>3343</v>
      </c>
      <c r="F750" t="str">
        <f>IF(ISBLANK(draft_picks[[#This Row],[movie_id]]),"",_xlfn.XLOOKUP(draft_picks[[#This Row],[movie_id]],drafts.movies[id],drafts.movies[movie_title]))</f>
        <v>The Limey</v>
      </c>
      <c r="G750" s="3" t="s">
        <v>1115</v>
      </c>
      <c r="H750" t="str">
        <f>IF(ISBLANK(draft_picks[[#This Row],[drafter_id]]),"",_xlfn.XLOOKUP(draft_picks[[#This Row],[drafter_id]],drafters[id],drafters[name]))</f>
        <v>Ryan Marker</v>
      </c>
      <c r="J750" t="str">
        <f>IF(ISBLANK(draft_picks[[#This Row],[drafter_team_id]]),"",_xlfn.XLOOKUP(draft_picks[[#This Row],[drafter_team_id]],drafter_teams[id],drafter_teams[name]))</f>
        <v/>
      </c>
      <c r="K750" s="3" t="s">
        <v>15497</v>
      </c>
      <c r="L750" t="s">
        <v>15497</v>
      </c>
      <c r="M750" t="str">
        <f>IF(OR(ISBLANK(draft_picks[[#This Row],[veto_drafter_id]]),draft_picks[[#This Row],[veto_drafter_id]]=""),"",_xlfn.XLOOKUP(draft_picks[[#This Row],[veto_drafter_id]],drafters[id],drafters[name]))</f>
        <v/>
      </c>
      <c r="N750" t="s">
        <v>15497</v>
      </c>
      <c r="O750" t="str">
        <f>IF(OR(ISBLANK(draft_picks[[#This Row],[veto_drafter_team_id]]),draft_picks[[#This Row],[veto_drafter_team_id]]=""),"",_xlfn.XLOOKUP(draft_picks[[#This Row],[veto_drafter_team_id]],drafter_teams[id],drafter_teams[name]))</f>
        <v/>
      </c>
      <c r="Q750" t="s">
        <v>15497</v>
      </c>
      <c r="R750" t="str">
        <f>IF(OR(ISBLANK(draft_picks[[#This Row],[veto_override_drafter_id]]),draft_picks[[#This Row],[veto_override_drafter_id]]=""),"",_xlfn.XLOOKUP(draft_picks[[#This Row],[veto_override_drafter_id]],drafters[id],drafters[name]))</f>
        <v/>
      </c>
      <c r="S750" t="s">
        <v>15497</v>
      </c>
      <c r="T750" t="str">
        <f>IF(OR(ISBLANK(draft_picks[[#This Row],[veto_override_team_id]]),draft_picks[[#This Row],[veto_override_team_id]]=""),"",_xlfn.XLOOKUP(draft_picks[[#This Row],[veto_override_team_id]],drafter_teams[id],drafter_teams[name]))</f>
        <v/>
      </c>
    </row>
    <row r="751" spans="1:21" x14ac:dyDescent="0.25">
      <c r="A751" t="s">
        <v>222</v>
      </c>
      <c r="B751" t="str">
        <f>_xlfn.XLOOKUP(draft_picks[[#This Row],[draft_id]],drafts[id],drafts[title])</f>
        <v>New Camp Classics</v>
      </c>
      <c r="C751" s="3">
        <v>7</v>
      </c>
      <c r="D751">
        <f>IF(C750&lt;draft_picks[[#This Row],[position]],1,IF(C750&gt;draft_picks[[#This Row],[position]],D750+1,IF(C750=draft_picks[[#This Row],[position]],D750+1)))</f>
        <v>1</v>
      </c>
      <c r="E751" t="s">
        <v>4698</v>
      </c>
      <c r="F751" t="str">
        <f>IF(ISBLANK(draft_picks[[#This Row],[movie_id]]),"",_xlfn.XLOOKUP(draft_picks[[#This Row],[movie_id]],drafts.movies[id],drafts.movies[movie_title]))</f>
        <v>The Twilight Saga: Breaking Dawn - Part 2</v>
      </c>
      <c r="G751" s="3" t="s">
        <v>975</v>
      </c>
      <c r="H751" t="str">
        <f>IF(ISBLANK(draft_picks[[#This Row],[drafter_id]]),"",_xlfn.XLOOKUP(draft_picks[[#This Row],[drafter_id]],drafters[id],drafters[name]))</f>
        <v>Bethy Squires</v>
      </c>
      <c r="J751" t="str">
        <f>IF(ISBLANK(draft_picks[[#This Row],[drafter_team_id]]),"",_xlfn.XLOOKUP(draft_picks[[#This Row],[drafter_team_id]],drafter_teams[id],drafter_teams[name]))</f>
        <v/>
      </c>
      <c r="K751" s="3" t="s">
        <v>15497</v>
      </c>
      <c r="L751" t="s">
        <v>15497</v>
      </c>
      <c r="M751" t="str">
        <f>IF(OR(ISBLANK(draft_picks[[#This Row],[veto_drafter_id]]),draft_picks[[#This Row],[veto_drafter_id]]=""),"",_xlfn.XLOOKUP(draft_picks[[#This Row],[veto_drafter_id]],drafters[id],drafters[name]))</f>
        <v/>
      </c>
      <c r="N751" t="s">
        <v>15497</v>
      </c>
      <c r="O751" t="str">
        <f>IF(OR(ISBLANK(draft_picks[[#This Row],[veto_drafter_team_id]]),draft_picks[[#This Row],[veto_drafter_team_id]]=""),"",_xlfn.XLOOKUP(draft_picks[[#This Row],[veto_drafter_team_id]],drafter_teams[id],drafter_teams[name]))</f>
        <v/>
      </c>
      <c r="Q751" t="s">
        <v>15497</v>
      </c>
      <c r="R751" t="str">
        <f>IF(OR(ISBLANK(draft_picks[[#This Row],[veto_override_drafter_id]]),draft_picks[[#This Row],[veto_override_drafter_id]]=""),"",_xlfn.XLOOKUP(draft_picks[[#This Row],[veto_override_drafter_id]],drafters[id],drafters[name]))</f>
        <v/>
      </c>
      <c r="S751" t="s">
        <v>15497</v>
      </c>
      <c r="T751" t="str">
        <f>IF(OR(ISBLANK(draft_picks[[#This Row],[veto_override_team_id]]),draft_picks[[#This Row],[veto_override_team_id]]=""),"",_xlfn.XLOOKUP(draft_picks[[#This Row],[veto_override_team_id]],drafter_teams[id],drafter_teams[name]))</f>
        <v/>
      </c>
    </row>
    <row r="752" spans="1:21" x14ac:dyDescent="0.25">
      <c r="A752" t="s">
        <v>222</v>
      </c>
      <c r="B752" t="str">
        <f>_xlfn.XLOOKUP(draft_picks[[#This Row],[draft_id]],drafts[id],drafts[title])</f>
        <v>New Camp Classics</v>
      </c>
      <c r="C752" s="3">
        <v>6</v>
      </c>
      <c r="D752">
        <f>IF(C751&lt;draft_picks[[#This Row],[position]],1,IF(C751&gt;draft_picks[[#This Row],[position]],D751+1,IF(C751=draft_picks[[#This Row],[position]],D751+1)))</f>
        <v>2</v>
      </c>
      <c r="E752" t="s">
        <v>4680</v>
      </c>
      <c r="F752" t="str">
        <f>IF(ISBLANK(draft_picks[[#This Row],[movie_id]]),"",_xlfn.XLOOKUP(draft_picks[[#This Row],[movie_id]],drafts.movies[id],drafts.movies[movie_title]))</f>
        <v>Hackers</v>
      </c>
      <c r="G752" s="3" t="s">
        <v>975</v>
      </c>
      <c r="H752" t="str">
        <f>IF(ISBLANK(draft_picks[[#This Row],[drafter_id]]),"",_xlfn.XLOOKUP(draft_picks[[#This Row],[drafter_id]],drafters[id],drafters[name]))</f>
        <v>Bethy Squires</v>
      </c>
      <c r="J752" t="str">
        <f>IF(ISBLANK(draft_picks[[#This Row],[drafter_team_id]]),"",_xlfn.XLOOKUP(draft_picks[[#This Row],[drafter_team_id]],drafter_teams[id],drafter_teams[name]))</f>
        <v/>
      </c>
      <c r="K752" s="3" t="s">
        <v>15497</v>
      </c>
      <c r="L752" t="s">
        <v>15497</v>
      </c>
      <c r="M752" t="str">
        <f>IF(OR(ISBLANK(draft_picks[[#This Row],[veto_drafter_id]]),draft_picks[[#This Row],[veto_drafter_id]]=""),"",_xlfn.XLOOKUP(draft_picks[[#This Row],[veto_drafter_id]],drafters[id],drafters[name]))</f>
        <v/>
      </c>
      <c r="N752" t="s">
        <v>15497</v>
      </c>
      <c r="O752" t="str">
        <f>IF(OR(ISBLANK(draft_picks[[#This Row],[veto_drafter_team_id]]),draft_picks[[#This Row],[veto_drafter_team_id]]=""),"",_xlfn.XLOOKUP(draft_picks[[#This Row],[veto_drafter_team_id]],drafter_teams[id],drafter_teams[name]))</f>
        <v/>
      </c>
      <c r="Q752" t="s">
        <v>15497</v>
      </c>
      <c r="R752" t="str">
        <f>IF(OR(ISBLANK(draft_picks[[#This Row],[veto_override_drafter_id]]),draft_picks[[#This Row],[veto_override_drafter_id]]=""),"",_xlfn.XLOOKUP(draft_picks[[#This Row],[veto_override_drafter_id]],drafters[id],drafters[name]))</f>
        <v/>
      </c>
      <c r="S752" t="s">
        <v>15497</v>
      </c>
      <c r="T752" t="str">
        <f>IF(OR(ISBLANK(draft_picks[[#This Row],[veto_override_team_id]]),draft_picks[[#This Row],[veto_override_team_id]]=""),"",_xlfn.XLOOKUP(draft_picks[[#This Row],[veto_override_team_id]],drafter_teams[id],drafter_teams[name]))</f>
        <v/>
      </c>
    </row>
    <row r="753" spans="1:20" x14ac:dyDescent="0.25">
      <c r="A753" t="s">
        <v>222</v>
      </c>
      <c r="B753" t="str">
        <f>_xlfn.XLOOKUP(draft_picks[[#This Row],[draft_id]],drafts[id],drafts[title])</f>
        <v>New Camp Classics</v>
      </c>
      <c r="C753" s="3">
        <v>5</v>
      </c>
      <c r="D753">
        <f>IF(C752&lt;draft_picks[[#This Row],[position]],1,IF(C752&gt;draft_picks[[#This Row],[position]],D752+1,IF(C752=draft_picks[[#This Row],[position]],D752+1)))</f>
        <v>3</v>
      </c>
      <c r="E753" t="s">
        <v>7174</v>
      </c>
      <c r="F753" t="str">
        <f>IF(ISBLANK(draft_picks[[#This Row],[movie_id]]),"",_xlfn.XLOOKUP(draft_picks[[#This Row],[movie_id]],drafts.movies[id],drafts.movies[movie_title]))</f>
        <v>The Room</v>
      </c>
      <c r="G753" s="3" t="s">
        <v>787</v>
      </c>
      <c r="H753" t="str">
        <f>IF(ISBLANK(draft_picks[[#This Row],[drafter_id]]),"",_xlfn.XLOOKUP(draft_picks[[#This Row],[drafter_id]],drafters[id],drafters[name]))</f>
        <v>Jocey Coffman</v>
      </c>
      <c r="J753" t="str">
        <f>IF(ISBLANK(draft_picks[[#This Row],[drafter_team_id]]),"",_xlfn.XLOOKUP(draft_picks[[#This Row],[drafter_team_id]],drafter_teams[id],drafter_teams[name]))</f>
        <v/>
      </c>
      <c r="K753" s="3" t="s">
        <v>15497</v>
      </c>
      <c r="L753" t="s">
        <v>15497</v>
      </c>
      <c r="M753" t="str">
        <f>IF(OR(ISBLANK(draft_picks[[#This Row],[veto_drafter_id]]),draft_picks[[#This Row],[veto_drafter_id]]=""),"",_xlfn.XLOOKUP(draft_picks[[#This Row],[veto_drafter_id]],drafters[id],drafters[name]))</f>
        <v/>
      </c>
      <c r="N753" t="s">
        <v>15497</v>
      </c>
      <c r="O753" t="str">
        <f>IF(OR(ISBLANK(draft_picks[[#This Row],[veto_drafter_team_id]]),draft_picks[[#This Row],[veto_drafter_team_id]]=""),"",_xlfn.XLOOKUP(draft_picks[[#This Row],[veto_drafter_team_id]],drafter_teams[id],drafter_teams[name]))</f>
        <v/>
      </c>
      <c r="Q753" t="s">
        <v>15497</v>
      </c>
      <c r="R753" t="str">
        <f>IF(OR(ISBLANK(draft_picks[[#This Row],[veto_override_drafter_id]]),draft_picks[[#This Row],[veto_override_drafter_id]]=""),"",_xlfn.XLOOKUP(draft_picks[[#This Row],[veto_override_drafter_id]],drafters[id],drafters[name]))</f>
        <v/>
      </c>
      <c r="S753" t="s">
        <v>15497</v>
      </c>
      <c r="T753" t="str">
        <f>IF(OR(ISBLANK(draft_picks[[#This Row],[veto_override_team_id]]),draft_picks[[#This Row],[veto_override_team_id]]=""),"",_xlfn.XLOOKUP(draft_picks[[#This Row],[veto_override_team_id]],drafter_teams[id],drafter_teams[name]))</f>
        <v/>
      </c>
    </row>
    <row r="754" spans="1:20" x14ac:dyDescent="0.25">
      <c r="A754" t="s">
        <v>222</v>
      </c>
      <c r="B754" t="str">
        <f>_xlfn.XLOOKUP(draft_picks[[#This Row],[draft_id]],drafts[id],drafts[title])</f>
        <v>New Camp Classics</v>
      </c>
      <c r="C754" s="3">
        <v>4</v>
      </c>
      <c r="D754">
        <f>IF(C753&lt;draft_picks[[#This Row],[position]],1,IF(C753&gt;draft_picks[[#This Row],[position]],D753+1,IF(C753=draft_picks[[#This Row],[position]],D753+1)))</f>
        <v>4</v>
      </c>
      <c r="E754" t="s">
        <v>7620</v>
      </c>
      <c r="F754" t="str">
        <f>IF(ISBLANK(draft_picks[[#This Row],[movie_id]]),"",_xlfn.XLOOKUP(draft_picks[[#This Row],[movie_id]],drafts.movies[id],drafts.movies[movie_title]))</f>
        <v>Batman &amp; Robin</v>
      </c>
      <c r="G754" s="3" t="s">
        <v>975</v>
      </c>
      <c r="H754" t="str">
        <f>IF(ISBLANK(draft_picks[[#This Row],[drafter_id]]),"",_xlfn.XLOOKUP(draft_picks[[#This Row],[drafter_id]],drafters[id],drafters[name]))</f>
        <v>Bethy Squires</v>
      </c>
      <c r="J754" t="str">
        <f>IF(ISBLANK(draft_picks[[#This Row],[drafter_team_id]]),"",_xlfn.XLOOKUP(draft_picks[[#This Row],[drafter_team_id]],drafter_teams[id],drafter_teams[name]))</f>
        <v/>
      </c>
      <c r="K754" s="3" t="s">
        <v>15497</v>
      </c>
      <c r="L754" t="s">
        <v>15497</v>
      </c>
      <c r="M754" t="str">
        <f>IF(OR(ISBLANK(draft_picks[[#This Row],[veto_drafter_id]]),draft_picks[[#This Row],[veto_drafter_id]]=""),"",_xlfn.XLOOKUP(draft_picks[[#This Row],[veto_drafter_id]],drafters[id],drafters[name]))</f>
        <v/>
      </c>
      <c r="N754" t="s">
        <v>15497</v>
      </c>
      <c r="O754" t="str">
        <f>IF(OR(ISBLANK(draft_picks[[#This Row],[veto_drafter_team_id]]),draft_picks[[#This Row],[veto_drafter_team_id]]=""),"",_xlfn.XLOOKUP(draft_picks[[#This Row],[veto_drafter_team_id]],drafter_teams[id],drafter_teams[name]))</f>
        <v/>
      </c>
      <c r="Q754" t="s">
        <v>15497</v>
      </c>
      <c r="R754" t="str">
        <f>IF(OR(ISBLANK(draft_picks[[#This Row],[veto_override_drafter_id]]),draft_picks[[#This Row],[veto_override_drafter_id]]=""),"",_xlfn.XLOOKUP(draft_picks[[#This Row],[veto_override_drafter_id]],drafters[id],drafters[name]))</f>
        <v/>
      </c>
      <c r="S754" t="s">
        <v>15497</v>
      </c>
      <c r="T754" t="str">
        <f>IF(OR(ISBLANK(draft_picks[[#This Row],[veto_override_team_id]]),draft_picks[[#This Row],[veto_override_team_id]]=""),"",_xlfn.XLOOKUP(draft_picks[[#This Row],[veto_override_team_id]],drafter_teams[id],drafter_teams[name]))</f>
        <v/>
      </c>
    </row>
    <row r="755" spans="1:20" x14ac:dyDescent="0.25">
      <c r="A755" t="s">
        <v>222</v>
      </c>
      <c r="B755" t="str">
        <f>_xlfn.XLOOKUP(draft_picks[[#This Row],[draft_id]],drafts[id],drafts[title])</f>
        <v>New Camp Classics</v>
      </c>
      <c r="C755" s="3">
        <v>3</v>
      </c>
      <c r="D755">
        <f>IF(C754&lt;draft_picks[[#This Row],[position]],1,IF(C754&gt;draft_picks[[#This Row],[position]],D754+1,IF(C754=draft_picks[[#This Row],[position]],D754+1)))</f>
        <v>5</v>
      </c>
      <c r="E755" t="s">
        <v>2078</v>
      </c>
      <c r="F755" t="str">
        <f>IF(ISBLANK(draft_picks[[#This Row],[movie_id]]),"",_xlfn.XLOOKUP(draft_picks[[#This Row],[movie_id]],drafts.movies[id],drafts.movies[movie_title]))</f>
        <v>Point Break</v>
      </c>
      <c r="G755" s="3" t="s">
        <v>787</v>
      </c>
      <c r="H755" t="str">
        <f>IF(ISBLANK(draft_picks[[#This Row],[drafter_id]]),"",_xlfn.XLOOKUP(draft_picks[[#This Row],[drafter_id]],drafters[id],drafters[name]))</f>
        <v>Jocey Coffman</v>
      </c>
      <c r="J755" t="str">
        <f>IF(ISBLANK(draft_picks[[#This Row],[drafter_team_id]]),"",_xlfn.XLOOKUP(draft_picks[[#This Row],[drafter_team_id]],drafter_teams[id],drafter_teams[name]))</f>
        <v/>
      </c>
      <c r="K755" s="3" t="s">
        <v>15497</v>
      </c>
      <c r="L755" t="s">
        <v>15497</v>
      </c>
      <c r="M755" t="str">
        <f>IF(OR(ISBLANK(draft_picks[[#This Row],[veto_drafter_id]]),draft_picks[[#This Row],[veto_drafter_id]]=""),"",_xlfn.XLOOKUP(draft_picks[[#This Row],[veto_drafter_id]],drafters[id],drafters[name]))</f>
        <v/>
      </c>
      <c r="N755" t="s">
        <v>15497</v>
      </c>
      <c r="O755" t="str">
        <f>IF(OR(ISBLANK(draft_picks[[#This Row],[veto_drafter_team_id]]),draft_picks[[#This Row],[veto_drafter_team_id]]=""),"",_xlfn.XLOOKUP(draft_picks[[#This Row],[veto_drafter_team_id]],drafter_teams[id],drafter_teams[name]))</f>
        <v/>
      </c>
      <c r="Q755" t="s">
        <v>15497</v>
      </c>
      <c r="R755" t="str">
        <f>IF(OR(ISBLANK(draft_picks[[#This Row],[veto_override_drafter_id]]),draft_picks[[#This Row],[veto_override_drafter_id]]=""),"",_xlfn.XLOOKUP(draft_picks[[#This Row],[veto_override_drafter_id]],drafters[id],drafters[name]))</f>
        <v/>
      </c>
      <c r="S755" t="s">
        <v>15497</v>
      </c>
      <c r="T755" t="str">
        <f>IF(OR(ISBLANK(draft_picks[[#This Row],[veto_override_team_id]]),draft_picks[[#This Row],[veto_override_team_id]]=""),"",_xlfn.XLOOKUP(draft_picks[[#This Row],[veto_override_team_id]],drafter_teams[id],drafter_teams[name]))</f>
        <v/>
      </c>
    </row>
    <row r="756" spans="1:20" x14ac:dyDescent="0.25">
      <c r="A756" t="s">
        <v>222</v>
      </c>
      <c r="B756" t="str">
        <f>_xlfn.XLOOKUP(draft_picks[[#This Row],[draft_id]],drafts[id],drafts[title])</f>
        <v>New Camp Classics</v>
      </c>
      <c r="C756" s="3">
        <v>2</v>
      </c>
      <c r="D756">
        <f>IF(C755&lt;draft_picks[[#This Row],[position]],1,IF(C755&gt;draft_picks[[#This Row],[position]],D755+1,IF(C755=draft_picks[[#This Row],[position]],D755+1)))</f>
        <v>6</v>
      </c>
      <c r="E756" t="s">
        <v>7138</v>
      </c>
      <c r="F756" t="str">
        <f>IF(ISBLANK(draft_picks[[#This Row],[movie_id]]),"",_xlfn.XLOOKUP(draft_picks[[#This Row],[movie_id]],drafts.movies[id],drafts.movies[movie_title]))</f>
        <v>Moulin Rouge!</v>
      </c>
      <c r="G756" s="3" t="s">
        <v>975</v>
      </c>
      <c r="H756" t="str">
        <f>IF(ISBLANK(draft_picks[[#This Row],[drafter_id]]),"",_xlfn.XLOOKUP(draft_picks[[#This Row],[drafter_id]],drafters[id],drafters[name]))</f>
        <v>Bethy Squires</v>
      </c>
      <c r="J756" t="str">
        <f>IF(ISBLANK(draft_picks[[#This Row],[drafter_team_id]]),"",_xlfn.XLOOKUP(draft_picks[[#This Row],[drafter_team_id]],drafter_teams[id],drafter_teams[name]))</f>
        <v/>
      </c>
      <c r="K756" s="3" t="s">
        <v>15484</v>
      </c>
      <c r="L756" t="s">
        <v>787</v>
      </c>
      <c r="M756" t="str">
        <f>IF(OR(ISBLANK(draft_picks[[#This Row],[veto_drafter_id]]),draft_picks[[#This Row],[veto_drafter_id]]=""),"",_xlfn.XLOOKUP(draft_picks[[#This Row],[veto_drafter_id]],drafters[id],drafters[name]))</f>
        <v>Jocey Coffman</v>
      </c>
      <c r="N756" t="s">
        <v>15497</v>
      </c>
      <c r="O756" t="str">
        <f>IF(OR(ISBLANK(draft_picks[[#This Row],[veto_drafter_team_id]]),draft_picks[[#This Row],[veto_drafter_team_id]]=""),"",_xlfn.XLOOKUP(draft_picks[[#This Row],[veto_drafter_team_id]],drafter_teams[id],drafter_teams[name]))</f>
        <v/>
      </c>
      <c r="Q756" t="s">
        <v>15497</v>
      </c>
      <c r="R756" t="str">
        <f>IF(OR(ISBLANK(draft_picks[[#This Row],[veto_override_drafter_id]]),draft_picks[[#This Row],[veto_override_drafter_id]]=""),"",_xlfn.XLOOKUP(draft_picks[[#This Row],[veto_override_drafter_id]],drafters[id],drafters[name]))</f>
        <v/>
      </c>
      <c r="S756" t="s">
        <v>15497</v>
      </c>
      <c r="T756" t="str">
        <f>IF(OR(ISBLANK(draft_picks[[#This Row],[veto_override_team_id]]),draft_picks[[#This Row],[veto_override_team_id]]=""),"",_xlfn.XLOOKUP(draft_picks[[#This Row],[veto_override_team_id]],drafter_teams[id],drafter_teams[name]))</f>
        <v/>
      </c>
    </row>
    <row r="757" spans="1:20" x14ac:dyDescent="0.25">
      <c r="A757" t="s">
        <v>222</v>
      </c>
      <c r="B757" t="str">
        <f>_xlfn.XLOOKUP(draft_picks[[#This Row],[draft_id]],drafts[id],drafts[title])</f>
        <v>New Camp Classics</v>
      </c>
      <c r="C757" s="3">
        <v>2</v>
      </c>
      <c r="D757">
        <f>IF(C756&lt;draft_picks[[#This Row],[position]],1,IF(C756&gt;draft_picks[[#This Row],[position]],D756+1,IF(C756=draft_picks[[#This Row],[position]],D756+1)))</f>
        <v>7</v>
      </c>
      <c r="E757" t="s">
        <v>6643</v>
      </c>
      <c r="F757" t="str">
        <f>IF(ISBLANK(draft_picks[[#This Row],[movie_id]]),"",_xlfn.XLOOKUP(draft_picks[[#This Row],[movie_id]],drafts.movies[id],drafts.movies[movie_title]))</f>
        <v>Showgirls</v>
      </c>
      <c r="G757" s="3" t="s">
        <v>975</v>
      </c>
      <c r="H757" t="str">
        <f>IF(ISBLANK(draft_picks[[#This Row],[drafter_id]]),"",_xlfn.XLOOKUP(draft_picks[[#This Row],[drafter_id]],drafters[id],drafters[name]))</f>
        <v>Bethy Squires</v>
      </c>
      <c r="J757" t="str">
        <f>IF(ISBLANK(draft_picks[[#This Row],[drafter_team_id]]),"",_xlfn.XLOOKUP(draft_picks[[#This Row],[drafter_team_id]],drafter_teams[id],drafter_teams[name]))</f>
        <v/>
      </c>
      <c r="K757" s="3" t="s">
        <v>15497</v>
      </c>
      <c r="L757" t="s">
        <v>15497</v>
      </c>
      <c r="M757" t="str">
        <f>IF(OR(ISBLANK(draft_picks[[#This Row],[veto_drafter_id]]),draft_picks[[#This Row],[veto_drafter_id]]=""),"",_xlfn.XLOOKUP(draft_picks[[#This Row],[veto_drafter_id]],drafters[id],drafters[name]))</f>
        <v/>
      </c>
      <c r="N757" t="s">
        <v>15497</v>
      </c>
      <c r="O757" t="str">
        <f>IF(OR(ISBLANK(draft_picks[[#This Row],[veto_drafter_team_id]]),draft_picks[[#This Row],[veto_drafter_team_id]]=""),"",_xlfn.XLOOKUP(draft_picks[[#This Row],[veto_drafter_team_id]],drafter_teams[id],drafter_teams[name]))</f>
        <v/>
      </c>
      <c r="Q757" t="s">
        <v>15497</v>
      </c>
      <c r="R757" t="str">
        <f>IF(OR(ISBLANK(draft_picks[[#This Row],[veto_override_drafter_id]]),draft_picks[[#This Row],[veto_override_drafter_id]]=""),"",_xlfn.XLOOKUP(draft_picks[[#This Row],[veto_override_drafter_id]],drafters[id],drafters[name]))</f>
        <v/>
      </c>
      <c r="S757" t="s">
        <v>15497</v>
      </c>
      <c r="T757" t="str">
        <f>IF(OR(ISBLANK(draft_picks[[#This Row],[veto_override_team_id]]),draft_picks[[#This Row],[veto_override_team_id]]=""),"",_xlfn.XLOOKUP(draft_picks[[#This Row],[veto_override_team_id]],drafter_teams[id],drafter_teams[name]))</f>
        <v/>
      </c>
    </row>
    <row r="758" spans="1:20" x14ac:dyDescent="0.25">
      <c r="A758" t="s">
        <v>222</v>
      </c>
      <c r="B758" t="str">
        <f>_xlfn.XLOOKUP(draft_picks[[#This Row],[draft_id]],drafts[id],drafts[title])</f>
        <v>New Camp Classics</v>
      </c>
      <c r="C758" s="3">
        <v>1</v>
      </c>
      <c r="D758">
        <f>IF(C757&lt;draft_picks[[#This Row],[position]],1,IF(C757&gt;draft_picks[[#This Row],[position]],D757+1,IF(C757=draft_picks[[#This Row],[position]],D757+1)))</f>
        <v>8</v>
      </c>
      <c r="E758" t="s">
        <v>2460</v>
      </c>
      <c r="F758" t="str">
        <f>IF(ISBLANK(draft_picks[[#This Row],[movie_id]]),"",_xlfn.XLOOKUP(draft_picks[[#This Row],[movie_id]],drafts.movies[id],drafts.movies[movie_title]))</f>
        <v>Cats</v>
      </c>
      <c r="G758" s="3" t="s">
        <v>787</v>
      </c>
      <c r="H758" t="str">
        <f>IF(ISBLANK(draft_picks[[#This Row],[drafter_id]]),"",_xlfn.XLOOKUP(draft_picks[[#This Row],[drafter_id]],drafters[id],drafters[name]))</f>
        <v>Jocey Coffman</v>
      </c>
      <c r="J758" t="str">
        <f>IF(ISBLANK(draft_picks[[#This Row],[drafter_team_id]]),"",_xlfn.XLOOKUP(draft_picks[[#This Row],[drafter_team_id]],drafter_teams[id],drafter_teams[name]))</f>
        <v/>
      </c>
      <c r="K758" s="3" t="s">
        <v>15497</v>
      </c>
      <c r="L758" t="s">
        <v>15497</v>
      </c>
      <c r="M758" t="str">
        <f>IF(OR(ISBLANK(draft_picks[[#This Row],[veto_drafter_id]]),draft_picks[[#This Row],[veto_drafter_id]]=""),"",_xlfn.XLOOKUP(draft_picks[[#This Row],[veto_drafter_id]],drafters[id],drafters[name]))</f>
        <v/>
      </c>
      <c r="N758" t="s">
        <v>15497</v>
      </c>
      <c r="O758" t="str">
        <f>IF(OR(ISBLANK(draft_picks[[#This Row],[veto_drafter_team_id]]),draft_picks[[#This Row],[veto_drafter_team_id]]=""),"",_xlfn.XLOOKUP(draft_picks[[#This Row],[veto_drafter_team_id]],drafter_teams[id],drafter_teams[name]))</f>
        <v/>
      </c>
      <c r="Q758" t="s">
        <v>15497</v>
      </c>
      <c r="R758" t="str">
        <f>IF(OR(ISBLANK(draft_picks[[#This Row],[veto_override_drafter_id]]),draft_picks[[#This Row],[veto_override_drafter_id]]=""),"",_xlfn.XLOOKUP(draft_picks[[#This Row],[veto_override_drafter_id]],drafters[id],drafters[name]))</f>
        <v/>
      </c>
      <c r="S758" t="s">
        <v>15497</v>
      </c>
      <c r="T758" t="str">
        <f>IF(OR(ISBLANK(draft_picks[[#This Row],[veto_override_team_id]]),draft_picks[[#This Row],[veto_override_team_id]]=""),"",_xlfn.XLOOKUP(draft_picks[[#This Row],[veto_override_team_id]],drafter_teams[id],drafter_teams[name]))</f>
        <v/>
      </c>
    </row>
    <row r="759" spans="1:20" x14ac:dyDescent="0.25">
      <c r="A759" t="s">
        <v>582</v>
      </c>
      <c r="B759" t="str">
        <f>_xlfn.XLOOKUP(draft_picks[[#This Row],[draft_id]],drafts[id],drafts[title])</f>
        <v>Brief Encounters</v>
      </c>
      <c r="C759" s="3">
        <v>7</v>
      </c>
      <c r="D759">
        <f>IF(C758&lt;draft_picks[[#This Row],[position]],1,IF(C758&gt;draft_picks[[#This Row],[position]],D758+1,IF(C758=draft_picks[[#This Row],[position]],D758+1)))</f>
        <v>1</v>
      </c>
      <c r="E759" t="s">
        <v>8038</v>
      </c>
      <c r="F759" t="str">
        <f>IF(ISBLANK(draft_picks[[#This Row],[movie_id]]),"",_xlfn.XLOOKUP(draft_picks[[#This Row],[movie_id]],drafts.movies[id],drafts.movies[movie_title]))</f>
        <v>Weekend</v>
      </c>
      <c r="G759" s="3" t="s">
        <v>883</v>
      </c>
      <c r="H759" t="str">
        <f>IF(ISBLANK(draft_picks[[#This Row],[drafter_id]]),"",_xlfn.XLOOKUP(draft_picks[[#This Row],[drafter_id]],drafters[id],drafters[name]))</f>
        <v>Joanna Robinson</v>
      </c>
      <c r="J759" t="str">
        <f>IF(ISBLANK(draft_picks[[#This Row],[drafter_team_id]]),"",_xlfn.XLOOKUP(draft_picks[[#This Row],[drafter_team_id]],drafter_teams[id],drafter_teams[name]))</f>
        <v/>
      </c>
      <c r="K759" s="3" t="s">
        <v>15497</v>
      </c>
      <c r="L759" t="s">
        <v>15497</v>
      </c>
      <c r="M759" t="str">
        <f>IF(OR(ISBLANK(draft_picks[[#This Row],[veto_drafter_id]]),draft_picks[[#This Row],[veto_drafter_id]]=""),"",_xlfn.XLOOKUP(draft_picks[[#This Row],[veto_drafter_id]],drafters[id],drafters[name]))</f>
        <v/>
      </c>
      <c r="N759" t="s">
        <v>15497</v>
      </c>
      <c r="O759" t="str">
        <f>IF(OR(ISBLANK(draft_picks[[#This Row],[veto_drafter_team_id]]),draft_picks[[#This Row],[veto_drafter_team_id]]=""),"",_xlfn.XLOOKUP(draft_picks[[#This Row],[veto_drafter_team_id]],drafter_teams[id],drafter_teams[name]))</f>
        <v/>
      </c>
      <c r="Q759" t="s">
        <v>15497</v>
      </c>
      <c r="R759" t="str">
        <f>IF(OR(ISBLANK(draft_picks[[#This Row],[veto_override_drafter_id]]),draft_picks[[#This Row],[veto_override_drafter_id]]=""),"",_xlfn.XLOOKUP(draft_picks[[#This Row],[veto_override_drafter_id]],drafters[id],drafters[name]))</f>
        <v/>
      </c>
      <c r="S759" t="s">
        <v>15497</v>
      </c>
      <c r="T759" t="str">
        <f>IF(OR(ISBLANK(draft_picks[[#This Row],[veto_override_team_id]]),draft_picks[[#This Row],[veto_override_team_id]]=""),"",_xlfn.XLOOKUP(draft_picks[[#This Row],[veto_override_team_id]],drafter_teams[id],drafter_teams[name]))</f>
        <v/>
      </c>
    </row>
    <row r="760" spans="1:20" x14ac:dyDescent="0.25">
      <c r="A760" t="s">
        <v>582</v>
      </c>
      <c r="B760" t="str">
        <f>_xlfn.XLOOKUP(draft_picks[[#This Row],[draft_id]],drafts[id],drafts[title])</f>
        <v>Brief Encounters</v>
      </c>
      <c r="C760" s="3">
        <v>6</v>
      </c>
      <c r="D760">
        <f>IF(C759&lt;draft_picks[[#This Row],[position]],1,IF(C759&gt;draft_picks[[#This Row],[position]],D759+1,IF(C759=draft_picks[[#This Row],[position]],D759+1)))</f>
        <v>2</v>
      </c>
      <c r="E760" t="s">
        <v>7063</v>
      </c>
      <c r="F760" t="str">
        <f>IF(ISBLANK(draft_picks[[#This Row],[movie_id]]),"",_xlfn.XLOOKUP(draft_picks[[#This Row],[movie_id]],drafts.movies[id],drafts.movies[movie_title]))</f>
        <v>Arrival</v>
      </c>
      <c r="G760" s="3" t="s">
        <v>883</v>
      </c>
      <c r="H760" t="str">
        <f>IF(ISBLANK(draft_picks[[#This Row],[drafter_id]]),"",_xlfn.XLOOKUP(draft_picks[[#This Row],[drafter_id]],drafters[id],drafters[name]))</f>
        <v>Joanna Robinson</v>
      </c>
      <c r="J760" t="str">
        <f>IF(ISBLANK(draft_picks[[#This Row],[drafter_team_id]]),"",_xlfn.XLOOKUP(draft_picks[[#This Row],[drafter_team_id]],drafter_teams[id],drafter_teams[name]))</f>
        <v/>
      </c>
      <c r="K760" s="3" t="s">
        <v>15497</v>
      </c>
      <c r="L760" t="s">
        <v>15497</v>
      </c>
      <c r="M760" t="str">
        <f>IF(OR(ISBLANK(draft_picks[[#This Row],[veto_drafter_id]]),draft_picks[[#This Row],[veto_drafter_id]]=""),"",_xlfn.XLOOKUP(draft_picks[[#This Row],[veto_drafter_id]],drafters[id],drafters[name]))</f>
        <v/>
      </c>
      <c r="N760" t="s">
        <v>15497</v>
      </c>
      <c r="O760" t="str">
        <f>IF(OR(ISBLANK(draft_picks[[#This Row],[veto_drafter_team_id]]),draft_picks[[#This Row],[veto_drafter_team_id]]=""),"",_xlfn.XLOOKUP(draft_picks[[#This Row],[veto_drafter_team_id]],drafter_teams[id],drafter_teams[name]))</f>
        <v/>
      </c>
      <c r="Q760" t="s">
        <v>15497</v>
      </c>
      <c r="R760" t="str">
        <f>IF(OR(ISBLANK(draft_picks[[#This Row],[veto_override_drafter_id]]),draft_picks[[#This Row],[veto_override_drafter_id]]=""),"",_xlfn.XLOOKUP(draft_picks[[#This Row],[veto_override_drafter_id]],drafters[id],drafters[name]))</f>
        <v/>
      </c>
      <c r="S760" t="s">
        <v>15497</v>
      </c>
      <c r="T760" t="str">
        <f>IF(OR(ISBLANK(draft_picks[[#This Row],[veto_override_team_id]]),draft_picks[[#This Row],[veto_override_team_id]]=""),"",_xlfn.XLOOKUP(draft_picks[[#This Row],[veto_override_team_id]],drafter_teams[id],drafter_teams[name]))</f>
        <v/>
      </c>
    </row>
    <row r="761" spans="1:20" x14ac:dyDescent="0.25">
      <c r="A761" t="s">
        <v>582</v>
      </c>
      <c r="B761" t="str">
        <f>_xlfn.XLOOKUP(draft_picks[[#This Row],[draft_id]],drafts[id],drafts[title])</f>
        <v>Brief Encounters</v>
      </c>
      <c r="C761" s="3">
        <v>5</v>
      </c>
      <c r="D761">
        <f>IF(C760&lt;draft_picks[[#This Row],[position]],1,IF(C760&gt;draft_picks[[#This Row],[position]],D760+1,IF(C760=draft_picks[[#This Row],[position]],D760+1)))</f>
        <v>3</v>
      </c>
      <c r="E761" t="s">
        <v>3746</v>
      </c>
      <c r="F761" t="str">
        <f>IF(ISBLANK(draft_picks[[#This Row],[movie_id]]),"",_xlfn.XLOOKUP(draft_picks[[#This Row],[movie_id]],drafts.movies[id],drafts.movies[movie_title]))</f>
        <v>Before Sunrise</v>
      </c>
      <c r="G761" s="3" t="s">
        <v>1095</v>
      </c>
      <c r="H761" t="str">
        <f>IF(ISBLANK(draft_picks[[#This Row],[drafter_id]]),"",_xlfn.XLOOKUP(draft_picks[[#This Row],[drafter_id]],drafters[id],drafters[name]))</f>
        <v>Katey Rich</v>
      </c>
      <c r="J761" t="str">
        <f>IF(ISBLANK(draft_picks[[#This Row],[drafter_team_id]]),"",_xlfn.XLOOKUP(draft_picks[[#This Row],[drafter_team_id]],drafter_teams[id],drafter_teams[name]))</f>
        <v/>
      </c>
      <c r="K761" s="3" t="s">
        <v>15497</v>
      </c>
      <c r="L761" t="s">
        <v>15497</v>
      </c>
      <c r="M761" t="str">
        <f>IF(OR(ISBLANK(draft_picks[[#This Row],[veto_drafter_id]]),draft_picks[[#This Row],[veto_drafter_id]]=""),"",_xlfn.XLOOKUP(draft_picks[[#This Row],[veto_drafter_id]],drafters[id],drafters[name]))</f>
        <v/>
      </c>
      <c r="N761" t="s">
        <v>15497</v>
      </c>
      <c r="O761" t="str">
        <f>IF(OR(ISBLANK(draft_picks[[#This Row],[veto_drafter_team_id]]),draft_picks[[#This Row],[veto_drafter_team_id]]=""),"",_xlfn.XLOOKUP(draft_picks[[#This Row],[veto_drafter_team_id]],drafter_teams[id],drafter_teams[name]))</f>
        <v/>
      </c>
      <c r="Q761" t="s">
        <v>15497</v>
      </c>
      <c r="R761" t="str">
        <f>IF(OR(ISBLANK(draft_picks[[#This Row],[veto_override_drafter_id]]),draft_picks[[#This Row],[veto_override_drafter_id]]=""),"",_xlfn.XLOOKUP(draft_picks[[#This Row],[veto_override_drafter_id]],drafters[id],drafters[name]))</f>
        <v/>
      </c>
      <c r="S761" t="s">
        <v>15497</v>
      </c>
      <c r="T761" t="str">
        <f>IF(OR(ISBLANK(draft_picks[[#This Row],[veto_override_team_id]]),draft_picks[[#This Row],[veto_override_team_id]]=""),"",_xlfn.XLOOKUP(draft_picks[[#This Row],[veto_override_team_id]],drafter_teams[id],drafter_teams[name]))</f>
        <v/>
      </c>
    </row>
    <row r="762" spans="1:20" x14ac:dyDescent="0.25">
      <c r="A762" t="s">
        <v>582</v>
      </c>
      <c r="B762" t="str">
        <f>_xlfn.XLOOKUP(draft_picks[[#This Row],[draft_id]],drafts[id],drafts[title])</f>
        <v>Brief Encounters</v>
      </c>
      <c r="C762" s="3">
        <v>4</v>
      </c>
      <c r="D762">
        <f>IF(C761&lt;draft_picks[[#This Row],[position]],1,IF(C761&gt;draft_picks[[#This Row],[position]],D761+1,IF(C761=draft_picks[[#This Row],[position]],D761+1)))</f>
        <v>4</v>
      </c>
      <c r="E762" t="s">
        <v>2892</v>
      </c>
      <c r="F762" t="str">
        <f>IF(ISBLANK(draft_picks[[#This Row],[movie_id]]),"",_xlfn.XLOOKUP(draft_picks[[#This Row],[movie_id]],drafts.movies[id],drafts.movies[movie_title]))</f>
        <v>Once</v>
      </c>
      <c r="G762" s="3" t="s">
        <v>883</v>
      </c>
      <c r="H762" t="str">
        <f>IF(ISBLANK(draft_picks[[#This Row],[drafter_id]]),"",_xlfn.XLOOKUP(draft_picks[[#This Row],[drafter_id]],drafters[id],drafters[name]))</f>
        <v>Joanna Robinson</v>
      </c>
      <c r="J762" t="str">
        <f>IF(ISBLANK(draft_picks[[#This Row],[drafter_team_id]]),"",_xlfn.XLOOKUP(draft_picks[[#This Row],[drafter_team_id]],drafter_teams[id],drafter_teams[name]))</f>
        <v/>
      </c>
      <c r="K762" s="3" t="s">
        <v>15497</v>
      </c>
      <c r="L762" t="s">
        <v>15497</v>
      </c>
      <c r="M762" t="str">
        <f>IF(OR(ISBLANK(draft_picks[[#This Row],[veto_drafter_id]]),draft_picks[[#This Row],[veto_drafter_id]]=""),"",_xlfn.XLOOKUP(draft_picks[[#This Row],[veto_drafter_id]],drafters[id],drafters[name]))</f>
        <v/>
      </c>
      <c r="N762" t="s">
        <v>15497</v>
      </c>
      <c r="O762" t="str">
        <f>IF(OR(ISBLANK(draft_picks[[#This Row],[veto_drafter_team_id]]),draft_picks[[#This Row],[veto_drafter_team_id]]=""),"",_xlfn.XLOOKUP(draft_picks[[#This Row],[veto_drafter_team_id]],drafter_teams[id],drafter_teams[name]))</f>
        <v/>
      </c>
      <c r="Q762" t="s">
        <v>15497</v>
      </c>
      <c r="R762" t="str">
        <f>IF(OR(ISBLANK(draft_picks[[#This Row],[veto_override_drafter_id]]),draft_picks[[#This Row],[veto_override_drafter_id]]=""),"",_xlfn.XLOOKUP(draft_picks[[#This Row],[veto_override_drafter_id]],drafters[id],drafters[name]))</f>
        <v/>
      </c>
      <c r="S762" t="s">
        <v>15497</v>
      </c>
      <c r="T762" t="str">
        <f>IF(OR(ISBLANK(draft_picks[[#This Row],[veto_override_team_id]]),draft_picks[[#This Row],[veto_override_team_id]]=""),"",_xlfn.XLOOKUP(draft_picks[[#This Row],[veto_override_team_id]],drafter_teams[id],drafter_teams[name]))</f>
        <v/>
      </c>
    </row>
    <row r="763" spans="1:20" x14ac:dyDescent="0.25">
      <c r="A763" t="s">
        <v>582</v>
      </c>
      <c r="B763" t="str">
        <f>_xlfn.XLOOKUP(draft_picks[[#This Row],[draft_id]],drafts[id],drafts[title])</f>
        <v>Brief Encounters</v>
      </c>
      <c r="C763" s="3">
        <v>3</v>
      </c>
      <c r="D763">
        <f>IF(C762&lt;draft_picks[[#This Row],[position]],1,IF(C762&gt;draft_picks[[#This Row],[position]],D762+1,IF(C762=draft_picks[[#This Row],[position]],D762+1)))</f>
        <v>5</v>
      </c>
      <c r="E763" t="s">
        <v>2529</v>
      </c>
      <c r="F763" t="str">
        <f>IF(ISBLANK(draft_picks[[#This Row],[movie_id]]),"",_xlfn.XLOOKUP(draft_picks[[#This Row],[movie_id]],drafts.movies[id],drafts.movies[movie_title]))</f>
        <v>Shakespeare in Love</v>
      </c>
      <c r="G763" s="3" t="s">
        <v>1095</v>
      </c>
      <c r="H763" t="str">
        <f>IF(ISBLANK(draft_picks[[#This Row],[drafter_id]]),"",_xlfn.XLOOKUP(draft_picks[[#This Row],[drafter_id]],drafters[id],drafters[name]))</f>
        <v>Katey Rich</v>
      </c>
      <c r="J763" t="str">
        <f>IF(ISBLANK(draft_picks[[#This Row],[drafter_team_id]]),"",_xlfn.XLOOKUP(draft_picks[[#This Row],[drafter_team_id]],drafter_teams[id],drafter_teams[name]))</f>
        <v/>
      </c>
      <c r="K763" s="3" t="s">
        <v>15497</v>
      </c>
      <c r="L763" t="s">
        <v>15497</v>
      </c>
      <c r="M763" t="str">
        <f>IF(OR(ISBLANK(draft_picks[[#This Row],[veto_drafter_id]]),draft_picks[[#This Row],[veto_drafter_id]]=""),"",_xlfn.XLOOKUP(draft_picks[[#This Row],[veto_drafter_id]],drafters[id],drafters[name]))</f>
        <v/>
      </c>
      <c r="N763" t="s">
        <v>15497</v>
      </c>
      <c r="O763" t="str">
        <f>IF(OR(ISBLANK(draft_picks[[#This Row],[veto_drafter_team_id]]),draft_picks[[#This Row],[veto_drafter_team_id]]=""),"",_xlfn.XLOOKUP(draft_picks[[#This Row],[veto_drafter_team_id]],drafter_teams[id],drafter_teams[name]))</f>
        <v/>
      </c>
      <c r="Q763" t="s">
        <v>15497</v>
      </c>
      <c r="R763" t="str">
        <f>IF(OR(ISBLANK(draft_picks[[#This Row],[veto_override_drafter_id]]),draft_picks[[#This Row],[veto_override_drafter_id]]=""),"",_xlfn.XLOOKUP(draft_picks[[#This Row],[veto_override_drafter_id]],drafters[id],drafters[name]))</f>
        <v/>
      </c>
      <c r="S763" t="s">
        <v>15497</v>
      </c>
      <c r="T763" t="str">
        <f>IF(OR(ISBLANK(draft_picks[[#This Row],[veto_override_team_id]]),draft_picks[[#This Row],[veto_override_team_id]]=""),"",_xlfn.XLOOKUP(draft_picks[[#This Row],[veto_override_team_id]],drafter_teams[id],drafter_teams[name]))</f>
        <v/>
      </c>
    </row>
    <row r="764" spans="1:20" x14ac:dyDescent="0.25">
      <c r="A764" t="s">
        <v>582</v>
      </c>
      <c r="B764" t="str">
        <f>_xlfn.XLOOKUP(draft_picks[[#This Row],[draft_id]],drafts[id],drafts[title])</f>
        <v>Brief Encounters</v>
      </c>
      <c r="C764" s="3">
        <v>2</v>
      </c>
      <c r="D764">
        <f>IF(C763&lt;draft_picks[[#This Row],[position]],1,IF(C763&gt;draft_picks[[#This Row],[position]],D763+1,IF(C763=draft_picks[[#This Row],[position]],D763+1)))</f>
        <v>6</v>
      </c>
      <c r="E764" t="s">
        <v>3289</v>
      </c>
      <c r="F764" t="str">
        <f>IF(ISBLANK(draft_picks[[#This Row],[movie_id]]),"",_xlfn.XLOOKUP(draft_picks[[#This Row],[movie_id]],drafts.movies[id],drafts.movies[movie_title]))</f>
        <v>In the Mood for Love</v>
      </c>
      <c r="G764" s="3" t="s">
        <v>883</v>
      </c>
      <c r="H764" t="str">
        <f>IF(ISBLANK(draft_picks[[#This Row],[drafter_id]]),"",_xlfn.XLOOKUP(draft_picks[[#This Row],[drafter_id]],drafters[id],drafters[name]))</f>
        <v>Joanna Robinson</v>
      </c>
      <c r="J764" t="str">
        <f>IF(ISBLANK(draft_picks[[#This Row],[drafter_team_id]]),"",_xlfn.XLOOKUP(draft_picks[[#This Row],[drafter_team_id]],drafter_teams[id],drafter_teams[name]))</f>
        <v/>
      </c>
      <c r="K764" s="3" t="s">
        <v>15497</v>
      </c>
      <c r="L764" t="s">
        <v>15497</v>
      </c>
      <c r="M764" t="str">
        <f>IF(OR(ISBLANK(draft_picks[[#This Row],[veto_drafter_id]]),draft_picks[[#This Row],[veto_drafter_id]]=""),"",_xlfn.XLOOKUP(draft_picks[[#This Row],[veto_drafter_id]],drafters[id],drafters[name]))</f>
        <v/>
      </c>
      <c r="N764" t="s">
        <v>15497</v>
      </c>
      <c r="O764" t="str">
        <f>IF(OR(ISBLANK(draft_picks[[#This Row],[veto_drafter_team_id]]),draft_picks[[#This Row],[veto_drafter_team_id]]=""),"",_xlfn.XLOOKUP(draft_picks[[#This Row],[veto_drafter_team_id]],drafter_teams[id],drafter_teams[name]))</f>
        <v/>
      </c>
      <c r="Q764" t="s">
        <v>15497</v>
      </c>
      <c r="R764" t="str">
        <f>IF(OR(ISBLANK(draft_picks[[#This Row],[veto_override_drafter_id]]),draft_picks[[#This Row],[veto_override_drafter_id]]=""),"",_xlfn.XLOOKUP(draft_picks[[#This Row],[veto_override_drafter_id]],drafters[id],drafters[name]))</f>
        <v/>
      </c>
      <c r="S764" t="s">
        <v>15497</v>
      </c>
      <c r="T764" t="str">
        <f>IF(OR(ISBLANK(draft_picks[[#This Row],[veto_override_team_id]]),draft_picks[[#This Row],[veto_override_team_id]]=""),"",_xlfn.XLOOKUP(draft_picks[[#This Row],[veto_override_team_id]],drafter_teams[id],drafter_teams[name]))</f>
        <v/>
      </c>
    </row>
    <row r="765" spans="1:20" x14ac:dyDescent="0.25">
      <c r="A765" t="s">
        <v>582</v>
      </c>
      <c r="B765" t="str">
        <f>_xlfn.XLOOKUP(draft_picks[[#This Row],[draft_id]],drafts[id],drafts[title])</f>
        <v>Brief Encounters</v>
      </c>
      <c r="C765" s="3">
        <v>1</v>
      </c>
      <c r="D765">
        <f>IF(C764&lt;draft_picks[[#This Row],[position]],1,IF(C764&gt;draft_picks[[#This Row],[position]],D764+1,IF(C764=draft_picks[[#This Row],[position]],D764+1)))</f>
        <v>7</v>
      </c>
      <c r="E765" t="s">
        <v>7895</v>
      </c>
      <c r="F765" t="str">
        <f>IF(ISBLANK(draft_picks[[#This Row],[movie_id]]),"",_xlfn.XLOOKUP(draft_picks[[#This Row],[movie_id]],drafts.movies[id],drafts.movies[movie_title]))</f>
        <v>Casablanca</v>
      </c>
      <c r="G765" s="3" t="s">
        <v>1095</v>
      </c>
      <c r="H765" t="str">
        <f>IF(ISBLANK(draft_picks[[#This Row],[drafter_id]]),"",_xlfn.XLOOKUP(draft_picks[[#This Row],[drafter_id]],drafters[id],drafters[name]))</f>
        <v>Katey Rich</v>
      </c>
      <c r="J765" t="str">
        <f>IF(ISBLANK(draft_picks[[#This Row],[drafter_team_id]]),"",_xlfn.XLOOKUP(draft_picks[[#This Row],[drafter_team_id]],drafter_teams[id],drafter_teams[name]))</f>
        <v/>
      </c>
      <c r="K765" s="3" t="s">
        <v>15484</v>
      </c>
      <c r="L765" t="s">
        <v>883</v>
      </c>
      <c r="M765" t="str">
        <f>IF(OR(ISBLANK(draft_picks[[#This Row],[veto_drafter_id]]),draft_picks[[#This Row],[veto_drafter_id]]=""),"",_xlfn.XLOOKUP(draft_picks[[#This Row],[veto_drafter_id]],drafters[id],drafters[name]))</f>
        <v>Joanna Robinson</v>
      </c>
      <c r="N765" t="s">
        <v>15497</v>
      </c>
      <c r="O765" t="str">
        <f>IF(OR(ISBLANK(draft_picks[[#This Row],[veto_drafter_team_id]]),draft_picks[[#This Row],[veto_drafter_team_id]]=""),"",_xlfn.XLOOKUP(draft_picks[[#This Row],[veto_drafter_team_id]],drafter_teams[id],drafter_teams[name]))</f>
        <v/>
      </c>
      <c r="Q765" t="s">
        <v>15497</v>
      </c>
      <c r="R765" t="str">
        <f>IF(OR(ISBLANK(draft_picks[[#This Row],[veto_override_drafter_id]]),draft_picks[[#This Row],[veto_override_drafter_id]]=""),"",_xlfn.XLOOKUP(draft_picks[[#This Row],[veto_override_drafter_id]],drafters[id],drafters[name]))</f>
        <v/>
      </c>
      <c r="S765" t="s">
        <v>15497</v>
      </c>
      <c r="T765" t="str">
        <f>IF(OR(ISBLANK(draft_picks[[#This Row],[veto_override_team_id]]),draft_picks[[#This Row],[veto_override_team_id]]=""),"",_xlfn.XLOOKUP(draft_picks[[#This Row],[veto_override_team_id]],drafter_teams[id],drafter_teams[name]))</f>
        <v/>
      </c>
    </row>
    <row r="766" spans="1:20" x14ac:dyDescent="0.25">
      <c r="A766" t="s">
        <v>582</v>
      </c>
      <c r="B766" t="str">
        <f>_xlfn.XLOOKUP(draft_picks[[#This Row],[draft_id]],drafts[id],drafts[title])</f>
        <v>Brief Encounters</v>
      </c>
      <c r="C766" s="3">
        <v>1</v>
      </c>
      <c r="D766">
        <f>IF(C765&lt;draft_picks[[#This Row],[position]],1,IF(C765&gt;draft_picks[[#This Row],[position]],D765+1,IF(C765=draft_picks[[#This Row],[position]],D765+1)))</f>
        <v>8</v>
      </c>
      <c r="E766" t="s">
        <v>7560</v>
      </c>
      <c r="F766" t="str">
        <f>IF(ISBLANK(draft_picks[[#This Row],[movie_id]]),"",_xlfn.XLOOKUP(draft_picks[[#This Row],[movie_id]],drafts.movies[id],drafts.movies[movie_title]))</f>
        <v>Brief Encounter</v>
      </c>
      <c r="G766" s="3" t="s">
        <v>1095</v>
      </c>
      <c r="H766" t="str">
        <f>IF(ISBLANK(draft_picks[[#This Row],[drafter_id]]),"",_xlfn.XLOOKUP(draft_picks[[#This Row],[drafter_id]],drafters[id],drafters[name]))</f>
        <v>Katey Rich</v>
      </c>
      <c r="J766" t="str">
        <f>IF(ISBLANK(draft_picks[[#This Row],[drafter_team_id]]),"",_xlfn.XLOOKUP(draft_picks[[#This Row],[drafter_team_id]],drafter_teams[id],drafter_teams[name]))</f>
        <v/>
      </c>
      <c r="K766" s="3" t="s">
        <v>15497</v>
      </c>
      <c r="L766" t="s">
        <v>15497</v>
      </c>
      <c r="M766" t="str">
        <f>IF(OR(ISBLANK(draft_picks[[#This Row],[veto_drafter_id]]),draft_picks[[#This Row],[veto_drafter_id]]=""),"",_xlfn.XLOOKUP(draft_picks[[#This Row],[veto_drafter_id]],drafters[id],drafters[name]))</f>
        <v/>
      </c>
      <c r="N766" t="s">
        <v>15497</v>
      </c>
      <c r="O766" t="str">
        <f>IF(OR(ISBLANK(draft_picks[[#This Row],[veto_drafter_team_id]]),draft_picks[[#This Row],[veto_drafter_team_id]]=""),"",_xlfn.XLOOKUP(draft_picks[[#This Row],[veto_drafter_team_id]],drafter_teams[id],drafter_teams[name]))</f>
        <v/>
      </c>
      <c r="Q766" t="s">
        <v>15497</v>
      </c>
      <c r="R766" t="str">
        <f>IF(OR(ISBLANK(draft_picks[[#This Row],[veto_override_drafter_id]]),draft_picks[[#This Row],[veto_override_drafter_id]]=""),"",_xlfn.XLOOKUP(draft_picks[[#This Row],[veto_override_drafter_id]],drafters[id],drafters[name]))</f>
        <v/>
      </c>
      <c r="S766" t="s">
        <v>15497</v>
      </c>
      <c r="T766" t="str">
        <f>IF(OR(ISBLANK(draft_picks[[#This Row],[veto_override_team_id]]),draft_picks[[#This Row],[veto_override_team_id]]=""),"",_xlfn.XLOOKUP(draft_picks[[#This Row],[veto_override_team_id]],drafter_teams[id],drafter_teams[name]))</f>
        <v/>
      </c>
    </row>
    <row r="767" spans="1:20" x14ac:dyDescent="0.25">
      <c r="A767" t="s">
        <v>520</v>
      </c>
      <c r="B767" t="str">
        <f>_xlfn.XLOOKUP(draft_picks[[#This Row],[draft_id]],drafts[id],drafts[title])</f>
        <v>Mothers &amp; Daughters</v>
      </c>
      <c r="C767" s="3">
        <v>7</v>
      </c>
      <c r="D767">
        <f>IF(C766&lt;draft_picks[[#This Row],[position]],1,IF(C766&gt;draft_picks[[#This Row],[position]],D766+1,IF(C766=draft_picks[[#This Row],[position]],D766+1)))</f>
        <v>1</v>
      </c>
      <c r="E767" t="s">
        <v>6800</v>
      </c>
      <c r="F767" t="str">
        <f>IF(ISBLANK(draft_picks[[#This Row],[movie_id]]),"",_xlfn.XLOOKUP(draft_picks[[#This Row],[movie_id]],drafts.movies[id],drafts.movies[movie_title]))</f>
        <v>Freaky Friday</v>
      </c>
      <c r="G767" s="3" t="s">
        <v>951</v>
      </c>
      <c r="H767" t="str">
        <f>IF(ISBLANK(draft_picks[[#This Row],[drafter_id]]),"",_xlfn.XLOOKUP(draft_picks[[#This Row],[drafter_id]],drafters[id],drafters[name]))</f>
        <v>Maureen Lee Lenker</v>
      </c>
      <c r="J767" t="str">
        <f>IF(ISBLANK(draft_picks[[#This Row],[drafter_team_id]]),"",_xlfn.XLOOKUP(draft_picks[[#This Row],[drafter_team_id]],drafter_teams[id],drafter_teams[name]))</f>
        <v/>
      </c>
      <c r="K767" s="3" t="s">
        <v>15497</v>
      </c>
      <c r="L767" t="s">
        <v>15497</v>
      </c>
      <c r="M767" t="str">
        <f>IF(OR(ISBLANK(draft_picks[[#This Row],[veto_drafter_id]]),draft_picks[[#This Row],[veto_drafter_id]]=""),"",_xlfn.XLOOKUP(draft_picks[[#This Row],[veto_drafter_id]],drafters[id],drafters[name]))</f>
        <v/>
      </c>
      <c r="N767" t="s">
        <v>15497</v>
      </c>
      <c r="O767" t="str">
        <f>IF(OR(ISBLANK(draft_picks[[#This Row],[veto_drafter_team_id]]),draft_picks[[#This Row],[veto_drafter_team_id]]=""),"",_xlfn.XLOOKUP(draft_picks[[#This Row],[veto_drafter_team_id]],drafter_teams[id],drafter_teams[name]))</f>
        <v/>
      </c>
      <c r="Q767" t="s">
        <v>15497</v>
      </c>
      <c r="R767" t="str">
        <f>IF(OR(ISBLANK(draft_picks[[#This Row],[veto_override_drafter_id]]),draft_picks[[#This Row],[veto_override_drafter_id]]=""),"",_xlfn.XLOOKUP(draft_picks[[#This Row],[veto_override_drafter_id]],drafters[id],drafters[name]))</f>
        <v/>
      </c>
      <c r="S767" t="s">
        <v>15497</v>
      </c>
      <c r="T767" t="str">
        <f>IF(OR(ISBLANK(draft_picks[[#This Row],[veto_override_team_id]]),draft_picks[[#This Row],[veto_override_team_id]]=""),"",_xlfn.XLOOKUP(draft_picks[[#This Row],[veto_override_team_id]],drafter_teams[id],drafter_teams[name]))</f>
        <v/>
      </c>
    </row>
    <row r="768" spans="1:20" x14ac:dyDescent="0.25">
      <c r="A768" t="s">
        <v>520</v>
      </c>
      <c r="B768" t="str">
        <f>_xlfn.XLOOKUP(draft_picks[[#This Row],[draft_id]],drafts[id],drafts[title])</f>
        <v>Mothers &amp; Daughters</v>
      </c>
      <c r="C768" s="3">
        <v>6</v>
      </c>
      <c r="D768">
        <f>IF(C767&lt;draft_picks[[#This Row],[position]],1,IF(C767&gt;draft_picks[[#This Row],[position]],D767+1,IF(C767=draft_picks[[#This Row],[position]],D767+1)))</f>
        <v>2</v>
      </c>
      <c r="E768" t="s">
        <v>3127</v>
      </c>
      <c r="F768" t="str">
        <f>IF(ISBLANK(draft_picks[[#This Row],[movie_id]]),"",_xlfn.XLOOKUP(draft_picks[[#This Row],[movie_id]],drafts.movies[id],drafts.movies[movie_title]))</f>
        <v>Mamma Mia! Here We Go Again</v>
      </c>
      <c r="G768" s="3" t="s">
        <v>951</v>
      </c>
      <c r="H768" t="str">
        <f>IF(ISBLANK(draft_picks[[#This Row],[drafter_id]]),"",_xlfn.XLOOKUP(draft_picks[[#This Row],[drafter_id]],drafters[id],drafters[name]))</f>
        <v>Maureen Lee Lenker</v>
      </c>
      <c r="J768" t="str">
        <f>IF(ISBLANK(draft_picks[[#This Row],[drafter_team_id]]),"",_xlfn.XLOOKUP(draft_picks[[#This Row],[drafter_team_id]],drafter_teams[id],drafter_teams[name]))</f>
        <v/>
      </c>
      <c r="K768" s="3" t="s">
        <v>15497</v>
      </c>
      <c r="L768" t="s">
        <v>15497</v>
      </c>
      <c r="M768" t="str">
        <f>IF(OR(ISBLANK(draft_picks[[#This Row],[veto_drafter_id]]),draft_picks[[#This Row],[veto_drafter_id]]=""),"",_xlfn.XLOOKUP(draft_picks[[#This Row],[veto_drafter_id]],drafters[id],drafters[name]))</f>
        <v/>
      </c>
      <c r="N768" t="s">
        <v>15497</v>
      </c>
      <c r="O768" t="str">
        <f>IF(OR(ISBLANK(draft_picks[[#This Row],[veto_drafter_team_id]]),draft_picks[[#This Row],[veto_drafter_team_id]]=""),"",_xlfn.XLOOKUP(draft_picks[[#This Row],[veto_drafter_team_id]],drafter_teams[id],drafter_teams[name]))</f>
        <v/>
      </c>
      <c r="Q768" t="s">
        <v>15497</v>
      </c>
      <c r="R768" t="str">
        <f>IF(OR(ISBLANK(draft_picks[[#This Row],[veto_override_drafter_id]]),draft_picks[[#This Row],[veto_override_drafter_id]]=""),"",_xlfn.XLOOKUP(draft_picks[[#This Row],[veto_override_drafter_id]],drafters[id],drafters[name]))</f>
        <v/>
      </c>
      <c r="S768" t="s">
        <v>15497</v>
      </c>
      <c r="T768" t="str">
        <f>IF(OR(ISBLANK(draft_picks[[#This Row],[veto_override_team_id]]),draft_picks[[#This Row],[veto_override_team_id]]=""),"",_xlfn.XLOOKUP(draft_picks[[#This Row],[veto_override_team_id]],drafter_teams[id],drafter_teams[name]))</f>
        <v/>
      </c>
    </row>
    <row r="769" spans="1:20" x14ac:dyDescent="0.25">
      <c r="A769" t="s">
        <v>520</v>
      </c>
      <c r="B769" t="str">
        <f>_xlfn.XLOOKUP(draft_picks[[#This Row],[draft_id]],drafts[id],drafts[title])</f>
        <v>Mothers &amp; Daughters</v>
      </c>
      <c r="C769" s="3">
        <v>5</v>
      </c>
      <c r="D769">
        <f>IF(C768&lt;draft_picks[[#This Row],[position]],1,IF(C768&gt;draft_picks[[#This Row],[position]],D768+1,IF(C768=draft_picks[[#This Row],[position]],D768+1)))</f>
        <v>3</v>
      </c>
      <c r="E769" t="s">
        <v>3811</v>
      </c>
      <c r="F769" t="str">
        <f>IF(ISBLANK(draft_picks[[#This Row],[movie_id]]),"",_xlfn.XLOOKUP(draft_picks[[#This Row],[movie_id]],drafts.movies[id],drafts.movies[movie_title]))</f>
        <v>Autumn Sonata</v>
      </c>
      <c r="G769" s="3" t="s">
        <v>1133</v>
      </c>
      <c r="H769" t="str">
        <f>IF(ISBLANK(draft_picks[[#This Row],[drafter_id]]),"",_xlfn.XLOOKUP(draft_picks[[#This Row],[drafter_id]],drafters[id],drafters[name]))</f>
        <v>Oriana Nudo</v>
      </c>
      <c r="J769" t="str">
        <f>IF(ISBLANK(draft_picks[[#This Row],[drafter_team_id]]),"",_xlfn.XLOOKUP(draft_picks[[#This Row],[drafter_team_id]],drafter_teams[id],drafter_teams[name]))</f>
        <v/>
      </c>
      <c r="K769" s="3" t="s">
        <v>15497</v>
      </c>
      <c r="L769" t="s">
        <v>15497</v>
      </c>
      <c r="M769" t="str">
        <f>IF(OR(ISBLANK(draft_picks[[#This Row],[veto_drafter_id]]),draft_picks[[#This Row],[veto_drafter_id]]=""),"",_xlfn.XLOOKUP(draft_picks[[#This Row],[veto_drafter_id]],drafters[id],drafters[name]))</f>
        <v/>
      </c>
      <c r="N769" t="s">
        <v>15497</v>
      </c>
      <c r="O769" t="str">
        <f>IF(OR(ISBLANK(draft_picks[[#This Row],[veto_drafter_team_id]]),draft_picks[[#This Row],[veto_drafter_team_id]]=""),"",_xlfn.XLOOKUP(draft_picks[[#This Row],[veto_drafter_team_id]],drafter_teams[id],drafter_teams[name]))</f>
        <v/>
      </c>
      <c r="Q769" t="s">
        <v>15497</v>
      </c>
      <c r="R769" t="str">
        <f>IF(OR(ISBLANK(draft_picks[[#This Row],[veto_override_drafter_id]]),draft_picks[[#This Row],[veto_override_drafter_id]]=""),"",_xlfn.XLOOKUP(draft_picks[[#This Row],[veto_override_drafter_id]],drafters[id],drafters[name]))</f>
        <v/>
      </c>
      <c r="S769" t="s">
        <v>15497</v>
      </c>
      <c r="T769" t="str">
        <f>IF(OR(ISBLANK(draft_picks[[#This Row],[veto_override_team_id]]),draft_picks[[#This Row],[veto_override_team_id]]=""),"",_xlfn.XLOOKUP(draft_picks[[#This Row],[veto_override_team_id]],drafter_teams[id],drafter_teams[name]))</f>
        <v/>
      </c>
    </row>
    <row r="770" spans="1:20" x14ac:dyDescent="0.25">
      <c r="A770" t="s">
        <v>520</v>
      </c>
      <c r="B770" t="str">
        <f>_xlfn.XLOOKUP(draft_picks[[#This Row],[draft_id]],drafts[id],drafts[title])</f>
        <v>Mothers &amp; Daughters</v>
      </c>
      <c r="C770" s="3">
        <v>4</v>
      </c>
      <c r="D770">
        <f>IF(C769&lt;draft_picks[[#This Row],[position]],1,IF(C769&gt;draft_picks[[#This Row],[position]],D769+1,IF(C769=draft_picks[[#This Row],[position]],D769+1)))</f>
        <v>4</v>
      </c>
      <c r="E770" t="s">
        <v>2577</v>
      </c>
      <c r="F770" t="str">
        <f>IF(ISBLANK(draft_picks[[#This Row],[movie_id]]),"",_xlfn.XLOOKUP(draft_picks[[#This Row],[movie_id]],drafts.movies[id],drafts.movies[movie_title]))</f>
        <v>Postcards from the Edge</v>
      </c>
      <c r="G770" s="3" t="s">
        <v>951</v>
      </c>
      <c r="H770" t="str">
        <f>IF(ISBLANK(draft_picks[[#This Row],[drafter_id]]),"",_xlfn.XLOOKUP(draft_picks[[#This Row],[drafter_id]],drafters[id],drafters[name]))</f>
        <v>Maureen Lee Lenker</v>
      </c>
      <c r="J770" t="str">
        <f>IF(ISBLANK(draft_picks[[#This Row],[drafter_team_id]]),"",_xlfn.XLOOKUP(draft_picks[[#This Row],[drafter_team_id]],drafter_teams[id],drafter_teams[name]))</f>
        <v/>
      </c>
      <c r="K770" s="3" t="s">
        <v>15497</v>
      </c>
      <c r="L770" t="s">
        <v>15497</v>
      </c>
      <c r="M770" t="str">
        <f>IF(OR(ISBLANK(draft_picks[[#This Row],[veto_drafter_id]]),draft_picks[[#This Row],[veto_drafter_id]]=""),"",_xlfn.XLOOKUP(draft_picks[[#This Row],[veto_drafter_id]],drafters[id],drafters[name]))</f>
        <v/>
      </c>
      <c r="N770" t="s">
        <v>15497</v>
      </c>
      <c r="O770" t="str">
        <f>IF(OR(ISBLANK(draft_picks[[#This Row],[veto_drafter_team_id]]),draft_picks[[#This Row],[veto_drafter_team_id]]=""),"",_xlfn.XLOOKUP(draft_picks[[#This Row],[veto_drafter_team_id]],drafter_teams[id],drafter_teams[name]))</f>
        <v/>
      </c>
      <c r="Q770" t="s">
        <v>15497</v>
      </c>
      <c r="R770" t="str">
        <f>IF(OR(ISBLANK(draft_picks[[#This Row],[veto_override_drafter_id]]),draft_picks[[#This Row],[veto_override_drafter_id]]=""),"",_xlfn.XLOOKUP(draft_picks[[#This Row],[veto_override_drafter_id]],drafters[id],drafters[name]))</f>
        <v/>
      </c>
      <c r="S770" t="s">
        <v>15497</v>
      </c>
      <c r="T770" t="str">
        <f>IF(OR(ISBLANK(draft_picks[[#This Row],[veto_override_team_id]]),draft_picks[[#This Row],[veto_override_team_id]]=""),"",_xlfn.XLOOKUP(draft_picks[[#This Row],[veto_override_team_id]],drafter_teams[id],drafter_teams[name]))</f>
        <v/>
      </c>
    </row>
    <row r="771" spans="1:20" x14ac:dyDescent="0.25">
      <c r="A771" t="s">
        <v>520</v>
      </c>
      <c r="B771" t="str">
        <f>_xlfn.XLOOKUP(draft_picks[[#This Row],[draft_id]],drafts[id],drafts[title])</f>
        <v>Mothers &amp; Daughters</v>
      </c>
      <c r="C771" s="3">
        <v>3</v>
      </c>
      <c r="D771">
        <f>IF(C770&lt;draft_picks[[#This Row],[position]],1,IF(C770&gt;draft_picks[[#This Row],[position]],D770+1,IF(C770=draft_picks[[#This Row],[position]],D770+1)))</f>
        <v>5</v>
      </c>
      <c r="E771" t="s">
        <v>7339</v>
      </c>
      <c r="F771" t="str">
        <f>IF(ISBLANK(draft_picks[[#This Row],[movie_id]]),"",_xlfn.XLOOKUP(draft_picks[[#This Row],[movie_id]],drafts.movies[id],drafts.movies[movie_title]))</f>
        <v>Grey Gardens</v>
      </c>
      <c r="G771" s="3" t="s">
        <v>1133</v>
      </c>
      <c r="H771" t="str">
        <f>IF(ISBLANK(draft_picks[[#This Row],[drafter_id]]),"",_xlfn.XLOOKUP(draft_picks[[#This Row],[drafter_id]],drafters[id],drafters[name]))</f>
        <v>Oriana Nudo</v>
      </c>
      <c r="J771" t="str">
        <f>IF(ISBLANK(draft_picks[[#This Row],[drafter_team_id]]),"",_xlfn.XLOOKUP(draft_picks[[#This Row],[drafter_team_id]],drafter_teams[id],drafter_teams[name]))</f>
        <v/>
      </c>
      <c r="K771" s="3" t="s">
        <v>15484</v>
      </c>
      <c r="L771" t="s">
        <v>951</v>
      </c>
      <c r="M771" t="str">
        <f>IF(OR(ISBLANK(draft_picks[[#This Row],[veto_drafter_id]]),draft_picks[[#This Row],[veto_drafter_id]]=""),"",_xlfn.XLOOKUP(draft_picks[[#This Row],[veto_drafter_id]],drafters[id],drafters[name]))</f>
        <v>Maureen Lee Lenker</v>
      </c>
      <c r="N771" t="s">
        <v>15497</v>
      </c>
      <c r="O771" t="str">
        <f>IF(OR(ISBLANK(draft_picks[[#This Row],[veto_drafter_team_id]]),draft_picks[[#This Row],[veto_drafter_team_id]]=""),"",_xlfn.XLOOKUP(draft_picks[[#This Row],[veto_drafter_team_id]],drafter_teams[id],drafter_teams[name]))</f>
        <v/>
      </c>
      <c r="Q771" t="s">
        <v>15497</v>
      </c>
      <c r="R771" t="str">
        <f>IF(OR(ISBLANK(draft_picks[[#This Row],[veto_override_drafter_id]]),draft_picks[[#This Row],[veto_override_drafter_id]]=""),"",_xlfn.XLOOKUP(draft_picks[[#This Row],[veto_override_drafter_id]],drafters[id],drafters[name]))</f>
        <v/>
      </c>
      <c r="S771" t="s">
        <v>15497</v>
      </c>
      <c r="T771" t="str">
        <f>IF(OR(ISBLANK(draft_picks[[#This Row],[veto_override_team_id]]),draft_picks[[#This Row],[veto_override_team_id]]=""),"",_xlfn.XLOOKUP(draft_picks[[#This Row],[veto_override_team_id]],drafter_teams[id],drafter_teams[name]))</f>
        <v/>
      </c>
    </row>
    <row r="772" spans="1:20" x14ac:dyDescent="0.25">
      <c r="A772" t="s">
        <v>520</v>
      </c>
      <c r="B772" t="str">
        <f>_xlfn.XLOOKUP(draft_picks[[#This Row],[draft_id]],drafts[id],drafts[title])</f>
        <v>Mothers &amp; Daughters</v>
      </c>
      <c r="C772" s="3">
        <v>3</v>
      </c>
      <c r="D772">
        <f>IF(C771&lt;draft_picks[[#This Row],[position]],1,IF(C771&gt;draft_picks[[#This Row],[position]],D771+1,IF(C771=draft_picks[[#This Row],[position]],D771+1)))</f>
        <v>6</v>
      </c>
      <c r="E772" t="s">
        <v>6000</v>
      </c>
      <c r="F772" t="str">
        <f>IF(ISBLANK(draft_picks[[#This Row],[movie_id]]),"",_xlfn.XLOOKUP(draft_picks[[#This Row],[movie_id]],drafts.movies[id],drafts.movies[movie_title]))</f>
        <v>Imitation of Life</v>
      </c>
      <c r="G772" s="3" t="s">
        <v>1133</v>
      </c>
      <c r="H772" t="str">
        <f>IF(ISBLANK(draft_picks[[#This Row],[drafter_id]]),"",_xlfn.XLOOKUP(draft_picks[[#This Row],[drafter_id]],drafters[id],drafters[name]))</f>
        <v>Oriana Nudo</v>
      </c>
      <c r="J772" t="str">
        <f>IF(ISBLANK(draft_picks[[#This Row],[drafter_team_id]]),"",_xlfn.XLOOKUP(draft_picks[[#This Row],[drafter_team_id]],drafter_teams[id],drafter_teams[name]))</f>
        <v/>
      </c>
      <c r="K772" s="3" t="s">
        <v>15497</v>
      </c>
      <c r="L772" t="s">
        <v>15497</v>
      </c>
      <c r="M772" t="str">
        <f>IF(OR(ISBLANK(draft_picks[[#This Row],[veto_drafter_id]]),draft_picks[[#This Row],[veto_drafter_id]]=""),"",_xlfn.XLOOKUP(draft_picks[[#This Row],[veto_drafter_id]],drafters[id],drafters[name]))</f>
        <v/>
      </c>
      <c r="N772" t="s">
        <v>15497</v>
      </c>
      <c r="O772" t="str">
        <f>IF(OR(ISBLANK(draft_picks[[#This Row],[veto_drafter_team_id]]),draft_picks[[#This Row],[veto_drafter_team_id]]=""),"",_xlfn.XLOOKUP(draft_picks[[#This Row],[veto_drafter_team_id]],drafter_teams[id],drafter_teams[name]))</f>
        <v/>
      </c>
      <c r="Q772" t="s">
        <v>15497</v>
      </c>
      <c r="R772" t="str">
        <f>IF(OR(ISBLANK(draft_picks[[#This Row],[veto_override_drafter_id]]),draft_picks[[#This Row],[veto_override_drafter_id]]=""),"",_xlfn.XLOOKUP(draft_picks[[#This Row],[veto_override_drafter_id]],drafters[id],drafters[name]))</f>
        <v/>
      </c>
      <c r="S772" t="s">
        <v>15497</v>
      </c>
      <c r="T772" t="str">
        <f>IF(OR(ISBLANK(draft_picks[[#This Row],[veto_override_team_id]]),draft_picks[[#This Row],[veto_override_team_id]]=""),"",_xlfn.XLOOKUP(draft_picks[[#This Row],[veto_override_team_id]],drafter_teams[id],drafter_teams[name]))</f>
        <v/>
      </c>
    </row>
    <row r="773" spans="1:20" x14ac:dyDescent="0.25">
      <c r="A773" t="s">
        <v>520</v>
      </c>
      <c r="B773" t="str">
        <f>_xlfn.XLOOKUP(draft_picks[[#This Row],[draft_id]],drafts[id],drafts[title])</f>
        <v>Mothers &amp; Daughters</v>
      </c>
      <c r="C773" s="3">
        <v>2</v>
      </c>
      <c r="D773">
        <f>IF(C772&lt;draft_picks[[#This Row],[position]],1,IF(C772&gt;draft_picks[[#This Row],[position]],D772+1,IF(C772=draft_picks[[#This Row],[position]],D772+1)))</f>
        <v>7</v>
      </c>
      <c r="E773" t="s">
        <v>8417</v>
      </c>
      <c r="F773" t="str">
        <f>IF(ISBLANK(draft_picks[[#This Row],[movie_id]]),"",_xlfn.XLOOKUP(draft_picks[[#This Row],[movie_id]],drafts.movies[id],drafts.movies[movie_title]))</f>
        <v>Stella Dallas</v>
      </c>
      <c r="G773" s="3" t="s">
        <v>951</v>
      </c>
      <c r="H773" t="str">
        <f>IF(ISBLANK(draft_picks[[#This Row],[drafter_id]]),"",_xlfn.XLOOKUP(draft_picks[[#This Row],[drafter_id]],drafters[id],drafters[name]))</f>
        <v>Maureen Lee Lenker</v>
      </c>
      <c r="J773" t="str">
        <f>IF(ISBLANK(draft_picks[[#This Row],[drafter_team_id]]),"",_xlfn.XLOOKUP(draft_picks[[#This Row],[drafter_team_id]],drafter_teams[id],drafter_teams[name]))</f>
        <v/>
      </c>
      <c r="K773" s="3" t="s">
        <v>15497</v>
      </c>
      <c r="L773" t="s">
        <v>15497</v>
      </c>
      <c r="M773" t="str">
        <f>IF(OR(ISBLANK(draft_picks[[#This Row],[veto_drafter_id]]),draft_picks[[#This Row],[veto_drafter_id]]=""),"",_xlfn.XLOOKUP(draft_picks[[#This Row],[veto_drafter_id]],drafters[id],drafters[name]))</f>
        <v/>
      </c>
      <c r="N773" t="s">
        <v>15497</v>
      </c>
      <c r="O773" t="str">
        <f>IF(OR(ISBLANK(draft_picks[[#This Row],[veto_drafter_team_id]]),draft_picks[[#This Row],[veto_drafter_team_id]]=""),"",_xlfn.XLOOKUP(draft_picks[[#This Row],[veto_drafter_team_id]],drafter_teams[id],drafter_teams[name]))</f>
        <v/>
      </c>
      <c r="Q773" t="s">
        <v>15497</v>
      </c>
      <c r="R773" t="str">
        <f>IF(OR(ISBLANK(draft_picks[[#This Row],[veto_override_drafter_id]]),draft_picks[[#This Row],[veto_override_drafter_id]]=""),"",_xlfn.XLOOKUP(draft_picks[[#This Row],[veto_override_drafter_id]],drafters[id],drafters[name]))</f>
        <v/>
      </c>
      <c r="S773" t="s">
        <v>15497</v>
      </c>
      <c r="T773" t="str">
        <f>IF(OR(ISBLANK(draft_picks[[#This Row],[veto_override_team_id]]),draft_picks[[#This Row],[veto_override_team_id]]=""),"",_xlfn.XLOOKUP(draft_picks[[#This Row],[veto_override_team_id]],drafter_teams[id],drafter_teams[name]))</f>
        <v/>
      </c>
    </row>
    <row r="774" spans="1:20" x14ac:dyDescent="0.25">
      <c r="A774" t="s">
        <v>520</v>
      </c>
      <c r="B774" t="str">
        <f>_xlfn.XLOOKUP(draft_picks[[#This Row],[draft_id]],drafts[id],drafts[title])</f>
        <v>Mothers &amp; Daughters</v>
      </c>
      <c r="C774" s="3">
        <v>1</v>
      </c>
      <c r="D774">
        <f>IF(C773&lt;draft_picks[[#This Row],[position]],1,IF(C773&gt;draft_picks[[#This Row],[position]],D773+1,IF(C773=draft_picks[[#This Row],[position]],D773+1)))</f>
        <v>8</v>
      </c>
      <c r="E774" t="s">
        <v>4026</v>
      </c>
      <c r="F774" t="str">
        <f>IF(ISBLANK(draft_picks[[#This Row],[movie_id]]),"",_xlfn.XLOOKUP(draft_picks[[#This Row],[movie_id]],drafts.movies[id],drafts.movies[movie_title]))</f>
        <v>Mildred Pierce</v>
      </c>
      <c r="G774" s="3" t="s">
        <v>1133</v>
      </c>
      <c r="H774" t="str">
        <f>IF(ISBLANK(draft_picks[[#This Row],[drafter_id]]),"",_xlfn.XLOOKUP(draft_picks[[#This Row],[drafter_id]],drafters[id],drafters[name]))</f>
        <v>Oriana Nudo</v>
      </c>
      <c r="J774" t="str">
        <f>IF(ISBLANK(draft_picks[[#This Row],[drafter_team_id]]),"",_xlfn.XLOOKUP(draft_picks[[#This Row],[drafter_team_id]],drafter_teams[id],drafter_teams[name]))</f>
        <v/>
      </c>
      <c r="K774" s="3" t="s">
        <v>15497</v>
      </c>
      <c r="L774" t="s">
        <v>15497</v>
      </c>
      <c r="M774" t="str">
        <f>IF(OR(ISBLANK(draft_picks[[#This Row],[veto_drafter_id]]),draft_picks[[#This Row],[veto_drafter_id]]=""),"",_xlfn.XLOOKUP(draft_picks[[#This Row],[veto_drafter_id]],drafters[id],drafters[name]))</f>
        <v/>
      </c>
      <c r="N774" t="s">
        <v>15497</v>
      </c>
      <c r="O774" t="str">
        <f>IF(OR(ISBLANK(draft_picks[[#This Row],[veto_drafter_team_id]]),draft_picks[[#This Row],[veto_drafter_team_id]]=""),"",_xlfn.XLOOKUP(draft_picks[[#This Row],[veto_drafter_team_id]],drafter_teams[id],drafter_teams[name]))</f>
        <v/>
      </c>
      <c r="Q774" t="s">
        <v>15497</v>
      </c>
      <c r="R774" t="str">
        <f>IF(OR(ISBLANK(draft_picks[[#This Row],[veto_override_drafter_id]]),draft_picks[[#This Row],[veto_override_drafter_id]]=""),"",_xlfn.XLOOKUP(draft_picks[[#This Row],[veto_override_drafter_id]],drafters[id],drafters[name]))</f>
        <v/>
      </c>
      <c r="S774" t="s">
        <v>15497</v>
      </c>
      <c r="T774" t="str">
        <f>IF(OR(ISBLANK(draft_picks[[#This Row],[veto_override_team_id]]),draft_picks[[#This Row],[veto_override_team_id]]=""),"",_xlfn.XLOOKUP(draft_picks[[#This Row],[veto_override_team_id]],drafter_teams[id],drafter_teams[name]))</f>
        <v/>
      </c>
    </row>
    <row r="775" spans="1:20" x14ac:dyDescent="0.25">
      <c r="A775" t="s">
        <v>213</v>
      </c>
      <c r="B775" t="str">
        <f>_xlfn.XLOOKUP(draft_picks[[#This Row],[draft_id]],drafts[id],drafts[title])</f>
        <v>Jim Henson</v>
      </c>
      <c r="C775" s="3">
        <v>7</v>
      </c>
      <c r="D775">
        <f>IF(C774&lt;draft_picks[[#This Row],[position]],1,IF(C774&gt;draft_picks[[#This Row],[position]],D774+1,IF(C774=draft_picks[[#This Row],[position]],D774+1)))</f>
        <v>1</v>
      </c>
      <c r="E775" t="s">
        <v>5477</v>
      </c>
      <c r="F775" t="str">
        <f>IF(ISBLANK(draft_picks[[#This Row],[movie_id]]),"",_xlfn.XLOOKUP(draft_picks[[#This Row],[movie_id]],drafts.movies[id],drafts.movies[movie_title]))</f>
        <v>Muppet*vision 3-D</v>
      </c>
      <c r="G775" s="3" t="s">
        <v>1156</v>
      </c>
      <c r="H775" t="str">
        <f>IF(ISBLANK(draft_picks[[#This Row],[drafter_id]]),"",_xlfn.XLOOKUP(draft_picks[[#This Row],[drafter_id]],drafters[id],drafters[name]))</f>
        <v>Griffin Newman</v>
      </c>
      <c r="J775" t="str">
        <f>IF(ISBLANK(draft_picks[[#This Row],[drafter_team_id]]),"",_xlfn.XLOOKUP(draft_picks[[#This Row],[drafter_team_id]],drafter_teams[id],drafter_teams[name]))</f>
        <v/>
      </c>
      <c r="K775" s="3" t="s">
        <v>15497</v>
      </c>
      <c r="L775" t="s">
        <v>15497</v>
      </c>
      <c r="M775" t="str">
        <f>IF(OR(ISBLANK(draft_picks[[#This Row],[veto_drafter_id]]),draft_picks[[#This Row],[veto_drafter_id]]=""),"",_xlfn.XLOOKUP(draft_picks[[#This Row],[veto_drafter_id]],drafters[id],drafters[name]))</f>
        <v/>
      </c>
      <c r="N775" t="s">
        <v>15497</v>
      </c>
      <c r="O775" t="str">
        <f>IF(OR(ISBLANK(draft_picks[[#This Row],[veto_drafter_team_id]]),draft_picks[[#This Row],[veto_drafter_team_id]]=""),"",_xlfn.XLOOKUP(draft_picks[[#This Row],[veto_drafter_team_id]],drafter_teams[id],drafter_teams[name]))</f>
        <v/>
      </c>
      <c r="Q775" t="s">
        <v>15497</v>
      </c>
      <c r="R775" t="str">
        <f>IF(OR(ISBLANK(draft_picks[[#This Row],[veto_override_drafter_id]]),draft_picks[[#This Row],[veto_override_drafter_id]]=""),"",_xlfn.XLOOKUP(draft_picks[[#This Row],[veto_override_drafter_id]],drafters[id],drafters[name]))</f>
        <v/>
      </c>
      <c r="S775" t="s">
        <v>15497</v>
      </c>
      <c r="T775" t="str">
        <f>IF(OR(ISBLANK(draft_picks[[#This Row],[veto_override_team_id]]),draft_picks[[#This Row],[veto_override_team_id]]=""),"",_xlfn.XLOOKUP(draft_picks[[#This Row],[veto_override_team_id]],drafter_teams[id],drafter_teams[name]))</f>
        <v/>
      </c>
    </row>
    <row r="776" spans="1:20" x14ac:dyDescent="0.25">
      <c r="A776" t="s">
        <v>213</v>
      </c>
      <c r="B776" t="str">
        <f>_xlfn.XLOOKUP(draft_picks[[#This Row],[draft_id]],drafts[id],drafts[title])</f>
        <v>Jim Henson</v>
      </c>
      <c r="C776" s="3">
        <v>6</v>
      </c>
      <c r="D776">
        <f>IF(C775&lt;draft_picks[[#This Row],[position]],1,IF(C775&gt;draft_picks[[#This Row],[position]],D775+1,IF(C775=draft_picks[[#This Row],[position]],D775+1)))</f>
        <v>2</v>
      </c>
      <c r="E776" t="s">
        <v>4968</v>
      </c>
      <c r="F776" t="str">
        <f>IF(ISBLANK(draft_picks[[#This Row],[movie_id]]),"",_xlfn.XLOOKUP(draft_picks[[#This Row],[movie_id]],drafts.movies[id],drafts.movies[movie_title]))</f>
        <v>Muppets Most Wanted</v>
      </c>
      <c r="G776" s="3" t="s">
        <v>1156</v>
      </c>
      <c r="H776" t="str">
        <f>IF(ISBLANK(draft_picks[[#This Row],[drafter_id]]),"",_xlfn.XLOOKUP(draft_picks[[#This Row],[drafter_id]],drafters[id],drafters[name]))</f>
        <v>Griffin Newman</v>
      </c>
      <c r="J776" t="str">
        <f>IF(ISBLANK(draft_picks[[#This Row],[drafter_team_id]]),"",_xlfn.XLOOKUP(draft_picks[[#This Row],[drafter_team_id]],drafter_teams[id],drafter_teams[name]))</f>
        <v/>
      </c>
      <c r="K776" s="3" t="s">
        <v>15497</v>
      </c>
      <c r="L776" t="s">
        <v>15497</v>
      </c>
      <c r="M776" t="str">
        <f>IF(OR(ISBLANK(draft_picks[[#This Row],[veto_drafter_id]]),draft_picks[[#This Row],[veto_drafter_id]]=""),"",_xlfn.XLOOKUP(draft_picks[[#This Row],[veto_drafter_id]],drafters[id],drafters[name]))</f>
        <v/>
      </c>
      <c r="N776" t="s">
        <v>15497</v>
      </c>
      <c r="O776" t="str">
        <f>IF(OR(ISBLANK(draft_picks[[#This Row],[veto_drafter_team_id]]),draft_picks[[#This Row],[veto_drafter_team_id]]=""),"",_xlfn.XLOOKUP(draft_picks[[#This Row],[veto_drafter_team_id]],drafter_teams[id],drafter_teams[name]))</f>
        <v/>
      </c>
      <c r="Q776" t="s">
        <v>15497</v>
      </c>
      <c r="R776" t="str">
        <f>IF(OR(ISBLANK(draft_picks[[#This Row],[veto_override_drafter_id]]),draft_picks[[#This Row],[veto_override_drafter_id]]=""),"",_xlfn.XLOOKUP(draft_picks[[#This Row],[veto_override_drafter_id]],drafters[id],drafters[name]))</f>
        <v/>
      </c>
      <c r="S776" t="s">
        <v>15497</v>
      </c>
      <c r="T776" t="str">
        <f>IF(OR(ISBLANK(draft_picks[[#This Row],[veto_override_team_id]]),draft_picks[[#This Row],[veto_override_team_id]]=""),"",_xlfn.XLOOKUP(draft_picks[[#This Row],[veto_override_team_id]],drafter_teams[id],drafter_teams[name]))</f>
        <v/>
      </c>
    </row>
    <row r="777" spans="1:20" x14ac:dyDescent="0.25">
      <c r="A777" t="s">
        <v>213</v>
      </c>
      <c r="B777" t="str">
        <f>_xlfn.XLOOKUP(draft_picks[[#This Row],[draft_id]],drafts[id],drafts[title])</f>
        <v>Jim Henson</v>
      </c>
      <c r="C777" s="3">
        <v>5</v>
      </c>
      <c r="D777">
        <f>IF(C776&lt;draft_picks[[#This Row],[position]],1,IF(C776&gt;draft_picks[[#This Row],[position]],D776+1,IF(C776=draft_picks[[#This Row],[position]],D776+1)))</f>
        <v>3</v>
      </c>
      <c r="E777" t="s">
        <v>4791</v>
      </c>
      <c r="F777" t="str">
        <f>IF(ISBLANK(draft_picks[[#This Row],[movie_id]]),"",_xlfn.XLOOKUP(draft_picks[[#This Row],[movie_id]],drafts.movies[id],drafts.movies[movie_title]))</f>
        <v>The Great Muppet Caper</v>
      </c>
      <c r="G777" s="3" t="s">
        <v>1021</v>
      </c>
      <c r="H777" t="str">
        <f>IF(ISBLANK(draft_picks[[#This Row],[drafter_id]]),"",_xlfn.XLOOKUP(draft_picks[[#This Row],[drafter_id]],drafters[id],drafters[name]))</f>
        <v>J.D. Amato</v>
      </c>
      <c r="J777" t="str">
        <f>IF(ISBLANK(draft_picks[[#This Row],[drafter_team_id]]),"",_xlfn.XLOOKUP(draft_picks[[#This Row],[drafter_team_id]],drafter_teams[id],drafter_teams[name]))</f>
        <v/>
      </c>
      <c r="K777" s="3" t="s">
        <v>15497</v>
      </c>
      <c r="L777" t="s">
        <v>15497</v>
      </c>
      <c r="M777" t="str">
        <f>IF(OR(ISBLANK(draft_picks[[#This Row],[veto_drafter_id]]),draft_picks[[#This Row],[veto_drafter_id]]=""),"",_xlfn.XLOOKUP(draft_picks[[#This Row],[veto_drafter_id]],drafters[id],drafters[name]))</f>
        <v/>
      </c>
      <c r="N777" t="s">
        <v>15497</v>
      </c>
      <c r="O777" t="str">
        <f>IF(OR(ISBLANK(draft_picks[[#This Row],[veto_drafter_team_id]]),draft_picks[[#This Row],[veto_drafter_team_id]]=""),"",_xlfn.XLOOKUP(draft_picks[[#This Row],[veto_drafter_team_id]],drafter_teams[id],drafter_teams[name]))</f>
        <v/>
      </c>
      <c r="Q777" t="s">
        <v>15497</v>
      </c>
      <c r="R777" t="str">
        <f>IF(OR(ISBLANK(draft_picks[[#This Row],[veto_override_drafter_id]]),draft_picks[[#This Row],[veto_override_drafter_id]]=""),"",_xlfn.XLOOKUP(draft_picks[[#This Row],[veto_override_drafter_id]],drafters[id],drafters[name]))</f>
        <v/>
      </c>
      <c r="S777" t="s">
        <v>15497</v>
      </c>
      <c r="T777" t="str">
        <f>IF(OR(ISBLANK(draft_picks[[#This Row],[veto_override_team_id]]),draft_picks[[#This Row],[veto_override_team_id]]=""),"",_xlfn.XLOOKUP(draft_picks[[#This Row],[veto_override_team_id]],drafter_teams[id],drafter_teams[name]))</f>
        <v/>
      </c>
    </row>
    <row r="778" spans="1:20" x14ac:dyDescent="0.25">
      <c r="A778" t="s">
        <v>213</v>
      </c>
      <c r="B778" t="str">
        <f>_xlfn.XLOOKUP(draft_picks[[#This Row],[draft_id]],drafts[id],drafts[title])</f>
        <v>Jim Henson</v>
      </c>
      <c r="C778" s="3">
        <v>4</v>
      </c>
      <c r="D778">
        <f>IF(C777&lt;draft_picks[[#This Row],[position]],1,IF(C777&gt;draft_picks[[#This Row],[position]],D777+1,IF(C777=draft_picks[[#This Row],[position]],D777+1)))</f>
        <v>4</v>
      </c>
      <c r="E778" t="s">
        <v>4938</v>
      </c>
      <c r="F778" t="str">
        <f>IF(ISBLANK(draft_picks[[#This Row],[movie_id]]),"",_xlfn.XLOOKUP(draft_picks[[#This Row],[movie_id]],drafts.movies[id],drafts.movies[movie_title]))</f>
        <v>The Muppet Christmas Carol</v>
      </c>
      <c r="G778" s="3" t="s">
        <v>1156</v>
      </c>
      <c r="H778" t="str">
        <f>IF(ISBLANK(draft_picks[[#This Row],[drafter_id]]),"",_xlfn.XLOOKUP(draft_picks[[#This Row],[drafter_id]],drafters[id],drafters[name]))</f>
        <v>Griffin Newman</v>
      </c>
      <c r="J778" t="str">
        <f>IF(ISBLANK(draft_picks[[#This Row],[drafter_team_id]]),"",_xlfn.XLOOKUP(draft_picks[[#This Row],[drafter_team_id]],drafter_teams[id],drafter_teams[name]))</f>
        <v/>
      </c>
      <c r="K778" s="3" t="s">
        <v>15484</v>
      </c>
      <c r="L778" t="s">
        <v>1021</v>
      </c>
      <c r="M778" t="str">
        <f>IF(OR(ISBLANK(draft_picks[[#This Row],[veto_drafter_id]]),draft_picks[[#This Row],[veto_drafter_id]]=""),"",_xlfn.XLOOKUP(draft_picks[[#This Row],[veto_drafter_id]],drafters[id],drafters[name]))</f>
        <v>J.D. Amato</v>
      </c>
      <c r="N778" t="s">
        <v>15497</v>
      </c>
      <c r="O778" t="str">
        <f>IF(OR(ISBLANK(draft_picks[[#This Row],[veto_drafter_team_id]]),draft_picks[[#This Row],[veto_drafter_team_id]]=""),"",_xlfn.XLOOKUP(draft_picks[[#This Row],[veto_drafter_team_id]],drafter_teams[id],drafter_teams[name]))</f>
        <v/>
      </c>
      <c r="Q778" t="s">
        <v>15497</v>
      </c>
      <c r="R778" t="str">
        <f>IF(OR(ISBLANK(draft_picks[[#This Row],[veto_override_drafter_id]]),draft_picks[[#This Row],[veto_override_drafter_id]]=""),"",_xlfn.XLOOKUP(draft_picks[[#This Row],[veto_override_drafter_id]],drafters[id],drafters[name]))</f>
        <v/>
      </c>
      <c r="S778" t="s">
        <v>15497</v>
      </c>
      <c r="T778" t="str">
        <f>IF(OR(ISBLANK(draft_picks[[#This Row],[veto_override_team_id]]),draft_picks[[#This Row],[veto_override_team_id]]=""),"",_xlfn.XLOOKUP(draft_picks[[#This Row],[veto_override_team_id]],drafter_teams[id],drafter_teams[name]))</f>
        <v/>
      </c>
    </row>
    <row r="779" spans="1:20" x14ac:dyDescent="0.25">
      <c r="A779" t="s">
        <v>213</v>
      </c>
      <c r="B779" t="str">
        <f>_xlfn.XLOOKUP(draft_picks[[#This Row],[draft_id]],drafts[id],drafts[title])</f>
        <v>Jim Henson</v>
      </c>
      <c r="C779" s="3">
        <v>4</v>
      </c>
      <c r="D779">
        <f>IF(C778&lt;draft_picks[[#This Row],[position]],1,IF(C778&gt;draft_picks[[#This Row],[position]],D778+1,IF(C778=draft_picks[[#This Row],[position]],D778+1)))</f>
        <v>5</v>
      </c>
      <c r="E779" t="s">
        <v>7015</v>
      </c>
      <c r="F779" t="str">
        <f>IF(ISBLANK(draft_picks[[#This Row],[movie_id]]),"",_xlfn.XLOOKUP(draft_picks[[#This Row],[movie_id]],drafts.movies[id],drafts.movies[movie_title]))</f>
        <v>The Dark Crystal</v>
      </c>
      <c r="G779" s="3" t="s">
        <v>1156</v>
      </c>
      <c r="H779" t="str">
        <f>IF(ISBLANK(draft_picks[[#This Row],[drafter_id]]),"",_xlfn.XLOOKUP(draft_picks[[#This Row],[drafter_id]],drafters[id],drafters[name]))</f>
        <v>Griffin Newman</v>
      </c>
      <c r="J779" t="str">
        <f>IF(ISBLANK(draft_picks[[#This Row],[drafter_team_id]]),"",_xlfn.XLOOKUP(draft_picks[[#This Row],[drafter_team_id]],drafter_teams[id],drafter_teams[name]))</f>
        <v/>
      </c>
      <c r="K779" s="3" t="s">
        <v>15497</v>
      </c>
      <c r="L779" t="s">
        <v>15497</v>
      </c>
      <c r="M779" t="str">
        <f>IF(OR(ISBLANK(draft_picks[[#This Row],[veto_drafter_id]]),draft_picks[[#This Row],[veto_drafter_id]]=""),"",_xlfn.XLOOKUP(draft_picks[[#This Row],[veto_drafter_id]],drafters[id],drafters[name]))</f>
        <v/>
      </c>
      <c r="N779" t="s">
        <v>15497</v>
      </c>
      <c r="O779" t="str">
        <f>IF(OR(ISBLANK(draft_picks[[#This Row],[veto_drafter_team_id]]),draft_picks[[#This Row],[veto_drafter_team_id]]=""),"",_xlfn.XLOOKUP(draft_picks[[#This Row],[veto_drafter_team_id]],drafter_teams[id],drafter_teams[name]))</f>
        <v/>
      </c>
      <c r="Q779" t="s">
        <v>15497</v>
      </c>
      <c r="R779" t="str">
        <f>IF(OR(ISBLANK(draft_picks[[#This Row],[veto_override_drafter_id]]),draft_picks[[#This Row],[veto_override_drafter_id]]=""),"",_xlfn.XLOOKUP(draft_picks[[#This Row],[veto_override_drafter_id]],drafters[id],drafters[name]))</f>
        <v/>
      </c>
      <c r="S779" t="s">
        <v>15497</v>
      </c>
      <c r="T779" t="str">
        <f>IF(OR(ISBLANK(draft_picks[[#This Row],[veto_override_team_id]]),draft_picks[[#This Row],[veto_override_team_id]]=""),"",_xlfn.XLOOKUP(draft_picks[[#This Row],[veto_override_team_id]],drafter_teams[id],drafter_teams[name]))</f>
        <v/>
      </c>
    </row>
    <row r="780" spans="1:20" x14ac:dyDescent="0.25">
      <c r="A780" t="s">
        <v>213</v>
      </c>
      <c r="B780" t="str">
        <f>_xlfn.XLOOKUP(draft_picks[[#This Row],[draft_id]],drafts[id],drafts[title])</f>
        <v>Jim Henson</v>
      </c>
      <c r="C780" s="3">
        <v>3</v>
      </c>
      <c r="D780">
        <f>IF(C779&lt;draft_picks[[#This Row],[position]],1,IF(C779&gt;draft_picks[[#This Row],[position]],D779+1,IF(C779=draft_picks[[#This Row],[position]],D779+1)))</f>
        <v>6</v>
      </c>
      <c r="E780" t="s">
        <v>6168</v>
      </c>
      <c r="F780" t="str">
        <f>IF(ISBLANK(draft_picks[[#This Row],[movie_id]]),"",_xlfn.XLOOKUP(draft_picks[[#This Row],[movie_id]],drafts.movies[id],drafts.movies[movie_title]))</f>
        <v>Labyrinth</v>
      </c>
      <c r="G780" s="3" t="s">
        <v>1021</v>
      </c>
      <c r="H780" t="str">
        <f>IF(ISBLANK(draft_picks[[#This Row],[drafter_id]]),"",_xlfn.XLOOKUP(draft_picks[[#This Row],[drafter_id]],drafters[id],drafters[name]))</f>
        <v>J.D. Amato</v>
      </c>
      <c r="J780" t="str">
        <f>IF(ISBLANK(draft_picks[[#This Row],[drafter_team_id]]),"",_xlfn.XLOOKUP(draft_picks[[#This Row],[drafter_team_id]],drafter_teams[id],drafter_teams[name]))</f>
        <v/>
      </c>
      <c r="K780" s="3" t="s">
        <v>15497</v>
      </c>
      <c r="L780" t="s">
        <v>15497</v>
      </c>
      <c r="M780" t="str">
        <f>IF(OR(ISBLANK(draft_picks[[#This Row],[veto_drafter_id]]),draft_picks[[#This Row],[veto_drafter_id]]=""),"",_xlfn.XLOOKUP(draft_picks[[#This Row],[veto_drafter_id]],drafters[id],drafters[name]))</f>
        <v/>
      </c>
      <c r="N780" t="s">
        <v>15497</v>
      </c>
      <c r="O780" t="str">
        <f>IF(OR(ISBLANK(draft_picks[[#This Row],[veto_drafter_team_id]]),draft_picks[[#This Row],[veto_drafter_team_id]]=""),"",_xlfn.XLOOKUP(draft_picks[[#This Row],[veto_drafter_team_id]],drafter_teams[id],drafter_teams[name]))</f>
        <v/>
      </c>
      <c r="Q780" t="s">
        <v>15497</v>
      </c>
      <c r="R780" t="str">
        <f>IF(OR(ISBLANK(draft_picks[[#This Row],[veto_override_drafter_id]]),draft_picks[[#This Row],[veto_override_drafter_id]]=""),"",_xlfn.XLOOKUP(draft_picks[[#This Row],[veto_override_drafter_id]],drafters[id],drafters[name]))</f>
        <v/>
      </c>
      <c r="S780" t="s">
        <v>15497</v>
      </c>
      <c r="T780" t="str">
        <f>IF(OR(ISBLANK(draft_picks[[#This Row],[veto_override_team_id]]),draft_picks[[#This Row],[veto_override_team_id]]=""),"",_xlfn.XLOOKUP(draft_picks[[#This Row],[veto_override_team_id]],drafter_teams[id],drafter_teams[name]))</f>
        <v/>
      </c>
    </row>
    <row r="781" spans="1:20" x14ac:dyDescent="0.25">
      <c r="A781" t="s">
        <v>213</v>
      </c>
      <c r="B781" t="str">
        <f>_xlfn.XLOOKUP(draft_picks[[#This Row],[draft_id]],drafts[id],drafts[title])</f>
        <v>Jim Henson</v>
      </c>
      <c r="C781" s="3">
        <v>2</v>
      </c>
      <c r="D781">
        <f>IF(C780&lt;draft_picks[[#This Row],[position]],1,IF(C780&gt;draft_picks[[#This Row],[position]],D780+1,IF(C780=draft_picks[[#This Row],[position]],D780+1)))</f>
        <v>7</v>
      </c>
      <c r="E781" t="s">
        <v>2353</v>
      </c>
      <c r="F781" t="str">
        <f>IF(ISBLANK(draft_picks[[#This Row],[movie_id]]),"",_xlfn.XLOOKUP(draft_picks[[#This Row],[movie_id]],drafts.movies[id],drafts.movies[movie_title]))</f>
        <v>The Adventures of Elmo in Grouchland</v>
      </c>
      <c r="G781" s="3" t="s">
        <v>1156</v>
      </c>
      <c r="H781" t="str">
        <f>IF(ISBLANK(draft_picks[[#This Row],[drafter_id]]),"",_xlfn.XLOOKUP(draft_picks[[#This Row],[drafter_id]],drafters[id],drafters[name]))</f>
        <v>Griffin Newman</v>
      </c>
      <c r="J781" t="str">
        <f>IF(ISBLANK(draft_picks[[#This Row],[drafter_team_id]]),"",_xlfn.XLOOKUP(draft_picks[[#This Row],[drafter_team_id]],drafter_teams[id],drafter_teams[name]))</f>
        <v/>
      </c>
      <c r="K781" s="3" t="s">
        <v>15484</v>
      </c>
      <c r="L781" t="s">
        <v>1156</v>
      </c>
      <c r="M781" t="str">
        <f>IF(OR(ISBLANK(draft_picks[[#This Row],[veto_drafter_id]]),draft_picks[[#This Row],[veto_drafter_id]]=""),"",_xlfn.XLOOKUP(draft_picks[[#This Row],[veto_drafter_id]],drafters[id],drafters[name]))</f>
        <v>Griffin Newman</v>
      </c>
      <c r="N781" t="s">
        <v>15497</v>
      </c>
      <c r="O781" t="str">
        <f>IF(OR(ISBLANK(draft_picks[[#This Row],[veto_drafter_team_id]]),draft_picks[[#This Row],[veto_drafter_team_id]]=""),"",_xlfn.XLOOKUP(draft_picks[[#This Row],[veto_drafter_team_id]],drafter_teams[id],drafter_teams[name]))</f>
        <v/>
      </c>
      <c r="Q781" t="s">
        <v>15497</v>
      </c>
      <c r="R781" t="str">
        <f>IF(OR(ISBLANK(draft_picks[[#This Row],[veto_override_drafter_id]]),draft_picks[[#This Row],[veto_override_drafter_id]]=""),"",_xlfn.XLOOKUP(draft_picks[[#This Row],[veto_override_drafter_id]],drafters[id],drafters[name]))</f>
        <v/>
      </c>
      <c r="S781" t="s">
        <v>15497</v>
      </c>
      <c r="T781" t="str">
        <f>IF(OR(ISBLANK(draft_picks[[#This Row],[veto_override_team_id]]),draft_picks[[#This Row],[veto_override_team_id]]=""),"",_xlfn.XLOOKUP(draft_picks[[#This Row],[veto_override_team_id]],drafter_teams[id],drafter_teams[name]))</f>
        <v/>
      </c>
    </row>
    <row r="782" spans="1:20" x14ac:dyDescent="0.25">
      <c r="A782" t="s">
        <v>213</v>
      </c>
      <c r="B782" t="str">
        <f>_xlfn.XLOOKUP(draft_picks[[#This Row],[draft_id]],drafts[id],drafts[title])</f>
        <v>Jim Henson</v>
      </c>
      <c r="C782" s="3">
        <v>2</v>
      </c>
      <c r="D782">
        <f>IF(C781&lt;draft_picks[[#This Row],[position]],1,IF(C781&gt;draft_picks[[#This Row],[position]],D781+1,IF(C781=draft_picks[[#This Row],[position]],D781+1)))</f>
        <v>8</v>
      </c>
      <c r="E782" t="s">
        <v>8008</v>
      </c>
      <c r="F782" t="str">
        <f>IF(ISBLANK(draft_picks[[#This Row],[movie_id]]),"",_xlfn.XLOOKUP(draft_picks[[#This Row],[movie_id]],drafts.movies[id],drafts.movies[movie_title]))</f>
        <v>The Muppets Take Manhattan</v>
      </c>
      <c r="G782" s="3" t="s">
        <v>1156</v>
      </c>
      <c r="H782" t="str">
        <f>IF(ISBLANK(draft_picks[[#This Row],[drafter_id]]),"",_xlfn.XLOOKUP(draft_picks[[#This Row],[drafter_id]],drafters[id],drafters[name]))</f>
        <v>Griffin Newman</v>
      </c>
      <c r="J782" t="str">
        <f>IF(ISBLANK(draft_picks[[#This Row],[drafter_team_id]]),"",_xlfn.XLOOKUP(draft_picks[[#This Row],[drafter_team_id]],drafter_teams[id],drafter_teams[name]))</f>
        <v/>
      </c>
      <c r="K782" s="3" t="s">
        <v>15497</v>
      </c>
      <c r="L782" t="s">
        <v>15497</v>
      </c>
      <c r="M782" t="str">
        <f>IF(OR(ISBLANK(draft_picks[[#This Row],[veto_drafter_id]]),draft_picks[[#This Row],[veto_drafter_id]]=""),"",_xlfn.XLOOKUP(draft_picks[[#This Row],[veto_drafter_id]],drafters[id],drafters[name]))</f>
        <v/>
      </c>
      <c r="N782" t="s">
        <v>15497</v>
      </c>
      <c r="O782" t="str">
        <f>IF(OR(ISBLANK(draft_picks[[#This Row],[veto_drafter_team_id]]),draft_picks[[#This Row],[veto_drafter_team_id]]=""),"",_xlfn.XLOOKUP(draft_picks[[#This Row],[veto_drafter_team_id]],drafter_teams[id],drafter_teams[name]))</f>
        <v/>
      </c>
      <c r="Q782" t="s">
        <v>15497</v>
      </c>
      <c r="R782" t="str">
        <f>IF(OR(ISBLANK(draft_picks[[#This Row],[veto_override_drafter_id]]),draft_picks[[#This Row],[veto_override_drafter_id]]=""),"",_xlfn.XLOOKUP(draft_picks[[#This Row],[veto_override_drafter_id]],drafters[id],drafters[name]))</f>
        <v/>
      </c>
      <c r="S782" t="s">
        <v>15497</v>
      </c>
      <c r="T782" t="str">
        <f>IF(OR(ISBLANK(draft_picks[[#This Row],[veto_override_team_id]]),draft_picks[[#This Row],[veto_override_team_id]]=""),"",_xlfn.XLOOKUP(draft_picks[[#This Row],[veto_override_team_id]],drafter_teams[id],drafter_teams[name]))</f>
        <v/>
      </c>
    </row>
    <row r="783" spans="1:20" x14ac:dyDescent="0.25">
      <c r="A783" t="s">
        <v>213</v>
      </c>
      <c r="B783" t="str">
        <f>_xlfn.XLOOKUP(draft_picks[[#This Row],[draft_id]],drafts[id],drafts[title])</f>
        <v>Jim Henson</v>
      </c>
      <c r="C783" s="3">
        <v>1</v>
      </c>
      <c r="D783">
        <f>IF(C782&lt;draft_picks[[#This Row],[position]],1,IF(C782&gt;draft_picks[[#This Row],[position]],D782+1,IF(C782=draft_picks[[#This Row],[position]],D782+1)))</f>
        <v>9</v>
      </c>
      <c r="E783" t="s">
        <v>6555</v>
      </c>
      <c r="F783" t="str">
        <f>IF(ISBLANK(draft_picks[[#This Row],[movie_id]]),"",_xlfn.XLOOKUP(draft_picks[[#This Row],[movie_id]],drafts.movies[id],drafts.movies[movie_title]))</f>
        <v>The Muppet Movie</v>
      </c>
      <c r="G783" s="3" t="s">
        <v>1021</v>
      </c>
      <c r="H783" t="str">
        <f>IF(ISBLANK(draft_picks[[#This Row],[drafter_id]]),"",_xlfn.XLOOKUP(draft_picks[[#This Row],[drafter_id]],drafters[id],drafters[name]))</f>
        <v>J.D. Amato</v>
      </c>
      <c r="J783" t="str">
        <f>IF(ISBLANK(draft_picks[[#This Row],[drafter_team_id]]),"",_xlfn.XLOOKUP(draft_picks[[#This Row],[drafter_team_id]],drafter_teams[id],drafter_teams[name]))</f>
        <v/>
      </c>
      <c r="K783" s="3" t="s">
        <v>15497</v>
      </c>
      <c r="L783" t="s">
        <v>15497</v>
      </c>
      <c r="M783" t="str">
        <f>IF(OR(ISBLANK(draft_picks[[#This Row],[veto_drafter_id]]),draft_picks[[#This Row],[veto_drafter_id]]=""),"",_xlfn.XLOOKUP(draft_picks[[#This Row],[veto_drafter_id]],drafters[id],drafters[name]))</f>
        <v/>
      </c>
      <c r="N783" t="s">
        <v>15497</v>
      </c>
      <c r="O783" t="str">
        <f>IF(OR(ISBLANK(draft_picks[[#This Row],[veto_drafter_team_id]]),draft_picks[[#This Row],[veto_drafter_team_id]]=""),"",_xlfn.XLOOKUP(draft_picks[[#This Row],[veto_drafter_team_id]],drafter_teams[id],drafter_teams[name]))</f>
        <v/>
      </c>
      <c r="Q783" t="s">
        <v>15497</v>
      </c>
      <c r="R783" t="str">
        <f>IF(OR(ISBLANK(draft_picks[[#This Row],[veto_override_drafter_id]]),draft_picks[[#This Row],[veto_override_drafter_id]]=""),"",_xlfn.XLOOKUP(draft_picks[[#This Row],[veto_override_drafter_id]],drafters[id],drafters[name]))</f>
        <v/>
      </c>
      <c r="S783" t="s">
        <v>15497</v>
      </c>
      <c r="T783" t="str">
        <f>IF(OR(ISBLANK(draft_picks[[#This Row],[veto_override_team_id]]),draft_picks[[#This Row],[veto_override_team_id]]=""),"",_xlfn.XLOOKUP(draft_picks[[#This Row],[veto_override_team_id]],drafter_teams[id],drafter_teams[name]))</f>
        <v/>
      </c>
    </row>
    <row r="784" spans="1:20" x14ac:dyDescent="0.25">
      <c r="A784" t="s">
        <v>116</v>
      </c>
      <c r="B784" t="str">
        <f>_xlfn.XLOOKUP(draft_picks[[#This Row],[draft_id]],drafts[id],drafts[title])</f>
        <v>David Cronenberg</v>
      </c>
      <c r="C784" s="3">
        <v>7</v>
      </c>
      <c r="D784">
        <f>IF(C783&lt;draft_picks[[#This Row],[position]],1,IF(C783&gt;draft_picks[[#This Row],[position]],D783+1,IF(C783=draft_picks[[#This Row],[position]],D783+1)))</f>
        <v>1</v>
      </c>
      <c r="E784" t="s">
        <v>8050</v>
      </c>
      <c r="F784" t="str">
        <f>IF(ISBLANK(draft_picks[[#This Row],[movie_id]]),"",_xlfn.XLOOKUP(draft_picks[[#This Row],[movie_id]],drafts.movies[id],drafts.movies[movie_title]))</f>
        <v>A History of Violence</v>
      </c>
      <c r="G784" s="3" t="s">
        <v>1093</v>
      </c>
      <c r="H784" t="str">
        <f>IF(ISBLANK(draft_picks[[#This Row],[drafter_id]]),"",_xlfn.XLOOKUP(draft_picks[[#This Row],[drafter_id]],drafters[id],drafters[name]))</f>
        <v>Brian Duffield</v>
      </c>
      <c r="J784" t="str">
        <f>IF(ISBLANK(draft_picks[[#This Row],[drafter_team_id]]),"",_xlfn.XLOOKUP(draft_picks[[#This Row],[drafter_team_id]],drafter_teams[id],drafter_teams[name]))</f>
        <v/>
      </c>
      <c r="K784" s="3" t="s">
        <v>15497</v>
      </c>
      <c r="L784" t="s">
        <v>15497</v>
      </c>
      <c r="M784" t="str">
        <f>IF(OR(ISBLANK(draft_picks[[#This Row],[veto_drafter_id]]),draft_picks[[#This Row],[veto_drafter_id]]=""),"",_xlfn.XLOOKUP(draft_picks[[#This Row],[veto_drafter_id]],drafters[id],drafters[name]))</f>
        <v/>
      </c>
      <c r="N784" t="s">
        <v>15497</v>
      </c>
      <c r="O784" t="str">
        <f>IF(OR(ISBLANK(draft_picks[[#This Row],[veto_drafter_team_id]]),draft_picks[[#This Row],[veto_drafter_team_id]]=""),"",_xlfn.XLOOKUP(draft_picks[[#This Row],[veto_drafter_team_id]],drafter_teams[id],drafter_teams[name]))</f>
        <v/>
      </c>
      <c r="Q784" t="s">
        <v>15497</v>
      </c>
      <c r="R784" t="str">
        <f>IF(OR(ISBLANK(draft_picks[[#This Row],[veto_override_drafter_id]]),draft_picks[[#This Row],[veto_override_drafter_id]]=""),"",_xlfn.XLOOKUP(draft_picks[[#This Row],[veto_override_drafter_id]],drafters[id],drafters[name]))</f>
        <v/>
      </c>
      <c r="S784" t="s">
        <v>15497</v>
      </c>
      <c r="T784" t="str">
        <f>IF(OR(ISBLANK(draft_picks[[#This Row],[veto_override_team_id]]),draft_picks[[#This Row],[veto_override_team_id]]=""),"",_xlfn.XLOOKUP(draft_picks[[#This Row],[veto_override_team_id]],drafter_teams[id],drafter_teams[name]))</f>
        <v/>
      </c>
    </row>
    <row r="785" spans="1:20" x14ac:dyDescent="0.25">
      <c r="A785" t="s">
        <v>116</v>
      </c>
      <c r="B785" t="str">
        <f>_xlfn.XLOOKUP(draft_picks[[#This Row],[draft_id]],drafts[id],drafts[title])</f>
        <v>David Cronenberg</v>
      </c>
      <c r="C785" s="3">
        <v>6</v>
      </c>
      <c r="D785">
        <f>IF(C784&lt;draft_picks[[#This Row],[position]],1,IF(C784&gt;draft_picks[[#This Row],[position]],D784+1,IF(C784=draft_picks[[#This Row],[position]],D784+1)))</f>
        <v>2</v>
      </c>
      <c r="E785" t="s">
        <v>1712</v>
      </c>
      <c r="F785" t="str">
        <f>IF(ISBLANK(draft_picks[[#This Row],[movie_id]]),"",_xlfn.XLOOKUP(draft_picks[[#This Row],[movie_id]],drafts.movies[id],drafts.movies[movie_title]))</f>
        <v>Crash</v>
      </c>
      <c r="G785" s="3" t="s">
        <v>1093</v>
      </c>
      <c r="H785" t="str">
        <f>IF(ISBLANK(draft_picks[[#This Row],[drafter_id]]),"",_xlfn.XLOOKUP(draft_picks[[#This Row],[drafter_id]],drafters[id],drafters[name]))</f>
        <v>Brian Duffield</v>
      </c>
      <c r="J785" t="str">
        <f>IF(ISBLANK(draft_picks[[#This Row],[drafter_team_id]]),"",_xlfn.XLOOKUP(draft_picks[[#This Row],[drafter_team_id]],drafter_teams[id],drafter_teams[name]))</f>
        <v/>
      </c>
      <c r="K785" s="3" t="s">
        <v>15497</v>
      </c>
      <c r="L785" t="s">
        <v>15497</v>
      </c>
      <c r="M785" t="str">
        <f>IF(OR(ISBLANK(draft_picks[[#This Row],[veto_drafter_id]]),draft_picks[[#This Row],[veto_drafter_id]]=""),"",_xlfn.XLOOKUP(draft_picks[[#This Row],[veto_drafter_id]],drafters[id],drafters[name]))</f>
        <v/>
      </c>
      <c r="N785" t="s">
        <v>15497</v>
      </c>
      <c r="O785" t="str">
        <f>IF(OR(ISBLANK(draft_picks[[#This Row],[veto_drafter_team_id]]),draft_picks[[#This Row],[veto_drafter_team_id]]=""),"",_xlfn.XLOOKUP(draft_picks[[#This Row],[veto_drafter_team_id]],drafter_teams[id],drafter_teams[name]))</f>
        <v/>
      </c>
      <c r="Q785" t="s">
        <v>15497</v>
      </c>
      <c r="R785" t="str">
        <f>IF(OR(ISBLANK(draft_picks[[#This Row],[veto_override_drafter_id]]),draft_picks[[#This Row],[veto_override_drafter_id]]=""),"",_xlfn.XLOOKUP(draft_picks[[#This Row],[veto_override_drafter_id]],drafters[id],drafters[name]))</f>
        <v/>
      </c>
      <c r="S785" t="s">
        <v>15497</v>
      </c>
      <c r="T785" t="str">
        <f>IF(OR(ISBLANK(draft_picks[[#This Row],[veto_override_team_id]]),draft_picks[[#This Row],[veto_override_team_id]]=""),"",_xlfn.XLOOKUP(draft_picks[[#This Row],[veto_override_team_id]],drafter_teams[id],drafter_teams[name]))</f>
        <v/>
      </c>
    </row>
    <row r="786" spans="1:20" x14ac:dyDescent="0.25">
      <c r="A786" t="s">
        <v>116</v>
      </c>
      <c r="B786" t="str">
        <f>_xlfn.XLOOKUP(draft_picks[[#This Row],[draft_id]],drafts[id],drafts[title])</f>
        <v>David Cronenberg</v>
      </c>
      <c r="C786" s="3">
        <v>5</v>
      </c>
      <c r="D786">
        <f>IF(C785&lt;draft_picks[[#This Row],[position]],1,IF(C785&gt;draft_picks[[#This Row],[position]],D785+1,IF(C785=draft_picks[[#This Row],[position]],D785+1)))</f>
        <v>3</v>
      </c>
      <c r="E786" t="s">
        <v>8308</v>
      </c>
      <c r="F786" t="str">
        <f>IF(ISBLANK(draft_picks[[#This Row],[movie_id]]),"",_xlfn.XLOOKUP(draft_picks[[#This Row],[movie_id]],drafts.movies[id],drafts.movies[movie_title]))</f>
        <v>Naked Lunch</v>
      </c>
      <c r="G786" s="3" t="s">
        <v>1051</v>
      </c>
      <c r="H786" t="str">
        <f>IF(ISBLANK(draft_picks[[#This Row],[drafter_id]]),"",_xlfn.XLOOKUP(draft_picks[[#This Row],[drafter_id]],drafters[id],drafters[name]))</f>
        <v>Drew McWeeny</v>
      </c>
      <c r="J786" t="str">
        <f>IF(ISBLANK(draft_picks[[#This Row],[drafter_team_id]]),"",_xlfn.XLOOKUP(draft_picks[[#This Row],[drafter_team_id]],drafter_teams[id],drafter_teams[name]))</f>
        <v/>
      </c>
      <c r="K786" s="3" t="s">
        <v>15497</v>
      </c>
      <c r="L786" t="s">
        <v>15497</v>
      </c>
      <c r="M786" t="str">
        <f>IF(OR(ISBLANK(draft_picks[[#This Row],[veto_drafter_id]]),draft_picks[[#This Row],[veto_drafter_id]]=""),"",_xlfn.XLOOKUP(draft_picks[[#This Row],[veto_drafter_id]],drafters[id],drafters[name]))</f>
        <v/>
      </c>
      <c r="N786" t="s">
        <v>15497</v>
      </c>
      <c r="O786" t="str">
        <f>IF(OR(ISBLANK(draft_picks[[#This Row],[veto_drafter_team_id]]),draft_picks[[#This Row],[veto_drafter_team_id]]=""),"",_xlfn.XLOOKUP(draft_picks[[#This Row],[veto_drafter_team_id]],drafter_teams[id],drafter_teams[name]))</f>
        <v/>
      </c>
      <c r="Q786" t="s">
        <v>15497</v>
      </c>
      <c r="R786" t="str">
        <f>IF(OR(ISBLANK(draft_picks[[#This Row],[veto_override_drafter_id]]),draft_picks[[#This Row],[veto_override_drafter_id]]=""),"",_xlfn.XLOOKUP(draft_picks[[#This Row],[veto_override_drafter_id]],drafters[id],drafters[name]))</f>
        <v/>
      </c>
      <c r="S786" t="s">
        <v>15497</v>
      </c>
      <c r="T786" t="str">
        <f>IF(OR(ISBLANK(draft_picks[[#This Row],[veto_override_team_id]]),draft_picks[[#This Row],[veto_override_team_id]]=""),"",_xlfn.XLOOKUP(draft_picks[[#This Row],[veto_override_team_id]],drafter_teams[id],drafter_teams[name]))</f>
        <v/>
      </c>
    </row>
    <row r="787" spans="1:20" x14ac:dyDescent="0.25">
      <c r="A787" t="s">
        <v>116</v>
      </c>
      <c r="B787" t="str">
        <f>_xlfn.XLOOKUP(draft_picks[[#This Row],[draft_id]],drafts[id],drafts[title])</f>
        <v>David Cronenberg</v>
      </c>
      <c r="C787" s="3">
        <v>4</v>
      </c>
      <c r="D787">
        <f>IF(C786&lt;draft_picks[[#This Row],[position]],1,IF(C786&gt;draft_picks[[#This Row],[position]],D786+1,IF(C786=draft_picks[[#This Row],[position]],D786+1)))</f>
        <v>4</v>
      </c>
      <c r="E787" t="s">
        <v>1652</v>
      </c>
      <c r="F787" t="str">
        <f>IF(ISBLANK(draft_picks[[#This Row],[movie_id]]),"",_xlfn.XLOOKUP(draft_picks[[#This Row],[movie_id]],drafts.movies[id],drafts.movies[movie_title]))</f>
        <v>The Brood</v>
      </c>
      <c r="G787" s="3" t="s">
        <v>1093</v>
      </c>
      <c r="H787" t="str">
        <f>IF(ISBLANK(draft_picks[[#This Row],[drafter_id]]),"",_xlfn.XLOOKUP(draft_picks[[#This Row],[drafter_id]],drafters[id],drafters[name]))</f>
        <v>Brian Duffield</v>
      </c>
      <c r="J787" t="str">
        <f>IF(ISBLANK(draft_picks[[#This Row],[drafter_team_id]]),"",_xlfn.XLOOKUP(draft_picks[[#This Row],[drafter_team_id]],drafter_teams[id],drafter_teams[name]))</f>
        <v/>
      </c>
      <c r="K787" s="3" t="s">
        <v>15497</v>
      </c>
      <c r="L787" t="s">
        <v>15497</v>
      </c>
      <c r="M787" t="str">
        <f>IF(OR(ISBLANK(draft_picks[[#This Row],[veto_drafter_id]]),draft_picks[[#This Row],[veto_drafter_id]]=""),"",_xlfn.XLOOKUP(draft_picks[[#This Row],[veto_drafter_id]],drafters[id],drafters[name]))</f>
        <v/>
      </c>
      <c r="N787" t="s">
        <v>15497</v>
      </c>
      <c r="O787" t="str">
        <f>IF(OR(ISBLANK(draft_picks[[#This Row],[veto_drafter_team_id]]),draft_picks[[#This Row],[veto_drafter_team_id]]=""),"",_xlfn.XLOOKUP(draft_picks[[#This Row],[veto_drafter_team_id]],drafter_teams[id],drafter_teams[name]))</f>
        <v/>
      </c>
      <c r="Q787" t="s">
        <v>15497</v>
      </c>
      <c r="R787" t="str">
        <f>IF(OR(ISBLANK(draft_picks[[#This Row],[veto_override_drafter_id]]),draft_picks[[#This Row],[veto_override_drafter_id]]=""),"",_xlfn.XLOOKUP(draft_picks[[#This Row],[veto_override_drafter_id]],drafters[id],drafters[name]))</f>
        <v/>
      </c>
      <c r="S787" t="s">
        <v>15497</v>
      </c>
      <c r="T787" t="str">
        <f>IF(OR(ISBLANK(draft_picks[[#This Row],[veto_override_team_id]]),draft_picks[[#This Row],[veto_override_team_id]]=""),"",_xlfn.XLOOKUP(draft_picks[[#This Row],[veto_override_team_id]],drafter_teams[id],drafter_teams[name]))</f>
        <v/>
      </c>
    </row>
    <row r="788" spans="1:20" x14ac:dyDescent="0.25">
      <c r="A788" t="s">
        <v>116</v>
      </c>
      <c r="B788" t="str">
        <f>_xlfn.XLOOKUP(draft_picks[[#This Row],[draft_id]],drafts[id],drafts[title])</f>
        <v>David Cronenberg</v>
      </c>
      <c r="C788" s="3">
        <v>3</v>
      </c>
      <c r="D788">
        <f>IF(C787&lt;draft_picks[[#This Row],[position]],1,IF(C787&gt;draft_picks[[#This Row],[position]],D787+1,IF(C787=draft_picks[[#This Row],[position]],D787+1)))</f>
        <v>5</v>
      </c>
      <c r="E788" t="s">
        <v>3588</v>
      </c>
      <c r="F788" t="str">
        <f>IF(ISBLANK(draft_picks[[#This Row],[movie_id]]),"",_xlfn.XLOOKUP(draft_picks[[#This Row],[movie_id]],drafts.movies[id],drafts.movies[movie_title]))</f>
        <v>The Dead Zone</v>
      </c>
      <c r="G788" s="3" t="s">
        <v>1051</v>
      </c>
      <c r="H788" t="str">
        <f>IF(ISBLANK(draft_picks[[#This Row],[drafter_id]]),"",_xlfn.XLOOKUP(draft_picks[[#This Row],[drafter_id]],drafters[id],drafters[name]))</f>
        <v>Drew McWeeny</v>
      </c>
      <c r="J788" t="str">
        <f>IF(ISBLANK(draft_picks[[#This Row],[drafter_team_id]]),"",_xlfn.XLOOKUP(draft_picks[[#This Row],[drafter_team_id]],drafter_teams[id],drafter_teams[name]))</f>
        <v/>
      </c>
      <c r="K788" s="3" t="s">
        <v>15497</v>
      </c>
      <c r="L788" t="s">
        <v>15497</v>
      </c>
      <c r="M788" t="str">
        <f>IF(OR(ISBLANK(draft_picks[[#This Row],[veto_drafter_id]]),draft_picks[[#This Row],[veto_drafter_id]]=""),"",_xlfn.XLOOKUP(draft_picks[[#This Row],[veto_drafter_id]],drafters[id],drafters[name]))</f>
        <v/>
      </c>
      <c r="N788" t="s">
        <v>15497</v>
      </c>
      <c r="O788" t="str">
        <f>IF(OR(ISBLANK(draft_picks[[#This Row],[veto_drafter_team_id]]),draft_picks[[#This Row],[veto_drafter_team_id]]=""),"",_xlfn.XLOOKUP(draft_picks[[#This Row],[veto_drafter_team_id]],drafter_teams[id],drafter_teams[name]))</f>
        <v/>
      </c>
      <c r="Q788" t="s">
        <v>15497</v>
      </c>
      <c r="R788" t="str">
        <f>IF(OR(ISBLANK(draft_picks[[#This Row],[veto_override_drafter_id]]),draft_picks[[#This Row],[veto_override_drafter_id]]=""),"",_xlfn.XLOOKUP(draft_picks[[#This Row],[veto_override_drafter_id]],drafters[id],drafters[name]))</f>
        <v/>
      </c>
      <c r="S788" t="s">
        <v>15497</v>
      </c>
      <c r="T788" t="str">
        <f>IF(OR(ISBLANK(draft_picks[[#This Row],[veto_override_team_id]]),draft_picks[[#This Row],[veto_override_team_id]]=""),"",_xlfn.XLOOKUP(draft_picks[[#This Row],[veto_override_team_id]],drafter_teams[id],drafter_teams[name]))</f>
        <v/>
      </c>
    </row>
    <row r="789" spans="1:20" x14ac:dyDescent="0.25">
      <c r="A789" t="s">
        <v>116</v>
      </c>
      <c r="B789" t="str">
        <f>_xlfn.XLOOKUP(draft_picks[[#This Row],[draft_id]],drafts[id],drafts[title])</f>
        <v>David Cronenberg</v>
      </c>
      <c r="C789" s="3">
        <v>2</v>
      </c>
      <c r="D789">
        <f>IF(C788&lt;draft_picks[[#This Row],[position]],1,IF(C788&gt;draft_picks[[#This Row],[position]],D788+1,IF(C788=draft_picks[[#This Row],[position]],D788+1)))</f>
        <v>6</v>
      </c>
      <c r="E789" t="s">
        <v>1425</v>
      </c>
      <c r="F789" t="str">
        <f>IF(ISBLANK(draft_picks[[#This Row],[movie_id]]),"",_xlfn.XLOOKUP(draft_picks[[#This Row],[movie_id]],drafts.movies[id],drafts.movies[movie_title]))</f>
        <v>The Fly</v>
      </c>
      <c r="G789" s="3" t="s">
        <v>1093</v>
      </c>
      <c r="H789" t="str">
        <f>IF(ISBLANK(draft_picks[[#This Row],[drafter_id]]),"",_xlfn.XLOOKUP(draft_picks[[#This Row],[drafter_id]],drafters[id],drafters[name]))</f>
        <v>Brian Duffield</v>
      </c>
      <c r="J789" t="str">
        <f>IF(ISBLANK(draft_picks[[#This Row],[drafter_team_id]]),"",_xlfn.XLOOKUP(draft_picks[[#This Row],[drafter_team_id]],drafter_teams[id],drafter_teams[name]))</f>
        <v/>
      </c>
      <c r="K789" s="3" t="s">
        <v>15497</v>
      </c>
      <c r="L789" t="s">
        <v>15497</v>
      </c>
      <c r="M789" t="str">
        <f>IF(OR(ISBLANK(draft_picks[[#This Row],[veto_drafter_id]]),draft_picks[[#This Row],[veto_drafter_id]]=""),"",_xlfn.XLOOKUP(draft_picks[[#This Row],[veto_drafter_id]],drafters[id],drafters[name]))</f>
        <v/>
      </c>
      <c r="N789" t="s">
        <v>15497</v>
      </c>
      <c r="O789" t="str">
        <f>IF(OR(ISBLANK(draft_picks[[#This Row],[veto_drafter_team_id]]),draft_picks[[#This Row],[veto_drafter_team_id]]=""),"",_xlfn.XLOOKUP(draft_picks[[#This Row],[veto_drafter_team_id]],drafter_teams[id],drafter_teams[name]))</f>
        <v/>
      </c>
      <c r="Q789" t="s">
        <v>15497</v>
      </c>
      <c r="R789" t="str">
        <f>IF(OR(ISBLANK(draft_picks[[#This Row],[veto_override_drafter_id]]),draft_picks[[#This Row],[veto_override_drafter_id]]=""),"",_xlfn.XLOOKUP(draft_picks[[#This Row],[veto_override_drafter_id]],drafters[id],drafters[name]))</f>
        <v/>
      </c>
      <c r="S789" t="s">
        <v>15497</v>
      </c>
      <c r="T789" t="str">
        <f>IF(OR(ISBLANK(draft_picks[[#This Row],[veto_override_team_id]]),draft_picks[[#This Row],[veto_override_team_id]]=""),"",_xlfn.XLOOKUP(draft_picks[[#This Row],[veto_override_team_id]],drafter_teams[id],drafter_teams[name]))</f>
        <v/>
      </c>
    </row>
    <row r="790" spans="1:20" x14ac:dyDescent="0.25">
      <c r="A790" t="s">
        <v>116</v>
      </c>
      <c r="B790" t="str">
        <f>_xlfn.XLOOKUP(draft_picks[[#This Row],[draft_id]],drafts[id],drafts[title])</f>
        <v>David Cronenberg</v>
      </c>
      <c r="C790" s="3">
        <v>1</v>
      </c>
      <c r="D790">
        <f>IF(C789&lt;draft_picks[[#This Row],[position]],1,IF(C789&gt;draft_picks[[#This Row],[position]],D789+1,IF(C789=draft_picks[[#This Row],[position]],D789+1)))</f>
        <v>7</v>
      </c>
      <c r="E790" t="s">
        <v>7652</v>
      </c>
      <c r="F790" t="str">
        <f>IF(ISBLANK(draft_picks[[#This Row],[movie_id]]),"",_xlfn.XLOOKUP(draft_picks[[#This Row],[movie_id]],drafts.movies[id],drafts.movies[movie_title]))</f>
        <v>Dead Ringers</v>
      </c>
      <c r="G790" s="3" t="s">
        <v>1051</v>
      </c>
      <c r="H790" t="str">
        <f>IF(ISBLANK(draft_picks[[#This Row],[drafter_id]]),"",_xlfn.XLOOKUP(draft_picks[[#This Row],[drafter_id]],drafters[id],drafters[name]))</f>
        <v>Drew McWeeny</v>
      </c>
      <c r="J790" t="str">
        <f>IF(ISBLANK(draft_picks[[#This Row],[drafter_team_id]]),"",_xlfn.XLOOKUP(draft_picks[[#This Row],[drafter_team_id]],drafter_teams[id],drafter_teams[name]))</f>
        <v/>
      </c>
      <c r="K790" s="3" t="s">
        <v>15497</v>
      </c>
      <c r="L790" t="s">
        <v>15497</v>
      </c>
      <c r="M790" t="str">
        <f>IF(OR(ISBLANK(draft_picks[[#This Row],[veto_drafter_id]]),draft_picks[[#This Row],[veto_drafter_id]]=""),"",_xlfn.XLOOKUP(draft_picks[[#This Row],[veto_drafter_id]],drafters[id],drafters[name]))</f>
        <v/>
      </c>
      <c r="N790" t="s">
        <v>15497</v>
      </c>
      <c r="O790" t="str">
        <f>IF(OR(ISBLANK(draft_picks[[#This Row],[veto_drafter_team_id]]),draft_picks[[#This Row],[veto_drafter_team_id]]=""),"",_xlfn.XLOOKUP(draft_picks[[#This Row],[veto_drafter_team_id]],drafter_teams[id],drafter_teams[name]))</f>
        <v/>
      </c>
      <c r="Q790" t="s">
        <v>15497</v>
      </c>
      <c r="R790" t="str">
        <f>IF(OR(ISBLANK(draft_picks[[#This Row],[veto_override_drafter_id]]),draft_picks[[#This Row],[veto_override_drafter_id]]=""),"",_xlfn.XLOOKUP(draft_picks[[#This Row],[veto_override_drafter_id]],drafters[id],drafters[name]))</f>
        <v/>
      </c>
      <c r="S790" t="s">
        <v>15497</v>
      </c>
      <c r="T790" t="str">
        <f>IF(OR(ISBLANK(draft_picks[[#This Row],[veto_override_team_id]]),draft_picks[[#This Row],[veto_override_team_id]]=""),"",_xlfn.XLOOKUP(draft_picks[[#This Row],[veto_override_team_id]],drafter_teams[id],drafter_teams[name]))</f>
        <v/>
      </c>
    </row>
    <row r="791" spans="1:20" x14ac:dyDescent="0.25">
      <c r="A791" t="s">
        <v>649</v>
      </c>
      <c r="B791" t="str">
        <f>_xlfn.XLOOKUP(draft_picks[[#This Row],[draft_id]],drafts[id],drafts[title])</f>
        <v>Westerns: Part I Mini-Mega</v>
      </c>
      <c r="C791" s="3">
        <v>13</v>
      </c>
      <c r="D791">
        <f>IF(C790&lt;draft_picks[[#This Row],[position]],1,IF(C790&gt;draft_picks[[#This Row],[position]],D790+1,IF(C790=draft_picks[[#This Row],[position]],D790+1)))</f>
        <v>1</v>
      </c>
      <c r="E791" t="s">
        <v>7240</v>
      </c>
      <c r="F791" t="str">
        <f>IF(ISBLANK(draft_picks[[#This Row],[movie_id]]),"",_xlfn.XLOOKUP(draft_picks[[#This Row],[movie_id]],drafts.movies[id],drafts.movies[movie_title]))</f>
        <v>Ride Lonesome</v>
      </c>
      <c r="G791" s="3" t="s">
        <v>1207</v>
      </c>
      <c r="H791" t="str">
        <f>IF(ISBLANK(draft_picks[[#This Row],[drafter_id]]),"",_xlfn.XLOOKUP(draft_picks[[#This Row],[drafter_id]],drafters[id],drafters[name]))</f>
        <v>Jared Moshe</v>
      </c>
      <c r="J791" t="str">
        <f>IF(ISBLANK(draft_picks[[#This Row],[drafter_team_id]]),"",_xlfn.XLOOKUP(draft_picks[[#This Row],[drafter_team_id]],drafter_teams[id],drafter_teams[name]))</f>
        <v/>
      </c>
      <c r="K791" s="3" t="s">
        <v>15497</v>
      </c>
      <c r="L791" t="s">
        <v>15497</v>
      </c>
      <c r="M791" t="str">
        <f>IF(OR(ISBLANK(draft_picks[[#This Row],[veto_drafter_id]]),draft_picks[[#This Row],[veto_drafter_id]]=""),"",_xlfn.XLOOKUP(draft_picks[[#This Row],[veto_drafter_id]],drafters[id],drafters[name]))</f>
        <v/>
      </c>
      <c r="N791" t="s">
        <v>15497</v>
      </c>
      <c r="O791" t="str">
        <f>IF(OR(ISBLANK(draft_picks[[#This Row],[veto_drafter_team_id]]),draft_picks[[#This Row],[veto_drafter_team_id]]=""),"",_xlfn.XLOOKUP(draft_picks[[#This Row],[veto_drafter_team_id]],drafter_teams[id],drafter_teams[name]))</f>
        <v/>
      </c>
      <c r="Q791" t="s">
        <v>15497</v>
      </c>
      <c r="R791" t="str">
        <f>IF(OR(ISBLANK(draft_picks[[#This Row],[veto_override_drafter_id]]),draft_picks[[#This Row],[veto_override_drafter_id]]=""),"",_xlfn.XLOOKUP(draft_picks[[#This Row],[veto_override_drafter_id]],drafters[id],drafters[name]))</f>
        <v/>
      </c>
      <c r="S791" t="s">
        <v>15497</v>
      </c>
      <c r="T791" t="str">
        <f>IF(OR(ISBLANK(draft_picks[[#This Row],[veto_override_team_id]]),draft_picks[[#This Row],[veto_override_team_id]]=""),"",_xlfn.XLOOKUP(draft_picks[[#This Row],[veto_override_team_id]],drafter_teams[id],drafter_teams[name]))</f>
        <v/>
      </c>
    </row>
    <row r="792" spans="1:20" x14ac:dyDescent="0.25">
      <c r="A792" t="s">
        <v>649</v>
      </c>
      <c r="B792" t="str">
        <f>_xlfn.XLOOKUP(draft_picks[[#This Row],[draft_id]],drafts[id],drafts[title])</f>
        <v>Westerns: Part I Mini-Mega</v>
      </c>
      <c r="C792" s="3">
        <v>12</v>
      </c>
      <c r="D792">
        <f>IF(C791&lt;draft_picks[[#This Row],[position]],1,IF(C791&gt;draft_picks[[#This Row],[position]],D791+1,IF(C791=draft_picks[[#This Row],[position]],D791+1)))</f>
        <v>2</v>
      </c>
      <c r="E792" t="s">
        <v>2108</v>
      </c>
      <c r="F792" t="str">
        <f>IF(ISBLANK(draft_picks[[#This Row],[movie_id]]),"",_xlfn.XLOOKUP(draft_picks[[#This Row],[movie_id]],drafts.movies[id],drafts.movies[movie_title]))</f>
        <v>Stagecoach</v>
      </c>
      <c r="G792" s="3" t="s">
        <v>1207</v>
      </c>
      <c r="H792" t="str">
        <f>IF(ISBLANK(draft_picks[[#This Row],[drafter_id]]),"",_xlfn.XLOOKUP(draft_picks[[#This Row],[drafter_id]],drafters[id],drafters[name]))</f>
        <v>Jared Moshe</v>
      </c>
      <c r="J792" t="str">
        <f>IF(ISBLANK(draft_picks[[#This Row],[drafter_team_id]]),"",_xlfn.XLOOKUP(draft_picks[[#This Row],[drafter_team_id]],drafter_teams[id],drafter_teams[name]))</f>
        <v/>
      </c>
      <c r="K792" s="3" t="s">
        <v>15497</v>
      </c>
      <c r="L792" t="s">
        <v>15497</v>
      </c>
      <c r="M792" t="str">
        <f>IF(OR(ISBLANK(draft_picks[[#This Row],[veto_drafter_id]]),draft_picks[[#This Row],[veto_drafter_id]]=""),"",_xlfn.XLOOKUP(draft_picks[[#This Row],[veto_drafter_id]],drafters[id],drafters[name]))</f>
        <v/>
      </c>
      <c r="N792" t="s">
        <v>15497</v>
      </c>
      <c r="O792" t="str">
        <f>IF(OR(ISBLANK(draft_picks[[#This Row],[veto_drafter_team_id]]),draft_picks[[#This Row],[veto_drafter_team_id]]=""),"",_xlfn.XLOOKUP(draft_picks[[#This Row],[veto_drafter_team_id]],drafter_teams[id],drafter_teams[name]))</f>
        <v/>
      </c>
      <c r="Q792" t="s">
        <v>15497</v>
      </c>
      <c r="R792" t="str">
        <f>IF(OR(ISBLANK(draft_picks[[#This Row],[veto_override_drafter_id]]),draft_picks[[#This Row],[veto_override_drafter_id]]=""),"",_xlfn.XLOOKUP(draft_picks[[#This Row],[veto_override_drafter_id]],drafters[id],drafters[name]))</f>
        <v/>
      </c>
      <c r="S792" t="s">
        <v>15497</v>
      </c>
      <c r="T792" t="str">
        <f>IF(OR(ISBLANK(draft_picks[[#This Row],[veto_override_team_id]]),draft_picks[[#This Row],[veto_override_team_id]]=""),"",_xlfn.XLOOKUP(draft_picks[[#This Row],[veto_override_team_id]],drafter_teams[id],drafter_teams[name]))</f>
        <v/>
      </c>
    </row>
    <row r="793" spans="1:20" x14ac:dyDescent="0.25">
      <c r="A793" t="s">
        <v>649</v>
      </c>
      <c r="B793" t="str">
        <f>_xlfn.XLOOKUP(draft_picks[[#This Row],[draft_id]],drafts[id],drafts[title])</f>
        <v>Westerns: Part I Mini-Mega</v>
      </c>
      <c r="C793" s="3">
        <v>11</v>
      </c>
      <c r="D793">
        <f>IF(C792&lt;draft_picks[[#This Row],[position]],1,IF(C792&gt;draft_picks[[#This Row],[position]],D792+1,IF(C792=draft_picks[[#This Row],[position]],D792+1)))</f>
        <v>3</v>
      </c>
      <c r="E793" t="s">
        <v>1871</v>
      </c>
      <c r="F793" t="str">
        <f>IF(ISBLANK(draft_picks[[#This Row],[movie_id]]),"",_xlfn.XLOOKUP(draft_picks[[#This Row],[movie_id]],drafts.movies[id],drafts.movies[movie_title]))</f>
        <v>3:10 to Yuma</v>
      </c>
      <c r="G793" s="3" t="s">
        <v>1177</v>
      </c>
      <c r="H793" t="str">
        <f>IF(ISBLANK(draft_picks[[#This Row],[drafter_id]]),"",_xlfn.XLOOKUP(draft_picks[[#This Row],[drafter_id]],drafters[id],drafters[name]))</f>
        <v>Darren Franich</v>
      </c>
      <c r="J793" t="str">
        <f>IF(ISBLANK(draft_picks[[#This Row],[drafter_team_id]]),"",_xlfn.XLOOKUP(draft_picks[[#This Row],[drafter_team_id]],drafter_teams[id],drafter_teams[name]))</f>
        <v/>
      </c>
      <c r="K793" s="3" t="s">
        <v>15497</v>
      </c>
      <c r="L793" t="s">
        <v>15497</v>
      </c>
      <c r="M793" t="str">
        <f>IF(OR(ISBLANK(draft_picks[[#This Row],[veto_drafter_id]]),draft_picks[[#This Row],[veto_drafter_id]]=""),"",_xlfn.XLOOKUP(draft_picks[[#This Row],[veto_drafter_id]],drafters[id],drafters[name]))</f>
        <v/>
      </c>
      <c r="N793" t="s">
        <v>15497</v>
      </c>
      <c r="O793" t="str">
        <f>IF(OR(ISBLANK(draft_picks[[#This Row],[veto_drafter_team_id]]),draft_picks[[#This Row],[veto_drafter_team_id]]=""),"",_xlfn.XLOOKUP(draft_picks[[#This Row],[veto_drafter_team_id]],drafter_teams[id],drafter_teams[name]))</f>
        <v/>
      </c>
      <c r="Q793" t="s">
        <v>15497</v>
      </c>
      <c r="R793" t="str">
        <f>IF(OR(ISBLANK(draft_picks[[#This Row],[veto_override_drafter_id]]),draft_picks[[#This Row],[veto_override_drafter_id]]=""),"",_xlfn.XLOOKUP(draft_picks[[#This Row],[veto_override_drafter_id]],drafters[id],drafters[name]))</f>
        <v/>
      </c>
      <c r="S793" t="s">
        <v>15497</v>
      </c>
      <c r="T793" t="str">
        <f>IF(OR(ISBLANK(draft_picks[[#This Row],[veto_override_team_id]]),draft_picks[[#This Row],[veto_override_team_id]]=""),"",_xlfn.XLOOKUP(draft_picks[[#This Row],[veto_override_team_id]],drafter_teams[id],drafter_teams[name]))</f>
        <v/>
      </c>
    </row>
    <row r="794" spans="1:20" x14ac:dyDescent="0.25">
      <c r="A794" t="s">
        <v>649</v>
      </c>
      <c r="B794" t="str">
        <f>_xlfn.XLOOKUP(draft_picks[[#This Row],[draft_id]],drafts[id],drafts[title])</f>
        <v>Westerns: Part I Mini-Mega</v>
      </c>
      <c r="C794" s="3">
        <v>10</v>
      </c>
      <c r="D794">
        <f>IF(C793&lt;draft_picks[[#This Row],[position]],1,IF(C793&gt;draft_picks[[#This Row],[position]],D793+1,IF(C793=draft_picks[[#This Row],[position]],D793+1)))</f>
        <v>4</v>
      </c>
      <c r="E794" t="s">
        <v>6090</v>
      </c>
      <c r="F794" t="str">
        <f>IF(ISBLANK(draft_picks[[#This Row],[movie_id]]),"",_xlfn.XLOOKUP(draft_picks[[#This Row],[movie_id]],drafts.movies[id],drafts.movies[movie_title]))</f>
        <v>Winchester '73</v>
      </c>
      <c r="G794" s="3" t="s">
        <v>915</v>
      </c>
      <c r="H794" t="str">
        <f>IF(ISBLANK(draft_picks[[#This Row],[drafter_id]]),"",_xlfn.XLOOKUP(draft_picks[[#This Row],[drafter_id]],drafters[id],drafters[name]))</f>
        <v>Billy Ray Brewton</v>
      </c>
      <c r="J794" t="str">
        <f>IF(ISBLANK(draft_picks[[#This Row],[drafter_team_id]]),"",_xlfn.XLOOKUP(draft_picks[[#This Row],[drafter_team_id]],drafter_teams[id],drafter_teams[name]))</f>
        <v/>
      </c>
      <c r="K794" s="3" t="s">
        <v>15497</v>
      </c>
      <c r="L794" t="s">
        <v>15497</v>
      </c>
      <c r="M794" t="str">
        <f>IF(OR(ISBLANK(draft_picks[[#This Row],[veto_drafter_id]]),draft_picks[[#This Row],[veto_drafter_id]]=""),"",_xlfn.XLOOKUP(draft_picks[[#This Row],[veto_drafter_id]],drafters[id],drafters[name]))</f>
        <v/>
      </c>
      <c r="N794" t="s">
        <v>15497</v>
      </c>
      <c r="O794" t="str">
        <f>IF(OR(ISBLANK(draft_picks[[#This Row],[veto_drafter_team_id]]),draft_picks[[#This Row],[veto_drafter_team_id]]=""),"",_xlfn.XLOOKUP(draft_picks[[#This Row],[veto_drafter_team_id]],drafter_teams[id],drafter_teams[name]))</f>
        <v/>
      </c>
      <c r="Q794" t="s">
        <v>15497</v>
      </c>
      <c r="R794" t="str">
        <f>IF(OR(ISBLANK(draft_picks[[#This Row],[veto_override_drafter_id]]),draft_picks[[#This Row],[veto_override_drafter_id]]=""),"",_xlfn.XLOOKUP(draft_picks[[#This Row],[veto_override_drafter_id]],drafters[id],drafters[name]))</f>
        <v/>
      </c>
      <c r="S794" t="s">
        <v>15497</v>
      </c>
      <c r="T794" t="str">
        <f>IF(OR(ISBLANK(draft_picks[[#This Row],[veto_override_team_id]]),draft_picks[[#This Row],[veto_override_team_id]]=""),"",_xlfn.XLOOKUP(draft_picks[[#This Row],[veto_override_team_id]],drafter_teams[id],drafter_teams[name]))</f>
        <v/>
      </c>
    </row>
    <row r="795" spans="1:20" x14ac:dyDescent="0.25">
      <c r="A795" t="s">
        <v>649</v>
      </c>
      <c r="B795" t="str">
        <f>_xlfn.XLOOKUP(draft_picks[[#This Row],[draft_id]],drafts[id],drafts[title])</f>
        <v>Westerns: Part I Mini-Mega</v>
      </c>
      <c r="C795" s="3">
        <v>9</v>
      </c>
      <c r="D795">
        <f>IF(C794&lt;draft_picks[[#This Row],[position]],1,IF(C794&gt;draft_picks[[#This Row],[position]],D794+1,IF(C794=draft_picks[[#This Row],[position]],D794+1)))</f>
        <v>5</v>
      </c>
      <c r="E795" t="s">
        <v>2135</v>
      </c>
      <c r="F795" t="str">
        <f>IF(ISBLANK(draft_picks[[#This Row],[movie_id]]),"",_xlfn.XLOOKUP(draft_picks[[#This Row],[movie_id]],drafts.movies[id],drafts.movies[movie_title]))</f>
        <v>Red River</v>
      </c>
      <c r="G795" s="3" t="s">
        <v>1207</v>
      </c>
      <c r="H795" t="str">
        <f>IF(ISBLANK(draft_picks[[#This Row],[drafter_id]]),"",_xlfn.XLOOKUP(draft_picks[[#This Row],[drafter_id]],drafters[id],drafters[name]))</f>
        <v>Jared Moshe</v>
      </c>
      <c r="J795" t="str">
        <f>IF(ISBLANK(draft_picks[[#This Row],[drafter_team_id]]),"",_xlfn.XLOOKUP(draft_picks[[#This Row],[drafter_team_id]],drafter_teams[id],drafter_teams[name]))</f>
        <v/>
      </c>
      <c r="K795" s="3" t="s">
        <v>15497</v>
      </c>
      <c r="L795" t="s">
        <v>15497</v>
      </c>
      <c r="M795" t="str">
        <f>IF(OR(ISBLANK(draft_picks[[#This Row],[veto_drafter_id]]),draft_picks[[#This Row],[veto_drafter_id]]=""),"",_xlfn.XLOOKUP(draft_picks[[#This Row],[veto_drafter_id]],drafters[id],drafters[name]))</f>
        <v/>
      </c>
      <c r="N795" t="s">
        <v>15497</v>
      </c>
      <c r="O795" t="str">
        <f>IF(OR(ISBLANK(draft_picks[[#This Row],[veto_drafter_team_id]]),draft_picks[[#This Row],[veto_drafter_team_id]]=""),"",_xlfn.XLOOKUP(draft_picks[[#This Row],[veto_drafter_team_id]],drafter_teams[id],drafter_teams[name]))</f>
        <v/>
      </c>
      <c r="Q795" t="s">
        <v>15497</v>
      </c>
      <c r="R795" t="str">
        <f>IF(OR(ISBLANK(draft_picks[[#This Row],[veto_override_drafter_id]]),draft_picks[[#This Row],[veto_override_drafter_id]]=""),"",_xlfn.XLOOKUP(draft_picks[[#This Row],[veto_override_drafter_id]],drafters[id],drafters[name]))</f>
        <v/>
      </c>
      <c r="S795" t="s">
        <v>15497</v>
      </c>
      <c r="T795" t="str">
        <f>IF(OR(ISBLANK(draft_picks[[#This Row],[veto_override_team_id]]),draft_picks[[#This Row],[veto_override_team_id]]=""),"",_xlfn.XLOOKUP(draft_picks[[#This Row],[veto_override_team_id]],drafter_teams[id],drafter_teams[name]))</f>
        <v/>
      </c>
    </row>
    <row r="796" spans="1:20" x14ac:dyDescent="0.25">
      <c r="A796" t="s">
        <v>649</v>
      </c>
      <c r="B796" t="str">
        <f>_xlfn.XLOOKUP(draft_picks[[#This Row],[draft_id]],drafts[id],drafts[title])</f>
        <v>Westerns: Part I Mini-Mega</v>
      </c>
      <c r="C796" s="3">
        <v>8</v>
      </c>
      <c r="D796">
        <f>IF(C795&lt;draft_picks[[#This Row],[position]],1,IF(C795&gt;draft_picks[[#This Row],[position]],D795+1,IF(C795=draft_picks[[#This Row],[position]],D795+1)))</f>
        <v>6</v>
      </c>
      <c r="E796" t="s">
        <v>4779</v>
      </c>
      <c r="F796" t="str">
        <f>IF(ISBLANK(draft_picks[[#This Row],[movie_id]]),"",_xlfn.XLOOKUP(draft_picks[[#This Row],[movie_id]],drafts.movies[id],drafts.movies[movie_title]))</f>
        <v>Destry Rides Again</v>
      </c>
      <c r="G796" s="3" t="s">
        <v>1177</v>
      </c>
      <c r="H796" t="str">
        <f>IF(ISBLANK(draft_picks[[#This Row],[drafter_id]]),"",_xlfn.XLOOKUP(draft_picks[[#This Row],[drafter_id]],drafters[id],drafters[name]))</f>
        <v>Darren Franich</v>
      </c>
      <c r="J796" t="str">
        <f>IF(ISBLANK(draft_picks[[#This Row],[drafter_team_id]]),"",_xlfn.XLOOKUP(draft_picks[[#This Row],[drafter_team_id]],drafter_teams[id],drafter_teams[name]))</f>
        <v/>
      </c>
      <c r="K796" s="3" t="s">
        <v>15497</v>
      </c>
      <c r="L796" t="s">
        <v>15497</v>
      </c>
      <c r="M796" t="str">
        <f>IF(OR(ISBLANK(draft_picks[[#This Row],[veto_drafter_id]]),draft_picks[[#This Row],[veto_drafter_id]]=""),"",_xlfn.XLOOKUP(draft_picks[[#This Row],[veto_drafter_id]],drafters[id],drafters[name]))</f>
        <v/>
      </c>
      <c r="N796" t="s">
        <v>15497</v>
      </c>
      <c r="O796" t="str">
        <f>IF(OR(ISBLANK(draft_picks[[#This Row],[veto_drafter_team_id]]),draft_picks[[#This Row],[veto_drafter_team_id]]=""),"",_xlfn.XLOOKUP(draft_picks[[#This Row],[veto_drafter_team_id]],drafter_teams[id],drafter_teams[name]))</f>
        <v/>
      </c>
      <c r="Q796" t="s">
        <v>15497</v>
      </c>
      <c r="R796" t="str">
        <f>IF(OR(ISBLANK(draft_picks[[#This Row],[veto_override_drafter_id]]),draft_picks[[#This Row],[veto_override_drafter_id]]=""),"",_xlfn.XLOOKUP(draft_picks[[#This Row],[veto_override_drafter_id]],drafters[id],drafters[name]))</f>
        <v/>
      </c>
      <c r="S796" t="s">
        <v>15497</v>
      </c>
      <c r="T796" t="str">
        <f>IF(OR(ISBLANK(draft_picks[[#This Row],[veto_override_team_id]]),draft_picks[[#This Row],[veto_override_team_id]]=""),"",_xlfn.XLOOKUP(draft_picks[[#This Row],[veto_override_team_id]],drafter_teams[id],drafter_teams[name]))</f>
        <v/>
      </c>
    </row>
    <row r="797" spans="1:20" x14ac:dyDescent="0.25">
      <c r="A797" t="s">
        <v>649</v>
      </c>
      <c r="B797" t="str">
        <f>_xlfn.XLOOKUP(draft_picks[[#This Row],[draft_id]],drafts[id],drafts[title])</f>
        <v>Westerns: Part I Mini-Mega</v>
      </c>
      <c r="C797" s="3">
        <v>7</v>
      </c>
      <c r="D797">
        <f>IF(C796&lt;draft_picks[[#This Row],[position]],1,IF(C796&gt;draft_picks[[#This Row],[position]],D796+1,IF(C796=draft_picks[[#This Row],[position]],D796+1)))</f>
        <v>7</v>
      </c>
      <c r="E797" t="s">
        <v>1745</v>
      </c>
      <c r="F797" t="str">
        <f>IF(ISBLANK(draft_picks[[#This Row],[movie_id]]),"",_xlfn.XLOOKUP(draft_picks[[#This Row],[movie_id]],drafts.movies[id],drafts.movies[movie_title]))</f>
        <v>The Big Country</v>
      </c>
      <c r="G797" s="3" t="s">
        <v>915</v>
      </c>
      <c r="H797" t="str">
        <f>IF(ISBLANK(draft_picks[[#This Row],[drafter_id]]),"",_xlfn.XLOOKUP(draft_picks[[#This Row],[drafter_id]],drafters[id],drafters[name]))</f>
        <v>Billy Ray Brewton</v>
      </c>
      <c r="J797" t="str">
        <f>IF(ISBLANK(draft_picks[[#This Row],[drafter_team_id]]),"",_xlfn.XLOOKUP(draft_picks[[#This Row],[drafter_team_id]],drafter_teams[id],drafter_teams[name]))</f>
        <v/>
      </c>
      <c r="K797" s="3" t="s">
        <v>15497</v>
      </c>
      <c r="L797" t="s">
        <v>15497</v>
      </c>
      <c r="M797" t="str">
        <f>IF(OR(ISBLANK(draft_picks[[#This Row],[veto_drafter_id]]),draft_picks[[#This Row],[veto_drafter_id]]=""),"",_xlfn.XLOOKUP(draft_picks[[#This Row],[veto_drafter_id]],drafters[id],drafters[name]))</f>
        <v/>
      </c>
      <c r="N797" t="s">
        <v>15497</v>
      </c>
      <c r="O797" t="str">
        <f>IF(OR(ISBLANK(draft_picks[[#This Row],[veto_drafter_team_id]]),draft_picks[[#This Row],[veto_drafter_team_id]]=""),"",_xlfn.XLOOKUP(draft_picks[[#This Row],[veto_drafter_team_id]],drafter_teams[id],drafter_teams[name]))</f>
        <v/>
      </c>
      <c r="Q797" t="s">
        <v>15497</v>
      </c>
      <c r="R797" t="str">
        <f>IF(OR(ISBLANK(draft_picks[[#This Row],[veto_override_drafter_id]]),draft_picks[[#This Row],[veto_override_drafter_id]]=""),"",_xlfn.XLOOKUP(draft_picks[[#This Row],[veto_override_drafter_id]],drafters[id],drafters[name]))</f>
        <v/>
      </c>
      <c r="S797" t="s">
        <v>15497</v>
      </c>
      <c r="T797" t="str">
        <f>IF(OR(ISBLANK(draft_picks[[#This Row],[veto_override_team_id]]),draft_picks[[#This Row],[veto_override_team_id]]=""),"",_xlfn.XLOOKUP(draft_picks[[#This Row],[veto_override_team_id]],drafter_teams[id],drafter_teams[name]))</f>
        <v/>
      </c>
    </row>
    <row r="798" spans="1:20" x14ac:dyDescent="0.25">
      <c r="A798" t="s">
        <v>649</v>
      </c>
      <c r="B798" t="str">
        <f>_xlfn.XLOOKUP(draft_picks[[#This Row],[draft_id]],drafts[id],drafts[title])</f>
        <v>Westerns: Part I Mini-Mega</v>
      </c>
      <c r="C798" s="3">
        <v>6</v>
      </c>
      <c r="D798">
        <f>IF(C797&lt;draft_picks[[#This Row],[position]],1,IF(C797&gt;draft_picks[[#This Row],[position]],D797+1,IF(C797=draft_picks[[#This Row],[position]],D797+1)))</f>
        <v>8</v>
      </c>
      <c r="E798" t="s">
        <v>4560</v>
      </c>
      <c r="F798" t="str">
        <f>IF(ISBLANK(draft_picks[[#This Row],[movie_id]]),"",_xlfn.XLOOKUP(draft_picks[[#This Row],[movie_id]],drafts.movies[id],drafts.movies[movie_title]))</f>
        <v>High Noon</v>
      </c>
      <c r="G798" s="3" t="s">
        <v>1207</v>
      </c>
      <c r="H798" t="str">
        <f>IF(ISBLANK(draft_picks[[#This Row],[drafter_id]]),"",_xlfn.XLOOKUP(draft_picks[[#This Row],[drafter_id]],drafters[id],drafters[name]))</f>
        <v>Jared Moshe</v>
      </c>
      <c r="J798" t="str">
        <f>IF(ISBLANK(draft_picks[[#This Row],[drafter_team_id]]),"",_xlfn.XLOOKUP(draft_picks[[#This Row],[drafter_team_id]],drafter_teams[id],drafter_teams[name]))</f>
        <v/>
      </c>
      <c r="K798" s="3" t="s">
        <v>15497</v>
      </c>
      <c r="L798" t="s">
        <v>15497</v>
      </c>
      <c r="M798" t="str">
        <f>IF(OR(ISBLANK(draft_picks[[#This Row],[veto_drafter_id]]),draft_picks[[#This Row],[veto_drafter_id]]=""),"",_xlfn.XLOOKUP(draft_picks[[#This Row],[veto_drafter_id]],drafters[id],drafters[name]))</f>
        <v/>
      </c>
      <c r="N798" t="s">
        <v>15497</v>
      </c>
      <c r="O798" t="str">
        <f>IF(OR(ISBLANK(draft_picks[[#This Row],[veto_drafter_team_id]]),draft_picks[[#This Row],[veto_drafter_team_id]]=""),"",_xlfn.XLOOKUP(draft_picks[[#This Row],[veto_drafter_team_id]],drafter_teams[id],drafter_teams[name]))</f>
        <v/>
      </c>
      <c r="Q798" t="s">
        <v>15497</v>
      </c>
      <c r="R798" t="str">
        <f>IF(OR(ISBLANK(draft_picks[[#This Row],[veto_override_drafter_id]]),draft_picks[[#This Row],[veto_override_drafter_id]]=""),"",_xlfn.XLOOKUP(draft_picks[[#This Row],[veto_override_drafter_id]],drafters[id],drafters[name]))</f>
        <v/>
      </c>
      <c r="S798" t="s">
        <v>15497</v>
      </c>
      <c r="T798" t="str">
        <f>IF(OR(ISBLANK(draft_picks[[#This Row],[veto_override_team_id]]),draft_picks[[#This Row],[veto_override_team_id]]=""),"",_xlfn.XLOOKUP(draft_picks[[#This Row],[veto_override_team_id]],drafter_teams[id],drafter_teams[name]))</f>
        <v/>
      </c>
    </row>
    <row r="799" spans="1:20" x14ac:dyDescent="0.25">
      <c r="A799" t="s">
        <v>649</v>
      </c>
      <c r="B799" t="str">
        <f>_xlfn.XLOOKUP(draft_picks[[#This Row],[draft_id]],drafts[id],drafts[title])</f>
        <v>Westerns: Part I Mini-Mega</v>
      </c>
      <c r="C799" s="3">
        <v>5</v>
      </c>
      <c r="D799">
        <f>IF(C798&lt;draft_picks[[#This Row],[position]],1,IF(C798&gt;draft_picks[[#This Row],[position]],D798+1,IF(C798=draft_picks[[#This Row],[position]],D798+1)))</f>
        <v>9</v>
      </c>
      <c r="E799" t="s">
        <v>5019</v>
      </c>
      <c r="F799" t="str">
        <f>IF(ISBLANK(draft_picks[[#This Row],[movie_id]]),"",_xlfn.XLOOKUP(draft_picks[[#This Row],[movie_id]],drafts.movies[id],drafts.movies[movie_title]))</f>
        <v>The Naked Spur</v>
      </c>
      <c r="G799" s="3" t="s">
        <v>1177</v>
      </c>
      <c r="H799" t="str">
        <f>IF(ISBLANK(draft_picks[[#This Row],[drafter_id]]),"",_xlfn.XLOOKUP(draft_picks[[#This Row],[drafter_id]],drafters[id],drafters[name]))</f>
        <v>Darren Franich</v>
      </c>
      <c r="J799" t="str">
        <f>IF(ISBLANK(draft_picks[[#This Row],[drafter_team_id]]),"",_xlfn.XLOOKUP(draft_picks[[#This Row],[drafter_team_id]],drafter_teams[id],drafter_teams[name]))</f>
        <v/>
      </c>
      <c r="K799" s="3" t="s">
        <v>15497</v>
      </c>
      <c r="L799" t="s">
        <v>15497</v>
      </c>
      <c r="M799" t="str">
        <f>IF(OR(ISBLANK(draft_picks[[#This Row],[veto_drafter_id]]),draft_picks[[#This Row],[veto_drafter_id]]=""),"",_xlfn.XLOOKUP(draft_picks[[#This Row],[veto_drafter_id]],drafters[id],drafters[name]))</f>
        <v/>
      </c>
      <c r="N799" t="s">
        <v>15497</v>
      </c>
      <c r="O799" t="str">
        <f>IF(OR(ISBLANK(draft_picks[[#This Row],[veto_drafter_team_id]]),draft_picks[[#This Row],[veto_drafter_team_id]]=""),"",_xlfn.XLOOKUP(draft_picks[[#This Row],[veto_drafter_team_id]],drafter_teams[id],drafter_teams[name]))</f>
        <v/>
      </c>
      <c r="Q799" t="s">
        <v>15497</v>
      </c>
      <c r="R799" t="str">
        <f>IF(OR(ISBLANK(draft_picks[[#This Row],[veto_override_drafter_id]]),draft_picks[[#This Row],[veto_override_drafter_id]]=""),"",_xlfn.XLOOKUP(draft_picks[[#This Row],[veto_override_drafter_id]],drafters[id],drafters[name]))</f>
        <v/>
      </c>
      <c r="S799" t="s">
        <v>15497</v>
      </c>
      <c r="T799" t="str">
        <f>IF(OR(ISBLANK(draft_picks[[#This Row],[veto_override_team_id]]),draft_picks[[#This Row],[veto_override_team_id]]=""),"",_xlfn.XLOOKUP(draft_picks[[#This Row],[veto_override_team_id]],drafter_teams[id],drafter_teams[name]))</f>
        <v/>
      </c>
    </row>
    <row r="800" spans="1:20" x14ac:dyDescent="0.25">
      <c r="A800" t="s">
        <v>649</v>
      </c>
      <c r="B800" t="str">
        <f>_xlfn.XLOOKUP(draft_picks[[#This Row],[draft_id]],drafts[id],drafts[title])</f>
        <v>Westerns: Part I Mini-Mega</v>
      </c>
      <c r="C800" s="3">
        <v>4</v>
      </c>
      <c r="D800">
        <f>IF(C799&lt;draft_picks[[#This Row],[position]],1,IF(C799&gt;draft_picks[[#This Row],[position]],D799+1,IF(C799=draft_picks[[#This Row],[position]],D799+1)))</f>
        <v>10</v>
      </c>
      <c r="E800" t="s">
        <v>6596</v>
      </c>
      <c r="F800" t="str">
        <f>IF(ISBLANK(draft_picks[[#This Row],[movie_id]]),"",_xlfn.XLOOKUP(draft_picks[[#This Row],[movie_id]],drafts.movies[id],drafts.movies[movie_title]))</f>
        <v>The Ox-Bow Incident</v>
      </c>
      <c r="G800" s="3" t="s">
        <v>915</v>
      </c>
      <c r="H800" t="str">
        <f>IF(ISBLANK(draft_picks[[#This Row],[drafter_id]]),"",_xlfn.XLOOKUP(draft_picks[[#This Row],[drafter_id]],drafters[id],drafters[name]))</f>
        <v>Billy Ray Brewton</v>
      </c>
      <c r="J800" t="str">
        <f>IF(ISBLANK(draft_picks[[#This Row],[drafter_team_id]]),"",_xlfn.XLOOKUP(draft_picks[[#This Row],[drafter_team_id]],drafter_teams[id],drafter_teams[name]))</f>
        <v/>
      </c>
      <c r="K800" s="3" t="s">
        <v>15497</v>
      </c>
      <c r="L800" t="s">
        <v>15497</v>
      </c>
      <c r="M800" t="str">
        <f>IF(OR(ISBLANK(draft_picks[[#This Row],[veto_drafter_id]]),draft_picks[[#This Row],[veto_drafter_id]]=""),"",_xlfn.XLOOKUP(draft_picks[[#This Row],[veto_drafter_id]],drafters[id],drafters[name]))</f>
        <v/>
      </c>
      <c r="N800" t="s">
        <v>15497</v>
      </c>
      <c r="O800" t="str">
        <f>IF(OR(ISBLANK(draft_picks[[#This Row],[veto_drafter_team_id]]),draft_picks[[#This Row],[veto_drafter_team_id]]=""),"",_xlfn.XLOOKUP(draft_picks[[#This Row],[veto_drafter_team_id]],drafter_teams[id],drafter_teams[name]))</f>
        <v/>
      </c>
      <c r="Q800" t="s">
        <v>15497</v>
      </c>
      <c r="R800" t="str">
        <f>IF(OR(ISBLANK(draft_picks[[#This Row],[veto_override_drafter_id]]),draft_picks[[#This Row],[veto_override_drafter_id]]=""),"",_xlfn.XLOOKUP(draft_picks[[#This Row],[veto_override_drafter_id]],drafters[id],drafters[name]))</f>
        <v/>
      </c>
      <c r="S800" t="s">
        <v>15497</v>
      </c>
      <c r="T800" t="str">
        <f>IF(OR(ISBLANK(draft_picks[[#This Row],[veto_override_team_id]]),draft_picks[[#This Row],[veto_override_team_id]]=""),"",_xlfn.XLOOKUP(draft_picks[[#This Row],[veto_override_team_id]],drafter_teams[id],drafter_teams[name]))</f>
        <v/>
      </c>
    </row>
    <row r="801" spans="1:20" x14ac:dyDescent="0.25">
      <c r="A801" t="s">
        <v>649</v>
      </c>
      <c r="B801" t="str">
        <f>_xlfn.XLOOKUP(draft_picks[[#This Row],[draft_id]],drafts[id],drafts[title])</f>
        <v>Westerns: Part I Mini-Mega</v>
      </c>
      <c r="C801" s="3">
        <v>3</v>
      </c>
      <c r="D801">
        <f>IF(C800&lt;draft_picks[[#This Row],[position]],1,IF(C800&gt;draft_picks[[#This Row],[position]],D800+1,IF(C800=draft_picks[[#This Row],[position]],D800+1)))</f>
        <v>11</v>
      </c>
      <c r="E801" t="s">
        <v>3984</v>
      </c>
      <c r="F801" t="str">
        <f>IF(ISBLANK(draft_picks[[#This Row],[movie_id]]),"",_xlfn.XLOOKUP(draft_picks[[#This Row],[movie_id]],drafts.movies[id],drafts.movies[movie_title]))</f>
        <v>Rio Bravo</v>
      </c>
      <c r="G801" s="3" t="s">
        <v>1207</v>
      </c>
      <c r="H801" t="str">
        <f>IF(ISBLANK(draft_picks[[#This Row],[drafter_id]]),"",_xlfn.XLOOKUP(draft_picks[[#This Row],[drafter_id]],drafters[id],drafters[name]))</f>
        <v>Jared Moshe</v>
      </c>
      <c r="J801" t="str">
        <f>IF(ISBLANK(draft_picks[[#This Row],[drafter_team_id]]),"",_xlfn.XLOOKUP(draft_picks[[#This Row],[drafter_team_id]],drafter_teams[id],drafter_teams[name]))</f>
        <v/>
      </c>
      <c r="K801" s="3" t="s">
        <v>15497</v>
      </c>
      <c r="L801" t="s">
        <v>15497</v>
      </c>
      <c r="M801" t="str">
        <f>IF(OR(ISBLANK(draft_picks[[#This Row],[veto_drafter_id]]),draft_picks[[#This Row],[veto_drafter_id]]=""),"",_xlfn.XLOOKUP(draft_picks[[#This Row],[veto_drafter_id]],drafters[id],drafters[name]))</f>
        <v/>
      </c>
      <c r="N801" t="s">
        <v>15497</v>
      </c>
      <c r="O801" t="str">
        <f>IF(OR(ISBLANK(draft_picks[[#This Row],[veto_drafter_team_id]]),draft_picks[[#This Row],[veto_drafter_team_id]]=""),"",_xlfn.XLOOKUP(draft_picks[[#This Row],[veto_drafter_team_id]],drafter_teams[id],drafter_teams[name]))</f>
        <v/>
      </c>
      <c r="Q801" t="s">
        <v>15497</v>
      </c>
      <c r="R801" t="str">
        <f>IF(OR(ISBLANK(draft_picks[[#This Row],[veto_override_drafter_id]]),draft_picks[[#This Row],[veto_override_drafter_id]]=""),"",_xlfn.XLOOKUP(draft_picks[[#This Row],[veto_override_drafter_id]],drafters[id],drafters[name]))</f>
        <v/>
      </c>
      <c r="S801" t="s">
        <v>15497</v>
      </c>
      <c r="T801" t="str">
        <f>IF(OR(ISBLANK(draft_picks[[#This Row],[veto_override_team_id]]),draft_picks[[#This Row],[veto_override_team_id]]=""),"",_xlfn.XLOOKUP(draft_picks[[#This Row],[veto_override_team_id]],drafter_teams[id],drafter_teams[name]))</f>
        <v/>
      </c>
    </row>
    <row r="802" spans="1:20" x14ac:dyDescent="0.25">
      <c r="A802" t="s">
        <v>649</v>
      </c>
      <c r="B802" t="str">
        <f>_xlfn.XLOOKUP(draft_picks[[#This Row],[draft_id]],drafts[id],drafts[title])</f>
        <v>Westerns: Part I Mini-Mega</v>
      </c>
      <c r="C802" s="3">
        <v>2</v>
      </c>
      <c r="D802">
        <f>IF(C801&lt;draft_picks[[#This Row],[position]],1,IF(C801&gt;draft_picks[[#This Row],[position]],D801+1,IF(C801=draft_picks[[#This Row],[position]],D801+1)))</f>
        <v>12</v>
      </c>
      <c r="E802" t="s">
        <v>8387</v>
      </c>
      <c r="F802" t="str">
        <f>IF(ISBLANK(draft_picks[[#This Row],[movie_id]]),"",_xlfn.XLOOKUP(draft_picks[[#This Row],[movie_id]],drafts.movies[id],drafts.movies[movie_title]))</f>
        <v>Johnny Guitar</v>
      </c>
      <c r="G802" s="3" t="s">
        <v>1177</v>
      </c>
      <c r="H802" t="str">
        <f>IF(ISBLANK(draft_picks[[#This Row],[drafter_id]]),"",_xlfn.XLOOKUP(draft_picks[[#This Row],[drafter_id]],drafters[id],drafters[name]))</f>
        <v>Darren Franich</v>
      </c>
      <c r="J802" t="str">
        <f>IF(ISBLANK(draft_picks[[#This Row],[drafter_team_id]]),"",_xlfn.XLOOKUP(draft_picks[[#This Row],[drafter_team_id]],drafter_teams[id],drafter_teams[name]))</f>
        <v/>
      </c>
      <c r="K802" s="3" t="s">
        <v>15484</v>
      </c>
      <c r="L802" t="s">
        <v>915</v>
      </c>
      <c r="M802" t="str">
        <f>IF(OR(ISBLANK(draft_picks[[#This Row],[veto_drafter_id]]),draft_picks[[#This Row],[veto_drafter_id]]=""),"",_xlfn.XLOOKUP(draft_picks[[#This Row],[veto_drafter_id]],drafters[id],drafters[name]))</f>
        <v>Billy Ray Brewton</v>
      </c>
      <c r="N802" t="s">
        <v>15497</v>
      </c>
      <c r="O802" t="str">
        <f>IF(OR(ISBLANK(draft_picks[[#This Row],[veto_drafter_team_id]]),draft_picks[[#This Row],[veto_drafter_team_id]]=""),"",_xlfn.XLOOKUP(draft_picks[[#This Row],[veto_drafter_team_id]],drafter_teams[id],drafter_teams[name]))</f>
        <v/>
      </c>
      <c r="Q802" t="s">
        <v>15497</v>
      </c>
      <c r="R802" t="str">
        <f>IF(OR(ISBLANK(draft_picks[[#This Row],[veto_override_drafter_id]]),draft_picks[[#This Row],[veto_override_drafter_id]]=""),"",_xlfn.XLOOKUP(draft_picks[[#This Row],[veto_override_drafter_id]],drafters[id],drafters[name]))</f>
        <v/>
      </c>
      <c r="S802" t="s">
        <v>15497</v>
      </c>
      <c r="T802" t="str">
        <f>IF(OR(ISBLANK(draft_picks[[#This Row],[veto_override_team_id]]),draft_picks[[#This Row],[veto_override_team_id]]=""),"",_xlfn.XLOOKUP(draft_picks[[#This Row],[veto_override_team_id]],drafter_teams[id],drafter_teams[name]))</f>
        <v/>
      </c>
    </row>
    <row r="803" spans="1:20" x14ac:dyDescent="0.25">
      <c r="A803" t="s">
        <v>649</v>
      </c>
      <c r="B803" t="str">
        <f>_xlfn.XLOOKUP(draft_picks[[#This Row],[draft_id]],drafts[id],drafts[title])</f>
        <v>Westerns: Part I Mini-Mega</v>
      </c>
      <c r="C803" s="3">
        <v>2</v>
      </c>
      <c r="D803">
        <f>IF(C802&lt;draft_picks[[#This Row],[position]],1,IF(C802&gt;draft_picks[[#This Row],[position]],D802+1,IF(C802=draft_picks[[#This Row],[position]],D802+1)))</f>
        <v>13</v>
      </c>
      <c r="E803" t="s">
        <v>3564</v>
      </c>
      <c r="F803" t="str">
        <f>IF(ISBLANK(draft_picks[[#This Row],[movie_id]]),"",_xlfn.XLOOKUP(draft_picks[[#This Row],[movie_id]],drafts.movies[id],drafts.movies[movie_title]))</f>
        <v>Man of the West</v>
      </c>
      <c r="G803" s="3" t="s">
        <v>1177</v>
      </c>
      <c r="H803" t="str">
        <f>IF(ISBLANK(draft_picks[[#This Row],[drafter_id]]),"",_xlfn.XLOOKUP(draft_picks[[#This Row],[drafter_id]],drafters[id],drafters[name]))</f>
        <v>Darren Franich</v>
      </c>
      <c r="J803" t="str">
        <f>IF(ISBLANK(draft_picks[[#This Row],[drafter_team_id]]),"",_xlfn.XLOOKUP(draft_picks[[#This Row],[drafter_team_id]],drafter_teams[id],drafter_teams[name]))</f>
        <v/>
      </c>
      <c r="K803" s="3" t="s">
        <v>15484</v>
      </c>
      <c r="L803" t="s">
        <v>1207</v>
      </c>
      <c r="M803" t="str">
        <f>IF(OR(ISBLANK(draft_picks[[#This Row],[veto_drafter_id]]),draft_picks[[#This Row],[veto_drafter_id]]=""),"",_xlfn.XLOOKUP(draft_picks[[#This Row],[veto_drafter_id]],drafters[id],drafters[name]))</f>
        <v>Jared Moshe</v>
      </c>
      <c r="N803" t="s">
        <v>15497</v>
      </c>
      <c r="O803" t="str">
        <f>IF(OR(ISBLANK(draft_picks[[#This Row],[veto_drafter_team_id]]),draft_picks[[#This Row],[veto_drafter_team_id]]=""),"",_xlfn.XLOOKUP(draft_picks[[#This Row],[veto_drafter_team_id]],drafter_teams[id],drafter_teams[name]))</f>
        <v/>
      </c>
      <c r="Q803" t="s">
        <v>15497</v>
      </c>
      <c r="R803" t="str">
        <f>IF(OR(ISBLANK(draft_picks[[#This Row],[veto_override_drafter_id]]),draft_picks[[#This Row],[veto_override_drafter_id]]=""),"",_xlfn.XLOOKUP(draft_picks[[#This Row],[veto_override_drafter_id]],drafters[id],drafters[name]))</f>
        <v/>
      </c>
      <c r="S803" t="s">
        <v>15497</v>
      </c>
      <c r="T803" t="str">
        <f>IF(OR(ISBLANK(draft_picks[[#This Row],[veto_override_team_id]]),draft_picks[[#This Row],[veto_override_team_id]]=""),"",_xlfn.XLOOKUP(draft_picks[[#This Row],[veto_override_team_id]],drafter_teams[id],drafter_teams[name]))</f>
        <v/>
      </c>
    </row>
    <row r="804" spans="1:20" x14ac:dyDescent="0.25">
      <c r="A804" t="s">
        <v>649</v>
      </c>
      <c r="B804" t="str">
        <f>_xlfn.XLOOKUP(draft_picks[[#This Row],[draft_id]],drafts[id],drafts[title])</f>
        <v>Westerns: Part I Mini-Mega</v>
      </c>
      <c r="C804" s="3">
        <v>2</v>
      </c>
      <c r="D804">
        <f>IF(C803&lt;draft_picks[[#This Row],[position]],1,IF(C803&gt;draft_picks[[#This Row],[position]],D803+1,IF(C803=draft_picks[[#This Row],[position]],D803+1)))</f>
        <v>14</v>
      </c>
      <c r="E804" t="s">
        <v>3091</v>
      </c>
      <c r="F804" t="str">
        <f>IF(ISBLANK(draft_picks[[#This Row],[movie_id]]),"",_xlfn.XLOOKUP(draft_picks[[#This Row],[movie_id]],drafts.movies[id],drafts.movies[movie_title]))</f>
        <v>The Man from Laramie</v>
      </c>
      <c r="G804" s="3" t="s">
        <v>1177</v>
      </c>
      <c r="H804" t="str">
        <f>IF(ISBLANK(draft_picks[[#This Row],[drafter_id]]),"",_xlfn.XLOOKUP(draft_picks[[#This Row],[drafter_id]],drafters[id],drafters[name]))</f>
        <v>Darren Franich</v>
      </c>
      <c r="J804" t="str">
        <f>IF(ISBLANK(draft_picks[[#This Row],[drafter_team_id]]),"",_xlfn.XLOOKUP(draft_picks[[#This Row],[drafter_team_id]],drafter_teams[id],drafter_teams[name]))</f>
        <v/>
      </c>
      <c r="K804" s="3" t="s">
        <v>15484</v>
      </c>
      <c r="L804" t="s">
        <v>915</v>
      </c>
      <c r="M804" t="str">
        <f>IF(OR(ISBLANK(draft_picks[[#This Row],[veto_drafter_id]]),draft_picks[[#This Row],[veto_drafter_id]]=""),"",_xlfn.XLOOKUP(draft_picks[[#This Row],[veto_drafter_id]],drafters[id],drafters[name]))</f>
        <v>Billy Ray Brewton</v>
      </c>
      <c r="N804" t="s">
        <v>15497</v>
      </c>
      <c r="O804" t="str">
        <f>IF(OR(ISBLANK(draft_picks[[#This Row],[veto_drafter_team_id]]),draft_picks[[#This Row],[veto_drafter_team_id]]=""),"",_xlfn.XLOOKUP(draft_picks[[#This Row],[veto_drafter_team_id]],drafter_teams[id],drafter_teams[name]))</f>
        <v/>
      </c>
      <c r="Q804" t="s">
        <v>15497</v>
      </c>
      <c r="R804" t="str">
        <f>IF(OR(ISBLANK(draft_picks[[#This Row],[veto_override_drafter_id]]),draft_picks[[#This Row],[veto_override_drafter_id]]=""),"",_xlfn.XLOOKUP(draft_picks[[#This Row],[veto_override_drafter_id]],drafters[id],drafters[name]))</f>
        <v/>
      </c>
      <c r="S804" t="s">
        <v>15497</v>
      </c>
      <c r="T804" t="str">
        <f>IF(OR(ISBLANK(draft_picks[[#This Row],[veto_override_team_id]]),draft_picks[[#This Row],[veto_override_team_id]]=""),"",_xlfn.XLOOKUP(draft_picks[[#This Row],[veto_override_team_id]],drafter_teams[id],drafter_teams[name]))</f>
        <v/>
      </c>
    </row>
    <row r="805" spans="1:20" x14ac:dyDescent="0.25">
      <c r="A805" t="s">
        <v>649</v>
      </c>
      <c r="B805" t="str">
        <f>_xlfn.XLOOKUP(draft_picks[[#This Row],[draft_id]],drafts[id],drafts[title])</f>
        <v>Westerns: Part I Mini-Mega</v>
      </c>
      <c r="C805" s="3">
        <v>2</v>
      </c>
      <c r="D805">
        <f>IF(C804&lt;draft_picks[[#This Row],[position]],1,IF(C804&gt;draft_picks[[#This Row],[position]],D804+1,IF(C804=draft_picks[[#This Row],[position]],D804+1)))</f>
        <v>15</v>
      </c>
      <c r="E805" t="s">
        <v>8334</v>
      </c>
      <c r="F805" t="str">
        <f>IF(ISBLANK(draft_picks[[#This Row],[movie_id]]),"",_xlfn.XLOOKUP(draft_picks[[#This Row],[movie_id]],drafts.movies[id],drafts.movies[movie_title]))</f>
        <v>The Man Who Shot Liberty Valance</v>
      </c>
      <c r="G805" s="3" t="s">
        <v>1177</v>
      </c>
      <c r="H805" t="str">
        <f>IF(ISBLANK(draft_picks[[#This Row],[drafter_id]]),"",_xlfn.XLOOKUP(draft_picks[[#This Row],[drafter_id]],drafters[id],drafters[name]))</f>
        <v>Darren Franich</v>
      </c>
      <c r="J805" t="str">
        <f>IF(ISBLANK(draft_picks[[#This Row],[drafter_team_id]]),"",_xlfn.XLOOKUP(draft_picks[[#This Row],[drafter_team_id]],drafter_teams[id],drafter_teams[name]))</f>
        <v/>
      </c>
      <c r="K805" s="3" t="s">
        <v>15497</v>
      </c>
      <c r="L805" t="s">
        <v>15497</v>
      </c>
      <c r="M805" t="str">
        <f>IF(OR(ISBLANK(draft_picks[[#This Row],[veto_drafter_id]]),draft_picks[[#This Row],[veto_drafter_id]]=""),"",_xlfn.XLOOKUP(draft_picks[[#This Row],[veto_drafter_id]],drafters[id],drafters[name]))</f>
        <v/>
      </c>
      <c r="N805" t="s">
        <v>15497</v>
      </c>
      <c r="O805" t="str">
        <f>IF(OR(ISBLANK(draft_picks[[#This Row],[veto_drafter_team_id]]),draft_picks[[#This Row],[veto_drafter_team_id]]=""),"",_xlfn.XLOOKUP(draft_picks[[#This Row],[veto_drafter_team_id]],drafter_teams[id],drafter_teams[name]))</f>
        <v/>
      </c>
      <c r="Q805" t="s">
        <v>15497</v>
      </c>
      <c r="R805" t="str">
        <f>IF(OR(ISBLANK(draft_picks[[#This Row],[veto_override_drafter_id]]),draft_picks[[#This Row],[veto_override_drafter_id]]=""),"",_xlfn.XLOOKUP(draft_picks[[#This Row],[veto_override_drafter_id]],drafters[id],drafters[name]))</f>
        <v/>
      </c>
      <c r="S805" t="s">
        <v>15497</v>
      </c>
      <c r="T805" t="str">
        <f>IF(OR(ISBLANK(draft_picks[[#This Row],[veto_override_team_id]]),draft_picks[[#This Row],[veto_override_team_id]]=""),"",_xlfn.XLOOKUP(draft_picks[[#This Row],[veto_override_team_id]],drafter_teams[id],drafter_teams[name]))</f>
        <v/>
      </c>
    </row>
    <row r="806" spans="1:20" x14ac:dyDescent="0.25">
      <c r="A806" t="s">
        <v>649</v>
      </c>
      <c r="B806" t="str">
        <f>_xlfn.XLOOKUP(draft_picks[[#This Row],[draft_id]],drafts[id],drafts[title])</f>
        <v>Westerns: Part I Mini-Mega</v>
      </c>
      <c r="C806" s="3">
        <v>1</v>
      </c>
      <c r="D806">
        <f>IF(C805&lt;draft_picks[[#This Row],[position]],1,IF(C805&gt;draft_picks[[#This Row],[position]],D805+1,IF(C805=draft_picks[[#This Row],[position]],D805+1)))</f>
        <v>16</v>
      </c>
      <c r="E806" t="s">
        <v>8387</v>
      </c>
      <c r="F806" t="str">
        <f>IF(ISBLANK(draft_picks[[#This Row],[movie_id]]),"",_xlfn.XLOOKUP(draft_picks[[#This Row],[movie_id]],drafts.movies[id],drafts.movies[movie_title]))</f>
        <v>Johnny Guitar</v>
      </c>
      <c r="G806" s="3" t="s">
        <v>915</v>
      </c>
      <c r="H806" t="str">
        <f>IF(ISBLANK(draft_picks[[#This Row],[drafter_id]]),"",_xlfn.XLOOKUP(draft_picks[[#This Row],[drafter_id]],drafters[id],drafters[name]))</f>
        <v>Billy Ray Brewton</v>
      </c>
      <c r="J806" t="str">
        <f>IF(ISBLANK(draft_picks[[#This Row],[drafter_team_id]]),"",_xlfn.XLOOKUP(draft_picks[[#This Row],[drafter_team_id]],drafter_teams[id],drafter_teams[name]))</f>
        <v/>
      </c>
      <c r="K806" s="3" t="s">
        <v>15497</v>
      </c>
      <c r="L806" t="s">
        <v>15497</v>
      </c>
      <c r="M806" t="str">
        <f>IF(OR(ISBLANK(draft_picks[[#This Row],[veto_drafter_id]]),draft_picks[[#This Row],[veto_drafter_id]]=""),"",_xlfn.XLOOKUP(draft_picks[[#This Row],[veto_drafter_id]],drafters[id],drafters[name]))</f>
        <v/>
      </c>
      <c r="N806" t="s">
        <v>15497</v>
      </c>
      <c r="O806" t="str">
        <f>IF(OR(ISBLANK(draft_picks[[#This Row],[veto_drafter_team_id]]),draft_picks[[#This Row],[veto_drafter_team_id]]=""),"",_xlfn.XLOOKUP(draft_picks[[#This Row],[veto_drafter_team_id]],drafter_teams[id],drafter_teams[name]))</f>
        <v/>
      </c>
      <c r="Q806" t="s">
        <v>15497</v>
      </c>
      <c r="R806" t="str">
        <f>IF(OR(ISBLANK(draft_picks[[#This Row],[veto_override_drafter_id]]),draft_picks[[#This Row],[veto_override_drafter_id]]=""),"",_xlfn.XLOOKUP(draft_picks[[#This Row],[veto_override_drafter_id]],drafters[id],drafters[name]))</f>
        <v/>
      </c>
      <c r="S806" t="s">
        <v>15497</v>
      </c>
      <c r="T806" t="str">
        <f>IF(OR(ISBLANK(draft_picks[[#This Row],[veto_override_team_id]]),draft_picks[[#This Row],[veto_override_team_id]]=""),"",_xlfn.XLOOKUP(draft_picks[[#This Row],[veto_override_team_id]],drafter_teams[id],drafter_teams[name]))</f>
        <v/>
      </c>
    </row>
    <row r="807" spans="1:20" x14ac:dyDescent="0.25">
      <c r="A807" t="s">
        <v>477</v>
      </c>
      <c r="B807" t="str">
        <f>_xlfn.XLOOKUP(draft_picks[[#This Row],[draft_id]],drafts[id],drafts[title])</f>
        <v>60s Musicals</v>
      </c>
      <c r="C807" s="3">
        <v>7</v>
      </c>
      <c r="D807">
        <f>IF(C806&lt;draft_picks[[#This Row],[position]],1,IF(C806&gt;draft_picks[[#This Row],[position]],D806+1,IF(C806=draft_picks[[#This Row],[position]],D806+1)))</f>
        <v>1</v>
      </c>
      <c r="E807" t="s">
        <v>6387</v>
      </c>
      <c r="F807" t="str">
        <f>IF(ISBLANK(draft_picks[[#This Row],[movie_id]]),"",_xlfn.XLOOKUP(draft_picks[[#This Row],[movie_id]],drafts.movies[id],drafts.movies[movie_title]))</f>
        <v>How to Succeed in Business Without Really Trying</v>
      </c>
      <c r="G807" s="3" t="s">
        <v>789</v>
      </c>
      <c r="H807" t="str">
        <f>IF(ISBLANK(draft_picks[[#This Row],[drafter_id]]),"",_xlfn.XLOOKUP(draft_picks[[#This Row],[drafter_id]],drafters[id],drafters[name]))</f>
        <v>Bryan Cogman</v>
      </c>
      <c r="J807" t="str">
        <f>IF(ISBLANK(draft_picks[[#This Row],[drafter_team_id]]),"",_xlfn.XLOOKUP(draft_picks[[#This Row],[drafter_team_id]],drafter_teams[id],drafter_teams[name]))</f>
        <v/>
      </c>
      <c r="K807" s="3" t="s">
        <v>15497</v>
      </c>
      <c r="L807" t="s">
        <v>15497</v>
      </c>
      <c r="M807" t="str">
        <f>IF(OR(ISBLANK(draft_picks[[#This Row],[veto_drafter_id]]),draft_picks[[#This Row],[veto_drafter_id]]=""),"",_xlfn.XLOOKUP(draft_picks[[#This Row],[veto_drafter_id]],drafters[id],drafters[name]))</f>
        <v/>
      </c>
      <c r="N807" t="s">
        <v>15497</v>
      </c>
      <c r="O807" t="str">
        <f>IF(OR(ISBLANK(draft_picks[[#This Row],[veto_drafter_team_id]]),draft_picks[[#This Row],[veto_drafter_team_id]]=""),"",_xlfn.XLOOKUP(draft_picks[[#This Row],[veto_drafter_team_id]],drafter_teams[id],drafter_teams[name]))</f>
        <v/>
      </c>
      <c r="Q807" t="s">
        <v>15497</v>
      </c>
      <c r="R807" t="str">
        <f>IF(OR(ISBLANK(draft_picks[[#This Row],[veto_override_drafter_id]]),draft_picks[[#This Row],[veto_override_drafter_id]]=""),"",_xlfn.XLOOKUP(draft_picks[[#This Row],[veto_override_drafter_id]],drafters[id],drafters[name]))</f>
        <v/>
      </c>
      <c r="S807" t="s">
        <v>15497</v>
      </c>
      <c r="T807" t="str">
        <f>IF(OR(ISBLANK(draft_picks[[#This Row],[veto_override_team_id]]),draft_picks[[#This Row],[veto_override_team_id]]=""),"",_xlfn.XLOOKUP(draft_picks[[#This Row],[veto_override_team_id]],drafter_teams[id],drafter_teams[name]))</f>
        <v/>
      </c>
    </row>
    <row r="808" spans="1:20" x14ac:dyDescent="0.25">
      <c r="A808" t="s">
        <v>477</v>
      </c>
      <c r="B808" t="str">
        <f>_xlfn.XLOOKUP(draft_picks[[#This Row],[draft_id]],drafts[id],drafts[title])</f>
        <v>60s Musicals</v>
      </c>
      <c r="C808" s="3">
        <v>6</v>
      </c>
      <c r="D808">
        <f>IF(C807&lt;draft_picks[[#This Row],[position]],1,IF(C807&gt;draft_picks[[#This Row],[position]],D807+1,IF(C807=draft_picks[[#This Row],[position]],D807+1)))</f>
        <v>2</v>
      </c>
      <c r="E808" t="s">
        <v>4359</v>
      </c>
      <c r="F808" t="str">
        <f>IF(ISBLANK(draft_picks[[#This Row],[movie_id]]),"",_xlfn.XLOOKUP(draft_picks[[#This Row],[movie_id]],drafts.movies[id],drafts.movies[movie_title]))</f>
        <v>A Hard Day's Night</v>
      </c>
      <c r="G808" s="3" t="s">
        <v>789</v>
      </c>
      <c r="H808" t="str">
        <f>IF(ISBLANK(draft_picks[[#This Row],[drafter_id]]),"",_xlfn.XLOOKUP(draft_picks[[#This Row],[drafter_id]],drafters[id],drafters[name]))</f>
        <v>Bryan Cogman</v>
      </c>
      <c r="J808" t="str">
        <f>IF(ISBLANK(draft_picks[[#This Row],[drafter_team_id]]),"",_xlfn.XLOOKUP(draft_picks[[#This Row],[drafter_team_id]],drafter_teams[id],drafter_teams[name]))</f>
        <v/>
      </c>
      <c r="K808" s="3" t="s">
        <v>15497</v>
      </c>
      <c r="L808" t="s">
        <v>15497</v>
      </c>
      <c r="M808" t="str">
        <f>IF(OR(ISBLANK(draft_picks[[#This Row],[veto_drafter_id]]),draft_picks[[#This Row],[veto_drafter_id]]=""),"",_xlfn.XLOOKUP(draft_picks[[#This Row],[veto_drafter_id]],drafters[id],drafters[name]))</f>
        <v/>
      </c>
      <c r="N808" t="s">
        <v>15497</v>
      </c>
      <c r="O808" t="str">
        <f>IF(OR(ISBLANK(draft_picks[[#This Row],[veto_drafter_team_id]]),draft_picks[[#This Row],[veto_drafter_team_id]]=""),"",_xlfn.XLOOKUP(draft_picks[[#This Row],[veto_drafter_team_id]],drafter_teams[id],drafter_teams[name]))</f>
        <v/>
      </c>
      <c r="Q808" t="s">
        <v>15497</v>
      </c>
      <c r="R808" t="str">
        <f>IF(OR(ISBLANK(draft_picks[[#This Row],[veto_override_drafter_id]]),draft_picks[[#This Row],[veto_override_drafter_id]]=""),"",_xlfn.XLOOKUP(draft_picks[[#This Row],[veto_override_drafter_id]],drafters[id],drafters[name]))</f>
        <v/>
      </c>
      <c r="S808" t="s">
        <v>15497</v>
      </c>
      <c r="T808" t="str">
        <f>IF(OR(ISBLANK(draft_picks[[#This Row],[veto_override_team_id]]),draft_picks[[#This Row],[veto_override_team_id]]=""),"",_xlfn.XLOOKUP(draft_picks[[#This Row],[veto_override_team_id]],drafter_teams[id],drafter_teams[name]))</f>
        <v/>
      </c>
    </row>
    <row r="809" spans="1:20" x14ac:dyDescent="0.25">
      <c r="A809" t="s">
        <v>477</v>
      </c>
      <c r="B809" t="str">
        <f>_xlfn.XLOOKUP(draft_picks[[#This Row],[draft_id]],drafts[id],drafts[title])</f>
        <v>60s Musicals</v>
      </c>
      <c r="C809" s="3">
        <v>5</v>
      </c>
      <c r="D809">
        <f>IF(C808&lt;draft_picks[[#This Row],[position]],1,IF(C808&gt;draft_picks[[#This Row],[position]],D808+1,IF(C808=draft_picks[[#This Row],[position]],D808+1)))</f>
        <v>3</v>
      </c>
      <c r="E809" t="s">
        <v>7874</v>
      </c>
      <c r="F809" t="str">
        <f>IF(ISBLANK(draft_picks[[#This Row],[movie_id]]),"",_xlfn.XLOOKUP(draft_picks[[#This Row],[movie_id]],drafts.movies[id],drafts.movies[movie_title]))</f>
        <v>The Young Girls of Rochefort</v>
      </c>
      <c r="G809" s="3" t="s">
        <v>1115</v>
      </c>
      <c r="H809" t="str">
        <f>IF(ISBLANK(draft_picks[[#This Row],[drafter_id]]),"",_xlfn.XLOOKUP(draft_picks[[#This Row],[drafter_id]],drafters[id],drafters[name]))</f>
        <v>Ryan Marker</v>
      </c>
      <c r="J809" t="str">
        <f>IF(ISBLANK(draft_picks[[#This Row],[drafter_team_id]]),"",_xlfn.XLOOKUP(draft_picks[[#This Row],[drafter_team_id]],drafter_teams[id],drafter_teams[name]))</f>
        <v/>
      </c>
      <c r="K809" s="3" t="s">
        <v>15497</v>
      </c>
      <c r="L809" t="s">
        <v>15497</v>
      </c>
      <c r="M809" t="str">
        <f>IF(OR(ISBLANK(draft_picks[[#This Row],[veto_drafter_id]]),draft_picks[[#This Row],[veto_drafter_id]]=""),"",_xlfn.XLOOKUP(draft_picks[[#This Row],[veto_drafter_id]],drafters[id],drafters[name]))</f>
        <v/>
      </c>
      <c r="N809" t="s">
        <v>15497</v>
      </c>
      <c r="O809" t="str">
        <f>IF(OR(ISBLANK(draft_picks[[#This Row],[veto_drafter_team_id]]),draft_picks[[#This Row],[veto_drafter_team_id]]=""),"",_xlfn.XLOOKUP(draft_picks[[#This Row],[veto_drafter_team_id]],drafter_teams[id],drafter_teams[name]))</f>
        <v/>
      </c>
      <c r="Q809" t="s">
        <v>15497</v>
      </c>
      <c r="R809" t="str">
        <f>IF(OR(ISBLANK(draft_picks[[#This Row],[veto_override_drafter_id]]),draft_picks[[#This Row],[veto_override_drafter_id]]=""),"",_xlfn.XLOOKUP(draft_picks[[#This Row],[veto_override_drafter_id]],drafters[id],drafters[name]))</f>
        <v/>
      </c>
      <c r="S809" t="s">
        <v>15497</v>
      </c>
      <c r="T809" t="str">
        <f>IF(OR(ISBLANK(draft_picks[[#This Row],[veto_override_team_id]]),draft_picks[[#This Row],[veto_override_team_id]]=""),"",_xlfn.XLOOKUP(draft_picks[[#This Row],[veto_override_team_id]],drafter_teams[id],drafter_teams[name]))</f>
        <v/>
      </c>
    </row>
    <row r="810" spans="1:20" x14ac:dyDescent="0.25">
      <c r="A810" t="s">
        <v>477</v>
      </c>
      <c r="B810" t="str">
        <f>_xlfn.XLOOKUP(draft_picks[[#This Row],[draft_id]],drafts[id],drafts[title])</f>
        <v>60s Musicals</v>
      </c>
      <c r="C810" s="3">
        <v>4</v>
      </c>
      <c r="D810">
        <f>IF(C809&lt;draft_picks[[#This Row],[position]],1,IF(C809&gt;draft_picks[[#This Row],[position]],D809+1,IF(C809=draft_picks[[#This Row],[position]],D809+1)))</f>
        <v>4</v>
      </c>
      <c r="E810" t="s">
        <v>2114</v>
      </c>
      <c r="F810" t="str">
        <f>IF(ISBLANK(draft_picks[[#This Row],[movie_id]]),"",_xlfn.XLOOKUP(draft_picks[[#This Row],[movie_id]],drafts.movies[id],drafts.movies[movie_title]))</f>
        <v>The Sound of Music</v>
      </c>
      <c r="G810" s="3" t="s">
        <v>789</v>
      </c>
      <c r="H810" t="str">
        <f>IF(ISBLANK(draft_picks[[#This Row],[drafter_id]]),"",_xlfn.XLOOKUP(draft_picks[[#This Row],[drafter_id]],drafters[id],drafters[name]))</f>
        <v>Bryan Cogman</v>
      </c>
      <c r="J810" t="str">
        <f>IF(ISBLANK(draft_picks[[#This Row],[drafter_team_id]]),"",_xlfn.XLOOKUP(draft_picks[[#This Row],[drafter_team_id]],drafter_teams[id],drafter_teams[name]))</f>
        <v/>
      </c>
      <c r="K810" s="3" t="s">
        <v>15484</v>
      </c>
      <c r="L810" t="s">
        <v>1115</v>
      </c>
      <c r="M810" t="str">
        <f>IF(OR(ISBLANK(draft_picks[[#This Row],[veto_drafter_id]]),draft_picks[[#This Row],[veto_drafter_id]]=""),"",_xlfn.XLOOKUP(draft_picks[[#This Row],[veto_drafter_id]],drafters[id],drafters[name]))</f>
        <v>Ryan Marker</v>
      </c>
      <c r="N810" t="s">
        <v>15497</v>
      </c>
      <c r="O810" t="str">
        <f>IF(OR(ISBLANK(draft_picks[[#This Row],[veto_drafter_team_id]]),draft_picks[[#This Row],[veto_drafter_team_id]]=""),"",_xlfn.XLOOKUP(draft_picks[[#This Row],[veto_drafter_team_id]],drafter_teams[id],drafter_teams[name]))</f>
        <v/>
      </c>
      <c r="Q810" t="s">
        <v>15497</v>
      </c>
      <c r="R810" t="str">
        <f>IF(OR(ISBLANK(draft_picks[[#This Row],[veto_override_drafter_id]]),draft_picks[[#This Row],[veto_override_drafter_id]]=""),"",_xlfn.XLOOKUP(draft_picks[[#This Row],[veto_override_drafter_id]],drafters[id],drafters[name]))</f>
        <v/>
      </c>
      <c r="S810" t="s">
        <v>15497</v>
      </c>
      <c r="T810" t="str">
        <f>IF(OR(ISBLANK(draft_picks[[#This Row],[veto_override_team_id]]),draft_picks[[#This Row],[veto_override_team_id]]=""),"",_xlfn.XLOOKUP(draft_picks[[#This Row],[veto_override_team_id]],drafter_teams[id],drafter_teams[name]))</f>
        <v/>
      </c>
    </row>
    <row r="811" spans="1:20" x14ac:dyDescent="0.25">
      <c r="A811" t="s">
        <v>477</v>
      </c>
      <c r="B811" t="str">
        <f>_xlfn.XLOOKUP(draft_picks[[#This Row],[draft_id]],drafts[id],drafts[title])</f>
        <v>60s Musicals</v>
      </c>
      <c r="C811" s="3">
        <v>4</v>
      </c>
      <c r="D811">
        <f>IF(C810&lt;draft_picks[[#This Row],[position]],1,IF(C810&gt;draft_picks[[#This Row],[position]],D810+1,IF(C810=draft_picks[[#This Row],[position]],D810+1)))</f>
        <v>5</v>
      </c>
      <c r="E811" t="s">
        <v>5695</v>
      </c>
      <c r="F811" t="str">
        <f>IF(ISBLANK(draft_picks[[#This Row],[movie_id]]),"",_xlfn.XLOOKUP(draft_picks[[#This Row],[movie_id]],drafts.movies[id],drafts.movies[movie_title]))</f>
        <v>Mary Poppins</v>
      </c>
      <c r="G811" s="3" t="s">
        <v>789</v>
      </c>
      <c r="H811" t="str">
        <f>IF(ISBLANK(draft_picks[[#This Row],[drafter_id]]),"",_xlfn.XLOOKUP(draft_picks[[#This Row],[drafter_id]],drafters[id],drafters[name]))</f>
        <v>Bryan Cogman</v>
      </c>
      <c r="J811" t="str">
        <f>IF(ISBLANK(draft_picks[[#This Row],[drafter_team_id]]),"",_xlfn.XLOOKUP(draft_picks[[#This Row],[drafter_team_id]],drafter_teams[id],drafter_teams[name]))</f>
        <v/>
      </c>
      <c r="K811" s="3" t="s">
        <v>15497</v>
      </c>
      <c r="L811" t="s">
        <v>15497</v>
      </c>
      <c r="M811" t="str">
        <f>IF(OR(ISBLANK(draft_picks[[#This Row],[veto_drafter_id]]),draft_picks[[#This Row],[veto_drafter_id]]=""),"",_xlfn.XLOOKUP(draft_picks[[#This Row],[veto_drafter_id]],drafters[id],drafters[name]))</f>
        <v/>
      </c>
      <c r="N811" t="s">
        <v>15497</v>
      </c>
      <c r="O811" t="str">
        <f>IF(OR(ISBLANK(draft_picks[[#This Row],[veto_drafter_team_id]]),draft_picks[[#This Row],[veto_drafter_team_id]]=""),"",_xlfn.XLOOKUP(draft_picks[[#This Row],[veto_drafter_team_id]],drafter_teams[id],drafter_teams[name]))</f>
        <v/>
      </c>
      <c r="Q811" t="s">
        <v>15497</v>
      </c>
      <c r="R811" t="str">
        <f>IF(OR(ISBLANK(draft_picks[[#This Row],[veto_override_drafter_id]]),draft_picks[[#This Row],[veto_override_drafter_id]]=""),"",_xlfn.XLOOKUP(draft_picks[[#This Row],[veto_override_drafter_id]],drafters[id],drafters[name]))</f>
        <v/>
      </c>
      <c r="S811" t="s">
        <v>15497</v>
      </c>
      <c r="T811" t="str">
        <f>IF(OR(ISBLANK(draft_picks[[#This Row],[veto_override_team_id]]),draft_picks[[#This Row],[veto_override_team_id]]=""),"",_xlfn.XLOOKUP(draft_picks[[#This Row],[veto_override_team_id]],drafter_teams[id],drafter_teams[name]))</f>
        <v/>
      </c>
    </row>
    <row r="812" spans="1:20" x14ac:dyDescent="0.25">
      <c r="A812" t="s">
        <v>477</v>
      </c>
      <c r="B812" t="str">
        <f>_xlfn.XLOOKUP(draft_picks[[#This Row],[draft_id]],drafts[id],drafts[title])</f>
        <v>60s Musicals</v>
      </c>
      <c r="C812" s="3">
        <v>3</v>
      </c>
      <c r="D812">
        <f>IF(C811&lt;draft_picks[[#This Row],[position]],1,IF(C811&gt;draft_picks[[#This Row],[position]],D811+1,IF(C811=draft_picks[[#This Row],[position]],D811+1)))</f>
        <v>6</v>
      </c>
      <c r="E812" t="s">
        <v>4175</v>
      </c>
      <c r="F812" t="str">
        <f>IF(ISBLANK(draft_picks[[#This Row],[movie_id]]),"",_xlfn.XLOOKUP(draft_picks[[#This Row],[movie_id]],drafts.movies[id],drafts.movies[movie_title]))</f>
        <v>Oliver!</v>
      </c>
      <c r="G812" s="3" t="s">
        <v>1115</v>
      </c>
      <c r="H812" t="str">
        <f>IF(ISBLANK(draft_picks[[#This Row],[drafter_id]]),"",_xlfn.XLOOKUP(draft_picks[[#This Row],[drafter_id]],drafters[id],drafters[name]))</f>
        <v>Ryan Marker</v>
      </c>
      <c r="J812" t="str">
        <f>IF(ISBLANK(draft_picks[[#This Row],[drafter_team_id]]),"",_xlfn.XLOOKUP(draft_picks[[#This Row],[drafter_team_id]],drafter_teams[id],drafter_teams[name]))</f>
        <v/>
      </c>
      <c r="K812" s="3" t="s">
        <v>15497</v>
      </c>
      <c r="L812" t="s">
        <v>15497</v>
      </c>
      <c r="M812" t="str">
        <f>IF(OR(ISBLANK(draft_picks[[#This Row],[veto_drafter_id]]),draft_picks[[#This Row],[veto_drafter_id]]=""),"",_xlfn.XLOOKUP(draft_picks[[#This Row],[veto_drafter_id]],drafters[id],drafters[name]))</f>
        <v/>
      </c>
      <c r="N812" t="s">
        <v>15497</v>
      </c>
      <c r="O812" t="str">
        <f>IF(OR(ISBLANK(draft_picks[[#This Row],[veto_drafter_team_id]]),draft_picks[[#This Row],[veto_drafter_team_id]]=""),"",_xlfn.XLOOKUP(draft_picks[[#This Row],[veto_drafter_team_id]],drafter_teams[id],drafter_teams[name]))</f>
        <v/>
      </c>
      <c r="Q812" t="s">
        <v>15497</v>
      </c>
      <c r="R812" t="str">
        <f>IF(OR(ISBLANK(draft_picks[[#This Row],[veto_override_drafter_id]]),draft_picks[[#This Row],[veto_override_drafter_id]]=""),"",_xlfn.XLOOKUP(draft_picks[[#This Row],[veto_override_drafter_id]],drafters[id],drafters[name]))</f>
        <v/>
      </c>
      <c r="S812" t="s">
        <v>15497</v>
      </c>
      <c r="T812" t="str">
        <f>IF(OR(ISBLANK(draft_picks[[#This Row],[veto_override_team_id]]),draft_picks[[#This Row],[veto_override_team_id]]=""),"",_xlfn.XLOOKUP(draft_picks[[#This Row],[veto_override_team_id]],drafter_teams[id],drafter_teams[name]))</f>
        <v/>
      </c>
    </row>
    <row r="813" spans="1:20" x14ac:dyDescent="0.25">
      <c r="A813" t="s">
        <v>477</v>
      </c>
      <c r="B813" t="str">
        <f>_xlfn.XLOOKUP(draft_picks[[#This Row],[draft_id]],drafts[id],drafts[title])</f>
        <v>60s Musicals</v>
      </c>
      <c r="C813" s="3">
        <v>2</v>
      </c>
      <c r="D813">
        <f>IF(C812&lt;draft_picks[[#This Row],[position]],1,IF(C812&gt;draft_picks[[#This Row],[position]],D812+1,IF(C812=draft_picks[[#This Row],[position]],D812+1)))</f>
        <v>7</v>
      </c>
      <c r="E813" t="s">
        <v>6087</v>
      </c>
      <c r="F813" t="str">
        <f>IF(ISBLANK(draft_picks[[#This Row],[movie_id]]),"",_xlfn.XLOOKUP(draft_picks[[#This Row],[movie_id]],drafts.movies[id],drafts.movies[movie_title]))</f>
        <v>West Side Story</v>
      </c>
      <c r="G813" s="3" t="s">
        <v>789</v>
      </c>
      <c r="H813" t="str">
        <f>IF(ISBLANK(draft_picks[[#This Row],[drafter_id]]),"",_xlfn.XLOOKUP(draft_picks[[#This Row],[drafter_id]],drafters[id],drafters[name]))</f>
        <v>Bryan Cogman</v>
      </c>
      <c r="J813" t="str">
        <f>IF(ISBLANK(draft_picks[[#This Row],[drafter_team_id]]),"",_xlfn.XLOOKUP(draft_picks[[#This Row],[drafter_team_id]],drafter_teams[id],drafter_teams[name]))</f>
        <v/>
      </c>
      <c r="K813" s="3" t="s">
        <v>15484</v>
      </c>
      <c r="L813" t="s">
        <v>1115</v>
      </c>
      <c r="M813" t="str">
        <f>IF(OR(ISBLANK(draft_picks[[#This Row],[veto_drafter_id]]),draft_picks[[#This Row],[veto_drafter_id]]=""),"",_xlfn.XLOOKUP(draft_picks[[#This Row],[veto_drafter_id]],drafters[id],drafters[name]))</f>
        <v>Ryan Marker</v>
      </c>
      <c r="N813" t="s">
        <v>15497</v>
      </c>
      <c r="O813" t="str">
        <f>IF(OR(ISBLANK(draft_picks[[#This Row],[veto_drafter_team_id]]),draft_picks[[#This Row],[veto_drafter_team_id]]=""),"",_xlfn.XLOOKUP(draft_picks[[#This Row],[veto_drafter_team_id]],drafter_teams[id],drafter_teams[name]))</f>
        <v/>
      </c>
      <c r="Q813" t="s">
        <v>15497</v>
      </c>
      <c r="R813" t="str">
        <f>IF(OR(ISBLANK(draft_picks[[#This Row],[veto_override_drafter_id]]),draft_picks[[#This Row],[veto_override_drafter_id]]=""),"",_xlfn.XLOOKUP(draft_picks[[#This Row],[veto_override_drafter_id]],drafters[id],drafters[name]))</f>
        <v/>
      </c>
      <c r="S813" t="s">
        <v>15497</v>
      </c>
      <c r="T813" t="str">
        <f>IF(OR(ISBLANK(draft_picks[[#This Row],[veto_override_team_id]]),draft_picks[[#This Row],[veto_override_team_id]]=""),"",_xlfn.XLOOKUP(draft_picks[[#This Row],[veto_override_team_id]],drafter_teams[id],drafter_teams[name]))</f>
        <v/>
      </c>
    </row>
    <row r="814" spans="1:20" x14ac:dyDescent="0.25">
      <c r="A814" t="s">
        <v>477</v>
      </c>
      <c r="B814" t="str">
        <f>_xlfn.XLOOKUP(draft_picks[[#This Row],[draft_id]],drafts[id],drafts[title])</f>
        <v>60s Musicals</v>
      </c>
      <c r="C814" s="3">
        <v>2</v>
      </c>
      <c r="D814">
        <f>IF(C813&lt;draft_picks[[#This Row],[position]],1,IF(C813&gt;draft_picks[[#This Row],[position]],D813+1,IF(C813=draft_picks[[#This Row],[position]],D813+1)))</f>
        <v>8</v>
      </c>
      <c r="E814" t="s">
        <v>2114</v>
      </c>
      <c r="F814" t="str">
        <f>IF(ISBLANK(draft_picks[[#This Row],[movie_id]]),"",_xlfn.XLOOKUP(draft_picks[[#This Row],[movie_id]],drafts.movies[id],drafts.movies[movie_title]))</f>
        <v>The Sound of Music</v>
      </c>
      <c r="G814" s="3" t="s">
        <v>789</v>
      </c>
      <c r="H814" t="str">
        <f>IF(ISBLANK(draft_picks[[#This Row],[drafter_id]]),"",_xlfn.XLOOKUP(draft_picks[[#This Row],[drafter_id]],drafters[id],drafters[name]))</f>
        <v>Bryan Cogman</v>
      </c>
      <c r="J814" t="str">
        <f>IF(ISBLANK(draft_picks[[#This Row],[drafter_team_id]]),"",_xlfn.XLOOKUP(draft_picks[[#This Row],[drafter_team_id]],drafter_teams[id],drafter_teams[name]))</f>
        <v/>
      </c>
      <c r="K814" s="3" t="s">
        <v>15497</v>
      </c>
      <c r="L814" t="s">
        <v>15497</v>
      </c>
      <c r="M814" t="str">
        <f>IF(OR(ISBLANK(draft_picks[[#This Row],[veto_drafter_id]]),draft_picks[[#This Row],[veto_drafter_id]]=""),"",_xlfn.XLOOKUP(draft_picks[[#This Row],[veto_drafter_id]],drafters[id],drafters[name]))</f>
        <v/>
      </c>
      <c r="N814" t="s">
        <v>15497</v>
      </c>
      <c r="O814" t="str">
        <f>IF(OR(ISBLANK(draft_picks[[#This Row],[veto_drafter_team_id]]),draft_picks[[#This Row],[veto_drafter_team_id]]=""),"",_xlfn.XLOOKUP(draft_picks[[#This Row],[veto_drafter_team_id]],drafter_teams[id],drafter_teams[name]))</f>
        <v/>
      </c>
      <c r="Q814" t="s">
        <v>15497</v>
      </c>
      <c r="R814" t="str">
        <f>IF(OR(ISBLANK(draft_picks[[#This Row],[veto_override_drafter_id]]),draft_picks[[#This Row],[veto_override_drafter_id]]=""),"",_xlfn.XLOOKUP(draft_picks[[#This Row],[veto_override_drafter_id]],drafters[id],drafters[name]))</f>
        <v/>
      </c>
      <c r="S814" t="s">
        <v>15497</v>
      </c>
      <c r="T814" t="str">
        <f>IF(OR(ISBLANK(draft_picks[[#This Row],[veto_override_team_id]]),draft_picks[[#This Row],[veto_override_team_id]]=""),"",_xlfn.XLOOKUP(draft_picks[[#This Row],[veto_override_team_id]],drafter_teams[id],drafter_teams[name]))</f>
        <v/>
      </c>
    </row>
    <row r="815" spans="1:20" x14ac:dyDescent="0.25">
      <c r="A815" t="s">
        <v>477</v>
      </c>
      <c r="B815" t="str">
        <f>_xlfn.XLOOKUP(draft_picks[[#This Row],[draft_id]],drafts[id],drafts[title])</f>
        <v>60s Musicals</v>
      </c>
      <c r="C815" s="3">
        <v>1</v>
      </c>
      <c r="D815">
        <f>IF(C814&lt;draft_picks[[#This Row],[position]],1,IF(C814&gt;draft_picks[[#This Row],[position]],D814+1,IF(C814=draft_picks[[#This Row],[position]],D814+1)))</f>
        <v>9</v>
      </c>
      <c r="E815" t="s">
        <v>6087</v>
      </c>
      <c r="F815" t="str">
        <f>IF(ISBLANK(draft_picks[[#This Row],[movie_id]]),"",_xlfn.XLOOKUP(draft_picks[[#This Row],[movie_id]],drafts.movies[id],drafts.movies[movie_title]))</f>
        <v>West Side Story</v>
      </c>
      <c r="G815" s="3" t="s">
        <v>1115</v>
      </c>
      <c r="H815" t="str">
        <f>IF(ISBLANK(draft_picks[[#This Row],[drafter_id]]),"",_xlfn.XLOOKUP(draft_picks[[#This Row],[drafter_id]],drafters[id],drafters[name]))</f>
        <v>Ryan Marker</v>
      </c>
      <c r="J815" t="str">
        <f>IF(ISBLANK(draft_picks[[#This Row],[drafter_team_id]]),"",_xlfn.XLOOKUP(draft_picks[[#This Row],[drafter_team_id]],drafter_teams[id],drafter_teams[name]))</f>
        <v/>
      </c>
      <c r="K815" s="3" t="s">
        <v>15497</v>
      </c>
      <c r="L815" t="s">
        <v>15497</v>
      </c>
      <c r="M815" t="str">
        <f>IF(OR(ISBLANK(draft_picks[[#This Row],[veto_drafter_id]]),draft_picks[[#This Row],[veto_drafter_id]]=""),"",_xlfn.XLOOKUP(draft_picks[[#This Row],[veto_drafter_id]],drafters[id],drafters[name]))</f>
        <v/>
      </c>
      <c r="N815" t="s">
        <v>15497</v>
      </c>
      <c r="O815" t="str">
        <f>IF(OR(ISBLANK(draft_picks[[#This Row],[veto_drafter_team_id]]),draft_picks[[#This Row],[veto_drafter_team_id]]=""),"",_xlfn.XLOOKUP(draft_picks[[#This Row],[veto_drafter_team_id]],drafter_teams[id],drafter_teams[name]))</f>
        <v/>
      </c>
      <c r="Q815" t="s">
        <v>15497</v>
      </c>
      <c r="R815" t="str">
        <f>IF(OR(ISBLANK(draft_picks[[#This Row],[veto_override_drafter_id]]),draft_picks[[#This Row],[veto_override_drafter_id]]=""),"",_xlfn.XLOOKUP(draft_picks[[#This Row],[veto_override_drafter_id]],drafters[id],drafters[name]))</f>
        <v/>
      </c>
      <c r="S815" t="s">
        <v>15497</v>
      </c>
      <c r="T815" t="str">
        <f>IF(OR(ISBLANK(draft_picks[[#This Row],[veto_override_team_id]]),draft_picks[[#This Row],[veto_override_team_id]]=""),"",_xlfn.XLOOKUP(draft_picks[[#This Row],[veto_override_team_id]],drafter_teams[id],drafter_teams[name]))</f>
        <v/>
      </c>
    </row>
    <row r="816" spans="1:20" x14ac:dyDescent="0.25">
      <c r="A816" t="s">
        <v>48</v>
      </c>
      <c r="B816" t="str">
        <f>_xlfn.XLOOKUP(draft_picks[[#This Row],[draft_id]],drafts[id],drafts[title])</f>
        <v>Mistaken Identity</v>
      </c>
      <c r="C816" s="3">
        <v>7</v>
      </c>
      <c r="D816">
        <f>IF(C815&lt;draft_picks[[#This Row],[position]],1,IF(C815&gt;draft_picks[[#This Row],[position]],D815+1,IF(C815=draft_picks[[#This Row],[position]],D815+1)))</f>
        <v>1</v>
      </c>
      <c r="E816" t="s">
        <v>2586</v>
      </c>
      <c r="F816" t="str">
        <f>IF(ISBLANK(draft_picks[[#This Row],[movie_id]]),"",_xlfn.XLOOKUP(draft_picks[[#This Row],[movie_id]],drafts.movies[id],drafts.movies[movie_title]))</f>
        <v>El Mariachi</v>
      </c>
      <c r="G816" s="3" t="s">
        <v>1009</v>
      </c>
      <c r="H816" t="str">
        <f>IF(ISBLANK(draft_picks[[#This Row],[drafter_id]]),"",_xlfn.XLOOKUP(draft_picks[[#This Row],[drafter_id]],drafters[id],drafters[name]))</f>
        <v>Drea Clark</v>
      </c>
      <c r="J816" t="str">
        <f>IF(ISBLANK(draft_picks[[#This Row],[drafter_team_id]]),"",_xlfn.XLOOKUP(draft_picks[[#This Row],[drafter_team_id]],drafter_teams[id],drafter_teams[name]))</f>
        <v/>
      </c>
      <c r="K816" s="3" t="s">
        <v>15497</v>
      </c>
      <c r="L816" t="s">
        <v>15497</v>
      </c>
      <c r="M816" t="str">
        <f>IF(OR(ISBLANK(draft_picks[[#This Row],[veto_drafter_id]]),draft_picks[[#This Row],[veto_drafter_id]]=""),"",_xlfn.XLOOKUP(draft_picks[[#This Row],[veto_drafter_id]],drafters[id],drafters[name]))</f>
        <v/>
      </c>
      <c r="N816" t="s">
        <v>15497</v>
      </c>
      <c r="O816" t="str">
        <f>IF(OR(ISBLANK(draft_picks[[#This Row],[veto_drafter_team_id]]),draft_picks[[#This Row],[veto_drafter_team_id]]=""),"",_xlfn.XLOOKUP(draft_picks[[#This Row],[veto_drafter_team_id]],drafter_teams[id],drafter_teams[name]))</f>
        <v/>
      </c>
      <c r="Q816" t="s">
        <v>15497</v>
      </c>
      <c r="R816" t="str">
        <f>IF(OR(ISBLANK(draft_picks[[#This Row],[veto_override_drafter_id]]),draft_picks[[#This Row],[veto_override_drafter_id]]=""),"",_xlfn.XLOOKUP(draft_picks[[#This Row],[veto_override_drafter_id]],drafters[id],drafters[name]))</f>
        <v/>
      </c>
      <c r="S816" t="s">
        <v>15497</v>
      </c>
      <c r="T816" t="str">
        <f>IF(OR(ISBLANK(draft_picks[[#This Row],[veto_override_team_id]]),draft_picks[[#This Row],[veto_override_team_id]]=""),"",_xlfn.XLOOKUP(draft_picks[[#This Row],[veto_override_team_id]],drafter_teams[id],drafter_teams[name]))</f>
        <v/>
      </c>
    </row>
    <row r="817" spans="1:21" x14ac:dyDescent="0.25">
      <c r="A817" t="s">
        <v>48</v>
      </c>
      <c r="B817" t="str">
        <f>_xlfn.XLOOKUP(draft_picks[[#This Row],[draft_id]],drafts[id],drafts[title])</f>
        <v>Mistaken Identity</v>
      </c>
      <c r="C817" s="3">
        <v>6</v>
      </c>
      <c r="D817">
        <f>IF(C816&lt;draft_picks[[#This Row],[position]],1,IF(C816&gt;draft_picks[[#This Row],[position]],D816+1,IF(C816=draft_picks[[#This Row],[position]],D816+1)))</f>
        <v>2</v>
      </c>
      <c r="E817" t="s">
        <v>7264</v>
      </c>
      <c r="F817" t="str">
        <f>IF(ISBLANK(draft_picks[[#This Row],[movie_id]]),"",_xlfn.XLOOKUP(draft_picks[[#This Row],[movie_id]],drafts.movies[id],drafts.movies[movie_title]))</f>
        <v>Much Ado About Nothing</v>
      </c>
      <c r="G817" s="3" t="s">
        <v>1009</v>
      </c>
      <c r="H817" t="str">
        <f>IF(ISBLANK(draft_picks[[#This Row],[drafter_id]]),"",_xlfn.XLOOKUP(draft_picks[[#This Row],[drafter_id]],drafters[id],drafters[name]))</f>
        <v>Drea Clark</v>
      </c>
      <c r="J817" t="str">
        <f>IF(ISBLANK(draft_picks[[#This Row],[drafter_team_id]]),"",_xlfn.XLOOKUP(draft_picks[[#This Row],[drafter_team_id]],drafter_teams[id],drafter_teams[name]))</f>
        <v/>
      </c>
      <c r="K817" s="3"/>
      <c r="L817" t="s">
        <v>15497</v>
      </c>
      <c r="M817" t="str">
        <f>IF(OR(ISBLANK(draft_picks[[#This Row],[veto_drafter_id]]),draft_picks[[#This Row],[veto_drafter_id]]=""),"",_xlfn.XLOOKUP(draft_picks[[#This Row],[veto_drafter_id]],drafters[id],drafters[name]))</f>
        <v/>
      </c>
      <c r="N817" t="s">
        <v>15497</v>
      </c>
      <c r="O817" t="str">
        <f>IF(OR(ISBLANK(draft_picks[[#This Row],[veto_drafter_team_id]]),draft_picks[[#This Row],[veto_drafter_team_id]]=""),"",_xlfn.XLOOKUP(draft_picks[[#This Row],[veto_drafter_team_id]],drafter_teams[id],drafter_teams[name]))</f>
        <v/>
      </c>
      <c r="Q817" t="s">
        <v>15497</v>
      </c>
      <c r="R817" t="str">
        <f>IF(OR(ISBLANK(draft_picks[[#This Row],[veto_override_drafter_id]]),draft_picks[[#This Row],[veto_override_drafter_id]]=""),"",_xlfn.XLOOKUP(draft_picks[[#This Row],[veto_override_drafter_id]],drafters[id],drafters[name]))</f>
        <v/>
      </c>
      <c r="S817" t="s">
        <v>15497</v>
      </c>
      <c r="T817" t="str">
        <f>IF(OR(ISBLANK(draft_picks[[#This Row],[veto_override_team_id]]),draft_picks[[#This Row],[veto_override_team_id]]=""),"",_xlfn.XLOOKUP(draft_picks[[#This Row],[veto_override_team_id]],drafter_teams[id],drafter_teams[name]))</f>
        <v/>
      </c>
      <c r="U817" t="b">
        <v>1</v>
      </c>
    </row>
    <row r="818" spans="1:21" x14ac:dyDescent="0.25">
      <c r="A818" t="s">
        <v>48</v>
      </c>
      <c r="B818" t="str">
        <f>_xlfn.XLOOKUP(draft_picks[[#This Row],[draft_id]],drafts[id],drafts[title])</f>
        <v>Mistaken Identity</v>
      </c>
      <c r="C818" s="3">
        <v>6</v>
      </c>
      <c r="D818">
        <f>IF(C817&lt;draft_picks[[#This Row],[position]],1,IF(C817&gt;draft_picks[[#This Row],[position]],D817+1,IF(C817=draft_picks[[#This Row],[position]],D817+1)))</f>
        <v>3</v>
      </c>
      <c r="E818" t="s">
        <v>3352</v>
      </c>
      <c r="F818" t="str">
        <f>IF(ISBLANK(draft_picks[[#This Row],[movie_id]]),"",_xlfn.XLOOKUP(draft_picks[[#This Row],[movie_id]],drafts.movies[id],drafts.movies[movie_title]))</f>
        <v>Three Amigos!</v>
      </c>
      <c r="G818" s="3" t="s">
        <v>1009</v>
      </c>
      <c r="H818" t="str">
        <f>IF(ISBLANK(draft_picks[[#This Row],[drafter_id]]),"",_xlfn.XLOOKUP(draft_picks[[#This Row],[drafter_id]],drafters[id],drafters[name]))</f>
        <v>Drea Clark</v>
      </c>
      <c r="J818" t="str">
        <f>IF(ISBLANK(draft_picks[[#This Row],[drafter_team_id]]),"",_xlfn.XLOOKUP(draft_picks[[#This Row],[drafter_team_id]],drafter_teams[id],drafter_teams[name]))</f>
        <v/>
      </c>
      <c r="K818" s="3" t="s">
        <v>15497</v>
      </c>
      <c r="L818" t="s">
        <v>15497</v>
      </c>
      <c r="M818" t="str">
        <f>IF(OR(ISBLANK(draft_picks[[#This Row],[veto_drafter_id]]),draft_picks[[#This Row],[veto_drafter_id]]=""),"",_xlfn.XLOOKUP(draft_picks[[#This Row],[veto_drafter_id]],drafters[id],drafters[name]))</f>
        <v/>
      </c>
      <c r="N818" t="s">
        <v>15497</v>
      </c>
      <c r="O818" t="str">
        <f>IF(OR(ISBLANK(draft_picks[[#This Row],[veto_drafter_team_id]]),draft_picks[[#This Row],[veto_drafter_team_id]]=""),"",_xlfn.XLOOKUP(draft_picks[[#This Row],[veto_drafter_team_id]],drafter_teams[id],drafter_teams[name]))</f>
        <v/>
      </c>
      <c r="Q818" t="s">
        <v>15497</v>
      </c>
      <c r="R818" t="str">
        <f>IF(OR(ISBLANK(draft_picks[[#This Row],[veto_override_drafter_id]]),draft_picks[[#This Row],[veto_override_drafter_id]]=""),"",_xlfn.XLOOKUP(draft_picks[[#This Row],[veto_override_drafter_id]],drafters[id],drafters[name]))</f>
        <v/>
      </c>
      <c r="S818" t="s">
        <v>15497</v>
      </c>
      <c r="T818" t="str">
        <f>IF(OR(ISBLANK(draft_picks[[#This Row],[veto_override_team_id]]),draft_picks[[#This Row],[veto_override_team_id]]=""),"",_xlfn.XLOOKUP(draft_picks[[#This Row],[veto_override_team_id]],drafter_teams[id],drafter_teams[name]))</f>
        <v/>
      </c>
    </row>
    <row r="819" spans="1:21" x14ac:dyDescent="0.25">
      <c r="A819" t="s">
        <v>48</v>
      </c>
      <c r="B819" t="str">
        <f>_xlfn.XLOOKUP(draft_picks[[#This Row],[draft_id]],drafts[id],drafts[title])</f>
        <v>Mistaken Identity</v>
      </c>
      <c r="C819" s="3">
        <v>5</v>
      </c>
      <c r="D819">
        <f>IF(C818&lt;draft_picks[[#This Row],[position]],1,IF(C818&gt;draft_picks[[#This Row],[position]],D818+1,IF(C818=draft_picks[[#This Row],[position]],D818+1)))</f>
        <v>4</v>
      </c>
      <c r="E819" t="s">
        <v>7790</v>
      </c>
      <c r="F819" t="str">
        <f>IF(ISBLANK(draft_picks[[#This Row],[movie_id]]),"",_xlfn.XLOOKUP(draft_picks[[#This Row],[movie_id]],drafts.movies[id],drafts.movies[movie_title]))</f>
        <v>So I Married an Axe Murdere</v>
      </c>
      <c r="G819" s="3" t="s">
        <v>833</v>
      </c>
      <c r="H819" t="str">
        <f>IF(ISBLANK(draft_picks[[#This Row],[drafter_id]]),"",_xlfn.XLOOKUP(draft_picks[[#This Row],[drafter_id]],drafters[id],drafters[name]))</f>
        <v>Jordan Crucchiola</v>
      </c>
      <c r="J819" t="str">
        <f>IF(ISBLANK(draft_picks[[#This Row],[drafter_team_id]]),"",_xlfn.XLOOKUP(draft_picks[[#This Row],[drafter_team_id]],drafter_teams[id],drafter_teams[name]))</f>
        <v/>
      </c>
      <c r="K819" s="3" t="s">
        <v>15497</v>
      </c>
      <c r="L819" t="s">
        <v>15497</v>
      </c>
      <c r="M819" t="str">
        <f>IF(OR(ISBLANK(draft_picks[[#This Row],[veto_drafter_id]]),draft_picks[[#This Row],[veto_drafter_id]]=""),"",_xlfn.XLOOKUP(draft_picks[[#This Row],[veto_drafter_id]],drafters[id],drafters[name]))</f>
        <v/>
      </c>
      <c r="N819" t="s">
        <v>15497</v>
      </c>
      <c r="O819" t="str">
        <f>IF(OR(ISBLANK(draft_picks[[#This Row],[veto_drafter_team_id]]),draft_picks[[#This Row],[veto_drafter_team_id]]=""),"",_xlfn.XLOOKUP(draft_picks[[#This Row],[veto_drafter_team_id]],drafter_teams[id],drafter_teams[name]))</f>
        <v/>
      </c>
      <c r="Q819" t="s">
        <v>15497</v>
      </c>
      <c r="R819" t="str">
        <f>IF(OR(ISBLANK(draft_picks[[#This Row],[veto_override_drafter_id]]),draft_picks[[#This Row],[veto_override_drafter_id]]=""),"",_xlfn.XLOOKUP(draft_picks[[#This Row],[veto_override_drafter_id]],drafters[id],drafters[name]))</f>
        <v/>
      </c>
      <c r="S819" t="s">
        <v>15497</v>
      </c>
      <c r="T819" t="str">
        <f>IF(OR(ISBLANK(draft_picks[[#This Row],[veto_override_team_id]]),draft_picks[[#This Row],[veto_override_team_id]]=""),"",_xlfn.XLOOKUP(draft_picks[[#This Row],[veto_override_team_id]],drafter_teams[id],drafter_teams[name]))</f>
        <v/>
      </c>
    </row>
    <row r="820" spans="1:21" x14ac:dyDescent="0.25">
      <c r="A820" t="s">
        <v>48</v>
      </c>
      <c r="B820" t="str">
        <f>_xlfn.XLOOKUP(draft_picks[[#This Row],[draft_id]],drafts[id],drafts[title])</f>
        <v>Mistaken Identity</v>
      </c>
      <c r="C820" s="3">
        <v>4</v>
      </c>
      <c r="D820">
        <f>IF(C819&lt;draft_picks[[#This Row],[position]],1,IF(C819&gt;draft_picks[[#This Row],[position]],D819+1,IF(C819=draft_picks[[#This Row],[position]],D819+1)))</f>
        <v>5</v>
      </c>
      <c r="E820" t="s">
        <v>1574</v>
      </c>
      <c r="F820" t="str">
        <f>IF(ISBLANK(draft_picks[[#This Row],[movie_id]]),"",_xlfn.XLOOKUP(draft_picks[[#This Row],[movie_id]],drafts.movies[id],drafts.movies[movie_title]))</f>
        <v>The Big Lebowski</v>
      </c>
      <c r="G820" s="3" t="s">
        <v>1009</v>
      </c>
      <c r="H820" t="str">
        <f>IF(ISBLANK(draft_picks[[#This Row],[drafter_id]]),"",_xlfn.XLOOKUP(draft_picks[[#This Row],[drafter_id]],drafters[id],drafters[name]))</f>
        <v>Drea Clark</v>
      </c>
      <c r="J820" t="str">
        <f>IF(ISBLANK(draft_picks[[#This Row],[drafter_team_id]]),"",_xlfn.XLOOKUP(draft_picks[[#This Row],[drafter_team_id]],drafter_teams[id],drafter_teams[name]))</f>
        <v/>
      </c>
      <c r="K820" s="3" t="s">
        <v>15497</v>
      </c>
      <c r="L820" t="s">
        <v>15497</v>
      </c>
      <c r="M820" t="str">
        <f>IF(OR(ISBLANK(draft_picks[[#This Row],[veto_drafter_id]]),draft_picks[[#This Row],[veto_drafter_id]]=""),"",_xlfn.XLOOKUP(draft_picks[[#This Row],[veto_drafter_id]],drafters[id],drafters[name]))</f>
        <v/>
      </c>
      <c r="N820" t="s">
        <v>15497</v>
      </c>
      <c r="O820" t="str">
        <f>IF(OR(ISBLANK(draft_picks[[#This Row],[veto_drafter_team_id]]),draft_picks[[#This Row],[veto_drafter_team_id]]=""),"",_xlfn.XLOOKUP(draft_picks[[#This Row],[veto_drafter_team_id]],drafter_teams[id],drafter_teams[name]))</f>
        <v/>
      </c>
      <c r="Q820" t="s">
        <v>15497</v>
      </c>
      <c r="R820" t="str">
        <f>IF(OR(ISBLANK(draft_picks[[#This Row],[veto_override_drafter_id]]),draft_picks[[#This Row],[veto_override_drafter_id]]=""),"",_xlfn.XLOOKUP(draft_picks[[#This Row],[veto_override_drafter_id]],drafters[id],drafters[name]))</f>
        <v/>
      </c>
      <c r="S820" t="s">
        <v>15497</v>
      </c>
      <c r="T820" t="str">
        <f>IF(OR(ISBLANK(draft_picks[[#This Row],[veto_override_team_id]]),draft_picks[[#This Row],[veto_override_team_id]]=""),"",_xlfn.XLOOKUP(draft_picks[[#This Row],[veto_override_team_id]],drafter_teams[id],drafter_teams[name]))</f>
        <v/>
      </c>
    </row>
    <row r="821" spans="1:21" x14ac:dyDescent="0.25">
      <c r="A821" t="s">
        <v>48</v>
      </c>
      <c r="B821" t="str">
        <f>_xlfn.XLOOKUP(draft_picks[[#This Row],[draft_id]],drafts[id],drafts[title])</f>
        <v>Mistaken Identity</v>
      </c>
      <c r="C821" s="3">
        <v>3</v>
      </c>
      <c r="D821">
        <f>IF(C820&lt;draft_picks[[#This Row],[position]],1,IF(C820&gt;draft_picks[[#This Row],[position]],D820+1,IF(C820=draft_picks[[#This Row],[position]],D820+1)))</f>
        <v>6</v>
      </c>
      <c r="E821" t="s">
        <v>1389</v>
      </c>
      <c r="F821" t="str">
        <f>IF(ISBLANK(draft_picks[[#This Row],[movie_id]]),"",_xlfn.XLOOKUP(draft_picks[[#This Row],[movie_id]],drafts.movies[id],drafts.movies[movie_title]))</f>
        <v>Big Business</v>
      </c>
      <c r="G821" s="3" t="s">
        <v>833</v>
      </c>
      <c r="H821" t="str">
        <f>IF(ISBLANK(draft_picks[[#This Row],[drafter_id]]),"",_xlfn.XLOOKUP(draft_picks[[#This Row],[drafter_id]],drafters[id],drafters[name]))</f>
        <v>Jordan Crucchiola</v>
      </c>
      <c r="J821" t="str">
        <f>IF(ISBLANK(draft_picks[[#This Row],[drafter_team_id]]),"",_xlfn.XLOOKUP(draft_picks[[#This Row],[drafter_team_id]],drafter_teams[id],drafter_teams[name]))</f>
        <v/>
      </c>
      <c r="K821" s="3" t="s">
        <v>15497</v>
      </c>
      <c r="L821" t="s">
        <v>15497</v>
      </c>
      <c r="M821" t="str">
        <f>IF(OR(ISBLANK(draft_picks[[#This Row],[veto_drafter_id]]),draft_picks[[#This Row],[veto_drafter_id]]=""),"",_xlfn.XLOOKUP(draft_picks[[#This Row],[veto_drafter_id]],drafters[id],drafters[name]))</f>
        <v/>
      </c>
      <c r="N821" t="s">
        <v>15497</v>
      </c>
      <c r="O821" t="str">
        <f>IF(OR(ISBLANK(draft_picks[[#This Row],[veto_drafter_team_id]]),draft_picks[[#This Row],[veto_drafter_team_id]]=""),"",_xlfn.XLOOKUP(draft_picks[[#This Row],[veto_drafter_team_id]],drafter_teams[id],drafter_teams[name]))</f>
        <v/>
      </c>
      <c r="Q821" t="s">
        <v>15497</v>
      </c>
      <c r="R821" t="str">
        <f>IF(OR(ISBLANK(draft_picks[[#This Row],[veto_override_drafter_id]]),draft_picks[[#This Row],[veto_override_drafter_id]]=""),"",_xlfn.XLOOKUP(draft_picks[[#This Row],[veto_override_drafter_id]],drafters[id],drafters[name]))</f>
        <v/>
      </c>
      <c r="S821" t="s">
        <v>15497</v>
      </c>
      <c r="T821" t="str">
        <f>IF(OR(ISBLANK(draft_picks[[#This Row],[veto_override_team_id]]),draft_picks[[#This Row],[veto_override_team_id]]=""),"",_xlfn.XLOOKUP(draft_picks[[#This Row],[veto_override_team_id]],drafter_teams[id],drafter_teams[name]))</f>
        <v/>
      </c>
    </row>
    <row r="822" spans="1:21" x14ac:dyDescent="0.25">
      <c r="A822" t="s">
        <v>48</v>
      </c>
      <c r="B822" t="str">
        <f>_xlfn.XLOOKUP(draft_picks[[#This Row],[draft_id]],drafts[id],drafts[title])</f>
        <v>Mistaken Identity</v>
      </c>
      <c r="C822" s="3">
        <v>2</v>
      </c>
      <c r="D822">
        <f>IF(C821&lt;draft_picks[[#This Row],[position]],1,IF(C821&gt;draft_picks[[#This Row],[position]],D821+1,IF(C821=draft_picks[[#This Row],[position]],D821+1)))</f>
        <v>7</v>
      </c>
      <c r="E822" t="s">
        <v>7420</v>
      </c>
      <c r="F822" t="str">
        <f>IF(ISBLANK(draft_picks[[#This Row],[movie_id]]),"",_xlfn.XLOOKUP(draft_picks[[#This Row],[movie_id]],drafts.movies[id],drafts.movies[movie_title]))</f>
        <v>North by Northwest</v>
      </c>
      <c r="G822" s="3" t="s">
        <v>1009</v>
      </c>
      <c r="H822" t="str">
        <f>IF(ISBLANK(draft_picks[[#This Row],[drafter_id]]),"",_xlfn.XLOOKUP(draft_picks[[#This Row],[drafter_id]],drafters[id],drafters[name]))</f>
        <v>Drea Clark</v>
      </c>
      <c r="J822" t="str">
        <f>IF(ISBLANK(draft_picks[[#This Row],[drafter_team_id]]),"",_xlfn.XLOOKUP(draft_picks[[#This Row],[drafter_team_id]],drafter_teams[id],drafter_teams[name]))</f>
        <v/>
      </c>
      <c r="K822" s="3" t="s">
        <v>15497</v>
      </c>
      <c r="L822" t="s">
        <v>15497</v>
      </c>
      <c r="M822" t="str">
        <f>IF(OR(ISBLANK(draft_picks[[#This Row],[veto_drafter_id]]),draft_picks[[#This Row],[veto_drafter_id]]=""),"",_xlfn.XLOOKUP(draft_picks[[#This Row],[veto_drafter_id]],drafters[id],drafters[name]))</f>
        <v/>
      </c>
      <c r="N822" t="s">
        <v>15497</v>
      </c>
      <c r="O822" t="str">
        <f>IF(OR(ISBLANK(draft_picks[[#This Row],[veto_drafter_team_id]]),draft_picks[[#This Row],[veto_drafter_team_id]]=""),"",_xlfn.XLOOKUP(draft_picks[[#This Row],[veto_drafter_team_id]],drafter_teams[id],drafter_teams[name]))</f>
        <v/>
      </c>
      <c r="Q822" t="s">
        <v>15497</v>
      </c>
      <c r="R822" t="str">
        <f>IF(OR(ISBLANK(draft_picks[[#This Row],[veto_override_drafter_id]]),draft_picks[[#This Row],[veto_override_drafter_id]]=""),"",_xlfn.XLOOKUP(draft_picks[[#This Row],[veto_override_drafter_id]],drafters[id],drafters[name]))</f>
        <v/>
      </c>
      <c r="S822" t="s">
        <v>15497</v>
      </c>
      <c r="T822" t="str">
        <f>IF(OR(ISBLANK(draft_picks[[#This Row],[veto_override_team_id]]),draft_picks[[#This Row],[veto_override_team_id]]=""),"",_xlfn.XLOOKUP(draft_picks[[#This Row],[veto_override_team_id]],drafter_teams[id],drafter_teams[name]))</f>
        <v/>
      </c>
    </row>
    <row r="823" spans="1:21" x14ac:dyDescent="0.25">
      <c r="A823" t="s">
        <v>48</v>
      </c>
      <c r="B823" t="str">
        <f>_xlfn.XLOOKUP(draft_picks[[#This Row],[draft_id]],drafts[id],drafts[title])</f>
        <v>Mistaken Identity</v>
      </c>
      <c r="C823" s="3">
        <v>1</v>
      </c>
      <c r="D823">
        <f>IF(C822&lt;draft_picks[[#This Row],[position]],1,IF(C822&gt;draft_picks[[#This Row],[position]],D822+1,IF(C822=draft_picks[[#This Row],[position]],D822+1)))</f>
        <v>8</v>
      </c>
      <c r="E823" t="s">
        <v>6895</v>
      </c>
      <c r="F823" t="str">
        <f>IF(ISBLANK(draft_picks[[#This Row],[movie_id]]),"",_xlfn.XLOOKUP(draft_picks[[#This Row],[movie_id]],drafts.movies[id],drafts.movies[movie_title]))</f>
        <v>The Talented Mr. Ripley</v>
      </c>
      <c r="G823" s="3" t="s">
        <v>833</v>
      </c>
      <c r="H823" t="str">
        <f>IF(ISBLANK(draft_picks[[#This Row],[drafter_id]]),"",_xlfn.XLOOKUP(draft_picks[[#This Row],[drafter_id]],drafters[id],drafters[name]))</f>
        <v>Jordan Crucchiola</v>
      </c>
      <c r="J823" t="str">
        <f>IF(ISBLANK(draft_picks[[#This Row],[drafter_team_id]]),"",_xlfn.XLOOKUP(draft_picks[[#This Row],[drafter_team_id]],drafter_teams[id],drafter_teams[name]))</f>
        <v/>
      </c>
      <c r="K823" s="3"/>
      <c r="L823" t="s">
        <v>15497</v>
      </c>
      <c r="M823" t="str">
        <f>IF(OR(ISBLANK(draft_picks[[#This Row],[veto_drafter_id]]),draft_picks[[#This Row],[veto_drafter_id]]=""),"",_xlfn.XLOOKUP(draft_picks[[#This Row],[veto_drafter_id]],drafters[id],drafters[name]))</f>
        <v/>
      </c>
      <c r="N823" t="s">
        <v>15497</v>
      </c>
      <c r="O823" t="str">
        <f>IF(OR(ISBLANK(draft_picks[[#This Row],[veto_drafter_team_id]]),draft_picks[[#This Row],[veto_drafter_team_id]]=""),"",_xlfn.XLOOKUP(draft_picks[[#This Row],[veto_drafter_team_id]],drafter_teams[id],drafter_teams[name]))</f>
        <v/>
      </c>
      <c r="Q823" t="s">
        <v>15497</v>
      </c>
      <c r="R823" t="str">
        <f>IF(OR(ISBLANK(draft_picks[[#This Row],[veto_override_drafter_id]]),draft_picks[[#This Row],[veto_override_drafter_id]]=""),"",_xlfn.XLOOKUP(draft_picks[[#This Row],[veto_override_drafter_id]],drafters[id],drafters[name]))</f>
        <v/>
      </c>
      <c r="S823" t="s">
        <v>15497</v>
      </c>
      <c r="T823" t="str">
        <f>IF(OR(ISBLANK(draft_picks[[#This Row],[veto_override_team_id]]),draft_picks[[#This Row],[veto_override_team_id]]=""),"",_xlfn.XLOOKUP(draft_picks[[#This Row],[veto_override_team_id]],drafter_teams[id],drafter_teams[name]))</f>
        <v/>
      </c>
      <c r="U823" t="b">
        <v>1</v>
      </c>
    </row>
    <row r="824" spans="1:21" x14ac:dyDescent="0.25">
      <c r="A824" t="s">
        <v>48</v>
      </c>
      <c r="B824" t="str">
        <f>_xlfn.XLOOKUP(draft_picks[[#This Row],[draft_id]],drafts[id],drafts[title])</f>
        <v>Mistaken Identity</v>
      </c>
      <c r="C824" s="3">
        <v>1</v>
      </c>
      <c r="D824">
        <f>IF(C823&lt;draft_picks[[#This Row],[position]],1,IF(C823&gt;draft_picks[[#This Row],[position]],D823+1,IF(C823=draft_picks[[#This Row],[position]],D823+1)))</f>
        <v>9</v>
      </c>
      <c r="E824" t="s">
        <v>5794</v>
      </c>
      <c r="F824" t="str">
        <f>IF(ISBLANK(draft_picks[[#This Row],[movie_id]]),"",_xlfn.XLOOKUP(draft_picks[[#This Row],[movie_id]],drafts.movies[id],drafts.movies[movie_title]))</f>
        <v>Monty Python's Life of Brian</v>
      </c>
      <c r="G824" s="3" t="s">
        <v>833</v>
      </c>
      <c r="H824" t="str">
        <f>IF(ISBLANK(draft_picks[[#This Row],[drafter_id]]),"",_xlfn.XLOOKUP(draft_picks[[#This Row],[drafter_id]],drafters[id],drafters[name]))</f>
        <v>Jordan Crucchiola</v>
      </c>
      <c r="J824" t="str">
        <f>IF(ISBLANK(draft_picks[[#This Row],[drafter_team_id]]),"",_xlfn.XLOOKUP(draft_picks[[#This Row],[drafter_team_id]],drafter_teams[id],drafter_teams[name]))</f>
        <v/>
      </c>
      <c r="K824" s="3" t="s">
        <v>15497</v>
      </c>
      <c r="L824" t="s">
        <v>15497</v>
      </c>
      <c r="M824" t="str">
        <f>IF(OR(ISBLANK(draft_picks[[#This Row],[veto_drafter_id]]),draft_picks[[#This Row],[veto_drafter_id]]=""),"",_xlfn.XLOOKUP(draft_picks[[#This Row],[veto_drafter_id]],drafters[id],drafters[name]))</f>
        <v/>
      </c>
      <c r="N824" t="s">
        <v>15497</v>
      </c>
      <c r="O824" t="str">
        <f>IF(OR(ISBLANK(draft_picks[[#This Row],[veto_drafter_team_id]]),draft_picks[[#This Row],[veto_drafter_team_id]]=""),"",_xlfn.XLOOKUP(draft_picks[[#This Row],[veto_drafter_team_id]],drafter_teams[id],drafter_teams[name]))</f>
        <v/>
      </c>
      <c r="Q824" t="s">
        <v>15497</v>
      </c>
      <c r="R824" t="str">
        <f>IF(OR(ISBLANK(draft_picks[[#This Row],[veto_override_drafter_id]]),draft_picks[[#This Row],[veto_override_drafter_id]]=""),"",_xlfn.XLOOKUP(draft_picks[[#This Row],[veto_override_drafter_id]],drafters[id],drafters[name]))</f>
        <v/>
      </c>
      <c r="S824" t="s">
        <v>15497</v>
      </c>
      <c r="T824" t="str">
        <f>IF(OR(ISBLANK(draft_picks[[#This Row],[veto_override_team_id]]),draft_picks[[#This Row],[veto_override_team_id]]=""),"",_xlfn.XLOOKUP(draft_picks[[#This Row],[veto_override_team_id]],drafter_teams[id],drafter_teams[name]))</f>
        <v/>
      </c>
    </row>
    <row r="825" spans="1:21" x14ac:dyDescent="0.25">
      <c r="A825" t="s">
        <v>198</v>
      </c>
      <c r="B825" t="str">
        <f>_xlfn.XLOOKUP(draft_picks[[#This Row],[draft_id]],drafts[id],drafts[title])</f>
        <v>Coen Brothers Super Draft</v>
      </c>
      <c r="C825" s="3">
        <v>18</v>
      </c>
      <c r="D825">
        <f>IF(C824&lt;draft_picks[[#This Row],[position]],1,IF(C824&gt;draft_picks[[#This Row],[position]],D824+1,IF(C824=draft_picks[[#This Row],[position]],D824+1)))</f>
        <v>1</v>
      </c>
      <c r="E825" t="s">
        <v>2075</v>
      </c>
      <c r="F825" t="str">
        <f>IF(ISBLANK(draft_picks[[#This Row],[movie_id]]),"",_xlfn.XLOOKUP(draft_picks[[#This Row],[movie_id]],drafts.movies[id],drafts.movies[movie_title]))</f>
        <v>The Ladykillers</v>
      </c>
      <c r="G825" s="3" t="s">
        <v>1237</v>
      </c>
      <c r="H825" t="str">
        <f>IF(ISBLANK(draft_picks[[#This Row],[drafter_id]]),"",_xlfn.XLOOKUP(draft_picks[[#This Row],[drafter_id]],drafters[id],drafters[name]))</f>
        <v>Clay Keller</v>
      </c>
      <c r="J825" t="str">
        <f>IF(ISBLANK(draft_picks[[#This Row],[drafter_team_id]]),"",_xlfn.XLOOKUP(draft_picks[[#This Row],[drafter_team_id]],drafter_teams[id],drafter_teams[name]))</f>
        <v/>
      </c>
      <c r="K825" s="3" t="s">
        <v>15497</v>
      </c>
      <c r="L825" t="s">
        <v>15497</v>
      </c>
      <c r="M825" t="str">
        <f>IF(OR(ISBLANK(draft_picks[[#This Row],[veto_drafter_id]]),draft_picks[[#This Row],[veto_drafter_id]]=""),"",_xlfn.XLOOKUP(draft_picks[[#This Row],[veto_drafter_id]],drafters[id],drafters[name]))</f>
        <v/>
      </c>
      <c r="N825" t="s">
        <v>15497</v>
      </c>
      <c r="O825" t="str">
        <f>IF(OR(ISBLANK(draft_picks[[#This Row],[veto_drafter_team_id]]),draft_picks[[#This Row],[veto_drafter_team_id]]=""),"",_xlfn.XLOOKUP(draft_picks[[#This Row],[veto_drafter_team_id]],drafter_teams[id],drafter_teams[name]))</f>
        <v/>
      </c>
      <c r="Q825" t="s">
        <v>15497</v>
      </c>
      <c r="R825" t="str">
        <f>IF(OR(ISBLANK(draft_picks[[#This Row],[veto_override_drafter_id]]),draft_picks[[#This Row],[veto_override_drafter_id]]=""),"",_xlfn.XLOOKUP(draft_picks[[#This Row],[veto_override_drafter_id]],drafters[id],drafters[name]))</f>
        <v/>
      </c>
      <c r="S825" t="s">
        <v>15497</v>
      </c>
      <c r="T825" t="str">
        <f>IF(OR(ISBLANK(draft_picks[[#This Row],[veto_override_team_id]]),draft_picks[[#This Row],[veto_override_team_id]]=""),"",_xlfn.XLOOKUP(draft_picks[[#This Row],[veto_override_team_id]],drafter_teams[id],drafter_teams[name]))</f>
        <v/>
      </c>
    </row>
    <row r="826" spans="1:21" x14ac:dyDescent="0.25">
      <c r="A826" t="s">
        <v>198</v>
      </c>
      <c r="B826" t="str">
        <f>_xlfn.XLOOKUP(draft_picks[[#This Row],[draft_id]],drafts[id],drafts[title])</f>
        <v>Coen Brothers Super Draft</v>
      </c>
      <c r="C826" s="3">
        <v>17</v>
      </c>
      <c r="D826">
        <f>IF(C825&lt;draft_picks[[#This Row],[position]],1,IF(C825&gt;draft_picks[[#This Row],[position]],D825+1,IF(C825=draft_picks[[#This Row],[position]],D825+1)))</f>
        <v>2</v>
      </c>
      <c r="E826" t="s">
        <v>4509</v>
      </c>
      <c r="F826" t="str">
        <f>IF(ISBLANK(draft_picks[[#This Row],[movie_id]]),"",_xlfn.XLOOKUP(draft_picks[[#This Row],[movie_id]],drafts.movies[id],drafts.movies[movie_title]))</f>
        <v>Burn After Reading</v>
      </c>
      <c r="G826" s="3" t="s">
        <v>1115</v>
      </c>
      <c r="H826" t="str">
        <f>IF(ISBLANK(draft_picks[[#This Row],[drafter_id]]),"",_xlfn.XLOOKUP(draft_picks[[#This Row],[drafter_id]],drafters[id],drafters[name]))</f>
        <v>Ryan Marker</v>
      </c>
      <c r="J826" t="str">
        <f>IF(ISBLANK(draft_picks[[#This Row],[drafter_team_id]]),"",_xlfn.XLOOKUP(draft_picks[[#This Row],[drafter_team_id]],drafter_teams[id],drafter_teams[name]))</f>
        <v/>
      </c>
      <c r="K826" s="3" t="s">
        <v>15497</v>
      </c>
      <c r="L826" t="s">
        <v>15497</v>
      </c>
      <c r="M826" t="str">
        <f>IF(OR(ISBLANK(draft_picks[[#This Row],[veto_drafter_id]]),draft_picks[[#This Row],[veto_drafter_id]]=""),"",_xlfn.XLOOKUP(draft_picks[[#This Row],[veto_drafter_id]],drafters[id],drafters[name]))</f>
        <v/>
      </c>
      <c r="N826" t="s">
        <v>15497</v>
      </c>
      <c r="O826" t="str">
        <f>IF(OR(ISBLANK(draft_picks[[#This Row],[veto_drafter_team_id]]),draft_picks[[#This Row],[veto_drafter_team_id]]=""),"",_xlfn.XLOOKUP(draft_picks[[#This Row],[veto_drafter_team_id]],drafter_teams[id],drafter_teams[name]))</f>
        <v/>
      </c>
      <c r="Q826" t="s">
        <v>15497</v>
      </c>
      <c r="R826" t="str">
        <f>IF(OR(ISBLANK(draft_picks[[#This Row],[veto_override_drafter_id]]),draft_picks[[#This Row],[veto_override_drafter_id]]=""),"",_xlfn.XLOOKUP(draft_picks[[#This Row],[veto_override_drafter_id]],drafters[id],drafters[name]))</f>
        <v/>
      </c>
      <c r="S826" t="s">
        <v>15497</v>
      </c>
      <c r="T826" t="str">
        <f>IF(OR(ISBLANK(draft_picks[[#This Row],[veto_override_team_id]]),draft_picks[[#This Row],[veto_override_team_id]]=""),"",_xlfn.XLOOKUP(draft_picks[[#This Row],[veto_override_team_id]],drafter_teams[id],drafter_teams[name]))</f>
        <v/>
      </c>
    </row>
    <row r="827" spans="1:21" x14ac:dyDescent="0.25">
      <c r="A827" t="s">
        <v>198</v>
      </c>
      <c r="B827" t="str">
        <f>_xlfn.XLOOKUP(draft_picks[[#This Row],[draft_id]],drafts[id],drafts[title])</f>
        <v>Coen Brothers Super Draft</v>
      </c>
      <c r="C827" s="3">
        <v>16</v>
      </c>
      <c r="D827">
        <f>IF(C826&lt;draft_picks[[#This Row],[position]],1,IF(C826&gt;draft_picks[[#This Row],[position]],D826+1,IF(C826=draft_picks[[#This Row],[position]],D826+1)))</f>
        <v>3</v>
      </c>
      <c r="E827" t="s">
        <v>2970</v>
      </c>
      <c r="F827" t="str">
        <f>IF(ISBLANK(draft_picks[[#This Row],[movie_id]]),"",_xlfn.XLOOKUP(draft_picks[[#This Row],[movie_id]],drafts.movies[id],drafts.movies[movie_title]))</f>
        <v>Intolerable Cruelty</v>
      </c>
      <c r="G827" s="3" t="s">
        <v>1237</v>
      </c>
      <c r="H827" t="str">
        <f>IF(ISBLANK(draft_picks[[#This Row],[drafter_id]]),"",_xlfn.XLOOKUP(draft_picks[[#This Row],[drafter_id]],drafters[id],drafters[name]))</f>
        <v>Clay Keller</v>
      </c>
      <c r="J827" t="str">
        <f>IF(ISBLANK(draft_picks[[#This Row],[drafter_team_id]]),"",_xlfn.XLOOKUP(draft_picks[[#This Row],[drafter_team_id]],drafter_teams[id],drafter_teams[name]))</f>
        <v/>
      </c>
      <c r="K827" s="3" t="s">
        <v>15497</v>
      </c>
      <c r="L827" t="s">
        <v>15497</v>
      </c>
      <c r="M827" t="str">
        <f>IF(OR(ISBLANK(draft_picks[[#This Row],[veto_drafter_id]]),draft_picks[[#This Row],[veto_drafter_id]]=""),"",_xlfn.XLOOKUP(draft_picks[[#This Row],[veto_drafter_id]],drafters[id],drafters[name]))</f>
        <v/>
      </c>
      <c r="N827" t="s">
        <v>15497</v>
      </c>
      <c r="O827" t="str">
        <f>IF(OR(ISBLANK(draft_picks[[#This Row],[veto_drafter_team_id]]),draft_picks[[#This Row],[veto_drafter_team_id]]=""),"",_xlfn.XLOOKUP(draft_picks[[#This Row],[veto_drafter_team_id]],drafter_teams[id],drafter_teams[name]))</f>
        <v/>
      </c>
      <c r="Q827" t="s">
        <v>15497</v>
      </c>
      <c r="R827" t="str">
        <f>IF(OR(ISBLANK(draft_picks[[#This Row],[veto_override_drafter_id]]),draft_picks[[#This Row],[veto_override_drafter_id]]=""),"",_xlfn.XLOOKUP(draft_picks[[#This Row],[veto_override_drafter_id]],drafters[id],drafters[name]))</f>
        <v/>
      </c>
      <c r="S827" t="s">
        <v>15497</v>
      </c>
      <c r="T827" t="str">
        <f>IF(OR(ISBLANK(draft_picks[[#This Row],[veto_override_team_id]]),draft_picks[[#This Row],[veto_override_team_id]]=""),"",_xlfn.XLOOKUP(draft_picks[[#This Row],[veto_override_team_id]],drafter_teams[id],drafter_teams[name]))</f>
        <v/>
      </c>
    </row>
    <row r="828" spans="1:21" x14ac:dyDescent="0.25">
      <c r="A828" t="s">
        <v>198</v>
      </c>
      <c r="B828" t="str">
        <f>_xlfn.XLOOKUP(draft_picks[[#This Row],[draft_id]],drafts[id],drafts[title])</f>
        <v>Coen Brothers Super Draft</v>
      </c>
      <c r="C828" s="3">
        <v>15</v>
      </c>
      <c r="D828">
        <f>IF(C827&lt;draft_picks[[#This Row],[position]],1,IF(C827&gt;draft_picks[[#This Row],[position]],D827+1,IF(C827=draft_picks[[#This Row],[position]],D827+1)))</f>
        <v>4</v>
      </c>
      <c r="E828" t="s">
        <v>1467</v>
      </c>
      <c r="F828" t="str">
        <f>IF(ISBLANK(draft_picks[[#This Row],[movie_id]]),"",_xlfn.XLOOKUP(draft_picks[[#This Row],[movie_id]],drafts.movies[id],drafts.movies[movie_title]))</f>
        <v>The Hudsucker Proxy</v>
      </c>
      <c r="G828" s="3" t="s">
        <v>1115</v>
      </c>
      <c r="H828" t="str">
        <f>IF(ISBLANK(draft_picks[[#This Row],[drafter_id]]),"",_xlfn.XLOOKUP(draft_picks[[#This Row],[drafter_id]],drafters[id],drafters[name]))</f>
        <v>Ryan Marker</v>
      </c>
      <c r="J828" t="str">
        <f>IF(ISBLANK(draft_picks[[#This Row],[drafter_team_id]]),"",_xlfn.XLOOKUP(draft_picks[[#This Row],[drafter_team_id]],drafter_teams[id],drafter_teams[name]))</f>
        <v/>
      </c>
      <c r="K828" s="3" t="s">
        <v>15497</v>
      </c>
      <c r="L828" t="s">
        <v>15497</v>
      </c>
      <c r="M828" t="str">
        <f>IF(OR(ISBLANK(draft_picks[[#This Row],[veto_drafter_id]]),draft_picks[[#This Row],[veto_drafter_id]]=""),"",_xlfn.XLOOKUP(draft_picks[[#This Row],[veto_drafter_id]],drafters[id],drafters[name]))</f>
        <v/>
      </c>
      <c r="N828" t="s">
        <v>15497</v>
      </c>
      <c r="O828" t="str">
        <f>IF(OR(ISBLANK(draft_picks[[#This Row],[veto_drafter_team_id]]),draft_picks[[#This Row],[veto_drafter_team_id]]=""),"",_xlfn.XLOOKUP(draft_picks[[#This Row],[veto_drafter_team_id]],drafter_teams[id],drafter_teams[name]))</f>
        <v/>
      </c>
      <c r="Q828" t="s">
        <v>15497</v>
      </c>
      <c r="R828" t="str">
        <f>IF(OR(ISBLANK(draft_picks[[#This Row],[veto_override_drafter_id]]),draft_picks[[#This Row],[veto_override_drafter_id]]=""),"",_xlfn.XLOOKUP(draft_picks[[#This Row],[veto_override_drafter_id]],drafters[id],drafters[name]))</f>
        <v/>
      </c>
      <c r="S828" t="s">
        <v>15497</v>
      </c>
      <c r="T828" t="str">
        <f>IF(OR(ISBLANK(draft_picks[[#This Row],[veto_override_team_id]]),draft_picks[[#This Row],[veto_override_team_id]]=""),"",_xlfn.XLOOKUP(draft_picks[[#This Row],[veto_override_team_id]],drafter_teams[id],drafter_teams[name]))</f>
        <v/>
      </c>
    </row>
    <row r="829" spans="1:21" x14ac:dyDescent="0.25">
      <c r="A829" t="s">
        <v>198</v>
      </c>
      <c r="B829" t="str">
        <f>_xlfn.XLOOKUP(draft_picks[[#This Row],[draft_id]],drafts[id],drafts[title])</f>
        <v>Coen Brothers Super Draft</v>
      </c>
      <c r="C829" s="3">
        <v>14</v>
      </c>
      <c r="D829">
        <f>IF(C828&lt;draft_picks[[#This Row],[position]],1,IF(C828&gt;draft_picks[[#This Row],[position]],D828+1,IF(C828=draft_picks[[#This Row],[position]],D828+1)))</f>
        <v>5</v>
      </c>
      <c r="E829" t="s">
        <v>6246</v>
      </c>
      <c r="F829" t="str">
        <f>IF(ISBLANK(draft_picks[[#This Row],[movie_id]]),"",_xlfn.XLOOKUP(draft_picks[[#This Row],[movie_id]],drafts.movies[id],drafts.movies[movie_title]))</f>
        <v>Hail, Caesar!</v>
      </c>
      <c r="G829" s="3" t="s">
        <v>1237</v>
      </c>
      <c r="H829" t="str">
        <f>IF(ISBLANK(draft_picks[[#This Row],[drafter_id]]),"",_xlfn.XLOOKUP(draft_picks[[#This Row],[drafter_id]],drafters[id],drafters[name]))</f>
        <v>Clay Keller</v>
      </c>
      <c r="J829" t="str">
        <f>IF(ISBLANK(draft_picks[[#This Row],[drafter_team_id]]),"",_xlfn.XLOOKUP(draft_picks[[#This Row],[drafter_team_id]],drafter_teams[id],drafter_teams[name]))</f>
        <v/>
      </c>
      <c r="K829" s="3" t="s">
        <v>15497</v>
      </c>
      <c r="L829" t="s">
        <v>15497</v>
      </c>
      <c r="M829" t="str">
        <f>IF(OR(ISBLANK(draft_picks[[#This Row],[veto_drafter_id]]),draft_picks[[#This Row],[veto_drafter_id]]=""),"",_xlfn.XLOOKUP(draft_picks[[#This Row],[veto_drafter_id]],drafters[id],drafters[name]))</f>
        <v/>
      </c>
      <c r="N829" t="s">
        <v>15497</v>
      </c>
      <c r="O829" t="str">
        <f>IF(OR(ISBLANK(draft_picks[[#This Row],[veto_drafter_team_id]]),draft_picks[[#This Row],[veto_drafter_team_id]]=""),"",_xlfn.XLOOKUP(draft_picks[[#This Row],[veto_drafter_team_id]],drafter_teams[id],drafter_teams[name]))</f>
        <v/>
      </c>
      <c r="Q829" t="s">
        <v>15497</v>
      </c>
      <c r="R829" t="str">
        <f>IF(OR(ISBLANK(draft_picks[[#This Row],[veto_override_drafter_id]]),draft_picks[[#This Row],[veto_override_drafter_id]]=""),"",_xlfn.XLOOKUP(draft_picks[[#This Row],[veto_override_drafter_id]],drafters[id],drafters[name]))</f>
        <v/>
      </c>
      <c r="S829" t="s">
        <v>15497</v>
      </c>
      <c r="T829" t="str">
        <f>IF(OR(ISBLANK(draft_picks[[#This Row],[veto_override_team_id]]),draft_picks[[#This Row],[veto_override_team_id]]=""),"",_xlfn.XLOOKUP(draft_picks[[#This Row],[veto_override_team_id]],drafter_teams[id],drafter_teams[name]))</f>
        <v/>
      </c>
    </row>
    <row r="830" spans="1:21" x14ac:dyDescent="0.25">
      <c r="A830" t="s">
        <v>198</v>
      </c>
      <c r="B830" t="str">
        <f>_xlfn.XLOOKUP(draft_picks[[#This Row],[draft_id]],drafts[id],drafts[title])</f>
        <v>Coen Brothers Super Draft</v>
      </c>
      <c r="C830" s="3">
        <v>13</v>
      </c>
      <c r="D830">
        <f>IF(C829&lt;draft_picks[[#This Row],[position]],1,IF(C829&gt;draft_picks[[#This Row],[position]],D829+1,IF(C829=draft_picks[[#This Row],[position]],D829+1)))</f>
        <v>6</v>
      </c>
      <c r="E830" t="s">
        <v>1574</v>
      </c>
      <c r="F830" t="str">
        <f>IF(ISBLANK(draft_picks[[#This Row],[movie_id]]),"",_xlfn.XLOOKUP(draft_picks[[#This Row],[movie_id]],drafts.movies[id],drafts.movies[movie_title]))</f>
        <v>The Big Lebowski</v>
      </c>
      <c r="G830" s="3" t="s">
        <v>1115</v>
      </c>
      <c r="H830" t="str">
        <f>IF(ISBLANK(draft_picks[[#This Row],[drafter_id]]),"",_xlfn.XLOOKUP(draft_picks[[#This Row],[drafter_id]],drafters[id],drafters[name]))</f>
        <v>Ryan Marker</v>
      </c>
      <c r="J830" t="str">
        <f>IF(ISBLANK(draft_picks[[#This Row],[drafter_team_id]]),"",_xlfn.XLOOKUP(draft_picks[[#This Row],[drafter_team_id]],drafter_teams[id],drafter_teams[name]))</f>
        <v/>
      </c>
      <c r="K830" s="3" t="s">
        <v>15484</v>
      </c>
      <c r="L830" t="s">
        <v>1237</v>
      </c>
      <c r="M830" t="str">
        <f>IF(OR(ISBLANK(draft_picks[[#This Row],[veto_drafter_id]]),draft_picks[[#This Row],[veto_drafter_id]]=""),"",_xlfn.XLOOKUP(draft_picks[[#This Row],[veto_drafter_id]],drafters[id],drafters[name]))</f>
        <v>Clay Keller</v>
      </c>
      <c r="N830" t="s">
        <v>15497</v>
      </c>
      <c r="O830" t="str">
        <f>IF(OR(ISBLANK(draft_picks[[#This Row],[veto_drafter_team_id]]),draft_picks[[#This Row],[veto_drafter_team_id]]=""),"",_xlfn.XLOOKUP(draft_picks[[#This Row],[veto_drafter_team_id]],drafter_teams[id],drafter_teams[name]))</f>
        <v/>
      </c>
      <c r="Q830" t="s">
        <v>15497</v>
      </c>
      <c r="R830" t="str">
        <f>IF(OR(ISBLANK(draft_picks[[#This Row],[veto_override_drafter_id]]),draft_picks[[#This Row],[veto_override_drafter_id]]=""),"",_xlfn.XLOOKUP(draft_picks[[#This Row],[veto_override_drafter_id]],drafters[id],drafters[name]))</f>
        <v/>
      </c>
      <c r="S830" t="s">
        <v>15497</v>
      </c>
      <c r="T830" t="str">
        <f>IF(OR(ISBLANK(draft_picks[[#This Row],[veto_override_team_id]]),draft_picks[[#This Row],[veto_override_team_id]]=""),"",_xlfn.XLOOKUP(draft_picks[[#This Row],[veto_override_team_id]],drafter_teams[id],drafter_teams[name]))</f>
        <v/>
      </c>
    </row>
    <row r="831" spans="1:21" x14ac:dyDescent="0.25">
      <c r="A831" t="s">
        <v>198</v>
      </c>
      <c r="B831" t="str">
        <f>_xlfn.XLOOKUP(draft_picks[[#This Row],[draft_id]],drafts[id],drafts[title])</f>
        <v>Coen Brothers Super Draft</v>
      </c>
      <c r="C831" s="3">
        <v>13</v>
      </c>
      <c r="D831">
        <f>IF(C830&lt;draft_picks[[#This Row],[position]],1,IF(C830&gt;draft_picks[[#This Row],[position]],D830+1,IF(C830=draft_picks[[#This Row],[position]],D830+1)))</f>
        <v>7</v>
      </c>
      <c r="E831" t="s">
        <v>1784</v>
      </c>
      <c r="F831" t="str">
        <f>IF(ISBLANK(draft_picks[[#This Row],[movie_id]]),"",_xlfn.XLOOKUP(draft_picks[[#This Row],[movie_id]],drafts.movies[id],drafts.movies[movie_title]))</f>
        <v>O Brother, Where Art Thou?</v>
      </c>
      <c r="G831" s="3" t="s">
        <v>1115</v>
      </c>
      <c r="H831" t="str">
        <f>IF(ISBLANK(draft_picks[[#This Row],[drafter_id]]),"",_xlfn.XLOOKUP(draft_picks[[#This Row],[drafter_id]],drafters[id],drafters[name]))</f>
        <v>Ryan Marker</v>
      </c>
      <c r="J831" t="str">
        <f>IF(ISBLANK(draft_picks[[#This Row],[drafter_team_id]]),"",_xlfn.XLOOKUP(draft_picks[[#This Row],[drafter_team_id]],drafter_teams[id],drafter_teams[name]))</f>
        <v/>
      </c>
      <c r="K831" s="3" t="s">
        <v>15484</v>
      </c>
      <c r="L831" t="s">
        <v>1237</v>
      </c>
      <c r="M831" t="str">
        <f>IF(OR(ISBLANK(draft_picks[[#This Row],[veto_drafter_id]]),draft_picks[[#This Row],[veto_drafter_id]]=""),"",_xlfn.XLOOKUP(draft_picks[[#This Row],[veto_drafter_id]],drafters[id],drafters[name]))</f>
        <v>Clay Keller</v>
      </c>
      <c r="N831" t="s">
        <v>15497</v>
      </c>
      <c r="O831" t="str">
        <f>IF(OR(ISBLANK(draft_picks[[#This Row],[veto_drafter_team_id]]),draft_picks[[#This Row],[veto_drafter_team_id]]=""),"",_xlfn.XLOOKUP(draft_picks[[#This Row],[veto_drafter_team_id]],drafter_teams[id],drafter_teams[name]))</f>
        <v/>
      </c>
      <c r="Q831" t="s">
        <v>15497</v>
      </c>
      <c r="R831" t="str">
        <f>IF(OR(ISBLANK(draft_picks[[#This Row],[veto_override_drafter_id]]),draft_picks[[#This Row],[veto_override_drafter_id]]=""),"",_xlfn.XLOOKUP(draft_picks[[#This Row],[veto_override_drafter_id]],drafters[id],drafters[name]))</f>
        <v/>
      </c>
      <c r="S831" t="s">
        <v>15497</v>
      </c>
      <c r="T831" t="str">
        <f>IF(OR(ISBLANK(draft_picks[[#This Row],[veto_override_team_id]]),draft_picks[[#This Row],[veto_override_team_id]]=""),"",_xlfn.XLOOKUP(draft_picks[[#This Row],[veto_override_team_id]],drafter_teams[id],drafter_teams[name]))</f>
        <v/>
      </c>
    </row>
    <row r="832" spans="1:21" x14ac:dyDescent="0.25">
      <c r="A832" t="s">
        <v>198</v>
      </c>
      <c r="B832" t="str">
        <f>_xlfn.XLOOKUP(draft_picks[[#This Row],[draft_id]],drafts[id],drafts[title])</f>
        <v>Coen Brothers Super Draft</v>
      </c>
      <c r="C832" s="3">
        <v>13</v>
      </c>
      <c r="D832">
        <f>IF(C831&lt;draft_picks[[#This Row],[position]],1,IF(C831&gt;draft_picks[[#This Row],[position]],D831+1,IF(C831=draft_picks[[#This Row],[position]],D831+1)))</f>
        <v>8</v>
      </c>
      <c r="E832" t="s">
        <v>2904</v>
      </c>
      <c r="F832" t="str">
        <f>IF(ISBLANK(draft_picks[[#This Row],[movie_id]]),"",_xlfn.XLOOKUP(draft_picks[[#This Row],[movie_id]],drafts.movies[id],drafts.movies[movie_title]))</f>
        <v>The Ballad of Buster Scruggs</v>
      </c>
      <c r="G832" s="3" t="s">
        <v>1115</v>
      </c>
      <c r="H832" t="str">
        <f>IF(ISBLANK(draft_picks[[#This Row],[drafter_id]]),"",_xlfn.XLOOKUP(draft_picks[[#This Row],[drafter_id]],drafters[id],drafters[name]))</f>
        <v>Ryan Marker</v>
      </c>
      <c r="J832" t="str">
        <f>IF(ISBLANK(draft_picks[[#This Row],[drafter_team_id]]),"",_xlfn.XLOOKUP(draft_picks[[#This Row],[drafter_team_id]],drafter_teams[id],drafter_teams[name]))</f>
        <v/>
      </c>
      <c r="K832" s="3" t="s">
        <v>15484</v>
      </c>
      <c r="L832" t="s">
        <v>1237</v>
      </c>
      <c r="M832" t="str">
        <f>IF(OR(ISBLANK(draft_picks[[#This Row],[veto_drafter_id]]),draft_picks[[#This Row],[veto_drafter_id]]=""),"",_xlfn.XLOOKUP(draft_picks[[#This Row],[veto_drafter_id]],drafters[id],drafters[name]))</f>
        <v>Clay Keller</v>
      </c>
      <c r="N832" t="s">
        <v>15497</v>
      </c>
      <c r="O832" t="str">
        <f>IF(OR(ISBLANK(draft_picks[[#This Row],[veto_drafter_team_id]]),draft_picks[[#This Row],[veto_drafter_team_id]]=""),"",_xlfn.XLOOKUP(draft_picks[[#This Row],[veto_drafter_team_id]],drafter_teams[id],drafter_teams[name]))</f>
        <v/>
      </c>
      <c r="Q832" t="s">
        <v>15497</v>
      </c>
      <c r="R832" t="str">
        <f>IF(OR(ISBLANK(draft_picks[[#This Row],[veto_override_drafter_id]]),draft_picks[[#This Row],[veto_override_drafter_id]]=""),"",_xlfn.XLOOKUP(draft_picks[[#This Row],[veto_override_drafter_id]],drafters[id],drafters[name]))</f>
        <v/>
      </c>
      <c r="S832" t="s">
        <v>15497</v>
      </c>
      <c r="T832" t="str">
        <f>IF(OR(ISBLANK(draft_picks[[#This Row],[veto_override_team_id]]),draft_picks[[#This Row],[veto_override_team_id]]=""),"",_xlfn.XLOOKUP(draft_picks[[#This Row],[veto_override_team_id]],drafter_teams[id],drafter_teams[name]))</f>
        <v/>
      </c>
    </row>
    <row r="833" spans="1:20" x14ac:dyDescent="0.25">
      <c r="A833" t="s">
        <v>198</v>
      </c>
      <c r="B833" t="str">
        <f>_xlfn.XLOOKUP(draft_picks[[#This Row],[draft_id]],drafts[id],drafts[title])</f>
        <v>Coen Brothers Super Draft</v>
      </c>
      <c r="C833" s="3">
        <v>13</v>
      </c>
      <c r="D833">
        <f>IF(C832&lt;draft_picks[[#This Row],[position]],1,IF(C832&gt;draft_picks[[#This Row],[position]],D832+1,IF(C832=draft_picks[[#This Row],[position]],D832+1)))</f>
        <v>9</v>
      </c>
      <c r="E833" t="s">
        <v>6303</v>
      </c>
      <c r="F833" t="str">
        <f>IF(ISBLANK(draft_picks[[#This Row],[movie_id]]),"",_xlfn.XLOOKUP(draft_picks[[#This Row],[movie_id]],drafts.movies[id],drafts.movies[movie_title]))</f>
        <v>Barton Fink</v>
      </c>
      <c r="G833" s="3" t="s">
        <v>1115</v>
      </c>
      <c r="H833" t="str">
        <f>IF(ISBLANK(draft_picks[[#This Row],[drafter_id]]),"",_xlfn.XLOOKUP(draft_picks[[#This Row],[drafter_id]],drafters[id],drafters[name]))</f>
        <v>Ryan Marker</v>
      </c>
      <c r="J833" t="str">
        <f>IF(ISBLANK(draft_picks[[#This Row],[drafter_team_id]]),"",_xlfn.XLOOKUP(draft_picks[[#This Row],[drafter_team_id]],drafter_teams[id],drafter_teams[name]))</f>
        <v/>
      </c>
      <c r="K833" s="3" t="s">
        <v>15497</v>
      </c>
      <c r="L833" t="s">
        <v>15497</v>
      </c>
      <c r="M833" t="str">
        <f>IF(OR(ISBLANK(draft_picks[[#This Row],[veto_drafter_id]]),draft_picks[[#This Row],[veto_drafter_id]]=""),"",_xlfn.XLOOKUP(draft_picks[[#This Row],[veto_drafter_id]],drafters[id],drafters[name]))</f>
        <v/>
      </c>
      <c r="N833" t="s">
        <v>15497</v>
      </c>
      <c r="O833" t="str">
        <f>IF(OR(ISBLANK(draft_picks[[#This Row],[veto_drafter_team_id]]),draft_picks[[#This Row],[veto_drafter_team_id]]=""),"",_xlfn.XLOOKUP(draft_picks[[#This Row],[veto_drafter_team_id]],drafter_teams[id],drafter_teams[name]))</f>
        <v/>
      </c>
      <c r="Q833" t="s">
        <v>15497</v>
      </c>
      <c r="R833" t="str">
        <f>IF(OR(ISBLANK(draft_picks[[#This Row],[veto_override_drafter_id]]),draft_picks[[#This Row],[veto_override_drafter_id]]=""),"",_xlfn.XLOOKUP(draft_picks[[#This Row],[veto_override_drafter_id]],drafters[id],drafters[name]))</f>
        <v/>
      </c>
      <c r="S833" t="s">
        <v>15497</v>
      </c>
      <c r="T833" t="str">
        <f>IF(OR(ISBLANK(draft_picks[[#This Row],[veto_override_team_id]]),draft_picks[[#This Row],[veto_override_team_id]]=""),"",_xlfn.XLOOKUP(draft_picks[[#This Row],[veto_override_team_id]],drafter_teams[id],drafter_teams[name]))</f>
        <v/>
      </c>
    </row>
    <row r="834" spans="1:20" x14ac:dyDescent="0.25">
      <c r="A834" t="s">
        <v>198</v>
      </c>
      <c r="B834" t="str">
        <f>_xlfn.XLOOKUP(draft_picks[[#This Row],[draft_id]],drafts[id],drafts[title])</f>
        <v>Coen Brothers Super Draft</v>
      </c>
      <c r="C834" s="3">
        <v>12</v>
      </c>
      <c r="D834">
        <f>IF(C833&lt;draft_picks[[#This Row],[position]],1,IF(C833&gt;draft_picks[[#This Row],[position]],D833+1,IF(C833=draft_picks[[#This Row],[position]],D833+1)))</f>
        <v>10</v>
      </c>
      <c r="E834" t="s">
        <v>2391</v>
      </c>
      <c r="F834" t="str">
        <f>IF(ISBLANK(draft_picks[[#This Row],[movie_id]]),"",_xlfn.XLOOKUP(draft_picks[[#This Row],[movie_id]],drafts.movies[id],drafts.movies[movie_title]))</f>
        <v>Miller's Crossing</v>
      </c>
      <c r="G834" s="3" t="s">
        <v>1237</v>
      </c>
      <c r="H834" t="str">
        <f>IF(ISBLANK(draft_picks[[#This Row],[drafter_id]]),"",_xlfn.XLOOKUP(draft_picks[[#This Row],[drafter_id]],drafters[id],drafters[name]))</f>
        <v>Clay Keller</v>
      </c>
      <c r="J834" t="str">
        <f>IF(ISBLANK(draft_picks[[#This Row],[drafter_team_id]]),"",_xlfn.XLOOKUP(draft_picks[[#This Row],[drafter_team_id]],drafter_teams[id],drafter_teams[name]))</f>
        <v/>
      </c>
      <c r="K834" s="3" t="s">
        <v>15497</v>
      </c>
      <c r="L834" t="s">
        <v>15497</v>
      </c>
      <c r="M834" t="str">
        <f>IF(OR(ISBLANK(draft_picks[[#This Row],[veto_drafter_id]]),draft_picks[[#This Row],[veto_drafter_id]]=""),"",_xlfn.XLOOKUP(draft_picks[[#This Row],[veto_drafter_id]],drafters[id],drafters[name]))</f>
        <v/>
      </c>
      <c r="N834" t="s">
        <v>15497</v>
      </c>
      <c r="O834" t="str">
        <f>IF(OR(ISBLANK(draft_picks[[#This Row],[veto_drafter_team_id]]),draft_picks[[#This Row],[veto_drafter_team_id]]=""),"",_xlfn.XLOOKUP(draft_picks[[#This Row],[veto_drafter_team_id]],drafter_teams[id],drafter_teams[name]))</f>
        <v/>
      </c>
      <c r="Q834" t="s">
        <v>15497</v>
      </c>
      <c r="R834" t="str">
        <f>IF(OR(ISBLANK(draft_picks[[#This Row],[veto_override_drafter_id]]),draft_picks[[#This Row],[veto_override_drafter_id]]=""),"",_xlfn.XLOOKUP(draft_picks[[#This Row],[veto_override_drafter_id]],drafters[id],drafters[name]))</f>
        <v/>
      </c>
      <c r="S834" t="s">
        <v>15497</v>
      </c>
      <c r="T834" t="str">
        <f>IF(OR(ISBLANK(draft_picks[[#This Row],[veto_override_team_id]]),draft_picks[[#This Row],[veto_override_team_id]]=""),"",_xlfn.XLOOKUP(draft_picks[[#This Row],[veto_override_team_id]],drafter_teams[id],drafter_teams[name]))</f>
        <v/>
      </c>
    </row>
    <row r="835" spans="1:20" x14ac:dyDescent="0.25">
      <c r="A835" t="s">
        <v>198</v>
      </c>
      <c r="B835" t="str">
        <f>_xlfn.XLOOKUP(draft_picks[[#This Row],[draft_id]],drafts[id],drafts[title])</f>
        <v>Coen Brothers Super Draft</v>
      </c>
      <c r="C835" s="3">
        <v>11</v>
      </c>
      <c r="D835">
        <f>IF(C834&lt;draft_picks[[#This Row],[position]],1,IF(C834&gt;draft_picks[[#This Row],[position]],D834+1,IF(C834=draft_picks[[#This Row],[position]],D834+1)))</f>
        <v>11</v>
      </c>
      <c r="E835" t="s">
        <v>1574</v>
      </c>
      <c r="F835" t="str">
        <f>IF(ISBLANK(draft_picks[[#This Row],[movie_id]]),"",_xlfn.XLOOKUP(draft_picks[[#This Row],[movie_id]],drafts.movies[id],drafts.movies[movie_title]))</f>
        <v>The Big Lebowski</v>
      </c>
      <c r="G835" s="3" t="s">
        <v>1115</v>
      </c>
      <c r="H835" t="str">
        <f>IF(ISBLANK(draft_picks[[#This Row],[drafter_id]]),"",_xlfn.XLOOKUP(draft_picks[[#This Row],[drafter_id]],drafters[id],drafters[name]))</f>
        <v>Ryan Marker</v>
      </c>
      <c r="J835" t="str">
        <f>IF(ISBLANK(draft_picks[[#This Row],[drafter_team_id]]),"",_xlfn.XLOOKUP(draft_picks[[#This Row],[drafter_team_id]],drafter_teams[id],drafter_teams[name]))</f>
        <v/>
      </c>
      <c r="K835" s="3" t="s">
        <v>15497</v>
      </c>
      <c r="L835" t="s">
        <v>15497</v>
      </c>
      <c r="M835" t="str">
        <f>IF(OR(ISBLANK(draft_picks[[#This Row],[veto_drafter_id]]),draft_picks[[#This Row],[veto_drafter_id]]=""),"",_xlfn.XLOOKUP(draft_picks[[#This Row],[veto_drafter_id]],drafters[id],drafters[name]))</f>
        <v/>
      </c>
      <c r="N835" t="s">
        <v>15497</v>
      </c>
      <c r="O835" t="str">
        <f>IF(OR(ISBLANK(draft_picks[[#This Row],[veto_drafter_team_id]]),draft_picks[[#This Row],[veto_drafter_team_id]]=""),"",_xlfn.XLOOKUP(draft_picks[[#This Row],[veto_drafter_team_id]],drafter_teams[id],drafter_teams[name]))</f>
        <v/>
      </c>
      <c r="Q835" t="s">
        <v>15497</v>
      </c>
      <c r="R835" t="str">
        <f>IF(OR(ISBLANK(draft_picks[[#This Row],[veto_override_drafter_id]]),draft_picks[[#This Row],[veto_override_drafter_id]]=""),"",_xlfn.XLOOKUP(draft_picks[[#This Row],[veto_override_drafter_id]],drafters[id],drafters[name]))</f>
        <v/>
      </c>
      <c r="S835" t="s">
        <v>15497</v>
      </c>
      <c r="T835" t="str">
        <f>IF(OR(ISBLANK(draft_picks[[#This Row],[veto_override_team_id]]),draft_picks[[#This Row],[veto_override_team_id]]=""),"",_xlfn.XLOOKUP(draft_picks[[#This Row],[veto_override_team_id]],drafter_teams[id],drafter_teams[name]))</f>
        <v/>
      </c>
    </row>
    <row r="836" spans="1:20" x14ac:dyDescent="0.25">
      <c r="A836" t="s">
        <v>198</v>
      </c>
      <c r="B836" t="str">
        <f>_xlfn.XLOOKUP(draft_picks[[#This Row],[draft_id]],drafts[id],drafts[title])</f>
        <v>Coen Brothers Super Draft</v>
      </c>
      <c r="C836" s="3">
        <v>10</v>
      </c>
      <c r="D836">
        <f>IF(C835&lt;draft_picks[[#This Row],[position]],1,IF(C835&gt;draft_picks[[#This Row],[position]],D835+1,IF(C835=draft_picks[[#This Row],[position]],D835+1)))</f>
        <v>12</v>
      </c>
      <c r="E836" t="s">
        <v>4971</v>
      </c>
      <c r="F836" t="str">
        <f>IF(ISBLANK(draft_picks[[#This Row],[movie_id]]),"",_xlfn.XLOOKUP(draft_picks[[#This Row],[movie_id]],drafts.movies[id],drafts.movies[movie_title]))</f>
        <v>True Grit</v>
      </c>
      <c r="G836" s="3" t="s">
        <v>1237</v>
      </c>
      <c r="H836" t="str">
        <f>IF(ISBLANK(draft_picks[[#This Row],[drafter_id]]),"",_xlfn.XLOOKUP(draft_picks[[#This Row],[drafter_id]],drafters[id],drafters[name]))</f>
        <v>Clay Keller</v>
      </c>
      <c r="J836" t="str">
        <f>IF(ISBLANK(draft_picks[[#This Row],[drafter_team_id]]),"",_xlfn.XLOOKUP(draft_picks[[#This Row],[drafter_team_id]],drafter_teams[id],drafter_teams[name]))</f>
        <v/>
      </c>
      <c r="K836" s="3" t="s">
        <v>15497</v>
      </c>
      <c r="L836" t="s">
        <v>15497</v>
      </c>
      <c r="M836" t="str">
        <f>IF(OR(ISBLANK(draft_picks[[#This Row],[veto_drafter_id]]),draft_picks[[#This Row],[veto_drafter_id]]=""),"",_xlfn.XLOOKUP(draft_picks[[#This Row],[veto_drafter_id]],drafters[id],drafters[name]))</f>
        <v/>
      </c>
      <c r="N836" t="s">
        <v>15497</v>
      </c>
      <c r="O836" t="str">
        <f>IF(OR(ISBLANK(draft_picks[[#This Row],[veto_drafter_team_id]]),draft_picks[[#This Row],[veto_drafter_team_id]]=""),"",_xlfn.XLOOKUP(draft_picks[[#This Row],[veto_drafter_team_id]],drafter_teams[id],drafter_teams[name]))</f>
        <v/>
      </c>
      <c r="Q836" t="s">
        <v>15497</v>
      </c>
      <c r="R836" t="str">
        <f>IF(OR(ISBLANK(draft_picks[[#This Row],[veto_override_drafter_id]]),draft_picks[[#This Row],[veto_override_drafter_id]]=""),"",_xlfn.XLOOKUP(draft_picks[[#This Row],[veto_override_drafter_id]],drafters[id],drafters[name]))</f>
        <v/>
      </c>
      <c r="S836" t="s">
        <v>15497</v>
      </c>
      <c r="T836" t="str">
        <f>IF(OR(ISBLANK(draft_picks[[#This Row],[veto_override_team_id]]),draft_picks[[#This Row],[veto_override_team_id]]=""),"",_xlfn.XLOOKUP(draft_picks[[#This Row],[veto_override_team_id]],drafter_teams[id],drafter_teams[name]))</f>
        <v/>
      </c>
    </row>
    <row r="837" spans="1:20" x14ac:dyDescent="0.25">
      <c r="A837" t="s">
        <v>198</v>
      </c>
      <c r="B837" t="str">
        <f>_xlfn.XLOOKUP(draft_picks[[#This Row],[draft_id]],drafts[id],drafts[title])</f>
        <v>Coen Brothers Super Draft</v>
      </c>
      <c r="C837" s="3">
        <v>9</v>
      </c>
      <c r="D837">
        <f>IF(C836&lt;draft_picks[[#This Row],[position]],1,IF(C836&gt;draft_picks[[#This Row],[position]],D836+1,IF(C836=draft_picks[[#This Row],[position]],D836+1)))</f>
        <v>13</v>
      </c>
      <c r="E837" t="s">
        <v>1784</v>
      </c>
      <c r="F837" t="str">
        <f>IF(ISBLANK(draft_picks[[#This Row],[movie_id]]),"",_xlfn.XLOOKUP(draft_picks[[#This Row],[movie_id]],drafts.movies[id],drafts.movies[movie_title]))</f>
        <v>O Brother, Where Art Thou?</v>
      </c>
      <c r="G837" s="3" t="s">
        <v>1115</v>
      </c>
      <c r="H837" t="str">
        <f>IF(ISBLANK(draft_picks[[#This Row],[drafter_id]]),"",_xlfn.XLOOKUP(draft_picks[[#This Row],[drafter_id]],drafters[id],drafters[name]))</f>
        <v>Ryan Marker</v>
      </c>
      <c r="J837" t="str">
        <f>IF(ISBLANK(draft_picks[[#This Row],[drafter_team_id]]),"",_xlfn.XLOOKUP(draft_picks[[#This Row],[drafter_team_id]],drafter_teams[id],drafter_teams[name]))</f>
        <v/>
      </c>
      <c r="K837" s="3" t="s">
        <v>15497</v>
      </c>
      <c r="L837" t="s">
        <v>15497</v>
      </c>
      <c r="M837" t="str">
        <f>IF(OR(ISBLANK(draft_picks[[#This Row],[veto_drafter_id]]),draft_picks[[#This Row],[veto_drafter_id]]=""),"",_xlfn.XLOOKUP(draft_picks[[#This Row],[veto_drafter_id]],drafters[id],drafters[name]))</f>
        <v/>
      </c>
      <c r="N837" t="s">
        <v>15497</v>
      </c>
      <c r="O837" t="str">
        <f>IF(OR(ISBLANK(draft_picks[[#This Row],[veto_drafter_team_id]]),draft_picks[[#This Row],[veto_drafter_team_id]]=""),"",_xlfn.XLOOKUP(draft_picks[[#This Row],[veto_drafter_team_id]],drafter_teams[id],drafter_teams[name]))</f>
        <v/>
      </c>
      <c r="Q837" t="s">
        <v>15497</v>
      </c>
      <c r="R837" t="str">
        <f>IF(OR(ISBLANK(draft_picks[[#This Row],[veto_override_drafter_id]]),draft_picks[[#This Row],[veto_override_drafter_id]]=""),"",_xlfn.XLOOKUP(draft_picks[[#This Row],[veto_override_drafter_id]],drafters[id],drafters[name]))</f>
        <v/>
      </c>
      <c r="S837" t="s">
        <v>15497</v>
      </c>
      <c r="T837" t="str">
        <f>IF(OR(ISBLANK(draft_picks[[#This Row],[veto_override_team_id]]),draft_picks[[#This Row],[veto_override_team_id]]=""),"",_xlfn.XLOOKUP(draft_picks[[#This Row],[veto_override_team_id]],drafter_teams[id],drafter_teams[name]))</f>
        <v/>
      </c>
    </row>
    <row r="838" spans="1:20" x14ac:dyDescent="0.25">
      <c r="A838" t="s">
        <v>198</v>
      </c>
      <c r="B838" t="str">
        <f>_xlfn.XLOOKUP(draft_picks[[#This Row],[draft_id]],drafts[id],drafts[title])</f>
        <v>Coen Brothers Super Draft</v>
      </c>
      <c r="C838" s="3">
        <v>8</v>
      </c>
      <c r="D838">
        <f>IF(C837&lt;draft_picks[[#This Row],[position]],1,IF(C837&gt;draft_picks[[#This Row],[position]],D837+1,IF(C837=draft_picks[[#This Row],[position]],D837+1)))</f>
        <v>14</v>
      </c>
      <c r="E838" t="s">
        <v>2904</v>
      </c>
      <c r="F838" t="str">
        <f>IF(ISBLANK(draft_picks[[#This Row],[movie_id]]),"",_xlfn.XLOOKUP(draft_picks[[#This Row],[movie_id]],drafts.movies[id],drafts.movies[movie_title]))</f>
        <v>The Ballad of Buster Scruggs</v>
      </c>
      <c r="G838" s="3" t="s">
        <v>1115</v>
      </c>
      <c r="H838" t="str">
        <f>IF(ISBLANK(draft_picks[[#This Row],[drafter_id]]),"",_xlfn.XLOOKUP(draft_picks[[#This Row],[drafter_id]],drafters[id],drafters[name]))</f>
        <v>Ryan Marker</v>
      </c>
      <c r="J838" t="str">
        <f>IF(ISBLANK(draft_picks[[#This Row],[drafter_team_id]]),"",_xlfn.XLOOKUP(draft_picks[[#This Row],[drafter_team_id]],drafter_teams[id],drafter_teams[name]))</f>
        <v/>
      </c>
      <c r="K838" s="3" t="s">
        <v>15497</v>
      </c>
      <c r="L838" t="s">
        <v>15497</v>
      </c>
      <c r="M838" t="str">
        <f>IF(OR(ISBLANK(draft_picks[[#This Row],[veto_drafter_id]]),draft_picks[[#This Row],[veto_drafter_id]]=""),"",_xlfn.XLOOKUP(draft_picks[[#This Row],[veto_drafter_id]],drafters[id],drafters[name]))</f>
        <v/>
      </c>
      <c r="N838" t="s">
        <v>15497</v>
      </c>
      <c r="O838" t="str">
        <f>IF(OR(ISBLANK(draft_picks[[#This Row],[veto_drafter_team_id]]),draft_picks[[#This Row],[veto_drafter_team_id]]=""),"",_xlfn.XLOOKUP(draft_picks[[#This Row],[veto_drafter_team_id]],drafter_teams[id],drafter_teams[name]))</f>
        <v/>
      </c>
      <c r="Q838" t="s">
        <v>15497</v>
      </c>
      <c r="R838" t="str">
        <f>IF(OR(ISBLANK(draft_picks[[#This Row],[veto_override_drafter_id]]),draft_picks[[#This Row],[veto_override_drafter_id]]=""),"",_xlfn.XLOOKUP(draft_picks[[#This Row],[veto_override_drafter_id]],drafters[id],drafters[name]))</f>
        <v/>
      </c>
      <c r="S838" t="s">
        <v>15497</v>
      </c>
      <c r="T838" t="str">
        <f>IF(OR(ISBLANK(draft_picks[[#This Row],[veto_override_team_id]]),draft_picks[[#This Row],[veto_override_team_id]]=""),"",_xlfn.XLOOKUP(draft_picks[[#This Row],[veto_override_team_id]],drafter_teams[id],drafter_teams[name]))</f>
        <v/>
      </c>
    </row>
    <row r="839" spans="1:20" x14ac:dyDescent="0.25">
      <c r="A839" t="s">
        <v>198</v>
      </c>
      <c r="B839" t="str">
        <f>_xlfn.XLOOKUP(draft_picks[[#This Row],[draft_id]],drafts[id],drafts[title])</f>
        <v>Coen Brothers Super Draft</v>
      </c>
      <c r="C839" s="3">
        <v>7</v>
      </c>
      <c r="D839">
        <f>IF(C838&lt;draft_picks[[#This Row],[position]],1,IF(C838&gt;draft_picks[[#This Row],[position]],D838+1,IF(C838=draft_picks[[#This Row],[position]],D838+1)))</f>
        <v>15</v>
      </c>
      <c r="E839" t="s">
        <v>3451</v>
      </c>
      <c r="F839" t="str">
        <f>IF(ISBLANK(draft_picks[[#This Row],[movie_id]]),"",_xlfn.XLOOKUP(draft_picks[[#This Row],[movie_id]],drafts.movies[id],drafts.movies[movie_title]))</f>
        <v>Raising Arizona</v>
      </c>
      <c r="G839" s="3" t="s">
        <v>1237</v>
      </c>
      <c r="H839" t="str">
        <f>IF(ISBLANK(draft_picks[[#This Row],[drafter_id]]),"",_xlfn.XLOOKUP(draft_picks[[#This Row],[drafter_id]],drafters[id],drafters[name]))</f>
        <v>Clay Keller</v>
      </c>
      <c r="J839" t="str">
        <f>IF(ISBLANK(draft_picks[[#This Row],[drafter_team_id]]),"",_xlfn.XLOOKUP(draft_picks[[#This Row],[drafter_team_id]],drafter_teams[id],drafter_teams[name]))</f>
        <v/>
      </c>
      <c r="K839" s="3" t="s">
        <v>15497</v>
      </c>
      <c r="L839" t="s">
        <v>15497</v>
      </c>
      <c r="M839" t="str">
        <f>IF(OR(ISBLANK(draft_picks[[#This Row],[veto_drafter_id]]),draft_picks[[#This Row],[veto_drafter_id]]=""),"",_xlfn.XLOOKUP(draft_picks[[#This Row],[veto_drafter_id]],drafters[id],drafters[name]))</f>
        <v/>
      </c>
      <c r="N839" t="s">
        <v>15497</v>
      </c>
      <c r="O839" t="str">
        <f>IF(OR(ISBLANK(draft_picks[[#This Row],[veto_drafter_team_id]]),draft_picks[[#This Row],[veto_drafter_team_id]]=""),"",_xlfn.XLOOKUP(draft_picks[[#This Row],[veto_drafter_team_id]],drafter_teams[id],drafter_teams[name]))</f>
        <v/>
      </c>
      <c r="Q839" t="s">
        <v>15497</v>
      </c>
      <c r="R839" t="str">
        <f>IF(OR(ISBLANK(draft_picks[[#This Row],[veto_override_drafter_id]]),draft_picks[[#This Row],[veto_override_drafter_id]]=""),"",_xlfn.XLOOKUP(draft_picks[[#This Row],[veto_override_drafter_id]],drafters[id],drafters[name]))</f>
        <v/>
      </c>
      <c r="S839" t="s">
        <v>15497</v>
      </c>
      <c r="T839" t="str">
        <f>IF(OR(ISBLANK(draft_picks[[#This Row],[veto_override_team_id]]),draft_picks[[#This Row],[veto_override_team_id]]=""),"",_xlfn.XLOOKUP(draft_picks[[#This Row],[veto_override_team_id]],drafter_teams[id],drafter_teams[name]))</f>
        <v/>
      </c>
    </row>
    <row r="840" spans="1:20" x14ac:dyDescent="0.25">
      <c r="A840" t="s">
        <v>198</v>
      </c>
      <c r="B840" t="str">
        <f>_xlfn.XLOOKUP(draft_picks[[#This Row],[draft_id]],drafts[id],drafts[title])</f>
        <v>Coen Brothers Super Draft</v>
      </c>
      <c r="C840" s="3">
        <v>6</v>
      </c>
      <c r="D840">
        <f>IF(C839&lt;draft_picks[[#This Row],[position]],1,IF(C839&gt;draft_picks[[#This Row],[position]],D839+1,IF(C839=draft_picks[[#This Row],[position]],D839+1)))</f>
        <v>16</v>
      </c>
      <c r="E840" t="s">
        <v>2299</v>
      </c>
      <c r="F840" t="str">
        <f>IF(ISBLANK(draft_picks[[#This Row],[movie_id]]),"",_xlfn.XLOOKUP(draft_picks[[#This Row],[movie_id]],drafts.movies[id],drafts.movies[movie_title]))</f>
        <v>The Man Who Wasn't There</v>
      </c>
      <c r="G840" s="3" t="s">
        <v>1115</v>
      </c>
      <c r="H840" t="str">
        <f>IF(ISBLANK(draft_picks[[#This Row],[drafter_id]]),"",_xlfn.XLOOKUP(draft_picks[[#This Row],[drafter_id]],drafters[id],drafters[name]))</f>
        <v>Ryan Marker</v>
      </c>
      <c r="J840" t="str">
        <f>IF(ISBLANK(draft_picks[[#This Row],[drafter_team_id]]),"",_xlfn.XLOOKUP(draft_picks[[#This Row],[drafter_team_id]],drafter_teams[id],drafter_teams[name]))</f>
        <v/>
      </c>
      <c r="K840" s="3" t="s">
        <v>15497</v>
      </c>
      <c r="L840" t="s">
        <v>15497</v>
      </c>
      <c r="M840" t="str">
        <f>IF(OR(ISBLANK(draft_picks[[#This Row],[veto_drafter_id]]),draft_picks[[#This Row],[veto_drafter_id]]=""),"",_xlfn.XLOOKUP(draft_picks[[#This Row],[veto_drafter_id]],drafters[id],drafters[name]))</f>
        <v/>
      </c>
      <c r="N840" t="s">
        <v>15497</v>
      </c>
      <c r="O840" t="str">
        <f>IF(OR(ISBLANK(draft_picks[[#This Row],[veto_drafter_team_id]]),draft_picks[[#This Row],[veto_drafter_team_id]]=""),"",_xlfn.XLOOKUP(draft_picks[[#This Row],[veto_drafter_team_id]],drafter_teams[id],drafter_teams[name]))</f>
        <v/>
      </c>
      <c r="Q840" t="s">
        <v>15497</v>
      </c>
      <c r="R840" t="str">
        <f>IF(OR(ISBLANK(draft_picks[[#This Row],[veto_override_drafter_id]]),draft_picks[[#This Row],[veto_override_drafter_id]]=""),"",_xlfn.XLOOKUP(draft_picks[[#This Row],[veto_override_drafter_id]],drafters[id],drafters[name]))</f>
        <v/>
      </c>
      <c r="S840" t="s">
        <v>15497</v>
      </c>
      <c r="T840" t="str">
        <f>IF(OR(ISBLANK(draft_picks[[#This Row],[veto_override_team_id]]),draft_picks[[#This Row],[veto_override_team_id]]=""),"",_xlfn.XLOOKUP(draft_picks[[#This Row],[veto_override_team_id]],drafter_teams[id],drafter_teams[name]))</f>
        <v/>
      </c>
    </row>
    <row r="841" spans="1:20" x14ac:dyDescent="0.25">
      <c r="A841" t="s">
        <v>198</v>
      </c>
      <c r="B841" t="str">
        <f>_xlfn.XLOOKUP(draft_picks[[#This Row],[draft_id]],drafts[id],drafts[title])</f>
        <v>Coen Brothers Super Draft</v>
      </c>
      <c r="C841" s="3">
        <v>5</v>
      </c>
      <c r="D841">
        <f>IF(C840&lt;draft_picks[[#This Row],[position]],1,IF(C840&gt;draft_picks[[#This Row],[position]],D840+1,IF(C840=draft_picks[[#This Row],[position]],D840+1)))</f>
        <v>17</v>
      </c>
      <c r="E841" t="s">
        <v>2496</v>
      </c>
      <c r="F841" t="str">
        <f>IF(ISBLANK(draft_picks[[#This Row],[movie_id]]),"",_xlfn.XLOOKUP(draft_picks[[#This Row],[movie_id]],drafts.movies[id],drafts.movies[movie_title]))</f>
        <v>Blood Simple</v>
      </c>
      <c r="G841" s="3" t="s">
        <v>1237</v>
      </c>
      <c r="H841" t="str">
        <f>IF(ISBLANK(draft_picks[[#This Row],[drafter_id]]),"",_xlfn.XLOOKUP(draft_picks[[#This Row],[drafter_id]],drafters[id],drafters[name]))</f>
        <v>Clay Keller</v>
      </c>
      <c r="J841" t="str">
        <f>IF(ISBLANK(draft_picks[[#This Row],[drafter_team_id]]),"",_xlfn.XLOOKUP(draft_picks[[#This Row],[drafter_team_id]],drafter_teams[id],drafter_teams[name]))</f>
        <v/>
      </c>
      <c r="K841" s="3" t="s">
        <v>15497</v>
      </c>
      <c r="L841" t="s">
        <v>15497</v>
      </c>
      <c r="M841" t="str">
        <f>IF(OR(ISBLANK(draft_picks[[#This Row],[veto_drafter_id]]),draft_picks[[#This Row],[veto_drafter_id]]=""),"",_xlfn.XLOOKUP(draft_picks[[#This Row],[veto_drafter_id]],drafters[id],drafters[name]))</f>
        <v/>
      </c>
      <c r="N841" t="s">
        <v>15497</v>
      </c>
      <c r="O841" t="str">
        <f>IF(OR(ISBLANK(draft_picks[[#This Row],[veto_drafter_team_id]]),draft_picks[[#This Row],[veto_drafter_team_id]]=""),"",_xlfn.XLOOKUP(draft_picks[[#This Row],[veto_drafter_team_id]],drafter_teams[id],drafter_teams[name]))</f>
        <v/>
      </c>
      <c r="Q841" t="s">
        <v>15497</v>
      </c>
      <c r="R841" t="str">
        <f>IF(OR(ISBLANK(draft_picks[[#This Row],[veto_override_drafter_id]]),draft_picks[[#This Row],[veto_override_drafter_id]]=""),"",_xlfn.XLOOKUP(draft_picks[[#This Row],[veto_override_drafter_id]],drafters[id],drafters[name]))</f>
        <v/>
      </c>
      <c r="S841" t="s">
        <v>15497</v>
      </c>
      <c r="T841" t="str">
        <f>IF(OR(ISBLANK(draft_picks[[#This Row],[veto_override_team_id]]),draft_picks[[#This Row],[veto_override_team_id]]=""),"",_xlfn.XLOOKUP(draft_picks[[#This Row],[veto_override_team_id]],drafter_teams[id],drafter_teams[name]))</f>
        <v/>
      </c>
    </row>
    <row r="842" spans="1:20" x14ac:dyDescent="0.25">
      <c r="A842" t="s">
        <v>198</v>
      </c>
      <c r="B842" t="str">
        <f>_xlfn.XLOOKUP(draft_picks[[#This Row],[draft_id]],drafts[id],drafts[title])</f>
        <v>Coen Brothers Super Draft</v>
      </c>
      <c r="C842" s="3">
        <v>4</v>
      </c>
      <c r="D842">
        <f>IF(C841&lt;draft_picks[[#This Row],[position]],1,IF(C841&gt;draft_picks[[#This Row],[position]],D841+1,IF(C841=draft_picks[[#This Row],[position]],D841+1)))</f>
        <v>18</v>
      </c>
      <c r="E842" t="s">
        <v>4094</v>
      </c>
      <c r="F842" t="str">
        <f>IF(ISBLANK(draft_picks[[#This Row],[movie_id]]),"",_xlfn.XLOOKUP(draft_picks[[#This Row],[movie_id]],drafts.movies[id],drafts.movies[movie_title]))</f>
        <v>Inside Llewyn Davis</v>
      </c>
      <c r="G842" s="3" t="s">
        <v>1115</v>
      </c>
      <c r="H842" t="str">
        <f>IF(ISBLANK(draft_picks[[#This Row],[drafter_id]]),"",_xlfn.XLOOKUP(draft_picks[[#This Row],[drafter_id]],drafters[id],drafters[name]))</f>
        <v>Ryan Marker</v>
      </c>
      <c r="J842" t="str">
        <f>IF(ISBLANK(draft_picks[[#This Row],[drafter_team_id]]),"",_xlfn.XLOOKUP(draft_picks[[#This Row],[drafter_team_id]],drafter_teams[id],drafter_teams[name]))</f>
        <v/>
      </c>
      <c r="K842" s="3" t="s">
        <v>15497</v>
      </c>
      <c r="L842" t="s">
        <v>15497</v>
      </c>
      <c r="M842" t="str">
        <f>IF(OR(ISBLANK(draft_picks[[#This Row],[veto_drafter_id]]),draft_picks[[#This Row],[veto_drafter_id]]=""),"",_xlfn.XLOOKUP(draft_picks[[#This Row],[veto_drafter_id]],drafters[id],drafters[name]))</f>
        <v/>
      </c>
      <c r="N842" t="s">
        <v>15497</v>
      </c>
      <c r="O842" t="str">
        <f>IF(OR(ISBLANK(draft_picks[[#This Row],[veto_drafter_team_id]]),draft_picks[[#This Row],[veto_drafter_team_id]]=""),"",_xlfn.XLOOKUP(draft_picks[[#This Row],[veto_drafter_team_id]],drafter_teams[id],drafter_teams[name]))</f>
        <v/>
      </c>
      <c r="Q842" t="s">
        <v>15497</v>
      </c>
      <c r="R842" t="str">
        <f>IF(OR(ISBLANK(draft_picks[[#This Row],[veto_override_drafter_id]]),draft_picks[[#This Row],[veto_override_drafter_id]]=""),"",_xlfn.XLOOKUP(draft_picks[[#This Row],[veto_override_drafter_id]],drafters[id],drafters[name]))</f>
        <v/>
      </c>
      <c r="S842" t="s">
        <v>15497</v>
      </c>
      <c r="T842" t="str">
        <f>IF(OR(ISBLANK(draft_picks[[#This Row],[veto_override_team_id]]),draft_picks[[#This Row],[veto_override_team_id]]=""),"",_xlfn.XLOOKUP(draft_picks[[#This Row],[veto_override_team_id]],drafter_teams[id],drafter_teams[name]))</f>
        <v/>
      </c>
    </row>
    <row r="843" spans="1:20" x14ac:dyDescent="0.25">
      <c r="A843" t="s">
        <v>198</v>
      </c>
      <c r="B843" t="str">
        <f>_xlfn.XLOOKUP(draft_picks[[#This Row],[draft_id]],drafts[id],drafts[title])</f>
        <v>Coen Brothers Super Draft</v>
      </c>
      <c r="C843" s="3">
        <v>3</v>
      </c>
      <c r="D843">
        <f>IF(C842&lt;draft_picks[[#This Row],[position]],1,IF(C842&gt;draft_picks[[#This Row],[position]],D842+1,IF(C842=draft_picks[[#This Row],[position]],D842+1)))</f>
        <v>19</v>
      </c>
      <c r="E843" t="s">
        <v>6773</v>
      </c>
      <c r="F843" t="str">
        <f>IF(ISBLANK(draft_picks[[#This Row],[movie_id]]),"",_xlfn.XLOOKUP(draft_picks[[#This Row],[movie_id]],drafts.movies[id],drafts.movies[movie_title]))</f>
        <v>No Country for Old Men</v>
      </c>
      <c r="G843" s="3" t="s">
        <v>1237</v>
      </c>
      <c r="H843" t="str">
        <f>IF(ISBLANK(draft_picks[[#This Row],[drafter_id]]),"",_xlfn.XLOOKUP(draft_picks[[#This Row],[drafter_id]],drafters[id],drafters[name]))</f>
        <v>Clay Keller</v>
      </c>
      <c r="J843" t="str">
        <f>IF(ISBLANK(draft_picks[[#This Row],[drafter_team_id]]),"",_xlfn.XLOOKUP(draft_picks[[#This Row],[drafter_team_id]],drafter_teams[id],drafter_teams[name]))</f>
        <v/>
      </c>
      <c r="K843" s="3" t="s">
        <v>15497</v>
      </c>
      <c r="L843" t="s">
        <v>15497</v>
      </c>
      <c r="M843" t="str">
        <f>IF(OR(ISBLANK(draft_picks[[#This Row],[veto_drafter_id]]),draft_picks[[#This Row],[veto_drafter_id]]=""),"",_xlfn.XLOOKUP(draft_picks[[#This Row],[veto_drafter_id]],drafters[id],drafters[name]))</f>
        <v/>
      </c>
      <c r="N843" t="s">
        <v>15497</v>
      </c>
      <c r="O843" t="str">
        <f>IF(OR(ISBLANK(draft_picks[[#This Row],[veto_drafter_team_id]]),draft_picks[[#This Row],[veto_drafter_team_id]]=""),"",_xlfn.XLOOKUP(draft_picks[[#This Row],[veto_drafter_team_id]],drafter_teams[id],drafter_teams[name]))</f>
        <v/>
      </c>
      <c r="Q843" t="s">
        <v>15497</v>
      </c>
      <c r="R843" t="str">
        <f>IF(OR(ISBLANK(draft_picks[[#This Row],[veto_override_drafter_id]]),draft_picks[[#This Row],[veto_override_drafter_id]]=""),"",_xlfn.XLOOKUP(draft_picks[[#This Row],[veto_override_drafter_id]],drafters[id],drafters[name]))</f>
        <v/>
      </c>
      <c r="S843" t="s">
        <v>15497</v>
      </c>
      <c r="T843" t="str">
        <f>IF(OR(ISBLANK(draft_picks[[#This Row],[veto_override_team_id]]),draft_picks[[#This Row],[veto_override_team_id]]=""),"",_xlfn.XLOOKUP(draft_picks[[#This Row],[veto_override_team_id]],drafter_teams[id],drafter_teams[name]))</f>
        <v/>
      </c>
    </row>
    <row r="844" spans="1:20" x14ac:dyDescent="0.25">
      <c r="A844" t="s">
        <v>198</v>
      </c>
      <c r="B844" t="str">
        <f>_xlfn.XLOOKUP(draft_picks[[#This Row],[draft_id]],drafts[id],drafts[title])</f>
        <v>Coen Brothers Super Draft</v>
      </c>
      <c r="C844" s="3">
        <v>2</v>
      </c>
      <c r="D844">
        <f>IF(C843&lt;draft_picks[[#This Row],[position]],1,IF(C843&gt;draft_picks[[#This Row],[position]],D843+1,IF(C843=draft_picks[[#This Row],[position]],D843+1)))</f>
        <v>20</v>
      </c>
      <c r="E844" t="s">
        <v>7093</v>
      </c>
      <c r="F844" t="str">
        <f>IF(ISBLANK(draft_picks[[#This Row],[movie_id]]),"",_xlfn.XLOOKUP(draft_picks[[#This Row],[movie_id]],drafts.movies[id],drafts.movies[movie_title]))</f>
        <v>A Serious Man</v>
      </c>
      <c r="G844" s="3" t="s">
        <v>1115</v>
      </c>
      <c r="H844" t="str">
        <f>IF(ISBLANK(draft_picks[[#This Row],[drafter_id]]),"",_xlfn.XLOOKUP(draft_picks[[#This Row],[drafter_id]],drafters[id],drafters[name]))</f>
        <v>Ryan Marker</v>
      </c>
      <c r="J844" t="str">
        <f>IF(ISBLANK(draft_picks[[#This Row],[drafter_team_id]]),"",_xlfn.XLOOKUP(draft_picks[[#This Row],[drafter_team_id]],drafter_teams[id],drafter_teams[name]))</f>
        <v/>
      </c>
      <c r="K844" s="3" t="s">
        <v>15497</v>
      </c>
      <c r="L844" t="s">
        <v>15497</v>
      </c>
      <c r="M844" t="str">
        <f>IF(OR(ISBLANK(draft_picks[[#This Row],[veto_drafter_id]]),draft_picks[[#This Row],[veto_drafter_id]]=""),"",_xlfn.XLOOKUP(draft_picks[[#This Row],[veto_drafter_id]],drafters[id],drafters[name]))</f>
        <v/>
      </c>
      <c r="N844" t="s">
        <v>15497</v>
      </c>
      <c r="O844" t="str">
        <f>IF(OR(ISBLANK(draft_picks[[#This Row],[veto_drafter_team_id]]),draft_picks[[#This Row],[veto_drafter_team_id]]=""),"",_xlfn.XLOOKUP(draft_picks[[#This Row],[veto_drafter_team_id]],drafter_teams[id],drafter_teams[name]))</f>
        <v/>
      </c>
      <c r="Q844" t="s">
        <v>15497</v>
      </c>
      <c r="R844" t="str">
        <f>IF(OR(ISBLANK(draft_picks[[#This Row],[veto_override_drafter_id]]),draft_picks[[#This Row],[veto_override_drafter_id]]=""),"",_xlfn.XLOOKUP(draft_picks[[#This Row],[veto_override_drafter_id]],drafters[id],drafters[name]))</f>
        <v/>
      </c>
      <c r="S844" t="s">
        <v>15497</v>
      </c>
      <c r="T844" t="str">
        <f>IF(OR(ISBLANK(draft_picks[[#This Row],[veto_override_team_id]]),draft_picks[[#This Row],[veto_override_team_id]]=""),"",_xlfn.XLOOKUP(draft_picks[[#This Row],[veto_override_team_id]],drafter_teams[id],drafter_teams[name]))</f>
        <v/>
      </c>
    </row>
    <row r="845" spans="1:20" x14ac:dyDescent="0.25">
      <c r="A845" t="s">
        <v>198</v>
      </c>
      <c r="B845" t="str">
        <f>_xlfn.XLOOKUP(draft_picks[[#This Row],[draft_id]],drafts[id],drafts[title])</f>
        <v>Coen Brothers Super Draft</v>
      </c>
      <c r="C845" s="3">
        <v>1</v>
      </c>
      <c r="D845">
        <f>IF(C844&lt;draft_picks[[#This Row],[position]],1,IF(C844&gt;draft_picks[[#This Row],[position]],D844+1,IF(C844=draft_picks[[#This Row],[position]],D844+1)))</f>
        <v>21</v>
      </c>
      <c r="E845" t="s">
        <v>3511</v>
      </c>
      <c r="F845" t="str">
        <f>IF(ISBLANK(draft_picks[[#This Row],[movie_id]]),"",_xlfn.XLOOKUP(draft_picks[[#This Row],[movie_id]],drafts.movies[id],drafts.movies[movie_title]))</f>
        <v>Fargo</v>
      </c>
      <c r="G845" s="3" t="s">
        <v>1237</v>
      </c>
      <c r="H845" t="str">
        <f>IF(ISBLANK(draft_picks[[#This Row],[drafter_id]]),"",_xlfn.XLOOKUP(draft_picks[[#This Row],[drafter_id]],drafters[id],drafters[name]))</f>
        <v>Clay Keller</v>
      </c>
      <c r="J845" t="str">
        <f>IF(ISBLANK(draft_picks[[#This Row],[drafter_team_id]]),"",_xlfn.XLOOKUP(draft_picks[[#This Row],[drafter_team_id]],drafter_teams[id],drafter_teams[name]))</f>
        <v/>
      </c>
      <c r="K845" s="3" t="s">
        <v>15497</v>
      </c>
      <c r="L845" t="s">
        <v>15497</v>
      </c>
      <c r="M845" t="str">
        <f>IF(OR(ISBLANK(draft_picks[[#This Row],[veto_drafter_id]]),draft_picks[[#This Row],[veto_drafter_id]]=""),"",_xlfn.XLOOKUP(draft_picks[[#This Row],[veto_drafter_id]],drafters[id],drafters[name]))</f>
        <v/>
      </c>
      <c r="N845" t="s">
        <v>15497</v>
      </c>
      <c r="O845" t="str">
        <f>IF(OR(ISBLANK(draft_picks[[#This Row],[veto_drafter_team_id]]),draft_picks[[#This Row],[veto_drafter_team_id]]=""),"",_xlfn.XLOOKUP(draft_picks[[#This Row],[veto_drafter_team_id]],drafter_teams[id],drafter_teams[name]))</f>
        <v/>
      </c>
      <c r="Q845" t="s">
        <v>15497</v>
      </c>
      <c r="R845" t="str">
        <f>IF(OR(ISBLANK(draft_picks[[#This Row],[veto_override_drafter_id]]),draft_picks[[#This Row],[veto_override_drafter_id]]=""),"",_xlfn.XLOOKUP(draft_picks[[#This Row],[veto_override_drafter_id]],drafters[id],drafters[name]))</f>
        <v/>
      </c>
      <c r="S845" t="s">
        <v>15497</v>
      </c>
      <c r="T845" t="str">
        <f>IF(OR(ISBLANK(draft_picks[[#This Row],[veto_override_team_id]]),draft_picks[[#This Row],[veto_override_team_id]]=""),"",_xlfn.XLOOKUP(draft_picks[[#This Row],[veto_override_team_id]],drafter_teams[id],drafter_teams[name]))</f>
        <v/>
      </c>
    </row>
    <row r="846" spans="1:20" x14ac:dyDescent="0.25">
      <c r="A846" t="s">
        <v>62</v>
      </c>
      <c r="B846" t="str">
        <f>_xlfn.XLOOKUP(draft_picks[[#This Row],[draft_id]],drafts[id],drafts[title])</f>
        <v>July 4th Weekend</v>
      </c>
      <c r="C846" s="3">
        <v>7</v>
      </c>
      <c r="D846">
        <f>IF(C845&lt;draft_picks[[#This Row],[position]],1,IF(C845&gt;draft_picks[[#This Row],[position]],D845+1,IF(C845=draft_picks[[#This Row],[position]],D845+1)))</f>
        <v>1</v>
      </c>
      <c r="E846" t="s">
        <v>3722</v>
      </c>
      <c r="F846" t="str">
        <f>IF(ISBLANK(draft_picks[[#This Row],[movie_id]]),"",_xlfn.XLOOKUP(draft_picks[[#This Row],[movie_id]],drafts.movies[id],drafts.movies[movie_title]))</f>
        <v>Magic Mike XXL</v>
      </c>
      <c r="G846" s="3" t="s">
        <v>1231</v>
      </c>
      <c r="H846" t="str">
        <f>IF(ISBLANK(draft_picks[[#This Row],[drafter_id]]),"",_xlfn.XLOOKUP(draft_picks[[#This Row],[drafter_id]],drafters[id],drafters[name]))</f>
        <v>Alison Willmore</v>
      </c>
      <c r="J846" t="str">
        <f>IF(ISBLANK(draft_picks[[#This Row],[drafter_team_id]]),"",_xlfn.XLOOKUP(draft_picks[[#This Row],[drafter_team_id]],drafter_teams[id],drafter_teams[name]))</f>
        <v/>
      </c>
      <c r="K846" s="3" t="s">
        <v>15497</v>
      </c>
      <c r="L846" t="s">
        <v>15497</v>
      </c>
      <c r="M846" t="str">
        <f>IF(OR(ISBLANK(draft_picks[[#This Row],[veto_drafter_id]]),draft_picks[[#This Row],[veto_drafter_id]]=""),"",_xlfn.XLOOKUP(draft_picks[[#This Row],[veto_drafter_id]],drafters[id],drafters[name]))</f>
        <v/>
      </c>
      <c r="N846" t="s">
        <v>15497</v>
      </c>
      <c r="O846" t="str">
        <f>IF(OR(ISBLANK(draft_picks[[#This Row],[veto_drafter_team_id]]),draft_picks[[#This Row],[veto_drafter_team_id]]=""),"",_xlfn.XLOOKUP(draft_picks[[#This Row],[veto_drafter_team_id]],drafter_teams[id],drafter_teams[name]))</f>
        <v/>
      </c>
      <c r="Q846" t="s">
        <v>15497</v>
      </c>
      <c r="R846" t="str">
        <f>IF(OR(ISBLANK(draft_picks[[#This Row],[veto_override_drafter_id]]),draft_picks[[#This Row],[veto_override_drafter_id]]=""),"",_xlfn.XLOOKUP(draft_picks[[#This Row],[veto_override_drafter_id]],drafters[id],drafters[name]))</f>
        <v/>
      </c>
      <c r="S846" t="s">
        <v>15497</v>
      </c>
      <c r="T846" t="str">
        <f>IF(OR(ISBLANK(draft_picks[[#This Row],[veto_override_team_id]]),draft_picks[[#This Row],[veto_override_team_id]]=""),"",_xlfn.XLOOKUP(draft_picks[[#This Row],[veto_override_team_id]],drafter_teams[id],drafter_teams[name]))</f>
        <v/>
      </c>
    </row>
    <row r="847" spans="1:20" x14ac:dyDescent="0.25">
      <c r="A847" t="s">
        <v>62</v>
      </c>
      <c r="B847" t="str">
        <f>_xlfn.XLOOKUP(draft_picks[[#This Row],[draft_id]],drafts[id],drafts[title])</f>
        <v>July 4th Weekend</v>
      </c>
      <c r="C847" s="3">
        <v>6</v>
      </c>
      <c r="D847">
        <f>IF(C846&lt;draft_picks[[#This Row],[position]],1,IF(C846&gt;draft_picks[[#This Row],[position]],D846+1,IF(C846=draft_picks[[#This Row],[position]],D846+1)))</f>
        <v>2</v>
      </c>
      <c r="E847" t="s">
        <v>3307</v>
      </c>
      <c r="F847" t="str">
        <f>IF(ISBLANK(draft_picks[[#This Row],[movie_id]]),"",_xlfn.XLOOKUP(draft_picks[[#This Row],[movie_id]],drafts.movies[id],drafts.movies[movie_title]))</f>
        <v>Big Trouble in Little China</v>
      </c>
      <c r="G847" s="3" t="s">
        <v>1231</v>
      </c>
      <c r="H847" t="str">
        <f>IF(ISBLANK(draft_picks[[#This Row],[drafter_id]]),"",_xlfn.XLOOKUP(draft_picks[[#This Row],[drafter_id]],drafters[id],drafters[name]))</f>
        <v>Alison Willmore</v>
      </c>
      <c r="J847" t="str">
        <f>IF(ISBLANK(draft_picks[[#This Row],[drafter_team_id]]),"",_xlfn.XLOOKUP(draft_picks[[#This Row],[drafter_team_id]],drafter_teams[id],drafter_teams[name]))</f>
        <v/>
      </c>
      <c r="K847" s="3" t="s">
        <v>15497</v>
      </c>
      <c r="L847" t="s">
        <v>15497</v>
      </c>
      <c r="M847" t="str">
        <f>IF(OR(ISBLANK(draft_picks[[#This Row],[veto_drafter_id]]),draft_picks[[#This Row],[veto_drafter_id]]=""),"",_xlfn.XLOOKUP(draft_picks[[#This Row],[veto_drafter_id]],drafters[id],drafters[name]))</f>
        <v/>
      </c>
      <c r="N847" t="s">
        <v>15497</v>
      </c>
      <c r="O847" t="str">
        <f>IF(OR(ISBLANK(draft_picks[[#This Row],[veto_drafter_team_id]]),draft_picks[[#This Row],[veto_drafter_team_id]]=""),"",_xlfn.XLOOKUP(draft_picks[[#This Row],[veto_drafter_team_id]],drafter_teams[id],drafter_teams[name]))</f>
        <v/>
      </c>
      <c r="Q847" t="s">
        <v>15497</v>
      </c>
      <c r="R847" t="str">
        <f>IF(OR(ISBLANK(draft_picks[[#This Row],[veto_override_drafter_id]]),draft_picks[[#This Row],[veto_override_drafter_id]]=""),"",_xlfn.XLOOKUP(draft_picks[[#This Row],[veto_override_drafter_id]],drafters[id],drafters[name]))</f>
        <v/>
      </c>
      <c r="S847" t="s">
        <v>15497</v>
      </c>
      <c r="T847" t="str">
        <f>IF(OR(ISBLANK(draft_picks[[#This Row],[veto_override_team_id]]),draft_picks[[#This Row],[veto_override_team_id]]=""),"",_xlfn.XLOOKUP(draft_picks[[#This Row],[veto_override_team_id]],drafter_teams[id],drafter_teams[name]))</f>
        <v/>
      </c>
    </row>
    <row r="848" spans="1:20" x14ac:dyDescent="0.25">
      <c r="A848" t="s">
        <v>62</v>
      </c>
      <c r="B848" t="str">
        <f>_xlfn.XLOOKUP(draft_picks[[#This Row],[draft_id]],drafts[id],drafts[title])</f>
        <v>July 4th Weekend</v>
      </c>
      <c r="C848" s="3">
        <v>5</v>
      </c>
      <c r="D848">
        <f>IF(C847&lt;draft_picks[[#This Row],[position]],1,IF(C847&gt;draft_picks[[#This Row],[position]],D847+1,IF(C847=draft_picks[[#This Row],[position]],D847+1)))</f>
        <v>3</v>
      </c>
      <c r="E848" t="s">
        <v>4878</v>
      </c>
      <c r="F848" t="str">
        <f>IF(ISBLANK(draft_picks[[#This Row],[movie_id]]),"",_xlfn.XLOOKUP(draft_picks[[#This Row],[movie_id]],drafts.movies[id],drafts.movies[movie_title]))</f>
        <v>A League of Their Own</v>
      </c>
      <c r="G848" s="3" t="s">
        <v>781</v>
      </c>
      <c r="H848" t="str">
        <f>IF(ISBLANK(draft_picks[[#This Row],[drafter_id]]),"",_xlfn.XLOOKUP(draft_picks[[#This Row],[drafter_id]],drafters[id],drafters[name]))</f>
        <v>Adam B. Vary</v>
      </c>
      <c r="J848" t="str">
        <f>IF(ISBLANK(draft_picks[[#This Row],[drafter_team_id]]),"",_xlfn.XLOOKUP(draft_picks[[#This Row],[drafter_team_id]],drafter_teams[id],drafter_teams[name]))</f>
        <v/>
      </c>
      <c r="K848" s="3" t="s">
        <v>15497</v>
      </c>
      <c r="L848" t="s">
        <v>15497</v>
      </c>
      <c r="M848" t="str">
        <f>IF(OR(ISBLANK(draft_picks[[#This Row],[veto_drafter_id]]),draft_picks[[#This Row],[veto_drafter_id]]=""),"",_xlfn.XLOOKUP(draft_picks[[#This Row],[veto_drafter_id]],drafters[id],drafters[name]))</f>
        <v/>
      </c>
      <c r="N848" t="s">
        <v>15497</v>
      </c>
      <c r="O848" t="str">
        <f>IF(OR(ISBLANK(draft_picks[[#This Row],[veto_drafter_team_id]]),draft_picks[[#This Row],[veto_drafter_team_id]]=""),"",_xlfn.XLOOKUP(draft_picks[[#This Row],[veto_drafter_team_id]],drafter_teams[id],drafter_teams[name]))</f>
        <v/>
      </c>
      <c r="Q848" t="s">
        <v>15497</v>
      </c>
      <c r="R848" t="str">
        <f>IF(OR(ISBLANK(draft_picks[[#This Row],[veto_override_drafter_id]]),draft_picks[[#This Row],[veto_override_drafter_id]]=""),"",_xlfn.XLOOKUP(draft_picks[[#This Row],[veto_override_drafter_id]],drafters[id],drafters[name]))</f>
        <v/>
      </c>
      <c r="S848" t="s">
        <v>15497</v>
      </c>
      <c r="T848" t="str">
        <f>IF(OR(ISBLANK(draft_picks[[#This Row],[veto_override_team_id]]),draft_picks[[#This Row],[veto_override_team_id]]=""),"",_xlfn.XLOOKUP(draft_picks[[#This Row],[veto_override_team_id]],drafter_teams[id],drafter_teams[name]))</f>
        <v/>
      </c>
    </row>
    <row r="849" spans="1:20" x14ac:dyDescent="0.25">
      <c r="A849" t="s">
        <v>62</v>
      </c>
      <c r="B849" t="str">
        <f>_xlfn.XLOOKUP(draft_picks[[#This Row],[draft_id]],drafts[id],drafts[title])</f>
        <v>July 4th Weekend</v>
      </c>
      <c r="C849" s="3">
        <v>4</v>
      </c>
      <c r="D849">
        <f>IF(C848&lt;draft_picks[[#This Row],[position]],1,IF(C848&gt;draft_picks[[#This Row],[position]],D848+1,IF(C848=draft_picks[[#This Row],[position]],D848+1)))</f>
        <v>4</v>
      </c>
      <c r="E849" t="s">
        <v>8260</v>
      </c>
      <c r="F849" t="str">
        <f>IF(ISBLANK(draft_picks[[#This Row],[movie_id]]),"",_xlfn.XLOOKUP(draft_picks[[#This Row],[movie_id]],drafts.movies[id],drafts.movies[movie_title]))</f>
        <v>Spider-Man 2</v>
      </c>
      <c r="G849" s="3" t="s">
        <v>1231</v>
      </c>
      <c r="H849" t="str">
        <f>IF(ISBLANK(draft_picks[[#This Row],[drafter_id]]),"",_xlfn.XLOOKUP(draft_picks[[#This Row],[drafter_id]],drafters[id],drafters[name]))</f>
        <v>Alison Willmore</v>
      </c>
      <c r="J849" t="str">
        <f>IF(ISBLANK(draft_picks[[#This Row],[drafter_team_id]]),"",_xlfn.XLOOKUP(draft_picks[[#This Row],[drafter_team_id]],drafter_teams[id],drafter_teams[name]))</f>
        <v/>
      </c>
      <c r="K849" s="3" t="s">
        <v>15497</v>
      </c>
      <c r="L849" t="s">
        <v>15497</v>
      </c>
      <c r="M849" t="str">
        <f>IF(OR(ISBLANK(draft_picks[[#This Row],[veto_drafter_id]]),draft_picks[[#This Row],[veto_drafter_id]]=""),"",_xlfn.XLOOKUP(draft_picks[[#This Row],[veto_drafter_id]],drafters[id],drafters[name]))</f>
        <v/>
      </c>
      <c r="N849" t="s">
        <v>15497</v>
      </c>
      <c r="O849" t="str">
        <f>IF(OR(ISBLANK(draft_picks[[#This Row],[veto_drafter_team_id]]),draft_picks[[#This Row],[veto_drafter_team_id]]=""),"",_xlfn.XLOOKUP(draft_picks[[#This Row],[veto_drafter_team_id]],drafter_teams[id],drafter_teams[name]))</f>
        <v/>
      </c>
      <c r="Q849" t="s">
        <v>15497</v>
      </c>
      <c r="R849" t="str">
        <f>IF(OR(ISBLANK(draft_picks[[#This Row],[veto_override_drafter_id]]),draft_picks[[#This Row],[veto_override_drafter_id]]=""),"",_xlfn.XLOOKUP(draft_picks[[#This Row],[veto_override_drafter_id]],drafters[id],drafters[name]))</f>
        <v/>
      </c>
      <c r="S849" t="s">
        <v>15497</v>
      </c>
      <c r="T849" t="str">
        <f>IF(OR(ISBLANK(draft_picks[[#This Row],[veto_override_team_id]]),draft_picks[[#This Row],[veto_override_team_id]]=""),"",_xlfn.XLOOKUP(draft_picks[[#This Row],[veto_override_team_id]],drafter_teams[id],drafter_teams[name]))</f>
        <v/>
      </c>
    </row>
    <row r="850" spans="1:20" x14ac:dyDescent="0.25">
      <c r="A850" t="s">
        <v>62</v>
      </c>
      <c r="B850" t="str">
        <f>_xlfn.XLOOKUP(draft_picks[[#This Row],[draft_id]],drafts[id],drafts[title])</f>
        <v>July 4th Weekend</v>
      </c>
      <c r="C850" s="3">
        <v>3</v>
      </c>
      <c r="D850">
        <f>IF(C849&lt;draft_picks[[#This Row],[position]],1,IF(C849&gt;draft_picks[[#This Row],[position]],D849+1,IF(C849=draft_picks[[#This Row],[position]],D849+1)))</f>
        <v>5</v>
      </c>
      <c r="E850" t="s">
        <v>3684</v>
      </c>
      <c r="F850" t="str">
        <f>IF(ISBLANK(draft_picks[[#This Row],[movie_id]]),"",_xlfn.XLOOKUP(draft_picks[[#This Row],[movie_id]],drafts.movies[id],drafts.movies[movie_title]))</f>
        <v>Independence Day</v>
      </c>
      <c r="G850" s="3" t="s">
        <v>781</v>
      </c>
      <c r="H850" t="str">
        <f>IF(ISBLANK(draft_picks[[#This Row],[drafter_id]]),"",_xlfn.XLOOKUP(draft_picks[[#This Row],[drafter_id]],drafters[id],drafters[name]))</f>
        <v>Adam B. Vary</v>
      </c>
      <c r="J850" t="str">
        <f>IF(ISBLANK(draft_picks[[#This Row],[drafter_team_id]]),"",_xlfn.XLOOKUP(draft_picks[[#This Row],[drafter_team_id]],drafter_teams[id],drafter_teams[name]))</f>
        <v/>
      </c>
      <c r="K850" s="3" t="s">
        <v>15484</v>
      </c>
      <c r="L850" t="s">
        <v>1231</v>
      </c>
      <c r="M850" t="str">
        <f>IF(OR(ISBLANK(draft_picks[[#This Row],[veto_drafter_id]]),draft_picks[[#This Row],[veto_drafter_id]]=""),"",_xlfn.XLOOKUP(draft_picks[[#This Row],[veto_drafter_id]],drafters[id],drafters[name]))</f>
        <v>Alison Willmore</v>
      </c>
      <c r="N850" t="s">
        <v>15497</v>
      </c>
      <c r="O850" t="str">
        <f>IF(OR(ISBLANK(draft_picks[[#This Row],[veto_drafter_team_id]]),draft_picks[[#This Row],[veto_drafter_team_id]]=""),"",_xlfn.XLOOKUP(draft_picks[[#This Row],[veto_drafter_team_id]],drafter_teams[id],drafter_teams[name]))</f>
        <v/>
      </c>
      <c r="Q850" t="s">
        <v>15497</v>
      </c>
      <c r="R850" t="str">
        <f>IF(OR(ISBLANK(draft_picks[[#This Row],[veto_override_drafter_id]]),draft_picks[[#This Row],[veto_override_drafter_id]]=""),"",_xlfn.XLOOKUP(draft_picks[[#This Row],[veto_override_drafter_id]],drafters[id],drafters[name]))</f>
        <v/>
      </c>
      <c r="S850" t="s">
        <v>15497</v>
      </c>
      <c r="T850" t="str">
        <f>IF(OR(ISBLANK(draft_picks[[#This Row],[veto_override_team_id]]),draft_picks[[#This Row],[veto_override_team_id]]=""),"",_xlfn.XLOOKUP(draft_picks[[#This Row],[veto_override_team_id]],drafter_teams[id],drafter_teams[name]))</f>
        <v/>
      </c>
    </row>
    <row r="851" spans="1:20" x14ac:dyDescent="0.25">
      <c r="A851" t="s">
        <v>62</v>
      </c>
      <c r="B851" t="str">
        <f>_xlfn.XLOOKUP(draft_picks[[#This Row],[draft_id]],drafts[id],drafts[title])</f>
        <v>July 4th Weekend</v>
      </c>
      <c r="C851" s="3">
        <v>3</v>
      </c>
      <c r="D851">
        <f>IF(C850&lt;draft_picks[[#This Row],[position]],1,IF(C850&gt;draft_picks[[#This Row],[position]],D850+1,IF(C850=draft_picks[[#This Row],[position]],D850+1)))</f>
        <v>6</v>
      </c>
      <c r="E851" t="s">
        <v>4464</v>
      </c>
      <c r="F851" t="str">
        <f>IF(ISBLANK(draft_picks[[#This Row],[movie_id]]),"",_xlfn.XLOOKUP(draft_picks[[#This Row],[movie_id]],drafts.movies[id],drafts.movies[movie_title]))</f>
        <v>Men in Black</v>
      </c>
      <c r="G851" s="3" t="s">
        <v>781</v>
      </c>
      <c r="H851" t="str">
        <f>IF(ISBLANK(draft_picks[[#This Row],[drafter_id]]),"",_xlfn.XLOOKUP(draft_picks[[#This Row],[drafter_id]],drafters[id],drafters[name]))</f>
        <v>Adam B. Vary</v>
      </c>
      <c r="J851" t="str">
        <f>IF(ISBLANK(draft_picks[[#This Row],[drafter_team_id]]),"",_xlfn.XLOOKUP(draft_picks[[#This Row],[drafter_team_id]],drafter_teams[id],drafter_teams[name]))</f>
        <v/>
      </c>
      <c r="K851" s="3" t="s">
        <v>15497</v>
      </c>
      <c r="L851" t="s">
        <v>15497</v>
      </c>
      <c r="M851" t="str">
        <f>IF(OR(ISBLANK(draft_picks[[#This Row],[veto_drafter_id]]),draft_picks[[#This Row],[veto_drafter_id]]=""),"",_xlfn.XLOOKUP(draft_picks[[#This Row],[veto_drafter_id]],drafters[id],drafters[name]))</f>
        <v/>
      </c>
      <c r="N851" t="s">
        <v>15497</v>
      </c>
      <c r="O851" t="str">
        <f>IF(OR(ISBLANK(draft_picks[[#This Row],[veto_drafter_team_id]]),draft_picks[[#This Row],[veto_drafter_team_id]]=""),"",_xlfn.XLOOKUP(draft_picks[[#This Row],[veto_drafter_team_id]],drafter_teams[id],drafter_teams[name]))</f>
        <v/>
      </c>
      <c r="Q851" t="s">
        <v>15497</v>
      </c>
      <c r="R851" t="str">
        <f>IF(OR(ISBLANK(draft_picks[[#This Row],[veto_override_drafter_id]]),draft_picks[[#This Row],[veto_override_drafter_id]]=""),"",_xlfn.XLOOKUP(draft_picks[[#This Row],[veto_override_drafter_id]],drafters[id],drafters[name]))</f>
        <v/>
      </c>
      <c r="S851" t="s">
        <v>15497</v>
      </c>
      <c r="T851" t="str">
        <f>IF(OR(ISBLANK(draft_picks[[#This Row],[veto_override_team_id]]),draft_picks[[#This Row],[veto_override_team_id]]=""),"",_xlfn.XLOOKUP(draft_picks[[#This Row],[veto_override_team_id]],drafter_teams[id],drafter_teams[name]))</f>
        <v/>
      </c>
    </row>
    <row r="852" spans="1:20" x14ac:dyDescent="0.25">
      <c r="A852" t="s">
        <v>62</v>
      </c>
      <c r="B852" t="str">
        <f>_xlfn.XLOOKUP(draft_picks[[#This Row],[draft_id]],drafts[id],drafts[title])</f>
        <v>July 4th Weekend</v>
      </c>
      <c r="C852" s="3">
        <v>2</v>
      </c>
      <c r="D852">
        <f>IF(C851&lt;draft_picks[[#This Row],[position]],1,IF(C851&gt;draft_picks[[#This Row],[position]],D851+1,IF(C851=draft_picks[[#This Row],[position]],D851+1)))</f>
        <v>7</v>
      </c>
      <c r="E852" t="s">
        <v>2120</v>
      </c>
      <c r="F852" t="str">
        <f>IF(ISBLANK(draft_picks[[#This Row],[movie_id]]),"",_xlfn.XLOOKUP(draft_picks[[#This Row],[movie_id]],drafts.movies[id],drafts.movies[movie_title]))</f>
        <v>Terminator 2: Judgment Day</v>
      </c>
      <c r="G852" s="3" t="s">
        <v>1231</v>
      </c>
      <c r="H852" t="str">
        <f>IF(ISBLANK(draft_picks[[#This Row],[drafter_id]]),"",_xlfn.XLOOKUP(draft_picks[[#This Row],[drafter_id]],drafters[id],drafters[name]))</f>
        <v>Alison Willmore</v>
      </c>
      <c r="J852" t="str">
        <f>IF(ISBLANK(draft_picks[[#This Row],[drafter_team_id]]),"",_xlfn.XLOOKUP(draft_picks[[#This Row],[drafter_team_id]],drafter_teams[id],drafter_teams[name]))</f>
        <v/>
      </c>
      <c r="K852" s="3" t="s">
        <v>15484</v>
      </c>
      <c r="L852" t="s">
        <v>781</v>
      </c>
      <c r="M852" t="str">
        <f>IF(OR(ISBLANK(draft_picks[[#This Row],[veto_drafter_id]]),draft_picks[[#This Row],[veto_drafter_id]]=""),"",_xlfn.XLOOKUP(draft_picks[[#This Row],[veto_drafter_id]],drafters[id],drafters[name]))</f>
        <v>Adam B. Vary</v>
      </c>
      <c r="N852" t="s">
        <v>15497</v>
      </c>
      <c r="O852" t="str">
        <f>IF(OR(ISBLANK(draft_picks[[#This Row],[veto_drafter_team_id]]),draft_picks[[#This Row],[veto_drafter_team_id]]=""),"",_xlfn.XLOOKUP(draft_picks[[#This Row],[veto_drafter_team_id]],drafter_teams[id],drafter_teams[name]))</f>
        <v/>
      </c>
      <c r="Q852" t="s">
        <v>15497</v>
      </c>
      <c r="R852" t="str">
        <f>IF(OR(ISBLANK(draft_picks[[#This Row],[veto_override_drafter_id]]),draft_picks[[#This Row],[veto_override_drafter_id]]=""),"",_xlfn.XLOOKUP(draft_picks[[#This Row],[veto_override_drafter_id]],drafters[id],drafters[name]))</f>
        <v/>
      </c>
      <c r="S852" t="s">
        <v>15497</v>
      </c>
      <c r="T852" t="str">
        <f>IF(OR(ISBLANK(draft_picks[[#This Row],[veto_override_team_id]]),draft_picks[[#This Row],[veto_override_team_id]]=""),"",_xlfn.XLOOKUP(draft_picks[[#This Row],[veto_override_team_id]],drafter_teams[id],drafter_teams[name]))</f>
        <v/>
      </c>
    </row>
    <row r="853" spans="1:20" x14ac:dyDescent="0.25">
      <c r="A853" t="s">
        <v>62</v>
      </c>
      <c r="B853" t="str">
        <f>_xlfn.XLOOKUP(draft_picks[[#This Row],[draft_id]],drafts[id],drafts[title])</f>
        <v>July 4th Weekend</v>
      </c>
      <c r="C853" s="3">
        <v>2</v>
      </c>
      <c r="D853">
        <f>IF(C852&lt;draft_picks[[#This Row],[position]],1,IF(C852&gt;draft_picks[[#This Row],[position]],D852+1,IF(C852=draft_picks[[#This Row],[position]],D852+1)))</f>
        <v>8</v>
      </c>
      <c r="E853" t="s">
        <v>1850</v>
      </c>
      <c r="F853" t="str">
        <f>IF(ISBLANK(draft_picks[[#This Row],[movie_id]]),"",_xlfn.XLOOKUP(draft_picks[[#This Row],[movie_id]],drafts.movies[id],drafts.movies[movie_title]))</f>
        <v>Apollo 13</v>
      </c>
      <c r="G853" s="3" t="s">
        <v>1231</v>
      </c>
      <c r="H853" t="str">
        <f>IF(ISBLANK(draft_picks[[#This Row],[drafter_id]]),"",_xlfn.XLOOKUP(draft_picks[[#This Row],[drafter_id]],drafters[id],drafters[name]))</f>
        <v>Alison Willmore</v>
      </c>
      <c r="J853" t="str">
        <f>IF(ISBLANK(draft_picks[[#This Row],[drafter_team_id]]),"",_xlfn.XLOOKUP(draft_picks[[#This Row],[drafter_team_id]],drafter_teams[id],drafter_teams[name]))</f>
        <v/>
      </c>
      <c r="K853" s="3" t="s">
        <v>15497</v>
      </c>
      <c r="L853" t="s">
        <v>15497</v>
      </c>
      <c r="M853" t="str">
        <f>IF(OR(ISBLANK(draft_picks[[#This Row],[veto_drafter_id]]),draft_picks[[#This Row],[veto_drafter_id]]=""),"",_xlfn.XLOOKUP(draft_picks[[#This Row],[veto_drafter_id]],drafters[id],drafters[name]))</f>
        <v/>
      </c>
      <c r="N853" t="s">
        <v>15497</v>
      </c>
      <c r="O853" t="str">
        <f>IF(OR(ISBLANK(draft_picks[[#This Row],[veto_drafter_team_id]]),draft_picks[[#This Row],[veto_drafter_team_id]]=""),"",_xlfn.XLOOKUP(draft_picks[[#This Row],[veto_drafter_team_id]],drafter_teams[id],drafter_teams[name]))</f>
        <v/>
      </c>
      <c r="Q853" t="s">
        <v>15497</v>
      </c>
      <c r="R853" t="str">
        <f>IF(OR(ISBLANK(draft_picks[[#This Row],[veto_override_drafter_id]]),draft_picks[[#This Row],[veto_override_drafter_id]]=""),"",_xlfn.XLOOKUP(draft_picks[[#This Row],[veto_override_drafter_id]],drafters[id],drafters[name]))</f>
        <v/>
      </c>
      <c r="S853" t="s">
        <v>15497</v>
      </c>
      <c r="T853" t="str">
        <f>IF(OR(ISBLANK(draft_picks[[#This Row],[veto_override_team_id]]),draft_picks[[#This Row],[veto_override_team_id]]=""),"",_xlfn.XLOOKUP(draft_picks[[#This Row],[veto_override_team_id]],drafter_teams[id],drafter_teams[name]))</f>
        <v/>
      </c>
    </row>
    <row r="854" spans="1:20" x14ac:dyDescent="0.25">
      <c r="A854" t="s">
        <v>62</v>
      </c>
      <c r="B854" t="str">
        <f>_xlfn.XLOOKUP(draft_picks[[#This Row],[draft_id]],drafts[id],drafts[title])</f>
        <v>July 4th Weekend</v>
      </c>
      <c r="C854" s="3">
        <v>1</v>
      </c>
      <c r="D854">
        <f>IF(C853&lt;draft_picks[[#This Row],[position]],1,IF(C853&gt;draft_picks[[#This Row],[position]],D853+1,IF(C853=draft_picks[[#This Row],[position]],D853+1)))</f>
        <v>9</v>
      </c>
      <c r="E854" t="s">
        <v>2120</v>
      </c>
      <c r="F854" t="str">
        <f>IF(ISBLANK(draft_picks[[#This Row],[movie_id]]),"",_xlfn.XLOOKUP(draft_picks[[#This Row],[movie_id]],drafts.movies[id],drafts.movies[movie_title]))</f>
        <v>Terminator 2: Judgment Day</v>
      </c>
      <c r="G854" s="3" t="s">
        <v>781</v>
      </c>
      <c r="H854" t="str">
        <f>IF(ISBLANK(draft_picks[[#This Row],[drafter_id]]),"",_xlfn.XLOOKUP(draft_picks[[#This Row],[drafter_id]],drafters[id],drafters[name]))</f>
        <v>Adam B. Vary</v>
      </c>
      <c r="J854" t="str">
        <f>IF(ISBLANK(draft_picks[[#This Row],[drafter_team_id]]),"",_xlfn.XLOOKUP(draft_picks[[#This Row],[drafter_team_id]],drafter_teams[id],drafter_teams[name]))</f>
        <v/>
      </c>
      <c r="K854" s="3" t="s">
        <v>15497</v>
      </c>
      <c r="L854" t="s">
        <v>15497</v>
      </c>
      <c r="M854" t="str">
        <f>IF(OR(ISBLANK(draft_picks[[#This Row],[veto_drafter_id]]),draft_picks[[#This Row],[veto_drafter_id]]=""),"",_xlfn.XLOOKUP(draft_picks[[#This Row],[veto_drafter_id]],drafters[id],drafters[name]))</f>
        <v/>
      </c>
      <c r="N854" t="s">
        <v>15497</v>
      </c>
      <c r="O854" t="str">
        <f>IF(OR(ISBLANK(draft_picks[[#This Row],[veto_drafter_team_id]]),draft_picks[[#This Row],[veto_drafter_team_id]]=""),"",_xlfn.XLOOKUP(draft_picks[[#This Row],[veto_drafter_team_id]],drafter_teams[id],drafter_teams[name]))</f>
        <v/>
      </c>
      <c r="Q854" t="s">
        <v>15497</v>
      </c>
      <c r="R854" t="str">
        <f>IF(OR(ISBLANK(draft_picks[[#This Row],[veto_override_drafter_id]]),draft_picks[[#This Row],[veto_override_drafter_id]]=""),"",_xlfn.XLOOKUP(draft_picks[[#This Row],[veto_override_drafter_id]],drafters[id],drafters[name]))</f>
        <v/>
      </c>
      <c r="S854" t="s">
        <v>15497</v>
      </c>
      <c r="T854" t="str">
        <f>IF(OR(ISBLANK(draft_picks[[#This Row],[veto_override_team_id]]),draft_picks[[#This Row],[veto_override_team_id]]=""),"",_xlfn.XLOOKUP(draft_picks[[#This Row],[veto_override_team_id]],drafter_teams[id],drafter_teams[name]))</f>
        <v/>
      </c>
    </row>
    <row r="855" spans="1:20" x14ac:dyDescent="0.25">
      <c r="A855" t="s">
        <v>733</v>
      </c>
      <c r="B855" t="str">
        <f>_xlfn.XLOOKUP(draft_picks[[#This Row],[draft_id]],drafts[id],drafts[title])</f>
        <v>Heavy Metal</v>
      </c>
      <c r="C855" s="3">
        <v>7</v>
      </c>
      <c r="D855">
        <f>IF(C854&lt;draft_picks[[#This Row],[position]],1,IF(C854&gt;draft_picks[[#This Row],[position]],D854+1,IF(C854=draft_picks[[#This Row],[position]],D854+1)))</f>
        <v>1</v>
      </c>
      <c r="E855" t="s">
        <v>5767</v>
      </c>
      <c r="F855" t="str">
        <f>IF(ISBLANK(draft_picks[[#This Row],[movie_id]]),"",_xlfn.XLOOKUP(draft_picks[[#This Row],[movie_id]],drafts.movies[id],drafts.movies[movie_title]))</f>
        <v>Tenacious D in the Pick of Destiny</v>
      </c>
      <c r="G855" s="3" t="s">
        <v>1249</v>
      </c>
      <c r="H855" t="str">
        <f>IF(ISBLANK(draft_picks[[#This Row],[drafter_id]]),"",_xlfn.XLOOKUP(draft_picks[[#This Row],[drafter_id]],drafters[id],drafters[name]))</f>
        <v>Dave Parker</v>
      </c>
      <c r="J855" t="str">
        <f>IF(ISBLANK(draft_picks[[#This Row],[drafter_team_id]]),"",_xlfn.XLOOKUP(draft_picks[[#This Row],[drafter_team_id]],drafter_teams[id],drafter_teams[name]))</f>
        <v/>
      </c>
      <c r="K855" s="3" t="s">
        <v>15497</v>
      </c>
      <c r="L855" t="s">
        <v>15497</v>
      </c>
      <c r="M855" t="str">
        <f>IF(OR(ISBLANK(draft_picks[[#This Row],[veto_drafter_id]]),draft_picks[[#This Row],[veto_drafter_id]]=""),"",_xlfn.XLOOKUP(draft_picks[[#This Row],[veto_drafter_id]],drafters[id],drafters[name]))</f>
        <v/>
      </c>
      <c r="N855" t="s">
        <v>15497</v>
      </c>
      <c r="O855" t="str">
        <f>IF(OR(ISBLANK(draft_picks[[#This Row],[veto_drafter_team_id]]),draft_picks[[#This Row],[veto_drafter_team_id]]=""),"",_xlfn.XLOOKUP(draft_picks[[#This Row],[veto_drafter_team_id]],drafter_teams[id],drafter_teams[name]))</f>
        <v/>
      </c>
      <c r="Q855" t="s">
        <v>15497</v>
      </c>
      <c r="R855" t="str">
        <f>IF(OR(ISBLANK(draft_picks[[#This Row],[veto_override_drafter_id]]),draft_picks[[#This Row],[veto_override_drafter_id]]=""),"",_xlfn.XLOOKUP(draft_picks[[#This Row],[veto_override_drafter_id]],drafters[id],drafters[name]))</f>
        <v/>
      </c>
      <c r="S855" t="s">
        <v>15497</v>
      </c>
      <c r="T855" t="str">
        <f>IF(OR(ISBLANK(draft_picks[[#This Row],[veto_override_team_id]]),draft_picks[[#This Row],[veto_override_team_id]]=""),"",_xlfn.XLOOKUP(draft_picks[[#This Row],[veto_override_team_id]],drafter_teams[id],drafter_teams[name]))</f>
        <v/>
      </c>
    </row>
    <row r="856" spans="1:20" x14ac:dyDescent="0.25">
      <c r="A856" t="s">
        <v>733</v>
      </c>
      <c r="B856" t="str">
        <f>_xlfn.XLOOKUP(draft_picks[[#This Row],[draft_id]],drafts[id],drafts[title])</f>
        <v>Heavy Metal</v>
      </c>
      <c r="C856" s="3">
        <v>6</v>
      </c>
      <c r="D856">
        <f>IF(C855&lt;draft_picks[[#This Row],[position]],1,IF(C855&gt;draft_picks[[#This Row],[position]],D855+1,IF(C855=draft_picks[[#This Row],[position]],D855+1)))</f>
        <v>2</v>
      </c>
      <c r="E856" t="s">
        <v>7009</v>
      </c>
      <c r="F856" t="str">
        <f>IF(ISBLANK(draft_picks[[#This Row],[movie_id]]),"",_xlfn.XLOOKUP(draft_picks[[#This Row],[movie_id]],drafts.movies[id],drafts.movies[movie_title]))</f>
        <v>Lords of Chaos</v>
      </c>
      <c r="G856" s="3" t="s">
        <v>1249</v>
      </c>
      <c r="H856" t="str">
        <f>IF(ISBLANK(draft_picks[[#This Row],[drafter_id]]),"",_xlfn.XLOOKUP(draft_picks[[#This Row],[drafter_id]],drafters[id],drafters[name]))</f>
        <v>Dave Parker</v>
      </c>
      <c r="J856" t="str">
        <f>IF(ISBLANK(draft_picks[[#This Row],[drafter_team_id]]),"",_xlfn.XLOOKUP(draft_picks[[#This Row],[drafter_team_id]],drafter_teams[id],drafter_teams[name]))</f>
        <v/>
      </c>
      <c r="K856" s="3" t="s">
        <v>15497</v>
      </c>
      <c r="L856" t="s">
        <v>15497</v>
      </c>
      <c r="M856" t="str">
        <f>IF(OR(ISBLANK(draft_picks[[#This Row],[veto_drafter_id]]),draft_picks[[#This Row],[veto_drafter_id]]=""),"",_xlfn.XLOOKUP(draft_picks[[#This Row],[veto_drafter_id]],drafters[id],drafters[name]))</f>
        <v/>
      </c>
      <c r="N856" t="s">
        <v>15497</v>
      </c>
      <c r="O856" t="str">
        <f>IF(OR(ISBLANK(draft_picks[[#This Row],[veto_drafter_team_id]]),draft_picks[[#This Row],[veto_drafter_team_id]]=""),"",_xlfn.XLOOKUP(draft_picks[[#This Row],[veto_drafter_team_id]],drafter_teams[id],drafter_teams[name]))</f>
        <v/>
      </c>
      <c r="Q856" t="s">
        <v>15497</v>
      </c>
      <c r="R856" t="str">
        <f>IF(OR(ISBLANK(draft_picks[[#This Row],[veto_override_drafter_id]]),draft_picks[[#This Row],[veto_override_drafter_id]]=""),"",_xlfn.XLOOKUP(draft_picks[[#This Row],[veto_override_drafter_id]],drafters[id],drafters[name]))</f>
        <v/>
      </c>
      <c r="S856" t="s">
        <v>15497</v>
      </c>
      <c r="T856" t="str">
        <f>IF(OR(ISBLANK(draft_picks[[#This Row],[veto_override_team_id]]),draft_picks[[#This Row],[veto_override_team_id]]=""),"",_xlfn.XLOOKUP(draft_picks[[#This Row],[veto_override_team_id]],drafter_teams[id],drafter_teams[name]))</f>
        <v/>
      </c>
    </row>
    <row r="857" spans="1:20" x14ac:dyDescent="0.25">
      <c r="A857" t="s">
        <v>733</v>
      </c>
      <c r="B857" t="str">
        <f>_xlfn.XLOOKUP(draft_picks[[#This Row],[draft_id]],drafts[id],drafts[title])</f>
        <v>Heavy Metal</v>
      </c>
      <c r="C857" s="3">
        <v>5</v>
      </c>
      <c r="D857">
        <f>IF(C856&lt;draft_picks[[#This Row],[position]],1,IF(C856&gt;draft_picks[[#This Row],[position]],D856+1,IF(C856=draft_picks[[#This Row],[position]],D856+1)))</f>
        <v>3</v>
      </c>
      <c r="E857" t="s">
        <v>6634</v>
      </c>
      <c r="F857" t="str">
        <f>IF(ISBLANK(draft_picks[[#This Row],[movie_id]]),"",_xlfn.XLOOKUP(draft_picks[[#This Row],[movie_id]],drafts.movies[id],drafts.movies[movie_title]))</f>
        <v>Deathgasm</v>
      </c>
      <c r="G857" s="3" t="s">
        <v>845</v>
      </c>
      <c r="H857" t="str">
        <f>IF(ISBLANK(draft_picks[[#This Row],[drafter_id]]),"",_xlfn.XLOOKUP(draft_picks[[#This Row],[drafter_id]],drafters[id],drafters[name]))</f>
        <v>Rebekah McKendry</v>
      </c>
      <c r="J857" t="str">
        <f>IF(ISBLANK(draft_picks[[#This Row],[drafter_team_id]]),"",_xlfn.XLOOKUP(draft_picks[[#This Row],[drafter_team_id]],drafter_teams[id],drafter_teams[name]))</f>
        <v/>
      </c>
      <c r="K857" s="3" t="s">
        <v>15497</v>
      </c>
      <c r="L857" t="s">
        <v>15497</v>
      </c>
      <c r="M857" t="str">
        <f>IF(OR(ISBLANK(draft_picks[[#This Row],[veto_drafter_id]]),draft_picks[[#This Row],[veto_drafter_id]]=""),"",_xlfn.XLOOKUP(draft_picks[[#This Row],[veto_drafter_id]],drafters[id],drafters[name]))</f>
        <v/>
      </c>
      <c r="N857" t="s">
        <v>15497</v>
      </c>
      <c r="O857" t="str">
        <f>IF(OR(ISBLANK(draft_picks[[#This Row],[veto_drafter_team_id]]),draft_picks[[#This Row],[veto_drafter_team_id]]=""),"",_xlfn.XLOOKUP(draft_picks[[#This Row],[veto_drafter_team_id]],drafter_teams[id],drafter_teams[name]))</f>
        <v/>
      </c>
      <c r="Q857" t="s">
        <v>15497</v>
      </c>
      <c r="R857" t="str">
        <f>IF(OR(ISBLANK(draft_picks[[#This Row],[veto_override_drafter_id]]),draft_picks[[#This Row],[veto_override_drafter_id]]=""),"",_xlfn.XLOOKUP(draft_picks[[#This Row],[veto_override_drafter_id]],drafters[id],drafters[name]))</f>
        <v/>
      </c>
      <c r="S857" t="s">
        <v>15497</v>
      </c>
      <c r="T857" t="str">
        <f>IF(OR(ISBLANK(draft_picks[[#This Row],[veto_override_team_id]]),draft_picks[[#This Row],[veto_override_team_id]]=""),"",_xlfn.XLOOKUP(draft_picks[[#This Row],[veto_override_team_id]],drafter_teams[id],drafter_teams[name]))</f>
        <v/>
      </c>
    </row>
    <row r="858" spans="1:20" x14ac:dyDescent="0.25">
      <c r="A858" t="s">
        <v>733</v>
      </c>
      <c r="B858" t="str">
        <f>_xlfn.XLOOKUP(draft_picks[[#This Row],[draft_id]],drafts[id],drafts[title])</f>
        <v>Heavy Metal</v>
      </c>
      <c r="C858" s="3">
        <v>4</v>
      </c>
      <c r="D858">
        <f>IF(C857&lt;draft_picks[[#This Row],[position]],1,IF(C857&gt;draft_picks[[#This Row],[position]],D857+1,IF(C857=draft_picks[[#This Row],[position]],D857+1)))</f>
        <v>4</v>
      </c>
      <c r="E858" t="s">
        <v>6036</v>
      </c>
      <c r="F858" t="str">
        <f>IF(ISBLANK(draft_picks[[#This Row],[movie_id]]),"",_xlfn.XLOOKUP(draft_picks[[#This Row],[movie_id]],drafts.movies[id],drafts.movies[movie_title]))</f>
        <v>Mad Max: Fury Road</v>
      </c>
      <c r="G858" s="3" t="s">
        <v>1249</v>
      </c>
      <c r="H858" t="str">
        <f>IF(ISBLANK(draft_picks[[#This Row],[drafter_id]]),"",_xlfn.XLOOKUP(draft_picks[[#This Row],[drafter_id]],drafters[id],drafters[name]))</f>
        <v>Dave Parker</v>
      </c>
      <c r="J858" t="str">
        <f>IF(ISBLANK(draft_picks[[#This Row],[drafter_team_id]]),"",_xlfn.XLOOKUP(draft_picks[[#This Row],[drafter_team_id]],drafter_teams[id],drafter_teams[name]))</f>
        <v/>
      </c>
      <c r="K858" s="3" t="s">
        <v>15497</v>
      </c>
      <c r="L858" t="s">
        <v>15497</v>
      </c>
      <c r="M858" t="str">
        <f>IF(OR(ISBLANK(draft_picks[[#This Row],[veto_drafter_id]]),draft_picks[[#This Row],[veto_drafter_id]]=""),"",_xlfn.XLOOKUP(draft_picks[[#This Row],[veto_drafter_id]],drafters[id],drafters[name]))</f>
        <v/>
      </c>
      <c r="N858" t="s">
        <v>15497</v>
      </c>
      <c r="O858" t="str">
        <f>IF(OR(ISBLANK(draft_picks[[#This Row],[veto_drafter_team_id]]),draft_picks[[#This Row],[veto_drafter_team_id]]=""),"",_xlfn.XLOOKUP(draft_picks[[#This Row],[veto_drafter_team_id]],drafter_teams[id],drafter_teams[name]))</f>
        <v/>
      </c>
      <c r="Q858" t="s">
        <v>15497</v>
      </c>
      <c r="R858" t="str">
        <f>IF(OR(ISBLANK(draft_picks[[#This Row],[veto_override_drafter_id]]),draft_picks[[#This Row],[veto_override_drafter_id]]=""),"",_xlfn.XLOOKUP(draft_picks[[#This Row],[veto_override_drafter_id]],drafters[id],drafters[name]))</f>
        <v/>
      </c>
      <c r="S858" t="s">
        <v>15497</v>
      </c>
      <c r="T858" t="str">
        <f>IF(OR(ISBLANK(draft_picks[[#This Row],[veto_override_team_id]]),draft_picks[[#This Row],[veto_override_team_id]]=""),"",_xlfn.XLOOKUP(draft_picks[[#This Row],[veto_override_team_id]],drafter_teams[id],drafter_teams[name]))</f>
        <v/>
      </c>
    </row>
    <row r="859" spans="1:20" x14ac:dyDescent="0.25">
      <c r="A859" t="s">
        <v>733</v>
      </c>
      <c r="B859" t="str">
        <f>_xlfn.XLOOKUP(draft_picks[[#This Row],[draft_id]],drafts[id],drafts[title])</f>
        <v>Heavy Metal</v>
      </c>
      <c r="C859" s="3">
        <v>3</v>
      </c>
      <c r="D859">
        <f>IF(C858&lt;draft_picks[[#This Row],[position]],1,IF(C858&gt;draft_picks[[#This Row],[position]],D858+1,IF(C858=draft_picks[[#This Row],[position]],D858+1)))</f>
        <v>5</v>
      </c>
      <c r="E859" t="s">
        <v>2919</v>
      </c>
      <c r="F859" t="str">
        <f>IF(ISBLANK(draft_picks[[#This Row],[movie_id]]),"",_xlfn.XLOOKUP(draft_picks[[#This Row],[movie_id]],drafts.movies[id],drafts.movies[movie_title]))</f>
        <v>Trick or Treat</v>
      </c>
      <c r="G859" s="3" t="s">
        <v>845</v>
      </c>
      <c r="H859" t="str">
        <f>IF(ISBLANK(draft_picks[[#This Row],[drafter_id]]),"",_xlfn.XLOOKUP(draft_picks[[#This Row],[drafter_id]],drafters[id],drafters[name]))</f>
        <v>Rebekah McKendry</v>
      </c>
      <c r="J859" t="str">
        <f>IF(ISBLANK(draft_picks[[#This Row],[drafter_team_id]]),"",_xlfn.XLOOKUP(draft_picks[[#This Row],[drafter_team_id]],drafter_teams[id],drafter_teams[name]))</f>
        <v/>
      </c>
      <c r="K859" s="3" t="s">
        <v>15497</v>
      </c>
      <c r="L859" t="s">
        <v>15497</v>
      </c>
      <c r="M859" t="str">
        <f>IF(OR(ISBLANK(draft_picks[[#This Row],[veto_drafter_id]]),draft_picks[[#This Row],[veto_drafter_id]]=""),"",_xlfn.XLOOKUP(draft_picks[[#This Row],[veto_drafter_id]],drafters[id],drafters[name]))</f>
        <v/>
      </c>
      <c r="N859" t="s">
        <v>15497</v>
      </c>
      <c r="O859" t="str">
        <f>IF(OR(ISBLANK(draft_picks[[#This Row],[veto_drafter_team_id]]),draft_picks[[#This Row],[veto_drafter_team_id]]=""),"",_xlfn.XLOOKUP(draft_picks[[#This Row],[veto_drafter_team_id]],drafter_teams[id],drafter_teams[name]))</f>
        <v/>
      </c>
      <c r="Q859" t="s">
        <v>15497</v>
      </c>
      <c r="R859" t="str">
        <f>IF(OR(ISBLANK(draft_picks[[#This Row],[veto_override_drafter_id]]),draft_picks[[#This Row],[veto_override_drafter_id]]=""),"",_xlfn.XLOOKUP(draft_picks[[#This Row],[veto_override_drafter_id]],drafters[id],drafters[name]))</f>
        <v/>
      </c>
      <c r="S859" t="s">
        <v>15497</v>
      </c>
      <c r="T859" t="str">
        <f>IF(OR(ISBLANK(draft_picks[[#This Row],[veto_override_team_id]]),draft_picks[[#This Row],[veto_override_team_id]]=""),"",_xlfn.XLOOKUP(draft_picks[[#This Row],[veto_override_team_id]],drafter_teams[id],drafter_teams[name]))</f>
        <v/>
      </c>
    </row>
    <row r="860" spans="1:20" x14ac:dyDescent="0.25">
      <c r="A860" t="s">
        <v>733</v>
      </c>
      <c r="B860" t="str">
        <f>_xlfn.XLOOKUP(draft_picks[[#This Row],[draft_id]],drafts[id],drafts[title])</f>
        <v>Heavy Metal</v>
      </c>
      <c r="C860" s="3">
        <v>2</v>
      </c>
      <c r="D860">
        <f>IF(C859&lt;draft_picks[[#This Row],[position]],1,IF(C859&gt;draft_picks[[#This Row],[position]],D859+1,IF(C859=draft_picks[[#This Row],[position]],D859+1)))</f>
        <v>6</v>
      </c>
      <c r="E860" t="s">
        <v>1700</v>
      </c>
      <c r="F860" t="str">
        <f>IF(ISBLANK(draft_picks[[#This Row],[movie_id]]),"",_xlfn.XLOOKUP(draft_picks[[#This Row],[movie_id]],drafts.movies[id],drafts.movies[movie_title]))</f>
        <v>The Dirt</v>
      </c>
      <c r="G860" s="3" t="s">
        <v>1249</v>
      </c>
      <c r="H860" t="str">
        <f>IF(ISBLANK(draft_picks[[#This Row],[drafter_id]]),"",_xlfn.XLOOKUP(draft_picks[[#This Row],[drafter_id]],drafters[id],drafters[name]))</f>
        <v>Dave Parker</v>
      </c>
      <c r="J860" t="str">
        <f>IF(ISBLANK(draft_picks[[#This Row],[drafter_team_id]]),"",_xlfn.XLOOKUP(draft_picks[[#This Row],[drafter_team_id]],drafter_teams[id],drafter_teams[name]))</f>
        <v/>
      </c>
      <c r="K860" s="3" t="s">
        <v>15484</v>
      </c>
      <c r="L860" t="s">
        <v>845</v>
      </c>
      <c r="M860" t="str">
        <f>IF(OR(ISBLANK(draft_picks[[#This Row],[veto_drafter_id]]),draft_picks[[#This Row],[veto_drafter_id]]=""),"",_xlfn.XLOOKUP(draft_picks[[#This Row],[veto_drafter_id]],drafters[id],drafters[name]))</f>
        <v>Rebekah McKendry</v>
      </c>
      <c r="N860" t="s">
        <v>15497</v>
      </c>
      <c r="O860" t="str">
        <f>IF(OR(ISBLANK(draft_picks[[#This Row],[veto_drafter_team_id]]),draft_picks[[#This Row],[veto_drafter_team_id]]=""),"",_xlfn.XLOOKUP(draft_picks[[#This Row],[veto_drafter_team_id]],drafter_teams[id],drafter_teams[name]))</f>
        <v/>
      </c>
      <c r="Q860" t="s">
        <v>15497</v>
      </c>
      <c r="R860" t="str">
        <f>IF(OR(ISBLANK(draft_picks[[#This Row],[veto_override_drafter_id]]),draft_picks[[#This Row],[veto_override_drafter_id]]=""),"",_xlfn.XLOOKUP(draft_picks[[#This Row],[veto_override_drafter_id]],drafters[id],drafters[name]))</f>
        <v/>
      </c>
      <c r="S860" t="s">
        <v>15497</v>
      </c>
      <c r="T860" t="str">
        <f>IF(OR(ISBLANK(draft_picks[[#This Row],[veto_override_team_id]]),draft_picks[[#This Row],[veto_override_team_id]]=""),"",_xlfn.XLOOKUP(draft_picks[[#This Row],[veto_override_team_id]],drafter_teams[id],drafter_teams[name]))</f>
        <v/>
      </c>
    </row>
    <row r="861" spans="1:20" x14ac:dyDescent="0.25">
      <c r="A861" t="s">
        <v>733</v>
      </c>
      <c r="B861" t="str">
        <f>_xlfn.XLOOKUP(draft_picks[[#This Row],[draft_id]],drafts[id],drafts[title])</f>
        <v>Heavy Metal</v>
      </c>
      <c r="C861" s="3">
        <v>2</v>
      </c>
      <c r="D861">
        <f>IF(C860&lt;draft_picks[[#This Row],[position]],1,IF(C860&gt;draft_picks[[#This Row],[position]],D860+1,IF(C860=draft_picks[[#This Row],[position]],D860+1)))</f>
        <v>7</v>
      </c>
      <c r="E861" t="s">
        <v>7447</v>
      </c>
      <c r="F861" t="str">
        <f>IF(ISBLANK(draft_picks[[#This Row],[movie_id]]),"",_xlfn.XLOOKUP(draft_picks[[#This Row],[movie_id]],drafts.movies[id],drafts.movies[movie_title]))</f>
        <v>Bill &amp; Ted's Bogus Journey</v>
      </c>
      <c r="G861" s="3" t="s">
        <v>1249</v>
      </c>
      <c r="H861" t="str">
        <f>IF(ISBLANK(draft_picks[[#This Row],[drafter_id]]),"",_xlfn.XLOOKUP(draft_picks[[#This Row],[drafter_id]],drafters[id],drafters[name]))</f>
        <v>Dave Parker</v>
      </c>
      <c r="J861" t="str">
        <f>IF(ISBLANK(draft_picks[[#This Row],[drafter_team_id]]),"",_xlfn.XLOOKUP(draft_picks[[#This Row],[drafter_team_id]],drafter_teams[id],drafter_teams[name]))</f>
        <v/>
      </c>
      <c r="K861" s="3" t="s">
        <v>15497</v>
      </c>
      <c r="L861" t="s">
        <v>15497</v>
      </c>
      <c r="M861" t="str">
        <f>IF(OR(ISBLANK(draft_picks[[#This Row],[veto_drafter_id]]),draft_picks[[#This Row],[veto_drafter_id]]=""),"",_xlfn.XLOOKUP(draft_picks[[#This Row],[veto_drafter_id]],drafters[id],drafters[name]))</f>
        <v/>
      </c>
      <c r="N861" t="s">
        <v>15497</v>
      </c>
      <c r="O861" t="str">
        <f>IF(OR(ISBLANK(draft_picks[[#This Row],[veto_drafter_team_id]]),draft_picks[[#This Row],[veto_drafter_team_id]]=""),"",_xlfn.XLOOKUP(draft_picks[[#This Row],[veto_drafter_team_id]],drafter_teams[id],drafter_teams[name]))</f>
        <v/>
      </c>
      <c r="Q861" t="s">
        <v>15497</v>
      </c>
      <c r="R861" t="str">
        <f>IF(OR(ISBLANK(draft_picks[[#This Row],[veto_override_drafter_id]]),draft_picks[[#This Row],[veto_override_drafter_id]]=""),"",_xlfn.XLOOKUP(draft_picks[[#This Row],[veto_override_drafter_id]],drafters[id],drafters[name]))</f>
        <v/>
      </c>
      <c r="S861" t="s">
        <v>15497</v>
      </c>
      <c r="T861" t="str">
        <f>IF(OR(ISBLANK(draft_picks[[#This Row],[veto_override_team_id]]),draft_picks[[#This Row],[veto_override_team_id]]=""),"",_xlfn.XLOOKUP(draft_picks[[#This Row],[veto_override_team_id]],drafter_teams[id],drafter_teams[name]))</f>
        <v/>
      </c>
    </row>
    <row r="862" spans="1:20" x14ac:dyDescent="0.25">
      <c r="A862" t="s">
        <v>733</v>
      </c>
      <c r="B862" t="str">
        <f>_xlfn.XLOOKUP(draft_picks[[#This Row],[draft_id]],drafts[id],drafts[title])</f>
        <v>Heavy Metal</v>
      </c>
      <c r="C862" s="3">
        <v>1</v>
      </c>
      <c r="D862">
        <f>IF(C861&lt;draft_picks[[#This Row],[position]],1,IF(C861&gt;draft_picks[[#This Row],[position]],D861+1,IF(C861=draft_picks[[#This Row],[position]],D861+1)))</f>
        <v>8</v>
      </c>
      <c r="E862" t="s">
        <v>5734</v>
      </c>
      <c r="F862" t="str">
        <f>IF(ISBLANK(draft_picks[[#This Row],[movie_id]]),"",_xlfn.XLOOKUP(draft_picks[[#This Row],[movie_id]],drafts.movies[id],drafts.movies[movie_title]))</f>
        <v>This Is Spinal Tap</v>
      </c>
      <c r="G862" s="3" t="s">
        <v>845</v>
      </c>
      <c r="H862" t="str">
        <f>IF(ISBLANK(draft_picks[[#This Row],[drafter_id]]),"",_xlfn.XLOOKUP(draft_picks[[#This Row],[drafter_id]],drafters[id],drafters[name]))</f>
        <v>Rebekah McKendry</v>
      </c>
      <c r="J862" t="str">
        <f>IF(ISBLANK(draft_picks[[#This Row],[drafter_team_id]]),"",_xlfn.XLOOKUP(draft_picks[[#This Row],[drafter_team_id]],drafter_teams[id],drafter_teams[name]))</f>
        <v/>
      </c>
      <c r="K862" s="3" t="s">
        <v>15497</v>
      </c>
      <c r="L862" t="s">
        <v>15497</v>
      </c>
      <c r="M862" t="str">
        <f>IF(OR(ISBLANK(draft_picks[[#This Row],[veto_drafter_id]]),draft_picks[[#This Row],[veto_drafter_id]]=""),"",_xlfn.XLOOKUP(draft_picks[[#This Row],[veto_drafter_id]],drafters[id],drafters[name]))</f>
        <v/>
      </c>
      <c r="N862" t="s">
        <v>15497</v>
      </c>
      <c r="O862" t="str">
        <f>IF(OR(ISBLANK(draft_picks[[#This Row],[veto_drafter_team_id]]),draft_picks[[#This Row],[veto_drafter_team_id]]=""),"",_xlfn.XLOOKUP(draft_picks[[#This Row],[veto_drafter_team_id]],drafter_teams[id],drafter_teams[name]))</f>
        <v/>
      </c>
      <c r="Q862" t="s">
        <v>15497</v>
      </c>
      <c r="R862" t="str">
        <f>IF(OR(ISBLANK(draft_picks[[#This Row],[veto_override_drafter_id]]),draft_picks[[#This Row],[veto_override_drafter_id]]=""),"",_xlfn.XLOOKUP(draft_picks[[#This Row],[veto_override_drafter_id]],drafters[id],drafters[name]))</f>
        <v/>
      </c>
      <c r="S862" t="s">
        <v>15497</v>
      </c>
      <c r="T862" t="str">
        <f>IF(OR(ISBLANK(draft_picks[[#This Row],[veto_override_team_id]]),draft_picks[[#This Row],[veto_override_team_id]]=""),"",_xlfn.XLOOKUP(draft_picks[[#This Row],[veto_override_team_id]],drafter_teams[id],drafter_teams[name]))</f>
        <v/>
      </c>
    </row>
    <row r="863" spans="1:20" x14ac:dyDescent="0.25">
      <c r="A863" t="s">
        <v>52</v>
      </c>
      <c r="B863" t="str">
        <f>_xlfn.XLOOKUP(draft_picks[[#This Row],[draft_id]],drafts[id],drafts[title])</f>
        <v>Animals Attack!</v>
      </c>
      <c r="C863" s="3">
        <v>7</v>
      </c>
      <c r="D863">
        <f>IF(C862&lt;draft_picks[[#This Row],[position]],1,IF(C862&gt;draft_picks[[#This Row],[position]],D862+1,IF(C862=draft_picks[[#This Row],[position]],D862+1)))</f>
        <v>1</v>
      </c>
      <c r="E863" t="s">
        <v>5396</v>
      </c>
      <c r="F863" t="str">
        <f>IF(ISBLANK(draft_picks[[#This Row],[movie_id]]),"",_xlfn.XLOOKUP(draft_picks[[#This Row],[movie_id]],drafts.movies[id],drafts.movies[movie_title]))</f>
        <v>Shakma</v>
      </c>
      <c r="G863" s="3" t="s">
        <v>797</v>
      </c>
      <c r="H863" t="str">
        <f>IF(ISBLANK(draft_picks[[#This Row],[drafter_id]]),"",_xlfn.XLOOKUP(draft_picks[[#This Row],[drafter_id]],drafters[id],drafters[name]))</f>
        <v>William Bibbiani</v>
      </c>
      <c r="J863" t="str">
        <f>IF(ISBLANK(draft_picks[[#This Row],[drafter_team_id]]),"",_xlfn.XLOOKUP(draft_picks[[#This Row],[drafter_team_id]],drafter_teams[id],drafter_teams[name]))</f>
        <v/>
      </c>
      <c r="K863" s="3" t="s">
        <v>15497</v>
      </c>
      <c r="L863" t="s">
        <v>15497</v>
      </c>
      <c r="M863" t="str">
        <f>IF(OR(ISBLANK(draft_picks[[#This Row],[veto_drafter_id]]),draft_picks[[#This Row],[veto_drafter_id]]=""),"",_xlfn.XLOOKUP(draft_picks[[#This Row],[veto_drafter_id]],drafters[id],drafters[name]))</f>
        <v/>
      </c>
      <c r="N863" t="s">
        <v>15497</v>
      </c>
      <c r="O863" t="str">
        <f>IF(OR(ISBLANK(draft_picks[[#This Row],[veto_drafter_team_id]]),draft_picks[[#This Row],[veto_drafter_team_id]]=""),"",_xlfn.XLOOKUP(draft_picks[[#This Row],[veto_drafter_team_id]],drafter_teams[id],drafter_teams[name]))</f>
        <v/>
      </c>
      <c r="Q863" t="s">
        <v>15497</v>
      </c>
      <c r="R863" t="str">
        <f>IF(OR(ISBLANK(draft_picks[[#This Row],[veto_override_drafter_id]]),draft_picks[[#This Row],[veto_override_drafter_id]]=""),"",_xlfn.XLOOKUP(draft_picks[[#This Row],[veto_override_drafter_id]],drafters[id],drafters[name]))</f>
        <v/>
      </c>
      <c r="S863" t="s">
        <v>15497</v>
      </c>
      <c r="T863" t="str">
        <f>IF(OR(ISBLANK(draft_picks[[#This Row],[veto_override_team_id]]),draft_picks[[#This Row],[veto_override_team_id]]=""),"",_xlfn.XLOOKUP(draft_picks[[#This Row],[veto_override_team_id]],drafter_teams[id],drafter_teams[name]))</f>
        <v/>
      </c>
    </row>
    <row r="864" spans="1:20" x14ac:dyDescent="0.25">
      <c r="A864" t="s">
        <v>52</v>
      </c>
      <c r="B864" t="str">
        <f>_xlfn.XLOOKUP(draft_picks[[#This Row],[draft_id]],drafts[id],drafts[title])</f>
        <v>Animals Attack!</v>
      </c>
      <c r="C864" s="3">
        <v>6</v>
      </c>
      <c r="D864">
        <f>IF(C863&lt;draft_picks[[#This Row],[position]],1,IF(C863&gt;draft_picks[[#This Row],[position]],D863+1,IF(C863=draft_picks[[#This Row],[position]],D863+1)))</f>
        <v>2</v>
      </c>
      <c r="E864" t="s">
        <v>5157</v>
      </c>
      <c r="F864" t="str">
        <f>IF(ISBLANK(draft_picks[[#This Row],[movie_id]]),"",_xlfn.XLOOKUP(draft_picks[[#This Row],[movie_id]],drafts.movies[id],drafts.movies[movie_title]))</f>
        <v>Arachnophobia</v>
      </c>
      <c r="G864" s="3" t="s">
        <v>797</v>
      </c>
      <c r="H864" t="str">
        <f>IF(ISBLANK(draft_picks[[#This Row],[drafter_id]]),"",_xlfn.XLOOKUP(draft_picks[[#This Row],[drafter_id]],drafters[id],drafters[name]))</f>
        <v>William Bibbiani</v>
      </c>
      <c r="J864" t="str">
        <f>IF(ISBLANK(draft_picks[[#This Row],[drafter_team_id]]),"",_xlfn.XLOOKUP(draft_picks[[#This Row],[drafter_team_id]],drafter_teams[id],drafter_teams[name]))</f>
        <v/>
      </c>
      <c r="K864" s="3" t="s">
        <v>15497</v>
      </c>
      <c r="L864" t="s">
        <v>15497</v>
      </c>
      <c r="M864" t="str">
        <f>IF(OR(ISBLANK(draft_picks[[#This Row],[veto_drafter_id]]),draft_picks[[#This Row],[veto_drafter_id]]=""),"",_xlfn.XLOOKUP(draft_picks[[#This Row],[veto_drafter_id]],drafters[id],drafters[name]))</f>
        <v/>
      </c>
      <c r="N864" t="s">
        <v>15497</v>
      </c>
      <c r="O864" t="str">
        <f>IF(OR(ISBLANK(draft_picks[[#This Row],[veto_drafter_team_id]]),draft_picks[[#This Row],[veto_drafter_team_id]]=""),"",_xlfn.XLOOKUP(draft_picks[[#This Row],[veto_drafter_team_id]],drafter_teams[id],drafter_teams[name]))</f>
        <v/>
      </c>
      <c r="Q864" t="s">
        <v>15497</v>
      </c>
      <c r="R864" t="str">
        <f>IF(OR(ISBLANK(draft_picks[[#This Row],[veto_override_drafter_id]]),draft_picks[[#This Row],[veto_override_drafter_id]]=""),"",_xlfn.XLOOKUP(draft_picks[[#This Row],[veto_override_drafter_id]],drafters[id],drafters[name]))</f>
        <v/>
      </c>
      <c r="S864" t="s">
        <v>15497</v>
      </c>
      <c r="T864" t="str">
        <f>IF(OR(ISBLANK(draft_picks[[#This Row],[veto_override_team_id]]),draft_picks[[#This Row],[veto_override_team_id]]=""),"",_xlfn.XLOOKUP(draft_picks[[#This Row],[veto_override_team_id]],drafter_teams[id],drafter_teams[name]))</f>
        <v/>
      </c>
    </row>
    <row r="865" spans="1:21" x14ac:dyDescent="0.25">
      <c r="A865" t="s">
        <v>52</v>
      </c>
      <c r="B865" t="str">
        <f>_xlfn.XLOOKUP(draft_picks[[#This Row],[draft_id]],drafts[id],drafts[title])</f>
        <v>Animals Attack!</v>
      </c>
      <c r="C865" s="3">
        <v>5</v>
      </c>
      <c r="D865">
        <f>IF(C864&lt;draft_picks[[#This Row],[position]],1,IF(C864&gt;draft_picks[[#This Row],[position]],D864+1,IF(C864=draft_picks[[#This Row],[position]],D864+1)))</f>
        <v>3</v>
      </c>
      <c r="E865" t="s">
        <v>5429</v>
      </c>
      <c r="F865" t="str">
        <f>IF(ISBLANK(draft_picks[[#This Row],[movie_id]]),"",_xlfn.XLOOKUP(draft_picks[[#This Row],[movie_id]],drafts.movies[id],drafts.movies[movie_title]))</f>
        <v>Monkey Shines</v>
      </c>
      <c r="G865" s="3" t="s">
        <v>827</v>
      </c>
      <c r="H865" t="str">
        <f>IF(ISBLANK(draft_picks[[#This Row],[drafter_id]]),"",_xlfn.XLOOKUP(draft_picks[[#This Row],[drafter_id]],drafters[id],drafters[name]))</f>
        <v>Witney Seibold</v>
      </c>
      <c r="J865" t="str">
        <f>IF(ISBLANK(draft_picks[[#This Row],[drafter_team_id]]),"",_xlfn.XLOOKUP(draft_picks[[#This Row],[drafter_team_id]],drafter_teams[id],drafter_teams[name]))</f>
        <v/>
      </c>
      <c r="K865" s="3" t="s">
        <v>15484</v>
      </c>
      <c r="L865" t="s">
        <v>797</v>
      </c>
      <c r="M865" t="str">
        <f>IF(OR(ISBLANK(draft_picks[[#This Row],[veto_drafter_id]]),draft_picks[[#This Row],[veto_drafter_id]]=""),"",_xlfn.XLOOKUP(draft_picks[[#This Row],[veto_drafter_id]],drafters[id],drafters[name]))</f>
        <v>William Bibbiani</v>
      </c>
      <c r="N865" t="s">
        <v>15497</v>
      </c>
      <c r="O865" t="str">
        <f>IF(OR(ISBLANK(draft_picks[[#This Row],[veto_drafter_team_id]]),draft_picks[[#This Row],[veto_drafter_team_id]]=""),"",_xlfn.XLOOKUP(draft_picks[[#This Row],[veto_drafter_team_id]],drafter_teams[id],drafter_teams[name]))</f>
        <v/>
      </c>
      <c r="Q865" t="s">
        <v>15497</v>
      </c>
      <c r="R865" t="str">
        <f>IF(OR(ISBLANK(draft_picks[[#This Row],[veto_override_drafter_id]]),draft_picks[[#This Row],[veto_override_drafter_id]]=""),"",_xlfn.XLOOKUP(draft_picks[[#This Row],[veto_override_drafter_id]],drafters[id],drafters[name]))</f>
        <v/>
      </c>
      <c r="S865" t="s">
        <v>15497</v>
      </c>
      <c r="T865" t="str">
        <f>IF(OR(ISBLANK(draft_picks[[#This Row],[veto_override_team_id]]),draft_picks[[#This Row],[veto_override_team_id]]=""),"",_xlfn.XLOOKUP(draft_picks[[#This Row],[veto_override_team_id]],drafter_teams[id],drafter_teams[name]))</f>
        <v/>
      </c>
    </row>
    <row r="866" spans="1:21" x14ac:dyDescent="0.25">
      <c r="A866" t="s">
        <v>52</v>
      </c>
      <c r="B866" t="str">
        <f>_xlfn.XLOOKUP(draft_picks[[#This Row],[draft_id]],drafts[id],drafts[title])</f>
        <v>Animals Attack!</v>
      </c>
      <c r="C866" s="3">
        <v>5</v>
      </c>
      <c r="D866">
        <f>IF(C865&lt;draft_picks[[#This Row],[position]],1,IF(C865&gt;draft_picks[[#This Row],[position]],D865+1,IF(C865=draft_picks[[#This Row],[position]],D865+1)))</f>
        <v>4</v>
      </c>
      <c r="E866" t="s">
        <v>6749</v>
      </c>
      <c r="F866" t="str">
        <f>IF(ISBLANK(draft_picks[[#This Row],[movie_id]]),"",_xlfn.XLOOKUP(draft_picks[[#This Row],[movie_id]],drafts.movies[id],drafts.movies[movie_title]))</f>
        <v>Day of the Animals</v>
      </c>
      <c r="G866" s="3" t="s">
        <v>827</v>
      </c>
      <c r="H866" t="str">
        <f>IF(ISBLANK(draft_picks[[#This Row],[drafter_id]]),"",_xlfn.XLOOKUP(draft_picks[[#This Row],[drafter_id]],drafters[id],drafters[name]))</f>
        <v>Witney Seibold</v>
      </c>
      <c r="J866" t="str">
        <f>IF(ISBLANK(draft_picks[[#This Row],[drafter_team_id]]),"",_xlfn.XLOOKUP(draft_picks[[#This Row],[drafter_team_id]],drafter_teams[id],drafter_teams[name]))</f>
        <v/>
      </c>
      <c r="K866" s="3" t="s">
        <v>15497</v>
      </c>
      <c r="L866" t="s">
        <v>15497</v>
      </c>
      <c r="M866" t="str">
        <f>IF(OR(ISBLANK(draft_picks[[#This Row],[veto_drafter_id]]),draft_picks[[#This Row],[veto_drafter_id]]=""),"",_xlfn.XLOOKUP(draft_picks[[#This Row],[veto_drafter_id]],drafters[id],drafters[name]))</f>
        <v/>
      </c>
      <c r="N866" t="s">
        <v>15497</v>
      </c>
      <c r="O866" t="str">
        <f>IF(OR(ISBLANK(draft_picks[[#This Row],[veto_drafter_team_id]]),draft_picks[[#This Row],[veto_drafter_team_id]]=""),"",_xlfn.XLOOKUP(draft_picks[[#This Row],[veto_drafter_team_id]],drafter_teams[id],drafter_teams[name]))</f>
        <v/>
      </c>
      <c r="Q866" t="s">
        <v>15497</v>
      </c>
      <c r="R866" t="str">
        <f>IF(OR(ISBLANK(draft_picks[[#This Row],[veto_override_drafter_id]]),draft_picks[[#This Row],[veto_override_drafter_id]]=""),"",_xlfn.XLOOKUP(draft_picks[[#This Row],[veto_override_drafter_id]],drafters[id],drafters[name]))</f>
        <v/>
      </c>
      <c r="S866" t="s">
        <v>15497</v>
      </c>
      <c r="T866" t="str">
        <f>IF(OR(ISBLANK(draft_picks[[#This Row],[veto_override_team_id]]),draft_picks[[#This Row],[veto_override_team_id]]=""),"",_xlfn.XLOOKUP(draft_picks[[#This Row],[veto_override_team_id]],drafter_teams[id],drafter_teams[name]))</f>
        <v/>
      </c>
    </row>
    <row r="867" spans="1:21" x14ac:dyDescent="0.25">
      <c r="A867" t="s">
        <v>52</v>
      </c>
      <c r="B867" t="str">
        <f>_xlfn.XLOOKUP(draft_picks[[#This Row],[draft_id]],drafts[id],drafts[title])</f>
        <v>Animals Attack!</v>
      </c>
      <c r="C867" s="3">
        <v>4</v>
      </c>
      <c r="D867">
        <f>IF(C866&lt;draft_picks[[#This Row],[position]],1,IF(C866&gt;draft_picks[[#This Row],[position]],D866+1,IF(C866=draft_picks[[#This Row],[position]],D866+1)))</f>
        <v>5</v>
      </c>
      <c r="E867" t="s">
        <v>4977</v>
      </c>
      <c r="F867" t="str">
        <f>IF(ISBLANK(draft_picks[[#This Row],[movie_id]]),"",_xlfn.XLOOKUP(draft_picks[[#This Row],[movie_id]],drafts.movies[id],drafts.movies[movie_title]))</f>
        <v>Roar</v>
      </c>
      <c r="G867" s="3" t="s">
        <v>797</v>
      </c>
      <c r="H867" t="str">
        <f>IF(ISBLANK(draft_picks[[#This Row],[drafter_id]]),"",_xlfn.XLOOKUP(draft_picks[[#This Row],[drafter_id]],drafters[id],drafters[name]))</f>
        <v>William Bibbiani</v>
      </c>
      <c r="J867" t="str">
        <f>IF(ISBLANK(draft_picks[[#This Row],[drafter_team_id]]),"",_xlfn.XLOOKUP(draft_picks[[#This Row],[drafter_team_id]],drafter_teams[id],drafter_teams[name]))</f>
        <v/>
      </c>
      <c r="K867" s="3" t="s">
        <v>15497</v>
      </c>
      <c r="L867" t="s">
        <v>15497</v>
      </c>
      <c r="M867" t="str">
        <f>IF(OR(ISBLANK(draft_picks[[#This Row],[veto_drafter_id]]),draft_picks[[#This Row],[veto_drafter_id]]=""),"",_xlfn.XLOOKUP(draft_picks[[#This Row],[veto_drafter_id]],drafters[id],drafters[name]))</f>
        <v/>
      </c>
      <c r="N867" t="s">
        <v>15497</v>
      </c>
      <c r="O867" t="str">
        <f>IF(OR(ISBLANK(draft_picks[[#This Row],[veto_drafter_team_id]]),draft_picks[[#This Row],[veto_drafter_team_id]]=""),"",_xlfn.XLOOKUP(draft_picks[[#This Row],[veto_drafter_team_id]],drafter_teams[id],drafter_teams[name]))</f>
        <v/>
      </c>
      <c r="Q867" t="s">
        <v>15497</v>
      </c>
      <c r="R867" t="str">
        <f>IF(OR(ISBLANK(draft_picks[[#This Row],[veto_override_drafter_id]]),draft_picks[[#This Row],[veto_override_drafter_id]]=""),"",_xlfn.XLOOKUP(draft_picks[[#This Row],[veto_override_drafter_id]],drafters[id],drafters[name]))</f>
        <v/>
      </c>
      <c r="S867" t="s">
        <v>15497</v>
      </c>
      <c r="T867" t="str">
        <f>IF(OR(ISBLANK(draft_picks[[#This Row],[veto_override_team_id]]),draft_picks[[#This Row],[veto_override_team_id]]=""),"",_xlfn.XLOOKUP(draft_picks[[#This Row],[veto_override_team_id]],drafter_teams[id],drafter_teams[name]))</f>
        <v/>
      </c>
    </row>
    <row r="868" spans="1:21" x14ac:dyDescent="0.25">
      <c r="A868" t="s">
        <v>52</v>
      </c>
      <c r="B868" t="str">
        <f>_xlfn.XLOOKUP(draft_picks[[#This Row],[draft_id]],drafts[id],drafts[title])</f>
        <v>Animals Attack!</v>
      </c>
      <c r="C868" s="3">
        <v>3</v>
      </c>
      <c r="D868">
        <f>IF(C867&lt;draft_picks[[#This Row],[position]],1,IF(C867&gt;draft_picks[[#This Row],[position]],D867+1,IF(C867=draft_picks[[#This Row],[position]],D867+1)))</f>
        <v>6</v>
      </c>
      <c r="E868" t="s">
        <v>6372</v>
      </c>
      <c r="F868" t="str">
        <f>IF(ISBLANK(draft_picks[[#This Row],[movie_id]]),"",_xlfn.XLOOKUP(draft_picks[[#This Row],[movie_id]],drafts.movies[id],drafts.movies[movie_title]))</f>
        <v>Creepshow</v>
      </c>
      <c r="G868" s="3" t="s">
        <v>827</v>
      </c>
      <c r="H868" t="str">
        <f>IF(ISBLANK(draft_picks[[#This Row],[drafter_id]]),"",_xlfn.XLOOKUP(draft_picks[[#This Row],[drafter_id]],drafters[id],drafters[name]))</f>
        <v>Witney Seibold</v>
      </c>
      <c r="J868" t="str">
        <f>IF(ISBLANK(draft_picks[[#This Row],[drafter_team_id]]),"",_xlfn.XLOOKUP(draft_picks[[#This Row],[drafter_team_id]],drafter_teams[id],drafter_teams[name]))</f>
        <v/>
      </c>
      <c r="K868" s="3"/>
      <c r="L868" t="s">
        <v>15497</v>
      </c>
      <c r="M868" t="str">
        <f>IF(OR(ISBLANK(draft_picks[[#This Row],[veto_drafter_id]]),draft_picks[[#This Row],[veto_drafter_id]]=""),"",_xlfn.XLOOKUP(draft_picks[[#This Row],[veto_drafter_id]],drafters[id],drafters[name]))</f>
        <v/>
      </c>
      <c r="N868" t="s">
        <v>15497</v>
      </c>
      <c r="O868" t="str">
        <f>IF(OR(ISBLANK(draft_picks[[#This Row],[veto_drafter_team_id]]),draft_picks[[#This Row],[veto_drafter_team_id]]=""),"",_xlfn.XLOOKUP(draft_picks[[#This Row],[veto_drafter_team_id]],drafter_teams[id],drafter_teams[name]))</f>
        <v/>
      </c>
      <c r="Q868" t="s">
        <v>15497</v>
      </c>
      <c r="R868" t="str">
        <f>IF(OR(ISBLANK(draft_picks[[#This Row],[veto_override_drafter_id]]),draft_picks[[#This Row],[veto_override_drafter_id]]=""),"",_xlfn.XLOOKUP(draft_picks[[#This Row],[veto_override_drafter_id]],drafters[id],drafters[name]))</f>
        <v/>
      </c>
      <c r="S868" t="s">
        <v>15497</v>
      </c>
      <c r="T868" t="str">
        <f>IF(OR(ISBLANK(draft_picks[[#This Row],[veto_override_team_id]]),draft_picks[[#This Row],[veto_override_team_id]]=""),"",_xlfn.XLOOKUP(draft_picks[[#This Row],[veto_override_team_id]],drafter_teams[id],drafter_teams[name]))</f>
        <v/>
      </c>
      <c r="U868" t="b">
        <v>1</v>
      </c>
    </row>
    <row r="869" spans="1:21" x14ac:dyDescent="0.25">
      <c r="A869" t="s">
        <v>52</v>
      </c>
      <c r="B869" t="str">
        <f>_xlfn.XLOOKUP(draft_picks[[#This Row],[draft_id]],drafts[id],drafts[title])</f>
        <v>Animals Attack!</v>
      </c>
      <c r="C869" s="3">
        <v>3</v>
      </c>
      <c r="D869">
        <f>IF(C868&lt;draft_picks[[#This Row],[position]],1,IF(C868&gt;draft_picks[[#This Row],[position]],D868+1,IF(C868=draft_picks[[#This Row],[position]],D868+1)))</f>
        <v>7</v>
      </c>
      <c r="E869" t="s">
        <v>3573</v>
      </c>
      <c r="F869" t="str">
        <f>IF(ISBLANK(draft_picks[[#This Row],[movie_id]]),"",_xlfn.XLOOKUP(draft_picks[[#This Row],[movie_id]],drafts.movies[id],drafts.movies[movie_title]))</f>
        <v>Razorback</v>
      </c>
      <c r="G869" s="3" t="s">
        <v>827</v>
      </c>
      <c r="H869" t="str">
        <f>IF(ISBLANK(draft_picks[[#This Row],[drafter_id]]),"",_xlfn.XLOOKUP(draft_picks[[#This Row],[drafter_id]],drafters[id],drafters[name]))</f>
        <v>Witney Seibold</v>
      </c>
      <c r="J869" t="str">
        <f>IF(ISBLANK(draft_picks[[#This Row],[drafter_team_id]]),"",_xlfn.XLOOKUP(draft_picks[[#This Row],[drafter_team_id]],drafter_teams[id],drafter_teams[name]))</f>
        <v/>
      </c>
      <c r="K869" s="3" t="s">
        <v>15497</v>
      </c>
      <c r="L869" t="s">
        <v>15497</v>
      </c>
      <c r="M869" t="str">
        <f>IF(OR(ISBLANK(draft_picks[[#This Row],[veto_drafter_id]]),draft_picks[[#This Row],[veto_drafter_id]]=""),"",_xlfn.XLOOKUP(draft_picks[[#This Row],[veto_drafter_id]],drafters[id],drafters[name]))</f>
        <v/>
      </c>
      <c r="N869" t="s">
        <v>15497</v>
      </c>
      <c r="O869" t="str">
        <f>IF(OR(ISBLANK(draft_picks[[#This Row],[veto_drafter_team_id]]),draft_picks[[#This Row],[veto_drafter_team_id]]=""),"",_xlfn.XLOOKUP(draft_picks[[#This Row],[veto_drafter_team_id]],drafter_teams[id],drafter_teams[name]))</f>
        <v/>
      </c>
      <c r="Q869" t="s">
        <v>15497</v>
      </c>
      <c r="R869" t="str">
        <f>IF(OR(ISBLANK(draft_picks[[#This Row],[veto_override_drafter_id]]),draft_picks[[#This Row],[veto_override_drafter_id]]=""),"",_xlfn.XLOOKUP(draft_picks[[#This Row],[veto_override_drafter_id]],drafters[id],drafters[name]))</f>
        <v/>
      </c>
      <c r="S869" t="s">
        <v>15497</v>
      </c>
      <c r="T869" t="str">
        <f>IF(OR(ISBLANK(draft_picks[[#This Row],[veto_override_team_id]]),draft_picks[[#This Row],[veto_override_team_id]]=""),"",_xlfn.XLOOKUP(draft_picks[[#This Row],[veto_override_team_id]],drafter_teams[id],drafter_teams[name]))</f>
        <v/>
      </c>
    </row>
    <row r="870" spans="1:21" x14ac:dyDescent="0.25">
      <c r="A870" t="s">
        <v>52</v>
      </c>
      <c r="B870" t="str">
        <f>_xlfn.XLOOKUP(draft_picks[[#This Row],[draft_id]],drafts[id],drafts[title])</f>
        <v>Animals Attack!</v>
      </c>
      <c r="C870" s="3">
        <v>2</v>
      </c>
      <c r="D870">
        <f>IF(C869&lt;draft_picks[[#This Row],[position]],1,IF(C869&gt;draft_picks[[#This Row],[position]],D869+1,IF(C869=draft_picks[[#This Row],[position]],D869+1)))</f>
        <v>8</v>
      </c>
      <c r="E870" t="s">
        <v>5160</v>
      </c>
      <c r="F870" t="str">
        <f>IF(ISBLANK(draft_picks[[#This Row],[movie_id]]),"",_xlfn.XLOOKUP(draft_picks[[#This Row],[movie_id]],drafts.movies[id],drafts.movies[movie_title]))</f>
        <v>Jaws</v>
      </c>
      <c r="G870" s="3" t="s">
        <v>797</v>
      </c>
      <c r="H870" t="str">
        <f>IF(ISBLANK(draft_picks[[#This Row],[drafter_id]]),"",_xlfn.XLOOKUP(draft_picks[[#This Row],[drafter_id]],drafters[id],drafters[name]))</f>
        <v>William Bibbiani</v>
      </c>
      <c r="J870" t="str">
        <f>IF(ISBLANK(draft_picks[[#This Row],[drafter_team_id]]),"",_xlfn.XLOOKUP(draft_picks[[#This Row],[drafter_team_id]],drafter_teams[id],drafter_teams[name]))</f>
        <v/>
      </c>
      <c r="K870" s="3" t="s">
        <v>15497</v>
      </c>
      <c r="L870" t="s">
        <v>15497</v>
      </c>
      <c r="M870" t="str">
        <f>IF(OR(ISBLANK(draft_picks[[#This Row],[veto_drafter_id]]),draft_picks[[#This Row],[veto_drafter_id]]=""),"",_xlfn.XLOOKUP(draft_picks[[#This Row],[veto_drafter_id]],drafters[id],drafters[name]))</f>
        <v/>
      </c>
      <c r="N870" t="s">
        <v>15497</v>
      </c>
      <c r="O870" t="str">
        <f>IF(OR(ISBLANK(draft_picks[[#This Row],[veto_drafter_team_id]]),draft_picks[[#This Row],[veto_drafter_team_id]]=""),"",_xlfn.XLOOKUP(draft_picks[[#This Row],[veto_drafter_team_id]],drafter_teams[id],drafter_teams[name]))</f>
        <v/>
      </c>
      <c r="Q870" t="s">
        <v>15497</v>
      </c>
      <c r="R870" t="str">
        <f>IF(OR(ISBLANK(draft_picks[[#This Row],[veto_override_drafter_id]]),draft_picks[[#This Row],[veto_override_drafter_id]]=""),"",_xlfn.XLOOKUP(draft_picks[[#This Row],[veto_override_drafter_id]],drafters[id],drafters[name]))</f>
        <v/>
      </c>
      <c r="S870" t="s">
        <v>15497</v>
      </c>
      <c r="T870" t="str">
        <f>IF(OR(ISBLANK(draft_picks[[#This Row],[veto_override_team_id]]),draft_picks[[#This Row],[veto_override_team_id]]=""),"",_xlfn.XLOOKUP(draft_picks[[#This Row],[veto_override_team_id]],drafter_teams[id],drafter_teams[name]))</f>
        <v/>
      </c>
    </row>
    <row r="871" spans="1:21" x14ac:dyDescent="0.25">
      <c r="A871" t="s">
        <v>52</v>
      </c>
      <c r="B871" t="str">
        <f>_xlfn.XLOOKUP(draft_picks[[#This Row],[draft_id]],drafts[id],drafts[title])</f>
        <v>Animals Attack!</v>
      </c>
      <c r="C871" s="3">
        <v>1</v>
      </c>
      <c r="D871">
        <f>IF(C870&lt;draft_picks[[#This Row],[position]],1,IF(C870&gt;draft_picks[[#This Row],[position]],D870+1,IF(C870=draft_picks[[#This Row],[position]],D870+1)))</f>
        <v>9</v>
      </c>
      <c r="E871" t="s">
        <v>5393</v>
      </c>
      <c r="F871" t="str">
        <f>IF(ISBLANK(draft_picks[[#This Row],[movie_id]]),"",_xlfn.XLOOKUP(draft_picks[[#This Row],[movie_id]],drafts.movies[id],drafts.movies[movie_title]))</f>
        <v>Long Weekend</v>
      </c>
      <c r="G871" s="3" t="s">
        <v>827</v>
      </c>
      <c r="H871" t="str">
        <f>IF(ISBLANK(draft_picks[[#This Row],[drafter_id]]),"",_xlfn.XLOOKUP(draft_picks[[#This Row],[drafter_id]],drafters[id],drafters[name]))</f>
        <v>Witney Seibold</v>
      </c>
      <c r="J871" t="str">
        <f>IF(ISBLANK(draft_picks[[#This Row],[drafter_team_id]]),"",_xlfn.XLOOKUP(draft_picks[[#This Row],[drafter_team_id]],drafter_teams[id],drafter_teams[name]))</f>
        <v/>
      </c>
      <c r="K871" s="3" t="s">
        <v>15497</v>
      </c>
      <c r="L871" t="s">
        <v>15497</v>
      </c>
      <c r="M871" t="str">
        <f>IF(OR(ISBLANK(draft_picks[[#This Row],[veto_drafter_id]]),draft_picks[[#This Row],[veto_drafter_id]]=""),"",_xlfn.XLOOKUP(draft_picks[[#This Row],[veto_drafter_id]],drafters[id],drafters[name]))</f>
        <v/>
      </c>
      <c r="N871" t="s">
        <v>15497</v>
      </c>
      <c r="O871" t="str">
        <f>IF(OR(ISBLANK(draft_picks[[#This Row],[veto_drafter_team_id]]),draft_picks[[#This Row],[veto_drafter_team_id]]=""),"",_xlfn.XLOOKUP(draft_picks[[#This Row],[veto_drafter_team_id]],drafter_teams[id],drafter_teams[name]))</f>
        <v/>
      </c>
      <c r="Q871" t="s">
        <v>15497</v>
      </c>
      <c r="R871" t="str">
        <f>IF(OR(ISBLANK(draft_picks[[#This Row],[veto_override_drafter_id]]),draft_picks[[#This Row],[veto_override_drafter_id]]=""),"",_xlfn.XLOOKUP(draft_picks[[#This Row],[veto_override_drafter_id]],drafters[id],drafters[name]))</f>
        <v/>
      </c>
      <c r="S871" t="s">
        <v>15497</v>
      </c>
      <c r="T871" t="str">
        <f>IF(OR(ISBLANK(draft_picks[[#This Row],[veto_override_team_id]]),draft_picks[[#This Row],[veto_override_team_id]]=""),"",_xlfn.XLOOKUP(draft_picks[[#This Row],[veto_override_team_id]],drafter_teams[id],drafter_teams[name]))</f>
        <v/>
      </c>
    </row>
    <row r="872" spans="1:21" x14ac:dyDescent="0.25">
      <c r="A872" t="s">
        <v>419</v>
      </c>
      <c r="B872" t="str">
        <f>_xlfn.XLOOKUP(draft_picks[[#This Row],[draft_id]],drafts[id],drafts[title])</f>
        <v>Sketch Comedy Anthologies</v>
      </c>
      <c r="C872" s="3">
        <v>7</v>
      </c>
      <c r="D872">
        <f>IF(C871&lt;draft_picks[[#This Row],[position]],1,IF(C871&gt;draft_picks[[#This Row],[position]],D871+1,IF(C871=draft_picks[[#This Row],[position]],D871+1)))</f>
        <v>1</v>
      </c>
      <c r="E872" t="s">
        <v>3391</v>
      </c>
      <c r="F872" t="str">
        <f>IF(ISBLANK(draft_picks[[#This Row],[movie_id]]),"",_xlfn.XLOOKUP(draft_picks[[#This Row],[movie_id]],drafts.movies[id],drafts.movies[movie_title]))</f>
        <v>Movie 43</v>
      </c>
      <c r="G872" s="3" t="s">
        <v>1164</v>
      </c>
      <c r="H872" t="str">
        <f>IF(ISBLANK(draft_picks[[#This Row],[drafter_id]]),"",_xlfn.XLOOKUP(draft_picks[[#This Row],[drafter_id]],drafters[id],drafters[name]))</f>
        <v>Henry Zebrowski</v>
      </c>
      <c r="J872" t="str">
        <f>IF(ISBLANK(draft_picks[[#This Row],[drafter_team_id]]),"",_xlfn.XLOOKUP(draft_picks[[#This Row],[drafter_team_id]],drafter_teams[id],drafter_teams[name]))</f>
        <v/>
      </c>
      <c r="K872" s="3" t="s">
        <v>15484</v>
      </c>
      <c r="L872" t="s">
        <v>969</v>
      </c>
      <c r="M872" t="str">
        <f>IF(OR(ISBLANK(draft_picks[[#This Row],[veto_drafter_id]]),draft_picks[[#This Row],[veto_drafter_id]]=""),"",_xlfn.XLOOKUP(draft_picks[[#This Row],[veto_drafter_id]],drafters[id],drafters[name]))</f>
        <v>Graham Skipper</v>
      </c>
      <c r="N872" t="s">
        <v>15497</v>
      </c>
      <c r="O872" t="str">
        <f>IF(OR(ISBLANK(draft_picks[[#This Row],[veto_drafter_team_id]]),draft_picks[[#This Row],[veto_drafter_team_id]]=""),"",_xlfn.XLOOKUP(draft_picks[[#This Row],[veto_drafter_team_id]],drafter_teams[id],drafter_teams[name]))</f>
        <v/>
      </c>
      <c r="Q872" t="s">
        <v>15497</v>
      </c>
      <c r="R872" t="str">
        <f>IF(OR(ISBLANK(draft_picks[[#This Row],[veto_override_drafter_id]]),draft_picks[[#This Row],[veto_override_drafter_id]]=""),"",_xlfn.XLOOKUP(draft_picks[[#This Row],[veto_override_drafter_id]],drafters[id],drafters[name]))</f>
        <v/>
      </c>
      <c r="S872" t="s">
        <v>15497</v>
      </c>
      <c r="T872" t="str">
        <f>IF(OR(ISBLANK(draft_picks[[#This Row],[veto_override_team_id]]),draft_picks[[#This Row],[veto_override_team_id]]=""),"",_xlfn.XLOOKUP(draft_picks[[#This Row],[veto_override_team_id]],drafter_teams[id],drafter_teams[name]))</f>
        <v/>
      </c>
    </row>
    <row r="873" spans="1:21" x14ac:dyDescent="0.25">
      <c r="A873" t="s">
        <v>419</v>
      </c>
      <c r="B873" t="str">
        <f>_xlfn.XLOOKUP(draft_picks[[#This Row],[draft_id]],drafts[id],drafts[title])</f>
        <v>Sketch Comedy Anthologies</v>
      </c>
      <c r="C873" s="3">
        <v>7</v>
      </c>
      <c r="D873">
        <f>IF(C872&lt;draft_picks[[#This Row],[position]],1,IF(C872&gt;draft_picks[[#This Row],[position]],D872+1,IF(C872=draft_picks[[#This Row],[position]],D872+1)))</f>
        <v>2</v>
      </c>
      <c r="E873" t="s">
        <v>7405</v>
      </c>
      <c r="F873" t="str">
        <f>IF(ISBLANK(draft_picks[[#This Row],[movie_id]]),"",_xlfn.XLOOKUP(draft_picks[[#This Row],[movie_id]],drafts.movies[id],drafts.movies[movie_title]))</f>
        <v>The Ten</v>
      </c>
      <c r="G873" s="3" t="s">
        <v>1164</v>
      </c>
      <c r="H873" t="str">
        <f>IF(ISBLANK(draft_picks[[#This Row],[drafter_id]]),"",_xlfn.XLOOKUP(draft_picks[[#This Row],[drafter_id]],drafters[id],drafters[name]))</f>
        <v>Henry Zebrowski</v>
      </c>
      <c r="J873" t="str">
        <f>IF(ISBLANK(draft_picks[[#This Row],[drafter_team_id]]),"",_xlfn.XLOOKUP(draft_picks[[#This Row],[drafter_team_id]],drafter_teams[id],drafter_teams[name]))</f>
        <v/>
      </c>
      <c r="K873" s="3" t="s">
        <v>15497</v>
      </c>
      <c r="L873" t="s">
        <v>15497</v>
      </c>
      <c r="M873" t="str">
        <f>IF(OR(ISBLANK(draft_picks[[#This Row],[veto_drafter_id]]),draft_picks[[#This Row],[veto_drafter_id]]=""),"",_xlfn.XLOOKUP(draft_picks[[#This Row],[veto_drafter_id]],drafters[id],drafters[name]))</f>
        <v/>
      </c>
      <c r="N873" t="s">
        <v>15497</v>
      </c>
      <c r="O873" t="str">
        <f>IF(OR(ISBLANK(draft_picks[[#This Row],[veto_drafter_team_id]]),draft_picks[[#This Row],[veto_drafter_team_id]]=""),"",_xlfn.XLOOKUP(draft_picks[[#This Row],[veto_drafter_team_id]],drafter_teams[id],drafter_teams[name]))</f>
        <v/>
      </c>
      <c r="Q873" t="s">
        <v>15497</v>
      </c>
      <c r="R873" t="str">
        <f>IF(OR(ISBLANK(draft_picks[[#This Row],[veto_override_drafter_id]]),draft_picks[[#This Row],[veto_override_drafter_id]]=""),"",_xlfn.XLOOKUP(draft_picks[[#This Row],[veto_override_drafter_id]],drafters[id],drafters[name]))</f>
        <v/>
      </c>
      <c r="S873" t="s">
        <v>15497</v>
      </c>
      <c r="T873" t="str">
        <f>IF(OR(ISBLANK(draft_picks[[#This Row],[veto_override_team_id]]),draft_picks[[#This Row],[veto_override_team_id]]=""),"",_xlfn.XLOOKUP(draft_picks[[#This Row],[veto_override_team_id]],drafter_teams[id],drafter_teams[name]))</f>
        <v/>
      </c>
    </row>
    <row r="874" spans="1:21" x14ac:dyDescent="0.25">
      <c r="A874" t="s">
        <v>419</v>
      </c>
      <c r="B874" t="str">
        <f>_xlfn.XLOOKUP(draft_picks[[#This Row],[draft_id]],drafts[id],drafts[title])</f>
        <v>Sketch Comedy Anthologies</v>
      </c>
      <c r="C874" s="3">
        <v>6</v>
      </c>
      <c r="D874">
        <f>IF(C873&lt;draft_picks[[#This Row],[position]],1,IF(C873&gt;draft_picks[[#This Row],[position]],D873+1,IF(C873=draft_picks[[#This Row],[position]],D873+1)))</f>
        <v>3</v>
      </c>
      <c r="E874" t="s">
        <v>1742</v>
      </c>
      <c r="F874" t="str">
        <f>IF(ISBLANK(draft_picks[[#This Row],[movie_id]]),"",_xlfn.XLOOKUP(draft_picks[[#This Row],[movie_id]],drafts.movies[id],drafts.movies[movie_title]))</f>
        <v>The Onion Movie</v>
      </c>
      <c r="G874" s="3" t="s">
        <v>1164</v>
      </c>
      <c r="H874" t="str">
        <f>IF(ISBLANK(draft_picks[[#This Row],[drafter_id]]),"",_xlfn.XLOOKUP(draft_picks[[#This Row],[drafter_id]],drafters[id],drafters[name]))</f>
        <v>Henry Zebrowski</v>
      </c>
      <c r="J874" t="str">
        <f>IF(ISBLANK(draft_picks[[#This Row],[drafter_team_id]]),"",_xlfn.XLOOKUP(draft_picks[[#This Row],[drafter_team_id]],drafter_teams[id],drafter_teams[name]))</f>
        <v/>
      </c>
      <c r="K874" s="3" t="s">
        <v>15497</v>
      </c>
      <c r="L874" t="s">
        <v>15497</v>
      </c>
      <c r="M874" t="str">
        <f>IF(OR(ISBLANK(draft_picks[[#This Row],[veto_drafter_id]]),draft_picks[[#This Row],[veto_drafter_id]]=""),"",_xlfn.XLOOKUP(draft_picks[[#This Row],[veto_drafter_id]],drafters[id],drafters[name]))</f>
        <v/>
      </c>
      <c r="N874" t="s">
        <v>15497</v>
      </c>
      <c r="O874" t="str">
        <f>IF(OR(ISBLANK(draft_picks[[#This Row],[veto_drafter_team_id]]),draft_picks[[#This Row],[veto_drafter_team_id]]=""),"",_xlfn.XLOOKUP(draft_picks[[#This Row],[veto_drafter_team_id]],drafter_teams[id],drafter_teams[name]))</f>
        <v/>
      </c>
      <c r="Q874" t="s">
        <v>15497</v>
      </c>
      <c r="R874" t="str">
        <f>IF(OR(ISBLANK(draft_picks[[#This Row],[veto_override_drafter_id]]),draft_picks[[#This Row],[veto_override_drafter_id]]=""),"",_xlfn.XLOOKUP(draft_picks[[#This Row],[veto_override_drafter_id]],drafters[id],drafters[name]))</f>
        <v/>
      </c>
      <c r="S874" t="s">
        <v>15497</v>
      </c>
      <c r="T874" t="str">
        <f>IF(OR(ISBLANK(draft_picks[[#This Row],[veto_override_team_id]]),draft_picks[[#This Row],[veto_override_team_id]]=""),"",_xlfn.XLOOKUP(draft_picks[[#This Row],[veto_override_team_id]],drafter_teams[id],drafter_teams[name]))</f>
        <v/>
      </c>
    </row>
    <row r="875" spans="1:21" x14ac:dyDescent="0.25">
      <c r="A875" t="s">
        <v>419</v>
      </c>
      <c r="B875" t="str">
        <f>_xlfn.XLOOKUP(draft_picks[[#This Row],[draft_id]],drafts[id],drafts[title])</f>
        <v>Sketch Comedy Anthologies</v>
      </c>
      <c r="C875" s="3">
        <v>5</v>
      </c>
      <c r="D875">
        <f>IF(C874&lt;draft_picks[[#This Row],[position]],1,IF(C874&gt;draft_picks[[#This Row],[position]],D874+1,IF(C874=draft_picks[[#This Row],[position]],D874+1)))</f>
        <v>4</v>
      </c>
      <c r="E875" t="s">
        <v>3097</v>
      </c>
      <c r="F875" t="str">
        <f>IF(ISBLANK(draft_picks[[#This Row],[movie_id]]),"",_xlfn.XLOOKUP(draft_picks[[#This Row],[movie_id]],drafts.movies[id],drafts.movies[movie_title]))</f>
        <v>Coffee and Cigarettes</v>
      </c>
      <c r="G875" s="3" t="s">
        <v>969</v>
      </c>
      <c r="H875" t="str">
        <f>IF(ISBLANK(draft_picks[[#This Row],[drafter_id]]),"",_xlfn.XLOOKUP(draft_picks[[#This Row],[drafter_id]],drafters[id],drafters[name]))</f>
        <v>Graham Skipper</v>
      </c>
      <c r="J875" t="str">
        <f>IF(ISBLANK(draft_picks[[#This Row],[drafter_team_id]]),"",_xlfn.XLOOKUP(draft_picks[[#This Row],[drafter_team_id]],drafter_teams[id],drafter_teams[name]))</f>
        <v/>
      </c>
      <c r="K875" s="3" t="s">
        <v>15497</v>
      </c>
      <c r="L875" t="s">
        <v>15497</v>
      </c>
      <c r="M875" t="str">
        <f>IF(OR(ISBLANK(draft_picks[[#This Row],[veto_drafter_id]]),draft_picks[[#This Row],[veto_drafter_id]]=""),"",_xlfn.XLOOKUP(draft_picks[[#This Row],[veto_drafter_id]],drafters[id],drafters[name]))</f>
        <v/>
      </c>
      <c r="N875" t="s">
        <v>15497</v>
      </c>
      <c r="O875" t="str">
        <f>IF(OR(ISBLANK(draft_picks[[#This Row],[veto_drafter_team_id]]),draft_picks[[#This Row],[veto_drafter_team_id]]=""),"",_xlfn.XLOOKUP(draft_picks[[#This Row],[veto_drafter_team_id]],drafter_teams[id],drafter_teams[name]))</f>
        <v/>
      </c>
      <c r="Q875" t="s">
        <v>15497</v>
      </c>
      <c r="R875" t="str">
        <f>IF(OR(ISBLANK(draft_picks[[#This Row],[veto_override_drafter_id]]),draft_picks[[#This Row],[veto_override_drafter_id]]=""),"",_xlfn.XLOOKUP(draft_picks[[#This Row],[veto_override_drafter_id]],drafters[id],drafters[name]))</f>
        <v/>
      </c>
      <c r="S875" t="s">
        <v>15497</v>
      </c>
      <c r="T875" t="str">
        <f>IF(OR(ISBLANK(draft_picks[[#This Row],[veto_override_team_id]]),draft_picks[[#This Row],[veto_override_team_id]]=""),"",_xlfn.XLOOKUP(draft_picks[[#This Row],[veto_override_team_id]],drafter_teams[id],drafter_teams[name]))</f>
        <v/>
      </c>
    </row>
    <row r="876" spans="1:21" x14ac:dyDescent="0.25">
      <c r="A876" t="s">
        <v>419</v>
      </c>
      <c r="B876" t="str">
        <f>_xlfn.XLOOKUP(draft_picks[[#This Row],[draft_id]],drafts[id],drafts[title])</f>
        <v>Sketch Comedy Anthologies</v>
      </c>
      <c r="C876" s="3">
        <v>4</v>
      </c>
      <c r="D876">
        <f>IF(C875&lt;draft_picks[[#This Row],[position]],1,IF(C875&gt;draft_picks[[#This Row],[position]],D875+1,IF(C875=draft_picks[[#This Row],[position]],D875+1)))</f>
        <v>5</v>
      </c>
      <c r="E876" t="s">
        <v>4407</v>
      </c>
      <c r="F876" t="str">
        <f>IF(ISBLANK(draft_picks[[#This Row],[movie_id]]),"",_xlfn.XLOOKUP(draft_picks[[#This Row],[movie_id]],drafts.movies[id],drafts.movies[movie_title]))</f>
        <v>The Kentucky Fried Movie</v>
      </c>
      <c r="G876" s="3" t="s">
        <v>1164</v>
      </c>
      <c r="H876" t="str">
        <f>IF(ISBLANK(draft_picks[[#This Row],[drafter_id]]),"",_xlfn.XLOOKUP(draft_picks[[#This Row],[drafter_id]],drafters[id],drafters[name]))</f>
        <v>Henry Zebrowski</v>
      </c>
      <c r="J876" t="str">
        <f>IF(ISBLANK(draft_picks[[#This Row],[drafter_team_id]]),"",_xlfn.XLOOKUP(draft_picks[[#This Row],[drafter_team_id]],drafter_teams[id],drafter_teams[name]))</f>
        <v/>
      </c>
      <c r="K876" s="3" t="s">
        <v>15497</v>
      </c>
      <c r="L876" t="s">
        <v>15497</v>
      </c>
      <c r="M876" t="str">
        <f>IF(OR(ISBLANK(draft_picks[[#This Row],[veto_drafter_id]]),draft_picks[[#This Row],[veto_drafter_id]]=""),"",_xlfn.XLOOKUP(draft_picks[[#This Row],[veto_drafter_id]],drafters[id],drafters[name]))</f>
        <v/>
      </c>
      <c r="N876" t="s">
        <v>15497</v>
      </c>
      <c r="O876" t="str">
        <f>IF(OR(ISBLANK(draft_picks[[#This Row],[veto_drafter_team_id]]),draft_picks[[#This Row],[veto_drafter_team_id]]=""),"",_xlfn.XLOOKUP(draft_picks[[#This Row],[veto_drafter_team_id]],drafter_teams[id],drafter_teams[name]))</f>
        <v/>
      </c>
      <c r="Q876" t="s">
        <v>15497</v>
      </c>
      <c r="R876" t="str">
        <f>IF(OR(ISBLANK(draft_picks[[#This Row],[veto_override_drafter_id]]),draft_picks[[#This Row],[veto_override_drafter_id]]=""),"",_xlfn.XLOOKUP(draft_picks[[#This Row],[veto_override_drafter_id]],drafters[id],drafters[name]))</f>
        <v/>
      </c>
      <c r="S876" t="s">
        <v>15497</v>
      </c>
      <c r="T876" t="str">
        <f>IF(OR(ISBLANK(draft_picks[[#This Row],[veto_override_team_id]]),draft_picks[[#This Row],[veto_override_team_id]]=""),"",_xlfn.XLOOKUP(draft_picks[[#This Row],[veto_override_team_id]],drafter_teams[id],drafter_teams[name]))</f>
        <v/>
      </c>
    </row>
    <row r="877" spans="1:21" x14ac:dyDescent="0.25">
      <c r="A877" t="s">
        <v>419</v>
      </c>
      <c r="B877" t="str">
        <f>_xlfn.XLOOKUP(draft_picks[[#This Row],[draft_id]],drafts[id],drafts[title])</f>
        <v>Sketch Comedy Anthologies</v>
      </c>
      <c r="C877" s="3">
        <v>3</v>
      </c>
      <c r="D877">
        <f>IF(C876&lt;draft_picks[[#This Row],[position]],1,IF(C876&gt;draft_picks[[#This Row],[position]],D876+1,IF(C876=draft_picks[[#This Row],[position]],D876+1)))</f>
        <v>6</v>
      </c>
      <c r="E877" t="s">
        <v>6408</v>
      </c>
      <c r="F877" t="str">
        <f>IF(ISBLANK(draft_picks[[#This Row],[movie_id]]),"",_xlfn.XLOOKUP(draft_picks[[#This Row],[movie_id]],drafts.movies[id],drafts.movies[movie_title]))</f>
        <v>Jackass: The Movie</v>
      </c>
      <c r="G877" s="3" t="s">
        <v>969</v>
      </c>
      <c r="H877" t="str">
        <f>IF(ISBLANK(draft_picks[[#This Row],[drafter_id]]),"",_xlfn.XLOOKUP(draft_picks[[#This Row],[drafter_id]],drafters[id],drafters[name]))</f>
        <v>Graham Skipper</v>
      </c>
      <c r="J877" t="str">
        <f>IF(ISBLANK(draft_picks[[#This Row],[drafter_team_id]]),"",_xlfn.XLOOKUP(draft_picks[[#This Row],[drafter_team_id]],drafter_teams[id],drafter_teams[name]))</f>
        <v/>
      </c>
      <c r="K877" s="3" t="s">
        <v>15497</v>
      </c>
      <c r="L877" t="s">
        <v>15497</v>
      </c>
      <c r="M877" t="str">
        <f>IF(OR(ISBLANK(draft_picks[[#This Row],[veto_drafter_id]]),draft_picks[[#This Row],[veto_drafter_id]]=""),"",_xlfn.XLOOKUP(draft_picks[[#This Row],[veto_drafter_id]],drafters[id],drafters[name]))</f>
        <v/>
      </c>
      <c r="N877" t="s">
        <v>15497</v>
      </c>
      <c r="O877" t="str">
        <f>IF(OR(ISBLANK(draft_picks[[#This Row],[veto_drafter_team_id]]),draft_picks[[#This Row],[veto_drafter_team_id]]=""),"",_xlfn.XLOOKUP(draft_picks[[#This Row],[veto_drafter_team_id]],drafter_teams[id],drafter_teams[name]))</f>
        <v/>
      </c>
      <c r="Q877" t="s">
        <v>15497</v>
      </c>
      <c r="R877" t="str">
        <f>IF(OR(ISBLANK(draft_picks[[#This Row],[veto_override_drafter_id]]),draft_picks[[#This Row],[veto_override_drafter_id]]=""),"",_xlfn.XLOOKUP(draft_picks[[#This Row],[veto_override_drafter_id]],drafters[id],drafters[name]))</f>
        <v/>
      </c>
      <c r="S877" t="s">
        <v>15497</v>
      </c>
      <c r="T877" t="str">
        <f>IF(OR(ISBLANK(draft_picks[[#This Row],[veto_override_team_id]]),draft_picks[[#This Row],[veto_override_team_id]]=""),"",_xlfn.XLOOKUP(draft_picks[[#This Row],[veto_override_team_id]],drafter_teams[id],drafter_teams[name]))</f>
        <v/>
      </c>
    </row>
    <row r="878" spans="1:21" x14ac:dyDescent="0.25">
      <c r="A878" t="s">
        <v>419</v>
      </c>
      <c r="B878" t="str">
        <f>_xlfn.XLOOKUP(draft_picks[[#This Row],[draft_id]],drafts[id],drafts[title])</f>
        <v>Sketch Comedy Anthologies</v>
      </c>
      <c r="C878" s="3">
        <v>2</v>
      </c>
      <c r="D878">
        <f>IF(C877&lt;draft_picks[[#This Row],[position]],1,IF(C877&gt;draft_picks[[#This Row],[position]],D877+1,IF(C877=draft_picks[[#This Row],[position]],D877+1)))</f>
        <v>7</v>
      </c>
      <c r="E878" t="s">
        <v>6309</v>
      </c>
      <c r="F878" t="str">
        <f>IF(ISBLANK(draft_picks[[#This Row],[movie_id]]),"",_xlfn.XLOOKUP(draft_picks[[#This Row],[movie_id]],drafts.movies[id],drafts.movies[movie_title]))</f>
        <v>Monty Python's the Meaning of Life</v>
      </c>
      <c r="G878" s="3" t="s">
        <v>1164</v>
      </c>
      <c r="H878" t="str">
        <f>IF(ISBLANK(draft_picks[[#This Row],[drafter_id]]),"",_xlfn.XLOOKUP(draft_picks[[#This Row],[drafter_id]],drafters[id],drafters[name]))</f>
        <v>Henry Zebrowski</v>
      </c>
      <c r="J878" t="str">
        <f>IF(ISBLANK(draft_picks[[#This Row],[drafter_team_id]]),"",_xlfn.XLOOKUP(draft_picks[[#This Row],[drafter_team_id]],drafter_teams[id],drafter_teams[name]))</f>
        <v/>
      </c>
      <c r="K878" s="3" t="s">
        <v>15484</v>
      </c>
      <c r="L878" t="s">
        <v>969</v>
      </c>
      <c r="M878" t="str">
        <f>IF(OR(ISBLANK(draft_picks[[#This Row],[veto_drafter_id]]),draft_picks[[#This Row],[veto_drafter_id]]=""),"",_xlfn.XLOOKUP(draft_picks[[#This Row],[veto_drafter_id]],drafters[id],drafters[name]))</f>
        <v>Graham Skipper</v>
      </c>
      <c r="N878" t="s">
        <v>15497</v>
      </c>
      <c r="O878" t="str">
        <f>IF(OR(ISBLANK(draft_picks[[#This Row],[veto_drafter_team_id]]),draft_picks[[#This Row],[veto_drafter_team_id]]=""),"",_xlfn.XLOOKUP(draft_picks[[#This Row],[veto_drafter_team_id]],drafter_teams[id],drafter_teams[name]))</f>
        <v/>
      </c>
      <c r="Q878" t="s">
        <v>15497</v>
      </c>
      <c r="R878" t="str">
        <f>IF(OR(ISBLANK(draft_picks[[#This Row],[veto_override_drafter_id]]),draft_picks[[#This Row],[veto_override_drafter_id]]=""),"",_xlfn.XLOOKUP(draft_picks[[#This Row],[veto_override_drafter_id]],drafters[id],drafters[name]))</f>
        <v/>
      </c>
      <c r="S878" t="s">
        <v>15497</v>
      </c>
      <c r="T878" t="str">
        <f>IF(OR(ISBLANK(draft_picks[[#This Row],[veto_override_team_id]]),draft_picks[[#This Row],[veto_override_team_id]]=""),"",_xlfn.XLOOKUP(draft_picks[[#This Row],[veto_override_team_id]],drafter_teams[id],drafter_teams[name]))</f>
        <v/>
      </c>
    </row>
    <row r="879" spans="1:21" x14ac:dyDescent="0.25">
      <c r="A879" t="s">
        <v>419</v>
      </c>
      <c r="B879" t="str">
        <f>_xlfn.XLOOKUP(draft_picks[[#This Row],[draft_id]],drafts[id],drafts[title])</f>
        <v>Sketch Comedy Anthologies</v>
      </c>
      <c r="C879" s="3">
        <v>2</v>
      </c>
      <c r="D879">
        <f>IF(C878&lt;draft_picks[[#This Row],[position]],1,IF(C878&gt;draft_picks[[#This Row],[position]],D878+1,IF(C878=draft_picks[[#This Row],[position]],D878+1)))</f>
        <v>8</v>
      </c>
      <c r="E879" t="s">
        <v>4671</v>
      </c>
      <c r="F879" t="str">
        <f>IF(ISBLANK(draft_picks[[#This Row],[movie_id]]),"",_xlfn.XLOOKUP(draft_picks[[#This Row],[movie_id]],drafts.movies[id],drafts.movies[movie_title]))</f>
        <v>Kids in the Hall: Brain Candy</v>
      </c>
      <c r="G879" s="3" t="s">
        <v>1164</v>
      </c>
      <c r="H879" t="str">
        <f>IF(ISBLANK(draft_picks[[#This Row],[drafter_id]]),"",_xlfn.XLOOKUP(draft_picks[[#This Row],[drafter_id]],drafters[id],drafters[name]))</f>
        <v>Henry Zebrowski</v>
      </c>
      <c r="J879" t="str">
        <f>IF(ISBLANK(draft_picks[[#This Row],[drafter_team_id]]),"",_xlfn.XLOOKUP(draft_picks[[#This Row],[drafter_team_id]],drafter_teams[id],drafter_teams[name]))</f>
        <v/>
      </c>
      <c r="K879" s="3"/>
      <c r="L879" t="s">
        <v>15497</v>
      </c>
      <c r="M879" t="str">
        <f>IF(OR(ISBLANK(draft_picks[[#This Row],[veto_drafter_id]]),draft_picks[[#This Row],[veto_drafter_id]]=""),"",_xlfn.XLOOKUP(draft_picks[[#This Row],[veto_drafter_id]],drafters[id],drafters[name]))</f>
        <v/>
      </c>
      <c r="N879" t="s">
        <v>15497</v>
      </c>
      <c r="O879" t="str">
        <f>IF(OR(ISBLANK(draft_picks[[#This Row],[veto_drafter_team_id]]),draft_picks[[#This Row],[veto_drafter_team_id]]=""),"",_xlfn.XLOOKUP(draft_picks[[#This Row],[veto_drafter_team_id]],drafter_teams[id],drafter_teams[name]))</f>
        <v/>
      </c>
      <c r="Q879" t="s">
        <v>15497</v>
      </c>
      <c r="R879" t="str">
        <f>IF(OR(ISBLANK(draft_picks[[#This Row],[veto_override_drafter_id]]),draft_picks[[#This Row],[veto_override_drafter_id]]=""),"",_xlfn.XLOOKUP(draft_picks[[#This Row],[veto_override_drafter_id]],drafters[id],drafters[name]))</f>
        <v/>
      </c>
      <c r="S879" t="s">
        <v>15497</v>
      </c>
      <c r="T879" t="str">
        <f>IF(OR(ISBLANK(draft_picks[[#This Row],[veto_override_team_id]]),draft_picks[[#This Row],[veto_override_team_id]]=""),"",_xlfn.XLOOKUP(draft_picks[[#This Row],[veto_override_team_id]],drafter_teams[id],drafter_teams[name]))</f>
        <v/>
      </c>
      <c r="U879" t="b">
        <v>1</v>
      </c>
    </row>
    <row r="880" spans="1:21" x14ac:dyDescent="0.25">
      <c r="A880" t="s">
        <v>419</v>
      </c>
      <c r="B880" t="str">
        <f>_xlfn.XLOOKUP(draft_picks[[#This Row],[draft_id]],drafts[id],drafts[title])</f>
        <v>Sketch Comedy Anthologies</v>
      </c>
      <c r="C880" s="3">
        <v>2</v>
      </c>
      <c r="D880">
        <f>IF(C879&lt;draft_picks[[#This Row],[position]],1,IF(C879&gt;draft_picks[[#This Row],[position]],D879+1,IF(C879=draft_picks[[#This Row],[position]],D879+1)))</f>
        <v>9</v>
      </c>
      <c r="E880" t="s">
        <v>5516</v>
      </c>
      <c r="F880" t="str">
        <f>IF(ISBLANK(draft_picks[[#This Row],[movie_id]]),"",_xlfn.XLOOKUP(draft_picks[[#This Row],[movie_id]],drafts.movies[id],drafts.movies[movie_title]))</f>
        <v>History of the World: Part I</v>
      </c>
      <c r="G880" s="3" t="s">
        <v>1164</v>
      </c>
      <c r="H880" t="str">
        <f>IF(ISBLANK(draft_picks[[#This Row],[drafter_id]]),"",_xlfn.XLOOKUP(draft_picks[[#This Row],[drafter_id]],drafters[id],drafters[name]))</f>
        <v>Henry Zebrowski</v>
      </c>
      <c r="J880" t="str">
        <f>IF(ISBLANK(draft_picks[[#This Row],[drafter_team_id]]),"",_xlfn.XLOOKUP(draft_picks[[#This Row],[drafter_team_id]],drafter_teams[id],drafter_teams[name]))</f>
        <v/>
      </c>
      <c r="K880" s="3" t="s">
        <v>15497</v>
      </c>
      <c r="L880" t="s">
        <v>15497</v>
      </c>
      <c r="M880" t="str">
        <f>IF(OR(ISBLANK(draft_picks[[#This Row],[veto_drafter_id]]),draft_picks[[#This Row],[veto_drafter_id]]=""),"",_xlfn.XLOOKUP(draft_picks[[#This Row],[veto_drafter_id]],drafters[id],drafters[name]))</f>
        <v/>
      </c>
      <c r="N880" t="s">
        <v>15497</v>
      </c>
      <c r="O880" t="str">
        <f>IF(OR(ISBLANK(draft_picks[[#This Row],[veto_drafter_team_id]]),draft_picks[[#This Row],[veto_drafter_team_id]]=""),"",_xlfn.XLOOKUP(draft_picks[[#This Row],[veto_drafter_team_id]],drafter_teams[id],drafter_teams[name]))</f>
        <v/>
      </c>
      <c r="Q880" t="s">
        <v>15497</v>
      </c>
      <c r="R880" t="str">
        <f>IF(OR(ISBLANK(draft_picks[[#This Row],[veto_override_drafter_id]]),draft_picks[[#This Row],[veto_override_drafter_id]]=""),"",_xlfn.XLOOKUP(draft_picks[[#This Row],[veto_override_drafter_id]],drafters[id],drafters[name]))</f>
        <v/>
      </c>
      <c r="S880" t="s">
        <v>15497</v>
      </c>
      <c r="T880" t="str">
        <f>IF(OR(ISBLANK(draft_picks[[#This Row],[veto_override_team_id]]),draft_picks[[#This Row],[veto_override_team_id]]=""),"",_xlfn.XLOOKUP(draft_picks[[#This Row],[veto_override_team_id]],drafter_teams[id],drafter_teams[name]))</f>
        <v/>
      </c>
    </row>
    <row r="881" spans="1:20" x14ac:dyDescent="0.25">
      <c r="A881" t="s">
        <v>419</v>
      </c>
      <c r="B881" t="str">
        <f>_xlfn.XLOOKUP(draft_picks[[#This Row],[draft_id]],drafts[id],drafts[title])</f>
        <v>Sketch Comedy Anthologies</v>
      </c>
      <c r="C881" s="3">
        <v>1</v>
      </c>
      <c r="D881">
        <f>IF(C880&lt;draft_picks[[#This Row],[position]],1,IF(C880&gt;draft_picks[[#This Row],[position]],D880+1,IF(C880=draft_picks[[#This Row],[position]],D880+1)))</f>
        <v>10</v>
      </c>
      <c r="E881" t="s">
        <v>6309</v>
      </c>
      <c r="F881" t="str">
        <f>IF(ISBLANK(draft_picks[[#This Row],[movie_id]]),"",_xlfn.XLOOKUP(draft_picks[[#This Row],[movie_id]],drafts.movies[id],drafts.movies[movie_title]))</f>
        <v>Monty Python's the Meaning of Life</v>
      </c>
      <c r="G881" s="3" t="s">
        <v>969</v>
      </c>
      <c r="H881" t="str">
        <f>IF(ISBLANK(draft_picks[[#This Row],[drafter_id]]),"",_xlfn.XLOOKUP(draft_picks[[#This Row],[drafter_id]],drafters[id],drafters[name]))</f>
        <v>Graham Skipper</v>
      </c>
      <c r="J881" t="str">
        <f>IF(ISBLANK(draft_picks[[#This Row],[drafter_team_id]]),"",_xlfn.XLOOKUP(draft_picks[[#This Row],[drafter_team_id]],drafter_teams[id],drafter_teams[name]))</f>
        <v/>
      </c>
      <c r="K881" s="3" t="s">
        <v>15497</v>
      </c>
      <c r="L881" t="s">
        <v>15497</v>
      </c>
      <c r="M881" t="str">
        <f>IF(OR(ISBLANK(draft_picks[[#This Row],[veto_drafter_id]]),draft_picks[[#This Row],[veto_drafter_id]]=""),"",_xlfn.XLOOKUP(draft_picks[[#This Row],[veto_drafter_id]],drafters[id],drafters[name]))</f>
        <v/>
      </c>
      <c r="N881" t="s">
        <v>15497</v>
      </c>
      <c r="O881" t="str">
        <f>IF(OR(ISBLANK(draft_picks[[#This Row],[veto_drafter_team_id]]),draft_picks[[#This Row],[veto_drafter_team_id]]=""),"",_xlfn.XLOOKUP(draft_picks[[#This Row],[veto_drafter_team_id]],drafter_teams[id],drafter_teams[name]))</f>
        <v/>
      </c>
      <c r="Q881" t="s">
        <v>15497</v>
      </c>
      <c r="R881" t="str">
        <f>IF(OR(ISBLANK(draft_picks[[#This Row],[veto_override_drafter_id]]),draft_picks[[#This Row],[veto_override_drafter_id]]=""),"",_xlfn.XLOOKUP(draft_picks[[#This Row],[veto_override_drafter_id]],drafters[id],drafters[name]))</f>
        <v/>
      </c>
      <c r="S881" t="s">
        <v>15497</v>
      </c>
      <c r="T881" t="str">
        <f>IF(OR(ISBLANK(draft_picks[[#This Row],[veto_override_team_id]]),draft_picks[[#This Row],[veto_override_team_id]]=""),"",_xlfn.XLOOKUP(draft_picks[[#This Row],[veto_override_team_id]],drafter_teams[id],drafter_teams[name]))</f>
        <v/>
      </c>
    </row>
    <row r="882" spans="1:20" x14ac:dyDescent="0.25">
      <c r="A882" t="s">
        <v>754</v>
      </c>
      <c r="B882" t="str">
        <f>_xlfn.XLOOKUP(draft_picks[[#This Row],[draft_id]],drafts[id],drafts[title])</f>
        <v>Con Artist</v>
      </c>
      <c r="C882" s="3">
        <v>7</v>
      </c>
      <c r="D882">
        <f>IF(C881&lt;draft_picks[[#This Row],[position]],1,IF(C881&gt;draft_picks[[#This Row],[position]],D881+1,IF(C881=draft_picks[[#This Row],[position]],D881+1)))</f>
        <v>1</v>
      </c>
      <c r="E882" t="s">
        <v>4413</v>
      </c>
      <c r="F882" t="str">
        <f>IF(ISBLANK(draft_picks[[#This Row],[movie_id]]),"",_xlfn.XLOOKUP(draft_picks[[#This Row],[movie_id]],drafts.movies[id],drafts.movies[movie_title]))</f>
        <v>Now You See Me</v>
      </c>
      <c r="G882" s="3" t="s">
        <v>993</v>
      </c>
      <c r="H882" t="str">
        <f>IF(ISBLANK(draft_picks[[#This Row],[drafter_id]]),"",_xlfn.XLOOKUP(draft_picks[[#This Row],[drafter_id]],drafters[id],drafters[name]))</f>
        <v>Demi Adejuyigbe</v>
      </c>
      <c r="J882" t="str">
        <f>IF(ISBLANK(draft_picks[[#This Row],[drafter_team_id]]),"",_xlfn.XLOOKUP(draft_picks[[#This Row],[drafter_team_id]],drafter_teams[id],drafter_teams[name]))</f>
        <v/>
      </c>
      <c r="K882" s="3" t="s">
        <v>15497</v>
      </c>
      <c r="L882" t="s">
        <v>15497</v>
      </c>
      <c r="M882" t="str">
        <f>IF(OR(ISBLANK(draft_picks[[#This Row],[veto_drafter_id]]),draft_picks[[#This Row],[veto_drafter_id]]=""),"",_xlfn.XLOOKUP(draft_picks[[#This Row],[veto_drafter_id]],drafters[id],drafters[name]))</f>
        <v/>
      </c>
      <c r="N882" t="s">
        <v>15497</v>
      </c>
      <c r="O882" t="str">
        <f>IF(OR(ISBLANK(draft_picks[[#This Row],[veto_drafter_team_id]]),draft_picks[[#This Row],[veto_drafter_team_id]]=""),"",_xlfn.XLOOKUP(draft_picks[[#This Row],[veto_drafter_team_id]],drafter_teams[id],drafter_teams[name]))</f>
        <v/>
      </c>
      <c r="Q882" t="s">
        <v>15497</v>
      </c>
      <c r="R882" t="str">
        <f>IF(OR(ISBLANK(draft_picks[[#This Row],[veto_override_drafter_id]]),draft_picks[[#This Row],[veto_override_drafter_id]]=""),"",_xlfn.XLOOKUP(draft_picks[[#This Row],[veto_override_drafter_id]],drafters[id],drafters[name]))</f>
        <v/>
      </c>
      <c r="S882" t="s">
        <v>15497</v>
      </c>
      <c r="T882" t="str">
        <f>IF(OR(ISBLANK(draft_picks[[#This Row],[veto_override_team_id]]),draft_picks[[#This Row],[veto_override_team_id]]=""),"",_xlfn.XLOOKUP(draft_picks[[#This Row],[veto_override_team_id]],drafter_teams[id],drafter_teams[name]))</f>
        <v/>
      </c>
    </row>
    <row r="883" spans="1:20" x14ac:dyDescent="0.25">
      <c r="A883" t="s">
        <v>754</v>
      </c>
      <c r="B883" t="str">
        <f>_xlfn.XLOOKUP(draft_picks[[#This Row],[draft_id]],drafts[id],drafts[title])</f>
        <v>Con Artist</v>
      </c>
      <c r="C883" s="3">
        <v>6</v>
      </c>
      <c r="D883">
        <f>IF(C882&lt;draft_picks[[#This Row],[position]],1,IF(C882&gt;draft_picks[[#This Row],[position]],D882+1,IF(C882=draft_picks[[#This Row],[position]],D882+1)))</f>
        <v>2</v>
      </c>
      <c r="E883" t="s">
        <v>8209</v>
      </c>
      <c r="F883" t="str">
        <f>IF(ISBLANK(draft_picks[[#This Row],[movie_id]]),"",_xlfn.XLOOKUP(draft_picks[[#This Row],[movie_id]],drafts.movies[id],drafts.movies[movie_title]))</f>
        <v>Inception</v>
      </c>
      <c r="G883" s="3" t="s">
        <v>993</v>
      </c>
      <c r="H883" t="str">
        <f>IF(ISBLANK(draft_picks[[#This Row],[drafter_id]]),"",_xlfn.XLOOKUP(draft_picks[[#This Row],[drafter_id]],drafters[id],drafters[name]))</f>
        <v>Demi Adejuyigbe</v>
      </c>
      <c r="J883" t="str">
        <f>IF(ISBLANK(draft_picks[[#This Row],[drafter_team_id]]),"",_xlfn.XLOOKUP(draft_picks[[#This Row],[drafter_team_id]],drafter_teams[id],drafter_teams[name]))</f>
        <v/>
      </c>
      <c r="K883" s="3" t="s">
        <v>15497</v>
      </c>
      <c r="L883" t="s">
        <v>15497</v>
      </c>
      <c r="M883" t="str">
        <f>IF(OR(ISBLANK(draft_picks[[#This Row],[veto_drafter_id]]),draft_picks[[#This Row],[veto_drafter_id]]=""),"",_xlfn.XLOOKUP(draft_picks[[#This Row],[veto_drafter_id]],drafters[id],drafters[name]))</f>
        <v/>
      </c>
      <c r="N883" t="s">
        <v>15497</v>
      </c>
      <c r="O883" t="str">
        <f>IF(OR(ISBLANK(draft_picks[[#This Row],[veto_drafter_team_id]]),draft_picks[[#This Row],[veto_drafter_team_id]]=""),"",_xlfn.XLOOKUP(draft_picks[[#This Row],[veto_drafter_team_id]],drafter_teams[id],drafter_teams[name]))</f>
        <v/>
      </c>
      <c r="Q883" t="s">
        <v>15497</v>
      </c>
      <c r="R883" t="str">
        <f>IF(OR(ISBLANK(draft_picks[[#This Row],[veto_override_drafter_id]]),draft_picks[[#This Row],[veto_override_drafter_id]]=""),"",_xlfn.XLOOKUP(draft_picks[[#This Row],[veto_override_drafter_id]],drafters[id],drafters[name]))</f>
        <v/>
      </c>
      <c r="S883" t="s">
        <v>15497</v>
      </c>
      <c r="T883" t="str">
        <f>IF(OR(ISBLANK(draft_picks[[#This Row],[veto_override_team_id]]),draft_picks[[#This Row],[veto_override_team_id]]=""),"",_xlfn.XLOOKUP(draft_picks[[#This Row],[veto_override_team_id]],drafter_teams[id],drafter_teams[name]))</f>
        <v/>
      </c>
    </row>
    <row r="884" spans="1:20" x14ac:dyDescent="0.25">
      <c r="A884" t="s">
        <v>754</v>
      </c>
      <c r="B884" t="str">
        <f>_xlfn.XLOOKUP(draft_picks[[#This Row],[draft_id]],drafts[id],drafts[title])</f>
        <v>Con Artist</v>
      </c>
      <c r="C884" s="3">
        <v>5</v>
      </c>
      <c r="D884">
        <f>IF(C883&lt;draft_picks[[#This Row],[position]],1,IF(C883&gt;draft_picks[[#This Row],[position]],D883+1,IF(C883=draft_picks[[#This Row],[position]],D883+1)))</f>
        <v>3</v>
      </c>
      <c r="E884" t="s">
        <v>6845</v>
      </c>
      <c r="F884" t="str">
        <f>IF(ISBLANK(draft_picks[[#This Row],[movie_id]]),"",_xlfn.XLOOKUP(draft_picks[[#This Row],[movie_id]],drafts.movies[id],drafts.movies[movie_title]))</f>
        <v>Bowfinger</v>
      </c>
      <c r="G884" s="3" t="s">
        <v>1229</v>
      </c>
      <c r="H884" t="str">
        <f>IF(ISBLANK(draft_picks[[#This Row],[drafter_id]]),"",_xlfn.XLOOKUP(draft_picks[[#This Row],[drafter_id]],drafters[id],drafters[name]))</f>
        <v>Ify Nwadiwe</v>
      </c>
      <c r="J884" t="str">
        <f>IF(ISBLANK(draft_picks[[#This Row],[drafter_team_id]]),"",_xlfn.XLOOKUP(draft_picks[[#This Row],[drafter_team_id]],drafter_teams[id],drafter_teams[name]))</f>
        <v/>
      </c>
      <c r="K884" s="3" t="s">
        <v>15497</v>
      </c>
      <c r="L884" t="s">
        <v>15497</v>
      </c>
      <c r="M884" t="str">
        <f>IF(OR(ISBLANK(draft_picks[[#This Row],[veto_drafter_id]]),draft_picks[[#This Row],[veto_drafter_id]]=""),"",_xlfn.XLOOKUP(draft_picks[[#This Row],[veto_drafter_id]],drafters[id],drafters[name]))</f>
        <v/>
      </c>
      <c r="N884" t="s">
        <v>15497</v>
      </c>
      <c r="O884" t="str">
        <f>IF(OR(ISBLANK(draft_picks[[#This Row],[veto_drafter_team_id]]),draft_picks[[#This Row],[veto_drafter_team_id]]=""),"",_xlfn.XLOOKUP(draft_picks[[#This Row],[veto_drafter_team_id]],drafter_teams[id],drafter_teams[name]))</f>
        <v/>
      </c>
      <c r="Q884" t="s">
        <v>15497</v>
      </c>
      <c r="R884" t="str">
        <f>IF(OR(ISBLANK(draft_picks[[#This Row],[veto_override_drafter_id]]),draft_picks[[#This Row],[veto_override_drafter_id]]=""),"",_xlfn.XLOOKUP(draft_picks[[#This Row],[veto_override_drafter_id]],drafters[id],drafters[name]))</f>
        <v/>
      </c>
      <c r="S884" t="s">
        <v>15497</v>
      </c>
      <c r="T884" t="str">
        <f>IF(OR(ISBLANK(draft_picks[[#This Row],[veto_override_team_id]]),draft_picks[[#This Row],[veto_override_team_id]]=""),"",_xlfn.XLOOKUP(draft_picks[[#This Row],[veto_override_team_id]],drafter_teams[id],drafter_teams[name]))</f>
        <v/>
      </c>
    </row>
    <row r="885" spans="1:20" x14ac:dyDescent="0.25">
      <c r="A885" t="s">
        <v>754</v>
      </c>
      <c r="B885" t="str">
        <f>_xlfn.XLOOKUP(draft_picks[[#This Row],[draft_id]],drafts[id],drafts[title])</f>
        <v>Con Artist</v>
      </c>
      <c r="C885" s="3">
        <v>4</v>
      </c>
      <c r="D885">
        <f>IF(C884&lt;draft_picks[[#This Row],[position]],1,IF(C884&gt;draft_picks[[#This Row],[position]],D884+1,IF(C884=draft_picks[[#This Row],[position]],D884+1)))</f>
        <v>4</v>
      </c>
      <c r="E885" t="s">
        <v>2616</v>
      </c>
      <c r="F885" t="str">
        <f>IF(ISBLANK(draft_picks[[#This Row],[movie_id]]),"",_xlfn.XLOOKUP(draft_picks[[#This Row],[movie_id]],drafts.movies[id],drafts.movies[movie_title]))</f>
        <v>The Brothers Bloom</v>
      </c>
      <c r="G885" s="3" t="s">
        <v>993</v>
      </c>
      <c r="H885" t="str">
        <f>IF(ISBLANK(draft_picks[[#This Row],[drafter_id]]),"",_xlfn.XLOOKUP(draft_picks[[#This Row],[drafter_id]],drafters[id],drafters[name]))</f>
        <v>Demi Adejuyigbe</v>
      </c>
      <c r="J885" t="str">
        <f>IF(ISBLANK(draft_picks[[#This Row],[drafter_team_id]]),"",_xlfn.XLOOKUP(draft_picks[[#This Row],[drafter_team_id]],drafter_teams[id],drafter_teams[name]))</f>
        <v/>
      </c>
      <c r="K885" s="3" t="s">
        <v>15497</v>
      </c>
      <c r="L885" t="s">
        <v>15497</v>
      </c>
      <c r="M885" t="str">
        <f>IF(OR(ISBLANK(draft_picks[[#This Row],[veto_drafter_id]]),draft_picks[[#This Row],[veto_drafter_id]]=""),"",_xlfn.XLOOKUP(draft_picks[[#This Row],[veto_drafter_id]],drafters[id],drafters[name]))</f>
        <v/>
      </c>
      <c r="N885" t="s">
        <v>15497</v>
      </c>
      <c r="O885" t="str">
        <f>IF(OR(ISBLANK(draft_picks[[#This Row],[veto_drafter_team_id]]),draft_picks[[#This Row],[veto_drafter_team_id]]=""),"",_xlfn.XLOOKUP(draft_picks[[#This Row],[veto_drafter_team_id]],drafter_teams[id],drafter_teams[name]))</f>
        <v/>
      </c>
      <c r="Q885" t="s">
        <v>15497</v>
      </c>
      <c r="R885" t="str">
        <f>IF(OR(ISBLANK(draft_picks[[#This Row],[veto_override_drafter_id]]),draft_picks[[#This Row],[veto_override_drafter_id]]=""),"",_xlfn.XLOOKUP(draft_picks[[#This Row],[veto_override_drafter_id]],drafters[id],drafters[name]))</f>
        <v/>
      </c>
      <c r="S885" t="s">
        <v>15497</v>
      </c>
      <c r="T885" t="str">
        <f>IF(OR(ISBLANK(draft_picks[[#This Row],[veto_override_team_id]]),draft_picks[[#This Row],[veto_override_team_id]]=""),"",_xlfn.XLOOKUP(draft_picks[[#This Row],[veto_override_team_id]],drafter_teams[id],drafter_teams[name]))</f>
        <v/>
      </c>
    </row>
    <row r="886" spans="1:20" x14ac:dyDescent="0.25">
      <c r="A886" t="s">
        <v>754</v>
      </c>
      <c r="B886" t="str">
        <f>_xlfn.XLOOKUP(draft_picks[[#This Row],[draft_id]],drafts[id],drafts[title])</f>
        <v>Con Artist</v>
      </c>
      <c r="C886" s="3">
        <v>3</v>
      </c>
      <c r="D886">
        <f>IF(C885&lt;draft_picks[[#This Row],[position]],1,IF(C885&gt;draft_picks[[#This Row],[position]],D885+1,IF(C885=draft_picks[[#This Row],[position]],D885+1)))</f>
        <v>5</v>
      </c>
      <c r="E886" t="s">
        <v>4914</v>
      </c>
      <c r="F886" t="str">
        <f>IF(ISBLANK(draft_picks[[#This Row],[movie_id]]),"",_xlfn.XLOOKUP(draft_picks[[#This Row],[movie_id]],drafts.movies[id],drafts.movies[movie_title]))</f>
        <v>Catch Me If You Can</v>
      </c>
      <c r="G886" s="3" t="s">
        <v>1229</v>
      </c>
      <c r="H886" t="str">
        <f>IF(ISBLANK(draft_picks[[#This Row],[drafter_id]]),"",_xlfn.XLOOKUP(draft_picks[[#This Row],[drafter_id]],drafters[id],drafters[name]))</f>
        <v>Ify Nwadiwe</v>
      </c>
      <c r="J886" t="str">
        <f>IF(ISBLANK(draft_picks[[#This Row],[drafter_team_id]]),"",_xlfn.XLOOKUP(draft_picks[[#This Row],[drafter_team_id]],drafter_teams[id],drafter_teams[name]))</f>
        <v/>
      </c>
      <c r="K886" s="3" t="s">
        <v>15497</v>
      </c>
      <c r="L886" t="s">
        <v>15497</v>
      </c>
      <c r="M886" t="str">
        <f>IF(OR(ISBLANK(draft_picks[[#This Row],[veto_drafter_id]]),draft_picks[[#This Row],[veto_drafter_id]]=""),"",_xlfn.XLOOKUP(draft_picks[[#This Row],[veto_drafter_id]],drafters[id],drafters[name]))</f>
        <v/>
      </c>
      <c r="N886" t="s">
        <v>15497</v>
      </c>
      <c r="O886" t="str">
        <f>IF(OR(ISBLANK(draft_picks[[#This Row],[veto_drafter_team_id]]),draft_picks[[#This Row],[veto_drafter_team_id]]=""),"",_xlfn.XLOOKUP(draft_picks[[#This Row],[veto_drafter_team_id]],drafter_teams[id],drafter_teams[name]))</f>
        <v/>
      </c>
      <c r="Q886" t="s">
        <v>15497</v>
      </c>
      <c r="R886" t="str">
        <f>IF(OR(ISBLANK(draft_picks[[#This Row],[veto_override_drafter_id]]),draft_picks[[#This Row],[veto_override_drafter_id]]=""),"",_xlfn.XLOOKUP(draft_picks[[#This Row],[veto_override_drafter_id]],drafters[id],drafters[name]))</f>
        <v/>
      </c>
      <c r="S886" t="s">
        <v>15497</v>
      </c>
      <c r="T886" t="str">
        <f>IF(OR(ISBLANK(draft_picks[[#This Row],[veto_override_team_id]]),draft_picks[[#This Row],[veto_override_team_id]]=""),"",_xlfn.XLOOKUP(draft_picks[[#This Row],[veto_override_team_id]],drafter_teams[id],drafter_teams[name]))</f>
        <v/>
      </c>
    </row>
    <row r="887" spans="1:20" x14ac:dyDescent="0.25">
      <c r="A887" t="s">
        <v>754</v>
      </c>
      <c r="B887" t="str">
        <f>_xlfn.XLOOKUP(draft_picks[[#This Row],[draft_id]],drafts[id],drafts[title])</f>
        <v>Con Artist</v>
      </c>
      <c r="C887" s="3">
        <v>2</v>
      </c>
      <c r="D887">
        <f>IF(C886&lt;draft_picks[[#This Row],[position]],1,IF(C886&gt;draft_picks[[#This Row],[position]],D886+1,IF(C886=draft_picks[[#This Row],[position]],D886+1)))</f>
        <v>6</v>
      </c>
      <c r="E887" t="s">
        <v>1374</v>
      </c>
      <c r="F887" t="str">
        <f>IF(ISBLANK(draft_picks[[#This Row],[movie_id]]),"",_xlfn.XLOOKUP(draft_picks[[#This Row],[movie_id]],drafts.movies[id],drafts.movies[movie_title]))</f>
        <v>The Handmaiden</v>
      </c>
      <c r="G887" s="3" t="s">
        <v>993</v>
      </c>
      <c r="H887" t="str">
        <f>IF(ISBLANK(draft_picks[[#This Row],[drafter_id]]),"",_xlfn.XLOOKUP(draft_picks[[#This Row],[drafter_id]],drafters[id],drafters[name]))</f>
        <v>Demi Adejuyigbe</v>
      </c>
      <c r="J887" t="str">
        <f>IF(ISBLANK(draft_picks[[#This Row],[drafter_team_id]]),"",_xlfn.XLOOKUP(draft_picks[[#This Row],[drafter_team_id]],drafter_teams[id],drafter_teams[name]))</f>
        <v/>
      </c>
      <c r="K887" s="3" t="s">
        <v>15497</v>
      </c>
      <c r="L887" t="s">
        <v>15497</v>
      </c>
      <c r="M887" t="str">
        <f>IF(OR(ISBLANK(draft_picks[[#This Row],[veto_drafter_id]]),draft_picks[[#This Row],[veto_drafter_id]]=""),"",_xlfn.XLOOKUP(draft_picks[[#This Row],[veto_drafter_id]],drafters[id],drafters[name]))</f>
        <v/>
      </c>
      <c r="N887" t="s">
        <v>15497</v>
      </c>
      <c r="O887" t="str">
        <f>IF(OR(ISBLANK(draft_picks[[#This Row],[veto_drafter_team_id]]),draft_picks[[#This Row],[veto_drafter_team_id]]=""),"",_xlfn.XLOOKUP(draft_picks[[#This Row],[veto_drafter_team_id]],drafter_teams[id],drafter_teams[name]))</f>
        <v/>
      </c>
      <c r="Q887" t="s">
        <v>15497</v>
      </c>
      <c r="R887" t="str">
        <f>IF(OR(ISBLANK(draft_picks[[#This Row],[veto_override_drafter_id]]),draft_picks[[#This Row],[veto_override_drafter_id]]=""),"",_xlfn.XLOOKUP(draft_picks[[#This Row],[veto_override_drafter_id]],drafters[id],drafters[name]))</f>
        <v/>
      </c>
      <c r="S887" t="s">
        <v>15497</v>
      </c>
      <c r="T887" t="str">
        <f>IF(OR(ISBLANK(draft_picks[[#This Row],[veto_override_team_id]]),draft_picks[[#This Row],[veto_override_team_id]]=""),"",_xlfn.XLOOKUP(draft_picks[[#This Row],[veto_override_team_id]],drafter_teams[id],drafter_teams[name]))</f>
        <v/>
      </c>
    </row>
    <row r="888" spans="1:20" x14ac:dyDescent="0.25">
      <c r="A888" t="s">
        <v>754</v>
      </c>
      <c r="B888" t="str">
        <f>_xlfn.XLOOKUP(draft_picks[[#This Row],[draft_id]],drafts[id],drafts[title])</f>
        <v>Con Artist</v>
      </c>
      <c r="C888" s="3">
        <v>1</v>
      </c>
      <c r="D888">
        <f>IF(C887&lt;draft_picks[[#This Row],[position]],1,IF(C887&gt;draft_picks[[#This Row],[position]],D887+1,IF(C887=draft_picks[[#This Row],[position]],D887+1)))</f>
        <v>7</v>
      </c>
      <c r="E888" t="s">
        <v>7096</v>
      </c>
      <c r="F888" t="str">
        <f>IF(ISBLANK(draft_picks[[#This Row],[movie_id]]),"",_xlfn.XLOOKUP(draft_picks[[#This Row],[movie_id]],drafts.movies[id],drafts.movies[movie_title]))</f>
        <v>Parasite</v>
      </c>
      <c r="G888" s="3" t="s">
        <v>1229</v>
      </c>
      <c r="H888" t="str">
        <f>IF(ISBLANK(draft_picks[[#This Row],[drafter_id]]),"",_xlfn.XLOOKUP(draft_picks[[#This Row],[drafter_id]],drafters[id],drafters[name]))</f>
        <v>Ify Nwadiwe</v>
      </c>
      <c r="J888" t="str">
        <f>IF(ISBLANK(draft_picks[[#This Row],[drafter_team_id]]),"",_xlfn.XLOOKUP(draft_picks[[#This Row],[drafter_team_id]],drafter_teams[id],drafter_teams[name]))</f>
        <v/>
      </c>
      <c r="K888" s="3" t="s">
        <v>15497</v>
      </c>
      <c r="L888" t="s">
        <v>15497</v>
      </c>
      <c r="M888" t="str">
        <f>IF(OR(ISBLANK(draft_picks[[#This Row],[veto_drafter_id]]),draft_picks[[#This Row],[veto_drafter_id]]=""),"",_xlfn.XLOOKUP(draft_picks[[#This Row],[veto_drafter_id]],drafters[id],drafters[name]))</f>
        <v/>
      </c>
      <c r="N888" t="s">
        <v>15497</v>
      </c>
      <c r="O888" t="str">
        <f>IF(OR(ISBLANK(draft_picks[[#This Row],[veto_drafter_team_id]]),draft_picks[[#This Row],[veto_drafter_team_id]]=""),"",_xlfn.XLOOKUP(draft_picks[[#This Row],[veto_drafter_team_id]],drafter_teams[id],drafter_teams[name]))</f>
        <v/>
      </c>
      <c r="Q888" t="s">
        <v>15497</v>
      </c>
      <c r="R888" t="str">
        <f>IF(OR(ISBLANK(draft_picks[[#This Row],[veto_override_drafter_id]]),draft_picks[[#This Row],[veto_override_drafter_id]]=""),"",_xlfn.XLOOKUP(draft_picks[[#This Row],[veto_override_drafter_id]],drafters[id],drafters[name]))</f>
        <v/>
      </c>
      <c r="S888" t="s">
        <v>15497</v>
      </c>
      <c r="T888" t="str">
        <f>IF(OR(ISBLANK(draft_picks[[#This Row],[veto_override_team_id]]),draft_picks[[#This Row],[veto_override_team_id]]=""),"",_xlfn.XLOOKUP(draft_picks[[#This Row],[veto_override_team_id]],drafter_teams[id],drafter_teams[name]))</f>
        <v/>
      </c>
    </row>
    <row r="889" spans="1:20" x14ac:dyDescent="0.25">
      <c r="A889" t="s">
        <v>560</v>
      </c>
      <c r="B889" t="str">
        <f>_xlfn.XLOOKUP(draft_picks[[#This Row],[draft_id]],drafts[id],drafts[title])</f>
        <v>Comic Book (Non-Superhero)</v>
      </c>
      <c r="C889" s="3">
        <v>7</v>
      </c>
      <c r="D889">
        <f>IF(C888&lt;draft_picks[[#This Row],[position]],1,IF(C888&gt;draft_picks[[#This Row],[position]],D888+1,IF(C888=draft_picks[[#This Row],[position]],D888+1)))</f>
        <v>1</v>
      </c>
      <c r="E889" t="s">
        <v>3436</v>
      </c>
      <c r="F889" t="str">
        <f>IF(ISBLANK(draft_picks[[#This Row],[movie_id]]),"",_xlfn.XLOOKUP(draft_picks[[#This Row],[movie_id]],drafts.movies[id],drafts.movies[movie_title]))</f>
        <v>Sin City</v>
      </c>
      <c r="G889" s="3" t="s">
        <v>1113</v>
      </c>
      <c r="H889" t="str">
        <f>IF(ISBLANK(draft_picks[[#This Row],[drafter_id]]),"",_xlfn.XLOOKUP(draft_picks[[#This Row],[drafter_id]],drafters[id],drafters[name]))</f>
        <v>Christian Holub</v>
      </c>
      <c r="J889" t="str">
        <f>IF(ISBLANK(draft_picks[[#This Row],[drafter_team_id]]),"",_xlfn.XLOOKUP(draft_picks[[#This Row],[drafter_team_id]],drafter_teams[id],drafter_teams[name]))</f>
        <v/>
      </c>
      <c r="K889" s="3" t="s">
        <v>15497</v>
      </c>
      <c r="L889" t="s">
        <v>15497</v>
      </c>
      <c r="M889" t="str">
        <f>IF(OR(ISBLANK(draft_picks[[#This Row],[veto_drafter_id]]),draft_picks[[#This Row],[veto_drafter_id]]=""),"",_xlfn.XLOOKUP(draft_picks[[#This Row],[veto_drafter_id]],drafters[id],drafters[name]))</f>
        <v/>
      </c>
      <c r="N889" t="s">
        <v>15497</v>
      </c>
      <c r="O889" t="str">
        <f>IF(OR(ISBLANK(draft_picks[[#This Row],[veto_drafter_team_id]]),draft_picks[[#This Row],[veto_drafter_team_id]]=""),"",_xlfn.XLOOKUP(draft_picks[[#This Row],[veto_drafter_team_id]],drafter_teams[id],drafter_teams[name]))</f>
        <v/>
      </c>
      <c r="Q889" t="s">
        <v>15497</v>
      </c>
      <c r="R889" t="str">
        <f>IF(OR(ISBLANK(draft_picks[[#This Row],[veto_override_drafter_id]]),draft_picks[[#This Row],[veto_override_drafter_id]]=""),"",_xlfn.XLOOKUP(draft_picks[[#This Row],[veto_override_drafter_id]],drafters[id],drafters[name]))</f>
        <v/>
      </c>
      <c r="S889" t="s">
        <v>15497</v>
      </c>
      <c r="T889" t="str">
        <f>IF(OR(ISBLANK(draft_picks[[#This Row],[veto_override_team_id]]),draft_picks[[#This Row],[veto_override_team_id]]=""),"",_xlfn.XLOOKUP(draft_picks[[#This Row],[veto_override_team_id]],drafter_teams[id],drafter_teams[name]))</f>
        <v/>
      </c>
    </row>
    <row r="890" spans="1:20" x14ac:dyDescent="0.25">
      <c r="A890" t="s">
        <v>560</v>
      </c>
      <c r="B890" t="str">
        <f>_xlfn.XLOOKUP(draft_picks[[#This Row],[draft_id]],drafts[id],drafts[title])</f>
        <v>Comic Book (Non-Superhero)</v>
      </c>
      <c r="C890" s="3">
        <v>6</v>
      </c>
      <c r="D890">
        <f>IF(C889&lt;draft_picks[[#This Row],[position]],1,IF(C889&gt;draft_picks[[#This Row],[position]],D889+1,IF(C889=draft_picks[[#This Row],[position]],D889+1)))</f>
        <v>2</v>
      </c>
      <c r="E890" t="s">
        <v>2862</v>
      </c>
      <c r="F890" t="str">
        <f>IF(ISBLANK(draft_picks[[#This Row],[movie_id]]),"",_xlfn.XLOOKUP(draft_picks[[#This Row],[movie_id]],drafts.movies[id],drafts.movies[movie_title]))</f>
        <v>Lady Snowblood</v>
      </c>
      <c r="G890" s="3" t="s">
        <v>1113</v>
      </c>
      <c r="H890" t="str">
        <f>IF(ISBLANK(draft_picks[[#This Row],[drafter_id]]),"",_xlfn.XLOOKUP(draft_picks[[#This Row],[drafter_id]],drafters[id],drafters[name]))</f>
        <v>Christian Holub</v>
      </c>
      <c r="J890" t="str">
        <f>IF(ISBLANK(draft_picks[[#This Row],[drafter_team_id]]),"",_xlfn.XLOOKUP(draft_picks[[#This Row],[drafter_team_id]],drafter_teams[id],drafter_teams[name]))</f>
        <v/>
      </c>
      <c r="K890" s="3" t="s">
        <v>15497</v>
      </c>
      <c r="L890" t="s">
        <v>15497</v>
      </c>
      <c r="M890" t="str">
        <f>IF(OR(ISBLANK(draft_picks[[#This Row],[veto_drafter_id]]),draft_picks[[#This Row],[veto_drafter_id]]=""),"",_xlfn.XLOOKUP(draft_picks[[#This Row],[veto_drafter_id]],drafters[id],drafters[name]))</f>
        <v/>
      </c>
      <c r="N890" t="s">
        <v>15497</v>
      </c>
      <c r="O890" t="str">
        <f>IF(OR(ISBLANK(draft_picks[[#This Row],[veto_drafter_team_id]]),draft_picks[[#This Row],[veto_drafter_team_id]]=""),"",_xlfn.XLOOKUP(draft_picks[[#This Row],[veto_drafter_team_id]],drafter_teams[id],drafter_teams[name]))</f>
        <v/>
      </c>
      <c r="Q890" t="s">
        <v>15497</v>
      </c>
      <c r="R890" t="str">
        <f>IF(OR(ISBLANK(draft_picks[[#This Row],[veto_override_drafter_id]]),draft_picks[[#This Row],[veto_override_drafter_id]]=""),"",_xlfn.XLOOKUP(draft_picks[[#This Row],[veto_override_drafter_id]],drafters[id],drafters[name]))</f>
        <v/>
      </c>
      <c r="S890" t="s">
        <v>15497</v>
      </c>
      <c r="T890" t="str">
        <f>IF(OR(ISBLANK(draft_picks[[#This Row],[veto_override_team_id]]),draft_picks[[#This Row],[veto_override_team_id]]=""),"",_xlfn.XLOOKUP(draft_picks[[#This Row],[veto_override_team_id]],drafter_teams[id],drafter_teams[name]))</f>
        <v/>
      </c>
    </row>
    <row r="891" spans="1:20" x14ac:dyDescent="0.25">
      <c r="A891" t="s">
        <v>560</v>
      </c>
      <c r="B891" t="str">
        <f>_xlfn.XLOOKUP(draft_picks[[#This Row],[draft_id]],drafts[id],drafts[title])</f>
        <v>Comic Book (Non-Superhero)</v>
      </c>
      <c r="C891" s="3">
        <v>5</v>
      </c>
      <c r="D891">
        <f>IF(C890&lt;draft_picks[[#This Row],[position]],1,IF(C890&gt;draft_picks[[#This Row],[position]],D890+1,IF(C890=draft_picks[[#This Row],[position]],D890+1)))</f>
        <v>3</v>
      </c>
      <c r="E891" t="s">
        <v>3627</v>
      </c>
      <c r="F891" t="str">
        <f>IF(ISBLANK(draft_picks[[#This Row],[movie_id]]),"",_xlfn.XLOOKUP(draft_picks[[#This Row],[movie_id]],drafts.movies[id],drafts.movies[movie_title]))</f>
        <v>Josie and the Pussycats</v>
      </c>
      <c r="G891" s="3" t="s">
        <v>1027</v>
      </c>
      <c r="H891" t="str">
        <f>IF(ISBLANK(draft_picks[[#This Row],[drafter_id]]),"",_xlfn.XLOOKUP(draft_picks[[#This Row],[drafter_id]],drafters[id],drafters[name]))</f>
        <v>Devan Coggan</v>
      </c>
      <c r="J891" t="str">
        <f>IF(ISBLANK(draft_picks[[#This Row],[drafter_team_id]]),"",_xlfn.XLOOKUP(draft_picks[[#This Row],[drafter_team_id]],drafter_teams[id],drafter_teams[name]))</f>
        <v/>
      </c>
      <c r="K891" s="3" t="s">
        <v>15497</v>
      </c>
      <c r="L891" t="s">
        <v>15497</v>
      </c>
      <c r="M891" t="str">
        <f>IF(OR(ISBLANK(draft_picks[[#This Row],[veto_drafter_id]]),draft_picks[[#This Row],[veto_drafter_id]]=""),"",_xlfn.XLOOKUP(draft_picks[[#This Row],[veto_drafter_id]],drafters[id],drafters[name]))</f>
        <v/>
      </c>
      <c r="N891" t="s">
        <v>15497</v>
      </c>
      <c r="O891" t="str">
        <f>IF(OR(ISBLANK(draft_picks[[#This Row],[veto_drafter_team_id]]),draft_picks[[#This Row],[veto_drafter_team_id]]=""),"",_xlfn.XLOOKUP(draft_picks[[#This Row],[veto_drafter_team_id]],drafter_teams[id],drafter_teams[name]))</f>
        <v/>
      </c>
      <c r="Q891" t="s">
        <v>15497</v>
      </c>
      <c r="R891" t="str">
        <f>IF(OR(ISBLANK(draft_picks[[#This Row],[veto_override_drafter_id]]),draft_picks[[#This Row],[veto_override_drafter_id]]=""),"",_xlfn.XLOOKUP(draft_picks[[#This Row],[veto_override_drafter_id]],drafters[id],drafters[name]))</f>
        <v/>
      </c>
      <c r="S891" t="s">
        <v>15497</v>
      </c>
      <c r="T891" t="str">
        <f>IF(OR(ISBLANK(draft_picks[[#This Row],[veto_override_team_id]]),draft_picks[[#This Row],[veto_override_team_id]]=""),"",_xlfn.XLOOKUP(draft_picks[[#This Row],[veto_override_team_id]],drafter_teams[id],drafter_teams[name]))</f>
        <v/>
      </c>
    </row>
    <row r="892" spans="1:20" x14ac:dyDescent="0.25">
      <c r="A892" t="s">
        <v>560</v>
      </c>
      <c r="B892" t="str">
        <f>_xlfn.XLOOKUP(draft_picks[[#This Row],[draft_id]],drafts[id],drafts[title])</f>
        <v>Comic Book (Non-Superhero)</v>
      </c>
      <c r="C892" s="3">
        <v>4</v>
      </c>
      <c r="D892">
        <f>IF(C891&lt;draft_picks[[#This Row],[position]],1,IF(C891&gt;draft_picks[[#This Row],[position]],D891+1,IF(C891=draft_picks[[#This Row],[position]],D891+1)))</f>
        <v>4</v>
      </c>
      <c r="E892" t="s">
        <v>6099</v>
      </c>
      <c r="F892" t="str">
        <f>IF(ISBLANK(draft_picks[[#This Row],[movie_id]]),"",_xlfn.XLOOKUP(draft_picks[[#This Row],[movie_id]],drafts.movies[id],drafts.movies[movie_title]))</f>
        <v>Snowpiercer</v>
      </c>
      <c r="G892" s="3" t="s">
        <v>1113</v>
      </c>
      <c r="H892" t="str">
        <f>IF(ISBLANK(draft_picks[[#This Row],[drafter_id]]),"",_xlfn.XLOOKUP(draft_picks[[#This Row],[drafter_id]],drafters[id],drafters[name]))</f>
        <v>Christian Holub</v>
      </c>
      <c r="J892" t="str">
        <f>IF(ISBLANK(draft_picks[[#This Row],[drafter_team_id]]),"",_xlfn.XLOOKUP(draft_picks[[#This Row],[drafter_team_id]],drafter_teams[id],drafter_teams[name]))</f>
        <v/>
      </c>
      <c r="K892" s="3" t="s">
        <v>15497</v>
      </c>
      <c r="L892" t="s">
        <v>15497</v>
      </c>
      <c r="M892" t="str">
        <f>IF(OR(ISBLANK(draft_picks[[#This Row],[veto_drafter_id]]),draft_picks[[#This Row],[veto_drafter_id]]=""),"",_xlfn.XLOOKUP(draft_picks[[#This Row],[veto_drafter_id]],drafters[id],drafters[name]))</f>
        <v/>
      </c>
      <c r="N892" t="s">
        <v>15497</v>
      </c>
      <c r="O892" t="str">
        <f>IF(OR(ISBLANK(draft_picks[[#This Row],[veto_drafter_team_id]]),draft_picks[[#This Row],[veto_drafter_team_id]]=""),"",_xlfn.XLOOKUP(draft_picks[[#This Row],[veto_drafter_team_id]],drafter_teams[id],drafter_teams[name]))</f>
        <v/>
      </c>
      <c r="Q892" t="s">
        <v>15497</v>
      </c>
      <c r="R892" t="str">
        <f>IF(OR(ISBLANK(draft_picks[[#This Row],[veto_override_drafter_id]]),draft_picks[[#This Row],[veto_override_drafter_id]]=""),"",_xlfn.XLOOKUP(draft_picks[[#This Row],[veto_override_drafter_id]],drafters[id],drafters[name]))</f>
        <v/>
      </c>
      <c r="S892" t="s">
        <v>15497</v>
      </c>
      <c r="T892" t="str">
        <f>IF(OR(ISBLANK(draft_picks[[#This Row],[veto_override_team_id]]),draft_picks[[#This Row],[veto_override_team_id]]=""),"",_xlfn.XLOOKUP(draft_picks[[#This Row],[veto_override_team_id]],drafter_teams[id],drafter_teams[name]))</f>
        <v/>
      </c>
    </row>
    <row r="893" spans="1:20" x14ac:dyDescent="0.25">
      <c r="A893" t="s">
        <v>560</v>
      </c>
      <c r="B893" t="str">
        <f>_xlfn.XLOOKUP(draft_picks[[#This Row],[draft_id]],drafts[id],drafts[title])</f>
        <v>Comic Book (Non-Superhero)</v>
      </c>
      <c r="C893" s="3">
        <v>3</v>
      </c>
      <c r="D893">
        <f>IF(C892&lt;draft_picks[[#This Row],[position]],1,IF(C892&gt;draft_picks[[#This Row],[position]],D892+1,IF(C892=draft_picks[[#This Row],[position]],D892+1)))</f>
        <v>5</v>
      </c>
      <c r="E893" t="s">
        <v>3340</v>
      </c>
      <c r="F893" t="str">
        <f>IF(ISBLANK(draft_picks[[#This Row],[movie_id]]),"",_xlfn.XLOOKUP(draft_picks[[#This Row],[movie_id]],drafts.movies[id],drafts.movies[movie_title]))</f>
        <v>Persepolis</v>
      </c>
      <c r="G893" s="3" t="s">
        <v>1027</v>
      </c>
      <c r="H893" t="str">
        <f>IF(ISBLANK(draft_picks[[#This Row],[drafter_id]]),"",_xlfn.XLOOKUP(draft_picks[[#This Row],[drafter_id]],drafters[id],drafters[name]))</f>
        <v>Devan Coggan</v>
      </c>
      <c r="J893" t="str">
        <f>IF(ISBLANK(draft_picks[[#This Row],[drafter_team_id]]),"",_xlfn.XLOOKUP(draft_picks[[#This Row],[drafter_team_id]],drafter_teams[id],drafter_teams[name]))</f>
        <v/>
      </c>
      <c r="K893" s="3" t="s">
        <v>15497</v>
      </c>
      <c r="L893" t="s">
        <v>15497</v>
      </c>
      <c r="M893" t="str">
        <f>IF(OR(ISBLANK(draft_picks[[#This Row],[veto_drafter_id]]),draft_picks[[#This Row],[veto_drafter_id]]=""),"",_xlfn.XLOOKUP(draft_picks[[#This Row],[veto_drafter_id]],drafters[id],drafters[name]))</f>
        <v/>
      </c>
      <c r="N893" t="s">
        <v>15497</v>
      </c>
      <c r="O893" t="str">
        <f>IF(OR(ISBLANK(draft_picks[[#This Row],[veto_drafter_team_id]]),draft_picks[[#This Row],[veto_drafter_team_id]]=""),"",_xlfn.XLOOKUP(draft_picks[[#This Row],[veto_drafter_team_id]],drafter_teams[id],drafter_teams[name]))</f>
        <v/>
      </c>
      <c r="Q893" t="s">
        <v>15497</v>
      </c>
      <c r="R893" t="str">
        <f>IF(OR(ISBLANK(draft_picks[[#This Row],[veto_override_drafter_id]]),draft_picks[[#This Row],[veto_override_drafter_id]]=""),"",_xlfn.XLOOKUP(draft_picks[[#This Row],[veto_override_drafter_id]],drafters[id],drafters[name]))</f>
        <v/>
      </c>
      <c r="S893" t="s">
        <v>15497</v>
      </c>
      <c r="T893" t="str">
        <f>IF(OR(ISBLANK(draft_picks[[#This Row],[veto_override_team_id]]),draft_picks[[#This Row],[veto_override_team_id]]=""),"",_xlfn.XLOOKUP(draft_picks[[#This Row],[veto_override_team_id]],drafter_teams[id],drafter_teams[name]))</f>
        <v/>
      </c>
    </row>
    <row r="894" spans="1:20" x14ac:dyDescent="0.25">
      <c r="A894" t="s">
        <v>560</v>
      </c>
      <c r="B894" t="str">
        <f>_xlfn.XLOOKUP(draft_picks[[#This Row],[draft_id]],drafts[id],drafts[title])</f>
        <v>Comic Book (Non-Superhero)</v>
      </c>
      <c r="C894" s="3">
        <v>2</v>
      </c>
      <c r="D894">
        <f>IF(C893&lt;draft_picks[[#This Row],[position]],1,IF(C893&gt;draft_picks[[#This Row],[position]],D893+1,IF(C893=draft_picks[[#This Row],[position]],D893+1)))</f>
        <v>6</v>
      </c>
      <c r="E894" t="s">
        <v>3379</v>
      </c>
      <c r="F894" t="str">
        <f>IF(ISBLANK(draft_picks[[#This Row],[movie_id]]),"",_xlfn.XLOOKUP(draft_picks[[#This Row],[movie_id]],drafts.movies[id],drafts.movies[movie_title]))</f>
        <v>Akira</v>
      </c>
      <c r="G894" s="3" t="s">
        <v>1113</v>
      </c>
      <c r="H894" t="str">
        <f>IF(ISBLANK(draft_picks[[#This Row],[drafter_id]]),"",_xlfn.XLOOKUP(draft_picks[[#This Row],[drafter_id]],drafters[id],drafters[name]))</f>
        <v>Christian Holub</v>
      </c>
      <c r="J894" t="str">
        <f>IF(ISBLANK(draft_picks[[#This Row],[drafter_team_id]]),"",_xlfn.XLOOKUP(draft_picks[[#This Row],[drafter_team_id]],drafter_teams[id],drafter_teams[name]))</f>
        <v/>
      </c>
      <c r="K894" s="3" t="s">
        <v>15497</v>
      </c>
      <c r="L894" t="s">
        <v>15497</v>
      </c>
      <c r="M894" t="str">
        <f>IF(OR(ISBLANK(draft_picks[[#This Row],[veto_drafter_id]]),draft_picks[[#This Row],[veto_drafter_id]]=""),"",_xlfn.XLOOKUP(draft_picks[[#This Row],[veto_drafter_id]],drafters[id],drafters[name]))</f>
        <v/>
      </c>
      <c r="N894" t="s">
        <v>15497</v>
      </c>
      <c r="O894" t="str">
        <f>IF(OR(ISBLANK(draft_picks[[#This Row],[veto_drafter_team_id]]),draft_picks[[#This Row],[veto_drafter_team_id]]=""),"",_xlfn.XLOOKUP(draft_picks[[#This Row],[veto_drafter_team_id]],drafter_teams[id],drafter_teams[name]))</f>
        <v/>
      </c>
      <c r="Q894" t="s">
        <v>15497</v>
      </c>
      <c r="R894" t="str">
        <f>IF(OR(ISBLANK(draft_picks[[#This Row],[veto_override_drafter_id]]),draft_picks[[#This Row],[veto_override_drafter_id]]=""),"",_xlfn.XLOOKUP(draft_picks[[#This Row],[veto_override_drafter_id]],drafters[id],drafters[name]))</f>
        <v/>
      </c>
      <c r="S894" t="s">
        <v>15497</v>
      </c>
      <c r="T894" t="str">
        <f>IF(OR(ISBLANK(draft_picks[[#This Row],[veto_override_team_id]]),draft_picks[[#This Row],[veto_override_team_id]]=""),"",_xlfn.XLOOKUP(draft_picks[[#This Row],[veto_override_team_id]],drafter_teams[id],drafter_teams[name]))</f>
        <v/>
      </c>
    </row>
    <row r="895" spans="1:20" x14ac:dyDescent="0.25">
      <c r="A895" t="s">
        <v>560</v>
      </c>
      <c r="B895" t="str">
        <f>_xlfn.XLOOKUP(draft_picks[[#This Row],[draft_id]],drafts[id],drafts[title])</f>
        <v>Comic Book (Non-Superhero)</v>
      </c>
      <c r="C895" s="3">
        <v>1</v>
      </c>
      <c r="D895">
        <f>IF(C894&lt;draft_picks[[#This Row],[position]],1,IF(C894&gt;draft_picks[[#This Row],[position]],D894+1,IF(C894=draft_picks[[#This Row],[position]],D894+1)))</f>
        <v>7</v>
      </c>
      <c r="E895" t="s">
        <v>6576</v>
      </c>
      <c r="F895" t="str">
        <f>IF(ISBLANK(draft_picks[[#This Row],[movie_id]]),"",_xlfn.XLOOKUP(draft_picks[[#This Row],[movie_id]],drafts.movies[id],drafts.movies[movie_title]))</f>
        <v>Scott Pilgrim vs. the World</v>
      </c>
      <c r="G895" s="3" t="s">
        <v>1027</v>
      </c>
      <c r="H895" t="str">
        <f>IF(ISBLANK(draft_picks[[#This Row],[drafter_id]]),"",_xlfn.XLOOKUP(draft_picks[[#This Row],[drafter_id]],drafters[id],drafters[name]))</f>
        <v>Devan Coggan</v>
      </c>
      <c r="J895" t="str">
        <f>IF(ISBLANK(draft_picks[[#This Row],[drafter_team_id]]),"",_xlfn.XLOOKUP(draft_picks[[#This Row],[drafter_team_id]],drafter_teams[id],drafter_teams[name]))</f>
        <v/>
      </c>
      <c r="K895" s="3" t="s">
        <v>15497</v>
      </c>
      <c r="L895" t="s">
        <v>15497</v>
      </c>
      <c r="M895" t="str">
        <f>IF(OR(ISBLANK(draft_picks[[#This Row],[veto_drafter_id]]),draft_picks[[#This Row],[veto_drafter_id]]=""),"",_xlfn.XLOOKUP(draft_picks[[#This Row],[veto_drafter_id]],drafters[id],drafters[name]))</f>
        <v/>
      </c>
      <c r="N895" t="s">
        <v>15497</v>
      </c>
      <c r="O895" t="str">
        <f>IF(OR(ISBLANK(draft_picks[[#This Row],[veto_drafter_team_id]]),draft_picks[[#This Row],[veto_drafter_team_id]]=""),"",_xlfn.XLOOKUP(draft_picks[[#This Row],[veto_drafter_team_id]],drafter_teams[id],drafter_teams[name]))</f>
        <v/>
      </c>
      <c r="Q895" t="s">
        <v>15497</v>
      </c>
      <c r="R895" t="str">
        <f>IF(OR(ISBLANK(draft_picks[[#This Row],[veto_override_drafter_id]]),draft_picks[[#This Row],[veto_override_drafter_id]]=""),"",_xlfn.XLOOKUP(draft_picks[[#This Row],[veto_override_drafter_id]],drafters[id],drafters[name]))</f>
        <v/>
      </c>
      <c r="S895" t="s">
        <v>15497</v>
      </c>
      <c r="T895" t="str">
        <f>IF(OR(ISBLANK(draft_picks[[#This Row],[veto_override_team_id]]),draft_picks[[#This Row],[veto_override_team_id]]=""),"",_xlfn.XLOOKUP(draft_picks[[#This Row],[veto_override_team_id]],drafter_teams[id],drafter_teams[name]))</f>
        <v/>
      </c>
    </row>
    <row r="896" spans="1:20" x14ac:dyDescent="0.25">
      <c r="A896" t="s">
        <v>338</v>
      </c>
      <c r="B896" t="str">
        <f>_xlfn.XLOOKUP(draft_picks[[#This Row],[draft_id]],drafts[id],drafts[title])</f>
        <v>Winona Ryder</v>
      </c>
      <c r="C896" s="3">
        <v>7</v>
      </c>
      <c r="D896">
        <f>IF(C895&lt;draft_picks[[#This Row],[position]],1,IF(C895&gt;draft_picks[[#This Row],[position]],D895+1,IF(C895=draft_picks[[#This Row],[position]],D895+1)))</f>
        <v>1</v>
      </c>
      <c r="E896" t="s">
        <v>4566</v>
      </c>
      <c r="F896" t="str">
        <f>IF(ISBLANK(draft_picks[[#This Row],[movie_id]]),"",_xlfn.XLOOKUP(draft_picks[[#This Row],[movie_id]],drafts.movies[id],drafts.movies[movie_title]))</f>
        <v>Mermaids</v>
      </c>
      <c r="G896" s="3" t="s">
        <v>961</v>
      </c>
      <c r="H896" t="str">
        <f>IF(ISBLANK(draft_picks[[#This Row],[drafter_id]]),"",_xlfn.XLOOKUP(draft_picks[[#This Row],[drafter_id]],drafters[id],drafters[name]))</f>
        <v>Dana Schwartz</v>
      </c>
      <c r="J896" t="str">
        <f>IF(ISBLANK(draft_picks[[#This Row],[drafter_team_id]]),"",_xlfn.XLOOKUP(draft_picks[[#This Row],[drafter_team_id]],drafter_teams[id],drafter_teams[name]))</f>
        <v/>
      </c>
      <c r="K896" s="3" t="s">
        <v>15497</v>
      </c>
      <c r="L896" t="s">
        <v>15497</v>
      </c>
      <c r="M896" t="str">
        <f>IF(OR(ISBLANK(draft_picks[[#This Row],[veto_drafter_id]]),draft_picks[[#This Row],[veto_drafter_id]]=""),"",_xlfn.XLOOKUP(draft_picks[[#This Row],[veto_drafter_id]],drafters[id],drafters[name]))</f>
        <v/>
      </c>
      <c r="N896" t="s">
        <v>15497</v>
      </c>
      <c r="O896" t="str">
        <f>IF(OR(ISBLANK(draft_picks[[#This Row],[veto_drafter_team_id]]),draft_picks[[#This Row],[veto_drafter_team_id]]=""),"",_xlfn.XLOOKUP(draft_picks[[#This Row],[veto_drafter_team_id]],drafter_teams[id],drafter_teams[name]))</f>
        <v/>
      </c>
      <c r="Q896" t="s">
        <v>15497</v>
      </c>
      <c r="R896" t="str">
        <f>IF(OR(ISBLANK(draft_picks[[#This Row],[veto_override_drafter_id]]),draft_picks[[#This Row],[veto_override_drafter_id]]=""),"",_xlfn.XLOOKUP(draft_picks[[#This Row],[veto_override_drafter_id]],drafters[id],drafters[name]))</f>
        <v/>
      </c>
      <c r="S896" t="s">
        <v>15497</v>
      </c>
      <c r="T896" t="str">
        <f>IF(OR(ISBLANK(draft_picks[[#This Row],[veto_override_team_id]]),draft_picks[[#This Row],[veto_override_team_id]]=""),"",_xlfn.XLOOKUP(draft_picks[[#This Row],[veto_override_team_id]],drafter_teams[id],drafter_teams[name]))</f>
        <v/>
      </c>
    </row>
    <row r="897" spans="1:20" x14ac:dyDescent="0.25">
      <c r="A897" t="s">
        <v>338</v>
      </c>
      <c r="B897" t="str">
        <f>_xlfn.XLOOKUP(draft_picks[[#This Row],[draft_id]],drafts[id],drafts[title])</f>
        <v>Winona Ryder</v>
      </c>
      <c r="C897" s="3">
        <v>6</v>
      </c>
      <c r="D897">
        <f>IF(C896&lt;draft_picks[[#This Row],[position]],1,IF(C896&gt;draft_picks[[#This Row],[position]],D896+1,IF(C896=draft_picks[[#This Row],[position]],D896+1)))</f>
        <v>2</v>
      </c>
      <c r="E897" t="s">
        <v>3612</v>
      </c>
      <c r="F897" t="str">
        <f>IF(ISBLANK(draft_picks[[#This Row],[movie_id]]),"",_xlfn.XLOOKUP(draft_picks[[#This Row],[movie_id]],drafts.movies[id],drafts.movies[movie_title]))</f>
        <v>The Age of Innocence</v>
      </c>
      <c r="G897" s="3" t="s">
        <v>961</v>
      </c>
      <c r="H897" t="str">
        <f>IF(ISBLANK(draft_picks[[#This Row],[drafter_id]]),"",_xlfn.XLOOKUP(draft_picks[[#This Row],[drafter_id]],drafters[id],drafters[name]))</f>
        <v>Dana Schwartz</v>
      </c>
      <c r="J897" t="str">
        <f>IF(ISBLANK(draft_picks[[#This Row],[drafter_team_id]]),"",_xlfn.XLOOKUP(draft_picks[[#This Row],[drafter_team_id]],drafter_teams[id],drafter_teams[name]))</f>
        <v/>
      </c>
      <c r="K897" s="3" t="s">
        <v>15497</v>
      </c>
      <c r="L897" t="s">
        <v>15497</v>
      </c>
      <c r="M897" t="str">
        <f>IF(OR(ISBLANK(draft_picks[[#This Row],[veto_drafter_id]]),draft_picks[[#This Row],[veto_drafter_id]]=""),"",_xlfn.XLOOKUP(draft_picks[[#This Row],[veto_drafter_id]],drafters[id],drafters[name]))</f>
        <v/>
      </c>
      <c r="N897" t="s">
        <v>15497</v>
      </c>
      <c r="O897" t="str">
        <f>IF(OR(ISBLANK(draft_picks[[#This Row],[veto_drafter_team_id]]),draft_picks[[#This Row],[veto_drafter_team_id]]=""),"",_xlfn.XLOOKUP(draft_picks[[#This Row],[veto_drafter_team_id]],drafter_teams[id],drafter_teams[name]))</f>
        <v/>
      </c>
      <c r="Q897" t="s">
        <v>15497</v>
      </c>
      <c r="R897" t="str">
        <f>IF(OR(ISBLANK(draft_picks[[#This Row],[veto_override_drafter_id]]),draft_picks[[#This Row],[veto_override_drafter_id]]=""),"",_xlfn.XLOOKUP(draft_picks[[#This Row],[veto_override_drafter_id]],drafters[id],drafters[name]))</f>
        <v/>
      </c>
      <c r="S897" t="s">
        <v>15497</v>
      </c>
      <c r="T897" t="str">
        <f>IF(OR(ISBLANK(draft_picks[[#This Row],[veto_override_team_id]]),draft_picks[[#This Row],[veto_override_team_id]]=""),"",_xlfn.XLOOKUP(draft_picks[[#This Row],[veto_override_team_id]],drafter_teams[id],drafter_teams[name]))</f>
        <v/>
      </c>
    </row>
    <row r="898" spans="1:20" x14ac:dyDescent="0.25">
      <c r="A898" t="s">
        <v>338</v>
      </c>
      <c r="B898" t="str">
        <f>_xlfn.XLOOKUP(draft_picks[[#This Row],[draft_id]],drafts[id],drafts[title])</f>
        <v>Winona Ryder</v>
      </c>
      <c r="C898" s="3">
        <v>5</v>
      </c>
      <c r="D898">
        <f>IF(C897&lt;draft_picks[[#This Row],[position]],1,IF(C897&gt;draft_picks[[#This Row],[position]],D897+1,IF(C897=draft_picks[[#This Row],[position]],D897+1)))</f>
        <v>3</v>
      </c>
      <c r="E898" t="s">
        <v>2640</v>
      </c>
      <c r="F898" t="str">
        <f>IF(ISBLANK(draft_picks[[#This Row],[movie_id]]),"",_xlfn.XLOOKUP(draft_picks[[#This Row],[movie_id]],drafts.movies[id],drafts.movies[movie_title]))</f>
        <v>Little Women</v>
      </c>
      <c r="G898" s="3" t="s">
        <v>905</v>
      </c>
      <c r="H898" t="str">
        <f>IF(ISBLANK(draft_picks[[#This Row],[drafter_id]]),"",_xlfn.XLOOKUP(draft_picks[[#This Row],[drafter_id]],drafters[id],drafters[name]))</f>
        <v>Phil Iscove</v>
      </c>
      <c r="J898" t="str">
        <f>IF(ISBLANK(draft_picks[[#This Row],[drafter_team_id]]),"",_xlfn.XLOOKUP(draft_picks[[#This Row],[drafter_team_id]],drafter_teams[id],drafter_teams[name]))</f>
        <v/>
      </c>
      <c r="K898" s="3" t="s">
        <v>15497</v>
      </c>
      <c r="L898" t="s">
        <v>15497</v>
      </c>
      <c r="M898" t="str">
        <f>IF(OR(ISBLANK(draft_picks[[#This Row],[veto_drafter_id]]),draft_picks[[#This Row],[veto_drafter_id]]=""),"",_xlfn.XLOOKUP(draft_picks[[#This Row],[veto_drafter_id]],drafters[id],drafters[name]))</f>
        <v/>
      </c>
      <c r="N898" t="s">
        <v>15497</v>
      </c>
      <c r="O898" t="str">
        <f>IF(OR(ISBLANK(draft_picks[[#This Row],[veto_drafter_team_id]]),draft_picks[[#This Row],[veto_drafter_team_id]]=""),"",_xlfn.XLOOKUP(draft_picks[[#This Row],[veto_drafter_team_id]],drafter_teams[id],drafter_teams[name]))</f>
        <v/>
      </c>
      <c r="Q898" t="s">
        <v>15497</v>
      </c>
      <c r="R898" t="str">
        <f>IF(OR(ISBLANK(draft_picks[[#This Row],[veto_override_drafter_id]]),draft_picks[[#This Row],[veto_override_drafter_id]]=""),"",_xlfn.XLOOKUP(draft_picks[[#This Row],[veto_override_drafter_id]],drafters[id],drafters[name]))</f>
        <v/>
      </c>
      <c r="S898" t="s">
        <v>15497</v>
      </c>
      <c r="T898" t="str">
        <f>IF(OR(ISBLANK(draft_picks[[#This Row],[veto_override_team_id]]),draft_picks[[#This Row],[veto_override_team_id]]=""),"",_xlfn.XLOOKUP(draft_picks[[#This Row],[veto_override_team_id]],drafter_teams[id],drafter_teams[name]))</f>
        <v/>
      </c>
    </row>
    <row r="899" spans="1:20" x14ac:dyDescent="0.25">
      <c r="A899" t="s">
        <v>338</v>
      </c>
      <c r="B899" t="str">
        <f>_xlfn.XLOOKUP(draft_picks[[#This Row],[draft_id]],drafts[id],drafts[title])</f>
        <v>Winona Ryder</v>
      </c>
      <c r="C899" s="3">
        <v>4</v>
      </c>
      <c r="D899">
        <f>IF(C898&lt;draft_picks[[#This Row],[position]],1,IF(C898&gt;draft_picks[[#This Row],[position]],D898+1,IF(C898=draft_picks[[#This Row],[position]],D898+1)))</f>
        <v>4</v>
      </c>
      <c r="E899" t="s">
        <v>2532</v>
      </c>
      <c r="F899" t="str">
        <f>IF(ISBLANK(draft_picks[[#This Row],[movie_id]]),"",_xlfn.XLOOKUP(draft_picks[[#This Row],[movie_id]],drafts.movies[id],drafts.movies[movie_title]))</f>
        <v>Black Swan</v>
      </c>
      <c r="G899" s="3" t="s">
        <v>961</v>
      </c>
      <c r="H899" t="str">
        <f>IF(ISBLANK(draft_picks[[#This Row],[drafter_id]]),"",_xlfn.XLOOKUP(draft_picks[[#This Row],[drafter_id]],drafters[id],drafters[name]))</f>
        <v>Dana Schwartz</v>
      </c>
      <c r="J899" t="str">
        <f>IF(ISBLANK(draft_picks[[#This Row],[drafter_team_id]]),"",_xlfn.XLOOKUP(draft_picks[[#This Row],[drafter_team_id]],drafter_teams[id],drafter_teams[name]))</f>
        <v/>
      </c>
      <c r="K899" s="3" t="s">
        <v>15484</v>
      </c>
      <c r="L899" t="s">
        <v>905</v>
      </c>
      <c r="M899" t="str">
        <f>IF(OR(ISBLANK(draft_picks[[#This Row],[veto_drafter_id]]),draft_picks[[#This Row],[veto_drafter_id]]=""),"",_xlfn.XLOOKUP(draft_picks[[#This Row],[veto_drafter_id]],drafters[id],drafters[name]))</f>
        <v>Phil Iscove</v>
      </c>
      <c r="N899" t="s">
        <v>15497</v>
      </c>
      <c r="O899" t="str">
        <f>IF(OR(ISBLANK(draft_picks[[#This Row],[veto_drafter_team_id]]),draft_picks[[#This Row],[veto_drafter_team_id]]=""),"",_xlfn.XLOOKUP(draft_picks[[#This Row],[veto_drafter_team_id]],drafter_teams[id],drafter_teams[name]))</f>
        <v/>
      </c>
      <c r="Q899" t="s">
        <v>15497</v>
      </c>
      <c r="R899" t="str">
        <f>IF(OR(ISBLANK(draft_picks[[#This Row],[veto_override_drafter_id]]),draft_picks[[#This Row],[veto_override_drafter_id]]=""),"",_xlfn.XLOOKUP(draft_picks[[#This Row],[veto_override_drafter_id]],drafters[id],drafters[name]))</f>
        <v/>
      </c>
      <c r="S899" t="s">
        <v>15497</v>
      </c>
      <c r="T899" t="str">
        <f>IF(OR(ISBLANK(draft_picks[[#This Row],[veto_override_team_id]]),draft_picks[[#This Row],[veto_override_team_id]]=""),"",_xlfn.XLOOKUP(draft_picks[[#This Row],[veto_override_team_id]],drafter_teams[id],drafter_teams[name]))</f>
        <v/>
      </c>
    </row>
    <row r="900" spans="1:20" x14ac:dyDescent="0.25">
      <c r="A900" t="s">
        <v>338</v>
      </c>
      <c r="B900" t="str">
        <f>_xlfn.XLOOKUP(draft_picks[[#This Row],[draft_id]],drafts[id],drafts[title])</f>
        <v>Winona Ryder</v>
      </c>
      <c r="C900" s="3">
        <v>4</v>
      </c>
      <c r="D900">
        <f>IF(C899&lt;draft_picks[[#This Row],[position]],1,IF(C899&gt;draft_picks[[#This Row],[position]],D899+1,IF(C899=draft_picks[[#This Row],[position]],D899+1)))</f>
        <v>5</v>
      </c>
      <c r="E900" t="s">
        <v>8372</v>
      </c>
      <c r="F900" t="str">
        <f>IF(ISBLANK(draft_picks[[#This Row],[movie_id]]),"",_xlfn.XLOOKUP(draft_picks[[#This Row],[movie_id]],drafts.movies[id],drafts.movies[movie_title]))</f>
        <v>Reality Bites</v>
      </c>
      <c r="G900" s="3" t="s">
        <v>961</v>
      </c>
      <c r="H900" t="str">
        <f>IF(ISBLANK(draft_picks[[#This Row],[drafter_id]]),"",_xlfn.XLOOKUP(draft_picks[[#This Row],[drafter_id]],drafters[id],drafters[name]))</f>
        <v>Dana Schwartz</v>
      </c>
      <c r="J900" t="str">
        <f>IF(ISBLANK(draft_picks[[#This Row],[drafter_team_id]]),"",_xlfn.XLOOKUP(draft_picks[[#This Row],[drafter_team_id]],drafter_teams[id],drafter_teams[name]))</f>
        <v/>
      </c>
      <c r="K900" s="3" t="s">
        <v>15497</v>
      </c>
      <c r="L900" t="s">
        <v>15497</v>
      </c>
      <c r="M900" t="str">
        <f>IF(OR(ISBLANK(draft_picks[[#This Row],[veto_drafter_id]]),draft_picks[[#This Row],[veto_drafter_id]]=""),"",_xlfn.XLOOKUP(draft_picks[[#This Row],[veto_drafter_id]],drafters[id],drafters[name]))</f>
        <v/>
      </c>
      <c r="N900" t="s">
        <v>15497</v>
      </c>
      <c r="O900" t="str">
        <f>IF(OR(ISBLANK(draft_picks[[#This Row],[veto_drafter_team_id]]),draft_picks[[#This Row],[veto_drafter_team_id]]=""),"",_xlfn.XLOOKUP(draft_picks[[#This Row],[veto_drafter_team_id]],drafter_teams[id],drafter_teams[name]))</f>
        <v/>
      </c>
      <c r="Q900" t="s">
        <v>15497</v>
      </c>
      <c r="R900" t="str">
        <f>IF(OR(ISBLANK(draft_picks[[#This Row],[veto_override_drafter_id]]),draft_picks[[#This Row],[veto_override_drafter_id]]=""),"",_xlfn.XLOOKUP(draft_picks[[#This Row],[veto_override_drafter_id]],drafters[id],drafters[name]))</f>
        <v/>
      </c>
      <c r="S900" t="s">
        <v>15497</v>
      </c>
      <c r="T900" t="str">
        <f>IF(OR(ISBLANK(draft_picks[[#This Row],[veto_override_team_id]]),draft_picks[[#This Row],[veto_override_team_id]]=""),"",_xlfn.XLOOKUP(draft_picks[[#This Row],[veto_override_team_id]],drafter_teams[id],drafter_teams[name]))</f>
        <v/>
      </c>
    </row>
    <row r="901" spans="1:20" x14ac:dyDescent="0.25">
      <c r="A901" t="s">
        <v>338</v>
      </c>
      <c r="B901" t="str">
        <f>_xlfn.XLOOKUP(draft_picks[[#This Row],[draft_id]],drafts[id],drafts[title])</f>
        <v>Winona Ryder</v>
      </c>
      <c r="C901" s="3">
        <v>3</v>
      </c>
      <c r="D901">
        <f>IF(C900&lt;draft_picks[[#This Row],[position]],1,IF(C900&gt;draft_picks[[#This Row],[position]],D900+1,IF(C900=draft_picks[[#This Row],[position]],D900+1)))</f>
        <v>6</v>
      </c>
      <c r="E901" t="s">
        <v>2541</v>
      </c>
      <c r="F901" t="str">
        <f>IF(ISBLANK(draft_picks[[#This Row],[movie_id]]),"",_xlfn.XLOOKUP(draft_picks[[#This Row],[movie_id]],drafts.movies[id],drafts.movies[movie_title]))</f>
        <v>Heathers</v>
      </c>
      <c r="G901" s="3" t="s">
        <v>905</v>
      </c>
      <c r="H901" t="str">
        <f>IF(ISBLANK(draft_picks[[#This Row],[drafter_id]]),"",_xlfn.XLOOKUP(draft_picks[[#This Row],[drafter_id]],drafters[id],drafters[name]))</f>
        <v>Phil Iscove</v>
      </c>
      <c r="J901" t="str">
        <f>IF(ISBLANK(draft_picks[[#This Row],[drafter_team_id]]),"",_xlfn.XLOOKUP(draft_picks[[#This Row],[drafter_team_id]],drafter_teams[id],drafter_teams[name]))</f>
        <v/>
      </c>
      <c r="K901" s="3" t="s">
        <v>15484</v>
      </c>
      <c r="L901" t="s">
        <v>961</v>
      </c>
      <c r="M901" t="str">
        <f>IF(OR(ISBLANK(draft_picks[[#This Row],[veto_drafter_id]]),draft_picks[[#This Row],[veto_drafter_id]]=""),"",_xlfn.XLOOKUP(draft_picks[[#This Row],[veto_drafter_id]],drafters[id],drafters[name]))</f>
        <v>Dana Schwartz</v>
      </c>
      <c r="N901" t="s">
        <v>15497</v>
      </c>
      <c r="O901" t="str">
        <f>IF(OR(ISBLANK(draft_picks[[#This Row],[veto_drafter_team_id]]),draft_picks[[#This Row],[veto_drafter_team_id]]=""),"",_xlfn.XLOOKUP(draft_picks[[#This Row],[veto_drafter_team_id]],drafter_teams[id],drafter_teams[name]))</f>
        <v/>
      </c>
      <c r="Q901" t="s">
        <v>15497</v>
      </c>
      <c r="R901" t="str">
        <f>IF(OR(ISBLANK(draft_picks[[#This Row],[veto_override_drafter_id]]),draft_picks[[#This Row],[veto_override_drafter_id]]=""),"",_xlfn.XLOOKUP(draft_picks[[#This Row],[veto_override_drafter_id]],drafters[id],drafters[name]))</f>
        <v/>
      </c>
      <c r="S901" t="s">
        <v>15497</v>
      </c>
      <c r="T901" t="str">
        <f>IF(OR(ISBLANK(draft_picks[[#This Row],[veto_override_team_id]]),draft_picks[[#This Row],[veto_override_team_id]]=""),"",_xlfn.XLOOKUP(draft_picks[[#This Row],[veto_override_team_id]],drafter_teams[id],drafter_teams[name]))</f>
        <v/>
      </c>
    </row>
    <row r="902" spans="1:20" x14ac:dyDescent="0.25">
      <c r="A902" t="s">
        <v>338</v>
      </c>
      <c r="B902" t="str">
        <f>_xlfn.XLOOKUP(draft_picks[[#This Row],[draft_id]],drafts[id],drafts[title])</f>
        <v>Winona Ryder</v>
      </c>
      <c r="C902" s="3">
        <v>3</v>
      </c>
      <c r="D902">
        <f>IF(C901&lt;draft_picks[[#This Row],[position]],1,IF(C901&gt;draft_picks[[#This Row],[position]],D901+1,IF(C901=draft_picks[[#This Row],[position]],D901+1)))</f>
        <v>7</v>
      </c>
      <c r="E902" t="s">
        <v>8316</v>
      </c>
      <c r="F902" t="str">
        <f>IF(ISBLANK(draft_picks[[#This Row],[movie_id]]),"",_xlfn.XLOOKUP(draft_picks[[#This Row],[movie_id]],drafts.movies[id],drafts.movies[movie_title]))</f>
        <v>Beetlejuice</v>
      </c>
      <c r="G902" s="3" t="s">
        <v>905</v>
      </c>
      <c r="H902" t="str">
        <f>IF(ISBLANK(draft_picks[[#This Row],[drafter_id]]),"",_xlfn.XLOOKUP(draft_picks[[#This Row],[drafter_id]],drafters[id],drafters[name]))</f>
        <v>Phil Iscove</v>
      </c>
      <c r="J902" t="str">
        <f>IF(ISBLANK(draft_picks[[#This Row],[drafter_team_id]]),"",_xlfn.XLOOKUP(draft_picks[[#This Row],[drafter_team_id]],drafter_teams[id],drafter_teams[name]))</f>
        <v/>
      </c>
      <c r="K902" s="3" t="s">
        <v>15497</v>
      </c>
      <c r="L902" t="s">
        <v>15497</v>
      </c>
      <c r="M902" t="str">
        <f>IF(OR(ISBLANK(draft_picks[[#This Row],[veto_drafter_id]]),draft_picks[[#This Row],[veto_drafter_id]]=""),"",_xlfn.XLOOKUP(draft_picks[[#This Row],[veto_drafter_id]],drafters[id],drafters[name]))</f>
        <v/>
      </c>
      <c r="N902" t="s">
        <v>15497</v>
      </c>
      <c r="O902" t="str">
        <f>IF(OR(ISBLANK(draft_picks[[#This Row],[veto_drafter_team_id]]),draft_picks[[#This Row],[veto_drafter_team_id]]=""),"",_xlfn.XLOOKUP(draft_picks[[#This Row],[veto_drafter_team_id]],drafter_teams[id],drafter_teams[name]))</f>
        <v/>
      </c>
      <c r="Q902" t="s">
        <v>15497</v>
      </c>
      <c r="R902" t="str">
        <f>IF(OR(ISBLANK(draft_picks[[#This Row],[veto_override_drafter_id]]),draft_picks[[#This Row],[veto_override_drafter_id]]=""),"",_xlfn.XLOOKUP(draft_picks[[#This Row],[veto_override_drafter_id]],drafters[id],drafters[name]))</f>
        <v/>
      </c>
      <c r="S902" t="s">
        <v>15497</v>
      </c>
      <c r="T902" t="str">
        <f>IF(OR(ISBLANK(draft_picks[[#This Row],[veto_override_team_id]]),draft_picks[[#This Row],[veto_override_team_id]]=""),"",_xlfn.XLOOKUP(draft_picks[[#This Row],[veto_override_team_id]],drafter_teams[id],drafter_teams[name]))</f>
        <v/>
      </c>
    </row>
    <row r="903" spans="1:20" x14ac:dyDescent="0.25">
      <c r="A903" t="s">
        <v>338</v>
      </c>
      <c r="B903" t="str">
        <f>_xlfn.XLOOKUP(draft_picks[[#This Row],[draft_id]],drafts[id],drafts[title])</f>
        <v>Winona Ryder</v>
      </c>
      <c r="C903" s="3">
        <v>2</v>
      </c>
      <c r="D903">
        <f>IF(C902&lt;draft_picks[[#This Row],[position]],1,IF(C902&gt;draft_picks[[#This Row],[position]],D902+1,IF(C902=draft_picks[[#This Row],[position]],D902+1)))</f>
        <v>8</v>
      </c>
      <c r="E903" t="s">
        <v>7057</v>
      </c>
      <c r="F903" t="str">
        <f>IF(ISBLANK(draft_picks[[#This Row],[movie_id]]),"",_xlfn.XLOOKUP(draft_picks[[#This Row],[movie_id]],drafts.movies[id],drafts.movies[movie_title]))</f>
        <v>Edward Scissorhands</v>
      </c>
      <c r="G903" s="3" t="s">
        <v>961</v>
      </c>
      <c r="H903" t="str">
        <f>IF(ISBLANK(draft_picks[[#This Row],[drafter_id]]),"",_xlfn.XLOOKUP(draft_picks[[#This Row],[drafter_id]],drafters[id],drafters[name]))</f>
        <v>Dana Schwartz</v>
      </c>
      <c r="J903" t="str">
        <f>IF(ISBLANK(draft_picks[[#This Row],[drafter_team_id]]),"",_xlfn.XLOOKUP(draft_picks[[#This Row],[drafter_team_id]],drafter_teams[id],drafter_teams[name]))</f>
        <v/>
      </c>
      <c r="K903" s="3" t="s">
        <v>15497</v>
      </c>
      <c r="L903" t="s">
        <v>15497</v>
      </c>
      <c r="M903" t="str">
        <f>IF(OR(ISBLANK(draft_picks[[#This Row],[veto_drafter_id]]),draft_picks[[#This Row],[veto_drafter_id]]=""),"",_xlfn.XLOOKUP(draft_picks[[#This Row],[veto_drafter_id]],drafters[id],drafters[name]))</f>
        <v/>
      </c>
      <c r="N903" t="s">
        <v>15497</v>
      </c>
      <c r="O903" t="str">
        <f>IF(OR(ISBLANK(draft_picks[[#This Row],[veto_drafter_team_id]]),draft_picks[[#This Row],[veto_drafter_team_id]]=""),"",_xlfn.XLOOKUP(draft_picks[[#This Row],[veto_drafter_team_id]],drafter_teams[id],drafter_teams[name]))</f>
        <v/>
      </c>
      <c r="Q903" t="s">
        <v>15497</v>
      </c>
      <c r="R903" t="str">
        <f>IF(OR(ISBLANK(draft_picks[[#This Row],[veto_override_drafter_id]]),draft_picks[[#This Row],[veto_override_drafter_id]]=""),"",_xlfn.XLOOKUP(draft_picks[[#This Row],[veto_override_drafter_id]],drafters[id],drafters[name]))</f>
        <v/>
      </c>
      <c r="S903" t="s">
        <v>15497</v>
      </c>
      <c r="T903" t="str">
        <f>IF(OR(ISBLANK(draft_picks[[#This Row],[veto_override_team_id]]),draft_picks[[#This Row],[veto_override_team_id]]=""),"",_xlfn.XLOOKUP(draft_picks[[#This Row],[veto_override_team_id]],drafter_teams[id],drafter_teams[name]))</f>
        <v/>
      </c>
    </row>
    <row r="904" spans="1:20" x14ac:dyDescent="0.25">
      <c r="A904" t="s">
        <v>338</v>
      </c>
      <c r="B904" t="str">
        <f>_xlfn.XLOOKUP(draft_picks[[#This Row],[draft_id]],drafts[id],drafts[title])</f>
        <v>Winona Ryder</v>
      </c>
      <c r="C904" s="3">
        <v>1</v>
      </c>
      <c r="D904">
        <f>IF(C903&lt;draft_picks[[#This Row],[position]],1,IF(C903&gt;draft_picks[[#This Row],[position]],D903+1,IF(C903=draft_picks[[#This Row],[position]],D903+1)))</f>
        <v>9</v>
      </c>
      <c r="E904" t="s">
        <v>2541</v>
      </c>
      <c r="F904" t="str">
        <f>IF(ISBLANK(draft_picks[[#This Row],[movie_id]]),"",_xlfn.XLOOKUP(draft_picks[[#This Row],[movie_id]],drafts.movies[id],drafts.movies[movie_title]))</f>
        <v>Heathers</v>
      </c>
      <c r="G904" s="3" t="s">
        <v>905</v>
      </c>
      <c r="H904" t="str">
        <f>IF(ISBLANK(draft_picks[[#This Row],[drafter_id]]),"",_xlfn.XLOOKUP(draft_picks[[#This Row],[drafter_id]],drafters[id],drafters[name]))</f>
        <v>Phil Iscove</v>
      </c>
      <c r="J904" t="str">
        <f>IF(ISBLANK(draft_picks[[#This Row],[drafter_team_id]]),"",_xlfn.XLOOKUP(draft_picks[[#This Row],[drafter_team_id]],drafter_teams[id],drafter_teams[name]))</f>
        <v/>
      </c>
      <c r="K904" s="3" t="s">
        <v>15497</v>
      </c>
      <c r="L904" t="s">
        <v>15497</v>
      </c>
      <c r="M904" t="str">
        <f>IF(OR(ISBLANK(draft_picks[[#This Row],[veto_drafter_id]]),draft_picks[[#This Row],[veto_drafter_id]]=""),"",_xlfn.XLOOKUP(draft_picks[[#This Row],[veto_drafter_id]],drafters[id],drafters[name]))</f>
        <v/>
      </c>
      <c r="N904" t="s">
        <v>15497</v>
      </c>
      <c r="O904" t="str">
        <f>IF(OR(ISBLANK(draft_picks[[#This Row],[veto_drafter_team_id]]),draft_picks[[#This Row],[veto_drafter_team_id]]=""),"",_xlfn.XLOOKUP(draft_picks[[#This Row],[veto_drafter_team_id]],drafter_teams[id],drafter_teams[name]))</f>
        <v/>
      </c>
      <c r="Q904" t="s">
        <v>15497</v>
      </c>
      <c r="R904" t="str">
        <f>IF(OR(ISBLANK(draft_picks[[#This Row],[veto_override_drafter_id]]),draft_picks[[#This Row],[veto_override_drafter_id]]=""),"",_xlfn.XLOOKUP(draft_picks[[#This Row],[veto_override_drafter_id]],drafters[id],drafters[name]))</f>
        <v/>
      </c>
      <c r="S904" t="s">
        <v>15497</v>
      </c>
      <c r="T904" t="str">
        <f>IF(OR(ISBLANK(draft_picks[[#This Row],[veto_override_team_id]]),draft_picks[[#This Row],[veto_override_team_id]]=""),"",_xlfn.XLOOKUP(draft_picks[[#This Row],[veto_override_team_id]],drafter_teams[id],drafter_teams[name]))</f>
        <v/>
      </c>
    </row>
    <row r="905" spans="1:20" x14ac:dyDescent="0.25">
      <c r="A905" t="s">
        <v>465</v>
      </c>
      <c r="B905" t="str">
        <f>_xlfn.XLOOKUP(draft_picks[[#This Row],[draft_id]],drafts[id],drafts[title])</f>
        <v>Westerns: Part II Mini-Mega</v>
      </c>
      <c r="C905" s="3">
        <v>13</v>
      </c>
      <c r="D905">
        <f>IF(C904&lt;draft_picks[[#This Row],[position]],1,IF(C904&gt;draft_picks[[#This Row],[position]],D904+1,IF(C904=draft_picks[[#This Row],[position]],D904+1)))</f>
        <v>1</v>
      </c>
      <c r="E905" t="s">
        <v>7745</v>
      </c>
      <c r="F905" t="str">
        <f>IF(ISBLANK(draft_picks[[#This Row],[movie_id]]),"",_xlfn.XLOOKUP(draft_picks[[#This Row],[movie_id]],drafts.movies[id],drafts.movies[movie_title]))</f>
        <v>Django Kill... If You Live, Shoot!</v>
      </c>
      <c r="G905" s="3" t="s">
        <v>1177</v>
      </c>
      <c r="H905" t="str">
        <f>IF(ISBLANK(draft_picks[[#This Row],[drafter_id]]),"",_xlfn.XLOOKUP(draft_picks[[#This Row],[drafter_id]],drafters[id],drafters[name]))</f>
        <v>Darren Franich</v>
      </c>
      <c r="J905" t="str">
        <f>IF(ISBLANK(draft_picks[[#This Row],[drafter_team_id]]),"",_xlfn.XLOOKUP(draft_picks[[#This Row],[drafter_team_id]],drafter_teams[id],drafter_teams[name]))</f>
        <v/>
      </c>
      <c r="K905" s="3" t="s">
        <v>15497</v>
      </c>
      <c r="L905" t="s">
        <v>15497</v>
      </c>
      <c r="M905" t="str">
        <f>IF(OR(ISBLANK(draft_picks[[#This Row],[veto_drafter_id]]),draft_picks[[#This Row],[veto_drafter_id]]=""),"",_xlfn.XLOOKUP(draft_picks[[#This Row],[veto_drafter_id]],drafters[id],drafters[name]))</f>
        <v/>
      </c>
      <c r="N905" t="s">
        <v>15497</v>
      </c>
      <c r="O905" t="str">
        <f>IF(OR(ISBLANK(draft_picks[[#This Row],[veto_drafter_team_id]]),draft_picks[[#This Row],[veto_drafter_team_id]]=""),"",_xlfn.XLOOKUP(draft_picks[[#This Row],[veto_drafter_team_id]],drafter_teams[id],drafter_teams[name]))</f>
        <v/>
      </c>
      <c r="Q905" t="s">
        <v>15497</v>
      </c>
      <c r="R905" t="str">
        <f>IF(OR(ISBLANK(draft_picks[[#This Row],[veto_override_drafter_id]]),draft_picks[[#This Row],[veto_override_drafter_id]]=""),"",_xlfn.XLOOKUP(draft_picks[[#This Row],[veto_override_drafter_id]],drafters[id],drafters[name]))</f>
        <v/>
      </c>
      <c r="S905" t="s">
        <v>15497</v>
      </c>
      <c r="T905" t="str">
        <f>IF(OR(ISBLANK(draft_picks[[#This Row],[veto_override_team_id]]),draft_picks[[#This Row],[veto_override_team_id]]=""),"",_xlfn.XLOOKUP(draft_picks[[#This Row],[veto_override_team_id]],drafter_teams[id],drafter_teams[name]))</f>
        <v/>
      </c>
    </row>
    <row r="906" spans="1:20" x14ac:dyDescent="0.25">
      <c r="A906" t="s">
        <v>465</v>
      </c>
      <c r="B906" t="str">
        <f>_xlfn.XLOOKUP(draft_picks[[#This Row],[draft_id]],drafts[id],drafts[title])</f>
        <v>Westerns: Part II Mini-Mega</v>
      </c>
      <c r="C906" s="3">
        <v>12</v>
      </c>
      <c r="D906">
        <f>IF(C905&lt;draft_picks[[#This Row],[position]],1,IF(C905&gt;draft_picks[[#This Row],[position]],D905+1,IF(C905=draft_picks[[#This Row],[position]],D905+1)))</f>
        <v>2</v>
      </c>
      <c r="E906" t="s">
        <v>2883</v>
      </c>
      <c r="F906" t="str">
        <f>IF(ISBLANK(draft_picks[[#This Row],[movie_id]]),"",_xlfn.XLOOKUP(draft_picks[[#This Row],[movie_id]],drafts.movies[id],drafts.movies[movie_title]))</f>
        <v>Unforgiven</v>
      </c>
      <c r="G906" s="3" t="s">
        <v>1177</v>
      </c>
      <c r="H906" t="str">
        <f>IF(ISBLANK(draft_picks[[#This Row],[drafter_id]]),"",_xlfn.XLOOKUP(draft_picks[[#This Row],[drafter_id]],drafters[id],drafters[name]))</f>
        <v>Darren Franich</v>
      </c>
      <c r="J906" t="str">
        <f>IF(ISBLANK(draft_picks[[#This Row],[drafter_team_id]]),"",_xlfn.XLOOKUP(draft_picks[[#This Row],[drafter_team_id]],drafter_teams[id],drafter_teams[name]))</f>
        <v/>
      </c>
      <c r="K906" s="3" t="s">
        <v>15497</v>
      </c>
      <c r="L906" t="s">
        <v>15497</v>
      </c>
      <c r="M906" t="str">
        <f>IF(OR(ISBLANK(draft_picks[[#This Row],[veto_drafter_id]]),draft_picks[[#This Row],[veto_drafter_id]]=""),"",_xlfn.XLOOKUP(draft_picks[[#This Row],[veto_drafter_id]],drafters[id],drafters[name]))</f>
        <v/>
      </c>
      <c r="N906" t="s">
        <v>15497</v>
      </c>
      <c r="O906" t="str">
        <f>IF(OR(ISBLANK(draft_picks[[#This Row],[veto_drafter_team_id]]),draft_picks[[#This Row],[veto_drafter_team_id]]=""),"",_xlfn.XLOOKUP(draft_picks[[#This Row],[veto_drafter_team_id]],drafter_teams[id],drafter_teams[name]))</f>
        <v/>
      </c>
      <c r="Q906" t="s">
        <v>15497</v>
      </c>
      <c r="R906" t="str">
        <f>IF(OR(ISBLANK(draft_picks[[#This Row],[veto_override_drafter_id]]),draft_picks[[#This Row],[veto_override_drafter_id]]=""),"",_xlfn.XLOOKUP(draft_picks[[#This Row],[veto_override_drafter_id]],drafters[id],drafters[name]))</f>
        <v/>
      </c>
      <c r="S906" t="s">
        <v>15497</v>
      </c>
      <c r="T906" t="str">
        <f>IF(OR(ISBLANK(draft_picks[[#This Row],[veto_override_team_id]]),draft_picks[[#This Row],[veto_override_team_id]]=""),"",_xlfn.XLOOKUP(draft_picks[[#This Row],[veto_override_team_id]],drafter_teams[id],drafter_teams[name]))</f>
        <v/>
      </c>
    </row>
    <row r="907" spans="1:20" x14ac:dyDescent="0.25">
      <c r="A907" t="s">
        <v>465</v>
      </c>
      <c r="B907" t="str">
        <f>_xlfn.XLOOKUP(draft_picks[[#This Row],[draft_id]],drafts[id],drafts[title])</f>
        <v>Westerns: Part II Mini-Mega</v>
      </c>
      <c r="C907" s="3">
        <v>11</v>
      </c>
      <c r="D907">
        <f>IF(C906&lt;draft_picks[[#This Row],[position]],1,IF(C906&gt;draft_picks[[#This Row],[position]],D906+1,IF(C906=draft_picks[[#This Row],[position]],D906+1)))</f>
        <v>3</v>
      </c>
      <c r="E907" t="s">
        <v>3202</v>
      </c>
      <c r="F907" t="str">
        <f>IF(ISBLANK(draft_picks[[#This Row],[movie_id]]),"",_xlfn.XLOOKUP(draft_picks[[#This Row],[movie_id]],drafts.movies[id],drafts.movies[movie_title]))</f>
        <v>The Cowboys</v>
      </c>
      <c r="G907" s="3" t="s">
        <v>1115</v>
      </c>
      <c r="H907" t="str">
        <f>IF(ISBLANK(draft_picks[[#This Row],[drafter_id]]),"",_xlfn.XLOOKUP(draft_picks[[#This Row],[drafter_id]],drafters[id],drafters[name]))</f>
        <v>Ryan Marker</v>
      </c>
      <c r="J907" t="str">
        <f>IF(ISBLANK(draft_picks[[#This Row],[drafter_team_id]]),"",_xlfn.XLOOKUP(draft_picks[[#This Row],[drafter_team_id]],drafter_teams[id],drafter_teams[name]))</f>
        <v/>
      </c>
      <c r="K907" s="3" t="s">
        <v>15497</v>
      </c>
      <c r="L907" t="s">
        <v>15497</v>
      </c>
      <c r="M907" t="str">
        <f>IF(OR(ISBLANK(draft_picks[[#This Row],[veto_drafter_id]]),draft_picks[[#This Row],[veto_drafter_id]]=""),"",_xlfn.XLOOKUP(draft_picks[[#This Row],[veto_drafter_id]],drafters[id],drafters[name]))</f>
        <v/>
      </c>
      <c r="N907" t="s">
        <v>15497</v>
      </c>
      <c r="O907" t="str">
        <f>IF(OR(ISBLANK(draft_picks[[#This Row],[veto_drafter_team_id]]),draft_picks[[#This Row],[veto_drafter_team_id]]=""),"",_xlfn.XLOOKUP(draft_picks[[#This Row],[veto_drafter_team_id]],drafter_teams[id],drafter_teams[name]))</f>
        <v/>
      </c>
      <c r="Q907" t="s">
        <v>15497</v>
      </c>
      <c r="R907" t="str">
        <f>IF(OR(ISBLANK(draft_picks[[#This Row],[veto_override_drafter_id]]),draft_picks[[#This Row],[veto_override_drafter_id]]=""),"",_xlfn.XLOOKUP(draft_picks[[#This Row],[veto_override_drafter_id]],drafters[id],drafters[name]))</f>
        <v/>
      </c>
      <c r="S907" t="s">
        <v>15497</v>
      </c>
      <c r="T907" t="str">
        <f>IF(OR(ISBLANK(draft_picks[[#This Row],[veto_override_team_id]]),draft_picks[[#This Row],[veto_override_team_id]]=""),"",_xlfn.XLOOKUP(draft_picks[[#This Row],[veto_override_team_id]],drafter_teams[id],drafter_teams[name]))</f>
        <v/>
      </c>
    </row>
    <row r="908" spans="1:20" x14ac:dyDescent="0.25">
      <c r="A908" t="s">
        <v>465</v>
      </c>
      <c r="B908" t="str">
        <f>_xlfn.XLOOKUP(draft_picks[[#This Row],[draft_id]],drafts[id],drafts[title])</f>
        <v>Westerns: Part II Mini-Mega</v>
      </c>
      <c r="C908" s="3">
        <v>10</v>
      </c>
      <c r="D908">
        <f>IF(C907&lt;draft_picks[[#This Row],[position]],1,IF(C907&gt;draft_picks[[#This Row],[position]],D907+1,IF(C907=draft_picks[[#This Row],[position]],D907+1)))</f>
        <v>4</v>
      </c>
      <c r="E908" t="s">
        <v>4302</v>
      </c>
      <c r="F908" t="str">
        <f>IF(ISBLANK(draft_picks[[#This Row],[movie_id]]),"",_xlfn.XLOOKUP(draft_picks[[#This Row],[movie_id]],drafts.movies[id],drafts.movies[movie_title]))</f>
        <v>The Grey Fox</v>
      </c>
      <c r="G908" s="3" t="s">
        <v>915</v>
      </c>
      <c r="H908" t="str">
        <f>IF(ISBLANK(draft_picks[[#This Row],[drafter_id]]),"",_xlfn.XLOOKUP(draft_picks[[#This Row],[drafter_id]],drafters[id],drafters[name]))</f>
        <v>Billy Ray Brewton</v>
      </c>
      <c r="J908" t="str">
        <f>IF(ISBLANK(draft_picks[[#This Row],[drafter_team_id]]),"",_xlfn.XLOOKUP(draft_picks[[#This Row],[drafter_team_id]],drafter_teams[id],drafter_teams[name]))</f>
        <v/>
      </c>
      <c r="K908" s="3" t="s">
        <v>15497</v>
      </c>
      <c r="L908" t="s">
        <v>15497</v>
      </c>
      <c r="M908" t="str">
        <f>IF(OR(ISBLANK(draft_picks[[#This Row],[veto_drafter_id]]),draft_picks[[#This Row],[veto_drafter_id]]=""),"",_xlfn.XLOOKUP(draft_picks[[#This Row],[veto_drafter_id]],drafters[id],drafters[name]))</f>
        <v/>
      </c>
      <c r="N908" t="s">
        <v>15497</v>
      </c>
      <c r="O908" t="str">
        <f>IF(OR(ISBLANK(draft_picks[[#This Row],[veto_drafter_team_id]]),draft_picks[[#This Row],[veto_drafter_team_id]]=""),"",_xlfn.XLOOKUP(draft_picks[[#This Row],[veto_drafter_team_id]],drafter_teams[id],drafter_teams[name]))</f>
        <v/>
      </c>
      <c r="Q908" t="s">
        <v>15497</v>
      </c>
      <c r="R908" t="str">
        <f>IF(OR(ISBLANK(draft_picks[[#This Row],[veto_override_drafter_id]]),draft_picks[[#This Row],[veto_override_drafter_id]]=""),"",_xlfn.XLOOKUP(draft_picks[[#This Row],[veto_override_drafter_id]],drafters[id],drafters[name]))</f>
        <v/>
      </c>
      <c r="S908" t="s">
        <v>15497</v>
      </c>
      <c r="T908" t="str">
        <f>IF(OR(ISBLANK(draft_picks[[#This Row],[veto_override_team_id]]),draft_picks[[#This Row],[veto_override_team_id]]=""),"",_xlfn.XLOOKUP(draft_picks[[#This Row],[veto_override_team_id]],drafter_teams[id],drafter_teams[name]))</f>
        <v/>
      </c>
    </row>
    <row r="909" spans="1:20" x14ac:dyDescent="0.25">
      <c r="A909" t="s">
        <v>465</v>
      </c>
      <c r="B909" t="str">
        <f>_xlfn.XLOOKUP(draft_picks[[#This Row],[draft_id]],drafts[id],drafts[title])</f>
        <v>Westerns: Part II Mini-Mega</v>
      </c>
      <c r="C909" s="3">
        <v>9</v>
      </c>
      <c r="D909">
        <f>IF(C908&lt;draft_picks[[#This Row],[position]],1,IF(C908&gt;draft_picks[[#This Row],[position]],D908+1,IF(C908=draft_picks[[#This Row],[position]],D908+1)))</f>
        <v>5</v>
      </c>
      <c r="E909" t="s">
        <v>4986</v>
      </c>
      <c r="F909" t="str">
        <f>IF(ISBLANK(draft_picks[[#This Row],[movie_id]]),"",_xlfn.XLOOKUP(draft_picks[[#This Row],[movie_id]],drafts.movies[id],drafts.movies[movie_title]))</f>
        <v>The Great Silence</v>
      </c>
      <c r="G909" s="3" t="s">
        <v>1177</v>
      </c>
      <c r="H909" t="str">
        <f>IF(ISBLANK(draft_picks[[#This Row],[drafter_id]]),"",_xlfn.XLOOKUP(draft_picks[[#This Row],[drafter_id]],drafters[id],drafters[name]))</f>
        <v>Darren Franich</v>
      </c>
      <c r="J909" t="str">
        <f>IF(ISBLANK(draft_picks[[#This Row],[drafter_team_id]]),"",_xlfn.XLOOKUP(draft_picks[[#This Row],[drafter_team_id]],drafter_teams[id],drafter_teams[name]))</f>
        <v/>
      </c>
      <c r="K909" s="3" t="s">
        <v>15497</v>
      </c>
      <c r="L909" t="s">
        <v>15497</v>
      </c>
      <c r="M909" t="str">
        <f>IF(OR(ISBLANK(draft_picks[[#This Row],[veto_drafter_id]]),draft_picks[[#This Row],[veto_drafter_id]]=""),"",_xlfn.XLOOKUP(draft_picks[[#This Row],[veto_drafter_id]],drafters[id],drafters[name]))</f>
        <v/>
      </c>
      <c r="N909" t="s">
        <v>15497</v>
      </c>
      <c r="O909" t="str">
        <f>IF(OR(ISBLANK(draft_picks[[#This Row],[veto_drafter_team_id]]),draft_picks[[#This Row],[veto_drafter_team_id]]=""),"",_xlfn.XLOOKUP(draft_picks[[#This Row],[veto_drafter_team_id]],drafter_teams[id],drafter_teams[name]))</f>
        <v/>
      </c>
      <c r="Q909" t="s">
        <v>15497</v>
      </c>
      <c r="R909" t="str">
        <f>IF(OR(ISBLANK(draft_picks[[#This Row],[veto_override_drafter_id]]),draft_picks[[#This Row],[veto_override_drafter_id]]=""),"",_xlfn.XLOOKUP(draft_picks[[#This Row],[veto_override_drafter_id]],drafters[id],drafters[name]))</f>
        <v/>
      </c>
      <c r="S909" t="s">
        <v>15497</v>
      </c>
      <c r="T909" t="str">
        <f>IF(OR(ISBLANK(draft_picks[[#This Row],[veto_override_team_id]]),draft_picks[[#This Row],[veto_override_team_id]]=""),"",_xlfn.XLOOKUP(draft_picks[[#This Row],[veto_override_team_id]],drafter_teams[id],drafter_teams[name]))</f>
        <v/>
      </c>
    </row>
    <row r="910" spans="1:20" x14ac:dyDescent="0.25">
      <c r="A910" t="s">
        <v>465</v>
      </c>
      <c r="B910" t="str">
        <f>_xlfn.XLOOKUP(draft_picks[[#This Row],[draft_id]],drafts[id],drafts[title])</f>
        <v>Westerns: Part II Mini-Mega</v>
      </c>
      <c r="C910" s="3">
        <v>8</v>
      </c>
      <c r="D910">
        <f>IF(C909&lt;draft_picks[[#This Row],[position]],1,IF(C909&gt;draft_picks[[#This Row],[position]],D909+1,IF(C909=draft_picks[[#This Row],[position]],D909+1)))</f>
        <v>6</v>
      </c>
      <c r="E910" t="s">
        <v>2637</v>
      </c>
      <c r="F910" t="str">
        <f>IF(ISBLANK(draft_picks[[#This Row],[movie_id]]),"",_xlfn.XLOOKUP(draft_picks[[#This Row],[movie_id]],drafts.movies[id],drafts.movies[movie_title]))</f>
        <v>Heaven's Gate</v>
      </c>
      <c r="G910" s="3" t="s">
        <v>1115</v>
      </c>
      <c r="H910" t="str">
        <f>IF(ISBLANK(draft_picks[[#This Row],[drafter_id]]),"",_xlfn.XLOOKUP(draft_picks[[#This Row],[drafter_id]],drafters[id],drafters[name]))</f>
        <v>Ryan Marker</v>
      </c>
      <c r="J910" t="str">
        <f>IF(ISBLANK(draft_picks[[#This Row],[drafter_team_id]]),"",_xlfn.XLOOKUP(draft_picks[[#This Row],[drafter_team_id]],drafter_teams[id],drafter_teams[name]))</f>
        <v/>
      </c>
      <c r="K910" s="3" t="s">
        <v>15497</v>
      </c>
      <c r="L910" t="s">
        <v>15497</v>
      </c>
      <c r="M910" t="str">
        <f>IF(OR(ISBLANK(draft_picks[[#This Row],[veto_drafter_id]]),draft_picks[[#This Row],[veto_drafter_id]]=""),"",_xlfn.XLOOKUP(draft_picks[[#This Row],[veto_drafter_id]],drafters[id],drafters[name]))</f>
        <v/>
      </c>
      <c r="N910" t="s">
        <v>15497</v>
      </c>
      <c r="O910" t="str">
        <f>IF(OR(ISBLANK(draft_picks[[#This Row],[veto_drafter_team_id]]),draft_picks[[#This Row],[veto_drafter_team_id]]=""),"",_xlfn.XLOOKUP(draft_picks[[#This Row],[veto_drafter_team_id]],drafter_teams[id],drafter_teams[name]))</f>
        <v/>
      </c>
      <c r="Q910" t="s">
        <v>15497</v>
      </c>
      <c r="R910" t="str">
        <f>IF(OR(ISBLANK(draft_picks[[#This Row],[veto_override_drafter_id]]),draft_picks[[#This Row],[veto_override_drafter_id]]=""),"",_xlfn.XLOOKUP(draft_picks[[#This Row],[veto_override_drafter_id]],drafters[id],drafters[name]))</f>
        <v/>
      </c>
      <c r="S910" t="s">
        <v>15497</v>
      </c>
      <c r="T910" t="str">
        <f>IF(OR(ISBLANK(draft_picks[[#This Row],[veto_override_team_id]]),draft_picks[[#This Row],[veto_override_team_id]]=""),"",_xlfn.XLOOKUP(draft_picks[[#This Row],[veto_override_team_id]],drafter_teams[id],drafter_teams[name]))</f>
        <v/>
      </c>
    </row>
    <row r="911" spans="1:20" x14ac:dyDescent="0.25">
      <c r="A911" t="s">
        <v>465</v>
      </c>
      <c r="B911" t="str">
        <f>_xlfn.XLOOKUP(draft_picks[[#This Row],[draft_id]],drafts[id],drafts[title])</f>
        <v>Westerns: Part II Mini-Mega</v>
      </c>
      <c r="C911" s="3">
        <v>7</v>
      </c>
      <c r="D911">
        <f>IF(C910&lt;draft_picks[[#This Row],[position]],1,IF(C910&gt;draft_picks[[#This Row],[position]],D910+1,IF(C910=draft_picks[[#This Row],[position]],D910+1)))</f>
        <v>7</v>
      </c>
      <c r="E911" t="s">
        <v>2847</v>
      </c>
      <c r="F911" t="str">
        <f>IF(ISBLANK(draft_picks[[#This Row],[movie_id]]),"",_xlfn.XLOOKUP(draft_picks[[#This Row],[movie_id]],drafts.movies[id],drafts.movies[movie_title]))</f>
        <v>Quigley Down Under</v>
      </c>
      <c r="G911" s="3" t="s">
        <v>915</v>
      </c>
      <c r="H911" t="str">
        <f>IF(ISBLANK(draft_picks[[#This Row],[drafter_id]]),"",_xlfn.XLOOKUP(draft_picks[[#This Row],[drafter_id]],drafters[id],drafters[name]))</f>
        <v>Billy Ray Brewton</v>
      </c>
      <c r="J911" t="str">
        <f>IF(ISBLANK(draft_picks[[#This Row],[drafter_team_id]]),"",_xlfn.XLOOKUP(draft_picks[[#This Row],[drafter_team_id]],drafter_teams[id],drafter_teams[name]))</f>
        <v/>
      </c>
      <c r="K911" s="3" t="s">
        <v>15484</v>
      </c>
      <c r="L911" t="s">
        <v>1177</v>
      </c>
      <c r="M911" t="str">
        <f>IF(OR(ISBLANK(draft_picks[[#This Row],[veto_drafter_id]]),draft_picks[[#This Row],[veto_drafter_id]]=""),"",_xlfn.XLOOKUP(draft_picks[[#This Row],[veto_drafter_id]],drafters[id],drafters[name]))</f>
        <v>Darren Franich</v>
      </c>
      <c r="N911" t="s">
        <v>15497</v>
      </c>
      <c r="O911" t="str">
        <f>IF(OR(ISBLANK(draft_picks[[#This Row],[veto_drafter_team_id]]),draft_picks[[#This Row],[veto_drafter_team_id]]=""),"",_xlfn.XLOOKUP(draft_picks[[#This Row],[veto_drafter_team_id]],drafter_teams[id],drafter_teams[name]))</f>
        <v/>
      </c>
      <c r="Q911" t="s">
        <v>15497</v>
      </c>
      <c r="R911" t="str">
        <f>IF(OR(ISBLANK(draft_picks[[#This Row],[veto_override_drafter_id]]),draft_picks[[#This Row],[veto_override_drafter_id]]=""),"",_xlfn.XLOOKUP(draft_picks[[#This Row],[veto_override_drafter_id]],drafters[id],drafters[name]))</f>
        <v/>
      </c>
      <c r="S911" t="s">
        <v>15497</v>
      </c>
      <c r="T911" t="str">
        <f>IF(OR(ISBLANK(draft_picks[[#This Row],[veto_override_team_id]]),draft_picks[[#This Row],[veto_override_team_id]]=""),"",_xlfn.XLOOKUP(draft_picks[[#This Row],[veto_override_team_id]],drafter_teams[id],drafter_teams[name]))</f>
        <v/>
      </c>
    </row>
    <row r="912" spans="1:20" x14ac:dyDescent="0.25">
      <c r="A912" t="s">
        <v>465</v>
      </c>
      <c r="B912" t="str">
        <f>_xlfn.XLOOKUP(draft_picks[[#This Row],[draft_id]],drafts[id],drafts[title])</f>
        <v>Westerns: Part II Mini-Mega</v>
      </c>
      <c r="C912" s="3">
        <v>7</v>
      </c>
      <c r="D912">
        <f>IF(C911&lt;draft_picks[[#This Row],[position]],1,IF(C911&gt;draft_picks[[#This Row],[position]],D911+1,IF(C911=draft_picks[[#This Row],[position]],D911+1)))</f>
        <v>8</v>
      </c>
      <c r="E912" t="s">
        <v>3645</v>
      </c>
      <c r="F912" t="str">
        <f>IF(ISBLANK(draft_picks[[#This Row],[movie_id]]),"",_xlfn.XLOOKUP(draft_picks[[#This Row],[movie_id]],drafts.movies[id],drafts.movies[movie_title]))</f>
        <v>Blazing Saddles</v>
      </c>
      <c r="G912" s="3" t="s">
        <v>915</v>
      </c>
      <c r="H912" t="str">
        <f>IF(ISBLANK(draft_picks[[#This Row],[drafter_id]]),"",_xlfn.XLOOKUP(draft_picks[[#This Row],[drafter_id]],drafters[id],drafters[name]))</f>
        <v>Billy Ray Brewton</v>
      </c>
      <c r="J912" t="str">
        <f>IF(ISBLANK(draft_picks[[#This Row],[drafter_team_id]]),"",_xlfn.XLOOKUP(draft_picks[[#This Row],[drafter_team_id]],drafter_teams[id],drafter_teams[name]))</f>
        <v/>
      </c>
      <c r="K912" s="3" t="s">
        <v>15484</v>
      </c>
      <c r="L912" t="s">
        <v>1115</v>
      </c>
      <c r="M912" t="str">
        <f>IF(OR(ISBLANK(draft_picks[[#This Row],[veto_drafter_id]]),draft_picks[[#This Row],[veto_drafter_id]]=""),"",_xlfn.XLOOKUP(draft_picks[[#This Row],[veto_drafter_id]],drafters[id],drafters[name]))</f>
        <v>Ryan Marker</v>
      </c>
      <c r="N912" t="s">
        <v>15497</v>
      </c>
      <c r="O912" t="str">
        <f>IF(OR(ISBLANK(draft_picks[[#This Row],[veto_drafter_team_id]]),draft_picks[[#This Row],[veto_drafter_team_id]]=""),"",_xlfn.XLOOKUP(draft_picks[[#This Row],[veto_drafter_team_id]],drafter_teams[id],drafter_teams[name]))</f>
        <v/>
      </c>
      <c r="P912" t="b">
        <v>1</v>
      </c>
      <c r="Q912" t="s">
        <v>1177</v>
      </c>
      <c r="R912" t="str">
        <f>IF(OR(ISBLANK(draft_picks[[#This Row],[veto_override_drafter_id]]),draft_picks[[#This Row],[veto_override_drafter_id]]=""),"",_xlfn.XLOOKUP(draft_picks[[#This Row],[veto_override_drafter_id]],drafters[id],drafters[name]))</f>
        <v>Darren Franich</v>
      </c>
      <c r="S912" t="s">
        <v>15497</v>
      </c>
      <c r="T912" t="str">
        <f>IF(OR(ISBLANK(draft_picks[[#This Row],[veto_override_team_id]]),draft_picks[[#This Row],[veto_override_team_id]]=""),"",_xlfn.XLOOKUP(draft_picks[[#This Row],[veto_override_team_id]],drafter_teams[id],drafter_teams[name]))</f>
        <v/>
      </c>
    </row>
    <row r="913" spans="1:20" x14ac:dyDescent="0.25">
      <c r="A913" t="s">
        <v>465</v>
      </c>
      <c r="B913" t="str">
        <f>_xlfn.XLOOKUP(draft_picks[[#This Row],[draft_id]],drafts[id],drafts[title])</f>
        <v>Westerns: Part II Mini-Mega</v>
      </c>
      <c r="C913" s="3">
        <v>6</v>
      </c>
      <c r="D913">
        <f>IF(C912&lt;draft_picks[[#This Row],[position]],1,IF(C912&gt;draft_picks[[#This Row],[position]],D912+1,IF(C912=draft_picks[[#This Row],[position]],D912+1)))</f>
        <v>9</v>
      </c>
      <c r="E913" t="s">
        <v>4225</v>
      </c>
      <c r="F913" t="str">
        <f>IF(ISBLANK(draft_picks[[#This Row],[movie_id]]),"",_xlfn.XLOOKUP(draft_picks[[#This Row],[movie_id]],drafts.movies[id],drafts.movies[movie_title]))</f>
        <v>McCabe &amp; Mrs. Miller</v>
      </c>
      <c r="G913" s="3" t="s">
        <v>1177</v>
      </c>
      <c r="H913" t="str">
        <f>IF(ISBLANK(draft_picks[[#This Row],[drafter_id]]),"",_xlfn.XLOOKUP(draft_picks[[#This Row],[drafter_id]],drafters[id],drafters[name]))</f>
        <v>Darren Franich</v>
      </c>
      <c r="J913" t="str">
        <f>IF(ISBLANK(draft_picks[[#This Row],[drafter_team_id]]),"",_xlfn.XLOOKUP(draft_picks[[#This Row],[drafter_team_id]],drafter_teams[id],drafter_teams[name]))</f>
        <v/>
      </c>
      <c r="K913" s="3" t="s">
        <v>15484</v>
      </c>
      <c r="L913" t="s">
        <v>1177</v>
      </c>
      <c r="M913" t="str">
        <f>IF(OR(ISBLANK(draft_picks[[#This Row],[veto_drafter_id]]),draft_picks[[#This Row],[veto_drafter_id]]=""),"",_xlfn.XLOOKUP(draft_picks[[#This Row],[veto_drafter_id]],drafters[id],drafters[name]))</f>
        <v>Darren Franich</v>
      </c>
      <c r="N913" t="s">
        <v>15497</v>
      </c>
      <c r="O913" t="str">
        <f>IF(OR(ISBLANK(draft_picks[[#This Row],[veto_drafter_team_id]]),draft_picks[[#This Row],[veto_drafter_team_id]]=""),"",_xlfn.XLOOKUP(draft_picks[[#This Row],[veto_drafter_team_id]],drafter_teams[id],drafter_teams[name]))</f>
        <v/>
      </c>
      <c r="Q913" t="s">
        <v>15497</v>
      </c>
      <c r="R913" t="str">
        <f>IF(OR(ISBLANK(draft_picks[[#This Row],[veto_override_drafter_id]]),draft_picks[[#This Row],[veto_override_drafter_id]]=""),"",_xlfn.XLOOKUP(draft_picks[[#This Row],[veto_override_drafter_id]],drafters[id],drafters[name]))</f>
        <v/>
      </c>
      <c r="S913" t="s">
        <v>15497</v>
      </c>
      <c r="T913" t="str">
        <f>IF(OR(ISBLANK(draft_picks[[#This Row],[veto_override_team_id]]),draft_picks[[#This Row],[veto_override_team_id]]=""),"",_xlfn.XLOOKUP(draft_picks[[#This Row],[veto_override_team_id]],drafter_teams[id],drafter_teams[name]))</f>
        <v/>
      </c>
    </row>
    <row r="914" spans="1:20" x14ac:dyDescent="0.25">
      <c r="A914" t="s">
        <v>465</v>
      </c>
      <c r="B914" t="str">
        <f>_xlfn.XLOOKUP(draft_picks[[#This Row],[draft_id]],drafts[id],drafts[title])</f>
        <v>Westerns: Part II Mini-Mega</v>
      </c>
      <c r="C914" s="3">
        <v>6</v>
      </c>
      <c r="D914">
        <f>IF(C913&lt;draft_picks[[#This Row],[position]],1,IF(C913&gt;draft_picks[[#This Row],[position]],D913+1,IF(C913=draft_picks[[#This Row],[position]],D913+1)))</f>
        <v>10</v>
      </c>
      <c r="E914" t="s">
        <v>6057</v>
      </c>
      <c r="F914" t="str">
        <f>IF(ISBLANK(draft_picks[[#This Row],[movie_id]]),"",_xlfn.XLOOKUP(draft_picks[[#This Row],[movie_id]],drafts.movies[id],drafts.movies[movie_title]))</f>
        <v>The Good, the Bad and the Ugly</v>
      </c>
      <c r="G914" s="3" t="s">
        <v>1177</v>
      </c>
      <c r="H914" t="str">
        <f>IF(ISBLANK(draft_picks[[#This Row],[drafter_id]]),"",_xlfn.XLOOKUP(draft_picks[[#This Row],[drafter_id]],drafters[id],drafters[name]))</f>
        <v>Darren Franich</v>
      </c>
      <c r="J914" t="str">
        <f>IF(ISBLANK(draft_picks[[#This Row],[drafter_team_id]]),"",_xlfn.XLOOKUP(draft_picks[[#This Row],[drafter_team_id]],drafter_teams[id],drafter_teams[name]))</f>
        <v/>
      </c>
      <c r="K914" s="3" t="s">
        <v>15497</v>
      </c>
      <c r="L914" t="s">
        <v>15497</v>
      </c>
      <c r="M914" t="str">
        <f>IF(OR(ISBLANK(draft_picks[[#This Row],[veto_drafter_id]]),draft_picks[[#This Row],[veto_drafter_id]]=""),"",_xlfn.XLOOKUP(draft_picks[[#This Row],[veto_drafter_id]],drafters[id],drafters[name]))</f>
        <v/>
      </c>
      <c r="N914" t="s">
        <v>15497</v>
      </c>
      <c r="O914" t="str">
        <f>IF(OR(ISBLANK(draft_picks[[#This Row],[veto_drafter_team_id]]),draft_picks[[#This Row],[veto_drafter_team_id]]=""),"",_xlfn.XLOOKUP(draft_picks[[#This Row],[veto_drafter_team_id]],drafter_teams[id],drafter_teams[name]))</f>
        <v/>
      </c>
      <c r="Q914" t="s">
        <v>15497</v>
      </c>
      <c r="R914" t="str">
        <f>IF(OR(ISBLANK(draft_picks[[#This Row],[veto_override_drafter_id]]),draft_picks[[#This Row],[veto_override_drafter_id]]=""),"",_xlfn.XLOOKUP(draft_picks[[#This Row],[veto_override_drafter_id]],drafters[id],drafters[name]))</f>
        <v/>
      </c>
      <c r="S914" t="s">
        <v>15497</v>
      </c>
      <c r="T914" t="str">
        <f>IF(OR(ISBLANK(draft_picks[[#This Row],[veto_override_team_id]]),draft_picks[[#This Row],[veto_override_team_id]]=""),"",_xlfn.XLOOKUP(draft_picks[[#This Row],[veto_override_team_id]],drafter_teams[id],drafter_teams[name]))</f>
        <v/>
      </c>
    </row>
    <row r="915" spans="1:20" x14ac:dyDescent="0.25">
      <c r="A915" t="s">
        <v>465</v>
      </c>
      <c r="B915" t="str">
        <f>_xlfn.XLOOKUP(draft_picks[[#This Row],[draft_id]],drafts[id],drafts[title])</f>
        <v>Westerns: Part II Mini-Mega</v>
      </c>
      <c r="C915" s="3">
        <v>5</v>
      </c>
      <c r="D915">
        <f>IF(C914&lt;draft_picks[[#This Row],[position]],1,IF(C914&gt;draft_picks[[#This Row],[position]],D914+1,IF(C914=draft_picks[[#This Row],[position]],D914+1)))</f>
        <v>11</v>
      </c>
      <c r="E915" t="s">
        <v>6327</v>
      </c>
      <c r="F915" t="str">
        <f>IF(ISBLANK(draft_picks[[#This Row],[movie_id]]),"",_xlfn.XLOOKUP(draft_picks[[#This Row],[movie_id]],drafts.movies[id],drafts.movies[movie_title]))</f>
        <v>Pat Garrett &amp; Billy the Kid</v>
      </c>
      <c r="G915" s="3" t="s">
        <v>1115</v>
      </c>
      <c r="H915" t="str">
        <f>IF(ISBLANK(draft_picks[[#This Row],[drafter_id]]),"",_xlfn.XLOOKUP(draft_picks[[#This Row],[drafter_id]],drafters[id],drafters[name]))</f>
        <v>Ryan Marker</v>
      </c>
      <c r="J915" t="str">
        <f>IF(ISBLANK(draft_picks[[#This Row],[drafter_team_id]]),"",_xlfn.XLOOKUP(draft_picks[[#This Row],[drafter_team_id]],drafter_teams[id],drafter_teams[name]))</f>
        <v/>
      </c>
      <c r="K915" s="3" t="s">
        <v>15497</v>
      </c>
      <c r="L915" t="s">
        <v>15497</v>
      </c>
      <c r="M915" t="str">
        <f>IF(OR(ISBLANK(draft_picks[[#This Row],[veto_drafter_id]]),draft_picks[[#This Row],[veto_drafter_id]]=""),"",_xlfn.XLOOKUP(draft_picks[[#This Row],[veto_drafter_id]],drafters[id],drafters[name]))</f>
        <v/>
      </c>
      <c r="N915" t="s">
        <v>15497</v>
      </c>
      <c r="O915" t="str">
        <f>IF(OR(ISBLANK(draft_picks[[#This Row],[veto_drafter_team_id]]),draft_picks[[#This Row],[veto_drafter_team_id]]=""),"",_xlfn.XLOOKUP(draft_picks[[#This Row],[veto_drafter_team_id]],drafter_teams[id],drafter_teams[name]))</f>
        <v/>
      </c>
      <c r="Q915" t="s">
        <v>15497</v>
      </c>
      <c r="R915" t="str">
        <f>IF(OR(ISBLANK(draft_picks[[#This Row],[veto_override_drafter_id]]),draft_picks[[#This Row],[veto_override_drafter_id]]=""),"",_xlfn.XLOOKUP(draft_picks[[#This Row],[veto_override_drafter_id]],drafters[id],drafters[name]))</f>
        <v/>
      </c>
      <c r="S915" t="s">
        <v>15497</v>
      </c>
      <c r="T915" t="str">
        <f>IF(OR(ISBLANK(draft_picks[[#This Row],[veto_override_team_id]]),draft_picks[[#This Row],[veto_override_team_id]]=""),"",_xlfn.XLOOKUP(draft_picks[[#This Row],[veto_override_team_id]],drafter_teams[id],drafter_teams[name]))</f>
        <v/>
      </c>
    </row>
    <row r="916" spans="1:20" x14ac:dyDescent="0.25">
      <c r="A916" t="s">
        <v>465</v>
      </c>
      <c r="B916" t="str">
        <f>_xlfn.XLOOKUP(draft_picks[[#This Row],[draft_id]],drafts[id],drafts[title])</f>
        <v>Westerns: Part II Mini-Mega</v>
      </c>
      <c r="C916" s="3">
        <v>4</v>
      </c>
      <c r="D916">
        <f>IF(C915&lt;draft_picks[[#This Row],[position]],1,IF(C915&gt;draft_picks[[#This Row],[position]],D915+1,IF(C915=draft_picks[[#This Row],[position]],D915+1)))</f>
        <v>12</v>
      </c>
      <c r="E916" t="s">
        <v>7018</v>
      </c>
      <c r="F916" t="str">
        <f>IF(ISBLANK(draft_picks[[#This Row],[movie_id]]),"",_xlfn.XLOOKUP(draft_picks[[#This Row],[movie_id]],drafts.movies[id],drafts.movies[movie_title]))</f>
        <v>Young Guns</v>
      </c>
      <c r="G916" s="3" t="s">
        <v>915</v>
      </c>
      <c r="H916" t="str">
        <f>IF(ISBLANK(draft_picks[[#This Row],[drafter_id]]),"",_xlfn.XLOOKUP(draft_picks[[#This Row],[drafter_id]],drafters[id],drafters[name]))</f>
        <v>Billy Ray Brewton</v>
      </c>
      <c r="J916" t="str">
        <f>IF(ISBLANK(draft_picks[[#This Row],[drafter_team_id]]),"",_xlfn.XLOOKUP(draft_picks[[#This Row],[drafter_team_id]],drafter_teams[id],drafter_teams[name]))</f>
        <v/>
      </c>
      <c r="K916" s="3" t="s">
        <v>15484</v>
      </c>
      <c r="L916" t="s">
        <v>915</v>
      </c>
      <c r="M916" t="str">
        <f>IF(OR(ISBLANK(draft_picks[[#This Row],[veto_drafter_id]]),draft_picks[[#This Row],[veto_drafter_id]]=""),"",_xlfn.XLOOKUP(draft_picks[[#This Row],[veto_drafter_id]],drafters[id],drafters[name]))</f>
        <v>Billy Ray Brewton</v>
      </c>
      <c r="N916" t="s">
        <v>15497</v>
      </c>
      <c r="O916" t="str">
        <f>IF(OR(ISBLANK(draft_picks[[#This Row],[veto_drafter_team_id]]),draft_picks[[#This Row],[veto_drafter_team_id]]=""),"",_xlfn.XLOOKUP(draft_picks[[#This Row],[veto_drafter_team_id]],drafter_teams[id],drafter_teams[name]))</f>
        <v/>
      </c>
      <c r="Q916" t="s">
        <v>15497</v>
      </c>
      <c r="R916" t="str">
        <f>IF(OR(ISBLANK(draft_picks[[#This Row],[veto_override_drafter_id]]),draft_picks[[#This Row],[veto_override_drafter_id]]=""),"",_xlfn.XLOOKUP(draft_picks[[#This Row],[veto_override_drafter_id]],drafters[id],drafters[name]))</f>
        <v/>
      </c>
      <c r="S916" t="s">
        <v>15497</v>
      </c>
      <c r="T916" t="str">
        <f>IF(OR(ISBLANK(draft_picks[[#This Row],[veto_override_team_id]]),draft_picks[[#This Row],[veto_override_team_id]]=""),"",_xlfn.XLOOKUP(draft_picks[[#This Row],[veto_override_team_id]],drafter_teams[id],drafter_teams[name]))</f>
        <v/>
      </c>
    </row>
    <row r="917" spans="1:20" x14ac:dyDescent="0.25">
      <c r="A917" t="s">
        <v>465</v>
      </c>
      <c r="B917" t="str">
        <f>_xlfn.XLOOKUP(draft_picks[[#This Row],[draft_id]],drafts[id],drafts[title])</f>
        <v>Westerns: Part II Mini-Mega</v>
      </c>
      <c r="C917" s="3">
        <v>4</v>
      </c>
      <c r="D917">
        <f>IF(C916&lt;draft_picks[[#This Row],[position]],1,IF(C916&gt;draft_picks[[#This Row],[position]],D916+1,IF(C916=draft_picks[[#This Row],[position]],D916+1)))</f>
        <v>13</v>
      </c>
      <c r="E917" t="s">
        <v>5597</v>
      </c>
      <c r="F917" t="str">
        <f>IF(ISBLANK(draft_picks[[#This Row],[movie_id]]),"",_xlfn.XLOOKUP(draft_picks[[#This Row],[movie_id]],drafts.movies[id],drafts.movies[movie_title]))</f>
        <v>Butch Cassidy and the Sundance Kid</v>
      </c>
      <c r="G917" s="3" t="s">
        <v>915</v>
      </c>
      <c r="H917" t="str">
        <f>IF(ISBLANK(draft_picks[[#This Row],[drafter_id]]),"",_xlfn.XLOOKUP(draft_picks[[#This Row],[drafter_id]],drafters[id],drafters[name]))</f>
        <v>Billy Ray Brewton</v>
      </c>
      <c r="J917" t="str">
        <f>IF(ISBLANK(draft_picks[[#This Row],[drafter_team_id]]),"",_xlfn.XLOOKUP(draft_picks[[#This Row],[drafter_team_id]],drafter_teams[id],drafter_teams[name]))</f>
        <v/>
      </c>
      <c r="K917" s="3" t="s">
        <v>15497</v>
      </c>
      <c r="L917" t="s">
        <v>15497</v>
      </c>
      <c r="M917" t="str">
        <f>IF(OR(ISBLANK(draft_picks[[#This Row],[veto_drafter_id]]),draft_picks[[#This Row],[veto_drafter_id]]=""),"",_xlfn.XLOOKUP(draft_picks[[#This Row],[veto_drafter_id]],drafters[id],drafters[name]))</f>
        <v/>
      </c>
      <c r="N917" t="s">
        <v>15497</v>
      </c>
      <c r="O917" t="str">
        <f>IF(OR(ISBLANK(draft_picks[[#This Row],[veto_drafter_team_id]]),draft_picks[[#This Row],[veto_drafter_team_id]]=""),"",_xlfn.XLOOKUP(draft_picks[[#This Row],[veto_drafter_team_id]],drafter_teams[id],drafter_teams[name]))</f>
        <v/>
      </c>
      <c r="Q917" t="s">
        <v>15497</v>
      </c>
      <c r="R917" t="str">
        <f>IF(OR(ISBLANK(draft_picks[[#This Row],[veto_override_drafter_id]]),draft_picks[[#This Row],[veto_override_drafter_id]]=""),"",_xlfn.XLOOKUP(draft_picks[[#This Row],[veto_override_drafter_id]],drafters[id],drafters[name]))</f>
        <v/>
      </c>
      <c r="S917" t="s">
        <v>15497</v>
      </c>
      <c r="T917" t="str">
        <f>IF(OR(ISBLANK(draft_picks[[#This Row],[veto_override_team_id]]),draft_picks[[#This Row],[veto_override_team_id]]=""),"",_xlfn.XLOOKUP(draft_picks[[#This Row],[veto_override_team_id]],drafter_teams[id],drafter_teams[name]))</f>
        <v/>
      </c>
    </row>
    <row r="918" spans="1:20" x14ac:dyDescent="0.25">
      <c r="A918" t="s">
        <v>465</v>
      </c>
      <c r="B918" t="str">
        <f>_xlfn.XLOOKUP(draft_picks[[#This Row],[draft_id]],drafts[id],drafts[title])</f>
        <v>Westerns: Part II Mini-Mega</v>
      </c>
      <c r="C918" s="3">
        <v>3</v>
      </c>
      <c r="D918">
        <f>IF(C917&lt;draft_picks[[#This Row],[position]],1,IF(C917&gt;draft_picks[[#This Row],[position]],D917+1,IF(C917=draft_picks[[#This Row],[position]],D917+1)))</f>
        <v>14</v>
      </c>
      <c r="E918" t="s">
        <v>7084</v>
      </c>
      <c r="F918" t="str">
        <f>IF(ISBLANK(draft_picks[[#This Row],[movie_id]]),"",_xlfn.XLOOKUP(draft_picks[[#This Row],[movie_id]],drafts.movies[id],drafts.movies[movie_title]))</f>
        <v>Once Upon a Time in the West</v>
      </c>
      <c r="G918" s="3" t="s">
        <v>1177</v>
      </c>
      <c r="H918" t="str">
        <f>IF(ISBLANK(draft_picks[[#This Row],[drafter_id]]),"",_xlfn.XLOOKUP(draft_picks[[#This Row],[drafter_id]],drafters[id],drafters[name]))</f>
        <v>Darren Franich</v>
      </c>
      <c r="J918" t="str">
        <f>IF(ISBLANK(draft_picks[[#This Row],[drafter_team_id]]),"",_xlfn.XLOOKUP(draft_picks[[#This Row],[drafter_team_id]],drafter_teams[id],drafter_teams[name]))</f>
        <v/>
      </c>
      <c r="K918" s="3" t="s">
        <v>15484</v>
      </c>
      <c r="L918" t="s">
        <v>915</v>
      </c>
      <c r="M918" t="str">
        <f>IF(OR(ISBLANK(draft_picks[[#This Row],[veto_drafter_id]]),draft_picks[[#This Row],[veto_drafter_id]]=""),"",_xlfn.XLOOKUP(draft_picks[[#This Row],[veto_drafter_id]],drafters[id],drafters[name]))</f>
        <v>Billy Ray Brewton</v>
      </c>
      <c r="N918" t="s">
        <v>15497</v>
      </c>
      <c r="O918" t="str">
        <f>IF(OR(ISBLANK(draft_picks[[#This Row],[veto_drafter_team_id]]),draft_picks[[#This Row],[veto_drafter_team_id]]=""),"",_xlfn.XLOOKUP(draft_picks[[#This Row],[veto_drafter_team_id]],drafter_teams[id],drafter_teams[name]))</f>
        <v/>
      </c>
      <c r="Q918" t="s">
        <v>15497</v>
      </c>
      <c r="R918" t="str">
        <f>IF(OR(ISBLANK(draft_picks[[#This Row],[veto_override_drafter_id]]),draft_picks[[#This Row],[veto_override_drafter_id]]=""),"",_xlfn.XLOOKUP(draft_picks[[#This Row],[veto_override_drafter_id]],drafters[id],drafters[name]))</f>
        <v/>
      </c>
      <c r="S918" t="s">
        <v>15497</v>
      </c>
      <c r="T918" t="str">
        <f>IF(OR(ISBLANK(draft_picks[[#This Row],[veto_override_team_id]]),draft_picks[[#This Row],[veto_override_team_id]]=""),"",_xlfn.XLOOKUP(draft_picks[[#This Row],[veto_override_team_id]],drafter_teams[id],drafter_teams[name]))</f>
        <v/>
      </c>
    </row>
    <row r="919" spans="1:20" x14ac:dyDescent="0.25">
      <c r="A919" t="s">
        <v>465</v>
      </c>
      <c r="B919" t="str">
        <f>_xlfn.XLOOKUP(draft_picks[[#This Row],[draft_id]],drafts[id],drafts[title])</f>
        <v>Westerns: Part II Mini-Mega</v>
      </c>
      <c r="C919" s="3">
        <v>3</v>
      </c>
      <c r="D919">
        <f>IF(C918&lt;draft_picks[[#This Row],[position]],1,IF(C918&gt;draft_picks[[#This Row],[position]],D918+1,IF(C918=draft_picks[[#This Row],[position]],D918+1)))</f>
        <v>15</v>
      </c>
      <c r="E919" t="s">
        <v>5740</v>
      </c>
      <c r="F919" t="str">
        <f>IF(ISBLANK(draft_picks[[#This Row],[movie_id]]),"",_xlfn.XLOOKUP(draft_picks[[#This Row],[movie_id]],drafts.movies[id],drafts.movies[movie_title]))</f>
        <v>Django</v>
      </c>
      <c r="G919" s="3" t="s">
        <v>1177</v>
      </c>
      <c r="H919" t="str">
        <f>IF(ISBLANK(draft_picks[[#This Row],[drafter_id]]),"",_xlfn.XLOOKUP(draft_picks[[#This Row],[drafter_id]],drafters[id],drafters[name]))</f>
        <v>Darren Franich</v>
      </c>
      <c r="J919" t="str">
        <f>IF(ISBLANK(draft_picks[[#This Row],[drafter_team_id]]),"",_xlfn.XLOOKUP(draft_picks[[#This Row],[drafter_team_id]],drafter_teams[id],drafter_teams[name]))</f>
        <v/>
      </c>
      <c r="K919" s="3" t="s">
        <v>15497</v>
      </c>
      <c r="L919" t="s">
        <v>15497</v>
      </c>
      <c r="M919" t="str">
        <f>IF(OR(ISBLANK(draft_picks[[#This Row],[veto_drafter_id]]),draft_picks[[#This Row],[veto_drafter_id]]=""),"",_xlfn.XLOOKUP(draft_picks[[#This Row],[veto_drafter_id]],drafters[id],drafters[name]))</f>
        <v/>
      </c>
      <c r="N919" t="s">
        <v>15497</v>
      </c>
      <c r="O919" t="str">
        <f>IF(OR(ISBLANK(draft_picks[[#This Row],[veto_drafter_team_id]]),draft_picks[[#This Row],[veto_drafter_team_id]]=""),"",_xlfn.XLOOKUP(draft_picks[[#This Row],[veto_drafter_team_id]],drafter_teams[id],drafter_teams[name]))</f>
        <v/>
      </c>
      <c r="Q919" t="s">
        <v>15497</v>
      </c>
      <c r="R919" t="str">
        <f>IF(OR(ISBLANK(draft_picks[[#This Row],[veto_override_drafter_id]]),draft_picks[[#This Row],[veto_override_drafter_id]]=""),"",_xlfn.XLOOKUP(draft_picks[[#This Row],[veto_override_drafter_id]],drafters[id],drafters[name]))</f>
        <v/>
      </c>
      <c r="S919" t="s">
        <v>15497</v>
      </c>
      <c r="T919" t="str">
        <f>IF(OR(ISBLANK(draft_picks[[#This Row],[veto_override_team_id]]),draft_picks[[#This Row],[veto_override_team_id]]=""),"",_xlfn.XLOOKUP(draft_picks[[#This Row],[veto_override_team_id]],drafter_teams[id],drafter_teams[name]))</f>
        <v/>
      </c>
    </row>
    <row r="920" spans="1:20" x14ac:dyDescent="0.25">
      <c r="A920" t="s">
        <v>465</v>
      </c>
      <c r="B920" t="str">
        <f>_xlfn.XLOOKUP(draft_picks[[#This Row],[draft_id]],drafts[id],drafts[title])</f>
        <v>Westerns: Part II Mini-Mega</v>
      </c>
      <c r="C920" s="3">
        <v>2</v>
      </c>
      <c r="D920">
        <f>IF(C919&lt;draft_picks[[#This Row],[position]],1,IF(C919&gt;draft_picks[[#This Row],[position]],D919+1,IF(C919=draft_picks[[#This Row],[position]],D919+1)))</f>
        <v>16</v>
      </c>
      <c r="E920" t="s">
        <v>4225</v>
      </c>
      <c r="F920" t="str">
        <f>IF(ISBLANK(draft_picks[[#This Row],[movie_id]]),"",_xlfn.XLOOKUP(draft_picks[[#This Row],[movie_id]],drafts.movies[id],drafts.movies[movie_title]))</f>
        <v>McCabe &amp; Mrs. Miller</v>
      </c>
      <c r="G920" s="3" t="s">
        <v>1115</v>
      </c>
      <c r="H920" t="str">
        <f>IF(ISBLANK(draft_picks[[#This Row],[drafter_id]]),"",_xlfn.XLOOKUP(draft_picks[[#This Row],[drafter_id]],drafters[id],drafters[name]))</f>
        <v>Ryan Marker</v>
      </c>
      <c r="J920" t="str">
        <f>IF(ISBLANK(draft_picks[[#This Row],[drafter_team_id]]),"",_xlfn.XLOOKUP(draft_picks[[#This Row],[drafter_team_id]],drafter_teams[id],drafter_teams[name]))</f>
        <v/>
      </c>
      <c r="K920" s="3" t="s">
        <v>15497</v>
      </c>
      <c r="L920" t="s">
        <v>15497</v>
      </c>
      <c r="M920" t="str">
        <f>IF(OR(ISBLANK(draft_picks[[#This Row],[veto_drafter_id]]),draft_picks[[#This Row],[veto_drafter_id]]=""),"",_xlfn.XLOOKUP(draft_picks[[#This Row],[veto_drafter_id]],drafters[id],drafters[name]))</f>
        <v/>
      </c>
      <c r="N920" t="s">
        <v>15497</v>
      </c>
      <c r="O920" t="str">
        <f>IF(OR(ISBLANK(draft_picks[[#This Row],[veto_drafter_team_id]]),draft_picks[[#This Row],[veto_drafter_team_id]]=""),"",_xlfn.XLOOKUP(draft_picks[[#This Row],[veto_drafter_team_id]],drafter_teams[id],drafter_teams[name]))</f>
        <v/>
      </c>
      <c r="Q920" t="s">
        <v>15497</v>
      </c>
      <c r="R920" t="str">
        <f>IF(OR(ISBLANK(draft_picks[[#This Row],[veto_override_drafter_id]]),draft_picks[[#This Row],[veto_override_drafter_id]]=""),"",_xlfn.XLOOKUP(draft_picks[[#This Row],[veto_override_drafter_id]],drafters[id],drafters[name]))</f>
        <v/>
      </c>
      <c r="S920" t="s">
        <v>15497</v>
      </c>
      <c r="T920" t="str">
        <f>IF(OR(ISBLANK(draft_picks[[#This Row],[veto_override_team_id]]),draft_picks[[#This Row],[veto_override_team_id]]=""),"",_xlfn.XLOOKUP(draft_picks[[#This Row],[veto_override_team_id]],drafter_teams[id],drafter_teams[name]))</f>
        <v/>
      </c>
    </row>
    <row r="921" spans="1:20" x14ac:dyDescent="0.25">
      <c r="A921" t="s">
        <v>465</v>
      </c>
      <c r="B921" t="str">
        <f>_xlfn.XLOOKUP(draft_picks[[#This Row],[draft_id]],drafts[id],drafts[title])</f>
        <v>Westerns: Part II Mini-Mega</v>
      </c>
      <c r="C921" s="3">
        <v>1</v>
      </c>
      <c r="D921">
        <f>IF(C920&lt;draft_picks[[#This Row],[position]],1,IF(C920&gt;draft_picks[[#This Row],[position]],D920+1,IF(C920=draft_picks[[#This Row],[position]],D920+1)))</f>
        <v>17</v>
      </c>
      <c r="E921" t="s">
        <v>6456</v>
      </c>
      <c r="F921" t="str">
        <f>IF(ISBLANK(draft_picks[[#This Row],[movie_id]]),"",_xlfn.XLOOKUP(draft_picks[[#This Row],[movie_id]],drafts.movies[id],drafts.movies[movie_title]))</f>
        <v>Ulzana's Raid</v>
      </c>
      <c r="G921" s="3" t="s">
        <v>915</v>
      </c>
      <c r="H921" t="str">
        <f>IF(ISBLANK(draft_picks[[#This Row],[drafter_id]]),"",_xlfn.XLOOKUP(draft_picks[[#This Row],[drafter_id]],drafters[id],drafters[name]))</f>
        <v>Billy Ray Brewton</v>
      </c>
      <c r="J921" t="str">
        <f>IF(ISBLANK(draft_picks[[#This Row],[drafter_team_id]]),"",_xlfn.XLOOKUP(draft_picks[[#This Row],[drafter_team_id]],drafter_teams[id],drafter_teams[name]))</f>
        <v/>
      </c>
      <c r="K921" s="3" t="s">
        <v>15497</v>
      </c>
      <c r="L921" t="s">
        <v>15497</v>
      </c>
      <c r="M921" t="str">
        <f>IF(OR(ISBLANK(draft_picks[[#This Row],[veto_drafter_id]]),draft_picks[[#This Row],[veto_drafter_id]]=""),"",_xlfn.XLOOKUP(draft_picks[[#This Row],[veto_drafter_id]],drafters[id],drafters[name]))</f>
        <v/>
      </c>
      <c r="N921" t="s">
        <v>15497</v>
      </c>
      <c r="O921" t="str">
        <f>IF(OR(ISBLANK(draft_picks[[#This Row],[veto_drafter_team_id]]),draft_picks[[#This Row],[veto_drafter_team_id]]=""),"",_xlfn.XLOOKUP(draft_picks[[#This Row],[veto_drafter_team_id]],drafter_teams[id],drafter_teams[name]))</f>
        <v/>
      </c>
      <c r="Q921" t="s">
        <v>15497</v>
      </c>
      <c r="R921" t="str">
        <f>IF(OR(ISBLANK(draft_picks[[#This Row],[veto_override_drafter_id]]),draft_picks[[#This Row],[veto_override_drafter_id]]=""),"",_xlfn.XLOOKUP(draft_picks[[#This Row],[veto_override_drafter_id]],drafters[id],drafters[name]))</f>
        <v/>
      </c>
      <c r="S921" t="s">
        <v>15497</v>
      </c>
      <c r="T921" t="str">
        <f>IF(OR(ISBLANK(draft_picks[[#This Row],[veto_override_team_id]]),draft_picks[[#This Row],[veto_override_team_id]]=""),"",_xlfn.XLOOKUP(draft_picks[[#This Row],[veto_override_team_id]],drafter_teams[id],drafter_teams[name]))</f>
        <v/>
      </c>
    </row>
    <row r="922" spans="1:20" x14ac:dyDescent="0.25">
      <c r="A922" t="s">
        <v>160</v>
      </c>
      <c r="B922" t="str">
        <f>_xlfn.XLOOKUP(draft_picks[[#This Row],[draft_id]],drafts[id],drafts[title])</f>
        <v>70's Horror Mega</v>
      </c>
      <c r="C922" s="3">
        <v>20</v>
      </c>
      <c r="D922">
        <f>IF(C921&lt;draft_picks[[#This Row],[position]],1,IF(C921&gt;draft_picks[[#This Row],[position]],D921+1,IF(C921=draft_picks[[#This Row],[position]],D921+1)))</f>
        <v>1</v>
      </c>
      <c r="E922" t="s">
        <v>4166</v>
      </c>
      <c r="F922" t="str">
        <f>IF(ISBLANK(draft_picks[[#This Row],[movie_id]]),"",_xlfn.XLOOKUP(draft_picks[[#This Row],[movie_id]],drafts.movies[id],drafts.movies[movie_title]))</f>
        <v>Eraserhead</v>
      </c>
      <c r="G922" s="3" t="s">
        <v>915</v>
      </c>
      <c r="H922" t="str">
        <f>IF(ISBLANK(draft_picks[[#This Row],[drafter_id]]),"",_xlfn.XLOOKUP(draft_picks[[#This Row],[drafter_id]],drafters[id],drafters[name]))</f>
        <v>Billy Ray Brewton</v>
      </c>
      <c r="J922" t="str">
        <f>IF(ISBLANK(draft_picks[[#This Row],[drafter_team_id]]),"",_xlfn.XLOOKUP(draft_picks[[#This Row],[drafter_team_id]],drafter_teams[id],drafter_teams[name]))</f>
        <v/>
      </c>
      <c r="K922" s="3" t="s">
        <v>15497</v>
      </c>
      <c r="L922" t="s">
        <v>15497</v>
      </c>
      <c r="M922" t="str">
        <f>IF(OR(ISBLANK(draft_picks[[#This Row],[veto_drafter_id]]),draft_picks[[#This Row],[veto_drafter_id]]=""),"",_xlfn.XLOOKUP(draft_picks[[#This Row],[veto_drafter_id]],drafters[id],drafters[name]))</f>
        <v/>
      </c>
      <c r="N922" t="s">
        <v>15497</v>
      </c>
      <c r="O922" t="str">
        <f>IF(OR(ISBLANK(draft_picks[[#This Row],[veto_drafter_team_id]]),draft_picks[[#This Row],[veto_drafter_team_id]]=""),"",_xlfn.XLOOKUP(draft_picks[[#This Row],[veto_drafter_team_id]],drafter_teams[id],drafter_teams[name]))</f>
        <v/>
      </c>
      <c r="Q922" t="s">
        <v>15497</v>
      </c>
      <c r="R922" t="str">
        <f>IF(OR(ISBLANK(draft_picks[[#This Row],[veto_override_drafter_id]]),draft_picks[[#This Row],[veto_override_drafter_id]]=""),"",_xlfn.XLOOKUP(draft_picks[[#This Row],[veto_override_drafter_id]],drafters[id],drafters[name]))</f>
        <v/>
      </c>
      <c r="S922" t="s">
        <v>15497</v>
      </c>
      <c r="T922" t="str">
        <f>IF(OR(ISBLANK(draft_picks[[#This Row],[veto_override_team_id]]),draft_picks[[#This Row],[veto_override_team_id]]=""),"",_xlfn.XLOOKUP(draft_picks[[#This Row],[veto_override_team_id]],drafter_teams[id],drafter_teams[name]))</f>
        <v/>
      </c>
    </row>
    <row r="923" spans="1:20" x14ac:dyDescent="0.25">
      <c r="A923" t="s">
        <v>160</v>
      </c>
      <c r="B923" t="str">
        <f>_xlfn.XLOOKUP(draft_picks[[#This Row],[draft_id]],drafts[id],drafts[title])</f>
        <v>70's Horror Mega</v>
      </c>
      <c r="C923" s="3">
        <v>19</v>
      </c>
      <c r="D923">
        <f>IF(C922&lt;draft_picks[[#This Row],[position]],1,IF(C922&gt;draft_picks[[#This Row],[position]],D922+1,IF(C922=draft_picks[[#This Row],[position]],D922+1)))</f>
        <v>2</v>
      </c>
      <c r="E923" t="s">
        <v>8411</v>
      </c>
      <c r="F923" t="str">
        <f>IF(ISBLANK(draft_picks[[#This Row],[movie_id]]),"",_xlfn.XLOOKUP(draft_picks[[#This Row],[movie_id]],drafts.movies[id],drafts.movies[movie_title]))</f>
        <v>The Abominable Dr. Phibes</v>
      </c>
      <c r="G923" s="3" t="s">
        <v>969</v>
      </c>
      <c r="H923" t="str">
        <f>IF(ISBLANK(draft_picks[[#This Row],[drafter_id]]),"",_xlfn.XLOOKUP(draft_picks[[#This Row],[drafter_id]],drafters[id],drafters[name]))</f>
        <v>Graham Skipper</v>
      </c>
      <c r="J923" t="str">
        <f>IF(ISBLANK(draft_picks[[#This Row],[drafter_team_id]]),"",_xlfn.XLOOKUP(draft_picks[[#This Row],[drafter_team_id]],drafter_teams[id],drafter_teams[name]))</f>
        <v/>
      </c>
      <c r="K923" s="3" t="s">
        <v>15497</v>
      </c>
      <c r="L923" t="s">
        <v>15497</v>
      </c>
      <c r="M923" t="str">
        <f>IF(OR(ISBLANK(draft_picks[[#This Row],[veto_drafter_id]]),draft_picks[[#This Row],[veto_drafter_id]]=""),"",_xlfn.XLOOKUP(draft_picks[[#This Row],[veto_drafter_id]],drafters[id],drafters[name]))</f>
        <v/>
      </c>
      <c r="N923" t="s">
        <v>15497</v>
      </c>
      <c r="O923" t="str">
        <f>IF(OR(ISBLANK(draft_picks[[#This Row],[veto_drafter_team_id]]),draft_picks[[#This Row],[veto_drafter_team_id]]=""),"",_xlfn.XLOOKUP(draft_picks[[#This Row],[veto_drafter_team_id]],drafter_teams[id],drafter_teams[name]))</f>
        <v/>
      </c>
      <c r="Q923" t="s">
        <v>15497</v>
      </c>
      <c r="R923" t="str">
        <f>IF(OR(ISBLANK(draft_picks[[#This Row],[veto_override_drafter_id]]),draft_picks[[#This Row],[veto_override_drafter_id]]=""),"",_xlfn.XLOOKUP(draft_picks[[#This Row],[veto_override_drafter_id]],drafters[id],drafters[name]))</f>
        <v/>
      </c>
      <c r="S923" t="s">
        <v>15497</v>
      </c>
      <c r="T923" t="str">
        <f>IF(OR(ISBLANK(draft_picks[[#This Row],[veto_override_team_id]]),draft_picks[[#This Row],[veto_override_team_id]]=""),"",_xlfn.XLOOKUP(draft_picks[[#This Row],[veto_override_team_id]],drafter_teams[id],drafter_teams[name]))</f>
        <v/>
      </c>
    </row>
    <row r="924" spans="1:20" x14ac:dyDescent="0.25">
      <c r="A924" t="s">
        <v>160</v>
      </c>
      <c r="B924" t="str">
        <f>_xlfn.XLOOKUP(draft_picks[[#This Row],[draft_id]],drafts[id],drafts[title])</f>
        <v>70's Horror Mega</v>
      </c>
      <c r="C924" s="3">
        <v>18</v>
      </c>
      <c r="D924">
        <f>IF(C923&lt;draft_picks[[#This Row],[position]],1,IF(C923&gt;draft_picks[[#This Row],[position]],D923+1,IF(C923=draft_picks[[#This Row],[position]],D923+1)))</f>
        <v>3</v>
      </c>
      <c r="E924" t="s">
        <v>8311</v>
      </c>
      <c r="F924" t="str">
        <f>IF(ISBLANK(draft_picks[[#This Row],[movie_id]]),"",_xlfn.XLOOKUP(draft_picks[[#This Row],[movie_id]],drafts.movies[id],drafts.movies[movie_title]))</f>
        <v>Salò, or the 120 Days of Sodom</v>
      </c>
      <c r="G924" s="3" t="s">
        <v>969</v>
      </c>
      <c r="H924" t="str">
        <f>IF(ISBLANK(draft_picks[[#This Row],[drafter_id]]),"",_xlfn.XLOOKUP(draft_picks[[#This Row],[drafter_id]],drafters[id],drafters[name]))</f>
        <v>Graham Skipper</v>
      </c>
      <c r="J924" t="str">
        <f>IF(ISBLANK(draft_picks[[#This Row],[drafter_team_id]]),"",_xlfn.XLOOKUP(draft_picks[[#This Row],[drafter_team_id]],drafter_teams[id],drafter_teams[name]))</f>
        <v/>
      </c>
      <c r="K924" s="3" t="s">
        <v>15497</v>
      </c>
      <c r="L924" t="s">
        <v>15497</v>
      </c>
      <c r="M924" t="str">
        <f>IF(OR(ISBLANK(draft_picks[[#This Row],[veto_drafter_id]]),draft_picks[[#This Row],[veto_drafter_id]]=""),"",_xlfn.XLOOKUP(draft_picks[[#This Row],[veto_drafter_id]],drafters[id],drafters[name]))</f>
        <v/>
      </c>
      <c r="N924" t="s">
        <v>15497</v>
      </c>
      <c r="O924" t="str">
        <f>IF(OR(ISBLANK(draft_picks[[#This Row],[veto_drafter_team_id]]),draft_picks[[#This Row],[veto_drafter_team_id]]=""),"",_xlfn.XLOOKUP(draft_picks[[#This Row],[veto_drafter_team_id]],drafter_teams[id],drafter_teams[name]))</f>
        <v/>
      </c>
      <c r="Q924" t="s">
        <v>15497</v>
      </c>
      <c r="R924" t="str">
        <f>IF(OR(ISBLANK(draft_picks[[#This Row],[veto_override_drafter_id]]),draft_picks[[#This Row],[veto_override_drafter_id]]=""),"",_xlfn.XLOOKUP(draft_picks[[#This Row],[veto_override_drafter_id]],drafters[id],drafters[name]))</f>
        <v/>
      </c>
      <c r="S924" t="s">
        <v>15497</v>
      </c>
      <c r="T924" t="str">
        <f>IF(OR(ISBLANK(draft_picks[[#This Row],[veto_override_team_id]]),draft_picks[[#This Row],[veto_override_team_id]]=""),"",_xlfn.XLOOKUP(draft_picks[[#This Row],[veto_override_team_id]],drafter_teams[id],drafter_teams[name]))</f>
        <v/>
      </c>
    </row>
    <row r="925" spans="1:20" x14ac:dyDescent="0.25">
      <c r="A925" t="s">
        <v>160</v>
      </c>
      <c r="B925" t="str">
        <f>_xlfn.XLOOKUP(draft_picks[[#This Row],[draft_id]],drafts[id],drafts[title])</f>
        <v>70's Horror Mega</v>
      </c>
      <c r="C925" s="3">
        <v>17</v>
      </c>
      <c r="D925">
        <f>IF(C924&lt;draft_picks[[#This Row],[position]],1,IF(C924&gt;draft_picks[[#This Row],[position]],D924+1,IF(C924=draft_picks[[#This Row],[position]],D924+1)))</f>
        <v>4</v>
      </c>
      <c r="E925" t="s">
        <v>6675</v>
      </c>
      <c r="F925" t="str">
        <f>IF(ISBLANK(draft_picks[[#This Row],[movie_id]]),"",_xlfn.XLOOKUP(draft_picks[[#This Row],[movie_id]],drafts.movies[id],drafts.movies[movie_title]))</f>
        <v>The Rocky Horror Picture Show</v>
      </c>
      <c r="G925" s="3" t="s">
        <v>815</v>
      </c>
      <c r="H925" t="str">
        <f>IF(ISBLANK(draft_picks[[#This Row],[drafter_id]]),"",_xlfn.XLOOKUP(draft_picks[[#This Row],[drafter_id]],drafters[id],drafters[name]))</f>
        <v>Chelsea Stardust</v>
      </c>
      <c r="J925" t="str">
        <f>IF(ISBLANK(draft_picks[[#This Row],[drafter_team_id]]),"",_xlfn.XLOOKUP(draft_picks[[#This Row],[drafter_team_id]],drafter_teams[id],drafter_teams[name]))</f>
        <v/>
      </c>
      <c r="K925" s="3" t="s">
        <v>15497</v>
      </c>
      <c r="L925" t="s">
        <v>15497</v>
      </c>
      <c r="M925" t="str">
        <f>IF(OR(ISBLANK(draft_picks[[#This Row],[veto_drafter_id]]),draft_picks[[#This Row],[veto_drafter_id]]=""),"",_xlfn.XLOOKUP(draft_picks[[#This Row],[veto_drafter_id]],drafters[id],drafters[name]))</f>
        <v/>
      </c>
      <c r="N925" t="s">
        <v>15497</v>
      </c>
      <c r="O925" t="str">
        <f>IF(OR(ISBLANK(draft_picks[[#This Row],[veto_drafter_team_id]]),draft_picks[[#This Row],[veto_drafter_team_id]]=""),"",_xlfn.XLOOKUP(draft_picks[[#This Row],[veto_drafter_team_id]],drafter_teams[id],drafter_teams[name]))</f>
        <v/>
      </c>
      <c r="Q925" t="s">
        <v>15497</v>
      </c>
      <c r="R925" t="str">
        <f>IF(OR(ISBLANK(draft_picks[[#This Row],[veto_override_drafter_id]]),draft_picks[[#This Row],[veto_override_drafter_id]]=""),"",_xlfn.XLOOKUP(draft_picks[[#This Row],[veto_override_drafter_id]],drafters[id],drafters[name]))</f>
        <v/>
      </c>
      <c r="S925" t="s">
        <v>15497</v>
      </c>
      <c r="T925" t="str">
        <f>IF(OR(ISBLANK(draft_picks[[#This Row],[veto_override_team_id]]),draft_picks[[#This Row],[veto_override_team_id]]=""),"",_xlfn.XLOOKUP(draft_picks[[#This Row],[veto_override_team_id]],drafter_teams[id],drafter_teams[name]))</f>
        <v/>
      </c>
    </row>
    <row r="926" spans="1:20" x14ac:dyDescent="0.25">
      <c r="A926" t="s">
        <v>160</v>
      </c>
      <c r="B926" t="str">
        <f>_xlfn.XLOOKUP(draft_picks[[#This Row],[draft_id]],drafts[id],drafts[title])</f>
        <v>70's Horror Mega</v>
      </c>
      <c r="C926" s="3">
        <v>16</v>
      </c>
      <c r="D926">
        <f>IF(C925&lt;draft_picks[[#This Row],[position]],1,IF(C925&gt;draft_picks[[#This Row],[position]],D925+1,IF(C925=draft_picks[[#This Row],[position]],D925+1)))</f>
        <v>5</v>
      </c>
      <c r="E926" t="s">
        <v>6666</v>
      </c>
      <c r="F926" t="str">
        <f>IF(ISBLANK(draft_picks[[#This Row],[movie_id]]),"",_xlfn.XLOOKUP(draft_picks[[#This Row],[movie_id]],drafts.movies[id],drafts.movies[movie_title]))</f>
        <v>Dead of Night</v>
      </c>
      <c r="G926" s="3" t="s">
        <v>915</v>
      </c>
      <c r="H926" t="str">
        <f>IF(ISBLANK(draft_picks[[#This Row],[drafter_id]]),"",_xlfn.XLOOKUP(draft_picks[[#This Row],[drafter_id]],drafters[id],drafters[name]))</f>
        <v>Billy Ray Brewton</v>
      </c>
      <c r="J926" t="str">
        <f>IF(ISBLANK(draft_picks[[#This Row],[drafter_team_id]]),"",_xlfn.XLOOKUP(draft_picks[[#This Row],[drafter_team_id]],drafter_teams[id],drafter_teams[name]))</f>
        <v/>
      </c>
      <c r="K926" s="3" t="s">
        <v>15484</v>
      </c>
      <c r="L926" t="s">
        <v>969</v>
      </c>
      <c r="M926" t="str">
        <f>IF(OR(ISBLANK(draft_picks[[#This Row],[veto_drafter_id]]),draft_picks[[#This Row],[veto_drafter_id]]=""),"",_xlfn.XLOOKUP(draft_picks[[#This Row],[veto_drafter_id]],drafters[id],drafters[name]))</f>
        <v>Graham Skipper</v>
      </c>
      <c r="N926" t="s">
        <v>15497</v>
      </c>
      <c r="O926" t="str">
        <f>IF(OR(ISBLANK(draft_picks[[#This Row],[veto_drafter_team_id]]),draft_picks[[#This Row],[veto_drafter_team_id]]=""),"",_xlfn.XLOOKUP(draft_picks[[#This Row],[veto_drafter_team_id]],drafter_teams[id],drafter_teams[name]))</f>
        <v/>
      </c>
      <c r="Q926" t="s">
        <v>15497</v>
      </c>
      <c r="R926" t="str">
        <f>IF(OR(ISBLANK(draft_picks[[#This Row],[veto_override_drafter_id]]),draft_picks[[#This Row],[veto_override_drafter_id]]=""),"",_xlfn.XLOOKUP(draft_picks[[#This Row],[veto_override_drafter_id]],drafters[id],drafters[name]))</f>
        <v/>
      </c>
      <c r="S926" t="s">
        <v>15497</v>
      </c>
      <c r="T926" t="str">
        <f>IF(OR(ISBLANK(draft_picks[[#This Row],[veto_override_team_id]]),draft_picks[[#This Row],[veto_override_team_id]]=""),"",_xlfn.XLOOKUP(draft_picks[[#This Row],[veto_override_team_id]],drafter_teams[id],drafter_teams[name]))</f>
        <v/>
      </c>
    </row>
    <row r="927" spans="1:20" x14ac:dyDescent="0.25">
      <c r="A927" t="s">
        <v>160</v>
      </c>
      <c r="B927" t="str">
        <f>_xlfn.XLOOKUP(draft_picks[[#This Row],[draft_id]],drafts[id],drafts[title])</f>
        <v>70's Horror Mega</v>
      </c>
      <c r="C927" s="3">
        <v>16</v>
      </c>
      <c r="D927">
        <f>IF(C926&lt;draft_picks[[#This Row],[position]],1,IF(C926&gt;draft_picks[[#This Row],[position]],D926+1,IF(C926=draft_picks[[#This Row],[position]],D926+1)))</f>
        <v>6</v>
      </c>
      <c r="E927" t="s">
        <v>3106</v>
      </c>
      <c r="F927" t="str">
        <f>IF(ISBLANK(draft_picks[[#This Row],[movie_id]]),"",_xlfn.XLOOKUP(draft_picks[[#This Row],[movie_id]],drafts.movies[id],drafts.movies[movie_title]))</f>
        <v>Faces of Death</v>
      </c>
      <c r="G927" s="3" t="s">
        <v>915</v>
      </c>
      <c r="H927" t="str">
        <f>IF(ISBLANK(draft_picks[[#This Row],[drafter_id]]),"",_xlfn.XLOOKUP(draft_picks[[#This Row],[drafter_id]],drafters[id],drafters[name]))</f>
        <v>Billy Ray Brewton</v>
      </c>
      <c r="J927" t="str">
        <f>IF(ISBLANK(draft_picks[[#This Row],[drafter_team_id]]),"",_xlfn.XLOOKUP(draft_picks[[#This Row],[drafter_team_id]],drafter_teams[id],drafter_teams[name]))</f>
        <v/>
      </c>
      <c r="K927" s="3" t="s">
        <v>15497</v>
      </c>
      <c r="L927" t="s">
        <v>15497</v>
      </c>
      <c r="M927" t="str">
        <f>IF(OR(ISBLANK(draft_picks[[#This Row],[veto_drafter_id]]),draft_picks[[#This Row],[veto_drafter_id]]=""),"",_xlfn.XLOOKUP(draft_picks[[#This Row],[veto_drafter_id]],drafters[id],drafters[name]))</f>
        <v/>
      </c>
      <c r="N927" t="s">
        <v>15497</v>
      </c>
      <c r="O927" t="str">
        <f>IF(OR(ISBLANK(draft_picks[[#This Row],[veto_drafter_team_id]]),draft_picks[[#This Row],[veto_drafter_team_id]]=""),"",_xlfn.XLOOKUP(draft_picks[[#This Row],[veto_drafter_team_id]],drafter_teams[id],drafter_teams[name]))</f>
        <v/>
      </c>
      <c r="Q927" t="s">
        <v>15497</v>
      </c>
      <c r="R927" t="str">
        <f>IF(OR(ISBLANK(draft_picks[[#This Row],[veto_override_drafter_id]]),draft_picks[[#This Row],[veto_override_drafter_id]]=""),"",_xlfn.XLOOKUP(draft_picks[[#This Row],[veto_override_drafter_id]],drafters[id],drafters[name]))</f>
        <v/>
      </c>
      <c r="S927" t="s">
        <v>15497</v>
      </c>
      <c r="T927" t="str">
        <f>IF(OR(ISBLANK(draft_picks[[#This Row],[veto_override_team_id]]),draft_picks[[#This Row],[veto_override_team_id]]=""),"",_xlfn.XLOOKUP(draft_picks[[#This Row],[veto_override_team_id]],drafter_teams[id],drafter_teams[name]))</f>
        <v/>
      </c>
    </row>
    <row r="928" spans="1:20" x14ac:dyDescent="0.25">
      <c r="A928" t="s">
        <v>160</v>
      </c>
      <c r="B928" t="str">
        <f>_xlfn.XLOOKUP(draft_picks[[#This Row],[draft_id]],drafts[id],drafts[title])</f>
        <v>70's Horror Mega</v>
      </c>
      <c r="C928" s="3">
        <v>15</v>
      </c>
      <c r="D928">
        <f>IF(C927&lt;draft_picks[[#This Row],[position]],1,IF(C927&gt;draft_picks[[#This Row],[position]],D927+1,IF(C927=draft_picks[[#This Row],[position]],D927+1)))</f>
        <v>7</v>
      </c>
      <c r="E928" t="s">
        <v>1535</v>
      </c>
      <c r="F928" t="str">
        <f>IF(ISBLANK(draft_picks[[#This Row],[movie_id]]),"",_xlfn.XLOOKUP(draft_picks[[#This Row],[movie_id]],drafts.movies[id],drafts.movies[movie_title]))</f>
        <v>Phantasm</v>
      </c>
      <c r="G928" s="3" t="s">
        <v>969</v>
      </c>
      <c r="H928" t="str">
        <f>IF(ISBLANK(draft_picks[[#This Row],[drafter_id]]),"",_xlfn.XLOOKUP(draft_picks[[#This Row],[drafter_id]],drafters[id],drafters[name]))</f>
        <v>Graham Skipper</v>
      </c>
      <c r="J928" t="str">
        <f>IF(ISBLANK(draft_picks[[#This Row],[drafter_team_id]]),"",_xlfn.XLOOKUP(draft_picks[[#This Row],[drafter_team_id]],drafter_teams[id],drafter_teams[name]))</f>
        <v/>
      </c>
      <c r="K928" s="3" t="s">
        <v>15497</v>
      </c>
      <c r="L928" t="s">
        <v>15497</v>
      </c>
      <c r="M928" t="str">
        <f>IF(OR(ISBLANK(draft_picks[[#This Row],[veto_drafter_id]]),draft_picks[[#This Row],[veto_drafter_id]]=""),"",_xlfn.XLOOKUP(draft_picks[[#This Row],[veto_drafter_id]],drafters[id],drafters[name]))</f>
        <v/>
      </c>
      <c r="N928" t="s">
        <v>15497</v>
      </c>
      <c r="O928" t="str">
        <f>IF(OR(ISBLANK(draft_picks[[#This Row],[veto_drafter_team_id]]),draft_picks[[#This Row],[veto_drafter_team_id]]=""),"",_xlfn.XLOOKUP(draft_picks[[#This Row],[veto_drafter_team_id]],drafter_teams[id],drafter_teams[name]))</f>
        <v/>
      </c>
      <c r="Q928" t="s">
        <v>15497</v>
      </c>
      <c r="R928" t="str">
        <f>IF(OR(ISBLANK(draft_picks[[#This Row],[veto_override_drafter_id]]),draft_picks[[#This Row],[veto_override_drafter_id]]=""),"",_xlfn.XLOOKUP(draft_picks[[#This Row],[veto_override_drafter_id]],drafters[id],drafters[name]))</f>
        <v/>
      </c>
      <c r="S928" t="s">
        <v>15497</v>
      </c>
      <c r="T928" t="str">
        <f>IF(OR(ISBLANK(draft_picks[[#This Row],[veto_override_team_id]]),draft_picks[[#This Row],[veto_override_team_id]]=""),"",_xlfn.XLOOKUP(draft_picks[[#This Row],[veto_override_team_id]],drafter_teams[id],drafter_teams[name]))</f>
        <v/>
      </c>
    </row>
    <row r="929" spans="1:20" x14ac:dyDescent="0.25">
      <c r="A929" t="s">
        <v>160</v>
      </c>
      <c r="B929" t="str">
        <f>_xlfn.XLOOKUP(draft_picks[[#This Row],[draft_id]],drafts[id],drafts[title])</f>
        <v>70's Horror Mega</v>
      </c>
      <c r="C929" s="3">
        <v>14</v>
      </c>
      <c r="D929">
        <f>IF(C928&lt;draft_picks[[#This Row],[position]],1,IF(C928&gt;draft_picks[[#This Row],[position]],D928+1,IF(C928=draft_picks[[#This Row],[position]],D928+1)))</f>
        <v>8</v>
      </c>
      <c r="E929" t="s">
        <v>8364</v>
      </c>
      <c r="F929" t="str">
        <f>IF(ISBLANK(draft_picks[[#This Row],[movie_id]]),"",_xlfn.XLOOKUP(draft_picks[[#This Row],[movie_id]],drafts.movies[id],drafts.movies[movie_title]))</f>
        <v>The Wicker Man</v>
      </c>
      <c r="G929" s="3" t="s">
        <v>793</v>
      </c>
      <c r="H929" t="str">
        <f>IF(ISBLANK(draft_picks[[#This Row],[drafter_id]]),"",_xlfn.XLOOKUP(draft_picks[[#This Row],[drafter_id]],drafters[id],drafters[name]))</f>
        <v>Clarke Wolfe</v>
      </c>
      <c r="J929" t="str">
        <f>IF(ISBLANK(draft_picks[[#This Row],[drafter_team_id]]),"",_xlfn.XLOOKUP(draft_picks[[#This Row],[drafter_team_id]],drafter_teams[id],drafter_teams[name]))</f>
        <v/>
      </c>
      <c r="K929" s="3" t="s">
        <v>15497</v>
      </c>
      <c r="L929" t="s">
        <v>15497</v>
      </c>
      <c r="M929" t="str">
        <f>IF(OR(ISBLANK(draft_picks[[#This Row],[veto_drafter_id]]),draft_picks[[#This Row],[veto_drafter_id]]=""),"",_xlfn.XLOOKUP(draft_picks[[#This Row],[veto_drafter_id]],drafters[id],drafters[name]))</f>
        <v/>
      </c>
      <c r="N929" t="s">
        <v>15497</v>
      </c>
      <c r="O929" t="str">
        <f>IF(OR(ISBLANK(draft_picks[[#This Row],[veto_drafter_team_id]]),draft_picks[[#This Row],[veto_drafter_team_id]]=""),"",_xlfn.XLOOKUP(draft_picks[[#This Row],[veto_drafter_team_id]],drafter_teams[id],drafter_teams[name]))</f>
        <v/>
      </c>
      <c r="Q929" t="s">
        <v>15497</v>
      </c>
      <c r="R929" t="str">
        <f>IF(OR(ISBLANK(draft_picks[[#This Row],[veto_override_drafter_id]]),draft_picks[[#This Row],[veto_override_drafter_id]]=""),"",_xlfn.XLOOKUP(draft_picks[[#This Row],[veto_override_drafter_id]],drafters[id],drafters[name]))</f>
        <v/>
      </c>
      <c r="S929" t="s">
        <v>15497</v>
      </c>
      <c r="T929" t="str">
        <f>IF(OR(ISBLANK(draft_picks[[#This Row],[veto_override_team_id]]),draft_picks[[#This Row],[veto_override_team_id]]=""),"",_xlfn.XLOOKUP(draft_picks[[#This Row],[veto_override_team_id]],drafter_teams[id],drafter_teams[name]))</f>
        <v/>
      </c>
    </row>
    <row r="930" spans="1:20" x14ac:dyDescent="0.25">
      <c r="A930" t="s">
        <v>160</v>
      </c>
      <c r="B930" t="str">
        <f>_xlfn.XLOOKUP(draft_picks[[#This Row],[draft_id]],drafts[id],drafts[title])</f>
        <v>70's Horror Mega</v>
      </c>
      <c r="C930" s="3">
        <v>13</v>
      </c>
      <c r="D930">
        <f>IF(C929&lt;draft_picks[[#This Row],[position]],1,IF(C929&gt;draft_picks[[#This Row],[position]],D929+1,IF(C929=draft_picks[[#This Row],[position]],D929+1)))</f>
        <v>9</v>
      </c>
      <c r="E930" t="s">
        <v>2568</v>
      </c>
      <c r="F930" t="str">
        <f>IF(ISBLANK(draft_picks[[#This Row],[movie_id]]),"",_xlfn.XLOOKUP(draft_picks[[#This Row],[movie_id]],drafts.movies[id],drafts.movies[movie_title]))</f>
        <v>Race with the Devil</v>
      </c>
      <c r="G930" s="3" t="s">
        <v>815</v>
      </c>
      <c r="H930" t="str">
        <f>IF(ISBLANK(draft_picks[[#This Row],[drafter_id]]),"",_xlfn.XLOOKUP(draft_picks[[#This Row],[drafter_id]],drafters[id],drafters[name]))</f>
        <v>Chelsea Stardust</v>
      </c>
      <c r="J930" t="str">
        <f>IF(ISBLANK(draft_picks[[#This Row],[drafter_team_id]]),"",_xlfn.XLOOKUP(draft_picks[[#This Row],[drafter_team_id]],drafter_teams[id],drafter_teams[name]))</f>
        <v/>
      </c>
      <c r="K930" s="3" t="s">
        <v>15497</v>
      </c>
      <c r="L930" t="s">
        <v>15497</v>
      </c>
      <c r="M930" t="str">
        <f>IF(OR(ISBLANK(draft_picks[[#This Row],[veto_drafter_id]]),draft_picks[[#This Row],[veto_drafter_id]]=""),"",_xlfn.XLOOKUP(draft_picks[[#This Row],[veto_drafter_id]],drafters[id],drafters[name]))</f>
        <v/>
      </c>
      <c r="N930" t="s">
        <v>15497</v>
      </c>
      <c r="O930" t="str">
        <f>IF(OR(ISBLANK(draft_picks[[#This Row],[veto_drafter_team_id]]),draft_picks[[#This Row],[veto_drafter_team_id]]=""),"",_xlfn.XLOOKUP(draft_picks[[#This Row],[veto_drafter_team_id]],drafter_teams[id],drafter_teams[name]))</f>
        <v/>
      </c>
      <c r="Q930" t="s">
        <v>15497</v>
      </c>
      <c r="R930" t="str">
        <f>IF(OR(ISBLANK(draft_picks[[#This Row],[veto_override_drafter_id]]),draft_picks[[#This Row],[veto_override_drafter_id]]=""),"",_xlfn.XLOOKUP(draft_picks[[#This Row],[veto_override_drafter_id]],drafters[id],drafters[name]))</f>
        <v/>
      </c>
      <c r="S930" t="s">
        <v>15497</v>
      </c>
      <c r="T930" t="str">
        <f>IF(OR(ISBLANK(draft_picks[[#This Row],[veto_override_team_id]]),draft_picks[[#This Row],[veto_override_team_id]]=""),"",_xlfn.XLOOKUP(draft_picks[[#This Row],[veto_override_team_id]],drafter_teams[id],drafter_teams[name]))</f>
        <v/>
      </c>
    </row>
    <row r="931" spans="1:20" x14ac:dyDescent="0.25">
      <c r="A931" t="s">
        <v>160</v>
      </c>
      <c r="B931" t="str">
        <f>_xlfn.XLOOKUP(draft_picks[[#This Row],[draft_id]],drafts[id],drafts[title])</f>
        <v>70's Horror Mega</v>
      </c>
      <c r="C931" s="3">
        <v>12</v>
      </c>
      <c r="D931">
        <f>IF(C930&lt;draft_picks[[#This Row],[position]],1,IF(C930&gt;draft_picks[[#This Row],[position]],D930+1,IF(C930=draft_picks[[#This Row],[position]],D930+1)))</f>
        <v>10</v>
      </c>
      <c r="E931" t="s">
        <v>7676</v>
      </c>
      <c r="F931" t="str">
        <f>IF(ISBLANK(draft_picks[[#This Row],[movie_id]]),"",_xlfn.XLOOKUP(draft_picks[[#This Row],[movie_id]],drafts.movies[id],drafts.movies[movie_title]))</f>
        <v>Suspiria</v>
      </c>
      <c r="G931" s="3" t="s">
        <v>915</v>
      </c>
      <c r="H931" t="str">
        <f>IF(ISBLANK(draft_picks[[#This Row],[drafter_id]]),"",_xlfn.XLOOKUP(draft_picks[[#This Row],[drafter_id]],drafters[id],drafters[name]))</f>
        <v>Billy Ray Brewton</v>
      </c>
      <c r="J931" t="str">
        <f>IF(ISBLANK(draft_picks[[#This Row],[drafter_team_id]]),"",_xlfn.XLOOKUP(draft_picks[[#This Row],[drafter_team_id]],drafter_teams[id],drafter_teams[name]))</f>
        <v/>
      </c>
      <c r="K931" s="3" t="s">
        <v>15497</v>
      </c>
      <c r="L931" t="s">
        <v>15497</v>
      </c>
      <c r="M931" t="str">
        <f>IF(OR(ISBLANK(draft_picks[[#This Row],[veto_drafter_id]]),draft_picks[[#This Row],[veto_drafter_id]]=""),"",_xlfn.XLOOKUP(draft_picks[[#This Row],[veto_drafter_id]],drafters[id],drafters[name]))</f>
        <v/>
      </c>
      <c r="N931" t="s">
        <v>15497</v>
      </c>
      <c r="O931" t="str">
        <f>IF(OR(ISBLANK(draft_picks[[#This Row],[veto_drafter_team_id]]),draft_picks[[#This Row],[veto_drafter_team_id]]=""),"",_xlfn.XLOOKUP(draft_picks[[#This Row],[veto_drafter_team_id]],drafter_teams[id],drafter_teams[name]))</f>
        <v/>
      </c>
      <c r="Q931" t="s">
        <v>15497</v>
      </c>
      <c r="R931" t="str">
        <f>IF(OR(ISBLANK(draft_picks[[#This Row],[veto_override_drafter_id]]),draft_picks[[#This Row],[veto_override_drafter_id]]=""),"",_xlfn.XLOOKUP(draft_picks[[#This Row],[veto_override_drafter_id]],drafters[id],drafters[name]))</f>
        <v/>
      </c>
      <c r="S931" t="s">
        <v>15497</v>
      </c>
      <c r="T931" t="str">
        <f>IF(OR(ISBLANK(draft_picks[[#This Row],[veto_override_team_id]]),draft_picks[[#This Row],[veto_override_team_id]]=""),"",_xlfn.XLOOKUP(draft_picks[[#This Row],[veto_override_team_id]],drafter_teams[id],drafter_teams[name]))</f>
        <v/>
      </c>
    </row>
    <row r="932" spans="1:20" x14ac:dyDescent="0.25">
      <c r="A932" t="s">
        <v>160</v>
      </c>
      <c r="B932" t="str">
        <f>_xlfn.XLOOKUP(draft_picks[[#This Row],[draft_id]],drafts[id],drafts[title])</f>
        <v>70's Horror Mega</v>
      </c>
      <c r="C932" s="3">
        <v>11</v>
      </c>
      <c r="D932">
        <f>IF(C931&lt;draft_picks[[#This Row],[position]],1,IF(C931&gt;draft_picks[[#This Row],[position]],D931+1,IF(C931=draft_picks[[#This Row],[position]],D931+1)))</f>
        <v>11</v>
      </c>
      <c r="E932" t="s">
        <v>4266</v>
      </c>
      <c r="F932" t="str">
        <f>IF(ISBLANK(draft_picks[[#This Row],[movie_id]]),"",_xlfn.XLOOKUP(draft_picks[[#This Row],[movie_id]],drafts.movies[id],drafts.movies[movie_title]))</f>
        <v>Invasion of the Body Snatchers</v>
      </c>
      <c r="G932" s="3" t="s">
        <v>969</v>
      </c>
      <c r="H932" t="str">
        <f>IF(ISBLANK(draft_picks[[#This Row],[drafter_id]]),"",_xlfn.XLOOKUP(draft_picks[[#This Row],[drafter_id]],drafters[id],drafters[name]))</f>
        <v>Graham Skipper</v>
      </c>
      <c r="J932" t="str">
        <f>IF(ISBLANK(draft_picks[[#This Row],[drafter_team_id]]),"",_xlfn.XLOOKUP(draft_picks[[#This Row],[drafter_team_id]],drafter_teams[id],drafter_teams[name]))</f>
        <v/>
      </c>
      <c r="K932" s="3" t="s">
        <v>15484</v>
      </c>
      <c r="L932" t="s">
        <v>915</v>
      </c>
      <c r="M932" t="str">
        <f>IF(OR(ISBLANK(draft_picks[[#This Row],[veto_drafter_id]]),draft_picks[[#This Row],[veto_drafter_id]]=""),"",_xlfn.XLOOKUP(draft_picks[[#This Row],[veto_drafter_id]],drafters[id],drafters[name]))</f>
        <v>Billy Ray Brewton</v>
      </c>
      <c r="N932" t="s">
        <v>15497</v>
      </c>
      <c r="O932" t="str">
        <f>IF(OR(ISBLANK(draft_picks[[#This Row],[veto_drafter_team_id]]),draft_picks[[#This Row],[veto_drafter_team_id]]=""),"",_xlfn.XLOOKUP(draft_picks[[#This Row],[veto_drafter_team_id]],drafter_teams[id],drafter_teams[name]))</f>
        <v/>
      </c>
      <c r="Q932" t="s">
        <v>15497</v>
      </c>
      <c r="R932" t="str">
        <f>IF(OR(ISBLANK(draft_picks[[#This Row],[veto_override_drafter_id]]),draft_picks[[#This Row],[veto_override_drafter_id]]=""),"",_xlfn.XLOOKUP(draft_picks[[#This Row],[veto_override_drafter_id]],drafters[id],drafters[name]))</f>
        <v/>
      </c>
      <c r="S932" t="s">
        <v>15497</v>
      </c>
      <c r="T932" t="str">
        <f>IF(OR(ISBLANK(draft_picks[[#This Row],[veto_override_team_id]]),draft_picks[[#This Row],[veto_override_team_id]]=""),"",_xlfn.XLOOKUP(draft_picks[[#This Row],[veto_override_team_id]],drafter_teams[id],drafter_teams[name]))</f>
        <v/>
      </c>
    </row>
    <row r="933" spans="1:20" x14ac:dyDescent="0.25">
      <c r="A933" t="s">
        <v>160</v>
      </c>
      <c r="B933" t="str">
        <f>_xlfn.XLOOKUP(draft_picks[[#This Row],[draft_id]],drafts[id],drafts[title])</f>
        <v>70's Horror Mega</v>
      </c>
      <c r="C933" s="3">
        <v>11</v>
      </c>
      <c r="D933">
        <f>IF(C932&lt;draft_picks[[#This Row],[position]],1,IF(C932&gt;draft_picks[[#This Row],[position]],D932+1,IF(C932=draft_picks[[#This Row],[position]],D932+1)))</f>
        <v>12</v>
      </c>
      <c r="E933" t="s">
        <v>3681</v>
      </c>
      <c r="F933" t="str">
        <f>IF(ISBLANK(draft_picks[[#This Row],[movie_id]]),"",_xlfn.XLOOKUP(draft_picks[[#This Row],[movie_id]],drafts.movies[id],drafts.movies[movie_title]))</f>
        <v>Black Christmas</v>
      </c>
      <c r="G933" s="3" t="s">
        <v>969</v>
      </c>
      <c r="H933" t="str">
        <f>IF(ISBLANK(draft_picks[[#This Row],[drafter_id]]),"",_xlfn.XLOOKUP(draft_picks[[#This Row],[drafter_id]],drafters[id],drafters[name]))</f>
        <v>Graham Skipper</v>
      </c>
      <c r="J933" t="str">
        <f>IF(ISBLANK(draft_picks[[#This Row],[drafter_team_id]]),"",_xlfn.XLOOKUP(draft_picks[[#This Row],[drafter_team_id]],drafter_teams[id],drafter_teams[name]))</f>
        <v/>
      </c>
      <c r="K933" s="3" t="s">
        <v>15484</v>
      </c>
      <c r="L933" t="s">
        <v>793</v>
      </c>
      <c r="M933" t="str">
        <f>IF(OR(ISBLANK(draft_picks[[#This Row],[veto_drafter_id]]),draft_picks[[#This Row],[veto_drafter_id]]=""),"",_xlfn.XLOOKUP(draft_picks[[#This Row],[veto_drafter_id]],drafters[id],drafters[name]))</f>
        <v>Clarke Wolfe</v>
      </c>
      <c r="N933" t="s">
        <v>15497</v>
      </c>
      <c r="O933" t="str">
        <f>IF(OR(ISBLANK(draft_picks[[#This Row],[veto_drafter_team_id]]),draft_picks[[#This Row],[veto_drafter_team_id]]=""),"",_xlfn.XLOOKUP(draft_picks[[#This Row],[veto_drafter_team_id]],drafter_teams[id],drafter_teams[name]))</f>
        <v/>
      </c>
      <c r="Q933" t="s">
        <v>15497</v>
      </c>
      <c r="R933" t="str">
        <f>IF(OR(ISBLANK(draft_picks[[#This Row],[veto_override_drafter_id]]),draft_picks[[#This Row],[veto_override_drafter_id]]=""),"",_xlfn.XLOOKUP(draft_picks[[#This Row],[veto_override_drafter_id]],drafters[id],drafters[name]))</f>
        <v/>
      </c>
      <c r="S933" t="s">
        <v>15497</v>
      </c>
      <c r="T933" t="str">
        <f>IF(OR(ISBLANK(draft_picks[[#This Row],[veto_override_team_id]]),draft_picks[[#This Row],[veto_override_team_id]]=""),"",_xlfn.XLOOKUP(draft_picks[[#This Row],[veto_override_team_id]],drafter_teams[id],drafter_teams[name]))</f>
        <v/>
      </c>
    </row>
    <row r="934" spans="1:20" x14ac:dyDescent="0.25">
      <c r="A934" t="s">
        <v>160</v>
      </c>
      <c r="B934" t="str">
        <f>_xlfn.XLOOKUP(draft_picks[[#This Row],[draft_id]],drafts[id],drafts[title])</f>
        <v>70's Horror Mega</v>
      </c>
      <c r="C934" s="3">
        <v>11</v>
      </c>
      <c r="D934">
        <f>IF(C933&lt;draft_picks[[#This Row],[position]],1,IF(C933&gt;draft_picks[[#This Row],[position]],D933+1,IF(C933=draft_picks[[#This Row],[position]],D933+1)))</f>
        <v>13</v>
      </c>
      <c r="E934" t="s">
        <v>5555</v>
      </c>
      <c r="F934" t="str">
        <f>IF(ISBLANK(draft_picks[[#This Row],[movie_id]]),"",_xlfn.XLOOKUP(draft_picks[[#This Row],[movie_id]],drafts.movies[id],drafts.movies[movie_title]))</f>
        <v>The Omen</v>
      </c>
      <c r="G934" s="3" t="s">
        <v>969</v>
      </c>
      <c r="H934" t="str">
        <f>IF(ISBLANK(draft_picks[[#This Row],[drafter_id]]),"",_xlfn.XLOOKUP(draft_picks[[#This Row],[drafter_id]],drafters[id],drafters[name]))</f>
        <v>Graham Skipper</v>
      </c>
      <c r="J934" t="str">
        <f>IF(ISBLANK(draft_picks[[#This Row],[drafter_team_id]]),"",_xlfn.XLOOKUP(draft_picks[[#This Row],[drafter_team_id]],drafter_teams[id],drafter_teams[name]))</f>
        <v/>
      </c>
      <c r="K934" s="3" t="s">
        <v>15497</v>
      </c>
      <c r="L934" t="s">
        <v>15497</v>
      </c>
      <c r="M934" t="str">
        <f>IF(OR(ISBLANK(draft_picks[[#This Row],[veto_drafter_id]]),draft_picks[[#This Row],[veto_drafter_id]]=""),"",_xlfn.XLOOKUP(draft_picks[[#This Row],[veto_drafter_id]],drafters[id],drafters[name]))</f>
        <v/>
      </c>
      <c r="N934" t="s">
        <v>15497</v>
      </c>
      <c r="O934" t="str">
        <f>IF(OR(ISBLANK(draft_picks[[#This Row],[veto_drafter_team_id]]),draft_picks[[#This Row],[veto_drafter_team_id]]=""),"",_xlfn.XLOOKUP(draft_picks[[#This Row],[veto_drafter_team_id]],drafter_teams[id],drafter_teams[name]))</f>
        <v/>
      </c>
      <c r="Q934" t="s">
        <v>15497</v>
      </c>
      <c r="R934" t="str">
        <f>IF(OR(ISBLANK(draft_picks[[#This Row],[veto_override_drafter_id]]),draft_picks[[#This Row],[veto_override_drafter_id]]=""),"",_xlfn.XLOOKUP(draft_picks[[#This Row],[veto_override_drafter_id]],drafters[id],drafters[name]))</f>
        <v/>
      </c>
      <c r="S934" t="s">
        <v>15497</v>
      </c>
      <c r="T934" t="str">
        <f>IF(OR(ISBLANK(draft_picks[[#This Row],[veto_override_team_id]]),draft_picks[[#This Row],[veto_override_team_id]]=""),"",_xlfn.XLOOKUP(draft_picks[[#This Row],[veto_override_team_id]],drafter_teams[id],drafter_teams[name]))</f>
        <v/>
      </c>
    </row>
    <row r="935" spans="1:20" x14ac:dyDescent="0.25">
      <c r="A935" t="s">
        <v>160</v>
      </c>
      <c r="B935" t="str">
        <f>_xlfn.XLOOKUP(draft_picks[[#This Row],[draft_id]],drafts[id],drafts[title])</f>
        <v>70's Horror Mega</v>
      </c>
      <c r="C935" s="3">
        <v>10</v>
      </c>
      <c r="D935">
        <f>IF(C934&lt;draft_picks[[#This Row],[position]],1,IF(C934&gt;draft_picks[[#This Row],[position]],D934+1,IF(C934=draft_picks[[#This Row],[position]],D934+1)))</f>
        <v>14</v>
      </c>
      <c r="E935" t="s">
        <v>8475</v>
      </c>
      <c r="F935" t="str">
        <f>IF(ISBLANK(draft_picks[[#This Row],[movie_id]]),"",_xlfn.XLOOKUP(draft_picks[[#This Row],[movie_id]],drafts.movies[id],drafts.movies[movie_title]))</f>
        <v>The Last House on the Left</v>
      </c>
      <c r="G935" s="3" t="s">
        <v>793</v>
      </c>
      <c r="H935" t="str">
        <f>IF(ISBLANK(draft_picks[[#This Row],[drafter_id]]),"",_xlfn.XLOOKUP(draft_picks[[#This Row],[drafter_id]],drafters[id],drafters[name]))</f>
        <v>Clarke Wolfe</v>
      </c>
      <c r="J935" t="str">
        <f>IF(ISBLANK(draft_picks[[#This Row],[drafter_team_id]]),"",_xlfn.XLOOKUP(draft_picks[[#This Row],[drafter_team_id]],drafter_teams[id],drafter_teams[name]))</f>
        <v/>
      </c>
      <c r="K935" s="3" t="s">
        <v>15497</v>
      </c>
      <c r="L935" t="s">
        <v>15497</v>
      </c>
      <c r="M935" t="str">
        <f>IF(OR(ISBLANK(draft_picks[[#This Row],[veto_drafter_id]]),draft_picks[[#This Row],[veto_drafter_id]]=""),"",_xlfn.XLOOKUP(draft_picks[[#This Row],[veto_drafter_id]],drafters[id],drafters[name]))</f>
        <v/>
      </c>
      <c r="N935" t="s">
        <v>15497</v>
      </c>
      <c r="O935" t="str">
        <f>IF(OR(ISBLANK(draft_picks[[#This Row],[veto_drafter_team_id]]),draft_picks[[#This Row],[veto_drafter_team_id]]=""),"",_xlfn.XLOOKUP(draft_picks[[#This Row],[veto_drafter_team_id]],drafter_teams[id],drafter_teams[name]))</f>
        <v/>
      </c>
      <c r="Q935" t="s">
        <v>15497</v>
      </c>
      <c r="R935" t="str">
        <f>IF(OR(ISBLANK(draft_picks[[#This Row],[veto_override_drafter_id]]),draft_picks[[#This Row],[veto_override_drafter_id]]=""),"",_xlfn.XLOOKUP(draft_picks[[#This Row],[veto_override_drafter_id]],drafters[id],drafters[name]))</f>
        <v/>
      </c>
      <c r="S935" t="s">
        <v>15497</v>
      </c>
      <c r="T935" t="str">
        <f>IF(OR(ISBLANK(draft_picks[[#This Row],[veto_override_team_id]]),draft_picks[[#This Row],[veto_override_team_id]]=""),"",_xlfn.XLOOKUP(draft_picks[[#This Row],[veto_override_team_id]],drafter_teams[id],drafter_teams[name]))</f>
        <v/>
      </c>
    </row>
    <row r="936" spans="1:20" x14ac:dyDescent="0.25">
      <c r="A936" t="s">
        <v>160</v>
      </c>
      <c r="B936" t="str">
        <f>_xlfn.XLOOKUP(draft_picks[[#This Row],[draft_id]],drafts[id],drafts[title])</f>
        <v>70's Horror Mega</v>
      </c>
      <c r="C936" s="3">
        <v>9</v>
      </c>
      <c r="D936">
        <f>IF(C935&lt;draft_picks[[#This Row],[position]],1,IF(C935&gt;draft_picks[[#This Row],[position]],D935+1,IF(C935=draft_picks[[#This Row],[position]],D935+1)))</f>
        <v>15</v>
      </c>
      <c r="E936" t="s">
        <v>5420</v>
      </c>
      <c r="F936" t="str">
        <f>IF(ISBLANK(draft_picks[[#This Row],[movie_id]]),"",_xlfn.XLOOKUP(draft_picks[[#This Row],[movie_id]],drafts.movies[id],drafts.movies[movie_title]))</f>
        <v>Carrie</v>
      </c>
      <c r="G936" s="3" t="s">
        <v>815</v>
      </c>
      <c r="H936" t="str">
        <f>IF(ISBLANK(draft_picks[[#This Row],[drafter_id]]),"",_xlfn.XLOOKUP(draft_picks[[#This Row],[drafter_id]],drafters[id],drafters[name]))</f>
        <v>Chelsea Stardust</v>
      </c>
      <c r="J936" t="str">
        <f>IF(ISBLANK(draft_picks[[#This Row],[drafter_team_id]]),"",_xlfn.XLOOKUP(draft_picks[[#This Row],[drafter_team_id]],drafter_teams[id],drafter_teams[name]))</f>
        <v/>
      </c>
      <c r="K936" s="3" t="s">
        <v>15497</v>
      </c>
      <c r="L936" t="s">
        <v>15497</v>
      </c>
      <c r="M936" t="str">
        <f>IF(OR(ISBLANK(draft_picks[[#This Row],[veto_drafter_id]]),draft_picks[[#This Row],[veto_drafter_id]]=""),"",_xlfn.XLOOKUP(draft_picks[[#This Row],[veto_drafter_id]],drafters[id],drafters[name]))</f>
        <v/>
      </c>
      <c r="N936" t="s">
        <v>15497</v>
      </c>
      <c r="O936" t="str">
        <f>IF(OR(ISBLANK(draft_picks[[#This Row],[veto_drafter_team_id]]),draft_picks[[#This Row],[veto_drafter_team_id]]=""),"",_xlfn.XLOOKUP(draft_picks[[#This Row],[veto_drafter_team_id]],drafter_teams[id],drafter_teams[name]))</f>
        <v/>
      </c>
      <c r="Q936" t="s">
        <v>15497</v>
      </c>
      <c r="R936" t="str">
        <f>IF(OR(ISBLANK(draft_picks[[#This Row],[veto_override_drafter_id]]),draft_picks[[#This Row],[veto_override_drafter_id]]=""),"",_xlfn.XLOOKUP(draft_picks[[#This Row],[veto_override_drafter_id]],drafters[id],drafters[name]))</f>
        <v/>
      </c>
      <c r="S936" t="s">
        <v>15497</v>
      </c>
      <c r="T936" t="str">
        <f>IF(OR(ISBLANK(draft_picks[[#This Row],[veto_override_team_id]]),draft_picks[[#This Row],[veto_override_team_id]]=""),"",_xlfn.XLOOKUP(draft_picks[[#This Row],[veto_override_team_id]],drafter_teams[id],drafter_teams[name]))</f>
        <v/>
      </c>
    </row>
    <row r="937" spans="1:20" x14ac:dyDescent="0.25">
      <c r="A937" t="s">
        <v>160</v>
      </c>
      <c r="B937" t="str">
        <f>_xlfn.XLOOKUP(draft_picks[[#This Row],[draft_id]],drafts[id],drafts[title])</f>
        <v>70's Horror Mega</v>
      </c>
      <c r="C937" s="3">
        <v>8</v>
      </c>
      <c r="D937">
        <f>IF(C936&lt;draft_picks[[#This Row],[position]],1,IF(C936&gt;draft_picks[[#This Row],[position]],D936+1,IF(C936=draft_picks[[#This Row],[position]],D936+1)))</f>
        <v>16</v>
      </c>
      <c r="E937" t="s">
        <v>7506</v>
      </c>
      <c r="F937" t="str">
        <f>IF(ISBLANK(draft_picks[[#This Row],[movie_id]]),"",_xlfn.XLOOKUP(draft_picks[[#This Row],[movie_id]],drafts.movies[id],drafts.movies[movie_title]))</f>
        <v>Alien</v>
      </c>
      <c r="G937" s="3" t="s">
        <v>915</v>
      </c>
      <c r="H937" t="str">
        <f>IF(ISBLANK(draft_picks[[#This Row],[drafter_id]]),"",_xlfn.XLOOKUP(draft_picks[[#This Row],[drafter_id]],drafters[id],drafters[name]))</f>
        <v>Billy Ray Brewton</v>
      </c>
      <c r="J937" t="str">
        <f>IF(ISBLANK(draft_picks[[#This Row],[drafter_team_id]]),"",_xlfn.XLOOKUP(draft_picks[[#This Row],[drafter_team_id]],drafter_teams[id],drafter_teams[name]))</f>
        <v/>
      </c>
      <c r="K937" s="3" t="s">
        <v>15497</v>
      </c>
      <c r="L937" t="s">
        <v>15497</v>
      </c>
      <c r="M937" t="str">
        <f>IF(OR(ISBLANK(draft_picks[[#This Row],[veto_drafter_id]]),draft_picks[[#This Row],[veto_drafter_id]]=""),"",_xlfn.XLOOKUP(draft_picks[[#This Row],[veto_drafter_id]],drafters[id],drafters[name]))</f>
        <v/>
      </c>
      <c r="N937" t="s">
        <v>15497</v>
      </c>
      <c r="O937" t="str">
        <f>IF(OR(ISBLANK(draft_picks[[#This Row],[veto_drafter_team_id]]),draft_picks[[#This Row],[veto_drafter_team_id]]=""),"",_xlfn.XLOOKUP(draft_picks[[#This Row],[veto_drafter_team_id]],drafter_teams[id],drafter_teams[name]))</f>
        <v/>
      </c>
      <c r="Q937" t="s">
        <v>15497</v>
      </c>
      <c r="R937" t="str">
        <f>IF(OR(ISBLANK(draft_picks[[#This Row],[veto_override_drafter_id]]),draft_picks[[#This Row],[veto_override_drafter_id]]=""),"",_xlfn.XLOOKUP(draft_picks[[#This Row],[veto_override_drafter_id]],drafters[id],drafters[name]))</f>
        <v/>
      </c>
      <c r="S937" t="s">
        <v>15497</v>
      </c>
      <c r="T937" t="str">
        <f>IF(OR(ISBLANK(draft_picks[[#This Row],[veto_override_team_id]]),draft_picks[[#This Row],[veto_override_team_id]]=""),"",_xlfn.XLOOKUP(draft_picks[[#This Row],[veto_override_team_id]],drafter_teams[id],drafter_teams[name]))</f>
        <v/>
      </c>
    </row>
    <row r="938" spans="1:20" x14ac:dyDescent="0.25">
      <c r="A938" t="s">
        <v>160</v>
      </c>
      <c r="B938" t="str">
        <f>_xlfn.XLOOKUP(draft_picks[[#This Row],[draft_id]],drafts[id],drafts[title])</f>
        <v>70's Horror Mega</v>
      </c>
      <c r="C938" s="3">
        <v>7</v>
      </c>
      <c r="D938">
        <f>IF(C937&lt;draft_picks[[#This Row],[position]],1,IF(C937&gt;draft_picks[[#This Row],[position]],D937+1,IF(C937=draft_picks[[#This Row],[position]],D937+1)))</f>
        <v>17</v>
      </c>
      <c r="E938" t="s">
        <v>3606</v>
      </c>
      <c r="F938" t="str">
        <f>IF(ISBLANK(draft_picks[[#This Row],[movie_id]]),"",_xlfn.XLOOKUP(draft_picks[[#This Row],[movie_id]],drafts.movies[id],drafts.movies[movie_title]))</f>
        <v>Dawn of the Dead</v>
      </c>
      <c r="G938" s="3" t="s">
        <v>969</v>
      </c>
      <c r="H938" t="str">
        <f>IF(ISBLANK(draft_picks[[#This Row],[drafter_id]]),"",_xlfn.XLOOKUP(draft_picks[[#This Row],[drafter_id]],drafters[id],drafters[name]))</f>
        <v>Graham Skipper</v>
      </c>
      <c r="J938" t="str">
        <f>IF(ISBLANK(draft_picks[[#This Row],[drafter_team_id]]),"",_xlfn.XLOOKUP(draft_picks[[#This Row],[drafter_team_id]],drafter_teams[id],drafter_teams[name]))</f>
        <v/>
      </c>
      <c r="K938" s="3" t="s">
        <v>15497</v>
      </c>
      <c r="L938" t="s">
        <v>15497</v>
      </c>
      <c r="M938" t="str">
        <f>IF(OR(ISBLANK(draft_picks[[#This Row],[veto_drafter_id]]),draft_picks[[#This Row],[veto_drafter_id]]=""),"",_xlfn.XLOOKUP(draft_picks[[#This Row],[veto_drafter_id]],drafters[id],drafters[name]))</f>
        <v/>
      </c>
      <c r="N938" t="s">
        <v>15497</v>
      </c>
      <c r="O938" t="str">
        <f>IF(OR(ISBLANK(draft_picks[[#This Row],[veto_drafter_team_id]]),draft_picks[[#This Row],[veto_drafter_team_id]]=""),"",_xlfn.XLOOKUP(draft_picks[[#This Row],[veto_drafter_team_id]],drafter_teams[id],drafter_teams[name]))</f>
        <v/>
      </c>
      <c r="Q938" t="s">
        <v>15497</v>
      </c>
      <c r="R938" t="str">
        <f>IF(OR(ISBLANK(draft_picks[[#This Row],[veto_override_drafter_id]]),draft_picks[[#This Row],[veto_override_drafter_id]]=""),"",_xlfn.XLOOKUP(draft_picks[[#This Row],[veto_override_drafter_id]],drafters[id],drafters[name]))</f>
        <v/>
      </c>
      <c r="S938" t="s">
        <v>15497</v>
      </c>
      <c r="T938" t="str">
        <f>IF(OR(ISBLANK(draft_picks[[#This Row],[veto_override_team_id]]),draft_picks[[#This Row],[veto_override_team_id]]=""),"",_xlfn.XLOOKUP(draft_picks[[#This Row],[veto_override_team_id]],drafter_teams[id],drafter_teams[name]))</f>
        <v/>
      </c>
    </row>
    <row r="939" spans="1:20" x14ac:dyDescent="0.25">
      <c r="A939" t="s">
        <v>160</v>
      </c>
      <c r="B939" t="str">
        <f>_xlfn.XLOOKUP(draft_picks[[#This Row],[draft_id]],drafts[id],drafts[title])</f>
        <v>70's Horror Mega</v>
      </c>
      <c r="C939" s="3">
        <v>6</v>
      </c>
      <c r="D939">
        <f>IF(C938&lt;draft_picks[[#This Row],[position]],1,IF(C938&gt;draft_picks[[#This Row],[position]],D938+1,IF(C938=draft_picks[[#This Row],[position]],D938+1)))</f>
        <v>18</v>
      </c>
      <c r="E939" t="s">
        <v>6585</v>
      </c>
      <c r="F939" t="str">
        <f>IF(ISBLANK(draft_picks[[#This Row],[movie_id]]),"",_xlfn.XLOOKUP(draft_picks[[#This Row],[movie_id]],drafts.movies[id],drafts.movies[movie_title]))</f>
        <v>Halloween</v>
      </c>
      <c r="G939" s="3" t="s">
        <v>793</v>
      </c>
      <c r="H939" t="str">
        <f>IF(ISBLANK(draft_picks[[#This Row],[drafter_id]]),"",_xlfn.XLOOKUP(draft_picks[[#This Row],[drafter_id]],drafters[id],drafters[name]))</f>
        <v>Clarke Wolfe</v>
      </c>
      <c r="J939" t="str">
        <f>IF(ISBLANK(draft_picks[[#This Row],[drafter_team_id]]),"",_xlfn.XLOOKUP(draft_picks[[#This Row],[drafter_team_id]],drafter_teams[id],drafter_teams[name]))</f>
        <v/>
      </c>
      <c r="K939" s="3" t="s">
        <v>15497</v>
      </c>
      <c r="L939" t="s">
        <v>15497</v>
      </c>
      <c r="M939" t="str">
        <f>IF(OR(ISBLANK(draft_picks[[#This Row],[veto_drafter_id]]),draft_picks[[#This Row],[veto_drafter_id]]=""),"",_xlfn.XLOOKUP(draft_picks[[#This Row],[veto_drafter_id]],drafters[id],drafters[name]))</f>
        <v/>
      </c>
      <c r="N939" t="s">
        <v>15497</v>
      </c>
      <c r="O939" t="str">
        <f>IF(OR(ISBLANK(draft_picks[[#This Row],[veto_drafter_team_id]]),draft_picks[[#This Row],[veto_drafter_team_id]]=""),"",_xlfn.XLOOKUP(draft_picks[[#This Row],[veto_drafter_team_id]],drafter_teams[id],drafter_teams[name]))</f>
        <v/>
      </c>
      <c r="Q939" t="s">
        <v>15497</v>
      </c>
      <c r="R939" t="str">
        <f>IF(OR(ISBLANK(draft_picks[[#This Row],[veto_override_drafter_id]]),draft_picks[[#This Row],[veto_override_drafter_id]]=""),"",_xlfn.XLOOKUP(draft_picks[[#This Row],[veto_override_drafter_id]],drafters[id],drafters[name]))</f>
        <v/>
      </c>
      <c r="S939" t="s">
        <v>15497</v>
      </c>
      <c r="T939" t="str">
        <f>IF(OR(ISBLANK(draft_picks[[#This Row],[veto_override_team_id]]),draft_picks[[#This Row],[veto_override_team_id]]=""),"",_xlfn.XLOOKUP(draft_picks[[#This Row],[veto_override_team_id]],drafter_teams[id],drafter_teams[name]))</f>
        <v/>
      </c>
    </row>
    <row r="940" spans="1:20" x14ac:dyDescent="0.25">
      <c r="A940" t="s">
        <v>160</v>
      </c>
      <c r="B940" t="str">
        <f>_xlfn.XLOOKUP(draft_picks[[#This Row],[draft_id]],drafts[id],drafts[title])</f>
        <v>70's Horror Mega</v>
      </c>
      <c r="C940" s="3">
        <v>5</v>
      </c>
      <c r="D940">
        <f>IF(C939&lt;draft_picks[[#This Row],[position]],1,IF(C939&gt;draft_picks[[#This Row],[position]],D939+1,IF(C939=draft_picks[[#This Row],[position]],D939+1)))</f>
        <v>19</v>
      </c>
      <c r="E940" t="s">
        <v>5160</v>
      </c>
      <c r="F940" t="str">
        <f>IF(ISBLANK(draft_picks[[#This Row],[movie_id]]),"",_xlfn.XLOOKUP(draft_picks[[#This Row],[movie_id]],drafts.movies[id],drafts.movies[movie_title]))</f>
        <v>Jaws</v>
      </c>
      <c r="G940" s="3" t="s">
        <v>815</v>
      </c>
      <c r="H940" t="str">
        <f>IF(ISBLANK(draft_picks[[#This Row],[drafter_id]]),"",_xlfn.XLOOKUP(draft_picks[[#This Row],[drafter_id]],drafters[id],drafters[name]))</f>
        <v>Chelsea Stardust</v>
      </c>
      <c r="J940" t="str">
        <f>IF(ISBLANK(draft_picks[[#This Row],[drafter_team_id]]),"",_xlfn.XLOOKUP(draft_picks[[#This Row],[drafter_team_id]],drafter_teams[id],drafter_teams[name]))</f>
        <v/>
      </c>
      <c r="K940" s="3" t="s">
        <v>15497</v>
      </c>
      <c r="L940" t="s">
        <v>15497</v>
      </c>
      <c r="M940" t="str">
        <f>IF(OR(ISBLANK(draft_picks[[#This Row],[veto_drafter_id]]),draft_picks[[#This Row],[veto_drafter_id]]=""),"",_xlfn.XLOOKUP(draft_picks[[#This Row],[veto_drafter_id]],drafters[id],drafters[name]))</f>
        <v/>
      </c>
      <c r="N940" t="s">
        <v>15497</v>
      </c>
      <c r="O940" t="str">
        <f>IF(OR(ISBLANK(draft_picks[[#This Row],[veto_drafter_team_id]]),draft_picks[[#This Row],[veto_drafter_team_id]]=""),"",_xlfn.XLOOKUP(draft_picks[[#This Row],[veto_drafter_team_id]],drafter_teams[id],drafter_teams[name]))</f>
        <v/>
      </c>
      <c r="Q940" t="s">
        <v>15497</v>
      </c>
      <c r="R940" t="str">
        <f>IF(OR(ISBLANK(draft_picks[[#This Row],[veto_override_drafter_id]]),draft_picks[[#This Row],[veto_override_drafter_id]]=""),"",_xlfn.XLOOKUP(draft_picks[[#This Row],[veto_override_drafter_id]],drafters[id],drafters[name]))</f>
        <v/>
      </c>
      <c r="S940" t="s">
        <v>15497</v>
      </c>
      <c r="T940" t="str">
        <f>IF(OR(ISBLANK(draft_picks[[#This Row],[veto_override_team_id]]),draft_picks[[#This Row],[veto_override_team_id]]=""),"",_xlfn.XLOOKUP(draft_picks[[#This Row],[veto_override_team_id]],drafter_teams[id],drafter_teams[name]))</f>
        <v/>
      </c>
    </row>
    <row r="941" spans="1:20" x14ac:dyDescent="0.25">
      <c r="A941" t="s">
        <v>160</v>
      </c>
      <c r="B941" t="str">
        <f>_xlfn.XLOOKUP(draft_picks[[#This Row],[draft_id]],drafts[id],drafts[title])</f>
        <v>70's Horror Mega</v>
      </c>
      <c r="C941" s="3">
        <v>4</v>
      </c>
      <c r="D941">
        <f>IF(C940&lt;draft_picks[[#This Row],[position]],1,IF(C940&gt;draft_picks[[#This Row],[position]],D940+1,IF(C940=draft_picks[[#This Row],[position]],D940+1)))</f>
        <v>20</v>
      </c>
      <c r="E941" t="s">
        <v>7772</v>
      </c>
      <c r="F941" t="str">
        <f>IF(ISBLANK(draft_picks[[#This Row],[movie_id]]),"",_xlfn.XLOOKUP(draft_picks[[#This Row],[movie_id]],drafts.movies[id],drafts.movies[movie_title]))</f>
        <v>The Exorcist</v>
      </c>
      <c r="G941" s="3" t="s">
        <v>815</v>
      </c>
      <c r="H941" t="str">
        <f>IF(ISBLANK(draft_picks[[#This Row],[drafter_id]]),"",_xlfn.XLOOKUP(draft_picks[[#This Row],[drafter_id]],drafters[id],drafters[name]))</f>
        <v>Chelsea Stardust</v>
      </c>
      <c r="J941" t="str">
        <f>IF(ISBLANK(draft_picks[[#This Row],[drafter_team_id]]),"",_xlfn.XLOOKUP(draft_picks[[#This Row],[drafter_team_id]],drafter_teams[id],drafter_teams[name]))</f>
        <v/>
      </c>
      <c r="K941" s="3" t="s">
        <v>15497</v>
      </c>
      <c r="L941" t="s">
        <v>15497</v>
      </c>
      <c r="M941" t="str">
        <f>IF(OR(ISBLANK(draft_picks[[#This Row],[veto_drafter_id]]),draft_picks[[#This Row],[veto_drafter_id]]=""),"",_xlfn.XLOOKUP(draft_picks[[#This Row],[veto_drafter_id]],drafters[id],drafters[name]))</f>
        <v/>
      </c>
      <c r="N941" t="s">
        <v>15497</v>
      </c>
      <c r="O941" t="str">
        <f>IF(OR(ISBLANK(draft_picks[[#This Row],[veto_drafter_team_id]]),draft_picks[[#This Row],[veto_drafter_team_id]]=""),"",_xlfn.XLOOKUP(draft_picks[[#This Row],[veto_drafter_team_id]],drafter_teams[id],drafter_teams[name]))</f>
        <v/>
      </c>
      <c r="Q941" t="s">
        <v>15497</v>
      </c>
      <c r="R941" t="str">
        <f>IF(OR(ISBLANK(draft_picks[[#This Row],[veto_override_drafter_id]]),draft_picks[[#This Row],[veto_override_drafter_id]]=""),"",_xlfn.XLOOKUP(draft_picks[[#This Row],[veto_override_drafter_id]],drafters[id],drafters[name]))</f>
        <v/>
      </c>
      <c r="S941" t="s">
        <v>15497</v>
      </c>
      <c r="T941" t="str">
        <f>IF(OR(ISBLANK(draft_picks[[#This Row],[veto_override_team_id]]),draft_picks[[#This Row],[veto_override_team_id]]=""),"",_xlfn.XLOOKUP(draft_picks[[#This Row],[veto_override_team_id]],drafter_teams[id],drafter_teams[name]))</f>
        <v/>
      </c>
    </row>
    <row r="942" spans="1:20" x14ac:dyDescent="0.25">
      <c r="A942" t="s">
        <v>160</v>
      </c>
      <c r="B942" t="str">
        <f>_xlfn.XLOOKUP(draft_picks[[#This Row],[draft_id]],drafts[id],drafts[title])</f>
        <v>70's Horror Mega</v>
      </c>
      <c r="C942" s="3">
        <v>3</v>
      </c>
      <c r="D942">
        <f>IF(C941&lt;draft_picks[[#This Row],[position]],1,IF(C941&gt;draft_picks[[#This Row],[position]],D941+1,IF(C941=draft_picks[[#This Row],[position]],D941+1)))</f>
        <v>21</v>
      </c>
      <c r="E942" t="s">
        <v>3681</v>
      </c>
      <c r="F942" t="str">
        <f>IF(ISBLANK(draft_picks[[#This Row],[movie_id]]),"",_xlfn.XLOOKUP(draft_picks[[#This Row],[movie_id]],drafts.movies[id],drafts.movies[movie_title]))</f>
        <v>Black Christmas</v>
      </c>
      <c r="G942" s="3" t="s">
        <v>915</v>
      </c>
      <c r="H942" t="str">
        <f>IF(ISBLANK(draft_picks[[#This Row],[drafter_id]]),"",_xlfn.XLOOKUP(draft_picks[[#This Row],[drafter_id]],drafters[id],drafters[name]))</f>
        <v>Billy Ray Brewton</v>
      </c>
      <c r="J942" t="str">
        <f>IF(ISBLANK(draft_picks[[#This Row],[drafter_team_id]]),"",_xlfn.XLOOKUP(draft_picks[[#This Row],[drafter_team_id]],drafter_teams[id],drafter_teams[name]))</f>
        <v/>
      </c>
      <c r="K942" s="3" t="s">
        <v>15497</v>
      </c>
      <c r="L942" t="s">
        <v>15497</v>
      </c>
      <c r="M942" t="str">
        <f>IF(OR(ISBLANK(draft_picks[[#This Row],[veto_drafter_id]]),draft_picks[[#This Row],[veto_drafter_id]]=""),"",_xlfn.XLOOKUP(draft_picks[[#This Row],[veto_drafter_id]],drafters[id],drafters[name]))</f>
        <v/>
      </c>
      <c r="N942" t="s">
        <v>15497</v>
      </c>
      <c r="O942" t="str">
        <f>IF(OR(ISBLANK(draft_picks[[#This Row],[veto_drafter_team_id]]),draft_picks[[#This Row],[veto_drafter_team_id]]=""),"",_xlfn.XLOOKUP(draft_picks[[#This Row],[veto_drafter_team_id]],drafter_teams[id],drafter_teams[name]))</f>
        <v/>
      </c>
      <c r="Q942" t="s">
        <v>15497</v>
      </c>
      <c r="R942" t="str">
        <f>IF(OR(ISBLANK(draft_picks[[#This Row],[veto_override_drafter_id]]),draft_picks[[#This Row],[veto_override_drafter_id]]=""),"",_xlfn.XLOOKUP(draft_picks[[#This Row],[veto_override_drafter_id]],drafters[id],drafters[name]))</f>
        <v/>
      </c>
      <c r="S942" t="s">
        <v>15497</v>
      </c>
      <c r="T942" t="str">
        <f>IF(OR(ISBLANK(draft_picks[[#This Row],[veto_override_team_id]]),draft_picks[[#This Row],[veto_override_team_id]]=""),"",_xlfn.XLOOKUP(draft_picks[[#This Row],[veto_override_team_id]],drafter_teams[id],drafter_teams[name]))</f>
        <v/>
      </c>
    </row>
    <row r="943" spans="1:20" x14ac:dyDescent="0.25">
      <c r="A943" t="s">
        <v>160</v>
      </c>
      <c r="B943" t="str">
        <f>_xlfn.XLOOKUP(draft_picks[[#This Row],[draft_id]],drafts[id],drafts[title])</f>
        <v>70's Horror Mega</v>
      </c>
      <c r="C943" s="3">
        <v>2</v>
      </c>
      <c r="D943">
        <f>IF(C942&lt;draft_picks[[#This Row],[position]],1,IF(C942&gt;draft_picks[[#This Row],[position]],D942+1,IF(C942=draft_picks[[#This Row],[position]],D942+1)))</f>
        <v>22</v>
      </c>
      <c r="E943" t="s">
        <v>1652</v>
      </c>
      <c r="F943" t="str">
        <f>IF(ISBLANK(draft_picks[[#This Row],[movie_id]]),"",_xlfn.XLOOKUP(draft_picks[[#This Row],[movie_id]],drafts.movies[id],drafts.movies[movie_title]))</f>
        <v>The Brood</v>
      </c>
      <c r="G943" s="3" t="s">
        <v>969</v>
      </c>
      <c r="H943" t="str">
        <f>IF(ISBLANK(draft_picks[[#This Row],[drafter_id]]),"",_xlfn.XLOOKUP(draft_picks[[#This Row],[drafter_id]],drafters[id],drafters[name]))</f>
        <v>Graham Skipper</v>
      </c>
      <c r="J943" t="str">
        <f>IF(ISBLANK(draft_picks[[#This Row],[drafter_team_id]]),"",_xlfn.XLOOKUP(draft_picks[[#This Row],[drafter_team_id]],drafter_teams[id],drafter_teams[name]))</f>
        <v/>
      </c>
      <c r="K943" s="3" t="s">
        <v>15484</v>
      </c>
      <c r="L943" t="s">
        <v>815</v>
      </c>
      <c r="M943" t="str">
        <f>IF(OR(ISBLANK(draft_picks[[#This Row],[veto_drafter_id]]),draft_picks[[#This Row],[veto_drafter_id]]=""),"",_xlfn.XLOOKUP(draft_picks[[#This Row],[veto_drafter_id]],drafters[id],drafters[name]))</f>
        <v>Chelsea Stardust</v>
      </c>
      <c r="N943" t="s">
        <v>15497</v>
      </c>
      <c r="O943" t="str">
        <f>IF(OR(ISBLANK(draft_picks[[#This Row],[veto_drafter_team_id]]),draft_picks[[#This Row],[veto_drafter_team_id]]=""),"",_xlfn.XLOOKUP(draft_picks[[#This Row],[veto_drafter_team_id]],drafter_teams[id],drafter_teams[name]))</f>
        <v/>
      </c>
      <c r="Q943" t="s">
        <v>15497</v>
      </c>
      <c r="R943" t="str">
        <f>IF(OR(ISBLANK(draft_picks[[#This Row],[veto_override_drafter_id]]),draft_picks[[#This Row],[veto_override_drafter_id]]=""),"",_xlfn.XLOOKUP(draft_picks[[#This Row],[veto_override_drafter_id]],drafters[id],drafters[name]))</f>
        <v/>
      </c>
      <c r="S943" t="s">
        <v>15497</v>
      </c>
      <c r="T943" t="str">
        <f>IF(OR(ISBLANK(draft_picks[[#This Row],[veto_override_team_id]]),draft_picks[[#This Row],[veto_override_team_id]]=""),"",_xlfn.XLOOKUP(draft_picks[[#This Row],[veto_override_team_id]],drafter_teams[id],drafter_teams[name]))</f>
        <v/>
      </c>
    </row>
    <row r="944" spans="1:20" x14ac:dyDescent="0.25">
      <c r="A944" t="s">
        <v>160</v>
      </c>
      <c r="B944" t="str">
        <f>_xlfn.XLOOKUP(draft_picks[[#This Row],[draft_id]],drafts[id],drafts[title])</f>
        <v>70's Horror Mega</v>
      </c>
      <c r="C944" s="3">
        <v>2</v>
      </c>
      <c r="D944">
        <f>IF(C943&lt;draft_picks[[#This Row],[position]],1,IF(C943&gt;draft_picks[[#This Row],[position]],D943+1,IF(C943=draft_picks[[#This Row],[position]],D943+1)))</f>
        <v>23</v>
      </c>
      <c r="E944" t="s">
        <v>16075</v>
      </c>
      <c r="F944" t="str">
        <f>IF(ISBLANK(draft_picks[[#This Row],[movie_id]]),"",_xlfn.XLOOKUP(draft_picks[[#This Row],[movie_id]],drafts.movies[id],drafts.movies[movie_title]))</f>
        <v>The Texas Chain Saw Massacre</v>
      </c>
      <c r="G944" s="3" t="s">
        <v>969</v>
      </c>
      <c r="H944" t="str">
        <f>IF(ISBLANK(draft_picks[[#This Row],[drafter_id]]),"",_xlfn.XLOOKUP(draft_picks[[#This Row],[drafter_id]],drafters[id],drafters[name]))</f>
        <v>Graham Skipper</v>
      </c>
      <c r="J944" t="str">
        <f>IF(ISBLANK(draft_picks[[#This Row],[drafter_team_id]]),"",_xlfn.XLOOKUP(draft_picks[[#This Row],[drafter_team_id]],drafter_teams[id],drafter_teams[name]))</f>
        <v/>
      </c>
      <c r="K944" s="3" t="s">
        <v>15497</v>
      </c>
      <c r="L944" t="s">
        <v>15497</v>
      </c>
      <c r="M944" t="str">
        <f>IF(OR(ISBLANK(draft_picks[[#This Row],[veto_drafter_id]]),draft_picks[[#This Row],[veto_drafter_id]]=""),"",_xlfn.XLOOKUP(draft_picks[[#This Row],[veto_drafter_id]],drafters[id],drafters[name]))</f>
        <v/>
      </c>
      <c r="N944" t="s">
        <v>15497</v>
      </c>
      <c r="O944" t="str">
        <f>IF(OR(ISBLANK(draft_picks[[#This Row],[veto_drafter_team_id]]),draft_picks[[#This Row],[veto_drafter_team_id]]=""),"",_xlfn.XLOOKUP(draft_picks[[#This Row],[veto_drafter_team_id]],drafter_teams[id],drafter_teams[name]))</f>
        <v/>
      </c>
      <c r="Q944" t="s">
        <v>15497</v>
      </c>
      <c r="R944" t="str">
        <f>IF(OR(ISBLANK(draft_picks[[#This Row],[veto_override_drafter_id]]),draft_picks[[#This Row],[veto_override_drafter_id]]=""),"",_xlfn.XLOOKUP(draft_picks[[#This Row],[veto_override_drafter_id]],drafters[id],drafters[name]))</f>
        <v/>
      </c>
      <c r="S944" t="s">
        <v>15497</v>
      </c>
      <c r="T944" t="str">
        <f>IF(OR(ISBLANK(draft_picks[[#This Row],[veto_override_team_id]]),draft_picks[[#This Row],[veto_override_team_id]]=""),"",_xlfn.XLOOKUP(draft_picks[[#This Row],[veto_override_team_id]],drafter_teams[id],drafter_teams[name]))</f>
        <v/>
      </c>
    </row>
    <row r="945" spans="1:21" x14ac:dyDescent="0.25">
      <c r="A945" t="s">
        <v>160</v>
      </c>
      <c r="B945" t="str">
        <f>_xlfn.XLOOKUP(draft_picks[[#This Row],[draft_id]],drafts[id],drafts[title])</f>
        <v>70's Horror Mega</v>
      </c>
      <c r="C945" s="3">
        <v>1</v>
      </c>
      <c r="D945">
        <f>IF(C944&lt;draft_picks[[#This Row],[position]],1,IF(C944&gt;draft_picks[[#This Row],[position]],D944+1,IF(C944=draft_picks[[#This Row],[position]],D944+1)))</f>
        <v>24</v>
      </c>
      <c r="E945" t="s">
        <v>4266</v>
      </c>
      <c r="F945" t="str">
        <f>IF(ISBLANK(draft_picks[[#This Row],[movie_id]]),"",_xlfn.XLOOKUP(draft_picks[[#This Row],[movie_id]],drafts.movies[id],drafts.movies[movie_title]))</f>
        <v>Invasion of the Body Snatchers</v>
      </c>
      <c r="G945" s="3" t="s">
        <v>793</v>
      </c>
      <c r="H945" t="str">
        <f>IF(ISBLANK(draft_picks[[#This Row],[drafter_id]]),"",_xlfn.XLOOKUP(draft_picks[[#This Row],[drafter_id]],drafters[id],drafters[name]))</f>
        <v>Clarke Wolfe</v>
      </c>
      <c r="J945" t="str">
        <f>IF(ISBLANK(draft_picks[[#This Row],[drafter_team_id]]),"",_xlfn.XLOOKUP(draft_picks[[#This Row],[drafter_team_id]],drafter_teams[id],drafter_teams[name]))</f>
        <v/>
      </c>
      <c r="K945" s="3" t="s">
        <v>15497</v>
      </c>
      <c r="L945" t="s">
        <v>15497</v>
      </c>
      <c r="M945" t="str">
        <f>IF(OR(ISBLANK(draft_picks[[#This Row],[veto_drafter_id]]),draft_picks[[#This Row],[veto_drafter_id]]=""),"",_xlfn.XLOOKUP(draft_picks[[#This Row],[veto_drafter_id]],drafters[id],drafters[name]))</f>
        <v/>
      </c>
      <c r="N945" t="s">
        <v>15497</v>
      </c>
      <c r="O945" t="str">
        <f>IF(OR(ISBLANK(draft_picks[[#This Row],[veto_drafter_team_id]]),draft_picks[[#This Row],[veto_drafter_team_id]]=""),"",_xlfn.XLOOKUP(draft_picks[[#This Row],[veto_drafter_team_id]],drafter_teams[id],drafter_teams[name]))</f>
        <v/>
      </c>
      <c r="Q945" t="s">
        <v>15497</v>
      </c>
      <c r="R945" t="str">
        <f>IF(OR(ISBLANK(draft_picks[[#This Row],[veto_override_drafter_id]]),draft_picks[[#This Row],[veto_override_drafter_id]]=""),"",_xlfn.XLOOKUP(draft_picks[[#This Row],[veto_override_drafter_id]],drafters[id],drafters[name]))</f>
        <v/>
      </c>
      <c r="S945" t="s">
        <v>15497</v>
      </c>
      <c r="T945" t="str">
        <f>IF(OR(ISBLANK(draft_picks[[#This Row],[veto_override_team_id]]),draft_picks[[#This Row],[veto_override_team_id]]=""),"",_xlfn.XLOOKUP(draft_picks[[#This Row],[veto_override_team_id]],drafter_teams[id],drafter_teams[name]))</f>
        <v/>
      </c>
    </row>
    <row r="946" spans="1:21" x14ac:dyDescent="0.25">
      <c r="A946" t="s">
        <v>594</v>
      </c>
      <c r="B946" t="str">
        <f>_xlfn.XLOOKUP(draft_picks[[#This Row],[draft_id]],drafts[id],drafts[title])</f>
        <v>Road Trip</v>
      </c>
      <c r="C946" s="3">
        <v>7</v>
      </c>
      <c r="D946">
        <f>IF(C945&lt;draft_picks[[#This Row],[position]],1,IF(C945&gt;draft_picks[[#This Row],[position]],D945+1,IF(C945=draft_picks[[#This Row],[position]],D945+1)))</f>
        <v>1</v>
      </c>
      <c r="E946" t="s">
        <v>8095</v>
      </c>
      <c r="F946" t="str">
        <f>IF(ISBLANK(draft_picks[[#This Row],[movie_id]]),"",_xlfn.XLOOKUP(draft_picks[[#This Row],[movie_id]],drafts.movies[id],drafts.movies[movie_title]))</f>
        <v>Something Wild</v>
      </c>
      <c r="G946" s="3" t="s">
        <v>959</v>
      </c>
      <c r="H946" t="str">
        <f>IF(ISBLANK(draft_picks[[#This Row],[drafter_id]]),"",_xlfn.XLOOKUP(draft_picks[[#This Row],[drafter_id]],drafters[id],drafters[name]))</f>
        <v>Matt Mercer</v>
      </c>
      <c r="J946" t="str">
        <f>IF(ISBLANK(draft_picks[[#This Row],[drafter_team_id]]),"",_xlfn.XLOOKUP(draft_picks[[#This Row],[drafter_team_id]],drafter_teams[id],drafter_teams[name]))</f>
        <v/>
      </c>
      <c r="K946" s="3" t="s">
        <v>15497</v>
      </c>
      <c r="L946" t="s">
        <v>15497</v>
      </c>
      <c r="M946" t="str">
        <f>IF(OR(ISBLANK(draft_picks[[#This Row],[veto_drafter_id]]),draft_picks[[#This Row],[veto_drafter_id]]=""),"",_xlfn.XLOOKUP(draft_picks[[#This Row],[veto_drafter_id]],drafters[id],drafters[name]))</f>
        <v/>
      </c>
      <c r="N946" t="s">
        <v>15497</v>
      </c>
      <c r="O946" t="str">
        <f>IF(OR(ISBLANK(draft_picks[[#This Row],[veto_drafter_team_id]]),draft_picks[[#This Row],[veto_drafter_team_id]]=""),"",_xlfn.XLOOKUP(draft_picks[[#This Row],[veto_drafter_team_id]],drafter_teams[id],drafter_teams[name]))</f>
        <v/>
      </c>
      <c r="Q946" t="s">
        <v>15497</v>
      </c>
      <c r="R946" t="str">
        <f>IF(OR(ISBLANK(draft_picks[[#This Row],[veto_override_drafter_id]]),draft_picks[[#This Row],[veto_override_drafter_id]]=""),"",_xlfn.XLOOKUP(draft_picks[[#This Row],[veto_override_drafter_id]],drafters[id],drafters[name]))</f>
        <v/>
      </c>
      <c r="S946" t="s">
        <v>15497</v>
      </c>
      <c r="T946" t="str">
        <f>IF(OR(ISBLANK(draft_picks[[#This Row],[veto_override_team_id]]),draft_picks[[#This Row],[veto_override_team_id]]=""),"",_xlfn.XLOOKUP(draft_picks[[#This Row],[veto_override_team_id]],drafter_teams[id],drafter_teams[name]))</f>
        <v/>
      </c>
    </row>
    <row r="947" spans="1:21" x14ac:dyDescent="0.25">
      <c r="A947" t="s">
        <v>594</v>
      </c>
      <c r="B947" t="str">
        <f>_xlfn.XLOOKUP(draft_picks[[#This Row],[draft_id]],drafts[id],drafts[title])</f>
        <v>Road Trip</v>
      </c>
      <c r="C947" s="3">
        <v>6</v>
      </c>
      <c r="D947">
        <f>IF(C946&lt;draft_picks[[#This Row],[position]],1,IF(C946&gt;draft_picks[[#This Row],[position]],D946+1,IF(C946=draft_picks[[#This Row],[position]],D946+1)))</f>
        <v>2</v>
      </c>
      <c r="E947" t="s">
        <v>3382</v>
      </c>
      <c r="F947" t="str">
        <f>IF(ISBLANK(draft_picks[[#This Row],[movie_id]]),"",_xlfn.XLOOKUP(draft_picks[[#This Row],[movie_id]],drafts.movies[id],drafts.movies[movie_title]))</f>
        <v>Paper Moon</v>
      </c>
      <c r="G947" s="3" t="s">
        <v>959</v>
      </c>
      <c r="H947" t="str">
        <f>IF(ISBLANK(draft_picks[[#This Row],[drafter_id]]),"",_xlfn.XLOOKUP(draft_picks[[#This Row],[drafter_id]],drafters[id],drafters[name]))</f>
        <v>Matt Mercer</v>
      </c>
      <c r="J947" t="str">
        <f>IF(ISBLANK(draft_picks[[#This Row],[drafter_team_id]]),"",_xlfn.XLOOKUP(draft_picks[[#This Row],[drafter_team_id]],drafter_teams[id],drafter_teams[name]))</f>
        <v/>
      </c>
      <c r="K947" s="3" t="s">
        <v>15497</v>
      </c>
      <c r="L947" t="s">
        <v>15497</v>
      </c>
      <c r="M947" t="str">
        <f>IF(OR(ISBLANK(draft_picks[[#This Row],[veto_drafter_id]]),draft_picks[[#This Row],[veto_drafter_id]]=""),"",_xlfn.XLOOKUP(draft_picks[[#This Row],[veto_drafter_id]],drafters[id],drafters[name]))</f>
        <v/>
      </c>
      <c r="N947" t="s">
        <v>15497</v>
      </c>
      <c r="O947" t="str">
        <f>IF(OR(ISBLANK(draft_picks[[#This Row],[veto_drafter_team_id]]),draft_picks[[#This Row],[veto_drafter_team_id]]=""),"",_xlfn.XLOOKUP(draft_picks[[#This Row],[veto_drafter_team_id]],drafter_teams[id],drafter_teams[name]))</f>
        <v/>
      </c>
      <c r="Q947" t="s">
        <v>15497</v>
      </c>
      <c r="R947" t="str">
        <f>IF(OR(ISBLANK(draft_picks[[#This Row],[veto_override_drafter_id]]),draft_picks[[#This Row],[veto_override_drafter_id]]=""),"",_xlfn.XLOOKUP(draft_picks[[#This Row],[veto_override_drafter_id]],drafters[id],drafters[name]))</f>
        <v/>
      </c>
      <c r="S947" t="s">
        <v>15497</v>
      </c>
      <c r="T947" t="str">
        <f>IF(OR(ISBLANK(draft_picks[[#This Row],[veto_override_team_id]]),draft_picks[[#This Row],[veto_override_team_id]]=""),"",_xlfn.XLOOKUP(draft_picks[[#This Row],[veto_override_team_id]],drafter_teams[id],drafter_teams[name]))</f>
        <v/>
      </c>
    </row>
    <row r="948" spans="1:21" x14ac:dyDescent="0.25">
      <c r="A948" t="s">
        <v>594</v>
      </c>
      <c r="B948" t="str">
        <f>_xlfn.XLOOKUP(draft_picks[[#This Row],[draft_id]],drafts[id],drafts[title])</f>
        <v>Road Trip</v>
      </c>
      <c r="C948" s="3">
        <v>5</v>
      </c>
      <c r="D948">
        <f>IF(C947&lt;draft_picks[[#This Row],[position]],1,IF(C947&gt;draft_picks[[#This Row],[position]],D947+1,IF(C947=draft_picks[[#This Row],[position]],D947+1)))</f>
        <v>3</v>
      </c>
      <c r="E948" t="s">
        <v>1517</v>
      </c>
      <c r="F948" t="str">
        <f>IF(ISBLANK(draft_picks[[#This Row],[movie_id]]),"",_xlfn.XLOOKUP(draft_picks[[#This Row],[movie_id]],drafts.movies[id],drafts.movies[movie_title]))</f>
        <v>Coupe de Ville</v>
      </c>
      <c r="G948" s="3" t="s">
        <v>1211</v>
      </c>
      <c r="H948" t="str">
        <f>IF(ISBLANK(draft_picks[[#This Row],[drafter_id]]),"",_xlfn.XLOOKUP(draft_picks[[#This Row],[drafter_id]],drafters[id],drafters[name]))</f>
        <v>Dave Holmes</v>
      </c>
      <c r="J948" t="str">
        <f>IF(ISBLANK(draft_picks[[#This Row],[drafter_team_id]]),"",_xlfn.XLOOKUP(draft_picks[[#This Row],[drafter_team_id]],drafter_teams[id],drafter_teams[name]))</f>
        <v/>
      </c>
      <c r="K948" s="3" t="s">
        <v>15497</v>
      </c>
      <c r="L948" t="s">
        <v>15497</v>
      </c>
      <c r="M948" t="str">
        <f>IF(OR(ISBLANK(draft_picks[[#This Row],[veto_drafter_id]]),draft_picks[[#This Row],[veto_drafter_id]]=""),"",_xlfn.XLOOKUP(draft_picks[[#This Row],[veto_drafter_id]],drafters[id],drafters[name]))</f>
        <v/>
      </c>
      <c r="N948" t="s">
        <v>15497</v>
      </c>
      <c r="O948" t="str">
        <f>IF(OR(ISBLANK(draft_picks[[#This Row],[veto_drafter_team_id]]),draft_picks[[#This Row],[veto_drafter_team_id]]=""),"",_xlfn.XLOOKUP(draft_picks[[#This Row],[veto_drafter_team_id]],drafter_teams[id],drafter_teams[name]))</f>
        <v/>
      </c>
      <c r="Q948" t="s">
        <v>15497</v>
      </c>
      <c r="R948" t="str">
        <f>IF(OR(ISBLANK(draft_picks[[#This Row],[veto_override_drafter_id]]),draft_picks[[#This Row],[veto_override_drafter_id]]=""),"",_xlfn.XLOOKUP(draft_picks[[#This Row],[veto_override_drafter_id]],drafters[id],drafters[name]))</f>
        <v/>
      </c>
      <c r="S948" t="s">
        <v>15497</v>
      </c>
      <c r="T948" t="str">
        <f>IF(OR(ISBLANK(draft_picks[[#This Row],[veto_override_team_id]]),draft_picks[[#This Row],[veto_override_team_id]]=""),"",_xlfn.XLOOKUP(draft_picks[[#This Row],[veto_override_team_id]],drafter_teams[id],drafter_teams[name]))</f>
        <v/>
      </c>
    </row>
    <row r="949" spans="1:21" x14ac:dyDescent="0.25">
      <c r="A949" t="s">
        <v>594</v>
      </c>
      <c r="B949" t="str">
        <f>_xlfn.XLOOKUP(draft_picks[[#This Row],[draft_id]],drafts[id],drafts[title])</f>
        <v>Road Trip</v>
      </c>
      <c r="C949" s="3">
        <v>4</v>
      </c>
      <c r="D949">
        <f>IF(C948&lt;draft_picks[[#This Row],[position]],1,IF(C948&gt;draft_picks[[#This Row],[position]],D948+1,IF(C948=draft_picks[[#This Row],[position]],D948+1)))</f>
        <v>4</v>
      </c>
      <c r="E949" t="s">
        <v>6717</v>
      </c>
      <c r="F949" t="str">
        <f>IF(ISBLANK(draft_picks[[#This Row],[movie_id]]),"",_xlfn.XLOOKUP(draft_picks[[#This Row],[movie_id]],drafts.movies[id],drafts.movies[movie_title]))</f>
        <v>Y tu mamÃƒÂ¡ tambiÃƒÂ©n</v>
      </c>
      <c r="G949" s="3" t="s">
        <v>959</v>
      </c>
      <c r="H949" t="str">
        <f>IF(ISBLANK(draft_picks[[#This Row],[drafter_id]]),"",_xlfn.XLOOKUP(draft_picks[[#This Row],[drafter_id]],drafters[id],drafters[name]))</f>
        <v>Matt Mercer</v>
      </c>
      <c r="J949" t="str">
        <f>IF(ISBLANK(draft_picks[[#This Row],[drafter_team_id]]),"",_xlfn.XLOOKUP(draft_picks[[#This Row],[drafter_team_id]],drafter_teams[id],drafter_teams[name]))</f>
        <v/>
      </c>
      <c r="K949" s="3" t="s">
        <v>15497</v>
      </c>
      <c r="L949" t="s">
        <v>15497</v>
      </c>
      <c r="M949" t="str">
        <f>IF(OR(ISBLANK(draft_picks[[#This Row],[veto_drafter_id]]),draft_picks[[#This Row],[veto_drafter_id]]=""),"",_xlfn.XLOOKUP(draft_picks[[#This Row],[veto_drafter_id]],drafters[id],drafters[name]))</f>
        <v/>
      </c>
      <c r="N949" t="s">
        <v>15497</v>
      </c>
      <c r="O949" t="str">
        <f>IF(OR(ISBLANK(draft_picks[[#This Row],[veto_drafter_team_id]]),draft_picks[[#This Row],[veto_drafter_team_id]]=""),"",_xlfn.XLOOKUP(draft_picks[[#This Row],[veto_drafter_team_id]],drafter_teams[id],drafter_teams[name]))</f>
        <v/>
      </c>
      <c r="Q949" t="s">
        <v>15497</v>
      </c>
      <c r="R949" t="str">
        <f>IF(OR(ISBLANK(draft_picks[[#This Row],[veto_override_drafter_id]]),draft_picks[[#This Row],[veto_override_drafter_id]]=""),"",_xlfn.XLOOKUP(draft_picks[[#This Row],[veto_override_drafter_id]],drafters[id],drafters[name]))</f>
        <v/>
      </c>
      <c r="S949" t="s">
        <v>15497</v>
      </c>
      <c r="T949" t="str">
        <f>IF(OR(ISBLANK(draft_picks[[#This Row],[veto_override_team_id]]),draft_picks[[#This Row],[veto_override_team_id]]=""),"",_xlfn.XLOOKUP(draft_picks[[#This Row],[veto_override_team_id]],drafter_teams[id],drafter_teams[name]))</f>
        <v/>
      </c>
    </row>
    <row r="950" spans="1:21" x14ac:dyDescent="0.25">
      <c r="A950" t="s">
        <v>594</v>
      </c>
      <c r="B950" t="str">
        <f>_xlfn.XLOOKUP(draft_picks[[#This Row],[draft_id]],drafts[id],drafts[title])</f>
        <v>Road Trip</v>
      </c>
      <c r="C950" s="3">
        <v>3</v>
      </c>
      <c r="D950">
        <f>IF(C949&lt;draft_picks[[#This Row],[position]],1,IF(C949&gt;draft_picks[[#This Row],[position]],D949+1,IF(C949=draft_picks[[#This Row],[position]],D949+1)))</f>
        <v>5</v>
      </c>
      <c r="E950" t="s">
        <v>6555</v>
      </c>
      <c r="F950" t="str">
        <f>IF(ISBLANK(draft_picks[[#This Row],[movie_id]]),"",_xlfn.XLOOKUP(draft_picks[[#This Row],[movie_id]],drafts.movies[id],drafts.movies[movie_title]))</f>
        <v>The Muppet Movie</v>
      </c>
      <c r="G950" s="3" t="s">
        <v>1211</v>
      </c>
      <c r="H950" t="str">
        <f>IF(ISBLANK(draft_picks[[#This Row],[drafter_id]]),"",_xlfn.XLOOKUP(draft_picks[[#This Row],[drafter_id]],drafters[id],drafters[name]))</f>
        <v>Dave Holmes</v>
      </c>
      <c r="J950" t="str">
        <f>IF(ISBLANK(draft_picks[[#This Row],[drafter_team_id]]),"",_xlfn.XLOOKUP(draft_picks[[#This Row],[drafter_team_id]],drafter_teams[id],drafter_teams[name]))</f>
        <v/>
      </c>
      <c r="K950" s="3" t="s">
        <v>15497</v>
      </c>
      <c r="L950" t="s">
        <v>15497</v>
      </c>
      <c r="M950" t="str">
        <f>IF(OR(ISBLANK(draft_picks[[#This Row],[veto_drafter_id]]),draft_picks[[#This Row],[veto_drafter_id]]=""),"",_xlfn.XLOOKUP(draft_picks[[#This Row],[veto_drafter_id]],drafters[id],drafters[name]))</f>
        <v/>
      </c>
      <c r="N950" t="s">
        <v>15497</v>
      </c>
      <c r="O950" t="str">
        <f>IF(OR(ISBLANK(draft_picks[[#This Row],[veto_drafter_team_id]]),draft_picks[[#This Row],[veto_drafter_team_id]]=""),"",_xlfn.XLOOKUP(draft_picks[[#This Row],[veto_drafter_team_id]],drafter_teams[id],drafter_teams[name]))</f>
        <v/>
      </c>
      <c r="Q950" t="s">
        <v>15497</v>
      </c>
      <c r="R950" t="str">
        <f>IF(OR(ISBLANK(draft_picks[[#This Row],[veto_override_drafter_id]]),draft_picks[[#This Row],[veto_override_drafter_id]]=""),"",_xlfn.XLOOKUP(draft_picks[[#This Row],[veto_override_drafter_id]],drafters[id],drafters[name]))</f>
        <v/>
      </c>
      <c r="S950" t="s">
        <v>15497</v>
      </c>
      <c r="T950" t="str">
        <f>IF(OR(ISBLANK(draft_picks[[#This Row],[veto_override_team_id]]),draft_picks[[#This Row],[veto_override_team_id]]=""),"",_xlfn.XLOOKUP(draft_picks[[#This Row],[veto_override_team_id]],drafter_teams[id],drafter_teams[name]))</f>
        <v/>
      </c>
    </row>
    <row r="951" spans="1:21" x14ac:dyDescent="0.25">
      <c r="A951" t="s">
        <v>594</v>
      </c>
      <c r="B951" t="str">
        <f>_xlfn.XLOOKUP(draft_picks[[#This Row],[draft_id]],drafts[id],drafts[title])</f>
        <v>Road Trip</v>
      </c>
      <c r="C951" s="3">
        <v>2</v>
      </c>
      <c r="D951">
        <f>IF(C950&lt;draft_picks[[#This Row],[position]],1,IF(C950&gt;draft_picks[[#This Row],[position]],D950+1,IF(C950=draft_picks[[#This Row],[position]],D950+1)))</f>
        <v>6</v>
      </c>
      <c r="E951" t="s">
        <v>3669</v>
      </c>
      <c r="F951" t="str">
        <f>IF(ISBLANK(draft_picks[[#This Row],[movie_id]]),"",_xlfn.XLOOKUP(draft_picks[[#This Row],[movie_id]],drafts.movies[id],drafts.movies[movie_title]))</f>
        <v>Paris, Texas</v>
      </c>
      <c r="G951" s="3" t="s">
        <v>959</v>
      </c>
      <c r="H951" t="str">
        <f>IF(ISBLANK(draft_picks[[#This Row],[drafter_id]]),"",_xlfn.XLOOKUP(draft_picks[[#This Row],[drafter_id]],drafters[id],drafters[name]))</f>
        <v>Matt Mercer</v>
      </c>
      <c r="J951" t="str">
        <f>IF(ISBLANK(draft_picks[[#This Row],[drafter_team_id]]),"",_xlfn.XLOOKUP(draft_picks[[#This Row],[drafter_team_id]],drafter_teams[id],drafter_teams[name]))</f>
        <v/>
      </c>
      <c r="K951" s="3" t="s">
        <v>15497</v>
      </c>
      <c r="L951" t="s">
        <v>15497</v>
      </c>
      <c r="M951" t="str">
        <f>IF(OR(ISBLANK(draft_picks[[#This Row],[veto_drafter_id]]),draft_picks[[#This Row],[veto_drafter_id]]=""),"",_xlfn.XLOOKUP(draft_picks[[#This Row],[veto_drafter_id]],drafters[id],drafters[name]))</f>
        <v/>
      </c>
      <c r="N951" t="s">
        <v>15497</v>
      </c>
      <c r="O951" t="str">
        <f>IF(OR(ISBLANK(draft_picks[[#This Row],[veto_drafter_team_id]]),draft_picks[[#This Row],[veto_drafter_team_id]]=""),"",_xlfn.XLOOKUP(draft_picks[[#This Row],[veto_drafter_team_id]],drafter_teams[id],drafter_teams[name]))</f>
        <v/>
      </c>
      <c r="Q951" t="s">
        <v>15497</v>
      </c>
      <c r="R951" t="str">
        <f>IF(OR(ISBLANK(draft_picks[[#This Row],[veto_override_drafter_id]]),draft_picks[[#This Row],[veto_override_drafter_id]]=""),"",_xlfn.XLOOKUP(draft_picks[[#This Row],[veto_override_drafter_id]],drafters[id],drafters[name]))</f>
        <v/>
      </c>
      <c r="S951" t="s">
        <v>15497</v>
      </c>
      <c r="T951" t="str">
        <f>IF(OR(ISBLANK(draft_picks[[#This Row],[veto_override_team_id]]),draft_picks[[#This Row],[veto_override_team_id]]=""),"",_xlfn.XLOOKUP(draft_picks[[#This Row],[veto_override_team_id]],drafter_teams[id],drafter_teams[name]))</f>
        <v/>
      </c>
    </row>
    <row r="952" spans="1:21" x14ac:dyDescent="0.25">
      <c r="A952" t="s">
        <v>594</v>
      </c>
      <c r="B952" t="str">
        <f>_xlfn.XLOOKUP(draft_picks[[#This Row],[draft_id]],drafts[id],drafts[title])</f>
        <v>Road Trip</v>
      </c>
      <c r="C952" s="3">
        <v>1</v>
      </c>
      <c r="D952">
        <f>IF(C951&lt;draft_picks[[#This Row],[position]],1,IF(C951&gt;draft_picks[[#This Row],[position]],D951+1,IF(C951=draft_picks[[#This Row],[position]],D951+1)))</f>
        <v>7</v>
      </c>
      <c r="E952" t="s">
        <v>1796</v>
      </c>
      <c r="F952" t="str">
        <f>IF(ISBLANK(draft_picks[[#This Row],[movie_id]]),"",_xlfn.XLOOKUP(draft_picks[[#This Row],[movie_id]],drafts.movies[id],drafts.movies[movie_title]))</f>
        <v>The Sure Thing</v>
      </c>
      <c r="G952" s="3" t="s">
        <v>1211</v>
      </c>
      <c r="H952" t="str">
        <f>IF(ISBLANK(draft_picks[[#This Row],[drafter_id]]),"",_xlfn.XLOOKUP(draft_picks[[#This Row],[drafter_id]],drafters[id],drafters[name]))</f>
        <v>Dave Holmes</v>
      </c>
      <c r="J952" t="str">
        <f>IF(ISBLANK(draft_picks[[#This Row],[drafter_team_id]]),"",_xlfn.XLOOKUP(draft_picks[[#This Row],[drafter_team_id]],drafter_teams[id],drafter_teams[name]))</f>
        <v/>
      </c>
      <c r="K952" s="3" t="s">
        <v>15497</v>
      </c>
      <c r="L952" t="s">
        <v>15497</v>
      </c>
      <c r="M952" t="str">
        <f>IF(OR(ISBLANK(draft_picks[[#This Row],[veto_drafter_id]]),draft_picks[[#This Row],[veto_drafter_id]]=""),"",_xlfn.XLOOKUP(draft_picks[[#This Row],[veto_drafter_id]],drafters[id],drafters[name]))</f>
        <v/>
      </c>
      <c r="N952" t="s">
        <v>15497</v>
      </c>
      <c r="O952" t="str">
        <f>IF(OR(ISBLANK(draft_picks[[#This Row],[veto_drafter_team_id]]),draft_picks[[#This Row],[veto_drafter_team_id]]=""),"",_xlfn.XLOOKUP(draft_picks[[#This Row],[veto_drafter_team_id]],drafter_teams[id],drafter_teams[name]))</f>
        <v/>
      </c>
      <c r="Q952" t="s">
        <v>15497</v>
      </c>
      <c r="R952" t="str">
        <f>IF(OR(ISBLANK(draft_picks[[#This Row],[veto_override_drafter_id]]),draft_picks[[#This Row],[veto_override_drafter_id]]=""),"",_xlfn.XLOOKUP(draft_picks[[#This Row],[veto_override_drafter_id]],drafters[id],drafters[name]))</f>
        <v/>
      </c>
      <c r="S952" t="s">
        <v>15497</v>
      </c>
      <c r="T952" t="str">
        <f>IF(OR(ISBLANK(draft_picks[[#This Row],[veto_override_team_id]]),draft_picks[[#This Row],[veto_override_team_id]]=""),"",_xlfn.XLOOKUP(draft_picks[[#This Row],[veto_override_team_id]],drafter_teams[id],drafter_teams[name]))</f>
        <v/>
      </c>
    </row>
    <row r="953" spans="1:21" x14ac:dyDescent="0.25">
      <c r="A953" t="s">
        <v>232</v>
      </c>
      <c r="B953" t="str">
        <f>_xlfn.XLOOKUP(draft_picks[[#This Row],[draft_id]],drafts[id],drafts[title])</f>
        <v>Wesley Snipes</v>
      </c>
      <c r="C953" s="3">
        <v>7</v>
      </c>
      <c r="D953">
        <f>IF(C952&lt;draft_picks[[#This Row],[position]],1,IF(C952&gt;draft_picks[[#This Row],[position]],D952+1,IF(C952=draft_picks[[#This Row],[position]],D952+1)))</f>
        <v>1</v>
      </c>
      <c r="E953" t="s">
        <v>4788</v>
      </c>
      <c r="F953" t="str">
        <f>IF(ISBLANK(draft_picks[[#This Row],[movie_id]]),"",_xlfn.XLOOKUP(draft_picks[[#This Row],[movie_id]],drafts.movies[id],drafts.movies[movie_title]))</f>
        <v>Drop Zone</v>
      </c>
      <c r="G953" s="3" t="s">
        <v>833</v>
      </c>
      <c r="H953" t="str">
        <f>IF(ISBLANK(draft_picks[[#This Row],[drafter_id]]),"",_xlfn.XLOOKUP(draft_picks[[#This Row],[drafter_id]],drafters[id],drafters[name]))</f>
        <v>Jordan Crucchiola</v>
      </c>
      <c r="J953" t="str">
        <f>IF(ISBLANK(draft_picks[[#This Row],[drafter_team_id]]),"",_xlfn.XLOOKUP(draft_picks[[#This Row],[drafter_team_id]],drafter_teams[id],drafter_teams[name]))</f>
        <v/>
      </c>
      <c r="K953" s="3" t="s">
        <v>15497</v>
      </c>
      <c r="L953" t="s">
        <v>15497</v>
      </c>
      <c r="M953" t="str">
        <f>IF(OR(ISBLANK(draft_picks[[#This Row],[veto_drafter_id]]),draft_picks[[#This Row],[veto_drafter_id]]=""),"",_xlfn.XLOOKUP(draft_picks[[#This Row],[veto_drafter_id]],drafters[id],drafters[name]))</f>
        <v/>
      </c>
      <c r="N953" t="s">
        <v>15497</v>
      </c>
      <c r="O953" t="str">
        <f>IF(OR(ISBLANK(draft_picks[[#This Row],[veto_drafter_team_id]]),draft_picks[[#This Row],[veto_drafter_team_id]]=""),"",_xlfn.XLOOKUP(draft_picks[[#This Row],[veto_drafter_team_id]],drafter_teams[id],drafter_teams[name]))</f>
        <v/>
      </c>
      <c r="Q953" t="s">
        <v>15497</v>
      </c>
      <c r="R953" t="str">
        <f>IF(OR(ISBLANK(draft_picks[[#This Row],[veto_override_drafter_id]]),draft_picks[[#This Row],[veto_override_drafter_id]]=""),"",_xlfn.XLOOKUP(draft_picks[[#This Row],[veto_override_drafter_id]],drafters[id],drafters[name]))</f>
        <v/>
      </c>
      <c r="S953" t="s">
        <v>15497</v>
      </c>
      <c r="T953" t="str">
        <f>IF(OR(ISBLANK(draft_picks[[#This Row],[veto_override_team_id]]),draft_picks[[#This Row],[veto_override_team_id]]=""),"",_xlfn.XLOOKUP(draft_picks[[#This Row],[veto_override_team_id]],drafter_teams[id],drafter_teams[name]))</f>
        <v/>
      </c>
    </row>
    <row r="954" spans="1:21" x14ac:dyDescent="0.25">
      <c r="A954" t="s">
        <v>232</v>
      </c>
      <c r="B954" t="str">
        <f>_xlfn.XLOOKUP(draft_picks[[#This Row],[draft_id]],drafts[id],drafts[title])</f>
        <v>Wesley Snipes</v>
      </c>
      <c r="C954" s="3">
        <v>6</v>
      </c>
      <c r="D954">
        <f>IF(C953&lt;draft_picks[[#This Row],[position]],1,IF(C953&gt;draft_picks[[#This Row],[position]],D953+1,IF(C953=draft_picks[[#This Row],[position]],D953+1)))</f>
        <v>2</v>
      </c>
      <c r="E954" t="s">
        <v>7069</v>
      </c>
      <c r="F954" t="str">
        <f>IF(ISBLANK(draft_picks[[#This Row],[movie_id]]),"",_xlfn.XLOOKUP(draft_picks[[#This Row],[movie_id]],drafts.movies[id],drafts.movies[movie_title]))</f>
        <v>To Wong Foo, Thanks for Everything! Julie Newmar</v>
      </c>
      <c r="G954" s="3" t="s">
        <v>833</v>
      </c>
      <c r="H954" t="str">
        <f>IF(ISBLANK(draft_picks[[#This Row],[drafter_id]]),"",_xlfn.XLOOKUP(draft_picks[[#This Row],[drafter_id]],drafters[id],drafters[name]))</f>
        <v>Jordan Crucchiola</v>
      </c>
      <c r="J954" t="str">
        <f>IF(ISBLANK(draft_picks[[#This Row],[drafter_team_id]]),"",_xlfn.XLOOKUP(draft_picks[[#This Row],[drafter_team_id]],drafter_teams[id],drafter_teams[name]))</f>
        <v/>
      </c>
      <c r="K954" s="3" t="s">
        <v>15484</v>
      </c>
      <c r="L954" t="s">
        <v>1149</v>
      </c>
      <c r="M954" t="str">
        <f>IF(OR(ISBLANK(draft_picks[[#This Row],[veto_drafter_id]]),draft_picks[[#This Row],[veto_drafter_id]]=""),"",_xlfn.XLOOKUP(draft_picks[[#This Row],[veto_drafter_id]],drafters[id],drafters[name]))</f>
        <v>Dave Schilling</v>
      </c>
      <c r="N954" t="s">
        <v>15497</v>
      </c>
      <c r="O954" t="str">
        <f>IF(OR(ISBLANK(draft_picks[[#This Row],[veto_drafter_team_id]]),draft_picks[[#This Row],[veto_drafter_team_id]]=""),"",_xlfn.XLOOKUP(draft_picks[[#This Row],[veto_drafter_team_id]],drafter_teams[id],drafter_teams[name]))</f>
        <v/>
      </c>
      <c r="Q954" t="s">
        <v>15497</v>
      </c>
      <c r="R954" t="str">
        <f>IF(OR(ISBLANK(draft_picks[[#This Row],[veto_override_drafter_id]]),draft_picks[[#This Row],[veto_override_drafter_id]]=""),"",_xlfn.XLOOKUP(draft_picks[[#This Row],[veto_override_drafter_id]],drafters[id],drafters[name]))</f>
        <v/>
      </c>
      <c r="S954" t="s">
        <v>15497</v>
      </c>
      <c r="T954" t="str">
        <f>IF(OR(ISBLANK(draft_picks[[#This Row],[veto_override_team_id]]),draft_picks[[#This Row],[veto_override_team_id]]=""),"",_xlfn.XLOOKUP(draft_picks[[#This Row],[veto_override_team_id]],drafter_teams[id],drafter_teams[name]))</f>
        <v/>
      </c>
    </row>
    <row r="955" spans="1:21" x14ac:dyDescent="0.25">
      <c r="A955" t="s">
        <v>232</v>
      </c>
      <c r="B955" t="str">
        <f>_xlfn.XLOOKUP(draft_picks[[#This Row],[draft_id]],drafts[id],drafts[title])</f>
        <v>Wesley Snipes</v>
      </c>
      <c r="C955" s="3">
        <v>6</v>
      </c>
      <c r="D955">
        <f>IF(C954&lt;draft_picks[[#This Row],[position]],1,IF(C954&gt;draft_picks[[#This Row],[position]],D954+1,IF(C954=draft_picks[[#This Row],[position]],D954+1)))</f>
        <v>3</v>
      </c>
      <c r="E955" t="s">
        <v>3888</v>
      </c>
      <c r="F955" t="str">
        <f>IF(ISBLANK(draft_picks[[#This Row],[movie_id]]),"",_xlfn.XLOOKUP(draft_picks[[#This Row],[movie_id]],drafts.movies[id],drafts.movies[movie_title]))</f>
        <v>Disappearing Acts</v>
      </c>
      <c r="G955" s="3" t="s">
        <v>833</v>
      </c>
      <c r="H955" t="str">
        <f>IF(ISBLANK(draft_picks[[#This Row],[drafter_id]]),"",_xlfn.XLOOKUP(draft_picks[[#This Row],[drafter_id]],drafters[id],drafters[name]))</f>
        <v>Jordan Crucchiola</v>
      </c>
      <c r="J955" t="str">
        <f>IF(ISBLANK(draft_picks[[#This Row],[drafter_team_id]]),"",_xlfn.XLOOKUP(draft_picks[[#This Row],[drafter_team_id]],drafter_teams[id],drafter_teams[name]))</f>
        <v/>
      </c>
      <c r="K955" s="3"/>
      <c r="L955" t="s">
        <v>15497</v>
      </c>
      <c r="M955" t="str">
        <f>IF(OR(ISBLANK(draft_picks[[#This Row],[veto_drafter_id]]),draft_picks[[#This Row],[veto_drafter_id]]=""),"",_xlfn.XLOOKUP(draft_picks[[#This Row],[veto_drafter_id]],drafters[id],drafters[name]))</f>
        <v/>
      </c>
      <c r="N955" t="s">
        <v>15497</v>
      </c>
      <c r="O955" t="str">
        <f>IF(OR(ISBLANK(draft_picks[[#This Row],[veto_drafter_team_id]]),draft_picks[[#This Row],[veto_drafter_team_id]]=""),"",_xlfn.XLOOKUP(draft_picks[[#This Row],[veto_drafter_team_id]],drafter_teams[id],drafter_teams[name]))</f>
        <v/>
      </c>
      <c r="Q955" t="s">
        <v>15497</v>
      </c>
      <c r="R955" t="str">
        <f>IF(OR(ISBLANK(draft_picks[[#This Row],[veto_override_drafter_id]]),draft_picks[[#This Row],[veto_override_drafter_id]]=""),"",_xlfn.XLOOKUP(draft_picks[[#This Row],[veto_override_drafter_id]],drafters[id],drafters[name]))</f>
        <v/>
      </c>
      <c r="S955" t="s">
        <v>15497</v>
      </c>
      <c r="T955" t="str">
        <f>IF(OR(ISBLANK(draft_picks[[#This Row],[veto_override_team_id]]),draft_picks[[#This Row],[veto_override_team_id]]=""),"",_xlfn.XLOOKUP(draft_picks[[#This Row],[veto_override_team_id]],drafter_teams[id],drafter_teams[name]))</f>
        <v/>
      </c>
      <c r="U955" t="b">
        <v>1</v>
      </c>
    </row>
    <row r="956" spans="1:21" x14ac:dyDescent="0.25">
      <c r="A956" t="s">
        <v>232</v>
      </c>
      <c r="B956" t="str">
        <f>_xlfn.XLOOKUP(draft_picks[[#This Row],[draft_id]],drafts[id],drafts[title])</f>
        <v>Wesley Snipes</v>
      </c>
      <c r="C956" s="3">
        <v>6</v>
      </c>
      <c r="D956">
        <f>IF(C955&lt;draft_picks[[#This Row],[position]],1,IF(C955&gt;draft_picks[[#This Row],[position]],D955+1,IF(C955=draft_picks[[#This Row],[position]],D955+1)))</f>
        <v>4</v>
      </c>
      <c r="E956" t="s">
        <v>1571</v>
      </c>
      <c r="F956" t="str">
        <f>IF(ISBLANK(draft_picks[[#This Row],[movie_id]]),"",_xlfn.XLOOKUP(draft_picks[[#This Row],[movie_id]],drafts.movies[id],drafts.movies[movie_title]))</f>
        <v>Passenger 57</v>
      </c>
      <c r="G956" s="3" t="s">
        <v>833</v>
      </c>
      <c r="H956" t="str">
        <f>IF(ISBLANK(draft_picks[[#This Row],[drafter_id]]),"",_xlfn.XLOOKUP(draft_picks[[#This Row],[drafter_id]],drafters[id],drafters[name]))</f>
        <v>Jordan Crucchiola</v>
      </c>
      <c r="J956" t="str">
        <f>IF(ISBLANK(draft_picks[[#This Row],[drafter_team_id]]),"",_xlfn.XLOOKUP(draft_picks[[#This Row],[drafter_team_id]],drafter_teams[id],drafter_teams[name]))</f>
        <v/>
      </c>
      <c r="K956" s="3" t="s">
        <v>15497</v>
      </c>
      <c r="L956" t="s">
        <v>15497</v>
      </c>
      <c r="M956" t="str">
        <f>IF(OR(ISBLANK(draft_picks[[#This Row],[veto_drafter_id]]),draft_picks[[#This Row],[veto_drafter_id]]=""),"",_xlfn.XLOOKUP(draft_picks[[#This Row],[veto_drafter_id]],drafters[id],drafters[name]))</f>
        <v/>
      </c>
      <c r="N956" t="s">
        <v>15497</v>
      </c>
      <c r="O956" t="str">
        <f>IF(OR(ISBLANK(draft_picks[[#This Row],[veto_drafter_team_id]]),draft_picks[[#This Row],[veto_drafter_team_id]]=""),"",_xlfn.XLOOKUP(draft_picks[[#This Row],[veto_drafter_team_id]],drafter_teams[id],drafter_teams[name]))</f>
        <v/>
      </c>
      <c r="Q956" t="s">
        <v>15497</v>
      </c>
      <c r="R956" t="str">
        <f>IF(OR(ISBLANK(draft_picks[[#This Row],[veto_override_drafter_id]]),draft_picks[[#This Row],[veto_override_drafter_id]]=""),"",_xlfn.XLOOKUP(draft_picks[[#This Row],[veto_override_drafter_id]],drafters[id],drafters[name]))</f>
        <v/>
      </c>
      <c r="S956" t="s">
        <v>15497</v>
      </c>
      <c r="T956" t="str">
        <f>IF(OR(ISBLANK(draft_picks[[#This Row],[veto_override_team_id]]),draft_picks[[#This Row],[veto_override_team_id]]=""),"",_xlfn.XLOOKUP(draft_picks[[#This Row],[veto_override_team_id]],drafter_teams[id],drafter_teams[name]))</f>
        <v/>
      </c>
    </row>
    <row r="957" spans="1:21" x14ac:dyDescent="0.25">
      <c r="A957" t="s">
        <v>232</v>
      </c>
      <c r="B957" t="str">
        <f>_xlfn.XLOOKUP(draft_picks[[#This Row],[draft_id]],drafts[id],drafts[title])</f>
        <v>Wesley Snipes</v>
      </c>
      <c r="C957" s="3">
        <v>5</v>
      </c>
      <c r="D957">
        <f>IF(C956&lt;draft_picks[[#This Row],[position]],1,IF(C956&gt;draft_picks[[#This Row],[position]],D956+1,IF(C956=draft_picks[[#This Row],[position]],D956+1)))</f>
        <v>5</v>
      </c>
      <c r="E957" t="s">
        <v>3714</v>
      </c>
      <c r="F957" t="str">
        <f>IF(ISBLANK(draft_picks[[#This Row],[movie_id]]),"",_xlfn.XLOOKUP(draft_picks[[#This Row],[movie_id]],drafts.movies[id],drafts.movies[movie_title]))</f>
        <v>Demolition Man</v>
      </c>
      <c r="G957" s="3" t="s">
        <v>1149</v>
      </c>
      <c r="H957" t="str">
        <f>IF(ISBLANK(draft_picks[[#This Row],[drafter_id]]),"",_xlfn.XLOOKUP(draft_picks[[#This Row],[drafter_id]],drafters[id],drafters[name]))</f>
        <v>Dave Schilling</v>
      </c>
      <c r="J957" t="str">
        <f>IF(ISBLANK(draft_picks[[#This Row],[drafter_team_id]]),"",_xlfn.XLOOKUP(draft_picks[[#This Row],[drafter_team_id]],drafter_teams[id],drafter_teams[name]))</f>
        <v/>
      </c>
      <c r="K957" s="3" t="s">
        <v>15497</v>
      </c>
      <c r="L957" t="s">
        <v>15497</v>
      </c>
      <c r="M957" t="str">
        <f>IF(OR(ISBLANK(draft_picks[[#This Row],[veto_drafter_id]]),draft_picks[[#This Row],[veto_drafter_id]]=""),"",_xlfn.XLOOKUP(draft_picks[[#This Row],[veto_drafter_id]],drafters[id],drafters[name]))</f>
        <v/>
      </c>
      <c r="N957" t="s">
        <v>15497</v>
      </c>
      <c r="O957" t="str">
        <f>IF(OR(ISBLANK(draft_picks[[#This Row],[veto_drafter_team_id]]),draft_picks[[#This Row],[veto_drafter_team_id]]=""),"",_xlfn.XLOOKUP(draft_picks[[#This Row],[veto_drafter_team_id]],drafter_teams[id],drafter_teams[name]))</f>
        <v/>
      </c>
      <c r="Q957" t="s">
        <v>15497</v>
      </c>
      <c r="R957" t="str">
        <f>IF(OR(ISBLANK(draft_picks[[#This Row],[veto_override_drafter_id]]),draft_picks[[#This Row],[veto_override_drafter_id]]=""),"",_xlfn.XLOOKUP(draft_picks[[#This Row],[veto_override_drafter_id]],drafters[id],drafters[name]))</f>
        <v/>
      </c>
      <c r="S957" t="s">
        <v>15497</v>
      </c>
      <c r="T957" t="str">
        <f>IF(OR(ISBLANK(draft_picks[[#This Row],[veto_override_team_id]]),draft_picks[[#This Row],[veto_override_team_id]]=""),"",_xlfn.XLOOKUP(draft_picks[[#This Row],[veto_override_team_id]],drafter_teams[id],drafter_teams[name]))</f>
        <v/>
      </c>
    </row>
    <row r="958" spans="1:21" x14ac:dyDescent="0.25">
      <c r="A958" t="s">
        <v>232</v>
      </c>
      <c r="B958" t="str">
        <f>_xlfn.XLOOKUP(draft_picks[[#This Row],[draft_id]],drafts[id],drafts[title])</f>
        <v>Wesley Snipes</v>
      </c>
      <c r="C958" s="3">
        <v>4</v>
      </c>
      <c r="D958">
        <f>IF(C957&lt;draft_picks[[#This Row],[position]],1,IF(C957&gt;draft_picks[[#This Row],[position]],D957+1,IF(C957=draft_picks[[#This Row],[position]],D957+1)))</f>
        <v>6</v>
      </c>
      <c r="E958" t="s">
        <v>7069</v>
      </c>
      <c r="F958" t="str">
        <f>IF(ISBLANK(draft_picks[[#This Row],[movie_id]]),"",_xlfn.XLOOKUP(draft_picks[[#This Row],[movie_id]],drafts.movies[id],drafts.movies[movie_title]))</f>
        <v>To Wong Foo, Thanks for Everything! Julie Newmar</v>
      </c>
      <c r="G958" s="3" t="s">
        <v>833</v>
      </c>
      <c r="H958" t="str">
        <f>IF(ISBLANK(draft_picks[[#This Row],[drafter_id]]),"",_xlfn.XLOOKUP(draft_picks[[#This Row],[drafter_id]],drafters[id],drafters[name]))</f>
        <v>Jordan Crucchiola</v>
      </c>
      <c r="J958" t="str">
        <f>IF(ISBLANK(draft_picks[[#This Row],[drafter_team_id]]),"",_xlfn.XLOOKUP(draft_picks[[#This Row],[drafter_team_id]],drafter_teams[id],drafter_teams[name]))</f>
        <v/>
      </c>
      <c r="K958" s="3" t="s">
        <v>15497</v>
      </c>
      <c r="L958" t="s">
        <v>15497</v>
      </c>
      <c r="M958" t="str">
        <f>IF(OR(ISBLANK(draft_picks[[#This Row],[veto_drafter_id]]),draft_picks[[#This Row],[veto_drafter_id]]=""),"",_xlfn.XLOOKUP(draft_picks[[#This Row],[veto_drafter_id]],drafters[id],drafters[name]))</f>
        <v/>
      </c>
      <c r="N958" t="s">
        <v>15497</v>
      </c>
      <c r="O958" t="str">
        <f>IF(OR(ISBLANK(draft_picks[[#This Row],[veto_drafter_team_id]]),draft_picks[[#This Row],[veto_drafter_team_id]]=""),"",_xlfn.XLOOKUP(draft_picks[[#This Row],[veto_drafter_team_id]],drafter_teams[id],drafter_teams[name]))</f>
        <v/>
      </c>
      <c r="Q958" t="s">
        <v>15497</v>
      </c>
      <c r="R958" t="str">
        <f>IF(OR(ISBLANK(draft_picks[[#This Row],[veto_override_drafter_id]]),draft_picks[[#This Row],[veto_override_drafter_id]]=""),"",_xlfn.XLOOKUP(draft_picks[[#This Row],[veto_override_drafter_id]],drafters[id],drafters[name]))</f>
        <v/>
      </c>
      <c r="S958" t="s">
        <v>15497</v>
      </c>
      <c r="T958" t="str">
        <f>IF(OR(ISBLANK(draft_picks[[#This Row],[veto_override_team_id]]),draft_picks[[#This Row],[veto_override_team_id]]=""),"",_xlfn.XLOOKUP(draft_picks[[#This Row],[veto_override_team_id]],drafter_teams[id],drafter_teams[name]))</f>
        <v/>
      </c>
    </row>
    <row r="959" spans="1:21" x14ac:dyDescent="0.25">
      <c r="A959" t="s">
        <v>232</v>
      </c>
      <c r="B959" t="str">
        <f>_xlfn.XLOOKUP(draft_picks[[#This Row],[draft_id]],drafts[id],drafts[title])</f>
        <v>Wesley Snipes</v>
      </c>
      <c r="C959" s="3">
        <v>3</v>
      </c>
      <c r="D959">
        <f>IF(C958&lt;draft_picks[[#This Row],[position]],1,IF(C958&gt;draft_picks[[#This Row],[position]],D958+1,IF(C958=draft_picks[[#This Row],[position]],D958+1)))</f>
        <v>7</v>
      </c>
      <c r="E959" t="s">
        <v>4821</v>
      </c>
      <c r="F959" t="str">
        <f>IF(ISBLANK(draft_picks[[#This Row],[movie_id]]),"",_xlfn.XLOOKUP(draft_picks[[#This Row],[movie_id]],drafts.movies[id],drafts.movies[movie_title]))</f>
        <v>New Jack City</v>
      </c>
      <c r="G959" s="3" t="s">
        <v>1149</v>
      </c>
      <c r="H959" t="str">
        <f>IF(ISBLANK(draft_picks[[#This Row],[drafter_id]]),"",_xlfn.XLOOKUP(draft_picks[[#This Row],[drafter_id]],drafters[id],drafters[name]))</f>
        <v>Dave Schilling</v>
      </c>
      <c r="J959" t="str">
        <f>IF(ISBLANK(draft_picks[[#This Row],[drafter_team_id]]),"",_xlfn.XLOOKUP(draft_picks[[#This Row],[drafter_team_id]],drafter_teams[id],drafter_teams[name]))</f>
        <v/>
      </c>
      <c r="K959" s="3" t="s">
        <v>15497</v>
      </c>
      <c r="L959" t="s">
        <v>15497</v>
      </c>
      <c r="M959" t="str">
        <f>IF(OR(ISBLANK(draft_picks[[#This Row],[veto_drafter_id]]),draft_picks[[#This Row],[veto_drafter_id]]=""),"",_xlfn.XLOOKUP(draft_picks[[#This Row],[veto_drafter_id]],drafters[id],drafters[name]))</f>
        <v/>
      </c>
      <c r="N959" t="s">
        <v>15497</v>
      </c>
      <c r="O959" t="str">
        <f>IF(OR(ISBLANK(draft_picks[[#This Row],[veto_drafter_team_id]]),draft_picks[[#This Row],[veto_drafter_team_id]]=""),"",_xlfn.XLOOKUP(draft_picks[[#This Row],[veto_drafter_team_id]],drafter_teams[id],drafter_teams[name]))</f>
        <v/>
      </c>
      <c r="Q959" t="s">
        <v>15497</v>
      </c>
      <c r="R959" t="str">
        <f>IF(OR(ISBLANK(draft_picks[[#This Row],[veto_override_drafter_id]]),draft_picks[[#This Row],[veto_override_drafter_id]]=""),"",_xlfn.XLOOKUP(draft_picks[[#This Row],[veto_override_drafter_id]],drafters[id],drafters[name]))</f>
        <v/>
      </c>
      <c r="S959" t="s">
        <v>15497</v>
      </c>
      <c r="T959" t="str">
        <f>IF(OR(ISBLANK(draft_picks[[#This Row],[veto_override_team_id]]),draft_picks[[#This Row],[veto_override_team_id]]=""),"",_xlfn.XLOOKUP(draft_picks[[#This Row],[veto_override_team_id]],drafter_teams[id],drafter_teams[name]))</f>
        <v/>
      </c>
    </row>
    <row r="960" spans="1:21" x14ac:dyDescent="0.25">
      <c r="A960" t="s">
        <v>232</v>
      </c>
      <c r="B960" t="str">
        <f>_xlfn.XLOOKUP(draft_picks[[#This Row],[draft_id]],drafts[id],drafts[title])</f>
        <v>Wesley Snipes</v>
      </c>
      <c r="C960" s="3">
        <v>2</v>
      </c>
      <c r="D960">
        <f>IF(C959&lt;draft_picks[[#This Row],[position]],1,IF(C959&gt;draft_picks[[#This Row],[position]],D959+1,IF(C959=draft_picks[[#This Row],[position]],D959+1)))</f>
        <v>8</v>
      </c>
      <c r="E960" t="s">
        <v>3160</v>
      </c>
      <c r="F960" t="str">
        <f>IF(ISBLANK(draft_picks[[#This Row],[movie_id]]),"",_xlfn.XLOOKUP(draft_picks[[#This Row],[movie_id]],drafts.movies[id],drafts.movies[movie_title]))</f>
        <v>Blade</v>
      </c>
      <c r="G960" s="3" t="s">
        <v>833</v>
      </c>
      <c r="H960" t="str">
        <f>IF(ISBLANK(draft_picks[[#This Row],[drafter_id]]),"",_xlfn.XLOOKUP(draft_picks[[#This Row],[drafter_id]],drafters[id],drafters[name]))</f>
        <v>Jordan Crucchiola</v>
      </c>
      <c r="J960" t="str">
        <f>IF(ISBLANK(draft_picks[[#This Row],[drafter_team_id]]),"",_xlfn.XLOOKUP(draft_picks[[#This Row],[drafter_team_id]],drafter_teams[id],drafter_teams[name]))</f>
        <v/>
      </c>
      <c r="K960" s="3" t="s">
        <v>15497</v>
      </c>
      <c r="L960" t="s">
        <v>15497</v>
      </c>
      <c r="M960" t="str">
        <f>IF(OR(ISBLANK(draft_picks[[#This Row],[veto_drafter_id]]),draft_picks[[#This Row],[veto_drafter_id]]=""),"",_xlfn.XLOOKUP(draft_picks[[#This Row],[veto_drafter_id]],drafters[id],drafters[name]))</f>
        <v/>
      </c>
      <c r="N960" t="s">
        <v>15497</v>
      </c>
      <c r="O960" t="str">
        <f>IF(OR(ISBLANK(draft_picks[[#This Row],[veto_drafter_team_id]]),draft_picks[[#This Row],[veto_drafter_team_id]]=""),"",_xlfn.XLOOKUP(draft_picks[[#This Row],[veto_drafter_team_id]],drafter_teams[id],drafter_teams[name]))</f>
        <v/>
      </c>
      <c r="Q960" t="s">
        <v>15497</v>
      </c>
      <c r="R960" t="str">
        <f>IF(OR(ISBLANK(draft_picks[[#This Row],[veto_override_drafter_id]]),draft_picks[[#This Row],[veto_override_drafter_id]]=""),"",_xlfn.XLOOKUP(draft_picks[[#This Row],[veto_override_drafter_id]],drafters[id],drafters[name]))</f>
        <v/>
      </c>
      <c r="S960" t="s">
        <v>15497</v>
      </c>
      <c r="T960" t="str">
        <f>IF(OR(ISBLANK(draft_picks[[#This Row],[veto_override_team_id]]),draft_picks[[#This Row],[veto_override_team_id]]=""),"",_xlfn.XLOOKUP(draft_picks[[#This Row],[veto_override_team_id]],drafter_teams[id],drafter_teams[name]))</f>
        <v/>
      </c>
    </row>
    <row r="961" spans="1:20" x14ac:dyDescent="0.25">
      <c r="A961" t="s">
        <v>232</v>
      </c>
      <c r="B961" t="str">
        <f>_xlfn.XLOOKUP(draft_picks[[#This Row],[draft_id]],drafts[id],drafts[title])</f>
        <v>Wesley Snipes</v>
      </c>
      <c r="C961" s="3">
        <v>1</v>
      </c>
      <c r="D961">
        <f>IF(C960&lt;draft_picks[[#This Row],[position]],1,IF(C960&gt;draft_picks[[#This Row],[position]],D960+1,IF(C960=draft_picks[[#This Row],[position]],D960+1)))</f>
        <v>9</v>
      </c>
      <c r="E961" t="s">
        <v>4911</v>
      </c>
      <c r="F961" t="str">
        <f>IF(ISBLANK(draft_picks[[#This Row],[movie_id]]),"",_xlfn.XLOOKUP(draft_picks[[#This Row],[movie_id]],drafts.movies[id],drafts.movies[movie_title]))</f>
        <v>White Men Can't Jump</v>
      </c>
      <c r="G961" s="3" t="s">
        <v>1149</v>
      </c>
      <c r="H961" t="str">
        <f>IF(ISBLANK(draft_picks[[#This Row],[drafter_id]]),"",_xlfn.XLOOKUP(draft_picks[[#This Row],[drafter_id]],drafters[id],drafters[name]))</f>
        <v>Dave Schilling</v>
      </c>
      <c r="J961" t="str">
        <f>IF(ISBLANK(draft_picks[[#This Row],[drafter_team_id]]),"",_xlfn.XLOOKUP(draft_picks[[#This Row],[drafter_team_id]],drafter_teams[id],drafter_teams[name]))</f>
        <v/>
      </c>
      <c r="K961" s="3" t="s">
        <v>15497</v>
      </c>
      <c r="L961" t="s">
        <v>15497</v>
      </c>
      <c r="M961" t="str">
        <f>IF(OR(ISBLANK(draft_picks[[#This Row],[veto_drafter_id]]),draft_picks[[#This Row],[veto_drafter_id]]=""),"",_xlfn.XLOOKUP(draft_picks[[#This Row],[veto_drafter_id]],drafters[id],drafters[name]))</f>
        <v/>
      </c>
      <c r="N961" t="s">
        <v>15497</v>
      </c>
      <c r="O961" t="str">
        <f>IF(OR(ISBLANK(draft_picks[[#This Row],[veto_drafter_team_id]]),draft_picks[[#This Row],[veto_drafter_team_id]]=""),"",_xlfn.XLOOKUP(draft_picks[[#This Row],[veto_drafter_team_id]],drafter_teams[id],drafter_teams[name]))</f>
        <v/>
      </c>
      <c r="Q961" t="s">
        <v>15497</v>
      </c>
      <c r="R961" t="str">
        <f>IF(OR(ISBLANK(draft_picks[[#This Row],[veto_override_drafter_id]]),draft_picks[[#This Row],[veto_override_drafter_id]]=""),"",_xlfn.XLOOKUP(draft_picks[[#This Row],[veto_override_drafter_id]],drafters[id],drafters[name]))</f>
        <v/>
      </c>
      <c r="S961" t="s">
        <v>15497</v>
      </c>
      <c r="T961" t="str">
        <f>IF(OR(ISBLANK(draft_picks[[#This Row],[veto_override_team_id]]),draft_picks[[#This Row],[veto_override_team_id]]=""),"",_xlfn.XLOOKUP(draft_picks[[#This Row],[veto_override_team_id]],drafter_teams[id],drafter_teams[name]))</f>
        <v/>
      </c>
    </row>
    <row r="962" spans="1:20" x14ac:dyDescent="0.25">
      <c r="A962" t="s">
        <v>763</v>
      </c>
      <c r="B962" t="str">
        <f>_xlfn.XLOOKUP(draft_picks[[#This Row],[draft_id]],drafts[id],drafts[title])</f>
        <v>Shakespeare: Part I Mini-Mega</v>
      </c>
      <c r="C962" s="3">
        <v>11</v>
      </c>
      <c r="D962">
        <f>IF(C961&lt;draft_picks[[#This Row],[position]],1,IF(C961&gt;draft_picks[[#This Row],[position]],D961+1,IF(C961=draft_picks[[#This Row],[position]],D961+1)))</f>
        <v>1</v>
      </c>
      <c r="E962" t="s">
        <v>7602</v>
      </c>
      <c r="F962" t="str">
        <f>IF(ISBLANK(draft_picks[[#This Row],[movie_id]]),"",_xlfn.XLOOKUP(draft_picks[[#This Row],[movie_id]],drafts.movies[id],drafts.movies[movie_title]))</f>
        <v>The Taming of The Shrew</v>
      </c>
      <c r="G962" s="3" t="s">
        <v>951</v>
      </c>
      <c r="H962" t="str">
        <f>IF(ISBLANK(draft_picks[[#This Row],[drafter_id]]),"",_xlfn.XLOOKUP(draft_picks[[#This Row],[drafter_id]],drafters[id],drafters[name]))</f>
        <v>Maureen Lee Lenker</v>
      </c>
      <c r="J962" t="str">
        <f>IF(ISBLANK(draft_picks[[#This Row],[drafter_team_id]]),"",_xlfn.XLOOKUP(draft_picks[[#This Row],[drafter_team_id]],drafter_teams[id],drafter_teams[name]))</f>
        <v/>
      </c>
      <c r="K962" s="3" t="s">
        <v>15497</v>
      </c>
      <c r="L962" t="s">
        <v>15497</v>
      </c>
      <c r="M962" t="str">
        <f>IF(OR(ISBLANK(draft_picks[[#This Row],[veto_drafter_id]]),draft_picks[[#This Row],[veto_drafter_id]]=""),"",_xlfn.XLOOKUP(draft_picks[[#This Row],[veto_drafter_id]],drafters[id],drafters[name]))</f>
        <v/>
      </c>
      <c r="N962" t="s">
        <v>15497</v>
      </c>
      <c r="O962" t="str">
        <f>IF(OR(ISBLANK(draft_picks[[#This Row],[veto_drafter_team_id]]),draft_picks[[#This Row],[veto_drafter_team_id]]=""),"",_xlfn.XLOOKUP(draft_picks[[#This Row],[veto_drafter_team_id]],drafter_teams[id],drafter_teams[name]))</f>
        <v/>
      </c>
      <c r="Q962" t="s">
        <v>15497</v>
      </c>
      <c r="R962" t="str">
        <f>IF(OR(ISBLANK(draft_picks[[#This Row],[veto_override_drafter_id]]),draft_picks[[#This Row],[veto_override_drafter_id]]=""),"",_xlfn.XLOOKUP(draft_picks[[#This Row],[veto_override_drafter_id]],drafters[id],drafters[name]))</f>
        <v/>
      </c>
      <c r="S962" t="s">
        <v>15497</v>
      </c>
      <c r="T962" t="str">
        <f>IF(OR(ISBLANK(draft_picks[[#This Row],[veto_override_team_id]]),draft_picks[[#This Row],[veto_override_team_id]]=""),"",_xlfn.XLOOKUP(draft_picks[[#This Row],[veto_override_team_id]],drafter_teams[id],drafter_teams[name]))</f>
        <v/>
      </c>
    </row>
    <row r="963" spans="1:20" x14ac:dyDescent="0.25">
      <c r="A963" t="s">
        <v>763</v>
      </c>
      <c r="B963" t="str">
        <f>_xlfn.XLOOKUP(draft_picks[[#This Row],[draft_id]],drafts[id],drafts[title])</f>
        <v>Shakespeare: Part I Mini-Mega</v>
      </c>
      <c r="C963" s="3">
        <v>10</v>
      </c>
      <c r="D963">
        <f>IF(C962&lt;draft_picks[[#This Row],[position]],1,IF(C962&gt;draft_picks[[#This Row],[position]],D962+1,IF(C962=draft_picks[[#This Row],[position]],D962+1)))</f>
        <v>2</v>
      </c>
      <c r="E963" t="s">
        <v>6661</v>
      </c>
      <c r="F963" t="str">
        <f>IF(ISBLANK(draft_picks[[#This Row],[movie_id]]),"",_xlfn.XLOOKUP(draft_picks[[#This Row],[movie_id]],drafts.movies[id],drafts.movies[movie_title]))</f>
        <v>A Midsummer Night's Dream</v>
      </c>
      <c r="G963" s="3" t="s">
        <v>951</v>
      </c>
      <c r="H963" t="str">
        <f>IF(ISBLANK(draft_picks[[#This Row],[drafter_id]]),"",_xlfn.XLOOKUP(draft_picks[[#This Row],[drafter_id]],drafters[id],drafters[name]))</f>
        <v>Maureen Lee Lenker</v>
      </c>
      <c r="J963" t="str">
        <f>IF(ISBLANK(draft_picks[[#This Row],[drafter_team_id]]),"",_xlfn.XLOOKUP(draft_picks[[#This Row],[drafter_team_id]],drafter_teams[id],drafter_teams[name]))</f>
        <v/>
      </c>
      <c r="K963" s="3" t="s">
        <v>15497</v>
      </c>
      <c r="L963" t="s">
        <v>15497</v>
      </c>
      <c r="M963" t="str">
        <f>IF(OR(ISBLANK(draft_picks[[#This Row],[veto_drafter_id]]),draft_picks[[#This Row],[veto_drafter_id]]=""),"",_xlfn.XLOOKUP(draft_picks[[#This Row],[veto_drafter_id]],drafters[id],drafters[name]))</f>
        <v/>
      </c>
      <c r="N963" t="s">
        <v>15497</v>
      </c>
      <c r="O963" t="str">
        <f>IF(OR(ISBLANK(draft_picks[[#This Row],[veto_drafter_team_id]]),draft_picks[[#This Row],[veto_drafter_team_id]]=""),"",_xlfn.XLOOKUP(draft_picks[[#This Row],[veto_drafter_team_id]],drafter_teams[id],drafter_teams[name]))</f>
        <v/>
      </c>
      <c r="Q963" t="s">
        <v>15497</v>
      </c>
      <c r="R963" t="str">
        <f>IF(OR(ISBLANK(draft_picks[[#This Row],[veto_override_drafter_id]]),draft_picks[[#This Row],[veto_override_drafter_id]]=""),"",_xlfn.XLOOKUP(draft_picks[[#This Row],[veto_override_drafter_id]],drafters[id],drafters[name]))</f>
        <v/>
      </c>
      <c r="S963" t="s">
        <v>15497</v>
      </c>
      <c r="T963" t="str">
        <f>IF(OR(ISBLANK(draft_picks[[#This Row],[veto_override_team_id]]),draft_picks[[#This Row],[veto_override_team_id]]=""),"",_xlfn.XLOOKUP(draft_picks[[#This Row],[veto_override_team_id]],drafter_teams[id],drafter_teams[name]))</f>
        <v/>
      </c>
    </row>
    <row r="964" spans="1:20" x14ac:dyDescent="0.25">
      <c r="A964" t="s">
        <v>763</v>
      </c>
      <c r="B964" t="str">
        <f>_xlfn.XLOOKUP(draft_picks[[#This Row],[draft_id]],drafts[id],drafts[title])</f>
        <v>Shakespeare: Part I Mini-Mega</v>
      </c>
      <c r="C964" s="3">
        <v>9</v>
      </c>
      <c r="D964">
        <f>IF(C963&lt;draft_picks[[#This Row],[position]],1,IF(C963&gt;draft_picks[[#This Row],[position]],D963+1,IF(C963=draft_picks[[#This Row],[position]],D963+1)))</f>
        <v>3</v>
      </c>
      <c r="E964" t="s">
        <v>5585</v>
      </c>
      <c r="F964" t="str">
        <f>IF(ISBLANK(draft_picks[[#This Row],[movie_id]]),"",_xlfn.XLOOKUP(draft_picks[[#This Row],[movie_id]],drafts.movies[id],drafts.movies[movie_title]))</f>
        <v>Chimes at Midnight</v>
      </c>
      <c r="G964" s="3" t="s">
        <v>789</v>
      </c>
      <c r="H964" t="str">
        <f>IF(ISBLANK(draft_picks[[#This Row],[drafter_id]]),"",_xlfn.XLOOKUP(draft_picks[[#This Row],[drafter_id]],drafters[id],drafters[name]))</f>
        <v>Bryan Cogman</v>
      </c>
      <c r="J964" t="str">
        <f>IF(ISBLANK(draft_picks[[#This Row],[drafter_team_id]]),"",_xlfn.XLOOKUP(draft_picks[[#This Row],[drafter_team_id]],drafter_teams[id],drafter_teams[name]))</f>
        <v/>
      </c>
      <c r="K964" s="3" t="s">
        <v>15497</v>
      </c>
      <c r="L964" t="s">
        <v>15497</v>
      </c>
      <c r="M964" t="str">
        <f>IF(OR(ISBLANK(draft_picks[[#This Row],[veto_drafter_id]]),draft_picks[[#This Row],[veto_drafter_id]]=""),"",_xlfn.XLOOKUP(draft_picks[[#This Row],[veto_drafter_id]],drafters[id],drafters[name]))</f>
        <v/>
      </c>
      <c r="N964" t="s">
        <v>15497</v>
      </c>
      <c r="O964" t="str">
        <f>IF(OR(ISBLANK(draft_picks[[#This Row],[veto_drafter_team_id]]),draft_picks[[#This Row],[veto_drafter_team_id]]=""),"",_xlfn.XLOOKUP(draft_picks[[#This Row],[veto_drafter_team_id]],drafter_teams[id],drafter_teams[name]))</f>
        <v/>
      </c>
      <c r="Q964" t="s">
        <v>15497</v>
      </c>
      <c r="R964" t="str">
        <f>IF(OR(ISBLANK(draft_picks[[#This Row],[veto_override_drafter_id]]),draft_picks[[#This Row],[veto_override_drafter_id]]=""),"",_xlfn.XLOOKUP(draft_picks[[#This Row],[veto_override_drafter_id]],drafters[id],drafters[name]))</f>
        <v/>
      </c>
      <c r="S964" t="s">
        <v>15497</v>
      </c>
      <c r="T964" t="str">
        <f>IF(OR(ISBLANK(draft_picks[[#This Row],[veto_override_team_id]]),draft_picks[[#This Row],[veto_override_team_id]]=""),"",_xlfn.XLOOKUP(draft_picks[[#This Row],[veto_override_team_id]],drafter_teams[id],drafter_teams[name]))</f>
        <v/>
      </c>
    </row>
    <row r="965" spans="1:20" x14ac:dyDescent="0.25">
      <c r="A965" t="s">
        <v>763</v>
      </c>
      <c r="B965" t="str">
        <f>_xlfn.XLOOKUP(draft_picks[[#This Row],[draft_id]],drafts[id],drafts[title])</f>
        <v>Shakespeare: Part I Mini-Mega</v>
      </c>
      <c r="C965" s="3">
        <v>8</v>
      </c>
      <c r="D965">
        <f>IF(C964&lt;draft_picks[[#This Row],[position]],1,IF(C964&gt;draft_picks[[#This Row],[position]],D964+1,IF(C964=draft_picks[[#This Row],[position]],D964+1)))</f>
        <v>4</v>
      </c>
      <c r="E965" t="s">
        <v>6192</v>
      </c>
      <c r="F965" t="str">
        <f>IF(ISBLANK(draft_picks[[#This Row],[movie_id]]),"",_xlfn.XLOOKUP(draft_picks[[#This Row],[movie_id]],drafts.movies[id],drafts.movies[movie_title]))</f>
        <v>Romeo and Juliet</v>
      </c>
      <c r="G965" s="3" t="s">
        <v>789</v>
      </c>
      <c r="H965" t="str">
        <f>IF(ISBLANK(draft_picks[[#This Row],[drafter_id]]),"",_xlfn.XLOOKUP(draft_picks[[#This Row],[drafter_id]],drafters[id],drafters[name]))</f>
        <v>Bryan Cogman</v>
      </c>
      <c r="J965" t="str">
        <f>IF(ISBLANK(draft_picks[[#This Row],[drafter_team_id]]),"",_xlfn.XLOOKUP(draft_picks[[#This Row],[drafter_team_id]],drafter_teams[id],drafter_teams[name]))</f>
        <v/>
      </c>
      <c r="K965" s="3" t="s">
        <v>15484</v>
      </c>
      <c r="L965" t="s">
        <v>951</v>
      </c>
      <c r="M965" t="str">
        <f>IF(OR(ISBLANK(draft_picks[[#This Row],[veto_drafter_id]]),draft_picks[[#This Row],[veto_drafter_id]]=""),"",_xlfn.XLOOKUP(draft_picks[[#This Row],[veto_drafter_id]],drafters[id],drafters[name]))</f>
        <v>Maureen Lee Lenker</v>
      </c>
      <c r="N965" t="s">
        <v>15497</v>
      </c>
      <c r="O965" t="str">
        <f>IF(OR(ISBLANK(draft_picks[[#This Row],[veto_drafter_team_id]]),draft_picks[[#This Row],[veto_drafter_team_id]]=""),"",_xlfn.XLOOKUP(draft_picks[[#This Row],[veto_drafter_team_id]],drafter_teams[id],drafter_teams[name]))</f>
        <v/>
      </c>
      <c r="Q965" t="s">
        <v>15497</v>
      </c>
      <c r="R965" t="str">
        <f>IF(OR(ISBLANK(draft_picks[[#This Row],[veto_override_drafter_id]]),draft_picks[[#This Row],[veto_override_drafter_id]]=""),"",_xlfn.XLOOKUP(draft_picks[[#This Row],[veto_override_drafter_id]],drafters[id],drafters[name]))</f>
        <v/>
      </c>
      <c r="S965" t="s">
        <v>15497</v>
      </c>
      <c r="T965" t="str">
        <f>IF(OR(ISBLANK(draft_picks[[#This Row],[veto_override_team_id]]),draft_picks[[#This Row],[veto_override_team_id]]=""),"",_xlfn.XLOOKUP(draft_picks[[#This Row],[veto_override_team_id]],drafter_teams[id],drafter_teams[name]))</f>
        <v/>
      </c>
    </row>
    <row r="966" spans="1:20" x14ac:dyDescent="0.25">
      <c r="A966" t="s">
        <v>763</v>
      </c>
      <c r="B966" t="str">
        <f>_xlfn.XLOOKUP(draft_picks[[#This Row],[draft_id]],drafts[id],drafts[title])</f>
        <v>Shakespeare: Part I Mini-Mega</v>
      </c>
      <c r="C966" s="3">
        <v>8</v>
      </c>
      <c r="D966">
        <f>IF(C965&lt;draft_picks[[#This Row],[position]],1,IF(C965&gt;draft_picks[[#This Row],[position]],D965+1,IF(C965=draft_picks[[#This Row],[position]],D965+1)))</f>
        <v>5</v>
      </c>
      <c r="E966" t="s">
        <v>4219</v>
      </c>
      <c r="F966" t="str">
        <f>IF(ISBLANK(draft_picks[[#This Row],[movie_id]]),"",_xlfn.XLOOKUP(draft_picks[[#This Row],[movie_id]],drafts.movies[id],drafts.movies[movie_title]))</f>
        <v>Macbeth</v>
      </c>
      <c r="G966" s="3" t="s">
        <v>789</v>
      </c>
      <c r="H966" t="str">
        <f>IF(ISBLANK(draft_picks[[#This Row],[drafter_id]]),"",_xlfn.XLOOKUP(draft_picks[[#This Row],[drafter_id]],drafters[id],drafters[name]))</f>
        <v>Bryan Cogman</v>
      </c>
      <c r="J966" t="str">
        <f>IF(ISBLANK(draft_picks[[#This Row],[drafter_team_id]]),"",_xlfn.XLOOKUP(draft_picks[[#This Row],[drafter_team_id]],drafter_teams[id],drafter_teams[name]))</f>
        <v/>
      </c>
      <c r="K966" s="3" t="s">
        <v>15484</v>
      </c>
      <c r="L966" t="s">
        <v>969</v>
      </c>
      <c r="M966" t="str">
        <f>IF(OR(ISBLANK(draft_picks[[#This Row],[veto_drafter_id]]),draft_picks[[#This Row],[veto_drafter_id]]=""),"",_xlfn.XLOOKUP(draft_picks[[#This Row],[veto_drafter_id]],drafters[id],drafters[name]))</f>
        <v>Graham Skipper</v>
      </c>
      <c r="N966" t="s">
        <v>15497</v>
      </c>
      <c r="O966" t="str">
        <f>IF(OR(ISBLANK(draft_picks[[#This Row],[veto_drafter_team_id]]),draft_picks[[#This Row],[veto_drafter_team_id]]=""),"",_xlfn.XLOOKUP(draft_picks[[#This Row],[veto_drafter_team_id]],drafter_teams[id],drafter_teams[name]))</f>
        <v/>
      </c>
      <c r="Q966" t="s">
        <v>15497</v>
      </c>
      <c r="R966" t="str">
        <f>IF(OR(ISBLANK(draft_picks[[#This Row],[veto_override_drafter_id]]),draft_picks[[#This Row],[veto_override_drafter_id]]=""),"",_xlfn.XLOOKUP(draft_picks[[#This Row],[veto_override_drafter_id]],drafters[id],drafters[name]))</f>
        <v/>
      </c>
      <c r="S966" t="s">
        <v>15497</v>
      </c>
      <c r="T966" t="str">
        <f>IF(OR(ISBLANK(draft_picks[[#This Row],[veto_override_team_id]]),draft_picks[[#This Row],[veto_override_team_id]]=""),"",_xlfn.XLOOKUP(draft_picks[[#This Row],[veto_override_team_id]],drafter_teams[id],drafter_teams[name]))</f>
        <v/>
      </c>
    </row>
    <row r="967" spans="1:20" x14ac:dyDescent="0.25">
      <c r="A967" t="s">
        <v>763</v>
      </c>
      <c r="B967" t="str">
        <f>_xlfn.XLOOKUP(draft_picks[[#This Row],[draft_id]],drafts[id],drafts[title])</f>
        <v>Shakespeare: Part I Mini-Mega</v>
      </c>
      <c r="C967" s="3">
        <v>8</v>
      </c>
      <c r="D967">
        <f>IF(C966&lt;draft_picks[[#This Row],[position]],1,IF(C966&gt;draft_picks[[#This Row],[position]],D966+1,IF(C966=draft_picks[[#This Row],[position]],D966+1)))</f>
        <v>6</v>
      </c>
      <c r="E967" t="s">
        <v>4587</v>
      </c>
      <c r="F967" t="str">
        <f>IF(ISBLANK(draft_picks[[#This Row],[movie_id]]),"",_xlfn.XLOOKUP(draft_picks[[#This Row],[movie_id]],drafts.movies[id],drafts.movies[movie_title]))</f>
        <v>Hamlet</v>
      </c>
      <c r="G967" s="3" t="s">
        <v>789</v>
      </c>
      <c r="H967" t="str">
        <f>IF(ISBLANK(draft_picks[[#This Row],[drafter_id]]),"",_xlfn.XLOOKUP(draft_picks[[#This Row],[drafter_id]],drafters[id],drafters[name]))</f>
        <v>Bryan Cogman</v>
      </c>
      <c r="J967" t="str">
        <f>IF(ISBLANK(draft_picks[[#This Row],[drafter_team_id]]),"",_xlfn.XLOOKUP(draft_picks[[#This Row],[drafter_team_id]],drafter_teams[id],drafter_teams[name]))</f>
        <v/>
      </c>
      <c r="K967" s="3" t="s">
        <v>15497</v>
      </c>
      <c r="L967" t="s">
        <v>15497</v>
      </c>
      <c r="M967" t="str">
        <f>IF(OR(ISBLANK(draft_picks[[#This Row],[veto_drafter_id]]),draft_picks[[#This Row],[veto_drafter_id]]=""),"",_xlfn.XLOOKUP(draft_picks[[#This Row],[veto_drafter_id]],drafters[id],drafters[name]))</f>
        <v/>
      </c>
      <c r="N967" t="s">
        <v>15497</v>
      </c>
      <c r="O967" t="str">
        <f>IF(OR(ISBLANK(draft_picks[[#This Row],[veto_drafter_team_id]]),draft_picks[[#This Row],[veto_drafter_team_id]]=""),"",_xlfn.XLOOKUP(draft_picks[[#This Row],[veto_drafter_team_id]],drafter_teams[id],drafter_teams[name]))</f>
        <v/>
      </c>
      <c r="Q967" t="s">
        <v>15497</v>
      </c>
      <c r="R967" t="str">
        <f>IF(OR(ISBLANK(draft_picks[[#This Row],[veto_override_drafter_id]]),draft_picks[[#This Row],[veto_override_drafter_id]]=""),"",_xlfn.XLOOKUP(draft_picks[[#This Row],[veto_override_drafter_id]],drafters[id],drafters[name]))</f>
        <v/>
      </c>
      <c r="S967" t="s">
        <v>15497</v>
      </c>
      <c r="T967" t="str">
        <f>IF(OR(ISBLANK(draft_picks[[#This Row],[veto_override_team_id]]),draft_picks[[#This Row],[veto_override_team_id]]=""),"",_xlfn.XLOOKUP(draft_picks[[#This Row],[veto_override_team_id]],drafter_teams[id],drafter_teams[name]))</f>
        <v/>
      </c>
    </row>
    <row r="968" spans="1:20" x14ac:dyDescent="0.25">
      <c r="A968" t="s">
        <v>763</v>
      </c>
      <c r="B968" t="str">
        <f>_xlfn.XLOOKUP(draft_picks[[#This Row],[draft_id]],drafts[id],drafts[title])</f>
        <v>Shakespeare: Part I Mini-Mega</v>
      </c>
      <c r="C968" s="3">
        <v>7</v>
      </c>
      <c r="D968">
        <f>IF(C967&lt;draft_picks[[#This Row],[position]],1,IF(C967&gt;draft_picks[[#This Row],[position]],D967+1,IF(C967=draft_picks[[#This Row],[position]],D967+1)))</f>
        <v>7</v>
      </c>
      <c r="E968" t="s">
        <v>3882</v>
      </c>
      <c r="F968" t="str">
        <f>IF(ISBLANK(draft_picks[[#This Row],[movie_id]]),"",_xlfn.XLOOKUP(draft_picks[[#This Row],[movie_id]],drafts.movies[id],drafts.movies[movie_title]))</f>
        <v>Antony and Cleopatra</v>
      </c>
      <c r="G968" s="3" t="s">
        <v>969</v>
      </c>
      <c r="H968" t="str">
        <f>IF(ISBLANK(draft_picks[[#This Row],[drafter_id]]),"",_xlfn.XLOOKUP(draft_picks[[#This Row],[drafter_id]],drafters[id],drafters[name]))</f>
        <v>Graham Skipper</v>
      </c>
      <c r="J968" t="str">
        <f>IF(ISBLANK(draft_picks[[#This Row],[drafter_team_id]]),"",_xlfn.XLOOKUP(draft_picks[[#This Row],[drafter_team_id]],drafter_teams[id],drafter_teams[name]))</f>
        <v/>
      </c>
      <c r="K968" s="3" t="s">
        <v>15497</v>
      </c>
      <c r="L968" t="s">
        <v>15497</v>
      </c>
      <c r="M968" t="str">
        <f>IF(OR(ISBLANK(draft_picks[[#This Row],[veto_drafter_id]]),draft_picks[[#This Row],[veto_drafter_id]]=""),"",_xlfn.XLOOKUP(draft_picks[[#This Row],[veto_drafter_id]],drafters[id],drafters[name]))</f>
        <v/>
      </c>
      <c r="N968" t="s">
        <v>15497</v>
      </c>
      <c r="O968" t="str">
        <f>IF(OR(ISBLANK(draft_picks[[#This Row],[veto_drafter_team_id]]),draft_picks[[#This Row],[veto_drafter_team_id]]=""),"",_xlfn.XLOOKUP(draft_picks[[#This Row],[veto_drafter_team_id]],drafter_teams[id],drafter_teams[name]))</f>
        <v/>
      </c>
      <c r="Q968" t="s">
        <v>15497</v>
      </c>
      <c r="R968" t="str">
        <f>IF(OR(ISBLANK(draft_picks[[#This Row],[veto_override_drafter_id]]),draft_picks[[#This Row],[veto_override_drafter_id]]=""),"",_xlfn.XLOOKUP(draft_picks[[#This Row],[veto_override_drafter_id]],drafters[id],drafters[name]))</f>
        <v/>
      </c>
      <c r="S968" t="s">
        <v>15497</v>
      </c>
      <c r="T968" t="str">
        <f>IF(OR(ISBLANK(draft_picks[[#This Row],[veto_override_team_id]]),draft_picks[[#This Row],[veto_override_team_id]]=""),"",_xlfn.XLOOKUP(draft_picks[[#This Row],[veto_override_team_id]],drafter_teams[id],drafter_teams[name]))</f>
        <v/>
      </c>
    </row>
    <row r="969" spans="1:20" x14ac:dyDescent="0.25">
      <c r="A969" t="s">
        <v>763</v>
      </c>
      <c r="B969" t="str">
        <f>_xlfn.XLOOKUP(draft_picks[[#This Row],[draft_id]],drafts[id],drafts[title])</f>
        <v>Shakespeare: Part I Mini-Mega</v>
      </c>
      <c r="C969" s="3">
        <v>6</v>
      </c>
      <c r="D969">
        <f>IF(C968&lt;draft_picks[[#This Row],[position]],1,IF(C968&gt;draft_picks[[#This Row],[position]],D968+1,IF(C968=draft_picks[[#This Row],[position]],D968+1)))</f>
        <v>8</v>
      </c>
      <c r="E969" t="s">
        <v>8476</v>
      </c>
      <c r="F969" t="str">
        <f>IF(ISBLANK(draft_picks[[#This Row],[movie_id]]),"",_xlfn.XLOOKUP(draft_picks[[#This Row],[movie_id]],drafts.movies[id],drafts.movies[movie_title]))</f>
        <v>A Midsummer Night's Dream</v>
      </c>
      <c r="G969" s="3" t="s">
        <v>951</v>
      </c>
      <c r="H969" t="str">
        <f>IF(ISBLANK(draft_picks[[#This Row],[drafter_id]]),"",_xlfn.XLOOKUP(draft_picks[[#This Row],[drafter_id]],drafters[id],drafters[name]))</f>
        <v>Maureen Lee Lenker</v>
      </c>
      <c r="J969" t="str">
        <f>IF(ISBLANK(draft_picks[[#This Row],[drafter_team_id]]),"",_xlfn.XLOOKUP(draft_picks[[#This Row],[drafter_team_id]],drafter_teams[id],drafter_teams[name]))</f>
        <v/>
      </c>
      <c r="K969" s="3" t="s">
        <v>15484</v>
      </c>
      <c r="L969" t="s">
        <v>789</v>
      </c>
      <c r="M969" t="str">
        <f>IF(OR(ISBLANK(draft_picks[[#This Row],[veto_drafter_id]]),draft_picks[[#This Row],[veto_drafter_id]]=""),"",_xlfn.XLOOKUP(draft_picks[[#This Row],[veto_drafter_id]],drafters[id],drafters[name]))</f>
        <v>Bryan Cogman</v>
      </c>
      <c r="N969" t="s">
        <v>15497</v>
      </c>
      <c r="O969" t="str">
        <f>IF(OR(ISBLANK(draft_picks[[#This Row],[veto_drafter_team_id]]),draft_picks[[#This Row],[veto_drafter_team_id]]=""),"",_xlfn.XLOOKUP(draft_picks[[#This Row],[veto_drafter_team_id]],drafter_teams[id],drafter_teams[name]))</f>
        <v/>
      </c>
      <c r="Q969" t="s">
        <v>15497</v>
      </c>
      <c r="R969" t="str">
        <f>IF(OR(ISBLANK(draft_picks[[#This Row],[veto_override_drafter_id]]),draft_picks[[#This Row],[veto_override_drafter_id]]=""),"",_xlfn.XLOOKUP(draft_picks[[#This Row],[veto_override_drafter_id]],drafters[id],drafters[name]))</f>
        <v/>
      </c>
      <c r="S969" t="s">
        <v>15497</v>
      </c>
      <c r="T969" t="str">
        <f>IF(OR(ISBLANK(draft_picks[[#This Row],[veto_override_team_id]]),draft_picks[[#This Row],[veto_override_team_id]]=""),"",_xlfn.XLOOKUP(draft_picks[[#This Row],[veto_override_team_id]],drafter_teams[id],drafter_teams[name]))</f>
        <v/>
      </c>
    </row>
    <row r="970" spans="1:20" x14ac:dyDescent="0.25">
      <c r="A970" t="s">
        <v>763</v>
      </c>
      <c r="B970" t="str">
        <f>_xlfn.XLOOKUP(draft_picks[[#This Row],[draft_id]],drafts[id],drafts[title])</f>
        <v>Shakespeare: Part I Mini-Mega</v>
      </c>
      <c r="C970" s="3">
        <v>6</v>
      </c>
      <c r="D970">
        <f>IF(C969&lt;draft_picks[[#This Row],[position]],1,IF(C969&gt;draft_picks[[#This Row],[position]],D969+1,IF(C969=draft_picks[[#This Row],[position]],D969+1)))</f>
        <v>9</v>
      </c>
      <c r="E970" t="s">
        <v>7159</v>
      </c>
      <c r="F970" t="str">
        <f>IF(ISBLANK(draft_picks[[#This Row],[movie_id]]),"",_xlfn.XLOOKUP(draft_picks[[#This Row],[movie_id]],drafts.movies[id],drafts.movies[movie_title]))</f>
        <v>King Lear</v>
      </c>
      <c r="G970" s="3" t="s">
        <v>951</v>
      </c>
      <c r="H970" t="str">
        <f>IF(ISBLANK(draft_picks[[#This Row],[drafter_id]]),"",_xlfn.XLOOKUP(draft_picks[[#This Row],[drafter_id]],drafters[id],drafters[name]))</f>
        <v>Maureen Lee Lenker</v>
      </c>
      <c r="J970" t="str">
        <f>IF(ISBLANK(draft_picks[[#This Row],[drafter_team_id]]),"",_xlfn.XLOOKUP(draft_picks[[#This Row],[drafter_team_id]],drafter_teams[id],drafter_teams[name]))</f>
        <v/>
      </c>
      <c r="K970" s="3" t="s">
        <v>15497</v>
      </c>
      <c r="L970" t="s">
        <v>15497</v>
      </c>
      <c r="M970" t="str">
        <f>IF(OR(ISBLANK(draft_picks[[#This Row],[veto_drafter_id]]),draft_picks[[#This Row],[veto_drafter_id]]=""),"",_xlfn.XLOOKUP(draft_picks[[#This Row],[veto_drafter_id]],drafters[id],drafters[name]))</f>
        <v/>
      </c>
      <c r="N970" t="s">
        <v>15497</v>
      </c>
      <c r="O970" t="str">
        <f>IF(OR(ISBLANK(draft_picks[[#This Row],[veto_drafter_team_id]]),draft_picks[[#This Row],[veto_drafter_team_id]]=""),"",_xlfn.XLOOKUP(draft_picks[[#This Row],[veto_drafter_team_id]],drafter_teams[id],drafter_teams[name]))</f>
        <v/>
      </c>
      <c r="Q970" t="s">
        <v>15497</v>
      </c>
      <c r="R970" t="str">
        <f>IF(OR(ISBLANK(draft_picks[[#This Row],[veto_override_drafter_id]]),draft_picks[[#This Row],[veto_override_drafter_id]]=""),"",_xlfn.XLOOKUP(draft_picks[[#This Row],[veto_override_drafter_id]],drafters[id],drafters[name]))</f>
        <v/>
      </c>
      <c r="S970" t="s">
        <v>15497</v>
      </c>
      <c r="T970" t="str">
        <f>IF(OR(ISBLANK(draft_picks[[#This Row],[veto_override_team_id]]),draft_picks[[#This Row],[veto_override_team_id]]=""),"",_xlfn.XLOOKUP(draft_picks[[#This Row],[veto_override_team_id]],drafter_teams[id],drafter_teams[name]))</f>
        <v/>
      </c>
    </row>
    <row r="971" spans="1:20" x14ac:dyDescent="0.25">
      <c r="A971" t="s">
        <v>763</v>
      </c>
      <c r="B971" t="str">
        <f>_xlfn.XLOOKUP(draft_picks[[#This Row],[draft_id]],drafts[id],drafts[title])</f>
        <v>Shakespeare: Part I Mini-Mega</v>
      </c>
      <c r="C971" s="3">
        <v>5</v>
      </c>
      <c r="D971">
        <f>IF(C970&lt;draft_picks[[#This Row],[position]],1,IF(C970&gt;draft_picks[[#This Row],[position]],D970+1,IF(C970=draft_picks[[#This Row],[position]],D970+1)))</f>
        <v>10</v>
      </c>
      <c r="E971" t="s">
        <v>6324</v>
      </c>
      <c r="F971" t="str">
        <f>IF(ISBLANK(draft_picks[[#This Row],[movie_id]]),"",_xlfn.XLOOKUP(draft_picks[[#This Row],[movie_id]],drafts.movies[id],drafts.movies[movie_title]))</f>
        <v>Richard III</v>
      </c>
      <c r="G971" s="3" t="s">
        <v>789</v>
      </c>
      <c r="H971" t="str">
        <f>IF(ISBLANK(draft_picks[[#This Row],[drafter_id]]),"",_xlfn.XLOOKUP(draft_picks[[#This Row],[drafter_id]],drafters[id],drafters[name]))</f>
        <v>Bryan Cogman</v>
      </c>
      <c r="J971" t="str">
        <f>IF(ISBLANK(draft_picks[[#This Row],[drafter_team_id]]),"",_xlfn.XLOOKUP(draft_picks[[#This Row],[drafter_team_id]],drafter_teams[id],drafter_teams[name]))</f>
        <v/>
      </c>
      <c r="K971" s="3" t="s">
        <v>15484</v>
      </c>
      <c r="L971" t="s">
        <v>951</v>
      </c>
      <c r="M971" t="str">
        <f>IF(OR(ISBLANK(draft_picks[[#This Row],[veto_drafter_id]]),draft_picks[[#This Row],[veto_drafter_id]]=""),"",_xlfn.XLOOKUP(draft_picks[[#This Row],[veto_drafter_id]],drafters[id],drafters[name]))</f>
        <v>Maureen Lee Lenker</v>
      </c>
      <c r="N971" t="s">
        <v>15497</v>
      </c>
      <c r="O971" t="str">
        <f>IF(OR(ISBLANK(draft_picks[[#This Row],[veto_drafter_team_id]]),draft_picks[[#This Row],[veto_drafter_team_id]]=""),"",_xlfn.XLOOKUP(draft_picks[[#This Row],[veto_drafter_team_id]],drafter_teams[id],drafter_teams[name]))</f>
        <v/>
      </c>
      <c r="Q971" t="s">
        <v>15497</v>
      </c>
      <c r="R971" t="str">
        <f>IF(OR(ISBLANK(draft_picks[[#This Row],[veto_override_drafter_id]]),draft_picks[[#This Row],[veto_override_drafter_id]]=""),"",_xlfn.XLOOKUP(draft_picks[[#This Row],[veto_override_drafter_id]],drafters[id],drafters[name]))</f>
        <v/>
      </c>
      <c r="S971" t="s">
        <v>15497</v>
      </c>
      <c r="T971" t="str">
        <f>IF(OR(ISBLANK(draft_picks[[#This Row],[veto_override_team_id]]),draft_picks[[#This Row],[veto_override_team_id]]=""),"",_xlfn.XLOOKUP(draft_picks[[#This Row],[veto_override_team_id]],drafter_teams[id],drafter_teams[name]))</f>
        <v/>
      </c>
    </row>
    <row r="972" spans="1:20" x14ac:dyDescent="0.25">
      <c r="A972" t="s">
        <v>763</v>
      </c>
      <c r="B972" t="str">
        <f>_xlfn.XLOOKUP(draft_picks[[#This Row],[draft_id]],drafts[id],drafts[title])</f>
        <v>Shakespeare: Part I Mini-Mega</v>
      </c>
      <c r="C972" s="3">
        <v>5</v>
      </c>
      <c r="D972">
        <f>IF(C971&lt;draft_picks[[#This Row],[position]],1,IF(C971&gt;draft_picks[[#This Row],[position]],D971+1,IF(C971=draft_picks[[#This Row],[position]],D971+1)))</f>
        <v>11</v>
      </c>
      <c r="E972" t="s">
        <v>7483</v>
      </c>
      <c r="F972" t="str">
        <f>IF(ISBLANK(draft_picks[[#This Row],[movie_id]]),"",_xlfn.XLOOKUP(draft_picks[[#This Row],[movie_id]],drafts.movies[id],drafts.movies[movie_title]))</f>
        <v>Henry V</v>
      </c>
      <c r="G972" s="3" t="s">
        <v>789</v>
      </c>
      <c r="H972" t="str">
        <f>IF(ISBLANK(draft_picks[[#This Row],[drafter_id]]),"",_xlfn.XLOOKUP(draft_picks[[#This Row],[drafter_id]],drafters[id],drafters[name]))</f>
        <v>Bryan Cogman</v>
      </c>
      <c r="J972" t="str">
        <f>IF(ISBLANK(draft_picks[[#This Row],[drafter_team_id]]),"",_xlfn.XLOOKUP(draft_picks[[#This Row],[drafter_team_id]],drafter_teams[id],drafter_teams[name]))</f>
        <v/>
      </c>
      <c r="K972" s="3" t="s">
        <v>15497</v>
      </c>
      <c r="L972" t="s">
        <v>15497</v>
      </c>
      <c r="M972" t="str">
        <f>IF(OR(ISBLANK(draft_picks[[#This Row],[veto_drafter_id]]),draft_picks[[#This Row],[veto_drafter_id]]=""),"",_xlfn.XLOOKUP(draft_picks[[#This Row],[veto_drafter_id]],drafters[id],drafters[name]))</f>
        <v/>
      </c>
      <c r="N972" t="s">
        <v>15497</v>
      </c>
      <c r="O972" t="str">
        <f>IF(OR(ISBLANK(draft_picks[[#This Row],[veto_drafter_team_id]]),draft_picks[[#This Row],[veto_drafter_team_id]]=""),"",_xlfn.XLOOKUP(draft_picks[[#This Row],[veto_drafter_team_id]],drafter_teams[id],drafter_teams[name]))</f>
        <v/>
      </c>
      <c r="Q972" t="s">
        <v>15497</v>
      </c>
      <c r="R972" t="str">
        <f>IF(OR(ISBLANK(draft_picks[[#This Row],[veto_override_drafter_id]]),draft_picks[[#This Row],[veto_override_drafter_id]]=""),"",_xlfn.XLOOKUP(draft_picks[[#This Row],[veto_override_drafter_id]],drafters[id],drafters[name]))</f>
        <v/>
      </c>
      <c r="S972" t="s">
        <v>15497</v>
      </c>
      <c r="T972" t="str">
        <f>IF(OR(ISBLANK(draft_picks[[#This Row],[veto_override_team_id]]),draft_picks[[#This Row],[veto_override_team_id]]=""),"",_xlfn.XLOOKUP(draft_picks[[#This Row],[veto_override_team_id]],drafter_teams[id],drafter_teams[name]))</f>
        <v/>
      </c>
    </row>
    <row r="973" spans="1:20" x14ac:dyDescent="0.25">
      <c r="A973" t="s">
        <v>763</v>
      </c>
      <c r="B973" t="str">
        <f>_xlfn.XLOOKUP(draft_picks[[#This Row],[draft_id]],drafts[id],drafts[title])</f>
        <v>Shakespeare: Part I Mini-Mega</v>
      </c>
      <c r="C973" s="3">
        <v>4</v>
      </c>
      <c r="D973">
        <f>IF(C972&lt;draft_picks[[#This Row],[position]],1,IF(C972&gt;draft_picks[[#This Row],[position]],D972+1,IF(C972=draft_picks[[#This Row],[position]],D972+1)))</f>
        <v>12</v>
      </c>
      <c r="E973" t="s">
        <v>2329</v>
      </c>
      <c r="F973" t="str">
        <f>IF(ISBLANK(draft_picks[[#This Row],[movie_id]]),"",_xlfn.XLOOKUP(draft_picks[[#This Row],[movie_id]],drafts.movies[id],drafts.movies[movie_title]))</f>
        <v>Julius Caesar</v>
      </c>
      <c r="G973" s="3" t="s">
        <v>969</v>
      </c>
      <c r="H973" t="str">
        <f>IF(ISBLANK(draft_picks[[#This Row],[drafter_id]]),"",_xlfn.XLOOKUP(draft_picks[[#This Row],[drafter_id]],drafters[id],drafters[name]))</f>
        <v>Graham Skipper</v>
      </c>
      <c r="J973" t="str">
        <f>IF(ISBLANK(draft_picks[[#This Row],[drafter_team_id]]),"",_xlfn.XLOOKUP(draft_picks[[#This Row],[drafter_team_id]],drafter_teams[id],drafter_teams[name]))</f>
        <v/>
      </c>
      <c r="K973" s="3" t="s">
        <v>15497</v>
      </c>
      <c r="L973" t="s">
        <v>15497</v>
      </c>
      <c r="M973" t="str">
        <f>IF(OR(ISBLANK(draft_picks[[#This Row],[veto_drafter_id]]),draft_picks[[#This Row],[veto_drafter_id]]=""),"",_xlfn.XLOOKUP(draft_picks[[#This Row],[veto_drafter_id]],drafters[id],drafters[name]))</f>
        <v/>
      </c>
      <c r="N973" t="s">
        <v>15497</v>
      </c>
      <c r="O973" t="str">
        <f>IF(OR(ISBLANK(draft_picks[[#This Row],[veto_drafter_team_id]]),draft_picks[[#This Row],[veto_drafter_team_id]]=""),"",_xlfn.XLOOKUP(draft_picks[[#This Row],[veto_drafter_team_id]],drafter_teams[id],drafter_teams[name]))</f>
        <v/>
      </c>
      <c r="Q973" t="s">
        <v>15497</v>
      </c>
      <c r="R973" t="str">
        <f>IF(OR(ISBLANK(draft_picks[[#This Row],[veto_override_drafter_id]]),draft_picks[[#This Row],[veto_override_drafter_id]]=""),"",_xlfn.XLOOKUP(draft_picks[[#This Row],[veto_override_drafter_id]],drafters[id],drafters[name]))</f>
        <v/>
      </c>
      <c r="S973" t="s">
        <v>15497</v>
      </c>
      <c r="T973" t="str">
        <f>IF(OR(ISBLANK(draft_picks[[#This Row],[veto_override_team_id]]),draft_picks[[#This Row],[veto_override_team_id]]=""),"",_xlfn.XLOOKUP(draft_picks[[#This Row],[veto_override_team_id]],drafter_teams[id],drafter_teams[name]))</f>
        <v/>
      </c>
    </row>
    <row r="974" spans="1:20" x14ac:dyDescent="0.25">
      <c r="A974" t="s">
        <v>763</v>
      </c>
      <c r="B974" t="str">
        <f>_xlfn.XLOOKUP(draft_picks[[#This Row],[draft_id]],drafts[id],drafts[title])</f>
        <v>Shakespeare: Part I Mini-Mega</v>
      </c>
      <c r="C974" s="3">
        <v>3</v>
      </c>
      <c r="D974">
        <f>IF(C973&lt;draft_picks[[#This Row],[position]],1,IF(C973&gt;draft_picks[[#This Row],[position]],D973+1,IF(C973=draft_picks[[#This Row],[position]],D973+1)))</f>
        <v>13</v>
      </c>
      <c r="E974" t="s">
        <v>6192</v>
      </c>
      <c r="F974" t="str">
        <f>IF(ISBLANK(draft_picks[[#This Row],[movie_id]]),"",_xlfn.XLOOKUP(draft_picks[[#This Row],[movie_id]],drafts.movies[id],drafts.movies[movie_title]))</f>
        <v>Romeo and Juliet</v>
      </c>
      <c r="G974" s="3" t="s">
        <v>951</v>
      </c>
      <c r="H974" t="str">
        <f>IF(ISBLANK(draft_picks[[#This Row],[drafter_id]]),"",_xlfn.XLOOKUP(draft_picks[[#This Row],[drafter_id]],drafters[id],drafters[name]))</f>
        <v>Maureen Lee Lenker</v>
      </c>
      <c r="J974" t="str">
        <f>IF(ISBLANK(draft_picks[[#This Row],[drafter_team_id]]),"",_xlfn.XLOOKUP(draft_picks[[#This Row],[drafter_team_id]],drafter_teams[id],drafter_teams[name]))</f>
        <v/>
      </c>
      <c r="K974" s="3" t="s">
        <v>15484</v>
      </c>
      <c r="L974" t="s">
        <v>789</v>
      </c>
      <c r="M974" t="str">
        <f>IF(OR(ISBLANK(draft_picks[[#This Row],[veto_drafter_id]]),draft_picks[[#This Row],[veto_drafter_id]]=""),"",_xlfn.XLOOKUP(draft_picks[[#This Row],[veto_drafter_id]],drafters[id],drafters[name]))</f>
        <v>Bryan Cogman</v>
      </c>
      <c r="N974" t="s">
        <v>15497</v>
      </c>
      <c r="O974" t="str">
        <f>IF(OR(ISBLANK(draft_picks[[#This Row],[veto_drafter_team_id]]),draft_picks[[#This Row],[veto_drafter_team_id]]=""),"",_xlfn.XLOOKUP(draft_picks[[#This Row],[veto_drafter_team_id]],drafter_teams[id],drafter_teams[name]))</f>
        <v/>
      </c>
      <c r="Q974" t="s">
        <v>15497</v>
      </c>
      <c r="R974" t="str">
        <f>IF(OR(ISBLANK(draft_picks[[#This Row],[veto_override_drafter_id]]),draft_picks[[#This Row],[veto_override_drafter_id]]=""),"",_xlfn.XLOOKUP(draft_picks[[#This Row],[veto_override_drafter_id]],drafters[id],drafters[name]))</f>
        <v/>
      </c>
      <c r="S974" t="s">
        <v>15497</v>
      </c>
      <c r="T974" t="str">
        <f>IF(OR(ISBLANK(draft_picks[[#This Row],[veto_override_team_id]]),draft_picks[[#This Row],[veto_override_team_id]]=""),"",_xlfn.XLOOKUP(draft_picks[[#This Row],[veto_override_team_id]],drafter_teams[id],drafter_teams[name]))</f>
        <v/>
      </c>
    </row>
    <row r="975" spans="1:20" x14ac:dyDescent="0.25">
      <c r="A975" t="s">
        <v>763</v>
      </c>
      <c r="B975" t="str">
        <f>_xlfn.XLOOKUP(draft_picks[[#This Row],[draft_id]],drafts[id],drafts[title])</f>
        <v>Shakespeare: Part I Mini-Mega</v>
      </c>
      <c r="C975" s="3">
        <v>3</v>
      </c>
      <c r="D975">
        <f>IF(C974&lt;draft_picks[[#This Row],[position]],1,IF(C974&gt;draft_picks[[#This Row],[position]],D974+1,IF(C974=draft_picks[[#This Row],[position]],D974+1)))</f>
        <v>14</v>
      </c>
      <c r="E975" t="s">
        <v>4219</v>
      </c>
      <c r="F975" t="str">
        <f>IF(ISBLANK(draft_picks[[#This Row],[movie_id]]),"",_xlfn.XLOOKUP(draft_picks[[#This Row],[movie_id]],drafts.movies[id],drafts.movies[movie_title]))</f>
        <v>Macbeth</v>
      </c>
      <c r="G975" s="3" t="s">
        <v>951</v>
      </c>
      <c r="H975" t="str">
        <f>IF(ISBLANK(draft_picks[[#This Row],[drafter_id]]),"",_xlfn.XLOOKUP(draft_picks[[#This Row],[drafter_id]],drafters[id],drafters[name]))</f>
        <v>Maureen Lee Lenker</v>
      </c>
      <c r="J975" t="str">
        <f>IF(ISBLANK(draft_picks[[#This Row],[drafter_team_id]]),"",_xlfn.XLOOKUP(draft_picks[[#This Row],[drafter_team_id]],drafter_teams[id],drafter_teams[name]))</f>
        <v/>
      </c>
      <c r="K975" s="3" t="s">
        <v>15484</v>
      </c>
      <c r="L975" t="s">
        <v>969</v>
      </c>
      <c r="M975" t="str">
        <f>IF(OR(ISBLANK(draft_picks[[#This Row],[veto_drafter_id]]),draft_picks[[#This Row],[veto_drafter_id]]=""),"",_xlfn.XLOOKUP(draft_picks[[#This Row],[veto_drafter_id]],drafters[id],drafters[name]))</f>
        <v>Graham Skipper</v>
      </c>
      <c r="N975" t="s">
        <v>15497</v>
      </c>
      <c r="O975" t="str">
        <f>IF(OR(ISBLANK(draft_picks[[#This Row],[veto_drafter_team_id]]),draft_picks[[#This Row],[veto_drafter_team_id]]=""),"",_xlfn.XLOOKUP(draft_picks[[#This Row],[veto_drafter_team_id]],drafter_teams[id],drafter_teams[name]))</f>
        <v/>
      </c>
      <c r="Q975" t="s">
        <v>15497</v>
      </c>
      <c r="R975" t="str">
        <f>IF(OR(ISBLANK(draft_picks[[#This Row],[veto_override_drafter_id]]),draft_picks[[#This Row],[veto_override_drafter_id]]=""),"",_xlfn.XLOOKUP(draft_picks[[#This Row],[veto_override_drafter_id]],drafters[id],drafters[name]))</f>
        <v/>
      </c>
      <c r="S975" t="s">
        <v>15497</v>
      </c>
      <c r="T975" t="str">
        <f>IF(OR(ISBLANK(draft_picks[[#This Row],[veto_override_team_id]]),draft_picks[[#This Row],[veto_override_team_id]]=""),"",_xlfn.XLOOKUP(draft_picks[[#This Row],[veto_override_team_id]],drafter_teams[id],drafter_teams[name]))</f>
        <v/>
      </c>
    </row>
    <row r="976" spans="1:20" x14ac:dyDescent="0.25">
      <c r="A976" t="s">
        <v>763</v>
      </c>
      <c r="B976" t="str">
        <f>_xlfn.XLOOKUP(draft_picks[[#This Row],[draft_id]],drafts[id],drafts[title])</f>
        <v>Shakespeare: Part I Mini-Mega</v>
      </c>
      <c r="C976" s="3">
        <v>3</v>
      </c>
      <c r="D976">
        <f>IF(C975&lt;draft_picks[[#This Row],[position]],1,IF(C975&gt;draft_picks[[#This Row],[position]],D975+1,IF(C975=draft_picks[[#This Row],[position]],D975+1)))</f>
        <v>15</v>
      </c>
      <c r="E976" t="s">
        <v>4587</v>
      </c>
      <c r="F976" t="str">
        <f>IF(ISBLANK(draft_picks[[#This Row],[movie_id]]),"",_xlfn.XLOOKUP(draft_picks[[#This Row],[movie_id]],drafts.movies[id],drafts.movies[movie_title]))</f>
        <v>Hamlet</v>
      </c>
      <c r="G976" s="3" t="s">
        <v>951</v>
      </c>
      <c r="H976" t="str">
        <f>IF(ISBLANK(draft_picks[[#This Row],[drafter_id]]),"",_xlfn.XLOOKUP(draft_picks[[#This Row],[drafter_id]],drafters[id],drafters[name]))</f>
        <v>Maureen Lee Lenker</v>
      </c>
      <c r="J976" t="str">
        <f>IF(ISBLANK(draft_picks[[#This Row],[drafter_team_id]]),"",_xlfn.XLOOKUP(draft_picks[[#This Row],[drafter_team_id]],drafter_teams[id],drafter_teams[name]))</f>
        <v/>
      </c>
      <c r="K976" s="3" t="s">
        <v>15497</v>
      </c>
      <c r="L976" t="s">
        <v>15497</v>
      </c>
      <c r="M976" t="str">
        <f>IF(OR(ISBLANK(draft_picks[[#This Row],[veto_drafter_id]]),draft_picks[[#This Row],[veto_drafter_id]]=""),"",_xlfn.XLOOKUP(draft_picks[[#This Row],[veto_drafter_id]],drafters[id],drafters[name]))</f>
        <v/>
      </c>
      <c r="N976" t="s">
        <v>15497</v>
      </c>
      <c r="O976" t="str">
        <f>IF(OR(ISBLANK(draft_picks[[#This Row],[veto_drafter_team_id]]),draft_picks[[#This Row],[veto_drafter_team_id]]=""),"",_xlfn.XLOOKUP(draft_picks[[#This Row],[veto_drafter_team_id]],drafter_teams[id],drafter_teams[name]))</f>
        <v/>
      </c>
      <c r="Q976" t="s">
        <v>15497</v>
      </c>
      <c r="R976" t="str">
        <f>IF(OR(ISBLANK(draft_picks[[#This Row],[veto_override_drafter_id]]),draft_picks[[#This Row],[veto_override_drafter_id]]=""),"",_xlfn.XLOOKUP(draft_picks[[#This Row],[veto_override_drafter_id]],drafters[id],drafters[name]))</f>
        <v/>
      </c>
      <c r="S976" t="s">
        <v>15497</v>
      </c>
      <c r="T976" t="str">
        <f>IF(OR(ISBLANK(draft_picks[[#This Row],[veto_override_team_id]]),draft_picks[[#This Row],[veto_override_team_id]]=""),"",_xlfn.XLOOKUP(draft_picks[[#This Row],[veto_override_team_id]],drafter_teams[id],drafter_teams[name]))</f>
        <v/>
      </c>
    </row>
    <row r="977" spans="1:20" x14ac:dyDescent="0.25">
      <c r="A977" t="s">
        <v>763</v>
      </c>
      <c r="B977" t="str">
        <f>_xlfn.XLOOKUP(draft_picks[[#This Row],[draft_id]],drafts[id],drafts[title])</f>
        <v>Shakespeare: Part I Mini-Mega</v>
      </c>
      <c r="C977" s="3">
        <v>2</v>
      </c>
      <c r="D977">
        <f>IF(C976&lt;draft_picks[[#This Row],[position]],1,IF(C976&gt;draft_picks[[#This Row],[position]],D976+1,IF(C976=draft_picks[[#This Row],[position]],D976+1)))</f>
        <v>16</v>
      </c>
      <c r="E977" t="s">
        <v>4219</v>
      </c>
      <c r="F977" t="str">
        <f>IF(ISBLANK(draft_picks[[#This Row],[movie_id]]),"",_xlfn.XLOOKUP(draft_picks[[#This Row],[movie_id]],drafts.movies[id],drafts.movies[movie_title]))</f>
        <v>Macbeth</v>
      </c>
      <c r="G977" s="3" t="s">
        <v>789</v>
      </c>
      <c r="H977" t="str">
        <f>IF(ISBLANK(draft_picks[[#This Row],[drafter_id]]),"",_xlfn.XLOOKUP(draft_picks[[#This Row],[drafter_id]],drafters[id],drafters[name]))</f>
        <v>Bryan Cogman</v>
      </c>
      <c r="J977" t="str">
        <f>IF(ISBLANK(draft_picks[[#This Row],[drafter_team_id]]),"",_xlfn.XLOOKUP(draft_picks[[#This Row],[drafter_team_id]],drafter_teams[id],drafter_teams[name]))</f>
        <v/>
      </c>
      <c r="K977" s="3" t="s">
        <v>15497</v>
      </c>
      <c r="L977" t="s">
        <v>15497</v>
      </c>
      <c r="M977" t="str">
        <f>IF(OR(ISBLANK(draft_picks[[#This Row],[veto_drafter_id]]),draft_picks[[#This Row],[veto_drafter_id]]=""),"",_xlfn.XLOOKUP(draft_picks[[#This Row],[veto_drafter_id]],drafters[id],drafters[name]))</f>
        <v/>
      </c>
      <c r="N977" t="s">
        <v>15497</v>
      </c>
      <c r="O977" t="str">
        <f>IF(OR(ISBLANK(draft_picks[[#This Row],[veto_drafter_team_id]]),draft_picks[[#This Row],[veto_drafter_team_id]]=""),"",_xlfn.XLOOKUP(draft_picks[[#This Row],[veto_drafter_team_id]],drafter_teams[id],drafter_teams[name]))</f>
        <v/>
      </c>
      <c r="Q977" t="s">
        <v>15497</v>
      </c>
      <c r="R977" t="str">
        <f>IF(OR(ISBLANK(draft_picks[[#This Row],[veto_override_drafter_id]]),draft_picks[[#This Row],[veto_override_drafter_id]]=""),"",_xlfn.XLOOKUP(draft_picks[[#This Row],[veto_override_drafter_id]],drafters[id],drafters[name]))</f>
        <v/>
      </c>
      <c r="S977" t="s">
        <v>15497</v>
      </c>
      <c r="T977" t="str">
        <f>IF(OR(ISBLANK(draft_picks[[#This Row],[veto_override_team_id]]),draft_picks[[#This Row],[veto_override_team_id]]=""),"",_xlfn.XLOOKUP(draft_picks[[#This Row],[veto_override_team_id]],drafter_teams[id],drafter_teams[name]))</f>
        <v/>
      </c>
    </row>
    <row r="978" spans="1:20" x14ac:dyDescent="0.25">
      <c r="A978" t="s">
        <v>763</v>
      </c>
      <c r="B978" t="str">
        <f>_xlfn.XLOOKUP(draft_picks[[#This Row],[draft_id]],drafts[id],drafts[title])</f>
        <v>Shakespeare: Part I Mini-Mega</v>
      </c>
      <c r="C978" s="3">
        <v>1</v>
      </c>
      <c r="D978">
        <f>IF(C977&lt;draft_picks[[#This Row],[position]],1,IF(C977&gt;draft_picks[[#This Row],[position]],D977+1,IF(C977=draft_picks[[#This Row],[position]],D977+1)))</f>
        <v>17</v>
      </c>
      <c r="E978" t="s">
        <v>6192</v>
      </c>
      <c r="F978" t="str">
        <f>IF(ISBLANK(draft_picks[[#This Row],[movie_id]]),"",_xlfn.XLOOKUP(draft_picks[[#This Row],[movie_id]],drafts.movies[id],drafts.movies[movie_title]))</f>
        <v>Romeo and Juliet</v>
      </c>
      <c r="G978" s="3" t="s">
        <v>969</v>
      </c>
      <c r="H978" t="str">
        <f>IF(ISBLANK(draft_picks[[#This Row],[drafter_id]]),"",_xlfn.XLOOKUP(draft_picks[[#This Row],[drafter_id]],drafters[id],drafters[name]))</f>
        <v>Graham Skipper</v>
      </c>
      <c r="J978" t="str">
        <f>IF(ISBLANK(draft_picks[[#This Row],[drafter_team_id]]),"",_xlfn.XLOOKUP(draft_picks[[#This Row],[drafter_team_id]],drafter_teams[id],drafter_teams[name]))</f>
        <v/>
      </c>
      <c r="K978" s="3" t="s">
        <v>15497</v>
      </c>
      <c r="L978" t="s">
        <v>15497</v>
      </c>
      <c r="M978" t="str">
        <f>IF(OR(ISBLANK(draft_picks[[#This Row],[veto_drafter_id]]),draft_picks[[#This Row],[veto_drafter_id]]=""),"",_xlfn.XLOOKUP(draft_picks[[#This Row],[veto_drafter_id]],drafters[id],drafters[name]))</f>
        <v/>
      </c>
      <c r="N978" t="s">
        <v>15497</v>
      </c>
      <c r="O978" t="str">
        <f>IF(OR(ISBLANK(draft_picks[[#This Row],[veto_drafter_team_id]]),draft_picks[[#This Row],[veto_drafter_team_id]]=""),"",_xlfn.XLOOKUP(draft_picks[[#This Row],[veto_drafter_team_id]],drafter_teams[id],drafter_teams[name]))</f>
        <v/>
      </c>
      <c r="Q978" t="s">
        <v>15497</v>
      </c>
      <c r="R978" t="str">
        <f>IF(OR(ISBLANK(draft_picks[[#This Row],[veto_override_drafter_id]]),draft_picks[[#This Row],[veto_override_drafter_id]]=""),"",_xlfn.XLOOKUP(draft_picks[[#This Row],[veto_override_drafter_id]],drafters[id],drafters[name]))</f>
        <v/>
      </c>
      <c r="S978" t="s">
        <v>15497</v>
      </c>
      <c r="T978" t="str">
        <f>IF(OR(ISBLANK(draft_picks[[#This Row],[veto_override_team_id]]),draft_picks[[#This Row],[veto_override_team_id]]=""),"",_xlfn.XLOOKUP(draft_picks[[#This Row],[veto_override_team_id]],drafter_teams[id],drafter_teams[name]))</f>
        <v/>
      </c>
    </row>
    <row r="979" spans="1:20" x14ac:dyDescent="0.25">
      <c r="A979" t="s">
        <v>534</v>
      </c>
      <c r="B979" t="str">
        <f>_xlfn.XLOOKUP(draft_picks[[#This Row],[draft_id]],drafts[id],drafts[title])</f>
        <v>Florida Crime</v>
      </c>
      <c r="C979" s="3">
        <v>7</v>
      </c>
      <c r="D979">
        <f>IF(C978&lt;draft_picks[[#This Row],[position]],1,IF(C978&gt;draft_picks[[#This Row],[position]],D978+1,IF(C978=draft_picks[[#This Row],[position]],D978+1)))</f>
        <v>1</v>
      </c>
      <c r="E979" t="s">
        <v>2592</v>
      </c>
      <c r="F979" t="str">
        <f>IF(ISBLANK(draft_picks[[#This Row],[movie_id]]),"",_xlfn.XLOOKUP(draft_picks[[#This Row],[movie_id]],drafts.movies[id],drafts.movies[movie_title]))</f>
        <v>River of Grass</v>
      </c>
      <c r="G979" s="3" t="s">
        <v>1237</v>
      </c>
      <c r="H979" t="str">
        <f>IF(ISBLANK(draft_picks[[#This Row],[drafter_id]]),"",_xlfn.XLOOKUP(draft_picks[[#This Row],[drafter_id]],drafters[id],drafters[name]))</f>
        <v>Clay Keller</v>
      </c>
      <c r="J979" t="str">
        <f>IF(ISBLANK(draft_picks[[#This Row],[drafter_team_id]]),"",_xlfn.XLOOKUP(draft_picks[[#This Row],[drafter_team_id]],drafter_teams[id],drafter_teams[name]))</f>
        <v/>
      </c>
      <c r="K979" s="3" t="s">
        <v>15497</v>
      </c>
      <c r="L979" t="s">
        <v>15497</v>
      </c>
      <c r="M979" t="str">
        <f>IF(OR(ISBLANK(draft_picks[[#This Row],[veto_drafter_id]]),draft_picks[[#This Row],[veto_drafter_id]]=""),"",_xlfn.XLOOKUP(draft_picks[[#This Row],[veto_drafter_id]],drafters[id],drafters[name]))</f>
        <v/>
      </c>
      <c r="N979" t="s">
        <v>15497</v>
      </c>
      <c r="O979" t="str">
        <f>IF(OR(ISBLANK(draft_picks[[#This Row],[veto_drafter_team_id]]),draft_picks[[#This Row],[veto_drafter_team_id]]=""),"",_xlfn.XLOOKUP(draft_picks[[#This Row],[veto_drafter_team_id]],drafter_teams[id],drafter_teams[name]))</f>
        <v/>
      </c>
      <c r="Q979" t="s">
        <v>15497</v>
      </c>
      <c r="R979" t="str">
        <f>IF(OR(ISBLANK(draft_picks[[#This Row],[veto_override_drafter_id]]),draft_picks[[#This Row],[veto_override_drafter_id]]=""),"",_xlfn.XLOOKUP(draft_picks[[#This Row],[veto_override_drafter_id]],drafters[id],drafters[name]))</f>
        <v/>
      </c>
      <c r="S979" t="s">
        <v>15497</v>
      </c>
      <c r="T979" t="str">
        <f>IF(OR(ISBLANK(draft_picks[[#This Row],[veto_override_team_id]]),draft_picks[[#This Row],[veto_override_team_id]]=""),"",_xlfn.XLOOKUP(draft_picks[[#This Row],[veto_override_team_id]],drafter_teams[id],drafter_teams[name]))</f>
        <v/>
      </c>
    </row>
    <row r="980" spans="1:20" x14ac:dyDescent="0.25">
      <c r="A980" t="s">
        <v>534</v>
      </c>
      <c r="B980" t="str">
        <f>_xlfn.XLOOKUP(draft_picks[[#This Row],[draft_id]],drafts[id],drafts[title])</f>
        <v>Florida Crime</v>
      </c>
      <c r="C980" s="3">
        <v>6</v>
      </c>
      <c r="D980">
        <f>IF(C979&lt;draft_picks[[#This Row],[position]],1,IF(C979&gt;draft_picks[[#This Row],[position]],D979+1,IF(C979=draft_picks[[#This Row],[position]],D979+1)))</f>
        <v>2</v>
      </c>
      <c r="E980" t="s">
        <v>5632</v>
      </c>
      <c r="F980" t="str">
        <f>IF(ISBLANK(draft_picks[[#This Row],[movie_id]]),"",_xlfn.XLOOKUP(draft_picks[[#This Row],[movie_id]],drafts.movies[id],drafts.movies[movie_title]))</f>
        <v>China Moon</v>
      </c>
      <c r="G980" s="3" t="s">
        <v>1237</v>
      </c>
      <c r="H980" t="str">
        <f>IF(ISBLANK(draft_picks[[#This Row],[drafter_id]]),"",_xlfn.XLOOKUP(draft_picks[[#This Row],[drafter_id]],drafters[id],drafters[name]))</f>
        <v>Clay Keller</v>
      </c>
      <c r="J980" t="str">
        <f>IF(ISBLANK(draft_picks[[#This Row],[drafter_team_id]]),"",_xlfn.XLOOKUP(draft_picks[[#This Row],[drafter_team_id]],drafter_teams[id],drafter_teams[name]))</f>
        <v/>
      </c>
      <c r="K980" s="3" t="s">
        <v>15497</v>
      </c>
      <c r="L980" t="s">
        <v>15497</v>
      </c>
      <c r="M980" t="str">
        <f>IF(OR(ISBLANK(draft_picks[[#This Row],[veto_drafter_id]]),draft_picks[[#This Row],[veto_drafter_id]]=""),"",_xlfn.XLOOKUP(draft_picks[[#This Row],[veto_drafter_id]],drafters[id],drafters[name]))</f>
        <v/>
      </c>
      <c r="N980" t="s">
        <v>15497</v>
      </c>
      <c r="O980" t="str">
        <f>IF(OR(ISBLANK(draft_picks[[#This Row],[veto_drafter_team_id]]),draft_picks[[#This Row],[veto_drafter_team_id]]=""),"",_xlfn.XLOOKUP(draft_picks[[#This Row],[veto_drafter_team_id]],drafter_teams[id],drafter_teams[name]))</f>
        <v/>
      </c>
      <c r="Q980" t="s">
        <v>15497</v>
      </c>
      <c r="R980" t="str">
        <f>IF(OR(ISBLANK(draft_picks[[#This Row],[veto_override_drafter_id]]),draft_picks[[#This Row],[veto_override_drafter_id]]=""),"",_xlfn.XLOOKUP(draft_picks[[#This Row],[veto_override_drafter_id]],drafters[id],drafters[name]))</f>
        <v/>
      </c>
      <c r="S980" t="s">
        <v>15497</v>
      </c>
      <c r="T980" t="str">
        <f>IF(OR(ISBLANK(draft_picks[[#This Row],[veto_override_team_id]]),draft_picks[[#This Row],[veto_override_team_id]]=""),"",_xlfn.XLOOKUP(draft_picks[[#This Row],[veto_override_team_id]],drafter_teams[id],drafter_teams[name]))</f>
        <v/>
      </c>
    </row>
    <row r="981" spans="1:20" x14ac:dyDescent="0.25">
      <c r="A981" t="s">
        <v>534</v>
      </c>
      <c r="B981" t="str">
        <f>_xlfn.XLOOKUP(draft_picks[[#This Row],[draft_id]],drafts[id],drafts[title])</f>
        <v>Florida Crime</v>
      </c>
      <c r="C981" s="3">
        <v>5</v>
      </c>
      <c r="D981">
        <f>IF(C980&lt;draft_picks[[#This Row],[position]],1,IF(C980&gt;draft_picks[[#This Row],[position]],D980+1,IF(C980=draft_picks[[#This Row],[position]],D980+1)))</f>
        <v>3</v>
      </c>
      <c r="E981" t="s">
        <v>5130</v>
      </c>
      <c r="F981" t="str">
        <f>IF(ISBLANK(draft_picks[[#This Row],[movie_id]]),"",_xlfn.XLOOKUP(draft_picks[[#This Row],[movie_id]],drafts.movies[id],drafts.movies[movie_title]))</f>
        <v>Wild Things</v>
      </c>
      <c r="G981" s="3" t="s">
        <v>1177</v>
      </c>
      <c r="H981" t="str">
        <f>IF(ISBLANK(draft_picks[[#This Row],[drafter_id]]),"",_xlfn.XLOOKUP(draft_picks[[#This Row],[drafter_id]],drafters[id],drafters[name]))</f>
        <v>Darren Franich</v>
      </c>
      <c r="J981" t="str">
        <f>IF(ISBLANK(draft_picks[[#This Row],[drafter_team_id]]),"",_xlfn.XLOOKUP(draft_picks[[#This Row],[drafter_team_id]],drafter_teams[id],drafter_teams[name]))</f>
        <v/>
      </c>
      <c r="K981" s="3" t="s">
        <v>15497</v>
      </c>
      <c r="L981" t="s">
        <v>15497</v>
      </c>
      <c r="M981" t="str">
        <f>IF(OR(ISBLANK(draft_picks[[#This Row],[veto_drafter_id]]),draft_picks[[#This Row],[veto_drafter_id]]=""),"",_xlfn.XLOOKUP(draft_picks[[#This Row],[veto_drafter_id]],drafters[id],drafters[name]))</f>
        <v/>
      </c>
      <c r="N981" t="s">
        <v>15497</v>
      </c>
      <c r="O981" t="str">
        <f>IF(OR(ISBLANK(draft_picks[[#This Row],[veto_drafter_team_id]]),draft_picks[[#This Row],[veto_drafter_team_id]]=""),"",_xlfn.XLOOKUP(draft_picks[[#This Row],[veto_drafter_team_id]],drafter_teams[id],drafter_teams[name]))</f>
        <v/>
      </c>
      <c r="Q981" t="s">
        <v>15497</v>
      </c>
      <c r="R981" t="str">
        <f>IF(OR(ISBLANK(draft_picks[[#This Row],[veto_override_drafter_id]]),draft_picks[[#This Row],[veto_override_drafter_id]]=""),"",_xlfn.XLOOKUP(draft_picks[[#This Row],[veto_override_drafter_id]],drafters[id],drafters[name]))</f>
        <v/>
      </c>
      <c r="S981" t="s">
        <v>15497</v>
      </c>
      <c r="T981" t="str">
        <f>IF(OR(ISBLANK(draft_picks[[#This Row],[veto_override_team_id]]),draft_picks[[#This Row],[veto_override_team_id]]=""),"",_xlfn.XLOOKUP(draft_picks[[#This Row],[veto_override_team_id]],drafter_teams[id],drafter_teams[name]))</f>
        <v/>
      </c>
    </row>
    <row r="982" spans="1:20" x14ac:dyDescent="0.25">
      <c r="A982" t="s">
        <v>534</v>
      </c>
      <c r="B982" t="str">
        <f>_xlfn.XLOOKUP(draft_picks[[#This Row],[draft_id]],drafts[id],drafts[title])</f>
        <v>Florida Crime</v>
      </c>
      <c r="C982" s="3">
        <v>4</v>
      </c>
      <c r="D982">
        <f>IF(C981&lt;draft_picks[[#This Row],[position]],1,IF(C981&gt;draft_picks[[#This Row],[position]],D981+1,IF(C981=draft_picks[[#This Row],[position]],D981+1)))</f>
        <v>4</v>
      </c>
      <c r="E982" t="s">
        <v>3262</v>
      </c>
      <c r="F982" t="str">
        <f>IF(ISBLANK(draft_picks[[#This Row],[movie_id]]),"",_xlfn.XLOOKUP(draft_picks[[#This Row],[movie_id]],drafts.movies[id],drafts.movies[movie_title]))</f>
        <v>92 in the Shade</v>
      </c>
      <c r="G982" s="3" t="s">
        <v>1237</v>
      </c>
      <c r="H982" t="str">
        <f>IF(ISBLANK(draft_picks[[#This Row],[drafter_id]]),"",_xlfn.XLOOKUP(draft_picks[[#This Row],[drafter_id]],drafters[id],drafters[name]))</f>
        <v>Clay Keller</v>
      </c>
      <c r="J982" t="str">
        <f>IF(ISBLANK(draft_picks[[#This Row],[drafter_team_id]]),"",_xlfn.XLOOKUP(draft_picks[[#This Row],[drafter_team_id]],drafter_teams[id],drafter_teams[name]))</f>
        <v/>
      </c>
      <c r="K982" s="3" t="s">
        <v>15497</v>
      </c>
      <c r="L982" t="s">
        <v>15497</v>
      </c>
      <c r="M982" t="str">
        <f>IF(OR(ISBLANK(draft_picks[[#This Row],[veto_drafter_id]]),draft_picks[[#This Row],[veto_drafter_id]]=""),"",_xlfn.XLOOKUP(draft_picks[[#This Row],[veto_drafter_id]],drafters[id],drafters[name]))</f>
        <v/>
      </c>
      <c r="N982" t="s">
        <v>15497</v>
      </c>
      <c r="O982" t="str">
        <f>IF(OR(ISBLANK(draft_picks[[#This Row],[veto_drafter_team_id]]),draft_picks[[#This Row],[veto_drafter_team_id]]=""),"",_xlfn.XLOOKUP(draft_picks[[#This Row],[veto_drafter_team_id]],drafter_teams[id],drafter_teams[name]))</f>
        <v/>
      </c>
      <c r="Q982" t="s">
        <v>15497</v>
      </c>
      <c r="R982" t="str">
        <f>IF(OR(ISBLANK(draft_picks[[#This Row],[veto_override_drafter_id]]),draft_picks[[#This Row],[veto_override_drafter_id]]=""),"",_xlfn.XLOOKUP(draft_picks[[#This Row],[veto_override_drafter_id]],drafters[id],drafters[name]))</f>
        <v/>
      </c>
      <c r="S982" t="s">
        <v>15497</v>
      </c>
      <c r="T982" t="str">
        <f>IF(OR(ISBLANK(draft_picks[[#This Row],[veto_override_team_id]]),draft_picks[[#This Row],[veto_override_team_id]]=""),"",_xlfn.XLOOKUP(draft_picks[[#This Row],[veto_override_team_id]],drafter_teams[id],drafter_teams[name]))</f>
        <v/>
      </c>
    </row>
    <row r="983" spans="1:20" x14ac:dyDescent="0.25">
      <c r="A983" t="s">
        <v>534</v>
      </c>
      <c r="B983" t="str">
        <f>_xlfn.XLOOKUP(draft_picks[[#This Row],[draft_id]],drafts[id],drafts[title])</f>
        <v>Florida Crime</v>
      </c>
      <c r="C983" s="3">
        <v>3</v>
      </c>
      <c r="D983">
        <f>IF(C982&lt;draft_picks[[#This Row],[position]],1,IF(C982&gt;draft_picks[[#This Row],[position]],D982+1,IF(C982=draft_picks[[#This Row],[position]],D982+1)))</f>
        <v>5</v>
      </c>
      <c r="E983" t="s">
        <v>3702</v>
      </c>
      <c r="F983" t="str">
        <f>IF(ISBLANK(draft_picks[[#This Row],[movie_id]]),"",_xlfn.XLOOKUP(draft_picks[[#This Row],[movie_id]],drafts.movies[id],drafts.movies[movie_title]))</f>
        <v>Miami Blues</v>
      </c>
      <c r="G983" s="3" t="s">
        <v>1177</v>
      </c>
      <c r="H983" t="str">
        <f>IF(ISBLANK(draft_picks[[#This Row],[drafter_id]]),"",_xlfn.XLOOKUP(draft_picks[[#This Row],[drafter_id]],drafters[id],drafters[name]))</f>
        <v>Darren Franich</v>
      </c>
      <c r="J983" t="str">
        <f>IF(ISBLANK(draft_picks[[#This Row],[drafter_team_id]]),"",_xlfn.XLOOKUP(draft_picks[[#This Row],[drafter_team_id]],drafter_teams[id],drafter_teams[name]))</f>
        <v/>
      </c>
      <c r="K983" s="3" t="s">
        <v>15497</v>
      </c>
      <c r="L983" t="s">
        <v>15497</v>
      </c>
      <c r="M983" t="str">
        <f>IF(OR(ISBLANK(draft_picks[[#This Row],[veto_drafter_id]]),draft_picks[[#This Row],[veto_drafter_id]]=""),"",_xlfn.XLOOKUP(draft_picks[[#This Row],[veto_drafter_id]],drafters[id],drafters[name]))</f>
        <v/>
      </c>
      <c r="N983" t="s">
        <v>15497</v>
      </c>
      <c r="O983" t="str">
        <f>IF(OR(ISBLANK(draft_picks[[#This Row],[veto_drafter_team_id]]),draft_picks[[#This Row],[veto_drafter_team_id]]=""),"",_xlfn.XLOOKUP(draft_picks[[#This Row],[veto_drafter_team_id]],drafter_teams[id],drafter_teams[name]))</f>
        <v/>
      </c>
      <c r="Q983" t="s">
        <v>15497</v>
      </c>
      <c r="R983" t="str">
        <f>IF(OR(ISBLANK(draft_picks[[#This Row],[veto_override_drafter_id]]),draft_picks[[#This Row],[veto_override_drafter_id]]=""),"",_xlfn.XLOOKUP(draft_picks[[#This Row],[veto_override_drafter_id]],drafters[id],drafters[name]))</f>
        <v/>
      </c>
      <c r="S983" t="s">
        <v>15497</v>
      </c>
      <c r="T983" t="str">
        <f>IF(OR(ISBLANK(draft_picks[[#This Row],[veto_override_team_id]]),draft_picks[[#This Row],[veto_override_team_id]]=""),"",_xlfn.XLOOKUP(draft_picks[[#This Row],[veto_override_team_id]],drafter_teams[id],drafter_teams[name]))</f>
        <v/>
      </c>
    </row>
    <row r="984" spans="1:20" x14ac:dyDescent="0.25">
      <c r="A984" t="s">
        <v>534</v>
      </c>
      <c r="B984" t="str">
        <f>_xlfn.XLOOKUP(draft_picks[[#This Row],[draft_id]],drafts[id],drafts[title])</f>
        <v>Florida Crime</v>
      </c>
      <c r="C984" s="3">
        <v>2</v>
      </c>
      <c r="D984">
        <f>IF(C983&lt;draft_picks[[#This Row],[position]],1,IF(C983&gt;draft_picks[[#This Row],[position]],D983+1,IF(C983=draft_picks[[#This Row],[position]],D983+1)))</f>
        <v>6</v>
      </c>
      <c r="E984" t="s">
        <v>4773</v>
      </c>
      <c r="F984" t="str">
        <f>IF(ISBLANK(draft_picks[[#This Row],[movie_id]]),"",_xlfn.XLOOKUP(draft_picks[[#This Row],[movie_id]],drafts.movies[id],drafts.movies[movie_title]))</f>
        <v>Body Heat</v>
      </c>
      <c r="G984" s="3" t="s">
        <v>1237</v>
      </c>
      <c r="H984" t="str">
        <f>IF(ISBLANK(draft_picks[[#This Row],[drafter_id]]),"",_xlfn.XLOOKUP(draft_picks[[#This Row],[drafter_id]],drafters[id],drafters[name]))</f>
        <v>Clay Keller</v>
      </c>
      <c r="J984" t="str">
        <f>IF(ISBLANK(draft_picks[[#This Row],[drafter_team_id]]),"",_xlfn.XLOOKUP(draft_picks[[#This Row],[drafter_team_id]],drafter_teams[id],drafter_teams[name]))</f>
        <v/>
      </c>
      <c r="K984" s="3" t="s">
        <v>15497</v>
      </c>
      <c r="L984" t="s">
        <v>15497</v>
      </c>
      <c r="M984" t="str">
        <f>IF(OR(ISBLANK(draft_picks[[#This Row],[veto_drafter_id]]),draft_picks[[#This Row],[veto_drafter_id]]=""),"",_xlfn.XLOOKUP(draft_picks[[#This Row],[veto_drafter_id]],drafters[id],drafters[name]))</f>
        <v/>
      </c>
      <c r="N984" t="s">
        <v>15497</v>
      </c>
      <c r="O984" t="str">
        <f>IF(OR(ISBLANK(draft_picks[[#This Row],[veto_drafter_team_id]]),draft_picks[[#This Row],[veto_drafter_team_id]]=""),"",_xlfn.XLOOKUP(draft_picks[[#This Row],[veto_drafter_team_id]],drafter_teams[id],drafter_teams[name]))</f>
        <v/>
      </c>
      <c r="Q984" t="s">
        <v>15497</v>
      </c>
      <c r="R984" t="str">
        <f>IF(OR(ISBLANK(draft_picks[[#This Row],[veto_override_drafter_id]]),draft_picks[[#This Row],[veto_override_drafter_id]]=""),"",_xlfn.XLOOKUP(draft_picks[[#This Row],[veto_override_drafter_id]],drafters[id],drafters[name]))</f>
        <v/>
      </c>
      <c r="S984" t="s">
        <v>15497</v>
      </c>
      <c r="T984" t="str">
        <f>IF(OR(ISBLANK(draft_picks[[#This Row],[veto_override_team_id]]),draft_picks[[#This Row],[veto_override_team_id]]=""),"",_xlfn.XLOOKUP(draft_picks[[#This Row],[veto_override_team_id]],drafter_teams[id],drafter_teams[name]))</f>
        <v/>
      </c>
    </row>
    <row r="985" spans="1:20" x14ac:dyDescent="0.25">
      <c r="A985" t="s">
        <v>534</v>
      </c>
      <c r="B985" t="str">
        <f>_xlfn.XLOOKUP(draft_picks[[#This Row],[draft_id]],drafts[id],drafts[title])</f>
        <v>Florida Crime</v>
      </c>
      <c r="C985" s="3">
        <v>1</v>
      </c>
      <c r="D985">
        <f>IF(C984&lt;draft_picks[[#This Row],[position]],1,IF(C984&gt;draft_picks[[#This Row],[position]],D984+1,IF(C984=draft_picks[[#This Row],[position]],D984+1)))</f>
        <v>7</v>
      </c>
      <c r="E985" t="s">
        <v>1913</v>
      </c>
      <c r="F985" t="str">
        <f>IF(ISBLANK(draft_picks[[#This Row],[movie_id]]),"",_xlfn.XLOOKUP(draft_picks[[#This Row],[movie_id]],drafts.movies[id],drafts.movies[movie_title]))</f>
        <v>Spring Breakers</v>
      </c>
      <c r="G985" s="3" t="s">
        <v>1177</v>
      </c>
      <c r="H985" t="str">
        <f>IF(ISBLANK(draft_picks[[#This Row],[drafter_id]]),"",_xlfn.XLOOKUP(draft_picks[[#This Row],[drafter_id]],drafters[id],drafters[name]))</f>
        <v>Darren Franich</v>
      </c>
      <c r="J985" t="str">
        <f>IF(ISBLANK(draft_picks[[#This Row],[drafter_team_id]]),"",_xlfn.XLOOKUP(draft_picks[[#This Row],[drafter_team_id]],drafter_teams[id],drafter_teams[name]))</f>
        <v/>
      </c>
      <c r="K985" s="3" t="s">
        <v>15497</v>
      </c>
      <c r="L985" t="s">
        <v>15497</v>
      </c>
      <c r="M985" t="str">
        <f>IF(OR(ISBLANK(draft_picks[[#This Row],[veto_drafter_id]]),draft_picks[[#This Row],[veto_drafter_id]]=""),"",_xlfn.XLOOKUP(draft_picks[[#This Row],[veto_drafter_id]],drafters[id],drafters[name]))</f>
        <v/>
      </c>
      <c r="N985" t="s">
        <v>15497</v>
      </c>
      <c r="O985" t="str">
        <f>IF(OR(ISBLANK(draft_picks[[#This Row],[veto_drafter_team_id]]),draft_picks[[#This Row],[veto_drafter_team_id]]=""),"",_xlfn.XLOOKUP(draft_picks[[#This Row],[veto_drafter_team_id]],drafter_teams[id],drafter_teams[name]))</f>
        <v/>
      </c>
      <c r="Q985" t="s">
        <v>15497</v>
      </c>
      <c r="R985" t="str">
        <f>IF(OR(ISBLANK(draft_picks[[#This Row],[veto_override_drafter_id]]),draft_picks[[#This Row],[veto_override_drafter_id]]=""),"",_xlfn.XLOOKUP(draft_picks[[#This Row],[veto_override_drafter_id]],drafters[id],drafters[name]))</f>
        <v/>
      </c>
      <c r="S985" t="s">
        <v>15497</v>
      </c>
      <c r="T985" t="str">
        <f>IF(OR(ISBLANK(draft_picks[[#This Row],[veto_override_team_id]]),draft_picks[[#This Row],[veto_override_team_id]]=""),"",_xlfn.XLOOKUP(draft_picks[[#This Row],[veto_override_team_id]],drafter_teams[id],drafter_teams[name]))</f>
        <v/>
      </c>
    </row>
    <row r="986" spans="1:20" x14ac:dyDescent="0.25">
      <c r="A986" t="s">
        <v>502</v>
      </c>
      <c r="B986" t="str">
        <f>_xlfn.XLOOKUP(draft_picks[[#This Row],[draft_id]],drafts[id],drafts[title])</f>
        <v>Lucio Fulci</v>
      </c>
      <c r="C986" s="3">
        <v>7</v>
      </c>
      <c r="D986">
        <f>IF(C985&lt;draft_picks[[#This Row],[position]],1,IF(C985&gt;draft_picks[[#This Row],[position]],D985+1,IF(C985=draft_picks[[#This Row],[position]],D985+1)))</f>
        <v>1</v>
      </c>
      <c r="E986" t="s">
        <v>4533</v>
      </c>
      <c r="F986" t="str">
        <f>IF(ISBLANK(draft_picks[[#This Row],[movie_id]]),"",_xlfn.XLOOKUP(draft_picks[[#This Row],[movie_id]],drafts.movies[id],drafts.movies[movie_title]))</f>
        <v>Conquest</v>
      </c>
      <c r="G986" s="3" t="s">
        <v>845</v>
      </c>
      <c r="H986" t="str">
        <f>IF(ISBLANK(draft_picks[[#This Row],[drafter_id]]),"",_xlfn.XLOOKUP(draft_picks[[#This Row],[drafter_id]],drafters[id],drafters[name]))</f>
        <v>Rebekah McKendry</v>
      </c>
      <c r="J986" t="str">
        <f>IF(ISBLANK(draft_picks[[#This Row],[drafter_team_id]]),"",_xlfn.XLOOKUP(draft_picks[[#This Row],[drafter_team_id]],drafter_teams[id],drafter_teams[name]))</f>
        <v/>
      </c>
      <c r="K986" s="3" t="s">
        <v>15497</v>
      </c>
      <c r="L986" t="s">
        <v>15497</v>
      </c>
      <c r="M986" t="str">
        <f>IF(OR(ISBLANK(draft_picks[[#This Row],[veto_drafter_id]]),draft_picks[[#This Row],[veto_drafter_id]]=""),"",_xlfn.XLOOKUP(draft_picks[[#This Row],[veto_drafter_id]],drafters[id],drafters[name]))</f>
        <v/>
      </c>
      <c r="N986" t="s">
        <v>15497</v>
      </c>
      <c r="O986" t="str">
        <f>IF(OR(ISBLANK(draft_picks[[#This Row],[veto_drafter_team_id]]),draft_picks[[#This Row],[veto_drafter_team_id]]=""),"",_xlfn.XLOOKUP(draft_picks[[#This Row],[veto_drafter_team_id]],drafter_teams[id],drafter_teams[name]))</f>
        <v/>
      </c>
      <c r="Q986" t="s">
        <v>15497</v>
      </c>
      <c r="R986" t="str">
        <f>IF(OR(ISBLANK(draft_picks[[#This Row],[veto_override_drafter_id]]),draft_picks[[#This Row],[veto_override_drafter_id]]=""),"",_xlfn.XLOOKUP(draft_picks[[#This Row],[veto_override_drafter_id]],drafters[id],drafters[name]))</f>
        <v/>
      </c>
      <c r="S986" t="s">
        <v>15497</v>
      </c>
      <c r="T986" t="str">
        <f>IF(OR(ISBLANK(draft_picks[[#This Row],[veto_override_team_id]]),draft_picks[[#This Row],[veto_override_team_id]]=""),"",_xlfn.XLOOKUP(draft_picks[[#This Row],[veto_override_team_id]],drafter_teams[id],drafter_teams[name]))</f>
        <v/>
      </c>
    </row>
    <row r="987" spans="1:20" x14ac:dyDescent="0.25">
      <c r="A987" t="s">
        <v>502</v>
      </c>
      <c r="B987" t="str">
        <f>_xlfn.XLOOKUP(draft_picks[[#This Row],[draft_id]],drafts[id],drafts[title])</f>
        <v>Lucio Fulci</v>
      </c>
      <c r="C987" s="3">
        <v>6</v>
      </c>
      <c r="D987">
        <f>IF(C986&lt;draft_picks[[#This Row],[position]],1,IF(C986&gt;draft_picks[[#This Row],[position]],D986+1,IF(C986=draft_picks[[#This Row],[position]],D986+1)))</f>
        <v>2</v>
      </c>
      <c r="E987" t="s">
        <v>3023</v>
      </c>
      <c r="F987" t="str">
        <f>IF(ISBLANK(draft_picks[[#This Row],[movie_id]]),"",_xlfn.XLOOKUP(draft_picks[[#This Row],[movie_id]],drafts.movies[id],drafts.movies[movie_title]))</f>
        <v>The Four of the Apocalypse...</v>
      </c>
      <c r="G987" s="3" t="s">
        <v>845</v>
      </c>
      <c r="H987" t="str">
        <f>IF(ISBLANK(draft_picks[[#This Row],[drafter_id]]),"",_xlfn.XLOOKUP(draft_picks[[#This Row],[drafter_id]],drafters[id],drafters[name]))</f>
        <v>Rebekah McKendry</v>
      </c>
      <c r="J987" t="str">
        <f>IF(ISBLANK(draft_picks[[#This Row],[drafter_team_id]]),"",_xlfn.XLOOKUP(draft_picks[[#This Row],[drafter_team_id]],drafter_teams[id],drafter_teams[name]))</f>
        <v/>
      </c>
      <c r="K987" s="3" t="s">
        <v>15497</v>
      </c>
      <c r="L987" t="s">
        <v>15497</v>
      </c>
      <c r="M987" t="str">
        <f>IF(OR(ISBLANK(draft_picks[[#This Row],[veto_drafter_id]]),draft_picks[[#This Row],[veto_drafter_id]]=""),"",_xlfn.XLOOKUP(draft_picks[[#This Row],[veto_drafter_id]],drafters[id],drafters[name]))</f>
        <v/>
      </c>
      <c r="N987" t="s">
        <v>15497</v>
      </c>
      <c r="O987" t="str">
        <f>IF(OR(ISBLANK(draft_picks[[#This Row],[veto_drafter_team_id]]),draft_picks[[#This Row],[veto_drafter_team_id]]=""),"",_xlfn.XLOOKUP(draft_picks[[#This Row],[veto_drafter_team_id]],drafter_teams[id],drafter_teams[name]))</f>
        <v/>
      </c>
      <c r="Q987" t="s">
        <v>15497</v>
      </c>
      <c r="R987" t="str">
        <f>IF(OR(ISBLANK(draft_picks[[#This Row],[veto_override_drafter_id]]),draft_picks[[#This Row],[veto_override_drafter_id]]=""),"",_xlfn.XLOOKUP(draft_picks[[#This Row],[veto_override_drafter_id]],drafters[id],drafters[name]))</f>
        <v/>
      </c>
      <c r="S987" t="s">
        <v>15497</v>
      </c>
      <c r="T987" t="str">
        <f>IF(OR(ISBLANK(draft_picks[[#This Row],[veto_override_team_id]]),draft_picks[[#This Row],[veto_override_team_id]]=""),"",_xlfn.XLOOKUP(draft_picks[[#This Row],[veto_override_team_id]],drafter_teams[id],drafter_teams[name]))</f>
        <v/>
      </c>
    </row>
    <row r="988" spans="1:20" x14ac:dyDescent="0.25">
      <c r="A988" t="s">
        <v>502</v>
      </c>
      <c r="B988" t="str">
        <f>_xlfn.XLOOKUP(draft_picks[[#This Row],[draft_id]],drafts[id],drafts[title])</f>
        <v>Lucio Fulci</v>
      </c>
      <c r="C988" s="3">
        <v>5</v>
      </c>
      <c r="D988">
        <f>IF(C987&lt;draft_picks[[#This Row],[position]],1,IF(C987&gt;draft_picks[[#This Row],[position]],D987+1,IF(C987=draft_picks[[#This Row],[position]],D987+1)))</f>
        <v>3</v>
      </c>
      <c r="E988" t="s">
        <v>1443</v>
      </c>
      <c r="F988" t="str">
        <f>IF(ISBLANK(draft_picks[[#This Row],[movie_id]]),"",_xlfn.XLOOKUP(draft_picks[[#This Row],[movie_id]],drafts.movies[id],drafts.movies[movie_title]))</f>
        <v>Don't Torture a Duckling</v>
      </c>
      <c r="G988" s="3" t="s">
        <v>805</v>
      </c>
      <c r="H988" t="str">
        <f>IF(ISBLANK(draft_picks[[#This Row],[drafter_id]]),"",_xlfn.XLOOKUP(draft_picks[[#This Row],[drafter_id]],drafters[id],drafters[name]))</f>
        <v>Elric Kane</v>
      </c>
      <c r="J988" t="str">
        <f>IF(ISBLANK(draft_picks[[#This Row],[drafter_team_id]]),"",_xlfn.XLOOKUP(draft_picks[[#This Row],[drafter_team_id]],drafter_teams[id],drafter_teams[name]))</f>
        <v/>
      </c>
      <c r="K988" s="3" t="s">
        <v>15497</v>
      </c>
      <c r="L988" t="s">
        <v>15497</v>
      </c>
      <c r="M988" t="str">
        <f>IF(OR(ISBLANK(draft_picks[[#This Row],[veto_drafter_id]]),draft_picks[[#This Row],[veto_drafter_id]]=""),"",_xlfn.XLOOKUP(draft_picks[[#This Row],[veto_drafter_id]],drafters[id],drafters[name]))</f>
        <v/>
      </c>
      <c r="N988" t="s">
        <v>15497</v>
      </c>
      <c r="O988" t="str">
        <f>IF(OR(ISBLANK(draft_picks[[#This Row],[veto_drafter_team_id]]),draft_picks[[#This Row],[veto_drafter_team_id]]=""),"",_xlfn.XLOOKUP(draft_picks[[#This Row],[veto_drafter_team_id]],drafter_teams[id],drafter_teams[name]))</f>
        <v/>
      </c>
      <c r="Q988" t="s">
        <v>15497</v>
      </c>
      <c r="R988" t="str">
        <f>IF(OR(ISBLANK(draft_picks[[#This Row],[veto_override_drafter_id]]),draft_picks[[#This Row],[veto_override_drafter_id]]=""),"",_xlfn.XLOOKUP(draft_picks[[#This Row],[veto_override_drafter_id]],drafters[id],drafters[name]))</f>
        <v/>
      </c>
      <c r="S988" t="s">
        <v>15497</v>
      </c>
      <c r="T988" t="str">
        <f>IF(OR(ISBLANK(draft_picks[[#This Row],[veto_override_team_id]]),draft_picks[[#This Row],[veto_override_team_id]]=""),"",_xlfn.XLOOKUP(draft_picks[[#This Row],[veto_override_team_id]],drafter_teams[id],drafter_teams[name]))</f>
        <v/>
      </c>
    </row>
    <row r="989" spans="1:20" x14ac:dyDescent="0.25">
      <c r="A989" t="s">
        <v>502</v>
      </c>
      <c r="B989" t="str">
        <f>_xlfn.XLOOKUP(draft_picks[[#This Row],[draft_id]],drafts[id],drafts[title])</f>
        <v>Lucio Fulci</v>
      </c>
      <c r="C989" s="3">
        <v>4</v>
      </c>
      <c r="D989">
        <f>IF(C988&lt;draft_picks[[#This Row],[position]],1,IF(C988&gt;draft_picks[[#This Row],[position]],D988+1,IF(C988=draft_picks[[#This Row],[position]],D988+1)))</f>
        <v>4</v>
      </c>
      <c r="E989" t="s">
        <v>6381</v>
      </c>
      <c r="F989" t="str">
        <f>IF(ISBLANK(draft_picks[[#This Row],[movie_id]]),"",_xlfn.XLOOKUP(draft_picks[[#This Row],[movie_id]],drafts.movies[id],drafts.movies[movie_title]))</f>
        <v>Zombie</v>
      </c>
      <c r="G989" s="3" t="s">
        <v>845</v>
      </c>
      <c r="H989" t="str">
        <f>IF(ISBLANK(draft_picks[[#This Row],[drafter_id]]),"",_xlfn.XLOOKUP(draft_picks[[#This Row],[drafter_id]],drafters[id],drafters[name]))</f>
        <v>Rebekah McKendry</v>
      </c>
      <c r="J989" t="str">
        <f>IF(ISBLANK(draft_picks[[#This Row],[drafter_team_id]]),"",_xlfn.XLOOKUP(draft_picks[[#This Row],[drafter_team_id]],drafter_teams[id],drafter_teams[name]))</f>
        <v/>
      </c>
      <c r="K989" s="3" t="s">
        <v>15497</v>
      </c>
      <c r="L989" t="s">
        <v>15497</v>
      </c>
      <c r="M989" t="str">
        <f>IF(OR(ISBLANK(draft_picks[[#This Row],[veto_drafter_id]]),draft_picks[[#This Row],[veto_drafter_id]]=""),"",_xlfn.XLOOKUP(draft_picks[[#This Row],[veto_drafter_id]],drafters[id],drafters[name]))</f>
        <v/>
      </c>
      <c r="N989" t="s">
        <v>15497</v>
      </c>
      <c r="O989" t="str">
        <f>IF(OR(ISBLANK(draft_picks[[#This Row],[veto_drafter_team_id]]),draft_picks[[#This Row],[veto_drafter_team_id]]=""),"",_xlfn.XLOOKUP(draft_picks[[#This Row],[veto_drafter_team_id]],drafter_teams[id],drafter_teams[name]))</f>
        <v/>
      </c>
      <c r="Q989" t="s">
        <v>15497</v>
      </c>
      <c r="R989" t="str">
        <f>IF(OR(ISBLANK(draft_picks[[#This Row],[veto_override_drafter_id]]),draft_picks[[#This Row],[veto_override_drafter_id]]=""),"",_xlfn.XLOOKUP(draft_picks[[#This Row],[veto_override_drafter_id]],drafters[id],drafters[name]))</f>
        <v/>
      </c>
      <c r="S989" t="s">
        <v>15497</v>
      </c>
      <c r="T989" t="str">
        <f>IF(OR(ISBLANK(draft_picks[[#This Row],[veto_override_team_id]]),draft_picks[[#This Row],[veto_override_team_id]]=""),"",_xlfn.XLOOKUP(draft_picks[[#This Row],[veto_override_team_id]],drafter_teams[id],drafter_teams[name]))</f>
        <v/>
      </c>
    </row>
    <row r="990" spans="1:20" x14ac:dyDescent="0.25">
      <c r="A990" t="s">
        <v>502</v>
      </c>
      <c r="B990" t="str">
        <f>_xlfn.XLOOKUP(draft_picks[[#This Row],[draft_id]],drafts[id],drafts[title])</f>
        <v>Lucio Fulci</v>
      </c>
      <c r="C990" s="3">
        <v>3</v>
      </c>
      <c r="D990">
        <f>IF(C989&lt;draft_picks[[#This Row],[position]],1,IF(C989&gt;draft_picks[[#This Row],[position]],D989+1,IF(C989=draft_picks[[#This Row],[position]],D989+1)))</f>
        <v>5</v>
      </c>
      <c r="E990" t="s">
        <v>2246</v>
      </c>
      <c r="F990" t="str">
        <f>IF(ISBLANK(draft_picks[[#This Row],[movie_id]]),"",_xlfn.XLOOKUP(draft_picks[[#This Row],[movie_id]],drafts.movies[id],drafts.movies[movie_title]))</f>
        <v>The House by the Cemetery</v>
      </c>
      <c r="G990" s="3" t="s">
        <v>805</v>
      </c>
      <c r="H990" t="str">
        <f>IF(ISBLANK(draft_picks[[#This Row],[drafter_id]]),"",_xlfn.XLOOKUP(draft_picks[[#This Row],[drafter_id]],drafters[id],drafters[name]))</f>
        <v>Elric Kane</v>
      </c>
      <c r="J990" t="str">
        <f>IF(ISBLANK(draft_picks[[#This Row],[drafter_team_id]]),"",_xlfn.XLOOKUP(draft_picks[[#This Row],[drafter_team_id]],drafter_teams[id],drafter_teams[name]))</f>
        <v/>
      </c>
      <c r="K990" s="3" t="s">
        <v>15497</v>
      </c>
      <c r="L990" t="s">
        <v>15497</v>
      </c>
      <c r="M990" t="str">
        <f>IF(OR(ISBLANK(draft_picks[[#This Row],[veto_drafter_id]]),draft_picks[[#This Row],[veto_drafter_id]]=""),"",_xlfn.XLOOKUP(draft_picks[[#This Row],[veto_drafter_id]],drafters[id],drafters[name]))</f>
        <v/>
      </c>
      <c r="N990" t="s">
        <v>15497</v>
      </c>
      <c r="O990" t="str">
        <f>IF(OR(ISBLANK(draft_picks[[#This Row],[veto_drafter_team_id]]),draft_picks[[#This Row],[veto_drafter_team_id]]=""),"",_xlfn.XLOOKUP(draft_picks[[#This Row],[veto_drafter_team_id]],drafter_teams[id],drafter_teams[name]))</f>
        <v/>
      </c>
      <c r="Q990" t="s">
        <v>15497</v>
      </c>
      <c r="R990" t="str">
        <f>IF(OR(ISBLANK(draft_picks[[#This Row],[veto_override_drafter_id]]),draft_picks[[#This Row],[veto_override_drafter_id]]=""),"",_xlfn.XLOOKUP(draft_picks[[#This Row],[veto_override_drafter_id]],drafters[id],drafters[name]))</f>
        <v/>
      </c>
      <c r="S990" t="s">
        <v>15497</v>
      </c>
      <c r="T990" t="str">
        <f>IF(OR(ISBLANK(draft_picks[[#This Row],[veto_override_team_id]]),draft_picks[[#This Row],[veto_override_team_id]]=""),"",_xlfn.XLOOKUP(draft_picks[[#This Row],[veto_override_team_id]],drafter_teams[id],drafter_teams[name]))</f>
        <v/>
      </c>
    </row>
    <row r="991" spans="1:20" x14ac:dyDescent="0.25">
      <c r="A991" t="s">
        <v>502</v>
      </c>
      <c r="B991" t="str">
        <f>_xlfn.XLOOKUP(draft_picks[[#This Row],[draft_id]],drafts[id],drafts[title])</f>
        <v>Lucio Fulci</v>
      </c>
      <c r="C991" s="3">
        <v>2</v>
      </c>
      <c r="D991">
        <f>IF(C990&lt;draft_picks[[#This Row],[position]],1,IF(C990&gt;draft_picks[[#This Row],[position]],D990+1,IF(C990=draft_picks[[#This Row],[position]],D990+1)))</f>
        <v>6</v>
      </c>
      <c r="E991" t="s">
        <v>2526</v>
      </c>
      <c r="F991" t="str">
        <f>IF(ISBLANK(draft_picks[[#This Row],[movie_id]]),"",_xlfn.XLOOKUP(draft_picks[[#This Row],[movie_id]],drafts.movies[id],drafts.movies[movie_title]))</f>
        <v>The Devil's Honey</v>
      </c>
      <c r="G991" s="3" t="s">
        <v>845</v>
      </c>
      <c r="H991" t="str">
        <f>IF(ISBLANK(draft_picks[[#This Row],[drafter_id]]),"",_xlfn.XLOOKUP(draft_picks[[#This Row],[drafter_id]],drafters[id],drafters[name]))</f>
        <v>Rebekah McKendry</v>
      </c>
      <c r="J991" t="str">
        <f>IF(ISBLANK(draft_picks[[#This Row],[drafter_team_id]]),"",_xlfn.XLOOKUP(draft_picks[[#This Row],[drafter_team_id]],drafter_teams[id],drafter_teams[name]))</f>
        <v/>
      </c>
      <c r="K991" s="3" t="s">
        <v>15484</v>
      </c>
      <c r="L991" t="s">
        <v>805</v>
      </c>
      <c r="M991" t="str">
        <f>IF(OR(ISBLANK(draft_picks[[#This Row],[veto_drafter_id]]),draft_picks[[#This Row],[veto_drafter_id]]=""),"",_xlfn.XLOOKUP(draft_picks[[#This Row],[veto_drafter_id]],drafters[id],drafters[name]))</f>
        <v>Elric Kane</v>
      </c>
      <c r="N991" t="s">
        <v>15497</v>
      </c>
      <c r="O991" t="str">
        <f>IF(OR(ISBLANK(draft_picks[[#This Row],[veto_drafter_team_id]]),draft_picks[[#This Row],[veto_drafter_team_id]]=""),"",_xlfn.XLOOKUP(draft_picks[[#This Row],[veto_drafter_team_id]],drafter_teams[id],drafter_teams[name]))</f>
        <v/>
      </c>
      <c r="Q991" t="s">
        <v>15497</v>
      </c>
      <c r="R991" t="str">
        <f>IF(OR(ISBLANK(draft_picks[[#This Row],[veto_override_drafter_id]]),draft_picks[[#This Row],[veto_override_drafter_id]]=""),"",_xlfn.XLOOKUP(draft_picks[[#This Row],[veto_override_drafter_id]],drafters[id],drafters[name]))</f>
        <v/>
      </c>
      <c r="S991" t="s">
        <v>15497</v>
      </c>
      <c r="T991" t="str">
        <f>IF(OR(ISBLANK(draft_picks[[#This Row],[veto_override_team_id]]),draft_picks[[#This Row],[veto_override_team_id]]=""),"",_xlfn.XLOOKUP(draft_picks[[#This Row],[veto_override_team_id]],drafter_teams[id],drafter_teams[name]))</f>
        <v/>
      </c>
    </row>
    <row r="992" spans="1:20" x14ac:dyDescent="0.25">
      <c r="A992" t="s">
        <v>502</v>
      </c>
      <c r="B992" t="str">
        <f>_xlfn.XLOOKUP(draft_picks[[#This Row],[draft_id]],drafts[id],drafts[title])</f>
        <v>Lucio Fulci</v>
      </c>
      <c r="C992" s="3">
        <v>2</v>
      </c>
      <c r="D992">
        <f>IF(C991&lt;draft_picks[[#This Row],[position]],1,IF(C991&gt;draft_picks[[#This Row],[position]],D991+1,IF(C991=draft_picks[[#This Row],[position]],D991+1)))</f>
        <v>7</v>
      </c>
      <c r="E992" t="s">
        <v>7300</v>
      </c>
      <c r="F992" t="str">
        <f>IF(ISBLANK(draft_picks[[#This Row],[movie_id]]),"",_xlfn.XLOOKUP(draft_picks[[#This Row],[movie_id]],drafts.movies[id],drafts.movies[movie_title]))</f>
        <v>City of the Living Dead</v>
      </c>
      <c r="G992" s="3" t="s">
        <v>845</v>
      </c>
      <c r="H992" t="str">
        <f>IF(ISBLANK(draft_picks[[#This Row],[drafter_id]]),"",_xlfn.XLOOKUP(draft_picks[[#This Row],[drafter_id]],drafters[id],drafters[name]))</f>
        <v>Rebekah McKendry</v>
      </c>
      <c r="J992" t="str">
        <f>IF(ISBLANK(draft_picks[[#This Row],[drafter_team_id]]),"",_xlfn.XLOOKUP(draft_picks[[#This Row],[drafter_team_id]],drafter_teams[id],drafter_teams[name]))</f>
        <v/>
      </c>
      <c r="K992" s="3" t="s">
        <v>15497</v>
      </c>
      <c r="L992" t="s">
        <v>15497</v>
      </c>
      <c r="M992" t="str">
        <f>IF(OR(ISBLANK(draft_picks[[#This Row],[veto_drafter_id]]),draft_picks[[#This Row],[veto_drafter_id]]=""),"",_xlfn.XLOOKUP(draft_picks[[#This Row],[veto_drafter_id]],drafters[id],drafters[name]))</f>
        <v/>
      </c>
      <c r="N992" t="s">
        <v>15497</v>
      </c>
      <c r="O992" t="str">
        <f>IF(OR(ISBLANK(draft_picks[[#This Row],[veto_drafter_team_id]]),draft_picks[[#This Row],[veto_drafter_team_id]]=""),"",_xlfn.XLOOKUP(draft_picks[[#This Row],[veto_drafter_team_id]],drafter_teams[id],drafter_teams[name]))</f>
        <v/>
      </c>
      <c r="Q992" t="s">
        <v>15497</v>
      </c>
      <c r="R992" t="str">
        <f>IF(OR(ISBLANK(draft_picks[[#This Row],[veto_override_drafter_id]]),draft_picks[[#This Row],[veto_override_drafter_id]]=""),"",_xlfn.XLOOKUP(draft_picks[[#This Row],[veto_override_drafter_id]],drafters[id],drafters[name]))</f>
        <v/>
      </c>
      <c r="S992" t="s">
        <v>15497</v>
      </c>
      <c r="T992" t="str">
        <f>IF(OR(ISBLANK(draft_picks[[#This Row],[veto_override_team_id]]),draft_picks[[#This Row],[veto_override_team_id]]=""),"",_xlfn.XLOOKUP(draft_picks[[#This Row],[veto_override_team_id]],drafter_teams[id],drafter_teams[name]))</f>
        <v/>
      </c>
    </row>
    <row r="993" spans="1:21" x14ac:dyDescent="0.25">
      <c r="A993" t="s">
        <v>502</v>
      </c>
      <c r="B993" t="str">
        <f>_xlfn.XLOOKUP(draft_picks[[#This Row],[draft_id]],drafts[id],drafts[title])</f>
        <v>Lucio Fulci</v>
      </c>
      <c r="C993" s="3">
        <v>1</v>
      </c>
      <c r="D993">
        <f>IF(C992&lt;draft_picks[[#This Row],[position]],1,IF(C992&gt;draft_picks[[#This Row],[position]],D992+1,IF(C992=draft_picks[[#This Row],[position]],D992+1)))</f>
        <v>8</v>
      </c>
      <c r="E993" t="s">
        <v>2544</v>
      </c>
      <c r="F993" t="str">
        <f>IF(ISBLANK(draft_picks[[#This Row],[movie_id]]),"",_xlfn.XLOOKUP(draft_picks[[#This Row],[movie_id]],drafts.movies[id],drafts.movies[movie_title]))</f>
        <v>The Beyond</v>
      </c>
      <c r="G993" s="3" t="s">
        <v>805</v>
      </c>
      <c r="H993" t="str">
        <f>IF(ISBLANK(draft_picks[[#This Row],[drafter_id]]),"",_xlfn.XLOOKUP(draft_picks[[#This Row],[drafter_id]],drafters[id],drafters[name]))</f>
        <v>Elric Kane</v>
      </c>
      <c r="J993" t="str">
        <f>IF(ISBLANK(draft_picks[[#This Row],[drafter_team_id]]),"",_xlfn.XLOOKUP(draft_picks[[#This Row],[drafter_team_id]],drafter_teams[id],drafter_teams[name]))</f>
        <v/>
      </c>
      <c r="K993" s="3" t="s">
        <v>15497</v>
      </c>
      <c r="L993" t="s">
        <v>15497</v>
      </c>
      <c r="M993" t="str">
        <f>IF(OR(ISBLANK(draft_picks[[#This Row],[veto_drafter_id]]),draft_picks[[#This Row],[veto_drafter_id]]=""),"",_xlfn.XLOOKUP(draft_picks[[#This Row],[veto_drafter_id]],drafters[id],drafters[name]))</f>
        <v/>
      </c>
      <c r="N993" t="s">
        <v>15497</v>
      </c>
      <c r="O993" t="str">
        <f>IF(OR(ISBLANK(draft_picks[[#This Row],[veto_drafter_team_id]]),draft_picks[[#This Row],[veto_drafter_team_id]]=""),"",_xlfn.XLOOKUP(draft_picks[[#This Row],[veto_drafter_team_id]],drafter_teams[id],drafter_teams[name]))</f>
        <v/>
      </c>
      <c r="Q993" t="s">
        <v>15497</v>
      </c>
      <c r="R993" t="str">
        <f>IF(OR(ISBLANK(draft_picks[[#This Row],[veto_override_drafter_id]]),draft_picks[[#This Row],[veto_override_drafter_id]]=""),"",_xlfn.XLOOKUP(draft_picks[[#This Row],[veto_override_drafter_id]],drafters[id],drafters[name]))</f>
        <v/>
      </c>
      <c r="S993" t="s">
        <v>15497</v>
      </c>
      <c r="T993" t="str">
        <f>IF(OR(ISBLANK(draft_picks[[#This Row],[veto_override_team_id]]),draft_picks[[#This Row],[veto_override_team_id]]=""),"",_xlfn.XLOOKUP(draft_picks[[#This Row],[veto_override_team_id]],drafter_teams[id],drafter_teams[name]))</f>
        <v/>
      </c>
    </row>
    <row r="994" spans="1:21" x14ac:dyDescent="0.25">
      <c r="A994" t="s">
        <v>20</v>
      </c>
      <c r="B994" t="str">
        <f>_xlfn.XLOOKUP(draft_picks[[#This Row],[draft_id]],drafts[id],drafts[title])</f>
        <v>Horror Remakes</v>
      </c>
      <c r="C994" s="3">
        <v>7</v>
      </c>
      <c r="D994">
        <f>IF(C993&lt;draft_picks[[#This Row],[position]],1,IF(C993&gt;draft_picks[[#This Row],[position]],D993+1,IF(C993=draft_picks[[#This Row],[position]],D993+1)))</f>
        <v>1</v>
      </c>
      <c r="E994" t="s">
        <v>6165</v>
      </c>
      <c r="F994" t="str">
        <f>IF(ISBLANK(draft_picks[[#This Row],[movie_id]]),"",_xlfn.XLOOKUP(draft_picks[[#This Row],[movie_id]],drafts.movies[id],drafts.movies[movie_title]))</f>
        <v>Fright Night</v>
      </c>
      <c r="G994" s="3" t="s">
        <v>909</v>
      </c>
      <c r="H994" t="str">
        <f>IF(ISBLANK(draft_picks[[#This Row],[drafter_id]]),"",_xlfn.XLOOKUP(draft_picks[[#This Row],[drafter_id]],drafters[id],drafters[name]))</f>
        <v>Kyle Anderson</v>
      </c>
      <c r="J994" t="str">
        <f>IF(ISBLANK(draft_picks[[#This Row],[drafter_team_id]]),"",_xlfn.XLOOKUP(draft_picks[[#This Row],[drafter_team_id]],drafter_teams[id],drafter_teams[name]))</f>
        <v/>
      </c>
      <c r="K994" s="3" t="s">
        <v>15497</v>
      </c>
      <c r="L994" t="s">
        <v>15497</v>
      </c>
      <c r="M994" t="str">
        <f>IF(OR(ISBLANK(draft_picks[[#This Row],[veto_drafter_id]]),draft_picks[[#This Row],[veto_drafter_id]]=""),"",_xlfn.XLOOKUP(draft_picks[[#This Row],[veto_drafter_id]],drafters[id],drafters[name]))</f>
        <v/>
      </c>
      <c r="N994" t="s">
        <v>15497</v>
      </c>
      <c r="O994" t="str">
        <f>IF(OR(ISBLANK(draft_picks[[#This Row],[veto_drafter_team_id]]),draft_picks[[#This Row],[veto_drafter_team_id]]=""),"",_xlfn.XLOOKUP(draft_picks[[#This Row],[veto_drafter_team_id]],drafter_teams[id],drafter_teams[name]))</f>
        <v/>
      </c>
      <c r="Q994" t="s">
        <v>15497</v>
      </c>
      <c r="R994" t="str">
        <f>IF(OR(ISBLANK(draft_picks[[#This Row],[veto_override_drafter_id]]),draft_picks[[#This Row],[veto_override_drafter_id]]=""),"",_xlfn.XLOOKUP(draft_picks[[#This Row],[veto_override_drafter_id]],drafters[id],drafters[name]))</f>
        <v/>
      </c>
      <c r="S994" t="s">
        <v>15497</v>
      </c>
      <c r="T994" t="str">
        <f>IF(OR(ISBLANK(draft_picks[[#This Row],[veto_override_team_id]]),draft_picks[[#This Row],[veto_override_team_id]]=""),"",_xlfn.XLOOKUP(draft_picks[[#This Row],[veto_override_team_id]],drafter_teams[id],drafter_teams[name]))</f>
        <v/>
      </c>
    </row>
    <row r="995" spans="1:21" x14ac:dyDescent="0.25">
      <c r="A995" t="s">
        <v>20</v>
      </c>
      <c r="B995" t="str">
        <f>_xlfn.XLOOKUP(draft_picks[[#This Row],[draft_id]],drafts[id],drafts[title])</f>
        <v>Horror Remakes</v>
      </c>
      <c r="C995" s="3">
        <v>6</v>
      </c>
      <c r="D995">
        <f>IF(C994&lt;draft_picks[[#This Row],[position]],1,IF(C994&gt;draft_picks[[#This Row],[position]],D994+1,IF(C994=draft_picks[[#This Row],[position]],D994+1)))</f>
        <v>2</v>
      </c>
      <c r="E995" t="s">
        <v>8477</v>
      </c>
      <c r="F995" t="str">
        <f>IF(ISBLANK(draft_picks[[#This Row],[movie_id]]),"",_xlfn.XLOOKUP(draft_picks[[#This Row],[movie_id]],drafts.movies[id],drafts.movies[movie_title]))</f>
        <v>Suspiria</v>
      </c>
      <c r="G995" s="3" t="s">
        <v>909</v>
      </c>
      <c r="H995" t="str">
        <f>IF(ISBLANK(draft_picks[[#This Row],[drafter_id]]),"",_xlfn.XLOOKUP(draft_picks[[#This Row],[drafter_id]],drafters[id],drafters[name]))</f>
        <v>Kyle Anderson</v>
      </c>
      <c r="J995" t="str">
        <f>IF(ISBLANK(draft_picks[[#This Row],[drafter_team_id]]),"",_xlfn.XLOOKUP(draft_picks[[#This Row],[drafter_team_id]],drafter_teams[id],drafter_teams[name]))</f>
        <v/>
      </c>
      <c r="K995" s="3" t="s">
        <v>15497</v>
      </c>
      <c r="L995" t="s">
        <v>15497</v>
      </c>
      <c r="M995" t="str">
        <f>IF(OR(ISBLANK(draft_picks[[#This Row],[veto_drafter_id]]),draft_picks[[#This Row],[veto_drafter_id]]=""),"",_xlfn.XLOOKUP(draft_picks[[#This Row],[veto_drafter_id]],drafters[id],drafters[name]))</f>
        <v/>
      </c>
      <c r="N995" t="s">
        <v>15497</v>
      </c>
      <c r="O995" t="str">
        <f>IF(OR(ISBLANK(draft_picks[[#This Row],[veto_drafter_team_id]]),draft_picks[[#This Row],[veto_drafter_team_id]]=""),"",_xlfn.XLOOKUP(draft_picks[[#This Row],[veto_drafter_team_id]],drafter_teams[id],drafter_teams[name]))</f>
        <v/>
      </c>
      <c r="Q995" t="s">
        <v>15497</v>
      </c>
      <c r="R995" t="str">
        <f>IF(OR(ISBLANK(draft_picks[[#This Row],[veto_override_drafter_id]]),draft_picks[[#This Row],[veto_override_drafter_id]]=""),"",_xlfn.XLOOKUP(draft_picks[[#This Row],[veto_override_drafter_id]],drafters[id],drafters[name]))</f>
        <v/>
      </c>
      <c r="S995" t="s">
        <v>15497</v>
      </c>
      <c r="T995" t="str">
        <f>IF(OR(ISBLANK(draft_picks[[#This Row],[veto_override_team_id]]),draft_picks[[#This Row],[veto_override_team_id]]=""),"",_xlfn.XLOOKUP(draft_picks[[#This Row],[veto_override_team_id]],drafter_teams[id],drafter_teams[name]))</f>
        <v/>
      </c>
    </row>
    <row r="996" spans="1:21" x14ac:dyDescent="0.25">
      <c r="A996" t="s">
        <v>20</v>
      </c>
      <c r="B996" t="str">
        <f>_xlfn.XLOOKUP(draft_picks[[#This Row],[draft_id]],drafts[id],drafts[title])</f>
        <v>Horror Remakes</v>
      </c>
      <c r="C996" s="3">
        <v>5</v>
      </c>
      <c r="D996">
        <f>IF(C995&lt;draft_picks[[#This Row],[position]],1,IF(C995&gt;draft_picks[[#This Row],[position]],D995+1,IF(C995=draft_picks[[#This Row],[position]],D995+1)))</f>
        <v>3</v>
      </c>
      <c r="E996" t="s">
        <v>3490</v>
      </c>
      <c r="F996" t="str">
        <f>IF(ISBLANK(draft_picks[[#This Row],[movie_id]]),"",_xlfn.XLOOKUP(draft_picks[[#This Row],[movie_id]],drafts.movies[id],drafts.movies[movie_title]))</f>
        <v>Da Sweet Blood of Jesus</v>
      </c>
      <c r="G996" s="3" t="s">
        <v>915</v>
      </c>
      <c r="H996" t="str">
        <f>IF(ISBLANK(draft_picks[[#This Row],[drafter_id]]),"",_xlfn.XLOOKUP(draft_picks[[#This Row],[drafter_id]],drafters[id],drafters[name]))</f>
        <v>Billy Ray Brewton</v>
      </c>
      <c r="J996" t="str">
        <f>IF(ISBLANK(draft_picks[[#This Row],[drafter_team_id]]),"",_xlfn.XLOOKUP(draft_picks[[#This Row],[drafter_team_id]],drafter_teams[id],drafter_teams[name]))</f>
        <v/>
      </c>
      <c r="K996" s="3" t="s">
        <v>15484</v>
      </c>
      <c r="L996" t="s">
        <v>909</v>
      </c>
      <c r="M996" t="str">
        <f>IF(OR(ISBLANK(draft_picks[[#This Row],[veto_drafter_id]]),draft_picks[[#This Row],[veto_drafter_id]]=""),"",_xlfn.XLOOKUP(draft_picks[[#This Row],[veto_drafter_id]],drafters[id],drafters[name]))</f>
        <v>Kyle Anderson</v>
      </c>
      <c r="N996" t="s">
        <v>15497</v>
      </c>
      <c r="O996" t="str">
        <f>IF(OR(ISBLANK(draft_picks[[#This Row],[veto_drafter_team_id]]),draft_picks[[#This Row],[veto_drafter_team_id]]=""),"",_xlfn.XLOOKUP(draft_picks[[#This Row],[veto_drafter_team_id]],drafter_teams[id],drafter_teams[name]))</f>
        <v/>
      </c>
      <c r="Q996" t="s">
        <v>15497</v>
      </c>
      <c r="R996" t="str">
        <f>IF(OR(ISBLANK(draft_picks[[#This Row],[veto_override_drafter_id]]),draft_picks[[#This Row],[veto_override_drafter_id]]=""),"",_xlfn.XLOOKUP(draft_picks[[#This Row],[veto_override_drafter_id]],drafters[id],drafters[name]))</f>
        <v/>
      </c>
      <c r="S996" t="s">
        <v>15497</v>
      </c>
      <c r="T996" t="str">
        <f>IF(OR(ISBLANK(draft_picks[[#This Row],[veto_override_team_id]]),draft_picks[[#This Row],[veto_override_team_id]]=""),"",_xlfn.XLOOKUP(draft_picks[[#This Row],[veto_override_team_id]],drafter_teams[id],drafter_teams[name]))</f>
        <v/>
      </c>
    </row>
    <row r="997" spans="1:21" x14ac:dyDescent="0.25">
      <c r="A997" t="s">
        <v>20</v>
      </c>
      <c r="B997" t="str">
        <f>_xlfn.XLOOKUP(draft_picks[[#This Row],[draft_id]],drafts[id],drafts[title])</f>
        <v>Horror Remakes</v>
      </c>
      <c r="C997" s="3">
        <v>5</v>
      </c>
      <c r="D997">
        <f>IF(C996&lt;draft_picks[[#This Row],[position]],1,IF(C996&gt;draft_picks[[#This Row],[position]],D996+1,IF(C996=draft_picks[[#This Row],[position]],D996+1)))</f>
        <v>4</v>
      </c>
      <c r="E997" t="s">
        <v>5352</v>
      </c>
      <c r="F997" t="str">
        <f>IF(ISBLANK(draft_picks[[#This Row],[movie_id]]),"",_xlfn.XLOOKUP(draft_picks[[#This Row],[movie_id]],drafts.movies[id],drafts.movies[movie_title]))</f>
        <v>The Town That Dreaded Sundown</v>
      </c>
      <c r="G997" s="3" t="s">
        <v>915</v>
      </c>
      <c r="H997" t="str">
        <f>IF(ISBLANK(draft_picks[[#This Row],[drafter_id]]),"",_xlfn.XLOOKUP(draft_picks[[#This Row],[drafter_id]],drafters[id],drafters[name]))</f>
        <v>Billy Ray Brewton</v>
      </c>
      <c r="J997" t="str">
        <f>IF(ISBLANK(draft_picks[[#This Row],[drafter_team_id]]),"",_xlfn.XLOOKUP(draft_picks[[#This Row],[drafter_team_id]],drafter_teams[id],drafter_teams[name]))</f>
        <v/>
      </c>
      <c r="K997" s="3"/>
      <c r="L997" t="s">
        <v>15497</v>
      </c>
      <c r="M997" t="str">
        <f>IF(OR(ISBLANK(draft_picks[[#This Row],[veto_drafter_id]]),draft_picks[[#This Row],[veto_drafter_id]]=""),"",_xlfn.XLOOKUP(draft_picks[[#This Row],[veto_drafter_id]],drafters[id],drafters[name]))</f>
        <v/>
      </c>
      <c r="N997" t="s">
        <v>15497</v>
      </c>
      <c r="O997" t="str">
        <f>IF(OR(ISBLANK(draft_picks[[#This Row],[veto_drafter_team_id]]),draft_picks[[#This Row],[veto_drafter_team_id]]=""),"",_xlfn.XLOOKUP(draft_picks[[#This Row],[veto_drafter_team_id]],drafter_teams[id],drafter_teams[name]))</f>
        <v/>
      </c>
      <c r="Q997" t="s">
        <v>15497</v>
      </c>
      <c r="R997" t="str">
        <f>IF(OR(ISBLANK(draft_picks[[#This Row],[veto_override_drafter_id]]),draft_picks[[#This Row],[veto_override_drafter_id]]=""),"",_xlfn.XLOOKUP(draft_picks[[#This Row],[veto_override_drafter_id]],drafters[id],drafters[name]))</f>
        <v/>
      </c>
      <c r="S997" t="s">
        <v>15497</v>
      </c>
      <c r="T997" t="str">
        <f>IF(OR(ISBLANK(draft_picks[[#This Row],[veto_override_team_id]]),draft_picks[[#This Row],[veto_override_team_id]]=""),"",_xlfn.XLOOKUP(draft_picks[[#This Row],[veto_override_team_id]],drafter_teams[id],drafter_teams[name]))</f>
        <v/>
      </c>
      <c r="U997" t="b">
        <v>1</v>
      </c>
    </row>
    <row r="998" spans="1:21" x14ac:dyDescent="0.25">
      <c r="A998" t="s">
        <v>20</v>
      </c>
      <c r="B998" t="str">
        <f>_xlfn.XLOOKUP(draft_picks[[#This Row],[draft_id]],drafts[id],drafts[title])</f>
        <v>Horror Remakes</v>
      </c>
      <c r="C998" s="3">
        <v>5</v>
      </c>
      <c r="D998">
        <f>IF(C997&lt;draft_picks[[#This Row],[position]],1,IF(C997&gt;draft_picks[[#This Row],[position]],D997+1,IF(C997=draft_picks[[#This Row],[position]],D997+1)))</f>
        <v>5</v>
      </c>
      <c r="E998" t="s">
        <v>7390</v>
      </c>
      <c r="F998" t="str">
        <f>IF(ISBLANK(draft_picks[[#This Row],[movie_id]]),"",_xlfn.XLOOKUP(draft_picks[[#This Row],[movie_id]],drafts.movies[id],drafts.movies[movie_title]))</f>
        <v>Willard</v>
      </c>
      <c r="G998" s="3" t="s">
        <v>915</v>
      </c>
      <c r="H998" t="str">
        <f>IF(ISBLANK(draft_picks[[#This Row],[drafter_id]]),"",_xlfn.XLOOKUP(draft_picks[[#This Row],[drafter_id]],drafters[id],drafters[name]))</f>
        <v>Billy Ray Brewton</v>
      </c>
      <c r="J998" t="str">
        <f>IF(ISBLANK(draft_picks[[#This Row],[drafter_team_id]]),"",_xlfn.XLOOKUP(draft_picks[[#This Row],[drafter_team_id]],drafter_teams[id],drafter_teams[name]))</f>
        <v/>
      </c>
      <c r="K998" s="3" t="s">
        <v>15497</v>
      </c>
      <c r="L998" t="s">
        <v>15497</v>
      </c>
      <c r="M998" t="str">
        <f>IF(OR(ISBLANK(draft_picks[[#This Row],[veto_drafter_id]]),draft_picks[[#This Row],[veto_drafter_id]]=""),"",_xlfn.XLOOKUP(draft_picks[[#This Row],[veto_drafter_id]],drafters[id],drafters[name]))</f>
        <v/>
      </c>
      <c r="N998" t="s">
        <v>15497</v>
      </c>
      <c r="O998" t="str">
        <f>IF(OR(ISBLANK(draft_picks[[#This Row],[veto_drafter_team_id]]),draft_picks[[#This Row],[veto_drafter_team_id]]=""),"",_xlfn.XLOOKUP(draft_picks[[#This Row],[veto_drafter_team_id]],drafter_teams[id],drafter_teams[name]))</f>
        <v/>
      </c>
      <c r="Q998" t="s">
        <v>15497</v>
      </c>
      <c r="R998" t="str">
        <f>IF(OR(ISBLANK(draft_picks[[#This Row],[veto_override_drafter_id]]),draft_picks[[#This Row],[veto_override_drafter_id]]=""),"",_xlfn.XLOOKUP(draft_picks[[#This Row],[veto_override_drafter_id]],drafters[id],drafters[name]))</f>
        <v/>
      </c>
      <c r="S998" t="s">
        <v>15497</v>
      </c>
      <c r="T998" t="str">
        <f>IF(OR(ISBLANK(draft_picks[[#This Row],[veto_override_team_id]]),draft_picks[[#This Row],[veto_override_team_id]]=""),"",_xlfn.XLOOKUP(draft_picks[[#This Row],[veto_override_team_id]],drafter_teams[id],drafter_teams[name]))</f>
        <v/>
      </c>
    </row>
    <row r="999" spans="1:21" x14ac:dyDescent="0.25">
      <c r="A999" t="s">
        <v>20</v>
      </c>
      <c r="B999" t="str">
        <f>_xlfn.XLOOKUP(draft_picks[[#This Row],[draft_id]],drafts[id],drafts[title])</f>
        <v>Horror Remakes</v>
      </c>
      <c r="C999" s="3">
        <v>4</v>
      </c>
      <c r="D999">
        <f>IF(C998&lt;draft_picks[[#This Row],[position]],1,IF(C998&gt;draft_picks[[#This Row],[position]],D998+1,IF(C998=draft_picks[[#This Row],[position]],D998+1)))</f>
        <v>6</v>
      </c>
      <c r="E999" t="s">
        <v>3181</v>
      </c>
      <c r="F999" t="str">
        <f>IF(ISBLANK(draft_picks[[#This Row],[movie_id]]),"",_xlfn.XLOOKUP(draft_picks[[#This Row],[movie_id]],drafts.movies[id],drafts.movies[movie_title]))</f>
        <v>The Ring</v>
      </c>
      <c r="G999" s="3" t="s">
        <v>909</v>
      </c>
      <c r="H999" t="str">
        <f>IF(ISBLANK(draft_picks[[#This Row],[drafter_id]]),"",_xlfn.XLOOKUP(draft_picks[[#This Row],[drafter_id]],drafters[id],drafters[name]))</f>
        <v>Kyle Anderson</v>
      </c>
      <c r="J999" t="str">
        <f>IF(ISBLANK(draft_picks[[#This Row],[drafter_team_id]]),"",_xlfn.XLOOKUP(draft_picks[[#This Row],[drafter_team_id]],drafter_teams[id],drafter_teams[name]))</f>
        <v/>
      </c>
      <c r="K999" s="3" t="s">
        <v>15497</v>
      </c>
      <c r="L999" t="s">
        <v>15497</v>
      </c>
      <c r="M999" t="str">
        <f>IF(OR(ISBLANK(draft_picks[[#This Row],[veto_drafter_id]]),draft_picks[[#This Row],[veto_drafter_id]]=""),"",_xlfn.XLOOKUP(draft_picks[[#This Row],[veto_drafter_id]],drafters[id],drafters[name]))</f>
        <v/>
      </c>
      <c r="N999" t="s">
        <v>15497</v>
      </c>
      <c r="O999" t="str">
        <f>IF(OR(ISBLANK(draft_picks[[#This Row],[veto_drafter_team_id]]),draft_picks[[#This Row],[veto_drafter_team_id]]=""),"",_xlfn.XLOOKUP(draft_picks[[#This Row],[veto_drafter_team_id]],drafter_teams[id],drafter_teams[name]))</f>
        <v/>
      </c>
      <c r="Q999" t="s">
        <v>15497</v>
      </c>
      <c r="R999" t="str">
        <f>IF(OR(ISBLANK(draft_picks[[#This Row],[veto_override_drafter_id]]),draft_picks[[#This Row],[veto_override_drafter_id]]=""),"",_xlfn.XLOOKUP(draft_picks[[#This Row],[veto_override_drafter_id]],drafters[id],drafters[name]))</f>
        <v/>
      </c>
      <c r="S999" t="s">
        <v>15497</v>
      </c>
      <c r="T999" t="str">
        <f>IF(OR(ISBLANK(draft_picks[[#This Row],[veto_override_team_id]]),draft_picks[[#This Row],[veto_override_team_id]]=""),"",_xlfn.XLOOKUP(draft_picks[[#This Row],[veto_override_team_id]],drafter_teams[id],drafter_teams[name]))</f>
        <v/>
      </c>
    </row>
    <row r="1000" spans="1:21" x14ac:dyDescent="0.25">
      <c r="A1000" t="s">
        <v>20</v>
      </c>
      <c r="B1000" t="str">
        <f>_xlfn.XLOOKUP(draft_picks[[#This Row],[draft_id]],drafts[id],drafts[title])</f>
        <v>Horror Remakes</v>
      </c>
      <c r="C1000" s="3">
        <v>3</v>
      </c>
      <c r="D1000">
        <f>IF(C999&lt;draft_picks[[#This Row],[position]],1,IF(C999&gt;draft_picks[[#This Row],[position]],D999+1,IF(C999=draft_picks[[#This Row],[position]],D999+1)))</f>
        <v>7</v>
      </c>
      <c r="E1000" t="s">
        <v>6931</v>
      </c>
      <c r="F1000" t="str">
        <f>IF(ISBLANK(draft_picks[[#This Row],[movie_id]]),"",_xlfn.XLOOKUP(draft_picks[[#This Row],[movie_id]],drafts.movies[id],drafts.movies[movie_title]))</f>
        <v>The Hills Have Eyes</v>
      </c>
      <c r="G1000" s="3" t="s">
        <v>915</v>
      </c>
      <c r="H1000" t="str">
        <f>IF(ISBLANK(draft_picks[[#This Row],[drafter_id]]),"",_xlfn.XLOOKUP(draft_picks[[#This Row],[drafter_id]],drafters[id],drafters[name]))</f>
        <v>Billy Ray Brewton</v>
      </c>
      <c r="J1000" t="str">
        <f>IF(ISBLANK(draft_picks[[#This Row],[drafter_team_id]]),"",_xlfn.XLOOKUP(draft_picks[[#This Row],[drafter_team_id]],drafter_teams[id],drafter_teams[name]))</f>
        <v/>
      </c>
      <c r="K1000" s="3" t="s">
        <v>15497</v>
      </c>
      <c r="L1000" t="s">
        <v>15497</v>
      </c>
      <c r="M1000" t="str">
        <f>IF(OR(ISBLANK(draft_picks[[#This Row],[veto_drafter_id]]),draft_picks[[#This Row],[veto_drafter_id]]=""),"",_xlfn.XLOOKUP(draft_picks[[#This Row],[veto_drafter_id]],drafters[id],drafters[name]))</f>
        <v/>
      </c>
      <c r="N1000" t="s">
        <v>15497</v>
      </c>
      <c r="O1000" t="str">
        <f>IF(OR(ISBLANK(draft_picks[[#This Row],[veto_drafter_team_id]]),draft_picks[[#This Row],[veto_drafter_team_id]]=""),"",_xlfn.XLOOKUP(draft_picks[[#This Row],[veto_drafter_team_id]],drafter_teams[id],drafter_teams[name]))</f>
        <v/>
      </c>
      <c r="Q1000" t="s">
        <v>15497</v>
      </c>
      <c r="R1000" t="str">
        <f>IF(OR(ISBLANK(draft_picks[[#This Row],[veto_override_drafter_id]]),draft_picks[[#This Row],[veto_override_drafter_id]]=""),"",_xlfn.XLOOKUP(draft_picks[[#This Row],[veto_override_drafter_id]],drafters[id],drafters[name]))</f>
        <v/>
      </c>
      <c r="S1000" t="s">
        <v>15497</v>
      </c>
      <c r="T1000" t="str">
        <f>IF(OR(ISBLANK(draft_picks[[#This Row],[veto_override_team_id]]),draft_picks[[#This Row],[veto_override_team_id]]=""),"",_xlfn.XLOOKUP(draft_picks[[#This Row],[veto_override_team_id]],drafter_teams[id],drafter_teams[name]))</f>
        <v/>
      </c>
    </row>
    <row r="1001" spans="1:21" x14ac:dyDescent="0.25">
      <c r="A1001" t="s">
        <v>20</v>
      </c>
      <c r="B1001" t="str">
        <f>_xlfn.XLOOKUP(draft_picks[[#This Row],[draft_id]],drafts[id],drafts[title])</f>
        <v>Horror Remakes</v>
      </c>
      <c r="C1001" s="3">
        <v>2</v>
      </c>
      <c r="D1001">
        <f>IF(C1000&lt;draft_picks[[#This Row],[position]],1,IF(C1000&gt;draft_picks[[#This Row],[position]],D1000+1,IF(C1000=draft_picks[[#This Row],[position]],D1000+1)))</f>
        <v>8</v>
      </c>
      <c r="E1001" t="s">
        <v>2664</v>
      </c>
      <c r="F1001" t="str">
        <f>IF(ISBLANK(draft_picks[[#This Row],[movie_id]]),"",_xlfn.XLOOKUP(draft_picks[[#This Row],[movie_id]],drafts.movies[id],drafts.movies[movie_title]))</f>
        <v>The Thing</v>
      </c>
      <c r="G1001" s="3" t="s">
        <v>909</v>
      </c>
      <c r="H1001" t="str">
        <f>IF(ISBLANK(draft_picks[[#This Row],[drafter_id]]),"",_xlfn.XLOOKUP(draft_picks[[#This Row],[drafter_id]],drafters[id],drafters[name]))</f>
        <v>Kyle Anderson</v>
      </c>
      <c r="J1001" t="str">
        <f>IF(ISBLANK(draft_picks[[#This Row],[drafter_team_id]]),"",_xlfn.XLOOKUP(draft_picks[[#This Row],[drafter_team_id]],drafter_teams[id],drafter_teams[name]))</f>
        <v/>
      </c>
      <c r="K1001" s="3" t="s">
        <v>15484</v>
      </c>
      <c r="L1001" t="s">
        <v>915</v>
      </c>
      <c r="M1001" t="str">
        <f>IF(OR(ISBLANK(draft_picks[[#This Row],[veto_drafter_id]]),draft_picks[[#This Row],[veto_drafter_id]]=""),"",_xlfn.XLOOKUP(draft_picks[[#This Row],[veto_drafter_id]],drafters[id],drafters[name]))</f>
        <v>Billy Ray Brewton</v>
      </c>
      <c r="N1001" t="s">
        <v>15497</v>
      </c>
      <c r="O1001" t="str">
        <f>IF(OR(ISBLANK(draft_picks[[#This Row],[veto_drafter_team_id]]),draft_picks[[#This Row],[veto_drafter_team_id]]=""),"",_xlfn.XLOOKUP(draft_picks[[#This Row],[veto_drafter_team_id]],drafter_teams[id],drafter_teams[name]))</f>
        <v/>
      </c>
      <c r="Q1001" t="s">
        <v>15497</v>
      </c>
      <c r="R1001" t="str">
        <f>IF(OR(ISBLANK(draft_picks[[#This Row],[veto_override_drafter_id]]),draft_picks[[#This Row],[veto_override_drafter_id]]=""),"",_xlfn.XLOOKUP(draft_picks[[#This Row],[veto_override_drafter_id]],drafters[id],drafters[name]))</f>
        <v/>
      </c>
      <c r="S1001" t="s">
        <v>15497</v>
      </c>
      <c r="T1001" t="str">
        <f>IF(OR(ISBLANK(draft_picks[[#This Row],[veto_override_team_id]]),draft_picks[[#This Row],[veto_override_team_id]]=""),"",_xlfn.XLOOKUP(draft_picks[[#This Row],[veto_override_team_id]],drafter_teams[id],drafter_teams[name]))</f>
        <v/>
      </c>
    </row>
    <row r="1002" spans="1:21" x14ac:dyDescent="0.25">
      <c r="A1002" t="s">
        <v>20</v>
      </c>
      <c r="B1002" t="str">
        <f>_xlfn.XLOOKUP(draft_picks[[#This Row],[draft_id]],drafts[id],drafts[title])</f>
        <v>Horror Remakes</v>
      </c>
      <c r="C1002" s="3">
        <v>2</v>
      </c>
      <c r="D1002">
        <f>IF(C1001&lt;draft_picks[[#This Row],[position]],1,IF(C1001&gt;draft_picks[[#This Row],[position]],D1001+1,IF(C1001=draft_picks[[#This Row],[position]],D1001+1)))</f>
        <v>9</v>
      </c>
      <c r="E1002" t="s">
        <v>1425</v>
      </c>
      <c r="F1002" t="str">
        <f>IF(ISBLANK(draft_picks[[#This Row],[movie_id]]),"",_xlfn.XLOOKUP(draft_picks[[#This Row],[movie_id]],drafts.movies[id],drafts.movies[movie_title]))</f>
        <v>The Fly</v>
      </c>
      <c r="G1002" s="3" t="s">
        <v>909</v>
      </c>
      <c r="H1002" t="str">
        <f>IF(ISBLANK(draft_picks[[#This Row],[drafter_id]]),"",_xlfn.XLOOKUP(draft_picks[[#This Row],[drafter_id]],drafters[id],drafters[name]))</f>
        <v>Kyle Anderson</v>
      </c>
      <c r="J1002" t="str">
        <f>IF(ISBLANK(draft_picks[[#This Row],[drafter_team_id]]),"",_xlfn.XLOOKUP(draft_picks[[#This Row],[drafter_team_id]],drafter_teams[id],drafter_teams[name]))</f>
        <v/>
      </c>
      <c r="K1002" s="3" t="s">
        <v>15497</v>
      </c>
      <c r="L1002" t="s">
        <v>15497</v>
      </c>
      <c r="M1002" t="str">
        <f>IF(OR(ISBLANK(draft_picks[[#This Row],[veto_drafter_id]]),draft_picks[[#This Row],[veto_drafter_id]]=""),"",_xlfn.XLOOKUP(draft_picks[[#This Row],[veto_drafter_id]],drafters[id],drafters[name]))</f>
        <v/>
      </c>
      <c r="N1002" t="s">
        <v>15497</v>
      </c>
      <c r="O1002" t="str">
        <f>IF(OR(ISBLANK(draft_picks[[#This Row],[veto_drafter_team_id]]),draft_picks[[#This Row],[veto_drafter_team_id]]=""),"",_xlfn.XLOOKUP(draft_picks[[#This Row],[veto_drafter_team_id]],drafter_teams[id],drafter_teams[name]))</f>
        <v/>
      </c>
      <c r="Q1002" t="s">
        <v>15497</v>
      </c>
      <c r="R1002" t="str">
        <f>IF(OR(ISBLANK(draft_picks[[#This Row],[veto_override_drafter_id]]),draft_picks[[#This Row],[veto_override_drafter_id]]=""),"",_xlfn.XLOOKUP(draft_picks[[#This Row],[veto_override_drafter_id]],drafters[id],drafters[name]))</f>
        <v/>
      </c>
      <c r="S1002" t="s">
        <v>15497</v>
      </c>
      <c r="T1002" t="str">
        <f>IF(OR(ISBLANK(draft_picks[[#This Row],[veto_override_team_id]]),draft_picks[[#This Row],[veto_override_team_id]]=""),"",_xlfn.XLOOKUP(draft_picks[[#This Row],[veto_override_team_id]],drafter_teams[id],drafter_teams[name]))</f>
        <v/>
      </c>
    </row>
    <row r="1003" spans="1:21" x14ac:dyDescent="0.25">
      <c r="A1003" t="s">
        <v>20</v>
      </c>
      <c r="B1003" t="str">
        <f>_xlfn.XLOOKUP(draft_picks[[#This Row],[draft_id]],drafts[id],drafts[title])</f>
        <v>Horror Remakes</v>
      </c>
      <c r="C1003" s="3">
        <v>1</v>
      </c>
      <c r="D1003">
        <f>IF(C1002&lt;draft_picks[[#This Row],[position]],1,IF(C1002&gt;draft_picks[[#This Row],[position]],D1002+1,IF(C1002=draft_picks[[#This Row],[position]],D1002+1)))</f>
        <v>10</v>
      </c>
      <c r="E1003" t="s">
        <v>2664</v>
      </c>
      <c r="F1003" t="str">
        <f>IF(ISBLANK(draft_picks[[#This Row],[movie_id]]),"",_xlfn.XLOOKUP(draft_picks[[#This Row],[movie_id]],drafts.movies[id],drafts.movies[movie_title]))</f>
        <v>The Thing</v>
      </c>
      <c r="G1003" s="3" t="s">
        <v>915</v>
      </c>
      <c r="H1003" t="str">
        <f>IF(ISBLANK(draft_picks[[#This Row],[drafter_id]]),"",_xlfn.XLOOKUP(draft_picks[[#This Row],[drafter_id]],drafters[id],drafters[name]))</f>
        <v>Billy Ray Brewton</v>
      </c>
      <c r="J1003" t="str">
        <f>IF(ISBLANK(draft_picks[[#This Row],[drafter_team_id]]),"",_xlfn.XLOOKUP(draft_picks[[#This Row],[drafter_team_id]],drafter_teams[id],drafter_teams[name]))</f>
        <v/>
      </c>
      <c r="K1003" s="3" t="s">
        <v>15497</v>
      </c>
      <c r="L1003" t="s">
        <v>15497</v>
      </c>
      <c r="M1003" t="str">
        <f>IF(OR(ISBLANK(draft_picks[[#This Row],[veto_drafter_id]]),draft_picks[[#This Row],[veto_drafter_id]]=""),"",_xlfn.XLOOKUP(draft_picks[[#This Row],[veto_drafter_id]],drafters[id],drafters[name]))</f>
        <v/>
      </c>
      <c r="N1003" t="s">
        <v>15497</v>
      </c>
      <c r="O1003" t="str">
        <f>IF(OR(ISBLANK(draft_picks[[#This Row],[veto_drafter_team_id]]),draft_picks[[#This Row],[veto_drafter_team_id]]=""),"",_xlfn.XLOOKUP(draft_picks[[#This Row],[veto_drafter_team_id]],drafter_teams[id],drafter_teams[name]))</f>
        <v/>
      </c>
      <c r="Q1003" t="s">
        <v>15497</v>
      </c>
      <c r="R1003" t="str">
        <f>IF(OR(ISBLANK(draft_picks[[#This Row],[veto_override_drafter_id]]),draft_picks[[#This Row],[veto_override_drafter_id]]=""),"",_xlfn.XLOOKUP(draft_picks[[#This Row],[veto_override_drafter_id]],drafters[id],drafters[name]))</f>
        <v/>
      </c>
      <c r="S1003" t="s">
        <v>15497</v>
      </c>
      <c r="T1003" t="str">
        <f>IF(OR(ISBLANK(draft_picks[[#This Row],[veto_override_team_id]]),draft_picks[[#This Row],[veto_override_team_id]]=""),"",_xlfn.XLOOKUP(draft_picks[[#This Row],[veto_override_team_id]],drafter_teams[id],drafter_teams[name]))</f>
        <v/>
      </c>
    </row>
    <row r="1004" spans="1:21" x14ac:dyDescent="0.25">
      <c r="A1004" t="s">
        <v>574</v>
      </c>
      <c r="B1004" t="str">
        <f>_xlfn.XLOOKUP(draft_picks[[#This Row],[draft_id]],drafts[id],drafts[title])</f>
        <v>Alien vs. Predator Super Draft</v>
      </c>
      <c r="C1004" s="3">
        <v>12</v>
      </c>
      <c r="D1004">
        <f>IF(C1003&lt;draft_picks[[#This Row],[position]],1,IF(C1003&gt;draft_picks[[#This Row],[position]],D1003+1,IF(C1003=draft_picks[[#This Row],[position]],D1003+1)))</f>
        <v>1</v>
      </c>
      <c r="E1004" t="s">
        <v>4824</v>
      </c>
      <c r="F1004" t="str">
        <f>IF(ISBLANK(draft_picks[[#This Row],[movie_id]]),"",_xlfn.XLOOKUP(draft_picks[[#This Row],[movie_id]],drafts.movies[id],drafts.movies[movie_title]))</f>
        <v>Aliens vs. Predator: Requiem</v>
      </c>
      <c r="G1004" s="3" t="s">
        <v>859</v>
      </c>
      <c r="H1004" t="str">
        <f>IF(ISBLANK(draft_picks[[#This Row],[drafter_id]]),"",_xlfn.XLOOKUP(draft_picks[[#This Row],[drafter_id]],drafters[id],drafters[name]))</f>
        <v>Angie Han</v>
      </c>
      <c r="J1004" t="str">
        <f>IF(ISBLANK(draft_picks[[#This Row],[drafter_team_id]]),"",_xlfn.XLOOKUP(draft_picks[[#This Row],[drafter_team_id]],drafter_teams[id],drafter_teams[name]))</f>
        <v/>
      </c>
      <c r="K1004" s="3" t="s">
        <v>15497</v>
      </c>
      <c r="L1004" t="s">
        <v>15497</v>
      </c>
      <c r="M1004" t="str">
        <f>IF(OR(ISBLANK(draft_picks[[#This Row],[veto_drafter_id]]),draft_picks[[#This Row],[veto_drafter_id]]=""),"",_xlfn.XLOOKUP(draft_picks[[#This Row],[veto_drafter_id]],drafters[id],drafters[name]))</f>
        <v/>
      </c>
      <c r="N1004" t="s">
        <v>15497</v>
      </c>
      <c r="O1004" t="str">
        <f>IF(OR(ISBLANK(draft_picks[[#This Row],[veto_drafter_team_id]]),draft_picks[[#This Row],[veto_drafter_team_id]]=""),"",_xlfn.XLOOKUP(draft_picks[[#This Row],[veto_drafter_team_id]],drafter_teams[id],drafter_teams[name]))</f>
        <v/>
      </c>
      <c r="Q1004" t="s">
        <v>15497</v>
      </c>
      <c r="R1004" t="str">
        <f>IF(OR(ISBLANK(draft_picks[[#This Row],[veto_override_drafter_id]]),draft_picks[[#This Row],[veto_override_drafter_id]]=""),"",_xlfn.XLOOKUP(draft_picks[[#This Row],[veto_override_drafter_id]],drafters[id],drafters[name]))</f>
        <v/>
      </c>
      <c r="S1004" t="s">
        <v>15497</v>
      </c>
      <c r="T1004" t="str">
        <f>IF(OR(ISBLANK(draft_picks[[#This Row],[veto_override_team_id]]),draft_picks[[#This Row],[veto_override_team_id]]=""),"",_xlfn.XLOOKUP(draft_picks[[#This Row],[veto_override_team_id]],drafter_teams[id],drafter_teams[name]))</f>
        <v/>
      </c>
    </row>
    <row r="1005" spans="1:21" x14ac:dyDescent="0.25">
      <c r="A1005" t="s">
        <v>574</v>
      </c>
      <c r="B1005" t="str">
        <f>_xlfn.XLOOKUP(draft_picks[[#This Row],[draft_id]],drafts[id],drafts[title])</f>
        <v>Alien vs. Predator Super Draft</v>
      </c>
      <c r="C1005" s="3">
        <v>11</v>
      </c>
      <c r="D1005">
        <f>IF(C1004&lt;draft_picks[[#This Row],[position]],1,IF(C1004&gt;draft_picks[[#This Row],[position]],D1004+1,IF(C1004=draft_picks[[#This Row],[position]],D1004+1)))</f>
        <v>2</v>
      </c>
      <c r="E1005" t="s">
        <v>8140</v>
      </c>
      <c r="F1005" t="str">
        <f>IF(ISBLANK(draft_picks[[#This Row],[movie_id]]),"",_xlfn.XLOOKUP(draft_picks[[#This Row],[movie_id]],drafts.movies[id],drafts.movies[movie_title]))</f>
        <v>Alien vs. Predator</v>
      </c>
      <c r="G1005" s="3" t="s">
        <v>947</v>
      </c>
      <c r="H1005" t="str">
        <f>IF(ISBLANK(draft_picks[[#This Row],[drafter_id]]),"",_xlfn.XLOOKUP(draft_picks[[#This Row],[drafter_id]],drafters[id],drafters[name]))</f>
        <v>Brian Collins</v>
      </c>
      <c r="J1005" t="str">
        <f>IF(ISBLANK(draft_picks[[#This Row],[drafter_team_id]]),"",_xlfn.XLOOKUP(draft_picks[[#This Row],[drafter_team_id]],drafter_teams[id],drafter_teams[name]))</f>
        <v/>
      </c>
      <c r="K1005" s="3" t="s">
        <v>15497</v>
      </c>
      <c r="L1005" t="s">
        <v>15497</v>
      </c>
      <c r="M1005" t="str">
        <f>IF(OR(ISBLANK(draft_picks[[#This Row],[veto_drafter_id]]),draft_picks[[#This Row],[veto_drafter_id]]=""),"",_xlfn.XLOOKUP(draft_picks[[#This Row],[veto_drafter_id]],drafters[id],drafters[name]))</f>
        <v/>
      </c>
      <c r="N1005" t="s">
        <v>15497</v>
      </c>
      <c r="O1005" t="str">
        <f>IF(OR(ISBLANK(draft_picks[[#This Row],[veto_drafter_team_id]]),draft_picks[[#This Row],[veto_drafter_team_id]]=""),"",_xlfn.XLOOKUP(draft_picks[[#This Row],[veto_drafter_team_id]],drafter_teams[id],drafter_teams[name]))</f>
        <v/>
      </c>
      <c r="Q1005" t="s">
        <v>15497</v>
      </c>
      <c r="R1005" t="str">
        <f>IF(OR(ISBLANK(draft_picks[[#This Row],[veto_override_drafter_id]]),draft_picks[[#This Row],[veto_override_drafter_id]]=""),"",_xlfn.XLOOKUP(draft_picks[[#This Row],[veto_override_drafter_id]],drafters[id],drafters[name]))</f>
        <v/>
      </c>
      <c r="S1005" t="s">
        <v>15497</v>
      </c>
      <c r="T1005" t="str">
        <f>IF(OR(ISBLANK(draft_picks[[#This Row],[veto_override_team_id]]),draft_picks[[#This Row],[veto_override_team_id]]=""),"",_xlfn.XLOOKUP(draft_picks[[#This Row],[veto_override_team_id]],drafter_teams[id],drafter_teams[name]))</f>
        <v/>
      </c>
    </row>
    <row r="1006" spans="1:21" x14ac:dyDescent="0.25">
      <c r="A1006" t="s">
        <v>574</v>
      </c>
      <c r="B1006" t="str">
        <f>_xlfn.XLOOKUP(draft_picks[[#This Row],[draft_id]],drafts[id],drafts[title])</f>
        <v>Alien vs. Predator Super Draft</v>
      </c>
      <c r="C1006" s="3">
        <v>10</v>
      </c>
      <c r="D1006">
        <f>IF(C1005&lt;draft_picks[[#This Row],[position]],1,IF(C1005&gt;draft_picks[[#This Row],[position]],D1005+1,IF(C1005=draft_picks[[#This Row],[position]],D1005+1)))</f>
        <v>3</v>
      </c>
      <c r="E1006" t="s">
        <v>2517</v>
      </c>
      <c r="F1006" t="str">
        <f>IF(ISBLANK(draft_picks[[#This Row],[movie_id]]),"",_xlfn.XLOOKUP(draft_picks[[#This Row],[movie_id]],drafts.movies[id],drafts.movies[movie_title]))</f>
        <v>Predator 2</v>
      </c>
      <c r="G1006" s="3" t="s">
        <v>947</v>
      </c>
      <c r="H1006" t="str">
        <f>IF(ISBLANK(draft_picks[[#This Row],[drafter_id]]),"",_xlfn.XLOOKUP(draft_picks[[#This Row],[drafter_id]],drafters[id],drafters[name]))</f>
        <v>Brian Collins</v>
      </c>
      <c r="J1006" t="str">
        <f>IF(ISBLANK(draft_picks[[#This Row],[drafter_team_id]]),"",_xlfn.XLOOKUP(draft_picks[[#This Row],[drafter_team_id]],drafter_teams[id],drafter_teams[name]))</f>
        <v/>
      </c>
      <c r="K1006" s="3" t="s">
        <v>15497</v>
      </c>
      <c r="L1006" t="s">
        <v>15497</v>
      </c>
      <c r="M1006" t="str">
        <f>IF(OR(ISBLANK(draft_picks[[#This Row],[veto_drafter_id]]),draft_picks[[#This Row],[veto_drafter_id]]=""),"",_xlfn.XLOOKUP(draft_picks[[#This Row],[veto_drafter_id]],drafters[id],drafters[name]))</f>
        <v/>
      </c>
      <c r="N1006" t="s">
        <v>15497</v>
      </c>
      <c r="O1006" t="str">
        <f>IF(OR(ISBLANK(draft_picks[[#This Row],[veto_drafter_team_id]]),draft_picks[[#This Row],[veto_drafter_team_id]]=""),"",_xlfn.XLOOKUP(draft_picks[[#This Row],[veto_drafter_team_id]],drafter_teams[id],drafter_teams[name]))</f>
        <v/>
      </c>
      <c r="Q1006" t="s">
        <v>15497</v>
      </c>
      <c r="R1006" t="str">
        <f>IF(OR(ISBLANK(draft_picks[[#This Row],[veto_override_drafter_id]]),draft_picks[[#This Row],[veto_override_drafter_id]]=""),"",_xlfn.XLOOKUP(draft_picks[[#This Row],[veto_override_drafter_id]],drafters[id],drafters[name]))</f>
        <v/>
      </c>
      <c r="S1006" t="s">
        <v>15497</v>
      </c>
      <c r="T1006" t="str">
        <f>IF(OR(ISBLANK(draft_picks[[#This Row],[veto_override_team_id]]),draft_picks[[#This Row],[veto_override_team_id]]=""),"",_xlfn.XLOOKUP(draft_picks[[#This Row],[veto_override_team_id]],drafter_teams[id],drafter_teams[name]))</f>
        <v/>
      </c>
    </row>
    <row r="1007" spans="1:21" x14ac:dyDescent="0.25">
      <c r="A1007" t="s">
        <v>574</v>
      </c>
      <c r="B1007" t="str">
        <f>_xlfn.XLOOKUP(draft_picks[[#This Row],[draft_id]],drafts[id],drafts[title])</f>
        <v>Alien vs. Predator Super Draft</v>
      </c>
      <c r="C1007" s="3">
        <v>9</v>
      </c>
      <c r="D1007">
        <f>IF(C1006&lt;draft_picks[[#This Row],[position]],1,IF(C1006&gt;draft_picks[[#This Row],[position]],D1006+1,IF(C1006=draft_picks[[#This Row],[position]],D1006+1)))</f>
        <v>4</v>
      </c>
      <c r="E1007" t="s">
        <v>7000</v>
      </c>
      <c r="F1007" t="str">
        <f>IF(ISBLANK(draft_picks[[#This Row],[movie_id]]),"",_xlfn.XLOOKUP(draft_picks[[#This Row],[movie_id]],drafts.movies[id],drafts.movies[movie_title]))</f>
        <v>Alien Resurrection</v>
      </c>
      <c r="G1007" s="3" t="s">
        <v>1047</v>
      </c>
      <c r="H1007" t="str">
        <f>IF(ISBLANK(draft_picks[[#This Row],[drafter_id]]),"",_xlfn.XLOOKUP(draft_picks[[#This Row],[drafter_id]],drafters[id],drafters[name]))</f>
        <v>Scott Wampler</v>
      </c>
      <c r="J1007" t="str">
        <f>IF(ISBLANK(draft_picks[[#This Row],[drafter_team_id]]),"",_xlfn.XLOOKUP(draft_picks[[#This Row],[drafter_team_id]],drafter_teams[id],drafter_teams[name]))</f>
        <v/>
      </c>
      <c r="K1007" s="3" t="s">
        <v>15484</v>
      </c>
      <c r="L1007" t="s">
        <v>859</v>
      </c>
      <c r="M1007" t="str">
        <f>IF(OR(ISBLANK(draft_picks[[#This Row],[veto_drafter_id]]),draft_picks[[#This Row],[veto_drafter_id]]=""),"",_xlfn.XLOOKUP(draft_picks[[#This Row],[veto_drafter_id]],drafters[id],drafters[name]))</f>
        <v>Angie Han</v>
      </c>
      <c r="N1007" t="s">
        <v>15497</v>
      </c>
      <c r="O1007" t="str">
        <f>IF(OR(ISBLANK(draft_picks[[#This Row],[veto_drafter_team_id]]),draft_picks[[#This Row],[veto_drafter_team_id]]=""),"",_xlfn.XLOOKUP(draft_picks[[#This Row],[veto_drafter_team_id]],drafter_teams[id],drafter_teams[name]))</f>
        <v/>
      </c>
      <c r="Q1007" t="s">
        <v>15497</v>
      </c>
      <c r="R1007" t="str">
        <f>IF(OR(ISBLANK(draft_picks[[#This Row],[veto_override_drafter_id]]),draft_picks[[#This Row],[veto_override_drafter_id]]=""),"",_xlfn.XLOOKUP(draft_picks[[#This Row],[veto_override_drafter_id]],drafters[id],drafters[name]))</f>
        <v/>
      </c>
      <c r="S1007" t="s">
        <v>15497</v>
      </c>
      <c r="T1007" t="str">
        <f>IF(OR(ISBLANK(draft_picks[[#This Row],[veto_override_team_id]]),draft_picks[[#This Row],[veto_override_team_id]]=""),"",_xlfn.XLOOKUP(draft_picks[[#This Row],[veto_override_team_id]],drafter_teams[id],drafter_teams[name]))</f>
        <v/>
      </c>
    </row>
    <row r="1008" spans="1:21" x14ac:dyDescent="0.25">
      <c r="A1008" t="s">
        <v>574</v>
      </c>
      <c r="B1008" t="str">
        <f>_xlfn.XLOOKUP(draft_picks[[#This Row],[draft_id]],drafts[id],drafts[title])</f>
        <v>Alien vs. Predator Super Draft</v>
      </c>
      <c r="C1008" s="3">
        <v>9</v>
      </c>
      <c r="D1008">
        <f>IF(C1007&lt;draft_picks[[#This Row],[position]],1,IF(C1007&gt;draft_picks[[#This Row],[position]],D1007+1,IF(C1007=draft_picks[[#This Row],[position]],D1007+1)))</f>
        <v>5</v>
      </c>
      <c r="E1008" t="s">
        <v>3885</v>
      </c>
      <c r="F1008" t="str">
        <f>IF(ISBLANK(draft_picks[[#This Row],[movie_id]]),"",_xlfn.XLOOKUP(draft_picks[[#This Row],[movie_id]],drafts.movies[id],drafts.movies[movie_title]))</f>
        <v>Predators</v>
      </c>
      <c r="G1008" s="3" t="s">
        <v>1047</v>
      </c>
      <c r="H1008" t="str">
        <f>IF(ISBLANK(draft_picks[[#This Row],[drafter_id]]),"",_xlfn.XLOOKUP(draft_picks[[#This Row],[drafter_id]],drafters[id],drafters[name]))</f>
        <v>Scott Wampler</v>
      </c>
      <c r="J1008" t="str">
        <f>IF(ISBLANK(draft_picks[[#This Row],[drafter_team_id]]),"",_xlfn.XLOOKUP(draft_picks[[#This Row],[drafter_team_id]],drafter_teams[id],drafter_teams[name]))</f>
        <v/>
      </c>
      <c r="K1008" s="3" t="s">
        <v>15497</v>
      </c>
      <c r="L1008" t="s">
        <v>15497</v>
      </c>
      <c r="M1008" t="str">
        <f>IF(OR(ISBLANK(draft_picks[[#This Row],[veto_drafter_id]]),draft_picks[[#This Row],[veto_drafter_id]]=""),"",_xlfn.XLOOKUP(draft_picks[[#This Row],[veto_drafter_id]],drafters[id],drafters[name]))</f>
        <v/>
      </c>
      <c r="N1008" t="s">
        <v>15497</v>
      </c>
      <c r="O1008" t="str">
        <f>IF(OR(ISBLANK(draft_picks[[#This Row],[veto_drafter_team_id]]),draft_picks[[#This Row],[veto_drafter_team_id]]=""),"",_xlfn.XLOOKUP(draft_picks[[#This Row],[veto_drafter_team_id]],drafter_teams[id],drafter_teams[name]))</f>
        <v/>
      </c>
      <c r="Q1008" t="s">
        <v>15497</v>
      </c>
      <c r="R1008" t="str">
        <f>IF(OR(ISBLANK(draft_picks[[#This Row],[veto_override_drafter_id]]),draft_picks[[#This Row],[veto_override_drafter_id]]=""),"",_xlfn.XLOOKUP(draft_picks[[#This Row],[veto_override_drafter_id]],drafters[id],drafters[name]))</f>
        <v/>
      </c>
      <c r="S1008" t="s">
        <v>15497</v>
      </c>
      <c r="T1008" t="str">
        <f>IF(OR(ISBLANK(draft_picks[[#This Row],[veto_override_team_id]]),draft_picks[[#This Row],[veto_override_team_id]]=""),"",_xlfn.XLOOKUP(draft_picks[[#This Row],[veto_override_team_id]],drafter_teams[id],drafter_teams[name]))</f>
        <v/>
      </c>
    </row>
    <row r="1009" spans="1:20" x14ac:dyDescent="0.25">
      <c r="A1009" t="s">
        <v>574</v>
      </c>
      <c r="B1009" t="str">
        <f>_xlfn.XLOOKUP(draft_picks[[#This Row],[draft_id]],drafts[id],drafts[title])</f>
        <v>Alien vs. Predator Super Draft</v>
      </c>
      <c r="C1009" s="3">
        <v>8</v>
      </c>
      <c r="D1009">
        <f>IF(C1008&lt;draft_picks[[#This Row],[position]],1,IF(C1008&gt;draft_picks[[#This Row],[position]],D1008+1,IF(C1008=draft_picks[[#This Row],[position]],D1008+1)))</f>
        <v>6</v>
      </c>
      <c r="E1009" t="s">
        <v>7000</v>
      </c>
      <c r="F1009" t="str">
        <f>IF(ISBLANK(draft_picks[[#This Row],[movie_id]]),"",_xlfn.XLOOKUP(draft_picks[[#This Row],[movie_id]],drafts.movies[id],drafts.movies[movie_title]))</f>
        <v>Alien Resurrection</v>
      </c>
      <c r="G1009" s="3" t="s">
        <v>1047</v>
      </c>
      <c r="H1009" t="str">
        <f>IF(ISBLANK(draft_picks[[#This Row],[drafter_id]]),"",_xlfn.XLOOKUP(draft_picks[[#This Row],[drafter_id]],drafters[id],drafters[name]))</f>
        <v>Scott Wampler</v>
      </c>
      <c r="J1009" t="str">
        <f>IF(ISBLANK(draft_picks[[#This Row],[drafter_team_id]]),"",_xlfn.XLOOKUP(draft_picks[[#This Row],[drafter_team_id]],drafter_teams[id],drafter_teams[name]))</f>
        <v/>
      </c>
      <c r="K1009" s="3" t="s">
        <v>15497</v>
      </c>
      <c r="L1009" t="s">
        <v>15497</v>
      </c>
      <c r="M1009" t="str">
        <f>IF(OR(ISBLANK(draft_picks[[#This Row],[veto_drafter_id]]),draft_picks[[#This Row],[veto_drafter_id]]=""),"",_xlfn.XLOOKUP(draft_picks[[#This Row],[veto_drafter_id]],drafters[id],drafters[name]))</f>
        <v/>
      </c>
      <c r="N1009" t="s">
        <v>15497</v>
      </c>
      <c r="O1009" t="str">
        <f>IF(OR(ISBLANK(draft_picks[[#This Row],[veto_drafter_team_id]]),draft_picks[[#This Row],[veto_drafter_team_id]]=""),"",_xlfn.XLOOKUP(draft_picks[[#This Row],[veto_drafter_team_id]],drafter_teams[id],drafter_teams[name]))</f>
        <v/>
      </c>
      <c r="Q1009" t="s">
        <v>15497</v>
      </c>
      <c r="R1009" t="str">
        <f>IF(OR(ISBLANK(draft_picks[[#This Row],[veto_override_drafter_id]]),draft_picks[[#This Row],[veto_override_drafter_id]]=""),"",_xlfn.XLOOKUP(draft_picks[[#This Row],[veto_override_drafter_id]],drafters[id],drafters[name]))</f>
        <v/>
      </c>
      <c r="S1009" t="s">
        <v>15497</v>
      </c>
      <c r="T1009" t="str">
        <f>IF(OR(ISBLANK(draft_picks[[#This Row],[veto_override_team_id]]),draft_picks[[#This Row],[veto_override_team_id]]=""),"",_xlfn.XLOOKUP(draft_picks[[#This Row],[veto_override_team_id]],drafter_teams[id],drafter_teams[name]))</f>
        <v/>
      </c>
    </row>
    <row r="1010" spans="1:20" x14ac:dyDescent="0.25">
      <c r="A1010" t="s">
        <v>574</v>
      </c>
      <c r="B1010" t="str">
        <f>_xlfn.XLOOKUP(draft_picks[[#This Row],[draft_id]],drafts[id],drafts[title])</f>
        <v>Alien vs. Predator Super Draft</v>
      </c>
      <c r="C1010" s="3">
        <v>7</v>
      </c>
      <c r="D1010">
        <f>IF(C1009&lt;draft_picks[[#This Row],[position]],1,IF(C1009&gt;draft_picks[[#This Row],[position]],D1009+1,IF(C1009=draft_picks[[#This Row],[position]],D1009+1)))</f>
        <v>7</v>
      </c>
      <c r="E1010" t="s">
        <v>3642</v>
      </c>
      <c r="F1010" t="str">
        <f>IF(ISBLANK(draft_picks[[#This Row],[movie_id]]),"",_xlfn.XLOOKUP(draft_picks[[#This Row],[movie_id]],drafts.movies[id],drafts.movies[movie_title]))</f>
        <v>The Predator</v>
      </c>
      <c r="G1010" s="3" t="s">
        <v>859</v>
      </c>
      <c r="H1010" t="str">
        <f>IF(ISBLANK(draft_picks[[#This Row],[drafter_id]]),"",_xlfn.XLOOKUP(draft_picks[[#This Row],[drafter_id]],drafters[id],drafters[name]))</f>
        <v>Angie Han</v>
      </c>
      <c r="J1010" t="str">
        <f>IF(ISBLANK(draft_picks[[#This Row],[drafter_team_id]]),"",_xlfn.XLOOKUP(draft_picks[[#This Row],[drafter_team_id]],drafter_teams[id],drafter_teams[name]))</f>
        <v/>
      </c>
      <c r="K1010" s="3" t="s">
        <v>15497</v>
      </c>
      <c r="L1010" t="s">
        <v>15497</v>
      </c>
      <c r="M1010" t="str">
        <f>IF(OR(ISBLANK(draft_picks[[#This Row],[veto_drafter_id]]),draft_picks[[#This Row],[veto_drafter_id]]=""),"",_xlfn.XLOOKUP(draft_picks[[#This Row],[veto_drafter_id]],drafters[id],drafters[name]))</f>
        <v/>
      </c>
      <c r="N1010" t="s">
        <v>15497</v>
      </c>
      <c r="O1010" t="str">
        <f>IF(OR(ISBLANK(draft_picks[[#This Row],[veto_drafter_team_id]]),draft_picks[[#This Row],[veto_drafter_team_id]]=""),"",_xlfn.XLOOKUP(draft_picks[[#This Row],[veto_drafter_team_id]],drafter_teams[id],drafter_teams[name]))</f>
        <v/>
      </c>
      <c r="Q1010" t="s">
        <v>15497</v>
      </c>
      <c r="R1010" t="str">
        <f>IF(OR(ISBLANK(draft_picks[[#This Row],[veto_override_drafter_id]]),draft_picks[[#This Row],[veto_override_drafter_id]]=""),"",_xlfn.XLOOKUP(draft_picks[[#This Row],[veto_override_drafter_id]],drafters[id],drafters[name]))</f>
        <v/>
      </c>
      <c r="S1010" t="s">
        <v>15497</v>
      </c>
      <c r="T1010" t="str">
        <f>IF(OR(ISBLANK(draft_picks[[#This Row],[veto_override_team_id]]),draft_picks[[#This Row],[veto_override_team_id]]=""),"",_xlfn.XLOOKUP(draft_picks[[#This Row],[veto_override_team_id]],drafter_teams[id],drafter_teams[name]))</f>
        <v/>
      </c>
    </row>
    <row r="1011" spans="1:20" x14ac:dyDescent="0.25">
      <c r="A1011" t="s">
        <v>574</v>
      </c>
      <c r="B1011" t="str">
        <f>_xlfn.XLOOKUP(draft_picks[[#This Row],[draft_id]],drafts[id],drafts[title])</f>
        <v>Alien vs. Predator Super Draft</v>
      </c>
      <c r="C1011" s="3">
        <v>6</v>
      </c>
      <c r="D1011">
        <f>IF(C1010&lt;draft_picks[[#This Row],[position]],1,IF(C1010&gt;draft_picks[[#This Row],[position]],D1010+1,IF(C1010=draft_picks[[#This Row],[position]],D1010+1)))</f>
        <v>8</v>
      </c>
      <c r="E1011" t="s">
        <v>2868</v>
      </c>
      <c r="F1011" t="str">
        <f>IF(ISBLANK(draft_picks[[#This Row],[movie_id]]),"",_xlfn.XLOOKUP(draft_picks[[#This Row],[movie_id]],drafts.movies[id],drafts.movies[movie_title]))</f>
        <v>Predator</v>
      </c>
      <c r="G1011" s="3" t="s">
        <v>947</v>
      </c>
      <c r="H1011" t="str">
        <f>IF(ISBLANK(draft_picks[[#This Row],[drafter_id]]),"",_xlfn.XLOOKUP(draft_picks[[#This Row],[drafter_id]],drafters[id],drafters[name]))</f>
        <v>Brian Collins</v>
      </c>
      <c r="J1011" t="str">
        <f>IF(ISBLANK(draft_picks[[#This Row],[drafter_team_id]]),"",_xlfn.XLOOKUP(draft_picks[[#This Row],[drafter_team_id]],drafter_teams[id],drafter_teams[name]))</f>
        <v/>
      </c>
      <c r="K1011" s="3" t="s">
        <v>15484</v>
      </c>
      <c r="L1011" t="s">
        <v>1047</v>
      </c>
      <c r="M1011" t="str">
        <f>IF(OR(ISBLANK(draft_picks[[#This Row],[veto_drafter_id]]),draft_picks[[#This Row],[veto_drafter_id]]=""),"",_xlfn.XLOOKUP(draft_picks[[#This Row],[veto_drafter_id]],drafters[id],drafters[name]))</f>
        <v>Scott Wampler</v>
      </c>
      <c r="N1011" t="s">
        <v>15497</v>
      </c>
      <c r="O1011" t="str">
        <f>IF(OR(ISBLANK(draft_picks[[#This Row],[veto_drafter_team_id]]),draft_picks[[#This Row],[veto_drafter_team_id]]=""),"",_xlfn.XLOOKUP(draft_picks[[#This Row],[veto_drafter_team_id]],drafter_teams[id],drafter_teams[name]))</f>
        <v/>
      </c>
      <c r="Q1011" t="s">
        <v>15497</v>
      </c>
      <c r="R1011" t="str">
        <f>IF(OR(ISBLANK(draft_picks[[#This Row],[veto_override_drafter_id]]),draft_picks[[#This Row],[veto_override_drafter_id]]=""),"",_xlfn.XLOOKUP(draft_picks[[#This Row],[veto_override_drafter_id]],drafters[id],drafters[name]))</f>
        <v/>
      </c>
      <c r="S1011" t="s">
        <v>15497</v>
      </c>
      <c r="T1011" t="str">
        <f>IF(OR(ISBLANK(draft_picks[[#This Row],[veto_override_team_id]]),draft_picks[[#This Row],[veto_override_team_id]]=""),"",_xlfn.XLOOKUP(draft_picks[[#This Row],[veto_override_team_id]],drafter_teams[id],drafter_teams[name]))</f>
        <v/>
      </c>
    </row>
    <row r="1012" spans="1:20" x14ac:dyDescent="0.25">
      <c r="A1012" t="s">
        <v>574</v>
      </c>
      <c r="B1012" t="str">
        <f>_xlfn.XLOOKUP(draft_picks[[#This Row],[draft_id]],drafts[id],drafts[title])</f>
        <v>Alien vs. Predator Super Draft</v>
      </c>
      <c r="C1012" s="3">
        <v>6</v>
      </c>
      <c r="D1012">
        <f>IF(C1011&lt;draft_picks[[#This Row],[position]],1,IF(C1011&gt;draft_picks[[#This Row],[position]],D1011+1,IF(C1011=draft_picks[[#This Row],[position]],D1011+1)))</f>
        <v>9</v>
      </c>
      <c r="E1012" t="s">
        <v>5142</v>
      </c>
      <c r="F1012" t="str">
        <f>IF(ISBLANK(draft_picks[[#This Row],[movie_id]]),"",_xlfn.XLOOKUP(draft_picks[[#This Row],[movie_id]],drafts.movies[id],drafts.movies[movie_title]))</f>
        <v>Alien: Covenant</v>
      </c>
      <c r="G1012" s="3" t="s">
        <v>947</v>
      </c>
      <c r="H1012" t="str">
        <f>IF(ISBLANK(draft_picks[[#This Row],[drafter_id]]),"",_xlfn.XLOOKUP(draft_picks[[#This Row],[drafter_id]],drafters[id],drafters[name]))</f>
        <v>Brian Collins</v>
      </c>
      <c r="J1012" t="str">
        <f>IF(ISBLANK(draft_picks[[#This Row],[drafter_team_id]]),"",_xlfn.XLOOKUP(draft_picks[[#This Row],[drafter_team_id]],drafter_teams[id],drafter_teams[name]))</f>
        <v/>
      </c>
      <c r="K1012" s="3" t="s">
        <v>15484</v>
      </c>
      <c r="L1012" t="s">
        <v>859</v>
      </c>
      <c r="M1012" t="str">
        <f>IF(OR(ISBLANK(draft_picks[[#This Row],[veto_drafter_id]]),draft_picks[[#This Row],[veto_drafter_id]]=""),"",_xlfn.XLOOKUP(draft_picks[[#This Row],[veto_drafter_id]],drafters[id],drafters[name]))</f>
        <v>Angie Han</v>
      </c>
      <c r="N1012" t="s">
        <v>15497</v>
      </c>
      <c r="O1012" t="str">
        <f>IF(OR(ISBLANK(draft_picks[[#This Row],[veto_drafter_team_id]]),draft_picks[[#This Row],[veto_drafter_team_id]]=""),"",_xlfn.XLOOKUP(draft_picks[[#This Row],[veto_drafter_team_id]],drafter_teams[id],drafter_teams[name]))</f>
        <v/>
      </c>
      <c r="Q1012" t="s">
        <v>15497</v>
      </c>
      <c r="R1012" t="str">
        <f>IF(OR(ISBLANK(draft_picks[[#This Row],[veto_override_drafter_id]]),draft_picks[[#This Row],[veto_override_drafter_id]]=""),"",_xlfn.XLOOKUP(draft_picks[[#This Row],[veto_override_drafter_id]],drafters[id],drafters[name]))</f>
        <v/>
      </c>
      <c r="S1012" t="s">
        <v>15497</v>
      </c>
      <c r="T1012" t="str">
        <f>IF(OR(ISBLANK(draft_picks[[#This Row],[veto_override_team_id]]),draft_picks[[#This Row],[veto_override_team_id]]=""),"",_xlfn.XLOOKUP(draft_picks[[#This Row],[veto_override_team_id]],drafter_teams[id],drafter_teams[name]))</f>
        <v/>
      </c>
    </row>
    <row r="1013" spans="1:20" x14ac:dyDescent="0.25">
      <c r="A1013" t="s">
        <v>574</v>
      </c>
      <c r="B1013" t="str">
        <f>_xlfn.XLOOKUP(draft_picks[[#This Row],[draft_id]],drafts[id],drafts[title])</f>
        <v>Alien vs. Predator Super Draft</v>
      </c>
      <c r="C1013" s="3">
        <v>6</v>
      </c>
      <c r="D1013">
        <f>IF(C1012&lt;draft_picks[[#This Row],[position]],1,IF(C1012&gt;draft_picks[[#This Row],[position]],D1012+1,IF(C1012=draft_picks[[#This Row],[position]],D1012+1)))</f>
        <v>10</v>
      </c>
      <c r="E1013" t="s">
        <v>3103</v>
      </c>
      <c r="F1013" t="str">
        <f>IF(ISBLANK(draft_picks[[#This Row],[movie_id]]),"",_xlfn.XLOOKUP(draft_picks[[#This Row],[movie_id]],drafts.movies[id],drafts.movies[movie_title]))</f>
        <v>AlienÃ‚Â³</v>
      </c>
      <c r="G1013" s="3" t="s">
        <v>947</v>
      </c>
      <c r="H1013" t="str">
        <f>IF(ISBLANK(draft_picks[[#This Row],[drafter_id]]),"",_xlfn.XLOOKUP(draft_picks[[#This Row],[drafter_id]],drafters[id],drafters[name]))</f>
        <v>Brian Collins</v>
      </c>
      <c r="J1013" t="str">
        <f>IF(ISBLANK(draft_picks[[#This Row],[drafter_team_id]]),"",_xlfn.XLOOKUP(draft_picks[[#This Row],[drafter_team_id]],drafter_teams[id],drafter_teams[name]))</f>
        <v/>
      </c>
      <c r="K1013" s="3" t="s">
        <v>15497</v>
      </c>
      <c r="L1013" t="s">
        <v>15497</v>
      </c>
      <c r="M1013" t="str">
        <f>IF(OR(ISBLANK(draft_picks[[#This Row],[veto_drafter_id]]),draft_picks[[#This Row],[veto_drafter_id]]=""),"",_xlfn.XLOOKUP(draft_picks[[#This Row],[veto_drafter_id]],drafters[id],drafters[name]))</f>
        <v/>
      </c>
      <c r="N1013" t="s">
        <v>15497</v>
      </c>
      <c r="O1013" t="str">
        <f>IF(OR(ISBLANK(draft_picks[[#This Row],[veto_drafter_team_id]]),draft_picks[[#This Row],[veto_drafter_team_id]]=""),"",_xlfn.XLOOKUP(draft_picks[[#This Row],[veto_drafter_team_id]],drafter_teams[id],drafter_teams[name]))</f>
        <v/>
      </c>
      <c r="Q1013" t="s">
        <v>15497</v>
      </c>
      <c r="R1013" t="str">
        <f>IF(OR(ISBLANK(draft_picks[[#This Row],[veto_override_drafter_id]]),draft_picks[[#This Row],[veto_override_drafter_id]]=""),"",_xlfn.XLOOKUP(draft_picks[[#This Row],[veto_override_drafter_id]],drafters[id],drafters[name]))</f>
        <v/>
      </c>
      <c r="S1013" t="s">
        <v>15497</v>
      </c>
      <c r="T1013" t="str">
        <f>IF(OR(ISBLANK(draft_picks[[#This Row],[veto_override_team_id]]),draft_picks[[#This Row],[veto_override_team_id]]=""),"",_xlfn.XLOOKUP(draft_picks[[#This Row],[veto_override_team_id]],drafter_teams[id],drafter_teams[name]))</f>
        <v/>
      </c>
    </row>
    <row r="1014" spans="1:20" x14ac:dyDescent="0.25">
      <c r="A1014" t="s">
        <v>574</v>
      </c>
      <c r="B1014" t="str">
        <f>_xlfn.XLOOKUP(draft_picks[[#This Row],[draft_id]],drafts[id],drafts[title])</f>
        <v>Alien vs. Predator Super Draft</v>
      </c>
      <c r="C1014" s="3">
        <v>5</v>
      </c>
      <c r="D1014">
        <f>IF(C1013&lt;draft_picks[[#This Row],[position]],1,IF(C1013&gt;draft_picks[[#This Row],[position]],D1013+1,IF(C1013=draft_picks[[#This Row],[position]],D1013+1)))</f>
        <v>11</v>
      </c>
      <c r="E1014" t="s">
        <v>7030</v>
      </c>
      <c r="F1014" t="str">
        <f>IF(ISBLANK(draft_picks[[#This Row],[movie_id]]),"",_xlfn.XLOOKUP(draft_picks[[#This Row],[movie_id]],drafts.movies[id],drafts.movies[movie_title]))</f>
        <v>Prometheus</v>
      </c>
      <c r="G1014" s="3" t="s">
        <v>1047</v>
      </c>
      <c r="H1014" t="str">
        <f>IF(ISBLANK(draft_picks[[#This Row],[drafter_id]]),"",_xlfn.XLOOKUP(draft_picks[[#This Row],[drafter_id]],drafters[id],drafters[name]))</f>
        <v>Scott Wampler</v>
      </c>
      <c r="J1014" t="str">
        <f>IF(ISBLANK(draft_picks[[#This Row],[drafter_team_id]]),"",_xlfn.XLOOKUP(draft_picks[[#This Row],[drafter_team_id]],drafter_teams[id],drafter_teams[name]))</f>
        <v/>
      </c>
      <c r="K1014" s="3" t="s">
        <v>15497</v>
      </c>
      <c r="L1014" t="s">
        <v>15497</v>
      </c>
      <c r="M1014" t="str">
        <f>IF(OR(ISBLANK(draft_picks[[#This Row],[veto_drafter_id]]),draft_picks[[#This Row],[veto_drafter_id]]=""),"",_xlfn.XLOOKUP(draft_picks[[#This Row],[veto_drafter_id]],drafters[id],drafters[name]))</f>
        <v/>
      </c>
      <c r="N1014" t="s">
        <v>15497</v>
      </c>
      <c r="O1014" t="str">
        <f>IF(OR(ISBLANK(draft_picks[[#This Row],[veto_drafter_team_id]]),draft_picks[[#This Row],[veto_drafter_team_id]]=""),"",_xlfn.XLOOKUP(draft_picks[[#This Row],[veto_drafter_team_id]],drafter_teams[id],drafter_teams[name]))</f>
        <v/>
      </c>
      <c r="Q1014" t="s">
        <v>15497</v>
      </c>
      <c r="R1014" t="str">
        <f>IF(OR(ISBLANK(draft_picks[[#This Row],[veto_override_drafter_id]]),draft_picks[[#This Row],[veto_override_drafter_id]]=""),"",_xlfn.XLOOKUP(draft_picks[[#This Row],[veto_override_drafter_id]],drafters[id],drafters[name]))</f>
        <v/>
      </c>
      <c r="S1014" t="s">
        <v>15497</v>
      </c>
      <c r="T1014" t="str">
        <f>IF(OR(ISBLANK(draft_picks[[#This Row],[veto_override_team_id]]),draft_picks[[#This Row],[veto_override_team_id]]=""),"",_xlfn.XLOOKUP(draft_picks[[#This Row],[veto_override_team_id]],drafter_teams[id],drafter_teams[name]))</f>
        <v/>
      </c>
    </row>
    <row r="1015" spans="1:20" x14ac:dyDescent="0.25">
      <c r="A1015" t="s">
        <v>574</v>
      </c>
      <c r="B1015" t="str">
        <f>_xlfn.XLOOKUP(draft_picks[[#This Row],[draft_id]],drafts[id],drafts[title])</f>
        <v>Alien vs. Predator Super Draft</v>
      </c>
      <c r="C1015" s="3">
        <v>4</v>
      </c>
      <c r="D1015">
        <f>IF(C1014&lt;draft_picks[[#This Row],[position]],1,IF(C1014&gt;draft_picks[[#This Row],[position]],D1014+1,IF(C1014=draft_picks[[#This Row],[position]],D1014+1)))</f>
        <v>12</v>
      </c>
      <c r="E1015" t="s">
        <v>2730</v>
      </c>
      <c r="F1015" t="str">
        <f>IF(ISBLANK(draft_picks[[#This Row],[movie_id]]),"",_xlfn.XLOOKUP(draft_picks[[#This Row],[movie_id]],drafts.movies[id],drafts.movies[movie_title]))</f>
        <v>Aliens</v>
      </c>
      <c r="G1015" s="3" t="s">
        <v>859</v>
      </c>
      <c r="H1015" t="str">
        <f>IF(ISBLANK(draft_picks[[#This Row],[drafter_id]]),"",_xlfn.XLOOKUP(draft_picks[[#This Row],[drafter_id]],drafters[id],drafters[name]))</f>
        <v>Angie Han</v>
      </c>
      <c r="J1015" t="str">
        <f>IF(ISBLANK(draft_picks[[#This Row],[drafter_team_id]]),"",_xlfn.XLOOKUP(draft_picks[[#This Row],[drafter_team_id]],drafter_teams[id],drafter_teams[name]))</f>
        <v/>
      </c>
      <c r="K1015" s="3" t="s">
        <v>15484</v>
      </c>
      <c r="L1015" t="s">
        <v>947</v>
      </c>
      <c r="M1015" t="str">
        <f>IF(OR(ISBLANK(draft_picks[[#This Row],[veto_drafter_id]]),draft_picks[[#This Row],[veto_drafter_id]]=""),"",_xlfn.XLOOKUP(draft_picks[[#This Row],[veto_drafter_id]],drafters[id],drafters[name]))</f>
        <v>Brian Collins</v>
      </c>
      <c r="N1015" t="s">
        <v>15497</v>
      </c>
      <c r="O1015" t="str">
        <f>IF(OR(ISBLANK(draft_picks[[#This Row],[veto_drafter_team_id]]),draft_picks[[#This Row],[veto_drafter_team_id]]=""),"",_xlfn.XLOOKUP(draft_picks[[#This Row],[veto_drafter_team_id]],drafter_teams[id],drafter_teams[name]))</f>
        <v/>
      </c>
      <c r="Q1015" t="s">
        <v>15497</v>
      </c>
      <c r="R1015" t="str">
        <f>IF(OR(ISBLANK(draft_picks[[#This Row],[veto_override_drafter_id]]),draft_picks[[#This Row],[veto_override_drafter_id]]=""),"",_xlfn.XLOOKUP(draft_picks[[#This Row],[veto_override_drafter_id]],drafters[id],drafters[name]))</f>
        <v/>
      </c>
      <c r="S1015" t="s">
        <v>15497</v>
      </c>
      <c r="T1015" t="str">
        <f>IF(OR(ISBLANK(draft_picks[[#This Row],[veto_override_team_id]]),draft_picks[[#This Row],[veto_override_team_id]]=""),"",_xlfn.XLOOKUP(draft_picks[[#This Row],[veto_override_team_id]],drafter_teams[id],drafter_teams[name]))</f>
        <v/>
      </c>
    </row>
    <row r="1016" spans="1:20" x14ac:dyDescent="0.25">
      <c r="A1016" t="s">
        <v>574</v>
      </c>
      <c r="B1016" t="str">
        <f>_xlfn.XLOOKUP(draft_picks[[#This Row],[draft_id]],drafts[id],drafts[title])</f>
        <v>Alien vs. Predator Super Draft</v>
      </c>
      <c r="C1016" s="3">
        <v>4</v>
      </c>
      <c r="D1016">
        <f>IF(C1015&lt;draft_picks[[#This Row],[position]],1,IF(C1015&gt;draft_picks[[#This Row],[position]],D1015+1,IF(C1015=draft_picks[[#This Row],[position]],D1015+1)))</f>
        <v>13</v>
      </c>
      <c r="E1016" t="s">
        <v>2868</v>
      </c>
      <c r="F1016" t="str">
        <f>IF(ISBLANK(draft_picks[[#This Row],[movie_id]]),"",_xlfn.XLOOKUP(draft_picks[[#This Row],[movie_id]],drafts.movies[id],drafts.movies[movie_title]))</f>
        <v>Predator</v>
      </c>
      <c r="G1016" s="3" t="s">
        <v>859</v>
      </c>
      <c r="H1016" t="str">
        <f>IF(ISBLANK(draft_picks[[#This Row],[drafter_id]]),"",_xlfn.XLOOKUP(draft_picks[[#This Row],[drafter_id]],drafters[id],drafters[name]))</f>
        <v>Angie Han</v>
      </c>
      <c r="J1016" t="str">
        <f>IF(ISBLANK(draft_picks[[#This Row],[drafter_team_id]]),"",_xlfn.XLOOKUP(draft_picks[[#This Row],[drafter_team_id]],drafter_teams[id],drafter_teams[name]))</f>
        <v/>
      </c>
      <c r="K1016" s="3" t="s">
        <v>15497</v>
      </c>
      <c r="L1016" t="s">
        <v>15497</v>
      </c>
      <c r="M1016" t="str">
        <f>IF(OR(ISBLANK(draft_picks[[#This Row],[veto_drafter_id]]),draft_picks[[#This Row],[veto_drafter_id]]=""),"",_xlfn.XLOOKUP(draft_picks[[#This Row],[veto_drafter_id]],drafters[id],drafters[name]))</f>
        <v/>
      </c>
      <c r="N1016" t="s">
        <v>15497</v>
      </c>
      <c r="O1016" t="str">
        <f>IF(OR(ISBLANK(draft_picks[[#This Row],[veto_drafter_team_id]]),draft_picks[[#This Row],[veto_drafter_team_id]]=""),"",_xlfn.XLOOKUP(draft_picks[[#This Row],[veto_drafter_team_id]],drafter_teams[id],drafter_teams[name]))</f>
        <v/>
      </c>
      <c r="Q1016" t="s">
        <v>15497</v>
      </c>
      <c r="R1016" t="str">
        <f>IF(OR(ISBLANK(draft_picks[[#This Row],[veto_override_drafter_id]]),draft_picks[[#This Row],[veto_override_drafter_id]]=""),"",_xlfn.XLOOKUP(draft_picks[[#This Row],[veto_override_drafter_id]],drafters[id],drafters[name]))</f>
        <v/>
      </c>
      <c r="S1016" t="s">
        <v>15497</v>
      </c>
      <c r="T1016" t="str">
        <f>IF(OR(ISBLANK(draft_picks[[#This Row],[veto_override_team_id]]),draft_picks[[#This Row],[veto_override_team_id]]=""),"",_xlfn.XLOOKUP(draft_picks[[#This Row],[veto_override_team_id]],drafter_teams[id],drafter_teams[name]))</f>
        <v/>
      </c>
    </row>
    <row r="1017" spans="1:20" x14ac:dyDescent="0.25">
      <c r="A1017" t="s">
        <v>574</v>
      </c>
      <c r="B1017" t="str">
        <f>_xlfn.XLOOKUP(draft_picks[[#This Row],[draft_id]],drafts[id],drafts[title])</f>
        <v>Alien vs. Predator Super Draft</v>
      </c>
      <c r="C1017" s="3">
        <v>3</v>
      </c>
      <c r="D1017">
        <f>IF(C1016&lt;draft_picks[[#This Row],[position]],1,IF(C1016&gt;draft_picks[[#This Row],[position]],D1016+1,IF(C1016=draft_picks[[#This Row],[position]],D1016+1)))</f>
        <v>14</v>
      </c>
      <c r="E1017" t="s">
        <v>5142</v>
      </c>
      <c r="F1017" t="str">
        <f>IF(ISBLANK(draft_picks[[#This Row],[movie_id]]),"",_xlfn.XLOOKUP(draft_picks[[#This Row],[movie_id]],drafts.movies[id],drafts.movies[movie_title]))</f>
        <v>Alien: Covenant</v>
      </c>
      <c r="G1017" s="3" t="s">
        <v>947</v>
      </c>
      <c r="H1017" t="str">
        <f>IF(ISBLANK(draft_picks[[#This Row],[drafter_id]]),"",_xlfn.XLOOKUP(draft_picks[[#This Row],[drafter_id]],drafters[id],drafters[name]))</f>
        <v>Brian Collins</v>
      </c>
      <c r="J1017" t="str">
        <f>IF(ISBLANK(draft_picks[[#This Row],[drafter_team_id]]),"",_xlfn.XLOOKUP(draft_picks[[#This Row],[drafter_team_id]],drafter_teams[id],drafter_teams[name]))</f>
        <v/>
      </c>
      <c r="K1017" s="3" t="s">
        <v>15497</v>
      </c>
      <c r="L1017" t="s">
        <v>15497</v>
      </c>
      <c r="M1017" t="str">
        <f>IF(OR(ISBLANK(draft_picks[[#This Row],[veto_drafter_id]]),draft_picks[[#This Row],[veto_drafter_id]]=""),"",_xlfn.XLOOKUP(draft_picks[[#This Row],[veto_drafter_id]],drafters[id],drafters[name]))</f>
        <v/>
      </c>
      <c r="N1017" t="s">
        <v>15497</v>
      </c>
      <c r="O1017" t="str">
        <f>IF(OR(ISBLANK(draft_picks[[#This Row],[veto_drafter_team_id]]),draft_picks[[#This Row],[veto_drafter_team_id]]=""),"",_xlfn.XLOOKUP(draft_picks[[#This Row],[veto_drafter_team_id]],drafter_teams[id],drafter_teams[name]))</f>
        <v/>
      </c>
      <c r="Q1017" t="s">
        <v>15497</v>
      </c>
      <c r="R1017" t="str">
        <f>IF(OR(ISBLANK(draft_picks[[#This Row],[veto_override_drafter_id]]),draft_picks[[#This Row],[veto_override_drafter_id]]=""),"",_xlfn.XLOOKUP(draft_picks[[#This Row],[veto_override_drafter_id]],drafters[id],drafters[name]))</f>
        <v/>
      </c>
      <c r="S1017" t="s">
        <v>15497</v>
      </c>
      <c r="T1017" t="str">
        <f>IF(OR(ISBLANK(draft_picks[[#This Row],[veto_override_team_id]]),draft_picks[[#This Row],[veto_override_team_id]]=""),"",_xlfn.XLOOKUP(draft_picks[[#This Row],[veto_override_team_id]],drafter_teams[id],drafter_teams[name]))</f>
        <v/>
      </c>
    </row>
    <row r="1018" spans="1:20" x14ac:dyDescent="0.25">
      <c r="A1018" t="s">
        <v>574</v>
      </c>
      <c r="B1018" t="str">
        <f>_xlfn.XLOOKUP(draft_picks[[#This Row],[draft_id]],drafts[id],drafts[title])</f>
        <v>Alien vs. Predator Super Draft</v>
      </c>
      <c r="C1018" s="3">
        <v>2</v>
      </c>
      <c r="D1018">
        <f>IF(C1017&lt;draft_picks[[#This Row],[position]],1,IF(C1017&gt;draft_picks[[#This Row],[position]],D1017+1,IF(C1017=draft_picks[[#This Row],[position]],D1017+1)))</f>
        <v>15</v>
      </c>
      <c r="E1018" t="s">
        <v>2730</v>
      </c>
      <c r="F1018" t="str">
        <f>IF(ISBLANK(draft_picks[[#This Row],[movie_id]]),"",_xlfn.XLOOKUP(draft_picks[[#This Row],[movie_id]],drafts.movies[id],drafts.movies[movie_title]))</f>
        <v>Aliens</v>
      </c>
      <c r="G1018" s="3" t="s">
        <v>1047</v>
      </c>
      <c r="H1018" t="str">
        <f>IF(ISBLANK(draft_picks[[#This Row],[drafter_id]]),"",_xlfn.XLOOKUP(draft_picks[[#This Row],[drafter_id]],drafters[id],drafters[name]))</f>
        <v>Scott Wampler</v>
      </c>
      <c r="J1018" t="str">
        <f>IF(ISBLANK(draft_picks[[#This Row],[drafter_team_id]]),"",_xlfn.XLOOKUP(draft_picks[[#This Row],[drafter_team_id]],drafter_teams[id],drafter_teams[name]))</f>
        <v/>
      </c>
      <c r="K1018" s="3" t="s">
        <v>15497</v>
      </c>
      <c r="L1018" t="s">
        <v>15497</v>
      </c>
      <c r="M1018" t="str">
        <f>IF(OR(ISBLANK(draft_picks[[#This Row],[veto_drafter_id]]),draft_picks[[#This Row],[veto_drafter_id]]=""),"",_xlfn.XLOOKUP(draft_picks[[#This Row],[veto_drafter_id]],drafters[id],drafters[name]))</f>
        <v/>
      </c>
      <c r="N1018" t="s">
        <v>15497</v>
      </c>
      <c r="O1018" t="str">
        <f>IF(OR(ISBLANK(draft_picks[[#This Row],[veto_drafter_team_id]]),draft_picks[[#This Row],[veto_drafter_team_id]]=""),"",_xlfn.XLOOKUP(draft_picks[[#This Row],[veto_drafter_team_id]],drafter_teams[id],drafter_teams[name]))</f>
        <v/>
      </c>
      <c r="Q1018" t="s">
        <v>15497</v>
      </c>
      <c r="R1018" t="str">
        <f>IF(OR(ISBLANK(draft_picks[[#This Row],[veto_override_drafter_id]]),draft_picks[[#This Row],[veto_override_drafter_id]]=""),"",_xlfn.XLOOKUP(draft_picks[[#This Row],[veto_override_drafter_id]],drafters[id],drafters[name]))</f>
        <v/>
      </c>
      <c r="S1018" t="s">
        <v>15497</v>
      </c>
      <c r="T1018" t="str">
        <f>IF(OR(ISBLANK(draft_picks[[#This Row],[veto_override_team_id]]),draft_picks[[#This Row],[veto_override_team_id]]=""),"",_xlfn.XLOOKUP(draft_picks[[#This Row],[veto_override_team_id]],drafter_teams[id],drafter_teams[name]))</f>
        <v/>
      </c>
    </row>
    <row r="1019" spans="1:20" x14ac:dyDescent="0.25">
      <c r="A1019" t="s">
        <v>574</v>
      </c>
      <c r="B1019" t="str">
        <f>_xlfn.XLOOKUP(draft_picks[[#This Row],[draft_id]],drafts[id],drafts[title])</f>
        <v>Alien vs. Predator Super Draft</v>
      </c>
      <c r="C1019" s="3">
        <v>1</v>
      </c>
      <c r="D1019">
        <f>IF(C1018&lt;draft_picks[[#This Row],[position]],1,IF(C1018&gt;draft_picks[[#This Row],[position]],D1018+1,IF(C1018=draft_picks[[#This Row],[position]],D1018+1)))</f>
        <v>16</v>
      </c>
      <c r="E1019" t="s">
        <v>7506</v>
      </c>
      <c r="F1019" t="str">
        <f>IF(ISBLANK(draft_picks[[#This Row],[movie_id]]),"",_xlfn.XLOOKUP(draft_picks[[#This Row],[movie_id]],drafts.movies[id],drafts.movies[movie_title]))</f>
        <v>Alien</v>
      </c>
      <c r="G1019" s="3" t="s">
        <v>859</v>
      </c>
      <c r="H1019" t="str">
        <f>IF(ISBLANK(draft_picks[[#This Row],[drafter_id]]),"",_xlfn.XLOOKUP(draft_picks[[#This Row],[drafter_id]],drafters[id],drafters[name]))</f>
        <v>Angie Han</v>
      </c>
      <c r="J1019" t="str">
        <f>IF(ISBLANK(draft_picks[[#This Row],[drafter_team_id]]),"",_xlfn.XLOOKUP(draft_picks[[#This Row],[drafter_team_id]],drafter_teams[id],drafter_teams[name]))</f>
        <v/>
      </c>
      <c r="K1019" s="3" t="s">
        <v>15497</v>
      </c>
      <c r="L1019" t="s">
        <v>15497</v>
      </c>
      <c r="M1019" t="str">
        <f>IF(OR(ISBLANK(draft_picks[[#This Row],[veto_drafter_id]]),draft_picks[[#This Row],[veto_drafter_id]]=""),"",_xlfn.XLOOKUP(draft_picks[[#This Row],[veto_drafter_id]],drafters[id],drafters[name]))</f>
        <v/>
      </c>
      <c r="N1019" t="s">
        <v>15497</v>
      </c>
      <c r="O1019" t="str">
        <f>IF(OR(ISBLANK(draft_picks[[#This Row],[veto_drafter_team_id]]),draft_picks[[#This Row],[veto_drafter_team_id]]=""),"",_xlfn.XLOOKUP(draft_picks[[#This Row],[veto_drafter_team_id]],drafter_teams[id],drafter_teams[name]))</f>
        <v/>
      </c>
      <c r="Q1019" t="s">
        <v>15497</v>
      </c>
      <c r="R1019" t="str">
        <f>IF(OR(ISBLANK(draft_picks[[#This Row],[veto_override_drafter_id]]),draft_picks[[#This Row],[veto_override_drafter_id]]=""),"",_xlfn.XLOOKUP(draft_picks[[#This Row],[veto_override_drafter_id]],drafters[id],drafters[name]))</f>
        <v/>
      </c>
      <c r="S1019" t="s">
        <v>15497</v>
      </c>
      <c r="T1019" t="str">
        <f>IF(OR(ISBLANK(draft_picks[[#This Row],[veto_override_team_id]]),draft_picks[[#This Row],[veto_override_team_id]]=""),"",_xlfn.XLOOKUP(draft_picks[[#This Row],[veto_override_team_id]],drafter_teams[id],drafter_teams[name]))</f>
        <v/>
      </c>
    </row>
    <row r="1020" spans="1:20" x14ac:dyDescent="0.25">
      <c r="A1020" t="s">
        <v>482</v>
      </c>
      <c r="B1020" t="str">
        <f>_xlfn.XLOOKUP(draft_picks[[#This Row],[draft_id]],drafts[id],drafts[title])</f>
        <v>Video Nasties - Prosecuted Films</v>
      </c>
      <c r="C1020" s="3">
        <v>7</v>
      </c>
      <c r="D1020">
        <f>IF(C1019&lt;draft_picks[[#This Row],[position]],1,IF(C1019&gt;draft_picks[[#This Row],[position]],D1019+1,IF(C1019=draft_picks[[#This Row],[position]],D1019+1)))</f>
        <v>1</v>
      </c>
      <c r="E1020" t="s">
        <v>1589</v>
      </c>
      <c r="F1020" t="str">
        <f>IF(ISBLANK(draft_picks[[#This Row],[movie_id]]),"",_xlfn.XLOOKUP(draft_picks[[#This Row],[movie_id]],drafts.movies[id],drafts.movies[movie_title]))</f>
        <v>Night of the Demon</v>
      </c>
      <c r="G1020" s="3" t="s">
        <v>1189</v>
      </c>
      <c r="H1020" t="str">
        <f>IF(ISBLANK(draft_picks[[#This Row],[drafter_id]]),"",_xlfn.XLOOKUP(draft_picks[[#This Row],[drafter_id]],drafters[id],drafters[name]))</f>
        <v>Jim Branscome</v>
      </c>
      <c r="J1020" t="str">
        <f>IF(ISBLANK(draft_picks[[#This Row],[drafter_team_id]]),"",_xlfn.XLOOKUP(draft_picks[[#This Row],[drafter_team_id]],drafter_teams[id],drafter_teams[name]))</f>
        <v/>
      </c>
      <c r="K1020" s="3" t="s">
        <v>15497</v>
      </c>
      <c r="L1020" t="s">
        <v>15497</v>
      </c>
      <c r="M1020" t="str">
        <f>IF(OR(ISBLANK(draft_picks[[#This Row],[veto_drafter_id]]),draft_picks[[#This Row],[veto_drafter_id]]=""),"",_xlfn.XLOOKUP(draft_picks[[#This Row],[veto_drafter_id]],drafters[id],drafters[name]))</f>
        <v/>
      </c>
      <c r="N1020" t="s">
        <v>15497</v>
      </c>
      <c r="O1020" t="str">
        <f>IF(OR(ISBLANK(draft_picks[[#This Row],[veto_drafter_team_id]]),draft_picks[[#This Row],[veto_drafter_team_id]]=""),"",_xlfn.XLOOKUP(draft_picks[[#This Row],[veto_drafter_team_id]],drafter_teams[id],drafter_teams[name]))</f>
        <v/>
      </c>
      <c r="Q1020" t="s">
        <v>15497</v>
      </c>
      <c r="R1020" t="str">
        <f>IF(OR(ISBLANK(draft_picks[[#This Row],[veto_override_drafter_id]]),draft_picks[[#This Row],[veto_override_drafter_id]]=""),"",_xlfn.XLOOKUP(draft_picks[[#This Row],[veto_override_drafter_id]],drafters[id],drafters[name]))</f>
        <v/>
      </c>
      <c r="S1020" t="s">
        <v>15497</v>
      </c>
      <c r="T1020" t="str">
        <f>IF(OR(ISBLANK(draft_picks[[#This Row],[veto_override_team_id]]),draft_picks[[#This Row],[veto_override_team_id]]=""),"",_xlfn.XLOOKUP(draft_picks[[#This Row],[veto_override_team_id]],drafter_teams[id],drafter_teams[name]))</f>
        <v/>
      </c>
    </row>
    <row r="1021" spans="1:20" x14ac:dyDescent="0.25">
      <c r="A1021" t="s">
        <v>482</v>
      </c>
      <c r="B1021" t="str">
        <f>_xlfn.XLOOKUP(draft_picks[[#This Row],[draft_id]],drafts[id],drafts[title])</f>
        <v>Video Nasties - Prosecuted Films</v>
      </c>
      <c r="C1021" s="3">
        <v>6</v>
      </c>
      <c r="D1021">
        <f>IF(C1020&lt;draft_picks[[#This Row],[position]],1,IF(C1020&gt;draft_picks[[#This Row],[position]],D1020+1,IF(C1020=draft_picks[[#This Row],[position]],D1020+1)))</f>
        <v>2</v>
      </c>
      <c r="E1021" t="s">
        <v>6081</v>
      </c>
      <c r="F1021" t="str">
        <f>IF(ISBLANK(draft_picks[[#This Row],[movie_id]]),"",_xlfn.XLOOKUP(draft_picks[[#This Row],[movie_id]],drafts.movies[id],drafts.movies[movie_title]))</f>
        <v>Antropophagus</v>
      </c>
      <c r="G1021" s="3" t="s">
        <v>1189</v>
      </c>
      <c r="H1021" t="str">
        <f>IF(ISBLANK(draft_picks[[#This Row],[drafter_id]]),"",_xlfn.XLOOKUP(draft_picks[[#This Row],[drafter_id]],drafters[id],drafters[name]))</f>
        <v>Jim Branscome</v>
      </c>
      <c r="J1021" t="str">
        <f>IF(ISBLANK(draft_picks[[#This Row],[drafter_team_id]]),"",_xlfn.XLOOKUP(draft_picks[[#This Row],[drafter_team_id]],drafter_teams[id],drafter_teams[name]))</f>
        <v/>
      </c>
      <c r="K1021" s="3" t="s">
        <v>15497</v>
      </c>
      <c r="L1021" t="s">
        <v>15497</v>
      </c>
      <c r="M1021" t="str">
        <f>IF(OR(ISBLANK(draft_picks[[#This Row],[veto_drafter_id]]),draft_picks[[#This Row],[veto_drafter_id]]=""),"",_xlfn.XLOOKUP(draft_picks[[#This Row],[veto_drafter_id]],drafters[id],drafters[name]))</f>
        <v/>
      </c>
      <c r="N1021" t="s">
        <v>15497</v>
      </c>
      <c r="O1021" t="str">
        <f>IF(OR(ISBLANK(draft_picks[[#This Row],[veto_drafter_team_id]]),draft_picks[[#This Row],[veto_drafter_team_id]]=""),"",_xlfn.XLOOKUP(draft_picks[[#This Row],[veto_drafter_team_id]],drafter_teams[id],drafter_teams[name]))</f>
        <v/>
      </c>
      <c r="Q1021" t="s">
        <v>15497</v>
      </c>
      <c r="R1021" t="str">
        <f>IF(OR(ISBLANK(draft_picks[[#This Row],[veto_override_drafter_id]]),draft_picks[[#This Row],[veto_override_drafter_id]]=""),"",_xlfn.XLOOKUP(draft_picks[[#This Row],[veto_override_drafter_id]],drafters[id],drafters[name]))</f>
        <v/>
      </c>
      <c r="S1021" t="s">
        <v>15497</v>
      </c>
      <c r="T1021" t="str">
        <f>IF(OR(ISBLANK(draft_picks[[#This Row],[veto_override_team_id]]),draft_picks[[#This Row],[veto_override_team_id]]=""),"",_xlfn.XLOOKUP(draft_picks[[#This Row],[veto_override_team_id]],drafter_teams[id],drafter_teams[name]))</f>
        <v/>
      </c>
    </row>
    <row r="1022" spans="1:20" x14ac:dyDescent="0.25">
      <c r="A1022" t="s">
        <v>482</v>
      </c>
      <c r="B1022" t="str">
        <f>_xlfn.XLOOKUP(draft_picks[[#This Row],[draft_id]],drafts[id],drafts[title])</f>
        <v>Video Nasties - Prosecuted Films</v>
      </c>
      <c r="C1022" s="3">
        <v>5</v>
      </c>
      <c r="D1022">
        <f>IF(C1021&lt;draft_picks[[#This Row],[position]],1,IF(C1021&gt;draft_picks[[#This Row],[position]],D1021+1,IF(C1021=draft_picks[[#This Row],[position]],D1021+1)))</f>
        <v>3</v>
      </c>
      <c r="E1022" t="s">
        <v>3106</v>
      </c>
      <c r="F1022" t="str">
        <f>IF(ISBLANK(draft_picks[[#This Row],[movie_id]]),"",_xlfn.XLOOKUP(draft_picks[[#This Row],[movie_id]],drafts.movies[id],drafts.movies[movie_title]))</f>
        <v>Faces of Death</v>
      </c>
      <c r="G1022" s="3" t="s">
        <v>923</v>
      </c>
      <c r="H1022" t="str">
        <f>IF(ISBLANK(draft_picks[[#This Row],[drafter_id]]),"",_xlfn.XLOOKUP(draft_picks[[#This Row],[drafter_id]],drafters[id],drafters[name]))</f>
        <v>Alfonso Carrillo</v>
      </c>
      <c r="J1022" t="str">
        <f>IF(ISBLANK(draft_picks[[#This Row],[drafter_team_id]]),"",_xlfn.XLOOKUP(draft_picks[[#This Row],[drafter_team_id]],drafter_teams[id],drafter_teams[name]))</f>
        <v/>
      </c>
      <c r="K1022" s="3" t="s">
        <v>15484</v>
      </c>
      <c r="L1022" t="s">
        <v>1189</v>
      </c>
      <c r="M1022" t="str">
        <f>IF(OR(ISBLANK(draft_picks[[#This Row],[veto_drafter_id]]),draft_picks[[#This Row],[veto_drafter_id]]=""),"",_xlfn.XLOOKUP(draft_picks[[#This Row],[veto_drafter_id]],drafters[id],drafters[name]))</f>
        <v>Jim Branscome</v>
      </c>
      <c r="N1022" t="s">
        <v>15497</v>
      </c>
      <c r="O1022" t="str">
        <f>IF(OR(ISBLANK(draft_picks[[#This Row],[veto_drafter_team_id]]),draft_picks[[#This Row],[veto_drafter_team_id]]=""),"",_xlfn.XLOOKUP(draft_picks[[#This Row],[veto_drafter_team_id]],drafter_teams[id],drafter_teams[name]))</f>
        <v/>
      </c>
      <c r="Q1022" t="s">
        <v>15497</v>
      </c>
      <c r="R1022" t="str">
        <f>IF(OR(ISBLANK(draft_picks[[#This Row],[veto_override_drafter_id]]),draft_picks[[#This Row],[veto_override_drafter_id]]=""),"",_xlfn.XLOOKUP(draft_picks[[#This Row],[veto_override_drafter_id]],drafters[id],drafters[name]))</f>
        <v/>
      </c>
      <c r="S1022" t="s">
        <v>15497</v>
      </c>
      <c r="T1022" t="str">
        <f>IF(OR(ISBLANK(draft_picks[[#This Row],[veto_override_team_id]]),draft_picks[[#This Row],[veto_override_team_id]]=""),"",_xlfn.XLOOKUP(draft_picks[[#This Row],[veto_override_team_id]],drafter_teams[id],drafter_teams[name]))</f>
        <v/>
      </c>
    </row>
    <row r="1023" spans="1:20" x14ac:dyDescent="0.25">
      <c r="A1023" t="s">
        <v>482</v>
      </c>
      <c r="B1023" t="str">
        <f>_xlfn.XLOOKUP(draft_picks[[#This Row],[draft_id]],drafts[id],drafts[title])</f>
        <v>Video Nasties - Prosecuted Films</v>
      </c>
      <c r="C1023" s="3">
        <v>5</v>
      </c>
      <c r="D1023">
        <f>IF(C1022&lt;draft_picks[[#This Row],[position]],1,IF(C1022&gt;draft_picks[[#This Row],[position]],D1022+1,IF(C1022=draft_picks[[#This Row],[position]],D1022+1)))</f>
        <v>4</v>
      </c>
      <c r="E1023" t="s">
        <v>1350</v>
      </c>
      <c r="F1023" t="str">
        <f>IF(ISBLANK(draft_picks[[#This Row],[movie_id]]),"",_xlfn.XLOOKUP(draft_picks[[#This Row],[movie_id]],drafts.movies[id],drafts.movies[movie_title]))</f>
        <v>Island of Death</v>
      </c>
      <c r="G1023" s="3" t="s">
        <v>923</v>
      </c>
      <c r="H1023" t="str">
        <f>IF(ISBLANK(draft_picks[[#This Row],[drafter_id]]),"",_xlfn.XLOOKUP(draft_picks[[#This Row],[drafter_id]],drafters[id],drafters[name]))</f>
        <v>Alfonso Carrillo</v>
      </c>
      <c r="J1023" t="str">
        <f>IF(ISBLANK(draft_picks[[#This Row],[drafter_team_id]]),"",_xlfn.XLOOKUP(draft_picks[[#This Row],[drafter_team_id]],drafter_teams[id],drafter_teams[name]))</f>
        <v/>
      </c>
      <c r="K1023" s="3" t="s">
        <v>15497</v>
      </c>
      <c r="L1023" t="s">
        <v>15497</v>
      </c>
      <c r="M1023" t="str">
        <f>IF(OR(ISBLANK(draft_picks[[#This Row],[veto_drafter_id]]),draft_picks[[#This Row],[veto_drafter_id]]=""),"",_xlfn.XLOOKUP(draft_picks[[#This Row],[veto_drafter_id]],drafters[id],drafters[name]))</f>
        <v/>
      </c>
      <c r="N1023" t="s">
        <v>15497</v>
      </c>
      <c r="O1023" t="str">
        <f>IF(OR(ISBLANK(draft_picks[[#This Row],[veto_drafter_team_id]]),draft_picks[[#This Row],[veto_drafter_team_id]]=""),"",_xlfn.XLOOKUP(draft_picks[[#This Row],[veto_drafter_team_id]],drafter_teams[id],drafter_teams[name]))</f>
        <v/>
      </c>
      <c r="Q1023" t="s">
        <v>15497</v>
      </c>
      <c r="R1023" t="str">
        <f>IF(OR(ISBLANK(draft_picks[[#This Row],[veto_override_drafter_id]]),draft_picks[[#This Row],[veto_override_drafter_id]]=""),"",_xlfn.XLOOKUP(draft_picks[[#This Row],[veto_override_drafter_id]],drafters[id],drafters[name]))</f>
        <v/>
      </c>
      <c r="S1023" t="s">
        <v>15497</v>
      </c>
      <c r="T1023" t="str">
        <f>IF(OR(ISBLANK(draft_picks[[#This Row],[veto_override_team_id]]),draft_picks[[#This Row],[veto_override_team_id]]=""),"",_xlfn.XLOOKUP(draft_picks[[#This Row],[veto_override_team_id]],drafter_teams[id],drafter_teams[name]))</f>
        <v/>
      </c>
    </row>
    <row r="1024" spans="1:20" x14ac:dyDescent="0.25">
      <c r="A1024" t="s">
        <v>482</v>
      </c>
      <c r="B1024" t="str">
        <f>_xlfn.XLOOKUP(draft_picks[[#This Row],[draft_id]],drafts[id],drafts[title])</f>
        <v>Video Nasties - Prosecuted Films</v>
      </c>
      <c r="C1024" s="3">
        <v>4</v>
      </c>
      <c r="D1024">
        <f>IF(C1023&lt;draft_picks[[#This Row],[position]],1,IF(C1023&gt;draft_picks[[#This Row],[position]],D1023+1,IF(C1023=draft_picks[[#This Row],[position]],D1023+1)))</f>
        <v>5</v>
      </c>
      <c r="E1024" t="s">
        <v>7459</v>
      </c>
      <c r="F1024" t="str">
        <f>IF(ISBLANK(draft_picks[[#This Row],[movie_id]]),"",_xlfn.XLOOKUP(draft_picks[[#This Row],[movie_id]],drafts.movies[id],drafts.movies[movie_title]))</f>
        <v>House on the Edge of the Park</v>
      </c>
      <c r="G1024" s="3" t="s">
        <v>1189</v>
      </c>
      <c r="H1024" t="str">
        <f>IF(ISBLANK(draft_picks[[#This Row],[drafter_id]]),"",_xlfn.XLOOKUP(draft_picks[[#This Row],[drafter_id]],drafters[id],drafters[name]))</f>
        <v>Jim Branscome</v>
      </c>
      <c r="J1024" t="str">
        <f>IF(ISBLANK(draft_picks[[#This Row],[drafter_team_id]]),"",_xlfn.XLOOKUP(draft_picks[[#This Row],[drafter_team_id]],drafter_teams[id],drafter_teams[name]))</f>
        <v/>
      </c>
      <c r="K1024" s="3" t="s">
        <v>15497</v>
      </c>
      <c r="L1024" t="s">
        <v>15497</v>
      </c>
      <c r="M1024" t="str">
        <f>IF(OR(ISBLANK(draft_picks[[#This Row],[veto_drafter_id]]),draft_picks[[#This Row],[veto_drafter_id]]=""),"",_xlfn.XLOOKUP(draft_picks[[#This Row],[veto_drafter_id]],drafters[id],drafters[name]))</f>
        <v/>
      </c>
      <c r="N1024" t="s">
        <v>15497</v>
      </c>
      <c r="O1024" t="str">
        <f>IF(OR(ISBLANK(draft_picks[[#This Row],[veto_drafter_team_id]]),draft_picks[[#This Row],[veto_drafter_team_id]]=""),"",_xlfn.XLOOKUP(draft_picks[[#This Row],[veto_drafter_team_id]],drafter_teams[id],drafter_teams[name]))</f>
        <v/>
      </c>
      <c r="Q1024" t="s">
        <v>15497</v>
      </c>
      <c r="R1024" t="str">
        <f>IF(OR(ISBLANK(draft_picks[[#This Row],[veto_override_drafter_id]]),draft_picks[[#This Row],[veto_override_drafter_id]]=""),"",_xlfn.XLOOKUP(draft_picks[[#This Row],[veto_override_drafter_id]],drafters[id],drafters[name]))</f>
        <v/>
      </c>
      <c r="S1024" t="s">
        <v>15497</v>
      </c>
      <c r="T1024" t="str">
        <f>IF(OR(ISBLANK(draft_picks[[#This Row],[veto_override_team_id]]),draft_picks[[#This Row],[veto_override_team_id]]=""),"",_xlfn.XLOOKUP(draft_picks[[#This Row],[veto_override_team_id]],drafter_teams[id],drafter_teams[name]))</f>
        <v/>
      </c>
    </row>
    <row r="1025" spans="1:20" x14ac:dyDescent="0.25">
      <c r="A1025" t="s">
        <v>482</v>
      </c>
      <c r="B1025" t="str">
        <f>_xlfn.XLOOKUP(draft_picks[[#This Row],[draft_id]],drafts[id],drafts[title])</f>
        <v>Video Nasties - Prosecuted Films</v>
      </c>
      <c r="C1025" s="3">
        <v>3</v>
      </c>
      <c r="D1025">
        <f>IF(C1024&lt;draft_picks[[#This Row],[position]],1,IF(C1024&gt;draft_picks[[#This Row],[position]],D1024+1,IF(C1024=draft_picks[[#This Row],[position]],D1024+1)))</f>
        <v>6</v>
      </c>
      <c r="E1025" t="s">
        <v>6012</v>
      </c>
      <c r="F1025" t="str">
        <f>IF(ISBLANK(draft_picks[[#This Row],[movie_id]]),"",_xlfn.XLOOKUP(draft_picks[[#This Row],[movie_id]],drafts.movies[id],drafts.movies[movie_title]))</f>
        <v>Bloody Moon</v>
      </c>
      <c r="G1025" s="3" t="s">
        <v>923</v>
      </c>
      <c r="H1025" t="str">
        <f>IF(ISBLANK(draft_picks[[#This Row],[drafter_id]]),"",_xlfn.XLOOKUP(draft_picks[[#This Row],[drafter_id]],drafters[id],drafters[name]))</f>
        <v>Alfonso Carrillo</v>
      </c>
      <c r="J1025" t="str">
        <f>IF(ISBLANK(draft_picks[[#This Row],[drafter_team_id]]),"",_xlfn.XLOOKUP(draft_picks[[#This Row],[drafter_team_id]],drafter_teams[id],drafter_teams[name]))</f>
        <v/>
      </c>
      <c r="K1025" s="3" t="s">
        <v>15497</v>
      </c>
      <c r="L1025" t="s">
        <v>15497</v>
      </c>
      <c r="M1025" t="str">
        <f>IF(OR(ISBLANK(draft_picks[[#This Row],[veto_drafter_id]]),draft_picks[[#This Row],[veto_drafter_id]]=""),"",_xlfn.XLOOKUP(draft_picks[[#This Row],[veto_drafter_id]],drafters[id],drafters[name]))</f>
        <v/>
      </c>
      <c r="N1025" t="s">
        <v>15497</v>
      </c>
      <c r="O1025" t="str">
        <f>IF(OR(ISBLANK(draft_picks[[#This Row],[veto_drafter_team_id]]),draft_picks[[#This Row],[veto_drafter_team_id]]=""),"",_xlfn.XLOOKUP(draft_picks[[#This Row],[veto_drafter_team_id]],drafter_teams[id],drafter_teams[name]))</f>
        <v/>
      </c>
      <c r="Q1025" t="s">
        <v>15497</v>
      </c>
      <c r="R1025" t="str">
        <f>IF(OR(ISBLANK(draft_picks[[#This Row],[veto_override_drafter_id]]),draft_picks[[#This Row],[veto_override_drafter_id]]=""),"",_xlfn.XLOOKUP(draft_picks[[#This Row],[veto_override_drafter_id]],drafters[id],drafters[name]))</f>
        <v/>
      </c>
      <c r="S1025" t="s">
        <v>15497</v>
      </c>
      <c r="T1025" t="str">
        <f>IF(OR(ISBLANK(draft_picks[[#This Row],[veto_override_team_id]]),draft_picks[[#This Row],[veto_override_team_id]]=""),"",_xlfn.XLOOKUP(draft_picks[[#This Row],[veto_override_team_id]],drafter_teams[id],drafter_teams[name]))</f>
        <v/>
      </c>
    </row>
    <row r="1026" spans="1:20" x14ac:dyDescent="0.25">
      <c r="A1026" t="s">
        <v>482</v>
      </c>
      <c r="B1026" t="str">
        <f>_xlfn.XLOOKUP(draft_picks[[#This Row],[draft_id]],drafts[id],drafts[title])</f>
        <v>Video Nasties - Prosecuted Films</v>
      </c>
      <c r="C1026" s="3">
        <v>2</v>
      </c>
      <c r="D1026">
        <f>IF(C1025&lt;draft_picks[[#This Row],[position]],1,IF(C1025&gt;draft_picks[[#This Row],[position]],D1025+1,IF(C1025=draft_picks[[#This Row],[position]],D1025+1)))</f>
        <v>7</v>
      </c>
      <c r="E1026" t="s">
        <v>6114</v>
      </c>
      <c r="F1026" t="str">
        <f>IF(ISBLANK(draft_picks[[#This Row],[movie_id]]),"",_xlfn.XLOOKUP(draft_picks[[#This Row],[movie_id]],drafts.movies[id],drafts.movies[movie_title]))</f>
        <v>Fight for Your Life</v>
      </c>
      <c r="G1026" s="3" t="s">
        <v>1189</v>
      </c>
      <c r="H1026" t="str">
        <f>IF(ISBLANK(draft_picks[[#This Row],[drafter_id]]),"",_xlfn.XLOOKUP(draft_picks[[#This Row],[drafter_id]],drafters[id],drafters[name]))</f>
        <v>Jim Branscome</v>
      </c>
      <c r="J1026" t="str">
        <f>IF(ISBLANK(draft_picks[[#This Row],[drafter_team_id]]),"",_xlfn.XLOOKUP(draft_picks[[#This Row],[drafter_team_id]],drafter_teams[id],drafter_teams[name]))</f>
        <v/>
      </c>
      <c r="K1026" s="3" t="s">
        <v>15497</v>
      </c>
      <c r="L1026" t="s">
        <v>15497</v>
      </c>
      <c r="M1026" t="str">
        <f>IF(OR(ISBLANK(draft_picks[[#This Row],[veto_drafter_id]]),draft_picks[[#This Row],[veto_drafter_id]]=""),"",_xlfn.XLOOKUP(draft_picks[[#This Row],[veto_drafter_id]],drafters[id],drafters[name]))</f>
        <v/>
      </c>
      <c r="N1026" t="s">
        <v>15497</v>
      </c>
      <c r="O1026" t="str">
        <f>IF(OR(ISBLANK(draft_picks[[#This Row],[veto_drafter_team_id]]),draft_picks[[#This Row],[veto_drafter_team_id]]=""),"",_xlfn.XLOOKUP(draft_picks[[#This Row],[veto_drafter_team_id]],drafter_teams[id],drafter_teams[name]))</f>
        <v/>
      </c>
      <c r="Q1026" t="s">
        <v>15497</v>
      </c>
      <c r="R1026" t="str">
        <f>IF(OR(ISBLANK(draft_picks[[#This Row],[veto_override_drafter_id]]),draft_picks[[#This Row],[veto_override_drafter_id]]=""),"",_xlfn.XLOOKUP(draft_picks[[#This Row],[veto_override_drafter_id]],drafters[id],drafters[name]))</f>
        <v/>
      </c>
      <c r="S1026" t="s">
        <v>15497</v>
      </c>
      <c r="T1026" t="str">
        <f>IF(OR(ISBLANK(draft_picks[[#This Row],[veto_override_team_id]]),draft_picks[[#This Row],[veto_override_team_id]]=""),"",_xlfn.XLOOKUP(draft_picks[[#This Row],[veto_override_team_id]],drafter_teams[id],drafter_teams[name]))</f>
        <v/>
      </c>
    </row>
    <row r="1027" spans="1:20" x14ac:dyDescent="0.25">
      <c r="A1027" t="s">
        <v>482</v>
      </c>
      <c r="B1027" t="str">
        <f>_xlfn.XLOOKUP(draft_picks[[#This Row],[draft_id]],drafts[id],drafts[title])</f>
        <v>Video Nasties - Prosecuted Films</v>
      </c>
      <c r="C1027" s="3">
        <v>1</v>
      </c>
      <c r="D1027">
        <f>IF(C1026&lt;draft_picks[[#This Row],[position]],1,IF(C1026&gt;draft_picks[[#This Row],[position]],D1026+1,IF(C1026=draft_picks[[#This Row],[position]],D1026+1)))</f>
        <v>8</v>
      </c>
      <c r="E1027" t="s">
        <v>4593</v>
      </c>
      <c r="F1027" t="str">
        <f>IF(ISBLANK(draft_picks[[#This Row],[movie_id]]),"",_xlfn.XLOOKUP(draft_picks[[#This Row],[movie_id]],drafts.movies[id],drafts.movies[movie_title]))</f>
        <v>Cannibal Holocaust</v>
      </c>
      <c r="G1027" s="3" t="s">
        <v>923</v>
      </c>
      <c r="H1027" t="str">
        <f>IF(ISBLANK(draft_picks[[#This Row],[drafter_id]]),"",_xlfn.XLOOKUP(draft_picks[[#This Row],[drafter_id]],drafters[id],drafters[name]))</f>
        <v>Alfonso Carrillo</v>
      </c>
      <c r="J1027" t="str">
        <f>IF(ISBLANK(draft_picks[[#This Row],[drafter_team_id]]),"",_xlfn.XLOOKUP(draft_picks[[#This Row],[drafter_team_id]],drafter_teams[id],drafter_teams[name]))</f>
        <v/>
      </c>
      <c r="K1027" s="3" t="s">
        <v>15497</v>
      </c>
      <c r="L1027" t="s">
        <v>15497</v>
      </c>
      <c r="M1027" t="str">
        <f>IF(OR(ISBLANK(draft_picks[[#This Row],[veto_drafter_id]]),draft_picks[[#This Row],[veto_drafter_id]]=""),"",_xlfn.XLOOKUP(draft_picks[[#This Row],[veto_drafter_id]],drafters[id],drafters[name]))</f>
        <v/>
      </c>
      <c r="N1027" t="s">
        <v>15497</v>
      </c>
      <c r="O1027" t="str">
        <f>IF(OR(ISBLANK(draft_picks[[#This Row],[veto_drafter_team_id]]),draft_picks[[#This Row],[veto_drafter_team_id]]=""),"",_xlfn.XLOOKUP(draft_picks[[#This Row],[veto_drafter_team_id]],drafter_teams[id],drafter_teams[name]))</f>
        <v/>
      </c>
      <c r="Q1027" t="s">
        <v>15497</v>
      </c>
      <c r="R1027" t="str">
        <f>IF(OR(ISBLANK(draft_picks[[#This Row],[veto_override_drafter_id]]),draft_picks[[#This Row],[veto_override_drafter_id]]=""),"",_xlfn.XLOOKUP(draft_picks[[#This Row],[veto_override_drafter_id]],drafters[id],drafters[name]))</f>
        <v/>
      </c>
      <c r="S1027" t="s">
        <v>15497</v>
      </c>
      <c r="T1027" t="str">
        <f>IF(OR(ISBLANK(draft_picks[[#This Row],[veto_override_team_id]]),draft_picks[[#This Row],[veto_override_team_id]]=""),"",_xlfn.XLOOKUP(draft_picks[[#This Row],[veto_override_team_id]],drafter_teams[id],drafter_teams[name]))</f>
        <v/>
      </c>
    </row>
    <row r="1028" spans="1:20" x14ac:dyDescent="0.25">
      <c r="A1028" t="s">
        <v>252</v>
      </c>
      <c r="B1028" t="str">
        <f>_xlfn.XLOOKUP(draft_picks[[#This Row],[draft_id]],drafts[id],drafts[title])</f>
        <v>The American President</v>
      </c>
      <c r="C1028" s="3">
        <v>7</v>
      </c>
      <c r="D1028">
        <f>IF(C1027&lt;draft_picks[[#This Row],[position]],1,IF(C1027&gt;draft_picks[[#This Row],[position]],D1027+1,IF(C1027=draft_picks[[#This Row],[position]],D1027+1)))</f>
        <v>1</v>
      </c>
      <c r="E1028" t="s">
        <v>6815</v>
      </c>
      <c r="F1028" t="str">
        <f>IF(ISBLANK(draft_picks[[#This Row],[movie_id]]),"",_xlfn.XLOOKUP(draft_picks[[#This Row],[movie_id]],drafts.movies[id],drafts.movies[movie_title]))</f>
        <v>Olympus Has Fallen</v>
      </c>
      <c r="G1028" s="3" t="s">
        <v>885</v>
      </c>
      <c r="H1028" t="str">
        <f>IF(ISBLANK(draft_picks[[#This Row],[drafter_id]]),"",_xlfn.XLOOKUP(draft_picks[[#This Row],[drafter_id]],drafters[id],drafters[name]))</f>
        <v>Guy Branum</v>
      </c>
      <c r="J1028" t="str">
        <f>IF(ISBLANK(draft_picks[[#This Row],[drafter_team_id]]),"",_xlfn.XLOOKUP(draft_picks[[#This Row],[drafter_team_id]],drafter_teams[id],drafter_teams[name]))</f>
        <v/>
      </c>
      <c r="K1028" s="3" t="s">
        <v>15497</v>
      </c>
      <c r="L1028" t="s">
        <v>15497</v>
      </c>
      <c r="M1028" t="str">
        <f>IF(OR(ISBLANK(draft_picks[[#This Row],[veto_drafter_id]]),draft_picks[[#This Row],[veto_drafter_id]]=""),"",_xlfn.XLOOKUP(draft_picks[[#This Row],[veto_drafter_id]],drafters[id],drafters[name]))</f>
        <v/>
      </c>
      <c r="N1028" t="s">
        <v>15497</v>
      </c>
      <c r="O1028" t="str">
        <f>IF(OR(ISBLANK(draft_picks[[#This Row],[veto_drafter_team_id]]),draft_picks[[#This Row],[veto_drafter_team_id]]=""),"",_xlfn.XLOOKUP(draft_picks[[#This Row],[veto_drafter_team_id]],drafter_teams[id],drafter_teams[name]))</f>
        <v/>
      </c>
      <c r="Q1028" t="s">
        <v>15497</v>
      </c>
      <c r="R1028" t="str">
        <f>IF(OR(ISBLANK(draft_picks[[#This Row],[veto_override_drafter_id]]),draft_picks[[#This Row],[veto_override_drafter_id]]=""),"",_xlfn.XLOOKUP(draft_picks[[#This Row],[veto_override_drafter_id]],drafters[id],drafters[name]))</f>
        <v/>
      </c>
      <c r="S1028" t="s">
        <v>15497</v>
      </c>
      <c r="T1028" t="str">
        <f>IF(OR(ISBLANK(draft_picks[[#This Row],[veto_override_team_id]]),draft_picks[[#This Row],[veto_override_team_id]]=""),"",_xlfn.XLOOKUP(draft_picks[[#This Row],[veto_override_team_id]],drafter_teams[id],drafter_teams[name]))</f>
        <v/>
      </c>
    </row>
    <row r="1029" spans="1:20" x14ac:dyDescent="0.25">
      <c r="A1029" t="s">
        <v>252</v>
      </c>
      <c r="B1029" t="str">
        <f>_xlfn.XLOOKUP(draft_picks[[#This Row],[draft_id]],drafts[id],drafts[title])</f>
        <v>The American President</v>
      </c>
      <c r="C1029" s="3">
        <v>6</v>
      </c>
      <c r="D1029">
        <f>IF(C1028&lt;draft_picks[[#This Row],[position]],1,IF(C1028&gt;draft_picks[[#This Row],[position]],D1028+1,IF(C1028=draft_picks[[#This Row],[position]],D1028+1)))</f>
        <v>2</v>
      </c>
      <c r="E1029" t="s">
        <v>2535</v>
      </c>
      <c r="F1029" t="str">
        <f>IF(ISBLANK(draft_picks[[#This Row],[movie_id]]),"",_xlfn.XLOOKUP(draft_picks[[#This Row],[movie_id]],drafts.movies[id],drafts.movies[movie_title]))</f>
        <v>Long Shot</v>
      </c>
      <c r="G1029" s="3" t="s">
        <v>885</v>
      </c>
      <c r="H1029" t="str">
        <f>IF(ISBLANK(draft_picks[[#This Row],[drafter_id]]),"",_xlfn.XLOOKUP(draft_picks[[#This Row],[drafter_id]],drafters[id],drafters[name]))</f>
        <v>Guy Branum</v>
      </c>
      <c r="J1029" t="str">
        <f>IF(ISBLANK(draft_picks[[#This Row],[drafter_team_id]]),"",_xlfn.XLOOKUP(draft_picks[[#This Row],[drafter_team_id]],drafter_teams[id],drafter_teams[name]))</f>
        <v/>
      </c>
      <c r="K1029" s="3" t="s">
        <v>15497</v>
      </c>
      <c r="L1029" t="s">
        <v>15497</v>
      </c>
      <c r="M1029" t="str">
        <f>IF(OR(ISBLANK(draft_picks[[#This Row],[veto_drafter_id]]),draft_picks[[#This Row],[veto_drafter_id]]=""),"",_xlfn.XLOOKUP(draft_picks[[#This Row],[veto_drafter_id]],drafters[id],drafters[name]))</f>
        <v/>
      </c>
      <c r="N1029" t="s">
        <v>15497</v>
      </c>
      <c r="O1029" t="str">
        <f>IF(OR(ISBLANK(draft_picks[[#This Row],[veto_drafter_team_id]]),draft_picks[[#This Row],[veto_drafter_team_id]]=""),"",_xlfn.XLOOKUP(draft_picks[[#This Row],[veto_drafter_team_id]],drafter_teams[id],drafter_teams[name]))</f>
        <v/>
      </c>
      <c r="Q1029" t="s">
        <v>15497</v>
      </c>
      <c r="R1029" t="str">
        <f>IF(OR(ISBLANK(draft_picks[[#This Row],[veto_override_drafter_id]]),draft_picks[[#This Row],[veto_override_drafter_id]]=""),"",_xlfn.XLOOKUP(draft_picks[[#This Row],[veto_override_drafter_id]],drafters[id],drafters[name]))</f>
        <v/>
      </c>
      <c r="S1029" t="s">
        <v>15497</v>
      </c>
      <c r="T1029" t="str">
        <f>IF(OR(ISBLANK(draft_picks[[#This Row],[veto_override_team_id]]),draft_picks[[#This Row],[veto_override_team_id]]=""),"",_xlfn.XLOOKUP(draft_picks[[#This Row],[veto_override_team_id]],drafter_teams[id],drafter_teams[name]))</f>
        <v/>
      </c>
    </row>
    <row r="1030" spans="1:20" x14ac:dyDescent="0.25">
      <c r="A1030" t="s">
        <v>252</v>
      </c>
      <c r="B1030" t="str">
        <f>_xlfn.XLOOKUP(draft_picks[[#This Row],[draft_id]],drafts[id],drafts[title])</f>
        <v>The American President</v>
      </c>
      <c r="C1030" s="3">
        <v>5</v>
      </c>
      <c r="D1030">
        <f>IF(C1029&lt;draft_picks[[#This Row],[position]],1,IF(C1029&gt;draft_picks[[#This Row],[position]],D1029+1,IF(C1029=draft_picks[[#This Row],[position]],D1029+1)))</f>
        <v>3</v>
      </c>
      <c r="E1030" t="s">
        <v>1793</v>
      </c>
      <c r="F1030" t="str">
        <f>IF(ISBLANK(draft_picks[[#This Row],[movie_id]]),"",_xlfn.XLOOKUP(draft_picks[[#This Row],[movie_id]],drafts.movies[id],drafts.movies[movie_title]))</f>
        <v>The Best Man</v>
      </c>
      <c r="G1030" s="3" t="s">
        <v>1115</v>
      </c>
      <c r="H1030" t="str">
        <f>IF(ISBLANK(draft_picks[[#This Row],[drafter_id]]),"",_xlfn.XLOOKUP(draft_picks[[#This Row],[drafter_id]],drafters[id],drafters[name]))</f>
        <v>Ryan Marker</v>
      </c>
      <c r="J1030" t="str">
        <f>IF(ISBLANK(draft_picks[[#This Row],[drafter_team_id]]),"",_xlfn.XLOOKUP(draft_picks[[#This Row],[drafter_team_id]],drafter_teams[id],drafter_teams[name]))</f>
        <v/>
      </c>
      <c r="K1030" s="3" t="s">
        <v>15497</v>
      </c>
      <c r="L1030" t="s">
        <v>15497</v>
      </c>
      <c r="M1030" t="str">
        <f>IF(OR(ISBLANK(draft_picks[[#This Row],[veto_drafter_id]]),draft_picks[[#This Row],[veto_drafter_id]]=""),"",_xlfn.XLOOKUP(draft_picks[[#This Row],[veto_drafter_id]],drafters[id],drafters[name]))</f>
        <v/>
      </c>
      <c r="N1030" t="s">
        <v>15497</v>
      </c>
      <c r="O1030" t="str">
        <f>IF(OR(ISBLANK(draft_picks[[#This Row],[veto_drafter_team_id]]),draft_picks[[#This Row],[veto_drafter_team_id]]=""),"",_xlfn.XLOOKUP(draft_picks[[#This Row],[veto_drafter_team_id]],drafter_teams[id],drafter_teams[name]))</f>
        <v/>
      </c>
      <c r="Q1030" t="s">
        <v>15497</v>
      </c>
      <c r="R1030" t="str">
        <f>IF(OR(ISBLANK(draft_picks[[#This Row],[veto_override_drafter_id]]),draft_picks[[#This Row],[veto_override_drafter_id]]=""),"",_xlfn.XLOOKUP(draft_picks[[#This Row],[veto_override_drafter_id]],drafters[id],drafters[name]))</f>
        <v/>
      </c>
      <c r="S1030" t="s">
        <v>15497</v>
      </c>
      <c r="T1030" t="str">
        <f>IF(OR(ISBLANK(draft_picks[[#This Row],[veto_override_team_id]]),draft_picks[[#This Row],[veto_override_team_id]]=""),"",_xlfn.XLOOKUP(draft_picks[[#This Row],[veto_override_team_id]],drafter_teams[id],drafter_teams[name]))</f>
        <v/>
      </c>
    </row>
    <row r="1031" spans="1:20" x14ac:dyDescent="0.25">
      <c r="A1031" t="s">
        <v>252</v>
      </c>
      <c r="B1031" t="str">
        <f>_xlfn.XLOOKUP(draft_picks[[#This Row],[draft_id]],drafts[id],drafts[title])</f>
        <v>The American President</v>
      </c>
      <c r="C1031" s="3">
        <v>4</v>
      </c>
      <c r="D1031">
        <f>IF(C1030&lt;draft_picks[[#This Row],[position]],1,IF(C1030&gt;draft_picks[[#This Row],[position]],D1030+1,IF(C1030=draft_picks[[#This Row],[position]],D1030+1)))</f>
        <v>4</v>
      </c>
      <c r="E1031" t="s">
        <v>6459</v>
      </c>
      <c r="F1031" t="str">
        <f>IF(ISBLANK(draft_picks[[#This Row],[movie_id]]),"",_xlfn.XLOOKUP(draft_picks[[#This Row],[movie_id]],drafts.movies[id],drafts.movies[movie_title]))</f>
        <v>Idiocracy</v>
      </c>
      <c r="G1031" s="3" t="s">
        <v>885</v>
      </c>
      <c r="H1031" t="str">
        <f>IF(ISBLANK(draft_picks[[#This Row],[drafter_id]]),"",_xlfn.XLOOKUP(draft_picks[[#This Row],[drafter_id]],drafters[id],drafters[name]))</f>
        <v>Guy Branum</v>
      </c>
      <c r="J1031" t="str">
        <f>IF(ISBLANK(draft_picks[[#This Row],[drafter_team_id]]),"",_xlfn.XLOOKUP(draft_picks[[#This Row],[drafter_team_id]],drafter_teams[id],drafter_teams[name]))</f>
        <v/>
      </c>
      <c r="K1031" s="3" t="s">
        <v>15497</v>
      </c>
      <c r="L1031" t="s">
        <v>15497</v>
      </c>
      <c r="M1031" t="str">
        <f>IF(OR(ISBLANK(draft_picks[[#This Row],[veto_drafter_id]]),draft_picks[[#This Row],[veto_drafter_id]]=""),"",_xlfn.XLOOKUP(draft_picks[[#This Row],[veto_drafter_id]],drafters[id],drafters[name]))</f>
        <v/>
      </c>
      <c r="N1031" t="s">
        <v>15497</v>
      </c>
      <c r="O1031" t="str">
        <f>IF(OR(ISBLANK(draft_picks[[#This Row],[veto_drafter_team_id]]),draft_picks[[#This Row],[veto_drafter_team_id]]=""),"",_xlfn.XLOOKUP(draft_picks[[#This Row],[veto_drafter_team_id]],drafter_teams[id],drafter_teams[name]))</f>
        <v/>
      </c>
      <c r="Q1031" t="s">
        <v>15497</v>
      </c>
      <c r="R1031" t="str">
        <f>IF(OR(ISBLANK(draft_picks[[#This Row],[veto_override_drafter_id]]),draft_picks[[#This Row],[veto_override_drafter_id]]=""),"",_xlfn.XLOOKUP(draft_picks[[#This Row],[veto_override_drafter_id]],drafters[id],drafters[name]))</f>
        <v/>
      </c>
      <c r="S1031" t="s">
        <v>15497</v>
      </c>
      <c r="T1031" t="str">
        <f>IF(OR(ISBLANK(draft_picks[[#This Row],[veto_override_team_id]]),draft_picks[[#This Row],[veto_override_team_id]]=""),"",_xlfn.XLOOKUP(draft_picks[[#This Row],[veto_override_team_id]],drafter_teams[id],drafter_teams[name]))</f>
        <v/>
      </c>
    </row>
    <row r="1032" spans="1:20" x14ac:dyDescent="0.25">
      <c r="A1032" t="s">
        <v>252</v>
      </c>
      <c r="B1032" t="str">
        <f>_xlfn.XLOOKUP(draft_picks[[#This Row],[draft_id]],drafts[id],drafts[title])</f>
        <v>The American President</v>
      </c>
      <c r="C1032" s="3">
        <v>3</v>
      </c>
      <c r="D1032">
        <f>IF(C1031&lt;draft_picks[[#This Row],[position]],1,IF(C1031&gt;draft_picks[[#This Row],[position]],D1031+1,IF(C1031=draft_picks[[#This Row],[position]],D1031+1)))</f>
        <v>5</v>
      </c>
      <c r="E1032" t="s">
        <v>7228</v>
      </c>
      <c r="F1032" t="str">
        <f>IF(ISBLANK(draft_picks[[#This Row],[movie_id]]),"",_xlfn.XLOOKUP(draft_picks[[#This Row],[movie_id]],drafts.movies[id],drafts.movies[movie_title]))</f>
        <v>Nixon</v>
      </c>
      <c r="G1032" s="3" t="s">
        <v>1115</v>
      </c>
      <c r="H1032" t="str">
        <f>IF(ISBLANK(draft_picks[[#This Row],[drafter_id]]),"",_xlfn.XLOOKUP(draft_picks[[#This Row],[drafter_id]],drafters[id],drafters[name]))</f>
        <v>Ryan Marker</v>
      </c>
      <c r="J1032" t="str">
        <f>IF(ISBLANK(draft_picks[[#This Row],[drafter_team_id]]),"",_xlfn.XLOOKUP(draft_picks[[#This Row],[drafter_team_id]],drafter_teams[id],drafter_teams[name]))</f>
        <v/>
      </c>
      <c r="K1032" s="3" t="s">
        <v>15497</v>
      </c>
      <c r="L1032" t="s">
        <v>15497</v>
      </c>
      <c r="M1032" t="str">
        <f>IF(OR(ISBLANK(draft_picks[[#This Row],[veto_drafter_id]]),draft_picks[[#This Row],[veto_drafter_id]]=""),"",_xlfn.XLOOKUP(draft_picks[[#This Row],[veto_drafter_id]],drafters[id],drafters[name]))</f>
        <v/>
      </c>
      <c r="N1032" t="s">
        <v>15497</v>
      </c>
      <c r="O1032" t="str">
        <f>IF(OR(ISBLANK(draft_picks[[#This Row],[veto_drafter_team_id]]),draft_picks[[#This Row],[veto_drafter_team_id]]=""),"",_xlfn.XLOOKUP(draft_picks[[#This Row],[veto_drafter_team_id]],drafter_teams[id],drafter_teams[name]))</f>
        <v/>
      </c>
      <c r="Q1032" t="s">
        <v>15497</v>
      </c>
      <c r="R1032" t="str">
        <f>IF(OR(ISBLANK(draft_picks[[#This Row],[veto_override_drafter_id]]),draft_picks[[#This Row],[veto_override_drafter_id]]=""),"",_xlfn.XLOOKUP(draft_picks[[#This Row],[veto_override_drafter_id]],drafters[id],drafters[name]))</f>
        <v/>
      </c>
      <c r="S1032" t="s">
        <v>15497</v>
      </c>
      <c r="T1032" t="str">
        <f>IF(OR(ISBLANK(draft_picks[[#This Row],[veto_override_team_id]]),draft_picks[[#This Row],[veto_override_team_id]]=""),"",_xlfn.XLOOKUP(draft_picks[[#This Row],[veto_override_team_id]],drafter_teams[id],drafter_teams[name]))</f>
        <v/>
      </c>
    </row>
    <row r="1033" spans="1:20" x14ac:dyDescent="0.25">
      <c r="A1033" t="s">
        <v>252</v>
      </c>
      <c r="B1033" t="str">
        <f>_xlfn.XLOOKUP(draft_picks[[#This Row],[draft_id]],drafts[id],drafts[title])</f>
        <v>The American President</v>
      </c>
      <c r="C1033" s="3">
        <v>2</v>
      </c>
      <c r="D1033">
        <f>IF(C1032&lt;draft_picks[[#This Row],[position]],1,IF(C1032&gt;draft_picks[[#This Row],[position]],D1032+1,IF(C1032=draft_picks[[#This Row],[position]],D1032+1)))</f>
        <v>6</v>
      </c>
      <c r="E1033" t="s">
        <v>3151</v>
      </c>
      <c r="F1033" t="str">
        <f>IF(ISBLANK(draft_picks[[#This Row],[movie_id]]),"",_xlfn.XLOOKUP(draft_picks[[#This Row],[movie_id]],drafts.movies[id],drafts.movies[movie_title]))</f>
        <v>Amistad</v>
      </c>
      <c r="G1033" s="3" t="s">
        <v>885</v>
      </c>
      <c r="H1033" t="str">
        <f>IF(ISBLANK(draft_picks[[#This Row],[drafter_id]]),"",_xlfn.XLOOKUP(draft_picks[[#This Row],[drafter_id]],drafters[id],drafters[name]))</f>
        <v>Guy Branum</v>
      </c>
      <c r="J1033" t="str">
        <f>IF(ISBLANK(draft_picks[[#This Row],[drafter_team_id]]),"",_xlfn.XLOOKUP(draft_picks[[#This Row],[drafter_team_id]],drafter_teams[id],drafter_teams[name]))</f>
        <v/>
      </c>
      <c r="K1033" s="3" t="s">
        <v>15497</v>
      </c>
      <c r="L1033" t="s">
        <v>15497</v>
      </c>
      <c r="M1033" t="str">
        <f>IF(OR(ISBLANK(draft_picks[[#This Row],[veto_drafter_id]]),draft_picks[[#This Row],[veto_drafter_id]]=""),"",_xlfn.XLOOKUP(draft_picks[[#This Row],[veto_drafter_id]],drafters[id],drafters[name]))</f>
        <v/>
      </c>
      <c r="N1033" t="s">
        <v>15497</v>
      </c>
      <c r="O1033" t="str">
        <f>IF(OR(ISBLANK(draft_picks[[#This Row],[veto_drafter_team_id]]),draft_picks[[#This Row],[veto_drafter_team_id]]=""),"",_xlfn.XLOOKUP(draft_picks[[#This Row],[veto_drafter_team_id]],drafter_teams[id],drafter_teams[name]))</f>
        <v/>
      </c>
      <c r="Q1033" t="s">
        <v>15497</v>
      </c>
      <c r="R1033" t="str">
        <f>IF(OR(ISBLANK(draft_picks[[#This Row],[veto_override_drafter_id]]),draft_picks[[#This Row],[veto_override_drafter_id]]=""),"",_xlfn.XLOOKUP(draft_picks[[#This Row],[veto_override_drafter_id]],drafters[id],drafters[name]))</f>
        <v/>
      </c>
      <c r="S1033" t="s">
        <v>15497</v>
      </c>
      <c r="T1033" t="str">
        <f>IF(OR(ISBLANK(draft_picks[[#This Row],[veto_override_team_id]]),draft_picks[[#This Row],[veto_override_team_id]]=""),"",_xlfn.XLOOKUP(draft_picks[[#This Row],[veto_override_team_id]],drafter_teams[id],drafter_teams[name]))</f>
        <v/>
      </c>
    </row>
    <row r="1034" spans="1:20" x14ac:dyDescent="0.25">
      <c r="A1034" t="s">
        <v>252</v>
      </c>
      <c r="B1034" t="str">
        <f>_xlfn.XLOOKUP(draft_picks[[#This Row],[draft_id]],drafts[id],drafts[title])</f>
        <v>The American President</v>
      </c>
      <c r="C1034" s="3">
        <v>1</v>
      </c>
      <c r="D1034">
        <f>IF(C1033&lt;draft_picks[[#This Row],[position]],1,IF(C1033&gt;draft_picks[[#This Row],[position]],D1033+1,IF(C1033=draft_picks[[#This Row],[position]],D1033+1)))</f>
        <v>7</v>
      </c>
      <c r="E1034" t="s">
        <v>2769</v>
      </c>
      <c r="F1034" t="str">
        <f>IF(ISBLANK(draft_picks[[#This Row],[movie_id]]),"",_xlfn.XLOOKUP(draft_picks[[#This Row],[movie_id]],drafts.movies[id],drafts.movies[movie_title]))</f>
        <v>Lincoln</v>
      </c>
      <c r="G1034" s="3" t="s">
        <v>1115</v>
      </c>
      <c r="H1034" t="str">
        <f>IF(ISBLANK(draft_picks[[#This Row],[drafter_id]]),"",_xlfn.XLOOKUP(draft_picks[[#This Row],[drafter_id]],drafters[id],drafters[name]))</f>
        <v>Ryan Marker</v>
      </c>
      <c r="J1034" t="str">
        <f>IF(ISBLANK(draft_picks[[#This Row],[drafter_team_id]]),"",_xlfn.XLOOKUP(draft_picks[[#This Row],[drafter_team_id]],drafter_teams[id],drafter_teams[name]))</f>
        <v/>
      </c>
      <c r="K1034" s="3" t="s">
        <v>15497</v>
      </c>
      <c r="L1034" t="s">
        <v>15497</v>
      </c>
      <c r="M1034" t="str">
        <f>IF(OR(ISBLANK(draft_picks[[#This Row],[veto_drafter_id]]),draft_picks[[#This Row],[veto_drafter_id]]=""),"",_xlfn.XLOOKUP(draft_picks[[#This Row],[veto_drafter_id]],drafters[id],drafters[name]))</f>
        <v/>
      </c>
      <c r="N1034" t="s">
        <v>15497</v>
      </c>
      <c r="O1034" t="str">
        <f>IF(OR(ISBLANK(draft_picks[[#This Row],[veto_drafter_team_id]]),draft_picks[[#This Row],[veto_drafter_team_id]]=""),"",_xlfn.XLOOKUP(draft_picks[[#This Row],[veto_drafter_team_id]],drafter_teams[id],drafter_teams[name]))</f>
        <v/>
      </c>
      <c r="Q1034" t="s">
        <v>15497</v>
      </c>
      <c r="R1034" t="str">
        <f>IF(OR(ISBLANK(draft_picks[[#This Row],[veto_override_drafter_id]]),draft_picks[[#This Row],[veto_override_drafter_id]]=""),"",_xlfn.XLOOKUP(draft_picks[[#This Row],[veto_override_drafter_id]],drafters[id],drafters[name]))</f>
        <v/>
      </c>
      <c r="S1034" t="s">
        <v>15497</v>
      </c>
      <c r="T1034" t="str">
        <f>IF(OR(ISBLANK(draft_picks[[#This Row],[veto_override_team_id]]),draft_picks[[#This Row],[veto_override_team_id]]=""),"",_xlfn.XLOOKUP(draft_picks[[#This Row],[veto_override_team_id]],drafter_teams[id],drafter_teams[name]))</f>
        <v/>
      </c>
    </row>
    <row r="1035" spans="1:20" x14ac:dyDescent="0.25">
      <c r="A1035" t="s">
        <v>397</v>
      </c>
      <c r="B1035" t="str">
        <f>_xlfn.XLOOKUP(draft_picks[[#This Row],[draft_id]],drafts[id],drafts[title])</f>
        <v>Drag</v>
      </c>
      <c r="C1035" s="3">
        <v>7</v>
      </c>
      <c r="D1035">
        <f>IF(C1034&lt;draft_picks[[#This Row],[position]],1,IF(C1034&gt;draft_picks[[#This Row],[position]],D1034+1,IF(C1034=draft_picks[[#This Row],[position]],D1034+1)))</f>
        <v>1</v>
      </c>
      <c r="E1035" t="s">
        <v>3109</v>
      </c>
      <c r="F1035" t="str">
        <f>IF(ISBLANK(draft_picks[[#This Row],[movie_id]]),"",_xlfn.XLOOKUP(draft_picks[[#This Row],[movie_id]],drafts.movies[id],drafts.movies[movie_title]))</f>
        <v>Bad Education</v>
      </c>
      <c r="G1035" s="3" t="s">
        <v>957</v>
      </c>
      <c r="H1035" t="str">
        <f>IF(ISBLANK(draft_picks[[#This Row],[drafter_id]]),"",_xlfn.XLOOKUP(draft_picks[[#This Row],[drafter_id]],drafters[id],drafters[name]))</f>
        <v>Chris Feil</v>
      </c>
      <c r="J1035" t="str">
        <f>IF(ISBLANK(draft_picks[[#This Row],[drafter_team_id]]),"",_xlfn.XLOOKUP(draft_picks[[#This Row],[drafter_team_id]],drafter_teams[id],drafter_teams[name]))</f>
        <v/>
      </c>
      <c r="K1035" s="3" t="s">
        <v>15497</v>
      </c>
      <c r="L1035" t="s">
        <v>15497</v>
      </c>
      <c r="M1035" t="str">
        <f>IF(OR(ISBLANK(draft_picks[[#This Row],[veto_drafter_id]]),draft_picks[[#This Row],[veto_drafter_id]]=""),"",_xlfn.XLOOKUP(draft_picks[[#This Row],[veto_drafter_id]],drafters[id],drafters[name]))</f>
        <v/>
      </c>
      <c r="N1035" t="s">
        <v>15497</v>
      </c>
      <c r="O1035" t="str">
        <f>IF(OR(ISBLANK(draft_picks[[#This Row],[veto_drafter_team_id]]),draft_picks[[#This Row],[veto_drafter_team_id]]=""),"",_xlfn.XLOOKUP(draft_picks[[#This Row],[veto_drafter_team_id]],drafter_teams[id],drafter_teams[name]))</f>
        <v/>
      </c>
      <c r="Q1035" t="s">
        <v>15497</v>
      </c>
      <c r="R1035" t="str">
        <f>IF(OR(ISBLANK(draft_picks[[#This Row],[veto_override_drafter_id]]),draft_picks[[#This Row],[veto_override_drafter_id]]=""),"",_xlfn.XLOOKUP(draft_picks[[#This Row],[veto_override_drafter_id]],drafters[id],drafters[name]))</f>
        <v/>
      </c>
      <c r="S1035" t="s">
        <v>15497</v>
      </c>
      <c r="T1035" t="str">
        <f>IF(OR(ISBLANK(draft_picks[[#This Row],[veto_override_team_id]]),draft_picks[[#This Row],[veto_override_team_id]]=""),"",_xlfn.XLOOKUP(draft_picks[[#This Row],[veto_override_team_id]],drafter_teams[id],drafter_teams[name]))</f>
        <v/>
      </c>
    </row>
    <row r="1036" spans="1:20" x14ac:dyDescent="0.25">
      <c r="A1036" t="s">
        <v>397</v>
      </c>
      <c r="B1036" t="str">
        <f>_xlfn.XLOOKUP(draft_picks[[#This Row],[draft_id]],drafts[id],drafts[title])</f>
        <v>Drag</v>
      </c>
      <c r="C1036" s="3">
        <v>6</v>
      </c>
      <c r="D1036">
        <f>IF(C1035&lt;draft_picks[[#This Row],[position]],1,IF(C1035&gt;draft_picks[[#This Row],[position]],D1035+1,IF(C1035=draft_picks[[#This Row],[position]],D1035+1)))</f>
        <v>2</v>
      </c>
      <c r="E1036" t="s">
        <v>5620</v>
      </c>
      <c r="F1036" t="str">
        <f>IF(ISBLANK(draft_picks[[#This Row],[movie_id]]),"",_xlfn.XLOOKUP(draft_picks[[#This Row],[movie_id]],drafts.movies[id],drafts.movies[movie_title]))</f>
        <v>Connie and Carla</v>
      </c>
      <c r="G1036" s="3" t="s">
        <v>957</v>
      </c>
      <c r="H1036" t="str">
        <f>IF(ISBLANK(draft_picks[[#This Row],[drafter_id]]),"",_xlfn.XLOOKUP(draft_picks[[#This Row],[drafter_id]],drafters[id],drafters[name]))</f>
        <v>Chris Feil</v>
      </c>
      <c r="J1036" t="str">
        <f>IF(ISBLANK(draft_picks[[#This Row],[drafter_team_id]]),"",_xlfn.XLOOKUP(draft_picks[[#This Row],[drafter_team_id]],drafter_teams[id],drafter_teams[name]))</f>
        <v/>
      </c>
      <c r="K1036" s="3" t="s">
        <v>15484</v>
      </c>
      <c r="L1036" t="s">
        <v>799</v>
      </c>
      <c r="M1036" t="str">
        <f>IF(OR(ISBLANK(draft_picks[[#This Row],[veto_drafter_id]]),draft_picks[[#This Row],[veto_drafter_id]]=""),"",_xlfn.XLOOKUP(draft_picks[[#This Row],[veto_drafter_id]],drafters[id],drafters[name]))</f>
        <v>Joe Reid</v>
      </c>
      <c r="N1036" t="s">
        <v>15497</v>
      </c>
      <c r="O1036" t="str">
        <f>IF(OR(ISBLANK(draft_picks[[#This Row],[veto_drafter_team_id]]),draft_picks[[#This Row],[veto_drafter_team_id]]=""),"",_xlfn.XLOOKUP(draft_picks[[#This Row],[veto_drafter_team_id]],drafter_teams[id],drafter_teams[name]))</f>
        <v/>
      </c>
      <c r="Q1036" t="s">
        <v>15497</v>
      </c>
      <c r="R1036" t="str">
        <f>IF(OR(ISBLANK(draft_picks[[#This Row],[veto_override_drafter_id]]),draft_picks[[#This Row],[veto_override_drafter_id]]=""),"",_xlfn.XLOOKUP(draft_picks[[#This Row],[veto_override_drafter_id]],drafters[id],drafters[name]))</f>
        <v/>
      </c>
      <c r="S1036" t="s">
        <v>15497</v>
      </c>
      <c r="T1036" t="str">
        <f>IF(OR(ISBLANK(draft_picks[[#This Row],[veto_override_team_id]]),draft_picks[[#This Row],[veto_override_team_id]]=""),"",_xlfn.XLOOKUP(draft_picks[[#This Row],[veto_override_team_id]],drafter_teams[id],drafter_teams[name]))</f>
        <v/>
      </c>
    </row>
    <row r="1037" spans="1:20" x14ac:dyDescent="0.25">
      <c r="A1037" t="s">
        <v>397</v>
      </c>
      <c r="B1037" t="str">
        <f>_xlfn.XLOOKUP(draft_picks[[#This Row],[draft_id]],drafts[id],drafts[title])</f>
        <v>Drag</v>
      </c>
      <c r="C1037" s="3">
        <v>6</v>
      </c>
      <c r="D1037">
        <f>IF(C1036&lt;draft_picks[[#This Row],[position]],1,IF(C1036&gt;draft_picks[[#This Row],[position]],D1036+1,IF(C1036=draft_picks[[#This Row],[position]],D1036+1)))</f>
        <v>3</v>
      </c>
      <c r="E1037" t="s">
        <v>3301</v>
      </c>
      <c r="F1037" t="str">
        <f>IF(ISBLANK(draft_picks[[#This Row],[movie_id]]),"",_xlfn.XLOOKUP(draft_picks[[#This Row],[movie_id]],drafts.movies[id],drafts.movies[movie_title]))</f>
        <v>Hedwig and the Angry Inch</v>
      </c>
      <c r="G1037" s="3" t="s">
        <v>957</v>
      </c>
      <c r="H1037" t="str">
        <f>IF(ISBLANK(draft_picks[[#This Row],[drafter_id]]),"",_xlfn.XLOOKUP(draft_picks[[#This Row],[drafter_id]],drafters[id],drafters[name]))</f>
        <v>Chris Feil</v>
      </c>
      <c r="J1037" t="str">
        <f>IF(ISBLANK(draft_picks[[#This Row],[drafter_team_id]]),"",_xlfn.XLOOKUP(draft_picks[[#This Row],[drafter_team_id]],drafter_teams[id],drafter_teams[name]))</f>
        <v/>
      </c>
      <c r="K1037" s="3" t="s">
        <v>15497</v>
      </c>
      <c r="L1037" t="s">
        <v>15497</v>
      </c>
      <c r="M1037" t="str">
        <f>IF(OR(ISBLANK(draft_picks[[#This Row],[veto_drafter_id]]),draft_picks[[#This Row],[veto_drafter_id]]=""),"",_xlfn.XLOOKUP(draft_picks[[#This Row],[veto_drafter_id]],drafters[id],drafters[name]))</f>
        <v/>
      </c>
      <c r="N1037" t="s">
        <v>15497</v>
      </c>
      <c r="O1037" t="str">
        <f>IF(OR(ISBLANK(draft_picks[[#This Row],[veto_drafter_team_id]]),draft_picks[[#This Row],[veto_drafter_team_id]]=""),"",_xlfn.XLOOKUP(draft_picks[[#This Row],[veto_drafter_team_id]],drafter_teams[id],drafter_teams[name]))</f>
        <v/>
      </c>
      <c r="Q1037" t="s">
        <v>15497</v>
      </c>
      <c r="R1037" t="str">
        <f>IF(OR(ISBLANK(draft_picks[[#This Row],[veto_override_drafter_id]]),draft_picks[[#This Row],[veto_override_drafter_id]]=""),"",_xlfn.XLOOKUP(draft_picks[[#This Row],[veto_override_drafter_id]],drafters[id],drafters[name]))</f>
        <v/>
      </c>
      <c r="S1037" t="s">
        <v>15497</v>
      </c>
      <c r="T1037" t="str">
        <f>IF(OR(ISBLANK(draft_picks[[#This Row],[veto_override_team_id]]),draft_picks[[#This Row],[veto_override_team_id]]=""),"",_xlfn.XLOOKUP(draft_picks[[#This Row],[veto_override_team_id]],drafter_teams[id],drafter_teams[name]))</f>
        <v/>
      </c>
    </row>
    <row r="1038" spans="1:20" x14ac:dyDescent="0.25">
      <c r="A1038" t="s">
        <v>397</v>
      </c>
      <c r="B1038" t="str">
        <f>_xlfn.XLOOKUP(draft_picks[[#This Row],[draft_id]],drafts[id],drafts[title])</f>
        <v>Drag</v>
      </c>
      <c r="C1038" s="3">
        <v>5</v>
      </c>
      <c r="D1038">
        <f>IF(C1037&lt;draft_picks[[#This Row],[position]],1,IF(C1037&gt;draft_picks[[#This Row],[position]],D1037+1,IF(C1037=draft_picks[[#This Row],[position]],D1037+1)))</f>
        <v>4</v>
      </c>
      <c r="E1038" t="s">
        <v>7069</v>
      </c>
      <c r="F1038" t="str">
        <f>IF(ISBLANK(draft_picks[[#This Row],[movie_id]]),"",_xlfn.XLOOKUP(draft_picks[[#This Row],[movie_id]],drafts.movies[id],drafts.movies[movie_title]))</f>
        <v>To Wong Foo, Thanks for Everything! Julie Newmar</v>
      </c>
      <c r="G1038" s="3" t="s">
        <v>799</v>
      </c>
      <c r="H1038" t="str">
        <f>IF(ISBLANK(draft_picks[[#This Row],[drafter_id]]),"",_xlfn.XLOOKUP(draft_picks[[#This Row],[drafter_id]],drafters[id],drafters[name]))</f>
        <v>Joe Reid</v>
      </c>
      <c r="J1038" t="str">
        <f>IF(ISBLANK(draft_picks[[#This Row],[drafter_team_id]]),"",_xlfn.XLOOKUP(draft_picks[[#This Row],[drafter_team_id]],drafter_teams[id],drafter_teams[name]))</f>
        <v/>
      </c>
      <c r="K1038" s="3" t="s">
        <v>15484</v>
      </c>
      <c r="L1038" t="s">
        <v>957</v>
      </c>
      <c r="M1038" t="str">
        <f>IF(OR(ISBLANK(draft_picks[[#This Row],[veto_drafter_id]]),draft_picks[[#This Row],[veto_drafter_id]]=""),"",_xlfn.XLOOKUP(draft_picks[[#This Row],[veto_drafter_id]],drafters[id],drafters[name]))</f>
        <v>Chris Feil</v>
      </c>
      <c r="N1038" t="s">
        <v>15497</v>
      </c>
      <c r="O1038" t="str">
        <f>IF(OR(ISBLANK(draft_picks[[#This Row],[veto_drafter_team_id]]),draft_picks[[#This Row],[veto_drafter_team_id]]=""),"",_xlfn.XLOOKUP(draft_picks[[#This Row],[veto_drafter_team_id]],drafter_teams[id],drafter_teams[name]))</f>
        <v/>
      </c>
      <c r="Q1038" t="s">
        <v>15497</v>
      </c>
      <c r="R1038" t="str">
        <f>IF(OR(ISBLANK(draft_picks[[#This Row],[veto_override_drafter_id]]),draft_picks[[#This Row],[veto_override_drafter_id]]=""),"",_xlfn.XLOOKUP(draft_picks[[#This Row],[veto_override_drafter_id]],drafters[id],drafters[name]))</f>
        <v/>
      </c>
      <c r="S1038" t="s">
        <v>15497</v>
      </c>
      <c r="T1038" t="str">
        <f>IF(OR(ISBLANK(draft_picks[[#This Row],[veto_override_team_id]]),draft_picks[[#This Row],[veto_override_team_id]]=""),"",_xlfn.XLOOKUP(draft_picks[[#This Row],[veto_override_team_id]],drafter_teams[id],drafter_teams[name]))</f>
        <v/>
      </c>
    </row>
    <row r="1039" spans="1:20" x14ac:dyDescent="0.25">
      <c r="A1039" t="s">
        <v>397</v>
      </c>
      <c r="B1039" t="str">
        <f>_xlfn.XLOOKUP(draft_picks[[#This Row],[draft_id]],drafts[id],drafts[title])</f>
        <v>Drag</v>
      </c>
      <c r="C1039" s="3">
        <v>5</v>
      </c>
      <c r="D1039">
        <f>IF(C1038&lt;draft_picks[[#This Row],[position]],1,IF(C1038&gt;draft_picks[[#This Row],[position]],D1038+1,IF(C1038=draft_picks[[#This Row],[position]],D1038+1)))</f>
        <v>5</v>
      </c>
      <c r="E1039" t="s">
        <v>2276</v>
      </c>
      <c r="F1039" t="str">
        <f>IF(ISBLANK(draft_picks[[#This Row],[movie_id]]),"",_xlfn.XLOOKUP(draft_picks[[#This Row],[movie_id]],drafts.movies[id],drafts.movies[movie_title]))</f>
        <v>The Adventures of Priscilla, Queen of the Desert</v>
      </c>
      <c r="G1039" s="3" t="s">
        <v>799</v>
      </c>
      <c r="H1039" t="str">
        <f>IF(ISBLANK(draft_picks[[#This Row],[drafter_id]]),"",_xlfn.XLOOKUP(draft_picks[[#This Row],[drafter_id]],drafters[id],drafters[name]))</f>
        <v>Joe Reid</v>
      </c>
      <c r="J1039" t="str">
        <f>IF(ISBLANK(draft_picks[[#This Row],[drafter_team_id]]),"",_xlfn.XLOOKUP(draft_picks[[#This Row],[drafter_team_id]],drafter_teams[id],drafter_teams[name]))</f>
        <v/>
      </c>
      <c r="K1039" s="3" t="s">
        <v>15497</v>
      </c>
      <c r="L1039" t="s">
        <v>15497</v>
      </c>
      <c r="M1039" t="str">
        <f>IF(OR(ISBLANK(draft_picks[[#This Row],[veto_drafter_id]]),draft_picks[[#This Row],[veto_drafter_id]]=""),"",_xlfn.XLOOKUP(draft_picks[[#This Row],[veto_drafter_id]],drafters[id],drafters[name]))</f>
        <v/>
      </c>
      <c r="N1039" t="s">
        <v>15497</v>
      </c>
      <c r="O1039" t="str">
        <f>IF(OR(ISBLANK(draft_picks[[#This Row],[veto_drafter_team_id]]),draft_picks[[#This Row],[veto_drafter_team_id]]=""),"",_xlfn.XLOOKUP(draft_picks[[#This Row],[veto_drafter_team_id]],drafter_teams[id],drafter_teams[name]))</f>
        <v/>
      </c>
      <c r="Q1039" t="s">
        <v>15497</v>
      </c>
      <c r="R1039" t="str">
        <f>IF(OR(ISBLANK(draft_picks[[#This Row],[veto_override_drafter_id]]),draft_picks[[#This Row],[veto_override_drafter_id]]=""),"",_xlfn.XLOOKUP(draft_picks[[#This Row],[veto_override_drafter_id]],drafters[id],drafters[name]))</f>
        <v/>
      </c>
      <c r="S1039" t="s">
        <v>15497</v>
      </c>
      <c r="T1039" t="str">
        <f>IF(OR(ISBLANK(draft_picks[[#This Row],[veto_override_team_id]]),draft_picks[[#This Row],[veto_override_team_id]]=""),"",_xlfn.XLOOKUP(draft_picks[[#This Row],[veto_override_team_id]],drafter_teams[id],drafter_teams[name]))</f>
        <v/>
      </c>
    </row>
    <row r="1040" spans="1:20" x14ac:dyDescent="0.25">
      <c r="A1040" t="s">
        <v>397</v>
      </c>
      <c r="B1040" t="str">
        <f>_xlfn.XLOOKUP(draft_picks[[#This Row],[draft_id]],drafts[id],drafts[title])</f>
        <v>Drag</v>
      </c>
      <c r="C1040" s="3">
        <v>4</v>
      </c>
      <c r="D1040">
        <f>IF(C1039&lt;draft_picks[[#This Row],[position]],1,IF(C1039&gt;draft_picks[[#This Row],[position]],D1039+1,IF(C1039=draft_picks[[#This Row],[position]],D1039+1)))</f>
        <v>6</v>
      </c>
      <c r="E1040" t="s">
        <v>7069</v>
      </c>
      <c r="F1040" t="str">
        <f>IF(ISBLANK(draft_picks[[#This Row],[movie_id]]),"",_xlfn.XLOOKUP(draft_picks[[#This Row],[movie_id]],drafts.movies[id],drafts.movies[movie_title]))</f>
        <v>To Wong Foo, Thanks for Everything! Julie Newmar</v>
      </c>
      <c r="G1040" s="3" t="s">
        <v>957</v>
      </c>
      <c r="H1040" t="str">
        <f>IF(ISBLANK(draft_picks[[#This Row],[drafter_id]]),"",_xlfn.XLOOKUP(draft_picks[[#This Row],[drafter_id]],drafters[id],drafters[name]))</f>
        <v>Chris Feil</v>
      </c>
      <c r="J1040" t="str">
        <f>IF(ISBLANK(draft_picks[[#This Row],[drafter_team_id]]),"",_xlfn.XLOOKUP(draft_picks[[#This Row],[drafter_team_id]],drafter_teams[id],drafter_teams[name]))</f>
        <v/>
      </c>
      <c r="K1040" s="3" t="s">
        <v>15497</v>
      </c>
      <c r="L1040" t="s">
        <v>15497</v>
      </c>
      <c r="M1040" t="str">
        <f>IF(OR(ISBLANK(draft_picks[[#This Row],[veto_drafter_id]]),draft_picks[[#This Row],[veto_drafter_id]]=""),"",_xlfn.XLOOKUP(draft_picks[[#This Row],[veto_drafter_id]],drafters[id],drafters[name]))</f>
        <v/>
      </c>
      <c r="N1040" t="s">
        <v>15497</v>
      </c>
      <c r="O1040" t="str">
        <f>IF(OR(ISBLANK(draft_picks[[#This Row],[veto_drafter_team_id]]),draft_picks[[#This Row],[veto_drafter_team_id]]=""),"",_xlfn.XLOOKUP(draft_picks[[#This Row],[veto_drafter_team_id]],drafter_teams[id],drafter_teams[name]))</f>
        <v/>
      </c>
      <c r="Q1040" t="s">
        <v>15497</v>
      </c>
      <c r="R1040" t="str">
        <f>IF(OR(ISBLANK(draft_picks[[#This Row],[veto_override_drafter_id]]),draft_picks[[#This Row],[veto_override_drafter_id]]=""),"",_xlfn.XLOOKUP(draft_picks[[#This Row],[veto_override_drafter_id]],drafters[id],drafters[name]))</f>
        <v/>
      </c>
      <c r="S1040" t="s">
        <v>15497</v>
      </c>
      <c r="T1040" t="str">
        <f>IF(OR(ISBLANK(draft_picks[[#This Row],[veto_override_team_id]]),draft_picks[[#This Row],[veto_override_team_id]]=""),"",_xlfn.XLOOKUP(draft_picks[[#This Row],[veto_override_team_id]],drafter_teams[id],drafter_teams[name]))</f>
        <v/>
      </c>
    </row>
    <row r="1041" spans="1:20" x14ac:dyDescent="0.25">
      <c r="A1041" t="s">
        <v>397</v>
      </c>
      <c r="B1041" t="str">
        <f>_xlfn.XLOOKUP(draft_picks[[#This Row],[draft_id]],drafts[id],drafts[title])</f>
        <v>Drag</v>
      </c>
      <c r="C1041" s="3">
        <v>3</v>
      </c>
      <c r="D1041">
        <f>IF(C1040&lt;draft_picks[[#This Row],[position]],1,IF(C1040&gt;draft_picks[[#This Row],[position]],D1040+1,IF(C1040=draft_picks[[#This Row],[position]],D1040+1)))</f>
        <v>7</v>
      </c>
      <c r="E1041" t="s">
        <v>6928</v>
      </c>
      <c r="F1041" t="str">
        <f>IF(ISBLANK(draft_picks[[#This Row],[movie_id]]),"",_xlfn.XLOOKUP(draft_picks[[#This Row],[movie_id]],drafts.movies[id],drafts.movies[movie_title]))</f>
        <v>Victor/Victoria</v>
      </c>
      <c r="G1041" s="3" t="s">
        <v>799</v>
      </c>
      <c r="H1041" t="str">
        <f>IF(ISBLANK(draft_picks[[#This Row],[drafter_id]]),"",_xlfn.XLOOKUP(draft_picks[[#This Row],[drafter_id]],drafters[id],drafters[name]))</f>
        <v>Joe Reid</v>
      </c>
      <c r="J1041" t="str">
        <f>IF(ISBLANK(draft_picks[[#This Row],[drafter_team_id]]),"",_xlfn.XLOOKUP(draft_picks[[#This Row],[drafter_team_id]],drafter_teams[id],drafter_teams[name]))</f>
        <v/>
      </c>
      <c r="K1041" s="3" t="s">
        <v>15497</v>
      </c>
      <c r="L1041" t="s">
        <v>15497</v>
      </c>
      <c r="M1041" t="str">
        <f>IF(OR(ISBLANK(draft_picks[[#This Row],[veto_drafter_id]]),draft_picks[[#This Row],[veto_drafter_id]]=""),"",_xlfn.XLOOKUP(draft_picks[[#This Row],[veto_drafter_id]],drafters[id],drafters[name]))</f>
        <v/>
      </c>
      <c r="N1041" t="s">
        <v>15497</v>
      </c>
      <c r="O1041" t="str">
        <f>IF(OR(ISBLANK(draft_picks[[#This Row],[veto_drafter_team_id]]),draft_picks[[#This Row],[veto_drafter_team_id]]=""),"",_xlfn.XLOOKUP(draft_picks[[#This Row],[veto_drafter_team_id]],drafter_teams[id],drafter_teams[name]))</f>
        <v/>
      </c>
      <c r="Q1041" t="s">
        <v>15497</v>
      </c>
      <c r="R1041" t="str">
        <f>IF(OR(ISBLANK(draft_picks[[#This Row],[veto_override_drafter_id]]),draft_picks[[#This Row],[veto_override_drafter_id]]=""),"",_xlfn.XLOOKUP(draft_picks[[#This Row],[veto_override_drafter_id]],drafters[id],drafters[name]))</f>
        <v/>
      </c>
      <c r="S1041" t="s">
        <v>15497</v>
      </c>
      <c r="T1041" t="str">
        <f>IF(OR(ISBLANK(draft_picks[[#This Row],[veto_override_team_id]]),draft_picks[[#This Row],[veto_override_team_id]]=""),"",_xlfn.XLOOKUP(draft_picks[[#This Row],[veto_override_team_id]],drafter_teams[id],drafter_teams[name]))</f>
        <v/>
      </c>
    </row>
    <row r="1042" spans="1:20" x14ac:dyDescent="0.25">
      <c r="A1042" t="s">
        <v>397</v>
      </c>
      <c r="B1042" t="str">
        <f>_xlfn.XLOOKUP(draft_picks[[#This Row],[draft_id]],drafts[id],drafts[title])</f>
        <v>Drag</v>
      </c>
      <c r="C1042" s="3">
        <v>2</v>
      </c>
      <c r="D1042">
        <f>IF(C1041&lt;draft_picks[[#This Row],[position]],1,IF(C1041&gt;draft_picks[[#This Row],[position]],D1041+1,IF(C1041=draft_picks[[#This Row],[position]],D1041+1)))</f>
        <v>8</v>
      </c>
      <c r="E1042" t="s">
        <v>5976</v>
      </c>
      <c r="F1042" t="str">
        <f>IF(ISBLANK(draft_picks[[#This Row],[movie_id]]),"",_xlfn.XLOOKUP(draft_picks[[#This Row],[movie_id]],drafts.movies[id],drafts.movies[movie_title]))</f>
        <v>The Birdcage</v>
      </c>
      <c r="G1042" s="3" t="s">
        <v>957</v>
      </c>
      <c r="H1042" t="str">
        <f>IF(ISBLANK(draft_picks[[#This Row],[drafter_id]]),"",_xlfn.XLOOKUP(draft_picks[[#This Row],[drafter_id]],drafters[id],drafters[name]))</f>
        <v>Chris Feil</v>
      </c>
      <c r="J1042" t="str">
        <f>IF(ISBLANK(draft_picks[[#This Row],[drafter_team_id]]),"",_xlfn.XLOOKUP(draft_picks[[#This Row],[drafter_team_id]],drafter_teams[id],drafter_teams[name]))</f>
        <v/>
      </c>
      <c r="K1042" s="3" t="s">
        <v>15497</v>
      </c>
      <c r="L1042" t="s">
        <v>15497</v>
      </c>
      <c r="M1042" t="str">
        <f>IF(OR(ISBLANK(draft_picks[[#This Row],[veto_drafter_id]]),draft_picks[[#This Row],[veto_drafter_id]]=""),"",_xlfn.XLOOKUP(draft_picks[[#This Row],[veto_drafter_id]],drafters[id],drafters[name]))</f>
        <v/>
      </c>
      <c r="N1042" t="s">
        <v>15497</v>
      </c>
      <c r="O1042" t="str">
        <f>IF(OR(ISBLANK(draft_picks[[#This Row],[veto_drafter_team_id]]),draft_picks[[#This Row],[veto_drafter_team_id]]=""),"",_xlfn.XLOOKUP(draft_picks[[#This Row],[veto_drafter_team_id]],drafter_teams[id],drafter_teams[name]))</f>
        <v/>
      </c>
      <c r="Q1042" t="s">
        <v>15497</v>
      </c>
      <c r="R1042" t="str">
        <f>IF(OR(ISBLANK(draft_picks[[#This Row],[veto_override_drafter_id]]),draft_picks[[#This Row],[veto_override_drafter_id]]=""),"",_xlfn.XLOOKUP(draft_picks[[#This Row],[veto_override_drafter_id]],drafters[id],drafters[name]))</f>
        <v/>
      </c>
      <c r="S1042" t="s">
        <v>15497</v>
      </c>
      <c r="T1042" t="str">
        <f>IF(OR(ISBLANK(draft_picks[[#This Row],[veto_override_team_id]]),draft_picks[[#This Row],[veto_override_team_id]]=""),"",_xlfn.XLOOKUP(draft_picks[[#This Row],[veto_override_team_id]],drafter_teams[id],drafter_teams[name]))</f>
        <v/>
      </c>
    </row>
    <row r="1043" spans="1:20" x14ac:dyDescent="0.25">
      <c r="A1043" t="s">
        <v>397</v>
      </c>
      <c r="B1043" t="str">
        <f>_xlfn.XLOOKUP(draft_picks[[#This Row],[draft_id]],drafts[id],drafts[title])</f>
        <v>Drag</v>
      </c>
      <c r="C1043" s="3">
        <v>1</v>
      </c>
      <c r="D1043">
        <f>IF(C1042&lt;draft_picks[[#This Row],[position]],1,IF(C1042&gt;draft_picks[[#This Row],[position]],D1042+1,IF(C1042=draft_picks[[#This Row],[position]],D1042+1)))</f>
        <v>9</v>
      </c>
      <c r="E1043" t="s">
        <v>6675</v>
      </c>
      <c r="F1043" t="str">
        <f>IF(ISBLANK(draft_picks[[#This Row],[movie_id]]),"",_xlfn.XLOOKUP(draft_picks[[#This Row],[movie_id]],drafts.movies[id],drafts.movies[movie_title]))</f>
        <v>The Rocky Horror Picture Show</v>
      </c>
      <c r="G1043" s="3" t="s">
        <v>799</v>
      </c>
      <c r="H1043" t="str">
        <f>IF(ISBLANK(draft_picks[[#This Row],[drafter_id]]),"",_xlfn.XLOOKUP(draft_picks[[#This Row],[drafter_id]],drafters[id],drafters[name]))</f>
        <v>Joe Reid</v>
      </c>
      <c r="J1043" t="str">
        <f>IF(ISBLANK(draft_picks[[#This Row],[drafter_team_id]]),"",_xlfn.XLOOKUP(draft_picks[[#This Row],[drafter_team_id]],drafter_teams[id],drafter_teams[name]))</f>
        <v/>
      </c>
      <c r="K1043" s="3" t="s">
        <v>15497</v>
      </c>
      <c r="L1043" t="s">
        <v>15497</v>
      </c>
      <c r="M1043" t="str">
        <f>IF(OR(ISBLANK(draft_picks[[#This Row],[veto_drafter_id]]),draft_picks[[#This Row],[veto_drafter_id]]=""),"",_xlfn.XLOOKUP(draft_picks[[#This Row],[veto_drafter_id]],drafters[id],drafters[name]))</f>
        <v/>
      </c>
      <c r="N1043" t="s">
        <v>15497</v>
      </c>
      <c r="O1043" t="str">
        <f>IF(OR(ISBLANK(draft_picks[[#This Row],[veto_drafter_team_id]]),draft_picks[[#This Row],[veto_drafter_team_id]]=""),"",_xlfn.XLOOKUP(draft_picks[[#This Row],[veto_drafter_team_id]],drafter_teams[id],drafter_teams[name]))</f>
        <v/>
      </c>
      <c r="Q1043" t="s">
        <v>15497</v>
      </c>
      <c r="R1043" t="str">
        <f>IF(OR(ISBLANK(draft_picks[[#This Row],[veto_override_drafter_id]]),draft_picks[[#This Row],[veto_override_drafter_id]]=""),"",_xlfn.XLOOKUP(draft_picks[[#This Row],[veto_override_drafter_id]],drafters[id],drafters[name]))</f>
        <v/>
      </c>
      <c r="S1043" t="s">
        <v>15497</v>
      </c>
      <c r="T1043" t="str">
        <f>IF(OR(ISBLANK(draft_picks[[#This Row],[veto_override_team_id]]),draft_picks[[#This Row],[veto_override_team_id]]=""),"",_xlfn.XLOOKUP(draft_picks[[#This Row],[veto_override_team_id]],drafter_teams[id],drafter_teams[name]))</f>
        <v/>
      </c>
    </row>
    <row r="1044" spans="1:20" x14ac:dyDescent="0.25">
      <c r="A1044" t="s">
        <v>590</v>
      </c>
      <c r="B1044" t="str">
        <f>_xlfn.XLOOKUP(draft_picks[[#This Row],[draft_id]],drafts[id],drafts[title])</f>
        <v>'50s Sci-Fi</v>
      </c>
      <c r="C1044" s="3">
        <v>7</v>
      </c>
      <c r="D1044">
        <f>IF(C1043&lt;draft_picks[[#This Row],[position]],1,IF(C1043&gt;draft_picks[[#This Row],[position]],D1043+1,IF(C1043=draft_picks[[#This Row],[position]],D1043+1)))</f>
        <v>1</v>
      </c>
      <c r="E1044" t="s">
        <v>5298</v>
      </c>
      <c r="F1044" t="str">
        <f>IF(ISBLANK(draft_picks[[#This Row],[movie_id]]),"",_xlfn.XLOOKUP(draft_picks[[#This Row],[movie_id]],drafts.movies[id],drafts.movies[movie_title]))</f>
        <v>The Beast from 20,000 Fathoms</v>
      </c>
      <c r="G1044" s="3" t="s">
        <v>835</v>
      </c>
      <c r="H1044" t="str">
        <f>IF(ISBLANK(draft_picks[[#This Row],[drafter_id]]),"",_xlfn.XLOOKUP(draft_picks[[#This Row],[drafter_id]],drafters[id],drafters[name]))</f>
        <v>Frank Dietz</v>
      </c>
      <c r="J1044" t="str">
        <f>IF(ISBLANK(draft_picks[[#This Row],[drafter_team_id]]),"",_xlfn.XLOOKUP(draft_picks[[#This Row],[drafter_team_id]],drafter_teams[id],drafter_teams[name]))</f>
        <v/>
      </c>
      <c r="K1044" s="3" t="s">
        <v>15497</v>
      </c>
      <c r="L1044" t="s">
        <v>15497</v>
      </c>
      <c r="M1044" t="str">
        <f>IF(OR(ISBLANK(draft_picks[[#This Row],[veto_drafter_id]]),draft_picks[[#This Row],[veto_drafter_id]]=""),"",_xlfn.XLOOKUP(draft_picks[[#This Row],[veto_drafter_id]],drafters[id],drafters[name]))</f>
        <v/>
      </c>
      <c r="N1044" t="s">
        <v>15497</v>
      </c>
      <c r="O1044" t="str">
        <f>IF(OR(ISBLANK(draft_picks[[#This Row],[veto_drafter_team_id]]),draft_picks[[#This Row],[veto_drafter_team_id]]=""),"",_xlfn.XLOOKUP(draft_picks[[#This Row],[veto_drafter_team_id]],drafter_teams[id],drafter_teams[name]))</f>
        <v/>
      </c>
      <c r="Q1044" t="s">
        <v>15497</v>
      </c>
      <c r="R1044" t="str">
        <f>IF(OR(ISBLANK(draft_picks[[#This Row],[veto_override_drafter_id]]),draft_picks[[#This Row],[veto_override_drafter_id]]=""),"",_xlfn.XLOOKUP(draft_picks[[#This Row],[veto_override_drafter_id]],drafters[id],drafters[name]))</f>
        <v/>
      </c>
      <c r="S1044" t="s">
        <v>15497</v>
      </c>
      <c r="T1044" t="str">
        <f>IF(OR(ISBLANK(draft_picks[[#This Row],[veto_override_team_id]]),draft_picks[[#This Row],[veto_override_team_id]]=""),"",_xlfn.XLOOKUP(draft_picks[[#This Row],[veto_override_team_id]],drafter_teams[id],drafter_teams[name]))</f>
        <v/>
      </c>
    </row>
    <row r="1045" spans="1:20" x14ac:dyDescent="0.25">
      <c r="A1045" t="s">
        <v>590</v>
      </c>
      <c r="B1045" t="str">
        <f>_xlfn.XLOOKUP(draft_picks[[#This Row],[draft_id]],drafts[id],drafts[title])</f>
        <v>'50s Sci-Fi</v>
      </c>
      <c r="C1045" s="3">
        <v>6</v>
      </c>
      <c r="D1045">
        <f>IF(C1044&lt;draft_picks[[#This Row],[position]],1,IF(C1044&gt;draft_picks[[#This Row],[position]],D1044+1,IF(C1044=draft_picks[[#This Row],[position]],D1044+1)))</f>
        <v>2</v>
      </c>
      <c r="E1045" t="s">
        <v>4266</v>
      </c>
      <c r="F1045" t="str">
        <f>IF(ISBLANK(draft_picks[[#This Row],[movie_id]]),"",_xlfn.XLOOKUP(draft_picks[[#This Row],[movie_id]],drafts.movies[id],drafts.movies[movie_title]))</f>
        <v>Invasion of the Body Snatchers</v>
      </c>
      <c r="G1045" s="3" t="s">
        <v>835</v>
      </c>
      <c r="H1045" t="str">
        <f>IF(ISBLANK(draft_picks[[#This Row],[drafter_id]]),"",_xlfn.XLOOKUP(draft_picks[[#This Row],[drafter_id]],drafters[id],drafters[name]))</f>
        <v>Frank Dietz</v>
      </c>
      <c r="J1045" t="str">
        <f>IF(ISBLANK(draft_picks[[#This Row],[drafter_team_id]]),"",_xlfn.XLOOKUP(draft_picks[[#This Row],[drafter_team_id]],drafter_teams[id],drafter_teams[name]))</f>
        <v/>
      </c>
      <c r="K1045" s="3" t="s">
        <v>15497</v>
      </c>
      <c r="L1045" t="s">
        <v>15497</v>
      </c>
      <c r="M1045" t="str">
        <f>IF(OR(ISBLANK(draft_picks[[#This Row],[veto_drafter_id]]),draft_picks[[#This Row],[veto_drafter_id]]=""),"",_xlfn.XLOOKUP(draft_picks[[#This Row],[veto_drafter_id]],drafters[id],drafters[name]))</f>
        <v/>
      </c>
      <c r="N1045" t="s">
        <v>15497</v>
      </c>
      <c r="O1045" t="str">
        <f>IF(OR(ISBLANK(draft_picks[[#This Row],[veto_drafter_team_id]]),draft_picks[[#This Row],[veto_drafter_team_id]]=""),"",_xlfn.XLOOKUP(draft_picks[[#This Row],[veto_drafter_team_id]],drafter_teams[id],drafter_teams[name]))</f>
        <v/>
      </c>
      <c r="Q1045" t="s">
        <v>15497</v>
      </c>
      <c r="R1045" t="str">
        <f>IF(OR(ISBLANK(draft_picks[[#This Row],[veto_override_drafter_id]]),draft_picks[[#This Row],[veto_override_drafter_id]]=""),"",_xlfn.XLOOKUP(draft_picks[[#This Row],[veto_override_drafter_id]],drafters[id],drafters[name]))</f>
        <v/>
      </c>
      <c r="S1045" t="s">
        <v>15497</v>
      </c>
      <c r="T1045" t="str">
        <f>IF(OR(ISBLANK(draft_picks[[#This Row],[veto_override_team_id]]),draft_picks[[#This Row],[veto_override_team_id]]=""),"",_xlfn.XLOOKUP(draft_picks[[#This Row],[veto_override_team_id]],drafter_teams[id],drafter_teams[name]))</f>
        <v/>
      </c>
    </row>
    <row r="1046" spans="1:20" x14ac:dyDescent="0.25">
      <c r="A1046" t="s">
        <v>590</v>
      </c>
      <c r="B1046" t="str">
        <f>_xlfn.XLOOKUP(draft_picks[[#This Row],[draft_id]],drafts[id],drafts[title])</f>
        <v>'50s Sci-Fi</v>
      </c>
      <c r="C1046" s="3">
        <v>5</v>
      </c>
      <c r="D1046">
        <f>IF(C1045&lt;draft_picks[[#This Row],[position]],1,IF(C1045&gt;draft_picks[[#This Row],[position]],D1045+1,IF(C1045=draft_picks[[#This Row],[position]],D1045+1)))</f>
        <v>3</v>
      </c>
      <c r="E1046" t="s">
        <v>1706</v>
      </c>
      <c r="F1046" t="str">
        <f>IF(ISBLANK(draft_picks[[#This Row],[movie_id]]),"",_xlfn.XLOOKUP(draft_picks[[#This Row],[movie_id]],drafts.movies[id],drafts.movies[movie_title]))</f>
        <v>The Quatermass Xperiment</v>
      </c>
      <c r="G1046" s="3" t="s">
        <v>865</v>
      </c>
      <c r="H1046" t="str">
        <f>IF(ISBLANK(draft_picks[[#This Row],[drafter_id]]),"",_xlfn.XLOOKUP(draft_picks[[#This Row],[drafter_id]],drafters[id],drafters[name]))</f>
        <v>Frank H. Woodward</v>
      </c>
      <c r="J1046" t="str">
        <f>IF(ISBLANK(draft_picks[[#This Row],[drafter_team_id]]),"",_xlfn.XLOOKUP(draft_picks[[#This Row],[drafter_team_id]],drafter_teams[id],drafter_teams[name]))</f>
        <v/>
      </c>
      <c r="K1046" s="3" t="s">
        <v>15497</v>
      </c>
      <c r="L1046" t="s">
        <v>15497</v>
      </c>
      <c r="M1046" t="str">
        <f>IF(OR(ISBLANK(draft_picks[[#This Row],[veto_drafter_id]]),draft_picks[[#This Row],[veto_drafter_id]]=""),"",_xlfn.XLOOKUP(draft_picks[[#This Row],[veto_drafter_id]],drafters[id],drafters[name]))</f>
        <v/>
      </c>
      <c r="N1046" t="s">
        <v>15497</v>
      </c>
      <c r="O1046" t="str">
        <f>IF(OR(ISBLANK(draft_picks[[#This Row],[veto_drafter_team_id]]),draft_picks[[#This Row],[veto_drafter_team_id]]=""),"",_xlfn.XLOOKUP(draft_picks[[#This Row],[veto_drafter_team_id]],drafter_teams[id],drafter_teams[name]))</f>
        <v/>
      </c>
      <c r="Q1046" t="s">
        <v>15497</v>
      </c>
      <c r="R1046" t="str">
        <f>IF(OR(ISBLANK(draft_picks[[#This Row],[veto_override_drafter_id]]),draft_picks[[#This Row],[veto_override_drafter_id]]=""),"",_xlfn.XLOOKUP(draft_picks[[#This Row],[veto_override_drafter_id]],drafters[id],drafters[name]))</f>
        <v/>
      </c>
      <c r="S1046" t="s">
        <v>15497</v>
      </c>
      <c r="T1046" t="str">
        <f>IF(OR(ISBLANK(draft_picks[[#This Row],[veto_override_team_id]]),draft_picks[[#This Row],[veto_override_team_id]]=""),"",_xlfn.XLOOKUP(draft_picks[[#This Row],[veto_override_team_id]],drafter_teams[id],drafter_teams[name]))</f>
        <v/>
      </c>
    </row>
    <row r="1047" spans="1:20" x14ac:dyDescent="0.25">
      <c r="A1047" t="s">
        <v>590</v>
      </c>
      <c r="B1047" t="str">
        <f>_xlfn.XLOOKUP(draft_picks[[#This Row],[draft_id]],drafts[id],drafts[title])</f>
        <v>'50s Sci-Fi</v>
      </c>
      <c r="C1047" s="3">
        <v>4</v>
      </c>
      <c r="D1047">
        <f>IF(C1046&lt;draft_picks[[#This Row],[position]],1,IF(C1046&gt;draft_picks[[#This Row],[position]],D1046+1,IF(C1046=draft_picks[[#This Row],[position]],D1046+1)))</f>
        <v>4</v>
      </c>
      <c r="E1047" t="s">
        <v>1595</v>
      </c>
      <c r="F1047" t="str">
        <f>IF(ISBLANK(draft_picks[[#This Row],[movie_id]]),"",_xlfn.XLOOKUP(draft_picks[[#This Row],[movie_id]],drafts.movies[id],drafts.movies[movie_title]))</f>
        <v>The Incredible Shrinking Man</v>
      </c>
      <c r="G1047" s="3" t="s">
        <v>835</v>
      </c>
      <c r="H1047" t="str">
        <f>IF(ISBLANK(draft_picks[[#This Row],[drafter_id]]),"",_xlfn.XLOOKUP(draft_picks[[#This Row],[drafter_id]],drafters[id],drafters[name]))</f>
        <v>Frank Dietz</v>
      </c>
      <c r="J1047" t="str">
        <f>IF(ISBLANK(draft_picks[[#This Row],[drafter_team_id]]),"",_xlfn.XLOOKUP(draft_picks[[#This Row],[drafter_team_id]],drafter_teams[id],drafter_teams[name]))</f>
        <v/>
      </c>
      <c r="K1047" s="3" t="s">
        <v>15497</v>
      </c>
      <c r="L1047" t="s">
        <v>15497</v>
      </c>
      <c r="M1047" t="str">
        <f>IF(OR(ISBLANK(draft_picks[[#This Row],[veto_drafter_id]]),draft_picks[[#This Row],[veto_drafter_id]]=""),"",_xlfn.XLOOKUP(draft_picks[[#This Row],[veto_drafter_id]],drafters[id],drafters[name]))</f>
        <v/>
      </c>
      <c r="N1047" t="s">
        <v>15497</v>
      </c>
      <c r="O1047" t="str">
        <f>IF(OR(ISBLANK(draft_picks[[#This Row],[veto_drafter_team_id]]),draft_picks[[#This Row],[veto_drafter_team_id]]=""),"",_xlfn.XLOOKUP(draft_picks[[#This Row],[veto_drafter_team_id]],drafter_teams[id],drafter_teams[name]))</f>
        <v/>
      </c>
      <c r="Q1047" t="s">
        <v>15497</v>
      </c>
      <c r="R1047" t="str">
        <f>IF(OR(ISBLANK(draft_picks[[#This Row],[veto_override_drafter_id]]),draft_picks[[#This Row],[veto_override_drafter_id]]=""),"",_xlfn.XLOOKUP(draft_picks[[#This Row],[veto_override_drafter_id]],drafters[id],drafters[name]))</f>
        <v/>
      </c>
      <c r="S1047" t="s">
        <v>15497</v>
      </c>
      <c r="T1047" t="str">
        <f>IF(OR(ISBLANK(draft_picks[[#This Row],[veto_override_team_id]]),draft_picks[[#This Row],[veto_override_team_id]]=""),"",_xlfn.XLOOKUP(draft_picks[[#This Row],[veto_override_team_id]],drafter_teams[id],drafter_teams[name]))</f>
        <v/>
      </c>
    </row>
    <row r="1048" spans="1:20" x14ac:dyDescent="0.25">
      <c r="A1048" t="s">
        <v>590</v>
      </c>
      <c r="B1048" t="str">
        <f>_xlfn.XLOOKUP(draft_picks[[#This Row],[draft_id]],drafts[id],drafts[title])</f>
        <v>'50s Sci-Fi</v>
      </c>
      <c r="C1048" s="3">
        <v>3</v>
      </c>
      <c r="D1048">
        <f>IF(C1047&lt;draft_picks[[#This Row],[position]],1,IF(C1047&gt;draft_picks[[#This Row],[position]],D1047+1,IF(C1047=draft_picks[[#This Row],[position]],D1047+1)))</f>
        <v>5</v>
      </c>
      <c r="E1048" t="s">
        <v>6333</v>
      </c>
      <c r="F1048" t="str">
        <f>IF(ISBLANK(draft_picks[[#This Row],[movie_id]]),"",_xlfn.XLOOKUP(draft_picks[[#This Row],[movie_id]],drafts.movies[id],drafts.movies[movie_title]))</f>
        <v>The Day the Earth Stood Still</v>
      </c>
      <c r="G1048" s="3" t="s">
        <v>865</v>
      </c>
      <c r="H1048" t="str">
        <f>IF(ISBLANK(draft_picks[[#This Row],[drafter_id]]),"",_xlfn.XLOOKUP(draft_picks[[#This Row],[drafter_id]],drafters[id],drafters[name]))</f>
        <v>Frank H. Woodward</v>
      </c>
      <c r="J1048" t="str">
        <f>IF(ISBLANK(draft_picks[[#This Row],[drafter_team_id]]),"",_xlfn.XLOOKUP(draft_picks[[#This Row],[drafter_team_id]],drafter_teams[id],drafter_teams[name]))</f>
        <v/>
      </c>
      <c r="K1048" s="3" t="s">
        <v>15497</v>
      </c>
      <c r="L1048" t="s">
        <v>15497</v>
      </c>
      <c r="M1048" t="str">
        <f>IF(OR(ISBLANK(draft_picks[[#This Row],[veto_drafter_id]]),draft_picks[[#This Row],[veto_drafter_id]]=""),"",_xlfn.XLOOKUP(draft_picks[[#This Row],[veto_drafter_id]],drafters[id],drafters[name]))</f>
        <v/>
      </c>
      <c r="N1048" t="s">
        <v>15497</v>
      </c>
      <c r="O1048" t="str">
        <f>IF(OR(ISBLANK(draft_picks[[#This Row],[veto_drafter_team_id]]),draft_picks[[#This Row],[veto_drafter_team_id]]=""),"",_xlfn.XLOOKUP(draft_picks[[#This Row],[veto_drafter_team_id]],drafter_teams[id],drafter_teams[name]))</f>
        <v/>
      </c>
      <c r="Q1048" t="s">
        <v>15497</v>
      </c>
      <c r="R1048" t="str">
        <f>IF(OR(ISBLANK(draft_picks[[#This Row],[veto_override_drafter_id]]),draft_picks[[#This Row],[veto_override_drafter_id]]=""),"",_xlfn.XLOOKUP(draft_picks[[#This Row],[veto_override_drafter_id]],drafters[id],drafters[name]))</f>
        <v/>
      </c>
      <c r="S1048" t="s">
        <v>15497</v>
      </c>
      <c r="T1048" t="str">
        <f>IF(OR(ISBLANK(draft_picks[[#This Row],[veto_override_team_id]]),draft_picks[[#This Row],[veto_override_team_id]]=""),"",_xlfn.XLOOKUP(draft_picks[[#This Row],[veto_override_team_id]],drafter_teams[id],drafter_teams[name]))</f>
        <v/>
      </c>
    </row>
    <row r="1049" spans="1:20" x14ac:dyDescent="0.25">
      <c r="A1049" t="s">
        <v>590</v>
      </c>
      <c r="B1049" t="str">
        <f>_xlfn.XLOOKUP(draft_picks[[#This Row],[draft_id]],drafts[id],drafts[title])</f>
        <v>'50s Sci-Fi</v>
      </c>
      <c r="C1049" s="3">
        <v>2</v>
      </c>
      <c r="D1049">
        <f>IF(C1048&lt;draft_picks[[#This Row],[position]],1,IF(C1048&gt;draft_picks[[#This Row],[position]],D1048+1,IF(C1048=draft_picks[[#This Row],[position]],D1048+1)))</f>
        <v>6</v>
      </c>
      <c r="E1049" t="s">
        <v>1359</v>
      </c>
      <c r="F1049" t="str">
        <f>IF(ISBLANK(draft_picks[[#This Row],[movie_id]]),"",_xlfn.XLOOKUP(draft_picks[[#This Row],[movie_id]],drafts.movies[id],drafts.movies[movie_title]))</f>
        <v>Forbidden Planet</v>
      </c>
      <c r="G1049" s="3" t="s">
        <v>835</v>
      </c>
      <c r="H1049" t="str">
        <f>IF(ISBLANK(draft_picks[[#This Row],[drafter_id]]),"",_xlfn.XLOOKUP(draft_picks[[#This Row],[drafter_id]],drafters[id],drafters[name]))</f>
        <v>Frank Dietz</v>
      </c>
      <c r="J1049" t="str">
        <f>IF(ISBLANK(draft_picks[[#This Row],[drafter_team_id]]),"",_xlfn.XLOOKUP(draft_picks[[#This Row],[drafter_team_id]],drafter_teams[id],drafter_teams[name]))</f>
        <v/>
      </c>
      <c r="K1049" s="3" t="s">
        <v>15484</v>
      </c>
      <c r="L1049" t="s">
        <v>865</v>
      </c>
      <c r="M1049" t="str">
        <f>IF(OR(ISBLANK(draft_picks[[#This Row],[veto_drafter_id]]),draft_picks[[#This Row],[veto_drafter_id]]=""),"",_xlfn.XLOOKUP(draft_picks[[#This Row],[veto_drafter_id]],drafters[id],drafters[name]))</f>
        <v>Frank H. Woodward</v>
      </c>
      <c r="N1049" t="s">
        <v>15497</v>
      </c>
      <c r="O1049" t="str">
        <f>IF(OR(ISBLANK(draft_picks[[#This Row],[veto_drafter_team_id]]),draft_picks[[#This Row],[veto_drafter_team_id]]=""),"",_xlfn.XLOOKUP(draft_picks[[#This Row],[veto_drafter_team_id]],drafter_teams[id],drafter_teams[name]))</f>
        <v/>
      </c>
      <c r="Q1049" t="s">
        <v>15497</v>
      </c>
      <c r="R1049" t="str">
        <f>IF(OR(ISBLANK(draft_picks[[#This Row],[veto_override_drafter_id]]),draft_picks[[#This Row],[veto_override_drafter_id]]=""),"",_xlfn.XLOOKUP(draft_picks[[#This Row],[veto_override_drafter_id]],drafters[id],drafters[name]))</f>
        <v/>
      </c>
      <c r="S1049" t="s">
        <v>15497</v>
      </c>
      <c r="T1049" t="str">
        <f>IF(OR(ISBLANK(draft_picks[[#This Row],[veto_override_team_id]]),draft_picks[[#This Row],[veto_override_team_id]]=""),"",_xlfn.XLOOKUP(draft_picks[[#This Row],[veto_override_team_id]],drafter_teams[id],drafter_teams[name]))</f>
        <v/>
      </c>
    </row>
    <row r="1050" spans="1:20" x14ac:dyDescent="0.25">
      <c r="A1050" t="s">
        <v>590</v>
      </c>
      <c r="B1050" t="str">
        <f>_xlfn.XLOOKUP(draft_picks[[#This Row],[draft_id]],drafts[id],drafts[title])</f>
        <v>'50s Sci-Fi</v>
      </c>
      <c r="C1050" s="3">
        <v>2</v>
      </c>
      <c r="D1050">
        <f>IF(C1049&lt;draft_picks[[#This Row],[position]],1,IF(C1049&gt;draft_picks[[#This Row],[position]],D1049+1,IF(C1049=draft_picks[[#This Row],[position]],D1049+1)))</f>
        <v>7</v>
      </c>
      <c r="E1050" t="s">
        <v>2290</v>
      </c>
      <c r="F1050" t="str">
        <f>IF(ISBLANK(draft_picks[[#This Row],[movie_id]]),"",_xlfn.XLOOKUP(draft_picks[[#This Row],[movie_id]],drafts.movies[id],drafts.movies[movie_title]))</f>
        <v>Godzilla</v>
      </c>
      <c r="G1050" s="3" t="s">
        <v>835</v>
      </c>
      <c r="H1050" t="str">
        <f>IF(ISBLANK(draft_picks[[#This Row],[drafter_id]]),"",_xlfn.XLOOKUP(draft_picks[[#This Row],[drafter_id]],drafters[id],drafters[name]))</f>
        <v>Frank Dietz</v>
      </c>
      <c r="J1050" t="str">
        <f>IF(ISBLANK(draft_picks[[#This Row],[drafter_team_id]]),"",_xlfn.XLOOKUP(draft_picks[[#This Row],[drafter_team_id]],drafter_teams[id],drafter_teams[name]))</f>
        <v/>
      </c>
      <c r="K1050" s="3" t="s">
        <v>15497</v>
      </c>
      <c r="L1050" t="s">
        <v>15497</v>
      </c>
      <c r="M1050" t="str">
        <f>IF(OR(ISBLANK(draft_picks[[#This Row],[veto_drafter_id]]),draft_picks[[#This Row],[veto_drafter_id]]=""),"",_xlfn.XLOOKUP(draft_picks[[#This Row],[veto_drafter_id]],drafters[id],drafters[name]))</f>
        <v/>
      </c>
      <c r="N1050" t="s">
        <v>15497</v>
      </c>
      <c r="O1050" t="str">
        <f>IF(OR(ISBLANK(draft_picks[[#This Row],[veto_drafter_team_id]]),draft_picks[[#This Row],[veto_drafter_team_id]]=""),"",_xlfn.XLOOKUP(draft_picks[[#This Row],[veto_drafter_team_id]],drafter_teams[id],drafter_teams[name]))</f>
        <v/>
      </c>
      <c r="Q1050" t="s">
        <v>15497</v>
      </c>
      <c r="R1050" t="str">
        <f>IF(OR(ISBLANK(draft_picks[[#This Row],[veto_override_drafter_id]]),draft_picks[[#This Row],[veto_override_drafter_id]]=""),"",_xlfn.XLOOKUP(draft_picks[[#This Row],[veto_override_drafter_id]],drafters[id],drafters[name]))</f>
        <v/>
      </c>
      <c r="S1050" t="s">
        <v>15497</v>
      </c>
      <c r="T1050" t="str">
        <f>IF(OR(ISBLANK(draft_picks[[#This Row],[veto_override_team_id]]),draft_picks[[#This Row],[veto_override_team_id]]=""),"",_xlfn.XLOOKUP(draft_picks[[#This Row],[veto_override_team_id]],drafter_teams[id],drafter_teams[name]))</f>
        <v/>
      </c>
    </row>
    <row r="1051" spans="1:20" x14ac:dyDescent="0.25">
      <c r="A1051" t="s">
        <v>590</v>
      </c>
      <c r="B1051" t="str">
        <f>_xlfn.XLOOKUP(draft_picks[[#This Row],[draft_id]],drafts[id],drafts[title])</f>
        <v>'50s Sci-Fi</v>
      </c>
      <c r="C1051" s="3">
        <v>1</v>
      </c>
      <c r="D1051">
        <f>IF(C1050&lt;draft_picks[[#This Row],[position]],1,IF(C1050&gt;draft_picks[[#This Row],[position]],D1050+1,IF(C1050=draft_picks[[#This Row],[position]],D1050+1)))</f>
        <v>8</v>
      </c>
      <c r="E1051" t="s">
        <v>1359</v>
      </c>
      <c r="F1051" t="str">
        <f>IF(ISBLANK(draft_picks[[#This Row],[movie_id]]),"",_xlfn.XLOOKUP(draft_picks[[#This Row],[movie_id]],drafts.movies[id],drafts.movies[movie_title]))</f>
        <v>Forbidden Planet</v>
      </c>
      <c r="G1051" s="3" t="s">
        <v>865</v>
      </c>
      <c r="H1051" t="str">
        <f>IF(ISBLANK(draft_picks[[#This Row],[drafter_id]]),"",_xlfn.XLOOKUP(draft_picks[[#This Row],[drafter_id]],drafters[id],drafters[name]))</f>
        <v>Frank H. Woodward</v>
      </c>
      <c r="J1051" t="str">
        <f>IF(ISBLANK(draft_picks[[#This Row],[drafter_team_id]]),"",_xlfn.XLOOKUP(draft_picks[[#This Row],[drafter_team_id]],drafter_teams[id],drafter_teams[name]))</f>
        <v/>
      </c>
      <c r="K1051" s="3" t="s">
        <v>15497</v>
      </c>
      <c r="L1051" t="s">
        <v>15497</v>
      </c>
      <c r="M1051" t="str">
        <f>IF(OR(ISBLANK(draft_picks[[#This Row],[veto_drafter_id]]),draft_picks[[#This Row],[veto_drafter_id]]=""),"",_xlfn.XLOOKUP(draft_picks[[#This Row],[veto_drafter_id]],drafters[id],drafters[name]))</f>
        <v/>
      </c>
      <c r="N1051" t="s">
        <v>15497</v>
      </c>
      <c r="O1051" t="str">
        <f>IF(OR(ISBLANK(draft_picks[[#This Row],[veto_drafter_team_id]]),draft_picks[[#This Row],[veto_drafter_team_id]]=""),"",_xlfn.XLOOKUP(draft_picks[[#This Row],[veto_drafter_team_id]],drafter_teams[id],drafter_teams[name]))</f>
        <v/>
      </c>
      <c r="Q1051" t="s">
        <v>15497</v>
      </c>
      <c r="R1051" t="str">
        <f>IF(OR(ISBLANK(draft_picks[[#This Row],[veto_override_drafter_id]]),draft_picks[[#This Row],[veto_override_drafter_id]]=""),"",_xlfn.XLOOKUP(draft_picks[[#This Row],[veto_override_drafter_id]],drafters[id],drafters[name]))</f>
        <v/>
      </c>
      <c r="S1051" t="s">
        <v>15497</v>
      </c>
      <c r="T1051" t="str">
        <f>IF(OR(ISBLANK(draft_picks[[#This Row],[veto_override_team_id]]),draft_picks[[#This Row],[veto_override_team_id]]=""),"",_xlfn.XLOOKUP(draft_picks[[#This Row],[veto_override_team_id]],drafter_teams[id],drafter_teams[name]))</f>
        <v/>
      </c>
    </row>
    <row r="1052" spans="1:20" x14ac:dyDescent="0.25">
      <c r="A1052" t="s">
        <v>122</v>
      </c>
      <c r="B1052" t="str">
        <f>_xlfn.XLOOKUP(draft_picks[[#This Row],[draft_id]],drafts[id],drafts[title])</f>
        <v>Pixar Super Draft</v>
      </c>
      <c r="C1052" s="3">
        <v>22</v>
      </c>
      <c r="D1052">
        <f>IF(C1051&lt;draft_picks[[#This Row],[position]],1,IF(C1051&gt;draft_picks[[#This Row],[position]],D1051+1,IF(C1051=draft_picks[[#This Row],[position]],D1051+1)))</f>
        <v>1</v>
      </c>
      <c r="E1052" t="s">
        <v>1496</v>
      </c>
      <c r="F1052" t="str">
        <f>IF(ISBLANK(draft_picks[[#This Row],[movie_id]]),"",_xlfn.XLOOKUP(draft_picks[[#This Row],[movie_id]],drafts.movies[id],drafts.movies[movie_title]))</f>
        <v>Cars 2</v>
      </c>
      <c r="G1052" s="3" t="s">
        <v>1173</v>
      </c>
      <c r="H1052" t="str">
        <f>IF(ISBLANK(draft_picks[[#This Row],[drafter_id]]),"",_xlfn.XLOOKUP(draft_picks[[#This Row],[drafter_id]],drafters[id],drafters[name]))</f>
        <v>Angelique Jackson</v>
      </c>
      <c r="J1052" t="str">
        <f>IF(ISBLANK(draft_picks[[#This Row],[drafter_team_id]]),"",_xlfn.XLOOKUP(draft_picks[[#This Row],[drafter_team_id]],drafter_teams[id],drafter_teams[name]))</f>
        <v/>
      </c>
      <c r="K1052" s="3" t="s">
        <v>15497</v>
      </c>
      <c r="L1052" t="s">
        <v>15497</v>
      </c>
      <c r="M1052" t="str">
        <f>IF(OR(ISBLANK(draft_picks[[#This Row],[veto_drafter_id]]),draft_picks[[#This Row],[veto_drafter_id]]=""),"",_xlfn.XLOOKUP(draft_picks[[#This Row],[veto_drafter_id]],drafters[id],drafters[name]))</f>
        <v/>
      </c>
      <c r="N1052" t="s">
        <v>15497</v>
      </c>
      <c r="O1052" t="str">
        <f>IF(OR(ISBLANK(draft_picks[[#This Row],[veto_drafter_team_id]]),draft_picks[[#This Row],[veto_drafter_team_id]]=""),"",_xlfn.XLOOKUP(draft_picks[[#This Row],[veto_drafter_team_id]],drafter_teams[id],drafter_teams[name]))</f>
        <v/>
      </c>
      <c r="Q1052" t="s">
        <v>15497</v>
      </c>
      <c r="R1052" t="str">
        <f>IF(OR(ISBLANK(draft_picks[[#This Row],[veto_override_drafter_id]]),draft_picks[[#This Row],[veto_override_drafter_id]]=""),"",_xlfn.XLOOKUP(draft_picks[[#This Row],[veto_override_drafter_id]],drafters[id],drafters[name]))</f>
        <v/>
      </c>
      <c r="S1052" t="s">
        <v>15497</v>
      </c>
      <c r="T1052" t="str">
        <f>IF(OR(ISBLANK(draft_picks[[#This Row],[veto_override_team_id]]),draft_picks[[#This Row],[veto_override_team_id]]=""),"",_xlfn.XLOOKUP(draft_picks[[#This Row],[veto_override_team_id]],drafter_teams[id],drafter_teams[name]))</f>
        <v/>
      </c>
    </row>
    <row r="1053" spans="1:20" x14ac:dyDescent="0.25">
      <c r="A1053" t="s">
        <v>122</v>
      </c>
      <c r="B1053" t="str">
        <f>_xlfn.XLOOKUP(draft_picks[[#This Row],[draft_id]],drafts[id],drafts[title])</f>
        <v>Pixar Super Draft</v>
      </c>
      <c r="C1053" s="3">
        <v>21</v>
      </c>
      <c r="D1053">
        <f>IF(C1052&lt;draft_picks[[#This Row],[position]],1,IF(C1052&gt;draft_picks[[#This Row],[position]],D1052+1,IF(C1052=draft_picks[[#This Row],[position]],D1052+1)))</f>
        <v>2</v>
      </c>
      <c r="E1053" t="s">
        <v>2871</v>
      </c>
      <c r="F1053" t="str">
        <f>IF(ISBLANK(draft_picks[[#This Row],[movie_id]]),"",_xlfn.XLOOKUP(draft_picks[[#This Row],[movie_id]],drafts.movies[id],drafts.movies[movie_title]))</f>
        <v>The Good Dinosaur</v>
      </c>
      <c r="G1053" s="3" t="s">
        <v>1173</v>
      </c>
      <c r="H1053" t="str">
        <f>IF(ISBLANK(draft_picks[[#This Row],[drafter_id]]),"",_xlfn.XLOOKUP(draft_picks[[#This Row],[drafter_id]],drafters[id],drafters[name]))</f>
        <v>Angelique Jackson</v>
      </c>
      <c r="J1053" t="str">
        <f>IF(ISBLANK(draft_picks[[#This Row],[drafter_team_id]]),"",_xlfn.XLOOKUP(draft_picks[[#This Row],[drafter_team_id]],drafter_teams[id],drafter_teams[name]))</f>
        <v/>
      </c>
      <c r="K1053" s="3" t="s">
        <v>15497</v>
      </c>
      <c r="L1053" t="s">
        <v>15497</v>
      </c>
      <c r="M1053" t="str">
        <f>IF(OR(ISBLANK(draft_picks[[#This Row],[veto_drafter_id]]),draft_picks[[#This Row],[veto_drafter_id]]=""),"",_xlfn.XLOOKUP(draft_picks[[#This Row],[veto_drafter_id]],drafters[id],drafters[name]))</f>
        <v/>
      </c>
      <c r="N1053" t="s">
        <v>15497</v>
      </c>
      <c r="O1053" t="str">
        <f>IF(OR(ISBLANK(draft_picks[[#This Row],[veto_drafter_team_id]]),draft_picks[[#This Row],[veto_drafter_team_id]]=""),"",_xlfn.XLOOKUP(draft_picks[[#This Row],[veto_drafter_team_id]],drafter_teams[id],drafter_teams[name]))</f>
        <v/>
      </c>
      <c r="Q1053" t="s">
        <v>15497</v>
      </c>
      <c r="R1053" t="str">
        <f>IF(OR(ISBLANK(draft_picks[[#This Row],[veto_override_drafter_id]]),draft_picks[[#This Row],[veto_override_drafter_id]]=""),"",_xlfn.XLOOKUP(draft_picks[[#This Row],[veto_override_drafter_id]],drafters[id],drafters[name]))</f>
        <v/>
      </c>
      <c r="S1053" t="s">
        <v>15497</v>
      </c>
      <c r="T1053" t="str">
        <f>IF(OR(ISBLANK(draft_picks[[#This Row],[veto_override_team_id]]),draft_picks[[#This Row],[veto_override_team_id]]=""),"",_xlfn.XLOOKUP(draft_picks[[#This Row],[veto_override_team_id]],drafter_teams[id],drafter_teams[name]))</f>
        <v/>
      </c>
    </row>
    <row r="1054" spans="1:20" x14ac:dyDescent="0.25">
      <c r="A1054" t="s">
        <v>122</v>
      </c>
      <c r="B1054" t="str">
        <f>_xlfn.XLOOKUP(draft_picks[[#This Row],[draft_id]],drafts[id],drafts[title])</f>
        <v>Pixar Super Draft</v>
      </c>
      <c r="C1054" s="3">
        <v>20</v>
      </c>
      <c r="D1054">
        <f>IF(C1053&lt;draft_picks[[#This Row],[position]],1,IF(C1053&gt;draft_picks[[#This Row],[position]],D1053+1,IF(C1053=draft_picks[[#This Row],[position]],D1053+1)))</f>
        <v>3</v>
      </c>
      <c r="E1054" t="s">
        <v>7832</v>
      </c>
      <c r="F1054" t="str">
        <f>IF(ISBLANK(draft_picks[[#This Row],[movie_id]]),"",_xlfn.XLOOKUP(draft_picks[[#This Row],[movie_id]],drafts.movies[id],drafts.movies[movie_title]))</f>
        <v>A Bug's Life</v>
      </c>
      <c r="G1054" s="3" t="s">
        <v>781</v>
      </c>
      <c r="H1054" t="str">
        <f>IF(ISBLANK(draft_picks[[#This Row],[drafter_id]]),"",_xlfn.XLOOKUP(draft_picks[[#This Row],[drafter_id]],drafters[id],drafters[name]))</f>
        <v>Adam B. Vary</v>
      </c>
      <c r="J1054" t="str">
        <f>IF(ISBLANK(draft_picks[[#This Row],[drafter_team_id]]),"",_xlfn.XLOOKUP(draft_picks[[#This Row],[drafter_team_id]],drafter_teams[id],drafter_teams[name]))</f>
        <v/>
      </c>
      <c r="K1054" s="3" t="s">
        <v>15484</v>
      </c>
      <c r="L1054" t="s">
        <v>1156</v>
      </c>
      <c r="M1054" t="str">
        <f>IF(OR(ISBLANK(draft_picks[[#This Row],[veto_drafter_id]]),draft_picks[[#This Row],[veto_drafter_id]]=""),"",_xlfn.XLOOKUP(draft_picks[[#This Row],[veto_drafter_id]],drafters[id],drafters[name]))</f>
        <v>Griffin Newman</v>
      </c>
      <c r="N1054" t="s">
        <v>15497</v>
      </c>
      <c r="O1054" t="str">
        <f>IF(OR(ISBLANK(draft_picks[[#This Row],[veto_drafter_team_id]]),draft_picks[[#This Row],[veto_drafter_team_id]]=""),"",_xlfn.XLOOKUP(draft_picks[[#This Row],[veto_drafter_team_id]],drafter_teams[id],drafter_teams[name]))</f>
        <v/>
      </c>
      <c r="Q1054" t="s">
        <v>15497</v>
      </c>
      <c r="R1054" t="str">
        <f>IF(OR(ISBLANK(draft_picks[[#This Row],[veto_override_drafter_id]]),draft_picks[[#This Row],[veto_override_drafter_id]]=""),"",_xlfn.XLOOKUP(draft_picks[[#This Row],[veto_override_drafter_id]],drafters[id],drafters[name]))</f>
        <v/>
      </c>
      <c r="S1054" t="s">
        <v>15497</v>
      </c>
      <c r="T1054" t="str">
        <f>IF(OR(ISBLANK(draft_picks[[#This Row],[veto_override_team_id]]),draft_picks[[#This Row],[veto_override_team_id]]=""),"",_xlfn.XLOOKUP(draft_picks[[#This Row],[veto_override_team_id]],drafter_teams[id],drafter_teams[name]))</f>
        <v/>
      </c>
    </row>
    <row r="1055" spans="1:20" x14ac:dyDescent="0.25">
      <c r="A1055" t="s">
        <v>122</v>
      </c>
      <c r="B1055" t="str">
        <f>_xlfn.XLOOKUP(draft_picks[[#This Row],[draft_id]],drafts[id],drafts[title])</f>
        <v>Pixar Super Draft</v>
      </c>
      <c r="C1055" s="3">
        <v>20</v>
      </c>
      <c r="D1055">
        <f>IF(C1054&lt;draft_picks[[#This Row],[position]],1,IF(C1054&gt;draft_picks[[#This Row],[position]],D1054+1,IF(C1054=draft_picks[[#This Row],[position]],D1054+1)))</f>
        <v>4</v>
      </c>
      <c r="E1055" t="s">
        <v>7132</v>
      </c>
      <c r="F1055" t="str">
        <f>IF(ISBLANK(draft_picks[[#This Row],[movie_id]]),"",_xlfn.XLOOKUP(draft_picks[[#This Row],[movie_id]],drafts.movies[id],drafts.movies[movie_title]))</f>
        <v>Finding Dory</v>
      </c>
      <c r="G1055" s="3" t="s">
        <v>781</v>
      </c>
      <c r="H1055" t="str">
        <f>IF(ISBLANK(draft_picks[[#This Row],[drafter_id]]),"",_xlfn.XLOOKUP(draft_picks[[#This Row],[drafter_id]],drafters[id],drafters[name]))</f>
        <v>Adam B. Vary</v>
      </c>
      <c r="J1055" t="str">
        <f>IF(ISBLANK(draft_picks[[#This Row],[drafter_team_id]]),"",_xlfn.XLOOKUP(draft_picks[[#This Row],[drafter_team_id]],drafter_teams[id],drafter_teams[name]))</f>
        <v/>
      </c>
      <c r="K1055" s="3" t="s">
        <v>15497</v>
      </c>
      <c r="L1055" t="s">
        <v>15497</v>
      </c>
      <c r="M1055" t="str">
        <f>IF(OR(ISBLANK(draft_picks[[#This Row],[veto_drafter_id]]),draft_picks[[#This Row],[veto_drafter_id]]=""),"",_xlfn.XLOOKUP(draft_picks[[#This Row],[veto_drafter_id]],drafters[id],drafters[name]))</f>
        <v/>
      </c>
      <c r="N1055" t="s">
        <v>15497</v>
      </c>
      <c r="O1055" t="str">
        <f>IF(OR(ISBLANK(draft_picks[[#This Row],[veto_drafter_team_id]]),draft_picks[[#This Row],[veto_drafter_team_id]]=""),"",_xlfn.XLOOKUP(draft_picks[[#This Row],[veto_drafter_team_id]],drafter_teams[id],drafter_teams[name]))</f>
        <v/>
      </c>
      <c r="Q1055" t="s">
        <v>15497</v>
      </c>
      <c r="R1055" t="str">
        <f>IF(OR(ISBLANK(draft_picks[[#This Row],[veto_override_drafter_id]]),draft_picks[[#This Row],[veto_override_drafter_id]]=""),"",_xlfn.XLOOKUP(draft_picks[[#This Row],[veto_override_drafter_id]],drafters[id],drafters[name]))</f>
        <v/>
      </c>
      <c r="S1055" t="s">
        <v>15497</v>
      </c>
      <c r="T1055" t="str">
        <f>IF(OR(ISBLANK(draft_picks[[#This Row],[veto_override_team_id]]),draft_picks[[#This Row],[veto_override_team_id]]=""),"",_xlfn.XLOOKUP(draft_picks[[#This Row],[veto_override_team_id]],drafter_teams[id],drafter_teams[name]))</f>
        <v/>
      </c>
    </row>
    <row r="1056" spans="1:20" x14ac:dyDescent="0.25">
      <c r="A1056" t="s">
        <v>122</v>
      </c>
      <c r="B1056" t="str">
        <f>_xlfn.XLOOKUP(draft_picks[[#This Row],[draft_id]],drafts[id],drafts[title])</f>
        <v>Pixar Super Draft</v>
      </c>
      <c r="C1056" s="3">
        <v>19</v>
      </c>
      <c r="D1056">
        <f>IF(C1055&lt;draft_picks[[#This Row],[position]],1,IF(C1055&gt;draft_picks[[#This Row],[position]],D1055+1,IF(C1055=draft_picks[[#This Row],[position]],D1055+1)))</f>
        <v>5</v>
      </c>
      <c r="E1056" t="s">
        <v>3424</v>
      </c>
      <c r="F1056" t="str">
        <f>IF(ISBLANK(draft_picks[[#This Row],[movie_id]]),"",_xlfn.XLOOKUP(draft_picks[[#This Row],[movie_id]],drafts.movies[id],drafts.movies[movie_title]))</f>
        <v>Cars 3</v>
      </c>
      <c r="G1056" s="3" t="s">
        <v>1156</v>
      </c>
      <c r="H1056" t="str">
        <f>IF(ISBLANK(draft_picks[[#This Row],[drafter_id]]),"",_xlfn.XLOOKUP(draft_picks[[#This Row],[drafter_id]],drafters[id],drafters[name]))</f>
        <v>Griffin Newman</v>
      </c>
      <c r="J1056" t="str">
        <f>IF(ISBLANK(draft_picks[[#This Row],[drafter_team_id]]),"",_xlfn.XLOOKUP(draft_picks[[#This Row],[drafter_team_id]],drafter_teams[id],drafter_teams[name]))</f>
        <v/>
      </c>
      <c r="K1056" s="3" t="s">
        <v>15484</v>
      </c>
      <c r="L1056" t="s">
        <v>1173</v>
      </c>
      <c r="M1056" t="str">
        <f>IF(OR(ISBLANK(draft_picks[[#This Row],[veto_drafter_id]]),draft_picks[[#This Row],[veto_drafter_id]]=""),"",_xlfn.XLOOKUP(draft_picks[[#This Row],[veto_drafter_id]],drafters[id],drafters[name]))</f>
        <v>Angelique Jackson</v>
      </c>
      <c r="N1056" t="s">
        <v>15497</v>
      </c>
      <c r="O1056" t="str">
        <f>IF(OR(ISBLANK(draft_picks[[#This Row],[veto_drafter_team_id]]),draft_picks[[#This Row],[veto_drafter_team_id]]=""),"",_xlfn.XLOOKUP(draft_picks[[#This Row],[veto_drafter_team_id]],drafter_teams[id],drafter_teams[name]))</f>
        <v/>
      </c>
      <c r="Q1056" t="s">
        <v>15497</v>
      </c>
      <c r="R1056" t="str">
        <f>IF(OR(ISBLANK(draft_picks[[#This Row],[veto_override_drafter_id]]),draft_picks[[#This Row],[veto_override_drafter_id]]=""),"",_xlfn.XLOOKUP(draft_picks[[#This Row],[veto_override_drafter_id]],drafters[id],drafters[name]))</f>
        <v/>
      </c>
      <c r="S1056" t="s">
        <v>15497</v>
      </c>
      <c r="T1056" t="str">
        <f>IF(OR(ISBLANK(draft_picks[[#This Row],[veto_override_team_id]]),draft_picks[[#This Row],[veto_override_team_id]]=""),"",_xlfn.XLOOKUP(draft_picks[[#This Row],[veto_override_team_id]],drafter_teams[id],drafter_teams[name]))</f>
        <v/>
      </c>
    </row>
    <row r="1057" spans="1:20" x14ac:dyDescent="0.25">
      <c r="A1057" t="s">
        <v>122</v>
      </c>
      <c r="B1057" t="str">
        <f>_xlfn.XLOOKUP(draft_picks[[#This Row],[draft_id]],drafts[id],drafts[title])</f>
        <v>Pixar Super Draft</v>
      </c>
      <c r="C1057" s="3">
        <v>19</v>
      </c>
      <c r="D1057">
        <f>IF(C1056&lt;draft_picks[[#This Row],[position]],1,IF(C1056&gt;draft_picks[[#This Row],[position]],D1056+1,IF(C1056=draft_picks[[#This Row],[position]],D1056+1)))</f>
        <v>6</v>
      </c>
      <c r="E1057" t="s">
        <v>5680</v>
      </c>
      <c r="F1057" t="str">
        <f>IF(ISBLANK(draft_picks[[#This Row],[movie_id]]),"",_xlfn.XLOOKUP(draft_picks[[#This Row],[movie_id]],drafts.movies[id],drafts.movies[movie_title]))</f>
        <v>Incredibles 2</v>
      </c>
      <c r="G1057" s="3" t="s">
        <v>1156</v>
      </c>
      <c r="H1057" t="str">
        <f>IF(ISBLANK(draft_picks[[#This Row],[drafter_id]]),"",_xlfn.XLOOKUP(draft_picks[[#This Row],[drafter_id]],drafters[id],drafters[name]))</f>
        <v>Griffin Newman</v>
      </c>
      <c r="J1057" t="str">
        <f>IF(ISBLANK(draft_picks[[#This Row],[drafter_team_id]]),"",_xlfn.XLOOKUP(draft_picks[[#This Row],[drafter_team_id]],drafter_teams[id],drafter_teams[name]))</f>
        <v/>
      </c>
      <c r="K1057" s="3" t="s">
        <v>15497</v>
      </c>
      <c r="L1057" t="s">
        <v>15497</v>
      </c>
      <c r="M1057" t="str">
        <f>IF(OR(ISBLANK(draft_picks[[#This Row],[veto_drafter_id]]),draft_picks[[#This Row],[veto_drafter_id]]=""),"",_xlfn.XLOOKUP(draft_picks[[#This Row],[veto_drafter_id]],drafters[id],drafters[name]))</f>
        <v/>
      </c>
      <c r="N1057" t="s">
        <v>15497</v>
      </c>
      <c r="O1057" t="str">
        <f>IF(OR(ISBLANK(draft_picks[[#This Row],[veto_drafter_team_id]]),draft_picks[[#This Row],[veto_drafter_team_id]]=""),"",_xlfn.XLOOKUP(draft_picks[[#This Row],[veto_drafter_team_id]],drafter_teams[id],drafter_teams[name]))</f>
        <v/>
      </c>
      <c r="Q1057" t="s">
        <v>15497</v>
      </c>
      <c r="R1057" t="str">
        <f>IF(OR(ISBLANK(draft_picks[[#This Row],[veto_override_drafter_id]]),draft_picks[[#This Row],[veto_override_drafter_id]]=""),"",_xlfn.XLOOKUP(draft_picks[[#This Row],[veto_override_drafter_id]],drafters[id],drafters[name]))</f>
        <v/>
      </c>
      <c r="S1057" t="s">
        <v>15497</v>
      </c>
      <c r="T1057" t="str">
        <f>IF(OR(ISBLANK(draft_picks[[#This Row],[veto_override_team_id]]),draft_picks[[#This Row],[veto_override_team_id]]=""),"",_xlfn.XLOOKUP(draft_picks[[#This Row],[veto_override_team_id]],drafter_teams[id],drafter_teams[name]))</f>
        <v/>
      </c>
    </row>
    <row r="1058" spans="1:20" x14ac:dyDescent="0.25">
      <c r="A1058" t="s">
        <v>122</v>
      </c>
      <c r="B1058" t="str">
        <f>_xlfn.XLOOKUP(draft_picks[[#This Row],[draft_id]],drafts[id],drafts[title])</f>
        <v>Pixar Super Draft</v>
      </c>
      <c r="C1058" s="3">
        <v>18</v>
      </c>
      <c r="D1058">
        <f>IF(C1057&lt;draft_picks[[#This Row],[position]],1,IF(C1057&gt;draft_picks[[#This Row],[position]],D1057+1,IF(C1057=draft_picks[[#This Row],[position]],D1057+1)))</f>
        <v>7</v>
      </c>
      <c r="E1058" t="s">
        <v>6162</v>
      </c>
      <c r="F1058" t="str">
        <f>IF(ISBLANK(draft_picks[[#This Row],[movie_id]]),"",_xlfn.XLOOKUP(draft_picks[[#This Row],[movie_id]],drafts.movies[id],drafts.movies[movie_title]))</f>
        <v>Monsters University</v>
      </c>
      <c r="G1058" s="3" t="s">
        <v>831</v>
      </c>
      <c r="H1058" t="str">
        <f>IF(ISBLANK(draft_picks[[#This Row],[drafter_id]]),"",_xlfn.XLOOKUP(draft_picks[[#This Row],[drafter_id]],drafters[id],drafters[name]))</f>
        <v>Dane McDonald</v>
      </c>
      <c r="J1058" t="str">
        <f>IF(ISBLANK(draft_picks[[#This Row],[drafter_team_id]]),"",_xlfn.XLOOKUP(draft_picks[[#This Row],[drafter_team_id]],drafter_teams[id],drafter_teams[name]))</f>
        <v/>
      </c>
      <c r="K1058" s="3" t="s">
        <v>15484</v>
      </c>
      <c r="L1058" t="s">
        <v>781</v>
      </c>
      <c r="M1058" t="str">
        <f>IF(OR(ISBLANK(draft_picks[[#This Row],[veto_drafter_id]]),draft_picks[[#This Row],[veto_drafter_id]]=""),"",_xlfn.XLOOKUP(draft_picks[[#This Row],[veto_drafter_id]],drafters[id],drafters[name]))</f>
        <v>Adam B. Vary</v>
      </c>
      <c r="N1058" t="s">
        <v>15497</v>
      </c>
      <c r="O1058" t="str">
        <f>IF(OR(ISBLANK(draft_picks[[#This Row],[veto_drafter_team_id]]),draft_picks[[#This Row],[veto_drafter_team_id]]=""),"",_xlfn.XLOOKUP(draft_picks[[#This Row],[veto_drafter_team_id]],drafter_teams[id],drafter_teams[name]))</f>
        <v/>
      </c>
      <c r="Q1058" t="s">
        <v>15497</v>
      </c>
      <c r="R1058" t="str">
        <f>IF(OR(ISBLANK(draft_picks[[#This Row],[veto_override_drafter_id]]),draft_picks[[#This Row],[veto_override_drafter_id]]=""),"",_xlfn.XLOOKUP(draft_picks[[#This Row],[veto_override_drafter_id]],drafters[id],drafters[name]))</f>
        <v/>
      </c>
      <c r="S1058" t="s">
        <v>15497</v>
      </c>
      <c r="T1058" t="str">
        <f>IF(OR(ISBLANK(draft_picks[[#This Row],[veto_override_team_id]]),draft_picks[[#This Row],[veto_override_team_id]]=""),"",_xlfn.XLOOKUP(draft_picks[[#This Row],[veto_override_team_id]],drafter_teams[id],drafter_teams[name]))</f>
        <v/>
      </c>
    </row>
    <row r="1059" spans="1:20" x14ac:dyDescent="0.25">
      <c r="A1059" t="s">
        <v>122</v>
      </c>
      <c r="B1059" t="str">
        <f>_xlfn.XLOOKUP(draft_picks[[#This Row],[draft_id]],drafts[id],drafts[title])</f>
        <v>Pixar Super Draft</v>
      </c>
      <c r="C1059" s="3">
        <v>18</v>
      </c>
      <c r="D1059">
        <f>IF(C1058&lt;draft_picks[[#This Row],[position]],1,IF(C1058&gt;draft_picks[[#This Row],[position]],D1058+1,IF(C1058=draft_picks[[#This Row],[position]],D1058+1)))</f>
        <v>8</v>
      </c>
      <c r="E1059" t="s">
        <v>2478</v>
      </c>
      <c r="F1059" t="str">
        <f>IF(ISBLANK(draft_picks[[#This Row],[movie_id]]),"",_xlfn.XLOOKUP(draft_picks[[#This Row],[movie_id]],drafts.movies[id],drafts.movies[movie_title]))</f>
        <v>Monsters, Inc.</v>
      </c>
      <c r="G1059" s="3" t="s">
        <v>831</v>
      </c>
      <c r="H1059" t="str">
        <f>IF(ISBLANK(draft_picks[[#This Row],[drafter_id]]),"",_xlfn.XLOOKUP(draft_picks[[#This Row],[drafter_id]],drafters[id],drafters[name]))</f>
        <v>Dane McDonald</v>
      </c>
      <c r="J1059" t="str">
        <f>IF(ISBLANK(draft_picks[[#This Row],[drafter_team_id]]),"",_xlfn.XLOOKUP(draft_picks[[#This Row],[drafter_team_id]],drafter_teams[id],drafter_teams[name]))</f>
        <v/>
      </c>
      <c r="K1059" s="3" t="s">
        <v>15497</v>
      </c>
      <c r="L1059" t="s">
        <v>15497</v>
      </c>
      <c r="M1059" t="str">
        <f>IF(OR(ISBLANK(draft_picks[[#This Row],[veto_drafter_id]]),draft_picks[[#This Row],[veto_drafter_id]]=""),"",_xlfn.XLOOKUP(draft_picks[[#This Row],[veto_drafter_id]],drafters[id],drafters[name]))</f>
        <v/>
      </c>
      <c r="N1059" t="s">
        <v>15497</v>
      </c>
      <c r="O1059" t="str">
        <f>IF(OR(ISBLANK(draft_picks[[#This Row],[veto_drafter_team_id]]),draft_picks[[#This Row],[veto_drafter_team_id]]=""),"",_xlfn.XLOOKUP(draft_picks[[#This Row],[veto_drafter_team_id]],drafter_teams[id],drafter_teams[name]))</f>
        <v/>
      </c>
      <c r="Q1059" t="s">
        <v>15497</v>
      </c>
      <c r="R1059" t="str">
        <f>IF(OR(ISBLANK(draft_picks[[#This Row],[veto_override_drafter_id]]),draft_picks[[#This Row],[veto_override_drafter_id]]=""),"",_xlfn.XLOOKUP(draft_picks[[#This Row],[veto_override_drafter_id]],drafters[id],drafters[name]))</f>
        <v/>
      </c>
      <c r="S1059" t="s">
        <v>15497</v>
      </c>
      <c r="T1059" t="str">
        <f>IF(OR(ISBLANK(draft_picks[[#This Row],[veto_override_team_id]]),draft_picks[[#This Row],[veto_override_team_id]]=""),"",_xlfn.XLOOKUP(draft_picks[[#This Row],[veto_override_team_id]],drafter_teams[id],drafter_teams[name]))</f>
        <v/>
      </c>
    </row>
    <row r="1060" spans="1:20" x14ac:dyDescent="0.25">
      <c r="A1060" t="s">
        <v>122</v>
      </c>
      <c r="B1060" t="str">
        <f>_xlfn.XLOOKUP(draft_picks[[#This Row],[draft_id]],drafts[id],drafts[title])</f>
        <v>Pixar Super Draft</v>
      </c>
      <c r="C1060" s="3">
        <v>17</v>
      </c>
      <c r="D1060">
        <f>IF(C1059&lt;draft_picks[[#This Row],[position]],1,IF(C1059&gt;draft_picks[[#This Row],[position]],D1059+1,IF(C1059=draft_picks[[#This Row],[position]],D1059+1)))</f>
        <v>9</v>
      </c>
      <c r="E1060" t="s">
        <v>4335</v>
      </c>
      <c r="F1060" t="str">
        <f>IF(ISBLANK(draft_picks[[#This Row],[movie_id]]),"",_xlfn.XLOOKUP(draft_picks[[#This Row],[movie_id]],drafts.movies[id],drafts.movies[movie_title]))</f>
        <v>Onward</v>
      </c>
      <c r="G1060" s="3" t="s">
        <v>1173</v>
      </c>
      <c r="H1060" t="str">
        <f>IF(ISBLANK(draft_picks[[#This Row],[drafter_id]]),"",_xlfn.XLOOKUP(draft_picks[[#This Row],[drafter_id]],drafters[id],drafters[name]))</f>
        <v>Angelique Jackson</v>
      </c>
      <c r="J1060" t="str">
        <f>IF(ISBLANK(draft_picks[[#This Row],[drafter_team_id]]),"",_xlfn.XLOOKUP(draft_picks[[#This Row],[drafter_team_id]],drafter_teams[id],drafter_teams[name]))</f>
        <v/>
      </c>
      <c r="K1060" s="3" t="s">
        <v>15497</v>
      </c>
      <c r="L1060" t="s">
        <v>15497</v>
      </c>
      <c r="M1060" t="str">
        <f>IF(OR(ISBLANK(draft_picks[[#This Row],[veto_drafter_id]]),draft_picks[[#This Row],[veto_drafter_id]]=""),"",_xlfn.XLOOKUP(draft_picks[[#This Row],[veto_drafter_id]],drafters[id],drafters[name]))</f>
        <v/>
      </c>
      <c r="N1060" t="s">
        <v>15497</v>
      </c>
      <c r="O1060" t="str">
        <f>IF(OR(ISBLANK(draft_picks[[#This Row],[veto_drafter_team_id]]),draft_picks[[#This Row],[veto_drafter_team_id]]=""),"",_xlfn.XLOOKUP(draft_picks[[#This Row],[veto_drafter_team_id]],drafter_teams[id],drafter_teams[name]))</f>
        <v/>
      </c>
      <c r="Q1060" t="s">
        <v>15497</v>
      </c>
      <c r="R1060" t="str">
        <f>IF(OR(ISBLANK(draft_picks[[#This Row],[veto_override_drafter_id]]),draft_picks[[#This Row],[veto_override_drafter_id]]=""),"",_xlfn.XLOOKUP(draft_picks[[#This Row],[veto_override_drafter_id]],drafters[id],drafters[name]))</f>
        <v/>
      </c>
      <c r="S1060" t="s">
        <v>15497</v>
      </c>
      <c r="T1060" t="str">
        <f>IF(OR(ISBLANK(draft_picks[[#This Row],[veto_override_team_id]]),draft_picks[[#This Row],[veto_override_team_id]]=""),"",_xlfn.XLOOKUP(draft_picks[[#This Row],[veto_override_team_id]],drafter_teams[id],drafter_teams[name]))</f>
        <v/>
      </c>
    </row>
    <row r="1061" spans="1:20" x14ac:dyDescent="0.25">
      <c r="A1061" t="s">
        <v>122</v>
      </c>
      <c r="B1061" t="str">
        <f>_xlfn.XLOOKUP(draft_picks[[#This Row],[draft_id]],drafts[id],drafts[title])</f>
        <v>Pixar Super Draft</v>
      </c>
      <c r="C1061" s="3">
        <v>16</v>
      </c>
      <c r="D1061">
        <f>IF(C1060&lt;draft_picks[[#This Row],[position]],1,IF(C1060&gt;draft_picks[[#This Row],[position]],D1060+1,IF(C1060=draft_picks[[#This Row],[position]],D1060+1)))</f>
        <v>10</v>
      </c>
      <c r="E1061" t="s">
        <v>7832</v>
      </c>
      <c r="F1061" t="str">
        <f>IF(ISBLANK(draft_picks[[#This Row],[movie_id]]),"",_xlfn.XLOOKUP(draft_picks[[#This Row],[movie_id]],drafts.movies[id],drafts.movies[movie_title]))</f>
        <v>A Bug's Life</v>
      </c>
      <c r="G1061" s="3" t="s">
        <v>781</v>
      </c>
      <c r="H1061" t="str">
        <f>IF(ISBLANK(draft_picks[[#This Row],[drafter_id]]),"",_xlfn.XLOOKUP(draft_picks[[#This Row],[drafter_id]],drafters[id],drafters[name]))</f>
        <v>Adam B. Vary</v>
      </c>
      <c r="J1061" t="str">
        <f>IF(ISBLANK(draft_picks[[#This Row],[drafter_team_id]]),"",_xlfn.XLOOKUP(draft_picks[[#This Row],[drafter_team_id]],drafter_teams[id],drafter_teams[name]))</f>
        <v/>
      </c>
      <c r="K1061" s="3" t="s">
        <v>15497</v>
      </c>
      <c r="L1061" t="s">
        <v>15497</v>
      </c>
      <c r="M1061" t="str">
        <f>IF(OR(ISBLANK(draft_picks[[#This Row],[veto_drafter_id]]),draft_picks[[#This Row],[veto_drafter_id]]=""),"",_xlfn.XLOOKUP(draft_picks[[#This Row],[veto_drafter_id]],drafters[id],drafters[name]))</f>
        <v/>
      </c>
      <c r="N1061" t="s">
        <v>15497</v>
      </c>
      <c r="O1061" t="str">
        <f>IF(OR(ISBLANK(draft_picks[[#This Row],[veto_drafter_team_id]]),draft_picks[[#This Row],[veto_drafter_team_id]]=""),"",_xlfn.XLOOKUP(draft_picks[[#This Row],[veto_drafter_team_id]],drafter_teams[id],drafter_teams[name]))</f>
        <v/>
      </c>
      <c r="Q1061" t="s">
        <v>15497</v>
      </c>
      <c r="R1061" t="str">
        <f>IF(OR(ISBLANK(draft_picks[[#This Row],[veto_override_drafter_id]]),draft_picks[[#This Row],[veto_override_drafter_id]]=""),"",_xlfn.XLOOKUP(draft_picks[[#This Row],[veto_override_drafter_id]],drafters[id],drafters[name]))</f>
        <v/>
      </c>
      <c r="S1061" t="s">
        <v>15497</v>
      </c>
      <c r="T1061" t="str">
        <f>IF(OR(ISBLANK(draft_picks[[#This Row],[veto_override_team_id]]),draft_picks[[#This Row],[veto_override_team_id]]=""),"",_xlfn.XLOOKUP(draft_picks[[#This Row],[veto_override_team_id]],drafter_teams[id],drafter_teams[name]))</f>
        <v/>
      </c>
    </row>
    <row r="1062" spans="1:20" x14ac:dyDescent="0.25">
      <c r="A1062" t="s">
        <v>122</v>
      </c>
      <c r="B1062" t="str">
        <f>_xlfn.XLOOKUP(draft_picks[[#This Row],[draft_id]],drafts[id],drafts[title])</f>
        <v>Pixar Super Draft</v>
      </c>
      <c r="C1062" s="3">
        <v>15</v>
      </c>
      <c r="D1062">
        <f>IF(C1061&lt;draft_picks[[#This Row],[position]],1,IF(C1061&gt;draft_picks[[#This Row],[position]],D1061+1,IF(C1061=draft_picks[[#This Row],[position]],D1061+1)))</f>
        <v>11</v>
      </c>
      <c r="E1062" t="s">
        <v>2670</v>
      </c>
      <c r="F1062" t="str">
        <f>IF(ISBLANK(draft_picks[[#This Row],[movie_id]]),"",_xlfn.XLOOKUP(draft_picks[[#This Row],[movie_id]],drafts.movies[id],drafts.movies[movie_title]))</f>
        <v>Brave</v>
      </c>
      <c r="G1062" s="3" t="s">
        <v>1156</v>
      </c>
      <c r="H1062" t="str">
        <f>IF(ISBLANK(draft_picks[[#This Row],[drafter_id]]),"",_xlfn.XLOOKUP(draft_picks[[#This Row],[drafter_id]],drafters[id],drafters[name]))</f>
        <v>Griffin Newman</v>
      </c>
      <c r="J1062" t="str">
        <f>IF(ISBLANK(draft_picks[[#This Row],[drafter_team_id]]),"",_xlfn.XLOOKUP(draft_picks[[#This Row],[drafter_team_id]],drafter_teams[id],drafter_teams[name]))</f>
        <v/>
      </c>
      <c r="K1062" s="3" t="s">
        <v>15497</v>
      </c>
      <c r="L1062" t="s">
        <v>15497</v>
      </c>
      <c r="M1062" t="str">
        <f>IF(OR(ISBLANK(draft_picks[[#This Row],[veto_drafter_id]]),draft_picks[[#This Row],[veto_drafter_id]]=""),"",_xlfn.XLOOKUP(draft_picks[[#This Row],[veto_drafter_id]],drafters[id],drafters[name]))</f>
        <v/>
      </c>
      <c r="N1062" t="s">
        <v>15497</v>
      </c>
      <c r="O1062" t="str">
        <f>IF(OR(ISBLANK(draft_picks[[#This Row],[veto_drafter_team_id]]),draft_picks[[#This Row],[veto_drafter_team_id]]=""),"",_xlfn.XLOOKUP(draft_picks[[#This Row],[veto_drafter_team_id]],drafter_teams[id],drafter_teams[name]))</f>
        <v/>
      </c>
      <c r="Q1062" t="s">
        <v>15497</v>
      </c>
      <c r="R1062" t="str">
        <f>IF(OR(ISBLANK(draft_picks[[#This Row],[veto_override_drafter_id]]),draft_picks[[#This Row],[veto_override_drafter_id]]=""),"",_xlfn.XLOOKUP(draft_picks[[#This Row],[veto_override_drafter_id]],drafters[id],drafters[name]))</f>
        <v/>
      </c>
      <c r="S1062" t="s">
        <v>15497</v>
      </c>
      <c r="T1062" t="str">
        <f>IF(OR(ISBLANK(draft_picks[[#This Row],[veto_override_team_id]]),draft_picks[[#This Row],[veto_override_team_id]]=""),"",_xlfn.XLOOKUP(draft_picks[[#This Row],[veto_override_team_id]],drafter_teams[id],drafter_teams[name]))</f>
        <v/>
      </c>
    </row>
    <row r="1063" spans="1:20" x14ac:dyDescent="0.25">
      <c r="A1063" t="s">
        <v>122</v>
      </c>
      <c r="B1063" t="str">
        <f>_xlfn.XLOOKUP(draft_picks[[#This Row],[draft_id]],drafts[id],drafts[title])</f>
        <v>Pixar Super Draft</v>
      </c>
      <c r="C1063" s="3">
        <v>14</v>
      </c>
      <c r="D1063">
        <f>IF(C1062&lt;draft_picks[[#This Row],[position]],1,IF(C1062&gt;draft_picks[[#This Row],[position]],D1062+1,IF(C1062=draft_picks[[#This Row],[position]],D1062+1)))</f>
        <v>12</v>
      </c>
      <c r="E1063" t="s">
        <v>6162</v>
      </c>
      <c r="F1063" t="str">
        <f>IF(ISBLANK(draft_picks[[#This Row],[movie_id]]),"",_xlfn.XLOOKUP(draft_picks[[#This Row],[movie_id]],drafts.movies[id],drafts.movies[movie_title]))</f>
        <v>Monsters University</v>
      </c>
      <c r="G1063" s="3" t="s">
        <v>831</v>
      </c>
      <c r="H1063" t="str">
        <f>IF(ISBLANK(draft_picks[[#This Row],[drafter_id]]),"",_xlfn.XLOOKUP(draft_picks[[#This Row],[drafter_id]],drafters[id],drafters[name]))</f>
        <v>Dane McDonald</v>
      </c>
      <c r="J1063" t="str">
        <f>IF(ISBLANK(draft_picks[[#This Row],[drafter_team_id]]),"",_xlfn.XLOOKUP(draft_picks[[#This Row],[drafter_team_id]],drafter_teams[id],drafter_teams[name]))</f>
        <v/>
      </c>
      <c r="K1063" s="3" t="s">
        <v>15497</v>
      </c>
      <c r="L1063" t="s">
        <v>15497</v>
      </c>
      <c r="M1063" t="str">
        <f>IF(OR(ISBLANK(draft_picks[[#This Row],[veto_drafter_id]]),draft_picks[[#This Row],[veto_drafter_id]]=""),"",_xlfn.XLOOKUP(draft_picks[[#This Row],[veto_drafter_id]],drafters[id],drafters[name]))</f>
        <v/>
      </c>
      <c r="N1063" t="s">
        <v>15497</v>
      </c>
      <c r="O1063" t="str">
        <f>IF(OR(ISBLANK(draft_picks[[#This Row],[veto_drafter_team_id]]),draft_picks[[#This Row],[veto_drafter_team_id]]=""),"",_xlfn.XLOOKUP(draft_picks[[#This Row],[veto_drafter_team_id]],drafter_teams[id],drafter_teams[name]))</f>
        <v/>
      </c>
      <c r="Q1063" t="s">
        <v>15497</v>
      </c>
      <c r="R1063" t="str">
        <f>IF(OR(ISBLANK(draft_picks[[#This Row],[veto_override_drafter_id]]),draft_picks[[#This Row],[veto_override_drafter_id]]=""),"",_xlfn.XLOOKUP(draft_picks[[#This Row],[veto_override_drafter_id]],drafters[id],drafters[name]))</f>
        <v/>
      </c>
      <c r="S1063" t="s">
        <v>15497</v>
      </c>
      <c r="T1063" t="str">
        <f>IF(OR(ISBLANK(draft_picks[[#This Row],[veto_override_team_id]]),draft_picks[[#This Row],[veto_override_team_id]]=""),"",_xlfn.XLOOKUP(draft_picks[[#This Row],[veto_override_team_id]],drafter_teams[id],drafter_teams[name]))</f>
        <v/>
      </c>
    </row>
    <row r="1064" spans="1:20" x14ac:dyDescent="0.25">
      <c r="A1064" t="s">
        <v>122</v>
      </c>
      <c r="B1064" t="str">
        <f>_xlfn.XLOOKUP(draft_picks[[#This Row],[draft_id]],drafts[id],drafts[title])</f>
        <v>Pixar Super Draft</v>
      </c>
      <c r="C1064" s="3">
        <v>13</v>
      </c>
      <c r="D1064">
        <f>IF(C1063&lt;draft_picks[[#This Row],[position]],1,IF(C1063&gt;draft_picks[[#This Row],[position]],D1063+1,IF(C1063=draft_picks[[#This Row],[position]],D1063+1)))</f>
        <v>13</v>
      </c>
      <c r="E1064" t="s">
        <v>7099</v>
      </c>
      <c r="F1064" t="str">
        <f>IF(ISBLANK(draft_picks[[#This Row],[movie_id]]),"",_xlfn.XLOOKUP(draft_picks[[#This Row],[movie_id]],drafts.movies[id],drafts.movies[movie_title]))</f>
        <v>Up</v>
      </c>
      <c r="G1064" s="3" t="s">
        <v>1173</v>
      </c>
      <c r="H1064" t="str">
        <f>IF(ISBLANK(draft_picks[[#This Row],[drafter_id]]),"",_xlfn.XLOOKUP(draft_picks[[#This Row],[drafter_id]],drafters[id],drafters[name]))</f>
        <v>Angelique Jackson</v>
      </c>
      <c r="J1064" t="str">
        <f>IF(ISBLANK(draft_picks[[#This Row],[drafter_team_id]]),"",_xlfn.XLOOKUP(draft_picks[[#This Row],[drafter_team_id]],drafter_teams[id],drafter_teams[name]))</f>
        <v/>
      </c>
      <c r="K1064" s="3" t="s">
        <v>15484</v>
      </c>
      <c r="L1064" t="s">
        <v>831</v>
      </c>
      <c r="M1064" t="str">
        <f>IF(OR(ISBLANK(draft_picks[[#This Row],[veto_drafter_id]]),draft_picks[[#This Row],[veto_drafter_id]]=""),"",_xlfn.XLOOKUP(draft_picks[[#This Row],[veto_drafter_id]],drafters[id],drafters[name]))</f>
        <v>Dane McDonald</v>
      </c>
      <c r="N1064" t="s">
        <v>15497</v>
      </c>
      <c r="O1064" t="str">
        <f>IF(OR(ISBLANK(draft_picks[[#This Row],[veto_drafter_team_id]]),draft_picks[[#This Row],[veto_drafter_team_id]]=""),"",_xlfn.XLOOKUP(draft_picks[[#This Row],[veto_drafter_team_id]],drafter_teams[id],drafter_teams[name]))</f>
        <v/>
      </c>
      <c r="Q1064" t="s">
        <v>15497</v>
      </c>
      <c r="R1064" t="str">
        <f>IF(OR(ISBLANK(draft_picks[[#This Row],[veto_override_drafter_id]]),draft_picks[[#This Row],[veto_override_drafter_id]]=""),"",_xlfn.XLOOKUP(draft_picks[[#This Row],[veto_override_drafter_id]],drafters[id],drafters[name]))</f>
        <v/>
      </c>
      <c r="S1064" t="s">
        <v>15497</v>
      </c>
      <c r="T1064" t="str">
        <f>IF(OR(ISBLANK(draft_picks[[#This Row],[veto_override_team_id]]),draft_picks[[#This Row],[veto_override_team_id]]=""),"",_xlfn.XLOOKUP(draft_picks[[#This Row],[veto_override_team_id]],drafter_teams[id],drafter_teams[name]))</f>
        <v/>
      </c>
    </row>
    <row r="1065" spans="1:20" x14ac:dyDescent="0.25">
      <c r="A1065" t="s">
        <v>122</v>
      </c>
      <c r="B1065" t="str">
        <f>_xlfn.XLOOKUP(draft_picks[[#This Row],[draft_id]],drafts[id],drafts[title])</f>
        <v>Pixar Super Draft</v>
      </c>
      <c r="C1065" s="3">
        <v>13</v>
      </c>
      <c r="D1065">
        <f>IF(C1064&lt;draft_picks[[#This Row],[position]],1,IF(C1064&gt;draft_picks[[#This Row],[position]],D1064+1,IF(C1064=draft_picks[[#This Row],[position]],D1064+1)))</f>
        <v>14</v>
      </c>
      <c r="E1065" t="s">
        <v>1691</v>
      </c>
      <c r="F1065" t="str">
        <f>IF(ISBLANK(draft_picks[[#This Row],[movie_id]]),"",_xlfn.XLOOKUP(draft_picks[[#This Row],[movie_id]],drafts.movies[id],drafts.movies[movie_title]))</f>
        <v>Toy Story 4</v>
      </c>
      <c r="G1065" s="3" t="s">
        <v>1173</v>
      </c>
      <c r="H1065" t="str">
        <f>IF(ISBLANK(draft_picks[[#This Row],[drafter_id]]),"",_xlfn.XLOOKUP(draft_picks[[#This Row],[drafter_id]],drafters[id],drafters[name]))</f>
        <v>Angelique Jackson</v>
      </c>
      <c r="J1065" t="str">
        <f>IF(ISBLANK(draft_picks[[#This Row],[drafter_team_id]]),"",_xlfn.XLOOKUP(draft_picks[[#This Row],[drafter_team_id]],drafter_teams[id],drafter_teams[name]))</f>
        <v/>
      </c>
      <c r="K1065" s="3" t="s">
        <v>15497</v>
      </c>
      <c r="L1065" t="s">
        <v>15497</v>
      </c>
      <c r="M1065" t="str">
        <f>IF(OR(ISBLANK(draft_picks[[#This Row],[veto_drafter_id]]),draft_picks[[#This Row],[veto_drafter_id]]=""),"",_xlfn.XLOOKUP(draft_picks[[#This Row],[veto_drafter_id]],drafters[id],drafters[name]))</f>
        <v/>
      </c>
      <c r="N1065" t="s">
        <v>15497</v>
      </c>
      <c r="O1065" t="str">
        <f>IF(OR(ISBLANK(draft_picks[[#This Row],[veto_drafter_team_id]]),draft_picks[[#This Row],[veto_drafter_team_id]]=""),"",_xlfn.XLOOKUP(draft_picks[[#This Row],[veto_drafter_team_id]],drafter_teams[id],drafter_teams[name]))</f>
        <v/>
      </c>
      <c r="Q1065" t="s">
        <v>15497</v>
      </c>
      <c r="R1065" t="str">
        <f>IF(OR(ISBLANK(draft_picks[[#This Row],[veto_override_drafter_id]]),draft_picks[[#This Row],[veto_override_drafter_id]]=""),"",_xlfn.XLOOKUP(draft_picks[[#This Row],[veto_override_drafter_id]],drafters[id],drafters[name]))</f>
        <v/>
      </c>
      <c r="S1065" t="s">
        <v>15497</v>
      </c>
      <c r="T1065" t="str">
        <f>IF(OR(ISBLANK(draft_picks[[#This Row],[veto_override_team_id]]),draft_picks[[#This Row],[veto_override_team_id]]=""),"",_xlfn.XLOOKUP(draft_picks[[#This Row],[veto_override_team_id]],drafter_teams[id],drafter_teams[name]))</f>
        <v/>
      </c>
    </row>
    <row r="1066" spans="1:20" x14ac:dyDescent="0.25">
      <c r="A1066" t="s">
        <v>122</v>
      </c>
      <c r="B1066" t="str">
        <f>_xlfn.XLOOKUP(draft_picks[[#This Row],[draft_id]],drafts[id],drafts[title])</f>
        <v>Pixar Super Draft</v>
      </c>
      <c r="C1066" s="3">
        <v>12</v>
      </c>
      <c r="D1066">
        <f>IF(C1065&lt;draft_picks[[#This Row],[position]],1,IF(C1065&gt;draft_picks[[#This Row],[position]],D1065+1,IF(C1065=draft_picks[[#This Row],[position]],D1065+1)))</f>
        <v>15</v>
      </c>
      <c r="E1066" t="s">
        <v>1841</v>
      </c>
      <c r="F1066" t="str">
        <f>IF(ISBLANK(draft_picks[[#This Row],[movie_id]]),"",_xlfn.XLOOKUP(draft_picks[[#This Row],[movie_id]],drafts.movies[id],drafts.movies[movie_title]))</f>
        <v>Cars</v>
      </c>
      <c r="G1066" s="3" t="s">
        <v>781</v>
      </c>
      <c r="H1066" t="str">
        <f>IF(ISBLANK(draft_picks[[#This Row],[drafter_id]]),"",_xlfn.XLOOKUP(draft_picks[[#This Row],[drafter_id]],drafters[id],drafters[name]))</f>
        <v>Adam B. Vary</v>
      </c>
      <c r="J1066" t="str">
        <f>IF(ISBLANK(draft_picks[[#This Row],[drafter_team_id]]),"",_xlfn.XLOOKUP(draft_picks[[#This Row],[drafter_team_id]],drafter_teams[id],drafter_teams[name]))</f>
        <v/>
      </c>
      <c r="K1066" s="3" t="s">
        <v>15497</v>
      </c>
      <c r="L1066" t="s">
        <v>15497</v>
      </c>
      <c r="M1066" t="str">
        <f>IF(OR(ISBLANK(draft_picks[[#This Row],[veto_drafter_id]]),draft_picks[[#This Row],[veto_drafter_id]]=""),"",_xlfn.XLOOKUP(draft_picks[[#This Row],[veto_drafter_id]],drafters[id],drafters[name]))</f>
        <v/>
      </c>
      <c r="N1066" t="s">
        <v>15497</v>
      </c>
      <c r="O1066" t="str">
        <f>IF(OR(ISBLANK(draft_picks[[#This Row],[veto_drafter_team_id]]),draft_picks[[#This Row],[veto_drafter_team_id]]=""),"",_xlfn.XLOOKUP(draft_picks[[#This Row],[veto_drafter_team_id]],drafter_teams[id],drafter_teams[name]))</f>
        <v/>
      </c>
      <c r="Q1066" t="s">
        <v>15497</v>
      </c>
      <c r="R1066" t="str">
        <f>IF(OR(ISBLANK(draft_picks[[#This Row],[veto_override_drafter_id]]),draft_picks[[#This Row],[veto_override_drafter_id]]=""),"",_xlfn.XLOOKUP(draft_picks[[#This Row],[veto_override_drafter_id]],drafters[id],drafters[name]))</f>
        <v/>
      </c>
      <c r="S1066" t="s">
        <v>15497</v>
      </c>
      <c r="T1066" t="str">
        <f>IF(OR(ISBLANK(draft_picks[[#This Row],[veto_override_team_id]]),draft_picks[[#This Row],[veto_override_team_id]]=""),"",_xlfn.XLOOKUP(draft_picks[[#This Row],[veto_override_team_id]],drafter_teams[id],drafter_teams[name]))</f>
        <v/>
      </c>
    </row>
    <row r="1067" spans="1:20" x14ac:dyDescent="0.25">
      <c r="A1067" t="s">
        <v>122</v>
      </c>
      <c r="B1067" t="str">
        <f>_xlfn.XLOOKUP(draft_picks[[#This Row],[draft_id]],drafts[id],drafts[title])</f>
        <v>Pixar Super Draft</v>
      </c>
      <c r="C1067" s="3">
        <v>11</v>
      </c>
      <c r="D1067">
        <f>IF(C1066&lt;draft_picks[[#This Row],[position]],1,IF(C1066&gt;draft_picks[[#This Row],[position]],D1066+1,IF(C1066=draft_picks[[#This Row],[position]],D1066+1)))</f>
        <v>16</v>
      </c>
      <c r="E1067" t="s">
        <v>3424</v>
      </c>
      <c r="F1067" t="str">
        <f>IF(ISBLANK(draft_picks[[#This Row],[movie_id]]),"",_xlfn.XLOOKUP(draft_picks[[#This Row],[movie_id]],drafts.movies[id],drafts.movies[movie_title]))</f>
        <v>Cars 3</v>
      </c>
      <c r="G1067" s="3" t="s">
        <v>781</v>
      </c>
      <c r="H1067" t="str">
        <f>IF(ISBLANK(draft_picks[[#This Row],[drafter_id]]),"",_xlfn.XLOOKUP(draft_picks[[#This Row],[drafter_id]],drafters[id],drafters[name]))</f>
        <v>Adam B. Vary</v>
      </c>
      <c r="J1067" t="str">
        <f>IF(ISBLANK(draft_picks[[#This Row],[drafter_team_id]]),"",_xlfn.XLOOKUP(draft_picks[[#This Row],[drafter_team_id]],drafter_teams[id],drafter_teams[name]))</f>
        <v/>
      </c>
      <c r="K1067" s="3" t="s">
        <v>15497</v>
      </c>
      <c r="L1067" t="s">
        <v>15497</v>
      </c>
      <c r="M1067" t="str">
        <f>IF(OR(ISBLANK(draft_picks[[#This Row],[veto_drafter_id]]),draft_picks[[#This Row],[veto_drafter_id]]=""),"",_xlfn.XLOOKUP(draft_picks[[#This Row],[veto_drafter_id]],drafters[id],drafters[name]))</f>
        <v/>
      </c>
      <c r="N1067" t="s">
        <v>15497</v>
      </c>
      <c r="O1067" t="str">
        <f>IF(OR(ISBLANK(draft_picks[[#This Row],[veto_drafter_team_id]]),draft_picks[[#This Row],[veto_drafter_team_id]]=""),"",_xlfn.XLOOKUP(draft_picks[[#This Row],[veto_drafter_team_id]],drafter_teams[id],drafter_teams[name]))</f>
        <v/>
      </c>
      <c r="Q1067" t="s">
        <v>15497</v>
      </c>
      <c r="R1067" t="str">
        <f>IF(OR(ISBLANK(draft_picks[[#This Row],[veto_override_drafter_id]]),draft_picks[[#This Row],[veto_override_drafter_id]]=""),"",_xlfn.XLOOKUP(draft_picks[[#This Row],[veto_override_drafter_id]],drafters[id],drafters[name]))</f>
        <v/>
      </c>
      <c r="S1067" t="s">
        <v>15497</v>
      </c>
      <c r="T1067" t="str">
        <f>IF(OR(ISBLANK(draft_picks[[#This Row],[veto_override_team_id]]),draft_picks[[#This Row],[veto_override_team_id]]=""),"",_xlfn.XLOOKUP(draft_picks[[#This Row],[veto_override_team_id]],drafter_teams[id],drafter_teams[name]))</f>
        <v/>
      </c>
    </row>
    <row r="1068" spans="1:20" x14ac:dyDescent="0.25">
      <c r="A1068" t="s">
        <v>122</v>
      </c>
      <c r="B1068" t="str">
        <f>_xlfn.XLOOKUP(draft_picks[[#This Row],[draft_id]],drafts[id],drafts[title])</f>
        <v>Pixar Super Draft</v>
      </c>
      <c r="C1068" s="3">
        <v>10</v>
      </c>
      <c r="D1068">
        <f>IF(C1067&lt;draft_picks[[#This Row],[position]],1,IF(C1067&gt;draft_picks[[#This Row],[position]],D1067+1,IF(C1067=draft_picks[[#This Row],[position]],D1067+1)))</f>
        <v>17</v>
      </c>
      <c r="E1068" t="s">
        <v>7099</v>
      </c>
      <c r="F1068" t="str">
        <f>IF(ISBLANK(draft_picks[[#This Row],[movie_id]]),"",_xlfn.XLOOKUP(draft_picks[[#This Row],[movie_id]],drafts.movies[id],drafts.movies[movie_title]))</f>
        <v>Up</v>
      </c>
      <c r="G1068" s="3" t="s">
        <v>1156</v>
      </c>
      <c r="H1068" t="str">
        <f>IF(ISBLANK(draft_picks[[#This Row],[drafter_id]]),"",_xlfn.XLOOKUP(draft_picks[[#This Row],[drafter_id]],drafters[id],drafters[name]))</f>
        <v>Griffin Newman</v>
      </c>
      <c r="J1068" t="str">
        <f>IF(ISBLANK(draft_picks[[#This Row],[drafter_team_id]]),"",_xlfn.XLOOKUP(draft_picks[[#This Row],[drafter_team_id]],drafter_teams[id],drafter_teams[name]))</f>
        <v/>
      </c>
      <c r="K1068" s="3" t="s">
        <v>15497</v>
      </c>
      <c r="L1068" t="s">
        <v>15497</v>
      </c>
      <c r="M1068" t="str">
        <f>IF(OR(ISBLANK(draft_picks[[#This Row],[veto_drafter_id]]),draft_picks[[#This Row],[veto_drafter_id]]=""),"",_xlfn.XLOOKUP(draft_picks[[#This Row],[veto_drafter_id]],drafters[id],drafters[name]))</f>
        <v/>
      </c>
      <c r="N1068" t="s">
        <v>15497</v>
      </c>
      <c r="O1068" t="str">
        <f>IF(OR(ISBLANK(draft_picks[[#This Row],[veto_drafter_team_id]]),draft_picks[[#This Row],[veto_drafter_team_id]]=""),"",_xlfn.XLOOKUP(draft_picks[[#This Row],[veto_drafter_team_id]],drafter_teams[id],drafter_teams[name]))</f>
        <v/>
      </c>
      <c r="Q1068" t="s">
        <v>15497</v>
      </c>
      <c r="R1068" t="str">
        <f>IF(OR(ISBLANK(draft_picks[[#This Row],[veto_override_drafter_id]]),draft_picks[[#This Row],[veto_override_drafter_id]]=""),"",_xlfn.XLOOKUP(draft_picks[[#This Row],[veto_override_drafter_id]],drafters[id],drafters[name]))</f>
        <v/>
      </c>
      <c r="S1068" t="s">
        <v>15497</v>
      </c>
      <c r="T1068" t="str">
        <f>IF(OR(ISBLANK(draft_picks[[#This Row],[veto_override_team_id]]),draft_picks[[#This Row],[veto_override_team_id]]=""),"",_xlfn.XLOOKUP(draft_picks[[#This Row],[veto_override_team_id]],drafter_teams[id],drafter_teams[name]))</f>
        <v/>
      </c>
    </row>
    <row r="1069" spans="1:20" x14ac:dyDescent="0.25">
      <c r="A1069" t="s">
        <v>122</v>
      </c>
      <c r="B1069" t="str">
        <f>_xlfn.XLOOKUP(draft_picks[[#This Row],[draft_id]],drafts[id],drafts[title])</f>
        <v>Pixar Super Draft</v>
      </c>
      <c r="C1069" s="3">
        <v>9</v>
      </c>
      <c r="D1069">
        <f>IF(C1068&lt;draft_picks[[#This Row],[position]],1,IF(C1068&gt;draft_picks[[#This Row],[position]],D1068+1,IF(C1068=draft_picks[[#This Row],[position]],D1068+1)))</f>
        <v>18</v>
      </c>
      <c r="E1069" t="s">
        <v>7357</v>
      </c>
      <c r="F1069" t="str">
        <f>IF(ISBLANK(draft_picks[[#This Row],[movie_id]]),"",_xlfn.XLOOKUP(draft_picks[[#This Row],[movie_id]],drafts.movies[id],drafts.movies[movie_title]))</f>
        <v>Coco</v>
      </c>
      <c r="G1069" s="3" t="s">
        <v>831</v>
      </c>
      <c r="H1069" t="str">
        <f>IF(ISBLANK(draft_picks[[#This Row],[drafter_id]]),"",_xlfn.XLOOKUP(draft_picks[[#This Row],[drafter_id]],drafters[id],drafters[name]))</f>
        <v>Dane McDonald</v>
      </c>
      <c r="J1069" t="str">
        <f>IF(ISBLANK(draft_picks[[#This Row],[drafter_team_id]]),"",_xlfn.XLOOKUP(draft_picks[[#This Row],[drafter_team_id]],drafter_teams[id],drafter_teams[name]))</f>
        <v/>
      </c>
      <c r="K1069" s="3" t="s">
        <v>15497</v>
      </c>
      <c r="L1069" t="s">
        <v>15497</v>
      </c>
      <c r="M1069" t="str">
        <f>IF(OR(ISBLANK(draft_picks[[#This Row],[veto_drafter_id]]),draft_picks[[#This Row],[veto_drafter_id]]=""),"",_xlfn.XLOOKUP(draft_picks[[#This Row],[veto_drafter_id]],drafters[id],drafters[name]))</f>
        <v/>
      </c>
      <c r="N1069" t="s">
        <v>15497</v>
      </c>
      <c r="O1069" t="str">
        <f>IF(OR(ISBLANK(draft_picks[[#This Row],[veto_drafter_team_id]]),draft_picks[[#This Row],[veto_drafter_team_id]]=""),"",_xlfn.XLOOKUP(draft_picks[[#This Row],[veto_drafter_team_id]],drafter_teams[id],drafter_teams[name]))</f>
        <v/>
      </c>
      <c r="Q1069" t="s">
        <v>15497</v>
      </c>
      <c r="R1069" t="str">
        <f>IF(OR(ISBLANK(draft_picks[[#This Row],[veto_override_drafter_id]]),draft_picks[[#This Row],[veto_override_drafter_id]]=""),"",_xlfn.XLOOKUP(draft_picks[[#This Row],[veto_override_drafter_id]],drafters[id],drafters[name]))</f>
        <v/>
      </c>
      <c r="S1069" t="s">
        <v>15497</v>
      </c>
      <c r="T1069" t="str">
        <f>IF(OR(ISBLANK(draft_picks[[#This Row],[veto_override_team_id]]),draft_picks[[#This Row],[veto_override_team_id]]=""),"",_xlfn.XLOOKUP(draft_picks[[#This Row],[veto_override_team_id]],drafter_teams[id],drafter_teams[name]))</f>
        <v/>
      </c>
    </row>
    <row r="1070" spans="1:20" x14ac:dyDescent="0.25">
      <c r="A1070" t="s">
        <v>122</v>
      </c>
      <c r="B1070" t="str">
        <f>_xlfn.XLOOKUP(draft_picks[[#This Row],[draft_id]],drafts[id],drafts[title])</f>
        <v>Pixar Super Draft</v>
      </c>
      <c r="C1070" s="3">
        <v>8</v>
      </c>
      <c r="D1070">
        <f>IF(C1069&lt;draft_picks[[#This Row],[position]],1,IF(C1069&gt;draft_picks[[#This Row],[position]],D1069+1,IF(C1069=draft_picks[[#This Row],[position]],D1069+1)))</f>
        <v>19</v>
      </c>
      <c r="E1070" t="s">
        <v>5375</v>
      </c>
      <c r="F1070" t="str">
        <f>IF(ISBLANK(draft_picks[[#This Row],[movie_id]]),"",_xlfn.XLOOKUP(draft_picks[[#This Row],[movie_id]],drafts.movies[id],drafts.movies[movie_title]))</f>
        <v>WALLÃ‚Â·E</v>
      </c>
      <c r="G1070" s="3" t="s">
        <v>1173</v>
      </c>
      <c r="H1070" t="str">
        <f>IF(ISBLANK(draft_picks[[#This Row],[drafter_id]]),"",_xlfn.XLOOKUP(draft_picks[[#This Row],[drafter_id]],drafters[id],drafters[name]))</f>
        <v>Angelique Jackson</v>
      </c>
      <c r="J1070" t="str">
        <f>IF(ISBLANK(draft_picks[[#This Row],[drafter_team_id]]),"",_xlfn.XLOOKUP(draft_picks[[#This Row],[drafter_team_id]],drafter_teams[id],drafter_teams[name]))</f>
        <v/>
      </c>
      <c r="K1070" s="3" t="s">
        <v>15497</v>
      </c>
      <c r="L1070" t="s">
        <v>15497</v>
      </c>
      <c r="M1070" t="str">
        <f>IF(OR(ISBLANK(draft_picks[[#This Row],[veto_drafter_id]]),draft_picks[[#This Row],[veto_drafter_id]]=""),"",_xlfn.XLOOKUP(draft_picks[[#This Row],[veto_drafter_id]],drafters[id],drafters[name]))</f>
        <v/>
      </c>
      <c r="N1070" t="s">
        <v>15497</v>
      </c>
      <c r="O1070" t="str">
        <f>IF(OR(ISBLANK(draft_picks[[#This Row],[veto_drafter_team_id]]),draft_picks[[#This Row],[veto_drafter_team_id]]=""),"",_xlfn.XLOOKUP(draft_picks[[#This Row],[veto_drafter_team_id]],drafter_teams[id],drafter_teams[name]))</f>
        <v/>
      </c>
      <c r="Q1070" t="s">
        <v>15497</v>
      </c>
      <c r="R1070" t="str">
        <f>IF(OR(ISBLANK(draft_picks[[#This Row],[veto_override_drafter_id]]),draft_picks[[#This Row],[veto_override_drafter_id]]=""),"",_xlfn.XLOOKUP(draft_picks[[#This Row],[veto_override_drafter_id]],drafters[id],drafters[name]))</f>
        <v/>
      </c>
      <c r="S1070" t="s">
        <v>15497</v>
      </c>
      <c r="T1070" t="str">
        <f>IF(OR(ISBLANK(draft_picks[[#This Row],[veto_override_team_id]]),draft_picks[[#This Row],[veto_override_team_id]]=""),"",_xlfn.XLOOKUP(draft_picks[[#This Row],[veto_override_team_id]],drafter_teams[id],drafter_teams[name]))</f>
        <v/>
      </c>
    </row>
    <row r="1071" spans="1:20" x14ac:dyDescent="0.25">
      <c r="A1071" t="s">
        <v>122</v>
      </c>
      <c r="B1071" t="str">
        <f>_xlfn.XLOOKUP(draft_picks[[#This Row],[draft_id]],drafts[id],drafts[title])</f>
        <v>Pixar Super Draft</v>
      </c>
      <c r="C1071" s="3">
        <v>7</v>
      </c>
      <c r="D1071">
        <f>IF(C1070&lt;draft_picks[[#This Row],[position]],1,IF(C1070&gt;draft_picks[[#This Row],[position]],D1070+1,IF(C1070=draft_picks[[#This Row],[position]],D1070+1)))</f>
        <v>20</v>
      </c>
      <c r="E1071" t="s">
        <v>7805</v>
      </c>
      <c r="F1071" t="str">
        <f>IF(ISBLANK(draft_picks[[#This Row],[movie_id]]),"",_xlfn.XLOOKUP(draft_picks[[#This Row],[movie_id]],drafts.movies[id],drafts.movies[movie_title]))</f>
        <v>Toy Story</v>
      </c>
      <c r="G1071" s="3" t="s">
        <v>781</v>
      </c>
      <c r="H1071" t="str">
        <f>IF(ISBLANK(draft_picks[[#This Row],[drafter_id]]),"",_xlfn.XLOOKUP(draft_picks[[#This Row],[drafter_id]],drafters[id],drafters[name]))</f>
        <v>Adam B. Vary</v>
      </c>
      <c r="J1071" t="str">
        <f>IF(ISBLANK(draft_picks[[#This Row],[drafter_team_id]]),"",_xlfn.XLOOKUP(draft_picks[[#This Row],[drafter_team_id]],drafter_teams[id],drafter_teams[name]))</f>
        <v/>
      </c>
      <c r="K1071" s="3" t="s">
        <v>15497</v>
      </c>
      <c r="L1071" t="s">
        <v>15497</v>
      </c>
      <c r="M1071" t="str">
        <f>IF(OR(ISBLANK(draft_picks[[#This Row],[veto_drafter_id]]),draft_picks[[#This Row],[veto_drafter_id]]=""),"",_xlfn.XLOOKUP(draft_picks[[#This Row],[veto_drafter_id]],drafters[id],drafters[name]))</f>
        <v/>
      </c>
      <c r="N1071" t="s">
        <v>15497</v>
      </c>
      <c r="O1071" t="str">
        <f>IF(OR(ISBLANK(draft_picks[[#This Row],[veto_drafter_team_id]]),draft_picks[[#This Row],[veto_drafter_team_id]]=""),"",_xlfn.XLOOKUP(draft_picks[[#This Row],[veto_drafter_team_id]],drafter_teams[id],drafter_teams[name]))</f>
        <v/>
      </c>
      <c r="Q1071" t="s">
        <v>15497</v>
      </c>
      <c r="R1071" t="str">
        <f>IF(OR(ISBLANK(draft_picks[[#This Row],[veto_override_drafter_id]]),draft_picks[[#This Row],[veto_override_drafter_id]]=""),"",_xlfn.XLOOKUP(draft_picks[[#This Row],[veto_override_drafter_id]],drafters[id],drafters[name]))</f>
        <v/>
      </c>
      <c r="S1071" t="s">
        <v>15497</v>
      </c>
      <c r="T1071" t="str">
        <f>IF(OR(ISBLANK(draft_picks[[#This Row],[veto_override_team_id]]),draft_picks[[#This Row],[veto_override_team_id]]=""),"",_xlfn.XLOOKUP(draft_picks[[#This Row],[veto_override_team_id]],drafter_teams[id],drafter_teams[name]))</f>
        <v/>
      </c>
    </row>
    <row r="1072" spans="1:20" x14ac:dyDescent="0.25">
      <c r="A1072" t="s">
        <v>122</v>
      </c>
      <c r="B1072" t="str">
        <f>_xlfn.XLOOKUP(draft_picks[[#This Row],[draft_id]],drafts[id],drafts[title])</f>
        <v>Pixar Super Draft</v>
      </c>
      <c r="C1072" s="3">
        <v>6</v>
      </c>
      <c r="D1072">
        <f>IF(C1071&lt;draft_picks[[#This Row],[position]],1,IF(C1071&gt;draft_picks[[#This Row],[position]],D1071+1,IF(C1071=draft_picks[[#This Row],[position]],D1071+1)))</f>
        <v>21</v>
      </c>
      <c r="E1072" t="s">
        <v>5193</v>
      </c>
      <c r="F1072" t="str">
        <f>IF(ISBLANK(draft_picks[[#This Row],[movie_id]]),"",_xlfn.XLOOKUP(draft_picks[[#This Row],[movie_id]],drafts.movies[id],drafts.movies[movie_title]))</f>
        <v>Toy Story 3</v>
      </c>
      <c r="G1072" s="3" t="s">
        <v>1156</v>
      </c>
      <c r="H1072" t="str">
        <f>IF(ISBLANK(draft_picks[[#This Row],[drafter_id]]),"",_xlfn.XLOOKUP(draft_picks[[#This Row],[drafter_id]],drafters[id],drafters[name]))</f>
        <v>Griffin Newman</v>
      </c>
      <c r="J1072" t="str">
        <f>IF(ISBLANK(draft_picks[[#This Row],[drafter_team_id]]),"",_xlfn.XLOOKUP(draft_picks[[#This Row],[drafter_team_id]],drafter_teams[id],drafter_teams[name]))</f>
        <v/>
      </c>
      <c r="K1072" s="3" t="s">
        <v>15484</v>
      </c>
      <c r="L1072" t="s">
        <v>831</v>
      </c>
      <c r="M1072" t="str">
        <f>IF(OR(ISBLANK(draft_picks[[#This Row],[veto_drafter_id]]),draft_picks[[#This Row],[veto_drafter_id]]=""),"",_xlfn.XLOOKUP(draft_picks[[#This Row],[veto_drafter_id]],drafters[id],drafters[name]))</f>
        <v>Dane McDonald</v>
      </c>
      <c r="N1072" t="s">
        <v>15497</v>
      </c>
      <c r="O1072" t="str">
        <f>IF(OR(ISBLANK(draft_picks[[#This Row],[veto_drafter_team_id]]),draft_picks[[#This Row],[veto_drafter_team_id]]=""),"",_xlfn.XLOOKUP(draft_picks[[#This Row],[veto_drafter_team_id]],drafter_teams[id],drafter_teams[name]))</f>
        <v/>
      </c>
      <c r="Q1072" t="s">
        <v>15497</v>
      </c>
      <c r="R1072" t="str">
        <f>IF(OR(ISBLANK(draft_picks[[#This Row],[veto_override_drafter_id]]),draft_picks[[#This Row],[veto_override_drafter_id]]=""),"",_xlfn.XLOOKUP(draft_picks[[#This Row],[veto_override_drafter_id]],drafters[id],drafters[name]))</f>
        <v/>
      </c>
      <c r="S1072" t="s">
        <v>15497</v>
      </c>
      <c r="T1072" t="str">
        <f>IF(OR(ISBLANK(draft_picks[[#This Row],[veto_override_team_id]]),draft_picks[[#This Row],[veto_override_team_id]]=""),"",_xlfn.XLOOKUP(draft_picks[[#This Row],[veto_override_team_id]],drafter_teams[id],drafter_teams[name]))</f>
        <v/>
      </c>
    </row>
    <row r="1073" spans="1:20" x14ac:dyDescent="0.25">
      <c r="A1073" t="s">
        <v>122</v>
      </c>
      <c r="B1073" t="str">
        <f>_xlfn.XLOOKUP(draft_picks[[#This Row],[draft_id]],drafts[id],drafts[title])</f>
        <v>Pixar Super Draft</v>
      </c>
      <c r="C1073" s="3">
        <v>6</v>
      </c>
      <c r="D1073">
        <f>IF(C1072&lt;draft_picks[[#This Row],[position]],1,IF(C1072&gt;draft_picks[[#This Row],[position]],D1072+1,IF(C1072=draft_picks[[#This Row],[position]],D1072+1)))</f>
        <v>22</v>
      </c>
      <c r="E1073" t="s">
        <v>7210</v>
      </c>
      <c r="F1073" t="str">
        <f>IF(ISBLANK(draft_picks[[#This Row],[movie_id]]),"",_xlfn.XLOOKUP(draft_picks[[#This Row],[movie_id]],drafts.movies[id],drafts.movies[movie_title]))</f>
        <v>Inside Out</v>
      </c>
      <c r="G1073" s="3" t="s">
        <v>1156</v>
      </c>
      <c r="H1073" t="str">
        <f>IF(ISBLANK(draft_picks[[#This Row],[drafter_id]]),"",_xlfn.XLOOKUP(draft_picks[[#This Row],[drafter_id]],drafters[id],drafters[name]))</f>
        <v>Griffin Newman</v>
      </c>
      <c r="J1073" t="str">
        <f>IF(ISBLANK(draft_picks[[#This Row],[drafter_team_id]]),"",_xlfn.XLOOKUP(draft_picks[[#This Row],[drafter_team_id]],drafter_teams[id],drafter_teams[name]))</f>
        <v/>
      </c>
      <c r="K1073" s="3" t="s">
        <v>15497</v>
      </c>
      <c r="L1073" t="s">
        <v>15497</v>
      </c>
      <c r="M1073" t="str">
        <f>IF(OR(ISBLANK(draft_picks[[#This Row],[veto_drafter_id]]),draft_picks[[#This Row],[veto_drafter_id]]=""),"",_xlfn.XLOOKUP(draft_picks[[#This Row],[veto_drafter_id]],drafters[id],drafters[name]))</f>
        <v/>
      </c>
      <c r="N1073" t="s">
        <v>15497</v>
      </c>
      <c r="O1073" t="str">
        <f>IF(OR(ISBLANK(draft_picks[[#This Row],[veto_drafter_team_id]]),draft_picks[[#This Row],[veto_drafter_team_id]]=""),"",_xlfn.XLOOKUP(draft_picks[[#This Row],[veto_drafter_team_id]],drafter_teams[id],drafter_teams[name]))</f>
        <v/>
      </c>
      <c r="Q1073" t="s">
        <v>15497</v>
      </c>
      <c r="R1073" t="str">
        <f>IF(OR(ISBLANK(draft_picks[[#This Row],[veto_override_drafter_id]]),draft_picks[[#This Row],[veto_override_drafter_id]]=""),"",_xlfn.XLOOKUP(draft_picks[[#This Row],[veto_override_drafter_id]],drafters[id],drafters[name]))</f>
        <v/>
      </c>
      <c r="S1073" t="s">
        <v>15497</v>
      </c>
      <c r="T1073" t="str">
        <f>IF(OR(ISBLANK(draft_picks[[#This Row],[veto_override_team_id]]),draft_picks[[#This Row],[veto_override_team_id]]=""),"",_xlfn.XLOOKUP(draft_picks[[#This Row],[veto_override_team_id]],drafter_teams[id],drafter_teams[name]))</f>
        <v/>
      </c>
    </row>
    <row r="1074" spans="1:20" x14ac:dyDescent="0.25">
      <c r="A1074" t="s">
        <v>122</v>
      </c>
      <c r="B1074" t="str">
        <f>_xlfn.XLOOKUP(draft_picks[[#This Row],[draft_id]],drafts[id],drafts[title])</f>
        <v>Pixar Super Draft</v>
      </c>
      <c r="C1074" s="3">
        <v>5</v>
      </c>
      <c r="D1074">
        <f>IF(C1073&lt;draft_picks[[#This Row],[position]],1,IF(C1073&gt;draft_picks[[#This Row],[position]],D1073+1,IF(C1073=draft_picks[[#This Row],[position]],D1073+1)))</f>
        <v>23</v>
      </c>
      <c r="E1074" t="s">
        <v>1856</v>
      </c>
      <c r="F1074" t="str">
        <f>IF(ISBLANK(draft_picks[[#This Row],[movie_id]]),"",_xlfn.XLOOKUP(draft_picks[[#This Row],[movie_id]],drafts.movies[id],drafts.movies[movie_title]))</f>
        <v>Finding Nemo</v>
      </c>
      <c r="G1074" s="3" t="s">
        <v>831</v>
      </c>
      <c r="H1074" t="str">
        <f>IF(ISBLANK(draft_picks[[#This Row],[drafter_id]]),"",_xlfn.XLOOKUP(draft_picks[[#This Row],[drafter_id]],drafters[id],drafters[name]))</f>
        <v>Dane McDonald</v>
      </c>
      <c r="J1074" t="str">
        <f>IF(ISBLANK(draft_picks[[#This Row],[drafter_team_id]]),"",_xlfn.XLOOKUP(draft_picks[[#This Row],[drafter_team_id]],drafter_teams[id],drafter_teams[name]))</f>
        <v/>
      </c>
      <c r="K1074" s="3" t="s">
        <v>15497</v>
      </c>
      <c r="L1074" t="s">
        <v>15497</v>
      </c>
      <c r="M1074" t="str">
        <f>IF(OR(ISBLANK(draft_picks[[#This Row],[veto_drafter_id]]),draft_picks[[#This Row],[veto_drafter_id]]=""),"",_xlfn.XLOOKUP(draft_picks[[#This Row],[veto_drafter_id]],drafters[id],drafters[name]))</f>
        <v/>
      </c>
      <c r="N1074" t="s">
        <v>15497</v>
      </c>
      <c r="O1074" t="str">
        <f>IF(OR(ISBLANK(draft_picks[[#This Row],[veto_drafter_team_id]]),draft_picks[[#This Row],[veto_drafter_team_id]]=""),"",_xlfn.XLOOKUP(draft_picks[[#This Row],[veto_drafter_team_id]],drafter_teams[id],drafter_teams[name]))</f>
        <v/>
      </c>
      <c r="Q1074" t="s">
        <v>15497</v>
      </c>
      <c r="R1074" t="str">
        <f>IF(OR(ISBLANK(draft_picks[[#This Row],[veto_override_drafter_id]]),draft_picks[[#This Row],[veto_override_drafter_id]]=""),"",_xlfn.XLOOKUP(draft_picks[[#This Row],[veto_override_drafter_id]],drafters[id],drafters[name]))</f>
        <v/>
      </c>
      <c r="S1074" t="s">
        <v>15497</v>
      </c>
      <c r="T1074" t="str">
        <f>IF(OR(ISBLANK(draft_picks[[#This Row],[veto_override_team_id]]),draft_picks[[#This Row],[veto_override_team_id]]=""),"",_xlfn.XLOOKUP(draft_picks[[#This Row],[veto_override_team_id]],drafter_teams[id],drafter_teams[name]))</f>
        <v/>
      </c>
    </row>
    <row r="1075" spans="1:20" x14ac:dyDescent="0.25">
      <c r="A1075" t="s">
        <v>122</v>
      </c>
      <c r="B1075" t="str">
        <f>_xlfn.XLOOKUP(draft_picks[[#This Row],[draft_id]],drafts[id],drafts[title])</f>
        <v>Pixar Super Draft</v>
      </c>
      <c r="C1075" s="3">
        <v>4</v>
      </c>
      <c r="D1075">
        <f>IF(C1074&lt;draft_picks[[#This Row],[position]],1,IF(C1074&gt;draft_picks[[#This Row],[position]],D1074+1,IF(C1074=draft_picks[[#This Row],[position]],D1074+1)))</f>
        <v>24</v>
      </c>
      <c r="E1075" t="s">
        <v>5193</v>
      </c>
      <c r="F1075" t="str">
        <f>IF(ISBLANK(draft_picks[[#This Row],[movie_id]]),"",_xlfn.XLOOKUP(draft_picks[[#This Row],[movie_id]],drafts.movies[id],drafts.movies[movie_title]))</f>
        <v>Toy Story 3</v>
      </c>
      <c r="G1075" s="3" t="s">
        <v>1173</v>
      </c>
      <c r="H1075" t="str">
        <f>IF(ISBLANK(draft_picks[[#This Row],[drafter_id]]),"",_xlfn.XLOOKUP(draft_picks[[#This Row],[drafter_id]],drafters[id],drafters[name]))</f>
        <v>Angelique Jackson</v>
      </c>
      <c r="J1075" t="str">
        <f>IF(ISBLANK(draft_picks[[#This Row],[drafter_team_id]]),"",_xlfn.XLOOKUP(draft_picks[[#This Row],[drafter_team_id]],drafter_teams[id],drafter_teams[name]))</f>
        <v/>
      </c>
      <c r="K1075" s="3" t="s">
        <v>15497</v>
      </c>
      <c r="L1075" t="s">
        <v>15497</v>
      </c>
      <c r="M1075" t="str">
        <f>IF(OR(ISBLANK(draft_picks[[#This Row],[veto_drafter_id]]),draft_picks[[#This Row],[veto_drafter_id]]=""),"",_xlfn.XLOOKUP(draft_picks[[#This Row],[veto_drafter_id]],drafters[id],drafters[name]))</f>
        <v/>
      </c>
      <c r="N1075" t="s">
        <v>15497</v>
      </c>
      <c r="O1075" t="str">
        <f>IF(OR(ISBLANK(draft_picks[[#This Row],[veto_drafter_team_id]]),draft_picks[[#This Row],[veto_drafter_team_id]]=""),"",_xlfn.XLOOKUP(draft_picks[[#This Row],[veto_drafter_team_id]],drafter_teams[id],drafter_teams[name]))</f>
        <v/>
      </c>
      <c r="Q1075" t="s">
        <v>15497</v>
      </c>
      <c r="R1075" t="str">
        <f>IF(OR(ISBLANK(draft_picks[[#This Row],[veto_override_drafter_id]]),draft_picks[[#This Row],[veto_override_drafter_id]]=""),"",_xlfn.XLOOKUP(draft_picks[[#This Row],[veto_override_drafter_id]],drafters[id],drafters[name]))</f>
        <v/>
      </c>
      <c r="S1075" t="s">
        <v>15497</v>
      </c>
      <c r="T1075" t="str">
        <f>IF(OR(ISBLANK(draft_picks[[#This Row],[veto_override_team_id]]),draft_picks[[#This Row],[veto_override_team_id]]=""),"",_xlfn.XLOOKUP(draft_picks[[#This Row],[veto_override_team_id]],drafter_teams[id],drafter_teams[name]))</f>
        <v/>
      </c>
    </row>
    <row r="1076" spans="1:20" x14ac:dyDescent="0.25">
      <c r="A1076" t="s">
        <v>122</v>
      </c>
      <c r="B1076" t="str">
        <f>_xlfn.XLOOKUP(draft_picks[[#This Row],[draft_id]],drafts[id],drafts[title])</f>
        <v>Pixar Super Draft</v>
      </c>
      <c r="C1076" s="3">
        <v>3</v>
      </c>
      <c r="D1076">
        <f>IF(C1075&lt;draft_picks[[#This Row],[position]],1,IF(C1075&gt;draft_picks[[#This Row],[position]],D1075+1,IF(C1075=draft_picks[[#This Row],[position]],D1075+1)))</f>
        <v>25</v>
      </c>
      <c r="E1076" t="s">
        <v>2102</v>
      </c>
      <c r="F1076" t="str">
        <f>IF(ISBLANK(draft_picks[[#This Row],[movie_id]]),"",_xlfn.XLOOKUP(draft_picks[[#This Row],[movie_id]],drafts.movies[id],drafts.movies[movie_title]))</f>
        <v>Toy Story 2</v>
      </c>
      <c r="G1076" s="3" t="s">
        <v>781</v>
      </c>
      <c r="H1076" t="str">
        <f>IF(ISBLANK(draft_picks[[#This Row],[drafter_id]]),"",_xlfn.XLOOKUP(draft_picks[[#This Row],[drafter_id]],drafters[id],drafters[name]))</f>
        <v>Adam B. Vary</v>
      </c>
      <c r="J1076" t="str">
        <f>IF(ISBLANK(draft_picks[[#This Row],[drafter_team_id]]),"",_xlfn.XLOOKUP(draft_picks[[#This Row],[drafter_team_id]],drafter_teams[id],drafter_teams[name]))</f>
        <v/>
      </c>
      <c r="K1076" s="3" t="s">
        <v>15497</v>
      </c>
      <c r="L1076" t="s">
        <v>15497</v>
      </c>
      <c r="M1076" t="str">
        <f>IF(OR(ISBLANK(draft_picks[[#This Row],[veto_drafter_id]]),draft_picks[[#This Row],[veto_drafter_id]]=""),"",_xlfn.XLOOKUP(draft_picks[[#This Row],[veto_drafter_id]],drafters[id],drafters[name]))</f>
        <v/>
      </c>
      <c r="N1076" t="s">
        <v>15497</v>
      </c>
      <c r="O1076" t="str">
        <f>IF(OR(ISBLANK(draft_picks[[#This Row],[veto_drafter_team_id]]),draft_picks[[#This Row],[veto_drafter_team_id]]=""),"",_xlfn.XLOOKUP(draft_picks[[#This Row],[veto_drafter_team_id]],drafter_teams[id],drafter_teams[name]))</f>
        <v/>
      </c>
      <c r="Q1076" t="s">
        <v>15497</v>
      </c>
      <c r="R1076" t="str">
        <f>IF(OR(ISBLANK(draft_picks[[#This Row],[veto_override_drafter_id]]),draft_picks[[#This Row],[veto_override_drafter_id]]=""),"",_xlfn.XLOOKUP(draft_picks[[#This Row],[veto_override_drafter_id]],drafters[id],drafters[name]))</f>
        <v/>
      </c>
      <c r="S1076" t="s">
        <v>15497</v>
      </c>
      <c r="T1076" t="str">
        <f>IF(OR(ISBLANK(draft_picks[[#This Row],[veto_override_team_id]]),draft_picks[[#This Row],[veto_override_team_id]]=""),"",_xlfn.XLOOKUP(draft_picks[[#This Row],[veto_override_team_id]],drafter_teams[id],drafter_teams[name]))</f>
        <v/>
      </c>
    </row>
    <row r="1077" spans="1:20" x14ac:dyDescent="0.25">
      <c r="A1077" t="s">
        <v>122</v>
      </c>
      <c r="B1077" t="str">
        <f>_xlfn.XLOOKUP(draft_picks[[#This Row],[draft_id]],drafts[id],drafts[title])</f>
        <v>Pixar Super Draft</v>
      </c>
      <c r="C1077" s="3">
        <v>2</v>
      </c>
      <c r="D1077">
        <f>IF(C1076&lt;draft_picks[[#This Row],[position]],1,IF(C1076&gt;draft_picks[[#This Row],[position]],D1076+1,IF(C1076=draft_picks[[#This Row],[position]],D1076+1)))</f>
        <v>26</v>
      </c>
      <c r="E1077" t="s">
        <v>5626</v>
      </c>
      <c r="F1077" t="str">
        <f>IF(ISBLANK(draft_picks[[#This Row],[movie_id]]),"",_xlfn.XLOOKUP(draft_picks[[#This Row],[movie_id]],drafts.movies[id],drafts.movies[movie_title]))</f>
        <v>The Incredibles</v>
      </c>
      <c r="G1077" s="3" t="s">
        <v>1156</v>
      </c>
      <c r="H1077" t="str">
        <f>IF(ISBLANK(draft_picks[[#This Row],[drafter_id]]),"",_xlfn.XLOOKUP(draft_picks[[#This Row],[drafter_id]],drafters[id],drafters[name]))</f>
        <v>Griffin Newman</v>
      </c>
      <c r="J1077" t="str">
        <f>IF(ISBLANK(draft_picks[[#This Row],[drafter_team_id]]),"",_xlfn.XLOOKUP(draft_picks[[#This Row],[drafter_team_id]],drafter_teams[id],drafter_teams[name]))</f>
        <v/>
      </c>
      <c r="K1077" s="3" t="s">
        <v>15497</v>
      </c>
      <c r="L1077" t="s">
        <v>15497</v>
      </c>
      <c r="M1077" t="str">
        <f>IF(OR(ISBLANK(draft_picks[[#This Row],[veto_drafter_id]]),draft_picks[[#This Row],[veto_drafter_id]]=""),"",_xlfn.XLOOKUP(draft_picks[[#This Row],[veto_drafter_id]],drafters[id],drafters[name]))</f>
        <v/>
      </c>
      <c r="N1077" t="s">
        <v>15497</v>
      </c>
      <c r="O1077" t="str">
        <f>IF(OR(ISBLANK(draft_picks[[#This Row],[veto_drafter_team_id]]),draft_picks[[#This Row],[veto_drafter_team_id]]=""),"",_xlfn.XLOOKUP(draft_picks[[#This Row],[veto_drafter_team_id]],drafter_teams[id],drafter_teams[name]))</f>
        <v/>
      </c>
      <c r="Q1077" t="s">
        <v>15497</v>
      </c>
      <c r="R1077" t="str">
        <f>IF(OR(ISBLANK(draft_picks[[#This Row],[veto_override_drafter_id]]),draft_picks[[#This Row],[veto_override_drafter_id]]=""),"",_xlfn.XLOOKUP(draft_picks[[#This Row],[veto_override_drafter_id]],drafters[id],drafters[name]))</f>
        <v/>
      </c>
      <c r="S1077" t="s">
        <v>15497</v>
      </c>
      <c r="T1077" t="str">
        <f>IF(OR(ISBLANK(draft_picks[[#This Row],[veto_override_team_id]]),draft_picks[[#This Row],[veto_override_team_id]]=""),"",_xlfn.XLOOKUP(draft_picks[[#This Row],[veto_override_team_id]],drafter_teams[id],drafter_teams[name]))</f>
        <v/>
      </c>
    </row>
    <row r="1078" spans="1:20" x14ac:dyDescent="0.25">
      <c r="A1078" t="s">
        <v>122</v>
      </c>
      <c r="B1078" t="str">
        <f>_xlfn.XLOOKUP(draft_picks[[#This Row],[draft_id]],drafts[id],drafts[title])</f>
        <v>Pixar Super Draft</v>
      </c>
      <c r="C1078" s="3">
        <v>1</v>
      </c>
      <c r="D1078">
        <f>IF(C1077&lt;draft_picks[[#This Row],[position]],1,IF(C1077&gt;draft_picks[[#This Row],[position]],D1077+1,IF(C1077=draft_picks[[#This Row],[position]],D1077+1)))</f>
        <v>27</v>
      </c>
      <c r="E1078" t="s">
        <v>6054</v>
      </c>
      <c r="F1078" t="str">
        <f>IF(ISBLANK(draft_picks[[#This Row],[movie_id]]),"",_xlfn.XLOOKUP(draft_picks[[#This Row],[movie_id]],drafts.movies[id],drafts.movies[movie_title]))</f>
        <v>Ratatouille</v>
      </c>
      <c r="G1078" s="3" t="s">
        <v>831</v>
      </c>
      <c r="H1078" t="str">
        <f>IF(ISBLANK(draft_picks[[#This Row],[drafter_id]]),"",_xlfn.XLOOKUP(draft_picks[[#This Row],[drafter_id]],drafters[id],drafters[name]))</f>
        <v>Dane McDonald</v>
      </c>
      <c r="J1078" t="str">
        <f>IF(ISBLANK(draft_picks[[#This Row],[drafter_team_id]]),"",_xlfn.XLOOKUP(draft_picks[[#This Row],[drafter_team_id]],drafter_teams[id],drafter_teams[name]))</f>
        <v/>
      </c>
      <c r="K1078" s="3" t="s">
        <v>15497</v>
      </c>
      <c r="L1078" t="s">
        <v>15497</v>
      </c>
      <c r="M1078" t="str">
        <f>IF(OR(ISBLANK(draft_picks[[#This Row],[veto_drafter_id]]),draft_picks[[#This Row],[veto_drafter_id]]=""),"",_xlfn.XLOOKUP(draft_picks[[#This Row],[veto_drafter_id]],drafters[id],drafters[name]))</f>
        <v/>
      </c>
      <c r="N1078" t="s">
        <v>15497</v>
      </c>
      <c r="O1078" t="str">
        <f>IF(OR(ISBLANK(draft_picks[[#This Row],[veto_drafter_team_id]]),draft_picks[[#This Row],[veto_drafter_team_id]]=""),"",_xlfn.XLOOKUP(draft_picks[[#This Row],[veto_drafter_team_id]],drafter_teams[id],drafter_teams[name]))</f>
        <v/>
      </c>
      <c r="Q1078" t="s">
        <v>15497</v>
      </c>
      <c r="R1078" t="str">
        <f>IF(OR(ISBLANK(draft_picks[[#This Row],[veto_override_drafter_id]]),draft_picks[[#This Row],[veto_override_drafter_id]]=""),"",_xlfn.XLOOKUP(draft_picks[[#This Row],[veto_override_drafter_id]],drafters[id],drafters[name]))</f>
        <v/>
      </c>
      <c r="S1078" t="s">
        <v>15497</v>
      </c>
      <c r="T1078" t="str">
        <f>IF(OR(ISBLANK(draft_picks[[#This Row],[veto_override_team_id]]),draft_picks[[#This Row],[veto_override_team_id]]=""),"",_xlfn.XLOOKUP(draft_picks[[#This Row],[veto_override_team_id]],drafter_teams[id],drafter_teams[name]))</f>
        <v/>
      </c>
    </row>
    <row r="1079" spans="1:20" x14ac:dyDescent="0.25">
      <c r="A1079" t="s">
        <v>586</v>
      </c>
      <c r="B1079" t="str">
        <f>_xlfn.XLOOKUP(draft_picks[[#This Row],[draft_id]],drafts[id],drafts[title])</f>
        <v>Friends</v>
      </c>
      <c r="C1079" s="3">
        <v>7</v>
      </c>
      <c r="D1079">
        <f>IF(C1078&lt;draft_picks[[#This Row],[position]],1,IF(C1078&gt;draft_picks[[#This Row],[position]],D1078+1,IF(C1078=draft_picks[[#This Row],[position]],D1078+1)))</f>
        <v>1</v>
      </c>
      <c r="E1079" t="s">
        <v>1493</v>
      </c>
      <c r="F1079" t="str">
        <f>IF(ISBLANK(draft_picks[[#This Row],[movie_id]]),"",_xlfn.XLOOKUP(draft_picks[[#This Row],[movie_id]],drafts.movies[id],drafts.movies[movie_title]))</f>
        <v>Fools Rush In</v>
      </c>
      <c r="G1079" s="3" t="s">
        <v>777</v>
      </c>
      <c r="H1079" t="str">
        <f>IF(ISBLANK(draft_picks[[#This Row],[drafter_id]]),"",_xlfn.XLOOKUP(draft_picks[[#This Row],[drafter_id]],drafters[id],drafters[name]))</f>
        <v>Halle Kiefer</v>
      </c>
      <c r="J1079" t="str">
        <f>IF(ISBLANK(draft_picks[[#This Row],[drafter_team_id]]),"",_xlfn.XLOOKUP(draft_picks[[#This Row],[drafter_team_id]],drafter_teams[id],drafter_teams[name]))</f>
        <v/>
      </c>
      <c r="K1079" s="3" t="s">
        <v>15497</v>
      </c>
      <c r="L1079" t="s">
        <v>15497</v>
      </c>
      <c r="M1079" t="str">
        <f>IF(OR(ISBLANK(draft_picks[[#This Row],[veto_drafter_id]]),draft_picks[[#This Row],[veto_drafter_id]]=""),"",_xlfn.XLOOKUP(draft_picks[[#This Row],[veto_drafter_id]],drafters[id],drafters[name]))</f>
        <v/>
      </c>
      <c r="N1079" t="s">
        <v>15497</v>
      </c>
      <c r="O1079" t="str">
        <f>IF(OR(ISBLANK(draft_picks[[#This Row],[veto_drafter_team_id]]),draft_picks[[#This Row],[veto_drafter_team_id]]=""),"",_xlfn.XLOOKUP(draft_picks[[#This Row],[veto_drafter_team_id]],drafter_teams[id],drafter_teams[name]))</f>
        <v/>
      </c>
      <c r="Q1079" t="s">
        <v>15497</v>
      </c>
      <c r="R1079" t="str">
        <f>IF(OR(ISBLANK(draft_picks[[#This Row],[veto_override_drafter_id]]),draft_picks[[#This Row],[veto_override_drafter_id]]=""),"",_xlfn.XLOOKUP(draft_picks[[#This Row],[veto_override_drafter_id]],drafters[id],drafters[name]))</f>
        <v/>
      </c>
      <c r="S1079" t="s">
        <v>15497</v>
      </c>
      <c r="T1079" t="str">
        <f>IF(OR(ISBLANK(draft_picks[[#This Row],[veto_override_team_id]]),draft_picks[[#This Row],[veto_override_team_id]]=""),"",_xlfn.XLOOKUP(draft_picks[[#This Row],[veto_override_team_id]],drafter_teams[id],drafter_teams[name]))</f>
        <v/>
      </c>
    </row>
    <row r="1080" spans="1:20" x14ac:dyDescent="0.25">
      <c r="A1080" t="s">
        <v>586</v>
      </c>
      <c r="B1080" t="str">
        <f>_xlfn.XLOOKUP(draft_picks[[#This Row],[draft_id]],drafts[id],drafts[title])</f>
        <v>Friends</v>
      </c>
      <c r="C1080" s="3">
        <v>6</v>
      </c>
      <c r="D1080">
        <f>IF(C1079&lt;draft_picks[[#This Row],[position]],1,IF(C1079&gt;draft_picks[[#This Row],[position]],D1079+1,IF(C1079=draft_picks[[#This Row],[position]],D1079+1)))</f>
        <v>2</v>
      </c>
      <c r="E1080" t="s">
        <v>4545</v>
      </c>
      <c r="F1080" t="str">
        <f>IF(ISBLANK(draft_picks[[#This Row],[movie_id]]),"",_xlfn.XLOOKUP(draft_picks[[#This Row],[movie_id]],drafts.movies[id],drafts.movies[movie_title]))</f>
        <v>Lost in Space</v>
      </c>
      <c r="G1080" s="3" t="s">
        <v>777</v>
      </c>
      <c r="H1080" t="str">
        <f>IF(ISBLANK(draft_picks[[#This Row],[drafter_id]]),"",_xlfn.XLOOKUP(draft_picks[[#This Row],[drafter_id]],drafters[id],drafters[name]))</f>
        <v>Halle Kiefer</v>
      </c>
      <c r="J1080" t="str">
        <f>IF(ISBLANK(draft_picks[[#This Row],[drafter_team_id]]),"",_xlfn.XLOOKUP(draft_picks[[#This Row],[drafter_team_id]],drafter_teams[id],drafter_teams[name]))</f>
        <v/>
      </c>
      <c r="K1080" s="3" t="s">
        <v>15497</v>
      </c>
      <c r="L1080" t="s">
        <v>15497</v>
      </c>
      <c r="M1080" t="str">
        <f>IF(OR(ISBLANK(draft_picks[[#This Row],[veto_drafter_id]]),draft_picks[[#This Row],[veto_drafter_id]]=""),"",_xlfn.XLOOKUP(draft_picks[[#This Row],[veto_drafter_id]],drafters[id],drafters[name]))</f>
        <v/>
      </c>
      <c r="N1080" t="s">
        <v>15497</v>
      </c>
      <c r="O1080" t="str">
        <f>IF(OR(ISBLANK(draft_picks[[#This Row],[veto_drafter_team_id]]),draft_picks[[#This Row],[veto_drafter_team_id]]=""),"",_xlfn.XLOOKUP(draft_picks[[#This Row],[veto_drafter_team_id]],drafter_teams[id],drafter_teams[name]))</f>
        <v/>
      </c>
      <c r="Q1080" t="s">
        <v>15497</v>
      </c>
      <c r="R1080" t="str">
        <f>IF(OR(ISBLANK(draft_picks[[#This Row],[veto_override_drafter_id]]),draft_picks[[#This Row],[veto_override_drafter_id]]=""),"",_xlfn.XLOOKUP(draft_picks[[#This Row],[veto_override_drafter_id]],drafters[id],drafters[name]))</f>
        <v/>
      </c>
      <c r="S1080" t="s">
        <v>15497</v>
      </c>
      <c r="T1080" t="str">
        <f>IF(OR(ISBLANK(draft_picks[[#This Row],[veto_override_team_id]]),draft_picks[[#This Row],[veto_override_team_id]]=""),"",_xlfn.XLOOKUP(draft_picks[[#This Row],[veto_override_team_id]],drafter_teams[id],drafter_teams[name]))</f>
        <v/>
      </c>
    </row>
    <row r="1081" spans="1:20" x14ac:dyDescent="0.25">
      <c r="A1081" t="s">
        <v>586</v>
      </c>
      <c r="B1081" t="str">
        <f>_xlfn.XLOOKUP(draft_picks[[#This Row],[draft_id]],drafts[id],drafts[title])</f>
        <v>Friends</v>
      </c>
      <c r="C1081" s="3">
        <v>5</v>
      </c>
      <c r="D1081">
        <f>IF(C1080&lt;draft_picks[[#This Row],[position]],1,IF(C1080&gt;draft_picks[[#This Row],[position]],D1080+1,IF(C1080=draft_picks[[#This Row],[position]],D1080+1)))</f>
        <v>3</v>
      </c>
      <c r="E1081" t="s">
        <v>5743</v>
      </c>
      <c r="F1081" t="str">
        <f>IF(ISBLANK(draft_picks[[#This Row],[movie_id]]),"",_xlfn.XLOOKUP(draft_picks[[#This Row],[movie_id]],drafts.movies[id],drafts.movies[movie_title]))</f>
        <v>The Object of My Affection</v>
      </c>
      <c r="G1081" s="3" t="s">
        <v>843</v>
      </c>
      <c r="H1081" t="str">
        <f>IF(ISBLANK(draft_picks[[#This Row],[drafter_id]]),"",_xlfn.XLOOKUP(draft_picks[[#This Row],[drafter_id]],drafters[id],drafters[name]))</f>
        <v>Alison Leiby</v>
      </c>
      <c r="J1081" t="str">
        <f>IF(ISBLANK(draft_picks[[#This Row],[drafter_team_id]]),"",_xlfn.XLOOKUP(draft_picks[[#This Row],[drafter_team_id]],drafter_teams[id],drafter_teams[name]))</f>
        <v/>
      </c>
      <c r="K1081" s="3" t="s">
        <v>15497</v>
      </c>
      <c r="L1081" t="s">
        <v>15497</v>
      </c>
      <c r="M1081" t="str">
        <f>IF(OR(ISBLANK(draft_picks[[#This Row],[veto_drafter_id]]),draft_picks[[#This Row],[veto_drafter_id]]=""),"",_xlfn.XLOOKUP(draft_picks[[#This Row],[veto_drafter_id]],drafters[id],drafters[name]))</f>
        <v/>
      </c>
      <c r="N1081" t="s">
        <v>15497</v>
      </c>
      <c r="O1081" t="str">
        <f>IF(OR(ISBLANK(draft_picks[[#This Row],[veto_drafter_team_id]]),draft_picks[[#This Row],[veto_drafter_team_id]]=""),"",_xlfn.XLOOKUP(draft_picks[[#This Row],[veto_drafter_team_id]],drafter_teams[id],drafter_teams[name]))</f>
        <v/>
      </c>
      <c r="Q1081" t="s">
        <v>15497</v>
      </c>
      <c r="R1081" t="str">
        <f>IF(OR(ISBLANK(draft_picks[[#This Row],[veto_override_drafter_id]]),draft_picks[[#This Row],[veto_override_drafter_id]]=""),"",_xlfn.XLOOKUP(draft_picks[[#This Row],[veto_override_drafter_id]],drafters[id],drafters[name]))</f>
        <v/>
      </c>
      <c r="S1081" t="s">
        <v>15497</v>
      </c>
      <c r="T1081" t="str">
        <f>IF(OR(ISBLANK(draft_picks[[#This Row],[veto_override_team_id]]),draft_picks[[#This Row],[veto_override_team_id]]=""),"",_xlfn.XLOOKUP(draft_picks[[#This Row],[veto_override_team_id]],drafter_teams[id],drafter_teams[name]))</f>
        <v/>
      </c>
    </row>
    <row r="1082" spans="1:20" x14ac:dyDescent="0.25">
      <c r="A1082" t="s">
        <v>586</v>
      </c>
      <c r="B1082" t="str">
        <f>_xlfn.XLOOKUP(draft_picks[[#This Row],[draft_id]],drafts[id],drafts[title])</f>
        <v>Friends</v>
      </c>
      <c r="C1082" s="3">
        <v>4</v>
      </c>
      <c r="D1082">
        <f>IF(C1081&lt;draft_picks[[#This Row],[position]],1,IF(C1081&gt;draft_picks[[#This Row],[position]],D1081+1,IF(C1081=draft_picks[[#This Row],[position]],D1081+1)))</f>
        <v>4</v>
      </c>
      <c r="E1082" t="s">
        <v>3385</v>
      </c>
      <c r="F1082" t="str">
        <f>IF(ISBLANK(draft_picks[[#This Row],[movie_id]]),"",_xlfn.XLOOKUP(draft_picks[[#This Row],[movie_id]],drafts.movies[id],drafts.movies[movie_title]))</f>
        <v>The Whole Nine Yards</v>
      </c>
      <c r="G1082" s="3" t="s">
        <v>777</v>
      </c>
      <c r="H1082" t="str">
        <f>IF(ISBLANK(draft_picks[[#This Row],[drafter_id]]),"",_xlfn.XLOOKUP(draft_picks[[#This Row],[drafter_id]],drafters[id],drafters[name]))</f>
        <v>Halle Kiefer</v>
      </c>
      <c r="J1082" t="str">
        <f>IF(ISBLANK(draft_picks[[#This Row],[drafter_team_id]]),"",_xlfn.XLOOKUP(draft_picks[[#This Row],[drafter_team_id]],drafter_teams[id],drafter_teams[name]))</f>
        <v/>
      </c>
      <c r="K1082" s="3" t="s">
        <v>15497</v>
      </c>
      <c r="L1082" t="s">
        <v>15497</v>
      </c>
      <c r="M1082" t="str">
        <f>IF(OR(ISBLANK(draft_picks[[#This Row],[veto_drafter_id]]),draft_picks[[#This Row],[veto_drafter_id]]=""),"",_xlfn.XLOOKUP(draft_picks[[#This Row],[veto_drafter_id]],drafters[id],drafters[name]))</f>
        <v/>
      </c>
      <c r="N1082" t="s">
        <v>15497</v>
      </c>
      <c r="O1082" t="str">
        <f>IF(OR(ISBLANK(draft_picks[[#This Row],[veto_drafter_team_id]]),draft_picks[[#This Row],[veto_drafter_team_id]]=""),"",_xlfn.XLOOKUP(draft_picks[[#This Row],[veto_drafter_team_id]],drafter_teams[id],drafter_teams[name]))</f>
        <v/>
      </c>
      <c r="Q1082" t="s">
        <v>15497</v>
      </c>
      <c r="R1082" t="str">
        <f>IF(OR(ISBLANK(draft_picks[[#This Row],[veto_override_drafter_id]]),draft_picks[[#This Row],[veto_override_drafter_id]]=""),"",_xlfn.XLOOKUP(draft_picks[[#This Row],[veto_override_drafter_id]],drafters[id],drafters[name]))</f>
        <v/>
      </c>
      <c r="S1082" t="s">
        <v>15497</v>
      </c>
      <c r="T1082" t="str">
        <f>IF(OR(ISBLANK(draft_picks[[#This Row],[veto_override_team_id]]),draft_picks[[#This Row],[veto_override_team_id]]=""),"",_xlfn.XLOOKUP(draft_picks[[#This Row],[veto_override_team_id]],drafter_teams[id],drafter_teams[name]))</f>
        <v/>
      </c>
    </row>
    <row r="1083" spans="1:20" x14ac:dyDescent="0.25">
      <c r="A1083" t="s">
        <v>586</v>
      </c>
      <c r="B1083" t="str">
        <f>_xlfn.XLOOKUP(draft_picks[[#This Row],[draft_id]],drafts[id],drafts[title])</f>
        <v>Friends</v>
      </c>
      <c r="C1083" s="3">
        <v>3</v>
      </c>
      <c r="D1083">
        <f>IF(C1082&lt;draft_picks[[#This Row],[position]],1,IF(C1082&gt;draft_picks[[#This Row],[position]],D1082+1,IF(C1082=draft_picks[[#This Row],[position]],D1082+1)))</f>
        <v>5</v>
      </c>
      <c r="E1083" t="s">
        <v>3427</v>
      </c>
      <c r="F1083" t="str">
        <f>IF(ISBLANK(draft_picks[[#This Row],[movie_id]]),"",_xlfn.XLOOKUP(draft_picks[[#This Row],[movie_id]],drafts.movies[id],drafts.movies[movie_title]))</f>
        <v>Scream</v>
      </c>
      <c r="G1083" s="3" t="s">
        <v>843</v>
      </c>
      <c r="H1083" t="str">
        <f>IF(ISBLANK(draft_picks[[#This Row],[drafter_id]]),"",_xlfn.XLOOKUP(draft_picks[[#This Row],[drafter_id]],drafters[id],drafters[name]))</f>
        <v>Alison Leiby</v>
      </c>
      <c r="J1083" t="str">
        <f>IF(ISBLANK(draft_picks[[#This Row],[drafter_team_id]]),"",_xlfn.XLOOKUP(draft_picks[[#This Row],[drafter_team_id]],drafter_teams[id],drafter_teams[name]))</f>
        <v/>
      </c>
      <c r="K1083" s="3" t="s">
        <v>15497</v>
      </c>
      <c r="L1083" t="s">
        <v>15497</v>
      </c>
      <c r="M1083" t="str">
        <f>IF(OR(ISBLANK(draft_picks[[#This Row],[veto_drafter_id]]),draft_picks[[#This Row],[veto_drafter_id]]=""),"",_xlfn.XLOOKUP(draft_picks[[#This Row],[veto_drafter_id]],drafters[id],drafters[name]))</f>
        <v/>
      </c>
      <c r="N1083" t="s">
        <v>15497</v>
      </c>
      <c r="O1083" t="str">
        <f>IF(OR(ISBLANK(draft_picks[[#This Row],[veto_drafter_team_id]]),draft_picks[[#This Row],[veto_drafter_team_id]]=""),"",_xlfn.XLOOKUP(draft_picks[[#This Row],[veto_drafter_team_id]],drafter_teams[id],drafter_teams[name]))</f>
        <v/>
      </c>
      <c r="Q1083" t="s">
        <v>15497</v>
      </c>
      <c r="R1083" t="str">
        <f>IF(OR(ISBLANK(draft_picks[[#This Row],[veto_override_drafter_id]]),draft_picks[[#This Row],[veto_override_drafter_id]]=""),"",_xlfn.XLOOKUP(draft_picks[[#This Row],[veto_override_drafter_id]],drafters[id],drafters[name]))</f>
        <v/>
      </c>
      <c r="S1083" t="s">
        <v>15497</v>
      </c>
      <c r="T1083" t="str">
        <f>IF(OR(ISBLANK(draft_picks[[#This Row],[veto_override_team_id]]),draft_picks[[#This Row],[veto_override_team_id]]=""),"",_xlfn.XLOOKUP(draft_picks[[#This Row],[veto_override_team_id]],drafter_teams[id],drafter_teams[name]))</f>
        <v/>
      </c>
    </row>
    <row r="1084" spans="1:20" x14ac:dyDescent="0.25">
      <c r="A1084" t="s">
        <v>586</v>
      </c>
      <c r="B1084" t="str">
        <f>_xlfn.XLOOKUP(draft_picks[[#This Row],[draft_id]],drafts[id],drafts[title])</f>
        <v>Friends</v>
      </c>
      <c r="C1084" s="3">
        <v>2</v>
      </c>
      <c r="D1084">
        <f>IF(C1083&lt;draft_picks[[#This Row],[position]],1,IF(C1083&gt;draft_picks[[#This Row],[position]],D1083+1,IF(C1083=draft_picks[[#This Row],[position]],D1083+1)))</f>
        <v>6</v>
      </c>
      <c r="E1084" t="s">
        <v>5889</v>
      </c>
      <c r="F1084" t="str">
        <f>IF(ISBLANK(draft_picks[[#This Row],[movie_id]]),"",_xlfn.XLOOKUP(draft_picks[[#This Row],[movie_id]],drafts.movies[id],drafts.movies[movie_title]))</f>
        <v>Office Space</v>
      </c>
      <c r="G1084" s="3" t="s">
        <v>777</v>
      </c>
      <c r="H1084" t="str">
        <f>IF(ISBLANK(draft_picks[[#This Row],[drafter_id]]),"",_xlfn.XLOOKUP(draft_picks[[#This Row],[drafter_id]],drafters[id],drafters[name]))</f>
        <v>Halle Kiefer</v>
      </c>
      <c r="J1084" t="str">
        <f>IF(ISBLANK(draft_picks[[#This Row],[drafter_team_id]]),"",_xlfn.XLOOKUP(draft_picks[[#This Row],[drafter_team_id]],drafter_teams[id],drafter_teams[name]))</f>
        <v/>
      </c>
      <c r="K1084" s="3" t="s">
        <v>15497</v>
      </c>
      <c r="L1084" t="s">
        <v>15497</v>
      </c>
      <c r="M1084" t="str">
        <f>IF(OR(ISBLANK(draft_picks[[#This Row],[veto_drafter_id]]),draft_picks[[#This Row],[veto_drafter_id]]=""),"",_xlfn.XLOOKUP(draft_picks[[#This Row],[veto_drafter_id]],drafters[id],drafters[name]))</f>
        <v/>
      </c>
      <c r="N1084" t="s">
        <v>15497</v>
      </c>
      <c r="O1084" t="str">
        <f>IF(OR(ISBLANK(draft_picks[[#This Row],[veto_drafter_team_id]]),draft_picks[[#This Row],[veto_drafter_team_id]]=""),"",_xlfn.XLOOKUP(draft_picks[[#This Row],[veto_drafter_team_id]],drafter_teams[id],drafter_teams[name]))</f>
        <v/>
      </c>
      <c r="Q1084" t="s">
        <v>15497</v>
      </c>
      <c r="R1084" t="str">
        <f>IF(OR(ISBLANK(draft_picks[[#This Row],[veto_override_drafter_id]]),draft_picks[[#This Row],[veto_override_drafter_id]]=""),"",_xlfn.XLOOKUP(draft_picks[[#This Row],[veto_override_drafter_id]],drafters[id],drafters[name]))</f>
        <v/>
      </c>
      <c r="S1084" t="s">
        <v>15497</v>
      </c>
      <c r="T1084" t="str">
        <f>IF(OR(ISBLANK(draft_picks[[#This Row],[veto_override_team_id]]),draft_picks[[#This Row],[veto_override_team_id]]=""),"",_xlfn.XLOOKUP(draft_picks[[#This Row],[veto_override_team_id]],drafter_teams[id],drafter_teams[name]))</f>
        <v/>
      </c>
    </row>
    <row r="1085" spans="1:20" x14ac:dyDescent="0.25">
      <c r="A1085" t="s">
        <v>586</v>
      </c>
      <c r="B1085" t="str">
        <f>_xlfn.XLOOKUP(draft_picks[[#This Row],[draft_id]],drafts[id],drafts[title])</f>
        <v>Friends</v>
      </c>
      <c r="C1085" s="3">
        <v>1</v>
      </c>
      <c r="D1085">
        <f>IF(C1084&lt;draft_picks[[#This Row],[position]],1,IF(C1084&gt;draft_picks[[#This Row],[position]],D1084+1,IF(C1084=draft_picks[[#This Row],[position]],D1084+1)))</f>
        <v>7</v>
      </c>
      <c r="E1085" t="s">
        <v>7856</v>
      </c>
      <c r="F1085" t="str">
        <f>IF(ISBLANK(draft_picks[[#This Row],[movie_id]]),"",_xlfn.XLOOKUP(draft_picks[[#This Row],[movie_id]],drafts.movies[id],drafts.movies[movie_title]))</f>
        <v>Romy and Michele's High School Reunion</v>
      </c>
      <c r="G1085" s="3" t="s">
        <v>843</v>
      </c>
      <c r="H1085" t="str">
        <f>IF(ISBLANK(draft_picks[[#This Row],[drafter_id]]),"",_xlfn.XLOOKUP(draft_picks[[#This Row],[drafter_id]],drafters[id],drafters[name]))</f>
        <v>Alison Leiby</v>
      </c>
      <c r="J1085" t="str">
        <f>IF(ISBLANK(draft_picks[[#This Row],[drafter_team_id]]),"",_xlfn.XLOOKUP(draft_picks[[#This Row],[drafter_team_id]],drafter_teams[id],drafter_teams[name]))</f>
        <v/>
      </c>
      <c r="K1085" s="3" t="s">
        <v>15497</v>
      </c>
      <c r="L1085" t="s">
        <v>15497</v>
      </c>
      <c r="M1085" t="str">
        <f>IF(OR(ISBLANK(draft_picks[[#This Row],[veto_drafter_id]]),draft_picks[[#This Row],[veto_drafter_id]]=""),"",_xlfn.XLOOKUP(draft_picks[[#This Row],[veto_drafter_id]],drafters[id],drafters[name]))</f>
        <v/>
      </c>
      <c r="N1085" t="s">
        <v>15497</v>
      </c>
      <c r="O1085" t="str">
        <f>IF(OR(ISBLANK(draft_picks[[#This Row],[veto_drafter_team_id]]),draft_picks[[#This Row],[veto_drafter_team_id]]=""),"",_xlfn.XLOOKUP(draft_picks[[#This Row],[veto_drafter_team_id]],drafter_teams[id],drafter_teams[name]))</f>
        <v/>
      </c>
      <c r="Q1085" t="s">
        <v>15497</v>
      </c>
      <c r="R1085" t="str">
        <f>IF(OR(ISBLANK(draft_picks[[#This Row],[veto_override_drafter_id]]),draft_picks[[#This Row],[veto_override_drafter_id]]=""),"",_xlfn.XLOOKUP(draft_picks[[#This Row],[veto_override_drafter_id]],drafters[id],drafters[name]))</f>
        <v/>
      </c>
      <c r="S1085" t="s">
        <v>15497</v>
      </c>
      <c r="T1085" t="str">
        <f>IF(OR(ISBLANK(draft_picks[[#This Row],[veto_override_team_id]]),draft_picks[[#This Row],[veto_override_team_id]]=""),"",_xlfn.XLOOKUP(draft_picks[[#This Row],[veto_override_team_id]],drafter_teams[id],drafter_teams[name]))</f>
        <v/>
      </c>
    </row>
    <row r="1086" spans="1:20" x14ac:dyDescent="0.25">
      <c r="A1086" t="s">
        <v>176</v>
      </c>
      <c r="B1086" t="str">
        <f>_xlfn.XLOOKUP(draft_picks[[#This Row],[draft_id]],drafts[id],drafts[title])</f>
        <v>TV Adaptations</v>
      </c>
      <c r="C1086" s="3">
        <v>7</v>
      </c>
      <c r="D1086">
        <f>IF(C1085&lt;draft_picks[[#This Row],[position]],1,IF(C1085&gt;draft_picks[[#This Row],[position]],D1085+1,IF(C1085=draft_picks[[#This Row],[position]],D1085+1)))</f>
        <v>1</v>
      </c>
      <c r="E1086" t="s">
        <v>2580</v>
      </c>
      <c r="F1086" t="str">
        <f>IF(ISBLANK(draft_picks[[#This Row],[movie_id]]),"",_xlfn.XLOOKUP(draft_picks[[#This Row],[movie_id]],drafts.movies[id],drafts.movies[movie_title]))</f>
        <v>Miami Vice</v>
      </c>
      <c r="G1086" s="3" t="s">
        <v>1051</v>
      </c>
      <c r="H1086" t="str">
        <f>IF(ISBLANK(draft_picks[[#This Row],[drafter_id]]),"",_xlfn.XLOOKUP(draft_picks[[#This Row],[drafter_id]],drafters[id],drafters[name]))</f>
        <v>Drew McWeeny</v>
      </c>
      <c r="J1086" t="str">
        <f>IF(ISBLANK(draft_picks[[#This Row],[drafter_team_id]]),"",_xlfn.XLOOKUP(draft_picks[[#This Row],[drafter_team_id]],drafter_teams[id],drafter_teams[name]))</f>
        <v/>
      </c>
      <c r="K1086" s="3" t="s">
        <v>15497</v>
      </c>
      <c r="L1086" t="s">
        <v>15497</v>
      </c>
      <c r="M1086" t="str">
        <f>IF(OR(ISBLANK(draft_picks[[#This Row],[veto_drafter_id]]),draft_picks[[#This Row],[veto_drafter_id]]=""),"",_xlfn.XLOOKUP(draft_picks[[#This Row],[veto_drafter_id]],drafters[id],drafters[name]))</f>
        <v/>
      </c>
      <c r="N1086" t="s">
        <v>15497</v>
      </c>
      <c r="O1086" t="str">
        <f>IF(OR(ISBLANK(draft_picks[[#This Row],[veto_drafter_team_id]]),draft_picks[[#This Row],[veto_drafter_team_id]]=""),"",_xlfn.XLOOKUP(draft_picks[[#This Row],[veto_drafter_team_id]],drafter_teams[id],drafter_teams[name]))</f>
        <v/>
      </c>
      <c r="Q1086" t="s">
        <v>15497</v>
      </c>
      <c r="R1086" t="str">
        <f>IF(OR(ISBLANK(draft_picks[[#This Row],[veto_override_drafter_id]]),draft_picks[[#This Row],[veto_override_drafter_id]]=""),"",_xlfn.XLOOKUP(draft_picks[[#This Row],[veto_override_drafter_id]],drafters[id],drafters[name]))</f>
        <v/>
      </c>
      <c r="S1086" t="s">
        <v>15497</v>
      </c>
      <c r="T1086" t="str">
        <f>IF(OR(ISBLANK(draft_picks[[#This Row],[veto_override_team_id]]),draft_picks[[#This Row],[veto_override_team_id]]=""),"",_xlfn.XLOOKUP(draft_picks[[#This Row],[veto_override_team_id]],drafter_teams[id],drafter_teams[name]))</f>
        <v/>
      </c>
    </row>
    <row r="1087" spans="1:20" x14ac:dyDescent="0.25">
      <c r="A1087" t="s">
        <v>176</v>
      </c>
      <c r="B1087" t="str">
        <f>_xlfn.XLOOKUP(draft_picks[[#This Row],[draft_id]],drafts[id],drafts[title])</f>
        <v>TV Adaptations</v>
      </c>
      <c r="C1087" s="3">
        <v>6</v>
      </c>
      <c r="D1087">
        <f>IF(C1086&lt;draft_picks[[#This Row],[position]],1,IF(C1086&gt;draft_picks[[#This Row],[position]],D1086+1,IF(C1086=draft_picks[[#This Row],[position]],D1086+1)))</f>
        <v>2</v>
      </c>
      <c r="E1087" t="s">
        <v>4719</v>
      </c>
      <c r="F1087" t="str">
        <f>IF(ISBLANK(draft_picks[[#This Row],[movie_id]]),"",_xlfn.XLOOKUP(draft_picks[[#This Row],[movie_id]],drafts.movies[id],drafts.movies[movie_title]))</f>
        <v>Mission: Impossible - Ghost Protocol</v>
      </c>
      <c r="G1087" s="3" t="s">
        <v>1051</v>
      </c>
      <c r="H1087" t="str">
        <f>IF(ISBLANK(draft_picks[[#This Row],[drafter_id]]),"",_xlfn.XLOOKUP(draft_picks[[#This Row],[drafter_id]],drafters[id],drafters[name]))</f>
        <v>Drew McWeeny</v>
      </c>
      <c r="J1087" t="str">
        <f>IF(ISBLANK(draft_picks[[#This Row],[drafter_team_id]]),"",_xlfn.XLOOKUP(draft_picks[[#This Row],[drafter_team_id]],drafter_teams[id],drafter_teams[name]))</f>
        <v/>
      </c>
      <c r="K1087" s="3" t="s">
        <v>15497</v>
      </c>
      <c r="L1087" t="s">
        <v>15497</v>
      </c>
      <c r="M1087" t="str">
        <f>IF(OR(ISBLANK(draft_picks[[#This Row],[veto_drafter_id]]),draft_picks[[#This Row],[veto_drafter_id]]=""),"",_xlfn.XLOOKUP(draft_picks[[#This Row],[veto_drafter_id]],drafters[id],drafters[name]))</f>
        <v/>
      </c>
      <c r="N1087" t="s">
        <v>15497</v>
      </c>
      <c r="O1087" t="str">
        <f>IF(OR(ISBLANK(draft_picks[[#This Row],[veto_drafter_team_id]]),draft_picks[[#This Row],[veto_drafter_team_id]]=""),"",_xlfn.XLOOKUP(draft_picks[[#This Row],[veto_drafter_team_id]],drafter_teams[id],drafter_teams[name]))</f>
        <v/>
      </c>
      <c r="Q1087" t="s">
        <v>15497</v>
      </c>
      <c r="R1087" t="str">
        <f>IF(OR(ISBLANK(draft_picks[[#This Row],[veto_override_drafter_id]]),draft_picks[[#This Row],[veto_override_drafter_id]]=""),"",_xlfn.XLOOKUP(draft_picks[[#This Row],[veto_override_drafter_id]],drafters[id],drafters[name]))</f>
        <v/>
      </c>
      <c r="S1087" t="s">
        <v>15497</v>
      </c>
      <c r="T1087" t="str">
        <f>IF(OR(ISBLANK(draft_picks[[#This Row],[veto_override_team_id]]),draft_picks[[#This Row],[veto_override_team_id]]=""),"",_xlfn.XLOOKUP(draft_picks[[#This Row],[veto_override_team_id]],drafter_teams[id],drafter_teams[name]))</f>
        <v/>
      </c>
    </row>
    <row r="1088" spans="1:20" x14ac:dyDescent="0.25">
      <c r="A1088" t="s">
        <v>176</v>
      </c>
      <c r="B1088" t="str">
        <f>_xlfn.XLOOKUP(draft_picks[[#This Row],[draft_id]],drafts[id],drafts[title])</f>
        <v>TV Adaptations</v>
      </c>
      <c r="C1088" s="3">
        <v>5</v>
      </c>
      <c r="D1088">
        <f>IF(C1087&lt;draft_picks[[#This Row],[position]],1,IF(C1087&gt;draft_picks[[#This Row],[position]],D1087+1,IF(C1087=draft_picks[[#This Row],[position]],D1087+1)))</f>
        <v>3</v>
      </c>
      <c r="E1088" t="s">
        <v>5719</v>
      </c>
      <c r="F1088" t="str">
        <f>IF(ISBLANK(draft_picks[[#This Row],[movie_id]]),"",_xlfn.XLOOKUP(draft_picks[[#This Row],[movie_id]],drafts.movies[id],drafts.movies[movie_title]))</f>
        <v>The Brady Bunch Movie</v>
      </c>
      <c r="G1088" s="3" t="s">
        <v>987</v>
      </c>
      <c r="H1088" t="str">
        <f>IF(ISBLANK(draft_picks[[#This Row],[drafter_id]]),"",_xlfn.XLOOKUP(draft_picks[[#This Row],[drafter_id]],drafters[id],drafters[name]))</f>
        <v>Alan Sepinwall</v>
      </c>
      <c r="J1088" t="str">
        <f>IF(ISBLANK(draft_picks[[#This Row],[drafter_team_id]]),"",_xlfn.XLOOKUP(draft_picks[[#This Row],[drafter_team_id]],drafter_teams[id],drafter_teams[name]))</f>
        <v/>
      </c>
      <c r="K1088" s="3" t="s">
        <v>15497</v>
      </c>
      <c r="L1088" t="s">
        <v>15497</v>
      </c>
      <c r="M1088" t="str">
        <f>IF(OR(ISBLANK(draft_picks[[#This Row],[veto_drafter_id]]),draft_picks[[#This Row],[veto_drafter_id]]=""),"",_xlfn.XLOOKUP(draft_picks[[#This Row],[veto_drafter_id]],drafters[id],drafters[name]))</f>
        <v/>
      </c>
      <c r="N1088" t="s">
        <v>15497</v>
      </c>
      <c r="O1088" t="str">
        <f>IF(OR(ISBLANK(draft_picks[[#This Row],[veto_drafter_team_id]]),draft_picks[[#This Row],[veto_drafter_team_id]]=""),"",_xlfn.XLOOKUP(draft_picks[[#This Row],[veto_drafter_team_id]],drafter_teams[id],drafter_teams[name]))</f>
        <v/>
      </c>
      <c r="Q1088" t="s">
        <v>15497</v>
      </c>
      <c r="R1088" t="str">
        <f>IF(OR(ISBLANK(draft_picks[[#This Row],[veto_override_drafter_id]]),draft_picks[[#This Row],[veto_override_drafter_id]]=""),"",_xlfn.XLOOKUP(draft_picks[[#This Row],[veto_override_drafter_id]],drafters[id],drafters[name]))</f>
        <v/>
      </c>
      <c r="S1088" t="s">
        <v>15497</v>
      </c>
      <c r="T1088" t="str">
        <f>IF(OR(ISBLANK(draft_picks[[#This Row],[veto_override_team_id]]),draft_picks[[#This Row],[veto_override_team_id]]=""),"",_xlfn.XLOOKUP(draft_picks[[#This Row],[veto_override_team_id]],drafter_teams[id],drafter_teams[name]))</f>
        <v/>
      </c>
    </row>
    <row r="1089" spans="1:20" x14ac:dyDescent="0.25">
      <c r="A1089" t="s">
        <v>176</v>
      </c>
      <c r="B1089" t="str">
        <f>_xlfn.XLOOKUP(draft_picks[[#This Row],[draft_id]],drafts[id],drafts[title])</f>
        <v>TV Adaptations</v>
      </c>
      <c r="C1089" s="3">
        <v>4</v>
      </c>
      <c r="D1089">
        <f>IF(C1088&lt;draft_picks[[#This Row],[position]],1,IF(C1088&gt;draft_picks[[#This Row],[position]],D1088+1,IF(C1088=draft_picks[[#This Row],[position]],D1088+1)))</f>
        <v>4</v>
      </c>
      <c r="E1089" t="s">
        <v>1440</v>
      </c>
      <c r="F1089" t="str">
        <f>IF(ISBLANK(draft_picks[[#This Row],[movie_id]]),"",_xlfn.XLOOKUP(draft_picks[[#This Row],[movie_id]],drafts.movies[id],drafts.movies[movie_title]))</f>
        <v>Star Trek Beyond</v>
      </c>
      <c r="G1089" s="3" t="s">
        <v>1051</v>
      </c>
      <c r="H1089" t="str">
        <f>IF(ISBLANK(draft_picks[[#This Row],[drafter_id]]),"",_xlfn.XLOOKUP(draft_picks[[#This Row],[drafter_id]],drafters[id],drafters[name]))</f>
        <v>Drew McWeeny</v>
      </c>
      <c r="J1089" t="str">
        <f>IF(ISBLANK(draft_picks[[#This Row],[drafter_team_id]]),"",_xlfn.XLOOKUP(draft_picks[[#This Row],[drafter_team_id]],drafter_teams[id],drafter_teams[name]))</f>
        <v/>
      </c>
      <c r="K1089" s="3" t="s">
        <v>15497</v>
      </c>
      <c r="L1089" t="s">
        <v>15497</v>
      </c>
      <c r="M1089" t="str">
        <f>IF(OR(ISBLANK(draft_picks[[#This Row],[veto_drafter_id]]),draft_picks[[#This Row],[veto_drafter_id]]=""),"",_xlfn.XLOOKUP(draft_picks[[#This Row],[veto_drafter_id]],drafters[id],drafters[name]))</f>
        <v/>
      </c>
      <c r="N1089" t="s">
        <v>15497</v>
      </c>
      <c r="O1089" t="str">
        <f>IF(OR(ISBLANK(draft_picks[[#This Row],[veto_drafter_team_id]]),draft_picks[[#This Row],[veto_drafter_team_id]]=""),"",_xlfn.XLOOKUP(draft_picks[[#This Row],[veto_drafter_team_id]],drafter_teams[id],drafter_teams[name]))</f>
        <v/>
      </c>
      <c r="Q1089" t="s">
        <v>15497</v>
      </c>
      <c r="R1089" t="str">
        <f>IF(OR(ISBLANK(draft_picks[[#This Row],[veto_override_drafter_id]]),draft_picks[[#This Row],[veto_override_drafter_id]]=""),"",_xlfn.XLOOKUP(draft_picks[[#This Row],[veto_override_drafter_id]],drafters[id],drafters[name]))</f>
        <v/>
      </c>
      <c r="S1089" t="s">
        <v>15497</v>
      </c>
      <c r="T1089" t="str">
        <f>IF(OR(ISBLANK(draft_picks[[#This Row],[veto_override_team_id]]),draft_picks[[#This Row],[veto_override_team_id]]=""),"",_xlfn.XLOOKUP(draft_picks[[#This Row],[veto_override_team_id]],drafter_teams[id],drafter_teams[name]))</f>
        <v/>
      </c>
    </row>
    <row r="1090" spans="1:20" x14ac:dyDescent="0.25">
      <c r="A1090" t="s">
        <v>176</v>
      </c>
      <c r="B1090" t="str">
        <f>_xlfn.XLOOKUP(draft_picks[[#This Row],[draft_id]],drafts[id],drafts[title])</f>
        <v>TV Adaptations</v>
      </c>
      <c r="C1090" s="3">
        <v>3</v>
      </c>
      <c r="D1090">
        <f>IF(C1089&lt;draft_picks[[#This Row],[position]],1,IF(C1089&gt;draft_picks[[#This Row],[position]],D1089+1,IF(C1089=draft_picks[[#This Row],[position]],D1089+1)))</f>
        <v>5</v>
      </c>
      <c r="E1090" t="s">
        <v>5937</v>
      </c>
      <c r="F1090" t="str">
        <f>IF(ISBLANK(draft_picks[[#This Row],[movie_id]]),"",_xlfn.XLOOKUP(draft_picks[[#This Row],[movie_id]],drafts.movies[id],drafts.movies[movie_title]))</f>
        <v>The Fugitive</v>
      </c>
      <c r="G1090" s="3" t="s">
        <v>987</v>
      </c>
      <c r="H1090" t="str">
        <f>IF(ISBLANK(draft_picks[[#This Row],[drafter_id]]),"",_xlfn.XLOOKUP(draft_picks[[#This Row],[drafter_id]],drafters[id],drafters[name]))</f>
        <v>Alan Sepinwall</v>
      </c>
      <c r="J1090" t="str">
        <f>IF(ISBLANK(draft_picks[[#This Row],[drafter_team_id]]),"",_xlfn.XLOOKUP(draft_picks[[#This Row],[drafter_team_id]],drafter_teams[id],drafter_teams[name]))</f>
        <v/>
      </c>
      <c r="K1090" s="3" t="s">
        <v>15497</v>
      </c>
      <c r="L1090" t="s">
        <v>15497</v>
      </c>
      <c r="M1090" t="str">
        <f>IF(OR(ISBLANK(draft_picks[[#This Row],[veto_drafter_id]]),draft_picks[[#This Row],[veto_drafter_id]]=""),"",_xlfn.XLOOKUP(draft_picks[[#This Row],[veto_drafter_id]],drafters[id],drafters[name]))</f>
        <v/>
      </c>
      <c r="N1090" t="s">
        <v>15497</v>
      </c>
      <c r="O1090" t="str">
        <f>IF(OR(ISBLANK(draft_picks[[#This Row],[veto_drafter_team_id]]),draft_picks[[#This Row],[veto_drafter_team_id]]=""),"",_xlfn.XLOOKUP(draft_picks[[#This Row],[veto_drafter_team_id]],drafter_teams[id],drafter_teams[name]))</f>
        <v/>
      </c>
      <c r="Q1090" t="s">
        <v>15497</v>
      </c>
      <c r="R1090" t="str">
        <f>IF(OR(ISBLANK(draft_picks[[#This Row],[veto_override_drafter_id]]),draft_picks[[#This Row],[veto_override_drafter_id]]=""),"",_xlfn.XLOOKUP(draft_picks[[#This Row],[veto_override_drafter_id]],drafters[id],drafters[name]))</f>
        <v/>
      </c>
      <c r="S1090" t="s">
        <v>15497</v>
      </c>
      <c r="T1090" t="str">
        <f>IF(OR(ISBLANK(draft_picks[[#This Row],[veto_override_team_id]]),draft_picks[[#This Row],[veto_override_team_id]]=""),"",_xlfn.XLOOKUP(draft_picks[[#This Row],[veto_override_team_id]],drafter_teams[id],drafter_teams[name]))</f>
        <v/>
      </c>
    </row>
    <row r="1091" spans="1:20" x14ac:dyDescent="0.25">
      <c r="A1091" t="s">
        <v>176</v>
      </c>
      <c r="B1091" t="str">
        <f>_xlfn.XLOOKUP(draft_picks[[#This Row],[draft_id]],drafts[id],drafts[title])</f>
        <v>TV Adaptations</v>
      </c>
      <c r="C1091" s="3">
        <v>2</v>
      </c>
      <c r="D1091">
        <f>IF(C1090&lt;draft_picks[[#This Row],[position]],1,IF(C1090&gt;draft_picks[[#This Row],[position]],D1090+1,IF(C1090=draft_picks[[#This Row],[position]],D1090+1)))</f>
        <v>6</v>
      </c>
      <c r="E1091" t="s">
        <v>1604</v>
      </c>
      <c r="F1091" t="str">
        <f>IF(ISBLANK(draft_picks[[#This Row],[movie_id]]),"",_xlfn.XLOOKUP(draft_picks[[#This Row],[movie_id]],drafts.movies[id],drafts.movies[movie_title]))</f>
        <v>Pennies from Heaven</v>
      </c>
      <c r="G1091" s="3" t="s">
        <v>1051</v>
      </c>
      <c r="H1091" t="str">
        <f>IF(ISBLANK(draft_picks[[#This Row],[drafter_id]]),"",_xlfn.XLOOKUP(draft_picks[[#This Row],[drafter_id]],drafters[id],drafters[name]))</f>
        <v>Drew McWeeny</v>
      </c>
      <c r="J1091" t="str">
        <f>IF(ISBLANK(draft_picks[[#This Row],[drafter_team_id]]),"",_xlfn.XLOOKUP(draft_picks[[#This Row],[drafter_team_id]],drafter_teams[id],drafter_teams[name]))</f>
        <v/>
      </c>
      <c r="K1091" s="3" t="s">
        <v>15497</v>
      </c>
      <c r="L1091" t="s">
        <v>15497</v>
      </c>
      <c r="M1091" t="str">
        <f>IF(OR(ISBLANK(draft_picks[[#This Row],[veto_drafter_id]]),draft_picks[[#This Row],[veto_drafter_id]]=""),"",_xlfn.XLOOKUP(draft_picks[[#This Row],[veto_drafter_id]],drafters[id],drafters[name]))</f>
        <v/>
      </c>
      <c r="N1091" t="s">
        <v>15497</v>
      </c>
      <c r="O1091" t="str">
        <f>IF(OR(ISBLANK(draft_picks[[#This Row],[veto_drafter_team_id]]),draft_picks[[#This Row],[veto_drafter_team_id]]=""),"",_xlfn.XLOOKUP(draft_picks[[#This Row],[veto_drafter_team_id]],drafter_teams[id],drafter_teams[name]))</f>
        <v/>
      </c>
      <c r="Q1091" t="s">
        <v>15497</v>
      </c>
      <c r="R1091" t="str">
        <f>IF(OR(ISBLANK(draft_picks[[#This Row],[veto_override_drafter_id]]),draft_picks[[#This Row],[veto_override_drafter_id]]=""),"",_xlfn.XLOOKUP(draft_picks[[#This Row],[veto_override_drafter_id]],drafters[id],drafters[name]))</f>
        <v/>
      </c>
      <c r="S1091" t="s">
        <v>15497</v>
      </c>
      <c r="T1091" t="str">
        <f>IF(OR(ISBLANK(draft_picks[[#This Row],[veto_override_team_id]]),draft_picks[[#This Row],[veto_override_team_id]]=""),"",_xlfn.XLOOKUP(draft_picks[[#This Row],[veto_override_team_id]],drafter_teams[id],drafter_teams[name]))</f>
        <v/>
      </c>
    </row>
    <row r="1092" spans="1:20" x14ac:dyDescent="0.25">
      <c r="A1092" t="s">
        <v>176</v>
      </c>
      <c r="B1092" t="str">
        <f>_xlfn.XLOOKUP(draft_picks[[#This Row],[draft_id]],drafts[id],drafts[title])</f>
        <v>TV Adaptations</v>
      </c>
      <c r="C1092" s="3">
        <v>1</v>
      </c>
      <c r="D1092">
        <f>IF(C1091&lt;draft_picks[[#This Row],[position]],1,IF(C1091&gt;draft_picks[[#This Row],[position]],D1091+1,IF(C1091=draft_picks[[#This Row],[position]],D1091+1)))</f>
        <v>7</v>
      </c>
      <c r="E1092" t="s">
        <v>2018</v>
      </c>
      <c r="F1092" t="str">
        <f>IF(ISBLANK(draft_picks[[#This Row],[movie_id]]),"",_xlfn.XLOOKUP(draft_picks[[#This Row],[movie_id]],drafts.movies[id],drafts.movies[movie_title]))</f>
        <v>The Untouchables</v>
      </c>
      <c r="G1092" s="3" t="s">
        <v>987</v>
      </c>
      <c r="H1092" t="str">
        <f>IF(ISBLANK(draft_picks[[#This Row],[drafter_id]]),"",_xlfn.XLOOKUP(draft_picks[[#This Row],[drafter_id]],drafters[id],drafters[name]))</f>
        <v>Alan Sepinwall</v>
      </c>
      <c r="J1092" t="str">
        <f>IF(ISBLANK(draft_picks[[#This Row],[drafter_team_id]]),"",_xlfn.XLOOKUP(draft_picks[[#This Row],[drafter_team_id]],drafter_teams[id],drafter_teams[name]))</f>
        <v/>
      </c>
      <c r="K1092" s="3" t="s">
        <v>15497</v>
      </c>
      <c r="L1092" t="s">
        <v>15497</v>
      </c>
      <c r="M1092" t="str">
        <f>IF(OR(ISBLANK(draft_picks[[#This Row],[veto_drafter_id]]),draft_picks[[#This Row],[veto_drafter_id]]=""),"",_xlfn.XLOOKUP(draft_picks[[#This Row],[veto_drafter_id]],drafters[id],drafters[name]))</f>
        <v/>
      </c>
      <c r="N1092" t="s">
        <v>15497</v>
      </c>
      <c r="O1092" t="str">
        <f>IF(OR(ISBLANK(draft_picks[[#This Row],[veto_drafter_team_id]]),draft_picks[[#This Row],[veto_drafter_team_id]]=""),"",_xlfn.XLOOKUP(draft_picks[[#This Row],[veto_drafter_team_id]],drafter_teams[id],drafter_teams[name]))</f>
        <v/>
      </c>
      <c r="Q1092" t="s">
        <v>15497</v>
      </c>
      <c r="R1092" t="str">
        <f>IF(OR(ISBLANK(draft_picks[[#This Row],[veto_override_drafter_id]]),draft_picks[[#This Row],[veto_override_drafter_id]]=""),"",_xlfn.XLOOKUP(draft_picks[[#This Row],[veto_override_drafter_id]],drafters[id],drafters[name]))</f>
        <v/>
      </c>
      <c r="S1092" t="s">
        <v>15497</v>
      </c>
      <c r="T1092" t="str">
        <f>IF(OR(ISBLANK(draft_picks[[#This Row],[veto_override_team_id]]),draft_picks[[#This Row],[veto_override_team_id]]=""),"",_xlfn.XLOOKUP(draft_picks[[#This Row],[veto_override_team_id]],drafter_teams[id],drafter_teams[name]))</f>
        <v/>
      </c>
    </row>
    <row r="1093" spans="1:20" x14ac:dyDescent="0.25">
      <c r="A1093" t="s">
        <v>447</v>
      </c>
      <c r="B1093" t="str">
        <f>_xlfn.XLOOKUP(draft_picks[[#This Row],[draft_id]],drafts[id],drafts[title])</f>
        <v>Westerns: Part III Mini-Mega</v>
      </c>
      <c r="C1093" s="3">
        <v>13</v>
      </c>
      <c r="D1093">
        <f>IF(C1092&lt;draft_picks[[#This Row],[position]],1,IF(C1092&gt;draft_picks[[#This Row],[position]],D1092+1,IF(C1092=draft_picks[[#This Row],[position]],D1092+1)))</f>
        <v>1</v>
      </c>
      <c r="E1093" t="s">
        <v>2598</v>
      </c>
      <c r="F1093" t="str">
        <f>IF(ISBLANK(draft_picks[[#This Row],[movie_id]]),"",_xlfn.XLOOKUP(draft_picks[[#This Row],[movie_id]],drafts.movies[id],drafts.movies[movie_title]))</f>
        <v>True History of the Kelly Gang</v>
      </c>
      <c r="G1093" s="3" t="s">
        <v>915</v>
      </c>
      <c r="H1093" t="str">
        <f>IF(ISBLANK(draft_picks[[#This Row],[drafter_id]]),"",_xlfn.XLOOKUP(draft_picks[[#This Row],[drafter_id]],drafters[id],drafters[name]))</f>
        <v>Billy Ray Brewton</v>
      </c>
      <c r="J1093" t="str">
        <f>IF(ISBLANK(draft_picks[[#This Row],[drafter_team_id]]),"",_xlfn.XLOOKUP(draft_picks[[#This Row],[drafter_team_id]],drafter_teams[id],drafter_teams[name]))</f>
        <v/>
      </c>
      <c r="K1093" s="3" t="s">
        <v>15497</v>
      </c>
      <c r="L1093" t="s">
        <v>15497</v>
      </c>
      <c r="M1093" t="str">
        <f>IF(OR(ISBLANK(draft_picks[[#This Row],[veto_drafter_id]]),draft_picks[[#This Row],[veto_drafter_id]]=""),"",_xlfn.XLOOKUP(draft_picks[[#This Row],[veto_drafter_id]],drafters[id],drafters[name]))</f>
        <v/>
      </c>
      <c r="N1093" t="s">
        <v>15497</v>
      </c>
      <c r="O1093" t="str">
        <f>IF(OR(ISBLANK(draft_picks[[#This Row],[veto_drafter_team_id]]),draft_picks[[#This Row],[veto_drafter_team_id]]=""),"",_xlfn.XLOOKUP(draft_picks[[#This Row],[veto_drafter_team_id]],drafter_teams[id],drafter_teams[name]))</f>
        <v/>
      </c>
      <c r="Q1093" t="s">
        <v>15497</v>
      </c>
      <c r="R1093" t="str">
        <f>IF(OR(ISBLANK(draft_picks[[#This Row],[veto_override_drafter_id]]),draft_picks[[#This Row],[veto_override_drafter_id]]=""),"",_xlfn.XLOOKUP(draft_picks[[#This Row],[veto_override_drafter_id]],drafters[id],drafters[name]))</f>
        <v/>
      </c>
      <c r="S1093" t="s">
        <v>15497</v>
      </c>
      <c r="T1093" t="str">
        <f>IF(OR(ISBLANK(draft_picks[[#This Row],[veto_override_team_id]]),draft_picks[[#This Row],[veto_override_team_id]]=""),"",_xlfn.XLOOKUP(draft_picks[[#This Row],[veto_override_team_id]],drafter_teams[id],drafter_teams[name]))</f>
        <v/>
      </c>
    </row>
    <row r="1094" spans="1:20" x14ac:dyDescent="0.25">
      <c r="A1094" t="s">
        <v>447</v>
      </c>
      <c r="B1094" t="str">
        <f>_xlfn.XLOOKUP(draft_picks[[#This Row],[draft_id]],drafts[id],drafts[title])</f>
        <v>Westerns: Part III Mini-Mega</v>
      </c>
      <c r="C1094" s="3">
        <v>12</v>
      </c>
      <c r="D1094">
        <f>IF(C1093&lt;draft_picks[[#This Row],[position]],1,IF(C1093&gt;draft_picks[[#This Row],[position]],D1093+1,IF(C1093=draft_picks[[#This Row],[position]],D1093+1)))</f>
        <v>2</v>
      </c>
      <c r="E1094" t="s">
        <v>7318</v>
      </c>
      <c r="F1094" t="str">
        <f>IF(ISBLANK(draft_picks[[#This Row],[movie_id]]),"",_xlfn.XLOOKUP(draft_picks[[#This Row],[movie_id]],drafts.movies[id],drafts.movies[movie_title]))</f>
        <v>The Sisters Brothers</v>
      </c>
      <c r="G1094" s="3" t="s">
        <v>915</v>
      </c>
      <c r="H1094" t="str">
        <f>IF(ISBLANK(draft_picks[[#This Row],[drafter_id]]),"",_xlfn.XLOOKUP(draft_picks[[#This Row],[drafter_id]],drafters[id],drafters[name]))</f>
        <v>Billy Ray Brewton</v>
      </c>
      <c r="J1094" t="str">
        <f>IF(ISBLANK(draft_picks[[#This Row],[drafter_team_id]]),"",_xlfn.XLOOKUP(draft_picks[[#This Row],[drafter_team_id]],drafter_teams[id],drafter_teams[name]))</f>
        <v/>
      </c>
      <c r="K1094" s="3" t="s">
        <v>15497</v>
      </c>
      <c r="L1094" t="s">
        <v>15497</v>
      </c>
      <c r="M1094" t="str">
        <f>IF(OR(ISBLANK(draft_picks[[#This Row],[veto_drafter_id]]),draft_picks[[#This Row],[veto_drafter_id]]=""),"",_xlfn.XLOOKUP(draft_picks[[#This Row],[veto_drafter_id]],drafters[id],drafters[name]))</f>
        <v/>
      </c>
      <c r="N1094" t="s">
        <v>15497</v>
      </c>
      <c r="O1094" t="str">
        <f>IF(OR(ISBLANK(draft_picks[[#This Row],[veto_drafter_team_id]]),draft_picks[[#This Row],[veto_drafter_team_id]]=""),"",_xlfn.XLOOKUP(draft_picks[[#This Row],[veto_drafter_team_id]],drafter_teams[id],drafter_teams[name]))</f>
        <v/>
      </c>
      <c r="Q1094" t="s">
        <v>15497</v>
      </c>
      <c r="R1094" t="str">
        <f>IF(OR(ISBLANK(draft_picks[[#This Row],[veto_override_drafter_id]]),draft_picks[[#This Row],[veto_override_drafter_id]]=""),"",_xlfn.XLOOKUP(draft_picks[[#This Row],[veto_override_drafter_id]],drafters[id],drafters[name]))</f>
        <v/>
      </c>
      <c r="S1094" t="s">
        <v>15497</v>
      </c>
      <c r="T1094" t="str">
        <f>IF(OR(ISBLANK(draft_picks[[#This Row],[veto_override_team_id]]),draft_picks[[#This Row],[veto_override_team_id]]=""),"",_xlfn.XLOOKUP(draft_picks[[#This Row],[veto_override_team_id]],drafter_teams[id],drafter_teams[name]))</f>
        <v/>
      </c>
    </row>
    <row r="1095" spans="1:20" x14ac:dyDescent="0.25">
      <c r="A1095" t="s">
        <v>447</v>
      </c>
      <c r="B1095" t="str">
        <f>_xlfn.XLOOKUP(draft_picks[[#This Row],[draft_id]],drafts[id],drafts[title])</f>
        <v>Westerns: Part III Mini-Mega</v>
      </c>
      <c r="C1095" s="3">
        <v>11</v>
      </c>
      <c r="D1095">
        <f>IF(C1094&lt;draft_picks[[#This Row],[position]],1,IF(C1094&gt;draft_picks[[#This Row],[position]],D1094+1,IF(C1094=draft_picks[[#This Row],[position]],D1094+1)))</f>
        <v>3</v>
      </c>
      <c r="E1095" t="s">
        <v>8399</v>
      </c>
      <c r="F1095" t="str">
        <f>IF(ISBLANK(draft_picks[[#This Row],[movie_id]]),"",_xlfn.XLOOKUP(draft_picks[[#This Row],[movie_id]],drafts.movies[id],drafts.movies[movie_title]))</f>
        <v>Dead Man</v>
      </c>
      <c r="G1095" s="3" t="s">
        <v>1009</v>
      </c>
      <c r="H1095" t="str">
        <f>IF(ISBLANK(draft_picks[[#This Row],[drafter_id]]),"",_xlfn.XLOOKUP(draft_picks[[#This Row],[drafter_id]],drafters[id],drafters[name]))</f>
        <v>Drea Clark</v>
      </c>
      <c r="J1095" t="str">
        <f>IF(ISBLANK(draft_picks[[#This Row],[drafter_team_id]]),"",_xlfn.XLOOKUP(draft_picks[[#This Row],[drafter_team_id]],drafter_teams[id],drafter_teams[name]))</f>
        <v/>
      </c>
      <c r="K1095" s="3" t="s">
        <v>15497</v>
      </c>
      <c r="L1095" t="s">
        <v>15497</v>
      </c>
      <c r="M1095" t="str">
        <f>IF(OR(ISBLANK(draft_picks[[#This Row],[veto_drafter_id]]),draft_picks[[#This Row],[veto_drafter_id]]=""),"",_xlfn.XLOOKUP(draft_picks[[#This Row],[veto_drafter_id]],drafters[id],drafters[name]))</f>
        <v/>
      </c>
      <c r="N1095" t="s">
        <v>15497</v>
      </c>
      <c r="O1095" t="str">
        <f>IF(OR(ISBLANK(draft_picks[[#This Row],[veto_drafter_team_id]]),draft_picks[[#This Row],[veto_drafter_team_id]]=""),"",_xlfn.XLOOKUP(draft_picks[[#This Row],[veto_drafter_team_id]],drafter_teams[id],drafter_teams[name]))</f>
        <v/>
      </c>
      <c r="Q1095" t="s">
        <v>15497</v>
      </c>
      <c r="R1095" t="str">
        <f>IF(OR(ISBLANK(draft_picks[[#This Row],[veto_override_drafter_id]]),draft_picks[[#This Row],[veto_override_drafter_id]]=""),"",_xlfn.XLOOKUP(draft_picks[[#This Row],[veto_override_drafter_id]],drafters[id],drafters[name]))</f>
        <v/>
      </c>
      <c r="S1095" t="s">
        <v>15497</v>
      </c>
      <c r="T1095" t="str">
        <f>IF(OR(ISBLANK(draft_picks[[#This Row],[veto_override_team_id]]),draft_picks[[#This Row],[veto_override_team_id]]=""),"",_xlfn.XLOOKUP(draft_picks[[#This Row],[veto_override_team_id]],drafter_teams[id],drafter_teams[name]))</f>
        <v/>
      </c>
    </row>
    <row r="1096" spans="1:20" x14ac:dyDescent="0.25">
      <c r="A1096" t="s">
        <v>447</v>
      </c>
      <c r="B1096" t="str">
        <f>_xlfn.XLOOKUP(draft_picks[[#This Row],[draft_id]],drafts[id],drafts[title])</f>
        <v>Westerns: Part III Mini-Mega</v>
      </c>
      <c r="C1096" s="3">
        <v>10</v>
      </c>
      <c r="D1096">
        <f>IF(C1095&lt;draft_picks[[#This Row],[position]],1,IF(C1095&gt;draft_picks[[#This Row],[position]],D1095+1,IF(C1095=draft_picks[[#This Row],[position]],D1095+1)))</f>
        <v>4</v>
      </c>
      <c r="E1096" t="s">
        <v>8092</v>
      </c>
      <c r="F1096" t="str">
        <f>IF(ISBLANK(draft_picks[[#This Row],[movie_id]]),"",_xlfn.XLOOKUP(draft_picks[[#This Row],[movie_id]],drafts.movies[id],drafts.movies[movie_title]))</f>
        <v>Bone Tomahawk</v>
      </c>
      <c r="G1096" s="3" t="s">
        <v>1177</v>
      </c>
      <c r="H1096" t="str">
        <f>IF(ISBLANK(draft_picks[[#This Row],[drafter_id]]),"",_xlfn.XLOOKUP(draft_picks[[#This Row],[drafter_id]],drafters[id],drafters[name]))</f>
        <v>Darren Franich</v>
      </c>
      <c r="J1096" t="str">
        <f>IF(ISBLANK(draft_picks[[#This Row],[drafter_team_id]]),"",_xlfn.XLOOKUP(draft_picks[[#This Row],[drafter_team_id]],drafter_teams[id],drafter_teams[name]))</f>
        <v/>
      </c>
      <c r="K1096" s="3" t="s">
        <v>15497</v>
      </c>
      <c r="L1096" t="s">
        <v>15497</v>
      </c>
      <c r="M1096" t="str">
        <f>IF(OR(ISBLANK(draft_picks[[#This Row],[veto_drafter_id]]),draft_picks[[#This Row],[veto_drafter_id]]=""),"",_xlfn.XLOOKUP(draft_picks[[#This Row],[veto_drafter_id]],drafters[id],drafters[name]))</f>
        <v/>
      </c>
      <c r="N1096" t="s">
        <v>15497</v>
      </c>
      <c r="O1096" t="str">
        <f>IF(OR(ISBLANK(draft_picks[[#This Row],[veto_drafter_team_id]]),draft_picks[[#This Row],[veto_drafter_team_id]]=""),"",_xlfn.XLOOKUP(draft_picks[[#This Row],[veto_drafter_team_id]],drafter_teams[id],drafter_teams[name]))</f>
        <v/>
      </c>
      <c r="Q1096" t="s">
        <v>15497</v>
      </c>
      <c r="R1096" t="str">
        <f>IF(OR(ISBLANK(draft_picks[[#This Row],[veto_override_drafter_id]]),draft_picks[[#This Row],[veto_override_drafter_id]]=""),"",_xlfn.XLOOKUP(draft_picks[[#This Row],[veto_override_drafter_id]],drafters[id],drafters[name]))</f>
        <v/>
      </c>
      <c r="S1096" t="s">
        <v>15497</v>
      </c>
      <c r="T1096" t="str">
        <f>IF(OR(ISBLANK(draft_picks[[#This Row],[veto_override_team_id]]),draft_picks[[#This Row],[veto_override_team_id]]=""),"",_xlfn.XLOOKUP(draft_picks[[#This Row],[veto_override_team_id]],drafter_teams[id],drafter_teams[name]))</f>
        <v/>
      </c>
    </row>
    <row r="1097" spans="1:20" x14ac:dyDescent="0.25">
      <c r="A1097" t="s">
        <v>447</v>
      </c>
      <c r="B1097" t="str">
        <f>_xlfn.XLOOKUP(draft_picks[[#This Row],[draft_id]],drafts[id],drafts[title])</f>
        <v>Westerns: Part III Mini-Mega</v>
      </c>
      <c r="C1097" s="3">
        <v>9</v>
      </c>
      <c r="D1097">
        <f>IF(C1096&lt;draft_picks[[#This Row],[position]],1,IF(C1096&gt;draft_picks[[#This Row],[position]],D1096+1,IF(C1096=draft_picks[[#This Row],[position]],D1096+1)))</f>
        <v>5</v>
      </c>
      <c r="E1097" t="s">
        <v>3250</v>
      </c>
      <c r="F1097" t="str">
        <f>IF(ISBLANK(draft_picks[[#This Row],[movie_id]]),"",_xlfn.XLOOKUP(draft_picks[[#This Row],[movie_id]],drafts.movies[id],drafts.movies[movie_title]))</f>
        <v>Tombstone</v>
      </c>
      <c r="G1097" s="3" t="s">
        <v>915</v>
      </c>
      <c r="H1097" t="str">
        <f>IF(ISBLANK(draft_picks[[#This Row],[drafter_id]]),"",_xlfn.XLOOKUP(draft_picks[[#This Row],[drafter_id]],drafters[id],drafters[name]))</f>
        <v>Billy Ray Brewton</v>
      </c>
      <c r="J1097" t="str">
        <f>IF(ISBLANK(draft_picks[[#This Row],[drafter_team_id]]),"",_xlfn.XLOOKUP(draft_picks[[#This Row],[drafter_team_id]],drafter_teams[id],drafter_teams[name]))</f>
        <v/>
      </c>
      <c r="K1097" s="3" t="s">
        <v>15484</v>
      </c>
      <c r="L1097" t="s">
        <v>1177</v>
      </c>
      <c r="M1097" t="str">
        <f>IF(OR(ISBLANK(draft_picks[[#This Row],[veto_drafter_id]]),draft_picks[[#This Row],[veto_drafter_id]]=""),"",_xlfn.XLOOKUP(draft_picks[[#This Row],[veto_drafter_id]],drafters[id],drafters[name]))</f>
        <v>Darren Franich</v>
      </c>
      <c r="N1097" t="s">
        <v>15497</v>
      </c>
      <c r="O1097" t="str">
        <f>IF(OR(ISBLANK(draft_picks[[#This Row],[veto_drafter_team_id]]),draft_picks[[#This Row],[veto_drafter_team_id]]=""),"",_xlfn.XLOOKUP(draft_picks[[#This Row],[veto_drafter_team_id]],drafter_teams[id],drafter_teams[name]))</f>
        <v/>
      </c>
      <c r="Q1097" t="s">
        <v>15497</v>
      </c>
      <c r="R1097" t="str">
        <f>IF(OR(ISBLANK(draft_picks[[#This Row],[veto_override_drafter_id]]),draft_picks[[#This Row],[veto_override_drafter_id]]=""),"",_xlfn.XLOOKUP(draft_picks[[#This Row],[veto_override_drafter_id]],drafters[id],drafters[name]))</f>
        <v/>
      </c>
      <c r="S1097" t="s">
        <v>15497</v>
      </c>
      <c r="T1097" t="str">
        <f>IF(OR(ISBLANK(draft_picks[[#This Row],[veto_override_team_id]]),draft_picks[[#This Row],[veto_override_team_id]]=""),"",_xlfn.XLOOKUP(draft_picks[[#This Row],[veto_override_team_id]],drafter_teams[id],drafter_teams[name]))</f>
        <v/>
      </c>
    </row>
    <row r="1098" spans="1:20" x14ac:dyDescent="0.25">
      <c r="A1098" t="s">
        <v>447</v>
      </c>
      <c r="B1098" t="str">
        <f>_xlfn.XLOOKUP(draft_picks[[#This Row],[draft_id]],drafts[id],drafts[title])</f>
        <v>Westerns: Part III Mini-Mega</v>
      </c>
      <c r="C1098" s="3">
        <v>9</v>
      </c>
      <c r="D1098">
        <f>IF(C1097&lt;draft_picks[[#This Row],[position]],1,IF(C1097&gt;draft_picks[[#This Row],[position]],D1097+1,IF(C1097=draft_picks[[#This Row],[position]],D1097+1)))</f>
        <v>6</v>
      </c>
      <c r="E1098" t="s">
        <v>6746</v>
      </c>
      <c r="F1098" t="str">
        <f>IF(ISBLANK(draft_picks[[#This Row],[movie_id]]),"",_xlfn.XLOOKUP(draft_picks[[#This Row],[movie_id]],drafts.movies[id],drafts.movies[movie_title]))</f>
        <v>The Assassination of Jesse James by the Coward Robert Ford</v>
      </c>
      <c r="G1098" s="3" t="s">
        <v>915</v>
      </c>
      <c r="H1098" t="str">
        <f>IF(ISBLANK(draft_picks[[#This Row],[drafter_id]]),"",_xlfn.XLOOKUP(draft_picks[[#This Row],[drafter_id]],drafters[id],drafters[name]))</f>
        <v>Billy Ray Brewton</v>
      </c>
      <c r="J1098" t="str">
        <f>IF(ISBLANK(draft_picks[[#This Row],[drafter_team_id]]),"",_xlfn.XLOOKUP(draft_picks[[#This Row],[drafter_team_id]],drafter_teams[id],drafter_teams[name]))</f>
        <v/>
      </c>
      <c r="K1098" s="3" t="s">
        <v>15484</v>
      </c>
      <c r="L1098" t="s">
        <v>1009</v>
      </c>
      <c r="M1098" t="str">
        <f>IF(OR(ISBLANK(draft_picks[[#This Row],[veto_drafter_id]]),draft_picks[[#This Row],[veto_drafter_id]]=""),"",_xlfn.XLOOKUP(draft_picks[[#This Row],[veto_drafter_id]],drafters[id],drafters[name]))</f>
        <v>Drea Clark</v>
      </c>
      <c r="N1098" t="s">
        <v>15497</v>
      </c>
      <c r="O1098" t="str">
        <f>IF(OR(ISBLANK(draft_picks[[#This Row],[veto_drafter_team_id]]),draft_picks[[#This Row],[veto_drafter_team_id]]=""),"",_xlfn.XLOOKUP(draft_picks[[#This Row],[veto_drafter_team_id]],drafter_teams[id],drafter_teams[name]))</f>
        <v/>
      </c>
      <c r="Q1098" t="s">
        <v>15497</v>
      </c>
      <c r="R1098" t="str">
        <f>IF(OR(ISBLANK(draft_picks[[#This Row],[veto_override_drafter_id]]),draft_picks[[#This Row],[veto_override_drafter_id]]=""),"",_xlfn.XLOOKUP(draft_picks[[#This Row],[veto_override_drafter_id]],drafters[id],drafters[name]))</f>
        <v/>
      </c>
      <c r="S1098" t="s">
        <v>15497</v>
      </c>
      <c r="T1098" t="str">
        <f>IF(OR(ISBLANK(draft_picks[[#This Row],[veto_override_team_id]]),draft_picks[[#This Row],[veto_override_team_id]]=""),"",_xlfn.XLOOKUP(draft_picks[[#This Row],[veto_override_team_id]],drafter_teams[id],drafter_teams[name]))</f>
        <v/>
      </c>
    </row>
    <row r="1099" spans="1:20" x14ac:dyDescent="0.25">
      <c r="A1099" t="s">
        <v>447</v>
      </c>
      <c r="B1099" t="str">
        <f>_xlfn.XLOOKUP(draft_picks[[#This Row],[draft_id]],drafts[id],drafts[title])</f>
        <v>Westerns: Part III Mini-Mega</v>
      </c>
      <c r="C1099" s="3">
        <v>9</v>
      </c>
      <c r="D1099">
        <f>IF(C1098&lt;draft_picks[[#This Row],[position]],1,IF(C1098&gt;draft_picks[[#This Row],[position]],D1098+1,IF(C1098=draft_picks[[#This Row],[position]],D1098+1)))</f>
        <v>7</v>
      </c>
      <c r="E1099" t="s">
        <v>1739</v>
      </c>
      <c r="F1099" t="str">
        <f>IF(ISBLANK(draft_picks[[#This Row],[movie_id]]),"",_xlfn.XLOOKUP(draft_picks[[#This Row],[movie_id]],drafts.movies[id],drafts.movies[movie_title]))</f>
        <v>Meek's Cutoff</v>
      </c>
      <c r="G1099" s="3" t="s">
        <v>915</v>
      </c>
      <c r="H1099" t="str">
        <f>IF(ISBLANK(draft_picks[[#This Row],[drafter_id]]),"",_xlfn.XLOOKUP(draft_picks[[#This Row],[drafter_id]],drafters[id],drafters[name]))</f>
        <v>Billy Ray Brewton</v>
      </c>
      <c r="J1099" t="str">
        <f>IF(ISBLANK(draft_picks[[#This Row],[drafter_team_id]]),"",_xlfn.XLOOKUP(draft_picks[[#This Row],[drafter_team_id]],drafter_teams[id],drafter_teams[name]))</f>
        <v/>
      </c>
      <c r="K1099" s="3" t="s">
        <v>15497</v>
      </c>
      <c r="L1099" t="s">
        <v>15497</v>
      </c>
      <c r="M1099" t="str">
        <f>IF(OR(ISBLANK(draft_picks[[#This Row],[veto_drafter_id]]),draft_picks[[#This Row],[veto_drafter_id]]=""),"",_xlfn.XLOOKUP(draft_picks[[#This Row],[veto_drafter_id]],drafters[id],drafters[name]))</f>
        <v/>
      </c>
      <c r="N1099" t="s">
        <v>15497</v>
      </c>
      <c r="O1099" t="str">
        <f>IF(OR(ISBLANK(draft_picks[[#This Row],[veto_drafter_team_id]]),draft_picks[[#This Row],[veto_drafter_team_id]]=""),"",_xlfn.XLOOKUP(draft_picks[[#This Row],[veto_drafter_team_id]],drafter_teams[id],drafter_teams[name]))</f>
        <v/>
      </c>
      <c r="Q1099" t="s">
        <v>15497</v>
      </c>
      <c r="R1099" t="str">
        <f>IF(OR(ISBLANK(draft_picks[[#This Row],[veto_override_drafter_id]]),draft_picks[[#This Row],[veto_override_drafter_id]]=""),"",_xlfn.XLOOKUP(draft_picks[[#This Row],[veto_override_drafter_id]],drafters[id],drafters[name]))</f>
        <v/>
      </c>
      <c r="S1099" t="s">
        <v>15497</v>
      </c>
      <c r="T1099" t="str">
        <f>IF(OR(ISBLANK(draft_picks[[#This Row],[veto_override_team_id]]),draft_picks[[#This Row],[veto_override_team_id]]=""),"",_xlfn.XLOOKUP(draft_picks[[#This Row],[veto_override_team_id]],drafter_teams[id],drafter_teams[name]))</f>
        <v/>
      </c>
    </row>
    <row r="1100" spans="1:20" x14ac:dyDescent="0.25">
      <c r="A1100" t="s">
        <v>447</v>
      </c>
      <c r="B1100" t="str">
        <f>_xlfn.XLOOKUP(draft_picks[[#This Row],[draft_id]],drafts[id],drafts[title])</f>
        <v>Westerns: Part III Mini-Mega</v>
      </c>
      <c r="C1100" s="3">
        <v>8</v>
      </c>
      <c r="D1100">
        <f>IF(C1099&lt;draft_picks[[#This Row],[position]],1,IF(C1099&gt;draft_picks[[#This Row],[position]],D1099+1,IF(C1099=draft_picks[[#This Row],[position]],D1099+1)))</f>
        <v>8</v>
      </c>
      <c r="E1100" t="s">
        <v>5010</v>
      </c>
      <c r="F1100" t="str">
        <f>IF(ISBLANK(draft_picks[[#This Row],[movie_id]]),"",_xlfn.XLOOKUP(draft_picks[[#This Row],[movie_id]],drafts.movies[id],drafts.movies[movie_title]))</f>
        <v>Slow West</v>
      </c>
      <c r="G1100" s="3" t="s">
        <v>1009</v>
      </c>
      <c r="H1100" t="str">
        <f>IF(ISBLANK(draft_picks[[#This Row],[drafter_id]]),"",_xlfn.XLOOKUP(draft_picks[[#This Row],[drafter_id]],drafters[id],drafters[name]))</f>
        <v>Drea Clark</v>
      </c>
      <c r="J1100" t="str">
        <f>IF(ISBLANK(draft_picks[[#This Row],[drafter_team_id]]),"",_xlfn.XLOOKUP(draft_picks[[#This Row],[drafter_team_id]],drafter_teams[id],drafter_teams[name]))</f>
        <v/>
      </c>
      <c r="K1100" s="3" t="s">
        <v>15484</v>
      </c>
      <c r="L1100" t="s">
        <v>1177</v>
      </c>
      <c r="M1100" t="str">
        <f>IF(OR(ISBLANK(draft_picks[[#This Row],[veto_drafter_id]]),draft_picks[[#This Row],[veto_drafter_id]]=""),"",_xlfn.XLOOKUP(draft_picks[[#This Row],[veto_drafter_id]],drafters[id],drafters[name]))</f>
        <v>Darren Franich</v>
      </c>
      <c r="N1100" t="s">
        <v>15497</v>
      </c>
      <c r="O1100" t="str">
        <f>IF(OR(ISBLANK(draft_picks[[#This Row],[veto_drafter_team_id]]),draft_picks[[#This Row],[veto_drafter_team_id]]=""),"",_xlfn.XLOOKUP(draft_picks[[#This Row],[veto_drafter_team_id]],drafter_teams[id],drafter_teams[name]))</f>
        <v/>
      </c>
      <c r="P1100" t="b">
        <v>1</v>
      </c>
      <c r="Q1100" t="s">
        <v>915</v>
      </c>
      <c r="R1100" t="str">
        <f>IF(OR(ISBLANK(draft_picks[[#This Row],[veto_override_drafter_id]]),draft_picks[[#This Row],[veto_override_drafter_id]]=""),"",_xlfn.XLOOKUP(draft_picks[[#This Row],[veto_override_drafter_id]],drafters[id],drafters[name]))</f>
        <v>Billy Ray Brewton</v>
      </c>
      <c r="S1100" t="s">
        <v>15497</v>
      </c>
      <c r="T1100" t="str">
        <f>IF(OR(ISBLANK(draft_picks[[#This Row],[veto_override_team_id]]),draft_picks[[#This Row],[veto_override_team_id]]=""),"",_xlfn.XLOOKUP(draft_picks[[#This Row],[veto_override_team_id]],drafter_teams[id],drafter_teams[name]))</f>
        <v/>
      </c>
    </row>
    <row r="1101" spans="1:20" x14ac:dyDescent="0.25">
      <c r="A1101" t="s">
        <v>447</v>
      </c>
      <c r="B1101" t="str">
        <f>_xlfn.XLOOKUP(draft_picks[[#This Row],[draft_id]],drafts[id],drafts[title])</f>
        <v>Westerns: Part III Mini-Mega</v>
      </c>
      <c r="C1101" s="3">
        <v>7</v>
      </c>
      <c r="D1101">
        <f>IF(C1100&lt;draft_picks[[#This Row],[position]],1,IF(C1100&gt;draft_picks[[#This Row],[position]],D1100+1,IF(C1100=draft_picks[[#This Row],[position]],D1100+1)))</f>
        <v>9</v>
      </c>
      <c r="E1101" t="s">
        <v>2904</v>
      </c>
      <c r="F1101" t="str">
        <f>IF(ISBLANK(draft_picks[[#This Row],[movie_id]]),"",_xlfn.XLOOKUP(draft_picks[[#This Row],[movie_id]],drafts.movies[id],drafts.movies[movie_title]))</f>
        <v>The Ballad of Buster Scruggs</v>
      </c>
      <c r="G1101" s="3" t="s">
        <v>1177</v>
      </c>
      <c r="H1101" t="str">
        <f>IF(ISBLANK(draft_picks[[#This Row],[drafter_id]]),"",_xlfn.XLOOKUP(draft_picks[[#This Row],[drafter_id]],drafters[id],drafters[name]))</f>
        <v>Darren Franich</v>
      </c>
      <c r="J1101" t="str">
        <f>IF(ISBLANK(draft_picks[[#This Row],[drafter_team_id]]),"",_xlfn.XLOOKUP(draft_picks[[#This Row],[drafter_team_id]],drafter_teams[id],drafter_teams[name]))</f>
        <v/>
      </c>
      <c r="K1101" s="3" t="s">
        <v>15497</v>
      </c>
      <c r="L1101" t="s">
        <v>15497</v>
      </c>
      <c r="M1101" t="str">
        <f>IF(OR(ISBLANK(draft_picks[[#This Row],[veto_drafter_id]]),draft_picks[[#This Row],[veto_drafter_id]]=""),"",_xlfn.XLOOKUP(draft_picks[[#This Row],[veto_drafter_id]],drafters[id],drafters[name]))</f>
        <v/>
      </c>
      <c r="N1101" t="s">
        <v>15497</v>
      </c>
      <c r="O1101" t="str">
        <f>IF(OR(ISBLANK(draft_picks[[#This Row],[veto_drafter_team_id]]),draft_picks[[#This Row],[veto_drafter_team_id]]=""),"",_xlfn.XLOOKUP(draft_picks[[#This Row],[veto_drafter_team_id]],drafter_teams[id],drafter_teams[name]))</f>
        <v/>
      </c>
      <c r="Q1101" t="s">
        <v>15497</v>
      </c>
      <c r="R1101" t="str">
        <f>IF(OR(ISBLANK(draft_picks[[#This Row],[veto_override_drafter_id]]),draft_picks[[#This Row],[veto_override_drafter_id]]=""),"",_xlfn.XLOOKUP(draft_picks[[#This Row],[veto_override_drafter_id]],drafters[id],drafters[name]))</f>
        <v/>
      </c>
      <c r="S1101" t="s">
        <v>15497</v>
      </c>
      <c r="T1101" t="str">
        <f>IF(OR(ISBLANK(draft_picks[[#This Row],[veto_override_team_id]]),draft_picks[[#This Row],[veto_override_team_id]]=""),"",_xlfn.XLOOKUP(draft_picks[[#This Row],[veto_override_team_id]],drafter_teams[id],drafter_teams[name]))</f>
        <v/>
      </c>
    </row>
    <row r="1102" spans="1:20" x14ac:dyDescent="0.25">
      <c r="A1102" t="s">
        <v>447</v>
      </c>
      <c r="B1102" t="str">
        <f>_xlfn.XLOOKUP(draft_picks[[#This Row],[draft_id]],drafts[id],drafts[title])</f>
        <v>Westerns: Part III Mini-Mega</v>
      </c>
      <c r="C1102" s="3">
        <v>6</v>
      </c>
      <c r="D1102">
        <f>IF(C1101&lt;draft_picks[[#This Row],[position]],1,IF(C1101&gt;draft_picks[[#This Row],[position]],D1101+1,IF(C1101=draft_picks[[#This Row],[position]],D1101+1)))</f>
        <v>10</v>
      </c>
      <c r="E1102" t="s">
        <v>7384</v>
      </c>
      <c r="F1102" t="str">
        <f>IF(ISBLANK(draft_picks[[#This Row],[movie_id]]),"",_xlfn.XLOOKUP(draft_picks[[#This Row],[movie_id]],drafts.movies[id],drafts.movies[movie_title]))</f>
        <v>The Claim</v>
      </c>
      <c r="G1102" s="3" t="s">
        <v>915</v>
      </c>
      <c r="H1102" t="str">
        <f>IF(ISBLANK(draft_picks[[#This Row],[drafter_id]]),"",_xlfn.XLOOKUP(draft_picks[[#This Row],[drafter_id]],drafters[id],drafters[name]))</f>
        <v>Billy Ray Brewton</v>
      </c>
      <c r="J1102" t="str">
        <f>IF(ISBLANK(draft_picks[[#This Row],[drafter_team_id]]),"",_xlfn.XLOOKUP(draft_picks[[#This Row],[drafter_team_id]],drafter_teams[id],drafter_teams[name]))</f>
        <v/>
      </c>
      <c r="K1102" s="3" t="s">
        <v>15484</v>
      </c>
      <c r="L1102" t="s">
        <v>1009</v>
      </c>
      <c r="M1102" t="str">
        <f>IF(OR(ISBLANK(draft_picks[[#This Row],[veto_drafter_id]]),draft_picks[[#This Row],[veto_drafter_id]]=""),"",_xlfn.XLOOKUP(draft_picks[[#This Row],[veto_drafter_id]],drafters[id],drafters[name]))</f>
        <v>Drea Clark</v>
      </c>
      <c r="N1102" t="s">
        <v>15497</v>
      </c>
      <c r="O1102" t="str">
        <f>IF(OR(ISBLANK(draft_picks[[#This Row],[veto_drafter_team_id]]),draft_picks[[#This Row],[veto_drafter_team_id]]=""),"",_xlfn.XLOOKUP(draft_picks[[#This Row],[veto_drafter_team_id]],drafter_teams[id],drafter_teams[name]))</f>
        <v/>
      </c>
      <c r="Q1102" t="s">
        <v>15497</v>
      </c>
      <c r="R1102" t="str">
        <f>IF(OR(ISBLANK(draft_picks[[#This Row],[veto_override_drafter_id]]),draft_picks[[#This Row],[veto_override_drafter_id]]=""),"",_xlfn.XLOOKUP(draft_picks[[#This Row],[veto_override_drafter_id]],drafters[id],drafters[name]))</f>
        <v/>
      </c>
      <c r="S1102" t="s">
        <v>15497</v>
      </c>
      <c r="T1102" t="str">
        <f>IF(OR(ISBLANK(draft_picks[[#This Row],[veto_override_team_id]]),draft_picks[[#This Row],[veto_override_team_id]]=""),"",_xlfn.XLOOKUP(draft_picks[[#This Row],[veto_override_team_id]],drafter_teams[id],drafter_teams[name]))</f>
        <v/>
      </c>
    </row>
    <row r="1103" spans="1:20" x14ac:dyDescent="0.25">
      <c r="A1103" t="s">
        <v>447</v>
      </c>
      <c r="B1103" t="str">
        <f>_xlfn.XLOOKUP(draft_picks[[#This Row],[draft_id]],drafts[id],drafts[title])</f>
        <v>Westerns: Part III Mini-Mega</v>
      </c>
      <c r="C1103" s="3">
        <v>6</v>
      </c>
      <c r="D1103">
        <f>IF(C1102&lt;draft_picks[[#This Row],[position]],1,IF(C1102&gt;draft_picks[[#This Row],[position]],D1102+1,IF(C1102=draft_picks[[#This Row],[position]],D1102+1)))</f>
        <v>11</v>
      </c>
      <c r="E1103" t="s">
        <v>8023</v>
      </c>
      <c r="F1103" t="str">
        <f>IF(ISBLANK(draft_picks[[#This Row],[movie_id]]),"",_xlfn.XLOOKUP(draft_picks[[#This Row],[movie_id]],drafts.movies[id],drafts.movies[movie_title]))</f>
        <v>The Quick and the Dead</v>
      </c>
      <c r="G1103" s="3" t="s">
        <v>915</v>
      </c>
      <c r="H1103" t="str">
        <f>IF(ISBLANK(draft_picks[[#This Row],[drafter_id]]),"",_xlfn.XLOOKUP(draft_picks[[#This Row],[drafter_id]],drafters[id],drafters[name]))</f>
        <v>Billy Ray Brewton</v>
      </c>
      <c r="J1103" t="str">
        <f>IF(ISBLANK(draft_picks[[#This Row],[drafter_team_id]]),"",_xlfn.XLOOKUP(draft_picks[[#This Row],[drafter_team_id]],drafter_teams[id],drafter_teams[name]))</f>
        <v/>
      </c>
      <c r="K1103" s="3" t="s">
        <v>15497</v>
      </c>
      <c r="L1103" t="s">
        <v>15497</v>
      </c>
      <c r="M1103" t="str">
        <f>IF(OR(ISBLANK(draft_picks[[#This Row],[veto_drafter_id]]),draft_picks[[#This Row],[veto_drafter_id]]=""),"",_xlfn.XLOOKUP(draft_picks[[#This Row],[veto_drafter_id]],drafters[id],drafters[name]))</f>
        <v/>
      </c>
      <c r="N1103" t="s">
        <v>15497</v>
      </c>
      <c r="O1103" t="str">
        <f>IF(OR(ISBLANK(draft_picks[[#This Row],[veto_drafter_team_id]]),draft_picks[[#This Row],[veto_drafter_team_id]]=""),"",_xlfn.XLOOKUP(draft_picks[[#This Row],[veto_drafter_team_id]],drafter_teams[id],drafter_teams[name]))</f>
        <v/>
      </c>
      <c r="Q1103" t="s">
        <v>15497</v>
      </c>
      <c r="R1103" t="str">
        <f>IF(OR(ISBLANK(draft_picks[[#This Row],[veto_override_drafter_id]]),draft_picks[[#This Row],[veto_override_drafter_id]]=""),"",_xlfn.XLOOKUP(draft_picks[[#This Row],[veto_override_drafter_id]],drafters[id],drafters[name]))</f>
        <v/>
      </c>
      <c r="S1103" t="s">
        <v>15497</v>
      </c>
      <c r="T1103" t="str">
        <f>IF(OR(ISBLANK(draft_picks[[#This Row],[veto_override_team_id]]),draft_picks[[#This Row],[veto_override_team_id]]=""),"",_xlfn.XLOOKUP(draft_picks[[#This Row],[veto_override_team_id]],drafter_teams[id],drafter_teams[name]))</f>
        <v/>
      </c>
    </row>
    <row r="1104" spans="1:20" x14ac:dyDescent="0.25">
      <c r="A1104" t="s">
        <v>447</v>
      </c>
      <c r="B1104" t="str">
        <f>_xlfn.XLOOKUP(draft_picks[[#This Row],[draft_id]],drafts[id],drafts[title])</f>
        <v>Westerns: Part III Mini-Mega</v>
      </c>
      <c r="C1104" s="3">
        <v>5</v>
      </c>
      <c r="D1104">
        <f>IF(C1103&lt;draft_picks[[#This Row],[position]],1,IF(C1103&gt;draft_picks[[#This Row],[position]],D1103+1,IF(C1103=draft_picks[[#This Row],[position]],D1103+1)))</f>
        <v>12</v>
      </c>
      <c r="E1104" t="s">
        <v>6746</v>
      </c>
      <c r="F1104" t="str">
        <f>IF(ISBLANK(draft_picks[[#This Row],[movie_id]]),"",_xlfn.XLOOKUP(draft_picks[[#This Row],[movie_id]],drafts.movies[id],drafts.movies[movie_title]))</f>
        <v>The Assassination of Jesse James by the Coward Robert Ford</v>
      </c>
      <c r="G1104" s="3" t="s">
        <v>1009</v>
      </c>
      <c r="H1104" t="str">
        <f>IF(ISBLANK(draft_picks[[#This Row],[drafter_id]]),"",_xlfn.XLOOKUP(draft_picks[[#This Row],[drafter_id]],drafters[id],drafters[name]))</f>
        <v>Drea Clark</v>
      </c>
      <c r="J1104" t="str">
        <f>IF(ISBLANK(draft_picks[[#This Row],[drafter_team_id]]),"",_xlfn.XLOOKUP(draft_picks[[#This Row],[drafter_team_id]],drafter_teams[id],drafter_teams[name]))</f>
        <v/>
      </c>
      <c r="K1104" s="3" t="s">
        <v>15484</v>
      </c>
      <c r="L1104" t="s">
        <v>915</v>
      </c>
      <c r="M1104" t="str">
        <f>IF(OR(ISBLANK(draft_picks[[#This Row],[veto_drafter_id]]),draft_picks[[#This Row],[veto_drafter_id]]=""),"",_xlfn.XLOOKUP(draft_picks[[#This Row],[veto_drafter_id]],drafters[id],drafters[name]))</f>
        <v>Billy Ray Brewton</v>
      </c>
      <c r="N1104" t="s">
        <v>15497</v>
      </c>
      <c r="O1104" t="str">
        <f>IF(OR(ISBLANK(draft_picks[[#This Row],[veto_drafter_team_id]]),draft_picks[[#This Row],[veto_drafter_team_id]]=""),"",_xlfn.XLOOKUP(draft_picks[[#This Row],[veto_drafter_team_id]],drafter_teams[id],drafter_teams[name]))</f>
        <v/>
      </c>
      <c r="Q1104" t="s">
        <v>15497</v>
      </c>
      <c r="R1104" t="str">
        <f>IF(OR(ISBLANK(draft_picks[[#This Row],[veto_override_drafter_id]]),draft_picks[[#This Row],[veto_override_drafter_id]]=""),"",_xlfn.XLOOKUP(draft_picks[[#This Row],[veto_override_drafter_id]],drafters[id],drafters[name]))</f>
        <v/>
      </c>
      <c r="S1104" t="s">
        <v>15497</v>
      </c>
      <c r="T1104" t="str">
        <f>IF(OR(ISBLANK(draft_picks[[#This Row],[veto_override_team_id]]),draft_picks[[#This Row],[veto_override_team_id]]=""),"",_xlfn.XLOOKUP(draft_picks[[#This Row],[veto_override_team_id]],drafter_teams[id],drafter_teams[name]))</f>
        <v/>
      </c>
    </row>
    <row r="1105" spans="1:20" x14ac:dyDescent="0.25">
      <c r="A1105" t="s">
        <v>447</v>
      </c>
      <c r="B1105" t="str">
        <f>_xlfn.XLOOKUP(draft_picks[[#This Row],[draft_id]],drafts[id],drafts[title])</f>
        <v>Westerns: Part III Mini-Mega</v>
      </c>
      <c r="C1105" s="3">
        <v>5</v>
      </c>
      <c r="D1105">
        <f>IF(C1104&lt;draft_picks[[#This Row],[position]],1,IF(C1104&gt;draft_picks[[#This Row],[position]],D1104+1,IF(C1104=draft_picks[[#This Row],[position]],D1104+1)))</f>
        <v>13</v>
      </c>
      <c r="E1105" t="s">
        <v>6851</v>
      </c>
      <c r="F1105" t="str">
        <f>IF(ISBLANK(draft_picks[[#This Row],[movie_id]]),"",_xlfn.XLOOKUP(draft_picks[[#This Row],[movie_id]],drafts.movies[id],drafts.movies[movie_title]))</f>
        <v>3:10 to Yuma</v>
      </c>
      <c r="G1105" s="3" t="s">
        <v>1009</v>
      </c>
      <c r="H1105" t="str">
        <f>IF(ISBLANK(draft_picks[[#This Row],[drafter_id]]),"",_xlfn.XLOOKUP(draft_picks[[#This Row],[drafter_id]],drafters[id],drafters[name]))</f>
        <v>Drea Clark</v>
      </c>
      <c r="J1105" t="str">
        <f>IF(ISBLANK(draft_picks[[#This Row],[drafter_team_id]]),"",_xlfn.XLOOKUP(draft_picks[[#This Row],[drafter_team_id]],drafter_teams[id],drafter_teams[name]))</f>
        <v/>
      </c>
      <c r="K1105" s="3" t="s">
        <v>15497</v>
      </c>
      <c r="L1105" t="s">
        <v>15497</v>
      </c>
      <c r="M1105" t="str">
        <f>IF(OR(ISBLANK(draft_picks[[#This Row],[veto_drafter_id]]),draft_picks[[#This Row],[veto_drafter_id]]=""),"",_xlfn.XLOOKUP(draft_picks[[#This Row],[veto_drafter_id]],drafters[id],drafters[name]))</f>
        <v/>
      </c>
      <c r="N1105" t="s">
        <v>15497</v>
      </c>
      <c r="O1105" t="str">
        <f>IF(OR(ISBLANK(draft_picks[[#This Row],[veto_drafter_team_id]]),draft_picks[[#This Row],[veto_drafter_team_id]]=""),"",_xlfn.XLOOKUP(draft_picks[[#This Row],[veto_drafter_team_id]],drafter_teams[id],drafter_teams[name]))</f>
        <v/>
      </c>
      <c r="Q1105" t="s">
        <v>15497</v>
      </c>
      <c r="R1105" t="str">
        <f>IF(OR(ISBLANK(draft_picks[[#This Row],[veto_override_drafter_id]]),draft_picks[[#This Row],[veto_override_drafter_id]]=""),"",_xlfn.XLOOKUP(draft_picks[[#This Row],[veto_override_drafter_id]],drafters[id],drafters[name]))</f>
        <v/>
      </c>
      <c r="S1105" t="s">
        <v>15497</v>
      </c>
      <c r="T1105" t="str">
        <f>IF(OR(ISBLANK(draft_picks[[#This Row],[veto_override_team_id]]),draft_picks[[#This Row],[veto_override_team_id]]=""),"",_xlfn.XLOOKUP(draft_picks[[#This Row],[veto_override_team_id]],drafter_teams[id],drafter_teams[name]))</f>
        <v/>
      </c>
    </row>
    <row r="1106" spans="1:20" x14ac:dyDescent="0.25">
      <c r="A1106" t="s">
        <v>447</v>
      </c>
      <c r="B1106" t="str">
        <f>_xlfn.XLOOKUP(draft_picks[[#This Row],[draft_id]],drafts[id],drafts[title])</f>
        <v>Westerns: Part III Mini-Mega</v>
      </c>
      <c r="C1106" s="3">
        <v>4</v>
      </c>
      <c r="D1106">
        <f>IF(C1105&lt;draft_picks[[#This Row],[position]],1,IF(C1105&gt;draft_picks[[#This Row],[position]],D1105+1,IF(C1105=draft_picks[[#This Row],[position]],D1105+1)))</f>
        <v>14</v>
      </c>
      <c r="E1106" t="s">
        <v>6399</v>
      </c>
      <c r="F1106" t="str">
        <f>IF(ISBLANK(draft_picks[[#This Row],[movie_id]]),"",_xlfn.XLOOKUP(draft_picks[[#This Row],[movie_id]],drafts.movies[id],drafts.movies[movie_title]))</f>
        <v>First Cow</v>
      </c>
      <c r="G1106" s="3" t="s">
        <v>1177</v>
      </c>
      <c r="H1106" t="str">
        <f>IF(ISBLANK(draft_picks[[#This Row],[drafter_id]]),"",_xlfn.XLOOKUP(draft_picks[[#This Row],[drafter_id]],drafters[id],drafters[name]))</f>
        <v>Darren Franich</v>
      </c>
      <c r="J1106" t="str">
        <f>IF(ISBLANK(draft_picks[[#This Row],[drafter_team_id]]),"",_xlfn.XLOOKUP(draft_picks[[#This Row],[drafter_team_id]],drafter_teams[id],drafter_teams[name]))</f>
        <v/>
      </c>
      <c r="K1106" s="3" t="s">
        <v>15497</v>
      </c>
      <c r="L1106" t="s">
        <v>15497</v>
      </c>
      <c r="M1106" t="str">
        <f>IF(OR(ISBLANK(draft_picks[[#This Row],[veto_drafter_id]]),draft_picks[[#This Row],[veto_drafter_id]]=""),"",_xlfn.XLOOKUP(draft_picks[[#This Row],[veto_drafter_id]],drafters[id],drafters[name]))</f>
        <v/>
      </c>
      <c r="N1106" t="s">
        <v>15497</v>
      </c>
      <c r="O1106" t="str">
        <f>IF(OR(ISBLANK(draft_picks[[#This Row],[veto_drafter_team_id]]),draft_picks[[#This Row],[veto_drafter_team_id]]=""),"",_xlfn.XLOOKUP(draft_picks[[#This Row],[veto_drafter_team_id]],drafter_teams[id],drafter_teams[name]))</f>
        <v/>
      </c>
      <c r="Q1106" t="s">
        <v>15497</v>
      </c>
      <c r="R1106" t="str">
        <f>IF(OR(ISBLANK(draft_picks[[#This Row],[veto_override_drafter_id]]),draft_picks[[#This Row],[veto_override_drafter_id]]=""),"",_xlfn.XLOOKUP(draft_picks[[#This Row],[veto_override_drafter_id]],drafters[id],drafters[name]))</f>
        <v/>
      </c>
      <c r="S1106" t="s">
        <v>15497</v>
      </c>
      <c r="T1106" t="str">
        <f>IF(OR(ISBLANK(draft_picks[[#This Row],[veto_override_team_id]]),draft_picks[[#This Row],[veto_override_team_id]]=""),"",_xlfn.XLOOKUP(draft_picks[[#This Row],[veto_override_team_id]],drafter_teams[id],drafter_teams[name]))</f>
        <v/>
      </c>
    </row>
    <row r="1107" spans="1:20" x14ac:dyDescent="0.25">
      <c r="A1107" t="s">
        <v>447</v>
      </c>
      <c r="B1107" t="str">
        <f>_xlfn.XLOOKUP(draft_picks[[#This Row],[draft_id]],drafts[id],drafts[title])</f>
        <v>Westerns: Part III Mini-Mega</v>
      </c>
      <c r="C1107" s="3">
        <v>3</v>
      </c>
      <c r="D1107">
        <f>IF(C1106&lt;draft_picks[[#This Row],[position]],1,IF(C1106&gt;draft_picks[[#This Row],[position]],D1106+1,IF(C1106=draft_picks[[#This Row],[position]],D1106+1)))</f>
        <v>15</v>
      </c>
      <c r="E1107" t="s">
        <v>2811</v>
      </c>
      <c r="F1107" t="str">
        <f>IF(ISBLANK(draft_picks[[#This Row],[movie_id]]),"",_xlfn.XLOOKUP(draft_picks[[#This Row],[movie_id]],drafts.movies[id],drafts.movies[movie_title]))</f>
        <v>Open Range</v>
      </c>
      <c r="G1107" s="3" t="s">
        <v>915</v>
      </c>
      <c r="H1107" t="str">
        <f>IF(ISBLANK(draft_picks[[#This Row],[drafter_id]]),"",_xlfn.XLOOKUP(draft_picks[[#This Row],[drafter_id]],drafters[id],drafters[name]))</f>
        <v>Billy Ray Brewton</v>
      </c>
      <c r="J1107" t="str">
        <f>IF(ISBLANK(draft_picks[[#This Row],[drafter_team_id]]),"",_xlfn.XLOOKUP(draft_picks[[#This Row],[drafter_team_id]],drafter_teams[id],drafter_teams[name]))</f>
        <v/>
      </c>
      <c r="K1107" s="3" t="s">
        <v>15497</v>
      </c>
      <c r="L1107" t="s">
        <v>15497</v>
      </c>
      <c r="M1107" t="str">
        <f>IF(OR(ISBLANK(draft_picks[[#This Row],[veto_drafter_id]]),draft_picks[[#This Row],[veto_drafter_id]]=""),"",_xlfn.XLOOKUP(draft_picks[[#This Row],[veto_drafter_id]],drafters[id],drafters[name]))</f>
        <v/>
      </c>
      <c r="N1107" t="s">
        <v>15497</v>
      </c>
      <c r="O1107" t="str">
        <f>IF(OR(ISBLANK(draft_picks[[#This Row],[veto_drafter_team_id]]),draft_picks[[#This Row],[veto_drafter_team_id]]=""),"",_xlfn.XLOOKUP(draft_picks[[#This Row],[veto_drafter_team_id]],drafter_teams[id],drafter_teams[name]))</f>
        <v/>
      </c>
      <c r="Q1107" t="s">
        <v>15497</v>
      </c>
      <c r="R1107" t="str">
        <f>IF(OR(ISBLANK(draft_picks[[#This Row],[veto_override_drafter_id]]),draft_picks[[#This Row],[veto_override_drafter_id]]=""),"",_xlfn.XLOOKUP(draft_picks[[#This Row],[veto_override_drafter_id]],drafters[id],drafters[name]))</f>
        <v/>
      </c>
      <c r="S1107" t="s">
        <v>15497</v>
      </c>
      <c r="T1107" t="str">
        <f>IF(OR(ISBLANK(draft_picks[[#This Row],[veto_override_team_id]]),draft_picks[[#This Row],[veto_override_team_id]]=""),"",_xlfn.XLOOKUP(draft_picks[[#This Row],[veto_override_team_id]],drafter_teams[id],drafter_teams[name]))</f>
        <v/>
      </c>
    </row>
    <row r="1108" spans="1:20" x14ac:dyDescent="0.25">
      <c r="A1108" t="s">
        <v>447</v>
      </c>
      <c r="B1108" t="str">
        <f>_xlfn.XLOOKUP(draft_picks[[#This Row],[draft_id]],drafts[id],drafts[title])</f>
        <v>Westerns: Part III Mini-Mega</v>
      </c>
      <c r="C1108" s="3">
        <v>2</v>
      </c>
      <c r="D1108">
        <f>IF(C1107&lt;draft_picks[[#This Row],[position]],1,IF(C1107&gt;draft_picks[[#This Row],[position]],D1107+1,IF(C1107=draft_picks[[#This Row],[position]],D1107+1)))</f>
        <v>16</v>
      </c>
      <c r="E1108" t="s">
        <v>6746</v>
      </c>
      <c r="F1108" t="str">
        <f>IF(ISBLANK(draft_picks[[#This Row],[movie_id]]),"",_xlfn.XLOOKUP(draft_picks[[#This Row],[movie_id]],drafts.movies[id],drafts.movies[movie_title]))</f>
        <v>The Assassination of Jesse James by the Coward Robert Ford</v>
      </c>
      <c r="G1108" s="3" t="s">
        <v>1009</v>
      </c>
      <c r="H1108" t="str">
        <f>IF(ISBLANK(draft_picks[[#This Row],[drafter_id]]),"",_xlfn.XLOOKUP(draft_picks[[#This Row],[drafter_id]],drafters[id],drafters[name]))</f>
        <v>Drea Clark</v>
      </c>
      <c r="J1108" t="str">
        <f>IF(ISBLANK(draft_picks[[#This Row],[drafter_team_id]]),"",_xlfn.XLOOKUP(draft_picks[[#This Row],[drafter_team_id]],drafter_teams[id],drafter_teams[name]))</f>
        <v/>
      </c>
      <c r="K1108" s="3" t="s">
        <v>15497</v>
      </c>
      <c r="L1108" t="s">
        <v>15497</v>
      </c>
      <c r="M1108" t="str">
        <f>IF(OR(ISBLANK(draft_picks[[#This Row],[veto_drafter_id]]),draft_picks[[#This Row],[veto_drafter_id]]=""),"",_xlfn.XLOOKUP(draft_picks[[#This Row],[veto_drafter_id]],drafters[id],drafters[name]))</f>
        <v/>
      </c>
      <c r="N1108" t="s">
        <v>15497</v>
      </c>
      <c r="O1108" t="str">
        <f>IF(OR(ISBLANK(draft_picks[[#This Row],[veto_drafter_team_id]]),draft_picks[[#This Row],[veto_drafter_team_id]]=""),"",_xlfn.XLOOKUP(draft_picks[[#This Row],[veto_drafter_team_id]],drafter_teams[id],drafter_teams[name]))</f>
        <v/>
      </c>
      <c r="Q1108" t="s">
        <v>15497</v>
      </c>
      <c r="R1108" t="str">
        <f>IF(OR(ISBLANK(draft_picks[[#This Row],[veto_override_drafter_id]]),draft_picks[[#This Row],[veto_override_drafter_id]]=""),"",_xlfn.XLOOKUP(draft_picks[[#This Row],[veto_override_drafter_id]],drafters[id],drafters[name]))</f>
        <v/>
      </c>
      <c r="S1108" t="s">
        <v>15497</v>
      </c>
      <c r="T1108" t="str">
        <f>IF(OR(ISBLANK(draft_picks[[#This Row],[veto_override_team_id]]),draft_picks[[#This Row],[veto_override_team_id]]=""),"",_xlfn.XLOOKUP(draft_picks[[#This Row],[veto_override_team_id]],drafter_teams[id],drafter_teams[name]))</f>
        <v/>
      </c>
    </row>
    <row r="1109" spans="1:20" x14ac:dyDescent="0.25">
      <c r="A1109" t="s">
        <v>447</v>
      </c>
      <c r="B1109" t="str">
        <f>_xlfn.XLOOKUP(draft_picks[[#This Row],[draft_id]],drafts[id],drafts[title])</f>
        <v>Westerns: Part III Mini-Mega</v>
      </c>
      <c r="C1109" s="3">
        <v>1</v>
      </c>
      <c r="D1109">
        <f>IF(C1108&lt;draft_picks[[#This Row],[position]],1,IF(C1108&gt;draft_picks[[#This Row],[position]],D1108+1,IF(C1108=draft_picks[[#This Row],[position]],D1108+1)))</f>
        <v>17</v>
      </c>
      <c r="E1109" t="s">
        <v>5384</v>
      </c>
      <c r="F1109" t="str">
        <f>IF(ISBLANK(draft_picks[[#This Row],[movie_id]]),"",_xlfn.XLOOKUP(draft_picks[[#This Row],[movie_id]],drafts.movies[id],drafts.movies[movie_title]))</f>
        <v>The Hateful Eight</v>
      </c>
      <c r="G1109" s="3" t="s">
        <v>1177</v>
      </c>
      <c r="H1109" t="str">
        <f>IF(ISBLANK(draft_picks[[#This Row],[drafter_id]]),"",_xlfn.XLOOKUP(draft_picks[[#This Row],[drafter_id]],drafters[id],drafters[name]))</f>
        <v>Darren Franich</v>
      </c>
      <c r="J1109" t="str">
        <f>IF(ISBLANK(draft_picks[[#This Row],[drafter_team_id]]),"",_xlfn.XLOOKUP(draft_picks[[#This Row],[drafter_team_id]],drafter_teams[id],drafter_teams[name]))</f>
        <v/>
      </c>
      <c r="K1109" s="3" t="s">
        <v>15497</v>
      </c>
      <c r="L1109" t="s">
        <v>15497</v>
      </c>
      <c r="M1109" t="str">
        <f>IF(OR(ISBLANK(draft_picks[[#This Row],[veto_drafter_id]]),draft_picks[[#This Row],[veto_drafter_id]]=""),"",_xlfn.XLOOKUP(draft_picks[[#This Row],[veto_drafter_id]],drafters[id],drafters[name]))</f>
        <v/>
      </c>
      <c r="N1109" t="s">
        <v>15497</v>
      </c>
      <c r="O1109" t="str">
        <f>IF(OR(ISBLANK(draft_picks[[#This Row],[veto_drafter_team_id]]),draft_picks[[#This Row],[veto_drafter_team_id]]=""),"",_xlfn.XLOOKUP(draft_picks[[#This Row],[veto_drafter_team_id]],drafter_teams[id],drafter_teams[name]))</f>
        <v/>
      </c>
      <c r="Q1109" t="s">
        <v>15497</v>
      </c>
      <c r="R1109" t="str">
        <f>IF(OR(ISBLANK(draft_picks[[#This Row],[veto_override_drafter_id]]),draft_picks[[#This Row],[veto_override_drafter_id]]=""),"",_xlfn.XLOOKUP(draft_picks[[#This Row],[veto_override_drafter_id]],drafters[id],drafters[name]))</f>
        <v/>
      </c>
      <c r="S1109" t="s">
        <v>15497</v>
      </c>
      <c r="T1109" t="str">
        <f>IF(OR(ISBLANK(draft_picks[[#This Row],[veto_override_team_id]]),draft_picks[[#This Row],[veto_override_team_id]]=""),"",_xlfn.XLOOKUP(draft_picks[[#This Row],[veto_override_team_id]],drafter_teams[id],drafter_teams[name]))</f>
        <v/>
      </c>
    </row>
    <row r="1110" spans="1:20" x14ac:dyDescent="0.25">
      <c r="A1110" t="s">
        <v>248</v>
      </c>
      <c r="B1110" t="str">
        <f>_xlfn.XLOOKUP(draft_picks[[#This Row],[draft_id]],drafts[id],drafts[title])</f>
        <v>A Christmas Carol</v>
      </c>
      <c r="C1110" s="3">
        <v>7</v>
      </c>
      <c r="D1110">
        <f>IF(C1109&lt;draft_picks[[#This Row],[position]],1,IF(C1109&gt;draft_picks[[#This Row],[position]],D1109+1,IF(C1109=draft_picks[[#This Row],[position]],D1109+1)))</f>
        <v>1</v>
      </c>
      <c r="E1110" t="s">
        <v>8080</v>
      </c>
      <c r="F1110" t="str">
        <f>IF(ISBLANK(draft_picks[[#This Row],[movie_id]]),"",_xlfn.XLOOKUP(draft_picks[[#This Row],[movie_id]],drafts.movies[id],drafts.movies[movie_title]))</f>
        <v>An American Christmas Carol</v>
      </c>
      <c r="G1110" s="3" t="s">
        <v>789</v>
      </c>
      <c r="H1110" t="str">
        <f>IF(ISBLANK(draft_picks[[#This Row],[drafter_id]]),"",_xlfn.XLOOKUP(draft_picks[[#This Row],[drafter_id]],drafters[id],drafters[name]))</f>
        <v>Bryan Cogman</v>
      </c>
      <c r="J1110" t="str">
        <f>IF(ISBLANK(draft_picks[[#This Row],[drafter_team_id]]),"",_xlfn.XLOOKUP(draft_picks[[#This Row],[drafter_team_id]],drafter_teams[id],drafter_teams[name]))</f>
        <v/>
      </c>
      <c r="K1110" s="3" t="s">
        <v>15497</v>
      </c>
      <c r="L1110" t="s">
        <v>15497</v>
      </c>
      <c r="M1110" t="str">
        <f>IF(OR(ISBLANK(draft_picks[[#This Row],[veto_drafter_id]]),draft_picks[[#This Row],[veto_drafter_id]]=""),"",_xlfn.XLOOKUP(draft_picks[[#This Row],[veto_drafter_id]],drafters[id],drafters[name]))</f>
        <v/>
      </c>
      <c r="N1110" t="s">
        <v>15497</v>
      </c>
      <c r="O1110" t="str">
        <f>IF(OR(ISBLANK(draft_picks[[#This Row],[veto_drafter_team_id]]),draft_picks[[#This Row],[veto_drafter_team_id]]=""),"",_xlfn.XLOOKUP(draft_picks[[#This Row],[veto_drafter_team_id]],drafter_teams[id],drafter_teams[name]))</f>
        <v/>
      </c>
      <c r="Q1110" t="s">
        <v>15497</v>
      </c>
      <c r="R1110" t="str">
        <f>IF(OR(ISBLANK(draft_picks[[#This Row],[veto_override_drafter_id]]),draft_picks[[#This Row],[veto_override_drafter_id]]=""),"",_xlfn.XLOOKUP(draft_picks[[#This Row],[veto_override_drafter_id]],drafters[id],drafters[name]))</f>
        <v/>
      </c>
      <c r="S1110" t="s">
        <v>15497</v>
      </c>
      <c r="T1110" t="str">
        <f>IF(OR(ISBLANK(draft_picks[[#This Row],[veto_override_team_id]]),draft_picks[[#This Row],[veto_override_team_id]]=""),"",_xlfn.XLOOKUP(draft_picks[[#This Row],[veto_override_team_id]],drafter_teams[id],drafter_teams[name]))</f>
        <v/>
      </c>
    </row>
    <row r="1111" spans="1:20" x14ac:dyDescent="0.25">
      <c r="A1111" t="s">
        <v>248</v>
      </c>
      <c r="B1111" t="str">
        <f>_xlfn.XLOOKUP(draft_picks[[#This Row],[draft_id]],drafts[id],drafts[title])</f>
        <v>A Christmas Carol</v>
      </c>
      <c r="C1111" s="3">
        <v>6</v>
      </c>
      <c r="D1111">
        <f>IF(C1110&lt;draft_picks[[#This Row],[position]],1,IF(C1110&gt;draft_picks[[#This Row],[position]],D1110+1,IF(C1110=draft_picks[[#This Row],[position]],D1110+1)))</f>
        <v>2</v>
      </c>
      <c r="E1111" t="s">
        <v>5722</v>
      </c>
      <c r="F1111" t="str">
        <f>IF(ISBLANK(draft_picks[[#This Row],[movie_id]]),"",_xlfn.XLOOKUP(draft_picks[[#This Row],[movie_id]],drafts.movies[id],drafts.movies[movie_title]))</f>
        <v>Scrooged</v>
      </c>
      <c r="G1111" s="3" t="s">
        <v>789</v>
      </c>
      <c r="H1111" t="str">
        <f>IF(ISBLANK(draft_picks[[#This Row],[drafter_id]]),"",_xlfn.XLOOKUP(draft_picks[[#This Row],[drafter_id]],drafters[id],drafters[name]))</f>
        <v>Bryan Cogman</v>
      </c>
      <c r="J1111" t="str">
        <f>IF(ISBLANK(draft_picks[[#This Row],[drafter_team_id]]),"",_xlfn.XLOOKUP(draft_picks[[#This Row],[drafter_team_id]],drafter_teams[id],drafter_teams[name]))</f>
        <v/>
      </c>
      <c r="K1111" s="3" t="s">
        <v>15497</v>
      </c>
      <c r="L1111" t="s">
        <v>15497</v>
      </c>
      <c r="M1111" t="str">
        <f>IF(OR(ISBLANK(draft_picks[[#This Row],[veto_drafter_id]]),draft_picks[[#This Row],[veto_drafter_id]]=""),"",_xlfn.XLOOKUP(draft_picks[[#This Row],[veto_drafter_id]],drafters[id],drafters[name]))</f>
        <v/>
      </c>
      <c r="N1111" t="s">
        <v>15497</v>
      </c>
      <c r="O1111" t="str">
        <f>IF(OR(ISBLANK(draft_picks[[#This Row],[veto_drafter_team_id]]),draft_picks[[#This Row],[veto_drafter_team_id]]=""),"",_xlfn.XLOOKUP(draft_picks[[#This Row],[veto_drafter_team_id]],drafter_teams[id],drafter_teams[name]))</f>
        <v/>
      </c>
      <c r="Q1111" t="s">
        <v>15497</v>
      </c>
      <c r="R1111" t="str">
        <f>IF(OR(ISBLANK(draft_picks[[#This Row],[veto_override_drafter_id]]),draft_picks[[#This Row],[veto_override_drafter_id]]=""),"",_xlfn.XLOOKUP(draft_picks[[#This Row],[veto_override_drafter_id]],drafters[id],drafters[name]))</f>
        <v/>
      </c>
      <c r="S1111" t="s">
        <v>15497</v>
      </c>
      <c r="T1111" t="str">
        <f>IF(OR(ISBLANK(draft_picks[[#This Row],[veto_override_team_id]]),draft_picks[[#This Row],[veto_override_team_id]]=""),"",_xlfn.XLOOKUP(draft_picks[[#This Row],[veto_override_team_id]],drafter_teams[id],drafter_teams[name]))</f>
        <v/>
      </c>
    </row>
    <row r="1112" spans="1:20" x14ac:dyDescent="0.25">
      <c r="A1112" t="s">
        <v>248</v>
      </c>
      <c r="B1112" t="str">
        <f>_xlfn.XLOOKUP(draft_picks[[#This Row],[draft_id]],drafts[id],drafts[title])</f>
        <v>A Christmas Carol</v>
      </c>
      <c r="C1112" s="3">
        <v>5</v>
      </c>
      <c r="D1112">
        <f>IF(C1111&lt;draft_picks[[#This Row],[position]],1,IF(C1111&gt;draft_picks[[#This Row],[position]],D1111+1,IF(C1111=draft_picks[[#This Row],[position]],D1111+1)))</f>
        <v>3</v>
      </c>
      <c r="E1112" t="s">
        <v>4713</v>
      </c>
      <c r="F1112" t="str">
        <f>IF(ISBLANK(draft_picks[[#This Row],[movie_id]]),"",_xlfn.XLOOKUP(draft_picks[[#This Row],[movie_id]],drafts.movies[id],drafts.movies[movie_title]))</f>
        <v>Mickey's Christmas Carol</v>
      </c>
      <c r="G1112" s="3" t="s">
        <v>965</v>
      </c>
      <c r="H1112" t="str">
        <f>IF(ISBLANK(draft_picks[[#This Row],[drafter_id]]),"",_xlfn.XLOOKUP(draft_picks[[#This Row],[drafter_id]],drafters[id],drafters[name]))</f>
        <v>Pat Driscoll</v>
      </c>
      <c r="J1112" t="str">
        <f>IF(ISBLANK(draft_picks[[#This Row],[drafter_team_id]]),"",_xlfn.XLOOKUP(draft_picks[[#This Row],[drafter_team_id]],drafter_teams[id],drafter_teams[name]))</f>
        <v/>
      </c>
      <c r="K1112" s="3" t="s">
        <v>15497</v>
      </c>
      <c r="L1112" t="s">
        <v>15497</v>
      </c>
      <c r="M1112" t="str">
        <f>IF(OR(ISBLANK(draft_picks[[#This Row],[veto_drafter_id]]),draft_picks[[#This Row],[veto_drafter_id]]=""),"",_xlfn.XLOOKUP(draft_picks[[#This Row],[veto_drafter_id]],drafters[id],drafters[name]))</f>
        <v/>
      </c>
      <c r="N1112" t="s">
        <v>15497</v>
      </c>
      <c r="O1112" t="str">
        <f>IF(OR(ISBLANK(draft_picks[[#This Row],[veto_drafter_team_id]]),draft_picks[[#This Row],[veto_drafter_team_id]]=""),"",_xlfn.XLOOKUP(draft_picks[[#This Row],[veto_drafter_team_id]],drafter_teams[id],drafter_teams[name]))</f>
        <v/>
      </c>
      <c r="Q1112" t="s">
        <v>15497</v>
      </c>
      <c r="R1112" t="str">
        <f>IF(OR(ISBLANK(draft_picks[[#This Row],[veto_override_drafter_id]]),draft_picks[[#This Row],[veto_override_drafter_id]]=""),"",_xlfn.XLOOKUP(draft_picks[[#This Row],[veto_override_drafter_id]],drafters[id],drafters[name]))</f>
        <v/>
      </c>
      <c r="S1112" t="s">
        <v>15497</v>
      </c>
      <c r="T1112" t="str">
        <f>IF(OR(ISBLANK(draft_picks[[#This Row],[veto_override_team_id]]),draft_picks[[#This Row],[veto_override_team_id]]=""),"",_xlfn.XLOOKUP(draft_picks[[#This Row],[veto_override_team_id]],drafter_teams[id],drafter_teams[name]))</f>
        <v/>
      </c>
    </row>
    <row r="1113" spans="1:20" x14ac:dyDescent="0.25">
      <c r="A1113" t="s">
        <v>248</v>
      </c>
      <c r="B1113" t="str">
        <f>_xlfn.XLOOKUP(draft_picks[[#This Row],[draft_id]],drafts[id],drafts[title])</f>
        <v>A Christmas Carol</v>
      </c>
      <c r="C1113" s="3">
        <v>4</v>
      </c>
      <c r="D1113">
        <f>IF(C1112&lt;draft_picks[[#This Row],[position]],1,IF(C1112&gt;draft_picks[[#This Row],[position]],D1112+1,IF(C1112=draft_picks[[#This Row],[position]],D1112+1)))</f>
        <v>4</v>
      </c>
      <c r="E1113" t="s">
        <v>1970</v>
      </c>
      <c r="F1113" t="str">
        <f>IF(ISBLANK(draft_picks[[#This Row],[movie_id]]),"",_xlfn.XLOOKUP(draft_picks[[#This Row],[movie_id]],drafts.movies[id],drafts.movies[movie_title]))</f>
        <v>Scrooge</v>
      </c>
      <c r="G1113" s="3" t="s">
        <v>789</v>
      </c>
      <c r="H1113" t="str">
        <f>IF(ISBLANK(draft_picks[[#This Row],[drafter_id]]),"",_xlfn.XLOOKUP(draft_picks[[#This Row],[drafter_id]],drafters[id],drafters[name]))</f>
        <v>Bryan Cogman</v>
      </c>
      <c r="J1113" t="str">
        <f>IF(ISBLANK(draft_picks[[#This Row],[drafter_team_id]]),"",_xlfn.XLOOKUP(draft_picks[[#This Row],[drafter_team_id]],drafter_teams[id],drafter_teams[name]))</f>
        <v/>
      </c>
      <c r="K1113" s="3" t="s">
        <v>15484</v>
      </c>
      <c r="L1113" t="s">
        <v>965</v>
      </c>
      <c r="M1113" t="str">
        <f>IF(OR(ISBLANK(draft_picks[[#This Row],[veto_drafter_id]]),draft_picks[[#This Row],[veto_drafter_id]]=""),"",_xlfn.XLOOKUP(draft_picks[[#This Row],[veto_drafter_id]],drafters[id],drafters[name]))</f>
        <v>Pat Driscoll</v>
      </c>
      <c r="N1113" t="s">
        <v>15497</v>
      </c>
      <c r="O1113" t="str">
        <f>IF(OR(ISBLANK(draft_picks[[#This Row],[veto_drafter_team_id]]),draft_picks[[#This Row],[veto_drafter_team_id]]=""),"",_xlfn.XLOOKUP(draft_picks[[#This Row],[veto_drafter_team_id]],drafter_teams[id],drafter_teams[name]))</f>
        <v/>
      </c>
      <c r="Q1113" t="s">
        <v>15497</v>
      </c>
      <c r="R1113" t="str">
        <f>IF(OR(ISBLANK(draft_picks[[#This Row],[veto_override_drafter_id]]),draft_picks[[#This Row],[veto_override_drafter_id]]=""),"",_xlfn.XLOOKUP(draft_picks[[#This Row],[veto_override_drafter_id]],drafters[id],drafters[name]))</f>
        <v/>
      </c>
      <c r="S1113" t="s">
        <v>15497</v>
      </c>
      <c r="T1113" t="str">
        <f>IF(OR(ISBLANK(draft_picks[[#This Row],[veto_override_team_id]]),draft_picks[[#This Row],[veto_override_team_id]]=""),"",_xlfn.XLOOKUP(draft_picks[[#This Row],[veto_override_team_id]],drafter_teams[id],drafter_teams[name]))</f>
        <v/>
      </c>
    </row>
    <row r="1114" spans="1:20" x14ac:dyDescent="0.25">
      <c r="A1114" t="s">
        <v>248</v>
      </c>
      <c r="B1114" t="str">
        <f>_xlfn.XLOOKUP(draft_picks[[#This Row],[draft_id]],drafts[id],drafts[title])</f>
        <v>A Christmas Carol</v>
      </c>
      <c r="C1114" s="3">
        <v>4</v>
      </c>
      <c r="D1114">
        <f>IF(C1113&lt;draft_picks[[#This Row],[position]],1,IF(C1113&gt;draft_picks[[#This Row],[position]],D1113+1,IF(C1113=draft_picks[[#This Row],[position]],D1113+1)))</f>
        <v>5</v>
      </c>
      <c r="E1114" t="s">
        <v>7504</v>
      </c>
      <c r="F1114" t="str">
        <f>IF(ISBLANK(draft_picks[[#This Row],[movie_id]]),"",_xlfn.XLOOKUP(draft_picks[[#This Row],[movie_id]],drafts.movies[id],drafts.movies[movie_title]))</f>
        <v>A Christmas Carol</v>
      </c>
      <c r="G1114" s="3" t="s">
        <v>789</v>
      </c>
      <c r="H1114" t="str">
        <f>IF(ISBLANK(draft_picks[[#This Row],[drafter_id]]),"",_xlfn.XLOOKUP(draft_picks[[#This Row],[drafter_id]],drafters[id],drafters[name]))</f>
        <v>Bryan Cogman</v>
      </c>
      <c r="J1114" t="str">
        <f>IF(ISBLANK(draft_picks[[#This Row],[drafter_team_id]]),"",_xlfn.XLOOKUP(draft_picks[[#This Row],[drafter_team_id]],drafter_teams[id],drafter_teams[name]))</f>
        <v/>
      </c>
      <c r="K1114" s="3" t="s">
        <v>15497</v>
      </c>
      <c r="L1114" t="s">
        <v>15497</v>
      </c>
      <c r="M1114" t="str">
        <f>IF(OR(ISBLANK(draft_picks[[#This Row],[veto_drafter_id]]),draft_picks[[#This Row],[veto_drafter_id]]=""),"",_xlfn.XLOOKUP(draft_picks[[#This Row],[veto_drafter_id]],drafters[id],drafters[name]))</f>
        <v/>
      </c>
      <c r="N1114" t="s">
        <v>15497</v>
      </c>
      <c r="O1114" t="str">
        <f>IF(OR(ISBLANK(draft_picks[[#This Row],[veto_drafter_team_id]]),draft_picks[[#This Row],[veto_drafter_team_id]]=""),"",_xlfn.XLOOKUP(draft_picks[[#This Row],[veto_drafter_team_id]],drafter_teams[id],drafter_teams[name]))</f>
        <v/>
      </c>
      <c r="Q1114" t="s">
        <v>15497</v>
      </c>
      <c r="R1114" t="str">
        <f>IF(OR(ISBLANK(draft_picks[[#This Row],[veto_override_drafter_id]]),draft_picks[[#This Row],[veto_override_drafter_id]]=""),"",_xlfn.XLOOKUP(draft_picks[[#This Row],[veto_override_drafter_id]],drafters[id],drafters[name]))</f>
        <v/>
      </c>
      <c r="S1114" t="s">
        <v>15497</v>
      </c>
      <c r="T1114" t="str">
        <f>IF(OR(ISBLANK(draft_picks[[#This Row],[veto_override_team_id]]),draft_picks[[#This Row],[veto_override_team_id]]=""),"",_xlfn.XLOOKUP(draft_picks[[#This Row],[veto_override_team_id]],drafter_teams[id],drafter_teams[name]))</f>
        <v/>
      </c>
    </row>
    <row r="1115" spans="1:20" x14ac:dyDescent="0.25">
      <c r="A1115" t="s">
        <v>248</v>
      </c>
      <c r="B1115" t="str">
        <f>_xlfn.XLOOKUP(draft_picks[[#This Row],[draft_id]],drafts[id],drafts[title])</f>
        <v>A Christmas Carol</v>
      </c>
      <c r="C1115" s="3">
        <v>3</v>
      </c>
      <c r="D1115">
        <f>IF(C1114&lt;draft_picks[[#This Row],[position]],1,IF(C1114&gt;draft_picks[[#This Row],[position]],D1114+1,IF(C1114=draft_picks[[#This Row],[position]],D1114+1)))</f>
        <v>6</v>
      </c>
      <c r="E1115" t="s">
        <v>1970</v>
      </c>
      <c r="F1115" t="str">
        <f>IF(ISBLANK(draft_picks[[#This Row],[movie_id]]),"",_xlfn.XLOOKUP(draft_picks[[#This Row],[movie_id]],drafts.movies[id],drafts.movies[movie_title]))</f>
        <v>Scrooge</v>
      </c>
      <c r="G1115" s="3" t="s">
        <v>965</v>
      </c>
      <c r="H1115" t="str">
        <f>IF(ISBLANK(draft_picks[[#This Row],[drafter_id]]),"",_xlfn.XLOOKUP(draft_picks[[#This Row],[drafter_id]],drafters[id],drafters[name]))</f>
        <v>Pat Driscoll</v>
      </c>
      <c r="J1115" t="str">
        <f>IF(ISBLANK(draft_picks[[#This Row],[drafter_team_id]]),"",_xlfn.XLOOKUP(draft_picks[[#This Row],[drafter_team_id]],drafter_teams[id],drafter_teams[name]))</f>
        <v/>
      </c>
      <c r="K1115" s="3" t="s">
        <v>15497</v>
      </c>
      <c r="L1115" t="s">
        <v>15497</v>
      </c>
      <c r="M1115" t="str">
        <f>IF(OR(ISBLANK(draft_picks[[#This Row],[veto_drafter_id]]),draft_picks[[#This Row],[veto_drafter_id]]=""),"",_xlfn.XLOOKUP(draft_picks[[#This Row],[veto_drafter_id]],drafters[id],drafters[name]))</f>
        <v/>
      </c>
      <c r="N1115" t="s">
        <v>15497</v>
      </c>
      <c r="O1115" t="str">
        <f>IF(OR(ISBLANK(draft_picks[[#This Row],[veto_drafter_team_id]]),draft_picks[[#This Row],[veto_drafter_team_id]]=""),"",_xlfn.XLOOKUP(draft_picks[[#This Row],[veto_drafter_team_id]],drafter_teams[id],drafter_teams[name]))</f>
        <v/>
      </c>
      <c r="Q1115" t="s">
        <v>15497</v>
      </c>
      <c r="R1115" t="str">
        <f>IF(OR(ISBLANK(draft_picks[[#This Row],[veto_override_drafter_id]]),draft_picks[[#This Row],[veto_override_drafter_id]]=""),"",_xlfn.XLOOKUP(draft_picks[[#This Row],[veto_override_drafter_id]],drafters[id],drafters[name]))</f>
        <v/>
      </c>
      <c r="S1115" t="s">
        <v>15497</v>
      </c>
      <c r="T1115" t="str">
        <f>IF(OR(ISBLANK(draft_picks[[#This Row],[veto_override_team_id]]),draft_picks[[#This Row],[veto_override_team_id]]=""),"",_xlfn.XLOOKUP(draft_picks[[#This Row],[veto_override_team_id]],drafter_teams[id],drafter_teams[name]))</f>
        <v/>
      </c>
    </row>
    <row r="1116" spans="1:20" x14ac:dyDescent="0.25">
      <c r="A1116" t="s">
        <v>248</v>
      </c>
      <c r="B1116" t="str">
        <f>_xlfn.XLOOKUP(draft_picks[[#This Row],[draft_id]],drafts[id],drafts[title])</f>
        <v>A Christmas Carol</v>
      </c>
      <c r="C1116" s="3">
        <v>2</v>
      </c>
      <c r="D1116">
        <f>IF(C1115&lt;draft_picks[[#This Row],[position]],1,IF(C1115&gt;draft_picks[[#This Row],[position]],D1115+1,IF(C1115=draft_picks[[#This Row],[position]],D1115+1)))</f>
        <v>7</v>
      </c>
      <c r="E1116" t="s">
        <v>4938</v>
      </c>
      <c r="F1116" t="str">
        <f>IF(ISBLANK(draft_picks[[#This Row],[movie_id]]),"",_xlfn.XLOOKUP(draft_picks[[#This Row],[movie_id]],drafts.movies[id],drafts.movies[movie_title]))</f>
        <v>The Muppet Christmas Carol</v>
      </c>
      <c r="G1116" s="3" t="s">
        <v>789</v>
      </c>
      <c r="H1116" t="str">
        <f>IF(ISBLANK(draft_picks[[#This Row],[drafter_id]]),"",_xlfn.XLOOKUP(draft_picks[[#This Row],[drafter_id]],drafters[id],drafters[name]))</f>
        <v>Bryan Cogman</v>
      </c>
      <c r="J1116" t="str">
        <f>IF(ISBLANK(draft_picks[[#This Row],[drafter_team_id]]),"",_xlfn.XLOOKUP(draft_picks[[#This Row],[drafter_team_id]],drafter_teams[id],drafter_teams[name]))</f>
        <v/>
      </c>
      <c r="K1116" s="3" t="s">
        <v>15497</v>
      </c>
      <c r="L1116" t="s">
        <v>15497</v>
      </c>
      <c r="M1116" t="str">
        <f>IF(OR(ISBLANK(draft_picks[[#This Row],[veto_drafter_id]]),draft_picks[[#This Row],[veto_drafter_id]]=""),"",_xlfn.XLOOKUP(draft_picks[[#This Row],[veto_drafter_id]],drafters[id],drafters[name]))</f>
        <v/>
      </c>
      <c r="N1116" t="s">
        <v>15497</v>
      </c>
      <c r="O1116" t="str">
        <f>IF(OR(ISBLANK(draft_picks[[#This Row],[veto_drafter_team_id]]),draft_picks[[#This Row],[veto_drafter_team_id]]=""),"",_xlfn.XLOOKUP(draft_picks[[#This Row],[veto_drafter_team_id]],drafter_teams[id],drafter_teams[name]))</f>
        <v/>
      </c>
      <c r="Q1116" t="s">
        <v>15497</v>
      </c>
      <c r="R1116" t="str">
        <f>IF(OR(ISBLANK(draft_picks[[#This Row],[veto_override_drafter_id]]),draft_picks[[#This Row],[veto_override_drafter_id]]=""),"",_xlfn.XLOOKUP(draft_picks[[#This Row],[veto_override_drafter_id]],drafters[id],drafters[name]))</f>
        <v/>
      </c>
      <c r="S1116" t="s">
        <v>15497</v>
      </c>
      <c r="T1116" t="str">
        <f>IF(OR(ISBLANK(draft_picks[[#This Row],[veto_override_team_id]]),draft_picks[[#This Row],[veto_override_team_id]]=""),"",_xlfn.XLOOKUP(draft_picks[[#This Row],[veto_override_team_id]],drafter_teams[id],drafter_teams[name]))</f>
        <v/>
      </c>
    </row>
    <row r="1117" spans="1:20" x14ac:dyDescent="0.25">
      <c r="A1117" t="s">
        <v>248</v>
      </c>
      <c r="B1117" t="str">
        <f>_xlfn.XLOOKUP(draft_picks[[#This Row],[draft_id]],drafts[id],drafts[title])</f>
        <v>A Christmas Carol</v>
      </c>
      <c r="C1117" s="3">
        <v>1</v>
      </c>
      <c r="D1117">
        <f>IF(C1116&lt;draft_picks[[#This Row],[position]],1,IF(C1116&gt;draft_picks[[#This Row],[position]],D1116+1,IF(C1116=draft_picks[[#This Row],[position]],D1116+1)))</f>
        <v>8</v>
      </c>
      <c r="E1117" t="s">
        <v>3012</v>
      </c>
      <c r="F1117" t="str">
        <f>IF(ISBLANK(draft_picks[[#This Row],[movie_id]]),"",_xlfn.XLOOKUP(draft_picks[[#This Row],[movie_id]],drafts.movies[id],drafts.movies[movie_title]))</f>
        <v>A Christmas Carol</v>
      </c>
      <c r="G1117" s="3" t="s">
        <v>965</v>
      </c>
      <c r="H1117" t="str">
        <f>IF(ISBLANK(draft_picks[[#This Row],[drafter_id]]),"",_xlfn.XLOOKUP(draft_picks[[#This Row],[drafter_id]],drafters[id],drafters[name]))</f>
        <v>Pat Driscoll</v>
      </c>
      <c r="J1117" t="str">
        <f>IF(ISBLANK(draft_picks[[#This Row],[drafter_team_id]]),"",_xlfn.XLOOKUP(draft_picks[[#This Row],[drafter_team_id]],drafter_teams[id],drafter_teams[name]))</f>
        <v/>
      </c>
      <c r="K1117" s="3" t="s">
        <v>15497</v>
      </c>
      <c r="L1117" t="s">
        <v>15497</v>
      </c>
      <c r="M1117" t="str">
        <f>IF(OR(ISBLANK(draft_picks[[#This Row],[veto_drafter_id]]),draft_picks[[#This Row],[veto_drafter_id]]=""),"",_xlfn.XLOOKUP(draft_picks[[#This Row],[veto_drafter_id]],drafters[id],drafters[name]))</f>
        <v/>
      </c>
      <c r="N1117" t="s">
        <v>15497</v>
      </c>
      <c r="O1117" t="str">
        <f>IF(OR(ISBLANK(draft_picks[[#This Row],[veto_drafter_team_id]]),draft_picks[[#This Row],[veto_drafter_team_id]]=""),"",_xlfn.XLOOKUP(draft_picks[[#This Row],[veto_drafter_team_id]],drafter_teams[id],drafter_teams[name]))</f>
        <v/>
      </c>
      <c r="Q1117" t="s">
        <v>15497</v>
      </c>
      <c r="R1117" t="str">
        <f>IF(OR(ISBLANK(draft_picks[[#This Row],[veto_override_drafter_id]]),draft_picks[[#This Row],[veto_override_drafter_id]]=""),"",_xlfn.XLOOKUP(draft_picks[[#This Row],[veto_override_drafter_id]],drafters[id],drafters[name]))</f>
        <v/>
      </c>
      <c r="S1117" t="s">
        <v>15497</v>
      </c>
      <c r="T1117" t="str">
        <f>IF(OR(ISBLANK(draft_picks[[#This Row],[veto_override_team_id]]),draft_picks[[#This Row],[veto_override_team_id]]=""),"",_xlfn.XLOOKUP(draft_picks[[#This Row],[veto_override_team_id]],drafter_teams[id],drafter_teams[name]))</f>
        <v/>
      </c>
    </row>
    <row r="1118" spans="1:20" x14ac:dyDescent="0.25">
      <c r="A1118" t="s">
        <v>488</v>
      </c>
      <c r="B1118" t="str">
        <f>_xlfn.XLOOKUP(draft_picks[[#This Row],[draft_id]],drafts[id],drafts[title])</f>
        <v>Oliver Assayas Super Draft</v>
      </c>
      <c r="C1118" s="3">
        <v>16</v>
      </c>
      <c r="D1118">
        <f>IF(C1117&lt;draft_picks[[#This Row],[position]],1,IF(C1117&gt;draft_picks[[#This Row],[position]],D1117+1,IF(C1117=draft_picks[[#This Row],[position]],D1117+1)))</f>
        <v>1</v>
      </c>
      <c r="E1118" t="s">
        <v>3394</v>
      </c>
      <c r="F1118" t="str">
        <f>IF(ISBLANK(draft_picks[[#This Row],[movie_id]]),"",_xlfn.XLOOKUP(draft_picks[[#This Row],[movie_id]],drafts.movies[id],drafts.movies[movie_title]))</f>
        <v>Wasp Network</v>
      </c>
      <c r="G1118" s="3" t="s">
        <v>1017</v>
      </c>
      <c r="H1118" t="str">
        <f>IF(ISBLANK(draft_picks[[#This Row],[drafter_id]]),"",_xlfn.XLOOKUP(draft_picks[[#This Row],[drafter_id]],drafters[id],drafters[name]))</f>
        <v>Thomas Grabinski</v>
      </c>
      <c r="J1118" t="str">
        <f>IF(ISBLANK(draft_picks[[#This Row],[drafter_team_id]]),"",_xlfn.XLOOKUP(draft_picks[[#This Row],[drafter_team_id]],drafter_teams[id],drafter_teams[name]))</f>
        <v/>
      </c>
      <c r="K1118" s="3" t="s">
        <v>15497</v>
      </c>
      <c r="L1118" t="s">
        <v>15497</v>
      </c>
      <c r="M1118" t="str">
        <f>IF(OR(ISBLANK(draft_picks[[#This Row],[veto_drafter_id]]),draft_picks[[#This Row],[veto_drafter_id]]=""),"",_xlfn.XLOOKUP(draft_picks[[#This Row],[veto_drafter_id]],drafters[id],drafters[name]))</f>
        <v/>
      </c>
      <c r="N1118" t="s">
        <v>15497</v>
      </c>
      <c r="O1118" t="str">
        <f>IF(OR(ISBLANK(draft_picks[[#This Row],[veto_drafter_team_id]]),draft_picks[[#This Row],[veto_drafter_team_id]]=""),"",_xlfn.XLOOKUP(draft_picks[[#This Row],[veto_drafter_team_id]],drafter_teams[id],drafter_teams[name]))</f>
        <v/>
      </c>
      <c r="Q1118" t="s">
        <v>15497</v>
      </c>
      <c r="R1118" t="str">
        <f>IF(OR(ISBLANK(draft_picks[[#This Row],[veto_override_drafter_id]]),draft_picks[[#This Row],[veto_override_drafter_id]]=""),"",_xlfn.XLOOKUP(draft_picks[[#This Row],[veto_override_drafter_id]],drafters[id],drafters[name]))</f>
        <v/>
      </c>
      <c r="S1118" t="s">
        <v>15497</v>
      </c>
      <c r="T1118" t="str">
        <f>IF(OR(ISBLANK(draft_picks[[#This Row],[veto_override_team_id]]),draft_picks[[#This Row],[veto_override_team_id]]=""),"",_xlfn.XLOOKUP(draft_picks[[#This Row],[veto_override_team_id]],drafter_teams[id],drafter_teams[name]))</f>
        <v/>
      </c>
    </row>
    <row r="1119" spans="1:20" x14ac:dyDescent="0.25">
      <c r="A1119" t="s">
        <v>488</v>
      </c>
      <c r="B1119" t="str">
        <f>_xlfn.XLOOKUP(draft_picks[[#This Row],[draft_id]],drafts[id],drafts[title])</f>
        <v>Oliver Assayas Super Draft</v>
      </c>
      <c r="C1119" s="3">
        <v>15</v>
      </c>
      <c r="D1119">
        <f>IF(C1118&lt;draft_picks[[#This Row],[position]],1,IF(C1118&gt;draft_picks[[#This Row],[position]],D1118+1,IF(C1118=draft_picks[[#This Row],[position]],D1118+1)))</f>
        <v>2</v>
      </c>
      <c r="E1119" t="s">
        <v>6797</v>
      </c>
      <c r="F1119" t="str">
        <f>IF(ISBLANK(draft_picks[[#This Row],[movie_id]]),"",_xlfn.XLOOKUP(draft_picks[[#This Row],[movie_id]],drafts.movies[id],drafts.movies[movie_title]))</f>
        <v>Les DestinÃƒÂ©es</v>
      </c>
      <c r="G1119" s="3" t="s">
        <v>1017</v>
      </c>
      <c r="H1119" t="str">
        <f>IF(ISBLANK(draft_picks[[#This Row],[drafter_id]]),"",_xlfn.XLOOKUP(draft_picks[[#This Row],[drafter_id]],drafters[id],drafters[name]))</f>
        <v>Thomas Grabinski</v>
      </c>
      <c r="J1119" t="str">
        <f>IF(ISBLANK(draft_picks[[#This Row],[drafter_team_id]]),"",_xlfn.XLOOKUP(draft_picks[[#This Row],[drafter_team_id]],drafter_teams[id],drafter_teams[name]))</f>
        <v/>
      </c>
      <c r="K1119" s="3" t="s">
        <v>15484</v>
      </c>
      <c r="L1119" t="s">
        <v>1237</v>
      </c>
      <c r="M1119" t="str">
        <f>IF(OR(ISBLANK(draft_picks[[#This Row],[veto_drafter_id]]),draft_picks[[#This Row],[veto_drafter_id]]=""),"",_xlfn.XLOOKUP(draft_picks[[#This Row],[veto_drafter_id]],drafters[id],drafters[name]))</f>
        <v>Clay Keller</v>
      </c>
      <c r="N1119" t="s">
        <v>15497</v>
      </c>
      <c r="O1119" t="str">
        <f>IF(OR(ISBLANK(draft_picks[[#This Row],[veto_drafter_team_id]]),draft_picks[[#This Row],[veto_drafter_team_id]]=""),"",_xlfn.XLOOKUP(draft_picks[[#This Row],[veto_drafter_team_id]],drafter_teams[id],drafter_teams[name]))</f>
        <v/>
      </c>
      <c r="Q1119" t="s">
        <v>15497</v>
      </c>
      <c r="R1119" t="str">
        <f>IF(OR(ISBLANK(draft_picks[[#This Row],[veto_override_drafter_id]]),draft_picks[[#This Row],[veto_override_drafter_id]]=""),"",_xlfn.XLOOKUP(draft_picks[[#This Row],[veto_override_drafter_id]],drafters[id],drafters[name]))</f>
        <v/>
      </c>
      <c r="S1119" t="s">
        <v>15497</v>
      </c>
      <c r="T1119" t="str">
        <f>IF(OR(ISBLANK(draft_picks[[#This Row],[veto_override_team_id]]),draft_picks[[#This Row],[veto_override_team_id]]=""),"",_xlfn.XLOOKUP(draft_picks[[#This Row],[veto_override_team_id]],drafter_teams[id],drafter_teams[name]))</f>
        <v/>
      </c>
    </row>
    <row r="1120" spans="1:20" x14ac:dyDescent="0.25">
      <c r="A1120" t="s">
        <v>488</v>
      </c>
      <c r="B1120" t="str">
        <f>_xlfn.XLOOKUP(draft_picks[[#This Row],[draft_id]],drafts[id],drafts[title])</f>
        <v>Oliver Assayas Super Draft</v>
      </c>
      <c r="C1120" s="3">
        <v>15</v>
      </c>
      <c r="D1120">
        <f>IF(C1119&lt;draft_picks[[#This Row],[position]],1,IF(C1119&gt;draft_picks[[#This Row],[position]],D1119+1,IF(C1119=draft_picks[[#This Row],[position]],D1119+1)))</f>
        <v>3</v>
      </c>
      <c r="E1120" t="s">
        <v>1446</v>
      </c>
      <c r="F1120" t="str">
        <f>IF(ISBLANK(draft_picks[[#This Row],[movie_id]]),"",_xlfn.XLOOKUP(draft_picks[[#This Row],[movie_id]],drafts.movies[id],drafts.movies[movie_title]))</f>
        <v>Boarding Gate</v>
      </c>
      <c r="G1120" s="3" t="s">
        <v>1017</v>
      </c>
      <c r="H1120" t="str">
        <f>IF(ISBLANK(draft_picks[[#This Row],[drafter_id]]),"",_xlfn.XLOOKUP(draft_picks[[#This Row],[drafter_id]],drafters[id],drafters[name]))</f>
        <v>Thomas Grabinski</v>
      </c>
      <c r="J1120" t="str">
        <f>IF(ISBLANK(draft_picks[[#This Row],[drafter_team_id]]),"",_xlfn.XLOOKUP(draft_picks[[#This Row],[drafter_team_id]],drafter_teams[id],drafter_teams[name]))</f>
        <v/>
      </c>
      <c r="K1120" s="3" t="s">
        <v>15497</v>
      </c>
      <c r="L1120" t="s">
        <v>15497</v>
      </c>
      <c r="M1120" t="str">
        <f>IF(OR(ISBLANK(draft_picks[[#This Row],[veto_drafter_id]]),draft_picks[[#This Row],[veto_drafter_id]]=""),"",_xlfn.XLOOKUP(draft_picks[[#This Row],[veto_drafter_id]],drafters[id],drafters[name]))</f>
        <v/>
      </c>
      <c r="N1120" t="s">
        <v>15497</v>
      </c>
      <c r="O1120" t="str">
        <f>IF(OR(ISBLANK(draft_picks[[#This Row],[veto_drafter_team_id]]),draft_picks[[#This Row],[veto_drafter_team_id]]=""),"",_xlfn.XLOOKUP(draft_picks[[#This Row],[veto_drafter_team_id]],drafter_teams[id],drafter_teams[name]))</f>
        <v/>
      </c>
      <c r="Q1120" t="s">
        <v>15497</v>
      </c>
      <c r="R1120" t="str">
        <f>IF(OR(ISBLANK(draft_picks[[#This Row],[veto_override_drafter_id]]),draft_picks[[#This Row],[veto_override_drafter_id]]=""),"",_xlfn.XLOOKUP(draft_picks[[#This Row],[veto_override_drafter_id]],drafters[id],drafters[name]))</f>
        <v/>
      </c>
      <c r="S1120" t="s">
        <v>15497</v>
      </c>
      <c r="T1120" t="str">
        <f>IF(OR(ISBLANK(draft_picks[[#This Row],[veto_override_team_id]]),draft_picks[[#This Row],[veto_override_team_id]]=""),"",_xlfn.XLOOKUP(draft_picks[[#This Row],[veto_override_team_id]],drafter_teams[id],drafter_teams[name]))</f>
        <v/>
      </c>
    </row>
    <row r="1121" spans="1:20" x14ac:dyDescent="0.25">
      <c r="A1121" t="s">
        <v>488</v>
      </c>
      <c r="B1121" t="str">
        <f>_xlfn.XLOOKUP(draft_picks[[#This Row],[draft_id]],drafts[id],drafts[title])</f>
        <v>Oliver Assayas Super Draft</v>
      </c>
      <c r="C1121" s="3">
        <v>14</v>
      </c>
      <c r="D1121">
        <f>IF(C1120&lt;draft_picks[[#This Row],[position]],1,IF(C1120&gt;draft_picks[[#This Row],[position]],D1120+1,IF(C1120=draft_picks[[#This Row],[position]],D1120+1)))</f>
        <v>4</v>
      </c>
      <c r="E1121" t="s">
        <v>3322</v>
      </c>
      <c r="F1121" t="str">
        <f>IF(ISBLANK(draft_picks[[#This Row],[movie_id]]),"",_xlfn.XLOOKUP(draft_picks[[#This Row],[movie_id]],drafts.movies[id],drafts.movies[movie_title]))</f>
        <v>Winter's Child</v>
      </c>
      <c r="G1121" s="3" t="s">
        <v>1237</v>
      </c>
      <c r="H1121" t="str">
        <f>IF(ISBLANK(draft_picks[[#This Row],[drafter_id]]),"",_xlfn.XLOOKUP(draft_picks[[#This Row],[drafter_id]],drafters[id],drafters[name]))</f>
        <v>Clay Keller</v>
      </c>
      <c r="J1121" t="str">
        <f>IF(ISBLANK(draft_picks[[#This Row],[drafter_team_id]]),"",_xlfn.XLOOKUP(draft_picks[[#This Row],[drafter_team_id]],drafter_teams[id],drafter_teams[name]))</f>
        <v/>
      </c>
      <c r="K1121" s="3" t="s">
        <v>15497</v>
      </c>
      <c r="L1121" t="s">
        <v>15497</v>
      </c>
      <c r="M1121" t="str">
        <f>IF(OR(ISBLANK(draft_picks[[#This Row],[veto_drafter_id]]),draft_picks[[#This Row],[veto_drafter_id]]=""),"",_xlfn.XLOOKUP(draft_picks[[#This Row],[veto_drafter_id]],drafters[id],drafters[name]))</f>
        <v/>
      </c>
      <c r="N1121" t="s">
        <v>15497</v>
      </c>
      <c r="O1121" t="str">
        <f>IF(OR(ISBLANK(draft_picks[[#This Row],[veto_drafter_team_id]]),draft_picks[[#This Row],[veto_drafter_team_id]]=""),"",_xlfn.XLOOKUP(draft_picks[[#This Row],[veto_drafter_team_id]],drafter_teams[id],drafter_teams[name]))</f>
        <v/>
      </c>
      <c r="Q1121" t="s">
        <v>15497</v>
      </c>
      <c r="R1121" t="str">
        <f>IF(OR(ISBLANK(draft_picks[[#This Row],[veto_override_drafter_id]]),draft_picks[[#This Row],[veto_override_drafter_id]]=""),"",_xlfn.XLOOKUP(draft_picks[[#This Row],[veto_override_drafter_id]],drafters[id],drafters[name]))</f>
        <v/>
      </c>
      <c r="S1121" t="s">
        <v>15497</v>
      </c>
      <c r="T1121" t="str">
        <f>IF(OR(ISBLANK(draft_picks[[#This Row],[veto_override_team_id]]),draft_picks[[#This Row],[veto_override_team_id]]=""),"",_xlfn.XLOOKUP(draft_picks[[#This Row],[veto_override_team_id]],drafter_teams[id],drafter_teams[name]))</f>
        <v/>
      </c>
    </row>
    <row r="1122" spans="1:20" x14ac:dyDescent="0.25">
      <c r="A1122" t="s">
        <v>488</v>
      </c>
      <c r="B1122" t="str">
        <f>_xlfn.XLOOKUP(draft_picks[[#This Row],[draft_id]],drafts[id],drafts[title])</f>
        <v>Oliver Assayas Super Draft</v>
      </c>
      <c r="C1122" s="3">
        <v>13</v>
      </c>
      <c r="D1122">
        <f>IF(C1121&lt;draft_picks[[#This Row],[position]],1,IF(C1121&gt;draft_picks[[#This Row],[position]],D1121+1,IF(C1121=draft_picks[[#This Row],[position]],D1121+1)))</f>
        <v>5</v>
      </c>
      <c r="E1122" t="s">
        <v>6797</v>
      </c>
      <c r="F1122" t="str">
        <f>IF(ISBLANK(draft_picks[[#This Row],[movie_id]]),"",_xlfn.XLOOKUP(draft_picks[[#This Row],[movie_id]],drafts.movies[id],drafts.movies[movie_title]))</f>
        <v>Les DestinÃƒÂ©es</v>
      </c>
      <c r="G1122" s="3" t="s">
        <v>1115</v>
      </c>
      <c r="H1122" t="str">
        <f>IF(ISBLANK(draft_picks[[#This Row],[drafter_id]]),"",_xlfn.XLOOKUP(draft_picks[[#This Row],[drafter_id]],drafters[id],drafters[name]))</f>
        <v>Ryan Marker</v>
      </c>
      <c r="J1122" t="str">
        <f>IF(ISBLANK(draft_picks[[#This Row],[drafter_team_id]]),"",_xlfn.XLOOKUP(draft_picks[[#This Row],[drafter_team_id]],drafter_teams[id],drafter_teams[name]))</f>
        <v/>
      </c>
      <c r="K1122" s="3" t="s">
        <v>15497</v>
      </c>
      <c r="L1122" t="s">
        <v>15497</v>
      </c>
      <c r="M1122" t="str">
        <f>IF(OR(ISBLANK(draft_picks[[#This Row],[veto_drafter_id]]),draft_picks[[#This Row],[veto_drafter_id]]=""),"",_xlfn.XLOOKUP(draft_picks[[#This Row],[veto_drafter_id]],drafters[id],drafters[name]))</f>
        <v/>
      </c>
      <c r="N1122" t="s">
        <v>15497</v>
      </c>
      <c r="O1122" t="str">
        <f>IF(OR(ISBLANK(draft_picks[[#This Row],[veto_drafter_team_id]]),draft_picks[[#This Row],[veto_drafter_team_id]]=""),"",_xlfn.XLOOKUP(draft_picks[[#This Row],[veto_drafter_team_id]],drafter_teams[id],drafter_teams[name]))</f>
        <v/>
      </c>
      <c r="Q1122" t="s">
        <v>15497</v>
      </c>
      <c r="R1122" t="str">
        <f>IF(OR(ISBLANK(draft_picks[[#This Row],[veto_override_drafter_id]]),draft_picks[[#This Row],[veto_override_drafter_id]]=""),"",_xlfn.XLOOKUP(draft_picks[[#This Row],[veto_override_drafter_id]],drafters[id],drafters[name]))</f>
        <v/>
      </c>
      <c r="S1122" t="s">
        <v>15497</v>
      </c>
      <c r="T1122" t="str">
        <f>IF(OR(ISBLANK(draft_picks[[#This Row],[veto_override_team_id]]),draft_picks[[#This Row],[veto_override_team_id]]=""),"",_xlfn.XLOOKUP(draft_picks[[#This Row],[veto_override_team_id]],drafter_teams[id],drafter_teams[name]))</f>
        <v/>
      </c>
    </row>
    <row r="1123" spans="1:20" x14ac:dyDescent="0.25">
      <c r="A1123" t="s">
        <v>488</v>
      </c>
      <c r="B1123" t="str">
        <f>_xlfn.XLOOKUP(draft_picks[[#This Row],[draft_id]],drafts[id],drafts[title])</f>
        <v>Oliver Assayas Super Draft</v>
      </c>
      <c r="C1123" s="3">
        <v>12</v>
      </c>
      <c r="D1123">
        <f>IF(C1122&lt;draft_picks[[#This Row],[position]],1,IF(C1122&gt;draft_picks[[#This Row],[position]],D1122+1,IF(C1122=draft_picks[[#This Row],[position]],D1122+1)))</f>
        <v>6</v>
      </c>
      <c r="E1123" t="s">
        <v>3594</v>
      </c>
      <c r="F1123" t="str">
        <f>IF(ISBLANK(draft_picks[[#This Row],[movie_id]]),"",_xlfn.XLOOKUP(draft_picks[[#This Row],[movie_id]],drafts.movies[id],drafts.movies[movie_title]))</f>
        <v>Something in the Air</v>
      </c>
      <c r="G1123" s="3" t="s">
        <v>1017</v>
      </c>
      <c r="H1123" t="str">
        <f>IF(ISBLANK(draft_picks[[#This Row],[drafter_id]]),"",_xlfn.XLOOKUP(draft_picks[[#This Row],[drafter_id]],drafters[id],drafters[name]))</f>
        <v>Thomas Grabinski</v>
      </c>
      <c r="J1123" t="str">
        <f>IF(ISBLANK(draft_picks[[#This Row],[drafter_team_id]]),"",_xlfn.XLOOKUP(draft_picks[[#This Row],[drafter_team_id]],drafter_teams[id],drafter_teams[name]))</f>
        <v/>
      </c>
      <c r="K1123" s="3" t="s">
        <v>15497</v>
      </c>
      <c r="L1123" t="s">
        <v>15497</v>
      </c>
      <c r="M1123" t="str">
        <f>IF(OR(ISBLANK(draft_picks[[#This Row],[veto_drafter_id]]),draft_picks[[#This Row],[veto_drafter_id]]=""),"",_xlfn.XLOOKUP(draft_picks[[#This Row],[veto_drafter_id]],drafters[id],drafters[name]))</f>
        <v/>
      </c>
      <c r="N1123" t="s">
        <v>15497</v>
      </c>
      <c r="O1123" t="str">
        <f>IF(OR(ISBLANK(draft_picks[[#This Row],[veto_drafter_team_id]]),draft_picks[[#This Row],[veto_drafter_team_id]]=""),"",_xlfn.XLOOKUP(draft_picks[[#This Row],[veto_drafter_team_id]],drafter_teams[id],drafter_teams[name]))</f>
        <v/>
      </c>
      <c r="Q1123" t="s">
        <v>15497</v>
      </c>
      <c r="R1123" t="str">
        <f>IF(OR(ISBLANK(draft_picks[[#This Row],[veto_override_drafter_id]]),draft_picks[[#This Row],[veto_override_drafter_id]]=""),"",_xlfn.XLOOKUP(draft_picks[[#This Row],[veto_override_drafter_id]],drafters[id],drafters[name]))</f>
        <v/>
      </c>
      <c r="S1123" t="s">
        <v>15497</v>
      </c>
      <c r="T1123" t="str">
        <f>IF(OR(ISBLANK(draft_picks[[#This Row],[veto_override_team_id]]),draft_picks[[#This Row],[veto_override_team_id]]=""),"",_xlfn.XLOOKUP(draft_picks[[#This Row],[veto_override_team_id]],drafter_teams[id],drafter_teams[name]))</f>
        <v/>
      </c>
    </row>
    <row r="1124" spans="1:20" x14ac:dyDescent="0.25">
      <c r="A1124" t="s">
        <v>488</v>
      </c>
      <c r="B1124" t="str">
        <f>_xlfn.XLOOKUP(draft_picks[[#This Row],[draft_id]],drafts[id],drafts[title])</f>
        <v>Oliver Assayas Super Draft</v>
      </c>
      <c r="C1124" s="3">
        <v>11</v>
      </c>
      <c r="D1124">
        <f>IF(C1123&lt;draft_picks[[#This Row],[position]],1,IF(C1123&gt;draft_picks[[#This Row],[position]],D1123+1,IF(C1123=draft_picks[[#This Row],[position]],D1123+1)))</f>
        <v>7</v>
      </c>
      <c r="E1124" t="s">
        <v>2421</v>
      </c>
      <c r="F1124" t="str">
        <f>IF(ISBLANK(draft_picks[[#This Row],[movie_id]]),"",_xlfn.XLOOKUP(draft_picks[[#This Row],[movie_id]],drafts.movies[id],drafts.movies[movie_title]))</f>
        <v>Clean</v>
      </c>
      <c r="G1124" s="3" t="s">
        <v>1237</v>
      </c>
      <c r="H1124" t="str">
        <f>IF(ISBLANK(draft_picks[[#This Row],[drafter_id]]),"",_xlfn.XLOOKUP(draft_picks[[#This Row],[drafter_id]],drafters[id],drafters[name]))</f>
        <v>Clay Keller</v>
      </c>
      <c r="J1124" t="str">
        <f>IF(ISBLANK(draft_picks[[#This Row],[drafter_team_id]]),"",_xlfn.XLOOKUP(draft_picks[[#This Row],[drafter_team_id]],drafter_teams[id],drafter_teams[name]))</f>
        <v/>
      </c>
      <c r="K1124" s="3" t="s">
        <v>15497</v>
      </c>
      <c r="L1124" t="s">
        <v>15497</v>
      </c>
      <c r="M1124" t="str">
        <f>IF(OR(ISBLANK(draft_picks[[#This Row],[veto_drafter_id]]),draft_picks[[#This Row],[veto_drafter_id]]=""),"",_xlfn.XLOOKUP(draft_picks[[#This Row],[veto_drafter_id]],drafters[id],drafters[name]))</f>
        <v/>
      </c>
      <c r="N1124" t="s">
        <v>15497</v>
      </c>
      <c r="O1124" t="str">
        <f>IF(OR(ISBLANK(draft_picks[[#This Row],[veto_drafter_team_id]]),draft_picks[[#This Row],[veto_drafter_team_id]]=""),"",_xlfn.XLOOKUP(draft_picks[[#This Row],[veto_drafter_team_id]],drafter_teams[id],drafter_teams[name]))</f>
        <v/>
      </c>
      <c r="Q1124" t="s">
        <v>15497</v>
      </c>
      <c r="R1124" t="str">
        <f>IF(OR(ISBLANK(draft_picks[[#This Row],[veto_override_drafter_id]]),draft_picks[[#This Row],[veto_override_drafter_id]]=""),"",_xlfn.XLOOKUP(draft_picks[[#This Row],[veto_override_drafter_id]],drafters[id],drafters[name]))</f>
        <v/>
      </c>
      <c r="S1124" t="s">
        <v>15497</v>
      </c>
      <c r="T1124" t="str">
        <f>IF(OR(ISBLANK(draft_picks[[#This Row],[veto_override_team_id]]),draft_picks[[#This Row],[veto_override_team_id]]=""),"",_xlfn.XLOOKUP(draft_picks[[#This Row],[veto_override_team_id]],drafter_teams[id],drafter_teams[name]))</f>
        <v/>
      </c>
    </row>
    <row r="1125" spans="1:20" x14ac:dyDescent="0.25">
      <c r="A1125" t="s">
        <v>488</v>
      </c>
      <c r="B1125" t="str">
        <f>_xlfn.XLOOKUP(draft_picks[[#This Row],[draft_id]],drafts[id],drafts[title])</f>
        <v>Oliver Assayas Super Draft</v>
      </c>
      <c r="C1125" s="3">
        <v>10</v>
      </c>
      <c r="D1125">
        <f>IF(C1124&lt;draft_picks[[#This Row],[position]],1,IF(C1124&gt;draft_picks[[#This Row],[position]],D1124+1,IF(C1124=draft_picks[[#This Row],[position]],D1124+1)))</f>
        <v>8</v>
      </c>
      <c r="E1125" t="s">
        <v>5898</v>
      </c>
      <c r="F1125" t="str">
        <f>IF(ISBLANK(draft_picks[[#This Row],[movie_id]]),"",_xlfn.XLOOKUP(draft_picks[[#This Row],[movie_id]],drafts.movies[id],drafts.movies[movie_title]))</f>
        <v>Disorder</v>
      </c>
      <c r="G1125" s="3" t="s">
        <v>1115</v>
      </c>
      <c r="H1125" t="str">
        <f>IF(ISBLANK(draft_picks[[#This Row],[drafter_id]]),"",_xlfn.XLOOKUP(draft_picks[[#This Row],[drafter_id]],drafters[id],drafters[name]))</f>
        <v>Ryan Marker</v>
      </c>
      <c r="J1125" t="str">
        <f>IF(ISBLANK(draft_picks[[#This Row],[drafter_team_id]]),"",_xlfn.XLOOKUP(draft_picks[[#This Row],[drafter_team_id]],drafter_teams[id],drafter_teams[name]))</f>
        <v/>
      </c>
      <c r="K1125" s="3" t="s">
        <v>15497</v>
      </c>
      <c r="L1125" t="s">
        <v>15497</v>
      </c>
      <c r="M1125" t="str">
        <f>IF(OR(ISBLANK(draft_picks[[#This Row],[veto_drafter_id]]),draft_picks[[#This Row],[veto_drafter_id]]=""),"",_xlfn.XLOOKUP(draft_picks[[#This Row],[veto_drafter_id]],drafters[id],drafters[name]))</f>
        <v/>
      </c>
      <c r="N1125" t="s">
        <v>15497</v>
      </c>
      <c r="O1125" t="str">
        <f>IF(OR(ISBLANK(draft_picks[[#This Row],[veto_drafter_team_id]]),draft_picks[[#This Row],[veto_drafter_team_id]]=""),"",_xlfn.XLOOKUP(draft_picks[[#This Row],[veto_drafter_team_id]],drafter_teams[id],drafter_teams[name]))</f>
        <v/>
      </c>
      <c r="Q1125" t="s">
        <v>15497</v>
      </c>
      <c r="R1125" t="str">
        <f>IF(OR(ISBLANK(draft_picks[[#This Row],[veto_override_drafter_id]]),draft_picks[[#This Row],[veto_override_drafter_id]]=""),"",_xlfn.XLOOKUP(draft_picks[[#This Row],[veto_override_drafter_id]],drafters[id],drafters[name]))</f>
        <v/>
      </c>
      <c r="S1125" t="s">
        <v>15497</v>
      </c>
      <c r="T1125" t="str">
        <f>IF(OR(ISBLANK(draft_picks[[#This Row],[veto_override_team_id]]),draft_picks[[#This Row],[veto_override_team_id]]=""),"",_xlfn.XLOOKUP(draft_picks[[#This Row],[veto_override_team_id]],drafter_teams[id],drafter_teams[name]))</f>
        <v/>
      </c>
    </row>
    <row r="1126" spans="1:20" x14ac:dyDescent="0.25">
      <c r="A1126" t="s">
        <v>488</v>
      </c>
      <c r="B1126" t="str">
        <f>_xlfn.XLOOKUP(draft_picks[[#This Row],[draft_id]],drafts[id],drafts[title])</f>
        <v>Oliver Assayas Super Draft</v>
      </c>
      <c r="C1126" s="3">
        <v>9</v>
      </c>
      <c r="D1126">
        <f>IF(C1125&lt;draft_picks[[#This Row],[position]],1,IF(C1125&gt;draft_picks[[#This Row],[position]],D1125+1,IF(C1125=draft_picks[[#This Row],[position]],D1125+1)))</f>
        <v>9</v>
      </c>
      <c r="E1126" t="s">
        <v>8245</v>
      </c>
      <c r="F1126" t="str">
        <f>IF(ISBLANK(draft_picks[[#This Row],[movie_id]]),"",_xlfn.XLOOKUP(draft_picks[[#This Row],[movie_id]],drafts.movies[id],drafts.movies[movie_title]))</f>
        <v>Demonlover</v>
      </c>
      <c r="G1126" s="3" t="s">
        <v>1017</v>
      </c>
      <c r="H1126" t="str">
        <f>IF(ISBLANK(draft_picks[[#This Row],[drafter_id]]),"",_xlfn.XLOOKUP(draft_picks[[#This Row],[drafter_id]],drafters[id],drafters[name]))</f>
        <v>Thomas Grabinski</v>
      </c>
      <c r="J1126" t="str">
        <f>IF(ISBLANK(draft_picks[[#This Row],[drafter_team_id]]),"",_xlfn.XLOOKUP(draft_picks[[#This Row],[drafter_team_id]],drafter_teams[id],drafter_teams[name]))</f>
        <v/>
      </c>
      <c r="K1126" s="3" t="s">
        <v>15497</v>
      </c>
      <c r="L1126" t="s">
        <v>15497</v>
      </c>
      <c r="M1126" t="str">
        <f>IF(OR(ISBLANK(draft_picks[[#This Row],[veto_drafter_id]]),draft_picks[[#This Row],[veto_drafter_id]]=""),"",_xlfn.XLOOKUP(draft_picks[[#This Row],[veto_drafter_id]],drafters[id],drafters[name]))</f>
        <v/>
      </c>
      <c r="N1126" t="s">
        <v>15497</v>
      </c>
      <c r="O1126" t="str">
        <f>IF(OR(ISBLANK(draft_picks[[#This Row],[veto_drafter_team_id]]),draft_picks[[#This Row],[veto_drafter_team_id]]=""),"",_xlfn.XLOOKUP(draft_picks[[#This Row],[veto_drafter_team_id]],drafter_teams[id],drafter_teams[name]))</f>
        <v/>
      </c>
      <c r="Q1126" t="s">
        <v>15497</v>
      </c>
      <c r="R1126" t="str">
        <f>IF(OR(ISBLANK(draft_picks[[#This Row],[veto_override_drafter_id]]),draft_picks[[#This Row],[veto_override_drafter_id]]=""),"",_xlfn.XLOOKUP(draft_picks[[#This Row],[veto_override_drafter_id]],drafters[id],drafters[name]))</f>
        <v/>
      </c>
      <c r="S1126" t="s">
        <v>15497</v>
      </c>
      <c r="T1126" t="str">
        <f>IF(OR(ISBLANK(draft_picks[[#This Row],[veto_override_team_id]]),draft_picks[[#This Row],[veto_override_team_id]]=""),"",_xlfn.XLOOKUP(draft_picks[[#This Row],[veto_override_team_id]],drafter_teams[id],drafter_teams[name]))</f>
        <v/>
      </c>
    </row>
    <row r="1127" spans="1:20" x14ac:dyDescent="0.25">
      <c r="A1127" t="s">
        <v>488</v>
      </c>
      <c r="B1127" t="str">
        <f>_xlfn.XLOOKUP(draft_picks[[#This Row],[draft_id]],drafts[id],drafts[title])</f>
        <v>Oliver Assayas Super Draft</v>
      </c>
      <c r="C1127" s="3">
        <v>8</v>
      </c>
      <c r="D1127">
        <f>IF(C1126&lt;draft_picks[[#This Row],[position]],1,IF(C1126&gt;draft_picks[[#This Row],[position]],D1126+1,IF(C1126=draft_picks[[#This Row],[position]],D1126+1)))</f>
        <v>10</v>
      </c>
      <c r="E1127" t="s">
        <v>4228</v>
      </c>
      <c r="F1127" t="str">
        <f>IF(ISBLANK(draft_picks[[#This Row],[movie_id]]),"",_xlfn.XLOOKUP(draft_picks[[#This Row],[movie_id]],drafts.movies[id],drafts.movies[movie_title]))</f>
        <v>Late August, Early September</v>
      </c>
      <c r="G1127" s="3" t="s">
        <v>1237</v>
      </c>
      <c r="H1127" t="str">
        <f>IF(ISBLANK(draft_picks[[#This Row],[drafter_id]]),"",_xlfn.XLOOKUP(draft_picks[[#This Row],[drafter_id]],drafters[id],drafters[name]))</f>
        <v>Clay Keller</v>
      </c>
      <c r="J1127" t="str">
        <f>IF(ISBLANK(draft_picks[[#This Row],[drafter_team_id]]),"",_xlfn.XLOOKUP(draft_picks[[#This Row],[drafter_team_id]],drafter_teams[id],drafter_teams[name]))</f>
        <v/>
      </c>
      <c r="K1127" s="3" t="s">
        <v>15484</v>
      </c>
      <c r="L1127" t="s">
        <v>1115</v>
      </c>
      <c r="M1127" t="str">
        <f>IF(OR(ISBLANK(draft_picks[[#This Row],[veto_drafter_id]]),draft_picks[[#This Row],[veto_drafter_id]]=""),"",_xlfn.XLOOKUP(draft_picks[[#This Row],[veto_drafter_id]],drafters[id],drafters[name]))</f>
        <v>Ryan Marker</v>
      </c>
      <c r="N1127" t="s">
        <v>15497</v>
      </c>
      <c r="O1127" t="str">
        <f>IF(OR(ISBLANK(draft_picks[[#This Row],[veto_drafter_team_id]]),draft_picks[[#This Row],[veto_drafter_team_id]]=""),"",_xlfn.XLOOKUP(draft_picks[[#This Row],[veto_drafter_team_id]],drafter_teams[id],drafter_teams[name]))</f>
        <v/>
      </c>
      <c r="P1127" t="b">
        <v>1</v>
      </c>
      <c r="Q1127" t="s">
        <v>1017</v>
      </c>
      <c r="R1127" t="str">
        <f>IF(OR(ISBLANK(draft_picks[[#This Row],[veto_override_drafter_id]]),draft_picks[[#This Row],[veto_override_drafter_id]]=""),"",_xlfn.XLOOKUP(draft_picks[[#This Row],[veto_override_drafter_id]],drafters[id],drafters[name]))</f>
        <v>Thomas Grabinski</v>
      </c>
      <c r="S1127" t="s">
        <v>15497</v>
      </c>
      <c r="T1127" t="str">
        <f>IF(OR(ISBLANK(draft_picks[[#This Row],[veto_override_team_id]]),draft_picks[[#This Row],[veto_override_team_id]]=""),"",_xlfn.XLOOKUP(draft_picks[[#This Row],[veto_override_team_id]],drafter_teams[id],drafter_teams[name]))</f>
        <v/>
      </c>
    </row>
    <row r="1128" spans="1:20" x14ac:dyDescent="0.25">
      <c r="A1128" t="s">
        <v>488</v>
      </c>
      <c r="B1128" t="str">
        <f>_xlfn.XLOOKUP(draft_picks[[#This Row],[draft_id]],drafts[id],drafts[title])</f>
        <v>Oliver Assayas Super Draft</v>
      </c>
      <c r="C1128" s="3">
        <v>7</v>
      </c>
      <c r="D1128">
        <f>IF(C1127&lt;draft_picks[[#This Row],[position]],1,IF(C1127&gt;draft_picks[[#This Row],[position]],D1127+1,IF(C1127=draft_picks[[#This Row],[position]],D1127+1)))</f>
        <v>11</v>
      </c>
      <c r="E1128" t="s">
        <v>8325</v>
      </c>
      <c r="F1128" t="str">
        <f>IF(ISBLANK(draft_picks[[#This Row],[movie_id]]),"",_xlfn.XLOOKUP(draft_picks[[#This Row],[movie_id]],drafts.movies[id],drafts.movies[movie_title]))</f>
        <v>Clouds of Sils Maria</v>
      </c>
      <c r="G1128" s="3" t="s">
        <v>1115</v>
      </c>
      <c r="H1128" t="str">
        <f>IF(ISBLANK(draft_picks[[#This Row],[drafter_id]]),"",_xlfn.XLOOKUP(draft_picks[[#This Row],[drafter_id]],drafters[id],drafters[name]))</f>
        <v>Ryan Marker</v>
      </c>
      <c r="J1128" t="str">
        <f>IF(ISBLANK(draft_picks[[#This Row],[drafter_team_id]]),"",_xlfn.XLOOKUP(draft_picks[[#This Row],[drafter_team_id]],drafter_teams[id],drafter_teams[name]))</f>
        <v/>
      </c>
      <c r="K1128" s="3" t="s">
        <v>15484</v>
      </c>
      <c r="L1128" t="s">
        <v>1237</v>
      </c>
      <c r="M1128" t="str">
        <f>IF(OR(ISBLANK(draft_picks[[#This Row],[veto_drafter_id]]),draft_picks[[#This Row],[veto_drafter_id]]=""),"",_xlfn.XLOOKUP(draft_picks[[#This Row],[veto_drafter_id]],drafters[id],drafters[name]))</f>
        <v>Clay Keller</v>
      </c>
      <c r="N1128" t="s">
        <v>15497</v>
      </c>
      <c r="O1128" t="str">
        <f>IF(OR(ISBLANK(draft_picks[[#This Row],[veto_drafter_team_id]]),draft_picks[[#This Row],[veto_drafter_team_id]]=""),"",_xlfn.XLOOKUP(draft_picks[[#This Row],[veto_drafter_team_id]],drafter_teams[id],drafter_teams[name]))</f>
        <v/>
      </c>
      <c r="Q1128" t="s">
        <v>15497</v>
      </c>
      <c r="R1128" t="str">
        <f>IF(OR(ISBLANK(draft_picks[[#This Row],[veto_override_drafter_id]]),draft_picks[[#This Row],[veto_override_drafter_id]]=""),"",_xlfn.XLOOKUP(draft_picks[[#This Row],[veto_override_drafter_id]],drafters[id],drafters[name]))</f>
        <v/>
      </c>
      <c r="S1128" t="s">
        <v>15497</v>
      </c>
      <c r="T1128" t="str">
        <f>IF(OR(ISBLANK(draft_picks[[#This Row],[veto_override_team_id]]),draft_picks[[#This Row],[veto_override_team_id]]=""),"",_xlfn.XLOOKUP(draft_picks[[#This Row],[veto_override_team_id]],drafter_teams[id],drafter_teams[name]))</f>
        <v/>
      </c>
    </row>
    <row r="1129" spans="1:20" x14ac:dyDescent="0.25">
      <c r="A1129" t="s">
        <v>488</v>
      </c>
      <c r="B1129" t="str">
        <f>_xlfn.XLOOKUP(draft_picks[[#This Row],[draft_id]],drafts[id],drafts[title])</f>
        <v>Oliver Assayas Super Draft</v>
      </c>
      <c r="C1129" s="3">
        <v>7</v>
      </c>
      <c r="D1129">
        <f>IF(C1128&lt;draft_picks[[#This Row],[position]],1,IF(C1128&gt;draft_picks[[#This Row],[position]],D1128+1,IF(C1128=draft_picks[[#This Row],[position]],D1128+1)))</f>
        <v>12</v>
      </c>
      <c r="E1129" t="s">
        <v>7288</v>
      </c>
      <c r="F1129" t="str">
        <f>IF(ISBLANK(draft_picks[[#This Row],[movie_id]]),"",_xlfn.XLOOKUP(draft_picks[[#This Row],[movie_id]],drafts.movies[id],drafts.movies[movie_title]))</f>
        <v>Non-Fiction</v>
      </c>
      <c r="G1129" s="3" t="s">
        <v>1115</v>
      </c>
      <c r="H1129" t="str">
        <f>IF(ISBLANK(draft_picks[[#This Row],[drafter_id]]),"",_xlfn.XLOOKUP(draft_picks[[#This Row],[drafter_id]],drafters[id],drafters[name]))</f>
        <v>Ryan Marker</v>
      </c>
      <c r="J1129" t="str">
        <f>IF(ISBLANK(draft_picks[[#This Row],[drafter_team_id]]),"",_xlfn.XLOOKUP(draft_picks[[#This Row],[drafter_team_id]],drafter_teams[id],drafter_teams[name]))</f>
        <v/>
      </c>
      <c r="K1129" s="3" t="s">
        <v>15497</v>
      </c>
      <c r="L1129" t="s">
        <v>15497</v>
      </c>
      <c r="M1129" t="str">
        <f>IF(OR(ISBLANK(draft_picks[[#This Row],[veto_drafter_id]]),draft_picks[[#This Row],[veto_drafter_id]]=""),"",_xlfn.XLOOKUP(draft_picks[[#This Row],[veto_drafter_id]],drafters[id],drafters[name]))</f>
        <v/>
      </c>
      <c r="N1129" t="s">
        <v>15497</v>
      </c>
      <c r="O1129" t="str">
        <f>IF(OR(ISBLANK(draft_picks[[#This Row],[veto_drafter_team_id]]),draft_picks[[#This Row],[veto_drafter_team_id]]=""),"",_xlfn.XLOOKUP(draft_picks[[#This Row],[veto_drafter_team_id]],drafter_teams[id],drafter_teams[name]))</f>
        <v/>
      </c>
      <c r="Q1129" t="s">
        <v>15497</v>
      </c>
      <c r="R1129" t="str">
        <f>IF(OR(ISBLANK(draft_picks[[#This Row],[veto_override_drafter_id]]),draft_picks[[#This Row],[veto_override_drafter_id]]=""),"",_xlfn.XLOOKUP(draft_picks[[#This Row],[veto_override_drafter_id]],drafters[id],drafters[name]))</f>
        <v/>
      </c>
      <c r="S1129" t="s">
        <v>15497</v>
      </c>
      <c r="T1129" t="str">
        <f>IF(OR(ISBLANK(draft_picks[[#This Row],[veto_override_team_id]]),draft_picks[[#This Row],[veto_override_team_id]]=""),"",_xlfn.XLOOKUP(draft_picks[[#This Row],[veto_override_team_id]],drafter_teams[id],drafter_teams[name]))</f>
        <v/>
      </c>
    </row>
    <row r="1130" spans="1:20" x14ac:dyDescent="0.25">
      <c r="A1130" t="s">
        <v>488</v>
      </c>
      <c r="B1130" t="str">
        <f>_xlfn.XLOOKUP(draft_picks[[#This Row],[draft_id]],drafts[id],drafts[title])</f>
        <v>Oliver Assayas Super Draft</v>
      </c>
      <c r="C1130" s="3">
        <v>6</v>
      </c>
      <c r="D1130">
        <f>IF(C1129&lt;draft_picks[[#This Row],[position]],1,IF(C1129&gt;draft_picks[[#This Row],[position]],D1129+1,IF(C1129=draft_picks[[#This Row],[position]],D1129+1)))</f>
        <v>13</v>
      </c>
      <c r="E1130" t="s">
        <v>4800</v>
      </c>
      <c r="F1130" t="str">
        <f>IF(ISBLANK(draft_picks[[#This Row],[movie_id]]),"",_xlfn.XLOOKUP(draft_picks[[#This Row],[movie_id]],drafts.movies[id],drafts.movies[movie_title]))</f>
        <v>Summer Hours</v>
      </c>
      <c r="G1130" s="3" t="s">
        <v>1017</v>
      </c>
      <c r="H1130" t="str">
        <f>IF(ISBLANK(draft_picks[[#This Row],[drafter_id]]),"",_xlfn.XLOOKUP(draft_picks[[#This Row],[drafter_id]],drafters[id],drafters[name]))</f>
        <v>Thomas Grabinski</v>
      </c>
      <c r="J1130" t="str">
        <f>IF(ISBLANK(draft_picks[[#This Row],[drafter_team_id]]),"",_xlfn.XLOOKUP(draft_picks[[#This Row],[drafter_team_id]],drafter_teams[id],drafter_teams[name]))</f>
        <v/>
      </c>
      <c r="K1130" s="3" t="s">
        <v>15484</v>
      </c>
      <c r="L1130" t="s">
        <v>1115</v>
      </c>
      <c r="M1130" t="str">
        <f>IF(OR(ISBLANK(draft_picks[[#This Row],[veto_drafter_id]]),draft_picks[[#This Row],[veto_drafter_id]]=""),"",_xlfn.XLOOKUP(draft_picks[[#This Row],[veto_drafter_id]],drafters[id],drafters[name]))</f>
        <v>Ryan Marker</v>
      </c>
      <c r="N1130" t="s">
        <v>15497</v>
      </c>
      <c r="O1130" t="str">
        <f>IF(OR(ISBLANK(draft_picks[[#This Row],[veto_drafter_team_id]]),draft_picks[[#This Row],[veto_drafter_team_id]]=""),"",_xlfn.XLOOKUP(draft_picks[[#This Row],[veto_drafter_team_id]],drafter_teams[id],drafter_teams[name]))</f>
        <v/>
      </c>
      <c r="Q1130" t="s">
        <v>15497</v>
      </c>
      <c r="R1130" t="str">
        <f>IF(OR(ISBLANK(draft_picks[[#This Row],[veto_override_drafter_id]]),draft_picks[[#This Row],[veto_override_drafter_id]]=""),"",_xlfn.XLOOKUP(draft_picks[[#This Row],[veto_override_drafter_id]],drafters[id],drafters[name]))</f>
        <v/>
      </c>
      <c r="S1130" t="s">
        <v>15497</v>
      </c>
      <c r="T1130" t="str">
        <f>IF(OR(ISBLANK(draft_picks[[#This Row],[veto_override_team_id]]),draft_picks[[#This Row],[veto_override_team_id]]=""),"",_xlfn.XLOOKUP(draft_picks[[#This Row],[veto_override_team_id]],drafter_teams[id],drafter_teams[name]))</f>
        <v/>
      </c>
    </row>
    <row r="1131" spans="1:20" x14ac:dyDescent="0.25">
      <c r="A1131" t="s">
        <v>488</v>
      </c>
      <c r="B1131" t="str">
        <f>_xlfn.XLOOKUP(draft_picks[[#This Row],[draft_id]],drafts[id],drafts[title])</f>
        <v>Oliver Assayas Super Draft</v>
      </c>
      <c r="C1131" s="3">
        <v>6</v>
      </c>
      <c r="D1131">
        <f>IF(C1130&lt;draft_picks[[#This Row],[position]],1,IF(C1130&gt;draft_picks[[#This Row],[position]],D1130+1,IF(C1130=draft_picks[[#This Row],[position]],D1130+1)))</f>
        <v>14</v>
      </c>
      <c r="E1131" t="s">
        <v>7948</v>
      </c>
      <c r="F1131" t="str">
        <f>IF(ISBLANK(draft_picks[[#This Row],[movie_id]]),"",_xlfn.XLOOKUP(draft_picks[[#This Row],[movie_id]],drafts.movies[id],drafts.movies[movie_title]))</f>
        <v>Cold Water</v>
      </c>
      <c r="G1131" s="3" t="s">
        <v>1017</v>
      </c>
      <c r="H1131" t="str">
        <f>IF(ISBLANK(draft_picks[[#This Row],[drafter_id]]),"",_xlfn.XLOOKUP(draft_picks[[#This Row],[drafter_id]],drafters[id],drafters[name]))</f>
        <v>Thomas Grabinski</v>
      </c>
      <c r="J1131" t="str">
        <f>IF(ISBLANK(draft_picks[[#This Row],[drafter_team_id]]),"",_xlfn.XLOOKUP(draft_picks[[#This Row],[drafter_team_id]],drafter_teams[id],drafter_teams[name]))</f>
        <v/>
      </c>
      <c r="K1131" s="3" t="s">
        <v>15484</v>
      </c>
      <c r="L1131" t="s">
        <v>1115</v>
      </c>
      <c r="M1131" t="str">
        <f>IF(OR(ISBLANK(draft_picks[[#This Row],[veto_drafter_id]]),draft_picks[[#This Row],[veto_drafter_id]]=""),"",_xlfn.XLOOKUP(draft_picks[[#This Row],[veto_drafter_id]],drafters[id],drafters[name]))</f>
        <v>Ryan Marker</v>
      </c>
      <c r="N1131" t="s">
        <v>15497</v>
      </c>
      <c r="O1131" t="str">
        <f>IF(OR(ISBLANK(draft_picks[[#This Row],[veto_drafter_team_id]]),draft_picks[[#This Row],[veto_drafter_team_id]]=""),"",_xlfn.XLOOKUP(draft_picks[[#This Row],[veto_drafter_team_id]],drafter_teams[id],drafter_teams[name]))</f>
        <v/>
      </c>
      <c r="Q1131" t="s">
        <v>15497</v>
      </c>
      <c r="R1131" t="str">
        <f>IF(OR(ISBLANK(draft_picks[[#This Row],[veto_override_drafter_id]]),draft_picks[[#This Row],[veto_override_drafter_id]]=""),"",_xlfn.XLOOKUP(draft_picks[[#This Row],[veto_override_drafter_id]],drafters[id],drafters[name]))</f>
        <v/>
      </c>
      <c r="S1131" t="s">
        <v>15497</v>
      </c>
      <c r="T1131" t="str">
        <f>IF(OR(ISBLANK(draft_picks[[#This Row],[veto_override_team_id]]),draft_picks[[#This Row],[veto_override_team_id]]=""),"",_xlfn.XLOOKUP(draft_picks[[#This Row],[veto_override_team_id]],drafter_teams[id],drafter_teams[name]))</f>
        <v/>
      </c>
    </row>
    <row r="1132" spans="1:20" x14ac:dyDescent="0.25">
      <c r="A1132" t="s">
        <v>488</v>
      </c>
      <c r="B1132" t="str">
        <f>_xlfn.XLOOKUP(draft_picks[[#This Row],[draft_id]],drafts[id],drafts[title])</f>
        <v>Oliver Assayas Super Draft</v>
      </c>
      <c r="C1132" s="3">
        <v>6</v>
      </c>
      <c r="D1132">
        <f>IF(C1131&lt;draft_picks[[#This Row],[position]],1,IF(C1131&gt;draft_picks[[#This Row],[position]],D1131+1,IF(C1131=draft_picks[[#This Row],[position]],D1131+1)))</f>
        <v>15</v>
      </c>
      <c r="E1132" t="s">
        <v>4947</v>
      </c>
      <c r="F1132" t="str">
        <f>IF(ISBLANK(draft_picks[[#This Row],[movie_id]]),"",_xlfn.XLOOKUP(draft_picks[[#This Row],[movie_id]],drafts.movies[id],drafts.movies[movie_title]))</f>
        <v>Irma Vep</v>
      </c>
      <c r="G1132" s="3" t="s">
        <v>1017</v>
      </c>
      <c r="H1132" t="str">
        <f>IF(ISBLANK(draft_picks[[#This Row],[drafter_id]]),"",_xlfn.XLOOKUP(draft_picks[[#This Row],[drafter_id]],drafters[id],drafters[name]))</f>
        <v>Thomas Grabinski</v>
      </c>
      <c r="J1132" t="str">
        <f>IF(ISBLANK(draft_picks[[#This Row],[drafter_team_id]]),"",_xlfn.XLOOKUP(draft_picks[[#This Row],[drafter_team_id]],drafter_teams[id],drafter_teams[name]))</f>
        <v/>
      </c>
      <c r="K1132" s="3" t="s">
        <v>15497</v>
      </c>
      <c r="L1132" t="s">
        <v>15497</v>
      </c>
      <c r="M1132" t="str">
        <f>IF(OR(ISBLANK(draft_picks[[#This Row],[veto_drafter_id]]),draft_picks[[#This Row],[veto_drafter_id]]=""),"",_xlfn.XLOOKUP(draft_picks[[#This Row],[veto_drafter_id]],drafters[id],drafters[name]))</f>
        <v/>
      </c>
      <c r="N1132" t="s">
        <v>15497</v>
      </c>
      <c r="O1132" t="str">
        <f>IF(OR(ISBLANK(draft_picks[[#This Row],[veto_drafter_team_id]]),draft_picks[[#This Row],[veto_drafter_team_id]]=""),"",_xlfn.XLOOKUP(draft_picks[[#This Row],[veto_drafter_team_id]],drafter_teams[id],drafter_teams[name]))</f>
        <v/>
      </c>
      <c r="Q1132" t="s">
        <v>15497</v>
      </c>
      <c r="R1132" t="str">
        <f>IF(OR(ISBLANK(draft_picks[[#This Row],[veto_override_drafter_id]]),draft_picks[[#This Row],[veto_override_drafter_id]]=""),"",_xlfn.XLOOKUP(draft_picks[[#This Row],[veto_override_drafter_id]],drafters[id],drafters[name]))</f>
        <v/>
      </c>
      <c r="S1132" t="s">
        <v>15497</v>
      </c>
      <c r="T1132" t="str">
        <f>IF(OR(ISBLANK(draft_picks[[#This Row],[veto_override_team_id]]),draft_picks[[#This Row],[veto_override_team_id]]=""),"",_xlfn.XLOOKUP(draft_picks[[#This Row],[veto_override_team_id]],drafter_teams[id],drafter_teams[name]))</f>
        <v/>
      </c>
    </row>
    <row r="1133" spans="1:20" x14ac:dyDescent="0.25">
      <c r="A1133" t="s">
        <v>488</v>
      </c>
      <c r="B1133" t="str">
        <f>_xlfn.XLOOKUP(draft_picks[[#This Row],[draft_id]],drafts[id],drafts[title])</f>
        <v>Oliver Assayas Super Draft</v>
      </c>
      <c r="C1133" s="3">
        <v>5</v>
      </c>
      <c r="D1133">
        <f>IF(C1132&lt;draft_picks[[#This Row],[position]],1,IF(C1132&gt;draft_picks[[#This Row],[position]],D1132+1,IF(C1132=draft_picks[[#This Row],[position]],D1132+1)))</f>
        <v>16</v>
      </c>
      <c r="E1133" t="s">
        <v>7948</v>
      </c>
      <c r="F1133" t="str">
        <f>IF(ISBLANK(draft_picks[[#This Row],[movie_id]]),"",_xlfn.XLOOKUP(draft_picks[[#This Row],[movie_id]],drafts.movies[id],drafts.movies[movie_title]))</f>
        <v>Cold Water</v>
      </c>
      <c r="G1133" s="3" t="s">
        <v>1237</v>
      </c>
      <c r="H1133" t="str">
        <f>IF(ISBLANK(draft_picks[[#This Row],[drafter_id]]),"",_xlfn.XLOOKUP(draft_picks[[#This Row],[drafter_id]],drafters[id],drafters[name]))</f>
        <v>Clay Keller</v>
      </c>
      <c r="J1133" t="str">
        <f>IF(ISBLANK(draft_picks[[#This Row],[drafter_team_id]]),"",_xlfn.XLOOKUP(draft_picks[[#This Row],[drafter_team_id]],drafter_teams[id],drafter_teams[name]))</f>
        <v/>
      </c>
      <c r="K1133" s="3" t="s">
        <v>15497</v>
      </c>
      <c r="L1133" t="s">
        <v>15497</v>
      </c>
      <c r="M1133" t="str">
        <f>IF(OR(ISBLANK(draft_picks[[#This Row],[veto_drafter_id]]),draft_picks[[#This Row],[veto_drafter_id]]=""),"",_xlfn.XLOOKUP(draft_picks[[#This Row],[veto_drafter_id]],drafters[id],drafters[name]))</f>
        <v/>
      </c>
      <c r="N1133" t="s">
        <v>15497</v>
      </c>
      <c r="O1133" t="str">
        <f>IF(OR(ISBLANK(draft_picks[[#This Row],[veto_drafter_team_id]]),draft_picks[[#This Row],[veto_drafter_team_id]]=""),"",_xlfn.XLOOKUP(draft_picks[[#This Row],[veto_drafter_team_id]],drafter_teams[id],drafter_teams[name]))</f>
        <v/>
      </c>
      <c r="Q1133" t="s">
        <v>15497</v>
      </c>
      <c r="R1133" t="str">
        <f>IF(OR(ISBLANK(draft_picks[[#This Row],[veto_override_drafter_id]]),draft_picks[[#This Row],[veto_override_drafter_id]]=""),"",_xlfn.XLOOKUP(draft_picks[[#This Row],[veto_override_drafter_id]],drafters[id],drafters[name]))</f>
        <v/>
      </c>
      <c r="S1133" t="s">
        <v>15497</v>
      </c>
      <c r="T1133" t="str">
        <f>IF(OR(ISBLANK(draft_picks[[#This Row],[veto_override_team_id]]),draft_picks[[#This Row],[veto_override_team_id]]=""),"",_xlfn.XLOOKUP(draft_picks[[#This Row],[veto_override_team_id]],drafter_teams[id],drafter_teams[name]))</f>
        <v/>
      </c>
    </row>
    <row r="1134" spans="1:20" x14ac:dyDescent="0.25">
      <c r="A1134" t="s">
        <v>488</v>
      </c>
      <c r="B1134" t="str">
        <f>_xlfn.XLOOKUP(draft_picks[[#This Row],[draft_id]],drafts[id],drafts[title])</f>
        <v>Oliver Assayas Super Draft</v>
      </c>
      <c r="C1134" s="3">
        <v>4</v>
      </c>
      <c r="D1134">
        <f>IF(C1133&lt;draft_picks[[#This Row],[position]],1,IF(C1133&gt;draft_picks[[#This Row],[position]],D1133+1,IF(C1133=draft_picks[[#This Row],[position]],D1133+1)))</f>
        <v>17</v>
      </c>
      <c r="E1134" t="s">
        <v>8325</v>
      </c>
      <c r="F1134" t="str">
        <f>IF(ISBLANK(draft_picks[[#This Row],[movie_id]]),"",_xlfn.XLOOKUP(draft_picks[[#This Row],[movie_id]],drafts.movies[id],drafts.movies[movie_title]))</f>
        <v>Clouds of Sils Maria</v>
      </c>
      <c r="G1134" s="3" t="s">
        <v>1115</v>
      </c>
      <c r="H1134" t="str">
        <f>IF(ISBLANK(draft_picks[[#This Row],[drafter_id]]),"",_xlfn.XLOOKUP(draft_picks[[#This Row],[drafter_id]],drafters[id],drafters[name]))</f>
        <v>Ryan Marker</v>
      </c>
      <c r="J1134" t="str">
        <f>IF(ISBLANK(draft_picks[[#This Row],[drafter_team_id]]),"",_xlfn.XLOOKUP(draft_picks[[#This Row],[drafter_team_id]],drafter_teams[id],drafter_teams[name]))</f>
        <v/>
      </c>
      <c r="K1134" s="3" t="s">
        <v>15497</v>
      </c>
      <c r="L1134" t="s">
        <v>15497</v>
      </c>
      <c r="M1134" t="str">
        <f>IF(OR(ISBLANK(draft_picks[[#This Row],[veto_drafter_id]]),draft_picks[[#This Row],[veto_drafter_id]]=""),"",_xlfn.XLOOKUP(draft_picks[[#This Row],[veto_drafter_id]],drafters[id],drafters[name]))</f>
        <v/>
      </c>
      <c r="N1134" t="s">
        <v>15497</v>
      </c>
      <c r="O1134" t="str">
        <f>IF(OR(ISBLANK(draft_picks[[#This Row],[veto_drafter_team_id]]),draft_picks[[#This Row],[veto_drafter_team_id]]=""),"",_xlfn.XLOOKUP(draft_picks[[#This Row],[veto_drafter_team_id]],drafter_teams[id],drafter_teams[name]))</f>
        <v/>
      </c>
      <c r="Q1134" t="s">
        <v>15497</v>
      </c>
      <c r="R1134" t="str">
        <f>IF(OR(ISBLANK(draft_picks[[#This Row],[veto_override_drafter_id]]),draft_picks[[#This Row],[veto_override_drafter_id]]=""),"",_xlfn.XLOOKUP(draft_picks[[#This Row],[veto_override_drafter_id]],drafters[id],drafters[name]))</f>
        <v/>
      </c>
      <c r="S1134" t="s">
        <v>15497</v>
      </c>
      <c r="T1134" t="str">
        <f>IF(OR(ISBLANK(draft_picks[[#This Row],[veto_override_team_id]]),draft_picks[[#This Row],[veto_override_team_id]]=""),"",_xlfn.XLOOKUP(draft_picks[[#This Row],[veto_override_team_id]],drafter_teams[id],drafter_teams[name]))</f>
        <v/>
      </c>
    </row>
    <row r="1135" spans="1:20" x14ac:dyDescent="0.25">
      <c r="A1135" t="s">
        <v>488</v>
      </c>
      <c r="B1135" t="str">
        <f>_xlfn.XLOOKUP(draft_picks[[#This Row],[draft_id]],drafts[id],drafts[title])</f>
        <v>Oliver Assayas Super Draft</v>
      </c>
      <c r="C1135" s="3">
        <v>3</v>
      </c>
      <c r="D1135">
        <f>IF(C1134&lt;draft_picks[[#This Row],[position]],1,IF(C1134&gt;draft_picks[[#This Row],[position]],D1134+1,IF(C1134=draft_picks[[#This Row],[position]],D1134+1)))</f>
        <v>18</v>
      </c>
      <c r="E1135" t="s">
        <v>4800</v>
      </c>
      <c r="F1135" t="str">
        <f>IF(ISBLANK(draft_picks[[#This Row],[movie_id]]),"",_xlfn.XLOOKUP(draft_picks[[#This Row],[movie_id]],drafts.movies[id],drafts.movies[movie_title]))</f>
        <v>Summer Hours</v>
      </c>
      <c r="G1135" s="3" t="s">
        <v>1017</v>
      </c>
      <c r="H1135" t="str">
        <f>IF(ISBLANK(draft_picks[[#This Row],[drafter_id]]),"",_xlfn.XLOOKUP(draft_picks[[#This Row],[drafter_id]],drafters[id],drafters[name]))</f>
        <v>Thomas Grabinski</v>
      </c>
      <c r="J1135" t="str">
        <f>IF(ISBLANK(draft_picks[[#This Row],[drafter_team_id]]),"",_xlfn.XLOOKUP(draft_picks[[#This Row],[drafter_team_id]],drafter_teams[id],drafter_teams[name]))</f>
        <v/>
      </c>
      <c r="K1135" s="3" t="s">
        <v>15497</v>
      </c>
      <c r="L1135" t="s">
        <v>15497</v>
      </c>
      <c r="M1135" t="str">
        <f>IF(OR(ISBLANK(draft_picks[[#This Row],[veto_drafter_id]]),draft_picks[[#This Row],[veto_drafter_id]]=""),"",_xlfn.XLOOKUP(draft_picks[[#This Row],[veto_drafter_id]],drafters[id],drafters[name]))</f>
        <v/>
      </c>
      <c r="N1135" t="s">
        <v>15497</v>
      </c>
      <c r="O1135" t="str">
        <f>IF(OR(ISBLANK(draft_picks[[#This Row],[veto_drafter_team_id]]),draft_picks[[#This Row],[veto_drafter_team_id]]=""),"",_xlfn.XLOOKUP(draft_picks[[#This Row],[veto_drafter_team_id]],drafter_teams[id],drafter_teams[name]))</f>
        <v/>
      </c>
      <c r="Q1135" t="s">
        <v>15497</v>
      </c>
      <c r="R1135" t="str">
        <f>IF(OR(ISBLANK(draft_picks[[#This Row],[veto_override_drafter_id]]),draft_picks[[#This Row],[veto_override_drafter_id]]=""),"",_xlfn.XLOOKUP(draft_picks[[#This Row],[veto_override_drafter_id]],drafters[id],drafters[name]))</f>
        <v/>
      </c>
      <c r="S1135" t="s">
        <v>15497</v>
      </c>
      <c r="T1135" t="str">
        <f>IF(OR(ISBLANK(draft_picks[[#This Row],[veto_override_team_id]]),draft_picks[[#This Row],[veto_override_team_id]]=""),"",_xlfn.XLOOKUP(draft_picks[[#This Row],[veto_override_team_id]],drafter_teams[id],drafter_teams[name]))</f>
        <v/>
      </c>
    </row>
    <row r="1136" spans="1:20" x14ac:dyDescent="0.25">
      <c r="A1136" t="s">
        <v>488</v>
      </c>
      <c r="B1136" t="str">
        <f>_xlfn.XLOOKUP(draft_picks[[#This Row],[draft_id]],drafts[id],drafts[title])</f>
        <v>Oliver Assayas Super Draft</v>
      </c>
      <c r="C1136" s="3">
        <v>2</v>
      </c>
      <c r="D1136">
        <f>IF(C1135&lt;draft_picks[[#This Row],[position]],1,IF(C1135&gt;draft_picks[[#This Row],[position]],D1135+1,IF(C1135=draft_picks[[#This Row],[position]],D1135+1)))</f>
        <v>19</v>
      </c>
      <c r="E1136" t="s">
        <v>4785</v>
      </c>
      <c r="F1136" t="str">
        <f>IF(ISBLANK(draft_picks[[#This Row],[movie_id]]),"",_xlfn.XLOOKUP(draft_picks[[#This Row],[movie_id]],drafts.movies[id],drafts.movies[movie_title]))</f>
        <v>Carlos</v>
      </c>
      <c r="G1136" s="3" t="s">
        <v>1237</v>
      </c>
      <c r="H1136" t="str">
        <f>IF(ISBLANK(draft_picks[[#This Row],[drafter_id]]),"",_xlfn.XLOOKUP(draft_picks[[#This Row],[drafter_id]],drafters[id],drafters[name]))</f>
        <v>Clay Keller</v>
      </c>
      <c r="J1136" t="str">
        <f>IF(ISBLANK(draft_picks[[#This Row],[drafter_team_id]]),"",_xlfn.XLOOKUP(draft_picks[[#This Row],[drafter_team_id]],drafter_teams[id],drafter_teams[name]))</f>
        <v/>
      </c>
      <c r="K1136" s="3" t="s">
        <v>15484</v>
      </c>
      <c r="L1136" t="s">
        <v>1017</v>
      </c>
      <c r="M1136" t="str">
        <f>IF(OR(ISBLANK(draft_picks[[#This Row],[veto_drafter_id]]),draft_picks[[#This Row],[veto_drafter_id]]=""),"",_xlfn.XLOOKUP(draft_picks[[#This Row],[veto_drafter_id]],drafters[id],drafters[name]))</f>
        <v>Thomas Grabinski</v>
      </c>
      <c r="N1136" t="s">
        <v>15497</v>
      </c>
      <c r="O1136" t="str">
        <f>IF(OR(ISBLANK(draft_picks[[#This Row],[veto_drafter_team_id]]),draft_picks[[#This Row],[veto_drafter_team_id]]=""),"",_xlfn.XLOOKUP(draft_picks[[#This Row],[veto_drafter_team_id]],drafter_teams[id],drafter_teams[name]))</f>
        <v/>
      </c>
      <c r="Q1136" t="s">
        <v>15497</v>
      </c>
      <c r="R1136" t="str">
        <f>IF(OR(ISBLANK(draft_picks[[#This Row],[veto_override_drafter_id]]),draft_picks[[#This Row],[veto_override_drafter_id]]=""),"",_xlfn.XLOOKUP(draft_picks[[#This Row],[veto_override_drafter_id]],drafters[id],drafters[name]))</f>
        <v/>
      </c>
      <c r="S1136" t="s">
        <v>15497</v>
      </c>
      <c r="T1136" t="str">
        <f>IF(OR(ISBLANK(draft_picks[[#This Row],[veto_override_team_id]]),draft_picks[[#This Row],[veto_override_team_id]]=""),"",_xlfn.XLOOKUP(draft_picks[[#This Row],[veto_override_team_id]],drafter_teams[id],drafter_teams[name]))</f>
        <v/>
      </c>
    </row>
    <row r="1137" spans="1:20" x14ac:dyDescent="0.25">
      <c r="A1137" t="s">
        <v>488</v>
      </c>
      <c r="B1137" t="str">
        <f>_xlfn.XLOOKUP(draft_picks[[#This Row],[draft_id]],drafts[id],drafts[title])</f>
        <v>Oliver Assayas Super Draft</v>
      </c>
      <c r="C1137" s="3">
        <v>2</v>
      </c>
      <c r="D1137">
        <f>IF(C1136&lt;draft_picks[[#This Row],[position]],1,IF(C1136&gt;draft_picks[[#This Row],[position]],D1136+1,IF(C1136=draft_picks[[#This Row],[position]],D1136+1)))</f>
        <v>20</v>
      </c>
      <c r="E1137" t="s">
        <v>5602</v>
      </c>
      <c r="F1137" t="str">
        <f>IF(ISBLANK(draft_picks[[#This Row],[movie_id]]),"",_xlfn.XLOOKUP(draft_picks[[#This Row],[movie_id]],drafts.movies[id],drafts.movies[movie_title]))</f>
        <v>Personal Shopper</v>
      </c>
      <c r="G1137" s="3" t="s">
        <v>1237</v>
      </c>
      <c r="H1137" t="str">
        <f>IF(ISBLANK(draft_picks[[#This Row],[drafter_id]]),"",_xlfn.XLOOKUP(draft_picks[[#This Row],[drafter_id]],drafters[id],drafters[name]))</f>
        <v>Clay Keller</v>
      </c>
      <c r="J1137" t="str">
        <f>IF(ISBLANK(draft_picks[[#This Row],[drafter_team_id]]),"",_xlfn.XLOOKUP(draft_picks[[#This Row],[drafter_team_id]],drafter_teams[id],drafter_teams[name]))</f>
        <v/>
      </c>
      <c r="K1137" s="3" t="s">
        <v>15497</v>
      </c>
      <c r="L1137" t="s">
        <v>15497</v>
      </c>
      <c r="M1137" t="str">
        <f>IF(OR(ISBLANK(draft_picks[[#This Row],[veto_drafter_id]]),draft_picks[[#This Row],[veto_drafter_id]]=""),"",_xlfn.XLOOKUP(draft_picks[[#This Row],[veto_drafter_id]],drafters[id],drafters[name]))</f>
        <v/>
      </c>
      <c r="N1137" t="s">
        <v>15497</v>
      </c>
      <c r="O1137" t="str">
        <f>IF(OR(ISBLANK(draft_picks[[#This Row],[veto_drafter_team_id]]),draft_picks[[#This Row],[veto_drafter_team_id]]=""),"",_xlfn.XLOOKUP(draft_picks[[#This Row],[veto_drafter_team_id]],drafter_teams[id],drafter_teams[name]))</f>
        <v/>
      </c>
      <c r="Q1137" t="s">
        <v>15497</v>
      </c>
      <c r="R1137" t="str">
        <f>IF(OR(ISBLANK(draft_picks[[#This Row],[veto_override_drafter_id]]),draft_picks[[#This Row],[veto_override_drafter_id]]=""),"",_xlfn.XLOOKUP(draft_picks[[#This Row],[veto_override_drafter_id]],drafters[id],drafters[name]))</f>
        <v/>
      </c>
      <c r="S1137" t="s">
        <v>15497</v>
      </c>
      <c r="T1137" t="str">
        <f>IF(OR(ISBLANK(draft_picks[[#This Row],[veto_override_team_id]]),draft_picks[[#This Row],[veto_override_team_id]]=""),"",_xlfn.XLOOKUP(draft_picks[[#This Row],[veto_override_team_id]],drafter_teams[id],drafter_teams[name]))</f>
        <v/>
      </c>
    </row>
    <row r="1138" spans="1:20" x14ac:dyDescent="0.25">
      <c r="A1138" t="s">
        <v>488</v>
      </c>
      <c r="B1138" t="str">
        <f>_xlfn.XLOOKUP(draft_picks[[#This Row],[draft_id]],drafts[id],drafts[title])</f>
        <v>Oliver Assayas Super Draft</v>
      </c>
      <c r="C1138" s="3">
        <v>1</v>
      </c>
      <c r="D1138">
        <f>IF(C1137&lt;draft_picks[[#This Row],[position]],1,IF(C1137&gt;draft_picks[[#This Row],[position]],D1137+1,IF(C1137=draft_picks[[#This Row],[position]],D1137+1)))</f>
        <v>21</v>
      </c>
      <c r="E1138" t="s">
        <v>4785</v>
      </c>
      <c r="F1138" t="str">
        <f>IF(ISBLANK(draft_picks[[#This Row],[movie_id]]),"",_xlfn.XLOOKUP(draft_picks[[#This Row],[movie_id]],drafts.movies[id],drafts.movies[movie_title]))</f>
        <v>Carlos</v>
      </c>
      <c r="G1138" s="3" t="s">
        <v>1115</v>
      </c>
      <c r="H1138" t="str">
        <f>IF(ISBLANK(draft_picks[[#This Row],[drafter_id]]),"",_xlfn.XLOOKUP(draft_picks[[#This Row],[drafter_id]],drafters[id],drafters[name]))</f>
        <v>Ryan Marker</v>
      </c>
      <c r="J1138" t="str">
        <f>IF(ISBLANK(draft_picks[[#This Row],[drafter_team_id]]),"",_xlfn.XLOOKUP(draft_picks[[#This Row],[drafter_team_id]],drafter_teams[id],drafter_teams[name]))</f>
        <v/>
      </c>
      <c r="K1138" s="3" t="s">
        <v>15497</v>
      </c>
      <c r="L1138" t="s">
        <v>15497</v>
      </c>
      <c r="M1138" t="str">
        <f>IF(OR(ISBLANK(draft_picks[[#This Row],[veto_drafter_id]]),draft_picks[[#This Row],[veto_drafter_id]]=""),"",_xlfn.XLOOKUP(draft_picks[[#This Row],[veto_drafter_id]],drafters[id],drafters[name]))</f>
        <v/>
      </c>
      <c r="N1138" t="s">
        <v>15497</v>
      </c>
      <c r="O1138" t="str">
        <f>IF(OR(ISBLANK(draft_picks[[#This Row],[veto_drafter_team_id]]),draft_picks[[#This Row],[veto_drafter_team_id]]=""),"",_xlfn.XLOOKUP(draft_picks[[#This Row],[veto_drafter_team_id]],drafter_teams[id],drafter_teams[name]))</f>
        <v/>
      </c>
      <c r="Q1138" t="s">
        <v>15497</v>
      </c>
      <c r="R1138" t="str">
        <f>IF(OR(ISBLANK(draft_picks[[#This Row],[veto_override_drafter_id]]),draft_picks[[#This Row],[veto_override_drafter_id]]=""),"",_xlfn.XLOOKUP(draft_picks[[#This Row],[veto_override_drafter_id]],drafters[id],drafters[name]))</f>
        <v/>
      </c>
      <c r="S1138" t="s">
        <v>15497</v>
      </c>
      <c r="T1138" t="str">
        <f>IF(OR(ISBLANK(draft_picks[[#This Row],[veto_override_team_id]]),draft_picks[[#This Row],[veto_override_team_id]]=""),"",_xlfn.XLOOKUP(draft_picks[[#This Row],[veto_override_team_id]],drafter_teams[id],drafter_teams[name]))</f>
        <v/>
      </c>
    </row>
    <row r="1139" spans="1:20" x14ac:dyDescent="0.25">
      <c r="A1139" t="s">
        <v>518</v>
      </c>
      <c r="B1139" t="str">
        <f>_xlfn.XLOOKUP(draft_picks[[#This Row],[draft_id]],drafts[id],drafts[title])</f>
        <v>Shakespeare: Part II Mini-Mega</v>
      </c>
      <c r="C1139" s="3">
        <v>11</v>
      </c>
      <c r="D1139">
        <f>IF(C1138&lt;draft_picks[[#This Row],[position]],1,IF(C1138&gt;draft_picks[[#This Row],[position]],D1138+1,IF(C1138=draft_picks[[#This Row],[position]],D1138+1)))</f>
        <v>1</v>
      </c>
      <c r="E1139" t="s">
        <v>3633</v>
      </c>
      <c r="F1139" t="str">
        <f>IF(ISBLANK(draft_picks[[#This Row],[movie_id]]),"",_xlfn.XLOOKUP(draft_picks[[#This Row],[movie_id]],drafts.movies[id],drafts.movies[movie_title]))</f>
        <v>Othello</v>
      </c>
      <c r="G1139" s="3" t="s">
        <v>789</v>
      </c>
      <c r="H1139" t="str">
        <f>IF(ISBLANK(draft_picks[[#This Row],[drafter_id]]),"",_xlfn.XLOOKUP(draft_picks[[#This Row],[drafter_id]],drafters[id],drafters[name]))</f>
        <v>Bryan Cogman</v>
      </c>
      <c r="J1139" t="str">
        <f>IF(ISBLANK(draft_picks[[#This Row],[drafter_team_id]]),"",_xlfn.XLOOKUP(draft_picks[[#This Row],[drafter_team_id]],drafter_teams[id],drafter_teams[name]))</f>
        <v/>
      </c>
      <c r="K1139" s="3" t="s">
        <v>15497</v>
      </c>
      <c r="L1139" t="s">
        <v>15497</v>
      </c>
      <c r="M1139" t="str">
        <f>IF(OR(ISBLANK(draft_picks[[#This Row],[veto_drafter_id]]),draft_picks[[#This Row],[veto_drafter_id]]=""),"",_xlfn.XLOOKUP(draft_picks[[#This Row],[veto_drafter_id]],drafters[id],drafters[name]))</f>
        <v/>
      </c>
      <c r="N1139" t="s">
        <v>15497</v>
      </c>
      <c r="O1139" t="str">
        <f>IF(OR(ISBLANK(draft_picks[[#This Row],[veto_drafter_team_id]]),draft_picks[[#This Row],[veto_drafter_team_id]]=""),"",_xlfn.XLOOKUP(draft_picks[[#This Row],[veto_drafter_team_id]],drafter_teams[id],drafter_teams[name]))</f>
        <v/>
      </c>
      <c r="Q1139" t="s">
        <v>15497</v>
      </c>
      <c r="R1139" t="str">
        <f>IF(OR(ISBLANK(draft_picks[[#This Row],[veto_override_drafter_id]]),draft_picks[[#This Row],[veto_override_drafter_id]]=""),"",_xlfn.XLOOKUP(draft_picks[[#This Row],[veto_override_drafter_id]],drafters[id],drafters[name]))</f>
        <v/>
      </c>
      <c r="S1139" t="s">
        <v>15497</v>
      </c>
      <c r="T1139" t="str">
        <f>IF(OR(ISBLANK(draft_picks[[#This Row],[veto_override_team_id]]),draft_picks[[#This Row],[veto_override_team_id]]=""),"",_xlfn.XLOOKUP(draft_picks[[#This Row],[veto_override_team_id]],drafter_teams[id],drafter_teams[name]))</f>
        <v/>
      </c>
    </row>
    <row r="1140" spans="1:20" x14ac:dyDescent="0.25">
      <c r="A1140" t="s">
        <v>518</v>
      </c>
      <c r="B1140" t="str">
        <f>_xlfn.XLOOKUP(draft_picks[[#This Row],[draft_id]],drafts[id],drafts[title])</f>
        <v>Shakespeare: Part II Mini-Mega</v>
      </c>
      <c r="C1140" s="3">
        <v>10</v>
      </c>
      <c r="D1140">
        <f>IF(C1139&lt;draft_picks[[#This Row],[position]],1,IF(C1139&gt;draft_picks[[#This Row],[position]],D1139+1,IF(C1139=draft_picks[[#This Row],[position]],D1139+1)))</f>
        <v>2</v>
      </c>
      <c r="E1140" t="s">
        <v>3214</v>
      </c>
      <c r="F1140" t="str">
        <f>IF(ISBLANK(draft_picks[[#This Row],[movie_id]]),"",_xlfn.XLOOKUP(draft_picks[[#This Row],[movie_id]],drafts.movies[id],drafts.movies[movie_title]))</f>
        <v>Twelfth Night</v>
      </c>
      <c r="G1140" s="3" t="s">
        <v>789</v>
      </c>
      <c r="H1140" t="str">
        <f>IF(ISBLANK(draft_picks[[#This Row],[drafter_id]]),"",_xlfn.XLOOKUP(draft_picks[[#This Row],[drafter_id]],drafters[id],drafters[name]))</f>
        <v>Bryan Cogman</v>
      </c>
      <c r="J1140" t="str">
        <f>IF(ISBLANK(draft_picks[[#This Row],[drafter_team_id]]),"",_xlfn.XLOOKUP(draft_picks[[#This Row],[drafter_team_id]],drafter_teams[id],drafter_teams[name]))</f>
        <v/>
      </c>
      <c r="K1140" s="3" t="s">
        <v>15484</v>
      </c>
      <c r="L1140" t="s">
        <v>883</v>
      </c>
      <c r="M1140" t="str">
        <f>IF(OR(ISBLANK(draft_picks[[#This Row],[veto_drafter_id]]),draft_picks[[#This Row],[veto_drafter_id]]=""),"",_xlfn.XLOOKUP(draft_picks[[#This Row],[veto_drafter_id]],drafters[id],drafters[name]))</f>
        <v>Joanna Robinson</v>
      </c>
      <c r="N1140" t="s">
        <v>15497</v>
      </c>
      <c r="O1140" t="str">
        <f>IF(OR(ISBLANK(draft_picks[[#This Row],[veto_drafter_team_id]]),draft_picks[[#This Row],[veto_drafter_team_id]]=""),"",_xlfn.XLOOKUP(draft_picks[[#This Row],[veto_drafter_team_id]],drafter_teams[id],drafter_teams[name]))</f>
        <v/>
      </c>
      <c r="Q1140" t="s">
        <v>15497</v>
      </c>
      <c r="R1140" t="str">
        <f>IF(OR(ISBLANK(draft_picks[[#This Row],[veto_override_drafter_id]]),draft_picks[[#This Row],[veto_override_drafter_id]]=""),"",_xlfn.XLOOKUP(draft_picks[[#This Row],[veto_override_drafter_id]],drafters[id],drafters[name]))</f>
        <v/>
      </c>
      <c r="S1140" t="s">
        <v>15497</v>
      </c>
      <c r="T1140" t="str">
        <f>IF(OR(ISBLANK(draft_picks[[#This Row],[veto_override_team_id]]),draft_picks[[#This Row],[veto_override_team_id]]=""),"",_xlfn.XLOOKUP(draft_picks[[#This Row],[veto_override_team_id]],drafter_teams[id],drafter_teams[name]))</f>
        <v/>
      </c>
    </row>
    <row r="1141" spans="1:20" x14ac:dyDescent="0.25">
      <c r="A1141" t="s">
        <v>518</v>
      </c>
      <c r="B1141" t="str">
        <f>_xlfn.XLOOKUP(draft_picks[[#This Row],[draft_id]],drafts[id],drafts[title])</f>
        <v>Shakespeare: Part II Mini-Mega</v>
      </c>
      <c r="C1141" s="3">
        <v>10</v>
      </c>
      <c r="D1141">
        <f>IF(C1140&lt;draft_picks[[#This Row],[position]],1,IF(C1140&gt;draft_picks[[#This Row],[position]],D1140+1,IF(C1140=draft_picks[[#This Row],[position]],D1140+1)))</f>
        <v>3</v>
      </c>
      <c r="E1141" t="s">
        <v>6324</v>
      </c>
      <c r="F1141" t="str">
        <f>IF(ISBLANK(draft_picks[[#This Row],[movie_id]]),"",_xlfn.XLOOKUP(draft_picks[[#This Row],[movie_id]],drafts.movies[id],drafts.movies[movie_title]))</f>
        <v>Richard III</v>
      </c>
      <c r="G1141" s="3" t="s">
        <v>789</v>
      </c>
      <c r="H1141" t="str">
        <f>IF(ISBLANK(draft_picks[[#This Row],[drafter_id]]),"",_xlfn.XLOOKUP(draft_picks[[#This Row],[drafter_id]],drafters[id],drafters[name]))</f>
        <v>Bryan Cogman</v>
      </c>
      <c r="J1141" t="str">
        <f>IF(ISBLANK(draft_picks[[#This Row],[drafter_team_id]]),"",_xlfn.XLOOKUP(draft_picks[[#This Row],[drafter_team_id]],drafter_teams[id],drafter_teams[name]))</f>
        <v/>
      </c>
      <c r="K1141" s="3" t="s">
        <v>15497</v>
      </c>
      <c r="L1141" t="s">
        <v>15497</v>
      </c>
      <c r="M1141" t="str">
        <f>IF(OR(ISBLANK(draft_picks[[#This Row],[veto_drafter_id]]),draft_picks[[#This Row],[veto_drafter_id]]=""),"",_xlfn.XLOOKUP(draft_picks[[#This Row],[veto_drafter_id]],drafters[id],drafters[name]))</f>
        <v/>
      </c>
      <c r="N1141" t="s">
        <v>15497</v>
      </c>
      <c r="O1141" t="str">
        <f>IF(OR(ISBLANK(draft_picks[[#This Row],[veto_drafter_team_id]]),draft_picks[[#This Row],[veto_drafter_team_id]]=""),"",_xlfn.XLOOKUP(draft_picks[[#This Row],[veto_drafter_team_id]],drafter_teams[id],drafter_teams[name]))</f>
        <v/>
      </c>
      <c r="Q1141" t="s">
        <v>15497</v>
      </c>
      <c r="R1141" t="str">
        <f>IF(OR(ISBLANK(draft_picks[[#This Row],[veto_override_drafter_id]]),draft_picks[[#This Row],[veto_override_drafter_id]]=""),"",_xlfn.XLOOKUP(draft_picks[[#This Row],[veto_override_drafter_id]],drafters[id],drafters[name]))</f>
        <v/>
      </c>
      <c r="S1141" t="s">
        <v>15497</v>
      </c>
      <c r="T1141" t="str">
        <f>IF(OR(ISBLANK(draft_picks[[#This Row],[veto_override_team_id]]),draft_picks[[#This Row],[veto_override_team_id]]=""),"",_xlfn.XLOOKUP(draft_picks[[#This Row],[veto_override_team_id]],drafter_teams[id],drafter_teams[name]))</f>
        <v/>
      </c>
    </row>
    <row r="1142" spans="1:20" x14ac:dyDescent="0.25">
      <c r="A1142" t="s">
        <v>518</v>
      </c>
      <c r="B1142" t="str">
        <f>_xlfn.XLOOKUP(draft_picks[[#This Row],[draft_id]],drafts[id],drafts[title])</f>
        <v>Shakespeare: Part II Mini-Mega</v>
      </c>
      <c r="C1142" s="3">
        <v>9</v>
      </c>
      <c r="D1142">
        <f>IF(C1141&lt;draft_picks[[#This Row],[position]],1,IF(C1141&gt;draft_picks[[#This Row],[position]],D1141+1,IF(C1141=draft_picks[[#This Row],[position]],D1141+1)))</f>
        <v>4</v>
      </c>
      <c r="E1142" t="s">
        <v>5644</v>
      </c>
      <c r="F1142" t="str">
        <f>IF(ISBLANK(draft_picks[[#This Row],[movie_id]]),"",_xlfn.XLOOKUP(draft_picks[[#This Row],[movie_id]],drafts.movies[id],drafts.movies[movie_title]))</f>
        <v>Romeo + Juliet</v>
      </c>
      <c r="G1142" s="3" t="s">
        <v>969</v>
      </c>
      <c r="H1142" t="str">
        <f>IF(ISBLANK(draft_picks[[#This Row],[drafter_id]]),"",_xlfn.XLOOKUP(draft_picks[[#This Row],[drafter_id]],drafters[id],drafters[name]))</f>
        <v>Graham Skipper</v>
      </c>
      <c r="J1142" t="str">
        <f>IF(ISBLANK(draft_picks[[#This Row],[drafter_team_id]]),"",_xlfn.XLOOKUP(draft_picks[[#This Row],[drafter_team_id]],drafter_teams[id],drafter_teams[name]))</f>
        <v/>
      </c>
      <c r="K1142" s="3" t="s">
        <v>15484</v>
      </c>
      <c r="L1142" t="s">
        <v>883</v>
      </c>
      <c r="M1142" t="str">
        <f>IF(OR(ISBLANK(draft_picks[[#This Row],[veto_drafter_id]]),draft_picks[[#This Row],[veto_drafter_id]]=""),"",_xlfn.XLOOKUP(draft_picks[[#This Row],[veto_drafter_id]],drafters[id],drafters[name]))</f>
        <v>Joanna Robinson</v>
      </c>
      <c r="N1142" t="s">
        <v>15497</v>
      </c>
      <c r="O1142" t="str">
        <f>IF(OR(ISBLANK(draft_picks[[#This Row],[veto_drafter_team_id]]),draft_picks[[#This Row],[veto_drafter_team_id]]=""),"",_xlfn.XLOOKUP(draft_picks[[#This Row],[veto_drafter_team_id]],drafter_teams[id],drafter_teams[name]))</f>
        <v/>
      </c>
      <c r="Q1142" t="s">
        <v>15497</v>
      </c>
      <c r="R1142" t="str">
        <f>IF(OR(ISBLANK(draft_picks[[#This Row],[veto_override_drafter_id]]),draft_picks[[#This Row],[veto_override_drafter_id]]=""),"",_xlfn.XLOOKUP(draft_picks[[#This Row],[veto_override_drafter_id]],drafters[id],drafters[name]))</f>
        <v/>
      </c>
      <c r="S1142" t="s">
        <v>15497</v>
      </c>
      <c r="T1142" t="str">
        <f>IF(OR(ISBLANK(draft_picks[[#This Row],[veto_override_team_id]]),draft_picks[[#This Row],[veto_override_team_id]]=""),"",_xlfn.XLOOKUP(draft_picks[[#This Row],[veto_override_team_id]],drafter_teams[id],drafter_teams[name]))</f>
        <v/>
      </c>
    </row>
    <row r="1143" spans="1:20" x14ac:dyDescent="0.25">
      <c r="A1143" t="s">
        <v>518</v>
      </c>
      <c r="B1143" t="str">
        <f>_xlfn.XLOOKUP(draft_picks[[#This Row],[draft_id]],drafts[id],drafts[title])</f>
        <v>Shakespeare: Part II Mini-Mega</v>
      </c>
      <c r="C1143" s="3">
        <v>9</v>
      </c>
      <c r="D1143">
        <f>IF(C1142&lt;draft_picks[[#This Row],[position]],1,IF(C1142&gt;draft_picks[[#This Row],[position]],D1142+1,IF(C1142=draft_picks[[#This Row],[position]],D1142+1)))</f>
        <v>5</v>
      </c>
      <c r="E1143" t="s">
        <v>3065</v>
      </c>
      <c r="F1143" t="str">
        <f>IF(ISBLANK(draft_picks[[#This Row],[movie_id]]),"",_xlfn.XLOOKUP(draft_picks[[#This Row],[movie_id]],drafts.movies[id],drafts.movies[movie_title]))</f>
        <v>A Midsummer Night's Dream</v>
      </c>
      <c r="G1143" s="3" t="s">
        <v>969</v>
      </c>
      <c r="H1143" t="str">
        <f>IF(ISBLANK(draft_picks[[#This Row],[drafter_id]]),"",_xlfn.XLOOKUP(draft_picks[[#This Row],[drafter_id]],drafters[id],drafters[name]))</f>
        <v>Graham Skipper</v>
      </c>
      <c r="J1143" t="str">
        <f>IF(ISBLANK(draft_picks[[#This Row],[drafter_team_id]]),"",_xlfn.XLOOKUP(draft_picks[[#This Row],[drafter_team_id]],drafter_teams[id],drafter_teams[name]))</f>
        <v/>
      </c>
      <c r="K1143" s="3" t="s">
        <v>15497</v>
      </c>
      <c r="L1143" t="s">
        <v>15497</v>
      </c>
      <c r="M1143" t="str">
        <f>IF(OR(ISBLANK(draft_picks[[#This Row],[veto_drafter_id]]),draft_picks[[#This Row],[veto_drafter_id]]=""),"",_xlfn.XLOOKUP(draft_picks[[#This Row],[veto_drafter_id]],drafters[id],drafters[name]))</f>
        <v/>
      </c>
      <c r="N1143" t="s">
        <v>15497</v>
      </c>
      <c r="O1143" t="str">
        <f>IF(OR(ISBLANK(draft_picks[[#This Row],[veto_drafter_team_id]]),draft_picks[[#This Row],[veto_drafter_team_id]]=""),"",_xlfn.XLOOKUP(draft_picks[[#This Row],[veto_drafter_team_id]],drafter_teams[id],drafter_teams[name]))</f>
        <v/>
      </c>
      <c r="Q1143" t="s">
        <v>15497</v>
      </c>
      <c r="R1143" t="str">
        <f>IF(OR(ISBLANK(draft_picks[[#This Row],[veto_override_drafter_id]]),draft_picks[[#This Row],[veto_override_drafter_id]]=""),"",_xlfn.XLOOKUP(draft_picks[[#This Row],[veto_override_drafter_id]],drafters[id],drafters[name]))</f>
        <v/>
      </c>
      <c r="S1143" t="s">
        <v>15497</v>
      </c>
      <c r="T1143" t="str">
        <f>IF(OR(ISBLANK(draft_picks[[#This Row],[veto_override_team_id]]),draft_picks[[#This Row],[veto_override_team_id]]=""),"",_xlfn.XLOOKUP(draft_picks[[#This Row],[veto_override_team_id]],drafter_teams[id],drafter_teams[name]))</f>
        <v/>
      </c>
    </row>
    <row r="1144" spans="1:20" x14ac:dyDescent="0.25">
      <c r="A1144" t="s">
        <v>518</v>
      </c>
      <c r="B1144" t="str">
        <f>_xlfn.XLOOKUP(draft_picks[[#This Row],[draft_id]],drafts[id],drafts[title])</f>
        <v>Shakespeare: Part II Mini-Mega</v>
      </c>
      <c r="C1144" s="3">
        <v>8</v>
      </c>
      <c r="D1144">
        <f>IF(C1143&lt;draft_picks[[#This Row],[position]],1,IF(C1143&gt;draft_picks[[#This Row],[position]],D1143+1,IF(C1143=draft_picks[[#This Row],[position]],D1143+1)))</f>
        <v>6</v>
      </c>
      <c r="E1144" t="s">
        <v>5644</v>
      </c>
      <c r="F1144" t="str">
        <f>IF(ISBLANK(draft_picks[[#This Row],[movie_id]]),"",_xlfn.XLOOKUP(draft_picks[[#This Row],[movie_id]],drafts.movies[id],drafts.movies[movie_title]))</f>
        <v>Romeo + Juliet</v>
      </c>
      <c r="G1144" s="3" t="s">
        <v>969</v>
      </c>
      <c r="H1144" t="str">
        <f>IF(ISBLANK(draft_picks[[#This Row],[drafter_id]]),"",_xlfn.XLOOKUP(draft_picks[[#This Row],[drafter_id]],drafters[id],drafters[name]))</f>
        <v>Graham Skipper</v>
      </c>
      <c r="J1144" t="str">
        <f>IF(ISBLANK(draft_picks[[#This Row],[drafter_team_id]]),"",_xlfn.XLOOKUP(draft_picks[[#This Row],[drafter_team_id]],drafter_teams[id],drafter_teams[name]))</f>
        <v/>
      </c>
      <c r="K1144" s="3" t="s">
        <v>15497</v>
      </c>
      <c r="L1144" t="s">
        <v>15497</v>
      </c>
      <c r="M1144" t="str">
        <f>IF(OR(ISBLANK(draft_picks[[#This Row],[veto_drafter_id]]),draft_picks[[#This Row],[veto_drafter_id]]=""),"",_xlfn.XLOOKUP(draft_picks[[#This Row],[veto_drafter_id]],drafters[id],drafters[name]))</f>
        <v/>
      </c>
      <c r="N1144" t="s">
        <v>15497</v>
      </c>
      <c r="O1144" t="str">
        <f>IF(OR(ISBLANK(draft_picks[[#This Row],[veto_drafter_team_id]]),draft_picks[[#This Row],[veto_drafter_team_id]]=""),"",_xlfn.XLOOKUP(draft_picks[[#This Row],[veto_drafter_team_id]],drafter_teams[id],drafter_teams[name]))</f>
        <v/>
      </c>
      <c r="Q1144" t="s">
        <v>15497</v>
      </c>
      <c r="R1144" t="str">
        <f>IF(OR(ISBLANK(draft_picks[[#This Row],[veto_override_drafter_id]]),draft_picks[[#This Row],[veto_override_drafter_id]]=""),"",_xlfn.XLOOKUP(draft_picks[[#This Row],[veto_override_drafter_id]],drafters[id],drafters[name]))</f>
        <v/>
      </c>
      <c r="S1144" t="s">
        <v>15497</v>
      </c>
      <c r="T1144" t="str">
        <f>IF(OR(ISBLANK(draft_picks[[#This Row],[veto_override_team_id]]),draft_picks[[#This Row],[veto_override_team_id]]=""),"",_xlfn.XLOOKUP(draft_picks[[#This Row],[veto_override_team_id]],drafter_teams[id],drafter_teams[name]))</f>
        <v/>
      </c>
    </row>
    <row r="1145" spans="1:20" x14ac:dyDescent="0.25">
      <c r="A1145" t="s">
        <v>518</v>
      </c>
      <c r="B1145" t="str">
        <f>_xlfn.XLOOKUP(draft_picks[[#This Row],[draft_id]],drafts[id],drafts[title])</f>
        <v>Shakespeare: Part II Mini-Mega</v>
      </c>
      <c r="C1145" s="3">
        <v>7</v>
      </c>
      <c r="D1145">
        <f>IF(C1144&lt;draft_picks[[#This Row],[position]],1,IF(C1144&gt;draft_picks[[#This Row],[position]],D1144+1,IF(C1144=draft_picks[[#This Row],[position]],D1144+1)))</f>
        <v>7</v>
      </c>
      <c r="E1145" t="s">
        <v>3214</v>
      </c>
      <c r="F1145" t="str">
        <f>IF(ISBLANK(draft_picks[[#This Row],[movie_id]]),"",_xlfn.XLOOKUP(draft_picks[[#This Row],[movie_id]],drafts.movies[id],drafts.movies[movie_title]))</f>
        <v>Twelfth Night</v>
      </c>
      <c r="G1145" s="3" t="s">
        <v>883</v>
      </c>
      <c r="H1145" t="str">
        <f>IF(ISBLANK(draft_picks[[#This Row],[drafter_id]]),"",_xlfn.XLOOKUP(draft_picks[[#This Row],[drafter_id]],drafters[id],drafters[name]))</f>
        <v>Joanna Robinson</v>
      </c>
      <c r="J1145" t="str">
        <f>IF(ISBLANK(draft_picks[[#This Row],[drafter_team_id]]),"",_xlfn.XLOOKUP(draft_picks[[#This Row],[drafter_team_id]],drafter_teams[id],drafter_teams[name]))</f>
        <v/>
      </c>
      <c r="K1145" s="3" t="s">
        <v>15497</v>
      </c>
      <c r="L1145" t="s">
        <v>15497</v>
      </c>
      <c r="M1145" t="str">
        <f>IF(OR(ISBLANK(draft_picks[[#This Row],[veto_drafter_id]]),draft_picks[[#This Row],[veto_drafter_id]]=""),"",_xlfn.XLOOKUP(draft_picks[[#This Row],[veto_drafter_id]],drafters[id],drafters[name]))</f>
        <v/>
      </c>
      <c r="N1145" t="s">
        <v>15497</v>
      </c>
      <c r="O1145" t="str">
        <f>IF(OR(ISBLANK(draft_picks[[#This Row],[veto_drafter_team_id]]),draft_picks[[#This Row],[veto_drafter_team_id]]=""),"",_xlfn.XLOOKUP(draft_picks[[#This Row],[veto_drafter_team_id]],drafter_teams[id],drafter_teams[name]))</f>
        <v/>
      </c>
      <c r="Q1145" t="s">
        <v>15497</v>
      </c>
      <c r="R1145" t="str">
        <f>IF(OR(ISBLANK(draft_picks[[#This Row],[veto_override_drafter_id]]),draft_picks[[#This Row],[veto_override_drafter_id]]=""),"",_xlfn.XLOOKUP(draft_picks[[#This Row],[veto_override_drafter_id]],drafters[id],drafters[name]))</f>
        <v/>
      </c>
      <c r="S1145" t="s">
        <v>15497</v>
      </c>
      <c r="T1145" t="str">
        <f>IF(OR(ISBLANK(draft_picks[[#This Row],[veto_override_team_id]]),draft_picks[[#This Row],[veto_override_team_id]]=""),"",_xlfn.XLOOKUP(draft_picks[[#This Row],[veto_override_team_id]],drafter_teams[id],drafter_teams[name]))</f>
        <v/>
      </c>
    </row>
    <row r="1146" spans="1:20" x14ac:dyDescent="0.25">
      <c r="A1146" t="s">
        <v>518</v>
      </c>
      <c r="B1146" t="str">
        <f>_xlfn.XLOOKUP(draft_picks[[#This Row],[draft_id]],drafts[id],drafts[title])</f>
        <v>Shakespeare: Part II Mini-Mega</v>
      </c>
      <c r="C1146" s="3">
        <v>6</v>
      </c>
      <c r="D1146">
        <f>IF(C1145&lt;draft_picks[[#This Row],[position]],1,IF(C1145&gt;draft_picks[[#This Row],[position]],D1145+1,IF(C1145=draft_picks[[#This Row],[position]],D1145+1)))</f>
        <v>8</v>
      </c>
      <c r="E1146" t="s">
        <v>4587</v>
      </c>
      <c r="F1146" t="str">
        <f>IF(ISBLANK(draft_picks[[#This Row],[movie_id]]),"",_xlfn.XLOOKUP(draft_picks[[#This Row],[movie_id]],drafts.movies[id],drafts.movies[movie_title]))</f>
        <v>Hamlet</v>
      </c>
      <c r="G1146" s="3" t="s">
        <v>789</v>
      </c>
      <c r="H1146" t="str">
        <f>IF(ISBLANK(draft_picks[[#This Row],[drafter_id]]),"",_xlfn.XLOOKUP(draft_picks[[#This Row],[drafter_id]],drafters[id],drafters[name]))</f>
        <v>Bryan Cogman</v>
      </c>
      <c r="J1146" t="str">
        <f>IF(ISBLANK(draft_picks[[#This Row],[drafter_team_id]]),"",_xlfn.XLOOKUP(draft_picks[[#This Row],[drafter_team_id]],drafter_teams[id],drafter_teams[name]))</f>
        <v/>
      </c>
      <c r="K1146" s="3" t="s">
        <v>15497</v>
      </c>
      <c r="L1146" t="s">
        <v>15497</v>
      </c>
      <c r="M1146" t="str">
        <f>IF(OR(ISBLANK(draft_picks[[#This Row],[veto_drafter_id]]),draft_picks[[#This Row],[veto_drafter_id]]=""),"",_xlfn.XLOOKUP(draft_picks[[#This Row],[veto_drafter_id]],drafters[id],drafters[name]))</f>
        <v/>
      </c>
      <c r="N1146" t="s">
        <v>15497</v>
      </c>
      <c r="O1146" t="str">
        <f>IF(OR(ISBLANK(draft_picks[[#This Row],[veto_drafter_team_id]]),draft_picks[[#This Row],[veto_drafter_team_id]]=""),"",_xlfn.XLOOKUP(draft_picks[[#This Row],[veto_drafter_team_id]],drafter_teams[id],drafter_teams[name]))</f>
        <v/>
      </c>
      <c r="Q1146" t="s">
        <v>15497</v>
      </c>
      <c r="R1146" t="str">
        <f>IF(OR(ISBLANK(draft_picks[[#This Row],[veto_override_drafter_id]]),draft_picks[[#This Row],[veto_override_drafter_id]]=""),"",_xlfn.XLOOKUP(draft_picks[[#This Row],[veto_override_drafter_id]],drafters[id],drafters[name]))</f>
        <v/>
      </c>
      <c r="S1146" t="s">
        <v>15497</v>
      </c>
      <c r="T1146" t="str">
        <f>IF(OR(ISBLANK(draft_picks[[#This Row],[veto_override_team_id]]),draft_picks[[#This Row],[veto_override_team_id]]=""),"",_xlfn.XLOOKUP(draft_picks[[#This Row],[veto_override_team_id]],drafter_teams[id],drafter_teams[name]))</f>
        <v/>
      </c>
    </row>
    <row r="1147" spans="1:20" x14ac:dyDescent="0.25">
      <c r="A1147" t="s">
        <v>518</v>
      </c>
      <c r="B1147" t="str">
        <f>_xlfn.XLOOKUP(draft_picks[[#This Row],[draft_id]],drafts[id],drafts[title])</f>
        <v>Shakespeare: Part II Mini-Mega</v>
      </c>
      <c r="C1147" s="3">
        <v>5</v>
      </c>
      <c r="D1147">
        <f>IF(C1146&lt;draft_picks[[#This Row],[position]],1,IF(C1146&gt;draft_picks[[#This Row],[position]],D1146+1,IF(C1146=draft_picks[[#This Row],[position]],D1146+1)))</f>
        <v>9</v>
      </c>
      <c r="E1147" t="s">
        <v>1898</v>
      </c>
      <c r="F1147" t="str">
        <f>IF(ISBLANK(draft_picks[[#This Row],[movie_id]]),"",_xlfn.XLOOKUP(draft_picks[[#This Row],[movie_id]],drafts.movies[id],drafts.movies[movie_title]))</f>
        <v>Coriolanus</v>
      </c>
      <c r="G1147" s="3" t="s">
        <v>969</v>
      </c>
      <c r="H1147" t="str">
        <f>IF(ISBLANK(draft_picks[[#This Row],[drafter_id]]),"",_xlfn.XLOOKUP(draft_picks[[#This Row],[drafter_id]],drafters[id],drafters[name]))</f>
        <v>Graham Skipper</v>
      </c>
      <c r="J1147" t="str">
        <f>IF(ISBLANK(draft_picks[[#This Row],[drafter_team_id]]),"",_xlfn.XLOOKUP(draft_picks[[#This Row],[drafter_team_id]],drafter_teams[id],drafter_teams[name]))</f>
        <v/>
      </c>
      <c r="K1147" s="3" t="s">
        <v>15497</v>
      </c>
      <c r="L1147" t="s">
        <v>15497</v>
      </c>
      <c r="M1147" t="str">
        <f>IF(OR(ISBLANK(draft_picks[[#This Row],[veto_drafter_id]]),draft_picks[[#This Row],[veto_drafter_id]]=""),"",_xlfn.XLOOKUP(draft_picks[[#This Row],[veto_drafter_id]],drafters[id],drafters[name]))</f>
        <v/>
      </c>
      <c r="N1147" t="s">
        <v>15497</v>
      </c>
      <c r="O1147" t="str">
        <f>IF(OR(ISBLANK(draft_picks[[#This Row],[veto_drafter_team_id]]),draft_picks[[#This Row],[veto_drafter_team_id]]=""),"",_xlfn.XLOOKUP(draft_picks[[#This Row],[veto_drafter_team_id]],drafter_teams[id],drafter_teams[name]))</f>
        <v/>
      </c>
      <c r="Q1147" t="s">
        <v>15497</v>
      </c>
      <c r="R1147" t="str">
        <f>IF(OR(ISBLANK(draft_picks[[#This Row],[veto_override_drafter_id]]),draft_picks[[#This Row],[veto_override_drafter_id]]=""),"",_xlfn.XLOOKUP(draft_picks[[#This Row],[veto_override_drafter_id]],drafters[id],drafters[name]))</f>
        <v/>
      </c>
      <c r="S1147" t="s">
        <v>15497</v>
      </c>
      <c r="T1147" t="str">
        <f>IF(OR(ISBLANK(draft_picks[[#This Row],[veto_override_team_id]]),draft_picks[[#This Row],[veto_override_team_id]]=""),"",_xlfn.XLOOKUP(draft_picks[[#This Row],[veto_override_team_id]],drafter_teams[id],drafter_teams[name]))</f>
        <v/>
      </c>
    </row>
    <row r="1148" spans="1:20" x14ac:dyDescent="0.25">
      <c r="A1148" t="s">
        <v>518</v>
      </c>
      <c r="B1148" t="str">
        <f>_xlfn.XLOOKUP(draft_picks[[#This Row],[draft_id]],drafts[id],drafts[title])</f>
        <v>Shakespeare: Part II Mini-Mega</v>
      </c>
      <c r="C1148" s="3">
        <v>4</v>
      </c>
      <c r="D1148">
        <f>IF(C1147&lt;draft_picks[[#This Row],[position]],1,IF(C1147&gt;draft_picks[[#This Row],[position]],D1147+1,IF(C1147=draft_picks[[#This Row],[position]],D1147+1)))</f>
        <v>10</v>
      </c>
      <c r="E1148" t="s">
        <v>1982</v>
      </c>
      <c r="F1148" t="str">
        <f>IF(ISBLANK(draft_picks[[#This Row],[movie_id]]),"",_xlfn.XLOOKUP(draft_picks[[#This Row],[movie_id]],drafts.movies[id],drafts.movies[movie_title]))</f>
        <v>Titus</v>
      </c>
      <c r="G1148" s="3" t="s">
        <v>883</v>
      </c>
      <c r="H1148" t="str">
        <f>IF(ISBLANK(draft_picks[[#This Row],[drafter_id]]),"",_xlfn.XLOOKUP(draft_picks[[#This Row],[drafter_id]],drafters[id],drafters[name]))</f>
        <v>Joanna Robinson</v>
      </c>
      <c r="J1148" t="str">
        <f>IF(ISBLANK(draft_picks[[#This Row],[drafter_team_id]]),"",_xlfn.XLOOKUP(draft_picks[[#This Row],[drafter_team_id]],drafter_teams[id],drafter_teams[name]))</f>
        <v/>
      </c>
      <c r="K1148" s="3" t="s">
        <v>15484</v>
      </c>
      <c r="L1148" t="s">
        <v>789</v>
      </c>
      <c r="M1148" t="str">
        <f>IF(OR(ISBLANK(draft_picks[[#This Row],[veto_drafter_id]]),draft_picks[[#This Row],[veto_drafter_id]]=""),"",_xlfn.XLOOKUP(draft_picks[[#This Row],[veto_drafter_id]],drafters[id],drafters[name]))</f>
        <v>Bryan Cogman</v>
      </c>
      <c r="N1148" t="s">
        <v>15497</v>
      </c>
      <c r="O1148" t="str">
        <f>IF(OR(ISBLANK(draft_picks[[#This Row],[veto_drafter_team_id]]),draft_picks[[#This Row],[veto_drafter_team_id]]=""),"",_xlfn.XLOOKUP(draft_picks[[#This Row],[veto_drafter_team_id]],drafter_teams[id],drafter_teams[name]))</f>
        <v/>
      </c>
      <c r="Q1148" t="s">
        <v>15497</v>
      </c>
      <c r="R1148" t="str">
        <f>IF(OR(ISBLANK(draft_picks[[#This Row],[veto_override_drafter_id]]),draft_picks[[#This Row],[veto_override_drafter_id]]=""),"",_xlfn.XLOOKUP(draft_picks[[#This Row],[veto_override_drafter_id]],drafters[id],drafters[name]))</f>
        <v/>
      </c>
      <c r="S1148" t="s">
        <v>15497</v>
      </c>
      <c r="T1148" t="str">
        <f>IF(OR(ISBLANK(draft_picks[[#This Row],[veto_override_team_id]]),draft_picks[[#This Row],[veto_override_team_id]]=""),"",_xlfn.XLOOKUP(draft_picks[[#This Row],[veto_override_team_id]],drafter_teams[id],drafter_teams[name]))</f>
        <v/>
      </c>
    </row>
    <row r="1149" spans="1:20" x14ac:dyDescent="0.25">
      <c r="A1149" t="s">
        <v>518</v>
      </c>
      <c r="B1149" t="str">
        <f>_xlfn.XLOOKUP(draft_picks[[#This Row],[draft_id]],drafts[id],drafts[title])</f>
        <v>Shakespeare: Part II Mini-Mega</v>
      </c>
      <c r="C1149" s="3">
        <v>4</v>
      </c>
      <c r="D1149">
        <f>IF(C1148&lt;draft_picks[[#This Row],[position]],1,IF(C1148&gt;draft_picks[[#This Row],[position]],D1148+1,IF(C1148=draft_picks[[#This Row],[position]],D1148+1)))</f>
        <v>11</v>
      </c>
      <c r="E1149" t="s">
        <v>7483</v>
      </c>
      <c r="F1149" t="str">
        <f>IF(ISBLANK(draft_picks[[#This Row],[movie_id]]),"",_xlfn.XLOOKUP(draft_picks[[#This Row],[movie_id]],drafts.movies[id],drafts.movies[movie_title]))</f>
        <v>Henry V</v>
      </c>
      <c r="G1149" s="3" t="s">
        <v>883</v>
      </c>
      <c r="H1149" t="str">
        <f>IF(ISBLANK(draft_picks[[#This Row],[drafter_id]]),"",_xlfn.XLOOKUP(draft_picks[[#This Row],[drafter_id]],drafters[id],drafters[name]))</f>
        <v>Joanna Robinson</v>
      </c>
      <c r="J1149" t="str">
        <f>IF(ISBLANK(draft_picks[[#This Row],[drafter_team_id]]),"",_xlfn.XLOOKUP(draft_picks[[#This Row],[drafter_team_id]],drafter_teams[id],drafter_teams[name]))</f>
        <v/>
      </c>
      <c r="K1149" s="3" t="s">
        <v>15497</v>
      </c>
      <c r="L1149" t="s">
        <v>15497</v>
      </c>
      <c r="M1149" t="str">
        <f>IF(OR(ISBLANK(draft_picks[[#This Row],[veto_drafter_id]]),draft_picks[[#This Row],[veto_drafter_id]]=""),"",_xlfn.XLOOKUP(draft_picks[[#This Row],[veto_drafter_id]],drafters[id],drafters[name]))</f>
        <v/>
      </c>
      <c r="N1149" t="s">
        <v>15497</v>
      </c>
      <c r="O1149" t="str">
        <f>IF(OR(ISBLANK(draft_picks[[#This Row],[veto_drafter_team_id]]),draft_picks[[#This Row],[veto_drafter_team_id]]=""),"",_xlfn.XLOOKUP(draft_picks[[#This Row],[veto_drafter_team_id]],drafter_teams[id],drafter_teams[name]))</f>
        <v/>
      </c>
      <c r="Q1149" t="s">
        <v>15497</v>
      </c>
      <c r="R1149" t="str">
        <f>IF(OR(ISBLANK(draft_picks[[#This Row],[veto_override_drafter_id]]),draft_picks[[#This Row],[veto_override_drafter_id]]=""),"",_xlfn.XLOOKUP(draft_picks[[#This Row],[veto_override_drafter_id]],drafters[id],drafters[name]))</f>
        <v/>
      </c>
      <c r="S1149" t="s">
        <v>15497</v>
      </c>
      <c r="T1149" t="str">
        <f>IF(OR(ISBLANK(draft_picks[[#This Row],[veto_override_team_id]]),draft_picks[[#This Row],[veto_override_team_id]]=""),"",_xlfn.XLOOKUP(draft_picks[[#This Row],[veto_override_team_id]],drafter_teams[id],drafter_teams[name]))</f>
        <v/>
      </c>
    </row>
    <row r="1150" spans="1:20" x14ac:dyDescent="0.25">
      <c r="A1150" t="s">
        <v>518</v>
      </c>
      <c r="B1150" t="str">
        <f>_xlfn.XLOOKUP(draft_picks[[#This Row],[draft_id]],drafts[id],drafts[title])</f>
        <v>Shakespeare: Part II Mini-Mega</v>
      </c>
      <c r="C1150" s="3">
        <v>3</v>
      </c>
      <c r="D1150">
        <f>IF(C1149&lt;draft_picks[[#This Row],[position]],1,IF(C1149&gt;draft_picks[[#This Row],[position]],D1149+1,IF(C1149=draft_picks[[#This Row],[position]],D1149+1)))</f>
        <v>12</v>
      </c>
      <c r="E1150" t="s">
        <v>4178</v>
      </c>
      <c r="F1150" t="str">
        <f>IF(ISBLANK(draft_picks[[#This Row],[movie_id]]),"",_xlfn.XLOOKUP(draft_picks[[#This Row],[movie_id]],drafts.movies[id],drafts.movies[movie_title]))</f>
        <v>The Merchant of Venice</v>
      </c>
      <c r="G1150" s="3" t="s">
        <v>789</v>
      </c>
      <c r="H1150" t="str">
        <f>IF(ISBLANK(draft_picks[[#This Row],[drafter_id]]),"",_xlfn.XLOOKUP(draft_picks[[#This Row],[drafter_id]],drafters[id],drafters[name]))</f>
        <v>Bryan Cogman</v>
      </c>
      <c r="J1150" t="str">
        <f>IF(ISBLANK(draft_picks[[#This Row],[drafter_team_id]]),"",_xlfn.XLOOKUP(draft_picks[[#This Row],[drafter_team_id]],drafter_teams[id],drafter_teams[name]))</f>
        <v/>
      </c>
      <c r="K1150" s="3" t="s">
        <v>15484</v>
      </c>
      <c r="L1150" t="s">
        <v>969</v>
      </c>
      <c r="M1150" t="str">
        <f>IF(OR(ISBLANK(draft_picks[[#This Row],[veto_drafter_id]]),draft_picks[[#This Row],[veto_drafter_id]]=""),"",_xlfn.XLOOKUP(draft_picks[[#This Row],[veto_drafter_id]],drafters[id],drafters[name]))</f>
        <v>Graham Skipper</v>
      </c>
      <c r="N1150" t="s">
        <v>15497</v>
      </c>
      <c r="O1150" t="str">
        <f>IF(OR(ISBLANK(draft_picks[[#This Row],[veto_drafter_team_id]]),draft_picks[[#This Row],[veto_drafter_team_id]]=""),"",_xlfn.XLOOKUP(draft_picks[[#This Row],[veto_drafter_team_id]],drafter_teams[id],drafter_teams[name]))</f>
        <v/>
      </c>
      <c r="Q1150" t="s">
        <v>15497</v>
      </c>
      <c r="R1150" t="str">
        <f>IF(OR(ISBLANK(draft_picks[[#This Row],[veto_override_drafter_id]]),draft_picks[[#This Row],[veto_override_drafter_id]]=""),"",_xlfn.XLOOKUP(draft_picks[[#This Row],[veto_override_drafter_id]],drafters[id],drafters[name]))</f>
        <v/>
      </c>
      <c r="S1150" t="s">
        <v>15497</v>
      </c>
      <c r="T1150" t="str">
        <f>IF(OR(ISBLANK(draft_picks[[#This Row],[veto_override_team_id]]),draft_picks[[#This Row],[veto_override_team_id]]=""),"",_xlfn.XLOOKUP(draft_picks[[#This Row],[veto_override_team_id]],drafter_teams[id],drafter_teams[name]))</f>
        <v/>
      </c>
    </row>
    <row r="1151" spans="1:20" x14ac:dyDescent="0.25">
      <c r="A1151" t="s">
        <v>518</v>
      </c>
      <c r="B1151" t="str">
        <f>_xlfn.XLOOKUP(draft_picks[[#This Row],[draft_id]],drafts[id],drafts[title])</f>
        <v>Shakespeare: Part II Mini-Mega</v>
      </c>
      <c r="C1151" s="3">
        <v>3</v>
      </c>
      <c r="D1151">
        <f>IF(C1150&lt;draft_picks[[#This Row],[position]],1,IF(C1150&gt;draft_picks[[#This Row],[position]],D1150+1,IF(C1150=draft_picks[[#This Row],[position]],D1150+1)))</f>
        <v>13</v>
      </c>
      <c r="E1151" t="s">
        <v>4219</v>
      </c>
      <c r="F1151" t="str">
        <f>IF(ISBLANK(draft_picks[[#This Row],[movie_id]]),"",_xlfn.XLOOKUP(draft_picks[[#This Row],[movie_id]],drafts.movies[id],drafts.movies[movie_title]))</f>
        <v>Macbeth</v>
      </c>
      <c r="G1151" s="3" t="s">
        <v>789</v>
      </c>
      <c r="H1151" t="str">
        <f>IF(ISBLANK(draft_picks[[#This Row],[drafter_id]]),"",_xlfn.XLOOKUP(draft_picks[[#This Row],[drafter_id]],drafters[id],drafters[name]))</f>
        <v>Bryan Cogman</v>
      </c>
      <c r="J1151" t="str">
        <f>IF(ISBLANK(draft_picks[[#This Row],[drafter_team_id]]),"",_xlfn.XLOOKUP(draft_picks[[#This Row],[drafter_team_id]],drafter_teams[id],drafter_teams[name]))</f>
        <v/>
      </c>
      <c r="K1151" s="3" t="s">
        <v>15497</v>
      </c>
      <c r="L1151" t="s">
        <v>15497</v>
      </c>
      <c r="M1151" t="str">
        <f>IF(OR(ISBLANK(draft_picks[[#This Row],[veto_drafter_id]]),draft_picks[[#This Row],[veto_drafter_id]]=""),"",_xlfn.XLOOKUP(draft_picks[[#This Row],[veto_drafter_id]],drafters[id],drafters[name]))</f>
        <v/>
      </c>
      <c r="N1151" t="s">
        <v>15497</v>
      </c>
      <c r="O1151" t="str">
        <f>IF(OR(ISBLANK(draft_picks[[#This Row],[veto_drafter_team_id]]),draft_picks[[#This Row],[veto_drafter_team_id]]=""),"",_xlfn.XLOOKUP(draft_picks[[#This Row],[veto_drafter_team_id]],drafter_teams[id],drafter_teams[name]))</f>
        <v/>
      </c>
      <c r="Q1151" t="s">
        <v>15497</v>
      </c>
      <c r="R1151" t="str">
        <f>IF(OR(ISBLANK(draft_picks[[#This Row],[veto_override_drafter_id]]),draft_picks[[#This Row],[veto_override_drafter_id]]=""),"",_xlfn.XLOOKUP(draft_picks[[#This Row],[veto_override_drafter_id]],drafters[id],drafters[name]))</f>
        <v/>
      </c>
      <c r="S1151" t="s">
        <v>15497</v>
      </c>
      <c r="T1151" t="str">
        <f>IF(OR(ISBLANK(draft_picks[[#This Row],[veto_override_team_id]]),draft_picks[[#This Row],[veto_override_team_id]]=""),"",_xlfn.XLOOKUP(draft_picks[[#This Row],[veto_override_team_id]],drafter_teams[id],drafter_teams[name]))</f>
        <v/>
      </c>
    </row>
    <row r="1152" spans="1:20" x14ac:dyDescent="0.25">
      <c r="A1152" t="s">
        <v>518</v>
      </c>
      <c r="B1152" t="str">
        <f>_xlfn.XLOOKUP(draft_picks[[#This Row],[draft_id]],drafts[id],drafts[title])</f>
        <v>Shakespeare: Part II Mini-Mega</v>
      </c>
      <c r="C1152" s="3">
        <v>2</v>
      </c>
      <c r="D1152">
        <f>IF(C1151&lt;draft_picks[[#This Row],[position]],1,IF(C1151&gt;draft_picks[[#This Row],[position]],D1151+1,IF(C1151=draft_picks[[#This Row],[position]],D1151+1)))</f>
        <v>14</v>
      </c>
      <c r="E1152" t="s">
        <v>1982</v>
      </c>
      <c r="F1152" t="str">
        <f>IF(ISBLANK(draft_picks[[#This Row],[movie_id]]),"",_xlfn.XLOOKUP(draft_picks[[#This Row],[movie_id]],drafts.movies[id],drafts.movies[movie_title]))</f>
        <v>Titus</v>
      </c>
      <c r="G1152" s="3" t="s">
        <v>969</v>
      </c>
      <c r="H1152" t="str">
        <f>IF(ISBLANK(draft_picks[[#This Row],[drafter_id]]),"",_xlfn.XLOOKUP(draft_picks[[#This Row],[drafter_id]],drafters[id],drafters[name]))</f>
        <v>Graham Skipper</v>
      </c>
      <c r="J1152" t="str">
        <f>IF(ISBLANK(draft_picks[[#This Row],[drafter_team_id]]),"",_xlfn.XLOOKUP(draft_picks[[#This Row],[drafter_team_id]],drafter_teams[id],drafter_teams[name]))</f>
        <v/>
      </c>
      <c r="K1152" s="3" t="s">
        <v>15497</v>
      </c>
      <c r="L1152" t="s">
        <v>15497</v>
      </c>
      <c r="M1152" t="str">
        <f>IF(OR(ISBLANK(draft_picks[[#This Row],[veto_drafter_id]]),draft_picks[[#This Row],[veto_drafter_id]]=""),"",_xlfn.XLOOKUP(draft_picks[[#This Row],[veto_drafter_id]],drafters[id],drafters[name]))</f>
        <v/>
      </c>
      <c r="N1152" t="s">
        <v>15497</v>
      </c>
      <c r="O1152" t="str">
        <f>IF(OR(ISBLANK(draft_picks[[#This Row],[veto_drafter_team_id]]),draft_picks[[#This Row],[veto_drafter_team_id]]=""),"",_xlfn.XLOOKUP(draft_picks[[#This Row],[veto_drafter_team_id]],drafter_teams[id],drafter_teams[name]))</f>
        <v/>
      </c>
      <c r="Q1152" t="s">
        <v>15497</v>
      </c>
      <c r="R1152" t="str">
        <f>IF(OR(ISBLANK(draft_picks[[#This Row],[veto_override_drafter_id]]),draft_picks[[#This Row],[veto_override_drafter_id]]=""),"",_xlfn.XLOOKUP(draft_picks[[#This Row],[veto_override_drafter_id]],drafters[id],drafters[name]))</f>
        <v/>
      </c>
      <c r="S1152" t="s">
        <v>15497</v>
      </c>
      <c r="T1152" t="str">
        <f>IF(OR(ISBLANK(draft_picks[[#This Row],[veto_override_team_id]]),draft_picks[[#This Row],[veto_override_team_id]]=""),"",_xlfn.XLOOKUP(draft_picks[[#This Row],[veto_override_team_id]],drafter_teams[id],drafter_teams[name]))</f>
        <v/>
      </c>
    </row>
    <row r="1153" spans="1:20" x14ac:dyDescent="0.25">
      <c r="A1153" t="s">
        <v>518</v>
      </c>
      <c r="B1153" t="str">
        <f>_xlfn.XLOOKUP(draft_picks[[#This Row],[draft_id]],drafts[id],drafts[title])</f>
        <v>Shakespeare: Part II Mini-Mega</v>
      </c>
      <c r="C1153" s="3">
        <v>1</v>
      </c>
      <c r="D1153">
        <f>IF(C1152&lt;draft_picks[[#This Row],[position]],1,IF(C1152&gt;draft_picks[[#This Row],[position]],D1152+1,IF(C1152=draft_picks[[#This Row],[position]],D1152+1)))</f>
        <v>15</v>
      </c>
      <c r="E1153" t="s">
        <v>7264</v>
      </c>
      <c r="F1153" t="str">
        <f>IF(ISBLANK(draft_picks[[#This Row],[movie_id]]),"",_xlfn.XLOOKUP(draft_picks[[#This Row],[movie_id]],drafts.movies[id],drafts.movies[movie_title]))</f>
        <v>Much Ado About Nothing</v>
      </c>
      <c r="G1153" s="3" t="s">
        <v>883</v>
      </c>
      <c r="H1153" t="str">
        <f>IF(ISBLANK(draft_picks[[#This Row],[drafter_id]]),"",_xlfn.XLOOKUP(draft_picks[[#This Row],[drafter_id]],drafters[id],drafters[name]))</f>
        <v>Joanna Robinson</v>
      </c>
      <c r="J1153" t="str">
        <f>IF(ISBLANK(draft_picks[[#This Row],[drafter_team_id]]),"",_xlfn.XLOOKUP(draft_picks[[#This Row],[drafter_team_id]],drafter_teams[id],drafter_teams[name]))</f>
        <v/>
      </c>
      <c r="K1153" s="3" t="s">
        <v>15497</v>
      </c>
      <c r="L1153" t="s">
        <v>15497</v>
      </c>
      <c r="M1153" t="str">
        <f>IF(OR(ISBLANK(draft_picks[[#This Row],[veto_drafter_id]]),draft_picks[[#This Row],[veto_drafter_id]]=""),"",_xlfn.XLOOKUP(draft_picks[[#This Row],[veto_drafter_id]],drafters[id],drafters[name]))</f>
        <v/>
      </c>
      <c r="N1153" t="s">
        <v>15497</v>
      </c>
      <c r="O1153" t="str">
        <f>IF(OR(ISBLANK(draft_picks[[#This Row],[veto_drafter_team_id]]),draft_picks[[#This Row],[veto_drafter_team_id]]=""),"",_xlfn.XLOOKUP(draft_picks[[#This Row],[veto_drafter_team_id]],drafter_teams[id],drafter_teams[name]))</f>
        <v/>
      </c>
      <c r="Q1153" t="s">
        <v>15497</v>
      </c>
      <c r="R1153" t="str">
        <f>IF(OR(ISBLANK(draft_picks[[#This Row],[veto_override_drafter_id]]),draft_picks[[#This Row],[veto_override_drafter_id]]=""),"",_xlfn.XLOOKUP(draft_picks[[#This Row],[veto_override_drafter_id]],drafters[id],drafters[name]))</f>
        <v/>
      </c>
      <c r="S1153" t="s">
        <v>15497</v>
      </c>
      <c r="T1153" t="str">
        <f>IF(OR(ISBLANK(draft_picks[[#This Row],[veto_override_team_id]]),draft_picks[[#This Row],[veto_override_team_id]]=""),"",_xlfn.XLOOKUP(draft_picks[[#This Row],[veto_override_team_id]],drafter_teams[id],drafter_teams[name]))</f>
        <v/>
      </c>
    </row>
    <row r="1154" spans="1:20" x14ac:dyDescent="0.25">
      <c r="A1154" t="s">
        <v>689</v>
      </c>
      <c r="B1154" t="str">
        <f>_xlfn.XLOOKUP(draft_picks[[#This Row],[draft_id]],drafts[id],drafts[title])</f>
        <v>Tony Scott</v>
      </c>
      <c r="C1154" s="3">
        <v>7</v>
      </c>
      <c r="D1154">
        <f>IF(C1153&lt;draft_picks[[#This Row],[position]],1,IF(C1153&gt;draft_picks[[#This Row],[position]],D1153+1,IF(C1153=draft_picks[[#This Row],[position]],D1153+1)))</f>
        <v>1</v>
      </c>
      <c r="E1154" t="s">
        <v>7213</v>
      </c>
      <c r="F1154" t="str">
        <f>IF(ISBLANK(draft_picks[[#This Row],[movie_id]]),"",_xlfn.XLOOKUP(draft_picks[[#This Row],[movie_id]],drafts.movies[id],drafts.movies[movie_title]))</f>
        <v>Unstoppable</v>
      </c>
      <c r="G1154" s="3" t="s">
        <v>1129</v>
      </c>
      <c r="H1154" t="str">
        <f>IF(ISBLANK(draft_picks[[#This Row],[drafter_id]]),"",_xlfn.XLOOKUP(draft_picks[[#This Row],[drafter_id]],drafters[id],drafters[name]))</f>
        <v>Morgan Peter Brown</v>
      </c>
      <c r="J1154" t="str">
        <f>IF(ISBLANK(draft_picks[[#This Row],[drafter_team_id]]),"",_xlfn.XLOOKUP(draft_picks[[#This Row],[drafter_team_id]],drafter_teams[id],drafter_teams[name]))</f>
        <v/>
      </c>
      <c r="K1154" s="3" t="s">
        <v>15497</v>
      </c>
      <c r="L1154" t="s">
        <v>15497</v>
      </c>
      <c r="M1154" t="str">
        <f>IF(OR(ISBLANK(draft_picks[[#This Row],[veto_drafter_id]]),draft_picks[[#This Row],[veto_drafter_id]]=""),"",_xlfn.XLOOKUP(draft_picks[[#This Row],[veto_drafter_id]],drafters[id],drafters[name]))</f>
        <v/>
      </c>
      <c r="N1154" t="s">
        <v>15497</v>
      </c>
      <c r="O1154" t="str">
        <f>IF(OR(ISBLANK(draft_picks[[#This Row],[veto_drafter_team_id]]),draft_picks[[#This Row],[veto_drafter_team_id]]=""),"",_xlfn.XLOOKUP(draft_picks[[#This Row],[veto_drafter_team_id]],drafter_teams[id],drafter_teams[name]))</f>
        <v/>
      </c>
      <c r="Q1154" t="s">
        <v>15497</v>
      </c>
      <c r="R1154" t="str">
        <f>IF(OR(ISBLANK(draft_picks[[#This Row],[veto_override_drafter_id]]),draft_picks[[#This Row],[veto_override_drafter_id]]=""),"",_xlfn.XLOOKUP(draft_picks[[#This Row],[veto_override_drafter_id]],drafters[id],drafters[name]))</f>
        <v/>
      </c>
      <c r="S1154" t="s">
        <v>15497</v>
      </c>
      <c r="T1154" t="str">
        <f>IF(OR(ISBLANK(draft_picks[[#This Row],[veto_override_team_id]]),draft_picks[[#This Row],[veto_override_team_id]]=""),"",_xlfn.XLOOKUP(draft_picks[[#This Row],[veto_override_team_id]],drafter_teams[id],drafter_teams[name]))</f>
        <v/>
      </c>
    </row>
    <row r="1155" spans="1:20" x14ac:dyDescent="0.25">
      <c r="A1155" t="s">
        <v>689</v>
      </c>
      <c r="B1155" t="str">
        <f>_xlfn.XLOOKUP(draft_picks[[#This Row],[draft_id]],drafts[id],drafts[title])</f>
        <v>Tony Scott</v>
      </c>
      <c r="C1155" s="3">
        <v>6</v>
      </c>
      <c r="D1155">
        <f>IF(C1154&lt;draft_picks[[#This Row],[position]],1,IF(C1154&gt;draft_picks[[#This Row],[position]],D1154+1,IF(C1154=draft_picks[[#This Row],[position]],D1154+1)))</f>
        <v>2</v>
      </c>
      <c r="E1155" t="s">
        <v>2745</v>
      </c>
      <c r="F1155" t="str">
        <f>IF(ISBLANK(draft_picks[[#This Row],[movie_id]]),"",_xlfn.XLOOKUP(draft_picks[[#This Row],[movie_id]],drafts.movies[id],drafts.movies[movie_title]))</f>
        <v>True Romance</v>
      </c>
      <c r="G1155" s="3" t="s">
        <v>1129</v>
      </c>
      <c r="H1155" t="str">
        <f>IF(ISBLANK(draft_picks[[#This Row],[drafter_id]]),"",_xlfn.XLOOKUP(draft_picks[[#This Row],[drafter_id]],drafters[id],drafters[name]))</f>
        <v>Morgan Peter Brown</v>
      </c>
      <c r="J1155" t="str">
        <f>IF(ISBLANK(draft_picks[[#This Row],[drafter_team_id]]),"",_xlfn.XLOOKUP(draft_picks[[#This Row],[drafter_team_id]],drafter_teams[id],drafter_teams[name]))</f>
        <v/>
      </c>
      <c r="K1155" s="3" t="s">
        <v>15484</v>
      </c>
      <c r="L1155" t="s">
        <v>997</v>
      </c>
      <c r="M1155" t="str">
        <f>IF(OR(ISBLANK(draft_picks[[#This Row],[veto_drafter_id]]),draft_picks[[#This Row],[veto_drafter_id]]=""),"",_xlfn.XLOOKUP(draft_picks[[#This Row],[veto_drafter_id]],drafters[id],drafters[name]))</f>
        <v>BenDavid Grabinski</v>
      </c>
      <c r="N1155" t="s">
        <v>15497</v>
      </c>
      <c r="O1155" t="str">
        <f>IF(OR(ISBLANK(draft_picks[[#This Row],[veto_drafter_team_id]]),draft_picks[[#This Row],[veto_drafter_team_id]]=""),"",_xlfn.XLOOKUP(draft_picks[[#This Row],[veto_drafter_team_id]],drafter_teams[id],drafter_teams[name]))</f>
        <v/>
      </c>
      <c r="Q1155" t="s">
        <v>15497</v>
      </c>
      <c r="R1155" t="str">
        <f>IF(OR(ISBLANK(draft_picks[[#This Row],[veto_override_drafter_id]]),draft_picks[[#This Row],[veto_override_drafter_id]]=""),"",_xlfn.XLOOKUP(draft_picks[[#This Row],[veto_override_drafter_id]],drafters[id],drafters[name]))</f>
        <v/>
      </c>
      <c r="S1155" t="s">
        <v>15497</v>
      </c>
      <c r="T1155" t="str">
        <f>IF(OR(ISBLANK(draft_picks[[#This Row],[veto_override_team_id]]),draft_picks[[#This Row],[veto_override_team_id]]=""),"",_xlfn.XLOOKUP(draft_picks[[#This Row],[veto_override_team_id]],drafter_teams[id],drafter_teams[name]))</f>
        <v/>
      </c>
    </row>
    <row r="1156" spans="1:20" x14ac:dyDescent="0.25">
      <c r="A1156" t="s">
        <v>689</v>
      </c>
      <c r="B1156" t="str">
        <f>_xlfn.XLOOKUP(draft_picks[[#This Row],[draft_id]],drafts[id],drafts[title])</f>
        <v>Tony Scott</v>
      </c>
      <c r="C1156" s="3">
        <v>6</v>
      </c>
      <c r="D1156">
        <f>IF(C1155&lt;draft_picks[[#This Row],[position]],1,IF(C1155&gt;draft_picks[[#This Row],[position]],D1155+1,IF(C1155=draft_picks[[#This Row],[position]],D1155+1)))</f>
        <v>3</v>
      </c>
      <c r="E1156" t="s">
        <v>8438</v>
      </c>
      <c r="F1156" t="str">
        <f>IF(ISBLANK(draft_picks[[#This Row],[movie_id]]),"",_xlfn.XLOOKUP(draft_picks[[#This Row],[movie_id]],drafts.movies[id],drafts.movies[movie_title]))</f>
        <v>The Hunger</v>
      </c>
      <c r="G1156" s="3" t="s">
        <v>1129</v>
      </c>
      <c r="H1156" t="str">
        <f>IF(ISBLANK(draft_picks[[#This Row],[drafter_id]]),"",_xlfn.XLOOKUP(draft_picks[[#This Row],[drafter_id]],drafters[id],drafters[name]))</f>
        <v>Morgan Peter Brown</v>
      </c>
      <c r="J1156" t="str">
        <f>IF(ISBLANK(draft_picks[[#This Row],[drafter_team_id]]),"",_xlfn.XLOOKUP(draft_picks[[#This Row],[drafter_team_id]],drafter_teams[id],drafter_teams[name]))</f>
        <v/>
      </c>
      <c r="K1156" s="3" t="s">
        <v>15497</v>
      </c>
      <c r="L1156" t="s">
        <v>15497</v>
      </c>
      <c r="M1156" t="str">
        <f>IF(OR(ISBLANK(draft_picks[[#This Row],[veto_drafter_id]]),draft_picks[[#This Row],[veto_drafter_id]]=""),"",_xlfn.XLOOKUP(draft_picks[[#This Row],[veto_drafter_id]],drafters[id],drafters[name]))</f>
        <v/>
      </c>
      <c r="N1156" t="s">
        <v>15497</v>
      </c>
      <c r="O1156" t="str">
        <f>IF(OR(ISBLANK(draft_picks[[#This Row],[veto_drafter_team_id]]),draft_picks[[#This Row],[veto_drafter_team_id]]=""),"",_xlfn.XLOOKUP(draft_picks[[#This Row],[veto_drafter_team_id]],drafter_teams[id],drafter_teams[name]))</f>
        <v/>
      </c>
      <c r="Q1156" t="s">
        <v>15497</v>
      </c>
      <c r="R1156" t="str">
        <f>IF(OR(ISBLANK(draft_picks[[#This Row],[veto_override_drafter_id]]),draft_picks[[#This Row],[veto_override_drafter_id]]=""),"",_xlfn.XLOOKUP(draft_picks[[#This Row],[veto_override_drafter_id]],drafters[id],drafters[name]))</f>
        <v/>
      </c>
      <c r="S1156" t="s">
        <v>15497</v>
      </c>
      <c r="T1156" t="str">
        <f>IF(OR(ISBLANK(draft_picks[[#This Row],[veto_override_team_id]]),draft_picks[[#This Row],[veto_override_team_id]]=""),"",_xlfn.XLOOKUP(draft_picks[[#This Row],[veto_override_team_id]],drafter_teams[id],drafter_teams[name]))</f>
        <v/>
      </c>
    </row>
    <row r="1157" spans="1:20" x14ac:dyDescent="0.25">
      <c r="A1157" t="s">
        <v>689</v>
      </c>
      <c r="B1157" t="str">
        <f>_xlfn.XLOOKUP(draft_picks[[#This Row],[draft_id]],drafts[id],drafts[title])</f>
        <v>Tony Scott</v>
      </c>
      <c r="C1157" s="3">
        <v>5</v>
      </c>
      <c r="D1157">
        <f>IF(C1156&lt;draft_picks[[#This Row],[position]],1,IF(C1156&gt;draft_picks[[#This Row],[position]],D1156+1,IF(C1156=draft_picks[[#This Row],[position]],D1156+1)))</f>
        <v>4</v>
      </c>
      <c r="E1157" t="s">
        <v>3975</v>
      </c>
      <c r="F1157" t="str">
        <f>IF(ISBLANK(draft_picks[[#This Row],[movie_id]]),"",_xlfn.XLOOKUP(draft_picks[[#This Row],[movie_id]],drafts.movies[id],drafts.movies[movie_title]))</f>
        <v>The Last Boy Scout</v>
      </c>
      <c r="G1157" s="3" t="s">
        <v>997</v>
      </c>
      <c r="H1157" t="str">
        <f>IF(ISBLANK(draft_picks[[#This Row],[drafter_id]]),"",_xlfn.XLOOKUP(draft_picks[[#This Row],[drafter_id]],drafters[id],drafters[name]))</f>
        <v>BenDavid Grabinski</v>
      </c>
      <c r="J1157" t="str">
        <f>IF(ISBLANK(draft_picks[[#This Row],[drafter_team_id]]),"",_xlfn.XLOOKUP(draft_picks[[#This Row],[drafter_team_id]],drafter_teams[id],drafter_teams[name]))</f>
        <v/>
      </c>
      <c r="K1157" s="3" t="s">
        <v>15497</v>
      </c>
      <c r="L1157" t="s">
        <v>15497</v>
      </c>
      <c r="M1157" t="str">
        <f>IF(OR(ISBLANK(draft_picks[[#This Row],[veto_drafter_id]]),draft_picks[[#This Row],[veto_drafter_id]]=""),"",_xlfn.XLOOKUP(draft_picks[[#This Row],[veto_drafter_id]],drafters[id],drafters[name]))</f>
        <v/>
      </c>
      <c r="N1157" t="s">
        <v>15497</v>
      </c>
      <c r="O1157" t="str">
        <f>IF(OR(ISBLANK(draft_picks[[#This Row],[veto_drafter_team_id]]),draft_picks[[#This Row],[veto_drafter_team_id]]=""),"",_xlfn.XLOOKUP(draft_picks[[#This Row],[veto_drafter_team_id]],drafter_teams[id],drafter_teams[name]))</f>
        <v/>
      </c>
      <c r="Q1157" t="s">
        <v>15497</v>
      </c>
      <c r="R1157" t="str">
        <f>IF(OR(ISBLANK(draft_picks[[#This Row],[veto_override_drafter_id]]),draft_picks[[#This Row],[veto_override_drafter_id]]=""),"",_xlfn.XLOOKUP(draft_picks[[#This Row],[veto_override_drafter_id]],drafters[id],drafters[name]))</f>
        <v/>
      </c>
      <c r="S1157" t="s">
        <v>15497</v>
      </c>
      <c r="T1157" t="str">
        <f>IF(OR(ISBLANK(draft_picks[[#This Row],[veto_override_team_id]]),draft_picks[[#This Row],[veto_override_team_id]]=""),"",_xlfn.XLOOKUP(draft_picks[[#This Row],[veto_override_team_id]],drafter_teams[id],drafter_teams[name]))</f>
        <v/>
      </c>
    </row>
    <row r="1158" spans="1:20" x14ac:dyDescent="0.25">
      <c r="A1158" t="s">
        <v>689</v>
      </c>
      <c r="B1158" t="str">
        <f>_xlfn.XLOOKUP(draft_picks[[#This Row],[draft_id]],drafts[id],drafts[title])</f>
        <v>Tony Scott</v>
      </c>
      <c r="C1158" s="3">
        <v>4</v>
      </c>
      <c r="D1158">
        <f>IF(C1157&lt;draft_picks[[#This Row],[position]],1,IF(C1157&gt;draft_picks[[#This Row],[position]],D1157+1,IF(C1157=draft_picks[[#This Row],[position]],D1157+1)))</f>
        <v>5</v>
      </c>
      <c r="E1158" t="s">
        <v>2745</v>
      </c>
      <c r="F1158" t="str">
        <f>IF(ISBLANK(draft_picks[[#This Row],[movie_id]]),"",_xlfn.XLOOKUP(draft_picks[[#This Row],[movie_id]],drafts.movies[id],drafts.movies[movie_title]))</f>
        <v>True Romance</v>
      </c>
      <c r="G1158" s="3" t="s">
        <v>1129</v>
      </c>
      <c r="H1158" t="str">
        <f>IF(ISBLANK(draft_picks[[#This Row],[drafter_id]]),"",_xlfn.XLOOKUP(draft_picks[[#This Row],[drafter_id]],drafters[id],drafters[name]))</f>
        <v>Morgan Peter Brown</v>
      </c>
      <c r="J1158" t="str">
        <f>IF(ISBLANK(draft_picks[[#This Row],[drafter_team_id]]),"",_xlfn.XLOOKUP(draft_picks[[#This Row],[drafter_team_id]],drafter_teams[id],drafter_teams[name]))</f>
        <v/>
      </c>
      <c r="K1158" s="3" t="s">
        <v>15497</v>
      </c>
      <c r="L1158" t="s">
        <v>15497</v>
      </c>
      <c r="M1158" t="str">
        <f>IF(OR(ISBLANK(draft_picks[[#This Row],[veto_drafter_id]]),draft_picks[[#This Row],[veto_drafter_id]]=""),"",_xlfn.XLOOKUP(draft_picks[[#This Row],[veto_drafter_id]],drafters[id],drafters[name]))</f>
        <v/>
      </c>
      <c r="N1158" t="s">
        <v>15497</v>
      </c>
      <c r="O1158" t="str">
        <f>IF(OR(ISBLANK(draft_picks[[#This Row],[veto_drafter_team_id]]),draft_picks[[#This Row],[veto_drafter_team_id]]=""),"",_xlfn.XLOOKUP(draft_picks[[#This Row],[veto_drafter_team_id]],drafter_teams[id],drafter_teams[name]))</f>
        <v/>
      </c>
      <c r="Q1158" t="s">
        <v>15497</v>
      </c>
      <c r="R1158" t="str">
        <f>IF(OR(ISBLANK(draft_picks[[#This Row],[veto_override_drafter_id]]),draft_picks[[#This Row],[veto_override_drafter_id]]=""),"",_xlfn.XLOOKUP(draft_picks[[#This Row],[veto_override_drafter_id]],drafters[id],drafters[name]))</f>
        <v/>
      </c>
      <c r="S1158" t="s">
        <v>15497</v>
      </c>
      <c r="T1158" t="str">
        <f>IF(OR(ISBLANK(draft_picks[[#This Row],[veto_override_team_id]]),draft_picks[[#This Row],[veto_override_team_id]]=""),"",_xlfn.XLOOKUP(draft_picks[[#This Row],[veto_override_team_id]],drafter_teams[id],drafter_teams[name]))</f>
        <v/>
      </c>
    </row>
    <row r="1159" spans="1:20" x14ac:dyDescent="0.25">
      <c r="A1159" t="s">
        <v>689</v>
      </c>
      <c r="B1159" t="str">
        <f>_xlfn.XLOOKUP(draft_picks[[#This Row],[draft_id]],drafts[id],drafts[title])</f>
        <v>Tony Scott</v>
      </c>
      <c r="C1159" s="3">
        <v>3</v>
      </c>
      <c r="D1159">
        <f>IF(C1158&lt;draft_picks[[#This Row],[position]],1,IF(C1158&gt;draft_picks[[#This Row],[position]],D1158+1,IF(C1158=draft_picks[[#This Row],[position]],D1158+1)))</f>
        <v>6</v>
      </c>
      <c r="E1159" t="s">
        <v>3145</v>
      </c>
      <c r="F1159" t="str">
        <f>IF(ISBLANK(draft_picks[[#This Row],[movie_id]]),"",_xlfn.XLOOKUP(draft_picks[[#This Row],[movie_id]],drafts.movies[id],drafts.movies[movie_title]))</f>
        <v>Top Gun</v>
      </c>
      <c r="G1159" s="3" t="s">
        <v>997</v>
      </c>
      <c r="H1159" t="str">
        <f>IF(ISBLANK(draft_picks[[#This Row],[drafter_id]]),"",_xlfn.XLOOKUP(draft_picks[[#This Row],[drafter_id]],drafters[id],drafters[name]))</f>
        <v>BenDavid Grabinski</v>
      </c>
      <c r="J1159" t="str">
        <f>IF(ISBLANK(draft_picks[[#This Row],[drafter_team_id]]),"",_xlfn.XLOOKUP(draft_picks[[#This Row],[drafter_team_id]],drafter_teams[id],drafter_teams[name]))</f>
        <v/>
      </c>
      <c r="K1159" s="3" t="s">
        <v>15497</v>
      </c>
      <c r="L1159" t="s">
        <v>15497</v>
      </c>
      <c r="M1159" t="str">
        <f>IF(OR(ISBLANK(draft_picks[[#This Row],[veto_drafter_id]]),draft_picks[[#This Row],[veto_drafter_id]]=""),"",_xlfn.XLOOKUP(draft_picks[[#This Row],[veto_drafter_id]],drafters[id],drafters[name]))</f>
        <v/>
      </c>
      <c r="N1159" t="s">
        <v>15497</v>
      </c>
      <c r="O1159" t="str">
        <f>IF(OR(ISBLANK(draft_picks[[#This Row],[veto_drafter_team_id]]),draft_picks[[#This Row],[veto_drafter_team_id]]=""),"",_xlfn.XLOOKUP(draft_picks[[#This Row],[veto_drafter_team_id]],drafter_teams[id],drafter_teams[name]))</f>
        <v/>
      </c>
      <c r="Q1159" t="s">
        <v>15497</v>
      </c>
      <c r="R1159" t="str">
        <f>IF(OR(ISBLANK(draft_picks[[#This Row],[veto_override_drafter_id]]),draft_picks[[#This Row],[veto_override_drafter_id]]=""),"",_xlfn.XLOOKUP(draft_picks[[#This Row],[veto_override_drafter_id]],drafters[id],drafters[name]))</f>
        <v/>
      </c>
      <c r="S1159" t="s">
        <v>15497</v>
      </c>
      <c r="T1159" t="str">
        <f>IF(OR(ISBLANK(draft_picks[[#This Row],[veto_override_team_id]]),draft_picks[[#This Row],[veto_override_team_id]]=""),"",_xlfn.XLOOKUP(draft_picks[[#This Row],[veto_override_team_id]],drafter_teams[id],drafter_teams[name]))</f>
        <v/>
      </c>
    </row>
    <row r="1160" spans="1:20" x14ac:dyDescent="0.25">
      <c r="A1160" t="s">
        <v>689</v>
      </c>
      <c r="B1160" t="str">
        <f>_xlfn.XLOOKUP(draft_picks[[#This Row],[draft_id]],drafts[id],drafts[title])</f>
        <v>Tony Scott</v>
      </c>
      <c r="C1160" s="3">
        <v>2</v>
      </c>
      <c r="D1160">
        <f>IF(C1159&lt;draft_picks[[#This Row],[position]],1,IF(C1159&gt;draft_picks[[#This Row],[position]],D1159+1,IF(C1159=draft_picks[[#This Row],[position]],D1159+1)))</f>
        <v>7</v>
      </c>
      <c r="E1160" t="s">
        <v>2317</v>
      </c>
      <c r="F1160" t="str">
        <f>IF(ISBLANK(draft_picks[[#This Row],[movie_id]]),"",_xlfn.XLOOKUP(draft_picks[[#This Row],[movie_id]],drafts.movies[id],drafts.movies[movie_title]))</f>
        <v>Man on Fire</v>
      </c>
      <c r="G1160" s="3" t="s">
        <v>1129</v>
      </c>
      <c r="H1160" t="str">
        <f>IF(ISBLANK(draft_picks[[#This Row],[drafter_id]]),"",_xlfn.XLOOKUP(draft_picks[[#This Row],[drafter_id]],drafters[id],drafters[name]))</f>
        <v>Morgan Peter Brown</v>
      </c>
      <c r="J1160" t="str">
        <f>IF(ISBLANK(draft_picks[[#This Row],[drafter_team_id]]),"",_xlfn.XLOOKUP(draft_picks[[#This Row],[drafter_team_id]],drafter_teams[id],drafter_teams[name]))</f>
        <v/>
      </c>
      <c r="K1160" s="3" t="s">
        <v>15484</v>
      </c>
      <c r="L1160" t="s">
        <v>1129</v>
      </c>
      <c r="M1160" t="str">
        <f>IF(OR(ISBLANK(draft_picks[[#This Row],[veto_drafter_id]]),draft_picks[[#This Row],[veto_drafter_id]]=""),"",_xlfn.XLOOKUP(draft_picks[[#This Row],[veto_drafter_id]],drafters[id],drafters[name]))</f>
        <v>Morgan Peter Brown</v>
      </c>
      <c r="N1160" t="s">
        <v>15497</v>
      </c>
      <c r="O1160" t="str">
        <f>IF(OR(ISBLANK(draft_picks[[#This Row],[veto_drafter_team_id]]),draft_picks[[#This Row],[veto_drafter_team_id]]=""),"",_xlfn.XLOOKUP(draft_picks[[#This Row],[veto_drafter_team_id]],drafter_teams[id],drafter_teams[name]))</f>
        <v/>
      </c>
      <c r="Q1160" t="s">
        <v>15497</v>
      </c>
      <c r="R1160" t="str">
        <f>IF(OR(ISBLANK(draft_picks[[#This Row],[veto_override_drafter_id]]),draft_picks[[#This Row],[veto_override_drafter_id]]=""),"",_xlfn.XLOOKUP(draft_picks[[#This Row],[veto_override_drafter_id]],drafters[id],drafters[name]))</f>
        <v/>
      </c>
      <c r="S1160" t="s">
        <v>15497</v>
      </c>
      <c r="T1160" t="str">
        <f>IF(OR(ISBLANK(draft_picks[[#This Row],[veto_override_team_id]]),draft_picks[[#This Row],[veto_override_team_id]]=""),"",_xlfn.XLOOKUP(draft_picks[[#This Row],[veto_override_team_id]],drafter_teams[id],drafter_teams[name]))</f>
        <v/>
      </c>
    </row>
    <row r="1161" spans="1:20" x14ac:dyDescent="0.25">
      <c r="A1161" t="s">
        <v>689</v>
      </c>
      <c r="B1161" t="str">
        <f>_xlfn.XLOOKUP(draft_picks[[#This Row],[draft_id]],drafts[id],drafts[title])</f>
        <v>Tony Scott</v>
      </c>
      <c r="C1161" s="3">
        <v>2</v>
      </c>
      <c r="D1161">
        <f>IF(C1160&lt;draft_picks[[#This Row],[position]],1,IF(C1160&gt;draft_picks[[#This Row],[position]],D1160+1,IF(C1160=draft_picks[[#This Row],[position]],D1160+1)))</f>
        <v>8</v>
      </c>
      <c r="E1161" t="s">
        <v>5462</v>
      </c>
      <c r="F1161" t="str">
        <f>IF(ISBLANK(draft_picks[[#This Row],[movie_id]]),"",_xlfn.XLOOKUP(draft_picks[[#This Row],[movie_id]],drafts.movies[id],drafts.movies[movie_title]))</f>
        <v>Crimson Tide</v>
      </c>
      <c r="G1161" s="3" t="s">
        <v>1129</v>
      </c>
      <c r="H1161" t="str">
        <f>IF(ISBLANK(draft_picks[[#This Row],[drafter_id]]),"",_xlfn.XLOOKUP(draft_picks[[#This Row],[drafter_id]],drafters[id],drafters[name]))</f>
        <v>Morgan Peter Brown</v>
      </c>
      <c r="J1161" t="str">
        <f>IF(ISBLANK(draft_picks[[#This Row],[drafter_team_id]]),"",_xlfn.XLOOKUP(draft_picks[[#This Row],[drafter_team_id]],drafter_teams[id],drafter_teams[name]))</f>
        <v/>
      </c>
      <c r="K1161" s="3" t="s">
        <v>15497</v>
      </c>
      <c r="L1161" t="s">
        <v>15497</v>
      </c>
      <c r="M1161" t="str">
        <f>IF(OR(ISBLANK(draft_picks[[#This Row],[veto_drafter_id]]),draft_picks[[#This Row],[veto_drafter_id]]=""),"",_xlfn.XLOOKUP(draft_picks[[#This Row],[veto_drafter_id]],drafters[id],drafters[name]))</f>
        <v/>
      </c>
      <c r="N1161" t="s">
        <v>15497</v>
      </c>
      <c r="O1161" t="str">
        <f>IF(OR(ISBLANK(draft_picks[[#This Row],[veto_drafter_team_id]]),draft_picks[[#This Row],[veto_drafter_team_id]]=""),"",_xlfn.XLOOKUP(draft_picks[[#This Row],[veto_drafter_team_id]],drafter_teams[id],drafter_teams[name]))</f>
        <v/>
      </c>
      <c r="Q1161" t="s">
        <v>15497</v>
      </c>
      <c r="R1161" t="str">
        <f>IF(OR(ISBLANK(draft_picks[[#This Row],[veto_override_drafter_id]]),draft_picks[[#This Row],[veto_override_drafter_id]]=""),"",_xlfn.XLOOKUP(draft_picks[[#This Row],[veto_override_drafter_id]],drafters[id],drafters[name]))</f>
        <v/>
      </c>
      <c r="S1161" t="s">
        <v>15497</v>
      </c>
      <c r="T1161" t="str">
        <f>IF(OR(ISBLANK(draft_picks[[#This Row],[veto_override_team_id]]),draft_picks[[#This Row],[veto_override_team_id]]=""),"",_xlfn.XLOOKUP(draft_picks[[#This Row],[veto_override_team_id]],drafter_teams[id],drafter_teams[name]))</f>
        <v/>
      </c>
    </row>
    <row r="1162" spans="1:20" x14ac:dyDescent="0.25">
      <c r="A1162" t="s">
        <v>689</v>
      </c>
      <c r="B1162" t="str">
        <f>_xlfn.XLOOKUP(draft_picks[[#This Row],[draft_id]],drafts[id],drafts[title])</f>
        <v>Tony Scott</v>
      </c>
      <c r="C1162" s="3">
        <v>1</v>
      </c>
      <c r="D1162">
        <f>IF(C1161&lt;draft_picks[[#This Row],[position]],1,IF(C1161&gt;draft_picks[[#This Row],[position]],D1161+1,IF(C1161=draft_picks[[#This Row],[position]],D1161+1)))</f>
        <v>9</v>
      </c>
      <c r="E1162" t="s">
        <v>2317</v>
      </c>
      <c r="F1162" t="str">
        <f>IF(ISBLANK(draft_picks[[#This Row],[movie_id]]),"",_xlfn.XLOOKUP(draft_picks[[#This Row],[movie_id]],drafts.movies[id],drafts.movies[movie_title]))</f>
        <v>Man on Fire</v>
      </c>
      <c r="G1162" s="3" t="s">
        <v>997</v>
      </c>
      <c r="H1162" t="str">
        <f>IF(ISBLANK(draft_picks[[#This Row],[drafter_id]]),"",_xlfn.XLOOKUP(draft_picks[[#This Row],[drafter_id]],drafters[id],drafters[name]))</f>
        <v>BenDavid Grabinski</v>
      </c>
      <c r="J1162" t="str">
        <f>IF(ISBLANK(draft_picks[[#This Row],[drafter_team_id]]),"",_xlfn.XLOOKUP(draft_picks[[#This Row],[drafter_team_id]],drafter_teams[id],drafter_teams[name]))</f>
        <v/>
      </c>
      <c r="K1162" s="3" t="s">
        <v>15497</v>
      </c>
      <c r="L1162" t="s">
        <v>15497</v>
      </c>
      <c r="M1162" t="str">
        <f>IF(OR(ISBLANK(draft_picks[[#This Row],[veto_drafter_id]]),draft_picks[[#This Row],[veto_drafter_id]]=""),"",_xlfn.XLOOKUP(draft_picks[[#This Row],[veto_drafter_id]],drafters[id],drafters[name]))</f>
        <v/>
      </c>
      <c r="N1162" t="s">
        <v>15497</v>
      </c>
      <c r="O1162" t="str">
        <f>IF(OR(ISBLANK(draft_picks[[#This Row],[veto_drafter_team_id]]),draft_picks[[#This Row],[veto_drafter_team_id]]=""),"",_xlfn.XLOOKUP(draft_picks[[#This Row],[veto_drafter_team_id]],drafter_teams[id],drafter_teams[name]))</f>
        <v/>
      </c>
      <c r="Q1162" t="s">
        <v>15497</v>
      </c>
      <c r="R1162" t="str">
        <f>IF(OR(ISBLANK(draft_picks[[#This Row],[veto_override_drafter_id]]),draft_picks[[#This Row],[veto_override_drafter_id]]=""),"",_xlfn.XLOOKUP(draft_picks[[#This Row],[veto_override_drafter_id]],drafters[id],drafters[name]))</f>
        <v/>
      </c>
      <c r="S1162" t="s">
        <v>15497</v>
      </c>
      <c r="T1162" t="str">
        <f>IF(OR(ISBLANK(draft_picks[[#This Row],[veto_override_team_id]]),draft_picks[[#This Row],[veto_override_team_id]]=""),"",_xlfn.XLOOKUP(draft_picks[[#This Row],[veto_override_team_id]],drafter_teams[id],drafter_teams[name]))</f>
        <v/>
      </c>
    </row>
    <row r="1163" spans="1:20" x14ac:dyDescent="0.25">
      <c r="A1163" t="s">
        <v>643</v>
      </c>
      <c r="B1163" t="str">
        <f>_xlfn.XLOOKUP(draft_picks[[#This Row],[draft_id]],drafts[id],drafts[title])</f>
        <v>John Woo</v>
      </c>
      <c r="C1163" s="3">
        <v>7</v>
      </c>
      <c r="D1163">
        <f>IF(C1162&lt;draft_picks[[#This Row],[position]],1,IF(C1162&gt;draft_picks[[#This Row],[position]],D1162+1,IF(C1162=draft_picks[[#This Row],[position]],D1162+1)))</f>
        <v>1</v>
      </c>
      <c r="E1163" t="s">
        <v>1476</v>
      </c>
      <c r="F1163" t="str">
        <f>IF(ISBLANK(draft_picks[[#This Row],[movie_id]]),"",_xlfn.XLOOKUP(draft_picks[[#This Row],[movie_id]],drafts.movies[id],drafts.movies[movie_title]))</f>
        <v>Red Cliff</v>
      </c>
      <c r="G1163" s="3" t="s">
        <v>821</v>
      </c>
      <c r="H1163" t="str">
        <f>IF(ISBLANK(draft_picks[[#This Row],[drafter_id]]),"",_xlfn.XLOOKUP(draft_picks[[#This Row],[drafter_id]],drafters[id],drafters[name]))</f>
        <v>David Chen</v>
      </c>
      <c r="J1163" t="str">
        <f>IF(ISBLANK(draft_picks[[#This Row],[drafter_team_id]]),"",_xlfn.XLOOKUP(draft_picks[[#This Row],[drafter_team_id]],drafter_teams[id],drafter_teams[name]))</f>
        <v/>
      </c>
      <c r="K1163" s="3" t="s">
        <v>15497</v>
      </c>
      <c r="L1163" t="s">
        <v>15497</v>
      </c>
      <c r="M1163" t="str">
        <f>IF(OR(ISBLANK(draft_picks[[#This Row],[veto_drafter_id]]),draft_picks[[#This Row],[veto_drafter_id]]=""),"",_xlfn.XLOOKUP(draft_picks[[#This Row],[veto_drafter_id]],drafters[id],drafters[name]))</f>
        <v/>
      </c>
      <c r="N1163" t="s">
        <v>15497</v>
      </c>
      <c r="O1163" t="str">
        <f>IF(OR(ISBLANK(draft_picks[[#This Row],[veto_drafter_team_id]]),draft_picks[[#This Row],[veto_drafter_team_id]]=""),"",_xlfn.XLOOKUP(draft_picks[[#This Row],[veto_drafter_team_id]],drafter_teams[id],drafter_teams[name]))</f>
        <v/>
      </c>
      <c r="Q1163" t="s">
        <v>15497</v>
      </c>
      <c r="R1163" t="str">
        <f>IF(OR(ISBLANK(draft_picks[[#This Row],[veto_override_drafter_id]]),draft_picks[[#This Row],[veto_override_drafter_id]]=""),"",_xlfn.XLOOKUP(draft_picks[[#This Row],[veto_override_drafter_id]],drafters[id],drafters[name]))</f>
        <v/>
      </c>
      <c r="S1163" t="s">
        <v>15497</v>
      </c>
      <c r="T1163" t="str">
        <f>IF(OR(ISBLANK(draft_picks[[#This Row],[veto_override_team_id]]),draft_picks[[#This Row],[veto_override_team_id]]=""),"",_xlfn.XLOOKUP(draft_picks[[#This Row],[veto_override_team_id]],drafter_teams[id],drafter_teams[name]))</f>
        <v/>
      </c>
    </row>
    <row r="1164" spans="1:20" x14ac:dyDescent="0.25">
      <c r="A1164" t="s">
        <v>643</v>
      </c>
      <c r="B1164" t="str">
        <f>_xlfn.XLOOKUP(draft_picks[[#This Row],[draft_id]],drafts[id],drafts[title])</f>
        <v>John Woo</v>
      </c>
      <c r="C1164" s="3">
        <v>6</v>
      </c>
      <c r="D1164">
        <f>IF(C1163&lt;draft_picks[[#This Row],[position]],1,IF(C1163&gt;draft_picks[[#This Row],[position]],D1163+1,IF(C1163=draft_picks[[#This Row],[position]],D1163+1)))</f>
        <v>2</v>
      </c>
      <c r="E1164" t="s">
        <v>5582</v>
      </c>
      <c r="F1164" t="str">
        <f>IF(ISBLANK(draft_picks[[#This Row],[movie_id]]),"",_xlfn.XLOOKUP(draft_picks[[#This Row],[movie_id]],drafts.movies[id],drafts.movies[movie_title]))</f>
        <v>A Better Tomorrow</v>
      </c>
      <c r="G1164" s="3" t="s">
        <v>821</v>
      </c>
      <c r="H1164" t="str">
        <f>IF(ISBLANK(draft_picks[[#This Row],[drafter_id]]),"",_xlfn.XLOOKUP(draft_picks[[#This Row],[drafter_id]],drafters[id],drafters[name]))</f>
        <v>David Chen</v>
      </c>
      <c r="J1164" t="str">
        <f>IF(ISBLANK(draft_picks[[#This Row],[drafter_team_id]]),"",_xlfn.XLOOKUP(draft_picks[[#This Row],[drafter_team_id]],drafter_teams[id],drafter_teams[name]))</f>
        <v/>
      </c>
      <c r="K1164" s="3" t="s">
        <v>15497</v>
      </c>
      <c r="L1164" t="s">
        <v>15497</v>
      </c>
      <c r="M1164" t="str">
        <f>IF(OR(ISBLANK(draft_picks[[#This Row],[veto_drafter_id]]),draft_picks[[#This Row],[veto_drafter_id]]=""),"",_xlfn.XLOOKUP(draft_picks[[#This Row],[veto_drafter_id]],drafters[id],drafters[name]))</f>
        <v/>
      </c>
      <c r="N1164" t="s">
        <v>15497</v>
      </c>
      <c r="O1164" t="str">
        <f>IF(OR(ISBLANK(draft_picks[[#This Row],[veto_drafter_team_id]]),draft_picks[[#This Row],[veto_drafter_team_id]]=""),"",_xlfn.XLOOKUP(draft_picks[[#This Row],[veto_drafter_team_id]],drafter_teams[id],drafter_teams[name]))</f>
        <v/>
      </c>
      <c r="Q1164" t="s">
        <v>15497</v>
      </c>
      <c r="R1164" t="str">
        <f>IF(OR(ISBLANK(draft_picks[[#This Row],[veto_override_drafter_id]]),draft_picks[[#This Row],[veto_override_drafter_id]]=""),"",_xlfn.XLOOKUP(draft_picks[[#This Row],[veto_override_drafter_id]],drafters[id],drafters[name]))</f>
        <v/>
      </c>
      <c r="S1164" t="s">
        <v>15497</v>
      </c>
      <c r="T1164" t="str">
        <f>IF(OR(ISBLANK(draft_picks[[#This Row],[veto_override_team_id]]),draft_picks[[#This Row],[veto_override_team_id]]=""),"",_xlfn.XLOOKUP(draft_picks[[#This Row],[veto_override_team_id]],drafter_teams[id],drafter_teams[name]))</f>
        <v/>
      </c>
    </row>
    <row r="1165" spans="1:20" x14ac:dyDescent="0.25">
      <c r="A1165" t="s">
        <v>643</v>
      </c>
      <c r="B1165" t="str">
        <f>_xlfn.XLOOKUP(draft_picks[[#This Row],[draft_id]],drafts[id],drafts[title])</f>
        <v>John Woo</v>
      </c>
      <c r="C1165" s="3">
        <v>5</v>
      </c>
      <c r="D1165">
        <f>IF(C1164&lt;draft_picks[[#This Row],[position]],1,IF(C1164&gt;draft_picks[[#This Row],[position]],D1164+1,IF(C1164=draft_picks[[#This Row],[position]],D1164+1)))</f>
        <v>3</v>
      </c>
      <c r="E1165" t="s">
        <v>6590</v>
      </c>
      <c r="F1165" t="str">
        <f>IF(ISBLANK(draft_picks[[#This Row],[movie_id]]),"",_xlfn.XLOOKUP(draft_picks[[#This Row],[movie_id]],drafts.movies[id],drafts.movies[movie_title]))</f>
        <v>Hard Target</v>
      </c>
      <c r="G1165" s="3" t="s">
        <v>819</v>
      </c>
      <c r="H1165" t="str">
        <f>IF(ISBLANK(draft_picks[[#This Row],[drafter_id]]),"",_xlfn.XLOOKUP(draft_picks[[#This Row],[drafter_id]],drafters[id],drafters[name]))</f>
        <v>Dan Trachtenberg</v>
      </c>
      <c r="J1165" t="str">
        <f>IF(ISBLANK(draft_picks[[#This Row],[drafter_team_id]]),"",_xlfn.XLOOKUP(draft_picks[[#This Row],[drafter_team_id]],drafter_teams[id],drafter_teams[name]))</f>
        <v/>
      </c>
      <c r="K1165" s="3" t="s">
        <v>15484</v>
      </c>
      <c r="L1165" t="s">
        <v>821</v>
      </c>
      <c r="M1165" t="str">
        <f>IF(OR(ISBLANK(draft_picks[[#This Row],[veto_drafter_id]]),draft_picks[[#This Row],[veto_drafter_id]]=""),"",_xlfn.XLOOKUP(draft_picks[[#This Row],[veto_drafter_id]],drafters[id],drafters[name]))</f>
        <v>David Chen</v>
      </c>
      <c r="N1165" t="s">
        <v>15497</v>
      </c>
      <c r="O1165" t="str">
        <f>IF(OR(ISBLANK(draft_picks[[#This Row],[veto_drafter_team_id]]),draft_picks[[#This Row],[veto_drafter_team_id]]=""),"",_xlfn.XLOOKUP(draft_picks[[#This Row],[veto_drafter_team_id]],drafter_teams[id],drafter_teams[name]))</f>
        <v/>
      </c>
      <c r="Q1165" t="s">
        <v>15497</v>
      </c>
      <c r="R1165" t="str">
        <f>IF(OR(ISBLANK(draft_picks[[#This Row],[veto_override_drafter_id]]),draft_picks[[#This Row],[veto_override_drafter_id]]=""),"",_xlfn.XLOOKUP(draft_picks[[#This Row],[veto_override_drafter_id]],drafters[id],drafters[name]))</f>
        <v/>
      </c>
      <c r="S1165" t="s">
        <v>15497</v>
      </c>
      <c r="T1165" t="str">
        <f>IF(OR(ISBLANK(draft_picks[[#This Row],[veto_override_team_id]]),draft_picks[[#This Row],[veto_override_team_id]]=""),"",_xlfn.XLOOKUP(draft_picks[[#This Row],[veto_override_team_id]],drafter_teams[id],drafter_teams[name]))</f>
        <v/>
      </c>
    </row>
    <row r="1166" spans="1:20" x14ac:dyDescent="0.25">
      <c r="A1166" t="s">
        <v>643</v>
      </c>
      <c r="B1166" t="str">
        <f>_xlfn.XLOOKUP(draft_picks[[#This Row],[draft_id]],drafts[id],drafts[title])</f>
        <v>John Woo</v>
      </c>
      <c r="C1166" s="3">
        <v>5</v>
      </c>
      <c r="D1166">
        <f>IF(C1165&lt;draft_picks[[#This Row],[position]],1,IF(C1165&gt;draft_picks[[#This Row],[position]],D1165+1,IF(C1165=draft_picks[[#This Row],[position]],D1165+1)))</f>
        <v>4</v>
      </c>
      <c r="E1166" t="s">
        <v>7369</v>
      </c>
      <c r="F1166" t="str">
        <f>IF(ISBLANK(draft_picks[[#This Row],[movie_id]]),"",_xlfn.XLOOKUP(draft_picks[[#This Row],[movie_id]],drafts.movies[id],drafts.movies[movie_title]))</f>
        <v>Face/Off</v>
      </c>
      <c r="G1166" s="3" t="s">
        <v>819</v>
      </c>
      <c r="H1166" t="str">
        <f>IF(ISBLANK(draft_picks[[#This Row],[drafter_id]]),"",_xlfn.XLOOKUP(draft_picks[[#This Row],[drafter_id]],drafters[id],drafters[name]))</f>
        <v>Dan Trachtenberg</v>
      </c>
      <c r="J1166" t="str">
        <f>IF(ISBLANK(draft_picks[[#This Row],[drafter_team_id]]),"",_xlfn.XLOOKUP(draft_picks[[#This Row],[drafter_team_id]],drafter_teams[id],drafter_teams[name]))</f>
        <v/>
      </c>
      <c r="K1166" s="3" t="s">
        <v>15497</v>
      </c>
      <c r="L1166" t="s">
        <v>15497</v>
      </c>
      <c r="M1166" t="str">
        <f>IF(OR(ISBLANK(draft_picks[[#This Row],[veto_drafter_id]]),draft_picks[[#This Row],[veto_drafter_id]]=""),"",_xlfn.XLOOKUP(draft_picks[[#This Row],[veto_drafter_id]],drafters[id],drafters[name]))</f>
        <v/>
      </c>
      <c r="N1166" t="s">
        <v>15497</v>
      </c>
      <c r="O1166" t="str">
        <f>IF(OR(ISBLANK(draft_picks[[#This Row],[veto_drafter_team_id]]),draft_picks[[#This Row],[veto_drafter_team_id]]=""),"",_xlfn.XLOOKUP(draft_picks[[#This Row],[veto_drafter_team_id]],drafter_teams[id],drafter_teams[name]))</f>
        <v/>
      </c>
      <c r="Q1166" t="s">
        <v>15497</v>
      </c>
      <c r="R1166" t="str">
        <f>IF(OR(ISBLANK(draft_picks[[#This Row],[veto_override_drafter_id]]),draft_picks[[#This Row],[veto_override_drafter_id]]=""),"",_xlfn.XLOOKUP(draft_picks[[#This Row],[veto_override_drafter_id]],drafters[id],drafters[name]))</f>
        <v/>
      </c>
      <c r="S1166" t="s">
        <v>15497</v>
      </c>
      <c r="T1166" t="str">
        <f>IF(OR(ISBLANK(draft_picks[[#This Row],[veto_override_team_id]]),draft_picks[[#This Row],[veto_override_team_id]]=""),"",_xlfn.XLOOKUP(draft_picks[[#This Row],[veto_override_team_id]],drafter_teams[id],drafter_teams[name]))</f>
        <v/>
      </c>
    </row>
    <row r="1167" spans="1:20" x14ac:dyDescent="0.25">
      <c r="A1167" t="s">
        <v>643</v>
      </c>
      <c r="B1167" t="str">
        <f>_xlfn.XLOOKUP(draft_picks[[#This Row],[draft_id]],drafts[id],drafts[title])</f>
        <v>John Woo</v>
      </c>
      <c r="C1167" s="3">
        <v>4</v>
      </c>
      <c r="D1167">
        <f>IF(C1166&lt;draft_picks[[#This Row],[position]],1,IF(C1166&gt;draft_picks[[#This Row],[position]],D1166+1,IF(C1166=draft_picks[[#This Row],[position]],D1166+1)))</f>
        <v>5</v>
      </c>
      <c r="E1167" t="s">
        <v>5949</v>
      </c>
      <c r="F1167" t="str">
        <f>IF(ISBLANK(draft_picks[[#This Row],[movie_id]]),"",_xlfn.XLOOKUP(draft_picks[[#This Row],[movie_id]],drafts.movies[id],drafts.movies[movie_title]))</f>
        <v>Broken Arrow</v>
      </c>
      <c r="G1167" s="3" t="s">
        <v>821</v>
      </c>
      <c r="H1167" t="str">
        <f>IF(ISBLANK(draft_picks[[#This Row],[drafter_id]]),"",_xlfn.XLOOKUP(draft_picks[[#This Row],[drafter_id]],drafters[id],drafters[name]))</f>
        <v>David Chen</v>
      </c>
      <c r="J1167" t="str">
        <f>IF(ISBLANK(draft_picks[[#This Row],[drafter_team_id]]),"",_xlfn.XLOOKUP(draft_picks[[#This Row],[drafter_team_id]],drafter_teams[id],drafter_teams[name]))</f>
        <v/>
      </c>
      <c r="K1167" s="3" t="s">
        <v>15484</v>
      </c>
      <c r="L1167" t="s">
        <v>819</v>
      </c>
      <c r="M1167" t="str">
        <f>IF(OR(ISBLANK(draft_picks[[#This Row],[veto_drafter_id]]),draft_picks[[#This Row],[veto_drafter_id]]=""),"",_xlfn.XLOOKUP(draft_picks[[#This Row],[veto_drafter_id]],drafters[id],drafters[name]))</f>
        <v>Dan Trachtenberg</v>
      </c>
      <c r="N1167" t="s">
        <v>15497</v>
      </c>
      <c r="O1167" t="str">
        <f>IF(OR(ISBLANK(draft_picks[[#This Row],[veto_drafter_team_id]]),draft_picks[[#This Row],[veto_drafter_team_id]]=""),"",_xlfn.XLOOKUP(draft_picks[[#This Row],[veto_drafter_team_id]],drafter_teams[id],drafter_teams[name]))</f>
        <v/>
      </c>
      <c r="Q1167" t="s">
        <v>15497</v>
      </c>
      <c r="R1167" t="str">
        <f>IF(OR(ISBLANK(draft_picks[[#This Row],[veto_override_drafter_id]]),draft_picks[[#This Row],[veto_override_drafter_id]]=""),"",_xlfn.XLOOKUP(draft_picks[[#This Row],[veto_override_drafter_id]],drafters[id],drafters[name]))</f>
        <v/>
      </c>
      <c r="S1167" t="s">
        <v>15497</v>
      </c>
      <c r="T1167" t="str">
        <f>IF(OR(ISBLANK(draft_picks[[#This Row],[veto_override_team_id]]),draft_picks[[#This Row],[veto_override_team_id]]=""),"",_xlfn.XLOOKUP(draft_picks[[#This Row],[veto_override_team_id]],drafter_teams[id],drafter_teams[name]))</f>
        <v/>
      </c>
    </row>
    <row r="1168" spans="1:20" x14ac:dyDescent="0.25">
      <c r="A1168" t="s">
        <v>643</v>
      </c>
      <c r="B1168" t="str">
        <f>_xlfn.XLOOKUP(draft_picks[[#This Row],[draft_id]],drafts[id],drafts[title])</f>
        <v>John Woo</v>
      </c>
      <c r="C1168" s="3">
        <v>4</v>
      </c>
      <c r="D1168">
        <f>IF(C1167&lt;draft_picks[[#This Row],[position]],1,IF(C1167&gt;draft_picks[[#This Row],[position]],D1167+1,IF(C1167=draft_picks[[#This Row],[position]],D1167+1)))</f>
        <v>6</v>
      </c>
      <c r="E1168" t="s">
        <v>6489</v>
      </c>
      <c r="F1168" t="str">
        <f>IF(ISBLANK(draft_picks[[#This Row],[movie_id]]),"",_xlfn.XLOOKUP(draft_picks[[#This Row],[movie_id]],drafts.movies[id],drafts.movies[movie_title]))</f>
        <v>Bullet in the Head</v>
      </c>
      <c r="G1168" s="3" t="s">
        <v>821</v>
      </c>
      <c r="H1168" t="str">
        <f>IF(ISBLANK(draft_picks[[#This Row],[drafter_id]]),"",_xlfn.XLOOKUP(draft_picks[[#This Row],[drafter_id]],drafters[id],drafters[name]))</f>
        <v>David Chen</v>
      </c>
      <c r="J1168" t="str">
        <f>IF(ISBLANK(draft_picks[[#This Row],[drafter_team_id]]),"",_xlfn.XLOOKUP(draft_picks[[#This Row],[drafter_team_id]],drafter_teams[id],drafter_teams[name]))</f>
        <v/>
      </c>
      <c r="K1168" s="3" t="s">
        <v>15497</v>
      </c>
      <c r="L1168" t="s">
        <v>15497</v>
      </c>
      <c r="M1168" t="str">
        <f>IF(OR(ISBLANK(draft_picks[[#This Row],[veto_drafter_id]]),draft_picks[[#This Row],[veto_drafter_id]]=""),"",_xlfn.XLOOKUP(draft_picks[[#This Row],[veto_drafter_id]],drafters[id],drafters[name]))</f>
        <v/>
      </c>
      <c r="N1168" t="s">
        <v>15497</v>
      </c>
      <c r="O1168" t="str">
        <f>IF(OR(ISBLANK(draft_picks[[#This Row],[veto_drafter_team_id]]),draft_picks[[#This Row],[veto_drafter_team_id]]=""),"",_xlfn.XLOOKUP(draft_picks[[#This Row],[veto_drafter_team_id]],drafter_teams[id],drafter_teams[name]))</f>
        <v/>
      </c>
      <c r="Q1168" t="s">
        <v>15497</v>
      </c>
      <c r="R1168" t="str">
        <f>IF(OR(ISBLANK(draft_picks[[#This Row],[veto_override_drafter_id]]),draft_picks[[#This Row],[veto_override_drafter_id]]=""),"",_xlfn.XLOOKUP(draft_picks[[#This Row],[veto_override_drafter_id]],drafters[id],drafters[name]))</f>
        <v/>
      </c>
      <c r="S1168" t="s">
        <v>15497</v>
      </c>
      <c r="T1168" t="str">
        <f>IF(OR(ISBLANK(draft_picks[[#This Row],[veto_override_team_id]]),draft_picks[[#This Row],[veto_override_team_id]]=""),"",_xlfn.XLOOKUP(draft_picks[[#This Row],[veto_override_team_id]],drafter_teams[id],drafter_teams[name]))</f>
        <v/>
      </c>
    </row>
    <row r="1169" spans="1:20" x14ac:dyDescent="0.25">
      <c r="A1169" t="s">
        <v>643</v>
      </c>
      <c r="B1169" t="str">
        <f>_xlfn.XLOOKUP(draft_picks[[#This Row],[draft_id]],drafts[id],drafts[title])</f>
        <v>John Woo</v>
      </c>
      <c r="C1169" s="3">
        <v>3</v>
      </c>
      <c r="D1169">
        <f>IF(C1168&lt;draft_picks[[#This Row],[position]],1,IF(C1168&gt;draft_picks[[#This Row],[position]],D1168+1,IF(C1168=draft_picks[[#This Row],[position]],D1168+1)))</f>
        <v>7</v>
      </c>
      <c r="E1169" t="s">
        <v>6590</v>
      </c>
      <c r="F1169" t="str">
        <f>IF(ISBLANK(draft_picks[[#This Row],[movie_id]]),"",_xlfn.XLOOKUP(draft_picks[[#This Row],[movie_id]],drafts.movies[id],drafts.movies[movie_title]))</f>
        <v>Hard Target</v>
      </c>
      <c r="G1169" s="3" t="s">
        <v>819</v>
      </c>
      <c r="H1169" t="str">
        <f>IF(ISBLANK(draft_picks[[#This Row],[drafter_id]]),"",_xlfn.XLOOKUP(draft_picks[[#This Row],[drafter_id]],drafters[id],drafters[name]))</f>
        <v>Dan Trachtenberg</v>
      </c>
      <c r="J1169" t="str">
        <f>IF(ISBLANK(draft_picks[[#This Row],[drafter_team_id]]),"",_xlfn.XLOOKUP(draft_picks[[#This Row],[drafter_team_id]],drafter_teams[id],drafter_teams[name]))</f>
        <v/>
      </c>
      <c r="K1169" s="3" t="s">
        <v>15497</v>
      </c>
      <c r="L1169" t="s">
        <v>15497</v>
      </c>
      <c r="M1169" t="str">
        <f>IF(OR(ISBLANK(draft_picks[[#This Row],[veto_drafter_id]]),draft_picks[[#This Row],[veto_drafter_id]]=""),"",_xlfn.XLOOKUP(draft_picks[[#This Row],[veto_drafter_id]],drafters[id],drafters[name]))</f>
        <v/>
      </c>
      <c r="N1169" t="s">
        <v>15497</v>
      </c>
      <c r="O1169" t="str">
        <f>IF(OR(ISBLANK(draft_picks[[#This Row],[veto_drafter_team_id]]),draft_picks[[#This Row],[veto_drafter_team_id]]=""),"",_xlfn.XLOOKUP(draft_picks[[#This Row],[veto_drafter_team_id]],drafter_teams[id],drafter_teams[name]))</f>
        <v/>
      </c>
      <c r="Q1169" t="s">
        <v>15497</v>
      </c>
      <c r="R1169" t="str">
        <f>IF(OR(ISBLANK(draft_picks[[#This Row],[veto_override_drafter_id]]),draft_picks[[#This Row],[veto_override_drafter_id]]=""),"",_xlfn.XLOOKUP(draft_picks[[#This Row],[veto_override_drafter_id]],drafters[id],drafters[name]))</f>
        <v/>
      </c>
      <c r="S1169" t="s">
        <v>15497</v>
      </c>
      <c r="T1169" t="str">
        <f>IF(OR(ISBLANK(draft_picks[[#This Row],[veto_override_team_id]]),draft_picks[[#This Row],[veto_override_team_id]]=""),"",_xlfn.XLOOKUP(draft_picks[[#This Row],[veto_override_team_id]],drafter_teams[id],drafter_teams[name]))</f>
        <v/>
      </c>
    </row>
    <row r="1170" spans="1:20" x14ac:dyDescent="0.25">
      <c r="A1170" t="s">
        <v>643</v>
      </c>
      <c r="B1170" t="str">
        <f>_xlfn.XLOOKUP(draft_picks[[#This Row],[draft_id]],drafts[id],drafts[title])</f>
        <v>John Woo</v>
      </c>
      <c r="C1170" s="3">
        <v>2</v>
      </c>
      <c r="D1170">
        <f>IF(C1169&lt;draft_picks[[#This Row],[position]],1,IF(C1169&gt;draft_picks[[#This Row],[position]],D1169+1,IF(C1169=draft_picks[[#This Row],[position]],D1169+1)))</f>
        <v>8</v>
      </c>
      <c r="E1170" t="s">
        <v>2335</v>
      </c>
      <c r="F1170" t="str">
        <f>IF(ISBLANK(draft_picks[[#This Row],[movie_id]]),"",_xlfn.XLOOKUP(draft_picks[[#This Row],[movie_id]],drafts.movies[id],drafts.movies[movie_title]))</f>
        <v>The Killer</v>
      </c>
      <c r="G1170" s="3" t="s">
        <v>821</v>
      </c>
      <c r="H1170" t="str">
        <f>IF(ISBLANK(draft_picks[[#This Row],[drafter_id]]),"",_xlfn.XLOOKUP(draft_picks[[#This Row],[drafter_id]],drafters[id],drafters[name]))</f>
        <v>David Chen</v>
      </c>
      <c r="J1170" t="str">
        <f>IF(ISBLANK(draft_picks[[#This Row],[drafter_team_id]]),"",_xlfn.XLOOKUP(draft_picks[[#This Row],[drafter_team_id]],drafter_teams[id],drafter_teams[name]))</f>
        <v/>
      </c>
      <c r="K1170" s="3" t="s">
        <v>15497</v>
      </c>
      <c r="L1170" t="s">
        <v>15497</v>
      </c>
      <c r="M1170" t="str">
        <f>IF(OR(ISBLANK(draft_picks[[#This Row],[veto_drafter_id]]),draft_picks[[#This Row],[veto_drafter_id]]=""),"",_xlfn.XLOOKUP(draft_picks[[#This Row],[veto_drafter_id]],drafters[id],drafters[name]))</f>
        <v/>
      </c>
      <c r="N1170" t="s">
        <v>15497</v>
      </c>
      <c r="O1170" t="str">
        <f>IF(OR(ISBLANK(draft_picks[[#This Row],[veto_drafter_team_id]]),draft_picks[[#This Row],[veto_drafter_team_id]]=""),"",_xlfn.XLOOKUP(draft_picks[[#This Row],[veto_drafter_team_id]],drafter_teams[id],drafter_teams[name]))</f>
        <v/>
      </c>
      <c r="Q1170" t="s">
        <v>15497</v>
      </c>
      <c r="R1170" t="str">
        <f>IF(OR(ISBLANK(draft_picks[[#This Row],[veto_override_drafter_id]]),draft_picks[[#This Row],[veto_override_drafter_id]]=""),"",_xlfn.XLOOKUP(draft_picks[[#This Row],[veto_override_drafter_id]],drafters[id],drafters[name]))</f>
        <v/>
      </c>
      <c r="S1170" t="s">
        <v>15497</v>
      </c>
      <c r="T1170" t="str">
        <f>IF(OR(ISBLANK(draft_picks[[#This Row],[veto_override_team_id]]),draft_picks[[#This Row],[veto_override_team_id]]=""),"",_xlfn.XLOOKUP(draft_picks[[#This Row],[veto_override_team_id]],drafter_teams[id],drafter_teams[name]))</f>
        <v/>
      </c>
    </row>
    <row r="1171" spans="1:20" x14ac:dyDescent="0.25">
      <c r="A1171" t="s">
        <v>643</v>
      </c>
      <c r="B1171" t="str">
        <f>_xlfn.XLOOKUP(draft_picks[[#This Row],[draft_id]],drafts[id],drafts[title])</f>
        <v>John Woo</v>
      </c>
      <c r="C1171" s="3">
        <v>1</v>
      </c>
      <c r="D1171">
        <f>IF(C1170&lt;draft_picks[[#This Row],[position]],1,IF(C1170&gt;draft_picks[[#This Row],[position]],D1170+1,IF(C1170=draft_picks[[#This Row],[position]],D1170+1)))</f>
        <v>9</v>
      </c>
      <c r="E1171" t="s">
        <v>6468</v>
      </c>
      <c r="F1171" t="str">
        <f>IF(ISBLANK(draft_picks[[#This Row],[movie_id]]),"",_xlfn.XLOOKUP(draft_picks[[#This Row],[movie_id]],drafts.movies[id],drafts.movies[movie_title]))</f>
        <v>Hard Boiled</v>
      </c>
      <c r="G1171" s="3" t="s">
        <v>819</v>
      </c>
      <c r="H1171" t="str">
        <f>IF(ISBLANK(draft_picks[[#This Row],[drafter_id]]),"",_xlfn.XLOOKUP(draft_picks[[#This Row],[drafter_id]],drafters[id],drafters[name]))</f>
        <v>Dan Trachtenberg</v>
      </c>
      <c r="J1171" t="str">
        <f>IF(ISBLANK(draft_picks[[#This Row],[drafter_team_id]]),"",_xlfn.XLOOKUP(draft_picks[[#This Row],[drafter_team_id]],drafter_teams[id],drafter_teams[name]))</f>
        <v/>
      </c>
      <c r="K1171" s="3" t="s">
        <v>15497</v>
      </c>
      <c r="L1171" t="s">
        <v>15497</v>
      </c>
      <c r="M1171" t="str">
        <f>IF(OR(ISBLANK(draft_picks[[#This Row],[veto_drafter_id]]),draft_picks[[#This Row],[veto_drafter_id]]=""),"",_xlfn.XLOOKUP(draft_picks[[#This Row],[veto_drafter_id]],drafters[id],drafters[name]))</f>
        <v/>
      </c>
      <c r="N1171" t="s">
        <v>15497</v>
      </c>
      <c r="O1171" t="str">
        <f>IF(OR(ISBLANK(draft_picks[[#This Row],[veto_drafter_team_id]]),draft_picks[[#This Row],[veto_drafter_team_id]]=""),"",_xlfn.XLOOKUP(draft_picks[[#This Row],[veto_drafter_team_id]],drafter_teams[id],drafter_teams[name]))</f>
        <v/>
      </c>
      <c r="Q1171" t="s">
        <v>15497</v>
      </c>
      <c r="R1171" t="str">
        <f>IF(OR(ISBLANK(draft_picks[[#This Row],[veto_override_drafter_id]]),draft_picks[[#This Row],[veto_override_drafter_id]]=""),"",_xlfn.XLOOKUP(draft_picks[[#This Row],[veto_override_drafter_id]],drafters[id],drafters[name]))</f>
        <v/>
      </c>
      <c r="S1171" t="s">
        <v>15497</v>
      </c>
      <c r="T1171" t="str">
        <f>IF(OR(ISBLANK(draft_picks[[#This Row],[veto_override_team_id]]),draft_picks[[#This Row],[veto_override_team_id]]=""),"",_xlfn.XLOOKUP(draft_picks[[#This Row],[veto_override_team_id]],drafter_teams[id],drafter_teams[name]))</f>
        <v/>
      </c>
    </row>
    <row r="1172" spans="1:20" x14ac:dyDescent="0.25">
      <c r="A1172" t="s">
        <v>240</v>
      </c>
      <c r="B1172" t="str">
        <f>_xlfn.XLOOKUP(draft_picks[[#This Row],[draft_id]],drafts[id],drafts[title])</f>
        <v>Aquatic Horror</v>
      </c>
      <c r="C1172" s="3">
        <v>7</v>
      </c>
      <c r="D1172">
        <f>IF(C1171&lt;draft_picks[[#This Row],[position]],1,IF(C1171&gt;draft_picks[[#This Row],[position]],D1171+1,IF(C1171=draft_picks[[#This Row],[position]],D1171+1)))</f>
        <v>1</v>
      </c>
      <c r="E1172" t="s">
        <v>5262</v>
      </c>
      <c r="F1172" t="str">
        <f>IF(ISBLANK(draft_picks[[#This Row],[movie_id]]),"",_xlfn.XLOOKUP(draft_picks[[#This Row],[movie_id]],drafts.movies[id],drafts.movies[movie_title]))</f>
        <v>Piranha</v>
      </c>
      <c r="G1172" s="3" t="s">
        <v>845</v>
      </c>
      <c r="H1172" t="str">
        <f>IF(ISBLANK(draft_picks[[#This Row],[drafter_id]]),"",_xlfn.XLOOKUP(draft_picks[[#This Row],[drafter_id]],drafters[id],drafters[name]))</f>
        <v>Rebekah McKendry</v>
      </c>
      <c r="J1172" t="str">
        <f>IF(ISBLANK(draft_picks[[#This Row],[drafter_team_id]]),"",_xlfn.XLOOKUP(draft_picks[[#This Row],[drafter_team_id]],drafter_teams[id],drafter_teams[name]))</f>
        <v/>
      </c>
      <c r="K1172" s="3" t="s">
        <v>15497</v>
      </c>
      <c r="L1172" t="s">
        <v>15497</v>
      </c>
      <c r="M1172" t="str">
        <f>IF(OR(ISBLANK(draft_picks[[#This Row],[veto_drafter_id]]),draft_picks[[#This Row],[veto_drafter_id]]=""),"",_xlfn.XLOOKUP(draft_picks[[#This Row],[veto_drafter_id]],drafters[id],drafters[name]))</f>
        <v/>
      </c>
      <c r="N1172" t="s">
        <v>15497</v>
      </c>
      <c r="O1172" t="str">
        <f>IF(OR(ISBLANK(draft_picks[[#This Row],[veto_drafter_team_id]]),draft_picks[[#This Row],[veto_drafter_team_id]]=""),"",_xlfn.XLOOKUP(draft_picks[[#This Row],[veto_drafter_team_id]],drafter_teams[id],drafter_teams[name]))</f>
        <v/>
      </c>
      <c r="Q1172" t="s">
        <v>15497</v>
      </c>
      <c r="R1172" t="str">
        <f>IF(OR(ISBLANK(draft_picks[[#This Row],[veto_override_drafter_id]]),draft_picks[[#This Row],[veto_override_drafter_id]]=""),"",_xlfn.XLOOKUP(draft_picks[[#This Row],[veto_override_drafter_id]],drafters[id],drafters[name]))</f>
        <v/>
      </c>
      <c r="S1172" t="s">
        <v>15497</v>
      </c>
      <c r="T1172" t="str">
        <f>IF(OR(ISBLANK(draft_picks[[#This Row],[veto_override_team_id]]),draft_picks[[#This Row],[veto_override_team_id]]=""),"",_xlfn.XLOOKUP(draft_picks[[#This Row],[veto_override_team_id]],drafter_teams[id],drafter_teams[name]))</f>
        <v/>
      </c>
    </row>
    <row r="1173" spans="1:20" x14ac:dyDescent="0.25">
      <c r="A1173" t="s">
        <v>240</v>
      </c>
      <c r="B1173" t="str">
        <f>_xlfn.XLOOKUP(draft_picks[[#This Row],[draft_id]],drafts[id],drafts[title])</f>
        <v>Aquatic Horror</v>
      </c>
      <c r="C1173" s="3">
        <v>6</v>
      </c>
      <c r="D1173">
        <f>IF(C1172&lt;draft_picks[[#This Row],[position]],1,IF(C1172&gt;draft_picks[[#This Row],[position]],D1172+1,IF(C1172=draft_picks[[#This Row],[position]],D1172+1)))</f>
        <v>2</v>
      </c>
      <c r="E1173" t="s">
        <v>7799</v>
      </c>
      <c r="F1173" t="str">
        <f>IF(ISBLANK(draft_picks[[#This Row],[movie_id]]),"",_xlfn.XLOOKUP(draft_picks[[#This Row],[movie_id]],drafts.movies[id],drafts.movies[movie_title]))</f>
        <v>She Creature</v>
      </c>
      <c r="G1173" s="3" t="s">
        <v>845</v>
      </c>
      <c r="H1173" t="str">
        <f>IF(ISBLANK(draft_picks[[#This Row],[drafter_id]]),"",_xlfn.XLOOKUP(draft_picks[[#This Row],[drafter_id]],drafters[id],drafters[name]))</f>
        <v>Rebekah McKendry</v>
      </c>
      <c r="J1173" t="str">
        <f>IF(ISBLANK(draft_picks[[#This Row],[drafter_team_id]]),"",_xlfn.XLOOKUP(draft_picks[[#This Row],[drafter_team_id]],drafter_teams[id],drafter_teams[name]))</f>
        <v/>
      </c>
      <c r="K1173" s="3" t="s">
        <v>15497</v>
      </c>
      <c r="L1173" t="s">
        <v>15497</v>
      </c>
      <c r="M1173" t="str">
        <f>IF(OR(ISBLANK(draft_picks[[#This Row],[veto_drafter_id]]),draft_picks[[#This Row],[veto_drafter_id]]=""),"",_xlfn.XLOOKUP(draft_picks[[#This Row],[veto_drafter_id]],drafters[id],drafters[name]))</f>
        <v/>
      </c>
      <c r="N1173" t="s">
        <v>15497</v>
      </c>
      <c r="O1173" t="str">
        <f>IF(OR(ISBLANK(draft_picks[[#This Row],[veto_drafter_team_id]]),draft_picks[[#This Row],[veto_drafter_team_id]]=""),"",_xlfn.XLOOKUP(draft_picks[[#This Row],[veto_drafter_team_id]],drafter_teams[id],drafter_teams[name]))</f>
        <v/>
      </c>
      <c r="Q1173" t="s">
        <v>15497</v>
      </c>
      <c r="R1173" t="str">
        <f>IF(OR(ISBLANK(draft_picks[[#This Row],[veto_override_drafter_id]]),draft_picks[[#This Row],[veto_override_drafter_id]]=""),"",_xlfn.XLOOKUP(draft_picks[[#This Row],[veto_override_drafter_id]],drafters[id],drafters[name]))</f>
        <v/>
      </c>
      <c r="S1173" t="s">
        <v>15497</v>
      </c>
      <c r="T1173" t="str">
        <f>IF(OR(ISBLANK(draft_picks[[#This Row],[veto_override_team_id]]),draft_picks[[#This Row],[veto_override_team_id]]=""),"",_xlfn.XLOOKUP(draft_picks[[#This Row],[veto_override_team_id]],drafter_teams[id],drafter_teams[name]))</f>
        <v/>
      </c>
    </row>
    <row r="1174" spans="1:20" x14ac:dyDescent="0.25">
      <c r="A1174" t="s">
        <v>240</v>
      </c>
      <c r="B1174" t="str">
        <f>_xlfn.XLOOKUP(draft_picks[[#This Row],[draft_id]],drafts[id],drafts[title])</f>
        <v>Aquatic Horror</v>
      </c>
      <c r="C1174" s="3">
        <v>5</v>
      </c>
      <c r="D1174">
        <f>IF(C1173&lt;draft_picks[[#This Row],[position]],1,IF(C1173&gt;draft_picks[[#This Row],[position]],D1173+1,IF(C1173=draft_picks[[#This Row],[position]],D1173+1)))</f>
        <v>3</v>
      </c>
      <c r="E1174" t="s">
        <v>4240</v>
      </c>
      <c r="F1174" t="str">
        <f>IF(ISBLANK(draft_picks[[#This Row],[movie_id]]),"",_xlfn.XLOOKUP(draft_picks[[#This Row],[movie_id]],drafts.movies[id],drafts.movies[movie_title]))</f>
        <v>Below</v>
      </c>
      <c r="G1174" s="3" t="s">
        <v>887</v>
      </c>
      <c r="H1174" t="str">
        <f>IF(ISBLANK(draft_picks[[#This Row],[drafter_id]]),"",_xlfn.XLOOKUP(draft_picks[[#This Row],[drafter_id]],drafters[id],drafters[name]))</f>
        <v>David Ian McKendry</v>
      </c>
      <c r="J1174" t="str">
        <f>IF(ISBLANK(draft_picks[[#This Row],[drafter_team_id]]),"",_xlfn.XLOOKUP(draft_picks[[#This Row],[drafter_team_id]],drafter_teams[id],drafter_teams[name]))</f>
        <v/>
      </c>
      <c r="K1174" s="3" t="s">
        <v>15497</v>
      </c>
      <c r="L1174" t="s">
        <v>15497</v>
      </c>
      <c r="M1174" t="str">
        <f>IF(OR(ISBLANK(draft_picks[[#This Row],[veto_drafter_id]]),draft_picks[[#This Row],[veto_drafter_id]]=""),"",_xlfn.XLOOKUP(draft_picks[[#This Row],[veto_drafter_id]],drafters[id],drafters[name]))</f>
        <v/>
      </c>
      <c r="N1174" t="s">
        <v>15497</v>
      </c>
      <c r="O1174" t="str">
        <f>IF(OR(ISBLANK(draft_picks[[#This Row],[veto_drafter_team_id]]),draft_picks[[#This Row],[veto_drafter_team_id]]=""),"",_xlfn.XLOOKUP(draft_picks[[#This Row],[veto_drafter_team_id]],drafter_teams[id],drafter_teams[name]))</f>
        <v/>
      </c>
      <c r="Q1174" t="s">
        <v>15497</v>
      </c>
      <c r="R1174" t="str">
        <f>IF(OR(ISBLANK(draft_picks[[#This Row],[veto_override_drafter_id]]),draft_picks[[#This Row],[veto_override_drafter_id]]=""),"",_xlfn.XLOOKUP(draft_picks[[#This Row],[veto_override_drafter_id]],drafters[id],drafters[name]))</f>
        <v/>
      </c>
      <c r="S1174" t="s">
        <v>15497</v>
      </c>
      <c r="T1174" t="str">
        <f>IF(OR(ISBLANK(draft_picks[[#This Row],[veto_override_team_id]]),draft_picks[[#This Row],[veto_override_team_id]]=""),"",_xlfn.XLOOKUP(draft_picks[[#This Row],[veto_override_team_id]],drafter_teams[id],drafter_teams[name]))</f>
        <v/>
      </c>
    </row>
    <row r="1175" spans="1:20" x14ac:dyDescent="0.25">
      <c r="A1175" t="s">
        <v>240</v>
      </c>
      <c r="B1175" t="str">
        <f>_xlfn.XLOOKUP(draft_picks[[#This Row],[draft_id]],drafts[id],drafts[title])</f>
        <v>Aquatic Horror</v>
      </c>
      <c r="C1175" s="3">
        <v>4</v>
      </c>
      <c r="D1175">
        <f>IF(C1174&lt;draft_picks[[#This Row],[position]],1,IF(C1174&gt;draft_picks[[#This Row],[position]],D1174+1,IF(C1174=draft_picks[[#This Row],[position]],D1174+1)))</f>
        <v>4</v>
      </c>
      <c r="E1175" t="s">
        <v>7054</v>
      </c>
      <c r="F1175" t="str">
        <f>IF(ISBLANK(draft_picks[[#This Row],[movie_id]]),"",_xlfn.XLOOKUP(draft_picks[[#This Row],[movie_id]],drafts.movies[id],drafts.movies[movie_title]))</f>
        <v>Triangle</v>
      </c>
      <c r="G1175" s="3" t="s">
        <v>845</v>
      </c>
      <c r="H1175" t="str">
        <f>IF(ISBLANK(draft_picks[[#This Row],[drafter_id]]),"",_xlfn.XLOOKUP(draft_picks[[#This Row],[drafter_id]],drafters[id],drafters[name]))</f>
        <v>Rebekah McKendry</v>
      </c>
      <c r="J1175" t="str">
        <f>IF(ISBLANK(draft_picks[[#This Row],[drafter_team_id]]),"",_xlfn.XLOOKUP(draft_picks[[#This Row],[drafter_team_id]],drafter_teams[id],drafter_teams[name]))</f>
        <v/>
      </c>
      <c r="K1175" s="3" t="s">
        <v>15484</v>
      </c>
      <c r="L1175" t="s">
        <v>887</v>
      </c>
      <c r="M1175" t="str">
        <f>IF(OR(ISBLANK(draft_picks[[#This Row],[veto_drafter_id]]),draft_picks[[#This Row],[veto_drafter_id]]=""),"",_xlfn.XLOOKUP(draft_picks[[#This Row],[veto_drafter_id]],drafters[id],drafters[name]))</f>
        <v>David Ian McKendry</v>
      </c>
      <c r="N1175" t="s">
        <v>15497</v>
      </c>
      <c r="O1175" t="str">
        <f>IF(OR(ISBLANK(draft_picks[[#This Row],[veto_drafter_team_id]]),draft_picks[[#This Row],[veto_drafter_team_id]]=""),"",_xlfn.XLOOKUP(draft_picks[[#This Row],[veto_drafter_team_id]],drafter_teams[id],drafter_teams[name]))</f>
        <v/>
      </c>
      <c r="Q1175" t="s">
        <v>15497</v>
      </c>
      <c r="R1175" t="str">
        <f>IF(OR(ISBLANK(draft_picks[[#This Row],[veto_override_drafter_id]]),draft_picks[[#This Row],[veto_override_drafter_id]]=""),"",_xlfn.XLOOKUP(draft_picks[[#This Row],[veto_override_drafter_id]],drafters[id],drafters[name]))</f>
        <v/>
      </c>
      <c r="S1175" t="s">
        <v>15497</v>
      </c>
      <c r="T1175" t="str">
        <f>IF(OR(ISBLANK(draft_picks[[#This Row],[veto_override_team_id]]),draft_picks[[#This Row],[veto_override_team_id]]=""),"",_xlfn.XLOOKUP(draft_picks[[#This Row],[veto_override_team_id]],drafter_teams[id],drafter_teams[name]))</f>
        <v/>
      </c>
    </row>
    <row r="1176" spans="1:20" x14ac:dyDescent="0.25">
      <c r="A1176" t="s">
        <v>240</v>
      </c>
      <c r="B1176" t="str">
        <f>_xlfn.XLOOKUP(draft_picks[[#This Row],[draft_id]],drafts[id],drafts[title])</f>
        <v>Aquatic Horror</v>
      </c>
      <c r="C1176" s="3">
        <v>4</v>
      </c>
      <c r="D1176">
        <f>IF(C1175&lt;draft_picks[[#This Row],[position]],1,IF(C1175&gt;draft_picks[[#This Row],[position]],D1175+1,IF(C1175=draft_picks[[#This Row],[position]],D1175+1)))</f>
        <v>5</v>
      </c>
      <c r="E1176" t="s">
        <v>2973</v>
      </c>
      <c r="F1176" t="str">
        <f>IF(ISBLANK(draft_picks[[#This Row],[movie_id]]),"",_xlfn.XLOOKUP(draft_picks[[#This Row],[movie_id]],drafts.movies[id],drafts.movies[movie_title]))</f>
        <v>Leviathan</v>
      </c>
      <c r="G1176" s="3" t="s">
        <v>845</v>
      </c>
      <c r="H1176" t="str">
        <f>IF(ISBLANK(draft_picks[[#This Row],[drafter_id]]),"",_xlfn.XLOOKUP(draft_picks[[#This Row],[drafter_id]],drafters[id],drafters[name]))</f>
        <v>Rebekah McKendry</v>
      </c>
      <c r="J1176" t="str">
        <f>IF(ISBLANK(draft_picks[[#This Row],[drafter_team_id]]),"",_xlfn.XLOOKUP(draft_picks[[#This Row],[drafter_team_id]],drafter_teams[id],drafter_teams[name]))</f>
        <v/>
      </c>
      <c r="K1176" s="3" t="s">
        <v>15497</v>
      </c>
      <c r="L1176" t="s">
        <v>15497</v>
      </c>
      <c r="M1176" t="str">
        <f>IF(OR(ISBLANK(draft_picks[[#This Row],[veto_drafter_id]]),draft_picks[[#This Row],[veto_drafter_id]]=""),"",_xlfn.XLOOKUP(draft_picks[[#This Row],[veto_drafter_id]],drafters[id],drafters[name]))</f>
        <v/>
      </c>
      <c r="N1176" t="s">
        <v>15497</v>
      </c>
      <c r="O1176" t="str">
        <f>IF(OR(ISBLANK(draft_picks[[#This Row],[veto_drafter_team_id]]),draft_picks[[#This Row],[veto_drafter_team_id]]=""),"",_xlfn.XLOOKUP(draft_picks[[#This Row],[veto_drafter_team_id]],drafter_teams[id],drafter_teams[name]))</f>
        <v/>
      </c>
      <c r="Q1176" t="s">
        <v>15497</v>
      </c>
      <c r="R1176" t="str">
        <f>IF(OR(ISBLANK(draft_picks[[#This Row],[veto_override_drafter_id]]),draft_picks[[#This Row],[veto_override_drafter_id]]=""),"",_xlfn.XLOOKUP(draft_picks[[#This Row],[veto_override_drafter_id]],drafters[id],drafters[name]))</f>
        <v/>
      </c>
      <c r="S1176" t="s">
        <v>15497</v>
      </c>
      <c r="T1176" t="str">
        <f>IF(OR(ISBLANK(draft_picks[[#This Row],[veto_override_team_id]]),draft_picks[[#This Row],[veto_override_team_id]]=""),"",_xlfn.XLOOKUP(draft_picks[[#This Row],[veto_override_team_id]],drafter_teams[id],drafter_teams[name]))</f>
        <v/>
      </c>
    </row>
    <row r="1177" spans="1:20" x14ac:dyDescent="0.25">
      <c r="A1177" t="s">
        <v>240</v>
      </c>
      <c r="B1177" t="str">
        <f>_xlfn.XLOOKUP(draft_picks[[#This Row],[draft_id]],drafts[id],drafts[title])</f>
        <v>Aquatic Horror</v>
      </c>
      <c r="C1177" s="3">
        <v>3</v>
      </c>
      <c r="D1177">
        <f>IF(C1176&lt;draft_picks[[#This Row],[position]],1,IF(C1176&gt;draft_picks[[#This Row],[position]],D1176+1,IF(C1176=draft_picks[[#This Row],[position]],D1176+1)))</f>
        <v>6</v>
      </c>
      <c r="E1177" t="s">
        <v>2994</v>
      </c>
      <c r="F1177" t="str">
        <f>IF(ISBLANK(draft_picks[[#This Row],[movie_id]]),"",_xlfn.XLOOKUP(draft_picks[[#This Row],[movie_id]],drafts.movies[id],drafts.movies[movie_title]))</f>
        <v>Dagon</v>
      </c>
      <c r="G1177" s="3" t="s">
        <v>887</v>
      </c>
      <c r="H1177" t="str">
        <f>IF(ISBLANK(draft_picks[[#This Row],[drafter_id]]),"",_xlfn.XLOOKUP(draft_picks[[#This Row],[drafter_id]],drafters[id],drafters[name]))</f>
        <v>David Ian McKendry</v>
      </c>
      <c r="J1177" t="str">
        <f>IF(ISBLANK(draft_picks[[#This Row],[drafter_team_id]]),"",_xlfn.XLOOKUP(draft_picks[[#This Row],[drafter_team_id]],drafter_teams[id],drafter_teams[name]))</f>
        <v/>
      </c>
      <c r="K1177" s="3" t="s">
        <v>15497</v>
      </c>
      <c r="L1177" t="s">
        <v>15497</v>
      </c>
      <c r="M1177" t="str">
        <f>IF(OR(ISBLANK(draft_picks[[#This Row],[veto_drafter_id]]),draft_picks[[#This Row],[veto_drafter_id]]=""),"",_xlfn.XLOOKUP(draft_picks[[#This Row],[veto_drafter_id]],drafters[id],drafters[name]))</f>
        <v/>
      </c>
      <c r="N1177" t="s">
        <v>15497</v>
      </c>
      <c r="O1177" t="str">
        <f>IF(OR(ISBLANK(draft_picks[[#This Row],[veto_drafter_team_id]]),draft_picks[[#This Row],[veto_drafter_team_id]]=""),"",_xlfn.XLOOKUP(draft_picks[[#This Row],[veto_drafter_team_id]],drafter_teams[id],drafter_teams[name]))</f>
        <v/>
      </c>
      <c r="Q1177" t="s">
        <v>15497</v>
      </c>
      <c r="R1177" t="str">
        <f>IF(OR(ISBLANK(draft_picks[[#This Row],[veto_override_drafter_id]]),draft_picks[[#This Row],[veto_override_drafter_id]]=""),"",_xlfn.XLOOKUP(draft_picks[[#This Row],[veto_override_drafter_id]],drafters[id],drafters[name]))</f>
        <v/>
      </c>
      <c r="S1177" t="s">
        <v>15497</v>
      </c>
      <c r="T1177" t="str">
        <f>IF(OR(ISBLANK(draft_picks[[#This Row],[veto_override_team_id]]),draft_picks[[#This Row],[veto_override_team_id]]=""),"",_xlfn.XLOOKUP(draft_picks[[#This Row],[veto_override_team_id]],drafter_teams[id],drafter_teams[name]))</f>
        <v/>
      </c>
    </row>
    <row r="1178" spans="1:20" x14ac:dyDescent="0.25">
      <c r="A1178" t="s">
        <v>240</v>
      </c>
      <c r="B1178" t="str">
        <f>_xlfn.XLOOKUP(draft_picks[[#This Row],[draft_id]],drafts[id],drafts[title])</f>
        <v>Aquatic Horror</v>
      </c>
      <c r="C1178" s="3">
        <v>2</v>
      </c>
      <c r="D1178">
        <f>IF(C1177&lt;draft_picks[[#This Row],[position]],1,IF(C1177&gt;draft_picks[[#This Row],[position]],D1177+1,IF(C1177=draft_picks[[#This Row],[position]],D1177+1)))</f>
        <v>7</v>
      </c>
      <c r="E1178" t="s">
        <v>2192</v>
      </c>
      <c r="F1178" t="str">
        <f>IF(ISBLANK(draft_picks[[#This Row],[movie_id]]),"",_xlfn.XLOOKUP(draft_picks[[#This Row],[movie_id]],drafts.movies[id],drafts.movies[movie_title]))</f>
        <v>Underwater</v>
      </c>
      <c r="G1178" s="3" t="s">
        <v>845</v>
      </c>
      <c r="H1178" t="str">
        <f>IF(ISBLANK(draft_picks[[#This Row],[drafter_id]]),"",_xlfn.XLOOKUP(draft_picks[[#This Row],[drafter_id]],drafters[id],drafters[name]))</f>
        <v>Rebekah McKendry</v>
      </c>
      <c r="J1178" t="str">
        <f>IF(ISBLANK(draft_picks[[#This Row],[drafter_team_id]]),"",_xlfn.XLOOKUP(draft_picks[[#This Row],[drafter_team_id]],drafter_teams[id],drafter_teams[name]))</f>
        <v/>
      </c>
      <c r="K1178" s="3" t="s">
        <v>15497</v>
      </c>
      <c r="L1178" t="s">
        <v>15497</v>
      </c>
      <c r="M1178" t="str">
        <f>IF(OR(ISBLANK(draft_picks[[#This Row],[veto_drafter_id]]),draft_picks[[#This Row],[veto_drafter_id]]=""),"",_xlfn.XLOOKUP(draft_picks[[#This Row],[veto_drafter_id]],drafters[id],drafters[name]))</f>
        <v/>
      </c>
      <c r="N1178" t="s">
        <v>15497</v>
      </c>
      <c r="O1178" t="str">
        <f>IF(OR(ISBLANK(draft_picks[[#This Row],[veto_drafter_team_id]]),draft_picks[[#This Row],[veto_drafter_team_id]]=""),"",_xlfn.XLOOKUP(draft_picks[[#This Row],[veto_drafter_team_id]],drafter_teams[id],drafter_teams[name]))</f>
        <v/>
      </c>
      <c r="Q1178" t="s">
        <v>15497</v>
      </c>
      <c r="R1178" t="str">
        <f>IF(OR(ISBLANK(draft_picks[[#This Row],[veto_override_drafter_id]]),draft_picks[[#This Row],[veto_override_drafter_id]]=""),"",_xlfn.XLOOKUP(draft_picks[[#This Row],[veto_override_drafter_id]],drafters[id],drafters[name]))</f>
        <v/>
      </c>
      <c r="S1178" t="s">
        <v>15497</v>
      </c>
      <c r="T1178" t="str">
        <f>IF(OR(ISBLANK(draft_picks[[#This Row],[veto_override_team_id]]),draft_picks[[#This Row],[veto_override_team_id]]=""),"",_xlfn.XLOOKUP(draft_picks[[#This Row],[veto_override_team_id]],drafter_teams[id],drafter_teams[name]))</f>
        <v/>
      </c>
    </row>
    <row r="1179" spans="1:20" x14ac:dyDescent="0.25">
      <c r="A1179" t="s">
        <v>240</v>
      </c>
      <c r="B1179" t="str">
        <f>_xlfn.XLOOKUP(draft_picks[[#This Row],[draft_id]],drafts[id],drafts[title])</f>
        <v>Aquatic Horror</v>
      </c>
      <c r="C1179" s="3">
        <v>1</v>
      </c>
      <c r="D1179">
        <f>IF(C1178&lt;draft_picks[[#This Row],[position]],1,IF(C1178&gt;draft_picks[[#This Row],[position]],D1178+1,IF(C1178=draft_picks[[#This Row],[position]],D1178+1)))</f>
        <v>8</v>
      </c>
      <c r="E1179" t="s">
        <v>7721</v>
      </c>
      <c r="F1179" t="str">
        <f>IF(ISBLANK(draft_picks[[#This Row],[movie_id]]),"",_xlfn.XLOOKUP(draft_picks[[#This Row],[movie_id]],drafts.movies[id],drafts.movies[movie_title]))</f>
        <v>Deep Rising</v>
      </c>
      <c r="G1179" s="3" t="s">
        <v>887</v>
      </c>
      <c r="H1179" t="str">
        <f>IF(ISBLANK(draft_picks[[#This Row],[drafter_id]]),"",_xlfn.XLOOKUP(draft_picks[[#This Row],[drafter_id]],drafters[id],drafters[name]))</f>
        <v>David Ian McKendry</v>
      </c>
      <c r="J1179" t="str">
        <f>IF(ISBLANK(draft_picks[[#This Row],[drafter_team_id]]),"",_xlfn.XLOOKUP(draft_picks[[#This Row],[drafter_team_id]],drafter_teams[id],drafter_teams[name]))</f>
        <v/>
      </c>
      <c r="K1179" s="3" t="s">
        <v>15497</v>
      </c>
      <c r="L1179" t="s">
        <v>15497</v>
      </c>
      <c r="M1179" t="str">
        <f>IF(OR(ISBLANK(draft_picks[[#This Row],[veto_drafter_id]]),draft_picks[[#This Row],[veto_drafter_id]]=""),"",_xlfn.XLOOKUP(draft_picks[[#This Row],[veto_drafter_id]],drafters[id],drafters[name]))</f>
        <v/>
      </c>
      <c r="N1179" t="s">
        <v>15497</v>
      </c>
      <c r="O1179" t="str">
        <f>IF(OR(ISBLANK(draft_picks[[#This Row],[veto_drafter_team_id]]),draft_picks[[#This Row],[veto_drafter_team_id]]=""),"",_xlfn.XLOOKUP(draft_picks[[#This Row],[veto_drafter_team_id]],drafter_teams[id],drafter_teams[name]))</f>
        <v/>
      </c>
      <c r="Q1179" t="s">
        <v>15497</v>
      </c>
      <c r="R1179" t="str">
        <f>IF(OR(ISBLANK(draft_picks[[#This Row],[veto_override_drafter_id]]),draft_picks[[#This Row],[veto_override_drafter_id]]=""),"",_xlfn.XLOOKUP(draft_picks[[#This Row],[veto_override_drafter_id]],drafters[id],drafters[name]))</f>
        <v/>
      </c>
      <c r="S1179" t="s">
        <v>15497</v>
      </c>
      <c r="T1179" t="str">
        <f>IF(OR(ISBLANK(draft_picks[[#This Row],[veto_override_team_id]]),draft_picks[[#This Row],[veto_override_team_id]]=""),"",_xlfn.XLOOKUP(draft_picks[[#This Row],[veto_override_team_id]],drafter_teams[id],drafter_teams[name]))</f>
        <v/>
      </c>
    </row>
    <row r="1180" spans="1:20" x14ac:dyDescent="0.25">
      <c r="A1180" t="s">
        <v>282</v>
      </c>
      <c r="B1180" t="str">
        <f>_xlfn.XLOOKUP(draft_picks[[#This Row],[draft_id]],drafts[id],drafts[title])</f>
        <v>Fictional Musicians Mini-Mega</v>
      </c>
      <c r="C1180" s="3">
        <v>11</v>
      </c>
      <c r="D1180">
        <f>IF(C1179&lt;draft_picks[[#This Row],[position]],1,IF(C1179&gt;draft_picks[[#This Row],[position]],D1179+1,IF(C1179=draft_picks[[#This Row],[position]],D1179+1)))</f>
        <v>1</v>
      </c>
      <c r="E1180" t="s">
        <v>6576</v>
      </c>
      <c r="F1180" t="str">
        <f>IF(ISBLANK(draft_picks[[#This Row],[movie_id]]),"",_xlfn.XLOOKUP(draft_picks[[#This Row],[movie_id]],drafts.movies[id],drafts.movies[movie_title]))</f>
        <v>Scott Pilgrim vs. the World</v>
      </c>
      <c r="G1180" s="3" t="s">
        <v>1061</v>
      </c>
      <c r="H1180" t="str">
        <f>IF(ISBLANK(draft_picks[[#This Row],[drafter_id]]),"",_xlfn.XLOOKUP(draft_picks[[#This Row],[drafter_id]],drafters[id],drafters[name]))</f>
        <v>Kay Hanley</v>
      </c>
      <c r="J1180" t="str">
        <f>IF(ISBLANK(draft_picks[[#This Row],[drafter_team_id]]),"",_xlfn.XLOOKUP(draft_picks[[#This Row],[drafter_team_id]],drafter_teams[id],drafter_teams[name]))</f>
        <v/>
      </c>
      <c r="K1180" s="3" t="s">
        <v>15497</v>
      </c>
      <c r="L1180" t="s">
        <v>15497</v>
      </c>
      <c r="M1180" t="str">
        <f>IF(OR(ISBLANK(draft_picks[[#This Row],[veto_drafter_id]]),draft_picks[[#This Row],[veto_drafter_id]]=""),"",_xlfn.XLOOKUP(draft_picks[[#This Row],[veto_drafter_id]],drafters[id],drafters[name]))</f>
        <v/>
      </c>
      <c r="N1180" t="s">
        <v>15497</v>
      </c>
      <c r="O1180" t="str">
        <f>IF(OR(ISBLANK(draft_picks[[#This Row],[veto_drafter_team_id]]),draft_picks[[#This Row],[veto_drafter_team_id]]=""),"",_xlfn.XLOOKUP(draft_picks[[#This Row],[veto_drafter_team_id]],drafter_teams[id],drafter_teams[name]))</f>
        <v/>
      </c>
      <c r="Q1180" t="s">
        <v>15497</v>
      </c>
      <c r="R1180" t="str">
        <f>IF(OR(ISBLANK(draft_picks[[#This Row],[veto_override_drafter_id]]),draft_picks[[#This Row],[veto_override_drafter_id]]=""),"",_xlfn.XLOOKUP(draft_picks[[#This Row],[veto_override_drafter_id]],drafters[id],drafters[name]))</f>
        <v/>
      </c>
      <c r="S1180" t="s">
        <v>15497</v>
      </c>
      <c r="T1180" t="str">
        <f>IF(OR(ISBLANK(draft_picks[[#This Row],[veto_override_team_id]]),draft_picks[[#This Row],[veto_override_team_id]]=""),"",_xlfn.XLOOKUP(draft_picks[[#This Row],[veto_override_team_id]],drafter_teams[id],drafter_teams[name]))</f>
        <v/>
      </c>
    </row>
    <row r="1181" spans="1:20" x14ac:dyDescent="0.25">
      <c r="A1181" t="s">
        <v>282</v>
      </c>
      <c r="B1181" t="str">
        <f>_xlfn.XLOOKUP(draft_picks[[#This Row],[draft_id]],drafts[id],drafts[title])</f>
        <v>Fictional Musicians Mini-Mega</v>
      </c>
      <c r="C1181" s="3">
        <v>10</v>
      </c>
      <c r="D1181">
        <f>IF(C1180&lt;draft_picks[[#This Row],[position]],1,IF(C1180&gt;draft_picks[[#This Row],[position]],D1180+1,IF(C1180=draft_picks[[#This Row],[position]],D1180+1)))</f>
        <v>2</v>
      </c>
      <c r="E1181" t="s">
        <v>6432</v>
      </c>
      <c r="F1181" t="str">
        <f>IF(ISBLANK(draft_picks[[#This Row],[movie_id]]),"",_xlfn.XLOOKUP(draft_picks[[#This Row],[movie_id]],drafts.movies[id],drafts.movies[movie_title]))</f>
        <v>Sing Street</v>
      </c>
      <c r="G1181" s="3" t="s">
        <v>1061</v>
      </c>
      <c r="H1181" t="str">
        <f>IF(ISBLANK(draft_picks[[#This Row],[drafter_id]]),"",_xlfn.XLOOKUP(draft_picks[[#This Row],[drafter_id]],drafters[id],drafters[name]))</f>
        <v>Kay Hanley</v>
      </c>
      <c r="J1181" t="str">
        <f>IF(ISBLANK(draft_picks[[#This Row],[drafter_team_id]]),"",_xlfn.XLOOKUP(draft_picks[[#This Row],[drafter_team_id]],drafter_teams[id],drafter_teams[name]))</f>
        <v/>
      </c>
      <c r="K1181" s="3" t="s">
        <v>15484</v>
      </c>
      <c r="L1181" t="s">
        <v>1211</v>
      </c>
      <c r="M1181" t="str">
        <f>IF(OR(ISBLANK(draft_picks[[#This Row],[veto_drafter_id]]),draft_picks[[#This Row],[veto_drafter_id]]=""),"",_xlfn.XLOOKUP(draft_picks[[#This Row],[veto_drafter_id]],drafters[id],drafters[name]))</f>
        <v>Dave Holmes</v>
      </c>
      <c r="N1181" t="s">
        <v>15497</v>
      </c>
      <c r="O1181" t="str">
        <f>IF(OR(ISBLANK(draft_picks[[#This Row],[veto_drafter_team_id]]),draft_picks[[#This Row],[veto_drafter_team_id]]=""),"",_xlfn.XLOOKUP(draft_picks[[#This Row],[veto_drafter_team_id]],drafter_teams[id],drafter_teams[name]))</f>
        <v/>
      </c>
      <c r="Q1181" t="s">
        <v>15497</v>
      </c>
      <c r="R1181" t="str">
        <f>IF(OR(ISBLANK(draft_picks[[#This Row],[veto_override_drafter_id]]),draft_picks[[#This Row],[veto_override_drafter_id]]=""),"",_xlfn.XLOOKUP(draft_picks[[#This Row],[veto_override_drafter_id]],drafters[id],drafters[name]))</f>
        <v/>
      </c>
      <c r="S1181" t="s">
        <v>15497</v>
      </c>
      <c r="T1181" t="str">
        <f>IF(OR(ISBLANK(draft_picks[[#This Row],[veto_override_team_id]]),draft_picks[[#This Row],[veto_override_team_id]]=""),"",_xlfn.XLOOKUP(draft_picks[[#This Row],[veto_override_team_id]],drafter_teams[id],drafter_teams[name]))</f>
        <v/>
      </c>
    </row>
    <row r="1182" spans="1:20" x14ac:dyDescent="0.25">
      <c r="A1182" t="s">
        <v>282</v>
      </c>
      <c r="B1182" t="str">
        <f>_xlfn.XLOOKUP(draft_picks[[#This Row],[draft_id]],drafts[id],drafts[title])</f>
        <v>Fictional Musicians Mini-Mega</v>
      </c>
      <c r="C1182" s="3">
        <v>10</v>
      </c>
      <c r="D1182">
        <f>IF(C1181&lt;draft_picks[[#This Row],[position]],1,IF(C1181&gt;draft_picks[[#This Row],[position]],D1181+1,IF(C1181=draft_picks[[#This Row],[position]],D1181+1)))</f>
        <v>3</v>
      </c>
      <c r="E1182" t="s">
        <v>4094</v>
      </c>
      <c r="F1182" t="str">
        <f>IF(ISBLANK(draft_picks[[#This Row],[movie_id]]),"",_xlfn.XLOOKUP(draft_picks[[#This Row],[movie_id]],drafts.movies[id],drafts.movies[movie_title]))</f>
        <v>Inside Llewyn Davis</v>
      </c>
      <c r="G1182" s="3" t="s">
        <v>1061</v>
      </c>
      <c r="H1182" t="str">
        <f>IF(ISBLANK(draft_picks[[#This Row],[drafter_id]]),"",_xlfn.XLOOKUP(draft_picks[[#This Row],[drafter_id]],drafters[id],drafters[name]))</f>
        <v>Kay Hanley</v>
      </c>
      <c r="J1182" t="str">
        <f>IF(ISBLANK(draft_picks[[#This Row],[drafter_team_id]]),"",_xlfn.XLOOKUP(draft_picks[[#This Row],[drafter_team_id]],drafter_teams[id],drafter_teams[name]))</f>
        <v/>
      </c>
      <c r="K1182" s="3" t="s">
        <v>15497</v>
      </c>
      <c r="L1182" t="s">
        <v>15497</v>
      </c>
      <c r="M1182" t="str">
        <f>IF(OR(ISBLANK(draft_picks[[#This Row],[veto_drafter_id]]),draft_picks[[#This Row],[veto_drafter_id]]=""),"",_xlfn.XLOOKUP(draft_picks[[#This Row],[veto_drafter_id]],drafters[id],drafters[name]))</f>
        <v/>
      </c>
      <c r="N1182" t="s">
        <v>15497</v>
      </c>
      <c r="O1182" t="str">
        <f>IF(OR(ISBLANK(draft_picks[[#This Row],[veto_drafter_team_id]]),draft_picks[[#This Row],[veto_drafter_team_id]]=""),"",_xlfn.XLOOKUP(draft_picks[[#This Row],[veto_drafter_team_id]],drafter_teams[id],drafter_teams[name]))</f>
        <v/>
      </c>
      <c r="Q1182" t="s">
        <v>15497</v>
      </c>
      <c r="R1182" t="str">
        <f>IF(OR(ISBLANK(draft_picks[[#This Row],[veto_override_drafter_id]]),draft_picks[[#This Row],[veto_override_drafter_id]]=""),"",_xlfn.XLOOKUP(draft_picks[[#This Row],[veto_override_drafter_id]],drafters[id],drafters[name]))</f>
        <v/>
      </c>
      <c r="S1182" t="s">
        <v>15497</v>
      </c>
      <c r="T1182" t="str">
        <f>IF(OR(ISBLANK(draft_picks[[#This Row],[veto_override_team_id]]),draft_picks[[#This Row],[veto_override_team_id]]=""),"",_xlfn.XLOOKUP(draft_picks[[#This Row],[veto_override_team_id]],drafter_teams[id],drafter_teams[name]))</f>
        <v/>
      </c>
    </row>
    <row r="1183" spans="1:20" x14ac:dyDescent="0.25">
      <c r="A1183" t="s">
        <v>282</v>
      </c>
      <c r="B1183" t="str">
        <f>_xlfn.XLOOKUP(draft_picks[[#This Row],[draft_id]],drafts[id],drafts[title])</f>
        <v>Fictional Musicians Mini-Mega</v>
      </c>
      <c r="C1183" s="3">
        <v>9</v>
      </c>
      <c r="D1183">
        <f>IF(C1182&lt;draft_picks[[#This Row],[position]],1,IF(C1182&gt;draft_picks[[#This Row],[position]],D1182+1,IF(C1182=draft_picks[[#This Row],[position]],D1182+1)))</f>
        <v>4</v>
      </c>
      <c r="E1183" t="s">
        <v>6243</v>
      </c>
      <c r="F1183" t="str">
        <f>IF(ISBLANK(draft_picks[[#This Row],[movie_id]]),"",_xlfn.XLOOKUP(draft_picks[[#This Row],[movie_id]],drafts.movies[id],drafts.movies[movie_title]))</f>
        <v>Ladies and Gentlemen, the Fabulous Stains</v>
      </c>
      <c r="G1183" s="3" t="s">
        <v>1211</v>
      </c>
      <c r="H1183" t="str">
        <f>IF(ISBLANK(draft_picks[[#This Row],[drafter_id]]),"",_xlfn.XLOOKUP(draft_picks[[#This Row],[drafter_id]],drafters[id],drafters[name]))</f>
        <v>Dave Holmes</v>
      </c>
      <c r="J1183" t="str">
        <f>IF(ISBLANK(draft_picks[[#This Row],[drafter_team_id]]),"",_xlfn.XLOOKUP(draft_picks[[#This Row],[drafter_team_id]],drafter_teams[id],drafter_teams[name]))</f>
        <v/>
      </c>
      <c r="K1183" s="3" t="s">
        <v>15497</v>
      </c>
      <c r="L1183" t="s">
        <v>15497</v>
      </c>
      <c r="M1183" t="str">
        <f>IF(OR(ISBLANK(draft_picks[[#This Row],[veto_drafter_id]]),draft_picks[[#This Row],[veto_drafter_id]]=""),"",_xlfn.XLOOKUP(draft_picks[[#This Row],[veto_drafter_id]],drafters[id],drafters[name]))</f>
        <v/>
      </c>
      <c r="N1183" t="s">
        <v>15497</v>
      </c>
      <c r="O1183" t="str">
        <f>IF(OR(ISBLANK(draft_picks[[#This Row],[veto_drafter_team_id]]),draft_picks[[#This Row],[veto_drafter_team_id]]=""),"",_xlfn.XLOOKUP(draft_picks[[#This Row],[veto_drafter_team_id]],drafter_teams[id],drafter_teams[name]))</f>
        <v/>
      </c>
      <c r="Q1183" t="s">
        <v>15497</v>
      </c>
      <c r="R1183" t="str">
        <f>IF(OR(ISBLANK(draft_picks[[#This Row],[veto_override_drafter_id]]),draft_picks[[#This Row],[veto_override_drafter_id]]=""),"",_xlfn.XLOOKUP(draft_picks[[#This Row],[veto_override_drafter_id]],drafters[id],drafters[name]))</f>
        <v/>
      </c>
      <c r="S1183" t="s">
        <v>15497</v>
      </c>
      <c r="T1183" t="str">
        <f>IF(OR(ISBLANK(draft_picks[[#This Row],[veto_override_team_id]]),draft_picks[[#This Row],[veto_override_team_id]]=""),"",_xlfn.XLOOKUP(draft_picks[[#This Row],[veto_override_team_id]],drafter_teams[id],drafter_teams[name]))</f>
        <v/>
      </c>
    </row>
    <row r="1184" spans="1:20" x14ac:dyDescent="0.25">
      <c r="A1184" t="s">
        <v>282</v>
      </c>
      <c r="B1184" t="str">
        <f>_xlfn.XLOOKUP(draft_picks[[#This Row],[draft_id]],drafts[id],drafts[title])</f>
        <v>Fictional Musicians Mini-Mega</v>
      </c>
      <c r="C1184" s="3">
        <v>8</v>
      </c>
      <c r="D1184">
        <f>IF(C1183&lt;draft_picks[[#This Row],[position]],1,IF(C1183&gt;draft_picks[[#This Row],[position]],D1183+1,IF(C1183=draft_picks[[#This Row],[position]],D1183+1)))</f>
        <v>5</v>
      </c>
      <c r="E1184" t="s">
        <v>4263</v>
      </c>
      <c r="F1184" t="str">
        <f>IF(ISBLANK(draft_picks[[#This Row],[movie_id]]),"",_xlfn.XLOOKUP(draft_picks[[#This Row],[movie_id]],drafts.movies[id],drafts.movies[movie_title]))</f>
        <v>Starstruck</v>
      </c>
      <c r="G1184" s="3" t="s">
        <v>1211</v>
      </c>
      <c r="H1184" t="str">
        <f>IF(ISBLANK(draft_picks[[#This Row],[drafter_id]]),"",_xlfn.XLOOKUP(draft_picks[[#This Row],[drafter_id]],drafters[id],drafters[name]))</f>
        <v>Dave Holmes</v>
      </c>
      <c r="J1184" t="str">
        <f>IF(ISBLANK(draft_picks[[#This Row],[drafter_team_id]]),"",_xlfn.XLOOKUP(draft_picks[[#This Row],[drafter_team_id]],drafter_teams[id],drafter_teams[name]))</f>
        <v/>
      </c>
      <c r="K1184" s="3" t="s">
        <v>15497</v>
      </c>
      <c r="L1184" t="s">
        <v>15497</v>
      </c>
      <c r="M1184" t="str">
        <f>IF(OR(ISBLANK(draft_picks[[#This Row],[veto_drafter_id]]),draft_picks[[#This Row],[veto_drafter_id]]=""),"",_xlfn.XLOOKUP(draft_picks[[#This Row],[veto_drafter_id]],drafters[id],drafters[name]))</f>
        <v/>
      </c>
      <c r="N1184" t="s">
        <v>15497</v>
      </c>
      <c r="O1184" t="str">
        <f>IF(OR(ISBLANK(draft_picks[[#This Row],[veto_drafter_team_id]]),draft_picks[[#This Row],[veto_drafter_team_id]]=""),"",_xlfn.XLOOKUP(draft_picks[[#This Row],[veto_drafter_team_id]],drafter_teams[id],drafter_teams[name]))</f>
        <v/>
      </c>
      <c r="Q1184" t="s">
        <v>15497</v>
      </c>
      <c r="R1184" t="str">
        <f>IF(OR(ISBLANK(draft_picks[[#This Row],[veto_override_drafter_id]]),draft_picks[[#This Row],[veto_override_drafter_id]]=""),"",_xlfn.XLOOKUP(draft_picks[[#This Row],[veto_override_drafter_id]],drafters[id],drafters[name]))</f>
        <v/>
      </c>
      <c r="S1184" t="s">
        <v>15497</v>
      </c>
      <c r="T1184" t="str">
        <f>IF(OR(ISBLANK(draft_picks[[#This Row],[veto_override_team_id]]),draft_picks[[#This Row],[veto_override_team_id]]=""),"",_xlfn.XLOOKUP(draft_picks[[#This Row],[veto_override_team_id]],drafter_teams[id],drafter_teams[name]))</f>
        <v/>
      </c>
    </row>
    <row r="1185" spans="1:20" x14ac:dyDescent="0.25">
      <c r="A1185" t="s">
        <v>282</v>
      </c>
      <c r="B1185" t="str">
        <f>_xlfn.XLOOKUP(draft_picks[[#This Row],[draft_id]],drafts[id],drafts[title])</f>
        <v>Fictional Musicians Mini-Mega</v>
      </c>
      <c r="C1185" s="3">
        <v>7</v>
      </c>
      <c r="D1185">
        <f>IF(C1184&lt;draft_picks[[#This Row],[position]],1,IF(C1184&gt;draft_picks[[#This Row],[position]],D1184+1,IF(C1184=draft_picks[[#This Row],[position]],D1184+1)))</f>
        <v>6</v>
      </c>
      <c r="E1185" t="s">
        <v>7048</v>
      </c>
      <c r="F1185" t="str">
        <f>IF(ISBLANK(draft_picks[[#This Row],[movie_id]]),"",_xlfn.XLOOKUP(draft_picks[[#This Row],[movie_id]],drafts.movies[id],drafts.movies[movie_title]))</f>
        <v>Green Room</v>
      </c>
      <c r="G1185" s="3" t="s">
        <v>959</v>
      </c>
      <c r="H1185" t="str">
        <f>IF(ISBLANK(draft_picks[[#This Row],[drafter_id]]),"",_xlfn.XLOOKUP(draft_picks[[#This Row],[drafter_id]],drafters[id],drafters[name]))</f>
        <v>Matt Mercer</v>
      </c>
      <c r="J1185" t="str">
        <f>IF(ISBLANK(draft_picks[[#This Row],[drafter_team_id]]),"",_xlfn.XLOOKUP(draft_picks[[#This Row],[drafter_team_id]],drafter_teams[id],drafter_teams[name]))</f>
        <v/>
      </c>
      <c r="K1185" s="3" t="s">
        <v>15484</v>
      </c>
      <c r="L1185" t="s">
        <v>1211</v>
      </c>
      <c r="M1185" t="str">
        <f>IF(OR(ISBLANK(draft_picks[[#This Row],[veto_drafter_id]]),draft_picks[[#This Row],[veto_drafter_id]]=""),"",_xlfn.XLOOKUP(draft_picks[[#This Row],[veto_drafter_id]],drafters[id],drafters[name]))</f>
        <v>Dave Holmes</v>
      </c>
      <c r="N1185" t="s">
        <v>15497</v>
      </c>
      <c r="O1185" t="str">
        <f>IF(OR(ISBLANK(draft_picks[[#This Row],[veto_drafter_team_id]]),draft_picks[[#This Row],[veto_drafter_team_id]]=""),"",_xlfn.XLOOKUP(draft_picks[[#This Row],[veto_drafter_team_id]],drafter_teams[id],drafter_teams[name]))</f>
        <v/>
      </c>
      <c r="Q1185" t="s">
        <v>15497</v>
      </c>
      <c r="R1185" t="str">
        <f>IF(OR(ISBLANK(draft_picks[[#This Row],[veto_override_drafter_id]]),draft_picks[[#This Row],[veto_override_drafter_id]]=""),"",_xlfn.XLOOKUP(draft_picks[[#This Row],[veto_override_drafter_id]],drafters[id],drafters[name]))</f>
        <v/>
      </c>
      <c r="S1185" t="s">
        <v>15497</v>
      </c>
      <c r="T1185" t="str">
        <f>IF(OR(ISBLANK(draft_picks[[#This Row],[veto_override_team_id]]),draft_picks[[#This Row],[veto_override_team_id]]=""),"",_xlfn.XLOOKUP(draft_picks[[#This Row],[veto_override_team_id]],drafter_teams[id],drafter_teams[name]))</f>
        <v/>
      </c>
    </row>
    <row r="1186" spans="1:20" x14ac:dyDescent="0.25">
      <c r="A1186" t="s">
        <v>282</v>
      </c>
      <c r="B1186" t="str">
        <f>_xlfn.XLOOKUP(draft_picks[[#This Row],[draft_id]],drafts[id],drafts[title])</f>
        <v>Fictional Musicians Mini-Mega</v>
      </c>
      <c r="C1186" s="3">
        <v>7</v>
      </c>
      <c r="D1186">
        <f>IF(C1185&lt;draft_picks[[#This Row],[position]],1,IF(C1185&gt;draft_picks[[#This Row],[position]],D1185+1,IF(C1185=draft_picks[[#This Row],[position]],D1185+1)))</f>
        <v>7</v>
      </c>
      <c r="E1186" t="s">
        <v>2228</v>
      </c>
      <c r="F1186" t="str">
        <f>IF(ISBLANK(draft_picks[[#This Row],[movie_id]]),"",_xlfn.XLOOKUP(draft_picks[[#This Row],[movie_id]],drafts.movies[id],drafts.movies[movie_title]))</f>
        <v>The Commitments</v>
      </c>
      <c r="G1186" s="3" t="s">
        <v>959</v>
      </c>
      <c r="H1186" t="str">
        <f>IF(ISBLANK(draft_picks[[#This Row],[drafter_id]]),"",_xlfn.XLOOKUP(draft_picks[[#This Row],[drafter_id]],drafters[id],drafters[name]))</f>
        <v>Matt Mercer</v>
      </c>
      <c r="J1186" t="str">
        <f>IF(ISBLANK(draft_picks[[#This Row],[drafter_team_id]]),"",_xlfn.XLOOKUP(draft_picks[[#This Row],[drafter_team_id]],drafter_teams[id],drafter_teams[name]))</f>
        <v/>
      </c>
      <c r="K1186" s="3" t="s">
        <v>15497</v>
      </c>
      <c r="L1186" t="s">
        <v>15497</v>
      </c>
      <c r="M1186" t="str">
        <f>IF(OR(ISBLANK(draft_picks[[#This Row],[veto_drafter_id]]),draft_picks[[#This Row],[veto_drafter_id]]=""),"",_xlfn.XLOOKUP(draft_picks[[#This Row],[veto_drafter_id]],drafters[id],drafters[name]))</f>
        <v/>
      </c>
      <c r="N1186" t="s">
        <v>15497</v>
      </c>
      <c r="O1186" t="str">
        <f>IF(OR(ISBLANK(draft_picks[[#This Row],[veto_drafter_team_id]]),draft_picks[[#This Row],[veto_drafter_team_id]]=""),"",_xlfn.XLOOKUP(draft_picks[[#This Row],[veto_drafter_team_id]],drafter_teams[id],drafter_teams[name]))</f>
        <v/>
      </c>
      <c r="Q1186" t="s">
        <v>15497</v>
      </c>
      <c r="R1186" t="str">
        <f>IF(OR(ISBLANK(draft_picks[[#This Row],[veto_override_drafter_id]]),draft_picks[[#This Row],[veto_override_drafter_id]]=""),"",_xlfn.XLOOKUP(draft_picks[[#This Row],[veto_override_drafter_id]],drafters[id],drafters[name]))</f>
        <v/>
      </c>
      <c r="S1186" t="s">
        <v>15497</v>
      </c>
      <c r="T1186" t="str">
        <f>IF(OR(ISBLANK(draft_picks[[#This Row],[veto_override_team_id]]),draft_picks[[#This Row],[veto_override_team_id]]=""),"",_xlfn.XLOOKUP(draft_picks[[#This Row],[veto_override_team_id]],drafter_teams[id],drafter_teams[name]))</f>
        <v/>
      </c>
    </row>
    <row r="1187" spans="1:20" x14ac:dyDescent="0.25">
      <c r="A1187" t="s">
        <v>282</v>
      </c>
      <c r="B1187" t="str">
        <f>_xlfn.XLOOKUP(draft_picks[[#This Row],[draft_id]],drafts[id],drafts[title])</f>
        <v>Fictional Musicians Mini-Mega</v>
      </c>
      <c r="C1187" s="3">
        <v>6</v>
      </c>
      <c r="D1187">
        <f>IF(C1186&lt;draft_picks[[#This Row],[position]],1,IF(C1186&gt;draft_picks[[#This Row],[position]],D1186+1,IF(C1186=draft_picks[[#This Row],[position]],D1186+1)))</f>
        <v>8</v>
      </c>
      <c r="E1187" t="s">
        <v>5734</v>
      </c>
      <c r="F1187" t="str">
        <f>IF(ISBLANK(draft_picks[[#This Row],[movie_id]]),"",_xlfn.XLOOKUP(draft_picks[[#This Row],[movie_id]],drafts.movies[id],drafts.movies[movie_title]))</f>
        <v>This Is Spinal Tap</v>
      </c>
      <c r="G1187" s="3" t="s">
        <v>1061</v>
      </c>
      <c r="H1187" t="str">
        <f>IF(ISBLANK(draft_picks[[#This Row],[drafter_id]]),"",_xlfn.XLOOKUP(draft_picks[[#This Row],[drafter_id]],drafters[id],drafters[name]))</f>
        <v>Kay Hanley</v>
      </c>
      <c r="J1187" t="str">
        <f>IF(ISBLANK(draft_picks[[#This Row],[drafter_team_id]]),"",_xlfn.XLOOKUP(draft_picks[[#This Row],[drafter_team_id]],drafter_teams[id],drafter_teams[name]))</f>
        <v/>
      </c>
      <c r="K1187" s="3" t="s">
        <v>15497</v>
      </c>
      <c r="L1187" t="s">
        <v>15497</v>
      </c>
      <c r="M1187" t="str">
        <f>IF(OR(ISBLANK(draft_picks[[#This Row],[veto_drafter_id]]),draft_picks[[#This Row],[veto_drafter_id]]=""),"",_xlfn.XLOOKUP(draft_picks[[#This Row],[veto_drafter_id]],drafters[id],drafters[name]))</f>
        <v/>
      </c>
      <c r="N1187" t="s">
        <v>15497</v>
      </c>
      <c r="O1187" t="str">
        <f>IF(OR(ISBLANK(draft_picks[[#This Row],[veto_drafter_team_id]]),draft_picks[[#This Row],[veto_drafter_team_id]]=""),"",_xlfn.XLOOKUP(draft_picks[[#This Row],[veto_drafter_team_id]],drafter_teams[id],drafter_teams[name]))</f>
        <v/>
      </c>
      <c r="Q1187" t="s">
        <v>15497</v>
      </c>
      <c r="R1187" t="str">
        <f>IF(OR(ISBLANK(draft_picks[[#This Row],[veto_override_drafter_id]]),draft_picks[[#This Row],[veto_override_drafter_id]]=""),"",_xlfn.XLOOKUP(draft_picks[[#This Row],[veto_override_drafter_id]],drafters[id],drafters[name]))</f>
        <v/>
      </c>
      <c r="S1187" t="s">
        <v>15497</v>
      </c>
      <c r="T1187" t="str">
        <f>IF(OR(ISBLANK(draft_picks[[#This Row],[veto_override_team_id]]),draft_picks[[#This Row],[veto_override_team_id]]=""),"",_xlfn.XLOOKUP(draft_picks[[#This Row],[veto_override_team_id]],drafter_teams[id],drafter_teams[name]))</f>
        <v/>
      </c>
    </row>
    <row r="1188" spans="1:20" x14ac:dyDescent="0.25">
      <c r="A1188" t="s">
        <v>282</v>
      </c>
      <c r="B1188" t="str">
        <f>_xlfn.XLOOKUP(draft_picks[[#This Row],[draft_id]],drafts[id],drafts[title])</f>
        <v>Fictional Musicians Mini-Mega</v>
      </c>
      <c r="C1188" s="3">
        <v>5</v>
      </c>
      <c r="D1188">
        <f>IF(C1187&lt;draft_picks[[#This Row],[position]],1,IF(C1187&gt;draft_picks[[#This Row],[position]],D1187+1,IF(C1187=draft_picks[[#This Row],[position]],D1187+1)))</f>
        <v>9</v>
      </c>
      <c r="E1188" t="s">
        <v>3627</v>
      </c>
      <c r="F1188" t="str">
        <f>IF(ISBLANK(draft_picks[[#This Row],[movie_id]]),"",_xlfn.XLOOKUP(draft_picks[[#This Row],[movie_id]],drafts.movies[id],drafts.movies[movie_title]))</f>
        <v>Josie and the Pussycats</v>
      </c>
      <c r="G1188" s="3" t="s">
        <v>1211</v>
      </c>
      <c r="H1188" t="str">
        <f>IF(ISBLANK(draft_picks[[#This Row],[drafter_id]]),"",_xlfn.XLOOKUP(draft_picks[[#This Row],[drafter_id]],drafters[id],drafters[name]))</f>
        <v>Dave Holmes</v>
      </c>
      <c r="J1188" t="str">
        <f>IF(ISBLANK(draft_picks[[#This Row],[drafter_team_id]]),"",_xlfn.XLOOKUP(draft_picks[[#This Row],[drafter_team_id]],drafter_teams[id],drafter_teams[name]))</f>
        <v/>
      </c>
      <c r="K1188" s="3" t="s">
        <v>15497</v>
      </c>
      <c r="L1188" t="s">
        <v>15497</v>
      </c>
      <c r="M1188" t="str">
        <f>IF(OR(ISBLANK(draft_picks[[#This Row],[veto_drafter_id]]),draft_picks[[#This Row],[veto_drafter_id]]=""),"",_xlfn.XLOOKUP(draft_picks[[#This Row],[veto_drafter_id]],drafters[id],drafters[name]))</f>
        <v/>
      </c>
      <c r="N1188" t="s">
        <v>15497</v>
      </c>
      <c r="O1188" t="str">
        <f>IF(OR(ISBLANK(draft_picks[[#This Row],[veto_drafter_team_id]]),draft_picks[[#This Row],[veto_drafter_team_id]]=""),"",_xlfn.XLOOKUP(draft_picks[[#This Row],[veto_drafter_team_id]],drafter_teams[id],drafter_teams[name]))</f>
        <v/>
      </c>
      <c r="Q1188" t="s">
        <v>15497</v>
      </c>
      <c r="R1188" t="str">
        <f>IF(OR(ISBLANK(draft_picks[[#This Row],[veto_override_drafter_id]]),draft_picks[[#This Row],[veto_override_drafter_id]]=""),"",_xlfn.XLOOKUP(draft_picks[[#This Row],[veto_override_drafter_id]],drafters[id],drafters[name]))</f>
        <v/>
      </c>
      <c r="S1188" t="s">
        <v>15497</v>
      </c>
      <c r="T1188" t="str">
        <f>IF(OR(ISBLANK(draft_picks[[#This Row],[veto_override_team_id]]),draft_picks[[#This Row],[veto_override_team_id]]=""),"",_xlfn.XLOOKUP(draft_picks[[#This Row],[veto_override_team_id]],drafter_teams[id],drafter_teams[name]))</f>
        <v/>
      </c>
    </row>
    <row r="1189" spans="1:20" x14ac:dyDescent="0.25">
      <c r="A1189" t="s">
        <v>282</v>
      </c>
      <c r="B1189" t="str">
        <f>_xlfn.XLOOKUP(draft_picks[[#This Row],[draft_id]],drafts[id],drafts[title])</f>
        <v>Fictional Musicians Mini-Mega</v>
      </c>
      <c r="C1189" s="3">
        <v>4</v>
      </c>
      <c r="D1189">
        <f>IF(C1188&lt;draft_picks[[#This Row],[position]],1,IF(C1188&gt;draft_picks[[#This Row],[position]],D1188+1,IF(C1188=draft_picks[[#This Row],[position]],D1188+1)))</f>
        <v>10</v>
      </c>
      <c r="E1189" t="s">
        <v>7309</v>
      </c>
      <c r="F1189" t="str">
        <f>IF(ISBLANK(draft_picks[[#This Row],[movie_id]]),"",_xlfn.XLOOKUP(draft_picks[[#This Row],[movie_id]],drafts.movies[id],drafts.movies[movie_title]))</f>
        <v>Phantom of the Paradise</v>
      </c>
      <c r="G1189" s="3" t="s">
        <v>959</v>
      </c>
      <c r="H1189" t="str">
        <f>IF(ISBLANK(draft_picks[[#This Row],[drafter_id]]),"",_xlfn.XLOOKUP(draft_picks[[#This Row],[drafter_id]],drafters[id],drafters[name]))</f>
        <v>Matt Mercer</v>
      </c>
      <c r="J1189" t="str">
        <f>IF(ISBLANK(draft_picks[[#This Row],[drafter_team_id]]),"",_xlfn.XLOOKUP(draft_picks[[#This Row],[drafter_team_id]],drafter_teams[id],drafter_teams[name]))</f>
        <v/>
      </c>
      <c r="K1189" s="3" t="s">
        <v>15497</v>
      </c>
      <c r="L1189" t="s">
        <v>15497</v>
      </c>
      <c r="M1189" t="str">
        <f>IF(OR(ISBLANK(draft_picks[[#This Row],[veto_drafter_id]]),draft_picks[[#This Row],[veto_drafter_id]]=""),"",_xlfn.XLOOKUP(draft_picks[[#This Row],[veto_drafter_id]],drafters[id],drafters[name]))</f>
        <v/>
      </c>
      <c r="N1189" t="s">
        <v>15497</v>
      </c>
      <c r="O1189" t="str">
        <f>IF(OR(ISBLANK(draft_picks[[#This Row],[veto_drafter_team_id]]),draft_picks[[#This Row],[veto_drafter_team_id]]=""),"",_xlfn.XLOOKUP(draft_picks[[#This Row],[veto_drafter_team_id]],drafter_teams[id],drafter_teams[name]))</f>
        <v/>
      </c>
      <c r="Q1189" t="s">
        <v>15497</v>
      </c>
      <c r="R1189" t="str">
        <f>IF(OR(ISBLANK(draft_picks[[#This Row],[veto_override_drafter_id]]),draft_picks[[#This Row],[veto_override_drafter_id]]=""),"",_xlfn.XLOOKUP(draft_picks[[#This Row],[veto_override_drafter_id]],drafters[id],drafters[name]))</f>
        <v/>
      </c>
      <c r="S1189" t="s">
        <v>15497</v>
      </c>
      <c r="T1189" t="str">
        <f>IF(OR(ISBLANK(draft_picks[[#This Row],[veto_override_team_id]]),draft_picks[[#This Row],[veto_override_team_id]]=""),"",_xlfn.XLOOKUP(draft_picks[[#This Row],[veto_override_team_id]],drafter_teams[id],drafter_teams[name]))</f>
        <v/>
      </c>
    </row>
    <row r="1190" spans="1:20" x14ac:dyDescent="0.25">
      <c r="A1190" t="s">
        <v>282</v>
      </c>
      <c r="B1190" t="str">
        <f>_xlfn.XLOOKUP(draft_picks[[#This Row],[draft_id]],drafts[id],drafts[title])</f>
        <v>Fictional Musicians Mini-Mega</v>
      </c>
      <c r="C1190" s="3">
        <v>3</v>
      </c>
      <c r="D1190">
        <f>IF(C1189&lt;draft_picks[[#This Row],[position]],1,IF(C1189&gt;draft_picks[[#This Row],[position]],D1189+1,IF(C1189=draft_picks[[#This Row],[position]],D1189+1)))</f>
        <v>11</v>
      </c>
      <c r="E1190" t="s">
        <v>3954</v>
      </c>
      <c r="F1190" t="str">
        <f>IF(ISBLANK(draft_picks[[#This Row],[movie_id]]),"",_xlfn.XLOOKUP(draft_picks[[#This Row],[movie_id]],drafts.movies[id],drafts.movies[movie_title]))</f>
        <v>That Thing You Do!</v>
      </c>
      <c r="G1190" s="3" t="s">
        <v>1061</v>
      </c>
      <c r="H1190" t="str">
        <f>IF(ISBLANK(draft_picks[[#This Row],[drafter_id]]),"",_xlfn.XLOOKUP(draft_picks[[#This Row],[drafter_id]],drafters[id],drafters[name]))</f>
        <v>Kay Hanley</v>
      </c>
      <c r="J1190" t="str">
        <f>IF(ISBLANK(draft_picks[[#This Row],[drafter_team_id]]),"",_xlfn.XLOOKUP(draft_picks[[#This Row],[drafter_team_id]],drafter_teams[id],drafter_teams[name]))</f>
        <v/>
      </c>
      <c r="K1190" s="3" t="s">
        <v>15497</v>
      </c>
      <c r="L1190" t="s">
        <v>15497</v>
      </c>
      <c r="M1190" t="str">
        <f>IF(OR(ISBLANK(draft_picks[[#This Row],[veto_drafter_id]]),draft_picks[[#This Row],[veto_drafter_id]]=""),"",_xlfn.XLOOKUP(draft_picks[[#This Row],[veto_drafter_id]],drafters[id],drafters[name]))</f>
        <v/>
      </c>
      <c r="N1190" t="s">
        <v>15497</v>
      </c>
      <c r="O1190" t="str">
        <f>IF(OR(ISBLANK(draft_picks[[#This Row],[veto_drafter_team_id]]),draft_picks[[#This Row],[veto_drafter_team_id]]=""),"",_xlfn.XLOOKUP(draft_picks[[#This Row],[veto_drafter_team_id]],drafter_teams[id],drafter_teams[name]))</f>
        <v/>
      </c>
      <c r="Q1190" t="s">
        <v>15497</v>
      </c>
      <c r="R1190" t="str">
        <f>IF(OR(ISBLANK(draft_picks[[#This Row],[veto_override_drafter_id]]),draft_picks[[#This Row],[veto_override_drafter_id]]=""),"",_xlfn.XLOOKUP(draft_picks[[#This Row],[veto_override_drafter_id]],drafters[id],drafters[name]))</f>
        <v/>
      </c>
      <c r="S1190" t="s">
        <v>15497</v>
      </c>
      <c r="T1190" t="str">
        <f>IF(OR(ISBLANK(draft_picks[[#This Row],[veto_override_team_id]]),draft_picks[[#This Row],[veto_override_team_id]]=""),"",_xlfn.XLOOKUP(draft_picks[[#This Row],[veto_override_team_id]],drafter_teams[id],drafter_teams[name]))</f>
        <v/>
      </c>
    </row>
    <row r="1191" spans="1:20" x14ac:dyDescent="0.25">
      <c r="A1191" t="s">
        <v>282</v>
      </c>
      <c r="B1191" t="str">
        <f>_xlfn.XLOOKUP(draft_picks[[#This Row],[draft_id]],drafts[id],drafts[title])</f>
        <v>Fictional Musicians Mini-Mega</v>
      </c>
      <c r="C1191" s="3">
        <v>2</v>
      </c>
      <c r="D1191">
        <f>IF(C1190&lt;draft_picks[[#This Row],[position]],1,IF(C1190&gt;draft_picks[[#This Row],[position]],D1190+1,IF(C1190=draft_picks[[#This Row],[position]],D1190+1)))</f>
        <v>12</v>
      </c>
      <c r="E1191" t="s">
        <v>6432</v>
      </c>
      <c r="F1191" t="str">
        <f>IF(ISBLANK(draft_picks[[#This Row],[movie_id]]),"",_xlfn.XLOOKUP(draft_picks[[#This Row],[movie_id]],drafts.movies[id],drafts.movies[movie_title]))</f>
        <v>Sing Street</v>
      </c>
      <c r="G1191" s="3" t="s">
        <v>1211</v>
      </c>
      <c r="H1191" t="str">
        <f>IF(ISBLANK(draft_picks[[#This Row],[drafter_id]]),"",_xlfn.XLOOKUP(draft_picks[[#This Row],[drafter_id]],drafters[id],drafters[name]))</f>
        <v>Dave Holmes</v>
      </c>
      <c r="J1191" t="str">
        <f>IF(ISBLANK(draft_picks[[#This Row],[drafter_team_id]]),"",_xlfn.XLOOKUP(draft_picks[[#This Row],[drafter_team_id]],drafter_teams[id],drafter_teams[name]))</f>
        <v/>
      </c>
      <c r="K1191" s="3" t="s">
        <v>15497</v>
      </c>
      <c r="L1191" t="s">
        <v>15497</v>
      </c>
      <c r="M1191" t="str">
        <f>IF(OR(ISBLANK(draft_picks[[#This Row],[veto_drafter_id]]),draft_picks[[#This Row],[veto_drafter_id]]=""),"",_xlfn.XLOOKUP(draft_picks[[#This Row],[veto_drafter_id]],drafters[id],drafters[name]))</f>
        <v/>
      </c>
      <c r="N1191" t="s">
        <v>15497</v>
      </c>
      <c r="O1191" t="str">
        <f>IF(OR(ISBLANK(draft_picks[[#This Row],[veto_drafter_team_id]]),draft_picks[[#This Row],[veto_drafter_team_id]]=""),"",_xlfn.XLOOKUP(draft_picks[[#This Row],[veto_drafter_team_id]],drafter_teams[id],drafter_teams[name]))</f>
        <v/>
      </c>
      <c r="Q1191" t="s">
        <v>15497</v>
      </c>
      <c r="R1191" t="str">
        <f>IF(OR(ISBLANK(draft_picks[[#This Row],[veto_override_drafter_id]]),draft_picks[[#This Row],[veto_override_drafter_id]]=""),"",_xlfn.XLOOKUP(draft_picks[[#This Row],[veto_override_drafter_id]],drafters[id],drafters[name]))</f>
        <v/>
      </c>
      <c r="S1191" t="s">
        <v>15497</v>
      </c>
      <c r="T1191" t="str">
        <f>IF(OR(ISBLANK(draft_picks[[#This Row],[veto_override_team_id]]),draft_picks[[#This Row],[veto_override_team_id]]=""),"",_xlfn.XLOOKUP(draft_picks[[#This Row],[veto_override_team_id]],drafter_teams[id],drafter_teams[name]))</f>
        <v/>
      </c>
    </row>
    <row r="1192" spans="1:20" x14ac:dyDescent="0.25">
      <c r="A1192" t="s">
        <v>282</v>
      </c>
      <c r="B1192" t="str">
        <f>_xlfn.XLOOKUP(draft_picks[[#This Row],[draft_id]],drafts[id],drafts[title])</f>
        <v>Fictional Musicians Mini-Mega</v>
      </c>
      <c r="C1192" s="3">
        <v>1</v>
      </c>
      <c r="D1192">
        <f>IF(C1191&lt;draft_picks[[#This Row],[position]],1,IF(C1191&gt;draft_picks[[#This Row],[position]],D1191+1,IF(C1191=draft_picks[[#This Row],[position]],D1191+1)))</f>
        <v>13</v>
      </c>
      <c r="E1192" t="s">
        <v>4443</v>
      </c>
      <c r="F1192" t="str">
        <f>IF(ISBLANK(draft_picks[[#This Row],[movie_id]]),"",_xlfn.XLOOKUP(draft_picks[[#This Row],[movie_id]],drafts.movies[id],drafts.movies[movie_title]))</f>
        <v>Almost Famous</v>
      </c>
      <c r="G1192" s="3" t="s">
        <v>959</v>
      </c>
      <c r="H1192" t="str">
        <f>IF(ISBLANK(draft_picks[[#This Row],[drafter_id]]),"",_xlfn.XLOOKUP(draft_picks[[#This Row],[drafter_id]],drafters[id],drafters[name]))</f>
        <v>Matt Mercer</v>
      </c>
      <c r="J1192" t="str">
        <f>IF(ISBLANK(draft_picks[[#This Row],[drafter_team_id]]),"",_xlfn.XLOOKUP(draft_picks[[#This Row],[drafter_team_id]],drafter_teams[id],drafter_teams[name]))</f>
        <v/>
      </c>
      <c r="K1192" s="3" t="s">
        <v>15497</v>
      </c>
      <c r="L1192" t="s">
        <v>15497</v>
      </c>
      <c r="M1192" t="str">
        <f>IF(OR(ISBLANK(draft_picks[[#This Row],[veto_drafter_id]]),draft_picks[[#This Row],[veto_drafter_id]]=""),"",_xlfn.XLOOKUP(draft_picks[[#This Row],[veto_drafter_id]],drafters[id],drafters[name]))</f>
        <v/>
      </c>
      <c r="N1192" t="s">
        <v>15497</v>
      </c>
      <c r="O1192" t="str">
        <f>IF(OR(ISBLANK(draft_picks[[#This Row],[veto_drafter_team_id]]),draft_picks[[#This Row],[veto_drafter_team_id]]=""),"",_xlfn.XLOOKUP(draft_picks[[#This Row],[veto_drafter_team_id]],drafter_teams[id],drafter_teams[name]))</f>
        <v/>
      </c>
      <c r="Q1192" t="s">
        <v>15497</v>
      </c>
      <c r="R1192" t="str">
        <f>IF(OR(ISBLANK(draft_picks[[#This Row],[veto_override_drafter_id]]),draft_picks[[#This Row],[veto_override_drafter_id]]=""),"",_xlfn.XLOOKUP(draft_picks[[#This Row],[veto_override_drafter_id]],drafters[id],drafters[name]))</f>
        <v/>
      </c>
      <c r="S1192" t="s">
        <v>15497</v>
      </c>
      <c r="T1192" t="str">
        <f>IF(OR(ISBLANK(draft_picks[[#This Row],[veto_override_team_id]]),draft_picks[[#This Row],[veto_override_team_id]]=""),"",_xlfn.XLOOKUP(draft_picks[[#This Row],[veto_override_team_id]],drafter_teams[id],drafter_teams[name]))</f>
        <v/>
      </c>
    </row>
    <row r="1193" spans="1:20" x14ac:dyDescent="0.25">
      <c r="A1193" t="s">
        <v>379</v>
      </c>
      <c r="B1193" t="str">
        <f>_xlfn.XLOOKUP(draft_picks[[#This Row],[draft_id]],drafts[id],drafts[title])</f>
        <v>Cannon</v>
      </c>
      <c r="C1193" s="3">
        <v>7</v>
      </c>
      <c r="D1193">
        <f>IF(C1192&lt;draft_picks[[#This Row],[position]],1,IF(C1192&gt;draft_picks[[#This Row],[position]],D1192+1,IF(C1192=draft_picks[[#This Row],[position]],D1192+1)))</f>
        <v>1</v>
      </c>
      <c r="E1193" t="s">
        <v>8340</v>
      </c>
      <c r="F1193" t="str">
        <f>IF(ISBLANK(draft_picks[[#This Row],[movie_id]]),"",_xlfn.XLOOKUP(draft_picks[[#This Row],[movie_id]],drafts.movies[id],drafts.movies[movie_title]))</f>
        <v>Cyborg</v>
      </c>
      <c r="G1193" s="3" t="s">
        <v>1099</v>
      </c>
      <c r="H1193" t="str">
        <f>IF(ISBLANK(draft_picks[[#This Row],[drafter_id]]),"",_xlfn.XLOOKUP(draft_picks[[#This Row],[drafter_id]],drafters[id],drafters[name]))</f>
        <v>Patrick Bromley</v>
      </c>
      <c r="J1193" t="str">
        <f>IF(ISBLANK(draft_picks[[#This Row],[drafter_team_id]]),"",_xlfn.XLOOKUP(draft_picks[[#This Row],[drafter_team_id]],drafter_teams[id],drafter_teams[name]))</f>
        <v/>
      </c>
      <c r="K1193" s="3" t="s">
        <v>15484</v>
      </c>
      <c r="L1193" t="s">
        <v>805</v>
      </c>
      <c r="M1193" t="str">
        <f>IF(OR(ISBLANK(draft_picks[[#This Row],[veto_drafter_id]]),draft_picks[[#This Row],[veto_drafter_id]]=""),"",_xlfn.XLOOKUP(draft_picks[[#This Row],[veto_drafter_id]],drafters[id],drafters[name]))</f>
        <v>Elric Kane</v>
      </c>
      <c r="N1193" t="s">
        <v>15497</v>
      </c>
      <c r="O1193" t="str">
        <f>IF(OR(ISBLANK(draft_picks[[#This Row],[veto_drafter_team_id]]),draft_picks[[#This Row],[veto_drafter_team_id]]=""),"",_xlfn.XLOOKUP(draft_picks[[#This Row],[veto_drafter_team_id]],drafter_teams[id],drafter_teams[name]))</f>
        <v/>
      </c>
      <c r="Q1193" t="s">
        <v>15497</v>
      </c>
      <c r="R1193" t="str">
        <f>IF(OR(ISBLANK(draft_picks[[#This Row],[veto_override_drafter_id]]),draft_picks[[#This Row],[veto_override_drafter_id]]=""),"",_xlfn.XLOOKUP(draft_picks[[#This Row],[veto_override_drafter_id]],drafters[id],drafters[name]))</f>
        <v/>
      </c>
      <c r="S1193" t="s">
        <v>15497</v>
      </c>
      <c r="T1193" t="str">
        <f>IF(OR(ISBLANK(draft_picks[[#This Row],[veto_override_team_id]]),draft_picks[[#This Row],[veto_override_team_id]]=""),"",_xlfn.XLOOKUP(draft_picks[[#This Row],[veto_override_team_id]],drafter_teams[id],drafter_teams[name]))</f>
        <v/>
      </c>
    </row>
    <row r="1194" spans="1:20" x14ac:dyDescent="0.25">
      <c r="A1194" t="s">
        <v>379</v>
      </c>
      <c r="B1194" t="str">
        <f>_xlfn.XLOOKUP(draft_picks[[#This Row],[draft_id]],drafts[id],drafts[title])</f>
        <v>Cannon</v>
      </c>
      <c r="C1194" s="3">
        <v>7</v>
      </c>
      <c r="D1194">
        <f>IF(C1193&lt;draft_picks[[#This Row],[position]],1,IF(C1193&gt;draft_picks[[#This Row],[position]],D1193+1,IF(C1193=draft_picks[[#This Row],[position]],D1193+1)))</f>
        <v>2</v>
      </c>
      <c r="E1194" t="s">
        <v>6853</v>
      </c>
      <c r="F1194" t="str">
        <f>IF(ISBLANK(draft_picks[[#This Row],[movie_id]]),"",_xlfn.XLOOKUP(draft_picks[[#This Row],[movie_id]],drafts.movies[id],drafts.movies[movie_title]))</f>
        <v>Death Wish 3</v>
      </c>
      <c r="G1194" s="3" t="s">
        <v>1099</v>
      </c>
      <c r="H1194" t="str">
        <f>IF(ISBLANK(draft_picks[[#This Row],[drafter_id]]),"",_xlfn.XLOOKUP(draft_picks[[#This Row],[drafter_id]],drafters[id],drafters[name]))</f>
        <v>Patrick Bromley</v>
      </c>
      <c r="J1194" t="str">
        <f>IF(ISBLANK(draft_picks[[#This Row],[drafter_team_id]]),"",_xlfn.XLOOKUP(draft_picks[[#This Row],[drafter_team_id]],drafter_teams[id],drafter_teams[name]))</f>
        <v/>
      </c>
      <c r="K1194" s="3" t="s">
        <v>15497</v>
      </c>
      <c r="L1194" t="s">
        <v>15497</v>
      </c>
      <c r="M1194" t="str">
        <f>IF(OR(ISBLANK(draft_picks[[#This Row],[veto_drafter_id]]),draft_picks[[#This Row],[veto_drafter_id]]=""),"",_xlfn.XLOOKUP(draft_picks[[#This Row],[veto_drafter_id]],drafters[id],drafters[name]))</f>
        <v/>
      </c>
      <c r="N1194" t="s">
        <v>15497</v>
      </c>
      <c r="O1194" t="str">
        <f>IF(OR(ISBLANK(draft_picks[[#This Row],[veto_drafter_team_id]]),draft_picks[[#This Row],[veto_drafter_team_id]]=""),"",_xlfn.XLOOKUP(draft_picks[[#This Row],[veto_drafter_team_id]],drafter_teams[id],drafter_teams[name]))</f>
        <v/>
      </c>
      <c r="Q1194" t="s">
        <v>15497</v>
      </c>
      <c r="R1194" t="str">
        <f>IF(OR(ISBLANK(draft_picks[[#This Row],[veto_override_drafter_id]]),draft_picks[[#This Row],[veto_override_drafter_id]]=""),"",_xlfn.XLOOKUP(draft_picks[[#This Row],[veto_override_drafter_id]],drafters[id],drafters[name]))</f>
        <v/>
      </c>
      <c r="S1194" t="s">
        <v>15497</v>
      </c>
      <c r="T1194" t="str">
        <f>IF(OR(ISBLANK(draft_picks[[#This Row],[veto_override_team_id]]),draft_picks[[#This Row],[veto_override_team_id]]=""),"",_xlfn.XLOOKUP(draft_picks[[#This Row],[veto_override_team_id]],drafter_teams[id],drafter_teams[name]))</f>
        <v/>
      </c>
    </row>
    <row r="1195" spans="1:20" x14ac:dyDescent="0.25">
      <c r="A1195" t="s">
        <v>379</v>
      </c>
      <c r="B1195" t="str">
        <f>_xlfn.XLOOKUP(draft_picks[[#This Row],[draft_id]],drafts[id],drafts[title])</f>
        <v>Cannon</v>
      </c>
      <c r="C1195" s="3">
        <v>6</v>
      </c>
      <c r="D1195">
        <f>IF(C1194&lt;draft_picks[[#This Row],[position]],1,IF(C1194&gt;draft_picks[[#This Row],[position]],D1194+1,IF(C1194=draft_picks[[#This Row],[position]],D1194+1)))</f>
        <v>3</v>
      </c>
      <c r="E1195" t="s">
        <v>2493</v>
      </c>
      <c r="F1195" t="str">
        <f>IF(ISBLANK(draft_picks[[#This Row],[movie_id]]),"",_xlfn.XLOOKUP(draft_picks[[#This Row],[movie_id]],drafts.movies[id],drafts.movies[movie_title]))</f>
        <v>The Last American Virgin</v>
      </c>
      <c r="G1195" s="3" t="s">
        <v>1099</v>
      </c>
      <c r="H1195" t="str">
        <f>IF(ISBLANK(draft_picks[[#This Row],[drafter_id]]),"",_xlfn.XLOOKUP(draft_picks[[#This Row],[drafter_id]],drafters[id],drafters[name]))</f>
        <v>Patrick Bromley</v>
      </c>
      <c r="J1195" t="str">
        <f>IF(ISBLANK(draft_picks[[#This Row],[drafter_team_id]]),"",_xlfn.XLOOKUP(draft_picks[[#This Row],[drafter_team_id]],drafter_teams[id],drafter_teams[name]))</f>
        <v/>
      </c>
      <c r="K1195" s="3" t="s">
        <v>15497</v>
      </c>
      <c r="L1195" t="s">
        <v>15497</v>
      </c>
      <c r="M1195" t="str">
        <f>IF(OR(ISBLANK(draft_picks[[#This Row],[veto_drafter_id]]),draft_picks[[#This Row],[veto_drafter_id]]=""),"",_xlfn.XLOOKUP(draft_picks[[#This Row],[veto_drafter_id]],drafters[id],drafters[name]))</f>
        <v/>
      </c>
      <c r="N1195" t="s">
        <v>15497</v>
      </c>
      <c r="O1195" t="str">
        <f>IF(OR(ISBLANK(draft_picks[[#This Row],[veto_drafter_team_id]]),draft_picks[[#This Row],[veto_drafter_team_id]]=""),"",_xlfn.XLOOKUP(draft_picks[[#This Row],[veto_drafter_team_id]],drafter_teams[id],drafter_teams[name]))</f>
        <v/>
      </c>
      <c r="Q1195" t="s">
        <v>15497</v>
      </c>
      <c r="R1195" t="str">
        <f>IF(OR(ISBLANK(draft_picks[[#This Row],[veto_override_drafter_id]]),draft_picks[[#This Row],[veto_override_drafter_id]]=""),"",_xlfn.XLOOKUP(draft_picks[[#This Row],[veto_override_drafter_id]],drafters[id],drafters[name]))</f>
        <v/>
      </c>
      <c r="S1195" t="s">
        <v>15497</v>
      </c>
      <c r="T1195" t="str">
        <f>IF(OR(ISBLANK(draft_picks[[#This Row],[veto_override_team_id]]),draft_picks[[#This Row],[veto_override_team_id]]=""),"",_xlfn.XLOOKUP(draft_picks[[#This Row],[veto_override_team_id]],drafter_teams[id],drafter_teams[name]))</f>
        <v/>
      </c>
    </row>
    <row r="1196" spans="1:20" x14ac:dyDescent="0.25">
      <c r="A1196" t="s">
        <v>379</v>
      </c>
      <c r="B1196" t="str">
        <f>_xlfn.XLOOKUP(draft_picks[[#This Row],[draft_id]],drafts[id],drafts[title])</f>
        <v>Cannon</v>
      </c>
      <c r="C1196" s="3">
        <v>5</v>
      </c>
      <c r="D1196">
        <f>IF(C1195&lt;draft_picks[[#This Row],[position]],1,IF(C1195&gt;draft_picks[[#This Row],[position]],D1195+1,IF(C1195=draft_picks[[#This Row],[position]],D1195+1)))</f>
        <v>4</v>
      </c>
      <c r="E1196" t="s">
        <v>6582</v>
      </c>
      <c r="F1196" t="str">
        <f>IF(ISBLANK(draft_picks[[#This Row],[movie_id]]),"",_xlfn.XLOOKUP(draft_picks[[#This Row],[movie_id]],drafts.movies[id],drafts.movies[movie_title]))</f>
        <v>Love Streams</v>
      </c>
      <c r="G1196" s="3" t="s">
        <v>805</v>
      </c>
      <c r="H1196" t="str">
        <f>IF(ISBLANK(draft_picks[[#This Row],[drafter_id]]),"",_xlfn.XLOOKUP(draft_picks[[#This Row],[drafter_id]],drafters[id],drafters[name]))</f>
        <v>Elric Kane</v>
      </c>
      <c r="J1196" t="str">
        <f>IF(ISBLANK(draft_picks[[#This Row],[drafter_team_id]]),"",_xlfn.XLOOKUP(draft_picks[[#This Row],[drafter_team_id]],drafter_teams[id],drafter_teams[name]))</f>
        <v/>
      </c>
      <c r="K1196" s="3" t="s">
        <v>15497</v>
      </c>
      <c r="L1196" t="s">
        <v>15497</v>
      </c>
      <c r="M1196" t="str">
        <f>IF(OR(ISBLANK(draft_picks[[#This Row],[veto_drafter_id]]),draft_picks[[#This Row],[veto_drafter_id]]=""),"",_xlfn.XLOOKUP(draft_picks[[#This Row],[veto_drafter_id]],drafters[id],drafters[name]))</f>
        <v/>
      </c>
      <c r="N1196" t="s">
        <v>15497</v>
      </c>
      <c r="O1196" t="str">
        <f>IF(OR(ISBLANK(draft_picks[[#This Row],[veto_drafter_team_id]]),draft_picks[[#This Row],[veto_drafter_team_id]]=""),"",_xlfn.XLOOKUP(draft_picks[[#This Row],[veto_drafter_team_id]],drafter_teams[id],drafter_teams[name]))</f>
        <v/>
      </c>
      <c r="Q1196" t="s">
        <v>15497</v>
      </c>
      <c r="R1196" t="str">
        <f>IF(OR(ISBLANK(draft_picks[[#This Row],[veto_override_drafter_id]]),draft_picks[[#This Row],[veto_override_drafter_id]]=""),"",_xlfn.XLOOKUP(draft_picks[[#This Row],[veto_override_drafter_id]],drafters[id],drafters[name]))</f>
        <v/>
      </c>
      <c r="S1196" t="s">
        <v>15497</v>
      </c>
      <c r="T1196" t="str">
        <f>IF(OR(ISBLANK(draft_picks[[#This Row],[veto_override_team_id]]),draft_picks[[#This Row],[veto_override_team_id]]=""),"",_xlfn.XLOOKUP(draft_picks[[#This Row],[veto_override_team_id]],drafter_teams[id],drafter_teams[name]))</f>
        <v/>
      </c>
    </row>
    <row r="1197" spans="1:20" x14ac:dyDescent="0.25">
      <c r="A1197" t="s">
        <v>379</v>
      </c>
      <c r="B1197" t="str">
        <f>_xlfn.XLOOKUP(draft_picks[[#This Row],[draft_id]],drafts[id],drafts[title])</f>
        <v>Cannon</v>
      </c>
      <c r="C1197" s="3">
        <v>4</v>
      </c>
      <c r="D1197">
        <f>IF(C1196&lt;draft_picks[[#This Row],[position]],1,IF(C1196&gt;draft_picks[[#This Row],[position]],D1196+1,IF(C1196=draft_picks[[#This Row],[position]],D1196+1)))</f>
        <v>5</v>
      </c>
      <c r="E1197" t="s">
        <v>3873</v>
      </c>
      <c r="F1197" t="str">
        <f>IF(ISBLANK(draft_picks[[#This Row],[movie_id]]),"",_xlfn.XLOOKUP(draft_picks[[#This Row],[movie_id]],drafts.movies[id],drafts.movies[movie_title]))</f>
        <v>Lifeforce</v>
      </c>
      <c r="G1197" s="3" t="s">
        <v>1099</v>
      </c>
      <c r="H1197" t="str">
        <f>IF(ISBLANK(draft_picks[[#This Row],[drafter_id]]),"",_xlfn.XLOOKUP(draft_picks[[#This Row],[drafter_id]],drafters[id],drafters[name]))</f>
        <v>Patrick Bromley</v>
      </c>
      <c r="J1197" t="str">
        <f>IF(ISBLANK(draft_picks[[#This Row],[drafter_team_id]]),"",_xlfn.XLOOKUP(draft_picks[[#This Row],[drafter_team_id]],drafter_teams[id],drafter_teams[name]))</f>
        <v/>
      </c>
      <c r="K1197" s="3" t="s">
        <v>15484</v>
      </c>
      <c r="L1197" t="s">
        <v>805</v>
      </c>
      <c r="M1197" t="str">
        <f>IF(OR(ISBLANK(draft_picks[[#This Row],[veto_drafter_id]]),draft_picks[[#This Row],[veto_drafter_id]]=""),"",_xlfn.XLOOKUP(draft_picks[[#This Row],[veto_drafter_id]],drafters[id],drafters[name]))</f>
        <v>Elric Kane</v>
      </c>
      <c r="N1197" t="s">
        <v>15497</v>
      </c>
      <c r="O1197" t="str">
        <f>IF(OR(ISBLANK(draft_picks[[#This Row],[veto_drafter_team_id]]),draft_picks[[#This Row],[veto_drafter_team_id]]=""),"",_xlfn.XLOOKUP(draft_picks[[#This Row],[veto_drafter_team_id]],drafter_teams[id],drafter_teams[name]))</f>
        <v/>
      </c>
      <c r="Q1197" t="s">
        <v>15497</v>
      </c>
      <c r="R1197" t="str">
        <f>IF(OR(ISBLANK(draft_picks[[#This Row],[veto_override_drafter_id]]),draft_picks[[#This Row],[veto_override_drafter_id]]=""),"",_xlfn.XLOOKUP(draft_picks[[#This Row],[veto_override_drafter_id]],drafters[id],drafters[name]))</f>
        <v/>
      </c>
      <c r="S1197" t="s">
        <v>15497</v>
      </c>
      <c r="T1197" t="str">
        <f>IF(OR(ISBLANK(draft_picks[[#This Row],[veto_override_team_id]]),draft_picks[[#This Row],[veto_override_team_id]]=""),"",_xlfn.XLOOKUP(draft_picks[[#This Row],[veto_override_team_id]],drafter_teams[id],drafter_teams[name]))</f>
        <v/>
      </c>
    </row>
    <row r="1198" spans="1:20" x14ac:dyDescent="0.25">
      <c r="A1198" t="s">
        <v>379</v>
      </c>
      <c r="B1198" t="str">
        <f>_xlfn.XLOOKUP(draft_picks[[#This Row],[draft_id]],drafts[id],drafts[title])</f>
        <v>Cannon</v>
      </c>
      <c r="C1198" s="3">
        <v>4</v>
      </c>
      <c r="D1198">
        <f>IF(C1197&lt;draft_picks[[#This Row],[position]],1,IF(C1197&gt;draft_picks[[#This Row],[position]],D1197+1,IF(C1197=draft_picks[[#This Row],[position]],D1197+1)))</f>
        <v>6</v>
      </c>
      <c r="E1198" t="s">
        <v>7021</v>
      </c>
      <c r="F1198" t="str">
        <f>IF(ISBLANK(draft_picks[[#This Row],[movie_id]]),"",_xlfn.XLOOKUP(draft_picks[[#This Row],[movie_id]],drafts.movies[id],drafts.movies[movie_title]))</f>
        <v>Invasion U.S.A.</v>
      </c>
      <c r="G1198" s="3" t="s">
        <v>1099</v>
      </c>
      <c r="H1198" t="str">
        <f>IF(ISBLANK(draft_picks[[#This Row],[drafter_id]]),"",_xlfn.XLOOKUP(draft_picks[[#This Row],[drafter_id]],drafters[id],drafters[name]))</f>
        <v>Patrick Bromley</v>
      </c>
      <c r="J1198" t="str">
        <f>IF(ISBLANK(draft_picks[[#This Row],[drafter_team_id]]),"",_xlfn.XLOOKUP(draft_picks[[#This Row],[drafter_team_id]],drafter_teams[id],drafter_teams[name]))</f>
        <v/>
      </c>
      <c r="K1198" s="3" t="s">
        <v>15497</v>
      </c>
      <c r="L1198" t="s">
        <v>15497</v>
      </c>
      <c r="M1198" t="str">
        <f>IF(OR(ISBLANK(draft_picks[[#This Row],[veto_drafter_id]]),draft_picks[[#This Row],[veto_drafter_id]]=""),"",_xlfn.XLOOKUP(draft_picks[[#This Row],[veto_drafter_id]],drafters[id],drafters[name]))</f>
        <v/>
      </c>
      <c r="N1198" t="s">
        <v>15497</v>
      </c>
      <c r="O1198" t="str">
        <f>IF(OR(ISBLANK(draft_picks[[#This Row],[veto_drafter_team_id]]),draft_picks[[#This Row],[veto_drafter_team_id]]=""),"",_xlfn.XLOOKUP(draft_picks[[#This Row],[veto_drafter_team_id]],drafter_teams[id],drafter_teams[name]))</f>
        <v/>
      </c>
      <c r="Q1198" t="s">
        <v>15497</v>
      </c>
      <c r="R1198" t="str">
        <f>IF(OR(ISBLANK(draft_picks[[#This Row],[veto_override_drafter_id]]),draft_picks[[#This Row],[veto_override_drafter_id]]=""),"",_xlfn.XLOOKUP(draft_picks[[#This Row],[veto_override_drafter_id]],drafters[id],drafters[name]))</f>
        <v/>
      </c>
      <c r="S1198" t="s">
        <v>15497</v>
      </c>
      <c r="T1198" t="str">
        <f>IF(OR(ISBLANK(draft_picks[[#This Row],[veto_override_team_id]]),draft_picks[[#This Row],[veto_override_team_id]]=""),"",_xlfn.XLOOKUP(draft_picks[[#This Row],[veto_override_team_id]],drafter_teams[id],drafter_teams[name]))</f>
        <v/>
      </c>
    </row>
    <row r="1199" spans="1:20" x14ac:dyDescent="0.25">
      <c r="A1199" t="s">
        <v>379</v>
      </c>
      <c r="B1199" t="str">
        <f>_xlfn.XLOOKUP(draft_picks[[#This Row],[draft_id]],drafts[id],drafts[title])</f>
        <v>Cannon</v>
      </c>
      <c r="C1199" s="3">
        <v>3</v>
      </c>
      <c r="D1199">
        <f>IF(C1198&lt;draft_picks[[#This Row],[position]],1,IF(C1198&gt;draft_picks[[#This Row],[position]],D1198+1,IF(C1198=draft_picks[[#This Row],[position]],D1198+1)))</f>
        <v>7</v>
      </c>
      <c r="E1199" t="s">
        <v>8014</v>
      </c>
      <c r="F1199" t="str">
        <f>IF(ISBLANK(draft_picks[[#This Row],[movie_id]]),"",_xlfn.XLOOKUP(draft_picks[[#This Row],[movie_id]],drafts.movies[id],drafts.movies[movie_title]))</f>
        <v>Runaway Train</v>
      </c>
      <c r="G1199" s="3" t="s">
        <v>805</v>
      </c>
      <c r="H1199" t="str">
        <f>IF(ISBLANK(draft_picks[[#This Row],[drafter_id]]),"",_xlfn.XLOOKUP(draft_picks[[#This Row],[drafter_id]],drafters[id],drafters[name]))</f>
        <v>Elric Kane</v>
      </c>
      <c r="J1199" t="str">
        <f>IF(ISBLANK(draft_picks[[#This Row],[drafter_team_id]]),"",_xlfn.XLOOKUP(draft_picks[[#This Row],[drafter_team_id]],drafter_teams[id],drafter_teams[name]))</f>
        <v/>
      </c>
      <c r="K1199" s="3" t="s">
        <v>15497</v>
      </c>
      <c r="L1199" t="s">
        <v>15497</v>
      </c>
      <c r="M1199" t="str">
        <f>IF(OR(ISBLANK(draft_picks[[#This Row],[veto_drafter_id]]),draft_picks[[#This Row],[veto_drafter_id]]=""),"",_xlfn.XLOOKUP(draft_picks[[#This Row],[veto_drafter_id]],drafters[id],drafters[name]))</f>
        <v/>
      </c>
      <c r="N1199" t="s">
        <v>15497</v>
      </c>
      <c r="O1199" t="str">
        <f>IF(OR(ISBLANK(draft_picks[[#This Row],[veto_drafter_team_id]]),draft_picks[[#This Row],[veto_drafter_team_id]]=""),"",_xlfn.XLOOKUP(draft_picks[[#This Row],[veto_drafter_team_id]],drafter_teams[id],drafter_teams[name]))</f>
        <v/>
      </c>
      <c r="Q1199" t="s">
        <v>15497</v>
      </c>
      <c r="R1199" t="str">
        <f>IF(OR(ISBLANK(draft_picks[[#This Row],[veto_override_drafter_id]]),draft_picks[[#This Row],[veto_override_drafter_id]]=""),"",_xlfn.XLOOKUP(draft_picks[[#This Row],[veto_override_drafter_id]],drafters[id],drafters[name]))</f>
        <v/>
      </c>
      <c r="S1199" t="s">
        <v>15497</v>
      </c>
      <c r="T1199" t="str">
        <f>IF(OR(ISBLANK(draft_picks[[#This Row],[veto_override_team_id]]),draft_picks[[#This Row],[veto_override_team_id]]=""),"",_xlfn.XLOOKUP(draft_picks[[#This Row],[veto_override_team_id]],drafter_teams[id],drafter_teams[name]))</f>
        <v/>
      </c>
    </row>
    <row r="1200" spans="1:20" x14ac:dyDescent="0.25">
      <c r="A1200" t="s">
        <v>379</v>
      </c>
      <c r="B1200" t="str">
        <f>_xlfn.XLOOKUP(draft_picks[[#This Row],[draft_id]],drafts[id],drafts[title])</f>
        <v>Cannon</v>
      </c>
      <c r="C1200" s="3">
        <v>2</v>
      </c>
      <c r="D1200">
        <f>IF(C1199&lt;draft_picks[[#This Row],[position]],1,IF(C1199&gt;draft_picks[[#This Row],[position]],D1199+1,IF(C1199=draft_picks[[#This Row],[position]],D1199+1)))</f>
        <v>8</v>
      </c>
      <c r="E1200" t="s">
        <v>3873</v>
      </c>
      <c r="F1200" t="str">
        <f>IF(ISBLANK(draft_picks[[#This Row],[movie_id]]),"",_xlfn.XLOOKUP(draft_picks[[#This Row],[movie_id]],drafts.movies[id],drafts.movies[movie_title]))</f>
        <v>Lifeforce</v>
      </c>
      <c r="G1200" s="3" t="s">
        <v>1099</v>
      </c>
      <c r="H1200" t="str">
        <f>IF(ISBLANK(draft_picks[[#This Row],[drafter_id]]),"",_xlfn.XLOOKUP(draft_picks[[#This Row],[drafter_id]],drafters[id],drafters[name]))</f>
        <v>Patrick Bromley</v>
      </c>
      <c r="J1200" t="str">
        <f>IF(ISBLANK(draft_picks[[#This Row],[drafter_team_id]]),"",_xlfn.XLOOKUP(draft_picks[[#This Row],[drafter_team_id]],drafter_teams[id],drafter_teams[name]))</f>
        <v/>
      </c>
      <c r="K1200" s="3" t="s">
        <v>15497</v>
      </c>
      <c r="L1200" t="s">
        <v>15497</v>
      </c>
      <c r="M1200" t="str">
        <f>IF(OR(ISBLANK(draft_picks[[#This Row],[veto_drafter_id]]),draft_picks[[#This Row],[veto_drafter_id]]=""),"",_xlfn.XLOOKUP(draft_picks[[#This Row],[veto_drafter_id]],drafters[id],drafters[name]))</f>
        <v/>
      </c>
      <c r="N1200" t="s">
        <v>15497</v>
      </c>
      <c r="O1200" t="str">
        <f>IF(OR(ISBLANK(draft_picks[[#This Row],[veto_drafter_team_id]]),draft_picks[[#This Row],[veto_drafter_team_id]]=""),"",_xlfn.XLOOKUP(draft_picks[[#This Row],[veto_drafter_team_id]],drafter_teams[id],drafter_teams[name]))</f>
        <v/>
      </c>
      <c r="Q1200" t="s">
        <v>15497</v>
      </c>
      <c r="R1200" t="str">
        <f>IF(OR(ISBLANK(draft_picks[[#This Row],[veto_override_drafter_id]]),draft_picks[[#This Row],[veto_override_drafter_id]]=""),"",_xlfn.XLOOKUP(draft_picks[[#This Row],[veto_override_drafter_id]],drafters[id],drafters[name]))</f>
        <v/>
      </c>
      <c r="S1200" t="s">
        <v>15497</v>
      </c>
      <c r="T1200" t="str">
        <f>IF(OR(ISBLANK(draft_picks[[#This Row],[veto_override_team_id]]),draft_picks[[#This Row],[veto_override_team_id]]=""),"",_xlfn.XLOOKUP(draft_picks[[#This Row],[veto_override_team_id]],drafter_teams[id],drafter_teams[name]))</f>
        <v/>
      </c>
    </row>
    <row r="1201" spans="1:20" x14ac:dyDescent="0.25">
      <c r="A1201" t="s">
        <v>379</v>
      </c>
      <c r="B1201" t="str">
        <f>_xlfn.XLOOKUP(draft_picks[[#This Row],[draft_id]],drafts[id],drafts[title])</f>
        <v>Cannon</v>
      </c>
      <c r="C1201" s="3">
        <v>1</v>
      </c>
      <c r="D1201">
        <f>IF(C1200&lt;draft_picks[[#This Row],[position]],1,IF(C1200&gt;draft_picks[[#This Row],[position]],D1200+1,IF(C1200=draft_picks[[#This Row],[position]],D1200+1)))</f>
        <v>9</v>
      </c>
      <c r="E1201" t="s">
        <v>5199</v>
      </c>
      <c r="F1201" t="str">
        <f>IF(ISBLANK(draft_picks[[#This Row],[movie_id]]),"",_xlfn.XLOOKUP(draft_picks[[#This Row],[movie_id]],drafts.movies[id],drafts.movies[movie_title]))</f>
        <v>Cobra</v>
      </c>
      <c r="G1201" s="3" t="s">
        <v>805</v>
      </c>
      <c r="H1201" t="str">
        <f>IF(ISBLANK(draft_picks[[#This Row],[drafter_id]]),"",_xlfn.XLOOKUP(draft_picks[[#This Row],[drafter_id]],drafters[id],drafters[name]))</f>
        <v>Elric Kane</v>
      </c>
      <c r="J1201" t="str">
        <f>IF(ISBLANK(draft_picks[[#This Row],[drafter_team_id]]),"",_xlfn.XLOOKUP(draft_picks[[#This Row],[drafter_team_id]],drafter_teams[id],drafter_teams[name]))</f>
        <v/>
      </c>
      <c r="K1201" s="3" t="s">
        <v>15497</v>
      </c>
      <c r="L1201" t="s">
        <v>15497</v>
      </c>
      <c r="M1201" t="str">
        <f>IF(OR(ISBLANK(draft_picks[[#This Row],[veto_drafter_id]]),draft_picks[[#This Row],[veto_drafter_id]]=""),"",_xlfn.XLOOKUP(draft_picks[[#This Row],[veto_drafter_id]],drafters[id],drafters[name]))</f>
        <v/>
      </c>
      <c r="N1201" t="s">
        <v>15497</v>
      </c>
      <c r="O1201" t="str">
        <f>IF(OR(ISBLANK(draft_picks[[#This Row],[veto_drafter_team_id]]),draft_picks[[#This Row],[veto_drafter_team_id]]=""),"",_xlfn.XLOOKUP(draft_picks[[#This Row],[veto_drafter_team_id]],drafter_teams[id],drafter_teams[name]))</f>
        <v/>
      </c>
      <c r="Q1201" t="s">
        <v>15497</v>
      </c>
      <c r="R1201" t="str">
        <f>IF(OR(ISBLANK(draft_picks[[#This Row],[veto_override_drafter_id]]),draft_picks[[#This Row],[veto_override_drafter_id]]=""),"",_xlfn.XLOOKUP(draft_picks[[#This Row],[veto_override_drafter_id]],drafters[id],drafters[name]))</f>
        <v/>
      </c>
      <c r="S1201" t="s">
        <v>15497</v>
      </c>
      <c r="T1201" t="str">
        <f>IF(OR(ISBLANK(draft_picks[[#This Row],[veto_override_team_id]]),draft_picks[[#This Row],[veto_override_team_id]]=""),"",_xlfn.XLOOKUP(draft_picks[[#This Row],[veto_override_team_id]],drafter_teams[id],drafter_teams[name]))</f>
        <v/>
      </c>
    </row>
    <row r="1202" spans="1:20" x14ac:dyDescent="0.25">
      <c r="A1202" t="s">
        <v>272</v>
      </c>
      <c r="B1202" t="str">
        <f>_xlfn.XLOOKUP(draft_picks[[#This Row],[draft_id]],drafts[id],drafts[title])</f>
        <v>Relationship Horror</v>
      </c>
      <c r="C1202" s="3">
        <v>7</v>
      </c>
      <c r="D1202">
        <f>IF(C1201&lt;draft_picks[[#This Row],[position]],1,IF(C1201&gt;draft_picks[[#This Row],[position]],D1201+1,IF(C1201=draft_picks[[#This Row],[position]],D1201+1)))</f>
        <v>1</v>
      </c>
      <c r="E1202" t="s">
        <v>8402</v>
      </c>
      <c r="F1202" t="str">
        <f>IF(ISBLANK(draft_picks[[#This Row],[movie_id]]),"",_xlfn.XLOOKUP(draft_picks[[#This Row],[movie_id]],drafts.movies[id],drafts.movies[movie_title]))</f>
        <v>House on Haunted Hill</v>
      </c>
      <c r="G1202" s="3"/>
      <c r="H1202" t="str">
        <f>IF(ISBLANK(draft_picks[[#This Row],[drafter_id]]),"",_xlfn.XLOOKUP(draft_picks[[#This Row],[drafter_id]],drafters[id],drafters[name]))</f>
        <v/>
      </c>
      <c r="I1202" s="3" t="s">
        <v>1319</v>
      </c>
      <c r="J1202" t="str">
        <f>IF(ISBLANK(draft_picks[[#This Row],[drafter_team_id]]),"",_xlfn.XLOOKUP(draft_picks[[#This Row],[drafter_team_id]],drafter_teams[id],drafter_teams[name]))</f>
        <v>Chelsea Stardust and Sean Keller</v>
      </c>
      <c r="K1202" s="3" t="s">
        <v>15497</v>
      </c>
      <c r="L1202" t="s">
        <v>15497</v>
      </c>
      <c r="M1202" t="str">
        <f>IF(OR(ISBLANK(draft_picks[[#This Row],[veto_drafter_id]]),draft_picks[[#This Row],[veto_drafter_id]]=""),"",_xlfn.XLOOKUP(draft_picks[[#This Row],[veto_drafter_id]],drafters[id],drafters[name]))</f>
        <v/>
      </c>
      <c r="N1202" t="s">
        <v>15497</v>
      </c>
      <c r="O1202" t="str">
        <f>IF(OR(ISBLANK(draft_picks[[#This Row],[veto_drafter_team_id]]),draft_picks[[#This Row],[veto_drafter_team_id]]=""),"",_xlfn.XLOOKUP(draft_picks[[#This Row],[veto_drafter_team_id]],drafter_teams[id],drafter_teams[name]))</f>
        <v/>
      </c>
      <c r="Q1202" t="s">
        <v>15497</v>
      </c>
      <c r="R1202" t="str">
        <f>IF(OR(ISBLANK(draft_picks[[#This Row],[veto_override_drafter_id]]),draft_picks[[#This Row],[veto_override_drafter_id]]=""),"",_xlfn.XLOOKUP(draft_picks[[#This Row],[veto_override_drafter_id]],drafters[id],drafters[name]))</f>
        <v/>
      </c>
      <c r="S1202" t="s">
        <v>15497</v>
      </c>
      <c r="T1202" t="str">
        <f>IF(OR(ISBLANK(draft_picks[[#This Row],[veto_override_team_id]]),draft_picks[[#This Row],[veto_override_team_id]]=""),"",_xlfn.XLOOKUP(draft_picks[[#This Row],[veto_override_team_id]],drafter_teams[id],drafter_teams[name]))</f>
        <v/>
      </c>
    </row>
    <row r="1203" spans="1:20" x14ac:dyDescent="0.25">
      <c r="A1203" t="s">
        <v>272</v>
      </c>
      <c r="B1203" t="str">
        <f>_xlfn.XLOOKUP(draft_picks[[#This Row],[draft_id]],drafts[id],drafts[title])</f>
        <v>Relationship Horror</v>
      </c>
      <c r="C1203" s="3">
        <v>6</v>
      </c>
      <c r="D1203">
        <f>IF(C1202&lt;draft_picks[[#This Row],[position]],1,IF(C1202&gt;draft_picks[[#This Row],[position]],D1202+1,IF(C1202=draft_picks[[#This Row],[position]],D1202+1)))</f>
        <v>2</v>
      </c>
      <c r="E1203" t="s">
        <v>3528</v>
      </c>
      <c r="F1203" t="str">
        <f>IF(ISBLANK(draft_picks[[#This Row],[movie_id]]),"",_xlfn.XLOOKUP(draft_picks[[#This Row],[movie_id]],drafts.movies[id],drafts.movies[movie_title]))</f>
        <v>Christine</v>
      </c>
      <c r="G1203" s="3"/>
      <c r="H1203" t="str">
        <f>IF(ISBLANK(draft_picks[[#This Row],[drafter_id]]),"",_xlfn.XLOOKUP(draft_picks[[#This Row],[drafter_id]],drafters[id],drafters[name]))</f>
        <v/>
      </c>
      <c r="I1203" s="3" t="s">
        <v>1319</v>
      </c>
      <c r="J1203" t="str">
        <f>IF(ISBLANK(draft_picks[[#This Row],[drafter_team_id]]),"",_xlfn.XLOOKUP(draft_picks[[#This Row],[drafter_team_id]],drafter_teams[id],drafter_teams[name]))</f>
        <v>Chelsea Stardust and Sean Keller</v>
      </c>
      <c r="K1203" s="3" t="s">
        <v>15497</v>
      </c>
      <c r="L1203" t="s">
        <v>15497</v>
      </c>
      <c r="M1203" t="str">
        <f>IF(OR(ISBLANK(draft_picks[[#This Row],[veto_drafter_id]]),draft_picks[[#This Row],[veto_drafter_id]]=""),"",_xlfn.XLOOKUP(draft_picks[[#This Row],[veto_drafter_id]],drafters[id],drafters[name]))</f>
        <v/>
      </c>
      <c r="N1203" t="s">
        <v>15497</v>
      </c>
      <c r="O1203" t="str">
        <f>IF(OR(ISBLANK(draft_picks[[#This Row],[veto_drafter_team_id]]),draft_picks[[#This Row],[veto_drafter_team_id]]=""),"",_xlfn.XLOOKUP(draft_picks[[#This Row],[veto_drafter_team_id]],drafter_teams[id],drafter_teams[name]))</f>
        <v/>
      </c>
      <c r="Q1203" t="s">
        <v>15497</v>
      </c>
      <c r="R1203" t="str">
        <f>IF(OR(ISBLANK(draft_picks[[#This Row],[veto_override_drafter_id]]),draft_picks[[#This Row],[veto_override_drafter_id]]=""),"",_xlfn.XLOOKUP(draft_picks[[#This Row],[veto_override_drafter_id]],drafters[id],drafters[name]))</f>
        <v/>
      </c>
      <c r="S1203" t="s">
        <v>15497</v>
      </c>
      <c r="T1203" t="str">
        <f>IF(OR(ISBLANK(draft_picks[[#This Row],[veto_override_team_id]]),draft_picks[[#This Row],[veto_override_team_id]]=""),"",_xlfn.XLOOKUP(draft_picks[[#This Row],[veto_override_team_id]],drafter_teams[id],drafter_teams[name]))</f>
        <v/>
      </c>
    </row>
    <row r="1204" spans="1:20" x14ac:dyDescent="0.25">
      <c r="A1204" t="s">
        <v>272</v>
      </c>
      <c r="B1204" t="str">
        <f>_xlfn.XLOOKUP(draft_picks[[#This Row],[draft_id]],drafts[id],drafts[title])</f>
        <v>Relationship Horror</v>
      </c>
      <c r="C1204" s="3">
        <v>5</v>
      </c>
      <c r="D1204">
        <f>IF(C1203&lt;draft_picks[[#This Row],[position]],1,IF(C1203&gt;draft_picks[[#This Row],[position]],D1203+1,IF(C1203=draft_picks[[#This Row],[position]],D1203+1)))</f>
        <v>3</v>
      </c>
      <c r="E1204" t="s">
        <v>2015</v>
      </c>
      <c r="F1204" t="str">
        <f>IF(ISBLANK(draft_picks[[#This Row],[movie_id]]),"",_xlfn.XLOOKUP(draft_picks[[#This Row],[movie_id]],drafts.movies[id],drafts.movies[movie_title]))</f>
        <v>Possession</v>
      </c>
      <c r="G1204" s="3"/>
      <c r="H1204" t="str">
        <f>IF(ISBLANK(draft_picks[[#This Row],[drafter_id]]),"",_xlfn.XLOOKUP(draft_picks[[#This Row],[drafter_id]],drafters[id],drafters[name]))</f>
        <v/>
      </c>
      <c r="I1204" s="3" t="s">
        <v>1315</v>
      </c>
      <c r="J1204" t="str">
        <f>IF(ISBLANK(draft_picks[[#This Row],[drafter_team_id]]),"",_xlfn.XLOOKUP(draft_picks[[#This Row],[drafter_team_id]],drafter_teams[id],drafter_teams[name]))</f>
        <v>Andrew Merrill and Beth Crudele</v>
      </c>
      <c r="K1204" s="3" t="s">
        <v>15497</v>
      </c>
      <c r="L1204" t="s">
        <v>15497</v>
      </c>
      <c r="M1204" t="str">
        <f>IF(OR(ISBLANK(draft_picks[[#This Row],[veto_drafter_id]]),draft_picks[[#This Row],[veto_drafter_id]]=""),"",_xlfn.XLOOKUP(draft_picks[[#This Row],[veto_drafter_id]],drafters[id],drafters[name]))</f>
        <v/>
      </c>
      <c r="N1204" t="s">
        <v>15497</v>
      </c>
      <c r="O1204" t="str">
        <f>IF(OR(ISBLANK(draft_picks[[#This Row],[veto_drafter_team_id]]),draft_picks[[#This Row],[veto_drafter_team_id]]=""),"",_xlfn.XLOOKUP(draft_picks[[#This Row],[veto_drafter_team_id]],drafter_teams[id],drafter_teams[name]))</f>
        <v/>
      </c>
      <c r="Q1204" t="s">
        <v>15497</v>
      </c>
      <c r="R1204" t="str">
        <f>IF(OR(ISBLANK(draft_picks[[#This Row],[veto_override_drafter_id]]),draft_picks[[#This Row],[veto_override_drafter_id]]=""),"",_xlfn.XLOOKUP(draft_picks[[#This Row],[veto_override_drafter_id]],drafters[id],drafters[name]))</f>
        <v/>
      </c>
      <c r="S1204" t="s">
        <v>15497</v>
      </c>
      <c r="T1204" t="str">
        <f>IF(OR(ISBLANK(draft_picks[[#This Row],[veto_override_team_id]]),draft_picks[[#This Row],[veto_override_team_id]]=""),"",_xlfn.XLOOKUP(draft_picks[[#This Row],[veto_override_team_id]],drafter_teams[id],drafter_teams[name]))</f>
        <v/>
      </c>
    </row>
    <row r="1205" spans="1:20" x14ac:dyDescent="0.25">
      <c r="A1205" t="s">
        <v>272</v>
      </c>
      <c r="B1205" t="str">
        <f>_xlfn.XLOOKUP(draft_picks[[#This Row],[draft_id]],drafts[id],drafts[title])</f>
        <v>Relationship Horror</v>
      </c>
      <c r="C1205" s="3">
        <v>4</v>
      </c>
      <c r="D1205">
        <f>IF(C1204&lt;draft_picks[[#This Row],[position]],1,IF(C1204&gt;draft_picks[[#This Row],[position]],D1204+1,IF(C1204=draft_picks[[#This Row],[position]],D1204+1)))</f>
        <v>4</v>
      </c>
      <c r="E1205" t="s">
        <v>1425</v>
      </c>
      <c r="F1205" t="str">
        <f>IF(ISBLANK(draft_picks[[#This Row],[movie_id]]),"",_xlfn.XLOOKUP(draft_picks[[#This Row],[movie_id]],drafts.movies[id],drafts.movies[movie_title]))</f>
        <v>The Fly</v>
      </c>
      <c r="G1205" s="3"/>
      <c r="H1205" t="str">
        <f>IF(ISBLANK(draft_picks[[#This Row],[drafter_id]]),"",_xlfn.XLOOKUP(draft_picks[[#This Row],[drafter_id]],drafters[id],drafters[name]))</f>
        <v/>
      </c>
      <c r="I1205" s="3" t="s">
        <v>1319</v>
      </c>
      <c r="J1205" t="str">
        <f>IF(ISBLANK(draft_picks[[#This Row],[drafter_team_id]]),"",_xlfn.XLOOKUP(draft_picks[[#This Row],[drafter_team_id]],drafter_teams[id],drafter_teams[name]))</f>
        <v>Chelsea Stardust and Sean Keller</v>
      </c>
      <c r="K1205" s="3" t="s">
        <v>15497</v>
      </c>
      <c r="L1205" t="s">
        <v>15497</v>
      </c>
      <c r="M1205" t="str">
        <f>IF(OR(ISBLANK(draft_picks[[#This Row],[veto_drafter_id]]),draft_picks[[#This Row],[veto_drafter_id]]=""),"",_xlfn.XLOOKUP(draft_picks[[#This Row],[veto_drafter_id]],drafters[id],drafters[name]))</f>
        <v/>
      </c>
      <c r="N1205" t="s">
        <v>15497</v>
      </c>
      <c r="O1205" t="str">
        <f>IF(OR(ISBLANK(draft_picks[[#This Row],[veto_drafter_team_id]]),draft_picks[[#This Row],[veto_drafter_team_id]]=""),"",_xlfn.XLOOKUP(draft_picks[[#This Row],[veto_drafter_team_id]],drafter_teams[id],drafter_teams[name]))</f>
        <v/>
      </c>
      <c r="Q1205" t="s">
        <v>15497</v>
      </c>
      <c r="R1205" t="str">
        <f>IF(OR(ISBLANK(draft_picks[[#This Row],[veto_override_drafter_id]]),draft_picks[[#This Row],[veto_override_drafter_id]]=""),"",_xlfn.XLOOKUP(draft_picks[[#This Row],[veto_override_drafter_id]],drafters[id],drafters[name]))</f>
        <v/>
      </c>
      <c r="S1205" t="s">
        <v>15497</v>
      </c>
      <c r="T1205" t="str">
        <f>IF(OR(ISBLANK(draft_picks[[#This Row],[veto_override_team_id]]),draft_picks[[#This Row],[veto_override_team_id]]=""),"",_xlfn.XLOOKUP(draft_picks[[#This Row],[veto_override_team_id]],drafter_teams[id],drafter_teams[name]))</f>
        <v/>
      </c>
    </row>
    <row r="1206" spans="1:20" x14ac:dyDescent="0.25">
      <c r="A1206" t="s">
        <v>272</v>
      </c>
      <c r="B1206" t="str">
        <f>_xlfn.XLOOKUP(draft_picks[[#This Row],[draft_id]],drafts[id],drafts[title])</f>
        <v>Relationship Horror</v>
      </c>
      <c r="C1206" s="3">
        <v>3</v>
      </c>
      <c r="D1206">
        <f>IF(C1205&lt;draft_picks[[#This Row],[position]],1,IF(C1205&gt;draft_picks[[#This Row],[position]],D1205+1,IF(C1205=draft_picks[[#This Row],[position]],D1205+1)))</f>
        <v>5</v>
      </c>
      <c r="E1206" t="s">
        <v>1679</v>
      </c>
      <c r="F1206" t="str">
        <f>IF(ISBLANK(draft_picks[[#This Row],[movie_id]]),"",_xlfn.XLOOKUP(draft_picks[[#This Row],[movie_id]],drafts.movies[id],drafts.movies[movie_title]))</f>
        <v>Bram Stoker's Dracula</v>
      </c>
      <c r="G1206" s="3"/>
      <c r="H1206" t="str">
        <f>IF(ISBLANK(draft_picks[[#This Row],[drafter_id]]),"",_xlfn.XLOOKUP(draft_picks[[#This Row],[drafter_id]],drafters[id],drafters[name]))</f>
        <v/>
      </c>
      <c r="I1206" s="3" t="s">
        <v>1315</v>
      </c>
      <c r="J1206" t="str">
        <f>IF(ISBLANK(draft_picks[[#This Row],[drafter_team_id]]),"",_xlfn.XLOOKUP(draft_picks[[#This Row],[drafter_team_id]],drafter_teams[id],drafter_teams[name]))</f>
        <v>Andrew Merrill and Beth Crudele</v>
      </c>
      <c r="K1206" s="3" t="s">
        <v>15497</v>
      </c>
      <c r="L1206" t="s">
        <v>15497</v>
      </c>
      <c r="M1206" t="str">
        <f>IF(OR(ISBLANK(draft_picks[[#This Row],[veto_drafter_id]]),draft_picks[[#This Row],[veto_drafter_id]]=""),"",_xlfn.XLOOKUP(draft_picks[[#This Row],[veto_drafter_id]],drafters[id],drafters[name]))</f>
        <v/>
      </c>
      <c r="N1206" t="s">
        <v>15497</v>
      </c>
      <c r="O1206" t="str">
        <f>IF(OR(ISBLANK(draft_picks[[#This Row],[veto_drafter_team_id]]),draft_picks[[#This Row],[veto_drafter_team_id]]=""),"",_xlfn.XLOOKUP(draft_picks[[#This Row],[veto_drafter_team_id]],drafter_teams[id],drafter_teams[name]))</f>
        <v/>
      </c>
      <c r="Q1206" t="s">
        <v>15497</v>
      </c>
      <c r="R1206" t="str">
        <f>IF(OR(ISBLANK(draft_picks[[#This Row],[veto_override_drafter_id]]),draft_picks[[#This Row],[veto_override_drafter_id]]=""),"",_xlfn.XLOOKUP(draft_picks[[#This Row],[veto_override_drafter_id]],drafters[id],drafters[name]))</f>
        <v/>
      </c>
      <c r="S1206" t="s">
        <v>15497</v>
      </c>
      <c r="T1206" t="str">
        <f>IF(OR(ISBLANK(draft_picks[[#This Row],[veto_override_team_id]]),draft_picks[[#This Row],[veto_override_team_id]]=""),"",_xlfn.XLOOKUP(draft_picks[[#This Row],[veto_override_team_id]],drafter_teams[id],drafter_teams[name]))</f>
        <v/>
      </c>
    </row>
    <row r="1207" spans="1:20" x14ac:dyDescent="0.25">
      <c r="A1207" t="s">
        <v>272</v>
      </c>
      <c r="B1207" t="str">
        <f>_xlfn.XLOOKUP(draft_picks[[#This Row],[draft_id]],drafts[id],drafts[title])</f>
        <v>Relationship Horror</v>
      </c>
      <c r="C1207" s="3">
        <v>2</v>
      </c>
      <c r="D1207">
        <f>IF(C1206&lt;draft_picks[[#This Row],[position]],1,IF(C1206&gt;draft_picks[[#This Row],[position]],D1206+1,IF(C1206=draft_picks[[#This Row],[position]],D1206+1)))</f>
        <v>6</v>
      </c>
      <c r="E1207" t="s">
        <v>5845</v>
      </c>
      <c r="F1207" t="str">
        <f>IF(ISBLANK(draft_picks[[#This Row],[movie_id]]),"",_xlfn.XLOOKUP(draft_picks[[#This Row],[movie_id]],drafts.movies[id],drafts.movies[movie_title]))</f>
        <v>Poltergeist</v>
      </c>
      <c r="G1207" s="3"/>
      <c r="H1207" t="str">
        <f>IF(ISBLANK(draft_picks[[#This Row],[drafter_id]]),"",_xlfn.XLOOKUP(draft_picks[[#This Row],[drafter_id]],drafters[id],drafters[name]))</f>
        <v/>
      </c>
      <c r="I1207" s="3" t="s">
        <v>1319</v>
      </c>
      <c r="J1207" t="str">
        <f>IF(ISBLANK(draft_picks[[#This Row],[drafter_team_id]]),"",_xlfn.XLOOKUP(draft_picks[[#This Row],[drafter_team_id]],drafter_teams[id],drafter_teams[name]))</f>
        <v>Chelsea Stardust and Sean Keller</v>
      </c>
      <c r="K1207" s="3" t="s">
        <v>15484</v>
      </c>
      <c r="L1207" t="s">
        <v>15497</v>
      </c>
      <c r="M1207" t="str">
        <f>IF(OR(ISBLANK(draft_picks[[#This Row],[veto_drafter_id]]),draft_picks[[#This Row],[veto_drafter_id]]=""),"",_xlfn.XLOOKUP(draft_picks[[#This Row],[veto_drafter_id]],drafters[id],drafters[name]))</f>
        <v/>
      </c>
      <c r="N1207" t="s">
        <v>1315</v>
      </c>
      <c r="O1207" t="str">
        <f>IF(OR(ISBLANK(draft_picks[[#This Row],[veto_drafter_team_id]]),draft_picks[[#This Row],[veto_drafter_team_id]]=""),"",_xlfn.XLOOKUP(draft_picks[[#This Row],[veto_drafter_team_id]],drafter_teams[id],drafter_teams[name]))</f>
        <v>Andrew Merrill and Beth Crudele</v>
      </c>
      <c r="Q1207" t="s">
        <v>15497</v>
      </c>
      <c r="R1207" t="str">
        <f>IF(OR(ISBLANK(draft_picks[[#This Row],[veto_override_drafter_id]]),draft_picks[[#This Row],[veto_override_drafter_id]]=""),"",_xlfn.XLOOKUP(draft_picks[[#This Row],[veto_override_drafter_id]],drafters[id],drafters[name]))</f>
        <v/>
      </c>
      <c r="S1207" t="s">
        <v>15497</v>
      </c>
      <c r="T1207" t="str">
        <f>IF(OR(ISBLANK(draft_picks[[#This Row],[veto_override_team_id]]),draft_picks[[#This Row],[veto_override_team_id]]=""),"",_xlfn.XLOOKUP(draft_picks[[#This Row],[veto_override_team_id]],drafter_teams[id],drafter_teams[name]))</f>
        <v/>
      </c>
    </row>
    <row r="1208" spans="1:20" x14ac:dyDescent="0.25">
      <c r="A1208" t="s">
        <v>272</v>
      </c>
      <c r="B1208" t="str">
        <f>_xlfn.XLOOKUP(draft_picks[[#This Row],[draft_id]],drafts[id],drafts[title])</f>
        <v>Relationship Horror</v>
      </c>
      <c r="C1208" s="3">
        <v>2</v>
      </c>
      <c r="D1208">
        <f>IF(C1207&lt;draft_picks[[#This Row],[position]],1,IF(C1207&gt;draft_picks[[#This Row],[position]],D1207+1,IF(C1207=draft_picks[[#This Row],[position]],D1207+1)))</f>
        <v>7</v>
      </c>
      <c r="E1208" t="s">
        <v>6111</v>
      </c>
      <c r="F1208" t="str">
        <f>IF(ISBLANK(draft_picks[[#This Row],[movie_id]]),"",_xlfn.XLOOKUP(draft_picks[[#This Row],[movie_id]],drafts.movies[id],drafts.movies[movie_title]))</f>
        <v>The Shining</v>
      </c>
      <c r="G1208" s="3"/>
      <c r="H1208" t="str">
        <f>IF(ISBLANK(draft_picks[[#This Row],[drafter_id]]),"",_xlfn.XLOOKUP(draft_picks[[#This Row],[drafter_id]],drafters[id],drafters[name]))</f>
        <v/>
      </c>
      <c r="I1208" s="3" t="s">
        <v>1319</v>
      </c>
      <c r="J1208" t="str">
        <f>IF(ISBLANK(draft_picks[[#This Row],[drafter_team_id]]),"",_xlfn.XLOOKUP(draft_picks[[#This Row],[drafter_team_id]],drafter_teams[id],drafter_teams[name]))</f>
        <v>Chelsea Stardust and Sean Keller</v>
      </c>
      <c r="K1208" s="3" t="s">
        <v>15497</v>
      </c>
      <c r="L1208" t="s">
        <v>15497</v>
      </c>
      <c r="M1208" t="str">
        <f>IF(OR(ISBLANK(draft_picks[[#This Row],[veto_drafter_id]]),draft_picks[[#This Row],[veto_drafter_id]]=""),"",_xlfn.XLOOKUP(draft_picks[[#This Row],[veto_drafter_id]],drafters[id],drafters[name]))</f>
        <v/>
      </c>
      <c r="N1208" t="s">
        <v>15497</v>
      </c>
      <c r="O1208" t="str">
        <f>IF(OR(ISBLANK(draft_picks[[#This Row],[veto_drafter_team_id]]),draft_picks[[#This Row],[veto_drafter_team_id]]=""),"",_xlfn.XLOOKUP(draft_picks[[#This Row],[veto_drafter_team_id]],drafter_teams[id],drafter_teams[name]))</f>
        <v/>
      </c>
      <c r="Q1208" t="s">
        <v>15497</v>
      </c>
      <c r="R1208" t="str">
        <f>IF(OR(ISBLANK(draft_picks[[#This Row],[veto_override_drafter_id]]),draft_picks[[#This Row],[veto_override_drafter_id]]=""),"",_xlfn.XLOOKUP(draft_picks[[#This Row],[veto_override_drafter_id]],drafters[id],drafters[name]))</f>
        <v/>
      </c>
      <c r="S1208" t="s">
        <v>15497</v>
      </c>
      <c r="T1208" t="str">
        <f>IF(OR(ISBLANK(draft_picks[[#This Row],[veto_override_team_id]]),draft_picks[[#This Row],[veto_override_team_id]]=""),"",_xlfn.XLOOKUP(draft_picks[[#This Row],[veto_override_team_id]],drafter_teams[id],drafter_teams[name]))</f>
        <v/>
      </c>
    </row>
    <row r="1209" spans="1:20" x14ac:dyDescent="0.25">
      <c r="A1209" t="s">
        <v>272</v>
      </c>
      <c r="B1209" t="str">
        <f>_xlfn.XLOOKUP(draft_picks[[#This Row],[draft_id]],drafts[id],drafts[title])</f>
        <v>Relationship Horror</v>
      </c>
      <c r="C1209" s="3">
        <v>1</v>
      </c>
      <c r="D1209">
        <f>IF(C1208&lt;draft_picks[[#This Row],[position]],1,IF(C1208&gt;draft_picks[[#This Row],[position]],D1208+1,IF(C1208=draft_picks[[#This Row],[position]],D1208+1)))</f>
        <v>8</v>
      </c>
      <c r="E1209" t="s">
        <v>6779</v>
      </c>
      <c r="F1209" t="str">
        <f>IF(ISBLANK(draft_picks[[#This Row],[movie_id]]),"",_xlfn.XLOOKUP(draft_picks[[#This Row],[movie_id]],drafts.movies[id],drafts.movies[movie_title]))</f>
        <v>Rosemary's Baby</v>
      </c>
      <c r="G1209" s="3"/>
      <c r="H1209" t="str">
        <f>IF(ISBLANK(draft_picks[[#This Row],[drafter_id]]),"",_xlfn.XLOOKUP(draft_picks[[#This Row],[drafter_id]],drafters[id],drafters[name]))</f>
        <v/>
      </c>
      <c r="I1209" s="3" t="s">
        <v>1315</v>
      </c>
      <c r="J1209" t="str">
        <f>IF(ISBLANK(draft_picks[[#This Row],[drafter_team_id]]),"",_xlfn.XLOOKUP(draft_picks[[#This Row],[drafter_team_id]],drafter_teams[id],drafter_teams[name]))</f>
        <v>Andrew Merrill and Beth Crudele</v>
      </c>
      <c r="K1209" s="3" t="s">
        <v>15497</v>
      </c>
      <c r="L1209" t="s">
        <v>15497</v>
      </c>
      <c r="M1209" t="str">
        <f>IF(OR(ISBLANK(draft_picks[[#This Row],[veto_drafter_id]]),draft_picks[[#This Row],[veto_drafter_id]]=""),"",_xlfn.XLOOKUP(draft_picks[[#This Row],[veto_drafter_id]],drafters[id],drafters[name]))</f>
        <v/>
      </c>
      <c r="N1209" t="s">
        <v>15497</v>
      </c>
      <c r="O1209" t="str">
        <f>IF(OR(ISBLANK(draft_picks[[#This Row],[veto_drafter_team_id]]),draft_picks[[#This Row],[veto_drafter_team_id]]=""),"",_xlfn.XLOOKUP(draft_picks[[#This Row],[veto_drafter_team_id]],drafter_teams[id],drafter_teams[name]))</f>
        <v/>
      </c>
      <c r="Q1209" t="s">
        <v>15497</v>
      </c>
      <c r="R1209" t="str">
        <f>IF(OR(ISBLANK(draft_picks[[#This Row],[veto_override_drafter_id]]),draft_picks[[#This Row],[veto_override_drafter_id]]=""),"",_xlfn.XLOOKUP(draft_picks[[#This Row],[veto_override_drafter_id]],drafters[id],drafters[name]))</f>
        <v/>
      </c>
      <c r="S1209" t="s">
        <v>15497</v>
      </c>
      <c r="T1209" t="str">
        <f>IF(OR(ISBLANK(draft_picks[[#This Row],[veto_override_team_id]]),draft_picks[[#This Row],[veto_override_team_id]]=""),"",_xlfn.XLOOKUP(draft_picks[[#This Row],[veto_override_team_id]],drafter_teams[id],drafter_teams[name]))</f>
        <v/>
      </c>
    </row>
    <row r="1210" spans="1:20" x14ac:dyDescent="0.25">
      <c r="A1210" t="s">
        <v>373</v>
      </c>
      <c r="B1210" t="str">
        <f>_xlfn.XLOOKUP(draft_picks[[#This Row],[draft_id]],drafts[id],drafts[title])</f>
        <v>Hugh Grant</v>
      </c>
      <c r="C1210" s="3">
        <v>7</v>
      </c>
      <c r="D1210">
        <f>IF(C1209&lt;draft_picks[[#This Row],[position]],1,IF(C1209&gt;draft_picks[[#This Row],[position]],D1209+1,IF(C1209=draft_picks[[#This Row],[position]],D1209+1)))</f>
        <v>1</v>
      </c>
      <c r="E1210" t="s">
        <v>2054</v>
      </c>
      <c r="F1210" t="str">
        <f>IF(ISBLANK(draft_picks[[#This Row],[movie_id]]),"",_xlfn.XLOOKUP(draft_picks[[#This Row],[movie_id]],drafts.movies[id],drafts.movies[movie_title]))</f>
        <v>About a Boy</v>
      </c>
      <c r="G1210" s="3" t="s">
        <v>1137</v>
      </c>
      <c r="H1210" t="str">
        <f>IF(ISBLANK(draft_picks[[#This Row],[drafter_id]]),"",_xlfn.XLOOKUP(draft_picks[[#This Row],[drafter_id]],drafters[id],drafters[name]))</f>
        <v>Wynter Mitchell</v>
      </c>
      <c r="J1210" t="str">
        <f>IF(ISBLANK(draft_picks[[#This Row],[drafter_team_id]]),"",_xlfn.XLOOKUP(draft_picks[[#This Row],[drafter_team_id]],drafter_teams[id],drafter_teams[name]))</f>
        <v/>
      </c>
      <c r="K1210" s="3" t="s">
        <v>15497</v>
      </c>
      <c r="L1210" t="s">
        <v>15497</v>
      </c>
      <c r="M1210" t="str">
        <f>IF(OR(ISBLANK(draft_picks[[#This Row],[veto_drafter_id]]),draft_picks[[#This Row],[veto_drafter_id]]=""),"",_xlfn.XLOOKUP(draft_picks[[#This Row],[veto_drafter_id]],drafters[id],drafters[name]))</f>
        <v/>
      </c>
      <c r="N1210" t="s">
        <v>15497</v>
      </c>
      <c r="O1210" t="str">
        <f>IF(OR(ISBLANK(draft_picks[[#This Row],[veto_drafter_team_id]]),draft_picks[[#This Row],[veto_drafter_team_id]]=""),"",_xlfn.XLOOKUP(draft_picks[[#This Row],[veto_drafter_team_id]],drafter_teams[id],drafter_teams[name]))</f>
        <v/>
      </c>
      <c r="Q1210" t="s">
        <v>15497</v>
      </c>
      <c r="R1210" t="str">
        <f>IF(OR(ISBLANK(draft_picks[[#This Row],[veto_override_drafter_id]]),draft_picks[[#This Row],[veto_override_drafter_id]]=""),"",_xlfn.XLOOKUP(draft_picks[[#This Row],[veto_override_drafter_id]],drafters[id],drafters[name]))</f>
        <v/>
      </c>
      <c r="S1210" t="s">
        <v>15497</v>
      </c>
      <c r="T1210" t="str">
        <f>IF(OR(ISBLANK(draft_picks[[#This Row],[veto_override_team_id]]),draft_picks[[#This Row],[veto_override_team_id]]=""),"",_xlfn.XLOOKUP(draft_picks[[#This Row],[veto_override_team_id]],drafter_teams[id],drafter_teams[name]))</f>
        <v/>
      </c>
    </row>
    <row r="1211" spans="1:20" x14ac:dyDescent="0.25">
      <c r="A1211" t="s">
        <v>373</v>
      </c>
      <c r="B1211" t="str">
        <f>_xlfn.XLOOKUP(draft_picks[[#This Row],[draft_id]],drafts[id],drafts[title])</f>
        <v>Hugh Grant</v>
      </c>
      <c r="C1211" s="3">
        <v>6</v>
      </c>
      <c r="D1211">
        <f>IF(C1210&lt;draft_picks[[#This Row],[position]],1,IF(C1210&gt;draft_picks[[#This Row],[position]],D1210+1,IF(C1210=draft_picks[[#This Row],[position]],D1210+1)))</f>
        <v>2</v>
      </c>
      <c r="E1211" t="s">
        <v>4686</v>
      </c>
      <c r="F1211" t="str">
        <f>IF(ISBLANK(draft_picks[[#This Row],[movie_id]]),"",_xlfn.XLOOKUP(draft_picks[[#This Row],[movie_id]],drafts.movies[id],drafts.movies[movie_title]))</f>
        <v>Maurice</v>
      </c>
      <c r="G1211" s="3" t="s">
        <v>1137</v>
      </c>
      <c r="H1211" t="str">
        <f>IF(ISBLANK(draft_picks[[#This Row],[drafter_id]]),"",_xlfn.XLOOKUP(draft_picks[[#This Row],[drafter_id]],drafters[id],drafters[name]))</f>
        <v>Wynter Mitchell</v>
      </c>
      <c r="J1211" t="str">
        <f>IF(ISBLANK(draft_picks[[#This Row],[drafter_team_id]]),"",_xlfn.XLOOKUP(draft_picks[[#This Row],[drafter_team_id]],drafter_teams[id],drafter_teams[name]))</f>
        <v/>
      </c>
      <c r="K1211" s="3" t="s">
        <v>15497</v>
      </c>
      <c r="L1211" t="s">
        <v>15497</v>
      </c>
      <c r="M1211" t="str">
        <f>IF(OR(ISBLANK(draft_picks[[#This Row],[veto_drafter_id]]),draft_picks[[#This Row],[veto_drafter_id]]=""),"",_xlfn.XLOOKUP(draft_picks[[#This Row],[veto_drafter_id]],drafters[id],drafters[name]))</f>
        <v/>
      </c>
      <c r="N1211" t="s">
        <v>15497</v>
      </c>
      <c r="O1211" t="str">
        <f>IF(OR(ISBLANK(draft_picks[[#This Row],[veto_drafter_team_id]]),draft_picks[[#This Row],[veto_drafter_team_id]]=""),"",_xlfn.XLOOKUP(draft_picks[[#This Row],[veto_drafter_team_id]],drafter_teams[id],drafter_teams[name]))</f>
        <v/>
      </c>
      <c r="Q1211" t="s">
        <v>15497</v>
      </c>
      <c r="R1211" t="str">
        <f>IF(OR(ISBLANK(draft_picks[[#This Row],[veto_override_drafter_id]]),draft_picks[[#This Row],[veto_override_drafter_id]]=""),"",_xlfn.XLOOKUP(draft_picks[[#This Row],[veto_override_drafter_id]],drafters[id],drafters[name]))</f>
        <v/>
      </c>
      <c r="S1211" t="s">
        <v>15497</v>
      </c>
      <c r="T1211" t="str">
        <f>IF(OR(ISBLANK(draft_picks[[#This Row],[veto_override_team_id]]),draft_picks[[#This Row],[veto_override_team_id]]=""),"",_xlfn.XLOOKUP(draft_picks[[#This Row],[veto_override_team_id]],drafter_teams[id],drafter_teams[name]))</f>
        <v/>
      </c>
    </row>
    <row r="1212" spans="1:20" x14ac:dyDescent="0.25">
      <c r="A1212" t="s">
        <v>373</v>
      </c>
      <c r="B1212" t="str">
        <f>_xlfn.XLOOKUP(draft_picks[[#This Row],[draft_id]],drafts[id],drafts[title])</f>
        <v>Hugh Grant</v>
      </c>
      <c r="C1212" s="3">
        <v>5</v>
      </c>
      <c r="D1212">
        <f>IF(C1211&lt;draft_picks[[#This Row],[position]],1,IF(C1211&gt;draft_picks[[#This Row],[position]],D1211+1,IF(C1211=draft_picks[[#This Row],[position]],D1211+1)))</f>
        <v>3</v>
      </c>
      <c r="E1212" t="s">
        <v>4809</v>
      </c>
      <c r="F1212" t="str">
        <f>IF(ISBLANK(draft_picks[[#This Row],[movie_id]]),"",_xlfn.XLOOKUP(draft_picks[[#This Row],[movie_id]],drafts.movies[id],drafts.movies[movie_title]))</f>
        <v>Paddington 2</v>
      </c>
      <c r="G1212" s="3" t="s">
        <v>885</v>
      </c>
      <c r="H1212" t="str">
        <f>IF(ISBLANK(draft_picks[[#This Row],[drafter_id]]),"",_xlfn.XLOOKUP(draft_picks[[#This Row],[drafter_id]],drafters[id],drafters[name]))</f>
        <v>Guy Branum</v>
      </c>
      <c r="J1212" t="str">
        <f>IF(ISBLANK(draft_picks[[#This Row],[drafter_team_id]]),"",_xlfn.XLOOKUP(draft_picks[[#This Row],[drafter_team_id]],drafter_teams[id],drafter_teams[name]))</f>
        <v/>
      </c>
      <c r="K1212" s="3" t="s">
        <v>15497</v>
      </c>
      <c r="L1212" t="s">
        <v>15497</v>
      </c>
      <c r="M1212" t="str">
        <f>IF(OR(ISBLANK(draft_picks[[#This Row],[veto_drafter_id]]),draft_picks[[#This Row],[veto_drafter_id]]=""),"",_xlfn.XLOOKUP(draft_picks[[#This Row],[veto_drafter_id]],drafters[id],drafters[name]))</f>
        <v/>
      </c>
      <c r="N1212" t="s">
        <v>15497</v>
      </c>
      <c r="O1212" t="str">
        <f>IF(OR(ISBLANK(draft_picks[[#This Row],[veto_drafter_team_id]]),draft_picks[[#This Row],[veto_drafter_team_id]]=""),"",_xlfn.XLOOKUP(draft_picks[[#This Row],[veto_drafter_team_id]],drafter_teams[id],drafter_teams[name]))</f>
        <v/>
      </c>
      <c r="Q1212" t="s">
        <v>15497</v>
      </c>
      <c r="R1212" t="str">
        <f>IF(OR(ISBLANK(draft_picks[[#This Row],[veto_override_drafter_id]]),draft_picks[[#This Row],[veto_override_drafter_id]]=""),"",_xlfn.XLOOKUP(draft_picks[[#This Row],[veto_override_drafter_id]],drafters[id],drafters[name]))</f>
        <v/>
      </c>
      <c r="S1212" t="s">
        <v>15497</v>
      </c>
      <c r="T1212" t="str">
        <f>IF(OR(ISBLANK(draft_picks[[#This Row],[veto_override_team_id]]),draft_picks[[#This Row],[veto_override_team_id]]=""),"",_xlfn.XLOOKUP(draft_picks[[#This Row],[veto_override_team_id]],drafter_teams[id],drafter_teams[name]))</f>
        <v/>
      </c>
    </row>
    <row r="1213" spans="1:20" x14ac:dyDescent="0.25">
      <c r="A1213" t="s">
        <v>373</v>
      </c>
      <c r="B1213" t="str">
        <f>_xlfn.XLOOKUP(draft_picks[[#This Row],[draft_id]],drafts[id],drafts[title])</f>
        <v>Hugh Grant</v>
      </c>
      <c r="C1213" s="3">
        <v>4</v>
      </c>
      <c r="D1213">
        <f>IF(C1212&lt;draft_picks[[#This Row],[position]],1,IF(C1212&gt;draft_picks[[#This Row],[position]],D1212+1,IF(C1212=draft_picks[[#This Row],[position]],D1212+1)))</f>
        <v>4</v>
      </c>
      <c r="E1213" t="s">
        <v>7778</v>
      </c>
      <c r="F1213" t="str">
        <f>IF(ISBLANK(draft_picks[[#This Row],[movie_id]]),"",_xlfn.XLOOKUP(draft_picks[[#This Row],[movie_id]],drafts.movies[id],drafts.movies[movie_title]))</f>
        <v>Bridget Jones's Diary</v>
      </c>
      <c r="G1213" s="3" t="s">
        <v>1137</v>
      </c>
      <c r="H1213" t="str">
        <f>IF(ISBLANK(draft_picks[[#This Row],[drafter_id]]),"",_xlfn.XLOOKUP(draft_picks[[#This Row],[drafter_id]],drafters[id],drafters[name]))</f>
        <v>Wynter Mitchell</v>
      </c>
      <c r="J1213" t="str">
        <f>IF(ISBLANK(draft_picks[[#This Row],[drafter_team_id]]),"",_xlfn.XLOOKUP(draft_picks[[#This Row],[drafter_team_id]],drafter_teams[id],drafter_teams[name]))</f>
        <v/>
      </c>
      <c r="K1213" s="3" t="s">
        <v>15497</v>
      </c>
      <c r="L1213" t="s">
        <v>15497</v>
      </c>
      <c r="M1213" t="str">
        <f>IF(OR(ISBLANK(draft_picks[[#This Row],[veto_drafter_id]]),draft_picks[[#This Row],[veto_drafter_id]]=""),"",_xlfn.XLOOKUP(draft_picks[[#This Row],[veto_drafter_id]],drafters[id],drafters[name]))</f>
        <v/>
      </c>
      <c r="N1213" t="s">
        <v>15497</v>
      </c>
      <c r="O1213" t="str">
        <f>IF(OR(ISBLANK(draft_picks[[#This Row],[veto_drafter_team_id]]),draft_picks[[#This Row],[veto_drafter_team_id]]=""),"",_xlfn.XLOOKUP(draft_picks[[#This Row],[veto_drafter_team_id]],drafter_teams[id],drafter_teams[name]))</f>
        <v/>
      </c>
      <c r="Q1213" t="s">
        <v>15497</v>
      </c>
      <c r="R1213" t="str">
        <f>IF(OR(ISBLANK(draft_picks[[#This Row],[veto_override_drafter_id]]),draft_picks[[#This Row],[veto_override_drafter_id]]=""),"",_xlfn.XLOOKUP(draft_picks[[#This Row],[veto_override_drafter_id]],drafters[id],drafters[name]))</f>
        <v/>
      </c>
      <c r="S1213" t="s">
        <v>15497</v>
      </c>
      <c r="T1213" t="str">
        <f>IF(OR(ISBLANK(draft_picks[[#This Row],[veto_override_team_id]]),draft_picks[[#This Row],[veto_override_team_id]]=""),"",_xlfn.XLOOKUP(draft_picks[[#This Row],[veto_override_team_id]],drafter_teams[id],drafter_teams[name]))</f>
        <v/>
      </c>
    </row>
    <row r="1214" spans="1:20" x14ac:dyDescent="0.25">
      <c r="A1214" t="s">
        <v>373</v>
      </c>
      <c r="B1214" t="str">
        <f>_xlfn.XLOOKUP(draft_picks[[#This Row],[draft_id]],drafts[id],drafts[title])</f>
        <v>Hugh Grant</v>
      </c>
      <c r="C1214" s="3">
        <v>3</v>
      </c>
      <c r="D1214">
        <f>IF(C1213&lt;draft_picks[[#This Row],[position]],1,IF(C1213&gt;draft_picks[[#This Row],[position]],D1213+1,IF(C1213=draft_picks[[#This Row],[position]],D1213+1)))</f>
        <v>5</v>
      </c>
      <c r="E1214" t="s">
        <v>2751</v>
      </c>
      <c r="F1214" t="str">
        <f>IF(ISBLANK(draft_picks[[#This Row],[movie_id]]),"",_xlfn.XLOOKUP(draft_picks[[#This Row],[movie_id]],drafts.movies[id],drafts.movies[movie_title]))</f>
        <v>Love Actually</v>
      </c>
      <c r="G1214" s="3" t="s">
        <v>885</v>
      </c>
      <c r="H1214" t="str">
        <f>IF(ISBLANK(draft_picks[[#This Row],[drafter_id]]),"",_xlfn.XLOOKUP(draft_picks[[#This Row],[drafter_id]],drafters[id],drafters[name]))</f>
        <v>Guy Branum</v>
      </c>
      <c r="J1214" t="str">
        <f>IF(ISBLANK(draft_picks[[#This Row],[drafter_team_id]]),"",_xlfn.XLOOKUP(draft_picks[[#This Row],[drafter_team_id]],drafter_teams[id],drafter_teams[name]))</f>
        <v/>
      </c>
      <c r="K1214" s="3" t="s">
        <v>15497</v>
      </c>
      <c r="L1214" t="s">
        <v>15497</v>
      </c>
      <c r="M1214" t="str">
        <f>IF(OR(ISBLANK(draft_picks[[#This Row],[veto_drafter_id]]),draft_picks[[#This Row],[veto_drafter_id]]=""),"",_xlfn.XLOOKUP(draft_picks[[#This Row],[veto_drafter_id]],drafters[id],drafters[name]))</f>
        <v/>
      </c>
      <c r="N1214" t="s">
        <v>15497</v>
      </c>
      <c r="O1214" t="str">
        <f>IF(OR(ISBLANK(draft_picks[[#This Row],[veto_drafter_team_id]]),draft_picks[[#This Row],[veto_drafter_team_id]]=""),"",_xlfn.XLOOKUP(draft_picks[[#This Row],[veto_drafter_team_id]],drafter_teams[id],drafter_teams[name]))</f>
        <v/>
      </c>
      <c r="Q1214" t="s">
        <v>15497</v>
      </c>
      <c r="R1214" t="str">
        <f>IF(OR(ISBLANK(draft_picks[[#This Row],[veto_override_drafter_id]]),draft_picks[[#This Row],[veto_override_drafter_id]]=""),"",_xlfn.XLOOKUP(draft_picks[[#This Row],[veto_override_drafter_id]],drafters[id],drafters[name]))</f>
        <v/>
      </c>
      <c r="S1214" t="s">
        <v>15497</v>
      </c>
      <c r="T1214" t="str">
        <f>IF(OR(ISBLANK(draft_picks[[#This Row],[veto_override_team_id]]),draft_picks[[#This Row],[veto_override_team_id]]=""),"",_xlfn.XLOOKUP(draft_picks[[#This Row],[veto_override_team_id]],drafter_teams[id],drafter_teams[name]))</f>
        <v/>
      </c>
    </row>
    <row r="1215" spans="1:20" x14ac:dyDescent="0.25">
      <c r="A1215" t="s">
        <v>373</v>
      </c>
      <c r="B1215" t="str">
        <f>_xlfn.XLOOKUP(draft_picks[[#This Row],[draft_id]],drafts[id],drafts[title])</f>
        <v>Hugh Grant</v>
      </c>
      <c r="C1215" s="3">
        <v>2</v>
      </c>
      <c r="D1215">
        <f>IF(C1214&lt;draft_picks[[#This Row],[position]],1,IF(C1214&gt;draft_picks[[#This Row],[position]],D1214+1,IF(C1214=draft_picks[[#This Row],[position]],D1214+1)))</f>
        <v>6</v>
      </c>
      <c r="E1215" t="s">
        <v>5025</v>
      </c>
      <c r="F1215" t="str">
        <f>IF(ISBLANK(draft_picks[[#This Row],[movie_id]]),"",_xlfn.XLOOKUP(draft_picks[[#This Row],[movie_id]],drafts.movies[id],drafts.movies[movie_title]))</f>
        <v>Notting Hill</v>
      </c>
      <c r="G1215" s="3" t="s">
        <v>1137</v>
      </c>
      <c r="H1215" t="str">
        <f>IF(ISBLANK(draft_picks[[#This Row],[drafter_id]]),"",_xlfn.XLOOKUP(draft_picks[[#This Row],[drafter_id]],drafters[id],drafters[name]))</f>
        <v>Wynter Mitchell</v>
      </c>
      <c r="J1215" t="str">
        <f>IF(ISBLANK(draft_picks[[#This Row],[drafter_team_id]]),"",_xlfn.XLOOKUP(draft_picks[[#This Row],[drafter_team_id]],drafter_teams[id],drafter_teams[name]))</f>
        <v/>
      </c>
      <c r="K1215" s="3" t="s">
        <v>15497</v>
      </c>
      <c r="L1215" t="s">
        <v>15497</v>
      </c>
      <c r="M1215" t="str">
        <f>IF(OR(ISBLANK(draft_picks[[#This Row],[veto_drafter_id]]),draft_picks[[#This Row],[veto_drafter_id]]=""),"",_xlfn.XLOOKUP(draft_picks[[#This Row],[veto_drafter_id]],drafters[id],drafters[name]))</f>
        <v/>
      </c>
      <c r="N1215" t="s">
        <v>15497</v>
      </c>
      <c r="O1215" t="str">
        <f>IF(OR(ISBLANK(draft_picks[[#This Row],[veto_drafter_team_id]]),draft_picks[[#This Row],[veto_drafter_team_id]]=""),"",_xlfn.XLOOKUP(draft_picks[[#This Row],[veto_drafter_team_id]],drafter_teams[id],drafter_teams[name]))</f>
        <v/>
      </c>
      <c r="Q1215" t="s">
        <v>15497</v>
      </c>
      <c r="R1215" t="str">
        <f>IF(OR(ISBLANK(draft_picks[[#This Row],[veto_override_drafter_id]]),draft_picks[[#This Row],[veto_override_drafter_id]]=""),"",_xlfn.XLOOKUP(draft_picks[[#This Row],[veto_override_drafter_id]],drafters[id],drafters[name]))</f>
        <v/>
      </c>
      <c r="S1215" t="s">
        <v>15497</v>
      </c>
      <c r="T1215" t="str">
        <f>IF(OR(ISBLANK(draft_picks[[#This Row],[veto_override_team_id]]),draft_picks[[#This Row],[veto_override_team_id]]=""),"",_xlfn.XLOOKUP(draft_picks[[#This Row],[veto_override_team_id]],drafter_teams[id],drafter_teams[name]))</f>
        <v/>
      </c>
    </row>
    <row r="1216" spans="1:20" x14ac:dyDescent="0.25">
      <c r="A1216" t="s">
        <v>373</v>
      </c>
      <c r="B1216" t="str">
        <f>_xlfn.XLOOKUP(draft_picks[[#This Row],[draft_id]],drafts[id],drafts[title])</f>
        <v>Hugh Grant</v>
      </c>
      <c r="C1216" s="3">
        <v>1</v>
      </c>
      <c r="D1216">
        <f>IF(C1215&lt;draft_picks[[#This Row],[position]],1,IF(C1215&gt;draft_picks[[#This Row],[position]],D1215+1,IF(C1215=draft_picks[[#This Row],[position]],D1215+1)))</f>
        <v>7</v>
      </c>
      <c r="E1216" t="s">
        <v>6714</v>
      </c>
      <c r="F1216" t="str">
        <f>IF(ISBLANK(draft_picks[[#This Row],[movie_id]]),"",_xlfn.XLOOKUP(draft_picks[[#This Row],[movie_id]],drafts.movies[id],drafts.movies[movie_title]))</f>
        <v>Four Weddings and a Funeral</v>
      </c>
      <c r="G1216" s="3" t="s">
        <v>885</v>
      </c>
      <c r="H1216" t="str">
        <f>IF(ISBLANK(draft_picks[[#This Row],[drafter_id]]),"",_xlfn.XLOOKUP(draft_picks[[#This Row],[drafter_id]],drafters[id],drafters[name]))</f>
        <v>Guy Branum</v>
      </c>
      <c r="J1216" t="str">
        <f>IF(ISBLANK(draft_picks[[#This Row],[drafter_team_id]]),"",_xlfn.XLOOKUP(draft_picks[[#This Row],[drafter_team_id]],drafter_teams[id],drafter_teams[name]))</f>
        <v/>
      </c>
      <c r="K1216" s="3" t="s">
        <v>15497</v>
      </c>
      <c r="L1216" t="s">
        <v>15497</v>
      </c>
      <c r="M1216" t="str">
        <f>IF(OR(ISBLANK(draft_picks[[#This Row],[veto_drafter_id]]),draft_picks[[#This Row],[veto_drafter_id]]=""),"",_xlfn.XLOOKUP(draft_picks[[#This Row],[veto_drafter_id]],drafters[id],drafters[name]))</f>
        <v/>
      </c>
      <c r="N1216" t="s">
        <v>15497</v>
      </c>
      <c r="O1216" t="str">
        <f>IF(OR(ISBLANK(draft_picks[[#This Row],[veto_drafter_team_id]]),draft_picks[[#This Row],[veto_drafter_team_id]]=""),"",_xlfn.XLOOKUP(draft_picks[[#This Row],[veto_drafter_team_id]],drafter_teams[id],drafter_teams[name]))</f>
        <v/>
      </c>
      <c r="Q1216" t="s">
        <v>15497</v>
      </c>
      <c r="R1216" t="str">
        <f>IF(OR(ISBLANK(draft_picks[[#This Row],[veto_override_drafter_id]]),draft_picks[[#This Row],[veto_override_drafter_id]]=""),"",_xlfn.XLOOKUP(draft_picks[[#This Row],[veto_override_drafter_id]],drafters[id],drafters[name]))</f>
        <v/>
      </c>
      <c r="S1216" t="s">
        <v>15497</v>
      </c>
      <c r="T1216" t="str">
        <f>IF(OR(ISBLANK(draft_picks[[#This Row],[veto_override_team_id]]),draft_picks[[#This Row],[veto_override_team_id]]=""),"",_xlfn.XLOOKUP(draft_picks[[#This Row],[veto_override_team_id]],drafter_teams[id],drafter_teams[name]))</f>
        <v/>
      </c>
    </row>
    <row r="1217" spans="1:21" x14ac:dyDescent="0.25">
      <c r="A1217" t="s">
        <v>494</v>
      </c>
      <c r="B1217" t="str">
        <f>_xlfn.XLOOKUP(draft_picks[[#This Row],[draft_id]],drafts[id],drafts[title])</f>
        <v>Eddie Murphy</v>
      </c>
      <c r="C1217" s="3">
        <v>7</v>
      </c>
      <c r="D1217">
        <f>IF(C1216&lt;draft_picks[[#This Row],[position]],1,IF(C1216&gt;draft_picks[[#This Row],[position]],D1216+1,IF(C1216=draft_picks[[#This Row],[position]],D1216+1)))</f>
        <v>1</v>
      </c>
      <c r="E1217" t="s">
        <v>4338</v>
      </c>
      <c r="F1217" t="str">
        <f>IF(ISBLANK(draft_picks[[#This Row],[movie_id]]),"",_xlfn.XLOOKUP(draft_picks[[#This Row],[movie_id]],drafts.movies[id],drafts.movies[movie_title]))</f>
        <v>Boomerang</v>
      </c>
      <c r="G1217" s="3" t="s">
        <v>839</v>
      </c>
      <c r="H1217" t="str">
        <f>IF(ISBLANK(draft_picks[[#This Row],[drafter_id]]),"",_xlfn.XLOOKUP(draft_picks[[#This Row],[drafter_id]],drafters[id],drafters[name]))</f>
        <v>Ricky Carmona</v>
      </c>
      <c r="J1217" t="str">
        <f>IF(ISBLANK(draft_picks[[#This Row],[drafter_team_id]]),"",_xlfn.XLOOKUP(draft_picks[[#This Row],[drafter_team_id]],drafter_teams[id],drafter_teams[name]))</f>
        <v/>
      </c>
      <c r="K1217" s="3" t="s">
        <v>15497</v>
      </c>
      <c r="L1217" t="s">
        <v>15497</v>
      </c>
      <c r="M1217" t="str">
        <f>IF(OR(ISBLANK(draft_picks[[#This Row],[veto_drafter_id]]),draft_picks[[#This Row],[veto_drafter_id]]=""),"",_xlfn.XLOOKUP(draft_picks[[#This Row],[veto_drafter_id]],drafters[id],drafters[name]))</f>
        <v/>
      </c>
      <c r="N1217" t="s">
        <v>15497</v>
      </c>
      <c r="O1217" t="str">
        <f>IF(OR(ISBLANK(draft_picks[[#This Row],[veto_drafter_team_id]]),draft_picks[[#This Row],[veto_drafter_team_id]]=""),"",_xlfn.XLOOKUP(draft_picks[[#This Row],[veto_drafter_team_id]],drafter_teams[id],drafter_teams[name]))</f>
        <v/>
      </c>
      <c r="Q1217" t="s">
        <v>15497</v>
      </c>
      <c r="R1217" t="str">
        <f>IF(OR(ISBLANK(draft_picks[[#This Row],[veto_override_drafter_id]]),draft_picks[[#This Row],[veto_override_drafter_id]]=""),"",_xlfn.XLOOKUP(draft_picks[[#This Row],[veto_override_drafter_id]],drafters[id],drafters[name]))</f>
        <v/>
      </c>
      <c r="S1217" t="s">
        <v>15497</v>
      </c>
      <c r="T1217" t="str">
        <f>IF(OR(ISBLANK(draft_picks[[#This Row],[veto_override_team_id]]),draft_picks[[#This Row],[veto_override_team_id]]=""),"",_xlfn.XLOOKUP(draft_picks[[#This Row],[veto_override_team_id]],drafter_teams[id],drafter_teams[name]))</f>
        <v/>
      </c>
    </row>
    <row r="1218" spans="1:21" x14ac:dyDescent="0.25">
      <c r="A1218" t="s">
        <v>494</v>
      </c>
      <c r="B1218" t="str">
        <f>_xlfn.XLOOKUP(draft_picks[[#This Row],[draft_id]],drafts[id],drafts[title])</f>
        <v>Eddie Murphy</v>
      </c>
      <c r="C1218" s="3">
        <v>6</v>
      </c>
      <c r="D1218">
        <f>IF(C1217&lt;draft_picks[[#This Row],[position]],1,IF(C1217&gt;draft_picks[[#This Row],[position]],D1217+1,IF(C1217=draft_picks[[#This Row],[position]],D1217+1)))</f>
        <v>2</v>
      </c>
      <c r="E1218" t="s">
        <v>6845</v>
      </c>
      <c r="F1218" t="str">
        <f>IF(ISBLANK(draft_picks[[#This Row],[movie_id]]),"",_xlfn.XLOOKUP(draft_picks[[#This Row],[movie_id]],drafts.movies[id],drafts.movies[movie_title]))</f>
        <v>Bowfinger</v>
      </c>
      <c r="G1218" s="3" t="s">
        <v>839</v>
      </c>
      <c r="H1218" t="str">
        <f>IF(ISBLANK(draft_picks[[#This Row],[drafter_id]]),"",_xlfn.XLOOKUP(draft_picks[[#This Row],[drafter_id]],drafters[id],drafters[name]))</f>
        <v>Ricky Carmona</v>
      </c>
      <c r="J1218" t="str">
        <f>IF(ISBLANK(draft_picks[[#This Row],[drafter_team_id]]),"",_xlfn.XLOOKUP(draft_picks[[#This Row],[drafter_team_id]],drafter_teams[id],drafter_teams[name]))</f>
        <v/>
      </c>
      <c r="K1218" s="3" t="s">
        <v>15497</v>
      </c>
      <c r="L1218" t="s">
        <v>15497</v>
      </c>
      <c r="M1218" t="str">
        <f>IF(OR(ISBLANK(draft_picks[[#This Row],[veto_drafter_id]]),draft_picks[[#This Row],[veto_drafter_id]]=""),"",_xlfn.XLOOKUP(draft_picks[[#This Row],[veto_drafter_id]],drafters[id],drafters[name]))</f>
        <v/>
      </c>
      <c r="N1218" t="s">
        <v>15497</v>
      </c>
      <c r="O1218" t="str">
        <f>IF(OR(ISBLANK(draft_picks[[#This Row],[veto_drafter_team_id]]),draft_picks[[#This Row],[veto_drafter_team_id]]=""),"",_xlfn.XLOOKUP(draft_picks[[#This Row],[veto_drafter_team_id]],drafter_teams[id],drafter_teams[name]))</f>
        <v/>
      </c>
      <c r="Q1218" t="s">
        <v>15497</v>
      </c>
      <c r="R1218" t="str">
        <f>IF(OR(ISBLANK(draft_picks[[#This Row],[veto_override_drafter_id]]),draft_picks[[#This Row],[veto_override_drafter_id]]=""),"",_xlfn.XLOOKUP(draft_picks[[#This Row],[veto_override_drafter_id]],drafters[id],drafters[name]))</f>
        <v/>
      </c>
      <c r="S1218" t="s">
        <v>15497</v>
      </c>
      <c r="T1218" t="str">
        <f>IF(OR(ISBLANK(draft_picks[[#This Row],[veto_override_team_id]]),draft_picks[[#This Row],[veto_override_team_id]]=""),"",_xlfn.XLOOKUP(draft_picks[[#This Row],[veto_override_team_id]],drafter_teams[id],drafter_teams[name]))</f>
        <v/>
      </c>
    </row>
    <row r="1219" spans="1:21" x14ac:dyDescent="0.25">
      <c r="A1219" t="s">
        <v>494</v>
      </c>
      <c r="B1219" t="str">
        <f>_xlfn.XLOOKUP(draft_picks[[#This Row],[draft_id]],drafts[id],drafts[title])</f>
        <v>Eddie Murphy</v>
      </c>
      <c r="C1219" s="3">
        <v>5</v>
      </c>
      <c r="D1219">
        <f>IF(C1218&lt;draft_picks[[#This Row],[position]],1,IF(C1218&gt;draft_picks[[#This Row],[position]],D1218+1,IF(C1218=draft_picks[[#This Row],[position]],D1218+1)))</f>
        <v>3</v>
      </c>
      <c r="E1219" t="s">
        <v>2030</v>
      </c>
      <c r="F1219" t="str">
        <f>IF(ISBLANK(draft_picks[[#This Row],[movie_id]]),"",_xlfn.XLOOKUP(draft_picks[[#This Row],[movie_id]],drafts.movies[id],drafts.movies[movie_title]))</f>
        <v>48 Hrs.</v>
      </c>
      <c r="G1219" s="3" t="s">
        <v>1149</v>
      </c>
      <c r="H1219" t="str">
        <f>IF(ISBLANK(draft_picks[[#This Row],[drafter_id]]),"",_xlfn.XLOOKUP(draft_picks[[#This Row],[drafter_id]],drafters[id],drafters[name]))</f>
        <v>Dave Schilling</v>
      </c>
      <c r="J1219" t="str">
        <f>IF(ISBLANK(draft_picks[[#This Row],[drafter_team_id]]),"",_xlfn.XLOOKUP(draft_picks[[#This Row],[drafter_team_id]],drafter_teams[id],drafter_teams[name]))</f>
        <v/>
      </c>
      <c r="K1219" s="3" t="s">
        <v>15497</v>
      </c>
      <c r="L1219" t="s">
        <v>15497</v>
      </c>
      <c r="M1219" t="str">
        <f>IF(OR(ISBLANK(draft_picks[[#This Row],[veto_drafter_id]]),draft_picks[[#This Row],[veto_drafter_id]]=""),"",_xlfn.XLOOKUP(draft_picks[[#This Row],[veto_drafter_id]],drafters[id],drafters[name]))</f>
        <v/>
      </c>
      <c r="N1219" t="s">
        <v>15497</v>
      </c>
      <c r="O1219" t="str">
        <f>IF(OR(ISBLANK(draft_picks[[#This Row],[veto_drafter_team_id]]),draft_picks[[#This Row],[veto_drafter_team_id]]=""),"",_xlfn.XLOOKUP(draft_picks[[#This Row],[veto_drafter_team_id]],drafter_teams[id],drafter_teams[name]))</f>
        <v/>
      </c>
      <c r="Q1219" t="s">
        <v>15497</v>
      </c>
      <c r="R1219" t="str">
        <f>IF(OR(ISBLANK(draft_picks[[#This Row],[veto_override_drafter_id]]),draft_picks[[#This Row],[veto_override_drafter_id]]=""),"",_xlfn.XLOOKUP(draft_picks[[#This Row],[veto_override_drafter_id]],drafters[id],drafters[name]))</f>
        <v/>
      </c>
      <c r="S1219" t="s">
        <v>15497</v>
      </c>
      <c r="T1219" t="str">
        <f>IF(OR(ISBLANK(draft_picks[[#This Row],[veto_override_team_id]]),draft_picks[[#This Row],[veto_override_team_id]]=""),"",_xlfn.XLOOKUP(draft_picks[[#This Row],[veto_override_team_id]],drafter_teams[id],drafter_teams[name]))</f>
        <v/>
      </c>
    </row>
    <row r="1220" spans="1:21" x14ac:dyDescent="0.25">
      <c r="A1220" t="s">
        <v>494</v>
      </c>
      <c r="B1220" t="str">
        <f>_xlfn.XLOOKUP(draft_picks[[#This Row],[draft_id]],drafts[id],drafts[title])</f>
        <v>Eddie Murphy</v>
      </c>
      <c r="C1220" s="3">
        <v>4</v>
      </c>
      <c r="D1220">
        <f>IF(C1219&lt;draft_picks[[#This Row],[position]],1,IF(C1219&gt;draft_picks[[#This Row],[position]],D1219+1,IF(C1219=draft_picks[[#This Row],[position]],D1219+1)))</f>
        <v>4</v>
      </c>
      <c r="E1220" t="s">
        <v>2976</v>
      </c>
      <c r="F1220" t="str">
        <f>IF(ISBLANK(draft_picks[[#This Row],[movie_id]]),"",_xlfn.XLOOKUP(draft_picks[[#This Row],[movie_id]],drafts.movies[id],drafts.movies[movie_title]))</f>
        <v>Eddie Murphy: Delirious</v>
      </c>
      <c r="G1220" s="3" t="s">
        <v>839</v>
      </c>
      <c r="H1220" t="str">
        <f>IF(ISBLANK(draft_picks[[#This Row],[drafter_id]]),"",_xlfn.XLOOKUP(draft_picks[[#This Row],[drafter_id]],drafters[id],drafters[name]))</f>
        <v>Ricky Carmona</v>
      </c>
      <c r="J1220" t="str">
        <f>IF(ISBLANK(draft_picks[[#This Row],[drafter_team_id]]),"",_xlfn.XLOOKUP(draft_picks[[#This Row],[drafter_team_id]],drafter_teams[id],drafter_teams[name]))</f>
        <v/>
      </c>
      <c r="K1220" s="3"/>
      <c r="L1220" t="s">
        <v>15497</v>
      </c>
      <c r="M1220" t="str">
        <f>IF(OR(ISBLANK(draft_picks[[#This Row],[veto_drafter_id]]),draft_picks[[#This Row],[veto_drafter_id]]=""),"",_xlfn.XLOOKUP(draft_picks[[#This Row],[veto_drafter_id]],drafters[id],drafters[name]))</f>
        <v/>
      </c>
      <c r="N1220" t="s">
        <v>15497</v>
      </c>
      <c r="O1220" t="str">
        <f>IF(OR(ISBLANK(draft_picks[[#This Row],[veto_drafter_team_id]]),draft_picks[[#This Row],[veto_drafter_team_id]]=""),"",_xlfn.XLOOKUP(draft_picks[[#This Row],[veto_drafter_team_id]],drafter_teams[id],drafter_teams[name]))</f>
        <v/>
      </c>
      <c r="Q1220" t="s">
        <v>15497</v>
      </c>
      <c r="R1220" t="str">
        <f>IF(OR(ISBLANK(draft_picks[[#This Row],[veto_override_drafter_id]]),draft_picks[[#This Row],[veto_override_drafter_id]]=""),"",_xlfn.XLOOKUP(draft_picks[[#This Row],[veto_override_drafter_id]],drafters[id],drafters[name]))</f>
        <v/>
      </c>
      <c r="S1220" t="s">
        <v>15497</v>
      </c>
      <c r="T1220" t="str">
        <f>IF(OR(ISBLANK(draft_picks[[#This Row],[veto_override_team_id]]),draft_picks[[#This Row],[veto_override_team_id]]=""),"",_xlfn.XLOOKUP(draft_picks[[#This Row],[veto_override_team_id]],drafter_teams[id],drafter_teams[name]))</f>
        <v/>
      </c>
      <c r="U1220" t="b">
        <v>1</v>
      </c>
    </row>
    <row r="1221" spans="1:21" x14ac:dyDescent="0.25">
      <c r="A1221" t="s">
        <v>494</v>
      </c>
      <c r="B1221" t="str">
        <f>_xlfn.XLOOKUP(draft_picks[[#This Row],[draft_id]],drafts[id],drafts[title])</f>
        <v>Eddie Murphy</v>
      </c>
      <c r="C1221" s="3">
        <v>4</v>
      </c>
      <c r="D1221">
        <f>IF(C1220&lt;draft_picks[[#This Row],[position]],1,IF(C1220&gt;draft_picks[[#This Row],[position]],D1220+1,IF(C1220=draft_picks[[#This Row],[position]],D1220+1)))</f>
        <v>5</v>
      </c>
      <c r="E1221" t="s">
        <v>5605</v>
      </c>
      <c r="F1221" t="str">
        <f>IF(ISBLANK(draft_picks[[#This Row],[movie_id]]),"",_xlfn.XLOOKUP(draft_picks[[#This Row],[movie_id]],drafts.movies[id],drafts.movies[movie_title]))</f>
        <v>Dolemite Is My Name</v>
      </c>
      <c r="G1221" s="3" t="s">
        <v>839</v>
      </c>
      <c r="H1221" t="str">
        <f>IF(ISBLANK(draft_picks[[#This Row],[drafter_id]]),"",_xlfn.XLOOKUP(draft_picks[[#This Row],[drafter_id]],drafters[id],drafters[name]))</f>
        <v>Ricky Carmona</v>
      </c>
      <c r="J1221" t="str">
        <f>IF(ISBLANK(draft_picks[[#This Row],[drafter_team_id]]),"",_xlfn.XLOOKUP(draft_picks[[#This Row],[drafter_team_id]],drafter_teams[id],drafter_teams[name]))</f>
        <v/>
      </c>
      <c r="K1221" s="3" t="s">
        <v>15497</v>
      </c>
      <c r="L1221" t="s">
        <v>15497</v>
      </c>
      <c r="M1221" t="str">
        <f>IF(OR(ISBLANK(draft_picks[[#This Row],[veto_drafter_id]]),draft_picks[[#This Row],[veto_drafter_id]]=""),"",_xlfn.XLOOKUP(draft_picks[[#This Row],[veto_drafter_id]],drafters[id],drafters[name]))</f>
        <v/>
      </c>
      <c r="N1221" t="s">
        <v>15497</v>
      </c>
      <c r="O1221" t="str">
        <f>IF(OR(ISBLANK(draft_picks[[#This Row],[veto_drafter_team_id]]),draft_picks[[#This Row],[veto_drafter_team_id]]=""),"",_xlfn.XLOOKUP(draft_picks[[#This Row],[veto_drafter_team_id]],drafter_teams[id],drafter_teams[name]))</f>
        <v/>
      </c>
      <c r="Q1221" t="s">
        <v>15497</v>
      </c>
      <c r="R1221" t="str">
        <f>IF(OR(ISBLANK(draft_picks[[#This Row],[veto_override_drafter_id]]),draft_picks[[#This Row],[veto_override_drafter_id]]=""),"",_xlfn.XLOOKUP(draft_picks[[#This Row],[veto_override_drafter_id]],drafters[id],drafters[name]))</f>
        <v/>
      </c>
      <c r="S1221" t="s">
        <v>15497</v>
      </c>
      <c r="T1221" t="str">
        <f>IF(OR(ISBLANK(draft_picks[[#This Row],[veto_override_team_id]]),draft_picks[[#This Row],[veto_override_team_id]]=""),"",_xlfn.XLOOKUP(draft_picks[[#This Row],[veto_override_team_id]],drafter_teams[id],drafter_teams[name]))</f>
        <v/>
      </c>
    </row>
    <row r="1222" spans="1:21" x14ac:dyDescent="0.25">
      <c r="A1222" t="s">
        <v>494</v>
      </c>
      <c r="B1222" t="str">
        <f>_xlfn.XLOOKUP(draft_picks[[#This Row],[draft_id]],drafts[id],drafts[title])</f>
        <v>Eddie Murphy</v>
      </c>
      <c r="C1222" s="3">
        <v>3</v>
      </c>
      <c r="D1222">
        <f>IF(C1221&lt;draft_picks[[#This Row],[position]],1,IF(C1221&gt;draft_picks[[#This Row],[position]],D1221+1,IF(C1221=draft_picks[[#This Row],[position]],D1221+1)))</f>
        <v>6</v>
      </c>
      <c r="E1222" t="s">
        <v>5806</v>
      </c>
      <c r="F1222" t="str">
        <f>IF(ISBLANK(draft_picks[[#This Row],[movie_id]]),"",_xlfn.XLOOKUP(draft_picks[[#This Row],[movie_id]],drafts.movies[id],drafts.movies[movie_title]))</f>
        <v>Coming to America</v>
      </c>
      <c r="G1222" s="3" t="s">
        <v>1149</v>
      </c>
      <c r="H1222" t="str">
        <f>IF(ISBLANK(draft_picks[[#This Row],[drafter_id]]),"",_xlfn.XLOOKUP(draft_picks[[#This Row],[drafter_id]],drafters[id],drafters[name]))</f>
        <v>Dave Schilling</v>
      </c>
      <c r="J1222" t="str">
        <f>IF(ISBLANK(draft_picks[[#This Row],[drafter_team_id]]),"",_xlfn.XLOOKUP(draft_picks[[#This Row],[drafter_team_id]],drafter_teams[id],drafter_teams[name]))</f>
        <v/>
      </c>
      <c r="K1222" s="3" t="s">
        <v>15484</v>
      </c>
      <c r="L1222" t="s">
        <v>839</v>
      </c>
      <c r="M1222" t="str">
        <f>IF(OR(ISBLANK(draft_picks[[#This Row],[veto_drafter_id]]),draft_picks[[#This Row],[veto_drafter_id]]=""),"",_xlfn.XLOOKUP(draft_picks[[#This Row],[veto_drafter_id]],drafters[id],drafters[name]))</f>
        <v>Ricky Carmona</v>
      </c>
      <c r="N1222" t="s">
        <v>15497</v>
      </c>
      <c r="O1222" t="str">
        <f>IF(OR(ISBLANK(draft_picks[[#This Row],[veto_drafter_team_id]]),draft_picks[[#This Row],[veto_drafter_team_id]]=""),"",_xlfn.XLOOKUP(draft_picks[[#This Row],[veto_drafter_team_id]],drafter_teams[id],drafter_teams[name]))</f>
        <v/>
      </c>
      <c r="Q1222" t="s">
        <v>15497</v>
      </c>
      <c r="R1222" t="str">
        <f>IF(OR(ISBLANK(draft_picks[[#This Row],[veto_override_drafter_id]]),draft_picks[[#This Row],[veto_override_drafter_id]]=""),"",_xlfn.XLOOKUP(draft_picks[[#This Row],[veto_override_drafter_id]],drafters[id],drafters[name]))</f>
        <v/>
      </c>
      <c r="S1222" t="s">
        <v>15497</v>
      </c>
      <c r="T1222" t="str">
        <f>IF(OR(ISBLANK(draft_picks[[#This Row],[veto_override_team_id]]),draft_picks[[#This Row],[veto_override_team_id]]=""),"",_xlfn.XLOOKUP(draft_picks[[#This Row],[veto_override_team_id]],drafter_teams[id],drafter_teams[name]))</f>
        <v/>
      </c>
    </row>
    <row r="1223" spans="1:21" x14ac:dyDescent="0.25">
      <c r="A1223" t="s">
        <v>494</v>
      </c>
      <c r="B1223" t="str">
        <f>_xlfn.XLOOKUP(draft_picks[[#This Row],[draft_id]],drafts[id],drafts[title])</f>
        <v>Eddie Murphy</v>
      </c>
      <c r="C1223" s="3">
        <v>3</v>
      </c>
      <c r="D1223">
        <f>IF(C1222&lt;draft_picks[[#This Row],[position]],1,IF(C1222&gt;draft_picks[[#This Row],[position]],D1222+1,IF(C1222=draft_picks[[#This Row],[position]],D1222+1)))</f>
        <v>7</v>
      </c>
      <c r="E1223" t="s">
        <v>4482</v>
      </c>
      <c r="F1223" t="str">
        <f>IF(ISBLANK(draft_picks[[#This Row],[movie_id]]),"",_xlfn.XLOOKUP(draft_picks[[#This Row],[movie_id]],drafts.movies[id],drafts.movies[movie_title]))</f>
        <v>Trading Places</v>
      </c>
      <c r="G1223" s="3" t="s">
        <v>1149</v>
      </c>
      <c r="H1223" t="str">
        <f>IF(ISBLANK(draft_picks[[#This Row],[drafter_id]]),"",_xlfn.XLOOKUP(draft_picks[[#This Row],[drafter_id]],drafters[id],drafters[name]))</f>
        <v>Dave Schilling</v>
      </c>
      <c r="J1223" t="str">
        <f>IF(ISBLANK(draft_picks[[#This Row],[drafter_team_id]]),"",_xlfn.XLOOKUP(draft_picks[[#This Row],[drafter_team_id]],drafter_teams[id],drafter_teams[name]))</f>
        <v/>
      </c>
      <c r="K1223" s="3" t="s">
        <v>15497</v>
      </c>
      <c r="L1223" t="s">
        <v>15497</v>
      </c>
      <c r="M1223" t="str">
        <f>IF(OR(ISBLANK(draft_picks[[#This Row],[veto_drafter_id]]),draft_picks[[#This Row],[veto_drafter_id]]=""),"",_xlfn.XLOOKUP(draft_picks[[#This Row],[veto_drafter_id]],drafters[id],drafters[name]))</f>
        <v/>
      </c>
      <c r="N1223" t="s">
        <v>15497</v>
      </c>
      <c r="O1223" t="str">
        <f>IF(OR(ISBLANK(draft_picks[[#This Row],[veto_drafter_team_id]]),draft_picks[[#This Row],[veto_drafter_team_id]]=""),"",_xlfn.XLOOKUP(draft_picks[[#This Row],[veto_drafter_team_id]],drafter_teams[id],drafter_teams[name]))</f>
        <v/>
      </c>
      <c r="Q1223" t="s">
        <v>15497</v>
      </c>
      <c r="R1223" t="str">
        <f>IF(OR(ISBLANK(draft_picks[[#This Row],[veto_override_drafter_id]]),draft_picks[[#This Row],[veto_override_drafter_id]]=""),"",_xlfn.XLOOKUP(draft_picks[[#This Row],[veto_override_drafter_id]],drafters[id],drafters[name]))</f>
        <v/>
      </c>
      <c r="S1223" t="s">
        <v>15497</v>
      </c>
      <c r="T1223" t="str">
        <f>IF(OR(ISBLANK(draft_picks[[#This Row],[veto_override_team_id]]),draft_picks[[#This Row],[veto_override_team_id]]=""),"",_xlfn.XLOOKUP(draft_picks[[#This Row],[veto_override_team_id]],drafter_teams[id],drafter_teams[name]))</f>
        <v/>
      </c>
    </row>
    <row r="1224" spans="1:21" x14ac:dyDescent="0.25">
      <c r="A1224" t="s">
        <v>494</v>
      </c>
      <c r="B1224" t="str">
        <f>_xlfn.XLOOKUP(draft_picks[[#This Row],[draft_id]],drafts[id],drafts[title])</f>
        <v>Eddie Murphy</v>
      </c>
      <c r="C1224" s="3">
        <v>2</v>
      </c>
      <c r="D1224">
        <f>IF(C1223&lt;draft_picks[[#This Row],[position]],1,IF(C1223&gt;draft_picks[[#This Row],[position]],D1223+1,IF(C1223=draft_picks[[#This Row],[position]],D1223+1)))</f>
        <v>8</v>
      </c>
      <c r="E1224" t="s">
        <v>4983</v>
      </c>
      <c r="F1224" t="str">
        <f>IF(ISBLANK(draft_picks[[#This Row],[movie_id]]),"",_xlfn.XLOOKUP(draft_picks[[#This Row],[movie_id]],drafts.movies[id],drafts.movies[movie_title]))</f>
        <v>Beverly Hills Cop</v>
      </c>
      <c r="G1224" s="3" t="s">
        <v>839</v>
      </c>
      <c r="H1224" t="str">
        <f>IF(ISBLANK(draft_picks[[#This Row],[drafter_id]]),"",_xlfn.XLOOKUP(draft_picks[[#This Row],[drafter_id]],drafters[id],drafters[name]))</f>
        <v>Ricky Carmona</v>
      </c>
      <c r="J1224" t="str">
        <f>IF(ISBLANK(draft_picks[[#This Row],[drafter_team_id]]),"",_xlfn.XLOOKUP(draft_picks[[#This Row],[drafter_team_id]],drafter_teams[id],drafter_teams[name]))</f>
        <v/>
      </c>
      <c r="K1224" s="3" t="s">
        <v>15497</v>
      </c>
      <c r="L1224" t="s">
        <v>15497</v>
      </c>
      <c r="M1224" t="str">
        <f>IF(OR(ISBLANK(draft_picks[[#This Row],[veto_drafter_id]]),draft_picks[[#This Row],[veto_drafter_id]]=""),"",_xlfn.XLOOKUP(draft_picks[[#This Row],[veto_drafter_id]],drafters[id],drafters[name]))</f>
        <v/>
      </c>
      <c r="N1224" t="s">
        <v>15497</v>
      </c>
      <c r="O1224" t="str">
        <f>IF(OR(ISBLANK(draft_picks[[#This Row],[veto_drafter_team_id]]),draft_picks[[#This Row],[veto_drafter_team_id]]=""),"",_xlfn.XLOOKUP(draft_picks[[#This Row],[veto_drafter_team_id]],drafter_teams[id],drafter_teams[name]))</f>
        <v/>
      </c>
      <c r="Q1224" t="s">
        <v>15497</v>
      </c>
      <c r="R1224" t="str">
        <f>IF(OR(ISBLANK(draft_picks[[#This Row],[veto_override_drafter_id]]),draft_picks[[#This Row],[veto_override_drafter_id]]=""),"",_xlfn.XLOOKUP(draft_picks[[#This Row],[veto_override_drafter_id]],drafters[id],drafters[name]))</f>
        <v/>
      </c>
      <c r="S1224" t="s">
        <v>15497</v>
      </c>
      <c r="T1224" t="str">
        <f>IF(OR(ISBLANK(draft_picks[[#This Row],[veto_override_team_id]]),draft_picks[[#This Row],[veto_override_team_id]]=""),"",_xlfn.XLOOKUP(draft_picks[[#This Row],[veto_override_team_id]],drafter_teams[id],drafter_teams[name]))</f>
        <v/>
      </c>
    </row>
    <row r="1225" spans="1:21" x14ac:dyDescent="0.25">
      <c r="A1225" t="s">
        <v>494</v>
      </c>
      <c r="B1225" t="str">
        <f>_xlfn.XLOOKUP(draft_picks[[#This Row],[draft_id]],drafts[id],drafts[title])</f>
        <v>Eddie Murphy</v>
      </c>
      <c r="C1225" s="3">
        <v>1</v>
      </c>
      <c r="D1225">
        <f>IF(C1224&lt;draft_picks[[#This Row],[position]],1,IF(C1224&gt;draft_picks[[#This Row],[position]],D1224+1,IF(C1224=draft_picks[[#This Row],[position]],D1224+1)))</f>
        <v>9</v>
      </c>
      <c r="E1225" t="s">
        <v>5806</v>
      </c>
      <c r="F1225" t="str">
        <f>IF(ISBLANK(draft_picks[[#This Row],[movie_id]]),"",_xlfn.XLOOKUP(draft_picks[[#This Row],[movie_id]],drafts.movies[id],drafts.movies[movie_title]))</f>
        <v>Coming to America</v>
      </c>
      <c r="G1225" s="3" t="s">
        <v>1149</v>
      </c>
      <c r="H1225" t="str">
        <f>IF(ISBLANK(draft_picks[[#This Row],[drafter_id]]),"",_xlfn.XLOOKUP(draft_picks[[#This Row],[drafter_id]],drafters[id],drafters[name]))</f>
        <v>Dave Schilling</v>
      </c>
      <c r="J1225" t="str">
        <f>IF(ISBLANK(draft_picks[[#This Row],[drafter_team_id]]),"",_xlfn.XLOOKUP(draft_picks[[#This Row],[drafter_team_id]],drafter_teams[id],drafter_teams[name]))</f>
        <v/>
      </c>
      <c r="K1225" s="3" t="s">
        <v>15497</v>
      </c>
      <c r="L1225" t="s">
        <v>15497</v>
      </c>
      <c r="M1225" t="str">
        <f>IF(OR(ISBLANK(draft_picks[[#This Row],[veto_drafter_id]]),draft_picks[[#This Row],[veto_drafter_id]]=""),"",_xlfn.XLOOKUP(draft_picks[[#This Row],[veto_drafter_id]],drafters[id],drafters[name]))</f>
        <v/>
      </c>
      <c r="N1225" t="s">
        <v>15497</v>
      </c>
      <c r="O1225" t="str">
        <f>IF(OR(ISBLANK(draft_picks[[#This Row],[veto_drafter_team_id]]),draft_picks[[#This Row],[veto_drafter_team_id]]=""),"",_xlfn.XLOOKUP(draft_picks[[#This Row],[veto_drafter_team_id]],drafter_teams[id],drafter_teams[name]))</f>
        <v/>
      </c>
      <c r="Q1225" t="s">
        <v>15497</v>
      </c>
      <c r="R1225" t="str">
        <f>IF(OR(ISBLANK(draft_picks[[#This Row],[veto_override_drafter_id]]),draft_picks[[#This Row],[veto_override_drafter_id]]=""),"",_xlfn.XLOOKUP(draft_picks[[#This Row],[veto_override_drafter_id]],drafters[id],drafters[name]))</f>
        <v/>
      </c>
      <c r="S1225" t="s">
        <v>15497</v>
      </c>
      <c r="T1225" t="str">
        <f>IF(OR(ISBLANK(draft_picks[[#This Row],[veto_override_team_id]]),draft_picks[[#This Row],[veto_override_team_id]]=""),"",_xlfn.XLOOKUP(draft_picks[[#This Row],[veto_override_team_id]],drafter_teams[id],drafter_teams[name]))</f>
        <v/>
      </c>
    </row>
    <row r="1226" spans="1:21" x14ac:dyDescent="0.25">
      <c r="A1226" t="s">
        <v>653</v>
      </c>
      <c r="B1226" t="str">
        <f>_xlfn.XLOOKUP(draft_picks[[#This Row],[draft_id]],drafts[id],drafts[title])</f>
        <v>Classic Disney Live Action Adventure</v>
      </c>
      <c r="C1226" s="3">
        <v>7</v>
      </c>
      <c r="D1226">
        <f>IF(C1225&lt;draft_picks[[#This Row],[position]],1,IF(C1225&gt;draft_picks[[#This Row],[position]],D1225+1,IF(C1225=draft_picks[[#This Row],[position]],D1225+1)))</f>
        <v>1</v>
      </c>
      <c r="E1226" t="s">
        <v>8465</v>
      </c>
      <c r="F1226" t="str">
        <f>IF(ISBLANK(draft_picks[[#This Row],[movie_id]]),"",_xlfn.XLOOKUP(draft_picks[[#This Row],[movie_id]],drafts.movies[id],drafts.movies[movie_title]))</f>
        <v>Kidnapped</v>
      </c>
      <c r="G1226" s="3" t="s">
        <v>1051</v>
      </c>
      <c r="H1226" t="str">
        <f>IF(ISBLANK(draft_picks[[#This Row],[drafter_id]]),"",_xlfn.XLOOKUP(draft_picks[[#This Row],[drafter_id]],drafters[id],drafters[name]))</f>
        <v>Drew McWeeny</v>
      </c>
      <c r="J1226" t="str">
        <f>IF(ISBLANK(draft_picks[[#This Row],[drafter_team_id]]),"",_xlfn.XLOOKUP(draft_picks[[#This Row],[drafter_team_id]],drafter_teams[id],drafter_teams[name]))</f>
        <v/>
      </c>
      <c r="K1226" s="3" t="s">
        <v>15484</v>
      </c>
      <c r="L1226" t="s">
        <v>789</v>
      </c>
      <c r="M1226" t="str">
        <f>IF(OR(ISBLANK(draft_picks[[#This Row],[veto_drafter_id]]),draft_picks[[#This Row],[veto_drafter_id]]=""),"",_xlfn.XLOOKUP(draft_picks[[#This Row],[veto_drafter_id]],drafters[id],drafters[name]))</f>
        <v>Bryan Cogman</v>
      </c>
      <c r="N1226" t="s">
        <v>15497</v>
      </c>
      <c r="O1226" t="str">
        <f>IF(OR(ISBLANK(draft_picks[[#This Row],[veto_drafter_team_id]]),draft_picks[[#This Row],[veto_drafter_team_id]]=""),"",_xlfn.XLOOKUP(draft_picks[[#This Row],[veto_drafter_team_id]],drafter_teams[id],drafter_teams[name]))</f>
        <v/>
      </c>
      <c r="Q1226" t="s">
        <v>15497</v>
      </c>
      <c r="R1226" t="str">
        <f>IF(OR(ISBLANK(draft_picks[[#This Row],[veto_override_drafter_id]]),draft_picks[[#This Row],[veto_override_drafter_id]]=""),"",_xlfn.XLOOKUP(draft_picks[[#This Row],[veto_override_drafter_id]],drafters[id],drafters[name]))</f>
        <v/>
      </c>
      <c r="S1226" t="s">
        <v>15497</v>
      </c>
      <c r="T1226" t="str">
        <f>IF(OR(ISBLANK(draft_picks[[#This Row],[veto_override_team_id]]),draft_picks[[#This Row],[veto_override_team_id]]=""),"",_xlfn.XLOOKUP(draft_picks[[#This Row],[veto_override_team_id]],drafter_teams[id],drafter_teams[name]))</f>
        <v/>
      </c>
    </row>
    <row r="1227" spans="1:21" x14ac:dyDescent="0.25">
      <c r="A1227" t="s">
        <v>653</v>
      </c>
      <c r="B1227" t="str">
        <f>_xlfn.XLOOKUP(draft_picks[[#This Row],[draft_id]],drafts[id],drafts[title])</f>
        <v>Classic Disney Live Action Adventure</v>
      </c>
      <c r="C1227" s="3">
        <v>7</v>
      </c>
      <c r="D1227">
        <f>IF(C1226&lt;draft_picks[[#This Row],[position]],1,IF(C1226&gt;draft_picks[[#This Row],[position]],D1226+1,IF(C1226=draft_picks[[#This Row],[position]],D1226+1)))</f>
        <v>2</v>
      </c>
      <c r="E1227" t="s">
        <v>5934</v>
      </c>
      <c r="F1227" t="str">
        <f>IF(ISBLANK(draft_picks[[#This Row],[movie_id]]),"",_xlfn.XLOOKUP(draft_picks[[#This Row],[movie_id]],drafts.movies[id],drafts.movies[movie_title]))</f>
        <v>In Search of the Castaways</v>
      </c>
      <c r="G1227" s="3" t="s">
        <v>1051</v>
      </c>
      <c r="H1227" t="str">
        <f>IF(ISBLANK(draft_picks[[#This Row],[drafter_id]]),"",_xlfn.XLOOKUP(draft_picks[[#This Row],[drafter_id]],drafters[id],drafters[name]))</f>
        <v>Drew McWeeny</v>
      </c>
      <c r="J1227" t="str">
        <f>IF(ISBLANK(draft_picks[[#This Row],[drafter_team_id]]),"",_xlfn.XLOOKUP(draft_picks[[#This Row],[drafter_team_id]],drafter_teams[id],drafter_teams[name]))</f>
        <v/>
      </c>
      <c r="K1227" s="3" t="s">
        <v>15497</v>
      </c>
      <c r="L1227" t="s">
        <v>15497</v>
      </c>
      <c r="M1227" t="str">
        <f>IF(OR(ISBLANK(draft_picks[[#This Row],[veto_drafter_id]]),draft_picks[[#This Row],[veto_drafter_id]]=""),"",_xlfn.XLOOKUP(draft_picks[[#This Row],[veto_drafter_id]],drafters[id],drafters[name]))</f>
        <v/>
      </c>
      <c r="N1227" t="s">
        <v>15497</v>
      </c>
      <c r="O1227" t="str">
        <f>IF(OR(ISBLANK(draft_picks[[#This Row],[veto_drafter_team_id]]),draft_picks[[#This Row],[veto_drafter_team_id]]=""),"",_xlfn.XLOOKUP(draft_picks[[#This Row],[veto_drafter_team_id]],drafter_teams[id],drafter_teams[name]))</f>
        <v/>
      </c>
      <c r="Q1227" t="s">
        <v>15497</v>
      </c>
      <c r="R1227" t="str">
        <f>IF(OR(ISBLANK(draft_picks[[#This Row],[veto_override_drafter_id]]),draft_picks[[#This Row],[veto_override_drafter_id]]=""),"",_xlfn.XLOOKUP(draft_picks[[#This Row],[veto_override_drafter_id]],drafters[id],drafters[name]))</f>
        <v/>
      </c>
      <c r="S1227" t="s">
        <v>15497</v>
      </c>
      <c r="T1227" t="str">
        <f>IF(OR(ISBLANK(draft_picks[[#This Row],[veto_override_team_id]]),draft_picks[[#This Row],[veto_override_team_id]]=""),"",_xlfn.XLOOKUP(draft_picks[[#This Row],[veto_override_team_id]],drafter_teams[id],drafter_teams[name]))</f>
        <v/>
      </c>
    </row>
    <row r="1228" spans="1:21" x14ac:dyDescent="0.25">
      <c r="A1228" t="s">
        <v>653</v>
      </c>
      <c r="B1228" t="str">
        <f>_xlfn.XLOOKUP(draft_picks[[#This Row],[draft_id]],drafts[id],drafts[title])</f>
        <v>Classic Disney Live Action Adventure</v>
      </c>
      <c r="C1228" s="3">
        <v>6</v>
      </c>
      <c r="D1228">
        <f>IF(C1227&lt;draft_picks[[#This Row],[position]],1,IF(C1227&gt;draft_picks[[#This Row],[position]],D1227+1,IF(C1227=draft_picks[[#This Row],[position]],D1227+1)))</f>
        <v>3</v>
      </c>
      <c r="E1228" t="s">
        <v>7533</v>
      </c>
      <c r="F1228" t="str">
        <f>IF(ISBLANK(draft_picks[[#This Row],[movie_id]]),"",_xlfn.XLOOKUP(draft_picks[[#This Row],[movie_id]],drafts.movies[id],drafts.movies[movie_title]))</f>
        <v>The Black Hole</v>
      </c>
      <c r="G1228" s="3" t="s">
        <v>1051</v>
      </c>
      <c r="H1228" t="str">
        <f>IF(ISBLANK(draft_picks[[#This Row],[drafter_id]]),"",_xlfn.XLOOKUP(draft_picks[[#This Row],[drafter_id]],drafters[id],drafters[name]))</f>
        <v>Drew McWeeny</v>
      </c>
      <c r="J1228" t="str">
        <f>IF(ISBLANK(draft_picks[[#This Row],[drafter_team_id]]),"",_xlfn.XLOOKUP(draft_picks[[#This Row],[drafter_team_id]],drafter_teams[id],drafter_teams[name]))</f>
        <v/>
      </c>
      <c r="K1228" s="3" t="s">
        <v>15497</v>
      </c>
      <c r="L1228" t="s">
        <v>15497</v>
      </c>
      <c r="M1228" t="str">
        <f>IF(OR(ISBLANK(draft_picks[[#This Row],[veto_drafter_id]]),draft_picks[[#This Row],[veto_drafter_id]]=""),"",_xlfn.XLOOKUP(draft_picks[[#This Row],[veto_drafter_id]],drafters[id],drafters[name]))</f>
        <v/>
      </c>
      <c r="N1228" t="s">
        <v>15497</v>
      </c>
      <c r="O1228" t="str">
        <f>IF(OR(ISBLANK(draft_picks[[#This Row],[veto_drafter_team_id]]),draft_picks[[#This Row],[veto_drafter_team_id]]=""),"",_xlfn.XLOOKUP(draft_picks[[#This Row],[veto_drafter_team_id]],drafter_teams[id],drafter_teams[name]))</f>
        <v/>
      </c>
      <c r="Q1228" t="s">
        <v>15497</v>
      </c>
      <c r="R1228" t="str">
        <f>IF(OR(ISBLANK(draft_picks[[#This Row],[veto_override_drafter_id]]),draft_picks[[#This Row],[veto_override_drafter_id]]=""),"",_xlfn.XLOOKUP(draft_picks[[#This Row],[veto_override_drafter_id]],drafters[id],drafters[name]))</f>
        <v/>
      </c>
      <c r="S1228" t="s">
        <v>15497</v>
      </c>
      <c r="T1228" t="str">
        <f>IF(OR(ISBLANK(draft_picks[[#This Row],[veto_override_team_id]]),draft_picks[[#This Row],[veto_override_team_id]]=""),"",_xlfn.XLOOKUP(draft_picks[[#This Row],[veto_override_team_id]],drafter_teams[id],drafter_teams[name]))</f>
        <v/>
      </c>
    </row>
    <row r="1229" spans="1:21" x14ac:dyDescent="0.25">
      <c r="A1229" t="s">
        <v>653</v>
      </c>
      <c r="B1229" t="str">
        <f>_xlfn.XLOOKUP(draft_picks[[#This Row],[draft_id]],drafts[id],drafts[title])</f>
        <v>Classic Disney Live Action Adventure</v>
      </c>
      <c r="C1229" s="3">
        <v>5</v>
      </c>
      <c r="D1229">
        <f>IF(C1228&lt;draft_picks[[#This Row],[position]],1,IF(C1228&gt;draft_picks[[#This Row],[position]],D1228+1,IF(C1228=draft_picks[[#This Row],[position]],D1228+1)))</f>
        <v>4</v>
      </c>
      <c r="E1229" t="s">
        <v>1688</v>
      </c>
      <c r="F1229" t="str">
        <f>IF(ISBLANK(draft_picks[[#This Row],[movie_id]]),"",_xlfn.XLOOKUP(draft_picks[[#This Row],[movie_id]],drafts.movies[id],drafts.movies[movie_title]))</f>
        <v>The Story of Robin Hood and His Merrie Men</v>
      </c>
      <c r="G1229" s="3" t="s">
        <v>789</v>
      </c>
      <c r="H1229" t="str">
        <f>IF(ISBLANK(draft_picks[[#This Row],[drafter_id]]),"",_xlfn.XLOOKUP(draft_picks[[#This Row],[drafter_id]],drafters[id],drafters[name]))</f>
        <v>Bryan Cogman</v>
      </c>
      <c r="J1229" t="str">
        <f>IF(ISBLANK(draft_picks[[#This Row],[drafter_team_id]]),"",_xlfn.XLOOKUP(draft_picks[[#This Row],[drafter_team_id]],drafter_teams[id],drafter_teams[name]))</f>
        <v/>
      </c>
      <c r="K1229" s="3" t="s">
        <v>15497</v>
      </c>
      <c r="L1229" t="s">
        <v>15497</v>
      </c>
      <c r="M1229" t="str">
        <f>IF(OR(ISBLANK(draft_picks[[#This Row],[veto_drafter_id]]),draft_picks[[#This Row],[veto_drafter_id]]=""),"",_xlfn.XLOOKUP(draft_picks[[#This Row],[veto_drafter_id]],drafters[id],drafters[name]))</f>
        <v/>
      </c>
      <c r="N1229" t="s">
        <v>15497</v>
      </c>
      <c r="O1229" t="str">
        <f>IF(OR(ISBLANK(draft_picks[[#This Row],[veto_drafter_team_id]]),draft_picks[[#This Row],[veto_drafter_team_id]]=""),"",_xlfn.XLOOKUP(draft_picks[[#This Row],[veto_drafter_team_id]],drafter_teams[id],drafter_teams[name]))</f>
        <v/>
      </c>
      <c r="Q1229" t="s">
        <v>15497</v>
      </c>
      <c r="R1229" t="str">
        <f>IF(OR(ISBLANK(draft_picks[[#This Row],[veto_override_drafter_id]]),draft_picks[[#This Row],[veto_override_drafter_id]]=""),"",_xlfn.XLOOKUP(draft_picks[[#This Row],[veto_override_drafter_id]],drafters[id],drafters[name]))</f>
        <v/>
      </c>
      <c r="S1229" t="s">
        <v>15497</v>
      </c>
      <c r="T1229" t="str">
        <f>IF(OR(ISBLANK(draft_picks[[#This Row],[veto_override_team_id]]),draft_picks[[#This Row],[veto_override_team_id]]=""),"",_xlfn.XLOOKUP(draft_picks[[#This Row],[veto_override_team_id]],drafter_teams[id],drafter_teams[name]))</f>
        <v/>
      </c>
    </row>
    <row r="1230" spans="1:21" x14ac:dyDescent="0.25">
      <c r="A1230" t="s">
        <v>653</v>
      </c>
      <c r="B1230" t="str">
        <f>_xlfn.XLOOKUP(draft_picks[[#This Row],[draft_id]],drafts[id],drafts[title])</f>
        <v>Classic Disney Live Action Adventure</v>
      </c>
      <c r="C1230" s="3">
        <v>4</v>
      </c>
      <c r="D1230">
        <f>IF(C1229&lt;draft_picks[[#This Row],[position]],1,IF(C1229&gt;draft_picks[[#This Row],[position]],D1229+1,IF(C1229=draft_picks[[#This Row],[position]],D1229+1)))</f>
        <v>5</v>
      </c>
      <c r="E1230" t="s">
        <v>7981</v>
      </c>
      <c r="F1230" t="str">
        <f>IF(ISBLANK(draft_picks[[#This Row],[movie_id]]),"",_xlfn.XLOOKUP(draft_picks[[#This Row],[movie_id]],drafts.movies[id],drafts.movies[movie_title]))</f>
        <v>Escape to Witch Mountain</v>
      </c>
      <c r="G1230" s="3" t="s">
        <v>1051</v>
      </c>
      <c r="H1230" t="str">
        <f>IF(ISBLANK(draft_picks[[#This Row],[drafter_id]]),"",_xlfn.XLOOKUP(draft_picks[[#This Row],[drafter_id]],drafters[id],drafters[name]))</f>
        <v>Drew McWeeny</v>
      </c>
      <c r="J1230" t="str">
        <f>IF(ISBLANK(draft_picks[[#This Row],[drafter_team_id]]),"",_xlfn.XLOOKUP(draft_picks[[#This Row],[drafter_team_id]],drafter_teams[id],drafter_teams[name]))</f>
        <v/>
      </c>
      <c r="K1230" s="3" t="s">
        <v>15497</v>
      </c>
      <c r="L1230" t="s">
        <v>15497</v>
      </c>
      <c r="M1230" t="str">
        <f>IF(OR(ISBLANK(draft_picks[[#This Row],[veto_drafter_id]]),draft_picks[[#This Row],[veto_drafter_id]]=""),"",_xlfn.XLOOKUP(draft_picks[[#This Row],[veto_drafter_id]],drafters[id],drafters[name]))</f>
        <v/>
      </c>
      <c r="N1230" t="s">
        <v>15497</v>
      </c>
      <c r="O1230" t="str">
        <f>IF(OR(ISBLANK(draft_picks[[#This Row],[veto_drafter_team_id]]),draft_picks[[#This Row],[veto_drafter_team_id]]=""),"",_xlfn.XLOOKUP(draft_picks[[#This Row],[veto_drafter_team_id]],drafter_teams[id],drafter_teams[name]))</f>
        <v/>
      </c>
      <c r="Q1230" t="s">
        <v>15497</v>
      </c>
      <c r="R1230" t="str">
        <f>IF(OR(ISBLANK(draft_picks[[#This Row],[veto_override_drafter_id]]),draft_picks[[#This Row],[veto_override_drafter_id]]=""),"",_xlfn.XLOOKUP(draft_picks[[#This Row],[veto_override_drafter_id]],drafters[id],drafters[name]))</f>
        <v/>
      </c>
      <c r="S1230" t="s">
        <v>15497</v>
      </c>
      <c r="T1230" t="str">
        <f>IF(OR(ISBLANK(draft_picks[[#This Row],[veto_override_team_id]]),draft_picks[[#This Row],[veto_override_team_id]]=""),"",_xlfn.XLOOKUP(draft_picks[[#This Row],[veto_override_team_id]],drafter_teams[id],drafter_teams[name]))</f>
        <v/>
      </c>
    </row>
    <row r="1231" spans="1:21" x14ac:dyDescent="0.25">
      <c r="A1231" t="s">
        <v>653</v>
      </c>
      <c r="B1231" t="str">
        <f>_xlfn.XLOOKUP(draft_picks[[#This Row],[draft_id]],drafts[id],drafts[title])</f>
        <v>Classic Disney Live Action Adventure</v>
      </c>
      <c r="C1231" s="3">
        <v>3</v>
      </c>
      <c r="D1231">
        <f>IF(C1230&lt;draft_picks[[#This Row],[position]],1,IF(C1230&gt;draft_picks[[#This Row],[position]],D1230+1,IF(C1230=draft_picks[[#This Row],[position]],D1230+1)))</f>
        <v>6</v>
      </c>
      <c r="E1231" t="s">
        <v>8296</v>
      </c>
      <c r="F1231" t="str">
        <f>IF(ISBLANK(draft_picks[[#This Row],[movie_id]]),"",_xlfn.XLOOKUP(draft_picks[[#This Row],[movie_id]],drafts.movies[id],drafts.movies[movie_title]))</f>
        <v>20,000 Leagues Under the Sea</v>
      </c>
      <c r="G1231" s="3" t="s">
        <v>789</v>
      </c>
      <c r="H1231" t="str">
        <f>IF(ISBLANK(draft_picks[[#This Row],[drafter_id]]),"",_xlfn.XLOOKUP(draft_picks[[#This Row],[drafter_id]],drafters[id],drafters[name]))</f>
        <v>Bryan Cogman</v>
      </c>
      <c r="J1231" t="str">
        <f>IF(ISBLANK(draft_picks[[#This Row],[drafter_team_id]]),"",_xlfn.XLOOKUP(draft_picks[[#This Row],[drafter_team_id]],drafter_teams[id],drafter_teams[name]))</f>
        <v/>
      </c>
      <c r="K1231" s="3" t="s">
        <v>15484</v>
      </c>
      <c r="L1231" t="s">
        <v>1051</v>
      </c>
      <c r="M1231" t="str">
        <f>IF(OR(ISBLANK(draft_picks[[#This Row],[veto_drafter_id]]),draft_picks[[#This Row],[veto_drafter_id]]=""),"",_xlfn.XLOOKUP(draft_picks[[#This Row],[veto_drafter_id]],drafters[id],drafters[name]))</f>
        <v>Drew McWeeny</v>
      </c>
      <c r="N1231" t="s">
        <v>15497</v>
      </c>
      <c r="O1231" t="str">
        <f>IF(OR(ISBLANK(draft_picks[[#This Row],[veto_drafter_team_id]]),draft_picks[[#This Row],[veto_drafter_team_id]]=""),"",_xlfn.XLOOKUP(draft_picks[[#This Row],[veto_drafter_team_id]],drafter_teams[id],drafter_teams[name]))</f>
        <v/>
      </c>
      <c r="Q1231" t="s">
        <v>15497</v>
      </c>
      <c r="R1231" t="str">
        <f>IF(OR(ISBLANK(draft_picks[[#This Row],[veto_override_drafter_id]]),draft_picks[[#This Row],[veto_override_drafter_id]]=""),"",_xlfn.XLOOKUP(draft_picks[[#This Row],[veto_override_drafter_id]],drafters[id],drafters[name]))</f>
        <v/>
      </c>
      <c r="S1231" t="s">
        <v>15497</v>
      </c>
      <c r="T1231" t="str">
        <f>IF(OR(ISBLANK(draft_picks[[#This Row],[veto_override_team_id]]),draft_picks[[#This Row],[veto_override_team_id]]=""),"",_xlfn.XLOOKUP(draft_picks[[#This Row],[veto_override_team_id]],drafter_teams[id],drafter_teams[name]))</f>
        <v/>
      </c>
    </row>
    <row r="1232" spans="1:21" x14ac:dyDescent="0.25">
      <c r="A1232" t="s">
        <v>653</v>
      </c>
      <c r="B1232" t="str">
        <f>_xlfn.XLOOKUP(draft_picks[[#This Row],[draft_id]],drafts[id],drafts[title])</f>
        <v>Classic Disney Live Action Adventure</v>
      </c>
      <c r="C1232" s="3">
        <v>3</v>
      </c>
      <c r="D1232">
        <f>IF(C1231&lt;draft_picks[[#This Row],[position]],1,IF(C1231&gt;draft_picks[[#This Row],[position]],D1231+1,IF(C1231=draft_picks[[#This Row],[position]],D1231+1)))</f>
        <v>7</v>
      </c>
      <c r="E1232" t="s">
        <v>7129</v>
      </c>
      <c r="F1232" t="str">
        <f>IF(ISBLANK(draft_picks[[#This Row],[movie_id]]),"",_xlfn.XLOOKUP(draft_picks[[#This Row],[movie_id]],drafts.movies[id],drafts.movies[movie_title]))</f>
        <v>Treasure Island</v>
      </c>
      <c r="G1232" s="3" t="s">
        <v>789</v>
      </c>
      <c r="H1232" t="str">
        <f>IF(ISBLANK(draft_picks[[#This Row],[drafter_id]]),"",_xlfn.XLOOKUP(draft_picks[[#This Row],[drafter_id]],drafters[id],drafters[name]))</f>
        <v>Bryan Cogman</v>
      </c>
      <c r="J1232" t="str">
        <f>IF(ISBLANK(draft_picks[[#This Row],[drafter_team_id]]),"",_xlfn.XLOOKUP(draft_picks[[#This Row],[drafter_team_id]],drafter_teams[id],drafter_teams[name]))</f>
        <v/>
      </c>
      <c r="K1232" s="3" t="s">
        <v>15497</v>
      </c>
      <c r="L1232" t="s">
        <v>15497</v>
      </c>
      <c r="M1232" t="str">
        <f>IF(OR(ISBLANK(draft_picks[[#This Row],[veto_drafter_id]]),draft_picks[[#This Row],[veto_drafter_id]]=""),"",_xlfn.XLOOKUP(draft_picks[[#This Row],[veto_drafter_id]],drafters[id],drafters[name]))</f>
        <v/>
      </c>
      <c r="N1232" t="s">
        <v>15497</v>
      </c>
      <c r="O1232" t="str">
        <f>IF(OR(ISBLANK(draft_picks[[#This Row],[veto_drafter_team_id]]),draft_picks[[#This Row],[veto_drafter_team_id]]=""),"",_xlfn.XLOOKUP(draft_picks[[#This Row],[veto_drafter_team_id]],drafter_teams[id],drafter_teams[name]))</f>
        <v/>
      </c>
      <c r="Q1232" t="s">
        <v>15497</v>
      </c>
      <c r="R1232" t="str">
        <f>IF(OR(ISBLANK(draft_picks[[#This Row],[veto_override_drafter_id]]),draft_picks[[#This Row],[veto_override_drafter_id]]=""),"",_xlfn.XLOOKUP(draft_picks[[#This Row],[veto_override_drafter_id]],drafters[id],drafters[name]))</f>
        <v/>
      </c>
      <c r="S1232" t="s">
        <v>15497</v>
      </c>
      <c r="T1232" t="str">
        <f>IF(OR(ISBLANK(draft_picks[[#This Row],[veto_override_team_id]]),draft_picks[[#This Row],[veto_override_team_id]]=""),"",_xlfn.XLOOKUP(draft_picks[[#This Row],[veto_override_team_id]],drafter_teams[id],drafter_teams[name]))</f>
        <v/>
      </c>
    </row>
    <row r="1233" spans="1:20" x14ac:dyDescent="0.25">
      <c r="A1233" t="s">
        <v>653</v>
      </c>
      <c r="B1233" t="str">
        <f>_xlfn.XLOOKUP(draft_picks[[#This Row],[draft_id]],drafts[id],drafts[title])</f>
        <v>Classic Disney Live Action Adventure</v>
      </c>
      <c r="C1233" s="3">
        <v>2</v>
      </c>
      <c r="D1233">
        <f>IF(C1232&lt;draft_picks[[#This Row],[position]],1,IF(C1232&gt;draft_picks[[#This Row],[position]],D1232+1,IF(C1232=draft_picks[[#This Row],[position]],D1232+1)))</f>
        <v>8</v>
      </c>
      <c r="E1233" t="s">
        <v>8296</v>
      </c>
      <c r="F1233" t="str">
        <f>IF(ISBLANK(draft_picks[[#This Row],[movie_id]]),"",_xlfn.XLOOKUP(draft_picks[[#This Row],[movie_id]],drafts.movies[id],drafts.movies[movie_title]))</f>
        <v>20,000 Leagues Under the Sea</v>
      </c>
      <c r="G1233" s="3" t="s">
        <v>1051</v>
      </c>
      <c r="H1233" t="str">
        <f>IF(ISBLANK(draft_picks[[#This Row],[drafter_id]]),"",_xlfn.XLOOKUP(draft_picks[[#This Row],[drafter_id]],drafters[id],drafters[name]))</f>
        <v>Drew McWeeny</v>
      </c>
      <c r="J1233" t="str">
        <f>IF(ISBLANK(draft_picks[[#This Row],[drafter_team_id]]),"",_xlfn.XLOOKUP(draft_picks[[#This Row],[drafter_team_id]],drafter_teams[id],drafter_teams[name]))</f>
        <v/>
      </c>
      <c r="K1233" s="3" t="s">
        <v>15497</v>
      </c>
      <c r="L1233" t="s">
        <v>15497</v>
      </c>
      <c r="M1233" t="str">
        <f>IF(OR(ISBLANK(draft_picks[[#This Row],[veto_drafter_id]]),draft_picks[[#This Row],[veto_drafter_id]]=""),"",_xlfn.XLOOKUP(draft_picks[[#This Row],[veto_drafter_id]],drafters[id],drafters[name]))</f>
        <v/>
      </c>
      <c r="N1233" t="s">
        <v>15497</v>
      </c>
      <c r="O1233" t="str">
        <f>IF(OR(ISBLANK(draft_picks[[#This Row],[veto_drafter_team_id]]),draft_picks[[#This Row],[veto_drafter_team_id]]=""),"",_xlfn.XLOOKUP(draft_picks[[#This Row],[veto_drafter_team_id]],drafter_teams[id],drafter_teams[name]))</f>
        <v/>
      </c>
      <c r="Q1233" t="s">
        <v>15497</v>
      </c>
      <c r="R1233" t="str">
        <f>IF(OR(ISBLANK(draft_picks[[#This Row],[veto_override_drafter_id]]),draft_picks[[#This Row],[veto_override_drafter_id]]=""),"",_xlfn.XLOOKUP(draft_picks[[#This Row],[veto_override_drafter_id]],drafters[id],drafters[name]))</f>
        <v/>
      </c>
      <c r="S1233" t="s">
        <v>15497</v>
      </c>
      <c r="T1233" t="str">
        <f>IF(OR(ISBLANK(draft_picks[[#This Row],[veto_override_team_id]]),draft_picks[[#This Row],[veto_override_team_id]]=""),"",_xlfn.XLOOKUP(draft_picks[[#This Row],[veto_override_team_id]],drafter_teams[id],drafter_teams[name]))</f>
        <v/>
      </c>
    </row>
    <row r="1234" spans="1:20" x14ac:dyDescent="0.25">
      <c r="A1234" t="s">
        <v>653</v>
      </c>
      <c r="B1234" t="str">
        <f>_xlfn.XLOOKUP(draft_picks[[#This Row],[draft_id]],drafts[id],drafts[title])</f>
        <v>Classic Disney Live Action Adventure</v>
      </c>
      <c r="C1234" s="3">
        <v>1</v>
      </c>
      <c r="D1234">
        <f>IF(C1233&lt;draft_picks[[#This Row],[position]],1,IF(C1233&gt;draft_picks[[#This Row],[position]],D1233+1,IF(C1233=draft_picks[[#This Row],[position]],D1233+1)))</f>
        <v>9</v>
      </c>
      <c r="E1234" t="s">
        <v>6886</v>
      </c>
      <c r="F1234" t="str">
        <f>IF(ISBLANK(draft_picks[[#This Row],[movie_id]]),"",_xlfn.XLOOKUP(draft_picks[[#This Row],[movie_id]],drafts.movies[id],drafts.movies[movie_title]))</f>
        <v>Swiss Family Robinson</v>
      </c>
      <c r="G1234" s="3" t="s">
        <v>789</v>
      </c>
      <c r="H1234" t="str">
        <f>IF(ISBLANK(draft_picks[[#This Row],[drafter_id]]),"",_xlfn.XLOOKUP(draft_picks[[#This Row],[drafter_id]],drafters[id],drafters[name]))</f>
        <v>Bryan Cogman</v>
      </c>
      <c r="J1234" t="str">
        <f>IF(ISBLANK(draft_picks[[#This Row],[drafter_team_id]]),"",_xlfn.XLOOKUP(draft_picks[[#This Row],[drafter_team_id]],drafter_teams[id],drafter_teams[name]))</f>
        <v/>
      </c>
      <c r="K1234" s="3" t="s">
        <v>15497</v>
      </c>
      <c r="L1234" t="s">
        <v>15497</v>
      </c>
      <c r="M1234" t="str">
        <f>IF(OR(ISBLANK(draft_picks[[#This Row],[veto_drafter_id]]),draft_picks[[#This Row],[veto_drafter_id]]=""),"",_xlfn.XLOOKUP(draft_picks[[#This Row],[veto_drafter_id]],drafters[id],drafters[name]))</f>
        <v/>
      </c>
      <c r="N1234" t="s">
        <v>15497</v>
      </c>
      <c r="O1234" t="str">
        <f>IF(OR(ISBLANK(draft_picks[[#This Row],[veto_drafter_team_id]]),draft_picks[[#This Row],[veto_drafter_team_id]]=""),"",_xlfn.XLOOKUP(draft_picks[[#This Row],[veto_drafter_team_id]],drafter_teams[id],drafter_teams[name]))</f>
        <v/>
      </c>
      <c r="Q1234" t="s">
        <v>15497</v>
      </c>
      <c r="R1234" t="str">
        <f>IF(OR(ISBLANK(draft_picks[[#This Row],[veto_override_drafter_id]]),draft_picks[[#This Row],[veto_override_drafter_id]]=""),"",_xlfn.XLOOKUP(draft_picks[[#This Row],[veto_override_drafter_id]],drafters[id],drafters[name]))</f>
        <v/>
      </c>
      <c r="S1234" t="s">
        <v>15497</v>
      </c>
      <c r="T1234" t="str">
        <f>IF(OR(ISBLANK(draft_picks[[#This Row],[veto_override_team_id]]),draft_picks[[#This Row],[veto_override_team_id]]=""),"",_xlfn.XLOOKUP(draft_picks[[#This Row],[veto_override_team_id]],drafter_teams[id],drafter_teams[name]))</f>
        <v/>
      </c>
    </row>
    <row r="1235" spans="1:20" x14ac:dyDescent="0.25">
      <c r="A1235" t="s">
        <v>172</v>
      </c>
      <c r="B1235" t="str">
        <f>_xlfn.XLOOKUP(draft_picks[[#This Row],[draft_id]],drafts[id],drafts[title])</f>
        <v>Godzilla vs. Kong</v>
      </c>
      <c r="C1235" s="3">
        <v>7</v>
      </c>
      <c r="D1235">
        <f>IF(C1234&lt;draft_picks[[#This Row],[position]],1,IF(C1234&gt;draft_picks[[#This Row],[position]],D1234+1,IF(C1234=draft_picks[[#This Row],[position]],D1234+1)))</f>
        <v>1</v>
      </c>
      <c r="E1235" t="s">
        <v>6498</v>
      </c>
      <c r="F1235" t="str">
        <f>IF(ISBLANK(draft_picks[[#This Row],[movie_id]]),"",_xlfn.XLOOKUP(draft_picks[[#This Row],[movie_id]],drafts.movies[id],drafts.movies[movie_title]))</f>
        <v>Godzilla: Final Wars</v>
      </c>
      <c r="G1235" s="3" t="s">
        <v>969</v>
      </c>
      <c r="H1235" t="str">
        <f>IF(ISBLANK(draft_picks[[#This Row],[drafter_id]]),"",_xlfn.XLOOKUP(draft_picks[[#This Row],[drafter_id]],drafters[id],drafters[name]))</f>
        <v>Graham Skipper</v>
      </c>
      <c r="J1235" t="str">
        <f>IF(ISBLANK(draft_picks[[#This Row],[drafter_team_id]]),"",_xlfn.XLOOKUP(draft_picks[[#This Row],[drafter_team_id]],drafter_teams[id],drafter_teams[name]))</f>
        <v/>
      </c>
      <c r="K1235" s="3" t="s">
        <v>15497</v>
      </c>
      <c r="L1235" t="s">
        <v>15497</v>
      </c>
      <c r="M1235" t="str">
        <f>IF(OR(ISBLANK(draft_picks[[#This Row],[veto_drafter_id]]),draft_picks[[#This Row],[veto_drafter_id]]=""),"",_xlfn.XLOOKUP(draft_picks[[#This Row],[veto_drafter_id]],drafters[id],drafters[name]))</f>
        <v/>
      </c>
      <c r="N1235" t="s">
        <v>15497</v>
      </c>
      <c r="O1235" t="str">
        <f>IF(OR(ISBLANK(draft_picks[[#This Row],[veto_drafter_team_id]]),draft_picks[[#This Row],[veto_drafter_team_id]]=""),"",_xlfn.XLOOKUP(draft_picks[[#This Row],[veto_drafter_team_id]],drafter_teams[id],drafter_teams[name]))</f>
        <v/>
      </c>
      <c r="Q1235" t="s">
        <v>15497</v>
      </c>
      <c r="R1235" t="str">
        <f>IF(OR(ISBLANK(draft_picks[[#This Row],[veto_override_drafter_id]]),draft_picks[[#This Row],[veto_override_drafter_id]]=""),"",_xlfn.XLOOKUP(draft_picks[[#This Row],[veto_override_drafter_id]],drafters[id],drafters[name]))</f>
        <v/>
      </c>
      <c r="S1235" t="s">
        <v>15497</v>
      </c>
      <c r="T1235" t="str">
        <f>IF(OR(ISBLANK(draft_picks[[#This Row],[veto_override_team_id]]),draft_picks[[#This Row],[veto_override_team_id]]=""),"",_xlfn.XLOOKUP(draft_picks[[#This Row],[veto_override_team_id]],drafter_teams[id],drafter_teams[name]))</f>
        <v/>
      </c>
    </row>
    <row r="1236" spans="1:20" x14ac:dyDescent="0.25">
      <c r="A1236" t="s">
        <v>172</v>
      </c>
      <c r="B1236" t="str">
        <f>_xlfn.XLOOKUP(draft_picks[[#This Row],[draft_id]],drafts[id],drafts[title])</f>
        <v>Godzilla vs. Kong</v>
      </c>
      <c r="C1236" s="3">
        <v>6</v>
      </c>
      <c r="D1236">
        <f>IF(C1235&lt;draft_picks[[#This Row],[position]],1,IF(C1235&gt;draft_picks[[#This Row],[position]],D1235+1,IF(C1235=draft_picks[[#This Row],[position]],D1235+1)))</f>
        <v>2</v>
      </c>
      <c r="E1236" t="s">
        <v>2302</v>
      </c>
      <c r="F1236" t="str">
        <f>IF(ISBLANK(draft_picks[[#This Row],[movie_id]]),"",_xlfn.XLOOKUP(draft_picks[[#This Row],[movie_id]],drafts.movies[id],drafts.movies[movie_title]))</f>
        <v>King Kong</v>
      </c>
      <c r="G1236" s="3" t="s">
        <v>969</v>
      </c>
      <c r="H1236" t="str">
        <f>IF(ISBLANK(draft_picks[[#This Row],[drafter_id]]),"",_xlfn.XLOOKUP(draft_picks[[#This Row],[drafter_id]],drafters[id],drafters[name]))</f>
        <v>Graham Skipper</v>
      </c>
      <c r="J1236" t="str">
        <f>IF(ISBLANK(draft_picks[[#This Row],[drafter_team_id]]),"",_xlfn.XLOOKUP(draft_picks[[#This Row],[drafter_team_id]],drafter_teams[id],drafter_teams[name]))</f>
        <v/>
      </c>
      <c r="K1236" s="3" t="s">
        <v>15497</v>
      </c>
      <c r="L1236" t="s">
        <v>15497</v>
      </c>
      <c r="M1236" t="str">
        <f>IF(OR(ISBLANK(draft_picks[[#This Row],[veto_drafter_id]]),draft_picks[[#This Row],[veto_drafter_id]]=""),"",_xlfn.XLOOKUP(draft_picks[[#This Row],[veto_drafter_id]],drafters[id],drafters[name]))</f>
        <v/>
      </c>
      <c r="N1236" t="s">
        <v>15497</v>
      </c>
      <c r="O1236" t="str">
        <f>IF(OR(ISBLANK(draft_picks[[#This Row],[veto_drafter_team_id]]),draft_picks[[#This Row],[veto_drafter_team_id]]=""),"",_xlfn.XLOOKUP(draft_picks[[#This Row],[veto_drafter_team_id]],drafter_teams[id],drafter_teams[name]))</f>
        <v/>
      </c>
      <c r="Q1236" t="s">
        <v>15497</v>
      </c>
      <c r="R1236" t="str">
        <f>IF(OR(ISBLANK(draft_picks[[#This Row],[veto_override_drafter_id]]),draft_picks[[#This Row],[veto_override_drafter_id]]=""),"",_xlfn.XLOOKUP(draft_picks[[#This Row],[veto_override_drafter_id]],drafters[id],drafters[name]))</f>
        <v/>
      </c>
      <c r="S1236" t="s">
        <v>15497</v>
      </c>
      <c r="T1236" t="str">
        <f>IF(OR(ISBLANK(draft_picks[[#This Row],[veto_override_team_id]]),draft_picks[[#This Row],[veto_override_team_id]]=""),"",_xlfn.XLOOKUP(draft_picks[[#This Row],[veto_override_team_id]],drafter_teams[id],drafter_teams[name]))</f>
        <v/>
      </c>
    </row>
    <row r="1237" spans="1:20" x14ac:dyDescent="0.25">
      <c r="A1237" t="s">
        <v>172</v>
      </c>
      <c r="B1237" t="str">
        <f>_xlfn.XLOOKUP(draft_picks[[#This Row],[draft_id]],drafts[id],drafts[title])</f>
        <v>Godzilla vs. Kong</v>
      </c>
      <c r="C1237" s="3">
        <v>5</v>
      </c>
      <c r="D1237">
        <f>IF(C1236&lt;draft_picks[[#This Row],[position]],1,IF(C1236&gt;draft_picks[[#This Row],[position]],D1236+1,IF(C1236=draft_picks[[#This Row],[position]],D1236+1)))</f>
        <v>3</v>
      </c>
      <c r="E1237" t="s">
        <v>1395</v>
      </c>
      <c r="F1237" t="str">
        <f>IF(ISBLANK(draft_picks[[#This Row],[movie_id]]),"",_xlfn.XLOOKUP(draft_picks[[#This Row],[movie_id]],drafts.movies[id],drafts.movies[movie_title]))</f>
        <v>Godzilla, Mothra and King Ghidorah: Giant Monsters All-Out Attack</v>
      </c>
      <c r="G1237" s="3" t="s">
        <v>1195</v>
      </c>
      <c r="H1237" t="str">
        <f>IF(ISBLANK(draft_picks[[#This Row],[drafter_id]]),"",_xlfn.XLOOKUP(draft_picks[[#This Row],[drafter_id]],drafters[id],drafters[name]))</f>
        <v>Miguel Rodriguez</v>
      </c>
      <c r="J1237" t="str">
        <f>IF(ISBLANK(draft_picks[[#This Row],[drafter_team_id]]),"",_xlfn.XLOOKUP(draft_picks[[#This Row],[drafter_team_id]],drafter_teams[id],drafter_teams[name]))</f>
        <v/>
      </c>
      <c r="K1237" s="3" t="s">
        <v>15497</v>
      </c>
      <c r="L1237" t="s">
        <v>15497</v>
      </c>
      <c r="M1237" t="str">
        <f>IF(OR(ISBLANK(draft_picks[[#This Row],[veto_drafter_id]]),draft_picks[[#This Row],[veto_drafter_id]]=""),"",_xlfn.XLOOKUP(draft_picks[[#This Row],[veto_drafter_id]],drafters[id],drafters[name]))</f>
        <v/>
      </c>
      <c r="N1237" t="s">
        <v>15497</v>
      </c>
      <c r="O1237" t="str">
        <f>IF(OR(ISBLANK(draft_picks[[#This Row],[veto_drafter_team_id]]),draft_picks[[#This Row],[veto_drafter_team_id]]=""),"",_xlfn.XLOOKUP(draft_picks[[#This Row],[veto_drafter_team_id]],drafter_teams[id],drafter_teams[name]))</f>
        <v/>
      </c>
      <c r="Q1237" t="s">
        <v>15497</v>
      </c>
      <c r="R1237" t="str">
        <f>IF(OR(ISBLANK(draft_picks[[#This Row],[veto_override_drafter_id]]),draft_picks[[#This Row],[veto_override_drafter_id]]=""),"",_xlfn.XLOOKUP(draft_picks[[#This Row],[veto_override_drafter_id]],drafters[id],drafters[name]))</f>
        <v/>
      </c>
      <c r="S1237" t="s">
        <v>15497</v>
      </c>
      <c r="T1237" t="str">
        <f>IF(OR(ISBLANK(draft_picks[[#This Row],[veto_override_team_id]]),draft_picks[[#This Row],[veto_override_team_id]]=""),"",_xlfn.XLOOKUP(draft_picks[[#This Row],[veto_override_team_id]],drafter_teams[id],drafter_teams[name]))</f>
        <v/>
      </c>
    </row>
    <row r="1238" spans="1:20" x14ac:dyDescent="0.25">
      <c r="A1238" t="s">
        <v>172</v>
      </c>
      <c r="B1238" t="str">
        <f>_xlfn.XLOOKUP(draft_picks[[#This Row],[draft_id]],drafts[id],drafts[title])</f>
        <v>Godzilla vs. Kong</v>
      </c>
      <c r="C1238" s="3">
        <v>4</v>
      </c>
      <c r="D1238">
        <f>IF(C1237&lt;draft_picks[[#This Row],[position]],1,IF(C1237&gt;draft_picks[[#This Row],[position]],D1237+1,IF(C1237=draft_picks[[#This Row],[position]],D1237+1)))</f>
        <v>4</v>
      </c>
      <c r="E1238" t="s">
        <v>2820</v>
      </c>
      <c r="F1238" t="str">
        <f>IF(ISBLANK(draft_picks[[#This Row],[movie_id]]),"",_xlfn.XLOOKUP(draft_picks[[#This Row],[movie_id]],drafts.movies[id],drafts.movies[movie_title]))</f>
        <v>Godzilla vs. Destoroyah</v>
      </c>
      <c r="G1238" s="3" t="s">
        <v>969</v>
      </c>
      <c r="H1238" t="str">
        <f>IF(ISBLANK(draft_picks[[#This Row],[drafter_id]]),"",_xlfn.XLOOKUP(draft_picks[[#This Row],[drafter_id]],drafters[id],drafters[name]))</f>
        <v>Graham Skipper</v>
      </c>
      <c r="J1238" t="str">
        <f>IF(ISBLANK(draft_picks[[#This Row],[drafter_team_id]]),"",_xlfn.XLOOKUP(draft_picks[[#This Row],[drafter_team_id]],drafter_teams[id],drafter_teams[name]))</f>
        <v/>
      </c>
      <c r="K1238" s="3" t="s">
        <v>15497</v>
      </c>
      <c r="L1238" t="s">
        <v>15497</v>
      </c>
      <c r="M1238" t="str">
        <f>IF(OR(ISBLANK(draft_picks[[#This Row],[veto_drafter_id]]),draft_picks[[#This Row],[veto_drafter_id]]=""),"",_xlfn.XLOOKUP(draft_picks[[#This Row],[veto_drafter_id]],drafters[id],drafters[name]))</f>
        <v/>
      </c>
      <c r="N1238" t="s">
        <v>15497</v>
      </c>
      <c r="O1238" t="str">
        <f>IF(OR(ISBLANK(draft_picks[[#This Row],[veto_drafter_team_id]]),draft_picks[[#This Row],[veto_drafter_team_id]]=""),"",_xlfn.XLOOKUP(draft_picks[[#This Row],[veto_drafter_team_id]],drafter_teams[id],drafter_teams[name]))</f>
        <v/>
      </c>
      <c r="Q1238" t="s">
        <v>15497</v>
      </c>
      <c r="R1238" t="str">
        <f>IF(OR(ISBLANK(draft_picks[[#This Row],[veto_override_drafter_id]]),draft_picks[[#This Row],[veto_override_drafter_id]]=""),"",_xlfn.XLOOKUP(draft_picks[[#This Row],[veto_override_drafter_id]],drafters[id],drafters[name]))</f>
        <v/>
      </c>
      <c r="S1238" t="s">
        <v>15497</v>
      </c>
      <c r="T1238" t="str">
        <f>IF(OR(ISBLANK(draft_picks[[#This Row],[veto_override_team_id]]),draft_picks[[#This Row],[veto_override_team_id]]=""),"",_xlfn.XLOOKUP(draft_picks[[#This Row],[veto_override_team_id]],drafter_teams[id],drafter_teams[name]))</f>
        <v/>
      </c>
    </row>
    <row r="1239" spans="1:20" x14ac:dyDescent="0.25">
      <c r="A1239" t="s">
        <v>172</v>
      </c>
      <c r="B1239" t="str">
        <f>_xlfn.XLOOKUP(draft_picks[[#This Row],[draft_id]],drafts[id],drafts[title])</f>
        <v>Godzilla vs. Kong</v>
      </c>
      <c r="C1239" s="3">
        <v>3</v>
      </c>
      <c r="D1239">
        <f>IF(C1238&lt;draft_picks[[#This Row],[position]],1,IF(C1238&gt;draft_picks[[#This Row],[position]],D1238+1,IF(C1238=draft_picks[[#This Row],[position]],D1238+1)))</f>
        <v>5</v>
      </c>
      <c r="E1239" t="s">
        <v>6390</v>
      </c>
      <c r="F1239" t="str">
        <f>IF(ISBLANK(draft_picks[[#This Row],[movie_id]]),"",_xlfn.XLOOKUP(draft_picks[[#This Row],[movie_id]],drafts.movies[id],drafts.movies[movie_title]))</f>
        <v>Shin Godzilla</v>
      </c>
      <c r="G1239" s="3" t="s">
        <v>1195</v>
      </c>
      <c r="H1239" t="str">
        <f>IF(ISBLANK(draft_picks[[#This Row],[drafter_id]]),"",_xlfn.XLOOKUP(draft_picks[[#This Row],[drafter_id]],drafters[id],drafters[name]))</f>
        <v>Miguel Rodriguez</v>
      </c>
      <c r="J1239" t="str">
        <f>IF(ISBLANK(draft_picks[[#This Row],[drafter_team_id]]),"",_xlfn.XLOOKUP(draft_picks[[#This Row],[drafter_team_id]],drafter_teams[id],drafter_teams[name]))</f>
        <v/>
      </c>
      <c r="K1239" s="3" t="s">
        <v>15497</v>
      </c>
      <c r="L1239" t="s">
        <v>15497</v>
      </c>
      <c r="M1239" t="str">
        <f>IF(OR(ISBLANK(draft_picks[[#This Row],[veto_drafter_id]]),draft_picks[[#This Row],[veto_drafter_id]]=""),"",_xlfn.XLOOKUP(draft_picks[[#This Row],[veto_drafter_id]],drafters[id],drafters[name]))</f>
        <v/>
      </c>
      <c r="N1239" t="s">
        <v>15497</v>
      </c>
      <c r="O1239" t="str">
        <f>IF(OR(ISBLANK(draft_picks[[#This Row],[veto_drafter_team_id]]),draft_picks[[#This Row],[veto_drafter_team_id]]=""),"",_xlfn.XLOOKUP(draft_picks[[#This Row],[veto_drafter_team_id]],drafter_teams[id],drafter_teams[name]))</f>
        <v/>
      </c>
      <c r="Q1239" t="s">
        <v>15497</v>
      </c>
      <c r="R1239" t="str">
        <f>IF(OR(ISBLANK(draft_picks[[#This Row],[veto_override_drafter_id]]),draft_picks[[#This Row],[veto_override_drafter_id]]=""),"",_xlfn.XLOOKUP(draft_picks[[#This Row],[veto_override_drafter_id]],drafters[id],drafters[name]))</f>
        <v/>
      </c>
      <c r="S1239" t="s">
        <v>15497</v>
      </c>
      <c r="T1239" t="str">
        <f>IF(OR(ISBLANK(draft_picks[[#This Row],[veto_override_team_id]]),draft_picks[[#This Row],[veto_override_team_id]]=""),"",_xlfn.XLOOKUP(draft_picks[[#This Row],[veto_override_team_id]],drafter_teams[id],drafter_teams[name]))</f>
        <v/>
      </c>
    </row>
    <row r="1240" spans="1:20" x14ac:dyDescent="0.25">
      <c r="A1240" t="s">
        <v>172</v>
      </c>
      <c r="B1240" t="str">
        <f>_xlfn.XLOOKUP(draft_picks[[#This Row],[draft_id]],drafts[id],drafts[title])</f>
        <v>Godzilla vs. Kong</v>
      </c>
      <c r="C1240" s="3">
        <v>2</v>
      </c>
      <c r="D1240">
        <f>IF(C1239&lt;draft_picks[[#This Row],[position]],1,IF(C1239&gt;draft_picks[[#This Row],[position]],D1239+1,IF(C1239=draft_picks[[#This Row],[position]],D1239+1)))</f>
        <v>6</v>
      </c>
      <c r="E1240" t="s">
        <v>2302</v>
      </c>
      <c r="F1240" t="str">
        <f>IF(ISBLANK(draft_picks[[#This Row],[movie_id]]),"",_xlfn.XLOOKUP(draft_picks[[#This Row],[movie_id]],drafts.movies[id],drafts.movies[movie_title]))</f>
        <v>King Kong</v>
      </c>
      <c r="G1240" s="3" t="s">
        <v>969</v>
      </c>
      <c r="H1240" t="str">
        <f>IF(ISBLANK(draft_picks[[#This Row],[drafter_id]]),"",_xlfn.XLOOKUP(draft_picks[[#This Row],[drafter_id]],drafters[id],drafters[name]))</f>
        <v>Graham Skipper</v>
      </c>
      <c r="J1240" t="str">
        <f>IF(ISBLANK(draft_picks[[#This Row],[drafter_team_id]]),"",_xlfn.XLOOKUP(draft_picks[[#This Row],[drafter_team_id]],drafter_teams[id],drafter_teams[name]))</f>
        <v/>
      </c>
      <c r="K1240" s="3" t="s">
        <v>15497</v>
      </c>
      <c r="L1240" t="s">
        <v>15497</v>
      </c>
      <c r="M1240" t="str">
        <f>IF(OR(ISBLANK(draft_picks[[#This Row],[veto_drafter_id]]),draft_picks[[#This Row],[veto_drafter_id]]=""),"",_xlfn.XLOOKUP(draft_picks[[#This Row],[veto_drafter_id]],drafters[id],drafters[name]))</f>
        <v/>
      </c>
      <c r="N1240" t="s">
        <v>15497</v>
      </c>
      <c r="O1240" t="str">
        <f>IF(OR(ISBLANK(draft_picks[[#This Row],[veto_drafter_team_id]]),draft_picks[[#This Row],[veto_drafter_team_id]]=""),"",_xlfn.XLOOKUP(draft_picks[[#This Row],[veto_drafter_team_id]],drafter_teams[id],drafter_teams[name]))</f>
        <v/>
      </c>
      <c r="Q1240" t="s">
        <v>15497</v>
      </c>
      <c r="R1240" t="str">
        <f>IF(OR(ISBLANK(draft_picks[[#This Row],[veto_override_drafter_id]]),draft_picks[[#This Row],[veto_override_drafter_id]]=""),"",_xlfn.XLOOKUP(draft_picks[[#This Row],[veto_override_drafter_id]],drafters[id],drafters[name]))</f>
        <v/>
      </c>
      <c r="S1240" t="s">
        <v>15497</v>
      </c>
      <c r="T1240" t="str">
        <f>IF(OR(ISBLANK(draft_picks[[#This Row],[veto_override_team_id]]),draft_picks[[#This Row],[veto_override_team_id]]=""),"",_xlfn.XLOOKUP(draft_picks[[#This Row],[veto_override_team_id]],drafter_teams[id],drafter_teams[name]))</f>
        <v/>
      </c>
    </row>
    <row r="1241" spans="1:20" x14ac:dyDescent="0.25">
      <c r="A1241" t="s">
        <v>172</v>
      </c>
      <c r="B1241" t="str">
        <f>_xlfn.XLOOKUP(draft_picks[[#This Row],[draft_id]],drafts[id],drafts[title])</f>
        <v>Godzilla vs. Kong</v>
      </c>
      <c r="C1241" s="3">
        <v>1</v>
      </c>
      <c r="D1241">
        <f>IF(C1240&lt;draft_picks[[#This Row],[position]],1,IF(C1240&gt;draft_picks[[#This Row],[position]],D1240+1,IF(C1240=draft_picks[[#This Row],[position]],D1240+1)))</f>
        <v>7</v>
      </c>
      <c r="E1241" t="s">
        <v>2290</v>
      </c>
      <c r="F1241" t="str">
        <f>IF(ISBLANK(draft_picks[[#This Row],[movie_id]]),"",_xlfn.XLOOKUP(draft_picks[[#This Row],[movie_id]],drafts.movies[id],drafts.movies[movie_title]))</f>
        <v>Godzilla</v>
      </c>
      <c r="G1241" s="3" t="s">
        <v>1195</v>
      </c>
      <c r="H1241" t="str">
        <f>IF(ISBLANK(draft_picks[[#This Row],[drafter_id]]),"",_xlfn.XLOOKUP(draft_picks[[#This Row],[drafter_id]],drafters[id],drafters[name]))</f>
        <v>Miguel Rodriguez</v>
      </c>
      <c r="J1241" t="str">
        <f>IF(ISBLANK(draft_picks[[#This Row],[drafter_team_id]]),"",_xlfn.XLOOKUP(draft_picks[[#This Row],[drafter_team_id]],drafter_teams[id],drafter_teams[name]))</f>
        <v/>
      </c>
      <c r="K1241" s="3" t="s">
        <v>15497</v>
      </c>
      <c r="L1241" t="s">
        <v>15497</v>
      </c>
      <c r="M1241" t="str">
        <f>IF(OR(ISBLANK(draft_picks[[#This Row],[veto_drafter_id]]),draft_picks[[#This Row],[veto_drafter_id]]=""),"",_xlfn.XLOOKUP(draft_picks[[#This Row],[veto_drafter_id]],drafters[id],drafters[name]))</f>
        <v/>
      </c>
      <c r="N1241" t="s">
        <v>15497</v>
      </c>
      <c r="O1241" t="str">
        <f>IF(OR(ISBLANK(draft_picks[[#This Row],[veto_drafter_team_id]]),draft_picks[[#This Row],[veto_drafter_team_id]]=""),"",_xlfn.XLOOKUP(draft_picks[[#This Row],[veto_drafter_team_id]],drafter_teams[id],drafter_teams[name]))</f>
        <v/>
      </c>
      <c r="Q1241" t="s">
        <v>15497</v>
      </c>
      <c r="R1241" t="str">
        <f>IF(OR(ISBLANK(draft_picks[[#This Row],[veto_override_drafter_id]]),draft_picks[[#This Row],[veto_override_drafter_id]]=""),"",_xlfn.XLOOKUP(draft_picks[[#This Row],[veto_override_drafter_id]],drafters[id],drafters[name]))</f>
        <v/>
      </c>
      <c r="S1241" t="s">
        <v>15497</v>
      </c>
      <c r="T1241" t="str">
        <f>IF(OR(ISBLANK(draft_picks[[#This Row],[veto_override_team_id]]),draft_picks[[#This Row],[veto_override_team_id]]=""),"",_xlfn.XLOOKUP(draft_picks[[#This Row],[veto_override_team_id]],drafter_teams[id],drafter_teams[name]))</f>
        <v/>
      </c>
    </row>
    <row r="1242" spans="1:20" x14ac:dyDescent="0.25">
      <c r="A1242" t="s">
        <v>165</v>
      </c>
      <c r="B1242" t="str">
        <f>_xlfn.XLOOKUP(draft_picks[[#This Row],[draft_id]],drafts[id],drafts[title])</f>
        <v>George Lucas</v>
      </c>
      <c r="C1242" s="3">
        <v>7</v>
      </c>
      <c r="D1242">
        <f>IF(C1241&lt;draft_picks[[#This Row],[position]],1,IF(C1241&gt;draft_picks[[#This Row],[position]],D1241+1,IF(C1241=draft_picks[[#This Row],[position]],D1241+1)))</f>
        <v>1</v>
      </c>
      <c r="E1242" t="s">
        <v>3487</v>
      </c>
      <c r="F1242" t="str">
        <f>IF(ISBLANK(draft_picks[[#This Row],[movie_id]]),"",_xlfn.XLOOKUP(draft_picks[[#This Row],[movie_id]],drafts.movies[id],drafts.movies[movie_title]))</f>
        <v>THX 1138</v>
      </c>
      <c r="G1242" s="3" t="s">
        <v>955</v>
      </c>
      <c r="H1242" t="str">
        <f>IF(ISBLANK(draft_picks[[#This Row],[drafter_id]]),"",_xlfn.XLOOKUP(draft_picks[[#This Row],[drafter_id]],drafters[id],drafters[name]))</f>
        <v>Patrick Cotnoir</v>
      </c>
      <c r="J1242" t="str">
        <f>IF(ISBLANK(draft_picks[[#This Row],[drafter_team_id]]),"",_xlfn.XLOOKUP(draft_picks[[#This Row],[drafter_team_id]],drafter_teams[id],drafter_teams[name]))</f>
        <v/>
      </c>
      <c r="K1242" s="3" t="s">
        <v>15497</v>
      </c>
      <c r="L1242" t="s">
        <v>15497</v>
      </c>
      <c r="M1242" t="str">
        <f>IF(OR(ISBLANK(draft_picks[[#This Row],[veto_drafter_id]]),draft_picks[[#This Row],[veto_drafter_id]]=""),"",_xlfn.XLOOKUP(draft_picks[[#This Row],[veto_drafter_id]],drafters[id],drafters[name]))</f>
        <v/>
      </c>
      <c r="N1242" t="s">
        <v>15497</v>
      </c>
      <c r="O1242" t="str">
        <f>IF(OR(ISBLANK(draft_picks[[#This Row],[veto_drafter_team_id]]),draft_picks[[#This Row],[veto_drafter_team_id]]=""),"",_xlfn.XLOOKUP(draft_picks[[#This Row],[veto_drafter_team_id]],drafter_teams[id],drafter_teams[name]))</f>
        <v/>
      </c>
      <c r="Q1242" t="s">
        <v>15497</v>
      </c>
      <c r="R1242" t="str">
        <f>IF(OR(ISBLANK(draft_picks[[#This Row],[veto_override_drafter_id]]),draft_picks[[#This Row],[veto_override_drafter_id]]=""),"",_xlfn.XLOOKUP(draft_picks[[#This Row],[veto_override_drafter_id]],drafters[id],drafters[name]))</f>
        <v/>
      </c>
      <c r="S1242" t="s">
        <v>15497</v>
      </c>
      <c r="T1242" t="str">
        <f>IF(OR(ISBLANK(draft_picks[[#This Row],[veto_override_team_id]]),draft_picks[[#This Row],[veto_override_team_id]]=""),"",_xlfn.XLOOKUP(draft_picks[[#This Row],[veto_override_team_id]],drafter_teams[id],drafter_teams[name]))</f>
        <v/>
      </c>
    </row>
    <row r="1243" spans="1:20" x14ac:dyDescent="0.25">
      <c r="A1243" t="s">
        <v>165</v>
      </c>
      <c r="B1243" t="str">
        <f>_xlfn.XLOOKUP(draft_picks[[#This Row],[draft_id]],drafts[id],drafts[title])</f>
        <v>George Lucas</v>
      </c>
      <c r="C1243" s="3">
        <v>6</v>
      </c>
      <c r="D1243">
        <f>IF(C1242&lt;draft_picks[[#This Row],[position]],1,IF(C1242&gt;draft_picks[[#This Row],[position]],D1242+1,IF(C1242=draft_picks[[#This Row],[position]],D1242+1)))</f>
        <v>2</v>
      </c>
      <c r="E1243" t="s">
        <v>2538</v>
      </c>
      <c r="F1243" t="str">
        <f>IF(ISBLANK(draft_picks[[#This Row],[movie_id]]),"",_xlfn.XLOOKUP(draft_picks[[#This Row],[movie_id]],drafts.movies[id],drafts.movies[movie_title]))</f>
        <v>Star Wars: Episode III - Revenge of the Sith</v>
      </c>
      <c r="G1243" s="3" t="s">
        <v>955</v>
      </c>
      <c r="H1243" t="str">
        <f>IF(ISBLANK(draft_picks[[#This Row],[drafter_id]]),"",_xlfn.XLOOKUP(draft_picks[[#This Row],[drafter_id]],drafters[id],drafters[name]))</f>
        <v>Patrick Cotnoir</v>
      </c>
      <c r="J1243" t="str">
        <f>IF(ISBLANK(draft_picks[[#This Row],[drafter_team_id]]),"",_xlfn.XLOOKUP(draft_picks[[#This Row],[drafter_team_id]],drafter_teams[id],drafter_teams[name]))</f>
        <v/>
      </c>
      <c r="K1243" s="3" t="s">
        <v>15497</v>
      </c>
      <c r="L1243" t="s">
        <v>15497</v>
      </c>
      <c r="M1243" t="str">
        <f>IF(OR(ISBLANK(draft_picks[[#This Row],[veto_drafter_id]]),draft_picks[[#This Row],[veto_drafter_id]]=""),"",_xlfn.XLOOKUP(draft_picks[[#This Row],[veto_drafter_id]],drafters[id],drafters[name]))</f>
        <v/>
      </c>
      <c r="N1243" t="s">
        <v>15497</v>
      </c>
      <c r="O1243" t="str">
        <f>IF(OR(ISBLANK(draft_picks[[#This Row],[veto_drafter_team_id]]),draft_picks[[#This Row],[veto_drafter_team_id]]=""),"",_xlfn.XLOOKUP(draft_picks[[#This Row],[veto_drafter_team_id]],drafter_teams[id],drafter_teams[name]))</f>
        <v/>
      </c>
      <c r="Q1243" t="s">
        <v>15497</v>
      </c>
      <c r="R1243" t="str">
        <f>IF(OR(ISBLANK(draft_picks[[#This Row],[veto_override_drafter_id]]),draft_picks[[#This Row],[veto_override_drafter_id]]=""),"",_xlfn.XLOOKUP(draft_picks[[#This Row],[veto_override_drafter_id]],drafters[id],drafters[name]))</f>
        <v/>
      </c>
      <c r="S1243" t="s">
        <v>15497</v>
      </c>
      <c r="T1243" t="str">
        <f>IF(OR(ISBLANK(draft_picks[[#This Row],[veto_override_team_id]]),draft_picks[[#This Row],[veto_override_team_id]]=""),"",_xlfn.XLOOKUP(draft_picks[[#This Row],[veto_override_team_id]],drafter_teams[id],drafter_teams[name]))</f>
        <v/>
      </c>
    </row>
    <row r="1244" spans="1:20" x14ac:dyDescent="0.25">
      <c r="A1244" t="s">
        <v>165</v>
      </c>
      <c r="B1244" t="str">
        <f>_xlfn.XLOOKUP(draft_picks[[#This Row],[draft_id]],drafts[id],drafts[title])</f>
        <v>George Lucas</v>
      </c>
      <c r="C1244" s="3">
        <v>5</v>
      </c>
      <c r="D1244">
        <f>IF(C1243&lt;draft_picks[[#This Row],[position]],1,IF(C1243&gt;draft_picks[[#This Row],[position]],D1243+1,IF(C1243=draft_picks[[#This Row],[position]],D1243+1)))</f>
        <v>3</v>
      </c>
      <c r="E1244" t="s">
        <v>2835</v>
      </c>
      <c r="F1244" t="str">
        <f>IF(ISBLANK(draft_picks[[#This Row],[movie_id]]),"",_xlfn.XLOOKUP(draft_picks[[#This Row],[movie_id]],drafts.movies[id],drafts.movies[movie_title]))</f>
        <v>Star Wars: Episode II - Attack of the Clones</v>
      </c>
      <c r="G1244" s="3" t="s">
        <v>869</v>
      </c>
      <c r="H1244" t="str">
        <f>IF(ISBLANK(draft_picks[[#This Row],[drafter_id]]),"",_xlfn.XLOOKUP(draft_picks[[#This Row],[drafter_id]],drafters[id],drafters[name]))</f>
        <v>Connor Ratliff</v>
      </c>
      <c r="J1244" t="str">
        <f>IF(ISBLANK(draft_picks[[#This Row],[drafter_team_id]]),"",_xlfn.XLOOKUP(draft_picks[[#This Row],[drafter_team_id]],drafter_teams[id],drafter_teams[name]))</f>
        <v/>
      </c>
      <c r="K1244" s="3" t="s">
        <v>15497</v>
      </c>
      <c r="L1244" t="s">
        <v>15497</v>
      </c>
      <c r="M1244" t="str">
        <f>IF(OR(ISBLANK(draft_picks[[#This Row],[veto_drafter_id]]),draft_picks[[#This Row],[veto_drafter_id]]=""),"",_xlfn.XLOOKUP(draft_picks[[#This Row],[veto_drafter_id]],drafters[id],drafters[name]))</f>
        <v/>
      </c>
      <c r="N1244" t="s">
        <v>15497</v>
      </c>
      <c r="O1244" t="str">
        <f>IF(OR(ISBLANK(draft_picks[[#This Row],[veto_drafter_team_id]]),draft_picks[[#This Row],[veto_drafter_team_id]]=""),"",_xlfn.XLOOKUP(draft_picks[[#This Row],[veto_drafter_team_id]],drafter_teams[id],drafter_teams[name]))</f>
        <v/>
      </c>
      <c r="Q1244" t="s">
        <v>15497</v>
      </c>
      <c r="R1244" t="str">
        <f>IF(OR(ISBLANK(draft_picks[[#This Row],[veto_override_drafter_id]]),draft_picks[[#This Row],[veto_override_drafter_id]]=""),"",_xlfn.XLOOKUP(draft_picks[[#This Row],[veto_override_drafter_id]],drafters[id],drafters[name]))</f>
        <v/>
      </c>
      <c r="S1244" t="s">
        <v>15497</v>
      </c>
      <c r="T1244" t="str">
        <f>IF(OR(ISBLANK(draft_picks[[#This Row],[veto_override_team_id]]),draft_picks[[#This Row],[veto_override_team_id]]=""),"",_xlfn.XLOOKUP(draft_picks[[#This Row],[veto_override_team_id]],drafter_teams[id],drafter_teams[name]))</f>
        <v/>
      </c>
    </row>
    <row r="1245" spans="1:20" x14ac:dyDescent="0.25">
      <c r="A1245" t="s">
        <v>165</v>
      </c>
      <c r="B1245" t="str">
        <f>_xlfn.XLOOKUP(draft_picks[[#This Row],[draft_id]],drafts[id],drafts[title])</f>
        <v>George Lucas</v>
      </c>
      <c r="C1245" s="3">
        <v>4</v>
      </c>
      <c r="D1245">
        <f>IF(C1244&lt;draft_picks[[#This Row],[position]],1,IF(C1244&gt;draft_picks[[#This Row],[position]],D1244+1,IF(C1244=draft_picks[[#This Row],[position]],D1244+1)))</f>
        <v>4</v>
      </c>
      <c r="E1245" t="s">
        <v>6174</v>
      </c>
      <c r="F1245" t="str">
        <f>IF(ISBLANK(draft_picks[[#This Row],[movie_id]]),"",_xlfn.XLOOKUP(draft_picks[[#This Row],[movie_id]],drafts.movies[id],drafts.movies[movie_title]))</f>
        <v>Star Wars: Episode I - The Phantom Menace</v>
      </c>
      <c r="G1245" s="3" t="s">
        <v>955</v>
      </c>
      <c r="H1245" t="str">
        <f>IF(ISBLANK(draft_picks[[#This Row],[drafter_id]]),"",_xlfn.XLOOKUP(draft_picks[[#This Row],[drafter_id]],drafters[id],drafters[name]))</f>
        <v>Patrick Cotnoir</v>
      </c>
      <c r="J1245" t="str">
        <f>IF(ISBLANK(draft_picks[[#This Row],[drafter_team_id]]),"",_xlfn.XLOOKUP(draft_picks[[#This Row],[drafter_team_id]],drafter_teams[id],drafter_teams[name]))</f>
        <v/>
      </c>
      <c r="K1245" s="3" t="s">
        <v>15497</v>
      </c>
      <c r="L1245" t="s">
        <v>15497</v>
      </c>
      <c r="M1245" t="str">
        <f>IF(OR(ISBLANK(draft_picks[[#This Row],[veto_drafter_id]]),draft_picks[[#This Row],[veto_drafter_id]]=""),"",_xlfn.XLOOKUP(draft_picks[[#This Row],[veto_drafter_id]],drafters[id],drafters[name]))</f>
        <v/>
      </c>
      <c r="N1245" t="s">
        <v>15497</v>
      </c>
      <c r="O1245" t="str">
        <f>IF(OR(ISBLANK(draft_picks[[#This Row],[veto_drafter_team_id]]),draft_picks[[#This Row],[veto_drafter_team_id]]=""),"",_xlfn.XLOOKUP(draft_picks[[#This Row],[veto_drafter_team_id]],drafter_teams[id],drafter_teams[name]))</f>
        <v/>
      </c>
      <c r="Q1245" t="s">
        <v>15497</v>
      </c>
      <c r="R1245" t="str">
        <f>IF(OR(ISBLANK(draft_picks[[#This Row],[veto_override_drafter_id]]),draft_picks[[#This Row],[veto_override_drafter_id]]=""),"",_xlfn.XLOOKUP(draft_picks[[#This Row],[veto_override_drafter_id]],drafters[id],drafters[name]))</f>
        <v/>
      </c>
      <c r="S1245" t="s">
        <v>15497</v>
      </c>
      <c r="T1245" t="str">
        <f>IF(OR(ISBLANK(draft_picks[[#This Row],[veto_override_team_id]]),draft_picks[[#This Row],[veto_override_team_id]]=""),"",_xlfn.XLOOKUP(draft_picks[[#This Row],[veto_override_team_id]],drafter_teams[id],drafter_teams[name]))</f>
        <v/>
      </c>
    </row>
    <row r="1246" spans="1:20" x14ac:dyDescent="0.25">
      <c r="A1246" t="s">
        <v>165</v>
      </c>
      <c r="B1246" t="str">
        <f>_xlfn.XLOOKUP(draft_picks[[#This Row],[draft_id]],drafts[id],drafts[title])</f>
        <v>George Lucas</v>
      </c>
      <c r="C1246" s="3">
        <v>3</v>
      </c>
      <c r="D1246">
        <f>IF(C1245&lt;draft_picks[[#This Row],[position]],1,IF(C1245&gt;draft_picks[[#This Row],[position]],D1245+1,IF(C1245=draft_picks[[#This Row],[position]],D1245+1)))</f>
        <v>5</v>
      </c>
      <c r="E1246" t="s">
        <v>5001</v>
      </c>
      <c r="F1246" t="str">
        <f>IF(ISBLANK(draft_picks[[#This Row],[movie_id]]),"",_xlfn.XLOOKUP(draft_picks[[#This Row],[movie_id]],drafts.movies[id],drafts.movies[movie_title]))</f>
        <v>American Graffiti</v>
      </c>
      <c r="G1246" s="3" t="s">
        <v>869</v>
      </c>
      <c r="H1246" t="str">
        <f>IF(ISBLANK(draft_picks[[#This Row],[drafter_id]]),"",_xlfn.XLOOKUP(draft_picks[[#This Row],[drafter_id]],drafters[id],drafters[name]))</f>
        <v>Connor Ratliff</v>
      </c>
      <c r="J1246" t="str">
        <f>IF(ISBLANK(draft_picks[[#This Row],[drafter_team_id]]),"",_xlfn.XLOOKUP(draft_picks[[#This Row],[drafter_team_id]],drafter_teams[id],drafter_teams[name]))</f>
        <v/>
      </c>
      <c r="K1246" s="3" t="s">
        <v>15497</v>
      </c>
      <c r="L1246" t="s">
        <v>15497</v>
      </c>
      <c r="M1246" t="str">
        <f>IF(OR(ISBLANK(draft_picks[[#This Row],[veto_drafter_id]]),draft_picks[[#This Row],[veto_drafter_id]]=""),"",_xlfn.XLOOKUP(draft_picks[[#This Row],[veto_drafter_id]],drafters[id],drafters[name]))</f>
        <v/>
      </c>
      <c r="N1246" t="s">
        <v>15497</v>
      </c>
      <c r="O1246" t="str">
        <f>IF(OR(ISBLANK(draft_picks[[#This Row],[veto_drafter_team_id]]),draft_picks[[#This Row],[veto_drafter_team_id]]=""),"",_xlfn.XLOOKUP(draft_picks[[#This Row],[veto_drafter_team_id]],drafter_teams[id],drafter_teams[name]))</f>
        <v/>
      </c>
      <c r="Q1246" t="s">
        <v>15497</v>
      </c>
      <c r="R1246" t="str">
        <f>IF(OR(ISBLANK(draft_picks[[#This Row],[veto_override_drafter_id]]),draft_picks[[#This Row],[veto_override_drafter_id]]=""),"",_xlfn.XLOOKUP(draft_picks[[#This Row],[veto_override_drafter_id]],drafters[id],drafters[name]))</f>
        <v/>
      </c>
      <c r="S1246" t="s">
        <v>15497</v>
      </c>
      <c r="T1246" t="str">
        <f>IF(OR(ISBLANK(draft_picks[[#This Row],[veto_override_team_id]]),draft_picks[[#This Row],[veto_override_team_id]]=""),"",_xlfn.XLOOKUP(draft_picks[[#This Row],[veto_override_team_id]],drafter_teams[id],drafter_teams[name]))</f>
        <v/>
      </c>
    </row>
    <row r="1247" spans="1:20" x14ac:dyDescent="0.25">
      <c r="A1247" t="s">
        <v>165</v>
      </c>
      <c r="B1247" t="str">
        <f>_xlfn.XLOOKUP(draft_picks[[#This Row],[draft_id]],drafts[id],drafts[title])</f>
        <v>George Lucas</v>
      </c>
      <c r="C1247" s="3">
        <v>2</v>
      </c>
      <c r="D1247">
        <f>IF(C1246&lt;draft_picks[[#This Row],[position]],1,IF(C1246&gt;draft_picks[[#This Row],[position]],D1246+1,IF(C1246=draft_picks[[#This Row],[position]],D1246+1)))</f>
        <v>6</v>
      </c>
      <c r="E1247" t="s">
        <v>8461</v>
      </c>
      <c r="F1247" t="str">
        <f>IF(ISBLANK(draft_picks[[#This Row],[movie_id]]),"",_xlfn.XLOOKUP(draft_picks[[#This Row],[movie_id]],drafts.movies[id],drafts.movies[movie_title]))</f>
        <v>Star Wars: Episode IV - A New Hope (2019 - Disney+ Maclunkey version)</v>
      </c>
      <c r="G1247" s="3" t="s">
        <v>955</v>
      </c>
      <c r="H1247" t="str">
        <f>IF(ISBLANK(draft_picks[[#This Row],[drafter_id]]),"",_xlfn.XLOOKUP(draft_picks[[#This Row],[drafter_id]],drafters[id],drafters[name]))</f>
        <v>Patrick Cotnoir</v>
      </c>
      <c r="J1247" t="str">
        <f>IF(ISBLANK(draft_picks[[#This Row],[drafter_team_id]]),"",_xlfn.XLOOKUP(draft_picks[[#This Row],[drafter_team_id]],drafter_teams[id],drafter_teams[name]))</f>
        <v/>
      </c>
      <c r="K1247" s="3" t="s">
        <v>15484</v>
      </c>
      <c r="L1247" t="s">
        <v>869</v>
      </c>
      <c r="M1247" t="str">
        <f>IF(OR(ISBLANK(draft_picks[[#This Row],[veto_drafter_id]]),draft_picks[[#This Row],[veto_drafter_id]]=""),"",_xlfn.XLOOKUP(draft_picks[[#This Row],[veto_drafter_id]],drafters[id],drafters[name]))</f>
        <v>Connor Ratliff</v>
      </c>
      <c r="N1247" t="s">
        <v>15497</v>
      </c>
      <c r="O1247" t="str">
        <f>IF(OR(ISBLANK(draft_picks[[#This Row],[veto_drafter_team_id]]),draft_picks[[#This Row],[veto_drafter_team_id]]=""),"",_xlfn.XLOOKUP(draft_picks[[#This Row],[veto_drafter_team_id]],drafter_teams[id],drafter_teams[name]))</f>
        <v/>
      </c>
      <c r="Q1247" t="s">
        <v>15497</v>
      </c>
      <c r="R1247" t="str">
        <f>IF(OR(ISBLANK(draft_picks[[#This Row],[veto_override_drafter_id]]),draft_picks[[#This Row],[veto_override_drafter_id]]=""),"",_xlfn.XLOOKUP(draft_picks[[#This Row],[veto_override_drafter_id]],drafters[id],drafters[name]))</f>
        <v/>
      </c>
      <c r="S1247" t="s">
        <v>15497</v>
      </c>
      <c r="T1247" t="str">
        <f>IF(OR(ISBLANK(draft_picks[[#This Row],[veto_override_team_id]]),draft_picks[[#This Row],[veto_override_team_id]]=""),"",_xlfn.XLOOKUP(draft_picks[[#This Row],[veto_override_team_id]],drafter_teams[id],drafter_teams[name]))</f>
        <v/>
      </c>
    </row>
    <row r="1248" spans="1:20" x14ac:dyDescent="0.25">
      <c r="A1248" t="s">
        <v>165</v>
      </c>
      <c r="B1248" t="str">
        <f>_xlfn.XLOOKUP(draft_picks[[#This Row],[draft_id]],drafts[id],drafts[title])</f>
        <v>George Lucas</v>
      </c>
      <c r="C1248" s="3">
        <v>2</v>
      </c>
      <c r="D1248">
        <f>IF(C1247&lt;draft_picks[[#This Row],[position]],1,IF(C1247&gt;draft_picks[[#This Row],[position]],D1247+1,IF(C1247=draft_picks[[#This Row],[position]],D1247+1)))</f>
        <v>7</v>
      </c>
      <c r="E1248" t="s">
        <v>8463</v>
      </c>
      <c r="F1248" t="str">
        <f>IF(ISBLANK(draft_picks[[#This Row],[movie_id]]),"",_xlfn.XLOOKUP(draft_picks[[#This Row],[movie_id]],drafts.movies[id],drafts.movies[movie_title]))</f>
        <v>Star Wars: Episode IV - A New Hope (2014 - DVD version)</v>
      </c>
      <c r="G1248" s="3" t="s">
        <v>955</v>
      </c>
      <c r="H1248" t="str">
        <f>IF(ISBLANK(draft_picks[[#This Row],[drafter_id]]),"",_xlfn.XLOOKUP(draft_picks[[#This Row],[drafter_id]],drafters[id],drafters[name]))</f>
        <v>Patrick Cotnoir</v>
      </c>
      <c r="J1248" t="str">
        <f>IF(ISBLANK(draft_picks[[#This Row],[drafter_team_id]]),"",_xlfn.XLOOKUP(draft_picks[[#This Row],[drafter_team_id]],drafter_teams[id],drafter_teams[name]))</f>
        <v/>
      </c>
      <c r="K1248" s="3" t="s">
        <v>15484</v>
      </c>
      <c r="L1248" t="s">
        <v>955</v>
      </c>
      <c r="M1248" t="str">
        <f>IF(OR(ISBLANK(draft_picks[[#This Row],[veto_drafter_id]]),draft_picks[[#This Row],[veto_drafter_id]]=""),"",_xlfn.XLOOKUP(draft_picks[[#This Row],[veto_drafter_id]],drafters[id],drafters[name]))</f>
        <v>Patrick Cotnoir</v>
      </c>
      <c r="N1248" t="s">
        <v>15497</v>
      </c>
      <c r="O1248" t="str">
        <f>IF(OR(ISBLANK(draft_picks[[#This Row],[veto_drafter_team_id]]),draft_picks[[#This Row],[veto_drafter_team_id]]=""),"",_xlfn.XLOOKUP(draft_picks[[#This Row],[veto_drafter_team_id]],drafter_teams[id],drafter_teams[name]))</f>
        <v/>
      </c>
      <c r="Q1248" t="s">
        <v>15497</v>
      </c>
      <c r="R1248" t="str">
        <f>IF(OR(ISBLANK(draft_picks[[#This Row],[veto_override_drafter_id]]),draft_picks[[#This Row],[veto_override_drafter_id]]=""),"",_xlfn.XLOOKUP(draft_picks[[#This Row],[veto_override_drafter_id]],drafters[id],drafters[name]))</f>
        <v/>
      </c>
      <c r="S1248" t="s">
        <v>15497</v>
      </c>
      <c r="T1248" t="str">
        <f>IF(OR(ISBLANK(draft_picks[[#This Row],[veto_override_team_id]]),draft_picks[[#This Row],[veto_override_team_id]]=""),"",_xlfn.XLOOKUP(draft_picks[[#This Row],[veto_override_team_id]],drafter_teams[id],drafter_teams[name]))</f>
        <v/>
      </c>
    </row>
    <row r="1249" spans="1:21" x14ac:dyDescent="0.25">
      <c r="A1249" t="s">
        <v>165</v>
      </c>
      <c r="B1249" t="str">
        <f>_xlfn.XLOOKUP(draft_picks[[#This Row],[draft_id]],drafts[id],drafts[title])</f>
        <v>George Lucas</v>
      </c>
      <c r="C1249" s="3">
        <v>2</v>
      </c>
      <c r="D1249">
        <f>IF(C1248&lt;draft_picks[[#This Row],[position]],1,IF(C1248&gt;draft_picks[[#This Row],[position]],D1248+1,IF(C1248=draft_picks[[#This Row],[position]],D1248+1)))</f>
        <v>8</v>
      </c>
      <c r="E1249" t="s">
        <v>5665</v>
      </c>
      <c r="F1249" t="str">
        <f>IF(ISBLANK(draft_picks[[#This Row],[movie_id]]),"",_xlfn.XLOOKUP(draft_picks[[#This Row],[movie_id]],drafts.movies[id],drafts.movies[movie_title]))</f>
        <v>Star Wars: Episode IV - A New Hope</v>
      </c>
      <c r="G1249" s="3" t="s">
        <v>955</v>
      </c>
      <c r="H1249" t="str">
        <f>IF(ISBLANK(draft_picks[[#This Row],[drafter_id]]),"",_xlfn.XLOOKUP(draft_picks[[#This Row],[drafter_id]],drafters[id],drafters[name]))</f>
        <v>Patrick Cotnoir</v>
      </c>
      <c r="J1249" t="str">
        <f>IF(ISBLANK(draft_picks[[#This Row],[drafter_team_id]]),"",_xlfn.XLOOKUP(draft_picks[[#This Row],[drafter_team_id]],drafter_teams[id],drafter_teams[name]))</f>
        <v/>
      </c>
      <c r="K1249" s="3" t="s">
        <v>15497</v>
      </c>
      <c r="L1249" t="s">
        <v>15497</v>
      </c>
      <c r="M1249" t="str">
        <f>IF(OR(ISBLANK(draft_picks[[#This Row],[veto_drafter_id]]),draft_picks[[#This Row],[veto_drafter_id]]=""),"",_xlfn.XLOOKUP(draft_picks[[#This Row],[veto_drafter_id]],drafters[id],drafters[name]))</f>
        <v/>
      </c>
      <c r="N1249" t="s">
        <v>15497</v>
      </c>
      <c r="O1249" t="str">
        <f>IF(OR(ISBLANK(draft_picks[[#This Row],[veto_drafter_team_id]]),draft_picks[[#This Row],[veto_drafter_team_id]]=""),"",_xlfn.XLOOKUP(draft_picks[[#This Row],[veto_drafter_team_id]],drafter_teams[id],drafter_teams[name]))</f>
        <v/>
      </c>
      <c r="Q1249" t="s">
        <v>15497</v>
      </c>
      <c r="R1249" t="str">
        <f>IF(OR(ISBLANK(draft_picks[[#This Row],[veto_override_drafter_id]]),draft_picks[[#This Row],[veto_override_drafter_id]]=""),"",_xlfn.XLOOKUP(draft_picks[[#This Row],[veto_override_drafter_id]],drafters[id],drafters[name]))</f>
        <v/>
      </c>
      <c r="S1249" t="s">
        <v>15497</v>
      </c>
      <c r="T1249" t="str">
        <f>IF(OR(ISBLANK(draft_picks[[#This Row],[veto_override_team_id]]),draft_picks[[#This Row],[veto_override_team_id]]=""),"",_xlfn.XLOOKUP(draft_picks[[#This Row],[veto_override_team_id]],drafter_teams[id],drafter_teams[name]))</f>
        <v/>
      </c>
    </row>
    <row r="1250" spans="1:21" x14ac:dyDescent="0.25">
      <c r="A1250" t="s">
        <v>165</v>
      </c>
      <c r="B1250" t="str">
        <f>_xlfn.XLOOKUP(draft_picks[[#This Row],[draft_id]],drafts[id],drafts[title])</f>
        <v>George Lucas</v>
      </c>
      <c r="C1250" s="3">
        <v>1</v>
      </c>
      <c r="D1250">
        <f>IF(C1249&lt;draft_picks[[#This Row],[position]],1,IF(C1249&gt;draft_picks[[#This Row],[position]],D1249+1,IF(C1249=draft_picks[[#This Row],[position]],D1249+1)))</f>
        <v>9</v>
      </c>
      <c r="E1250" t="s">
        <v>8458</v>
      </c>
      <c r="F1250" t="str">
        <f>IF(ISBLANK(draft_picks[[#This Row],[movie_id]]),"",_xlfn.XLOOKUP(draft_picks[[#This Row],[movie_id]],drafts.movies[id],drafts.movies[movie_title]))</f>
        <v>Star Wars: Detours</v>
      </c>
      <c r="G1250" s="3" t="s">
        <v>869</v>
      </c>
      <c r="H1250" t="str">
        <f>IF(ISBLANK(draft_picks[[#This Row],[drafter_id]]),"",_xlfn.XLOOKUP(draft_picks[[#This Row],[drafter_id]],drafters[id],drafters[name]))</f>
        <v>Connor Ratliff</v>
      </c>
      <c r="J1250" t="str">
        <f>IF(ISBLANK(draft_picks[[#This Row],[drafter_team_id]]),"",_xlfn.XLOOKUP(draft_picks[[#This Row],[drafter_team_id]],drafter_teams[id],drafter_teams[name]))</f>
        <v/>
      </c>
      <c r="K1250" s="3"/>
      <c r="L1250" t="s">
        <v>15497</v>
      </c>
      <c r="M1250" t="str">
        <f>IF(OR(ISBLANK(draft_picks[[#This Row],[veto_drafter_id]]),draft_picks[[#This Row],[veto_drafter_id]]=""),"",_xlfn.XLOOKUP(draft_picks[[#This Row],[veto_drafter_id]],drafters[id],drafters[name]))</f>
        <v/>
      </c>
      <c r="N1250" t="s">
        <v>15497</v>
      </c>
      <c r="O1250" t="str">
        <f>IF(OR(ISBLANK(draft_picks[[#This Row],[veto_drafter_team_id]]),draft_picks[[#This Row],[veto_drafter_team_id]]=""),"",_xlfn.XLOOKUP(draft_picks[[#This Row],[veto_drafter_team_id]],drafter_teams[id],drafter_teams[name]))</f>
        <v/>
      </c>
      <c r="Q1250" t="s">
        <v>15497</v>
      </c>
      <c r="R1250" t="str">
        <f>IF(OR(ISBLANK(draft_picks[[#This Row],[veto_override_drafter_id]]),draft_picks[[#This Row],[veto_override_drafter_id]]=""),"",_xlfn.XLOOKUP(draft_picks[[#This Row],[veto_override_drafter_id]],drafters[id],drafters[name]))</f>
        <v/>
      </c>
      <c r="S1250" t="s">
        <v>15497</v>
      </c>
      <c r="T1250" t="str">
        <f>IF(OR(ISBLANK(draft_picks[[#This Row],[veto_override_team_id]]),draft_picks[[#This Row],[veto_override_team_id]]=""),"",_xlfn.XLOOKUP(draft_picks[[#This Row],[veto_override_team_id]],drafter_teams[id],drafter_teams[name]))</f>
        <v/>
      </c>
      <c r="U1250" t="b">
        <v>1</v>
      </c>
    </row>
    <row r="1251" spans="1:21" x14ac:dyDescent="0.25">
      <c r="A1251" t="s">
        <v>165</v>
      </c>
      <c r="B1251" t="str">
        <f>_xlfn.XLOOKUP(draft_picks[[#This Row],[draft_id]],drafts[id],drafts[title])</f>
        <v>George Lucas</v>
      </c>
      <c r="C1251" s="3">
        <v>1</v>
      </c>
      <c r="D1251">
        <f>IF(C1250&lt;draft_picks[[#This Row],[position]],1,IF(C1250&gt;draft_picks[[#This Row],[position]],D1250+1,IF(C1250=draft_picks[[#This Row],[position]],D1250+1)))</f>
        <v>10</v>
      </c>
      <c r="E1251" t="s">
        <v>4542</v>
      </c>
      <c r="F1251" t="str">
        <f>IF(ISBLANK(draft_picks[[#This Row],[movie_id]]),"",_xlfn.XLOOKUP(draft_picks[[#This Row],[movie_id]],drafts.movies[id],drafts.movies[movie_title]))</f>
        <v>Manifest Destiny</v>
      </c>
      <c r="G1251" s="3" t="s">
        <v>869</v>
      </c>
      <c r="H1251" t="str">
        <f>IF(ISBLANK(draft_picks[[#This Row],[drafter_id]]),"",_xlfn.XLOOKUP(draft_picks[[#This Row],[drafter_id]],drafters[id],drafters[name]))</f>
        <v>Connor Ratliff</v>
      </c>
      <c r="J1251" t="str">
        <f>IF(ISBLANK(draft_picks[[#This Row],[drafter_team_id]]),"",_xlfn.XLOOKUP(draft_picks[[#This Row],[drafter_team_id]],drafter_teams[id],drafter_teams[name]))</f>
        <v/>
      </c>
      <c r="K1251" s="3" t="s">
        <v>15497</v>
      </c>
      <c r="L1251" t="s">
        <v>15497</v>
      </c>
      <c r="M1251" t="str">
        <f>IF(OR(ISBLANK(draft_picks[[#This Row],[veto_drafter_id]]),draft_picks[[#This Row],[veto_drafter_id]]=""),"",_xlfn.XLOOKUP(draft_picks[[#This Row],[veto_drafter_id]],drafters[id],drafters[name]))</f>
        <v/>
      </c>
      <c r="N1251" t="s">
        <v>15497</v>
      </c>
      <c r="O1251" t="str">
        <f>IF(OR(ISBLANK(draft_picks[[#This Row],[veto_drafter_team_id]]),draft_picks[[#This Row],[veto_drafter_team_id]]=""),"",_xlfn.XLOOKUP(draft_picks[[#This Row],[veto_drafter_team_id]],drafter_teams[id],drafter_teams[name]))</f>
        <v/>
      </c>
      <c r="Q1251" t="s">
        <v>15497</v>
      </c>
      <c r="R1251" t="str">
        <f>IF(OR(ISBLANK(draft_picks[[#This Row],[veto_override_drafter_id]]),draft_picks[[#This Row],[veto_override_drafter_id]]=""),"",_xlfn.XLOOKUP(draft_picks[[#This Row],[veto_override_drafter_id]],drafters[id],drafters[name]))</f>
        <v/>
      </c>
      <c r="S1251" t="s">
        <v>15497</v>
      </c>
      <c r="T1251" t="str">
        <f>IF(OR(ISBLANK(draft_picks[[#This Row],[veto_override_team_id]]),draft_picks[[#This Row],[veto_override_team_id]]=""),"",_xlfn.XLOOKUP(draft_picks[[#This Row],[veto_override_team_id]],drafter_teams[id],drafter_teams[name]))</f>
        <v/>
      </c>
    </row>
    <row r="1252" spans="1:21" x14ac:dyDescent="0.25">
      <c r="A1252" t="s">
        <v>244</v>
      </c>
      <c r="B1252" t="str">
        <f>_xlfn.XLOOKUP(draft_picks[[#This Row],[draft_id]],drafts[id],drafts[title])</f>
        <v>Jerry Bruckheimer</v>
      </c>
      <c r="C1252" s="3">
        <v>7</v>
      </c>
      <c r="D1252">
        <f>IF(C1251&lt;draft_picks[[#This Row],[position]],1,IF(C1251&gt;draft_picks[[#This Row],[position]],D1251+1,IF(C1251=draft_picks[[#This Row],[position]],D1251+1)))</f>
        <v>1</v>
      </c>
      <c r="E1252" t="s">
        <v>5892</v>
      </c>
      <c r="F1252" t="str">
        <f>IF(ISBLANK(draft_picks[[#This Row],[movie_id]]),"",_xlfn.XLOOKUP(draft_picks[[#This Row],[movie_id]],drafts.movies[id],drafts.movies[movie_title]))</f>
        <v>Black Hawk Down</v>
      </c>
      <c r="G1252" s="3" t="s">
        <v>905</v>
      </c>
      <c r="H1252" t="str">
        <f>IF(ISBLANK(draft_picks[[#This Row],[drafter_id]]),"",_xlfn.XLOOKUP(draft_picks[[#This Row],[drafter_id]],drafters[id],drafters[name]))</f>
        <v>Phil Iscove</v>
      </c>
      <c r="J1252" t="str">
        <f>IF(ISBLANK(draft_picks[[#This Row],[drafter_team_id]]),"",_xlfn.XLOOKUP(draft_picks[[#This Row],[drafter_team_id]],drafter_teams[id],drafter_teams[name]))</f>
        <v/>
      </c>
      <c r="K1252" s="3" t="s">
        <v>15497</v>
      </c>
      <c r="L1252" t="s">
        <v>15497</v>
      </c>
      <c r="M1252" t="str">
        <f>IF(OR(ISBLANK(draft_picks[[#This Row],[veto_drafter_id]]),draft_picks[[#This Row],[veto_drafter_id]]=""),"",_xlfn.XLOOKUP(draft_picks[[#This Row],[veto_drafter_id]],drafters[id],drafters[name]))</f>
        <v/>
      </c>
      <c r="N1252" t="s">
        <v>15497</v>
      </c>
      <c r="O1252" t="str">
        <f>IF(OR(ISBLANK(draft_picks[[#This Row],[veto_drafter_team_id]]),draft_picks[[#This Row],[veto_drafter_team_id]]=""),"",_xlfn.XLOOKUP(draft_picks[[#This Row],[veto_drafter_team_id]],drafter_teams[id],drafter_teams[name]))</f>
        <v/>
      </c>
      <c r="Q1252" t="s">
        <v>15497</v>
      </c>
      <c r="R1252" t="str">
        <f>IF(OR(ISBLANK(draft_picks[[#This Row],[veto_override_drafter_id]]),draft_picks[[#This Row],[veto_override_drafter_id]]=""),"",_xlfn.XLOOKUP(draft_picks[[#This Row],[veto_override_drafter_id]],drafters[id],drafters[name]))</f>
        <v/>
      </c>
      <c r="S1252" t="s">
        <v>15497</v>
      </c>
      <c r="T1252" t="str">
        <f>IF(OR(ISBLANK(draft_picks[[#This Row],[veto_override_team_id]]),draft_picks[[#This Row],[veto_override_team_id]]=""),"",_xlfn.XLOOKUP(draft_picks[[#This Row],[veto_override_team_id]],drafter_teams[id],drafter_teams[name]))</f>
        <v/>
      </c>
    </row>
    <row r="1253" spans="1:21" x14ac:dyDescent="0.25">
      <c r="A1253" t="s">
        <v>244</v>
      </c>
      <c r="B1253" t="str">
        <f>_xlfn.XLOOKUP(draft_picks[[#This Row],[draft_id]],drafts[id],drafts[title])</f>
        <v>Jerry Bruckheimer</v>
      </c>
      <c r="C1253" s="3">
        <v>6</v>
      </c>
      <c r="D1253">
        <f>IF(C1252&lt;draft_picks[[#This Row],[position]],1,IF(C1252&gt;draft_picks[[#This Row],[position]],D1252+1,IF(C1252=draft_picks[[#This Row],[position]],D1252+1)))</f>
        <v>2</v>
      </c>
      <c r="E1253" t="s">
        <v>1437</v>
      </c>
      <c r="F1253" t="str">
        <f>IF(ISBLANK(draft_picks[[#This Row],[movie_id]]),"",_xlfn.XLOOKUP(draft_picks[[#This Row],[movie_id]],drafts.movies[id],drafts.movies[movie_title]))</f>
        <v>Thief</v>
      </c>
      <c r="G1253" s="3" t="s">
        <v>905</v>
      </c>
      <c r="H1253" t="str">
        <f>IF(ISBLANK(draft_picks[[#This Row],[drafter_id]]),"",_xlfn.XLOOKUP(draft_picks[[#This Row],[drafter_id]],drafters[id],drafters[name]))</f>
        <v>Phil Iscove</v>
      </c>
      <c r="J1253" t="str">
        <f>IF(ISBLANK(draft_picks[[#This Row],[drafter_team_id]]),"",_xlfn.XLOOKUP(draft_picks[[#This Row],[drafter_team_id]],drafter_teams[id],drafter_teams[name]))</f>
        <v/>
      </c>
      <c r="K1253" s="3" t="s">
        <v>15497</v>
      </c>
      <c r="L1253" t="s">
        <v>15497</v>
      </c>
      <c r="M1253" t="str">
        <f>IF(OR(ISBLANK(draft_picks[[#This Row],[veto_drafter_id]]),draft_picks[[#This Row],[veto_drafter_id]]=""),"",_xlfn.XLOOKUP(draft_picks[[#This Row],[veto_drafter_id]],drafters[id],drafters[name]))</f>
        <v/>
      </c>
      <c r="N1253" t="s">
        <v>15497</v>
      </c>
      <c r="O1253" t="str">
        <f>IF(OR(ISBLANK(draft_picks[[#This Row],[veto_drafter_team_id]]),draft_picks[[#This Row],[veto_drafter_team_id]]=""),"",_xlfn.XLOOKUP(draft_picks[[#This Row],[veto_drafter_team_id]],drafter_teams[id],drafter_teams[name]))</f>
        <v/>
      </c>
      <c r="Q1253" t="s">
        <v>15497</v>
      </c>
      <c r="R1253" t="str">
        <f>IF(OR(ISBLANK(draft_picks[[#This Row],[veto_override_drafter_id]]),draft_picks[[#This Row],[veto_override_drafter_id]]=""),"",_xlfn.XLOOKUP(draft_picks[[#This Row],[veto_override_drafter_id]],drafters[id],drafters[name]))</f>
        <v/>
      </c>
      <c r="S1253" t="s">
        <v>15497</v>
      </c>
      <c r="T1253" t="str">
        <f>IF(OR(ISBLANK(draft_picks[[#This Row],[veto_override_team_id]]),draft_picks[[#This Row],[veto_override_team_id]]=""),"",_xlfn.XLOOKUP(draft_picks[[#This Row],[veto_override_team_id]],drafter_teams[id],drafter_teams[name]))</f>
        <v/>
      </c>
    </row>
    <row r="1254" spans="1:21" x14ac:dyDescent="0.25">
      <c r="A1254" t="s">
        <v>244</v>
      </c>
      <c r="B1254" t="str">
        <f>_xlfn.XLOOKUP(draft_picks[[#This Row],[draft_id]],drafts[id],drafts[title])</f>
        <v>Jerry Bruckheimer</v>
      </c>
      <c r="C1254" s="3">
        <v>5</v>
      </c>
      <c r="D1254">
        <f>IF(C1253&lt;draft_picks[[#This Row],[position]],1,IF(C1253&gt;draft_picks[[#This Row],[position]],D1253+1,IF(C1253=draft_picks[[#This Row],[position]],D1253+1)))</f>
        <v>3</v>
      </c>
      <c r="E1254" t="s">
        <v>1607</v>
      </c>
      <c r="F1254" t="str">
        <f>IF(ISBLANK(draft_picks[[#This Row],[movie_id]]),"",_xlfn.XLOOKUP(draft_picks[[#This Row],[movie_id]],drafts.movies[id],drafts.movies[movie_title]))</f>
        <v>Con Air</v>
      </c>
      <c r="G1254" s="3" t="s">
        <v>825</v>
      </c>
      <c r="H1254" t="str">
        <f>IF(ISBLANK(draft_picks[[#This Row],[drafter_id]]),"",_xlfn.XLOOKUP(draft_picks[[#This Row],[drafter_id]],drafters[id],drafters[name]))</f>
        <v>Kenny Neibart</v>
      </c>
      <c r="J1254" t="str">
        <f>IF(ISBLANK(draft_picks[[#This Row],[drafter_team_id]]),"",_xlfn.XLOOKUP(draft_picks[[#This Row],[drafter_team_id]],drafter_teams[id],drafter_teams[name]))</f>
        <v/>
      </c>
      <c r="K1254" s="3" t="s">
        <v>15484</v>
      </c>
      <c r="L1254" t="s">
        <v>905</v>
      </c>
      <c r="M1254" t="str">
        <f>IF(OR(ISBLANK(draft_picks[[#This Row],[veto_drafter_id]]),draft_picks[[#This Row],[veto_drafter_id]]=""),"",_xlfn.XLOOKUP(draft_picks[[#This Row],[veto_drafter_id]],drafters[id],drafters[name]))</f>
        <v>Phil Iscove</v>
      </c>
      <c r="N1254" t="s">
        <v>15497</v>
      </c>
      <c r="O1254" t="str">
        <f>IF(OR(ISBLANK(draft_picks[[#This Row],[veto_drafter_team_id]]),draft_picks[[#This Row],[veto_drafter_team_id]]=""),"",_xlfn.XLOOKUP(draft_picks[[#This Row],[veto_drafter_team_id]],drafter_teams[id],drafter_teams[name]))</f>
        <v/>
      </c>
      <c r="Q1254" t="s">
        <v>15497</v>
      </c>
      <c r="R1254" t="str">
        <f>IF(OR(ISBLANK(draft_picks[[#This Row],[veto_override_drafter_id]]),draft_picks[[#This Row],[veto_override_drafter_id]]=""),"",_xlfn.XLOOKUP(draft_picks[[#This Row],[veto_override_drafter_id]],drafters[id],drafters[name]))</f>
        <v/>
      </c>
      <c r="S1254" t="s">
        <v>15497</v>
      </c>
      <c r="T1254" t="str">
        <f>IF(OR(ISBLANK(draft_picks[[#This Row],[veto_override_team_id]]),draft_picks[[#This Row],[veto_override_team_id]]=""),"",_xlfn.XLOOKUP(draft_picks[[#This Row],[veto_override_team_id]],drafter_teams[id],drafter_teams[name]))</f>
        <v/>
      </c>
    </row>
    <row r="1255" spans="1:21" x14ac:dyDescent="0.25">
      <c r="A1255" t="s">
        <v>244</v>
      </c>
      <c r="B1255" t="str">
        <f>_xlfn.XLOOKUP(draft_picks[[#This Row],[draft_id]],drafts[id],drafts[title])</f>
        <v>Jerry Bruckheimer</v>
      </c>
      <c r="C1255" s="3">
        <v>5</v>
      </c>
      <c r="D1255">
        <f>IF(C1254&lt;draft_picks[[#This Row],[position]],1,IF(C1254&gt;draft_picks[[#This Row],[position]],D1254+1,IF(C1254=draft_picks[[#This Row],[position]],D1254+1)))</f>
        <v>4</v>
      </c>
      <c r="E1255" t="s">
        <v>3145</v>
      </c>
      <c r="F1255" t="str">
        <f>IF(ISBLANK(draft_picks[[#This Row],[movie_id]]),"",_xlfn.XLOOKUP(draft_picks[[#This Row],[movie_id]],drafts.movies[id],drafts.movies[movie_title]))</f>
        <v>Top Gun</v>
      </c>
      <c r="G1255" s="3" t="s">
        <v>825</v>
      </c>
      <c r="H1255" t="str">
        <f>IF(ISBLANK(draft_picks[[#This Row],[drafter_id]]),"",_xlfn.XLOOKUP(draft_picks[[#This Row],[drafter_id]],drafters[id],drafters[name]))</f>
        <v>Kenny Neibart</v>
      </c>
      <c r="J1255" t="str">
        <f>IF(ISBLANK(draft_picks[[#This Row],[drafter_team_id]]),"",_xlfn.XLOOKUP(draft_picks[[#This Row],[drafter_team_id]],drafter_teams[id],drafter_teams[name]))</f>
        <v/>
      </c>
      <c r="K1255" s="3" t="s">
        <v>15497</v>
      </c>
      <c r="L1255" t="s">
        <v>15497</v>
      </c>
      <c r="M1255" t="str">
        <f>IF(OR(ISBLANK(draft_picks[[#This Row],[veto_drafter_id]]),draft_picks[[#This Row],[veto_drafter_id]]=""),"",_xlfn.XLOOKUP(draft_picks[[#This Row],[veto_drafter_id]],drafters[id],drafters[name]))</f>
        <v/>
      </c>
      <c r="N1255" t="s">
        <v>15497</v>
      </c>
      <c r="O1255" t="str">
        <f>IF(OR(ISBLANK(draft_picks[[#This Row],[veto_drafter_team_id]]),draft_picks[[#This Row],[veto_drafter_team_id]]=""),"",_xlfn.XLOOKUP(draft_picks[[#This Row],[veto_drafter_team_id]],drafter_teams[id],drafter_teams[name]))</f>
        <v/>
      </c>
      <c r="Q1255" t="s">
        <v>15497</v>
      </c>
      <c r="R1255" t="str">
        <f>IF(OR(ISBLANK(draft_picks[[#This Row],[veto_override_drafter_id]]),draft_picks[[#This Row],[veto_override_drafter_id]]=""),"",_xlfn.XLOOKUP(draft_picks[[#This Row],[veto_override_drafter_id]],drafters[id],drafters[name]))</f>
        <v/>
      </c>
      <c r="S1255" t="s">
        <v>15497</v>
      </c>
      <c r="T1255" t="str">
        <f>IF(OR(ISBLANK(draft_picks[[#This Row],[veto_override_team_id]]),draft_picks[[#This Row],[veto_override_team_id]]=""),"",_xlfn.XLOOKUP(draft_picks[[#This Row],[veto_override_team_id]],drafter_teams[id],drafter_teams[name]))</f>
        <v/>
      </c>
    </row>
    <row r="1256" spans="1:21" x14ac:dyDescent="0.25">
      <c r="A1256" t="s">
        <v>244</v>
      </c>
      <c r="B1256" t="str">
        <f>_xlfn.XLOOKUP(draft_picks[[#This Row],[draft_id]],drafts[id],drafts[title])</f>
        <v>Jerry Bruckheimer</v>
      </c>
      <c r="C1256" s="3">
        <v>4</v>
      </c>
      <c r="D1256">
        <f>IF(C1255&lt;draft_picks[[#This Row],[position]],1,IF(C1255&gt;draft_picks[[#This Row],[position]],D1255+1,IF(C1255=draft_picks[[#This Row],[position]],D1255+1)))</f>
        <v>5</v>
      </c>
      <c r="E1256" t="s">
        <v>5462</v>
      </c>
      <c r="F1256" t="str">
        <f>IF(ISBLANK(draft_picks[[#This Row],[movie_id]]),"",_xlfn.XLOOKUP(draft_picks[[#This Row],[movie_id]],drafts.movies[id],drafts.movies[movie_title]))</f>
        <v>Crimson Tide</v>
      </c>
      <c r="G1256" s="3" t="s">
        <v>905</v>
      </c>
      <c r="H1256" t="str">
        <f>IF(ISBLANK(draft_picks[[#This Row],[drafter_id]]),"",_xlfn.XLOOKUP(draft_picks[[#This Row],[drafter_id]],drafters[id],drafters[name]))</f>
        <v>Phil Iscove</v>
      </c>
      <c r="J1256" t="str">
        <f>IF(ISBLANK(draft_picks[[#This Row],[drafter_team_id]]),"",_xlfn.XLOOKUP(draft_picks[[#This Row],[drafter_team_id]],drafter_teams[id],drafter_teams[name]))</f>
        <v/>
      </c>
      <c r="K1256" s="3" t="s">
        <v>15497</v>
      </c>
      <c r="L1256" t="s">
        <v>15497</v>
      </c>
      <c r="M1256" t="str">
        <f>IF(OR(ISBLANK(draft_picks[[#This Row],[veto_drafter_id]]),draft_picks[[#This Row],[veto_drafter_id]]=""),"",_xlfn.XLOOKUP(draft_picks[[#This Row],[veto_drafter_id]],drafters[id],drafters[name]))</f>
        <v/>
      </c>
      <c r="N1256" t="s">
        <v>15497</v>
      </c>
      <c r="O1256" t="str">
        <f>IF(OR(ISBLANK(draft_picks[[#This Row],[veto_drafter_team_id]]),draft_picks[[#This Row],[veto_drafter_team_id]]=""),"",_xlfn.XLOOKUP(draft_picks[[#This Row],[veto_drafter_team_id]],drafter_teams[id],drafter_teams[name]))</f>
        <v/>
      </c>
      <c r="Q1256" t="s">
        <v>15497</v>
      </c>
      <c r="R1256" t="str">
        <f>IF(OR(ISBLANK(draft_picks[[#This Row],[veto_override_drafter_id]]),draft_picks[[#This Row],[veto_override_drafter_id]]=""),"",_xlfn.XLOOKUP(draft_picks[[#This Row],[veto_override_drafter_id]],drafters[id],drafters[name]))</f>
        <v/>
      </c>
      <c r="S1256" t="s">
        <v>15497</v>
      </c>
      <c r="T1256" t="str">
        <f>IF(OR(ISBLANK(draft_picks[[#This Row],[veto_override_team_id]]),draft_picks[[#This Row],[veto_override_team_id]]=""),"",_xlfn.XLOOKUP(draft_picks[[#This Row],[veto_override_team_id]],drafter_teams[id],drafter_teams[name]))</f>
        <v/>
      </c>
    </row>
    <row r="1257" spans="1:21" x14ac:dyDescent="0.25">
      <c r="A1257" t="s">
        <v>244</v>
      </c>
      <c r="B1257" t="str">
        <f>_xlfn.XLOOKUP(draft_picks[[#This Row],[draft_id]],drafts[id],drafts[title])</f>
        <v>Jerry Bruckheimer</v>
      </c>
      <c r="C1257" s="3">
        <v>3</v>
      </c>
      <c r="D1257">
        <f>IF(C1256&lt;draft_picks[[#This Row],[position]],1,IF(C1256&gt;draft_picks[[#This Row],[position]],D1256+1,IF(C1256=draft_picks[[#This Row],[position]],D1256+1)))</f>
        <v>6</v>
      </c>
      <c r="E1257" t="s">
        <v>4983</v>
      </c>
      <c r="F1257" t="str">
        <f>IF(ISBLANK(draft_picks[[#This Row],[movie_id]]),"",_xlfn.XLOOKUP(draft_picks[[#This Row],[movie_id]],drafts.movies[id],drafts.movies[movie_title]))</f>
        <v>Beverly Hills Cop</v>
      </c>
      <c r="G1257" s="3" t="s">
        <v>825</v>
      </c>
      <c r="H1257" t="str">
        <f>IF(ISBLANK(draft_picks[[#This Row],[drafter_id]]),"",_xlfn.XLOOKUP(draft_picks[[#This Row],[drafter_id]],drafters[id],drafters[name]))</f>
        <v>Kenny Neibart</v>
      </c>
      <c r="J1257" t="str">
        <f>IF(ISBLANK(draft_picks[[#This Row],[drafter_team_id]]),"",_xlfn.XLOOKUP(draft_picks[[#This Row],[drafter_team_id]],drafter_teams[id],drafter_teams[name]))</f>
        <v/>
      </c>
      <c r="K1257" s="3" t="s">
        <v>15497</v>
      </c>
      <c r="L1257" t="s">
        <v>15497</v>
      </c>
      <c r="M1257" t="str">
        <f>IF(OR(ISBLANK(draft_picks[[#This Row],[veto_drafter_id]]),draft_picks[[#This Row],[veto_drafter_id]]=""),"",_xlfn.XLOOKUP(draft_picks[[#This Row],[veto_drafter_id]],drafters[id],drafters[name]))</f>
        <v/>
      </c>
      <c r="N1257" t="s">
        <v>15497</v>
      </c>
      <c r="O1257" t="str">
        <f>IF(OR(ISBLANK(draft_picks[[#This Row],[veto_drafter_team_id]]),draft_picks[[#This Row],[veto_drafter_team_id]]=""),"",_xlfn.XLOOKUP(draft_picks[[#This Row],[veto_drafter_team_id]],drafter_teams[id],drafter_teams[name]))</f>
        <v/>
      </c>
      <c r="Q1257" t="s">
        <v>15497</v>
      </c>
      <c r="R1257" t="str">
        <f>IF(OR(ISBLANK(draft_picks[[#This Row],[veto_override_drafter_id]]),draft_picks[[#This Row],[veto_override_drafter_id]]=""),"",_xlfn.XLOOKUP(draft_picks[[#This Row],[veto_override_drafter_id]],drafters[id],drafters[name]))</f>
        <v/>
      </c>
      <c r="S1257" t="s">
        <v>15497</v>
      </c>
      <c r="T1257" t="str">
        <f>IF(OR(ISBLANK(draft_picks[[#This Row],[veto_override_team_id]]),draft_picks[[#This Row],[veto_override_team_id]]=""),"",_xlfn.XLOOKUP(draft_picks[[#This Row],[veto_override_team_id]],drafter_teams[id],drafter_teams[name]))</f>
        <v/>
      </c>
    </row>
    <row r="1258" spans="1:21" x14ac:dyDescent="0.25">
      <c r="A1258" t="s">
        <v>244</v>
      </c>
      <c r="B1258" t="str">
        <f>_xlfn.XLOOKUP(draft_picks[[#This Row],[draft_id]],drafts[id],drafts[title])</f>
        <v>Jerry Bruckheimer</v>
      </c>
      <c r="C1258" s="3">
        <v>2</v>
      </c>
      <c r="D1258">
        <f>IF(C1257&lt;draft_picks[[#This Row],[position]],1,IF(C1257&gt;draft_picks[[#This Row],[position]],D1257+1,IF(C1257=draft_picks[[#This Row],[position]],D1257+1)))</f>
        <v>7</v>
      </c>
      <c r="E1258" t="s">
        <v>2406</v>
      </c>
      <c r="F1258" t="str">
        <f>IF(ISBLANK(draft_picks[[#This Row],[movie_id]]),"",_xlfn.XLOOKUP(draft_picks[[#This Row],[movie_id]],drafts.movies[id],drafts.movies[movie_title]))</f>
        <v>Pirates of the Caribbean: The Curse of the Black Pearl</v>
      </c>
      <c r="G1258" s="3" t="s">
        <v>905</v>
      </c>
      <c r="H1258" t="str">
        <f>IF(ISBLANK(draft_picks[[#This Row],[drafter_id]]),"",_xlfn.XLOOKUP(draft_picks[[#This Row],[drafter_id]],drafters[id],drafters[name]))</f>
        <v>Phil Iscove</v>
      </c>
      <c r="J1258" t="str">
        <f>IF(ISBLANK(draft_picks[[#This Row],[drafter_team_id]]),"",_xlfn.XLOOKUP(draft_picks[[#This Row],[drafter_team_id]],drafter_teams[id],drafter_teams[name]))</f>
        <v/>
      </c>
      <c r="K1258" s="3" t="s">
        <v>15497</v>
      </c>
      <c r="L1258" t="s">
        <v>15497</v>
      </c>
      <c r="M1258" t="str">
        <f>IF(OR(ISBLANK(draft_picks[[#This Row],[veto_drafter_id]]),draft_picks[[#This Row],[veto_drafter_id]]=""),"",_xlfn.XLOOKUP(draft_picks[[#This Row],[veto_drafter_id]],drafters[id],drafters[name]))</f>
        <v/>
      </c>
      <c r="N1258" t="s">
        <v>15497</v>
      </c>
      <c r="O1258" t="str">
        <f>IF(OR(ISBLANK(draft_picks[[#This Row],[veto_drafter_team_id]]),draft_picks[[#This Row],[veto_drafter_team_id]]=""),"",_xlfn.XLOOKUP(draft_picks[[#This Row],[veto_drafter_team_id]],drafter_teams[id],drafter_teams[name]))</f>
        <v/>
      </c>
      <c r="Q1258" t="s">
        <v>15497</v>
      </c>
      <c r="R1258" t="str">
        <f>IF(OR(ISBLANK(draft_picks[[#This Row],[veto_override_drafter_id]]),draft_picks[[#This Row],[veto_override_drafter_id]]=""),"",_xlfn.XLOOKUP(draft_picks[[#This Row],[veto_override_drafter_id]],drafters[id],drafters[name]))</f>
        <v/>
      </c>
      <c r="S1258" t="s">
        <v>15497</v>
      </c>
      <c r="T1258" t="str">
        <f>IF(OR(ISBLANK(draft_picks[[#This Row],[veto_override_team_id]]),draft_picks[[#This Row],[veto_override_team_id]]=""),"",_xlfn.XLOOKUP(draft_picks[[#This Row],[veto_override_team_id]],drafter_teams[id],drafter_teams[name]))</f>
        <v/>
      </c>
    </row>
    <row r="1259" spans="1:21" x14ac:dyDescent="0.25">
      <c r="A1259" t="s">
        <v>244</v>
      </c>
      <c r="B1259" t="str">
        <f>_xlfn.XLOOKUP(draft_picks[[#This Row],[draft_id]],drafts[id],drafts[title])</f>
        <v>Jerry Bruckheimer</v>
      </c>
      <c r="C1259" s="3">
        <v>1</v>
      </c>
      <c r="D1259">
        <f>IF(C1258&lt;draft_picks[[#This Row],[position]],1,IF(C1258&gt;draft_picks[[#This Row],[position]],D1258+1,IF(C1258=draft_picks[[#This Row],[position]],D1258+1)))</f>
        <v>8</v>
      </c>
      <c r="E1259" t="s">
        <v>2165</v>
      </c>
      <c r="F1259" t="str">
        <f>IF(ISBLANK(draft_picks[[#This Row],[movie_id]]),"",_xlfn.XLOOKUP(draft_picks[[#This Row],[movie_id]],drafts.movies[id],drafts.movies[movie_title]))</f>
        <v>The Rock</v>
      </c>
      <c r="G1259" s="3" t="s">
        <v>825</v>
      </c>
      <c r="H1259" t="str">
        <f>IF(ISBLANK(draft_picks[[#This Row],[drafter_id]]),"",_xlfn.XLOOKUP(draft_picks[[#This Row],[drafter_id]],drafters[id],drafters[name]))</f>
        <v>Kenny Neibart</v>
      </c>
      <c r="J1259" t="str">
        <f>IF(ISBLANK(draft_picks[[#This Row],[drafter_team_id]]),"",_xlfn.XLOOKUP(draft_picks[[#This Row],[drafter_team_id]],drafter_teams[id],drafter_teams[name]))</f>
        <v/>
      </c>
      <c r="K1259" s="3" t="s">
        <v>15497</v>
      </c>
      <c r="L1259" t="s">
        <v>15497</v>
      </c>
      <c r="M1259" t="str">
        <f>IF(OR(ISBLANK(draft_picks[[#This Row],[veto_drafter_id]]),draft_picks[[#This Row],[veto_drafter_id]]=""),"",_xlfn.XLOOKUP(draft_picks[[#This Row],[veto_drafter_id]],drafters[id],drafters[name]))</f>
        <v/>
      </c>
      <c r="N1259" t="s">
        <v>15497</v>
      </c>
      <c r="O1259" t="str">
        <f>IF(OR(ISBLANK(draft_picks[[#This Row],[veto_drafter_team_id]]),draft_picks[[#This Row],[veto_drafter_team_id]]=""),"",_xlfn.XLOOKUP(draft_picks[[#This Row],[veto_drafter_team_id]],drafter_teams[id],drafter_teams[name]))</f>
        <v/>
      </c>
      <c r="Q1259" t="s">
        <v>15497</v>
      </c>
      <c r="R1259" t="str">
        <f>IF(OR(ISBLANK(draft_picks[[#This Row],[veto_override_drafter_id]]),draft_picks[[#This Row],[veto_override_drafter_id]]=""),"",_xlfn.XLOOKUP(draft_picks[[#This Row],[veto_override_drafter_id]],drafters[id],drafters[name]))</f>
        <v/>
      </c>
      <c r="S1259" t="s">
        <v>15497</v>
      </c>
      <c r="T1259" t="str">
        <f>IF(OR(ISBLANK(draft_picks[[#This Row],[veto_override_team_id]]),draft_picks[[#This Row],[veto_override_team_id]]=""),"",_xlfn.XLOOKUP(draft_picks[[#This Row],[veto_override_team_id]],drafter_teams[id],drafter_teams[name]))</f>
        <v/>
      </c>
    </row>
    <row r="1260" spans="1:21" x14ac:dyDescent="0.25">
      <c r="A1260" t="s">
        <v>365</v>
      </c>
      <c r="B1260" t="str">
        <f>_xlfn.XLOOKUP(draft_picks[[#This Row],[draft_id]],drafts[id],drafts[title])</f>
        <v>Minnesota Mini-Mega</v>
      </c>
      <c r="C1260" s="3">
        <v>11</v>
      </c>
      <c r="D1260">
        <f>IF(C1259&lt;draft_picks[[#This Row],[position]],1,IF(C1259&gt;draft_picks[[#This Row],[position]],D1259+1,IF(C1259=draft_picks[[#This Row],[position]],D1259+1)))</f>
        <v>1</v>
      </c>
      <c r="E1260" t="s">
        <v>4437</v>
      </c>
      <c r="F1260" t="str">
        <f>IF(ISBLANK(draft_picks[[#This Row],[movie_id]]),"",_xlfn.XLOOKUP(draft_picks[[#This Row],[movie_id]],drafts.movies[id],drafts.movies[movie_title]))</f>
        <v>Beautiful Girls</v>
      </c>
      <c r="G1260" s="3" t="s">
        <v>1237</v>
      </c>
      <c r="H1260" t="str">
        <f>IF(ISBLANK(draft_picks[[#This Row],[drafter_id]]),"",_xlfn.XLOOKUP(draft_picks[[#This Row],[drafter_id]],drafters[id],drafters[name]))</f>
        <v>Clay Keller</v>
      </c>
      <c r="J1260" t="str">
        <f>IF(ISBLANK(draft_picks[[#This Row],[drafter_team_id]]),"",_xlfn.XLOOKUP(draft_picks[[#This Row],[drafter_team_id]],drafter_teams[id],drafter_teams[name]))</f>
        <v/>
      </c>
      <c r="K1260" s="3" t="s">
        <v>15497</v>
      </c>
      <c r="L1260" t="s">
        <v>15497</v>
      </c>
      <c r="M1260" t="str">
        <f>IF(OR(ISBLANK(draft_picks[[#This Row],[veto_drafter_id]]),draft_picks[[#This Row],[veto_drafter_id]]=""),"",_xlfn.XLOOKUP(draft_picks[[#This Row],[veto_drafter_id]],drafters[id],drafters[name]))</f>
        <v/>
      </c>
      <c r="N1260" t="s">
        <v>15497</v>
      </c>
      <c r="O1260" t="str">
        <f>IF(OR(ISBLANK(draft_picks[[#This Row],[veto_drafter_team_id]]),draft_picks[[#This Row],[veto_drafter_team_id]]=""),"",_xlfn.XLOOKUP(draft_picks[[#This Row],[veto_drafter_team_id]],drafter_teams[id],drafter_teams[name]))</f>
        <v/>
      </c>
      <c r="Q1260" t="s">
        <v>15497</v>
      </c>
      <c r="R1260" t="str">
        <f>IF(OR(ISBLANK(draft_picks[[#This Row],[veto_override_drafter_id]]),draft_picks[[#This Row],[veto_override_drafter_id]]=""),"",_xlfn.XLOOKUP(draft_picks[[#This Row],[veto_override_drafter_id]],drafters[id],drafters[name]))</f>
        <v/>
      </c>
      <c r="S1260" t="s">
        <v>15497</v>
      </c>
      <c r="T1260" t="str">
        <f>IF(OR(ISBLANK(draft_picks[[#This Row],[veto_override_team_id]]),draft_picks[[#This Row],[veto_override_team_id]]=""),"",_xlfn.XLOOKUP(draft_picks[[#This Row],[veto_override_team_id]],drafter_teams[id],drafter_teams[name]))</f>
        <v/>
      </c>
    </row>
    <row r="1261" spans="1:21" x14ac:dyDescent="0.25">
      <c r="A1261" t="s">
        <v>365</v>
      </c>
      <c r="B1261" t="str">
        <f>_xlfn.XLOOKUP(draft_picks[[#This Row],[draft_id]],drafts[id],drafts[title])</f>
        <v>Minnesota Mini-Mega</v>
      </c>
      <c r="C1261" s="3">
        <v>10</v>
      </c>
      <c r="D1261">
        <f>IF(C1260&lt;draft_picks[[#This Row],[position]],1,IF(C1260&gt;draft_picks[[#This Row],[position]],D1260+1,IF(C1260=draft_picks[[#This Row],[position]],D1260+1)))</f>
        <v>2</v>
      </c>
      <c r="E1261" t="s">
        <v>3867</v>
      </c>
      <c r="F1261" t="str">
        <f>IF(ISBLANK(draft_picks[[#This Row],[movie_id]]),"",_xlfn.XLOOKUP(draft_picks[[#This Row],[movie_id]],drafts.movies[id],drafts.movies[movie_title]))</f>
        <v>Drop Dead Gorgeous</v>
      </c>
      <c r="G1261" s="3" t="s">
        <v>1237</v>
      </c>
      <c r="H1261" t="str">
        <f>IF(ISBLANK(draft_picks[[#This Row],[drafter_id]]),"",_xlfn.XLOOKUP(draft_picks[[#This Row],[drafter_id]],drafters[id],drafters[name]))</f>
        <v>Clay Keller</v>
      </c>
      <c r="J1261" t="str">
        <f>IF(ISBLANK(draft_picks[[#This Row],[drafter_team_id]]),"",_xlfn.XLOOKUP(draft_picks[[#This Row],[drafter_team_id]],drafter_teams[id],drafter_teams[name]))</f>
        <v/>
      </c>
      <c r="K1261" s="3" t="s">
        <v>15497</v>
      </c>
      <c r="L1261" t="s">
        <v>15497</v>
      </c>
      <c r="M1261" t="str">
        <f>IF(OR(ISBLANK(draft_picks[[#This Row],[veto_drafter_id]]),draft_picks[[#This Row],[veto_drafter_id]]=""),"",_xlfn.XLOOKUP(draft_picks[[#This Row],[veto_drafter_id]],drafters[id],drafters[name]))</f>
        <v/>
      </c>
      <c r="N1261" t="s">
        <v>15497</v>
      </c>
      <c r="O1261" t="str">
        <f>IF(OR(ISBLANK(draft_picks[[#This Row],[veto_drafter_team_id]]),draft_picks[[#This Row],[veto_drafter_team_id]]=""),"",_xlfn.XLOOKUP(draft_picks[[#This Row],[veto_drafter_team_id]],drafter_teams[id],drafter_teams[name]))</f>
        <v/>
      </c>
      <c r="Q1261" t="s">
        <v>15497</v>
      </c>
      <c r="R1261" t="str">
        <f>IF(OR(ISBLANK(draft_picks[[#This Row],[veto_override_drafter_id]]),draft_picks[[#This Row],[veto_override_drafter_id]]=""),"",_xlfn.XLOOKUP(draft_picks[[#This Row],[veto_override_drafter_id]],drafters[id],drafters[name]))</f>
        <v/>
      </c>
      <c r="S1261" t="s">
        <v>15497</v>
      </c>
      <c r="T1261" t="str">
        <f>IF(OR(ISBLANK(draft_picks[[#This Row],[veto_override_team_id]]),draft_picks[[#This Row],[veto_override_team_id]]=""),"",_xlfn.XLOOKUP(draft_picks[[#This Row],[veto_override_team_id]],drafter_teams[id],drafter_teams[name]))</f>
        <v/>
      </c>
    </row>
    <row r="1262" spans="1:21" x14ac:dyDescent="0.25">
      <c r="A1262" t="s">
        <v>365</v>
      </c>
      <c r="B1262" t="str">
        <f>_xlfn.XLOOKUP(draft_picks[[#This Row],[draft_id]],drafts[id],drafts[title])</f>
        <v>Minnesota Mini-Mega</v>
      </c>
      <c r="C1262" s="3">
        <v>9</v>
      </c>
      <c r="D1262">
        <f>IF(C1261&lt;draft_picks[[#This Row],[position]],1,IF(C1261&gt;draft_picks[[#This Row],[position]],D1261+1,IF(C1261=draft_picks[[#This Row],[position]],D1261+1)))</f>
        <v>3</v>
      </c>
      <c r="E1262" t="s">
        <v>6678</v>
      </c>
      <c r="F1262" t="str">
        <f>IF(ISBLANK(draft_picks[[#This Row],[movie_id]]),"",_xlfn.XLOOKUP(draft_picks[[#This Row],[movie_id]],drafts.movies[id],drafts.movies[movie_title]))</f>
        <v>North Country</v>
      </c>
      <c r="G1262" s="3" t="s">
        <v>1177</v>
      </c>
      <c r="H1262" t="str">
        <f>IF(ISBLANK(draft_picks[[#This Row],[drafter_id]]),"",_xlfn.XLOOKUP(draft_picks[[#This Row],[drafter_id]],drafters[id],drafters[name]))</f>
        <v>Darren Franich</v>
      </c>
      <c r="J1262" t="str">
        <f>IF(ISBLANK(draft_picks[[#This Row],[drafter_team_id]]),"",_xlfn.XLOOKUP(draft_picks[[#This Row],[drafter_team_id]],drafter_teams[id],drafter_teams[name]))</f>
        <v/>
      </c>
      <c r="K1262" s="3" t="s">
        <v>15497</v>
      </c>
      <c r="L1262" t="s">
        <v>15497</v>
      </c>
      <c r="M1262" t="str">
        <f>IF(OR(ISBLANK(draft_picks[[#This Row],[veto_drafter_id]]),draft_picks[[#This Row],[veto_drafter_id]]=""),"",_xlfn.XLOOKUP(draft_picks[[#This Row],[veto_drafter_id]],drafters[id],drafters[name]))</f>
        <v/>
      </c>
      <c r="N1262" t="s">
        <v>15497</v>
      </c>
      <c r="O1262" t="str">
        <f>IF(OR(ISBLANK(draft_picks[[#This Row],[veto_drafter_team_id]]),draft_picks[[#This Row],[veto_drafter_team_id]]=""),"",_xlfn.XLOOKUP(draft_picks[[#This Row],[veto_drafter_team_id]],drafter_teams[id],drafter_teams[name]))</f>
        <v/>
      </c>
      <c r="Q1262" t="s">
        <v>15497</v>
      </c>
      <c r="R1262" t="str">
        <f>IF(OR(ISBLANK(draft_picks[[#This Row],[veto_override_drafter_id]]),draft_picks[[#This Row],[veto_override_drafter_id]]=""),"",_xlfn.XLOOKUP(draft_picks[[#This Row],[veto_override_drafter_id]],drafters[id],drafters[name]))</f>
        <v/>
      </c>
      <c r="S1262" t="s">
        <v>15497</v>
      </c>
      <c r="T1262" t="str">
        <f>IF(OR(ISBLANK(draft_picks[[#This Row],[veto_override_team_id]]),draft_picks[[#This Row],[veto_override_team_id]]=""),"",_xlfn.XLOOKUP(draft_picks[[#This Row],[veto_override_team_id]],drafter_teams[id],drafter_teams[name]))</f>
        <v/>
      </c>
    </row>
    <row r="1263" spans="1:21" x14ac:dyDescent="0.25">
      <c r="A1263" t="s">
        <v>365</v>
      </c>
      <c r="B1263" t="str">
        <f>_xlfn.XLOOKUP(draft_picks[[#This Row],[draft_id]],drafts[id],drafts[title])</f>
        <v>Minnesota Mini-Mega</v>
      </c>
      <c r="C1263" s="3">
        <v>8</v>
      </c>
      <c r="D1263">
        <f>IF(C1262&lt;draft_picks[[#This Row],[position]],1,IF(C1262&gt;draft_picks[[#This Row],[position]],D1262+1,IF(C1262=draft_picks[[#This Row],[position]],D1262+1)))</f>
        <v>4</v>
      </c>
      <c r="E1263" t="s">
        <v>4650</v>
      </c>
      <c r="F1263" t="str">
        <f>IF(ISBLANK(draft_picks[[#This Row],[movie_id]]),"",_xlfn.XLOOKUP(draft_picks[[#This Row],[movie_id]],drafts.movies[id],drafts.movies[movie_title]))</f>
        <v>Kumiko, The Treasure Hunter</v>
      </c>
      <c r="G1263" s="3" t="s">
        <v>1177</v>
      </c>
      <c r="H1263" t="str">
        <f>IF(ISBLANK(draft_picks[[#This Row],[drafter_id]]),"",_xlfn.XLOOKUP(draft_picks[[#This Row],[drafter_id]],drafters[id],drafters[name]))</f>
        <v>Darren Franich</v>
      </c>
      <c r="J1263" t="str">
        <f>IF(ISBLANK(draft_picks[[#This Row],[drafter_team_id]]),"",_xlfn.XLOOKUP(draft_picks[[#This Row],[drafter_team_id]],drafter_teams[id],drafter_teams[name]))</f>
        <v/>
      </c>
      <c r="K1263" s="3" t="s">
        <v>15484</v>
      </c>
      <c r="L1263" t="s">
        <v>1237</v>
      </c>
      <c r="M1263" t="str">
        <f>IF(OR(ISBLANK(draft_picks[[#This Row],[veto_drafter_id]]),draft_picks[[#This Row],[veto_drafter_id]]=""),"",_xlfn.XLOOKUP(draft_picks[[#This Row],[veto_drafter_id]],drafters[id],drafters[name]))</f>
        <v>Clay Keller</v>
      </c>
      <c r="N1263" t="s">
        <v>15497</v>
      </c>
      <c r="O1263" t="str">
        <f>IF(OR(ISBLANK(draft_picks[[#This Row],[veto_drafter_team_id]]),draft_picks[[#This Row],[veto_drafter_team_id]]=""),"",_xlfn.XLOOKUP(draft_picks[[#This Row],[veto_drafter_team_id]],drafter_teams[id],drafter_teams[name]))</f>
        <v/>
      </c>
      <c r="Q1263" t="s">
        <v>15497</v>
      </c>
      <c r="R1263" t="str">
        <f>IF(OR(ISBLANK(draft_picks[[#This Row],[veto_override_drafter_id]]),draft_picks[[#This Row],[veto_override_drafter_id]]=""),"",_xlfn.XLOOKUP(draft_picks[[#This Row],[veto_override_drafter_id]],drafters[id],drafters[name]))</f>
        <v/>
      </c>
      <c r="S1263" t="s">
        <v>15497</v>
      </c>
      <c r="T1263" t="str">
        <f>IF(OR(ISBLANK(draft_picks[[#This Row],[veto_override_team_id]]),draft_picks[[#This Row],[veto_override_team_id]]=""),"",_xlfn.XLOOKUP(draft_picks[[#This Row],[veto_override_team_id]],drafter_teams[id],drafter_teams[name]))</f>
        <v/>
      </c>
    </row>
    <row r="1264" spans="1:21" x14ac:dyDescent="0.25">
      <c r="A1264" t="s">
        <v>365</v>
      </c>
      <c r="B1264" t="str">
        <f>_xlfn.XLOOKUP(draft_picks[[#This Row],[draft_id]],drafts[id],drafts[title])</f>
        <v>Minnesota Mini-Mega</v>
      </c>
      <c r="C1264" s="3">
        <v>8</v>
      </c>
      <c r="D1264">
        <f>IF(C1263&lt;draft_picks[[#This Row],[position]],1,IF(C1263&gt;draft_picks[[#This Row],[position]],D1263+1,IF(C1263=draft_picks[[#This Row],[position]],D1263+1)))</f>
        <v>5</v>
      </c>
      <c r="E1264" t="s">
        <v>6465</v>
      </c>
      <c r="F1264" t="str">
        <f>IF(ISBLANK(draft_picks[[#This Row],[movie_id]]),"",_xlfn.XLOOKUP(draft_picks[[#This Row],[movie_id]],drafts.movies[id],drafts.movies[movie_title]))</f>
        <v>The Mighty Ducks</v>
      </c>
      <c r="G1264" s="3" t="s">
        <v>1177</v>
      </c>
      <c r="H1264" t="str">
        <f>IF(ISBLANK(draft_picks[[#This Row],[drafter_id]]),"",_xlfn.XLOOKUP(draft_picks[[#This Row],[drafter_id]],drafters[id],drafters[name]))</f>
        <v>Darren Franich</v>
      </c>
      <c r="J1264" t="str">
        <f>IF(ISBLANK(draft_picks[[#This Row],[drafter_team_id]]),"",_xlfn.XLOOKUP(draft_picks[[#This Row],[drafter_team_id]],drafter_teams[id],drafter_teams[name]))</f>
        <v/>
      </c>
      <c r="K1264" s="3" t="s">
        <v>15484</v>
      </c>
      <c r="L1264" t="s">
        <v>1009</v>
      </c>
      <c r="M1264" t="str">
        <f>IF(OR(ISBLANK(draft_picks[[#This Row],[veto_drafter_id]]),draft_picks[[#This Row],[veto_drafter_id]]=""),"",_xlfn.XLOOKUP(draft_picks[[#This Row],[veto_drafter_id]],drafters[id],drafters[name]))</f>
        <v>Drea Clark</v>
      </c>
      <c r="N1264" t="s">
        <v>15497</v>
      </c>
      <c r="O1264" t="str">
        <f>IF(OR(ISBLANK(draft_picks[[#This Row],[veto_drafter_team_id]]),draft_picks[[#This Row],[veto_drafter_team_id]]=""),"",_xlfn.XLOOKUP(draft_picks[[#This Row],[veto_drafter_team_id]],drafter_teams[id],drafter_teams[name]))</f>
        <v/>
      </c>
      <c r="Q1264" t="s">
        <v>15497</v>
      </c>
      <c r="R1264" t="str">
        <f>IF(OR(ISBLANK(draft_picks[[#This Row],[veto_override_drafter_id]]),draft_picks[[#This Row],[veto_override_drafter_id]]=""),"",_xlfn.XLOOKUP(draft_picks[[#This Row],[veto_override_drafter_id]],drafters[id],drafters[name]))</f>
        <v/>
      </c>
      <c r="S1264" t="s">
        <v>15497</v>
      </c>
      <c r="T1264" t="str">
        <f>IF(OR(ISBLANK(draft_picks[[#This Row],[veto_override_team_id]]),draft_picks[[#This Row],[veto_override_team_id]]=""),"",_xlfn.XLOOKUP(draft_picks[[#This Row],[veto_override_team_id]],drafter_teams[id],drafter_teams[name]))</f>
        <v/>
      </c>
    </row>
    <row r="1265" spans="1:21" x14ac:dyDescent="0.25">
      <c r="A1265" t="s">
        <v>365</v>
      </c>
      <c r="B1265" t="str">
        <f>_xlfn.XLOOKUP(draft_picks[[#This Row],[draft_id]],drafts[id],drafts[title])</f>
        <v>Minnesota Mini-Mega</v>
      </c>
      <c r="C1265" s="3">
        <v>8</v>
      </c>
      <c r="D1265">
        <f>IF(C1264&lt;draft_picks[[#This Row],[position]],1,IF(C1264&gt;draft_picks[[#This Row],[position]],D1264+1,IF(C1264=draft_picks[[#This Row],[position]],D1264+1)))</f>
        <v>6</v>
      </c>
      <c r="E1265" t="s">
        <v>7614</v>
      </c>
      <c r="F1265" t="str">
        <f>IF(ISBLANK(draft_picks[[#This Row],[movie_id]]),"",_xlfn.XLOOKUP(draft_picks[[#This Row],[movie_id]],drafts.movies[id],drafts.movies[movie_title]))</f>
        <v>A Prairie Home Companion</v>
      </c>
      <c r="G1265" s="3" t="s">
        <v>1177</v>
      </c>
      <c r="H1265" t="str">
        <f>IF(ISBLANK(draft_picks[[#This Row],[drafter_id]]),"",_xlfn.XLOOKUP(draft_picks[[#This Row],[drafter_id]],drafters[id],drafters[name]))</f>
        <v>Darren Franich</v>
      </c>
      <c r="J1265" t="str">
        <f>IF(ISBLANK(draft_picks[[#This Row],[drafter_team_id]]),"",_xlfn.XLOOKUP(draft_picks[[#This Row],[drafter_team_id]],drafter_teams[id],drafter_teams[name]))</f>
        <v/>
      </c>
      <c r="K1265" s="3" t="s">
        <v>15497</v>
      </c>
      <c r="L1265" t="s">
        <v>15497</v>
      </c>
      <c r="M1265" t="str">
        <f>IF(OR(ISBLANK(draft_picks[[#This Row],[veto_drafter_id]]),draft_picks[[#This Row],[veto_drafter_id]]=""),"",_xlfn.XLOOKUP(draft_picks[[#This Row],[veto_drafter_id]],drafters[id],drafters[name]))</f>
        <v/>
      </c>
      <c r="N1265" t="s">
        <v>15497</v>
      </c>
      <c r="O1265" t="str">
        <f>IF(OR(ISBLANK(draft_picks[[#This Row],[veto_drafter_team_id]]),draft_picks[[#This Row],[veto_drafter_team_id]]=""),"",_xlfn.XLOOKUP(draft_picks[[#This Row],[veto_drafter_team_id]],drafter_teams[id],drafter_teams[name]))</f>
        <v/>
      </c>
      <c r="Q1265" t="s">
        <v>15497</v>
      </c>
      <c r="R1265" t="str">
        <f>IF(OR(ISBLANK(draft_picks[[#This Row],[veto_override_drafter_id]]),draft_picks[[#This Row],[veto_override_drafter_id]]=""),"",_xlfn.XLOOKUP(draft_picks[[#This Row],[veto_override_drafter_id]],drafters[id],drafters[name]))</f>
        <v/>
      </c>
      <c r="S1265" t="s">
        <v>15497</v>
      </c>
      <c r="T1265" t="str">
        <f>IF(OR(ISBLANK(draft_picks[[#This Row],[veto_override_team_id]]),draft_picks[[#This Row],[veto_override_team_id]]=""),"",_xlfn.XLOOKUP(draft_picks[[#This Row],[veto_override_team_id]],drafter_teams[id],drafter_teams[name]))</f>
        <v/>
      </c>
    </row>
    <row r="1266" spans="1:21" x14ac:dyDescent="0.25">
      <c r="A1266" t="s">
        <v>365</v>
      </c>
      <c r="B1266" t="str">
        <f>_xlfn.XLOOKUP(draft_picks[[#This Row],[draft_id]],drafts[id],drafts[title])</f>
        <v>Minnesota Mini-Mega</v>
      </c>
      <c r="C1266" s="3">
        <v>7</v>
      </c>
      <c r="D1266">
        <f>IF(C1265&lt;draft_picks[[#This Row],[position]],1,IF(C1265&gt;draft_picks[[#This Row],[position]],D1265+1,IF(C1265=draft_picks[[#This Row],[position]],D1265+1)))</f>
        <v>7</v>
      </c>
      <c r="E1266" t="s">
        <v>5567</v>
      </c>
      <c r="F1266" t="str">
        <f>IF(ISBLANK(draft_picks[[#This Row],[movie_id]]),"",_xlfn.XLOOKUP(draft_picks[[#This Row],[movie_id]],drafts.movies[id],drafts.movies[movie_title]))</f>
        <v>Sweet Land</v>
      </c>
      <c r="G1266" s="3" t="s">
        <v>1009</v>
      </c>
      <c r="H1266" t="str">
        <f>IF(ISBLANK(draft_picks[[#This Row],[drafter_id]]),"",_xlfn.XLOOKUP(draft_picks[[#This Row],[drafter_id]],drafters[id],drafters[name]))</f>
        <v>Drea Clark</v>
      </c>
      <c r="J1266" t="str">
        <f>IF(ISBLANK(draft_picks[[#This Row],[drafter_team_id]]),"",_xlfn.XLOOKUP(draft_picks[[#This Row],[drafter_team_id]],drafter_teams[id],drafter_teams[name]))</f>
        <v/>
      </c>
      <c r="K1266" s="3" t="s">
        <v>15497</v>
      </c>
      <c r="L1266" t="s">
        <v>15497</v>
      </c>
      <c r="M1266" t="str">
        <f>IF(OR(ISBLANK(draft_picks[[#This Row],[veto_drafter_id]]),draft_picks[[#This Row],[veto_drafter_id]]=""),"",_xlfn.XLOOKUP(draft_picks[[#This Row],[veto_drafter_id]],drafters[id],drafters[name]))</f>
        <v/>
      </c>
      <c r="N1266" t="s">
        <v>15497</v>
      </c>
      <c r="O1266" t="str">
        <f>IF(OR(ISBLANK(draft_picks[[#This Row],[veto_drafter_team_id]]),draft_picks[[#This Row],[veto_drafter_team_id]]=""),"",_xlfn.XLOOKUP(draft_picks[[#This Row],[veto_drafter_team_id]],drafter_teams[id],drafter_teams[name]))</f>
        <v/>
      </c>
      <c r="Q1266" t="s">
        <v>15497</v>
      </c>
      <c r="R1266" t="str">
        <f>IF(OR(ISBLANK(draft_picks[[#This Row],[veto_override_drafter_id]]),draft_picks[[#This Row],[veto_override_drafter_id]]=""),"",_xlfn.XLOOKUP(draft_picks[[#This Row],[veto_override_drafter_id]],drafters[id],drafters[name]))</f>
        <v/>
      </c>
      <c r="S1266" t="s">
        <v>15497</v>
      </c>
      <c r="T1266" t="str">
        <f>IF(OR(ISBLANK(draft_picks[[#This Row],[veto_override_team_id]]),draft_picks[[#This Row],[veto_override_team_id]]=""),"",_xlfn.XLOOKUP(draft_picks[[#This Row],[veto_override_team_id]],drafter_teams[id],drafter_teams[name]))</f>
        <v/>
      </c>
    </row>
    <row r="1267" spans="1:21" x14ac:dyDescent="0.25">
      <c r="A1267" t="s">
        <v>365</v>
      </c>
      <c r="B1267" t="str">
        <f>_xlfn.XLOOKUP(draft_picks[[#This Row],[draft_id]],drafts[id],drafts[title])</f>
        <v>Minnesota Mini-Mega</v>
      </c>
      <c r="C1267" s="3">
        <v>6</v>
      </c>
      <c r="D1267">
        <f>IF(C1266&lt;draft_picks[[#This Row],[position]],1,IF(C1266&gt;draft_picks[[#This Row],[position]],D1266+1,IF(C1266=draft_picks[[#This Row],[position]],D1266+1)))</f>
        <v>8</v>
      </c>
      <c r="E1267" t="s">
        <v>2469</v>
      </c>
      <c r="F1267" t="str">
        <f>IF(ISBLANK(draft_picks[[#This Row],[movie_id]]),"",_xlfn.XLOOKUP(draft_picks[[#This Row],[movie_id]],drafts.movies[id],drafts.movies[movie_title]))</f>
        <v>God's Country</v>
      </c>
      <c r="G1267" s="3" t="s">
        <v>1237</v>
      </c>
      <c r="H1267" t="str">
        <f>IF(ISBLANK(draft_picks[[#This Row],[drafter_id]]),"",_xlfn.XLOOKUP(draft_picks[[#This Row],[drafter_id]],drafters[id],drafters[name]))</f>
        <v>Clay Keller</v>
      </c>
      <c r="J1267" t="str">
        <f>IF(ISBLANK(draft_picks[[#This Row],[drafter_team_id]]),"",_xlfn.XLOOKUP(draft_picks[[#This Row],[drafter_team_id]],drafter_teams[id],drafter_teams[name]))</f>
        <v/>
      </c>
      <c r="K1267" s="3"/>
      <c r="L1267" t="s">
        <v>15497</v>
      </c>
      <c r="M1267" t="str">
        <f>IF(OR(ISBLANK(draft_picks[[#This Row],[veto_drafter_id]]),draft_picks[[#This Row],[veto_drafter_id]]=""),"",_xlfn.XLOOKUP(draft_picks[[#This Row],[veto_drafter_id]],drafters[id],drafters[name]))</f>
        <v/>
      </c>
      <c r="N1267" t="s">
        <v>15497</v>
      </c>
      <c r="O1267" t="str">
        <f>IF(OR(ISBLANK(draft_picks[[#This Row],[veto_drafter_team_id]]),draft_picks[[#This Row],[veto_drafter_team_id]]=""),"",_xlfn.XLOOKUP(draft_picks[[#This Row],[veto_drafter_team_id]],drafter_teams[id],drafter_teams[name]))</f>
        <v/>
      </c>
      <c r="Q1267" t="s">
        <v>15497</v>
      </c>
      <c r="R1267" t="str">
        <f>IF(OR(ISBLANK(draft_picks[[#This Row],[veto_override_drafter_id]]),draft_picks[[#This Row],[veto_override_drafter_id]]=""),"",_xlfn.XLOOKUP(draft_picks[[#This Row],[veto_override_drafter_id]],drafters[id],drafters[name]))</f>
        <v/>
      </c>
      <c r="S1267" t="s">
        <v>15497</v>
      </c>
      <c r="T1267" t="str">
        <f>IF(OR(ISBLANK(draft_picks[[#This Row],[veto_override_team_id]]),draft_picks[[#This Row],[veto_override_team_id]]=""),"",_xlfn.XLOOKUP(draft_picks[[#This Row],[veto_override_team_id]],drafter_teams[id],drafter_teams[name]))</f>
        <v/>
      </c>
      <c r="U1267" t="b">
        <v>1</v>
      </c>
    </row>
    <row r="1268" spans="1:21" x14ac:dyDescent="0.25">
      <c r="A1268" t="s">
        <v>365</v>
      </c>
      <c r="B1268" t="str">
        <f>_xlfn.XLOOKUP(draft_picks[[#This Row],[draft_id]],drafts[id],drafts[title])</f>
        <v>Minnesota Mini-Mega</v>
      </c>
      <c r="C1268" s="3">
        <v>6</v>
      </c>
      <c r="D1268">
        <f>IF(C1267&lt;draft_picks[[#This Row],[position]],1,IF(C1267&gt;draft_picks[[#This Row],[position]],D1267+1,IF(C1267=draft_picks[[#This Row],[position]],D1267+1)))</f>
        <v>9</v>
      </c>
      <c r="E1268" t="s">
        <v>2359</v>
      </c>
      <c r="F1268" t="str">
        <f>IF(ISBLANK(draft_picks[[#This Row],[movie_id]]),"",_xlfn.XLOOKUP(draft_picks[[#This Row],[movie_id]],drafts.movies[id],drafts.movies[movie_title]))</f>
        <v>Grumpy Old Men</v>
      </c>
      <c r="G1268" s="3" t="s">
        <v>1237</v>
      </c>
      <c r="H1268" t="str">
        <f>IF(ISBLANK(draft_picks[[#This Row],[drafter_id]]),"",_xlfn.XLOOKUP(draft_picks[[#This Row],[drafter_id]],drafters[id],drafters[name]))</f>
        <v>Clay Keller</v>
      </c>
      <c r="J1268" t="str">
        <f>IF(ISBLANK(draft_picks[[#This Row],[drafter_team_id]]),"",_xlfn.XLOOKUP(draft_picks[[#This Row],[drafter_team_id]],drafter_teams[id],drafter_teams[name]))</f>
        <v/>
      </c>
      <c r="K1268" s="3" t="s">
        <v>15484</v>
      </c>
      <c r="L1268" t="s">
        <v>1177</v>
      </c>
      <c r="M1268" t="str">
        <f>IF(OR(ISBLANK(draft_picks[[#This Row],[veto_drafter_id]]),draft_picks[[#This Row],[veto_drafter_id]]=""),"",_xlfn.XLOOKUP(draft_picks[[#This Row],[veto_drafter_id]],drafters[id],drafters[name]))</f>
        <v>Darren Franich</v>
      </c>
      <c r="N1268" t="s">
        <v>15497</v>
      </c>
      <c r="O1268" t="str">
        <f>IF(OR(ISBLANK(draft_picks[[#This Row],[veto_drafter_team_id]]),draft_picks[[#This Row],[veto_drafter_team_id]]=""),"",_xlfn.XLOOKUP(draft_picks[[#This Row],[veto_drafter_team_id]],drafter_teams[id],drafter_teams[name]))</f>
        <v/>
      </c>
      <c r="Q1268" t="s">
        <v>15497</v>
      </c>
      <c r="R1268" t="str">
        <f>IF(OR(ISBLANK(draft_picks[[#This Row],[veto_override_drafter_id]]),draft_picks[[#This Row],[veto_override_drafter_id]]=""),"",_xlfn.XLOOKUP(draft_picks[[#This Row],[veto_override_drafter_id]],drafters[id],drafters[name]))</f>
        <v/>
      </c>
      <c r="S1268" t="s">
        <v>15497</v>
      </c>
      <c r="T1268" t="str">
        <f>IF(OR(ISBLANK(draft_picks[[#This Row],[veto_override_team_id]]),draft_picks[[#This Row],[veto_override_team_id]]=""),"",_xlfn.XLOOKUP(draft_picks[[#This Row],[veto_override_team_id]],drafter_teams[id],drafter_teams[name]))</f>
        <v/>
      </c>
    </row>
    <row r="1269" spans="1:21" x14ac:dyDescent="0.25">
      <c r="A1269" t="s">
        <v>365</v>
      </c>
      <c r="B1269" t="str">
        <f>_xlfn.XLOOKUP(draft_picks[[#This Row],[draft_id]],drafts[id],drafts[title])</f>
        <v>Minnesota Mini-Mega</v>
      </c>
      <c r="C1269" s="3">
        <v>6</v>
      </c>
      <c r="D1269">
        <f>IF(C1268&lt;draft_picks[[#This Row],[position]],1,IF(C1268&gt;draft_picks[[#This Row],[position]],D1268+1,IF(C1268=draft_picks[[#This Row],[position]],D1268+1)))</f>
        <v>10</v>
      </c>
      <c r="E1269" t="s">
        <v>7126</v>
      </c>
      <c r="F1269" t="str">
        <f>IF(ISBLANK(draft_picks[[#This Row],[movie_id]]),"",_xlfn.XLOOKUP(draft_picks[[#This Row],[movie_id]],drafts.movies[id],drafts.movies[movie_title]))</f>
        <v>Jennifer's Body</v>
      </c>
      <c r="G1269" s="3" t="s">
        <v>1237</v>
      </c>
      <c r="H1269" t="str">
        <f>IF(ISBLANK(draft_picks[[#This Row],[drafter_id]]),"",_xlfn.XLOOKUP(draft_picks[[#This Row],[drafter_id]],drafters[id],drafters[name]))</f>
        <v>Clay Keller</v>
      </c>
      <c r="J1269" t="str">
        <f>IF(ISBLANK(draft_picks[[#This Row],[drafter_team_id]]),"",_xlfn.XLOOKUP(draft_picks[[#This Row],[drafter_team_id]],drafter_teams[id],drafter_teams[name]))</f>
        <v/>
      </c>
      <c r="K1269" s="3" t="s">
        <v>15497</v>
      </c>
      <c r="L1269" t="s">
        <v>15497</v>
      </c>
      <c r="M1269" t="str">
        <f>IF(OR(ISBLANK(draft_picks[[#This Row],[veto_drafter_id]]),draft_picks[[#This Row],[veto_drafter_id]]=""),"",_xlfn.XLOOKUP(draft_picks[[#This Row],[veto_drafter_id]],drafters[id],drafters[name]))</f>
        <v/>
      </c>
      <c r="N1269" t="s">
        <v>15497</v>
      </c>
      <c r="O1269" t="str">
        <f>IF(OR(ISBLANK(draft_picks[[#This Row],[veto_drafter_team_id]]),draft_picks[[#This Row],[veto_drafter_team_id]]=""),"",_xlfn.XLOOKUP(draft_picks[[#This Row],[veto_drafter_team_id]],drafter_teams[id],drafter_teams[name]))</f>
        <v/>
      </c>
      <c r="Q1269" t="s">
        <v>15497</v>
      </c>
      <c r="R1269" t="str">
        <f>IF(OR(ISBLANK(draft_picks[[#This Row],[veto_override_drafter_id]]),draft_picks[[#This Row],[veto_override_drafter_id]]=""),"",_xlfn.XLOOKUP(draft_picks[[#This Row],[veto_override_drafter_id]],drafters[id],drafters[name]))</f>
        <v/>
      </c>
      <c r="S1269" t="s">
        <v>15497</v>
      </c>
      <c r="T1269" t="str">
        <f>IF(OR(ISBLANK(draft_picks[[#This Row],[veto_override_team_id]]),draft_picks[[#This Row],[veto_override_team_id]]=""),"",_xlfn.XLOOKUP(draft_picks[[#This Row],[veto_override_team_id]],drafter_teams[id],drafter_teams[name]))</f>
        <v/>
      </c>
    </row>
    <row r="1270" spans="1:21" x14ac:dyDescent="0.25">
      <c r="A1270" t="s">
        <v>365</v>
      </c>
      <c r="B1270" t="str">
        <f>_xlfn.XLOOKUP(draft_picks[[#This Row],[draft_id]],drafts[id],drafts[title])</f>
        <v>Minnesota Mini-Mega</v>
      </c>
      <c r="C1270" s="3">
        <v>5</v>
      </c>
      <c r="D1270">
        <f>IF(C1269&lt;draft_picks[[#This Row],[position]],1,IF(C1269&gt;draft_picks[[#This Row],[position]],D1269+1,IF(C1269=draft_picks[[#This Row],[position]],D1269+1)))</f>
        <v>11</v>
      </c>
      <c r="E1270" t="s">
        <v>3235</v>
      </c>
      <c r="F1270" t="str">
        <f>IF(ISBLANK(draft_picks[[#This Row],[movie_id]]),"",_xlfn.XLOOKUP(draft_picks[[#This Row],[movie_id]],drafts.movies[id],drafts.movies[movie_title]))</f>
        <v>Purple Rain</v>
      </c>
      <c r="G1270" s="3" t="s">
        <v>1177</v>
      </c>
      <c r="H1270" t="str">
        <f>IF(ISBLANK(draft_picks[[#This Row],[drafter_id]]),"",_xlfn.XLOOKUP(draft_picks[[#This Row],[drafter_id]],drafters[id],drafters[name]))</f>
        <v>Darren Franich</v>
      </c>
      <c r="J1270" t="str">
        <f>IF(ISBLANK(draft_picks[[#This Row],[drafter_team_id]]),"",_xlfn.XLOOKUP(draft_picks[[#This Row],[drafter_team_id]],drafter_teams[id],drafter_teams[name]))</f>
        <v/>
      </c>
      <c r="K1270" s="3" t="s">
        <v>15497</v>
      </c>
      <c r="L1270" t="s">
        <v>15497</v>
      </c>
      <c r="M1270" t="str">
        <f>IF(OR(ISBLANK(draft_picks[[#This Row],[veto_drafter_id]]),draft_picks[[#This Row],[veto_drafter_id]]=""),"",_xlfn.XLOOKUP(draft_picks[[#This Row],[veto_drafter_id]],drafters[id],drafters[name]))</f>
        <v/>
      </c>
      <c r="N1270" t="s">
        <v>15497</v>
      </c>
      <c r="O1270" t="str">
        <f>IF(OR(ISBLANK(draft_picks[[#This Row],[veto_drafter_team_id]]),draft_picks[[#This Row],[veto_drafter_team_id]]=""),"",_xlfn.XLOOKUP(draft_picks[[#This Row],[veto_drafter_team_id]],drafter_teams[id],drafter_teams[name]))</f>
        <v/>
      </c>
      <c r="Q1270" t="s">
        <v>15497</v>
      </c>
      <c r="R1270" t="str">
        <f>IF(OR(ISBLANK(draft_picks[[#This Row],[veto_override_drafter_id]]),draft_picks[[#This Row],[veto_override_drafter_id]]=""),"",_xlfn.XLOOKUP(draft_picks[[#This Row],[veto_override_drafter_id]],drafters[id],drafters[name]))</f>
        <v/>
      </c>
      <c r="S1270" t="s">
        <v>15497</v>
      </c>
      <c r="T1270" t="str">
        <f>IF(OR(ISBLANK(draft_picks[[#This Row],[veto_override_team_id]]),draft_picks[[#This Row],[veto_override_team_id]]=""),"",_xlfn.XLOOKUP(draft_picks[[#This Row],[veto_override_team_id]],drafter_teams[id],drafter_teams[name]))</f>
        <v/>
      </c>
    </row>
    <row r="1271" spans="1:21" x14ac:dyDescent="0.25">
      <c r="A1271" t="s">
        <v>365</v>
      </c>
      <c r="B1271" t="str">
        <f>_xlfn.XLOOKUP(draft_picks[[#This Row],[draft_id]],drafts[id],drafts[title])</f>
        <v>Minnesota Mini-Mega</v>
      </c>
      <c r="C1271" s="3">
        <v>4</v>
      </c>
      <c r="D1271">
        <f>IF(C1270&lt;draft_picks[[#This Row],[position]],1,IF(C1270&gt;draft_picks[[#This Row],[position]],D1270+1,IF(C1270=draft_picks[[#This Row],[position]],D1270+1)))</f>
        <v>12</v>
      </c>
      <c r="E1271" t="s">
        <v>5190</v>
      </c>
      <c r="F1271" t="str">
        <f>IF(ISBLANK(draft_picks[[#This Row],[movie_id]]),"",_xlfn.XLOOKUP(draft_picks[[#This Row],[movie_id]],drafts.movies[id],drafts.movies[movie_title]))</f>
        <v>Young Adult</v>
      </c>
      <c r="G1271" s="3" t="s">
        <v>1009</v>
      </c>
      <c r="H1271" t="str">
        <f>IF(ISBLANK(draft_picks[[#This Row],[drafter_id]]),"",_xlfn.XLOOKUP(draft_picks[[#This Row],[drafter_id]],drafters[id],drafters[name]))</f>
        <v>Drea Clark</v>
      </c>
      <c r="J1271" t="str">
        <f>IF(ISBLANK(draft_picks[[#This Row],[drafter_team_id]]),"",_xlfn.XLOOKUP(draft_picks[[#This Row],[drafter_team_id]],drafter_teams[id],drafter_teams[name]))</f>
        <v/>
      </c>
      <c r="K1271" s="3" t="s">
        <v>15484</v>
      </c>
      <c r="L1271" t="s">
        <v>1177</v>
      </c>
      <c r="M1271" t="str">
        <f>IF(OR(ISBLANK(draft_picks[[#This Row],[veto_drafter_id]]),draft_picks[[#This Row],[veto_drafter_id]]=""),"",_xlfn.XLOOKUP(draft_picks[[#This Row],[veto_drafter_id]],drafters[id],drafters[name]))</f>
        <v>Darren Franich</v>
      </c>
      <c r="N1271" t="s">
        <v>15497</v>
      </c>
      <c r="O1271" t="str">
        <f>IF(OR(ISBLANK(draft_picks[[#This Row],[veto_drafter_team_id]]),draft_picks[[#This Row],[veto_drafter_team_id]]=""),"",_xlfn.XLOOKUP(draft_picks[[#This Row],[veto_drafter_team_id]],drafter_teams[id],drafter_teams[name]))</f>
        <v/>
      </c>
      <c r="Q1271" t="s">
        <v>15497</v>
      </c>
      <c r="R1271" t="str">
        <f>IF(OR(ISBLANK(draft_picks[[#This Row],[veto_override_drafter_id]]),draft_picks[[#This Row],[veto_override_drafter_id]]=""),"",_xlfn.XLOOKUP(draft_picks[[#This Row],[veto_override_drafter_id]],drafters[id],drafters[name]))</f>
        <v/>
      </c>
      <c r="S1271" t="s">
        <v>15497</v>
      </c>
      <c r="T1271" t="str">
        <f>IF(OR(ISBLANK(draft_picks[[#This Row],[veto_override_team_id]]),draft_picks[[#This Row],[veto_override_team_id]]=""),"",_xlfn.XLOOKUP(draft_picks[[#This Row],[veto_override_team_id]],drafter_teams[id],drafter_teams[name]))</f>
        <v/>
      </c>
    </row>
    <row r="1272" spans="1:21" x14ac:dyDescent="0.25">
      <c r="A1272" t="s">
        <v>365</v>
      </c>
      <c r="B1272" t="str">
        <f>_xlfn.XLOOKUP(draft_picks[[#This Row],[draft_id]],drafts[id],drafts[title])</f>
        <v>Minnesota Mini-Mega</v>
      </c>
      <c r="C1272" s="3">
        <v>4</v>
      </c>
      <c r="D1272">
        <f>IF(C1271&lt;draft_picks[[#This Row],[position]],1,IF(C1271&gt;draft_picks[[#This Row],[position]],D1271+1,IF(C1271=draft_picks[[#This Row],[position]],D1271+1)))</f>
        <v>13</v>
      </c>
      <c r="E1272" t="s">
        <v>6150</v>
      </c>
      <c r="F1272" t="str">
        <f>IF(ISBLANK(draft_picks[[#This Row],[movie_id]]),"",_xlfn.XLOOKUP(draft_picks[[#This Row],[movie_id]],drafts.movies[id],drafts.movies[movie_title]))</f>
        <v>A Simple Plan</v>
      </c>
      <c r="G1272" s="3" t="s">
        <v>1009</v>
      </c>
      <c r="H1272" t="str">
        <f>IF(ISBLANK(draft_picks[[#This Row],[drafter_id]]),"",_xlfn.XLOOKUP(draft_picks[[#This Row],[drafter_id]],drafters[id],drafters[name]))</f>
        <v>Drea Clark</v>
      </c>
      <c r="J1272" t="str">
        <f>IF(ISBLANK(draft_picks[[#This Row],[drafter_team_id]]),"",_xlfn.XLOOKUP(draft_picks[[#This Row],[drafter_team_id]],drafter_teams[id],drafter_teams[name]))</f>
        <v/>
      </c>
      <c r="K1272" s="3" t="s">
        <v>15497</v>
      </c>
      <c r="L1272" t="s">
        <v>15497</v>
      </c>
      <c r="M1272" t="str">
        <f>IF(OR(ISBLANK(draft_picks[[#This Row],[veto_drafter_id]]),draft_picks[[#This Row],[veto_drafter_id]]=""),"",_xlfn.XLOOKUP(draft_picks[[#This Row],[veto_drafter_id]],drafters[id],drafters[name]))</f>
        <v/>
      </c>
      <c r="N1272" t="s">
        <v>15497</v>
      </c>
      <c r="O1272" t="str">
        <f>IF(OR(ISBLANK(draft_picks[[#This Row],[veto_drafter_team_id]]),draft_picks[[#This Row],[veto_drafter_team_id]]=""),"",_xlfn.XLOOKUP(draft_picks[[#This Row],[veto_drafter_team_id]],drafter_teams[id],drafter_teams[name]))</f>
        <v/>
      </c>
      <c r="Q1272" t="s">
        <v>15497</v>
      </c>
      <c r="R1272" t="str">
        <f>IF(OR(ISBLANK(draft_picks[[#This Row],[veto_override_drafter_id]]),draft_picks[[#This Row],[veto_override_drafter_id]]=""),"",_xlfn.XLOOKUP(draft_picks[[#This Row],[veto_override_drafter_id]],drafters[id],drafters[name]))</f>
        <v/>
      </c>
      <c r="S1272" t="s">
        <v>15497</v>
      </c>
      <c r="T1272" t="str">
        <f>IF(OR(ISBLANK(draft_picks[[#This Row],[veto_override_team_id]]),draft_picks[[#This Row],[veto_override_team_id]]=""),"",_xlfn.XLOOKUP(draft_picks[[#This Row],[veto_override_team_id]],drafter_teams[id],drafter_teams[name]))</f>
        <v/>
      </c>
    </row>
    <row r="1273" spans="1:21" x14ac:dyDescent="0.25">
      <c r="A1273" t="s">
        <v>365</v>
      </c>
      <c r="B1273" t="str">
        <f>_xlfn.XLOOKUP(draft_picks[[#This Row],[draft_id]],drafts[id],drafts[title])</f>
        <v>Minnesota Mini-Mega</v>
      </c>
      <c r="C1273" s="3">
        <v>3</v>
      </c>
      <c r="D1273">
        <f>IF(C1272&lt;draft_picks[[#This Row],[position]],1,IF(C1272&gt;draft_picks[[#This Row],[position]],D1272+1,IF(C1272=draft_picks[[#This Row],[position]],D1272+1)))</f>
        <v>14</v>
      </c>
      <c r="E1273" t="s">
        <v>5190</v>
      </c>
      <c r="F1273" t="str">
        <f>IF(ISBLANK(draft_picks[[#This Row],[movie_id]]),"",_xlfn.XLOOKUP(draft_picks[[#This Row],[movie_id]],drafts.movies[id],drafts.movies[movie_title]))</f>
        <v>Young Adult</v>
      </c>
      <c r="G1273" s="3" t="s">
        <v>1237</v>
      </c>
      <c r="H1273" t="str">
        <f>IF(ISBLANK(draft_picks[[#This Row],[drafter_id]]),"",_xlfn.XLOOKUP(draft_picks[[#This Row],[drafter_id]],drafters[id],drafters[name]))</f>
        <v>Clay Keller</v>
      </c>
      <c r="J1273" t="str">
        <f>IF(ISBLANK(draft_picks[[#This Row],[drafter_team_id]]),"",_xlfn.XLOOKUP(draft_picks[[#This Row],[drafter_team_id]],drafter_teams[id],drafter_teams[name]))</f>
        <v/>
      </c>
      <c r="K1273" s="3" t="s">
        <v>15497</v>
      </c>
      <c r="L1273" t="s">
        <v>15497</v>
      </c>
      <c r="M1273" t="str">
        <f>IF(OR(ISBLANK(draft_picks[[#This Row],[veto_drafter_id]]),draft_picks[[#This Row],[veto_drafter_id]]=""),"",_xlfn.XLOOKUP(draft_picks[[#This Row],[veto_drafter_id]],drafters[id],drafters[name]))</f>
        <v/>
      </c>
      <c r="N1273" t="s">
        <v>15497</v>
      </c>
      <c r="O1273" t="str">
        <f>IF(OR(ISBLANK(draft_picks[[#This Row],[veto_drafter_team_id]]),draft_picks[[#This Row],[veto_drafter_team_id]]=""),"",_xlfn.XLOOKUP(draft_picks[[#This Row],[veto_drafter_team_id]],drafter_teams[id],drafter_teams[name]))</f>
        <v/>
      </c>
      <c r="Q1273" t="s">
        <v>15497</v>
      </c>
      <c r="R1273" t="str">
        <f>IF(OR(ISBLANK(draft_picks[[#This Row],[veto_override_drafter_id]]),draft_picks[[#This Row],[veto_override_drafter_id]]=""),"",_xlfn.XLOOKUP(draft_picks[[#This Row],[veto_override_drafter_id]],drafters[id],drafters[name]))</f>
        <v/>
      </c>
      <c r="S1273" t="s">
        <v>15497</v>
      </c>
      <c r="T1273" t="str">
        <f>IF(OR(ISBLANK(draft_picks[[#This Row],[veto_override_team_id]]),draft_picks[[#This Row],[veto_override_team_id]]=""),"",_xlfn.XLOOKUP(draft_picks[[#This Row],[veto_override_team_id]],drafter_teams[id],drafter_teams[name]))</f>
        <v/>
      </c>
    </row>
    <row r="1274" spans="1:21" x14ac:dyDescent="0.25">
      <c r="A1274" t="s">
        <v>365</v>
      </c>
      <c r="B1274" t="str">
        <f>_xlfn.XLOOKUP(draft_picks[[#This Row],[draft_id]],drafts[id],drafts[title])</f>
        <v>Minnesota Mini-Mega</v>
      </c>
      <c r="C1274" s="3">
        <v>2</v>
      </c>
      <c r="D1274">
        <f>IF(C1273&lt;draft_picks[[#This Row],[position]],1,IF(C1273&gt;draft_picks[[#This Row],[position]],D1273+1,IF(C1273=draft_picks[[#This Row],[position]],D1273+1)))</f>
        <v>15</v>
      </c>
      <c r="E1274" t="s">
        <v>7093</v>
      </c>
      <c r="F1274" t="str">
        <f>IF(ISBLANK(draft_picks[[#This Row],[movie_id]]),"",_xlfn.XLOOKUP(draft_picks[[#This Row],[movie_id]],drafts.movies[id],drafts.movies[movie_title]))</f>
        <v>A Serious Man</v>
      </c>
      <c r="G1274" s="3" t="s">
        <v>1177</v>
      </c>
      <c r="H1274" t="str">
        <f>IF(ISBLANK(draft_picks[[#This Row],[drafter_id]]),"",_xlfn.XLOOKUP(draft_picks[[#This Row],[drafter_id]],drafters[id],drafters[name]))</f>
        <v>Darren Franich</v>
      </c>
      <c r="J1274" t="str">
        <f>IF(ISBLANK(draft_picks[[#This Row],[drafter_team_id]]),"",_xlfn.XLOOKUP(draft_picks[[#This Row],[drafter_team_id]],drafter_teams[id],drafter_teams[name]))</f>
        <v/>
      </c>
      <c r="K1274" s="3" t="s">
        <v>15497</v>
      </c>
      <c r="L1274" t="s">
        <v>15497</v>
      </c>
      <c r="M1274" t="str">
        <f>IF(OR(ISBLANK(draft_picks[[#This Row],[veto_drafter_id]]),draft_picks[[#This Row],[veto_drafter_id]]=""),"",_xlfn.XLOOKUP(draft_picks[[#This Row],[veto_drafter_id]],drafters[id],drafters[name]))</f>
        <v/>
      </c>
      <c r="N1274" t="s">
        <v>15497</v>
      </c>
      <c r="O1274" t="str">
        <f>IF(OR(ISBLANK(draft_picks[[#This Row],[veto_drafter_team_id]]),draft_picks[[#This Row],[veto_drafter_team_id]]=""),"",_xlfn.XLOOKUP(draft_picks[[#This Row],[veto_drafter_team_id]],drafter_teams[id],drafter_teams[name]))</f>
        <v/>
      </c>
      <c r="Q1274" t="s">
        <v>15497</v>
      </c>
      <c r="R1274" t="str">
        <f>IF(OR(ISBLANK(draft_picks[[#This Row],[veto_override_drafter_id]]),draft_picks[[#This Row],[veto_override_drafter_id]]=""),"",_xlfn.XLOOKUP(draft_picks[[#This Row],[veto_override_drafter_id]],drafters[id],drafters[name]))</f>
        <v/>
      </c>
      <c r="S1274" t="s">
        <v>15497</v>
      </c>
      <c r="T1274" t="str">
        <f>IF(OR(ISBLANK(draft_picks[[#This Row],[veto_override_team_id]]),draft_picks[[#This Row],[veto_override_team_id]]=""),"",_xlfn.XLOOKUP(draft_picks[[#This Row],[veto_override_team_id]],drafter_teams[id],drafter_teams[name]))</f>
        <v/>
      </c>
    </row>
    <row r="1275" spans="1:21" x14ac:dyDescent="0.25">
      <c r="A1275" t="s">
        <v>365</v>
      </c>
      <c r="B1275" t="str">
        <f>_xlfn.XLOOKUP(draft_picks[[#This Row],[draft_id]],drafts[id],drafts[title])</f>
        <v>Minnesota Mini-Mega</v>
      </c>
      <c r="C1275" s="3">
        <v>1</v>
      </c>
      <c r="D1275">
        <f>IF(C1274&lt;draft_picks[[#This Row],[position]],1,IF(C1274&gt;draft_picks[[#This Row],[position]],D1274+1,IF(C1274=draft_picks[[#This Row],[position]],D1274+1)))</f>
        <v>16</v>
      </c>
      <c r="E1275" t="s">
        <v>3511</v>
      </c>
      <c r="F1275" t="str">
        <f>IF(ISBLANK(draft_picks[[#This Row],[movie_id]]),"",_xlfn.XLOOKUP(draft_picks[[#This Row],[movie_id]],drafts.movies[id],drafts.movies[movie_title]))</f>
        <v>Fargo</v>
      </c>
      <c r="G1275" s="3" t="s">
        <v>1009</v>
      </c>
      <c r="H1275" t="str">
        <f>IF(ISBLANK(draft_picks[[#This Row],[drafter_id]]),"",_xlfn.XLOOKUP(draft_picks[[#This Row],[drafter_id]],drafters[id],drafters[name]))</f>
        <v>Drea Clark</v>
      </c>
      <c r="J1275" t="str">
        <f>IF(ISBLANK(draft_picks[[#This Row],[drafter_team_id]]),"",_xlfn.XLOOKUP(draft_picks[[#This Row],[drafter_team_id]],drafter_teams[id],drafter_teams[name]))</f>
        <v/>
      </c>
      <c r="K1275" s="3" t="s">
        <v>15497</v>
      </c>
      <c r="L1275" t="s">
        <v>15497</v>
      </c>
      <c r="M1275" t="str">
        <f>IF(OR(ISBLANK(draft_picks[[#This Row],[veto_drafter_id]]),draft_picks[[#This Row],[veto_drafter_id]]=""),"",_xlfn.XLOOKUP(draft_picks[[#This Row],[veto_drafter_id]],drafters[id],drafters[name]))</f>
        <v/>
      </c>
      <c r="N1275" t="s">
        <v>15497</v>
      </c>
      <c r="O1275" t="str">
        <f>IF(OR(ISBLANK(draft_picks[[#This Row],[veto_drafter_team_id]]),draft_picks[[#This Row],[veto_drafter_team_id]]=""),"",_xlfn.XLOOKUP(draft_picks[[#This Row],[veto_drafter_team_id]],drafter_teams[id],drafter_teams[name]))</f>
        <v/>
      </c>
      <c r="Q1275" t="s">
        <v>15497</v>
      </c>
      <c r="R1275" t="str">
        <f>IF(OR(ISBLANK(draft_picks[[#This Row],[veto_override_drafter_id]]),draft_picks[[#This Row],[veto_override_drafter_id]]=""),"",_xlfn.XLOOKUP(draft_picks[[#This Row],[veto_override_drafter_id]],drafters[id],drafters[name]))</f>
        <v/>
      </c>
      <c r="S1275" t="s">
        <v>15497</v>
      </c>
      <c r="T1275" t="str">
        <f>IF(OR(ISBLANK(draft_picks[[#This Row],[veto_override_team_id]]),draft_picks[[#This Row],[veto_override_team_id]]=""),"",_xlfn.XLOOKUP(draft_picks[[#This Row],[veto_override_team_id]],drafter_teams[id],drafter_teams[name]))</f>
        <v/>
      </c>
    </row>
    <row r="1276" spans="1:21" x14ac:dyDescent="0.25">
      <c r="A1276" t="s">
        <v>526</v>
      </c>
      <c r="B1276" t="str">
        <f>_xlfn.XLOOKUP(draft_picks[[#This Row],[draft_id]],drafts[id],drafts[title])</f>
        <v>Private Eyes</v>
      </c>
      <c r="C1276" s="3">
        <v>7</v>
      </c>
      <c r="D1276">
        <f>IF(C1275&lt;draft_picks[[#This Row],[position]],1,IF(C1275&gt;draft_picks[[#This Row],[position]],D1275+1,IF(C1275=draft_picks[[#This Row],[position]],D1275+1)))</f>
        <v>1</v>
      </c>
      <c r="E1276" t="s">
        <v>4677</v>
      </c>
      <c r="F1276" t="str">
        <f>IF(ISBLANK(draft_picks[[#This Row],[movie_id]]),"",_xlfn.XLOOKUP(draft_picks[[#This Row],[movie_id]],drafts.movies[id],drafts.movies[movie_title]))</f>
        <v>Harper</v>
      </c>
      <c r="G1276" s="3" t="s">
        <v>789</v>
      </c>
      <c r="H1276" t="str">
        <f>IF(ISBLANK(draft_picks[[#This Row],[drafter_id]]),"",_xlfn.XLOOKUP(draft_picks[[#This Row],[drafter_id]],drafters[id],drafters[name]))</f>
        <v>Bryan Cogman</v>
      </c>
      <c r="J1276" t="str">
        <f>IF(ISBLANK(draft_picks[[#This Row],[drafter_team_id]]),"",_xlfn.XLOOKUP(draft_picks[[#This Row],[drafter_team_id]],drafter_teams[id],drafter_teams[name]))</f>
        <v/>
      </c>
      <c r="K1276" s="3" t="s">
        <v>15497</v>
      </c>
      <c r="L1276" t="s">
        <v>15497</v>
      </c>
      <c r="M1276" t="str">
        <f>IF(OR(ISBLANK(draft_picks[[#This Row],[veto_drafter_id]]),draft_picks[[#This Row],[veto_drafter_id]]=""),"",_xlfn.XLOOKUP(draft_picks[[#This Row],[veto_drafter_id]],drafters[id],drafters[name]))</f>
        <v/>
      </c>
      <c r="N1276" t="s">
        <v>15497</v>
      </c>
      <c r="O1276" t="str">
        <f>IF(OR(ISBLANK(draft_picks[[#This Row],[veto_drafter_team_id]]),draft_picks[[#This Row],[veto_drafter_team_id]]=""),"",_xlfn.XLOOKUP(draft_picks[[#This Row],[veto_drafter_team_id]],drafter_teams[id],drafter_teams[name]))</f>
        <v/>
      </c>
      <c r="Q1276" t="s">
        <v>15497</v>
      </c>
      <c r="R1276" t="str">
        <f>IF(OR(ISBLANK(draft_picks[[#This Row],[veto_override_drafter_id]]),draft_picks[[#This Row],[veto_override_drafter_id]]=""),"",_xlfn.XLOOKUP(draft_picks[[#This Row],[veto_override_drafter_id]],drafters[id],drafters[name]))</f>
        <v/>
      </c>
      <c r="S1276" t="s">
        <v>15497</v>
      </c>
      <c r="T1276" t="str">
        <f>IF(OR(ISBLANK(draft_picks[[#This Row],[veto_override_team_id]]),draft_picks[[#This Row],[veto_override_team_id]]=""),"",_xlfn.XLOOKUP(draft_picks[[#This Row],[veto_override_team_id]],drafter_teams[id],drafter_teams[name]))</f>
        <v/>
      </c>
    </row>
    <row r="1277" spans="1:21" x14ac:dyDescent="0.25">
      <c r="A1277" t="s">
        <v>526</v>
      </c>
      <c r="B1277" t="str">
        <f>_xlfn.XLOOKUP(draft_picks[[#This Row],[draft_id]],drafts[id],drafts[title])</f>
        <v>Private Eyes</v>
      </c>
      <c r="C1277" s="3">
        <v>6</v>
      </c>
      <c r="D1277">
        <f>IF(C1276&lt;draft_picks[[#This Row],[position]],1,IF(C1276&gt;draft_picks[[#This Row],[position]],D1276+1,IF(C1276=draft_picks[[#This Row],[position]],D1276+1)))</f>
        <v>2</v>
      </c>
      <c r="E1277" t="s">
        <v>6907</v>
      </c>
      <c r="F1277" t="str">
        <f>IF(ISBLANK(draft_picks[[#This Row],[movie_id]]),"",_xlfn.XLOOKUP(draft_picks[[#This Row],[movie_id]],drafts.movies[id],drafts.movies[movie_title]))</f>
        <v>Night Moves</v>
      </c>
      <c r="G1277" s="3" t="s">
        <v>789</v>
      </c>
      <c r="H1277" t="str">
        <f>IF(ISBLANK(draft_picks[[#This Row],[drafter_id]]),"",_xlfn.XLOOKUP(draft_picks[[#This Row],[drafter_id]],drafters[id],drafters[name]))</f>
        <v>Bryan Cogman</v>
      </c>
      <c r="J1277" t="str">
        <f>IF(ISBLANK(draft_picks[[#This Row],[drafter_team_id]]),"",_xlfn.XLOOKUP(draft_picks[[#This Row],[drafter_team_id]],drafter_teams[id],drafter_teams[name]))</f>
        <v/>
      </c>
      <c r="K1277" s="3" t="s">
        <v>15484</v>
      </c>
      <c r="L1277" t="s">
        <v>967</v>
      </c>
      <c r="M1277" t="str">
        <f>IF(OR(ISBLANK(draft_picks[[#This Row],[veto_drafter_id]]),draft_picks[[#This Row],[veto_drafter_id]]=""),"",_xlfn.XLOOKUP(draft_picks[[#This Row],[veto_drafter_id]],drafters[id],drafters[name]))</f>
        <v>Milla Bell-Hart</v>
      </c>
      <c r="N1277" t="s">
        <v>15497</v>
      </c>
      <c r="O1277" t="str">
        <f>IF(OR(ISBLANK(draft_picks[[#This Row],[veto_drafter_team_id]]),draft_picks[[#This Row],[veto_drafter_team_id]]=""),"",_xlfn.XLOOKUP(draft_picks[[#This Row],[veto_drafter_team_id]],drafter_teams[id],drafter_teams[name]))</f>
        <v/>
      </c>
      <c r="Q1277" t="s">
        <v>15497</v>
      </c>
      <c r="R1277" t="str">
        <f>IF(OR(ISBLANK(draft_picks[[#This Row],[veto_override_drafter_id]]),draft_picks[[#This Row],[veto_override_drafter_id]]=""),"",_xlfn.XLOOKUP(draft_picks[[#This Row],[veto_override_drafter_id]],drafters[id],drafters[name]))</f>
        <v/>
      </c>
      <c r="S1277" t="s">
        <v>15497</v>
      </c>
      <c r="T1277" t="str">
        <f>IF(OR(ISBLANK(draft_picks[[#This Row],[veto_override_team_id]]),draft_picks[[#This Row],[veto_override_team_id]]=""),"",_xlfn.XLOOKUP(draft_picks[[#This Row],[veto_override_team_id]],drafter_teams[id],drafter_teams[name]))</f>
        <v/>
      </c>
    </row>
    <row r="1278" spans="1:21" x14ac:dyDescent="0.25">
      <c r="A1278" t="s">
        <v>526</v>
      </c>
      <c r="B1278" t="str">
        <f>_xlfn.XLOOKUP(draft_picks[[#This Row],[draft_id]],drafts[id],drafts[title])</f>
        <v>Private Eyes</v>
      </c>
      <c r="C1278" s="3">
        <v>6</v>
      </c>
      <c r="D1278">
        <f>IF(C1277&lt;draft_picks[[#This Row],[position]],1,IF(C1277&gt;draft_picks[[#This Row],[position]],D1277+1,IF(C1277=draft_picks[[#This Row],[position]],D1277+1)))</f>
        <v>3</v>
      </c>
      <c r="E1278" t="s">
        <v>7542</v>
      </c>
      <c r="F1278" t="str">
        <f>IF(ISBLANK(draft_picks[[#This Row],[movie_id]]),"",_xlfn.XLOOKUP(draft_picks[[#This Row],[movie_id]],drafts.movies[id],drafts.movies[movie_title]))</f>
        <v>Kiss Me Deadly</v>
      </c>
      <c r="G1278" s="3" t="s">
        <v>789</v>
      </c>
      <c r="H1278" t="str">
        <f>IF(ISBLANK(draft_picks[[#This Row],[drafter_id]]),"",_xlfn.XLOOKUP(draft_picks[[#This Row],[drafter_id]],drafters[id],drafters[name]))</f>
        <v>Bryan Cogman</v>
      </c>
      <c r="J1278" t="str">
        <f>IF(ISBLANK(draft_picks[[#This Row],[drafter_team_id]]),"",_xlfn.XLOOKUP(draft_picks[[#This Row],[drafter_team_id]],drafter_teams[id],drafter_teams[name]))</f>
        <v/>
      </c>
      <c r="K1278" s="3" t="s">
        <v>15497</v>
      </c>
      <c r="L1278" t="s">
        <v>15497</v>
      </c>
      <c r="M1278" t="str">
        <f>IF(OR(ISBLANK(draft_picks[[#This Row],[veto_drafter_id]]),draft_picks[[#This Row],[veto_drafter_id]]=""),"",_xlfn.XLOOKUP(draft_picks[[#This Row],[veto_drafter_id]],drafters[id],drafters[name]))</f>
        <v/>
      </c>
      <c r="N1278" t="s">
        <v>15497</v>
      </c>
      <c r="O1278" t="str">
        <f>IF(OR(ISBLANK(draft_picks[[#This Row],[veto_drafter_team_id]]),draft_picks[[#This Row],[veto_drafter_team_id]]=""),"",_xlfn.XLOOKUP(draft_picks[[#This Row],[veto_drafter_team_id]],drafter_teams[id],drafter_teams[name]))</f>
        <v/>
      </c>
      <c r="Q1278" t="s">
        <v>15497</v>
      </c>
      <c r="R1278" t="str">
        <f>IF(OR(ISBLANK(draft_picks[[#This Row],[veto_override_drafter_id]]),draft_picks[[#This Row],[veto_override_drafter_id]]=""),"",_xlfn.XLOOKUP(draft_picks[[#This Row],[veto_override_drafter_id]],drafters[id],drafters[name]))</f>
        <v/>
      </c>
      <c r="S1278" t="s">
        <v>15497</v>
      </c>
      <c r="T1278" t="str">
        <f>IF(OR(ISBLANK(draft_picks[[#This Row],[veto_override_team_id]]),draft_picks[[#This Row],[veto_override_team_id]]=""),"",_xlfn.XLOOKUP(draft_picks[[#This Row],[veto_override_team_id]],drafter_teams[id],drafter_teams[name]))</f>
        <v/>
      </c>
    </row>
    <row r="1279" spans="1:21" x14ac:dyDescent="0.25">
      <c r="A1279" t="s">
        <v>526</v>
      </c>
      <c r="B1279" t="str">
        <f>_xlfn.XLOOKUP(draft_picks[[#This Row],[draft_id]],drafts[id],drafts[title])</f>
        <v>Private Eyes</v>
      </c>
      <c r="C1279" s="3">
        <v>5</v>
      </c>
      <c r="D1279">
        <f>IF(C1278&lt;draft_picks[[#This Row],[position]],1,IF(C1278&gt;draft_picks[[#This Row],[position]],D1278+1,IF(C1278=draft_picks[[#This Row],[position]],D1278+1)))</f>
        <v>4</v>
      </c>
      <c r="E1279" t="s">
        <v>8089</v>
      </c>
      <c r="F1279" t="str">
        <f>IF(ISBLANK(draft_picks[[#This Row],[movie_id]]),"",_xlfn.XLOOKUP(draft_picks[[#This Row],[movie_id]],drafts.movies[id],drafts.movies[movie_title]))</f>
        <v>Devil in a Blue Dress</v>
      </c>
      <c r="G1279" s="3" t="s">
        <v>967</v>
      </c>
      <c r="H1279" t="str">
        <f>IF(ISBLANK(draft_picks[[#This Row],[drafter_id]]),"",_xlfn.XLOOKUP(draft_picks[[#This Row],[drafter_id]],drafters[id],drafters[name]))</f>
        <v>Milla Bell-Hart</v>
      </c>
      <c r="J1279" t="str">
        <f>IF(ISBLANK(draft_picks[[#This Row],[drafter_team_id]]),"",_xlfn.XLOOKUP(draft_picks[[#This Row],[drafter_team_id]],drafter_teams[id],drafter_teams[name]))</f>
        <v/>
      </c>
      <c r="K1279" s="3" t="s">
        <v>15497</v>
      </c>
      <c r="L1279" t="s">
        <v>15497</v>
      </c>
      <c r="M1279" t="str">
        <f>IF(OR(ISBLANK(draft_picks[[#This Row],[veto_drafter_id]]),draft_picks[[#This Row],[veto_drafter_id]]=""),"",_xlfn.XLOOKUP(draft_picks[[#This Row],[veto_drafter_id]],drafters[id],drafters[name]))</f>
        <v/>
      </c>
      <c r="N1279" t="s">
        <v>15497</v>
      </c>
      <c r="O1279" t="str">
        <f>IF(OR(ISBLANK(draft_picks[[#This Row],[veto_drafter_team_id]]),draft_picks[[#This Row],[veto_drafter_team_id]]=""),"",_xlfn.XLOOKUP(draft_picks[[#This Row],[veto_drafter_team_id]],drafter_teams[id],drafter_teams[name]))</f>
        <v/>
      </c>
      <c r="Q1279" t="s">
        <v>15497</v>
      </c>
      <c r="R1279" t="str">
        <f>IF(OR(ISBLANK(draft_picks[[#This Row],[veto_override_drafter_id]]),draft_picks[[#This Row],[veto_override_drafter_id]]=""),"",_xlfn.XLOOKUP(draft_picks[[#This Row],[veto_override_drafter_id]],drafters[id],drafters[name]))</f>
        <v/>
      </c>
      <c r="S1279" t="s">
        <v>15497</v>
      </c>
      <c r="T1279" t="str">
        <f>IF(OR(ISBLANK(draft_picks[[#This Row],[veto_override_team_id]]),draft_picks[[#This Row],[veto_override_team_id]]=""),"",_xlfn.XLOOKUP(draft_picks[[#This Row],[veto_override_team_id]],drafter_teams[id],drafter_teams[name]))</f>
        <v/>
      </c>
    </row>
    <row r="1280" spans="1:21" x14ac:dyDescent="0.25">
      <c r="A1280" t="s">
        <v>526</v>
      </c>
      <c r="B1280" t="str">
        <f>_xlfn.XLOOKUP(draft_picks[[#This Row],[draft_id]],drafts[id],drafts[title])</f>
        <v>Private Eyes</v>
      </c>
      <c r="C1280" s="3">
        <v>4</v>
      </c>
      <c r="D1280">
        <f>IF(C1279&lt;draft_picks[[#This Row],[position]],1,IF(C1279&gt;draft_picks[[#This Row],[position]],D1279+1,IF(C1279=draft_picks[[#This Row],[position]],D1279+1)))</f>
        <v>5</v>
      </c>
      <c r="E1280" t="s">
        <v>8230</v>
      </c>
      <c r="F1280" t="str">
        <f>IF(ISBLANK(draft_picks[[#This Row],[movie_id]]),"",_xlfn.XLOOKUP(draft_picks[[#This Row],[movie_id]],drafts.movies[id],drafts.movies[movie_title]))</f>
        <v>The Long Goodbye</v>
      </c>
      <c r="G1280" s="3" t="s">
        <v>789</v>
      </c>
      <c r="H1280" t="str">
        <f>IF(ISBLANK(draft_picks[[#This Row],[drafter_id]]),"",_xlfn.XLOOKUP(draft_picks[[#This Row],[drafter_id]],drafters[id],drafters[name]))</f>
        <v>Bryan Cogman</v>
      </c>
      <c r="J1280" t="str">
        <f>IF(ISBLANK(draft_picks[[#This Row],[drafter_team_id]]),"",_xlfn.XLOOKUP(draft_picks[[#This Row],[drafter_team_id]],drafter_teams[id],drafter_teams[name]))</f>
        <v/>
      </c>
      <c r="K1280" s="3" t="s">
        <v>15497</v>
      </c>
      <c r="L1280" t="s">
        <v>15497</v>
      </c>
      <c r="M1280" t="str">
        <f>IF(OR(ISBLANK(draft_picks[[#This Row],[veto_drafter_id]]),draft_picks[[#This Row],[veto_drafter_id]]=""),"",_xlfn.XLOOKUP(draft_picks[[#This Row],[veto_drafter_id]],drafters[id],drafters[name]))</f>
        <v/>
      </c>
      <c r="N1280" t="s">
        <v>15497</v>
      </c>
      <c r="O1280" t="str">
        <f>IF(OR(ISBLANK(draft_picks[[#This Row],[veto_drafter_team_id]]),draft_picks[[#This Row],[veto_drafter_team_id]]=""),"",_xlfn.XLOOKUP(draft_picks[[#This Row],[veto_drafter_team_id]],drafter_teams[id],drafter_teams[name]))</f>
        <v/>
      </c>
      <c r="Q1280" t="s">
        <v>15497</v>
      </c>
      <c r="R1280" t="str">
        <f>IF(OR(ISBLANK(draft_picks[[#This Row],[veto_override_drafter_id]]),draft_picks[[#This Row],[veto_override_drafter_id]]=""),"",_xlfn.XLOOKUP(draft_picks[[#This Row],[veto_override_drafter_id]],drafters[id],drafters[name]))</f>
        <v/>
      </c>
      <c r="S1280" t="s">
        <v>15497</v>
      </c>
      <c r="T1280" t="str">
        <f>IF(OR(ISBLANK(draft_picks[[#This Row],[veto_override_team_id]]),draft_picks[[#This Row],[veto_override_team_id]]=""),"",_xlfn.XLOOKUP(draft_picks[[#This Row],[veto_override_team_id]],drafter_teams[id],drafter_teams[name]))</f>
        <v/>
      </c>
    </row>
    <row r="1281" spans="1:20" x14ac:dyDescent="0.25">
      <c r="A1281" t="s">
        <v>526</v>
      </c>
      <c r="B1281" t="str">
        <f>_xlfn.XLOOKUP(draft_picks[[#This Row],[draft_id]],drafts[id],drafts[title])</f>
        <v>Private Eyes</v>
      </c>
      <c r="C1281" s="3">
        <v>3</v>
      </c>
      <c r="D1281">
        <f>IF(C1280&lt;draft_picks[[#This Row],[position]],1,IF(C1280&gt;draft_picks[[#This Row],[position]],D1280+1,IF(C1280=draft_picks[[#This Row],[position]],D1280+1)))</f>
        <v>6</v>
      </c>
      <c r="E1281" t="s">
        <v>7727</v>
      </c>
      <c r="F1281" t="str">
        <f>IF(ISBLANK(draft_picks[[#This Row],[movie_id]]),"",_xlfn.XLOOKUP(draft_picks[[#This Row],[movie_id]],drafts.movies[id],drafts.movies[movie_title]))</f>
        <v>The Big Sleep</v>
      </c>
      <c r="G1281" s="3" t="s">
        <v>967</v>
      </c>
      <c r="H1281" t="str">
        <f>IF(ISBLANK(draft_picks[[#This Row],[drafter_id]]),"",_xlfn.XLOOKUP(draft_picks[[#This Row],[drafter_id]],drafters[id],drafters[name]))</f>
        <v>Milla Bell-Hart</v>
      </c>
      <c r="J1281" t="str">
        <f>IF(ISBLANK(draft_picks[[#This Row],[drafter_team_id]]),"",_xlfn.XLOOKUP(draft_picks[[#This Row],[drafter_team_id]],drafter_teams[id],drafter_teams[name]))</f>
        <v/>
      </c>
      <c r="K1281" s="3" t="s">
        <v>15497</v>
      </c>
      <c r="L1281" t="s">
        <v>15497</v>
      </c>
      <c r="M1281" t="str">
        <f>IF(OR(ISBLANK(draft_picks[[#This Row],[veto_drafter_id]]),draft_picks[[#This Row],[veto_drafter_id]]=""),"",_xlfn.XLOOKUP(draft_picks[[#This Row],[veto_drafter_id]],drafters[id],drafters[name]))</f>
        <v/>
      </c>
      <c r="N1281" t="s">
        <v>15497</v>
      </c>
      <c r="O1281" t="str">
        <f>IF(OR(ISBLANK(draft_picks[[#This Row],[veto_drafter_team_id]]),draft_picks[[#This Row],[veto_drafter_team_id]]=""),"",_xlfn.XLOOKUP(draft_picks[[#This Row],[veto_drafter_team_id]],drafter_teams[id],drafter_teams[name]))</f>
        <v/>
      </c>
      <c r="Q1281" t="s">
        <v>15497</v>
      </c>
      <c r="R1281" t="str">
        <f>IF(OR(ISBLANK(draft_picks[[#This Row],[veto_override_drafter_id]]),draft_picks[[#This Row],[veto_override_drafter_id]]=""),"",_xlfn.XLOOKUP(draft_picks[[#This Row],[veto_override_drafter_id]],drafters[id],drafters[name]))</f>
        <v/>
      </c>
      <c r="S1281" t="s">
        <v>15497</v>
      </c>
      <c r="T1281" t="str">
        <f>IF(OR(ISBLANK(draft_picks[[#This Row],[veto_override_team_id]]),draft_picks[[#This Row],[veto_override_team_id]]=""),"",_xlfn.XLOOKUP(draft_picks[[#This Row],[veto_override_team_id]],drafter_teams[id],drafter_teams[name]))</f>
        <v/>
      </c>
    </row>
    <row r="1282" spans="1:20" x14ac:dyDescent="0.25">
      <c r="A1282" t="s">
        <v>526</v>
      </c>
      <c r="B1282" t="str">
        <f>_xlfn.XLOOKUP(draft_picks[[#This Row],[draft_id]],drafts[id],drafts[title])</f>
        <v>Private Eyes</v>
      </c>
      <c r="C1282" s="3">
        <v>2</v>
      </c>
      <c r="D1282">
        <f>IF(C1281&lt;draft_picks[[#This Row],[position]],1,IF(C1281&gt;draft_picks[[#This Row],[position]],D1281+1,IF(C1281=draft_picks[[#This Row],[position]],D1281+1)))</f>
        <v>7</v>
      </c>
      <c r="E1282" t="s">
        <v>6910</v>
      </c>
      <c r="F1282" t="str">
        <f>IF(ISBLANK(draft_picks[[#This Row],[movie_id]]),"",_xlfn.XLOOKUP(draft_picks[[#This Row],[movie_id]],drafts.movies[id],drafts.movies[movie_title]))</f>
        <v>The Maltese Falcon</v>
      </c>
      <c r="G1282" s="3" t="s">
        <v>789</v>
      </c>
      <c r="H1282" t="str">
        <f>IF(ISBLANK(draft_picks[[#This Row],[drafter_id]]),"",_xlfn.XLOOKUP(draft_picks[[#This Row],[drafter_id]],drafters[id],drafters[name]))</f>
        <v>Bryan Cogman</v>
      </c>
      <c r="J1282" t="str">
        <f>IF(ISBLANK(draft_picks[[#This Row],[drafter_team_id]]),"",_xlfn.XLOOKUP(draft_picks[[#This Row],[drafter_team_id]],drafter_teams[id],drafter_teams[name]))</f>
        <v/>
      </c>
      <c r="K1282" s="3" t="s">
        <v>15484</v>
      </c>
      <c r="L1282" t="s">
        <v>789</v>
      </c>
      <c r="M1282" t="str">
        <f>IF(OR(ISBLANK(draft_picks[[#This Row],[veto_drafter_id]]),draft_picks[[#This Row],[veto_drafter_id]]=""),"",_xlfn.XLOOKUP(draft_picks[[#This Row],[veto_drafter_id]],drafters[id],drafters[name]))</f>
        <v>Bryan Cogman</v>
      </c>
      <c r="N1282" t="s">
        <v>15497</v>
      </c>
      <c r="O1282" t="str">
        <f>IF(OR(ISBLANK(draft_picks[[#This Row],[veto_drafter_team_id]]),draft_picks[[#This Row],[veto_drafter_team_id]]=""),"",_xlfn.XLOOKUP(draft_picks[[#This Row],[veto_drafter_team_id]],drafter_teams[id],drafter_teams[name]))</f>
        <v/>
      </c>
      <c r="Q1282" t="s">
        <v>15497</v>
      </c>
      <c r="R1282" t="str">
        <f>IF(OR(ISBLANK(draft_picks[[#This Row],[veto_override_drafter_id]]),draft_picks[[#This Row],[veto_override_drafter_id]]=""),"",_xlfn.XLOOKUP(draft_picks[[#This Row],[veto_override_drafter_id]],drafters[id],drafters[name]))</f>
        <v/>
      </c>
      <c r="S1282" t="s">
        <v>15497</v>
      </c>
      <c r="T1282" t="str">
        <f>IF(OR(ISBLANK(draft_picks[[#This Row],[veto_override_team_id]]),draft_picks[[#This Row],[veto_override_team_id]]=""),"",_xlfn.XLOOKUP(draft_picks[[#This Row],[veto_override_team_id]],drafter_teams[id],drafter_teams[name]))</f>
        <v/>
      </c>
    </row>
    <row r="1283" spans="1:20" x14ac:dyDescent="0.25">
      <c r="A1283" t="s">
        <v>526</v>
      </c>
      <c r="B1283" t="str">
        <f>_xlfn.XLOOKUP(draft_picks[[#This Row],[draft_id]],drafts[id],drafts[title])</f>
        <v>Private Eyes</v>
      </c>
      <c r="C1283" s="3">
        <v>2</v>
      </c>
      <c r="D1283">
        <f>IF(C1282&lt;draft_picks[[#This Row],[position]],1,IF(C1282&gt;draft_picks[[#This Row],[position]],D1282+1,IF(C1282=draft_picks[[#This Row],[position]],D1282+1)))</f>
        <v>8</v>
      </c>
      <c r="E1283" t="s">
        <v>7913</v>
      </c>
      <c r="F1283" t="str">
        <f>IF(ISBLANK(draft_picks[[#This Row],[movie_id]]),"",_xlfn.XLOOKUP(draft_picks[[#This Row],[movie_id]],drafts.movies[id],drafts.movies[movie_title]))</f>
        <v>Chinatown</v>
      </c>
      <c r="G1283" s="3" t="s">
        <v>789</v>
      </c>
      <c r="H1283" t="str">
        <f>IF(ISBLANK(draft_picks[[#This Row],[drafter_id]]),"",_xlfn.XLOOKUP(draft_picks[[#This Row],[drafter_id]],drafters[id],drafters[name]))</f>
        <v>Bryan Cogman</v>
      </c>
      <c r="J1283" t="str">
        <f>IF(ISBLANK(draft_picks[[#This Row],[drafter_team_id]]),"",_xlfn.XLOOKUP(draft_picks[[#This Row],[drafter_team_id]],drafter_teams[id],drafter_teams[name]))</f>
        <v/>
      </c>
      <c r="K1283" s="3" t="s">
        <v>15497</v>
      </c>
      <c r="L1283" t="s">
        <v>15497</v>
      </c>
      <c r="M1283" t="str">
        <f>IF(OR(ISBLANK(draft_picks[[#This Row],[veto_drafter_id]]),draft_picks[[#This Row],[veto_drafter_id]]=""),"",_xlfn.XLOOKUP(draft_picks[[#This Row],[veto_drafter_id]],drafters[id],drafters[name]))</f>
        <v/>
      </c>
      <c r="N1283" t="s">
        <v>15497</v>
      </c>
      <c r="O1283" t="str">
        <f>IF(OR(ISBLANK(draft_picks[[#This Row],[veto_drafter_team_id]]),draft_picks[[#This Row],[veto_drafter_team_id]]=""),"",_xlfn.XLOOKUP(draft_picks[[#This Row],[veto_drafter_team_id]],drafter_teams[id],drafter_teams[name]))</f>
        <v/>
      </c>
      <c r="Q1283" t="s">
        <v>15497</v>
      </c>
      <c r="R1283" t="str">
        <f>IF(OR(ISBLANK(draft_picks[[#This Row],[veto_override_drafter_id]]),draft_picks[[#This Row],[veto_override_drafter_id]]=""),"",_xlfn.XLOOKUP(draft_picks[[#This Row],[veto_override_drafter_id]],drafters[id],drafters[name]))</f>
        <v/>
      </c>
      <c r="S1283" t="s">
        <v>15497</v>
      </c>
      <c r="T1283" t="str">
        <f>IF(OR(ISBLANK(draft_picks[[#This Row],[veto_override_team_id]]),draft_picks[[#This Row],[veto_override_team_id]]=""),"",_xlfn.XLOOKUP(draft_picks[[#This Row],[veto_override_team_id]],drafter_teams[id],drafter_teams[name]))</f>
        <v/>
      </c>
    </row>
    <row r="1284" spans="1:20" x14ac:dyDescent="0.25">
      <c r="A1284" t="s">
        <v>526</v>
      </c>
      <c r="B1284" t="str">
        <f>_xlfn.XLOOKUP(draft_picks[[#This Row],[draft_id]],drafts[id],drafts[title])</f>
        <v>Private Eyes</v>
      </c>
      <c r="C1284" s="3">
        <v>1</v>
      </c>
      <c r="D1284">
        <f>IF(C1283&lt;draft_picks[[#This Row],[position]],1,IF(C1283&gt;draft_picks[[#This Row],[position]],D1283+1,IF(C1283=draft_picks[[#This Row],[position]],D1283+1)))</f>
        <v>9</v>
      </c>
      <c r="E1284" t="s">
        <v>6910</v>
      </c>
      <c r="F1284" t="str">
        <f>IF(ISBLANK(draft_picks[[#This Row],[movie_id]]),"",_xlfn.XLOOKUP(draft_picks[[#This Row],[movie_id]],drafts.movies[id],drafts.movies[movie_title]))</f>
        <v>The Maltese Falcon</v>
      </c>
      <c r="G1284" s="3" t="s">
        <v>967</v>
      </c>
      <c r="H1284" t="str">
        <f>IF(ISBLANK(draft_picks[[#This Row],[drafter_id]]),"",_xlfn.XLOOKUP(draft_picks[[#This Row],[drafter_id]],drafters[id],drafters[name]))</f>
        <v>Milla Bell-Hart</v>
      </c>
      <c r="J1284" t="str">
        <f>IF(ISBLANK(draft_picks[[#This Row],[drafter_team_id]]),"",_xlfn.XLOOKUP(draft_picks[[#This Row],[drafter_team_id]],drafter_teams[id],drafter_teams[name]))</f>
        <v/>
      </c>
      <c r="K1284" s="3" t="s">
        <v>15497</v>
      </c>
      <c r="L1284" t="s">
        <v>15497</v>
      </c>
      <c r="M1284" t="str">
        <f>IF(OR(ISBLANK(draft_picks[[#This Row],[veto_drafter_id]]),draft_picks[[#This Row],[veto_drafter_id]]=""),"",_xlfn.XLOOKUP(draft_picks[[#This Row],[veto_drafter_id]],drafters[id],drafters[name]))</f>
        <v/>
      </c>
      <c r="N1284" t="s">
        <v>15497</v>
      </c>
      <c r="O1284" t="str">
        <f>IF(OR(ISBLANK(draft_picks[[#This Row],[veto_drafter_team_id]]),draft_picks[[#This Row],[veto_drafter_team_id]]=""),"",_xlfn.XLOOKUP(draft_picks[[#This Row],[veto_drafter_team_id]],drafter_teams[id],drafter_teams[name]))</f>
        <v/>
      </c>
      <c r="Q1284" t="s">
        <v>15497</v>
      </c>
      <c r="R1284" t="str">
        <f>IF(OR(ISBLANK(draft_picks[[#This Row],[veto_override_drafter_id]]),draft_picks[[#This Row],[veto_override_drafter_id]]=""),"",_xlfn.XLOOKUP(draft_picks[[#This Row],[veto_override_drafter_id]],drafters[id],drafters[name]))</f>
        <v/>
      </c>
      <c r="S1284" t="s">
        <v>15497</v>
      </c>
      <c r="T1284" t="str">
        <f>IF(OR(ISBLANK(draft_picks[[#This Row],[veto_override_team_id]]),draft_picks[[#This Row],[veto_override_team_id]]=""),"",_xlfn.XLOOKUP(draft_picks[[#This Row],[veto_override_team_id]],drafter_teams[id],drafter_teams[name]))</f>
        <v/>
      </c>
    </row>
    <row r="1285" spans="1:20" x14ac:dyDescent="0.25">
      <c r="A1285" t="s">
        <v>24</v>
      </c>
      <c r="B1285" t="str">
        <f>_xlfn.XLOOKUP(draft_picks[[#This Row],[draft_id]],drafts[id],drafts[title])</f>
        <v>Kelly Reichardt Super Draft</v>
      </c>
      <c r="C1285" s="3">
        <v>7</v>
      </c>
      <c r="D1285">
        <f>IF(C1284&lt;draft_picks[[#This Row],[position]],1,IF(C1284&gt;draft_picks[[#This Row],[position]],D1284+1,IF(C1284=draft_picks[[#This Row],[position]],D1284+1)))</f>
        <v>1</v>
      </c>
      <c r="E1285" t="s">
        <v>1739</v>
      </c>
      <c r="F1285" t="str">
        <f>IF(ISBLANK(draft_picks[[#This Row],[movie_id]]),"",_xlfn.XLOOKUP(draft_picks[[#This Row],[movie_id]],drafts.movies[id],drafts.movies[movie_title]))</f>
        <v>Meek's Cutoff</v>
      </c>
      <c r="G1285" s="3" t="s">
        <v>1166</v>
      </c>
      <c r="H1285" t="str">
        <f>IF(ISBLANK(draft_picks[[#This Row],[drafter_id]]),"",_xlfn.XLOOKUP(draft_picks[[#This Row],[drafter_id]],drafters[id],drafters[name]))</f>
        <v>Lucé Tomlin-Brenner</v>
      </c>
      <c r="J1285" t="str">
        <f>IF(ISBLANK(draft_picks[[#This Row],[drafter_team_id]]),"",_xlfn.XLOOKUP(draft_picks[[#This Row],[drafter_team_id]],drafter_teams[id],drafter_teams[name]))</f>
        <v/>
      </c>
      <c r="K1285" s="3" t="s">
        <v>15484</v>
      </c>
      <c r="L1285" t="s">
        <v>1115</v>
      </c>
      <c r="M1285" t="str">
        <f>IF(OR(ISBLANK(draft_picks[[#This Row],[veto_drafter_id]]),draft_picks[[#This Row],[veto_drafter_id]]=""),"",_xlfn.XLOOKUP(draft_picks[[#This Row],[veto_drafter_id]],drafters[id],drafters[name]))</f>
        <v>Ryan Marker</v>
      </c>
      <c r="N1285" t="s">
        <v>15497</v>
      </c>
      <c r="O1285" t="str">
        <f>IF(OR(ISBLANK(draft_picks[[#This Row],[veto_drafter_team_id]]),draft_picks[[#This Row],[veto_drafter_team_id]]=""),"",_xlfn.XLOOKUP(draft_picks[[#This Row],[veto_drafter_team_id]],drafter_teams[id],drafter_teams[name]))</f>
        <v/>
      </c>
      <c r="Q1285" t="s">
        <v>15497</v>
      </c>
      <c r="R1285" t="str">
        <f>IF(OR(ISBLANK(draft_picks[[#This Row],[veto_override_drafter_id]]),draft_picks[[#This Row],[veto_override_drafter_id]]=""),"",_xlfn.XLOOKUP(draft_picks[[#This Row],[veto_override_drafter_id]],drafters[id],drafters[name]))</f>
        <v/>
      </c>
      <c r="S1285" t="s">
        <v>15497</v>
      </c>
      <c r="T1285" t="str">
        <f>IF(OR(ISBLANK(draft_picks[[#This Row],[veto_override_team_id]]),draft_picks[[#This Row],[veto_override_team_id]]=""),"",_xlfn.XLOOKUP(draft_picks[[#This Row],[veto_override_team_id]],drafter_teams[id],drafter_teams[name]))</f>
        <v/>
      </c>
    </row>
    <row r="1286" spans="1:20" x14ac:dyDescent="0.25">
      <c r="A1286" t="s">
        <v>24</v>
      </c>
      <c r="B1286" t="str">
        <f>_xlfn.XLOOKUP(draft_picks[[#This Row],[draft_id]],drafts[id],drafts[title])</f>
        <v>Kelly Reichardt Super Draft</v>
      </c>
      <c r="C1286" s="3">
        <v>7</v>
      </c>
      <c r="D1286">
        <f>IF(C1285&lt;draft_picks[[#This Row],[position]],1,IF(C1285&gt;draft_picks[[#This Row],[position]],D1285+1,IF(C1285=draft_picks[[#This Row],[position]],D1285+1)))</f>
        <v>2</v>
      </c>
      <c r="E1286" t="s">
        <v>4527</v>
      </c>
      <c r="F1286" t="str">
        <f>IF(ISBLANK(draft_picks[[#This Row],[movie_id]]),"",_xlfn.XLOOKUP(draft_picks[[#This Row],[movie_id]],drafts.movies[id],drafts.movies[movie_title]))</f>
        <v>Old Joy</v>
      </c>
      <c r="G1286" s="3" t="s">
        <v>1166</v>
      </c>
      <c r="H1286" t="str">
        <f>IF(ISBLANK(draft_picks[[#This Row],[drafter_id]]),"",_xlfn.XLOOKUP(draft_picks[[#This Row],[drafter_id]],drafters[id],drafters[name]))</f>
        <v>Lucé Tomlin-Brenner</v>
      </c>
      <c r="J1286" t="str">
        <f>IF(ISBLANK(draft_picks[[#This Row],[drafter_team_id]]),"",_xlfn.XLOOKUP(draft_picks[[#This Row],[drafter_team_id]],drafter_teams[id],drafter_teams[name]))</f>
        <v/>
      </c>
      <c r="K1286" s="3" t="s">
        <v>15497</v>
      </c>
      <c r="L1286" t="s">
        <v>15497</v>
      </c>
      <c r="M1286" t="str">
        <f>IF(OR(ISBLANK(draft_picks[[#This Row],[veto_drafter_id]]),draft_picks[[#This Row],[veto_drafter_id]]=""),"",_xlfn.XLOOKUP(draft_picks[[#This Row],[veto_drafter_id]],drafters[id],drafters[name]))</f>
        <v/>
      </c>
      <c r="N1286" t="s">
        <v>15497</v>
      </c>
      <c r="O1286" t="str">
        <f>IF(OR(ISBLANK(draft_picks[[#This Row],[veto_drafter_team_id]]),draft_picks[[#This Row],[veto_drafter_team_id]]=""),"",_xlfn.XLOOKUP(draft_picks[[#This Row],[veto_drafter_team_id]],drafter_teams[id],drafter_teams[name]))</f>
        <v/>
      </c>
      <c r="Q1286" t="s">
        <v>15497</v>
      </c>
      <c r="R1286" t="str">
        <f>IF(OR(ISBLANK(draft_picks[[#This Row],[veto_override_drafter_id]]),draft_picks[[#This Row],[veto_override_drafter_id]]=""),"",_xlfn.XLOOKUP(draft_picks[[#This Row],[veto_override_drafter_id]],drafters[id],drafters[name]))</f>
        <v/>
      </c>
      <c r="S1286" t="s">
        <v>15497</v>
      </c>
      <c r="T1286" t="str">
        <f>IF(OR(ISBLANK(draft_picks[[#This Row],[veto_override_team_id]]),draft_picks[[#This Row],[veto_override_team_id]]=""),"",_xlfn.XLOOKUP(draft_picks[[#This Row],[veto_override_team_id]],drafter_teams[id],drafter_teams[name]))</f>
        <v/>
      </c>
    </row>
    <row r="1287" spans="1:20" x14ac:dyDescent="0.25">
      <c r="A1287" t="s">
        <v>24</v>
      </c>
      <c r="B1287" t="str">
        <f>_xlfn.XLOOKUP(draft_picks[[#This Row],[draft_id]],drafts[id],drafts[title])</f>
        <v>Kelly Reichardt Super Draft</v>
      </c>
      <c r="C1287" s="3">
        <v>6</v>
      </c>
      <c r="D1287">
        <f>IF(C1286&lt;draft_picks[[#This Row],[position]],1,IF(C1286&gt;draft_picks[[#This Row],[position]],D1286+1,IF(C1286=draft_picks[[#This Row],[position]],D1286+1)))</f>
        <v>3</v>
      </c>
      <c r="E1287" t="s">
        <v>2592</v>
      </c>
      <c r="F1287" t="str">
        <f>IF(ISBLANK(draft_picks[[#This Row],[movie_id]]),"",_xlfn.XLOOKUP(draft_picks[[#This Row],[movie_id]],drafts.movies[id],drafts.movies[movie_title]))</f>
        <v>River of Grass</v>
      </c>
      <c r="G1287" s="3" t="s">
        <v>1166</v>
      </c>
      <c r="H1287" t="str">
        <f>IF(ISBLANK(draft_picks[[#This Row],[drafter_id]]),"",_xlfn.XLOOKUP(draft_picks[[#This Row],[drafter_id]],drafters[id],drafters[name]))</f>
        <v>Lucé Tomlin-Brenner</v>
      </c>
      <c r="J1287" t="str">
        <f>IF(ISBLANK(draft_picks[[#This Row],[drafter_team_id]]),"",_xlfn.XLOOKUP(draft_picks[[#This Row],[drafter_team_id]],drafter_teams[id],drafter_teams[name]))</f>
        <v/>
      </c>
      <c r="K1287" s="3" t="s">
        <v>15497</v>
      </c>
      <c r="L1287" t="s">
        <v>15497</v>
      </c>
      <c r="M1287" t="str">
        <f>IF(OR(ISBLANK(draft_picks[[#This Row],[veto_drafter_id]]),draft_picks[[#This Row],[veto_drafter_id]]=""),"",_xlfn.XLOOKUP(draft_picks[[#This Row],[veto_drafter_id]],drafters[id],drafters[name]))</f>
        <v/>
      </c>
      <c r="N1287" t="s">
        <v>15497</v>
      </c>
      <c r="O1287" t="str">
        <f>IF(OR(ISBLANK(draft_picks[[#This Row],[veto_drafter_team_id]]),draft_picks[[#This Row],[veto_drafter_team_id]]=""),"",_xlfn.XLOOKUP(draft_picks[[#This Row],[veto_drafter_team_id]],drafter_teams[id],drafter_teams[name]))</f>
        <v/>
      </c>
      <c r="Q1287" t="s">
        <v>15497</v>
      </c>
      <c r="R1287" t="str">
        <f>IF(OR(ISBLANK(draft_picks[[#This Row],[veto_override_drafter_id]]),draft_picks[[#This Row],[veto_override_drafter_id]]=""),"",_xlfn.XLOOKUP(draft_picks[[#This Row],[veto_override_drafter_id]],drafters[id],drafters[name]))</f>
        <v/>
      </c>
      <c r="S1287" t="s">
        <v>15497</v>
      </c>
      <c r="T1287" t="str">
        <f>IF(OR(ISBLANK(draft_picks[[#This Row],[veto_override_team_id]]),draft_picks[[#This Row],[veto_override_team_id]]=""),"",_xlfn.XLOOKUP(draft_picks[[#This Row],[veto_override_team_id]],drafter_teams[id],drafter_teams[name]))</f>
        <v/>
      </c>
    </row>
    <row r="1288" spans="1:20" x14ac:dyDescent="0.25">
      <c r="A1288" t="s">
        <v>24</v>
      </c>
      <c r="B1288" t="str">
        <f>_xlfn.XLOOKUP(draft_picks[[#This Row],[draft_id]],drafts[id],drafts[title])</f>
        <v>Kelly Reichardt Super Draft</v>
      </c>
      <c r="C1288" s="3">
        <v>5</v>
      </c>
      <c r="D1288">
        <f>IF(C1287&lt;draft_picks[[#This Row],[position]],1,IF(C1287&gt;draft_picks[[#This Row],[position]],D1287+1,IF(C1287=draft_picks[[#This Row],[position]],D1287+1)))</f>
        <v>4</v>
      </c>
      <c r="E1288" t="s">
        <v>6399</v>
      </c>
      <c r="F1288" t="str">
        <f>IF(ISBLANK(draft_picks[[#This Row],[movie_id]]),"",_xlfn.XLOOKUP(draft_picks[[#This Row],[movie_id]],drafts.movies[id],drafts.movies[movie_title]))</f>
        <v>First Cow</v>
      </c>
      <c r="G1288" s="3" t="s">
        <v>1115</v>
      </c>
      <c r="H1288" t="str">
        <f>IF(ISBLANK(draft_picks[[#This Row],[drafter_id]]),"",_xlfn.XLOOKUP(draft_picks[[#This Row],[drafter_id]],drafters[id],drafters[name]))</f>
        <v>Ryan Marker</v>
      </c>
      <c r="J1288" t="str">
        <f>IF(ISBLANK(draft_picks[[#This Row],[drafter_team_id]]),"",_xlfn.XLOOKUP(draft_picks[[#This Row],[drafter_team_id]],drafter_teams[id],drafter_teams[name]))</f>
        <v/>
      </c>
      <c r="K1288" s="3" t="s">
        <v>15484</v>
      </c>
      <c r="L1288" t="s">
        <v>1166</v>
      </c>
      <c r="M1288" t="str">
        <f>IF(OR(ISBLANK(draft_picks[[#This Row],[veto_drafter_id]]),draft_picks[[#This Row],[veto_drafter_id]]=""),"",_xlfn.XLOOKUP(draft_picks[[#This Row],[veto_drafter_id]],drafters[id],drafters[name]))</f>
        <v>Lucé Tomlin-Brenner</v>
      </c>
      <c r="N1288" t="s">
        <v>15497</v>
      </c>
      <c r="O1288" t="str">
        <f>IF(OR(ISBLANK(draft_picks[[#This Row],[veto_drafter_team_id]]),draft_picks[[#This Row],[veto_drafter_team_id]]=""),"",_xlfn.XLOOKUP(draft_picks[[#This Row],[veto_drafter_team_id]],drafter_teams[id],drafter_teams[name]))</f>
        <v/>
      </c>
      <c r="Q1288" t="s">
        <v>15497</v>
      </c>
      <c r="R1288" t="str">
        <f>IF(OR(ISBLANK(draft_picks[[#This Row],[veto_override_drafter_id]]),draft_picks[[#This Row],[veto_override_drafter_id]]=""),"",_xlfn.XLOOKUP(draft_picks[[#This Row],[veto_override_drafter_id]],drafters[id],drafters[name]))</f>
        <v/>
      </c>
      <c r="S1288" t="s">
        <v>15497</v>
      </c>
      <c r="T1288" t="str">
        <f>IF(OR(ISBLANK(draft_picks[[#This Row],[veto_override_team_id]]),draft_picks[[#This Row],[veto_override_team_id]]=""),"",_xlfn.XLOOKUP(draft_picks[[#This Row],[veto_override_team_id]],drafter_teams[id],drafter_teams[name]))</f>
        <v/>
      </c>
    </row>
    <row r="1289" spans="1:20" x14ac:dyDescent="0.25">
      <c r="A1289" t="s">
        <v>24</v>
      </c>
      <c r="B1289" t="str">
        <f>_xlfn.XLOOKUP(draft_picks[[#This Row],[draft_id]],drafts[id],drafts[title])</f>
        <v>Kelly Reichardt Super Draft</v>
      </c>
      <c r="C1289" s="3">
        <v>5</v>
      </c>
      <c r="D1289">
        <f>IF(C1288&lt;draft_picks[[#This Row],[position]],1,IF(C1288&gt;draft_picks[[#This Row],[position]],D1288+1,IF(C1288=draft_picks[[#This Row],[position]],D1288+1)))</f>
        <v>5</v>
      </c>
      <c r="E1289" t="s">
        <v>6907</v>
      </c>
      <c r="F1289" t="str">
        <f>IF(ISBLANK(draft_picks[[#This Row],[movie_id]]),"",_xlfn.XLOOKUP(draft_picks[[#This Row],[movie_id]],drafts.movies[id],drafts.movies[movie_title]))</f>
        <v>Night Moves</v>
      </c>
      <c r="G1289" s="3" t="s">
        <v>1115</v>
      </c>
      <c r="H1289" t="str">
        <f>IF(ISBLANK(draft_picks[[#This Row],[drafter_id]]),"",_xlfn.XLOOKUP(draft_picks[[#This Row],[drafter_id]],drafters[id],drafters[name]))</f>
        <v>Ryan Marker</v>
      </c>
      <c r="J1289" t="str">
        <f>IF(ISBLANK(draft_picks[[#This Row],[drafter_team_id]]),"",_xlfn.XLOOKUP(draft_picks[[#This Row],[drafter_team_id]],drafter_teams[id],drafter_teams[name]))</f>
        <v/>
      </c>
      <c r="K1289" s="3" t="s">
        <v>15497</v>
      </c>
      <c r="L1289" t="s">
        <v>15497</v>
      </c>
      <c r="M1289" t="str">
        <f>IF(OR(ISBLANK(draft_picks[[#This Row],[veto_drafter_id]]),draft_picks[[#This Row],[veto_drafter_id]]=""),"",_xlfn.XLOOKUP(draft_picks[[#This Row],[veto_drafter_id]],drafters[id],drafters[name]))</f>
        <v/>
      </c>
      <c r="N1289" t="s">
        <v>15497</v>
      </c>
      <c r="O1289" t="str">
        <f>IF(OR(ISBLANK(draft_picks[[#This Row],[veto_drafter_team_id]]),draft_picks[[#This Row],[veto_drafter_team_id]]=""),"",_xlfn.XLOOKUP(draft_picks[[#This Row],[veto_drafter_team_id]],drafter_teams[id],drafter_teams[name]))</f>
        <v/>
      </c>
      <c r="Q1289" t="s">
        <v>15497</v>
      </c>
      <c r="R1289" t="str">
        <f>IF(OR(ISBLANK(draft_picks[[#This Row],[veto_override_drafter_id]]),draft_picks[[#This Row],[veto_override_drafter_id]]=""),"",_xlfn.XLOOKUP(draft_picks[[#This Row],[veto_override_drafter_id]],drafters[id],drafters[name]))</f>
        <v/>
      </c>
      <c r="S1289" t="s">
        <v>15497</v>
      </c>
      <c r="T1289" t="str">
        <f>IF(OR(ISBLANK(draft_picks[[#This Row],[veto_override_team_id]]),draft_picks[[#This Row],[veto_override_team_id]]=""),"",_xlfn.XLOOKUP(draft_picks[[#This Row],[veto_override_team_id]],drafter_teams[id],drafter_teams[name]))</f>
        <v/>
      </c>
    </row>
    <row r="1290" spans="1:20" x14ac:dyDescent="0.25">
      <c r="A1290" t="s">
        <v>24</v>
      </c>
      <c r="B1290" t="str">
        <f>_xlfn.XLOOKUP(draft_picks[[#This Row],[draft_id]],drafts[id],drafts[title])</f>
        <v>Kelly Reichardt Super Draft</v>
      </c>
      <c r="C1290" s="3">
        <v>4</v>
      </c>
      <c r="D1290">
        <f>IF(C1289&lt;draft_picks[[#This Row],[position]],1,IF(C1289&gt;draft_picks[[#This Row],[position]],D1289+1,IF(C1289=draft_picks[[#This Row],[position]],D1289+1)))</f>
        <v>6</v>
      </c>
      <c r="E1290" t="s">
        <v>6399</v>
      </c>
      <c r="F1290" t="str">
        <f>IF(ISBLANK(draft_picks[[#This Row],[movie_id]]),"",_xlfn.XLOOKUP(draft_picks[[#This Row],[movie_id]],drafts.movies[id],drafts.movies[movie_title]))</f>
        <v>First Cow</v>
      </c>
      <c r="G1290" s="3" t="s">
        <v>1115</v>
      </c>
      <c r="H1290" t="str">
        <f>IF(ISBLANK(draft_picks[[#This Row],[drafter_id]]),"",_xlfn.XLOOKUP(draft_picks[[#This Row],[drafter_id]],drafters[id],drafters[name]))</f>
        <v>Ryan Marker</v>
      </c>
      <c r="J1290" t="str">
        <f>IF(ISBLANK(draft_picks[[#This Row],[drafter_team_id]]),"",_xlfn.XLOOKUP(draft_picks[[#This Row],[drafter_team_id]],drafter_teams[id],drafter_teams[name]))</f>
        <v/>
      </c>
      <c r="K1290" s="3" t="s">
        <v>15497</v>
      </c>
      <c r="L1290" t="s">
        <v>15497</v>
      </c>
      <c r="M1290" t="str">
        <f>IF(OR(ISBLANK(draft_picks[[#This Row],[veto_drafter_id]]),draft_picks[[#This Row],[veto_drafter_id]]=""),"",_xlfn.XLOOKUP(draft_picks[[#This Row],[veto_drafter_id]],drafters[id],drafters[name]))</f>
        <v/>
      </c>
      <c r="N1290" t="s">
        <v>15497</v>
      </c>
      <c r="O1290" t="str">
        <f>IF(OR(ISBLANK(draft_picks[[#This Row],[veto_drafter_team_id]]),draft_picks[[#This Row],[veto_drafter_team_id]]=""),"",_xlfn.XLOOKUP(draft_picks[[#This Row],[veto_drafter_team_id]],drafter_teams[id],drafter_teams[name]))</f>
        <v/>
      </c>
      <c r="Q1290" t="s">
        <v>15497</v>
      </c>
      <c r="R1290" t="str">
        <f>IF(OR(ISBLANK(draft_picks[[#This Row],[veto_override_drafter_id]]),draft_picks[[#This Row],[veto_override_drafter_id]]=""),"",_xlfn.XLOOKUP(draft_picks[[#This Row],[veto_override_drafter_id]],drafters[id],drafters[name]))</f>
        <v/>
      </c>
      <c r="S1290" t="s">
        <v>15497</v>
      </c>
      <c r="T1290" t="str">
        <f>IF(OR(ISBLANK(draft_picks[[#This Row],[veto_override_team_id]]),draft_picks[[#This Row],[veto_override_team_id]]=""),"",_xlfn.XLOOKUP(draft_picks[[#This Row],[veto_override_team_id]],drafter_teams[id],drafter_teams[name]))</f>
        <v/>
      </c>
    </row>
    <row r="1291" spans="1:20" x14ac:dyDescent="0.25">
      <c r="A1291" t="s">
        <v>24</v>
      </c>
      <c r="B1291" t="str">
        <f>_xlfn.XLOOKUP(draft_picks[[#This Row],[draft_id]],drafts[id],drafts[title])</f>
        <v>Kelly Reichardt Super Draft</v>
      </c>
      <c r="C1291" s="3">
        <v>3</v>
      </c>
      <c r="D1291">
        <f>IF(C1290&lt;draft_picks[[#This Row],[position]],1,IF(C1290&gt;draft_picks[[#This Row],[position]],D1290+1,IF(C1290=draft_picks[[#This Row],[position]],D1290+1)))</f>
        <v>7</v>
      </c>
      <c r="E1291" t="s">
        <v>1739</v>
      </c>
      <c r="F1291" t="str">
        <f>IF(ISBLANK(draft_picks[[#This Row],[movie_id]]),"",_xlfn.XLOOKUP(draft_picks[[#This Row],[movie_id]],drafts.movies[id],drafts.movies[movie_title]))</f>
        <v>Meek's Cutoff</v>
      </c>
      <c r="G1291" s="3" t="s">
        <v>1166</v>
      </c>
      <c r="H1291" t="str">
        <f>IF(ISBLANK(draft_picks[[#This Row],[drafter_id]]),"",_xlfn.XLOOKUP(draft_picks[[#This Row],[drafter_id]],drafters[id],drafters[name]))</f>
        <v>Lucé Tomlin-Brenner</v>
      </c>
      <c r="J1291" t="str">
        <f>IF(ISBLANK(draft_picks[[#This Row],[drafter_team_id]]),"",_xlfn.XLOOKUP(draft_picks[[#This Row],[drafter_team_id]],drafter_teams[id],drafter_teams[name]))</f>
        <v/>
      </c>
      <c r="K1291" s="3" t="s">
        <v>15497</v>
      </c>
      <c r="L1291" t="s">
        <v>15497</v>
      </c>
      <c r="M1291" t="str">
        <f>IF(OR(ISBLANK(draft_picks[[#This Row],[veto_drafter_id]]),draft_picks[[#This Row],[veto_drafter_id]]=""),"",_xlfn.XLOOKUP(draft_picks[[#This Row],[veto_drafter_id]],drafters[id],drafters[name]))</f>
        <v/>
      </c>
      <c r="N1291" t="s">
        <v>15497</v>
      </c>
      <c r="O1291" t="str">
        <f>IF(OR(ISBLANK(draft_picks[[#This Row],[veto_drafter_team_id]]),draft_picks[[#This Row],[veto_drafter_team_id]]=""),"",_xlfn.XLOOKUP(draft_picks[[#This Row],[veto_drafter_team_id]],drafter_teams[id],drafter_teams[name]))</f>
        <v/>
      </c>
      <c r="Q1291" t="s">
        <v>15497</v>
      </c>
      <c r="R1291" t="str">
        <f>IF(OR(ISBLANK(draft_picks[[#This Row],[veto_override_drafter_id]]),draft_picks[[#This Row],[veto_override_drafter_id]]=""),"",_xlfn.XLOOKUP(draft_picks[[#This Row],[veto_override_drafter_id]],drafters[id],drafters[name]))</f>
        <v/>
      </c>
      <c r="S1291" t="s">
        <v>15497</v>
      </c>
      <c r="T1291" t="str">
        <f>IF(OR(ISBLANK(draft_picks[[#This Row],[veto_override_team_id]]),draft_picks[[#This Row],[veto_override_team_id]]=""),"",_xlfn.XLOOKUP(draft_picks[[#This Row],[veto_override_team_id]],drafter_teams[id],drafter_teams[name]))</f>
        <v/>
      </c>
    </row>
    <row r="1292" spans="1:20" x14ac:dyDescent="0.25">
      <c r="A1292" t="s">
        <v>24</v>
      </c>
      <c r="B1292" t="str">
        <f>_xlfn.XLOOKUP(draft_picks[[#This Row],[draft_id]],drafts[id],drafts[title])</f>
        <v>Kelly Reichardt Super Draft</v>
      </c>
      <c r="C1292" s="3">
        <v>2</v>
      </c>
      <c r="D1292">
        <f>IF(C1291&lt;draft_picks[[#This Row],[position]],1,IF(C1291&gt;draft_picks[[#This Row],[position]],D1291+1,IF(C1291=draft_picks[[#This Row],[position]],D1291+1)))</f>
        <v>8</v>
      </c>
      <c r="E1292" t="s">
        <v>4758</v>
      </c>
      <c r="F1292" t="str">
        <f>IF(ISBLANK(draft_picks[[#This Row],[movie_id]]),"",_xlfn.XLOOKUP(draft_picks[[#This Row],[movie_id]],drafts.movies[id],drafts.movies[movie_title]))</f>
        <v>Wendy and Lucy</v>
      </c>
      <c r="G1292" s="3" t="s">
        <v>1115</v>
      </c>
      <c r="H1292" t="str">
        <f>IF(ISBLANK(draft_picks[[#This Row],[drafter_id]]),"",_xlfn.XLOOKUP(draft_picks[[#This Row],[drafter_id]],drafters[id],drafters[name]))</f>
        <v>Ryan Marker</v>
      </c>
      <c r="J1292" t="str">
        <f>IF(ISBLANK(draft_picks[[#This Row],[drafter_team_id]]),"",_xlfn.XLOOKUP(draft_picks[[#This Row],[drafter_team_id]],drafter_teams[id],drafter_teams[name]))</f>
        <v/>
      </c>
      <c r="K1292" s="3" t="s">
        <v>15497</v>
      </c>
      <c r="L1292" t="s">
        <v>15497</v>
      </c>
      <c r="M1292" t="str">
        <f>IF(OR(ISBLANK(draft_picks[[#This Row],[veto_drafter_id]]),draft_picks[[#This Row],[veto_drafter_id]]=""),"",_xlfn.XLOOKUP(draft_picks[[#This Row],[veto_drafter_id]],drafters[id],drafters[name]))</f>
        <v/>
      </c>
      <c r="N1292" t="s">
        <v>15497</v>
      </c>
      <c r="O1292" t="str">
        <f>IF(OR(ISBLANK(draft_picks[[#This Row],[veto_drafter_team_id]]),draft_picks[[#This Row],[veto_drafter_team_id]]=""),"",_xlfn.XLOOKUP(draft_picks[[#This Row],[veto_drafter_team_id]],drafter_teams[id],drafter_teams[name]))</f>
        <v/>
      </c>
      <c r="Q1292" t="s">
        <v>15497</v>
      </c>
      <c r="R1292" t="str">
        <f>IF(OR(ISBLANK(draft_picks[[#This Row],[veto_override_drafter_id]]),draft_picks[[#This Row],[veto_override_drafter_id]]=""),"",_xlfn.XLOOKUP(draft_picks[[#This Row],[veto_override_drafter_id]],drafters[id],drafters[name]))</f>
        <v/>
      </c>
      <c r="S1292" t="s">
        <v>15497</v>
      </c>
      <c r="T1292" t="str">
        <f>IF(OR(ISBLANK(draft_picks[[#This Row],[veto_override_team_id]]),draft_picks[[#This Row],[veto_override_team_id]]=""),"",_xlfn.XLOOKUP(draft_picks[[#This Row],[veto_override_team_id]],drafter_teams[id],drafter_teams[name]))</f>
        <v/>
      </c>
    </row>
    <row r="1293" spans="1:20" x14ac:dyDescent="0.25">
      <c r="A1293" t="s">
        <v>24</v>
      </c>
      <c r="B1293" t="str">
        <f>_xlfn.XLOOKUP(draft_picks[[#This Row],[draft_id]],drafts[id],drafts[title])</f>
        <v>Kelly Reichardt Super Draft</v>
      </c>
      <c r="C1293" s="3">
        <v>1</v>
      </c>
      <c r="D1293">
        <f>IF(C1292&lt;draft_picks[[#This Row],[position]],1,IF(C1292&gt;draft_picks[[#This Row],[position]],D1292+1,IF(C1292=draft_picks[[#This Row],[position]],D1292+1)))</f>
        <v>9</v>
      </c>
      <c r="E1293" t="s">
        <v>1730</v>
      </c>
      <c r="F1293" t="str">
        <f>IF(ISBLANK(draft_picks[[#This Row],[movie_id]]),"",_xlfn.XLOOKUP(draft_picks[[#This Row],[movie_id]],drafts.movies[id],drafts.movies[movie_title]))</f>
        <v>Certain Women</v>
      </c>
      <c r="G1293" s="3" t="s">
        <v>1166</v>
      </c>
      <c r="H1293" t="str">
        <f>IF(ISBLANK(draft_picks[[#This Row],[drafter_id]]),"",_xlfn.XLOOKUP(draft_picks[[#This Row],[drafter_id]],drafters[id],drafters[name]))</f>
        <v>Lucé Tomlin-Brenner</v>
      </c>
      <c r="J1293" t="str">
        <f>IF(ISBLANK(draft_picks[[#This Row],[drafter_team_id]]),"",_xlfn.XLOOKUP(draft_picks[[#This Row],[drafter_team_id]],drafter_teams[id],drafter_teams[name]))</f>
        <v/>
      </c>
      <c r="K1293" s="3" t="s">
        <v>15497</v>
      </c>
      <c r="L1293" t="s">
        <v>15497</v>
      </c>
      <c r="M1293" t="str">
        <f>IF(OR(ISBLANK(draft_picks[[#This Row],[veto_drafter_id]]),draft_picks[[#This Row],[veto_drafter_id]]=""),"",_xlfn.XLOOKUP(draft_picks[[#This Row],[veto_drafter_id]],drafters[id],drafters[name]))</f>
        <v/>
      </c>
      <c r="N1293" t="s">
        <v>15497</v>
      </c>
      <c r="O1293" t="str">
        <f>IF(OR(ISBLANK(draft_picks[[#This Row],[veto_drafter_team_id]]),draft_picks[[#This Row],[veto_drafter_team_id]]=""),"",_xlfn.XLOOKUP(draft_picks[[#This Row],[veto_drafter_team_id]],drafter_teams[id],drafter_teams[name]))</f>
        <v/>
      </c>
      <c r="Q1293" t="s">
        <v>15497</v>
      </c>
      <c r="R1293" t="str">
        <f>IF(OR(ISBLANK(draft_picks[[#This Row],[veto_override_drafter_id]]),draft_picks[[#This Row],[veto_override_drafter_id]]=""),"",_xlfn.XLOOKUP(draft_picks[[#This Row],[veto_override_drafter_id]],drafters[id],drafters[name]))</f>
        <v/>
      </c>
      <c r="S1293" t="s">
        <v>15497</v>
      </c>
      <c r="T1293" t="str">
        <f>IF(OR(ISBLANK(draft_picks[[#This Row],[veto_override_team_id]]),draft_picks[[#This Row],[veto_override_team_id]]=""),"",_xlfn.XLOOKUP(draft_picks[[#This Row],[veto_override_team_id]],drafter_teams[id],drafter_teams[name]))</f>
        <v/>
      </c>
    </row>
    <row r="1294" spans="1:20" x14ac:dyDescent="0.25">
      <c r="A1294" t="s">
        <v>280</v>
      </c>
      <c r="B1294" t="str">
        <f>_xlfn.XLOOKUP(draft_picks[[#This Row],[draft_id]],drafts[id],drafts[title])</f>
        <v>BFFFs</v>
      </c>
      <c r="C1294" s="3">
        <v>7</v>
      </c>
      <c r="D1294">
        <f>IF(C1293&lt;draft_picks[[#This Row],[position]],1,IF(C1293&gt;draft_picks[[#This Row],[position]],D1293+1,IF(C1293=draft_picks[[#This Row],[position]],D1293+1)))</f>
        <v>1</v>
      </c>
      <c r="E1294" t="s">
        <v>3582</v>
      </c>
      <c r="F1294" t="str">
        <f>IF(ISBLANK(draft_picks[[#This Row],[movie_id]]),"",_xlfn.XLOOKUP(draft_picks[[#This Row],[movie_id]],drafts.movies[id],drafts.movies[movie_title]))</f>
        <v>The Spy Who Dumped Me</v>
      </c>
      <c r="G1294" s="3" t="s">
        <v>1013</v>
      </c>
      <c r="H1294" t="str">
        <f>IF(ISBLANK(draft_picks[[#This Row],[drafter_id]]),"",_xlfn.XLOOKUP(draft_picks[[#This Row],[drafter_id]],drafters[id],drafters[name]))</f>
        <v>Rachel Walker</v>
      </c>
      <c r="J1294" t="str">
        <f>IF(ISBLANK(draft_picks[[#This Row],[drafter_team_id]]),"",_xlfn.XLOOKUP(draft_picks[[#This Row],[drafter_team_id]],drafter_teams[id],drafter_teams[name]))</f>
        <v/>
      </c>
      <c r="K1294" s="3" t="s">
        <v>15497</v>
      </c>
      <c r="L1294" t="s">
        <v>15497</v>
      </c>
      <c r="M1294" t="str">
        <f>IF(OR(ISBLANK(draft_picks[[#This Row],[veto_drafter_id]]),draft_picks[[#This Row],[veto_drafter_id]]=""),"",_xlfn.XLOOKUP(draft_picks[[#This Row],[veto_drafter_id]],drafters[id],drafters[name]))</f>
        <v/>
      </c>
      <c r="N1294" t="s">
        <v>15497</v>
      </c>
      <c r="O1294" t="str">
        <f>IF(OR(ISBLANK(draft_picks[[#This Row],[veto_drafter_team_id]]),draft_picks[[#This Row],[veto_drafter_team_id]]=""),"",_xlfn.XLOOKUP(draft_picks[[#This Row],[veto_drafter_team_id]],drafter_teams[id],drafter_teams[name]))</f>
        <v/>
      </c>
      <c r="Q1294" t="s">
        <v>15497</v>
      </c>
      <c r="R1294" t="str">
        <f>IF(OR(ISBLANK(draft_picks[[#This Row],[veto_override_drafter_id]]),draft_picks[[#This Row],[veto_override_drafter_id]]=""),"",_xlfn.XLOOKUP(draft_picks[[#This Row],[veto_override_drafter_id]],drafters[id],drafters[name]))</f>
        <v/>
      </c>
      <c r="S1294" t="s">
        <v>15497</v>
      </c>
      <c r="T1294" t="str">
        <f>IF(OR(ISBLANK(draft_picks[[#This Row],[veto_override_team_id]]),draft_picks[[#This Row],[veto_override_team_id]]=""),"",_xlfn.XLOOKUP(draft_picks[[#This Row],[veto_override_team_id]],drafter_teams[id],drafter_teams[name]))</f>
        <v/>
      </c>
    </row>
    <row r="1295" spans="1:20" x14ac:dyDescent="0.25">
      <c r="A1295" t="s">
        <v>280</v>
      </c>
      <c r="B1295" t="str">
        <f>_xlfn.XLOOKUP(draft_picks[[#This Row],[draft_id]],drafts[id],drafts[title])</f>
        <v>BFFFs</v>
      </c>
      <c r="C1295" s="3">
        <v>6</v>
      </c>
      <c r="D1295">
        <f>IF(C1294&lt;draft_picks[[#This Row],[position]],1,IF(C1294&gt;draft_picks[[#This Row],[position]],D1294+1,IF(C1294=draft_picks[[#This Row],[position]],D1294+1)))</f>
        <v>2</v>
      </c>
      <c r="E1295" t="s">
        <v>2436</v>
      </c>
      <c r="F1295" t="str">
        <f>IF(ISBLANK(draft_picks[[#This Row],[movie_id]]),"",_xlfn.XLOOKUP(draft_picks[[#This Row],[movie_id]],drafts.movies[id],drafts.movies[movie_title]))</f>
        <v>Frances Ha</v>
      </c>
      <c r="G1295" s="3" t="s">
        <v>1013</v>
      </c>
      <c r="H1295" t="str">
        <f>IF(ISBLANK(draft_picks[[#This Row],[drafter_id]]),"",_xlfn.XLOOKUP(draft_picks[[#This Row],[drafter_id]],drafters[id],drafters[name]))</f>
        <v>Rachel Walker</v>
      </c>
      <c r="J1295" t="str">
        <f>IF(ISBLANK(draft_picks[[#This Row],[drafter_team_id]]),"",_xlfn.XLOOKUP(draft_picks[[#This Row],[drafter_team_id]],drafter_teams[id],drafter_teams[name]))</f>
        <v/>
      </c>
      <c r="K1295" s="3" t="s">
        <v>15497</v>
      </c>
      <c r="L1295" t="s">
        <v>15497</v>
      </c>
      <c r="M1295" t="str">
        <f>IF(OR(ISBLANK(draft_picks[[#This Row],[veto_drafter_id]]),draft_picks[[#This Row],[veto_drafter_id]]=""),"",_xlfn.XLOOKUP(draft_picks[[#This Row],[veto_drafter_id]],drafters[id],drafters[name]))</f>
        <v/>
      </c>
      <c r="N1295" t="s">
        <v>15497</v>
      </c>
      <c r="O1295" t="str">
        <f>IF(OR(ISBLANK(draft_picks[[#This Row],[veto_drafter_team_id]]),draft_picks[[#This Row],[veto_drafter_team_id]]=""),"",_xlfn.XLOOKUP(draft_picks[[#This Row],[veto_drafter_team_id]],drafter_teams[id],drafter_teams[name]))</f>
        <v/>
      </c>
      <c r="Q1295" t="s">
        <v>15497</v>
      </c>
      <c r="R1295" t="str">
        <f>IF(OR(ISBLANK(draft_picks[[#This Row],[veto_override_drafter_id]]),draft_picks[[#This Row],[veto_override_drafter_id]]=""),"",_xlfn.XLOOKUP(draft_picks[[#This Row],[veto_override_drafter_id]],drafters[id],drafters[name]))</f>
        <v/>
      </c>
      <c r="S1295" t="s">
        <v>15497</v>
      </c>
      <c r="T1295" t="str">
        <f>IF(OR(ISBLANK(draft_picks[[#This Row],[veto_override_team_id]]),draft_picks[[#This Row],[veto_override_team_id]]=""),"",_xlfn.XLOOKUP(draft_picks[[#This Row],[veto_override_team_id]],drafter_teams[id],drafter_teams[name]))</f>
        <v/>
      </c>
    </row>
    <row r="1296" spans="1:20" x14ac:dyDescent="0.25">
      <c r="A1296" t="s">
        <v>280</v>
      </c>
      <c r="B1296" t="str">
        <f>_xlfn.XLOOKUP(draft_picks[[#This Row],[draft_id]],drafts[id],drafts[title])</f>
        <v>BFFFs</v>
      </c>
      <c r="C1296" s="3">
        <v>5</v>
      </c>
      <c r="D1296">
        <f>IF(C1295&lt;draft_picks[[#This Row],[position]],1,IF(C1295&gt;draft_picks[[#This Row],[position]],D1295+1,IF(C1295=draft_picks[[#This Row],[position]],D1295+1)))</f>
        <v>3</v>
      </c>
      <c r="E1296" t="s">
        <v>8423</v>
      </c>
      <c r="F1296" t="str">
        <f>IF(ISBLANK(draft_picks[[#This Row],[movie_id]]),"",_xlfn.XLOOKUP(draft_picks[[#This Row],[movie_id]],drafts.movies[id],drafts.movies[movie_title]))</f>
        <v>Girls Trip</v>
      </c>
      <c r="G1296" s="3" t="s">
        <v>847</v>
      </c>
      <c r="H1296" t="str">
        <f>IF(ISBLANK(draft_picks[[#This Row],[drafter_id]]),"",_xlfn.XLOOKUP(draft_picks[[#This Row],[drafter_id]],drafters[id],drafters[name]))</f>
        <v>Anam Syed</v>
      </c>
      <c r="J1296" t="str">
        <f>IF(ISBLANK(draft_picks[[#This Row],[drafter_team_id]]),"",_xlfn.XLOOKUP(draft_picks[[#This Row],[drafter_team_id]],drafter_teams[id],drafter_teams[name]))</f>
        <v/>
      </c>
      <c r="K1296" s="3" t="s">
        <v>15497</v>
      </c>
      <c r="L1296" t="s">
        <v>15497</v>
      </c>
      <c r="M1296" t="str">
        <f>IF(OR(ISBLANK(draft_picks[[#This Row],[veto_drafter_id]]),draft_picks[[#This Row],[veto_drafter_id]]=""),"",_xlfn.XLOOKUP(draft_picks[[#This Row],[veto_drafter_id]],drafters[id],drafters[name]))</f>
        <v/>
      </c>
      <c r="N1296" t="s">
        <v>15497</v>
      </c>
      <c r="O1296" t="str">
        <f>IF(OR(ISBLANK(draft_picks[[#This Row],[veto_drafter_team_id]]),draft_picks[[#This Row],[veto_drafter_team_id]]=""),"",_xlfn.XLOOKUP(draft_picks[[#This Row],[veto_drafter_team_id]],drafter_teams[id],drafter_teams[name]))</f>
        <v/>
      </c>
      <c r="Q1296" t="s">
        <v>15497</v>
      </c>
      <c r="R1296" t="str">
        <f>IF(OR(ISBLANK(draft_picks[[#This Row],[veto_override_drafter_id]]),draft_picks[[#This Row],[veto_override_drafter_id]]=""),"",_xlfn.XLOOKUP(draft_picks[[#This Row],[veto_override_drafter_id]],drafters[id],drafters[name]))</f>
        <v/>
      </c>
      <c r="S1296" t="s">
        <v>15497</v>
      </c>
      <c r="T1296" t="str">
        <f>IF(OR(ISBLANK(draft_picks[[#This Row],[veto_override_team_id]]),draft_picks[[#This Row],[veto_override_team_id]]=""),"",_xlfn.XLOOKUP(draft_picks[[#This Row],[veto_override_team_id]],drafter_teams[id],drafter_teams[name]))</f>
        <v/>
      </c>
    </row>
    <row r="1297" spans="1:20" x14ac:dyDescent="0.25">
      <c r="A1297" t="s">
        <v>280</v>
      </c>
      <c r="B1297" t="str">
        <f>_xlfn.XLOOKUP(draft_picks[[#This Row],[draft_id]],drafts[id],drafts[title])</f>
        <v>BFFFs</v>
      </c>
      <c r="C1297" s="3">
        <v>4</v>
      </c>
      <c r="D1297">
        <f>IF(C1296&lt;draft_picks[[#This Row],[position]],1,IF(C1296&gt;draft_picks[[#This Row],[position]],D1296+1,IF(C1296=draft_picks[[#This Row],[position]],D1296+1)))</f>
        <v>4</v>
      </c>
      <c r="E1297" t="s">
        <v>7706</v>
      </c>
      <c r="F1297" t="str">
        <f>IF(ISBLANK(draft_picks[[#This Row],[movie_id]]),"",_xlfn.XLOOKUP(draft_picks[[#This Row],[movie_id]],drafts.movies[id],drafts.movies[movie_title]))</f>
        <v>Beaches</v>
      </c>
      <c r="G1297" s="3" t="s">
        <v>1013</v>
      </c>
      <c r="H1297" t="str">
        <f>IF(ISBLANK(draft_picks[[#This Row],[drafter_id]]),"",_xlfn.XLOOKUP(draft_picks[[#This Row],[drafter_id]],drafters[id],drafters[name]))</f>
        <v>Rachel Walker</v>
      </c>
      <c r="J1297" t="str">
        <f>IF(ISBLANK(draft_picks[[#This Row],[drafter_team_id]]),"",_xlfn.XLOOKUP(draft_picks[[#This Row],[drafter_team_id]],drafter_teams[id],drafter_teams[name]))</f>
        <v/>
      </c>
      <c r="K1297" s="3" t="s">
        <v>15484</v>
      </c>
      <c r="L1297" t="s">
        <v>847</v>
      </c>
      <c r="M1297" t="str">
        <f>IF(OR(ISBLANK(draft_picks[[#This Row],[veto_drafter_id]]),draft_picks[[#This Row],[veto_drafter_id]]=""),"",_xlfn.XLOOKUP(draft_picks[[#This Row],[veto_drafter_id]],drafters[id],drafters[name]))</f>
        <v>Anam Syed</v>
      </c>
      <c r="N1297" t="s">
        <v>15497</v>
      </c>
      <c r="O1297" t="str">
        <f>IF(OR(ISBLANK(draft_picks[[#This Row],[veto_drafter_team_id]]),draft_picks[[#This Row],[veto_drafter_team_id]]=""),"",_xlfn.XLOOKUP(draft_picks[[#This Row],[veto_drafter_team_id]],drafter_teams[id],drafter_teams[name]))</f>
        <v/>
      </c>
      <c r="Q1297" t="s">
        <v>15497</v>
      </c>
      <c r="R1297" t="str">
        <f>IF(OR(ISBLANK(draft_picks[[#This Row],[veto_override_drafter_id]]),draft_picks[[#This Row],[veto_override_drafter_id]]=""),"",_xlfn.XLOOKUP(draft_picks[[#This Row],[veto_override_drafter_id]],drafters[id],drafters[name]))</f>
        <v/>
      </c>
      <c r="S1297" t="s">
        <v>15497</v>
      </c>
      <c r="T1297" t="str">
        <f>IF(OR(ISBLANK(draft_picks[[#This Row],[veto_override_team_id]]),draft_picks[[#This Row],[veto_override_team_id]]=""),"",_xlfn.XLOOKUP(draft_picks[[#This Row],[veto_override_team_id]],drafter_teams[id],drafter_teams[name]))</f>
        <v/>
      </c>
    </row>
    <row r="1298" spans="1:20" x14ac:dyDescent="0.25">
      <c r="A1298" t="s">
        <v>280</v>
      </c>
      <c r="B1298" t="str">
        <f>_xlfn.XLOOKUP(draft_picks[[#This Row],[draft_id]],drafts[id],drafts[title])</f>
        <v>BFFFs</v>
      </c>
      <c r="C1298" s="3">
        <v>4</v>
      </c>
      <c r="D1298">
        <f>IF(C1297&lt;draft_picks[[#This Row],[position]],1,IF(C1297&gt;draft_picks[[#This Row],[position]],D1297+1,IF(C1297=draft_picks[[#This Row],[position]],D1297+1)))</f>
        <v>5</v>
      </c>
      <c r="E1298" t="s">
        <v>1568</v>
      </c>
      <c r="F1298" t="str">
        <f>IF(ISBLANK(draft_picks[[#This Row],[movie_id]]),"",_xlfn.XLOOKUP(draft_picks[[#This Row],[movie_id]],drafts.movies[id],drafts.movies[movie_title]))</f>
        <v>Bridesmaids</v>
      </c>
      <c r="G1298" s="3" t="s">
        <v>1013</v>
      </c>
      <c r="H1298" t="str">
        <f>IF(ISBLANK(draft_picks[[#This Row],[drafter_id]]),"",_xlfn.XLOOKUP(draft_picks[[#This Row],[drafter_id]],drafters[id],drafters[name]))</f>
        <v>Rachel Walker</v>
      </c>
      <c r="J1298" t="str">
        <f>IF(ISBLANK(draft_picks[[#This Row],[drafter_team_id]]),"",_xlfn.XLOOKUP(draft_picks[[#This Row],[drafter_team_id]],drafter_teams[id],drafter_teams[name]))</f>
        <v/>
      </c>
      <c r="K1298" s="3" t="s">
        <v>15497</v>
      </c>
      <c r="L1298" t="s">
        <v>15497</v>
      </c>
      <c r="M1298" t="str">
        <f>IF(OR(ISBLANK(draft_picks[[#This Row],[veto_drafter_id]]),draft_picks[[#This Row],[veto_drafter_id]]=""),"",_xlfn.XLOOKUP(draft_picks[[#This Row],[veto_drafter_id]],drafters[id],drafters[name]))</f>
        <v/>
      </c>
      <c r="N1298" t="s">
        <v>15497</v>
      </c>
      <c r="O1298" t="str">
        <f>IF(OR(ISBLANK(draft_picks[[#This Row],[veto_drafter_team_id]]),draft_picks[[#This Row],[veto_drafter_team_id]]=""),"",_xlfn.XLOOKUP(draft_picks[[#This Row],[veto_drafter_team_id]],drafter_teams[id],drafter_teams[name]))</f>
        <v/>
      </c>
      <c r="Q1298" t="s">
        <v>15497</v>
      </c>
      <c r="R1298" t="str">
        <f>IF(OR(ISBLANK(draft_picks[[#This Row],[veto_override_drafter_id]]),draft_picks[[#This Row],[veto_override_drafter_id]]=""),"",_xlfn.XLOOKUP(draft_picks[[#This Row],[veto_override_drafter_id]],drafters[id],drafters[name]))</f>
        <v/>
      </c>
      <c r="S1298" t="s">
        <v>15497</v>
      </c>
      <c r="T1298" t="str">
        <f>IF(OR(ISBLANK(draft_picks[[#This Row],[veto_override_team_id]]),draft_picks[[#This Row],[veto_override_team_id]]=""),"",_xlfn.XLOOKUP(draft_picks[[#This Row],[veto_override_team_id]],drafter_teams[id],drafter_teams[name]))</f>
        <v/>
      </c>
    </row>
    <row r="1299" spans="1:20" x14ac:dyDescent="0.25">
      <c r="A1299" t="s">
        <v>280</v>
      </c>
      <c r="B1299" t="str">
        <f>_xlfn.XLOOKUP(draft_picks[[#This Row],[draft_id]],drafts[id],drafts[title])</f>
        <v>BFFFs</v>
      </c>
      <c r="C1299" s="3">
        <v>3</v>
      </c>
      <c r="D1299">
        <f>IF(C1298&lt;draft_picks[[#This Row],[position]],1,IF(C1298&gt;draft_picks[[#This Row],[position]],D1298+1,IF(C1298=draft_picks[[#This Row],[position]],D1298+1)))</f>
        <v>6</v>
      </c>
      <c r="E1299" t="s">
        <v>7856</v>
      </c>
      <c r="F1299" t="str">
        <f>IF(ISBLANK(draft_picks[[#This Row],[movie_id]]),"",_xlfn.XLOOKUP(draft_picks[[#This Row],[movie_id]],drafts.movies[id],drafts.movies[movie_title]))</f>
        <v>Romy and Michele's High School Reunion</v>
      </c>
      <c r="G1299" s="3" t="s">
        <v>847</v>
      </c>
      <c r="H1299" t="str">
        <f>IF(ISBLANK(draft_picks[[#This Row],[drafter_id]]),"",_xlfn.XLOOKUP(draft_picks[[#This Row],[drafter_id]],drafters[id],drafters[name]))</f>
        <v>Anam Syed</v>
      </c>
      <c r="J1299" t="str">
        <f>IF(ISBLANK(draft_picks[[#This Row],[drafter_team_id]]),"",_xlfn.XLOOKUP(draft_picks[[#This Row],[drafter_team_id]],drafter_teams[id],drafter_teams[name]))</f>
        <v/>
      </c>
      <c r="K1299" s="3" t="s">
        <v>15484</v>
      </c>
      <c r="L1299" t="s">
        <v>1013</v>
      </c>
      <c r="M1299" t="str">
        <f>IF(OR(ISBLANK(draft_picks[[#This Row],[veto_drafter_id]]),draft_picks[[#This Row],[veto_drafter_id]]=""),"",_xlfn.XLOOKUP(draft_picks[[#This Row],[veto_drafter_id]],drafters[id],drafters[name]))</f>
        <v>Rachel Walker</v>
      </c>
      <c r="N1299" t="s">
        <v>15497</v>
      </c>
      <c r="O1299" t="str">
        <f>IF(OR(ISBLANK(draft_picks[[#This Row],[veto_drafter_team_id]]),draft_picks[[#This Row],[veto_drafter_team_id]]=""),"",_xlfn.XLOOKUP(draft_picks[[#This Row],[veto_drafter_team_id]],drafter_teams[id],drafter_teams[name]))</f>
        <v/>
      </c>
      <c r="Q1299" t="s">
        <v>15497</v>
      </c>
      <c r="R1299" t="str">
        <f>IF(OR(ISBLANK(draft_picks[[#This Row],[veto_override_drafter_id]]),draft_picks[[#This Row],[veto_override_drafter_id]]=""),"",_xlfn.XLOOKUP(draft_picks[[#This Row],[veto_override_drafter_id]],drafters[id],drafters[name]))</f>
        <v/>
      </c>
      <c r="S1299" t="s">
        <v>15497</v>
      </c>
      <c r="T1299" t="str">
        <f>IF(OR(ISBLANK(draft_picks[[#This Row],[veto_override_team_id]]),draft_picks[[#This Row],[veto_override_team_id]]=""),"",_xlfn.XLOOKUP(draft_picks[[#This Row],[veto_override_team_id]],drafter_teams[id],drafter_teams[name]))</f>
        <v/>
      </c>
    </row>
    <row r="1300" spans="1:20" x14ac:dyDescent="0.25">
      <c r="A1300" t="s">
        <v>280</v>
      </c>
      <c r="B1300" t="str">
        <f>_xlfn.XLOOKUP(draft_picks[[#This Row],[draft_id]],drafts[id],drafts[title])</f>
        <v>BFFFs</v>
      </c>
      <c r="C1300" s="3">
        <v>3</v>
      </c>
      <c r="D1300">
        <f>IF(C1299&lt;draft_picks[[#This Row],[position]],1,IF(C1299&gt;draft_picks[[#This Row],[position]],D1299+1,IF(C1299=draft_picks[[#This Row],[position]],D1299+1)))</f>
        <v>7</v>
      </c>
      <c r="E1300" t="s">
        <v>3035</v>
      </c>
      <c r="F1300" t="str">
        <f>IF(ISBLANK(draft_picks[[#This Row],[movie_id]]),"",_xlfn.XLOOKUP(draft_picks[[#This Row],[movie_id]],drafts.movies[id],drafts.movies[movie_title]))</f>
        <v>The First Wives Club</v>
      </c>
      <c r="G1300" s="3" t="s">
        <v>847</v>
      </c>
      <c r="H1300" t="str">
        <f>IF(ISBLANK(draft_picks[[#This Row],[drafter_id]]),"",_xlfn.XLOOKUP(draft_picks[[#This Row],[drafter_id]],drafters[id],drafters[name]))</f>
        <v>Anam Syed</v>
      </c>
      <c r="J1300" t="str">
        <f>IF(ISBLANK(draft_picks[[#This Row],[drafter_team_id]]),"",_xlfn.XLOOKUP(draft_picks[[#This Row],[drafter_team_id]],drafter_teams[id],drafter_teams[name]))</f>
        <v/>
      </c>
      <c r="K1300" s="3" t="s">
        <v>15497</v>
      </c>
      <c r="L1300" t="s">
        <v>15497</v>
      </c>
      <c r="M1300" t="str">
        <f>IF(OR(ISBLANK(draft_picks[[#This Row],[veto_drafter_id]]),draft_picks[[#This Row],[veto_drafter_id]]=""),"",_xlfn.XLOOKUP(draft_picks[[#This Row],[veto_drafter_id]],drafters[id],drafters[name]))</f>
        <v/>
      </c>
      <c r="N1300" t="s">
        <v>15497</v>
      </c>
      <c r="O1300" t="str">
        <f>IF(OR(ISBLANK(draft_picks[[#This Row],[veto_drafter_team_id]]),draft_picks[[#This Row],[veto_drafter_team_id]]=""),"",_xlfn.XLOOKUP(draft_picks[[#This Row],[veto_drafter_team_id]],drafter_teams[id],drafter_teams[name]))</f>
        <v/>
      </c>
      <c r="Q1300" t="s">
        <v>15497</v>
      </c>
      <c r="R1300" t="str">
        <f>IF(OR(ISBLANK(draft_picks[[#This Row],[veto_override_drafter_id]]),draft_picks[[#This Row],[veto_override_drafter_id]]=""),"",_xlfn.XLOOKUP(draft_picks[[#This Row],[veto_override_drafter_id]],drafters[id],drafters[name]))</f>
        <v/>
      </c>
      <c r="S1300" t="s">
        <v>15497</v>
      </c>
      <c r="T1300" t="str">
        <f>IF(OR(ISBLANK(draft_picks[[#This Row],[veto_override_team_id]]),draft_picks[[#This Row],[veto_override_team_id]]=""),"",_xlfn.XLOOKUP(draft_picks[[#This Row],[veto_override_team_id]],drafter_teams[id],drafter_teams[name]))</f>
        <v/>
      </c>
    </row>
    <row r="1301" spans="1:20" x14ac:dyDescent="0.25">
      <c r="A1301" t="s">
        <v>280</v>
      </c>
      <c r="B1301" t="str">
        <f>_xlfn.XLOOKUP(draft_picks[[#This Row],[draft_id]],drafts[id],drafts[title])</f>
        <v>BFFFs</v>
      </c>
      <c r="C1301" s="3">
        <v>2</v>
      </c>
      <c r="D1301">
        <f>IF(C1300&lt;draft_picks[[#This Row],[position]],1,IF(C1300&gt;draft_picks[[#This Row],[position]],D1300+1,IF(C1300=draft_picks[[#This Row],[position]],D1300+1)))</f>
        <v>8</v>
      </c>
      <c r="E1301" t="s">
        <v>7856</v>
      </c>
      <c r="F1301" t="str">
        <f>IF(ISBLANK(draft_picks[[#This Row],[movie_id]]),"",_xlfn.XLOOKUP(draft_picks[[#This Row],[movie_id]],drafts.movies[id],drafts.movies[movie_title]))</f>
        <v>Romy and Michele's High School Reunion</v>
      </c>
      <c r="G1301" s="3" t="s">
        <v>1013</v>
      </c>
      <c r="H1301" t="str">
        <f>IF(ISBLANK(draft_picks[[#This Row],[drafter_id]]),"",_xlfn.XLOOKUP(draft_picks[[#This Row],[drafter_id]],drafters[id],drafters[name]))</f>
        <v>Rachel Walker</v>
      </c>
      <c r="J1301" t="str">
        <f>IF(ISBLANK(draft_picks[[#This Row],[drafter_team_id]]),"",_xlfn.XLOOKUP(draft_picks[[#This Row],[drafter_team_id]],drafter_teams[id],drafter_teams[name]))</f>
        <v/>
      </c>
      <c r="K1301" s="3" t="s">
        <v>15497</v>
      </c>
      <c r="L1301" t="s">
        <v>15497</v>
      </c>
      <c r="M1301" t="str">
        <f>IF(OR(ISBLANK(draft_picks[[#This Row],[veto_drafter_id]]),draft_picks[[#This Row],[veto_drafter_id]]=""),"",_xlfn.XLOOKUP(draft_picks[[#This Row],[veto_drafter_id]],drafters[id],drafters[name]))</f>
        <v/>
      </c>
      <c r="N1301" t="s">
        <v>15497</v>
      </c>
      <c r="O1301" t="str">
        <f>IF(OR(ISBLANK(draft_picks[[#This Row],[veto_drafter_team_id]]),draft_picks[[#This Row],[veto_drafter_team_id]]=""),"",_xlfn.XLOOKUP(draft_picks[[#This Row],[veto_drafter_team_id]],drafter_teams[id],drafter_teams[name]))</f>
        <v/>
      </c>
      <c r="Q1301" t="s">
        <v>15497</v>
      </c>
      <c r="R1301" t="str">
        <f>IF(OR(ISBLANK(draft_picks[[#This Row],[veto_override_drafter_id]]),draft_picks[[#This Row],[veto_override_drafter_id]]=""),"",_xlfn.XLOOKUP(draft_picks[[#This Row],[veto_override_drafter_id]],drafters[id],drafters[name]))</f>
        <v/>
      </c>
      <c r="S1301" t="s">
        <v>15497</v>
      </c>
      <c r="T1301" t="str">
        <f>IF(OR(ISBLANK(draft_picks[[#This Row],[veto_override_team_id]]),draft_picks[[#This Row],[veto_override_team_id]]=""),"",_xlfn.XLOOKUP(draft_picks[[#This Row],[veto_override_team_id]],drafter_teams[id],drafter_teams[name]))</f>
        <v/>
      </c>
    </row>
    <row r="1302" spans="1:20" x14ac:dyDescent="0.25">
      <c r="A1302" t="s">
        <v>280</v>
      </c>
      <c r="B1302" t="str">
        <f>_xlfn.XLOOKUP(draft_picks[[#This Row],[draft_id]],drafts[id],drafts[title])</f>
        <v>BFFFs</v>
      </c>
      <c r="C1302" s="3">
        <v>1</v>
      </c>
      <c r="D1302">
        <f>IF(C1301&lt;draft_picks[[#This Row],[position]],1,IF(C1301&gt;draft_picks[[#This Row],[position]],D1301+1,IF(C1301=draft_picks[[#This Row],[position]],D1301+1)))</f>
        <v>9</v>
      </c>
      <c r="E1302" t="s">
        <v>7706</v>
      </c>
      <c r="F1302" t="str">
        <f>IF(ISBLANK(draft_picks[[#This Row],[movie_id]]),"",_xlfn.XLOOKUP(draft_picks[[#This Row],[movie_id]],drafts.movies[id],drafts.movies[movie_title]))</f>
        <v>Beaches</v>
      </c>
      <c r="G1302" s="3" t="s">
        <v>847</v>
      </c>
      <c r="H1302" t="str">
        <f>IF(ISBLANK(draft_picks[[#This Row],[drafter_id]]),"",_xlfn.XLOOKUP(draft_picks[[#This Row],[drafter_id]],drafters[id],drafters[name]))</f>
        <v>Anam Syed</v>
      </c>
      <c r="J1302" t="str">
        <f>IF(ISBLANK(draft_picks[[#This Row],[drafter_team_id]]),"",_xlfn.XLOOKUP(draft_picks[[#This Row],[drafter_team_id]],drafter_teams[id],drafter_teams[name]))</f>
        <v/>
      </c>
      <c r="K1302" s="3" t="s">
        <v>15497</v>
      </c>
      <c r="L1302" t="s">
        <v>15497</v>
      </c>
      <c r="M1302" t="str">
        <f>IF(OR(ISBLANK(draft_picks[[#This Row],[veto_drafter_id]]),draft_picks[[#This Row],[veto_drafter_id]]=""),"",_xlfn.XLOOKUP(draft_picks[[#This Row],[veto_drafter_id]],drafters[id],drafters[name]))</f>
        <v/>
      </c>
      <c r="N1302" t="s">
        <v>15497</v>
      </c>
      <c r="O1302" t="str">
        <f>IF(OR(ISBLANK(draft_picks[[#This Row],[veto_drafter_team_id]]),draft_picks[[#This Row],[veto_drafter_team_id]]=""),"",_xlfn.XLOOKUP(draft_picks[[#This Row],[veto_drafter_team_id]],drafter_teams[id],drafter_teams[name]))</f>
        <v/>
      </c>
      <c r="Q1302" t="s">
        <v>15497</v>
      </c>
      <c r="R1302" t="str">
        <f>IF(OR(ISBLANK(draft_picks[[#This Row],[veto_override_drafter_id]]),draft_picks[[#This Row],[veto_override_drafter_id]]=""),"",_xlfn.XLOOKUP(draft_picks[[#This Row],[veto_override_drafter_id]],drafters[id],drafters[name]))</f>
        <v/>
      </c>
      <c r="S1302" t="s">
        <v>15497</v>
      </c>
      <c r="T1302" t="str">
        <f>IF(OR(ISBLANK(draft_picks[[#This Row],[veto_override_team_id]]),draft_picks[[#This Row],[veto_override_team_id]]=""),"",_xlfn.XLOOKUP(draft_picks[[#This Row],[veto_override_team_id]],drafter_teams[id],drafter_teams[name]))</f>
        <v/>
      </c>
    </row>
    <row r="1303" spans="1:20" x14ac:dyDescent="0.25">
      <c r="A1303" t="s">
        <v>471</v>
      </c>
      <c r="B1303" t="str">
        <f>_xlfn.XLOOKUP(draft_picks[[#This Row],[draft_id]],drafts[id],drafts[title])</f>
        <v>2020 Mega Draft</v>
      </c>
      <c r="C1303" s="3">
        <v>20</v>
      </c>
      <c r="D1303">
        <f>IF(C1302&lt;draft_picks[[#This Row],[position]],1,IF(C1302&gt;draft_picks[[#This Row],[position]],D1302+1,IF(C1302=draft_picks[[#This Row],[position]],D1302+1)))</f>
        <v>1</v>
      </c>
      <c r="E1303" t="s">
        <v>4935</v>
      </c>
      <c r="F1303" t="str">
        <f>IF(ISBLANK(draft_picks[[#This Row],[movie_id]]),"",_xlfn.XLOOKUP(draft_picks[[#This Row],[movie_id]],drafts.movies[id],drafts.movies[movie_title]))</f>
        <v>Miss Juneteenth</v>
      </c>
      <c r="G1303" s="3" t="s">
        <v>1173</v>
      </c>
      <c r="H1303" t="str">
        <f>IF(ISBLANK(draft_picks[[#This Row],[drafter_id]]),"",_xlfn.XLOOKUP(draft_picks[[#This Row],[drafter_id]],drafters[id],drafters[name]))</f>
        <v>Angelique Jackson</v>
      </c>
      <c r="J1303" t="str">
        <f>IF(ISBLANK(draft_picks[[#This Row],[drafter_team_id]]),"",_xlfn.XLOOKUP(draft_picks[[#This Row],[drafter_team_id]],drafter_teams[id],drafter_teams[name]))</f>
        <v/>
      </c>
      <c r="K1303" s="3" t="s">
        <v>15497</v>
      </c>
      <c r="L1303" t="s">
        <v>15497</v>
      </c>
      <c r="M1303" t="str">
        <f>IF(OR(ISBLANK(draft_picks[[#This Row],[veto_drafter_id]]),draft_picks[[#This Row],[veto_drafter_id]]=""),"",_xlfn.XLOOKUP(draft_picks[[#This Row],[veto_drafter_id]],drafters[id],drafters[name]))</f>
        <v/>
      </c>
      <c r="N1303" t="s">
        <v>15497</v>
      </c>
      <c r="O1303" t="str">
        <f>IF(OR(ISBLANK(draft_picks[[#This Row],[veto_drafter_team_id]]),draft_picks[[#This Row],[veto_drafter_team_id]]=""),"",_xlfn.XLOOKUP(draft_picks[[#This Row],[veto_drafter_team_id]],drafter_teams[id],drafter_teams[name]))</f>
        <v/>
      </c>
      <c r="Q1303" t="s">
        <v>15497</v>
      </c>
      <c r="R1303" t="str">
        <f>IF(OR(ISBLANK(draft_picks[[#This Row],[veto_override_drafter_id]]),draft_picks[[#This Row],[veto_override_drafter_id]]=""),"",_xlfn.XLOOKUP(draft_picks[[#This Row],[veto_override_drafter_id]],drafters[id],drafters[name]))</f>
        <v/>
      </c>
      <c r="S1303" t="s">
        <v>15497</v>
      </c>
      <c r="T1303" t="str">
        <f>IF(OR(ISBLANK(draft_picks[[#This Row],[veto_override_team_id]]),draft_picks[[#This Row],[veto_override_team_id]]=""),"",_xlfn.XLOOKUP(draft_picks[[#This Row],[veto_override_team_id]],drafter_teams[id],drafter_teams[name]))</f>
        <v/>
      </c>
    </row>
    <row r="1304" spans="1:20" x14ac:dyDescent="0.25">
      <c r="A1304" t="s">
        <v>471</v>
      </c>
      <c r="B1304" t="str">
        <f>_xlfn.XLOOKUP(draft_picks[[#This Row],[draft_id]],drafts[id],drafts[title])</f>
        <v>2020 Mega Draft</v>
      </c>
      <c r="C1304" s="3">
        <v>19</v>
      </c>
      <c r="D1304">
        <f>IF(C1303&lt;draft_picks[[#This Row],[position]],1,IF(C1303&gt;draft_picks[[#This Row],[position]],D1303+1,IF(C1303=draft_picks[[#This Row],[position]],D1303+1)))</f>
        <v>2</v>
      </c>
      <c r="E1304" t="s">
        <v>6204</v>
      </c>
      <c r="F1304" t="str">
        <f>IF(ISBLANK(draft_picks[[#This Row],[movie_id]]),"",_xlfn.XLOOKUP(draft_picks[[#This Row],[movie_id]],drafts.movies[id],drafts.movies[movie_title]))</f>
        <v>Promising Young Woman</v>
      </c>
      <c r="G1304" s="3" t="s">
        <v>915</v>
      </c>
      <c r="H1304" t="str">
        <f>IF(ISBLANK(draft_picks[[#This Row],[drafter_id]]),"",_xlfn.XLOOKUP(draft_picks[[#This Row],[drafter_id]],drafters[id],drafters[name]))</f>
        <v>Billy Ray Brewton</v>
      </c>
      <c r="J1304" t="str">
        <f>IF(ISBLANK(draft_picks[[#This Row],[drafter_team_id]]),"",_xlfn.XLOOKUP(draft_picks[[#This Row],[drafter_team_id]],drafter_teams[id],drafter_teams[name]))</f>
        <v/>
      </c>
      <c r="K1304" s="3" t="s">
        <v>15484</v>
      </c>
      <c r="L1304" t="s">
        <v>1009</v>
      </c>
      <c r="M1304" t="str">
        <f>IF(OR(ISBLANK(draft_picks[[#This Row],[veto_drafter_id]]),draft_picks[[#This Row],[veto_drafter_id]]=""),"",_xlfn.XLOOKUP(draft_picks[[#This Row],[veto_drafter_id]],drafters[id],drafters[name]))</f>
        <v>Drea Clark</v>
      </c>
      <c r="N1304" t="s">
        <v>15497</v>
      </c>
      <c r="O1304" t="str">
        <f>IF(OR(ISBLANK(draft_picks[[#This Row],[veto_drafter_team_id]]),draft_picks[[#This Row],[veto_drafter_team_id]]=""),"",_xlfn.XLOOKUP(draft_picks[[#This Row],[veto_drafter_team_id]],drafter_teams[id],drafter_teams[name]))</f>
        <v/>
      </c>
      <c r="Q1304" t="s">
        <v>15497</v>
      </c>
      <c r="R1304" t="str">
        <f>IF(OR(ISBLANK(draft_picks[[#This Row],[veto_override_drafter_id]]),draft_picks[[#This Row],[veto_override_drafter_id]]=""),"",_xlfn.XLOOKUP(draft_picks[[#This Row],[veto_override_drafter_id]],drafters[id],drafters[name]))</f>
        <v/>
      </c>
      <c r="S1304" t="s">
        <v>15497</v>
      </c>
      <c r="T1304" t="str">
        <f>IF(OR(ISBLANK(draft_picks[[#This Row],[veto_override_team_id]]),draft_picks[[#This Row],[veto_override_team_id]]=""),"",_xlfn.XLOOKUP(draft_picks[[#This Row],[veto_override_team_id]],drafter_teams[id],drafter_teams[name]))</f>
        <v/>
      </c>
    </row>
    <row r="1305" spans="1:20" x14ac:dyDescent="0.25">
      <c r="A1305" t="s">
        <v>471</v>
      </c>
      <c r="B1305" t="str">
        <f>_xlfn.XLOOKUP(draft_picks[[#This Row],[draft_id]],drafts[id],drafts[title])</f>
        <v>2020 Mega Draft</v>
      </c>
      <c r="C1305" s="3">
        <v>19</v>
      </c>
      <c r="D1305">
        <f>IF(C1304&lt;draft_picks[[#This Row],[position]],1,IF(C1304&gt;draft_picks[[#This Row],[position]],D1304+1,IF(C1304=draft_picks[[#This Row],[position]],D1304+1)))</f>
        <v>3</v>
      </c>
      <c r="E1305" t="s">
        <v>4380</v>
      </c>
      <c r="F1305" t="str">
        <f>IF(ISBLANK(draft_picks[[#This Row],[movie_id]]),"",_xlfn.XLOOKUP(draft_picks[[#This Row],[movie_id]],drafts.movies[id],drafts.movies[movie_title]))</f>
        <v>Nomadland</v>
      </c>
      <c r="G1305" s="3" t="s">
        <v>915</v>
      </c>
      <c r="H1305" t="str">
        <f>IF(ISBLANK(draft_picks[[#This Row],[drafter_id]]),"",_xlfn.XLOOKUP(draft_picks[[#This Row],[drafter_id]],drafters[id],drafters[name]))</f>
        <v>Billy Ray Brewton</v>
      </c>
      <c r="J1305" t="str">
        <f>IF(ISBLANK(draft_picks[[#This Row],[drafter_team_id]]),"",_xlfn.XLOOKUP(draft_picks[[#This Row],[drafter_team_id]],drafter_teams[id],drafter_teams[name]))</f>
        <v/>
      </c>
      <c r="K1305" s="3" t="s">
        <v>15497</v>
      </c>
      <c r="L1305" t="s">
        <v>15497</v>
      </c>
      <c r="M1305" t="str">
        <f>IF(OR(ISBLANK(draft_picks[[#This Row],[veto_drafter_id]]),draft_picks[[#This Row],[veto_drafter_id]]=""),"",_xlfn.XLOOKUP(draft_picks[[#This Row],[veto_drafter_id]],drafters[id],drafters[name]))</f>
        <v/>
      </c>
      <c r="N1305" t="s">
        <v>15497</v>
      </c>
      <c r="O1305" t="str">
        <f>IF(OR(ISBLANK(draft_picks[[#This Row],[veto_drafter_team_id]]),draft_picks[[#This Row],[veto_drafter_team_id]]=""),"",_xlfn.XLOOKUP(draft_picks[[#This Row],[veto_drafter_team_id]],drafter_teams[id],drafter_teams[name]))</f>
        <v/>
      </c>
      <c r="Q1305" t="s">
        <v>15497</v>
      </c>
      <c r="R1305" t="str">
        <f>IF(OR(ISBLANK(draft_picks[[#This Row],[veto_override_drafter_id]]),draft_picks[[#This Row],[veto_override_drafter_id]]=""),"",_xlfn.XLOOKUP(draft_picks[[#This Row],[veto_override_drafter_id]],drafters[id],drafters[name]))</f>
        <v/>
      </c>
      <c r="S1305" t="s">
        <v>15497</v>
      </c>
      <c r="T1305" t="str">
        <f>IF(OR(ISBLANK(draft_picks[[#This Row],[veto_override_team_id]]),draft_picks[[#This Row],[veto_override_team_id]]=""),"",_xlfn.XLOOKUP(draft_picks[[#This Row],[veto_override_team_id]],drafter_teams[id],drafter_teams[name]))</f>
        <v/>
      </c>
    </row>
    <row r="1306" spans="1:20" x14ac:dyDescent="0.25">
      <c r="A1306" t="s">
        <v>471</v>
      </c>
      <c r="B1306" t="str">
        <f>_xlfn.XLOOKUP(draft_picks[[#This Row],[draft_id]],drafts[id],drafts[title])</f>
        <v>2020 Mega Draft</v>
      </c>
      <c r="C1306" s="3">
        <v>18</v>
      </c>
      <c r="D1306">
        <f>IF(C1305&lt;draft_picks[[#This Row],[position]],1,IF(C1305&gt;draft_picks[[#This Row],[position]],D1305+1,IF(C1305=draft_picks[[#This Row],[position]],D1305+1)))</f>
        <v>4</v>
      </c>
      <c r="E1306" t="s">
        <v>5812</v>
      </c>
      <c r="F1306" t="str">
        <f>IF(ISBLANK(draft_picks[[#This Row],[movie_id]]),"",_xlfn.XLOOKUP(draft_picks[[#This Row],[movie_id]],drafts.movies[id],drafts.movies[movie_title]))</f>
        <v>Blow the Man Down</v>
      </c>
      <c r="G1306" s="3" t="s">
        <v>915</v>
      </c>
      <c r="H1306" t="str">
        <f>IF(ISBLANK(draft_picks[[#This Row],[drafter_id]]),"",_xlfn.XLOOKUP(draft_picks[[#This Row],[drafter_id]],drafters[id],drafters[name]))</f>
        <v>Billy Ray Brewton</v>
      </c>
      <c r="J1306" t="str">
        <f>IF(ISBLANK(draft_picks[[#This Row],[drafter_team_id]]),"",_xlfn.XLOOKUP(draft_picks[[#This Row],[drafter_team_id]],drafter_teams[id],drafter_teams[name]))</f>
        <v/>
      </c>
      <c r="K1306" s="3" t="s">
        <v>15497</v>
      </c>
      <c r="L1306" t="s">
        <v>15497</v>
      </c>
      <c r="M1306" t="str">
        <f>IF(OR(ISBLANK(draft_picks[[#This Row],[veto_drafter_id]]),draft_picks[[#This Row],[veto_drafter_id]]=""),"",_xlfn.XLOOKUP(draft_picks[[#This Row],[veto_drafter_id]],drafters[id],drafters[name]))</f>
        <v/>
      </c>
      <c r="N1306" t="s">
        <v>15497</v>
      </c>
      <c r="O1306" t="str">
        <f>IF(OR(ISBLANK(draft_picks[[#This Row],[veto_drafter_team_id]]),draft_picks[[#This Row],[veto_drafter_team_id]]=""),"",_xlfn.XLOOKUP(draft_picks[[#This Row],[veto_drafter_team_id]],drafter_teams[id],drafter_teams[name]))</f>
        <v/>
      </c>
      <c r="Q1306" t="s">
        <v>15497</v>
      </c>
      <c r="R1306" t="str">
        <f>IF(OR(ISBLANK(draft_picks[[#This Row],[veto_override_drafter_id]]),draft_picks[[#This Row],[veto_override_drafter_id]]=""),"",_xlfn.XLOOKUP(draft_picks[[#This Row],[veto_override_drafter_id]],drafters[id],drafters[name]))</f>
        <v/>
      </c>
      <c r="S1306" t="s">
        <v>15497</v>
      </c>
      <c r="T1306" t="str">
        <f>IF(OR(ISBLANK(draft_picks[[#This Row],[veto_override_team_id]]),draft_picks[[#This Row],[veto_override_team_id]]=""),"",_xlfn.XLOOKUP(draft_picks[[#This Row],[veto_override_team_id]],drafter_teams[id],drafter_teams[name]))</f>
        <v/>
      </c>
    </row>
    <row r="1307" spans="1:20" x14ac:dyDescent="0.25">
      <c r="A1307" t="s">
        <v>471</v>
      </c>
      <c r="B1307" t="str">
        <f>_xlfn.XLOOKUP(draft_picks[[#This Row],[draft_id]],drafts[id],drafts[title])</f>
        <v>2020 Mega Draft</v>
      </c>
      <c r="C1307" s="3">
        <v>17</v>
      </c>
      <c r="D1307">
        <f>IF(C1306&lt;draft_picks[[#This Row],[position]],1,IF(C1306&gt;draft_picks[[#This Row],[position]],D1306+1,IF(C1306=draft_picks[[#This Row],[position]],D1306+1)))</f>
        <v>5</v>
      </c>
      <c r="E1307" t="s">
        <v>2377</v>
      </c>
      <c r="F1307" t="str">
        <f>IF(ISBLANK(draft_picks[[#This Row],[movie_id]]),"",_xlfn.XLOOKUP(draft_picks[[#This Row],[movie_id]],drafts.movies[id],drafts.movies[movie_title]))</f>
        <v>Black Bear</v>
      </c>
      <c r="G1307" s="3" t="s">
        <v>1115</v>
      </c>
      <c r="H1307" t="str">
        <f>IF(ISBLANK(draft_picks[[#This Row],[drafter_id]]),"",_xlfn.XLOOKUP(draft_picks[[#This Row],[drafter_id]],drafters[id],drafters[name]))</f>
        <v>Ryan Marker</v>
      </c>
      <c r="J1307" t="str">
        <f>IF(ISBLANK(draft_picks[[#This Row],[drafter_team_id]]),"",_xlfn.XLOOKUP(draft_picks[[#This Row],[drafter_team_id]],drafter_teams[id],drafter_teams[name]))</f>
        <v/>
      </c>
      <c r="K1307" s="3" t="s">
        <v>15497</v>
      </c>
      <c r="L1307" t="s">
        <v>15497</v>
      </c>
      <c r="M1307" t="str">
        <f>IF(OR(ISBLANK(draft_picks[[#This Row],[veto_drafter_id]]),draft_picks[[#This Row],[veto_drafter_id]]=""),"",_xlfn.XLOOKUP(draft_picks[[#This Row],[veto_drafter_id]],drafters[id],drafters[name]))</f>
        <v/>
      </c>
      <c r="N1307" t="s">
        <v>15497</v>
      </c>
      <c r="O1307" t="str">
        <f>IF(OR(ISBLANK(draft_picks[[#This Row],[veto_drafter_team_id]]),draft_picks[[#This Row],[veto_drafter_team_id]]=""),"",_xlfn.XLOOKUP(draft_picks[[#This Row],[veto_drafter_team_id]],drafter_teams[id],drafter_teams[name]))</f>
        <v/>
      </c>
      <c r="Q1307" t="s">
        <v>15497</v>
      </c>
      <c r="R1307" t="str">
        <f>IF(OR(ISBLANK(draft_picks[[#This Row],[veto_override_drafter_id]]),draft_picks[[#This Row],[veto_override_drafter_id]]=""),"",_xlfn.XLOOKUP(draft_picks[[#This Row],[veto_override_drafter_id]],drafters[id],drafters[name]))</f>
        <v/>
      </c>
      <c r="S1307" t="s">
        <v>15497</v>
      </c>
      <c r="T1307" t="str">
        <f>IF(OR(ISBLANK(draft_picks[[#This Row],[veto_override_team_id]]),draft_picks[[#This Row],[veto_override_team_id]]=""),"",_xlfn.XLOOKUP(draft_picks[[#This Row],[veto_override_team_id]],drafter_teams[id],drafter_teams[name]))</f>
        <v/>
      </c>
    </row>
    <row r="1308" spans="1:20" x14ac:dyDescent="0.25">
      <c r="A1308" t="s">
        <v>471</v>
      </c>
      <c r="B1308" t="str">
        <f>_xlfn.XLOOKUP(draft_picks[[#This Row],[draft_id]],drafts[id],drafts[title])</f>
        <v>2020 Mega Draft</v>
      </c>
      <c r="C1308" s="3">
        <v>16</v>
      </c>
      <c r="D1308">
        <f>IF(C1307&lt;draft_picks[[#This Row],[position]],1,IF(C1307&gt;draft_picks[[#This Row],[position]],D1307+1,IF(C1307=draft_picks[[#This Row],[position]],D1307+1)))</f>
        <v>6</v>
      </c>
      <c r="E1308" t="s">
        <v>1362</v>
      </c>
      <c r="F1308" t="str">
        <f>IF(ISBLANK(draft_picks[[#This Row],[movie_id]]),"",_xlfn.XLOOKUP(draft_picks[[#This Row],[movie_id]],drafts.movies[id],drafts.movies[movie_title]))</f>
        <v>Birds of Prey and the Fantabulous Emancipation of One Harley Quinn</v>
      </c>
      <c r="G1308" s="3" t="s">
        <v>1173</v>
      </c>
      <c r="H1308" t="str">
        <f>IF(ISBLANK(draft_picks[[#This Row],[drafter_id]]),"",_xlfn.XLOOKUP(draft_picks[[#This Row],[drafter_id]],drafters[id],drafters[name]))</f>
        <v>Angelique Jackson</v>
      </c>
      <c r="J1308" t="str">
        <f>IF(ISBLANK(draft_picks[[#This Row],[drafter_team_id]]),"",_xlfn.XLOOKUP(draft_picks[[#This Row],[drafter_team_id]],drafter_teams[id],drafter_teams[name]))</f>
        <v/>
      </c>
      <c r="K1308" s="3" t="s">
        <v>15484</v>
      </c>
      <c r="L1308" t="s">
        <v>1115</v>
      </c>
      <c r="M1308" t="str">
        <f>IF(OR(ISBLANK(draft_picks[[#This Row],[veto_drafter_id]]),draft_picks[[#This Row],[veto_drafter_id]]=""),"",_xlfn.XLOOKUP(draft_picks[[#This Row],[veto_drafter_id]],drafters[id],drafters[name]))</f>
        <v>Ryan Marker</v>
      </c>
      <c r="N1308" t="s">
        <v>15497</v>
      </c>
      <c r="O1308" t="str">
        <f>IF(OR(ISBLANK(draft_picks[[#This Row],[veto_drafter_team_id]]),draft_picks[[#This Row],[veto_drafter_team_id]]=""),"",_xlfn.XLOOKUP(draft_picks[[#This Row],[veto_drafter_team_id]],drafter_teams[id],drafter_teams[name]))</f>
        <v/>
      </c>
      <c r="Q1308" t="s">
        <v>15497</v>
      </c>
      <c r="R1308" t="str">
        <f>IF(OR(ISBLANK(draft_picks[[#This Row],[veto_override_drafter_id]]),draft_picks[[#This Row],[veto_override_drafter_id]]=""),"",_xlfn.XLOOKUP(draft_picks[[#This Row],[veto_override_drafter_id]],drafters[id],drafters[name]))</f>
        <v/>
      </c>
      <c r="S1308" t="s">
        <v>15497</v>
      </c>
      <c r="T1308" t="str">
        <f>IF(OR(ISBLANK(draft_picks[[#This Row],[veto_override_team_id]]),draft_picks[[#This Row],[veto_override_team_id]]=""),"",_xlfn.XLOOKUP(draft_picks[[#This Row],[veto_override_team_id]],drafter_teams[id],drafter_teams[name]))</f>
        <v/>
      </c>
    </row>
    <row r="1309" spans="1:20" x14ac:dyDescent="0.25">
      <c r="A1309" t="s">
        <v>471</v>
      </c>
      <c r="B1309" t="str">
        <f>_xlfn.XLOOKUP(draft_picks[[#This Row],[draft_id]],drafts[id],drafts[title])</f>
        <v>2020 Mega Draft</v>
      </c>
      <c r="C1309" s="3">
        <v>16</v>
      </c>
      <c r="D1309">
        <f>IF(C1308&lt;draft_picks[[#This Row],[position]],1,IF(C1308&gt;draft_picks[[#This Row],[position]],D1308+1,IF(C1308=draft_picks[[#This Row],[position]],D1308+1)))</f>
        <v>7</v>
      </c>
      <c r="E1309" t="s">
        <v>2326</v>
      </c>
      <c r="F1309" t="str">
        <f>IF(ISBLANK(draft_picks[[#This Row],[movie_id]]),"",_xlfn.XLOOKUP(draft_picks[[#This Row],[movie_id]],drafts.movies[id],drafts.movies[movie_title]))</f>
        <v>Mangrove</v>
      </c>
      <c r="G1309" s="3" t="s">
        <v>1173</v>
      </c>
      <c r="H1309" t="str">
        <f>IF(ISBLANK(draft_picks[[#This Row],[drafter_id]]),"",_xlfn.XLOOKUP(draft_picks[[#This Row],[drafter_id]],drafters[id],drafters[name]))</f>
        <v>Angelique Jackson</v>
      </c>
      <c r="J1309" t="str">
        <f>IF(ISBLANK(draft_picks[[#This Row],[drafter_team_id]]),"",_xlfn.XLOOKUP(draft_picks[[#This Row],[drafter_team_id]],drafter_teams[id],drafter_teams[name]))</f>
        <v/>
      </c>
      <c r="K1309" s="3" t="s">
        <v>15497</v>
      </c>
      <c r="L1309" t="s">
        <v>15497</v>
      </c>
      <c r="M1309" t="str">
        <f>IF(OR(ISBLANK(draft_picks[[#This Row],[veto_drafter_id]]),draft_picks[[#This Row],[veto_drafter_id]]=""),"",_xlfn.XLOOKUP(draft_picks[[#This Row],[veto_drafter_id]],drafters[id],drafters[name]))</f>
        <v/>
      </c>
      <c r="N1309" t="s">
        <v>15497</v>
      </c>
      <c r="O1309" t="str">
        <f>IF(OR(ISBLANK(draft_picks[[#This Row],[veto_drafter_team_id]]),draft_picks[[#This Row],[veto_drafter_team_id]]=""),"",_xlfn.XLOOKUP(draft_picks[[#This Row],[veto_drafter_team_id]],drafter_teams[id],drafter_teams[name]))</f>
        <v/>
      </c>
      <c r="Q1309" t="s">
        <v>15497</v>
      </c>
      <c r="R1309" t="str">
        <f>IF(OR(ISBLANK(draft_picks[[#This Row],[veto_override_drafter_id]]),draft_picks[[#This Row],[veto_override_drafter_id]]=""),"",_xlfn.XLOOKUP(draft_picks[[#This Row],[veto_override_drafter_id]],drafters[id],drafters[name]))</f>
        <v/>
      </c>
      <c r="S1309" t="s">
        <v>15497</v>
      </c>
      <c r="T1309" t="str">
        <f>IF(OR(ISBLANK(draft_picks[[#This Row],[veto_override_team_id]]),draft_picks[[#This Row],[veto_override_team_id]]=""),"",_xlfn.XLOOKUP(draft_picks[[#This Row],[veto_override_team_id]],drafter_teams[id],drafter_teams[name]))</f>
        <v/>
      </c>
    </row>
    <row r="1310" spans="1:20" x14ac:dyDescent="0.25">
      <c r="A1310" t="s">
        <v>471</v>
      </c>
      <c r="B1310" t="str">
        <f>_xlfn.XLOOKUP(draft_picks[[#This Row],[draft_id]],drafts[id],drafts[title])</f>
        <v>2020 Mega Draft</v>
      </c>
      <c r="C1310" s="3">
        <v>15</v>
      </c>
      <c r="D1310">
        <f>IF(C1309&lt;draft_picks[[#This Row],[position]],1,IF(C1309&gt;draft_picks[[#This Row],[position]],D1309+1,IF(C1309=draft_picks[[#This Row],[position]],D1309+1)))</f>
        <v>8</v>
      </c>
      <c r="E1310" t="s">
        <v>5070</v>
      </c>
      <c r="F1310" t="str">
        <f>IF(ISBLANK(draft_picks[[#This Row],[movie_id]]),"",_xlfn.XLOOKUP(draft_picks[[#This Row],[movie_id]],drafts.movies[id],drafts.movies[movie_title]))</f>
        <v>Dick Johnson Is Dead</v>
      </c>
      <c r="G1310" s="3" t="s">
        <v>915</v>
      </c>
      <c r="H1310" t="str">
        <f>IF(ISBLANK(draft_picks[[#This Row],[drafter_id]]),"",_xlfn.XLOOKUP(draft_picks[[#This Row],[drafter_id]],drafters[id],drafters[name]))</f>
        <v>Billy Ray Brewton</v>
      </c>
      <c r="J1310" t="str">
        <f>IF(ISBLANK(draft_picks[[#This Row],[drafter_team_id]]),"",_xlfn.XLOOKUP(draft_picks[[#This Row],[drafter_team_id]],drafter_teams[id],drafter_teams[name]))</f>
        <v/>
      </c>
      <c r="K1310" s="3" t="s">
        <v>15497</v>
      </c>
      <c r="L1310" t="s">
        <v>15497</v>
      </c>
      <c r="M1310" t="str">
        <f>IF(OR(ISBLANK(draft_picks[[#This Row],[veto_drafter_id]]),draft_picks[[#This Row],[veto_drafter_id]]=""),"",_xlfn.XLOOKUP(draft_picks[[#This Row],[veto_drafter_id]],drafters[id],drafters[name]))</f>
        <v/>
      </c>
      <c r="N1310" t="s">
        <v>15497</v>
      </c>
      <c r="O1310" t="str">
        <f>IF(OR(ISBLANK(draft_picks[[#This Row],[veto_drafter_team_id]]),draft_picks[[#This Row],[veto_drafter_team_id]]=""),"",_xlfn.XLOOKUP(draft_picks[[#This Row],[veto_drafter_team_id]],drafter_teams[id],drafter_teams[name]))</f>
        <v/>
      </c>
      <c r="Q1310" t="s">
        <v>15497</v>
      </c>
      <c r="R1310" t="str">
        <f>IF(OR(ISBLANK(draft_picks[[#This Row],[veto_override_drafter_id]]),draft_picks[[#This Row],[veto_override_drafter_id]]=""),"",_xlfn.XLOOKUP(draft_picks[[#This Row],[veto_override_drafter_id]],drafters[id],drafters[name]))</f>
        <v/>
      </c>
      <c r="S1310" t="s">
        <v>15497</v>
      </c>
      <c r="T1310" t="str">
        <f>IF(OR(ISBLANK(draft_picks[[#This Row],[veto_override_team_id]]),draft_picks[[#This Row],[veto_override_team_id]]=""),"",_xlfn.XLOOKUP(draft_picks[[#This Row],[veto_override_team_id]],drafter_teams[id],drafter_teams[name]))</f>
        <v/>
      </c>
    </row>
    <row r="1311" spans="1:20" x14ac:dyDescent="0.25">
      <c r="A1311" t="s">
        <v>471</v>
      </c>
      <c r="B1311" t="str">
        <f>_xlfn.XLOOKUP(draft_picks[[#This Row],[draft_id]],drafts[id],drafts[title])</f>
        <v>2020 Mega Draft</v>
      </c>
      <c r="C1311" s="3">
        <v>14</v>
      </c>
      <c r="D1311">
        <f>IF(C1310&lt;draft_picks[[#This Row],[position]],1,IF(C1310&gt;draft_picks[[#This Row],[position]],D1310+1,IF(C1310=draft_picks[[#This Row],[position]],D1310+1)))</f>
        <v>9</v>
      </c>
      <c r="E1311" t="s">
        <v>2051</v>
      </c>
      <c r="F1311" t="str">
        <f>IF(ISBLANK(draft_picks[[#This Row],[movie_id]]),"",_xlfn.XLOOKUP(draft_picks[[#This Row],[movie_id]],drafts.movies[id],drafts.movies[movie_title]))</f>
        <v>Never Rarely Sometimes Always</v>
      </c>
      <c r="G1311" s="3" t="s">
        <v>1009</v>
      </c>
      <c r="H1311" t="str">
        <f>IF(ISBLANK(draft_picks[[#This Row],[drafter_id]]),"",_xlfn.XLOOKUP(draft_picks[[#This Row],[drafter_id]],drafters[id],drafters[name]))</f>
        <v>Drea Clark</v>
      </c>
      <c r="J1311" t="str">
        <f>IF(ISBLANK(draft_picks[[#This Row],[drafter_team_id]]),"",_xlfn.XLOOKUP(draft_picks[[#This Row],[drafter_team_id]],drafter_teams[id],drafter_teams[name]))</f>
        <v/>
      </c>
      <c r="K1311" s="3" t="s">
        <v>15497</v>
      </c>
      <c r="L1311" t="s">
        <v>15497</v>
      </c>
      <c r="M1311" t="str">
        <f>IF(OR(ISBLANK(draft_picks[[#This Row],[veto_drafter_id]]),draft_picks[[#This Row],[veto_drafter_id]]=""),"",_xlfn.XLOOKUP(draft_picks[[#This Row],[veto_drafter_id]],drafters[id],drafters[name]))</f>
        <v/>
      </c>
      <c r="N1311" t="s">
        <v>15497</v>
      </c>
      <c r="O1311" t="str">
        <f>IF(OR(ISBLANK(draft_picks[[#This Row],[veto_drafter_team_id]]),draft_picks[[#This Row],[veto_drafter_team_id]]=""),"",_xlfn.XLOOKUP(draft_picks[[#This Row],[veto_drafter_team_id]],drafter_teams[id],drafter_teams[name]))</f>
        <v/>
      </c>
      <c r="Q1311" t="s">
        <v>15497</v>
      </c>
      <c r="R1311" t="str">
        <f>IF(OR(ISBLANK(draft_picks[[#This Row],[veto_override_drafter_id]]),draft_picks[[#This Row],[veto_override_drafter_id]]=""),"",_xlfn.XLOOKUP(draft_picks[[#This Row],[veto_override_drafter_id]],drafters[id],drafters[name]))</f>
        <v/>
      </c>
      <c r="S1311" t="s">
        <v>15497</v>
      </c>
      <c r="T1311" t="str">
        <f>IF(OR(ISBLANK(draft_picks[[#This Row],[veto_override_team_id]]),draft_picks[[#This Row],[veto_override_team_id]]=""),"",_xlfn.XLOOKUP(draft_picks[[#This Row],[veto_override_team_id]],drafter_teams[id],drafter_teams[name]))</f>
        <v/>
      </c>
    </row>
    <row r="1312" spans="1:20" x14ac:dyDescent="0.25">
      <c r="A1312" t="s">
        <v>471</v>
      </c>
      <c r="B1312" t="str">
        <f>_xlfn.XLOOKUP(draft_picks[[#This Row],[draft_id]],drafts[id],drafts[title])</f>
        <v>2020 Mega Draft</v>
      </c>
      <c r="C1312" s="3">
        <v>13</v>
      </c>
      <c r="D1312">
        <f>IF(C1311&lt;draft_picks[[#This Row],[position]],1,IF(C1311&gt;draft_picks[[#This Row],[position]],D1311+1,IF(C1311=draft_picks[[#This Row],[position]],D1311+1)))</f>
        <v>10</v>
      </c>
      <c r="E1312" t="s">
        <v>5007</v>
      </c>
      <c r="F1312" t="str">
        <f>IF(ISBLANK(draft_picks[[#This Row],[movie_id]]),"",_xlfn.XLOOKUP(draft_picks[[#This Row],[movie_id]],drafts.movies[id],drafts.movies[movie_title]))</f>
        <v>David Byrne's American Utopia</v>
      </c>
      <c r="G1312" s="3" t="s">
        <v>1115</v>
      </c>
      <c r="H1312" t="str">
        <f>IF(ISBLANK(draft_picks[[#This Row],[drafter_id]]),"",_xlfn.XLOOKUP(draft_picks[[#This Row],[drafter_id]],drafters[id],drafters[name]))</f>
        <v>Ryan Marker</v>
      </c>
      <c r="J1312" t="str">
        <f>IF(ISBLANK(draft_picks[[#This Row],[drafter_team_id]]),"",_xlfn.XLOOKUP(draft_picks[[#This Row],[drafter_team_id]],drafter_teams[id],drafter_teams[name]))</f>
        <v/>
      </c>
      <c r="K1312" s="3" t="s">
        <v>15497</v>
      </c>
      <c r="L1312" t="s">
        <v>15497</v>
      </c>
      <c r="M1312" t="str">
        <f>IF(OR(ISBLANK(draft_picks[[#This Row],[veto_drafter_id]]),draft_picks[[#This Row],[veto_drafter_id]]=""),"",_xlfn.XLOOKUP(draft_picks[[#This Row],[veto_drafter_id]],drafters[id],drafters[name]))</f>
        <v/>
      </c>
      <c r="N1312" t="s">
        <v>15497</v>
      </c>
      <c r="O1312" t="str">
        <f>IF(OR(ISBLANK(draft_picks[[#This Row],[veto_drafter_team_id]]),draft_picks[[#This Row],[veto_drafter_team_id]]=""),"",_xlfn.XLOOKUP(draft_picks[[#This Row],[veto_drafter_team_id]],drafter_teams[id],drafter_teams[name]))</f>
        <v/>
      </c>
      <c r="Q1312" t="s">
        <v>15497</v>
      </c>
      <c r="R1312" t="str">
        <f>IF(OR(ISBLANK(draft_picks[[#This Row],[veto_override_drafter_id]]),draft_picks[[#This Row],[veto_override_drafter_id]]=""),"",_xlfn.XLOOKUP(draft_picks[[#This Row],[veto_override_drafter_id]],drafters[id],drafters[name]))</f>
        <v/>
      </c>
      <c r="S1312" t="s">
        <v>15497</v>
      </c>
      <c r="T1312" t="str">
        <f>IF(OR(ISBLANK(draft_picks[[#This Row],[veto_override_team_id]]),draft_picks[[#This Row],[veto_override_team_id]]=""),"",_xlfn.XLOOKUP(draft_picks[[#This Row],[veto_override_team_id]],drafter_teams[id],drafter_teams[name]))</f>
        <v/>
      </c>
    </row>
    <row r="1313" spans="1:20" x14ac:dyDescent="0.25">
      <c r="A1313" t="s">
        <v>471</v>
      </c>
      <c r="B1313" t="str">
        <f>_xlfn.XLOOKUP(draft_picks[[#This Row],[draft_id]],drafts[id],drafts[title])</f>
        <v>2020 Mega Draft</v>
      </c>
      <c r="C1313" s="3">
        <v>12</v>
      </c>
      <c r="D1313">
        <f>IF(C1312&lt;draft_picks[[#This Row],[position]],1,IF(C1312&gt;draft_picks[[#This Row],[position]],D1312+1,IF(C1312=draft_picks[[#This Row],[position]],D1312+1)))</f>
        <v>11</v>
      </c>
      <c r="E1313" t="s">
        <v>2225</v>
      </c>
      <c r="F1313" t="str">
        <f>IF(ISBLANK(draft_picks[[#This Row],[movie_id]]),"",_xlfn.XLOOKUP(draft_picks[[#This Row],[movie_id]],drafts.movies[id],drafts.movies[movie_title]))</f>
        <v>The Forty-Year-Old Version</v>
      </c>
      <c r="G1313" s="3" t="s">
        <v>1173</v>
      </c>
      <c r="H1313" t="str">
        <f>IF(ISBLANK(draft_picks[[#This Row],[drafter_id]]),"",_xlfn.XLOOKUP(draft_picks[[#This Row],[drafter_id]],drafters[id],drafters[name]))</f>
        <v>Angelique Jackson</v>
      </c>
      <c r="J1313" t="str">
        <f>IF(ISBLANK(draft_picks[[#This Row],[drafter_team_id]]),"",_xlfn.XLOOKUP(draft_picks[[#This Row],[drafter_team_id]],drafter_teams[id],drafter_teams[name]))</f>
        <v/>
      </c>
      <c r="K1313" s="3" t="s">
        <v>15497</v>
      </c>
      <c r="L1313" t="s">
        <v>15497</v>
      </c>
      <c r="M1313" t="str">
        <f>IF(OR(ISBLANK(draft_picks[[#This Row],[veto_drafter_id]]),draft_picks[[#This Row],[veto_drafter_id]]=""),"",_xlfn.XLOOKUP(draft_picks[[#This Row],[veto_drafter_id]],drafters[id],drafters[name]))</f>
        <v/>
      </c>
      <c r="N1313" t="s">
        <v>15497</v>
      </c>
      <c r="O1313" t="str">
        <f>IF(OR(ISBLANK(draft_picks[[#This Row],[veto_drafter_team_id]]),draft_picks[[#This Row],[veto_drafter_team_id]]=""),"",_xlfn.XLOOKUP(draft_picks[[#This Row],[veto_drafter_team_id]],drafter_teams[id],drafter_teams[name]))</f>
        <v/>
      </c>
      <c r="Q1313" t="s">
        <v>15497</v>
      </c>
      <c r="R1313" t="str">
        <f>IF(OR(ISBLANK(draft_picks[[#This Row],[veto_override_drafter_id]]),draft_picks[[#This Row],[veto_override_drafter_id]]=""),"",_xlfn.XLOOKUP(draft_picks[[#This Row],[veto_override_drafter_id]],drafters[id],drafters[name]))</f>
        <v/>
      </c>
      <c r="S1313" t="s">
        <v>15497</v>
      </c>
      <c r="T1313" t="str">
        <f>IF(OR(ISBLANK(draft_picks[[#This Row],[veto_override_team_id]]),draft_picks[[#This Row],[veto_override_team_id]]=""),"",_xlfn.XLOOKUP(draft_picks[[#This Row],[veto_override_team_id]],drafter_teams[id],drafter_teams[name]))</f>
        <v/>
      </c>
    </row>
    <row r="1314" spans="1:20" x14ac:dyDescent="0.25">
      <c r="A1314" t="s">
        <v>471</v>
      </c>
      <c r="B1314" t="str">
        <f>_xlfn.XLOOKUP(draft_picks[[#This Row],[draft_id]],drafts[id],drafts[title])</f>
        <v>2020 Mega Draft</v>
      </c>
      <c r="C1314" s="3">
        <v>11</v>
      </c>
      <c r="D1314">
        <f>IF(C1313&lt;draft_picks[[#This Row],[position]],1,IF(C1313&gt;draft_picks[[#This Row],[position]],D1313+1,IF(C1313=draft_picks[[#This Row],[position]],D1313+1)))</f>
        <v>12</v>
      </c>
      <c r="E1314" t="s">
        <v>2856</v>
      </c>
      <c r="F1314" t="str">
        <f>IF(ISBLANK(draft_picks[[#This Row],[movie_id]]),"",_xlfn.XLOOKUP(draft_picks[[#This Row],[movie_id]],drafts.movies[id],drafts.movies[movie_title]))</f>
        <v>Barb and Star Go to Vista Del Mar</v>
      </c>
      <c r="G1314" s="3" t="s">
        <v>915</v>
      </c>
      <c r="H1314" t="str">
        <f>IF(ISBLANK(draft_picks[[#This Row],[drafter_id]]),"",_xlfn.XLOOKUP(draft_picks[[#This Row],[drafter_id]],drafters[id],drafters[name]))</f>
        <v>Billy Ray Brewton</v>
      </c>
      <c r="J1314" t="str">
        <f>IF(ISBLANK(draft_picks[[#This Row],[drafter_team_id]]),"",_xlfn.XLOOKUP(draft_picks[[#This Row],[drafter_team_id]],drafter_teams[id],drafter_teams[name]))</f>
        <v/>
      </c>
      <c r="K1314" s="3" t="s">
        <v>15497</v>
      </c>
      <c r="L1314" t="s">
        <v>15497</v>
      </c>
      <c r="M1314" t="str">
        <f>IF(OR(ISBLANK(draft_picks[[#This Row],[veto_drafter_id]]),draft_picks[[#This Row],[veto_drafter_id]]=""),"",_xlfn.XLOOKUP(draft_picks[[#This Row],[veto_drafter_id]],drafters[id],drafters[name]))</f>
        <v/>
      </c>
      <c r="N1314" t="s">
        <v>15497</v>
      </c>
      <c r="O1314" t="str">
        <f>IF(OR(ISBLANK(draft_picks[[#This Row],[veto_drafter_team_id]]),draft_picks[[#This Row],[veto_drafter_team_id]]=""),"",_xlfn.XLOOKUP(draft_picks[[#This Row],[veto_drafter_team_id]],drafter_teams[id],drafter_teams[name]))</f>
        <v/>
      </c>
      <c r="Q1314" t="s">
        <v>15497</v>
      </c>
      <c r="R1314" t="str">
        <f>IF(OR(ISBLANK(draft_picks[[#This Row],[veto_override_drafter_id]]),draft_picks[[#This Row],[veto_override_drafter_id]]=""),"",_xlfn.XLOOKUP(draft_picks[[#This Row],[veto_override_drafter_id]],drafters[id],drafters[name]))</f>
        <v/>
      </c>
      <c r="S1314" t="s">
        <v>15497</v>
      </c>
      <c r="T1314" t="str">
        <f>IF(OR(ISBLANK(draft_picks[[#This Row],[veto_override_team_id]]),draft_picks[[#This Row],[veto_override_team_id]]=""),"",_xlfn.XLOOKUP(draft_picks[[#This Row],[veto_override_team_id]],drafter_teams[id],drafter_teams[name]))</f>
        <v/>
      </c>
    </row>
    <row r="1315" spans="1:20" x14ac:dyDescent="0.25">
      <c r="A1315" t="s">
        <v>471</v>
      </c>
      <c r="B1315" t="str">
        <f>_xlfn.XLOOKUP(draft_picks[[#This Row],[draft_id]],drafts[id],drafts[title])</f>
        <v>2020 Mega Draft</v>
      </c>
      <c r="C1315" s="3">
        <v>10</v>
      </c>
      <c r="D1315">
        <f>IF(C1314&lt;draft_picks[[#This Row],[position]],1,IF(C1314&gt;draft_picks[[#This Row],[position]],D1314+1,IF(C1314=draft_picks[[#This Row],[position]],D1314+1)))</f>
        <v>13</v>
      </c>
      <c r="E1315" t="s">
        <v>6204</v>
      </c>
      <c r="F1315" t="str">
        <f>IF(ISBLANK(draft_picks[[#This Row],[movie_id]]),"",_xlfn.XLOOKUP(draft_picks[[#This Row],[movie_id]],drafts.movies[id],drafts.movies[movie_title]))</f>
        <v>Promising Young Woman</v>
      </c>
      <c r="G1315" s="3" t="s">
        <v>1009</v>
      </c>
      <c r="H1315" t="str">
        <f>IF(ISBLANK(draft_picks[[#This Row],[drafter_id]]),"",_xlfn.XLOOKUP(draft_picks[[#This Row],[drafter_id]],drafters[id],drafters[name]))</f>
        <v>Drea Clark</v>
      </c>
      <c r="J1315" t="str">
        <f>IF(ISBLANK(draft_picks[[#This Row],[drafter_team_id]]),"",_xlfn.XLOOKUP(draft_picks[[#This Row],[drafter_team_id]],drafter_teams[id],drafter_teams[name]))</f>
        <v/>
      </c>
      <c r="K1315" s="3" t="s">
        <v>15484</v>
      </c>
      <c r="L1315" t="s">
        <v>1173</v>
      </c>
      <c r="M1315" t="str">
        <f>IF(OR(ISBLANK(draft_picks[[#This Row],[veto_drafter_id]]),draft_picks[[#This Row],[veto_drafter_id]]=""),"",_xlfn.XLOOKUP(draft_picks[[#This Row],[veto_drafter_id]],drafters[id],drafters[name]))</f>
        <v>Angelique Jackson</v>
      </c>
      <c r="N1315" t="s">
        <v>15497</v>
      </c>
      <c r="O1315" t="str">
        <f>IF(OR(ISBLANK(draft_picks[[#This Row],[veto_drafter_team_id]]),draft_picks[[#This Row],[veto_drafter_team_id]]=""),"",_xlfn.XLOOKUP(draft_picks[[#This Row],[veto_drafter_team_id]],drafter_teams[id],drafter_teams[name]))</f>
        <v/>
      </c>
      <c r="Q1315" t="s">
        <v>15497</v>
      </c>
      <c r="R1315" t="str">
        <f>IF(OR(ISBLANK(draft_picks[[#This Row],[veto_override_drafter_id]]),draft_picks[[#This Row],[veto_override_drafter_id]]=""),"",_xlfn.XLOOKUP(draft_picks[[#This Row],[veto_override_drafter_id]],drafters[id],drafters[name]))</f>
        <v/>
      </c>
      <c r="S1315" t="s">
        <v>15497</v>
      </c>
      <c r="T1315" t="str">
        <f>IF(OR(ISBLANK(draft_picks[[#This Row],[veto_override_team_id]]),draft_picks[[#This Row],[veto_override_team_id]]=""),"",_xlfn.XLOOKUP(draft_picks[[#This Row],[veto_override_team_id]],drafter_teams[id],drafter_teams[name]))</f>
        <v/>
      </c>
    </row>
    <row r="1316" spans="1:20" x14ac:dyDescent="0.25">
      <c r="A1316" t="s">
        <v>471</v>
      </c>
      <c r="B1316" t="str">
        <f>_xlfn.XLOOKUP(draft_picks[[#This Row],[draft_id]],drafts[id],drafts[title])</f>
        <v>2020 Mega Draft</v>
      </c>
      <c r="C1316" s="3">
        <v>10</v>
      </c>
      <c r="D1316">
        <f>IF(C1315&lt;draft_picks[[#This Row],[position]],1,IF(C1315&gt;draft_picks[[#This Row],[position]],D1315+1,IF(C1315=draft_picks[[#This Row],[position]],D1315+1)))</f>
        <v>14</v>
      </c>
      <c r="E1316" t="s">
        <v>1586</v>
      </c>
      <c r="F1316" t="str">
        <f>IF(ISBLANK(draft_picks[[#This Row],[movie_id]]),"",_xlfn.XLOOKUP(draft_picks[[#This Row],[movie_id]],drafts.movies[id],drafts.movies[movie_title]))</f>
        <v>The Assistant</v>
      </c>
      <c r="G1316" s="3" t="s">
        <v>1009</v>
      </c>
      <c r="H1316" t="str">
        <f>IF(ISBLANK(draft_picks[[#This Row],[drafter_id]]),"",_xlfn.XLOOKUP(draft_picks[[#This Row],[drafter_id]],drafters[id],drafters[name]))</f>
        <v>Drea Clark</v>
      </c>
      <c r="J1316" t="str">
        <f>IF(ISBLANK(draft_picks[[#This Row],[drafter_team_id]]),"",_xlfn.XLOOKUP(draft_picks[[#This Row],[drafter_team_id]],drafter_teams[id],drafter_teams[name]))</f>
        <v/>
      </c>
      <c r="K1316" s="3" t="s">
        <v>15497</v>
      </c>
      <c r="L1316" t="s">
        <v>15497</v>
      </c>
      <c r="M1316" t="str">
        <f>IF(OR(ISBLANK(draft_picks[[#This Row],[veto_drafter_id]]),draft_picks[[#This Row],[veto_drafter_id]]=""),"",_xlfn.XLOOKUP(draft_picks[[#This Row],[veto_drafter_id]],drafters[id],drafters[name]))</f>
        <v/>
      </c>
      <c r="N1316" t="s">
        <v>15497</v>
      </c>
      <c r="O1316" t="str">
        <f>IF(OR(ISBLANK(draft_picks[[#This Row],[veto_drafter_team_id]]),draft_picks[[#This Row],[veto_drafter_team_id]]=""),"",_xlfn.XLOOKUP(draft_picks[[#This Row],[veto_drafter_team_id]],drafter_teams[id],drafter_teams[name]))</f>
        <v/>
      </c>
      <c r="Q1316" t="s">
        <v>15497</v>
      </c>
      <c r="R1316" t="str">
        <f>IF(OR(ISBLANK(draft_picks[[#This Row],[veto_override_drafter_id]]),draft_picks[[#This Row],[veto_override_drafter_id]]=""),"",_xlfn.XLOOKUP(draft_picks[[#This Row],[veto_override_drafter_id]],drafters[id],drafters[name]))</f>
        <v/>
      </c>
      <c r="S1316" t="s">
        <v>15497</v>
      </c>
      <c r="T1316" t="str">
        <f>IF(OR(ISBLANK(draft_picks[[#This Row],[veto_override_team_id]]),draft_picks[[#This Row],[veto_override_team_id]]=""),"",_xlfn.XLOOKUP(draft_picks[[#This Row],[veto_override_team_id]],drafter_teams[id],drafter_teams[name]))</f>
        <v/>
      </c>
    </row>
    <row r="1317" spans="1:20" x14ac:dyDescent="0.25">
      <c r="A1317" t="s">
        <v>471</v>
      </c>
      <c r="B1317" t="str">
        <f>_xlfn.XLOOKUP(draft_picks[[#This Row],[draft_id]],drafts[id],drafts[title])</f>
        <v>2020 Mega Draft</v>
      </c>
      <c r="C1317" s="3">
        <v>9</v>
      </c>
      <c r="D1317">
        <f>IF(C1316&lt;draft_picks[[#This Row],[position]],1,IF(C1316&gt;draft_picks[[#This Row],[position]],D1316+1,IF(C1316=draft_picks[[#This Row],[position]],D1316+1)))</f>
        <v>15</v>
      </c>
      <c r="E1317" t="s">
        <v>6561</v>
      </c>
      <c r="F1317" t="str">
        <f>IF(ISBLANK(draft_picks[[#This Row],[movie_id]]),"",_xlfn.XLOOKUP(draft_picks[[#This Row],[movie_id]],drafts.movies[id],drafts.movies[movie_title]))</f>
        <v>Another Round</v>
      </c>
      <c r="G1317" s="3" t="s">
        <v>1115</v>
      </c>
      <c r="H1317" t="str">
        <f>IF(ISBLANK(draft_picks[[#This Row],[drafter_id]]),"",_xlfn.XLOOKUP(draft_picks[[#This Row],[drafter_id]],drafters[id],drafters[name]))</f>
        <v>Ryan Marker</v>
      </c>
      <c r="J1317" t="str">
        <f>IF(ISBLANK(draft_picks[[#This Row],[drafter_team_id]]),"",_xlfn.XLOOKUP(draft_picks[[#This Row],[drafter_team_id]],drafter_teams[id],drafter_teams[name]))</f>
        <v/>
      </c>
      <c r="K1317" s="3" t="s">
        <v>15497</v>
      </c>
      <c r="L1317" t="s">
        <v>15497</v>
      </c>
      <c r="M1317" t="str">
        <f>IF(OR(ISBLANK(draft_picks[[#This Row],[veto_drafter_id]]),draft_picks[[#This Row],[veto_drafter_id]]=""),"",_xlfn.XLOOKUP(draft_picks[[#This Row],[veto_drafter_id]],drafters[id],drafters[name]))</f>
        <v/>
      </c>
      <c r="N1317" t="s">
        <v>15497</v>
      </c>
      <c r="O1317" t="str">
        <f>IF(OR(ISBLANK(draft_picks[[#This Row],[veto_drafter_team_id]]),draft_picks[[#This Row],[veto_drafter_team_id]]=""),"",_xlfn.XLOOKUP(draft_picks[[#This Row],[veto_drafter_team_id]],drafter_teams[id],drafter_teams[name]))</f>
        <v/>
      </c>
      <c r="Q1317" t="s">
        <v>15497</v>
      </c>
      <c r="R1317" t="str">
        <f>IF(OR(ISBLANK(draft_picks[[#This Row],[veto_override_drafter_id]]),draft_picks[[#This Row],[veto_override_drafter_id]]=""),"",_xlfn.XLOOKUP(draft_picks[[#This Row],[veto_override_drafter_id]],drafters[id],drafters[name]))</f>
        <v/>
      </c>
      <c r="S1317" t="s">
        <v>15497</v>
      </c>
      <c r="T1317" t="str">
        <f>IF(OR(ISBLANK(draft_picks[[#This Row],[veto_override_team_id]]),draft_picks[[#This Row],[veto_override_team_id]]=""),"",_xlfn.XLOOKUP(draft_picks[[#This Row],[veto_override_team_id]],drafter_teams[id],drafter_teams[name]))</f>
        <v/>
      </c>
    </row>
    <row r="1318" spans="1:20" x14ac:dyDescent="0.25">
      <c r="A1318" t="s">
        <v>471</v>
      </c>
      <c r="B1318" t="str">
        <f>_xlfn.XLOOKUP(draft_picks[[#This Row],[draft_id]],drafts[id],drafts[title])</f>
        <v>2020 Mega Draft</v>
      </c>
      <c r="C1318" s="3">
        <v>8</v>
      </c>
      <c r="D1318">
        <f>IF(C1317&lt;draft_picks[[#This Row],[position]],1,IF(C1317&gt;draft_picks[[#This Row],[position]],D1317+1,IF(C1317=draft_picks[[#This Row],[position]],D1317+1)))</f>
        <v>16</v>
      </c>
      <c r="E1318" t="s">
        <v>6625</v>
      </c>
      <c r="F1318" t="str">
        <f>IF(ISBLANK(draft_picks[[#This Row],[movie_id]]),"",_xlfn.XLOOKUP(draft_picks[[#This Row],[movie_id]],drafts.movies[id],drafts.movies[movie_title]))</f>
        <v>Da 5 Bloods</v>
      </c>
      <c r="G1318" s="3" t="s">
        <v>1173</v>
      </c>
      <c r="H1318" t="str">
        <f>IF(ISBLANK(draft_picks[[#This Row],[drafter_id]]),"",_xlfn.XLOOKUP(draft_picks[[#This Row],[drafter_id]],drafters[id],drafters[name]))</f>
        <v>Angelique Jackson</v>
      </c>
      <c r="J1318" t="str">
        <f>IF(ISBLANK(draft_picks[[#This Row],[drafter_team_id]]),"",_xlfn.XLOOKUP(draft_picks[[#This Row],[drafter_team_id]],drafter_teams[id],drafter_teams[name]))</f>
        <v/>
      </c>
      <c r="K1318" s="3" t="s">
        <v>15497</v>
      </c>
      <c r="L1318" t="s">
        <v>15497</v>
      </c>
      <c r="M1318" t="str">
        <f>IF(OR(ISBLANK(draft_picks[[#This Row],[veto_drafter_id]]),draft_picks[[#This Row],[veto_drafter_id]]=""),"",_xlfn.XLOOKUP(draft_picks[[#This Row],[veto_drafter_id]],drafters[id],drafters[name]))</f>
        <v/>
      </c>
      <c r="N1318" t="s">
        <v>15497</v>
      </c>
      <c r="O1318" t="str">
        <f>IF(OR(ISBLANK(draft_picks[[#This Row],[veto_drafter_team_id]]),draft_picks[[#This Row],[veto_drafter_team_id]]=""),"",_xlfn.XLOOKUP(draft_picks[[#This Row],[veto_drafter_team_id]],drafter_teams[id],drafter_teams[name]))</f>
        <v/>
      </c>
      <c r="Q1318" t="s">
        <v>15497</v>
      </c>
      <c r="R1318" t="str">
        <f>IF(OR(ISBLANK(draft_picks[[#This Row],[veto_override_drafter_id]]),draft_picks[[#This Row],[veto_override_drafter_id]]=""),"",_xlfn.XLOOKUP(draft_picks[[#This Row],[veto_override_drafter_id]],drafters[id],drafters[name]))</f>
        <v/>
      </c>
      <c r="S1318" t="s">
        <v>15497</v>
      </c>
      <c r="T1318" t="str">
        <f>IF(OR(ISBLANK(draft_picks[[#This Row],[veto_override_team_id]]),draft_picks[[#This Row],[veto_override_team_id]]=""),"",_xlfn.XLOOKUP(draft_picks[[#This Row],[veto_override_team_id]],drafter_teams[id],drafter_teams[name]))</f>
        <v/>
      </c>
    </row>
    <row r="1319" spans="1:20" x14ac:dyDescent="0.25">
      <c r="A1319" t="s">
        <v>471</v>
      </c>
      <c r="B1319" t="str">
        <f>_xlfn.XLOOKUP(draft_picks[[#This Row],[draft_id]],drafts[id],drafts[title])</f>
        <v>2020 Mega Draft</v>
      </c>
      <c r="C1319" s="3">
        <v>7</v>
      </c>
      <c r="D1319">
        <f>IF(C1318&lt;draft_picks[[#This Row],[position]],1,IF(C1318&gt;draft_picks[[#This Row],[position]],D1318+1,IF(C1318=draft_picks[[#This Row],[position]],D1318+1)))</f>
        <v>17</v>
      </c>
      <c r="E1319" t="s">
        <v>7587</v>
      </c>
      <c r="F1319" t="str">
        <f>IF(ISBLANK(draft_picks[[#This Row],[movie_id]]),"",_xlfn.XLOOKUP(draft_picks[[#This Row],[movie_id]],drafts.movies[id],drafts.movies[movie_title]))</f>
        <v>Sound of Metal</v>
      </c>
      <c r="G1319" s="3" t="s">
        <v>915</v>
      </c>
      <c r="H1319" t="str">
        <f>IF(ISBLANK(draft_picks[[#This Row],[drafter_id]]),"",_xlfn.XLOOKUP(draft_picks[[#This Row],[drafter_id]],drafters[id],drafters[name]))</f>
        <v>Billy Ray Brewton</v>
      </c>
      <c r="J1319" t="str">
        <f>IF(ISBLANK(draft_picks[[#This Row],[drafter_team_id]]),"",_xlfn.XLOOKUP(draft_picks[[#This Row],[drafter_team_id]],drafter_teams[id],drafter_teams[name]))</f>
        <v/>
      </c>
      <c r="K1319" s="3" t="s">
        <v>15497</v>
      </c>
      <c r="L1319" t="s">
        <v>15497</v>
      </c>
      <c r="M1319" t="str">
        <f>IF(OR(ISBLANK(draft_picks[[#This Row],[veto_drafter_id]]),draft_picks[[#This Row],[veto_drafter_id]]=""),"",_xlfn.XLOOKUP(draft_picks[[#This Row],[veto_drafter_id]],drafters[id],drafters[name]))</f>
        <v/>
      </c>
      <c r="N1319" t="s">
        <v>15497</v>
      </c>
      <c r="O1319" t="str">
        <f>IF(OR(ISBLANK(draft_picks[[#This Row],[veto_drafter_team_id]]),draft_picks[[#This Row],[veto_drafter_team_id]]=""),"",_xlfn.XLOOKUP(draft_picks[[#This Row],[veto_drafter_team_id]],drafter_teams[id],drafter_teams[name]))</f>
        <v/>
      </c>
      <c r="Q1319" t="s">
        <v>15497</v>
      </c>
      <c r="R1319" t="str">
        <f>IF(OR(ISBLANK(draft_picks[[#This Row],[veto_override_drafter_id]]),draft_picks[[#This Row],[veto_override_drafter_id]]=""),"",_xlfn.XLOOKUP(draft_picks[[#This Row],[veto_override_drafter_id]],drafters[id],drafters[name]))</f>
        <v/>
      </c>
      <c r="S1319" t="s">
        <v>15497</v>
      </c>
      <c r="T1319" t="str">
        <f>IF(OR(ISBLANK(draft_picks[[#This Row],[veto_override_team_id]]),draft_picks[[#This Row],[veto_override_team_id]]=""),"",_xlfn.XLOOKUP(draft_picks[[#This Row],[veto_override_team_id]],drafter_teams[id],drafter_teams[name]))</f>
        <v/>
      </c>
    </row>
    <row r="1320" spans="1:20" x14ac:dyDescent="0.25">
      <c r="A1320" t="s">
        <v>471</v>
      </c>
      <c r="B1320" t="str">
        <f>_xlfn.XLOOKUP(draft_picks[[#This Row],[draft_id]],drafts[id],drafts[title])</f>
        <v>2020 Mega Draft</v>
      </c>
      <c r="C1320" s="3">
        <v>6</v>
      </c>
      <c r="D1320">
        <f>IF(C1319&lt;draft_picks[[#This Row],[position]],1,IF(C1319&gt;draft_picks[[#This Row],[position]],D1319+1,IF(C1319=draft_picks[[#This Row],[position]],D1319+1)))</f>
        <v>18</v>
      </c>
      <c r="E1320" t="s">
        <v>3621</v>
      </c>
      <c r="F1320" t="str">
        <f>IF(ISBLANK(draft_picks[[#This Row],[movie_id]]),"",_xlfn.XLOOKUP(draft_picks[[#This Row],[movie_id]],drafts.movies[id],drafts.movies[movie_title]))</f>
        <v>Minari</v>
      </c>
      <c r="G1320" s="3" t="s">
        <v>1009</v>
      </c>
      <c r="H1320" t="str">
        <f>IF(ISBLANK(draft_picks[[#This Row],[drafter_id]]),"",_xlfn.XLOOKUP(draft_picks[[#This Row],[drafter_id]],drafters[id],drafters[name]))</f>
        <v>Drea Clark</v>
      </c>
      <c r="J1320" t="str">
        <f>IF(ISBLANK(draft_picks[[#This Row],[drafter_team_id]]),"",_xlfn.XLOOKUP(draft_picks[[#This Row],[drafter_team_id]],drafter_teams[id],drafter_teams[name]))</f>
        <v/>
      </c>
      <c r="K1320" s="3" t="s">
        <v>15497</v>
      </c>
      <c r="L1320" t="s">
        <v>15497</v>
      </c>
      <c r="M1320" t="str">
        <f>IF(OR(ISBLANK(draft_picks[[#This Row],[veto_drafter_id]]),draft_picks[[#This Row],[veto_drafter_id]]=""),"",_xlfn.XLOOKUP(draft_picks[[#This Row],[veto_drafter_id]],drafters[id],drafters[name]))</f>
        <v/>
      </c>
      <c r="N1320" t="s">
        <v>15497</v>
      </c>
      <c r="O1320" t="str">
        <f>IF(OR(ISBLANK(draft_picks[[#This Row],[veto_drafter_team_id]]),draft_picks[[#This Row],[veto_drafter_team_id]]=""),"",_xlfn.XLOOKUP(draft_picks[[#This Row],[veto_drafter_team_id]],drafter_teams[id],drafter_teams[name]))</f>
        <v/>
      </c>
      <c r="Q1320" t="s">
        <v>15497</v>
      </c>
      <c r="R1320" t="str">
        <f>IF(OR(ISBLANK(draft_picks[[#This Row],[veto_override_drafter_id]]),draft_picks[[#This Row],[veto_override_drafter_id]]=""),"",_xlfn.XLOOKUP(draft_picks[[#This Row],[veto_override_drafter_id]],drafters[id],drafters[name]))</f>
        <v/>
      </c>
      <c r="S1320" t="s">
        <v>15497</v>
      </c>
      <c r="T1320" t="str">
        <f>IF(OR(ISBLANK(draft_picks[[#This Row],[veto_override_team_id]]),draft_picks[[#This Row],[veto_override_team_id]]=""),"",_xlfn.XLOOKUP(draft_picks[[#This Row],[veto_override_team_id]],drafter_teams[id],drafter_teams[name]))</f>
        <v/>
      </c>
    </row>
    <row r="1321" spans="1:20" x14ac:dyDescent="0.25">
      <c r="A1321" t="s">
        <v>471</v>
      </c>
      <c r="B1321" t="str">
        <f>_xlfn.XLOOKUP(draft_picks[[#This Row],[draft_id]],drafts[id],drafts[title])</f>
        <v>2020 Mega Draft</v>
      </c>
      <c r="C1321" s="3">
        <v>5</v>
      </c>
      <c r="D1321">
        <f>IF(C1320&lt;draft_picks[[#This Row],[position]],1,IF(C1320&gt;draft_picks[[#This Row],[position]],D1320+1,IF(C1320=draft_picks[[#This Row],[position]],D1320+1)))</f>
        <v>19</v>
      </c>
      <c r="E1321" t="s">
        <v>1362</v>
      </c>
      <c r="F1321" t="str">
        <f>IF(ISBLANK(draft_picks[[#This Row],[movie_id]]),"",_xlfn.XLOOKUP(draft_picks[[#This Row],[movie_id]],drafts.movies[id],drafts.movies[movie_title]))</f>
        <v>Birds of Prey and the Fantabulous Emancipation of One Harley Quinn</v>
      </c>
      <c r="G1321" s="3" t="s">
        <v>1115</v>
      </c>
      <c r="H1321" t="str">
        <f>IF(ISBLANK(draft_picks[[#This Row],[drafter_id]]),"",_xlfn.XLOOKUP(draft_picks[[#This Row],[drafter_id]],drafters[id],drafters[name]))</f>
        <v>Ryan Marker</v>
      </c>
      <c r="J1321" t="str">
        <f>IF(ISBLANK(draft_picks[[#This Row],[drafter_team_id]]),"",_xlfn.XLOOKUP(draft_picks[[#This Row],[drafter_team_id]],drafter_teams[id],drafter_teams[name]))</f>
        <v/>
      </c>
      <c r="K1321" s="3" t="s">
        <v>15497</v>
      </c>
      <c r="L1321" t="s">
        <v>15497</v>
      </c>
      <c r="M1321" t="str">
        <f>IF(OR(ISBLANK(draft_picks[[#This Row],[veto_drafter_id]]),draft_picks[[#This Row],[veto_drafter_id]]=""),"",_xlfn.XLOOKUP(draft_picks[[#This Row],[veto_drafter_id]],drafters[id],drafters[name]))</f>
        <v/>
      </c>
      <c r="N1321" t="s">
        <v>15497</v>
      </c>
      <c r="O1321" t="str">
        <f>IF(OR(ISBLANK(draft_picks[[#This Row],[veto_drafter_team_id]]),draft_picks[[#This Row],[veto_drafter_team_id]]=""),"",_xlfn.XLOOKUP(draft_picks[[#This Row],[veto_drafter_team_id]],drafter_teams[id],drafter_teams[name]))</f>
        <v/>
      </c>
      <c r="Q1321" t="s">
        <v>15497</v>
      </c>
      <c r="R1321" t="str">
        <f>IF(OR(ISBLANK(draft_picks[[#This Row],[veto_override_drafter_id]]),draft_picks[[#This Row],[veto_override_drafter_id]]=""),"",_xlfn.XLOOKUP(draft_picks[[#This Row],[veto_override_drafter_id]],drafters[id],drafters[name]))</f>
        <v/>
      </c>
      <c r="S1321" t="s">
        <v>15497</v>
      </c>
      <c r="T1321" t="str">
        <f>IF(OR(ISBLANK(draft_picks[[#This Row],[veto_override_team_id]]),draft_picks[[#This Row],[veto_override_team_id]]=""),"",_xlfn.XLOOKUP(draft_picks[[#This Row],[veto_override_team_id]],drafter_teams[id],drafter_teams[name]))</f>
        <v/>
      </c>
    </row>
    <row r="1322" spans="1:20" x14ac:dyDescent="0.25">
      <c r="A1322" t="s">
        <v>471</v>
      </c>
      <c r="B1322" t="str">
        <f>_xlfn.XLOOKUP(draft_picks[[#This Row],[draft_id]],drafts[id],drafts[title])</f>
        <v>2020 Mega Draft</v>
      </c>
      <c r="C1322" s="3">
        <v>4</v>
      </c>
      <c r="D1322">
        <f>IF(C1321&lt;draft_picks[[#This Row],[position]],1,IF(C1321&gt;draft_picks[[#This Row],[position]],D1321+1,IF(C1321=draft_picks[[#This Row],[position]],D1321+1)))</f>
        <v>20</v>
      </c>
      <c r="E1322" t="s">
        <v>1419</v>
      </c>
      <c r="F1322" t="str">
        <f>IF(ISBLANK(draft_picks[[#This Row],[movie_id]]),"",_xlfn.XLOOKUP(draft_picks[[#This Row],[movie_id]],drafts.movies[id],drafts.movies[movie_title]))</f>
        <v>Better Days</v>
      </c>
      <c r="G1322" s="3" t="s">
        <v>1115</v>
      </c>
      <c r="H1322" t="str">
        <f>IF(ISBLANK(draft_picks[[#This Row],[drafter_id]]),"",_xlfn.XLOOKUP(draft_picks[[#This Row],[drafter_id]],drafters[id],drafters[name]))</f>
        <v>Ryan Marker</v>
      </c>
      <c r="J1322" t="str">
        <f>IF(ISBLANK(draft_picks[[#This Row],[drafter_team_id]]),"",_xlfn.XLOOKUP(draft_picks[[#This Row],[drafter_team_id]],drafter_teams[id],drafter_teams[name]))</f>
        <v/>
      </c>
      <c r="K1322" s="3" t="s">
        <v>15484</v>
      </c>
      <c r="L1322" t="s">
        <v>1009</v>
      </c>
      <c r="M1322" t="str">
        <f>IF(OR(ISBLANK(draft_picks[[#This Row],[veto_drafter_id]]),draft_picks[[#This Row],[veto_drafter_id]]=""),"",_xlfn.XLOOKUP(draft_picks[[#This Row],[veto_drafter_id]],drafters[id],drafters[name]))</f>
        <v>Drea Clark</v>
      </c>
      <c r="N1322" t="s">
        <v>15497</v>
      </c>
      <c r="O1322" t="str">
        <f>IF(OR(ISBLANK(draft_picks[[#This Row],[veto_drafter_team_id]]),draft_picks[[#This Row],[veto_drafter_team_id]]=""),"",_xlfn.XLOOKUP(draft_picks[[#This Row],[veto_drafter_team_id]],drafter_teams[id],drafter_teams[name]))</f>
        <v/>
      </c>
      <c r="Q1322" t="s">
        <v>15497</v>
      </c>
      <c r="R1322" t="str">
        <f>IF(OR(ISBLANK(draft_picks[[#This Row],[veto_override_drafter_id]]),draft_picks[[#This Row],[veto_override_drafter_id]]=""),"",_xlfn.XLOOKUP(draft_picks[[#This Row],[veto_override_drafter_id]],drafters[id],drafters[name]))</f>
        <v/>
      </c>
      <c r="S1322" t="s">
        <v>15497</v>
      </c>
      <c r="T1322" t="str">
        <f>IF(OR(ISBLANK(draft_picks[[#This Row],[veto_override_team_id]]),draft_picks[[#This Row],[veto_override_team_id]]=""),"",_xlfn.XLOOKUP(draft_picks[[#This Row],[veto_override_team_id]],drafter_teams[id],drafter_teams[name]))</f>
        <v/>
      </c>
    </row>
    <row r="1323" spans="1:20" x14ac:dyDescent="0.25">
      <c r="A1323" t="s">
        <v>471</v>
      </c>
      <c r="B1323" t="str">
        <f>_xlfn.XLOOKUP(draft_picks[[#This Row],[draft_id]],drafts[id],drafts[title])</f>
        <v>2020 Mega Draft</v>
      </c>
      <c r="C1323" s="3">
        <v>4</v>
      </c>
      <c r="D1323">
        <f>IF(C1322&lt;draft_picks[[#This Row],[position]],1,IF(C1322&gt;draft_picks[[#This Row],[position]],D1322+1,IF(C1322=draft_picks[[#This Row],[position]],D1322+1)))</f>
        <v>21</v>
      </c>
      <c r="E1323" t="s">
        <v>1583</v>
      </c>
      <c r="F1323" t="str">
        <f>IF(ISBLANK(draft_picks[[#This Row],[movie_id]]),"",_xlfn.XLOOKUP(draft_picks[[#This Row],[movie_id]],drafts.movies[id],drafts.movies[movie_title]))</f>
        <v>Time</v>
      </c>
      <c r="G1323" s="3" t="s">
        <v>1115</v>
      </c>
      <c r="H1323" t="str">
        <f>IF(ISBLANK(draft_picks[[#This Row],[drafter_id]]),"",_xlfn.XLOOKUP(draft_picks[[#This Row],[drafter_id]],drafters[id],drafters[name]))</f>
        <v>Ryan Marker</v>
      </c>
      <c r="J1323" t="str">
        <f>IF(ISBLANK(draft_picks[[#This Row],[drafter_team_id]]),"",_xlfn.XLOOKUP(draft_picks[[#This Row],[drafter_team_id]],drafter_teams[id],drafter_teams[name]))</f>
        <v/>
      </c>
      <c r="K1323" s="3" t="s">
        <v>15497</v>
      </c>
      <c r="L1323" t="s">
        <v>15497</v>
      </c>
      <c r="M1323" t="str">
        <f>IF(OR(ISBLANK(draft_picks[[#This Row],[veto_drafter_id]]),draft_picks[[#This Row],[veto_drafter_id]]=""),"",_xlfn.XLOOKUP(draft_picks[[#This Row],[veto_drafter_id]],drafters[id],drafters[name]))</f>
        <v/>
      </c>
      <c r="N1323" t="s">
        <v>15497</v>
      </c>
      <c r="O1323" t="str">
        <f>IF(OR(ISBLANK(draft_picks[[#This Row],[veto_drafter_team_id]]),draft_picks[[#This Row],[veto_drafter_team_id]]=""),"",_xlfn.XLOOKUP(draft_picks[[#This Row],[veto_drafter_team_id]],drafter_teams[id],drafter_teams[name]))</f>
        <v/>
      </c>
      <c r="Q1323" t="s">
        <v>15497</v>
      </c>
      <c r="R1323" t="str">
        <f>IF(OR(ISBLANK(draft_picks[[#This Row],[veto_override_drafter_id]]),draft_picks[[#This Row],[veto_override_drafter_id]]=""),"",_xlfn.XLOOKUP(draft_picks[[#This Row],[veto_override_drafter_id]],drafters[id],drafters[name]))</f>
        <v/>
      </c>
      <c r="S1323" t="s">
        <v>15497</v>
      </c>
      <c r="T1323" t="str">
        <f>IF(OR(ISBLANK(draft_picks[[#This Row],[veto_override_team_id]]),draft_picks[[#This Row],[veto_override_team_id]]=""),"",_xlfn.XLOOKUP(draft_picks[[#This Row],[veto_override_team_id]],drafter_teams[id],drafter_teams[name]))</f>
        <v/>
      </c>
    </row>
    <row r="1324" spans="1:20" x14ac:dyDescent="0.25">
      <c r="A1324" t="s">
        <v>471</v>
      </c>
      <c r="B1324" t="str">
        <f>_xlfn.XLOOKUP(draft_picks[[#This Row],[draft_id]],drafts[id],drafts[title])</f>
        <v>2020 Mega Draft</v>
      </c>
      <c r="C1324" s="3">
        <v>3</v>
      </c>
      <c r="D1324">
        <f>IF(C1323&lt;draft_picks[[#This Row],[position]],1,IF(C1323&gt;draft_picks[[#This Row],[position]],D1323+1,IF(C1323=draft_picks[[#This Row],[position]],D1323+1)))</f>
        <v>22</v>
      </c>
      <c r="E1324" t="s">
        <v>4605</v>
      </c>
      <c r="F1324" t="str">
        <f>IF(ISBLANK(draft_picks[[#This Row],[movie_id]]),"",_xlfn.XLOOKUP(draft_picks[[#This Row],[movie_id]],drafts.movies[id],drafts.movies[movie_title]))</f>
        <v>One Night in Miami...</v>
      </c>
      <c r="G1324" s="3" t="s">
        <v>1173</v>
      </c>
      <c r="H1324" t="str">
        <f>IF(ISBLANK(draft_picks[[#This Row],[drafter_id]]),"",_xlfn.XLOOKUP(draft_picks[[#This Row],[drafter_id]],drafters[id],drafters[name]))</f>
        <v>Angelique Jackson</v>
      </c>
      <c r="J1324" t="str">
        <f>IF(ISBLANK(draft_picks[[#This Row],[drafter_team_id]]),"",_xlfn.XLOOKUP(draft_picks[[#This Row],[drafter_team_id]],drafter_teams[id],drafter_teams[name]))</f>
        <v/>
      </c>
      <c r="K1324" s="3" t="s">
        <v>15497</v>
      </c>
      <c r="L1324" t="s">
        <v>15497</v>
      </c>
      <c r="M1324" t="str">
        <f>IF(OR(ISBLANK(draft_picks[[#This Row],[veto_drafter_id]]),draft_picks[[#This Row],[veto_drafter_id]]=""),"",_xlfn.XLOOKUP(draft_picks[[#This Row],[veto_drafter_id]],drafters[id],drafters[name]))</f>
        <v/>
      </c>
      <c r="N1324" t="s">
        <v>15497</v>
      </c>
      <c r="O1324" t="str">
        <f>IF(OR(ISBLANK(draft_picks[[#This Row],[veto_drafter_team_id]]),draft_picks[[#This Row],[veto_drafter_team_id]]=""),"",_xlfn.XLOOKUP(draft_picks[[#This Row],[veto_drafter_team_id]],drafter_teams[id],drafter_teams[name]))</f>
        <v/>
      </c>
      <c r="Q1324" t="s">
        <v>15497</v>
      </c>
      <c r="R1324" t="str">
        <f>IF(OR(ISBLANK(draft_picks[[#This Row],[veto_override_drafter_id]]),draft_picks[[#This Row],[veto_override_drafter_id]]=""),"",_xlfn.XLOOKUP(draft_picks[[#This Row],[veto_override_drafter_id]],drafters[id],drafters[name]))</f>
        <v/>
      </c>
      <c r="S1324" t="s">
        <v>15497</v>
      </c>
      <c r="T1324" t="str">
        <f>IF(OR(ISBLANK(draft_picks[[#This Row],[veto_override_team_id]]),draft_picks[[#This Row],[veto_override_team_id]]=""),"",_xlfn.XLOOKUP(draft_picks[[#This Row],[veto_override_team_id]],drafter_teams[id],drafter_teams[name]))</f>
        <v/>
      </c>
    </row>
    <row r="1325" spans="1:20" x14ac:dyDescent="0.25">
      <c r="A1325" t="s">
        <v>471</v>
      </c>
      <c r="B1325" t="str">
        <f>_xlfn.XLOOKUP(draft_picks[[#This Row],[draft_id]],drafts[id],drafts[title])</f>
        <v>2020 Mega Draft</v>
      </c>
      <c r="C1325" s="3">
        <v>2</v>
      </c>
      <c r="D1325">
        <f>IF(C1324&lt;draft_picks[[#This Row],[position]],1,IF(C1324&gt;draft_picks[[#This Row],[position]],D1324+1,IF(C1324=draft_picks[[#This Row],[position]],D1324+1)))</f>
        <v>23</v>
      </c>
      <c r="E1325" t="s">
        <v>3304</v>
      </c>
      <c r="F1325" t="str">
        <f>IF(ISBLANK(draft_picks[[#This Row],[movie_id]]),"",_xlfn.XLOOKUP(draft_picks[[#This Row],[movie_id]],drafts.movies[id],drafts.movies[movie_title]))</f>
        <v>Collective</v>
      </c>
      <c r="G1325" s="3" t="s">
        <v>915</v>
      </c>
      <c r="H1325" t="str">
        <f>IF(ISBLANK(draft_picks[[#This Row],[drafter_id]]),"",_xlfn.XLOOKUP(draft_picks[[#This Row],[drafter_id]],drafters[id],drafters[name]))</f>
        <v>Billy Ray Brewton</v>
      </c>
      <c r="J1325" t="str">
        <f>IF(ISBLANK(draft_picks[[#This Row],[drafter_team_id]]),"",_xlfn.XLOOKUP(draft_picks[[#This Row],[drafter_team_id]],drafter_teams[id],drafter_teams[name]))</f>
        <v/>
      </c>
      <c r="K1325" s="3" t="s">
        <v>15497</v>
      </c>
      <c r="L1325" t="s">
        <v>15497</v>
      </c>
      <c r="M1325" t="str">
        <f>IF(OR(ISBLANK(draft_picks[[#This Row],[veto_drafter_id]]),draft_picks[[#This Row],[veto_drafter_id]]=""),"",_xlfn.XLOOKUP(draft_picks[[#This Row],[veto_drafter_id]],drafters[id],drafters[name]))</f>
        <v/>
      </c>
      <c r="N1325" t="s">
        <v>15497</v>
      </c>
      <c r="O1325" t="str">
        <f>IF(OR(ISBLANK(draft_picks[[#This Row],[veto_drafter_team_id]]),draft_picks[[#This Row],[veto_drafter_team_id]]=""),"",_xlfn.XLOOKUP(draft_picks[[#This Row],[veto_drafter_team_id]],drafter_teams[id],drafter_teams[name]))</f>
        <v/>
      </c>
      <c r="Q1325" t="s">
        <v>15497</v>
      </c>
      <c r="R1325" t="str">
        <f>IF(OR(ISBLANK(draft_picks[[#This Row],[veto_override_drafter_id]]),draft_picks[[#This Row],[veto_override_drafter_id]]=""),"",_xlfn.XLOOKUP(draft_picks[[#This Row],[veto_override_drafter_id]],drafters[id],drafters[name]))</f>
        <v/>
      </c>
      <c r="S1325" t="s">
        <v>15497</v>
      </c>
      <c r="T1325" t="str">
        <f>IF(OR(ISBLANK(draft_picks[[#This Row],[veto_override_team_id]]),draft_picks[[#This Row],[veto_override_team_id]]=""),"",_xlfn.XLOOKUP(draft_picks[[#This Row],[veto_override_team_id]],drafter_teams[id],drafter_teams[name]))</f>
        <v/>
      </c>
    </row>
    <row r="1326" spans="1:20" x14ac:dyDescent="0.25">
      <c r="A1326" t="s">
        <v>471</v>
      </c>
      <c r="B1326" t="str">
        <f>_xlfn.XLOOKUP(draft_picks[[#This Row],[draft_id]],drafts[id],drafts[title])</f>
        <v>2020 Mega Draft</v>
      </c>
      <c r="C1326" s="3">
        <v>1</v>
      </c>
      <c r="D1326">
        <f>IF(C1325&lt;draft_picks[[#This Row],[position]],1,IF(C1325&gt;draft_picks[[#This Row],[position]],D1325+1,IF(C1325=draft_picks[[#This Row],[position]],D1325+1)))</f>
        <v>24</v>
      </c>
      <c r="E1326" t="s">
        <v>4371</v>
      </c>
      <c r="F1326" t="str">
        <f>IF(ISBLANK(draft_picks[[#This Row],[movie_id]]),"",_xlfn.XLOOKUP(draft_picks[[#This Row],[movie_id]],drafts.movies[id],drafts.movies[movie_title]))</f>
        <v>Quo Vadis, Aida?</v>
      </c>
      <c r="G1326" s="3" t="s">
        <v>1009</v>
      </c>
      <c r="H1326" t="str">
        <f>IF(ISBLANK(draft_picks[[#This Row],[drafter_id]]),"",_xlfn.XLOOKUP(draft_picks[[#This Row],[drafter_id]],drafters[id],drafters[name]))</f>
        <v>Drea Clark</v>
      </c>
      <c r="J1326" t="str">
        <f>IF(ISBLANK(draft_picks[[#This Row],[drafter_team_id]]),"",_xlfn.XLOOKUP(draft_picks[[#This Row],[drafter_team_id]],drafter_teams[id],drafter_teams[name]))</f>
        <v/>
      </c>
      <c r="K1326" s="3" t="s">
        <v>15497</v>
      </c>
      <c r="L1326" t="s">
        <v>15497</v>
      </c>
      <c r="M1326" t="str">
        <f>IF(OR(ISBLANK(draft_picks[[#This Row],[veto_drafter_id]]),draft_picks[[#This Row],[veto_drafter_id]]=""),"",_xlfn.XLOOKUP(draft_picks[[#This Row],[veto_drafter_id]],drafters[id],drafters[name]))</f>
        <v/>
      </c>
      <c r="N1326" t="s">
        <v>15497</v>
      </c>
      <c r="O1326" t="str">
        <f>IF(OR(ISBLANK(draft_picks[[#This Row],[veto_drafter_team_id]]),draft_picks[[#This Row],[veto_drafter_team_id]]=""),"",_xlfn.XLOOKUP(draft_picks[[#This Row],[veto_drafter_team_id]],drafter_teams[id],drafter_teams[name]))</f>
        <v/>
      </c>
      <c r="Q1326" t="s">
        <v>15497</v>
      </c>
      <c r="R1326" t="str">
        <f>IF(OR(ISBLANK(draft_picks[[#This Row],[veto_override_drafter_id]]),draft_picks[[#This Row],[veto_override_drafter_id]]=""),"",_xlfn.XLOOKUP(draft_picks[[#This Row],[veto_override_drafter_id]],drafters[id],drafters[name]))</f>
        <v/>
      </c>
      <c r="S1326" t="s">
        <v>15497</v>
      </c>
      <c r="T1326" t="str">
        <f>IF(OR(ISBLANK(draft_picks[[#This Row],[veto_override_team_id]]),draft_picks[[#This Row],[veto_override_team_id]]=""),"",_xlfn.XLOOKUP(draft_picks[[#This Row],[veto_override_team_id]],drafter_teams[id],drafter_teams[name]))</f>
        <v/>
      </c>
    </row>
    <row r="1327" spans="1:20" x14ac:dyDescent="0.25">
      <c r="A1327" t="s">
        <v>687</v>
      </c>
      <c r="B1327" t="str">
        <f>_xlfn.XLOOKUP(draft_picks[[#This Row],[draft_id]],drafts[id],drafts[title])</f>
        <v>'00 Slashers</v>
      </c>
      <c r="C1327" s="3">
        <v>7</v>
      </c>
      <c r="D1327">
        <f>IF(C1326&lt;draft_picks[[#This Row],[position]],1,IF(C1326&gt;draft_picks[[#This Row],[position]],D1326+1,IF(C1326=draft_picks[[#This Row],[position]],D1326+1)))</f>
        <v>1</v>
      </c>
      <c r="E1327" t="s">
        <v>6593</v>
      </c>
      <c r="F1327" t="str">
        <f>IF(ISBLANK(draft_picks[[#This Row],[movie_id]]),"",_xlfn.XLOOKUP(draft_picks[[#This Row],[movie_id]],drafts.movies[id],drafts.movies[movie_title]))</f>
        <v>Sorority Row</v>
      </c>
      <c r="G1327" s="3" t="s">
        <v>833</v>
      </c>
      <c r="H1327" t="str">
        <f>IF(ISBLANK(draft_picks[[#This Row],[drafter_id]]),"",_xlfn.XLOOKUP(draft_picks[[#This Row],[drafter_id]],drafters[id],drafters[name]))</f>
        <v>Jordan Crucchiola</v>
      </c>
      <c r="J1327" t="str">
        <f>IF(ISBLANK(draft_picks[[#This Row],[drafter_team_id]]),"",_xlfn.XLOOKUP(draft_picks[[#This Row],[drafter_team_id]],drafter_teams[id],drafter_teams[name]))</f>
        <v/>
      </c>
      <c r="K1327" s="3" t="s">
        <v>15497</v>
      </c>
      <c r="L1327" t="s">
        <v>15497</v>
      </c>
      <c r="M1327" t="str">
        <f>IF(OR(ISBLANK(draft_picks[[#This Row],[veto_drafter_id]]),draft_picks[[#This Row],[veto_drafter_id]]=""),"",_xlfn.XLOOKUP(draft_picks[[#This Row],[veto_drafter_id]],drafters[id],drafters[name]))</f>
        <v/>
      </c>
      <c r="N1327" t="s">
        <v>15497</v>
      </c>
      <c r="O1327" t="str">
        <f>IF(OR(ISBLANK(draft_picks[[#This Row],[veto_drafter_team_id]]),draft_picks[[#This Row],[veto_drafter_team_id]]=""),"",_xlfn.XLOOKUP(draft_picks[[#This Row],[veto_drafter_team_id]],drafter_teams[id],drafter_teams[name]))</f>
        <v/>
      </c>
      <c r="Q1327" t="s">
        <v>15497</v>
      </c>
      <c r="R1327" t="str">
        <f>IF(OR(ISBLANK(draft_picks[[#This Row],[veto_override_drafter_id]]),draft_picks[[#This Row],[veto_override_drafter_id]]=""),"",_xlfn.XLOOKUP(draft_picks[[#This Row],[veto_override_drafter_id]],drafters[id],drafters[name]))</f>
        <v/>
      </c>
      <c r="S1327" t="s">
        <v>15497</v>
      </c>
      <c r="T1327" t="str">
        <f>IF(OR(ISBLANK(draft_picks[[#This Row],[veto_override_team_id]]),draft_picks[[#This Row],[veto_override_team_id]]=""),"",_xlfn.XLOOKUP(draft_picks[[#This Row],[veto_override_team_id]],drafter_teams[id],drafter_teams[name]))</f>
        <v/>
      </c>
    </row>
    <row r="1328" spans="1:20" x14ac:dyDescent="0.25">
      <c r="A1328" t="s">
        <v>687</v>
      </c>
      <c r="B1328" t="str">
        <f>_xlfn.XLOOKUP(draft_picks[[#This Row],[draft_id]],drafts[id],drafts[title])</f>
        <v>'00 Slashers</v>
      </c>
      <c r="C1328" s="3">
        <v>6</v>
      </c>
      <c r="D1328">
        <f>IF(C1327&lt;draft_picks[[#This Row],[position]],1,IF(C1327&gt;draft_picks[[#This Row],[position]],D1327+1,IF(C1327=draft_picks[[#This Row],[position]],D1327+1)))</f>
        <v>2</v>
      </c>
      <c r="E1328" t="s">
        <v>4674</v>
      </c>
      <c r="F1328" t="str">
        <f>IF(ISBLANK(draft_picks[[#This Row],[movie_id]]),"",_xlfn.XLOOKUP(draft_picks[[#This Row],[movie_id]],drafts.movies[id],drafts.movies[movie_title]))</f>
        <v>Seed of Chucky</v>
      </c>
      <c r="G1328" s="3" t="s">
        <v>833</v>
      </c>
      <c r="H1328" t="str">
        <f>IF(ISBLANK(draft_picks[[#This Row],[drafter_id]]),"",_xlfn.XLOOKUP(draft_picks[[#This Row],[drafter_id]],drafters[id],drafters[name]))</f>
        <v>Jordan Crucchiola</v>
      </c>
      <c r="J1328" t="str">
        <f>IF(ISBLANK(draft_picks[[#This Row],[drafter_team_id]]),"",_xlfn.XLOOKUP(draft_picks[[#This Row],[drafter_team_id]],drafter_teams[id],drafter_teams[name]))</f>
        <v/>
      </c>
      <c r="K1328" s="3" t="s">
        <v>15497</v>
      </c>
      <c r="L1328" t="s">
        <v>15497</v>
      </c>
      <c r="M1328" t="str">
        <f>IF(OR(ISBLANK(draft_picks[[#This Row],[veto_drafter_id]]),draft_picks[[#This Row],[veto_drafter_id]]=""),"",_xlfn.XLOOKUP(draft_picks[[#This Row],[veto_drafter_id]],drafters[id],drafters[name]))</f>
        <v/>
      </c>
      <c r="N1328" t="s">
        <v>15497</v>
      </c>
      <c r="O1328" t="str">
        <f>IF(OR(ISBLANK(draft_picks[[#This Row],[veto_drafter_team_id]]),draft_picks[[#This Row],[veto_drafter_team_id]]=""),"",_xlfn.XLOOKUP(draft_picks[[#This Row],[veto_drafter_team_id]],drafter_teams[id],drafter_teams[name]))</f>
        <v/>
      </c>
      <c r="Q1328" t="s">
        <v>15497</v>
      </c>
      <c r="R1328" t="str">
        <f>IF(OR(ISBLANK(draft_picks[[#This Row],[veto_override_drafter_id]]),draft_picks[[#This Row],[veto_override_drafter_id]]=""),"",_xlfn.XLOOKUP(draft_picks[[#This Row],[veto_override_drafter_id]],drafters[id],drafters[name]))</f>
        <v/>
      </c>
      <c r="S1328" t="s">
        <v>15497</v>
      </c>
      <c r="T1328" t="str">
        <f>IF(OR(ISBLANK(draft_picks[[#This Row],[veto_override_team_id]]),draft_picks[[#This Row],[veto_override_team_id]]=""),"",_xlfn.XLOOKUP(draft_picks[[#This Row],[veto_override_team_id]],drafter_teams[id],drafter_teams[name]))</f>
        <v/>
      </c>
    </row>
    <row r="1329" spans="1:20" x14ac:dyDescent="0.25">
      <c r="A1329" t="s">
        <v>687</v>
      </c>
      <c r="B1329" t="str">
        <f>_xlfn.XLOOKUP(draft_picks[[#This Row],[draft_id]],drafts[id],drafts[title])</f>
        <v>'00 Slashers</v>
      </c>
      <c r="C1329" s="3">
        <v>5</v>
      </c>
      <c r="D1329">
        <f>IF(C1328&lt;draft_picks[[#This Row],[position]],1,IF(C1328&gt;draft_picks[[#This Row],[position]],D1328+1,IF(C1328=draft_picks[[#This Row],[position]],D1328+1)))</f>
        <v>3</v>
      </c>
      <c r="E1329" t="s">
        <v>1631</v>
      </c>
      <c r="F1329" t="str">
        <f>IF(ISBLANK(draft_picks[[#This Row],[movie_id]]),"",_xlfn.XLOOKUP(draft_picks[[#This Row],[movie_id]],drafts.movies[id],drafts.movies[movie_title]))</f>
        <v>Urban Legends: Final Cut</v>
      </c>
      <c r="G1329" s="3" t="s">
        <v>1247</v>
      </c>
      <c r="H1329" t="str">
        <f>IF(ISBLANK(draft_picks[[#This Row],[drafter_id]]),"",_xlfn.XLOOKUP(draft_picks[[#This Row],[drafter_id]],drafters[id],drafters[name]))</f>
        <v>Sam Wineman</v>
      </c>
      <c r="J1329" t="str">
        <f>IF(ISBLANK(draft_picks[[#This Row],[drafter_team_id]]),"",_xlfn.XLOOKUP(draft_picks[[#This Row],[drafter_team_id]],drafter_teams[id],drafter_teams[name]))</f>
        <v/>
      </c>
      <c r="K1329" s="3" t="s">
        <v>15497</v>
      </c>
      <c r="L1329" t="s">
        <v>15497</v>
      </c>
      <c r="M1329" t="str">
        <f>IF(OR(ISBLANK(draft_picks[[#This Row],[veto_drafter_id]]),draft_picks[[#This Row],[veto_drafter_id]]=""),"",_xlfn.XLOOKUP(draft_picks[[#This Row],[veto_drafter_id]],drafters[id],drafters[name]))</f>
        <v/>
      </c>
      <c r="N1329" t="s">
        <v>15497</v>
      </c>
      <c r="O1329" t="str">
        <f>IF(OR(ISBLANK(draft_picks[[#This Row],[veto_drafter_team_id]]),draft_picks[[#This Row],[veto_drafter_team_id]]=""),"",_xlfn.XLOOKUP(draft_picks[[#This Row],[veto_drafter_team_id]],drafter_teams[id],drafter_teams[name]))</f>
        <v/>
      </c>
      <c r="Q1329" t="s">
        <v>15497</v>
      </c>
      <c r="R1329" t="str">
        <f>IF(OR(ISBLANK(draft_picks[[#This Row],[veto_override_drafter_id]]),draft_picks[[#This Row],[veto_override_drafter_id]]=""),"",_xlfn.XLOOKUP(draft_picks[[#This Row],[veto_override_drafter_id]],drafters[id],drafters[name]))</f>
        <v/>
      </c>
      <c r="S1329" t="s">
        <v>15497</v>
      </c>
      <c r="T1329" t="str">
        <f>IF(OR(ISBLANK(draft_picks[[#This Row],[veto_override_team_id]]),draft_picks[[#This Row],[veto_override_team_id]]=""),"",_xlfn.XLOOKUP(draft_picks[[#This Row],[veto_override_team_id]],drafter_teams[id],drafter_teams[name]))</f>
        <v/>
      </c>
    </row>
    <row r="1330" spans="1:20" x14ac:dyDescent="0.25">
      <c r="A1330" t="s">
        <v>687</v>
      </c>
      <c r="B1330" t="str">
        <f>_xlfn.XLOOKUP(draft_picks[[#This Row],[draft_id]],drafts[id],drafts[title])</f>
        <v>'00 Slashers</v>
      </c>
      <c r="C1330" s="3">
        <v>4</v>
      </c>
      <c r="D1330">
        <f>IF(C1329&lt;draft_picks[[#This Row],[position]],1,IF(C1329&gt;draft_picks[[#This Row],[position]],D1329+1,IF(C1329=draft_picks[[#This Row],[position]],D1329+1)))</f>
        <v>4</v>
      </c>
      <c r="E1330" t="s">
        <v>5534</v>
      </c>
      <c r="F1330" t="str">
        <f>IF(ISBLANK(draft_picks[[#This Row],[movie_id]]),"",_xlfn.XLOOKUP(draft_picks[[#This Row],[movie_id]],drafts.movies[id],drafts.movies[movie_title]))</f>
        <v>House of Wax</v>
      </c>
      <c r="G1330" s="3" t="s">
        <v>833</v>
      </c>
      <c r="H1330" t="str">
        <f>IF(ISBLANK(draft_picks[[#This Row],[drafter_id]]),"",_xlfn.XLOOKUP(draft_picks[[#This Row],[drafter_id]],drafters[id],drafters[name]))</f>
        <v>Jordan Crucchiola</v>
      </c>
      <c r="J1330" t="str">
        <f>IF(ISBLANK(draft_picks[[#This Row],[drafter_team_id]]),"",_xlfn.XLOOKUP(draft_picks[[#This Row],[drafter_team_id]],drafter_teams[id],drafter_teams[name]))</f>
        <v/>
      </c>
      <c r="K1330" s="3" t="s">
        <v>15497</v>
      </c>
      <c r="L1330" t="s">
        <v>15497</v>
      </c>
      <c r="M1330" t="str">
        <f>IF(OR(ISBLANK(draft_picks[[#This Row],[veto_drafter_id]]),draft_picks[[#This Row],[veto_drafter_id]]=""),"",_xlfn.XLOOKUP(draft_picks[[#This Row],[veto_drafter_id]],drafters[id],drafters[name]))</f>
        <v/>
      </c>
      <c r="N1330" t="s">
        <v>15497</v>
      </c>
      <c r="O1330" t="str">
        <f>IF(OR(ISBLANK(draft_picks[[#This Row],[veto_drafter_team_id]]),draft_picks[[#This Row],[veto_drafter_team_id]]=""),"",_xlfn.XLOOKUP(draft_picks[[#This Row],[veto_drafter_team_id]],drafter_teams[id],drafter_teams[name]))</f>
        <v/>
      </c>
      <c r="Q1330" t="s">
        <v>15497</v>
      </c>
      <c r="R1330" t="str">
        <f>IF(OR(ISBLANK(draft_picks[[#This Row],[veto_override_drafter_id]]),draft_picks[[#This Row],[veto_override_drafter_id]]=""),"",_xlfn.XLOOKUP(draft_picks[[#This Row],[veto_override_drafter_id]],drafters[id],drafters[name]))</f>
        <v/>
      </c>
      <c r="S1330" t="s">
        <v>15497</v>
      </c>
      <c r="T1330" t="str">
        <f>IF(OR(ISBLANK(draft_picks[[#This Row],[veto_override_team_id]]),draft_picks[[#This Row],[veto_override_team_id]]=""),"",_xlfn.XLOOKUP(draft_picks[[#This Row],[veto_override_team_id]],drafter_teams[id],drafter_teams[name]))</f>
        <v/>
      </c>
    </row>
    <row r="1331" spans="1:20" x14ac:dyDescent="0.25">
      <c r="A1331" t="s">
        <v>687</v>
      </c>
      <c r="B1331" t="str">
        <f>_xlfn.XLOOKUP(draft_picks[[#This Row],[draft_id]],drafts[id],drafts[title])</f>
        <v>'00 Slashers</v>
      </c>
      <c r="C1331" s="3">
        <v>3</v>
      </c>
      <c r="D1331">
        <f>IF(C1330&lt;draft_picks[[#This Row],[position]],1,IF(C1330&gt;draft_picks[[#This Row],[position]],D1330+1,IF(C1330=draft_picks[[#This Row],[position]],D1330+1)))</f>
        <v>5</v>
      </c>
      <c r="E1331" t="s">
        <v>2234</v>
      </c>
      <c r="F1331" t="str">
        <f>IF(ISBLANK(draft_picks[[#This Row],[movie_id]]),"",_xlfn.XLOOKUP(draft_picks[[#This Row],[movie_id]],drafts.movies[id],drafts.movies[movie_title]))</f>
        <v>My Super Psycho Sweet 16</v>
      </c>
      <c r="G1331" s="3" t="s">
        <v>1247</v>
      </c>
      <c r="H1331" t="str">
        <f>IF(ISBLANK(draft_picks[[#This Row],[drafter_id]]),"",_xlfn.XLOOKUP(draft_picks[[#This Row],[drafter_id]],drafters[id],drafters[name]))</f>
        <v>Sam Wineman</v>
      </c>
      <c r="J1331" t="str">
        <f>IF(ISBLANK(draft_picks[[#This Row],[drafter_team_id]]),"",_xlfn.XLOOKUP(draft_picks[[#This Row],[drafter_team_id]],drafter_teams[id],drafter_teams[name]))</f>
        <v/>
      </c>
      <c r="K1331" s="3" t="s">
        <v>15497</v>
      </c>
      <c r="L1331" t="s">
        <v>15497</v>
      </c>
      <c r="M1331" t="str">
        <f>IF(OR(ISBLANK(draft_picks[[#This Row],[veto_drafter_id]]),draft_picks[[#This Row],[veto_drafter_id]]=""),"",_xlfn.XLOOKUP(draft_picks[[#This Row],[veto_drafter_id]],drafters[id],drafters[name]))</f>
        <v/>
      </c>
      <c r="N1331" t="s">
        <v>15497</v>
      </c>
      <c r="O1331" t="str">
        <f>IF(OR(ISBLANK(draft_picks[[#This Row],[veto_drafter_team_id]]),draft_picks[[#This Row],[veto_drafter_team_id]]=""),"",_xlfn.XLOOKUP(draft_picks[[#This Row],[veto_drafter_team_id]],drafter_teams[id],drafter_teams[name]))</f>
        <v/>
      </c>
      <c r="Q1331" t="s">
        <v>15497</v>
      </c>
      <c r="R1331" t="str">
        <f>IF(OR(ISBLANK(draft_picks[[#This Row],[veto_override_drafter_id]]),draft_picks[[#This Row],[veto_override_drafter_id]]=""),"",_xlfn.XLOOKUP(draft_picks[[#This Row],[veto_override_drafter_id]],drafters[id],drafters[name]))</f>
        <v/>
      </c>
      <c r="S1331" t="s">
        <v>15497</v>
      </c>
      <c r="T1331" t="str">
        <f>IF(OR(ISBLANK(draft_picks[[#This Row],[veto_override_team_id]]),draft_picks[[#This Row],[veto_override_team_id]]=""),"",_xlfn.XLOOKUP(draft_picks[[#This Row],[veto_override_team_id]],drafter_teams[id],drafter_teams[name]))</f>
        <v/>
      </c>
    </row>
    <row r="1332" spans="1:20" x14ac:dyDescent="0.25">
      <c r="A1332" t="s">
        <v>687</v>
      </c>
      <c r="B1332" t="str">
        <f>_xlfn.XLOOKUP(draft_picks[[#This Row],[draft_id]],drafts[id],drafts[title])</f>
        <v>'00 Slashers</v>
      </c>
      <c r="C1332" s="3">
        <v>2</v>
      </c>
      <c r="D1332">
        <f>IF(C1331&lt;draft_picks[[#This Row],[position]],1,IF(C1331&gt;draft_picks[[#This Row],[position]],D1331+1,IF(C1331=draft_picks[[#This Row],[position]],D1331+1)))</f>
        <v>6</v>
      </c>
      <c r="E1332" t="s">
        <v>3681</v>
      </c>
      <c r="F1332" t="str">
        <f>IF(ISBLANK(draft_picks[[#This Row],[movie_id]]),"",_xlfn.XLOOKUP(draft_picks[[#This Row],[movie_id]],drafts.movies[id],drafts.movies[movie_title]))</f>
        <v>Black Christmas</v>
      </c>
      <c r="G1332" s="3" t="s">
        <v>833</v>
      </c>
      <c r="H1332" t="str">
        <f>IF(ISBLANK(draft_picks[[#This Row],[drafter_id]]),"",_xlfn.XLOOKUP(draft_picks[[#This Row],[drafter_id]],drafters[id],drafters[name]))</f>
        <v>Jordan Crucchiola</v>
      </c>
      <c r="J1332" t="str">
        <f>IF(ISBLANK(draft_picks[[#This Row],[drafter_team_id]]),"",_xlfn.XLOOKUP(draft_picks[[#This Row],[drafter_team_id]],drafter_teams[id],drafter_teams[name]))</f>
        <v/>
      </c>
      <c r="K1332" s="3" t="s">
        <v>15497</v>
      </c>
      <c r="L1332" t="s">
        <v>15497</v>
      </c>
      <c r="M1332" t="str">
        <f>IF(OR(ISBLANK(draft_picks[[#This Row],[veto_drafter_id]]),draft_picks[[#This Row],[veto_drafter_id]]=""),"",_xlfn.XLOOKUP(draft_picks[[#This Row],[veto_drafter_id]],drafters[id],drafters[name]))</f>
        <v/>
      </c>
      <c r="N1332" t="s">
        <v>15497</v>
      </c>
      <c r="O1332" t="str">
        <f>IF(OR(ISBLANK(draft_picks[[#This Row],[veto_drafter_team_id]]),draft_picks[[#This Row],[veto_drafter_team_id]]=""),"",_xlfn.XLOOKUP(draft_picks[[#This Row],[veto_drafter_team_id]],drafter_teams[id],drafter_teams[name]))</f>
        <v/>
      </c>
      <c r="Q1332" t="s">
        <v>15497</v>
      </c>
      <c r="R1332" t="str">
        <f>IF(OR(ISBLANK(draft_picks[[#This Row],[veto_override_drafter_id]]),draft_picks[[#This Row],[veto_override_drafter_id]]=""),"",_xlfn.XLOOKUP(draft_picks[[#This Row],[veto_override_drafter_id]],drafters[id],drafters[name]))</f>
        <v/>
      </c>
      <c r="S1332" t="s">
        <v>15497</v>
      </c>
      <c r="T1332" t="str">
        <f>IF(OR(ISBLANK(draft_picks[[#This Row],[veto_override_team_id]]),draft_picks[[#This Row],[veto_override_team_id]]=""),"",_xlfn.XLOOKUP(draft_picks[[#This Row],[veto_override_team_id]],drafter_teams[id],drafter_teams[name]))</f>
        <v/>
      </c>
    </row>
    <row r="1333" spans="1:20" x14ac:dyDescent="0.25">
      <c r="A1333" t="s">
        <v>687</v>
      </c>
      <c r="B1333" t="str">
        <f>_xlfn.XLOOKUP(draft_picks[[#This Row],[draft_id]],drafts[id],drafts[title])</f>
        <v>'00 Slashers</v>
      </c>
      <c r="C1333" s="3">
        <v>1</v>
      </c>
      <c r="D1333">
        <f>IF(C1332&lt;draft_picks[[#This Row],[position]],1,IF(C1332&gt;draft_picks[[#This Row],[position]],D1332+1,IF(C1332=draft_picks[[#This Row],[position]],D1332+1)))</f>
        <v>7</v>
      </c>
      <c r="E1333" t="s">
        <v>7984</v>
      </c>
      <c r="F1333" t="str">
        <f>IF(ISBLANK(draft_picks[[#This Row],[movie_id]]),"",_xlfn.XLOOKUP(draft_picks[[#This Row],[movie_id]],drafts.movies[id],drafts.movies[movie_title]))</f>
        <v>The Hitcher</v>
      </c>
      <c r="G1333" s="3" t="s">
        <v>1247</v>
      </c>
      <c r="H1333" t="str">
        <f>IF(ISBLANK(draft_picks[[#This Row],[drafter_id]]),"",_xlfn.XLOOKUP(draft_picks[[#This Row],[drafter_id]],drafters[id],drafters[name]))</f>
        <v>Sam Wineman</v>
      </c>
      <c r="J1333" t="str">
        <f>IF(ISBLANK(draft_picks[[#This Row],[drafter_team_id]]),"",_xlfn.XLOOKUP(draft_picks[[#This Row],[drafter_team_id]],drafter_teams[id],drafter_teams[name]))</f>
        <v/>
      </c>
      <c r="K1333" s="3" t="s">
        <v>15497</v>
      </c>
      <c r="L1333" t="s">
        <v>15497</v>
      </c>
      <c r="M1333" t="str">
        <f>IF(OR(ISBLANK(draft_picks[[#This Row],[veto_drafter_id]]),draft_picks[[#This Row],[veto_drafter_id]]=""),"",_xlfn.XLOOKUP(draft_picks[[#This Row],[veto_drafter_id]],drafters[id],drafters[name]))</f>
        <v/>
      </c>
      <c r="N1333" t="s">
        <v>15497</v>
      </c>
      <c r="O1333" t="str">
        <f>IF(OR(ISBLANK(draft_picks[[#This Row],[veto_drafter_team_id]]),draft_picks[[#This Row],[veto_drafter_team_id]]=""),"",_xlfn.XLOOKUP(draft_picks[[#This Row],[veto_drafter_team_id]],drafter_teams[id],drafter_teams[name]))</f>
        <v/>
      </c>
      <c r="Q1333" t="s">
        <v>15497</v>
      </c>
      <c r="R1333" t="str">
        <f>IF(OR(ISBLANK(draft_picks[[#This Row],[veto_override_drafter_id]]),draft_picks[[#This Row],[veto_override_drafter_id]]=""),"",_xlfn.XLOOKUP(draft_picks[[#This Row],[veto_override_drafter_id]],drafters[id],drafters[name]))</f>
        <v/>
      </c>
      <c r="S1333" t="s">
        <v>15497</v>
      </c>
      <c r="T1333" t="str">
        <f>IF(OR(ISBLANK(draft_picks[[#This Row],[veto_override_team_id]]),draft_picks[[#This Row],[veto_override_team_id]]=""),"",_xlfn.XLOOKUP(draft_picks[[#This Row],[veto_override_team_id]],drafter_teams[id],drafter_teams[name]))</f>
        <v/>
      </c>
    </row>
    <row r="1334" spans="1:20" x14ac:dyDescent="0.25">
      <c r="A1334" t="s">
        <v>655</v>
      </c>
      <c r="B1334" t="str">
        <f>_xlfn.XLOOKUP(draft_picks[[#This Row],[draft_id]],drafts[id],drafts[title])</f>
        <v>21st Century Best Actress Winning Films</v>
      </c>
      <c r="C1334" s="3">
        <v>7</v>
      </c>
      <c r="D1334">
        <f>IF(C1333&lt;draft_picks[[#This Row],[position]],1,IF(C1333&gt;draft_picks[[#This Row],[position]],D1333+1,IF(C1333=draft_picks[[#This Row],[position]],D1333+1)))</f>
        <v>1</v>
      </c>
      <c r="E1334" t="s">
        <v>8125</v>
      </c>
      <c r="F1334" t="str">
        <f>IF(ISBLANK(draft_picks[[#This Row],[movie_id]]),"",_xlfn.XLOOKUP(draft_picks[[#This Row],[movie_id]],drafts.movies[id],drafts.movies[movie_title]))</f>
        <v>Monster</v>
      </c>
      <c r="G1334" s="3" t="s">
        <v>957</v>
      </c>
      <c r="H1334" t="str">
        <f>IF(ISBLANK(draft_picks[[#This Row],[drafter_id]]),"",_xlfn.XLOOKUP(draft_picks[[#This Row],[drafter_id]],drafters[id],drafters[name]))</f>
        <v>Chris Feil</v>
      </c>
      <c r="J1334" t="str">
        <f>IF(ISBLANK(draft_picks[[#This Row],[drafter_team_id]]),"",_xlfn.XLOOKUP(draft_picks[[#This Row],[drafter_team_id]],drafter_teams[id],drafter_teams[name]))</f>
        <v/>
      </c>
      <c r="K1334" s="3" t="s">
        <v>15497</v>
      </c>
      <c r="L1334" t="s">
        <v>15497</v>
      </c>
      <c r="M1334" t="str">
        <f>IF(OR(ISBLANK(draft_picks[[#This Row],[veto_drafter_id]]),draft_picks[[#This Row],[veto_drafter_id]]=""),"",_xlfn.XLOOKUP(draft_picks[[#This Row],[veto_drafter_id]],drafters[id],drafters[name]))</f>
        <v/>
      </c>
      <c r="N1334" t="s">
        <v>15497</v>
      </c>
      <c r="O1334" t="str">
        <f>IF(OR(ISBLANK(draft_picks[[#This Row],[veto_drafter_team_id]]),draft_picks[[#This Row],[veto_drafter_team_id]]=""),"",_xlfn.XLOOKUP(draft_picks[[#This Row],[veto_drafter_team_id]],drafter_teams[id],drafter_teams[name]))</f>
        <v/>
      </c>
      <c r="Q1334" t="s">
        <v>15497</v>
      </c>
      <c r="R1334" t="str">
        <f>IF(OR(ISBLANK(draft_picks[[#This Row],[veto_override_drafter_id]]),draft_picks[[#This Row],[veto_override_drafter_id]]=""),"",_xlfn.XLOOKUP(draft_picks[[#This Row],[veto_override_drafter_id]],drafters[id],drafters[name]))</f>
        <v/>
      </c>
      <c r="S1334" t="s">
        <v>15497</v>
      </c>
      <c r="T1334" t="str">
        <f>IF(OR(ISBLANK(draft_picks[[#This Row],[veto_override_team_id]]),draft_picks[[#This Row],[veto_override_team_id]]=""),"",_xlfn.XLOOKUP(draft_picks[[#This Row],[veto_override_team_id]],drafter_teams[id],drafter_teams[name]))</f>
        <v/>
      </c>
    </row>
    <row r="1335" spans="1:20" x14ac:dyDescent="0.25">
      <c r="A1335" t="s">
        <v>655</v>
      </c>
      <c r="B1335" t="str">
        <f>_xlfn.XLOOKUP(draft_picks[[#This Row],[draft_id]],drafts[id],drafts[title])</f>
        <v>21st Century Best Actress Winning Films</v>
      </c>
      <c r="C1335" s="3">
        <v>6</v>
      </c>
      <c r="D1335">
        <f>IF(C1334&lt;draft_picks[[#This Row],[position]],1,IF(C1334&gt;draft_picks[[#This Row],[position]],D1334+1,IF(C1334=draft_picks[[#This Row],[position]],D1334+1)))</f>
        <v>2</v>
      </c>
      <c r="E1335" t="s">
        <v>4881</v>
      </c>
      <c r="F1335" t="str">
        <f>IF(ISBLANK(draft_picks[[#This Row],[movie_id]]),"",_xlfn.XLOOKUP(draft_picks[[#This Row],[movie_id]],drafts.movies[id],drafts.movies[movie_title]))</f>
        <v>Still Alice</v>
      </c>
      <c r="G1335" s="3" t="s">
        <v>957</v>
      </c>
      <c r="H1335" t="str">
        <f>IF(ISBLANK(draft_picks[[#This Row],[drafter_id]]),"",_xlfn.XLOOKUP(draft_picks[[#This Row],[drafter_id]],drafters[id],drafters[name]))</f>
        <v>Chris Feil</v>
      </c>
      <c r="J1335" t="str">
        <f>IF(ISBLANK(draft_picks[[#This Row],[drafter_team_id]]),"",_xlfn.XLOOKUP(draft_picks[[#This Row],[drafter_team_id]],drafter_teams[id],drafter_teams[name]))</f>
        <v/>
      </c>
      <c r="K1335" s="3" t="s">
        <v>15497</v>
      </c>
      <c r="L1335" t="s">
        <v>15497</v>
      </c>
      <c r="M1335" t="str">
        <f>IF(OR(ISBLANK(draft_picks[[#This Row],[veto_drafter_id]]),draft_picks[[#This Row],[veto_drafter_id]]=""),"",_xlfn.XLOOKUP(draft_picks[[#This Row],[veto_drafter_id]],drafters[id],drafters[name]))</f>
        <v/>
      </c>
      <c r="N1335" t="s">
        <v>15497</v>
      </c>
      <c r="O1335" t="str">
        <f>IF(OR(ISBLANK(draft_picks[[#This Row],[veto_drafter_team_id]]),draft_picks[[#This Row],[veto_drafter_team_id]]=""),"",_xlfn.XLOOKUP(draft_picks[[#This Row],[veto_drafter_team_id]],drafter_teams[id],drafter_teams[name]))</f>
        <v/>
      </c>
      <c r="Q1335" t="s">
        <v>15497</v>
      </c>
      <c r="R1335" t="str">
        <f>IF(OR(ISBLANK(draft_picks[[#This Row],[veto_override_drafter_id]]),draft_picks[[#This Row],[veto_override_drafter_id]]=""),"",_xlfn.XLOOKUP(draft_picks[[#This Row],[veto_override_drafter_id]],drafters[id],drafters[name]))</f>
        <v/>
      </c>
      <c r="S1335" t="s">
        <v>15497</v>
      </c>
      <c r="T1335" t="str">
        <f>IF(OR(ISBLANK(draft_picks[[#This Row],[veto_override_team_id]]),draft_picks[[#This Row],[veto_override_team_id]]=""),"",_xlfn.XLOOKUP(draft_picks[[#This Row],[veto_override_team_id]],drafter_teams[id],drafter_teams[name]))</f>
        <v/>
      </c>
    </row>
    <row r="1336" spans="1:20" x14ac:dyDescent="0.25">
      <c r="A1336" t="s">
        <v>655</v>
      </c>
      <c r="B1336" t="str">
        <f>_xlfn.XLOOKUP(draft_picks[[#This Row],[draft_id]],drafts[id],drafts[title])</f>
        <v>21st Century Best Actress Winning Films</v>
      </c>
      <c r="C1336" s="3">
        <v>5</v>
      </c>
      <c r="D1336">
        <f>IF(C1335&lt;draft_picks[[#This Row],[position]],1,IF(C1335&gt;draft_picks[[#This Row],[position]],D1335+1,IF(C1335=draft_picks[[#This Row],[position]],D1335+1)))</f>
        <v>3</v>
      </c>
      <c r="E1336" t="s">
        <v>4380</v>
      </c>
      <c r="F1336" t="str">
        <f>IF(ISBLANK(draft_picks[[#This Row],[movie_id]]),"",_xlfn.XLOOKUP(draft_picks[[#This Row],[movie_id]],drafts.movies[id],drafts.movies[movie_title]))</f>
        <v>Nomadland</v>
      </c>
      <c r="G1336" s="3" t="s">
        <v>799</v>
      </c>
      <c r="H1336" t="str">
        <f>IF(ISBLANK(draft_picks[[#This Row],[drafter_id]]),"",_xlfn.XLOOKUP(draft_picks[[#This Row],[drafter_id]],drafters[id],drafters[name]))</f>
        <v>Joe Reid</v>
      </c>
      <c r="J1336" t="str">
        <f>IF(ISBLANK(draft_picks[[#This Row],[drafter_team_id]]),"",_xlfn.XLOOKUP(draft_picks[[#This Row],[drafter_team_id]],drafter_teams[id],drafter_teams[name]))</f>
        <v/>
      </c>
      <c r="K1336" s="3" t="s">
        <v>15497</v>
      </c>
      <c r="L1336" t="s">
        <v>15497</v>
      </c>
      <c r="M1336" t="str">
        <f>IF(OR(ISBLANK(draft_picks[[#This Row],[veto_drafter_id]]),draft_picks[[#This Row],[veto_drafter_id]]=""),"",_xlfn.XLOOKUP(draft_picks[[#This Row],[veto_drafter_id]],drafters[id],drafters[name]))</f>
        <v/>
      </c>
      <c r="N1336" t="s">
        <v>15497</v>
      </c>
      <c r="O1336" t="str">
        <f>IF(OR(ISBLANK(draft_picks[[#This Row],[veto_drafter_team_id]]),draft_picks[[#This Row],[veto_drafter_team_id]]=""),"",_xlfn.XLOOKUP(draft_picks[[#This Row],[veto_drafter_team_id]],drafter_teams[id],drafter_teams[name]))</f>
        <v/>
      </c>
      <c r="Q1336" t="s">
        <v>15497</v>
      </c>
      <c r="R1336" t="str">
        <f>IF(OR(ISBLANK(draft_picks[[#This Row],[veto_override_drafter_id]]),draft_picks[[#This Row],[veto_override_drafter_id]]=""),"",_xlfn.XLOOKUP(draft_picks[[#This Row],[veto_override_drafter_id]],drafters[id],drafters[name]))</f>
        <v/>
      </c>
      <c r="S1336" t="s">
        <v>15497</v>
      </c>
      <c r="T1336" t="str">
        <f>IF(OR(ISBLANK(draft_picks[[#This Row],[veto_override_team_id]]),draft_picks[[#This Row],[veto_override_team_id]]=""),"",_xlfn.XLOOKUP(draft_picks[[#This Row],[veto_override_team_id]],drafter_teams[id],drafter_teams[name]))</f>
        <v/>
      </c>
    </row>
    <row r="1337" spans="1:20" x14ac:dyDescent="0.25">
      <c r="A1337" t="s">
        <v>655</v>
      </c>
      <c r="B1337" t="str">
        <f>_xlfn.XLOOKUP(draft_picks[[#This Row],[draft_id]],drafts[id],drafts[title])</f>
        <v>21st Century Best Actress Winning Films</v>
      </c>
      <c r="C1337" s="3">
        <v>4</v>
      </c>
      <c r="D1337">
        <f>IF(C1336&lt;draft_picks[[#This Row],[position]],1,IF(C1336&gt;draft_picks[[#This Row],[position]],D1336+1,IF(C1336=draft_picks[[#This Row],[position]],D1336+1)))</f>
        <v>4</v>
      </c>
      <c r="E1337" t="s">
        <v>5779</v>
      </c>
      <c r="F1337" t="str">
        <f>IF(ISBLANK(draft_picks[[#This Row],[movie_id]]),"",_xlfn.XLOOKUP(draft_picks[[#This Row],[movie_id]],drafts.movies[id],drafts.movies[movie_title]))</f>
        <v>The Favourite</v>
      </c>
      <c r="G1337" s="3" t="s">
        <v>957</v>
      </c>
      <c r="H1337" t="str">
        <f>IF(ISBLANK(draft_picks[[#This Row],[drafter_id]]),"",_xlfn.XLOOKUP(draft_picks[[#This Row],[drafter_id]],drafters[id],drafters[name]))</f>
        <v>Chris Feil</v>
      </c>
      <c r="J1337" t="str">
        <f>IF(ISBLANK(draft_picks[[#This Row],[drafter_team_id]]),"",_xlfn.XLOOKUP(draft_picks[[#This Row],[drafter_team_id]],drafter_teams[id],drafter_teams[name]))</f>
        <v/>
      </c>
      <c r="K1337" s="3" t="s">
        <v>15497</v>
      </c>
      <c r="L1337" t="s">
        <v>15497</v>
      </c>
      <c r="M1337" t="str">
        <f>IF(OR(ISBLANK(draft_picks[[#This Row],[veto_drafter_id]]),draft_picks[[#This Row],[veto_drafter_id]]=""),"",_xlfn.XLOOKUP(draft_picks[[#This Row],[veto_drafter_id]],drafters[id],drafters[name]))</f>
        <v/>
      </c>
      <c r="N1337" t="s">
        <v>15497</v>
      </c>
      <c r="O1337" t="str">
        <f>IF(OR(ISBLANK(draft_picks[[#This Row],[veto_drafter_team_id]]),draft_picks[[#This Row],[veto_drafter_team_id]]=""),"",_xlfn.XLOOKUP(draft_picks[[#This Row],[veto_drafter_team_id]],drafter_teams[id],drafter_teams[name]))</f>
        <v/>
      </c>
      <c r="Q1337" t="s">
        <v>15497</v>
      </c>
      <c r="R1337" t="str">
        <f>IF(OR(ISBLANK(draft_picks[[#This Row],[veto_override_drafter_id]]),draft_picks[[#This Row],[veto_override_drafter_id]]=""),"",_xlfn.XLOOKUP(draft_picks[[#This Row],[veto_override_drafter_id]],drafters[id],drafters[name]))</f>
        <v/>
      </c>
      <c r="S1337" t="s">
        <v>15497</v>
      </c>
      <c r="T1337" t="str">
        <f>IF(OR(ISBLANK(draft_picks[[#This Row],[veto_override_team_id]]),draft_picks[[#This Row],[veto_override_team_id]]=""),"",_xlfn.XLOOKUP(draft_picks[[#This Row],[veto_override_team_id]],drafter_teams[id],drafter_teams[name]))</f>
        <v/>
      </c>
    </row>
    <row r="1338" spans="1:20" x14ac:dyDescent="0.25">
      <c r="A1338" t="s">
        <v>655</v>
      </c>
      <c r="B1338" t="str">
        <f>_xlfn.XLOOKUP(draft_picks[[#This Row],[draft_id]],drafts[id],drafts[title])</f>
        <v>21st Century Best Actress Winning Films</v>
      </c>
      <c r="C1338" s="3">
        <v>3</v>
      </c>
      <c r="D1338">
        <f>IF(C1337&lt;draft_picks[[#This Row],[position]],1,IF(C1337&gt;draft_picks[[#This Row],[position]],D1337+1,IF(C1337=draft_picks[[#This Row],[position]],D1337+1)))</f>
        <v>5</v>
      </c>
      <c r="E1338" t="s">
        <v>2532</v>
      </c>
      <c r="F1338" t="str">
        <f>IF(ISBLANK(draft_picks[[#This Row],[movie_id]]),"",_xlfn.XLOOKUP(draft_picks[[#This Row],[movie_id]],drafts.movies[id],drafts.movies[movie_title]))</f>
        <v>Black Swan</v>
      </c>
      <c r="G1338" s="3" t="s">
        <v>799</v>
      </c>
      <c r="H1338" t="str">
        <f>IF(ISBLANK(draft_picks[[#This Row],[drafter_id]]),"",_xlfn.XLOOKUP(draft_picks[[#This Row],[drafter_id]],drafters[id],drafters[name]))</f>
        <v>Joe Reid</v>
      </c>
      <c r="J1338" t="str">
        <f>IF(ISBLANK(draft_picks[[#This Row],[drafter_team_id]]),"",_xlfn.XLOOKUP(draft_picks[[#This Row],[drafter_team_id]],drafter_teams[id],drafter_teams[name]))</f>
        <v/>
      </c>
      <c r="K1338" s="3" t="s">
        <v>15497</v>
      </c>
      <c r="L1338" t="s">
        <v>15497</v>
      </c>
      <c r="M1338" t="str">
        <f>IF(OR(ISBLANK(draft_picks[[#This Row],[veto_drafter_id]]),draft_picks[[#This Row],[veto_drafter_id]]=""),"",_xlfn.XLOOKUP(draft_picks[[#This Row],[veto_drafter_id]],drafters[id],drafters[name]))</f>
        <v/>
      </c>
      <c r="N1338" t="s">
        <v>15497</v>
      </c>
      <c r="O1338" t="str">
        <f>IF(OR(ISBLANK(draft_picks[[#This Row],[veto_drafter_team_id]]),draft_picks[[#This Row],[veto_drafter_team_id]]=""),"",_xlfn.XLOOKUP(draft_picks[[#This Row],[veto_drafter_team_id]],drafter_teams[id],drafter_teams[name]))</f>
        <v/>
      </c>
      <c r="Q1338" t="s">
        <v>15497</v>
      </c>
      <c r="R1338" t="str">
        <f>IF(OR(ISBLANK(draft_picks[[#This Row],[veto_override_drafter_id]]),draft_picks[[#This Row],[veto_override_drafter_id]]=""),"",_xlfn.XLOOKUP(draft_picks[[#This Row],[veto_override_drafter_id]],drafters[id],drafters[name]))</f>
        <v/>
      </c>
      <c r="S1338" t="s">
        <v>15497</v>
      </c>
      <c r="T1338" t="str">
        <f>IF(OR(ISBLANK(draft_picks[[#This Row],[veto_override_team_id]]),draft_picks[[#This Row],[veto_override_team_id]]=""),"",_xlfn.XLOOKUP(draft_picks[[#This Row],[veto_override_team_id]],drafter_teams[id],drafter_teams[name]))</f>
        <v/>
      </c>
    </row>
    <row r="1339" spans="1:20" x14ac:dyDescent="0.25">
      <c r="A1339" t="s">
        <v>655</v>
      </c>
      <c r="B1339" t="str">
        <f>_xlfn.XLOOKUP(draft_picks[[#This Row],[draft_id]],drafts[id],drafts[title])</f>
        <v>21st Century Best Actress Winning Films</v>
      </c>
      <c r="C1339" s="3">
        <v>2</v>
      </c>
      <c r="D1339">
        <f>IF(C1338&lt;draft_picks[[#This Row],[position]],1,IF(C1338&gt;draft_picks[[#This Row],[position]],D1338+1,IF(C1338=draft_picks[[#This Row],[position]],D1338+1)))</f>
        <v>6</v>
      </c>
      <c r="E1339" t="s">
        <v>7590</v>
      </c>
      <c r="F1339" t="str">
        <f>IF(ISBLANK(draft_picks[[#This Row],[movie_id]]),"",_xlfn.XLOOKUP(draft_picks[[#This Row],[movie_id]],drafts.movies[id],drafts.movies[movie_title]))</f>
        <v>Erin Brockovich</v>
      </c>
      <c r="G1339" s="3" t="s">
        <v>957</v>
      </c>
      <c r="H1339" t="str">
        <f>IF(ISBLANK(draft_picks[[#This Row],[drafter_id]]),"",_xlfn.XLOOKUP(draft_picks[[#This Row],[drafter_id]],drafters[id],drafters[name]))</f>
        <v>Chris Feil</v>
      </c>
      <c r="J1339" t="str">
        <f>IF(ISBLANK(draft_picks[[#This Row],[drafter_team_id]]),"",_xlfn.XLOOKUP(draft_picks[[#This Row],[drafter_team_id]],drafter_teams[id],drafter_teams[name]))</f>
        <v/>
      </c>
      <c r="K1339" s="3" t="s">
        <v>15497</v>
      </c>
      <c r="L1339" t="s">
        <v>15497</v>
      </c>
      <c r="M1339" t="str">
        <f>IF(OR(ISBLANK(draft_picks[[#This Row],[veto_drafter_id]]),draft_picks[[#This Row],[veto_drafter_id]]=""),"",_xlfn.XLOOKUP(draft_picks[[#This Row],[veto_drafter_id]],drafters[id],drafters[name]))</f>
        <v/>
      </c>
      <c r="N1339" t="s">
        <v>15497</v>
      </c>
      <c r="O1339" t="str">
        <f>IF(OR(ISBLANK(draft_picks[[#This Row],[veto_drafter_team_id]]),draft_picks[[#This Row],[veto_drafter_team_id]]=""),"",_xlfn.XLOOKUP(draft_picks[[#This Row],[veto_drafter_team_id]],drafter_teams[id],drafter_teams[name]))</f>
        <v/>
      </c>
      <c r="Q1339" t="s">
        <v>15497</v>
      </c>
      <c r="R1339" t="str">
        <f>IF(OR(ISBLANK(draft_picks[[#This Row],[veto_override_drafter_id]]),draft_picks[[#This Row],[veto_override_drafter_id]]=""),"",_xlfn.XLOOKUP(draft_picks[[#This Row],[veto_override_drafter_id]],drafters[id],drafters[name]))</f>
        <v/>
      </c>
      <c r="S1339" t="s">
        <v>15497</v>
      </c>
      <c r="T1339" t="str">
        <f>IF(OR(ISBLANK(draft_picks[[#This Row],[veto_override_team_id]]),draft_picks[[#This Row],[veto_override_team_id]]=""),"",_xlfn.XLOOKUP(draft_picks[[#This Row],[veto_override_team_id]],drafter_teams[id],drafter_teams[name]))</f>
        <v/>
      </c>
    </row>
    <row r="1340" spans="1:20" x14ac:dyDescent="0.25">
      <c r="A1340" t="s">
        <v>655</v>
      </c>
      <c r="B1340" t="str">
        <f>_xlfn.XLOOKUP(draft_picks[[#This Row],[draft_id]],drafts[id],drafts[title])</f>
        <v>21st Century Best Actress Winning Films</v>
      </c>
      <c r="C1340" s="3">
        <v>1</v>
      </c>
      <c r="D1340">
        <f>IF(C1339&lt;draft_picks[[#This Row],[position]],1,IF(C1339&gt;draft_picks[[#This Row],[position]],D1339+1,IF(C1339=draft_picks[[#This Row],[position]],D1339+1)))</f>
        <v>7</v>
      </c>
      <c r="E1340" t="s">
        <v>1826</v>
      </c>
      <c r="F1340" t="str">
        <f>IF(ISBLANK(draft_picks[[#This Row],[movie_id]]),"",_xlfn.XLOOKUP(draft_picks[[#This Row],[movie_id]],drafts.movies[id],drafts.movies[movie_title]))</f>
        <v>The Hours</v>
      </c>
      <c r="G1340" s="3" t="s">
        <v>799</v>
      </c>
      <c r="H1340" t="str">
        <f>IF(ISBLANK(draft_picks[[#This Row],[drafter_id]]),"",_xlfn.XLOOKUP(draft_picks[[#This Row],[drafter_id]],drafters[id],drafters[name]))</f>
        <v>Joe Reid</v>
      </c>
      <c r="J1340" t="str">
        <f>IF(ISBLANK(draft_picks[[#This Row],[drafter_team_id]]),"",_xlfn.XLOOKUP(draft_picks[[#This Row],[drafter_team_id]],drafter_teams[id],drafter_teams[name]))</f>
        <v/>
      </c>
      <c r="K1340" s="3" t="s">
        <v>15497</v>
      </c>
      <c r="L1340" t="s">
        <v>15497</v>
      </c>
      <c r="M1340" t="str">
        <f>IF(OR(ISBLANK(draft_picks[[#This Row],[veto_drafter_id]]),draft_picks[[#This Row],[veto_drafter_id]]=""),"",_xlfn.XLOOKUP(draft_picks[[#This Row],[veto_drafter_id]],drafters[id],drafters[name]))</f>
        <v/>
      </c>
      <c r="N1340" t="s">
        <v>15497</v>
      </c>
      <c r="O1340" t="str">
        <f>IF(OR(ISBLANK(draft_picks[[#This Row],[veto_drafter_team_id]]),draft_picks[[#This Row],[veto_drafter_team_id]]=""),"",_xlfn.XLOOKUP(draft_picks[[#This Row],[veto_drafter_team_id]],drafter_teams[id],drafter_teams[name]))</f>
        <v/>
      </c>
      <c r="Q1340" t="s">
        <v>15497</v>
      </c>
      <c r="R1340" t="str">
        <f>IF(OR(ISBLANK(draft_picks[[#This Row],[veto_override_drafter_id]]),draft_picks[[#This Row],[veto_override_drafter_id]]=""),"",_xlfn.XLOOKUP(draft_picks[[#This Row],[veto_override_drafter_id]],drafters[id],drafters[name]))</f>
        <v/>
      </c>
      <c r="S1340" t="s">
        <v>15497</v>
      </c>
      <c r="T1340" t="str">
        <f>IF(OR(ISBLANK(draft_picks[[#This Row],[veto_override_team_id]]),draft_picks[[#This Row],[veto_override_team_id]]=""),"",_xlfn.XLOOKUP(draft_picks[[#This Row],[veto_override_team_id]],drafter_teams[id],drafter_teams[name]))</f>
        <v/>
      </c>
    </row>
    <row r="1341" spans="1:20" x14ac:dyDescent="0.25">
      <c r="A1341" t="s">
        <v>512</v>
      </c>
      <c r="B1341" t="str">
        <f>_xlfn.XLOOKUP(draft_picks[[#This Row],[draft_id]],drafts[id],drafts[title])</f>
        <v>Movies About Television</v>
      </c>
      <c r="C1341" s="3">
        <v>7</v>
      </c>
      <c r="D1341">
        <f>IF(C1340&lt;draft_picks[[#This Row],[position]],1,IF(C1340&gt;draft_picks[[#This Row],[position]],D1340+1,IF(C1340=draft_picks[[#This Row],[position]],D1340+1)))</f>
        <v>1</v>
      </c>
      <c r="E1341" t="s">
        <v>5614</v>
      </c>
      <c r="F1341" t="str">
        <f>IF(ISBLANK(draft_picks[[#This Row],[movie_id]]),"",_xlfn.XLOOKUP(draft_picks[[#This Row],[movie_id]],drafts.movies[id],drafts.movies[movie_title]))</f>
        <v>A Face in the Crowd</v>
      </c>
      <c r="G1341" s="3" t="s">
        <v>867</v>
      </c>
      <c r="H1341" t="str">
        <f>IF(ISBLANK(draft_picks[[#This Row],[drafter_id]]),"",_xlfn.XLOOKUP(draft_picks[[#This Row],[drafter_id]],drafters[id],drafters[name]))</f>
        <v>Mark Harris</v>
      </c>
      <c r="J1341" t="str">
        <f>IF(ISBLANK(draft_picks[[#This Row],[drafter_team_id]]),"",_xlfn.XLOOKUP(draft_picks[[#This Row],[drafter_team_id]],drafter_teams[id],drafter_teams[name]))</f>
        <v/>
      </c>
      <c r="K1341" s="3" t="s">
        <v>15497</v>
      </c>
      <c r="L1341" t="s">
        <v>15497</v>
      </c>
      <c r="M1341" t="str">
        <f>IF(OR(ISBLANK(draft_picks[[#This Row],[veto_drafter_id]]),draft_picks[[#This Row],[veto_drafter_id]]=""),"",_xlfn.XLOOKUP(draft_picks[[#This Row],[veto_drafter_id]],drafters[id],drafters[name]))</f>
        <v/>
      </c>
      <c r="N1341" t="s">
        <v>15497</v>
      </c>
      <c r="O1341" t="str">
        <f>IF(OR(ISBLANK(draft_picks[[#This Row],[veto_drafter_team_id]]),draft_picks[[#This Row],[veto_drafter_team_id]]=""),"",_xlfn.XLOOKUP(draft_picks[[#This Row],[veto_drafter_team_id]],drafter_teams[id],drafter_teams[name]))</f>
        <v/>
      </c>
      <c r="Q1341" t="s">
        <v>15497</v>
      </c>
      <c r="R1341" t="str">
        <f>IF(OR(ISBLANK(draft_picks[[#This Row],[veto_override_drafter_id]]),draft_picks[[#This Row],[veto_override_drafter_id]]=""),"",_xlfn.XLOOKUP(draft_picks[[#This Row],[veto_override_drafter_id]],drafters[id],drafters[name]))</f>
        <v/>
      </c>
      <c r="S1341" t="s">
        <v>15497</v>
      </c>
      <c r="T1341" t="str">
        <f>IF(OR(ISBLANK(draft_picks[[#This Row],[veto_override_team_id]]),draft_picks[[#This Row],[veto_override_team_id]]=""),"",_xlfn.XLOOKUP(draft_picks[[#This Row],[veto_override_team_id]],drafter_teams[id],drafter_teams[name]))</f>
        <v/>
      </c>
    </row>
    <row r="1342" spans="1:20" x14ac:dyDescent="0.25">
      <c r="A1342" t="s">
        <v>512</v>
      </c>
      <c r="B1342" t="str">
        <f>_xlfn.XLOOKUP(draft_picks[[#This Row],[draft_id]],drafts[id],drafts[title])</f>
        <v>Movies About Television</v>
      </c>
      <c r="C1342" s="3">
        <v>6</v>
      </c>
      <c r="D1342">
        <f>IF(C1341&lt;draft_picks[[#This Row],[position]],1,IF(C1341&gt;draft_picks[[#This Row],[position]],D1341+1,IF(C1341=draft_picks[[#This Row],[position]],D1341+1)))</f>
        <v>2</v>
      </c>
      <c r="E1342" t="s">
        <v>5247</v>
      </c>
      <c r="F1342" t="str">
        <f>IF(ISBLANK(draft_picks[[#This Row],[movie_id]]),"",_xlfn.XLOOKUP(draft_picks[[#This Row],[movie_id]],drafts.movies[id],drafts.movies[movie_title]))</f>
        <v>Quiz Show</v>
      </c>
      <c r="G1342" s="3" t="s">
        <v>867</v>
      </c>
      <c r="H1342" t="str">
        <f>IF(ISBLANK(draft_picks[[#This Row],[drafter_id]]),"",_xlfn.XLOOKUP(draft_picks[[#This Row],[drafter_id]],drafters[id],drafters[name]))</f>
        <v>Mark Harris</v>
      </c>
      <c r="J1342" t="str">
        <f>IF(ISBLANK(draft_picks[[#This Row],[drafter_team_id]]),"",_xlfn.XLOOKUP(draft_picks[[#This Row],[drafter_team_id]],drafter_teams[id],drafter_teams[name]))</f>
        <v/>
      </c>
      <c r="K1342" s="3" t="s">
        <v>15497</v>
      </c>
      <c r="L1342" t="s">
        <v>15497</v>
      </c>
      <c r="M1342" t="str">
        <f>IF(OR(ISBLANK(draft_picks[[#This Row],[veto_drafter_id]]),draft_picks[[#This Row],[veto_drafter_id]]=""),"",_xlfn.XLOOKUP(draft_picks[[#This Row],[veto_drafter_id]],drafters[id],drafters[name]))</f>
        <v/>
      </c>
      <c r="N1342" t="s">
        <v>15497</v>
      </c>
      <c r="O1342" t="str">
        <f>IF(OR(ISBLANK(draft_picks[[#This Row],[veto_drafter_team_id]]),draft_picks[[#This Row],[veto_drafter_team_id]]=""),"",_xlfn.XLOOKUP(draft_picks[[#This Row],[veto_drafter_team_id]],drafter_teams[id],drafter_teams[name]))</f>
        <v/>
      </c>
      <c r="Q1342" t="s">
        <v>15497</v>
      </c>
      <c r="R1342" t="str">
        <f>IF(OR(ISBLANK(draft_picks[[#This Row],[veto_override_drafter_id]]),draft_picks[[#This Row],[veto_override_drafter_id]]=""),"",_xlfn.XLOOKUP(draft_picks[[#This Row],[veto_override_drafter_id]],drafters[id],drafters[name]))</f>
        <v/>
      </c>
      <c r="S1342" t="s">
        <v>15497</v>
      </c>
      <c r="T1342" t="str">
        <f>IF(OR(ISBLANK(draft_picks[[#This Row],[veto_override_team_id]]),draft_picks[[#This Row],[veto_override_team_id]]=""),"",_xlfn.XLOOKUP(draft_picks[[#This Row],[veto_override_team_id]],drafter_teams[id],drafter_teams[name]))</f>
        <v/>
      </c>
    </row>
    <row r="1343" spans="1:20" x14ac:dyDescent="0.25">
      <c r="A1343" t="s">
        <v>512</v>
      </c>
      <c r="B1343" t="str">
        <f>_xlfn.XLOOKUP(draft_picks[[#This Row],[draft_id]],drafts[id],drafts[title])</f>
        <v>Movies About Television</v>
      </c>
      <c r="C1343" s="3">
        <v>5</v>
      </c>
      <c r="D1343">
        <f>IF(C1342&lt;draft_picks[[#This Row],[position]],1,IF(C1342&gt;draft_picks[[#This Row],[position]],D1342+1,IF(C1342=draft_picks[[#This Row],[position]],D1342+1)))</f>
        <v>3</v>
      </c>
      <c r="E1343" t="s">
        <v>1371</v>
      </c>
      <c r="F1343" t="str">
        <f>IF(ISBLANK(draft_picks[[#This Row],[movie_id]]),"",_xlfn.XLOOKUP(draft_picks[[#This Row],[movie_id]],drafts.movies[id],drafts.movies[movie_title]))</f>
        <v>Hairspray</v>
      </c>
      <c r="G1343" s="3" t="s">
        <v>781</v>
      </c>
      <c r="H1343" t="str">
        <f>IF(ISBLANK(draft_picks[[#This Row],[drafter_id]]),"",_xlfn.XLOOKUP(draft_picks[[#This Row],[drafter_id]],drafters[id],drafters[name]))</f>
        <v>Adam B. Vary</v>
      </c>
      <c r="J1343" t="str">
        <f>IF(ISBLANK(draft_picks[[#This Row],[drafter_team_id]]),"",_xlfn.XLOOKUP(draft_picks[[#This Row],[drafter_team_id]],drafter_teams[id],drafter_teams[name]))</f>
        <v/>
      </c>
      <c r="K1343" s="3" t="s">
        <v>15497</v>
      </c>
      <c r="L1343" t="s">
        <v>15497</v>
      </c>
      <c r="M1343" t="str">
        <f>IF(OR(ISBLANK(draft_picks[[#This Row],[veto_drafter_id]]),draft_picks[[#This Row],[veto_drafter_id]]=""),"",_xlfn.XLOOKUP(draft_picks[[#This Row],[veto_drafter_id]],drafters[id],drafters[name]))</f>
        <v/>
      </c>
      <c r="N1343" t="s">
        <v>15497</v>
      </c>
      <c r="O1343" t="str">
        <f>IF(OR(ISBLANK(draft_picks[[#This Row],[veto_drafter_team_id]]),draft_picks[[#This Row],[veto_drafter_team_id]]=""),"",_xlfn.XLOOKUP(draft_picks[[#This Row],[veto_drafter_team_id]],drafter_teams[id],drafter_teams[name]))</f>
        <v/>
      </c>
      <c r="Q1343" t="s">
        <v>15497</v>
      </c>
      <c r="R1343" t="str">
        <f>IF(OR(ISBLANK(draft_picks[[#This Row],[veto_override_drafter_id]]),draft_picks[[#This Row],[veto_override_drafter_id]]=""),"",_xlfn.XLOOKUP(draft_picks[[#This Row],[veto_override_drafter_id]],drafters[id],drafters[name]))</f>
        <v/>
      </c>
      <c r="S1343" t="s">
        <v>15497</v>
      </c>
      <c r="T1343" t="str">
        <f>IF(OR(ISBLANK(draft_picks[[#This Row],[veto_override_team_id]]),draft_picks[[#This Row],[veto_override_team_id]]=""),"",_xlfn.XLOOKUP(draft_picks[[#This Row],[veto_override_team_id]],drafter_teams[id],drafter_teams[name]))</f>
        <v/>
      </c>
    </row>
    <row r="1344" spans="1:20" x14ac:dyDescent="0.25">
      <c r="A1344" t="s">
        <v>512</v>
      </c>
      <c r="B1344" t="str">
        <f>_xlfn.XLOOKUP(draft_picks[[#This Row],[draft_id]],drafts[id],drafts[title])</f>
        <v>Movies About Television</v>
      </c>
      <c r="C1344" s="3">
        <v>4</v>
      </c>
      <c r="D1344">
        <f>IF(C1343&lt;draft_picks[[#This Row],[position]],1,IF(C1343&gt;draft_picks[[#This Row],[position]],D1343+1,IF(C1343=draft_picks[[#This Row],[position]],D1343+1)))</f>
        <v>4</v>
      </c>
      <c r="E1344" t="s">
        <v>7033</v>
      </c>
      <c r="F1344" t="str">
        <f>IF(ISBLANK(draft_picks[[#This Row],[movie_id]]),"",_xlfn.XLOOKUP(draft_picks[[#This Row],[movie_id]],drafts.movies[id],drafts.movies[movie_title]))</f>
        <v>The Truman Show</v>
      </c>
      <c r="G1344" s="3" t="s">
        <v>867</v>
      </c>
      <c r="H1344" t="str">
        <f>IF(ISBLANK(draft_picks[[#This Row],[drafter_id]]),"",_xlfn.XLOOKUP(draft_picks[[#This Row],[drafter_id]],drafters[id],drafters[name]))</f>
        <v>Mark Harris</v>
      </c>
      <c r="J1344" t="str">
        <f>IF(ISBLANK(draft_picks[[#This Row],[drafter_team_id]]),"",_xlfn.XLOOKUP(draft_picks[[#This Row],[drafter_team_id]],drafter_teams[id],drafter_teams[name]))</f>
        <v/>
      </c>
      <c r="K1344" s="3" t="s">
        <v>15497</v>
      </c>
      <c r="L1344" t="s">
        <v>15497</v>
      </c>
      <c r="M1344" t="str">
        <f>IF(OR(ISBLANK(draft_picks[[#This Row],[veto_drafter_id]]),draft_picks[[#This Row],[veto_drafter_id]]=""),"",_xlfn.XLOOKUP(draft_picks[[#This Row],[veto_drafter_id]],drafters[id],drafters[name]))</f>
        <v/>
      </c>
      <c r="N1344" t="s">
        <v>15497</v>
      </c>
      <c r="O1344" t="str">
        <f>IF(OR(ISBLANK(draft_picks[[#This Row],[veto_drafter_team_id]]),draft_picks[[#This Row],[veto_drafter_team_id]]=""),"",_xlfn.XLOOKUP(draft_picks[[#This Row],[veto_drafter_team_id]],drafter_teams[id],drafter_teams[name]))</f>
        <v/>
      </c>
      <c r="Q1344" t="s">
        <v>15497</v>
      </c>
      <c r="R1344" t="str">
        <f>IF(OR(ISBLANK(draft_picks[[#This Row],[veto_override_drafter_id]]),draft_picks[[#This Row],[veto_override_drafter_id]]=""),"",_xlfn.XLOOKUP(draft_picks[[#This Row],[veto_override_drafter_id]],drafters[id],drafters[name]))</f>
        <v/>
      </c>
      <c r="S1344" t="s">
        <v>15497</v>
      </c>
      <c r="T1344" t="str">
        <f>IF(OR(ISBLANK(draft_picks[[#This Row],[veto_override_team_id]]),draft_picks[[#This Row],[veto_override_team_id]]=""),"",_xlfn.XLOOKUP(draft_picks[[#This Row],[veto_override_team_id]],drafter_teams[id],drafter_teams[name]))</f>
        <v/>
      </c>
    </row>
    <row r="1345" spans="1:20" x14ac:dyDescent="0.25">
      <c r="A1345" t="s">
        <v>512</v>
      </c>
      <c r="B1345" t="str">
        <f>_xlfn.XLOOKUP(draft_picks[[#This Row],[draft_id]],drafts[id],drafts[title])</f>
        <v>Movies About Television</v>
      </c>
      <c r="C1345" s="3">
        <v>3</v>
      </c>
      <c r="D1345">
        <f>IF(C1344&lt;draft_picks[[#This Row],[position]],1,IF(C1344&gt;draft_picks[[#This Row],[position]],D1344+1,IF(C1344=draft_picks[[#This Row],[position]],D1344+1)))</f>
        <v>5</v>
      </c>
      <c r="E1345" t="s">
        <v>1416</v>
      </c>
      <c r="F1345" t="str">
        <f>IF(ISBLANK(draft_picks[[#This Row],[movie_id]]),"",_xlfn.XLOOKUP(draft_picks[[#This Row],[movie_id]],drafts.movies[id],drafts.movies[movie_title]))</f>
        <v>Nightcrawler</v>
      </c>
      <c r="G1345" s="3" t="s">
        <v>781</v>
      </c>
      <c r="H1345" t="str">
        <f>IF(ISBLANK(draft_picks[[#This Row],[drafter_id]]),"",_xlfn.XLOOKUP(draft_picks[[#This Row],[drafter_id]],drafters[id],drafters[name]))</f>
        <v>Adam B. Vary</v>
      </c>
      <c r="J1345" t="str">
        <f>IF(ISBLANK(draft_picks[[#This Row],[drafter_team_id]]),"",_xlfn.XLOOKUP(draft_picks[[#This Row],[drafter_team_id]],drafter_teams[id],drafter_teams[name]))</f>
        <v/>
      </c>
      <c r="K1345" s="3" t="s">
        <v>15497</v>
      </c>
      <c r="L1345" t="s">
        <v>15497</v>
      </c>
      <c r="M1345" t="str">
        <f>IF(OR(ISBLANK(draft_picks[[#This Row],[veto_drafter_id]]),draft_picks[[#This Row],[veto_drafter_id]]=""),"",_xlfn.XLOOKUP(draft_picks[[#This Row],[veto_drafter_id]],drafters[id],drafters[name]))</f>
        <v/>
      </c>
      <c r="N1345" t="s">
        <v>15497</v>
      </c>
      <c r="O1345" t="str">
        <f>IF(OR(ISBLANK(draft_picks[[#This Row],[veto_drafter_team_id]]),draft_picks[[#This Row],[veto_drafter_team_id]]=""),"",_xlfn.XLOOKUP(draft_picks[[#This Row],[veto_drafter_team_id]],drafter_teams[id],drafter_teams[name]))</f>
        <v/>
      </c>
      <c r="Q1345" t="s">
        <v>15497</v>
      </c>
      <c r="R1345" t="str">
        <f>IF(OR(ISBLANK(draft_picks[[#This Row],[veto_override_drafter_id]]),draft_picks[[#This Row],[veto_override_drafter_id]]=""),"",_xlfn.XLOOKUP(draft_picks[[#This Row],[veto_override_drafter_id]],drafters[id],drafters[name]))</f>
        <v/>
      </c>
      <c r="S1345" t="s">
        <v>15497</v>
      </c>
      <c r="T1345" t="str">
        <f>IF(OR(ISBLANK(draft_picks[[#This Row],[veto_override_team_id]]),draft_picks[[#This Row],[veto_override_team_id]]=""),"",_xlfn.XLOOKUP(draft_picks[[#This Row],[veto_override_team_id]],drafter_teams[id],drafter_teams[name]))</f>
        <v/>
      </c>
    </row>
    <row r="1346" spans="1:20" x14ac:dyDescent="0.25">
      <c r="A1346" t="s">
        <v>512</v>
      </c>
      <c r="B1346" t="str">
        <f>_xlfn.XLOOKUP(draft_picks[[#This Row],[draft_id]],drafts[id],drafts[title])</f>
        <v>Movies About Television</v>
      </c>
      <c r="C1346" s="3">
        <v>2</v>
      </c>
      <c r="D1346">
        <f>IF(C1345&lt;draft_picks[[#This Row],[position]],1,IF(C1345&gt;draft_picks[[#This Row],[position]],D1345+1,IF(C1345=draft_picks[[#This Row],[position]],D1345+1)))</f>
        <v>6</v>
      </c>
      <c r="E1346" t="s">
        <v>6252</v>
      </c>
      <c r="F1346" t="str">
        <f>IF(ISBLANK(draft_picks[[#This Row],[movie_id]]),"",_xlfn.XLOOKUP(draft_picks[[#This Row],[movie_id]],drafts.movies[id],drafts.movies[movie_title]))</f>
        <v>Network</v>
      </c>
      <c r="G1346" s="3" t="s">
        <v>867</v>
      </c>
      <c r="H1346" t="str">
        <f>IF(ISBLANK(draft_picks[[#This Row],[drafter_id]]),"",_xlfn.XLOOKUP(draft_picks[[#This Row],[drafter_id]],drafters[id],drafters[name]))</f>
        <v>Mark Harris</v>
      </c>
      <c r="J1346" t="str">
        <f>IF(ISBLANK(draft_picks[[#This Row],[drafter_team_id]]),"",_xlfn.XLOOKUP(draft_picks[[#This Row],[drafter_team_id]],drafter_teams[id],drafter_teams[name]))</f>
        <v/>
      </c>
      <c r="K1346" s="3" t="s">
        <v>15497</v>
      </c>
      <c r="L1346" t="s">
        <v>15497</v>
      </c>
      <c r="M1346" t="str">
        <f>IF(OR(ISBLANK(draft_picks[[#This Row],[veto_drafter_id]]),draft_picks[[#This Row],[veto_drafter_id]]=""),"",_xlfn.XLOOKUP(draft_picks[[#This Row],[veto_drafter_id]],drafters[id],drafters[name]))</f>
        <v/>
      </c>
      <c r="N1346" t="s">
        <v>15497</v>
      </c>
      <c r="O1346" t="str">
        <f>IF(OR(ISBLANK(draft_picks[[#This Row],[veto_drafter_team_id]]),draft_picks[[#This Row],[veto_drafter_team_id]]=""),"",_xlfn.XLOOKUP(draft_picks[[#This Row],[veto_drafter_team_id]],drafter_teams[id],drafter_teams[name]))</f>
        <v/>
      </c>
      <c r="Q1346" t="s">
        <v>15497</v>
      </c>
      <c r="R1346" t="str">
        <f>IF(OR(ISBLANK(draft_picks[[#This Row],[veto_override_drafter_id]]),draft_picks[[#This Row],[veto_override_drafter_id]]=""),"",_xlfn.XLOOKUP(draft_picks[[#This Row],[veto_override_drafter_id]],drafters[id],drafters[name]))</f>
        <v/>
      </c>
      <c r="S1346" t="s">
        <v>15497</v>
      </c>
      <c r="T1346" t="str">
        <f>IF(OR(ISBLANK(draft_picks[[#This Row],[veto_override_team_id]]),draft_picks[[#This Row],[veto_override_team_id]]=""),"",_xlfn.XLOOKUP(draft_picks[[#This Row],[veto_override_team_id]],drafter_teams[id],drafter_teams[name]))</f>
        <v/>
      </c>
    </row>
    <row r="1347" spans="1:20" x14ac:dyDescent="0.25">
      <c r="A1347" t="s">
        <v>512</v>
      </c>
      <c r="B1347" t="str">
        <f>_xlfn.XLOOKUP(draft_picks[[#This Row],[draft_id]],drafts[id],drafts[title])</f>
        <v>Movies About Television</v>
      </c>
      <c r="C1347" s="3">
        <v>1</v>
      </c>
      <c r="D1347">
        <f>IF(C1346&lt;draft_picks[[#This Row],[position]],1,IF(C1346&gt;draft_picks[[#This Row],[position]],D1346+1,IF(C1346=draft_picks[[#This Row],[position]],D1346+1)))</f>
        <v>7</v>
      </c>
      <c r="E1347" t="s">
        <v>3376</v>
      </c>
      <c r="F1347" t="str">
        <f>IF(ISBLANK(draft_picks[[#This Row],[movie_id]]),"",_xlfn.XLOOKUP(draft_picks[[#This Row],[movie_id]],drafts.movies[id],drafts.movies[movie_title]))</f>
        <v>Broadcast News</v>
      </c>
      <c r="G1347" s="3" t="s">
        <v>781</v>
      </c>
      <c r="H1347" t="str">
        <f>IF(ISBLANK(draft_picks[[#This Row],[drafter_id]]),"",_xlfn.XLOOKUP(draft_picks[[#This Row],[drafter_id]],drafters[id],drafters[name]))</f>
        <v>Adam B. Vary</v>
      </c>
      <c r="J1347" t="str">
        <f>IF(ISBLANK(draft_picks[[#This Row],[drafter_team_id]]),"",_xlfn.XLOOKUP(draft_picks[[#This Row],[drafter_team_id]],drafter_teams[id],drafter_teams[name]))</f>
        <v/>
      </c>
      <c r="K1347" s="3" t="s">
        <v>15497</v>
      </c>
      <c r="L1347" t="s">
        <v>15497</v>
      </c>
      <c r="M1347" t="str">
        <f>IF(OR(ISBLANK(draft_picks[[#This Row],[veto_drafter_id]]),draft_picks[[#This Row],[veto_drafter_id]]=""),"",_xlfn.XLOOKUP(draft_picks[[#This Row],[veto_drafter_id]],drafters[id],drafters[name]))</f>
        <v/>
      </c>
      <c r="N1347" t="s">
        <v>15497</v>
      </c>
      <c r="O1347" t="str">
        <f>IF(OR(ISBLANK(draft_picks[[#This Row],[veto_drafter_team_id]]),draft_picks[[#This Row],[veto_drafter_team_id]]=""),"",_xlfn.XLOOKUP(draft_picks[[#This Row],[veto_drafter_team_id]],drafter_teams[id],drafter_teams[name]))</f>
        <v/>
      </c>
      <c r="Q1347" t="s">
        <v>15497</v>
      </c>
      <c r="R1347" t="str">
        <f>IF(OR(ISBLANK(draft_picks[[#This Row],[veto_override_drafter_id]]),draft_picks[[#This Row],[veto_override_drafter_id]]=""),"",_xlfn.XLOOKUP(draft_picks[[#This Row],[veto_override_drafter_id]],drafters[id],drafters[name]))</f>
        <v/>
      </c>
      <c r="S1347" t="s">
        <v>15497</v>
      </c>
      <c r="T1347" t="str">
        <f>IF(OR(ISBLANK(draft_picks[[#This Row],[veto_override_team_id]]),draft_picks[[#This Row],[veto_override_team_id]]=""),"",_xlfn.XLOOKUP(draft_picks[[#This Row],[veto_override_team_id]],drafter_teams[id],drafter_teams[name]))</f>
        <v/>
      </c>
    </row>
    <row r="1348" spans="1:20" x14ac:dyDescent="0.25">
      <c r="A1348" t="s">
        <v>134</v>
      </c>
      <c r="B1348" t="str">
        <f>_xlfn.XLOOKUP(draft_picks[[#This Row],[draft_id]],drafts[id],drafts[title])</f>
        <v>Shakespeare: Part III Mini-Mega</v>
      </c>
      <c r="C1348" s="3">
        <v>13</v>
      </c>
      <c r="D1348">
        <f>IF(C1347&lt;draft_picks[[#This Row],[position]],1,IF(C1347&gt;draft_picks[[#This Row],[position]],D1347+1,IF(C1347=draft_picks[[#This Row],[position]],D1347+1)))</f>
        <v>1</v>
      </c>
      <c r="E1348" t="s">
        <v>4353</v>
      </c>
      <c r="F1348" t="str">
        <f>IF(ISBLANK(draft_picks[[#This Row],[movie_id]]),"",_xlfn.XLOOKUP(draft_picks[[#This Row],[movie_id]],drafts.movies[id],drafts.movies[movie_title]))</f>
        <v>All Night Long</v>
      </c>
      <c r="G1348" s="3" t="s">
        <v>789</v>
      </c>
      <c r="H1348" t="str">
        <f>IF(ISBLANK(draft_picks[[#This Row],[drafter_id]]),"",_xlfn.XLOOKUP(draft_picks[[#This Row],[drafter_id]],drafters[id],drafters[name]))</f>
        <v>Bryan Cogman</v>
      </c>
      <c r="J1348" t="str">
        <f>IF(ISBLANK(draft_picks[[#This Row],[drafter_team_id]]),"",_xlfn.XLOOKUP(draft_picks[[#This Row],[drafter_team_id]],drafter_teams[id],drafter_teams[name]))</f>
        <v/>
      </c>
      <c r="K1348" s="3" t="s">
        <v>15497</v>
      </c>
      <c r="L1348" t="s">
        <v>15497</v>
      </c>
      <c r="M1348" t="str">
        <f>IF(OR(ISBLANK(draft_picks[[#This Row],[veto_drafter_id]]),draft_picks[[#This Row],[veto_drafter_id]]=""),"",_xlfn.XLOOKUP(draft_picks[[#This Row],[veto_drafter_id]],drafters[id],drafters[name]))</f>
        <v/>
      </c>
      <c r="N1348" t="s">
        <v>15497</v>
      </c>
      <c r="O1348" t="str">
        <f>IF(OR(ISBLANK(draft_picks[[#This Row],[veto_drafter_team_id]]),draft_picks[[#This Row],[veto_drafter_team_id]]=""),"",_xlfn.XLOOKUP(draft_picks[[#This Row],[veto_drafter_team_id]],drafter_teams[id],drafter_teams[name]))</f>
        <v/>
      </c>
      <c r="Q1348" t="s">
        <v>15497</v>
      </c>
      <c r="R1348" t="str">
        <f>IF(OR(ISBLANK(draft_picks[[#This Row],[veto_override_drafter_id]]),draft_picks[[#This Row],[veto_override_drafter_id]]=""),"",_xlfn.XLOOKUP(draft_picks[[#This Row],[veto_override_drafter_id]],drafters[id],drafters[name]))</f>
        <v/>
      </c>
      <c r="S1348" t="s">
        <v>15497</v>
      </c>
      <c r="T1348" t="str">
        <f>IF(OR(ISBLANK(draft_picks[[#This Row],[veto_override_team_id]]),draft_picks[[#This Row],[veto_override_team_id]]=""),"",_xlfn.XLOOKUP(draft_picks[[#This Row],[veto_override_team_id]],drafter_teams[id],drafter_teams[name]))</f>
        <v/>
      </c>
    </row>
    <row r="1349" spans="1:20" x14ac:dyDescent="0.25">
      <c r="A1349" t="s">
        <v>134</v>
      </c>
      <c r="B1349" t="str">
        <f>_xlfn.XLOOKUP(draft_picks[[#This Row],[draft_id]],drafts[id],drafts[title])</f>
        <v>Shakespeare: Part III Mini-Mega</v>
      </c>
      <c r="C1349" s="3">
        <v>12</v>
      </c>
      <c r="D1349">
        <f>IF(C1348&lt;draft_picks[[#This Row],[position]],1,IF(C1348&gt;draft_picks[[#This Row],[position]],D1348+1,IF(C1348=draft_picks[[#This Row],[position]],D1348+1)))</f>
        <v>2</v>
      </c>
      <c r="E1349" t="s">
        <v>3469</v>
      </c>
      <c r="F1349" t="str">
        <f>IF(ISBLANK(draft_picks[[#This Row],[movie_id]]),"",_xlfn.XLOOKUP(draft_picks[[#This Row],[movie_id]],drafts.movies[id],drafts.movies[movie_title]))</f>
        <v>Shakespeare-Wallah</v>
      </c>
      <c r="G1349" s="3" t="s">
        <v>789</v>
      </c>
      <c r="H1349" t="str">
        <f>IF(ISBLANK(draft_picks[[#This Row],[drafter_id]]),"",_xlfn.XLOOKUP(draft_picks[[#This Row],[drafter_id]],drafters[id],drafters[name]))</f>
        <v>Bryan Cogman</v>
      </c>
      <c r="J1349" t="str">
        <f>IF(ISBLANK(draft_picks[[#This Row],[drafter_team_id]]),"",_xlfn.XLOOKUP(draft_picks[[#This Row],[drafter_team_id]],drafter_teams[id],drafter_teams[name]))</f>
        <v/>
      </c>
      <c r="K1349" s="3" t="s">
        <v>15497</v>
      </c>
      <c r="L1349" t="s">
        <v>15497</v>
      </c>
      <c r="M1349" t="str">
        <f>IF(OR(ISBLANK(draft_picks[[#This Row],[veto_drafter_id]]),draft_picks[[#This Row],[veto_drafter_id]]=""),"",_xlfn.XLOOKUP(draft_picks[[#This Row],[veto_drafter_id]],drafters[id],drafters[name]))</f>
        <v/>
      </c>
      <c r="N1349" t="s">
        <v>15497</v>
      </c>
      <c r="O1349" t="str">
        <f>IF(OR(ISBLANK(draft_picks[[#This Row],[veto_drafter_team_id]]),draft_picks[[#This Row],[veto_drafter_team_id]]=""),"",_xlfn.XLOOKUP(draft_picks[[#This Row],[veto_drafter_team_id]],drafter_teams[id],drafter_teams[name]))</f>
        <v/>
      </c>
      <c r="Q1349" t="s">
        <v>15497</v>
      </c>
      <c r="R1349" t="str">
        <f>IF(OR(ISBLANK(draft_picks[[#This Row],[veto_override_drafter_id]]),draft_picks[[#This Row],[veto_override_drafter_id]]=""),"",_xlfn.XLOOKUP(draft_picks[[#This Row],[veto_override_drafter_id]],drafters[id],drafters[name]))</f>
        <v/>
      </c>
      <c r="S1349" t="s">
        <v>15497</v>
      </c>
      <c r="T1349" t="str">
        <f>IF(OR(ISBLANK(draft_picks[[#This Row],[veto_override_team_id]]),draft_picks[[#This Row],[veto_override_team_id]]=""),"",_xlfn.XLOOKUP(draft_picks[[#This Row],[veto_override_team_id]],drafter_teams[id],drafter_teams[name]))</f>
        <v/>
      </c>
    </row>
    <row r="1350" spans="1:20" x14ac:dyDescent="0.25">
      <c r="A1350" t="s">
        <v>134</v>
      </c>
      <c r="B1350" t="str">
        <f>_xlfn.XLOOKUP(draft_picks[[#This Row],[draft_id]],drafts[id],drafts[title])</f>
        <v>Shakespeare: Part III Mini-Mega</v>
      </c>
      <c r="C1350" s="3">
        <v>11</v>
      </c>
      <c r="D1350">
        <f>IF(C1349&lt;draft_picks[[#This Row],[position]],1,IF(C1349&gt;draft_picks[[#This Row],[position]],D1349+1,IF(C1349=draft_picks[[#This Row],[position]],D1349+1)))</f>
        <v>3</v>
      </c>
      <c r="E1350" t="s">
        <v>3763</v>
      </c>
      <c r="F1350" t="str">
        <f>IF(ISBLANK(draft_picks[[#This Row],[movie_id]]),"",_xlfn.XLOOKUP(draft_picks[[#This Row],[movie_id]],drafts.movies[id],drafts.movies[movie_title]))</f>
        <v>Stage Beauty</v>
      </c>
      <c r="G1350" s="3" t="s">
        <v>883</v>
      </c>
      <c r="H1350" t="str">
        <f>IF(ISBLANK(draft_picks[[#This Row],[drafter_id]]),"",_xlfn.XLOOKUP(draft_picks[[#This Row],[drafter_id]],drafters[id],drafters[name]))</f>
        <v>Joanna Robinson</v>
      </c>
      <c r="J1350" t="str">
        <f>IF(ISBLANK(draft_picks[[#This Row],[drafter_team_id]]),"",_xlfn.XLOOKUP(draft_picks[[#This Row],[drafter_team_id]],drafter_teams[id],drafter_teams[name]))</f>
        <v/>
      </c>
      <c r="K1350" s="3" t="s">
        <v>15497</v>
      </c>
      <c r="L1350" t="s">
        <v>15497</v>
      </c>
      <c r="M1350" t="str">
        <f>IF(OR(ISBLANK(draft_picks[[#This Row],[veto_drafter_id]]),draft_picks[[#This Row],[veto_drafter_id]]=""),"",_xlfn.XLOOKUP(draft_picks[[#This Row],[veto_drafter_id]],drafters[id],drafters[name]))</f>
        <v/>
      </c>
      <c r="N1350" t="s">
        <v>15497</v>
      </c>
      <c r="O1350" t="str">
        <f>IF(OR(ISBLANK(draft_picks[[#This Row],[veto_drafter_team_id]]),draft_picks[[#This Row],[veto_drafter_team_id]]=""),"",_xlfn.XLOOKUP(draft_picks[[#This Row],[veto_drafter_team_id]],drafter_teams[id],drafter_teams[name]))</f>
        <v/>
      </c>
      <c r="Q1350" t="s">
        <v>15497</v>
      </c>
      <c r="R1350" t="str">
        <f>IF(OR(ISBLANK(draft_picks[[#This Row],[veto_override_drafter_id]]),draft_picks[[#This Row],[veto_override_drafter_id]]=""),"",_xlfn.XLOOKUP(draft_picks[[#This Row],[veto_override_drafter_id]],drafters[id],drafters[name]))</f>
        <v/>
      </c>
      <c r="S1350" t="s">
        <v>15497</v>
      </c>
      <c r="T1350" t="str">
        <f>IF(OR(ISBLANK(draft_picks[[#This Row],[veto_override_team_id]]),draft_picks[[#This Row],[veto_override_team_id]]=""),"",_xlfn.XLOOKUP(draft_picks[[#This Row],[veto_override_team_id]],drafter_teams[id],drafter_teams[name]))</f>
        <v/>
      </c>
    </row>
    <row r="1351" spans="1:20" x14ac:dyDescent="0.25">
      <c r="A1351" t="s">
        <v>134</v>
      </c>
      <c r="B1351" t="str">
        <f>_xlfn.XLOOKUP(draft_picks[[#This Row],[draft_id]],drafts[id],drafts[title])</f>
        <v>Shakespeare: Part III Mini-Mega</v>
      </c>
      <c r="C1351" s="3">
        <v>10</v>
      </c>
      <c r="D1351">
        <f>IF(C1350&lt;draft_picks[[#This Row],[position]],1,IF(C1350&gt;draft_picks[[#This Row],[position]],D1350+1,IF(C1350=draft_picks[[#This Row],[position]],D1350+1)))</f>
        <v>4</v>
      </c>
      <c r="E1351" t="s">
        <v>6663</v>
      </c>
      <c r="F1351" t="str">
        <f>IF(ISBLANK(draft_picks[[#This Row],[movie_id]]),"",_xlfn.XLOOKUP(draft_picks[[#This Row],[movie_id]],drafts.movies[id],drafts.movies[movie_title]))</f>
        <v>The Lion King</v>
      </c>
      <c r="G1351" s="3" t="s">
        <v>969</v>
      </c>
      <c r="H1351" t="str">
        <f>IF(ISBLANK(draft_picks[[#This Row],[drafter_id]]),"",_xlfn.XLOOKUP(draft_picks[[#This Row],[drafter_id]],drafters[id],drafters[name]))</f>
        <v>Graham Skipper</v>
      </c>
      <c r="J1351" t="str">
        <f>IF(ISBLANK(draft_picks[[#This Row],[drafter_team_id]]),"",_xlfn.XLOOKUP(draft_picks[[#This Row],[drafter_team_id]],drafter_teams[id],drafter_teams[name]))</f>
        <v/>
      </c>
      <c r="K1351" s="3" t="s">
        <v>15497</v>
      </c>
      <c r="L1351" t="s">
        <v>15497</v>
      </c>
      <c r="M1351" t="str">
        <f>IF(OR(ISBLANK(draft_picks[[#This Row],[veto_drafter_id]]),draft_picks[[#This Row],[veto_drafter_id]]=""),"",_xlfn.XLOOKUP(draft_picks[[#This Row],[veto_drafter_id]],drafters[id],drafters[name]))</f>
        <v/>
      </c>
      <c r="N1351" t="s">
        <v>15497</v>
      </c>
      <c r="O1351" t="str">
        <f>IF(OR(ISBLANK(draft_picks[[#This Row],[veto_drafter_team_id]]),draft_picks[[#This Row],[veto_drafter_team_id]]=""),"",_xlfn.XLOOKUP(draft_picks[[#This Row],[veto_drafter_team_id]],drafter_teams[id],drafter_teams[name]))</f>
        <v/>
      </c>
      <c r="Q1351" t="s">
        <v>15497</v>
      </c>
      <c r="R1351" t="str">
        <f>IF(OR(ISBLANK(draft_picks[[#This Row],[veto_override_drafter_id]]),draft_picks[[#This Row],[veto_override_drafter_id]]=""),"",_xlfn.XLOOKUP(draft_picks[[#This Row],[veto_override_drafter_id]],drafters[id],drafters[name]))</f>
        <v/>
      </c>
      <c r="S1351" t="s">
        <v>15497</v>
      </c>
      <c r="T1351" t="str">
        <f>IF(OR(ISBLANK(draft_picks[[#This Row],[veto_override_team_id]]),draft_picks[[#This Row],[veto_override_team_id]]=""),"",_xlfn.XLOOKUP(draft_picks[[#This Row],[veto_override_team_id]],drafter_teams[id],drafter_teams[name]))</f>
        <v/>
      </c>
    </row>
    <row r="1352" spans="1:20" x14ac:dyDescent="0.25">
      <c r="A1352" t="s">
        <v>134</v>
      </c>
      <c r="B1352" t="str">
        <f>_xlfn.XLOOKUP(draft_picks[[#This Row],[draft_id]],drafts[id],drafts[title])</f>
        <v>Shakespeare: Part III Mini-Mega</v>
      </c>
      <c r="C1352" s="3">
        <v>9</v>
      </c>
      <c r="D1352">
        <f>IF(C1351&lt;draft_picks[[#This Row],[position]],1,IF(C1351&gt;draft_picks[[#This Row],[position]],D1351+1,IF(C1351=draft_picks[[#This Row],[position]],D1351+1)))</f>
        <v>5</v>
      </c>
      <c r="E1352" t="s">
        <v>2350</v>
      </c>
      <c r="F1352" t="str">
        <f>IF(ISBLANK(draft_picks[[#This Row],[movie_id]]),"",_xlfn.XLOOKUP(draft_picks[[#This Row],[movie_id]],drafts.movies[id],drafts.movies[movie_title]))</f>
        <v>Get Over It</v>
      </c>
      <c r="G1352" s="3" t="s">
        <v>951</v>
      </c>
      <c r="H1352" t="str">
        <f>IF(ISBLANK(draft_picks[[#This Row],[drafter_id]]),"",_xlfn.XLOOKUP(draft_picks[[#This Row],[drafter_id]],drafters[id],drafters[name]))</f>
        <v>Maureen Lee Lenker</v>
      </c>
      <c r="J1352" t="str">
        <f>IF(ISBLANK(draft_picks[[#This Row],[drafter_team_id]]),"",_xlfn.XLOOKUP(draft_picks[[#This Row],[drafter_team_id]],drafter_teams[id],drafter_teams[name]))</f>
        <v/>
      </c>
      <c r="K1352" s="3" t="s">
        <v>15484</v>
      </c>
      <c r="L1352" t="s">
        <v>883</v>
      </c>
      <c r="M1352" t="str">
        <f>IF(OR(ISBLANK(draft_picks[[#This Row],[veto_drafter_id]]),draft_picks[[#This Row],[veto_drafter_id]]=""),"",_xlfn.XLOOKUP(draft_picks[[#This Row],[veto_drafter_id]],drafters[id],drafters[name]))</f>
        <v>Joanna Robinson</v>
      </c>
      <c r="N1352" t="s">
        <v>15497</v>
      </c>
      <c r="O1352" t="str">
        <f>IF(OR(ISBLANK(draft_picks[[#This Row],[veto_drafter_team_id]]),draft_picks[[#This Row],[veto_drafter_team_id]]=""),"",_xlfn.XLOOKUP(draft_picks[[#This Row],[veto_drafter_team_id]],drafter_teams[id],drafter_teams[name]))</f>
        <v/>
      </c>
      <c r="Q1352" t="s">
        <v>15497</v>
      </c>
      <c r="R1352" t="str">
        <f>IF(OR(ISBLANK(draft_picks[[#This Row],[veto_override_drafter_id]]),draft_picks[[#This Row],[veto_override_drafter_id]]=""),"",_xlfn.XLOOKUP(draft_picks[[#This Row],[veto_override_drafter_id]],drafters[id],drafters[name]))</f>
        <v/>
      </c>
      <c r="S1352" t="s">
        <v>15497</v>
      </c>
      <c r="T1352" t="str">
        <f>IF(OR(ISBLANK(draft_picks[[#This Row],[veto_override_team_id]]),draft_picks[[#This Row],[veto_override_team_id]]=""),"",_xlfn.XLOOKUP(draft_picks[[#This Row],[veto_override_team_id]],drafter_teams[id],drafter_teams[name]))</f>
        <v/>
      </c>
    </row>
    <row r="1353" spans="1:20" x14ac:dyDescent="0.25">
      <c r="A1353" t="s">
        <v>134</v>
      </c>
      <c r="B1353" t="str">
        <f>_xlfn.XLOOKUP(draft_picks[[#This Row],[draft_id]],drafts[id],drafts[title])</f>
        <v>Shakespeare: Part III Mini-Mega</v>
      </c>
      <c r="C1353" s="3">
        <v>9</v>
      </c>
      <c r="D1353">
        <f>IF(C1352&lt;draft_picks[[#This Row],[position]],1,IF(C1352&gt;draft_picks[[#This Row],[position]],D1352+1,IF(C1352=draft_picks[[#This Row],[position]],D1352+1)))</f>
        <v>6</v>
      </c>
      <c r="E1353" t="s">
        <v>3766</v>
      </c>
      <c r="F1353" t="str">
        <f>IF(ISBLANK(draft_picks[[#This Row],[movie_id]]),"",_xlfn.XLOOKUP(draft_picks[[#This Row],[movie_id]],drafts.movies[id],drafts.movies[movie_title]))</f>
        <v>10 Things I Hate About You</v>
      </c>
      <c r="G1353" s="3" t="s">
        <v>951</v>
      </c>
      <c r="H1353" t="str">
        <f>IF(ISBLANK(draft_picks[[#This Row],[drafter_id]]),"",_xlfn.XLOOKUP(draft_picks[[#This Row],[drafter_id]],drafters[id],drafters[name]))</f>
        <v>Maureen Lee Lenker</v>
      </c>
      <c r="J1353" t="str">
        <f>IF(ISBLANK(draft_picks[[#This Row],[drafter_team_id]]),"",_xlfn.XLOOKUP(draft_picks[[#This Row],[drafter_team_id]],drafter_teams[id],drafter_teams[name]))</f>
        <v/>
      </c>
      <c r="K1353" s="3" t="s">
        <v>15497</v>
      </c>
      <c r="L1353" t="s">
        <v>15497</v>
      </c>
      <c r="M1353" t="str">
        <f>IF(OR(ISBLANK(draft_picks[[#This Row],[veto_drafter_id]]),draft_picks[[#This Row],[veto_drafter_id]]=""),"",_xlfn.XLOOKUP(draft_picks[[#This Row],[veto_drafter_id]],drafters[id],drafters[name]))</f>
        <v/>
      </c>
      <c r="N1353" t="s">
        <v>15497</v>
      </c>
      <c r="O1353" t="str">
        <f>IF(OR(ISBLANK(draft_picks[[#This Row],[veto_drafter_team_id]]),draft_picks[[#This Row],[veto_drafter_team_id]]=""),"",_xlfn.XLOOKUP(draft_picks[[#This Row],[veto_drafter_team_id]],drafter_teams[id],drafter_teams[name]))</f>
        <v/>
      </c>
      <c r="Q1353" t="s">
        <v>15497</v>
      </c>
      <c r="R1353" t="str">
        <f>IF(OR(ISBLANK(draft_picks[[#This Row],[veto_override_drafter_id]]),draft_picks[[#This Row],[veto_override_drafter_id]]=""),"",_xlfn.XLOOKUP(draft_picks[[#This Row],[veto_override_drafter_id]],drafters[id],drafters[name]))</f>
        <v/>
      </c>
      <c r="S1353" t="s">
        <v>15497</v>
      </c>
      <c r="T1353" t="str">
        <f>IF(OR(ISBLANK(draft_picks[[#This Row],[veto_override_team_id]]),draft_picks[[#This Row],[veto_override_team_id]]=""),"",_xlfn.XLOOKUP(draft_picks[[#This Row],[veto_override_team_id]],drafter_teams[id],drafter_teams[name]))</f>
        <v/>
      </c>
    </row>
    <row r="1354" spans="1:20" x14ac:dyDescent="0.25">
      <c r="A1354" t="s">
        <v>134</v>
      </c>
      <c r="B1354" t="str">
        <f>_xlfn.XLOOKUP(draft_picks[[#This Row],[draft_id]],drafts[id],drafts[title])</f>
        <v>Shakespeare: Part III Mini-Mega</v>
      </c>
      <c r="C1354" s="3">
        <v>8</v>
      </c>
      <c r="D1354">
        <f>IF(C1353&lt;draft_picks[[#This Row],[position]],1,IF(C1353&gt;draft_picks[[#This Row],[position]],D1353+1,IF(C1353=draft_picks[[#This Row],[position]],D1353+1)))</f>
        <v>7</v>
      </c>
      <c r="E1354" t="s">
        <v>8011</v>
      </c>
      <c r="F1354" t="str">
        <f>IF(ISBLANK(draft_picks[[#This Row],[movie_id]]),"",_xlfn.XLOOKUP(draft_picks[[#This Row],[movie_id]],drafts.movies[id],drafts.movies[movie_title]))</f>
        <v>Theater of Blood</v>
      </c>
      <c r="G1354" s="3" t="s">
        <v>789</v>
      </c>
      <c r="H1354" t="str">
        <f>IF(ISBLANK(draft_picks[[#This Row],[drafter_id]]),"",_xlfn.XLOOKUP(draft_picks[[#This Row],[drafter_id]],drafters[id],drafters[name]))</f>
        <v>Bryan Cogman</v>
      </c>
      <c r="J1354" t="str">
        <f>IF(ISBLANK(draft_picks[[#This Row],[drafter_team_id]]),"",_xlfn.XLOOKUP(draft_picks[[#This Row],[drafter_team_id]],drafter_teams[id],drafter_teams[name]))</f>
        <v/>
      </c>
      <c r="K1354" s="3" t="s">
        <v>15497</v>
      </c>
      <c r="L1354" t="s">
        <v>15497</v>
      </c>
      <c r="M1354" t="str">
        <f>IF(OR(ISBLANK(draft_picks[[#This Row],[veto_drafter_id]]),draft_picks[[#This Row],[veto_drafter_id]]=""),"",_xlfn.XLOOKUP(draft_picks[[#This Row],[veto_drafter_id]],drafters[id],drafters[name]))</f>
        <v/>
      </c>
      <c r="N1354" t="s">
        <v>15497</v>
      </c>
      <c r="O1354" t="str">
        <f>IF(OR(ISBLANK(draft_picks[[#This Row],[veto_drafter_team_id]]),draft_picks[[#This Row],[veto_drafter_team_id]]=""),"",_xlfn.XLOOKUP(draft_picks[[#This Row],[veto_drafter_team_id]],drafter_teams[id],drafter_teams[name]))</f>
        <v/>
      </c>
      <c r="Q1354" t="s">
        <v>15497</v>
      </c>
      <c r="R1354" t="str">
        <f>IF(OR(ISBLANK(draft_picks[[#This Row],[veto_override_drafter_id]]),draft_picks[[#This Row],[veto_override_drafter_id]]=""),"",_xlfn.XLOOKUP(draft_picks[[#This Row],[veto_override_drafter_id]],drafters[id],drafters[name]))</f>
        <v/>
      </c>
      <c r="S1354" t="s">
        <v>15497</v>
      </c>
      <c r="T1354" t="str">
        <f>IF(OR(ISBLANK(draft_picks[[#This Row],[veto_override_team_id]]),draft_picks[[#This Row],[veto_override_team_id]]=""),"",_xlfn.XLOOKUP(draft_picks[[#This Row],[veto_override_team_id]],drafter_teams[id],drafter_teams[name]))</f>
        <v/>
      </c>
    </row>
    <row r="1355" spans="1:20" x14ac:dyDescent="0.25">
      <c r="A1355" t="s">
        <v>134</v>
      </c>
      <c r="B1355" t="str">
        <f>_xlfn.XLOOKUP(draft_picks[[#This Row],[draft_id]],drafts[id],drafts[title])</f>
        <v>Shakespeare: Part III Mini-Mega</v>
      </c>
      <c r="C1355" s="3">
        <v>7</v>
      </c>
      <c r="D1355">
        <f>IF(C1354&lt;draft_picks[[#This Row],[position]],1,IF(C1354&gt;draft_picks[[#This Row],[position]],D1354+1,IF(C1354=draft_picks[[#This Row],[position]],D1354+1)))</f>
        <v>8</v>
      </c>
      <c r="E1355" t="s">
        <v>2808</v>
      </c>
      <c r="F1355" t="str">
        <f>IF(ISBLANK(draft_picks[[#This Row],[movie_id]]),"",_xlfn.XLOOKUP(draft_picks[[#This Row],[movie_id]],drafts.movies[id],drafts.movies[movie_title]))</f>
        <v>A Midwinter's Tale</v>
      </c>
      <c r="G1355" s="3" t="s">
        <v>883</v>
      </c>
      <c r="H1355" t="str">
        <f>IF(ISBLANK(draft_picks[[#This Row],[drafter_id]]),"",_xlfn.XLOOKUP(draft_picks[[#This Row],[drafter_id]],drafters[id],drafters[name]))</f>
        <v>Joanna Robinson</v>
      </c>
      <c r="J1355" t="str">
        <f>IF(ISBLANK(draft_picks[[#This Row],[drafter_team_id]]),"",_xlfn.XLOOKUP(draft_picks[[#This Row],[drafter_team_id]],drafter_teams[id],drafter_teams[name]))</f>
        <v/>
      </c>
      <c r="K1355" s="3" t="s">
        <v>15497</v>
      </c>
      <c r="L1355" t="s">
        <v>15497</v>
      </c>
      <c r="M1355" t="str">
        <f>IF(OR(ISBLANK(draft_picks[[#This Row],[veto_drafter_id]]),draft_picks[[#This Row],[veto_drafter_id]]=""),"",_xlfn.XLOOKUP(draft_picks[[#This Row],[veto_drafter_id]],drafters[id],drafters[name]))</f>
        <v/>
      </c>
      <c r="N1355" t="s">
        <v>15497</v>
      </c>
      <c r="O1355" t="str">
        <f>IF(OR(ISBLANK(draft_picks[[#This Row],[veto_drafter_team_id]]),draft_picks[[#This Row],[veto_drafter_team_id]]=""),"",_xlfn.XLOOKUP(draft_picks[[#This Row],[veto_drafter_team_id]],drafter_teams[id],drafter_teams[name]))</f>
        <v/>
      </c>
      <c r="Q1355" t="s">
        <v>15497</v>
      </c>
      <c r="R1355" t="str">
        <f>IF(OR(ISBLANK(draft_picks[[#This Row],[veto_override_drafter_id]]),draft_picks[[#This Row],[veto_override_drafter_id]]=""),"",_xlfn.XLOOKUP(draft_picks[[#This Row],[veto_override_drafter_id]],drafters[id],drafters[name]))</f>
        <v/>
      </c>
      <c r="S1355" t="s">
        <v>15497</v>
      </c>
      <c r="T1355" t="str">
        <f>IF(OR(ISBLANK(draft_picks[[#This Row],[veto_override_team_id]]),draft_picks[[#This Row],[veto_override_team_id]]=""),"",_xlfn.XLOOKUP(draft_picks[[#This Row],[veto_override_team_id]],drafter_teams[id],drafter_teams[name]))</f>
        <v/>
      </c>
    </row>
    <row r="1356" spans="1:20" x14ac:dyDescent="0.25">
      <c r="A1356" t="s">
        <v>134</v>
      </c>
      <c r="B1356" t="str">
        <f>_xlfn.XLOOKUP(draft_picks[[#This Row],[draft_id]],drafts[id],drafts[title])</f>
        <v>Shakespeare: Part III Mini-Mega</v>
      </c>
      <c r="C1356" s="3">
        <v>6</v>
      </c>
      <c r="D1356">
        <f>IF(C1355&lt;draft_picks[[#This Row],[position]],1,IF(C1355&gt;draft_picks[[#This Row],[position]],D1355+1,IF(C1355=draft_picks[[#This Row],[position]],D1355+1)))</f>
        <v>9</v>
      </c>
      <c r="E1356" t="s">
        <v>1805</v>
      </c>
      <c r="F1356" t="str">
        <f>IF(ISBLANK(draft_picks[[#This Row],[movie_id]]),"",_xlfn.XLOOKUP(draft_picks[[#This Row],[movie_id]],drafts.movies[id],drafts.movies[movie_title]))</f>
        <v>Tromeo and Juliet</v>
      </c>
      <c r="G1356" s="3" t="s">
        <v>969</v>
      </c>
      <c r="H1356" t="str">
        <f>IF(ISBLANK(draft_picks[[#This Row],[drafter_id]]),"",_xlfn.XLOOKUP(draft_picks[[#This Row],[drafter_id]],drafters[id],drafters[name]))</f>
        <v>Graham Skipper</v>
      </c>
      <c r="J1356" t="str">
        <f>IF(ISBLANK(draft_picks[[#This Row],[drafter_team_id]]),"",_xlfn.XLOOKUP(draft_picks[[#This Row],[drafter_team_id]],drafter_teams[id],drafter_teams[name]))</f>
        <v/>
      </c>
      <c r="K1356" s="3" t="s">
        <v>15497</v>
      </c>
      <c r="L1356" t="s">
        <v>15497</v>
      </c>
      <c r="M1356" t="str">
        <f>IF(OR(ISBLANK(draft_picks[[#This Row],[veto_drafter_id]]),draft_picks[[#This Row],[veto_drafter_id]]=""),"",_xlfn.XLOOKUP(draft_picks[[#This Row],[veto_drafter_id]],drafters[id],drafters[name]))</f>
        <v/>
      </c>
      <c r="N1356" t="s">
        <v>15497</v>
      </c>
      <c r="O1356" t="str">
        <f>IF(OR(ISBLANK(draft_picks[[#This Row],[veto_drafter_team_id]]),draft_picks[[#This Row],[veto_drafter_team_id]]=""),"",_xlfn.XLOOKUP(draft_picks[[#This Row],[veto_drafter_team_id]],drafter_teams[id],drafter_teams[name]))</f>
        <v/>
      </c>
      <c r="Q1356" t="s">
        <v>15497</v>
      </c>
      <c r="R1356" t="str">
        <f>IF(OR(ISBLANK(draft_picks[[#This Row],[veto_override_drafter_id]]),draft_picks[[#This Row],[veto_override_drafter_id]]=""),"",_xlfn.XLOOKUP(draft_picks[[#This Row],[veto_override_drafter_id]],drafters[id],drafters[name]))</f>
        <v/>
      </c>
      <c r="S1356" t="s">
        <v>15497</v>
      </c>
      <c r="T1356" t="str">
        <f>IF(OR(ISBLANK(draft_picks[[#This Row],[veto_override_team_id]]),draft_picks[[#This Row],[veto_override_team_id]]=""),"",_xlfn.XLOOKUP(draft_picks[[#This Row],[veto_override_team_id]],drafter_teams[id],drafter_teams[name]))</f>
        <v/>
      </c>
    </row>
    <row r="1357" spans="1:20" x14ac:dyDescent="0.25">
      <c r="A1357" t="s">
        <v>134</v>
      </c>
      <c r="B1357" t="str">
        <f>_xlfn.XLOOKUP(draft_picks[[#This Row],[draft_id]],drafts[id],drafts[title])</f>
        <v>Shakespeare: Part III Mini-Mega</v>
      </c>
      <c r="C1357" s="3">
        <v>5</v>
      </c>
      <c r="D1357">
        <f>IF(C1356&lt;draft_picks[[#This Row],[position]],1,IF(C1356&gt;draft_picks[[#This Row],[position]],D1356+1,IF(C1356=draft_picks[[#This Row],[position]],D1356+1)))</f>
        <v>10</v>
      </c>
      <c r="E1357" t="s">
        <v>6087</v>
      </c>
      <c r="F1357" t="str">
        <f>IF(ISBLANK(draft_picks[[#This Row],[movie_id]]),"",_xlfn.XLOOKUP(draft_picks[[#This Row],[movie_id]],drafts.movies[id],drafts.movies[movie_title]))</f>
        <v>West Side Story</v>
      </c>
      <c r="G1357" s="3" t="s">
        <v>951</v>
      </c>
      <c r="H1357" t="str">
        <f>IF(ISBLANK(draft_picks[[#This Row],[drafter_id]]),"",_xlfn.XLOOKUP(draft_picks[[#This Row],[drafter_id]],drafters[id],drafters[name]))</f>
        <v>Maureen Lee Lenker</v>
      </c>
      <c r="J1357" t="str">
        <f>IF(ISBLANK(draft_picks[[#This Row],[drafter_team_id]]),"",_xlfn.XLOOKUP(draft_picks[[#This Row],[drafter_team_id]],drafter_teams[id],drafter_teams[name]))</f>
        <v/>
      </c>
      <c r="K1357" s="3" t="s">
        <v>15484</v>
      </c>
      <c r="L1357" t="s">
        <v>789</v>
      </c>
      <c r="M1357" t="str">
        <f>IF(OR(ISBLANK(draft_picks[[#This Row],[veto_drafter_id]]),draft_picks[[#This Row],[veto_drafter_id]]=""),"",_xlfn.XLOOKUP(draft_picks[[#This Row],[veto_drafter_id]],drafters[id],drafters[name]))</f>
        <v>Bryan Cogman</v>
      </c>
      <c r="N1357" t="s">
        <v>15497</v>
      </c>
      <c r="O1357" t="str">
        <f>IF(OR(ISBLANK(draft_picks[[#This Row],[veto_drafter_team_id]]),draft_picks[[#This Row],[veto_drafter_team_id]]=""),"",_xlfn.XLOOKUP(draft_picks[[#This Row],[veto_drafter_team_id]],drafter_teams[id],drafter_teams[name]))</f>
        <v/>
      </c>
      <c r="Q1357" t="s">
        <v>15497</v>
      </c>
      <c r="R1357" t="str">
        <f>IF(OR(ISBLANK(draft_picks[[#This Row],[veto_override_drafter_id]]),draft_picks[[#This Row],[veto_override_drafter_id]]=""),"",_xlfn.XLOOKUP(draft_picks[[#This Row],[veto_override_drafter_id]],drafters[id],drafters[name]))</f>
        <v/>
      </c>
      <c r="S1357" t="s">
        <v>15497</v>
      </c>
      <c r="T1357" t="str">
        <f>IF(OR(ISBLANK(draft_picks[[#This Row],[veto_override_team_id]]),draft_picks[[#This Row],[veto_override_team_id]]=""),"",_xlfn.XLOOKUP(draft_picks[[#This Row],[veto_override_team_id]],drafter_teams[id],drafter_teams[name]))</f>
        <v/>
      </c>
    </row>
    <row r="1358" spans="1:20" x14ac:dyDescent="0.25">
      <c r="A1358" t="s">
        <v>134</v>
      </c>
      <c r="B1358" t="str">
        <f>_xlfn.XLOOKUP(draft_picks[[#This Row],[draft_id]],drafts[id],drafts[title])</f>
        <v>Shakespeare: Part III Mini-Mega</v>
      </c>
      <c r="C1358" s="3">
        <v>5</v>
      </c>
      <c r="D1358">
        <f>IF(C1357&lt;draft_picks[[#This Row],[position]],1,IF(C1357&gt;draft_picks[[#This Row],[position]],D1357+1,IF(C1357=draft_picks[[#This Row],[position]],D1357+1)))</f>
        <v>11</v>
      </c>
      <c r="E1358" t="s">
        <v>4887</v>
      </c>
      <c r="F1358" t="str">
        <f>IF(ISBLANK(draft_picks[[#This Row],[movie_id]]),"",_xlfn.XLOOKUP(draft_picks[[#This Row],[movie_id]],drafts.movies[id],drafts.movies[movie_title]))</f>
        <v>All Is True</v>
      </c>
      <c r="G1358" s="3" t="s">
        <v>951</v>
      </c>
      <c r="H1358" t="str">
        <f>IF(ISBLANK(draft_picks[[#This Row],[drafter_id]]),"",_xlfn.XLOOKUP(draft_picks[[#This Row],[drafter_id]],drafters[id],drafters[name]))</f>
        <v>Maureen Lee Lenker</v>
      </c>
      <c r="J1358" t="str">
        <f>IF(ISBLANK(draft_picks[[#This Row],[drafter_team_id]]),"",_xlfn.XLOOKUP(draft_picks[[#This Row],[drafter_team_id]],drafter_teams[id],drafter_teams[name]))</f>
        <v/>
      </c>
      <c r="K1358" s="3" t="s">
        <v>15484</v>
      </c>
      <c r="L1358" t="s">
        <v>969</v>
      </c>
      <c r="M1358" t="str">
        <f>IF(OR(ISBLANK(draft_picks[[#This Row],[veto_drafter_id]]),draft_picks[[#This Row],[veto_drafter_id]]=""),"",_xlfn.XLOOKUP(draft_picks[[#This Row],[veto_drafter_id]],drafters[id],drafters[name]))</f>
        <v>Graham Skipper</v>
      </c>
      <c r="N1358" t="s">
        <v>15497</v>
      </c>
      <c r="O1358" t="str">
        <f>IF(OR(ISBLANK(draft_picks[[#This Row],[veto_drafter_team_id]]),draft_picks[[#This Row],[veto_drafter_team_id]]=""),"",_xlfn.XLOOKUP(draft_picks[[#This Row],[veto_drafter_team_id]],drafter_teams[id],drafter_teams[name]))</f>
        <v/>
      </c>
      <c r="Q1358" t="s">
        <v>15497</v>
      </c>
      <c r="R1358" t="str">
        <f>IF(OR(ISBLANK(draft_picks[[#This Row],[veto_override_drafter_id]]),draft_picks[[#This Row],[veto_override_drafter_id]]=""),"",_xlfn.XLOOKUP(draft_picks[[#This Row],[veto_override_drafter_id]],drafters[id],drafters[name]))</f>
        <v/>
      </c>
      <c r="S1358" t="s">
        <v>15497</v>
      </c>
      <c r="T1358" t="str">
        <f>IF(OR(ISBLANK(draft_picks[[#This Row],[veto_override_team_id]]),draft_picks[[#This Row],[veto_override_team_id]]=""),"",_xlfn.XLOOKUP(draft_picks[[#This Row],[veto_override_team_id]],drafter_teams[id],drafter_teams[name]))</f>
        <v/>
      </c>
    </row>
    <row r="1359" spans="1:20" x14ac:dyDescent="0.25">
      <c r="A1359" t="s">
        <v>134</v>
      </c>
      <c r="B1359" t="str">
        <f>_xlfn.XLOOKUP(draft_picks[[#This Row],[draft_id]],drafts[id],drafts[title])</f>
        <v>Shakespeare: Part III Mini-Mega</v>
      </c>
      <c r="C1359" s="3">
        <v>5</v>
      </c>
      <c r="D1359">
        <f>IF(C1358&lt;draft_picks[[#This Row],[position]],1,IF(C1358&gt;draft_picks[[#This Row],[position]],D1358+1,IF(C1358=draft_picks[[#This Row],[position]],D1358+1)))</f>
        <v>12</v>
      </c>
      <c r="E1359" t="s">
        <v>6273</v>
      </c>
      <c r="F1359" t="str">
        <f>IF(ISBLANK(draft_picks[[#This Row],[movie_id]]),"",_xlfn.XLOOKUP(draft_picks[[#This Row],[movie_id]],drafts.movies[id],drafts.movies[movie_title]))</f>
        <v>Kiss Me Kate</v>
      </c>
      <c r="G1359" s="3" t="s">
        <v>951</v>
      </c>
      <c r="H1359" t="str">
        <f>IF(ISBLANK(draft_picks[[#This Row],[drafter_id]]),"",_xlfn.XLOOKUP(draft_picks[[#This Row],[drafter_id]],drafters[id],drafters[name]))</f>
        <v>Maureen Lee Lenker</v>
      </c>
      <c r="J1359" t="str">
        <f>IF(ISBLANK(draft_picks[[#This Row],[drafter_team_id]]),"",_xlfn.XLOOKUP(draft_picks[[#This Row],[drafter_team_id]],drafter_teams[id],drafter_teams[name]))</f>
        <v/>
      </c>
      <c r="K1359" s="3" t="s">
        <v>15497</v>
      </c>
      <c r="L1359" t="s">
        <v>15497</v>
      </c>
      <c r="M1359" t="str">
        <f>IF(OR(ISBLANK(draft_picks[[#This Row],[veto_drafter_id]]),draft_picks[[#This Row],[veto_drafter_id]]=""),"",_xlfn.XLOOKUP(draft_picks[[#This Row],[veto_drafter_id]],drafters[id],drafters[name]))</f>
        <v/>
      </c>
      <c r="N1359" t="s">
        <v>15497</v>
      </c>
      <c r="O1359" t="str">
        <f>IF(OR(ISBLANK(draft_picks[[#This Row],[veto_drafter_team_id]]),draft_picks[[#This Row],[veto_drafter_team_id]]=""),"",_xlfn.XLOOKUP(draft_picks[[#This Row],[veto_drafter_team_id]],drafter_teams[id],drafter_teams[name]))</f>
        <v/>
      </c>
      <c r="Q1359" t="s">
        <v>15497</v>
      </c>
      <c r="R1359" t="str">
        <f>IF(OR(ISBLANK(draft_picks[[#This Row],[veto_override_drafter_id]]),draft_picks[[#This Row],[veto_override_drafter_id]]=""),"",_xlfn.XLOOKUP(draft_picks[[#This Row],[veto_override_drafter_id]],drafters[id],drafters[name]))</f>
        <v/>
      </c>
      <c r="S1359" t="s">
        <v>15497</v>
      </c>
      <c r="T1359" t="str">
        <f>IF(OR(ISBLANK(draft_picks[[#This Row],[veto_override_team_id]]),draft_picks[[#This Row],[veto_override_team_id]]=""),"",_xlfn.XLOOKUP(draft_picks[[#This Row],[veto_override_team_id]],drafter_teams[id],drafter_teams[name]))</f>
        <v/>
      </c>
    </row>
    <row r="1360" spans="1:20" x14ac:dyDescent="0.25">
      <c r="A1360" t="s">
        <v>134</v>
      </c>
      <c r="B1360" t="str">
        <f>_xlfn.XLOOKUP(draft_picks[[#This Row],[draft_id]],drafts[id],drafts[title])</f>
        <v>Shakespeare: Part III Mini-Mega</v>
      </c>
      <c r="C1360" s="3">
        <v>4</v>
      </c>
      <c r="D1360">
        <f>IF(C1359&lt;draft_picks[[#This Row],[position]],1,IF(C1359&gt;draft_picks[[#This Row],[position]],D1359+1,IF(C1359=draft_picks[[#This Row],[position]],D1359+1)))</f>
        <v>13</v>
      </c>
      <c r="E1360" t="s">
        <v>4599</v>
      </c>
      <c r="F1360" t="str">
        <f>IF(ISBLANK(draft_picks[[#This Row],[movie_id]]),"",_xlfn.XLOOKUP(draft_picks[[#This Row],[movie_id]],drafts.movies[id],drafts.movies[movie_title]))</f>
        <v>Ran</v>
      </c>
      <c r="G1360" s="3" t="s">
        <v>789</v>
      </c>
      <c r="H1360" t="str">
        <f>IF(ISBLANK(draft_picks[[#This Row],[drafter_id]]),"",_xlfn.XLOOKUP(draft_picks[[#This Row],[drafter_id]],drafters[id],drafters[name]))</f>
        <v>Bryan Cogman</v>
      </c>
      <c r="J1360" t="str">
        <f>IF(ISBLANK(draft_picks[[#This Row],[drafter_team_id]]),"",_xlfn.XLOOKUP(draft_picks[[#This Row],[drafter_team_id]],drafter_teams[id],drafter_teams[name]))</f>
        <v/>
      </c>
      <c r="K1360" s="3" t="s">
        <v>15497</v>
      </c>
      <c r="L1360" t="s">
        <v>15497</v>
      </c>
      <c r="M1360" t="str">
        <f>IF(OR(ISBLANK(draft_picks[[#This Row],[veto_drafter_id]]),draft_picks[[#This Row],[veto_drafter_id]]=""),"",_xlfn.XLOOKUP(draft_picks[[#This Row],[veto_drafter_id]],drafters[id],drafters[name]))</f>
        <v/>
      </c>
      <c r="N1360" t="s">
        <v>15497</v>
      </c>
      <c r="O1360" t="str">
        <f>IF(OR(ISBLANK(draft_picks[[#This Row],[veto_drafter_team_id]]),draft_picks[[#This Row],[veto_drafter_team_id]]=""),"",_xlfn.XLOOKUP(draft_picks[[#This Row],[veto_drafter_team_id]],drafter_teams[id],drafter_teams[name]))</f>
        <v/>
      </c>
      <c r="Q1360" t="s">
        <v>15497</v>
      </c>
      <c r="R1360" t="str">
        <f>IF(OR(ISBLANK(draft_picks[[#This Row],[veto_override_drafter_id]]),draft_picks[[#This Row],[veto_override_drafter_id]]=""),"",_xlfn.XLOOKUP(draft_picks[[#This Row],[veto_override_drafter_id]],drafters[id],drafters[name]))</f>
        <v/>
      </c>
      <c r="S1360" t="s">
        <v>15497</v>
      </c>
      <c r="T1360" t="str">
        <f>IF(OR(ISBLANK(draft_picks[[#This Row],[veto_override_team_id]]),draft_picks[[#This Row],[veto_override_team_id]]=""),"",_xlfn.XLOOKUP(draft_picks[[#This Row],[veto_override_team_id]],drafter_teams[id],drafter_teams[name]))</f>
        <v/>
      </c>
    </row>
    <row r="1361" spans="1:20" x14ac:dyDescent="0.25">
      <c r="A1361" t="s">
        <v>134</v>
      </c>
      <c r="B1361" t="str">
        <f>_xlfn.XLOOKUP(draft_picks[[#This Row],[draft_id]],drafts[id],drafts[title])</f>
        <v>Shakespeare: Part III Mini-Mega</v>
      </c>
      <c r="C1361" s="3">
        <v>3</v>
      </c>
      <c r="D1361">
        <f>IF(C1360&lt;draft_picks[[#This Row],[position]],1,IF(C1360&gt;draft_picks[[#This Row],[position]],D1360+1,IF(C1360=draft_picks[[#This Row],[position]],D1360+1)))</f>
        <v>14</v>
      </c>
      <c r="E1361" t="s">
        <v>6087</v>
      </c>
      <c r="F1361" t="str">
        <f>IF(ISBLANK(draft_picks[[#This Row],[movie_id]]),"",_xlfn.XLOOKUP(draft_picks[[#This Row],[movie_id]],drafts.movies[id],drafts.movies[movie_title]))</f>
        <v>West Side Story</v>
      </c>
      <c r="G1361" s="3" t="s">
        <v>883</v>
      </c>
      <c r="H1361" t="str">
        <f>IF(ISBLANK(draft_picks[[#This Row],[drafter_id]]),"",_xlfn.XLOOKUP(draft_picks[[#This Row],[drafter_id]],drafters[id],drafters[name]))</f>
        <v>Joanna Robinson</v>
      </c>
      <c r="J1361" t="str">
        <f>IF(ISBLANK(draft_picks[[#This Row],[drafter_team_id]]),"",_xlfn.XLOOKUP(draft_picks[[#This Row],[drafter_team_id]],drafter_teams[id],drafter_teams[name]))</f>
        <v/>
      </c>
      <c r="K1361" s="3" t="s">
        <v>15497</v>
      </c>
      <c r="L1361" t="s">
        <v>15497</v>
      </c>
      <c r="M1361" t="str">
        <f>IF(OR(ISBLANK(draft_picks[[#This Row],[veto_drafter_id]]),draft_picks[[#This Row],[veto_drafter_id]]=""),"",_xlfn.XLOOKUP(draft_picks[[#This Row],[veto_drafter_id]],drafters[id],drafters[name]))</f>
        <v/>
      </c>
      <c r="N1361" t="s">
        <v>15497</v>
      </c>
      <c r="O1361" t="str">
        <f>IF(OR(ISBLANK(draft_picks[[#This Row],[veto_drafter_team_id]]),draft_picks[[#This Row],[veto_drafter_team_id]]=""),"",_xlfn.XLOOKUP(draft_picks[[#This Row],[veto_drafter_team_id]],drafter_teams[id],drafter_teams[name]))</f>
        <v/>
      </c>
      <c r="Q1361" t="s">
        <v>15497</v>
      </c>
      <c r="R1361" t="str">
        <f>IF(OR(ISBLANK(draft_picks[[#This Row],[veto_override_drafter_id]]),draft_picks[[#This Row],[veto_override_drafter_id]]=""),"",_xlfn.XLOOKUP(draft_picks[[#This Row],[veto_override_drafter_id]],drafters[id],drafters[name]))</f>
        <v/>
      </c>
      <c r="S1361" t="s">
        <v>15497</v>
      </c>
      <c r="T1361" t="str">
        <f>IF(OR(ISBLANK(draft_picks[[#This Row],[veto_override_team_id]]),draft_picks[[#This Row],[veto_override_team_id]]=""),"",_xlfn.XLOOKUP(draft_picks[[#This Row],[veto_override_team_id]],drafter_teams[id],drafter_teams[name]))</f>
        <v/>
      </c>
    </row>
    <row r="1362" spans="1:20" x14ac:dyDescent="0.25">
      <c r="A1362" t="s">
        <v>134</v>
      </c>
      <c r="B1362" t="str">
        <f>_xlfn.XLOOKUP(draft_picks[[#This Row],[draft_id]],drafts[id],drafts[title])</f>
        <v>Shakespeare: Part III Mini-Mega</v>
      </c>
      <c r="C1362" s="3">
        <v>2</v>
      </c>
      <c r="D1362">
        <f>IF(C1361&lt;draft_picks[[#This Row],[position]],1,IF(C1361&gt;draft_picks[[#This Row],[position]],D1361+1,IF(C1361=draft_picks[[#This Row],[position]],D1361+1)))</f>
        <v>15</v>
      </c>
      <c r="E1362" t="s">
        <v>1547</v>
      </c>
      <c r="F1362" t="str">
        <f>IF(ISBLANK(draft_picks[[#This Row],[movie_id]]),"",_xlfn.XLOOKUP(draft_picks[[#This Row],[movie_id]],drafts.movies[id],drafts.movies[movie_title]))</f>
        <v>Throne of Blood</v>
      </c>
      <c r="G1362" s="3" t="s">
        <v>969</v>
      </c>
      <c r="H1362" t="str">
        <f>IF(ISBLANK(draft_picks[[#This Row],[drafter_id]]),"",_xlfn.XLOOKUP(draft_picks[[#This Row],[drafter_id]],drafters[id],drafters[name]))</f>
        <v>Graham Skipper</v>
      </c>
      <c r="J1362" t="str">
        <f>IF(ISBLANK(draft_picks[[#This Row],[drafter_team_id]]),"",_xlfn.XLOOKUP(draft_picks[[#This Row],[drafter_team_id]],drafter_teams[id],drafter_teams[name]))</f>
        <v/>
      </c>
      <c r="K1362" s="3" t="s">
        <v>15484</v>
      </c>
      <c r="L1362" t="s">
        <v>951</v>
      </c>
      <c r="M1362" t="str">
        <f>IF(OR(ISBLANK(draft_picks[[#This Row],[veto_drafter_id]]),draft_picks[[#This Row],[veto_drafter_id]]=""),"",_xlfn.XLOOKUP(draft_picks[[#This Row],[veto_drafter_id]],drafters[id],drafters[name]))</f>
        <v>Maureen Lee Lenker</v>
      </c>
      <c r="N1362" t="s">
        <v>15497</v>
      </c>
      <c r="O1362" t="str">
        <f>IF(OR(ISBLANK(draft_picks[[#This Row],[veto_drafter_team_id]]),draft_picks[[#This Row],[veto_drafter_team_id]]=""),"",_xlfn.XLOOKUP(draft_picks[[#This Row],[veto_drafter_team_id]],drafter_teams[id],drafter_teams[name]))</f>
        <v/>
      </c>
      <c r="P1362" t="b">
        <v>1</v>
      </c>
      <c r="Q1362" t="s">
        <v>883</v>
      </c>
      <c r="R1362" t="str">
        <f>IF(OR(ISBLANK(draft_picks[[#This Row],[veto_override_drafter_id]]),draft_picks[[#This Row],[veto_override_drafter_id]]=""),"",_xlfn.XLOOKUP(draft_picks[[#This Row],[veto_override_drafter_id]],drafters[id],drafters[name]))</f>
        <v>Joanna Robinson</v>
      </c>
      <c r="S1362" t="s">
        <v>15497</v>
      </c>
      <c r="T1362" t="str">
        <f>IF(OR(ISBLANK(draft_picks[[#This Row],[veto_override_team_id]]),draft_picks[[#This Row],[veto_override_team_id]]=""),"",_xlfn.XLOOKUP(draft_picks[[#This Row],[veto_override_team_id]],drafter_teams[id],drafter_teams[name]))</f>
        <v/>
      </c>
    </row>
    <row r="1363" spans="1:20" x14ac:dyDescent="0.25">
      <c r="A1363" t="s">
        <v>134</v>
      </c>
      <c r="B1363" t="str">
        <f>_xlfn.XLOOKUP(draft_picks[[#This Row],[draft_id]],drafts[id],drafts[title])</f>
        <v>Shakespeare: Part III Mini-Mega</v>
      </c>
      <c r="C1363" s="3">
        <v>1</v>
      </c>
      <c r="D1363">
        <f>IF(C1362&lt;draft_picks[[#This Row],[position]],1,IF(C1362&gt;draft_picks[[#This Row],[position]],D1362+1,IF(C1362=draft_picks[[#This Row],[position]],D1362+1)))</f>
        <v>16</v>
      </c>
      <c r="E1363" t="s">
        <v>2529</v>
      </c>
      <c r="F1363" t="str">
        <f>IF(ISBLANK(draft_picks[[#This Row],[movie_id]]),"",_xlfn.XLOOKUP(draft_picks[[#This Row],[movie_id]],drafts.movies[id],drafts.movies[movie_title]))</f>
        <v>Shakespeare in Love</v>
      </c>
      <c r="G1363" s="3" t="s">
        <v>951</v>
      </c>
      <c r="H1363" t="str">
        <f>IF(ISBLANK(draft_picks[[#This Row],[drafter_id]]),"",_xlfn.XLOOKUP(draft_picks[[#This Row],[drafter_id]],drafters[id],drafters[name]))</f>
        <v>Maureen Lee Lenker</v>
      </c>
      <c r="J1363" t="str">
        <f>IF(ISBLANK(draft_picks[[#This Row],[drafter_team_id]]),"",_xlfn.XLOOKUP(draft_picks[[#This Row],[drafter_team_id]],drafter_teams[id],drafter_teams[name]))</f>
        <v/>
      </c>
      <c r="K1363" s="3" t="s">
        <v>15497</v>
      </c>
      <c r="L1363" t="s">
        <v>15497</v>
      </c>
      <c r="M1363" t="str">
        <f>IF(OR(ISBLANK(draft_picks[[#This Row],[veto_drafter_id]]),draft_picks[[#This Row],[veto_drafter_id]]=""),"",_xlfn.XLOOKUP(draft_picks[[#This Row],[veto_drafter_id]],drafters[id],drafters[name]))</f>
        <v/>
      </c>
      <c r="N1363" t="s">
        <v>15497</v>
      </c>
      <c r="O1363" t="str">
        <f>IF(OR(ISBLANK(draft_picks[[#This Row],[veto_drafter_team_id]]),draft_picks[[#This Row],[veto_drafter_team_id]]=""),"",_xlfn.XLOOKUP(draft_picks[[#This Row],[veto_drafter_team_id]],drafter_teams[id],drafter_teams[name]))</f>
        <v/>
      </c>
      <c r="Q1363" t="s">
        <v>15497</v>
      </c>
      <c r="R1363" t="str">
        <f>IF(OR(ISBLANK(draft_picks[[#This Row],[veto_override_drafter_id]]),draft_picks[[#This Row],[veto_override_drafter_id]]=""),"",_xlfn.XLOOKUP(draft_picks[[#This Row],[veto_override_drafter_id]],drafters[id],drafters[name]))</f>
        <v/>
      </c>
      <c r="S1363" t="s">
        <v>15497</v>
      </c>
      <c r="T1363" t="str">
        <f>IF(OR(ISBLANK(draft_picks[[#This Row],[veto_override_team_id]]),draft_picks[[#This Row],[veto_override_team_id]]=""),"",_xlfn.XLOOKUP(draft_picks[[#This Row],[veto_override_team_id]],drafter_teams[id],drafter_teams[name]))</f>
        <v/>
      </c>
    </row>
    <row r="1364" spans="1:20" x14ac:dyDescent="0.25">
      <c r="A1364" t="s">
        <v>699</v>
      </c>
      <c r="B1364" t="str">
        <f>_xlfn.XLOOKUP(draft_picks[[#This Row],[draft_id]],drafts[id],drafts[title])</f>
        <v>2010s Directorial Debuts</v>
      </c>
      <c r="C1364" s="3">
        <v>7</v>
      </c>
      <c r="D1364">
        <f>IF(C1363&lt;draft_picks[[#This Row],[position]],1,IF(C1363&gt;draft_picks[[#This Row],[position]],D1363+1,IF(C1363=draft_picks[[#This Row],[position]],D1363+1)))</f>
        <v>1</v>
      </c>
      <c r="E1364" t="s">
        <v>5214</v>
      </c>
      <c r="F1364" t="str">
        <f>IF(ISBLANK(draft_picks[[#This Row],[movie_id]]),"",_xlfn.XLOOKUP(draft_picks[[#This Row],[movie_id]],drafts.movies[id],drafts.movies[movie_title]))</f>
        <v>Dear White People</v>
      </c>
      <c r="G1364" s="3" t="s">
        <v>941</v>
      </c>
      <c r="H1364" t="str">
        <f>IF(ISBLANK(draft_picks[[#This Row],[drafter_id]]),"",_xlfn.XLOOKUP(draft_picks[[#This Row],[drafter_id]],drafters[id],drafters[name]))</f>
        <v>Robert Butler III</v>
      </c>
      <c r="J1364" t="str">
        <f>IF(ISBLANK(draft_picks[[#This Row],[drafter_team_id]]),"",_xlfn.XLOOKUP(draft_picks[[#This Row],[drafter_team_id]],drafter_teams[id],drafter_teams[name]))</f>
        <v/>
      </c>
      <c r="K1364" s="3" t="s">
        <v>15497</v>
      </c>
      <c r="L1364" t="s">
        <v>15497</v>
      </c>
      <c r="M1364" t="str">
        <f>IF(OR(ISBLANK(draft_picks[[#This Row],[veto_drafter_id]]),draft_picks[[#This Row],[veto_drafter_id]]=""),"",_xlfn.XLOOKUP(draft_picks[[#This Row],[veto_drafter_id]],drafters[id],drafters[name]))</f>
        <v/>
      </c>
      <c r="N1364" t="s">
        <v>15497</v>
      </c>
      <c r="O1364" t="str">
        <f>IF(OR(ISBLANK(draft_picks[[#This Row],[veto_drafter_team_id]]),draft_picks[[#This Row],[veto_drafter_team_id]]=""),"",_xlfn.XLOOKUP(draft_picks[[#This Row],[veto_drafter_team_id]],drafter_teams[id],drafter_teams[name]))</f>
        <v/>
      </c>
      <c r="Q1364" t="s">
        <v>15497</v>
      </c>
      <c r="R1364" t="str">
        <f>IF(OR(ISBLANK(draft_picks[[#This Row],[veto_override_drafter_id]]),draft_picks[[#This Row],[veto_override_drafter_id]]=""),"",_xlfn.XLOOKUP(draft_picks[[#This Row],[veto_override_drafter_id]],drafters[id],drafters[name]))</f>
        <v/>
      </c>
      <c r="S1364" t="s">
        <v>15497</v>
      </c>
      <c r="T1364" t="str">
        <f>IF(OR(ISBLANK(draft_picks[[#This Row],[veto_override_team_id]]),draft_picks[[#This Row],[veto_override_team_id]]=""),"",_xlfn.XLOOKUP(draft_picks[[#This Row],[veto_override_team_id]],drafter_teams[id],drafter_teams[name]))</f>
        <v/>
      </c>
    </row>
    <row r="1365" spans="1:20" x14ac:dyDescent="0.25">
      <c r="A1365" t="s">
        <v>699</v>
      </c>
      <c r="B1365" t="str">
        <f>_xlfn.XLOOKUP(draft_picks[[#This Row],[draft_id]],drafts[id],drafts[title])</f>
        <v>2010s Directorial Debuts</v>
      </c>
      <c r="C1365" s="3">
        <v>6</v>
      </c>
      <c r="D1365">
        <f>IF(C1364&lt;draft_picks[[#This Row],[position]],1,IF(C1364&gt;draft_picks[[#This Row],[position]],D1364+1,IF(C1364=draft_picks[[#This Row],[position]],D1364+1)))</f>
        <v>2</v>
      </c>
      <c r="E1365" t="s">
        <v>4365</v>
      </c>
      <c r="F1365" t="str">
        <f>IF(ISBLANK(draft_picks[[#This Row],[movie_id]]),"",_xlfn.XLOOKUP(draft_picks[[#This Row],[movie_id]],drafts.movies[id],drafts.movies[movie_title]))</f>
        <v>Deadpool</v>
      </c>
      <c r="G1365" s="3" t="s">
        <v>941</v>
      </c>
      <c r="H1365" t="str">
        <f>IF(ISBLANK(draft_picks[[#This Row],[drafter_id]]),"",_xlfn.XLOOKUP(draft_picks[[#This Row],[drafter_id]],drafters[id],drafters[name]))</f>
        <v>Robert Butler III</v>
      </c>
      <c r="J1365" t="str">
        <f>IF(ISBLANK(draft_picks[[#This Row],[drafter_team_id]]),"",_xlfn.XLOOKUP(draft_picks[[#This Row],[drafter_team_id]],drafter_teams[id],drafter_teams[name]))</f>
        <v/>
      </c>
      <c r="K1365" s="3" t="s">
        <v>15484</v>
      </c>
      <c r="L1365" t="s">
        <v>917</v>
      </c>
      <c r="M1365" t="str">
        <f>IF(OR(ISBLANK(draft_picks[[#This Row],[veto_drafter_id]]),draft_picks[[#This Row],[veto_drafter_id]]=""),"",_xlfn.XLOOKUP(draft_picks[[#This Row],[veto_drafter_id]],drafters[id],drafters[name]))</f>
        <v>Andres Cabrera</v>
      </c>
      <c r="N1365" t="s">
        <v>15497</v>
      </c>
      <c r="O1365" t="str">
        <f>IF(OR(ISBLANK(draft_picks[[#This Row],[veto_drafter_team_id]]),draft_picks[[#This Row],[veto_drafter_team_id]]=""),"",_xlfn.XLOOKUP(draft_picks[[#This Row],[veto_drafter_team_id]],drafter_teams[id],drafter_teams[name]))</f>
        <v/>
      </c>
      <c r="Q1365" t="s">
        <v>15497</v>
      </c>
      <c r="R1365" t="str">
        <f>IF(OR(ISBLANK(draft_picks[[#This Row],[veto_override_drafter_id]]),draft_picks[[#This Row],[veto_override_drafter_id]]=""),"",_xlfn.XLOOKUP(draft_picks[[#This Row],[veto_override_drafter_id]],drafters[id],drafters[name]))</f>
        <v/>
      </c>
      <c r="S1365" t="s">
        <v>15497</v>
      </c>
      <c r="T1365" t="str">
        <f>IF(OR(ISBLANK(draft_picks[[#This Row],[veto_override_team_id]]),draft_picks[[#This Row],[veto_override_team_id]]=""),"",_xlfn.XLOOKUP(draft_picks[[#This Row],[veto_override_team_id]],drafter_teams[id],drafter_teams[name]))</f>
        <v/>
      </c>
    </row>
    <row r="1366" spans="1:20" x14ac:dyDescent="0.25">
      <c r="A1366" t="s">
        <v>699</v>
      </c>
      <c r="B1366" t="str">
        <f>_xlfn.XLOOKUP(draft_picks[[#This Row],[draft_id]],drafts[id],drafts[title])</f>
        <v>2010s Directorial Debuts</v>
      </c>
      <c r="C1366" s="3">
        <v>6</v>
      </c>
      <c r="D1366">
        <f>IF(C1365&lt;draft_picks[[#This Row],[position]],1,IF(C1365&gt;draft_picks[[#This Row],[position]],D1365+1,IF(C1365=draft_picks[[#This Row],[position]],D1365+1)))</f>
        <v>3</v>
      </c>
      <c r="E1366" t="s">
        <v>6720</v>
      </c>
      <c r="F1366" t="str">
        <f>IF(ISBLANK(draft_picks[[#This Row],[movie_id]]),"",_xlfn.XLOOKUP(draft_picks[[#This Row],[movie_id]],drafts.movies[id],drafts.movies[movie_title]))</f>
        <v>A Star Is Born</v>
      </c>
      <c r="G1366" s="3" t="s">
        <v>941</v>
      </c>
      <c r="H1366" t="str">
        <f>IF(ISBLANK(draft_picks[[#This Row],[drafter_id]]),"",_xlfn.XLOOKUP(draft_picks[[#This Row],[drafter_id]],drafters[id],drafters[name]))</f>
        <v>Robert Butler III</v>
      </c>
      <c r="J1366" t="str">
        <f>IF(ISBLANK(draft_picks[[#This Row],[drafter_team_id]]),"",_xlfn.XLOOKUP(draft_picks[[#This Row],[drafter_team_id]],drafter_teams[id],drafter_teams[name]))</f>
        <v/>
      </c>
      <c r="K1366" s="3" t="s">
        <v>15497</v>
      </c>
      <c r="L1366" t="s">
        <v>15497</v>
      </c>
      <c r="M1366" t="str">
        <f>IF(OR(ISBLANK(draft_picks[[#This Row],[veto_drafter_id]]),draft_picks[[#This Row],[veto_drafter_id]]=""),"",_xlfn.XLOOKUP(draft_picks[[#This Row],[veto_drafter_id]],drafters[id],drafters[name]))</f>
        <v/>
      </c>
      <c r="N1366" t="s">
        <v>15497</v>
      </c>
      <c r="O1366" t="str">
        <f>IF(OR(ISBLANK(draft_picks[[#This Row],[veto_drafter_team_id]]),draft_picks[[#This Row],[veto_drafter_team_id]]=""),"",_xlfn.XLOOKUP(draft_picks[[#This Row],[veto_drafter_team_id]],drafter_teams[id],drafter_teams[name]))</f>
        <v/>
      </c>
      <c r="Q1366" t="s">
        <v>15497</v>
      </c>
      <c r="R1366" t="str">
        <f>IF(OR(ISBLANK(draft_picks[[#This Row],[veto_override_drafter_id]]),draft_picks[[#This Row],[veto_override_drafter_id]]=""),"",_xlfn.XLOOKUP(draft_picks[[#This Row],[veto_override_drafter_id]],drafters[id],drafters[name]))</f>
        <v/>
      </c>
      <c r="S1366" t="s">
        <v>15497</v>
      </c>
      <c r="T1366" t="str">
        <f>IF(OR(ISBLANK(draft_picks[[#This Row],[veto_override_team_id]]),draft_picks[[#This Row],[veto_override_team_id]]=""),"",_xlfn.XLOOKUP(draft_picks[[#This Row],[veto_override_team_id]],drafter_teams[id],drafter_teams[name]))</f>
        <v/>
      </c>
    </row>
    <row r="1367" spans="1:20" x14ac:dyDescent="0.25">
      <c r="A1367" t="s">
        <v>699</v>
      </c>
      <c r="B1367" t="str">
        <f>_xlfn.XLOOKUP(draft_picks[[#This Row],[draft_id]],drafts[id],drafts[title])</f>
        <v>2010s Directorial Debuts</v>
      </c>
      <c r="C1367" s="3">
        <v>5</v>
      </c>
      <c r="D1367">
        <f>IF(C1366&lt;draft_picks[[#This Row],[position]],1,IF(C1366&gt;draft_picks[[#This Row],[position]],D1366+1,IF(C1366=draft_picks[[#This Row],[position]],D1366+1)))</f>
        <v>4</v>
      </c>
      <c r="E1367" t="s">
        <v>1416</v>
      </c>
      <c r="F1367" t="str">
        <f>IF(ISBLANK(draft_picks[[#This Row],[movie_id]]),"",_xlfn.XLOOKUP(draft_picks[[#This Row],[movie_id]],drafts.movies[id],drafts.movies[movie_title]))</f>
        <v>Nightcrawler</v>
      </c>
      <c r="G1367" s="3" t="s">
        <v>917</v>
      </c>
      <c r="H1367" t="str">
        <f>IF(ISBLANK(draft_picks[[#This Row],[drafter_id]]),"",_xlfn.XLOOKUP(draft_picks[[#This Row],[drafter_id]],drafters[id],drafters[name]))</f>
        <v>Andres Cabrera</v>
      </c>
      <c r="J1367" t="str">
        <f>IF(ISBLANK(draft_picks[[#This Row],[drafter_team_id]]),"",_xlfn.XLOOKUP(draft_picks[[#This Row],[drafter_team_id]],drafter_teams[id],drafter_teams[name]))</f>
        <v/>
      </c>
      <c r="K1367" s="3" t="s">
        <v>15497</v>
      </c>
      <c r="L1367" t="s">
        <v>15497</v>
      </c>
      <c r="M1367" t="str">
        <f>IF(OR(ISBLANK(draft_picks[[#This Row],[veto_drafter_id]]),draft_picks[[#This Row],[veto_drafter_id]]=""),"",_xlfn.XLOOKUP(draft_picks[[#This Row],[veto_drafter_id]],drafters[id],drafters[name]))</f>
        <v/>
      </c>
      <c r="N1367" t="s">
        <v>15497</v>
      </c>
      <c r="O1367" t="str">
        <f>IF(OR(ISBLANK(draft_picks[[#This Row],[veto_drafter_team_id]]),draft_picks[[#This Row],[veto_drafter_team_id]]=""),"",_xlfn.XLOOKUP(draft_picks[[#This Row],[veto_drafter_team_id]],drafter_teams[id],drafter_teams[name]))</f>
        <v/>
      </c>
      <c r="Q1367" t="s">
        <v>15497</v>
      </c>
      <c r="R1367" t="str">
        <f>IF(OR(ISBLANK(draft_picks[[#This Row],[veto_override_drafter_id]]),draft_picks[[#This Row],[veto_override_drafter_id]]=""),"",_xlfn.XLOOKUP(draft_picks[[#This Row],[veto_override_drafter_id]],drafters[id],drafters[name]))</f>
        <v/>
      </c>
      <c r="S1367" t="s">
        <v>15497</v>
      </c>
      <c r="T1367" t="str">
        <f>IF(OR(ISBLANK(draft_picks[[#This Row],[veto_override_team_id]]),draft_picks[[#This Row],[veto_override_team_id]]=""),"",_xlfn.XLOOKUP(draft_picks[[#This Row],[veto_override_team_id]],drafter_teams[id],drafter_teams[name]))</f>
        <v/>
      </c>
    </row>
    <row r="1368" spans="1:20" x14ac:dyDescent="0.25">
      <c r="A1368" t="s">
        <v>699</v>
      </c>
      <c r="B1368" t="str">
        <f>_xlfn.XLOOKUP(draft_picks[[#This Row],[draft_id]],drafts[id],drafts[title])</f>
        <v>2010s Directorial Debuts</v>
      </c>
      <c r="C1368" s="3">
        <v>4</v>
      </c>
      <c r="D1368">
        <f>IF(C1367&lt;draft_picks[[#This Row],[position]],1,IF(C1367&gt;draft_picks[[#This Row],[position]],D1367+1,IF(C1367=draft_picks[[#This Row],[position]],D1367+1)))</f>
        <v>5</v>
      </c>
      <c r="E1368" t="s">
        <v>5746</v>
      </c>
      <c r="F1368" t="str">
        <f>IF(ISBLANK(draft_picks[[#This Row],[movie_id]]),"",_xlfn.XLOOKUP(draft_picks[[#This Row],[movie_id]],drafts.movies[id],drafts.movies[movie_title]))</f>
        <v>Fruitvale Station</v>
      </c>
      <c r="G1368" s="3" t="s">
        <v>941</v>
      </c>
      <c r="H1368" t="str">
        <f>IF(ISBLANK(draft_picks[[#This Row],[drafter_id]]),"",_xlfn.XLOOKUP(draft_picks[[#This Row],[drafter_id]],drafters[id],drafters[name]))</f>
        <v>Robert Butler III</v>
      </c>
      <c r="J1368" t="str">
        <f>IF(ISBLANK(draft_picks[[#This Row],[drafter_team_id]]),"",_xlfn.XLOOKUP(draft_picks[[#This Row],[drafter_team_id]],drafter_teams[id],drafter_teams[name]))</f>
        <v/>
      </c>
      <c r="K1368" s="3" t="s">
        <v>15497</v>
      </c>
      <c r="L1368" t="s">
        <v>15497</v>
      </c>
      <c r="M1368" t="str">
        <f>IF(OR(ISBLANK(draft_picks[[#This Row],[veto_drafter_id]]),draft_picks[[#This Row],[veto_drafter_id]]=""),"",_xlfn.XLOOKUP(draft_picks[[#This Row],[veto_drafter_id]],drafters[id],drafters[name]))</f>
        <v/>
      </c>
      <c r="N1368" t="s">
        <v>15497</v>
      </c>
      <c r="O1368" t="str">
        <f>IF(OR(ISBLANK(draft_picks[[#This Row],[veto_drafter_team_id]]),draft_picks[[#This Row],[veto_drafter_team_id]]=""),"",_xlfn.XLOOKUP(draft_picks[[#This Row],[veto_drafter_team_id]],drafter_teams[id],drafter_teams[name]))</f>
        <v/>
      </c>
      <c r="Q1368" t="s">
        <v>15497</v>
      </c>
      <c r="R1368" t="str">
        <f>IF(OR(ISBLANK(draft_picks[[#This Row],[veto_override_drafter_id]]),draft_picks[[#This Row],[veto_override_drafter_id]]=""),"",_xlfn.XLOOKUP(draft_picks[[#This Row],[veto_override_drafter_id]],drafters[id],drafters[name]))</f>
        <v/>
      </c>
      <c r="S1368" t="s">
        <v>15497</v>
      </c>
      <c r="T1368" t="str">
        <f>IF(OR(ISBLANK(draft_picks[[#This Row],[veto_override_team_id]]),draft_picks[[#This Row],[veto_override_team_id]]=""),"",_xlfn.XLOOKUP(draft_picks[[#This Row],[veto_override_team_id]],drafter_teams[id],drafter_teams[name]))</f>
        <v/>
      </c>
    </row>
    <row r="1369" spans="1:20" x14ac:dyDescent="0.25">
      <c r="A1369" t="s">
        <v>699</v>
      </c>
      <c r="B1369" t="str">
        <f>_xlfn.XLOOKUP(draft_picks[[#This Row],[draft_id]],drafts[id],drafts[title])</f>
        <v>2010s Directorial Debuts</v>
      </c>
      <c r="C1369" s="3">
        <v>3</v>
      </c>
      <c r="D1369">
        <f>IF(C1368&lt;draft_picks[[#This Row],[position]],1,IF(C1368&gt;draft_picks[[#This Row],[position]],D1368+1,IF(C1368=draft_picks[[#This Row],[position]],D1368+1)))</f>
        <v>6</v>
      </c>
      <c r="E1369" t="s">
        <v>8352</v>
      </c>
      <c r="F1369" t="str">
        <f>IF(ISBLANK(draft_picks[[#This Row],[movie_id]]),"",_xlfn.XLOOKUP(draft_picks[[#This Row],[movie_id]],drafts.movies[id],drafts.movies[movie_title]))</f>
        <v>Hereditary</v>
      </c>
      <c r="G1369" s="3" t="s">
        <v>917</v>
      </c>
      <c r="H1369" t="str">
        <f>IF(ISBLANK(draft_picks[[#This Row],[drafter_id]]),"",_xlfn.XLOOKUP(draft_picks[[#This Row],[drafter_id]],drafters[id],drafters[name]))</f>
        <v>Andres Cabrera</v>
      </c>
      <c r="J1369" t="str">
        <f>IF(ISBLANK(draft_picks[[#This Row],[drafter_team_id]]),"",_xlfn.XLOOKUP(draft_picks[[#This Row],[drafter_team_id]],drafter_teams[id],drafter_teams[name]))</f>
        <v/>
      </c>
      <c r="K1369" s="3" t="s">
        <v>15484</v>
      </c>
      <c r="L1369" t="s">
        <v>941</v>
      </c>
      <c r="M1369" t="str">
        <f>IF(OR(ISBLANK(draft_picks[[#This Row],[veto_drafter_id]]),draft_picks[[#This Row],[veto_drafter_id]]=""),"",_xlfn.XLOOKUP(draft_picks[[#This Row],[veto_drafter_id]],drafters[id],drafters[name]))</f>
        <v>Robert Butler III</v>
      </c>
      <c r="N1369" t="s">
        <v>15497</v>
      </c>
      <c r="O1369" t="str">
        <f>IF(OR(ISBLANK(draft_picks[[#This Row],[veto_drafter_team_id]]),draft_picks[[#This Row],[veto_drafter_team_id]]=""),"",_xlfn.XLOOKUP(draft_picks[[#This Row],[veto_drafter_team_id]],drafter_teams[id],drafter_teams[name]))</f>
        <v/>
      </c>
      <c r="Q1369" t="s">
        <v>15497</v>
      </c>
      <c r="R1369" t="str">
        <f>IF(OR(ISBLANK(draft_picks[[#This Row],[veto_override_drafter_id]]),draft_picks[[#This Row],[veto_override_drafter_id]]=""),"",_xlfn.XLOOKUP(draft_picks[[#This Row],[veto_override_drafter_id]],drafters[id],drafters[name]))</f>
        <v/>
      </c>
      <c r="S1369" t="s">
        <v>15497</v>
      </c>
      <c r="T1369" t="str">
        <f>IF(OR(ISBLANK(draft_picks[[#This Row],[veto_override_team_id]]),draft_picks[[#This Row],[veto_override_team_id]]=""),"",_xlfn.XLOOKUP(draft_picks[[#This Row],[veto_override_team_id]],drafter_teams[id],drafter_teams[name]))</f>
        <v/>
      </c>
    </row>
    <row r="1370" spans="1:20" x14ac:dyDescent="0.25">
      <c r="A1370" t="s">
        <v>699</v>
      </c>
      <c r="B1370" t="str">
        <f>_xlfn.XLOOKUP(draft_picks[[#This Row],[draft_id]],drafts[id],drafts[title])</f>
        <v>2010s Directorial Debuts</v>
      </c>
      <c r="C1370" s="3">
        <v>3</v>
      </c>
      <c r="D1370">
        <f>IF(C1369&lt;draft_picks[[#This Row],[position]],1,IF(C1369&gt;draft_picks[[#This Row],[position]],D1369+1,IF(C1369=draft_picks[[#This Row],[position]],D1369+1)))</f>
        <v>7</v>
      </c>
      <c r="E1370" t="s">
        <v>4461</v>
      </c>
      <c r="F1370" t="str">
        <f>IF(ISBLANK(draft_picks[[#This Row],[movie_id]]),"",_xlfn.XLOOKUP(draft_picks[[#This Row],[movie_id]],drafts.movies[id],drafts.movies[movie_title]))</f>
        <v>Ex Machina</v>
      </c>
      <c r="G1370" s="3" t="s">
        <v>917</v>
      </c>
      <c r="H1370" t="str">
        <f>IF(ISBLANK(draft_picks[[#This Row],[drafter_id]]),"",_xlfn.XLOOKUP(draft_picks[[#This Row],[drafter_id]],drafters[id],drafters[name]))</f>
        <v>Andres Cabrera</v>
      </c>
      <c r="J1370" t="str">
        <f>IF(ISBLANK(draft_picks[[#This Row],[drafter_team_id]]),"",_xlfn.XLOOKUP(draft_picks[[#This Row],[drafter_team_id]],drafter_teams[id],drafter_teams[name]))</f>
        <v/>
      </c>
      <c r="K1370" s="3" t="s">
        <v>15497</v>
      </c>
      <c r="L1370" t="s">
        <v>15497</v>
      </c>
      <c r="M1370" t="str">
        <f>IF(OR(ISBLANK(draft_picks[[#This Row],[veto_drafter_id]]),draft_picks[[#This Row],[veto_drafter_id]]=""),"",_xlfn.XLOOKUP(draft_picks[[#This Row],[veto_drafter_id]],drafters[id],drafters[name]))</f>
        <v/>
      </c>
      <c r="N1370" t="s">
        <v>15497</v>
      </c>
      <c r="O1370" t="str">
        <f>IF(OR(ISBLANK(draft_picks[[#This Row],[veto_drafter_team_id]]),draft_picks[[#This Row],[veto_drafter_team_id]]=""),"",_xlfn.XLOOKUP(draft_picks[[#This Row],[veto_drafter_team_id]],drafter_teams[id],drafter_teams[name]))</f>
        <v/>
      </c>
      <c r="Q1370" t="s">
        <v>15497</v>
      </c>
      <c r="R1370" t="str">
        <f>IF(OR(ISBLANK(draft_picks[[#This Row],[veto_override_drafter_id]]),draft_picks[[#This Row],[veto_override_drafter_id]]=""),"",_xlfn.XLOOKUP(draft_picks[[#This Row],[veto_override_drafter_id]],drafters[id],drafters[name]))</f>
        <v/>
      </c>
      <c r="S1370" t="s">
        <v>15497</v>
      </c>
      <c r="T1370" t="str">
        <f>IF(OR(ISBLANK(draft_picks[[#This Row],[veto_override_team_id]]),draft_picks[[#This Row],[veto_override_team_id]]=""),"",_xlfn.XLOOKUP(draft_picks[[#This Row],[veto_override_team_id]],drafter_teams[id],drafter_teams[name]))</f>
        <v/>
      </c>
    </row>
    <row r="1371" spans="1:20" x14ac:dyDescent="0.25">
      <c r="A1371" t="s">
        <v>699</v>
      </c>
      <c r="B1371" t="str">
        <f>_xlfn.XLOOKUP(draft_picks[[#This Row],[draft_id]],drafts[id],drafts[title])</f>
        <v>2010s Directorial Debuts</v>
      </c>
      <c r="C1371" s="3">
        <v>2</v>
      </c>
      <c r="D1371">
        <f>IF(C1370&lt;draft_picks[[#This Row],[position]],1,IF(C1370&gt;draft_picks[[#This Row],[position]],D1370+1,IF(C1370=draft_picks[[#This Row],[position]],D1370+1)))</f>
        <v>8</v>
      </c>
      <c r="E1371" t="s">
        <v>8352</v>
      </c>
      <c r="F1371" t="str">
        <f>IF(ISBLANK(draft_picks[[#This Row],[movie_id]]),"",_xlfn.XLOOKUP(draft_picks[[#This Row],[movie_id]],drafts.movies[id],drafts.movies[movie_title]))</f>
        <v>Hereditary</v>
      </c>
      <c r="G1371" s="3" t="s">
        <v>941</v>
      </c>
      <c r="H1371" t="str">
        <f>IF(ISBLANK(draft_picks[[#This Row],[drafter_id]]),"",_xlfn.XLOOKUP(draft_picks[[#This Row],[drafter_id]],drafters[id],drafters[name]))</f>
        <v>Robert Butler III</v>
      </c>
      <c r="J1371" t="str">
        <f>IF(ISBLANK(draft_picks[[#This Row],[drafter_team_id]]),"",_xlfn.XLOOKUP(draft_picks[[#This Row],[drafter_team_id]],drafter_teams[id],drafter_teams[name]))</f>
        <v/>
      </c>
      <c r="K1371" s="3" t="s">
        <v>15497</v>
      </c>
      <c r="L1371" t="s">
        <v>15497</v>
      </c>
      <c r="M1371" t="str">
        <f>IF(OR(ISBLANK(draft_picks[[#This Row],[veto_drafter_id]]),draft_picks[[#This Row],[veto_drafter_id]]=""),"",_xlfn.XLOOKUP(draft_picks[[#This Row],[veto_drafter_id]],drafters[id],drafters[name]))</f>
        <v/>
      </c>
      <c r="N1371" t="s">
        <v>15497</v>
      </c>
      <c r="O1371" t="str">
        <f>IF(OR(ISBLANK(draft_picks[[#This Row],[veto_drafter_team_id]]),draft_picks[[#This Row],[veto_drafter_team_id]]=""),"",_xlfn.XLOOKUP(draft_picks[[#This Row],[veto_drafter_team_id]],drafter_teams[id],drafter_teams[name]))</f>
        <v/>
      </c>
      <c r="Q1371" t="s">
        <v>15497</v>
      </c>
      <c r="R1371" t="str">
        <f>IF(OR(ISBLANK(draft_picks[[#This Row],[veto_override_drafter_id]]),draft_picks[[#This Row],[veto_override_drafter_id]]=""),"",_xlfn.XLOOKUP(draft_picks[[#This Row],[veto_override_drafter_id]],drafters[id],drafters[name]))</f>
        <v/>
      </c>
      <c r="S1371" t="s">
        <v>15497</v>
      </c>
      <c r="T1371" t="str">
        <f>IF(OR(ISBLANK(draft_picks[[#This Row],[veto_override_team_id]]),draft_picks[[#This Row],[veto_override_team_id]]=""),"",_xlfn.XLOOKUP(draft_picks[[#This Row],[veto_override_team_id]],drafter_teams[id],drafter_teams[name]))</f>
        <v/>
      </c>
    </row>
    <row r="1372" spans="1:20" x14ac:dyDescent="0.25">
      <c r="A1372" t="s">
        <v>699</v>
      </c>
      <c r="B1372" t="str">
        <f>_xlfn.XLOOKUP(draft_picks[[#This Row],[draft_id]],drafts[id],drafts[title])</f>
        <v>2010s Directorial Debuts</v>
      </c>
      <c r="C1372" s="3">
        <v>1</v>
      </c>
      <c r="D1372">
        <f>IF(C1371&lt;draft_picks[[#This Row],[position]],1,IF(C1371&gt;draft_picks[[#This Row],[position]],D1371+1,IF(C1371=draft_picks[[#This Row],[position]],D1371+1)))</f>
        <v>9</v>
      </c>
      <c r="E1372" t="s">
        <v>2688</v>
      </c>
      <c r="F1372" t="str">
        <f>IF(ISBLANK(draft_picks[[#This Row],[movie_id]]),"",_xlfn.XLOOKUP(draft_picks[[#This Row],[movie_id]],drafts.movies[id],drafts.movies[movie_title]))</f>
        <v>Get Out</v>
      </c>
      <c r="G1372" s="3" t="s">
        <v>917</v>
      </c>
      <c r="H1372" t="str">
        <f>IF(ISBLANK(draft_picks[[#This Row],[drafter_id]]),"",_xlfn.XLOOKUP(draft_picks[[#This Row],[drafter_id]],drafters[id],drafters[name]))</f>
        <v>Andres Cabrera</v>
      </c>
      <c r="J1372" t="str">
        <f>IF(ISBLANK(draft_picks[[#This Row],[drafter_team_id]]),"",_xlfn.XLOOKUP(draft_picks[[#This Row],[drafter_team_id]],drafter_teams[id],drafter_teams[name]))</f>
        <v/>
      </c>
      <c r="K1372" s="3" t="s">
        <v>15497</v>
      </c>
      <c r="L1372" t="s">
        <v>15497</v>
      </c>
      <c r="M1372" t="str">
        <f>IF(OR(ISBLANK(draft_picks[[#This Row],[veto_drafter_id]]),draft_picks[[#This Row],[veto_drafter_id]]=""),"",_xlfn.XLOOKUP(draft_picks[[#This Row],[veto_drafter_id]],drafters[id],drafters[name]))</f>
        <v/>
      </c>
      <c r="N1372" t="s">
        <v>15497</v>
      </c>
      <c r="O1372" t="str">
        <f>IF(OR(ISBLANK(draft_picks[[#This Row],[veto_drafter_team_id]]),draft_picks[[#This Row],[veto_drafter_team_id]]=""),"",_xlfn.XLOOKUP(draft_picks[[#This Row],[veto_drafter_team_id]],drafter_teams[id],drafter_teams[name]))</f>
        <v/>
      </c>
      <c r="Q1372" t="s">
        <v>15497</v>
      </c>
      <c r="R1372" t="str">
        <f>IF(OR(ISBLANK(draft_picks[[#This Row],[veto_override_drafter_id]]),draft_picks[[#This Row],[veto_override_drafter_id]]=""),"",_xlfn.XLOOKUP(draft_picks[[#This Row],[veto_override_drafter_id]],drafters[id],drafters[name]))</f>
        <v/>
      </c>
      <c r="S1372" t="s">
        <v>15497</v>
      </c>
      <c r="T1372" t="str">
        <f>IF(OR(ISBLANK(draft_picks[[#This Row],[veto_override_team_id]]),draft_picks[[#This Row],[veto_override_team_id]]=""),"",_xlfn.XLOOKUP(draft_picks[[#This Row],[veto_override_team_id]],drafter_teams[id],drafter_teams[name]))</f>
        <v/>
      </c>
    </row>
    <row r="1373" spans="1:20" x14ac:dyDescent="0.25">
      <c r="A1373" t="s">
        <v>516</v>
      </c>
      <c r="B1373" t="str">
        <f>_xlfn.XLOOKUP(draft_picks[[#This Row],[draft_id]],drafts[id],drafts[title])</f>
        <v>James Spader</v>
      </c>
      <c r="C1373" s="3">
        <v>7</v>
      </c>
      <c r="D1373">
        <f>IF(C1372&lt;draft_picks[[#This Row],[position]],1,IF(C1372&gt;draft_picks[[#This Row],[position]],D1372+1,IF(C1372=draft_picks[[#This Row],[position]],D1372+1)))</f>
        <v>1</v>
      </c>
      <c r="E1373" t="s">
        <v>6761</v>
      </c>
      <c r="F1373" t="str">
        <f>IF(ISBLANK(draft_picks[[#This Row],[movie_id]]),"",_xlfn.XLOOKUP(draft_picks[[#This Row],[movie_id]],drafts.movies[id],drafts.movies[movie_title]))</f>
        <v>White Palace</v>
      </c>
      <c r="G1373" s="3" t="s">
        <v>1035</v>
      </c>
      <c r="H1373" t="str">
        <f>IF(ISBLANK(draft_picks[[#This Row],[drafter_id]]),"",_xlfn.XLOOKUP(draft_picks[[#This Row],[drafter_id]],drafters[id],drafters[name]))</f>
        <v>Kate Hagen</v>
      </c>
      <c r="J1373" t="str">
        <f>IF(ISBLANK(draft_picks[[#This Row],[drafter_team_id]]),"",_xlfn.XLOOKUP(draft_picks[[#This Row],[drafter_team_id]],drafter_teams[id],drafter_teams[name]))</f>
        <v/>
      </c>
      <c r="K1373" s="3" t="s">
        <v>15497</v>
      </c>
      <c r="L1373" t="s">
        <v>15497</v>
      </c>
      <c r="M1373" t="str">
        <f>IF(OR(ISBLANK(draft_picks[[#This Row],[veto_drafter_id]]),draft_picks[[#This Row],[veto_drafter_id]]=""),"",_xlfn.XLOOKUP(draft_picks[[#This Row],[veto_drafter_id]],drafters[id],drafters[name]))</f>
        <v/>
      </c>
      <c r="N1373" t="s">
        <v>15497</v>
      </c>
      <c r="O1373" t="str">
        <f>IF(OR(ISBLANK(draft_picks[[#This Row],[veto_drafter_team_id]]),draft_picks[[#This Row],[veto_drafter_team_id]]=""),"",_xlfn.XLOOKUP(draft_picks[[#This Row],[veto_drafter_team_id]],drafter_teams[id],drafter_teams[name]))</f>
        <v/>
      </c>
      <c r="Q1373" t="s">
        <v>15497</v>
      </c>
      <c r="R1373" t="str">
        <f>IF(OR(ISBLANK(draft_picks[[#This Row],[veto_override_drafter_id]]),draft_picks[[#This Row],[veto_override_drafter_id]]=""),"",_xlfn.XLOOKUP(draft_picks[[#This Row],[veto_override_drafter_id]],drafters[id],drafters[name]))</f>
        <v/>
      </c>
      <c r="S1373" t="s">
        <v>15497</v>
      </c>
      <c r="T1373" t="str">
        <f>IF(OR(ISBLANK(draft_picks[[#This Row],[veto_override_team_id]]),draft_picks[[#This Row],[veto_override_team_id]]=""),"",_xlfn.XLOOKUP(draft_picks[[#This Row],[veto_override_team_id]],drafter_teams[id],drafter_teams[name]))</f>
        <v/>
      </c>
    </row>
    <row r="1374" spans="1:20" x14ac:dyDescent="0.25">
      <c r="A1374" t="s">
        <v>516</v>
      </c>
      <c r="B1374" t="str">
        <f>_xlfn.XLOOKUP(draft_picks[[#This Row],[draft_id]],drafts[id],drafts[title])</f>
        <v>James Spader</v>
      </c>
      <c r="C1374" s="3">
        <v>6</v>
      </c>
      <c r="D1374">
        <f>IF(C1373&lt;draft_picks[[#This Row],[position]],1,IF(C1373&gt;draft_picks[[#This Row],[position]],D1373+1,IF(C1373=draft_picks[[#This Row],[position]],D1373+1)))</f>
        <v>2</v>
      </c>
      <c r="E1374" t="s">
        <v>4641</v>
      </c>
      <c r="F1374" t="str">
        <f>IF(ISBLANK(draft_picks[[#This Row],[movie_id]]),"",_xlfn.XLOOKUP(draft_picks[[#This Row],[movie_id]],drafts.movies[id],drafts.movies[movie_title]))</f>
        <v>Pretty in Pink</v>
      </c>
      <c r="G1374" s="3" t="s">
        <v>1035</v>
      </c>
      <c r="H1374" t="str">
        <f>IF(ISBLANK(draft_picks[[#This Row],[drafter_id]]),"",_xlfn.XLOOKUP(draft_picks[[#This Row],[drafter_id]],drafters[id],drafters[name]))</f>
        <v>Kate Hagen</v>
      </c>
      <c r="J1374" t="str">
        <f>IF(ISBLANK(draft_picks[[#This Row],[drafter_team_id]]),"",_xlfn.XLOOKUP(draft_picks[[#This Row],[drafter_team_id]],drafter_teams[id],drafter_teams[name]))</f>
        <v/>
      </c>
      <c r="K1374" s="3" t="s">
        <v>15497</v>
      </c>
      <c r="L1374" t="s">
        <v>15497</v>
      </c>
      <c r="M1374" t="str">
        <f>IF(OR(ISBLANK(draft_picks[[#This Row],[veto_drafter_id]]),draft_picks[[#This Row],[veto_drafter_id]]=""),"",_xlfn.XLOOKUP(draft_picks[[#This Row],[veto_drafter_id]],drafters[id],drafters[name]))</f>
        <v/>
      </c>
      <c r="N1374" t="s">
        <v>15497</v>
      </c>
      <c r="O1374" t="str">
        <f>IF(OR(ISBLANK(draft_picks[[#This Row],[veto_drafter_team_id]]),draft_picks[[#This Row],[veto_drafter_team_id]]=""),"",_xlfn.XLOOKUP(draft_picks[[#This Row],[veto_drafter_team_id]],drafter_teams[id],drafter_teams[name]))</f>
        <v/>
      </c>
      <c r="Q1374" t="s">
        <v>15497</v>
      </c>
      <c r="R1374" t="str">
        <f>IF(OR(ISBLANK(draft_picks[[#This Row],[veto_override_drafter_id]]),draft_picks[[#This Row],[veto_override_drafter_id]]=""),"",_xlfn.XLOOKUP(draft_picks[[#This Row],[veto_override_drafter_id]],drafters[id],drafters[name]))</f>
        <v/>
      </c>
      <c r="S1374" t="s">
        <v>15497</v>
      </c>
      <c r="T1374" t="str">
        <f>IF(OR(ISBLANK(draft_picks[[#This Row],[veto_override_team_id]]),draft_picks[[#This Row],[veto_override_team_id]]=""),"",_xlfn.XLOOKUP(draft_picks[[#This Row],[veto_override_team_id]],drafter_teams[id],drafter_teams[name]))</f>
        <v/>
      </c>
    </row>
    <row r="1375" spans="1:20" x14ac:dyDescent="0.25">
      <c r="A1375" t="s">
        <v>516</v>
      </c>
      <c r="B1375" t="str">
        <f>_xlfn.XLOOKUP(draft_picks[[#This Row],[draft_id]],drafts[id],drafts[title])</f>
        <v>James Spader</v>
      </c>
      <c r="C1375" s="3">
        <v>5</v>
      </c>
      <c r="D1375">
        <f>IF(C1374&lt;draft_picks[[#This Row],[position]],1,IF(C1374&gt;draft_picks[[#This Row],[position]],D1374+1,IF(C1374=draft_picks[[#This Row],[position]],D1374+1)))</f>
        <v>3</v>
      </c>
      <c r="E1375" t="s">
        <v>2769</v>
      </c>
      <c r="F1375" t="str">
        <f>IF(ISBLANK(draft_picks[[#This Row],[movie_id]]),"",_xlfn.XLOOKUP(draft_picks[[#This Row],[movie_id]],drafts.movies[id],drafts.movies[movie_title]))</f>
        <v>Lincoln</v>
      </c>
      <c r="G1375" s="3" t="s">
        <v>891</v>
      </c>
      <c r="H1375" t="str">
        <f>IF(ISBLANK(draft_picks[[#This Row],[drafter_id]]),"",_xlfn.XLOOKUP(draft_picks[[#This Row],[drafter_id]],drafters[id],drafters[name]))</f>
        <v>Jen Johans</v>
      </c>
      <c r="J1375" t="str">
        <f>IF(ISBLANK(draft_picks[[#This Row],[drafter_team_id]]),"",_xlfn.XLOOKUP(draft_picks[[#This Row],[drafter_team_id]],drafter_teams[id],drafter_teams[name]))</f>
        <v/>
      </c>
      <c r="K1375" s="3" t="s">
        <v>15497</v>
      </c>
      <c r="L1375" t="s">
        <v>15497</v>
      </c>
      <c r="M1375" t="str">
        <f>IF(OR(ISBLANK(draft_picks[[#This Row],[veto_drafter_id]]),draft_picks[[#This Row],[veto_drafter_id]]=""),"",_xlfn.XLOOKUP(draft_picks[[#This Row],[veto_drafter_id]],drafters[id],drafters[name]))</f>
        <v/>
      </c>
      <c r="N1375" t="s">
        <v>15497</v>
      </c>
      <c r="O1375" t="str">
        <f>IF(OR(ISBLANK(draft_picks[[#This Row],[veto_drafter_team_id]]),draft_picks[[#This Row],[veto_drafter_team_id]]=""),"",_xlfn.XLOOKUP(draft_picks[[#This Row],[veto_drafter_team_id]],drafter_teams[id],drafter_teams[name]))</f>
        <v/>
      </c>
      <c r="Q1375" t="s">
        <v>15497</v>
      </c>
      <c r="R1375" t="str">
        <f>IF(OR(ISBLANK(draft_picks[[#This Row],[veto_override_drafter_id]]),draft_picks[[#This Row],[veto_override_drafter_id]]=""),"",_xlfn.XLOOKUP(draft_picks[[#This Row],[veto_override_drafter_id]],drafters[id],drafters[name]))</f>
        <v/>
      </c>
      <c r="S1375" t="s">
        <v>15497</v>
      </c>
      <c r="T1375" t="str">
        <f>IF(OR(ISBLANK(draft_picks[[#This Row],[veto_override_team_id]]),draft_picks[[#This Row],[veto_override_team_id]]=""),"",_xlfn.XLOOKUP(draft_picks[[#This Row],[veto_override_team_id]],drafter_teams[id],drafter_teams[name]))</f>
        <v/>
      </c>
    </row>
    <row r="1376" spans="1:20" x14ac:dyDescent="0.25">
      <c r="A1376" t="s">
        <v>516</v>
      </c>
      <c r="B1376" t="str">
        <f>_xlfn.XLOOKUP(draft_picks[[#This Row],[draft_id]],drafts[id],drafts[title])</f>
        <v>James Spader</v>
      </c>
      <c r="C1376" s="3">
        <v>4</v>
      </c>
      <c r="D1376">
        <f>IF(C1375&lt;draft_picks[[#This Row],[position]],1,IF(C1375&gt;draft_picks[[#This Row],[position]],D1375+1,IF(C1375=draft_picks[[#This Row],[position]],D1375+1)))</f>
        <v>4</v>
      </c>
      <c r="E1376" t="s">
        <v>2499</v>
      </c>
      <c r="F1376" t="str">
        <f>IF(ISBLANK(draft_picks[[#This Row],[movie_id]]),"",_xlfn.XLOOKUP(draft_picks[[#This Row],[movie_id]],drafts.movies[id],drafts.movies[movie_title]))</f>
        <v>Secretary</v>
      </c>
      <c r="G1376" s="3" t="s">
        <v>1035</v>
      </c>
      <c r="H1376" t="str">
        <f>IF(ISBLANK(draft_picks[[#This Row],[drafter_id]]),"",_xlfn.XLOOKUP(draft_picks[[#This Row],[drafter_id]],drafters[id],drafters[name]))</f>
        <v>Kate Hagen</v>
      </c>
      <c r="J1376" t="str">
        <f>IF(ISBLANK(draft_picks[[#This Row],[drafter_team_id]]),"",_xlfn.XLOOKUP(draft_picks[[#This Row],[drafter_team_id]],drafter_teams[id],drafter_teams[name]))</f>
        <v/>
      </c>
      <c r="K1376" s="3" t="s">
        <v>15497</v>
      </c>
      <c r="L1376" t="s">
        <v>15497</v>
      </c>
      <c r="M1376" t="str">
        <f>IF(OR(ISBLANK(draft_picks[[#This Row],[veto_drafter_id]]),draft_picks[[#This Row],[veto_drafter_id]]=""),"",_xlfn.XLOOKUP(draft_picks[[#This Row],[veto_drafter_id]],drafters[id],drafters[name]))</f>
        <v/>
      </c>
      <c r="N1376" t="s">
        <v>15497</v>
      </c>
      <c r="O1376" t="str">
        <f>IF(OR(ISBLANK(draft_picks[[#This Row],[veto_drafter_team_id]]),draft_picks[[#This Row],[veto_drafter_team_id]]=""),"",_xlfn.XLOOKUP(draft_picks[[#This Row],[veto_drafter_team_id]],drafter_teams[id],drafter_teams[name]))</f>
        <v/>
      </c>
      <c r="Q1376" t="s">
        <v>15497</v>
      </c>
      <c r="R1376" t="str">
        <f>IF(OR(ISBLANK(draft_picks[[#This Row],[veto_override_drafter_id]]),draft_picks[[#This Row],[veto_override_drafter_id]]=""),"",_xlfn.XLOOKUP(draft_picks[[#This Row],[veto_override_drafter_id]],drafters[id],drafters[name]))</f>
        <v/>
      </c>
      <c r="S1376" t="s">
        <v>15497</v>
      </c>
      <c r="T1376" t="str">
        <f>IF(OR(ISBLANK(draft_picks[[#This Row],[veto_override_team_id]]),draft_picks[[#This Row],[veto_override_team_id]]=""),"",_xlfn.XLOOKUP(draft_picks[[#This Row],[veto_override_team_id]],drafter_teams[id],drafter_teams[name]))</f>
        <v/>
      </c>
    </row>
    <row r="1377" spans="1:20" x14ac:dyDescent="0.25">
      <c r="A1377" t="s">
        <v>516</v>
      </c>
      <c r="B1377" t="str">
        <f>_xlfn.XLOOKUP(draft_picks[[#This Row],[draft_id]],drafts[id],drafts[title])</f>
        <v>James Spader</v>
      </c>
      <c r="C1377" s="3">
        <v>3</v>
      </c>
      <c r="D1377">
        <f>IF(C1376&lt;draft_picks[[#This Row],[position]],1,IF(C1376&gt;draft_picks[[#This Row],[position]],D1376+1,IF(C1376=draft_picks[[#This Row],[position]],D1376+1)))</f>
        <v>5</v>
      </c>
      <c r="E1377" t="s">
        <v>4467</v>
      </c>
      <c r="F1377" t="str">
        <f>IF(ISBLANK(draft_picks[[#This Row],[movie_id]]),"",_xlfn.XLOOKUP(draft_picks[[#This Row],[movie_id]],drafts.movies[id],drafts.movies[movie_title]))</f>
        <v>Bad Influence</v>
      </c>
      <c r="G1377" s="3" t="s">
        <v>891</v>
      </c>
      <c r="H1377" t="str">
        <f>IF(ISBLANK(draft_picks[[#This Row],[drafter_id]]),"",_xlfn.XLOOKUP(draft_picks[[#This Row],[drafter_id]],drafters[id],drafters[name]))</f>
        <v>Jen Johans</v>
      </c>
      <c r="J1377" t="str">
        <f>IF(ISBLANK(draft_picks[[#This Row],[drafter_team_id]]),"",_xlfn.XLOOKUP(draft_picks[[#This Row],[drafter_team_id]],drafter_teams[id],drafter_teams[name]))</f>
        <v/>
      </c>
      <c r="K1377" s="3" t="s">
        <v>15497</v>
      </c>
      <c r="L1377" t="s">
        <v>15497</v>
      </c>
      <c r="M1377" t="str">
        <f>IF(OR(ISBLANK(draft_picks[[#This Row],[veto_drafter_id]]),draft_picks[[#This Row],[veto_drafter_id]]=""),"",_xlfn.XLOOKUP(draft_picks[[#This Row],[veto_drafter_id]],drafters[id],drafters[name]))</f>
        <v/>
      </c>
      <c r="N1377" t="s">
        <v>15497</v>
      </c>
      <c r="O1377" t="str">
        <f>IF(OR(ISBLANK(draft_picks[[#This Row],[veto_drafter_team_id]]),draft_picks[[#This Row],[veto_drafter_team_id]]=""),"",_xlfn.XLOOKUP(draft_picks[[#This Row],[veto_drafter_team_id]],drafter_teams[id],drafter_teams[name]))</f>
        <v/>
      </c>
      <c r="Q1377" t="s">
        <v>15497</v>
      </c>
      <c r="R1377" t="str">
        <f>IF(OR(ISBLANK(draft_picks[[#This Row],[veto_override_drafter_id]]),draft_picks[[#This Row],[veto_override_drafter_id]]=""),"",_xlfn.XLOOKUP(draft_picks[[#This Row],[veto_override_drafter_id]],drafters[id],drafters[name]))</f>
        <v/>
      </c>
      <c r="S1377" t="s">
        <v>15497</v>
      </c>
      <c r="T1377" t="str">
        <f>IF(OR(ISBLANK(draft_picks[[#This Row],[veto_override_team_id]]),draft_picks[[#This Row],[veto_override_team_id]]=""),"",_xlfn.XLOOKUP(draft_picks[[#This Row],[veto_override_team_id]],drafter_teams[id],drafter_teams[name]))</f>
        <v/>
      </c>
    </row>
    <row r="1378" spans="1:20" x14ac:dyDescent="0.25">
      <c r="A1378" t="s">
        <v>516</v>
      </c>
      <c r="B1378" t="str">
        <f>_xlfn.XLOOKUP(draft_picks[[#This Row],[draft_id]],drafts[id],drafts[title])</f>
        <v>James Spader</v>
      </c>
      <c r="C1378" s="3">
        <v>2</v>
      </c>
      <c r="D1378">
        <f>IF(C1377&lt;draft_picks[[#This Row],[position]],1,IF(C1377&gt;draft_picks[[#This Row],[position]],D1377+1,IF(C1377=draft_picks[[#This Row],[position]],D1377+1)))</f>
        <v>6</v>
      </c>
      <c r="E1378" t="s">
        <v>2955</v>
      </c>
      <c r="F1378" t="str">
        <f>IF(ISBLANK(draft_picks[[#This Row],[movie_id]]),"",_xlfn.XLOOKUP(draft_picks[[#This Row],[movie_id]],drafts.movies[id],drafts.movies[movie_title]))</f>
        <v>Sex, Lies, and Videotape</v>
      </c>
      <c r="G1378" s="3" t="s">
        <v>1035</v>
      </c>
      <c r="H1378" t="str">
        <f>IF(ISBLANK(draft_picks[[#This Row],[drafter_id]]),"",_xlfn.XLOOKUP(draft_picks[[#This Row],[drafter_id]],drafters[id],drafters[name]))</f>
        <v>Kate Hagen</v>
      </c>
      <c r="J1378" t="str">
        <f>IF(ISBLANK(draft_picks[[#This Row],[drafter_team_id]]),"",_xlfn.XLOOKUP(draft_picks[[#This Row],[drafter_team_id]],drafter_teams[id],drafter_teams[name]))</f>
        <v/>
      </c>
      <c r="K1378" s="3" t="s">
        <v>15497</v>
      </c>
      <c r="L1378" t="s">
        <v>15497</v>
      </c>
      <c r="M1378" t="str">
        <f>IF(OR(ISBLANK(draft_picks[[#This Row],[veto_drafter_id]]),draft_picks[[#This Row],[veto_drafter_id]]=""),"",_xlfn.XLOOKUP(draft_picks[[#This Row],[veto_drafter_id]],drafters[id],drafters[name]))</f>
        <v/>
      </c>
      <c r="N1378" t="s">
        <v>15497</v>
      </c>
      <c r="O1378" t="str">
        <f>IF(OR(ISBLANK(draft_picks[[#This Row],[veto_drafter_team_id]]),draft_picks[[#This Row],[veto_drafter_team_id]]=""),"",_xlfn.XLOOKUP(draft_picks[[#This Row],[veto_drafter_team_id]],drafter_teams[id],drafter_teams[name]))</f>
        <v/>
      </c>
      <c r="Q1378" t="s">
        <v>15497</v>
      </c>
      <c r="R1378" t="str">
        <f>IF(OR(ISBLANK(draft_picks[[#This Row],[veto_override_drafter_id]]),draft_picks[[#This Row],[veto_override_drafter_id]]=""),"",_xlfn.XLOOKUP(draft_picks[[#This Row],[veto_override_drafter_id]],drafters[id],drafters[name]))</f>
        <v/>
      </c>
      <c r="S1378" t="s">
        <v>15497</v>
      </c>
      <c r="T1378" t="str">
        <f>IF(OR(ISBLANK(draft_picks[[#This Row],[veto_override_team_id]]),draft_picks[[#This Row],[veto_override_team_id]]=""),"",_xlfn.XLOOKUP(draft_picks[[#This Row],[veto_override_team_id]],drafter_teams[id],drafter_teams[name]))</f>
        <v/>
      </c>
    </row>
    <row r="1379" spans="1:20" x14ac:dyDescent="0.25">
      <c r="A1379" t="s">
        <v>516</v>
      </c>
      <c r="B1379" t="str">
        <f>_xlfn.XLOOKUP(draft_picks[[#This Row],[draft_id]],drafts[id],drafts[title])</f>
        <v>James Spader</v>
      </c>
      <c r="C1379" s="3">
        <v>1</v>
      </c>
      <c r="D1379">
        <f>IF(C1378&lt;draft_picks[[#This Row],[position]],1,IF(C1378&gt;draft_picks[[#This Row],[position]],D1378+1,IF(C1378=draft_picks[[#This Row],[position]],D1378+1)))</f>
        <v>7</v>
      </c>
      <c r="E1379" t="s">
        <v>1712</v>
      </c>
      <c r="F1379" t="str">
        <f>IF(ISBLANK(draft_picks[[#This Row],[movie_id]]),"",_xlfn.XLOOKUP(draft_picks[[#This Row],[movie_id]],drafts.movies[id],drafts.movies[movie_title]))</f>
        <v>Crash</v>
      </c>
      <c r="G1379" s="3" t="s">
        <v>891</v>
      </c>
      <c r="H1379" t="str">
        <f>IF(ISBLANK(draft_picks[[#This Row],[drafter_id]]),"",_xlfn.XLOOKUP(draft_picks[[#This Row],[drafter_id]],drafters[id],drafters[name]))</f>
        <v>Jen Johans</v>
      </c>
      <c r="J1379" t="str">
        <f>IF(ISBLANK(draft_picks[[#This Row],[drafter_team_id]]),"",_xlfn.XLOOKUP(draft_picks[[#This Row],[drafter_team_id]],drafter_teams[id],drafter_teams[name]))</f>
        <v/>
      </c>
      <c r="K1379" s="3" t="s">
        <v>15497</v>
      </c>
      <c r="L1379" t="s">
        <v>15497</v>
      </c>
      <c r="M1379" t="str">
        <f>IF(OR(ISBLANK(draft_picks[[#This Row],[veto_drafter_id]]),draft_picks[[#This Row],[veto_drafter_id]]=""),"",_xlfn.XLOOKUP(draft_picks[[#This Row],[veto_drafter_id]],drafters[id],drafters[name]))</f>
        <v/>
      </c>
      <c r="N1379" t="s">
        <v>15497</v>
      </c>
      <c r="O1379" t="str">
        <f>IF(OR(ISBLANK(draft_picks[[#This Row],[veto_drafter_team_id]]),draft_picks[[#This Row],[veto_drafter_team_id]]=""),"",_xlfn.XLOOKUP(draft_picks[[#This Row],[veto_drafter_team_id]],drafter_teams[id],drafter_teams[name]))</f>
        <v/>
      </c>
      <c r="Q1379" t="s">
        <v>15497</v>
      </c>
      <c r="R1379" t="str">
        <f>IF(OR(ISBLANK(draft_picks[[#This Row],[veto_override_drafter_id]]),draft_picks[[#This Row],[veto_override_drafter_id]]=""),"",_xlfn.XLOOKUP(draft_picks[[#This Row],[veto_override_drafter_id]],drafters[id],drafters[name]))</f>
        <v/>
      </c>
      <c r="S1379" t="s">
        <v>15497</v>
      </c>
      <c r="T1379" t="str">
        <f>IF(OR(ISBLANK(draft_picks[[#This Row],[veto_override_team_id]]),draft_picks[[#This Row],[veto_override_team_id]]=""),"",_xlfn.XLOOKUP(draft_picks[[#This Row],[veto_override_team_id]],drafter_teams[id],drafter_teams[name]))</f>
        <v/>
      </c>
    </row>
    <row r="1380" spans="1:20" x14ac:dyDescent="0.25">
      <c r="A1380" t="s">
        <v>604</v>
      </c>
      <c r="B1380" t="str">
        <f>_xlfn.XLOOKUP(draft_picks[[#This Row],[draft_id]],drafts[id],drafts[title])</f>
        <v>X-Men Super Draft</v>
      </c>
      <c r="C1380" s="3">
        <v>13</v>
      </c>
      <c r="D1380">
        <f>IF(C1379&lt;draft_picks[[#This Row],[position]],1,IF(C1379&gt;draft_picks[[#This Row],[position]],D1379+1,IF(C1379=draft_picks[[#This Row],[position]],D1379+1)))</f>
        <v>1</v>
      </c>
      <c r="E1380" t="s">
        <v>3663</v>
      </c>
      <c r="F1380" t="str">
        <f>IF(ISBLANK(draft_picks[[#This Row],[movie_id]]),"",_xlfn.XLOOKUP(draft_picks[[#This Row],[movie_id]],drafts.movies[id],drafts.movies[movie_title]))</f>
        <v>X-Men Origins: Wolverine</v>
      </c>
      <c r="G1380" s="3" t="s">
        <v>1177</v>
      </c>
      <c r="H1380" t="str">
        <f>IF(ISBLANK(draft_picks[[#This Row],[drafter_id]]),"",_xlfn.XLOOKUP(draft_picks[[#This Row],[drafter_id]],drafters[id],drafters[name]))</f>
        <v>Darren Franich</v>
      </c>
      <c r="J1380" t="str">
        <f>IF(ISBLANK(draft_picks[[#This Row],[drafter_team_id]]),"",_xlfn.XLOOKUP(draft_picks[[#This Row],[drafter_team_id]],drafter_teams[id],drafter_teams[name]))</f>
        <v/>
      </c>
      <c r="K1380" s="3" t="s">
        <v>15497</v>
      </c>
      <c r="L1380" t="s">
        <v>15497</v>
      </c>
      <c r="M1380" t="str">
        <f>IF(OR(ISBLANK(draft_picks[[#This Row],[veto_drafter_id]]),draft_picks[[#This Row],[veto_drafter_id]]=""),"",_xlfn.XLOOKUP(draft_picks[[#This Row],[veto_drafter_id]],drafters[id],drafters[name]))</f>
        <v/>
      </c>
      <c r="N1380" t="s">
        <v>15497</v>
      </c>
      <c r="O1380" t="str">
        <f>IF(OR(ISBLANK(draft_picks[[#This Row],[veto_drafter_team_id]]),draft_picks[[#This Row],[veto_drafter_team_id]]=""),"",_xlfn.XLOOKUP(draft_picks[[#This Row],[veto_drafter_team_id]],drafter_teams[id],drafter_teams[name]))</f>
        <v/>
      </c>
      <c r="Q1380" t="s">
        <v>15497</v>
      </c>
      <c r="R1380" t="str">
        <f>IF(OR(ISBLANK(draft_picks[[#This Row],[veto_override_drafter_id]]),draft_picks[[#This Row],[veto_override_drafter_id]]=""),"",_xlfn.XLOOKUP(draft_picks[[#This Row],[veto_override_drafter_id]],drafters[id],drafters[name]))</f>
        <v/>
      </c>
      <c r="S1380" t="s">
        <v>15497</v>
      </c>
      <c r="T1380" t="str">
        <f>IF(OR(ISBLANK(draft_picks[[#This Row],[veto_override_team_id]]),draft_picks[[#This Row],[veto_override_team_id]]=""),"",_xlfn.XLOOKUP(draft_picks[[#This Row],[veto_override_team_id]],drafter_teams[id],drafter_teams[name]))</f>
        <v/>
      </c>
    </row>
    <row r="1381" spans="1:20" x14ac:dyDescent="0.25">
      <c r="A1381" t="s">
        <v>604</v>
      </c>
      <c r="B1381" t="str">
        <f>_xlfn.XLOOKUP(draft_picks[[#This Row],[draft_id]],drafts[id],drafts[title])</f>
        <v>X-Men Super Draft</v>
      </c>
      <c r="C1381" s="3">
        <v>12</v>
      </c>
      <c r="D1381">
        <f>IF(C1380&lt;draft_picks[[#This Row],[position]],1,IF(C1380&gt;draft_picks[[#This Row],[position]],D1380+1,IF(C1380=draft_picks[[#This Row],[position]],D1380+1)))</f>
        <v>2</v>
      </c>
      <c r="E1381" t="s">
        <v>2174</v>
      </c>
      <c r="F1381" t="str">
        <f>IF(ISBLANK(draft_picks[[#This Row],[movie_id]]),"",_xlfn.XLOOKUP(draft_picks[[#This Row],[movie_id]],drafts.movies[id],drafts.movies[movie_title]))</f>
        <v>X-Men: The Last Stand</v>
      </c>
      <c r="G1381" s="3" t="s">
        <v>1177</v>
      </c>
      <c r="H1381" t="str">
        <f>IF(ISBLANK(draft_picks[[#This Row],[drafter_id]]),"",_xlfn.XLOOKUP(draft_picks[[#This Row],[drafter_id]],drafters[id],drafters[name]))</f>
        <v>Darren Franich</v>
      </c>
      <c r="J1381" t="str">
        <f>IF(ISBLANK(draft_picks[[#This Row],[drafter_team_id]]),"",_xlfn.XLOOKUP(draft_picks[[#This Row],[drafter_team_id]],drafter_teams[id],drafter_teams[name]))</f>
        <v/>
      </c>
      <c r="K1381" s="3" t="s">
        <v>15497</v>
      </c>
      <c r="L1381" t="s">
        <v>15497</v>
      </c>
      <c r="M1381" t="str">
        <f>IF(OR(ISBLANK(draft_picks[[#This Row],[veto_drafter_id]]),draft_picks[[#This Row],[veto_drafter_id]]=""),"",_xlfn.XLOOKUP(draft_picks[[#This Row],[veto_drafter_id]],drafters[id],drafters[name]))</f>
        <v/>
      </c>
      <c r="N1381" t="s">
        <v>15497</v>
      </c>
      <c r="O1381" t="str">
        <f>IF(OR(ISBLANK(draft_picks[[#This Row],[veto_drafter_team_id]]),draft_picks[[#This Row],[veto_drafter_team_id]]=""),"",_xlfn.XLOOKUP(draft_picks[[#This Row],[veto_drafter_team_id]],drafter_teams[id],drafter_teams[name]))</f>
        <v/>
      </c>
      <c r="Q1381" t="s">
        <v>15497</v>
      </c>
      <c r="R1381" t="str">
        <f>IF(OR(ISBLANK(draft_picks[[#This Row],[veto_override_drafter_id]]),draft_picks[[#This Row],[veto_override_drafter_id]]=""),"",_xlfn.XLOOKUP(draft_picks[[#This Row],[veto_override_drafter_id]],drafters[id],drafters[name]))</f>
        <v/>
      </c>
      <c r="S1381" t="s">
        <v>15497</v>
      </c>
      <c r="T1381" t="str">
        <f>IF(OR(ISBLANK(draft_picks[[#This Row],[veto_override_team_id]]),draft_picks[[#This Row],[veto_override_team_id]]=""),"",_xlfn.XLOOKUP(draft_picks[[#This Row],[veto_override_team_id]],drafter_teams[id],drafter_teams[name]))</f>
        <v/>
      </c>
    </row>
    <row r="1382" spans="1:20" x14ac:dyDescent="0.25">
      <c r="A1382" t="s">
        <v>604</v>
      </c>
      <c r="B1382" t="str">
        <f>_xlfn.XLOOKUP(draft_picks[[#This Row],[draft_id]],drafts[id],drafts[title])</f>
        <v>X-Men Super Draft</v>
      </c>
      <c r="C1382" s="3">
        <v>11</v>
      </c>
      <c r="D1382">
        <f>IF(C1381&lt;draft_picks[[#This Row],[position]],1,IF(C1381&gt;draft_picks[[#This Row],[position]],D1381+1,IF(C1381=draft_picks[[#This Row],[position]],D1381+1)))</f>
        <v>3</v>
      </c>
      <c r="E1382" t="s">
        <v>7156</v>
      </c>
      <c r="F1382" t="str">
        <f>IF(ISBLANK(draft_picks[[#This Row],[movie_id]]),"",_xlfn.XLOOKUP(draft_picks[[#This Row],[movie_id]],drafts.movies[id],drafts.movies[movie_title]))</f>
        <v>The New Mutants</v>
      </c>
      <c r="G1382" s="3" t="s">
        <v>1115</v>
      </c>
      <c r="H1382" t="str">
        <f>IF(ISBLANK(draft_picks[[#This Row],[drafter_id]]),"",_xlfn.XLOOKUP(draft_picks[[#This Row],[drafter_id]],drafters[id],drafters[name]))</f>
        <v>Ryan Marker</v>
      </c>
      <c r="J1382" t="str">
        <f>IF(ISBLANK(draft_picks[[#This Row],[drafter_team_id]]),"",_xlfn.XLOOKUP(draft_picks[[#This Row],[drafter_team_id]],drafter_teams[id],drafter_teams[name]))</f>
        <v/>
      </c>
      <c r="K1382" s="3" t="s">
        <v>15497</v>
      </c>
      <c r="L1382" t="s">
        <v>15497</v>
      </c>
      <c r="M1382" t="str">
        <f>IF(OR(ISBLANK(draft_picks[[#This Row],[veto_drafter_id]]),draft_picks[[#This Row],[veto_drafter_id]]=""),"",_xlfn.XLOOKUP(draft_picks[[#This Row],[veto_drafter_id]],drafters[id],drafters[name]))</f>
        <v/>
      </c>
      <c r="N1382" t="s">
        <v>15497</v>
      </c>
      <c r="O1382" t="str">
        <f>IF(OR(ISBLANK(draft_picks[[#This Row],[veto_drafter_team_id]]),draft_picks[[#This Row],[veto_drafter_team_id]]=""),"",_xlfn.XLOOKUP(draft_picks[[#This Row],[veto_drafter_team_id]],drafter_teams[id],drafter_teams[name]))</f>
        <v/>
      </c>
      <c r="Q1382" t="s">
        <v>15497</v>
      </c>
      <c r="R1382" t="str">
        <f>IF(OR(ISBLANK(draft_picks[[#This Row],[veto_override_drafter_id]]),draft_picks[[#This Row],[veto_override_drafter_id]]=""),"",_xlfn.XLOOKUP(draft_picks[[#This Row],[veto_override_drafter_id]],drafters[id],drafters[name]))</f>
        <v/>
      </c>
      <c r="S1382" t="s">
        <v>15497</v>
      </c>
      <c r="T1382" t="str">
        <f>IF(OR(ISBLANK(draft_picks[[#This Row],[veto_override_team_id]]),draft_picks[[#This Row],[veto_override_team_id]]=""),"",_xlfn.XLOOKUP(draft_picks[[#This Row],[veto_override_team_id]],drafter_teams[id],drafter_teams[name]))</f>
        <v/>
      </c>
    </row>
    <row r="1383" spans="1:20" x14ac:dyDescent="0.25">
      <c r="A1383" t="s">
        <v>604</v>
      </c>
      <c r="B1383" t="str">
        <f>_xlfn.XLOOKUP(draft_picks[[#This Row],[draft_id]],drafts[id],drafts[title])</f>
        <v>X-Men Super Draft</v>
      </c>
      <c r="C1383" s="3">
        <v>10</v>
      </c>
      <c r="D1383">
        <f>IF(C1382&lt;draft_picks[[#This Row],[position]],1,IF(C1382&gt;draft_picks[[#This Row],[position]],D1382+1,IF(C1382=draft_picks[[#This Row],[position]],D1382+1)))</f>
        <v>4</v>
      </c>
      <c r="E1383" t="s">
        <v>1634</v>
      </c>
      <c r="F1383" t="str">
        <f>IF(ISBLANK(draft_picks[[#This Row],[movie_id]]),"",_xlfn.XLOOKUP(draft_picks[[#This Row],[movie_id]],drafts.movies[id],drafts.movies[movie_title]))</f>
        <v>X-Men: Dark Phoenix</v>
      </c>
      <c r="G1383" s="3" t="s">
        <v>1237</v>
      </c>
      <c r="H1383" t="str">
        <f>IF(ISBLANK(draft_picks[[#This Row],[drafter_id]]),"",_xlfn.XLOOKUP(draft_picks[[#This Row],[drafter_id]],drafters[id],drafters[name]))</f>
        <v>Clay Keller</v>
      </c>
      <c r="J1383" t="str">
        <f>IF(ISBLANK(draft_picks[[#This Row],[drafter_team_id]]),"",_xlfn.XLOOKUP(draft_picks[[#This Row],[drafter_team_id]],drafter_teams[id],drafter_teams[name]))</f>
        <v/>
      </c>
      <c r="K1383" s="3" t="s">
        <v>15497</v>
      </c>
      <c r="L1383" t="s">
        <v>15497</v>
      </c>
      <c r="M1383" t="str">
        <f>IF(OR(ISBLANK(draft_picks[[#This Row],[veto_drafter_id]]),draft_picks[[#This Row],[veto_drafter_id]]=""),"",_xlfn.XLOOKUP(draft_picks[[#This Row],[veto_drafter_id]],drafters[id],drafters[name]))</f>
        <v/>
      </c>
      <c r="N1383" t="s">
        <v>15497</v>
      </c>
      <c r="O1383" t="str">
        <f>IF(OR(ISBLANK(draft_picks[[#This Row],[veto_drafter_team_id]]),draft_picks[[#This Row],[veto_drafter_team_id]]=""),"",_xlfn.XLOOKUP(draft_picks[[#This Row],[veto_drafter_team_id]],drafter_teams[id],drafter_teams[name]))</f>
        <v/>
      </c>
      <c r="Q1383" t="s">
        <v>15497</v>
      </c>
      <c r="R1383" t="str">
        <f>IF(OR(ISBLANK(draft_picks[[#This Row],[veto_override_drafter_id]]),draft_picks[[#This Row],[veto_override_drafter_id]]=""),"",_xlfn.XLOOKUP(draft_picks[[#This Row],[veto_override_drafter_id]],drafters[id],drafters[name]))</f>
        <v/>
      </c>
      <c r="S1383" t="s">
        <v>15497</v>
      </c>
      <c r="T1383" t="str">
        <f>IF(OR(ISBLANK(draft_picks[[#This Row],[veto_override_team_id]]),draft_picks[[#This Row],[veto_override_team_id]]=""),"",_xlfn.XLOOKUP(draft_picks[[#This Row],[veto_override_team_id]],drafter_teams[id],drafter_teams[name]))</f>
        <v/>
      </c>
    </row>
    <row r="1384" spans="1:20" x14ac:dyDescent="0.25">
      <c r="A1384" t="s">
        <v>604</v>
      </c>
      <c r="B1384" t="str">
        <f>_xlfn.XLOOKUP(draft_picks[[#This Row],[draft_id]],drafts[id],drafts[title])</f>
        <v>X-Men Super Draft</v>
      </c>
      <c r="C1384" s="3">
        <v>9</v>
      </c>
      <c r="D1384">
        <f>IF(C1383&lt;draft_picks[[#This Row],[position]],1,IF(C1383&gt;draft_picks[[#This Row],[position]],D1383+1,IF(C1383=draft_picks[[#This Row],[position]],D1383+1)))</f>
        <v>5</v>
      </c>
      <c r="E1384" t="s">
        <v>4365</v>
      </c>
      <c r="F1384" t="str">
        <f>IF(ISBLANK(draft_picks[[#This Row],[movie_id]]),"",_xlfn.XLOOKUP(draft_picks[[#This Row],[movie_id]],drafts.movies[id],drafts.movies[movie_title]))</f>
        <v>Deadpool</v>
      </c>
      <c r="G1384" s="3" t="s">
        <v>1177</v>
      </c>
      <c r="H1384" t="str">
        <f>IF(ISBLANK(draft_picks[[#This Row],[drafter_id]]),"",_xlfn.XLOOKUP(draft_picks[[#This Row],[drafter_id]],drafters[id],drafters[name]))</f>
        <v>Darren Franich</v>
      </c>
      <c r="J1384" t="str">
        <f>IF(ISBLANK(draft_picks[[#This Row],[drafter_team_id]]),"",_xlfn.XLOOKUP(draft_picks[[#This Row],[drafter_team_id]],drafter_teams[id],drafter_teams[name]))</f>
        <v/>
      </c>
      <c r="K1384" s="3" t="s">
        <v>15497</v>
      </c>
      <c r="L1384" t="s">
        <v>15497</v>
      </c>
      <c r="M1384" t="str">
        <f>IF(OR(ISBLANK(draft_picks[[#This Row],[veto_drafter_id]]),draft_picks[[#This Row],[veto_drafter_id]]=""),"",_xlfn.XLOOKUP(draft_picks[[#This Row],[veto_drafter_id]],drafters[id],drafters[name]))</f>
        <v/>
      </c>
      <c r="N1384" t="s">
        <v>15497</v>
      </c>
      <c r="O1384" t="str">
        <f>IF(OR(ISBLANK(draft_picks[[#This Row],[veto_drafter_team_id]]),draft_picks[[#This Row],[veto_drafter_team_id]]=""),"",_xlfn.XLOOKUP(draft_picks[[#This Row],[veto_drafter_team_id]],drafter_teams[id],drafter_teams[name]))</f>
        <v/>
      </c>
      <c r="Q1384" t="s">
        <v>15497</v>
      </c>
      <c r="R1384" t="str">
        <f>IF(OR(ISBLANK(draft_picks[[#This Row],[veto_override_drafter_id]]),draft_picks[[#This Row],[veto_override_drafter_id]]=""),"",_xlfn.XLOOKUP(draft_picks[[#This Row],[veto_override_drafter_id]],drafters[id],drafters[name]))</f>
        <v/>
      </c>
      <c r="S1384" t="s">
        <v>15497</v>
      </c>
      <c r="T1384" t="str">
        <f>IF(OR(ISBLANK(draft_picks[[#This Row],[veto_override_team_id]]),draft_picks[[#This Row],[veto_override_team_id]]=""),"",_xlfn.XLOOKUP(draft_picks[[#This Row],[veto_override_team_id]],drafter_teams[id],drafter_teams[name]))</f>
        <v/>
      </c>
    </row>
    <row r="1385" spans="1:20" x14ac:dyDescent="0.25">
      <c r="A1385" t="s">
        <v>604</v>
      </c>
      <c r="B1385" t="str">
        <f>_xlfn.XLOOKUP(draft_picks[[#This Row],[draft_id]],drafts[id],drafts[title])</f>
        <v>X-Men Super Draft</v>
      </c>
      <c r="C1385" s="3">
        <v>8</v>
      </c>
      <c r="D1385">
        <f>IF(C1384&lt;draft_picks[[#This Row],[position]],1,IF(C1384&gt;draft_picks[[#This Row],[position]],D1384+1,IF(C1384=draft_picks[[#This Row],[position]],D1384+1)))</f>
        <v>6</v>
      </c>
      <c r="E1385" t="s">
        <v>5372</v>
      </c>
      <c r="F1385" t="str">
        <f>IF(ISBLANK(draft_picks[[#This Row],[movie_id]]),"",_xlfn.XLOOKUP(draft_picks[[#This Row],[movie_id]],drafts.movies[id],drafts.movies[movie_title]))</f>
        <v>X-Men</v>
      </c>
      <c r="G1385" s="3" t="s">
        <v>1115</v>
      </c>
      <c r="H1385" t="str">
        <f>IF(ISBLANK(draft_picks[[#This Row],[drafter_id]]),"",_xlfn.XLOOKUP(draft_picks[[#This Row],[drafter_id]],drafters[id],drafters[name]))</f>
        <v>Ryan Marker</v>
      </c>
      <c r="J1385" t="str">
        <f>IF(ISBLANK(draft_picks[[#This Row],[drafter_team_id]]),"",_xlfn.XLOOKUP(draft_picks[[#This Row],[drafter_team_id]],drafter_teams[id],drafter_teams[name]))</f>
        <v/>
      </c>
      <c r="K1385" s="3" t="s">
        <v>15497</v>
      </c>
      <c r="L1385" t="s">
        <v>15497</v>
      </c>
      <c r="M1385" t="str">
        <f>IF(OR(ISBLANK(draft_picks[[#This Row],[veto_drafter_id]]),draft_picks[[#This Row],[veto_drafter_id]]=""),"",_xlfn.XLOOKUP(draft_picks[[#This Row],[veto_drafter_id]],drafters[id],drafters[name]))</f>
        <v/>
      </c>
      <c r="N1385" t="s">
        <v>15497</v>
      </c>
      <c r="O1385" t="str">
        <f>IF(OR(ISBLANK(draft_picks[[#This Row],[veto_drafter_team_id]]),draft_picks[[#This Row],[veto_drafter_team_id]]=""),"",_xlfn.XLOOKUP(draft_picks[[#This Row],[veto_drafter_team_id]],drafter_teams[id],drafter_teams[name]))</f>
        <v/>
      </c>
      <c r="Q1385" t="s">
        <v>15497</v>
      </c>
      <c r="R1385" t="str">
        <f>IF(OR(ISBLANK(draft_picks[[#This Row],[veto_override_drafter_id]]),draft_picks[[#This Row],[veto_override_drafter_id]]=""),"",_xlfn.XLOOKUP(draft_picks[[#This Row],[veto_override_drafter_id]],drafters[id],drafters[name]))</f>
        <v/>
      </c>
      <c r="S1385" t="s">
        <v>15497</v>
      </c>
      <c r="T1385" t="str">
        <f>IF(OR(ISBLANK(draft_picks[[#This Row],[veto_override_team_id]]),draft_picks[[#This Row],[veto_override_team_id]]=""),"",_xlfn.XLOOKUP(draft_picks[[#This Row],[veto_override_team_id]],drafter_teams[id],drafter_teams[name]))</f>
        <v/>
      </c>
    </row>
    <row r="1386" spans="1:20" x14ac:dyDescent="0.25">
      <c r="A1386" t="s">
        <v>604</v>
      </c>
      <c r="B1386" t="str">
        <f>_xlfn.XLOOKUP(draft_picks[[#This Row],[draft_id]],drafts[id],drafts[title])</f>
        <v>X-Men Super Draft</v>
      </c>
      <c r="C1386" s="3">
        <v>7</v>
      </c>
      <c r="D1386">
        <f>IF(C1385&lt;draft_picks[[#This Row],[position]],1,IF(C1385&gt;draft_picks[[#This Row],[position]],D1385+1,IF(C1385=draft_picks[[#This Row],[position]],D1385+1)))</f>
        <v>7</v>
      </c>
      <c r="E1386" t="s">
        <v>7198</v>
      </c>
      <c r="F1386" t="str">
        <f>IF(ISBLANK(draft_picks[[#This Row],[movie_id]]),"",_xlfn.XLOOKUP(draft_picks[[#This Row],[movie_id]],drafts.movies[id],drafts.movies[movie_title]))</f>
        <v>Deadpool 2</v>
      </c>
      <c r="G1386" s="3" t="s">
        <v>1237</v>
      </c>
      <c r="H1386" t="str">
        <f>IF(ISBLANK(draft_picks[[#This Row],[drafter_id]]),"",_xlfn.XLOOKUP(draft_picks[[#This Row],[drafter_id]],drafters[id],drafters[name]))</f>
        <v>Clay Keller</v>
      </c>
      <c r="J1386" t="str">
        <f>IF(ISBLANK(draft_picks[[#This Row],[drafter_team_id]]),"",_xlfn.XLOOKUP(draft_picks[[#This Row],[drafter_team_id]],drafter_teams[id],drafter_teams[name]))</f>
        <v/>
      </c>
      <c r="K1386" s="3" t="s">
        <v>15497</v>
      </c>
      <c r="L1386" t="s">
        <v>15497</v>
      </c>
      <c r="M1386" t="str">
        <f>IF(OR(ISBLANK(draft_picks[[#This Row],[veto_drafter_id]]),draft_picks[[#This Row],[veto_drafter_id]]=""),"",_xlfn.XLOOKUP(draft_picks[[#This Row],[veto_drafter_id]],drafters[id],drafters[name]))</f>
        <v/>
      </c>
      <c r="N1386" t="s">
        <v>15497</v>
      </c>
      <c r="O1386" t="str">
        <f>IF(OR(ISBLANK(draft_picks[[#This Row],[veto_drafter_team_id]]),draft_picks[[#This Row],[veto_drafter_team_id]]=""),"",_xlfn.XLOOKUP(draft_picks[[#This Row],[veto_drafter_team_id]],drafter_teams[id],drafter_teams[name]))</f>
        <v/>
      </c>
      <c r="Q1386" t="s">
        <v>15497</v>
      </c>
      <c r="R1386" t="str">
        <f>IF(OR(ISBLANK(draft_picks[[#This Row],[veto_override_drafter_id]]),draft_picks[[#This Row],[veto_override_drafter_id]]=""),"",_xlfn.XLOOKUP(draft_picks[[#This Row],[veto_override_drafter_id]],drafters[id],drafters[name]))</f>
        <v/>
      </c>
      <c r="S1386" t="s">
        <v>15497</v>
      </c>
      <c r="T1386" t="str">
        <f>IF(OR(ISBLANK(draft_picks[[#This Row],[veto_override_team_id]]),draft_picks[[#This Row],[veto_override_team_id]]=""),"",_xlfn.XLOOKUP(draft_picks[[#This Row],[veto_override_team_id]],drafter_teams[id],drafter_teams[name]))</f>
        <v/>
      </c>
    </row>
    <row r="1387" spans="1:20" x14ac:dyDescent="0.25">
      <c r="A1387" t="s">
        <v>604</v>
      </c>
      <c r="B1387" t="str">
        <f>_xlfn.XLOOKUP(draft_picks[[#This Row],[draft_id]],drafts[id],drafts[title])</f>
        <v>X-Men Super Draft</v>
      </c>
      <c r="C1387" s="3">
        <v>6</v>
      </c>
      <c r="D1387">
        <f>IF(C1386&lt;draft_picks[[#This Row],[position]],1,IF(C1386&gt;draft_picks[[#This Row],[position]],D1386+1,IF(C1386=draft_picks[[#This Row],[position]],D1386+1)))</f>
        <v>8</v>
      </c>
      <c r="E1387" t="s">
        <v>1470</v>
      </c>
      <c r="F1387" t="str">
        <f>IF(ISBLANK(draft_picks[[#This Row],[movie_id]]),"",_xlfn.XLOOKUP(draft_picks[[#This Row],[movie_id]],drafts.movies[id],drafts.movies[movie_title]))</f>
        <v>X2: X-Men United</v>
      </c>
      <c r="G1387" s="3" t="s">
        <v>1177</v>
      </c>
      <c r="H1387" t="str">
        <f>IF(ISBLANK(draft_picks[[#This Row],[drafter_id]]),"",_xlfn.XLOOKUP(draft_picks[[#This Row],[drafter_id]],drafters[id],drafters[name]))</f>
        <v>Darren Franich</v>
      </c>
      <c r="J1387" t="str">
        <f>IF(ISBLANK(draft_picks[[#This Row],[drafter_team_id]]),"",_xlfn.XLOOKUP(draft_picks[[#This Row],[drafter_team_id]],drafter_teams[id],drafter_teams[name]))</f>
        <v/>
      </c>
      <c r="K1387" s="3" t="s">
        <v>15484</v>
      </c>
      <c r="L1387" t="s">
        <v>1115</v>
      </c>
      <c r="M1387" t="str">
        <f>IF(OR(ISBLANK(draft_picks[[#This Row],[veto_drafter_id]]),draft_picks[[#This Row],[veto_drafter_id]]=""),"",_xlfn.XLOOKUP(draft_picks[[#This Row],[veto_drafter_id]],drafters[id],drafters[name]))</f>
        <v>Ryan Marker</v>
      </c>
      <c r="N1387" t="s">
        <v>15497</v>
      </c>
      <c r="O1387" t="str">
        <f>IF(OR(ISBLANK(draft_picks[[#This Row],[veto_drafter_team_id]]),draft_picks[[#This Row],[veto_drafter_team_id]]=""),"",_xlfn.XLOOKUP(draft_picks[[#This Row],[veto_drafter_team_id]],drafter_teams[id],drafter_teams[name]))</f>
        <v/>
      </c>
      <c r="Q1387" t="s">
        <v>15497</v>
      </c>
      <c r="R1387" t="str">
        <f>IF(OR(ISBLANK(draft_picks[[#This Row],[veto_override_drafter_id]]),draft_picks[[#This Row],[veto_override_drafter_id]]=""),"",_xlfn.XLOOKUP(draft_picks[[#This Row],[veto_override_drafter_id]],drafters[id],drafters[name]))</f>
        <v/>
      </c>
      <c r="S1387" t="s">
        <v>15497</v>
      </c>
      <c r="T1387" t="str">
        <f>IF(OR(ISBLANK(draft_picks[[#This Row],[veto_override_team_id]]),draft_picks[[#This Row],[veto_override_team_id]]=""),"",_xlfn.XLOOKUP(draft_picks[[#This Row],[veto_override_team_id]],drafter_teams[id],drafter_teams[name]))</f>
        <v/>
      </c>
    </row>
    <row r="1388" spans="1:20" x14ac:dyDescent="0.25">
      <c r="A1388" t="s">
        <v>604</v>
      </c>
      <c r="B1388" t="str">
        <f>_xlfn.XLOOKUP(draft_picks[[#This Row],[draft_id]],drafts[id],drafts[title])</f>
        <v>X-Men Super Draft</v>
      </c>
      <c r="C1388" s="3">
        <v>6</v>
      </c>
      <c r="D1388">
        <f>IF(C1387&lt;draft_picks[[#This Row],[position]],1,IF(C1387&gt;draft_picks[[#This Row],[position]],D1387+1,IF(C1387=draft_picks[[#This Row],[position]],D1387+1)))</f>
        <v>9</v>
      </c>
      <c r="E1388" t="s">
        <v>4401</v>
      </c>
      <c r="F1388" t="str">
        <f>IF(ISBLANK(draft_picks[[#This Row],[movie_id]]),"",_xlfn.XLOOKUP(draft_picks[[#This Row],[movie_id]],drafts.movies[id],drafts.movies[movie_title]))</f>
        <v>Logan</v>
      </c>
      <c r="G1388" s="3" t="s">
        <v>1177</v>
      </c>
      <c r="H1388" t="str">
        <f>IF(ISBLANK(draft_picks[[#This Row],[drafter_id]]),"",_xlfn.XLOOKUP(draft_picks[[#This Row],[drafter_id]],drafters[id],drafters[name]))</f>
        <v>Darren Franich</v>
      </c>
      <c r="J1388" t="str">
        <f>IF(ISBLANK(draft_picks[[#This Row],[drafter_team_id]]),"",_xlfn.XLOOKUP(draft_picks[[#This Row],[drafter_team_id]],drafter_teams[id],drafter_teams[name]))</f>
        <v/>
      </c>
      <c r="K1388" s="3" t="s">
        <v>15484</v>
      </c>
      <c r="L1388" t="s">
        <v>1237</v>
      </c>
      <c r="M1388" t="str">
        <f>IF(OR(ISBLANK(draft_picks[[#This Row],[veto_drafter_id]]),draft_picks[[#This Row],[veto_drafter_id]]=""),"",_xlfn.XLOOKUP(draft_picks[[#This Row],[veto_drafter_id]],drafters[id],drafters[name]))</f>
        <v>Clay Keller</v>
      </c>
      <c r="N1388" t="s">
        <v>15497</v>
      </c>
      <c r="O1388" t="str">
        <f>IF(OR(ISBLANK(draft_picks[[#This Row],[veto_drafter_team_id]]),draft_picks[[#This Row],[veto_drafter_team_id]]=""),"",_xlfn.XLOOKUP(draft_picks[[#This Row],[veto_drafter_team_id]],drafter_teams[id],drafter_teams[name]))</f>
        <v/>
      </c>
      <c r="Q1388" t="s">
        <v>15497</v>
      </c>
      <c r="R1388" t="str">
        <f>IF(OR(ISBLANK(draft_picks[[#This Row],[veto_override_drafter_id]]),draft_picks[[#This Row],[veto_override_drafter_id]]=""),"",_xlfn.XLOOKUP(draft_picks[[#This Row],[veto_override_drafter_id]],drafters[id],drafters[name]))</f>
        <v/>
      </c>
      <c r="S1388" t="s">
        <v>15497</v>
      </c>
      <c r="T1388" t="str">
        <f>IF(OR(ISBLANK(draft_picks[[#This Row],[veto_override_team_id]]),draft_picks[[#This Row],[veto_override_team_id]]=""),"",_xlfn.XLOOKUP(draft_picks[[#This Row],[veto_override_team_id]],drafter_teams[id],drafter_teams[name]))</f>
        <v/>
      </c>
    </row>
    <row r="1389" spans="1:20" x14ac:dyDescent="0.25">
      <c r="A1389" t="s">
        <v>604</v>
      </c>
      <c r="B1389" t="str">
        <f>_xlfn.XLOOKUP(draft_picks[[#This Row],[draft_id]],drafts[id],drafts[title])</f>
        <v>X-Men Super Draft</v>
      </c>
      <c r="C1389" s="3">
        <v>6</v>
      </c>
      <c r="D1389">
        <f>IF(C1388&lt;draft_picks[[#This Row],[position]],1,IF(C1388&gt;draft_picks[[#This Row],[position]],D1388+1,IF(C1388=draft_picks[[#This Row],[position]],D1388+1)))</f>
        <v>10</v>
      </c>
      <c r="E1389" t="s">
        <v>3136</v>
      </c>
      <c r="F1389" t="str">
        <f>IF(ISBLANK(draft_picks[[#This Row],[movie_id]]),"",_xlfn.XLOOKUP(draft_picks[[#This Row],[movie_id]],drafts.movies[id],drafts.movies[movie_title]))</f>
        <v>X-Men: First Class</v>
      </c>
      <c r="G1389" s="3" t="s">
        <v>1177</v>
      </c>
      <c r="H1389" t="str">
        <f>IF(ISBLANK(draft_picks[[#This Row],[drafter_id]]),"",_xlfn.XLOOKUP(draft_picks[[#This Row],[drafter_id]],drafters[id],drafters[name]))</f>
        <v>Darren Franich</v>
      </c>
      <c r="J1389" t="str">
        <f>IF(ISBLANK(draft_picks[[#This Row],[drafter_team_id]]),"",_xlfn.XLOOKUP(draft_picks[[#This Row],[drafter_team_id]],drafter_teams[id],drafter_teams[name]))</f>
        <v/>
      </c>
      <c r="K1389" s="3" t="s">
        <v>15497</v>
      </c>
      <c r="L1389" t="s">
        <v>15497</v>
      </c>
      <c r="M1389" t="str">
        <f>IF(OR(ISBLANK(draft_picks[[#This Row],[veto_drafter_id]]),draft_picks[[#This Row],[veto_drafter_id]]=""),"",_xlfn.XLOOKUP(draft_picks[[#This Row],[veto_drafter_id]],drafters[id],drafters[name]))</f>
        <v/>
      </c>
      <c r="N1389" t="s">
        <v>15497</v>
      </c>
      <c r="O1389" t="str">
        <f>IF(OR(ISBLANK(draft_picks[[#This Row],[veto_drafter_team_id]]),draft_picks[[#This Row],[veto_drafter_team_id]]=""),"",_xlfn.XLOOKUP(draft_picks[[#This Row],[veto_drafter_team_id]],drafter_teams[id],drafter_teams[name]))</f>
        <v/>
      </c>
      <c r="Q1389" t="s">
        <v>15497</v>
      </c>
      <c r="R1389" t="str">
        <f>IF(OR(ISBLANK(draft_picks[[#This Row],[veto_override_drafter_id]]),draft_picks[[#This Row],[veto_override_drafter_id]]=""),"",_xlfn.XLOOKUP(draft_picks[[#This Row],[veto_override_drafter_id]],drafters[id],drafters[name]))</f>
        <v/>
      </c>
      <c r="S1389" t="s">
        <v>15497</v>
      </c>
      <c r="T1389" t="str">
        <f>IF(OR(ISBLANK(draft_picks[[#This Row],[veto_override_team_id]]),draft_picks[[#This Row],[veto_override_team_id]]=""),"",_xlfn.XLOOKUP(draft_picks[[#This Row],[veto_override_team_id]],drafter_teams[id],drafter_teams[name]))</f>
        <v/>
      </c>
    </row>
    <row r="1390" spans="1:20" x14ac:dyDescent="0.25">
      <c r="A1390" t="s">
        <v>604</v>
      </c>
      <c r="B1390" t="str">
        <f>_xlfn.XLOOKUP(draft_picks[[#This Row],[draft_id]],drafts[id],drafts[title])</f>
        <v>X-Men Super Draft</v>
      </c>
      <c r="C1390" s="3">
        <v>5</v>
      </c>
      <c r="D1390">
        <f>IF(C1389&lt;draft_picks[[#This Row],[position]],1,IF(C1389&gt;draft_picks[[#This Row],[position]],D1389+1,IF(C1389=draft_picks[[#This Row],[position]],D1389+1)))</f>
        <v>11</v>
      </c>
      <c r="E1390" t="s">
        <v>7120</v>
      </c>
      <c r="F1390" t="str">
        <f>IF(ISBLANK(draft_picks[[#This Row],[movie_id]]),"",_xlfn.XLOOKUP(draft_picks[[#This Row],[movie_id]],drafts.movies[id],drafts.movies[movie_title]))</f>
        <v>X-Men: Days of Future Past</v>
      </c>
      <c r="G1390" s="3" t="s">
        <v>1115</v>
      </c>
      <c r="H1390" t="str">
        <f>IF(ISBLANK(draft_picks[[#This Row],[drafter_id]]),"",_xlfn.XLOOKUP(draft_picks[[#This Row],[drafter_id]],drafters[id],drafters[name]))</f>
        <v>Ryan Marker</v>
      </c>
      <c r="J1390" t="str">
        <f>IF(ISBLANK(draft_picks[[#This Row],[drafter_team_id]]),"",_xlfn.XLOOKUP(draft_picks[[#This Row],[drafter_team_id]],drafter_teams[id],drafter_teams[name]))</f>
        <v/>
      </c>
      <c r="K1390" s="3" t="s">
        <v>15497</v>
      </c>
      <c r="L1390" t="s">
        <v>15497</v>
      </c>
      <c r="M1390" t="str">
        <f>IF(OR(ISBLANK(draft_picks[[#This Row],[veto_drafter_id]]),draft_picks[[#This Row],[veto_drafter_id]]=""),"",_xlfn.XLOOKUP(draft_picks[[#This Row],[veto_drafter_id]],drafters[id],drafters[name]))</f>
        <v/>
      </c>
      <c r="N1390" t="s">
        <v>15497</v>
      </c>
      <c r="O1390" t="str">
        <f>IF(OR(ISBLANK(draft_picks[[#This Row],[veto_drafter_team_id]]),draft_picks[[#This Row],[veto_drafter_team_id]]=""),"",_xlfn.XLOOKUP(draft_picks[[#This Row],[veto_drafter_team_id]],drafter_teams[id],drafter_teams[name]))</f>
        <v/>
      </c>
      <c r="Q1390" t="s">
        <v>15497</v>
      </c>
      <c r="R1390" t="str">
        <f>IF(OR(ISBLANK(draft_picks[[#This Row],[veto_override_drafter_id]]),draft_picks[[#This Row],[veto_override_drafter_id]]=""),"",_xlfn.XLOOKUP(draft_picks[[#This Row],[veto_override_drafter_id]],drafters[id],drafters[name]))</f>
        <v/>
      </c>
      <c r="S1390" t="s">
        <v>15497</v>
      </c>
      <c r="T1390" t="str">
        <f>IF(OR(ISBLANK(draft_picks[[#This Row],[veto_override_team_id]]),draft_picks[[#This Row],[veto_override_team_id]]=""),"",_xlfn.XLOOKUP(draft_picks[[#This Row],[veto_override_team_id]],drafter_teams[id],drafter_teams[name]))</f>
        <v/>
      </c>
    </row>
    <row r="1391" spans="1:20" x14ac:dyDescent="0.25">
      <c r="A1391" t="s">
        <v>604</v>
      </c>
      <c r="B1391" t="str">
        <f>_xlfn.XLOOKUP(draft_picks[[#This Row],[draft_id]],drafts[id],drafts[title])</f>
        <v>X-Men Super Draft</v>
      </c>
      <c r="C1391" s="3">
        <v>4</v>
      </c>
      <c r="D1391">
        <f>IF(C1390&lt;draft_picks[[#This Row],[position]],1,IF(C1390&gt;draft_picks[[#This Row],[position]],D1390+1,IF(C1390=draft_picks[[#This Row],[position]],D1390+1)))</f>
        <v>12</v>
      </c>
      <c r="E1391" t="s">
        <v>6949</v>
      </c>
      <c r="F1391" t="str">
        <f>IF(ISBLANK(draft_picks[[#This Row],[movie_id]]),"",_xlfn.XLOOKUP(draft_picks[[#This Row],[movie_id]],drafts.movies[id],drafts.movies[movie_title]))</f>
        <v>X-Men: Apocalypse</v>
      </c>
      <c r="G1391" s="3" t="s">
        <v>1237</v>
      </c>
      <c r="H1391" t="str">
        <f>IF(ISBLANK(draft_picks[[#This Row],[drafter_id]]),"",_xlfn.XLOOKUP(draft_picks[[#This Row],[drafter_id]],drafters[id],drafters[name]))</f>
        <v>Clay Keller</v>
      </c>
      <c r="J1391" t="str">
        <f>IF(ISBLANK(draft_picks[[#This Row],[drafter_team_id]]),"",_xlfn.XLOOKUP(draft_picks[[#This Row],[drafter_team_id]],drafter_teams[id],drafter_teams[name]))</f>
        <v/>
      </c>
      <c r="K1391" s="3" t="s">
        <v>15484</v>
      </c>
      <c r="L1391" t="s">
        <v>1177</v>
      </c>
      <c r="M1391" t="str">
        <f>IF(OR(ISBLANK(draft_picks[[#This Row],[veto_drafter_id]]),draft_picks[[#This Row],[veto_drafter_id]]=""),"",_xlfn.XLOOKUP(draft_picks[[#This Row],[veto_drafter_id]],drafters[id],drafters[name]))</f>
        <v>Darren Franich</v>
      </c>
      <c r="N1391" t="s">
        <v>15497</v>
      </c>
      <c r="O1391" t="str">
        <f>IF(OR(ISBLANK(draft_picks[[#This Row],[veto_drafter_team_id]]),draft_picks[[#This Row],[veto_drafter_team_id]]=""),"",_xlfn.XLOOKUP(draft_picks[[#This Row],[veto_drafter_team_id]],drafter_teams[id],drafter_teams[name]))</f>
        <v/>
      </c>
      <c r="Q1391" t="s">
        <v>15497</v>
      </c>
      <c r="R1391" t="str">
        <f>IF(OR(ISBLANK(draft_picks[[#This Row],[veto_override_drafter_id]]),draft_picks[[#This Row],[veto_override_drafter_id]]=""),"",_xlfn.XLOOKUP(draft_picks[[#This Row],[veto_override_drafter_id]],drafters[id],drafters[name]))</f>
        <v/>
      </c>
      <c r="S1391" t="s">
        <v>15497</v>
      </c>
      <c r="T1391" t="str">
        <f>IF(OR(ISBLANK(draft_picks[[#This Row],[veto_override_team_id]]),draft_picks[[#This Row],[veto_override_team_id]]=""),"",_xlfn.XLOOKUP(draft_picks[[#This Row],[veto_override_team_id]],drafter_teams[id],drafter_teams[name]))</f>
        <v/>
      </c>
    </row>
    <row r="1392" spans="1:20" x14ac:dyDescent="0.25">
      <c r="A1392" t="s">
        <v>604</v>
      </c>
      <c r="B1392" t="str">
        <f>_xlfn.XLOOKUP(draft_picks[[#This Row],[draft_id]],drafts[id],drafts[title])</f>
        <v>X-Men Super Draft</v>
      </c>
      <c r="C1392" s="3">
        <v>4</v>
      </c>
      <c r="D1392">
        <f>IF(C1391&lt;draft_picks[[#This Row],[position]],1,IF(C1391&gt;draft_picks[[#This Row],[position]],D1391+1,IF(C1391=draft_picks[[#This Row],[position]],D1391+1)))</f>
        <v>13</v>
      </c>
      <c r="E1392" t="s">
        <v>4512</v>
      </c>
      <c r="F1392" t="str">
        <f>IF(ISBLANK(draft_picks[[#This Row],[movie_id]]),"",_xlfn.XLOOKUP(draft_picks[[#This Row],[movie_id]],drafts.movies[id],drafts.movies[movie_title]))</f>
        <v>The Wolverine</v>
      </c>
      <c r="G1392" s="3" t="s">
        <v>1237</v>
      </c>
      <c r="H1392" t="str">
        <f>IF(ISBLANK(draft_picks[[#This Row],[drafter_id]]),"",_xlfn.XLOOKUP(draft_picks[[#This Row],[drafter_id]],drafters[id],drafters[name]))</f>
        <v>Clay Keller</v>
      </c>
      <c r="J1392" t="str">
        <f>IF(ISBLANK(draft_picks[[#This Row],[drafter_team_id]]),"",_xlfn.XLOOKUP(draft_picks[[#This Row],[drafter_team_id]],drafter_teams[id],drafter_teams[name]))</f>
        <v/>
      </c>
      <c r="K1392" s="3" t="s">
        <v>15497</v>
      </c>
      <c r="L1392" t="s">
        <v>15497</v>
      </c>
      <c r="M1392" t="str">
        <f>IF(OR(ISBLANK(draft_picks[[#This Row],[veto_drafter_id]]),draft_picks[[#This Row],[veto_drafter_id]]=""),"",_xlfn.XLOOKUP(draft_picks[[#This Row],[veto_drafter_id]],drafters[id],drafters[name]))</f>
        <v/>
      </c>
      <c r="N1392" t="s">
        <v>15497</v>
      </c>
      <c r="O1392" t="str">
        <f>IF(OR(ISBLANK(draft_picks[[#This Row],[veto_drafter_team_id]]),draft_picks[[#This Row],[veto_drafter_team_id]]=""),"",_xlfn.XLOOKUP(draft_picks[[#This Row],[veto_drafter_team_id]],drafter_teams[id],drafter_teams[name]))</f>
        <v/>
      </c>
      <c r="Q1392" t="s">
        <v>15497</v>
      </c>
      <c r="R1392" t="str">
        <f>IF(OR(ISBLANK(draft_picks[[#This Row],[veto_override_drafter_id]]),draft_picks[[#This Row],[veto_override_drafter_id]]=""),"",_xlfn.XLOOKUP(draft_picks[[#This Row],[veto_override_drafter_id]],drafters[id],drafters[name]))</f>
        <v/>
      </c>
      <c r="S1392" t="s">
        <v>15497</v>
      </c>
      <c r="T1392" t="str">
        <f>IF(OR(ISBLANK(draft_picks[[#This Row],[veto_override_team_id]]),draft_picks[[#This Row],[veto_override_team_id]]=""),"",_xlfn.XLOOKUP(draft_picks[[#This Row],[veto_override_team_id]],drafter_teams[id],drafter_teams[name]))</f>
        <v/>
      </c>
    </row>
    <row r="1393" spans="1:20" x14ac:dyDescent="0.25">
      <c r="A1393" t="s">
        <v>604</v>
      </c>
      <c r="B1393" t="str">
        <f>_xlfn.XLOOKUP(draft_picks[[#This Row],[draft_id]],drafts[id],drafts[title])</f>
        <v>X-Men Super Draft</v>
      </c>
      <c r="C1393" s="3">
        <v>3</v>
      </c>
      <c r="D1393">
        <f>IF(C1392&lt;draft_picks[[#This Row],[position]],1,IF(C1392&gt;draft_picks[[#This Row],[position]],D1392+1,IF(C1392=draft_picks[[#This Row],[position]],D1392+1)))</f>
        <v>14</v>
      </c>
      <c r="E1393" t="s">
        <v>1470</v>
      </c>
      <c r="F1393" t="str">
        <f>IF(ISBLANK(draft_picks[[#This Row],[movie_id]]),"",_xlfn.XLOOKUP(draft_picks[[#This Row],[movie_id]],drafts.movies[id],drafts.movies[movie_title]))</f>
        <v>X2: X-Men United</v>
      </c>
      <c r="G1393" s="3" t="s">
        <v>1177</v>
      </c>
      <c r="H1393" t="str">
        <f>IF(ISBLANK(draft_picks[[#This Row],[drafter_id]]),"",_xlfn.XLOOKUP(draft_picks[[#This Row],[drafter_id]],drafters[id],drafters[name]))</f>
        <v>Darren Franich</v>
      </c>
      <c r="J1393" t="str">
        <f>IF(ISBLANK(draft_picks[[#This Row],[drafter_team_id]]),"",_xlfn.XLOOKUP(draft_picks[[#This Row],[drafter_team_id]],drafter_teams[id],drafter_teams[name]))</f>
        <v/>
      </c>
      <c r="K1393" s="3" t="s">
        <v>15484</v>
      </c>
      <c r="L1393" t="s">
        <v>1115</v>
      </c>
      <c r="M1393" t="str">
        <f>IF(OR(ISBLANK(draft_picks[[#This Row],[veto_drafter_id]]),draft_picks[[#This Row],[veto_drafter_id]]=""),"",_xlfn.XLOOKUP(draft_picks[[#This Row],[veto_drafter_id]],drafters[id],drafters[name]))</f>
        <v>Ryan Marker</v>
      </c>
      <c r="N1393" t="s">
        <v>15497</v>
      </c>
      <c r="O1393" t="str">
        <f>IF(OR(ISBLANK(draft_picks[[#This Row],[veto_drafter_team_id]]),draft_picks[[#This Row],[veto_drafter_team_id]]=""),"",_xlfn.XLOOKUP(draft_picks[[#This Row],[veto_drafter_team_id]],drafter_teams[id],drafter_teams[name]))</f>
        <v/>
      </c>
      <c r="P1393" t="b">
        <v>1</v>
      </c>
      <c r="Q1393" t="s">
        <v>1115</v>
      </c>
      <c r="R1393" t="str">
        <f>IF(OR(ISBLANK(draft_picks[[#This Row],[veto_override_drafter_id]]),draft_picks[[#This Row],[veto_override_drafter_id]]=""),"",_xlfn.XLOOKUP(draft_picks[[#This Row],[veto_override_drafter_id]],drafters[id],drafters[name]))</f>
        <v>Ryan Marker</v>
      </c>
      <c r="S1393" t="s">
        <v>15497</v>
      </c>
      <c r="T1393" t="str">
        <f>IF(OR(ISBLANK(draft_picks[[#This Row],[veto_override_team_id]]),draft_picks[[#This Row],[veto_override_team_id]]=""),"",_xlfn.XLOOKUP(draft_picks[[#This Row],[veto_override_team_id]],drafter_teams[id],drafter_teams[name]))</f>
        <v/>
      </c>
    </row>
    <row r="1394" spans="1:20" x14ac:dyDescent="0.25">
      <c r="A1394" t="s">
        <v>604</v>
      </c>
      <c r="B1394" t="str">
        <f>_xlfn.XLOOKUP(draft_picks[[#This Row],[draft_id]],drafts[id],drafts[title])</f>
        <v>X-Men Super Draft</v>
      </c>
      <c r="C1394" s="3">
        <v>2</v>
      </c>
      <c r="D1394">
        <f>IF(C1393&lt;draft_picks[[#This Row],[position]],1,IF(C1393&gt;draft_picks[[#This Row],[position]],D1393+1,IF(C1393=draft_picks[[#This Row],[position]],D1393+1)))</f>
        <v>15</v>
      </c>
      <c r="E1394" t="s">
        <v>6949</v>
      </c>
      <c r="F1394" t="str">
        <f>IF(ISBLANK(draft_picks[[#This Row],[movie_id]]),"",_xlfn.XLOOKUP(draft_picks[[#This Row],[movie_id]],drafts.movies[id],drafts.movies[movie_title]))</f>
        <v>X-Men: Apocalypse</v>
      </c>
      <c r="G1394" s="3" t="s">
        <v>1115</v>
      </c>
      <c r="H1394" t="str">
        <f>IF(ISBLANK(draft_picks[[#This Row],[drafter_id]]),"",_xlfn.XLOOKUP(draft_picks[[#This Row],[drafter_id]],drafters[id],drafters[name]))</f>
        <v>Ryan Marker</v>
      </c>
      <c r="J1394" t="str">
        <f>IF(ISBLANK(draft_picks[[#This Row],[drafter_team_id]]),"",_xlfn.XLOOKUP(draft_picks[[#This Row],[drafter_team_id]],drafter_teams[id],drafter_teams[name]))</f>
        <v/>
      </c>
      <c r="K1394" s="3" t="s">
        <v>15497</v>
      </c>
      <c r="L1394" t="s">
        <v>15497</v>
      </c>
      <c r="M1394" t="str">
        <f>IF(OR(ISBLANK(draft_picks[[#This Row],[veto_drafter_id]]),draft_picks[[#This Row],[veto_drafter_id]]=""),"",_xlfn.XLOOKUP(draft_picks[[#This Row],[veto_drafter_id]],drafters[id],drafters[name]))</f>
        <v/>
      </c>
      <c r="N1394" t="s">
        <v>15497</v>
      </c>
      <c r="O1394" t="str">
        <f>IF(OR(ISBLANK(draft_picks[[#This Row],[veto_drafter_team_id]]),draft_picks[[#This Row],[veto_drafter_team_id]]=""),"",_xlfn.XLOOKUP(draft_picks[[#This Row],[veto_drafter_team_id]],drafter_teams[id],drafter_teams[name]))</f>
        <v/>
      </c>
      <c r="Q1394" t="s">
        <v>15497</v>
      </c>
      <c r="R1394" t="str">
        <f>IF(OR(ISBLANK(draft_picks[[#This Row],[veto_override_drafter_id]]),draft_picks[[#This Row],[veto_override_drafter_id]]=""),"",_xlfn.XLOOKUP(draft_picks[[#This Row],[veto_override_drafter_id]],drafters[id],drafters[name]))</f>
        <v/>
      </c>
      <c r="S1394" t="s">
        <v>15497</v>
      </c>
      <c r="T1394" t="str">
        <f>IF(OR(ISBLANK(draft_picks[[#This Row],[veto_override_team_id]]),draft_picks[[#This Row],[veto_override_team_id]]=""),"",_xlfn.XLOOKUP(draft_picks[[#This Row],[veto_override_team_id]],drafter_teams[id],drafter_teams[name]))</f>
        <v/>
      </c>
    </row>
    <row r="1395" spans="1:20" x14ac:dyDescent="0.25">
      <c r="A1395" t="s">
        <v>604</v>
      </c>
      <c r="B1395" t="str">
        <f>_xlfn.XLOOKUP(draft_picks[[#This Row],[draft_id]],drafts[id],drafts[title])</f>
        <v>X-Men Super Draft</v>
      </c>
      <c r="C1395" s="3">
        <v>1</v>
      </c>
      <c r="D1395">
        <f>IF(C1394&lt;draft_picks[[#This Row],[position]],1,IF(C1394&gt;draft_picks[[#This Row],[position]],D1394+1,IF(C1394=draft_picks[[#This Row],[position]],D1394+1)))</f>
        <v>16</v>
      </c>
      <c r="E1395" t="s">
        <v>4401</v>
      </c>
      <c r="F1395" t="str">
        <f>IF(ISBLANK(draft_picks[[#This Row],[movie_id]]),"",_xlfn.XLOOKUP(draft_picks[[#This Row],[movie_id]],drafts.movies[id],drafts.movies[movie_title]))</f>
        <v>Logan</v>
      </c>
      <c r="G1395" s="3" t="s">
        <v>1237</v>
      </c>
      <c r="H1395" t="str">
        <f>IF(ISBLANK(draft_picks[[#This Row],[drafter_id]]),"",_xlfn.XLOOKUP(draft_picks[[#This Row],[drafter_id]],drafters[id],drafters[name]))</f>
        <v>Clay Keller</v>
      </c>
      <c r="J1395" t="str">
        <f>IF(ISBLANK(draft_picks[[#This Row],[drafter_team_id]]),"",_xlfn.XLOOKUP(draft_picks[[#This Row],[drafter_team_id]],drafter_teams[id],drafter_teams[name]))</f>
        <v/>
      </c>
      <c r="K1395" s="3" t="s">
        <v>15497</v>
      </c>
      <c r="L1395" t="s">
        <v>15497</v>
      </c>
      <c r="M1395" t="str">
        <f>IF(OR(ISBLANK(draft_picks[[#This Row],[veto_drafter_id]]),draft_picks[[#This Row],[veto_drafter_id]]=""),"",_xlfn.XLOOKUP(draft_picks[[#This Row],[veto_drafter_id]],drafters[id],drafters[name]))</f>
        <v/>
      </c>
      <c r="N1395" t="s">
        <v>15497</v>
      </c>
      <c r="O1395" t="str">
        <f>IF(OR(ISBLANK(draft_picks[[#This Row],[veto_drafter_team_id]]),draft_picks[[#This Row],[veto_drafter_team_id]]=""),"",_xlfn.XLOOKUP(draft_picks[[#This Row],[veto_drafter_team_id]],drafter_teams[id],drafter_teams[name]))</f>
        <v/>
      </c>
      <c r="Q1395" t="s">
        <v>15497</v>
      </c>
      <c r="R1395" t="str">
        <f>IF(OR(ISBLANK(draft_picks[[#This Row],[veto_override_drafter_id]]),draft_picks[[#This Row],[veto_override_drafter_id]]=""),"",_xlfn.XLOOKUP(draft_picks[[#This Row],[veto_override_drafter_id]],drafters[id],drafters[name]))</f>
        <v/>
      </c>
      <c r="S1395" t="s">
        <v>15497</v>
      </c>
      <c r="T1395" t="str">
        <f>IF(OR(ISBLANK(draft_picks[[#This Row],[veto_override_team_id]]),draft_picks[[#This Row],[veto_override_team_id]]=""),"",_xlfn.XLOOKUP(draft_picks[[#This Row],[veto_override_team_id]],drafter_teams[id],drafter_teams[name]))</f>
        <v/>
      </c>
    </row>
    <row r="1396" spans="1:20" x14ac:dyDescent="0.25">
      <c r="A1396" t="s">
        <v>524</v>
      </c>
      <c r="B1396" t="str">
        <f>_xlfn.XLOOKUP(draft_picks[[#This Row],[draft_id]],drafts[id],drafts[title])</f>
        <v>The Internet</v>
      </c>
      <c r="C1396" s="3">
        <v>7</v>
      </c>
      <c r="D1396">
        <f>IF(C1395&lt;draft_picks[[#This Row],[position]],1,IF(C1395&gt;draft_picks[[#This Row],[position]],D1395+1,IF(C1395=draft_picks[[#This Row],[position]],D1395+1)))</f>
        <v>1</v>
      </c>
      <c r="E1396" t="s">
        <v>6474</v>
      </c>
      <c r="F1396" t="str">
        <f>IF(ISBLANK(draft_picks[[#This Row],[movie_id]]),"",_xlfn.XLOOKUP(draft_picks[[#This Row],[movie_id]],drafts.movies[id],drafts.movies[movie_title]))</f>
        <v>The Mitchells vs. the Machines</v>
      </c>
      <c r="G1396" s="3" t="s">
        <v>1181</v>
      </c>
      <c r="H1396" t="str">
        <f>IF(ISBLANK(draft_picks[[#This Row],[drafter_id]]),"",_xlfn.XLOOKUP(draft_picks[[#This Row],[drafter_id]],drafters[id],drafters[name]))</f>
        <v>Kristy Puchko</v>
      </c>
      <c r="J1396" t="str">
        <f>IF(ISBLANK(draft_picks[[#This Row],[drafter_team_id]]),"",_xlfn.XLOOKUP(draft_picks[[#This Row],[drafter_team_id]],drafter_teams[id],drafter_teams[name]))</f>
        <v/>
      </c>
      <c r="K1396" s="3" t="s">
        <v>15497</v>
      </c>
      <c r="L1396" t="s">
        <v>15497</v>
      </c>
      <c r="M1396" t="str">
        <f>IF(OR(ISBLANK(draft_picks[[#This Row],[veto_drafter_id]]),draft_picks[[#This Row],[veto_drafter_id]]=""),"",_xlfn.XLOOKUP(draft_picks[[#This Row],[veto_drafter_id]],drafters[id],drafters[name]))</f>
        <v/>
      </c>
      <c r="N1396" t="s">
        <v>15497</v>
      </c>
      <c r="O1396" t="str">
        <f>IF(OR(ISBLANK(draft_picks[[#This Row],[veto_drafter_team_id]]),draft_picks[[#This Row],[veto_drafter_team_id]]=""),"",_xlfn.XLOOKUP(draft_picks[[#This Row],[veto_drafter_team_id]],drafter_teams[id],drafter_teams[name]))</f>
        <v/>
      </c>
      <c r="Q1396" t="s">
        <v>15497</v>
      </c>
      <c r="R1396" t="str">
        <f>IF(OR(ISBLANK(draft_picks[[#This Row],[veto_override_drafter_id]]),draft_picks[[#This Row],[veto_override_drafter_id]]=""),"",_xlfn.XLOOKUP(draft_picks[[#This Row],[veto_override_drafter_id]],drafters[id],drafters[name]))</f>
        <v/>
      </c>
      <c r="S1396" t="s">
        <v>15497</v>
      </c>
      <c r="T1396" t="str">
        <f>IF(OR(ISBLANK(draft_picks[[#This Row],[veto_override_team_id]]),draft_picks[[#This Row],[veto_override_team_id]]=""),"",_xlfn.XLOOKUP(draft_picks[[#This Row],[veto_override_team_id]],drafter_teams[id],drafter_teams[name]))</f>
        <v/>
      </c>
    </row>
    <row r="1397" spans="1:20" x14ac:dyDescent="0.25">
      <c r="A1397" t="s">
        <v>524</v>
      </c>
      <c r="B1397" t="str">
        <f>_xlfn.XLOOKUP(draft_picks[[#This Row],[draft_id]],drafts[id],drafts[title])</f>
        <v>The Internet</v>
      </c>
      <c r="C1397" s="3">
        <v>6</v>
      </c>
      <c r="D1397">
        <f>IF(C1396&lt;draft_picks[[#This Row],[position]],1,IF(C1396&gt;draft_picks[[#This Row],[position]],D1396+1,IF(C1396=draft_picks[[#This Row],[position]],D1396+1)))</f>
        <v>2</v>
      </c>
      <c r="E1397" t="s">
        <v>3247</v>
      </c>
      <c r="F1397" t="str">
        <f>IF(ISBLANK(draft_picks[[#This Row],[movie_id]]),"",_xlfn.XLOOKUP(draft_picks[[#This Row],[movie_id]],drafts.movies[id],drafts.movies[movie_title]))</f>
        <v>The Net</v>
      </c>
      <c r="G1397" s="3" t="s">
        <v>1181</v>
      </c>
      <c r="H1397" t="str">
        <f>IF(ISBLANK(draft_picks[[#This Row],[drafter_id]]),"",_xlfn.XLOOKUP(draft_picks[[#This Row],[drafter_id]],drafters[id],drafters[name]))</f>
        <v>Kristy Puchko</v>
      </c>
      <c r="J1397" t="str">
        <f>IF(ISBLANK(draft_picks[[#This Row],[drafter_team_id]]),"",_xlfn.XLOOKUP(draft_picks[[#This Row],[drafter_team_id]],drafter_teams[id],drafter_teams[name]))</f>
        <v/>
      </c>
      <c r="K1397" s="3" t="s">
        <v>15497</v>
      </c>
      <c r="L1397" t="s">
        <v>15497</v>
      </c>
      <c r="M1397" t="str">
        <f>IF(OR(ISBLANK(draft_picks[[#This Row],[veto_drafter_id]]),draft_picks[[#This Row],[veto_drafter_id]]=""),"",_xlfn.XLOOKUP(draft_picks[[#This Row],[veto_drafter_id]],drafters[id],drafters[name]))</f>
        <v/>
      </c>
      <c r="N1397" t="s">
        <v>15497</v>
      </c>
      <c r="O1397" t="str">
        <f>IF(OR(ISBLANK(draft_picks[[#This Row],[veto_drafter_team_id]]),draft_picks[[#This Row],[veto_drafter_team_id]]=""),"",_xlfn.XLOOKUP(draft_picks[[#This Row],[veto_drafter_team_id]],drafter_teams[id],drafter_teams[name]))</f>
        <v/>
      </c>
      <c r="Q1397" t="s">
        <v>15497</v>
      </c>
      <c r="R1397" t="str">
        <f>IF(OR(ISBLANK(draft_picks[[#This Row],[veto_override_drafter_id]]),draft_picks[[#This Row],[veto_override_drafter_id]]=""),"",_xlfn.XLOOKUP(draft_picks[[#This Row],[veto_override_drafter_id]],drafters[id],drafters[name]))</f>
        <v/>
      </c>
      <c r="S1397" t="s">
        <v>15497</v>
      </c>
      <c r="T1397" t="str">
        <f>IF(OR(ISBLANK(draft_picks[[#This Row],[veto_override_team_id]]),draft_picks[[#This Row],[veto_override_team_id]]=""),"",_xlfn.XLOOKUP(draft_picks[[#This Row],[veto_override_team_id]],drafter_teams[id],drafter_teams[name]))</f>
        <v/>
      </c>
    </row>
    <row r="1398" spans="1:20" x14ac:dyDescent="0.25">
      <c r="A1398" t="s">
        <v>524</v>
      </c>
      <c r="B1398" t="str">
        <f>_xlfn.XLOOKUP(draft_picks[[#This Row],[draft_id]],drafts[id],drafts[title])</f>
        <v>The Internet</v>
      </c>
      <c r="C1398" s="3">
        <v>5</v>
      </c>
      <c r="D1398">
        <f>IF(C1397&lt;draft_picks[[#This Row],[position]],1,IF(C1397&gt;draft_picks[[#This Row],[position]],D1397+1,IF(C1397=draft_picks[[#This Row],[position]],D1397+1)))</f>
        <v>3</v>
      </c>
      <c r="E1398" t="s">
        <v>1622</v>
      </c>
      <c r="F1398" t="str">
        <f>IF(ISBLANK(draft_picks[[#This Row],[movie_id]]),"",_xlfn.XLOOKUP(draft_picks[[#This Row],[movie_id]],drafts.movies[id],drafts.movies[movie_title]))</f>
        <v>The Social Network</v>
      </c>
      <c r="G1398" s="3" t="s">
        <v>859</v>
      </c>
      <c r="H1398" t="str">
        <f>IF(ISBLANK(draft_picks[[#This Row],[drafter_id]]),"",_xlfn.XLOOKUP(draft_picks[[#This Row],[drafter_id]],drafters[id],drafters[name]))</f>
        <v>Angie Han</v>
      </c>
      <c r="J1398" t="str">
        <f>IF(ISBLANK(draft_picks[[#This Row],[drafter_team_id]]),"",_xlfn.XLOOKUP(draft_picks[[#This Row],[drafter_team_id]],drafter_teams[id],drafter_teams[name]))</f>
        <v/>
      </c>
      <c r="K1398" s="3" t="s">
        <v>15497</v>
      </c>
      <c r="L1398" t="s">
        <v>15497</v>
      </c>
      <c r="M1398" t="str">
        <f>IF(OR(ISBLANK(draft_picks[[#This Row],[veto_drafter_id]]),draft_picks[[#This Row],[veto_drafter_id]]=""),"",_xlfn.XLOOKUP(draft_picks[[#This Row],[veto_drafter_id]],drafters[id],drafters[name]))</f>
        <v/>
      </c>
      <c r="N1398" t="s">
        <v>15497</v>
      </c>
      <c r="O1398" t="str">
        <f>IF(OR(ISBLANK(draft_picks[[#This Row],[veto_drafter_team_id]]),draft_picks[[#This Row],[veto_drafter_team_id]]=""),"",_xlfn.XLOOKUP(draft_picks[[#This Row],[veto_drafter_team_id]],drafter_teams[id],drafter_teams[name]))</f>
        <v/>
      </c>
      <c r="Q1398" t="s">
        <v>15497</v>
      </c>
      <c r="R1398" t="str">
        <f>IF(OR(ISBLANK(draft_picks[[#This Row],[veto_override_drafter_id]]),draft_picks[[#This Row],[veto_override_drafter_id]]=""),"",_xlfn.XLOOKUP(draft_picks[[#This Row],[veto_override_drafter_id]],drafters[id],drafters[name]))</f>
        <v/>
      </c>
      <c r="S1398" t="s">
        <v>15497</v>
      </c>
      <c r="T1398" t="str">
        <f>IF(OR(ISBLANK(draft_picks[[#This Row],[veto_override_team_id]]),draft_picks[[#This Row],[veto_override_team_id]]=""),"",_xlfn.XLOOKUP(draft_picks[[#This Row],[veto_override_team_id]],drafter_teams[id],drafter_teams[name]))</f>
        <v/>
      </c>
    </row>
    <row r="1399" spans="1:20" x14ac:dyDescent="0.25">
      <c r="A1399" t="s">
        <v>524</v>
      </c>
      <c r="B1399" t="str">
        <f>_xlfn.XLOOKUP(draft_picks[[#This Row],[draft_id]],drafts[id],drafts[title])</f>
        <v>The Internet</v>
      </c>
      <c r="C1399" s="3">
        <v>4</v>
      </c>
      <c r="D1399">
        <f>IF(C1398&lt;draft_picks[[#This Row],[position]],1,IF(C1398&gt;draft_picks[[#This Row],[position]],D1398+1,IF(C1398=draft_picks[[#This Row],[position]],D1398+1)))</f>
        <v>4</v>
      </c>
      <c r="E1399" t="s">
        <v>4680</v>
      </c>
      <c r="F1399" t="str">
        <f>IF(ISBLANK(draft_picks[[#This Row],[movie_id]]),"",_xlfn.XLOOKUP(draft_picks[[#This Row],[movie_id]],drafts.movies[id],drafts.movies[movie_title]))</f>
        <v>Hackers</v>
      </c>
      <c r="G1399" s="3" t="s">
        <v>1181</v>
      </c>
      <c r="H1399" t="str">
        <f>IF(ISBLANK(draft_picks[[#This Row],[drafter_id]]),"",_xlfn.XLOOKUP(draft_picks[[#This Row],[drafter_id]],drafters[id],drafters[name]))</f>
        <v>Kristy Puchko</v>
      </c>
      <c r="J1399" t="str">
        <f>IF(ISBLANK(draft_picks[[#This Row],[drafter_team_id]]),"",_xlfn.XLOOKUP(draft_picks[[#This Row],[drafter_team_id]],drafter_teams[id],drafter_teams[name]))</f>
        <v/>
      </c>
      <c r="K1399" s="3" t="s">
        <v>15497</v>
      </c>
      <c r="L1399" t="s">
        <v>15497</v>
      </c>
      <c r="M1399" t="str">
        <f>IF(OR(ISBLANK(draft_picks[[#This Row],[veto_drafter_id]]),draft_picks[[#This Row],[veto_drafter_id]]=""),"",_xlfn.XLOOKUP(draft_picks[[#This Row],[veto_drafter_id]],drafters[id],drafters[name]))</f>
        <v/>
      </c>
      <c r="N1399" t="s">
        <v>15497</v>
      </c>
      <c r="O1399" t="str">
        <f>IF(OR(ISBLANK(draft_picks[[#This Row],[veto_drafter_team_id]]),draft_picks[[#This Row],[veto_drafter_team_id]]=""),"",_xlfn.XLOOKUP(draft_picks[[#This Row],[veto_drafter_team_id]],drafter_teams[id],drafter_teams[name]))</f>
        <v/>
      </c>
      <c r="Q1399" t="s">
        <v>15497</v>
      </c>
      <c r="R1399" t="str">
        <f>IF(OR(ISBLANK(draft_picks[[#This Row],[veto_override_drafter_id]]),draft_picks[[#This Row],[veto_override_drafter_id]]=""),"",_xlfn.XLOOKUP(draft_picks[[#This Row],[veto_override_drafter_id]],drafters[id],drafters[name]))</f>
        <v/>
      </c>
      <c r="S1399" t="s">
        <v>15497</v>
      </c>
      <c r="T1399" t="str">
        <f>IF(OR(ISBLANK(draft_picks[[#This Row],[veto_override_team_id]]),draft_picks[[#This Row],[veto_override_team_id]]=""),"",_xlfn.XLOOKUP(draft_picks[[#This Row],[veto_override_team_id]],drafter_teams[id],drafter_teams[name]))</f>
        <v/>
      </c>
    </row>
    <row r="1400" spans="1:20" x14ac:dyDescent="0.25">
      <c r="A1400" t="s">
        <v>524</v>
      </c>
      <c r="B1400" t="str">
        <f>_xlfn.XLOOKUP(draft_picks[[#This Row],[draft_id]],drafts[id],drafts[title])</f>
        <v>The Internet</v>
      </c>
      <c r="C1400" s="3">
        <v>3</v>
      </c>
      <c r="D1400">
        <f>IF(C1399&lt;draft_picks[[#This Row],[position]],1,IF(C1399&gt;draft_picks[[#This Row],[position]],D1399+1,IF(C1399=draft_picks[[#This Row],[position]],D1399+1)))</f>
        <v>5</v>
      </c>
      <c r="E1400" t="s">
        <v>5322</v>
      </c>
      <c r="F1400" t="str">
        <f>IF(ISBLANK(draft_picks[[#This Row],[movie_id]]),"",_xlfn.XLOOKUP(draft_picks[[#This Row],[movie_id]],drafts.movies[id],drafts.movies[movie_title]))</f>
        <v>Me and You and Everyone We Know</v>
      </c>
      <c r="G1400" s="3" t="s">
        <v>859</v>
      </c>
      <c r="H1400" t="str">
        <f>IF(ISBLANK(draft_picks[[#This Row],[drafter_id]]),"",_xlfn.XLOOKUP(draft_picks[[#This Row],[drafter_id]],drafters[id],drafters[name]))</f>
        <v>Angie Han</v>
      </c>
      <c r="J1400" t="str">
        <f>IF(ISBLANK(draft_picks[[#This Row],[drafter_team_id]]),"",_xlfn.XLOOKUP(draft_picks[[#This Row],[drafter_team_id]],drafter_teams[id],drafter_teams[name]))</f>
        <v/>
      </c>
      <c r="K1400" s="3" t="s">
        <v>15484</v>
      </c>
      <c r="L1400" t="s">
        <v>1181</v>
      </c>
      <c r="M1400" t="str">
        <f>IF(OR(ISBLANK(draft_picks[[#This Row],[veto_drafter_id]]),draft_picks[[#This Row],[veto_drafter_id]]=""),"",_xlfn.XLOOKUP(draft_picks[[#This Row],[veto_drafter_id]],drafters[id],drafters[name]))</f>
        <v>Kristy Puchko</v>
      </c>
      <c r="N1400" t="s">
        <v>15497</v>
      </c>
      <c r="O1400" t="str">
        <f>IF(OR(ISBLANK(draft_picks[[#This Row],[veto_drafter_team_id]]),draft_picks[[#This Row],[veto_drafter_team_id]]=""),"",_xlfn.XLOOKUP(draft_picks[[#This Row],[veto_drafter_team_id]],drafter_teams[id],drafter_teams[name]))</f>
        <v/>
      </c>
      <c r="Q1400" t="s">
        <v>15497</v>
      </c>
      <c r="R1400" t="str">
        <f>IF(OR(ISBLANK(draft_picks[[#This Row],[veto_override_drafter_id]]),draft_picks[[#This Row],[veto_override_drafter_id]]=""),"",_xlfn.XLOOKUP(draft_picks[[#This Row],[veto_override_drafter_id]],drafters[id],drafters[name]))</f>
        <v/>
      </c>
      <c r="S1400" t="s">
        <v>15497</v>
      </c>
      <c r="T1400" t="str">
        <f>IF(OR(ISBLANK(draft_picks[[#This Row],[veto_override_team_id]]),draft_picks[[#This Row],[veto_override_team_id]]=""),"",_xlfn.XLOOKUP(draft_picks[[#This Row],[veto_override_team_id]],drafter_teams[id],drafter_teams[name]))</f>
        <v/>
      </c>
    </row>
    <row r="1401" spans="1:20" x14ac:dyDescent="0.25">
      <c r="A1401" t="s">
        <v>524</v>
      </c>
      <c r="B1401" t="str">
        <f>_xlfn.XLOOKUP(draft_picks[[#This Row],[draft_id]],drafts[id],drafts[title])</f>
        <v>The Internet</v>
      </c>
      <c r="C1401" s="3">
        <v>3</v>
      </c>
      <c r="D1401">
        <f>IF(C1400&lt;draft_picks[[#This Row],[position]],1,IF(C1400&gt;draft_picks[[#This Row],[position]],D1400+1,IF(C1400=draft_picks[[#This Row],[position]],D1400+1)))</f>
        <v>6</v>
      </c>
      <c r="E1401" t="s">
        <v>1422</v>
      </c>
      <c r="F1401" t="str">
        <f>IF(ISBLANK(draft_picks[[#This Row],[movie_id]]),"",_xlfn.XLOOKUP(draft_picks[[#This Row],[movie_id]],drafts.movies[id],drafts.movies[movie_title]))</f>
        <v>Unfriended</v>
      </c>
      <c r="G1401" s="3" t="s">
        <v>859</v>
      </c>
      <c r="H1401" t="str">
        <f>IF(ISBLANK(draft_picks[[#This Row],[drafter_id]]),"",_xlfn.XLOOKUP(draft_picks[[#This Row],[drafter_id]],drafters[id],drafters[name]))</f>
        <v>Angie Han</v>
      </c>
      <c r="J1401" t="str">
        <f>IF(ISBLANK(draft_picks[[#This Row],[drafter_team_id]]),"",_xlfn.XLOOKUP(draft_picks[[#This Row],[drafter_team_id]],drafter_teams[id],drafter_teams[name]))</f>
        <v/>
      </c>
      <c r="K1401" s="3" t="s">
        <v>15484</v>
      </c>
      <c r="L1401" t="s">
        <v>859</v>
      </c>
      <c r="M1401" t="str">
        <f>IF(OR(ISBLANK(draft_picks[[#This Row],[veto_drafter_id]]),draft_picks[[#This Row],[veto_drafter_id]]=""),"",_xlfn.XLOOKUP(draft_picks[[#This Row],[veto_drafter_id]],drafters[id],drafters[name]))</f>
        <v>Angie Han</v>
      </c>
      <c r="N1401" t="s">
        <v>15497</v>
      </c>
      <c r="O1401" t="str">
        <f>IF(OR(ISBLANK(draft_picks[[#This Row],[veto_drafter_team_id]]),draft_picks[[#This Row],[veto_drafter_team_id]]=""),"",_xlfn.XLOOKUP(draft_picks[[#This Row],[veto_drafter_team_id]],drafter_teams[id],drafter_teams[name]))</f>
        <v/>
      </c>
      <c r="Q1401" t="s">
        <v>15497</v>
      </c>
      <c r="R1401" t="str">
        <f>IF(OR(ISBLANK(draft_picks[[#This Row],[veto_override_drafter_id]]),draft_picks[[#This Row],[veto_override_drafter_id]]=""),"",_xlfn.XLOOKUP(draft_picks[[#This Row],[veto_override_drafter_id]],drafters[id],drafters[name]))</f>
        <v/>
      </c>
      <c r="S1401" t="s">
        <v>15497</v>
      </c>
      <c r="T1401" t="str">
        <f>IF(OR(ISBLANK(draft_picks[[#This Row],[veto_override_team_id]]),draft_picks[[#This Row],[veto_override_team_id]]=""),"",_xlfn.XLOOKUP(draft_picks[[#This Row],[veto_override_team_id]],drafter_teams[id],drafter_teams[name]))</f>
        <v/>
      </c>
    </row>
    <row r="1402" spans="1:20" x14ac:dyDescent="0.25">
      <c r="A1402" t="s">
        <v>524</v>
      </c>
      <c r="B1402" t="str">
        <f>_xlfn.XLOOKUP(draft_picks[[#This Row],[draft_id]],drafts[id],drafts[title])</f>
        <v>The Internet</v>
      </c>
      <c r="C1402" s="3">
        <v>3</v>
      </c>
      <c r="D1402">
        <f>IF(C1401&lt;draft_picks[[#This Row],[position]],1,IF(C1401&gt;draft_picks[[#This Row],[position]],D1401+1,IF(C1401=draft_picks[[#This Row],[position]],D1401+1)))</f>
        <v>7</v>
      </c>
      <c r="E1402" t="s">
        <v>1640</v>
      </c>
      <c r="F1402" t="str">
        <f>IF(ISBLANK(draft_picks[[#This Row],[movie_id]]),"",_xlfn.XLOOKUP(draft_picks[[#This Row],[movie_id]],drafts.movies[id],drafts.movies[movie_title]))</f>
        <v>Eighth Grade</v>
      </c>
      <c r="G1402" s="3" t="s">
        <v>859</v>
      </c>
      <c r="H1402" t="str">
        <f>IF(ISBLANK(draft_picks[[#This Row],[drafter_id]]),"",_xlfn.XLOOKUP(draft_picks[[#This Row],[drafter_id]],drafters[id],drafters[name]))</f>
        <v>Angie Han</v>
      </c>
      <c r="J1402" t="str">
        <f>IF(ISBLANK(draft_picks[[#This Row],[drafter_team_id]]),"",_xlfn.XLOOKUP(draft_picks[[#This Row],[drafter_team_id]],drafter_teams[id],drafter_teams[name]))</f>
        <v/>
      </c>
      <c r="K1402" s="3" t="s">
        <v>15497</v>
      </c>
      <c r="L1402" t="s">
        <v>15497</v>
      </c>
      <c r="M1402" t="str">
        <f>IF(OR(ISBLANK(draft_picks[[#This Row],[veto_drafter_id]]),draft_picks[[#This Row],[veto_drafter_id]]=""),"",_xlfn.XLOOKUP(draft_picks[[#This Row],[veto_drafter_id]],drafters[id],drafters[name]))</f>
        <v/>
      </c>
      <c r="N1402" t="s">
        <v>15497</v>
      </c>
      <c r="O1402" t="str">
        <f>IF(OR(ISBLANK(draft_picks[[#This Row],[veto_drafter_team_id]]),draft_picks[[#This Row],[veto_drafter_team_id]]=""),"",_xlfn.XLOOKUP(draft_picks[[#This Row],[veto_drafter_team_id]],drafter_teams[id],drafter_teams[name]))</f>
        <v/>
      </c>
      <c r="Q1402" t="s">
        <v>15497</v>
      </c>
      <c r="R1402" t="str">
        <f>IF(OR(ISBLANK(draft_picks[[#This Row],[veto_override_drafter_id]]),draft_picks[[#This Row],[veto_override_drafter_id]]=""),"",_xlfn.XLOOKUP(draft_picks[[#This Row],[veto_override_drafter_id]],drafters[id],drafters[name]))</f>
        <v/>
      </c>
      <c r="S1402" t="s">
        <v>15497</v>
      </c>
      <c r="T1402" t="str">
        <f>IF(OR(ISBLANK(draft_picks[[#This Row],[veto_override_team_id]]),draft_picks[[#This Row],[veto_override_team_id]]=""),"",_xlfn.XLOOKUP(draft_picks[[#This Row],[veto_override_team_id]],drafter_teams[id],drafter_teams[name]))</f>
        <v/>
      </c>
    </row>
    <row r="1403" spans="1:20" x14ac:dyDescent="0.25">
      <c r="A1403" t="s">
        <v>524</v>
      </c>
      <c r="B1403" t="str">
        <f>_xlfn.XLOOKUP(draft_picks[[#This Row],[draft_id]],drafts[id],drafts[title])</f>
        <v>The Internet</v>
      </c>
      <c r="C1403" s="3">
        <v>2</v>
      </c>
      <c r="D1403">
        <f>IF(C1402&lt;draft_picks[[#This Row],[position]],1,IF(C1402&gt;draft_picks[[#This Row],[position]],D1402+1,IF(C1402=draft_picks[[#This Row],[position]],D1402+1)))</f>
        <v>8</v>
      </c>
      <c r="E1403" t="s">
        <v>3543</v>
      </c>
      <c r="F1403" t="str">
        <f>IF(ISBLANK(draft_picks[[#This Row],[movie_id]]),"",_xlfn.XLOOKUP(draft_picks[[#This Row],[movie_id]],drafts.movies[id],drafts.movies[movie_title]))</f>
        <v>Ingrid Goes West</v>
      </c>
      <c r="G1403" s="3" t="s">
        <v>1181</v>
      </c>
      <c r="H1403" t="str">
        <f>IF(ISBLANK(draft_picks[[#This Row],[drafter_id]]),"",_xlfn.XLOOKUP(draft_picks[[#This Row],[drafter_id]],drafters[id],drafters[name]))</f>
        <v>Kristy Puchko</v>
      </c>
      <c r="J1403" t="str">
        <f>IF(ISBLANK(draft_picks[[#This Row],[drafter_team_id]]),"",_xlfn.XLOOKUP(draft_picks[[#This Row],[drafter_team_id]],drafter_teams[id],drafter_teams[name]))</f>
        <v/>
      </c>
      <c r="K1403" s="3" t="s">
        <v>15497</v>
      </c>
      <c r="L1403" t="s">
        <v>15497</v>
      </c>
      <c r="M1403" t="str">
        <f>IF(OR(ISBLANK(draft_picks[[#This Row],[veto_drafter_id]]),draft_picks[[#This Row],[veto_drafter_id]]=""),"",_xlfn.XLOOKUP(draft_picks[[#This Row],[veto_drafter_id]],drafters[id],drafters[name]))</f>
        <v/>
      </c>
      <c r="N1403" t="s">
        <v>15497</v>
      </c>
      <c r="O1403" t="str">
        <f>IF(OR(ISBLANK(draft_picks[[#This Row],[veto_drafter_team_id]]),draft_picks[[#This Row],[veto_drafter_team_id]]=""),"",_xlfn.XLOOKUP(draft_picks[[#This Row],[veto_drafter_team_id]],drafter_teams[id],drafter_teams[name]))</f>
        <v/>
      </c>
      <c r="Q1403" t="s">
        <v>15497</v>
      </c>
      <c r="R1403" t="str">
        <f>IF(OR(ISBLANK(draft_picks[[#This Row],[veto_override_drafter_id]]),draft_picks[[#This Row],[veto_override_drafter_id]]=""),"",_xlfn.XLOOKUP(draft_picks[[#This Row],[veto_override_drafter_id]],drafters[id],drafters[name]))</f>
        <v/>
      </c>
      <c r="S1403" t="s">
        <v>15497</v>
      </c>
      <c r="T1403" t="str">
        <f>IF(OR(ISBLANK(draft_picks[[#This Row],[veto_override_team_id]]),draft_picks[[#This Row],[veto_override_team_id]]=""),"",_xlfn.XLOOKUP(draft_picks[[#This Row],[veto_override_team_id]],drafter_teams[id],drafter_teams[name]))</f>
        <v/>
      </c>
    </row>
    <row r="1404" spans="1:20" x14ac:dyDescent="0.25">
      <c r="A1404" t="s">
        <v>524</v>
      </c>
      <c r="B1404" t="str">
        <f>_xlfn.XLOOKUP(draft_picks[[#This Row],[draft_id]],drafts[id],drafts[title])</f>
        <v>The Internet</v>
      </c>
      <c r="C1404" s="3">
        <v>1</v>
      </c>
      <c r="D1404">
        <f>IF(C1403&lt;draft_picks[[#This Row],[position]],1,IF(C1403&gt;draft_picks[[#This Row],[position]],D1403+1,IF(C1403=draft_picks[[#This Row],[position]],D1403+1)))</f>
        <v>9</v>
      </c>
      <c r="E1404" t="s">
        <v>1422</v>
      </c>
      <c r="F1404" t="str">
        <f>IF(ISBLANK(draft_picks[[#This Row],[movie_id]]),"",_xlfn.XLOOKUP(draft_picks[[#This Row],[movie_id]],drafts.movies[id],drafts.movies[movie_title]))</f>
        <v>Unfriended</v>
      </c>
      <c r="G1404" s="3" t="s">
        <v>859</v>
      </c>
      <c r="H1404" t="str">
        <f>IF(ISBLANK(draft_picks[[#This Row],[drafter_id]]),"",_xlfn.XLOOKUP(draft_picks[[#This Row],[drafter_id]],drafters[id],drafters[name]))</f>
        <v>Angie Han</v>
      </c>
      <c r="J1404" t="str">
        <f>IF(ISBLANK(draft_picks[[#This Row],[drafter_team_id]]),"",_xlfn.XLOOKUP(draft_picks[[#This Row],[drafter_team_id]],drafter_teams[id],drafter_teams[name]))</f>
        <v/>
      </c>
      <c r="K1404" s="3" t="s">
        <v>15497</v>
      </c>
      <c r="L1404" t="s">
        <v>15497</v>
      </c>
      <c r="M1404" t="str">
        <f>IF(OR(ISBLANK(draft_picks[[#This Row],[veto_drafter_id]]),draft_picks[[#This Row],[veto_drafter_id]]=""),"",_xlfn.XLOOKUP(draft_picks[[#This Row],[veto_drafter_id]],drafters[id],drafters[name]))</f>
        <v/>
      </c>
      <c r="N1404" t="s">
        <v>15497</v>
      </c>
      <c r="O1404" t="str">
        <f>IF(OR(ISBLANK(draft_picks[[#This Row],[veto_drafter_team_id]]),draft_picks[[#This Row],[veto_drafter_team_id]]=""),"",_xlfn.XLOOKUP(draft_picks[[#This Row],[veto_drafter_team_id]],drafter_teams[id],drafter_teams[name]))</f>
        <v/>
      </c>
      <c r="Q1404" t="s">
        <v>15497</v>
      </c>
      <c r="R1404" t="str">
        <f>IF(OR(ISBLANK(draft_picks[[#This Row],[veto_override_drafter_id]]),draft_picks[[#This Row],[veto_override_drafter_id]]=""),"",_xlfn.XLOOKUP(draft_picks[[#This Row],[veto_override_drafter_id]],drafters[id],drafters[name]))</f>
        <v/>
      </c>
      <c r="S1404" t="s">
        <v>15497</v>
      </c>
      <c r="T1404" t="str">
        <f>IF(OR(ISBLANK(draft_picks[[#This Row],[veto_override_team_id]]),draft_picks[[#This Row],[veto_override_team_id]]=""),"",_xlfn.XLOOKUP(draft_picks[[#This Row],[veto_override_team_id]],drafter_teams[id],drafter_teams[name]))</f>
        <v/>
      </c>
    </row>
    <row r="1405" spans="1:20" x14ac:dyDescent="0.25">
      <c r="A1405" t="s">
        <v>83</v>
      </c>
      <c r="B1405" t="str">
        <f>_xlfn.XLOOKUP(draft_picks[[#This Row],[draft_id]],drafts[id],drafts[title])</f>
        <v>TV Continuations</v>
      </c>
      <c r="C1405" s="3">
        <v>7</v>
      </c>
      <c r="D1405">
        <f>IF(C1404&lt;draft_picks[[#This Row],[position]],1,IF(C1404&gt;draft_picks[[#This Row],[position]],D1404+1,IF(C1404=draft_picks[[#This Row],[position]],D1404+1)))</f>
        <v>1</v>
      </c>
      <c r="E1405" t="s">
        <v>3403</v>
      </c>
      <c r="F1405" t="str">
        <f>IF(ISBLANK(draft_picks[[#This Row],[movie_id]]),"",_xlfn.XLOOKUP(draft_picks[[#This Row],[movie_id]],drafts.movies[id],drafts.movies[movie_title]))</f>
        <v>Batman</v>
      </c>
      <c r="G1405" s="3" t="s">
        <v>1051</v>
      </c>
      <c r="H1405" t="str">
        <f>IF(ISBLANK(draft_picks[[#This Row],[drafter_id]]),"",_xlfn.XLOOKUP(draft_picks[[#This Row],[drafter_id]],drafters[id],drafters[name]))</f>
        <v>Drew McWeeny</v>
      </c>
      <c r="J1405" t="str">
        <f>IF(ISBLANK(draft_picks[[#This Row],[drafter_team_id]]),"",_xlfn.XLOOKUP(draft_picks[[#This Row],[drafter_team_id]],drafter_teams[id],drafter_teams[name]))</f>
        <v/>
      </c>
      <c r="K1405" s="3" t="s">
        <v>15497</v>
      </c>
      <c r="L1405" t="s">
        <v>15497</v>
      </c>
      <c r="M1405" t="str">
        <f>IF(OR(ISBLANK(draft_picks[[#This Row],[veto_drafter_id]]),draft_picks[[#This Row],[veto_drafter_id]]=""),"",_xlfn.XLOOKUP(draft_picks[[#This Row],[veto_drafter_id]],drafters[id],drafters[name]))</f>
        <v/>
      </c>
      <c r="N1405" t="s">
        <v>15497</v>
      </c>
      <c r="O1405" t="str">
        <f>IF(OR(ISBLANK(draft_picks[[#This Row],[veto_drafter_team_id]]),draft_picks[[#This Row],[veto_drafter_team_id]]=""),"",_xlfn.XLOOKUP(draft_picks[[#This Row],[veto_drafter_team_id]],drafter_teams[id],drafter_teams[name]))</f>
        <v/>
      </c>
      <c r="Q1405" t="s">
        <v>15497</v>
      </c>
      <c r="R1405" t="str">
        <f>IF(OR(ISBLANK(draft_picks[[#This Row],[veto_override_drafter_id]]),draft_picks[[#This Row],[veto_override_drafter_id]]=""),"",_xlfn.XLOOKUP(draft_picks[[#This Row],[veto_override_drafter_id]],drafters[id],drafters[name]))</f>
        <v/>
      </c>
      <c r="S1405" t="s">
        <v>15497</v>
      </c>
      <c r="T1405" t="str">
        <f>IF(OR(ISBLANK(draft_picks[[#This Row],[veto_override_team_id]]),draft_picks[[#This Row],[veto_override_team_id]]=""),"",_xlfn.XLOOKUP(draft_picks[[#This Row],[veto_override_team_id]],drafter_teams[id],drafter_teams[name]))</f>
        <v/>
      </c>
    </row>
    <row r="1406" spans="1:20" x14ac:dyDescent="0.25">
      <c r="A1406" t="s">
        <v>83</v>
      </c>
      <c r="B1406" t="str">
        <f>_xlfn.XLOOKUP(draft_picks[[#This Row],[draft_id]],drafts[id],drafts[title])</f>
        <v>TV Continuations</v>
      </c>
      <c r="C1406" s="3">
        <v>6</v>
      </c>
      <c r="D1406">
        <f>IF(C1405&lt;draft_picks[[#This Row],[position]],1,IF(C1405&gt;draft_picks[[#This Row],[position]],D1405+1,IF(C1405=draft_picks[[#This Row],[position]],D1405+1)))</f>
        <v>2</v>
      </c>
      <c r="E1406" t="s">
        <v>3900</v>
      </c>
      <c r="F1406" t="str">
        <f>IF(ISBLANK(draft_picks[[#This Row],[movie_id]]),"",_xlfn.XLOOKUP(draft_picks[[#This Row],[movie_id]],drafts.movies[id],drafts.movies[movie_title]))</f>
        <v>Jackass Number Two</v>
      </c>
      <c r="G1406" s="3" t="s">
        <v>1051</v>
      </c>
      <c r="H1406" t="str">
        <f>IF(ISBLANK(draft_picks[[#This Row],[drafter_id]]),"",_xlfn.XLOOKUP(draft_picks[[#This Row],[drafter_id]],drafters[id],drafters[name]))</f>
        <v>Drew McWeeny</v>
      </c>
      <c r="J1406" t="str">
        <f>IF(ISBLANK(draft_picks[[#This Row],[drafter_team_id]]),"",_xlfn.XLOOKUP(draft_picks[[#This Row],[drafter_team_id]],drafter_teams[id],drafter_teams[name]))</f>
        <v/>
      </c>
      <c r="K1406" s="3" t="s">
        <v>15484</v>
      </c>
      <c r="L1406" t="s">
        <v>987</v>
      </c>
      <c r="M1406" t="str">
        <f>IF(OR(ISBLANK(draft_picks[[#This Row],[veto_drafter_id]]),draft_picks[[#This Row],[veto_drafter_id]]=""),"",_xlfn.XLOOKUP(draft_picks[[#This Row],[veto_drafter_id]],drafters[id],drafters[name]))</f>
        <v>Alan Sepinwall</v>
      </c>
      <c r="N1406" t="s">
        <v>15497</v>
      </c>
      <c r="O1406" t="str">
        <f>IF(OR(ISBLANK(draft_picks[[#This Row],[veto_drafter_team_id]]),draft_picks[[#This Row],[veto_drafter_team_id]]=""),"",_xlfn.XLOOKUP(draft_picks[[#This Row],[veto_drafter_team_id]],drafter_teams[id],drafter_teams[name]))</f>
        <v/>
      </c>
      <c r="Q1406" t="s">
        <v>15497</v>
      </c>
      <c r="R1406" t="str">
        <f>IF(OR(ISBLANK(draft_picks[[#This Row],[veto_override_drafter_id]]),draft_picks[[#This Row],[veto_override_drafter_id]]=""),"",_xlfn.XLOOKUP(draft_picks[[#This Row],[veto_override_drafter_id]],drafters[id],drafters[name]))</f>
        <v/>
      </c>
      <c r="S1406" t="s">
        <v>15497</v>
      </c>
      <c r="T1406" t="str">
        <f>IF(OR(ISBLANK(draft_picks[[#This Row],[veto_override_team_id]]),draft_picks[[#This Row],[veto_override_team_id]]=""),"",_xlfn.XLOOKUP(draft_picks[[#This Row],[veto_override_team_id]],drafter_teams[id],drafter_teams[name]))</f>
        <v/>
      </c>
    </row>
    <row r="1407" spans="1:20" x14ac:dyDescent="0.25">
      <c r="A1407" t="s">
        <v>83</v>
      </c>
      <c r="B1407" t="str">
        <f>_xlfn.XLOOKUP(draft_picks[[#This Row],[draft_id]],drafts[id],drafts[title])</f>
        <v>TV Continuations</v>
      </c>
      <c r="C1407" s="3">
        <v>6</v>
      </c>
      <c r="D1407">
        <f>IF(C1406&lt;draft_picks[[#This Row],[position]],1,IF(C1406&gt;draft_picks[[#This Row],[position]],D1406+1,IF(C1406=draft_picks[[#This Row],[position]],D1406+1)))</f>
        <v>3</v>
      </c>
      <c r="E1407" t="s">
        <v>1592</v>
      </c>
      <c r="F1407" t="str">
        <f>IF(ISBLANK(draft_picks[[#This Row],[movie_id]]),"",_xlfn.XLOOKUP(draft_picks[[#This Row],[movie_id]],drafts.movies[id],drafts.movies[movie_title]))</f>
        <v>In the Loop</v>
      </c>
      <c r="G1407" s="3" t="s">
        <v>1051</v>
      </c>
      <c r="H1407" t="str">
        <f>IF(ISBLANK(draft_picks[[#This Row],[drafter_id]]),"",_xlfn.XLOOKUP(draft_picks[[#This Row],[drafter_id]],drafters[id],drafters[name]))</f>
        <v>Drew McWeeny</v>
      </c>
      <c r="J1407" t="str">
        <f>IF(ISBLANK(draft_picks[[#This Row],[drafter_team_id]]),"",_xlfn.XLOOKUP(draft_picks[[#This Row],[drafter_team_id]],drafter_teams[id],drafter_teams[name]))</f>
        <v/>
      </c>
      <c r="K1407" s="3" t="s">
        <v>15497</v>
      </c>
      <c r="L1407" t="s">
        <v>15497</v>
      </c>
      <c r="M1407" t="str">
        <f>IF(OR(ISBLANK(draft_picks[[#This Row],[veto_drafter_id]]),draft_picks[[#This Row],[veto_drafter_id]]=""),"",_xlfn.XLOOKUP(draft_picks[[#This Row],[veto_drafter_id]],drafters[id],drafters[name]))</f>
        <v/>
      </c>
      <c r="N1407" t="s">
        <v>15497</v>
      </c>
      <c r="O1407" t="str">
        <f>IF(OR(ISBLANK(draft_picks[[#This Row],[veto_drafter_team_id]]),draft_picks[[#This Row],[veto_drafter_team_id]]=""),"",_xlfn.XLOOKUP(draft_picks[[#This Row],[veto_drafter_team_id]],drafter_teams[id],drafter_teams[name]))</f>
        <v/>
      </c>
      <c r="Q1407" t="s">
        <v>15497</v>
      </c>
      <c r="R1407" t="str">
        <f>IF(OR(ISBLANK(draft_picks[[#This Row],[veto_override_drafter_id]]),draft_picks[[#This Row],[veto_override_drafter_id]]=""),"",_xlfn.XLOOKUP(draft_picks[[#This Row],[veto_override_drafter_id]],drafters[id],drafters[name]))</f>
        <v/>
      </c>
      <c r="S1407" t="s">
        <v>15497</v>
      </c>
      <c r="T1407" t="str">
        <f>IF(OR(ISBLANK(draft_picks[[#This Row],[veto_override_team_id]]),draft_picks[[#This Row],[veto_override_team_id]]=""),"",_xlfn.XLOOKUP(draft_picks[[#This Row],[veto_override_team_id]],drafter_teams[id],drafter_teams[name]))</f>
        <v/>
      </c>
    </row>
    <row r="1408" spans="1:20" x14ac:dyDescent="0.25">
      <c r="A1408" t="s">
        <v>83</v>
      </c>
      <c r="B1408" t="str">
        <f>_xlfn.XLOOKUP(draft_picks[[#This Row],[draft_id]],drafts[id],drafts[title])</f>
        <v>TV Continuations</v>
      </c>
      <c r="C1408" s="3">
        <v>5</v>
      </c>
      <c r="D1408">
        <f>IF(C1407&lt;draft_picks[[#This Row],[position]],1,IF(C1407&gt;draft_picks[[#This Row],[position]],D1407+1,IF(C1407=draft_picks[[#This Row],[position]],D1407+1)))</f>
        <v>4</v>
      </c>
      <c r="E1408" t="s">
        <v>5016</v>
      </c>
      <c r="F1408" t="str">
        <f>IF(ISBLANK(draft_picks[[#This Row],[movie_id]]),"",_xlfn.XLOOKUP(draft_picks[[#This Row],[movie_id]],drafts.movies[id],drafts.movies[movie_title]))</f>
        <v>The Naked Gun: From the Files of Police Squad!</v>
      </c>
      <c r="G1408" s="3" t="s">
        <v>987</v>
      </c>
      <c r="H1408" t="str">
        <f>IF(ISBLANK(draft_picks[[#This Row],[drafter_id]]),"",_xlfn.XLOOKUP(draft_picks[[#This Row],[drafter_id]],drafters[id],drafters[name]))</f>
        <v>Alan Sepinwall</v>
      </c>
      <c r="J1408" t="str">
        <f>IF(ISBLANK(draft_picks[[#This Row],[drafter_team_id]]),"",_xlfn.XLOOKUP(draft_picks[[#This Row],[drafter_team_id]],drafter_teams[id],drafter_teams[name]))</f>
        <v/>
      </c>
      <c r="K1408" s="3" t="s">
        <v>15497</v>
      </c>
      <c r="L1408" t="s">
        <v>15497</v>
      </c>
      <c r="M1408" t="str">
        <f>IF(OR(ISBLANK(draft_picks[[#This Row],[veto_drafter_id]]),draft_picks[[#This Row],[veto_drafter_id]]=""),"",_xlfn.XLOOKUP(draft_picks[[#This Row],[veto_drafter_id]],drafters[id],drafters[name]))</f>
        <v/>
      </c>
      <c r="N1408" t="s">
        <v>15497</v>
      </c>
      <c r="O1408" t="str">
        <f>IF(OR(ISBLANK(draft_picks[[#This Row],[veto_drafter_team_id]]),draft_picks[[#This Row],[veto_drafter_team_id]]=""),"",_xlfn.XLOOKUP(draft_picks[[#This Row],[veto_drafter_team_id]],drafter_teams[id],drafter_teams[name]))</f>
        <v/>
      </c>
      <c r="Q1408" t="s">
        <v>15497</v>
      </c>
      <c r="R1408" t="str">
        <f>IF(OR(ISBLANK(draft_picks[[#This Row],[veto_override_drafter_id]]),draft_picks[[#This Row],[veto_override_drafter_id]]=""),"",_xlfn.XLOOKUP(draft_picks[[#This Row],[veto_override_drafter_id]],drafters[id],drafters[name]))</f>
        <v/>
      </c>
      <c r="S1408" t="s">
        <v>15497</v>
      </c>
      <c r="T1408" t="str">
        <f>IF(OR(ISBLANK(draft_picks[[#This Row],[veto_override_team_id]]),draft_picks[[#This Row],[veto_override_team_id]]=""),"",_xlfn.XLOOKUP(draft_picks[[#This Row],[veto_override_team_id]],drafter_teams[id],drafter_teams[name]))</f>
        <v/>
      </c>
    </row>
    <row r="1409" spans="1:20" x14ac:dyDescent="0.25">
      <c r="A1409" t="s">
        <v>83</v>
      </c>
      <c r="B1409" t="str">
        <f>_xlfn.XLOOKUP(draft_picks[[#This Row],[draft_id]],drafts[id],drafts[title])</f>
        <v>TV Continuations</v>
      </c>
      <c r="C1409" s="3">
        <v>4</v>
      </c>
      <c r="D1409">
        <f>IF(C1408&lt;draft_picks[[#This Row],[position]],1,IF(C1408&gt;draft_picks[[#This Row],[position]],D1408+1,IF(C1408=draft_picks[[#This Row],[position]],D1408+1)))</f>
        <v>5</v>
      </c>
      <c r="E1409" t="s">
        <v>6066</v>
      </c>
      <c r="F1409" t="str">
        <f>IF(ISBLANK(draft_picks[[#This Row],[movie_id]]),"",_xlfn.XLOOKUP(draft_picks[[#This Row],[movie_id]],drafts.movies[id],drafts.movies[movie_title]))</f>
        <v>South Park: Bigger, Longer &amp; Uncut</v>
      </c>
      <c r="G1409" s="3" t="s">
        <v>1051</v>
      </c>
      <c r="H1409" t="str">
        <f>IF(ISBLANK(draft_picks[[#This Row],[drafter_id]]),"",_xlfn.XLOOKUP(draft_picks[[#This Row],[drafter_id]],drafters[id],drafters[name]))</f>
        <v>Drew McWeeny</v>
      </c>
      <c r="J1409" t="str">
        <f>IF(ISBLANK(draft_picks[[#This Row],[drafter_team_id]]),"",_xlfn.XLOOKUP(draft_picks[[#This Row],[drafter_team_id]],drafter_teams[id],drafter_teams[name]))</f>
        <v/>
      </c>
      <c r="K1409" s="3" t="s">
        <v>15497</v>
      </c>
      <c r="L1409" t="s">
        <v>15497</v>
      </c>
      <c r="M1409" t="str">
        <f>IF(OR(ISBLANK(draft_picks[[#This Row],[veto_drafter_id]]),draft_picks[[#This Row],[veto_drafter_id]]=""),"",_xlfn.XLOOKUP(draft_picks[[#This Row],[veto_drafter_id]],drafters[id],drafters[name]))</f>
        <v/>
      </c>
      <c r="N1409" t="s">
        <v>15497</v>
      </c>
      <c r="O1409" t="str">
        <f>IF(OR(ISBLANK(draft_picks[[#This Row],[veto_drafter_team_id]]),draft_picks[[#This Row],[veto_drafter_team_id]]=""),"",_xlfn.XLOOKUP(draft_picks[[#This Row],[veto_drafter_team_id]],drafter_teams[id],drafter_teams[name]))</f>
        <v/>
      </c>
      <c r="Q1409" t="s">
        <v>15497</v>
      </c>
      <c r="R1409" t="str">
        <f>IF(OR(ISBLANK(draft_picks[[#This Row],[veto_override_drafter_id]]),draft_picks[[#This Row],[veto_override_drafter_id]]=""),"",_xlfn.XLOOKUP(draft_picks[[#This Row],[veto_override_drafter_id]],drafters[id],drafters[name]))</f>
        <v/>
      </c>
      <c r="S1409" t="s">
        <v>15497</v>
      </c>
      <c r="T1409" t="str">
        <f>IF(OR(ISBLANK(draft_picks[[#This Row],[veto_override_team_id]]),draft_picks[[#This Row],[veto_override_team_id]]=""),"",_xlfn.XLOOKUP(draft_picks[[#This Row],[veto_override_team_id]],drafter_teams[id],drafter_teams[name]))</f>
        <v/>
      </c>
    </row>
    <row r="1410" spans="1:20" x14ac:dyDescent="0.25">
      <c r="A1410" t="s">
        <v>83</v>
      </c>
      <c r="B1410" t="str">
        <f>_xlfn.XLOOKUP(draft_picks[[#This Row],[draft_id]],drafts[id],drafts[title])</f>
        <v>TV Continuations</v>
      </c>
      <c r="C1410" s="3">
        <v>3</v>
      </c>
      <c r="D1410">
        <f>IF(C1409&lt;draft_picks[[#This Row],[position]],1,IF(C1409&gt;draft_picks[[#This Row],[position]],D1409+1,IF(C1409=draft_picks[[#This Row],[position]],D1409+1)))</f>
        <v>6</v>
      </c>
      <c r="E1410" t="s">
        <v>6555</v>
      </c>
      <c r="F1410" t="str">
        <f>IF(ISBLANK(draft_picks[[#This Row],[movie_id]]),"",_xlfn.XLOOKUP(draft_picks[[#This Row],[movie_id]],drafts.movies[id],drafts.movies[movie_title]))</f>
        <v>The Muppet Movie</v>
      </c>
      <c r="G1410" s="3" t="s">
        <v>987</v>
      </c>
      <c r="H1410" t="str">
        <f>IF(ISBLANK(draft_picks[[#This Row],[drafter_id]]),"",_xlfn.XLOOKUP(draft_picks[[#This Row],[drafter_id]],drafters[id],drafters[name]))</f>
        <v>Alan Sepinwall</v>
      </c>
      <c r="J1410" t="str">
        <f>IF(ISBLANK(draft_picks[[#This Row],[drafter_team_id]]),"",_xlfn.XLOOKUP(draft_picks[[#This Row],[drafter_team_id]],drafter_teams[id],drafter_teams[name]))</f>
        <v/>
      </c>
      <c r="K1410" s="3" t="s">
        <v>15484</v>
      </c>
      <c r="L1410" t="s">
        <v>1051</v>
      </c>
      <c r="M1410" t="str">
        <f>IF(OR(ISBLANK(draft_picks[[#This Row],[veto_drafter_id]]),draft_picks[[#This Row],[veto_drafter_id]]=""),"",_xlfn.XLOOKUP(draft_picks[[#This Row],[veto_drafter_id]],drafters[id],drafters[name]))</f>
        <v>Drew McWeeny</v>
      </c>
      <c r="N1410" t="s">
        <v>15497</v>
      </c>
      <c r="O1410" t="str">
        <f>IF(OR(ISBLANK(draft_picks[[#This Row],[veto_drafter_team_id]]),draft_picks[[#This Row],[veto_drafter_team_id]]=""),"",_xlfn.XLOOKUP(draft_picks[[#This Row],[veto_drafter_team_id]],drafter_teams[id],drafter_teams[name]))</f>
        <v/>
      </c>
      <c r="Q1410" t="s">
        <v>15497</v>
      </c>
      <c r="R1410" t="str">
        <f>IF(OR(ISBLANK(draft_picks[[#This Row],[veto_override_drafter_id]]),draft_picks[[#This Row],[veto_override_drafter_id]]=""),"",_xlfn.XLOOKUP(draft_picks[[#This Row],[veto_override_drafter_id]],drafters[id],drafters[name]))</f>
        <v/>
      </c>
      <c r="S1410" t="s">
        <v>15497</v>
      </c>
      <c r="T1410" t="str">
        <f>IF(OR(ISBLANK(draft_picks[[#This Row],[veto_override_team_id]]),draft_picks[[#This Row],[veto_override_team_id]]=""),"",_xlfn.XLOOKUP(draft_picks[[#This Row],[veto_override_team_id]],drafter_teams[id],drafter_teams[name]))</f>
        <v/>
      </c>
    </row>
    <row r="1411" spans="1:20" x14ac:dyDescent="0.25">
      <c r="A1411" t="s">
        <v>83</v>
      </c>
      <c r="B1411" t="str">
        <f>_xlfn.XLOOKUP(draft_picks[[#This Row],[draft_id]],drafts[id],drafts[title])</f>
        <v>TV Continuations</v>
      </c>
      <c r="C1411" s="3">
        <v>3</v>
      </c>
      <c r="D1411">
        <f>IF(C1410&lt;draft_picks[[#This Row],[position]],1,IF(C1410&gt;draft_picks[[#This Row],[position]],D1410+1,IF(C1410=draft_picks[[#This Row],[position]],D1410+1)))</f>
        <v>7</v>
      </c>
      <c r="E1411" t="s">
        <v>6655</v>
      </c>
      <c r="F1411" t="str">
        <f>IF(ISBLANK(draft_picks[[#This Row],[movie_id]]),"",_xlfn.XLOOKUP(draft_picks[[#This Row],[movie_id]],drafts.movies[id],drafts.movies[movie_title]))</f>
        <v>Batman: Mask of the Phantasm</v>
      </c>
      <c r="G1411" s="3" t="s">
        <v>987</v>
      </c>
      <c r="H1411" t="str">
        <f>IF(ISBLANK(draft_picks[[#This Row],[drafter_id]]),"",_xlfn.XLOOKUP(draft_picks[[#This Row],[drafter_id]],drafters[id],drafters[name]))</f>
        <v>Alan Sepinwall</v>
      </c>
      <c r="J1411" t="str">
        <f>IF(ISBLANK(draft_picks[[#This Row],[drafter_team_id]]),"",_xlfn.XLOOKUP(draft_picks[[#This Row],[drafter_team_id]],drafter_teams[id],drafter_teams[name]))</f>
        <v/>
      </c>
      <c r="K1411" s="3" t="s">
        <v>15497</v>
      </c>
      <c r="L1411" t="s">
        <v>15497</v>
      </c>
      <c r="M1411" t="str">
        <f>IF(OR(ISBLANK(draft_picks[[#This Row],[veto_drafter_id]]),draft_picks[[#This Row],[veto_drafter_id]]=""),"",_xlfn.XLOOKUP(draft_picks[[#This Row],[veto_drafter_id]],drafters[id],drafters[name]))</f>
        <v/>
      </c>
      <c r="N1411" t="s">
        <v>15497</v>
      </c>
      <c r="O1411" t="str">
        <f>IF(OR(ISBLANK(draft_picks[[#This Row],[veto_drafter_team_id]]),draft_picks[[#This Row],[veto_drafter_team_id]]=""),"",_xlfn.XLOOKUP(draft_picks[[#This Row],[veto_drafter_team_id]],drafter_teams[id],drafter_teams[name]))</f>
        <v/>
      </c>
      <c r="Q1411" t="s">
        <v>15497</v>
      </c>
      <c r="R1411" t="str">
        <f>IF(OR(ISBLANK(draft_picks[[#This Row],[veto_override_drafter_id]]),draft_picks[[#This Row],[veto_override_drafter_id]]=""),"",_xlfn.XLOOKUP(draft_picks[[#This Row],[veto_override_drafter_id]],drafters[id],drafters[name]))</f>
        <v/>
      </c>
      <c r="S1411" t="s">
        <v>15497</v>
      </c>
      <c r="T1411" t="str">
        <f>IF(OR(ISBLANK(draft_picks[[#This Row],[veto_override_team_id]]),draft_picks[[#This Row],[veto_override_team_id]]=""),"",_xlfn.XLOOKUP(draft_picks[[#This Row],[veto_override_team_id]],drafter_teams[id],drafter_teams[name]))</f>
        <v/>
      </c>
    </row>
    <row r="1412" spans="1:20" x14ac:dyDescent="0.25">
      <c r="A1412" t="s">
        <v>83</v>
      </c>
      <c r="B1412" t="str">
        <f>_xlfn.XLOOKUP(draft_picks[[#This Row],[draft_id]],drafts[id],drafts[title])</f>
        <v>TV Continuations</v>
      </c>
      <c r="C1412" s="3">
        <v>2</v>
      </c>
      <c r="D1412">
        <f>IF(C1411&lt;draft_picks[[#This Row],[position]],1,IF(C1411&gt;draft_picks[[#This Row],[position]],D1411+1,IF(C1411=draft_picks[[#This Row],[position]],D1411+1)))</f>
        <v>8</v>
      </c>
      <c r="E1412" t="s">
        <v>5513</v>
      </c>
      <c r="F1412" t="str">
        <f>IF(ISBLANK(draft_picks[[#This Row],[movie_id]]),"",_xlfn.XLOOKUP(draft_picks[[#This Row],[movie_id]],drafts.movies[id],drafts.movies[movie_title]))</f>
        <v>Star Trek II: The Wrath of Khan</v>
      </c>
      <c r="G1412" s="3" t="s">
        <v>1051</v>
      </c>
      <c r="H1412" t="str">
        <f>IF(ISBLANK(draft_picks[[#This Row],[drafter_id]]),"",_xlfn.XLOOKUP(draft_picks[[#This Row],[drafter_id]],drafters[id],drafters[name]))</f>
        <v>Drew McWeeny</v>
      </c>
      <c r="J1412" t="str">
        <f>IF(ISBLANK(draft_picks[[#This Row],[drafter_team_id]]),"",_xlfn.XLOOKUP(draft_picks[[#This Row],[drafter_team_id]],drafter_teams[id],drafter_teams[name]))</f>
        <v/>
      </c>
      <c r="K1412" s="3" t="s">
        <v>15497</v>
      </c>
      <c r="L1412" t="s">
        <v>15497</v>
      </c>
      <c r="M1412" t="str">
        <f>IF(OR(ISBLANK(draft_picks[[#This Row],[veto_drafter_id]]),draft_picks[[#This Row],[veto_drafter_id]]=""),"",_xlfn.XLOOKUP(draft_picks[[#This Row],[veto_drafter_id]],drafters[id],drafters[name]))</f>
        <v/>
      </c>
      <c r="N1412" t="s">
        <v>15497</v>
      </c>
      <c r="O1412" t="str">
        <f>IF(OR(ISBLANK(draft_picks[[#This Row],[veto_drafter_team_id]]),draft_picks[[#This Row],[veto_drafter_team_id]]=""),"",_xlfn.XLOOKUP(draft_picks[[#This Row],[veto_drafter_team_id]],drafter_teams[id],drafter_teams[name]))</f>
        <v/>
      </c>
      <c r="Q1412" t="s">
        <v>15497</v>
      </c>
      <c r="R1412" t="str">
        <f>IF(OR(ISBLANK(draft_picks[[#This Row],[veto_override_drafter_id]]),draft_picks[[#This Row],[veto_override_drafter_id]]=""),"",_xlfn.XLOOKUP(draft_picks[[#This Row],[veto_override_drafter_id]],drafters[id],drafters[name]))</f>
        <v/>
      </c>
      <c r="S1412" t="s">
        <v>15497</v>
      </c>
      <c r="T1412" t="str">
        <f>IF(OR(ISBLANK(draft_picks[[#This Row],[veto_override_team_id]]),draft_picks[[#This Row],[veto_override_team_id]]=""),"",_xlfn.XLOOKUP(draft_picks[[#This Row],[veto_override_team_id]],drafter_teams[id],drafter_teams[name]))</f>
        <v/>
      </c>
    </row>
    <row r="1413" spans="1:20" x14ac:dyDescent="0.25">
      <c r="A1413" t="s">
        <v>83</v>
      </c>
      <c r="B1413" t="str">
        <f>_xlfn.XLOOKUP(draft_picks[[#This Row],[draft_id]],drafts[id],drafts[title])</f>
        <v>TV Continuations</v>
      </c>
      <c r="C1413" s="3">
        <v>1</v>
      </c>
      <c r="D1413">
        <f>IF(C1412&lt;draft_picks[[#This Row],[position]],1,IF(C1412&gt;draft_picks[[#This Row],[position]],D1412+1,IF(C1412=draft_picks[[#This Row],[position]],D1412+1)))</f>
        <v>9</v>
      </c>
      <c r="E1413" t="s">
        <v>6555</v>
      </c>
      <c r="F1413" t="str">
        <f>IF(ISBLANK(draft_picks[[#This Row],[movie_id]]),"",_xlfn.XLOOKUP(draft_picks[[#This Row],[movie_id]],drafts.movies[id],drafts.movies[movie_title]))</f>
        <v>The Muppet Movie</v>
      </c>
      <c r="G1413" s="3" t="s">
        <v>987</v>
      </c>
      <c r="H1413" t="str">
        <f>IF(ISBLANK(draft_picks[[#This Row],[drafter_id]]),"",_xlfn.XLOOKUP(draft_picks[[#This Row],[drafter_id]],drafters[id],drafters[name]))</f>
        <v>Alan Sepinwall</v>
      </c>
      <c r="J1413" t="str">
        <f>IF(ISBLANK(draft_picks[[#This Row],[drafter_team_id]]),"",_xlfn.XLOOKUP(draft_picks[[#This Row],[drafter_team_id]],drafter_teams[id],drafter_teams[name]))</f>
        <v/>
      </c>
      <c r="K1413" s="3" t="s">
        <v>15497</v>
      </c>
      <c r="L1413" t="s">
        <v>15497</v>
      </c>
      <c r="M1413" t="str">
        <f>IF(OR(ISBLANK(draft_picks[[#This Row],[veto_drafter_id]]),draft_picks[[#This Row],[veto_drafter_id]]=""),"",_xlfn.XLOOKUP(draft_picks[[#This Row],[veto_drafter_id]],drafters[id],drafters[name]))</f>
        <v/>
      </c>
      <c r="N1413" t="s">
        <v>15497</v>
      </c>
      <c r="O1413" t="str">
        <f>IF(OR(ISBLANK(draft_picks[[#This Row],[veto_drafter_team_id]]),draft_picks[[#This Row],[veto_drafter_team_id]]=""),"",_xlfn.XLOOKUP(draft_picks[[#This Row],[veto_drafter_team_id]],drafter_teams[id],drafter_teams[name]))</f>
        <v/>
      </c>
      <c r="Q1413" t="s">
        <v>15497</v>
      </c>
      <c r="R1413" t="str">
        <f>IF(OR(ISBLANK(draft_picks[[#This Row],[veto_override_drafter_id]]),draft_picks[[#This Row],[veto_override_drafter_id]]=""),"",_xlfn.XLOOKUP(draft_picks[[#This Row],[veto_override_drafter_id]],drafters[id],drafters[name]))</f>
        <v/>
      </c>
      <c r="S1413" t="s">
        <v>15497</v>
      </c>
      <c r="T1413" t="str">
        <f>IF(OR(ISBLANK(draft_picks[[#This Row],[veto_override_team_id]]),draft_picks[[#This Row],[veto_override_team_id]]=""),"",_xlfn.XLOOKUP(draft_picks[[#This Row],[veto_override_team_id]],drafter_teams[id],drafter_teams[name]))</f>
        <v/>
      </c>
    </row>
    <row r="1414" spans="1:20" x14ac:dyDescent="0.25">
      <c r="A1414" t="s">
        <v>506</v>
      </c>
      <c r="B1414" t="str">
        <f>_xlfn.XLOOKUP(draft_picks[[#This Row],[draft_id]],drafts[id],drafts[title])</f>
        <v>Hellraiser</v>
      </c>
      <c r="C1414" s="3">
        <v>7</v>
      </c>
      <c r="D1414">
        <f>IF(C1413&lt;draft_picks[[#This Row],[position]],1,IF(C1413&gt;draft_picks[[#This Row],[position]],D1413+1,IF(C1413=draft_picks[[#This Row],[position]],D1413+1)))</f>
        <v>1</v>
      </c>
      <c r="E1414" t="s">
        <v>7859</v>
      </c>
      <c r="F1414" t="str">
        <f>IF(ISBLANK(draft_picks[[#This Row],[movie_id]]),"",_xlfn.XLOOKUP(draft_picks[[#This Row],[movie_id]],drafts.movies[id],drafts.movies[movie_title]))</f>
        <v>Hellraiser: Revelations</v>
      </c>
      <c r="G1414" s="3" t="s">
        <v>969</v>
      </c>
      <c r="H1414" t="str">
        <f>IF(ISBLANK(draft_picks[[#This Row],[drafter_id]]),"",_xlfn.XLOOKUP(draft_picks[[#This Row],[drafter_id]],drafters[id],drafters[name]))</f>
        <v>Graham Skipper</v>
      </c>
      <c r="J1414" t="str">
        <f>IF(ISBLANK(draft_picks[[#This Row],[drafter_team_id]]),"",_xlfn.XLOOKUP(draft_picks[[#This Row],[drafter_team_id]],drafter_teams[id],drafter_teams[name]))</f>
        <v/>
      </c>
      <c r="K1414" s="3" t="s">
        <v>15497</v>
      </c>
      <c r="L1414" t="s">
        <v>15497</v>
      </c>
      <c r="M1414" t="str">
        <f>IF(OR(ISBLANK(draft_picks[[#This Row],[veto_drafter_id]]),draft_picks[[#This Row],[veto_drafter_id]]=""),"",_xlfn.XLOOKUP(draft_picks[[#This Row],[veto_drafter_id]],drafters[id],drafters[name]))</f>
        <v/>
      </c>
      <c r="N1414" t="s">
        <v>15497</v>
      </c>
      <c r="O1414" t="str">
        <f>IF(OR(ISBLANK(draft_picks[[#This Row],[veto_drafter_team_id]]),draft_picks[[#This Row],[veto_drafter_team_id]]=""),"",_xlfn.XLOOKUP(draft_picks[[#This Row],[veto_drafter_team_id]],drafter_teams[id],drafter_teams[name]))</f>
        <v/>
      </c>
      <c r="Q1414" t="s">
        <v>15497</v>
      </c>
      <c r="R1414" t="str">
        <f>IF(OR(ISBLANK(draft_picks[[#This Row],[veto_override_drafter_id]]),draft_picks[[#This Row],[veto_override_drafter_id]]=""),"",_xlfn.XLOOKUP(draft_picks[[#This Row],[veto_override_drafter_id]],drafters[id],drafters[name]))</f>
        <v/>
      </c>
      <c r="S1414" t="s">
        <v>15497</v>
      </c>
      <c r="T1414" t="str">
        <f>IF(OR(ISBLANK(draft_picks[[#This Row],[veto_override_team_id]]),draft_picks[[#This Row],[veto_override_team_id]]=""),"",_xlfn.XLOOKUP(draft_picks[[#This Row],[veto_override_team_id]],drafter_teams[id],drafter_teams[name]))</f>
        <v/>
      </c>
    </row>
    <row r="1415" spans="1:20" x14ac:dyDescent="0.25">
      <c r="A1415" t="s">
        <v>506</v>
      </c>
      <c r="B1415" t="str">
        <f>_xlfn.XLOOKUP(draft_picks[[#This Row],[draft_id]],drafts[id],drafts[title])</f>
        <v>Hellraiser</v>
      </c>
      <c r="C1415" s="3">
        <v>6</v>
      </c>
      <c r="D1415">
        <f>IF(C1414&lt;draft_picks[[#This Row],[position]],1,IF(C1414&gt;draft_picks[[#This Row],[position]],D1414+1,IF(C1414=draft_picks[[#This Row],[position]],D1414+1)))</f>
        <v>2</v>
      </c>
      <c r="E1415" t="s">
        <v>2057</v>
      </c>
      <c r="F1415" t="str">
        <f>IF(ISBLANK(draft_picks[[#This Row],[movie_id]]),"",_xlfn.XLOOKUP(draft_picks[[#This Row],[movie_id]],drafts.movies[id],drafts.movies[movie_title]))</f>
        <v>Hellraiser: Deader</v>
      </c>
      <c r="G1415" s="3" t="s">
        <v>969</v>
      </c>
      <c r="H1415" t="str">
        <f>IF(ISBLANK(draft_picks[[#This Row],[drafter_id]]),"",_xlfn.XLOOKUP(draft_picks[[#This Row],[drafter_id]],drafters[id],drafters[name]))</f>
        <v>Graham Skipper</v>
      </c>
      <c r="J1415" t="str">
        <f>IF(ISBLANK(draft_picks[[#This Row],[drafter_team_id]]),"",_xlfn.XLOOKUP(draft_picks[[#This Row],[drafter_team_id]],drafter_teams[id],drafter_teams[name]))</f>
        <v/>
      </c>
      <c r="K1415" s="3" t="s">
        <v>15497</v>
      </c>
      <c r="L1415" t="s">
        <v>15497</v>
      </c>
      <c r="M1415" t="str">
        <f>IF(OR(ISBLANK(draft_picks[[#This Row],[veto_drafter_id]]),draft_picks[[#This Row],[veto_drafter_id]]=""),"",_xlfn.XLOOKUP(draft_picks[[#This Row],[veto_drafter_id]],drafters[id],drafters[name]))</f>
        <v/>
      </c>
      <c r="N1415" t="s">
        <v>15497</v>
      </c>
      <c r="O1415" t="str">
        <f>IF(OR(ISBLANK(draft_picks[[#This Row],[veto_drafter_team_id]]),draft_picks[[#This Row],[veto_drafter_team_id]]=""),"",_xlfn.XLOOKUP(draft_picks[[#This Row],[veto_drafter_team_id]],drafter_teams[id],drafter_teams[name]))</f>
        <v/>
      </c>
      <c r="Q1415" t="s">
        <v>15497</v>
      </c>
      <c r="R1415" t="str">
        <f>IF(OR(ISBLANK(draft_picks[[#This Row],[veto_override_drafter_id]]),draft_picks[[#This Row],[veto_override_drafter_id]]=""),"",_xlfn.XLOOKUP(draft_picks[[#This Row],[veto_override_drafter_id]],drafters[id],drafters[name]))</f>
        <v/>
      </c>
      <c r="S1415" t="s">
        <v>15497</v>
      </c>
      <c r="T1415" t="str">
        <f>IF(OR(ISBLANK(draft_picks[[#This Row],[veto_override_team_id]]),draft_picks[[#This Row],[veto_override_team_id]]=""),"",_xlfn.XLOOKUP(draft_picks[[#This Row],[veto_override_team_id]],drafter_teams[id],drafter_teams[name]))</f>
        <v/>
      </c>
    </row>
    <row r="1416" spans="1:20" x14ac:dyDescent="0.25">
      <c r="A1416" t="s">
        <v>506</v>
      </c>
      <c r="B1416" t="str">
        <f>_xlfn.XLOOKUP(draft_picks[[#This Row],[draft_id]],drafts[id],drafts[title])</f>
        <v>Hellraiser</v>
      </c>
      <c r="C1416" s="3">
        <v>5</v>
      </c>
      <c r="D1416">
        <f>IF(C1415&lt;draft_picks[[#This Row],[position]],1,IF(C1415&gt;draft_picks[[#This Row],[position]],D1415+1,IF(C1415=draft_picks[[#This Row],[position]],D1415+1)))</f>
        <v>3</v>
      </c>
      <c r="E1416" t="s">
        <v>7408</v>
      </c>
      <c r="F1416" t="str">
        <f>IF(ISBLANK(draft_picks[[#This Row],[movie_id]]),"",_xlfn.XLOOKUP(draft_picks[[#This Row],[movie_id]],drafts.movies[id],drafts.movies[movie_title]))</f>
        <v>Hellraiser: Bloodline</v>
      </c>
      <c r="G1416" s="3" t="s">
        <v>845</v>
      </c>
      <c r="H1416" t="str">
        <f>IF(ISBLANK(draft_picks[[#This Row],[drafter_id]]),"",_xlfn.XLOOKUP(draft_picks[[#This Row],[drafter_id]],drafters[id],drafters[name]))</f>
        <v>Rebekah McKendry</v>
      </c>
      <c r="J1416" t="str">
        <f>IF(ISBLANK(draft_picks[[#This Row],[drafter_team_id]]),"",_xlfn.XLOOKUP(draft_picks[[#This Row],[drafter_team_id]],drafter_teams[id],drafter_teams[name]))</f>
        <v/>
      </c>
      <c r="K1416" s="3" t="s">
        <v>15484</v>
      </c>
      <c r="L1416" t="s">
        <v>969</v>
      </c>
      <c r="M1416" t="str">
        <f>IF(OR(ISBLANK(draft_picks[[#This Row],[veto_drafter_id]]),draft_picks[[#This Row],[veto_drafter_id]]=""),"",_xlfn.XLOOKUP(draft_picks[[#This Row],[veto_drafter_id]],drafters[id],drafters[name]))</f>
        <v>Graham Skipper</v>
      </c>
      <c r="N1416" t="s">
        <v>15497</v>
      </c>
      <c r="O1416" t="str">
        <f>IF(OR(ISBLANK(draft_picks[[#This Row],[veto_drafter_team_id]]),draft_picks[[#This Row],[veto_drafter_team_id]]=""),"",_xlfn.XLOOKUP(draft_picks[[#This Row],[veto_drafter_team_id]],drafter_teams[id],drafter_teams[name]))</f>
        <v/>
      </c>
      <c r="Q1416" t="s">
        <v>15497</v>
      </c>
      <c r="R1416" t="str">
        <f>IF(OR(ISBLANK(draft_picks[[#This Row],[veto_override_drafter_id]]),draft_picks[[#This Row],[veto_override_drafter_id]]=""),"",_xlfn.XLOOKUP(draft_picks[[#This Row],[veto_override_drafter_id]],drafters[id],drafters[name]))</f>
        <v/>
      </c>
      <c r="S1416" t="s">
        <v>15497</v>
      </c>
      <c r="T1416" t="str">
        <f>IF(OR(ISBLANK(draft_picks[[#This Row],[veto_override_team_id]]),draft_picks[[#This Row],[veto_override_team_id]]=""),"",_xlfn.XLOOKUP(draft_picks[[#This Row],[veto_override_team_id]],drafter_teams[id],drafter_teams[name]))</f>
        <v/>
      </c>
    </row>
    <row r="1417" spans="1:20" x14ac:dyDescent="0.25">
      <c r="A1417" t="s">
        <v>506</v>
      </c>
      <c r="B1417" t="str">
        <f>_xlfn.XLOOKUP(draft_picks[[#This Row],[draft_id]],drafts[id],drafts[title])</f>
        <v>Hellraiser</v>
      </c>
      <c r="C1417" s="3">
        <v>5</v>
      </c>
      <c r="D1417">
        <f>IF(C1416&lt;draft_picks[[#This Row],[position]],1,IF(C1416&gt;draft_picks[[#This Row],[position]],D1416+1,IF(C1416=draft_picks[[#This Row],[position]],D1416+1)))</f>
        <v>4</v>
      </c>
      <c r="E1417" t="s">
        <v>6628</v>
      </c>
      <c r="F1417" t="str">
        <f>IF(ISBLANK(draft_picks[[#This Row],[movie_id]]),"",_xlfn.XLOOKUP(draft_picks[[#This Row],[movie_id]],drafts.movies[id],drafts.movies[movie_title]))</f>
        <v>Hellraiser: Inferno</v>
      </c>
      <c r="G1417" s="3" t="s">
        <v>845</v>
      </c>
      <c r="H1417" t="str">
        <f>IF(ISBLANK(draft_picks[[#This Row],[drafter_id]]),"",_xlfn.XLOOKUP(draft_picks[[#This Row],[drafter_id]],drafters[id],drafters[name]))</f>
        <v>Rebekah McKendry</v>
      </c>
      <c r="J1417" t="str">
        <f>IF(ISBLANK(draft_picks[[#This Row],[drafter_team_id]]),"",_xlfn.XLOOKUP(draft_picks[[#This Row],[drafter_team_id]],drafter_teams[id],drafter_teams[name]))</f>
        <v/>
      </c>
      <c r="K1417" s="3" t="s">
        <v>15497</v>
      </c>
      <c r="L1417" t="s">
        <v>15497</v>
      </c>
      <c r="M1417" t="str">
        <f>IF(OR(ISBLANK(draft_picks[[#This Row],[veto_drafter_id]]),draft_picks[[#This Row],[veto_drafter_id]]=""),"",_xlfn.XLOOKUP(draft_picks[[#This Row],[veto_drafter_id]],drafters[id],drafters[name]))</f>
        <v/>
      </c>
      <c r="N1417" t="s">
        <v>15497</v>
      </c>
      <c r="O1417" t="str">
        <f>IF(OR(ISBLANK(draft_picks[[#This Row],[veto_drafter_team_id]]),draft_picks[[#This Row],[veto_drafter_team_id]]=""),"",_xlfn.XLOOKUP(draft_picks[[#This Row],[veto_drafter_team_id]],drafter_teams[id],drafter_teams[name]))</f>
        <v/>
      </c>
      <c r="Q1417" t="s">
        <v>15497</v>
      </c>
      <c r="R1417" t="str">
        <f>IF(OR(ISBLANK(draft_picks[[#This Row],[veto_override_drafter_id]]),draft_picks[[#This Row],[veto_override_drafter_id]]=""),"",_xlfn.XLOOKUP(draft_picks[[#This Row],[veto_override_drafter_id]],drafters[id],drafters[name]))</f>
        <v/>
      </c>
      <c r="S1417" t="s">
        <v>15497</v>
      </c>
      <c r="T1417" t="str">
        <f>IF(OR(ISBLANK(draft_picks[[#This Row],[veto_override_team_id]]),draft_picks[[#This Row],[veto_override_team_id]]=""),"",_xlfn.XLOOKUP(draft_picks[[#This Row],[veto_override_team_id]],drafter_teams[id],drafter_teams[name]))</f>
        <v/>
      </c>
    </row>
    <row r="1418" spans="1:20" x14ac:dyDescent="0.25">
      <c r="A1418" t="s">
        <v>506</v>
      </c>
      <c r="B1418" t="str">
        <f>_xlfn.XLOOKUP(draft_picks[[#This Row],[draft_id]],drafts[id],drafts[title])</f>
        <v>Hellraiser</v>
      </c>
      <c r="C1418" s="3">
        <v>4</v>
      </c>
      <c r="D1418">
        <f>IF(C1417&lt;draft_picks[[#This Row],[position]],1,IF(C1417&gt;draft_picks[[#This Row],[position]],D1417+1,IF(C1417=draft_picks[[#This Row],[position]],D1417+1)))</f>
        <v>5</v>
      </c>
      <c r="E1418" t="s">
        <v>2380</v>
      </c>
      <c r="F1418" t="str">
        <f>IF(ISBLANK(draft_picks[[#This Row],[movie_id]]),"",_xlfn.XLOOKUP(draft_picks[[#This Row],[movie_id]],drafts.movies[id],drafts.movies[movie_title]))</f>
        <v>Hellraiser III: Hell on Earth</v>
      </c>
      <c r="G1418" s="3" t="s">
        <v>969</v>
      </c>
      <c r="H1418" t="str">
        <f>IF(ISBLANK(draft_picks[[#This Row],[drafter_id]]),"",_xlfn.XLOOKUP(draft_picks[[#This Row],[drafter_id]],drafters[id],drafters[name]))</f>
        <v>Graham Skipper</v>
      </c>
      <c r="J1418" t="str">
        <f>IF(ISBLANK(draft_picks[[#This Row],[drafter_team_id]]),"",_xlfn.XLOOKUP(draft_picks[[#This Row],[drafter_team_id]],drafter_teams[id],drafter_teams[name]))</f>
        <v/>
      </c>
      <c r="K1418" s="3" t="s">
        <v>15497</v>
      </c>
      <c r="L1418" t="s">
        <v>15497</v>
      </c>
      <c r="M1418" t="str">
        <f>IF(OR(ISBLANK(draft_picks[[#This Row],[veto_drafter_id]]),draft_picks[[#This Row],[veto_drafter_id]]=""),"",_xlfn.XLOOKUP(draft_picks[[#This Row],[veto_drafter_id]],drafters[id],drafters[name]))</f>
        <v/>
      </c>
      <c r="N1418" t="s">
        <v>15497</v>
      </c>
      <c r="O1418" t="str">
        <f>IF(OR(ISBLANK(draft_picks[[#This Row],[veto_drafter_team_id]]),draft_picks[[#This Row],[veto_drafter_team_id]]=""),"",_xlfn.XLOOKUP(draft_picks[[#This Row],[veto_drafter_team_id]],drafter_teams[id],drafter_teams[name]))</f>
        <v/>
      </c>
      <c r="Q1418" t="s">
        <v>15497</v>
      </c>
      <c r="R1418" t="str">
        <f>IF(OR(ISBLANK(draft_picks[[#This Row],[veto_override_drafter_id]]),draft_picks[[#This Row],[veto_override_drafter_id]]=""),"",_xlfn.XLOOKUP(draft_picks[[#This Row],[veto_override_drafter_id]],drafters[id],drafters[name]))</f>
        <v/>
      </c>
      <c r="S1418" t="s">
        <v>15497</v>
      </c>
      <c r="T1418" t="str">
        <f>IF(OR(ISBLANK(draft_picks[[#This Row],[veto_override_team_id]]),draft_picks[[#This Row],[veto_override_team_id]]=""),"",_xlfn.XLOOKUP(draft_picks[[#This Row],[veto_override_team_id]],drafter_teams[id],drafter_teams[name]))</f>
        <v/>
      </c>
    </row>
    <row r="1419" spans="1:20" x14ac:dyDescent="0.25">
      <c r="A1419" t="s">
        <v>506</v>
      </c>
      <c r="B1419" t="str">
        <f>_xlfn.XLOOKUP(draft_picks[[#This Row],[draft_id]],drafts[id],drafts[title])</f>
        <v>Hellraiser</v>
      </c>
      <c r="C1419" s="3">
        <v>3</v>
      </c>
      <c r="D1419">
        <f>IF(C1418&lt;draft_picks[[#This Row],[position]],1,IF(C1418&gt;draft_picks[[#This Row],[position]],D1418+1,IF(C1418=draft_picks[[#This Row],[position]],D1418+1)))</f>
        <v>6</v>
      </c>
      <c r="E1419" t="s">
        <v>7408</v>
      </c>
      <c r="F1419" t="str">
        <f>IF(ISBLANK(draft_picks[[#This Row],[movie_id]]),"",_xlfn.XLOOKUP(draft_picks[[#This Row],[movie_id]],drafts.movies[id],drafts.movies[movie_title]))</f>
        <v>Hellraiser: Bloodline</v>
      </c>
      <c r="G1419" s="3" t="s">
        <v>845</v>
      </c>
      <c r="H1419" t="str">
        <f>IF(ISBLANK(draft_picks[[#This Row],[drafter_id]]),"",_xlfn.XLOOKUP(draft_picks[[#This Row],[drafter_id]],drafters[id],drafters[name]))</f>
        <v>Rebekah McKendry</v>
      </c>
      <c r="J1419" t="str">
        <f>IF(ISBLANK(draft_picks[[#This Row],[drafter_team_id]]),"",_xlfn.XLOOKUP(draft_picks[[#This Row],[drafter_team_id]],drafter_teams[id],drafter_teams[name]))</f>
        <v/>
      </c>
      <c r="K1419" s="3" t="s">
        <v>15497</v>
      </c>
      <c r="L1419" t="s">
        <v>15497</v>
      </c>
      <c r="M1419" t="str">
        <f>IF(OR(ISBLANK(draft_picks[[#This Row],[veto_drafter_id]]),draft_picks[[#This Row],[veto_drafter_id]]=""),"",_xlfn.XLOOKUP(draft_picks[[#This Row],[veto_drafter_id]],drafters[id],drafters[name]))</f>
        <v/>
      </c>
      <c r="N1419" t="s">
        <v>15497</v>
      </c>
      <c r="O1419" t="str">
        <f>IF(OR(ISBLANK(draft_picks[[#This Row],[veto_drafter_team_id]]),draft_picks[[#This Row],[veto_drafter_team_id]]=""),"",_xlfn.XLOOKUP(draft_picks[[#This Row],[veto_drafter_team_id]],drafter_teams[id],drafter_teams[name]))</f>
        <v/>
      </c>
      <c r="Q1419" t="s">
        <v>15497</v>
      </c>
      <c r="R1419" t="str">
        <f>IF(OR(ISBLANK(draft_picks[[#This Row],[veto_override_drafter_id]]),draft_picks[[#This Row],[veto_override_drafter_id]]=""),"",_xlfn.XLOOKUP(draft_picks[[#This Row],[veto_override_drafter_id]],drafters[id],drafters[name]))</f>
        <v/>
      </c>
      <c r="S1419" t="s">
        <v>15497</v>
      </c>
      <c r="T1419" t="str">
        <f>IF(OR(ISBLANK(draft_picks[[#This Row],[veto_override_team_id]]),draft_picks[[#This Row],[veto_override_team_id]]=""),"",_xlfn.XLOOKUP(draft_picks[[#This Row],[veto_override_team_id]],drafter_teams[id],drafter_teams[name]))</f>
        <v/>
      </c>
    </row>
    <row r="1420" spans="1:20" x14ac:dyDescent="0.25">
      <c r="A1420" t="s">
        <v>506</v>
      </c>
      <c r="B1420" t="str">
        <f>_xlfn.XLOOKUP(draft_picks[[#This Row],[draft_id]],drafts[id],drafts[title])</f>
        <v>Hellraiser</v>
      </c>
      <c r="C1420" s="3">
        <v>2</v>
      </c>
      <c r="D1420">
        <f>IF(C1419&lt;draft_picks[[#This Row],[position]],1,IF(C1419&gt;draft_picks[[#This Row],[position]],D1419+1,IF(C1419=draft_picks[[#This Row],[position]],D1419+1)))</f>
        <v>7</v>
      </c>
      <c r="E1420" t="s">
        <v>6994</v>
      </c>
      <c r="F1420" t="str">
        <f>IF(ISBLANK(draft_picks[[#This Row],[movie_id]]),"",_xlfn.XLOOKUP(draft_picks[[#This Row],[movie_id]],drafts.movies[id],drafts.movies[movie_title]))</f>
        <v>Hellbound: Hellraiser II</v>
      </c>
      <c r="G1420" s="3" t="s">
        <v>969</v>
      </c>
      <c r="H1420" t="str">
        <f>IF(ISBLANK(draft_picks[[#This Row],[drafter_id]]),"",_xlfn.XLOOKUP(draft_picks[[#This Row],[drafter_id]],drafters[id],drafters[name]))</f>
        <v>Graham Skipper</v>
      </c>
      <c r="J1420" t="str">
        <f>IF(ISBLANK(draft_picks[[#This Row],[drafter_team_id]]),"",_xlfn.XLOOKUP(draft_picks[[#This Row],[drafter_team_id]],drafter_teams[id],drafter_teams[name]))</f>
        <v/>
      </c>
      <c r="K1420" s="3" t="s">
        <v>15497</v>
      </c>
      <c r="L1420" t="s">
        <v>15497</v>
      </c>
      <c r="M1420" t="str">
        <f>IF(OR(ISBLANK(draft_picks[[#This Row],[veto_drafter_id]]),draft_picks[[#This Row],[veto_drafter_id]]=""),"",_xlfn.XLOOKUP(draft_picks[[#This Row],[veto_drafter_id]],drafters[id],drafters[name]))</f>
        <v/>
      </c>
      <c r="N1420" t="s">
        <v>15497</v>
      </c>
      <c r="O1420" t="str">
        <f>IF(OR(ISBLANK(draft_picks[[#This Row],[veto_drafter_team_id]]),draft_picks[[#This Row],[veto_drafter_team_id]]=""),"",_xlfn.XLOOKUP(draft_picks[[#This Row],[veto_drafter_team_id]],drafter_teams[id],drafter_teams[name]))</f>
        <v/>
      </c>
      <c r="Q1420" t="s">
        <v>15497</v>
      </c>
      <c r="R1420" t="str">
        <f>IF(OR(ISBLANK(draft_picks[[#This Row],[veto_override_drafter_id]]),draft_picks[[#This Row],[veto_override_drafter_id]]=""),"",_xlfn.XLOOKUP(draft_picks[[#This Row],[veto_override_drafter_id]],drafters[id],drafters[name]))</f>
        <v/>
      </c>
      <c r="S1420" t="s">
        <v>15497</v>
      </c>
      <c r="T1420" t="str">
        <f>IF(OR(ISBLANK(draft_picks[[#This Row],[veto_override_team_id]]),draft_picks[[#This Row],[veto_override_team_id]]=""),"",_xlfn.XLOOKUP(draft_picks[[#This Row],[veto_override_team_id]],drafter_teams[id],drafter_teams[name]))</f>
        <v/>
      </c>
    </row>
    <row r="1421" spans="1:20" x14ac:dyDescent="0.25">
      <c r="A1421" t="s">
        <v>506</v>
      </c>
      <c r="B1421" t="str">
        <f>_xlfn.XLOOKUP(draft_picks[[#This Row],[draft_id]],drafts[id],drafts[title])</f>
        <v>Hellraiser</v>
      </c>
      <c r="C1421" s="3">
        <v>1</v>
      </c>
      <c r="D1421">
        <f>IF(C1420&lt;draft_picks[[#This Row],[position]],1,IF(C1420&gt;draft_picks[[#This Row],[position]],D1420+1,IF(C1420=draft_picks[[#This Row],[position]],D1420+1)))</f>
        <v>8</v>
      </c>
      <c r="E1421" t="s">
        <v>5887</v>
      </c>
      <c r="F1421" t="str">
        <f>IF(ISBLANK(draft_picks[[#This Row],[movie_id]]),"",_xlfn.XLOOKUP(draft_picks[[#This Row],[movie_id]],drafts.movies[id],drafts.movies[movie_title]))</f>
        <v>Hellraiser</v>
      </c>
      <c r="G1421" s="3" t="s">
        <v>845</v>
      </c>
      <c r="H1421" t="str">
        <f>IF(ISBLANK(draft_picks[[#This Row],[drafter_id]]),"",_xlfn.XLOOKUP(draft_picks[[#This Row],[drafter_id]],drafters[id],drafters[name]))</f>
        <v>Rebekah McKendry</v>
      </c>
      <c r="J1421" t="str">
        <f>IF(ISBLANK(draft_picks[[#This Row],[drafter_team_id]]),"",_xlfn.XLOOKUP(draft_picks[[#This Row],[drafter_team_id]],drafter_teams[id],drafter_teams[name]))</f>
        <v/>
      </c>
      <c r="K1421" s="3" t="s">
        <v>15497</v>
      </c>
      <c r="L1421" t="s">
        <v>15497</v>
      </c>
      <c r="M1421" t="str">
        <f>IF(OR(ISBLANK(draft_picks[[#This Row],[veto_drafter_id]]),draft_picks[[#This Row],[veto_drafter_id]]=""),"",_xlfn.XLOOKUP(draft_picks[[#This Row],[veto_drafter_id]],drafters[id],drafters[name]))</f>
        <v/>
      </c>
      <c r="N1421" t="s">
        <v>15497</v>
      </c>
      <c r="O1421" t="str">
        <f>IF(OR(ISBLANK(draft_picks[[#This Row],[veto_drafter_team_id]]),draft_picks[[#This Row],[veto_drafter_team_id]]=""),"",_xlfn.XLOOKUP(draft_picks[[#This Row],[veto_drafter_team_id]],drafter_teams[id],drafter_teams[name]))</f>
        <v/>
      </c>
      <c r="Q1421" t="s">
        <v>15497</v>
      </c>
      <c r="R1421" t="str">
        <f>IF(OR(ISBLANK(draft_picks[[#This Row],[veto_override_drafter_id]]),draft_picks[[#This Row],[veto_override_drafter_id]]=""),"",_xlfn.XLOOKUP(draft_picks[[#This Row],[veto_override_drafter_id]],drafters[id],drafters[name]))</f>
        <v/>
      </c>
      <c r="S1421" t="s">
        <v>15497</v>
      </c>
      <c r="T1421" t="str">
        <f>IF(OR(ISBLANK(draft_picks[[#This Row],[veto_override_team_id]]),draft_picks[[#This Row],[veto_override_team_id]]=""),"",_xlfn.XLOOKUP(draft_picks[[#This Row],[veto_override_team_id]],drafter_teams[id],drafter_teams[name]))</f>
        <v/>
      </c>
    </row>
    <row r="1422" spans="1:20" x14ac:dyDescent="0.25">
      <c r="A1422" t="s">
        <v>514</v>
      </c>
      <c r="B1422" t="str">
        <f>_xlfn.XLOOKUP(draft_picks[[#This Row],[draft_id]],drafts[id],drafts[title])</f>
        <v>Natalie Wood</v>
      </c>
      <c r="C1422" s="3">
        <v>7</v>
      </c>
      <c r="D1422">
        <f>IF(C1421&lt;draft_picks[[#This Row],[position]],1,IF(C1421&gt;draft_picks[[#This Row],[position]],D1421+1,IF(C1421=draft_picks[[#This Row],[position]],D1421+1)))</f>
        <v>1</v>
      </c>
      <c r="E1422" t="s">
        <v>2320</v>
      </c>
      <c r="F1422" t="str">
        <f>IF(ISBLANK(draft_picks[[#This Row],[movie_id]]),"",_xlfn.XLOOKUP(draft_picks[[#This Row],[movie_id]],drafts.movies[id],drafts.movies[movie_title]))</f>
        <v>Rebel Without a Cause</v>
      </c>
      <c r="G1422" s="3" t="s">
        <v>951</v>
      </c>
      <c r="H1422" t="str">
        <f>IF(ISBLANK(draft_picks[[#This Row],[drafter_id]]),"",_xlfn.XLOOKUP(draft_picks[[#This Row],[drafter_id]],drafters[id],drafters[name]))</f>
        <v>Maureen Lee Lenker</v>
      </c>
      <c r="J1422" t="str">
        <f>IF(ISBLANK(draft_picks[[#This Row],[drafter_team_id]]),"",_xlfn.XLOOKUP(draft_picks[[#This Row],[drafter_team_id]],drafter_teams[id],drafter_teams[name]))</f>
        <v/>
      </c>
      <c r="K1422" s="3" t="s">
        <v>15497</v>
      </c>
      <c r="L1422" t="s">
        <v>15497</v>
      </c>
      <c r="M1422" t="str">
        <f>IF(OR(ISBLANK(draft_picks[[#This Row],[veto_drafter_id]]),draft_picks[[#This Row],[veto_drafter_id]]=""),"",_xlfn.XLOOKUP(draft_picks[[#This Row],[veto_drafter_id]],drafters[id],drafters[name]))</f>
        <v/>
      </c>
      <c r="N1422" t="s">
        <v>15497</v>
      </c>
      <c r="O1422" t="str">
        <f>IF(OR(ISBLANK(draft_picks[[#This Row],[veto_drafter_team_id]]),draft_picks[[#This Row],[veto_drafter_team_id]]=""),"",_xlfn.XLOOKUP(draft_picks[[#This Row],[veto_drafter_team_id]],drafter_teams[id],drafter_teams[name]))</f>
        <v/>
      </c>
      <c r="Q1422" t="s">
        <v>15497</v>
      </c>
      <c r="R1422" t="str">
        <f>IF(OR(ISBLANK(draft_picks[[#This Row],[veto_override_drafter_id]]),draft_picks[[#This Row],[veto_override_drafter_id]]=""),"",_xlfn.XLOOKUP(draft_picks[[#This Row],[veto_override_drafter_id]],drafters[id],drafters[name]))</f>
        <v/>
      </c>
      <c r="S1422" t="s">
        <v>15497</v>
      </c>
      <c r="T1422" t="str">
        <f>IF(OR(ISBLANK(draft_picks[[#This Row],[veto_override_team_id]]),draft_picks[[#This Row],[veto_override_team_id]]=""),"",_xlfn.XLOOKUP(draft_picks[[#This Row],[veto_override_team_id]],drafter_teams[id],drafter_teams[name]))</f>
        <v/>
      </c>
    </row>
    <row r="1423" spans="1:20" x14ac:dyDescent="0.25">
      <c r="A1423" t="s">
        <v>514</v>
      </c>
      <c r="B1423" t="str">
        <f>_xlfn.XLOOKUP(draft_picks[[#This Row],[draft_id]],drafts[id],drafts[title])</f>
        <v>Natalie Wood</v>
      </c>
      <c r="C1423" s="3">
        <v>6</v>
      </c>
      <c r="D1423">
        <f>IF(C1422&lt;draft_picks[[#This Row],[position]],1,IF(C1422&gt;draft_picks[[#This Row],[position]],D1422+1,IF(C1422=draft_picks[[#This Row],[position]],D1422+1)))</f>
        <v>2</v>
      </c>
      <c r="E1423" t="s">
        <v>7754</v>
      </c>
      <c r="F1423" t="str">
        <f>IF(ISBLANK(draft_picks[[#This Row],[movie_id]]),"",_xlfn.XLOOKUP(draft_picks[[#This Row],[movie_id]],drafts.movies[id],drafts.movies[movie_title]))</f>
        <v>Driftwood</v>
      </c>
      <c r="G1423" s="3" t="s">
        <v>951</v>
      </c>
      <c r="H1423" t="str">
        <f>IF(ISBLANK(draft_picks[[#This Row],[drafter_id]]),"",_xlfn.XLOOKUP(draft_picks[[#This Row],[drafter_id]],drafters[id],drafters[name]))</f>
        <v>Maureen Lee Lenker</v>
      </c>
      <c r="J1423" t="str">
        <f>IF(ISBLANK(draft_picks[[#This Row],[drafter_team_id]]),"",_xlfn.XLOOKUP(draft_picks[[#This Row],[drafter_team_id]],drafter_teams[id],drafter_teams[name]))</f>
        <v/>
      </c>
      <c r="K1423" s="3" t="s">
        <v>15484</v>
      </c>
      <c r="L1423" t="s">
        <v>1133</v>
      </c>
      <c r="M1423" t="str">
        <f>IF(OR(ISBLANK(draft_picks[[#This Row],[veto_drafter_id]]),draft_picks[[#This Row],[veto_drafter_id]]=""),"",_xlfn.XLOOKUP(draft_picks[[#This Row],[veto_drafter_id]],drafters[id],drafters[name]))</f>
        <v>Oriana Nudo</v>
      </c>
      <c r="N1423" t="s">
        <v>15497</v>
      </c>
      <c r="O1423" t="str">
        <f>IF(OR(ISBLANK(draft_picks[[#This Row],[veto_drafter_team_id]]),draft_picks[[#This Row],[veto_drafter_team_id]]=""),"",_xlfn.XLOOKUP(draft_picks[[#This Row],[veto_drafter_team_id]],drafter_teams[id],drafter_teams[name]))</f>
        <v/>
      </c>
      <c r="Q1423" t="s">
        <v>15497</v>
      </c>
      <c r="R1423" t="str">
        <f>IF(OR(ISBLANK(draft_picks[[#This Row],[veto_override_drafter_id]]),draft_picks[[#This Row],[veto_override_drafter_id]]=""),"",_xlfn.XLOOKUP(draft_picks[[#This Row],[veto_override_drafter_id]],drafters[id],drafters[name]))</f>
        <v/>
      </c>
      <c r="S1423" t="s">
        <v>15497</v>
      </c>
      <c r="T1423" t="str">
        <f>IF(OR(ISBLANK(draft_picks[[#This Row],[veto_override_team_id]]),draft_picks[[#This Row],[veto_override_team_id]]=""),"",_xlfn.XLOOKUP(draft_picks[[#This Row],[veto_override_team_id]],drafter_teams[id],drafter_teams[name]))</f>
        <v/>
      </c>
    </row>
    <row r="1424" spans="1:20" x14ac:dyDescent="0.25">
      <c r="A1424" t="s">
        <v>514</v>
      </c>
      <c r="B1424" t="str">
        <f>_xlfn.XLOOKUP(draft_picks[[#This Row],[draft_id]],drafts[id],drafts[title])</f>
        <v>Natalie Wood</v>
      </c>
      <c r="C1424" s="3">
        <v>6</v>
      </c>
      <c r="D1424">
        <f>IF(C1423&lt;draft_picks[[#This Row],[position]],1,IF(C1423&gt;draft_picks[[#This Row],[position]],D1423+1,IF(C1423=draft_picks[[#This Row],[position]],D1423+1)))</f>
        <v>3</v>
      </c>
      <c r="E1424" t="s">
        <v>5139</v>
      </c>
      <c r="F1424" t="str">
        <f>IF(ISBLANK(draft_picks[[#This Row],[movie_id]]),"",_xlfn.XLOOKUP(draft_picks[[#This Row],[movie_id]],drafts.movies[id],drafts.movies[movie_title]))</f>
        <v>All the Fine Young Cannibals</v>
      </c>
      <c r="G1424" s="3" t="s">
        <v>951</v>
      </c>
      <c r="H1424" t="str">
        <f>IF(ISBLANK(draft_picks[[#This Row],[drafter_id]]),"",_xlfn.XLOOKUP(draft_picks[[#This Row],[drafter_id]],drafters[id],drafters[name]))</f>
        <v>Maureen Lee Lenker</v>
      </c>
      <c r="J1424" t="str">
        <f>IF(ISBLANK(draft_picks[[#This Row],[drafter_team_id]]),"",_xlfn.XLOOKUP(draft_picks[[#This Row],[drafter_team_id]],drafter_teams[id],drafter_teams[name]))</f>
        <v/>
      </c>
      <c r="K1424" s="3" t="s">
        <v>15484</v>
      </c>
      <c r="L1424" t="s">
        <v>1133</v>
      </c>
      <c r="M1424" t="str">
        <f>IF(OR(ISBLANK(draft_picks[[#This Row],[veto_drafter_id]]),draft_picks[[#This Row],[veto_drafter_id]]=""),"",_xlfn.XLOOKUP(draft_picks[[#This Row],[veto_drafter_id]],drafters[id],drafters[name]))</f>
        <v>Oriana Nudo</v>
      </c>
      <c r="N1424" t="s">
        <v>15497</v>
      </c>
      <c r="O1424" t="str">
        <f>IF(OR(ISBLANK(draft_picks[[#This Row],[veto_drafter_team_id]]),draft_picks[[#This Row],[veto_drafter_team_id]]=""),"",_xlfn.XLOOKUP(draft_picks[[#This Row],[veto_drafter_team_id]],drafter_teams[id],drafter_teams[name]))</f>
        <v/>
      </c>
      <c r="Q1424" t="s">
        <v>15497</v>
      </c>
      <c r="R1424" t="str">
        <f>IF(OR(ISBLANK(draft_picks[[#This Row],[veto_override_drafter_id]]),draft_picks[[#This Row],[veto_override_drafter_id]]=""),"",_xlfn.XLOOKUP(draft_picks[[#This Row],[veto_override_drafter_id]],drafters[id],drafters[name]))</f>
        <v/>
      </c>
      <c r="S1424" t="s">
        <v>15497</v>
      </c>
      <c r="T1424" t="str">
        <f>IF(OR(ISBLANK(draft_picks[[#This Row],[veto_override_team_id]]),draft_picks[[#This Row],[veto_override_team_id]]=""),"",_xlfn.XLOOKUP(draft_picks[[#This Row],[veto_override_team_id]],drafter_teams[id],drafter_teams[name]))</f>
        <v/>
      </c>
    </row>
    <row r="1425" spans="1:20" x14ac:dyDescent="0.25">
      <c r="A1425" t="s">
        <v>514</v>
      </c>
      <c r="B1425" t="str">
        <f>_xlfn.XLOOKUP(draft_picks[[#This Row],[draft_id]],drafts[id],drafts[title])</f>
        <v>Natalie Wood</v>
      </c>
      <c r="C1425" s="3">
        <v>6</v>
      </c>
      <c r="D1425">
        <f>IF(C1424&lt;draft_picks[[#This Row],[position]],1,IF(C1424&gt;draft_picks[[#This Row],[position]],D1424+1,IF(C1424=draft_picks[[#This Row],[position]],D1424+1)))</f>
        <v>4</v>
      </c>
      <c r="E1425" t="s">
        <v>7147</v>
      </c>
      <c r="F1425" t="str">
        <f>IF(ISBLANK(draft_picks[[#This Row],[movie_id]]),"",_xlfn.XLOOKUP(draft_picks[[#This Row],[movie_id]],drafts.movies[id],drafts.movies[movie_title]))</f>
        <v>This Property Is Condemned</v>
      </c>
      <c r="G1425" s="3" t="s">
        <v>951</v>
      </c>
      <c r="H1425" t="str">
        <f>IF(ISBLANK(draft_picks[[#This Row],[drafter_id]]),"",_xlfn.XLOOKUP(draft_picks[[#This Row],[drafter_id]],drafters[id],drafters[name]))</f>
        <v>Maureen Lee Lenker</v>
      </c>
      <c r="J1425" t="str">
        <f>IF(ISBLANK(draft_picks[[#This Row],[drafter_team_id]]),"",_xlfn.XLOOKUP(draft_picks[[#This Row],[drafter_team_id]],drafter_teams[id],drafter_teams[name]))</f>
        <v/>
      </c>
      <c r="K1425" s="3" t="s">
        <v>15497</v>
      </c>
      <c r="L1425" t="s">
        <v>15497</v>
      </c>
      <c r="M1425" t="str">
        <f>IF(OR(ISBLANK(draft_picks[[#This Row],[veto_drafter_id]]),draft_picks[[#This Row],[veto_drafter_id]]=""),"",_xlfn.XLOOKUP(draft_picks[[#This Row],[veto_drafter_id]],drafters[id],drafters[name]))</f>
        <v/>
      </c>
      <c r="N1425" t="s">
        <v>15497</v>
      </c>
      <c r="O1425" t="str">
        <f>IF(OR(ISBLANK(draft_picks[[#This Row],[veto_drafter_team_id]]),draft_picks[[#This Row],[veto_drafter_team_id]]=""),"",_xlfn.XLOOKUP(draft_picks[[#This Row],[veto_drafter_team_id]],drafter_teams[id],drafter_teams[name]))</f>
        <v/>
      </c>
      <c r="Q1425" t="s">
        <v>15497</v>
      </c>
      <c r="R1425" t="str">
        <f>IF(OR(ISBLANK(draft_picks[[#This Row],[veto_override_drafter_id]]),draft_picks[[#This Row],[veto_override_drafter_id]]=""),"",_xlfn.XLOOKUP(draft_picks[[#This Row],[veto_override_drafter_id]],drafters[id],drafters[name]))</f>
        <v/>
      </c>
      <c r="S1425" t="s">
        <v>15497</v>
      </c>
      <c r="T1425" t="str">
        <f>IF(OR(ISBLANK(draft_picks[[#This Row],[veto_override_team_id]]),draft_picks[[#This Row],[veto_override_team_id]]=""),"",_xlfn.XLOOKUP(draft_picks[[#This Row],[veto_override_team_id]],drafter_teams[id],drafter_teams[name]))</f>
        <v/>
      </c>
    </row>
    <row r="1426" spans="1:20" x14ac:dyDescent="0.25">
      <c r="A1426" t="s">
        <v>514</v>
      </c>
      <c r="B1426" t="str">
        <f>_xlfn.XLOOKUP(draft_picks[[#This Row],[draft_id]],drafts[id],drafts[title])</f>
        <v>Natalie Wood</v>
      </c>
      <c r="C1426" s="3">
        <v>5</v>
      </c>
      <c r="D1426">
        <f>IF(C1425&lt;draft_picks[[#This Row],[position]],1,IF(C1425&gt;draft_picks[[#This Row],[position]],D1425+1,IF(C1425=draft_picks[[#This Row],[position]],D1425+1)))</f>
        <v>5</v>
      </c>
      <c r="E1426" t="s">
        <v>4157</v>
      </c>
      <c r="F1426" t="str">
        <f>IF(ISBLANK(draft_picks[[#This Row],[movie_id]]),"",_xlfn.XLOOKUP(draft_picks[[#This Row],[movie_id]],drafts.movies[id],drafts.movies[movie_title]))</f>
        <v>Miracle on 34th Street</v>
      </c>
      <c r="G1426" s="3" t="s">
        <v>1133</v>
      </c>
      <c r="H1426" t="str">
        <f>IF(ISBLANK(draft_picks[[#This Row],[drafter_id]]),"",_xlfn.XLOOKUP(draft_picks[[#This Row],[drafter_id]],drafters[id],drafters[name]))</f>
        <v>Oriana Nudo</v>
      </c>
      <c r="J1426" t="str">
        <f>IF(ISBLANK(draft_picks[[#This Row],[drafter_team_id]]),"",_xlfn.XLOOKUP(draft_picks[[#This Row],[drafter_team_id]],drafter_teams[id],drafter_teams[name]))</f>
        <v/>
      </c>
      <c r="K1426" s="3" t="s">
        <v>15497</v>
      </c>
      <c r="L1426" t="s">
        <v>15497</v>
      </c>
      <c r="M1426" t="str">
        <f>IF(OR(ISBLANK(draft_picks[[#This Row],[veto_drafter_id]]),draft_picks[[#This Row],[veto_drafter_id]]=""),"",_xlfn.XLOOKUP(draft_picks[[#This Row],[veto_drafter_id]],drafters[id],drafters[name]))</f>
        <v/>
      </c>
      <c r="N1426" t="s">
        <v>15497</v>
      </c>
      <c r="O1426" t="str">
        <f>IF(OR(ISBLANK(draft_picks[[#This Row],[veto_drafter_team_id]]),draft_picks[[#This Row],[veto_drafter_team_id]]=""),"",_xlfn.XLOOKUP(draft_picks[[#This Row],[veto_drafter_team_id]],drafter_teams[id],drafter_teams[name]))</f>
        <v/>
      </c>
      <c r="Q1426" t="s">
        <v>15497</v>
      </c>
      <c r="R1426" t="str">
        <f>IF(OR(ISBLANK(draft_picks[[#This Row],[veto_override_drafter_id]]),draft_picks[[#This Row],[veto_override_drafter_id]]=""),"",_xlfn.XLOOKUP(draft_picks[[#This Row],[veto_override_drafter_id]],drafters[id],drafters[name]))</f>
        <v/>
      </c>
      <c r="S1426" t="s">
        <v>15497</v>
      </c>
      <c r="T1426" t="str">
        <f>IF(OR(ISBLANK(draft_picks[[#This Row],[veto_override_team_id]]),draft_picks[[#This Row],[veto_override_team_id]]=""),"",_xlfn.XLOOKUP(draft_picks[[#This Row],[veto_override_team_id]],drafter_teams[id],drafter_teams[name]))</f>
        <v/>
      </c>
    </row>
    <row r="1427" spans="1:20" x14ac:dyDescent="0.25">
      <c r="A1427" t="s">
        <v>514</v>
      </c>
      <c r="B1427" t="str">
        <f>_xlfn.XLOOKUP(draft_picks[[#This Row],[draft_id]],drafts[id],drafts[title])</f>
        <v>Natalie Wood</v>
      </c>
      <c r="C1427" s="3">
        <v>4</v>
      </c>
      <c r="D1427">
        <f>IF(C1426&lt;draft_picks[[#This Row],[position]],1,IF(C1426&gt;draft_picks[[#This Row],[position]],D1426+1,IF(C1426=draft_picks[[#This Row],[position]],D1426+1)))</f>
        <v>6</v>
      </c>
      <c r="E1427" t="s">
        <v>1985</v>
      </c>
      <c r="F1427" t="str">
        <f>IF(ISBLANK(draft_picks[[#This Row],[movie_id]]),"",_xlfn.XLOOKUP(draft_picks[[#This Row],[movie_id]],drafts.movies[id],drafts.movies[movie_title]))</f>
        <v>Love with the Proper Stranger</v>
      </c>
      <c r="G1427" s="3" t="s">
        <v>951</v>
      </c>
      <c r="H1427" t="str">
        <f>IF(ISBLANK(draft_picks[[#This Row],[drafter_id]]),"",_xlfn.XLOOKUP(draft_picks[[#This Row],[drafter_id]],drafters[id],drafters[name]))</f>
        <v>Maureen Lee Lenker</v>
      </c>
      <c r="J1427" t="str">
        <f>IF(ISBLANK(draft_picks[[#This Row],[drafter_team_id]]),"",_xlfn.XLOOKUP(draft_picks[[#This Row],[drafter_team_id]],drafter_teams[id],drafter_teams[name]))</f>
        <v/>
      </c>
      <c r="K1427" s="3" t="s">
        <v>15497</v>
      </c>
      <c r="L1427" t="s">
        <v>15497</v>
      </c>
      <c r="M1427" t="str">
        <f>IF(OR(ISBLANK(draft_picks[[#This Row],[veto_drafter_id]]),draft_picks[[#This Row],[veto_drafter_id]]=""),"",_xlfn.XLOOKUP(draft_picks[[#This Row],[veto_drafter_id]],drafters[id],drafters[name]))</f>
        <v/>
      </c>
      <c r="N1427" t="s">
        <v>15497</v>
      </c>
      <c r="O1427" t="str">
        <f>IF(OR(ISBLANK(draft_picks[[#This Row],[veto_drafter_team_id]]),draft_picks[[#This Row],[veto_drafter_team_id]]=""),"",_xlfn.XLOOKUP(draft_picks[[#This Row],[veto_drafter_team_id]],drafter_teams[id],drafter_teams[name]))</f>
        <v/>
      </c>
      <c r="Q1427" t="s">
        <v>15497</v>
      </c>
      <c r="R1427" t="str">
        <f>IF(OR(ISBLANK(draft_picks[[#This Row],[veto_override_drafter_id]]),draft_picks[[#This Row],[veto_override_drafter_id]]=""),"",_xlfn.XLOOKUP(draft_picks[[#This Row],[veto_override_drafter_id]],drafters[id],drafters[name]))</f>
        <v/>
      </c>
      <c r="S1427" t="s">
        <v>15497</v>
      </c>
      <c r="T1427" t="str">
        <f>IF(OR(ISBLANK(draft_picks[[#This Row],[veto_override_team_id]]),draft_picks[[#This Row],[veto_override_team_id]]=""),"",_xlfn.XLOOKUP(draft_picks[[#This Row],[veto_override_team_id]],drafter_teams[id],drafter_teams[name]))</f>
        <v/>
      </c>
    </row>
    <row r="1428" spans="1:20" x14ac:dyDescent="0.25">
      <c r="A1428" t="s">
        <v>514</v>
      </c>
      <c r="B1428" t="str">
        <f>_xlfn.XLOOKUP(draft_picks[[#This Row],[draft_id]],drafts[id],drafts[title])</f>
        <v>Natalie Wood</v>
      </c>
      <c r="C1428" s="3">
        <v>3</v>
      </c>
      <c r="D1428">
        <f>IF(C1427&lt;draft_picks[[#This Row],[position]],1,IF(C1427&gt;draft_picks[[#This Row],[position]],D1427+1,IF(C1427=draft_picks[[#This Row],[position]],D1427+1)))</f>
        <v>7</v>
      </c>
      <c r="E1428" t="s">
        <v>6087</v>
      </c>
      <c r="F1428" t="str">
        <f>IF(ISBLANK(draft_picks[[#This Row],[movie_id]]),"",_xlfn.XLOOKUP(draft_picks[[#This Row],[movie_id]],drafts.movies[id],drafts.movies[movie_title]))</f>
        <v>West Side Story</v>
      </c>
      <c r="G1428" s="3" t="s">
        <v>1133</v>
      </c>
      <c r="H1428" t="str">
        <f>IF(ISBLANK(draft_picks[[#This Row],[drafter_id]]),"",_xlfn.XLOOKUP(draft_picks[[#This Row],[drafter_id]],drafters[id],drafters[name]))</f>
        <v>Oriana Nudo</v>
      </c>
      <c r="J1428" t="str">
        <f>IF(ISBLANK(draft_picks[[#This Row],[drafter_team_id]]),"",_xlfn.XLOOKUP(draft_picks[[#This Row],[drafter_team_id]],drafter_teams[id],drafter_teams[name]))</f>
        <v/>
      </c>
      <c r="K1428" s="3" t="s">
        <v>15484</v>
      </c>
      <c r="L1428" t="s">
        <v>951</v>
      </c>
      <c r="M1428" t="str">
        <f>IF(OR(ISBLANK(draft_picks[[#This Row],[veto_drafter_id]]),draft_picks[[#This Row],[veto_drafter_id]]=""),"",_xlfn.XLOOKUP(draft_picks[[#This Row],[veto_drafter_id]],drafters[id],drafters[name]))</f>
        <v>Maureen Lee Lenker</v>
      </c>
      <c r="N1428" t="s">
        <v>15497</v>
      </c>
      <c r="O1428" t="str">
        <f>IF(OR(ISBLANK(draft_picks[[#This Row],[veto_drafter_team_id]]),draft_picks[[#This Row],[veto_drafter_team_id]]=""),"",_xlfn.XLOOKUP(draft_picks[[#This Row],[veto_drafter_team_id]],drafter_teams[id],drafter_teams[name]))</f>
        <v/>
      </c>
      <c r="Q1428" t="s">
        <v>15497</v>
      </c>
      <c r="R1428" t="str">
        <f>IF(OR(ISBLANK(draft_picks[[#This Row],[veto_override_drafter_id]]),draft_picks[[#This Row],[veto_override_drafter_id]]=""),"",_xlfn.XLOOKUP(draft_picks[[#This Row],[veto_override_drafter_id]],drafters[id],drafters[name]))</f>
        <v/>
      </c>
      <c r="S1428" t="s">
        <v>15497</v>
      </c>
      <c r="T1428" t="str">
        <f>IF(OR(ISBLANK(draft_picks[[#This Row],[veto_override_team_id]]),draft_picks[[#This Row],[veto_override_team_id]]=""),"",_xlfn.XLOOKUP(draft_picks[[#This Row],[veto_override_team_id]],drafter_teams[id],drafter_teams[name]))</f>
        <v/>
      </c>
    </row>
    <row r="1429" spans="1:20" x14ac:dyDescent="0.25">
      <c r="A1429" t="s">
        <v>514</v>
      </c>
      <c r="B1429" t="str">
        <f>_xlfn.XLOOKUP(draft_picks[[#This Row],[draft_id]],drafts[id],drafts[title])</f>
        <v>Natalie Wood</v>
      </c>
      <c r="C1429" s="3">
        <v>3</v>
      </c>
      <c r="D1429">
        <f>IF(C1428&lt;draft_picks[[#This Row],[position]],1,IF(C1428&gt;draft_picks[[#This Row],[position]],D1428+1,IF(C1428=draft_picks[[#This Row],[position]],D1428+1)))</f>
        <v>8</v>
      </c>
      <c r="E1429" t="s">
        <v>7865</v>
      </c>
      <c r="F1429" t="str">
        <f>IF(ISBLANK(draft_picks[[#This Row],[movie_id]]),"",_xlfn.XLOOKUP(draft_picks[[#This Row],[movie_id]],drafts.movies[id],drafts.movies[movie_title]))</f>
        <v>Bob &amp; Carol &amp; Ted &amp; Alice</v>
      </c>
      <c r="G1429" s="3" t="s">
        <v>1133</v>
      </c>
      <c r="H1429" t="str">
        <f>IF(ISBLANK(draft_picks[[#This Row],[drafter_id]]),"",_xlfn.XLOOKUP(draft_picks[[#This Row],[drafter_id]],drafters[id],drafters[name]))</f>
        <v>Oriana Nudo</v>
      </c>
      <c r="J1429" t="str">
        <f>IF(ISBLANK(draft_picks[[#This Row],[drafter_team_id]]),"",_xlfn.XLOOKUP(draft_picks[[#This Row],[drafter_team_id]],drafter_teams[id],drafter_teams[name]))</f>
        <v/>
      </c>
      <c r="K1429" s="3" t="s">
        <v>15497</v>
      </c>
      <c r="L1429" t="s">
        <v>15497</v>
      </c>
      <c r="M1429" t="str">
        <f>IF(OR(ISBLANK(draft_picks[[#This Row],[veto_drafter_id]]),draft_picks[[#This Row],[veto_drafter_id]]=""),"",_xlfn.XLOOKUP(draft_picks[[#This Row],[veto_drafter_id]],drafters[id],drafters[name]))</f>
        <v/>
      </c>
      <c r="N1429" t="s">
        <v>15497</v>
      </c>
      <c r="O1429" t="str">
        <f>IF(OR(ISBLANK(draft_picks[[#This Row],[veto_drafter_team_id]]),draft_picks[[#This Row],[veto_drafter_team_id]]=""),"",_xlfn.XLOOKUP(draft_picks[[#This Row],[veto_drafter_team_id]],drafter_teams[id],drafter_teams[name]))</f>
        <v/>
      </c>
      <c r="Q1429" t="s">
        <v>15497</v>
      </c>
      <c r="R1429" t="str">
        <f>IF(OR(ISBLANK(draft_picks[[#This Row],[veto_override_drafter_id]]),draft_picks[[#This Row],[veto_override_drafter_id]]=""),"",_xlfn.XLOOKUP(draft_picks[[#This Row],[veto_override_drafter_id]],drafters[id],drafters[name]))</f>
        <v/>
      </c>
      <c r="S1429" t="s">
        <v>15497</v>
      </c>
      <c r="T1429" t="str">
        <f>IF(OR(ISBLANK(draft_picks[[#This Row],[veto_override_team_id]]),draft_picks[[#This Row],[veto_override_team_id]]=""),"",_xlfn.XLOOKUP(draft_picks[[#This Row],[veto_override_team_id]],drafter_teams[id],drafter_teams[name]))</f>
        <v/>
      </c>
    </row>
    <row r="1430" spans="1:20" x14ac:dyDescent="0.25">
      <c r="A1430" t="s">
        <v>514</v>
      </c>
      <c r="B1430" t="str">
        <f>_xlfn.XLOOKUP(draft_picks[[#This Row],[draft_id]],drafts[id],drafts[title])</f>
        <v>Natalie Wood</v>
      </c>
      <c r="C1430" s="3">
        <v>2</v>
      </c>
      <c r="D1430">
        <f>IF(C1429&lt;draft_picks[[#This Row],[position]],1,IF(C1429&gt;draft_picks[[#This Row],[position]],D1429+1,IF(C1429=draft_picks[[#This Row],[position]],D1429+1)))</f>
        <v>9</v>
      </c>
      <c r="E1430" t="s">
        <v>3271</v>
      </c>
      <c r="F1430" t="str">
        <f>IF(ISBLANK(draft_picks[[#This Row],[movie_id]]),"",_xlfn.XLOOKUP(draft_picks[[#This Row],[movie_id]],drafts.movies[id],drafts.movies[movie_title]))</f>
        <v>Splendor in the Grass</v>
      </c>
      <c r="G1430" s="3" t="s">
        <v>951</v>
      </c>
      <c r="H1430" t="str">
        <f>IF(ISBLANK(draft_picks[[#This Row],[drafter_id]]),"",_xlfn.XLOOKUP(draft_picks[[#This Row],[drafter_id]],drafters[id],drafters[name]))</f>
        <v>Maureen Lee Lenker</v>
      </c>
      <c r="J1430" t="str">
        <f>IF(ISBLANK(draft_picks[[#This Row],[drafter_team_id]]),"",_xlfn.XLOOKUP(draft_picks[[#This Row],[drafter_team_id]],drafter_teams[id],drafter_teams[name]))</f>
        <v/>
      </c>
      <c r="K1430" s="3" t="s">
        <v>15497</v>
      </c>
      <c r="L1430" t="s">
        <v>15497</v>
      </c>
      <c r="M1430" t="str">
        <f>IF(OR(ISBLANK(draft_picks[[#This Row],[veto_drafter_id]]),draft_picks[[#This Row],[veto_drafter_id]]=""),"",_xlfn.XLOOKUP(draft_picks[[#This Row],[veto_drafter_id]],drafters[id],drafters[name]))</f>
        <v/>
      </c>
      <c r="N1430" t="s">
        <v>15497</v>
      </c>
      <c r="O1430" t="str">
        <f>IF(OR(ISBLANK(draft_picks[[#This Row],[veto_drafter_team_id]]),draft_picks[[#This Row],[veto_drafter_team_id]]=""),"",_xlfn.XLOOKUP(draft_picks[[#This Row],[veto_drafter_team_id]],drafter_teams[id],drafter_teams[name]))</f>
        <v/>
      </c>
      <c r="Q1430" t="s">
        <v>15497</v>
      </c>
      <c r="R1430" t="str">
        <f>IF(OR(ISBLANK(draft_picks[[#This Row],[veto_override_drafter_id]]),draft_picks[[#This Row],[veto_override_drafter_id]]=""),"",_xlfn.XLOOKUP(draft_picks[[#This Row],[veto_override_drafter_id]],drafters[id],drafters[name]))</f>
        <v/>
      </c>
      <c r="S1430" t="s">
        <v>15497</v>
      </c>
      <c r="T1430" t="str">
        <f>IF(OR(ISBLANK(draft_picks[[#This Row],[veto_override_team_id]]),draft_picks[[#This Row],[veto_override_team_id]]=""),"",_xlfn.XLOOKUP(draft_picks[[#This Row],[veto_override_team_id]],drafter_teams[id],drafter_teams[name]))</f>
        <v/>
      </c>
    </row>
    <row r="1431" spans="1:20" x14ac:dyDescent="0.25">
      <c r="A1431" t="s">
        <v>514</v>
      </c>
      <c r="B1431" t="str">
        <f>_xlfn.XLOOKUP(draft_picks[[#This Row],[draft_id]],drafts[id],drafts[title])</f>
        <v>Natalie Wood</v>
      </c>
      <c r="C1431" s="3">
        <v>1</v>
      </c>
      <c r="D1431">
        <f>IF(C1430&lt;draft_picks[[#This Row],[position]],1,IF(C1430&gt;draft_picks[[#This Row],[position]],D1430+1,IF(C1430=draft_picks[[#This Row],[position]],D1430+1)))</f>
        <v>10</v>
      </c>
      <c r="E1431" t="s">
        <v>6087</v>
      </c>
      <c r="F1431" t="str">
        <f>IF(ISBLANK(draft_picks[[#This Row],[movie_id]]),"",_xlfn.XLOOKUP(draft_picks[[#This Row],[movie_id]],drafts.movies[id],drafts.movies[movie_title]))</f>
        <v>West Side Story</v>
      </c>
      <c r="G1431" s="3" t="s">
        <v>1133</v>
      </c>
      <c r="H1431" t="str">
        <f>IF(ISBLANK(draft_picks[[#This Row],[drafter_id]]),"",_xlfn.XLOOKUP(draft_picks[[#This Row],[drafter_id]],drafters[id],drafters[name]))</f>
        <v>Oriana Nudo</v>
      </c>
      <c r="J1431" t="str">
        <f>IF(ISBLANK(draft_picks[[#This Row],[drafter_team_id]]),"",_xlfn.XLOOKUP(draft_picks[[#This Row],[drafter_team_id]],drafter_teams[id],drafter_teams[name]))</f>
        <v/>
      </c>
      <c r="K1431" s="3" t="s">
        <v>15497</v>
      </c>
      <c r="L1431" t="s">
        <v>15497</v>
      </c>
      <c r="M1431" t="str">
        <f>IF(OR(ISBLANK(draft_picks[[#This Row],[veto_drafter_id]]),draft_picks[[#This Row],[veto_drafter_id]]=""),"",_xlfn.XLOOKUP(draft_picks[[#This Row],[veto_drafter_id]],drafters[id],drafters[name]))</f>
        <v/>
      </c>
      <c r="N1431" t="s">
        <v>15497</v>
      </c>
      <c r="O1431" t="str">
        <f>IF(OR(ISBLANK(draft_picks[[#This Row],[veto_drafter_team_id]]),draft_picks[[#This Row],[veto_drafter_team_id]]=""),"",_xlfn.XLOOKUP(draft_picks[[#This Row],[veto_drafter_team_id]],drafter_teams[id],drafter_teams[name]))</f>
        <v/>
      </c>
      <c r="Q1431" t="s">
        <v>15497</v>
      </c>
      <c r="R1431" t="str">
        <f>IF(OR(ISBLANK(draft_picks[[#This Row],[veto_override_drafter_id]]),draft_picks[[#This Row],[veto_override_drafter_id]]=""),"",_xlfn.XLOOKUP(draft_picks[[#This Row],[veto_override_drafter_id]],drafters[id],drafters[name]))</f>
        <v/>
      </c>
      <c r="S1431" t="s">
        <v>15497</v>
      </c>
      <c r="T1431" t="str">
        <f>IF(OR(ISBLANK(draft_picks[[#This Row],[veto_override_team_id]]),draft_picks[[#This Row],[veto_override_team_id]]=""),"",_xlfn.XLOOKUP(draft_picks[[#This Row],[veto_override_team_id]],drafter_teams[id],drafter_teams[name]))</f>
        <v/>
      </c>
    </row>
    <row r="1432" spans="1:20" x14ac:dyDescent="0.25">
      <c r="A1432" t="s">
        <v>102</v>
      </c>
      <c r="B1432" t="str">
        <f>_xlfn.XLOOKUP(draft_picks[[#This Row],[draft_id]],drafts[id],drafts[title])</f>
        <v>Legacy Sequels</v>
      </c>
      <c r="C1432" s="3">
        <v>7</v>
      </c>
      <c r="D1432">
        <f>IF(C1431&lt;draft_picks[[#This Row],[position]],1,IF(C1431&gt;draft_picks[[#This Row],[position]],D1431+1,IF(C1431=draft_picks[[#This Row],[position]],D1431+1)))</f>
        <v>1</v>
      </c>
      <c r="E1432" t="s">
        <v>3823</v>
      </c>
      <c r="F1432" t="str">
        <f>IF(ISBLANK(draft_picks[[#This Row],[movie_id]]),"",_xlfn.XLOOKUP(draft_picks[[#This Row],[movie_id]],drafts.movies[id],drafts.movies[movie_title]))</f>
        <v>The Texas Chainsaw Massacre 2</v>
      </c>
      <c r="G1432" s="3" t="s">
        <v>791</v>
      </c>
      <c r="H1432" t="str">
        <f>IF(ISBLANK(draft_picks[[#This Row],[drafter_id]]),"",_xlfn.XLOOKUP(draft_picks[[#This Row],[drafter_id]],drafters[id],drafters[name]))</f>
        <v>Dave Gonzales</v>
      </c>
      <c r="J1432" t="str">
        <f>IF(ISBLANK(draft_picks[[#This Row],[drafter_team_id]]),"",_xlfn.XLOOKUP(draft_picks[[#This Row],[drafter_team_id]],drafter_teams[id],drafter_teams[name]))</f>
        <v/>
      </c>
      <c r="K1432" s="3" t="s">
        <v>15497</v>
      </c>
      <c r="L1432" t="s">
        <v>15497</v>
      </c>
      <c r="M1432" t="str">
        <f>IF(OR(ISBLANK(draft_picks[[#This Row],[veto_drafter_id]]),draft_picks[[#This Row],[veto_drafter_id]]=""),"",_xlfn.XLOOKUP(draft_picks[[#This Row],[veto_drafter_id]],drafters[id],drafters[name]))</f>
        <v/>
      </c>
      <c r="N1432" t="s">
        <v>15497</v>
      </c>
      <c r="O1432" t="str">
        <f>IF(OR(ISBLANK(draft_picks[[#This Row],[veto_drafter_team_id]]),draft_picks[[#This Row],[veto_drafter_team_id]]=""),"",_xlfn.XLOOKUP(draft_picks[[#This Row],[veto_drafter_team_id]],drafter_teams[id],drafter_teams[name]))</f>
        <v/>
      </c>
      <c r="Q1432" t="s">
        <v>15497</v>
      </c>
      <c r="R1432" t="str">
        <f>IF(OR(ISBLANK(draft_picks[[#This Row],[veto_override_drafter_id]]),draft_picks[[#This Row],[veto_override_drafter_id]]=""),"",_xlfn.XLOOKUP(draft_picks[[#This Row],[veto_override_drafter_id]],drafters[id],drafters[name]))</f>
        <v/>
      </c>
      <c r="S1432" t="s">
        <v>15497</v>
      </c>
      <c r="T1432" t="str">
        <f>IF(OR(ISBLANK(draft_picks[[#This Row],[veto_override_team_id]]),draft_picks[[#This Row],[veto_override_team_id]]=""),"",_xlfn.XLOOKUP(draft_picks[[#This Row],[veto_override_team_id]],drafter_teams[id],drafter_teams[name]))</f>
        <v/>
      </c>
    </row>
    <row r="1433" spans="1:20" x14ac:dyDescent="0.25">
      <c r="A1433" t="s">
        <v>102</v>
      </c>
      <c r="B1433" t="str">
        <f>_xlfn.XLOOKUP(draft_picks[[#This Row],[draft_id]],drafts[id],drafts[title])</f>
        <v>Legacy Sequels</v>
      </c>
      <c r="C1433" s="3">
        <v>6</v>
      </c>
      <c r="D1433">
        <f>IF(C1432&lt;draft_picks[[#This Row],[position]],1,IF(C1432&gt;draft_picks[[#This Row],[position]],D1432+1,IF(C1432=draft_picks[[#This Row],[position]],D1432+1)))</f>
        <v>2</v>
      </c>
      <c r="E1433" t="s">
        <v>6492</v>
      </c>
      <c r="F1433" t="str">
        <f>IF(ISBLANK(draft_picks[[#This Row],[movie_id]]),"",_xlfn.XLOOKUP(draft_picks[[#This Row],[movie_id]],drafts.movies[id],drafts.movies[movie_title]))</f>
        <v>Star Wars: Episode VII - The Force Awakens</v>
      </c>
      <c r="G1433" s="3" t="s">
        <v>791</v>
      </c>
      <c r="H1433" t="str">
        <f>IF(ISBLANK(draft_picks[[#This Row],[drafter_id]]),"",_xlfn.XLOOKUP(draft_picks[[#This Row],[drafter_id]],drafters[id],drafters[name]))</f>
        <v>Dave Gonzales</v>
      </c>
      <c r="J1433" t="str">
        <f>IF(ISBLANK(draft_picks[[#This Row],[drafter_team_id]]),"",_xlfn.XLOOKUP(draft_picks[[#This Row],[drafter_team_id]],drafter_teams[id],drafter_teams[name]))</f>
        <v/>
      </c>
      <c r="K1433" s="3" t="s">
        <v>15497</v>
      </c>
      <c r="L1433" t="s">
        <v>15497</v>
      </c>
      <c r="M1433" t="str">
        <f>IF(OR(ISBLANK(draft_picks[[#This Row],[veto_drafter_id]]),draft_picks[[#This Row],[veto_drafter_id]]=""),"",_xlfn.XLOOKUP(draft_picks[[#This Row],[veto_drafter_id]],drafters[id],drafters[name]))</f>
        <v/>
      </c>
      <c r="N1433" t="s">
        <v>15497</v>
      </c>
      <c r="O1433" t="str">
        <f>IF(OR(ISBLANK(draft_picks[[#This Row],[veto_drafter_team_id]]),draft_picks[[#This Row],[veto_drafter_team_id]]=""),"",_xlfn.XLOOKUP(draft_picks[[#This Row],[veto_drafter_team_id]],drafter_teams[id],drafter_teams[name]))</f>
        <v/>
      </c>
      <c r="Q1433" t="s">
        <v>15497</v>
      </c>
      <c r="R1433" t="str">
        <f>IF(OR(ISBLANK(draft_picks[[#This Row],[veto_override_drafter_id]]),draft_picks[[#This Row],[veto_override_drafter_id]]=""),"",_xlfn.XLOOKUP(draft_picks[[#This Row],[veto_override_drafter_id]],drafters[id],drafters[name]))</f>
        <v/>
      </c>
      <c r="S1433" t="s">
        <v>15497</v>
      </c>
      <c r="T1433" t="str">
        <f>IF(OR(ISBLANK(draft_picks[[#This Row],[veto_override_team_id]]),draft_picks[[#This Row],[veto_override_team_id]]=""),"",_xlfn.XLOOKUP(draft_picks[[#This Row],[veto_override_team_id]],drafter_teams[id],drafter_teams[name]))</f>
        <v/>
      </c>
    </row>
    <row r="1434" spans="1:20" x14ac:dyDescent="0.25">
      <c r="A1434" t="s">
        <v>102</v>
      </c>
      <c r="B1434" t="str">
        <f>_xlfn.XLOOKUP(draft_picks[[#This Row],[draft_id]],drafts[id],drafts[title])</f>
        <v>Legacy Sequels</v>
      </c>
      <c r="C1434" s="3">
        <v>5</v>
      </c>
      <c r="D1434">
        <f>IF(C1433&lt;draft_picks[[#This Row],[position]],1,IF(C1433&gt;draft_picks[[#This Row],[position]],D1433+1,IF(C1433=draft_picks[[#This Row],[position]],D1433+1)))</f>
        <v>3</v>
      </c>
      <c r="E1434" t="s">
        <v>3481</v>
      </c>
      <c r="F1434" t="str">
        <f>IF(ISBLANK(draft_picks[[#This Row],[movie_id]]),"",_xlfn.XLOOKUP(draft_picks[[#This Row],[movie_id]],drafts.movies[id],drafts.movies[movie_title]))</f>
        <v>Borat Subsequent Moviefilm</v>
      </c>
      <c r="G1434" s="3" t="s">
        <v>1109</v>
      </c>
      <c r="H1434" t="str">
        <f>IF(ISBLANK(draft_picks[[#This Row],[drafter_id]]),"",_xlfn.XLOOKUP(draft_picks[[#This Row],[drafter_id]],drafters[id],drafters[name]))</f>
        <v>Neil Miller</v>
      </c>
      <c r="J1434" t="str">
        <f>IF(ISBLANK(draft_picks[[#This Row],[drafter_team_id]]),"",_xlfn.XLOOKUP(draft_picks[[#This Row],[drafter_team_id]],drafter_teams[id],drafter_teams[name]))</f>
        <v/>
      </c>
      <c r="K1434" s="3" t="s">
        <v>15497</v>
      </c>
      <c r="L1434" t="s">
        <v>15497</v>
      </c>
      <c r="M1434" t="str">
        <f>IF(OR(ISBLANK(draft_picks[[#This Row],[veto_drafter_id]]),draft_picks[[#This Row],[veto_drafter_id]]=""),"",_xlfn.XLOOKUP(draft_picks[[#This Row],[veto_drafter_id]],drafters[id],drafters[name]))</f>
        <v/>
      </c>
      <c r="N1434" t="s">
        <v>15497</v>
      </c>
      <c r="O1434" t="str">
        <f>IF(OR(ISBLANK(draft_picks[[#This Row],[veto_drafter_team_id]]),draft_picks[[#This Row],[veto_drafter_team_id]]=""),"",_xlfn.XLOOKUP(draft_picks[[#This Row],[veto_drafter_team_id]],drafter_teams[id],drafter_teams[name]))</f>
        <v/>
      </c>
      <c r="Q1434" t="s">
        <v>15497</v>
      </c>
      <c r="R1434" t="str">
        <f>IF(OR(ISBLANK(draft_picks[[#This Row],[veto_override_drafter_id]]),draft_picks[[#This Row],[veto_override_drafter_id]]=""),"",_xlfn.XLOOKUP(draft_picks[[#This Row],[veto_override_drafter_id]],drafters[id],drafters[name]))</f>
        <v/>
      </c>
      <c r="S1434" t="s">
        <v>15497</v>
      </c>
      <c r="T1434" t="str">
        <f>IF(OR(ISBLANK(draft_picks[[#This Row],[veto_override_team_id]]),draft_picks[[#This Row],[veto_override_team_id]]=""),"",_xlfn.XLOOKUP(draft_picks[[#This Row],[veto_override_team_id]],drafter_teams[id],drafter_teams[name]))</f>
        <v/>
      </c>
    </row>
    <row r="1435" spans="1:20" x14ac:dyDescent="0.25">
      <c r="A1435" t="s">
        <v>102</v>
      </c>
      <c r="B1435" t="str">
        <f>_xlfn.XLOOKUP(draft_picks[[#This Row],[draft_id]],drafts[id],drafts[title])</f>
        <v>Legacy Sequels</v>
      </c>
      <c r="C1435" s="3">
        <v>4</v>
      </c>
      <c r="D1435">
        <f>IF(C1434&lt;draft_picks[[#This Row],[position]],1,IF(C1434&gt;draft_picks[[#This Row],[position]],D1434+1,IF(C1434=draft_picks[[#This Row],[position]],D1434+1)))</f>
        <v>4</v>
      </c>
      <c r="E1435" t="s">
        <v>1769</v>
      </c>
      <c r="F1435" t="str">
        <f>IF(ISBLANK(draft_picks[[#This Row],[movie_id]]),"",_xlfn.XLOOKUP(draft_picks[[#This Row],[movie_id]],drafts.movies[id],drafts.movies[movie_title]))</f>
        <v>The Color of Money</v>
      </c>
      <c r="G1435" s="3" t="s">
        <v>791</v>
      </c>
      <c r="H1435" t="str">
        <f>IF(ISBLANK(draft_picks[[#This Row],[drafter_id]]),"",_xlfn.XLOOKUP(draft_picks[[#This Row],[drafter_id]],drafters[id],drafters[name]))</f>
        <v>Dave Gonzales</v>
      </c>
      <c r="J1435" t="str">
        <f>IF(ISBLANK(draft_picks[[#This Row],[drafter_team_id]]),"",_xlfn.XLOOKUP(draft_picks[[#This Row],[drafter_team_id]],drafter_teams[id],drafter_teams[name]))</f>
        <v/>
      </c>
      <c r="K1435" s="3" t="s">
        <v>15497</v>
      </c>
      <c r="L1435" t="s">
        <v>15497</v>
      </c>
      <c r="M1435" t="str">
        <f>IF(OR(ISBLANK(draft_picks[[#This Row],[veto_drafter_id]]),draft_picks[[#This Row],[veto_drafter_id]]=""),"",_xlfn.XLOOKUP(draft_picks[[#This Row],[veto_drafter_id]],drafters[id],drafters[name]))</f>
        <v/>
      </c>
      <c r="N1435" t="s">
        <v>15497</v>
      </c>
      <c r="O1435" t="str">
        <f>IF(OR(ISBLANK(draft_picks[[#This Row],[veto_drafter_team_id]]),draft_picks[[#This Row],[veto_drafter_team_id]]=""),"",_xlfn.XLOOKUP(draft_picks[[#This Row],[veto_drafter_team_id]],drafter_teams[id],drafter_teams[name]))</f>
        <v/>
      </c>
      <c r="Q1435" t="s">
        <v>15497</v>
      </c>
      <c r="R1435" t="str">
        <f>IF(OR(ISBLANK(draft_picks[[#This Row],[veto_override_drafter_id]]),draft_picks[[#This Row],[veto_override_drafter_id]]=""),"",_xlfn.XLOOKUP(draft_picks[[#This Row],[veto_override_drafter_id]],drafters[id],drafters[name]))</f>
        <v/>
      </c>
      <c r="S1435" t="s">
        <v>15497</v>
      </c>
      <c r="T1435" t="str">
        <f>IF(OR(ISBLANK(draft_picks[[#This Row],[veto_override_team_id]]),draft_picks[[#This Row],[veto_override_team_id]]=""),"",_xlfn.XLOOKUP(draft_picks[[#This Row],[veto_override_team_id]],drafter_teams[id],drafter_teams[name]))</f>
        <v/>
      </c>
    </row>
    <row r="1436" spans="1:20" x14ac:dyDescent="0.25">
      <c r="A1436" t="s">
        <v>102</v>
      </c>
      <c r="B1436" t="str">
        <f>_xlfn.XLOOKUP(draft_picks[[#This Row],[draft_id]],drafts[id],drafts[title])</f>
        <v>Legacy Sequels</v>
      </c>
      <c r="C1436" s="3">
        <v>3</v>
      </c>
      <c r="D1436">
        <f>IF(C1435&lt;draft_picks[[#This Row],[position]],1,IF(C1435&gt;draft_picks[[#This Row],[position]],D1435+1,IF(C1435=draft_picks[[#This Row],[position]],D1435+1)))</f>
        <v>5</v>
      </c>
      <c r="E1436" t="s">
        <v>4071</v>
      </c>
      <c r="F1436" t="str">
        <f>IF(ISBLANK(draft_picks[[#This Row],[movie_id]]),"",_xlfn.XLOOKUP(draft_picks[[#This Row],[movie_id]],drafts.movies[id],drafts.movies[movie_title]))</f>
        <v>Dawn of the Dead</v>
      </c>
      <c r="G1436" s="3" t="s">
        <v>1109</v>
      </c>
      <c r="H1436" t="str">
        <f>IF(ISBLANK(draft_picks[[#This Row],[drafter_id]]),"",_xlfn.XLOOKUP(draft_picks[[#This Row],[drafter_id]],drafters[id],drafters[name]))</f>
        <v>Neil Miller</v>
      </c>
      <c r="J1436" t="str">
        <f>IF(ISBLANK(draft_picks[[#This Row],[drafter_team_id]]),"",_xlfn.XLOOKUP(draft_picks[[#This Row],[drafter_team_id]],drafter_teams[id],drafter_teams[name]))</f>
        <v/>
      </c>
      <c r="K1436" s="3" t="s">
        <v>15484</v>
      </c>
      <c r="L1436" t="s">
        <v>791</v>
      </c>
      <c r="M1436" t="str">
        <f>IF(OR(ISBLANK(draft_picks[[#This Row],[veto_drafter_id]]),draft_picks[[#This Row],[veto_drafter_id]]=""),"",_xlfn.XLOOKUP(draft_picks[[#This Row],[veto_drafter_id]],drafters[id],drafters[name]))</f>
        <v>Dave Gonzales</v>
      </c>
      <c r="N1436" t="s">
        <v>15497</v>
      </c>
      <c r="O1436" t="str">
        <f>IF(OR(ISBLANK(draft_picks[[#This Row],[veto_drafter_team_id]]),draft_picks[[#This Row],[veto_drafter_team_id]]=""),"",_xlfn.XLOOKUP(draft_picks[[#This Row],[veto_drafter_team_id]],drafter_teams[id],drafter_teams[name]))</f>
        <v/>
      </c>
      <c r="Q1436" t="s">
        <v>15497</v>
      </c>
      <c r="R1436" t="str">
        <f>IF(OR(ISBLANK(draft_picks[[#This Row],[veto_override_drafter_id]]),draft_picks[[#This Row],[veto_override_drafter_id]]=""),"",_xlfn.XLOOKUP(draft_picks[[#This Row],[veto_override_drafter_id]],drafters[id],drafters[name]))</f>
        <v/>
      </c>
      <c r="S1436" t="s">
        <v>15497</v>
      </c>
      <c r="T1436" t="str">
        <f>IF(OR(ISBLANK(draft_picks[[#This Row],[veto_override_team_id]]),draft_picks[[#This Row],[veto_override_team_id]]=""),"",_xlfn.XLOOKUP(draft_picks[[#This Row],[veto_override_team_id]],drafter_teams[id],drafter_teams[name]))</f>
        <v/>
      </c>
    </row>
    <row r="1437" spans="1:20" x14ac:dyDescent="0.25">
      <c r="A1437" t="s">
        <v>102</v>
      </c>
      <c r="B1437" t="str">
        <f>_xlfn.XLOOKUP(draft_picks[[#This Row],[draft_id]],drafts[id],drafts[title])</f>
        <v>Legacy Sequels</v>
      </c>
      <c r="C1437" s="3">
        <v>3</v>
      </c>
      <c r="D1437">
        <f>IF(C1436&lt;draft_picks[[#This Row],[position]],1,IF(C1436&gt;draft_picks[[#This Row],[position]],D1436+1,IF(C1436=draft_picks[[#This Row],[position]],D1436+1)))</f>
        <v>6</v>
      </c>
      <c r="E1437" t="s">
        <v>5680</v>
      </c>
      <c r="F1437" t="str">
        <f>IF(ISBLANK(draft_picks[[#This Row],[movie_id]]),"",_xlfn.XLOOKUP(draft_picks[[#This Row],[movie_id]],drafts.movies[id],drafts.movies[movie_title]))</f>
        <v>Incredibles 2</v>
      </c>
      <c r="G1437" s="3" t="s">
        <v>1109</v>
      </c>
      <c r="H1437" t="str">
        <f>IF(ISBLANK(draft_picks[[#This Row],[drafter_id]]),"",_xlfn.XLOOKUP(draft_picks[[#This Row],[drafter_id]],drafters[id],drafters[name]))</f>
        <v>Neil Miller</v>
      </c>
      <c r="J1437" t="str">
        <f>IF(ISBLANK(draft_picks[[#This Row],[drafter_team_id]]),"",_xlfn.XLOOKUP(draft_picks[[#This Row],[drafter_team_id]],drafter_teams[id],drafter_teams[name]))</f>
        <v/>
      </c>
      <c r="K1437" s="3" t="s">
        <v>15497</v>
      </c>
      <c r="L1437" t="s">
        <v>15497</v>
      </c>
      <c r="M1437" t="str">
        <f>IF(OR(ISBLANK(draft_picks[[#This Row],[veto_drafter_id]]),draft_picks[[#This Row],[veto_drafter_id]]=""),"",_xlfn.XLOOKUP(draft_picks[[#This Row],[veto_drafter_id]],drafters[id],drafters[name]))</f>
        <v/>
      </c>
      <c r="N1437" t="s">
        <v>15497</v>
      </c>
      <c r="O1437" t="str">
        <f>IF(OR(ISBLANK(draft_picks[[#This Row],[veto_drafter_team_id]]),draft_picks[[#This Row],[veto_drafter_team_id]]=""),"",_xlfn.XLOOKUP(draft_picks[[#This Row],[veto_drafter_team_id]],drafter_teams[id],drafter_teams[name]))</f>
        <v/>
      </c>
      <c r="Q1437" t="s">
        <v>15497</v>
      </c>
      <c r="R1437" t="str">
        <f>IF(OR(ISBLANK(draft_picks[[#This Row],[veto_override_drafter_id]]),draft_picks[[#This Row],[veto_override_drafter_id]]=""),"",_xlfn.XLOOKUP(draft_picks[[#This Row],[veto_override_drafter_id]],drafters[id],drafters[name]))</f>
        <v/>
      </c>
      <c r="S1437" t="s">
        <v>15497</v>
      </c>
      <c r="T1437" t="str">
        <f>IF(OR(ISBLANK(draft_picks[[#This Row],[veto_override_team_id]]),draft_picks[[#This Row],[veto_override_team_id]]=""),"",_xlfn.XLOOKUP(draft_picks[[#This Row],[veto_override_team_id]],drafter_teams[id],drafter_teams[name]))</f>
        <v/>
      </c>
    </row>
    <row r="1438" spans="1:20" x14ac:dyDescent="0.25">
      <c r="A1438" t="s">
        <v>102</v>
      </c>
      <c r="B1438" t="str">
        <f>_xlfn.XLOOKUP(draft_picks[[#This Row],[draft_id]],drafts[id],drafts[title])</f>
        <v>Legacy Sequels</v>
      </c>
      <c r="C1438" s="3">
        <v>2</v>
      </c>
      <c r="D1438">
        <f>IF(C1437&lt;draft_picks[[#This Row],[position]],1,IF(C1437&gt;draft_picks[[#This Row],[position]],D1437+1,IF(C1437=draft_picks[[#This Row],[position]],D1437+1)))</f>
        <v>7</v>
      </c>
      <c r="E1438" t="s">
        <v>6883</v>
      </c>
      <c r="F1438" t="str">
        <f>IF(ISBLANK(draft_picks[[#This Row],[movie_id]]),"",_xlfn.XLOOKUP(draft_picks[[#This Row],[movie_id]],drafts.movies[id],drafts.movies[movie_title]))</f>
        <v>Blade Runner 2049</v>
      </c>
      <c r="G1438" s="3" t="s">
        <v>791</v>
      </c>
      <c r="H1438" t="str">
        <f>IF(ISBLANK(draft_picks[[#This Row],[drafter_id]]),"",_xlfn.XLOOKUP(draft_picks[[#This Row],[drafter_id]],drafters[id],drafters[name]))</f>
        <v>Dave Gonzales</v>
      </c>
      <c r="J1438" t="str">
        <f>IF(ISBLANK(draft_picks[[#This Row],[drafter_team_id]]),"",_xlfn.XLOOKUP(draft_picks[[#This Row],[drafter_team_id]],drafter_teams[id],drafter_teams[name]))</f>
        <v/>
      </c>
      <c r="K1438" s="3" t="s">
        <v>15497</v>
      </c>
      <c r="L1438" t="s">
        <v>15497</v>
      </c>
      <c r="M1438" t="str">
        <f>IF(OR(ISBLANK(draft_picks[[#This Row],[veto_drafter_id]]),draft_picks[[#This Row],[veto_drafter_id]]=""),"",_xlfn.XLOOKUP(draft_picks[[#This Row],[veto_drafter_id]],drafters[id],drafters[name]))</f>
        <v/>
      </c>
      <c r="N1438" t="s">
        <v>15497</v>
      </c>
      <c r="O1438" t="str">
        <f>IF(OR(ISBLANK(draft_picks[[#This Row],[veto_drafter_team_id]]),draft_picks[[#This Row],[veto_drafter_team_id]]=""),"",_xlfn.XLOOKUP(draft_picks[[#This Row],[veto_drafter_team_id]],drafter_teams[id],drafter_teams[name]))</f>
        <v/>
      </c>
      <c r="Q1438" t="s">
        <v>15497</v>
      </c>
      <c r="R1438" t="str">
        <f>IF(OR(ISBLANK(draft_picks[[#This Row],[veto_override_drafter_id]]),draft_picks[[#This Row],[veto_override_drafter_id]]=""),"",_xlfn.XLOOKUP(draft_picks[[#This Row],[veto_override_drafter_id]],drafters[id],drafters[name]))</f>
        <v/>
      </c>
      <c r="S1438" t="s">
        <v>15497</v>
      </c>
      <c r="T1438" t="str">
        <f>IF(OR(ISBLANK(draft_picks[[#This Row],[veto_override_team_id]]),draft_picks[[#This Row],[veto_override_team_id]]=""),"",_xlfn.XLOOKUP(draft_picks[[#This Row],[veto_override_team_id]],drafter_teams[id],drafter_teams[name]))</f>
        <v/>
      </c>
    </row>
    <row r="1439" spans="1:20" x14ac:dyDescent="0.25">
      <c r="A1439" t="s">
        <v>102</v>
      </c>
      <c r="B1439" t="str">
        <f>_xlfn.XLOOKUP(draft_picks[[#This Row],[draft_id]],drafts[id],drafts[title])</f>
        <v>Legacy Sequels</v>
      </c>
      <c r="C1439" s="3">
        <v>1</v>
      </c>
      <c r="D1439">
        <f>IF(C1438&lt;draft_picks[[#This Row],[position]],1,IF(C1438&gt;draft_picks[[#This Row],[position]],D1438+1,IF(C1438=draft_picks[[#This Row],[position]],D1438+1)))</f>
        <v>8</v>
      </c>
      <c r="E1439" t="s">
        <v>6036</v>
      </c>
      <c r="F1439" t="str">
        <f>IF(ISBLANK(draft_picks[[#This Row],[movie_id]]),"",_xlfn.XLOOKUP(draft_picks[[#This Row],[movie_id]],drafts.movies[id],drafts.movies[movie_title]))</f>
        <v>Mad Max: Fury Road</v>
      </c>
      <c r="G1439" s="3" t="s">
        <v>1109</v>
      </c>
      <c r="H1439" t="str">
        <f>IF(ISBLANK(draft_picks[[#This Row],[drafter_id]]),"",_xlfn.XLOOKUP(draft_picks[[#This Row],[drafter_id]],drafters[id],drafters[name]))</f>
        <v>Neil Miller</v>
      </c>
      <c r="J1439" t="str">
        <f>IF(ISBLANK(draft_picks[[#This Row],[drafter_team_id]]),"",_xlfn.XLOOKUP(draft_picks[[#This Row],[drafter_team_id]],drafter_teams[id],drafter_teams[name]))</f>
        <v/>
      </c>
      <c r="K1439" s="3" t="s">
        <v>15497</v>
      </c>
      <c r="L1439" t="s">
        <v>15497</v>
      </c>
      <c r="M1439" t="str">
        <f>IF(OR(ISBLANK(draft_picks[[#This Row],[veto_drafter_id]]),draft_picks[[#This Row],[veto_drafter_id]]=""),"",_xlfn.XLOOKUP(draft_picks[[#This Row],[veto_drafter_id]],drafters[id],drafters[name]))</f>
        <v/>
      </c>
      <c r="N1439" t="s">
        <v>15497</v>
      </c>
      <c r="O1439" t="str">
        <f>IF(OR(ISBLANK(draft_picks[[#This Row],[veto_drafter_team_id]]),draft_picks[[#This Row],[veto_drafter_team_id]]=""),"",_xlfn.XLOOKUP(draft_picks[[#This Row],[veto_drafter_team_id]],drafter_teams[id],drafter_teams[name]))</f>
        <v/>
      </c>
      <c r="Q1439" t="s">
        <v>15497</v>
      </c>
      <c r="R1439" t="str">
        <f>IF(OR(ISBLANK(draft_picks[[#This Row],[veto_override_drafter_id]]),draft_picks[[#This Row],[veto_override_drafter_id]]=""),"",_xlfn.XLOOKUP(draft_picks[[#This Row],[veto_override_drafter_id]],drafters[id],drafters[name]))</f>
        <v/>
      </c>
      <c r="S1439" t="s">
        <v>15497</v>
      </c>
      <c r="T1439" t="str">
        <f>IF(OR(ISBLANK(draft_picks[[#This Row],[veto_override_team_id]]),draft_picks[[#This Row],[veto_override_team_id]]=""),"",_xlfn.XLOOKUP(draft_picks[[#This Row],[veto_override_team_id]],drafter_teams[id],drafter_teams[name]))</f>
        <v/>
      </c>
    </row>
    <row r="1440" spans="1:20" x14ac:dyDescent="0.25">
      <c r="A1440" t="s">
        <v>200</v>
      </c>
      <c r="B1440" t="str">
        <f>_xlfn.XLOOKUP(draft_picks[[#This Row],[draft_id]],drafts[id],drafts[title])</f>
        <v>Video Game Adaptations</v>
      </c>
      <c r="C1440" s="3">
        <v>7</v>
      </c>
      <c r="D1440">
        <f>IF(C1439&lt;draft_picks[[#This Row],[position]],1,IF(C1439&gt;draft_picks[[#This Row],[position]],D1439+1,IF(C1439=draft_picks[[#This Row],[position]],D1439+1)))</f>
        <v>1</v>
      </c>
      <c r="E1440" t="s">
        <v>4151</v>
      </c>
      <c r="F1440" t="str">
        <f>IF(ISBLANK(draft_picks[[#This Row],[movie_id]]),"",_xlfn.XLOOKUP(draft_picks[[#This Row],[movie_id]],drafts.movies[id],drafts.movies[movie_title]))</f>
        <v>Sonic the Hedgehog</v>
      </c>
      <c r="G1440" s="3" t="s">
        <v>1233</v>
      </c>
      <c r="H1440" t="str">
        <f>IF(ISBLANK(draft_picks[[#This Row],[drafter_id]]),"",_xlfn.XLOOKUP(draft_picks[[#This Row],[drafter_id]],drafters[id],drafters[name]))</f>
        <v>Kevin Costello</v>
      </c>
      <c r="J1440" t="str">
        <f>IF(ISBLANK(draft_picks[[#This Row],[drafter_team_id]]),"",_xlfn.XLOOKUP(draft_picks[[#This Row],[drafter_team_id]],drafter_teams[id],drafter_teams[name]))</f>
        <v/>
      </c>
      <c r="K1440" s="3" t="s">
        <v>15497</v>
      </c>
      <c r="L1440" t="s">
        <v>15497</v>
      </c>
      <c r="M1440" t="str">
        <f>IF(OR(ISBLANK(draft_picks[[#This Row],[veto_drafter_id]]),draft_picks[[#This Row],[veto_drafter_id]]=""),"",_xlfn.XLOOKUP(draft_picks[[#This Row],[veto_drafter_id]],drafters[id],drafters[name]))</f>
        <v/>
      </c>
      <c r="N1440" t="s">
        <v>15497</v>
      </c>
      <c r="O1440" t="str">
        <f>IF(OR(ISBLANK(draft_picks[[#This Row],[veto_drafter_team_id]]),draft_picks[[#This Row],[veto_drafter_team_id]]=""),"",_xlfn.XLOOKUP(draft_picks[[#This Row],[veto_drafter_team_id]],drafter_teams[id],drafter_teams[name]))</f>
        <v/>
      </c>
      <c r="Q1440" t="s">
        <v>15497</v>
      </c>
      <c r="R1440" t="str">
        <f>IF(OR(ISBLANK(draft_picks[[#This Row],[veto_override_drafter_id]]),draft_picks[[#This Row],[veto_override_drafter_id]]=""),"",_xlfn.XLOOKUP(draft_picks[[#This Row],[veto_override_drafter_id]],drafters[id],drafters[name]))</f>
        <v/>
      </c>
      <c r="S1440" t="s">
        <v>15497</v>
      </c>
      <c r="T1440" t="str">
        <f>IF(OR(ISBLANK(draft_picks[[#This Row],[veto_override_team_id]]),draft_picks[[#This Row],[veto_override_team_id]]=""),"",_xlfn.XLOOKUP(draft_picks[[#This Row],[veto_override_team_id]],drafter_teams[id],drafter_teams[name]))</f>
        <v/>
      </c>
    </row>
    <row r="1441" spans="1:20" x14ac:dyDescent="0.25">
      <c r="A1441" t="s">
        <v>200</v>
      </c>
      <c r="B1441" t="str">
        <f>_xlfn.XLOOKUP(draft_picks[[#This Row],[draft_id]],drafts[id],drafts[title])</f>
        <v>Video Game Adaptations</v>
      </c>
      <c r="C1441" s="3">
        <v>6</v>
      </c>
      <c r="D1441">
        <f>IF(C1440&lt;draft_picks[[#This Row],[position]],1,IF(C1440&gt;draft_picks[[#This Row],[position]],D1440+1,IF(C1440=draft_picks[[#This Row],[position]],D1440+1)))</f>
        <v>2</v>
      </c>
      <c r="E1441" t="s">
        <v>1392</v>
      </c>
      <c r="F1441" t="str">
        <f>IF(ISBLANK(draft_picks[[#This Row],[movie_id]]),"",_xlfn.XLOOKUP(draft_picks[[#This Row],[movie_id]],drafts.movies[id],drafts.movies[movie_title]))</f>
        <v>Street Fighter</v>
      </c>
      <c r="G1441" s="3" t="s">
        <v>1233</v>
      </c>
      <c r="H1441" t="str">
        <f>IF(ISBLANK(draft_picks[[#This Row],[drafter_id]]),"",_xlfn.XLOOKUP(draft_picks[[#This Row],[drafter_id]],drafters[id],drafters[name]))</f>
        <v>Kevin Costello</v>
      </c>
      <c r="J1441" t="str">
        <f>IF(ISBLANK(draft_picks[[#This Row],[drafter_team_id]]),"",_xlfn.XLOOKUP(draft_picks[[#This Row],[drafter_team_id]],drafter_teams[id],drafter_teams[name]))</f>
        <v/>
      </c>
      <c r="K1441" s="3" t="s">
        <v>15497</v>
      </c>
      <c r="L1441" t="s">
        <v>15497</v>
      </c>
      <c r="M1441" t="str">
        <f>IF(OR(ISBLANK(draft_picks[[#This Row],[veto_drafter_id]]),draft_picks[[#This Row],[veto_drafter_id]]=""),"",_xlfn.XLOOKUP(draft_picks[[#This Row],[veto_drafter_id]],drafters[id],drafters[name]))</f>
        <v/>
      </c>
      <c r="N1441" t="s">
        <v>15497</v>
      </c>
      <c r="O1441" t="str">
        <f>IF(OR(ISBLANK(draft_picks[[#This Row],[veto_drafter_team_id]]),draft_picks[[#This Row],[veto_drafter_team_id]]=""),"",_xlfn.XLOOKUP(draft_picks[[#This Row],[veto_drafter_team_id]],drafter_teams[id],drafter_teams[name]))</f>
        <v/>
      </c>
      <c r="Q1441" t="s">
        <v>15497</v>
      </c>
      <c r="R1441" t="str">
        <f>IF(OR(ISBLANK(draft_picks[[#This Row],[veto_override_drafter_id]]),draft_picks[[#This Row],[veto_override_drafter_id]]=""),"",_xlfn.XLOOKUP(draft_picks[[#This Row],[veto_override_drafter_id]],drafters[id],drafters[name]))</f>
        <v/>
      </c>
      <c r="S1441" t="s">
        <v>15497</v>
      </c>
      <c r="T1441" t="str">
        <f>IF(OR(ISBLANK(draft_picks[[#This Row],[veto_override_team_id]]),draft_picks[[#This Row],[veto_override_team_id]]=""),"",_xlfn.XLOOKUP(draft_picks[[#This Row],[veto_override_team_id]],drafter_teams[id],drafter_teams[name]))</f>
        <v/>
      </c>
    </row>
    <row r="1442" spans="1:20" x14ac:dyDescent="0.25">
      <c r="A1442" t="s">
        <v>200</v>
      </c>
      <c r="B1442" t="str">
        <f>_xlfn.XLOOKUP(draft_picks[[#This Row],[draft_id]],drafts[id],drafts[title])</f>
        <v>Video Game Adaptations</v>
      </c>
      <c r="C1442" s="3">
        <v>5</v>
      </c>
      <c r="D1442">
        <f>IF(C1441&lt;draft_picks[[#This Row],[position]],1,IF(C1441&gt;draft_picks[[#This Row],[position]],D1441+1,IF(C1441=draft_picks[[#This Row],[position]],D1441+1)))</f>
        <v>3</v>
      </c>
      <c r="E1442" t="s">
        <v>2718</v>
      </c>
      <c r="F1442" t="str">
        <f>IF(ISBLANK(draft_picks[[#This Row],[movie_id]]),"",_xlfn.XLOOKUP(draft_picks[[#This Row],[movie_id]],drafts.movies[id],drafts.movies[movie_title]))</f>
        <v>Ace Attorney</v>
      </c>
      <c r="G1442" s="3" t="s">
        <v>1017</v>
      </c>
      <c r="H1442" t="str">
        <f>IF(ISBLANK(draft_picks[[#This Row],[drafter_id]]),"",_xlfn.XLOOKUP(draft_picks[[#This Row],[drafter_id]],drafters[id],drafters[name]))</f>
        <v>Thomas Grabinski</v>
      </c>
      <c r="J1442" t="str">
        <f>IF(ISBLANK(draft_picks[[#This Row],[drafter_team_id]]),"",_xlfn.XLOOKUP(draft_picks[[#This Row],[drafter_team_id]],drafter_teams[id],drafter_teams[name]))</f>
        <v/>
      </c>
      <c r="K1442" s="3" t="s">
        <v>15497</v>
      </c>
      <c r="L1442" t="s">
        <v>15497</v>
      </c>
      <c r="M1442" t="str">
        <f>IF(OR(ISBLANK(draft_picks[[#This Row],[veto_drafter_id]]),draft_picks[[#This Row],[veto_drafter_id]]=""),"",_xlfn.XLOOKUP(draft_picks[[#This Row],[veto_drafter_id]],drafters[id],drafters[name]))</f>
        <v/>
      </c>
      <c r="N1442" t="s">
        <v>15497</v>
      </c>
      <c r="O1442" t="str">
        <f>IF(OR(ISBLANK(draft_picks[[#This Row],[veto_drafter_team_id]]),draft_picks[[#This Row],[veto_drafter_team_id]]=""),"",_xlfn.XLOOKUP(draft_picks[[#This Row],[veto_drafter_team_id]],drafter_teams[id],drafter_teams[name]))</f>
        <v/>
      </c>
      <c r="Q1442" t="s">
        <v>15497</v>
      </c>
      <c r="R1442" t="str">
        <f>IF(OR(ISBLANK(draft_picks[[#This Row],[veto_override_drafter_id]]),draft_picks[[#This Row],[veto_override_drafter_id]]=""),"",_xlfn.XLOOKUP(draft_picks[[#This Row],[veto_override_drafter_id]],drafters[id],drafters[name]))</f>
        <v/>
      </c>
      <c r="S1442" t="s">
        <v>15497</v>
      </c>
      <c r="T1442" t="str">
        <f>IF(OR(ISBLANK(draft_picks[[#This Row],[veto_override_team_id]]),draft_picks[[#This Row],[veto_override_team_id]]=""),"",_xlfn.XLOOKUP(draft_picks[[#This Row],[veto_override_team_id]],drafter_teams[id],drafter_teams[name]))</f>
        <v/>
      </c>
    </row>
    <row r="1443" spans="1:20" x14ac:dyDescent="0.25">
      <c r="A1443" t="s">
        <v>200</v>
      </c>
      <c r="B1443" t="str">
        <f>_xlfn.XLOOKUP(draft_picks[[#This Row],[draft_id]],drafts[id],drafts[title])</f>
        <v>Video Game Adaptations</v>
      </c>
      <c r="C1443" s="3">
        <v>4</v>
      </c>
      <c r="D1443">
        <f>IF(C1442&lt;draft_picks[[#This Row],[position]],1,IF(C1442&gt;draft_picks[[#This Row],[position]],D1442+1,IF(C1442=draft_picks[[#This Row],[position]],D1442+1)))</f>
        <v>4</v>
      </c>
      <c r="E1443" t="s">
        <v>7162</v>
      </c>
      <c r="F1443" t="str">
        <f>IF(ISBLANK(draft_picks[[#This Row],[movie_id]]),"",_xlfn.XLOOKUP(draft_picks[[#This Row],[movie_id]],drafts.movies[id],drafts.movies[movie_title]))</f>
        <v>Final Fantasy: The Spirits Within</v>
      </c>
      <c r="G1443" s="3" t="s">
        <v>1233</v>
      </c>
      <c r="H1443" t="str">
        <f>IF(ISBLANK(draft_picks[[#This Row],[drafter_id]]),"",_xlfn.XLOOKUP(draft_picks[[#This Row],[drafter_id]],drafters[id],drafters[name]))</f>
        <v>Kevin Costello</v>
      </c>
      <c r="J1443" t="str">
        <f>IF(ISBLANK(draft_picks[[#This Row],[drafter_team_id]]),"",_xlfn.XLOOKUP(draft_picks[[#This Row],[drafter_team_id]],drafter_teams[id],drafter_teams[name]))</f>
        <v/>
      </c>
      <c r="K1443" s="3" t="s">
        <v>15484</v>
      </c>
      <c r="L1443" t="s">
        <v>1017</v>
      </c>
      <c r="M1443" t="str">
        <f>IF(OR(ISBLANK(draft_picks[[#This Row],[veto_drafter_id]]),draft_picks[[#This Row],[veto_drafter_id]]=""),"",_xlfn.XLOOKUP(draft_picks[[#This Row],[veto_drafter_id]],drafters[id],drafters[name]))</f>
        <v>Thomas Grabinski</v>
      </c>
      <c r="N1443" t="s">
        <v>15497</v>
      </c>
      <c r="O1443" t="str">
        <f>IF(OR(ISBLANK(draft_picks[[#This Row],[veto_drafter_team_id]]),draft_picks[[#This Row],[veto_drafter_team_id]]=""),"",_xlfn.XLOOKUP(draft_picks[[#This Row],[veto_drafter_team_id]],drafter_teams[id],drafter_teams[name]))</f>
        <v/>
      </c>
      <c r="Q1443" t="s">
        <v>15497</v>
      </c>
      <c r="R1443" t="str">
        <f>IF(OR(ISBLANK(draft_picks[[#This Row],[veto_override_drafter_id]]),draft_picks[[#This Row],[veto_override_drafter_id]]=""),"",_xlfn.XLOOKUP(draft_picks[[#This Row],[veto_override_drafter_id]],drafters[id],drafters[name]))</f>
        <v/>
      </c>
      <c r="S1443" t="s">
        <v>15497</v>
      </c>
      <c r="T1443" t="str">
        <f>IF(OR(ISBLANK(draft_picks[[#This Row],[veto_override_team_id]]),draft_picks[[#This Row],[veto_override_team_id]]=""),"",_xlfn.XLOOKUP(draft_picks[[#This Row],[veto_override_team_id]],drafter_teams[id],drafter_teams[name]))</f>
        <v/>
      </c>
    </row>
    <row r="1444" spans="1:20" x14ac:dyDescent="0.25">
      <c r="A1444" t="s">
        <v>200</v>
      </c>
      <c r="B1444" t="str">
        <f>_xlfn.XLOOKUP(draft_picks[[#This Row],[draft_id]],drafts[id],drafts[title])</f>
        <v>Video Game Adaptations</v>
      </c>
      <c r="C1444" s="3">
        <v>4</v>
      </c>
      <c r="D1444">
        <f>IF(C1443&lt;draft_picks[[#This Row],[position]],1,IF(C1443&gt;draft_picks[[#This Row],[position]],D1443+1,IF(C1443=draft_picks[[#This Row],[position]],D1443+1)))</f>
        <v>5</v>
      </c>
      <c r="E1444" t="s">
        <v>3029</v>
      </c>
      <c r="F1444" t="str">
        <f>IF(ISBLANK(draft_picks[[#This Row],[movie_id]]),"",_xlfn.XLOOKUP(draft_picks[[#This Row],[movie_id]],drafts.movies[id],drafts.movies[movie_title]))</f>
        <v>Tomb Raider</v>
      </c>
      <c r="G1444" s="3" t="s">
        <v>1233</v>
      </c>
      <c r="H1444" t="str">
        <f>IF(ISBLANK(draft_picks[[#This Row],[drafter_id]]),"",_xlfn.XLOOKUP(draft_picks[[#This Row],[drafter_id]],drafters[id],drafters[name]))</f>
        <v>Kevin Costello</v>
      </c>
      <c r="J1444" t="str">
        <f>IF(ISBLANK(draft_picks[[#This Row],[drafter_team_id]]),"",_xlfn.XLOOKUP(draft_picks[[#This Row],[drafter_team_id]],drafter_teams[id],drafter_teams[name]))</f>
        <v/>
      </c>
      <c r="K1444" s="3" t="s">
        <v>15497</v>
      </c>
      <c r="L1444" t="s">
        <v>15497</v>
      </c>
      <c r="M1444" t="str">
        <f>IF(OR(ISBLANK(draft_picks[[#This Row],[veto_drafter_id]]),draft_picks[[#This Row],[veto_drafter_id]]=""),"",_xlfn.XLOOKUP(draft_picks[[#This Row],[veto_drafter_id]],drafters[id],drafters[name]))</f>
        <v/>
      </c>
      <c r="N1444" t="s">
        <v>15497</v>
      </c>
      <c r="O1444" t="str">
        <f>IF(OR(ISBLANK(draft_picks[[#This Row],[veto_drafter_team_id]]),draft_picks[[#This Row],[veto_drafter_team_id]]=""),"",_xlfn.XLOOKUP(draft_picks[[#This Row],[veto_drafter_team_id]],drafter_teams[id],drafter_teams[name]))</f>
        <v/>
      </c>
      <c r="Q1444" t="s">
        <v>15497</v>
      </c>
      <c r="R1444" t="str">
        <f>IF(OR(ISBLANK(draft_picks[[#This Row],[veto_override_drafter_id]]),draft_picks[[#This Row],[veto_override_drafter_id]]=""),"",_xlfn.XLOOKUP(draft_picks[[#This Row],[veto_override_drafter_id]],drafters[id],drafters[name]))</f>
        <v/>
      </c>
      <c r="S1444" t="s">
        <v>15497</v>
      </c>
      <c r="T1444" t="str">
        <f>IF(OR(ISBLANK(draft_picks[[#This Row],[veto_override_team_id]]),draft_picks[[#This Row],[veto_override_team_id]]=""),"",_xlfn.XLOOKUP(draft_picks[[#This Row],[veto_override_team_id]],drafter_teams[id],drafter_teams[name]))</f>
        <v/>
      </c>
    </row>
    <row r="1445" spans="1:20" x14ac:dyDescent="0.25">
      <c r="A1445" t="s">
        <v>200</v>
      </c>
      <c r="B1445" t="str">
        <f>_xlfn.XLOOKUP(draft_picks[[#This Row],[draft_id]],drafts[id],drafts[title])</f>
        <v>Video Game Adaptations</v>
      </c>
      <c r="C1445" s="3">
        <v>3</v>
      </c>
      <c r="D1445">
        <f>IF(C1444&lt;draft_picks[[#This Row],[position]],1,IF(C1444&gt;draft_picks[[#This Row],[position]],D1444+1,IF(C1444=draft_picks[[#This Row],[position]],D1444+1)))</f>
        <v>6</v>
      </c>
      <c r="E1445" t="s">
        <v>5223</v>
      </c>
      <c r="F1445" t="str">
        <f>IF(ISBLANK(draft_picks[[#This Row],[movie_id]]),"",_xlfn.XLOOKUP(draft_picks[[#This Row],[movie_id]],drafts.movies[id],drafts.movies[movie_title]))</f>
        <v>PokÃƒÂ©mon: Detective Pikachu</v>
      </c>
      <c r="G1445" s="3" t="s">
        <v>1017</v>
      </c>
      <c r="H1445" t="str">
        <f>IF(ISBLANK(draft_picks[[#This Row],[drafter_id]]),"",_xlfn.XLOOKUP(draft_picks[[#This Row],[drafter_id]],drafters[id],drafters[name]))</f>
        <v>Thomas Grabinski</v>
      </c>
      <c r="J1445" t="str">
        <f>IF(ISBLANK(draft_picks[[#This Row],[drafter_team_id]]),"",_xlfn.XLOOKUP(draft_picks[[#This Row],[drafter_team_id]],drafter_teams[id],drafter_teams[name]))</f>
        <v/>
      </c>
      <c r="K1445" s="3" t="s">
        <v>15484</v>
      </c>
      <c r="L1445" t="s">
        <v>1233</v>
      </c>
      <c r="M1445" t="str">
        <f>IF(OR(ISBLANK(draft_picks[[#This Row],[veto_drafter_id]]),draft_picks[[#This Row],[veto_drafter_id]]=""),"",_xlfn.XLOOKUP(draft_picks[[#This Row],[veto_drafter_id]],drafters[id],drafters[name]))</f>
        <v>Kevin Costello</v>
      </c>
      <c r="N1445" t="s">
        <v>15497</v>
      </c>
      <c r="O1445" t="str">
        <f>IF(OR(ISBLANK(draft_picks[[#This Row],[veto_drafter_team_id]]),draft_picks[[#This Row],[veto_drafter_team_id]]=""),"",_xlfn.XLOOKUP(draft_picks[[#This Row],[veto_drafter_team_id]],drafter_teams[id],drafter_teams[name]))</f>
        <v/>
      </c>
      <c r="Q1445" t="s">
        <v>15497</v>
      </c>
      <c r="R1445" t="str">
        <f>IF(OR(ISBLANK(draft_picks[[#This Row],[veto_override_drafter_id]]),draft_picks[[#This Row],[veto_override_drafter_id]]=""),"",_xlfn.XLOOKUP(draft_picks[[#This Row],[veto_override_drafter_id]],drafters[id],drafters[name]))</f>
        <v/>
      </c>
      <c r="S1445" t="s">
        <v>15497</v>
      </c>
      <c r="T1445" t="str">
        <f>IF(OR(ISBLANK(draft_picks[[#This Row],[veto_override_team_id]]),draft_picks[[#This Row],[veto_override_team_id]]=""),"",_xlfn.XLOOKUP(draft_picks[[#This Row],[veto_override_team_id]],drafter_teams[id],drafter_teams[name]))</f>
        <v/>
      </c>
    </row>
    <row r="1446" spans="1:20" x14ac:dyDescent="0.25">
      <c r="A1446" t="s">
        <v>200</v>
      </c>
      <c r="B1446" t="str">
        <f>_xlfn.XLOOKUP(draft_picks[[#This Row],[draft_id]],drafts[id],drafts[title])</f>
        <v>Video Game Adaptations</v>
      </c>
      <c r="C1446" s="3">
        <v>3</v>
      </c>
      <c r="D1446">
        <f>IF(C1445&lt;draft_picks[[#This Row],[position]],1,IF(C1445&gt;draft_picks[[#This Row],[position]],D1445+1,IF(C1445=draft_picks[[#This Row],[position]],D1445+1)))</f>
        <v>7</v>
      </c>
      <c r="E1446" t="s">
        <v>6649</v>
      </c>
      <c r="F1446" t="str">
        <f>IF(ISBLANK(draft_picks[[#This Row],[movie_id]]),"",_xlfn.XLOOKUP(draft_picks[[#This Row],[movie_id]],drafts.movies[id],drafts.movies[movie_title]))</f>
        <v>Assassin's Creed</v>
      </c>
      <c r="G1446" s="3" t="s">
        <v>1017</v>
      </c>
      <c r="H1446" t="str">
        <f>IF(ISBLANK(draft_picks[[#This Row],[drafter_id]]),"",_xlfn.XLOOKUP(draft_picks[[#This Row],[drafter_id]],drafters[id],drafters[name]))</f>
        <v>Thomas Grabinski</v>
      </c>
      <c r="J1446" t="str">
        <f>IF(ISBLANK(draft_picks[[#This Row],[drafter_team_id]]),"",_xlfn.XLOOKUP(draft_picks[[#This Row],[drafter_team_id]],drafter_teams[id],drafter_teams[name]))</f>
        <v/>
      </c>
      <c r="K1446" s="3" t="s">
        <v>15497</v>
      </c>
      <c r="L1446" t="s">
        <v>15497</v>
      </c>
      <c r="M1446" t="str">
        <f>IF(OR(ISBLANK(draft_picks[[#This Row],[veto_drafter_id]]),draft_picks[[#This Row],[veto_drafter_id]]=""),"",_xlfn.XLOOKUP(draft_picks[[#This Row],[veto_drafter_id]],drafters[id],drafters[name]))</f>
        <v/>
      </c>
      <c r="N1446" t="s">
        <v>15497</v>
      </c>
      <c r="O1446" t="str">
        <f>IF(OR(ISBLANK(draft_picks[[#This Row],[veto_drafter_team_id]]),draft_picks[[#This Row],[veto_drafter_team_id]]=""),"",_xlfn.XLOOKUP(draft_picks[[#This Row],[veto_drafter_team_id]],drafter_teams[id],drafter_teams[name]))</f>
        <v/>
      </c>
      <c r="Q1446" t="s">
        <v>15497</v>
      </c>
      <c r="R1446" t="str">
        <f>IF(OR(ISBLANK(draft_picks[[#This Row],[veto_override_drafter_id]]),draft_picks[[#This Row],[veto_override_drafter_id]]=""),"",_xlfn.XLOOKUP(draft_picks[[#This Row],[veto_override_drafter_id]],drafters[id],drafters[name]))</f>
        <v/>
      </c>
      <c r="S1446" t="s">
        <v>15497</v>
      </c>
      <c r="T1446" t="str">
        <f>IF(OR(ISBLANK(draft_picks[[#This Row],[veto_override_team_id]]),draft_picks[[#This Row],[veto_override_team_id]]=""),"",_xlfn.XLOOKUP(draft_picks[[#This Row],[veto_override_team_id]],drafter_teams[id],drafter_teams[name]))</f>
        <v/>
      </c>
    </row>
    <row r="1447" spans="1:20" x14ac:dyDescent="0.25">
      <c r="A1447" t="s">
        <v>200</v>
      </c>
      <c r="B1447" t="str">
        <f>_xlfn.XLOOKUP(draft_picks[[#This Row],[draft_id]],drafts[id],drafts[title])</f>
        <v>Video Game Adaptations</v>
      </c>
      <c r="C1447" s="3">
        <v>2</v>
      </c>
      <c r="D1447">
        <f>IF(C1446&lt;draft_picks[[#This Row],[position]],1,IF(C1446&gt;draft_picks[[#This Row],[position]],D1446+1,IF(C1446=draft_picks[[#This Row],[position]],D1446+1)))</f>
        <v>8</v>
      </c>
      <c r="E1447" t="s">
        <v>3639</v>
      </c>
      <c r="F1447" t="str">
        <f>IF(ISBLANK(draft_picks[[#This Row],[movie_id]]),"",_xlfn.XLOOKUP(draft_picks[[#This Row],[movie_id]],drafts.movies[id],drafts.movies[movie_title]))</f>
        <v>Super Mario Bros.</v>
      </c>
      <c r="G1447" s="3" t="s">
        <v>1233</v>
      </c>
      <c r="H1447" t="str">
        <f>IF(ISBLANK(draft_picks[[#This Row],[drafter_id]]),"",_xlfn.XLOOKUP(draft_picks[[#This Row],[drafter_id]],drafters[id],drafters[name]))</f>
        <v>Kevin Costello</v>
      </c>
      <c r="J1447" t="str">
        <f>IF(ISBLANK(draft_picks[[#This Row],[drafter_team_id]]),"",_xlfn.XLOOKUP(draft_picks[[#This Row],[drafter_team_id]],drafter_teams[id],drafter_teams[name]))</f>
        <v/>
      </c>
      <c r="K1447" s="3" t="s">
        <v>15497</v>
      </c>
      <c r="L1447" t="s">
        <v>15497</v>
      </c>
      <c r="M1447" t="str">
        <f>IF(OR(ISBLANK(draft_picks[[#This Row],[veto_drafter_id]]),draft_picks[[#This Row],[veto_drafter_id]]=""),"",_xlfn.XLOOKUP(draft_picks[[#This Row],[veto_drafter_id]],drafters[id],drafters[name]))</f>
        <v/>
      </c>
      <c r="N1447" t="s">
        <v>15497</v>
      </c>
      <c r="O1447" t="str">
        <f>IF(OR(ISBLANK(draft_picks[[#This Row],[veto_drafter_team_id]]),draft_picks[[#This Row],[veto_drafter_team_id]]=""),"",_xlfn.XLOOKUP(draft_picks[[#This Row],[veto_drafter_team_id]],drafter_teams[id],drafter_teams[name]))</f>
        <v/>
      </c>
      <c r="Q1447" t="s">
        <v>15497</v>
      </c>
      <c r="R1447" t="str">
        <f>IF(OR(ISBLANK(draft_picks[[#This Row],[veto_override_drafter_id]]),draft_picks[[#This Row],[veto_override_drafter_id]]=""),"",_xlfn.XLOOKUP(draft_picks[[#This Row],[veto_override_drafter_id]],drafters[id],drafters[name]))</f>
        <v/>
      </c>
      <c r="S1447" t="s">
        <v>15497</v>
      </c>
      <c r="T1447" t="str">
        <f>IF(OR(ISBLANK(draft_picks[[#This Row],[veto_override_team_id]]),draft_picks[[#This Row],[veto_override_team_id]]=""),"",_xlfn.XLOOKUP(draft_picks[[#This Row],[veto_override_team_id]],drafter_teams[id],drafter_teams[name]))</f>
        <v/>
      </c>
    </row>
    <row r="1448" spans="1:20" x14ac:dyDescent="0.25">
      <c r="A1448" t="s">
        <v>200</v>
      </c>
      <c r="B1448" t="str">
        <f>_xlfn.XLOOKUP(draft_picks[[#This Row],[draft_id]],drafts[id],drafts[title])</f>
        <v>Video Game Adaptations</v>
      </c>
      <c r="C1448" s="3">
        <v>1</v>
      </c>
      <c r="D1448">
        <f>IF(C1447&lt;draft_picks[[#This Row],[position]],1,IF(C1447&gt;draft_picks[[#This Row],[position]],D1447+1,IF(C1447=draft_picks[[#This Row],[position]],D1447+1)))</f>
        <v>9</v>
      </c>
      <c r="E1448" t="s">
        <v>4479</v>
      </c>
      <c r="F1448" t="str">
        <f>IF(ISBLANK(draft_picks[[#This Row],[movie_id]]),"",_xlfn.XLOOKUP(draft_picks[[#This Row],[movie_id]],drafts.movies[id],drafts.movies[movie_title]))</f>
        <v>Resident Evil: Extinction</v>
      </c>
      <c r="G1448" s="3" t="s">
        <v>1017</v>
      </c>
      <c r="H1448" t="str">
        <f>IF(ISBLANK(draft_picks[[#This Row],[drafter_id]]),"",_xlfn.XLOOKUP(draft_picks[[#This Row],[drafter_id]],drafters[id],drafters[name]))</f>
        <v>Thomas Grabinski</v>
      </c>
      <c r="J1448" t="str">
        <f>IF(ISBLANK(draft_picks[[#This Row],[drafter_team_id]]),"",_xlfn.XLOOKUP(draft_picks[[#This Row],[drafter_team_id]],drafter_teams[id],drafter_teams[name]))</f>
        <v/>
      </c>
      <c r="K1448" s="3" t="s">
        <v>15497</v>
      </c>
      <c r="L1448" t="s">
        <v>15497</v>
      </c>
      <c r="M1448" t="str">
        <f>IF(OR(ISBLANK(draft_picks[[#This Row],[veto_drafter_id]]),draft_picks[[#This Row],[veto_drafter_id]]=""),"",_xlfn.XLOOKUP(draft_picks[[#This Row],[veto_drafter_id]],drafters[id],drafters[name]))</f>
        <v/>
      </c>
      <c r="N1448" t="s">
        <v>15497</v>
      </c>
      <c r="O1448" t="str">
        <f>IF(OR(ISBLANK(draft_picks[[#This Row],[veto_drafter_team_id]]),draft_picks[[#This Row],[veto_drafter_team_id]]=""),"",_xlfn.XLOOKUP(draft_picks[[#This Row],[veto_drafter_team_id]],drafter_teams[id],drafter_teams[name]))</f>
        <v/>
      </c>
      <c r="Q1448" t="s">
        <v>15497</v>
      </c>
      <c r="R1448" t="str">
        <f>IF(OR(ISBLANK(draft_picks[[#This Row],[veto_override_drafter_id]]),draft_picks[[#This Row],[veto_override_drafter_id]]=""),"",_xlfn.XLOOKUP(draft_picks[[#This Row],[veto_override_drafter_id]],drafters[id],drafters[name]))</f>
        <v/>
      </c>
      <c r="S1448" t="s">
        <v>15497</v>
      </c>
      <c r="T1448" t="str">
        <f>IF(OR(ISBLANK(draft_picks[[#This Row],[veto_override_team_id]]),draft_picks[[#This Row],[veto_override_team_id]]=""),"",_xlfn.XLOOKUP(draft_picks[[#This Row],[veto_override_team_id]],drafter_teams[id],drafter_teams[name]))</f>
        <v/>
      </c>
    </row>
    <row r="1449" spans="1:20" x14ac:dyDescent="0.25">
      <c r="A1449" t="s">
        <v>221</v>
      </c>
      <c r="B1449">
        <f>_xlfn.XLOOKUP(draft_picks[[#This Row],[draft_id]],drafts[id],drafts[title])</f>
        <v>2007</v>
      </c>
      <c r="C1449" s="3">
        <v>7</v>
      </c>
      <c r="D1449">
        <f>IF(C1448&lt;draft_picks[[#This Row],[position]],1,IF(C1448&gt;draft_picks[[#This Row],[position]],D1448+1,IF(C1448=draft_picks[[#This Row],[position]],D1448+1)))</f>
        <v>1</v>
      </c>
      <c r="E1449" t="s">
        <v>2565</v>
      </c>
      <c r="F1449" t="str">
        <f>IF(ISBLANK(draft_picks[[#This Row],[movie_id]]),"",_xlfn.XLOOKUP(draft_picks[[#This Row],[movie_id]],drafts.movies[id],drafts.movies[movie_title]))</f>
        <v>Juno</v>
      </c>
      <c r="G1449" s="3" t="s">
        <v>1009</v>
      </c>
      <c r="H1449" t="str">
        <f>IF(ISBLANK(draft_picks[[#This Row],[drafter_id]]),"",_xlfn.XLOOKUP(draft_picks[[#This Row],[drafter_id]],drafters[id],drafters[name]))</f>
        <v>Drea Clark</v>
      </c>
      <c r="J1449" t="str">
        <f>IF(ISBLANK(draft_picks[[#This Row],[drafter_team_id]]),"",_xlfn.XLOOKUP(draft_picks[[#This Row],[drafter_team_id]],drafter_teams[id],drafter_teams[name]))</f>
        <v/>
      </c>
      <c r="K1449" s="3" t="s">
        <v>15497</v>
      </c>
      <c r="L1449" t="s">
        <v>15497</v>
      </c>
      <c r="M1449" t="str">
        <f>IF(OR(ISBLANK(draft_picks[[#This Row],[veto_drafter_id]]),draft_picks[[#This Row],[veto_drafter_id]]=""),"",_xlfn.XLOOKUP(draft_picks[[#This Row],[veto_drafter_id]],drafters[id],drafters[name]))</f>
        <v/>
      </c>
      <c r="N1449" t="s">
        <v>15497</v>
      </c>
      <c r="O1449" t="str">
        <f>IF(OR(ISBLANK(draft_picks[[#This Row],[veto_drafter_team_id]]),draft_picks[[#This Row],[veto_drafter_team_id]]=""),"",_xlfn.XLOOKUP(draft_picks[[#This Row],[veto_drafter_team_id]],drafter_teams[id],drafter_teams[name]))</f>
        <v/>
      </c>
      <c r="Q1449" t="s">
        <v>15497</v>
      </c>
      <c r="R1449" t="str">
        <f>IF(OR(ISBLANK(draft_picks[[#This Row],[veto_override_drafter_id]]),draft_picks[[#This Row],[veto_override_drafter_id]]=""),"",_xlfn.XLOOKUP(draft_picks[[#This Row],[veto_override_drafter_id]],drafters[id],drafters[name]))</f>
        <v/>
      </c>
      <c r="S1449" t="s">
        <v>15497</v>
      </c>
      <c r="T1449" t="str">
        <f>IF(OR(ISBLANK(draft_picks[[#This Row],[veto_override_team_id]]),draft_picks[[#This Row],[veto_override_team_id]]=""),"",_xlfn.XLOOKUP(draft_picks[[#This Row],[veto_override_team_id]],drafter_teams[id],drafter_teams[name]))</f>
        <v/>
      </c>
    </row>
    <row r="1450" spans="1:20" x14ac:dyDescent="0.25">
      <c r="A1450" t="s">
        <v>221</v>
      </c>
      <c r="B1450">
        <f>_xlfn.XLOOKUP(draft_picks[[#This Row],[draft_id]],drafts[id],drafts[title])</f>
        <v>2007</v>
      </c>
      <c r="C1450" s="3">
        <v>6</v>
      </c>
      <c r="D1450">
        <f>IF(C1449&lt;draft_picks[[#This Row],[position]],1,IF(C1449&gt;draft_picks[[#This Row],[position]],D1449+1,IF(C1449=draft_picks[[#This Row],[position]],D1449+1)))</f>
        <v>2</v>
      </c>
      <c r="E1450" t="s">
        <v>5307</v>
      </c>
      <c r="F1450" t="str">
        <f>IF(ISBLANK(draft_picks[[#This Row],[movie_id]]),"",_xlfn.XLOOKUP(draft_picks[[#This Row],[movie_id]],drafts.movies[id],drafts.movies[movie_title]))</f>
        <v>Away from Her</v>
      </c>
      <c r="G1450" s="3" t="s">
        <v>1009</v>
      </c>
      <c r="H1450" t="str">
        <f>IF(ISBLANK(draft_picks[[#This Row],[drafter_id]]),"",_xlfn.XLOOKUP(draft_picks[[#This Row],[drafter_id]],drafters[id],drafters[name]))</f>
        <v>Drea Clark</v>
      </c>
      <c r="J1450" t="str">
        <f>IF(ISBLANK(draft_picks[[#This Row],[drafter_team_id]]),"",_xlfn.XLOOKUP(draft_picks[[#This Row],[drafter_team_id]],drafter_teams[id],drafter_teams[name]))</f>
        <v/>
      </c>
      <c r="K1450" s="3" t="s">
        <v>15497</v>
      </c>
      <c r="L1450" t="s">
        <v>15497</v>
      </c>
      <c r="M1450" t="str">
        <f>IF(OR(ISBLANK(draft_picks[[#This Row],[veto_drafter_id]]),draft_picks[[#This Row],[veto_drafter_id]]=""),"",_xlfn.XLOOKUP(draft_picks[[#This Row],[veto_drafter_id]],drafters[id],drafters[name]))</f>
        <v/>
      </c>
      <c r="N1450" t="s">
        <v>15497</v>
      </c>
      <c r="O1450" t="str">
        <f>IF(OR(ISBLANK(draft_picks[[#This Row],[veto_drafter_team_id]]),draft_picks[[#This Row],[veto_drafter_team_id]]=""),"",_xlfn.XLOOKUP(draft_picks[[#This Row],[veto_drafter_team_id]],drafter_teams[id],drafter_teams[name]))</f>
        <v/>
      </c>
      <c r="Q1450" t="s">
        <v>15497</v>
      </c>
      <c r="R1450" t="str">
        <f>IF(OR(ISBLANK(draft_picks[[#This Row],[veto_override_drafter_id]]),draft_picks[[#This Row],[veto_override_drafter_id]]=""),"",_xlfn.XLOOKUP(draft_picks[[#This Row],[veto_override_drafter_id]],drafters[id],drafters[name]))</f>
        <v/>
      </c>
      <c r="S1450" t="s">
        <v>15497</v>
      </c>
      <c r="T1450" t="str">
        <f>IF(OR(ISBLANK(draft_picks[[#This Row],[veto_override_team_id]]),draft_picks[[#This Row],[veto_override_team_id]]=""),"",_xlfn.XLOOKUP(draft_picks[[#This Row],[veto_override_team_id]],drafter_teams[id],drafter_teams[name]))</f>
        <v/>
      </c>
    </row>
    <row r="1451" spans="1:20" x14ac:dyDescent="0.25">
      <c r="A1451" t="s">
        <v>221</v>
      </c>
      <c r="B1451">
        <f>_xlfn.XLOOKUP(draft_picks[[#This Row],[draft_id]],drafts[id],drafts[title])</f>
        <v>2007</v>
      </c>
      <c r="C1451" s="3">
        <v>5</v>
      </c>
      <c r="D1451">
        <f>IF(C1450&lt;draft_picks[[#This Row],[position]],1,IF(C1450&gt;draft_picks[[#This Row],[position]],D1450+1,IF(C1450=draft_picks[[#This Row],[position]],D1450+1)))</f>
        <v>3</v>
      </c>
      <c r="E1451" t="s">
        <v>4959</v>
      </c>
      <c r="F1451" t="str">
        <f>IF(ISBLANK(draft_picks[[#This Row],[movie_id]]),"",_xlfn.XLOOKUP(draft_picks[[#This Row],[movie_id]],drafts.movies[id],drafts.movies[movie_title]))</f>
        <v>Zodiac</v>
      </c>
      <c r="G1451" s="3" t="s">
        <v>789</v>
      </c>
      <c r="H1451" t="str">
        <f>IF(ISBLANK(draft_picks[[#This Row],[drafter_id]]),"",_xlfn.XLOOKUP(draft_picks[[#This Row],[drafter_id]],drafters[id],drafters[name]))</f>
        <v>Bryan Cogman</v>
      </c>
      <c r="J1451" t="str">
        <f>IF(ISBLANK(draft_picks[[#This Row],[drafter_team_id]]),"",_xlfn.XLOOKUP(draft_picks[[#This Row],[drafter_team_id]],drafter_teams[id],drafter_teams[name]))</f>
        <v/>
      </c>
      <c r="K1451" s="3" t="s">
        <v>15484</v>
      </c>
      <c r="L1451" t="s">
        <v>1009</v>
      </c>
      <c r="M1451" t="str">
        <f>IF(OR(ISBLANK(draft_picks[[#This Row],[veto_drafter_id]]),draft_picks[[#This Row],[veto_drafter_id]]=""),"",_xlfn.XLOOKUP(draft_picks[[#This Row],[veto_drafter_id]],drafters[id],drafters[name]))</f>
        <v>Drea Clark</v>
      </c>
      <c r="N1451" t="s">
        <v>15497</v>
      </c>
      <c r="O1451" t="str">
        <f>IF(OR(ISBLANK(draft_picks[[#This Row],[veto_drafter_team_id]]),draft_picks[[#This Row],[veto_drafter_team_id]]=""),"",_xlfn.XLOOKUP(draft_picks[[#This Row],[veto_drafter_team_id]],drafter_teams[id],drafter_teams[name]))</f>
        <v/>
      </c>
      <c r="Q1451" t="s">
        <v>15497</v>
      </c>
      <c r="R1451" t="str">
        <f>IF(OR(ISBLANK(draft_picks[[#This Row],[veto_override_drafter_id]]),draft_picks[[#This Row],[veto_override_drafter_id]]=""),"",_xlfn.XLOOKUP(draft_picks[[#This Row],[veto_override_drafter_id]],drafters[id],drafters[name]))</f>
        <v/>
      </c>
      <c r="S1451" t="s">
        <v>15497</v>
      </c>
      <c r="T1451" t="str">
        <f>IF(OR(ISBLANK(draft_picks[[#This Row],[veto_override_team_id]]),draft_picks[[#This Row],[veto_override_team_id]]=""),"",_xlfn.XLOOKUP(draft_picks[[#This Row],[veto_override_team_id]],drafter_teams[id],drafter_teams[name]))</f>
        <v/>
      </c>
    </row>
    <row r="1452" spans="1:20" x14ac:dyDescent="0.25">
      <c r="A1452" t="s">
        <v>221</v>
      </c>
      <c r="B1452">
        <f>_xlfn.XLOOKUP(draft_picks[[#This Row],[draft_id]],drafts[id],drafts[title])</f>
        <v>2007</v>
      </c>
      <c r="C1452" s="3">
        <v>5</v>
      </c>
      <c r="D1452">
        <f>IF(C1451&lt;draft_picks[[#This Row],[position]],1,IF(C1451&gt;draft_picks[[#This Row],[position]],D1451+1,IF(C1451=draft_picks[[#This Row],[position]],D1451+1)))</f>
        <v>4</v>
      </c>
      <c r="E1452" t="s">
        <v>6934</v>
      </c>
      <c r="F1452" t="str">
        <f>IF(ISBLANK(draft_picks[[#This Row],[movie_id]]),"",_xlfn.XLOOKUP(draft_picks[[#This Row],[movie_id]],drafts.movies[id],drafts.movies[movie_title]))</f>
        <v>4 Months, 3 Weeks and 2 Days</v>
      </c>
      <c r="G1452" s="3" t="s">
        <v>789</v>
      </c>
      <c r="H1452" t="str">
        <f>IF(ISBLANK(draft_picks[[#This Row],[drafter_id]]),"",_xlfn.XLOOKUP(draft_picks[[#This Row],[drafter_id]],drafters[id],drafters[name]))</f>
        <v>Bryan Cogman</v>
      </c>
      <c r="J1452" t="str">
        <f>IF(ISBLANK(draft_picks[[#This Row],[drafter_team_id]]),"",_xlfn.XLOOKUP(draft_picks[[#This Row],[drafter_team_id]],drafter_teams[id],drafter_teams[name]))</f>
        <v/>
      </c>
      <c r="K1452" s="3" t="s">
        <v>15497</v>
      </c>
      <c r="L1452" t="s">
        <v>15497</v>
      </c>
      <c r="M1452" t="str">
        <f>IF(OR(ISBLANK(draft_picks[[#This Row],[veto_drafter_id]]),draft_picks[[#This Row],[veto_drafter_id]]=""),"",_xlfn.XLOOKUP(draft_picks[[#This Row],[veto_drafter_id]],drafters[id],drafters[name]))</f>
        <v/>
      </c>
      <c r="N1452" t="s">
        <v>15497</v>
      </c>
      <c r="O1452" t="str">
        <f>IF(OR(ISBLANK(draft_picks[[#This Row],[veto_drafter_team_id]]),draft_picks[[#This Row],[veto_drafter_team_id]]=""),"",_xlfn.XLOOKUP(draft_picks[[#This Row],[veto_drafter_team_id]],drafter_teams[id],drafter_teams[name]))</f>
        <v/>
      </c>
      <c r="Q1452" t="s">
        <v>15497</v>
      </c>
      <c r="R1452" t="str">
        <f>IF(OR(ISBLANK(draft_picks[[#This Row],[veto_override_drafter_id]]),draft_picks[[#This Row],[veto_override_drafter_id]]=""),"",_xlfn.XLOOKUP(draft_picks[[#This Row],[veto_override_drafter_id]],drafters[id],drafters[name]))</f>
        <v/>
      </c>
      <c r="S1452" t="s">
        <v>15497</v>
      </c>
      <c r="T1452" t="str">
        <f>IF(OR(ISBLANK(draft_picks[[#This Row],[veto_override_team_id]]),draft_picks[[#This Row],[veto_override_team_id]]=""),"",_xlfn.XLOOKUP(draft_picks[[#This Row],[veto_override_team_id]],drafter_teams[id],drafter_teams[name]))</f>
        <v/>
      </c>
    </row>
    <row r="1453" spans="1:20" x14ac:dyDescent="0.25">
      <c r="A1453" t="s">
        <v>221</v>
      </c>
      <c r="B1453">
        <f>_xlfn.XLOOKUP(draft_picks[[#This Row],[draft_id]],drafts[id],drafts[title])</f>
        <v>2007</v>
      </c>
      <c r="C1453" s="3">
        <v>4</v>
      </c>
      <c r="D1453">
        <f>IF(C1452&lt;draft_picks[[#This Row],[position]],1,IF(C1452&gt;draft_picks[[#This Row],[position]],D1452+1,IF(C1452=draft_picks[[#This Row],[position]],D1452+1)))</f>
        <v>5</v>
      </c>
      <c r="E1453" t="s">
        <v>6746</v>
      </c>
      <c r="F1453" t="str">
        <f>IF(ISBLANK(draft_picks[[#This Row],[movie_id]]),"",_xlfn.XLOOKUP(draft_picks[[#This Row],[movie_id]],drafts.movies[id],drafts.movies[movie_title]))</f>
        <v>The Assassination of Jesse James by the Coward Robert Ford</v>
      </c>
      <c r="G1453" s="3" t="s">
        <v>1009</v>
      </c>
      <c r="H1453" t="str">
        <f>IF(ISBLANK(draft_picks[[#This Row],[drafter_id]]),"",_xlfn.XLOOKUP(draft_picks[[#This Row],[drafter_id]],drafters[id],drafters[name]))</f>
        <v>Drea Clark</v>
      </c>
      <c r="J1453" t="str">
        <f>IF(ISBLANK(draft_picks[[#This Row],[drafter_team_id]]),"",_xlfn.XLOOKUP(draft_picks[[#This Row],[drafter_team_id]],drafter_teams[id],drafter_teams[name]))</f>
        <v/>
      </c>
      <c r="K1453" s="3" t="s">
        <v>15497</v>
      </c>
      <c r="L1453" t="s">
        <v>15497</v>
      </c>
      <c r="M1453" t="str">
        <f>IF(OR(ISBLANK(draft_picks[[#This Row],[veto_drafter_id]]),draft_picks[[#This Row],[veto_drafter_id]]=""),"",_xlfn.XLOOKUP(draft_picks[[#This Row],[veto_drafter_id]],drafters[id],drafters[name]))</f>
        <v/>
      </c>
      <c r="N1453" t="s">
        <v>15497</v>
      </c>
      <c r="O1453" t="str">
        <f>IF(OR(ISBLANK(draft_picks[[#This Row],[veto_drafter_team_id]]),draft_picks[[#This Row],[veto_drafter_team_id]]=""),"",_xlfn.XLOOKUP(draft_picks[[#This Row],[veto_drafter_team_id]],drafter_teams[id],drafter_teams[name]))</f>
        <v/>
      </c>
      <c r="Q1453" t="s">
        <v>15497</v>
      </c>
      <c r="R1453" t="str">
        <f>IF(OR(ISBLANK(draft_picks[[#This Row],[veto_override_drafter_id]]),draft_picks[[#This Row],[veto_override_drafter_id]]=""),"",_xlfn.XLOOKUP(draft_picks[[#This Row],[veto_override_drafter_id]],drafters[id],drafters[name]))</f>
        <v/>
      </c>
      <c r="S1453" t="s">
        <v>15497</v>
      </c>
      <c r="T1453" t="str">
        <f>IF(OR(ISBLANK(draft_picks[[#This Row],[veto_override_team_id]]),draft_picks[[#This Row],[veto_override_team_id]]=""),"",_xlfn.XLOOKUP(draft_picks[[#This Row],[veto_override_team_id]],drafter_teams[id],drafter_teams[name]))</f>
        <v/>
      </c>
    </row>
    <row r="1454" spans="1:20" x14ac:dyDescent="0.25">
      <c r="A1454" t="s">
        <v>221</v>
      </c>
      <c r="B1454">
        <f>_xlfn.XLOOKUP(draft_picks[[#This Row],[draft_id]],drafts[id],drafts[title])</f>
        <v>2007</v>
      </c>
      <c r="C1454" s="3">
        <v>3</v>
      </c>
      <c r="D1454">
        <f>IF(C1453&lt;draft_picks[[#This Row],[position]],1,IF(C1453&gt;draft_picks[[#This Row],[position]],D1453+1,IF(C1453=draft_picks[[#This Row],[position]],D1453+1)))</f>
        <v>6</v>
      </c>
      <c r="E1454" t="s">
        <v>6773</v>
      </c>
      <c r="F1454" t="str">
        <f>IF(ISBLANK(draft_picks[[#This Row],[movie_id]]),"",_xlfn.XLOOKUP(draft_picks[[#This Row],[movie_id]],drafts.movies[id],drafts.movies[movie_title]))</f>
        <v>No Country for Old Men</v>
      </c>
      <c r="G1454" s="3" t="s">
        <v>789</v>
      </c>
      <c r="H1454" t="str">
        <f>IF(ISBLANK(draft_picks[[#This Row],[drafter_id]]),"",_xlfn.XLOOKUP(draft_picks[[#This Row],[drafter_id]],drafters[id],drafters[name]))</f>
        <v>Bryan Cogman</v>
      </c>
      <c r="J1454" t="str">
        <f>IF(ISBLANK(draft_picks[[#This Row],[drafter_team_id]]),"",_xlfn.XLOOKUP(draft_picks[[#This Row],[drafter_team_id]],drafter_teams[id],drafter_teams[name]))</f>
        <v/>
      </c>
      <c r="K1454" s="3" t="s">
        <v>15497</v>
      </c>
      <c r="L1454" t="s">
        <v>15497</v>
      </c>
      <c r="M1454" t="str">
        <f>IF(OR(ISBLANK(draft_picks[[#This Row],[veto_drafter_id]]),draft_picks[[#This Row],[veto_drafter_id]]=""),"",_xlfn.XLOOKUP(draft_picks[[#This Row],[veto_drafter_id]],drafters[id],drafters[name]))</f>
        <v/>
      </c>
      <c r="N1454" t="s">
        <v>15497</v>
      </c>
      <c r="O1454" t="str">
        <f>IF(OR(ISBLANK(draft_picks[[#This Row],[veto_drafter_team_id]]),draft_picks[[#This Row],[veto_drafter_team_id]]=""),"",_xlfn.XLOOKUP(draft_picks[[#This Row],[veto_drafter_team_id]],drafter_teams[id],drafter_teams[name]))</f>
        <v/>
      </c>
      <c r="Q1454" t="s">
        <v>15497</v>
      </c>
      <c r="R1454" t="str">
        <f>IF(OR(ISBLANK(draft_picks[[#This Row],[veto_override_drafter_id]]),draft_picks[[#This Row],[veto_override_drafter_id]]=""),"",_xlfn.XLOOKUP(draft_picks[[#This Row],[veto_override_drafter_id]],drafters[id],drafters[name]))</f>
        <v/>
      </c>
      <c r="S1454" t="s">
        <v>15497</v>
      </c>
      <c r="T1454" t="str">
        <f>IF(OR(ISBLANK(draft_picks[[#This Row],[veto_override_team_id]]),draft_picks[[#This Row],[veto_override_team_id]]=""),"",_xlfn.XLOOKUP(draft_picks[[#This Row],[veto_override_team_id]],drafter_teams[id],drafter_teams[name]))</f>
        <v/>
      </c>
    </row>
    <row r="1455" spans="1:20" x14ac:dyDescent="0.25">
      <c r="A1455" t="s">
        <v>221</v>
      </c>
      <c r="B1455">
        <f>_xlfn.XLOOKUP(draft_picks[[#This Row],[draft_id]],drafts[id],drafts[title])</f>
        <v>2007</v>
      </c>
      <c r="C1455" s="3">
        <v>2</v>
      </c>
      <c r="D1455">
        <f>IF(C1454&lt;draft_picks[[#This Row],[position]],1,IF(C1454&gt;draft_picks[[#This Row],[position]],D1454+1,IF(C1454=draft_picks[[#This Row],[position]],D1454+1)))</f>
        <v>7</v>
      </c>
      <c r="E1455" t="s">
        <v>4959</v>
      </c>
      <c r="F1455" t="str">
        <f>IF(ISBLANK(draft_picks[[#This Row],[movie_id]]),"",_xlfn.XLOOKUP(draft_picks[[#This Row],[movie_id]],drafts.movies[id],drafts.movies[movie_title]))</f>
        <v>Zodiac</v>
      </c>
      <c r="G1455" s="3" t="s">
        <v>1009</v>
      </c>
      <c r="H1455" t="str">
        <f>IF(ISBLANK(draft_picks[[#This Row],[drafter_id]]),"",_xlfn.XLOOKUP(draft_picks[[#This Row],[drafter_id]],drafters[id],drafters[name]))</f>
        <v>Drea Clark</v>
      </c>
      <c r="J1455" t="str">
        <f>IF(ISBLANK(draft_picks[[#This Row],[drafter_team_id]]),"",_xlfn.XLOOKUP(draft_picks[[#This Row],[drafter_team_id]],drafter_teams[id],drafter_teams[name]))</f>
        <v/>
      </c>
      <c r="K1455" s="3" t="s">
        <v>15497</v>
      </c>
      <c r="L1455" t="s">
        <v>15497</v>
      </c>
      <c r="M1455" t="str">
        <f>IF(OR(ISBLANK(draft_picks[[#This Row],[veto_drafter_id]]),draft_picks[[#This Row],[veto_drafter_id]]=""),"",_xlfn.XLOOKUP(draft_picks[[#This Row],[veto_drafter_id]],drafters[id],drafters[name]))</f>
        <v/>
      </c>
      <c r="N1455" t="s">
        <v>15497</v>
      </c>
      <c r="O1455" t="str">
        <f>IF(OR(ISBLANK(draft_picks[[#This Row],[veto_drafter_team_id]]),draft_picks[[#This Row],[veto_drafter_team_id]]=""),"",_xlfn.XLOOKUP(draft_picks[[#This Row],[veto_drafter_team_id]],drafter_teams[id],drafter_teams[name]))</f>
        <v/>
      </c>
      <c r="Q1455" t="s">
        <v>15497</v>
      </c>
      <c r="R1455" t="str">
        <f>IF(OR(ISBLANK(draft_picks[[#This Row],[veto_override_drafter_id]]),draft_picks[[#This Row],[veto_override_drafter_id]]=""),"",_xlfn.XLOOKUP(draft_picks[[#This Row],[veto_override_drafter_id]],drafters[id],drafters[name]))</f>
        <v/>
      </c>
      <c r="S1455" t="s">
        <v>15497</v>
      </c>
      <c r="T1455" t="str">
        <f>IF(OR(ISBLANK(draft_picks[[#This Row],[veto_override_team_id]]),draft_picks[[#This Row],[veto_override_team_id]]=""),"",_xlfn.XLOOKUP(draft_picks[[#This Row],[veto_override_team_id]],drafter_teams[id],drafter_teams[name]))</f>
        <v/>
      </c>
    </row>
    <row r="1456" spans="1:20" x14ac:dyDescent="0.25">
      <c r="A1456" t="s">
        <v>221</v>
      </c>
      <c r="B1456">
        <f>_xlfn.XLOOKUP(draft_picks[[#This Row],[draft_id]],drafts[id],drafts[title])</f>
        <v>2007</v>
      </c>
      <c r="C1456" s="3">
        <v>1</v>
      </c>
      <c r="D1456">
        <f>IF(C1455&lt;draft_picks[[#This Row],[position]],1,IF(C1455&gt;draft_picks[[#This Row],[position]],D1455+1,IF(C1455=draft_picks[[#This Row],[position]],D1455+1)))</f>
        <v>8</v>
      </c>
      <c r="E1456" t="s">
        <v>7402</v>
      </c>
      <c r="F1456" t="str">
        <f>IF(ISBLANK(draft_picks[[#This Row],[movie_id]]),"",_xlfn.XLOOKUP(draft_picks[[#This Row],[movie_id]],drafts.movies[id],drafts.movies[movie_title]))</f>
        <v>There Will Be Blood</v>
      </c>
      <c r="G1456" s="3" t="s">
        <v>789</v>
      </c>
      <c r="H1456" t="str">
        <f>IF(ISBLANK(draft_picks[[#This Row],[drafter_id]]),"",_xlfn.XLOOKUP(draft_picks[[#This Row],[drafter_id]],drafters[id],drafters[name]))</f>
        <v>Bryan Cogman</v>
      </c>
      <c r="J1456" t="str">
        <f>IF(ISBLANK(draft_picks[[#This Row],[drafter_team_id]]),"",_xlfn.XLOOKUP(draft_picks[[#This Row],[drafter_team_id]],drafter_teams[id],drafter_teams[name]))</f>
        <v/>
      </c>
      <c r="K1456" s="3" t="s">
        <v>15497</v>
      </c>
      <c r="L1456" t="s">
        <v>15497</v>
      </c>
      <c r="M1456" t="str">
        <f>IF(OR(ISBLANK(draft_picks[[#This Row],[veto_drafter_id]]),draft_picks[[#This Row],[veto_drafter_id]]=""),"",_xlfn.XLOOKUP(draft_picks[[#This Row],[veto_drafter_id]],drafters[id],drafters[name]))</f>
        <v/>
      </c>
      <c r="N1456" t="s">
        <v>15497</v>
      </c>
      <c r="O1456" t="str">
        <f>IF(OR(ISBLANK(draft_picks[[#This Row],[veto_drafter_team_id]]),draft_picks[[#This Row],[veto_drafter_team_id]]=""),"",_xlfn.XLOOKUP(draft_picks[[#This Row],[veto_drafter_team_id]],drafter_teams[id],drafter_teams[name]))</f>
        <v/>
      </c>
      <c r="Q1456" t="s">
        <v>15497</v>
      </c>
      <c r="R1456" t="str">
        <f>IF(OR(ISBLANK(draft_picks[[#This Row],[veto_override_drafter_id]]),draft_picks[[#This Row],[veto_override_drafter_id]]=""),"",_xlfn.XLOOKUP(draft_picks[[#This Row],[veto_override_drafter_id]],drafters[id],drafters[name]))</f>
        <v/>
      </c>
      <c r="S1456" t="s">
        <v>15497</v>
      </c>
      <c r="T1456" t="str">
        <f>IF(OR(ISBLANK(draft_picks[[#This Row],[veto_override_team_id]]),draft_picks[[#This Row],[veto_override_team_id]]=""),"",_xlfn.XLOOKUP(draft_picks[[#This Row],[veto_override_team_id]],drafter_teams[id],drafter_teams[name]))</f>
        <v/>
      </c>
    </row>
    <row r="1457" spans="1:20" x14ac:dyDescent="0.25">
      <c r="A1457" t="s">
        <v>576</v>
      </c>
      <c r="B1457" t="str">
        <f>_xlfn.XLOOKUP(draft_picks[[#This Row],[draft_id]],drafts[id],drafts[title])</f>
        <v>Wes Craven</v>
      </c>
      <c r="C1457" s="3">
        <v>7</v>
      </c>
      <c r="D1457">
        <f>IF(C1456&lt;draft_picks[[#This Row],[position]],1,IF(C1456&gt;draft_picks[[#This Row],[position]],D1456+1,IF(C1456=draft_picks[[#This Row],[position]],D1456+1)))</f>
        <v>1</v>
      </c>
      <c r="E1457" t="s">
        <v>3463</v>
      </c>
      <c r="F1457" t="str">
        <f>IF(ISBLANK(draft_picks[[#This Row],[movie_id]]),"",_xlfn.XLOOKUP(draft_picks[[#This Row],[movie_id]],drafts.movies[id],drafts.movies[movie_title]))</f>
        <v>Deadly Blessing</v>
      </c>
      <c r="G1457" s="3" t="s">
        <v>849</v>
      </c>
      <c r="H1457" t="str">
        <f>IF(ISBLANK(draft_picks[[#This Row],[drafter_id]]),"",_xlfn.XLOOKUP(draft_picks[[#This Row],[drafter_id]],drafters[id],drafters[name]))</f>
        <v>Dylan Guerra</v>
      </c>
      <c r="J1457" t="str">
        <f>IF(ISBLANK(draft_picks[[#This Row],[drafter_team_id]]),"",_xlfn.XLOOKUP(draft_picks[[#This Row],[drafter_team_id]],drafter_teams[id],drafter_teams[name]))</f>
        <v/>
      </c>
      <c r="K1457" s="3" t="s">
        <v>15497</v>
      </c>
      <c r="L1457" t="s">
        <v>15497</v>
      </c>
      <c r="M1457" t="str">
        <f>IF(OR(ISBLANK(draft_picks[[#This Row],[veto_drafter_id]]),draft_picks[[#This Row],[veto_drafter_id]]=""),"",_xlfn.XLOOKUP(draft_picks[[#This Row],[veto_drafter_id]],drafters[id],drafters[name]))</f>
        <v/>
      </c>
      <c r="N1457" t="s">
        <v>15497</v>
      </c>
      <c r="O1457" t="str">
        <f>IF(OR(ISBLANK(draft_picks[[#This Row],[veto_drafter_team_id]]),draft_picks[[#This Row],[veto_drafter_team_id]]=""),"",_xlfn.XLOOKUP(draft_picks[[#This Row],[veto_drafter_team_id]],drafter_teams[id],drafter_teams[name]))</f>
        <v/>
      </c>
      <c r="Q1457" t="s">
        <v>15497</v>
      </c>
      <c r="R1457" t="str">
        <f>IF(OR(ISBLANK(draft_picks[[#This Row],[veto_override_drafter_id]]),draft_picks[[#This Row],[veto_override_drafter_id]]=""),"",_xlfn.XLOOKUP(draft_picks[[#This Row],[veto_override_drafter_id]],drafters[id],drafters[name]))</f>
        <v/>
      </c>
      <c r="S1457" t="s">
        <v>15497</v>
      </c>
      <c r="T1457" t="str">
        <f>IF(OR(ISBLANK(draft_picks[[#This Row],[veto_override_team_id]]),draft_picks[[#This Row],[veto_override_team_id]]=""),"",_xlfn.XLOOKUP(draft_picks[[#This Row],[veto_override_team_id]],drafter_teams[id],drafter_teams[name]))</f>
        <v/>
      </c>
    </row>
    <row r="1458" spans="1:20" x14ac:dyDescent="0.25">
      <c r="A1458" t="s">
        <v>576</v>
      </c>
      <c r="B1458" t="str">
        <f>_xlfn.XLOOKUP(draft_picks[[#This Row],[draft_id]],drafts[id],drafts[title])</f>
        <v>Wes Craven</v>
      </c>
      <c r="C1458" s="3">
        <v>6</v>
      </c>
      <c r="D1458">
        <f>IF(C1457&lt;draft_picks[[#This Row],[position]],1,IF(C1457&gt;draft_picks[[#This Row],[position]],D1457+1,IF(C1457=draft_picks[[#This Row],[position]],D1457+1)))</f>
        <v>2</v>
      </c>
      <c r="E1458" t="s">
        <v>4716</v>
      </c>
      <c r="F1458" t="str">
        <f>IF(ISBLANK(draft_picks[[#This Row],[movie_id]]),"",_xlfn.XLOOKUP(draft_picks[[#This Row],[movie_id]],drafts.movies[id],drafts.movies[movie_title]))</f>
        <v>Scream 3</v>
      </c>
      <c r="G1458" s="3" t="s">
        <v>849</v>
      </c>
      <c r="H1458" t="str">
        <f>IF(ISBLANK(draft_picks[[#This Row],[drafter_id]]),"",_xlfn.XLOOKUP(draft_picks[[#This Row],[drafter_id]],drafters[id],drafters[name]))</f>
        <v>Dylan Guerra</v>
      </c>
      <c r="J1458" t="str">
        <f>IF(ISBLANK(draft_picks[[#This Row],[drafter_team_id]]),"",_xlfn.XLOOKUP(draft_picks[[#This Row],[drafter_team_id]],drafter_teams[id],drafter_teams[name]))</f>
        <v/>
      </c>
      <c r="K1458" s="3" t="s">
        <v>15484</v>
      </c>
      <c r="L1458" t="s">
        <v>793</v>
      </c>
      <c r="M1458" t="str">
        <f>IF(OR(ISBLANK(draft_picks[[#This Row],[veto_drafter_id]]),draft_picks[[#This Row],[veto_drafter_id]]=""),"",_xlfn.XLOOKUP(draft_picks[[#This Row],[veto_drafter_id]],drafters[id],drafters[name]))</f>
        <v>Clarke Wolfe</v>
      </c>
      <c r="N1458" t="s">
        <v>15497</v>
      </c>
      <c r="O1458" t="str">
        <f>IF(OR(ISBLANK(draft_picks[[#This Row],[veto_drafter_team_id]]),draft_picks[[#This Row],[veto_drafter_team_id]]=""),"",_xlfn.XLOOKUP(draft_picks[[#This Row],[veto_drafter_team_id]],drafter_teams[id],drafter_teams[name]))</f>
        <v/>
      </c>
      <c r="Q1458" t="s">
        <v>15497</v>
      </c>
      <c r="R1458" t="str">
        <f>IF(OR(ISBLANK(draft_picks[[#This Row],[veto_override_drafter_id]]),draft_picks[[#This Row],[veto_override_drafter_id]]=""),"",_xlfn.XLOOKUP(draft_picks[[#This Row],[veto_override_drafter_id]],drafters[id],drafters[name]))</f>
        <v/>
      </c>
      <c r="S1458" t="s">
        <v>15497</v>
      </c>
      <c r="T1458" t="str">
        <f>IF(OR(ISBLANK(draft_picks[[#This Row],[veto_override_team_id]]),draft_picks[[#This Row],[veto_override_team_id]]=""),"",_xlfn.XLOOKUP(draft_picks[[#This Row],[veto_override_team_id]],drafter_teams[id],drafter_teams[name]))</f>
        <v/>
      </c>
    </row>
    <row r="1459" spans="1:20" x14ac:dyDescent="0.25">
      <c r="A1459" t="s">
        <v>576</v>
      </c>
      <c r="B1459" t="str">
        <f>_xlfn.XLOOKUP(draft_picks[[#This Row],[draft_id]],drafts[id],drafts[title])</f>
        <v>Wes Craven</v>
      </c>
      <c r="C1459" s="3">
        <v>6</v>
      </c>
      <c r="D1459">
        <f>IF(C1458&lt;draft_picks[[#This Row],[position]],1,IF(C1458&gt;draft_picks[[#This Row],[position]],D1458+1,IF(C1458=draft_picks[[#This Row],[position]],D1458+1)))</f>
        <v>3</v>
      </c>
      <c r="E1459" t="s">
        <v>2093</v>
      </c>
      <c r="F1459" t="str">
        <f>IF(ISBLANK(draft_picks[[#This Row],[movie_id]]),"",_xlfn.XLOOKUP(draft_picks[[#This Row],[movie_id]],drafts.movies[id],drafts.movies[movie_title]))</f>
        <v>The Serpent and the Rainbow</v>
      </c>
      <c r="G1459" s="3" t="s">
        <v>849</v>
      </c>
      <c r="H1459" t="str">
        <f>IF(ISBLANK(draft_picks[[#This Row],[drafter_id]]),"",_xlfn.XLOOKUP(draft_picks[[#This Row],[drafter_id]],drafters[id],drafters[name]))</f>
        <v>Dylan Guerra</v>
      </c>
      <c r="J1459" t="str">
        <f>IF(ISBLANK(draft_picks[[#This Row],[drafter_team_id]]),"",_xlfn.XLOOKUP(draft_picks[[#This Row],[drafter_team_id]],drafter_teams[id],drafter_teams[name]))</f>
        <v/>
      </c>
      <c r="K1459" s="3" t="s">
        <v>15497</v>
      </c>
      <c r="L1459" t="s">
        <v>15497</v>
      </c>
      <c r="M1459" t="str">
        <f>IF(OR(ISBLANK(draft_picks[[#This Row],[veto_drafter_id]]),draft_picks[[#This Row],[veto_drafter_id]]=""),"",_xlfn.XLOOKUP(draft_picks[[#This Row],[veto_drafter_id]],drafters[id],drafters[name]))</f>
        <v/>
      </c>
      <c r="N1459" t="s">
        <v>15497</v>
      </c>
      <c r="O1459" t="str">
        <f>IF(OR(ISBLANK(draft_picks[[#This Row],[veto_drafter_team_id]]),draft_picks[[#This Row],[veto_drafter_team_id]]=""),"",_xlfn.XLOOKUP(draft_picks[[#This Row],[veto_drafter_team_id]],drafter_teams[id],drafter_teams[name]))</f>
        <v/>
      </c>
      <c r="Q1459" t="s">
        <v>15497</v>
      </c>
      <c r="R1459" t="str">
        <f>IF(OR(ISBLANK(draft_picks[[#This Row],[veto_override_drafter_id]]),draft_picks[[#This Row],[veto_override_drafter_id]]=""),"",_xlfn.XLOOKUP(draft_picks[[#This Row],[veto_override_drafter_id]],drafters[id],drafters[name]))</f>
        <v/>
      </c>
      <c r="S1459" t="s">
        <v>15497</v>
      </c>
      <c r="T1459" t="str">
        <f>IF(OR(ISBLANK(draft_picks[[#This Row],[veto_override_team_id]]),draft_picks[[#This Row],[veto_override_team_id]]=""),"",_xlfn.XLOOKUP(draft_picks[[#This Row],[veto_override_team_id]],drafter_teams[id],drafter_teams[name]))</f>
        <v/>
      </c>
    </row>
    <row r="1460" spans="1:20" x14ac:dyDescent="0.25">
      <c r="A1460" t="s">
        <v>576</v>
      </c>
      <c r="B1460" t="str">
        <f>_xlfn.XLOOKUP(draft_picks[[#This Row],[draft_id]],drafts[id],drafts[title])</f>
        <v>Wes Craven</v>
      </c>
      <c r="C1460" s="3">
        <v>5</v>
      </c>
      <c r="D1460">
        <f>IF(C1459&lt;draft_picks[[#This Row],[position]],1,IF(C1459&gt;draft_picks[[#This Row],[position]],D1459+1,IF(C1459=draft_picks[[#This Row],[position]],D1459+1)))</f>
        <v>4</v>
      </c>
      <c r="E1460" t="s">
        <v>3047</v>
      </c>
      <c r="F1460" t="str">
        <f>IF(ISBLANK(draft_picks[[#This Row],[movie_id]]),"",_xlfn.XLOOKUP(draft_picks[[#This Row],[movie_id]],drafts.movies[id],drafts.movies[movie_title]))</f>
        <v>New Nightmare</v>
      </c>
      <c r="G1460" s="3" t="s">
        <v>793</v>
      </c>
      <c r="H1460" t="str">
        <f>IF(ISBLANK(draft_picks[[#This Row],[drafter_id]]),"",_xlfn.XLOOKUP(draft_picks[[#This Row],[drafter_id]],drafters[id],drafters[name]))</f>
        <v>Clarke Wolfe</v>
      </c>
      <c r="J1460" t="str">
        <f>IF(ISBLANK(draft_picks[[#This Row],[drafter_team_id]]),"",_xlfn.XLOOKUP(draft_picks[[#This Row],[drafter_team_id]],drafter_teams[id],drafter_teams[name]))</f>
        <v/>
      </c>
      <c r="K1460" s="3" t="s">
        <v>15497</v>
      </c>
      <c r="L1460" t="s">
        <v>15497</v>
      </c>
      <c r="M1460" t="str">
        <f>IF(OR(ISBLANK(draft_picks[[#This Row],[veto_drafter_id]]),draft_picks[[#This Row],[veto_drafter_id]]=""),"",_xlfn.XLOOKUP(draft_picks[[#This Row],[veto_drafter_id]],drafters[id],drafters[name]))</f>
        <v/>
      </c>
      <c r="N1460" t="s">
        <v>15497</v>
      </c>
      <c r="O1460" t="str">
        <f>IF(OR(ISBLANK(draft_picks[[#This Row],[veto_drafter_team_id]]),draft_picks[[#This Row],[veto_drafter_team_id]]=""),"",_xlfn.XLOOKUP(draft_picks[[#This Row],[veto_drafter_team_id]],drafter_teams[id],drafter_teams[name]))</f>
        <v/>
      </c>
      <c r="Q1460" t="s">
        <v>15497</v>
      </c>
      <c r="R1460" t="str">
        <f>IF(OR(ISBLANK(draft_picks[[#This Row],[veto_override_drafter_id]]),draft_picks[[#This Row],[veto_override_drafter_id]]=""),"",_xlfn.XLOOKUP(draft_picks[[#This Row],[veto_override_drafter_id]],drafters[id],drafters[name]))</f>
        <v/>
      </c>
      <c r="S1460" t="s">
        <v>15497</v>
      </c>
      <c r="T1460" t="str">
        <f>IF(OR(ISBLANK(draft_picks[[#This Row],[veto_override_team_id]]),draft_picks[[#This Row],[veto_override_team_id]]=""),"",_xlfn.XLOOKUP(draft_picks[[#This Row],[veto_override_team_id]],drafter_teams[id],drafter_teams[name]))</f>
        <v/>
      </c>
    </row>
    <row r="1461" spans="1:20" x14ac:dyDescent="0.25">
      <c r="A1461" t="s">
        <v>576</v>
      </c>
      <c r="B1461" t="str">
        <f>_xlfn.XLOOKUP(draft_picks[[#This Row],[draft_id]],drafts[id],drafts[title])</f>
        <v>Wes Craven</v>
      </c>
      <c r="C1461" s="3">
        <v>4</v>
      </c>
      <c r="D1461">
        <f>IF(C1460&lt;draft_picks[[#This Row],[position]],1,IF(C1460&gt;draft_picks[[#This Row],[position]],D1460+1,IF(C1460=draft_picks[[#This Row],[position]],D1460+1)))</f>
        <v>5</v>
      </c>
      <c r="E1461" t="s">
        <v>8475</v>
      </c>
      <c r="F1461" t="str">
        <f>IF(ISBLANK(draft_picks[[#This Row],[movie_id]]),"",_xlfn.XLOOKUP(draft_picks[[#This Row],[movie_id]],drafts.movies[id],drafts.movies[movie_title]))</f>
        <v>The Last House on the Left</v>
      </c>
      <c r="G1461" s="3" t="s">
        <v>849</v>
      </c>
      <c r="H1461" t="str">
        <f>IF(ISBLANK(draft_picks[[#This Row],[drafter_id]]),"",_xlfn.XLOOKUP(draft_picks[[#This Row],[drafter_id]],drafters[id],drafters[name]))</f>
        <v>Dylan Guerra</v>
      </c>
      <c r="J1461" t="str">
        <f>IF(ISBLANK(draft_picks[[#This Row],[drafter_team_id]]),"",_xlfn.XLOOKUP(draft_picks[[#This Row],[drafter_team_id]],drafter_teams[id],drafter_teams[name]))</f>
        <v/>
      </c>
      <c r="K1461" s="3" t="s">
        <v>15497</v>
      </c>
      <c r="L1461" t="s">
        <v>15497</v>
      </c>
      <c r="M1461" t="str">
        <f>IF(OR(ISBLANK(draft_picks[[#This Row],[veto_drafter_id]]),draft_picks[[#This Row],[veto_drafter_id]]=""),"",_xlfn.XLOOKUP(draft_picks[[#This Row],[veto_drafter_id]],drafters[id],drafters[name]))</f>
        <v/>
      </c>
      <c r="N1461" t="s">
        <v>15497</v>
      </c>
      <c r="O1461" t="str">
        <f>IF(OR(ISBLANK(draft_picks[[#This Row],[veto_drafter_team_id]]),draft_picks[[#This Row],[veto_drafter_team_id]]=""),"",_xlfn.XLOOKUP(draft_picks[[#This Row],[veto_drafter_team_id]],drafter_teams[id],drafter_teams[name]))</f>
        <v/>
      </c>
      <c r="Q1461" t="s">
        <v>15497</v>
      </c>
      <c r="R1461" t="str">
        <f>IF(OR(ISBLANK(draft_picks[[#This Row],[veto_override_drafter_id]]),draft_picks[[#This Row],[veto_override_drafter_id]]=""),"",_xlfn.XLOOKUP(draft_picks[[#This Row],[veto_override_drafter_id]],drafters[id],drafters[name]))</f>
        <v/>
      </c>
      <c r="S1461" t="s">
        <v>15497</v>
      </c>
      <c r="T1461" t="str">
        <f>IF(OR(ISBLANK(draft_picks[[#This Row],[veto_override_team_id]]),draft_picks[[#This Row],[veto_override_team_id]]=""),"",_xlfn.XLOOKUP(draft_picks[[#This Row],[veto_override_team_id]],drafter_teams[id],drafter_teams[name]))</f>
        <v/>
      </c>
    </row>
    <row r="1462" spans="1:20" x14ac:dyDescent="0.25">
      <c r="A1462" t="s">
        <v>576</v>
      </c>
      <c r="B1462" t="str">
        <f>_xlfn.XLOOKUP(draft_picks[[#This Row],[draft_id]],drafts[id],drafts[title])</f>
        <v>Wes Craven</v>
      </c>
      <c r="C1462" s="3">
        <v>3</v>
      </c>
      <c r="D1462">
        <f>IF(C1461&lt;draft_picks[[#This Row],[position]],1,IF(C1461&gt;draft_picks[[#This Row],[position]],D1461+1,IF(C1461=draft_picks[[#This Row],[position]],D1461+1)))</f>
        <v>6</v>
      </c>
      <c r="E1462" t="s">
        <v>3139</v>
      </c>
      <c r="F1462" t="str">
        <f>IF(ISBLANK(draft_picks[[#This Row],[movie_id]]),"",_xlfn.XLOOKUP(draft_picks[[#This Row],[movie_id]],drafts.movies[id],drafts.movies[movie_title]))</f>
        <v>Red Eye</v>
      </c>
      <c r="G1462" s="3" t="s">
        <v>793</v>
      </c>
      <c r="H1462" t="str">
        <f>IF(ISBLANK(draft_picks[[#This Row],[drafter_id]]),"",_xlfn.XLOOKUP(draft_picks[[#This Row],[drafter_id]],drafters[id],drafters[name]))</f>
        <v>Clarke Wolfe</v>
      </c>
      <c r="J1462" t="str">
        <f>IF(ISBLANK(draft_picks[[#This Row],[drafter_team_id]]),"",_xlfn.XLOOKUP(draft_picks[[#This Row],[drafter_team_id]],drafter_teams[id],drafter_teams[name]))</f>
        <v/>
      </c>
      <c r="K1462" s="3" t="s">
        <v>15497</v>
      </c>
      <c r="L1462" t="s">
        <v>15497</v>
      </c>
      <c r="M1462" t="str">
        <f>IF(OR(ISBLANK(draft_picks[[#This Row],[veto_drafter_id]]),draft_picks[[#This Row],[veto_drafter_id]]=""),"",_xlfn.XLOOKUP(draft_picks[[#This Row],[veto_drafter_id]],drafters[id],drafters[name]))</f>
        <v/>
      </c>
      <c r="N1462" t="s">
        <v>15497</v>
      </c>
      <c r="O1462" t="str">
        <f>IF(OR(ISBLANK(draft_picks[[#This Row],[veto_drafter_team_id]]),draft_picks[[#This Row],[veto_drafter_team_id]]=""),"",_xlfn.XLOOKUP(draft_picks[[#This Row],[veto_drafter_team_id]],drafter_teams[id],drafter_teams[name]))</f>
        <v/>
      </c>
      <c r="Q1462" t="s">
        <v>15497</v>
      </c>
      <c r="R1462" t="str">
        <f>IF(OR(ISBLANK(draft_picks[[#This Row],[veto_override_drafter_id]]),draft_picks[[#This Row],[veto_override_drafter_id]]=""),"",_xlfn.XLOOKUP(draft_picks[[#This Row],[veto_override_drafter_id]],drafters[id],drafters[name]))</f>
        <v/>
      </c>
      <c r="S1462" t="s">
        <v>15497</v>
      </c>
      <c r="T1462" t="str">
        <f>IF(OR(ISBLANK(draft_picks[[#This Row],[veto_override_team_id]]),draft_picks[[#This Row],[veto_override_team_id]]=""),"",_xlfn.XLOOKUP(draft_picks[[#This Row],[veto_override_team_id]],drafter_teams[id],drafter_teams[name]))</f>
        <v/>
      </c>
    </row>
    <row r="1463" spans="1:20" x14ac:dyDescent="0.25">
      <c r="A1463" t="s">
        <v>576</v>
      </c>
      <c r="B1463" t="str">
        <f>_xlfn.XLOOKUP(draft_picks[[#This Row],[draft_id]],drafts[id],drafts[title])</f>
        <v>Wes Craven</v>
      </c>
      <c r="C1463" s="3">
        <v>2</v>
      </c>
      <c r="D1463">
        <f>IF(C1462&lt;draft_picks[[#This Row],[position]],1,IF(C1462&gt;draft_picks[[#This Row],[position]],D1462+1,IF(C1462=draft_picks[[#This Row],[position]],D1462+1)))</f>
        <v>7</v>
      </c>
      <c r="E1463" t="s">
        <v>6925</v>
      </c>
      <c r="F1463" t="str">
        <f>IF(ISBLANK(draft_picks[[#This Row],[movie_id]]),"",_xlfn.XLOOKUP(draft_picks[[#This Row],[movie_id]],drafts.movies[id],drafts.movies[movie_title]))</f>
        <v>The People Under the Stairs</v>
      </c>
      <c r="G1463" s="3" t="s">
        <v>849</v>
      </c>
      <c r="H1463" t="str">
        <f>IF(ISBLANK(draft_picks[[#This Row],[drafter_id]]),"",_xlfn.XLOOKUP(draft_picks[[#This Row],[drafter_id]],drafters[id],drafters[name]))</f>
        <v>Dylan Guerra</v>
      </c>
      <c r="J1463" t="str">
        <f>IF(ISBLANK(draft_picks[[#This Row],[drafter_team_id]]),"",_xlfn.XLOOKUP(draft_picks[[#This Row],[drafter_team_id]],drafter_teams[id],drafter_teams[name]))</f>
        <v/>
      </c>
      <c r="K1463" s="3" t="s">
        <v>15497</v>
      </c>
      <c r="L1463" t="s">
        <v>15497</v>
      </c>
      <c r="M1463" t="str">
        <f>IF(OR(ISBLANK(draft_picks[[#This Row],[veto_drafter_id]]),draft_picks[[#This Row],[veto_drafter_id]]=""),"",_xlfn.XLOOKUP(draft_picks[[#This Row],[veto_drafter_id]],drafters[id],drafters[name]))</f>
        <v/>
      </c>
      <c r="N1463" t="s">
        <v>15497</v>
      </c>
      <c r="O1463" t="str">
        <f>IF(OR(ISBLANK(draft_picks[[#This Row],[veto_drafter_team_id]]),draft_picks[[#This Row],[veto_drafter_team_id]]=""),"",_xlfn.XLOOKUP(draft_picks[[#This Row],[veto_drafter_team_id]],drafter_teams[id],drafter_teams[name]))</f>
        <v/>
      </c>
      <c r="Q1463" t="s">
        <v>15497</v>
      </c>
      <c r="R1463" t="str">
        <f>IF(OR(ISBLANK(draft_picks[[#This Row],[veto_override_drafter_id]]),draft_picks[[#This Row],[veto_override_drafter_id]]=""),"",_xlfn.XLOOKUP(draft_picks[[#This Row],[veto_override_drafter_id]],drafters[id],drafters[name]))</f>
        <v/>
      </c>
      <c r="S1463" t="s">
        <v>15497</v>
      </c>
      <c r="T1463" t="str">
        <f>IF(OR(ISBLANK(draft_picks[[#This Row],[veto_override_team_id]]),draft_picks[[#This Row],[veto_override_team_id]]=""),"",_xlfn.XLOOKUP(draft_picks[[#This Row],[veto_override_team_id]],drafter_teams[id],drafter_teams[name]))</f>
        <v/>
      </c>
    </row>
    <row r="1464" spans="1:20" x14ac:dyDescent="0.25">
      <c r="A1464" t="s">
        <v>576</v>
      </c>
      <c r="B1464" t="str">
        <f>_xlfn.XLOOKUP(draft_picks[[#This Row],[draft_id]],drafts[id],drafts[title])</f>
        <v>Wes Craven</v>
      </c>
      <c r="C1464" s="3">
        <v>1</v>
      </c>
      <c r="D1464">
        <f>IF(C1463&lt;draft_picks[[#This Row],[position]],1,IF(C1463&gt;draft_picks[[#This Row],[position]],D1463+1,IF(C1463=draft_picks[[#This Row],[position]],D1463+1)))</f>
        <v>8</v>
      </c>
      <c r="E1464" t="s">
        <v>3427</v>
      </c>
      <c r="F1464" t="str">
        <f>IF(ISBLANK(draft_picks[[#This Row],[movie_id]]),"",_xlfn.XLOOKUP(draft_picks[[#This Row],[movie_id]],drafts.movies[id],drafts.movies[movie_title]))</f>
        <v>Scream</v>
      </c>
      <c r="G1464" s="3" t="s">
        <v>793</v>
      </c>
      <c r="H1464" t="str">
        <f>IF(ISBLANK(draft_picks[[#This Row],[drafter_id]]),"",_xlfn.XLOOKUP(draft_picks[[#This Row],[drafter_id]],drafters[id],drafters[name]))</f>
        <v>Clarke Wolfe</v>
      </c>
      <c r="J1464" t="str">
        <f>IF(ISBLANK(draft_picks[[#This Row],[drafter_team_id]]),"",_xlfn.XLOOKUP(draft_picks[[#This Row],[drafter_team_id]],drafter_teams[id],drafter_teams[name]))</f>
        <v/>
      </c>
      <c r="K1464" s="3" t="s">
        <v>15497</v>
      </c>
      <c r="L1464" t="s">
        <v>15497</v>
      </c>
      <c r="M1464" t="str">
        <f>IF(OR(ISBLANK(draft_picks[[#This Row],[veto_drafter_id]]),draft_picks[[#This Row],[veto_drafter_id]]=""),"",_xlfn.XLOOKUP(draft_picks[[#This Row],[veto_drafter_id]],drafters[id],drafters[name]))</f>
        <v/>
      </c>
      <c r="N1464" t="s">
        <v>15497</v>
      </c>
      <c r="O1464" t="str">
        <f>IF(OR(ISBLANK(draft_picks[[#This Row],[veto_drafter_team_id]]),draft_picks[[#This Row],[veto_drafter_team_id]]=""),"",_xlfn.XLOOKUP(draft_picks[[#This Row],[veto_drafter_team_id]],drafter_teams[id],drafter_teams[name]))</f>
        <v/>
      </c>
      <c r="Q1464" t="s">
        <v>15497</v>
      </c>
      <c r="R1464" t="str">
        <f>IF(OR(ISBLANK(draft_picks[[#This Row],[veto_override_drafter_id]]),draft_picks[[#This Row],[veto_override_drafter_id]]=""),"",_xlfn.XLOOKUP(draft_picks[[#This Row],[veto_override_drafter_id]],drafters[id],drafters[name]))</f>
        <v/>
      </c>
      <c r="S1464" t="s">
        <v>15497</v>
      </c>
      <c r="T1464" t="str">
        <f>IF(OR(ISBLANK(draft_picks[[#This Row],[veto_override_team_id]]),draft_picks[[#This Row],[veto_override_team_id]]=""),"",_xlfn.XLOOKUP(draft_picks[[#This Row],[veto_override_team_id]],drafter_teams[id],drafter_teams[name]))</f>
        <v/>
      </c>
    </row>
    <row r="1465" spans="1:20" x14ac:dyDescent="0.25">
      <c r="A1465" t="s">
        <v>713</v>
      </c>
      <c r="B1465" t="str">
        <f>_xlfn.XLOOKUP(draft_picks[[#This Row],[draft_id]],drafts[id],drafts[title])</f>
        <v>Bob Dylan</v>
      </c>
      <c r="C1465" s="3">
        <v>7</v>
      </c>
      <c r="D1465">
        <f>IF(C1464&lt;draft_picks[[#This Row],[position]],1,IF(C1464&gt;draft_picks[[#This Row],[position]],D1464+1,IF(C1464=draft_picks[[#This Row],[position]],D1464+1)))</f>
        <v>1</v>
      </c>
      <c r="E1465" t="s">
        <v>1452</v>
      </c>
      <c r="F1465" t="str">
        <f>IF(ISBLANK(draft_picks[[#This Row],[movie_id]]),"",_xlfn.XLOOKUP(draft_picks[[#This Row],[movie_id]],drafts.movies[id],drafts.movies[movie_title]))</f>
        <v>Bob Dylan: Dont Look Back</v>
      </c>
      <c r="G1465" s="3" t="s">
        <v>1115</v>
      </c>
      <c r="H1465" t="str">
        <f>IF(ISBLANK(draft_picks[[#This Row],[drafter_id]]),"",_xlfn.XLOOKUP(draft_picks[[#This Row],[drafter_id]],drafters[id],drafters[name]))</f>
        <v>Ryan Marker</v>
      </c>
      <c r="J1465" t="str">
        <f>IF(ISBLANK(draft_picks[[#This Row],[drafter_team_id]]),"",_xlfn.XLOOKUP(draft_picks[[#This Row],[drafter_team_id]],drafter_teams[id],drafter_teams[name]))</f>
        <v/>
      </c>
      <c r="K1465" s="3" t="s">
        <v>15497</v>
      </c>
      <c r="L1465" t="s">
        <v>15497</v>
      </c>
      <c r="M1465" t="str">
        <f>IF(OR(ISBLANK(draft_picks[[#This Row],[veto_drafter_id]]),draft_picks[[#This Row],[veto_drafter_id]]=""),"",_xlfn.XLOOKUP(draft_picks[[#This Row],[veto_drafter_id]],drafters[id],drafters[name]))</f>
        <v/>
      </c>
      <c r="N1465" t="s">
        <v>15497</v>
      </c>
      <c r="O1465" t="str">
        <f>IF(OR(ISBLANK(draft_picks[[#This Row],[veto_drafter_team_id]]),draft_picks[[#This Row],[veto_drafter_team_id]]=""),"",_xlfn.XLOOKUP(draft_picks[[#This Row],[veto_drafter_team_id]],drafter_teams[id],drafter_teams[name]))</f>
        <v/>
      </c>
      <c r="Q1465" t="s">
        <v>15497</v>
      </c>
      <c r="R1465" t="str">
        <f>IF(OR(ISBLANK(draft_picks[[#This Row],[veto_override_drafter_id]]),draft_picks[[#This Row],[veto_override_drafter_id]]=""),"",_xlfn.XLOOKUP(draft_picks[[#This Row],[veto_override_drafter_id]],drafters[id],drafters[name]))</f>
        <v/>
      </c>
      <c r="S1465" t="s">
        <v>15497</v>
      </c>
      <c r="T1465" t="str">
        <f>IF(OR(ISBLANK(draft_picks[[#This Row],[veto_override_team_id]]),draft_picks[[#This Row],[veto_override_team_id]]=""),"",_xlfn.XLOOKUP(draft_picks[[#This Row],[veto_override_team_id]],drafter_teams[id],drafter_teams[name]))</f>
        <v/>
      </c>
    </row>
    <row r="1466" spans="1:20" x14ac:dyDescent="0.25">
      <c r="A1466" t="s">
        <v>713</v>
      </c>
      <c r="B1466" t="str">
        <f>_xlfn.XLOOKUP(draft_picks[[#This Row],[draft_id]],drafts[id],drafts[title])</f>
        <v>Bob Dylan</v>
      </c>
      <c r="C1466" s="3">
        <v>6</v>
      </c>
      <c r="D1466">
        <f>IF(C1465&lt;draft_picks[[#This Row],[position]],1,IF(C1465&gt;draft_picks[[#This Row],[position]],D1465+1,IF(C1465=draft_picks[[#This Row],[position]],D1465+1)))</f>
        <v>2</v>
      </c>
      <c r="E1466" t="s">
        <v>2931</v>
      </c>
      <c r="F1466" t="str">
        <f>IF(ISBLANK(draft_picks[[#This Row],[movie_id]]),"",_xlfn.XLOOKUP(draft_picks[[#This Row],[movie_id]],drafts.movies[id],drafts.movies[movie_title]))</f>
        <v>Hard to Handle: Bob Dylan in Concert</v>
      </c>
      <c r="G1466" s="3" t="s">
        <v>1115</v>
      </c>
      <c r="H1466" t="str">
        <f>IF(ISBLANK(draft_picks[[#This Row],[drafter_id]]),"",_xlfn.XLOOKUP(draft_picks[[#This Row],[drafter_id]],drafters[id],drafters[name]))</f>
        <v>Ryan Marker</v>
      </c>
      <c r="J1466" t="str">
        <f>IF(ISBLANK(draft_picks[[#This Row],[drafter_team_id]]),"",_xlfn.XLOOKUP(draft_picks[[#This Row],[drafter_team_id]],drafter_teams[id],drafter_teams[name]))</f>
        <v/>
      </c>
      <c r="K1466" s="3" t="s">
        <v>15497</v>
      </c>
      <c r="L1466" t="s">
        <v>15497</v>
      </c>
      <c r="M1466" t="str">
        <f>IF(OR(ISBLANK(draft_picks[[#This Row],[veto_drafter_id]]),draft_picks[[#This Row],[veto_drafter_id]]=""),"",_xlfn.XLOOKUP(draft_picks[[#This Row],[veto_drafter_id]],drafters[id],drafters[name]))</f>
        <v/>
      </c>
      <c r="N1466" t="s">
        <v>15497</v>
      </c>
      <c r="O1466" t="str">
        <f>IF(OR(ISBLANK(draft_picks[[#This Row],[veto_drafter_team_id]]),draft_picks[[#This Row],[veto_drafter_team_id]]=""),"",_xlfn.XLOOKUP(draft_picks[[#This Row],[veto_drafter_team_id]],drafter_teams[id],drafter_teams[name]))</f>
        <v/>
      </c>
      <c r="Q1466" t="s">
        <v>15497</v>
      </c>
      <c r="R1466" t="str">
        <f>IF(OR(ISBLANK(draft_picks[[#This Row],[veto_override_drafter_id]]),draft_picks[[#This Row],[veto_override_drafter_id]]=""),"",_xlfn.XLOOKUP(draft_picks[[#This Row],[veto_override_drafter_id]],drafters[id],drafters[name]))</f>
        <v/>
      </c>
      <c r="S1466" t="s">
        <v>15497</v>
      </c>
      <c r="T1466" t="str">
        <f>IF(OR(ISBLANK(draft_picks[[#This Row],[veto_override_team_id]]),draft_picks[[#This Row],[veto_override_team_id]]=""),"",_xlfn.XLOOKUP(draft_picks[[#This Row],[veto_override_team_id]],drafter_teams[id],drafter_teams[name]))</f>
        <v/>
      </c>
    </row>
    <row r="1467" spans="1:20" x14ac:dyDescent="0.25">
      <c r="A1467" t="s">
        <v>713</v>
      </c>
      <c r="B1467" t="str">
        <f>_xlfn.XLOOKUP(draft_picks[[#This Row],[draft_id]],drafts[id],drafts[title])</f>
        <v>Bob Dylan</v>
      </c>
      <c r="C1467" s="3">
        <v>5</v>
      </c>
      <c r="D1467">
        <f>IF(C1466&lt;draft_picks[[#This Row],[position]],1,IF(C1466&gt;draft_picks[[#This Row],[position]],D1466+1,IF(C1466=draft_picks[[#This Row],[position]],D1466+1)))</f>
        <v>3</v>
      </c>
      <c r="E1467" t="s">
        <v>3790</v>
      </c>
      <c r="F1467" t="str">
        <f>IF(ISBLANK(draft_picks[[#This Row],[movie_id]]),"",_xlfn.XLOOKUP(draft_picks[[#This Row],[movie_id]],drafts.movies[id],drafts.movies[movie_title]))</f>
        <v>Shadow Kingdom</v>
      </c>
      <c r="G1467" s="3" t="s">
        <v>921</v>
      </c>
      <c r="H1467" t="str">
        <f>IF(ISBLANK(draft_picks[[#This Row],[drafter_id]]),"",_xlfn.XLOOKUP(draft_picks[[#This Row],[drafter_id]],drafters[id],drafters[name]))</f>
        <v>Marya Gates</v>
      </c>
      <c r="J1467" t="str">
        <f>IF(ISBLANK(draft_picks[[#This Row],[drafter_team_id]]),"",_xlfn.XLOOKUP(draft_picks[[#This Row],[drafter_team_id]],drafter_teams[id],drafter_teams[name]))</f>
        <v/>
      </c>
      <c r="K1467" s="3" t="s">
        <v>15497</v>
      </c>
      <c r="L1467" t="s">
        <v>15497</v>
      </c>
      <c r="M1467" t="str">
        <f>IF(OR(ISBLANK(draft_picks[[#This Row],[veto_drafter_id]]),draft_picks[[#This Row],[veto_drafter_id]]=""),"",_xlfn.XLOOKUP(draft_picks[[#This Row],[veto_drafter_id]],drafters[id],drafters[name]))</f>
        <v/>
      </c>
      <c r="N1467" t="s">
        <v>15497</v>
      </c>
      <c r="O1467" t="str">
        <f>IF(OR(ISBLANK(draft_picks[[#This Row],[veto_drafter_team_id]]),draft_picks[[#This Row],[veto_drafter_team_id]]=""),"",_xlfn.XLOOKUP(draft_picks[[#This Row],[veto_drafter_team_id]],drafter_teams[id],drafter_teams[name]))</f>
        <v/>
      </c>
      <c r="Q1467" t="s">
        <v>15497</v>
      </c>
      <c r="R1467" t="str">
        <f>IF(OR(ISBLANK(draft_picks[[#This Row],[veto_override_drafter_id]]),draft_picks[[#This Row],[veto_override_drafter_id]]=""),"",_xlfn.XLOOKUP(draft_picks[[#This Row],[veto_override_drafter_id]],drafters[id],drafters[name]))</f>
        <v/>
      </c>
      <c r="S1467" t="s">
        <v>15497</v>
      </c>
      <c r="T1467" t="str">
        <f>IF(OR(ISBLANK(draft_picks[[#This Row],[veto_override_team_id]]),draft_picks[[#This Row],[veto_override_team_id]]=""),"",_xlfn.XLOOKUP(draft_picks[[#This Row],[veto_override_team_id]],drafter_teams[id],drafter_teams[name]))</f>
        <v/>
      </c>
    </row>
    <row r="1468" spans="1:20" x14ac:dyDescent="0.25">
      <c r="A1468" t="s">
        <v>713</v>
      </c>
      <c r="B1468" t="str">
        <f>_xlfn.XLOOKUP(draft_picks[[#This Row],[draft_id]],drafts[id],drafts[title])</f>
        <v>Bob Dylan</v>
      </c>
      <c r="C1468" s="3">
        <v>4</v>
      </c>
      <c r="D1468">
        <f>IF(C1467&lt;draft_picks[[#This Row],[position]],1,IF(C1467&gt;draft_picks[[#This Row],[position]],D1467+1,IF(C1467=draft_picks[[#This Row],[position]],D1467+1)))</f>
        <v>4</v>
      </c>
      <c r="E1468" t="s">
        <v>3861</v>
      </c>
      <c r="F1468" t="str">
        <f>IF(ISBLANK(draft_picks[[#This Row],[movie_id]]),"",_xlfn.XLOOKUP(draft_picks[[#This Row],[movie_id]],drafts.movies[id],drafts.movies[movie_title]))</f>
        <v>Rolling Thunder Revue</v>
      </c>
      <c r="G1468" s="3" t="s">
        <v>1115</v>
      </c>
      <c r="H1468" t="str">
        <f>IF(ISBLANK(draft_picks[[#This Row],[drafter_id]]),"",_xlfn.XLOOKUP(draft_picks[[#This Row],[drafter_id]],drafters[id],drafters[name]))</f>
        <v>Ryan Marker</v>
      </c>
      <c r="J1468" t="str">
        <f>IF(ISBLANK(draft_picks[[#This Row],[drafter_team_id]]),"",_xlfn.XLOOKUP(draft_picks[[#This Row],[drafter_team_id]],drafter_teams[id],drafter_teams[name]))</f>
        <v/>
      </c>
      <c r="K1468" s="3" t="s">
        <v>15484</v>
      </c>
      <c r="L1468" t="s">
        <v>921</v>
      </c>
      <c r="M1468" t="str">
        <f>IF(OR(ISBLANK(draft_picks[[#This Row],[veto_drafter_id]]),draft_picks[[#This Row],[veto_drafter_id]]=""),"",_xlfn.XLOOKUP(draft_picks[[#This Row],[veto_drafter_id]],drafters[id],drafters[name]))</f>
        <v>Marya Gates</v>
      </c>
      <c r="N1468" t="s">
        <v>15497</v>
      </c>
      <c r="O1468" t="str">
        <f>IF(OR(ISBLANK(draft_picks[[#This Row],[veto_drafter_team_id]]),draft_picks[[#This Row],[veto_drafter_team_id]]=""),"",_xlfn.XLOOKUP(draft_picks[[#This Row],[veto_drafter_team_id]],drafter_teams[id],drafter_teams[name]))</f>
        <v/>
      </c>
      <c r="Q1468" t="s">
        <v>15497</v>
      </c>
      <c r="R1468" t="str">
        <f>IF(OR(ISBLANK(draft_picks[[#This Row],[veto_override_drafter_id]]),draft_picks[[#This Row],[veto_override_drafter_id]]=""),"",_xlfn.XLOOKUP(draft_picks[[#This Row],[veto_override_drafter_id]],drafters[id],drafters[name]))</f>
        <v/>
      </c>
      <c r="S1468" t="s">
        <v>15497</v>
      </c>
      <c r="T1468" t="str">
        <f>IF(OR(ISBLANK(draft_picks[[#This Row],[veto_override_team_id]]),draft_picks[[#This Row],[veto_override_team_id]]=""),"",_xlfn.XLOOKUP(draft_picks[[#This Row],[veto_override_team_id]],drafter_teams[id],drafter_teams[name]))</f>
        <v/>
      </c>
    </row>
    <row r="1469" spans="1:20" x14ac:dyDescent="0.25">
      <c r="A1469" t="s">
        <v>713</v>
      </c>
      <c r="B1469" t="str">
        <f>_xlfn.XLOOKUP(draft_picks[[#This Row],[draft_id]],drafts[id],drafts[title])</f>
        <v>Bob Dylan</v>
      </c>
      <c r="C1469" s="3">
        <v>4</v>
      </c>
      <c r="D1469">
        <f>IF(C1468&lt;draft_picks[[#This Row],[position]],1,IF(C1468&gt;draft_picks[[#This Row],[position]],D1468+1,IF(C1468=draft_picks[[#This Row],[position]],D1468+1)))</f>
        <v>5</v>
      </c>
      <c r="E1469" t="s">
        <v>1550</v>
      </c>
      <c r="F1469" t="str">
        <f>IF(ISBLANK(draft_picks[[#This Row],[movie_id]]),"",_xlfn.XLOOKUP(draft_picks[[#This Row],[movie_id]],drafts.movies[id],drafts.movies[movie_title]))</f>
        <v>I'm Not There</v>
      </c>
      <c r="G1469" s="3" t="s">
        <v>1115</v>
      </c>
      <c r="H1469" t="str">
        <f>IF(ISBLANK(draft_picks[[#This Row],[drafter_id]]),"",_xlfn.XLOOKUP(draft_picks[[#This Row],[drafter_id]],drafters[id],drafters[name]))</f>
        <v>Ryan Marker</v>
      </c>
      <c r="J1469" t="str">
        <f>IF(ISBLANK(draft_picks[[#This Row],[drafter_team_id]]),"",_xlfn.XLOOKUP(draft_picks[[#This Row],[drafter_team_id]],drafter_teams[id],drafter_teams[name]))</f>
        <v/>
      </c>
      <c r="K1469" s="3" t="s">
        <v>15497</v>
      </c>
      <c r="L1469" t="s">
        <v>15497</v>
      </c>
      <c r="M1469" t="str">
        <f>IF(OR(ISBLANK(draft_picks[[#This Row],[veto_drafter_id]]),draft_picks[[#This Row],[veto_drafter_id]]=""),"",_xlfn.XLOOKUP(draft_picks[[#This Row],[veto_drafter_id]],drafters[id],drafters[name]))</f>
        <v/>
      </c>
      <c r="N1469" t="s">
        <v>15497</v>
      </c>
      <c r="O1469" t="str">
        <f>IF(OR(ISBLANK(draft_picks[[#This Row],[veto_drafter_team_id]]),draft_picks[[#This Row],[veto_drafter_team_id]]=""),"",_xlfn.XLOOKUP(draft_picks[[#This Row],[veto_drafter_team_id]],drafter_teams[id],drafter_teams[name]))</f>
        <v/>
      </c>
      <c r="Q1469" t="s">
        <v>15497</v>
      </c>
      <c r="R1469" t="str">
        <f>IF(OR(ISBLANK(draft_picks[[#This Row],[veto_override_drafter_id]]),draft_picks[[#This Row],[veto_override_drafter_id]]=""),"",_xlfn.XLOOKUP(draft_picks[[#This Row],[veto_override_drafter_id]],drafters[id],drafters[name]))</f>
        <v/>
      </c>
      <c r="S1469" t="s">
        <v>15497</v>
      </c>
      <c r="T1469" t="str">
        <f>IF(OR(ISBLANK(draft_picks[[#This Row],[veto_override_team_id]]),draft_picks[[#This Row],[veto_override_team_id]]=""),"",_xlfn.XLOOKUP(draft_picks[[#This Row],[veto_override_team_id]],drafter_teams[id],drafter_teams[name]))</f>
        <v/>
      </c>
    </row>
    <row r="1470" spans="1:20" x14ac:dyDescent="0.25">
      <c r="A1470" t="s">
        <v>713</v>
      </c>
      <c r="B1470" t="str">
        <f>_xlfn.XLOOKUP(draft_picks[[#This Row],[draft_id]],drafts[id],drafts[title])</f>
        <v>Bob Dylan</v>
      </c>
      <c r="C1470" s="3">
        <v>3</v>
      </c>
      <c r="D1470">
        <f>IF(C1469&lt;draft_picks[[#This Row],[position]],1,IF(C1469&gt;draft_picks[[#This Row],[position]],D1469+1,IF(C1469=draft_picks[[#This Row],[position]],D1469+1)))</f>
        <v>6</v>
      </c>
      <c r="E1470" t="s">
        <v>7724</v>
      </c>
      <c r="F1470" t="str">
        <f>IF(ISBLANK(draft_picks[[#This Row],[movie_id]]),"",_xlfn.XLOOKUP(draft_picks[[#This Row],[movie_id]],drafts.movies[id],drafts.movies[movie_title]))</f>
        <v>Hearts of Fire</v>
      </c>
      <c r="G1470" s="3" t="s">
        <v>921</v>
      </c>
      <c r="H1470" t="str">
        <f>IF(ISBLANK(draft_picks[[#This Row],[drafter_id]]),"",_xlfn.XLOOKUP(draft_picks[[#This Row],[drafter_id]],drafters[id],drafters[name]))</f>
        <v>Marya Gates</v>
      </c>
      <c r="J1470" t="str">
        <f>IF(ISBLANK(draft_picks[[#This Row],[drafter_team_id]]),"",_xlfn.XLOOKUP(draft_picks[[#This Row],[drafter_team_id]],drafter_teams[id],drafter_teams[name]))</f>
        <v/>
      </c>
      <c r="K1470" s="3" t="s">
        <v>15484</v>
      </c>
      <c r="L1470" t="s">
        <v>1115</v>
      </c>
      <c r="M1470" t="str">
        <f>IF(OR(ISBLANK(draft_picks[[#This Row],[veto_drafter_id]]),draft_picks[[#This Row],[veto_drafter_id]]=""),"",_xlfn.XLOOKUP(draft_picks[[#This Row],[veto_drafter_id]],drafters[id],drafters[name]))</f>
        <v>Ryan Marker</v>
      </c>
      <c r="N1470" t="s">
        <v>15497</v>
      </c>
      <c r="O1470" t="str">
        <f>IF(OR(ISBLANK(draft_picks[[#This Row],[veto_drafter_team_id]]),draft_picks[[#This Row],[veto_drafter_team_id]]=""),"",_xlfn.XLOOKUP(draft_picks[[#This Row],[veto_drafter_team_id]],drafter_teams[id],drafter_teams[name]))</f>
        <v/>
      </c>
      <c r="Q1470" t="s">
        <v>15497</v>
      </c>
      <c r="R1470" t="str">
        <f>IF(OR(ISBLANK(draft_picks[[#This Row],[veto_override_drafter_id]]),draft_picks[[#This Row],[veto_override_drafter_id]]=""),"",_xlfn.XLOOKUP(draft_picks[[#This Row],[veto_override_drafter_id]],drafters[id],drafters[name]))</f>
        <v/>
      </c>
      <c r="S1470" t="s">
        <v>15497</v>
      </c>
      <c r="T1470" t="str">
        <f>IF(OR(ISBLANK(draft_picks[[#This Row],[veto_override_team_id]]),draft_picks[[#This Row],[veto_override_team_id]]=""),"",_xlfn.XLOOKUP(draft_picks[[#This Row],[veto_override_team_id]],drafter_teams[id],drafter_teams[name]))</f>
        <v/>
      </c>
    </row>
    <row r="1471" spans="1:20" x14ac:dyDescent="0.25">
      <c r="A1471" t="s">
        <v>713</v>
      </c>
      <c r="B1471" t="str">
        <f>_xlfn.XLOOKUP(draft_picks[[#This Row],[draft_id]],drafts[id],drafts[title])</f>
        <v>Bob Dylan</v>
      </c>
      <c r="C1471" s="3">
        <v>3</v>
      </c>
      <c r="D1471">
        <f>IF(C1470&lt;draft_picks[[#This Row],[position]],1,IF(C1470&gt;draft_picks[[#This Row],[position]],D1470+1,IF(C1470=draft_picks[[#This Row],[position]],D1470+1)))</f>
        <v>7</v>
      </c>
      <c r="E1471" t="s">
        <v>3591</v>
      </c>
      <c r="F1471" t="str">
        <f>IF(ISBLANK(draft_picks[[#This Row],[movie_id]]),"",_xlfn.XLOOKUP(draft_picks[[#This Row],[movie_id]],drafts.movies[id],drafts.movies[movie_title]))</f>
        <v>Eat the Document</v>
      </c>
      <c r="G1471" s="3" t="s">
        <v>921</v>
      </c>
      <c r="H1471" t="str">
        <f>IF(ISBLANK(draft_picks[[#This Row],[drafter_id]]),"",_xlfn.XLOOKUP(draft_picks[[#This Row],[drafter_id]],drafters[id],drafters[name]))</f>
        <v>Marya Gates</v>
      </c>
      <c r="J1471" t="str">
        <f>IF(ISBLANK(draft_picks[[#This Row],[drafter_team_id]]),"",_xlfn.XLOOKUP(draft_picks[[#This Row],[drafter_team_id]],drafter_teams[id],drafter_teams[name]))</f>
        <v/>
      </c>
      <c r="K1471" s="3" t="s">
        <v>15497</v>
      </c>
      <c r="L1471" t="s">
        <v>15497</v>
      </c>
      <c r="M1471" t="str">
        <f>IF(OR(ISBLANK(draft_picks[[#This Row],[veto_drafter_id]]),draft_picks[[#This Row],[veto_drafter_id]]=""),"",_xlfn.XLOOKUP(draft_picks[[#This Row],[veto_drafter_id]],drafters[id],drafters[name]))</f>
        <v/>
      </c>
      <c r="N1471" t="s">
        <v>15497</v>
      </c>
      <c r="O1471" t="str">
        <f>IF(OR(ISBLANK(draft_picks[[#This Row],[veto_drafter_team_id]]),draft_picks[[#This Row],[veto_drafter_team_id]]=""),"",_xlfn.XLOOKUP(draft_picks[[#This Row],[veto_drafter_team_id]],drafter_teams[id],drafter_teams[name]))</f>
        <v/>
      </c>
      <c r="Q1471" t="s">
        <v>15497</v>
      </c>
      <c r="R1471" t="str">
        <f>IF(OR(ISBLANK(draft_picks[[#This Row],[veto_override_drafter_id]]),draft_picks[[#This Row],[veto_override_drafter_id]]=""),"",_xlfn.XLOOKUP(draft_picks[[#This Row],[veto_override_drafter_id]],drafters[id],drafters[name]))</f>
        <v/>
      </c>
      <c r="S1471" t="s">
        <v>15497</v>
      </c>
      <c r="T1471" t="str">
        <f>IF(OR(ISBLANK(draft_picks[[#This Row],[veto_override_team_id]]),draft_picks[[#This Row],[veto_override_team_id]]=""),"",_xlfn.XLOOKUP(draft_picks[[#This Row],[veto_override_team_id]],drafter_teams[id],drafter_teams[name]))</f>
        <v/>
      </c>
    </row>
    <row r="1472" spans="1:20" x14ac:dyDescent="0.25">
      <c r="A1472" t="s">
        <v>713</v>
      </c>
      <c r="B1472" t="str">
        <f>_xlfn.XLOOKUP(draft_picks[[#This Row],[draft_id]],drafts[id],drafts[title])</f>
        <v>Bob Dylan</v>
      </c>
      <c r="C1472" s="3">
        <v>2</v>
      </c>
      <c r="D1472">
        <f>IF(C1471&lt;draft_picks[[#This Row],[position]],1,IF(C1471&gt;draft_picks[[#This Row],[position]],D1471+1,IF(C1471=draft_picks[[#This Row],[position]],D1471+1)))</f>
        <v>8</v>
      </c>
      <c r="E1472" t="s">
        <v>5588</v>
      </c>
      <c r="F1472" t="str">
        <f>IF(ISBLANK(draft_picks[[#This Row],[movie_id]]),"",_xlfn.XLOOKUP(draft_picks[[#This Row],[movie_id]],drafts.movies[id],drafts.movies[movie_title]))</f>
        <v>The Other Side of the Mirror: Bob Dylan at the Newport Folk Festival</v>
      </c>
      <c r="G1472" s="3" t="s">
        <v>1115</v>
      </c>
      <c r="H1472" t="str">
        <f>IF(ISBLANK(draft_picks[[#This Row],[drafter_id]]),"",_xlfn.XLOOKUP(draft_picks[[#This Row],[drafter_id]],drafters[id],drafters[name]))</f>
        <v>Ryan Marker</v>
      </c>
      <c r="J1472" t="str">
        <f>IF(ISBLANK(draft_picks[[#This Row],[drafter_team_id]]),"",_xlfn.XLOOKUP(draft_picks[[#This Row],[drafter_team_id]],drafter_teams[id],drafter_teams[name]))</f>
        <v/>
      </c>
      <c r="K1472" s="3" t="s">
        <v>15497</v>
      </c>
      <c r="L1472" t="s">
        <v>15497</v>
      </c>
      <c r="M1472" t="str">
        <f>IF(OR(ISBLANK(draft_picks[[#This Row],[veto_drafter_id]]),draft_picks[[#This Row],[veto_drafter_id]]=""),"",_xlfn.XLOOKUP(draft_picks[[#This Row],[veto_drafter_id]],drafters[id],drafters[name]))</f>
        <v/>
      </c>
      <c r="N1472" t="s">
        <v>15497</v>
      </c>
      <c r="O1472" t="str">
        <f>IF(OR(ISBLANK(draft_picks[[#This Row],[veto_drafter_team_id]]),draft_picks[[#This Row],[veto_drafter_team_id]]=""),"",_xlfn.XLOOKUP(draft_picks[[#This Row],[veto_drafter_team_id]],drafter_teams[id],drafter_teams[name]))</f>
        <v/>
      </c>
      <c r="Q1472" t="s">
        <v>15497</v>
      </c>
      <c r="R1472" t="str">
        <f>IF(OR(ISBLANK(draft_picks[[#This Row],[veto_override_drafter_id]]),draft_picks[[#This Row],[veto_override_drafter_id]]=""),"",_xlfn.XLOOKUP(draft_picks[[#This Row],[veto_override_drafter_id]],drafters[id],drafters[name]))</f>
        <v/>
      </c>
      <c r="S1472" t="s">
        <v>15497</v>
      </c>
      <c r="T1472" t="str">
        <f>IF(OR(ISBLANK(draft_picks[[#This Row],[veto_override_team_id]]),draft_picks[[#This Row],[veto_override_team_id]]=""),"",_xlfn.XLOOKUP(draft_picks[[#This Row],[veto_override_team_id]],drafter_teams[id],drafter_teams[name]))</f>
        <v/>
      </c>
    </row>
    <row r="1473" spans="1:20" x14ac:dyDescent="0.25">
      <c r="A1473" t="s">
        <v>713</v>
      </c>
      <c r="B1473" t="str">
        <f>_xlfn.XLOOKUP(draft_picks[[#This Row],[draft_id]],drafts[id],drafts[title])</f>
        <v>Bob Dylan</v>
      </c>
      <c r="C1473" s="3">
        <v>1</v>
      </c>
      <c r="D1473">
        <f>IF(C1472&lt;draft_picks[[#This Row],[position]],1,IF(C1472&gt;draft_picks[[#This Row],[position]],D1472+1,IF(C1472=draft_picks[[#This Row],[position]],D1472+1)))</f>
        <v>9</v>
      </c>
      <c r="E1473" t="s">
        <v>3861</v>
      </c>
      <c r="F1473" t="str">
        <f>IF(ISBLANK(draft_picks[[#This Row],[movie_id]]),"",_xlfn.XLOOKUP(draft_picks[[#This Row],[movie_id]],drafts.movies[id],drafts.movies[movie_title]))</f>
        <v>Rolling Thunder Revue</v>
      </c>
      <c r="G1473" s="3" t="s">
        <v>921</v>
      </c>
      <c r="H1473" t="str">
        <f>IF(ISBLANK(draft_picks[[#This Row],[drafter_id]]),"",_xlfn.XLOOKUP(draft_picks[[#This Row],[drafter_id]],drafters[id],drafters[name]))</f>
        <v>Marya Gates</v>
      </c>
      <c r="J1473" t="str">
        <f>IF(ISBLANK(draft_picks[[#This Row],[drafter_team_id]]),"",_xlfn.XLOOKUP(draft_picks[[#This Row],[drafter_team_id]],drafter_teams[id],drafter_teams[name]))</f>
        <v/>
      </c>
      <c r="K1473" s="3" t="s">
        <v>15497</v>
      </c>
      <c r="L1473" t="s">
        <v>15497</v>
      </c>
      <c r="M1473" t="str">
        <f>IF(OR(ISBLANK(draft_picks[[#This Row],[veto_drafter_id]]),draft_picks[[#This Row],[veto_drafter_id]]=""),"",_xlfn.XLOOKUP(draft_picks[[#This Row],[veto_drafter_id]],drafters[id],drafters[name]))</f>
        <v/>
      </c>
      <c r="N1473" t="s">
        <v>15497</v>
      </c>
      <c r="O1473" t="str">
        <f>IF(OR(ISBLANK(draft_picks[[#This Row],[veto_drafter_team_id]]),draft_picks[[#This Row],[veto_drafter_team_id]]=""),"",_xlfn.XLOOKUP(draft_picks[[#This Row],[veto_drafter_team_id]],drafter_teams[id],drafter_teams[name]))</f>
        <v/>
      </c>
      <c r="Q1473" t="s">
        <v>15497</v>
      </c>
      <c r="R1473" t="str">
        <f>IF(OR(ISBLANK(draft_picks[[#This Row],[veto_override_drafter_id]]),draft_picks[[#This Row],[veto_override_drafter_id]]=""),"",_xlfn.XLOOKUP(draft_picks[[#This Row],[veto_override_drafter_id]],drafters[id],drafters[name]))</f>
        <v/>
      </c>
      <c r="S1473" t="s">
        <v>15497</v>
      </c>
      <c r="T1473" t="str">
        <f>IF(OR(ISBLANK(draft_picks[[#This Row],[veto_override_team_id]]),draft_picks[[#This Row],[veto_override_team_id]]=""),"",_xlfn.XLOOKUP(draft_picks[[#This Row],[veto_override_team_id]],drafter_teams[id],drafter_teams[name]))</f>
        <v/>
      </c>
    </row>
    <row r="1474" spans="1:20" x14ac:dyDescent="0.25">
      <c r="A1474" t="s">
        <v>548</v>
      </c>
      <c r="B1474" t="str">
        <f>_xlfn.XLOOKUP(draft_picks[[#This Row],[draft_id]],drafts[id],drafts[title])</f>
        <v>Tremors Super Draft</v>
      </c>
      <c r="C1474" s="3">
        <v>7</v>
      </c>
      <c r="D1474">
        <f>IF(C1473&lt;draft_picks[[#This Row],[position]],1,IF(C1473&gt;draft_picks[[#This Row],[position]],D1473+1,IF(C1473=draft_picks[[#This Row],[position]],D1473+1)))</f>
        <v>1</v>
      </c>
      <c r="E1474" t="s">
        <v>7748</v>
      </c>
      <c r="F1474" t="str">
        <f>IF(ISBLANK(draft_picks[[#This Row],[movie_id]]),"",_xlfn.XLOOKUP(draft_picks[[#This Row],[movie_id]],drafts.movies[id],drafts.movies[movie_title]))</f>
        <v>Tremors 5: Bloodlines</v>
      </c>
      <c r="G1474" s="3" t="s">
        <v>1111</v>
      </c>
      <c r="H1474" t="str">
        <f>IF(ISBLANK(draft_picks[[#This Row],[drafter_id]]),"",_xlfn.XLOOKUP(draft_picks[[#This Row],[drafter_id]],drafters[id],drafters[name]))</f>
        <v>Harmony Colangelo</v>
      </c>
      <c r="J1474" t="str">
        <f>IF(ISBLANK(draft_picks[[#This Row],[drafter_team_id]]),"",_xlfn.XLOOKUP(draft_picks[[#This Row],[drafter_team_id]],drafter_teams[id],drafter_teams[name]))</f>
        <v/>
      </c>
      <c r="K1474" s="3" t="s">
        <v>15484</v>
      </c>
      <c r="L1474" t="s">
        <v>915</v>
      </c>
      <c r="M1474" t="str">
        <f>IF(OR(ISBLANK(draft_picks[[#This Row],[veto_drafter_id]]),draft_picks[[#This Row],[veto_drafter_id]]=""),"",_xlfn.XLOOKUP(draft_picks[[#This Row],[veto_drafter_id]],drafters[id],drafters[name]))</f>
        <v>Billy Ray Brewton</v>
      </c>
      <c r="N1474" t="s">
        <v>15497</v>
      </c>
      <c r="O1474" t="str">
        <f>IF(OR(ISBLANK(draft_picks[[#This Row],[veto_drafter_team_id]]),draft_picks[[#This Row],[veto_drafter_team_id]]=""),"",_xlfn.XLOOKUP(draft_picks[[#This Row],[veto_drafter_team_id]],drafter_teams[id],drafter_teams[name]))</f>
        <v/>
      </c>
      <c r="Q1474" t="s">
        <v>15497</v>
      </c>
      <c r="R1474" t="str">
        <f>IF(OR(ISBLANK(draft_picks[[#This Row],[veto_override_drafter_id]]),draft_picks[[#This Row],[veto_override_drafter_id]]=""),"",_xlfn.XLOOKUP(draft_picks[[#This Row],[veto_override_drafter_id]],drafters[id],drafters[name]))</f>
        <v/>
      </c>
      <c r="S1474" t="s">
        <v>15497</v>
      </c>
      <c r="T1474" t="str">
        <f>IF(OR(ISBLANK(draft_picks[[#This Row],[veto_override_team_id]]),draft_picks[[#This Row],[veto_override_team_id]]=""),"",_xlfn.XLOOKUP(draft_picks[[#This Row],[veto_override_team_id]],drafter_teams[id],drafter_teams[name]))</f>
        <v/>
      </c>
    </row>
    <row r="1475" spans="1:20" x14ac:dyDescent="0.25">
      <c r="A1475" t="s">
        <v>548</v>
      </c>
      <c r="B1475" t="str">
        <f>_xlfn.XLOOKUP(draft_picks[[#This Row],[draft_id]],drafts[id],drafts[title])</f>
        <v>Tremors Super Draft</v>
      </c>
      <c r="C1475" s="3">
        <v>7</v>
      </c>
      <c r="D1475">
        <f>IF(C1474&lt;draft_picks[[#This Row],[position]],1,IF(C1474&gt;draft_picks[[#This Row],[position]],D1474+1,IF(C1474=draft_picks[[#This Row],[position]],D1474+1)))</f>
        <v>2</v>
      </c>
      <c r="E1475" t="s">
        <v>6330</v>
      </c>
      <c r="F1475" t="str">
        <f>IF(ISBLANK(draft_picks[[#This Row],[movie_id]]),"",_xlfn.XLOOKUP(draft_picks[[#This Row],[movie_id]],drafts.movies[id],drafts.movies[movie_title]))</f>
        <v>Tremors: A Cold Day in Hell</v>
      </c>
      <c r="G1475" s="3" t="s">
        <v>1111</v>
      </c>
      <c r="H1475" t="str">
        <f>IF(ISBLANK(draft_picks[[#This Row],[drafter_id]]),"",_xlfn.XLOOKUP(draft_picks[[#This Row],[drafter_id]],drafters[id],drafters[name]))</f>
        <v>Harmony Colangelo</v>
      </c>
      <c r="J1475" t="str">
        <f>IF(ISBLANK(draft_picks[[#This Row],[drafter_team_id]]),"",_xlfn.XLOOKUP(draft_picks[[#This Row],[drafter_team_id]],drafter_teams[id],drafter_teams[name]))</f>
        <v/>
      </c>
      <c r="K1475" s="3" t="s">
        <v>15497</v>
      </c>
      <c r="L1475" t="s">
        <v>15497</v>
      </c>
      <c r="M1475" t="str">
        <f>IF(OR(ISBLANK(draft_picks[[#This Row],[veto_drafter_id]]),draft_picks[[#This Row],[veto_drafter_id]]=""),"",_xlfn.XLOOKUP(draft_picks[[#This Row],[veto_drafter_id]],drafters[id],drafters[name]))</f>
        <v/>
      </c>
      <c r="N1475" t="s">
        <v>15497</v>
      </c>
      <c r="O1475" t="str">
        <f>IF(OR(ISBLANK(draft_picks[[#This Row],[veto_drafter_team_id]]),draft_picks[[#This Row],[veto_drafter_team_id]]=""),"",_xlfn.XLOOKUP(draft_picks[[#This Row],[veto_drafter_team_id]],drafter_teams[id],drafter_teams[name]))</f>
        <v/>
      </c>
      <c r="Q1475" t="s">
        <v>15497</v>
      </c>
      <c r="R1475" t="str">
        <f>IF(OR(ISBLANK(draft_picks[[#This Row],[veto_override_drafter_id]]),draft_picks[[#This Row],[veto_override_drafter_id]]=""),"",_xlfn.XLOOKUP(draft_picks[[#This Row],[veto_override_drafter_id]],drafters[id],drafters[name]))</f>
        <v/>
      </c>
      <c r="S1475" t="s">
        <v>15497</v>
      </c>
      <c r="T1475" t="str">
        <f>IF(OR(ISBLANK(draft_picks[[#This Row],[veto_override_team_id]]),draft_picks[[#This Row],[veto_override_team_id]]=""),"",_xlfn.XLOOKUP(draft_picks[[#This Row],[veto_override_team_id]],drafter_teams[id],drafter_teams[name]))</f>
        <v/>
      </c>
    </row>
    <row r="1476" spans="1:20" x14ac:dyDescent="0.25">
      <c r="A1476" t="s">
        <v>548</v>
      </c>
      <c r="B1476" t="str">
        <f>_xlfn.XLOOKUP(draft_picks[[#This Row],[draft_id]],drafts[id],drafts[title])</f>
        <v>Tremors Super Draft</v>
      </c>
      <c r="C1476" s="3">
        <v>6</v>
      </c>
      <c r="D1476">
        <f>IF(C1475&lt;draft_picks[[#This Row],[position]],1,IF(C1475&gt;draft_picks[[#This Row],[position]],D1475+1,IF(C1475=draft_picks[[#This Row],[position]],D1475+1)))</f>
        <v>3</v>
      </c>
      <c r="E1476" t="s">
        <v>7748</v>
      </c>
      <c r="F1476" t="str">
        <f>IF(ISBLANK(draft_picks[[#This Row],[movie_id]]),"",_xlfn.XLOOKUP(draft_picks[[#This Row],[movie_id]],drafts.movies[id],drafts.movies[movie_title]))</f>
        <v>Tremors 5: Bloodlines</v>
      </c>
      <c r="G1476" s="3" t="s">
        <v>1111</v>
      </c>
      <c r="H1476" t="str">
        <f>IF(ISBLANK(draft_picks[[#This Row],[drafter_id]]),"",_xlfn.XLOOKUP(draft_picks[[#This Row],[drafter_id]],drafters[id],drafters[name]))</f>
        <v>Harmony Colangelo</v>
      </c>
      <c r="J1476" t="str">
        <f>IF(ISBLANK(draft_picks[[#This Row],[drafter_team_id]]),"",_xlfn.XLOOKUP(draft_picks[[#This Row],[drafter_team_id]],drafter_teams[id],drafter_teams[name]))</f>
        <v/>
      </c>
      <c r="K1476" s="3" t="s">
        <v>15484</v>
      </c>
      <c r="L1476" t="s">
        <v>915</v>
      </c>
      <c r="M1476" t="str">
        <f>IF(OR(ISBLANK(draft_picks[[#This Row],[veto_drafter_id]]),draft_picks[[#This Row],[veto_drafter_id]]=""),"",_xlfn.XLOOKUP(draft_picks[[#This Row],[veto_drafter_id]],drafters[id],drafters[name]))</f>
        <v>Billy Ray Brewton</v>
      </c>
      <c r="N1476" t="s">
        <v>15497</v>
      </c>
      <c r="O1476" t="str">
        <f>IF(OR(ISBLANK(draft_picks[[#This Row],[veto_drafter_team_id]]),draft_picks[[#This Row],[veto_drafter_team_id]]=""),"",_xlfn.XLOOKUP(draft_picks[[#This Row],[veto_drafter_team_id]],drafter_teams[id],drafter_teams[name]))</f>
        <v/>
      </c>
      <c r="Q1476" t="s">
        <v>15497</v>
      </c>
      <c r="R1476" t="str">
        <f>IF(OR(ISBLANK(draft_picks[[#This Row],[veto_override_drafter_id]]),draft_picks[[#This Row],[veto_override_drafter_id]]=""),"",_xlfn.XLOOKUP(draft_picks[[#This Row],[veto_override_drafter_id]],drafters[id],drafters[name]))</f>
        <v/>
      </c>
      <c r="S1476" t="s">
        <v>15497</v>
      </c>
      <c r="T1476" t="str">
        <f>IF(OR(ISBLANK(draft_picks[[#This Row],[veto_override_team_id]]),draft_picks[[#This Row],[veto_override_team_id]]=""),"",_xlfn.XLOOKUP(draft_picks[[#This Row],[veto_override_team_id]],drafter_teams[id],drafter_teams[name]))</f>
        <v/>
      </c>
    </row>
    <row r="1477" spans="1:20" x14ac:dyDescent="0.25">
      <c r="A1477" t="s">
        <v>548</v>
      </c>
      <c r="B1477" t="str">
        <f>_xlfn.XLOOKUP(draft_picks[[#This Row],[draft_id]],drafts[id],drafts[title])</f>
        <v>Tremors Super Draft</v>
      </c>
      <c r="C1477" s="3">
        <v>6</v>
      </c>
      <c r="D1477">
        <f>IF(C1476&lt;draft_picks[[#This Row],[position]],1,IF(C1476&gt;draft_picks[[#This Row],[position]],D1476+1,IF(C1476=draft_picks[[#This Row],[position]],D1476+1)))</f>
        <v>4</v>
      </c>
      <c r="E1477" t="s">
        <v>7892</v>
      </c>
      <c r="F1477" t="str">
        <f>IF(ISBLANK(draft_picks[[#This Row],[movie_id]]),"",_xlfn.XLOOKUP(draft_picks[[#This Row],[movie_id]],drafts.movies[id],drafts.movies[movie_title]))</f>
        <v>Tremors 4: The Legend Begins</v>
      </c>
      <c r="G1477" s="3" t="s">
        <v>1111</v>
      </c>
      <c r="H1477" t="str">
        <f>IF(ISBLANK(draft_picks[[#This Row],[drafter_id]]),"",_xlfn.XLOOKUP(draft_picks[[#This Row],[drafter_id]],drafters[id],drafters[name]))</f>
        <v>Harmony Colangelo</v>
      </c>
      <c r="J1477" t="str">
        <f>IF(ISBLANK(draft_picks[[#This Row],[drafter_team_id]]),"",_xlfn.XLOOKUP(draft_picks[[#This Row],[drafter_team_id]],drafter_teams[id],drafter_teams[name]))</f>
        <v/>
      </c>
      <c r="K1477" s="3" t="s">
        <v>15497</v>
      </c>
      <c r="L1477" t="s">
        <v>15497</v>
      </c>
      <c r="M1477" t="str">
        <f>IF(OR(ISBLANK(draft_picks[[#This Row],[veto_drafter_id]]),draft_picks[[#This Row],[veto_drafter_id]]=""),"",_xlfn.XLOOKUP(draft_picks[[#This Row],[veto_drafter_id]],drafters[id],drafters[name]))</f>
        <v/>
      </c>
      <c r="N1477" t="s">
        <v>15497</v>
      </c>
      <c r="O1477" t="str">
        <f>IF(OR(ISBLANK(draft_picks[[#This Row],[veto_drafter_team_id]]),draft_picks[[#This Row],[veto_drafter_team_id]]=""),"",_xlfn.XLOOKUP(draft_picks[[#This Row],[veto_drafter_team_id]],drafter_teams[id],drafter_teams[name]))</f>
        <v/>
      </c>
      <c r="Q1477" t="s">
        <v>15497</v>
      </c>
      <c r="R1477" t="str">
        <f>IF(OR(ISBLANK(draft_picks[[#This Row],[veto_override_drafter_id]]),draft_picks[[#This Row],[veto_override_drafter_id]]=""),"",_xlfn.XLOOKUP(draft_picks[[#This Row],[veto_override_drafter_id]],drafters[id],drafters[name]))</f>
        <v/>
      </c>
      <c r="S1477" t="s">
        <v>15497</v>
      </c>
      <c r="T1477" t="str">
        <f>IF(OR(ISBLANK(draft_picks[[#This Row],[veto_override_team_id]]),draft_picks[[#This Row],[veto_override_team_id]]=""),"",_xlfn.XLOOKUP(draft_picks[[#This Row],[veto_override_team_id]],drafter_teams[id],drafter_teams[name]))</f>
        <v/>
      </c>
    </row>
    <row r="1478" spans="1:20" x14ac:dyDescent="0.25">
      <c r="A1478" t="s">
        <v>548</v>
      </c>
      <c r="B1478" t="str">
        <f>_xlfn.XLOOKUP(draft_picks[[#This Row],[draft_id]],drafts[id],drafts[title])</f>
        <v>Tremors Super Draft</v>
      </c>
      <c r="C1478" s="3">
        <v>5</v>
      </c>
      <c r="D1478">
        <f>IF(C1477&lt;draft_picks[[#This Row],[position]],1,IF(C1477&gt;draft_picks[[#This Row],[position]],D1477+1,IF(C1477=draft_picks[[#This Row],[position]],D1477+1)))</f>
        <v>5</v>
      </c>
      <c r="E1478" t="s">
        <v>4497</v>
      </c>
      <c r="F1478" t="str">
        <f>IF(ISBLANK(draft_picks[[#This Row],[movie_id]]),"",_xlfn.XLOOKUP(draft_picks[[#This Row],[movie_id]],drafts.movies[id],drafts.movies[movie_title]))</f>
        <v>Tremors: Shrieker Island</v>
      </c>
      <c r="G1478" s="3" t="s">
        <v>915</v>
      </c>
      <c r="H1478" t="str">
        <f>IF(ISBLANK(draft_picks[[#This Row],[drafter_id]]),"",_xlfn.XLOOKUP(draft_picks[[#This Row],[drafter_id]],drafters[id],drafters[name]))</f>
        <v>Billy Ray Brewton</v>
      </c>
      <c r="J1478" t="str">
        <f>IF(ISBLANK(draft_picks[[#This Row],[drafter_team_id]]),"",_xlfn.XLOOKUP(draft_picks[[#This Row],[drafter_team_id]],drafter_teams[id],drafter_teams[name]))</f>
        <v/>
      </c>
      <c r="K1478" s="3" t="s">
        <v>15484</v>
      </c>
      <c r="L1478" t="s">
        <v>1111</v>
      </c>
      <c r="M1478" t="str">
        <f>IF(OR(ISBLANK(draft_picks[[#This Row],[veto_drafter_id]]),draft_picks[[#This Row],[veto_drafter_id]]=""),"",_xlfn.XLOOKUP(draft_picks[[#This Row],[veto_drafter_id]],drafters[id],drafters[name]))</f>
        <v>Harmony Colangelo</v>
      </c>
      <c r="N1478" t="s">
        <v>15497</v>
      </c>
      <c r="O1478" t="str">
        <f>IF(OR(ISBLANK(draft_picks[[#This Row],[veto_drafter_team_id]]),draft_picks[[#This Row],[veto_drafter_team_id]]=""),"",_xlfn.XLOOKUP(draft_picks[[#This Row],[veto_drafter_team_id]],drafter_teams[id],drafter_teams[name]))</f>
        <v/>
      </c>
      <c r="Q1478" t="s">
        <v>15497</v>
      </c>
      <c r="R1478" t="str">
        <f>IF(OR(ISBLANK(draft_picks[[#This Row],[veto_override_drafter_id]]),draft_picks[[#This Row],[veto_override_drafter_id]]=""),"",_xlfn.XLOOKUP(draft_picks[[#This Row],[veto_override_drafter_id]],drafters[id],drafters[name]))</f>
        <v/>
      </c>
      <c r="S1478" t="s">
        <v>15497</v>
      </c>
      <c r="T1478" t="str">
        <f>IF(OR(ISBLANK(draft_picks[[#This Row],[veto_override_team_id]]),draft_picks[[#This Row],[veto_override_team_id]]=""),"",_xlfn.XLOOKUP(draft_picks[[#This Row],[veto_override_team_id]],drafter_teams[id],drafter_teams[name]))</f>
        <v/>
      </c>
    </row>
    <row r="1479" spans="1:20" x14ac:dyDescent="0.25">
      <c r="A1479" t="s">
        <v>548</v>
      </c>
      <c r="B1479" t="str">
        <f>_xlfn.XLOOKUP(draft_picks[[#This Row],[draft_id]],drafts[id],drafts[title])</f>
        <v>Tremors Super Draft</v>
      </c>
      <c r="C1479" s="3">
        <v>5</v>
      </c>
      <c r="D1479">
        <f>IF(C1478&lt;draft_picks[[#This Row],[position]],1,IF(C1478&gt;draft_picks[[#This Row],[position]],D1478+1,IF(C1478=draft_picks[[#This Row],[position]],D1478+1)))</f>
        <v>6</v>
      </c>
      <c r="E1479" t="s">
        <v>8122</v>
      </c>
      <c r="F1479" t="str">
        <f>IF(ISBLANK(draft_picks[[#This Row],[movie_id]]),"",_xlfn.XLOOKUP(draft_picks[[#This Row],[movie_id]],drafts.movies[id],drafts.movies[movie_title]))</f>
        <v>Tremors 3: Back to Perfection</v>
      </c>
      <c r="G1479" s="3" t="s">
        <v>915</v>
      </c>
      <c r="H1479" t="str">
        <f>IF(ISBLANK(draft_picks[[#This Row],[drafter_id]]),"",_xlfn.XLOOKUP(draft_picks[[#This Row],[drafter_id]],drafters[id],drafters[name]))</f>
        <v>Billy Ray Brewton</v>
      </c>
      <c r="J1479" t="str">
        <f>IF(ISBLANK(draft_picks[[#This Row],[drafter_team_id]]),"",_xlfn.XLOOKUP(draft_picks[[#This Row],[drafter_team_id]],drafter_teams[id],drafter_teams[name]))</f>
        <v/>
      </c>
      <c r="K1479" s="3" t="s">
        <v>15497</v>
      </c>
      <c r="L1479" t="s">
        <v>15497</v>
      </c>
      <c r="M1479" t="str">
        <f>IF(OR(ISBLANK(draft_picks[[#This Row],[veto_drafter_id]]),draft_picks[[#This Row],[veto_drafter_id]]=""),"",_xlfn.XLOOKUP(draft_picks[[#This Row],[veto_drafter_id]],drafters[id],drafters[name]))</f>
        <v/>
      </c>
      <c r="N1479" t="s">
        <v>15497</v>
      </c>
      <c r="O1479" t="str">
        <f>IF(OR(ISBLANK(draft_picks[[#This Row],[veto_drafter_team_id]]),draft_picks[[#This Row],[veto_drafter_team_id]]=""),"",_xlfn.XLOOKUP(draft_picks[[#This Row],[veto_drafter_team_id]],drafter_teams[id],drafter_teams[name]))</f>
        <v/>
      </c>
      <c r="Q1479" t="s">
        <v>15497</v>
      </c>
      <c r="R1479" t="str">
        <f>IF(OR(ISBLANK(draft_picks[[#This Row],[veto_override_drafter_id]]),draft_picks[[#This Row],[veto_override_drafter_id]]=""),"",_xlfn.XLOOKUP(draft_picks[[#This Row],[veto_override_drafter_id]],drafters[id],drafters[name]))</f>
        <v/>
      </c>
      <c r="S1479" t="s">
        <v>15497</v>
      </c>
      <c r="T1479" t="str">
        <f>IF(OR(ISBLANK(draft_picks[[#This Row],[veto_override_team_id]]),draft_picks[[#This Row],[veto_override_team_id]]=""),"",_xlfn.XLOOKUP(draft_picks[[#This Row],[veto_override_team_id]],drafter_teams[id],drafter_teams[name]))</f>
        <v/>
      </c>
    </row>
    <row r="1480" spans="1:20" x14ac:dyDescent="0.25">
      <c r="A1480" t="s">
        <v>548</v>
      </c>
      <c r="B1480" t="str">
        <f>_xlfn.XLOOKUP(draft_picks[[#This Row],[draft_id]],drafts[id],drafts[title])</f>
        <v>Tremors Super Draft</v>
      </c>
      <c r="C1480" s="3">
        <v>4</v>
      </c>
      <c r="D1480">
        <f>IF(C1479&lt;draft_picks[[#This Row],[position]],1,IF(C1479&gt;draft_picks[[#This Row],[position]],D1479+1,IF(C1479=draft_picks[[#This Row],[position]],D1479+1)))</f>
        <v>7</v>
      </c>
      <c r="E1480" t="s">
        <v>4497</v>
      </c>
      <c r="F1480" t="str">
        <f>IF(ISBLANK(draft_picks[[#This Row],[movie_id]]),"",_xlfn.XLOOKUP(draft_picks[[#This Row],[movie_id]],drafts.movies[id],drafts.movies[movie_title]))</f>
        <v>Tremors: Shrieker Island</v>
      </c>
      <c r="G1480" s="3" t="s">
        <v>915</v>
      </c>
      <c r="H1480" t="str">
        <f>IF(ISBLANK(draft_picks[[#This Row],[drafter_id]]),"",_xlfn.XLOOKUP(draft_picks[[#This Row],[drafter_id]],drafters[id],drafters[name]))</f>
        <v>Billy Ray Brewton</v>
      </c>
      <c r="J1480" t="str">
        <f>IF(ISBLANK(draft_picks[[#This Row],[drafter_team_id]]),"",_xlfn.XLOOKUP(draft_picks[[#This Row],[drafter_team_id]],drafter_teams[id],drafter_teams[name]))</f>
        <v/>
      </c>
      <c r="K1480" s="3" t="s">
        <v>15497</v>
      </c>
      <c r="L1480" t="s">
        <v>15497</v>
      </c>
      <c r="M1480" t="str">
        <f>IF(OR(ISBLANK(draft_picks[[#This Row],[veto_drafter_id]]),draft_picks[[#This Row],[veto_drafter_id]]=""),"",_xlfn.XLOOKUP(draft_picks[[#This Row],[veto_drafter_id]],drafters[id],drafters[name]))</f>
        <v/>
      </c>
      <c r="N1480" t="s">
        <v>15497</v>
      </c>
      <c r="O1480" t="str">
        <f>IF(OR(ISBLANK(draft_picks[[#This Row],[veto_drafter_team_id]]),draft_picks[[#This Row],[veto_drafter_team_id]]=""),"",_xlfn.XLOOKUP(draft_picks[[#This Row],[veto_drafter_team_id]],drafter_teams[id],drafter_teams[name]))</f>
        <v/>
      </c>
      <c r="Q1480" t="s">
        <v>15497</v>
      </c>
      <c r="R1480" t="str">
        <f>IF(OR(ISBLANK(draft_picks[[#This Row],[veto_override_drafter_id]]),draft_picks[[#This Row],[veto_override_drafter_id]]=""),"",_xlfn.XLOOKUP(draft_picks[[#This Row],[veto_override_drafter_id]],drafters[id],drafters[name]))</f>
        <v/>
      </c>
      <c r="S1480" t="s">
        <v>15497</v>
      </c>
      <c r="T1480" t="str">
        <f>IF(OR(ISBLANK(draft_picks[[#This Row],[veto_override_team_id]]),draft_picks[[#This Row],[veto_override_team_id]]=""),"",_xlfn.XLOOKUP(draft_picks[[#This Row],[veto_override_team_id]],drafter_teams[id],drafter_teams[name]))</f>
        <v/>
      </c>
    </row>
    <row r="1481" spans="1:20" x14ac:dyDescent="0.25">
      <c r="A1481" t="s">
        <v>548</v>
      </c>
      <c r="B1481" t="str">
        <f>_xlfn.XLOOKUP(draft_picks[[#This Row],[draft_id]],drafts[id],drafts[title])</f>
        <v>Tremors Super Draft</v>
      </c>
      <c r="C1481" s="3">
        <v>3</v>
      </c>
      <c r="D1481">
        <f>IF(C1480&lt;draft_picks[[#This Row],[position]],1,IF(C1480&gt;draft_picks[[#This Row],[position]],D1480+1,IF(C1480=draft_picks[[#This Row],[position]],D1480+1)))</f>
        <v>8</v>
      </c>
      <c r="E1481" t="s">
        <v>7748</v>
      </c>
      <c r="F1481" t="str">
        <f>IF(ISBLANK(draft_picks[[#This Row],[movie_id]]),"",_xlfn.XLOOKUP(draft_picks[[#This Row],[movie_id]],drafts.movies[id],drafts.movies[movie_title]))</f>
        <v>Tremors 5: Bloodlines</v>
      </c>
      <c r="G1481" s="3" t="s">
        <v>1111</v>
      </c>
      <c r="H1481" t="str">
        <f>IF(ISBLANK(draft_picks[[#This Row],[drafter_id]]),"",_xlfn.XLOOKUP(draft_picks[[#This Row],[drafter_id]],drafters[id],drafters[name]))</f>
        <v>Harmony Colangelo</v>
      </c>
      <c r="J1481" t="str">
        <f>IF(ISBLANK(draft_picks[[#This Row],[drafter_team_id]]),"",_xlfn.XLOOKUP(draft_picks[[#This Row],[drafter_team_id]],drafter_teams[id],drafter_teams[name]))</f>
        <v/>
      </c>
      <c r="K1481" s="3" t="s">
        <v>15497</v>
      </c>
      <c r="L1481" t="s">
        <v>15497</v>
      </c>
      <c r="M1481" t="str">
        <f>IF(OR(ISBLANK(draft_picks[[#This Row],[veto_drafter_id]]),draft_picks[[#This Row],[veto_drafter_id]]=""),"",_xlfn.XLOOKUP(draft_picks[[#This Row],[veto_drafter_id]],drafters[id],drafters[name]))</f>
        <v/>
      </c>
      <c r="N1481" t="s">
        <v>15497</v>
      </c>
      <c r="O1481" t="str">
        <f>IF(OR(ISBLANK(draft_picks[[#This Row],[veto_drafter_team_id]]),draft_picks[[#This Row],[veto_drafter_team_id]]=""),"",_xlfn.XLOOKUP(draft_picks[[#This Row],[veto_drafter_team_id]],drafter_teams[id],drafter_teams[name]))</f>
        <v/>
      </c>
      <c r="Q1481" t="s">
        <v>15497</v>
      </c>
      <c r="R1481" t="str">
        <f>IF(OR(ISBLANK(draft_picks[[#This Row],[veto_override_drafter_id]]),draft_picks[[#This Row],[veto_override_drafter_id]]=""),"",_xlfn.XLOOKUP(draft_picks[[#This Row],[veto_override_drafter_id]],drafters[id],drafters[name]))</f>
        <v/>
      </c>
      <c r="S1481" t="s">
        <v>15497</v>
      </c>
      <c r="T1481" t="str">
        <f>IF(OR(ISBLANK(draft_picks[[#This Row],[veto_override_team_id]]),draft_picks[[#This Row],[veto_override_team_id]]=""),"",_xlfn.XLOOKUP(draft_picks[[#This Row],[veto_override_team_id]],drafter_teams[id],drafter_teams[name]))</f>
        <v/>
      </c>
    </row>
    <row r="1482" spans="1:20" x14ac:dyDescent="0.25">
      <c r="A1482" t="s">
        <v>548</v>
      </c>
      <c r="B1482" t="str">
        <f>_xlfn.XLOOKUP(draft_picks[[#This Row],[draft_id]],drafts[id],drafts[title])</f>
        <v>Tremors Super Draft</v>
      </c>
      <c r="C1482" s="3">
        <v>2</v>
      </c>
      <c r="D1482">
        <f>IF(C1481&lt;draft_picks[[#This Row],[position]],1,IF(C1481&gt;draft_picks[[#This Row],[position]],D1481+1,IF(C1481=draft_picks[[#This Row],[position]],D1481+1)))</f>
        <v>9</v>
      </c>
      <c r="E1482" t="s">
        <v>4100</v>
      </c>
      <c r="F1482" t="str">
        <f>IF(ISBLANK(draft_picks[[#This Row],[movie_id]]),"",_xlfn.XLOOKUP(draft_picks[[#This Row],[movie_id]],drafts.movies[id],drafts.movies[movie_title]))</f>
        <v>Tremors II: Aftershocks</v>
      </c>
      <c r="G1482" s="3" t="s">
        <v>915</v>
      </c>
      <c r="H1482" t="str">
        <f>IF(ISBLANK(draft_picks[[#This Row],[drafter_id]]),"",_xlfn.XLOOKUP(draft_picks[[#This Row],[drafter_id]],drafters[id],drafters[name]))</f>
        <v>Billy Ray Brewton</v>
      </c>
      <c r="J1482" t="str">
        <f>IF(ISBLANK(draft_picks[[#This Row],[drafter_team_id]]),"",_xlfn.XLOOKUP(draft_picks[[#This Row],[drafter_team_id]],drafter_teams[id],drafter_teams[name]))</f>
        <v/>
      </c>
      <c r="K1482" s="3" t="s">
        <v>15497</v>
      </c>
      <c r="L1482" t="s">
        <v>15497</v>
      </c>
      <c r="M1482" t="str">
        <f>IF(OR(ISBLANK(draft_picks[[#This Row],[veto_drafter_id]]),draft_picks[[#This Row],[veto_drafter_id]]=""),"",_xlfn.XLOOKUP(draft_picks[[#This Row],[veto_drafter_id]],drafters[id],drafters[name]))</f>
        <v/>
      </c>
      <c r="N1482" t="s">
        <v>15497</v>
      </c>
      <c r="O1482" t="str">
        <f>IF(OR(ISBLANK(draft_picks[[#This Row],[veto_drafter_team_id]]),draft_picks[[#This Row],[veto_drafter_team_id]]=""),"",_xlfn.XLOOKUP(draft_picks[[#This Row],[veto_drafter_team_id]],drafter_teams[id],drafter_teams[name]))</f>
        <v/>
      </c>
      <c r="Q1482" t="s">
        <v>15497</v>
      </c>
      <c r="R1482" t="str">
        <f>IF(OR(ISBLANK(draft_picks[[#This Row],[veto_override_drafter_id]]),draft_picks[[#This Row],[veto_override_drafter_id]]=""),"",_xlfn.XLOOKUP(draft_picks[[#This Row],[veto_override_drafter_id]],drafters[id],drafters[name]))</f>
        <v/>
      </c>
      <c r="S1482" t="s">
        <v>15497</v>
      </c>
      <c r="T1482" t="str">
        <f>IF(OR(ISBLANK(draft_picks[[#This Row],[veto_override_team_id]]),draft_picks[[#This Row],[veto_override_team_id]]=""),"",_xlfn.XLOOKUP(draft_picks[[#This Row],[veto_override_team_id]],drafter_teams[id],drafter_teams[name]))</f>
        <v/>
      </c>
    </row>
    <row r="1483" spans="1:20" x14ac:dyDescent="0.25">
      <c r="A1483" t="s">
        <v>548</v>
      </c>
      <c r="B1483" t="str">
        <f>_xlfn.XLOOKUP(draft_picks[[#This Row],[draft_id]],drafts[id],drafts[title])</f>
        <v>Tremors Super Draft</v>
      </c>
      <c r="C1483" s="3">
        <v>1</v>
      </c>
      <c r="D1483">
        <f>IF(C1482&lt;draft_picks[[#This Row],[position]],1,IF(C1482&gt;draft_picks[[#This Row],[position]],D1482+1,IF(C1482=draft_picks[[#This Row],[position]],D1482+1)))</f>
        <v>10</v>
      </c>
      <c r="E1483" t="s">
        <v>6732</v>
      </c>
      <c r="F1483" t="str">
        <f>IF(ISBLANK(draft_picks[[#This Row],[movie_id]]),"",_xlfn.XLOOKUP(draft_picks[[#This Row],[movie_id]],drafts.movies[id],drafts.movies[movie_title]))</f>
        <v>Tremors</v>
      </c>
      <c r="G1483" s="3" t="s">
        <v>1111</v>
      </c>
      <c r="H1483" t="str">
        <f>IF(ISBLANK(draft_picks[[#This Row],[drafter_id]]),"",_xlfn.XLOOKUP(draft_picks[[#This Row],[drafter_id]],drafters[id],drafters[name]))</f>
        <v>Harmony Colangelo</v>
      </c>
      <c r="J1483" t="str">
        <f>IF(ISBLANK(draft_picks[[#This Row],[drafter_team_id]]),"",_xlfn.XLOOKUP(draft_picks[[#This Row],[drafter_team_id]],drafter_teams[id],drafter_teams[name]))</f>
        <v/>
      </c>
      <c r="K1483" s="3" t="s">
        <v>15497</v>
      </c>
      <c r="L1483" t="s">
        <v>15497</v>
      </c>
      <c r="M1483" t="str">
        <f>IF(OR(ISBLANK(draft_picks[[#This Row],[veto_drafter_id]]),draft_picks[[#This Row],[veto_drafter_id]]=""),"",_xlfn.XLOOKUP(draft_picks[[#This Row],[veto_drafter_id]],drafters[id],drafters[name]))</f>
        <v/>
      </c>
      <c r="N1483" t="s">
        <v>15497</v>
      </c>
      <c r="O1483" t="str">
        <f>IF(OR(ISBLANK(draft_picks[[#This Row],[veto_drafter_team_id]]),draft_picks[[#This Row],[veto_drafter_team_id]]=""),"",_xlfn.XLOOKUP(draft_picks[[#This Row],[veto_drafter_team_id]],drafter_teams[id],drafter_teams[name]))</f>
        <v/>
      </c>
      <c r="Q1483" t="s">
        <v>15497</v>
      </c>
      <c r="R1483" t="str">
        <f>IF(OR(ISBLANK(draft_picks[[#This Row],[veto_override_drafter_id]]),draft_picks[[#This Row],[veto_override_drafter_id]]=""),"",_xlfn.XLOOKUP(draft_picks[[#This Row],[veto_override_drafter_id]],drafters[id],drafters[name]))</f>
        <v/>
      </c>
      <c r="S1483" t="s">
        <v>15497</v>
      </c>
      <c r="T1483" t="str">
        <f>IF(OR(ISBLANK(draft_picks[[#This Row],[veto_override_team_id]]),draft_picks[[#This Row],[veto_override_team_id]]=""),"",_xlfn.XLOOKUP(draft_picks[[#This Row],[veto_override_team_id]],drafter_teams[id],drafter_teams[name]))</f>
        <v/>
      </c>
    </row>
    <row r="1484" spans="1:20" x14ac:dyDescent="0.25">
      <c r="A1484" t="s">
        <v>324</v>
      </c>
      <c r="B1484" t="str">
        <f>_xlfn.XLOOKUP(draft_picks[[#This Row],[draft_id]],drafts[id],drafts[title])</f>
        <v>Planet Hollywood Mega Draft</v>
      </c>
      <c r="C1484" s="3">
        <v>20</v>
      </c>
      <c r="D1484">
        <f>IF(C1483&lt;draft_picks[[#This Row],[position]],1,IF(C1483&gt;draft_picks[[#This Row],[position]],D1483+1,IF(C1483=draft_picks[[#This Row],[position]],D1483+1)))</f>
        <v>1</v>
      </c>
      <c r="E1484" t="s">
        <v>2676</v>
      </c>
      <c r="F1484" t="str">
        <f>IF(ISBLANK(draft_picks[[#This Row],[movie_id]]),"",_xlfn.XLOOKUP(draft_picks[[#This Row],[movie_id]],drafts.movies[id],drafts.movies[movie_title]))</f>
        <v>Nighthawks</v>
      </c>
      <c r="G1484" s="3" t="s">
        <v>1051</v>
      </c>
      <c r="H1484" t="str">
        <f>IF(ISBLANK(draft_picks[[#This Row],[drafter_id]]),"",_xlfn.XLOOKUP(draft_picks[[#This Row],[drafter_id]],drafters[id],drafters[name]))</f>
        <v>Drew McWeeny</v>
      </c>
      <c r="J1484" t="str">
        <f>IF(ISBLANK(draft_picks[[#This Row],[drafter_team_id]]),"",_xlfn.XLOOKUP(draft_picks[[#This Row],[drafter_team_id]],drafter_teams[id],drafter_teams[name]))</f>
        <v/>
      </c>
      <c r="K1484" s="3" t="s">
        <v>15497</v>
      </c>
      <c r="L1484" t="s">
        <v>15497</v>
      </c>
      <c r="M1484" t="str">
        <f>IF(OR(ISBLANK(draft_picks[[#This Row],[veto_drafter_id]]),draft_picks[[#This Row],[veto_drafter_id]]=""),"",_xlfn.XLOOKUP(draft_picks[[#This Row],[veto_drafter_id]],drafters[id],drafters[name]))</f>
        <v/>
      </c>
      <c r="N1484" t="s">
        <v>15497</v>
      </c>
      <c r="O1484" t="str">
        <f>IF(OR(ISBLANK(draft_picks[[#This Row],[veto_drafter_team_id]]),draft_picks[[#This Row],[veto_drafter_team_id]]=""),"",_xlfn.XLOOKUP(draft_picks[[#This Row],[veto_drafter_team_id]],drafter_teams[id],drafter_teams[name]))</f>
        <v/>
      </c>
      <c r="Q1484" t="s">
        <v>15497</v>
      </c>
      <c r="R1484" t="str">
        <f>IF(OR(ISBLANK(draft_picks[[#This Row],[veto_override_drafter_id]]),draft_picks[[#This Row],[veto_override_drafter_id]]=""),"",_xlfn.XLOOKUP(draft_picks[[#This Row],[veto_override_drafter_id]],drafters[id],drafters[name]))</f>
        <v/>
      </c>
      <c r="S1484" t="s">
        <v>15497</v>
      </c>
      <c r="T1484" t="str">
        <f>IF(OR(ISBLANK(draft_picks[[#This Row],[veto_override_team_id]]),draft_picks[[#This Row],[veto_override_team_id]]=""),"",_xlfn.XLOOKUP(draft_picks[[#This Row],[veto_override_team_id]],drafter_teams[id],drafter_teams[name]))</f>
        <v/>
      </c>
    </row>
    <row r="1485" spans="1:20" x14ac:dyDescent="0.25">
      <c r="A1485" t="s">
        <v>324</v>
      </c>
      <c r="B1485" t="str">
        <f>_xlfn.XLOOKUP(draft_picks[[#This Row],[draft_id]],drafts[id],drafts[title])</f>
        <v>Planet Hollywood Mega Draft</v>
      </c>
      <c r="C1485" s="3">
        <v>19</v>
      </c>
      <c r="D1485">
        <f>IF(C1484&lt;draft_picks[[#This Row],[position]],1,IF(C1484&gt;draft_picks[[#This Row],[position]],D1484+1,IF(C1484=draft_picks[[#This Row],[position]],D1484+1)))</f>
        <v>2</v>
      </c>
      <c r="E1485" t="s">
        <v>7620</v>
      </c>
      <c r="F1485" t="str">
        <f>IF(ISBLANK(draft_picks[[#This Row],[movie_id]]),"",_xlfn.XLOOKUP(draft_picks[[#This Row],[movie_id]],drafts.movies[id],drafts.movies[movie_title]))</f>
        <v>Batman &amp; Robin</v>
      </c>
      <c r="G1485" s="3" t="s">
        <v>833</v>
      </c>
      <c r="H1485" t="str">
        <f>IF(ISBLANK(draft_picks[[#This Row],[drafter_id]]),"",_xlfn.XLOOKUP(draft_picks[[#This Row],[drafter_id]],drafters[id],drafters[name]))</f>
        <v>Jordan Crucchiola</v>
      </c>
      <c r="J1485" t="str">
        <f>IF(ISBLANK(draft_picks[[#This Row],[drafter_team_id]]),"",_xlfn.XLOOKUP(draft_picks[[#This Row],[drafter_team_id]],drafter_teams[id],drafter_teams[name]))</f>
        <v/>
      </c>
      <c r="K1485" s="3" t="s">
        <v>15497</v>
      </c>
      <c r="L1485" t="s">
        <v>15497</v>
      </c>
      <c r="M1485" t="str">
        <f>IF(OR(ISBLANK(draft_picks[[#This Row],[veto_drafter_id]]),draft_picks[[#This Row],[veto_drafter_id]]=""),"",_xlfn.XLOOKUP(draft_picks[[#This Row],[veto_drafter_id]],drafters[id],drafters[name]))</f>
        <v/>
      </c>
      <c r="N1485" t="s">
        <v>15497</v>
      </c>
      <c r="O1485" t="str">
        <f>IF(OR(ISBLANK(draft_picks[[#This Row],[veto_drafter_team_id]]),draft_picks[[#This Row],[veto_drafter_team_id]]=""),"",_xlfn.XLOOKUP(draft_picks[[#This Row],[veto_drafter_team_id]],drafter_teams[id],drafter_teams[name]))</f>
        <v/>
      </c>
      <c r="Q1485" t="s">
        <v>15497</v>
      </c>
      <c r="R1485" t="str">
        <f>IF(OR(ISBLANK(draft_picks[[#This Row],[veto_override_drafter_id]]),draft_picks[[#This Row],[veto_override_drafter_id]]=""),"",_xlfn.XLOOKUP(draft_picks[[#This Row],[veto_override_drafter_id]],drafters[id],drafters[name]))</f>
        <v/>
      </c>
      <c r="S1485" t="s">
        <v>15497</v>
      </c>
      <c r="T1485" t="str">
        <f>IF(OR(ISBLANK(draft_picks[[#This Row],[veto_override_team_id]]),draft_picks[[#This Row],[veto_override_team_id]]=""),"",_xlfn.XLOOKUP(draft_picks[[#This Row],[veto_override_team_id]],drafter_teams[id],drafter_teams[name]))</f>
        <v/>
      </c>
    </row>
    <row r="1486" spans="1:20" x14ac:dyDescent="0.25">
      <c r="A1486" t="s">
        <v>324</v>
      </c>
      <c r="B1486" t="str">
        <f>_xlfn.XLOOKUP(draft_picks[[#This Row],[draft_id]],drafts[id],drafts[title])</f>
        <v>Planet Hollywood Mega Draft</v>
      </c>
      <c r="C1486" s="3">
        <v>18</v>
      </c>
      <c r="D1486">
        <f>IF(C1485&lt;draft_picks[[#This Row],[position]],1,IF(C1485&gt;draft_picks[[#This Row],[position]],D1485+1,IF(C1485=draft_picks[[#This Row],[position]],D1485+1)))</f>
        <v>3</v>
      </c>
      <c r="E1486" t="s">
        <v>6249</v>
      </c>
      <c r="F1486" t="str">
        <f>IF(ISBLANK(draft_picks[[#This Row],[movie_id]]),"",_xlfn.XLOOKUP(draft_picks[[#This Row],[movie_id]],drafts.movies[id],drafts.movies[movie_title]))</f>
        <v>Death Becomes Her</v>
      </c>
      <c r="G1486" s="3" t="s">
        <v>833</v>
      </c>
      <c r="H1486" t="str">
        <f>IF(ISBLANK(draft_picks[[#This Row],[drafter_id]]),"",_xlfn.XLOOKUP(draft_picks[[#This Row],[drafter_id]],drafters[id],drafters[name]))</f>
        <v>Jordan Crucchiola</v>
      </c>
      <c r="J1486" t="str">
        <f>IF(ISBLANK(draft_picks[[#This Row],[drafter_team_id]]),"",_xlfn.XLOOKUP(draft_picks[[#This Row],[drafter_team_id]],drafter_teams[id],drafter_teams[name]))</f>
        <v/>
      </c>
      <c r="K1486" s="3" t="s">
        <v>15497</v>
      </c>
      <c r="L1486" t="s">
        <v>15497</v>
      </c>
      <c r="M1486" t="str">
        <f>IF(OR(ISBLANK(draft_picks[[#This Row],[veto_drafter_id]]),draft_picks[[#This Row],[veto_drafter_id]]=""),"",_xlfn.XLOOKUP(draft_picks[[#This Row],[veto_drafter_id]],drafters[id],drafters[name]))</f>
        <v/>
      </c>
      <c r="N1486" t="s">
        <v>15497</v>
      </c>
      <c r="O1486" t="str">
        <f>IF(OR(ISBLANK(draft_picks[[#This Row],[veto_drafter_team_id]]),draft_picks[[#This Row],[veto_drafter_team_id]]=""),"",_xlfn.XLOOKUP(draft_picks[[#This Row],[veto_drafter_team_id]],drafter_teams[id],drafter_teams[name]))</f>
        <v/>
      </c>
      <c r="Q1486" t="s">
        <v>15497</v>
      </c>
      <c r="R1486" t="str">
        <f>IF(OR(ISBLANK(draft_picks[[#This Row],[veto_override_drafter_id]]),draft_picks[[#This Row],[veto_override_drafter_id]]=""),"",_xlfn.XLOOKUP(draft_picks[[#This Row],[veto_override_drafter_id]],drafters[id],drafters[name]))</f>
        <v/>
      </c>
      <c r="S1486" t="s">
        <v>15497</v>
      </c>
      <c r="T1486" t="str">
        <f>IF(OR(ISBLANK(draft_picks[[#This Row],[veto_override_team_id]]),draft_picks[[#This Row],[veto_override_team_id]]=""),"",_xlfn.XLOOKUP(draft_picks[[#This Row],[veto_override_team_id]],drafter_teams[id],drafter_teams[name]))</f>
        <v/>
      </c>
    </row>
    <row r="1487" spans="1:20" x14ac:dyDescent="0.25">
      <c r="A1487" t="s">
        <v>324</v>
      </c>
      <c r="B1487" t="str">
        <f>_xlfn.XLOOKUP(draft_picks[[#This Row],[draft_id]],drafts[id],drafts[title])</f>
        <v>Planet Hollywood Mega Draft</v>
      </c>
      <c r="C1487" s="3">
        <v>17</v>
      </c>
      <c r="D1487">
        <f>IF(C1486&lt;draft_picks[[#This Row],[position]],1,IF(C1486&gt;draft_picks[[#This Row],[position]],D1486+1,IF(C1486=draft_picks[[#This Row],[position]],D1486+1)))</f>
        <v>4</v>
      </c>
      <c r="E1487" t="s">
        <v>8167</v>
      </c>
      <c r="F1487" t="str">
        <f>IF(ISBLANK(draft_picks[[#This Row],[movie_id]]),"",_xlfn.XLOOKUP(draft_picks[[#This Row],[movie_id]],drafts.movies[id],drafts.movies[movie_title]))</f>
        <v>Blind Date</v>
      </c>
      <c r="G1487" s="3" t="s">
        <v>1137</v>
      </c>
      <c r="H1487" t="str">
        <f>IF(ISBLANK(draft_picks[[#This Row],[drafter_id]]),"",_xlfn.XLOOKUP(draft_picks[[#This Row],[drafter_id]],drafters[id],drafters[name]))</f>
        <v>Wynter Mitchell</v>
      </c>
      <c r="J1487" t="str">
        <f>IF(ISBLANK(draft_picks[[#This Row],[drafter_team_id]]),"",_xlfn.XLOOKUP(draft_picks[[#This Row],[drafter_team_id]],drafter_teams[id],drafter_teams[name]))</f>
        <v/>
      </c>
      <c r="K1487" s="3" t="s">
        <v>15497</v>
      </c>
      <c r="L1487" t="s">
        <v>15497</v>
      </c>
      <c r="M1487" t="str">
        <f>IF(OR(ISBLANK(draft_picks[[#This Row],[veto_drafter_id]]),draft_picks[[#This Row],[veto_drafter_id]]=""),"",_xlfn.XLOOKUP(draft_picks[[#This Row],[veto_drafter_id]],drafters[id],drafters[name]))</f>
        <v/>
      </c>
      <c r="N1487" t="s">
        <v>15497</v>
      </c>
      <c r="O1487" t="str">
        <f>IF(OR(ISBLANK(draft_picks[[#This Row],[veto_drafter_team_id]]),draft_picks[[#This Row],[veto_drafter_team_id]]=""),"",_xlfn.XLOOKUP(draft_picks[[#This Row],[veto_drafter_team_id]],drafter_teams[id],drafter_teams[name]))</f>
        <v/>
      </c>
      <c r="Q1487" t="s">
        <v>15497</v>
      </c>
      <c r="R1487" t="str">
        <f>IF(OR(ISBLANK(draft_picks[[#This Row],[veto_override_drafter_id]]),draft_picks[[#This Row],[veto_override_drafter_id]]=""),"",_xlfn.XLOOKUP(draft_picks[[#This Row],[veto_override_drafter_id]],drafters[id],drafters[name]))</f>
        <v/>
      </c>
      <c r="S1487" t="s">
        <v>15497</v>
      </c>
      <c r="T1487" t="str">
        <f>IF(OR(ISBLANK(draft_picks[[#This Row],[veto_override_team_id]]),draft_picks[[#This Row],[veto_override_team_id]]=""),"",_xlfn.XLOOKUP(draft_picks[[#This Row],[veto_override_team_id]],drafter_teams[id],drafter_teams[name]))</f>
        <v/>
      </c>
    </row>
    <row r="1488" spans="1:20" x14ac:dyDescent="0.25">
      <c r="A1488" t="s">
        <v>324</v>
      </c>
      <c r="B1488" t="str">
        <f>_xlfn.XLOOKUP(draft_picks[[#This Row],[draft_id]],drafts[id],drafts[title])</f>
        <v>Planet Hollywood Mega Draft</v>
      </c>
      <c r="C1488" s="3">
        <v>16</v>
      </c>
      <c r="D1488">
        <f>IF(C1487&lt;draft_picks[[#This Row],[position]],1,IF(C1487&gt;draft_picks[[#This Row],[position]],D1487+1,IF(C1487=draft_picks[[#This Row],[position]],D1487+1)))</f>
        <v>5</v>
      </c>
      <c r="E1488" t="s">
        <v>5922</v>
      </c>
      <c r="F1488" t="str">
        <f>IF(ISBLANK(draft_picks[[#This Row],[movie_id]]),"",_xlfn.XLOOKUP(draft_picks[[#This Row],[movie_id]],drafts.movies[id],drafts.movies[movie_title]))</f>
        <v>Looper</v>
      </c>
      <c r="G1488" s="3" t="s">
        <v>1051</v>
      </c>
      <c r="H1488" t="str">
        <f>IF(ISBLANK(draft_picks[[#This Row],[drafter_id]]),"",_xlfn.XLOOKUP(draft_picks[[#This Row],[drafter_id]],drafters[id],drafters[name]))</f>
        <v>Drew McWeeny</v>
      </c>
      <c r="J1488" t="str">
        <f>IF(ISBLANK(draft_picks[[#This Row],[drafter_team_id]]),"",_xlfn.XLOOKUP(draft_picks[[#This Row],[drafter_team_id]],drafter_teams[id],drafter_teams[name]))</f>
        <v/>
      </c>
      <c r="K1488" s="3" t="s">
        <v>15497</v>
      </c>
      <c r="L1488" t="s">
        <v>15497</v>
      </c>
      <c r="M1488" t="str">
        <f>IF(OR(ISBLANK(draft_picks[[#This Row],[veto_drafter_id]]),draft_picks[[#This Row],[veto_drafter_id]]=""),"",_xlfn.XLOOKUP(draft_picks[[#This Row],[veto_drafter_id]],drafters[id],drafters[name]))</f>
        <v/>
      </c>
      <c r="N1488" t="s">
        <v>15497</v>
      </c>
      <c r="O1488" t="str">
        <f>IF(OR(ISBLANK(draft_picks[[#This Row],[veto_drafter_team_id]]),draft_picks[[#This Row],[veto_drafter_team_id]]=""),"",_xlfn.XLOOKUP(draft_picks[[#This Row],[veto_drafter_team_id]],drafter_teams[id],drafter_teams[name]))</f>
        <v/>
      </c>
      <c r="Q1488" t="s">
        <v>15497</v>
      </c>
      <c r="R1488" t="str">
        <f>IF(OR(ISBLANK(draft_picks[[#This Row],[veto_override_drafter_id]]),draft_picks[[#This Row],[veto_override_drafter_id]]=""),"",_xlfn.XLOOKUP(draft_picks[[#This Row],[veto_override_drafter_id]],drafters[id],drafters[name]))</f>
        <v/>
      </c>
      <c r="S1488" t="s">
        <v>15497</v>
      </c>
      <c r="T1488" t="str">
        <f>IF(OR(ISBLANK(draft_picks[[#This Row],[veto_override_team_id]]),draft_picks[[#This Row],[veto_override_team_id]]=""),"",_xlfn.XLOOKUP(draft_picks[[#This Row],[veto_override_team_id]],drafter_teams[id],drafter_teams[name]))</f>
        <v/>
      </c>
    </row>
    <row r="1489" spans="1:20" x14ac:dyDescent="0.25">
      <c r="A1489" t="s">
        <v>324</v>
      </c>
      <c r="B1489" t="str">
        <f>_xlfn.XLOOKUP(draft_picks[[#This Row],[draft_id]],drafts[id],drafts[title])</f>
        <v>Planet Hollywood Mega Draft</v>
      </c>
      <c r="C1489" s="3">
        <v>15</v>
      </c>
      <c r="D1489">
        <f>IF(C1488&lt;draft_picks[[#This Row],[position]],1,IF(C1488&gt;draft_picks[[#This Row],[position]],D1488+1,IF(C1488=draft_picks[[#This Row],[position]],D1488+1)))</f>
        <v>6</v>
      </c>
      <c r="E1489" t="s">
        <v>5958</v>
      </c>
      <c r="F1489" t="str">
        <f>IF(ISBLANK(draft_picks[[#This Row],[movie_id]]),"",_xlfn.XLOOKUP(draft_picks[[#This Row],[movie_id]],drafts.movies[id],drafts.movies[movie_title]))</f>
        <v>Last Action Hero</v>
      </c>
      <c r="G1489" s="3" t="s">
        <v>833</v>
      </c>
      <c r="H1489" t="str">
        <f>IF(ISBLANK(draft_picks[[#This Row],[drafter_id]]),"",_xlfn.XLOOKUP(draft_picks[[#This Row],[drafter_id]],drafters[id],drafters[name]))</f>
        <v>Jordan Crucchiola</v>
      </c>
      <c r="J1489" t="str">
        <f>IF(ISBLANK(draft_picks[[#This Row],[drafter_team_id]]),"",_xlfn.XLOOKUP(draft_picks[[#This Row],[drafter_team_id]],drafter_teams[id],drafter_teams[name]))</f>
        <v/>
      </c>
      <c r="K1489" s="3" t="s">
        <v>15484</v>
      </c>
      <c r="L1489" t="s">
        <v>1051</v>
      </c>
      <c r="M1489" t="str">
        <f>IF(OR(ISBLANK(draft_picks[[#This Row],[veto_drafter_id]]),draft_picks[[#This Row],[veto_drafter_id]]=""),"",_xlfn.XLOOKUP(draft_picks[[#This Row],[veto_drafter_id]],drafters[id],drafters[name]))</f>
        <v>Drew McWeeny</v>
      </c>
      <c r="N1489" t="s">
        <v>15497</v>
      </c>
      <c r="O1489" t="str">
        <f>IF(OR(ISBLANK(draft_picks[[#This Row],[veto_drafter_team_id]]),draft_picks[[#This Row],[veto_drafter_team_id]]=""),"",_xlfn.XLOOKUP(draft_picks[[#This Row],[veto_drafter_team_id]],drafter_teams[id],drafter_teams[name]))</f>
        <v/>
      </c>
      <c r="Q1489" t="s">
        <v>15497</v>
      </c>
      <c r="R1489" t="str">
        <f>IF(OR(ISBLANK(draft_picks[[#This Row],[veto_override_drafter_id]]),draft_picks[[#This Row],[veto_override_drafter_id]]=""),"",_xlfn.XLOOKUP(draft_picks[[#This Row],[veto_override_drafter_id]],drafters[id],drafters[name]))</f>
        <v/>
      </c>
      <c r="S1489" t="s">
        <v>15497</v>
      </c>
      <c r="T1489" t="str">
        <f>IF(OR(ISBLANK(draft_picks[[#This Row],[veto_override_team_id]]),draft_picks[[#This Row],[veto_override_team_id]]=""),"",_xlfn.XLOOKUP(draft_picks[[#This Row],[veto_override_team_id]],drafter_teams[id],drafter_teams[name]))</f>
        <v/>
      </c>
    </row>
    <row r="1490" spans="1:20" x14ac:dyDescent="0.25">
      <c r="A1490" t="s">
        <v>324</v>
      </c>
      <c r="B1490" t="str">
        <f>_xlfn.XLOOKUP(draft_picks[[#This Row],[draft_id]],drafts[id],drafts[title])</f>
        <v>Planet Hollywood Mega Draft</v>
      </c>
      <c r="C1490" s="3">
        <v>15</v>
      </c>
      <c r="D1490">
        <f>IF(C1489&lt;draft_picks[[#This Row],[position]],1,IF(C1489&gt;draft_picks[[#This Row],[position]],D1489+1,IF(C1489=draft_picks[[#This Row],[position]],D1489+1)))</f>
        <v>7</v>
      </c>
      <c r="E1490" t="s">
        <v>7868</v>
      </c>
      <c r="F1490" t="str">
        <f>IF(ISBLANK(draft_picks[[#This Row],[movie_id]]),"",_xlfn.XLOOKUP(draft_picks[[#This Row],[movie_id]],drafts.movies[id],drafts.movies[movie_title]))</f>
        <v>Cop Land</v>
      </c>
      <c r="G1490" s="3" t="s">
        <v>833</v>
      </c>
      <c r="H1490" t="str">
        <f>IF(ISBLANK(draft_picks[[#This Row],[drafter_id]]),"",_xlfn.XLOOKUP(draft_picks[[#This Row],[drafter_id]],drafters[id],drafters[name]))</f>
        <v>Jordan Crucchiola</v>
      </c>
      <c r="J1490" t="str">
        <f>IF(ISBLANK(draft_picks[[#This Row],[drafter_team_id]]),"",_xlfn.XLOOKUP(draft_picks[[#This Row],[drafter_team_id]],drafter_teams[id],drafter_teams[name]))</f>
        <v/>
      </c>
      <c r="K1490" s="3" t="s">
        <v>15497</v>
      </c>
      <c r="L1490" t="s">
        <v>15497</v>
      </c>
      <c r="M1490" t="str">
        <f>IF(OR(ISBLANK(draft_picks[[#This Row],[veto_drafter_id]]),draft_picks[[#This Row],[veto_drafter_id]]=""),"",_xlfn.XLOOKUP(draft_picks[[#This Row],[veto_drafter_id]],drafters[id],drafters[name]))</f>
        <v/>
      </c>
      <c r="N1490" t="s">
        <v>15497</v>
      </c>
      <c r="O1490" t="str">
        <f>IF(OR(ISBLANK(draft_picks[[#This Row],[veto_drafter_team_id]]),draft_picks[[#This Row],[veto_drafter_team_id]]=""),"",_xlfn.XLOOKUP(draft_picks[[#This Row],[veto_drafter_team_id]],drafter_teams[id],drafter_teams[name]))</f>
        <v/>
      </c>
      <c r="Q1490" t="s">
        <v>15497</v>
      </c>
      <c r="R1490" t="str">
        <f>IF(OR(ISBLANK(draft_picks[[#This Row],[veto_override_drafter_id]]),draft_picks[[#This Row],[veto_override_drafter_id]]=""),"",_xlfn.XLOOKUP(draft_picks[[#This Row],[veto_override_drafter_id]],drafters[id],drafters[name]))</f>
        <v/>
      </c>
      <c r="S1490" t="s">
        <v>15497</v>
      </c>
      <c r="T1490" t="str">
        <f>IF(OR(ISBLANK(draft_picks[[#This Row],[veto_override_team_id]]),draft_picks[[#This Row],[veto_override_team_id]]=""),"",_xlfn.XLOOKUP(draft_picks[[#This Row],[veto_override_team_id]],drafter_teams[id],drafter_teams[name]))</f>
        <v/>
      </c>
    </row>
    <row r="1491" spans="1:20" x14ac:dyDescent="0.25">
      <c r="A1491" t="s">
        <v>324</v>
      </c>
      <c r="B1491" t="str">
        <f>_xlfn.XLOOKUP(draft_picks[[#This Row],[draft_id]],drafts[id],drafts[title])</f>
        <v>Planet Hollywood Mega Draft</v>
      </c>
      <c r="C1491" s="3">
        <v>14</v>
      </c>
      <c r="D1491">
        <f>IF(C1490&lt;draft_picks[[#This Row],[position]],1,IF(C1490&gt;draft_picks[[#This Row],[position]],D1490+1,IF(C1490=draft_picks[[#This Row],[position]],D1490+1)))</f>
        <v>8</v>
      </c>
      <c r="E1491" t="s">
        <v>5091</v>
      </c>
      <c r="F1491" t="str">
        <f>IF(ISBLANK(draft_picks[[#This Row],[movie_id]]),"",_xlfn.XLOOKUP(draft_picks[[#This Row],[movie_id]],drafts.movies[id],drafts.movies[movie_title]))</f>
        <v>True Lies</v>
      </c>
      <c r="G1491" s="3" t="s">
        <v>809</v>
      </c>
      <c r="H1491" t="str">
        <f>IF(ISBLANK(draft_picks[[#This Row],[drafter_id]]),"",_xlfn.XLOOKUP(draft_picks[[#This Row],[drafter_id]],drafters[id],drafters[name]))</f>
        <v>Marc Bernardin</v>
      </c>
      <c r="J1491" t="str">
        <f>IF(ISBLANK(draft_picks[[#This Row],[drafter_team_id]]),"",_xlfn.XLOOKUP(draft_picks[[#This Row],[drafter_team_id]],drafter_teams[id],drafter_teams[name]))</f>
        <v/>
      </c>
      <c r="K1491" s="3" t="s">
        <v>15484</v>
      </c>
      <c r="L1491" t="s">
        <v>833</v>
      </c>
      <c r="M1491" t="str">
        <f>IF(OR(ISBLANK(draft_picks[[#This Row],[veto_drafter_id]]),draft_picks[[#This Row],[veto_drafter_id]]=""),"",_xlfn.XLOOKUP(draft_picks[[#This Row],[veto_drafter_id]],drafters[id],drafters[name]))</f>
        <v>Jordan Crucchiola</v>
      </c>
      <c r="N1491" t="s">
        <v>15497</v>
      </c>
      <c r="O1491" t="str">
        <f>IF(OR(ISBLANK(draft_picks[[#This Row],[veto_drafter_team_id]]),draft_picks[[#This Row],[veto_drafter_team_id]]=""),"",_xlfn.XLOOKUP(draft_picks[[#This Row],[veto_drafter_team_id]],drafter_teams[id],drafter_teams[name]))</f>
        <v/>
      </c>
      <c r="Q1491" t="s">
        <v>15497</v>
      </c>
      <c r="R1491" t="str">
        <f>IF(OR(ISBLANK(draft_picks[[#This Row],[veto_override_drafter_id]]),draft_picks[[#This Row],[veto_override_drafter_id]]=""),"",_xlfn.XLOOKUP(draft_picks[[#This Row],[veto_override_drafter_id]],drafters[id],drafters[name]))</f>
        <v/>
      </c>
      <c r="S1491" t="s">
        <v>15497</v>
      </c>
      <c r="T1491" t="str">
        <f>IF(OR(ISBLANK(draft_picks[[#This Row],[veto_override_team_id]]),draft_picks[[#This Row],[veto_override_team_id]]=""),"",_xlfn.XLOOKUP(draft_picks[[#This Row],[veto_override_team_id]],drafter_teams[id],drafter_teams[name]))</f>
        <v/>
      </c>
    </row>
    <row r="1492" spans="1:20" x14ac:dyDescent="0.25">
      <c r="A1492" t="s">
        <v>324</v>
      </c>
      <c r="B1492" t="str">
        <f>_xlfn.XLOOKUP(draft_picks[[#This Row],[draft_id]],drafts[id],drafts[title])</f>
        <v>Planet Hollywood Mega Draft</v>
      </c>
      <c r="C1492" s="3">
        <v>14</v>
      </c>
      <c r="D1492">
        <f>IF(C1491&lt;draft_picks[[#This Row],[position]],1,IF(C1491&gt;draft_picks[[#This Row],[position]],D1491+1,IF(C1491=draft_picks[[#This Row],[position]],D1491+1)))</f>
        <v>9</v>
      </c>
      <c r="E1492" t="s">
        <v>5952</v>
      </c>
      <c r="F1492" t="str">
        <f>IF(ISBLANK(draft_picks[[#This Row],[movie_id]]),"",_xlfn.XLOOKUP(draft_picks[[#This Row],[movie_id]],drafts.movies[id],drafts.movies[movie_title]))</f>
        <v>Conan the Barbarian</v>
      </c>
      <c r="G1492" s="3" t="s">
        <v>809</v>
      </c>
      <c r="H1492" t="str">
        <f>IF(ISBLANK(draft_picks[[#This Row],[drafter_id]]),"",_xlfn.XLOOKUP(draft_picks[[#This Row],[drafter_id]],drafters[id],drafters[name]))</f>
        <v>Marc Bernardin</v>
      </c>
      <c r="J1492" t="str">
        <f>IF(ISBLANK(draft_picks[[#This Row],[drafter_team_id]]),"",_xlfn.XLOOKUP(draft_picks[[#This Row],[drafter_team_id]],drafter_teams[id],drafter_teams[name]))</f>
        <v/>
      </c>
      <c r="K1492" s="3" t="s">
        <v>15497</v>
      </c>
      <c r="L1492" t="s">
        <v>15497</v>
      </c>
      <c r="M1492" t="str">
        <f>IF(OR(ISBLANK(draft_picks[[#This Row],[veto_drafter_id]]),draft_picks[[#This Row],[veto_drafter_id]]=""),"",_xlfn.XLOOKUP(draft_picks[[#This Row],[veto_drafter_id]],drafters[id],drafters[name]))</f>
        <v/>
      </c>
      <c r="N1492" t="s">
        <v>15497</v>
      </c>
      <c r="O1492" t="str">
        <f>IF(OR(ISBLANK(draft_picks[[#This Row],[veto_drafter_team_id]]),draft_picks[[#This Row],[veto_drafter_team_id]]=""),"",_xlfn.XLOOKUP(draft_picks[[#This Row],[veto_drafter_team_id]],drafter_teams[id],drafter_teams[name]))</f>
        <v/>
      </c>
      <c r="Q1492" t="s">
        <v>15497</v>
      </c>
      <c r="R1492" t="str">
        <f>IF(OR(ISBLANK(draft_picks[[#This Row],[veto_override_drafter_id]]),draft_picks[[#This Row],[veto_override_drafter_id]]=""),"",_xlfn.XLOOKUP(draft_picks[[#This Row],[veto_override_drafter_id]],drafters[id],drafters[name]))</f>
        <v/>
      </c>
      <c r="S1492" t="s">
        <v>15497</v>
      </c>
      <c r="T1492" t="str">
        <f>IF(OR(ISBLANK(draft_picks[[#This Row],[veto_override_team_id]]),draft_picks[[#This Row],[veto_override_team_id]]=""),"",_xlfn.XLOOKUP(draft_picks[[#This Row],[veto_override_team_id]],drafter_teams[id],drafter_teams[name]))</f>
        <v/>
      </c>
    </row>
    <row r="1493" spans="1:20" x14ac:dyDescent="0.25">
      <c r="A1493" t="s">
        <v>324</v>
      </c>
      <c r="B1493" t="str">
        <f>_xlfn.XLOOKUP(draft_picks[[#This Row],[draft_id]],drafts[id],drafts[title])</f>
        <v>Planet Hollywood Mega Draft</v>
      </c>
      <c r="C1493" s="3">
        <v>13</v>
      </c>
      <c r="D1493">
        <f>IF(C1492&lt;draft_picks[[#This Row],[position]],1,IF(C1492&gt;draft_picks[[#This Row],[position]],D1492+1,IF(C1492=draft_picks[[#This Row],[position]],D1492+1)))</f>
        <v>10</v>
      </c>
      <c r="E1493" t="s">
        <v>3334</v>
      </c>
      <c r="F1493" t="str">
        <f>IF(ISBLANK(draft_picks[[#This Row],[movie_id]]),"",_xlfn.XLOOKUP(draft_picks[[#This Row],[movie_id]],drafts.movies[id],drafts.movies[movie_title]))</f>
        <v>Look Who's Talking</v>
      </c>
      <c r="G1493" s="3" t="s">
        <v>1137</v>
      </c>
      <c r="H1493" t="str">
        <f>IF(ISBLANK(draft_picks[[#This Row],[drafter_id]]),"",_xlfn.XLOOKUP(draft_picks[[#This Row],[drafter_id]],drafters[id],drafters[name]))</f>
        <v>Wynter Mitchell</v>
      </c>
      <c r="J1493" t="str">
        <f>IF(ISBLANK(draft_picks[[#This Row],[drafter_team_id]]),"",_xlfn.XLOOKUP(draft_picks[[#This Row],[drafter_team_id]],drafter_teams[id],drafter_teams[name]))</f>
        <v/>
      </c>
      <c r="K1493" s="3" t="s">
        <v>15484</v>
      </c>
      <c r="L1493" t="s">
        <v>809</v>
      </c>
      <c r="M1493" t="str">
        <f>IF(OR(ISBLANK(draft_picks[[#This Row],[veto_drafter_id]]),draft_picks[[#This Row],[veto_drafter_id]]=""),"",_xlfn.XLOOKUP(draft_picks[[#This Row],[veto_drafter_id]],drafters[id],drafters[name]))</f>
        <v>Marc Bernardin</v>
      </c>
      <c r="N1493" t="s">
        <v>15497</v>
      </c>
      <c r="O1493" t="str">
        <f>IF(OR(ISBLANK(draft_picks[[#This Row],[veto_drafter_team_id]]),draft_picks[[#This Row],[veto_drafter_team_id]]=""),"",_xlfn.XLOOKUP(draft_picks[[#This Row],[veto_drafter_team_id]],drafter_teams[id],drafter_teams[name]))</f>
        <v/>
      </c>
      <c r="Q1493" t="s">
        <v>15497</v>
      </c>
      <c r="R1493" t="str">
        <f>IF(OR(ISBLANK(draft_picks[[#This Row],[veto_override_drafter_id]]),draft_picks[[#This Row],[veto_override_drafter_id]]=""),"",_xlfn.XLOOKUP(draft_picks[[#This Row],[veto_override_drafter_id]],drafters[id],drafters[name]))</f>
        <v/>
      </c>
      <c r="S1493" t="s">
        <v>15497</v>
      </c>
      <c r="T1493" t="str">
        <f>IF(OR(ISBLANK(draft_picks[[#This Row],[veto_override_team_id]]),draft_picks[[#This Row],[veto_override_team_id]]=""),"",_xlfn.XLOOKUP(draft_picks[[#This Row],[veto_override_team_id]],drafter_teams[id],drafter_teams[name]))</f>
        <v/>
      </c>
    </row>
    <row r="1494" spans="1:20" x14ac:dyDescent="0.25">
      <c r="A1494" t="s">
        <v>324</v>
      </c>
      <c r="B1494" t="str">
        <f>_xlfn.XLOOKUP(draft_picks[[#This Row],[draft_id]],drafts[id],drafts[title])</f>
        <v>Planet Hollywood Mega Draft</v>
      </c>
      <c r="C1494" s="3">
        <v>13</v>
      </c>
      <c r="D1494">
        <f>IF(C1493&lt;draft_picks[[#This Row],[position]],1,IF(C1493&gt;draft_picks[[#This Row],[position]],D1493+1,IF(C1493=draft_picks[[#This Row],[position]],D1493+1)))</f>
        <v>11</v>
      </c>
      <c r="E1494" t="s">
        <v>7372</v>
      </c>
      <c r="F1494" t="str">
        <f>IF(ISBLANK(draft_picks[[#This Row],[movie_id]]),"",_xlfn.XLOOKUP(draft_picks[[#This Row],[movie_id]],drafts.movies[id],drafts.movies[movie_title]))</f>
        <v>Pumping Iron</v>
      </c>
      <c r="G1494" s="3" t="s">
        <v>1137</v>
      </c>
      <c r="H1494" t="str">
        <f>IF(ISBLANK(draft_picks[[#This Row],[drafter_id]]),"",_xlfn.XLOOKUP(draft_picks[[#This Row],[drafter_id]],drafters[id],drafters[name]))</f>
        <v>Wynter Mitchell</v>
      </c>
      <c r="J1494" t="str">
        <f>IF(ISBLANK(draft_picks[[#This Row],[drafter_team_id]]),"",_xlfn.XLOOKUP(draft_picks[[#This Row],[drafter_team_id]],drafter_teams[id],drafter_teams[name]))</f>
        <v/>
      </c>
      <c r="K1494" s="3" t="s">
        <v>15497</v>
      </c>
      <c r="L1494" t="s">
        <v>15497</v>
      </c>
      <c r="M1494" t="str">
        <f>IF(OR(ISBLANK(draft_picks[[#This Row],[veto_drafter_id]]),draft_picks[[#This Row],[veto_drafter_id]]=""),"",_xlfn.XLOOKUP(draft_picks[[#This Row],[veto_drafter_id]],drafters[id],drafters[name]))</f>
        <v/>
      </c>
      <c r="N1494" t="s">
        <v>15497</v>
      </c>
      <c r="O1494" t="str">
        <f>IF(OR(ISBLANK(draft_picks[[#This Row],[veto_drafter_team_id]]),draft_picks[[#This Row],[veto_drafter_team_id]]=""),"",_xlfn.XLOOKUP(draft_picks[[#This Row],[veto_drafter_team_id]],drafter_teams[id],drafter_teams[name]))</f>
        <v/>
      </c>
      <c r="Q1494" t="s">
        <v>15497</v>
      </c>
      <c r="R1494" t="str">
        <f>IF(OR(ISBLANK(draft_picks[[#This Row],[veto_override_drafter_id]]),draft_picks[[#This Row],[veto_override_drafter_id]]=""),"",_xlfn.XLOOKUP(draft_picks[[#This Row],[veto_override_drafter_id]],drafters[id],drafters[name]))</f>
        <v/>
      </c>
      <c r="S1494" t="s">
        <v>15497</v>
      </c>
      <c r="T1494" t="str">
        <f>IF(OR(ISBLANK(draft_picks[[#This Row],[veto_override_team_id]]),draft_picks[[#This Row],[veto_override_team_id]]=""),"",_xlfn.XLOOKUP(draft_picks[[#This Row],[veto_override_team_id]],drafter_teams[id],drafter_teams[name]))</f>
        <v/>
      </c>
    </row>
    <row r="1495" spans="1:20" x14ac:dyDescent="0.25">
      <c r="A1495" t="s">
        <v>324</v>
      </c>
      <c r="B1495" t="str">
        <f>_xlfn.XLOOKUP(draft_picks[[#This Row],[draft_id]],drafts[id],drafts[title])</f>
        <v>Planet Hollywood Mega Draft</v>
      </c>
      <c r="C1495" s="3">
        <v>12</v>
      </c>
      <c r="D1495">
        <f>IF(C1494&lt;draft_picks[[#This Row],[position]],1,IF(C1494&gt;draft_picks[[#This Row],[position]],D1494+1,IF(C1494=draft_picks[[#This Row],[position]],D1494+1)))</f>
        <v>12</v>
      </c>
      <c r="E1495" t="s">
        <v>4875</v>
      </c>
      <c r="F1495" t="str">
        <f>IF(ISBLANK(draft_picks[[#This Row],[movie_id]]),"",_xlfn.XLOOKUP(draft_picks[[#This Row],[movie_id]],drafts.movies[id],drafts.movies[movie_title]))</f>
        <v>First Blood</v>
      </c>
      <c r="G1495" s="3" t="s">
        <v>1051</v>
      </c>
      <c r="H1495" t="str">
        <f>IF(ISBLANK(draft_picks[[#This Row],[drafter_id]]),"",_xlfn.XLOOKUP(draft_picks[[#This Row],[drafter_id]],drafters[id],drafters[name]))</f>
        <v>Drew McWeeny</v>
      </c>
      <c r="J1495" t="str">
        <f>IF(ISBLANK(draft_picks[[#This Row],[drafter_team_id]]),"",_xlfn.XLOOKUP(draft_picks[[#This Row],[drafter_team_id]],drafter_teams[id],drafter_teams[name]))</f>
        <v/>
      </c>
      <c r="K1495" s="3" t="s">
        <v>15484</v>
      </c>
      <c r="L1495" t="s">
        <v>1137</v>
      </c>
      <c r="M1495" t="str">
        <f>IF(OR(ISBLANK(draft_picks[[#This Row],[veto_drafter_id]]),draft_picks[[#This Row],[veto_drafter_id]]=""),"",_xlfn.XLOOKUP(draft_picks[[#This Row],[veto_drafter_id]],drafters[id],drafters[name]))</f>
        <v>Wynter Mitchell</v>
      </c>
      <c r="N1495" t="s">
        <v>15497</v>
      </c>
      <c r="O1495" t="str">
        <f>IF(OR(ISBLANK(draft_picks[[#This Row],[veto_drafter_team_id]]),draft_picks[[#This Row],[veto_drafter_team_id]]=""),"",_xlfn.XLOOKUP(draft_picks[[#This Row],[veto_drafter_team_id]],drafter_teams[id],drafter_teams[name]))</f>
        <v/>
      </c>
      <c r="Q1495" t="s">
        <v>15497</v>
      </c>
      <c r="R1495" t="str">
        <f>IF(OR(ISBLANK(draft_picks[[#This Row],[veto_override_drafter_id]]),draft_picks[[#This Row],[veto_override_drafter_id]]=""),"",_xlfn.XLOOKUP(draft_picks[[#This Row],[veto_override_drafter_id]],drafters[id],drafters[name]))</f>
        <v/>
      </c>
      <c r="S1495" t="s">
        <v>15497</v>
      </c>
      <c r="T1495" t="str">
        <f>IF(OR(ISBLANK(draft_picks[[#This Row],[veto_override_team_id]]),draft_picks[[#This Row],[veto_override_team_id]]=""),"",_xlfn.XLOOKUP(draft_picks[[#This Row],[veto_override_team_id]],drafter_teams[id],drafter_teams[name]))</f>
        <v/>
      </c>
    </row>
    <row r="1496" spans="1:20" x14ac:dyDescent="0.25">
      <c r="A1496" t="s">
        <v>324</v>
      </c>
      <c r="B1496" t="str">
        <f>_xlfn.XLOOKUP(draft_picks[[#This Row],[draft_id]],drafts[id],drafts[title])</f>
        <v>Planet Hollywood Mega Draft</v>
      </c>
      <c r="C1496" s="3">
        <v>12</v>
      </c>
      <c r="D1496">
        <f>IF(C1495&lt;draft_picks[[#This Row],[position]],1,IF(C1495&gt;draft_picks[[#This Row],[position]],D1495+1,IF(C1495=draft_picks[[#This Row],[position]],D1495+1)))</f>
        <v>13</v>
      </c>
      <c r="E1496" t="s">
        <v>2273</v>
      </c>
      <c r="F1496" t="str">
        <f>IF(ISBLANK(draft_picks[[#This Row],[movie_id]]),"",_xlfn.XLOOKUP(draft_picks[[#This Row],[movie_id]],drafts.movies[id],drafts.movies[movie_title]))</f>
        <v>Oscar</v>
      </c>
      <c r="G1496" s="3" t="s">
        <v>1051</v>
      </c>
      <c r="H1496" t="str">
        <f>IF(ISBLANK(draft_picks[[#This Row],[drafter_id]]),"",_xlfn.XLOOKUP(draft_picks[[#This Row],[drafter_id]],drafters[id],drafters[name]))</f>
        <v>Drew McWeeny</v>
      </c>
      <c r="J1496" t="str">
        <f>IF(ISBLANK(draft_picks[[#This Row],[drafter_team_id]]),"",_xlfn.XLOOKUP(draft_picks[[#This Row],[drafter_team_id]],drafter_teams[id],drafter_teams[name]))</f>
        <v/>
      </c>
      <c r="K1496" s="3" t="s">
        <v>15497</v>
      </c>
      <c r="L1496" t="s">
        <v>15497</v>
      </c>
      <c r="M1496" t="str">
        <f>IF(OR(ISBLANK(draft_picks[[#This Row],[veto_drafter_id]]),draft_picks[[#This Row],[veto_drafter_id]]=""),"",_xlfn.XLOOKUP(draft_picks[[#This Row],[veto_drafter_id]],drafters[id],drafters[name]))</f>
        <v/>
      </c>
      <c r="N1496" t="s">
        <v>15497</v>
      </c>
      <c r="O1496" t="str">
        <f>IF(OR(ISBLANK(draft_picks[[#This Row],[veto_drafter_team_id]]),draft_picks[[#This Row],[veto_drafter_team_id]]=""),"",_xlfn.XLOOKUP(draft_picks[[#This Row],[veto_drafter_team_id]],drafter_teams[id],drafter_teams[name]))</f>
        <v/>
      </c>
      <c r="Q1496" t="s">
        <v>15497</v>
      </c>
      <c r="R1496" t="str">
        <f>IF(OR(ISBLANK(draft_picks[[#This Row],[veto_override_drafter_id]]),draft_picks[[#This Row],[veto_override_drafter_id]]=""),"",_xlfn.XLOOKUP(draft_picks[[#This Row],[veto_override_drafter_id]],drafters[id],drafters[name]))</f>
        <v/>
      </c>
      <c r="S1496" t="s">
        <v>15497</v>
      </c>
      <c r="T1496" t="str">
        <f>IF(OR(ISBLANK(draft_picks[[#This Row],[veto_override_team_id]]),draft_picks[[#This Row],[veto_override_team_id]]=""),"",_xlfn.XLOOKUP(draft_picks[[#This Row],[veto_override_team_id]],drafter_teams[id],drafter_teams[name]))</f>
        <v/>
      </c>
    </row>
    <row r="1497" spans="1:20" x14ac:dyDescent="0.25">
      <c r="A1497" t="s">
        <v>324</v>
      </c>
      <c r="B1497" t="str">
        <f>_xlfn.XLOOKUP(draft_picks[[#This Row],[draft_id]],drafts[id],drafts[title])</f>
        <v>Planet Hollywood Mega Draft</v>
      </c>
      <c r="C1497" s="3">
        <v>11</v>
      </c>
      <c r="D1497">
        <f>IF(C1496&lt;draft_picks[[#This Row],[position]],1,IF(C1496&gt;draft_picks[[#This Row],[position]],D1496+1,IF(C1496=draft_picks[[#This Row],[position]],D1496+1)))</f>
        <v>14</v>
      </c>
      <c r="E1497" t="s">
        <v>5091</v>
      </c>
      <c r="F1497" t="str">
        <f>IF(ISBLANK(draft_picks[[#This Row],[movie_id]]),"",_xlfn.XLOOKUP(draft_picks[[#This Row],[movie_id]],drafts.movies[id],drafts.movies[movie_title]))</f>
        <v>True Lies</v>
      </c>
      <c r="G1497" s="3" t="s">
        <v>833</v>
      </c>
      <c r="H1497" t="str">
        <f>IF(ISBLANK(draft_picks[[#This Row],[drafter_id]]),"",_xlfn.XLOOKUP(draft_picks[[#This Row],[drafter_id]],drafters[id],drafters[name]))</f>
        <v>Jordan Crucchiola</v>
      </c>
      <c r="J1497" t="str">
        <f>IF(ISBLANK(draft_picks[[#This Row],[drafter_team_id]]),"",_xlfn.XLOOKUP(draft_picks[[#This Row],[drafter_team_id]],drafter_teams[id],drafter_teams[name]))</f>
        <v/>
      </c>
      <c r="K1497" s="3" t="s">
        <v>15497</v>
      </c>
      <c r="L1497" t="s">
        <v>15497</v>
      </c>
      <c r="M1497" t="str">
        <f>IF(OR(ISBLANK(draft_picks[[#This Row],[veto_drafter_id]]),draft_picks[[#This Row],[veto_drafter_id]]=""),"",_xlfn.XLOOKUP(draft_picks[[#This Row],[veto_drafter_id]],drafters[id],drafters[name]))</f>
        <v/>
      </c>
      <c r="N1497" t="s">
        <v>15497</v>
      </c>
      <c r="O1497" t="str">
        <f>IF(OR(ISBLANK(draft_picks[[#This Row],[veto_drafter_team_id]]),draft_picks[[#This Row],[veto_drafter_team_id]]=""),"",_xlfn.XLOOKUP(draft_picks[[#This Row],[veto_drafter_team_id]],drafter_teams[id],drafter_teams[name]))</f>
        <v/>
      </c>
      <c r="Q1497" t="s">
        <v>15497</v>
      </c>
      <c r="R1497" t="str">
        <f>IF(OR(ISBLANK(draft_picks[[#This Row],[veto_override_drafter_id]]),draft_picks[[#This Row],[veto_override_drafter_id]]=""),"",_xlfn.XLOOKUP(draft_picks[[#This Row],[veto_override_drafter_id]],drafters[id],drafters[name]))</f>
        <v/>
      </c>
      <c r="S1497" t="s">
        <v>15497</v>
      </c>
      <c r="T1497" t="str">
        <f>IF(OR(ISBLANK(draft_picks[[#This Row],[veto_override_team_id]]),draft_picks[[#This Row],[veto_override_team_id]]=""),"",_xlfn.XLOOKUP(draft_picks[[#This Row],[veto_override_team_id]],drafter_teams[id],drafter_teams[name]))</f>
        <v/>
      </c>
    </row>
    <row r="1498" spans="1:20" x14ac:dyDescent="0.25">
      <c r="A1498" t="s">
        <v>324</v>
      </c>
      <c r="B1498" t="str">
        <f>_xlfn.XLOOKUP(draft_picks[[#This Row],[draft_id]],drafts[id],drafts[title])</f>
        <v>Planet Hollywood Mega Draft</v>
      </c>
      <c r="C1498" s="3">
        <v>10</v>
      </c>
      <c r="D1498">
        <f>IF(C1497&lt;draft_picks[[#This Row],[position]],1,IF(C1497&gt;draft_picks[[#This Row],[position]],D1497+1,IF(C1497=draft_picks[[#This Row],[position]],D1497+1)))</f>
        <v>15</v>
      </c>
      <c r="E1498" t="s">
        <v>1949</v>
      </c>
      <c r="F1498" t="str">
        <f>IF(ISBLANK(draft_picks[[#This Row],[movie_id]]),"",_xlfn.XLOOKUP(draft_picks[[#This Row],[movie_id]],drafts.movies[id],drafts.movies[movie_title]))</f>
        <v>Rocky III</v>
      </c>
      <c r="G1498" s="3" t="s">
        <v>809</v>
      </c>
      <c r="H1498" t="str">
        <f>IF(ISBLANK(draft_picks[[#This Row],[drafter_id]]),"",_xlfn.XLOOKUP(draft_picks[[#This Row],[drafter_id]],drafters[id],drafters[name]))</f>
        <v>Marc Bernardin</v>
      </c>
      <c r="J1498" t="str">
        <f>IF(ISBLANK(draft_picks[[#This Row],[drafter_team_id]]),"",_xlfn.XLOOKUP(draft_picks[[#This Row],[drafter_team_id]],drafter_teams[id],drafter_teams[name]))</f>
        <v/>
      </c>
      <c r="K1498" s="3" t="s">
        <v>15497</v>
      </c>
      <c r="L1498" t="s">
        <v>15497</v>
      </c>
      <c r="M1498" t="str">
        <f>IF(OR(ISBLANK(draft_picks[[#This Row],[veto_drafter_id]]),draft_picks[[#This Row],[veto_drafter_id]]=""),"",_xlfn.XLOOKUP(draft_picks[[#This Row],[veto_drafter_id]],drafters[id],drafters[name]))</f>
        <v/>
      </c>
      <c r="N1498" t="s">
        <v>15497</v>
      </c>
      <c r="O1498" t="str">
        <f>IF(OR(ISBLANK(draft_picks[[#This Row],[veto_drafter_team_id]]),draft_picks[[#This Row],[veto_drafter_team_id]]=""),"",_xlfn.XLOOKUP(draft_picks[[#This Row],[veto_drafter_team_id]],drafter_teams[id],drafter_teams[name]))</f>
        <v/>
      </c>
      <c r="Q1498" t="s">
        <v>15497</v>
      </c>
      <c r="R1498" t="str">
        <f>IF(OR(ISBLANK(draft_picks[[#This Row],[veto_override_drafter_id]]),draft_picks[[#This Row],[veto_override_drafter_id]]=""),"",_xlfn.XLOOKUP(draft_picks[[#This Row],[veto_override_drafter_id]],drafters[id],drafters[name]))</f>
        <v/>
      </c>
      <c r="S1498" t="s">
        <v>15497</v>
      </c>
      <c r="T1498" t="str">
        <f>IF(OR(ISBLANK(draft_picks[[#This Row],[veto_override_team_id]]),draft_picks[[#This Row],[veto_override_team_id]]=""),"",_xlfn.XLOOKUP(draft_picks[[#This Row],[veto_override_team_id]],drafter_teams[id],drafter_teams[name]))</f>
        <v/>
      </c>
    </row>
    <row r="1499" spans="1:20" x14ac:dyDescent="0.25">
      <c r="A1499" t="s">
        <v>324</v>
      </c>
      <c r="B1499" t="str">
        <f>_xlfn.XLOOKUP(draft_picks[[#This Row],[draft_id]],drafts[id],drafts[title])</f>
        <v>Planet Hollywood Mega Draft</v>
      </c>
      <c r="C1499" s="3">
        <v>9</v>
      </c>
      <c r="D1499">
        <f>IF(C1498&lt;draft_picks[[#This Row],[position]],1,IF(C1498&gt;draft_picks[[#This Row],[position]],D1498+1,IF(C1498=draft_picks[[#This Row],[position]],D1498+1)))</f>
        <v>16</v>
      </c>
      <c r="E1499" t="s">
        <v>8221</v>
      </c>
      <c r="F1499" t="str">
        <f>IF(ISBLANK(draft_picks[[#This Row],[movie_id]]),"",_xlfn.XLOOKUP(draft_picks[[#This Row],[movie_id]],drafts.movies[id],drafts.movies[movie_title]))</f>
        <v>Commando</v>
      </c>
      <c r="G1499" s="3" t="s">
        <v>1137</v>
      </c>
      <c r="H1499" t="str">
        <f>IF(ISBLANK(draft_picks[[#This Row],[drafter_id]]),"",_xlfn.XLOOKUP(draft_picks[[#This Row],[drafter_id]],drafters[id],drafters[name]))</f>
        <v>Wynter Mitchell</v>
      </c>
      <c r="J1499" t="str">
        <f>IF(ISBLANK(draft_picks[[#This Row],[drafter_team_id]]),"",_xlfn.XLOOKUP(draft_picks[[#This Row],[drafter_team_id]],drafter_teams[id],drafter_teams[name]))</f>
        <v/>
      </c>
      <c r="K1499" s="3" t="s">
        <v>15484</v>
      </c>
      <c r="L1499" t="s">
        <v>809</v>
      </c>
      <c r="M1499" t="str">
        <f>IF(OR(ISBLANK(draft_picks[[#This Row],[veto_drafter_id]]),draft_picks[[#This Row],[veto_drafter_id]]=""),"",_xlfn.XLOOKUP(draft_picks[[#This Row],[veto_drafter_id]],drafters[id],drafters[name]))</f>
        <v>Marc Bernardin</v>
      </c>
      <c r="N1499" t="s">
        <v>15497</v>
      </c>
      <c r="O1499" t="str">
        <f>IF(OR(ISBLANK(draft_picks[[#This Row],[veto_drafter_team_id]]),draft_picks[[#This Row],[veto_drafter_team_id]]=""),"",_xlfn.XLOOKUP(draft_picks[[#This Row],[veto_drafter_team_id]],drafter_teams[id],drafter_teams[name]))</f>
        <v/>
      </c>
      <c r="Q1499" t="s">
        <v>15497</v>
      </c>
      <c r="R1499" t="str">
        <f>IF(OR(ISBLANK(draft_picks[[#This Row],[veto_override_drafter_id]]),draft_picks[[#This Row],[veto_override_drafter_id]]=""),"",_xlfn.XLOOKUP(draft_picks[[#This Row],[veto_override_drafter_id]],drafters[id],drafters[name]))</f>
        <v/>
      </c>
      <c r="S1499" t="s">
        <v>15497</v>
      </c>
      <c r="T1499" t="str">
        <f>IF(OR(ISBLANK(draft_picks[[#This Row],[veto_override_team_id]]),draft_picks[[#This Row],[veto_override_team_id]]=""),"",_xlfn.XLOOKUP(draft_picks[[#This Row],[veto_override_team_id]],drafter_teams[id],drafter_teams[name]))</f>
        <v/>
      </c>
    </row>
    <row r="1500" spans="1:20" x14ac:dyDescent="0.25">
      <c r="A1500" t="s">
        <v>324</v>
      </c>
      <c r="B1500" t="str">
        <f>_xlfn.XLOOKUP(draft_picks[[#This Row],[draft_id]],drafts[id],drafts[title])</f>
        <v>Planet Hollywood Mega Draft</v>
      </c>
      <c r="C1500" s="3">
        <v>9</v>
      </c>
      <c r="D1500">
        <f>IF(C1499&lt;draft_picks[[#This Row],[position]],1,IF(C1499&gt;draft_picks[[#This Row],[position]],D1499+1,IF(C1499=draft_picks[[#This Row],[position]],D1499+1)))</f>
        <v>17</v>
      </c>
      <c r="E1500" t="s">
        <v>6198</v>
      </c>
      <c r="F1500" t="str">
        <f>IF(ISBLANK(draft_picks[[#This Row],[movie_id]]),"",_xlfn.XLOOKUP(draft_picks[[#This Row],[movie_id]],drafts.movies[id],drafts.movies[movie_title]))</f>
        <v>Total Recall</v>
      </c>
      <c r="G1500" s="3" t="s">
        <v>1137</v>
      </c>
      <c r="H1500" t="str">
        <f>IF(ISBLANK(draft_picks[[#This Row],[drafter_id]]),"",_xlfn.XLOOKUP(draft_picks[[#This Row],[drafter_id]],drafters[id],drafters[name]))</f>
        <v>Wynter Mitchell</v>
      </c>
      <c r="J1500" t="str">
        <f>IF(ISBLANK(draft_picks[[#This Row],[drafter_team_id]]),"",_xlfn.XLOOKUP(draft_picks[[#This Row],[drafter_team_id]],drafter_teams[id],drafter_teams[name]))</f>
        <v/>
      </c>
      <c r="K1500" s="3" t="s">
        <v>15497</v>
      </c>
      <c r="L1500" t="s">
        <v>15497</v>
      </c>
      <c r="M1500" t="str">
        <f>IF(OR(ISBLANK(draft_picks[[#This Row],[veto_drafter_id]]),draft_picks[[#This Row],[veto_drafter_id]]=""),"",_xlfn.XLOOKUP(draft_picks[[#This Row],[veto_drafter_id]],drafters[id],drafters[name]))</f>
        <v/>
      </c>
      <c r="N1500" t="s">
        <v>15497</v>
      </c>
      <c r="O1500" t="str">
        <f>IF(OR(ISBLANK(draft_picks[[#This Row],[veto_drafter_team_id]]),draft_picks[[#This Row],[veto_drafter_team_id]]=""),"",_xlfn.XLOOKUP(draft_picks[[#This Row],[veto_drafter_team_id]],drafter_teams[id],drafter_teams[name]))</f>
        <v/>
      </c>
      <c r="Q1500" t="s">
        <v>15497</v>
      </c>
      <c r="R1500" t="str">
        <f>IF(OR(ISBLANK(draft_picks[[#This Row],[veto_override_drafter_id]]),draft_picks[[#This Row],[veto_override_drafter_id]]=""),"",_xlfn.XLOOKUP(draft_picks[[#This Row],[veto_override_drafter_id]],drafters[id],drafters[name]))</f>
        <v/>
      </c>
      <c r="S1500" t="s">
        <v>15497</v>
      </c>
      <c r="T1500" t="str">
        <f>IF(OR(ISBLANK(draft_picks[[#This Row],[veto_override_team_id]]),draft_picks[[#This Row],[veto_override_team_id]]=""),"",_xlfn.XLOOKUP(draft_picks[[#This Row],[veto_override_team_id]],drafter_teams[id],drafter_teams[name]))</f>
        <v/>
      </c>
    </row>
    <row r="1501" spans="1:20" x14ac:dyDescent="0.25">
      <c r="A1501" t="s">
        <v>324</v>
      </c>
      <c r="B1501" t="str">
        <f>_xlfn.XLOOKUP(draft_picks[[#This Row],[draft_id]],drafts[id],drafts[title])</f>
        <v>Planet Hollywood Mega Draft</v>
      </c>
      <c r="C1501" s="3">
        <v>8</v>
      </c>
      <c r="D1501">
        <f>IF(C1500&lt;draft_picks[[#This Row],[position]],1,IF(C1500&gt;draft_picks[[#This Row],[position]],D1500+1,IF(C1500=draft_picks[[#This Row],[position]],D1500+1)))</f>
        <v>18</v>
      </c>
      <c r="E1501" t="s">
        <v>7216</v>
      </c>
      <c r="F1501" t="str">
        <f>IF(ISBLANK(draft_picks[[#This Row],[movie_id]]),"",_xlfn.XLOOKUP(draft_picks[[#This Row],[movie_id]],drafts.movies[id],drafts.movies[movie_title]))</f>
        <v>The Terminator</v>
      </c>
      <c r="G1501" s="3" t="s">
        <v>1051</v>
      </c>
      <c r="H1501" t="str">
        <f>IF(ISBLANK(draft_picks[[#This Row],[drafter_id]]),"",_xlfn.XLOOKUP(draft_picks[[#This Row],[drafter_id]],drafters[id],drafters[name]))</f>
        <v>Drew McWeeny</v>
      </c>
      <c r="J1501" t="str">
        <f>IF(ISBLANK(draft_picks[[#This Row],[drafter_team_id]]),"",_xlfn.XLOOKUP(draft_picks[[#This Row],[drafter_team_id]],drafter_teams[id],drafter_teams[name]))</f>
        <v/>
      </c>
      <c r="K1501" s="3" t="s">
        <v>15497</v>
      </c>
      <c r="L1501" t="s">
        <v>15497</v>
      </c>
      <c r="M1501" t="str">
        <f>IF(OR(ISBLANK(draft_picks[[#This Row],[veto_drafter_id]]),draft_picks[[#This Row],[veto_drafter_id]]=""),"",_xlfn.XLOOKUP(draft_picks[[#This Row],[veto_drafter_id]],drafters[id],drafters[name]))</f>
        <v/>
      </c>
      <c r="N1501" t="s">
        <v>15497</v>
      </c>
      <c r="O1501" t="str">
        <f>IF(OR(ISBLANK(draft_picks[[#This Row],[veto_drafter_team_id]]),draft_picks[[#This Row],[veto_drafter_team_id]]=""),"",_xlfn.XLOOKUP(draft_picks[[#This Row],[veto_drafter_team_id]],drafter_teams[id],drafter_teams[name]))</f>
        <v/>
      </c>
      <c r="Q1501" t="s">
        <v>15497</v>
      </c>
      <c r="R1501" t="str">
        <f>IF(OR(ISBLANK(draft_picks[[#This Row],[veto_override_drafter_id]]),draft_picks[[#This Row],[veto_override_drafter_id]]=""),"",_xlfn.XLOOKUP(draft_picks[[#This Row],[veto_override_drafter_id]],drafters[id],drafters[name]))</f>
        <v/>
      </c>
      <c r="S1501" t="s">
        <v>15497</v>
      </c>
      <c r="T1501" t="str">
        <f>IF(OR(ISBLANK(draft_picks[[#This Row],[veto_override_team_id]]),draft_picks[[#This Row],[veto_override_team_id]]=""),"",_xlfn.XLOOKUP(draft_picks[[#This Row],[veto_override_team_id]],drafter_teams[id],drafter_teams[name]))</f>
        <v/>
      </c>
    </row>
    <row r="1502" spans="1:20" x14ac:dyDescent="0.25">
      <c r="A1502" t="s">
        <v>324</v>
      </c>
      <c r="B1502" t="str">
        <f>_xlfn.XLOOKUP(draft_picks[[#This Row],[draft_id]],drafts[id],drafts[title])</f>
        <v>Planet Hollywood Mega Draft</v>
      </c>
      <c r="C1502" s="3">
        <v>7</v>
      </c>
      <c r="D1502">
        <f>IF(C1501&lt;draft_picks[[#This Row],[position]],1,IF(C1501&gt;draft_picks[[#This Row],[position]],D1501+1,IF(C1501=draft_picks[[#This Row],[position]],D1501+1)))</f>
        <v>19</v>
      </c>
      <c r="E1502" t="s">
        <v>3714</v>
      </c>
      <c r="F1502" t="str">
        <f>IF(ISBLANK(draft_picks[[#This Row],[movie_id]]),"",_xlfn.XLOOKUP(draft_picks[[#This Row],[movie_id]],drafts.movies[id],drafts.movies[movie_title]))</f>
        <v>Demolition Man</v>
      </c>
      <c r="G1502" s="3" t="s">
        <v>833</v>
      </c>
      <c r="H1502" t="str">
        <f>IF(ISBLANK(draft_picks[[#This Row],[drafter_id]]),"",_xlfn.XLOOKUP(draft_picks[[#This Row],[drafter_id]],drafters[id],drafters[name]))</f>
        <v>Jordan Crucchiola</v>
      </c>
      <c r="J1502" t="str">
        <f>IF(ISBLANK(draft_picks[[#This Row],[drafter_team_id]]),"",_xlfn.XLOOKUP(draft_picks[[#This Row],[drafter_team_id]],drafter_teams[id],drafter_teams[name]))</f>
        <v/>
      </c>
      <c r="K1502" s="3" t="s">
        <v>15497</v>
      </c>
      <c r="L1502" t="s">
        <v>15497</v>
      </c>
      <c r="M1502" t="str">
        <f>IF(OR(ISBLANK(draft_picks[[#This Row],[veto_drafter_id]]),draft_picks[[#This Row],[veto_drafter_id]]=""),"",_xlfn.XLOOKUP(draft_picks[[#This Row],[veto_drafter_id]],drafters[id],drafters[name]))</f>
        <v/>
      </c>
      <c r="N1502" t="s">
        <v>15497</v>
      </c>
      <c r="O1502" t="str">
        <f>IF(OR(ISBLANK(draft_picks[[#This Row],[veto_drafter_team_id]]),draft_picks[[#This Row],[veto_drafter_team_id]]=""),"",_xlfn.XLOOKUP(draft_picks[[#This Row],[veto_drafter_team_id]],drafter_teams[id],drafter_teams[name]))</f>
        <v/>
      </c>
      <c r="Q1502" t="s">
        <v>15497</v>
      </c>
      <c r="R1502" t="str">
        <f>IF(OR(ISBLANK(draft_picks[[#This Row],[veto_override_drafter_id]]),draft_picks[[#This Row],[veto_override_drafter_id]]=""),"",_xlfn.XLOOKUP(draft_picks[[#This Row],[veto_override_drafter_id]],drafters[id],drafters[name]))</f>
        <v/>
      </c>
      <c r="S1502" t="s">
        <v>15497</v>
      </c>
      <c r="T1502" t="str">
        <f>IF(OR(ISBLANK(draft_picks[[#This Row],[veto_override_team_id]]),draft_picks[[#This Row],[veto_override_team_id]]=""),"",_xlfn.XLOOKUP(draft_picks[[#This Row],[veto_override_team_id]],drafter_teams[id],drafter_teams[name]))</f>
        <v/>
      </c>
    </row>
    <row r="1503" spans="1:20" x14ac:dyDescent="0.25">
      <c r="A1503" t="s">
        <v>324</v>
      </c>
      <c r="B1503" t="str">
        <f>_xlfn.XLOOKUP(draft_picks[[#This Row],[draft_id]],drafts[id],drafts[title])</f>
        <v>Planet Hollywood Mega Draft</v>
      </c>
      <c r="C1503" s="3">
        <v>6</v>
      </c>
      <c r="D1503">
        <f>IF(C1502&lt;draft_picks[[#This Row],[position]],1,IF(C1502&gt;draft_picks[[#This Row],[position]],D1502+1,IF(C1502=draft_picks[[#This Row],[position]],D1502+1)))</f>
        <v>20</v>
      </c>
      <c r="E1503" t="s">
        <v>6764</v>
      </c>
      <c r="F1503" t="str">
        <f>IF(ISBLANK(draft_picks[[#This Row],[movie_id]]),"",_xlfn.XLOOKUP(draft_picks[[#This Row],[movie_id]],drafts.movies[id],drafts.movies[movie_title]))</f>
        <v>Creed</v>
      </c>
      <c r="G1503" s="3" t="s">
        <v>809</v>
      </c>
      <c r="H1503" t="str">
        <f>IF(ISBLANK(draft_picks[[#This Row],[drafter_id]]),"",_xlfn.XLOOKUP(draft_picks[[#This Row],[drafter_id]],drafters[id],drafters[name]))</f>
        <v>Marc Bernardin</v>
      </c>
      <c r="J1503" t="str">
        <f>IF(ISBLANK(draft_picks[[#This Row],[drafter_team_id]]),"",_xlfn.XLOOKUP(draft_picks[[#This Row],[drafter_team_id]],drafter_teams[id],drafter_teams[name]))</f>
        <v/>
      </c>
      <c r="K1503" s="3" t="s">
        <v>15497</v>
      </c>
      <c r="L1503" t="s">
        <v>15497</v>
      </c>
      <c r="M1503" t="str">
        <f>IF(OR(ISBLANK(draft_picks[[#This Row],[veto_drafter_id]]),draft_picks[[#This Row],[veto_drafter_id]]=""),"",_xlfn.XLOOKUP(draft_picks[[#This Row],[veto_drafter_id]],drafters[id],drafters[name]))</f>
        <v/>
      </c>
      <c r="N1503" t="s">
        <v>15497</v>
      </c>
      <c r="O1503" t="str">
        <f>IF(OR(ISBLANK(draft_picks[[#This Row],[veto_drafter_team_id]]),draft_picks[[#This Row],[veto_drafter_team_id]]=""),"",_xlfn.XLOOKUP(draft_picks[[#This Row],[veto_drafter_team_id]],drafter_teams[id],drafter_teams[name]))</f>
        <v/>
      </c>
      <c r="Q1503" t="s">
        <v>15497</v>
      </c>
      <c r="R1503" t="str">
        <f>IF(OR(ISBLANK(draft_picks[[#This Row],[veto_override_drafter_id]]),draft_picks[[#This Row],[veto_override_drafter_id]]=""),"",_xlfn.XLOOKUP(draft_picks[[#This Row],[veto_override_drafter_id]],drafters[id],drafters[name]))</f>
        <v/>
      </c>
      <c r="S1503" t="s">
        <v>15497</v>
      </c>
      <c r="T1503" t="str">
        <f>IF(OR(ISBLANK(draft_picks[[#This Row],[veto_override_team_id]]),draft_picks[[#This Row],[veto_override_team_id]]=""),"",_xlfn.XLOOKUP(draft_picks[[#This Row],[veto_override_team_id]],drafter_teams[id],drafter_teams[name]))</f>
        <v/>
      </c>
    </row>
    <row r="1504" spans="1:20" x14ac:dyDescent="0.25">
      <c r="A1504" t="s">
        <v>324</v>
      </c>
      <c r="B1504" t="str">
        <f>_xlfn.XLOOKUP(draft_picks[[#This Row],[draft_id]],drafts[id],drafts[title])</f>
        <v>Planet Hollywood Mega Draft</v>
      </c>
      <c r="C1504" s="3">
        <v>5</v>
      </c>
      <c r="D1504">
        <f>IF(C1503&lt;draft_picks[[#This Row],[position]],1,IF(C1503&gt;draft_picks[[#This Row],[position]],D1503+1,IF(C1503=draft_picks[[#This Row],[position]],D1503+1)))</f>
        <v>21</v>
      </c>
      <c r="E1504" t="s">
        <v>7072</v>
      </c>
      <c r="F1504" t="str">
        <f>IF(ISBLANK(draft_picks[[#This Row],[movie_id]]),"",_xlfn.XLOOKUP(draft_picks[[#This Row],[movie_id]],drafts.movies[id],drafts.movies[movie_title]))</f>
        <v>Die Hard with a Vengeance</v>
      </c>
      <c r="G1504" s="3" t="s">
        <v>1137</v>
      </c>
      <c r="H1504" t="str">
        <f>IF(ISBLANK(draft_picks[[#This Row],[drafter_id]]),"",_xlfn.XLOOKUP(draft_picks[[#This Row],[drafter_id]],drafters[id],drafters[name]))</f>
        <v>Wynter Mitchell</v>
      </c>
      <c r="J1504" t="str">
        <f>IF(ISBLANK(draft_picks[[#This Row],[drafter_team_id]]),"",_xlfn.XLOOKUP(draft_picks[[#This Row],[drafter_team_id]],drafter_teams[id],drafter_teams[name]))</f>
        <v/>
      </c>
      <c r="K1504" s="3" t="s">
        <v>15497</v>
      </c>
      <c r="L1504" t="s">
        <v>15497</v>
      </c>
      <c r="M1504" t="str">
        <f>IF(OR(ISBLANK(draft_picks[[#This Row],[veto_drafter_id]]),draft_picks[[#This Row],[veto_drafter_id]]=""),"",_xlfn.XLOOKUP(draft_picks[[#This Row],[veto_drafter_id]],drafters[id],drafters[name]))</f>
        <v/>
      </c>
      <c r="N1504" t="s">
        <v>15497</v>
      </c>
      <c r="O1504" t="str">
        <f>IF(OR(ISBLANK(draft_picks[[#This Row],[veto_drafter_team_id]]),draft_picks[[#This Row],[veto_drafter_team_id]]=""),"",_xlfn.XLOOKUP(draft_picks[[#This Row],[veto_drafter_team_id]],drafter_teams[id],drafter_teams[name]))</f>
        <v/>
      </c>
      <c r="Q1504" t="s">
        <v>15497</v>
      </c>
      <c r="R1504" t="str">
        <f>IF(OR(ISBLANK(draft_picks[[#This Row],[veto_override_drafter_id]]),draft_picks[[#This Row],[veto_override_drafter_id]]=""),"",_xlfn.XLOOKUP(draft_picks[[#This Row],[veto_override_drafter_id]],drafters[id],drafters[name]))</f>
        <v/>
      </c>
      <c r="S1504" t="s">
        <v>15497</v>
      </c>
      <c r="T1504" t="str">
        <f>IF(OR(ISBLANK(draft_picks[[#This Row],[veto_override_team_id]]),draft_picks[[#This Row],[veto_override_team_id]]=""),"",_xlfn.XLOOKUP(draft_picks[[#This Row],[veto_override_team_id]],drafter_teams[id],drafter_teams[name]))</f>
        <v/>
      </c>
    </row>
    <row r="1505" spans="1:20" x14ac:dyDescent="0.25">
      <c r="A1505" t="s">
        <v>324</v>
      </c>
      <c r="B1505" t="str">
        <f>_xlfn.XLOOKUP(draft_picks[[#This Row],[draft_id]],drafts[id],drafts[title])</f>
        <v>Planet Hollywood Mega Draft</v>
      </c>
      <c r="C1505" s="3">
        <v>4</v>
      </c>
      <c r="D1505">
        <f>IF(C1504&lt;draft_picks[[#This Row],[position]],1,IF(C1504&gt;draft_picks[[#This Row],[position]],D1504+1,IF(C1504=draft_picks[[#This Row],[position]],D1504+1)))</f>
        <v>22</v>
      </c>
      <c r="E1505" t="s">
        <v>2120</v>
      </c>
      <c r="F1505" t="str">
        <f>IF(ISBLANK(draft_picks[[#This Row],[movie_id]]),"",_xlfn.XLOOKUP(draft_picks[[#This Row],[movie_id]],drafts.movies[id],drafts.movies[movie_title]))</f>
        <v>Terminator 2: Judgment Day</v>
      </c>
      <c r="G1505" s="3" t="s">
        <v>1137</v>
      </c>
      <c r="H1505" t="str">
        <f>IF(ISBLANK(draft_picks[[#This Row],[drafter_id]]),"",_xlfn.XLOOKUP(draft_picks[[#This Row],[drafter_id]],drafters[id],drafters[name]))</f>
        <v>Wynter Mitchell</v>
      </c>
      <c r="J1505" t="str">
        <f>IF(ISBLANK(draft_picks[[#This Row],[drafter_team_id]]),"",_xlfn.XLOOKUP(draft_picks[[#This Row],[drafter_team_id]],drafter_teams[id],drafter_teams[name]))</f>
        <v/>
      </c>
      <c r="K1505" s="3" t="s">
        <v>15497</v>
      </c>
      <c r="L1505" t="s">
        <v>15497</v>
      </c>
      <c r="M1505" t="str">
        <f>IF(OR(ISBLANK(draft_picks[[#This Row],[veto_drafter_id]]),draft_picks[[#This Row],[veto_drafter_id]]=""),"",_xlfn.XLOOKUP(draft_picks[[#This Row],[veto_drafter_id]],drafters[id],drafters[name]))</f>
        <v/>
      </c>
      <c r="N1505" t="s">
        <v>15497</v>
      </c>
      <c r="O1505" t="str">
        <f>IF(OR(ISBLANK(draft_picks[[#This Row],[veto_drafter_team_id]]),draft_picks[[#This Row],[veto_drafter_team_id]]=""),"",_xlfn.XLOOKUP(draft_picks[[#This Row],[veto_drafter_team_id]],drafter_teams[id],drafter_teams[name]))</f>
        <v/>
      </c>
      <c r="Q1505" t="s">
        <v>15497</v>
      </c>
      <c r="R1505" t="str">
        <f>IF(OR(ISBLANK(draft_picks[[#This Row],[veto_override_drafter_id]]),draft_picks[[#This Row],[veto_override_drafter_id]]=""),"",_xlfn.XLOOKUP(draft_picks[[#This Row],[veto_override_drafter_id]],drafters[id],drafters[name]))</f>
        <v/>
      </c>
      <c r="S1505" t="s">
        <v>15497</v>
      </c>
      <c r="T1505" t="str">
        <f>IF(OR(ISBLANK(draft_picks[[#This Row],[veto_override_team_id]]),draft_picks[[#This Row],[veto_override_team_id]]=""),"",_xlfn.XLOOKUP(draft_picks[[#This Row],[veto_override_team_id]],drafter_teams[id],drafter_teams[name]))</f>
        <v/>
      </c>
    </row>
    <row r="1506" spans="1:20" x14ac:dyDescent="0.25">
      <c r="A1506" t="s">
        <v>324</v>
      </c>
      <c r="B1506" t="str">
        <f>_xlfn.XLOOKUP(draft_picks[[#This Row],[draft_id]],drafts[id],drafts[title])</f>
        <v>Planet Hollywood Mega Draft</v>
      </c>
      <c r="C1506" s="3">
        <v>3</v>
      </c>
      <c r="D1506">
        <f>IF(C1505&lt;draft_picks[[#This Row],[position]],1,IF(C1505&gt;draft_picks[[#This Row],[position]],D1505+1,IF(C1505=draft_picks[[#This Row],[position]],D1505+1)))</f>
        <v>23</v>
      </c>
      <c r="E1506" t="s">
        <v>4740</v>
      </c>
      <c r="F1506" t="str">
        <f>IF(ISBLANK(draft_picks[[#This Row],[movie_id]]),"",_xlfn.XLOOKUP(draft_picks[[#This Row],[movie_id]],drafts.movies[id],drafts.movies[movie_title]))</f>
        <v>Pulp Fiction</v>
      </c>
      <c r="G1506" s="3" t="s">
        <v>1051</v>
      </c>
      <c r="H1506" t="str">
        <f>IF(ISBLANK(draft_picks[[#This Row],[drafter_id]]),"",_xlfn.XLOOKUP(draft_picks[[#This Row],[drafter_id]],drafters[id],drafters[name]))</f>
        <v>Drew McWeeny</v>
      </c>
      <c r="J1506" t="str">
        <f>IF(ISBLANK(draft_picks[[#This Row],[drafter_team_id]]),"",_xlfn.XLOOKUP(draft_picks[[#This Row],[drafter_team_id]],drafter_teams[id],drafter_teams[name]))</f>
        <v/>
      </c>
      <c r="K1506" s="3" t="s">
        <v>15497</v>
      </c>
      <c r="L1506" t="s">
        <v>15497</v>
      </c>
      <c r="M1506" t="str">
        <f>IF(OR(ISBLANK(draft_picks[[#This Row],[veto_drafter_id]]),draft_picks[[#This Row],[veto_drafter_id]]=""),"",_xlfn.XLOOKUP(draft_picks[[#This Row],[veto_drafter_id]],drafters[id],drafters[name]))</f>
        <v/>
      </c>
      <c r="N1506" t="s">
        <v>15497</v>
      </c>
      <c r="O1506" t="str">
        <f>IF(OR(ISBLANK(draft_picks[[#This Row],[veto_drafter_team_id]]),draft_picks[[#This Row],[veto_drafter_team_id]]=""),"",_xlfn.XLOOKUP(draft_picks[[#This Row],[veto_drafter_team_id]],drafter_teams[id],drafter_teams[name]))</f>
        <v/>
      </c>
      <c r="Q1506" t="s">
        <v>15497</v>
      </c>
      <c r="R1506" t="str">
        <f>IF(OR(ISBLANK(draft_picks[[#This Row],[veto_override_drafter_id]]),draft_picks[[#This Row],[veto_override_drafter_id]]=""),"",_xlfn.XLOOKUP(draft_picks[[#This Row],[veto_override_drafter_id]],drafters[id],drafters[name]))</f>
        <v/>
      </c>
      <c r="S1506" t="s">
        <v>15497</v>
      </c>
      <c r="T1506" t="str">
        <f>IF(OR(ISBLANK(draft_picks[[#This Row],[veto_override_team_id]]),draft_picks[[#This Row],[veto_override_team_id]]=""),"",_xlfn.XLOOKUP(draft_picks[[#This Row],[veto_override_team_id]],drafter_teams[id],drafter_teams[name]))</f>
        <v/>
      </c>
    </row>
    <row r="1507" spans="1:20" x14ac:dyDescent="0.25">
      <c r="A1507" t="s">
        <v>324</v>
      </c>
      <c r="B1507" t="str">
        <f>_xlfn.XLOOKUP(draft_picks[[#This Row],[draft_id]],drafts[id],drafts[title])</f>
        <v>Planet Hollywood Mega Draft</v>
      </c>
      <c r="C1507" s="3">
        <v>2</v>
      </c>
      <c r="D1507">
        <f>IF(C1506&lt;draft_picks[[#This Row],[position]],1,IF(C1506&gt;draft_picks[[#This Row],[position]],D1506+1,IF(C1506=draft_picks[[#This Row],[position]],D1506+1)))</f>
        <v>24</v>
      </c>
      <c r="E1507" t="s">
        <v>4875</v>
      </c>
      <c r="F1507" t="str">
        <f>IF(ISBLANK(draft_picks[[#This Row],[movie_id]]),"",_xlfn.XLOOKUP(draft_picks[[#This Row],[movie_id]],drafts.movies[id],drafts.movies[movie_title]))</f>
        <v>First Blood</v>
      </c>
      <c r="G1507" s="3" t="s">
        <v>833</v>
      </c>
      <c r="H1507" t="str">
        <f>IF(ISBLANK(draft_picks[[#This Row],[drafter_id]]),"",_xlfn.XLOOKUP(draft_picks[[#This Row],[drafter_id]],drafters[id],drafters[name]))</f>
        <v>Jordan Crucchiola</v>
      </c>
      <c r="J1507" t="str">
        <f>IF(ISBLANK(draft_picks[[#This Row],[drafter_team_id]]),"",_xlfn.XLOOKUP(draft_picks[[#This Row],[drafter_team_id]],drafter_teams[id],drafter_teams[name]))</f>
        <v/>
      </c>
      <c r="K1507" s="3" t="s">
        <v>15497</v>
      </c>
      <c r="L1507" t="s">
        <v>15497</v>
      </c>
      <c r="M1507" t="str">
        <f>IF(OR(ISBLANK(draft_picks[[#This Row],[veto_drafter_id]]),draft_picks[[#This Row],[veto_drafter_id]]=""),"",_xlfn.XLOOKUP(draft_picks[[#This Row],[veto_drafter_id]],drafters[id],drafters[name]))</f>
        <v/>
      </c>
      <c r="N1507" t="s">
        <v>15497</v>
      </c>
      <c r="O1507" t="str">
        <f>IF(OR(ISBLANK(draft_picks[[#This Row],[veto_drafter_team_id]]),draft_picks[[#This Row],[veto_drafter_team_id]]=""),"",_xlfn.XLOOKUP(draft_picks[[#This Row],[veto_drafter_team_id]],drafter_teams[id],drafter_teams[name]))</f>
        <v/>
      </c>
      <c r="Q1507" t="s">
        <v>15497</v>
      </c>
      <c r="R1507" t="str">
        <f>IF(OR(ISBLANK(draft_picks[[#This Row],[veto_override_drafter_id]]),draft_picks[[#This Row],[veto_override_drafter_id]]=""),"",_xlfn.XLOOKUP(draft_picks[[#This Row],[veto_override_drafter_id]],drafters[id],drafters[name]))</f>
        <v/>
      </c>
      <c r="S1507" t="s">
        <v>15497</v>
      </c>
      <c r="T1507" t="str">
        <f>IF(OR(ISBLANK(draft_picks[[#This Row],[veto_override_team_id]]),draft_picks[[#This Row],[veto_override_team_id]]=""),"",_xlfn.XLOOKUP(draft_picks[[#This Row],[veto_override_team_id]],drafter_teams[id],drafter_teams[name]))</f>
        <v/>
      </c>
    </row>
    <row r="1508" spans="1:20" x14ac:dyDescent="0.25">
      <c r="A1508" t="s">
        <v>324</v>
      </c>
      <c r="B1508" t="str">
        <f>_xlfn.XLOOKUP(draft_picks[[#This Row],[draft_id]],drafts[id],drafts[title])</f>
        <v>Planet Hollywood Mega Draft</v>
      </c>
      <c r="C1508" s="3">
        <v>1</v>
      </c>
      <c r="D1508">
        <f>IF(C1507&lt;draft_picks[[#This Row],[position]],1,IF(C1507&gt;draft_picks[[#This Row],[position]],D1507+1,IF(C1507=draft_picks[[#This Row],[position]],D1507+1)))</f>
        <v>25</v>
      </c>
      <c r="E1508" t="s">
        <v>2868</v>
      </c>
      <c r="F1508" t="str">
        <f>IF(ISBLANK(draft_picks[[#This Row],[movie_id]]),"",_xlfn.XLOOKUP(draft_picks[[#This Row],[movie_id]],drafts.movies[id],drafts.movies[movie_title]))</f>
        <v>Predator</v>
      </c>
      <c r="G1508" s="3" t="s">
        <v>809</v>
      </c>
      <c r="H1508" t="str">
        <f>IF(ISBLANK(draft_picks[[#This Row],[drafter_id]]),"",_xlfn.XLOOKUP(draft_picks[[#This Row],[drafter_id]],drafters[id],drafters[name]))</f>
        <v>Marc Bernardin</v>
      </c>
      <c r="J1508" t="str">
        <f>IF(ISBLANK(draft_picks[[#This Row],[drafter_team_id]]),"",_xlfn.XLOOKUP(draft_picks[[#This Row],[drafter_team_id]],drafter_teams[id],drafter_teams[name]))</f>
        <v/>
      </c>
      <c r="K1508" s="3" t="s">
        <v>15484</v>
      </c>
      <c r="L1508" t="s">
        <v>1137</v>
      </c>
      <c r="M1508" t="str">
        <f>IF(OR(ISBLANK(draft_picks[[#This Row],[veto_drafter_id]]),draft_picks[[#This Row],[veto_drafter_id]]=""),"",_xlfn.XLOOKUP(draft_picks[[#This Row],[veto_drafter_id]],drafters[id],drafters[name]))</f>
        <v>Wynter Mitchell</v>
      </c>
      <c r="N1508" t="s">
        <v>15497</v>
      </c>
      <c r="O1508" t="str">
        <f>IF(OR(ISBLANK(draft_picks[[#This Row],[veto_drafter_team_id]]),draft_picks[[#This Row],[veto_drafter_team_id]]=""),"",_xlfn.XLOOKUP(draft_picks[[#This Row],[veto_drafter_team_id]],drafter_teams[id],drafter_teams[name]))</f>
        <v/>
      </c>
      <c r="Q1508" t="s">
        <v>15497</v>
      </c>
      <c r="R1508" t="str">
        <f>IF(OR(ISBLANK(draft_picks[[#This Row],[veto_override_drafter_id]]),draft_picks[[#This Row],[veto_override_drafter_id]]=""),"",_xlfn.XLOOKUP(draft_picks[[#This Row],[veto_override_drafter_id]],drafters[id],drafters[name]))</f>
        <v/>
      </c>
      <c r="S1508" t="s">
        <v>15497</v>
      </c>
      <c r="T1508" t="str">
        <f>IF(OR(ISBLANK(draft_picks[[#This Row],[veto_override_team_id]]),draft_picks[[#This Row],[veto_override_team_id]]=""),"",_xlfn.XLOOKUP(draft_picks[[#This Row],[veto_override_team_id]],drafter_teams[id],drafter_teams[name]))</f>
        <v/>
      </c>
    </row>
    <row r="1509" spans="1:20" x14ac:dyDescent="0.25">
      <c r="A1509" t="s">
        <v>324</v>
      </c>
      <c r="B1509" t="str">
        <f>_xlfn.XLOOKUP(draft_picks[[#This Row],[draft_id]],drafts[id],drafts[title])</f>
        <v>Planet Hollywood Mega Draft</v>
      </c>
      <c r="C1509" s="3">
        <v>1</v>
      </c>
      <c r="D1509">
        <f>IF(C1508&lt;draft_picks[[#This Row],[position]],1,IF(C1508&gt;draft_picks[[#This Row],[position]],D1508+1,IF(C1508=draft_picks[[#This Row],[position]],D1508+1)))</f>
        <v>26</v>
      </c>
      <c r="E1509" t="s">
        <v>8056</v>
      </c>
      <c r="F1509" t="str">
        <f>IF(ISBLANK(draft_picks[[#This Row],[movie_id]]),"",_xlfn.XLOOKUP(draft_picks[[#This Row],[movie_id]],drafts.movies[id],drafts.movies[movie_title]))</f>
        <v>The Fifth Element</v>
      </c>
      <c r="G1509" s="3" t="s">
        <v>809</v>
      </c>
      <c r="H1509" t="str">
        <f>IF(ISBLANK(draft_picks[[#This Row],[drafter_id]]),"",_xlfn.XLOOKUP(draft_picks[[#This Row],[drafter_id]],drafters[id],drafters[name]))</f>
        <v>Marc Bernardin</v>
      </c>
      <c r="J1509" t="str">
        <f>IF(ISBLANK(draft_picks[[#This Row],[drafter_team_id]]),"",_xlfn.XLOOKUP(draft_picks[[#This Row],[drafter_team_id]],drafter_teams[id],drafter_teams[name]))</f>
        <v/>
      </c>
      <c r="K1509" s="3" t="s">
        <v>15484</v>
      </c>
      <c r="L1509" t="s">
        <v>1051</v>
      </c>
      <c r="M1509" t="str">
        <f>IF(OR(ISBLANK(draft_picks[[#This Row],[veto_drafter_id]]),draft_picks[[#This Row],[veto_drafter_id]]=""),"",_xlfn.XLOOKUP(draft_picks[[#This Row],[veto_drafter_id]],drafters[id],drafters[name]))</f>
        <v>Drew McWeeny</v>
      </c>
      <c r="N1509" t="s">
        <v>15497</v>
      </c>
      <c r="O1509" t="str">
        <f>IF(OR(ISBLANK(draft_picks[[#This Row],[veto_drafter_team_id]]),draft_picks[[#This Row],[veto_drafter_team_id]]=""),"",_xlfn.XLOOKUP(draft_picks[[#This Row],[veto_drafter_team_id]],drafter_teams[id],drafter_teams[name]))</f>
        <v/>
      </c>
      <c r="Q1509" t="s">
        <v>15497</v>
      </c>
      <c r="R1509" t="str">
        <f>IF(OR(ISBLANK(draft_picks[[#This Row],[veto_override_drafter_id]]),draft_picks[[#This Row],[veto_override_drafter_id]]=""),"",_xlfn.XLOOKUP(draft_picks[[#This Row],[veto_override_drafter_id]],drafters[id],drafters[name]))</f>
        <v/>
      </c>
      <c r="S1509" t="s">
        <v>15497</v>
      </c>
      <c r="T1509" t="str">
        <f>IF(OR(ISBLANK(draft_picks[[#This Row],[veto_override_team_id]]),draft_picks[[#This Row],[veto_override_team_id]]=""),"",_xlfn.XLOOKUP(draft_picks[[#This Row],[veto_override_team_id]],drafter_teams[id],drafter_teams[name]))</f>
        <v/>
      </c>
    </row>
    <row r="1510" spans="1:20" x14ac:dyDescent="0.25">
      <c r="A1510" t="s">
        <v>324</v>
      </c>
      <c r="B1510" t="str">
        <f>_xlfn.XLOOKUP(draft_picks[[#This Row],[draft_id]],drafts[id],drafts[title])</f>
        <v>Planet Hollywood Mega Draft</v>
      </c>
      <c r="C1510" s="3">
        <v>1</v>
      </c>
      <c r="D1510">
        <f>IF(C1509&lt;draft_picks[[#This Row],[position]],1,IF(C1509&gt;draft_picks[[#This Row],[position]],D1509+1,IF(C1509=draft_picks[[#This Row],[position]],D1509+1)))</f>
        <v>27</v>
      </c>
      <c r="E1510" t="s">
        <v>3032</v>
      </c>
      <c r="F1510" t="str">
        <f>IF(ISBLANK(draft_picks[[#This Row],[movie_id]]),"",_xlfn.XLOOKUP(draft_picks[[#This Row],[movie_id]],drafts.movies[id],drafts.movies[movie_title]))</f>
        <v>Die Hard</v>
      </c>
      <c r="G1510" s="3" t="s">
        <v>809</v>
      </c>
      <c r="H1510" t="str">
        <f>IF(ISBLANK(draft_picks[[#This Row],[drafter_id]]),"",_xlfn.XLOOKUP(draft_picks[[#This Row],[drafter_id]],drafters[id],drafters[name]))</f>
        <v>Marc Bernardin</v>
      </c>
      <c r="J1510" t="str">
        <f>IF(ISBLANK(draft_picks[[#This Row],[drafter_team_id]]),"",_xlfn.XLOOKUP(draft_picks[[#This Row],[drafter_team_id]],drafter_teams[id],drafter_teams[name]))</f>
        <v/>
      </c>
      <c r="K1510" s="3" t="s">
        <v>15497</v>
      </c>
      <c r="L1510" t="s">
        <v>15497</v>
      </c>
      <c r="M1510" t="str">
        <f>IF(OR(ISBLANK(draft_picks[[#This Row],[veto_drafter_id]]),draft_picks[[#This Row],[veto_drafter_id]]=""),"",_xlfn.XLOOKUP(draft_picks[[#This Row],[veto_drafter_id]],drafters[id],drafters[name]))</f>
        <v/>
      </c>
      <c r="N1510" t="s">
        <v>15497</v>
      </c>
      <c r="O1510" t="str">
        <f>IF(OR(ISBLANK(draft_picks[[#This Row],[veto_drafter_team_id]]),draft_picks[[#This Row],[veto_drafter_team_id]]=""),"",_xlfn.XLOOKUP(draft_picks[[#This Row],[veto_drafter_team_id]],drafter_teams[id],drafter_teams[name]))</f>
        <v/>
      </c>
      <c r="Q1510" t="s">
        <v>15497</v>
      </c>
      <c r="R1510" t="str">
        <f>IF(OR(ISBLANK(draft_picks[[#This Row],[veto_override_drafter_id]]),draft_picks[[#This Row],[veto_override_drafter_id]]=""),"",_xlfn.XLOOKUP(draft_picks[[#This Row],[veto_override_drafter_id]],drafters[id],drafters[name]))</f>
        <v/>
      </c>
      <c r="S1510" t="s">
        <v>15497</v>
      </c>
      <c r="T1510" t="str">
        <f>IF(OR(ISBLANK(draft_picks[[#This Row],[veto_override_team_id]]),draft_picks[[#This Row],[veto_override_team_id]]=""),"",_xlfn.XLOOKUP(draft_picks[[#This Row],[veto_override_team_id]],drafter_teams[id],drafter_teams[name]))</f>
        <v/>
      </c>
    </row>
    <row r="1511" spans="1:20" x14ac:dyDescent="0.25">
      <c r="A1511" t="s">
        <v>744</v>
      </c>
      <c r="B1511" t="str">
        <f>_xlfn.XLOOKUP(draft_picks[[#This Row],[draft_id]],drafts[id],drafts[title])</f>
        <v>Jane Austen</v>
      </c>
      <c r="C1511" s="3">
        <v>7</v>
      </c>
      <c r="D1511">
        <f>IF(C1510&lt;draft_picks[[#This Row],[position]],1,IF(C1510&gt;draft_picks[[#This Row],[position]],D1510+1,IF(C1510=draft_picks[[#This Row],[position]],D1510+1)))</f>
        <v>1</v>
      </c>
      <c r="E1511" t="s">
        <v>4124</v>
      </c>
      <c r="F1511" t="str">
        <f>IF(ISBLANK(draft_picks[[#This Row],[movie_id]]),"",_xlfn.XLOOKUP(draft_picks[[#This Row],[movie_id]],drafts.movies[id],drafts.movies[movie_title]))</f>
        <v>Becoming Jane</v>
      </c>
      <c r="G1511" s="3" t="s">
        <v>951</v>
      </c>
      <c r="H1511" t="str">
        <f>IF(ISBLANK(draft_picks[[#This Row],[drafter_id]]),"",_xlfn.XLOOKUP(draft_picks[[#This Row],[drafter_id]],drafters[id],drafters[name]))</f>
        <v>Maureen Lee Lenker</v>
      </c>
      <c r="J1511" t="str">
        <f>IF(ISBLANK(draft_picks[[#This Row],[drafter_team_id]]),"",_xlfn.XLOOKUP(draft_picks[[#This Row],[drafter_team_id]],drafter_teams[id],drafter_teams[name]))</f>
        <v/>
      </c>
      <c r="K1511" s="3" t="s">
        <v>15497</v>
      </c>
      <c r="L1511" t="s">
        <v>15497</v>
      </c>
      <c r="M1511" t="str">
        <f>IF(OR(ISBLANK(draft_picks[[#This Row],[veto_drafter_id]]),draft_picks[[#This Row],[veto_drafter_id]]=""),"",_xlfn.XLOOKUP(draft_picks[[#This Row],[veto_drafter_id]],drafters[id],drafters[name]))</f>
        <v/>
      </c>
      <c r="N1511" t="s">
        <v>15497</v>
      </c>
      <c r="O1511" t="str">
        <f>IF(OR(ISBLANK(draft_picks[[#This Row],[veto_drafter_team_id]]),draft_picks[[#This Row],[veto_drafter_team_id]]=""),"",_xlfn.XLOOKUP(draft_picks[[#This Row],[veto_drafter_team_id]],drafter_teams[id],drafter_teams[name]))</f>
        <v/>
      </c>
      <c r="Q1511" t="s">
        <v>15497</v>
      </c>
      <c r="R1511" t="str">
        <f>IF(OR(ISBLANK(draft_picks[[#This Row],[veto_override_drafter_id]]),draft_picks[[#This Row],[veto_override_drafter_id]]=""),"",_xlfn.XLOOKUP(draft_picks[[#This Row],[veto_override_drafter_id]],drafters[id],drafters[name]))</f>
        <v/>
      </c>
      <c r="S1511" t="s">
        <v>15497</v>
      </c>
      <c r="T1511" t="str">
        <f>IF(OR(ISBLANK(draft_picks[[#This Row],[veto_override_team_id]]),draft_picks[[#This Row],[veto_override_team_id]]=""),"",_xlfn.XLOOKUP(draft_picks[[#This Row],[veto_override_team_id]],drafter_teams[id],drafter_teams[name]))</f>
        <v/>
      </c>
    </row>
    <row r="1512" spans="1:20" x14ac:dyDescent="0.25">
      <c r="A1512" t="s">
        <v>744</v>
      </c>
      <c r="B1512" t="str">
        <f>_xlfn.XLOOKUP(draft_picks[[#This Row],[draft_id]],drafts[id],drafts[title])</f>
        <v>Jane Austen</v>
      </c>
      <c r="C1512" s="3">
        <v>6</v>
      </c>
      <c r="D1512">
        <f>IF(C1511&lt;draft_picks[[#This Row],[position]],1,IF(C1511&gt;draft_picks[[#This Row],[position]],D1511+1,IF(C1511=draft_picks[[#This Row],[position]],D1511+1)))</f>
        <v>2</v>
      </c>
      <c r="E1512" t="s">
        <v>5085</v>
      </c>
      <c r="F1512" t="str">
        <f>IF(ISBLANK(draft_picks[[#This Row],[movie_id]]),"",_xlfn.XLOOKUP(draft_picks[[#This Row],[movie_id]],drafts.movies[id],drafts.movies[movie_title]))</f>
        <v>Austenland</v>
      </c>
      <c r="G1512" s="3" t="s">
        <v>951</v>
      </c>
      <c r="H1512" t="str">
        <f>IF(ISBLANK(draft_picks[[#This Row],[drafter_id]]),"",_xlfn.XLOOKUP(draft_picks[[#This Row],[drafter_id]],drafters[id],drafters[name]))</f>
        <v>Maureen Lee Lenker</v>
      </c>
      <c r="J1512" t="str">
        <f>IF(ISBLANK(draft_picks[[#This Row],[drafter_team_id]]),"",_xlfn.XLOOKUP(draft_picks[[#This Row],[drafter_team_id]],drafter_teams[id],drafter_teams[name]))</f>
        <v/>
      </c>
      <c r="K1512" s="3" t="s">
        <v>15497</v>
      </c>
      <c r="L1512" t="s">
        <v>15497</v>
      </c>
      <c r="M1512" t="str">
        <f>IF(OR(ISBLANK(draft_picks[[#This Row],[veto_drafter_id]]),draft_picks[[#This Row],[veto_drafter_id]]=""),"",_xlfn.XLOOKUP(draft_picks[[#This Row],[veto_drafter_id]],drafters[id],drafters[name]))</f>
        <v/>
      </c>
      <c r="N1512" t="s">
        <v>15497</v>
      </c>
      <c r="O1512" t="str">
        <f>IF(OR(ISBLANK(draft_picks[[#This Row],[veto_drafter_team_id]]),draft_picks[[#This Row],[veto_drafter_team_id]]=""),"",_xlfn.XLOOKUP(draft_picks[[#This Row],[veto_drafter_team_id]],drafter_teams[id],drafter_teams[name]))</f>
        <v/>
      </c>
      <c r="Q1512" t="s">
        <v>15497</v>
      </c>
      <c r="R1512" t="str">
        <f>IF(OR(ISBLANK(draft_picks[[#This Row],[veto_override_drafter_id]]),draft_picks[[#This Row],[veto_override_drafter_id]]=""),"",_xlfn.XLOOKUP(draft_picks[[#This Row],[veto_override_drafter_id]],drafters[id],drafters[name]))</f>
        <v/>
      </c>
      <c r="S1512" t="s">
        <v>15497</v>
      </c>
      <c r="T1512" t="str">
        <f>IF(OR(ISBLANK(draft_picks[[#This Row],[veto_override_team_id]]),draft_picks[[#This Row],[veto_override_team_id]]=""),"",_xlfn.XLOOKUP(draft_picks[[#This Row],[veto_override_team_id]],drafter_teams[id],drafter_teams[name]))</f>
        <v/>
      </c>
    </row>
    <row r="1513" spans="1:20" x14ac:dyDescent="0.25">
      <c r="A1513" t="s">
        <v>744</v>
      </c>
      <c r="B1513" t="str">
        <f>_xlfn.XLOOKUP(draft_picks[[#This Row],[draft_id]],drafts[id],drafts[title])</f>
        <v>Jane Austen</v>
      </c>
      <c r="C1513" s="3">
        <v>5</v>
      </c>
      <c r="D1513">
        <f>IF(C1512&lt;draft_picks[[#This Row],[position]],1,IF(C1512&gt;draft_picks[[#This Row],[position]],D1512+1,IF(C1512=draft_picks[[#This Row],[position]],D1512+1)))</f>
        <v>3</v>
      </c>
      <c r="E1513" t="s">
        <v>5331</v>
      </c>
      <c r="F1513" t="str">
        <f>IF(ISBLANK(draft_picks[[#This Row],[movie_id]]),"",_xlfn.XLOOKUP(draft_picks[[#This Row],[movie_id]],drafts.movies[id],drafts.movies[movie_title]))</f>
        <v>Clueless</v>
      </c>
      <c r="G1513" s="3" t="s">
        <v>883</v>
      </c>
      <c r="H1513" t="str">
        <f>IF(ISBLANK(draft_picks[[#This Row],[drafter_id]]),"",_xlfn.XLOOKUP(draft_picks[[#This Row],[drafter_id]],drafters[id],drafters[name]))</f>
        <v>Joanna Robinson</v>
      </c>
      <c r="J1513" t="str">
        <f>IF(ISBLANK(draft_picks[[#This Row],[drafter_team_id]]),"",_xlfn.XLOOKUP(draft_picks[[#This Row],[drafter_team_id]],drafter_teams[id],drafter_teams[name]))</f>
        <v/>
      </c>
      <c r="K1513" s="3" t="s">
        <v>15497</v>
      </c>
      <c r="L1513" t="s">
        <v>15497</v>
      </c>
      <c r="M1513" t="str">
        <f>IF(OR(ISBLANK(draft_picks[[#This Row],[veto_drafter_id]]),draft_picks[[#This Row],[veto_drafter_id]]=""),"",_xlfn.XLOOKUP(draft_picks[[#This Row],[veto_drafter_id]],drafters[id],drafters[name]))</f>
        <v/>
      </c>
      <c r="N1513" t="s">
        <v>15497</v>
      </c>
      <c r="O1513" t="str">
        <f>IF(OR(ISBLANK(draft_picks[[#This Row],[veto_drafter_team_id]]),draft_picks[[#This Row],[veto_drafter_team_id]]=""),"",_xlfn.XLOOKUP(draft_picks[[#This Row],[veto_drafter_team_id]],drafter_teams[id],drafter_teams[name]))</f>
        <v/>
      </c>
      <c r="Q1513" t="s">
        <v>15497</v>
      </c>
      <c r="R1513" t="str">
        <f>IF(OR(ISBLANK(draft_picks[[#This Row],[veto_override_drafter_id]]),draft_picks[[#This Row],[veto_override_drafter_id]]=""),"",_xlfn.XLOOKUP(draft_picks[[#This Row],[veto_override_drafter_id]],drafters[id],drafters[name]))</f>
        <v/>
      </c>
      <c r="S1513" t="s">
        <v>15497</v>
      </c>
      <c r="T1513" t="str">
        <f>IF(OR(ISBLANK(draft_picks[[#This Row],[veto_override_team_id]]),draft_picks[[#This Row],[veto_override_team_id]]=""),"",_xlfn.XLOOKUP(draft_picks[[#This Row],[veto_override_team_id]],drafter_teams[id],drafter_teams[name]))</f>
        <v/>
      </c>
    </row>
    <row r="1514" spans="1:20" x14ac:dyDescent="0.25">
      <c r="A1514" t="s">
        <v>744</v>
      </c>
      <c r="B1514" t="str">
        <f>_xlfn.XLOOKUP(draft_picks[[#This Row],[draft_id]],drafts[id],drafts[title])</f>
        <v>Jane Austen</v>
      </c>
      <c r="C1514" s="3">
        <v>4</v>
      </c>
      <c r="D1514">
        <f>IF(C1513&lt;draft_picks[[#This Row],[position]],1,IF(C1513&gt;draft_picks[[#This Row],[position]],D1513+1,IF(C1513=draft_picks[[#This Row],[position]],D1513+1)))</f>
        <v>4</v>
      </c>
      <c r="E1514" t="s">
        <v>7778</v>
      </c>
      <c r="F1514" t="str">
        <f>IF(ISBLANK(draft_picks[[#This Row],[movie_id]]),"",_xlfn.XLOOKUP(draft_picks[[#This Row],[movie_id]],drafts.movies[id],drafts.movies[movie_title]))</f>
        <v>Bridget Jones's Diary</v>
      </c>
      <c r="G1514" s="3" t="s">
        <v>951</v>
      </c>
      <c r="H1514" t="str">
        <f>IF(ISBLANK(draft_picks[[#This Row],[drafter_id]]),"",_xlfn.XLOOKUP(draft_picks[[#This Row],[drafter_id]],drafters[id],drafters[name]))</f>
        <v>Maureen Lee Lenker</v>
      </c>
      <c r="J1514" t="str">
        <f>IF(ISBLANK(draft_picks[[#This Row],[drafter_team_id]]),"",_xlfn.XLOOKUP(draft_picks[[#This Row],[drafter_team_id]],drafter_teams[id],drafter_teams[name]))</f>
        <v/>
      </c>
      <c r="K1514" s="3" t="s">
        <v>15497</v>
      </c>
      <c r="L1514" t="s">
        <v>15497</v>
      </c>
      <c r="M1514" t="str">
        <f>IF(OR(ISBLANK(draft_picks[[#This Row],[veto_drafter_id]]),draft_picks[[#This Row],[veto_drafter_id]]=""),"",_xlfn.XLOOKUP(draft_picks[[#This Row],[veto_drafter_id]],drafters[id],drafters[name]))</f>
        <v/>
      </c>
      <c r="N1514" t="s">
        <v>15497</v>
      </c>
      <c r="O1514" t="str">
        <f>IF(OR(ISBLANK(draft_picks[[#This Row],[veto_drafter_team_id]]),draft_picks[[#This Row],[veto_drafter_team_id]]=""),"",_xlfn.XLOOKUP(draft_picks[[#This Row],[veto_drafter_team_id]],drafter_teams[id],drafter_teams[name]))</f>
        <v/>
      </c>
      <c r="Q1514" t="s">
        <v>15497</v>
      </c>
      <c r="R1514" t="str">
        <f>IF(OR(ISBLANK(draft_picks[[#This Row],[veto_override_drafter_id]]),draft_picks[[#This Row],[veto_override_drafter_id]]=""),"",_xlfn.XLOOKUP(draft_picks[[#This Row],[veto_override_drafter_id]],drafters[id],drafters[name]))</f>
        <v/>
      </c>
      <c r="S1514" t="s">
        <v>15497</v>
      </c>
      <c r="T1514" t="str">
        <f>IF(OR(ISBLANK(draft_picks[[#This Row],[veto_override_team_id]]),draft_picks[[#This Row],[veto_override_team_id]]=""),"",_xlfn.XLOOKUP(draft_picks[[#This Row],[veto_override_team_id]],drafter_teams[id],drafter_teams[name]))</f>
        <v/>
      </c>
    </row>
    <row r="1515" spans="1:20" x14ac:dyDescent="0.25">
      <c r="A1515" t="s">
        <v>744</v>
      </c>
      <c r="B1515" t="str">
        <f>_xlfn.XLOOKUP(draft_picks[[#This Row],[draft_id]],drafts[id],drafts[title])</f>
        <v>Jane Austen</v>
      </c>
      <c r="C1515" s="3">
        <v>3</v>
      </c>
      <c r="D1515">
        <f>IF(C1514&lt;draft_picks[[#This Row],[position]],1,IF(C1514&gt;draft_picks[[#This Row],[position]],D1514+1,IF(C1514=draft_picks[[#This Row],[position]],D1514+1)))</f>
        <v>5</v>
      </c>
      <c r="E1515" t="s">
        <v>3660</v>
      </c>
      <c r="F1515" t="str">
        <f>IF(ISBLANK(draft_picks[[#This Row],[movie_id]]),"",_xlfn.XLOOKUP(draft_picks[[#This Row],[movie_id]],drafts.movies[id],drafts.movies[movie_title]))</f>
        <v>Love &amp; Friendship</v>
      </c>
      <c r="G1515" s="3" t="s">
        <v>883</v>
      </c>
      <c r="H1515" t="str">
        <f>IF(ISBLANK(draft_picks[[#This Row],[drafter_id]]),"",_xlfn.XLOOKUP(draft_picks[[#This Row],[drafter_id]],drafters[id],drafters[name]))</f>
        <v>Joanna Robinson</v>
      </c>
      <c r="J1515" t="str">
        <f>IF(ISBLANK(draft_picks[[#This Row],[drafter_team_id]]),"",_xlfn.XLOOKUP(draft_picks[[#This Row],[drafter_team_id]],drafter_teams[id],drafter_teams[name]))</f>
        <v/>
      </c>
      <c r="K1515" s="3" t="s">
        <v>15497</v>
      </c>
      <c r="L1515" t="s">
        <v>15497</v>
      </c>
      <c r="M1515" t="str">
        <f>IF(OR(ISBLANK(draft_picks[[#This Row],[veto_drafter_id]]),draft_picks[[#This Row],[veto_drafter_id]]=""),"",_xlfn.XLOOKUP(draft_picks[[#This Row],[veto_drafter_id]],drafters[id],drafters[name]))</f>
        <v/>
      </c>
      <c r="N1515" t="s">
        <v>15497</v>
      </c>
      <c r="O1515" t="str">
        <f>IF(OR(ISBLANK(draft_picks[[#This Row],[veto_drafter_team_id]]),draft_picks[[#This Row],[veto_drafter_team_id]]=""),"",_xlfn.XLOOKUP(draft_picks[[#This Row],[veto_drafter_team_id]],drafter_teams[id],drafter_teams[name]))</f>
        <v/>
      </c>
      <c r="Q1515" t="s">
        <v>15497</v>
      </c>
      <c r="R1515" t="str">
        <f>IF(OR(ISBLANK(draft_picks[[#This Row],[veto_override_drafter_id]]),draft_picks[[#This Row],[veto_override_drafter_id]]=""),"",_xlfn.XLOOKUP(draft_picks[[#This Row],[veto_override_drafter_id]],drafters[id],drafters[name]))</f>
        <v/>
      </c>
      <c r="S1515" t="s">
        <v>15497</v>
      </c>
      <c r="T1515" t="str">
        <f>IF(OR(ISBLANK(draft_picks[[#This Row],[veto_override_team_id]]),draft_picks[[#This Row],[veto_override_team_id]]=""),"",_xlfn.XLOOKUP(draft_picks[[#This Row],[veto_override_team_id]],drafter_teams[id],drafter_teams[name]))</f>
        <v/>
      </c>
    </row>
    <row r="1516" spans="1:20" x14ac:dyDescent="0.25">
      <c r="A1516" t="s">
        <v>744</v>
      </c>
      <c r="B1516" t="str">
        <f>_xlfn.XLOOKUP(draft_picks[[#This Row],[draft_id]],drafts[id],drafts[title])</f>
        <v>Jane Austen</v>
      </c>
      <c r="C1516" s="3">
        <v>2</v>
      </c>
      <c r="D1516">
        <f>IF(C1515&lt;draft_picks[[#This Row],[position]],1,IF(C1515&gt;draft_picks[[#This Row],[position]],D1515+1,IF(C1515=draft_picks[[#This Row],[position]],D1515+1)))</f>
        <v>6</v>
      </c>
      <c r="E1516" t="s">
        <v>7498</v>
      </c>
      <c r="F1516" t="str">
        <f>IF(ISBLANK(draft_picks[[#This Row],[movie_id]]),"",_xlfn.XLOOKUP(draft_picks[[#This Row],[movie_id]],drafts.movies[id],drafts.movies[movie_title]))</f>
        <v>Emma.</v>
      </c>
      <c r="G1516" s="3" t="s">
        <v>951</v>
      </c>
      <c r="H1516" t="str">
        <f>IF(ISBLANK(draft_picks[[#This Row],[drafter_id]]),"",_xlfn.XLOOKUP(draft_picks[[#This Row],[drafter_id]],drafters[id],drafters[name]))</f>
        <v>Maureen Lee Lenker</v>
      </c>
      <c r="J1516" t="str">
        <f>IF(ISBLANK(draft_picks[[#This Row],[drafter_team_id]]),"",_xlfn.XLOOKUP(draft_picks[[#This Row],[drafter_team_id]],drafter_teams[id],drafter_teams[name]))</f>
        <v/>
      </c>
      <c r="K1516" s="3" t="s">
        <v>15484</v>
      </c>
      <c r="L1516" t="s">
        <v>883</v>
      </c>
      <c r="M1516" t="str">
        <f>IF(OR(ISBLANK(draft_picks[[#This Row],[veto_drafter_id]]),draft_picks[[#This Row],[veto_drafter_id]]=""),"",_xlfn.XLOOKUP(draft_picks[[#This Row],[veto_drafter_id]],drafters[id],drafters[name]))</f>
        <v>Joanna Robinson</v>
      </c>
      <c r="N1516" t="s">
        <v>15497</v>
      </c>
      <c r="O1516" t="str">
        <f>IF(OR(ISBLANK(draft_picks[[#This Row],[veto_drafter_team_id]]),draft_picks[[#This Row],[veto_drafter_team_id]]=""),"",_xlfn.XLOOKUP(draft_picks[[#This Row],[veto_drafter_team_id]],drafter_teams[id],drafter_teams[name]))</f>
        <v/>
      </c>
      <c r="Q1516" t="s">
        <v>15497</v>
      </c>
      <c r="R1516" t="str">
        <f>IF(OR(ISBLANK(draft_picks[[#This Row],[veto_override_drafter_id]]),draft_picks[[#This Row],[veto_override_drafter_id]]=""),"",_xlfn.XLOOKUP(draft_picks[[#This Row],[veto_override_drafter_id]],drafters[id],drafters[name]))</f>
        <v/>
      </c>
      <c r="S1516" t="s">
        <v>15497</v>
      </c>
      <c r="T1516" t="str">
        <f>IF(OR(ISBLANK(draft_picks[[#This Row],[veto_override_team_id]]),draft_picks[[#This Row],[veto_override_team_id]]=""),"",_xlfn.XLOOKUP(draft_picks[[#This Row],[veto_override_team_id]],drafter_teams[id],drafter_teams[name]))</f>
        <v/>
      </c>
    </row>
    <row r="1517" spans="1:20" x14ac:dyDescent="0.25">
      <c r="A1517" t="s">
        <v>744</v>
      </c>
      <c r="B1517" t="str">
        <f>_xlfn.XLOOKUP(draft_picks[[#This Row],[draft_id]],drafts[id],drafts[title])</f>
        <v>Jane Austen</v>
      </c>
      <c r="C1517" s="3">
        <v>2</v>
      </c>
      <c r="D1517">
        <f>IF(C1516&lt;draft_picks[[#This Row],[position]],1,IF(C1516&gt;draft_picks[[#This Row],[position]],D1516+1,IF(C1516=draft_picks[[#This Row],[position]],D1516+1)))</f>
        <v>7</v>
      </c>
      <c r="E1517" t="s">
        <v>3133</v>
      </c>
      <c r="F1517" t="str">
        <f>IF(ISBLANK(draft_picks[[#This Row],[movie_id]]),"",_xlfn.XLOOKUP(draft_picks[[#This Row],[movie_id]],drafts.movies[id],drafts.movies[movie_title]))</f>
        <v>Pride &amp; Prejudice</v>
      </c>
      <c r="G1517" s="3" t="s">
        <v>951</v>
      </c>
      <c r="H1517" t="str">
        <f>IF(ISBLANK(draft_picks[[#This Row],[drafter_id]]),"",_xlfn.XLOOKUP(draft_picks[[#This Row],[drafter_id]],drafters[id],drafters[name]))</f>
        <v>Maureen Lee Lenker</v>
      </c>
      <c r="J1517" t="str">
        <f>IF(ISBLANK(draft_picks[[#This Row],[drafter_team_id]]),"",_xlfn.XLOOKUP(draft_picks[[#This Row],[drafter_team_id]],drafter_teams[id],drafter_teams[name]))</f>
        <v/>
      </c>
      <c r="K1517" s="3" t="s">
        <v>15497</v>
      </c>
      <c r="L1517" t="s">
        <v>15497</v>
      </c>
      <c r="M1517" t="str">
        <f>IF(OR(ISBLANK(draft_picks[[#This Row],[veto_drafter_id]]),draft_picks[[#This Row],[veto_drafter_id]]=""),"",_xlfn.XLOOKUP(draft_picks[[#This Row],[veto_drafter_id]],drafters[id],drafters[name]))</f>
        <v/>
      </c>
      <c r="N1517" t="s">
        <v>15497</v>
      </c>
      <c r="O1517" t="str">
        <f>IF(OR(ISBLANK(draft_picks[[#This Row],[veto_drafter_team_id]]),draft_picks[[#This Row],[veto_drafter_team_id]]=""),"",_xlfn.XLOOKUP(draft_picks[[#This Row],[veto_drafter_team_id]],drafter_teams[id],drafter_teams[name]))</f>
        <v/>
      </c>
      <c r="Q1517" t="s">
        <v>15497</v>
      </c>
      <c r="R1517" t="str">
        <f>IF(OR(ISBLANK(draft_picks[[#This Row],[veto_override_drafter_id]]),draft_picks[[#This Row],[veto_override_drafter_id]]=""),"",_xlfn.XLOOKUP(draft_picks[[#This Row],[veto_override_drafter_id]],drafters[id],drafters[name]))</f>
        <v/>
      </c>
      <c r="S1517" t="s">
        <v>15497</v>
      </c>
      <c r="T1517" t="str">
        <f>IF(OR(ISBLANK(draft_picks[[#This Row],[veto_override_team_id]]),draft_picks[[#This Row],[veto_override_team_id]]=""),"",_xlfn.XLOOKUP(draft_picks[[#This Row],[veto_override_team_id]],drafter_teams[id],drafter_teams[name]))</f>
        <v/>
      </c>
    </row>
    <row r="1518" spans="1:20" x14ac:dyDescent="0.25">
      <c r="A1518" t="s">
        <v>744</v>
      </c>
      <c r="B1518" t="str">
        <f>_xlfn.XLOOKUP(draft_picks[[#This Row],[draft_id]],drafts[id],drafts[title])</f>
        <v>Jane Austen</v>
      </c>
      <c r="C1518" s="3">
        <v>1</v>
      </c>
      <c r="D1518">
        <f>IF(C1517&lt;draft_picks[[#This Row],[position]],1,IF(C1517&gt;draft_picks[[#This Row],[position]],D1517+1,IF(C1517=draft_picks[[#This Row],[position]],D1517+1)))</f>
        <v>8</v>
      </c>
      <c r="E1518" t="s">
        <v>1790</v>
      </c>
      <c r="F1518" t="str">
        <f>IF(ISBLANK(draft_picks[[#This Row],[movie_id]]),"",_xlfn.XLOOKUP(draft_picks[[#This Row],[movie_id]],drafts.movies[id],drafts.movies[movie_title]))</f>
        <v>Persuasion</v>
      </c>
      <c r="G1518" s="3" t="s">
        <v>883</v>
      </c>
      <c r="H1518" t="str">
        <f>IF(ISBLANK(draft_picks[[#This Row],[drafter_id]]),"",_xlfn.XLOOKUP(draft_picks[[#This Row],[drafter_id]],drafters[id],drafters[name]))</f>
        <v>Joanna Robinson</v>
      </c>
      <c r="J1518" t="str">
        <f>IF(ISBLANK(draft_picks[[#This Row],[drafter_team_id]]),"",_xlfn.XLOOKUP(draft_picks[[#This Row],[drafter_team_id]],drafter_teams[id],drafter_teams[name]))</f>
        <v/>
      </c>
      <c r="K1518" s="3" t="s">
        <v>15484</v>
      </c>
      <c r="L1518" t="s">
        <v>951</v>
      </c>
      <c r="M1518" t="str">
        <f>IF(OR(ISBLANK(draft_picks[[#This Row],[veto_drafter_id]]),draft_picks[[#This Row],[veto_drafter_id]]=""),"",_xlfn.XLOOKUP(draft_picks[[#This Row],[veto_drafter_id]],drafters[id],drafters[name]))</f>
        <v>Maureen Lee Lenker</v>
      </c>
      <c r="N1518" t="s">
        <v>15497</v>
      </c>
      <c r="O1518" t="str">
        <f>IF(OR(ISBLANK(draft_picks[[#This Row],[veto_drafter_team_id]]),draft_picks[[#This Row],[veto_drafter_team_id]]=""),"",_xlfn.XLOOKUP(draft_picks[[#This Row],[veto_drafter_team_id]],drafter_teams[id],drafter_teams[name]))</f>
        <v/>
      </c>
      <c r="Q1518" t="s">
        <v>15497</v>
      </c>
      <c r="R1518" t="str">
        <f>IF(OR(ISBLANK(draft_picks[[#This Row],[veto_override_drafter_id]]),draft_picks[[#This Row],[veto_override_drafter_id]]=""),"",_xlfn.XLOOKUP(draft_picks[[#This Row],[veto_override_drafter_id]],drafters[id],drafters[name]))</f>
        <v/>
      </c>
      <c r="S1518" t="s">
        <v>15497</v>
      </c>
      <c r="T1518" t="str">
        <f>IF(OR(ISBLANK(draft_picks[[#This Row],[veto_override_team_id]]),draft_picks[[#This Row],[veto_override_team_id]]=""),"",_xlfn.XLOOKUP(draft_picks[[#This Row],[veto_override_team_id]],drafter_teams[id],drafter_teams[name]))</f>
        <v/>
      </c>
    </row>
    <row r="1519" spans="1:20" x14ac:dyDescent="0.25">
      <c r="A1519" t="s">
        <v>744</v>
      </c>
      <c r="B1519" t="str">
        <f>_xlfn.XLOOKUP(draft_picks[[#This Row],[draft_id]],drafts[id],drafts[title])</f>
        <v>Jane Austen</v>
      </c>
      <c r="C1519" s="3">
        <v>1</v>
      </c>
      <c r="D1519">
        <f>IF(C1518&lt;draft_picks[[#This Row],[position]],1,IF(C1518&gt;draft_picks[[#This Row],[position]],D1518+1,IF(C1518=draft_picks[[#This Row],[position]],D1518+1)))</f>
        <v>9</v>
      </c>
      <c r="E1519" t="s">
        <v>3666</v>
      </c>
      <c r="F1519" t="str">
        <f>IF(ISBLANK(draft_picks[[#This Row],[movie_id]]),"",_xlfn.XLOOKUP(draft_picks[[#This Row],[movie_id]],drafts.movies[id],drafts.movies[movie_title]))</f>
        <v>Sense and Sensibility</v>
      </c>
      <c r="G1519" s="3" t="s">
        <v>883</v>
      </c>
      <c r="H1519" t="str">
        <f>IF(ISBLANK(draft_picks[[#This Row],[drafter_id]]),"",_xlfn.XLOOKUP(draft_picks[[#This Row],[drafter_id]],drafters[id],drafters[name]))</f>
        <v>Joanna Robinson</v>
      </c>
      <c r="J1519" t="str">
        <f>IF(ISBLANK(draft_picks[[#This Row],[drafter_team_id]]),"",_xlfn.XLOOKUP(draft_picks[[#This Row],[drafter_team_id]],drafter_teams[id],drafter_teams[name]))</f>
        <v/>
      </c>
      <c r="K1519" s="3" t="s">
        <v>15497</v>
      </c>
      <c r="L1519" t="s">
        <v>15497</v>
      </c>
      <c r="M1519" t="str">
        <f>IF(OR(ISBLANK(draft_picks[[#This Row],[veto_drafter_id]]),draft_picks[[#This Row],[veto_drafter_id]]=""),"",_xlfn.XLOOKUP(draft_picks[[#This Row],[veto_drafter_id]],drafters[id],drafters[name]))</f>
        <v/>
      </c>
      <c r="N1519" t="s">
        <v>15497</v>
      </c>
      <c r="O1519" t="str">
        <f>IF(OR(ISBLANK(draft_picks[[#This Row],[veto_drafter_team_id]]),draft_picks[[#This Row],[veto_drafter_team_id]]=""),"",_xlfn.XLOOKUP(draft_picks[[#This Row],[veto_drafter_team_id]],drafter_teams[id],drafter_teams[name]))</f>
        <v/>
      </c>
      <c r="Q1519" t="s">
        <v>15497</v>
      </c>
      <c r="R1519" t="str">
        <f>IF(OR(ISBLANK(draft_picks[[#This Row],[veto_override_drafter_id]]),draft_picks[[#This Row],[veto_override_drafter_id]]=""),"",_xlfn.XLOOKUP(draft_picks[[#This Row],[veto_override_drafter_id]],drafters[id],drafters[name]))</f>
        <v/>
      </c>
      <c r="S1519" t="s">
        <v>15497</v>
      </c>
      <c r="T1519" t="str">
        <f>IF(OR(ISBLANK(draft_picks[[#This Row],[veto_override_team_id]]),draft_picks[[#This Row],[veto_override_team_id]]=""),"",_xlfn.XLOOKUP(draft_picks[[#This Row],[veto_override_team_id]],drafter_teams[id],drafter_teams[name]))</f>
        <v/>
      </c>
    </row>
    <row r="1520" spans="1:20" x14ac:dyDescent="0.25">
      <c r="A1520" t="s">
        <v>276</v>
      </c>
      <c r="B1520" t="str">
        <f>_xlfn.XLOOKUP(draft_picks[[#This Row],[draft_id]],drafts[id],drafts[title])</f>
        <v>21st Century Australian</v>
      </c>
      <c r="C1520" s="3">
        <v>7</v>
      </c>
      <c r="D1520">
        <f>IF(C1519&lt;draft_picks[[#This Row],[position]],1,IF(C1519&gt;draft_picks[[#This Row],[position]],D1519+1,IF(C1519=draft_picks[[#This Row],[position]],D1519+1)))</f>
        <v>1</v>
      </c>
      <c r="E1520" t="s">
        <v>3966</v>
      </c>
      <c r="F1520" t="str">
        <f>IF(ISBLANK(draft_picks[[#This Row],[movie_id]]),"",_xlfn.XLOOKUP(draft_picks[[#This Row],[movie_id]],drafts.movies[id],drafts.movies[movie_title]))</f>
        <v>Looking for Alibrandi</v>
      </c>
      <c r="G1520" s="3" t="s">
        <v>1055</v>
      </c>
      <c r="H1520" t="str">
        <f>IF(ISBLANK(draft_picks[[#This Row],[drafter_id]]),"",_xlfn.XLOOKUP(draft_picks[[#This Row],[drafter_id]],drafters[id],drafters[name]))</f>
        <v>Alexei Toliopoulos</v>
      </c>
      <c r="J1520" t="str">
        <f>IF(ISBLANK(draft_picks[[#This Row],[drafter_team_id]]),"",_xlfn.XLOOKUP(draft_picks[[#This Row],[drafter_team_id]],drafter_teams[id],drafter_teams[name]))</f>
        <v/>
      </c>
      <c r="K1520" s="3" t="s">
        <v>15497</v>
      </c>
      <c r="L1520" t="s">
        <v>15497</v>
      </c>
      <c r="M1520" t="str">
        <f>IF(OR(ISBLANK(draft_picks[[#This Row],[veto_drafter_id]]),draft_picks[[#This Row],[veto_drafter_id]]=""),"",_xlfn.XLOOKUP(draft_picks[[#This Row],[veto_drafter_id]],drafters[id],drafters[name]))</f>
        <v/>
      </c>
      <c r="N1520" t="s">
        <v>15497</v>
      </c>
      <c r="O1520" t="str">
        <f>IF(OR(ISBLANK(draft_picks[[#This Row],[veto_drafter_team_id]]),draft_picks[[#This Row],[veto_drafter_team_id]]=""),"",_xlfn.XLOOKUP(draft_picks[[#This Row],[veto_drafter_team_id]],drafter_teams[id],drafter_teams[name]))</f>
        <v/>
      </c>
      <c r="Q1520" t="s">
        <v>15497</v>
      </c>
      <c r="R1520" t="str">
        <f>IF(OR(ISBLANK(draft_picks[[#This Row],[veto_override_drafter_id]]),draft_picks[[#This Row],[veto_override_drafter_id]]=""),"",_xlfn.XLOOKUP(draft_picks[[#This Row],[veto_override_drafter_id]],drafters[id],drafters[name]))</f>
        <v/>
      </c>
      <c r="S1520" t="s">
        <v>15497</v>
      </c>
      <c r="T1520" t="str">
        <f>IF(OR(ISBLANK(draft_picks[[#This Row],[veto_override_team_id]]),draft_picks[[#This Row],[veto_override_team_id]]=""),"",_xlfn.XLOOKUP(draft_picks[[#This Row],[veto_override_team_id]],drafter_teams[id],drafter_teams[name]))</f>
        <v/>
      </c>
    </row>
    <row r="1521" spans="1:20" x14ac:dyDescent="0.25">
      <c r="A1521" t="s">
        <v>276</v>
      </c>
      <c r="B1521" t="str">
        <f>_xlfn.XLOOKUP(draft_picks[[#This Row],[draft_id]],drafts[id],drafts[title])</f>
        <v>21st Century Australian</v>
      </c>
      <c r="C1521" s="3">
        <v>6</v>
      </c>
      <c r="D1521">
        <f>IF(C1520&lt;draft_picks[[#This Row],[position]],1,IF(C1520&gt;draft_picks[[#This Row],[position]],D1520+1,IF(C1520=draft_picks[[#This Row],[position]],D1520+1)))</f>
        <v>2</v>
      </c>
      <c r="E1521" t="s">
        <v>5325</v>
      </c>
      <c r="F1521" t="str">
        <f>IF(ISBLANK(draft_picks[[#This Row],[movie_id]]),"",_xlfn.XLOOKUP(draft_picks[[#This Row],[movie_id]],drafts.movies[id],drafts.movies[movie_title]))</f>
        <v>Mary and Max</v>
      </c>
      <c r="G1521" s="3" t="s">
        <v>1055</v>
      </c>
      <c r="H1521" t="str">
        <f>IF(ISBLANK(draft_picks[[#This Row],[drafter_id]]),"",_xlfn.XLOOKUP(draft_picks[[#This Row],[drafter_id]],drafters[id],drafters[name]))</f>
        <v>Alexei Toliopoulos</v>
      </c>
      <c r="J1521" t="str">
        <f>IF(ISBLANK(draft_picks[[#This Row],[drafter_team_id]]),"",_xlfn.XLOOKUP(draft_picks[[#This Row],[drafter_team_id]],drafter_teams[id],drafter_teams[name]))</f>
        <v/>
      </c>
      <c r="K1521" s="3" t="s">
        <v>15497</v>
      </c>
      <c r="L1521" t="s">
        <v>15497</v>
      </c>
      <c r="M1521" t="str">
        <f>IF(OR(ISBLANK(draft_picks[[#This Row],[veto_drafter_id]]),draft_picks[[#This Row],[veto_drafter_id]]=""),"",_xlfn.XLOOKUP(draft_picks[[#This Row],[veto_drafter_id]],drafters[id],drafters[name]))</f>
        <v/>
      </c>
      <c r="N1521" t="s">
        <v>15497</v>
      </c>
      <c r="O1521" t="str">
        <f>IF(OR(ISBLANK(draft_picks[[#This Row],[veto_drafter_team_id]]),draft_picks[[#This Row],[veto_drafter_team_id]]=""),"",_xlfn.XLOOKUP(draft_picks[[#This Row],[veto_drafter_team_id]],drafter_teams[id],drafter_teams[name]))</f>
        <v/>
      </c>
      <c r="Q1521" t="s">
        <v>15497</v>
      </c>
      <c r="R1521" t="str">
        <f>IF(OR(ISBLANK(draft_picks[[#This Row],[veto_override_drafter_id]]),draft_picks[[#This Row],[veto_override_drafter_id]]=""),"",_xlfn.XLOOKUP(draft_picks[[#This Row],[veto_override_drafter_id]],drafters[id],drafters[name]))</f>
        <v/>
      </c>
      <c r="S1521" t="s">
        <v>15497</v>
      </c>
      <c r="T1521" t="str">
        <f>IF(OR(ISBLANK(draft_picks[[#This Row],[veto_override_team_id]]),draft_picks[[#This Row],[veto_override_team_id]]=""),"",_xlfn.XLOOKUP(draft_picks[[#This Row],[veto_override_team_id]],drafter_teams[id],drafter_teams[name]))</f>
        <v/>
      </c>
    </row>
    <row r="1522" spans="1:20" x14ac:dyDescent="0.25">
      <c r="A1522" t="s">
        <v>276</v>
      </c>
      <c r="B1522" t="str">
        <f>_xlfn.XLOOKUP(draft_picks[[#This Row],[draft_id]],drafts[id],drafts[title])</f>
        <v>21st Century Australian</v>
      </c>
      <c r="C1522" s="3">
        <v>5</v>
      </c>
      <c r="D1522">
        <f>IF(C1521&lt;draft_picks[[#This Row],[position]],1,IF(C1521&gt;draft_picks[[#This Row],[position]],D1521+1,IF(C1521=draft_picks[[#This Row],[position]],D1521+1)))</f>
        <v>3</v>
      </c>
      <c r="E1522" t="s">
        <v>2724</v>
      </c>
      <c r="F1522" t="str">
        <f>IF(ISBLANK(draft_picks[[#This Row],[movie_id]]),"",_xlfn.XLOOKUP(draft_picks[[#This Row],[movie_id]],drafts.movies[id],drafts.movies[movie_title]))</f>
        <v>The Proposition</v>
      </c>
      <c r="G1522" s="3" t="s">
        <v>1219</v>
      </c>
      <c r="H1522" t="str">
        <f>IF(ISBLANK(draft_picks[[#This Row],[drafter_id]]),"",_xlfn.XLOOKUP(draft_picks[[#This Row],[drafter_id]],drafters[id],drafters[name]))</f>
        <v>Blake Howard</v>
      </c>
      <c r="J1522" t="str">
        <f>IF(ISBLANK(draft_picks[[#This Row],[drafter_team_id]]),"",_xlfn.XLOOKUP(draft_picks[[#This Row],[drafter_team_id]],drafter_teams[id],drafter_teams[name]))</f>
        <v/>
      </c>
      <c r="K1522" s="3" t="s">
        <v>15497</v>
      </c>
      <c r="L1522" t="s">
        <v>15497</v>
      </c>
      <c r="M1522" t="str">
        <f>IF(OR(ISBLANK(draft_picks[[#This Row],[veto_drafter_id]]),draft_picks[[#This Row],[veto_drafter_id]]=""),"",_xlfn.XLOOKUP(draft_picks[[#This Row],[veto_drafter_id]],drafters[id],drafters[name]))</f>
        <v/>
      </c>
      <c r="N1522" t="s">
        <v>15497</v>
      </c>
      <c r="O1522" t="str">
        <f>IF(OR(ISBLANK(draft_picks[[#This Row],[veto_drafter_team_id]]),draft_picks[[#This Row],[veto_drafter_team_id]]=""),"",_xlfn.XLOOKUP(draft_picks[[#This Row],[veto_drafter_team_id]],drafter_teams[id],drafter_teams[name]))</f>
        <v/>
      </c>
      <c r="Q1522" t="s">
        <v>15497</v>
      </c>
      <c r="R1522" t="str">
        <f>IF(OR(ISBLANK(draft_picks[[#This Row],[veto_override_drafter_id]]),draft_picks[[#This Row],[veto_override_drafter_id]]=""),"",_xlfn.XLOOKUP(draft_picks[[#This Row],[veto_override_drafter_id]],drafters[id],drafters[name]))</f>
        <v/>
      </c>
      <c r="S1522" t="s">
        <v>15497</v>
      </c>
      <c r="T1522" t="str">
        <f>IF(OR(ISBLANK(draft_picks[[#This Row],[veto_override_team_id]]),draft_picks[[#This Row],[veto_override_team_id]]=""),"",_xlfn.XLOOKUP(draft_picks[[#This Row],[veto_override_team_id]],drafter_teams[id],drafter_teams[name]))</f>
        <v/>
      </c>
    </row>
    <row r="1523" spans="1:20" x14ac:dyDescent="0.25">
      <c r="A1523" t="s">
        <v>276</v>
      </c>
      <c r="B1523" t="str">
        <f>_xlfn.XLOOKUP(draft_picks[[#This Row],[draft_id]],drafts[id],drafts[title])</f>
        <v>21st Century Australian</v>
      </c>
      <c r="C1523" s="3">
        <v>4</v>
      </c>
      <c r="D1523">
        <f>IF(C1522&lt;draft_picks[[#This Row],[position]],1,IF(C1522&gt;draft_picks[[#This Row],[position]],D1522+1,IF(C1522=draft_picks[[#This Row],[position]],D1522+1)))</f>
        <v>4</v>
      </c>
      <c r="E1523" t="s">
        <v>4118</v>
      </c>
      <c r="F1523" t="str">
        <f>IF(ISBLANK(draft_picks[[#This Row],[movie_id]]),"",_xlfn.XLOOKUP(draft_picks[[#This Row],[movie_id]],drafts.movies[id],drafts.movies[movie_title]))</f>
        <v>Animal Kingdom</v>
      </c>
      <c r="G1523" s="3" t="s">
        <v>1055</v>
      </c>
      <c r="H1523" t="str">
        <f>IF(ISBLANK(draft_picks[[#This Row],[drafter_id]]),"",_xlfn.XLOOKUP(draft_picks[[#This Row],[drafter_id]],drafters[id],drafters[name]))</f>
        <v>Alexei Toliopoulos</v>
      </c>
      <c r="J1523" t="str">
        <f>IF(ISBLANK(draft_picks[[#This Row],[drafter_team_id]]),"",_xlfn.XLOOKUP(draft_picks[[#This Row],[drafter_team_id]],drafter_teams[id],drafter_teams[name]))</f>
        <v/>
      </c>
      <c r="K1523" s="3" t="s">
        <v>15497</v>
      </c>
      <c r="L1523" t="s">
        <v>15497</v>
      </c>
      <c r="M1523" t="str">
        <f>IF(OR(ISBLANK(draft_picks[[#This Row],[veto_drafter_id]]),draft_picks[[#This Row],[veto_drafter_id]]=""),"",_xlfn.XLOOKUP(draft_picks[[#This Row],[veto_drafter_id]],drafters[id],drafters[name]))</f>
        <v/>
      </c>
      <c r="N1523" t="s">
        <v>15497</v>
      </c>
      <c r="O1523" t="str">
        <f>IF(OR(ISBLANK(draft_picks[[#This Row],[veto_drafter_team_id]]),draft_picks[[#This Row],[veto_drafter_team_id]]=""),"",_xlfn.XLOOKUP(draft_picks[[#This Row],[veto_drafter_team_id]],drafter_teams[id],drafter_teams[name]))</f>
        <v/>
      </c>
      <c r="Q1523" t="s">
        <v>15497</v>
      </c>
      <c r="R1523" t="str">
        <f>IF(OR(ISBLANK(draft_picks[[#This Row],[veto_override_drafter_id]]),draft_picks[[#This Row],[veto_override_drafter_id]]=""),"",_xlfn.XLOOKUP(draft_picks[[#This Row],[veto_override_drafter_id]],drafters[id],drafters[name]))</f>
        <v/>
      </c>
      <c r="S1523" t="s">
        <v>15497</v>
      </c>
      <c r="T1523" t="str">
        <f>IF(OR(ISBLANK(draft_picks[[#This Row],[veto_override_team_id]]),draft_picks[[#This Row],[veto_override_team_id]]=""),"",_xlfn.XLOOKUP(draft_picks[[#This Row],[veto_override_team_id]],drafter_teams[id],drafter_teams[name]))</f>
        <v/>
      </c>
    </row>
    <row r="1524" spans="1:20" x14ac:dyDescent="0.25">
      <c r="A1524" t="s">
        <v>276</v>
      </c>
      <c r="B1524" t="str">
        <f>_xlfn.XLOOKUP(draft_picks[[#This Row],[draft_id]],drafts[id],drafts[title])</f>
        <v>21st Century Australian</v>
      </c>
      <c r="C1524" s="3">
        <v>3</v>
      </c>
      <c r="D1524">
        <f>IF(C1523&lt;draft_picks[[#This Row],[position]],1,IF(C1523&gt;draft_picks[[#This Row],[position]],D1523+1,IF(C1523=draft_picks[[#This Row],[position]],D1523+1)))</f>
        <v>5</v>
      </c>
      <c r="E1524" t="s">
        <v>5468</v>
      </c>
      <c r="F1524" t="str">
        <f>IF(ISBLANK(draft_picks[[#This Row],[movie_id]]),"",_xlfn.XLOOKUP(draft_picks[[#This Row],[movie_id]],drafts.movies[id],drafts.movies[movie_title]))</f>
        <v>Chopper</v>
      </c>
      <c r="G1524" s="3" t="s">
        <v>1219</v>
      </c>
      <c r="H1524" t="str">
        <f>IF(ISBLANK(draft_picks[[#This Row],[drafter_id]]),"",_xlfn.XLOOKUP(draft_picks[[#This Row],[drafter_id]],drafters[id],drafters[name]))</f>
        <v>Blake Howard</v>
      </c>
      <c r="J1524" t="str">
        <f>IF(ISBLANK(draft_picks[[#This Row],[drafter_team_id]]),"",_xlfn.XLOOKUP(draft_picks[[#This Row],[drafter_team_id]],drafter_teams[id],drafter_teams[name]))</f>
        <v/>
      </c>
      <c r="K1524" s="3" t="s">
        <v>15497</v>
      </c>
      <c r="L1524" t="s">
        <v>15497</v>
      </c>
      <c r="M1524" t="str">
        <f>IF(OR(ISBLANK(draft_picks[[#This Row],[veto_drafter_id]]),draft_picks[[#This Row],[veto_drafter_id]]=""),"",_xlfn.XLOOKUP(draft_picks[[#This Row],[veto_drafter_id]],drafters[id],drafters[name]))</f>
        <v/>
      </c>
      <c r="N1524" t="s">
        <v>15497</v>
      </c>
      <c r="O1524" t="str">
        <f>IF(OR(ISBLANK(draft_picks[[#This Row],[veto_drafter_team_id]]),draft_picks[[#This Row],[veto_drafter_team_id]]=""),"",_xlfn.XLOOKUP(draft_picks[[#This Row],[veto_drafter_team_id]],drafter_teams[id],drafter_teams[name]))</f>
        <v/>
      </c>
      <c r="Q1524" t="s">
        <v>15497</v>
      </c>
      <c r="R1524" t="str">
        <f>IF(OR(ISBLANK(draft_picks[[#This Row],[veto_override_drafter_id]]),draft_picks[[#This Row],[veto_override_drafter_id]]=""),"",_xlfn.XLOOKUP(draft_picks[[#This Row],[veto_override_drafter_id]],drafters[id],drafters[name]))</f>
        <v/>
      </c>
      <c r="S1524" t="s">
        <v>15497</v>
      </c>
      <c r="T1524" t="str">
        <f>IF(OR(ISBLANK(draft_picks[[#This Row],[veto_override_team_id]]),draft_picks[[#This Row],[veto_override_team_id]]=""),"",_xlfn.XLOOKUP(draft_picks[[#This Row],[veto_override_team_id]],drafter_teams[id],drafter_teams[name]))</f>
        <v/>
      </c>
    </row>
    <row r="1525" spans="1:20" x14ac:dyDescent="0.25">
      <c r="A1525" t="s">
        <v>276</v>
      </c>
      <c r="B1525" t="str">
        <f>_xlfn.XLOOKUP(draft_picks[[#This Row],[draft_id]],drafts[id],drafts[title])</f>
        <v>21st Century Australian</v>
      </c>
      <c r="C1525" s="3">
        <v>2</v>
      </c>
      <c r="D1525">
        <f>IF(C1524&lt;draft_picks[[#This Row],[position]],1,IF(C1524&gt;draft_picks[[#This Row],[position]],D1524+1,IF(C1524=draft_picks[[#This Row],[position]],D1524+1)))</f>
        <v>6</v>
      </c>
      <c r="E1525" t="s">
        <v>6264</v>
      </c>
      <c r="F1525" t="str">
        <f>IF(ISBLANK(draft_picks[[#This Row],[movie_id]]),"",_xlfn.XLOOKUP(draft_picks[[#This Row],[movie_id]],drafts.movies[id],drafts.movies[movie_title]))</f>
        <v>Samson and Delilah</v>
      </c>
      <c r="G1525" s="3" t="s">
        <v>1055</v>
      </c>
      <c r="H1525" t="str">
        <f>IF(ISBLANK(draft_picks[[#This Row],[drafter_id]]),"",_xlfn.XLOOKUP(draft_picks[[#This Row],[drafter_id]],drafters[id],drafters[name]))</f>
        <v>Alexei Toliopoulos</v>
      </c>
      <c r="J1525" t="str">
        <f>IF(ISBLANK(draft_picks[[#This Row],[drafter_team_id]]),"",_xlfn.XLOOKUP(draft_picks[[#This Row],[drafter_team_id]],drafter_teams[id],drafter_teams[name]))</f>
        <v/>
      </c>
      <c r="K1525" s="3" t="s">
        <v>15497</v>
      </c>
      <c r="L1525" t="s">
        <v>15497</v>
      </c>
      <c r="M1525" t="str">
        <f>IF(OR(ISBLANK(draft_picks[[#This Row],[veto_drafter_id]]),draft_picks[[#This Row],[veto_drafter_id]]=""),"",_xlfn.XLOOKUP(draft_picks[[#This Row],[veto_drafter_id]],drafters[id],drafters[name]))</f>
        <v/>
      </c>
      <c r="N1525" t="s">
        <v>15497</v>
      </c>
      <c r="O1525" t="str">
        <f>IF(OR(ISBLANK(draft_picks[[#This Row],[veto_drafter_team_id]]),draft_picks[[#This Row],[veto_drafter_team_id]]=""),"",_xlfn.XLOOKUP(draft_picks[[#This Row],[veto_drafter_team_id]],drafter_teams[id],drafter_teams[name]))</f>
        <v/>
      </c>
      <c r="Q1525" t="s">
        <v>15497</v>
      </c>
      <c r="R1525" t="str">
        <f>IF(OR(ISBLANK(draft_picks[[#This Row],[veto_override_drafter_id]]),draft_picks[[#This Row],[veto_override_drafter_id]]=""),"",_xlfn.XLOOKUP(draft_picks[[#This Row],[veto_override_drafter_id]],drafters[id],drafters[name]))</f>
        <v/>
      </c>
      <c r="S1525" t="s">
        <v>15497</v>
      </c>
      <c r="T1525" t="str">
        <f>IF(OR(ISBLANK(draft_picks[[#This Row],[veto_override_team_id]]),draft_picks[[#This Row],[veto_override_team_id]]=""),"",_xlfn.XLOOKUP(draft_picks[[#This Row],[veto_override_team_id]],drafter_teams[id],drafter_teams[name]))</f>
        <v/>
      </c>
    </row>
    <row r="1526" spans="1:20" x14ac:dyDescent="0.25">
      <c r="A1526" t="s">
        <v>276</v>
      </c>
      <c r="B1526" t="str">
        <f>_xlfn.XLOOKUP(draft_picks[[#This Row],[draft_id]],drafts[id],drafts[title])</f>
        <v>21st Century Australian</v>
      </c>
      <c r="C1526" s="3">
        <v>1</v>
      </c>
      <c r="D1526">
        <f>IF(C1525&lt;draft_picks[[#This Row],[position]],1,IF(C1525&gt;draft_picks[[#This Row],[position]],D1525+1,IF(C1525=draft_picks[[#This Row],[position]],D1525+1)))</f>
        <v>7</v>
      </c>
      <c r="E1526" t="s">
        <v>3475</v>
      </c>
      <c r="F1526" t="str">
        <f>IF(ISBLANK(draft_picks[[#This Row],[movie_id]]),"",_xlfn.XLOOKUP(draft_picks[[#This Row],[movie_id]],drafts.movies[id],drafts.movies[movie_title]))</f>
        <v>Goldstone</v>
      </c>
      <c r="G1526" s="3" t="s">
        <v>1219</v>
      </c>
      <c r="H1526" t="str">
        <f>IF(ISBLANK(draft_picks[[#This Row],[drafter_id]]),"",_xlfn.XLOOKUP(draft_picks[[#This Row],[drafter_id]],drafters[id],drafters[name]))</f>
        <v>Blake Howard</v>
      </c>
      <c r="J1526" t="str">
        <f>IF(ISBLANK(draft_picks[[#This Row],[drafter_team_id]]),"",_xlfn.XLOOKUP(draft_picks[[#This Row],[drafter_team_id]],drafter_teams[id],drafter_teams[name]))</f>
        <v/>
      </c>
      <c r="K1526" s="3" t="s">
        <v>15497</v>
      </c>
      <c r="L1526" t="s">
        <v>15497</v>
      </c>
      <c r="M1526" t="str">
        <f>IF(OR(ISBLANK(draft_picks[[#This Row],[veto_drafter_id]]),draft_picks[[#This Row],[veto_drafter_id]]=""),"",_xlfn.XLOOKUP(draft_picks[[#This Row],[veto_drafter_id]],drafters[id],drafters[name]))</f>
        <v/>
      </c>
      <c r="N1526" t="s">
        <v>15497</v>
      </c>
      <c r="O1526" t="str">
        <f>IF(OR(ISBLANK(draft_picks[[#This Row],[veto_drafter_team_id]]),draft_picks[[#This Row],[veto_drafter_team_id]]=""),"",_xlfn.XLOOKUP(draft_picks[[#This Row],[veto_drafter_team_id]],drafter_teams[id],drafter_teams[name]))</f>
        <v/>
      </c>
      <c r="Q1526" t="s">
        <v>15497</v>
      </c>
      <c r="R1526" t="str">
        <f>IF(OR(ISBLANK(draft_picks[[#This Row],[veto_override_drafter_id]]),draft_picks[[#This Row],[veto_override_drafter_id]]=""),"",_xlfn.XLOOKUP(draft_picks[[#This Row],[veto_override_drafter_id]],drafters[id],drafters[name]))</f>
        <v/>
      </c>
      <c r="S1526" t="s">
        <v>15497</v>
      </c>
      <c r="T1526" t="str">
        <f>IF(OR(ISBLANK(draft_picks[[#This Row],[veto_override_team_id]]),draft_picks[[#This Row],[veto_override_team_id]]=""),"",_xlfn.XLOOKUP(draft_picks[[#This Row],[veto_override_team_id]],drafter_teams[id],drafter_teams[name]))</f>
        <v/>
      </c>
    </row>
    <row r="1527" spans="1:20" x14ac:dyDescent="0.25">
      <c r="A1527" t="s">
        <v>98</v>
      </c>
      <c r="B1527" t="str">
        <f>_xlfn.XLOOKUP(draft_picks[[#This Row],[draft_id]],drafts[id],drafts[title])</f>
        <v>Dinosaurs</v>
      </c>
      <c r="C1527" s="3">
        <v>7</v>
      </c>
      <c r="D1527">
        <f>IF(C1526&lt;draft_picks[[#This Row],[position]],1,IF(C1526&gt;draft_picks[[#This Row],[position]],D1526+1,IF(C1526=draft_picks[[#This Row],[position]],D1526+1)))</f>
        <v>1</v>
      </c>
      <c r="E1527" t="s">
        <v>1616</v>
      </c>
      <c r="F1527" t="str">
        <f>IF(ISBLANK(draft_picks[[#This Row],[movie_id]]),"",_xlfn.XLOOKUP(draft_picks[[#This Row],[movie_id]],drafts.movies[id],drafts.movies[movie_title]))</f>
        <v>War of the God Monsters</v>
      </c>
      <c r="G1527" s="3" t="s">
        <v>1039</v>
      </c>
      <c r="H1527" t="str">
        <f>IF(ISBLANK(draft_picks[[#This Row],[drafter_id]]),"",_xlfn.XLOOKUP(draft_picks[[#This Row],[drafter_id]],drafters[id],drafters[name]))</f>
        <v>Andrew Roebuck</v>
      </c>
      <c r="J1527" t="str">
        <f>IF(ISBLANK(draft_picks[[#This Row],[drafter_team_id]]),"",_xlfn.XLOOKUP(draft_picks[[#This Row],[drafter_team_id]],drafter_teams[id],drafter_teams[name]))</f>
        <v/>
      </c>
      <c r="K1527" s="3" t="s">
        <v>15497</v>
      </c>
      <c r="L1527" t="s">
        <v>15497</v>
      </c>
      <c r="M1527" t="str">
        <f>IF(OR(ISBLANK(draft_picks[[#This Row],[veto_drafter_id]]),draft_picks[[#This Row],[veto_drafter_id]]=""),"",_xlfn.XLOOKUP(draft_picks[[#This Row],[veto_drafter_id]],drafters[id],drafters[name]))</f>
        <v/>
      </c>
      <c r="N1527" t="s">
        <v>15497</v>
      </c>
      <c r="O1527" t="str">
        <f>IF(OR(ISBLANK(draft_picks[[#This Row],[veto_drafter_team_id]]),draft_picks[[#This Row],[veto_drafter_team_id]]=""),"",_xlfn.XLOOKUP(draft_picks[[#This Row],[veto_drafter_team_id]],drafter_teams[id],drafter_teams[name]))</f>
        <v/>
      </c>
      <c r="Q1527" t="s">
        <v>15497</v>
      </c>
      <c r="R1527" t="str">
        <f>IF(OR(ISBLANK(draft_picks[[#This Row],[veto_override_drafter_id]]),draft_picks[[#This Row],[veto_override_drafter_id]]=""),"",_xlfn.XLOOKUP(draft_picks[[#This Row],[veto_override_drafter_id]],drafters[id],drafters[name]))</f>
        <v/>
      </c>
      <c r="S1527" t="s">
        <v>15497</v>
      </c>
      <c r="T1527" t="str">
        <f>IF(OR(ISBLANK(draft_picks[[#This Row],[veto_override_team_id]]),draft_picks[[#This Row],[veto_override_team_id]]=""),"",_xlfn.XLOOKUP(draft_picks[[#This Row],[veto_override_team_id]],drafter_teams[id],drafter_teams[name]))</f>
        <v/>
      </c>
    </row>
    <row r="1528" spans="1:20" x14ac:dyDescent="0.25">
      <c r="A1528" t="s">
        <v>98</v>
      </c>
      <c r="B1528" t="str">
        <f>_xlfn.XLOOKUP(draft_picks[[#This Row],[draft_id]],drafts[id],drafts[title])</f>
        <v>Dinosaurs</v>
      </c>
      <c r="C1528" s="3">
        <v>6</v>
      </c>
      <c r="D1528">
        <f>IF(C1527&lt;draft_picks[[#This Row],[position]],1,IF(C1527&gt;draft_picks[[#This Row],[position]],D1527+1,IF(C1527=draft_picks[[#This Row],[position]],D1527+1)))</f>
        <v>2</v>
      </c>
      <c r="E1528" t="s">
        <v>7180</v>
      </c>
      <c r="F1528" t="str">
        <f>IF(ISBLANK(draft_picks[[#This Row],[movie_id]]),"",_xlfn.XLOOKUP(draft_picks[[#This Row],[movie_id]],drafts.movies[id],drafts.movies[movie_title]))</f>
        <v>Time Wrap</v>
      </c>
      <c r="G1528" s="3" t="s">
        <v>1039</v>
      </c>
      <c r="H1528" t="str">
        <f>IF(ISBLANK(draft_picks[[#This Row],[drafter_id]]),"",_xlfn.XLOOKUP(draft_picks[[#This Row],[drafter_id]],drafters[id],drafters[name]))</f>
        <v>Andrew Roebuck</v>
      </c>
      <c r="J1528" t="str">
        <f>IF(ISBLANK(draft_picks[[#This Row],[drafter_team_id]]),"",_xlfn.XLOOKUP(draft_picks[[#This Row],[drafter_team_id]],drafter_teams[id],drafter_teams[name]))</f>
        <v/>
      </c>
      <c r="K1528" s="3" t="s">
        <v>15497</v>
      </c>
      <c r="L1528" t="s">
        <v>15497</v>
      </c>
      <c r="M1528" t="str">
        <f>IF(OR(ISBLANK(draft_picks[[#This Row],[veto_drafter_id]]),draft_picks[[#This Row],[veto_drafter_id]]=""),"",_xlfn.XLOOKUP(draft_picks[[#This Row],[veto_drafter_id]],drafters[id],drafters[name]))</f>
        <v/>
      </c>
      <c r="N1528" t="s">
        <v>15497</v>
      </c>
      <c r="O1528" t="str">
        <f>IF(OR(ISBLANK(draft_picks[[#This Row],[veto_drafter_team_id]]),draft_picks[[#This Row],[veto_drafter_team_id]]=""),"",_xlfn.XLOOKUP(draft_picks[[#This Row],[veto_drafter_team_id]],drafter_teams[id],drafter_teams[name]))</f>
        <v/>
      </c>
      <c r="Q1528" t="s">
        <v>15497</v>
      </c>
      <c r="R1528" t="str">
        <f>IF(OR(ISBLANK(draft_picks[[#This Row],[veto_override_drafter_id]]),draft_picks[[#This Row],[veto_override_drafter_id]]=""),"",_xlfn.XLOOKUP(draft_picks[[#This Row],[veto_override_drafter_id]],drafters[id],drafters[name]))</f>
        <v/>
      </c>
      <c r="S1528" t="s">
        <v>15497</v>
      </c>
      <c r="T1528" t="str">
        <f>IF(OR(ISBLANK(draft_picks[[#This Row],[veto_override_team_id]]),draft_picks[[#This Row],[veto_override_team_id]]=""),"",_xlfn.XLOOKUP(draft_picks[[#This Row],[veto_override_team_id]],drafter_teams[id],drafter_teams[name]))</f>
        <v/>
      </c>
    </row>
    <row r="1529" spans="1:20" x14ac:dyDescent="0.25">
      <c r="A1529" t="s">
        <v>98</v>
      </c>
      <c r="B1529" t="str">
        <f>_xlfn.XLOOKUP(draft_picks[[#This Row],[draft_id]],drafts[id],drafts[title])</f>
        <v>Dinosaurs</v>
      </c>
      <c r="C1529" s="3">
        <v>5</v>
      </c>
      <c r="D1529">
        <f>IF(C1528&lt;draft_picks[[#This Row],[position]],1,IF(C1528&gt;draft_picks[[#This Row],[position]],D1528+1,IF(C1528=draft_picks[[#This Row],[position]],D1528+1)))</f>
        <v>3</v>
      </c>
      <c r="E1529" t="s">
        <v>8224</v>
      </c>
      <c r="F1529" t="str">
        <f>IF(ISBLANK(draft_picks[[#This Row],[movie_id]]),"",_xlfn.XLOOKUP(draft_picks[[#This Row],[movie_id]],drafts.movies[id],drafts.movies[movie_title]))</f>
        <v>The Tree of Life</v>
      </c>
      <c r="G1529" s="3" t="s">
        <v>927</v>
      </c>
      <c r="H1529" t="str">
        <f>IF(ISBLANK(draft_picks[[#This Row],[drafter_id]]),"",_xlfn.XLOOKUP(draft_picks[[#This Row],[drafter_id]],drafters[id],drafters[name]))</f>
        <v>Steven Ray Morris</v>
      </c>
      <c r="J1529" t="str">
        <f>IF(ISBLANK(draft_picks[[#This Row],[drafter_team_id]]),"",_xlfn.XLOOKUP(draft_picks[[#This Row],[drafter_team_id]],drafter_teams[id],drafter_teams[name]))</f>
        <v/>
      </c>
      <c r="K1529" s="3" t="s">
        <v>15484</v>
      </c>
      <c r="L1529" t="s">
        <v>1039</v>
      </c>
      <c r="M1529" t="str">
        <f>IF(OR(ISBLANK(draft_picks[[#This Row],[veto_drafter_id]]),draft_picks[[#This Row],[veto_drafter_id]]=""),"",_xlfn.XLOOKUP(draft_picks[[#This Row],[veto_drafter_id]],drafters[id],drafters[name]))</f>
        <v>Andrew Roebuck</v>
      </c>
      <c r="N1529" t="s">
        <v>15497</v>
      </c>
      <c r="O1529" t="str">
        <f>IF(OR(ISBLANK(draft_picks[[#This Row],[veto_drafter_team_id]]),draft_picks[[#This Row],[veto_drafter_team_id]]=""),"",_xlfn.XLOOKUP(draft_picks[[#This Row],[veto_drafter_team_id]],drafter_teams[id],drafter_teams[name]))</f>
        <v/>
      </c>
      <c r="Q1529" t="s">
        <v>15497</v>
      </c>
      <c r="R1529" t="str">
        <f>IF(OR(ISBLANK(draft_picks[[#This Row],[veto_override_drafter_id]]),draft_picks[[#This Row],[veto_override_drafter_id]]=""),"",_xlfn.XLOOKUP(draft_picks[[#This Row],[veto_override_drafter_id]],drafters[id],drafters[name]))</f>
        <v/>
      </c>
      <c r="S1529" t="s">
        <v>15497</v>
      </c>
      <c r="T1529" t="str">
        <f>IF(OR(ISBLANK(draft_picks[[#This Row],[veto_override_team_id]]),draft_picks[[#This Row],[veto_override_team_id]]=""),"",_xlfn.XLOOKUP(draft_picks[[#This Row],[veto_override_team_id]],drafter_teams[id],drafter_teams[name]))</f>
        <v/>
      </c>
    </row>
    <row r="1530" spans="1:20" x14ac:dyDescent="0.25">
      <c r="A1530" t="s">
        <v>98</v>
      </c>
      <c r="B1530" t="str">
        <f>_xlfn.XLOOKUP(draft_picks[[#This Row],[draft_id]],drafts[id],drafts[title])</f>
        <v>Dinosaurs</v>
      </c>
      <c r="C1530" s="3">
        <v>5</v>
      </c>
      <c r="D1530">
        <f>IF(C1529&lt;draft_picks[[#This Row],[position]],1,IF(C1529&gt;draft_picks[[#This Row],[position]],D1529+1,IF(C1529=draft_picks[[#This Row],[position]],D1529+1)))</f>
        <v>4</v>
      </c>
      <c r="E1530" t="s">
        <v>3639</v>
      </c>
      <c r="F1530" t="str">
        <f>IF(ISBLANK(draft_picks[[#This Row],[movie_id]]),"",_xlfn.XLOOKUP(draft_picks[[#This Row],[movie_id]],drafts.movies[id],drafts.movies[movie_title]))</f>
        <v>Super Mario Bros.</v>
      </c>
      <c r="G1530" s="3" t="s">
        <v>927</v>
      </c>
      <c r="H1530" t="str">
        <f>IF(ISBLANK(draft_picks[[#This Row],[drafter_id]]),"",_xlfn.XLOOKUP(draft_picks[[#This Row],[drafter_id]],drafters[id],drafters[name]))</f>
        <v>Steven Ray Morris</v>
      </c>
      <c r="J1530" t="str">
        <f>IF(ISBLANK(draft_picks[[#This Row],[drafter_team_id]]),"",_xlfn.XLOOKUP(draft_picks[[#This Row],[drafter_team_id]],drafter_teams[id],drafter_teams[name]))</f>
        <v/>
      </c>
      <c r="K1530" s="3" t="s">
        <v>15497</v>
      </c>
      <c r="L1530" t="s">
        <v>15497</v>
      </c>
      <c r="M1530" t="str">
        <f>IF(OR(ISBLANK(draft_picks[[#This Row],[veto_drafter_id]]),draft_picks[[#This Row],[veto_drafter_id]]=""),"",_xlfn.XLOOKUP(draft_picks[[#This Row],[veto_drafter_id]],drafters[id],drafters[name]))</f>
        <v/>
      </c>
      <c r="N1530" t="s">
        <v>15497</v>
      </c>
      <c r="O1530" t="str">
        <f>IF(OR(ISBLANK(draft_picks[[#This Row],[veto_drafter_team_id]]),draft_picks[[#This Row],[veto_drafter_team_id]]=""),"",_xlfn.XLOOKUP(draft_picks[[#This Row],[veto_drafter_team_id]],drafter_teams[id],drafter_teams[name]))</f>
        <v/>
      </c>
      <c r="Q1530" t="s">
        <v>15497</v>
      </c>
      <c r="R1530" t="str">
        <f>IF(OR(ISBLANK(draft_picks[[#This Row],[veto_override_drafter_id]]),draft_picks[[#This Row],[veto_override_drafter_id]]=""),"",_xlfn.XLOOKUP(draft_picks[[#This Row],[veto_override_drafter_id]],drafters[id],drafters[name]))</f>
        <v/>
      </c>
      <c r="S1530" t="s">
        <v>15497</v>
      </c>
      <c r="T1530" t="str">
        <f>IF(OR(ISBLANK(draft_picks[[#This Row],[veto_override_team_id]]),draft_picks[[#This Row],[veto_override_team_id]]=""),"",_xlfn.XLOOKUP(draft_picks[[#This Row],[veto_override_team_id]],drafter_teams[id],drafter_teams[name]))</f>
        <v/>
      </c>
    </row>
    <row r="1531" spans="1:20" x14ac:dyDescent="0.25">
      <c r="A1531" t="s">
        <v>98</v>
      </c>
      <c r="B1531" t="str">
        <f>_xlfn.XLOOKUP(draft_picks[[#This Row],[draft_id]],drafts[id],drafts[title])</f>
        <v>Dinosaurs</v>
      </c>
      <c r="C1531" s="3">
        <v>4</v>
      </c>
      <c r="D1531">
        <f>IF(C1530&lt;draft_picks[[#This Row],[position]],1,IF(C1530&gt;draft_picks[[#This Row],[position]],D1530+1,IF(C1530=draft_picks[[#This Row],[position]],D1530+1)))</f>
        <v>5</v>
      </c>
      <c r="E1531" t="s">
        <v>4085</v>
      </c>
      <c r="F1531" t="str">
        <f>IF(ISBLANK(draft_picks[[#This Row],[movie_id]]),"",_xlfn.XLOOKUP(draft_picks[[#This Row],[movie_id]],drafts.movies[id],drafts.movies[movie_title]))</f>
        <v>The Valley of Gwangi</v>
      </c>
      <c r="G1531" s="3" t="s">
        <v>1039</v>
      </c>
      <c r="H1531" t="str">
        <f>IF(ISBLANK(draft_picks[[#This Row],[drafter_id]]),"",_xlfn.XLOOKUP(draft_picks[[#This Row],[drafter_id]],drafters[id],drafters[name]))</f>
        <v>Andrew Roebuck</v>
      </c>
      <c r="J1531" t="str">
        <f>IF(ISBLANK(draft_picks[[#This Row],[drafter_team_id]]),"",_xlfn.XLOOKUP(draft_picks[[#This Row],[drafter_team_id]],drafter_teams[id],drafter_teams[name]))</f>
        <v/>
      </c>
      <c r="K1531" s="3" t="s">
        <v>15497</v>
      </c>
      <c r="L1531" t="s">
        <v>15497</v>
      </c>
      <c r="M1531" t="str">
        <f>IF(OR(ISBLANK(draft_picks[[#This Row],[veto_drafter_id]]),draft_picks[[#This Row],[veto_drafter_id]]=""),"",_xlfn.XLOOKUP(draft_picks[[#This Row],[veto_drafter_id]],drafters[id],drafters[name]))</f>
        <v/>
      </c>
      <c r="N1531" t="s">
        <v>15497</v>
      </c>
      <c r="O1531" t="str">
        <f>IF(OR(ISBLANK(draft_picks[[#This Row],[veto_drafter_team_id]]),draft_picks[[#This Row],[veto_drafter_team_id]]=""),"",_xlfn.XLOOKUP(draft_picks[[#This Row],[veto_drafter_team_id]],drafter_teams[id],drafter_teams[name]))</f>
        <v/>
      </c>
      <c r="Q1531" t="s">
        <v>15497</v>
      </c>
      <c r="R1531" t="str">
        <f>IF(OR(ISBLANK(draft_picks[[#This Row],[veto_override_drafter_id]]),draft_picks[[#This Row],[veto_override_drafter_id]]=""),"",_xlfn.XLOOKUP(draft_picks[[#This Row],[veto_override_drafter_id]],drafters[id],drafters[name]))</f>
        <v/>
      </c>
      <c r="S1531" t="s">
        <v>15497</v>
      </c>
      <c r="T1531" t="str">
        <f>IF(OR(ISBLANK(draft_picks[[#This Row],[veto_override_team_id]]),draft_picks[[#This Row],[veto_override_team_id]]=""),"",_xlfn.XLOOKUP(draft_picks[[#This Row],[veto_override_team_id]],drafter_teams[id],drafter_teams[name]))</f>
        <v/>
      </c>
    </row>
    <row r="1532" spans="1:20" x14ac:dyDescent="0.25">
      <c r="A1532" t="s">
        <v>98</v>
      </c>
      <c r="B1532" t="str">
        <f>_xlfn.XLOOKUP(draft_picks[[#This Row],[draft_id]],drafts[id],drafts[title])</f>
        <v>Dinosaurs</v>
      </c>
      <c r="C1532" s="3">
        <v>3</v>
      </c>
      <c r="D1532">
        <f>IF(C1531&lt;draft_picks[[#This Row],[position]],1,IF(C1531&gt;draft_picks[[#This Row],[position]],D1531+1,IF(C1531=draft_picks[[#This Row],[position]],D1531+1)))</f>
        <v>6</v>
      </c>
      <c r="E1532" t="s">
        <v>6120</v>
      </c>
      <c r="F1532" t="str">
        <f>IF(ISBLANK(draft_picks[[#This Row],[movie_id]]),"",_xlfn.XLOOKUP(draft_picks[[#This Row],[movie_id]],drafts.movies[id],drafts.movies[movie_title]))</f>
        <v>Jurassic World: Fallen Kingdom</v>
      </c>
      <c r="G1532" s="3" t="s">
        <v>927</v>
      </c>
      <c r="H1532" t="str">
        <f>IF(ISBLANK(draft_picks[[#This Row],[drafter_id]]),"",_xlfn.XLOOKUP(draft_picks[[#This Row],[drafter_id]],drafters[id],drafters[name]))</f>
        <v>Steven Ray Morris</v>
      </c>
      <c r="J1532" t="str">
        <f>IF(ISBLANK(draft_picks[[#This Row],[drafter_team_id]]),"",_xlfn.XLOOKUP(draft_picks[[#This Row],[drafter_team_id]],drafter_teams[id],drafter_teams[name]))</f>
        <v/>
      </c>
      <c r="K1532" s="3" t="s">
        <v>15497</v>
      </c>
      <c r="L1532" t="s">
        <v>15497</v>
      </c>
      <c r="M1532" t="str">
        <f>IF(OR(ISBLANK(draft_picks[[#This Row],[veto_drafter_id]]),draft_picks[[#This Row],[veto_drafter_id]]=""),"",_xlfn.XLOOKUP(draft_picks[[#This Row],[veto_drafter_id]],drafters[id],drafters[name]))</f>
        <v/>
      </c>
      <c r="N1532" t="s">
        <v>15497</v>
      </c>
      <c r="O1532" t="str">
        <f>IF(OR(ISBLANK(draft_picks[[#This Row],[veto_drafter_team_id]]),draft_picks[[#This Row],[veto_drafter_team_id]]=""),"",_xlfn.XLOOKUP(draft_picks[[#This Row],[veto_drafter_team_id]],drafter_teams[id],drafter_teams[name]))</f>
        <v/>
      </c>
      <c r="Q1532" t="s">
        <v>15497</v>
      </c>
      <c r="R1532" t="str">
        <f>IF(OR(ISBLANK(draft_picks[[#This Row],[veto_override_drafter_id]]),draft_picks[[#This Row],[veto_override_drafter_id]]=""),"",_xlfn.XLOOKUP(draft_picks[[#This Row],[veto_override_drafter_id]],drafters[id],drafters[name]))</f>
        <v/>
      </c>
      <c r="S1532" t="s">
        <v>15497</v>
      </c>
      <c r="T1532" t="str">
        <f>IF(OR(ISBLANK(draft_picks[[#This Row],[veto_override_team_id]]),draft_picks[[#This Row],[veto_override_team_id]]=""),"",_xlfn.XLOOKUP(draft_picks[[#This Row],[veto_override_team_id]],drafter_teams[id],drafter_teams[name]))</f>
        <v/>
      </c>
    </row>
    <row r="1533" spans="1:20" x14ac:dyDescent="0.25">
      <c r="A1533" t="s">
        <v>98</v>
      </c>
      <c r="B1533" t="str">
        <f>_xlfn.XLOOKUP(draft_picks[[#This Row],[draft_id]],drafts[id],drafts[title])</f>
        <v>Dinosaurs</v>
      </c>
      <c r="C1533" s="3">
        <v>2</v>
      </c>
      <c r="D1533">
        <f>IF(C1532&lt;draft_picks[[#This Row],[position]],1,IF(C1532&gt;draft_picks[[#This Row],[position]],D1532+1,IF(C1532=draft_picks[[#This Row],[position]],D1532+1)))</f>
        <v>7</v>
      </c>
      <c r="E1533" t="s">
        <v>2838</v>
      </c>
      <c r="F1533" t="str">
        <f>IF(ISBLANK(draft_picks[[#This Row],[movie_id]]),"",_xlfn.XLOOKUP(draft_picks[[#This Row],[movie_id]],drafts.movies[id],drafts.movies[movie_title]))</f>
        <v>The Land Before Time</v>
      </c>
      <c r="G1533" s="3" t="s">
        <v>1039</v>
      </c>
      <c r="H1533" t="str">
        <f>IF(ISBLANK(draft_picks[[#This Row],[drafter_id]]),"",_xlfn.XLOOKUP(draft_picks[[#This Row],[drafter_id]],drafters[id],drafters[name]))</f>
        <v>Andrew Roebuck</v>
      </c>
      <c r="J1533" t="str">
        <f>IF(ISBLANK(draft_picks[[#This Row],[drafter_team_id]]),"",_xlfn.XLOOKUP(draft_picks[[#This Row],[drafter_team_id]],drafter_teams[id],drafter_teams[name]))</f>
        <v/>
      </c>
      <c r="K1533" s="3" t="s">
        <v>15497</v>
      </c>
      <c r="L1533" t="s">
        <v>15497</v>
      </c>
      <c r="M1533" t="str">
        <f>IF(OR(ISBLANK(draft_picks[[#This Row],[veto_drafter_id]]),draft_picks[[#This Row],[veto_drafter_id]]=""),"",_xlfn.XLOOKUP(draft_picks[[#This Row],[veto_drafter_id]],drafters[id],drafters[name]))</f>
        <v/>
      </c>
      <c r="N1533" t="s">
        <v>15497</v>
      </c>
      <c r="O1533" t="str">
        <f>IF(OR(ISBLANK(draft_picks[[#This Row],[veto_drafter_team_id]]),draft_picks[[#This Row],[veto_drafter_team_id]]=""),"",_xlfn.XLOOKUP(draft_picks[[#This Row],[veto_drafter_team_id]],drafter_teams[id],drafter_teams[name]))</f>
        <v/>
      </c>
      <c r="Q1533" t="s">
        <v>15497</v>
      </c>
      <c r="R1533" t="str">
        <f>IF(OR(ISBLANK(draft_picks[[#This Row],[veto_override_drafter_id]]),draft_picks[[#This Row],[veto_override_drafter_id]]=""),"",_xlfn.XLOOKUP(draft_picks[[#This Row],[veto_override_drafter_id]],drafters[id],drafters[name]))</f>
        <v/>
      </c>
      <c r="S1533" t="s">
        <v>15497</v>
      </c>
      <c r="T1533" t="str">
        <f>IF(OR(ISBLANK(draft_picks[[#This Row],[veto_override_team_id]]),draft_picks[[#This Row],[veto_override_team_id]]=""),"",_xlfn.XLOOKUP(draft_picks[[#This Row],[veto_override_team_id]],drafter_teams[id],drafter_teams[name]))</f>
        <v/>
      </c>
    </row>
    <row r="1534" spans="1:20" x14ac:dyDescent="0.25">
      <c r="A1534" t="s">
        <v>98</v>
      </c>
      <c r="B1534" t="str">
        <f>_xlfn.XLOOKUP(draft_picks[[#This Row],[draft_id]],drafts[id],drafts[title])</f>
        <v>Dinosaurs</v>
      </c>
      <c r="C1534" s="3">
        <v>1</v>
      </c>
      <c r="D1534">
        <f>IF(C1533&lt;draft_picks[[#This Row],[position]],1,IF(C1533&gt;draft_picks[[#This Row],[position]],D1533+1,IF(C1533=draft_picks[[#This Row],[position]],D1533+1)))</f>
        <v>8</v>
      </c>
      <c r="E1534" t="s">
        <v>1832</v>
      </c>
      <c r="F1534" t="str">
        <f>IF(ISBLANK(draft_picks[[#This Row],[movie_id]]),"",_xlfn.XLOOKUP(draft_picks[[#This Row],[movie_id]],drafts.movies[id],drafts.movies[movie_title]))</f>
        <v>Jurassic Park</v>
      </c>
      <c r="G1534" s="3" t="s">
        <v>927</v>
      </c>
      <c r="H1534" t="str">
        <f>IF(ISBLANK(draft_picks[[#This Row],[drafter_id]]),"",_xlfn.XLOOKUP(draft_picks[[#This Row],[drafter_id]],drafters[id],drafters[name]))</f>
        <v>Steven Ray Morris</v>
      </c>
      <c r="J1534" t="str">
        <f>IF(ISBLANK(draft_picks[[#This Row],[drafter_team_id]]),"",_xlfn.XLOOKUP(draft_picks[[#This Row],[drafter_team_id]],drafter_teams[id],drafter_teams[name]))</f>
        <v/>
      </c>
      <c r="K1534" s="3" t="s">
        <v>15497</v>
      </c>
      <c r="L1534" t="s">
        <v>15497</v>
      </c>
      <c r="M1534" t="str">
        <f>IF(OR(ISBLANK(draft_picks[[#This Row],[veto_drafter_id]]),draft_picks[[#This Row],[veto_drafter_id]]=""),"",_xlfn.XLOOKUP(draft_picks[[#This Row],[veto_drafter_id]],drafters[id],drafters[name]))</f>
        <v/>
      </c>
      <c r="N1534" t="s">
        <v>15497</v>
      </c>
      <c r="O1534" t="str">
        <f>IF(OR(ISBLANK(draft_picks[[#This Row],[veto_drafter_team_id]]),draft_picks[[#This Row],[veto_drafter_team_id]]=""),"",_xlfn.XLOOKUP(draft_picks[[#This Row],[veto_drafter_team_id]],drafter_teams[id],drafter_teams[name]))</f>
        <v/>
      </c>
      <c r="Q1534" t="s">
        <v>15497</v>
      </c>
      <c r="R1534" t="str">
        <f>IF(OR(ISBLANK(draft_picks[[#This Row],[veto_override_drafter_id]]),draft_picks[[#This Row],[veto_override_drafter_id]]=""),"",_xlfn.XLOOKUP(draft_picks[[#This Row],[veto_override_drafter_id]],drafters[id],drafters[name]))</f>
        <v/>
      </c>
      <c r="S1534" t="s">
        <v>15497</v>
      </c>
      <c r="T1534" t="str">
        <f>IF(OR(ISBLANK(draft_picks[[#This Row],[veto_override_team_id]]),draft_picks[[#This Row],[veto_override_team_id]]=""),"",_xlfn.XLOOKUP(draft_picks[[#This Row],[veto_override_team_id]],drafter_teams[id],drafter_teams[name]))</f>
        <v/>
      </c>
    </row>
    <row r="1535" spans="1:20" x14ac:dyDescent="0.25">
      <c r="A1535" t="s">
        <v>322</v>
      </c>
      <c r="B1535" t="str">
        <f>_xlfn.XLOOKUP(draft_picks[[#This Row],[draft_id]],drafts[id],drafts[title])</f>
        <v>Canuxploitation</v>
      </c>
      <c r="C1535" s="3">
        <v>7</v>
      </c>
      <c r="D1535">
        <f>IF(C1534&lt;draft_picks[[#This Row],[position]],1,IF(C1534&gt;draft_picks[[#This Row],[position]],D1534+1,IF(C1534=draft_picks[[#This Row],[position]],D1534+1)))</f>
        <v>1</v>
      </c>
      <c r="E1535" t="s">
        <v>3796</v>
      </c>
      <c r="F1535" t="str">
        <f>IF(ISBLANK(draft_picks[[#This Row],[movie_id]]),"",_xlfn.XLOOKUP(draft_picks[[#This Row],[movie_id]],drafts.movies[id],drafts.movies[movie_title]))</f>
        <v>Pick-up Summer</v>
      </c>
      <c r="G1535" s="3" t="s">
        <v>1189</v>
      </c>
      <c r="H1535" t="str">
        <f>IF(ISBLANK(draft_picks[[#This Row],[drafter_id]]),"",_xlfn.XLOOKUP(draft_picks[[#This Row],[drafter_id]],drafters[id],drafters[name]))</f>
        <v>Jim Branscome</v>
      </c>
      <c r="J1535" t="str">
        <f>IF(ISBLANK(draft_picks[[#This Row],[drafter_team_id]]),"",_xlfn.XLOOKUP(draft_picks[[#This Row],[drafter_team_id]],drafter_teams[id],drafter_teams[name]))</f>
        <v/>
      </c>
      <c r="K1535" s="3" t="s">
        <v>15497</v>
      </c>
      <c r="L1535" t="s">
        <v>15497</v>
      </c>
      <c r="M1535" t="str">
        <f>IF(OR(ISBLANK(draft_picks[[#This Row],[veto_drafter_id]]),draft_picks[[#This Row],[veto_drafter_id]]=""),"",_xlfn.XLOOKUP(draft_picks[[#This Row],[veto_drafter_id]],drafters[id],drafters[name]))</f>
        <v/>
      </c>
      <c r="N1535" t="s">
        <v>15497</v>
      </c>
      <c r="O1535" t="str">
        <f>IF(OR(ISBLANK(draft_picks[[#This Row],[veto_drafter_team_id]]),draft_picks[[#This Row],[veto_drafter_team_id]]=""),"",_xlfn.XLOOKUP(draft_picks[[#This Row],[veto_drafter_team_id]],drafter_teams[id],drafter_teams[name]))</f>
        <v/>
      </c>
      <c r="Q1535" t="s">
        <v>15497</v>
      </c>
      <c r="R1535" t="str">
        <f>IF(OR(ISBLANK(draft_picks[[#This Row],[veto_override_drafter_id]]),draft_picks[[#This Row],[veto_override_drafter_id]]=""),"",_xlfn.XLOOKUP(draft_picks[[#This Row],[veto_override_drafter_id]],drafters[id],drafters[name]))</f>
        <v/>
      </c>
      <c r="S1535" t="s">
        <v>15497</v>
      </c>
      <c r="T1535" t="str">
        <f>IF(OR(ISBLANK(draft_picks[[#This Row],[veto_override_team_id]]),draft_picks[[#This Row],[veto_override_team_id]]=""),"",_xlfn.XLOOKUP(draft_picks[[#This Row],[veto_override_team_id]],drafter_teams[id],drafter_teams[name]))</f>
        <v/>
      </c>
    </row>
    <row r="1536" spans="1:20" x14ac:dyDescent="0.25">
      <c r="A1536" t="s">
        <v>322</v>
      </c>
      <c r="B1536" t="str">
        <f>_xlfn.XLOOKUP(draft_picks[[#This Row],[draft_id]],drafts[id],drafts[title])</f>
        <v>Canuxploitation</v>
      </c>
      <c r="C1536" s="3">
        <v>6</v>
      </c>
      <c r="D1536">
        <f>IF(C1535&lt;draft_picks[[#This Row],[position]],1,IF(C1535&gt;draft_picks[[#This Row],[position]],D1535+1,IF(C1535=draft_picks[[#This Row],[position]],D1535+1)))</f>
        <v>2</v>
      </c>
      <c r="E1536" t="s">
        <v>3769</v>
      </c>
      <c r="F1536" t="str">
        <f>IF(ISBLANK(draft_picks[[#This Row],[movie_id]]),"",_xlfn.XLOOKUP(draft_picks[[#This Row],[movie_id]],drafts.movies[id],drafts.movies[movie_title]))</f>
        <v>Rituals</v>
      </c>
      <c r="G1536" s="3" t="s">
        <v>1189</v>
      </c>
      <c r="H1536" t="str">
        <f>IF(ISBLANK(draft_picks[[#This Row],[drafter_id]]),"",_xlfn.XLOOKUP(draft_picks[[#This Row],[drafter_id]],drafters[id],drafters[name]))</f>
        <v>Jim Branscome</v>
      </c>
      <c r="J1536" t="str">
        <f>IF(ISBLANK(draft_picks[[#This Row],[drafter_team_id]]),"",_xlfn.XLOOKUP(draft_picks[[#This Row],[drafter_team_id]],drafter_teams[id],drafter_teams[name]))</f>
        <v/>
      </c>
      <c r="K1536" s="3" t="s">
        <v>15497</v>
      </c>
      <c r="L1536" t="s">
        <v>15497</v>
      </c>
      <c r="M1536" t="str">
        <f>IF(OR(ISBLANK(draft_picks[[#This Row],[veto_drafter_id]]),draft_picks[[#This Row],[veto_drafter_id]]=""),"",_xlfn.XLOOKUP(draft_picks[[#This Row],[veto_drafter_id]],drafters[id],drafters[name]))</f>
        <v/>
      </c>
      <c r="N1536" t="s">
        <v>15497</v>
      </c>
      <c r="O1536" t="str">
        <f>IF(OR(ISBLANK(draft_picks[[#This Row],[veto_drafter_team_id]]),draft_picks[[#This Row],[veto_drafter_team_id]]=""),"",_xlfn.XLOOKUP(draft_picks[[#This Row],[veto_drafter_team_id]],drafter_teams[id],drafter_teams[name]))</f>
        <v/>
      </c>
      <c r="Q1536" t="s">
        <v>15497</v>
      </c>
      <c r="R1536" t="str">
        <f>IF(OR(ISBLANK(draft_picks[[#This Row],[veto_override_drafter_id]]),draft_picks[[#This Row],[veto_override_drafter_id]]=""),"",_xlfn.XLOOKUP(draft_picks[[#This Row],[veto_override_drafter_id]],drafters[id],drafters[name]))</f>
        <v/>
      </c>
      <c r="S1536" t="s">
        <v>15497</v>
      </c>
      <c r="T1536" t="str">
        <f>IF(OR(ISBLANK(draft_picks[[#This Row],[veto_override_team_id]]),draft_picks[[#This Row],[veto_override_team_id]]=""),"",_xlfn.XLOOKUP(draft_picks[[#This Row],[veto_override_team_id]],drafter_teams[id],drafter_teams[name]))</f>
        <v/>
      </c>
    </row>
    <row r="1537" spans="1:20" x14ac:dyDescent="0.25">
      <c r="A1537" t="s">
        <v>322</v>
      </c>
      <c r="B1537" t="str">
        <f>_xlfn.XLOOKUP(draft_picks[[#This Row],[draft_id]],drafts[id],drafts[title])</f>
        <v>Canuxploitation</v>
      </c>
      <c r="C1537" s="3">
        <v>5</v>
      </c>
      <c r="D1537">
        <f>IF(C1536&lt;draft_picks[[#This Row],[position]],1,IF(C1536&gt;draft_picks[[#This Row],[position]],D1536+1,IF(C1536=draft_picks[[#This Row],[position]],D1536+1)))</f>
        <v>3</v>
      </c>
      <c r="E1537" t="s">
        <v>5364</v>
      </c>
      <c r="F1537" t="str">
        <f>IF(ISBLANK(draft_picks[[#This Row],[movie_id]]),"",_xlfn.XLOOKUP(draft_picks[[#This Row],[movie_id]],drafts.movies[id],drafts.movies[movie_title]))</f>
        <v>Hobo with a Shotgun</v>
      </c>
      <c r="G1537" s="3" t="s">
        <v>1162</v>
      </c>
      <c r="H1537" t="str">
        <f>IF(ISBLANK(draft_picks[[#This Row],[drafter_id]]),"",_xlfn.XLOOKUP(draft_picks[[#This Row],[drafter_id]],drafters[id],drafters[name]))</f>
        <v>Breanna Whipple</v>
      </c>
      <c r="J1537" t="str">
        <f>IF(ISBLANK(draft_picks[[#This Row],[drafter_team_id]]),"",_xlfn.XLOOKUP(draft_picks[[#This Row],[drafter_team_id]],drafter_teams[id],drafter_teams[name]))</f>
        <v/>
      </c>
      <c r="K1537" s="3" t="s">
        <v>15497</v>
      </c>
      <c r="L1537" t="s">
        <v>15497</v>
      </c>
      <c r="M1537" t="str">
        <f>IF(OR(ISBLANK(draft_picks[[#This Row],[veto_drafter_id]]),draft_picks[[#This Row],[veto_drafter_id]]=""),"",_xlfn.XLOOKUP(draft_picks[[#This Row],[veto_drafter_id]],drafters[id],drafters[name]))</f>
        <v/>
      </c>
      <c r="N1537" t="s">
        <v>15497</v>
      </c>
      <c r="O1537" t="str">
        <f>IF(OR(ISBLANK(draft_picks[[#This Row],[veto_drafter_team_id]]),draft_picks[[#This Row],[veto_drafter_team_id]]=""),"",_xlfn.XLOOKUP(draft_picks[[#This Row],[veto_drafter_team_id]],drafter_teams[id],drafter_teams[name]))</f>
        <v/>
      </c>
      <c r="Q1537" t="s">
        <v>15497</v>
      </c>
      <c r="R1537" t="str">
        <f>IF(OR(ISBLANK(draft_picks[[#This Row],[veto_override_drafter_id]]),draft_picks[[#This Row],[veto_override_drafter_id]]=""),"",_xlfn.XLOOKUP(draft_picks[[#This Row],[veto_override_drafter_id]],drafters[id],drafters[name]))</f>
        <v/>
      </c>
      <c r="S1537" t="s">
        <v>15497</v>
      </c>
      <c r="T1537" t="str">
        <f>IF(OR(ISBLANK(draft_picks[[#This Row],[veto_override_team_id]]),draft_picks[[#This Row],[veto_override_team_id]]=""),"",_xlfn.XLOOKUP(draft_picks[[#This Row],[veto_override_team_id]],drafter_teams[id],drafter_teams[name]))</f>
        <v/>
      </c>
    </row>
    <row r="1538" spans="1:20" x14ac:dyDescent="0.25">
      <c r="A1538" t="s">
        <v>322</v>
      </c>
      <c r="B1538" t="str">
        <f>_xlfn.XLOOKUP(draft_picks[[#This Row],[draft_id]],drafts[id],drafts[title])</f>
        <v>Canuxploitation</v>
      </c>
      <c r="C1538" s="3">
        <v>4</v>
      </c>
      <c r="D1538">
        <f>IF(C1537&lt;draft_picks[[#This Row],[position]],1,IF(C1537&gt;draft_picks[[#This Row],[position]],D1537+1,IF(C1537=draft_picks[[#This Row],[position]],D1537+1)))</f>
        <v>4</v>
      </c>
      <c r="E1538" t="s">
        <v>1637</v>
      </c>
      <c r="F1538" t="str">
        <f>IF(ISBLANK(draft_picks[[#This Row],[movie_id]]),"",_xlfn.XLOOKUP(draft_picks[[#This Row],[movie_id]],drafts.movies[id],drafts.movies[movie_title]))</f>
        <v>Fast Company</v>
      </c>
      <c r="G1538" s="3" t="s">
        <v>1189</v>
      </c>
      <c r="H1538" t="str">
        <f>IF(ISBLANK(draft_picks[[#This Row],[drafter_id]]),"",_xlfn.XLOOKUP(draft_picks[[#This Row],[drafter_id]],drafters[id],drafters[name]))</f>
        <v>Jim Branscome</v>
      </c>
      <c r="J1538" t="str">
        <f>IF(ISBLANK(draft_picks[[#This Row],[drafter_team_id]]),"",_xlfn.XLOOKUP(draft_picks[[#This Row],[drafter_team_id]],drafter_teams[id],drafter_teams[name]))</f>
        <v/>
      </c>
      <c r="K1538" s="3" t="s">
        <v>15497</v>
      </c>
      <c r="L1538" t="s">
        <v>15497</v>
      </c>
      <c r="M1538" t="str">
        <f>IF(OR(ISBLANK(draft_picks[[#This Row],[veto_drafter_id]]),draft_picks[[#This Row],[veto_drafter_id]]=""),"",_xlfn.XLOOKUP(draft_picks[[#This Row],[veto_drafter_id]],drafters[id],drafters[name]))</f>
        <v/>
      </c>
      <c r="N1538" t="s">
        <v>15497</v>
      </c>
      <c r="O1538" t="str">
        <f>IF(OR(ISBLANK(draft_picks[[#This Row],[veto_drafter_team_id]]),draft_picks[[#This Row],[veto_drafter_team_id]]=""),"",_xlfn.XLOOKUP(draft_picks[[#This Row],[veto_drafter_team_id]],drafter_teams[id],drafter_teams[name]))</f>
        <v/>
      </c>
      <c r="Q1538" t="s">
        <v>15497</v>
      </c>
      <c r="R1538" t="str">
        <f>IF(OR(ISBLANK(draft_picks[[#This Row],[veto_override_drafter_id]]),draft_picks[[#This Row],[veto_override_drafter_id]]=""),"",_xlfn.XLOOKUP(draft_picks[[#This Row],[veto_override_drafter_id]],drafters[id],drafters[name]))</f>
        <v/>
      </c>
      <c r="S1538" t="s">
        <v>15497</v>
      </c>
      <c r="T1538" t="str">
        <f>IF(OR(ISBLANK(draft_picks[[#This Row],[veto_override_team_id]]),draft_picks[[#This Row],[veto_override_team_id]]=""),"",_xlfn.XLOOKUP(draft_picks[[#This Row],[veto_override_team_id]],drafter_teams[id],drafter_teams[name]))</f>
        <v/>
      </c>
    </row>
    <row r="1539" spans="1:20" x14ac:dyDescent="0.25">
      <c r="A1539" t="s">
        <v>322</v>
      </c>
      <c r="B1539" t="str">
        <f>_xlfn.XLOOKUP(draft_picks[[#This Row],[draft_id]],drafts[id],drafts[title])</f>
        <v>Canuxploitation</v>
      </c>
      <c r="C1539" s="3">
        <v>3</v>
      </c>
      <c r="D1539">
        <f>IF(C1538&lt;draft_picks[[#This Row],[position]],1,IF(C1538&gt;draft_picks[[#This Row],[position]],D1538+1,IF(C1538=draft_picks[[#This Row],[position]],D1538+1)))</f>
        <v>5</v>
      </c>
      <c r="E1539" t="s">
        <v>4746</v>
      </c>
      <c r="F1539" t="str">
        <f>IF(ISBLANK(draft_picks[[#This Row],[movie_id]]),"",_xlfn.XLOOKUP(draft_picks[[#This Row],[movie_id]],drafts.movies[id],drafts.movies[movie_title]))</f>
        <v>Black Roses</v>
      </c>
      <c r="G1539" s="3" t="s">
        <v>1162</v>
      </c>
      <c r="H1539" t="str">
        <f>IF(ISBLANK(draft_picks[[#This Row],[drafter_id]]),"",_xlfn.XLOOKUP(draft_picks[[#This Row],[drafter_id]],drafters[id],drafters[name]))</f>
        <v>Breanna Whipple</v>
      </c>
      <c r="J1539" t="str">
        <f>IF(ISBLANK(draft_picks[[#This Row],[drafter_team_id]]),"",_xlfn.XLOOKUP(draft_picks[[#This Row],[drafter_team_id]],drafter_teams[id],drafter_teams[name]))</f>
        <v/>
      </c>
      <c r="K1539" s="3" t="s">
        <v>15497</v>
      </c>
      <c r="L1539" t="s">
        <v>15497</v>
      </c>
      <c r="M1539" t="str">
        <f>IF(OR(ISBLANK(draft_picks[[#This Row],[veto_drafter_id]]),draft_picks[[#This Row],[veto_drafter_id]]=""),"",_xlfn.XLOOKUP(draft_picks[[#This Row],[veto_drafter_id]],drafters[id],drafters[name]))</f>
        <v/>
      </c>
      <c r="N1539" t="s">
        <v>15497</v>
      </c>
      <c r="O1539" t="str">
        <f>IF(OR(ISBLANK(draft_picks[[#This Row],[veto_drafter_team_id]]),draft_picks[[#This Row],[veto_drafter_team_id]]=""),"",_xlfn.XLOOKUP(draft_picks[[#This Row],[veto_drafter_team_id]],drafter_teams[id],drafter_teams[name]))</f>
        <v/>
      </c>
      <c r="Q1539" t="s">
        <v>15497</v>
      </c>
      <c r="R1539" t="str">
        <f>IF(OR(ISBLANK(draft_picks[[#This Row],[veto_override_drafter_id]]),draft_picks[[#This Row],[veto_override_drafter_id]]=""),"",_xlfn.XLOOKUP(draft_picks[[#This Row],[veto_override_drafter_id]],drafters[id],drafters[name]))</f>
        <v/>
      </c>
      <c r="S1539" t="s">
        <v>15497</v>
      </c>
      <c r="T1539" t="str">
        <f>IF(OR(ISBLANK(draft_picks[[#This Row],[veto_override_team_id]]),draft_picks[[#This Row],[veto_override_team_id]]=""),"",_xlfn.XLOOKUP(draft_picks[[#This Row],[veto_override_team_id]],drafter_teams[id],drafter_teams[name]))</f>
        <v/>
      </c>
    </row>
    <row r="1540" spans="1:20" x14ac:dyDescent="0.25">
      <c r="A1540" t="s">
        <v>322</v>
      </c>
      <c r="B1540" t="str">
        <f>_xlfn.XLOOKUP(draft_picks[[#This Row],[draft_id]],drafts[id],drafts[title])</f>
        <v>Canuxploitation</v>
      </c>
      <c r="C1540" s="3">
        <v>2</v>
      </c>
      <c r="D1540">
        <f>IF(C1539&lt;draft_picks[[#This Row],[position]],1,IF(C1539&gt;draft_picks[[#This Row],[position]],D1539+1,IF(C1539=draft_picks[[#This Row],[position]],D1539+1)))</f>
        <v>6</v>
      </c>
      <c r="E1540" t="s">
        <v>4386</v>
      </c>
      <c r="F1540" t="str">
        <f>IF(ISBLANK(draft_picks[[#This Row],[movie_id]]),"",_xlfn.XLOOKUP(draft_picks[[#This Row],[movie_id]],drafts.movies[id],drafts.movies[movie_title]))</f>
        <v>Visiting Hours</v>
      </c>
      <c r="G1540" s="3" t="s">
        <v>1189</v>
      </c>
      <c r="H1540" t="str">
        <f>IF(ISBLANK(draft_picks[[#This Row],[drafter_id]]),"",_xlfn.XLOOKUP(draft_picks[[#This Row],[drafter_id]],drafters[id],drafters[name]))</f>
        <v>Jim Branscome</v>
      </c>
      <c r="J1540" t="str">
        <f>IF(ISBLANK(draft_picks[[#This Row],[drafter_team_id]]),"",_xlfn.XLOOKUP(draft_picks[[#This Row],[drafter_team_id]],drafter_teams[id],drafter_teams[name]))</f>
        <v/>
      </c>
      <c r="K1540" s="3" t="s">
        <v>15497</v>
      </c>
      <c r="L1540" t="s">
        <v>15497</v>
      </c>
      <c r="M1540" t="str">
        <f>IF(OR(ISBLANK(draft_picks[[#This Row],[veto_drafter_id]]),draft_picks[[#This Row],[veto_drafter_id]]=""),"",_xlfn.XLOOKUP(draft_picks[[#This Row],[veto_drafter_id]],drafters[id],drafters[name]))</f>
        <v/>
      </c>
      <c r="N1540" t="s">
        <v>15497</v>
      </c>
      <c r="O1540" t="str">
        <f>IF(OR(ISBLANK(draft_picks[[#This Row],[veto_drafter_team_id]]),draft_picks[[#This Row],[veto_drafter_team_id]]=""),"",_xlfn.XLOOKUP(draft_picks[[#This Row],[veto_drafter_team_id]],drafter_teams[id],drafter_teams[name]))</f>
        <v/>
      </c>
      <c r="Q1540" t="s">
        <v>15497</v>
      </c>
      <c r="R1540" t="str">
        <f>IF(OR(ISBLANK(draft_picks[[#This Row],[veto_override_drafter_id]]),draft_picks[[#This Row],[veto_override_drafter_id]]=""),"",_xlfn.XLOOKUP(draft_picks[[#This Row],[veto_override_drafter_id]],drafters[id],drafters[name]))</f>
        <v/>
      </c>
      <c r="S1540" t="s">
        <v>15497</v>
      </c>
      <c r="T1540" t="str">
        <f>IF(OR(ISBLANK(draft_picks[[#This Row],[veto_override_team_id]]),draft_picks[[#This Row],[veto_override_team_id]]=""),"",_xlfn.XLOOKUP(draft_picks[[#This Row],[veto_override_team_id]],drafter_teams[id],drafter_teams[name]))</f>
        <v/>
      </c>
    </row>
    <row r="1541" spans="1:20" x14ac:dyDescent="0.25">
      <c r="A1541" t="s">
        <v>322</v>
      </c>
      <c r="B1541" t="str">
        <f>_xlfn.XLOOKUP(draft_picks[[#This Row],[draft_id]],drafts[id],drafts[title])</f>
        <v>Canuxploitation</v>
      </c>
      <c r="C1541" s="3">
        <v>1</v>
      </c>
      <c r="D1541">
        <f>IF(C1540&lt;draft_picks[[#This Row],[position]],1,IF(C1540&gt;draft_picks[[#This Row],[position]],D1540+1,IF(C1540=draft_picks[[#This Row],[position]],D1540+1)))</f>
        <v>7</v>
      </c>
      <c r="E1541" t="s">
        <v>4109</v>
      </c>
      <c r="F1541" t="str">
        <f>IF(ISBLANK(draft_picks[[#This Row],[movie_id]]),"",_xlfn.XLOOKUP(draft_picks[[#This Row],[movie_id]],drafts.movies[id],drafts.movies[movie_title]))</f>
        <v>FUBAR</v>
      </c>
      <c r="G1541" s="3" t="s">
        <v>1162</v>
      </c>
      <c r="H1541" t="str">
        <f>IF(ISBLANK(draft_picks[[#This Row],[drafter_id]]),"",_xlfn.XLOOKUP(draft_picks[[#This Row],[drafter_id]],drafters[id],drafters[name]))</f>
        <v>Breanna Whipple</v>
      </c>
      <c r="J1541" t="str">
        <f>IF(ISBLANK(draft_picks[[#This Row],[drafter_team_id]]),"",_xlfn.XLOOKUP(draft_picks[[#This Row],[drafter_team_id]],drafter_teams[id],drafter_teams[name]))</f>
        <v/>
      </c>
      <c r="K1541" s="3" t="s">
        <v>15497</v>
      </c>
      <c r="L1541" t="s">
        <v>15497</v>
      </c>
      <c r="M1541" t="str">
        <f>IF(OR(ISBLANK(draft_picks[[#This Row],[veto_drafter_id]]),draft_picks[[#This Row],[veto_drafter_id]]=""),"",_xlfn.XLOOKUP(draft_picks[[#This Row],[veto_drafter_id]],drafters[id],drafters[name]))</f>
        <v/>
      </c>
      <c r="N1541" t="s">
        <v>15497</v>
      </c>
      <c r="O1541" t="str">
        <f>IF(OR(ISBLANK(draft_picks[[#This Row],[veto_drafter_team_id]]),draft_picks[[#This Row],[veto_drafter_team_id]]=""),"",_xlfn.XLOOKUP(draft_picks[[#This Row],[veto_drafter_team_id]],drafter_teams[id],drafter_teams[name]))</f>
        <v/>
      </c>
      <c r="Q1541" t="s">
        <v>15497</v>
      </c>
      <c r="R1541" t="str">
        <f>IF(OR(ISBLANK(draft_picks[[#This Row],[veto_override_drafter_id]]),draft_picks[[#This Row],[veto_override_drafter_id]]=""),"",_xlfn.XLOOKUP(draft_picks[[#This Row],[veto_override_drafter_id]],drafters[id],drafters[name]))</f>
        <v/>
      </c>
      <c r="S1541" t="s">
        <v>15497</v>
      </c>
      <c r="T1541" t="str">
        <f>IF(OR(ISBLANK(draft_picks[[#This Row],[veto_override_team_id]]),draft_picks[[#This Row],[veto_override_team_id]]=""),"",_xlfn.XLOOKUP(draft_picks[[#This Row],[veto_override_team_id]],drafter_teams[id],drafter_teams[name]))</f>
        <v/>
      </c>
    </row>
    <row r="1542" spans="1:20" x14ac:dyDescent="0.25">
      <c r="A1542" t="s">
        <v>546</v>
      </c>
      <c r="B1542" t="str">
        <f>_xlfn.XLOOKUP(draft_picks[[#This Row],[draft_id]],drafts[id],drafts[title])</f>
        <v>Body Horror</v>
      </c>
      <c r="C1542" s="3">
        <v>6</v>
      </c>
      <c r="D1542">
        <f>IF(C1541&lt;draft_picks[[#This Row],[position]],1,IF(C1541&gt;draft_picks[[#This Row],[position]],D1541+1,IF(C1541=draft_picks[[#This Row],[position]],D1541+1)))</f>
        <v>1</v>
      </c>
      <c r="E1542" t="s">
        <v>1538</v>
      </c>
      <c r="F1542" t="str">
        <f>IF(ISBLANK(draft_picks[[#This Row],[movie_id]]),"",_xlfn.XLOOKUP(draft_picks[[#This Row],[movie_id]],drafts.movies[id],drafts.movies[movie_title]))</f>
        <v>Slither</v>
      </c>
      <c r="G1542" s="3" t="s">
        <v>845</v>
      </c>
      <c r="H1542" t="str">
        <f>IF(ISBLANK(draft_picks[[#This Row],[drafter_id]]),"",_xlfn.XLOOKUP(draft_picks[[#This Row],[drafter_id]],drafters[id],drafters[name]))</f>
        <v>Rebekah McKendry</v>
      </c>
      <c r="J1542" t="str">
        <f>IF(ISBLANK(draft_picks[[#This Row],[drafter_team_id]]),"",_xlfn.XLOOKUP(draft_picks[[#This Row],[drafter_team_id]],drafter_teams[id],drafter_teams[name]))</f>
        <v/>
      </c>
      <c r="K1542" s="3" t="s">
        <v>15497</v>
      </c>
      <c r="L1542" t="s">
        <v>15497</v>
      </c>
      <c r="M1542" t="str">
        <f>IF(OR(ISBLANK(draft_picks[[#This Row],[veto_drafter_id]]),draft_picks[[#This Row],[veto_drafter_id]]=""),"",_xlfn.XLOOKUP(draft_picks[[#This Row],[veto_drafter_id]],drafters[id],drafters[name]))</f>
        <v/>
      </c>
      <c r="N1542" t="s">
        <v>15497</v>
      </c>
      <c r="O1542" t="str">
        <f>IF(OR(ISBLANK(draft_picks[[#This Row],[veto_drafter_team_id]]),draft_picks[[#This Row],[veto_drafter_team_id]]=""),"",_xlfn.XLOOKUP(draft_picks[[#This Row],[veto_drafter_team_id]],drafter_teams[id],drafter_teams[name]))</f>
        <v/>
      </c>
      <c r="Q1542" t="s">
        <v>15497</v>
      </c>
      <c r="R1542" t="str">
        <f>IF(OR(ISBLANK(draft_picks[[#This Row],[veto_override_drafter_id]]),draft_picks[[#This Row],[veto_override_drafter_id]]=""),"",_xlfn.XLOOKUP(draft_picks[[#This Row],[veto_override_drafter_id]],drafters[id],drafters[name]))</f>
        <v/>
      </c>
      <c r="S1542" t="s">
        <v>15497</v>
      </c>
      <c r="T1542" t="str">
        <f>IF(OR(ISBLANK(draft_picks[[#This Row],[veto_override_team_id]]),draft_picks[[#This Row],[veto_override_team_id]]=""),"",_xlfn.XLOOKUP(draft_picks[[#This Row],[veto_override_team_id]],drafter_teams[id],drafter_teams[name]))</f>
        <v/>
      </c>
    </row>
    <row r="1543" spans="1:20" x14ac:dyDescent="0.25">
      <c r="A1543" t="s">
        <v>546</v>
      </c>
      <c r="B1543" t="str">
        <f>_xlfn.XLOOKUP(draft_picks[[#This Row],[draft_id]],drafts[id],drafts[title])</f>
        <v>Body Horror</v>
      </c>
      <c r="C1543" s="3">
        <v>5</v>
      </c>
      <c r="D1543">
        <f>IF(C1542&lt;draft_picks[[#This Row],[position]],1,IF(C1542&gt;draft_picks[[#This Row],[position]],D1542+1,IF(C1542=draft_picks[[#This Row],[position]],D1542+1)))</f>
        <v>2</v>
      </c>
      <c r="E1543" t="s">
        <v>5925</v>
      </c>
      <c r="F1543" t="str">
        <f>IF(ISBLANK(draft_picks[[#This Row],[movie_id]]),"",_xlfn.XLOOKUP(draft_picks[[#This Row],[movie_id]],drafts.movies[id],drafts.movies[movie_title]))</f>
        <v>Body Parts</v>
      </c>
      <c r="G1543" s="3" t="s">
        <v>805</v>
      </c>
      <c r="H1543" t="str">
        <f>IF(ISBLANK(draft_picks[[#This Row],[drafter_id]]),"",_xlfn.XLOOKUP(draft_picks[[#This Row],[drafter_id]],drafters[id],drafters[name]))</f>
        <v>Elric Kane</v>
      </c>
      <c r="J1543" t="str">
        <f>IF(ISBLANK(draft_picks[[#This Row],[drafter_team_id]]),"",_xlfn.XLOOKUP(draft_picks[[#This Row],[drafter_team_id]],drafter_teams[id],drafter_teams[name]))</f>
        <v/>
      </c>
      <c r="K1543" s="3" t="s">
        <v>15484</v>
      </c>
      <c r="L1543" t="s">
        <v>845</v>
      </c>
      <c r="M1543" t="str">
        <f>IF(OR(ISBLANK(draft_picks[[#This Row],[veto_drafter_id]]),draft_picks[[#This Row],[veto_drafter_id]]=""),"",_xlfn.XLOOKUP(draft_picks[[#This Row],[veto_drafter_id]],drafters[id],drafters[name]))</f>
        <v>Rebekah McKendry</v>
      </c>
      <c r="N1543" t="s">
        <v>15497</v>
      </c>
      <c r="O1543" t="str">
        <f>IF(OR(ISBLANK(draft_picks[[#This Row],[veto_drafter_team_id]]),draft_picks[[#This Row],[veto_drafter_team_id]]=""),"",_xlfn.XLOOKUP(draft_picks[[#This Row],[veto_drafter_team_id]],drafter_teams[id],drafter_teams[name]))</f>
        <v/>
      </c>
      <c r="Q1543" t="s">
        <v>15497</v>
      </c>
      <c r="R1543" t="str">
        <f>IF(OR(ISBLANK(draft_picks[[#This Row],[veto_override_drafter_id]]),draft_picks[[#This Row],[veto_override_drafter_id]]=""),"",_xlfn.XLOOKUP(draft_picks[[#This Row],[veto_override_drafter_id]],drafters[id],drafters[name]))</f>
        <v/>
      </c>
      <c r="S1543" t="s">
        <v>15497</v>
      </c>
      <c r="T1543" t="str">
        <f>IF(OR(ISBLANK(draft_picks[[#This Row],[veto_override_team_id]]),draft_picks[[#This Row],[veto_override_team_id]]=""),"",_xlfn.XLOOKUP(draft_picks[[#This Row],[veto_override_team_id]],drafter_teams[id],drafter_teams[name]))</f>
        <v/>
      </c>
    </row>
    <row r="1544" spans="1:20" x14ac:dyDescent="0.25">
      <c r="A1544" t="s">
        <v>546</v>
      </c>
      <c r="B1544" t="str">
        <f>_xlfn.XLOOKUP(draft_picks[[#This Row],[draft_id]],drafts[id],drafts[title])</f>
        <v>Body Horror</v>
      </c>
      <c r="C1544" s="3">
        <v>5</v>
      </c>
      <c r="D1544">
        <f>IF(C1543&lt;draft_picks[[#This Row],[position]],1,IF(C1543&gt;draft_picks[[#This Row],[position]],D1543+1,IF(C1543=draft_picks[[#This Row],[position]],D1543+1)))</f>
        <v>3</v>
      </c>
      <c r="E1544" t="s">
        <v>4572</v>
      </c>
      <c r="F1544" t="str">
        <f>IF(ISBLANK(draft_picks[[#This Row],[movie_id]]),"",_xlfn.XLOOKUP(draft_picks[[#This Row],[movie_id]],drafts.movies[id],drafts.movies[movie_title]))</f>
        <v>Seconds</v>
      </c>
      <c r="G1544" s="3" t="s">
        <v>805</v>
      </c>
      <c r="H1544" t="str">
        <f>IF(ISBLANK(draft_picks[[#This Row],[drafter_id]]),"",_xlfn.XLOOKUP(draft_picks[[#This Row],[drafter_id]],drafters[id],drafters[name]))</f>
        <v>Elric Kane</v>
      </c>
      <c r="J1544" t="str">
        <f>IF(ISBLANK(draft_picks[[#This Row],[drafter_team_id]]),"",_xlfn.XLOOKUP(draft_picks[[#This Row],[drafter_team_id]],drafter_teams[id],drafter_teams[name]))</f>
        <v/>
      </c>
      <c r="K1544" s="3" t="s">
        <v>15497</v>
      </c>
      <c r="L1544" t="s">
        <v>15497</v>
      </c>
      <c r="M1544" t="str">
        <f>IF(OR(ISBLANK(draft_picks[[#This Row],[veto_drafter_id]]),draft_picks[[#This Row],[veto_drafter_id]]=""),"",_xlfn.XLOOKUP(draft_picks[[#This Row],[veto_drafter_id]],drafters[id],drafters[name]))</f>
        <v/>
      </c>
      <c r="N1544" t="s">
        <v>15497</v>
      </c>
      <c r="O1544" t="str">
        <f>IF(OR(ISBLANK(draft_picks[[#This Row],[veto_drafter_team_id]]),draft_picks[[#This Row],[veto_drafter_team_id]]=""),"",_xlfn.XLOOKUP(draft_picks[[#This Row],[veto_drafter_team_id]],drafter_teams[id],drafter_teams[name]))</f>
        <v/>
      </c>
      <c r="Q1544" t="s">
        <v>15497</v>
      </c>
      <c r="R1544" t="str">
        <f>IF(OR(ISBLANK(draft_picks[[#This Row],[veto_override_drafter_id]]),draft_picks[[#This Row],[veto_override_drafter_id]]=""),"",_xlfn.XLOOKUP(draft_picks[[#This Row],[veto_override_drafter_id]],drafters[id],drafters[name]))</f>
        <v/>
      </c>
      <c r="S1544" t="s">
        <v>15497</v>
      </c>
      <c r="T1544" t="str">
        <f>IF(OR(ISBLANK(draft_picks[[#This Row],[veto_override_team_id]]),draft_picks[[#This Row],[veto_override_team_id]]=""),"",_xlfn.XLOOKUP(draft_picks[[#This Row],[veto_override_team_id]],drafter_teams[id],drafter_teams[name]))</f>
        <v/>
      </c>
    </row>
    <row r="1545" spans="1:20" x14ac:dyDescent="0.25">
      <c r="A1545" t="s">
        <v>546</v>
      </c>
      <c r="B1545" t="str">
        <f>_xlfn.XLOOKUP(draft_picks[[#This Row],[draft_id]],drafts[id],drafts[title])</f>
        <v>Body Horror</v>
      </c>
      <c r="C1545" s="3">
        <v>4</v>
      </c>
      <c r="D1545">
        <f>IF(C1544&lt;draft_picks[[#This Row],[position]],1,IF(C1544&gt;draft_picks[[#This Row],[position]],D1544+1,IF(C1544=draft_picks[[#This Row],[position]],D1544+1)))</f>
        <v>4</v>
      </c>
      <c r="E1545" t="s">
        <v>3124</v>
      </c>
      <c r="F1545" t="str">
        <f>IF(ISBLANK(draft_picks[[#This Row],[movie_id]]),"",_xlfn.XLOOKUP(draft_picks[[#This Row],[movie_id]],drafts.movies[id],drafts.movies[movie_title]))</f>
        <v>Tokyo Gore Police</v>
      </c>
      <c r="G1545" s="3" t="s">
        <v>845</v>
      </c>
      <c r="H1545" t="str">
        <f>IF(ISBLANK(draft_picks[[#This Row],[drafter_id]]),"",_xlfn.XLOOKUP(draft_picks[[#This Row],[drafter_id]],drafters[id],drafters[name]))</f>
        <v>Rebekah McKendry</v>
      </c>
      <c r="J1545" t="str">
        <f>IF(ISBLANK(draft_picks[[#This Row],[drafter_team_id]]),"",_xlfn.XLOOKUP(draft_picks[[#This Row],[drafter_team_id]],drafter_teams[id],drafter_teams[name]))</f>
        <v/>
      </c>
      <c r="K1545" s="3" t="s">
        <v>15497</v>
      </c>
      <c r="L1545" t="s">
        <v>15497</v>
      </c>
      <c r="M1545" t="str">
        <f>IF(OR(ISBLANK(draft_picks[[#This Row],[veto_drafter_id]]),draft_picks[[#This Row],[veto_drafter_id]]=""),"",_xlfn.XLOOKUP(draft_picks[[#This Row],[veto_drafter_id]],drafters[id],drafters[name]))</f>
        <v/>
      </c>
      <c r="N1545" t="s">
        <v>15497</v>
      </c>
      <c r="O1545" t="str">
        <f>IF(OR(ISBLANK(draft_picks[[#This Row],[veto_drafter_team_id]]),draft_picks[[#This Row],[veto_drafter_team_id]]=""),"",_xlfn.XLOOKUP(draft_picks[[#This Row],[veto_drafter_team_id]],drafter_teams[id],drafter_teams[name]))</f>
        <v/>
      </c>
      <c r="Q1545" t="s">
        <v>15497</v>
      </c>
      <c r="R1545" t="str">
        <f>IF(OR(ISBLANK(draft_picks[[#This Row],[veto_override_drafter_id]]),draft_picks[[#This Row],[veto_override_drafter_id]]=""),"",_xlfn.XLOOKUP(draft_picks[[#This Row],[veto_override_drafter_id]],drafters[id],drafters[name]))</f>
        <v/>
      </c>
      <c r="S1545" t="s">
        <v>15497</v>
      </c>
      <c r="T1545" t="str">
        <f>IF(OR(ISBLANK(draft_picks[[#This Row],[veto_override_team_id]]),draft_picks[[#This Row],[veto_override_team_id]]=""),"",_xlfn.XLOOKUP(draft_picks[[#This Row],[veto_override_team_id]],drafter_teams[id],drafter_teams[name]))</f>
        <v/>
      </c>
    </row>
    <row r="1546" spans="1:20" x14ac:dyDescent="0.25">
      <c r="A1546" t="s">
        <v>546</v>
      </c>
      <c r="B1546" t="str">
        <f>_xlfn.XLOOKUP(draft_picks[[#This Row],[draft_id]],drafts[id],drafts[title])</f>
        <v>Body Horror</v>
      </c>
      <c r="C1546" s="3">
        <v>3</v>
      </c>
      <c r="D1546">
        <f>IF(C1545&lt;draft_picks[[#This Row],[position]],1,IF(C1545&gt;draft_picks[[#This Row],[position]],D1545+1,IF(C1545=draft_picks[[#This Row],[position]],D1545+1)))</f>
        <v>5</v>
      </c>
      <c r="E1546" t="s">
        <v>5925</v>
      </c>
      <c r="F1546" t="str">
        <f>IF(ISBLANK(draft_picks[[#This Row],[movie_id]]),"",_xlfn.XLOOKUP(draft_picks[[#This Row],[movie_id]],drafts.movies[id],drafts.movies[movie_title]))</f>
        <v>Body Parts</v>
      </c>
      <c r="G1546" s="3" t="s">
        <v>805</v>
      </c>
      <c r="H1546" t="str">
        <f>IF(ISBLANK(draft_picks[[#This Row],[drafter_id]]),"",_xlfn.XLOOKUP(draft_picks[[#This Row],[drafter_id]],drafters[id],drafters[name]))</f>
        <v>Elric Kane</v>
      </c>
      <c r="J1546" t="str">
        <f>IF(ISBLANK(draft_picks[[#This Row],[drafter_team_id]]),"",_xlfn.XLOOKUP(draft_picks[[#This Row],[drafter_team_id]],drafter_teams[id],drafter_teams[name]))</f>
        <v/>
      </c>
      <c r="K1546" s="3" t="s">
        <v>15484</v>
      </c>
      <c r="L1546" t="s">
        <v>845</v>
      </c>
      <c r="M1546" t="str">
        <f>IF(OR(ISBLANK(draft_picks[[#This Row],[veto_drafter_id]]),draft_picks[[#This Row],[veto_drafter_id]]=""),"",_xlfn.XLOOKUP(draft_picks[[#This Row],[veto_drafter_id]],drafters[id],drafters[name]))</f>
        <v>Rebekah McKendry</v>
      </c>
      <c r="N1546" t="s">
        <v>15497</v>
      </c>
      <c r="O1546" t="str">
        <f>IF(OR(ISBLANK(draft_picks[[#This Row],[veto_drafter_team_id]]),draft_picks[[#This Row],[veto_drafter_team_id]]=""),"",_xlfn.XLOOKUP(draft_picks[[#This Row],[veto_drafter_team_id]],drafter_teams[id],drafter_teams[name]))</f>
        <v/>
      </c>
      <c r="Q1546" t="s">
        <v>15497</v>
      </c>
      <c r="R1546" t="str">
        <f>IF(OR(ISBLANK(draft_picks[[#This Row],[veto_override_drafter_id]]),draft_picks[[#This Row],[veto_override_drafter_id]]=""),"",_xlfn.XLOOKUP(draft_picks[[#This Row],[veto_override_drafter_id]],drafters[id],drafters[name]))</f>
        <v/>
      </c>
      <c r="S1546" t="s">
        <v>15497</v>
      </c>
      <c r="T1546" t="str">
        <f>IF(OR(ISBLANK(draft_picks[[#This Row],[veto_override_team_id]]),draft_picks[[#This Row],[veto_override_team_id]]=""),"",_xlfn.XLOOKUP(draft_picks[[#This Row],[veto_override_team_id]],drafter_teams[id],drafter_teams[name]))</f>
        <v/>
      </c>
    </row>
    <row r="1547" spans="1:20" x14ac:dyDescent="0.25">
      <c r="A1547" t="s">
        <v>546</v>
      </c>
      <c r="B1547" t="str">
        <f>_xlfn.XLOOKUP(draft_picks[[#This Row],[draft_id]],drafts[id],drafts[title])</f>
        <v>Body Horror</v>
      </c>
      <c r="C1547" s="3">
        <v>3</v>
      </c>
      <c r="D1547">
        <f>IF(C1546&lt;draft_picks[[#This Row],[position]],1,IF(C1546&gt;draft_picks[[#This Row],[position]],D1546+1,IF(C1546=draft_picks[[#This Row],[position]],D1546+1)))</f>
        <v>6</v>
      </c>
      <c r="E1547" t="s">
        <v>7608</v>
      </c>
      <c r="F1547" t="str">
        <f>IF(ISBLANK(draft_picks[[#This Row],[movie_id]]),"",_xlfn.XLOOKUP(draft_picks[[#This Row],[movie_id]],drafts.movies[id],drafts.movies[movie_title]))</f>
        <v>Society</v>
      </c>
      <c r="G1547" s="3" t="s">
        <v>805</v>
      </c>
      <c r="H1547" t="str">
        <f>IF(ISBLANK(draft_picks[[#This Row],[drafter_id]]),"",_xlfn.XLOOKUP(draft_picks[[#This Row],[drafter_id]],drafters[id],drafters[name]))</f>
        <v>Elric Kane</v>
      </c>
      <c r="J1547" t="str">
        <f>IF(ISBLANK(draft_picks[[#This Row],[drafter_team_id]]),"",_xlfn.XLOOKUP(draft_picks[[#This Row],[drafter_team_id]],drafter_teams[id],drafter_teams[name]))</f>
        <v/>
      </c>
      <c r="K1547" s="3" t="s">
        <v>15497</v>
      </c>
      <c r="L1547" t="s">
        <v>15497</v>
      </c>
      <c r="M1547" t="str">
        <f>IF(OR(ISBLANK(draft_picks[[#This Row],[veto_drafter_id]]),draft_picks[[#This Row],[veto_drafter_id]]=""),"",_xlfn.XLOOKUP(draft_picks[[#This Row],[veto_drafter_id]],drafters[id],drafters[name]))</f>
        <v/>
      </c>
      <c r="N1547" t="s">
        <v>15497</v>
      </c>
      <c r="O1547" t="str">
        <f>IF(OR(ISBLANK(draft_picks[[#This Row],[veto_drafter_team_id]]),draft_picks[[#This Row],[veto_drafter_team_id]]=""),"",_xlfn.XLOOKUP(draft_picks[[#This Row],[veto_drafter_team_id]],drafter_teams[id],drafter_teams[name]))</f>
        <v/>
      </c>
      <c r="Q1547" t="s">
        <v>15497</v>
      </c>
      <c r="R1547" t="str">
        <f>IF(OR(ISBLANK(draft_picks[[#This Row],[veto_override_drafter_id]]),draft_picks[[#This Row],[veto_override_drafter_id]]=""),"",_xlfn.XLOOKUP(draft_picks[[#This Row],[veto_override_drafter_id]],drafters[id],drafters[name]))</f>
        <v/>
      </c>
      <c r="S1547" t="s">
        <v>15497</v>
      </c>
      <c r="T1547" t="str">
        <f>IF(OR(ISBLANK(draft_picks[[#This Row],[veto_override_team_id]]),draft_picks[[#This Row],[veto_override_team_id]]=""),"",_xlfn.XLOOKUP(draft_picks[[#This Row],[veto_override_team_id]],drafter_teams[id],drafter_teams[name]))</f>
        <v/>
      </c>
    </row>
    <row r="1548" spans="1:20" x14ac:dyDescent="0.25">
      <c r="A1548" t="s">
        <v>546</v>
      </c>
      <c r="B1548" t="str">
        <f>_xlfn.XLOOKUP(draft_picks[[#This Row],[draft_id]],drafts[id],drafts[title])</f>
        <v>Body Horror</v>
      </c>
      <c r="C1548" s="3">
        <v>2</v>
      </c>
      <c r="D1548">
        <f>IF(C1547&lt;draft_picks[[#This Row],[position]],1,IF(C1547&gt;draft_picks[[#This Row],[position]],D1547+1,IF(C1547=draft_picks[[#This Row],[position]],D1547+1)))</f>
        <v>7</v>
      </c>
      <c r="E1548" t="s">
        <v>2874</v>
      </c>
      <c r="F1548" t="str">
        <f>IF(ISBLANK(draft_picks[[#This Row],[movie_id]]),"",_xlfn.XLOOKUP(draft_picks[[#This Row],[movie_id]],drafts.movies[id],drafts.movies[movie_title]))</f>
        <v>In My Skin</v>
      </c>
      <c r="G1548" s="3" t="s">
        <v>845</v>
      </c>
      <c r="H1548" t="str">
        <f>IF(ISBLANK(draft_picks[[#This Row],[drafter_id]]),"",_xlfn.XLOOKUP(draft_picks[[#This Row],[drafter_id]],drafters[id],drafters[name]))</f>
        <v>Rebekah McKendry</v>
      </c>
      <c r="J1548" t="str">
        <f>IF(ISBLANK(draft_picks[[#This Row],[drafter_team_id]]),"",_xlfn.XLOOKUP(draft_picks[[#This Row],[drafter_team_id]],drafter_teams[id],drafter_teams[name]))</f>
        <v/>
      </c>
      <c r="K1548" s="3" t="s">
        <v>15497</v>
      </c>
      <c r="L1548" t="s">
        <v>15497</v>
      </c>
      <c r="M1548" t="str">
        <f>IF(OR(ISBLANK(draft_picks[[#This Row],[veto_drafter_id]]),draft_picks[[#This Row],[veto_drafter_id]]=""),"",_xlfn.XLOOKUP(draft_picks[[#This Row],[veto_drafter_id]],drafters[id],drafters[name]))</f>
        <v/>
      </c>
      <c r="N1548" t="s">
        <v>15497</v>
      </c>
      <c r="O1548" t="str">
        <f>IF(OR(ISBLANK(draft_picks[[#This Row],[veto_drafter_team_id]]),draft_picks[[#This Row],[veto_drafter_team_id]]=""),"",_xlfn.XLOOKUP(draft_picks[[#This Row],[veto_drafter_team_id]],drafter_teams[id],drafter_teams[name]))</f>
        <v/>
      </c>
      <c r="Q1548" t="s">
        <v>15497</v>
      </c>
      <c r="R1548" t="str">
        <f>IF(OR(ISBLANK(draft_picks[[#This Row],[veto_override_drafter_id]]),draft_picks[[#This Row],[veto_override_drafter_id]]=""),"",_xlfn.XLOOKUP(draft_picks[[#This Row],[veto_override_drafter_id]],drafters[id],drafters[name]))</f>
        <v/>
      </c>
      <c r="S1548" t="s">
        <v>15497</v>
      </c>
      <c r="T1548" t="str">
        <f>IF(OR(ISBLANK(draft_picks[[#This Row],[veto_override_team_id]]),draft_picks[[#This Row],[veto_override_team_id]]=""),"",_xlfn.XLOOKUP(draft_picks[[#This Row],[veto_override_team_id]],drafter_teams[id],drafter_teams[name]))</f>
        <v/>
      </c>
    </row>
    <row r="1549" spans="1:20" x14ac:dyDescent="0.25">
      <c r="A1549" t="s">
        <v>546</v>
      </c>
      <c r="B1549" t="str">
        <f>_xlfn.XLOOKUP(draft_picks[[#This Row],[draft_id]],drafts[id],drafts[title])</f>
        <v>Body Horror</v>
      </c>
      <c r="C1549" s="3">
        <v>1</v>
      </c>
      <c r="D1549">
        <f>IF(C1548&lt;draft_picks[[#This Row],[position]],1,IF(C1548&gt;draft_picks[[#This Row],[position]],D1548+1,IF(C1548=draft_picks[[#This Row],[position]],D1548+1)))</f>
        <v>8</v>
      </c>
      <c r="E1549" t="s">
        <v>1425</v>
      </c>
      <c r="F1549" t="str">
        <f>IF(ISBLANK(draft_picks[[#This Row],[movie_id]]),"",_xlfn.XLOOKUP(draft_picks[[#This Row],[movie_id]],drafts.movies[id],drafts.movies[movie_title]))</f>
        <v>The Fly</v>
      </c>
      <c r="G1549" s="3" t="s">
        <v>805</v>
      </c>
      <c r="H1549" t="str">
        <f>IF(ISBLANK(draft_picks[[#This Row],[drafter_id]]),"",_xlfn.XLOOKUP(draft_picks[[#This Row],[drafter_id]],drafters[id],drafters[name]))</f>
        <v>Elric Kane</v>
      </c>
      <c r="J1549" t="str">
        <f>IF(ISBLANK(draft_picks[[#This Row],[drafter_team_id]]),"",_xlfn.XLOOKUP(draft_picks[[#This Row],[drafter_team_id]],drafter_teams[id],drafter_teams[name]))</f>
        <v/>
      </c>
      <c r="K1549" s="3" t="s">
        <v>15497</v>
      </c>
      <c r="L1549" t="s">
        <v>15497</v>
      </c>
      <c r="M1549" t="str">
        <f>IF(OR(ISBLANK(draft_picks[[#This Row],[veto_drafter_id]]),draft_picks[[#This Row],[veto_drafter_id]]=""),"",_xlfn.XLOOKUP(draft_picks[[#This Row],[veto_drafter_id]],drafters[id],drafters[name]))</f>
        <v/>
      </c>
      <c r="N1549" t="s">
        <v>15497</v>
      </c>
      <c r="O1549" t="str">
        <f>IF(OR(ISBLANK(draft_picks[[#This Row],[veto_drafter_team_id]]),draft_picks[[#This Row],[veto_drafter_team_id]]=""),"",_xlfn.XLOOKUP(draft_picks[[#This Row],[veto_drafter_team_id]],drafter_teams[id],drafter_teams[name]))</f>
        <v/>
      </c>
      <c r="Q1549" t="s">
        <v>15497</v>
      </c>
      <c r="R1549" t="str">
        <f>IF(OR(ISBLANK(draft_picks[[#This Row],[veto_override_drafter_id]]),draft_picks[[#This Row],[veto_override_drafter_id]]=""),"",_xlfn.XLOOKUP(draft_picks[[#This Row],[veto_override_drafter_id]],drafters[id],drafters[name]))</f>
        <v/>
      </c>
      <c r="S1549" t="s">
        <v>15497</v>
      </c>
      <c r="T1549" t="str">
        <f>IF(OR(ISBLANK(draft_picks[[#This Row],[veto_override_team_id]]),draft_picks[[#This Row],[veto_override_team_id]]=""),"",_xlfn.XLOOKUP(draft_picks[[#This Row],[veto_override_team_id]],drafter_teams[id],drafter_teams[name]))</f>
        <v/>
      </c>
    </row>
    <row r="1550" spans="1:20" x14ac:dyDescent="0.25">
      <c r="A1550" t="s">
        <v>663</v>
      </c>
      <c r="B1550" t="str">
        <f>_xlfn.XLOOKUP(draft_picks[[#This Row],[draft_id]],drafts[id],drafts[title])</f>
        <v>Baseball Mini-Mega</v>
      </c>
      <c r="C1550" s="3">
        <v>11</v>
      </c>
      <c r="D1550">
        <f>IF(C1549&lt;draft_picks[[#This Row],[position]],1,IF(C1549&gt;draft_picks[[#This Row],[position]],D1549+1,IF(C1549=draft_picks[[#This Row],[position]],D1549+1)))</f>
        <v>1</v>
      </c>
      <c r="E1550" t="s">
        <v>5486</v>
      </c>
      <c r="F1550" t="str">
        <f>IF(ISBLANK(draft_picks[[#This Row],[movie_id]]),"",_xlfn.XLOOKUP(draft_picks[[#This Row],[movie_id]],drafts.movies[id],drafts.movies[movie_title]))</f>
        <v>Everybody Wants Some!!</v>
      </c>
      <c r="G1550" s="3" t="s">
        <v>971</v>
      </c>
      <c r="H1550" t="str">
        <f>IF(ISBLANK(draft_picks[[#This Row],[drafter_id]]),"",_xlfn.XLOOKUP(draft_picks[[#This Row],[drafter_id]],drafters[id],drafters[name]))</f>
        <v>Amanda Smith</v>
      </c>
      <c r="J1550" t="str">
        <f>IF(ISBLANK(draft_picks[[#This Row],[drafter_team_id]]),"",_xlfn.XLOOKUP(draft_picks[[#This Row],[drafter_team_id]],drafter_teams[id],drafter_teams[name]))</f>
        <v/>
      </c>
      <c r="K1550" s="3" t="s">
        <v>15497</v>
      </c>
      <c r="L1550" t="s">
        <v>15497</v>
      </c>
      <c r="M1550" t="str">
        <f>IF(OR(ISBLANK(draft_picks[[#This Row],[veto_drafter_id]]),draft_picks[[#This Row],[veto_drafter_id]]=""),"",_xlfn.XLOOKUP(draft_picks[[#This Row],[veto_drafter_id]],drafters[id],drafters[name]))</f>
        <v/>
      </c>
      <c r="N1550" t="s">
        <v>15497</v>
      </c>
      <c r="O1550" t="str">
        <f>IF(OR(ISBLANK(draft_picks[[#This Row],[veto_drafter_team_id]]),draft_picks[[#This Row],[veto_drafter_team_id]]=""),"",_xlfn.XLOOKUP(draft_picks[[#This Row],[veto_drafter_team_id]],drafter_teams[id],drafter_teams[name]))</f>
        <v/>
      </c>
      <c r="Q1550" t="s">
        <v>15497</v>
      </c>
      <c r="R1550" t="str">
        <f>IF(OR(ISBLANK(draft_picks[[#This Row],[veto_override_drafter_id]]),draft_picks[[#This Row],[veto_override_drafter_id]]=""),"",_xlfn.XLOOKUP(draft_picks[[#This Row],[veto_override_drafter_id]],drafters[id],drafters[name]))</f>
        <v/>
      </c>
      <c r="S1550" t="s">
        <v>15497</v>
      </c>
      <c r="T1550" t="str">
        <f>IF(OR(ISBLANK(draft_picks[[#This Row],[veto_override_team_id]]),draft_picks[[#This Row],[veto_override_team_id]]=""),"",_xlfn.XLOOKUP(draft_picks[[#This Row],[veto_override_team_id]],drafter_teams[id],drafter_teams[name]))</f>
        <v/>
      </c>
    </row>
    <row r="1551" spans="1:20" x14ac:dyDescent="0.25">
      <c r="A1551" t="s">
        <v>663</v>
      </c>
      <c r="B1551" t="str">
        <f>_xlfn.XLOOKUP(draft_picks[[#This Row],[draft_id]],drafts[id],drafts[title])</f>
        <v>Baseball Mini-Mega</v>
      </c>
      <c r="C1551" s="3">
        <v>10</v>
      </c>
      <c r="D1551">
        <f>IF(C1550&lt;draft_picks[[#This Row],[position]],1,IF(C1550&gt;draft_picks[[#This Row],[position]],D1550+1,IF(C1550=draft_picks[[#This Row],[position]],D1550+1)))</f>
        <v>2</v>
      </c>
      <c r="E1551" t="s">
        <v>8185</v>
      </c>
      <c r="F1551" t="str">
        <f>IF(ISBLANK(draft_picks[[#This Row],[movie_id]]),"",_xlfn.XLOOKUP(draft_picks[[#This Row],[movie_id]],drafts.movies[id],drafts.movies[movie_title]))</f>
        <v>Mr. 3000</v>
      </c>
      <c r="G1551" s="3" t="s">
        <v>971</v>
      </c>
      <c r="H1551" t="str">
        <f>IF(ISBLANK(draft_picks[[#This Row],[drafter_id]]),"",_xlfn.XLOOKUP(draft_picks[[#This Row],[drafter_id]],drafters[id],drafters[name]))</f>
        <v>Amanda Smith</v>
      </c>
      <c r="J1551" t="str">
        <f>IF(ISBLANK(draft_picks[[#This Row],[drafter_team_id]]),"",_xlfn.XLOOKUP(draft_picks[[#This Row],[drafter_team_id]],drafter_teams[id],drafter_teams[name]))</f>
        <v/>
      </c>
      <c r="K1551" s="3" t="s">
        <v>15484</v>
      </c>
      <c r="L1551" t="s">
        <v>915</v>
      </c>
      <c r="M1551" t="str">
        <f>IF(OR(ISBLANK(draft_picks[[#This Row],[veto_drafter_id]]),draft_picks[[#This Row],[veto_drafter_id]]=""),"",_xlfn.XLOOKUP(draft_picks[[#This Row],[veto_drafter_id]],drafters[id],drafters[name]))</f>
        <v>Billy Ray Brewton</v>
      </c>
      <c r="N1551" t="s">
        <v>15497</v>
      </c>
      <c r="O1551" t="str">
        <f>IF(OR(ISBLANK(draft_picks[[#This Row],[veto_drafter_team_id]]),draft_picks[[#This Row],[veto_drafter_team_id]]=""),"",_xlfn.XLOOKUP(draft_picks[[#This Row],[veto_drafter_team_id]],drafter_teams[id],drafter_teams[name]))</f>
        <v/>
      </c>
      <c r="Q1551" t="s">
        <v>15497</v>
      </c>
      <c r="R1551" t="str">
        <f>IF(OR(ISBLANK(draft_picks[[#This Row],[veto_override_drafter_id]]),draft_picks[[#This Row],[veto_override_drafter_id]]=""),"",_xlfn.XLOOKUP(draft_picks[[#This Row],[veto_override_drafter_id]],drafters[id],drafters[name]))</f>
        <v/>
      </c>
      <c r="S1551" t="s">
        <v>15497</v>
      </c>
      <c r="T1551" t="str">
        <f>IF(OR(ISBLANK(draft_picks[[#This Row],[veto_override_team_id]]),draft_picks[[#This Row],[veto_override_team_id]]=""),"",_xlfn.XLOOKUP(draft_picks[[#This Row],[veto_override_team_id]],drafter_teams[id],drafter_teams[name]))</f>
        <v/>
      </c>
    </row>
    <row r="1552" spans="1:20" x14ac:dyDescent="0.25">
      <c r="A1552" t="s">
        <v>663</v>
      </c>
      <c r="B1552" t="str">
        <f>_xlfn.XLOOKUP(draft_picks[[#This Row],[draft_id]],drafts[id],drafts[title])</f>
        <v>Baseball Mini-Mega</v>
      </c>
      <c r="C1552" s="3">
        <v>10</v>
      </c>
      <c r="D1552">
        <f>IF(C1551&lt;draft_picks[[#This Row],[position]],1,IF(C1551&gt;draft_picks[[#This Row],[position]],D1551+1,IF(C1551=draft_picks[[#This Row],[position]],D1551+1)))</f>
        <v>3</v>
      </c>
      <c r="E1552" t="s">
        <v>4665</v>
      </c>
      <c r="F1552" t="str">
        <f>IF(ISBLANK(draft_picks[[#This Row],[movie_id]]),"",_xlfn.XLOOKUP(draft_picks[[#This Row],[movie_id]],drafts.movies[id],drafts.movies[movie_title]))</f>
        <v>Moneyball</v>
      </c>
      <c r="G1552" s="3" t="s">
        <v>971</v>
      </c>
      <c r="H1552" t="str">
        <f>IF(ISBLANK(draft_picks[[#This Row],[drafter_id]]),"",_xlfn.XLOOKUP(draft_picks[[#This Row],[drafter_id]],drafters[id],drafters[name]))</f>
        <v>Amanda Smith</v>
      </c>
      <c r="J1552" t="str">
        <f>IF(ISBLANK(draft_picks[[#This Row],[drafter_team_id]]),"",_xlfn.XLOOKUP(draft_picks[[#This Row],[drafter_team_id]],drafter_teams[id],drafter_teams[name]))</f>
        <v/>
      </c>
      <c r="K1552" s="3" t="s">
        <v>15497</v>
      </c>
      <c r="L1552" t="s">
        <v>15497</v>
      </c>
      <c r="M1552" t="str">
        <f>IF(OR(ISBLANK(draft_picks[[#This Row],[veto_drafter_id]]),draft_picks[[#This Row],[veto_drafter_id]]=""),"",_xlfn.XLOOKUP(draft_picks[[#This Row],[veto_drafter_id]],drafters[id],drafters[name]))</f>
        <v/>
      </c>
      <c r="N1552" t="s">
        <v>15497</v>
      </c>
      <c r="O1552" t="str">
        <f>IF(OR(ISBLANK(draft_picks[[#This Row],[veto_drafter_team_id]]),draft_picks[[#This Row],[veto_drafter_team_id]]=""),"",_xlfn.XLOOKUP(draft_picks[[#This Row],[veto_drafter_team_id]],drafter_teams[id],drafter_teams[name]))</f>
        <v/>
      </c>
      <c r="Q1552" t="s">
        <v>15497</v>
      </c>
      <c r="R1552" t="str">
        <f>IF(OR(ISBLANK(draft_picks[[#This Row],[veto_override_drafter_id]]),draft_picks[[#This Row],[veto_override_drafter_id]]=""),"",_xlfn.XLOOKUP(draft_picks[[#This Row],[veto_override_drafter_id]],drafters[id],drafters[name]))</f>
        <v/>
      </c>
      <c r="S1552" t="s">
        <v>15497</v>
      </c>
      <c r="T1552" t="str">
        <f>IF(OR(ISBLANK(draft_picks[[#This Row],[veto_override_team_id]]),draft_picks[[#This Row],[veto_override_team_id]]=""),"",_xlfn.XLOOKUP(draft_picks[[#This Row],[veto_override_team_id]],drafter_teams[id],drafter_teams[name]))</f>
        <v/>
      </c>
    </row>
    <row r="1553" spans="1:20" x14ac:dyDescent="0.25">
      <c r="A1553" t="s">
        <v>663</v>
      </c>
      <c r="B1553" t="str">
        <f>_xlfn.XLOOKUP(draft_picks[[#This Row],[draft_id]],drafts[id],drafts[title])</f>
        <v>Baseball Mini-Mega</v>
      </c>
      <c r="C1553" s="3">
        <v>9</v>
      </c>
      <c r="D1553">
        <f>IF(C1552&lt;draft_picks[[#This Row],[position]],1,IF(C1552&gt;draft_picks[[#This Row],[position]],D1552+1,IF(C1552=draft_picks[[#This Row],[position]],D1552+1)))</f>
        <v>4</v>
      </c>
      <c r="E1553" t="s">
        <v>2069</v>
      </c>
      <c r="F1553" t="str">
        <f>IF(ISBLANK(draft_picks[[#This Row],[movie_id]]),"",_xlfn.XLOOKUP(draft_picks[[#This Row],[movie_id]],drafts.movies[id],drafts.movies[movie_title]))</f>
        <v>Sugar</v>
      </c>
      <c r="G1553" s="3" t="s">
        <v>825</v>
      </c>
      <c r="H1553" t="str">
        <f>IF(ISBLANK(draft_picks[[#This Row],[drafter_id]]),"",_xlfn.XLOOKUP(draft_picks[[#This Row],[drafter_id]],drafters[id],drafters[name]))</f>
        <v>Kenny Neibart</v>
      </c>
      <c r="J1553" t="str">
        <f>IF(ISBLANK(draft_picks[[#This Row],[drafter_team_id]]),"",_xlfn.XLOOKUP(draft_picks[[#This Row],[drafter_team_id]],drafter_teams[id],drafter_teams[name]))</f>
        <v/>
      </c>
      <c r="K1553" s="3" t="s">
        <v>15497</v>
      </c>
      <c r="L1553" t="s">
        <v>15497</v>
      </c>
      <c r="M1553" t="str">
        <f>IF(OR(ISBLANK(draft_picks[[#This Row],[veto_drafter_id]]),draft_picks[[#This Row],[veto_drafter_id]]=""),"",_xlfn.XLOOKUP(draft_picks[[#This Row],[veto_drafter_id]],drafters[id],drafters[name]))</f>
        <v/>
      </c>
      <c r="N1553" t="s">
        <v>15497</v>
      </c>
      <c r="O1553" t="str">
        <f>IF(OR(ISBLANK(draft_picks[[#This Row],[veto_drafter_team_id]]),draft_picks[[#This Row],[veto_drafter_team_id]]=""),"",_xlfn.XLOOKUP(draft_picks[[#This Row],[veto_drafter_team_id]],drafter_teams[id],drafter_teams[name]))</f>
        <v/>
      </c>
      <c r="Q1553" t="s">
        <v>15497</v>
      </c>
      <c r="R1553" t="str">
        <f>IF(OR(ISBLANK(draft_picks[[#This Row],[veto_override_drafter_id]]),draft_picks[[#This Row],[veto_override_drafter_id]]=""),"",_xlfn.XLOOKUP(draft_picks[[#This Row],[veto_override_drafter_id]],drafters[id],drafters[name]))</f>
        <v/>
      </c>
      <c r="S1553" t="s">
        <v>15497</v>
      </c>
      <c r="T1553" t="str">
        <f>IF(OR(ISBLANK(draft_picks[[#This Row],[veto_override_team_id]]),draft_picks[[#This Row],[veto_override_team_id]]=""),"",_xlfn.XLOOKUP(draft_picks[[#This Row],[veto_override_team_id]],drafter_teams[id],drafter_teams[name]))</f>
        <v/>
      </c>
    </row>
    <row r="1554" spans="1:20" x14ac:dyDescent="0.25">
      <c r="A1554" t="s">
        <v>663</v>
      </c>
      <c r="B1554" t="str">
        <f>_xlfn.XLOOKUP(draft_picks[[#This Row],[draft_id]],drafts[id],drafts[title])</f>
        <v>Baseball Mini-Mega</v>
      </c>
      <c r="C1554" s="3">
        <v>8</v>
      </c>
      <c r="D1554">
        <f>IF(C1553&lt;draft_picks[[#This Row],[position]],1,IF(C1553&gt;draft_picks[[#This Row],[position]],D1553+1,IF(C1553=draft_picks[[#This Row],[position]],D1553+1)))</f>
        <v>5</v>
      </c>
      <c r="E1554" t="s">
        <v>5543</v>
      </c>
      <c r="F1554" t="str">
        <f>IF(ISBLANK(draft_picks[[#This Row],[movie_id]]),"",_xlfn.XLOOKUP(draft_picks[[#This Row],[movie_id]],drafts.movies[id],drafts.movies[movie_title]))</f>
        <v>Damn Yankees</v>
      </c>
      <c r="G1554" s="3" t="s">
        <v>825</v>
      </c>
      <c r="H1554" t="str">
        <f>IF(ISBLANK(draft_picks[[#This Row],[drafter_id]]),"",_xlfn.XLOOKUP(draft_picks[[#This Row],[drafter_id]],drafters[id],drafters[name]))</f>
        <v>Kenny Neibart</v>
      </c>
      <c r="J1554" t="str">
        <f>IF(ISBLANK(draft_picks[[#This Row],[drafter_team_id]]),"",_xlfn.XLOOKUP(draft_picks[[#This Row],[drafter_team_id]],drafter_teams[id],drafter_teams[name]))</f>
        <v/>
      </c>
      <c r="K1554" s="3" t="s">
        <v>15497</v>
      </c>
      <c r="L1554" t="s">
        <v>15497</v>
      </c>
      <c r="M1554" t="str">
        <f>IF(OR(ISBLANK(draft_picks[[#This Row],[veto_drafter_id]]),draft_picks[[#This Row],[veto_drafter_id]]=""),"",_xlfn.XLOOKUP(draft_picks[[#This Row],[veto_drafter_id]],drafters[id],drafters[name]))</f>
        <v/>
      </c>
      <c r="N1554" t="s">
        <v>15497</v>
      </c>
      <c r="O1554" t="str">
        <f>IF(OR(ISBLANK(draft_picks[[#This Row],[veto_drafter_team_id]]),draft_picks[[#This Row],[veto_drafter_team_id]]=""),"",_xlfn.XLOOKUP(draft_picks[[#This Row],[veto_drafter_team_id]],drafter_teams[id],drafter_teams[name]))</f>
        <v/>
      </c>
      <c r="Q1554" t="s">
        <v>15497</v>
      </c>
      <c r="R1554" t="str">
        <f>IF(OR(ISBLANK(draft_picks[[#This Row],[veto_override_drafter_id]]),draft_picks[[#This Row],[veto_override_drafter_id]]=""),"",_xlfn.XLOOKUP(draft_picks[[#This Row],[veto_override_drafter_id]],drafters[id],drafters[name]))</f>
        <v/>
      </c>
      <c r="S1554" t="s">
        <v>15497</v>
      </c>
      <c r="T1554" t="str">
        <f>IF(OR(ISBLANK(draft_picks[[#This Row],[veto_override_team_id]]),draft_picks[[#This Row],[veto_override_team_id]]=""),"",_xlfn.XLOOKUP(draft_picks[[#This Row],[veto_override_team_id]],drafter_teams[id],drafter_teams[name]))</f>
        <v/>
      </c>
    </row>
    <row r="1555" spans="1:20" x14ac:dyDescent="0.25">
      <c r="A1555" t="s">
        <v>663</v>
      </c>
      <c r="B1555" t="str">
        <f>_xlfn.XLOOKUP(draft_picks[[#This Row],[draft_id]],drafts[id],drafts[title])</f>
        <v>Baseball Mini-Mega</v>
      </c>
      <c r="C1555" s="3">
        <v>7</v>
      </c>
      <c r="D1555">
        <f>IF(C1554&lt;draft_picks[[#This Row],[position]],1,IF(C1554&gt;draft_picks[[#This Row],[position]],D1554+1,IF(C1554=draft_picks[[#This Row],[position]],D1554+1)))</f>
        <v>6</v>
      </c>
      <c r="E1555" t="s">
        <v>4878</v>
      </c>
      <c r="F1555" t="str">
        <f>IF(ISBLANK(draft_picks[[#This Row],[movie_id]]),"",_xlfn.XLOOKUP(draft_picks[[#This Row],[movie_id]],drafts.movies[id],drafts.movies[movie_title]))</f>
        <v>A League of Their Own</v>
      </c>
      <c r="G1555" s="3" t="s">
        <v>915</v>
      </c>
      <c r="H1555" t="str">
        <f>IF(ISBLANK(draft_picks[[#This Row],[drafter_id]]),"",_xlfn.XLOOKUP(draft_picks[[#This Row],[drafter_id]],drafters[id],drafters[name]))</f>
        <v>Billy Ray Brewton</v>
      </c>
      <c r="J1555" t="str">
        <f>IF(ISBLANK(draft_picks[[#This Row],[drafter_team_id]]),"",_xlfn.XLOOKUP(draft_picks[[#This Row],[drafter_team_id]],drafter_teams[id],drafter_teams[name]))</f>
        <v/>
      </c>
      <c r="K1555" s="3" t="s">
        <v>15484</v>
      </c>
      <c r="L1555" t="s">
        <v>971</v>
      </c>
      <c r="M1555" t="str">
        <f>IF(OR(ISBLANK(draft_picks[[#This Row],[veto_drafter_id]]),draft_picks[[#This Row],[veto_drafter_id]]=""),"",_xlfn.XLOOKUP(draft_picks[[#This Row],[veto_drafter_id]],drafters[id],drafters[name]))</f>
        <v>Amanda Smith</v>
      </c>
      <c r="N1555" t="s">
        <v>15497</v>
      </c>
      <c r="O1555" t="str">
        <f>IF(OR(ISBLANK(draft_picks[[#This Row],[veto_drafter_team_id]]),draft_picks[[#This Row],[veto_drafter_team_id]]=""),"",_xlfn.XLOOKUP(draft_picks[[#This Row],[veto_drafter_team_id]],drafter_teams[id],drafter_teams[name]))</f>
        <v/>
      </c>
      <c r="Q1555" t="s">
        <v>15497</v>
      </c>
      <c r="R1555" t="str">
        <f>IF(OR(ISBLANK(draft_picks[[#This Row],[veto_override_drafter_id]]),draft_picks[[#This Row],[veto_override_drafter_id]]=""),"",_xlfn.XLOOKUP(draft_picks[[#This Row],[veto_override_drafter_id]],drafters[id],drafters[name]))</f>
        <v/>
      </c>
      <c r="S1555" t="s">
        <v>15497</v>
      </c>
      <c r="T1555" t="str">
        <f>IF(OR(ISBLANK(draft_picks[[#This Row],[veto_override_team_id]]),draft_picks[[#This Row],[veto_override_team_id]]=""),"",_xlfn.XLOOKUP(draft_picks[[#This Row],[veto_override_team_id]],drafter_teams[id],drafter_teams[name]))</f>
        <v/>
      </c>
    </row>
    <row r="1556" spans="1:20" x14ac:dyDescent="0.25">
      <c r="A1556" t="s">
        <v>663</v>
      </c>
      <c r="B1556" t="str">
        <f>_xlfn.XLOOKUP(draft_picks[[#This Row],[draft_id]],drafts[id],drafts[title])</f>
        <v>Baseball Mini-Mega</v>
      </c>
      <c r="C1556" s="3">
        <v>7</v>
      </c>
      <c r="D1556">
        <f>IF(C1555&lt;draft_picks[[#This Row],[position]],1,IF(C1555&gt;draft_picks[[#This Row],[position]],D1555+1,IF(C1555=draft_picks[[#This Row],[position]],D1555+1)))</f>
        <v>7</v>
      </c>
      <c r="E1556" t="s">
        <v>1733</v>
      </c>
      <c r="F1556" t="str">
        <f>IF(ISBLANK(draft_picks[[#This Row],[movie_id]]),"",_xlfn.XLOOKUP(draft_picks[[#This Row],[movie_id]],drafts.movies[id],drafts.movies[movie_title]))</f>
        <v>The Sandlot</v>
      </c>
      <c r="G1556" s="3" t="s">
        <v>915</v>
      </c>
      <c r="H1556" t="str">
        <f>IF(ISBLANK(draft_picks[[#This Row],[drafter_id]]),"",_xlfn.XLOOKUP(draft_picks[[#This Row],[drafter_id]],drafters[id],drafters[name]))</f>
        <v>Billy Ray Brewton</v>
      </c>
      <c r="J1556" t="str">
        <f>IF(ISBLANK(draft_picks[[#This Row],[drafter_team_id]]),"",_xlfn.XLOOKUP(draft_picks[[#This Row],[drafter_team_id]],drafter_teams[id],drafter_teams[name]))</f>
        <v/>
      </c>
      <c r="K1556" s="3" t="s">
        <v>15484</v>
      </c>
      <c r="L1556" t="s">
        <v>825</v>
      </c>
      <c r="M1556" t="str">
        <f>IF(OR(ISBLANK(draft_picks[[#This Row],[veto_drafter_id]]),draft_picks[[#This Row],[veto_drafter_id]]=""),"",_xlfn.XLOOKUP(draft_picks[[#This Row],[veto_drafter_id]],drafters[id],drafters[name]))</f>
        <v>Kenny Neibart</v>
      </c>
      <c r="N1556" t="s">
        <v>15497</v>
      </c>
      <c r="O1556" t="str">
        <f>IF(OR(ISBLANK(draft_picks[[#This Row],[veto_drafter_team_id]]),draft_picks[[#This Row],[veto_drafter_team_id]]=""),"",_xlfn.XLOOKUP(draft_picks[[#This Row],[veto_drafter_team_id]],drafter_teams[id],drafter_teams[name]))</f>
        <v/>
      </c>
      <c r="Q1556" t="s">
        <v>15497</v>
      </c>
      <c r="R1556" t="str">
        <f>IF(OR(ISBLANK(draft_picks[[#This Row],[veto_override_drafter_id]]),draft_picks[[#This Row],[veto_override_drafter_id]]=""),"",_xlfn.XLOOKUP(draft_picks[[#This Row],[veto_override_drafter_id]],drafters[id],drafters[name]))</f>
        <v/>
      </c>
      <c r="S1556" t="s">
        <v>15497</v>
      </c>
      <c r="T1556" t="str">
        <f>IF(OR(ISBLANK(draft_picks[[#This Row],[veto_override_team_id]]),draft_picks[[#This Row],[veto_override_team_id]]=""),"",_xlfn.XLOOKUP(draft_picks[[#This Row],[veto_override_team_id]],drafter_teams[id],drafter_teams[name]))</f>
        <v/>
      </c>
    </row>
    <row r="1557" spans="1:20" x14ac:dyDescent="0.25">
      <c r="A1557" t="s">
        <v>663</v>
      </c>
      <c r="B1557" t="str">
        <f>_xlfn.XLOOKUP(draft_picks[[#This Row],[draft_id]],drafts[id],drafts[title])</f>
        <v>Baseball Mini-Mega</v>
      </c>
      <c r="C1557" s="3">
        <v>7</v>
      </c>
      <c r="D1557">
        <f>IF(C1556&lt;draft_picks[[#This Row],[position]],1,IF(C1556&gt;draft_picks[[#This Row],[position]],D1556+1,IF(C1556=draft_picks[[#This Row],[position]],D1556+1)))</f>
        <v>8</v>
      </c>
      <c r="E1557" t="s">
        <v>6504</v>
      </c>
      <c r="F1557" t="str">
        <f>IF(ISBLANK(draft_picks[[#This Row],[movie_id]]),"",_xlfn.XLOOKUP(draft_picks[[#This Row],[movie_id]],drafts.movies[id],drafts.movies[movie_title]))</f>
        <v>The Natural</v>
      </c>
      <c r="G1557" s="3" t="s">
        <v>915</v>
      </c>
      <c r="H1557" t="str">
        <f>IF(ISBLANK(draft_picks[[#This Row],[drafter_id]]),"",_xlfn.XLOOKUP(draft_picks[[#This Row],[drafter_id]],drafters[id],drafters[name]))</f>
        <v>Billy Ray Brewton</v>
      </c>
      <c r="J1557" t="str">
        <f>IF(ISBLANK(draft_picks[[#This Row],[drafter_team_id]]),"",_xlfn.XLOOKUP(draft_picks[[#This Row],[drafter_team_id]],drafter_teams[id],drafter_teams[name]))</f>
        <v/>
      </c>
      <c r="K1557" s="3" t="s">
        <v>15497</v>
      </c>
      <c r="L1557" t="s">
        <v>15497</v>
      </c>
      <c r="M1557" t="str">
        <f>IF(OR(ISBLANK(draft_picks[[#This Row],[veto_drafter_id]]),draft_picks[[#This Row],[veto_drafter_id]]=""),"",_xlfn.XLOOKUP(draft_picks[[#This Row],[veto_drafter_id]],drafters[id],drafters[name]))</f>
        <v/>
      </c>
      <c r="N1557" t="s">
        <v>15497</v>
      </c>
      <c r="O1557" t="str">
        <f>IF(OR(ISBLANK(draft_picks[[#This Row],[veto_drafter_team_id]]),draft_picks[[#This Row],[veto_drafter_team_id]]=""),"",_xlfn.XLOOKUP(draft_picks[[#This Row],[veto_drafter_team_id]],drafter_teams[id],drafter_teams[name]))</f>
        <v/>
      </c>
      <c r="Q1557" t="s">
        <v>15497</v>
      </c>
      <c r="R1557" t="str">
        <f>IF(OR(ISBLANK(draft_picks[[#This Row],[veto_override_drafter_id]]),draft_picks[[#This Row],[veto_override_drafter_id]]=""),"",_xlfn.XLOOKUP(draft_picks[[#This Row],[veto_override_drafter_id]],drafters[id],drafters[name]))</f>
        <v/>
      </c>
      <c r="S1557" t="s">
        <v>15497</v>
      </c>
      <c r="T1557" t="str">
        <f>IF(OR(ISBLANK(draft_picks[[#This Row],[veto_override_team_id]]),draft_picks[[#This Row],[veto_override_team_id]]=""),"",_xlfn.XLOOKUP(draft_picks[[#This Row],[veto_override_team_id]],drafter_teams[id],drafter_teams[name]))</f>
        <v/>
      </c>
    </row>
    <row r="1558" spans="1:20" x14ac:dyDescent="0.25">
      <c r="A1558" t="s">
        <v>663</v>
      </c>
      <c r="B1558" t="str">
        <f>_xlfn.XLOOKUP(draft_picks[[#This Row],[draft_id]],drafts[id],drafts[title])</f>
        <v>Baseball Mini-Mega</v>
      </c>
      <c r="C1558" s="3">
        <v>6</v>
      </c>
      <c r="D1558">
        <f>IF(C1557&lt;draft_picks[[#This Row],[position]],1,IF(C1557&gt;draft_picks[[#This Row],[position]],D1557+1,IF(C1557=draft_picks[[#This Row],[position]],D1557+1)))</f>
        <v>9</v>
      </c>
      <c r="E1558" t="s">
        <v>1511</v>
      </c>
      <c r="F1558" t="str">
        <f>IF(ISBLANK(draft_picks[[#This Row],[movie_id]]),"",_xlfn.XLOOKUP(draft_picks[[#This Row],[movie_id]],drafts.movies[id],drafts.movies[movie_title]))</f>
        <v>The Bad News Bears</v>
      </c>
      <c r="G1558" s="3" t="s">
        <v>971</v>
      </c>
      <c r="H1558" t="str">
        <f>IF(ISBLANK(draft_picks[[#This Row],[drafter_id]]),"",_xlfn.XLOOKUP(draft_picks[[#This Row],[drafter_id]],drafters[id],drafters[name]))</f>
        <v>Amanda Smith</v>
      </c>
      <c r="J1558" t="str">
        <f>IF(ISBLANK(draft_picks[[#This Row],[drafter_team_id]]),"",_xlfn.XLOOKUP(draft_picks[[#This Row],[drafter_team_id]],drafter_teams[id],drafter_teams[name]))</f>
        <v/>
      </c>
      <c r="K1558" s="3" t="s">
        <v>15497</v>
      </c>
      <c r="L1558" t="s">
        <v>15497</v>
      </c>
      <c r="M1558" t="str">
        <f>IF(OR(ISBLANK(draft_picks[[#This Row],[veto_drafter_id]]),draft_picks[[#This Row],[veto_drafter_id]]=""),"",_xlfn.XLOOKUP(draft_picks[[#This Row],[veto_drafter_id]],drafters[id],drafters[name]))</f>
        <v/>
      </c>
      <c r="N1558" t="s">
        <v>15497</v>
      </c>
      <c r="O1558" t="str">
        <f>IF(OR(ISBLANK(draft_picks[[#This Row],[veto_drafter_team_id]]),draft_picks[[#This Row],[veto_drafter_team_id]]=""),"",_xlfn.XLOOKUP(draft_picks[[#This Row],[veto_drafter_team_id]],drafter_teams[id],drafter_teams[name]))</f>
        <v/>
      </c>
      <c r="Q1558" t="s">
        <v>15497</v>
      </c>
      <c r="R1558" t="str">
        <f>IF(OR(ISBLANK(draft_picks[[#This Row],[veto_override_drafter_id]]),draft_picks[[#This Row],[veto_override_drafter_id]]=""),"",_xlfn.XLOOKUP(draft_picks[[#This Row],[veto_override_drafter_id]],drafters[id],drafters[name]))</f>
        <v/>
      </c>
      <c r="S1558" t="s">
        <v>15497</v>
      </c>
      <c r="T1558" t="str">
        <f>IF(OR(ISBLANK(draft_picks[[#This Row],[veto_override_team_id]]),draft_picks[[#This Row],[veto_override_team_id]]=""),"",_xlfn.XLOOKUP(draft_picks[[#This Row],[veto_override_team_id]],drafter_teams[id],drafter_teams[name]))</f>
        <v/>
      </c>
    </row>
    <row r="1559" spans="1:20" x14ac:dyDescent="0.25">
      <c r="A1559" t="s">
        <v>663</v>
      </c>
      <c r="B1559" t="str">
        <f>_xlfn.XLOOKUP(draft_picks[[#This Row],[draft_id]],drafts[id],drafts[title])</f>
        <v>Baseball Mini-Mega</v>
      </c>
      <c r="C1559" s="3">
        <v>5</v>
      </c>
      <c r="D1559">
        <f>IF(C1558&lt;draft_picks[[#This Row],[position]],1,IF(C1558&gt;draft_picks[[#This Row],[position]],D1558+1,IF(C1558=draft_picks[[#This Row],[position]],D1558+1)))</f>
        <v>10</v>
      </c>
      <c r="E1559" t="s">
        <v>4121</v>
      </c>
      <c r="F1559" t="str">
        <f>IF(ISBLANK(draft_picks[[#This Row],[movie_id]]),"",_xlfn.XLOOKUP(draft_picks[[#This Row],[movie_id]],drafts.movies[id],drafts.movies[movie_title]))</f>
        <v>The Scout</v>
      </c>
      <c r="G1559" s="3" t="s">
        <v>825</v>
      </c>
      <c r="H1559" t="str">
        <f>IF(ISBLANK(draft_picks[[#This Row],[drafter_id]]),"",_xlfn.XLOOKUP(draft_picks[[#This Row],[drafter_id]],drafters[id],drafters[name]))</f>
        <v>Kenny Neibart</v>
      </c>
      <c r="J1559" t="str">
        <f>IF(ISBLANK(draft_picks[[#This Row],[drafter_team_id]]),"",_xlfn.XLOOKUP(draft_picks[[#This Row],[drafter_team_id]],drafter_teams[id],drafter_teams[name]))</f>
        <v/>
      </c>
      <c r="K1559" s="3" t="s">
        <v>15497</v>
      </c>
      <c r="L1559" t="s">
        <v>15497</v>
      </c>
      <c r="M1559" t="str">
        <f>IF(OR(ISBLANK(draft_picks[[#This Row],[veto_drafter_id]]),draft_picks[[#This Row],[veto_drafter_id]]=""),"",_xlfn.XLOOKUP(draft_picks[[#This Row],[veto_drafter_id]],drafters[id],drafters[name]))</f>
        <v/>
      </c>
      <c r="N1559" t="s">
        <v>15497</v>
      </c>
      <c r="O1559" t="str">
        <f>IF(OR(ISBLANK(draft_picks[[#This Row],[veto_drafter_team_id]]),draft_picks[[#This Row],[veto_drafter_team_id]]=""),"",_xlfn.XLOOKUP(draft_picks[[#This Row],[veto_drafter_team_id]],drafter_teams[id],drafter_teams[name]))</f>
        <v/>
      </c>
      <c r="Q1559" t="s">
        <v>15497</v>
      </c>
      <c r="R1559" t="str">
        <f>IF(OR(ISBLANK(draft_picks[[#This Row],[veto_override_drafter_id]]),draft_picks[[#This Row],[veto_override_drafter_id]]=""),"",_xlfn.XLOOKUP(draft_picks[[#This Row],[veto_override_drafter_id]],drafters[id],drafters[name]))</f>
        <v/>
      </c>
      <c r="S1559" t="s">
        <v>15497</v>
      </c>
      <c r="T1559" t="str">
        <f>IF(OR(ISBLANK(draft_picks[[#This Row],[veto_override_team_id]]),draft_picks[[#This Row],[veto_override_team_id]]=""),"",_xlfn.XLOOKUP(draft_picks[[#This Row],[veto_override_team_id]],drafter_teams[id],drafter_teams[name]))</f>
        <v/>
      </c>
    </row>
    <row r="1560" spans="1:20" x14ac:dyDescent="0.25">
      <c r="A1560" t="s">
        <v>663</v>
      </c>
      <c r="B1560" t="str">
        <f>_xlfn.XLOOKUP(draft_picks[[#This Row],[draft_id]],drafts[id],drafts[title])</f>
        <v>Baseball Mini-Mega</v>
      </c>
      <c r="C1560" s="3">
        <v>4</v>
      </c>
      <c r="D1560">
        <f>IF(C1559&lt;draft_picks[[#This Row],[position]],1,IF(C1559&gt;draft_picks[[#This Row],[position]],D1559+1,IF(C1559=draft_picks[[#This Row],[position]],D1559+1)))</f>
        <v>11</v>
      </c>
      <c r="E1560" t="s">
        <v>3933</v>
      </c>
      <c r="F1560" t="str">
        <f>IF(ISBLANK(draft_picks[[#This Row],[movie_id]]),"",_xlfn.XLOOKUP(draft_picks[[#This Row],[movie_id]],drafts.movies[id],drafts.movies[movie_title]))</f>
        <v>Eight Men Out</v>
      </c>
      <c r="G1560" s="3" t="s">
        <v>915</v>
      </c>
      <c r="H1560" t="str">
        <f>IF(ISBLANK(draft_picks[[#This Row],[drafter_id]]),"",_xlfn.XLOOKUP(draft_picks[[#This Row],[drafter_id]],drafters[id],drafters[name]))</f>
        <v>Billy Ray Brewton</v>
      </c>
      <c r="J1560" t="str">
        <f>IF(ISBLANK(draft_picks[[#This Row],[drafter_team_id]]),"",_xlfn.XLOOKUP(draft_picks[[#This Row],[drafter_team_id]],drafter_teams[id],drafter_teams[name]))</f>
        <v/>
      </c>
      <c r="K1560" s="3" t="s">
        <v>15497</v>
      </c>
      <c r="L1560" t="s">
        <v>15497</v>
      </c>
      <c r="M1560" t="str">
        <f>IF(OR(ISBLANK(draft_picks[[#This Row],[veto_drafter_id]]),draft_picks[[#This Row],[veto_drafter_id]]=""),"",_xlfn.XLOOKUP(draft_picks[[#This Row],[veto_drafter_id]],drafters[id],drafters[name]))</f>
        <v/>
      </c>
      <c r="N1560" t="s">
        <v>15497</v>
      </c>
      <c r="O1560" t="str">
        <f>IF(OR(ISBLANK(draft_picks[[#This Row],[veto_drafter_team_id]]),draft_picks[[#This Row],[veto_drafter_team_id]]=""),"",_xlfn.XLOOKUP(draft_picks[[#This Row],[veto_drafter_team_id]],drafter_teams[id],drafter_teams[name]))</f>
        <v/>
      </c>
      <c r="Q1560" t="s">
        <v>15497</v>
      </c>
      <c r="R1560" t="str">
        <f>IF(OR(ISBLANK(draft_picks[[#This Row],[veto_override_drafter_id]]),draft_picks[[#This Row],[veto_override_drafter_id]]=""),"",_xlfn.XLOOKUP(draft_picks[[#This Row],[veto_override_drafter_id]],drafters[id],drafters[name]))</f>
        <v/>
      </c>
      <c r="S1560" t="s">
        <v>15497</v>
      </c>
      <c r="T1560" t="str">
        <f>IF(OR(ISBLANK(draft_picks[[#This Row],[veto_override_team_id]]),draft_picks[[#This Row],[veto_override_team_id]]=""),"",_xlfn.XLOOKUP(draft_picks[[#This Row],[veto_override_team_id]],drafter_teams[id],drafter_teams[name]))</f>
        <v/>
      </c>
    </row>
    <row r="1561" spans="1:20" x14ac:dyDescent="0.25">
      <c r="A1561" t="s">
        <v>663</v>
      </c>
      <c r="B1561" t="str">
        <f>_xlfn.XLOOKUP(draft_picks[[#This Row],[draft_id]],drafts[id],drafts[title])</f>
        <v>Baseball Mini-Mega</v>
      </c>
      <c r="C1561" s="3">
        <v>3</v>
      </c>
      <c r="D1561">
        <f>IF(C1560&lt;draft_picks[[#This Row],[position]],1,IF(C1560&gt;draft_picks[[#This Row],[position]],D1560+1,IF(C1560=draft_picks[[#This Row],[position]],D1560+1)))</f>
        <v>12</v>
      </c>
      <c r="E1561" t="s">
        <v>2240</v>
      </c>
      <c r="F1561" t="str">
        <f>IF(ISBLANK(draft_picks[[#This Row],[movie_id]]),"",_xlfn.XLOOKUP(draft_picks[[#This Row],[movie_id]],drafts.movies[id],drafts.movies[movie_title]))</f>
        <v>Bull Durham</v>
      </c>
      <c r="G1561" s="3" t="s">
        <v>971</v>
      </c>
      <c r="H1561" t="str">
        <f>IF(ISBLANK(draft_picks[[#This Row],[drafter_id]]),"",_xlfn.XLOOKUP(draft_picks[[#This Row],[drafter_id]],drafters[id],drafters[name]))</f>
        <v>Amanda Smith</v>
      </c>
      <c r="J1561" t="str">
        <f>IF(ISBLANK(draft_picks[[#This Row],[drafter_team_id]]),"",_xlfn.XLOOKUP(draft_picks[[#This Row],[drafter_team_id]],drafter_teams[id],drafter_teams[name]))</f>
        <v/>
      </c>
      <c r="K1561" s="3" t="s">
        <v>15484</v>
      </c>
      <c r="L1561" t="s">
        <v>825</v>
      </c>
      <c r="M1561" t="str">
        <f>IF(OR(ISBLANK(draft_picks[[#This Row],[veto_drafter_id]]),draft_picks[[#This Row],[veto_drafter_id]]=""),"",_xlfn.XLOOKUP(draft_picks[[#This Row],[veto_drafter_id]],drafters[id],drafters[name]))</f>
        <v>Kenny Neibart</v>
      </c>
      <c r="N1561" t="s">
        <v>15497</v>
      </c>
      <c r="O1561" t="str">
        <f>IF(OR(ISBLANK(draft_picks[[#This Row],[veto_drafter_team_id]]),draft_picks[[#This Row],[veto_drafter_team_id]]=""),"",_xlfn.XLOOKUP(draft_picks[[#This Row],[veto_drafter_team_id]],drafter_teams[id],drafter_teams[name]))</f>
        <v/>
      </c>
      <c r="Q1561" t="s">
        <v>15497</v>
      </c>
      <c r="R1561" t="str">
        <f>IF(OR(ISBLANK(draft_picks[[#This Row],[veto_override_drafter_id]]),draft_picks[[#This Row],[veto_override_drafter_id]]=""),"",_xlfn.XLOOKUP(draft_picks[[#This Row],[veto_override_drafter_id]],drafters[id],drafters[name]))</f>
        <v/>
      </c>
      <c r="S1561" t="s">
        <v>15497</v>
      </c>
      <c r="T1561" t="str">
        <f>IF(OR(ISBLANK(draft_picks[[#This Row],[veto_override_team_id]]),draft_picks[[#This Row],[veto_override_team_id]]=""),"",_xlfn.XLOOKUP(draft_picks[[#This Row],[veto_override_team_id]],drafter_teams[id],drafter_teams[name]))</f>
        <v/>
      </c>
    </row>
    <row r="1562" spans="1:20" x14ac:dyDescent="0.25">
      <c r="A1562" t="s">
        <v>663</v>
      </c>
      <c r="B1562" t="str">
        <f>_xlfn.XLOOKUP(draft_picks[[#This Row],[draft_id]],drafts[id],drafts[title])</f>
        <v>Baseball Mini-Mega</v>
      </c>
      <c r="C1562" s="3">
        <v>3</v>
      </c>
      <c r="D1562">
        <f>IF(C1561&lt;draft_picks[[#This Row],[position]],1,IF(C1561&gt;draft_picks[[#This Row],[position]],D1561+1,IF(C1561=draft_picks[[#This Row],[position]],D1561+1)))</f>
        <v>13</v>
      </c>
      <c r="E1562" t="s">
        <v>4878</v>
      </c>
      <c r="F1562" t="str">
        <f>IF(ISBLANK(draft_picks[[#This Row],[movie_id]]),"",_xlfn.XLOOKUP(draft_picks[[#This Row],[movie_id]],drafts.movies[id],drafts.movies[movie_title]))</f>
        <v>A League of Their Own</v>
      </c>
      <c r="G1562" s="3" t="s">
        <v>971</v>
      </c>
      <c r="H1562" t="str">
        <f>IF(ISBLANK(draft_picks[[#This Row],[drafter_id]]),"",_xlfn.XLOOKUP(draft_picks[[#This Row],[drafter_id]],drafters[id],drafters[name]))</f>
        <v>Amanda Smith</v>
      </c>
      <c r="J1562" t="str">
        <f>IF(ISBLANK(draft_picks[[#This Row],[drafter_team_id]]),"",_xlfn.XLOOKUP(draft_picks[[#This Row],[drafter_team_id]],drafter_teams[id],drafter_teams[name]))</f>
        <v/>
      </c>
      <c r="K1562" s="3" t="s">
        <v>15497</v>
      </c>
      <c r="L1562" t="s">
        <v>15497</v>
      </c>
      <c r="M1562" t="str">
        <f>IF(OR(ISBLANK(draft_picks[[#This Row],[veto_drafter_id]]),draft_picks[[#This Row],[veto_drafter_id]]=""),"",_xlfn.XLOOKUP(draft_picks[[#This Row],[veto_drafter_id]],drafters[id],drafters[name]))</f>
        <v/>
      </c>
      <c r="N1562" t="s">
        <v>15497</v>
      </c>
      <c r="O1562" t="str">
        <f>IF(OR(ISBLANK(draft_picks[[#This Row],[veto_drafter_team_id]]),draft_picks[[#This Row],[veto_drafter_team_id]]=""),"",_xlfn.XLOOKUP(draft_picks[[#This Row],[veto_drafter_team_id]],drafter_teams[id],drafter_teams[name]))</f>
        <v/>
      </c>
      <c r="Q1562" t="s">
        <v>15497</v>
      </c>
      <c r="R1562" t="str">
        <f>IF(OR(ISBLANK(draft_picks[[#This Row],[veto_override_drafter_id]]),draft_picks[[#This Row],[veto_override_drafter_id]]=""),"",_xlfn.XLOOKUP(draft_picks[[#This Row],[veto_override_drafter_id]],drafters[id],drafters[name]))</f>
        <v/>
      </c>
      <c r="S1562" t="s">
        <v>15497</v>
      </c>
      <c r="T1562" t="str">
        <f>IF(OR(ISBLANK(draft_picks[[#This Row],[veto_override_team_id]]),draft_picks[[#This Row],[veto_override_team_id]]=""),"",_xlfn.XLOOKUP(draft_picks[[#This Row],[veto_override_team_id]],drafter_teams[id],drafter_teams[name]))</f>
        <v/>
      </c>
    </row>
    <row r="1563" spans="1:20" x14ac:dyDescent="0.25">
      <c r="A1563" t="s">
        <v>663</v>
      </c>
      <c r="B1563" t="str">
        <f>_xlfn.XLOOKUP(draft_picks[[#This Row],[draft_id]],drafts[id],drafts[title])</f>
        <v>Baseball Mini-Mega</v>
      </c>
      <c r="C1563" s="3">
        <v>2</v>
      </c>
      <c r="D1563">
        <f>IF(C1562&lt;draft_picks[[#This Row],[position]],1,IF(C1562&gt;draft_picks[[#This Row],[position]],D1562+1,IF(C1562=draft_picks[[#This Row],[position]],D1562+1)))</f>
        <v>14</v>
      </c>
      <c r="E1563" t="s">
        <v>4770</v>
      </c>
      <c r="F1563" t="str">
        <f>IF(ISBLANK(draft_picks[[#This Row],[movie_id]]),"",_xlfn.XLOOKUP(draft_picks[[#This Row],[movie_id]],drafts.movies[id],drafts.movies[movie_title]))</f>
        <v>Major League</v>
      </c>
      <c r="G1563" s="3" t="s">
        <v>825</v>
      </c>
      <c r="H1563" t="str">
        <f>IF(ISBLANK(draft_picks[[#This Row],[drafter_id]]),"",_xlfn.XLOOKUP(draft_picks[[#This Row],[drafter_id]],drafters[id],drafters[name]))</f>
        <v>Kenny Neibart</v>
      </c>
      <c r="J1563" t="str">
        <f>IF(ISBLANK(draft_picks[[#This Row],[drafter_team_id]]),"",_xlfn.XLOOKUP(draft_picks[[#This Row],[drafter_team_id]],drafter_teams[id],drafter_teams[name]))</f>
        <v/>
      </c>
      <c r="K1563" s="3" t="s">
        <v>15497</v>
      </c>
      <c r="L1563" t="s">
        <v>15497</v>
      </c>
      <c r="M1563" t="str">
        <f>IF(OR(ISBLANK(draft_picks[[#This Row],[veto_drafter_id]]),draft_picks[[#This Row],[veto_drafter_id]]=""),"",_xlfn.XLOOKUP(draft_picks[[#This Row],[veto_drafter_id]],drafters[id],drafters[name]))</f>
        <v/>
      </c>
      <c r="N1563" t="s">
        <v>15497</v>
      </c>
      <c r="O1563" t="str">
        <f>IF(OR(ISBLANK(draft_picks[[#This Row],[veto_drafter_team_id]]),draft_picks[[#This Row],[veto_drafter_team_id]]=""),"",_xlfn.XLOOKUP(draft_picks[[#This Row],[veto_drafter_team_id]],drafter_teams[id],drafter_teams[name]))</f>
        <v/>
      </c>
      <c r="Q1563" t="s">
        <v>15497</v>
      </c>
      <c r="R1563" t="str">
        <f>IF(OR(ISBLANK(draft_picks[[#This Row],[veto_override_drafter_id]]),draft_picks[[#This Row],[veto_override_drafter_id]]=""),"",_xlfn.XLOOKUP(draft_picks[[#This Row],[veto_override_drafter_id]],drafters[id],drafters[name]))</f>
        <v/>
      </c>
      <c r="S1563" t="s">
        <v>15497</v>
      </c>
      <c r="T1563" t="str">
        <f>IF(OR(ISBLANK(draft_picks[[#This Row],[veto_override_team_id]]),draft_picks[[#This Row],[veto_override_team_id]]=""),"",_xlfn.XLOOKUP(draft_picks[[#This Row],[veto_override_team_id]],drafter_teams[id],drafter_teams[name]))</f>
        <v/>
      </c>
    </row>
    <row r="1564" spans="1:20" x14ac:dyDescent="0.25">
      <c r="A1564" t="s">
        <v>663</v>
      </c>
      <c r="B1564" t="str">
        <f>_xlfn.XLOOKUP(draft_picks[[#This Row],[draft_id]],drafts[id],drafts[title])</f>
        <v>Baseball Mini-Mega</v>
      </c>
      <c r="C1564" s="3">
        <v>1</v>
      </c>
      <c r="D1564">
        <f>IF(C1563&lt;draft_picks[[#This Row],[position]],1,IF(C1563&gt;draft_picks[[#This Row],[position]],D1563+1,IF(C1563=draft_picks[[#This Row],[position]],D1563+1)))</f>
        <v>15</v>
      </c>
      <c r="E1564" t="s">
        <v>3705</v>
      </c>
      <c r="F1564" t="str">
        <f>IF(ISBLANK(draft_picks[[#This Row],[movie_id]]),"",_xlfn.XLOOKUP(draft_picks[[#This Row],[movie_id]],drafts.movies[id],drafts.movies[movie_title]))</f>
        <v>Field of Dreams</v>
      </c>
      <c r="G1564" s="3" t="s">
        <v>915</v>
      </c>
      <c r="H1564" t="str">
        <f>IF(ISBLANK(draft_picks[[#This Row],[drafter_id]]),"",_xlfn.XLOOKUP(draft_picks[[#This Row],[drafter_id]],drafters[id],drafters[name]))</f>
        <v>Billy Ray Brewton</v>
      </c>
      <c r="J1564" t="str">
        <f>IF(ISBLANK(draft_picks[[#This Row],[drafter_team_id]]),"",_xlfn.XLOOKUP(draft_picks[[#This Row],[drafter_team_id]],drafter_teams[id],drafter_teams[name]))</f>
        <v/>
      </c>
      <c r="K1564" s="3" t="s">
        <v>15497</v>
      </c>
      <c r="L1564" t="s">
        <v>15497</v>
      </c>
      <c r="M1564" t="str">
        <f>IF(OR(ISBLANK(draft_picks[[#This Row],[veto_drafter_id]]),draft_picks[[#This Row],[veto_drafter_id]]=""),"",_xlfn.XLOOKUP(draft_picks[[#This Row],[veto_drafter_id]],drafters[id],drafters[name]))</f>
        <v/>
      </c>
      <c r="N1564" t="s">
        <v>15497</v>
      </c>
      <c r="O1564" t="str">
        <f>IF(OR(ISBLANK(draft_picks[[#This Row],[veto_drafter_team_id]]),draft_picks[[#This Row],[veto_drafter_team_id]]=""),"",_xlfn.XLOOKUP(draft_picks[[#This Row],[veto_drafter_team_id]],drafter_teams[id],drafter_teams[name]))</f>
        <v/>
      </c>
      <c r="Q1564" t="s">
        <v>15497</v>
      </c>
      <c r="R1564" t="str">
        <f>IF(OR(ISBLANK(draft_picks[[#This Row],[veto_override_drafter_id]]),draft_picks[[#This Row],[veto_override_drafter_id]]=""),"",_xlfn.XLOOKUP(draft_picks[[#This Row],[veto_override_drafter_id]],drafters[id],drafters[name]))</f>
        <v/>
      </c>
      <c r="S1564" t="s">
        <v>15497</v>
      </c>
      <c r="T1564" t="str">
        <f>IF(OR(ISBLANK(draft_picks[[#This Row],[veto_override_team_id]]),draft_picks[[#This Row],[veto_override_team_id]]=""),"",_xlfn.XLOOKUP(draft_picks[[#This Row],[veto_override_team_id]],drafter_teams[id],drafter_teams[name]))</f>
        <v/>
      </c>
    </row>
    <row r="1565" spans="1:20" x14ac:dyDescent="0.25">
      <c r="A1565" t="s">
        <v>407</v>
      </c>
      <c r="B1565" t="str">
        <f>_xlfn.XLOOKUP(draft_picks[[#This Row],[draft_id]],drafts[id],drafts[title])</f>
        <v>Dimension Films</v>
      </c>
      <c r="C1565" s="3">
        <v>7</v>
      </c>
      <c r="D1565">
        <f>IF(C1564&lt;draft_picks[[#This Row],[position]],1,IF(C1564&gt;draft_picks[[#This Row],[position]],D1564+1,IF(C1564=draft_picks[[#This Row],[position]],D1564+1)))</f>
        <v>1</v>
      </c>
      <c r="E1565" t="s">
        <v>3080</v>
      </c>
      <c r="F1565" t="str">
        <f>IF(ISBLANK(draft_picks[[#This Row],[movie_id]]),"",_xlfn.XLOOKUP(draft_picks[[#This Row],[movie_id]],drafts.movies[id],drafts.movies[movie_title]))</f>
        <v>Halloween H20: 20 Years Later</v>
      </c>
      <c r="G1565" s="3" t="s">
        <v>915</v>
      </c>
      <c r="H1565" t="str">
        <f>IF(ISBLANK(draft_picks[[#This Row],[drafter_id]]),"",_xlfn.XLOOKUP(draft_picks[[#This Row],[drafter_id]],drafters[id],drafters[name]))</f>
        <v>Billy Ray Brewton</v>
      </c>
      <c r="J1565" t="str">
        <f>IF(ISBLANK(draft_picks[[#This Row],[drafter_team_id]]),"",_xlfn.XLOOKUP(draft_picks[[#This Row],[drafter_team_id]],drafter_teams[id],drafter_teams[name]))</f>
        <v/>
      </c>
      <c r="K1565" s="3" t="s">
        <v>15497</v>
      </c>
      <c r="L1565" t="s">
        <v>15497</v>
      </c>
      <c r="M1565" t="str">
        <f>IF(OR(ISBLANK(draft_picks[[#This Row],[veto_drafter_id]]),draft_picks[[#This Row],[veto_drafter_id]]=""),"",_xlfn.XLOOKUP(draft_picks[[#This Row],[veto_drafter_id]],drafters[id],drafters[name]))</f>
        <v/>
      </c>
      <c r="N1565" t="s">
        <v>15497</v>
      </c>
      <c r="O1565" t="str">
        <f>IF(OR(ISBLANK(draft_picks[[#This Row],[veto_drafter_team_id]]),draft_picks[[#This Row],[veto_drafter_team_id]]=""),"",_xlfn.XLOOKUP(draft_picks[[#This Row],[veto_drafter_team_id]],drafter_teams[id],drafter_teams[name]))</f>
        <v/>
      </c>
      <c r="Q1565" t="s">
        <v>15497</v>
      </c>
      <c r="R1565" t="str">
        <f>IF(OR(ISBLANK(draft_picks[[#This Row],[veto_override_drafter_id]]),draft_picks[[#This Row],[veto_override_drafter_id]]=""),"",_xlfn.XLOOKUP(draft_picks[[#This Row],[veto_override_drafter_id]],drafters[id],drafters[name]))</f>
        <v/>
      </c>
      <c r="S1565" t="s">
        <v>15497</v>
      </c>
      <c r="T1565" t="str">
        <f>IF(OR(ISBLANK(draft_picks[[#This Row],[veto_override_team_id]]),draft_picks[[#This Row],[veto_override_team_id]]=""),"",_xlfn.XLOOKUP(draft_picks[[#This Row],[veto_override_team_id]],drafter_teams[id],drafter_teams[name]))</f>
        <v/>
      </c>
    </row>
    <row r="1566" spans="1:20" x14ac:dyDescent="0.25">
      <c r="A1566" t="s">
        <v>407</v>
      </c>
      <c r="B1566" t="str">
        <f>_xlfn.XLOOKUP(draft_picks[[#This Row],[draft_id]],drafts[id],drafts[title])</f>
        <v>Dimension Films</v>
      </c>
      <c r="C1566" s="3">
        <v>6</v>
      </c>
      <c r="D1566">
        <f>IF(C1565&lt;draft_picks[[#This Row],[position]],1,IF(C1565&gt;draft_picks[[#This Row],[position]],D1565+1,IF(C1565=draft_picks[[#This Row],[position]],D1565+1)))</f>
        <v>2</v>
      </c>
      <c r="E1566" t="s">
        <v>2033</v>
      </c>
      <c r="F1566" t="str">
        <f>IF(ISBLANK(draft_picks[[#This Row],[movie_id]]),"",_xlfn.XLOOKUP(draft_picks[[#This Row],[movie_id]],drafts.movies[id],drafts.movies[movie_title]))</f>
        <v>Bad Santa</v>
      </c>
      <c r="G1566" s="3" t="s">
        <v>915</v>
      </c>
      <c r="H1566" t="str">
        <f>IF(ISBLANK(draft_picks[[#This Row],[drafter_id]]),"",_xlfn.XLOOKUP(draft_picks[[#This Row],[drafter_id]],drafters[id],drafters[name]))</f>
        <v>Billy Ray Brewton</v>
      </c>
      <c r="J1566" t="str">
        <f>IF(ISBLANK(draft_picks[[#This Row],[drafter_team_id]]),"",_xlfn.XLOOKUP(draft_picks[[#This Row],[drafter_team_id]],drafter_teams[id],drafter_teams[name]))</f>
        <v/>
      </c>
      <c r="K1566" s="3" t="s">
        <v>15497</v>
      </c>
      <c r="L1566" t="s">
        <v>15497</v>
      </c>
      <c r="M1566" t="str">
        <f>IF(OR(ISBLANK(draft_picks[[#This Row],[veto_drafter_id]]),draft_picks[[#This Row],[veto_drafter_id]]=""),"",_xlfn.XLOOKUP(draft_picks[[#This Row],[veto_drafter_id]],drafters[id],drafters[name]))</f>
        <v/>
      </c>
      <c r="N1566" t="s">
        <v>15497</v>
      </c>
      <c r="O1566" t="str">
        <f>IF(OR(ISBLANK(draft_picks[[#This Row],[veto_drafter_team_id]]),draft_picks[[#This Row],[veto_drafter_team_id]]=""),"",_xlfn.XLOOKUP(draft_picks[[#This Row],[veto_drafter_team_id]],drafter_teams[id],drafter_teams[name]))</f>
        <v/>
      </c>
      <c r="Q1566" t="s">
        <v>15497</v>
      </c>
      <c r="R1566" t="str">
        <f>IF(OR(ISBLANK(draft_picks[[#This Row],[veto_override_drafter_id]]),draft_picks[[#This Row],[veto_override_drafter_id]]=""),"",_xlfn.XLOOKUP(draft_picks[[#This Row],[veto_override_drafter_id]],drafters[id],drafters[name]))</f>
        <v/>
      </c>
      <c r="S1566" t="s">
        <v>15497</v>
      </c>
      <c r="T1566" t="str">
        <f>IF(OR(ISBLANK(draft_picks[[#This Row],[veto_override_team_id]]),draft_picks[[#This Row],[veto_override_team_id]]=""),"",_xlfn.XLOOKUP(draft_picks[[#This Row],[veto_override_team_id]],drafter_teams[id],drafter_teams[name]))</f>
        <v/>
      </c>
    </row>
    <row r="1567" spans="1:20" x14ac:dyDescent="0.25">
      <c r="A1567" t="s">
        <v>407</v>
      </c>
      <c r="B1567" t="str">
        <f>_xlfn.XLOOKUP(draft_picks[[#This Row],[draft_id]],drafts[id],drafts[title])</f>
        <v>Dimension Films</v>
      </c>
      <c r="C1567" s="3">
        <v>5</v>
      </c>
      <c r="D1567">
        <f>IF(C1566&lt;draft_picks[[#This Row],[position]],1,IF(C1566&gt;draft_picks[[#This Row],[position]],D1566+1,IF(C1566=draft_picks[[#This Row],[position]],D1566+1)))</f>
        <v>3</v>
      </c>
      <c r="E1567" t="s">
        <v>2736</v>
      </c>
      <c r="F1567" t="str">
        <f>IF(ISBLANK(draft_picks[[#This Row],[movie_id]]),"",_xlfn.XLOOKUP(draft_picks[[#This Row],[movie_id]],drafts.movies[id],drafts.movies[movie_title]))</f>
        <v>Equilibrium</v>
      </c>
      <c r="G1567" s="3" t="s">
        <v>909</v>
      </c>
      <c r="H1567" t="str">
        <f>IF(ISBLANK(draft_picks[[#This Row],[drafter_id]]),"",_xlfn.XLOOKUP(draft_picks[[#This Row],[drafter_id]],drafters[id],drafters[name]))</f>
        <v>Kyle Anderson</v>
      </c>
      <c r="J1567" t="str">
        <f>IF(ISBLANK(draft_picks[[#This Row],[drafter_team_id]]),"",_xlfn.XLOOKUP(draft_picks[[#This Row],[drafter_team_id]],drafter_teams[id],drafter_teams[name]))</f>
        <v/>
      </c>
      <c r="K1567" s="3" t="s">
        <v>15497</v>
      </c>
      <c r="L1567" t="s">
        <v>15497</v>
      </c>
      <c r="M1567" t="str">
        <f>IF(OR(ISBLANK(draft_picks[[#This Row],[veto_drafter_id]]),draft_picks[[#This Row],[veto_drafter_id]]=""),"",_xlfn.XLOOKUP(draft_picks[[#This Row],[veto_drafter_id]],drafters[id],drafters[name]))</f>
        <v/>
      </c>
      <c r="N1567" t="s">
        <v>15497</v>
      </c>
      <c r="O1567" t="str">
        <f>IF(OR(ISBLANK(draft_picks[[#This Row],[veto_drafter_team_id]]),draft_picks[[#This Row],[veto_drafter_team_id]]=""),"",_xlfn.XLOOKUP(draft_picks[[#This Row],[veto_drafter_team_id]],drafter_teams[id],drafter_teams[name]))</f>
        <v/>
      </c>
      <c r="Q1567" t="s">
        <v>15497</v>
      </c>
      <c r="R1567" t="str">
        <f>IF(OR(ISBLANK(draft_picks[[#This Row],[veto_override_drafter_id]]),draft_picks[[#This Row],[veto_override_drafter_id]]=""),"",_xlfn.XLOOKUP(draft_picks[[#This Row],[veto_override_drafter_id]],drafters[id],drafters[name]))</f>
        <v/>
      </c>
      <c r="S1567" t="s">
        <v>15497</v>
      </c>
      <c r="T1567" t="str">
        <f>IF(OR(ISBLANK(draft_picks[[#This Row],[veto_override_team_id]]),draft_picks[[#This Row],[veto_override_team_id]]=""),"",_xlfn.XLOOKUP(draft_picks[[#This Row],[veto_override_team_id]],drafter_teams[id],drafter_teams[name]))</f>
        <v/>
      </c>
    </row>
    <row r="1568" spans="1:20" x14ac:dyDescent="0.25">
      <c r="A1568" t="s">
        <v>407</v>
      </c>
      <c r="B1568" t="str">
        <f>_xlfn.XLOOKUP(draft_picks[[#This Row],[draft_id]],drafts[id],drafts[title])</f>
        <v>Dimension Films</v>
      </c>
      <c r="C1568" s="3">
        <v>4</v>
      </c>
      <c r="D1568">
        <f>IF(C1567&lt;draft_picks[[#This Row],[position]],1,IF(C1567&gt;draft_picks[[#This Row],[position]],D1567+1,IF(C1567=draft_picks[[#This Row],[position]],D1567+1)))</f>
        <v>4</v>
      </c>
      <c r="E1568" t="s">
        <v>5928</v>
      </c>
      <c r="F1568" t="str">
        <f>IF(ISBLANK(draft_picks[[#This Row],[movie_id]]),"",_xlfn.XLOOKUP(draft_picks[[#This Row],[movie_id]],drafts.movies[id],drafts.movies[movie_title]))</f>
        <v>Grindhouse</v>
      </c>
      <c r="G1568" s="3" t="s">
        <v>915</v>
      </c>
      <c r="H1568" t="str">
        <f>IF(ISBLANK(draft_picks[[#This Row],[drafter_id]]),"",_xlfn.XLOOKUP(draft_picks[[#This Row],[drafter_id]],drafters[id],drafters[name]))</f>
        <v>Billy Ray Brewton</v>
      </c>
      <c r="J1568" t="str">
        <f>IF(ISBLANK(draft_picks[[#This Row],[drafter_team_id]]),"",_xlfn.XLOOKUP(draft_picks[[#This Row],[drafter_team_id]],drafter_teams[id],drafter_teams[name]))</f>
        <v/>
      </c>
      <c r="K1568" s="3" t="s">
        <v>15484</v>
      </c>
      <c r="L1568" t="s">
        <v>909</v>
      </c>
      <c r="M1568" t="str">
        <f>IF(OR(ISBLANK(draft_picks[[#This Row],[veto_drafter_id]]),draft_picks[[#This Row],[veto_drafter_id]]=""),"",_xlfn.XLOOKUP(draft_picks[[#This Row],[veto_drafter_id]],drafters[id],drafters[name]))</f>
        <v>Kyle Anderson</v>
      </c>
      <c r="N1568" t="s">
        <v>15497</v>
      </c>
      <c r="O1568" t="str">
        <f>IF(OR(ISBLANK(draft_picks[[#This Row],[veto_drafter_team_id]]),draft_picks[[#This Row],[veto_drafter_team_id]]=""),"",_xlfn.XLOOKUP(draft_picks[[#This Row],[veto_drafter_team_id]],drafter_teams[id],drafter_teams[name]))</f>
        <v/>
      </c>
      <c r="Q1568" t="s">
        <v>15497</v>
      </c>
      <c r="R1568" t="str">
        <f>IF(OR(ISBLANK(draft_picks[[#This Row],[veto_override_drafter_id]]),draft_picks[[#This Row],[veto_override_drafter_id]]=""),"",_xlfn.XLOOKUP(draft_picks[[#This Row],[veto_override_drafter_id]],drafters[id],drafters[name]))</f>
        <v/>
      </c>
      <c r="S1568" t="s">
        <v>15497</v>
      </c>
      <c r="T1568" t="str">
        <f>IF(OR(ISBLANK(draft_picks[[#This Row],[veto_override_team_id]]),draft_picks[[#This Row],[veto_override_team_id]]=""),"",_xlfn.XLOOKUP(draft_picks[[#This Row],[veto_override_team_id]],drafter_teams[id],drafter_teams[name]))</f>
        <v/>
      </c>
    </row>
    <row r="1569" spans="1:20" x14ac:dyDescent="0.25">
      <c r="A1569" t="s">
        <v>407</v>
      </c>
      <c r="B1569" t="str">
        <f>_xlfn.XLOOKUP(draft_picks[[#This Row],[draft_id]],drafts[id],drafts[title])</f>
        <v>Dimension Films</v>
      </c>
      <c r="C1569" s="3">
        <v>4</v>
      </c>
      <c r="D1569">
        <f>IF(C1568&lt;draft_picks[[#This Row],[position]],1,IF(C1568&gt;draft_picks[[#This Row],[position]],D1568+1,IF(C1568=draft_picks[[#This Row],[position]],D1568+1)))</f>
        <v>5</v>
      </c>
      <c r="E1569" t="s">
        <v>2021</v>
      </c>
      <c r="F1569" t="str">
        <f>IF(ISBLANK(draft_picks[[#This Row],[movie_id]]),"",_xlfn.XLOOKUP(draft_picks[[#This Row],[movie_id]],drafts.movies[id],drafts.movies[movie_title]))</f>
        <v>The Mist</v>
      </c>
      <c r="G1569" s="3" t="s">
        <v>915</v>
      </c>
      <c r="H1569" t="str">
        <f>IF(ISBLANK(draft_picks[[#This Row],[drafter_id]]),"",_xlfn.XLOOKUP(draft_picks[[#This Row],[drafter_id]],drafters[id],drafters[name]))</f>
        <v>Billy Ray Brewton</v>
      </c>
      <c r="J1569" t="str">
        <f>IF(ISBLANK(draft_picks[[#This Row],[drafter_team_id]]),"",_xlfn.XLOOKUP(draft_picks[[#This Row],[drafter_team_id]],drafter_teams[id],drafter_teams[name]))</f>
        <v/>
      </c>
      <c r="K1569" s="3" t="s">
        <v>15497</v>
      </c>
      <c r="L1569" t="s">
        <v>15497</v>
      </c>
      <c r="M1569" t="str">
        <f>IF(OR(ISBLANK(draft_picks[[#This Row],[veto_drafter_id]]),draft_picks[[#This Row],[veto_drafter_id]]=""),"",_xlfn.XLOOKUP(draft_picks[[#This Row],[veto_drafter_id]],drafters[id],drafters[name]))</f>
        <v/>
      </c>
      <c r="N1569" t="s">
        <v>15497</v>
      </c>
      <c r="O1569" t="str">
        <f>IF(OR(ISBLANK(draft_picks[[#This Row],[veto_drafter_team_id]]),draft_picks[[#This Row],[veto_drafter_team_id]]=""),"",_xlfn.XLOOKUP(draft_picks[[#This Row],[veto_drafter_team_id]],drafter_teams[id],drafter_teams[name]))</f>
        <v/>
      </c>
      <c r="Q1569" t="s">
        <v>15497</v>
      </c>
      <c r="R1569" t="str">
        <f>IF(OR(ISBLANK(draft_picks[[#This Row],[veto_override_drafter_id]]),draft_picks[[#This Row],[veto_override_drafter_id]]=""),"",_xlfn.XLOOKUP(draft_picks[[#This Row],[veto_override_drafter_id]],drafters[id],drafters[name]))</f>
        <v/>
      </c>
      <c r="S1569" t="s">
        <v>15497</v>
      </c>
      <c r="T1569" t="str">
        <f>IF(OR(ISBLANK(draft_picks[[#This Row],[veto_override_team_id]]),draft_picks[[#This Row],[veto_override_team_id]]=""),"",_xlfn.XLOOKUP(draft_picks[[#This Row],[veto_override_team_id]],drafter_teams[id],drafter_teams[name]))</f>
        <v/>
      </c>
    </row>
    <row r="1570" spans="1:20" x14ac:dyDescent="0.25">
      <c r="A1570" t="s">
        <v>407</v>
      </c>
      <c r="B1570" t="str">
        <f>_xlfn.XLOOKUP(draft_picks[[#This Row],[draft_id]],drafts[id],drafts[title])</f>
        <v>Dimension Films</v>
      </c>
      <c r="C1570" s="3">
        <v>3</v>
      </c>
      <c r="D1570">
        <f>IF(C1569&lt;draft_picks[[#This Row],[position]],1,IF(C1569&gt;draft_picks[[#This Row],[position]],D1569+1,IF(C1569=draft_picks[[#This Row],[position]],D1569+1)))</f>
        <v>6</v>
      </c>
      <c r="E1570" t="s">
        <v>3651</v>
      </c>
      <c r="F1570" t="str">
        <f>IF(ISBLANK(draft_picks[[#This Row],[movie_id]]),"",_xlfn.XLOOKUP(draft_picks[[#This Row],[movie_id]],drafts.movies[id],drafts.movies[movie_title]))</f>
        <v>The Faculty</v>
      </c>
      <c r="G1570" s="3" t="s">
        <v>909</v>
      </c>
      <c r="H1570" t="str">
        <f>IF(ISBLANK(draft_picks[[#This Row],[drafter_id]]),"",_xlfn.XLOOKUP(draft_picks[[#This Row],[drafter_id]],drafters[id],drafters[name]))</f>
        <v>Kyle Anderson</v>
      </c>
      <c r="J1570" t="str">
        <f>IF(ISBLANK(draft_picks[[#This Row],[drafter_team_id]]),"",_xlfn.XLOOKUP(draft_picks[[#This Row],[drafter_team_id]],drafter_teams[id],drafter_teams[name]))</f>
        <v/>
      </c>
      <c r="K1570" s="3" t="s">
        <v>15497</v>
      </c>
      <c r="L1570" t="s">
        <v>15497</v>
      </c>
      <c r="M1570" t="str">
        <f>IF(OR(ISBLANK(draft_picks[[#This Row],[veto_drafter_id]]),draft_picks[[#This Row],[veto_drafter_id]]=""),"",_xlfn.XLOOKUP(draft_picks[[#This Row],[veto_drafter_id]],drafters[id],drafters[name]))</f>
        <v/>
      </c>
      <c r="N1570" t="s">
        <v>15497</v>
      </c>
      <c r="O1570" t="str">
        <f>IF(OR(ISBLANK(draft_picks[[#This Row],[veto_drafter_team_id]]),draft_picks[[#This Row],[veto_drafter_team_id]]=""),"",_xlfn.XLOOKUP(draft_picks[[#This Row],[veto_drafter_team_id]],drafter_teams[id],drafter_teams[name]))</f>
        <v/>
      </c>
      <c r="Q1570" t="s">
        <v>15497</v>
      </c>
      <c r="R1570" t="str">
        <f>IF(OR(ISBLANK(draft_picks[[#This Row],[veto_override_drafter_id]]),draft_picks[[#This Row],[veto_override_drafter_id]]=""),"",_xlfn.XLOOKUP(draft_picks[[#This Row],[veto_override_drafter_id]],drafters[id],drafters[name]))</f>
        <v/>
      </c>
      <c r="S1570" t="s">
        <v>15497</v>
      </c>
      <c r="T1570" t="str">
        <f>IF(OR(ISBLANK(draft_picks[[#This Row],[veto_override_team_id]]),draft_picks[[#This Row],[veto_override_team_id]]=""),"",_xlfn.XLOOKUP(draft_picks[[#This Row],[veto_override_team_id]],drafter_teams[id],drafter_teams[name]))</f>
        <v/>
      </c>
    </row>
    <row r="1571" spans="1:20" x14ac:dyDescent="0.25">
      <c r="A1571" t="s">
        <v>407</v>
      </c>
      <c r="B1571" t="str">
        <f>_xlfn.XLOOKUP(draft_picks[[#This Row],[draft_id]],drafts[id],drafts[title])</f>
        <v>Dimension Films</v>
      </c>
      <c r="C1571" s="3">
        <v>2</v>
      </c>
      <c r="D1571">
        <f>IF(C1570&lt;draft_picks[[#This Row],[position]],1,IF(C1570&gt;draft_picks[[#This Row],[position]],D1570+1,IF(C1570=draft_picks[[#This Row],[position]],D1570+1)))</f>
        <v>7</v>
      </c>
      <c r="E1571" t="s">
        <v>7006</v>
      </c>
      <c r="F1571" t="str">
        <f>IF(ISBLANK(draft_picks[[#This Row],[movie_id]]),"",_xlfn.XLOOKUP(draft_picks[[#This Row],[movie_id]],drafts.movies[id],drafts.movies[movie_title]))</f>
        <v>The Others</v>
      </c>
      <c r="G1571" s="3" t="s">
        <v>915</v>
      </c>
      <c r="H1571" t="str">
        <f>IF(ISBLANK(draft_picks[[#This Row],[drafter_id]]),"",_xlfn.XLOOKUP(draft_picks[[#This Row],[drafter_id]],drafters[id],drafters[name]))</f>
        <v>Billy Ray Brewton</v>
      </c>
      <c r="J1571" t="str">
        <f>IF(ISBLANK(draft_picks[[#This Row],[drafter_team_id]]),"",_xlfn.XLOOKUP(draft_picks[[#This Row],[drafter_team_id]],drafter_teams[id],drafter_teams[name]))</f>
        <v/>
      </c>
      <c r="K1571" s="3" t="s">
        <v>15497</v>
      </c>
      <c r="L1571" t="s">
        <v>15497</v>
      </c>
      <c r="M1571" t="str">
        <f>IF(OR(ISBLANK(draft_picks[[#This Row],[veto_drafter_id]]),draft_picks[[#This Row],[veto_drafter_id]]=""),"",_xlfn.XLOOKUP(draft_picks[[#This Row],[veto_drafter_id]],drafters[id],drafters[name]))</f>
        <v/>
      </c>
      <c r="N1571" t="s">
        <v>15497</v>
      </c>
      <c r="O1571" t="str">
        <f>IF(OR(ISBLANK(draft_picks[[#This Row],[veto_drafter_team_id]]),draft_picks[[#This Row],[veto_drafter_team_id]]=""),"",_xlfn.XLOOKUP(draft_picks[[#This Row],[veto_drafter_team_id]],drafter_teams[id],drafter_teams[name]))</f>
        <v/>
      </c>
      <c r="Q1571" t="s">
        <v>15497</v>
      </c>
      <c r="R1571" t="str">
        <f>IF(OR(ISBLANK(draft_picks[[#This Row],[veto_override_drafter_id]]),draft_picks[[#This Row],[veto_override_drafter_id]]=""),"",_xlfn.XLOOKUP(draft_picks[[#This Row],[veto_override_drafter_id]],drafters[id],drafters[name]))</f>
        <v/>
      </c>
      <c r="S1571" t="s">
        <v>15497</v>
      </c>
      <c r="T1571" t="str">
        <f>IF(OR(ISBLANK(draft_picks[[#This Row],[veto_override_team_id]]),draft_picks[[#This Row],[veto_override_team_id]]=""),"",_xlfn.XLOOKUP(draft_picks[[#This Row],[veto_override_team_id]],drafter_teams[id],drafter_teams[name]))</f>
        <v/>
      </c>
    </row>
    <row r="1572" spans="1:20" x14ac:dyDescent="0.25">
      <c r="A1572" t="s">
        <v>407</v>
      </c>
      <c r="B1572" t="str">
        <f>_xlfn.XLOOKUP(draft_picks[[#This Row],[draft_id]],drafts[id],drafts[title])</f>
        <v>Dimension Films</v>
      </c>
      <c r="C1572" s="3">
        <v>1</v>
      </c>
      <c r="D1572">
        <f>IF(C1571&lt;draft_picks[[#This Row],[position]],1,IF(C1571&gt;draft_picks[[#This Row],[position]],D1571+1,IF(C1571=draft_picks[[#This Row],[position]],D1571+1)))</f>
        <v>8</v>
      </c>
      <c r="E1572" t="s">
        <v>3427</v>
      </c>
      <c r="F1572" t="str">
        <f>IF(ISBLANK(draft_picks[[#This Row],[movie_id]]),"",_xlfn.XLOOKUP(draft_picks[[#This Row],[movie_id]],drafts.movies[id],drafts.movies[movie_title]))</f>
        <v>Scream</v>
      </c>
      <c r="G1572" s="3" t="s">
        <v>909</v>
      </c>
      <c r="H1572" t="str">
        <f>IF(ISBLANK(draft_picks[[#This Row],[drafter_id]]),"",_xlfn.XLOOKUP(draft_picks[[#This Row],[drafter_id]],drafters[id],drafters[name]))</f>
        <v>Kyle Anderson</v>
      </c>
      <c r="J1572" t="str">
        <f>IF(ISBLANK(draft_picks[[#This Row],[drafter_team_id]]),"",_xlfn.XLOOKUP(draft_picks[[#This Row],[drafter_team_id]],drafter_teams[id],drafter_teams[name]))</f>
        <v/>
      </c>
      <c r="K1572" s="3" t="s">
        <v>15497</v>
      </c>
      <c r="L1572" t="s">
        <v>15497</v>
      </c>
      <c r="M1572" t="str">
        <f>IF(OR(ISBLANK(draft_picks[[#This Row],[veto_drafter_id]]),draft_picks[[#This Row],[veto_drafter_id]]=""),"",_xlfn.XLOOKUP(draft_picks[[#This Row],[veto_drafter_id]],drafters[id],drafters[name]))</f>
        <v/>
      </c>
      <c r="N1572" t="s">
        <v>15497</v>
      </c>
      <c r="O1572" t="str">
        <f>IF(OR(ISBLANK(draft_picks[[#This Row],[veto_drafter_team_id]]),draft_picks[[#This Row],[veto_drafter_team_id]]=""),"",_xlfn.XLOOKUP(draft_picks[[#This Row],[veto_drafter_team_id]],drafter_teams[id],drafter_teams[name]))</f>
        <v/>
      </c>
      <c r="Q1572" t="s">
        <v>15497</v>
      </c>
      <c r="R1572" t="str">
        <f>IF(OR(ISBLANK(draft_picks[[#This Row],[veto_override_drafter_id]]),draft_picks[[#This Row],[veto_override_drafter_id]]=""),"",_xlfn.XLOOKUP(draft_picks[[#This Row],[veto_override_drafter_id]],drafters[id],drafters[name]))</f>
        <v/>
      </c>
      <c r="S1572" t="s">
        <v>15497</v>
      </c>
      <c r="T1572" t="str">
        <f>IF(OR(ISBLANK(draft_picks[[#This Row],[veto_override_team_id]]),draft_picks[[#This Row],[veto_override_team_id]]=""),"",_xlfn.XLOOKUP(draft_picks[[#This Row],[veto_override_team_id]],drafter_teams[id],drafter_teams[name]))</f>
        <v/>
      </c>
    </row>
    <row r="1573" spans="1:20" x14ac:dyDescent="0.25">
      <c r="A1573" t="s">
        <v>631</v>
      </c>
      <c r="B1573" t="str">
        <f>_xlfn.XLOOKUP(draft_picks[[#This Row],[draft_id]],drafts[id],drafts[title])</f>
        <v>Mad Scientist</v>
      </c>
      <c r="C1573" s="3">
        <v>7</v>
      </c>
      <c r="D1573">
        <f>IF(C1572&lt;draft_picks[[#This Row],[position]],1,IF(C1572&gt;draft_picks[[#This Row],[position]],D1572+1,IF(C1572=draft_picks[[#This Row],[position]],D1572+1)))</f>
        <v>1</v>
      </c>
      <c r="E1573" t="s">
        <v>1835</v>
      </c>
      <c r="F1573" t="str">
        <f>IF(ISBLANK(draft_picks[[#This Row],[movie_id]]),"",_xlfn.XLOOKUP(draft_picks[[#This Row],[movie_id]],drafts.movies[id],drafts.movies[movie_title]))</f>
        <v>Event Horizon</v>
      </c>
      <c r="G1573" s="3" t="s">
        <v>969</v>
      </c>
      <c r="H1573" t="str">
        <f>IF(ISBLANK(draft_picks[[#This Row],[drafter_id]]),"",_xlfn.XLOOKUP(draft_picks[[#This Row],[drafter_id]],drafters[id],drafters[name]))</f>
        <v>Graham Skipper</v>
      </c>
      <c r="J1573" t="str">
        <f>IF(ISBLANK(draft_picks[[#This Row],[drafter_team_id]]),"",_xlfn.XLOOKUP(draft_picks[[#This Row],[drafter_team_id]],drafter_teams[id],drafter_teams[name]))</f>
        <v/>
      </c>
      <c r="K1573" s="3" t="s">
        <v>15497</v>
      </c>
      <c r="L1573" t="s">
        <v>15497</v>
      </c>
      <c r="M1573" t="str">
        <f>IF(OR(ISBLANK(draft_picks[[#This Row],[veto_drafter_id]]),draft_picks[[#This Row],[veto_drafter_id]]=""),"",_xlfn.XLOOKUP(draft_picks[[#This Row],[veto_drafter_id]],drafters[id],drafters[name]))</f>
        <v/>
      </c>
      <c r="N1573" t="s">
        <v>15497</v>
      </c>
      <c r="O1573" t="str">
        <f>IF(OR(ISBLANK(draft_picks[[#This Row],[veto_drafter_team_id]]),draft_picks[[#This Row],[veto_drafter_team_id]]=""),"",_xlfn.XLOOKUP(draft_picks[[#This Row],[veto_drafter_team_id]],drafter_teams[id],drafter_teams[name]))</f>
        <v/>
      </c>
      <c r="Q1573" t="s">
        <v>15497</v>
      </c>
      <c r="R1573" t="str">
        <f>IF(OR(ISBLANK(draft_picks[[#This Row],[veto_override_drafter_id]]),draft_picks[[#This Row],[veto_override_drafter_id]]=""),"",_xlfn.XLOOKUP(draft_picks[[#This Row],[veto_override_drafter_id]],drafters[id],drafters[name]))</f>
        <v/>
      </c>
      <c r="S1573" t="s">
        <v>15497</v>
      </c>
      <c r="T1573" t="str">
        <f>IF(OR(ISBLANK(draft_picks[[#This Row],[veto_override_team_id]]),draft_picks[[#This Row],[veto_override_team_id]]=""),"",_xlfn.XLOOKUP(draft_picks[[#This Row],[veto_override_team_id]],drafter_teams[id],drafter_teams[name]))</f>
        <v/>
      </c>
    </row>
    <row r="1574" spans="1:20" x14ac:dyDescent="0.25">
      <c r="A1574" t="s">
        <v>631</v>
      </c>
      <c r="B1574" t="str">
        <f>_xlfn.XLOOKUP(draft_picks[[#This Row],[draft_id]],drafts[id],drafts[title])</f>
        <v>Mad Scientist</v>
      </c>
      <c r="C1574" s="3">
        <v>6</v>
      </c>
      <c r="D1574">
        <f>IF(C1573&lt;draft_picks[[#This Row],[position]],1,IF(C1573&gt;draft_picks[[#This Row],[position]],D1573+1,IF(C1573=draft_picks[[#This Row],[position]],D1573+1)))</f>
        <v>2</v>
      </c>
      <c r="E1574" t="s">
        <v>6378</v>
      </c>
      <c r="F1574" t="str">
        <f>IF(ISBLANK(draft_picks[[#This Row],[movie_id]]),"",_xlfn.XLOOKUP(draft_picks[[#This Row],[movie_id]],drafts.movies[id],drafts.movies[movie_title]))</f>
        <v>Terror of Mechagodzilla</v>
      </c>
      <c r="G1574" s="3" t="s">
        <v>969</v>
      </c>
      <c r="H1574" t="str">
        <f>IF(ISBLANK(draft_picks[[#This Row],[drafter_id]]),"",_xlfn.XLOOKUP(draft_picks[[#This Row],[drafter_id]],drafters[id],drafters[name]))</f>
        <v>Graham Skipper</v>
      </c>
      <c r="J1574" t="str">
        <f>IF(ISBLANK(draft_picks[[#This Row],[drafter_team_id]]),"",_xlfn.XLOOKUP(draft_picks[[#This Row],[drafter_team_id]],drafter_teams[id],drafter_teams[name]))</f>
        <v/>
      </c>
      <c r="K1574" s="3" t="s">
        <v>15497</v>
      </c>
      <c r="L1574" t="s">
        <v>15497</v>
      </c>
      <c r="M1574" t="str">
        <f>IF(OR(ISBLANK(draft_picks[[#This Row],[veto_drafter_id]]),draft_picks[[#This Row],[veto_drafter_id]]=""),"",_xlfn.XLOOKUP(draft_picks[[#This Row],[veto_drafter_id]],drafters[id],drafters[name]))</f>
        <v/>
      </c>
      <c r="N1574" t="s">
        <v>15497</v>
      </c>
      <c r="O1574" t="str">
        <f>IF(OR(ISBLANK(draft_picks[[#This Row],[veto_drafter_team_id]]),draft_picks[[#This Row],[veto_drafter_team_id]]=""),"",_xlfn.XLOOKUP(draft_picks[[#This Row],[veto_drafter_team_id]],drafter_teams[id],drafter_teams[name]))</f>
        <v/>
      </c>
      <c r="Q1574" t="s">
        <v>15497</v>
      </c>
      <c r="R1574" t="str">
        <f>IF(OR(ISBLANK(draft_picks[[#This Row],[veto_override_drafter_id]]),draft_picks[[#This Row],[veto_override_drafter_id]]=""),"",_xlfn.XLOOKUP(draft_picks[[#This Row],[veto_override_drafter_id]],drafters[id],drafters[name]))</f>
        <v/>
      </c>
      <c r="S1574" t="s">
        <v>15497</v>
      </c>
      <c r="T1574" t="str">
        <f>IF(OR(ISBLANK(draft_picks[[#This Row],[veto_override_team_id]]),draft_picks[[#This Row],[veto_override_team_id]]=""),"",_xlfn.XLOOKUP(draft_picks[[#This Row],[veto_override_team_id]],drafter_teams[id],drafter_teams[name]))</f>
        <v/>
      </c>
    </row>
    <row r="1575" spans="1:20" x14ac:dyDescent="0.25">
      <c r="A1575" t="s">
        <v>631</v>
      </c>
      <c r="B1575" t="str">
        <f>_xlfn.XLOOKUP(draft_picks[[#This Row],[draft_id]],drafts[id],drafts[title])</f>
        <v>Mad Scientist</v>
      </c>
      <c r="C1575" s="3">
        <v>5</v>
      </c>
      <c r="D1575">
        <f>IF(C1574&lt;draft_picks[[#This Row],[position]],1,IF(C1574&gt;draft_picks[[#This Row],[position]],D1574+1,IF(C1574=draft_picks[[#This Row],[position]],D1574+1)))</f>
        <v>3</v>
      </c>
      <c r="E1575" t="s">
        <v>4222</v>
      </c>
      <c r="F1575" t="str">
        <f>IF(ISBLANK(draft_picks[[#This Row],[movie_id]]),"",_xlfn.XLOOKUP(draft_picks[[#This Row],[movie_id]],drafts.movies[id],drafts.movies[movie_title]))</f>
        <v>Young Frankenstein</v>
      </c>
      <c r="G1575" s="3" t="s">
        <v>777</v>
      </c>
      <c r="H1575" t="str">
        <f>IF(ISBLANK(draft_picks[[#This Row],[drafter_id]]),"",_xlfn.XLOOKUP(draft_picks[[#This Row],[drafter_id]],drafters[id],drafters[name]))</f>
        <v>Halle Kiefer</v>
      </c>
      <c r="J1575" t="str">
        <f>IF(ISBLANK(draft_picks[[#This Row],[drafter_team_id]]),"",_xlfn.XLOOKUP(draft_picks[[#This Row],[drafter_team_id]],drafter_teams[id],drafter_teams[name]))</f>
        <v/>
      </c>
      <c r="K1575" s="3" t="s">
        <v>15497</v>
      </c>
      <c r="L1575" t="s">
        <v>15497</v>
      </c>
      <c r="M1575" t="str">
        <f>IF(OR(ISBLANK(draft_picks[[#This Row],[veto_drafter_id]]),draft_picks[[#This Row],[veto_drafter_id]]=""),"",_xlfn.XLOOKUP(draft_picks[[#This Row],[veto_drafter_id]],drafters[id],drafters[name]))</f>
        <v/>
      </c>
      <c r="N1575" t="s">
        <v>15497</v>
      </c>
      <c r="O1575" t="str">
        <f>IF(OR(ISBLANK(draft_picks[[#This Row],[veto_drafter_team_id]]),draft_picks[[#This Row],[veto_drafter_team_id]]=""),"",_xlfn.XLOOKUP(draft_picks[[#This Row],[veto_drafter_team_id]],drafter_teams[id],drafter_teams[name]))</f>
        <v/>
      </c>
      <c r="Q1575" t="s">
        <v>15497</v>
      </c>
      <c r="R1575" t="str">
        <f>IF(OR(ISBLANK(draft_picks[[#This Row],[veto_override_drafter_id]]),draft_picks[[#This Row],[veto_override_drafter_id]]=""),"",_xlfn.XLOOKUP(draft_picks[[#This Row],[veto_override_drafter_id]],drafters[id],drafters[name]))</f>
        <v/>
      </c>
      <c r="S1575" t="s">
        <v>15497</v>
      </c>
      <c r="T1575" t="str">
        <f>IF(OR(ISBLANK(draft_picks[[#This Row],[veto_override_team_id]]),draft_picks[[#This Row],[veto_override_team_id]]=""),"",_xlfn.XLOOKUP(draft_picks[[#This Row],[veto_override_team_id]],drafter_teams[id],drafter_teams[name]))</f>
        <v/>
      </c>
    </row>
    <row r="1576" spans="1:20" x14ac:dyDescent="0.25">
      <c r="A1576" t="s">
        <v>631</v>
      </c>
      <c r="B1576" t="str">
        <f>_xlfn.XLOOKUP(draft_picks[[#This Row],[draft_id]],drafts[id],drafts[title])</f>
        <v>Mad Scientist</v>
      </c>
      <c r="C1576" s="3">
        <v>4</v>
      </c>
      <c r="D1576">
        <f>IF(C1575&lt;draft_picks[[#This Row],[position]],1,IF(C1575&gt;draft_picks[[#This Row],[position]],D1575+1,IF(C1575=draft_picks[[#This Row],[position]],D1575+1)))</f>
        <v>4</v>
      </c>
      <c r="E1576" t="s">
        <v>8047</v>
      </c>
      <c r="F1576" t="str">
        <f>IF(ISBLANK(draft_picks[[#This Row],[movie_id]]),"",_xlfn.XLOOKUP(draft_picks[[#This Row],[movie_id]],drafts.movies[id],drafts.movies[movie_title]))</f>
        <v>The Cabinet of Dr. Caligari</v>
      </c>
      <c r="G1576" s="3" t="s">
        <v>969</v>
      </c>
      <c r="H1576" t="str">
        <f>IF(ISBLANK(draft_picks[[#This Row],[drafter_id]]),"",_xlfn.XLOOKUP(draft_picks[[#This Row],[drafter_id]],drafters[id],drafters[name]))</f>
        <v>Graham Skipper</v>
      </c>
      <c r="J1576" t="str">
        <f>IF(ISBLANK(draft_picks[[#This Row],[drafter_team_id]]),"",_xlfn.XLOOKUP(draft_picks[[#This Row],[drafter_team_id]],drafter_teams[id],drafter_teams[name]))</f>
        <v/>
      </c>
      <c r="K1576" s="3" t="s">
        <v>15497</v>
      </c>
      <c r="L1576" t="s">
        <v>15497</v>
      </c>
      <c r="M1576" t="str">
        <f>IF(OR(ISBLANK(draft_picks[[#This Row],[veto_drafter_id]]),draft_picks[[#This Row],[veto_drafter_id]]=""),"",_xlfn.XLOOKUP(draft_picks[[#This Row],[veto_drafter_id]],drafters[id],drafters[name]))</f>
        <v/>
      </c>
      <c r="N1576" t="s">
        <v>15497</v>
      </c>
      <c r="O1576" t="str">
        <f>IF(OR(ISBLANK(draft_picks[[#This Row],[veto_drafter_team_id]]),draft_picks[[#This Row],[veto_drafter_team_id]]=""),"",_xlfn.XLOOKUP(draft_picks[[#This Row],[veto_drafter_team_id]],drafter_teams[id],drafter_teams[name]))</f>
        <v/>
      </c>
      <c r="Q1576" t="s">
        <v>15497</v>
      </c>
      <c r="R1576" t="str">
        <f>IF(OR(ISBLANK(draft_picks[[#This Row],[veto_override_drafter_id]]),draft_picks[[#This Row],[veto_override_drafter_id]]=""),"",_xlfn.XLOOKUP(draft_picks[[#This Row],[veto_override_drafter_id]],drafters[id],drafters[name]))</f>
        <v/>
      </c>
      <c r="S1576" t="s">
        <v>15497</v>
      </c>
      <c r="T1576" t="str">
        <f>IF(OR(ISBLANK(draft_picks[[#This Row],[veto_override_team_id]]),draft_picks[[#This Row],[veto_override_team_id]]=""),"",_xlfn.XLOOKUP(draft_picks[[#This Row],[veto_override_team_id]],drafter_teams[id],drafter_teams[name]))</f>
        <v/>
      </c>
    </row>
    <row r="1577" spans="1:20" x14ac:dyDescent="0.25">
      <c r="A1577" t="s">
        <v>631</v>
      </c>
      <c r="B1577" t="str">
        <f>_xlfn.XLOOKUP(draft_picks[[#This Row],[draft_id]],drafts[id],drafts[title])</f>
        <v>Mad Scientist</v>
      </c>
      <c r="C1577" s="3">
        <v>3</v>
      </c>
      <c r="D1577">
        <f>IF(C1576&lt;draft_picks[[#This Row],[position]],1,IF(C1576&gt;draft_picks[[#This Row],[position]],D1576+1,IF(C1576=draft_picks[[#This Row],[position]],D1576+1)))</f>
        <v>5</v>
      </c>
      <c r="E1577" t="s">
        <v>8059</v>
      </c>
      <c r="F1577" t="str">
        <f>IF(ISBLANK(draft_picks[[#This Row],[movie_id]]),"",_xlfn.XLOOKUP(draft_picks[[#This Row],[movie_id]],drafts.movies[id],drafts.movies[movie_title]))</f>
        <v>Re-Animator</v>
      </c>
      <c r="G1577" s="3" t="s">
        <v>777</v>
      </c>
      <c r="H1577" t="str">
        <f>IF(ISBLANK(draft_picks[[#This Row],[drafter_id]]),"",_xlfn.XLOOKUP(draft_picks[[#This Row],[drafter_id]],drafters[id],drafters[name]))</f>
        <v>Halle Kiefer</v>
      </c>
      <c r="J1577" t="str">
        <f>IF(ISBLANK(draft_picks[[#This Row],[drafter_team_id]]),"",_xlfn.XLOOKUP(draft_picks[[#This Row],[drafter_team_id]],drafter_teams[id],drafter_teams[name]))</f>
        <v/>
      </c>
      <c r="K1577" s="3" t="s">
        <v>15497</v>
      </c>
      <c r="L1577" t="s">
        <v>15497</v>
      </c>
      <c r="M1577" t="str">
        <f>IF(OR(ISBLANK(draft_picks[[#This Row],[veto_drafter_id]]),draft_picks[[#This Row],[veto_drafter_id]]=""),"",_xlfn.XLOOKUP(draft_picks[[#This Row],[veto_drafter_id]],drafters[id],drafters[name]))</f>
        <v/>
      </c>
      <c r="N1577" t="s">
        <v>15497</v>
      </c>
      <c r="O1577" t="str">
        <f>IF(OR(ISBLANK(draft_picks[[#This Row],[veto_drafter_team_id]]),draft_picks[[#This Row],[veto_drafter_team_id]]=""),"",_xlfn.XLOOKUP(draft_picks[[#This Row],[veto_drafter_team_id]],drafter_teams[id],drafter_teams[name]))</f>
        <v/>
      </c>
      <c r="Q1577" t="s">
        <v>15497</v>
      </c>
      <c r="R1577" t="str">
        <f>IF(OR(ISBLANK(draft_picks[[#This Row],[veto_override_drafter_id]]),draft_picks[[#This Row],[veto_override_drafter_id]]=""),"",_xlfn.XLOOKUP(draft_picks[[#This Row],[veto_override_drafter_id]],drafters[id],drafters[name]))</f>
        <v/>
      </c>
      <c r="S1577" t="s">
        <v>15497</v>
      </c>
      <c r="T1577" t="str">
        <f>IF(OR(ISBLANK(draft_picks[[#This Row],[veto_override_team_id]]),draft_picks[[#This Row],[veto_override_team_id]]=""),"",_xlfn.XLOOKUP(draft_picks[[#This Row],[veto_override_team_id]],drafter_teams[id],drafter_teams[name]))</f>
        <v/>
      </c>
    </row>
    <row r="1578" spans="1:20" x14ac:dyDescent="0.25">
      <c r="A1578" t="s">
        <v>631</v>
      </c>
      <c r="B1578" t="str">
        <f>_xlfn.XLOOKUP(draft_picks[[#This Row],[draft_id]],drafts[id],drafts[title])</f>
        <v>Mad Scientist</v>
      </c>
      <c r="C1578" s="3">
        <v>2</v>
      </c>
      <c r="D1578">
        <f>IF(C1577&lt;draft_picks[[#This Row],[position]],1,IF(C1577&gt;draft_picks[[#This Row],[position]],D1577+1,IF(C1577=draft_picks[[#This Row],[position]],D1577+1)))</f>
        <v>6</v>
      </c>
      <c r="E1578" t="s">
        <v>3358</v>
      </c>
      <c r="F1578" t="str">
        <f>IF(ISBLANK(draft_picks[[#This Row],[movie_id]]),"",_xlfn.XLOOKUP(draft_picks[[#This Row],[movie_id]],drafts.movies[id],drafts.movies[movie_title]))</f>
        <v>The Invisible Man</v>
      </c>
      <c r="G1578" s="3" t="s">
        <v>969</v>
      </c>
      <c r="H1578" t="str">
        <f>IF(ISBLANK(draft_picks[[#This Row],[drafter_id]]),"",_xlfn.XLOOKUP(draft_picks[[#This Row],[drafter_id]],drafters[id],drafters[name]))</f>
        <v>Graham Skipper</v>
      </c>
      <c r="J1578" t="str">
        <f>IF(ISBLANK(draft_picks[[#This Row],[drafter_team_id]]),"",_xlfn.XLOOKUP(draft_picks[[#This Row],[drafter_team_id]],drafter_teams[id],drafter_teams[name]))</f>
        <v/>
      </c>
      <c r="K1578" s="3" t="s">
        <v>15497</v>
      </c>
      <c r="L1578" t="s">
        <v>15497</v>
      </c>
      <c r="M1578" t="str">
        <f>IF(OR(ISBLANK(draft_picks[[#This Row],[veto_drafter_id]]),draft_picks[[#This Row],[veto_drafter_id]]=""),"",_xlfn.XLOOKUP(draft_picks[[#This Row],[veto_drafter_id]],drafters[id],drafters[name]))</f>
        <v/>
      </c>
      <c r="N1578" t="s">
        <v>15497</v>
      </c>
      <c r="O1578" t="str">
        <f>IF(OR(ISBLANK(draft_picks[[#This Row],[veto_drafter_team_id]]),draft_picks[[#This Row],[veto_drafter_team_id]]=""),"",_xlfn.XLOOKUP(draft_picks[[#This Row],[veto_drafter_team_id]],drafter_teams[id],drafter_teams[name]))</f>
        <v/>
      </c>
      <c r="Q1578" t="s">
        <v>15497</v>
      </c>
      <c r="R1578" t="str">
        <f>IF(OR(ISBLANK(draft_picks[[#This Row],[veto_override_drafter_id]]),draft_picks[[#This Row],[veto_override_drafter_id]]=""),"",_xlfn.XLOOKUP(draft_picks[[#This Row],[veto_override_drafter_id]],drafters[id],drafters[name]))</f>
        <v/>
      </c>
      <c r="S1578" t="s">
        <v>15497</v>
      </c>
      <c r="T1578" t="str">
        <f>IF(OR(ISBLANK(draft_picks[[#This Row],[veto_override_team_id]]),draft_picks[[#This Row],[veto_override_team_id]]=""),"",_xlfn.XLOOKUP(draft_picks[[#This Row],[veto_override_team_id]],drafter_teams[id],drafter_teams[name]))</f>
        <v/>
      </c>
    </row>
    <row r="1579" spans="1:20" x14ac:dyDescent="0.25">
      <c r="A1579" t="s">
        <v>631</v>
      </c>
      <c r="B1579" t="str">
        <f>_xlfn.XLOOKUP(draft_picks[[#This Row],[draft_id]],drafts[id],drafts[title])</f>
        <v>Mad Scientist</v>
      </c>
      <c r="C1579" s="3">
        <v>1</v>
      </c>
      <c r="D1579">
        <f>IF(C1578&lt;draft_picks[[#This Row],[position]],1,IF(C1578&gt;draft_picks[[#This Row],[position]],D1578+1,IF(C1578=draft_picks[[#This Row],[position]],D1578+1)))</f>
        <v>7</v>
      </c>
      <c r="E1579" t="s">
        <v>1425</v>
      </c>
      <c r="F1579" t="str">
        <f>IF(ISBLANK(draft_picks[[#This Row],[movie_id]]),"",_xlfn.XLOOKUP(draft_picks[[#This Row],[movie_id]],drafts.movies[id],drafts.movies[movie_title]))</f>
        <v>The Fly</v>
      </c>
      <c r="G1579" s="3" t="s">
        <v>777</v>
      </c>
      <c r="H1579" t="str">
        <f>IF(ISBLANK(draft_picks[[#This Row],[drafter_id]]),"",_xlfn.XLOOKUP(draft_picks[[#This Row],[drafter_id]],drafters[id],drafters[name]))</f>
        <v>Halle Kiefer</v>
      </c>
      <c r="J1579" t="str">
        <f>IF(ISBLANK(draft_picks[[#This Row],[drafter_team_id]]),"",_xlfn.XLOOKUP(draft_picks[[#This Row],[drafter_team_id]],drafter_teams[id],drafter_teams[name]))</f>
        <v/>
      </c>
      <c r="K1579" s="3" t="s">
        <v>15497</v>
      </c>
      <c r="L1579" t="s">
        <v>15497</v>
      </c>
      <c r="M1579" t="str">
        <f>IF(OR(ISBLANK(draft_picks[[#This Row],[veto_drafter_id]]),draft_picks[[#This Row],[veto_drafter_id]]=""),"",_xlfn.XLOOKUP(draft_picks[[#This Row],[veto_drafter_id]],drafters[id],drafters[name]))</f>
        <v/>
      </c>
      <c r="N1579" t="s">
        <v>15497</v>
      </c>
      <c r="O1579" t="str">
        <f>IF(OR(ISBLANK(draft_picks[[#This Row],[veto_drafter_team_id]]),draft_picks[[#This Row],[veto_drafter_team_id]]=""),"",_xlfn.XLOOKUP(draft_picks[[#This Row],[veto_drafter_team_id]],drafter_teams[id],drafter_teams[name]))</f>
        <v/>
      </c>
      <c r="Q1579" t="s">
        <v>15497</v>
      </c>
      <c r="R1579" t="str">
        <f>IF(OR(ISBLANK(draft_picks[[#This Row],[veto_override_drafter_id]]),draft_picks[[#This Row],[veto_override_drafter_id]]=""),"",_xlfn.XLOOKUP(draft_picks[[#This Row],[veto_override_drafter_id]],drafters[id],drafters[name]))</f>
        <v/>
      </c>
      <c r="S1579" t="s">
        <v>15497</v>
      </c>
      <c r="T1579" t="str">
        <f>IF(OR(ISBLANK(draft_picks[[#This Row],[veto_override_team_id]]),draft_picks[[#This Row],[veto_override_team_id]]=""),"",_xlfn.XLOOKUP(draft_picks[[#This Row],[veto_override_team_id]],drafter_teams[id],drafter_teams[name]))</f>
        <v/>
      </c>
    </row>
    <row r="1580" spans="1:20" x14ac:dyDescent="0.25">
      <c r="A1580" t="s">
        <v>443</v>
      </c>
      <c r="B1580" t="str">
        <f>_xlfn.XLOOKUP(draft_picks[[#This Row],[draft_id]],drafts[id],drafts[title])</f>
        <v>Zombie Mini-Mega</v>
      </c>
      <c r="C1580" s="3">
        <v>13</v>
      </c>
      <c r="D1580">
        <f>IF(C1579&lt;draft_picks[[#This Row],[position]],1,IF(C1579&gt;draft_picks[[#This Row],[position]],D1579+1,IF(C1579=draft_picks[[#This Row],[position]],D1579+1)))</f>
        <v>1</v>
      </c>
      <c r="E1580" t="s">
        <v>7927</v>
      </c>
      <c r="F1580" t="str">
        <f>IF(ISBLANK(draft_picks[[#This Row],[movie_id]]),"",_xlfn.XLOOKUP(draft_picks[[#This Row],[movie_id]],drafts.movies[id],drafts.movies[movie_title]))</f>
        <v>Night of the Comet</v>
      </c>
      <c r="G1580" s="3" t="s">
        <v>793</v>
      </c>
      <c r="H1580" t="str">
        <f>IF(ISBLANK(draft_picks[[#This Row],[drafter_id]]),"",_xlfn.XLOOKUP(draft_picks[[#This Row],[drafter_id]],drafters[id],drafters[name]))</f>
        <v>Clarke Wolfe</v>
      </c>
      <c r="J1580" t="str">
        <f>IF(ISBLANK(draft_picks[[#This Row],[drafter_team_id]]),"",_xlfn.XLOOKUP(draft_picks[[#This Row],[drafter_team_id]],drafter_teams[id],drafter_teams[name]))</f>
        <v/>
      </c>
      <c r="K1580" s="3" t="s">
        <v>15497</v>
      </c>
      <c r="L1580" t="s">
        <v>15497</v>
      </c>
      <c r="M1580" t="str">
        <f>IF(OR(ISBLANK(draft_picks[[#This Row],[veto_drafter_id]]),draft_picks[[#This Row],[veto_drafter_id]]=""),"",_xlfn.XLOOKUP(draft_picks[[#This Row],[veto_drafter_id]],drafters[id],drafters[name]))</f>
        <v/>
      </c>
      <c r="N1580" t="s">
        <v>15497</v>
      </c>
      <c r="O1580" t="str">
        <f>IF(OR(ISBLANK(draft_picks[[#This Row],[veto_drafter_team_id]]),draft_picks[[#This Row],[veto_drafter_team_id]]=""),"",_xlfn.XLOOKUP(draft_picks[[#This Row],[veto_drafter_team_id]],drafter_teams[id],drafter_teams[name]))</f>
        <v/>
      </c>
      <c r="Q1580" t="s">
        <v>15497</v>
      </c>
      <c r="R1580" t="str">
        <f>IF(OR(ISBLANK(draft_picks[[#This Row],[veto_override_drafter_id]]),draft_picks[[#This Row],[veto_override_drafter_id]]=""),"",_xlfn.XLOOKUP(draft_picks[[#This Row],[veto_override_drafter_id]],drafters[id],drafters[name]))</f>
        <v/>
      </c>
      <c r="S1580" t="s">
        <v>15497</v>
      </c>
      <c r="T1580" t="str">
        <f>IF(OR(ISBLANK(draft_picks[[#This Row],[veto_override_team_id]]),draft_picks[[#This Row],[veto_override_team_id]]=""),"",_xlfn.XLOOKUP(draft_picks[[#This Row],[veto_override_team_id]],drafter_teams[id],drafter_teams[name]))</f>
        <v/>
      </c>
    </row>
    <row r="1581" spans="1:20" x14ac:dyDescent="0.25">
      <c r="A1581" t="s">
        <v>443</v>
      </c>
      <c r="B1581" t="str">
        <f>_xlfn.XLOOKUP(draft_picks[[#This Row],[draft_id]],drafts[id],drafts[title])</f>
        <v>Zombie Mini-Mega</v>
      </c>
      <c r="C1581" s="3">
        <v>12</v>
      </c>
      <c r="D1581">
        <f>IF(C1580&lt;draft_picks[[#This Row],[position]],1,IF(C1580&gt;draft_picks[[#This Row],[position]],D1580+1,IF(C1580=draft_picks[[#This Row],[position]],D1580+1)))</f>
        <v>2</v>
      </c>
      <c r="E1581" t="s">
        <v>7078</v>
      </c>
      <c r="F1581" t="str">
        <f>IF(ISBLANK(draft_picks[[#This Row],[movie_id]]),"",_xlfn.XLOOKUP(draft_picks[[#This Row],[movie_id]],drafts.movies[id],drafts.movies[movie_title]))</f>
        <v>ParaNorman</v>
      </c>
      <c r="G1581" s="3" t="s">
        <v>793</v>
      </c>
      <c r="H1581" t="str">
        <f>IF(ISBLANK(draft_picks[[#This Row],[drafter_id]]),"",_xlfn.XLOOKUP(draft_picks[[#This Row],[drafter_id]],drafters[id],drafters[name]))</f>
        <v>Clarke Wolfe</v>
      </c>
      <c r="J1581" t="str">
        <f>IF(ISBLANK(draft_picks[[#This Row],[drafter_team_id]]),"",_xlfn.XLOOKUP(draft_picks[[#This Row],[drafter_team_id]],drafter_teams[id],drafter_teams[name]))</f>
        <v/>
      </c>
      <c r="K1581" s="3" t="s">
        <v>15497</v>
      </c>
      <c r="L1581" t="s">
        <v>15497</v>
      </c>
      <c r="M1581" t="str">
        <f>IF(OR(ISBLANK(draft_picks[[#This Row],[veto_drafter_id]]),draft_picks[[#This Row],[veto_drafter_id]]=""),"",_xlfn.XLOOKUP(draft_picks[[#This Row],[veto_drafter_id]],drafters[id],drafters[name]))</f>
        <v/>
      </c>
      <c r="N1581" t="s">
        <v>15497</v>
      </c>
      <c r="O1581" t="str">
        <f>IF(OR(ISBLANK(draft_picks[[#This Row],[veto_drafter_team_id]]),draft_picks[[#This Row],[veto_drafter_team_id]]=""),"",_xlfn.XLOOKUP(draft_picks[[#This Row],[veto_drafter_team_id]],drafter_teams[id],drafter_teams[name]))</f>
        <v/>
      </c>
      <c r="Q1581" t="s">
        <v>15497</v>
      </c>
      <c r="R1581" t="str">
        <f>IF(OR(ISBLANK(draft_picks[[#This Row],[veto_override_drafter_id]]),draft_picks[[#This Row],[veto_override_drafter_id]]=""),"",_xlfn.XLOOKUP(draft_picks[[#This Row],[veto_override_drafter_id]],drafters[id],drafters[name]))</f>
        <v/>
      </c>
      <c r="S1581" t="s">
        <v>15497</v>
      </c>
      <c r="T1581" t="str">
        <f>IF(OR(ISBLANK(draft_picks[[#This Row],[veto_override_team_id]]),draft_picks[[#This Row],[veto_override_team_id]]=""),"",_xlfn.XLOOKUP(draft_picks[[#This Row],[veto_override_team_id]],drafter_teams[id],drafter_teams[name]))</f>
        <v/>
      </c>
    </row>
    <row r="1582" spans="1:20" x14ac:dyDescent="0.25">
      <c r="A1582" t="s">
        <v>443</v>
      </c>
      <c r="B1582" t="str">
        <f>_xlfn.XLOOKUP(draft_picks[[#This Row],[draft_id]],drafts[id],drafts[title])</f>
        <v>Zombie Mini-Mega</v>
      </c>
      <c r="C1582" s="3">
        <v>11</v>
      </c>
      <c r="D1582">
        <f>IF(C1581&lt;draft_picks[[#This Row],[position]],1,IF(C1581&gt;draft_picks[[#This Row],[position]],D1581+1,IF(C1581=draft_picks[[#This Row],[position]],D1581+1)))</f>
        <v>3</v>
      </c>
      <c r="E1582" t="s">
        <v>6429</v>
      </c>
      <c r="F1582" t="str">
        <f>IF(ISBLANK(draft_picks[[#This Row],[movie_id]]),"",_xlfn.XLOOKUP(draft_picks[[#This Row],[movie_id]],drafts.movies[id],drafts.movies[movie_title]))</f>
        <v>I Walked with a Zombie</v>
      </c>
      <c r="G1582" s="3" t="s">
        <v>1177</v>
      </c>
      <c r="H1582" t="str">
        <f>IF(ISBLANK(draft_picks[[#This Row],[drafter_id]]),"",_xlfn.XLOOKUP(draft_picks[[#This Row],[drafter_id]],drafters[id],drafters[name]))</f>
        <v>Darren Franich</v>
      </c>
      <c r="J1582" t="str">
        <f>IF(ISBLANK(draft_picks[[#This Row],[drafter_team_id]]),"",_xlfn.XLOOKUP(draft_picks[[#This Row],[drafter_team_id]],drafter_teams[id],drafter_teams[name]))</f>
        <v/>
      </c>
      <c r="K1582" s="3" t="s">
        <v>15497</v>
      </c>
      <c r="L1582" t="s">
        <v>15497</v>
      </c>
      <c r="M1582" t="str">
        <f>IF(OR(ISBLANK(draft_picks[[#This Row],[veto_drafter_id]]),draft_picks[[#This Row],[veto_drafter_id]]=""),"",_xlfn.XLOOKUP(draft_picks[[#This Row],[veto_drafter_id]],drafters[id],drafters[name]))</f>
        <v/>
      </c>
      <c r="N1582" t="s">
        <v>15497</v>
      </c>
      <c r="O1582" t="str">
        <f>IF(OR(ISBLANK(draft_picks[[#This Row],[veto_drafter_team_id]]),draft_picks[[#This Row],[veto_drafter_team_id]]=""),"",_xlfn.XLOOKUP(draft_picks[[#This Row],[veto_drafter_team_id]],drafter_teams[id],drafter_teams[name]))</f>
        <v/>
      </c>
      <c r="Q1582" t="s">
        <v>15497</v>
      </c>
      <c r="R1582" t="str">
        <f>IF(OR(ISBLANK(draft_picks[[#This Row],[veto_override_drafter_id]]),draft_picks[[#This Row],[veto_override_drafter_id]]=""),"",_xlfn.XLOOKUP(draft_picks[[#This Row],[veto_override_drafter_id]],drafters[id],drafters[name]))</f>
        <v/>
      </c>
      <c r="S1582" t="s">
        <v>15497</v>
      </c>
      <c r="T1582" t="str">
        <f>IF(OR(ISBLANK(draft_picks[[#This Row],[veto_override_team_id]]),draft_picks[[#This Row],[veto_override_team_id]]=""),"",_xlfn.XLOOKUP(draft_picks[[#This Row],[veto_override_team_id]],drafter_teams[id],drafter_teams[name]))</f>
        <v/>
      </c>
    </row>
    <row r="1583" spans="1:20" x14ac:dyDescent="0.25">
      <c r="A1583" t="s">
        <v>443</v>
      </c>
      <c r="B1583" t="str">
        <f>_xlfn.XLOOKUP(draft_picks[[#This Row],[draft_id]],drafts[id],drafts[title])</f>
        <v>Zombie Mini-Mega</v>
      </c>
      <c r="C1583" s="3">
        <v>10</v>
      </c>
      <c r="D1583">
        <f>IF(C1582&lt;draft_picks[[#This Row],[position]],1,IF(C1582&gt;draft_picks[[#This Row],[position]],D1582+1,IF(C1582=draft_picks[[#This Row],[position]],D1582+1)))</f>
        <v>4</v>
      </c>
      <c r="E1583" t="s">
        <v>5283</v>
      </c>
      <c r="F1583" t="str">
        <f>IF(ISBLANK(draft_picks[[#This Row],[movie_id]]),"",_xlfn.XLOOKUP(draft_picks[[#This Row],[movie_id]],drafts.movies[id],drafts.movies[movie_title]))</f>
        <v>The Battery</v>
      </c>
      <c r="G1583" s="3" t="s">
        <v>1205</v>
      </c>
      <c r="H1583" t="str">
        <f>IF(ISBLANK(draft_picks[[#This Row],[drafter_id]]),"",_xlfn.XLOOKUP(draft_picks[[#This Row],[drafter_id]],drafters[id],drafters[name]))</f>
        <v>Clark Collis</v>
      </c>
      <c r="J1583" t="str">
        <f>IF(ISBLANK(draft_picks[[#This Row],[drafter_team_id]]),"",_xlfn.XLOOKUP(draft_picks[[#This Row],[drafter_team_id]],drafter_teams[id],drafter_teams[name]))</f>
        <v/>
      </c>
      <c r="K1583" s="3" t="s">
        <v>15497</v>
      </c>
      <c r="L1583" t="s">
        <v>15497</v>
      </c>
      <c r="M1583" t="str">
        <f>IF(OR(ISBLANK(draft_picks[[#This Row],[veto_drafter_id]]),draft_picks[[#This Row],[veto_drafter_id]]=""),"",_xlfn.XLOOKUP(draft_picks[[#This Row],[veto_drafter_id]],drafters[id],drafters[name]))</f>
        <v/>
      </c>
      <c r="N1583" t="s">
        <v>15497</v>
      </c>
      <c r="O1583" t="str">
        <f>IF(OR(ISBLANK(draft_picks[[#This Row],[veto_drafter_team_id]]),draft_picks[[#This Row],[veto_drafter_team_id]]=""),"",_xlfn.XLOOKUP(draft_picks[[#This Row],[veto_drafter_team_id]],drafter_teams[id],drafter_teams[name]))</f>
        <v/>
      </c>
      <c r="Q1583" t="s">
        <v>15497</v>
      </c>
      <c r="R1583" t="str">
        <f>IF(OR(ISBLANK(draft_picks[[#This Row],[veto_override_drafter_id]]),draft_picks[[#This Row],[veto_override_drafter_id]]=""),"",_xlfn.XLOOKUP(draft_picks[[#This Row],[veto_override_drafter_id]],drafters[id],drafters[name]))</f>
        <v/>
      </c>
      <c r="S1583" t="s">
        <v>15497</v>
      </c>
      <c r="T1583" t="str">
        <f>IF(OR(ISBLANK(draft_picks[[#This Row],[veto_override_team_id]]),draft_picks[[#This Row],[veto_override_team_id]]=""),"",_xlfn.XLOOKUP(draft_picks[[#This Row],[veto_override_team_id]],drafter_teams[id],drafter_teams[name]))</f>
        <v/>
      </c>
    </row>
    <row r="1584" spans="1:20" x14ac:dyDescent="0.25">
      <c r="A1584" t="s">
        <v>443</v>
      </c>
      <c r="B1584" t="str">
        <f>_xlfn.XLOOKUP(draft_picks[[#This Row],[draft_id]],drafts[id],drafts[title])</f>
        <v>Zombie Mini-Mega</v>
      </c>
      <c r="C1584" s="3">
        <v>9</v>
      </c>
      <c r="D1584">
        <f>IF(C1583&lt;draft_picks[[#This Row],[position]],1,IF(C1583&gt;draft_picks[[#This Row],[position]],D1583+1,IF(C1583=draft_picks[[#This Row],[position]],D1583+1)))</f>
        <v>5</v>
      </c>
      <c r="E1584" t="s">
        <v>2787</v>
      </c>
      <c r="F1584" t="str">
        <f>IF(ISBLANK(draft_picks[[#This Row],[movie_id]]),"",_xlfn.XLOOKUP(draft_picks[[#This Row],[movie_id]],drafts.movies[id],drafts.movies[movie_title]))</f>
        <v>Zombieland</v>
      </c>
      <c r="G1584" s="3" t="s">
        <v>793</v>
      </c>
      <c r="H1584" t="str">
        <f>IF(ISBLANK(draft_picks[[#This Row],[drafter_id]]),"",_xlfn.XLOOKUP(draft_picks[[#This Row],[drafter_id]],drafters[id],drafters[name]))</f>
        <v>Clarke Wolfe</v>
      </c>
      <c r="J1584" t="str">
        <f>IF(ISBLANK(draft_picks[[#This Row],[drafter_team_id]]),"",_xlfn.XLOOKUP(draft_picks[[#This Row],[drafter_team_id]],drafter_teams[id],drafter_teams[name]))</f>
        <v/>
      </c>
      <c r="K1584" s="3" t="s">
        <v>15497</v>
      </c>
      <c r="L1584" t="s">
        <v>15497</v>
      </c>
      <c r="M1584" t="str">
        <f>IF(OR(ISBLANK(draft_picks[[#This Row],[veto_drafter_id]]),draft_picks[[#This Row],[veto_drafter_id]]=""),"",_xlfn.XLOOKUP(draft_picks[[#This Row],[veto_drafter_id]],drafters[id],drafters[name]))</f>
        <v/>
      </c>
      <c r="N1584" t="s">
        <v>15497</v>
      </c>
      <c r="O1584" t="str">
        <f>IF(OR(ISBLANK(draft_picks[[#This Row],[veto_drafter_team_id]]),draft_picks[[#This Row],[veto_drafter_team_id]]=""),"",_xlfn.XLOOKUP(draft_picks[[#This Row],[veto_drafter_team_id]],drafter_teams[id],drafter_teams[name]))</f>
        <v/>
      </c>
      <c r="Q1584" t="s">
        <v>15497</v>
      </c>
      <c r="R1584" t="str">
        <f>IF(OR(ISBLANK(draft_picks[[#This Row],[veto_override_drafter_id]]),draft_picks[[#This Row],[veto_override_drafter_id]]=""),"",_xlfn.XLOOKUP(draft_picks[[#This Row],[veto_override_drafter_id]],drafters[id],drafters[name]))</f>
        <v/>
      </c>
      <c r="S1584" t="s">
        <v>15497</v>
      </c>
      <c r="T1584" t="str">
        <f>IF(OR(ISBLANK(draft_picks[[#This Row],[veto_override_team_id]]),draft_picks[[#This Row],[veto_override_team_id]]=""),"",_xlfn.XLOOKUP(draft_picks[[#This Row],[veto_override_team_id]],drafter_teams[id],drafter_teams[name]))</f>
        <v/>
      </c>
    </row>
    <row r="1585" spans="1:20" x14ac:dyDescent="0.25">
      <c r="A1585" t="s">
        <v>443</v>
      </c>
      <c r="B1585" t="str">
        <f>_xlfn.XLOOKUP(draft_picks[[#This Row],[draft_id]],drafts[id],drafts[title])</f>
        <v>Zombie Mini-Mega</v>
      </c>
      <c r="C1585" s="3">
        <v>8</v>
      </c>
      <c r="D1585">
        <f>IF(C1584&lt;draft_picks[[#This Row],[position]],1,IF(C1584&gt;draft_picks[[#This Row],[position]],D1584+1,IF(C1584=draft_picks[[#This Row],[position]],D1584+1)))</f>
        <v>6</v>
      </c>
      <c r="E1585" t="s">
        <v>6631</v>
      </c>
      <c r="F1585" t="str">
        <f>IF(ISBLANK(draft_picks[[#This Row],[movie_id]]),"",_xlfn.XLOOKUP(draft_picks[[#This Row],[movie_id]],drafts.movies[id],drafts.movies[movie_title]))</f>
        <v>28 Weeks Later</v>
      </c>
      <c r="G1585" s="3" t="s">
        <v>1177</v>
      </c>
      <c r="H1585" t="str">
        <f>IF(ISBLANK(draft_picks[[#This Row],[drafter_id]]),"",_xlfn.XLOOKUP(draft_picks[[#This Row],[drafter_id]],drafters[id],drafters[name]))</f>
        <v>Darren Franich</v>
      </c>
      <c r="J1585" t="str">
        <f>IF(ISBLANK(draft_picks[[#This Row],[drafter_team_id]]),"",_xlfn.XLOOKUP(draft_picks[[#This Row],[drafter_team_id]],drafter_teams[id],drafter_teams[name]))</f>
        <v/>
      </c>
      <c r="K1585" s="3" t="s">
        <v>15484</v>
      </c>
      <c r="L1585" t="s">
        <v>1205</v>
      </c>
      <c r="M1585" t="str">
        <f>IF(OR(ISBLANK(draft_picks[[#This Row],[veto_drafter_id]]),draft_picks[[#This Row],[veto_drafter_id]]=""),"",_xlfn.XLOOKUP(draft_picks[[#This Row],[veto_drafter_id]],drafters[id],drafters[name]))</f>
        <v>Clark Collis</v>
      </c>
      <c r="N1585" t="s">
        <v>15497</v>
      </c>
      <c r="O1585" t="str">
        <f>IF(OR(ISBLANK(draft_picks[[#This Row],[veto_drafter_team_id]]),draft_picks[[#This Row],[veto_drafter_team_id]]=""),"",_xlfn.XLOOKUP(draft_picks[[#This Row],[veto_drafter_team_id]],drafter_teams[id],drafter_teams[name]))</f>
        <v/>
      </c>
      <c r="Q1585" t="s">
        <v>15497</v>
      </c>
      <c r="R1585" t="str">
        <f>IF(OR(ISBLANK(draft_picks[[#This Row],[veto_override_drafter_id]]),draft_picks[[#This Row],[veto_override_drafter_id]]=""),"",_xlfn.XLOOKUP(draft_picks[[#This Row],[veto_override_drafter_id]],drafters[id],drafters[name]))</f>
        <v/>
      </c>
      <c r="S1585" t="s">
        <v>15497</v>
      </c>
      <c r="T1585" t="str">
        <f>IF(OR(ISBLANK(draft_picks[[#This Row],[veto_override_team_id]]),draft_picks[[#This Row],[veto_override_team_id]]=""),"",_xlfn.XLOOKUP(draft_picks[[#This Row],[veto_override_team_id]],drafter_teams[id],drafter_teams[name]))</f>
        <v/>
      </c>
    </row>
    <row r="1586" spans="1:20" x14ac:dyDescent="0.25">
      <c r="A1586" t="s">
        <v>443</v>
      </c>
      <c r="B1586" t="str">
        <f>_xlfn.XLOOKUP(draft_picks[[#This Row],[draft_id]],drafts[id],drafts[title])</f>
        <v>Zombie Mini-Mega</v>
      </c>
      <c r="C1586" s="3">
        <v>8</v>
      </c>
      <c r="D1586">
        <f>IF(C1585&lt;draft_picks[[#This Row],[position]],1,IF(C1585&gt;draft_picks[[#This Row],[position]],D1585+1,IF(C1585=draft_picks[[#This Row],[position]],D1585+1)))</f>
        <v>7</v>
      </c>
      <c r="E1586" t="s">
        <v>6381</v>
      </c>
      <c r="F1586" t="str">
        <f>IF(ISBLANK(draft_picks[[#This Row],[movie_id]]),"",_xlfn.XLOOKUP(draft_picks[[#This Row],[movie_id]],drafts.movies[id],drafts.movies[movie_title]))</f>
        <v>Zombie</v>
      </c>
      <c r="G1586" s="3" t="s">
        <v>1177</v>
      </c>
      <c r="H1586" t="str">
        <f>IF(ISBLANK(draft_picks[[#This Row],[drafter_id]]),"",_xlfn.XLOOKUP(draft_picks[[#This Row],[drafter_id]],drafters[id],drafters[name]))</f>
        <v>Darren Franich</v>
      </c>
      <c r="J1586" t="str">
        <f>IF(ISBLANK(draft_picks[[#This Row],[drafter_team_id]]),"",_xlfn.XLOOKUP(draft_picks[[#This Row],[drafter_team_id]],drafter_teams[id],drafter_teams[name]))</f>
        <v/>
      </c>
      <c r="K1586" s="3" t="s">
        <v>15497</v>
      </c>
      <c r="L1586" t="s">
        <v>15497</v>
      </c>
      <c r="M1586" t="str">
        <f>IF(OR(ISBLANK(draft_picks[[#This Row],[veto_drafter_id]]),draft_picks[[#This Row],[veto_drafter_id]]=""),"",_xlfn.XLOOKUP(draft_picks[[#This Row],[veto_drafter_id]],drafters[id],drafters[name]))</f>
        <v/>
      </c>
      <c r="N1586" t="s">
        <v>15497</v>
      </c>
      <c r="O1586" t="str">
        <f>IF(OR(ISBLANK(draft_picks[[#This Row],[veto_drafter_team_id]]),draft_picks[[#This Row],[veto_drafter_team_id]]=""),"",_xlfn.XLOOKUP(draft_picks[[#This Row],[veto_drafter_team_id]],drafter_teams[id],drafter_teams[name]))</f>
        <v/>
      </c>
      <c r="Q1586" t="s">
        <v>15497</v>
      </c>
      <c r="R1586" t="str">
        <f>IF(OR(ISBLANK(draft_picks[[#This Row],[veto_override_drafter_id]]),draft_picks[[#This Row],[veto_override_drafter_id]]=""),"",_xlfn.XLOOKUP(draft_picks[[#This Row],[veto_override_drafter_id]],drafters[id],drafters[name]))</f>
        <v/>
      </c>
      <c r="S1586" t="s">
        <v>15497</v>
      </c>
      <c r="T1586" t="str">
        <f>IF(OR(ISBLANK(draft_picks[[#This Row],[veto_override_team_id]]),draft_picks[[#This Row],[veto_override_team_id]]=""),"",_xlfn.XLOOKUP(draft_picks[[#This Row],[veto_override_team_id]],drafter_teams[id],drafter_teams[name]))</f>
        <v/>
      </c>
    </row>
    <row r="1587" spans="1:20" x14ac:dyDescent="0.25">
      <c r="A1587" t="s">
        <v>443</v>
      </c>
      <c r="B1587" t="str">
        <f>_xlfn.XLOOKUP(draft_picks[[#This Row],[draft_id]],drafts[id],drafts[title])</f>
        <v>Zombie Mini-Mega</v>
      </c>
      <c r="C1587" s="3">
        <v>7</v>
      </c>
      <c r="D1587">
        <f>IF(C1586&lt;draft_picks[[#This Row],[position]],1,IF(C1586&gt;draft_picks[[#This Row],[position]],D1586+1,IF(C1586=draft_picks[[#This Row],[position]],D1586+1)))</f>
        <v>8</v>
      </c>
      <c r="E1587" t="s">
        <v>7195</v>
      </c>
      <c r="F1587" t="str">
        <f>IF(ISBLANK(draft_picks[[#This Row],[movie_id]]),"",_xlfn.XLOOKUP(draft_picks[[#This Row],[movie_id]],drafts.movies[id],drafts.movies[movie_title]))</f>
        <v>Dead Alive</v>
      </c>
      <c r="G1587" s="3" t="s">
        <v>1205</v>
      </c>
      <c r="H1587" t="str">
        <f>IF(ISBLANK(draft_picks[[#This Row],[drafter_id]]),"",_xlfn.XLOOKUP(draft_picks[[#This Row],[drafter_id]],drafters[id],drafters[name]))</f>
        <v>Clark Collis</v>
      </c>
      <c r="J1587" t="str">
        <f>IF(ISBLANK(draft_picks[[#This Row],[drafter_team_id]]),"",_xlfn.XLOOKUP(draft_picks[[#This Row],[drafter_team_id]],drafter_teams[id],drafter_teams[name]))</f>
        <v/>
      </c>
      <c r="K1587" s="3" t="s">
        <v>15497</v>
      </c>
      <c r="L1587" t="s">
        <v>15497</v>
      </c>
      <c r="M1587" t="str">
        <f>IF(OR(ISBLANK(draft_picks[[#This Row],[veto_drafter_id]]),draft_picks[[#This Row],[veto_drafter_id]]=""),"",_xlfn.XLOOKUP(draft_picks[[#This Row],[veto_drafter_id]],drafters[id],drafters[name]))</f>
        <v/>
      </c>
      <c r="N1587" t="s">
        <v>15497</v>
      </c>
      <c r="O1587" t="str">
        <f>IF(OR(ISBLANK(draft_picks[[#This Row],[veto_drafter_team_id]]),draft_picks[[#This Row],[veto_drafter_team_id]]=""),"",_xlfn.XLOOKUP(draft_picks[[#This Row],[veto_drafter_team_id]],drafter_teams[id],drafter_teams[name]))</f>
        <v/>
      </c>
      <c r="Q1587" t="s">
        <v>15497</v>
      </c>
      <c r="R1587" t="str">
        <f>IF(OR(ISBLANK(draft_picks[[#This Row],[veto_override_drafter_id]]),draft_picks[[#This Row],[veto_override_drafter_id]]=""),"",_xlfn.XLOOKUP(draft_picks[[#This Row],[veto_override_drafter_id]],drafters[id],drafters[name]))</f>
        <v/>
      </c>
      <c r="S1587" t="s">
        <v>15497</v>
      </c>
      <c r="T1587" t="str">
        <f>IF(OR(ISBLANK(draft_picks[[#This Row],[veto_override_team_id]]),draft_picks[[#This Row],[veto_override_team_id]]=""),"",_xlfn.XLOOKUP(draft_picks[[#This Row],[veto_override_team_id]],drafter_teams[id],drafter_teams[name]))</f>
        <v/>
      </c>
    </row>
    <row r="1588" spans="1:20" x14ac:dyDescent="0.25">
      <c r="A1588" t="s">
        <v>443</v>
      </c>
      <c r="B1588" t="str">
        <f>_xlfn.XLOOKUP(draft_picks[[#This Row],[draft_id]],drafts[id],drafts[title])</f>
        <v>Zombie Mini-Mega</v>
      </c>
      <c r="C1588" s="3">
        <v>6</v>
      </c>
      <c r="D1588">
        <f>IF(C1587&lt;draft_picks[[#This Row],[position]],1,IF(C1587&gt;draft_picks[[#This Row],[position]],D1587+1,IF(C1587=draft_picks[[#This Row],[position]],D1587+1)))</f>
        <v>9</v>
      </c>
      <c r="E1588" t="s">
        <v>5818</v>
      </c>
      <c r="F1588" t="str">
        <f>IF(ISBLANK(draft_picks[[#This Row],[movie_id]]),"",_xlfn.XLOOKUP(draft_picks[[#This Row],[movie_id]],drafts.movies[id],drafts.movies[movie_title]))</f>
        <v>Night of the Living Dead</v>
      </c>
      <c r="G1588" s="3" t="s">
        <v>793</v>
      </c>
      <c r="H1588" t="str">
        <f>IF(ISBLANK(draft_picks[[#This Row],[drafter_id]]),"",_xlfn.XLOOKUP(draft_picks[[#This Row],[drafter_id]],drafters[id],drafters[name]))</f>
        <v>Clarke Wolfe</v>
      </c>
      <c r="J1588" t="str">
        <f>IF(ISBLANK(draft_picks[[#This Row],[drafter_team_id]]),"",_xlfn.XLOOKUP(draft_picks[[#This Row],[drafter_team_id]],drafter_teams[id],drafter_teams[name]))</f>
        <v/>
      </c>
      <c r="K1588" s="3" t="s">
        <v>15484</v>
      </c>
      <c r="L1588" t="s">
        <v>793</v>
      </c>
      <c r="M1588" t="str">
        <f>IF(OR(ISBLANK(draft_picks[[#This Row],[veto_drafter_id]]),draft_picks[[#This Row],[veto_drafter_id]]=""),"",_xlfn.XLOOKUP(draft_picks[[#This Row],[veto_drafter_id]],drafters[id],drafters[name]))</f>
        <v>Clarke Wolfe</v>
      </c>
      <c r="N1588" t="s">
        <v>15497</v>
      </c>
      <c r="O1588" t="str">
        <f>IF(OR(ISBLANK(draft_picks[[#This Row],[veto_drafter_team_id]]),draft_picks[[#This Row],[veto_drafter_team_id]]=""),"",_xlfn.XLOOKUP(draft_picks[[#This Row],[veto_drafter_team_id]],drafter_teams[id],drafter_teams[name]))</f>
        <v/>
      </c>
      <c r="P1588" t="b">
        <v>1</v>
      </c>
      <c r="Q1588" t="s">
        <v>1177</v>
      </c>
      <c r="R1588" t="str">
        <f>IF(OR(ISBLANK(draft_picks[[#This Row],[veto_override_drafter_id]]),draft_picks[[#This Row],[veto_override_drafter_id]]=""),"",_xlfn.XLOOKUP(draft_picks[[#This Row],[veto_override_drafter_id]],drafters[id],drafters[name]))</f>
        <v>Darren Franich</v>
      </c>
      <c r="S1588" t="s">
        <v>15497</v>
      </c>
      <c r="T1588" t="str">
        <f>IF(OR(ISBLANK(draft_picks[[#This Row],[veto_override_team_id]]),draft_picks[[#This Row],[veto_override_team_id]]=""),"",_xlfn.XLOOKUP(draft_picks[[#This Row],[veto_override_team_id]],drafter_teams[id],drafter_teams[name]))</f>
        <v/>
      </c>
    </row>
    <row r="1589" spans="1:20" x14ac:dyDescent="0.25">
      <c r="A1589" t="s">
        <v>443</v>
      </c>
      <c r="B1589" t="str">
        <f>_xlfn.XLOOKUP(draft_picks[[#This Row],[draft_id]],drafts[id],drafts[title])</f>
        <v>Zombie Mini-Mega</v>
      </c>
      <c r="C1589" s="3">
        <v>5</v>
      </c>
      <c r="D1589">
        <f>IF(C1588&lt;draft_picks[[#This Row],[position]],1,IF(C1588&gt;draft_picks[[#This Row],[position]],D1588+1,IF(C1588=draft_picks[[#This Row],[position]],D1588+1)))</f>
        <v>10</v>
      </c>
      <c r="E1589" t="s">
        <v>4216</v>
      </c>
      <c r="F1589" t="str">
        <f>IF(ISBLANK(draft_picks[[#This Row],[movie_id]]),"",_xlfn.XLOOKUP(draft_picks[[#This Row],[movie_id]],drafts.movies[id],drafts.movies[movie_title]))</f>
        <v>REC</v>
      </c>
      <c r="G1589" s="3" t="s">
        <v>1177</v>
      </c>
      <c r="H1589" t="str">
        <f>IF(ISBLANK(draft_picks[[#This Row],[drafter_id]]),"",_xlfn.XLOOKUP(draft_picks[[#This Row],[drafter_id]],drafters[id],drafters[name]))</f>
        <v>Darren Franich</v>
      </c>
      <c r="J1589" t="str">
        <f>IF(ISBLANK(draft_picks[[#This Row],[drafter_team_id]]),"",_xlfn.XLOOKUP(draft_picks[[#This Row],[drafter_team_id]],drafter_teams[id],drafter_teams[name]))</f>
        <v/>
      </c>
      <c r="K1589" s="3" t="s">
        <v>15497</v>
      </c>
      <c r="L1589" t="s">
        <v>15497</v>
      </c>
      <c r="M1589" t="str">
        <f>IF(OR(ISBLANK(draft_picks[[#This Row],[veto_drafter_id]]),draft_picks[[#This Row],[veto_drafter_id]]=""),"",_xlfn.XLOOKUP(draft_picks[[#This Row],[veto_drafter_id]],drafters[id],drafters[name]))</f>
        <v/>
      </c>
      <c r="N1589" t="s">
        <v>15497</v>
      </c>
      <c r="O1589" t="str">
        <f>IF(OR(ISBLANK(draft_picks[[#This Row],[veto_drafter_team_id]]),draft_picks[[#This Row],[veto_drafter_team_id]]=""),"",_xlfn.XLOOKUP(draft_picks[[#This Row],[veto_drafter_team_id]],drafter_teams[id],drafter_teams[name]))</f>
        <v/>
      </c>
      <c r="Q1589" t="s">
        <v>15497</v>
      </c>
      <c r="R1589" t="str">
        <f>IF(OR(ISBLANK(draft_picks[[#This Row],[veto_override_drafter_id]]),draft_picks[[#This Row],[veto_override_drafter_id]]=""),"",_xlfn.XLOOKUP(draft_picks[[#This Row],[veto_override_drafter_id]],drafters[id],drafters[name]))</f>
        <v/>
      </c>
      <c r="S1589" t="s">
        <v>15497</v>
      </c>
      <c r="T1589" t="str">
        <f>IF(OR(ISBLANK(draft_picks[[#This Row],[veto_override_team_id]]),draft_picks[[#This Row],[veto_override_team_id]]=""),"",_xlfn.XLOOKUP(draft_picks[[#This Row],[veto_override_team_id]],drafter_teams[id],drafter_teams[name]))</f>
        <v/>
      </c>
    </row>
    <row r="1590" spans="1:20" x14ac:dyDescent="0.25">
      <c r="A1590" t="s">
        <v>443</v>
      </c>
      <c r="B1590" t="str">
        <f>_xlfn.XLOOKUP(draft_picks[[#This Row],[draft_id]],drafts[id],drafts[title])</f>
        <v>Zombie Mini-Mega</v>
      </c>
      <c r="C1590" s="3">
        <v>4</v>
      </c>
      <c r="D1590">
        <f>IF(C1589&lt;draft_picks[[#This Row],[position]],1,IF(C1589&gt;draft_picks[[#This Row],[position]],D1589+1,IF(C1589=draft_picks[[#This Row],[position]],D1589+1)))</f>
        <v>11</v>
      </c>
      <c r="E1590" t="s">
        <v>7643</v>
      </c>
      <c r="F1590" t="str">
        <f>IF(ISBLANK(draft_picks[[#This Row],[movie_id]]),"",_xlfn.XLOOKUP(draft_picks[[#This Row],[movie_id]],drafts.movies[id],drafts.movies[movie_title]))</f>
        <v>Shaun of the Dead</v>
      </c>
      <c r="G1590" s="3" t="s">
        <v>1205</v>
      </c>
      <c r="H1590" t="str">
        <f>IF(ISBLANK(draft_picks[[#This Row],[drafter_id]]),"",_xlfn.XLOOKUP(draft_picks[[#This Row],[drafter_id]],drafters[id],drafters[name]))</f>
        <v>Clark Collis</v>
      </c>
      <c r="J1590" t="str">
        <f>IF(ISBLANK(draft_picks[[#This Row],[drafter_team_id]]),"",_xlfn.XLOOKUP(draft_picks[[#This Row],[drafter_team_id]],drafter_teams[id],drafter_teams[name]))</f>
        <v/>
      </c>
      <c r="K1590" s="3" t="s">
        <v>15497</v>
      </c>
      <c r="L1590" t="s">
        <v>15497</v>
      </c>
      <c r="M1590" t="str">
        <f>IF(OR(ISBLANK(draft_picks[[#This Row],[veto_drafter_id]]),draft_picks[[#This Row],[veto_drafter_id]]=""),"",_xlfn.XLOOKUP(draft_picks[[#This Row],[veto_drafter_id]],drafters[id],drafters[name]))</f>
        <v/>
      </c>
      <c r="N1590" t="s">
        <v>15497</v>
      </c>
      <c r="O1590" t="str">
        <f>IF(OR(ISBLANK(draft_picks[[#This Row],[veto_drafter_team_id]]),draft_picks[[#This Row],[veto_drafter_team_id]]=""),"",_xlfn.XLOOKUP(draft_picks[[#This Row],[veto_drafter_team_id]],drafter_teams[id],drafter_teams[name]))</f>
        <v/>
      </c>
      <c r="Q1590" t="s">
        <v>15497</v>
      </c>
      <c r="R1590" t="str">
        <f>IF(OR(ISBLANK(draft_picks[[#This Row],[veto_override_drafter_id]]),draft_picks[[#This Row],[veto_override_drafter_id]]=""),"",_xlfn.XLOOKUP(draft_picks[[#This Row],[veto_override_drafter_id]],drafters[id],drafters[name]))</f>
        <v/>
      </c>
      <c r="S1590" t="s">
        <v>15497</v>
      </c>
      <c r="T1590" t="str">
        <f>IF(OR(ISBLANK(draft_picks[[#This Row],[veto_override_team_id]]),draft_picks[[#This Row],[veto_override_team_id]]=""),"",_xlfn.XLOOKUP(draft_picks[[#This Row],[veto_override_team_id]],drafter_teams[id],drafter_teams[name]))</f>
        <v/>
      </c>
    </row>
    <row r="1591" spans="1:20" x14ac:dyDescent="0.25">
      <c r="A1591" t="s">
        <v>443</v>
      </c>
      <c r="B1591" t="str">
        <f>_xlfn.XLOOKUP(draft_picks[[#This Row],[draft_id]],drafts[id],drafts[title])</f>
        <v>Zombie Mini-Mega</v>
      </c>
      <c r="C1591" s="3">
        <v>3</v>
      </c>
      <c r="D1591">
        <f>IF(C1590&lt;draft_picks[[#This Row],[position]],1,IF(C1590&gt;draft_picks[[#This Row],[position]],D1590+1,IF(C1590=draft_picks[[#This Row],[position]],D1590+1)))</f>
        <v>12</v>
      </c>
      <c r="E1591" t="s">
        <v>7990</v>
      </c>
      <c r="F1591" t="str">
        <f>IF(ISBLANK(draft_picks[[#This Row],[movie_id]]),"",_xlfn.XLOOKUP(draft_picks[[#This Row],[movie_id]],drafts.movies[id],drafts.movies[movie_title]))</f>
        <v>28 Days Later</v>
      </c>
      <c r="G1591" s="3" t="s">
        <v>793</v>
      </c>
      <c r="H1591" t="str">
        <f>IF(ISBLANK(draft_picks[[#This Row],[drafter_id]]),"",_xlfn.XLOOKUP(draft_picks[[#This Row],[drafter_id]],drafters[id],drafters[name]))</f>
        <v>Clarke Wolfe</v>
      </c>
      <c r="J1591" t="str">
        <f>IF(ISBLANK(draft_picks[[#This Row],[drafter_team_id]]),"",_xlfn.XLOOKUP(draft_picks[[#This Row],[drafter_team_id]],drafter_teams[id],drafter_teams[name]))</f>
        <v/>
      </c>
      <c r="K1591" s="3" t="s">
        <v>15497</v>
      </c>
      <c r="L1591" t="s">
        <v>15497</v>
      </c>
      <c r="M1591" t="str">
        <f>IF(OR(ISBLANK(draft_picks[[#This Row],[veto_drafter_id]]),draft_picks[[#This Row],[veto_drafter_id]]=""),"",_xlfn.XLOOKUP(draft_picks[[#This Row],[veto_drafter_id]],drafters[id],drafters[name]))</f>
        <v/>
      </c>
      <c r="N1591" t="s">
        <v>15497</v>
      </c>
      <c r="O1591" t="str">
        <f>IF(OR(ISBLANK(draft_picks[[#This Row],[veto_drafter_team_id]]),draft_picks[[#This Row],[veto_drafter_team_id]]=""),"",_xlfn.XLOOKUP(draft_picks[[#This Row],[veto_drafter_team_id]],drafter_teams[id],drafter_teams[name]))</f>
        <v/>
      </c>
      <c r="Q1591" t="s">
        <v>15497</v>
      </c>
      <c r="R1591" t="str">
        <f>IF(OR(ISBLANK(draft_picks[[#This Row],[veto_override_drafter_id]]),draft_picks[[#This Row],[veto_override_drafter_id]]=""),"",_xlfn.XLOOKUP(draft_picks[[#This Row],[veto_override_drafter_id]],drafters[id],drafters[name]))</f>
        <v/>
      </c>
      <c r="S1591" t="s">
        <v>15497</v>
      </c>
      <c r="T1591" t="str">
        <f>IF(OR(ISBLANK(draft_picks[[#This Row],[veto_override_team_id]]),draft_picks[[#This Row],[veto_override_team_id]]=""),"",_xlfn.XLOOKUP(draft_picks[[#This Row],[veto_override_team_id]],drafter_teams[id],drafter_teams[name]))</f>
        <v/>
      </c>
    </row>
    <row r="1592" spans="1:20" x14ac:dyDescent="0.25">
      <c r="A1592" t="s">
        <v>443</v>
      </c>
      <c r="B1592" t="str">
        <f>_xlfn.XLOOKUP(draft_picks[[#This Row],[draft_id]],drafts[id],drafts[title])</f>
        <v>Zombie Mini-Mega</v>
      </c>
      <c r="C1592" s="3">
        <v>2</v>
      </c>
      <c r="D1592">
        <f>IF(C1591&lt;draft_picks[[#This Row],[position]],1,IF(C1591&gt;draft_picks[[#This Row],[position]],D1591+1,IF(C1591=draft_picks[[#This Row],[position]],D1591+1)))</f>
        <v>13</v>
      </c>
      <c r="E1592" t="s">
        <v>6985</v>
      </c>
      <c r="F1592" t="str">
        <f>IF(ISBLANK(draft_picks[[#This Row],[movie_id]]),"",_xlfn.XLOOKUP(draft_picks[[#This Row],[movie_id]],drafts.movies[id],drafts.movies[movie_title]))</f>
        <v>Day of the Dead</v>
      </c>
      <c r="G1592" s="3" t="s">
        <v>1177</v>
      </c>
      <c r="H1592" t="str">
        <f>IF(ISBLANK(draft_picks[[#This Row],[drafter_id]]),"",_xlfn.XLOOKUP(draft_picks[[#This Row],[drafter_id]],drafters[id],drafters[name]))</f>
        <v>Darren Franich</v>
      </c>
      <c r="J1592" t="str">
        <f>IF(ISBLANK(draft_picks[[#This Row],[drafter_team_id]]),"",_xlfn.XLOOKUP(draft_picks[[#This Row],[drafter_team_id]],drafter_teams[id],drafter_teams[name]))</f>
        <v/>
      </c>
      <c r="K1592" s="3" t="s">
        <v>15497</v>
      </c>
      <c r="L1592" t="s">
        <v>15497</v>
      </c>
      <c r="M1592" t="str">
        <f>IF(OR(ISBLANK(draft_picks[[#This Row],[veto_drafter_id]]),draft_picks[[#This Row],[veto_drafter_id]]=""),"",_xlfn.XLOOKUP(draft_picks[[#This Row],[veto_drafter_id]],drafters[id],drafters[name]))</f>
        <v/>
      </c>
      <c r="N1592" t="s">
        <v>15497</v>
      </c>
      <c r="O1592" t="str">
        <f>IF(OR(ISBLANK(draft_picks[[#This Row],[veto_drafter_team_id]]),draft_picks[[#This Row],[veto_drafter_team_id]]=""),"",_xlfn.XLOOKUP(draft_picks[[#This Row],[veto_drafter_team_id]],drafter_teams[id],drafter_teams[name]))</f>
        <v/>
      </c>
      <c r="Q1592" t="s">
        <v>15497</v>
      </c>
      <c r="R1592" t="str">
        <f>IF(OR(ISBLANK(draft_picks[[#This Row],[veto_override_drafter_id]]),draft_picks[[#This Row],[veto_override_drafter_id]]=""),"",_xlfn.XLOOKUP(draft_picks[[#This Row],[veto_override_drafter_id]],drafters[id],drafters[name]))</f>
        <v/>
      </c>
      <c r="S1592" t="s">
        <v>15497</v>
      </c>
      <c r="T1592" t="str">
        <f>IF(OR(ISBLANK(draft_picks[[#This Row],[veto_override_team_id]]),draft_picks[[#This Row],[veto_override_team_id]]=""),"",_xlfn.XLOOKUP(draft_picks[[#This Row],[veto_override_team_id]],drafter_teams[id],drafter_teams[name]))</f>
        <v/>
      </c>
    </row>
    <row r="1593" spans="1:20" x14ac:dyDescent="0.25">
      <c r="A1593" t="s">
        <v>443</v>
      </c>
      <c r="B1593" t="str">
        <f>_xlfn.XLOOKUP(draft_picks[[#This Row],[draft_id]],drafts[id],drafts[title])</f>
        <v>Zombie Mini-Mega</v>
      </c>
      <c r="C1593" s="3">
        <v>1</v>
      </c>
      <c r="D1593">
        <f>IF(C1592&lt;draft_picks[[#This Row],[position]],1,IF(C1592&gt;draft_picks[[#This Row],[position]],D1592+1,IF(C1592=draft_picks[[#This Row],[position]],D1592+1)))</f>
        <v>14</v>
      </c>
      <c r="E1593" t="s">
        <v>3606</v>
      </c>
      <c r="F1593" t="str">
        <f>IF(ISBLANK(draft_picks[[#This Row],[movie_id]]),"",_xlfn.XLOOKUP(draft_picks[[#This Row],[movie_id]],drafts.movies[id],drafts.movies[movie_title]))</f>
        <v>Dawn of the Dead</v>
      </c>
      <c r="G1593" s="3" t="s">
        <v>1205</v>
      </c>
      <c r="H1593" t="str">
        <f>IF(ISBLANK(draft_picks[[#This Row],[drafter_id]]),"",_xlfn.XLOOKUP(draft_picks[[#This Row],[drafter_id]],drafters[id],drafters[name]))</f>
        <v>Clark Collis</v>
      </c>
      <c r="J1593" t="str">
        <f>IF(ISBLANK(draft_picks[[#This Row],[drafter_team_id]]),"",_xlfn.XLOOKUP(draft_picks[[#This Row],[drafter_team_id]],drafter_teams[id],drafter_teams[name]))</f>
        <v/>
      </c>
      <c r="K1593" s="3" t="s">
        <v>15497</v>
      </c>
      <c r="L1593" t="s">
        <v>15497</v>
      </c>
      <c r="M1593" t="str">
        <f>IF(OR(ISBLANK(draft_picks[[#This Row],[veto_drafter_id]]),draft_picks[[#This Row],[veto_drafter_id]]=""),"",_xlfn.XLOOKUP(draft_picks[[#This Row],[veto_drafter_id]],drafters[id],drafters[name]))</f>
        <v/>
      </c>
      <c r="N1593" t="s">
        <v>15497</v>
      </c>
      <c r="O1593" t="str">
        <f>IF(OR(ISBLANK(draft_picks[[#This Row],[veto_drafter_team_id]]),draft_picks[[#This Row],[veto_drafter_team_id]]=""),"",_xlfn.XLOOKUP(draft_picks[[#This Row],[veto_drafter_team_id]],drafter_teams[id],drafter_teams[name]))</f>
        <v/>
      </c>
      <c r="Q1593" t="s">
        <v>15497</v>
      </c>
      <c r="R1593" t="str">
        <f>IF(OR(ISBLANK(draft_picks[[#This Row],[veto_override_drafter_id]]),draft_picks[[#This Row],[veto_override_drafter_id]]=""),"",_xlfn.XLOOKUP(draft_picks[[#This Row],[veto_override_drafter_id]],drafters[id],drafters[name]))</f>
        <v/>
      </c>
      <c r="S1593" t="s">
        <v>15497</v>
      </c>
      <c r="T1593" t="str">
        <f>IF(OR(ISBLANK(draft_picks[[#This Row],[veto_override_team_id]]),draft_picks[[#This Row],[veto_override_team_id]]=""),"",_xlfn.XLOOKUP(draft_picks[[#This Row],[veto_override_team_id]],drafter_teams[id],drafter_teams[name]))</f>
        <v/>
      </c>
    </row>
    <row r="1594" spans="1:20" x14ac:dyDescent="0.25">
      <c r="A1594" t="s">
        <v>637</v>
      </c>
      <c r="B1594" t="str">
        <f>_xlfn.XLOOKUP(draft_picks[[#This Row],[draft_id]],drafts[id],drafts[title])</f>
        <v>James Bond Super Draft</v>
      </c>
      <c r="C1594" s="3">
        <v>26</v>
      </c>
      <c r="D1594">
        <f>IF(C1593&lt;draft_picks[[#This Row],[position]],1,IF(C1593&gt;draft_picks[[#This Row],[position]],D1593+1,IF(C1593=draft_picks[[#This Row],[position]],D1593+1)))</f>
        <v>1</v>
      </c>
      <c r="E1594" t="s">
        <v>2344</v>
      </c>
      <c r="F1594" t="str">
        <f>IF(ISBLANK(draft_picks[[#This Row],[movie_id]]),"",_xlfn.XLOOKUP(draft_picks[[#This Row],[movie_id]],drafts.movies[id],drafts.movies[movie_title]))</f>
        <v>The Man with the Golden Gun</v>
      </c>
      <c r="G1594" s="3" t="s">
        <v>1149</v>
      </c>
      <c r="H1594" t="str">
        <f>IF(ISBLANK(draft_picks[[#This Row],[drafter_id]]),"",_xlfn.XLOOKUP(draft_picks[[#This Row],[drafter_id]],drafters[id],drafters[name]))</f>
        <v>Dave Schilling</v>
      </c>
      <c r="J1594" t="str">
        <f>IF(ISBLANK(draft_picks[[#This Row],[drafter_team_id]]),"",_xlfn.XLOOKUP(draft_picks[[#This Row],[drafter_team_id]],drafter_teams[id],drafter_teams[name]))</f>
        <v/>
      </c>
      <c r="K1594" s="3" t="s">
        <v>15484</v>
      </c>
      <c r="L1594" t="s">
        <v>963</v>
      </c>
      <c r="M1594" t="str">
        <f>IF(OR(ISBLANK(draft_picks[[#This Row],[veto_drafter_id]]),draft_picks[[#This Row],[veto_drafter_id]]=""),"",_xlfn.XLOOKUP(draft_picks[[#This Row],[veto_drafter_id]],drafters[id],drafters[name]))</f>
        <v>Phil Nobile Jr.</v>
      </c>
      <c r="N1594" t="s">
        <v>15497</v>
      </c>
      <c r="O1594" t="str">
        <f>IF(OR(ISBLANK(draft_picks[[#This Row],[veto_drafter_team_id]]),draft_picks[[#This Row],[veto_drafter_team_id]]=""),"",_xlfn.XLOOKUP(draft_picks[[#This Row],[veto_drafter_team_id]],drafter_teams[id],drafter_teams[name]))</f>
        <v/>
      </c>
      <c r="Q1594" t="s">
        <v>15497</v>
      </c>
      <c r="R1594" t="str">
        <f>IF(OR(ISBLANK(draft_picks[[#This Row],[veto_override_drafter_id]]),draft_picks[[#This Row],[veto_override_drafter_id]]=""),"",_xlfn.XLOOKUP(draft_picks[[#This Row],[veto_override_drafter_id]],drafters[id],drafters[name]))</f>
        <v/>
      </c>
      <c r="S1594" t="s">
        <v>15497</v>
      </c>
      <c r="T1594" t="str">
        <f>IF(OR(ISBLANK(draft_picks[[#This Row],[veto_override_team_id]]),draft_picks[[#This Row],[veto_override_team_id]]=""),"",_xlfn.XLOOKUP(draft_picks[[#This Row],[veto_override_team_id]],drafter_teams[id],drafter_teams[name]))</f>
        <v/>
      </c>
    </row>
    <row r="1595" spans="1:20" x14ac:dyDescent="0.25">
      <c r="A1595" t="s">
        <v>637</v>
      </c>
      <c r="B1595" t="str">
        <f>_xlfn.XLOOKUP(draft_picks[[#This Row],[draft_id]],drafts[id],drafts[title])</f>
        <v>James Bond Super Draft</v>
      </c>
      <c r="C1595" s="3">
        <v>26</v>
      </c>
      <c r="D1595">
        <f>IF(C1594&lt;draft_picks[[#This Row],[position]],1,IF(C1594&gt;draft_picks[[#This Row],[position]],D1594+1,IF(C1594=draft_picks[[#This Row],[position]],D1594+1)))</f>
        <v>2</v>
      </c>
      <c r="E1595" t="s">
        <v>7904</v>
      </c>
      <c r="F1595" t="str">
        <f>IF(ISBLANK(draft_picks[[#This Row],[movie_id]]),"",_xlfn.XLOOKUP(draft_picks[[#This Row],[movie_id]],drafts.movies[id],drafts.movies[movie_title]))</f>
        <v>Diamonds Are Forever</v>
      </c>
      <c r="G1595" s="3" t="s">
        <v>1149</v>
      </c>
      <c r="H1595" t="str">
        <f>IF(ISBLANK(draft_picks[[#This Row],[drafter_id]]),"",_xlfn.XLOOKUP(draft_picks[[#This Row],[drafter_id]],drafters[id],drafters[name]))</f>
        <v>Dave Schilling</v>
      </c>
      <c r="J1595" t="str">
        <f>IF(ISBLANK(draft_picks[[#This Row],[drafter_team_id]]),"",_xlfn.XLOOKUP(draft_picks[[#This Row],[drafter_team_id]],drafter_teams[id],drafter_teams[name]))</f>
        <v/>
      </c>
      <c r="K1595" s="3" t="s">
        <v>15497</v>
      </c>
      <c r="L1595" t="s">
        <v>15497</v>
      </c>
      <c r="M1595" t="str">
        <f>IF(OR(ISBLANK(draft_picks[[#This Row],[veto_drafter_id]]),draft_picks[[#This Row],[veto_drafter_id]]=""),"",_xlfn.XLOOKUP(draft_picks[[#This Row],[veto_drafter_id]],drafters[id],drafters[name]))</f>
        <v/>
      </c>
      <c r="N1595" t="s">
        <v>15497</v>
      </c>
      <c r="O1595" t="str">
        <f>IF(OR(ISBLANK(draft_picks[[#This Row],[veto_drafter_team_id]]),draft_picks[[#This Row],[veto_drafter_team_id]]=""),"",_xlfn.XLOOKUP(draft_picks[[#This Row],[veto_drafter_team_id]],drafter_teams[id],drafter_teams[name]))</f>
        <v/>
      </c>
      <c r="Q1595" t="s">
        <v>15497</v>
      </c>
      <c r="R1595" t="str">
        <f>IF(OR(ISBLANK(draft_picks[[#This Row],[veto_override_drafter_id]]),draft_picks[[#This Row],[veto_override_drafter_id]]=""),"",_xlfn.XLOOKUP(draft_picks[[#This Row],[veto_override_drafter_id]],drafters[id],drafters[name]))</f>
        <v/>
      </c>
      <c r="S1595" t="s">
        <v>15497</v>
      </c>
      <c r="T1595" t="str">
        <f>IF(OR(ISBLANK(draft_picks[[#This Row],[veto_override_team_id]]),draft_picks[[#This Row],[veto_override_team_id]]=""),"",_xlfn.XLOOKUP(draft_picks[[#This Row],[veto_override_team_id]],drafter_teams[id],drafter_teams[name]))</f>
        <v/>
      </c>
    </row>
    <row r="1596" spans="1:20" x14ac:dyDescent="0.25">
      <c r="A1596" t="s">
        <v>637</v>
      </c>
      <c r="B1596" t="str">
        <f>_xlfn.XLOOKUP(draft_picks[[#This Row],[draft_id]],drafts[id],drafts[title])</f>
        <v>James Bond Super Draft</v>
      </c>
      <c r="C1596" s="3">
        <v>25</v>
      </c>
      <c r="D1596">
        <f>IF(C1595&lt;draft_picks[[#This Row],[position]],1,IF(C1595&gt;draft_picks[[#This Row],[position]],D1595+1,IF(C1595=draft_picks[[#This Row],[position]],D1595+1)))</f>
        <v>3</v>
      </c>
      <c r="E1596" t="s">
        <v>4237</v>
      </c>
      <c r="F1596" t="str">
        <f>IF(ISBLANK(draft_picks[[#This Row],[movie_id]]),"",_xlfn.XLOOKUP(draft_picks[[#This Row],[movie_id]],drafts.movies[id],drafts.movies[movie_title]))</f>
        <v>Die Another Day</v>
      </c>
      <c r="G1596" s="3" t="s">
        <v>1149</v>
      </c>
      <c r="H1596" t="str">
        <f>IF(ISBLANK(draft_picks[[#This Row],[drafter_id]]),"",_xlfn.XLOOKUP(draft_picks[[#This Row],[drafter_id]],drafters[id],drafters[name]))</f>
        <v>Dave Schilling</v>
      </c>
      <c r="J1596" t="str">
        <f>IF(ISBLANK(draft_picks[[#This Row],[drafter_team_id]]),"",_xlfn.XLOOKUP(draft_picks[[#This Row],[drafter_team_id]],drafter_teams[id],drafter_teams[name]))</f>
        <v/>
      </c>
      <c r="K1596" s="3" t="s">
        <v>15497</v>
      </c>
      <c r="L1596" t="s">
        <v>15497</v>
      </c>
      <c r="M1596" t="str">
        <f>IF(OR(ISBLANK(draft_picks[[#This Row],[veto_drafter_id]]),draft_picks[[#This Row],[veto_drafter_id]]=""),"",_xlfn.XLOOKUP(draft_picks[[#This Row],[veto_drafter_id]],drafters[id],drafters[name]))</f>
        <v/>
      </c>
      <c r="N1596" t="s">
        <v>15497</v>
      </c>
      <c r="O1596" t="str">
        <f>IF(OR(ISBLANK(draft_picks[[#This Row],[veto_drafter_team_id]]),draft_picks[[#This Row],[veto_drafter_team_id]]=""),"",_xlfn.XLOOKUP(draft_picks[[#This Row],[veto_drafter_team_id]],drafter_teams[id],drafter_teams[name]))</f>
        <v/>
      </c>
      <c r="Q1596" t="s">
        <v>15497</v>
      </c>
      <c r="R1596" t="str">
        <f>IF(OR(ISBLANK(draft_picks[[#This Row],[veto_override_drafter_id]]),draft_picks[[#This Row],[veto_override_drafter_id]]=""),"",_xlfn.XLOOKUP(draft_picks[[#This Row],[veto_override_drafter_id]],drafters[id],drafters[name]))</f>
        <v/>
      </c>
      <c r="S1596" t="s">
        <v>15497</v>
      </c>
      <c r="T1596" t="str">
        <f>IF(OR(ISBLANK(draft_picks[[#This Row],[veto_override_team_id]]),draft_picks[[#This Row],[veto_override_team_id]]=""),"",_xlfn.XLOOKUP(draft_picks[[#This Row],[veto_override_team_id]],drafter_teams[id],drafter_teams[name]))</f>
        <v/>
      </c>
    </row>
    <row r="1597" spans="1:20" x14ac:dyDescent="0.25">
      <c r="A1597" t="s">
        <v>637</v>
      </c>
      <c r="B1597" t="str">
        <f>_xlfn.XLOOKUP(draft_picks[[#This Row],[draft_id]],drafts[id],drafts[title])</f>
        <v>James Bond Super Draft</v>
      </c>
      <c r="C1597" s="3">
        <v>24</v>
      </c>
      <c r="D1597">
        <f>IF(C1596&lt;draft_picks[[#This Row],[position]],1,IF(C1596&gt;draft_picks[[#This Row],[position]],D1596+1,IF(C1596=draft_picks[[#This Row],[position]],D1596+1)))</f>
        <v>4</v>
      </c>
      <c r="E1597" t="s">
        <v>5196</v>
      </c>
      <c r="F1597" t="str">
        <f>IF(ISBLANK(draft_picks[[#This Row],[movie_id]]),"",_xlfn.XLOOKUP(draft_picks[[#This Row],[movie_id]],drafts.movies[id],drafts.movies[movie_title]))</f>
        <v>Never Say Never Again</v>
      </c>
      <c r="G1597" s="3" t="s">
        <v>963</v>
      </c>
      <c r="H1597" t="str">
        <f>IF(ISBLANK(draft_picks[[#This Row],[drafter_id]]),"",_xlfn.XLOOKUP(draft_picks[[#This Row],[drafter_id]],drafters[id],drafters[name]))</f>
        <v>Phil Nobile Jr.</v>
      </c>
      <c r="J1597" t="str">
        <f>IF(ISBLANK(draft_picks[[#This Row],[drafter_team_id]]),"",_xlfn.XLOOKUP(draft_picks[[#This Row],[drafter_team_id]],drafter_teams[id],drafter_teams[name]))</f>
        <v/>
      </c>
      <c r="K1597" s="3" t="s">
        <v>15497</v>
      </c>
      <c r="L1597" t="s">
        <v>15497</v>
      </c>
      <c r="M1597" t="str">
        <f>IF(OR(ISBLANK(draft_picks[[#This Row],[veto_drafter_id]]),draft_picks[[#This Row],[veto_drafter_id]]=""),"",_xlfn.XLOOKUP(draft_picks[[#This Row],[veto_drafter_id]],drafters[id],drafters[name]))</f>
        <v/>
      </c>
      <c r="N1597" t="s">
        <v>15497</v>
      </c>
      <c r="O1597" t="str">
        <f>IF(OR(ISBLANK(draft_picks[[#This Row],[veto_drafter_team_id]]),draft_picks[[#This Row],[veto_drafter_team_id]]=""),"",_xlfn.XLOOKUP(draft_picks[[#This Row],[veto_drafter_team_id]],drafter_teams[id],drafter_teams[name]))</f>
        <v/>
      </c>
      <c r="Q1597" t="s">
        <v>15497</v>
      </c>
      <c r="R1597" t="str">
        <f>IF(OR(ISBLANK(draft_picks[[#This Row],[veto_override_drafter_id]]),draft_picks[[#This Row],[veto_override_drafter_id]]=""),"",_xlfn.XLOOKUP(draft_picks[[#This Row],[veto_override_drafter_id]],drafters[id],drafters[name]))</f>
        <v/>
      </c>
      <c r="S1597" t="s">
        <v>15497</v>
      </c>
      <c r="T1597" t="str">
        <f>IF(OR(ISBLANK(draft_picks[[#This Row],[veto_override_team_id]]),draft_picks[[#This Row],[veto_override_team_id]]=""),"",_xlfn.XLOOKUP(draft_picks[[#This Row],[veto_override_team_id]],drafter_teams[id],drafter_teams[name]))</f>
        <v/>
      </c>
    </row>
    <row r="1598" spans="1:20" x14ac:dyDescent="0.25">
      <c r="A1598" t="s">
        <v>637</v>
      </c>
      <c r="B1598" t="str">
        <f>_xlfn.XLOOKUP(draft_picks[[#This Row],[draft_id]],drafts[id],drafts[title])</f>
        <v>James Bond Super Draft</v>
      </c>
      <c r="C1598" s="3">
        <v>23</v>
      </c>
      <c r="D1598">
        <f>IF(C1597&lt;draft_picks[[#This Row],[position]],1,IF(C1597&gt;draft_picks[[#This Row],[position]],D1597+1,IF(C1597=draft_picks[[#This Row],[position]],D1597+1)))</f>
        <v>5</v>
      </c>
      <c r="E1598" t="s">
        <v>7435</v>
      </c>
      <c r="F1598" t="str">
        <f>IF(ISBLANK(draft_picks[[#This Row],[movie_id]]),"",_xlfn.XLOOKUP(draft_picks[[#This Row],[movie_id]],drafts.movies[id],drafts.movies[movie_title]))</f>
        <v>Octopussy</v>
      </c>
      <c r="G1598" s="3" t="s">
        <v>1001</v>
      </c>
      <c r="H1598" t="str">
        <f>IF(ISBLANK(draft_picks[[#This Row],[drafter_id]]),"",_xlfn.XLOOKUP(draft_picks[[#This Row],[drafter_id]],drafters[id],drafters[name]))</f>
        <v>Piya Sinha-Roy</v>
      </c>
      <c r="J1598" t="str">
        <f>IF(ISBLANK(draft_picks[[#This Row],[drafter_team_id]]),"",_xlfn.XLOOKUP(draft_picks[[#This Row],[drafter_team_id]],drafter_teams[id],drafter_teams[name]))</f>
        <v/>
      </c>
      <c r="K1598" s="3" t="s">
        <v>15497</v>
      </c>
      <c r="L1598" t="s">
        <v>15497</v>
      </c>
      <c r="M1598" t="str">
        <f>IF(OR(ISBLANK(draft_picks[[#This Row],[veto_drafter_id]]),draft_picks[[#This Row],[veto_drafter_id]]=""),"",_xlfn.XLOOKUP(draft_picks[[#This Row],[veto_drafter_id]],drafters[id],drafters[name]))</f>
        <v/>
      </c>
      <c r="N1598" t="s">
        <v>15497</v>
      </c>
      <c r="O1598" t="str">
        <f>IF(OR(ISBLANK(draft_picks[[#This Row],[veto_drafter_team_id]]),draft_picks[[#This Row],[veto_drafter_team_id]]=""),"",_xlfn.XLOOKUP(draft_picks[[#This Row],[veto_drafter_team_id]],drafter_teams[id],drafter_teams[name]))</f>
        <v/>
      </c>
      <c r="Q1598" t="s">
        <v>15497</v>
      </c>
      <c r="R1598" t="str">
        <f>IF(OR(ISBLANK(draft_picks[[#This Row],[veto_override_drafter_id]]),draft_picks[[#This Row],[veto_override_drafter_id]]=""),"",_xlfn.XLOOKUP(draft_picks[[#This Row],[veto_override_drafter_id]],drafters[id],drafters[name]))</f>
        <v/>
      </c>
      <c r="S1598" t="s">
        <v>15497</v>
      </c>
      <c r="T1598" t="str">
        <f>IF(OR(ISBLANK(draft_picks[[#This Row],[veto_override_team_id]]),draft_picks[[#This Row],[veto_override_team_id]]=""),"",_xlfn.XLOOKUP(draft_picks[[#This Row],[veto_override_team_id]],drafter_teams[id],drafter_teams[name]))</f>
        <v/>
      </c>
    </row>
    <row r="1599" spans="1:20" x14ac:dyDescent="0.25">
      <c r="A1599" t="s">
        <v>637</v>
      </c>
      <c r="B1599" t="str">
        <f>_xlfn.XLOOKUP(draft_picks[[#This Row],[draft_id]],drafts[id],drafts[title])</f>
        <v>James Bond Super Draft</v>
      </c>
      <c r="C1599" s="3">
        <v>22</v>
      </c>
      <c r="D1599">
        <f>IF(C1598&lt;draft_picks[[#This Row],[position]],1,IF(C1598&gt;draft_picks[[#This Row],[position]],D1598+1,IF(C1598=draft_picks[[#This Row],[position]],D1598+1)))</f>
        <v>6</v>
      </c>
      <c r="E1599" t="s">
        <v>6842</v>
      </c>
      <c r="F1599" t="str">
        <f>IF(ISBLANK(draft_picks[[#This Row],[movie_id]]),"",_xlfn.XLOOKUP(draft_picks[[#This Row],[movie_id]],drafts.movies[id],drafts.movies[movie_title]))</f>
        <v>Spectre</v>
      </c>
      <c r="G1599" s="3" t="s">
        <v>789</v>
      </c>
      <c r="H1599" t="str">
        <f>IF(ISBLANK(draft_picks[[#This Row],[drafter_id]]),"",_xlfn.XLOOKUP(draft_picks[[#This Row],[drafter_id]],drafters[id],drafters[name]))</f>
        <v>Bryan Cogman</v>
      </c>
      <c r="J1599" t="str">
        <f>IF(ISBLANK(draft_picks[[#This Row],[drafter_team_id]]),"",_xlfn.XLOOKUP(draft_picks[[#This Row],[drafter_team_id]],drafter_teams[id],drafter_teams[name]))</f>
        <v/>
      </c>
      <c r="K1599" s="3" t="s">
        <v>15497</v>
      </c>
      <c r="L1599" t="s">
        <v>15497</v>
      </c>
      <c r="M1599" t="str">
        <f>IF(OR(ISBLANK(draft_picks[[#This Row],[veto_drafter_id]]),draft_picks[[#This Row],[veto_drafter_id]]=""),"",_xlfn.XLOOKUP(draft_picks[[#This Row],[veto_drafter_id]],drafters[id],drafters[name]))</f>
        <v/>
      </c>
      <c r="N1599" t="s">
        <v>15497</v>
      </c>
      <c r="O1599" t="str">
        <f>IF(OR(ISBLANK(draft_picks[[#This Row],[veto_drafter_team_id]]),draft_picks[[#This Row],[veto_drafter_team_id]]=""),"",_xlfn.XLOOKUP(draft_picks[[#This Row],[veto_drafter_team_id]],drafter_teams[id],drafter_teams[name]))</f>
        <v/>
      </c>
      <c r="Q1599" t="s">
        <v>15497</v>
      </c>
      <c r="R1599" t="str">
        <f>IF(OR(ISBLANK(draft_picks[[#This Row],[veto_override_drafter_id]]),draft_picks[[#This Row],[veto_override_drafter_id]]=""),"",_xlfn.XLOOKUP(draft_picks[[#This Row],[veto_override_drafter_id]],drafters[id],drafters[name]))</f>
        <v/>
      </c>
      <c r="S1599" t="s">
        <v>15497</v>
      </c>
      <c r="T1599" t="str">
        <f>IF(OR(ISBLANK(draft_picks[[#This Row],[veto_override_team_id]]),draft_picks[[#This Row],[veto_override_team_id]]=""),"",_xlfn.XLOOKUP(draft_picks[[#This Row],[veto_override_team_id]],drafter_teams[id],drafter_teams[name]))</f>
        <v/>
      </c>
    </row>
    <row r="1600" spans="1:20" x14ac:dyDescent="0.25">
      <c r="A1600" t="s">
        <v>637</v>
      </c>
      <c r="B1600" t="str">
        <f>_xlfn.XLOOKUP(draft_picks[[#This Row],[draft_id]],drafts[id],drafts[title])</f>
        <v>James Bond Super Draft</v>
      </c>
      <c r="C1600" s="3">
        <v>21</v>
      </c>
      <c r="D1600">
        <f>IF(C1599&lt;draft_picks[[#This Row],[position]],1,IF(C1599&gt;draft_picks[[#This Row],[position]],D1599+1,IF(C1599=draft_picks[[#This Row],[position]],D1599+1)))</f>
        <v>7</v>
      </c>
      <c r="E1600" t="s">
        <v>2344</v>
      </c>
      <c r="F1600" t="str">
        <f>IF(ISBLANK(draft_picks[[#This Row],[movie_id]]),"",_xlfn.XLOOKUP(draft_picks[[#This Row],[movie_id]],drafts.movies[id],drafts.movies[movie_title]))</f>
        <v>The Man with the Golden Gun</v>
      </c>
      <c r="G1600" s="3" t="s">
        <v>1149</v>
      </c>
      <c r="H1600" t="str">
        <f>IF(ISBLANK(draft_picks[[#This Row],[drafter_id]]),"",_xlfn.XLOOKUP(draft_picks[[#This Row],[drafter_id]],drafters[id],drafters[name]))</f>
        <v>Dave Schilling</v>
      </c>
      <c r="J1600" t="str">
        <f>IF(ISBLANK(draft_picks[[#This Row],[drafter_team_id]]),"",_xlfn.XLOOKUP(draft_picks[[#This Row],[drafter_team_id]],drafter_teams[id],drafter_teams[name]))</f>
        <v/>
      </c>
      <c r="K1600" s="3" t="s">
        <v>15497</v>
      </c>
      <c r="L1600" t="s">
        <v>15497</v>
      </c>
      <c r="M1600" t="str">
        <f>IF(OR(ISBLANK(draft_picks[[#This Row],[veto_drafter_id]]),draft_picks[[#This Row],[veto_drafter_id]]=""),"",_xlfn.XLOOKUP(draft_picks[[#This Row],[veto_drafter_id]],drafters[id],drafters[name]))</f>
        <v/>
      </c>
      <c r="N1600" t="s">
        <v>15497</v>
      </c>
      <c r="O1600" t="str">
        <f>IF(OR(ISBLANK(draft_picks[[#This Row],[veto_drafter_team_id]]),draft_picks[[#This Row],[veto_drafter_team_id]]=""),"",_xlfn.XLOOKUP(draft_picks[[#This Row],[veto_drafter_team_id]],drafter_teams[id],drafter_teams[name]))</f>
        <v/>
      </c>
      <c r="Q1600" t="s">
        <v>15497</v>
      </c>
      <c r="R1600" t="str">
        <f>IF(OR(ISBLANK(draft_picks[[#This Row],[veto_override_drafter_id]]),draft_picks[[#This Row],[veto_override_drafter_id]]=""),"",_xlfn.XLOOKUP(draft_picks[[#This Row],[veto_override_drafter_id]],drafters[id],drafters[name]))</f>
        <v/>
      </c>
      <c r="S1600" t="s">
        <v>15497</v>
      </c>
      <c r="T1600" t="str">
        <f>IF(OR(ISBLANK(draft_picks[[#This Row],[veto_override_team_id]]),draft_picks[[#This Row],[veto_override_team_id]]=""),"",_xlfn.XLOOKUP(draft_picks[[#This Row],[veto_override_team_id]],drafter_teams[id],drafter_teams[name]))</f>
        <v/>
      </c>
    </row>
    <row r="1601" spans="1:20" x14ac:dyDescent="0.25">
      <c r="A1601" t="s">
        <v>637</v>
      </c>
      <c r="B1601" t="str">
        <f>_xlfn.XLOOKUP(draft_picks[[#This Row],[draft_id]],drafts[id],drafts[title])</f>
        <v>James Bond Super Draft</v>
      </c>
      <c r="C1601" s="3">
        <v>20</v>
      </c>
      <c r="D1601">
        <f>IF(C1600&lt;draft_picks[[#This Row],[position]],1,IF(C1600&gt;draft_picks[[#This Row],[position]],D1600+1,IF(C1600=draft_picks[[#This Row],[position]],D1600+1)))</f>
        <v>8</v>
      </c>
      <c r="E1601" t="s">
        <v>4088</v>
      </c>
      <c r="F1601" t="str">
        <f>IF(ISBLANK(draft_picks[[#This Row],[movie_id]]),"",_xlfn.XLOOKUP(draft_picks[[#This Row],[movie_id]],drafts.movies[id],drafts.movies[movie_title]))</f>
        <v>The World Is Not Enough</v>
      </c>
      <c r="G1601" s="3" t="s">
        <v>963</v>
      </c>
      <c r="H1601" t="str">
        <f>IF(ISBLANK(draft_picks[[#This Row],[drafter_id]]),"",_xlfn.XLOOKUP(draft_picks[[#This Row],[drafter_id]],drafters[id],drafters[name]))</f>
        <v>Phil Nobile Jr.</v>
      </c>
      <c r="J1601" t="str">
        <f>IF(ISBLANK(draft_picks[[#This Row],[drafter_team_id]]),"",_xlfn.XLOOKUP(draft_picks[[#This Row],[drafter_team_id]],drafter_teams[id],drafter_teams[name]))</f>
        <v/>
      </c>
      <c r="K1601" s="3" t="s">
        <v>15484</v>
      </c>
      <c r="L1601" t="s">
        <v>789</v>
      </c>
      <c r="M1601" t="str">
        <f>IF(OR(ISBLANK(draft_picks[[#This Row],[veto_drafter_id]]),draft_picks[[#This Row],[veto_drafter_id]]=""),"",_xlfn.XLOOKUP(draft_picks[[#This Row],[veto_drafter_id]],drafters[id],drafters[name]))</f>
        <v>Bryan Cogman</v>
      </c>
      <c r="N1601" t="s">
        <v>15497</v>
      </c>
      <c r="O1601" t="str">
        <f>IF(OR(ISBLANK(draft_picks[[#This Row],[veto_drafter_team_id]]),draft_picks[[#This Row],[veto_drafter_team_id]]=""),"",_xlfn.XLOOKUP(draft_picks[[#This Row],[veto_drafter_team_id]],drafter_teams[id],drafter_teams[name]))</f>
        <v/>
      </c>
      <c r="Q1601" t="s">
        <v>15497</v>
      </c>
      <c r="R1601" t="str">
        <f>IF(OR(ISBLANK(draft_picks[[#This Row],[veto_override_drafter_id]]),draft_picks[[#This Row],[veto_override_drafter_id]]=""),"",_xlfn.XLOOKUP(draft_picks[[#This Row],[veto_override_drafter_id]],drafters[id],drafters[name]))</f>
        <v/>
      </c>
      <c r="S1601" t="s">
        <v>15497</v>
      </c>
      <c r="T1601" t="str">
        <f>IF(OR(ISBLANK(draft_picks[[#This Row],[veto_override_team_id]]),draft_picks[[#This Row],[veto_override_team_id]]=""),"",_xlfn.XLOOKUP(draft_picks[[#This Row],[veto_override_team_id]],drafter_teams[id],drafter_teams[name]))</f>
        <v/>
      </c>
    </row>
    <row r="1602" spans="1:20" x14ac:dyDescent="0.25">
      <c r="A1602" t="s">
        <v>637</v>
      </c>
      <c r="B1602" t="str">
        <f>_xlfn.XLOOKUP(draft_picks[[#This Row],[draft_id]],drafts[id],drafts[title])</f>
        <v>James Bond Super Draft</v>
      </c>
      <c r="C1602" s="3">
        <v>20</v>
      </c>
      <c r="D1602">
        <f>IF(C1601&lt;draft_picks[[#This Row],[position]],1,IF(C1601&gt;draft_picks[[#This Row],[position]],D1601+1,IF(C1601=draft_picks[[#This Row],[position]],D1601+1)))</f>
        <v>9</v>
      </c>
      <c r="E1602" t="s">
        <v>7465</v>
      </c>
      <c r="F1602" t="str">
        <f>IF(ISBLANK(draft_picks[[#This Row],[movie_id]]),"",_xlfn.XLOOKUP(draft_picks[[#This Row],[movie_id]],drafts.movies[id],drafts.movies[movie_title]))</f>
        <v>Tomorrow Never Dies</v>
      </c>
      <c r="G1602" s="3" t="s">
        <v>963</v>
      </c>
      <c r="H1602" t="str">
        <f>IF(ISBLANK(draft_picks[[#This Row],[drafter_id]]),"",_xlfn.XLOOKUP(draft_picks[[#This Row],[drafter_id]],drafters[id],drafters[name]))</f>
        <v>Phil Nobile Jr.</v>
      </c>
      <c r="J1602" t="str">
        <f>IF(ISBLANK(draft_picks[[#This Row],[drafter_team_id]]),"",_xlfn.XLOOKUP(draft_picks[[#This Row],[drafter_team_id]],drafter_teams[id],drafter_teams[name]))</f>
        <v/>
      </c>
      <c r="K1602" s="3" t="s">
        <v>15484</v>
      </c>
      <c r="L1602" t="s">
        <v>1001</v>
      </c>
      <c r="M1602" t="str">
        <f>IF(OR(ISBLANK(draft_picks[[#This Row],[veto_drafter_id]]),draft_picks[[#This Row],[veto_drafter_id]]=""),"",_xlfn.XLOOKUP(draft_picks[[#This Row],[veto_drafter_id]],drafters[id],drafters[name]))</f>
        <v>Piya Sinha-Roy</v>
      </c>
      <c r="N1602" t="s">
        <v>15497</v>
      </c>
      <c r="O1602" t="str">
        <f>IF(OR(ISBLANK(draft_picks[[#This Row],[veto_drafter_team_id]]),draft_picks[[#This Row],[veto_drafter_team_id]]=""),"",_xlfn.XLOOKUP(draft_picks[[#This Row],[veto_drafter_team_id]],drafter_teams[id],drafter_teams[name]))</f>
        <v/>
      </c>
      <c r="Q1602" t="s">
        <v>15497</v>
      </c>
      <c r="R1602" t="str">
        <f>IF(OR(ISBLANK(draft_picks[[#This Row],[veto_override_drafter_id]]),draft_picks[[#This Row],[veto_override_drafter_id]]=""),"",_xlfn.XLOOKUP(draft_picks[[#This Row],[veto_override_drafter_id]],drafters[id],drafters[name]))</f>
        <v/>
      </c>
      <c r="S1602" t="s">
        <v>15497</v>
      </c>
      <c r="T1602" t="str">
        <f>IF(OR(ISBLANK(draft_picks[[#This Row],[veto_override_team_id]]),draft_picks[[#This Row],[veto_override_team_id]]=""),"",_xlfn.XLOOKUP(draft_picks[[#This Row],[veto_override_team_id]],drafter_teams[id],drafter_teams[name]))</f>
        <v/>
      </c>
    </row>
    <row r="1603" spans="1:20" x14ac:dyDescent="0.25">
      <c r="A1603" t="s">
        <v>637</v>
      </c>
      <c r="B1603" t="str">
        <f>_xlfn.XLOOKUP(draft_picks[[#This Row],[draft_id]],drafts[id],drafts[title])</f>
        <v>James Bond Super Draft</v>
      </c>
      <c r="C1603" s="3">
        <v>20</v>
      </c>
      <c r="D1603">
        <f>IF(C1602&lt;draft_picks[[#This Row],[position]],1,IF(C1602&gt;draft_picks[[#This Row],[position]],D1602+1,IF(C1602=draft_picks[[#This Row],[position]],D1602+1)))</f>
        <v>10</v>
      </c>
      <c r="E1603" t="s">
        <v>2323</v>
      </c>
      <c r="F1603" t="str">
        <f>IF(ISBLANK(draft_picks[[#This Row],[movie_id]]),"",_xlfn.XLOOKUP(draft_picks[[#This Row],[movie_id]],drafts.movies[id],drafts.movies[movie_title]))</f>
        <v>Moonraker</v>
      </c>
      <c r="G1603" s="3" t="s">
        <v>963</v>
      </c>
      <c r="H1603" t="str">
        <f>IF(ISBLANK(draft_picks[[#This Row],[drafter_id]]),"",_xlfn.XLOOKUP(draft_picks[[#This Row],[drafter_id]],drafters[id],drafters[name]))</f>
        <v>Phil Nobile Jr.</v>
      </c>
      <c r="J1603" t="str">
        <f>IF(ISBLANK(draft_picks[[#This Row],[drafter_team_id]]),"",_xlfn.XLOOKUP(draft_picks[[#This Row],[drafter_team_id]],drafter_teams[id],drafter_teams[name]))</f>
        <v/>
      </c>
      <c r="K1603" s="3" t="s">
        <v>15484</v>
      </c>
      <c r="L1603" t="s">
        <v>1149</v>
      </c>
      <c r="M1603" t="str">
        <f>IF(OR(ISBLANK(draft_picks[[#This Row],[veto_drafter_id]]),draft_picks[[#This Row],[veto_drafter_id]]=""),"",_xlfn.XLOOKUP(draft_picks[[#This Row],[veto_drafter_id]],drafters[id],drafters[name]))</f>
        <v>Dave Schilling</v>
      </c>
      <c r="N1603" t="s">
        <v>15497</v>
      </c>
      <c r="O1603" t="str">
        <f>IF(OR(ISBLANK(draft_picks[[#This Row],[veto_drafter_team_id]]),draft_picks[[#This Row],[veto_drafter_team_id]]=""),"",_xlfn.XLOOKUP(draft_picks[[#This Row],[veto_drafter_team_id]],drafter_teams[id],drafter_teams[name]))</f>
        <v/>
      </c>
      <c r="Q1603" t="s">
        <v>15497</v>
      </c>
      <c r="R1603" t="str">
        <f>IF(OR(ISBLANK(draft_picks[[#This Row],[veto_override_drafter_id]]),draft_picks[[#This Row],[veto_override_drafter_id]]=""),"",_xlfn.XLOOKUP(draft_picks[[#This Row],[veto_override_drafter_id]],drafters[id],drafters[name]))</f>
        <v/>
      </c>
      <c r="S1603" t="s">
        <v>15497</v>
      </c>
      <c r="T1603" t="str">
        <f>IF(OR(ISBLANK(draft_picks[[#This Row],[veto_override_team_id]]),draft_picks[[#This Row],[veto_override_team_id]]=""),"",_xlfn.XLOOKUP(draft_picks[[#This Row],[veto_override_team_id]],drafter_teams[id],drafter_teams[name]))</f>
        <v/>
      </c>
    </row>
    <row r="1604" spans="1:20" x14ac:dyDescent="0.25">
      <c r="A1604" t="s">
        <v>637</v>
      </c>
      <c r="B1604" t="str">
        <f>_xlfn.XLOOKUP(draft_picks[[#This Row],[draft_id]],drafts[id],drafts[title])</f>
        <v>James Bond Super Draft</v>
      </c>
      <c r="C1604" s="3">
        <v>20</v>
      </c>
      <c r="D1604">
        <f>IF(C1603&lt;draft_picks[[#This Row],[position]],1,IF(C1603&gt;draft_picks[[#This Row],[position]],D1603+1,IF(C1603=draft_picks[[#This Row],[position]],D1603+1)))</f>
        <v>11</v>
      </c>
      <c r="E1604" t="s">
        <v>7551</v>
      </c>
      <c r="F1604" t="str">
        <f>IF(ISBLANK(draft_picks[[#This Row],[movie_id]]),"",_xlfn.XLOOKUP(draft_picks[[#This Row],[movie_id]],drafts.movies[id],drafts.movies[movie_title]))</f>
        <v>Licence to Kill</v>
      </c>
      <c r="G1604" s="3" t="s">
        <v>963</v>
      </c>
      <c r="H1604" t="str">
        <f>IF(ISBLANK(draft_picks[[#This Row],[drafter_id]]),"",_xlfn.XLOOKUP(draft_picks[[#This Row],[drafter_id]],drafters[id],drafters[name]))</f>
        <v>Phil Nobile Jr.</v>
      </c>
      <c r="J1604" t="str">
        <f>IF(ISBLANK(draft_picks[[#This Row],[drafter_team_id]]),"",_xlfn.XLOOKUP(draft_picks[[#This Row],[drafter_team_id]],drafter_teams[id],drafter_teams[name]))</f>
        <v/>
      </c>
      <c r="K1604" s="3" t="s">
        <v>15497</v>
      </c>
      <c r="L1604" t="s">
        <v>15497</v>
      </c>
      <c r="M1604" t="str">
        <f>IF(OR(ISBLANK(draft_picks[[#This Row],[veto_drafter_id]]),draft_picks[[#This Row],[veto_drafter_id]]=""),"",_xlfn.XLOOKUP(draft_picks[[#This Row],[veto_drafter_id]],drafters[id],drafters[name]))</f>
        <v/>
      </c>
      <c r="N1604" t="s">
        <v>15497</v>
      </c>
      <c r="O1604" t="str">
        <f>IF(OR(ISBLANK(draft_picks[[#This Row],[veto_drafter_team_id]]),draft_picks[[#This Row],[veto_drafter_team_id]]=""),"",_xlfn.XLOOKUP(draft_picks[[#This Row],[veto_drafter_team_id]],drafter_teams[id],drafter_teams[name]))</f>
        <v/>
      </c>
      <c r="Q1604" t="s">
        <v>15497</v>
      </c>
      <c r="R1604" t="str">
        <f>IF(OR(ISBLANK(draft_picks[[#This Row],[veto_override_drafter_id]]),draft_picks[[#This Row],[veto_override_drafter_id]]=""),"",_xlfn.XLOOKUP(draft_picks[[#This Row],[veto_override_drafter_id]],drafters[id],drafters[name]))</f>
        <v/>
      </c>
      <c r="S1604" t="s">
        <v>15497</v>
      </c>
      <c r="T1604" t="str">
        <f>IF(OR(ISBLANK(draft_picks[[#This Row],[veto_override_team_id]]),draft_picks[[#This Row],[veto_override_team_id]]=""),"",_xlfn.XLOOKUP(draft_picks[[#This Row],[veto_override_team_id]],drafter_teams[id],drafter_teams[name]))</f>
        <v/>
      </c>
    </row>
    <row r="1605" spans="1:20" x14ac:dyDescent="0.25">
      <c r="A1605" t="s">
        <v>637</v>
      </c>
      <c r="B1605" t="str">
        <f>_xlfn.XLOOKUP(draft_picks[[#This Row],[draft_id]],drafts[id],drafts[title])</f>
        <v>James Bond Super Draft</v>
      </c>
      <c r="C1605" s="3">
        <v>19</v>
      </c>
      <c r="D1605">
        <f>IF(C1604&lt;draft_picks[[#This Row],[position]],1,IF(C1604&gt;draft_picks[[#This Row],[position]],D1604+1,IF(C1604=draft_picks[[#This Row],[position]],D1604+1)))</f>
        <v>12</v>
      </c>
      <c r="E1605" t="s">
        <v>8215</v>
      </c>
      <c r="F1605" t="str">
        <f>IF(ISBLANK(draft_picks[[#This Row],[movie_id]]),"",_xlfn.XLOOKUP(draft_picks[[#This Row],[movie_id]],drafts.movies[id],drafts.movies[movie_title]))</f>
        <v>For Your Eyes Only</v>
      </c>
      <c r="G1605" s="3" t="s">
        <v>1001</v>
      </c>
      <c r="H1605" t="str">
        <f>IF(ISBLANK(draft_picks[[#This Row],[drafter_id]]),"",_xlfn.XLOOKUP(draft_picks[[#This Row],[drafter_id]],drafters[id],drafters[name]))</f>
        <v>Piya Sinha-Roy</v>
      </c>
      <c r="J1605" t="str">
        <f>IF(ISBLANK(draft_picks[[#This Row],[drafter_team_id]]),"",_xlfn.XLOOKUP(draft_picks[[#This Row],[drafter_team_id]],drafter_teams[id],drafter_teams[name]))</f>
        <v/>
      </c>
      <c r="K1605" s="3" t="s">
        <v>15497</v>
      </c>
      <c r="L1605" t="s">
        <v>15497</v>
      </c>
      <c r="M1605" t="str">
        <f>IF(OR(ISBLANK(draft_picks[[#This Row],[veto_drafter_id]]),draft_picks[[#This Row],[veto_drafter_id]]=""),"",_xlfn.XLOOKUP(draft_picks[[#This Row],[veto_drafter_id]],drafters[id],drafters[name]))</f>
        <v/>
      </c>
      <c r="N1605" t="s">
        <v>15497</v>
      </c>
      <c r="O1605" t="str">
        <f>IF(OR(ISBLANK(draft_picks[[#This Row],[veto_drafter_team_id]]),draft_picks[[#This Row],[veto_drafter_team_id]]=""),"",_xlfn.XLOOKUP(draft_picks[[#This Row],[veto_drafter_team_id]],drafter_teams[id],drafter_teams[name]))</f>
        <v/>
      </c>
      <c r="Q1605" t="s">
        <v>15497</v>
      </c>
      <c r="R1605" t="str">
        <f>IF(OR(ISBLANK(draft_picks[[#This Row],[veto_override_drafter_id]]),draft_picks[[#This Row],[veto_override_drafter_id]]=""),"",_xlfn.XLOOKUP(draft_picks[[#This Row],[veto_override_drafter_id]],drafters[id],drafters[name]))</f>
        <v/>
      </c>
      <c r="S1605" t="s">
        <v>15497</v>
      </c>
      <c r="T1605" t="str">
        <f>IF(OR(ISBLANK(draft_picks[[#This Row],[veto_override_team_id]]),draft_picks[[#This Row],[veto_override_team_id]]=""),"",_xlfn.XLOOKUP(draft_picks[[#This Row],[veto_override_team_id]],drafter_teams[id],drafter_teams[name]))</f>
        <v/>
      </c>
    </row>
    <row r="1606" spans="1:20" x14ac:dyDescent="0.25">
      <c r="A1606" t="s">
        <v>637</v>
      </c>
      <c r="B1606" t="str">
        <f>_xlfn.XLOOKUP(draft_picks[[#This Row],[draft_id]],drafts[id],drafts[title])</f>
        <v>James Bond Super Draft</v>
      </c>
      <c r="C1606" s="3">
        <v>18</v>
      </c>
      <c r="D1606">
        <f>IF(C1605&lt;draft_picks[[#This Row],[position]],1,IF(C1605&gt;draft_picks[[#This Row],[position]],D1605+1,IF(C1605=draft_picks[[#This Row],[position]],D1605+1)))</f>
        <v>13</v>
      </c>
      <c r="E1606" t="s">
        <v>2323</v>
      </c>
      <c r="F1606" t="str">
        <f>IF(ISBLANK(draft_picks[[#This Row],[movie_id]]),"",_xlfn.XLOOKUP(draft_picks[[#This Row],[movie_id]],drafts.movies[id],drafts.movies[movie_title]))</f>
        <v>Moonraker</v>
      </c>
      <c r="G1606" s="3" t="s">
        <v>789</v>
      </c>
      <c r="H1606" t="str">
        <f>IF(ISBLANK(draft_picks[[#This Row],[drafter_id]]),"",_xlfn.XLOOKUP(draft_picks[[#This Row],[drafter_id]],drafters[id],drafters[name]))</f>
        <v>Bryan Cogman</v>
      </c>
      <c r="J1606" t="str">
        <f>IF(ISBLANK(draft_picks[[#This Row],[drafter_team_id]]),"",_xlfn.XLOOKUP(draft_picks[[#This Row],[drafter_team_id]],drafter_teams[id],drafter_teams[name]))</f>
        <v/>
      </c>
      <c r="K1606" s="3" t="s">
        <v>15497</v>
      </c>
      <c r="L1606" t="s">
        <v>15497</v>
      </c>
      <c r="M1606" t="str">
        <f>IF(OR(ISBLANK(draft_picks[[#This Row],[veto_drafter_id]]),draft_picks[[#This Row],[veto_drafter_id]]=""),"",_xlfn.XLOOKUP(draft_picks[[#This Row],[veto_drafter_id]],drafters[id],drafters[name]))</f>
        <v/>
      </c>
      <c r="N1606" t="s">
        <v>15497</v>
      </c>
      <c r="O1606" t="str">
        <f>IF(OR(ISBLANK(draft_picks[[#This Row],[veto_drafter_team_id]]),draft_picks[[#This Row],[veto_drafter_team_id]]=""),"",_xlfn.XLOOKUP(draft_picks[[#This Row],[veto_drafter_team_id]],drafter_teams[id],drafter_teams[name]))</f>
        <v/>
      </c>
      <c r="Q1606" t="s">
        <v>15497</v>
      </c>
      <c r="R1606" t="str">
        <f>IF(OR(ISBLANK(draft_picks[[#This Row],[veto_override_drafter_id]]),draft_picks[[#This Row],[veto_override_drafter_id]]=""),"",_xlfn.XLOOKUP(draft_picks[[#This Row],[veto_override_drafter_id]],drafters[id],drafters[name]))</f>
        <v/>
      </c>
      <c r="S1606" t="s">
        <v>15497</v>
      </c>
      <c r="T1606" t="str">
        <f>IF(OR(ISBLANK(draft_picks[[#This Row],[veto_override_team_id]]),draft_picks[[#This Row],[veto_override_team_id]]=""),"",_xlfn.XLOOKUP(draft_picks[[#This Row],[veto_override_team_id]],drafter_teams[id],drafter_teams[name]))</f>
        <v/>
      </c>
    </row>
    <row r="1607" spans="1:20" x14ac:dyDescent="0.25">
      <c r="A1607" t="s">
        <v>637</v>
      </c>
      <c r="B1607" t="str">
        <f>_xlfn.XLOOKUP(draft_picks[[#This Row],[draft_id]],drafts[id],drafts[title])</f>
        <v>James Bond Super Draft</v>
      </c>
      <c r="C1607" s="3">
        <v>17</v>
      </c>
      <c r="D1607">
        <f>IF(C1606&lt;draft_picks[[#This Row],[position]],1,IF(C1606&gt;draft_picks[[#This Row],[position]],D1606+1,IF(C1606=draft_picks[[#This Row],[position]],D1606+1)))</f>
        <v>14</v>
      </c>
      <c r="E1607" t="s">
        <v>7468</v>
      </c>
      <c r="F1607" t="str">
        <f>IF(ISBLANK(draft_picks[[#This Row],[movie_id]]),"",_xlfn.XLOOKUP(draft_picks[[#This Row],[movie_id]],drafts.movies[id],drafts.movies[movie_title]))</f>
        <v>A View to a Kill</v>
      </c>
      <c r="G1607" s="3" t="s">
        <v>1149</v>
      </c>
      <c r="H1607" t="str">
        <f>IF(ISBLANK(draft_picks[[#This Row],[drafter_id]]),"",_xlfn.XLOOKUP(draft_picks[[#This Row],[drafter_id]],drafters[id],drafters[name]))</f>
        <v>Dave Schilling</v>
      </c>
      <c r="J1607" t="str">
        <f>IF(ISBLANK(draft_picks[[#This Row],[drafter_team_id]]),"",_xlfn.XLOOKUP(draft_picks[[#This Row],[drafter_team_id]],drafter_teams[id],drafter_teams[name]))</f>
        <v/>
      </c>
      <c r="K1607" s="3" t="s">
        <v>15497</v>
      </c>
      <c r="L1607" t="s">
        <v>15497</v>
      </c>
      <c r="M1607" t="str">
        <f>IF(OR(ISBLANK(draft_picks[[#This Row],[veto_drafter_id]]),draft_picks[[#This Row],[veto_drafter_id]]=""),"",_xlfn.XLOOKUP(draft_picks[[#This Row],[veto_drafter_id]],drafters[id],drafters[name]))</f>
        <v/>
      </c>
      <c r="N1607" t="s">
        <v>15497</v>
      </c>
      <c r="O1607" t="str">
        <f>IF(OR(ISBLANK(draft_picks[[#This Row],[veto_drafter_team_id]]),draft_picks[[#This Row],[veto_drafter_team_id]]=""),"",_xlfn.XLOOKUP(draft_picks[[#This Row],[veto_drafter_team_id]],drafter_teams[id],drafter_teams[name]))</f>
        <v/>
      </c>
      <c r="Q1607" t="s">
        <v>15497</v>
      </c>
      <c r="R1607" t="str">
        <f>IF(OR(ISBLANK(draft_picks[[#This Row],[veto_override_drafter_id]]),draft_picks[[#This Row],[veto_override_drafter_id]]=""),"",_xlfn.XLOOKUP(draft_picks[[#This Row],[veto_override_drafter_id]],drafters[id],drafters[name]))</f>
        <v/>
      </c>
      <c r="S1607" t="s">
        <v>15497</v>
      </c>
      <c r="T1607" t="str">
        <f>IF(OR(ISBLANK(draft_picks[[#This Row],[veto_override_team_id]]),draft_picks[[#This Row],[veto_override_team_id]]=""),"",_xlfn.XLOOKUP(draft_picks[[#This Row],[veto_override_team_id]],drafter_teams[id],drafter_teams[name]))</f>
        <v/>
      </c>
    </row>
    <row r="1608" spans="1:20" x14ac:dyDescent="0.25">
      <c r="A1608" t="s">
        <v>637</v>
      </c>
      <c r="B1608" t="str">
        <f>_xlfn.XLOOKUP(draft_picks[[#This Row],[draft_id]],drafts[id],drafts[title])</f>
        <v>James Bond Super Draft</v>
      </c>
      <c r="C1608" s="3">
        <v>16</v>
      </c>
      <c r="D1608">
        <f>IF(C1607&lt;draft_picks[[#This Row],[position]],1,IF(C1607&gt;draft_picks[[#This Row],[position]],D1607+1,IF(C1607=draft_picks[[#This Row],[position]],D1607+1)))</f>
        <v>15</v>
      </c>
      <c r="E1608" t="s">
        <v>4088</v>
      </c>
      <c r="F1608" t="str">
        <f>IF(ISBLANK(draft_picks[[#This Row],[movie_id]]),"",_xlfn.XLOOKUP(draft_picks[[#This Row],[movie_id]],drafts.movies[id],drafts.movies[movie_title]))</f>
        <v>The World Is Not Enough</v>
      </c>
      <c r="G1608" s="3" t="s">
        <v>963</v>
      </c>
      <c r="H1608" t="str">
        <f>IF(ISBLANK(draft_picks[[#This Row],[drafter_id]]),"",_xlfn.XLOOKUP(draft_picks[[#This Row],[drafter_id]],drafters[id],drafters[name]))</f>
        <v>Phil Nobile Jr.</v>
      </c>
      <c r="J1608" t="str">
        <f>IF(ISBLANK(draft_picks[[#This Row],[drafter_team_id]]),"",_xlfn.XLOOKUP(draft_picks[[#This Row],[drafter_team_id]],drafter_teams[id],drafter_teams[name]))</f>
        <v/>
      </c>
      <c r="K1608" s="3" t="s">
        <v>15497</v>
      </c>
      <c r="L1608" t="s">
        <v>15497</v>
      </c>
      <c r="M1608" t="str">
        <f>IF(OR(ISBLANK(draft_picks[[#This Row],[veto_drafter_id]]),draft_picks[[#This Row],[veto_drafter_id]]=""),"",_xlfn.XLOOKUP(draft_picks[[#This Row],[veto_drafter_id]],drafters[id],drafters[name]))</f>
        <v/>
      </c>
      <c r="N1608" t="s">
        <v>15497</v>
      </c>
      <c r="O1608" t="str">
        <f>IF(OR(ISBLANK(draft_picks[[#This Row],[veto_drafter_team_id]]),draft_picks[[#This Row],[veto_drafter_team_id]]=""),"",_xlfn.XLOOKUP(draft_picks[[#This Row],[veto_drafter_team_id]],drafter_teams[id],drafter_teams[name]))</f>
        <v/>
      </c>
      <c r="Q1608" t="s">
        <v>15497</v>
      </c>
      <c r="R1608" t="str">
        <f>IF(OR(ISBLANK(draft_picks[[#This Row],[veto_override_drafter_id]]),draft_picks[[#This Row],[veto_override_drafter_id]]=""),"",_xlfn.XLOOKUP(draft_picks[[#This Row],[veto_override_drafter_id]],drafters[id],drafters[name]))</f>
        <v/>
      </c>
      <c r="S1608" t="s">
        <v>15497</v>
      </c>
      <c r="T1608" t="str">
        <f>IF(OR(ISBLANK(draft_picks[[#This Row],[veto_override_team_id]]),draft_picks[[#This Row],[veto_override_team_id]]=""),"",_xlfn.XLOOKUP(draft_picks[[#This Row],[veto_override_team_id]],drafter_teams[id],drafter_teams[name]))</f>
        <v/>
      </c>
    </row>
    <row r="1609" spans="1:20" x14ac:dyDescent="0.25">
      <c r="A1609" t="s">
        <v>637</v>
      </c>
      <c r="B1609" t="str">
        <f>_xlfn.XLOOKUP(draft_picks[[#This Row],[draft_id]],drafts[id],drafts[title])</f>
        <v>James Bond Super Draft</v>
      </c>
      <c r="C1609" s="3">
        <v>15</v>
      </c>
      <c r="D1609">
        <f>IF(C1608&lt;draft_picks[[#This Row],[position]],1,IF(C1608&gt;draft_picks[[#This Row],[position]],D1608+1,IF(C1608=draft_picks[[#This Row],[position]],D1608+1)))</f>
        <v>16</v>
      </c>
      <c r="E1609" t="s">
        <v>7462</v>
      </c>
      <c r="F1609" t="str">
        <f>IF(ISBLANK(draft_picks[[#This Row],[movie_id]]),"",_xlfn.XLOOKUP(draft_picks[[#This Row],[movie_id]],drafts.movies[id],drafts.movies[movie_title]))</f>
        <v>On Her Majesty's Secret Service</v>
      </c>
      <c r="G1609" s="3" t="s">
        <v>1001</v>
      </c>
      <c r="H1609" t="str">
        <f>IF(ISBLANK(draft_picks[[#This Row],[drafter_id]]),"",_xlfn.XLOOKUP(draft_picks[[#This Row],[drafter_id]],drafters[id],drafters[name]))</f>
        <v>Piya Sinha-Roy</v>
      </c>
      <c r="J1609" t="str">
        <f>IF(ISBLANK(draft_picks[[#This Row],[drafter_team_id]]),"",_xlfn.XLOOKUP(draft_picks[[#This Row],[drafter_team_id]],drafter_teams[id],drafter_teams[name]))</f>
        <v/>
      </c>
      <c r="K1609" s="3" t="s">
        <v>15484</v>
      </c>
      <c r="L1609" t="s">
        <v>789</v>
      </c>
      <c r="M1609" t="str">
        <f>IF(OR(ISBLANK(draft_picks[[#This Row],[veto_drafter_id]]),draft_picks[[#This Row],[veto_drafter_id]]=""),"",_xlfn.XLOOKUP(draft_picks[[#This Row],[veto_drafter_id]],drafters[id],drafters[name]))</f>
        <v>Bryan Cogman</v>
      </c>
      <c r="N1609" t="s">
        <v>15497</v>
      </c>
      <c r="O1609" t="str">
        <f>IF(OR(ISBLANK(draft_picks[[#This Row],[veto_drafter_team_id]]),draft_picks[[#This Row],[veto_drafter_team_id]]=""),"",_xlfn.XLOOKUP(draft_picks[[#This Row],[veto_drafter_team_id]],drafter_teams[id],drafter_teams[name]))</f>
        <v/>
      </c>
      <c r="Q1609" t="s">
        <v>15497</v>
      </c>
      <c r="R1609" t="str">
        <f>IF(OR(ISBLANK(draft_picks[[#This Row],[veto_override_drafter_id]]),draft_picks[[#This Row],[veto_override_drafter_id]]=""),"",_xlfn.XLOOKUP(draft_picks[[#This Row],[veto_override_drafter_id]],drafters[id],drafters[name]))</f>
        <v/>
      </c>
      <c r="S1609" t="s">
        <v>15497</v>
      </c>
      <c r="T1609" t="str">
        <f>IF(OR(ISBLANK(draft_picks[[#This Row],[veto_override_team_id]]),draft_picks[[#This Row],[veto_override_team_id]]=""),"",_xlfn.XLOOKUP(draft_picks[[#This Row],[veto_override_team_id]],drafter_teams[id],drafter_teams[name]))</f>
        <v/>
      </c>
    </row>
    <row r="1610" spans="1:20" x14ac:dyDescent="0.25">
      <c r="A1610" t="s">
        <v>637</v>
      </c>
      <c r="B1610" t="str">
        <f>_xlfn.XLOOKUP(draft_picks[[#This Row],[draft_id]],drafts[id],drafts[title])</f>
        <v>James Bond Super Draft</v>
      </c>
      <c r="C1610" s="3">
        <v>15</v>
      </c>
      <c r="D1610">
        <f>IF(C1609&lt;draft_picks[[#This Row],[position]],1,IF(C1609&gt;draft_picks[[#This Row],[position]],D1609+1,IF(C1609=draft_picks[[#This Row],[position]],D1609+1)))</f>
        <v>17</v>
      </c>
      <c r="E1610" t="s">
        <v>7709</v>
      </c>
      <c r="F1610" t="str">
        <f>IF(ISBLANK(draft_picks[[#This Row],[movie_id]]),"",_xlfn.XLOOKUP(draft_picks[[#This Row],[movie_id]],drafts.movies[id],drafts.movies[movie_title]))</f>
        <v>From Russia with Love</v>
      </c>
      <c r="G1610" s="3" t="s">
        <v>1001</v>
      </c>
      <c r="H1610" t="str">
        <f>IF(ISBLANK(draft_picks[[#This Row],[drafter_id]]),"",_xlfn.XLOOKUP(draft_picks[[#This Row],[drafter_id]],drafters[id],drafters[name]))</f>
        <v>Piya Sinha-Roy</v>
      </c>
      <c r="J1610" t="str">
        <f>IF(ISBLANK(draft_picks[[#This Row],[drafter_team_id]]),"",_xlfn.XLOOKUP(draft_picks[[#This Row],[drafter_team_id]],drafter_teams[id],drafter_teams[name]))</f>
        <v/>
      </c>
      <c r="K1610" s="3" t="s">
        <v>15484</v>
      </c>
      <c r="L1610" t="s">
        <v>789</v>
      </c>
      <c r="M1610" t="str">
        <f>IF(OR(ISBLANK(draft_picks[[#This Row],[veto_drafter_id]]),draft_picks[[#This Row],[veto_drafter_id]]=""),"",_xlfn.XLOOKUP(draft_picks[[#This Row],[veto_drafter_id]],drafters[id],drafters[name]))</f>
        <v>Bryan Cogman</v>
      </c>
      <c r="N1610" t="s">
        <v>15497</v>
      </c>
      <c r="O1610" t="str">
        <f>IF(OR(ISBLANK(draft_picks[[#This Row],[veto_drafter_team_id]]),draft_picks[[#This Row],[veto_drafter_team_id]]=""),"",_xlfn.XLOOKUP(draft_picks[[#This Row],[veto_drafter_team_id]],drafter_teams[id],drafter_teams[name]))</f>
        <v/>
      </c>
      <c r="Q1610" t="s">
        <v>15497</v>
      </c>
      <c r="R1610" t="str">
        <f>IF(OR(ISBLANK(draft_picks[[#This Row],[veto_override_drafter_id]]),draft_picks[[#This Row],[veto_override_drafter_id]]=""),"",_xlfn.XLOOKUP(draft_picks[[#This Row],[veto_override_drafter_id]],drafters[id],drafters[name]))</f>
        <v/>
      </c>
      <c r="S1610" t="s">
        <v>15497</v>
      </c>
      <c r="T1610" t="str">
        <f>IF(OR(ISBLANK(draft_picks[[#This Row],[veto_override_team_id]]),draft_picks[[#This Row],[veto_override_team_id]]=""),"",_xlfn.XLOOKUP(draft_picks[[#This Row],[veto_override_team_id]],drafter_teams[id],drafter_teams[name]))</f>
        <v/>
      </c>
    </row>
    <row r="1611" spans="1:20" x14ac:dyDescent="0.25">
      <c r="A1611" t="s">
        <v>637</v>
      </c>
      <c r="B1611" t="str">
        <f>_xlfn.XLOOKUP(draft_picks[[#This Row],[draft_id]],drafts[id],drafts[title])</f>
        <v>James Bond Super Draft</v>
      </c>
      <c r="C1611" s="3">
        <v>15</v>
      </c>
      <c r="D1611">
        <f>IF(C1610&lt;draft_picks[[#This Row],[position]],1,IF(C1610&gt;draft_picks[[#This Row],[position]],D1610+1,IF(C1610=draft_picks[[#This Row],[position]],D1610+1)))</f>
        <v>18</v>
      </c>
      <c r="E1611" t="s">
        <v>2195</v>
      </c>
      <c r="F1611" t="str">
        <f>IF(ISBLANK(draft_picks[[#This Row],[movie_id]]),"",_xlfn.XLOOKUP(draft_picks[[#This Row],[movie_id]],drafts.movies[id],drafts.movies[movie_title]))</f>
        <v>Goldfinger</v>
      </c>
      <c r="G1611" s="3" t="s">
        <v>1001</v>
      </c>
      <c r="H1611" t="str">
        <f>IF(ISBLANK(draft_picks[[#This Row],[drafter_id]]),"",_xlfn.XLOOKUP(draft_picks[[#This Row],[drafter_id]],drafters[id],drafters[name]))</f>
        <v>Piya Sinha-Roy</v>
      </c>
      <c r="J1611" t="str">
        <f>IF(ISBLANK(draft_picks[[#This Row],[drafter_team_id]]),"",_xlfn.XLOOKUP(draft_picks[[#This Row],[drafter_team_id]],drafter_teams[id],drafter_teams[name]))</f>
        <v/>
      </c>
      <c r="K1611" s="3" t="s">
        <v>15497</v>
      </c>
      <c r="L1611" t="s">
        <v>15497</v>
      </c>
      <c r="M1611" t="str">
        <f>IF(OR(ISBLANK(draft_picks[[#This Row],[veto_drafter_id]]),draft_picks[[#This Row],[veto_drafter_id]]=""),"",_xlfn.XLOOKUP(draft_picks[[#This Row],[veto_drafter_id]],drafters[id],drafters[name]))</f>
        <v/>
      </c>
      <c r="N1611" t="s">
        <v>15497</v>
      </c>
      <c r="O1611" t="str">
        <f>IF(OR(ISBLANK(draft_picks[[#This Row],[veto_drafter_team_id]]),draft_picks[[#This Row],[veto_drafter_team_id]]=""),"",_xlfn.XLOOKUP(draft_picks[[#This Row],[veto_drafter_team_id]],drafter_teams[id],drafter_teams[name]))</f>
        <v/>
      </c>
      <c r="Q1611" t="s">
        <v>15497</v>
      </c>
      <c r="R1611" t="str">
        <f>IF(OR(ISBLANK(draft_picks[[#This Row],[veto_override_drafter_id]]),draft_picks[[#This Row],[veto_override_drafter_id]]=""),"",_xlfn.XLOOKUP(draft_picks[[#This Row],[veto_override_drafter_id]],drafters[id],drafters[name]))</f>
        <v/>
      </c>
      <c r="S1611" t="s">
        <v>15497</v>
      </c>
      <c r="T1611" t="str">
        <f>IF(OR(ISBLANK(draft_picks[[#This Row],[veto_override_team_id]]),draft_picks[[#This Row],[veto_override_team_id]]=""),"",_xlfn.XLOOKUP(draft_picks[[#This Row],[veto_override_team_id]],drafter_teams[id],drafter_teams[name]))</f>
        <v/>
      </c>
    </row>
    <row r="1612" spans="1:20" x14ac:dyDescent="0.25">
      <c r="A1612" t="s">
        <v>637</v>
      </c>
      <c r="B1612" t="str">
        <f>_xlfn.XLOOKUP(draft_picks[[#This Row],[draft_id]],drafts[id],drafts[title])</f>
        <v>James Bond Super Draft</v>
      </c>
      <c r="C1612" s="3">
        <v>14</v>
      </c>
      <c r="D1612">
        <f>IF(C1611&lt;draft_picks[[#This Row],[position]],1,IF(C1611&gt;draft_picks[[#This Row],[position]],D1611+1,IF(C1611=draft_picks[[#This Row],[position]],D1611+1)))</f>
        <v>19</v>
      </c>
      <c r="E1612" t="s">
        <v>2347</v>
      </c>
      <c r="F1612" t="str">
        <f>IF(ISBLANK(draft_picks[[#This Row],[movie_id]]),"",_xlfn.XLOOKUP(draft_picks[[#This Row],[movie_id]],drafts.movies[id],drafts.movies[movie_title]))</f>
        <v>You Only Live Twice</v>
      </c>
      <c r="G1612" s="3" t="s">
        <v>789</v>
      </c>
      <c r="H1612" t="str">
        <f>IF(ISBLANK(draft_picks[[#This Row],[drafter_id]]),"",_xlfn.XLOOKUP(draft_picks[[#This Row],[drafter_id]],drafters[id],drafters[name]))</f>
        <v>Bryan Cogman</v>
      </c>
      <c r="J1612" t="str">
        <f>IF(ISBLANK(draft_picks[[#This Row],[drafter_team_id]]),"",_xlfn.XLOOKUP(draft_picks[[#This Row],[drafter_team_id]],drafter_teams[id],drafter_teams[name]))</f>
        <v/>
      </c>
      <c r="K1612" s="3" t="s">
        <v>15497</v>
      </c>
      <c r="L1612" t="s">
        <v>15497</v>
      </c>
      <c r="M1612" t="str">
        <f>IF(OR(ISBLANK(draft_picks[[#This Row],[veto_drafter_id]]),draft_picks[[#This Row],[veto_drafter_id]]=""),"",_xlfn.XLOOKUP(draft_picks[[#This Row],[veto_drafter_id]],drafters[id],drafters[name]))</f>
        <v/>
      </c>
      <c r="N1612" t="s">
        <v>15497</v>
      </c>
      <c r="O1612" t="str">
        <f>IF(OR(ISBLANK(draft_picks[[#This Row],[veto_drafter_team_id]]),draft_picks[[#This Row],[veto_drafter_team_id]]=""),"",_xlfn.XLOOKUP(draft_picks[[#This Row],[veto_drafter_team_id]],drafter_teams[id],drafter_teams[name]))</f>
        <v/>
      </c>
      <c r="Q1612" t="s">
        <v>15497</v>
      </c>
      <c r="R1612" t="str">
        <f>IF(OR(ISBLANK(draft_picks[[#This Row],[veto_override_drafter_id]]),draft_picks[[#This Row],[veto_override_drafter_id]]=""),"",_xlfn.XLOOKUP(draft_picks[[#This Row],[veto_override_drafter_id]],drafters[id],drafters[name]))</f>
        <v/>
      </c>
      <c r="S1612" t="s">
        <v>15497</v>
      </c>
      <c r="T1612" t="str">
        <f>IF(OR(ISBLANK(draft_picks[[#This Row],[veto_override_team_id]]),draft_picks[[#This Row],[veto_override_team_id]]=""),"",_xlfn.XLOOKUP(draft_picks[[#This Row],[veto_override_team_id]],drafter_teams[id],drafter_teams[name]))</f>
        <v/>
      </c>
    </row>
    <row r="1613" spans="1:20" x14ac:dyDescent="0.25">
      <c r="A1613" t="s">
        <v>637</v>
      </c>
      <c r="B1613" t="str">
        <f>_xlfn.XLOOKUP(draft_picks[[#This Row],[draft_id]],drafts[id],drafts[title])</f>
        <v>James Bond Super Draft</v>
      </c>
      <c r="C1613" s="3">
        <v>13</v>
      </c>
      <c r="D1613">
        <f>IF(C1612&lt;draft_picks[[#This Row],[position]],1,IF(C1612&gt;draft_picks[[#This Row],[position]],D1612+1,IF(C1612=draft_picks[[#This Row],[position]],D1612+1)))</f>
        <v>20</v>
      </c>
      <c r="E1613" t="s">
        <v>7465</v>
      </c>
      <c r="F1613" t="str">
        <f>IF(ISBLANK(draft_picks[[#This Row],[movie_id]]),"",_xlfn.XLOOKUP(draft_picks[[#This Row],[movie_id]],drafts.movies[id],drafts.movies[movie_title]))</f>
        <v>Tomorrow Never Dies</v>
      </c>
      <c r="G1613" s="3" t="s">
        <v>789</v>
      </c>
      <c r="H1613" t="str">
        <f>IF(ISBLANK(draft_picks[[#This Row],[drafter_id]]),"",_xlfn.XLOOKUP(draft_picks[[#This Row],[drafter_id]],drafters[id],drafters[name]))</f>
        <v>Bryan Cogman</v>
      </c>
      <c r="J1613" t="str">
        <f>IF(ISBLANK(draft_picks[[#This Row],[drafter_team_id]]),"",_xlfn.XLOOKUP(draft_picks[[#This Row],[drafter_team_id]],drafter_teams[id],drafter_teams[name]))</f>
        <v/>
      </c>
      <c r="K1613" s="3" t="s">
        <v>15497</v>
      </c>
      <c r="L1613" t="s">
        <v>15497</v>
      </c>
      <c r="M1613" t="str">
        <f>IF(OR(ISBLANK(draft_picks[[#This Row],[veto_drafter_id]]),draft_picks[[#This Row],[veto_drafter_id]]=""),"",_xlfn.XLOOKUP(draft_picks[[#This Row],[veto_drafter_id]],drafters[id],drafters[name]))</f>
        <v/>
      </c>
      <c r="N1613" t="s">
        <v>15497</v>
      </c>
      <c r="O1613" t="str">
        <f>IF(OR(ISBLANK(draft_picks[[#This Row],[veto_drafter_team_id]]),draft_picks[[#This Row],[veto_drafter_team_id]]=""),"",_xlfn.XLOOKUP(draft_picks[[#This Row],[veto_drafter_team_id]],drafter_teams[id],drafter_teams[name]))</f>
        <v/>
      </c>
      <c r="Q1613" t="s">
        <v>15497</v>
      </c>
      <c r="R1613" t="str">
        <f>IF(OR(ISBLANK(draft_picks[[#This Row],[veto_override_drafter_id]]),draft_picks[[#This Row],[veto_override_drafter_id]]=""),"",_xlfn.XLOOKUP(draft_picks[[#This Row],[veto_override_drafter_id]],drafters[id],drafters[name]))</f>
        <v/>
      </c>
      <c r="S1613" t="s">
        <v>15497</v>
      </c>
      <c r="T1613" t="str">
        <f>IF(OR(ISBLANK(draft_picks[[#This Row],[veto_override_team_id]]),draft_picks[[#This Row],[veto_override_team_id]]=""),"",_xlfn.XLOOKUP(draft_picks[[#This Row],[veto_override_team_id]],drafter_teams[id],drafter_teams[name]))</f>
        <v/>
      </c>
    </row>
    <row r="1614" spans="1:20" x14ac:dyDescent="0.25">
      <c r="A1614" t="s">
        <v>637</v>
      </c>
      <c r="B1614" t="str">
        <f>_xlfn.XLOOKUP(draft_picks[[#This Row],[draft_id]],drafts[id],drafts[title])</f>
        <v>James Bond Super Draft</v>
      </c>
      <c r="C1614" s="3">
        <v>12</v>
      </c>
      <c r="D1614">
        <f>IF(C1613&lt;draft_picks[[#This Row],[position]],1,IF(C1613&gt;draft_picks[[#This Row],[position]],D1613+1,IF(C1613=draft_picks[[#This Row],[position]],D1613+1)))</f>
        <v>21</v>
      </c>
      <c r="E1614" t="s">
        <v>5250</v>
      </c>
      <c r="F1614" t="str">
        <f>IF(ISBLANK(draft_picks[[#This Row],[movie_id]]),"",_xlfn.XLOOKUP(draft_picks[[#This Row],[movie_id]],drafts.movies[id],drafts.movies[movie_title]))</f>
        <v>Live and Let Die</v>
      </c>
      <c r="G1614" s="3" t="s">
        <v>1149</v>
      </c>
      <c r="H1614" t="str">
        <f>IF(ISBLANK(draft_picks[[#This Row],[drafter_id]]),"",_xlfn.XLOOKUP(draft_picks[[#This Row],[drafter_id]],drafters[id],drafters[name]))</f>
        <v>Dave Schilling</v>
      </c>
      <c r="J1614" t="str">
        <f>IF(ISBLANK(draft_picks[[#This Row],[drafter_team_id]]),"",_xlfn.XLOOKUP(draft_picks[[#This Row],[drafter_team_id]],drafter_teams[id],drafter_teams[name]))</f>
        <v/>
      </c>
      <c r="K1614" s="3" t="s">
        <v>15497</v>
      </c>
      <c r="L1614" t="s">
        <v>15497</v>
      </c>
      <c r="M1614" t="str">
        <f>IF(OR(ISBLANK(draft_picks[[#This Row],[veto_drafter_id]]),draft_picks[[#This Row],[veto_drafter_id]]=""),"",_xlfn.XLOOKUP(draft_picks[[#This Row],[veto_drafter_id]],drafters[id],drafters[name]))</f>
        <v/>
      </c>
      <c r="N1614" t="s">
        <v>15497</v>
      </c>
      <c r="O1614" t="str">
        <f>IF(OR(ISBLANK(draft_picks[[#This Row],[veto_drafter_team_id]]),draft_picks[[#This Row],[veto_drafter_team_id]]=""),"",_xlfn.XLOOKUP(draft_picks[[#This Row],[veto_drafter_team_id]],drafter_teams[id],drafter_teams[name]))</f>
        <v/>
      </c>
      <c r="Q1614" t="s">
        <v>15497</v>
      </c>
      <c r="R1614" t="str">
        <f>IF(OR(ISBLANK(draft_picks[[#This Row],[veto_override_drafter_id]]),draft_picks[[#This Row],[veto_override_drafter_id]]=""),"",_xlfn.XLOOKUP(draft_picks[[#This Row],[veto_override_drafter_id]],drafters[id],drafters[name]))</f>
        <v/>
      </c>
      <c r="S1614" t="s">
        <v>15497</v>
      </c>
      <c r="T1614" t="str">
        <f>IF(OR(ISBLANK(draft_picks[[#This Row],[veto_override_team_id]]),draft_picks[[#This Row],[veto_override_team_id]]=""),"",_xlfn.XLOOKUP(draft_picks[[#This Row],[veto_override_team_id]],drafter_teams[id],drafter_teams[name]))</f>
        <v/>
      </c>
    </row>
    <row r="1615" spans="1:20" x14ac:dyDescent="0.25">
      <c r="A1615" t="s">
        <v>637</v>
      </c>
      <c r="B1615" t="str">
        <f>_xlfn.XLOOKUP(draft_picks[[#This Row],[draft_id]],drafts[id],drafts[title])</f>
        <v>James Bond Super Draft</v>
      </c>
      <c r="C1615" s="3">
        <v>11</v>
      </c>
      <c r="D1615">
        <f>IF(C1614&lt;draft_picks[[#This Row],[position]],1,IF(C1614&gt;draft_picks[[#This Row],[position]],D1614+1,IF(C1614=draft_picks[[#This Row],[position]],D1614+1)))</f>
        <v>22</v>
      </c>
      <c r="E1615" t="s">
        <v>3172</v>
      </c>
      <c r="F1615" t="str">
        <f>IF(ISBLANK(draft_picks[[#This Row],[movie_id]]),"",_xlfn.XLOOKUP(draft_picks[[#This Row],[movie_id]],drafts.movies[id],drafts.movies[movie_title]))</f>
        <v>Quantum of Solace</v>
      </c>
      <c r="G1615" s="3" t="s">
        <v>1051</v>
      </c>
      <c r="H1615" t="str">
        <f>IF(ISBLANK(draft_picks[[#This Row],[drafter_id]]),"",_xlfn.XLOOKUP(draft_picks[[#This Row],[drafter_id]],drafters[id],drafters[name]))</f>
        <v>Drew McWeeny</v>
      </c>
      <c r="J1615" t="str">
        <f>IF(ISBLANK(draft_picks[[#This Row],[drafter_team_id]]),"",_xlfn.XLOOKUP(draft_picks[[#This Row],[drafter_team_id]],drafter_teams[id],drafter_teams[name]))</f>
        <v/>
      </c>
      <c r="K1615" s="3" t="s">
        <v>15497</v>
      </c>
      <c r="L1615" t="s">
        <v>15497</v>
      </c>
      <c r="M1615" t="str">
        <f>IF(OR(ISBLANK(draft_picks[[#This Row],[veto_drafter_id]]),draft_picks[[#This Row],[veto_drafter_id]]=""),"",_xlfn.XLOOKUP(draft_picks[[#This Row],[veto_drafter_id]],drafters[id],drafters[name]))</f>
        <v/>
      </c>
      <c r="N1615" t="s">
        <v>15497</v>
      </c>
      <c r="O1615" t="str">
        <f>IF(OR(ISBLANK(draft_picks[[#This Row],[veto_drafter_team_id]]),draft_picks[[#This Row],[veto_drafter_team_id]]=""),"",_xlfn.XLOOKUP(draft_picks[[#This Row],[veto_drafter_team_id]],drafter_teams[id],drafter_teams[name]))</f>
        <v/>
      </c>
      <c r="Q1615" t="s">
        <v>15497</v>
      </c>
      <c r="R1615" t="str">
        <f>IF(OR(ISBLANK(draft_picks[[#This Row],[veto_override_drafter_id]]),draft_picks[[#This Row],[veto_override_drafter_id]]=""),"",_xlfn.XLOOKUP(draft_picks[[#This Row],[veto_override_drafter_id]],drafters[id],drafters[name]))</f>
        <v/>
      </c>
      <c r="S1615" t="s">
        <v>15497</v>
      </c>
      <c r="T1615" t="str">
        <f>IF(OR(ISBLANK(draft_picks[[#This Row],[veto_override_team_id]]),draft_picks[[#This Row],[veto_override_team_id]]=""),"",_xlfn.XLOOKUP(draft_picks[[#This Row],[veto_override_team_id]],drafter_teams[id],drafter_teams[name]))</f>
        <v/>
      </c>
    </row>
    <row r="1616" spans="1:20" x14ac:dyDescent="0.25">
      <c r="A1616" t="s">
        <v>637</v>
      </c>
      <c r="B1616" t="str">
        <f>_xlfn.XLOOKUP(draft_picks[[#This Row],[draft_id]],drafts[id],drafts[title])</f>
        <v>James Bond Super Draft</v>
      </c>
      <c r="C1616" s="3">
        <v>10</v>
      </c>
      <c r="D1616">
        <f>IF(C1615&lt;draft_picks[[#This Row],[position]],1,IF(C1615&gt;draft_picks[[#This Row],[position]],D1615+1,IF(C1615=draft_picks[[#This Row],[position]],D1615+1)))</f>
        <v>23</v>
      </c>
      <c r="E1616" t="s">
        <v>7462</v>
      </c>
      <c r="F1616" t="str">
        <f>IF(ISBLANK(draft_picks[[#This Row],[movie_id]]),"",_xlfn.XLOOKUP(draft_picks[[#This Row],[movie_id]],drafts.movies[id],drafts.movies[movie_title]))</f>
        <v>On Her Majesty's Secret Service</v>
      </c>
      <c r="G1616" s="3" t="s">
        <v>1001</v>
      </c>
      <c r="H1616" t="str">
        <f>IF(ISBLANK(draft_picks[[#This Row],[drafter_id]]),"",_xlfn.XLOOKUP(draft_picks[[#This Row],[drafter_id]],drafters[id],drafters[name]))</f>
        <v>Piya Sinha-Roy</v>
      </c>
      <c r="J1616" t="str">
        <f>IF(ISBLANK(draft_picks[[#This Row],[drafter_team_id]]),"",_xlfn.XLOOKUP(draft_picks[[#This Row],[drafter_team_id]],drafter_teams[id],drafter_teams[name]))</f>
        <v/>
      </c>
      <c r="K1616" s="3" t="s">
        <v>15497</v>
      </c>
      <c r="L1616" t="s">
        <v>15497</v>
      </c>
      <c r="M1616" t="str">
        <f>IF(OR(ISBLANK(draft_picks[[#This Row],[veto_drafter_id]]),draft_picks[[#This Row],[veto_drafter_id]]=""),"",_xlfn.XLOOKUP(draft_picks[[#This Row],[veto_drafter_id]],drafters[id],drafters[name]))</f>
        <v/>
      </c>
      <c r="N1616" t="s">
        <v>15497</v>
      </c>
      <c r="O1616" t="str">
        <f>IF(OR(ISBLANK(draft_picks[[#This Row],[veto_drafter_team_id]]),draft_picks[[#This Row],[veto_drafter_team_id]]=""),"",_xlfn.XLOOKUP(draft_picks[[#This Row],[veto_drafter_team_id]],drafter_teams[id],drafter_teams[name]))</f>
        <v/>
      </c>
      <c r="Q1616" t="s">
        <v>15497</v>
      </c>
      <c r="R1616" t="str">
        <f>IF(OR(ISBLANK(draft_picks[[#This Row],[veto_override_drafter_id]]),draft_picks[[#This Row],[veto_override_drafter_id]]=""),"",_xlfn.XLOOKUP(draft_picks[[#This Row],[veto_override_drafter_id]],drafters[id],drafters[name]))</f>
        <v/>
      </c>
      <c r="S1616" t="s">
        <v>15497</v>
      </c>
      <c r="T1616" t="str">
        <f>IF(OR(ISBLANK(draft_picks[[#This Row],[veto_override_team_id]]),draft_picks[[#This Row],[veto_override_team_id]]=""),"",_xlfn.XLOOKUP(draft_picks[[#This Row],[veto_override_team_id]],drafter_teams[id],drafter_teams[name]))</f>
        <v/>
      </c>
    </row>
    <row r="1617" spans="1:20" x14ac:dyDescent="0.25">
      <c r="A1617" t="s">
        <v>637</v>
      </c>
      <c r="B1617" t="str">
        <f>_xlfn.XLOOKUP(draft_picks[[#This Row],[draft_id]],drafts[id],drafts[title])</f>
        <v>James Bond Super Draft</v>
      </c>
      <c r="C1617" s="3">
        <v>9</v>
      </c>
      <c r="D1617">
        <f>IF(C1616&lt;draft_picks[[#This Row],[position]],1,IF(C1616&gt;draft_picks[[#This Row],[position]],D1616+1,IF(C1616=draft_picks[[#This Row],[position]],D1616+1)))</f>
        <v>24</v>
      </c>
      <c r="E1617" t="s">
        <v>2661</v>
      </c>
      <c r="F1617" t="str">
        <f>IF(ISBLANK(draft_picks[[#This Row],[movie_id]]),"",_xlfn.XLOOKUP(draft_picks[[#This Row],[movie_id]],drafts.movies[id],drafts.movies[movie_title]))</f>
        <v>No Time to Die</v>
      </c>
      <c r="G1617" s="3" t="s">
        <v>789</v>
      </c>
      <c r="H1617" t="str">
        <f>IF(ISBLANK(draft_picks[[#This Row],[drafter_id]]),"",_xlfn.XLOOKUP(draft_picks[[#This Row],[drafter_id]],drafters[id],drafters[name]))</f>
        <v>Bryan Cogman</v>
      </c>
      <c r="J1617" t="str">
        <f>IF(ISBLANK(draft_picks[[#This Row],[drafter_team_id]]),"",_xlfn.XLOOKUP(draft_picks[[#This Row],[drafter_team_id]],drafter_teams[id],drafter_teams[name]))</f>
        <v/>
      </c>
      <c r="K1617" s="3" t="s">
        <v>15497</v>
      </c>
      <c r="L1617" t="s">
        <v>15497</v>
      </c>
      <c r="M1617" t="str">
        <f>IF(OR(ISBLANK(draft_picks[[#This Row],[veto_drafter_id]]),draft_picks[[#This Row],[veto_drafter_id]]=""),"",_xlfn.XLOOKUP(draft_picks[[#This Row],[veto_drafter_id]],drafters[id],drafters[name]))</f>
        <v/>
      </c>
      <c r="N1617" t="s">
        <v>15497</v>
      </c>
      <c r="O1617" t="str">
        <f>IF(OR(ISBLANK(draft_picks[[#This Row],[veto_drafter_team_id]]),draft_picks[[#This Row],[veto_drafter_team_id]]=""),"",_xlfn.XLOOKUP(draft_picks[[#This Row],[veto_drafter_team_id]],drafter_teams[id],drafter_teams[name]))</f>
        <v/>
      </c>
      <c r="Q1617" t="s">
        <v>15497</v>
      </c>
      <c r="R1617" t="str">
        <f>IF(OR(ISBLANK(draft_picks[[#This Row],[veto_override_drafter_id]]),draft_picks[[#This Row],[veto_override_drafter_id]]=""),"",_xlfn.XLOOKUP(draft_picks[[#This Row],[veto_override_drafter_id]],drafters[id],drafters[name]))</f>
        <v/>
      </c>
      <c r="S1617" t="s">
        <v>15497</v>
      </c>
      <c r="T1617" t="str">
        <f>IF(OR(ISBLANK(draft_picks[[#This Row],[veto_override_team_id]]),draft_picks[[#This Row],[veto_override_team_id]]=""),"",_xlfn.XLOOKUP(draft_picks[[#This Row],[veto_override_team_id]],drafter_teams[id],drafter_teams[name]))</f>
        <v/>
      </c>
    </row>
    <row r="1618" spans="1:20" x14ac:dyDescent="0.25">
      <c r="A1618" t="s">
        <v>637</v>
      </c>
      <c r="B1618" t="str">
        <f>_xlfn.XLOOKUP(draft_picks[[#This Row],[draft_id]],drafts[id],drafts[title])</f>
        <v>James Bond Super Draft</v>
      </c>
      <c r="C1618" s="3">
        <v>8</v>
      </c>
      <c r="D1618">
        <f>IF(C1617&lt;draft_picks[[#This Row],[position]],1,IF(C1617&gt;draft_picks[[#This Row],[position]],D1617+1,IF(C1617=draft_picks[[#This Row],[position]],D1617+1)))</f>
        <v>25</v>
      </c>
      <c r="E1618" t="s">
        <v>6363</v>
      </c>
      <c r="F1618" t="str">
        <f>IF(ISBLANK(draft_picks[[#This Row],[movie_id]]),"",_xlfn.XLOOKUP(draft_picks[[#This Row],[movie_id]],drafts.movies[id],drafts.movies[movie_title]))</f>
        <v>The Living Daylights</v>
      </c>
      <c r="G1618" s="3" t="s">
        <v>1149</v>
      </c>
      <c r="H1618" t="str">
        <f>IF(ISBLANK(draft_picks[[#This Row],[drafter_id]]),"",_xlfn.XLOOKUP(draft_picks[[#This Row],[drafter_id]],drafters[id],drafters[name]))</f>
        <v>Dave Schilling</v>
      </c>
      <c r="J1618" t="str">
        <f>IF(ISBLANK(draft_picks[[#This Row],[drafter_team_id]]),"",_xlfn.XLOOKUP(draft_picks[[#This Row],[drafter_team_id]],drafter_teams[id],drafter_teams[name]))</f>
        <v/>
      </c>
      <c r="K1618" s="3" t="s">
        <v>15497</v>
      </c>
      <c r="L1618" t="s">
        <v>15497</v>
      </c>
      <c r="M1618" t="str">
        <f>IF(OR(ISBLANK(draft_picks[[#This Row],[veto_drafter_id]]),draft_picks[[#This Row],[veto_drafter_id]]=""),"",_xlfn.XLOOKUP(draft_picks[[#This Row],[veto_drafter_id]],drafters[id],drafters[name]))</f>
        <v/>
      </c>
      <c r="N1618" t="s">
        <v>15497</v>
      </c>
      <c r="O1618" t="str">
        <f>IF(OR(ISBLANK(draft_picks[[#This Row],[veto_drafter_team_id]]),draft_picks[[#This Row],[veto_drafter_team_id]]=""),"",_xlfn.XLOOKUP(draft_picks[[#This Row],[veto_drafter_team_id]],drafter_teams[id],drafter_teams[name]))</f>
        <v/>
      </c>
      <c r="Q1618" t="s">
        <v>15497</v>
      </c>
      <c r="R1618" t="str">
        <f>IF(OR(ISBLANK(draft_picks[[#This Row],[veto_override_drafter_id]]),draft_picks[[#This Row],[veto_override_drafter_id]]=""),"",_xlfn.XLOOKUP(draft_picks[[#This Row],[veto_override_drafter_id]],drafters[id],drafters[name]))</f>
        <v/>
      </c>
      <c r="S1618" t="s">
        <v>15497</v>
      </c>
      <c r="T1618" t="str">
        <f>IF(OR(ISBLANK(draft_picks[[#This Row],[veto_override_team_id]]),draft_picks[[#This Row],[veto_override_team_id]]=""),"",_xlfn.XLOOKUP(draft_picks[[#This Row],[veto_override_team_id]],drafter_teams[id],drafter_teams[name]))</f>
        <v/>
      </c>
    </row>
    <row r="1619" spans="1:20" x14ac:dyDescent="0.25">
      <c r="A1619" t="s">
        <v>637</v>
      </c>
      <c r="B1619" t="str">
        <f>_xlfn.XLOOKUP(draft_picks[[#This Row],[draft_id]],drafts[id],drafts[title])</f>
        <v>James Bond Super Draft</v>
      </c>
      <c r="C1619" s="3">
        <v>7</v>
      </c>
      <c r="D1619">
        <f>IF(C1618&lt;draft_picks[[#This Row],[position]],1,IF(C1618&gt;draft_picks[[#This Row],[position]],D1618+1,IF(C1618=draft_picks[[#This Row],[position]],D1618+1)))</f>
        <v>26</v>
      </c>
      <c r="E1619" t="s">
        <v>1646</v>
      </c>
      <c r="F1619" t="str">
        <f>IF(ISBLANK(draft_picks[[#This Row],[movie_id]]),"",_xlfn.XLOOKUP(draft_picks[[#This Row],[movie_id]],drafts.movies[id],drafts.movies[movie_title]))</f>
        <v>Thunderball</v>
      </c>
      <c r="G1619" s="3" t="s">
        <v>1051</v>
      </c>
      <c r="H1619" t="str">
        <f>IF(ISBLANK(draft_picks[[#This Row],[drafter_id]]),"",_xlfn.XLOOKUP(draft_picks[[#This Row],[drafter_id]],drafters[id],drafters[name]))</f>
        <v>Drew McWeeny</v>
      </c>
      <c r="J1619" t="str">
        <f>IF(ISBLANK(draft_picks[[#This Row],[drafter_team_id]]),"",_xlfn.XLOOKUP(draft_picks[[#This Row],[drafter_team_id]],drafter_teams[id],drafter_teams[name]))</f>
        <v/>
      </c>
      <c r="K1619" s="3" t="s">
        <v>15497</v>
      </c>
      <c r="L1619" t="s">
        <v>15497</v>
      </c>
      <c r="M1619" t="str">
        <f>IF(OR(ISBLANK(draft_picks[[#This Row],[veto_drafter_id]]),draft_picks[[#This Row],[veto_drafter_id]]=""),"",_xlfn.XLOOKUP(draft_picks[[#This Row],[veto_drafter_id]],drafters[id],drafters[name]))</f>
        <v/>
      </c>
      <c r="N1619" t="s">
        <v>15497</v>
      </c>
      <c r="O1619" t="str">
        <f>IF(OR(ISBLANK(draft_picks[[#This Row],[veto_drafter_team_id]]),draft_picks[[#This Row],[veto_drafter_team_id]]=""),"",_xlfn.XLOOKUP(draft_picks[[#This Row],[veto_drafter_team_id]],drafter_teams[id],drafter_teams[name]))</f>
        <v/>
      </c>
      <c r="Q1619" t="s">
        <v>15497</v>
      </c>
      <c r="R1619" t="str">
        <f>IF(OR(ISBLANK(draft_picks[[#This Row],[veto_override_drafter_id]]),draft_picks[[#This Row],[veto_override_drafter_id]]=""),"",_xlfn.XLOOKUP(draft_picks[[#This Row],[veto_override_drafter_id]],drafters[id],drafters[name]))</f>
        <v/>
      </c>
      <c r="S1619" t="s">
        <v>15497</v>
      </c>
      <c r="T1619" t="str">
        <f>IF(OR(ISBLANK(draft_picks[[#This Row],[veto_override_team_id]]),draft_picks[[#This Row],[veto_override_team_id]]=""),"",_xlfn.XLOOKUP(draft_picks[[#This Row],[veto_override_team_id]],drafter_teams[id],drafter_teams[name]))</f>
        <v/>
      </c>
    </row>
    <row r="1620" spans="1:20" x14ac:dyDescent="0.25">
      <c r="A1620" t="s">
        <v>637</v>
      </c>
      <c r="B1620" t="str">
        <f>_xlfn.XLOOKUP(draft_picks[[#This Row],[draft_id]],drafts[id],drafts[title])</f>
        <v>James Bond Super Draft</v>
      </c>
      <c r="C1620" s="3">
        <v>6</v>
      </c>
      <c r="D1620">
        <f>IF(C1619&lt;draft_picks[[#This Row],[position]],1,IF(C1619&gt;draft_picks[[#This Row],[position]],D1619+1,IF(C1619=draft_picks[[#This Row],[position]],D1619+1)))</f>
        <v>27</v>
      </c>
      <c r="E1620" t="s">
        <v>7709</v>
      </c>
      <c r="F1620" t="str">
        <f>IF(ISBLANK(draft_picks[[#This Row],[movie_id]]),"",_xlfn.XLOOKUP(draft_picks[[#This Row],[movie_id]],drafts.movies[id],drafts.movies[movie_title]))</f>
        <v>From Russia with Love</v>
      </c>
      <c r="G1620" s="3" t="s">
        <v>1001</v>
      </c>
      <c r="H1620" t="str">
        <f>IF(ISBLANK(draft_picks[[#This Row],[drafter_id]]),"",_xlfn.XLOOKUP(draft_picks[[#This Row],[drafter_id]],drafters[id],drafters[name]))</f>
        <v>Piya Sinha-Roy</v>
      </c>
      <c r="J1620" t="str">
        <f>IF(ISBLANK(draft_picks[[#This Row],[drafter_team_id]]),"",_xlfn.XLOOKUP(draft_picks[[#This Row],[drafter_team_id]],drafter_teams[id],drafter_teams[name]))</f>
        <v/>
      </c>
      <c r="K1620" s="3" t="s">
        <v>15484</v>
      </c>
      <c r="L1620" t="s">
        <v>1051</v>
      </c>
      <c r="M1620" t="str">
        <f>IF(OR(ISBLANK(draft_picks[[#This Row],[veto_drafter_id]]),draft_picks[[#This Row],[veto_drafter_id]]=""),"",_xlfn.XLOOKUP(draft_picks[[#This Row],[veto_drafter_id]],drafters[id],drafters[name]))</f>
        <v>Drew McWeeny</v>
      </c>
      <c r="N1620" t="s">
        <v>15497</v>
      </c>
      <c r="O1620" t="str">
        <f>IF(OR(ISBLANK(draft_picks[[#This Row],[veto_drafter_team_id]]),draft_picks[[#This Row],[veto_drafter_team_id]]=""),"",_xlfn.XLOOKUP(draft_picks[[#This Row],[veto_drafter_team_id]],drafter_teams[id],drafter_teams[name]))</f>
        <v/>
      </c>
      <c r="Q1620" t="s">
        <v>15497</v>
      </c>
      <c r="R1620" t="str">
        <f>IF(OR(ISBLANK(draft_picks[[#This Row],[veto_override_drafter_id]]),draft_picks[[#This Row],[veto_override_drafter_id]]=""),"",_xlfn.XLOOKUP(draft_picks[[#This Row],[veto_override_drafter_id]],drafters[id],drafters[name]))</f>
        <v/>
      </c>
      <c r="S1620" t="s">
        <v>15497</v>
      </c>
      <c r="T1620" t="str">
        <f>IF(OR(ISBLANK(draft_picks[[#This Row],[veto_override_team_id]]),draft_picks[[#This Row],[veto_override_team_id]]=""),"",_xlfn.XLOOKUP(draft_picks[[#This Row],[veto_override_team_id]],drafter_teams[id],drafter_teams[name]))</f>
        <v/>
      </c>
    </row>
    <row r="1621" spans="1:20" x14ac:dyDescent="0.25">
      <c r="A1621" t="s">
        <v>637</v>
      </c>
      <c r="B1621" t="str">
        <f>_xlfn.XLOOKUP(draft_picks[[#This Row],[draft_id]],drafts[id],drafts[title])</f>
        <v>James Bond Super Draft</v>
      </c>
      <c r="C1621" s="3">
        <v>6</v>
      </c>
      <c r="D1621">
        <f>IF(C1620&lt;draft_picks[[#This Row],[position]],1,IF(C1620&gt;draft_picks[[#This Row],[position]],D1620+1,IF(C1620=draft_picks[[#This Row],[position]],D1620+1)))</f>
        <v>28</v>
      </c>
      <c r="E1621" t="s">
        <v>6684</v>
      </c>
      <c r="F1621" t="str">
        <f>IF(ISBLANK(draft_picks[[#This Row],[movie_id]]),"",_xlfn.XLOOKUP(draft_picks[[#This Row],[movie_id]],drafts.movies[id],drafts.movies[movie_title]))</f>
        <v>The Spy Who Loved Me</v>
      </c>
      <c r="G1621" s="3" t="s">
        <v>1001</v>
      </c>
      <c r="H1621" t="str">
        <f>IF(ISBLANK(draft_picks[[#This Row],[drafter_id]]),"",_xlfn.XLOOKUP(draft_picks[[#This Row],[drafter_id]],drafters[id],drafters[name]))</f>
        <v>Piya Sinha-Roy</v>
      </c>
      <c r="J1621" t="str">
        <f>IF(ISBLANK(draft_picks[[#This Row],[drafter_team_id]]),"",_xlfn.XLOOKUP(draft_picks[[#This Row],[drafter_team_id]],drafter_teams[id],drafter_teams[name]))</f>
        <v/>
      </c>
      <c r="K1621" s="3" t="s">
        <v>15497</v>
      </c>
      <c r="L1621" t="s">
        <v>15497</v>
      </c>
      <c r="M1621" t="str">
        <f>IF(OR(ISBLANK(draft_picks[[#This Row],[veto_drafter_id]]),draft_picks[[#This Row],[veto_drafter_id]]=""),"",_xlfn.XLOOKUP(draft_picks[[#This Row],[veto_drafter_id]],drafters[id],drafters[name]))</f>
        <v/>
      </c>
      <c r="N1621" t="s">
        <v>15497</v>
      </c>
      <c r="O1621" t="str">
        <f>IF(OR(ISBLANK(draft_picks[[#This Row],[veto_drafter_team_id]]),draft_picks[[#This Row],[veto_drafter_team_id]]=""),"",_xlfn.XLOOKUP(draft_picks[[#This Row],[veto_drafter_team_id]],drafter_teams[id],drafter_teams[name]))</f>
        <v/>
      </c>
      <c r="Q1621" t="s">
        <v>15497</v>
      </c>
      <c r="R1621" t="str">
        <f>IF(OR(ISBLANK(draft_picks[[#This Row],[veto_override_drafter_id]]),draft_picks[[#This Row],[veto_override_drafter_id]]=""),"",_xlfn.XLOOKUP(draft_picks[[#This Row],[veto_override_drafter_id]],drafters[id],drafters[name]))</f>
        <v/>
      </c>
      <c r="S1621" t="s">
        <v>15497</v>
      </c>
      <c r="T1621" t="str">
        <f>IF(OR(ISBLANK(draft_picks[[#This Row],[veto_override_team_id]]),draft_picks[[#This Row],[veto_override_team_id]]=""),"",_xlfn.XLOOKUP(draft_picks[[#This Row],[veto_override_team_id]],drafter_teams[id],drafter_teams[name]))</f>
        <v/>
      </c>
    </row>
    <row r="1622" spans="1:20" x14ac:dyDescent="0.25">
      <c r="A1622" t="s">
        <v>637</v>
      </c>
      <c r="B1622" t="str">
        <f>_xlfn.XLOOKUP(draft_picks[[#This Row],[draft_id]],drafts[id],drafts[title])</f>
        <v>James Bond Super Draft</v>
      </c>
      <c r="C1622" s="3">
        <v>5</v>
      </c>
      <c r="D1622">
        <f>IF(C1621&lt;draft_picks[[#This Row],[position]],1,IF(C1621&gt;draft_picks[[#This Row],[position]],D1621+1,IF(C1621=draft_picks[[#This Row],[position]],D1621+1)))</f>
        <v>29</v>
      </c>
      <c r="E1622" t="s">
        <v>7381</v>
      </c>
      <c r="F1622" t="str">
        <f>IF(ISBLANK(draft_picks[[#This Row],[movie_id]]),"",_xlfn.XLOOKUP(draft_picks[[#This Row],[movie_id]],drafts.movies[id],drafts.movies[movie_title]))</f>
        <v>GoldenEye</v>
      </c>
      <c r="G1622" s="3" t="s">
        <v>789</v>
      </c>
      <c r="H1622" t="str">
        <f>IF(ISBLANK(draft_picks[[#This Row],[drafter_id]]),"",_xlfn.XLOOKUP(draft_picks[[#This Row],[drafter_id]],drafters[id],drafters[name]))</f>
        <v>Bryan Cogman</v>
      </c>
      <c r="J1622" t="str">
        <f>IF(ISBLANK(draft_picks[[#This Row],[drafter_team_id]]),"",_xlfn.XLOOKUP(draft_picks[[#This Row],[drafter_team_id]],drafter_teams[id],drafter_teams[name]))</f>
        <v/>
      </c>
      <c r="K1622" s="3" t="s">
        <v>15497</v>
      </c>
      <c r="L1622" t="s">
        <v>15497</v>
      </c>
      <c r="M1622" t="str">
        <f>IF(OR(ISBLANK(draft_picks[[#This Row],[veto_drafter_id]]),draft_picks[[#This Row],[veto_drafter_id]]=""),"",_xlfn.XLOOKUP(draft_picks[[#This Row],[veto_drafter_id]],drafters[id],drafters[name]))</f>
        <v/>
      </c>
      <c r="N1622" t="s">
        <v>15497</v>
      </c>
      <c r="O1622" t="str">
        <f>IF(OR(ISBLANK(draft_picks[[#This Row],[veto_drafter_team_id]]),draft_picks[[#This Row],[veto_drafter_team_id]]=""),"",_xlfn.XLOOKUP(draft_picks[[#This Row],[veto_drafter_team_id]],drafter_teams[id],drafter_teams[name]))</f>
        <v/>
      </c>
      <c r="Q1622" t="s">
        <v>15497</v>
      </c>
      <c r="R1622" t="str">
        <f>IF(OR(ISBLANK(draft_picks[[#This Row],[veto_override_drafter_id]]),draft_picks[[#This Row],[veto_override_drafter_id]]=""),"",_xlfn.XLOOKUP(draft_picks[[#This Row],[veto_override_drafter_id]],drafters[id],drafters[name]))</f>
        <v/>
      </c>
      <c r="S1622" t="s">
        <v>15497</v>
      </c>
      <c r="T1622" t="str">
        <f>IF(OR(ISBLANK(draft_picks[[#This Row],[veto_override_team_id]]),draft_picks[[#This Row],[veto_override_team_id]]=""),"",_xlfn.XLOOKUP(draft_picks[[#This Row],[veto_override_team_id]],drafter_teams[id],drafter_teams[name]))</f>
        <v/>
      </c>
    </row>
    <row r="1623" spans="1:20" x14ac:dyDescent="0.25">
      <c r="A1623" t="s">
        <v>637</v>
      </c>
      <c r="B1623" t="str">
        <f>_xlfn.XLOOKUP(draft_picks[[#This Row],[draft_id]],drafts[id],drafts[title])</f>
        <v>James Bond Super Draft</v>
      </c>
      <c r="C1623" s="3">
        <v>4</v>
      </c>
      <c r="D1623">
        <f>IF(C1622&lt;draft_picks[[#This Row],[position]],1,IF(C1622&gt;draft_picks[[#This Row],[position]],D1622+1,IF(C1622=draft_picks[[#This Row],[position]],D1622+1)))</f>
        <v>30</v>
      </c>
      <c r="E1623" t="s">
        <v>4626</v>
      </c>
      <c r="F1623" t="str">
        <f>IF(ISBLANK(draft_picks[[#This Row],[movie_id]]),"",_xlfn.XLOOKUP(draft_picks[[#This Row],[movie_id]],drafts.movies[id],drafts.movies[movie_title]))</f>
        <v>Skyfall</v>
      </c>
      <c r="G1623" s="3" t="s">
        <v>1149</v>
      </c>
      <c r="H1623" t="str">
        <f>IF(ISBLANK(draft_picks[[#This Row],[drafter_id]]),"",_xlfn.XLOOKUP(draft_picks[[#This Row],[drafter_id]],drafters[id],drafters[name]))</f>
        <v>Dave Schilling</v>
      </c>
      <c r="J1623" t="str">
        <f>IF(ISBLANK(draft_picks[[#This Row],[drafter_team_id]]),"",_xlfn.XLOOKUP(draft_picks[[#This Row],[drafter_team_id]],drafter_teams[id],drafter_teams[name]))</f>
        <v/>
      </c>
      <c r="K1623" s="3" t="s">
        <v>15497</v>
      </c>
      <c r="L1623" t="s">
        <v>15497</v>
      </c>
      <c r="M1623" t="str">
        <f>IF(OR(ISBLANK(draft_picks[[#This Row],[veto_drafter_id]]),draft_picks[[#This Row],[veto_drafter_id]]=""),"",_xlfn.XLOOKUP(draft_picks[[#This Row],[veto_drafter_id]],drafters[id],drafters[name]))</f>
        <v/>
      </c>
      <c r="N1623" t="s">
        <v>15497</v>
      </c>
      <c r="O1623" t="str">
        <f>IF(OR(ISBLANK(draft_picks[[#This Row],[veto_drafter_team_id]]),draft_picks[[#This Row],[veto_drafter_team_id]]=""),"",_xlfn.XLOOKUP(draft_picks[[#This Row],[veto_drafter_team_id]],drafter_teams[id],drafter_teams[name]))</f>
        <v/>
      </c>
      <c r="Q1623" t="s">
        <v>15497</v>
      </c>
      <c r="R1623" t="str">
        <f>IF(OR(ISBLANK(draft_picks[[#This Row],[veto_override_drafter_id]]),draft_picks[[#This Row],[veto_override_drafter_id]]=""),"",_xlfn.XLOOKUP(draft_picks[[#This Row],[veto_override_drafter_id]],drafters[id],drafters[name]))</f>
        <v/>
      </c>
      <c r="S1623" t="s">
        <v>15497</v>
      </c>
      <c r="T1623" t="str">
        <f>IF(OR(ISBLANK(draft_picks[[#This Row],[veto_override_team_id]]),draft_picks[[#This Row],[veto_override_team_id]]=""),"",_xlfn.XLOOKUP(draft_picks[[#This Row],[veto_override_team_id]],drafter_teams[id],drafter_teams[name]))</f>
        <v/>
      </c>
    </row>
    <row r="1624" spans="1:20" x14ac:dyDescent="0.25">
      <c r="A1624" t="s">
        <v>637</v>
      </c>
      <c r="B1624" t="str">
        <f>_xlfn.XLOOKUP(draft_picks[[#This Row],[draft_id]],drafts[id],drafts[title])</f>
        <v>James Bond Super Draft</v>
      </c>
      <c r="C1624" s="3">
        <v>3</v>
      </c>
      <c r="D1624">
        <f>IF(C1623&lt;draft_picks[[#This Row],[position]],1,IF(C1623&gt;draft_picks[[#This Row],[position]],D1623+1,IF(C1623=draft_picks[[#This Row],[position]],D1623+1)))</f>
        <v>31</v>
      </c>
      <c r="E1624" t="s">
        <v>3142</v>
      </c>
      <c r="F1624" t="str">
        <f>IF(ISBLANK(draft_picks[[#This Row],[movie_id]]),"",_xlfn.XLOOKUP(draft_picks[[#This Row],[movie_id]],drafts.movies[id],drafts.movies[movie_title]))</f>
        <v>Casino Royale</v>
      </c>
      <c r="G1624" s="3" t="s">
        <v>1051</v>
      </c>
      <c r="H1624" t="str">
        <f>IF(ISBLANK(draft_picks[[#This Row],[drafter_id]]),"",_xlfn.XLOOKUP(draft_picks[[#This Row],[drafter_id]],drafters[id],drafters[name]))</f>
        <v>Drew McWeeny</v>
      </c>
      <c r="J1624" t="str">
        <f>IF(ISBLANK(draft_picks[[#This Row],[drafter_team_id]]),"",_xlfn.XLOOKUP(draft_picks[[#This Row],[drafter_team_id]],drafter_teams[id],drafter_teams[name]))</f>
        <v/>
      </c>
      <c r="K1624" s="3" t="s">
        <v>15497</v>
      </c>
      <c r="L1624" t="s">
        <v>15497</v>
      </c>
      <c r="M1624" t="str">
        <f>IF(OR(ISBLANK(draft_picks[[#This Row],[veto_drafter_id]]),draft_picks[[#This Row],[veto_drafter_id]]=""),"",_xlfn.XLOOKUP(draft_picks[[#This Row],[veto_drafter_id]],drafters[id],drafters[name]))</f>
        <v/>
      </c>
      <c r="N1624" t="s">
        <v>15497</v>
      </c>
      <c r="O1624" t="str">
        <f>IF(OR(ISBLANK(draft_picks[[#This Row],[veto_drafter_team_id]]),draft_picks[[#This Row],[veto_drafter_team_id]]=""),"",_xlfn.XLOOKUP(draft_picks[[#This Row],[veto_drafter_team_id]],drafter_teams[id],drafter_teams[name]))</f>
        <v/>
      </c>
      <c r="Q1624" t="s">
        <v>15497</v>
      </c>
      <c r="R1624" t="str">
        <f>IF(OR(ISBLANK(draft_picks[[#This Row],[veto_override_drafter_id]]),draft_picks[[#This Row],[veto_override_drafter_id]]=""),"",_xlfn.XLOOKUP(draft_picks[[#This Row],[veto_override_drafter_id]],drafters[id],drafters[name]))</f>
        <v/>
      </c>
      <c r="S1624" t="s">
        <v>15497</v>
      </c>
      <c r="T1624" t="str">
        <f>IF(OR(ISBLANK(draft_picks[[#This Row],[veto_override_team_id]]),draft_picks[[#This Row],[veto_override_team_id]]=""),"",_xlfn.XLOOKUP(draft_picks[[#This Row],[veto_override_team_id]],drafter_teams[id],drafter_teams[name]))</f>
        <v/>
      </c>
    </row>
    <row r="1625" spans="1:20" x14ac:dyDescent="0.25">
      <c r="A1625" t="s">
        <v>637</v>
      </c>
      <c r="B1625" t="str">
        <f>_xlfn.XLOOKUP(draft_picks[[#This Row],[draft_id]],drafts[id],drafts[title])</f>
        <v>James Bond Super Draft</v>
      </c>
      <c r="C1625" s="3">
        <v>2</v>
      </c>
      <c r="D1625">
        <f>IF(C1624&lt;draft_picks[[#This Row],[position]],1,IF(C1624&gt;draft_picks[[#This Row],[position]],D1624+1,IF(C1624=draft_picks[[#This Row],[position]],D1624+1)))</f>
        <v>32</v>
      </c>
      <c r="E1625" t="s">
        <v>7709</v>
      </c>
      <c r="F1625" t="str">
        <f>IF(ISBLANK(draft_picks[[#This Row],[movie_id]]),"",_xlfn.XLOOKUP(draft_picks[[#This Row],[movie_id]],drafts.movies[id],drafts.movies[movie_title]))</f>
        <v>From Russia with Love</v>
      </c>
      <c r="G1625" s="3" t="s">
        <v>1001</v>
      </c>
      <c r="H1625" t="str">
        <f>IF(ISBLANK(draft_picks[[#This Row],[drafter_id]]),"",_xlfn.XLOOKUP(draft_picks[[#This Row],[drafter_id]],drafters[id],drafters[name]))</f>
        <v>Piya Sinha-Roy</v>
      </c>
      <c r="J1625" t="str">
        <f>IF(ISBLANK(draft_picks[[#This Row],[drafter_team_id]]),"",_xlfn.XLOOKUP(draft_picks[[#This Row],[drafter_team_id]],drafter_teams[id],drafter_teams[name]))</f>
        <v/>
      </c>
      <c r="K1625" s="3" t="s">
        <v>15497</v>
      </c>
      <c r="L1625" t="s">
        <v>15497</v>
      </c>
      <c r="M1625" t="str">
        <f>IF(OR(ISBLANK(draft_picks[[#This Row],[veto_drafter_id]]),draft_picks[[#This Row],[veto_drafter_id]]=""),"",_xlfn.XLOOKUP(draft_picks[[#This Row],[veto_drafter_id]],drafters[id],drafters[name]))</f>
        <v/>
      </c>
      <c r="N1625" t="s">
        <v>15497</v>
      </c>
      <c r="O1625" t="str">
        <f>IF(OR(ISBLANK(draft_picks[[#This Row],[veto_drafter_team_id]]),draft_picks[[#This Row],[veto_drafter_team_id]]=""),"",_xlfn.XLOOKUP(draft_picks[[#This Row],[veto_drafter_team_id]],drafter_teams[id],drafter_teams[name]))</f>
        <v/>
      </c>
      <c r="Q1625" t="s">
        <v>15497</v>
      </c>
      <c r="R1625" t="str">
        <f>IF(OR(ISBLANK(draft_picks[[#This Row],[veto_override_drafter_id]]),draft_picks[[#This Row],[veto_override_drafter_id]]=""),"",_xlfn.XLOOKUP(draft_picks[[#This Row],[veto_override_drafter_id]],drafters[id],drafters[name]))</f>
        <v/>
      </c>
      <c r="S1625" t="s">
        <v>15497</v>
      </c>
      <c r="T1625" t="str">
        <f>IF(OR(ISBLANK(draft_picks[[#This Row],[veto_override_team_id]]),draft_picks[[#This Row],[veto_override_team_id]]=""),"",_xlfn.XLOOKUP(draft_picks[[#This Row],[veto_override_team_id]],drafter_teams[id],drafter_teams[name]))</f>
        <v/>
      </c>
    </row>
    <row r="1626" spans="1:20" x14ac:dyDescent="0.25">
      <c r="A1626" t="s">
        <v>637</v>
      </c>
      <c r="B1626" t="str">
        <f>_xlfn.XLOOKUP(draft_picks[[#This Row],[draft_id]],drafts[id],drafts[title])</f>
        <v>James Bond Super Draft</v>
      </c>
      <c r="C1626" s="3">
        <v>1</v>
      </c>
      <c r="D1626">
        <f>IF(C1625&lt;draft_picks[[#This Row],[position]],1,IF(C1625&gt;draft_picks[[#This Row],[position]],D1625+1,IF(C1625=draft_picks[[#This Row],[position]],D1625+1)))</f>
        <v>33</v>
      </c>
      <c r="E1626" t="s">
        <v>8275</v>
      </c>
      <c r="F1626" t="str">
        <f>IF(ISBLANK(draft_picks[[#This Row],[movie_id]]),"",_xlfn.XLOOKUP(draft_picks[[#This Row],[movie_id]],drafts.movies[id],drafts.movies[movie_title]))</f>
        <v>Dr. No</v>
      </c>
      <c r="G1626" s="3" t="s">
        <v>789</v>
      </c>
      <c r="H1626" t="str">
        <f>IF(ISBLANK(draft_picks[[#This Row],[drafter_id]]),"",_xlfn.XLOOKUP(draft_picks[[#This Row],[drafter_id]],drafters[id],drafters[name]))</f>
        <v>Bryan Cogman</v>
      </c>
      <c r="J1626" t="str">
        <f>IF(ISBLANK(draft_picks[[#This Row],[drafter_team_id]]),"",_xlfn.XLOOKUP(draft_picks[[#This Row],[drafter_team_id]],drafter_teams[id],drafter_teams[name]))</f>
        <v/>
      </c>
      <c r="K1626" s="3" t="s">
        <v>15497</v>
      </c>
      <c r="L1626" t="s">
        <v>15497</v>
      </c>
      <c r="M1626" t="str">
        <f>IF(OR(ISBLANK(draft_picks[[#This Row],[veto_drafter_id]]),draft_picks[[#This Row],[veto_drafter_id]]=""),"",_xlfn.XLOOKUP(draft_picks[[#This Row],[veto_drafter_id]],drafters[id],drafters[name]))</f>
        <v/>
      </c>
      <c r="N1626" t="s">
        <v>15497</v>
      </c>
      <c r="O1626" t="str">
        <f>IF(OR(ISBLANK(draft_picks[[#This Row],[veto_drafter_team_id]]),draft_picks[[#This Row],[veto_drafter_team_id]]=""),"",_xlfn.XLOOKUP(draft_picks[[#This Row],[veto_drafter_team_id]],drafter_teams[id],drafter_teams[name]))</f>
        <v/>
      </c>
      <c r="Q1626" t="s">
        <v>15497</v>
      </c>
      <c r="R1626" t="str">
        <f>IF(OR(ISBLANK(draft_picks[[#This Row],[veto_override_drafter_id]]),draft_picks[[#This Row],[veto_override_drafter_id]]=""),"",_xlfn.XLOOKUP(draft_picks[[#This Row],[veto_override_drafter_id]],drafters[id],drafters[name]))</f>
        <v/>
      </c>
      <c r="S1626" t="s">
        <v>15497</v>
      </c>
      <c r="T1626" t="str">
        <f>IF(OR(ISBLANK(draft_picks[[#This Row],[veto_override_team_id]]),draft_picks[[#This Row],[veto_override_team_id]]=""),"",_xlfn.XLOOKUP(draft_picks[[#This Row],[veto_override_team_id]],drafter_teams[id],drafter_teams[name]))</f>
        <v/>
      </c>
    </row>
    <row r="1627" spans="1:20" x14ac:dyDescent="0.25">
      <c r="A1627" t="s">
        <v>725</v>
      </c>
      <c r="B1627" t="str">
        <f>_xlfn.XLOOKUP(draft_picks[[#This Row],[draft_id]],drafts[id],drafts[title])</f>
        <v>Serial Killer</v>
      </c>
      <c r="C1627" s="3">
        <v>7</v>
      </c>
      <c r="D1627">
        <f>IF(C1626&lt;draft_picks[[#This Row],[position]],1,IF(C1626&gt;draft_picks[[#This Row],[position]],D1626+1,IF(C1626=draft_picks[[#This Row],[position]],D1626+1)))</f>
        <v>1</v>
      </c>
      <c r="E1627" t="s">
        <v>1988</v>
      </c>
      <c r="F1627" t="str">
        <f>IF(ISBLANK(draft_picks[[#This Row],[movie_id]]),"",_xlfn.XLOOKUP(draft_picks[[#This Row],[movie_id]],drafts.movies[id],drafts.movies[movie_title]))</f>
        <v>No Way to Treat a Lady</v>
      </c>
      <c r="G1627" s="3" t="s">
        <v>953</v>
      </c>
      <c r="H1627" t="str">
        <f>IF(ISBLANK(draft_picks[[#This Row],[drafter_id]]),"",_xlfn.XLOOKUP(draft_picks[[#This Row],[drafter_id]],drafters[id],drafters[name]))</f>
        <v>Andrew Furtado</v>
      </c>
      <c r="J1627" t="str">
        <f>IF(ISBLANK(draft_picks[[#This Row],[drafter_team_id]]),"",_xlfn.XLOOKUP(draft_picks[[#This Row],[drafter_team_id]],drafter_teams[id],drafter_teams[name]))</f>
        <v/>
      </c>
      <c r="K1627" s="3" t="s">
        <v>15497</v>
      </c>
      <c r="L1627" t="s">
        <v>15497</v>
      </c>
      <c r="M1627" t="str">
        <f>IF(OR(ISBLANK(draft_picks[[#This Row],[veto_drafter_id]]),draft_picks[[#This Row],[veto_drafter_id]]=""),"",_xlfn.XLOOKUP(draft_picks[[#This Row],[veto_drafter_id]],drafters[id],drafters[name]))</f>
        <v/>
      </c>
      <c r="N1627" t="s">
        <v>15497</v>
      </c>
      <c r="O1627" t="str">
        <f>IF(OR(ISBLANK(draft_picks[[#This Row],[veto_drafter_team_id]]),draft_picks[[#This Row],[veto_drafter_team_id]]=""),"",_xlfn.XLOOKUP(draft_picks[[#This Row],[veto_drafter_team_id]],drafter_teams[id],drafter_teams[name]))</f>
        <v/>
      </c>
      <c r="Q1627" t="s">
        <v>15497</v>
      </c>
      <c r="R1627" t="str">
        <f>IF(OR(ISBLANK(draft_picks[[#This Row],[veto_override_drafter_id]]),draft_picks[[#This Row],[veto_override_drafter_id]]=""),"",_xlfn.XLOOKUP(draft_picks[[#This Row],[veto_override_drafter_id]],drafters[id],drafters[name]))</f>
        <v/>
      </c>
      <c r="S1627" t="s">
        <v>15497</v>
      </c>
      <c r="T1627" t="str">
        <f>IF(OR(ISBLANK(draft_picks[[#This Row],[veto_override_team_id]]),draft_picks[[#This Row],[veto_override_team_id]]=""),"",_xlfn.XLOOKUP(draft_picks[[#This Row],[veto_override_team_id]],drafter_teams[id],drafter_teams[name]))</f>
        <v/>
      </c>
    </row>
    <row r="1628" spans="1:20" x14ac:dyDescent="0.25">
      <c r="A1628" t="s">
        <v>725</v>
      </c>
      <c r="B1628" t="str">
        <f>_xlfn.XLOOKUP(draft_picks[[#This Row],[draft_id]],drafts[id],drafts[title])</f>
        <v>Serial Killer</v>
      </c>
      <c r="C1628" s="3">
        <v>6</v>
      </c>
      <c r="D1628">
        <f>IF(C1627&lt;draft_picks[[#This Row],[position]],1,IF(C1627&gt;draft_picks[[#This Row],[position]],D1627+1,IF(C1627=draft_picks[[#This Row],[position]],D1627+1)))</f>
        <v>2</v>
      </c>
      <c r="E1628" t="s">
        <v>6210</v>
      </c>
      <c r="F1628" t="str">
        <f>IF(ISBLANK(draft_picks[[#This Row],[movie_id]]),"",_xlfn.XLOOKUP(draft_picks[[#This Row],[movie_id]],drafts.movies[id],drafts.movies[movie_title]))</f>
        <v>Serial Mom</v>
      </c>
      <c r="G1628" s="3" t="s">
        <v>953</v>
      </c>
      <c r="H1628" t="str">
        <f>IF(ISBLANK(draft_picks[[#This Row],[drafter_id]]),"",_xlfn.XLOOKUP(draft_picks[[#This Row],[drafter_id]],drafters[id],drafters[name]))</f>
        <v>Andrew Furtado</v>
      </c>
      <c r="J1628" t="str">
        <f>IF(ISBLANK(draft_picks[[#This Row],[drafter_team_id]]),"",_xlfn.XLOOKUP(draft_picks[[#This Row],[drafter_team_id]],drafter_teams[id],drafter_teams[name]))</f>
        <v/>
      </c>
      <c r="K1628" s="3" t="s">
        <v>15497</v>
      </c>
      <c r="L1628" t="s">
        <v>15497</v>
      </c>
      <c r="M1628" t="str">
        <f>IF(OR(ISBLANK(draft_picks[[#This Row],[veto_drafter_id]]),draft_picks[[#This Row],[veto_drafter_id]]=""),"",_xlfn.XLOOKUP(draft_picks[[#This Row],[veto_drafter_id]],drafters[id],drafters[name]))</f>
        <v/>
      </c>
      <c r="N1628" t="s">
        <v>15497</v>
      </c>
      <c r="O1628" t="str">
        <f>IF(OR(ISBLANK(draft_picks[[#This Row],[veto_drafter_team_id]]),draft_picks[[#This Row],[veto_drafter_team_id]]=""),"",_xlfn.XLOOKUP(draft_picks[[#This Row],[veto_drafter_team_id]],drafter_teams[id],drafter_teams[name]))</f>
        <v/>
      </c>
      <c r="Q1628" t="s">
        <v>15497</v>
      </c>
      <c r="R1628" t="str">
        <f>IF(OR(ISBLANK(draft_picks[[#This Row],[veto_override_drafter_id]]),draft_picks[[#This Row],[veto_override_drafter_id]]=""),"",_xlfn.XLOOKUP(draft_picks[[#This Row],[veto_override_drafter_id]],drafters[id],drafters[name]))</f>
        <v/>
      </c>
      <c r="S1628" t="s">
        <v>15497</v>
      </c>
      <c r="T1628" t="str">
        <f>IF(OR(ISBLANK(draft_picks[[#This Row],[veto_override_team_id]]),draft_picks[[#This Row],[veto_override_team_id]]=""),"",_xlfn.XLOOKUP(draft_picks[[#This Row],[veto_override_team_id]],drafter_teams[id],drafter_teams[name]))</f>
        <v/>
      </c>
    </row>
    <row r="1629" spans="1:20" x14ac:dyDescent="0.25">
      <c r="A1629" t="s">
        <v>725</v>
      </c>
      <c r="B1629" t="str">
        <f>_xlfn.XLOOKUP(draft_picks[[#This Row],[draft_id]],drafts[id],drafts[title])</f>
        <v>Serial Killer</v>
      </c>
      <c r="C1629" s="3">
        <v>5</v>
      </c>
      <c r="D1629">
        <f>IF(C1628&lt;draft_picks[[#This Row],[position]],1,IF(C1628&gt;draft_picks[[#This Row],[position]],D1628+1,IF(C1628=draft_picks[[#This Row],[position]],D1628+1)))</f>
        <v>3</v>
      </c>
      <c r="E1629" t="s">
        <v>5635</v>
      </c>
      <c r="F1629" t="str">
        <f>IF(ISBLANK(draft_picks[[#This Row],[movie_id]]),"",_xlfn.XLOOKUP(draft_picks[[#This Row],[movie_id]],drafts.movies[id],drafts.movies[movie_title]))</f>
        <v>Henry: Portrait of a Serial Killer</v>
      </c>
      <c r="G1629" s="3" t="s">
        <v>1143</v>
      </c>
      <c r="H1629" t="str">
        <f>IF(ISBLANK(draft_picks[[#This Row],[drafter_id]]),"",_xlfn.XLOOKUP(draft_picks[[#This Row],[drafter_id]],drafters[id],drafters[name]))</f>
        <v>Scott Reynolds</v>
      </c>
      <c r="J1629" t="str">
        <f>IF(ISBLANK(draft_picks[[#This Row],[drafter_team_id]]),"",_xlfn.XLOOKUP(draft_picks[[#This Row],[drafter_team_id]],drafter_teams[id],drafter_teams[name]))</f>
        <v/>
      </c>
      <c r="K1629" s="3" t="s">
        <v>15497</v>
      </c>
      <c r="L1629" t="s">
        <v>15497</v>
      </c>
      <c r="M1629" t="str">
        <f>IF(OR(ISBLANK(draft_picks[[#This Row],[veto_drafter_id]]),draft_picks[[#This Row],[veto_drafter_id]]=""),"",_xlfn.XLOOKUP(draft_picks[[#This Row],[veto_drafter_id]],drafters[id],drafters[name]))</f>
        <v/>
      </c>
      <c r="N1629" t="s">
        <v>15497</v>
      </c>
      <c r="O1629" t="str">
        <f>IF(OR(ISBLANK(draft_picks[[#This Row],[veto_drafter_team_id]]),draft_picks[[#This Row],[veto_drafter_team_id]]=""),"",_xlfn.XLOOKUP(draft_picks[[#This Row],[veto_drafter_team_id]],drafter_teams[id],drafter_teams[name]))</f>
        <v/>
      </c>
      <c r="Q1629" t="s">
        <v>15497</v>
      </c>
      <c r="R1629" t="str">
        <f>IF(OR(ISBLANK(draft_picks[[#This Row],[veto_override_drafter_id]]),draft_picks[[#This Row],[veto_override_drafter_id]]=""),"",_xlfn.XLOOKUP(draft_picks[[#This Row],[veto_override_drafter_id]],drafters[id],drafters[name]))</f>
        <v/>
      </c>
      <c r="S1629" t="s">
        <v>15497</v>
      </c>
      <c r="T1629" t="str">
        <f>IF(OR(ISBLANK(draft_picks[[#This Row],[veto_override_team_id]]),draft_picks[[#This Row],[veto_override_team_id]]=""),"",_xlfn.XLOOKUP(draft_picks[[#This Row],[veto_override_team_id]],drafter_teams[id],drafter_teams[name]))</f>
        <v/>
      </c>
    </row>
    <row r="1630" spans="1:20" x14ac:dyDescent="0.25">
      <c r="A1630" t="s">
        <v>725</v>
      </c>
      <c r="B1630" t="str">
        <f>_xlfn.XLOOKUP(draft_picks[[#This Row],[draft_id]],drafts[id],drafts[title])</f>
        <v>Serial Killer</v>
      </c>
      <c r="C1630" s="3">
        <v>4</v>
      </c>
      <c r="D1630">
        <f>IF(C1629&lt;draft_picks[[#This Row],[position]],1,IF(C1629&gt;draft_picks[[#This Row],[position]],D1629+1,IF(C1629=draft_picks[[#This Row],[position]],D1629+1)))</f>
        <v>4</v>
      </c>
      <c r="E1630" t="s">
        <v>7563</v>
      </c>
      <c r="F1630" t="str">
        <f>IF(ISBLANK(draft_picks[[#This Row],[movie_id]]),"",_xlfn.XLOOKUP(draft_picks[[#This Row],[movie_id]],drafts.movies[id],drafts.movies[movie_title]))</f>
        <v>Man Bites Dog</v>
      </c>
      <c r="G1630" s="3" t="s">
        <v>953</v>
      </c>
      <c r="H1630" t="str">
        <f>IF(ISBLANK(draft_picks[[#This Row],[drafter_id]]),"",_xlfn.XLOOKUP(draft_picks[[#This Row],[drafter_id]],drafters[id],drafters[name]))</f>
        <v>Andrew Furtado</v>
      </c>
      <c r="J1630" t="str">
        <f>IF(ISBLANK(draft_picks[[#This Row],[drafter_team_id]]),"",_xlfn.XLOOKUP(draft_picks[[#This Row],[drafter_team_id]],drafter_teams[id],drafter_teams[name]))</f>
        <v/>
      </c>
      <c r="K1630" s="3" t="s">
        <v>15484</v>
      </c>
      <c r="L1630" t="s">
        <v>953</v>
      </c>
      <c r="M1630" t="str">
        <f>IF(OR(ISBLANK(draft_picks[[#This Row],[veto_drafter_id]]),draft_picks[[#This Row],[veto_drafter_id]]=""),"",_xlfn.XLOOKUP(draft_picks[[#This Row],[veto_drafter_id]],drafters[id],drafters[name]))</f>
        <v>Andrew Furtado</v>
      </c>
      <c r="N1630" t="s">
        <v>15497</v>
      </c>
      <c r="O1630" t="str">
        <f>IF(OR(ISBLANK(draft_picks[[#This Row],[veto_drafter_team_id]]),draft_picks[[#This Row],[veto_drafter_team_id]]=""),"",_xlfn.XLOOKUP(draft_picks[[#This Row],[veto_drafter_team_id]],drafter_teams[id],drafter_teams[name]))</f>
        <v/>
      </c>
      <c r="Q1630" t="s">
        <v>15497</v>
      </c>
      <c r="R1630" t="str">
        <f>IF(OR(ISBLANK(draft_picks[[#This Row],[veto_override_drafter_id]]),draft_picks[[#This Row],[veto_override_drafter_id]]=""),"",_xlfn.XLOOKUP(draft_picks[[#This Row],[veto_override_drafter_id]],drafters[id],drafters[name]))</f>
        <v/>
      </c>
      <c r="S1630" t="s">
        <v>15497</v>
      </c>
      <c r="T1630" t="str">
        <f>IF(OR(ISBLANK(draft_picks[[#This Row],[veto_override_team_id]]),draft_picks[[#This Row],[veto_override_team_id]]=""),"",_xlfn.XLOOKUP(draft_picks[[#This Row],[veto_override_team_id]],drafter_teams[id],drafter_teams[name]))</f>
        <v/>
      </c>
    </row>
    <row r="1631" spans="1:20" x14ac:dyDescent="0.25">
      <c r="A1631" t="s">
        <v>725</v>
      </c>
      <c r="B1631" t="str">
        <f>_xlfn.XLOOKUP(draft_picks[[#This Row],[draft_id]],drafts[id],drafts[title])</f>
        <v>Serial Killer</v>
      </c>
      <c r="C1631" s="3">
        <v>4</v>
      </c>
      <c r="D1631">
        <f>IF(C1630&lt;draft_picks[[#This Row],[position]],1,IF(C1630&gt;draft_picks[[#This Row],[position]],D1630+1,IF(C1630=draft_picks[[#This Row],[position]],D1630+1)))</f>
        <v>5</v>
      </c>
      <c r="E1631" t="s">
        <v>8137</v>
      </c>
      <c r="F1631" t="str">
        <f>IF(ISBLANK(draft_picks[[#This Row],[movie_id]]),"",_xlfn.XLOOKUP(draft_picks[[#This Row],[movie_id]],drafts.movies[id],drafts.movies[movie_title]))</f>
        <v>Maniac</v>
      </c>
      <c r="G1631" s="3" t="s">
        <v>953</v>
      </c>
      <c r="H1631" t="str">
        <f>IF(ISBLANK(draft_picks[[#This Row],[drafter_id]]),"",_xlfn.XLOOKUP(draft_picks[[#This Row],[drafter_id]],drafters[id],drafters[name]))</f>
        <v>Andrew Furtado</v>
      </c>
      <c r="J1631" t="str">
        <f>IF(ISBLANK(draft_picks[[#This Row],[drafter_team_id]]),"",_xlfn.XLOOKUP(draft_picks[[#This Row],[drafter_team_id]],drafter_teams[id],drafter_teams[name]))</f>
        <v/>
      </c>
      <c r="K1631" s="3" t="s">
        <v>15497</v>
      </c>
      <c r="L1631" t="s">
        <v>15497</v>
      </c>
      <c r="M1631" t="str">
        <f>IF(OR(ISBLANK(draft_picks[[#This Row],[veto_drafter_id]]),draft_picks[[#This Row],[veto_drafter_id]]=""),"",_xlfn.XLOOKUP(draft_picks[[#This Row],[veto_drafter_id]],drafters[id],drafters[name]))</f>
        <v/>
      </c>
      <c r="N1631" t="s">
        <v>15497</v>
      </c>
      <c r="O1631" t="str">
        <f>IF(OR(ISBLANK(draft_picks[[#This Row],[veto_drafter_team_id]]),draft_picks[[#This Row],[veto_drafter_team_id]]=""),"",_xlfn.XLOOKUP(draft_picks[[#This Row],[veto_drafter_team_id]],drafter_teams[id],drafter_teams[name]))</f>
        <v/>
      </c>
      <c r="Q1631" t="s">
        <v>15497</v>
      </c>
      <c r="R1631" t="str">
        <f>IF(OR(ISBLANK(draft_picks[[#This Row],[veto_override_drafter_id]]),draft_picks[[#This Row],[veto_override_drafter_id]]=""),"",_xlfn.XLOOKUP(draft_picks[[#This Row],[veto_override_drafter_id]],drafters[id],drafters[name]))</f>
        <v/>
      </c>
      <c r="S1631" t="s">
        <v>15497</v>
      </c>
      <c r="T1631" t="str">
        <f>IF(OR(ISBLANK(draft_picks[[#This Row],[veto_override_team_id]]),draft_picks[[#This Row],[veto_override_team_id]]=""),"",_xlfn.XLOOKUP(draft_picks[[#This Row],[veto_override_team_id]],drafter_teams[id],drafter_teams[name]))</f>
        <v/>
      </c>
    </row>
    <row r="1632" spans="1:20" x14ac:dyDescent="0.25">
      <c r="A1632" t="s">
        <v>725</v>
      </c>
      <c r="B1632" t="str">
        <f>_xlfn.XLOOKUP(draft_picks[[#This Row],[draft_id]],drafts[id],drafts[title])</f>
        <v>Serial Killer</v>
      </c>
      <c r="C1632" s="3">
        <v>3</v>
      </c>
      <c r="D1632">
        <f>IF(C1631&lt;draft_picks[[#This Row],[position]],1,IF(C1631&gt;draft_picks[[#This Row],[position]],D1631+1,IF(C1631=draft_picks[[#This Row],[position]],D1631+1)))</f>
        <v>6</v>
      </c>
      <c r="E1632" t="s">
        <v>7605</v>
      </c>
      <c r="F1632" t="str">
        <f>IF(ISBLANK(draft_picks[[#This Row],[movie_id]]),"",_xlfn.XLOOKUP(draft_picks[[#This Row],[movie_id]],drafts.movies[id],drafts.movies[movie_title]))</f>
        <v>The Silence of the Lambs</v>
      </c>
      <c r="G1632" s="3" t="s">
        <v>1143</v>
      </c>
      <c r="H1632" t="str">
        <f>IF(ISBLANK(draft_picks[[#This Row],[drafter_id]]),"",_xlfn.XLOOKUP(draft_picks[[#This Row],[drafter_id]],drafters[id],drafters[name]))</f>
        <v>Scott Reynolds</v>
      </c>
      <c r="J1632" t="str">
        <f>IF(ISBLANK(draft_picks[[#This Row],[drafter_team_id]]),"",_xlfn.XLOOKUP(draft_picks[[#This Row],[drafter_team_id]],drafter_teams[id],drafter_teams[name]))</f>
        <v/>
      </c>
      <c r="K1632" s="3" t="s">
        <v>15497</v>
      </c>
      <c r="L1632" t="s">
        <v>15497</v>
      </c>
      <c r="M1632" t="str">
        <f>IF(OR(ISBLANK(draft_picks[[#This Row],[veto_drafter_id]]),draft_picks[[#This Row],[veto_drafter_id]]=""),"",_xlfn.XLOOKUP(draft_picks[[#This Row],[veto_drafter_id]],drafters[id],drafters[name]))</f>
        <v/>
      </c>
      <c r="N1632" t="s">
        <v>15497</v>
      </c>
      <c r="O1632" t="str">
        <f>IF(OR(ISBLANK(draft_picks[[#This Row],[veto_drafter_team_id]]),draft_picks[[#This Row],[veto_drafter_team_id]]=""),"",_xlfn.XLOOKUP(draft_picks[[#This Row],[veto_drafter_team_id]],drafter_teams[id],drafter_teams[name]))</f>
        <v/>
      </c>
      <c r="Q1632" t="s">
        <v>15497</v>
      </c>
      <c r="R1632" t="str">
        <f>IF(OR(ISBLANK(draft_picks[[#This Row],[veto_override_drafter_id]]),draft_picks[[#This Row],[veto_override_drafter_id]]=""),"",_xlfn.XLOOKUP(draft_picks[[#This Row],[veto_override_drafter_id]],drafters[id],drafters[name]))</f>
        <v/>
      </c>
      <c r="S1632" t="s">
        <v>15497</v>
      </c>
      <c r="T1632" t="str">
        <f>IF(OR(ISBLANK(draft_picks[[#This Row],[veto_override_team_id]]),draft_picks[[#This Row],[veto_override_team_id]]=""),"",_xlfn.XLOOKUP(draft_picks[[#This Row],[veto_override_team_id]],drafter_teams[id],drafter_teams[name]))</f>
        <v/>
      </c>
    </row>
    <row r="1633" spans="1:20" x14ac:dyDescent="0.25">
      <c r="A1633" t="s">
        <v>725</v>
      </c>
      <c r="B1633" t="str">
        <f>_xlfn.XLOOKUP(draft_picks[[#This Row],[draft_id]],drafts[id],drafts[title])</f>
        <v>Serial Killer</v>
      </c>
      <c r="C1633" s="3">
        <v>2</v>
      </c>
      <c r="D1633">
        <f>IF(C1632&lt;draft_picks[[#This Row],[position]],1,IF(C1632&gt;draft_picks[[#This Row],[position]],D1632+1,IF(C1632=draft_picks[[#This Row],[position]],D1632+1)))</f>
        <v>7</v>
      </c>
      <c r="E1633" t="s">
        <v>8176</v>
      </c>
      <c r="F1633" t="str">
        <f>IF(ISBLANK(draft_picks[[#This Row],[movie_id]]),"",_xlfn.XLOOKUP(draft_picks[[#This Row],[movie_id]],drafts.movies[id],drafts.movies[movie_title]))</f>
        <v>I Saw the Devil</v>
      </c>
      <c r="G1633" s="3" t="s">
        <v>953</v>
      </c>
      <c r="H1633" t="str">
        <f>IF(ISBLANK(draft_picks[[#This Row],[drafter_id]]),"",_xlfn.XLOOKUP(draft_picks[[#This Row],[drafter_id]],drafters[id],drafters[name]))</f>
        <v>Andrew Furtado</v>
      </c>
      <c r="J1633" t="str">
        <f>IF(ISBLANK(draft_picks[[#This Row],[drafter_team_id]]),"",_xlfn.XLOOKUP(draft_picks[[#This Row],[drafter_team_id]],drafter_teams[id],drafter_teams[name]))</f>
        <v/>
      </c>
      <c r="K1633" s="3" t="s">
        <v>15484</v>
      </c>
      <c r="L1633" t="s">
        <v>1143</v>
      </c>
      <c r="M1633" t="str">
        <f>IF(OR(ISBLANK(draft_picks[[#This Row],[veto_drafter_id]]),draft_picks[[#This Row],[veto_drafter_id]]=""),"",_xlfn.XLOOKUP(draft_picks[[#This Row],[veto_drafter_id]],drafters[id],drafters[name]))</f>
        <v>Scott Reynolds</v>
      </c>
      <c r="N1633" t="s">
        <v>15497</v>
      </c>
      <c r="O1633" t="str">
        <f>IF(OR(ISBLANK(draft_picks[[#This Row],[veto_drafter_team_id]]),draft_picks[[#This Row],[veto_drafter_team_id]]=""),"",_xlfn.XLOOKUP(draft_picks[[#This Row],[veto_drafter_team_id]],drafter_teams[id],drafter_teams[name]))</f>
        <v/>
      </c>
      <c r="Q1633" t="s">
        <v>15497</v>
      </c>
      <c r="R1633" t="str">
        <f>IF(OR(ISBLANK(draft_picks[[#This Row],[veto_override_drafter_id]]),draft_picks[[#This Row],[veto_override_drafter_id]]=""),"",_xlfn.XLOOKUP(draft_picks[[#This Row],[veto_override_drafter_id]],drafters[id],drafters[name]))</f>
        <v/>
      </c>
      <c r="S1633" t="s">
        <v>15497</v>
      </c>
      <c r="T1633" t="str">
        <f>IF(OR(ISBLANK(draft_picks[[#This Row],[veto_override_team_id]]),draft_picks[[#This Row],[veto_override_team_id]]=""),"",_xlfn.XLOOKUP(draft_picks[[#This Row],[veto_override_team_id]],drafter_teams[id],drafter_teams[name]))</f>
        <v/>
      </c>
    </row>
    <row r="1634" spans="1:20" x14ac:dyDescent="0.25">
      <c r="A1634" t="s">
        <v>725</v>
      </c>
      <c r="B1634" t="str">
        <f>_xlfn.XLOOKUP(draft_picks[[#This Row],[draft_id]],drafts[id],drafts[title])</f>
        <v>Serial Killer</v>
      </c>
      <c r="C1634" s="3">
        <v>2</v>
      </c>
      <c r="D1634">
        <f>IF(C1633&lt;draft_picks[[#This Row],[position]],1,IF(C1633&gt;draft_picks[[#This Row],[position]],D1633+1,IF(C1633=draft_picks[[#This Row],[position]],D1633+1)))</f>
        <v>8</v>
      </c>
      <c r="E1634" t="s">
        <v>4959</v>
      </c>
      <c r="F1634" t="str">
        <f>IF(ISBLANK(draft_picks[[#This Row],[movie_id]]),"",_xlfn.XLOOKUP(draft_picks[[#This Row],[movie_id]],drafts.movies[id],drafts.movies[movie_title]))</f>
        <v>Zodiac</v>
      </c>
      <c r="G1634" s="3" t="s">
        <v>953</v>
      </c>
      <c r="H1634" t="str">
        <f>IF(ISBLANK(draft_picks[[#This Row],[drafter_id]]),"",_xlfn.XLOOKUP(draft_picks[[#This Row],[drafter_id]],drafters[id],drafters[name]))</f>
        <v>Andrew Furtado</v>
      </c>
      <c r="J1634" t="str">
        <f>IF(ISBLANK(draft_picks[[#This Row],[drafter_team_id]]),"",_xlfn.XLOOKUP(draft_picks[[#This Row],[drafter_team_id]],drafter_teams[id],drafter_teams[name]))</f>
        <v/>
      </c>
      <c r="K1634" s="3" t="s">
        <v>15497</v>
      </c>
      <c r="L1634" t="s">
        <v>15497</v>
      </c>
      <c r="M1634" t="str">
        <f>IF(OR(ISBLANK(draft_picks[[#This Row],[veto_drafter_id]]),draft_picks[[#This Row],[veto_drafter_id]]=""),"",_xlfn.XLOOKUP(draft_picks[[#This Row],[veto_drafter_id]],drafters[id],drafters[name]))</f>
        <v/>
      </c>
      <c r="N1634" t="s">
        <v>15497</v>
      </c>
      <c r="O1634" t="str">
        <f>IF(OR(ISBLANK(draft_picks[[#This Row],[veto_drafter_team_id]]),draft_picks[[#This Row],[veto_drafter_team_id]]=""),"",_xlfn.XLOOKUP(draft_picks[[#This Row],[veto_drafter_team_id]],drafter_teams[id],drafter_teams[name]))</f>
        <v/>
      </c>
      <c r="Q1634" t="s">
        <v>15497</v>
      </c>
      <c r="R1634" t="str">
        <f>IF(OR(ISBLANK(draft_picks[[#This Row],[veto_override_drafter_id]]),draft_picks[[#This Row],[veto_override_drafter_id]]=""),"",_xlfn.XLOOKUP(draft_picks[[#This Row],[veto_override_drafter_id]],drafters[id],drafters[name]))</f>
        <v/>
      </c>
      <c r="S1634" t="s">
        <v>15497</v>
      </c>
      <c r="T1634" t="str">
        <f>IF(OR(ISBLANK(draft_picks[[#This Row],[veto_override_team_id]]),draft_picks[[#This Row],[veto_override_team_id]]=""),"",_xlfn.XLOOKUP(draft_picks[[#This Row],[veto_override_team_id]],drafter_teams[id],drafter_teams[name]))</f>
        <v/>
      </c>
    </row>
    <row r="1635" spans="1:20" x14ac:dyDescent="0.25">
      <c r="A1635" t="s">
        <v>725</v>
      </c>
      <c r="B1635" t="str">
        <f>_xlfn.XLOOKUP(draft_picks[[#This Row],[draft_id]],drafts[id],drafts[title])</f>
        <v>Serial Killer</v>
      </c>
      <c r="C1635" s="3">
        <v>1</v>
      </c>
      <c r="D1635">
        <f>IF(C1634&lt;draft_picks[[#This Row],[position]],1,IF(C1634&gt;draft_picks[[#This Row],[position]],D1634+1,IF(C1634=draft_picks[[#This Row],[position]],D1634+1)))</f>
        <v>9</v>
      </c>
      <c r="E1635" t="s">
        <v>6144</v>
      </c>
      <c r="F1635" t="str">
        <f>IF(ISBLANK(draft_picks[[#This Row],[movie_id]]),"",_xlfn.XLOOKUP(draft_picks[[#This Row],[movie_id]],drafts.movies[id],drafts.movies[movie_title]))</f>
        <v>Psycho</v>
      </c>
      <c r="G1635" s="3" t="s">
        <v>1143</v>
      </c>
      <c r="H1635" t="str">
        <f>IF(ISBLANK(draft_picks[[#This Row],[drafter_id]]),"",_xlfn.XLOOKUP(draft_picks[[#This Row],[drafter_id]],drafters[id],drafters[name]))</f>
        <v>Scott Reynolds</v>
      </c>
      <c r="J1635" t="str">
        <f>IF(ISBLANK(draft_picks[[#This Row],[drafter_team_id]]),"",_xlfn.XLOOKUP(draft_picks[[#This Row],[drafter_team_id]],drafter_teams[id],drafter_teams[name]))</f>
        <v/>
      </c>
      <c r="K1635" s="3" t="s">
        <v>15497</v>
      </c>
      <c r="L1635" t="s">
        <v>15497</v>
      </c>
      <c r="M1635" t="str">
        <f>IF(OR(ISBLANK(draft_picks[[#This Row],[veto_drafter_id]]),draft_picks[[#This Row],[veto_drafter_id]]=""),"",_xlfn.XLOOKUP(draft_picks[[#This Row],[veto_drafter_id]],drafters[id],drafters[name]))</f>
        <v/>
      </c>
      <c r="N1635" t="s">
        <v>15497</v>
      </c>
      <c r="O1635" t="str">
        <f>IF(OR(ISBLANK(draft_picks[[#This Row],[veto_drafter_team_id]]),draft_picks[[#This Row],[veto_drafter_team_id]]=""),"",_xlfn.XLOOKUP(draft_picks[[#This Row],[veto_drafter_team_id]],drafter_teams[id],drafter_teams[name]))</f>
        <v/>
      </c>
      <c r="Q1635" t="s">
        <v>15497</v>
      </c>
      <c r="R1635" t="str">
        <f>IF(OR(ISBLANK(draft_picks[[#This Row],[veto_override_drafter_id]]),draft_picks[[#This Row],[veto_override_drafter_id]]=""),"",_xlfn.XLOOKUP(draft_picks[[#This Row],[veto_override_drafter_id]],drafters[id],drafters[name]))</f>
        <v/>
      </c>
      <c r="S1635" t="s">
        <v>15497</v>
      </c>
      <c r="T1635" t="str">
        <f>IF(OR(ISBLANK(draft_picks[[#This Row],[veto_override_team_id]]),draft_picks[[#This Row],[veto_override_team_id]]=""),"",_xlfn.XLOOKUP(draft_picks[[#This Row],[veto_override_team_id]],drafter_teams[id],drafter_teams[name]))</f>
        <v/>
      </c>
    </row>
    <row r="1636" spans="1:20" x14ac:dyDescent="0.25">
      <c r="A1636" t="s">
        <v>86</v>
      </c>
      <c r="B1636" t="str">
        <f>_xlfn.XLOOKUP(draft_picks[[#This Row],[draft_id]],drafts[id],drafts[title])</f>
        <v>Oscar Winning Queer Films</v>
      </c>
      <c r="C1636" s="3">
        <v>7</v>
      </c>
      <c r="D1636">
        <f>IF(C1635&lt;draft_picks[[#This Row],[position]],1,IF(C1635&gt;draft_picks[[#This Row],[position]],D1635+1,IF(C1635=draft_picks[[#This Row],[position]],D1635+1)))</f>
        <v>1</v>
      </c>
      <c r="E1636" t="s">
        <v>3277</v>
      </c>
      <c r="F1636" t="str">
        <f>IF(ISBLANK(draft_picks[[#This Row],[movie_id]]),"",_xlfn.XLOOKUP(draft_picks[[#This Row],[movie_id]],drafts.movies[id],drafts.movies[movie_title]))</f>
        <v>The Times of Harvey Milk</v>
      </c>
      <c r="G1636" s="3" t="s">
        <v>957</v>
      </c>
      <c r="H1636" t="str">
        <f>IF(ISBLANK(draft_picks[[#This Row],[drafter_id]]),"",_xlfn.XLOOKUP(draft_picks[[#This Row],[drafter_id]],drafters[id],drafters[name]))</f>
        <v>Chris Feil</v>
      </c>
      <c r="J1636" t="str">
        <f>IF(ISBLANK(draft_picks[[#This Row],[drafter_team_id]]),"",_xlfn.XLOOKUP(draft_picks[[#This Row],[drafter_team_id]],drafter_teams[id],drafter_teams[name]))</f>
        <v/>
      </c>
      <c r="K1636" s="3" t="s">
        <v>15497</v>
      </c>
      <c r="L1636" t="s">
        <v>15497</v>
      </c>
      <c r="M1636" t="str">
        <f>IF(OR(ISBLANK(draft_picks[[#This Row],[veto_drafter_id]]),draft_picks[[#This Row],[veto_drafter_id]]=""),"",_xlfn.XLOOKUP(draft_picks[[#This Row],[veto_drafter_id]],drafters[id],drafters[name]))</f>
        <v/>
      </c>
      <c r="N1636" t="s">
        <v>15497</v>
      </c>
      <c r="O1636" t="str">
        <f>IF(OR(ISBLANK(draft_picks[[#This Row],[veto_drafter_team_id]]),draft_picks[[#This Row],[veto_drafter_team_id]]=""),"",_xlfn.XLOOKUP(draft_picks[[#This Row],[veto_drafter_team_id]],drafter_teams[id],drafter_teams[name]))</f>
        <v/>
      </c>
      <c r="Q1636" t="s">
        <v>15497</v>
      </c>
      <c r="R1636" t="str">
        <f>IF(OR(ISBLANK(draft_picks[[#This Row],[veto_override_drafter_id]]),draft_picks[[#This Row],[veto_override_drafter_id]]=""),"",_xlfn.XLOOKUP(draft_picks[[#This Row],[veto_override_drafter_id]],drafters[id],drafters[name]))</f>
        <v/>
      </c>
      <c r="S1636" t="s">
        <v>15497</v>
      </c>
      <c r="T1636" t="str">
        <f>IF(OR(ISBLANK(draft_picks[[#This Row],[veto_override_team_id]]),draft_picks[[#This Row],[veto_override_team_id]]=""),"",_xlfn.XLOOKUP(draft_picks[[#This Row],[veto_override_team_id]],drafter_teams[id],drafter_teams[name]))</f>
        <v/>
      </c>
    </row>
    <row r="1637" spans="1:20" x14ac:dyDescent="0.25">
      <c r="A1637" t="s">
        <v>86</v>
      </c>
      <c r="B1637" t="str">
        <f>_xlfn.XLOOKUP(draft_picks[[#This Row],[draft_id]],drafts[id],drafts[title])</f>
        <v>Oscar Winning Queer Films</v>
      </c>
      <c r="C1637" s="3">
        <v>6</v>
      </c>
      <c r="D1637">
        <f>IF(C1636&lt;draft_picks[[#This Row],[position]],1,IF(C1636&gt;draft_picks[[#This Row],[position]],D1636+1,IF(C1636=draft_picks[[#This Row],[position]],D1636+1)))</f>
        <v>2</v>
      </c>
      <c r="E1637" t="s">
        <v>2159</v>
      </c>
      <c r="F1637" t="str">
        <f>IF(ISBLANK(draft_picks[[#This Row],[movie_id]]),"",_xlfn.XLOOKUP(draft_picks[[#This Row],[movie_id]],drafts.movies[id],drafts.movies[movie_title]))</f>
        <v>Frida</v>
      </c>
      <c r="G1637" s="3" t="s">
        <v>957</v>
      </c>
      <c r="H1637" t="str">
        <f>IF(ISBLANK(draft_picks[[#This Row],[drafter_id]]),"",_xlfn.XLOOKUP(draft_picks[[#This Row],[drafter_id]],drafters[id],drafters[name]))</f>
        <v>Chris Feil</v>
      </c>
      <c r="J1637" t="str">
        <f>IF(ISBLANK(draft_picks[[#This Row],[drafter_team_id]]),"",_xlfn.XLOOKUP(draft_picks[[#This Row],[drafter_team_id]],drafter_teams[id],drafter_teams[name]))</f>
        <v/>
      </c>
      <c r="K1637" s="3" t="s">
        <v>15497</v>
      </c>
      <c r="L1637" t="s">
        <v>15497</v>
      </c>
      <c r="M1637" t="str">
        <f>IF(OR(ISBLANK(draft_picks[[#This Row],[veto_drafter_id]]),draft_picks[[#This Row],[veto_drafter_id]]=""),"",_xlfn.XLOOKUP(draft_picks[[#This Row],[veto_drafter_id]],drafters[id],drafters[name]))</f>
        <v/>
      </c>
      <c r="N1637" t="s">
        <v>15497</v>
      </c>
      <c r="O1637" t="str">
        <f>IF(OR(ISBLANK(draft_picks[[#This Row],[veto_drafter_team_id]]),draft_picks[[#This Row],[veto_drafter_team_id]]=""),"",_xlfn.XLOOKUP(draft_picks[[#This Row],[veto_drafter_team_id]],drafter_teams[id],drafter_teams[name]))</f>
        <v/>
      </c>
      <c r="Q1637" t="s">
        <v>15497</v>
      </c>
      <c r="R1637" t="str">
        <f>IF(OR(ISBLANK(draft_picks[[#This Row],[veto_override_drafter_id]]),draft_picks[[#This Row],[veto_override_drafter_id]]=""),"",_xlfn.XLOOKUP(draft_picks[[#This Row],[veto_override_drafter_id]],drafters[id],drafters[name]))</f>
        <v/>
      </c>
      <c r="S1637" t="s">
        <v>15497</v>
      </c>
      <c r="T1637" t="str">
        <f>IF(OR(ISBLANK(draft_picks[[#This Row],[veto_override_team_id]]),draft_picks[[#This Row],[veto_override_team_id]]=""),"",_xlfn.XLOOKUP(draft_picks[[#This Row],[veto_override_team_id]],drafter_teams[id],drafter_teams[name]))</f>
        <v/>
      </c>
    </row>
    <row r="1638" spans="1:20" x14ac:dyDescent="0.25">
      <c r="A1638" t="s">
        <v>86</v>
      </c>
      <c r="B1638" t="str">
        <f>_xlfn.XLOOKUP(draft_picks[[#This Row],[draft_id]],drafts[id],drafts[title])</f>
        <v>Oscar Winning Queer Films</v>
      </c>
      <c r="C1638" s="3">
        <v>5</v>
      </c>
      <c r="D1638">
        <f>IF(C1637&lt;draft_picks[[#This Row],[position]],1,IF(C1637&gt;draft_picks[[#This Row],[position]],D1637+1,IF(C1637=draft_picks[[#This Row],[position]],D1637+1)))</f>
        <v>3</v>
      </c>
      <c r="E1638" t="s">
        <v>3852</v>
      </c>
      <c r="F1638" t="str">
        <f>IF(ISBLANK(draft_picks[[#This Row],[movie_id]]),"",_xlfn.XLOOKUP(draft_picks[[#This Row],[movie_id]],drafts.movies[id],drafts.movies[movie_title]))</f>
        <v>The Crying Game</v>
      </c>
      <c r="G1638" s="3" t="s">
        <v>799</v>
      </c>
      <c r="H1638" t="str">
        <f>IF(ISBLANK(draft_picks[[#This Row],[drafter_id]]),"",_xlfn.XLOOKUP(draft_picks[[#This Row],[drafter_id]],drafters[id],drafters[name]))</f>
        <v>Joe Reid</v>
      </c>
      <c r="J1638" t="str">
        <f>IF(ISBLANK(draft_picks[[#This Row],[drafter_team_id]]),"",_xlfn.XLOOKUP(draft_picks[[#This Row],[drafter_team_id]],drafter_teams[id],drafter_teams[name]))</f>
        <v/>
      </c>
      <c r="K1638" s="3" t="s">
        <v>15484</v>
      </c>
      <c r="L1638" t="s">
        <v>957</v>
      </c>
      <c r="M1638" t="str">
        <f>IF(OR(ISBLANK(draft_picks[[#This Row],[veto_drafter_id]]),draft_picks[[#This Row],[veto_drafter_id]]=""),"",_xlfn.XLOOKUP(draft_picks[[#This Row],[veto_drafter_id]],drafters[id],drafters[name]))</f>
        <v>Chris Feil</v>
      </c>
      <c r="N1638" t="s">
        <v>15497</v>
      </c>
      <c r="O1638" t="str">
        <f>IF(OR(ISBLANK(draft_picks[[#This Row],[veto_drafter_team_id]]),draft_picks[[#This Row],[veto_drafter_team_id]]=""),"",_xlfn.XLOOKUP(draft_picks[[#This Row],[veto_drafter_team_id]],drafter_teams[id],drafter_teams[name]))</f>
        <v/>
      </c>
      <c r="Q1638" t="s">
        <v>15497</v>
      </c>
      <c r="R1638" t="str">
        <f>IF(OR(ISBLANK(draft_picks[[#This Row],[veto_override_drafter_id]]),draft_picks[[#This Row],[veto_override_drafter_id]]=""),"",_xlfn.XLOOKUP(draft_picks[[#This Row],[veto_override_drafter_id]],drafters[id],drafters[name]))</f>
        <v/>
      </c>
      <c r="S1638" t="s">
        <v>15497</v>
      </c>
      <c r="T1638" t="str">
        <f>IF(OR(ISBLANK(draft_picks[[#This Row],[veto_override_team_id]]),draft_picks[[#This Row],[veto_override_team_id]]=""),"",_xlfn.XLOOKUP(draft_picks[[#This Row],[veto_override_team_id]],drafter_teams[id],drafter_teams[name]))</f>
        <v/>
      </c>
    </row>
    <row r="1639" spans="1:20" x14ac:dyDescent="0.25">
      <c r="A1639" t="s">
        <v>86</v>
      </c>
      <c r="B1639" t="str">
        <f>_xlfn.XLOOKUP(draft_picks[[#This Row],[draft_id]],drafts[id],drafts[title])</f>
        <v>Oscar Winning Queer Films</v>
      </c>
      <c r="C1639" s="3">
        <v>5</v>
      </c>
      <c r="D1639">
        <f>IF(C1638&lt;draft_picks[[#This Row],[position]],1,IF(C1638&gt;draft_picks[[#This Row],[position]],D1638+1,IF(C1638=draft_picks[[#This Row],[position]],D1638+1)))</f>
        <v>4</v>
      </c>
      <c r="E1639" t="s">
        <v>6471</v>
      </c>
      <c r="F1639" t="str">
        <f>IF(ISBLANK(draft_picks[[#This Row],[movie_id]]),"",_xlfn.XLOOKUP(draft_picks[[#This Row],[movie_id]],drafts.movies[id],drafts.movies[movie_title]))</f>
        <v>Call Me by Your Name</v>
      </c>
      <c r="G1639" s="3" t="s">
        <v>799</v>
      </c>
      <c r="H1639" t="str">
        <f>IF(ISBLANK(draft_picks[[#This Row],[drafter_id]]),"",_xlfn.XLOOKUP(draft_picks[[#This Row],[drafter_id]],drafters[id],drafters[name]))</f>
        <v>Joe Reid</v>
      </c>
      <c r="J1639" t="str">
        <f>IF(ISBLANK(draft_picks[[#This Row],[drafter_team_id]]),"",_xlfn.XLOOKUP(draft_picks[[#This Row],[drafter_team_id]],drafter_teams[id],drafter_teams[name]))</f>
        <v/>
      </c>
      <c r="K1639" s="3" t="s">
        <v>15497</v>
      </c>
      <c r="L1639" t="s">
        <v>15497</v>
      </c>
      <c r="M1639" t="str">
        <f>IF(OR(ISBLANK(draft_picks[[#This Row],[veto_drafter_id]]),draft_picks[[#This Row],[veto_drafter_id]]=""),"",_xlfn.XLOOKUP(draft_picks[[#This Row],[veto_drafter_id]],drafters[id],drafters[name]))</f>
        <v/>
      </c>
      <c r="N1639" t="s">
        <v>15497</v>
      </c>
      <c r="O1639" t="str">
        <f>IF(OR(ISBLANK(draft_picks[[#This Row],[veto_drafter_team_id]]),draft_picks[[#This Row],[veto_drafter_team_id]]=""),"",_xlfn.XLOOKUP(draft_picks[[#This Row],[veto_drafter_team_id]],drafter_teams[id],drafter_teams[name]))</f>
        <v/>
      </c>
      <c r="Q1639" t="s">
        <v>15497</v>
      </c>
      <c r="R1639" t="str">
        <f>IF(OR(ISBLANK(draft_picks[[#This Row],[veto_override_drafter_id]]),draft_picks[[#This Row],[veto_override_drafter_id]]=""),"",_xlfn.XLOOKUP(draft_picks[[#This Row],[veto_override_drafter_id]],drafters[id],drafters[name]))</f>
        <v/>
      </c>
      <c r="S1639" t="s">
        <v>15497</v>
      </c>
      <c r="T1639" t="str">
        <f>IF(OR(ISBLANK(draft_picks[[#This Row],[veto_override_team_id]]),draft_picks[[#This Row],[veto_override_team_id]]=""),"",_xlfn.XLOOKUP(draft_picks[[#This Row],[veto_override_team_id]],drafter_teams[id],drafter_teams[name]))</f>
        <v/>
      </c>
    </row>
    <row r="1640" spans="1:20" x14ac:dyDescent="0.25">
      <c r="A1640" t="s">
        <v>86</v>
      </c>
      <c r="B1640" t="str">
        <f>_xlfn.XLOOKUP(draft_picks[[#This Row],[draft_id]],drafts[id],drafts[title])</f>
        <v>Oscar Winning Queer Films</v>
      </c>
      <c r="C1640" s="3">
        <v>4</v>
      </c>
      <c r="D1640">
        <f>IF(C1639&lt;draft_picks[[#This Row],[position]],1,IF(C1639&gt;draft_picks[[#This Row],[position]],D1639+1,IF(C1639=draft_picks[[#This Row],[position]],D1639+1)))</f>
        <v>5</v>
      </c>
      <c r="E1640" t="s">
        <v>6740</v>
      </c>
      <c r="F1640" t="str">
        <f>IF(ISBLANK(draft_picks[[#This Row],[movie_id]]),"",_xlfn.XLOOKUP(draft_picks[[#This Row],[movie_id]],drafts.movies[id],drafts.movies[movie_title]))</f>
        <v>All About My Mother</v>
      </c>
      <c r="G1640" s="3" t="s">
        <v>957</v>
      </c>
      <c r="H1640" t="str">
        <f>IF(ISBLANK(draft_picks[[#This Row],[drafter_id]]),"",_xlfn.XLOOKUP(draft_picks[[#This Row],[drafter_id]],drafters[id],drafters[name]))</f>
        <v>Chris Feil</v>
      </c>
      <c r="J1640" t="str">
        <f>IF(ISBLANK(draft_picks[[#This Row],[drafter_team_id]]),"",_xlfn.XLOOKUP(draft_picks[[#This Row],[drafter_team_id]],drafter_teams[id],drafter_teams[name]))</f>
        <v/>
      </c>
      <c r="K1640" s="3" t="s">
        <v>15484</v>
      </c>
      <c r="L1640" t="s">
        <v>799</v>
      </c>
      <c r="M1640" t="str">
        <f>IF(OR(ISBLANK(draft_picks[[#This Row],[veto_drafter_id]]),draft_picks[[#This Row],[veto_drafter_id]]=""),"",_xlfn.XLOOKUP(draft_picks[[#This Row],[veto_drafter_id]],drafters[id],drafters[name]))</f>
        <v>Joe Reid</v>
      </c>
      <c r="N1640" t="s">
        <v>15497</v>
      </c>
      <c r="O1640" t="str">
        <f>IF(OR(ISBLANK(draft_picks[[#This Row],[veto_drafter_team_id]]),draft_picks[[#This Row],[veto_drafter_team_id]]=""),"",_xlfn.XLOOKUP(draft_picks[[#This Row],[veto_drafter_team_id]],drafter_teams[id],drafter_teams[name]))</f>
        <v/>
      </c>
      <c r="Q1640" t="s">
        <v>15497</v>
      </c>
      <c r="R1640" t="str">
        <f>IF(OR(ISBLANK(draft_picks[[#This Row],[veto_override_drafter_id]]),draft_picks[[#This Row],[veto_override_drafter_id]]=""),"",_xlfn.XLOOKUP(draft_picks[[#This Row],[veto_override_drafter_id]],drafters[id],drafters[name]))</f>
        <v/>
      </c>
      <c r="S1640" t="s">
        <v>15497</v>
      </c>
      <c r="T1640" t="str">
        <f>IF(OR(ISBLANK(draft_picks[[#This Row],[veto_override_team_id]]),draft_picks[[#This Row],[veto_override_team_id]]=""),"",_xlfn.XLOOKUP(draft_picks[[#This Row],[veto_override_team_id]],drafter_teams[id],drafter_teams[name]))</f>
        <v/>
      </c>
    </row>
    <row r="1641" spans="1:20" x14ac:dyDescent="0.25">
      <c r="A1641" t="s">
        <v>86</v>
      </c>
      <c r="B1641" t="str">
        <f>_xlfn.XLOOKUP(draft_picks[[#This Row],[draft_id]],drafts[id],drafts[title])</f>
        <v>Oscar Winning Queer Films</v>
      </c>
      <c r="C1641" s="3">
        <v>4</v>
      </c>
      <c r="D1641">
        <f>IF(C1640&lt;draft_picks[[#This Row],[position]],1,IF(C1640&gt;draft_picks[[#This Row],[position]],D1640+1,IF(C1640=draft_picks[[#This Row],[position]],D1640+1)))</f>
        <v>6</v>
      </c>
      <c r="E1641" t="s">
        <v>4704</v>
      </c>
      <c r="F1641" t="str">
        <f>IF(ISBLANK(draft_picks[[#This Row],[movie_id]]),"",_xlfn.XLOOKUP(draft_picks[[#This Row],[movie_id]],drafts.movies[id],drafts.movies[movie_title]))</f>
        <v>Cabaret</v>
      </c>
      <c r="G1641" s="3" t="s">
        <v>957</v>
      </c>
      <c r="H1641" t="str">
        <f>IF(ISBLANK(draft_picks[[#This Row],[drafter_id]]),"",_xlfn.XLOOKUP(draft_picks[[#This Row],[drafter_id]],drafters[id],drafters[name]))</f>
        <v>Chris Feil</v>
      </c>
      <c r="J1641" t="str">
        <f>IF(ISBLANK(draft_picks[[#This Row],[drafter_team_id]]),"",_xlfn.XLOOKUP(draft_picks[[#This Row],[drafter_team_id]],drafter_teams[id],drafter_teams[name]))</f>
        <v/>
      </c>
      <c r="K1641" s="3" t="s">
        <v>15497</v>
      </c>
      <c r="L1641" t="s">
        <v>15497</v>
      </c>
      <c r="M1641" t="str">
        <f>IF(OR(ISBLANK(draft_picks[[#This Row],[veto_drafter_id]]),draft_picks[[#This Row],[veto_drafter_id]]=""),"",_xlfn.XLOOKUP(draft_picks[[#This Row],[veto_drafter_id]],drafters[id],drafters[name]))</f>
        <v/>
      </c>
      <c r="N1641" t="s">
        <v>15497</v>
      </c>
      <c r="O1641" t="str">
        <f>IF(OR(ISBLANK(draft_picks[[#This Row],[veto_drafter_team_id]]),draft_picks[[#This Row],[veto_drafter_team_id]]=""),"",_xlfn.XLOOKUP(draft_picks[[#This Row],[veto_drafter_team_id]],drafter_teams[id],drafter_teams[name]))</f>
        <v/>
      </c>
      <c r="Q1641" t="s">
        <v>15497</v>
      </c>
      <c r="R1641" t="str">
        <f>IF(OR(ISBLANK(draft_picks[[#This Row],[veto_override_drafter_id]]),draft_picks[[#This Row],[veto_override_drafter_id]]=""),"",_xlfn.XLOOKUP(draft_picks[[#This Row],[veto_override_drafter_id]],drafters[id],drafters[name]))</f>
        <v/>
      </c>
      <c r="S1641" t="s">
        <v>15497</v>
      </c>
      <c r="T1641" t="str">
        <f>IF(OR(ISBLANK(draft_picks[[#This Row],[veto_override_team_id]]),draft_picks[[#This Row],[veto_override_team_id]]=""),"",_xlfn.XLOOKUP(draft_picks[[#This Row],[veto_override_team_id]],drafter_teams[id],drafter_teams[name]))</f>
        <v/>
      </c>
    </row>
    <row r="1642" spans="1:20" x14ac:dyDescent="0.25">
      <c r="A1642" t="s">
        <v>86</v>
      </c>
      <c r="B1642" t="str">
        <f>_xlfn.XLOOKUP(draft_picks[[#This Row],[draft_id]],drafts[id],drafts[title])</f>
        <v>Oscar Winning Queer Films</v>
      </c>
      <c r="C1642" s="3">
        <v>3</v>
      </c>
      <c r="D1642">
        <f>IF(C1641&lt;draft_picks[[#This Row],[position]],1,IF(C1641&gt;draft_picks[[#This Row],[position]],D1641+1,IF(C1641=draft_picks[[#This Row],[position]],D1641+1)))</f>
        <v>7</v>
      </c>
      <c r="E1642" t="s">
        <v>6740</v>
      </c>
      <c r="F1642" t="str">
        <f>IF(ISBLANK(draft_picks[[#This Row],[movie_id]]),"",_xlfn.XLOOKUP(draft_picks[[#This Row],[movie_id]],drafts.movies[id],drafts.movies[movie_title]))</f>
        <v>All About My Mother</v>
      </c>
      <c r="G1642" s="3" t="s">
        <v>799</v>
      </c>
      <c r="H1642" t="str">
        <f>IF(ISBLANK(draft_picks[[#This Row],[drafter_id]]),"",_xlfn.XLOOKUP(draft_picks[[#This Row],[drafter_id]],drafters[id],drafters[name]))</f>
        <v>Joe Reid</v>
      </c>
      <c r="J1642" t="str">
        <f>IF(ISBLANK(draft_picks[[#This Row],[drafter_team_id]]),"",_xlfn.XLOOKUP(draft_picks[[#This Row],[drafter_team_id]],drafter_teams[id],drafter_teams[name]))</f>
        <v/>
      </c>
      <c r="K1642" s="3" t="s">
        <v>15497</v>
      </c>
      <c r="L1642" t="s">
        <v>15497</v>
      </c>
      <c r="M1642" t="str">
        <f>IF(OR(ISBLANK(draft_picks[[#This Row],[veto_drafter_id]]),draft_picks[[#This Row],[veto_drafter_id]]=""),"",_xlfn.XLOOKUP(draft_picks[[#This Row],[veto_drafter_id]],drafters[id],drafters[name]))</f>
        <v/>
      </c>
      <c r="N1642" t="s">
        <v>15497</v>
      </c>
      <c r="O1642" t="str">
        <f>IF(OR(ISBLANK(draft_picks[[#This Row],[veto_drafter_team_id]]),draft_picks[[#This Row],[veto_drafter_team_id]]=""),"",_xlfn.XLOOKUP(draft_picks[[#This Row],[veto_drafter_team_id]],drafter_teams[id],drafter_teams[name]))</f>
        <v/>
      </c>
      <c r="Q1642" t="s">
        <v>15497</v>
      </c>
      <c r="R1642" t="str">
        <f>IF(OR(ISBLANK(draft_picks[[#This Row],[veto_override_drafter_id]]),draft_picks[[#This Row],[veto_override_drafter_id]]=""),"",_xlfn.XLOOKUP(draft_picks[[#This Row],[veto_override_drafter_id]],drafters[id],drafters[name]))</f>
        <v/>
      </c>
      <c r="S1642" t="s">
        <v>15497</v>
      </c>
      <c r="T1642" t="str">
        <f>IF(OR(ISBLANK(draft_picks[[#This Row],[veto_override_team_id]]),draft_picks[[#This Row],[veto_override_team_id]]=""),"",_xlfn.XLOOKUP(draft_picks[[#This Row],[veto_override_team_id]],drafter_teams[id],drafter_teams[name]))</f>
        <v/>
      </c>
    </row>
    <row r="1643" spans="1:20" x14ac:dyDescent="0.25">
      <c r="A1643" t="s">
        <v>86</v>
      </c>
      <c r="B1643" t="str">
        <f>_xlfn.XLOOKUP(draft_picks[[#This Row],[draft_id]],drafts[id],drafts[title])</f>
        <v>Oscar Winning Queer Films</v>
      </c>
      <c r="C1643" s="3">
        <v>2</v>
      </c>
      <c r="D1643">
        <f>IF(C1642&lt;draft_picks[[#This Row],[position]],1,IF(C1642&gt;draft_picks[[#This Row],[position]],D1642+1,IF(C1642=draft_picks[[#This Row],[position]],D1642+1)))</f>
        <v>8</v>
      </c>
      <c r="E1643" t="s">
        <v>8355</v>
      </c>
      <c r="F1643" t="str">
        <f>IF(ISBLANK(draft_picks[[#This Row],[movie_id]]),"",_xlfn.XLOOKUP(draft_picks[[#This Row],[movie_id]],drafts.movies[id],drafts.movies[movie_title]))</f>
        <v>Brokeback Mountain</v>
      </c>
      <c r="G1643" s="3" t="s">
        <v>957</v>
      </c>
      <c r="H1643" t="str">
        <f>IF(ISBLANK(draft_picks[[#This Row],[drafter_id]]),"",_xlfn.XLOOKUP(draft_picks[[#This Row],[drafter_id]],drafters[id],drafters[name]))</f>
        <v>Chris Feil</v>
      </c>
      <c r="J1643" t="str">
        <f>IF(ISBLANK(draft_picks[[#This Row],[drafter_team_id]]),"",_xlfn.XLOOKUP(draft_picks[[#This Row],[drafter_team_id]],drafter_teams[id],drafter_teams[name]))</f>
        <v/>
      </c>
      <c r="K1643" s="3" t="s">
        <v>15497</v>
      </c>
      <c r="L1643" t="s">
        <v>15497</v>
      </c>
      <c r="M1643" t="str">
        <f>IF(OR(ISBLANK(draft_picks[[#This Row],[veto_drafter_id]]),draft_picks[[#This Row],[veto_drafter_id]]=""),"",_xlfn.XLOOKUP(draft_picks[[#This Row],[veto_drafter_id]],drafters[id],drafters[name]))</f>
        <v/>
      </c>
      <c r="N1643" t="s">
        <v>15497</v>
      </c>
      <c r="O1643" t="str">
        <f>IF(OR(ISBLANK(draft_picks[[#This Row],[veto_drafter_team_id]]),draft_picks[[#This Row],[veto_drafter_team_id]]=""),"",_xlfn.XLOOKUP(draft_picks[[#This Row],[veto_drafter_team_id]],drafter_teams[id],drafter_teams[name]))</f>
        <v/>
      </c>
      <c r="Q1643" t="s">
        <v>15497</v>
      </c>
      <c r="R1643" t="str">
        <f>IF(OR(ISBLANK(draft_picks[[#This Row],[veto_override_drafter_id]]),draft_picks[[#This Row],[veto_override_drafter_id]]=""),"",_xlfn.XLOOKUP(draft_picks[[#This Row],[veto_override_drafter_id]],drafters[id],drafters[name]))</f>
        <v/>
      </c>
      <c r="S1643" t="s">
        <v>15497</v>
      </c>
      <c r="T1643" t="str">
        <f>IF(OR(ISBLANK(draft_picks[[#This Row],[veto_override_team_id]]),draft_picks[[#This Row],[veto_override_team_id]]=""),"",_xlfn.XLOOKUP(draft_picks[[#This Row],[veto_override_team_id]],drafter_teams[id],drafter_teams[name]))</f>
        <v/>
      </c>
    </row>
    <row r="1644" spans="1:20" x14ac:dyDescent="0.25">
      <c r="A1644" t="s">
        <v>86</v>
      </c>
      <c r="B1644" t="str">
        <f>_xlfn.XLOOKUP(draft_picks[[#This Row],[draft_id]],drafts[id],drafts[title])</f>
        <v>Oscar Winning Queer Films</v>
      </c>
      <c r="C1644" s="3">
        <v>1</v>
      </c>
      <c r="D1644">
        <f>IF(C1643&lt;draft_picks[[#This Row],[position]],1,IF(C1643&gt;draft_picks[[#This Row],[position]],D1643+1,IF(C1643=draft_picks[[#This Row],[position]],D1643+1)))</f>
        <v>9</v>
      </c>
      <c r="E1644" t="s">
        <v>7399</v>
      </c>
      <c r="F1644" t="str">
        <f>IF(ISBLANK(draft_picks[[#This Row],[movie_id]]),"",_xlfn.XLOOKUP(draft_picks[[#This Row],[movie_id]],drafts.movies[id],drafts.movies[movie_title]))</f>
        <v>Moonlight</v>
      </c>
      <c r="G1644" s="3" t="s">
        <v>799</v>
      </c>
      <c r="H1644" t="str">
        <f>IF(ISBLANK(draft_picks[[#This Row],[drafter_id]]),"",_xlfn.XLOOKUP(draft_picks[[#This Row],[drafter_id]],drafters[id],drafters[name]))</f>
        <v>Joe Reid</v>
      </c>
      <c r="J1644" t="str">
        <f>IF(ISBLANK(draft_picks[[#This Row],[drafter_team_id]]),"",_xlfn.XLOOKUP(draft_picks[[#This Row],[drafter_team_id]],drafter_teams[id],drafter_teams[name]))</f>
        <v/>
      </c>
      <c r="K1644" s="3" t="s">
        <v>15497</v>
      </c>
      <c r="L1644" t="s">
        <v>15497</v>
      </c>
      <c r="M1644" t="str">
        <f>IF(OR(ISBLANK(draft_picks[[#This Row],[veto_drafter_id]]),draft_picks[[#This Row],[veto_drafter_id]]=""),"",_xlfn.XLOOKUP(draft_picks[[#This Row],[veto_drafter_id]],drafters[id],drafters[name]))</f>
        <v/>
      </c>
      <c r="N1644" t="s">
        <v>15497</v>
      </c>
      <c r="O1644" t="str">
        <f>IF(OR(ISBLANK(draft_picks[[#This Row],[veto_drafter_team_id]]),draft_picks[[#This Row],[veto_drafter_team_id]]=""),"",_xlfn.XLOOKUP(draft_picks[[#This Row],[veto_drafter_team_id]],drafter_teams[id],drafter_teams[name]))</f>
        <v/>
      </c>
      <c r="Q1644" t="s">
        <v>15497</v>
      </c>
      <c r="R1644" t="str">
        <f>IF(OR(ISBLANK(draft_picks[[#This Row],[veto_override_drafter_id]]),draft_picks[[#This Row],[veto_override_drafter_id]]=""),"",_xlfn.XLOOKUP(draft_picks[[#This Row],[veto_override_drafter_id]],drafters[id],drafters[name]))</f>
        <v/>
      </c>
      <c r="S1644" t="s">
        <v>15497</v>
      </c>
      <c r="T1644" t="str">
        <f>IF(OR(ISBLANK(draft_picks[[#This Row],[veto_override_team_id]]),draft_picks[[#This Row],[veto_override_team_id]]=""),"",_xlfn.XLOOKUP(draft_picks[[#This Row],[veto_override_team_id]],drafter_teams[id],drafter_teams[name]))</f>
        <v/>
      </c>
    </row>
    <row r="1645" spans="1:20" x14ac:dyDescent="0.25">
      <c r="A1645" t="s">
        <v>184</v>
      </c>
      <c r="B1645" t="str">
        <f>_xlfn.XLOOKUP(draft_picks[[#This Row],[draft_id]],drafts[id],drafts[title])</f>
        <v>Thanksgiving Weekend</v>
      </c>
      <c r="C1645" s="3">
        <v>7</v>
      </c>
      <c r="D1645">
        <f>IF(C1644&lt;draft_picks[[#This Row],[position]],1,IF(C1644&gt;draft_picks[[#This Row],[position]],D1644+1,IF(C1644=draft_picks[[#This Row],[position]],D1644+1)))</f>
        <v>1</v>
      </c>
      <c r="E1645" t="s">
        <v>5737</v>
      </c>
      <c r="F1645" t="str">
        <f>IF(ISBLANK(draft_picks[[#This Row],[movie_id]]),"",_xlfn.XLOOKUP(draft_picks[[#This Row],[movie_id]],drafts.movies[id],drafts.movies[movie_title]))</f>
        <v>Creed II</v>
      </c>
      <c r="G1645" s="3" t="s">
        <v>781</v>
      </c>
      <c r="H1645" t="str">
        <f>IF(ISBLANK(draft_picks[[#This Row],[drafter_id]]),"",_xlfn.XLOOKUP(draft_picks[[#This Row],[drafter_id]],drafters[id],drafters[name]))</f>
        <v>Adam B. Vary</v>
      </c>
      <c r="J1645" t="str">
        <f>IF(ISBLANK(draft_picks[[#This Row],[drafter_team_id]]),"",_xlfn.XLOOKUP(draft_picks[[#This Row],[drafter_team_id]],drafter_teams[id],drafter_teams[name]))</f>
        <v/>
      </c>
      <c r="K1645" s="3" t="s">
        <v>15497</v>
      </c>
      <c r="L1645" t="s">
        <v>15497</v>
      </c>
      <c r="M1645" t="str">
        <f>IF(OR(ISBLANK(draft_picks[[#This Row],[veto_drafter_id]]),draft_picks[[#This Row],[veto_drafter_id]]=""),"",_xlfn.XLOOKUP(draft_picks[[#This Row],[veto_drafter_id]],drafters[id],drafters[name]))</f>
        <v/>
      </c>
      <c r="N1645" t="s">
        <v>15497</v>
      </c>
      <c r="O1645" t="str">
        <f>IF(OR(ISBLANK(draft_picks[[#This Row],[veto_drafter_team_id]]),draft_picks[[#This Row],[veto_drafter_team_id]]=""),"",_xlfn.XLOOKUP(draft_picks[[#This Row],[veto_drafter_team_id]],drafter_teams[id],drafter_teams[name]))</f>
        <v/>
      </c>
      <c r="Q1645" t="s">
        <v>15497</v>
      </c>
      <c r="R1645" t="str">
        <f>IF(OR(ISBLANK(draft_picks[[#This Row],[veto_override_drafter_id]]),draft_picks[[#This Row],[veto_override_drafter_id]]=""),"",_xlfn.XLOOKUP(draft_picks[[#This Row],[veto_override_drafter_id]],drafters[id],drafters[name]))</f>
        <v/>
      </c>
      <c r="S1645" t="s">
        <v>15497</v>
      </c>
      <c r="T1645" t="str">
        <f>IF(OR(ISBLANK(draft_picks[[#This Row],[veto_override_team_id]]),draft_picks[[#This Row],[veto_override_team_id]]=""),"",_xlfn.XLOOKUP(draft_picks[[#This Row],[veto_override_team_id]],drafter_teams[id],drafter_teams[name]))</f>
        <v/>
      </c>
    </row>
    <row r="1646" spans="1:20" x14ac:dyDescent="0.25">
      <c r="A1646" t="s">
        <v>184</v>
      </c>
      <c r="B1646" t="str">
        <f>_xlfn.XLOOKUP(draft_picks[[#This Row],[draft_id]],drafts[id],drafts[title])</f>
        <v>Thanksgiving Weekend</v>
      </c>
      <c r="C1646" s="3">
        <v>6</v>
      </c>
      <c r="D1646">
        <f>IF(C1645&lt;draft_picks[[#This Row],[position]],1,IF(C1645&gt;draft_picks[[#This Row],[position]],D1645+1,IF(C1645=draft_picks[[#This Row],[position]],D1645+1)))</f>
        <v>2</v>
      </c>
      <c r="E1646" t="s">
        <v>5940</v>
      </c>
      <c r="F1646" t="str">
        <f>IF(ISBLANK(draft_picks[[#This Row],[movie_id]]),"",_xlfn.XLOOKUP(draft_picks[[#This Row],[movie_id]],drafts.movies[id],drafts.movies[movie_title]))</f>
        <v>Star Trek IV: The Voyage Home</v>
      </c>
      <c r="G1646" s="3" t="s">
        <v>781</v>
      </c>
      <c r="H1646" t="str">
        <f>IF(ISBLANK(draft_picks[[#This Row],[drafter_id]]),"",_xlfn.XLOOKUP(draft_picks[[#This Row],[drafter_id]],drafters[id],drafters[name]))</f>
        <v>Adam B. Vary</v>
      </c>
      <c r="J1646" t="str">
        <f>IF(ISBLANK(draft_picks[[#This Row],[drafter_team_id]]),"",_xlfn.XLOOKUP(draft_picks[[#This Row],[drafter_team_id]],drafter_teams[id],drafter_teams[name]))</f>
        <v/>
      </c>
      <c r="K1646" s="3" t="s">
        <v>15497</v>
      </c>
      <c r="L1646" t="s">
        <v>15497</v>
      </c>
      <c r="M1646" t="str">
        <f>IF(OR(ISBLANK(draft_picks[[#This Row],[veto_drafter_id]]),draft_picks[[#This Row],[veto_drafter_id]]=""),"",_xlfn.XLOOKUP(draft_picks[[#This Row],[veto_drafter_id]],drafters[id],drafters[name]))</f>
        <v/>
      </c>
      <c r="N1646" t="s">
        <v>15497</v>
      </c>
      <c r="O1646" t="str">
        <f>IF(OR(ISBLANK(draft_picks[[#This Row],[veto_drafter_team_id]]),draft_picks[[#This Row],[veto_drafter_team_id]]=""),"",_xlfn.XLOOKUP(draft_picks[[#This Row],[veto_drafter_team_id]],drafter_teams[id],drafter_teams[name]))</f>
        <v/>
      </c>
      <c r="Q1646" t="s">
        <v>15497</v>
      </c>
      <c r="R1646" t="str">
        <f>IF(OR(ISBLANK(draft_picks[[#This Row],[veto_override_drafter_id]]),draft_picks[[#This Row],[veto_override_drafter_id]]=""),"",_xlfn.XLOOKUP(draft_picks[[#This Row],[veto_override_drafter_id]],drafters[id],drafters[name]))</f>
        <v/>
      </c>
      <c r="S1646" t="s">
        <v>15497</v>
      </c>
      <c r="T1646" t="str">
        <f>IF(OR(ISBLANK(draft_picks[[#This Row],[veto_override_team_id]]),draft_picks[[#This Row],[veto_override_team_id]]=""),"",_xlfn.XLOOKUP(draft_picks[[#This Row],[veto_override_team_id]],drafter_teams[id],drafter_teams[name]))</f>
        <v/>
      </c>
    </row>
    <row r="1647" spans="1:20" x14ac:dyDescent="0.25">
      <c r="A1647" t="s">
        <v>184</v>
      </c>
      <c r="B1647" t="str">
        <f>_xlfn.XLOOKUP(draft_picks[[#This Row],[draft_id]],drafts[id],drafts[title])</f>
        <v>Thanksgiving Weekend</v>
      </c>
      <c r="C1647" s="3">
        <v>5</v>
      </c>
      <c r="D1647">
        <f>IF(C1646&lt;draft_picks[[#This Row],[position]],1,IF(C1646&gt;draft_picks[[#This Row],[position]],D1646+1,IF(C1646=draft_picks[[#This Row],[position]],D1646+1)))</f>
        <v>3</v>
      </c>
      <c r="E1647" t="s">
        <v>1748</v>
      </c>
      <c r="F1647" t="str">
        <f>IF(ISBLANK(draft_picks[[#This Row],[movie_id]]),"",_xlfn.XLOOKUP(draft_picks[[#This Row],[movie_id]],drafts.movies[id],drafts.movies[movie_title]))</f>
        <v>Mrs. Doubtfire</v>
      </c>
      <c r="G1647" s="3" t="s">
        <v>981</v>
      </c>
      <c r="H1647" t="str">
        <f>IF(ISBLANK(draft_picks[[#This Row],[drafter_id]]),"",_xlfn.XLOOKUP(draft_picks[[#This Row],[drafter_id]],drafters[id],drafters[name]))</f>
        <v>Alicia Lutes</v>
      </c>
      <c r="J1647" t="str">
        <f>IF(ISBLANK(draft_picks[[#This Row],[drafter_team_id]]),"",_xlfn.XLOOKUP(draft_picks[[#This Row],[drafter_team_id]],drafter_teams[id],drafter_teams[name]))</f>
        <v/>
      </c>
      <c r="K1647" s="3" t="s">
        <v>15497</v>
      </c>
      <c r="L1647" t="s">
        <v>15497</v>
      </c>
      <c r="M1647" t="str">
        <f>IF(OR(ISBLANK(draft_picks[[#This Row],[veto_drafter_id]]),draft_picks[[#This Row],[veto_drafter_id]]=""),"",_xlfn.XLOOKUP(draft_picks[[#This Row],[veto_drafter_id]],drafters[id],drafters[name]))</f>
        <v/>
      </c>
      <c r="N1647" t="s">
        <v>15497</v>
      </c>
      <c r="O1647" t="str">
        <f>IF(OR(ISBLANK(draft_picks[[#This Row],[veto_drafter_team_id]]),draft_picks[[#This Row],[veto_drafter_team_id]]=""),"",_xlfn.XLOOKUP(draft_picks[[#This Row],[veto_drafter_team_id]],drafter_teams[id],drafter_teams[name]))</f>
        <v/>
      </c>
      <c r="Q1647" t="s">
        <v>15497</v>
      </c>
      <c r="R1647" t="str">
        <f>IF(OR(ISBLANK(draft_picks[[#This Row],[veto_override_drafter_id]]),draft_picks[[#This Row],[veto_override_drafter_id]]=""),"",_xlfn.XLOOKUP(draft_picks[[#This Row],[veto_override_drafter_id]],drafters[id],drafters[name]))</f>
        <v/>
      </c>
      <c r="S1647" t="s">
        <v>15497</v>
      </c>
      <c r="T1647" t="str">
        <f>IF(OR(ISBLANK(draft_picks[[#This Row],[veto_override_team_id]]),draft_picks[[#This Row],[veto_override_team_id]]=""),"",_xlfn.XLOOKUP(draft_picks[[#This Row],[veto_override_team_id]],drafter_teams[id],drafter_teams[name]))</f>
        <v/>
      </c>
    </row>
    <row r="1648" spans="1:20" x14ac:dyDescent="0.25">
      <c r="A1648" t="s">
        <v>184</v>
      </c>
      <c r="B1648" t="str">
        <f>_xlfn.XLOOKUP(draft_picks[[#This Row],[draft_id]],drafts[id],drafts[title])</f>
        <v>Thanksgiving Weekend</v>
      </c>
      <c r="C1648" s="3">
        <v>4</v>
      </c>
      <c r="D1648">
        <f>IF(C1647&lt;draft_picks[[#This Row],[position]],1,IF(C1647&gt;draft_picks[[#This Row],[position]],D1647+1,IF(C1647=draft_picks[[#This Row],[position]],D1647+1)))</f>
        <v>4</v>
      </c>
      <c r="E1648" t="s">
        <v>5611</v>
      </c>
      <c r="F1648" t="str">
        <f>IF(ISBLANK(draft_picks[[#This Row],[movie_id]]),"",_xlfn.XLOOKUP(draft_picks[[#This Row],[movie_id]],drafts.movies[id],drafts.movies[movie_title]))</f>
        <v>Frozen</v>
      </c>
      <c r="G1648" s="3" t="s">
        <v>781</v>
      </c>
      <c r="H1648" t="str">
        <f>IF(ISBLANK(draft_picks[[#This Row],[drafter_id]]),"",_xlfn.XLOOKUP(draft_picks[[#This Row],[drafter_id]],drafters[id],drafters[name]))</f>
        <v>Adam B. Vary</v>
      </c>
      <c r="J1648" t="str">
        <f>IF(ISBLANK(draft_picks[[#This Row],[drafter_team_id]]),"",_xlfn.XLOOKUP(draft_picks[[#This Row],[drafter_team_id]],drafter_teams[id],drafter_teams[name]))</f>
        <v/>
      </c>
      <c r="K1648" s="3" t="s">
        <v>15497</v>
      </c>
      <c r="L1648" t="s">
        <v>15497</v>
      </c>
      <c r="M1648" t="str">
        <f>IF(OR(ISBLANK(draft_picks[[#This Row],[veto_drafter_id]]),draft_picks[[#This Row],[veto_drafter_id]]=""),"",_xlfn.XLOOKUP(draft_picks[[#This Row],[veto_drafter_id]],drafters[id],drafters[name]))</f>
        <v/>
      </c>
      <c r="N1648" t="s">
        <v>15497</v>
      </c>
      <c r="O1648" t="str">
        <f>IF(OR(ISBLANK(draft_picks[[#This Row],[veto_drafter_team_id]]),draft_picks[[#This Row],[veto_drafter_team_id]]=""),"",_xlfn.XLOOKUP(draft_picks[[#This Row],[veto_drafter_team_id]],drafter_teams[id],drafter_teams[name]))</f>
        <v/>
      </c>
      <c r="Q1648" t="s">
        <v>15497</v>
      </c>
      <c r="R1648" t="str">
        <f>IF(OR(ISBLANK(draft_picks[[#This Row],[veto_override_drafter_id]]),draft_picks[[#This Row],[veto_override_drafter_id]]=""),"",_xlfn.XLOOKUP(draft_picks[[#This Row],[veto_override_drafter_id]],drafters[id],drafters[name]))</f>
        <v/>
      </c>
      <c r="S1648" t="s">
        <v>15497</v>
      </c>
      <c r="T1648" t="str">
        <f>IF(OR(ISBLANK(draft_picks[[#This Row],[veto_override_team_id]]),draft_picks[[#This Row],[veto_override_team_id]]=""),"",_xlfn.XLOOKUP(draft_picks[[#This Row],[veto_override_team_id]],drafter_teams[id],drafter_teams[name]))</f>
        <v/>
      </c>
    </row>
    <row r="1649" spans="1:20" x14ac:dyDescent="0.25">
      <c r="A1649" t="s">
        <v>184</v>
      </c>
      <c r="B1649" t="str">
        <f>_xlfn.XLOOKUP(draft_picks[[#This Row],[draft_id]],drafts[id],drafts[title])</f>
        <v>Thanksgiving Weekend</v>
      </c>
      <c r="C1649" s="3">
        <v>3</v>
      </c>
      <c r="D1649">
        <f>IF(C1648&lt;draft_picks[[#This Row],[position]],1,IF(C1648&gt;draft_picks[[#This Row],[position]],D1648+1,IF(C1648=draft_picks[[#This Row],[position]],D1648+1)))</f>
        <v>5</v>
      </c>
      <c r="E1649" t="s">
        <v>2655</v>
      </c>
      <c r="F1649" t="str">
        <f>IF(ISBLANK(draft_picks[[#This Row],[movie_id]]),"",_xlfn.XLOOKUP(draft_picks[[#This Row],[movie_id]],drafts.movies[id],drafts.movies[movie_title]))</f>
        <v>Knives Out</v>
      </c>
      <c r="G1649" s="3" t="s">
        <v>981</v>
      </c>
      <c r="H1649" t="str">
        <f>IF(ISBLANK(draft_picks[[#This Row],[drafter_id]]),"",_xlfn.XLOOKUP(draft_picks[[#This Row],[drafter_id]],drafters[id],drafters[name]))</f>
        <v>Alicia Lutes</v>
      </c>
      <c r="J1649" t="str">
        <f>IF(ISBLANK(draft_picks[[#This Row],[drafter_team_id]]),"",_xlfn.XLOOKUP(draft_picks[[#This Row],[drafter_team_id]],drafter_teams[id],drafter_teams[name]))</f>
        <v/>
      </c>
      <c r="K1649" s="3" t="s">
        <v>15497</v>
      </c>
      <c r="L1649" t="s">
        <v>15497</v>
      </c>
      <c r="M1649" t="str">
        <f>IF(OR(ISBLANK(draft_picks[[#This Row],[veto_drafter_id]]),draft_picks[[#This Row],[veto_drafter_id]]=""),"",_xlfn.XLOOKUP(draft_picks[[#This Row],[veto_drafter_id]],drafters[id],drafters[name]))</f>
        <v/>
      </c>
      <c r="N1649" t="s">
        <v>15497</v>
      </c>
      <c r="O1649" t="str">
        <f>IF(OR(ISBLANK(draft_picks[[#This Row],[veto_drafter_team_id]]),draft_picks[[#This Row],[veto_drafter_team_id]]=""),"",_xlfn.XLOOKUP(draft_picks[[#This Row],[veto_drafter_team_id]],drafter_teams[id],drafter_teams[name]))</f>
        <v/>
      </c>
      <c r="Q1649" t="s">
        <v>15497</v>
      </c>
      <c r="R1649" t="str">
        <f>IF(OR(ISBLANK(draft_picks[[#This Row],[veto_override_drafter_id]]),draft_picks[[#This Row],[veto_override_drafter_id]]=""),"",_xlfn.XLOOKUP(draft_picks[[#This Row],[veto_override_drafter_id]],drafters[id],drafters[name]))</f>
        <v/>
      </c>
      <c r="S1649" t="s">
        <v>15497</v>
      </c>
      <c r="T1649" t="str">
        <f>IF(OR(ISBLANK(draft_picks[[#This Row],[veto_override_team_id]]),draft_picks[[#This Row],[veto_override_team_id]]=""),"",_xlfn.XLOOKUP(draft_picks[[#This Row],[veto_override_team_id]],drafter_teams[id],drafter_teams[name]))</f>
        <v/>
      </c>
    </row>
    <row r="1650" spans="1:20" x14ac:dyDescent="0.25">
      <c r="A1650" t="s">
        <v>184</v>
      </c>
      <c r="B1650" t="str">
        <f>_xlfn.XLOOKUP(draft_picks[[#This Row],[draft_id]],drafts[id],drafts[title])</f>
        <v>Thanksgiving Weekend</v>
      </c>
      <c r="C1650" s="3">
        <v>2</v>
      </c>
      <c r="D1650">
        <f>IF(C1649&lt;draft_picks[[#This Row],[position]],1,IF(C1649&gt;draft_picks[[#This Row],[position]],D1649+1,IF(C1649=draft_picks[[#This Row],[position]],D1649+1)))</f>
        <v>6</v>
      </c>
      <c r="E1650" t="s">
        <v>7357</v>
      </c>
      <c r="F1650" t="str">
        <f>IF(ISBLANK(draft_picks[[#This Row],[movie_id]]),"",_xlfn.XLOOKUP(draft_picks[[#This Row],[movie_id]],drafts.movies[id],drafts.movies[movie_title]))</f>
        <v>Coco</v>
      </c>
      <c r="G1650" s="3" t="s">
        <v>781</v>
      </c>
      <c r="H1650" t="str">
        <f>IF(ISBLANK(draft_picks[[#This Row],[drafter_id]]),"",_xlfn.XLOOKUP(draft_picks[[#This Row],[drafter_id]],drafters[id],drafters[name]))</f>
        <v>Adam B. Vary</v>
      </c>
      <c r="J1650" t="str">
        <f>IF(ISBLANK(draft_picks[[#This Row],[drafter_team_id]]),"",_xlfn.XLOOKUP(draft_picks[[#This Row],[drafter_team_id]],drafter_teams[id],drafter_teams[name]))</f>
        <v/>
      </c>
      <c r="K1650" s="3" t="s">
        <v>15497</v>
      </c>
      <c r="L1650" t="s">
        <v>15497</v>
      </c>
      <c r="M1650" t="str">
        <f>IF(OR(ISBLANK(draft_picks[[#This Row],[veto_drafter_id]]),draft_picks[[#This Row],[veto_drafter_id]]=""),"",_xlfn.XLOOKUP(draft_picks[[#This Row],[veto_drafter_id]],drafters[id],drafters[name]))</f>
        <v/>
      </c>
      <c r="N1650" t="s">
        <v>15497</v>
      </c>
      <c r="O1650" t="str">
        <f>IF(OR(ISBLANK(draft_picks[[#This Row],[veto_drafter_team_id]]),draft_picks[[#This Row],[veto_drafter_team_id]]=""),"",_xlfn.XLOOKUP(draft_picks[[#This Row],[veto_drafter_team_id]],drafter_teams[id],drafter_teams[name]))</f>
        <v/>
      </c>
      <c r="Q1650" t="s">
        <v>15497</v>
      </c>
      <c r="R1650" t="str">
        <f>IF(OR(ISBLANK(draft_picks[[#This Row],[veto_override_drafter_id]]),draft_picks[[#This Row],[veto_override_drafter_id]]=""),"",_xlfn.XLOOKUP(draft_picks[[#This Row],[veto_override_drafter_id]],drafters[id],drafters[name]))</f>
        <v/>
      </c>
      <c r="S1650" t="s">
        <v>15497</v>
      </c>
      <c r="T1650" t="str">
        <f>IF(OR(ISBLANK(draft_picks[[#This Row],[veto_override_team_id]]),draft_picks[[#This Row],[veto_override_team_id]]=""),"",_xlfn.XLOOKUP(draft_picks[[#This Row],[veto_override_team_id]],drafter_teams[id],drafter_teams[name]))</f>
        <v/>
      </c>
    </row>
    <row r="1651" spans="1:20" x14ac:dyDescent="0.25">
      <c r="A1651" t="s">
        <v>184</v>
      </c>
      <c r="B1651" t="str">
        <f>_xlfn.XLOOKUP(draft_picks[[#This Row],[draft_id]],drafts[id],drafts[title])</f>
        <v>Thanksgiving Weekend</v>
      </c>
      <c r="C1651" s="3">
        <v>1</v>
      </c>
      <c r="D1651">
        <f>IF(C1650&lt;draft_picks[[#This Row],[position]],1,IF(C1650&gt;draft_picks[[#This Row],[position]],D1650+1,IF(C1650=draft_picks[[#This Row],[position]],D1650+1)))</f>
        <v>7</v>
      </c>
      <c r="E1651" t="s">
        <v>2102</v>
      </c>
      <c r="F1651" t="str">
        <f>IF(ISBLANK(draft_picks[[#This Row],[movie_id]]),"",_xlfn.XLOOKUP(draft_picks[[#This Row],[movie_id]],drafts.movies[id],drafts.movies[movie_title]))</f>
        <v>Toy Story 2</v>
      </c>
      <c r="G1651" s="3" t="s">
        <v>981</v>
      </c>
      <c r="H1651" t="str">
        <f>IF(ISBLANK(draft_picks[[#This Row],[drafter_id]]),"",_xlfn.XLOOKUP(draft_picks[[#This Row],[drafter_id]],drafters[id],drafters[name]))</f>
        <v>Alicia Lutes</v>
      </c>
      <c r="J1651" t="str">
        <f>IF(ISBLANK(draft_picks[[#This Row],[drafter_team_id]]),"",_xlfn.XLOOKUP(draft_picks[[#This Row],[drafter_team_id]],drafter_teams[id],drafter_teams[name]))</f>
        <v/>
      </c>
      <c r="K1651" s="3" t="s">
        <v>15497</v>
      </c>
      <c r="L1651" t="s">
        <v>15497</v>
      </c>
      <c r="M1651" t="str">
        <f>IF(OR(ISBLANK(draft_picks[[#This Row],[veto_drafter_id]]),draft_picks[[#This Row],[veto_drafter_id]]=""),"",_xlfn.XLOOKUP(draft_picks[[#This Row],[veto_drafter_id]],drafters[id],drafters[name]))</f>
        <v/>
      </c>
      <c r="N1651" t="s">
        <v>15497</v>
      </c>
      <c r="O1651" t="str">
        <f>IF(OR(ISBLANK(draft_picks[[#This Row],[veto_drafter_team_id]]),draft_picks[[#This Row],[veto_drafter_team_id]]=""),"",_xlfn.XLOOKUP(draft_picks[[#This Row],[veto_drafter_team_id]],drafter_teams[id],drafter_teams[name]))</f>
        <v/>
      </c>
      <c r="Q1651" t="s">
        <v>15497</v>
      </c>
      <c r="R1651" t="str">
        <f>IF(OR(ISBLANK(draft_picks[[#This Row],[veto_override_drafter_id]]),draft_picks[[#This Row],[veto_override_drafter_id]]=""),"",_xlfn.XLOOKUP(draft_picks[[#This Row],[veto_override_drafter_id]],drafters[id],drafters[name]))</f>
        <v/>
      </c>
      <c r="S1651" t="s">
        <v>15497</v>
      </c>
      <c r="T1651" t="str">
        <f>IF(OR(ISBLANK(draft_picks[[#This Row],[veto_override_team_id]]),draft_picks[[#This Row],[veto_override_team_id]]=""),"",_xlfn.XLOOKUP(draft_picks[[#This Row],[veto_override_team_id]],drafter_teams[id],drafter_teams[name]))</f>
        <v/>
      </c>
    </row>
    <row r="1652" spans="1:20" x14ac:dyDescent="0.25">
      <c r="A1652" t="s">
        <v>568</v>
      </c>
      <c r="B1652" t="str">
        <f>_xlfn.XLOOKUP(draft_picks[[#This Row],[draft_id]],drafts[id],drafts[title])</f>
        <v>Disney Channel Original Movies</v>
      </c>
      <c r="C1652" s="3">
        <v>7</v>
      </c>
      <c r="D1652">
        <f>IF(C1651&lt;draft_picks[[#This Row],[position]],1,IF(C1651&gt;draft_picks[[#This Row],[position]],D1651+1,IF(C1651=draft_picks[[#This Row],[position]],D1651+1)))</f>
        <v>1</v>
      </c>
      <c r="E1652" t="s">
        <v>3963</v>
      </c>
      <c r="F1652" t="str">
        <f>IF(ISBLANK(draft_picks[[#This Row],[movie_id]]),"",_xlfn.XLOOKUP(draft_picks[[#This Row],[movie_id]],drafts.movies[id],drafts.movies[movie_title]))</f>
        <v>Cadet Kelly</v>
      </c>
      <c r="G1652" s="3" t="s">
        <v>1199</v>
      </c>
      <c r="H1652" t="str">
        <f>IF(ISBLANK(draft_picks[[#This Row],[drafter_id]]),"",_xlfn.XLOOKUP(draft_picks[[#This Row],[drafter_id]],drafters[id],drafters[name]))</f>
        <v>Sarah Sterling</v>
      </c>
      <c r="J1652" t="str">
        <f>IF(ISBLANK(draft_picks[[#This Row],[drafter_team_id]]),"",_xlfn.XLOOKUP(draft_picks[[#This Row],[drafter_team_id]],drafter_teams[id],drafter_teams[name]))</f>
        <v/>
      </c>
      <c r="K1652" s="3" t="s">
        <v>15497</v>
      </c>
      <c r="L1652" t="s">
        <v>15497</v>
      </c>
      <c r="M1652" t="str">
        <f>IF(OR(ISBLANK(draft_picks[[#This Row],[veto_drafter_id]]),draft_picks[[#This Row],[veto_drafter_id]]=""),"",_xlfn.XLOOKUP(draft_picks[[#This Row],[veto_drafter_id]],drafters[id],drafters[name]))</f>
        <v/>
      </c>
      <c r="N1652" t="s">
        <v>15497</v>
      </c>
      <c r="O1652" t="str">
        <f>IF(OR(ISBLANK(draft_picks[[#This Row],[veto_drafter_team_id]]),draft_picks[[#This Row],[veto_drafter_team_id]]=""),"",_xlfn.XLOOKUP(draft_picks[[#This Row],[veto_drafter_team_id]],drafter_teams[id],drafter_teams[name]))</f>
        <v/>
      </c>
      <c r="Q1652" t="s">
        <v>15497</v>
      </c>
      <c r="R1652" t="str">
        <f>IF(OR(ISBLANK(draft_picks[[#This Row],[veto_override_drafter_id]]),draft_picks[[#This Row],[veto_override_drafter_id]]=""),"",_xlfn.XLOOKUP(draft_picks[[#This Row],[veto_override_drafter_id]],drafters[id],drafters[name]))</f>
        <v/>
      </c>
      <c r="S1652" t="s">
        <v>15497</v>
      </c>
      <c r="T1652" t="str">
        <f>IF(OR(ISBLANK(draft_picks[[#This Row],[veto_override_team_id]]),draft_picks[[#This Row],[veto_override_team_id]]=""),"",_xlfn.XLOOKUP(draft_picks[[#This Row],[veto_override_team_id]],drafter_teams[id],drafter_teams[name]))</f>
        <v/>
      </c>
    </row>
    <row r="1653" spans="1:20" x14ac:dyDescent="0.25">
      <c r="A1653" t="s">
        <v>568</v>
      </c>
      <c r="B1653" t="str">
        <f>_xlfn.XLOOKUP(draft_picks[[#This Row],[draft_id]],drafts[id],drafts[title])</f>
        <v>Disney Channel Original Movies</v>
      </c>
      <c r="C1653" s="3">
        <v>6</v>
      </c>
      <c r="D1653">
        <f>IF(C1652&lt;draft_picks[[#This Row],[position]],1,IF(C1652&gt;draft_picks[[#This Row],[position]],D1652+1,IF(C1652=draft_picks[[#This Row],[position]],D1652+1)))</f>
        <v>2</v>
      </c>
      <c r="E1653" t="s">
        <v>8319</v>
      </c>
      <c r="F1653" t="str">
        <f>IF(ISBLANK(draft_picks[[#This Row],[movie_id]]),"",_xlfn.XLOOKUP(draft_picks[[#This Row],[movie_id]],drafts.movies[id],drafts.movies[movie_title]))</f>
        <v>The Thirteenth Year</v>
      </c>
      <c r="G1653" s="3" t="s">
        <v>1199</v>
      </c>
      <c r="H1653" t="str">
        <f>IF(ISBLANK(draft_picks[[#This Row],[drafter_id]]),"",_xlfn.XLOOKUP(draft_picks[[#This Row],[drafter_id]],drafters[id],drafters[name]))</f>
        <v>Sarah Sterling</v>
      </c>
      <c r="J1653" t="str">
        <f>IF(ISBLANK(draft_picks[[#This Row],[drafter_team_id]]),"",_xlfn.XLOOKUP(draft_picks[[#This Row],[drafter_team_id]],drafter_teams[id],drafter_teams[name]))</f>
        <v/>
      </c>
      <c r="K1653" s="3" t="s">
        <v>15497</v>
      </c>
      <c r="L1653" t="s">
        <v>15497</v>
      </c>
      <c r="M1653" t="str">
        <f>IF(OR(ISBLANK(draft_picks[[#This Row],[veto_drafter_id]]),draft_picks[[#This Row],[veto_drafter_id]]=""),"",_xlfn.XLOOKUP(draft_picks[[#This Row],[veto_drafter_id]],drafters[id],drafters[name]))</f>
        <v/>
      </c>
      <c r="N1653" t="s">
        <v>15497</v>
      </c>
      <c r="O1653" t="str">
        <f>IF(OR(ISBLANK(draft_picks[[#This Row],[veto_drafter_team_id]]),draft_picks[[#This Row],[veto_drafter_team_id]]=""),"",_xlfn.XLOOKUP(draft_picks[[#This Row],[veto_drafter_team_id]],drafter_teams[id],drafter_teams[name]))</f>
        <v/>
      </c>
      <c r="Q1653" t="s">
        <v>15497</v>
      </c>
      <c r="R1653" t="str">
        <f>IF(OR(ISBLANK(draft_picks[[#This Row],[veto_override_drafter_id]]),draft_picks[[#This Row],[veto_override_drafter_id]]=""),"",_xlfn.XLOOKUP(draft_picks[[#This Row],[veto_override_drafter_id]],drafters[id],drafters[name]))</f>
        <v/>
      </c>
      <c r="S1653" t="s">
        <v>15497</v>
      </c>
      <c r="T1653" t="str">
        <f>IF(OR(ISBLANK(draft_picks[[#This Row],[veto_override_team_id]]),draft_picks[[#This Row],[veto_override_team_id]]=""),"",_xlfn.XLOOKUP(draft_picks[[#This Row],[veto_override_team_id]],drafter_teams[id],drafter_teams[name]))</f>
        <v/>
      </c>
    </row>
    <row r="1654" spans="1:20" x14ac:dyDescent="0.25">
      <c r="A1654" t="s">
        <v>568</v>
      </c>
      <c r="B1654" t="str">
        <f>_xlfn.XLOOKUP(draft_picks[[#This Row],[draft_id]],drafts[id],drafts[title])</f>
        <v>Disney Channel Original Movies</v>
      </c>
      <c r="C1654" s="3">
        <v>5</v>
      </c>
      <c r="D1654">
        <f>IF(C1653&lt;draft_picks[[#This Row],[position]],1,IF(C1653&gt;draft_picks[[#This Row],[position]],D1653+1,IF(C1653=draft_picks[[#This Row],[position]],D1653+1)))</f>
        <v>3</v>
      </c>
      <c r="E1654" t="s">
        <v>7111</v>
      </c>
      <c r="F1654" t="str">
        <f>IF(ISBLANK(draft_picks[[#This Row],[movie_id]]),"",_xlfn.XLOOKUP(draft_picks[[#This Row],[movie_id]],drafts.movies[id],drafts.movies[movie_title]))</f>
        <v>The Luck of the Irish</v>
      </c>
      <c r="G1654" s="3" t="s">
        <v>837</v>
      </c>
      <c r="H1654" t="str">
        <f>IF(ISBLANK(draft_picks[[#This Row],[drafter_id]]),"",_xlfn.XLOOKUP(draft_picks[[#This Row],[drafter_id]],drafters[id],drafters[name]))</f>
        <v>Ash Crossan</v>
      </c>
      <c r="J1654" t="str">
        <f>IF(ISBLANK(draft_picks[[#This Row],[drafter_team_id]]),"",_xlfn.XLOOKUP(draft_picks[[#This Row],[drafter_team_id]],drafter_teams[id],drafter_teams[name]))</f>
        <v/>
      </c>
      <c r="K1654" s="3" t="s">
        <v>15497</v>
      </c>
      <c r="L1654" t="s">
        <v>15497</v>
      </c>
      <c r="M1654" t="str">
        <f>IF(OR(ISBLANK(draft_picks[[#This Row],[veto_drafter_id]]),draft_picks[[#This Row],[veto_drafter_id]]=""),"",_xlfn.XLOOKUP(draft_picks[[#This Row],[veto_drafter_id]],drafters[id],drafters[name]))</f>
        <v/>
      </c>
      <c r="N1654" t="s">
        <v>15497</v>
      </c>
      <c r="O1654" t="str">
        <f>IF(OR(ISBLANK(draft_picks[[#This Row],[veto_drafter_team_id]]),draft_picks[[#This Row],[veto_drafter_team_id]]=""),"",_xlfn.XLOOKUP(draft_picks[[#This Row],[veto_drafter_team_id]],drafter_teams[id],drafter_teams[name]))</f>
        <v/>
      </c>
      <c r="Q1654" t="s">
        <v>15497</v>
      </c>
      <c r="R1654" t="str">
        <f>IF(OR(ISBLANK(draft_picks[[#This Row],[veto_override_drafter_id]]),draft_picks[[#This Row],[veto_override_drafter_id]]=""),"",_xlfn.XLOOKUP(draft_picks[[#This Row],[veto_override_drafter_id]],drafters[id],drafters[name]))</f>
        <v/>
      </c>
      <c r="S1654" t="s">
        <v>15497</v>
      </c>
      <c r="T1654" t="str">
        <f>IF(OR(ISBLANK(draft_picks[[#This Row],[veto_override_team_id]]),draft_picks[[#This Row],[veto_override_team_id]]=""),"",_xlfn.XLOOKUP(draft_picks[[#This Row],[veto_override_team_id]],drafter_teams[id],drafter_teams[name]))</f>
        <v/>
      </c>
    </row>
    <row r="1655" spans="1:20" x14ac:dyDescent="0.25">
      <c r="A1655" t="s">
        <v>568</v>
      </c>
      <c r="B1655" t="str">
        <f>_xlfn.XLOOKUP(draft_picks[[#This Row],[draft_id]],drafts[id],drafts[title])</f>
        <v>Disney Channel Original Movies</v>
      </c>
      <c r="C1655" s="3">
        <v>4</v>
      </c>
      <c r="D1655">
        <f>IF(C1654&lt;draft_picks[[#This Row],[position]],1,IF(C1654&gt;draft_picks[[#This Row],[position]],D1654+1,IF(C1654=draft_picks[[#This Row],[position]],D1654+1)))</f>
        <v>4</v>
      </c>
      <c r="E1655" t="s">
        <v>5100</v>
      </c>
      <c r="F1655" t="str">
        <f>IF(ISBLANK(draft_picks[[#This Row],[movie_id]]),"",_xlfn.XLOOKUP(draft_picks[[#This Row],[movie_id]],drafts.movies[id],drafts.movies[movie_title]))</f>
        <v>High School Musical</v>
      </c>
      <c r="G1655" s="3" t="s">
        <v>1199</v>
      </c>
      <c r="H1655" t="str">
        <f>IF(ISBLANK(draft_picks[[#This Row],[drafter_id]]),"",_xlfn.XLOOKUP(draft_picks[[#This Row],[drafter_id]],drafters[id],drafters[name]))</f>
        <v>Sarah Sterling</v>
      </c>
      <c r="J1655" t="str">
        <f>IF(ISBLANK(draft_picks[[#This Row],[drafter_team_id]]),"",_xlfn.XLOOKUP(draft_picks[[#This Row],[drafter_team_id]],drafter_teams[id],drafter_teams[name]))</f>
        <v/>
      </c>
      <c r="K1655" s="3" t="s">
        <v>15497</v>
      </c>
      <c r="L1655" t="s">
        <v>15497</v>
      </c>
      <c r="M1655" t="str">
        <f>IF(OR(ISBLANK(draft_picks[[#This Row],[veto_drafter_id]]),draft_picks[[#This Row],[veto_drafter_id]]=""),"",_xlfn.XLOOKUP(draft_picks[[#This Row],[veto_drafter_id]],drafters[id],drafters[name]))</f>
        <v/>
      </c>
      <c r="N1655" t="s">
        <v>15497</v>
      </c>
      <c r="O1655" t="str">
        <f>IF(OR(ISBLANK(draft_picks[[#This Row],[veto_drafter_team_id]]),draft_picks[[#This Row],[veto_drafter_team_id]]=""),"",_xlfn.XLOOKUP(draft_picks[[#This Row],[veto_drafter_team_id]],drafter_teams[id],drafter_teams[name]))</f>
        <v/>
      </c>
      <c r="Q1655" t="s">
        <v>15497</v>
      </c>
      <c r="R1655" t="str">
        <f>IF(OR(ISBLANK(draft_picks[[#This Row],[veto_override_drafter_id]]),draft_picks[[#This Row],[veto_override_drafter_id]]=""),"",_xlfn.XLOOKUP(draft_picks[[#This Row],[veto_override_drafter_id]],drafters[id],drafters[name]))</f>
        <v/>
      </c>
      <c r="S1655" t="s">
        <v>15497</v>
      </c>
      <c r="T1655" t="str">
        <f>IF(OR(ISBLANK(draft_picks[[#This Row],[veto_override_team_id]]),draft_picks[[#This Row],[veto_override_team_id]]=""),"",_xlfn.XLOOKUP(draft_picks[[#This Row],[veto_override_team_id]],drafter_teams[id],drafter_teams[name]))</f>
        <v/>
      </c>
    </row>
    <row r="1656" spans="1:20" x14ac:dyDescent="0.25">
      <c r="A1656" t="s">
        <v>568</v>
      </c>
      <c r="B1656" t="str">
        <f>_xlfn.XLOOKUP(draft_picks[[#This Row],[draft_id]],drafts[id],drafts[title])</f>
        <v>Disney Channel Original Movies</v>
      </c>
      <c r="C1656" s="3">
        <v>3</v>
      </c>
      <c r="D1656">
        <f>IF(C1655&lt;draft_picks[[#This Row],[position]],1,IF(C1655&gt;draft_picks[[#This Row],[position]],D1655+1,IF(C1655=draft_picks[[#This Row],[position]],D1655+1)))</f>
        <v>5</v>
      </c>
      <c r="E1656" t="s">
        <v>2694</v>
      </c>
      <c r="F1656" t="str">
        <f>IF(ISBLANK(draft_picks[[#This Row],[movie_id]]),"",_xlfn.XLOOKUP(draft_picks[[#This Row],[movie_id]],drafts.movies[id],drafts.movies[movie_title]))</f>
        <v>Smart House</v>
      </c>
      <c r="G1656" s="3" t="s">
        <v>837</v>
      </c>
      <c r="H1656" t="str">
        <f>IF(ISBLANK(draft_picks[[#This Row],[drafter_id]]),"",_xlfn.XLOOKUP(draft_picks[[#This Row],[drafter_id]],drafters[id],drafters[name]))</f>
        <v>Ash Crossan</v>
      </c>
      <c r="J1656" t="str">
        <f>IF(ISBLANK(draft_picks[[#This Row],[drafter_team_id]]),"",_xlfn.XLOOKUP(draft_picks[[#This Row],[drafter_team_id]],drafter_teams[id],drafter_teams[name]))</f>
        <v/>
      </c>
      <c r="K1656" s="3" t="s">
        <v>15484</v>
      </c>
      <c r="L1656" t="s">
        <v>1199</v>
      </c>
      <c r="M1656" t="str">
        <f>IF(OR(ISBLANK(draft_picks[[#This Row],[veto_drafter_id]]),draft_picks[[#This Row],[veto_drafter_id]]=""),"",_xlfn.XLOOKUP(draft_picks[[#This Row],[veto_drafter_id]],drafters[id],drafters[name]))</f>
        <v>Sarah Sterling</v>
      </c>
      <c r="N1656" t="s">
        <v>15497</v>
      </c>
      <c r="O1656" t="str">
        <f>IF(OR(ISBLANK(draft_picks[[#This Row],[veto_drafter_team_id]]),draft_picks[[#This Row],[veto_drafter_team_id]]=""),"",_xlfn.XLOOKUP(draft_picks[[#This Row],[veto_drafter_team_id]],drafter_teams[id],drafter_teams[name]))</f>
        <v/>
      </c>
      <c r="Q1656" t="s">
        <v>15497</v>
      </c>
      <c r="R1656" t="str">
        <f>IF(OR(ISBLANK(draft_picks[[#This Row],[veto_override_drafter_id]]),draft_picks[[#This Row],[veto_override_drafter_id]]=""),"",_xlfn.XLOOKUP(draft_picks[[#This Row],[veto_override_drafter_id]],drafters[id],drafters[name]))</f>
        <v/>
      </c>
      <c r="S1656" t="s">
        <v>15497</v>
      </c>
      <c r="T1656" t="str">
        <f>IF(OR(ISBLANK(draft_picks[[#This Row],[veto_override_team_id]]),draft_picks[[#This Row],[veto_override_team_id]]=""),"",_xlfn.XLOOKUP(draft_picks[[#This Row],[veto_override_team_id]],drafter_teams[id],drafter_teams[name]))</f>
        <v/>
      </c>
    </row>
    <row r="1657" spans="1:20" x14ac:dyDescent="0.25">
      <c r="A1657" t="s">
        <v>568</v>
      </c>
      <c r="B1657" t="str">
        <f>_xlfn.XLOOKUP(draft_picks[[#This Row],[draft_id]],drafts[id],drafts[title])</f>
        <v>Disney Channel Original Movies</v>
      </c>
      <c r="C1657" s="3">
        <v>3</v>
      </c>
      <c r="D1657">
        <f>IF(C1656&lt;draft_picks[[#This Row],[position]],1,IF(C1656&gt;draft_picks[[#This Row],[position]],D1656+1,IF(C1656=draft_picks[[#This Row],[position]],D1656+1)))</f>
        <v>6</v>
      </c>
      <c r="E1657" t="s">
        <v>6267</v>
      </c>
      <c r="F1657" t="str">
        <f>IF(ISBLANK(draft_picks[[#This Row],[movie_id]]),"",_xlfn.XLOOKUP(draft_picks[[#This Row],[movie_id]],drafts.movies[id],drafts.movies[movie_title]))</f>
        <v>Halloweentown</v>
      </c>
      <c r="G1657" s="3" t="s">
        <v>837</v>
      </c>
      <c r="H1657" t="str">
        <f>IF(ISBLANK(draft_picks[[#This Row],[drafter_id]]),"",_xlfn.XLOOKUP(draft_picks[[#This Row],[drafter_id]],drafters[id],drafters[name]))</f>
        <v>Ash Crossan</v>
      </c>
      <c r="J1657" t="str">
        <f>IF(ISBLANK(draft_picks[[#This Row],[drafter_team_id]]),"",_xlfn.XLOOKUP(draft_picks[[#This Row],[drafter_team_id]],drafter_teams[id],drafter_teams[name]))</f>
        <v/>
      </c>
      <c r="K1657" s="3" t="s">
        <v>15497</v>
      </c>
      <c r="L1657" t="s">
        <v>15497</v>
      </c>
      <c r="M1657" t="str">
        <f>IF(OR(ISBLANK(draft_picks[[#This Row],[veto_drafter_id]]),draft_picks[[#This Row],[veto_drafter_id]]=""),"",_xlfn.XLOOKUP(draft_picks[[#This Row],[veto_drafter_id]],drafters[id],drafters[name]))</f>
        <v/>
      </c>
      <c r="N1657" t="s">
        <v>15497</v>
      </c>
      <c r="O1657" t="str">
        <f>IF(OR(ISBLANK(draft_picks[[#This Row],[veto_drafter_team_id]]),draft_picks[[#This Row],[veto_drafter_team_id]]=""),"",_xlfn.XLOOKUP(draft_picks[[#This Row],[veto_drafter_team_id]],drafter_teams[id],drafter_teams[name]))</f>
        <v/>
      </c>
      <c r="Q1657" t="s">
        <v>15497</v>
      </c>
      <c r="R1657" t="str">
        <f>IF(OR(ISBLANK(draft_picks[[#This Row],[veto_override_drafter_id]]),draft_picks[[#This Row],[veto_override_drafter_id]]=""),"",_xlfn.XLOOKUP(draft_picks[[#This Row],[veto_override_drafter_id]],drafters[id],drafters[name]))</f>
        <v/>
      </c>
      <c r="S1657" t="s">
        <v>15497</v>
      </c>
      <c r="T1657" t="str">
        <f>IF(OR(ISBLANK(draft_picks[[#This Row],[veto_override_team_id]]),draft_picks[[#This Row],[veto_override_team_id]]=""),"",_xlfn.XLOOKUP(draft_picks[[#This Row],[veto_override_team_id]],drafter_teams[id],drafter_teams[name]))</f>
        <v/>
      </c>
    </row>
    <row r="1658" spans="1:20" x14ac:dyDescent="0.25">
      <c r="A1658" t="s">
        <v>568</v>
      </c>
      <c r="B1658" t="str">
        <f>_xlfn.XLOOKUP(draft_picks[[#This Row],[draft_id]],drafts[id],drafts[title])</f>
        <v>Disney Channel Original Movies</v>
      </c>
      <c r="C1658" s="3">
        <v>2</v>
      </c>
      <c r="D1658">
        <f>IF(C1657&lt;draft_picks[[#This Row],[position]],1,IF(C1657&gt;draft_picks[[#This Row],[position]],D1657+1,IF(C1657=draft_picks[[#This Row],[position]],D1657+1)))</f>
        <v>7</v>
      </c>
      <c r="E1658" t="s">
        <v>4602</v>
      </c>
      <c r="F1658" t="str">
        <f>IF(ISBLANK(draft_picks[[#This Row],[movie_id]]),"",_xlfn.XLOOKUP(draft_picks[[#This Row],[movie_id]],drafts.movies[id],drafts.movies[movie_title]))</f>
        <v>Zenon: Girl of the 21st Century</v>
      </c>
      <c r="G1658" s="3" t="s">
        <v>1199</v>
      </c>
      <c r="H1658" t="str">
        <f>IF(ISBLANK(draft_picks[[#This Row],[drafter_id]]),"",_xlfn.XLOOKUP(draft_picks[[#This Row],[drafter_id]],drafters[id],drafters[name]))</f>
        <v>Sarah Sterling</v>
      </c>
      <c r="J1658" t="str">
        <f>IF(ISBLANK(draft_picks[[#This Row],[drafter_team_id]]),"",_xlfn.XLOOKUP(draft_picks[[#This Row],[drafter_team_id]],drafter_teams[id],drafter_teams[name]))</f>
        <v/>
      </c>
      <c r="K1658" s="3" t="s">
        <v>15497</v>
      </c>
      <c r="L1658" t="s">
        <v>15497</v>
      </c>
      <c r="M1658" t="str">
        <f>IF(OR(ISBLANK(draft_picks[[#This Row],[veto_drafter_id]]),draft_picks[[#This Row],[veto_drafter_id]]=""),"",_xlfn.XLOOKUP(draft_picks[[#This Row],[veto_drafter_id]],drafters[id],drafters[name]))</f>
        <v/>
      </c>
      <c r="N1658" t="s">
        <v>15497</v>
      </c>
      <c r="O1658" t="str">
        <f>IF(OR(ISBLANK(draft_picks[[#This Row],[veto_drafter_team_id]]),draft_picks[[#This Row],[veto_drafter_team_id]]=""),"",_xlfn.XLOOKUP(draft_picks[[#This Row],[veto_drafter_team_id]],drafter_teams[id],drafter_teams[name]))</f>
        <v/>
      </c>
      <c r="Q1658" t="s">
        <v>15497</v>
      </c>
      <c r="R1658" t="str">
        <f>IF(OR(ISBLANK(draft_picks[[#This Row],[veto_override_drafter_id]]),draft_picks[[#This Row],[veto_override_drafter_id]]=""),"",_xlfn.XLOOKUP(draft_picks[[#This Row],[veto_override_drafter_id]],drafters[id],drafters[name]))</f>
        <v/>
      </c>
      <c r="S1658" t="s">
        <v>15497</v>
      </c>
      <c r="T1658" t="str">
        <f>IF(OR(ISBLANK(draft_picks[[#This Row],[veto_override_team_id]]),draft_picks[[#This Row],[veto_override_team_id]]=""),"",_xlfn.XLOOKUP(draft_picks[[#This Row],[veto_override_team_id]],drafter_teams[id],drafter_teams[name]))</f>
        <v/>
      </c>
    </row>
    <row r="1659" spans="1:20" x14ac:dyDescent="0.25">
      <c r="A1659" t="s">
        <v>568</v>
      </c>
      <c r="B1659" t="str">
        <f>_xlfn.XLOOKUP(draft_picks[[#This Row],[draft_id]],drafts[id],drafts[title])</f>
        <v>Disney Channel Original Movies</v>
      </c>
      <c r="C1659" s="3">
        <v>1</v>
      </c>
      <c r="D1659">
        <f>IF(C1658&lt;draft_picks[[#This Row],[position]],1,IF(C1658&gt;draft_picks[[#This Row],[position]],D1658+1,IF(C1658=draft_picks[[#This Row],[position]],D1658+1)))</f>
        <v>8</v>
      </c>
      <c r="E1659" t="s">
        <v>2694</v>
      </c>
      <c r="F1659" t="str">
        <f>IF(ISBLANK(draft_picks[[#This Row],[movie_id]]),"",_xlfn.XLOOKUP(draft_picks[[#This Row],[movie_id]],drafts.movies[id],drafts.movies[movie_title]))</f>
        <v>Smart House</v>
      </c>
      <c r="G1659" s="3" t="s">
        <v>837</v>
      </c>
      <c r="H1659" t="str">
        <f>IF(ISBLANK(draft_picks[[#This Row],[drafter_id]]),"",_xlfn.XLOOKUP(draft_picks[[#This Row],[drafter_id]],drafters[id],drafters[name]))</f>
        <v>Ash Crossan</v>
      </c>
      <c r="J1659" t="str">
        <f>IF(ISBLANK(draft_picks[[#This Row],[drafter_team_id]]),"",_xlfn.XLOOKUP(draft_picks[[#This Row],[drafter_team_id]],drafter_teams[id],drafter_teams[name]))</f>
        <v/>
      </c>
      <c r="K1659" s="3" t="s">
        <v>15497</v>
      </c>
      <c r="L1659" t="s">
        <v>15497</v>
      </c>
      <c r="M1659" t="str">
        <f>IF(OR(ISBLANK(draft_picks[[#This Row],[veto_drafter_id]]),draft_picks[[#This Row],[veto_drafter_id]]=""),"",_xlfn.XLOOKUP(draft_picks[[#This Row],[veto_drafter_id]],drafters[id],drafters[name]))</f>
        <v/>
      </c>
      <c r="N1659" t="s">
        <v>15497</v>
      </c>
      <c r="O1659" t="str">
        <f>IF(OR(ISBLANK(draft_picks[[#This Row],[veto_drafter_team_id]]),draft_picks[[#This Row],[veto_drafter_team_id]]=""),"",_xlfn.XLOOKUP(draft_picks[[#This Row],[veto_drafter_team_id]],drafter_teams[id],drafter_teams[name]))</f>
        <v/>
      </c>
      <c r="Q1659" t="s">
        <v>15497</v>
      </c>
      <c r="R1659" t="str">
        <f>IF(OR(ISBLANK(draft_picks[[#This Row],[veto_override_drafter_id]]),draft_picks[[#This Row],[veto_override_drafter_id]]=""),"",_xlfn.XLOOKUP(draft_picks[[#This Row],[veto_override_drafter_id]],drafters[id],drafters[name]))</f>
        <v/>
      </c>
      <c r="S1659" t="s">
        <v>15497</v>
      </c>
      <c r="T1659" t="str">
        <f>IF(OR(ISBLANK(draft_picks[[#This Row],[veto_override_team_id]]),draft_picks[[#This Row],[veto_override_team_id]]=""),"",_xlfn.XLOOKUP(draft_picks[[#This Row],[veto_override_team_id]],drafter_teams[id],drafter_teams[name]))</f>
        <v/>
      </c>
    </row>
    <row r="1660" spans="1:20" x14ac:dyDescent="0.25">
      <c r="A1660" t="s">
        <v>77</v>
      </c>
      <c r="B1660" t="str">
        <f>_xlfn.XLOOKUP(draft_picks[[#This Row],[draft_id]],drafts[id],drafts[title])</f>
        <v>Razzie Worst Picture Winners</v>
      </c>
      <c r="C1660" s="3">
        <v>7</v>
      </c>
      <c r="D1660">
        <f>IF(C1659&lt;draft_picks[[#This Row],[position]],1,IF(C1659&gt;draft_picks[[#This Row],[position]],D1659+1,IF(C1659=draft_picks[[#This Row],[position]],D1659+1)))</f>
        <v>1</v>
      </c>
      <c r="E1660" t="s">
        <v>1934</v>
      </c>
      <c r="F1660" t="str">
        <f>IF(ISBLANK(draft_picks[[#This Row],[movie_id]]),"",_xlfn.XLOOKUP(draft_picks[[#This Row],[movie_id]],drafts.movies[id],drafts.movies[movie_title]))</f>
        <v>Mommie Dearest</v>
      </c>
      <c r="G1660" s="3" t="s">
        <v>825</v>
      </c>
      <c r="H1660" t="str">
        <f>IF(ISBLANK(draft_picks[[#This Row],[drafter_id]]),"",_xlfn.XLOOKUP(draft_picks[[#This Row],[drafter_id]],drafters[id],drafters[name]))</f>
        <v>Kenny Neibart</v>
      </c>
      <c r="J1660" t="str">
        <f>IF(ISBLANK(draft_picks[[#This Row],[drafter_team_id]]),"",_xlfn.XLOOKUP(draft_picks[[#This Row],[drafter_team_id]],drafter_teams[id],drafter_teams[name]))</f>
        <v/>
      </c>
      <c r="K1660" s="3" t="s">
        <v>15497</v>
      </c>
      <c r="L1660" t="s">
        <v>15497</v>
      </c>
      <c r="M1660" t="str">
        <f>IF(OR(ISBLANK(draft_picks[[#This Row],[veto_drafter_id]]),draft_picks[[#This Row],[veto_drafter_id]]=""),"",_xlfn.XLOOKUP(draft_picks[[#This Row],[veto_drafter_id]],drafters[id],drafters[name]))</f>
        <v/>
      </c>
      <c r="N1660" t="s">
        <v>15497</v>
      </c>
      <c r="O1660" t="str">
        <f>IF(OR(ISBLANK(draft_picks[[#This Row],[veto_drafter_team_id]]),draft_picks[[#This Row],[veto_drafter_team_id]]=""),"",_xlfn.XLOOKUP(draft_picks[[#This Row],[veto_drafter_team_id]],drafter_teams[id],drafter_teams[name]))</f>
        <v/>
      </c>
      <c r="Q1660" t="s">
        <v>15497</v>
      </c>
      <c r="R1660" t="str">
        <f>IF(OR(ISBLANK(draft_picks[[#This Row],[veto_override_drafter_id]]),draft_picks[[#This Row],[veto_override_drafter_id]]=""),"",_xlfn.XLOOKUP(draft_picks[[#This Row],[veto_override_drafter_id]],drafters[id],drafters[name]))</f>
        <v/>
      </c>
      <c r="S1660" t="s">
        <v>15497</v>
      </c>
      <c r="T1660" t="str">
        <f>IF(OR(ISBLANK(draft_picks[[#This Row],[veto_override_team_id]]),draft_picks[[#This Row],[veto_override_team_id]]=""),"",_xlfn.XLOOKUP(draft_picks[[#This Row],[veto_override_team_id]],drafter_teams[id],drafter_teams[name]))</f>
        <v/>
      </c>
    </row>
    <row r="1661" spans="1:20" x14ac:dyDescent="0.25">
      <c r="A1661" t="s">
        <v>77</v>
      </c>
      <c r="B1661" t="str">
        <f>_xlfn.XLOOKUP(draft_picks[[#This Row],[draft_id]],drafts[id],drafts[title])</f>
        <v>Razzie Worst Picture Winners</v>
      </c>
      <c r="C1661" s="3">
        <v>6</v>
      </c>
      <c r="D1661">
        <f>IF(C1660&lt;draft_picks[[#This Row],[position]],1,IF(C1660&gt;draft_picks[[#This Row],[position]],D1660+1,IF(C1660=draft_picks[[#This Row],[position]],D1660+1)))</f>
        <v>2</v>
      </c>
      <c r="E1661" t="s">
        <v>3430</v>
      </c>
      <c r="F1661" t="str">
        <f>IF(ISBLANK(draft_picks[[#This Row],[movie_id]]),"",_xlfn.XLOOKUP(draft_picks[[#This Row],[movie_id]],drafts.movies[id],drafts.movies[movie_title]))</f>
        <v>Jack and Jill</v>
      </c>
      <c r="G1661" s="3" t="s">
        <v>825</v>
      </c>
      <c r="H1661" t="str">
        <f>IF(ISBLANK(draft_picks[[#This Row],[drafter_id]]),"",_xlfn.XLOOKUP(draft_picks[[#This Row],[drafter_id]],drafters[id],drafters[name]))</f>
        <v>Kenny Neibart</v>
      </c>
      <c r="J1661" t="str">
        <f>IF(ISBLANK(draft_picks[[#This Row],[drafter_team_id]]),"",_xlfn.XLOOKUP(draft_picks[[#This Row],[drafter_team_id]],drafter_teams[id],drafter_teams[name]))</f>
        <v/>
      </c>
      <c r="K1661" s="3" t="s">
        <v>15497</v>
      </c>
      <c r="L1661" t="s">
        <v>15497</v>
      </c>
      <c r="M1661" t="str">
        <f>IF(OR(ISBLANK(draft_picks[[#This Row],[veto_drafter_id]]),draft_picks[[#This Row],[veto_drafter_id]]=""),"",_xlfn.XLOOKUP(draft_picks[[#This Row],[veto_drafter_id]],drafters[id],drafters[name]))</f>
        <v/>
      </c>
      <c r="N1661" t="s">
        <v>15497</v>
      </c>
      <c r="O1661" t="str">
        <f>IF(OR(ISBLANK(draft_picks[[#This Row],[veto_drafter_team_id]]),draft_picks[[#This Row],[veto_drafter_team_id]]=""),"",_xlfn.XLOOKUP(draft_picks[[#This Row],[veto_drafter_team_id]],drafter_teams[id],drafter_teams[name]))</f>
        <v/>
      </c>
      <c r="Q1661" t="s">
        <v>15497</v>
      </c>
      <c r="R1661" t="str">
        <f>IF(OR(ISBLANK(draft_picks[[#This Row],[veto_override_drafter_id]]),draft_picks[[#This Row],[veto_override_drafter_id]]=""),"",_xlfn.XLOOKUP(draft_picks[[#This Row],[veto_override_drafter_id]],drafters[id],drafters[name]))</f>
        <v/>
      </c>
      <c r="S1661" t="s">
        <v>15497</v>
      </c>
      <c r="T1661" t="str">
        <f>IF(OR(ISBLANK(draft_picks[[#This Row],[veto_override_team_id]]),draft_picks[[#This Row],[veto_override_team_id]]=""),"",_xlfn.XLOOKUP(draft_picks[[#This Row],[veto_override_team_id]],drafter_teams[id],drafter_teams[name]))</f>
        <v/>
      </c>
    </row>
    <row r="1662" spans="1:20" x14ac:dyDescent="0.25">
      <c r="A1662" t="s">
        <v>77</v>
      </c>
      <c r="B1662" t="str">
        <f>_xlfn.XLOOKUP(draft_picks[[#This Row],[draft_id]],drafts[id],drafts[title])</f>
        <v>Razzie Worst Picture Winners</v>
      </c>
      <c r="C1662" s="3">
        <v>5</v>
      </c>
      <c r="D1662">
        <f>IF(C1661&lt;draft_picks[[#This Row],[position]],1,IF(C1661&gt;draft_picks[[#This Row],[position]],D1661+1,IF(C1661=draft_picks[[#This Row],[position]],D1661+1)))</f>
        <v>3</v>
      </c>
      <c r="E1662" t="s">
        <v>5866</v>
      </c>
      <c r="F1662" t="str">
        <f>IF(ISBLANK(draft_picks[[#This Row],[movie_id]]),"",_xlfn.XLOOKUP(draft_picks[[#This Row],[movie_id]],drafts.movies[id],drafts.movies[movie_title]))</f>
        <v>Howard the Duck</v>
      </c>
      <c r="G1662" s="3" t="s">
        <v>905</v>
      </c>
      <c r="H1662" t="str">
        <f>IF(ISBLANK(draft_picks[[#This Row],[drafter_id]]),"",_xlfn.XLOOKUP(draft_picks[[#This Row],[drafter_id]],drafters[id],drafters[name]))</f>
        <v>Phil Iscove</v>
      </c>
      <c r="J1662" t="str">
        <f>IF(ISBLANK(draft_picks[[#This Row],[drafter_team_id]]),"",_xlfn.XLOOKUP(draft_picks[[#This Row],[drafter_team_id]],drafter_teams[id],drafter_teams[name]))</f>
        <v/>
      </c>
      <c r="K1662" s="3" t="s">
        <v>15484</v>
      </c>
      <c r="L1662" t="s">
        <v>825</v>
      </c>
      <c r="M1662" t="str">
        <f>IF(OR(ISBLANK(draft_picks[[#This Row],[veto_drafter_id]]),draft_picks[[#This Row],[veto_drafter_id]]=""),"",_xlfn.XLOOKUP(draft_picks[[#This Row],[veto_drafter_id]],drafters[id],drafters[name]))</f>
        <v>Kenny Neibart</v>
      </c>
      <c r="N1662" t="s">
        <v>15497</v>
      </c>
      <c r="O1662" t="str">
        <f>IF(OR(ISBLANK(draft_picks[[#This Row],[veto_drafter_team_id]]),draft_picks[[#This Row],[veto_drafter_team_id]]=""),"",_xlfn.XLOOKUP(draft_picks[[#This Row],[veto_drafter_team_id]],drafter_teams[id],drafter_teams[name]))</f>
        <v/>
      </c>
      <c r="Q1662" t="s">
        <v>15497</v>
      </c>
      <c r="R1662" t="str">
        <f>IF(OR(ISBLANK(draft_picks[[#This Row],[veto_override_drafter_id]]),draft_picks[[#This Row],[veto_override_drafter_id]]=""),"",_xlfn.XLOOKUP(draft_picks[[#This Row],[veto_override_drafter_id]],drafters[id],drafters[name]))</f>
        <v/>
      </c>
      <c r="S1662" t="s">
        <v>15497</v>
      </c>
      <c r="T1662" t="str">
        <f>IF(OR(ISBLANK(draft_picks[[#This Row],[veto_override_team_id]]),draft_picks[[#This Row],[veto_override_team_id]]=""),"",_xlfn.XLOOKUP(draft_picks[[#This Row],[veto_override_team_id]],drafter_teams[id],drafter_teams[name]))</f>
        <v/>
      </c>
    </row>
    <row r="1663" spans="1:20" x14ac:dyDescent="0.25">
      <c r="A1663" t="s">
        <v>77</v>
      </c>
      <c r="B1663" t="str">
        <f>_xlfn.XLOOKUP(draft_picks[[#This Row],[draft_id]],drafts[id],drafts[title])</f>
        <v>Razzie Worst Picture Winners</v>
      </c>
      <c r="C1663" s="3">
        <v>5</v>
      </c>
      <c r="D1663">
        <f>IF(C1662&lt;draft_picks[[#This Row],[position]],1,IF(C1662&gt;draft_picks[[#This Row],[position]],D1662+1,IF(C1662=draft_picks[[#This Row],[position]],D1662+1)))</f>
        <v>4</v>
      </c>
      <c r="E1663" t="s">
        <v>3864</v>
      </c>
      <c r="F1663" t="str">
        <f>IF(ISBLANK(draft_picks[[#This Row],[movie_id]]),"",_xlfn.XLOOKUP(draft_picks[[#This Row],[movie_id]],drafts.movies[id],drafts.movies[movie_title]))</f>
        <v>Hudson Hawk</v>
      </c>
      <c r="G1663" s="3" t="s">
        <v>905</v>
      </c>
      <c r="H1663" t="str">
        <f>IF(ISBLANK(draft_picks[[#This Row],[drafter_id]]),"",_xlfn.XLOOKUP(draft_picks[[#This Row],[drafter_id]],drafters[id],drafters[name]))</f>
        <v>Phil Iscove</v>
      </c>
      <c r="J1663" t="str">
        <f>IF(ISBLANK(draft_picks[[#This Row],[drafter_team_id]]),"",_xlfn.XLOOKUP(draft_picks[[#This Row],[drafter_team_id]],drafter_teams[id],drafter_teams[name]))</f>
        <v/>
      </c>
      <c r="K1663" s="3" t="s">
        <v>15497</v>
      </c>
      <c r="L1663" t="s">
        <v>15497</v>
      </c>
      <c r="M1663" t="str">
        <f>IF(OR(ISBLANK(draft_picks[[#This Row],[veto_drafter_id]]),draft_picks[[#This Row],[veto_drafter_id]]=""),"",_xlfn.XLOOKUP(draft_picks[[#This Row],[veto_drafter_id]],drafters[id],drafters[name]))</f>
        <v/>
      </c>
      <c r="N1663" t="s">
        <v>15497</v>
      </c>
      <c r="O1663" t="str">
        <f>IF(OR(ISBLANK(draft_picks[[#This Row],[veto_drafter_team_id]]),draft_picks[[#This Row],[veto_drafter_team_id]]=""),"",_xlfn.XLOOKUP(draft_picks[[#This Row],[veto_drafter_team_id]],drafter_teams[id],drafter_teams[name]))</f>
        <v/>
      </c>
      <c r="Q1663" t="s">
        <v>15497</v>
      </c>
      <c r="R1663" t="str">
        <f>IF(OR(ISBLANK(draft_picks[[#This Row],[veto_override_drafter_id]]),draft_picks[[#This Row],[veto_override_drafter_id]]=""),"",_xlfn.XLOOKUP(draft_picks[[#This Row],[veto_override_drafter_id]],drafters[id],drafters[name]))</f>
        <v/>
      </c>
      <c r="S1663" t="s">
        <v>15497</v>
      </c>
      <c r="T1663" t="str">
        <f>IF(OR(ISBLANK(draft_picks[[#This Row],[veto_override_team_id]]),draft_picks[[#This Row],[veto_override_team_id]]=""),"",_xlfn.XLOOKUP(draft_picks[[#This Row],[veto_override_team_id]],drafter_teams[id],drafter_teams[name]))</f>
        <v/>
      </c>
    </row>
    <row r="1664" spans="1:20" x14ac:dyDescent="0.25">
      <c r="A1664" t="s">
        <v>77</v>
      </c>
      <c r="B1664" t="str">
        <f>_xlfn.XLOOKUP(draft_picks[[#This Row],[draft_id]],drafts[id],drafts[title])</f>
        <v>Razzie Worst Picture Winners</v>
      </c>
      <c r="C1664" s="3">
        <v>4</v>
      </c>
      <c r="D1664">
        <f>IF(C1663&lt;draft_picks[[#This Row],[position]],1,IF(C1663&gt;draft_picks[[#This Row],[position]],D1663+1,IF(C1663=draft_picks[[#This Row],[position]],D1663+1)))</f>
        <v>5</v>
      </c>
      <c r="E1664" t="s">
        <v>2293</v>
      </c>
      <c r="F1664" t="str">
        <f>IF(ISBLANK(draft_picks[[#This Row],[movie_id]]),"",_xlfn.XLOOKUP(draft_picks[[#This Row],[movie_id]],drafts.movies[id],drafts.movies[movie_title]))</f>
        <v>Indecent Proposal</v>
      </c>
      <c r="G1664" s="3" t="s">
        <v>825</v>
      </c>
      <c r="H1664" t="str">
        <f>IF(ISBLANK(draft_picks[[#This Row],[drafter_id]]),"",_xlfn.XLOOKUP(draft_picks[[#This Row],[drafter_id]],drafters[id],drafters[name]))</f>
        <v>Kenny Neibart</v>
      </c>
      <c r="J1664" t="str">
        <f>IF(ISBLANK(draft_picks[[#This Row],[drafter_team_id]]),"",_xlfn.XLOOKUP(draft_picks[[#This Row],[drafter_team_id]],drafter_teams[id],drafter_teams[name]))</f>
        <v/>
      </c>
      <c r="K1664" s="3" t="s">
        <v>15497</v>
      </c>
      <c r="L1664" t="s">
        <v>15497</v>
      </c>
      <c r="M1664" t="str">
        <f>IF(OR(ISBLANK(draft_picks[[#This Row],[veto_drafter_id]]),draft_picks[[#This Row],[veto_drafter_id]]=""),"",_xlfn.XLOOKUP(draft_picks[[#This Row],[veto_drafter_id]],drafters[id],drafters[name]))</f>
        <v/>
      </c>
      <c r="N1664" t="s">
        <v>15497</v>
      </c>
      <c r="O1664" t="str">
        <f>IF(OR(ISBLANK(draft_picks[[#This Row],[veto_drafter_team_id]]),draft_picks[[#This Row],[veto_drafter_team_id]]=""),"",_xlfn.XLOOKUP(draft_picks[[#This Row],[veto_drafter_team_id]],drafter_teams[id],drafter_teams[name]))</f>
        <v/>
      </c>
      <c r="Q1664" t="s">
        <v>15497</v>
      </c>
      <c r="R1664" t="str">
        <f>IF(OR(ISBLANK(draft_picks[[#This Row],[veto_override_drafter_id]]),draft_picks[[#This Row],[veto_override_drafter_id]]=""),"",_xlfn.XLOOKUP(draft_picks[[#This Row],[veto_override_drafter_id]],drafters[id],drafters[name]))</f>
        <v/>
      </c>
      <c r="S1664" t="s">
        <v>15497</v>
      </c>
      <c r="T1664" t="str">
        <f>IF(OR(ISBLANK(draft_picks[[#This Row],[veto_override_team_id]]),draft_picks[[#This Row],[veto_override_team_id]]=""),"",_xlfn.XLOOKUP(draft_picks[[#This Row],[veto_override_team_id]],drafter_teams[id],drafter_teams[name]))</f>
        <v/>
      </c>
    </row>
    <row r="1665" spans="1:20" x14ac:dyDescent="0.25">
      <c r="A1665" t="s">
        <v>77</v>
      </c>
      <c r="B1665" t="str">
        <f>_xlfn.XLOOKUP(draft_picks[[#This Row],[draft_id]],drafts[id],drafts[title])</f>
        <v>Razzie Worst Picture Winners</v>
      </c>
      <c r="C1665" s="3">
        <v>3</v>
      </c>
      <c r="D1665">
        <f>IF(C1664&lt;draft_picks[[#This Row],[position]],1,IF(C1664&gt;draft_picks[[#This Row],[position]],D1664+1,IF(C1664=draft_picks[[#This Row],[position]],D1664+1)))</f>
        <v>6</v>
      </c>
      <c r="E1665" t="s">
        <v>5866</v>
      </c>
      <c r="F1665" t="str">
        <f>IF(ISBLANK(draft_picks[[#This Row],[movie_id]]),"",_xlfn.XLOOKUP(draft_picks[[#This Row],[movie_id]],drafts.movies[id],drafts.movies[movie_title]))</f>
        <v>Howard the Duck</v>
      </c>
      <c r="G1665" s="3" t="s">
        <v>905</v>
      </c>
      <c r="H1665" t="str">
        <f>IF(ISBLANK(draft_picks[[#This Row],[drafter_id]]),"",_xlfn.XLOOKUP(draft_picks[[#This Row],[drafter_id]],drafters[id],drafters[name]))</f>
        <v>Phil Iscove</v>
      </c>
      <c r="J1665" t="str">
        <f>IF(ISBLANK(draft_picks[[#This Row],[drafter_team_id]]),"",_xlfn.XLOOKUP(draft_picks[[#This Row],[drafter_team_id]],drafter_teams[id],drafter_teams[name]))</f>
        <v/>
      </c>
      <c r="K1665" s="3" t="s">
        <v>15497</v>
      </c>
      <c r="L1665" t="s">
        <v>15497</v>
      </c>
      <c r="M1665" t="str">
        <f>IF(OR(ISBLANK(draft_picks[[#This Row],[veto_drafter_id]]),draft_picks[[#This Row],[veto_drafter_id]]=""),"",_xlfn.XLOOKUP(draft_picks[[#This Row],[veto_drafter_id]],drafters[id],drafters[name]))</f>
        <v/>
      </c>
      <c r="N1665" t="s">
        <v>15497</v>
      </c>
      <c r="O1665" t="str">
        <f>IF(OR(ISBLANK(draft_picks[[#This Row],[veto_drafter_team_id]]),draft_picks[[#This Row],[veto_drafter_team_id]]=""),"",_xlfn.XLOOKUP(draft_picks[[#This Row],[veto_drafter_team_id]],drafter_teams[id],drafter_teams[name]))</f>
        <v/>
      </c>
      <c r="Q1665" t="s">
        <v>15497</v>
      </c>
      <c r="R1665" t="str">
        <f>IF(OR(ISBLANK(draft_picks[[#This Row],[veto_override_drafter_id]]),draft_picks[[#This Row],[veto_override_drafter_id]]=""),"",_xlfn.XLOOKUP(draft_picks[[#This Row],[veto_override_drafter_id]],drafters[id],drafters[name]))</f>
        <v/>
      </c>
      <c r="S1665" t="s">
        <v>15497</v>
      </c>
      <c r="T1665" t="str">
        <f>IF(OR(ISBLANK(draft_picks[[#This Row],[veto_override_team_id]]),draft_picks[[#This Row],[veto_override_team_id]]=""),"",_xlfn.XLOOKUP(draft_picks[[#This Row],[veto_override_team_id]],drafter_teams[id],drafter_teams[name]))</f>
        <v/>
      </c>
    </row>
    <row r="1666" spans="1:20" x14ac:dyDescent="0.25">
      <c r="A1666" t="s">
        <v>77</v>
      </c>
      <c r="B1666" t="str">
        <f>_xlfn.XLOOKUP(draft_picks[[#This Row],[draft_id]],drafts[id],drafts[title])</f>
        <v>Razzie Worst Picture Winners</v>
      </c>
      <c r="C1666" s="3">
        <v>2</v>
      </c>
      <c r="D1666">
        <f>IF(C1665&lt;draft_picks[[#This Row],[position]],1,IF(C1665&gt;draft_picks[[#This Row],[position]],D1665+1,IF(C1665=draft_picks[[#This Row],[position]],D1665+1)))</f>
        <v>7</v>
      </c>
      <c r="E1666" t="s">
        <v>5052</v>
      </c>
      <c r="F1666" t="str">
        <f>IF(ISBLANK(draft_picks[[#This Row],[movie_id]]),"",_xlfn.XLOOKUP(draft_picks[[#This Row],[movie_id]],drafts.movies[id],drafts.movies[movie_title]))</f>
        <v>Color of Night</v>
      </c>
      <c r="G1666" s="3" t="s">
        <v>825</v>
      </c>
      <c r="H1666" t="str">
        <f>IF(ISBLANK(draft_picks[[#This Row],[drafter_id]]),"",_xlfn.XLOOKUP(draft_picks[[#This Row],[drafter_id]],drafters[id],drafters[name]))</f>
        <v>Kenny Neibart</v>
      </c>
      <c r="J1666" t="str">
        <f>IF(ISBLANK(draft_picks[[#This Row],[drafter_team_id]]),"",_xlfn.XLOOKUP(draft_picks[[#This Row],[drafter_team_id]],drafter_teams[id],drafter_teams[name]))</f>
        <v/>
      </c>
      <c r="K1666" s="3" t="s">
        <v>15484</v>
      </c>
      <c r="L1666" t="s">
        <v>905</v>
      </c>
      <c r="M1666" t="str">
        <f>IF(OR(ISBLANK(draft_picks[[#This Row],[veto_drafter_id]]),draft_picks[[#This Row],[veto_drafter_id]]=""),"",_xlfn.XLOOKUP(draft_picks[[#This Row],[veto_drafter_id]],drafters[id],drafters[name]))</f>
        <v>Phil Iscove</v>
      </c>
      <c r="N1666" t="s">
        <v>15497</v>
      </c>
      <c r="O1666" t="str">
        <f>IF(OR(ISBLANK(draft_picks[[#This Row],[veto_drafter_team_id]]),draft_picks[[#This Row],[veto_drafter_team_id]]=""),"",_xlfn.XLOOKUP(draft_picks[[#This Row],[veto_drafter_team_id]],drafter_teams[id],drafter_teams[name]))</f>
        <v/>
      </c>
      <c r="Q1666" t="s">
        <v>15497</v>
      </c>
      <c r="R1666" t="str">
        <f>IF(OR(ISBLANK(draft_picks[[#This Row],[veto_override_drafter_id]]),draft_picks[[#This Row],[veto_override_drafter_id]]=""),"",_xlfn.XLOOKUP(draft_picks[[#This Row],[veto_override_drafter_id]],drafters[id],drafters[name]))</f>
        <v/>
      </c>
      <c r="S1666" t="s">
        <v>15497</v>
      </c>
      <c r="T1666" t="str">
        <f>IF(OR(ISBLANK(draft_picks[[#This Row],[veto_override_team_id]]),draft_picks[[#This Row],[veto_override_team_id]]=""),"",_xlfn.XLOOKUP(draft_picks[[#This Row],[veto_override_team_id]],drafter_teams[id],drafter_teams[name]))</f>
        <v/>
      </c>
    </row>
    <row r="1667" spans="1:20" x14ac:dyDescent="0.25">
      <c r="A1667" t="s">
        <v>77</v>
      </c>
      <c r="B1667" t="str">
        <f>_xlfn.XLOOKUP(draft_picks[[#This Row],[draft_id]],drafts[id],drafts[title])</f>
        <v>Razzie Worst Picture Winners</v>
      </c>
      <c r="C1667" s="3">
        <v>2</v>
      </c>
      <c r="D1667">
        <f>IF(C1666&lt;draft_picks[[#This Row],[position]],1,IF(C1666&gt;draft_picks[[#This Row],[position]],D1666+1,IF(C1666=draft_picks[[#This Row],[position]],D1666+1)))</f>
        <v>8</v>
      </c>
      <c r="E1667" t="s">
        <v>6643</v>
      </c>
      <c r="F1667" t="str">
        <f>IF(ISBLANK(draft_picks[[#This Row],[movie_id]]),"",_xlfn.XLOOKUP(draft_picks[[#This Row],[movie_id]],drafts.movies[id],drafts.movies[movie_title]))</f>
        <v>Showgirls</v>
      </c>
      <c r="G1667" s="3" t="s">
        <v>825</v>
      </c>
      <c r="H1667" t="str">
        <f>IF(ISBLANK(draft_picks[[#This Row],[drafter_id]]),"",_xlfn.XLOOKUP(draft_picks[[#This Row],[drafter_id]],drafters[id],drafters[name]))</f>
        <v>Kenny Neibart</v>
      </c>
      <c r="J1667" t="str">
        <f>IF(ISBLANK(draft_picks[[#This Row],[drafter_team_id]]),"",_xlfn.XLOOKUP(draft_picks[[#This Row],[drafter_team_id]],drafter_teams[id],drafter_teams[name]))</f>
        <v/>
      </c>
      <c r="K1667" s="3" t="s">
        <v>15497</v>
      </c>
      <c r="L1667" t="s">
        <v>15497</v>
      </c>
      <c r="M1667" t="str">
        <f>IF(OR(ISBLANK(draft_picks[[#This Row],[veto_drafter_id]]),draft_picks[[#This Row],[veto_drafter_id]]=""),"",_xlfn.XLOOKUP(draft_picks[[#This Row],[veto_drafter_id]],drafters[id],drafters[name]))</f>
        <v/>
      </c>
      <c r="N1667" t="s">
        <v>15497</v>
      </c>
      <c r="O1667" t="str">
        <f>IF(OR(ISBLANK(draft_picks[[#This Row],[veto_drafter_team_id]]),draft_picks[[#This Row],[veto_drafter_team_id]]=""),"",_xlfn.XLOOKUP(draft_picks[[#This Row],[veto_drafter_team_id]],drafter_teams[id],drafter_teams[name]))</f>
        <v/>
      </c>
      <c r="Q1667" t="s">
        <v>15497</v>
      </c>
      <c r="R1667" t="str">
        <f>IF(OR(ISBLANK(draft_picks[[#This Row],[veto_override_drafter_id]]),draft_picks[[#This Row],[veto_override_drafter_id]]=""),"",_xlfn.XLOOKUP(draft_picks[[#This Row],[veto_override_drafter_id]],drafters[id],drafters[name]))</f>
        <v/>
      </c>
      <c r="S1667" t="s">
        <v>15497</v>
      </c>
      <c r="T1667" t="str">
        <f>IF(OR(ISBLANK(draft_picks[[#This Row],[veto_override_team_id]]),draft_picks[[#This Row],[veto_override_team_id]]=""),"",_xlfn.XLOOKUP(draft_picks[[#This Row],[veto_override_team_id]],drafter_teams[id],drafter_teams[name]))</f>
        <v/>
      </c>
    </row>
    <row r="1668" spans="1:20" x14ac:dyDescent="0.25">
      <c r="A1668" t="s">
        <v>77</v>
      </c>
      <c r="B1668" t="str">
        <f>_xlfn.XLOOKUP(draft_picks[[#This Row],[draft_id]],drafts[id],drafts[title])</f>
        <v>Razzie Worst Picture Winners</v>
      </c>
      <c r="C1668" s="3">
        <v>1</v>
      </c>
      <c r="D1668">
        <f>IF(C1667&lt;draft_picks[[#This Row],[position]],1,IF(C1667&gt;draft_picks[[#This Row],[position]],D1667+1,IF(C1667=draft_picks[[#This Row],[position]],D1667+1)))</f>
        <v>9</v>
      </c>
      <c r="E1668" t="s">
        <v>7489</v>
      </c>
      <c r="F1668" t="str">
        <f>IF(ISBLANK(draft_picks[[#This Row],[movie_id]]),"",_xlfn.XLOOKUP(draft_picks[[#This Row],[movie_id]],drafts.movies[id],drafts.movies[movie_title]))</f>
        <v>Freddy Got Fingered</v>
      </c>
      <c r="G1668" s="3" t="s">
        <v>905</v>
      </c>
      <c r="H1668" t="str">
        <f>IF(ISBLANK(draft_picks[[#This Row],[drafter_id]]),"",_xlfn.XLOOKUP(draft_picks[[#This Row],[drafter_id]],drafters[id],drafters[name]))</f>
        <v>Phil Iscove</v>
      </c>
      <c r="J1668" t="str">
        <f>IF(ISBLANK(draft_picks[[#This Row],[drafter_team_id]]),"",_xlfn.XLOOKUP(draft_picks[[#This Row],[drafter_team_id]],drafter_teams[id],drafter_teams[name]))</f>
        <v/>
      </c>
      <c r="K1668" s="3" t="s">
        <v>15497</v>
      </c>
      <c r="L1668" t="s">
        <v>15497</v>
      </c>
      <c r="M1668" t="str">
        <f>IF(OR(ISBLANK(draft_picks[[#This Row],[veto_drafter_id]]),draft_picks[[#This Row],[veto_drafter_id]]=""),"",_xlfn.XLOOKUP(draft_picks[[#This Row],[veto_drafter_id]],drafters[id],drafters[name]))</f>
        <v/>
      </c>
      <c r="N1668" t="s">
        <v>15497</v>
      </c>
      <c r="O1668" t="str">
        <f>IF(OR(ISBLANK(draft_picks[[#This Row],[veto_drafter_team_id]]),draft_picks[[#This Row],[veto_drafter_team_id]]=""),"",_xlfn.XLOOKUP(draft_picks[[#This Row],[veto_drafter_team_id]],drafter_teams[id],drafter_teams[name]))</f>
        <v/>
      </c>
      <c r="Q1668" t="s">
        <v>15497</v>
      </c>
      <c r="R1668" t="str">
        <f>IF(OR(ISBLANK(draft_picks[[#This Row],[veto_override_drafter_id]]),draft_picks[[#This Row],[veto_override_drafter_id]]=""),"",_xlfn.XLOOKUP(draft_picks[[#This Row],[veto_override_drafter_id]],drafters[id],drafters[name]))</f>
        <v/>
      </c>
      <c r="S1668" t="s">
        <v>15497</v>
      </c>
      <c r="T1668" t="str">
        <f>IF(OR(ISBLANK(draft_picks[[#This Row],[veto_override_team_id]]),draft_picks[[#This Row],[veto_override_team_id]]=""),"",_xlfn.XLOOKUP(draft_picks[[#This Row],[veto_override_team_id]],drafter_teams[id],drafter_teams[name]))</f>
        <v/>
      </c>
    </row>
    <row r="1669" spans="1:20" x14ac:dyDescent="0.25">
      <c r="A1669" t="s">
        <v>667</v>
      </c>
      <c r="B1669" t="str">
        <f>_xlfn.XLOOKUP(draft_picks[[#This Row],[draft_id]],drafts[id],drafts[title])</f>
        <v>Christmas-Adjacent</v>
      </c>
      <c r="C1669" s="3">
        <v>7</v>
      </c>
      <c r="D1669">
        <f>IF(C1668&lt;draft_picks[[#This Row],[position]],1,IF(C1668&gt;draft_picks[[#This Row],[position]],D1668+1,IF(C1668=draft_picks[[#This Row],[position]],D1668+1)))</f>
        <v>1</v>
      </c>
      <c r="E1669" t="s">
        <v>5552</v>
      </c>
      <c r="F1669" t="str">
        <f>IF(ISBLANK(draft_picks[[#This Row],[movie_id]]),"",_xlfn.XLOOKUP(draft_picks[[#This Row],[movie_id]],drafts.movies[id],drafts.movies[movie_title]))</f>
        <v>Rocky IV</v>
      </c>
      <c r="G1669" s="3" t="s">
        <v>1183</v>
      </c>
      <c r="H1669" t="str">
        <f>IF(ISBLANK(draft_picks[[#This Row],[drafter_id]]),"",_xlfn.XLOOKUP(draft_picks[[#This Row],[drafter_id]],drafters[id],drafters[name]))</f>
        <v>Libby Hill</v>
      </c>
      <c r="J1669" t="str">
        <f>IF(ISBLANK(draft_picks[[#This Row],[drafter_team_id]]),"",_xlfn.XLOOKUP(draft_picks[[#This Row],[drafter_team_id]],drafter_teams[id],drafter_teams[name]))</f>
        <v/>
      </c>
      <c r="K1669" s="3" t="s">
        <v>15497</v>
      </c>
      <c r="L1669" t="s">
        <v>15497</v>
      </c>
      <c r="M1669" t="str">
        <f>IF(OR(ISBLANK(draft_picks[[#This Row],[veto_drafter_id]]),draft_picks[[#This Row],[veto_drafter_id]]=""),"",_xlfn.XLOOKUP(draft_picks[[#This Row],[veto_drafter_id]],drafters[id],drafters[name]))</f>
        <v/>
      </c>
      <c r="N1669" t="s">
        <v>15497</v>
      </c>
      <c r="O1669" t="str">
        <f>IF(OR(ISBLANK(draft_picks[[#This Row],[veto_drafter_team_id]]),draft_picks[[#This Row],[veto_drafter_team_id]]=""),"",_xlfn.XLOOKUP(draft_picks[[#This Row],[veto_drafter_team_id]],drafter_teams[id],drafter_teams[name]))</f>
        <v/>
      </c>
      <c r="Q1669" t="s">
        <v>15497</v>
      </c>
      <c r="R1669" t="str">
        <f>IF(OR(ISBLANK(draft_picks[[#This Row],[veto_override_drafter_id]]),draft_picks[[#This Row],[veto_override_drafter_id]]=""),"",_xlfn.XLOOKUP(draft_picks[[#This Row],[veto_override_drafter_id]],drafters[id],drafters[name]))</f>
        <v/>
      </c>
      <c r="S1669" t="s">
        <v>15497</v>
      </c>
      <c r="T1669" t="str">
        <f>IF(OR(ISBLANK(draft_picks[[#This Row],[veto_override_team_id]]),draft_picks[[#This Row],[veto_override_team_id]]=""),"",_xlfn.XLOOKUP(draft_picks[[#This Row],[veto_override_team_id]],drafter_teams[id],drafter_teams[name]))</f>
        <v/>
      </c>
    </row>
    <row r="1670" spans="1:20" x14ac:dyDescent="0.25">
      <c r="A1670" t="s">
        <v>667</v>
      </c>
      <c r="B1670" t="str">
        <f>_xlfn.XLOOKUP(draft_picks[[#This Row],[draft_id]],drafts[id],drafts[title])</f>
        <v>Christmas-Adjacent</v>
      </c>
      <c r="C1670" s="3">
        <v>6</v>
      </c>
      <c r="D1670">
        <f>IF(C1669&lt;draft_picks[[#This Row],[position]],1,IF(C1669&gt;draft_picks[[#This Row],[position]],D1669+1,IF(C1669=draft_picks[[#This Row],[position]],D1669+1)))</f>
        <v>2</v>
      </c>
      <c r="E1670" t="s">
        <v>3038</v>
      </c>
      <c r="F1670" t="str">
        <f>IF(ISBLANK(draft_picks[[#This Row],[movie_id]]),"",_xlfn.XLOOKUP(draft_picks[[#This Row],[movie_id]],drafts.movies[id],drafts.movies[movie_title]))</f>
        <v>In Bruges</v>
      </c>
      <c r="G1670" s="3" t="s">
        <v>1183</v>
      </c>
      <c r="H1670" t="str">
        <f>IF(ISBLANK(draft_picks[[#This Row],[drafter_id]]),"",_xlfn.XLOOKUP(draft_picks[[#This Row],[drafter_id]],drafters[id],drafters[name]))</f>
        <v>Libby Hill</v>
      </c>
      <c r="J1670" t="str">
        <f>IF(ISBLANK(draft_picks[[#This Row],[drafter_team_id]]),"",_xlfn.XLOOKUP(draft_picks[[#This Row],[drafter_team_id]],drafter_teams[id],drafter_teams[name]))</f>
        <v/>
      </c>
      <c r="K1670" s="3" t="s">
        <v>15497</v>
      </c>
      <c r="L1670" t="s">
        <v>15497</v>
      </c>
      <c r="M1670" t="str">
        <f>IF(OR(ISBLANK(draft_picks[[#This Row],[veto_drafter_id]]),draft_picks[[#This Row],[veto_drafter_id]]=""),"",_xlfn.XLOOKUP(draft_picks[[#This Row],[veto_drafter_id]],drafters[id],drafters[name]))</f>
        <v/>
      </c>
      <c r="N1670" t="s">
        <v>15497</v>
      </c>
      <c r="O1670" t="str">
        <f>IF(OR(ISBLANK(draft_picks[[#This Row],[veto_drafter_team_id]]),draft_picks[[#This Row],[veto_drafter_team_id]]=""),"",_xlfn.XLOOKUP(draft_picks[[#This Row],[veto_drafter_team_id]],drafter_teams[id],drafter_teams[name]))</f>
        <v/>
      </c>
      <c r="Q1670" t="s">
        <v>15497</v>
      </c>
      <c r="R1670" t="str">
        <f>IF(OR(ISBLANK(draft_picks[[#This Row],[veto_override_drafter_id]]),draft_picks[[#This Row],[veto_override_drafter_id]]=""),"",_xlfn.XLOOKUP(draft_picks[[#This Row],[veto_override_drafter_id]],drafters[id],drafters[name]))</f>
        <v/>
      </c>
      <c r="S1670" t="s">
        <v>15497</v>
      </c>
      <c r="T1670" t="str">
        <f>IF(OR(ISBLANK(draft_picks[[#This Row],[veto_override_team_id]]),draft_picks[[#This Row],[veto_override_team_id]]=""),"",_xlfn.XLOOKUP(draft_picks[[#This Row],[veto_override_team_id]],drafter_teams[id],drafter_teams[name]))</f>
        <v/>
      </c>
    </row>
    <row r="1671" spans="1:20" x14ac:dyDescent="0.25">
      <c r="A1671" t="s">
        <v>667</v>
      </c>
      <c r="B1671" t="str">
        <f>_xlfn.XLOOKUP(draft_picks[[#This Row],[draft_id]],drafts[id],drafts[title])</f>
        <v>Christmas-Adjacent</v>
      </c>
      <c r="C1671" s="3">
        <v>5</v>
      </c>
      <c r="D1671">
        <f>IF(C1670&lt;draft_picks[[#This Row],[position]],1,IF(C1670&gt;draft_picks[[#This Row],[position]],D1670+1,IF(C1670=draft_picks[[#This Row],[position]],D1670+1)))</f>
        <v>3</v>
      </c>
      <c r="E1671" t="s">
        <v>7512</v>
      </c>
      <c r="F1671" t="str">
        <f>IF(ISBLANK(draft_picks[[#This Row],[movie_id]]),"",_xlfn.XLOOKUP(draft_picks[[#This Row],[movie_id]],drafts.movies[id],drafts.movies[movie_title]))</f>
        <v>Morvern Callar</v>
      </c>
      <c r="G1671" s="3" t="s">
        <v>871</v>
      </c>
      <c r="H1671" t="str">
        <f>IF(ISBLANK(draft_picks[[#This Row],[drafter_id]]),"",_xlfn.XLOOKUP(draft_picks[[#This Row],[drafter_id]],drafters[id],drafters[name]))</f>
        <v>Emily St. James</v>
      </c>
      <c r="J1671" t="str">
        <f>IF(ISBLANK(draft_picks[[#This Row],[drafter_team_id]]),"",_xlfn.XLOOKUP(draft_picks[[#This Row],[drafter_team_id]],drafter_teams[id],drafter_teams[name]))</f>
        <v/>
      </c>
      <c r="K1671" s="3" t="s">
        <v>15497</v>
      </c>
      <c r="L1671" t="s">
        <v>15497</v>
      </c>
      <c r="M1671" t="str">
        <f>IF(OR(ISBLANK(draft_picks[[#This Row],[veto_drafter_id]]),draft_picks[[#This Row],[veto_drafter_id]]=""),"",_xlfn.XLOOKUP(draft_picks[[#This Row],[veto_drafter_id]],drafters[id],drafters[name]))</f>
        <v/>
      </c>
      <c r="N1671" t="s">
        <v>15497</v>
      </c>
      <c r="O1671" t="str">
        <f>IF(OR(ISBLANK(draft_picks[[#This Row],[veto_drafter_team_id]]),draft_picks[[#This Row],[veto_drafter_team_id]]=""),"",_xlfn.XLOOKUP(draft_picks[[#This Row],[veto_drafter_team_id]],drafter_teams[id],drafter_teams[name]))</f>
        <v/>
      </c>
      <c r="Q1671" t="s">
        <v>15497</v>
      </c>
      <c r="R1671" t="str">
        <f>IF(OR(ISBLANK(draft_picks[[#This Row],[veto_override_drafter_id]]),draft_picks[[#This Row],[veto_override_drafter_id]]=""),"",_xlfn.XLOOKUP(draft_picks[[#This Row],[veto_override_drafter_id]],drafters[id],drafters[name]))</f>
        <v/>
      </c>
      <c r="S1671" t="s">
        <v>15497</v>
      </c>
      <c r="T1671" t="str">
        <f>IF(OR(ISBLANK(draft_picks[[#This Row],[veto_override_team_id]]),draft_picks[[#This Row],[veto_override_team_id]]=""),"",_xlfn.XLOOKUP(draft_picks[[#This Row],[veto_override_team_id]],drafter_teams[id],drafter_teams[name]))</f>
        <v/>
      </c>
    </row>
    <row r="1672" spans="1:20" x14ac:dyDescent="0.25">
      <c r="A1672" t="s">
        <v>667</v>
      </c>
      <c r="B1672" t="str">
        <f>_xlfn.XLOOKUP(draft_picks[[#This Row],[draft_id]],drafts[id],drafts[title])</f>
        <v>Christmas-Adjacent</v>
      </c>
      <c r="C1672" s="3">
        <v>4</v>
      </c>
      <c r="D1672">
        <f>IF(C1671&lt;draft_picks[[#This Row],[position]],1,IF(C1671&gt;draft_picks[[#This Row],[position]],D1671+1,IF(C1671=draft_picks[[#This Row],[position]],D1671+1)))</f>
        <v>4</v>
      </c>
      <c r="E1672" t="s">
        <v>7817</v>
      </c>
      <c r="F1672" t="str">
        <f>IF(ISBLANK(draft_picks[[#This Row],[movie_id]]),"",_xlfn.XLOOKUP(draft_picks[[#This Row],[movie_id]],drafts.movies[id],drafts.movies[movie_title]))</f>
        <v>Kiss Kiss Bang Bang</v>
      </c>
      <c r="G1672" s="3" t="s">
        <v>1183</v>
      </c>
      <c r="H1672" t="str">
        <f>IF(ISBLANK(draft_picks[[#This Row],[drafter_id]]),"",_xlfn.XLOOKUP(draft_picks[[#This Row],[drafter_id]],drafters[id],drafters[name]))</f>
        <v>Libby Hill</v>
      </c>
      <c r="J1672" t="str">
        <f>IF(ISBLANK(draft_picks[[#This Row],[drafter_team_id]]),"",_xlfn.XLOOKUP(draft_picks[[#This Row],[drafter_team_id]],drafter_teams[id],drafter_teams[name]))</f>
        <v/>
      </c>
      <c r="K1672" s="3" t="s">
        <v>15497</v>
      </c>
      <c r="L1672" t="s">
        <v>15497</v>
      </c>
      <c r="M1672" t="str">
        <f>IF(OR(ISBLANK(draft_picks[[#This Row],[veto_drafter_id]]),draft_picks[[#This Row],[veto_drafter_id]]=""),"",_xlfn.XLOOKUP(draft_picks[[#This Row],[veto_drafter_id]],drafters[id],drafters[name]))</f>
        <v/>
      </c>
      <c r="N1672" t="s">
        <v>15497</v>
      </c>
      <c r="O1672" t="str">
        <f>IF(OR(ISBLANK(draft_picks[[#This Row],[veto_drafter_team_id]]),draft_picks[[#This Row],[veto_drafter_team_id]]=""),"",_xlfn.XLOOKUP(draft_picks[[#This Row],[veto_drafter_team_id]],drafter_teams[id],drafter_teams[name]))</f>
        <v/>
      </c>
      <c r="Q1672" t="s">
        <v>15497</v>
      </c>
      <c r="R1672" t="str">
        <f>IF(OR(ISBLANK(draft_picks[[#This Row],[veto_override_drafter_id]]),draft_picks[[#This Row],[veto_override_drafter_id]]=""),"",_xlfn.XLOOKUP(draft_picks[[#This Row],[veto_override_drafter_id]],drafters[id],drafters[name]))</f>
        <v/>
      </c>
      <c r="S1672" t="s">
        <v>15497</v>
      </c>
      <c r="T1672" t="str">
        <f>IF(OR(ISBLANK(draft_picks[[#This Row],[veto_override_team_id]]),draft_picks[[#This Row],[veto_override_team_id]]=""),"",_xlfn.XLOOKUP(draft_picks[[#This Row],[veto_override_team_id]],drafter_teams[id],drafter_teams[name]))</f>
        <v/>
      </c>
    </row>
    <row r="1673" spans="1:20" x14ac:dyDescent="0.25">
      <c r="A1673" t="s">
        <v>667</v>
      </c>
      <c r="B1673" t="str">
        <f>_xlfn.XLOOKUP(draft_picks[[#This Row],[draft_id]],drafts[id],drafts[title])</f>
        <v>Christmas-Adjacent</v>
      </c>
      <c r="C1673" s="3">
        <v>3</v>
      </c>
      <c r="D1673">
        <f>IF(C1672&lt;draft_picks[[#This Row],[position]],1,IF(C1672&gt;draft_picks[[#This Row],[position]],D1672+1,IF(C1672=draft_picks[[#This Row],[position]],D1672+1)))</f>
        <v>5</v>
      </c>
      <c r="E1673" t="s">
        <v>5943</v>
      </c>
      <c r="F1673" t="str">
        <f>IF(ISBLANK(draft_picks[[#This Row],[movie_id]]),"",_xlfn.XLOOKUP(draft_picks[[#This Row],[movie_id]],drafts.movies[id],drafts.movies[movie_title]))</f>
        <v>The Thin Man</v>
      </c>
      <c r="G1673" s="3" t="s">
        <v>871</v>
      </c>
      <c r="H1673" t="str">
        <f>IF(ISBLANK(draft_picks[[#This Row],[drafter_id]]),"",_xlfn.XLOOKUP(draft_picks[[#This Row],[drafter_id]],drafters[id],drafters[name]))</f>
        <v>Emily St. James</v>
      </c>
      <c r="J1673" t="str">
        <f>IF(ISBLANK(draft_picks[[#This Row],[drafter_team_id]]),"",_xlfn.XLOOKUP(draft_picks[[#This Row],[drafter_team_id]],drafter_teams[id],drafter_teams[name]))</f>
        <v/>
      </c>
      <c r="K1673" s="3" t="s">
        <v>15497</v>
      </c>
      <c r="L1673" t="s">
        <v>15497</v>
      </c>
      <c r="M1673" t="str">
        <f>IF(OR(ISBLANK(draft_picks[[#This Row],[veto_drafter_id]]),draft_picks[[#This Row],[veto_drafter_id]]=""),"",_xlfn.XLOOKUP(draft_picks[[#This Row],[veto_drafter_id]],drafters[id],drafters[name]))</f>
        <v/>
      </c>
      <c r="N1673" t="s">
        <v>15497</v>
      </c>
      <c r="O1673" t="str">
        <f>IF(OR(ISBLANK(draft_picks[[#This Row],[veto_drafter_team_id]]),draft_picks[[#This Row],[veto_drafter_team_id]]=""),"",_xlfn.XLOOKUP(draft_picks[[#This Row],[veto_drafter_team_id]],drafter_teams[id],drafter_teams[name]))</f>
        <v/>
      </c>
      <c r="Q1673" t="s">
        <v>15497</v>
      </c>
      <c r="R1673" t="str">
        <f>IF(OR(ISBLANK(draft_picks[[#This Row],[veto_override_drafter_id]]),draft_picks[[#This Row],[veto_override_drafter_id]]=""),"",_xlfn.XLOOKUP(draft_picks[[#This Row],[veto_override_drafter_id]],drafters[id],drafters[name]))</f>
        <v/>
      </c>
      <c r="S1673" t="s">
        <v>15497</v>
      </c>
      <c r="T1673" t="str">
        <f>IF(OR(ISBLANK(draft_picks[[#This Row],[veto_override_team_id]]),draft_picks[[#This Row],[veto_override_team_id]]=""),"",_xlfn.XLOOKUP(draft_picks[[#This Row],[veto_override_team_id]],drafter_teams[id],drafter_teams[name]))</f>
        <v/>
      </c>
    </row>
    <row r="1674" spans="1:20" x14ac:dyDescent="0.25">
      <c r="A1674" t="s">
        <v>667</v>
      </c>
      <c r="B1674" t="str">
        <f>_xlfn.XLOOKUP(draft_picks[[#This Row],[draft_id]],drafts[id],drafts[title])</f>
        <v>Christmas-Adjacent</v>
      </c>
      <c r="C1674" s="3">
        <v>2</v>
      </c>
      <c r="D1674">
        <f>IF(C1673&lt;draft_picks[[#This Row],[position]],1,IF(C1673&gt;draft_picks[[#This Row],[position]],D1673+1,IF(C1673=draft_picks[[#This Row],[position]],D1673+1)))</f>
        <v>6</v>
      </c>
      <c r="E1674" t="s">
        <v>2237</v>
      </c>
      <c r="F1674" t="str">
        <f>IF(ISBLANK(draft_picks[[#This Row],[movie_id]]),"",_xlfn.XLOOKUP(draft_picks[[#This Row],[movie_id]],drafts.movies[id],drafts.movies[movie_title]))</f>
        <v>Carol</v>
      </c>
      <c r="G1674" s="3" t="s">
        <v>1183</v>
      </c>
      <c r="H1674" t="str">
        <f>IF(ISBLANK(draft_picks[[#This Row],[drafter_id]]),"",_xlfn.XLOOKUP(draft_picks[[#This Row],[drafter_id]],drafters[id],drafters[name]))</f>
        <v>Libby Hill</v>
      </c>
      <c r="J1674" t="str">
        <f>IF(ISBLANK(draft_picks[[#This Row],[drafter_team_id]]),"",_xlfn.XLOOKUP(draft_picks[[#This Row],[drafter_team_id]],drafter_teams[id],drafter_teams[name]))</f>
        <v/>
      </c>
      <c r="K1674" s="3" t="s">
        <v>15497</v>
      </c>
      <c r="L1674" t="s">
        <v>15497</v>
      </c>
      <c r="M1674" t="str">
        <f>IF(OR(ISBLANK(draft_picks[[#This Row],[veto_drafter_id]]),draft_picks[[#This Row],[veto_drafter_id]]=""),"",_xlfn.XLOOKUP(draft_picks[[#This Row],[veto_drafter_id]],drafters[id],drafters[name]))</f>
        <v/>
      </c>
      <c r="N1674" t="s">
        <v>15497</v>
      </c>
      <c r="O1674" t="str">
        <f>IF(OR(ISBLANK(draft_picks[[#This Row],[veto_drafter_team_id]]),draft_picks[[#This Row],[veto_drafter_team_id]]=""),"",_xlfn.XLOOKUP(draft_picks[[#This Row],[veto_drafter_team_id]],drafter_teams[id],drafter_teams[name]))</f>
        <v/>
      </c>
      <c r="Q1674" t="s">
        <v>15497</v>
      </c>
      <c r="R1674" t="str">
        <f>IF(OR(ISBLANK(draft_picks[[#This Row],[veto_override_drafter_id]]),draft_picks[[#This Row],[veto_override_drafter_id]]=""),"",_xlfn.XLOOKUP(draft_picks[[#This Row],[veto_override_drafter_id]],drafters[id],drafters[name]))</f>
        <v/>
      </c>
      <c r="S1674" t="s">
        <v>15497</v>
      </c>
      <c r="T1674" t="str">
        <f>IF(OR(ISBLANK(draft_picks[[#This Row],[veto_override_team_id]]),draft_picks[[#This Row],[veto_override_team_id]]=""),"",_xlfn.XLOOKUP(draft_picks[[#This Row],[veto_override_team_id]],drafter_teams[id],drafter_teams[name]))</f>
        <v/>
      </c>
    </row>
    <row r="1675" spans="1:20" x14ac:dyDescent="0.25">
      <c r="A1675" t="s">
        <v>667</v>
      </c>
      <c r="B1675" t="str">
        <f>_xlfn.XLOOKUP(draft_picks[[#This Row],[draft_id]],drafts[id],drafts[title])</f>
        <v>Christmas-Adjacent</v>
      </c>
      <c r="C1675" s="3">
        <v>1</v>
      </c>
      <c r="D1675">
        <f>IF(C1674&lt;draft_picks[[#This Row],[position]],1,IF(C1674&gt;draft_picks[[#This Row],[position]],D1674+1,IF(C1674=draft_picks[[#This Row],[position]],D1674+1)))</f>
        <v>7</v>
      </c>
      <c r="E1675" t="s">
        <v>4139</v>
      </c>
      <c r="F1675" t="str">
        <f>IF(ISBLANK(draft_picks[[#This Row],[movie_id]]),"",_xlfn.XLOOKUP(draft_picks[[#This Row],[movie_id]],drafts.movies[id],drafts.movies[movie_title]))</f>
        <v>It's a Wonderful Life</v>
      </c>
      <c r="G1675" s="3" t="s">
        <v>871</v>
      </c>
      <c r="H1675" t="str">
        <f>IF(ISBLANK(draft_picks[[#This Row],[drafter_id]]),"",_xlfn.XLOOKUP(draft_picks[[#This Row],[drafter_id]],drafters[id],drafters[name]))</f>
        <v>Emily St. James</v>
      </c>
      <c r="J1675" t="str">
        <f>IF(ISBLANK(draft_picks[[#This Row],[drafter_team_id]]),"",_xlfn.XLOOKUP(draft_picks[[#This Row],[drafter_team_id]],drafter_teams[id],drafter_teams[name]))</f>
        <v/>
      </c>
      <c r="K1675" s="3" t="s">
        <v>15484</v>
      </c>
      <c r="L1675" t="s">
        <v>1183</v>
      </c>
      <c r="M1675" t="str">
        <f>IF(OR(ISBLANK(draft_picks[[#This Row],[veto_drafter_id]]),draft_picks[[#This Row],[veto_drafter_id]]=""),"",_xlfn.XLOOKUP(draft_picks[[#This Row],[veto_drafter_id]],drafters[id],drafters[name]))</f>
        <v>Libby Hill</v>
      </c>
      <c r="N1675" t="s">
        <v>15497</v>
      </c>
      <c r="O1675" t="str">
        <f>IF(OR(ISBLANK(draft_picks[[#This Row],[veto_drafter_team_id]]),draft_picks[[#This Row],[veto_drafter_team_id]]=""),"",_xlfn.XLOOKUP(draft_picks[[#This Row],[veto_drafter_team_id]],drafter_teams[id],drafter_teams[name]))</f>
        <v/>
      </c>
      <c r="Q1675" t="s">
        <v>15497</v>
      </c>
      <c r="R1675" t="str">
        <f>IF(OR(ISBLANK(draft_picks[[#This Row],[veto_override_drafter_id]]),draft_picks[[#This Row],[veto_override_drafter_id]]=""),"",_xlfn.XLOOKUP(draft_picks[[#This Row],[veto_override_drafter_id]],drafters[id],drafters[name]))</f>
        <v/>
      </c>
      <c r="S1675" t="s">
        <v>15497</v>
      </c>
      <c r="T1675" t="str">
        <f>IF(OR(ISBLANK(draft_picks[[#This Row],[veto_override_team_id]]),draft_picks[[#This Row],[veto_override_team_id]]=""),"",_xlfn.XLOOKUP(draft_picks[[#This Row],[veto_override_team_id]],drafter_teams[id],drafter_teams[name]))</f>
        <v/>
      </c>
    </row>
    <row r="1676" spans="1:20" x14ac:dyDescent="0.25">
      <c r="A1676" t="s">
        <v>667</v>
      </c>
      <c r="B1676" t="str">
        <f>_xlfn.XLOOKUP(draft_picks[[#This Row],[draft_id]],drafts[id],drafts[title])</f>
        <v>Christmas-Adjacent</v>
      </c>
      <c r="C1676" s="3">
        <v>1</v>
      </c>
      <c r="D1676">
        <f>IF(C1675&lt;draft_picks[[#This Row],[position]],1,IF(C1675&gt;draft_picks[[#This Row],[position]],D1675+1,IF(C1675=draft_picks[[#This Row],[position]],D1675+1)))</f>
        <v>8</v>
      </c>
      <c r="E1676" t="s">
        <v>4953</v>
      </c>
      <c r="F1676" t="str">
        <f>IF(ISBLANK(draft_picks[[#This Row],[movie_id]]),"",_xlfn.XLOOKUP(draft_picks[[#This Row],[movie_id]],drafts.movies[id],drafts.movies[movie_title]))</f>
        <v>Eyes Wide Shut</v>
      </c>
      <c r="G1676" s="3" t="s">
        <v>871</v>
      </c>
      <c r="H1676" t="str">
        <f>IF(ISBLANK(draft_picks[[#This Row],[drafter_id]]),"",_xlfn.XLOOKUP(draft_picks[[#This Row],[drafter_id]],drafters[id],drafters[name]))</f>
        <v>Emily St. James</v>
      </c>
      <c r="J1676" t="str">
        <f>IF(ISBLANK(draft_picks[[#This Row],[drafter_team_id]]),"",_xlfn.XLOOKUP(draft_picks[[#This Row],[drafter_team_id]],drafter_teams[id],drafter_teams[name]))</f>
        <v/>
      </c>
      <c r="K1676" s="3" t="s">
        <v>15497</v>
      </c>
      <c r="L1676" t="s">
        <v>15497</v>
      </c>
      <c r="M1676" t="str">
        <f>IF(OR(ISBLANK(draft_picks[[#This Row],[veto_drafter_id]]),draft_picks[[#This Row],[veto_drafter_id]]=""),"",_xlfn.XLOOKUP(draft_picks[[#This Row],[veto_drafter_id]],drafters[id],drafters[name]))</f>
        <v/>
      </c>
      <c r="N1676" t="s">
        <v>15497</v>
      </c>
      <c r="O1676" t="str">
        <f>IF(OR(ISBLANK(draft_picks[[#This Row],[veto_drafter_team_id]]),draft_picks[[#This Row],[veto_drafter_team_id]]=""),"",_xlfn.XLOOKUP(draft_picks[[#This Row],[veto_drafter_team_id]],drafter_teams[id],drafter_teams[name]))</f>
        <v/>
      </c>
      <c r="Q1676" t="s">
        <v>15497</v>
      </c>
      <c r="R1676" t="str">
        <f>IF(OR(ISBLANK(draft_picks[[#This Row],[veto_override_drafter_id]]),draft_picks[[#This Row],[veto_override_drafter_id]]=""),"",_xlfn.XLOOKUP(draft_picks[[#This Row],[veto_override_drafter_id]],drafters[id],drafters[name]))</f>
        <v/>
      </c>
      <c r="S1676" t="s">
        <v>15497</v>
      </c>
      <c r="T1676" t="str">
        <f>IF(OR(ISBLANK(draft_picks[[#This Row],[veto_override_team_id]]),draft_picks[[#This Row],[veto_override_team_id]]=""),"",_xlfn.XLOOKUP(draft_picks[[#This Row],[veto_override_team_id]],drafter_teams[id],drafter_teams[name]))</f>
        <v/>
      </c>
    </row>
    <row r="1677" spans="1:20" x14ac:dyDescent="0.25">
      <c r="A1677" t="s">
        <v>79</v>
      </c>
      <c r="B1677" t="str">
        <f>_xlfn.XLOOKUP(draft_picks[[#This Row],[draft_id]],drafts[id],drafts[title])</f>
        <v>British Royal Family</v>
      </c>
      <c r="C1677" s="3">
        <v>7</v>
      </c>
      <c r="D1677">
        <f>IF(C1676&lt;draft_picks[[#This Row],[position]],1,IF(C1676&gt;draft_picks[[#This Row],[position]],D1676+1,IF(C1676=draft_picks[[#This Row],[position]],D1676+1)))</f>
        <v>1</v>
      </c>
      <c r="E1677" t="s">
        <v>6940</v>
      </c>
      <c r="F1677" t="str">
        <f>IF(ISBLANK(draft_picks[[#This Row],[movie_id]]),"",_xlfn.XLOOKUP(draft_picks[[#This Row],[movie_id]],drafts.movies[id],drafts.movies[movie_title]))</f>
        <v>Anne of the Thousand Days</v>
      </c>
      <c r="G1677" s="3" t="s">
        <v>931</v>
      </c>
      <c r="H1677" t="str">
        <f>IF(ISBLANK(draft_picks[[#This Row],[drafter_id]]),"",_xlfn.XLOOKUP(draft_picks[[#This Row],[drafter_id]],drafters[id],drafters[name]))</f>
        <v>Chris Scleicher</v>
      </c>
      <c r="J1677" t="str">
        <f>IF(ISBLANK(draft_picks[[#This Row],[drafter_team_id]]),"",_xlfn.XLOOKUP(draft_picks[[#This Row],[drafter_team_id]],drafter_teams[id],drafter_teams[name]))</f>
        <v/>
      </c>
      <c r="K1677" s="3" t="s">
        <v>15484</v>
      </c>
      <c r="L1677" t="s">
        <v>885</v>
      </c>
      <c r="M1677" t="str">
        <f>IF(OR(ISBLANK(draft_picks[[#This Row],[veto_drafter_id]]),draft_picks[[#This Row],[veto_drafter_id]]=""),"",_xlfn.XLOOKUP(draft_picks[[#This Row],[veto_drafter_id]],drafters[id],drafters[name]))</f>
        <v>Guy Branum</v>
      </c>
      <c r="N1677" t="s">
        <v>15497</v>
      </c>
      <c r="O1677" t="str">
        <f>IF(OR(ISBLANK(draft_picks[[#This Row],[veto_drafter_team_id]]),draft_picks[[#This Row],[veto_drafter_team_id]]=""),"",_xlfn.XLOOKUP(draft_picks[[#This Row],[veto_drafter_team_id]],drafter_teams[id],drafter_teams[name]))</f>
        <v/>
      </c>
      <c r="Q1677" t="s">
        <v>15497</v>
      </c>
      <c r="R1677" t="str">
        <f>IF(OR(ISBLANK(draft_picks[[#This Row],[veto_override_drafter_id]]),draft_picks[[#This Row],[veto_override_drafter_id]]=""),"",_xlfn.XLOOKUP(draft_picks[[#This Row],[veto_override_drafter_id]],drafters[id],drafters[name]))</f>
        <v/>
      </c>
      <c r="S1677" t="s">
        <v>15497</v>
      </c>
      <c r="T1677" t="str">
        <f>IF(OR(ISBLANK(draft_picks[[#This Row],[veto_override_team_id]]),draft_picks[[#This Row],[veto_override_team_id]]=""),"",_xlfn.XLOOKUP(draft_picks[[#This Row],[veto_override_team_id]],drafter_teams[id],drafter_teams[name]))</f>
        <v/>
      </c>
    </row>
    <row r="1678" spans="1:20" x14ac:dyDescent="0.25">
      <c r="A1678" t="s">
        <v>79</v>
      </c>
      <c r="B1678" t="str">
        <f>_xlfn.XLOOKUP(draft_picks[[#This Row],[draft_id]],drafts[id],drafts[title])</f>
        <v>British Royal Family</v>
      </c>
      <c r="C1678" s="3">
        <v>7</v>
      </c>
      <c r="D1678">
        <f>IF(C1677&lt;draft_picks[[#This Row],[position]],1,IF(C1677&gt;draft_picks[[#This Row],[position]],D1677+1,IF(C1677=draft_picks[[#This Row],[position]],D1677+1)))</f>
        <v>2</v>
      </c>
      <c r="E1678" t="s">
        <v>1335</v>
      </c>
      <c r="F1678" t="str">
        <f>IF(ISBLANK(draft_picks[[#This Row],[movie_id]]),"",_xlfn.XLOOKUP(draft_picks[[#This Row],[movie_id]],drafts.movies[id],drafts.movies[movie_title]))</f>
        <v>Elizabeth</v>
      </c>
      <c r="G1678" s="3" t="s">
        <v>931</v>
      </c>
      <c r="H1678" t="str">
        <f>IF(ISBLANK(draft_picks[[#This Row],[drafter_id]]),"",_xlfn.XLOOKUP(draft_picks[[#This Row],[drafter_id]],drafters[id],drafters[name]))</f>
        <v>Chris Scleicher</v>
      </c>
      <c r="J1678" t="str">
        <f>IF(ISBLANK(draft_picks[[#This Row],[drafter_team_id]]),"",_xlfn.XLOOKUP(draft_picks[[#This Row],[drafter_team_id]],drafter_teams[id],drafter_teams[name]))</f>
        <v/>
      </c>
      <c r="K1678" s="3" t="s">
        <v>15497</v>
      </c>
      <c r="L1678" t="s">
        <v>15497</v>
      </c>
      <c r="M1678" t="str">
        <f>IF(OR(ISBLANK(draft_picks[[#This Row],[veto_drafter_id]]),draft_picks[[#This Row],[veto_drafter_id]]=""),"",_xlfn.XLOOKUP(draft_picks[[#This Row],[veto_drafter_id]],drafters[id],drafters[name]))</f>
        <v/>
      </c>
      <c r="N1678" t="s">
        <v>15497</v>
      </c>
      <c r="O1678" t="str">
        <f>IF(OR(ISBLANK(draft_picks[[#This Row],[veto_drafter_team_id]]),draft_picks[[#This Row],[veto_drafter_team_id]]=""),"",_xlfn.XLOOKUP(draft_picks[[#This Row],[veto_drafter_team_id]],drafter_teams[id],drafter_teams[name]))</f>
        <v/>
      </c>
      <c r="Q1678" t="s">
        <v>15497</v>
      </c>
      <c r="R1678" t="str">
        <f>IF(OR(ISBLANK(draft_picks[[#This Row],[veto_override_drafter_id]]),draft_picks[[#This Row],[veto_override_drafter_id]]=""),"",_xlfn.XLOOKUP(draft_picks[[#This Row],[veto_override_drafter_id]],drafters[id],drafters[name]))</f>
        <v/>
      </c>
      <c r="S1678" t="s">
        <v>15497</v>
      </c>
      <c r="T1678" t="str">
        <f>IF(OR(ISBLANK(draft_picks[[#This Row],[veto_override_team_id]]),draft_picks[[#This Row],[veto_override_team_id]]=""),"",_xlfn.XLOOKUP(draft_picks[[#This Row],[veto_override_team_id]],drafter_teams[id],drafter_teams[name]))</f>
        <v/>
      </c>
    </row>
    <row r="1679" spans="1:20" x14ac:dyDescent="0.25">
      <c r="A1679" t="s">
        <v>79</v>
      </c>
      <c r="B1679" t="str">
        <f>_xlfn.XLOOKUP(draft_picks[[#This Row],[draft_id]],drafts[id],drafts[title])</f>
        <v>British Royal Family</v>
      </c>
      <c r="C1679" s="3">
        <v>6</v>
      </c>
      <c r="D1679">
        <f>IF(C1678&lt;draft_picks[[#This Row],[position]],1,IF(C1678&gt;draft_picks[[#This Row],[position]],D1678+1,IF(C1678=draft_picks[[#This Row],[position]],D1678+1)))</f>
        <v>3</v>
      </c>
      <c r="E1679" t="s">
        <v>6982</v>
      </c>
      <c r="F1679" t="str">
        <f>IF(ISBLANK(draft_picks[[#This Row],[movie_id]]),"",_xlfn.XLOOKUP(draft_picks[[#This Row],[movie_id]],drafts.movies[id],drafts.movies[movie_title]))</f>
        <v>Mrs. Brown</v>
      </c>
      <c r="G1679" s="3" t="s">
        <v>931</v>
      </c>
      <c r="H1679" t="str">
        <f>IF(ISBLANK(draft_picks[[#This Row],[drafter_id]]),"",_xlfn.XLOOKUP(draft_picks[[#This Row],[drafter_id]],drafters[id],drafters[name]))</f>
        <v>Chris Scleicher</v>
      </c>
      <c r="J1679" t="str">
        <f>IF(ISBLANK(draft_picks[[#This Row],[drafter_team_id]]),"",_xlfn.XLOOKUP(draft_picks[[#This Row],[drafter_team_id]],drafter_teams[id],drafter_teams[name]))</f>
        <v/>
      </c>
      <c r="K1679" s="3" t="s">
        <v>15497</v>
      </c>
      <c r="L1679" t="s">
        <v>15497</v>
      </c>
      <c r="M1679" t="str">
        <f>IF(OR(ISBLANK(draft_picks[[#This Row],[veto_drafter_id]]),draft_picks[[#This Row],[veto_drafter_id]]=""),"",_xlfn.XLOOKUP(draft_picks[[#This Row],[veto_drafter_id]],drafters[id],drafters[name]))</f>
        <v/>
      </c>
      <c r="N1679" t="s">
        <v>15497</v>
      </c>
      <c r="O1679" t="str">
        <f>IF(OR(ISBLANK(draft_picks[[#This Row],[veto_drafter_team_id]]),draft_picks[[#This Row],[veto_drafter_team_id]]=""),"",_xlfn.XLOOKUP(draft_picks[[#This Row],[veto_drafter_team_id]],drafter_teams[id],drafter_teams[name]))</f>
        <v/>
      </c>
      <c r="Q1679" t="s">
        <v>15497</v>
      </c>
      <c r="R1679" t="str">
        <f>IF(OR(ISBLANK(draft_picks[[#This Row],[veto_override_drafter_id]]),draft_picks[[#This Row],[veto_override_drafter_id]]=""),"",_xlfn.XLOOKUP(draft_picks[[#This Row],[veto_override_drafter_id]],drafters[id],drafters[name]))</f>
        <v/>
      </c>
      <c r="S1679" t="s">
        <v>15497</v>
      </c>
      <c r="T1679" t="str">
        <f>IF(OR(ISBLANK(draft_picks[[#This Row],[veto_override_team_id]]),draft_picks[[#This Row],[veto_override_team_id]]=""),"",_xlfn.XLOOKUP(draft_picks[[#This Row],[veto_override_team_id]],drafter_teams[id],drafter_teams[name]))</f>
        <v/>
      </c>
    </row>
    <row r="1680" spans="1:20" x14ac:dyDescent="0.25">
      <c r="A1680" t="s">
        <v>79</v>
      </c>
      <c r="B1680" t="str">
        <f>_xlfn.XLOOKUP(draft_picks[[#This Row],[draft_id]],drafts[id],drafts[title])</f>
        <v>British Royal Family</v>
      </c>
      <c r="C1680" s="3">
        <v>5</v>
      </c>
      <c r="D1680">
        <f>IF(C1679&lt;draft_picks[[#This Row],[position]],1,IF(C1679&gt;draft_picks[[#This Row],[position]],D1679+1,IF(C1679=draft_picks[[#This Row],[position]],D1679+1)))</f>
        <v>4</v>
      </c>
      <c r="E1680" t="s">
        <v>7826</v>
      </c>
      <c r="F1680" t="str">
        <f>IF(ISBLANK(draft_picks[[#This Row],[movie_id]]),"",_xlfn.XLOOKUP(draft_picks[[#This Row],[movie_id]],drafts.movies[id],drafts.movies[movie_title]))</f>
        <v>The Madness of King George</v>
      </c>
      <c r="G1680" s="3" t="s">
        <v>885</v>
      </c>
      <c r="H1680" t="str">
        <f>IF(ISBLANK(draft_picks[[#This Row],[drafter_id]]),"",_xlfn.XLOOKUP(draft_picks[[#This Row],[drafter_id]],drafters[id],drafters[name]))</f>
        <v>Guy Branum</v>
      </c>
      <c r="J1680" t="str">
        <f>IF(ISBLANK(draft_picks[[#This Row],[drafter_team_id]]),"",_xlfn.XLOOKUP(draft_picks[[#This Row],[drafter_team_id]],drafter_teams[id],drafter_teams[name]))</f>
        <v/>
      </c>
      <c r="K1680" s="3" t="s">
        <v>15497</v>
      </c>
      <c r="L1680" t="s">
        <v>15497</v>
      </c>
      <c r="M1680" t="str">
        <f>IF(OR(ISBLANK(draft_picks[[#This Row],[veto_drafter_id]]),draft_picks[[#This Row],[veto_drafter_id]]=""),"",_xlfn.XLOOKUP(draft_picks[[#This Row],[veto_drafter_id]],drafters[id],drafters[name]))</f>
        <v/>
      </c>
      <c r="N1680" t="s">
        <v>15497</v>
      </c>
      <c r="O1680" t="str">
        <f>IF(OR(ISBLANK(draft_picks[[#This Row],[veto_drafter_team_id]]),draft_picks[[#This Row],[veto_drafter_team_id]]=""),"",_xlfn.XLOOKUP(draft_picks[[#This Row],[veto_drafter_team_id]],drafter_teams[id],drafter_teams[name]))</f>
        <v/>
      </c>
      <c r="Q1680" t="s">
        <v>15497</v>
      </c>
      <c r="R1680" t="str">
        <f>IF(OR(ISBLANK(draft_picks[[#This Row],[veto_override_drafter_id]]),draft_picks[[#This Row],[veto_override_drafter_id]]=""),"",_xlfn.XLOOKUP(draft_picks[[#This Row],[veto_override_drafter_id]],drafters[id],drafters[name]))</f>
        <v/>
      </c>
      <c r="S1680" t="s">
        <v>15497</v>
      </c>
      <c r="T1680" t="str">
        <f>IF(OR(ISBLANK(draft_picks[[#This Row],[veto_override_team_id]]),draft_picks[[#This Row],[veto_override_team_id]]=""),"",_xlfn.XLOOKUP(draft_picks[[#This Row],[veto_override_team_id]],drafter_teams[id],drafter_teams[name]))</f>
        <v/>
      </c>
    </row>
    <row r="1681" spans="1:20" x14ac:dyDescent="0.25">
      <c r="A1681" t="s">
        <v>79</v>
      </c>
      <c r="B1681" t="str">
        <f>_xlfn.XLOOKUP(draft_picks[[#This Row],[draft_id]],drafts[id],drafts[title])</f>
        <v>British Royal Family</v>
      </c>
      <c r="C1681" s="3">
        <v>4</v>
      </c>
      <c r="D1681">
        <f>IF(C1680&lt;draft_picks[[#This Row],[position]],1,IF(C1680&gt;draft_picks[[#This Row],[position]],D1680+1,IF(C1680=draft_picks[[#This Row],[position]],D1680+1)))</f>
        <v>5</v>
      </c>
      <c r="E1681" t="s">
        <v>8032</v>
      </c>
      <c r="F1681" t="str">
        <f>IF(ISBLANK(draft_picks[[#This Row],[movie_id]]),"",_xlfn.XLOOKUP(draft_picks[[#This Row],[movie_id]],drafts.movies[id],drafts.movies[movie_title]))</f>
        <v>Spencer</v>
      </c>
      <c r="G1681" s="3" t="s">
        <v>931</v>
      </c>
      <c r="H1681" t="str">
        <f>IF(ISBLANK(draft_picks[[#This Row],[drafter_id]]),"",_xlfn.XLOOKUP(draft_picks[[#This Row],[drafter_id]],drafters[id],drafters[name]))</f>
        <v>Chris Scleicher</v>
      </c>
      <c r="J1681" t="str">
        <f>IF(ISBLANK(draft_picks[[#This Row],[drafter_team_id]]),"",_xlfn.XLOOKUP(draft_picks[[#This Row],[drafter_team_id]],drafter_teams[id],drafter_teams[name]))</f>
        <v/>
      </c>
      <c r="K1681" s="3" t="s">
        <v>15497</v>
      </c>
      <c r="L1681" t="s">
        <v>15497</v>
      </c>
      <c r="M1681" t="str">
        <f>IF(OR(ISBLANK(draft_picks[[#This Row],[veto_drafter_id]]),draft_picks[[#This Row],[veto_drafter_id]]=""),"",_xlfn.XLOOKUP(draft_picks[[#This Row],[veto_drafter_id]],drafters[id],drafters[name]))</f>
        <v/>
      </c>
      <c r="N1681" t="s">
        <v>15497</v>
      </c>
      <c r="O1681" t="str">
        <f>IF(OR(ISBLANK(draft_picks[[#This Row],[veto_drafter_team_id]]),draft_picks[[#This Row],[veto_drafter_team_id]]=""),"",_xlfn.XLOOKUP(draft_picks[[#This Row],[veto_drafter_team_id]],drafter_teams[id],drafter_teams[name]))</f>
        <v/>
      </c>
      <c r="Q1681" t="s">
        <v>15497</v>
      </c>
      <c r="R1681" t="str">
        <f>IF(OR(ISBLANK(draft_picks[[#This Row],[veto_override_drafter_id]]),draft_picks[[#This Row],[veto_override_drafter_id]]=""),"",_xlfn.XLOOKUP(draft_picks[[#This Row],[veto_override_drafter_id]],drafters[id],drafters[name]))</f>
        <v/>
      </c>
      <c r="S1681" t="s">
        <v>15497</v>
      </c>
      <c r="T1681" t="str">
        <f>IF(OR(ISBLANK(draft_picks[[#This Row],[veto_override_team_id]]),draft_picks[[#This Row],[veto_override_team_id]]=""),"",_xlfn.XLOOKUP(draft_picks[[#This Row],[veto_override_team_id]],drafter_teams[id],drafter_teams[name]))</f>
        <v/>
      </c>
    </row>
    <row r="1682" spans="1:20" x14ac:dyDescent="0.25">
      <c r="A1682" t="s">
        <v>79</v>
      </c>
      <c r="B1682" t="str">
        <f>_xlfn.XLOOKUP(draft_picks[[#This Row],[draft_id]],drafts[id],drafts[title])</f>
        <v>British Royal Family</v>
      </c>
      <c r="C1682" s="3">
        <v>3</v>
      </c>
      <c r="D1682">
        <f>IF(C1681&lt;draft_picks[[#This Row],[position]],1,IF(C1681&gt;draft_picks[[#This Row],[position]],D1681+1,IF(C1681=draft_picks[[#This Row],[position]],D1681+1)))</f>
        <v>6</v>
      </c>
      <c r="E1682" t="s">
        <v>5629</v>
      </c>
      <c r="F1682" t="str">
        <f>IF(ISBLANK(draft_picks[[#This Row],[movie_id]]),"",_xlfn.XLOOKUP(draft_picks[[#This Row],[movie_id]],drafts.movies[id],drafts.movies[movie_title]))</f>
        <v>The Lion in Winter</v>
      </c>
      <c r="G1682" s="3" t="s">
        <v>885</v>
      </c>
      <c r="H1682" t="str">
        <f>IF(ISBLANK(draft_picks[[#This Row],[drafter_id]]),"",_xlfn.XLOOKUP(draft_picks[[#This Row],[drafter_id]],drafters[id],drafters[name]))</f>
        <v>Guy Branum</v>
      </c>
      <c r="J1682" t="str">
        <f>IF(ISBLANK(draft_picks[[#This Row],[drafter_team_id]]),"",_xlfn.XLOOKUP(draft_picks[[#This Row],[drafter_team_id]],drafter_teams[id],drafter_teams[name]))</f>
        <v/>
      </c>
      <c r="K1682" s="3" t="s">
        <v>15497</v>
      </c>
      <c r="L1682" t="s">
        <v>15497</v>
      </c>
      <c r="M1682" t="str">
        <f>IF(OR(ISBLANK(draft_picks[[#This Row],[veto_drafter_id]]),draft_picks[[#This Row],[veto_drafter_id]]=""),"",_xlfn.XLOOKUP(draft_picks[[#This Row],[veto_drafter_id]],drafters[id],drafters[name]))</f>
        <v/>
      </c>
      <c r="N1682" t="s">
        <v>15497</v>
      </c>
      <c r="O1682" t="str">
        <f>IF(OR(ISBLANK(draft_picks[[#This Row],[veto_drafter_team_id]]),draft_picks[[#This Row],[veto_drafter_team_id]]=""),"",_xlfn.XLOOKUP(draft_picks[[#This Row],[veto_drafter_team_id]],drafter_teams[id],drafter_teams[name]))</f>
        <v/>
      </c>
      <c r="Q1682" t="s">
        <v>15497</v>
      </c>
      <c r="R1682" t="str">
        <f>IF(OR(ISBLANK(draft_picks[[#This Row],[veto_override_drafter_id]]),draft_picks[[#This Row],[veto_override_drafter_id]]=""),"",_xlfn.XLOOKUP(draft_picks[[#This Row],[veto_override_drafter_id]],drafters[id],drafters[name]))</f>
        <v/>
      </c>
      <c r="S1682" t="s">
        <v>15497</v>
      </c>
      <c r="T1682" t="str">
        <f>IF(OR(ISBLANK(draft_picks[[#This Row],[veto_override_team_id]]),draft_picks[[#This Row],[veto_override_team_id]]=""),"",_xlfn.XLOOKUP(draft_picks[[#This Row],[veto_override_team_id]],drafter_teams[id],drafter_teams[name]))</f>
        <v/>
      </c>
    </row>
    <row r="1683" spans="1:20" x14ac:dyDescent="0.25">
      <c r="A1683" t="s">
        <v>79</v>
      </c>
      <c r="B1683" t="str">
        <f>_xlfn.XLOOKUP(draft_picks[[#This Row],[draft_id]],drafts[id],drafts[title])</f>
        <v>British Royal Family</v>
      </c>
      <c r="C1683" s="3">
        <v>2</v>
      </c>
      <c r="D1683">
        <f>IF(C1682&lt;draft_picks[[#This Row],[position]],1,IF(C1682&gt;draft_picks[[#This Row],[position]],D1682+1,IF(C1682=draft_picks[[#This Row],[position]],D1682+1)))</f>
        <v>7</v>
      </c>
      <c r="E1683" t="s">
        <v>1877</v>
      </c>
      <c r="F1683" t="str">
        <f>IF(ISBLANK(draft_picks[[#This Row],[movie_id]]),"",_xlfn.XLOOKUP(draft_picks[[#This Row],[movie_id]],drafts.movies[id],drafts.movies[movie_title]))</f>
        <v>The Queen</v>
      </c>
      <c r="G1683" s="3" t="s">
        <v>931</v>
      </c>
      <c r="H1683" t="str">
        <f>IF(ISBLANK(draft_picks[[#This Row],[drafter_id]]),"",_xlfn.XLOOKUP(draft_picks[[#This Row],[drafter_id]],drafters[id],drafters[name]))</f>
        <v>Chris Scleicher</v>
      </c>
      <c r="J1683" t="str">
        <f>IF(ISBLANK(draft_picks[[#This Row],[drafter_team_id]]),"",_xlfn.XLOOKUP(draft_picks[[#This Row],[drafter_team_id]],drafter_teams[id],drafter_teams[name]))</f>
        <v/>
      </c>
      <c r="K1683" s="3" t="s">
        <v>15484</v>
      </c>
      <c r="L1683" t="s">
        <v>931</v>
      </c>
      <c r="M1683" t="str">
        <f>IF(OR(ISBLANK(draft_picks[[#This Row],[veto_drafter_id]]),draft_picks[[#This Row],[veto_drafter_id]]=""),"",_xlfn.XLOOKUP(draft_picks[[#This Row],[veto_drafter_id]],drafters[id],drafters[name]))</f>
        <v>Chris Scleicher</v>
      </c>
      <c r="N1683" t="s">
        <v>15497</v>
      </c>
      <c r="O1683" t="str">
        <f>IF(OR(ISBLANK(draft_picks[[#This Row],[veto_drafter_team_id]]),draft_picks[[#This Row],[veto_drafter_team_id]]=""),"",_xlfn.XLOOKUP(draft_picks[[#This Row],[veto_drafter_team_id]],drafter_teams[id],drafter_teams[name]))</f>
        <v/>
      </c>
      <c r="Q1683" t="s">
        <v>15497</v>
      </c>
      <c r="R1683" t="str">
        <f>IF(OR(ISBLANK(draft_picks[[#This Row],[veto_override_drafter_id]]),draft_picks[[#This Row],[veto_override_drafter_id]]=""),"",_xlfn.XLOOKUP(draft_picks[[#This Row],[veto_override_drafter_id]],drafters[id],drafters[name]))</f>
        <v/>
      </c>
      <c r="S1683" t="s">
        <v>15497</v>
      </c>
      <c r="T1683" t="str">
        <f>IF(OR(ISBLANK(draft_picks[[#This Row],[veto_override_team_id]]),draft_picks[[#This Row],[veto_override_team_id]]=""),"",_xlfn.XLOOKUP(draft_picks[[#This Row],[veto_override_team_id]],drafter_teams[id],drafter_teams[name]))</f>
        <v/>
      </c>
    </row>
    <row r="1684" spans="1:20" x14ac:dyDescent="0.25">
      <c r="A1684" t="s">
        <v>79</v>
      </c>
      <c r="B1684" t="str">
        <f>_xlfn.XLOOKUP(draft_picks[[#This Row],[draft_id]],drafts[id],drafts[title])</f>
        <v>British Royal Family</v>
      </c>
      <c r="C1684" s="3">
        <v>2</v>
      </c>
      <c r="D1684">
        <f>IF(C1683&lt;draft_picks[[#This Row],[position]],1,IF(C1683&gt;draft_picks[[#This Row],[position]],D1683+1,IF(C1683=draft_picks[[#This Row],[position]],D1683+1)))</f>
        <v>8</v>
      </c>
      <c r="E1684" t="s">
        <v>5779</v>
      </c>
      <c r="F1684" t="str">
        <f>IF(ISBLANK(draft_picks[[#This Row],[movie_id]]),"",_xlfn.XLOOKUP(draft_picks[[#This Row],[movie_id]],drafts.movies[id],drafts.movies[movie_title]))</f>
        <v>The Favourite</v>
      </c>
      <c r="G1684" s="3" t="s">
        <v>931</v>
      </c>
      <c r="H1684" t="str">
        <f>IF(ISBLANK(draft_picks[[#This Row],[drafter_id]]),"",_xlfn.XLOOKUP(draft_picks[[#This Row],[drafter_id]],drafters[id],drafters[name]))</f>
        <v>Chris Scleicher</v>
      </c>
      <c r="J1684" t="str">
        <f>IF(ISBLANK(draft_picks[[#This Row],[drafter_team_id]]),"",_xlfn.XLOOKUP(draft_picks[[#This Row],[drafter_team_id]],drafter_teams[id],drafter_teams[name]))</f>
        <v/>
      </c>
      <c r="K1684" s="3" t="s">
        <v>15497</v>
      </c>
      <c r="L1684" t="s">
        <v>15497</v>
      </c>
      <c r="M1684" t="str">
        <f>IF(OR(ISBLANK(draft_picks[[#This Row],[veto_drafter_id]]),draft_picks[[#This Row],[veto_drafter_id]]=""),"",_xlfn.XLOOKUP(draft_picks[[#This Row],[veto_drafter_id]],drafters[id],drafters[name]))</f>
        <v/>
      </c>
      <c r="N1684" t="s">
        <v>15497</v>
      </c>
      <c r="O1684" t="str">
        <f>IF(OR(ISBLANK(draft_picks[[#This Row],[veto_drafter_team_id]]),draft_picks[[#This Row],[veto_drafter_team_id]]=""),"",_xlfn.XLOOKUP(draft_picks[[#This Row],[veto_drafter_team_id]],drafter_teams[id],drafter_teams[name]))</f>
        <v/>
      </c>
      <c r="Q1684" t="s">
        <v>15497</v>
      </c>
      <c r="R1684" t="str">
        <f>IF(OR(ISBLANK(draft_picks[[#This Row],[veto_override_drafter_id]]),draft_picks[[#This Row],[veto_override_drafter_id]]=""),"",_xlfn.XLOOKUP(draft_picks[[#This Row],[veto_override_drafter_id]],drafters[id],drafters[name]))</f>
        <v/>
      </c>
      <c r="S1684" t="s">
        <v>15497</v>
      </c>
      <c r="T1684" t="str">
        <f>IF(OR(ISBLANK(draft_picks[[#This Row],[veto_override_team_id]]),draft_picks[[#This Row],[veto_override_team_id]]=""),"",_xlfn.XLOOKUP(draft_picks[[#This Row],[veto_override_team_id]],drafter_teams[id],drafter_teams[name]))</f>
        <v/>
      </c>
    </row>
    <row r="1685" spans="1:20" x14ac:dyDescent="0.25">
      <c r="A1685" t="s">
        <v>79</v>
      </c>
      <c r="B1685" t="str">
        <f>_xlfn.XLOOKUP(draft_picks[[#This Row],[draft_id]],drafts[id],drafts[title])</f>
        <v>British Royal Family</v>
      </c>
      <c r="C1685" s="3">
        <v>1</v>
      </c>
      <c r="D1685">
        <f>IF(C1684&lt;draft_picks[[#This Row],[position]],1,IF(C1684&gt;draft_picks[[#This Row],[position]],D1684+1,IF(C1684=draft_picks[[#This Row],[position]],D1684+1)))</f>
        <v>9</v>
      </c>
      <c r="E1685" t="s">
        <v>1877</v>
      </c>
      <c r="F1685" t="str">
        <f>IF(ISBLANK(draft_picks[[#This Row],[movie_id]]),"",_xlfn.XLOOKUP(draft_picks[[#This Row],[movie_id]],drafts.movies[id],drafts.movies[movie_title]))</f>
        <v>The Queen</v>
      </c>
      <c r="G1685" s="3" t="s">
        <v>885</v>
      </c>
      <c r="H1685" t="str">
        <f>IF(ISBLANK(draft_picks[[#This Row],[drafter_id]]),"",_xlfn.XLOOKUP(draft_picks[[#This Row],[drafter_id]],drafters[id],drafters[name]))</f>
        <v>Guy Branum</v>
      </c>
      <c r="J1685" t="str">
        <f>IF(ISBLANK(draft_picks[[#This Row],[drafter_team_id]]),"",_xlfn.XLOOKUP(draft_picks[[#This Row],[drafter_team_id]],drafter_teams[id],drafter_teams[name]))</f>
        <v/>
      </c>
      <c r="K1685" s="3" t="s">
        <v>15497</v>
      </c>
      <c r="L1685" t="s">
        <v>15497</v>
      </c>
      <c r="M1685" t="str">
        <f>IF(OR(ISBLANK(draft_picks[[#This Row],[veto_drafter_id]]),draft_picks[[#This Row],[veto_drafter_id]]=""),"",_xlfn.XLOOKUP(draft_picks[[#This Row],[veto_drafter_id]],drafters[id],drafters[name]))</f>
        <v/>
      </c>
      <c r="N1685" t="s">
        <v>15497</v>
      </c>
      <c r="O1685" t="str">
        <f>IF(OR(ISBLANK(draft_picks[[#This Row],[veto_drafter_team_id]]),draft_picks[[#This Row],[veto_drafter_team_id]]=""),"",_xlfn.XLOOKUP(draft_picks[[#This Row],[veto_drafter_team_id]],drafter_teams[id],drafter_teams[name]))</f>
        <v/>
      </c>
      <c r="Q1685" t="s">
        <v>15497</v>
      </c>
      <c r="R1685" t="str">
        <f>IF(OR(ISBLANK(draft_picks[[#This Row],[veto_override_drafter_id]]),draft_picks[[#This Row],[veto_override_drafter_id]]=""),"",_xlfn.XLOOKUP(draft_picks[[#This Row],[veto_override_drafter_id]],drafters[id],drafters[name]))</f>
        <v/>
      </c>
      <c r="S1685" t="s">
        <v>15497</v>
      </c>
      <c r="T1685" t="str">
        <f>IF(OR(ISBLANK(draft_picks[[#This Row],[veto_override_team_id]]),draft_picks[[#This Row],[veto_override_team_id]]=""),"",_xlfn.XLOOKUP(draft_picks[[#This Row],[veto_override_team_id]],drafter_teams[id],drafter_teams[name]))</f>
        <v/>
      </c>
    </row>
    <row r="1686" spans="1:20" x14ac:dyDescent="0.25">
      <c r="A1686" t="s">
        <v>617</v>
      </c>
      <c r="B1686" t="str">
        <f>_xlfn.XLOOKUP(draft_picks[[#This Row],[draft_id]],drafts[id],drafts[title])</f>
        <v>Rebecca Hall</v>
      </c>
      <c r="C1686" s="3">
        <v>7</v>
      </c>
      <c r="D1686">
        <f>IF(C1685&lt;draft_picks[[#This Row],[position]],1,IF(C1685&gt;draft_picks[[#This Row],[position]],D1685+1,IF(C1685=draft_picks[[#This Row],[position]],D1685+1)))</f>
        <v>1</v>
      </c>
      <c r="E1686" t="s">
        <v>4210</v>
      </c>
      <c r="F1686" t="str">
        <f>IF(ISBLANK(draft_picks[[#This Row],[movie_id]]),"",_xlfn.XLOOKUP(draft_picks[[#This Row],[movie_id]],drafts.movies[id],drafts.movies[movie_title]))</f>
        <v>Professor Marston &amp; the Wonder Women</v>
      </c>
      <c r="G1686" s="3" t="s">
        <v>1115</v>
      </c>
      <c r="H1686" t="str">
        <f>IF(ISBLANK(draft_picks[[#This Row],[drafter_id]]),"",_xlfn.XLOOKUP(draft_picks[[#This Row],[drafter_id]],drafters[id],drafters[name]))</f>
        <v>Ryan Marker</v>
      </c>
      <c r="J1686" t="str">
        <f>IF(ISBLANK(draft_picks[[#This Row],[drafter_team_id]]),"",_xlfn.XLOOKUP(draft_picks[[#This Row],[drafter_team_id]],drafter_teams[id],drafter_teams[name]))</f>
        <v/>
      </c>
      <c r="K1686" s="3" t="s">
        <v>15484</v>
      </c>
      <c r="L1686" t="s">
        <v>1237</v>
      </c>
      <c r="M1686" t="str">
        <f>IF(OR(ISBLANK(draft_picks[[#This Row],[veto_drafter_id]]),draft_picks[[#This Row],[veto_drafter_id]]=""),"",_xlfn.XLOOKUP(draft_picks[[#This Row],[veto_drafter_id]],drafters[id],drafters[name]))</f>
        <v>Clay Keller</v>
      </c>
      <c r="N1686" t="s">
        <v>15497</v>
      </c>
      <c r="O1686" t="str">
        <f>IF(OR(ISBLANK(draft_picks[[#This Row],[veto_drafter_team_id]]),draft_picks[[#This Row],[veto_drafter_team_id]]=""),"",_xlfn.XLOOKUP(draft_picks[[#This Row],[veto_drafter_team_id]],drafter_teams[id],drafter_teams[name]))</f>
        <v/>
      </c>
      <c r="Q1686" t="s">
        <v>15497</v>
      </c>
      <c r="R1686" t="str">
        <f>IF(OR(ISBLANK(draft_picks[[#This Row],[veto_override_drafter_id]]),draft_picks[[#This Row],[veto_override_drafter_id]]=""),"",_xlfn.XLOOKUP(draft_picks[[#This Row],[veto_override_drafter_id]],drafters[id],drafters[name]))</f>
        <v/>
      </c>
      <c r="S1686" t="s">
        <v>15497</v>
      </c>
      <c r="T1686" t="str">
        <f>IF(OR(ISBLANK(draft_picks[[#This Row],[veto_override_team_id]]),draft_picks[[#This Row],[veto_override_team_id]]=""),"",_xlfn.XLOOKUP(draft_picks[[#This Row],[veto_override_team_id]],drafter_teams[id],drafter_teams[name]))</f>
        <v/>
      </c>
    </row>
    <row r="1687" spans="1:20" x14ac:dyDescent="0.25">
      <c r="A1687" t="s">
        <v>617</v>
      </c>
      <c r="B1687" t="str">
        <f>_xlfn.XLOOKUP(draft_picks[[#This Row],[draft_id]],drafts[id],drafts[title])</f>
        <v>Rebecca Hall</v>
      </c>
      <c r="C1687" s="3">
        <v>7</v>
      </c>
      <c r="D1687">
        <f>IF(C1686&lt;draft_picks[[#This Row],[position]],1,IF(C1686&gt;draft_picks[[#This Row],[position]],D1686+1,IF(C1686=draft_picks[[#This Row],[position]],D1686+1)))</f>
        <v>2</v>
      </c>
      <c r="E1687" t="s">
        <v>4062</v>
      </c>
      <c r="F1687" t="str">
        <f>IF(ISBLANK(draft_picks[[#This Row],[movie_id]]),"",_xlfn.XLOOKUP(draft_picks[[#This Row],[movie_id]],drafts.movies[id],drafts.movies[movie_title]))</f>
        <v>The Gift</v>
      </c>
      <c r="G1687" s="3" t="s">
        <v>1115</v>
      </c>
      <c r="H1687" t="str">
        <f>IF(ISBLANK(draft_picks[[#This Row],[drafter_id]]),"",_xlfn.XLOOKUP(draft_picks[[#This Row],[drafter_id]],drafters[id],drafters[name]))</f>
        <v>Ryan Marker</v>
      </c>
      <c r="J1687" t="str">
        <f>IF(ISBLANK(draft_picks[[#This Row],[drafter_team_id]]),"",_xlfn.XLOOKUP(draft_picks[[#This Row],[drafter_team_id]],drafter_teams[id],drafter_teams[name]))</f>
        <v/>
      </c>
      <c r="K1687" s="3" t="s">
        <v>15497</v>
      </c>
      <c r="L1687" t="s">
        <v>15497</v>
      </c>
      <c r="M1687" t="str">
        <f>IF(OR(ISBLANK(draft_picks[[#This Row],[veto_drafter_id]]),draft_picks[[#This Row],[veto_drafter_id]]=""),"",_xlfn.XLOOKUP(draft_picks[[#This Row],[veto_drafter_id]],drafters[id],drafters[name]))</f>
        <v/>
      </c>
      <c r="N1687" t="s">
        <v>15497</v>
      </c>
      <c r="O1687" t="str">
        <f>IF(OR(ISBLANK(draft_picks[[#This Row],[veto_drafter_team_id]]),draft_picks[[#This Row],[veto_drafter_team_id]]=""),"",_xlfn.XLOOKUP(draft_picks[[#This Row],[veto_drafter_team_id]],drafter_teams[id],drafter_teams[name]))</f>
        <v/>
      </c>
      <c r="Q1687" t="s">
        <v>15497</v>
      </c>
      <c r="R1687" t="str">
        <f>IF(OR(ISBLANK(draft_picks[[#This Row],[veto_override_drafter_id]]),draft_picks[[#This Row],[veto_override_drafter_id]]=""),"",_xlfn.XLOOKUP(draft_picks[[#This Row],[veto_override_drafter_id]],drafters[id],drafters[name]))</f>
        <v/>
      </c>
      <c r="S1687" t="s">
        <v>15497</v>
      </c>
      <c r="T1687" t="str">
        <f>IF(OR(ISBLANK(draft_picks[[#This Row],[veto_override_team_id]]),draft_picks[[#This Row],[veto_override_team_id]]=""),"",_xlfn.XLOOKUP(draft_picks[[#This Row],[veto_override_team_id]],drafter_teams[id],drafter_teams[name]))</f>
        <v/>
      </c>
    </row>
    <row r="1688" spans="1:20" x14ac:dyDescent="0.25">
      <c r="A1688" t="s">
        <v>617</v>
      </c>
      <c r="B1688" t="str">
        <f>_xlfn.XLOOKUP(draft_picks[[#This Row],[draft_id]],drafts[id],drafts[title])</f>
        <v>Rebecca Hall</v>
      </c>
      <c r="C1688" s="3">
        <v>6</v>
      </c>
      <c r="D1688">
        <f>IF(C1687&lt;draft_picks[[#This Row],[position]],1,IF(C1687&gt;draft_picks[[#This Row],[position]],D1687+1,IF(C1687=draft_picks[[#This Row],[position]],D1687+1)))</f>
        <v>3</v>
      </c>
      <c r="E1688" t="s">
        <v>4172</v>
      </c>
      <c r="F1688" t="str">
        <f>IF(ISBLANK(draft_picks[[#This Row],[movie_id]]),"",_xlfn.XLOOKUP(draft_picks[[#This Row],[movie_id]],drafts.movies[id],drafts.movies[movie_title]))</f>
        <v>The Prestige</v>
      </c>
      <c r="G1688" s="3" t="s">
        <v>1115</v>
      </c>
      <c r="H1688" t="str">
        <f>IF(ISBLANK(draft_picks[[#This Row],[drafter_id]]),"",_xlfn.XLOOKUP(draft_picks[[#This Row],[drafter_id]],drafters[id],drafters[name]))</f>
        <v>Ryan Marker</v>
      </c>
      <c r="J1688" t="str">
        <f>IF(ISBLANK(draft_picks[[#This Row],[drafter_team_id]]),"",_xlfn.XLOOKUP(draft_picks[[#This Row],[drafter_team_id]],drafter_teams[id],drafter_teams[name]))</f>
        <v/>
      </c>
      <c r="K1688" s="3" t="s">
        <v>15497</v>
      </c>
      <c r="L1688" t="s">
        <v>15497</v>
      </c>
      <c r="M1688" t="str">
        <f>IF(OR(ISBLANK(draft_picks[[#This Row],[veto_drafter_id]]),draft_picks[[#This Row],[veto_drafter_id]]=""),"",_xlfn.XLOOKUP(draft_picks[[#This Row],[veto_drafter_id]],drafters[id],drafters[name]))</f>
        <v/>
      </c>
      <c r="N1688" t="s">
        <v>15497</v>
      </c>
      <c r="O1688" t="str">
        <f>IF(OR(ISBLANK(draft_picks[[#This Row],[veto_drafter_team_id]]),draft_picks[[#This Row],[veto_drafter_team_id]]=""),"",_xlfn.XLOOKUP(draft_picks[[#This Row],[veto_drafter_team_id]],drafter_teams[id],drafter_teams[name]))</f>
        <v/>
      </c>
      <c r="Q1688" t="s">
        <v>15497</v>
      </c>
      <c r="R1688" t="str">
        <f>IF(OR(ISBLANK(draft_picks[[#This Row],[veto_override_drafter_id]]),draft_picks[[#This Row],[veto_override_drafter_id]]=""),"",_xlfn.XLOOKUP(draft_picks[[#This Row],[veto_override_drafter_id]],drafters[id],drafters[name]))</f>
        <v/>
      </c>
      <c r="S1688" t="s">
        <v>15497</v>
      </c>
      <c r="T1688" t="str">
        <f>IF(OR(ISBLANK(draft_picks[[#This Row],[veto_override_team_id]]),draft_picks[[#This Row],[veto_override_team_id]]=""),"",_xlfn.XLOOKUP(draft_picks[[#This Row],[veto_override_team_id]],drafter_teams[id],drafter_teams[name]))</f>
        <v/>
      </c>
    </row>
    <row r="1689" spans="1:20" x14ac:dyDescent="0.25">
      <c r="A1689" t="s">
        <v>617</v>
      </c>
      <c r="B1689" t="str">
        <f>_xlfn.XLOOKUP(draft_picks[[#This Row],[draft_id]],drafts[id],drafts[title])</f>
        <v>Rebecca Hall</v>
      </c>
      <c r="C1689" s="3">
        <v>5</v>
      </c>
      <c r="D1689">
        <f>IF(C1688&lt;draft_picks[[#This Row],[position]],1,IF(C1688&gt;draft_picks[[#This Row],[position]],D1688+1,IF(C1688=draft_picks[[#This Row],[position]],D1688+1)))</f>
        <v>4</v>
      </c>
      <c r="E1689" t="s">
        <v>4701</v>
      </c>
      <c r="F1689" t="str">
        <f>IF(ISBLANK(draft_picks[[#This Row],[movie_id]]),"",_xlfn.XLOOKUP(draft_picks[[#This Row],[movie_id]],drafts.movies[id],drafts.movies[movie_title]))</f>
        <v>The Night House</v>
      </c>
      <c r="G1689" s="3" t="s">
        <v>1237</v>
      </c>
      <c r="H1689" t="str">
        <f>IF(ISBLANK(draft_picks[[#This Row],[drafter_id]]),"",_xlfn.XLOOKUP(draft_picks[[#This Row],[drafter_id]],drafters[id],drafters[name]))</f>
        <v>Clay Keller</v>
      </c>
      <c r="J1689" t="str">
        <f>IF(ISBLANK(draft_picks[[#This Row],[drafter_team_id]]),"",_xlfn.XLOOKUP(draft_picks[[#This Row],[drafter_team_id]],drafter_teams[id],drafter_teams[name]))</f>
        <v/>
      </c>
      <c r="K1689" s="3" t="s">
        <v>15497</v>
      </c>
      <c r="L1689" t="s">
        <v>15497</v>
      </c>
      <c r="M1689" t="str">
        <f>IF(OR(ISBLANK(draft_picks[[#This Row],[veto_drafter_id]]),draft_picks[[#This Row],[veto_drafter_id]]=""),"",_xlfn.XLOOKUP(draft_picks[[#This Row],[veto_drafter_id]],drafters[id],drafters[name]))</f>
        <v/>
      </c>
      <c r="N1689" t="s">
        <v>15497</v>
      </c>
      <c r="O1689" t="str">
        <f>IF(OR(ISBLANK(draft_picks[[#This Row],[veto_drafter_team_id]]),draft_picks[[#This Row],[veto_drafter_team_id]]=""),"",_xlfn.XLOOKUP(draft_picks[[#This Row],[veto_drafter_team_id]],drafter_teams[id],drafter_teams[name]))</f>
        <v/>
      </c>
      <c r="Q1689" t="s">
        <v>15497</v>
      </c>
      <c r="R1689" t="str">
        <f>IF(OR(ISBLANK(draft_picks[[#This Row],[veto_override_drafter_id]]),draft_picks[[#This Row],[veto_override_drafter_id]]=""),"",_xlfn.XLOOKUP(draft_picks[[#This Row],[veto_override_drafter_id]],drafters[id],drafters[name]))</f>
        <v/>
      </c>
      <c r="S1689" t="s">
        <v>15497</v>
      </c>
      <c r="T1689" t="str">
        <f>IF(OR(ISBLANK(draft_picks[[#This Row],[veto_override_team_id]]),draft_picks[[#This Row],[veto_override_team_id]]=""),"",_xlfn.XLOOKUP(draft_picks[[#This Row],[veto_override_team_id]],drafter_teams[id],drafter_teams[name]))</f>
        <v/>
      </c>
    </row>
    <row r="1690" spans="1:20" x14ac:dyDescent="0.25">
      <c r="A1690" t="s">
        <v>617</v>
      </c>
      <c r="B1690" t="str">
        <f>_xlfn.XLOOKUP(draft_picks[[#This Row],[draft_id]],drafts[id],drafts[title])</f>
        <v>Rebecca Hall</v>
      </c>
      <c r="C1690" s="3">
        <v>4</v>
      </c>
      <c r="D1690">
        <f>IF(C1689&lt;draft_picks[[#This Row],[position]],1,IF(C1689&gt;draft_picks[[#This Row],[position]],D1689+1,IF(C1689=draft_picks[[#This Row],[position]],D1689+1)))</f>
        <v>5</v>
      </c>
      <c r="E1690" t="s">
        <v>4210</v>
      </c>
      <c r="F1690" t="str">
        <f>IF(ISBLANK(draft_picks[[#This Row],[movie_id]]),"",_xlfn.XLOOKUP(draft_picks[[#This Row],[movie_id]],drafts.movies[id],drafts.movies[movie_title]))</f>
        <v>Professor Marston &amp; the Wonder Women</v>
      </c>
      <c r="G1690" s="3" t="s">
        <v>1115</v>
      </c>
      <c r="H1690" t="str">
        <f>IF(ISBLANK(draft_picks[[#This Row],[drafter_id]]),"",_xlfn.XLOOKUP(draft_picks[[#This Row],[drafter_id]],drafters[id],drafters[name]))</f>
        <v>Ryan Marker</v>
      </c>
      <c r="J1690" t="str">
        <f>IF(ISBLANK(draft_picks[[#This Row],[drafter_team_id]]),"",_xlfn.XLOOKUP(draft_picks[[#This Row],[drafter_team_id]],drafter_teams[id],drafter_teams[name]))</f>
        <v/>
      </c>
      <c r="K1690" s="3" t="s">
        <v>15497</v>
      </c>
      <c r="L1690" t="s">
        <v>15497</v>
      </c>
      <c r="M1690" t="str">
        <f>IF(OR(ISBLANK(draft_picks[[#This Row],[veto_drafter_id]]),draft_picks[[#This Row],[veto_drafter_id]]=""),"",_xlfn.XLOOKUP(draft_picks[[#This Row],[veto_drafter_id]],drafters[id],drafters[name]))</f>
        <v/>
      </c>
      <c r="N1690" t="s">
        <v>15497</v>
      </c>
      <c r="O1690" t="str">
        <f>IF(OR(ISBLANK(draft_picks[[#This Row],[veto_drafter_team_id]]),draft_picks[[#This Row],[veto_drafter_team_id]]=""),"",_xlfn.XLOOKUP(draft_picks[[#This Row],[veto_drafter_team_id]],drafter_teams[id],drafter_teams[name]))</f>
        <v/>
      </c>
      <c r="Q1690" t="s">
        <v>15497</v>
      </c>
      <c r="R1690" t="str">
        <f>IF(OR(ISBLANK(draft_picks[[#This Row],[veto_override_drafter_id]]),draft_picks[[#This Row],[veto_override_drafter_id]]=""),"",_xlfn.XLOOKUP(draft_picks[[#This Row],[veto_override_drafter_id]],drafters[id],drafters[name]))</f>
        <v/>
      </c>
      <c r="S1690" t="s">
        <v>15497</v>
      </c>
      <c r="T1690" t="str">
        <f>IF(OR(ISBLANK(draft_picks[[#This Row],[veto_override_team_id]]),draft_picks[[#This Row],[veto_override_team_id]]=""),"",_xlfn.XLOOKUP(draft_picks[[#This Row],[veto_override_team_id]],drafter_teams[id],drafter_teams[name]))</f>
        <v/>
      </c>
    </row>
    <row r="1691" spans="1:20" x14ac:dyDescent="0.25">
      <c r="A1691" t="s">
        <v>617</v>
      </c>
      <c r="B1691" t="str">
        <f>_xlfn.XLOOKUP(draft_picks[[#This Row],[draft_id]],drafts[id],drafts[title])</f>
        <v>Rebecca Hall</v>
      </c>
      <c r="C1691" s="3">
        <v>3</v>
      </c>
      <c r="D1691">
        <f>IF(C1690&lt;draft_picks[[#This Row],[position]],1,IF(C1690&gt;draft_picks[[#This Row],[position]],D1690+1,IF(C1690=draft_picks[[#This Row],[position]],D1690+1)))</f>
        <v>6</v>
      </c>
      <c r="E1691" t="s">
        <v>7192</v>
      </c>
      <c r="F1691" t="str">
        <f>IF(ISBLANK(draft_picks[[#This Row],[movie_id]]),"",_xlfn.XLOOKUP(draft_picks[[#This Row],[movie_id]],drafts.movies[id],drafts.movies[movie_title]))</f>
        <v>Please Give</v>
      </c>
      <c r="G1691" s="3" t="s">
        <v>1237</v>
      </c>
      <c r="H1691" t="str">
        <f>IF(ISBLANK(draft_picks[[#This Row],[drafter_id]]),"",_xlfn.XLOOKUP(draft_picks[[#This Row],[drafter_id]],drafters[id],drafters[name]))</f>
        <v>Clay Keller</v>
      </c>
      <c r="J1691" t="str">
        <f>IF(ISBLANK(draft_picks[[#This Row],[drafter_team_id]]),"",_xlfn.XLOOKUP(draft_picks[[#This Row],[drafter_team_id]],drafter_teams[id],drafter_teams[name]))</f>
        <v/>
      </c>
      <c r="K1691" s="3" t="s">
        <v>15497</v>
      </c>
      <c r="L1691" t="s">
        <v>15497</v>
      </c>
      <c r="M1691" t="str">
        <f>IF(OR(ISBLANK(draft_picks[[#This Row],[veto_drafter_id]]),draft_picks[[#This Row],[veto_drafter_id]]=""),"",_xlfn.XLOOKUP(draft_picks[[#This Row],[veto_drafter_id]],drafters[id],drafters[name]))</f>
        <v/>
      </c>
      <c r="N1691" t="s">
        <v>15497</v>
      </c>
      <c r="O1691" t="str">
        <f>IF(OR(ISBLANK(draft_picks[[#This Row],[veto_drafter_team_id]]),draft_picks[[#This Row],[veto_drafter_team_id]]=""),"",_xlfn.XLOOKUP(draft_picks[[#This Row],[veto_drafter_team_id]],drafter_teams[id],drafter_teams[name]))</f>
        <v/>
      </c>
      <c r="Q1691" t="s">
        <v>15497</v>
      </c>
      <c r="R1691" t="str">
        <f>IF(OR(ISBLANK(draft_picks[[#This Row],[veto_override_drafter_id]]),draft_picks[[#This Row],[veto_override_drafter_id]]=""),"",_xlfn.XLOOKUP(draft_picks[[#This Row],[veto_override_drafter_id]],drafters[id],drafters[name]))</f>
        <v/>
      </c>
      <c r="S1691" t="s">
        <v>15497</v>
      </c>
      <c r="T1691" t="str">
        <f>IF(OR(ISBLANK(draft_picks[[#This Row],[veto_override_team_id]]),draft_picks[[#This Row],[veto_override_team_id]]=""),"",_xlfn.XLOOKUP(draft_picks[[#This Row],[veto_override_team_id]],drafter_teams[id],drafter_teams[name]))</f>
        <v/>
      </c>
    </row>
    <row r="1692" spans="1:20" x14ac:dyDescent="0.25">
      <c r="A1692" t="s">
        <v>617</v>
      </c>
      <c r="B1692" t="str">
        <f>_xlfn.XLOOKUP(draft_picks[[#This Row],[draft_id]],drafts[id],drafts[title])</f>
        <v>Rebecca Hall</v>
      </c>
      <c r="C1692" s="3">
        <v>2</v>
      </c>
      <c r="D1692">
        <f>IF(C1691&lt;draft_picks[[#This Row],[position]],1,IF(C1691&gt;draft_picks[[#This Row],[position]],D1691+1,IF(C1691=draft_picks[[#This Row],[position]],D1691+1)))</f>
        <v>7</v>
      </c>
      <c r="E1692" t="s">
        <v>3283</v>
      </c>
      <c r="F1692" t="str">
        <f>IF(ISBLANK(draft_picks[[#This Row],[movie_id]]),"",_xlfn.XLOOKUP(draft_picks[[#This Row],[movie_id]],drafts.movies[id],drafts.movies[movie_title]))</f>
        <v>Passing</v>
      </c>
      <c r="G1692" s="3" t="s">
        <v>1115</v>
      </c>
      <c r="H1692" t="str">
        <f>IF(ISBLANK(draft_picks[[#This Row],[drafter_id]]),"",_xlfn.XLOOKUP(draft_picks[[#This Row],[drafter_id]],drafters[id],drafters[name]))</f>
        <v>Ryan Marker</v>
      </c>
      <c r="J1692" t="str">
        <f>IF(ISBLANK(draft_picks[[#This Row],[drafter_team_id]]),"",_xlfn.XLOOKUP(draft_picks[[#This Row],[drafter_team_id]],drafter_teams[id],drafter_teams[name]))</f>
        <v/>
      </c>
      <c r="K1692" s="3" t="s">
        <v>15497</v>
      </c>
      <c r="L1692" t="s">
        <v>15497</v>
      </c>
      <c r="M1692" t="str">
        <f>IF(OR(ISBLANK(draft_picks[[#This Row],[veto_drafter_id]]),draft_picks[[#This Row],[veto_drafter_id]]=""),"",_xlfn.XLOOKUP(draft_picks[[#This Row],[veto_drafter_id]],drafters[id],drafters[name]))</f>
        <v/>
      </c>
      <c r="N1692" t="s">
        <v>15497</v>
      </c>
      <c r="O1692" t="str">
        <f>IF(OR(ISBLANK(draft_picks[[#This Row],[veto_drafter_team_id]]),draft_picks[[#This Row],[veto_drafter_team_id]]=""),"",_xlfn.XLOOKUP(draft_picks[[#This Row],[veto_drafter_team_id]],drafter_teams[id],drafter_teams[name]))</f>
        <v/>
      </c>
      <c r="Q1692" t="s">
        <v>15497</v>
      </c>
      <c r="R1692" t="str">
        <f>IF(OR(ISBLANK(draft_picks[[#This Row],[veto_override_drafter_id]]),draft_picks[[#This Row],[veto_override_drafter_id]]=""),"",_xlfn.XLOOKUP(draft_picks[[#This Row],[veto_override_drafter_id]],drafters[id],drafters[name]))</f>
        <v/>
      </c>
      <c r="S1692" t="s">
        <v>15497</v>
      </c>
      <c r="T1692" t="str">
        <f>IF(OR(ISBLANK(draft_picks[[#This Row],[veto_override_team_id]]),draft_picks[[#This Row],[veto_override_team_id]]=""),"",_xlfn.XLOOKUP(draft_picks[[#This Row],[veto_override_team_id]],drafter_teams[id],drafter_teams[name]))</f>
        <v/>
      </c>
    </row>
    <row r="1693" spans="1:20" x14ac:dyDescent="0.25">
      <c r="A1693" t="s">
        <v>617</v>
      </c>
      <c r="B1693" t="str">
        <f>_xlfn.XLOOKUP(draft_picks[[#This Row],[draft_id]],drafts[id],drafts[title])</f>
        <v>Rebecca Hall</v>
      </c>
      <c r="C1693" s="3">
        <v>1</v>
      </c>
      <c r="D1693">
        <f>IF(C1692&lt;draft_picks[[#This Row],[position]],1,IF(C1692&gt;draft_picks[[#This Row],[position]],D1692+1,IF(C1692=draft_picks[[#This Row],[position]],D1692+1)))</f>
        <v>8</v>
      </c>
      <c r="E1693" t="s">
        <v>3528</v>
      </c>
      <c r="F1693" t="str">
        <f>IF(ISBLANK(draft_picks[[#This Row],[movie_id]]),"",_xlfn.XLOOKUP(draft_picks[[#This Row],[movie_id]],drafts.movies[id],drafts.movies[movie_title]))</f>
        <v>Christine</v>
      </c>
      <c r="G1693" s="3" t="s">
        <v>1237</v>
      </c>
      <c r="H1693" t="str">
        <f>IF(ISBLANK(draft_picks[[#This Row],[drafter_id]]),"",_xlfn.XLOOKUP(draft_picks[[#This Row],[drafter_id]],drafters[id],drafters[name]))</f>
        <v>Clay Keller</v>
      </c>
      <c r="J1693" t="str">
        <f>IF(ISBLANK(draft_picks[[#This Row],[drafter_team_id]]),"",_xlfn.XLOOKUP(draft_picks[[#This Row],[drafter_team_id]],drafter_teams[id],drafter_teams[name]))</f>
        <v/>
      </c>
      <c r="K1693" s="3" t="s">
        <v>15497</v>
      </c>
      <c r="L1693" t="s">
        <v>15497</v>
      </c>
      <c r="M1693" t="str">
        <f>IF(OR(ISBLANK(draft_picks[[#This Row],[veto_drafter_id]]),draft_picks[[#This Row],[veto_drafter_id]]=""),"",_xlfn.XLOOKUP(draft_picks[[#This Row],[veto_drafter_id]],drafters[id],drafters[name]))</f>
        <v/>
      </c>
      <c r="N1693" t="s">
        <v>15497</v>
      </c>
      <c r="O1693" t="str">
        <f>IF(OR(ISBLANK(draft_picks[[#This Row],[veto_drafter_team_id]]),draft_picks[[#This Row],[veto_drafter_team_id]]=""),"",_xlfn.XLOOKUP(draft_picks[[#This Row],[veto_drafter_team_id]],drafter_teams[id],drafter_teams[name]))</f>
        <v/>
      </c>
      <c r="Q1693" t="s">
        <v>15497</v>
      </c>
      <c r="R1693" t="str">
        <f>IF(OR(ISBLANK(draft_picks[[#This Row],[veto_override_drafter_id]]),draft_picks[[#This Row],[veto_override_drafter_id]]=""),"",_xlfn.XLOOKUP(draft_picks[[#This Row],[veto_override_drafter_id]],drafters[id],drafters[name]))</f>
        <v/>
      </c>
      <c r="S1693" t="s">
        <v>15497</v>
      </c>
      <c r="T1693" t="str">
        <f>IF(OR(ISBLANK(draft_picks[[#This Row],[veto_override_team_id]]),draft_picks[[#This Row],[veto_override_team_id]]=""),"",_xlfn.XLOOKUP(draft_picks[[#This Row],[veto_override_team_id]],drafter_teams[id],drafter_teams[name]))</f>
        <v/>
      </c>
    </row>
    <row r="1694" spans="1:20" x14ac:dyDescent="0.25">
      <c r="A1694" t="s">
        <v>659</v>
      </c>
      <c r="B1694" t="str">
        <f>_xlfn.XLOOKUP(draft_picks[[#This Row],[draft_id]],drafts[id],drafts[title])</f>
        <v>Billy Wilder</v>
      </c>
      <c r="C1694" s="3">
        <v>7</v>
      </c>
      <c r="D1694">
        <f>IF(C1693&lt;draft_picks[[#This Row],[position]],1,IF(C1693&gt;draft_picks[[#This Row],[position]],D1693+1,IF(C1693=draft_picks[[#This Row],[position]],D1693+1)))</f>
        <v>1</v>
      </c>
      <c r="E1694" t="s">
        <v>6937</v>
      </c>
      <c r="F1694" t="str">
        <f>IF(ISBLANK(draft_picks[[#This Row],[movie_id]]),"",_xlfn.XLOOKUP(draft_picks[[#This Row],[movie_id]],drafts.movies[id],drafts.movies[movie_title]))</f>
        <v>Love in the Afternoon</v>
      </c>
      <c r="G1694" s="3" t="s">
        <v>1133</v>
      </c>
      <c r="H1694" t="str">
        <f>IF(ISBLANK(draft_picks[[#This Row],[drafter_id]]),"",_xlfn.XLOOKUP(draft_picks[[#This Row],[drafter_id]],drafters[id],drafters[name]))</f>
        <v>Oriana Nudo</v>
      </c>
      <c r="J1694" t="str">
        <f>IF(ISBLANK(draft_picks[[#This Row],[drafter_team_id]]),"",_xlfn.XLOOKUP(draft_picks[[#This Row],[drafter_team_id]],drafter_teams[id],drafter_teams[name]))</f>
        <v/>
      </c>
      <c r="K1694" s="3" t="s">
        <v>15497</v>
      </c>
      <c r="L1694" t="s">
        <v>15497</v>
      </c>
      <c r="M1694" t="str">
        <f>IF(OR(ISBLANK(draft_picks[[#This Row],[veto_drafter_id]]),draft_picks[[#This Row],[veto_drafter_id]]=""),"",_xlfn.XLOOKUP(draft_picks[[#This Row],[veto_drafter_id]],drafters[id],drafters[name]))</f>
        <v/>
      </c>
      <c r="N1694" t="s">
        <v>15497</v>
      </c>
      <c r="O1694" t="str">
        <f>IF(OR(ISBLANK(draft_picks[[#This Row],[veto_drafter_team_id]]),draft_picks[[#This Row],[veto_drafter_team_id]]=""),"",_xlfn.XLOOKUP(draft_picks[[#This Row],[veto_drafter_team_id]],drafter_teams[id],drafter_teams[name]))</f>
        <v/>
      </c>
      <c r="Q1694" t="s">
        <v>15497</v>
      </c>
      <c r="R1694" t="str">
        <f>IF(OR(ISBLANK(draft_picks[[#This Row],[veto_override_drafter_id]]),draft_picks[[#This Row],[veto_override_drafter_id]]=""),"",_xlfn.XLOOKUP(draft_picks[[#This Row],[veto_override_drafter_id]],drafters[id],drafters[name]))</f>
        <v/>
      </c>
      <c r="S1694" t="s">
        <v>15497</v>
      </c>
      <c r="T1694" t="str">
        <f>IF(OR(ISBLANK(draft_picks[[#This Row],[veto_override_team_id]]),draft_picks[[#This Row],[veto_override_team_id]]=""),"",_xlfn.XLOOKUP(draft_picks[[#This Row],[veto_override_team_id]],drafter_teams[id],drafter_teams[name]))</f>
        <v/>
      </c>
    </row>
    <row r="1695" spans="1:20" x14ac:dyDescent="0.25">
      <c r="A1695" t="s">
        <v>659</v>
      </c>
      <c r="B1695" t="str">
        <f>_xlfn.XLOOKUP(draft_picks[[#This Row],[draft_id]],drafts[id],drafts[title])</f>
        <v>Billy Wilder</v>
      </c>
      <c r="C1695" s="3">
        <v>6</v>
      </c>
      <c r="D1695">
        <f>IF(C1694&lt;draft_picks[[#This Row],[position]],1,IF(C1694&gt;draft_picks[[#This Row],[position]],D1694+1,IF(C1694=draft_picks[[#This Row],[position]],D1694+1)))</f>
        <v>2</v>
      </c>
      <c r="E1695" t="s">
        <v>4548</v>
      </c>
      <c r="F1695" t="str">
        <f>IF(ISBLANK(draft_picks[[#This Row],[movie_id]]),"",_xlfn.XLOOKUP(draft_picks[[#This Row],[movie_id]],drafts.movies[id],drafts.movies[movie_title]))</f>
        <v>Witness for the Prosecution</v>
      </c>
      <c r="G1695" s="3" t="s">
        <v>1133</v>
      </c>
      <c r="H1695" t="str">
        <f>IF(ISBLANK(draft_picks[[#This Row],[drafter_id]]),"",_xlfn.XLOOKUP(draft_picks[[#This Row],[drafter_id]],drafters[id],drafters[name]))</f>
        <v>Oriana Nudo</v>
      </c>
      <c r="J1695" t="str">
        <f>IF(ISBLANK(draft_picks[[#This Row],[drafter_team_id]]),"",_xlfn.XLOOKUP(draft_picks[[#This Row],[drafter_team_id]],drafter_teams[id],drafter_teams[name]))</f>
        <v/>
      </c>
      <c r="K1695" s="3" t="s">
        <v>15497</v>
      </c>
      <c r="L1695" t="s">
        <v>15497</v>
      </c>
      <c r="M1695" t="str">
        <f>IF(OR(ISBLANK(draft_picks[[#This Row],[veto_drafter_id]]),draft_picks[[#This Row],[veto_drafter_id]]=""),"",_xlfn.XLOOKUP(draft_picks[[#This Row],[veto_drafter_id]],drafters[id],drafters[name]))</f>
        <v/>
      </c>
      <c r="N1695" t="s">
        <v>15497</v>
      </c>
      <c r="O1695" t="str">
        <f>IF(OR(ISBLANK(draft_picks[[#This Row],[veto_drafter_team_id]]),draft_picks[[#This Row],[veto_drafter_team_id]]=""),"",_xlfn.XLOOKUP(draft_picks[[#This Row],[veto_drafter_team_id]],drafter_teams[id],drafter_teams[name]))</f>
        <v/>
      </c>
      <c r="Q1695" t="s">
        <v>15497</v>
      </c>
      <c r="R1695" t="str">
        <f>IF(OR(ISBLANK(draft_picks[[#This Row],[veto_override_drafter_id]]),draft_picks[[#This Row],[veto_override_drafter_id]]=""),"",_xlfn.XLOOKUP(draft_picks[[#This Row],[veto_override_drafter_id]],drafters[id],drafters[name]))</f>
        <v/>
      </c>
      <c r="S1695" t="s">
        <v>15497</v>
      </c>
      <c r="T1695" t="str">
        <f>IF(OR(ISBLANK(draft_picks[[#This Row],[veto_override_team_id]]),draft_picks[[#This Row],[veto_override_team_id]]=""),"",_xlfn.XLOOKUP(draft_picks[[#This Row],[veto_override_team_id]],drafter_teams[id],drafter_teams[name]))</f>
        <v/>
      </c>
    </row>
    <row r="1696" spans="1:20" x14ac:dyDescent="0.25">
      <c r="A1696" t="s">
        <v>659</v>
      </c>
      <c r="B1696" t="str">
        <f>_xlfn.XLOOKUP(draft_picks[[#This Row],[draft_id]],drafts[id],drafts[title])</f>
        <v>Billy Wilder</v>
      </c>
      <c r="C1696" s="3">
        <v>5</v>
      </c>
      <c r="D1696">
        <f>IF(C1695&lt;draft_picks[[#This Row],[position]],1,IF(C1695&gt;draft_picks[[#This Row],[position]],D1695+1,IF(C1695=draft_picks[[#This Row],[position]],D1695+1)))</f>
        <v>3</v>
      </c>
      <c r="E1696" t="s">
        <v>5946</v>
      </c>
      <c r="F1696" t="str">
        <f>IF(ISBLANK(draft_picks[[#This Row],[movie_id]]),"",_xlfn.XLOOKUP(draft_picks[[#This Row],[movie_id]],drafts.movies[id],drafts.movies[movie_title]))</f>
        <v>The Private Life of Sherlock Holmes</v>
      </c>
      <c r="G1696" s="3" t="s">
        <v>1115</v>
      </c>
      <c r="H1696" t="str">
        <f>IF(ISBLANK(draft_picks[[#This Row],[drafter_id]]),"",_xlfn.XLOOKUP(draft_picks[[#This Row],[drafter_id]],drafters[id],drafters[name]))</f>
        <v>Ryan Marker</v>
      </c>
      <c r="J1696" t="str">
        <f>IF(ISBLANK(draft_picks[[#This Row],[drafter_team_id]]),"",_xlfn.XLOOKUP(draft_picks[[#This Row],[drafter_team_id]],drafter_teams[id],drafter_teams[name]))</f>
        <v/>
      </c>
      <c r="K1696" s="3" t="s">
        <v>15497</v>
      </c>
      <c r="L1696" t="s">
        <v>15497</v>
      </c>
      <c r="M1696" t="str">
        <f>IF(OR(ISBLANK(draft_picks[[#This Row],[veto_drafter_id]]),draft_picks[[#This Row],[veto_drafter_id]]=""),"",_xlfn.XLOOKUP(draft_picks[[#This Row],[veto_drafter_id]],drafters[id],drafters[name]))</f>
        <v/>
      </c>
      <c r="N1696" t="s">
        <v>15497</v>
      </c>
      <c r="O1696" t="str">
        <f>IF(OR(ISBLANK(draft_picks[[#This Row],[veto_drafter_team_id]]),draft_picks[[#This Row],[veto_drafter_team_id]]=""),"",_xlfn.XLOOKUP(draft_picks[[#This Row],[veto_drafter_team_id]],drafter_teams[id],drafter_teams[name]))</f>
        <v/>
      </c>
      <c r="Q1696" t="s">
        <v>15497</v>
      </c>
      <c r="R1696" t="str">
        <f>IF(OR(ISBLANK(draft_picks[[#This Row],[veto_override_drafter_id]]),draft_picks[[#This Row],[veto_override_drafter_id]]=""),"",_xlfn.XLOOKUP(draft_picks[[#This Row],[veto_override_drafter_id]],drafters[id],drafters[name]))</f>
        <v/>
      </c>
      <c r="S1696" t="s">
        <v>15497</v>
      </c>
      <c r="T1696" t="str">
        <f>IF(OR(ISBLANK(draft_picks[[#This Row],[veto_override_team_id]]),draft_picks[[#This Row],[veto_override_team_id]]=""),"",_xlfn.XLOOKUP(draft_picks[[#This Row],[veto_override_team_id]],drafter_teams[id],drafter_teams[name]))</f>
        <v/>
      </c>
    </row>
    <row r="1697" spans="1:21" x14ac:dyDescent="0.25">
      <c r="A1697" t="s">
        <v>659</v>
      </c>
      <c r="B1697" t="str">
        <f>_xlfn.XLOOKUP(draft_picks[[#This Row],[draft_id]],drafts[id],drafts[title])</f>
        <v>Billy Wilder</v>
      </c>
      <c r="C1697" s="3">
        <v>4</v>
      </c>
      <c r="D1697">
        <f>IF(C1696&lt;draft_picks[[#This Row],[position]],1,IF(C1696&gt;draft_picks[[#This Row],[position]],D1696+1,IF(C1696=draft_picks[[#This Row],[position]],D1696+1)))</f>
        <v>4</v>
      </c>
      <c r="E1697" t="s">
        <v>2991</v>
      </c>
      <c r="F1697" t="str">
        <f>IF(ISBLANK(draft_picks[[#This Row],[movie_id]]),"",_xlfn.XLOOKUP(draft_picks[[#This Row],[movie_id]],drafts.movies[id],drafts.movies[movie_title]))</f>
        <v>Double Indemnity</v>
      </c>
      <c r="G1697" s="3" t="s">
        <v>1133</v>
      </c>
      <c r="H1697" t="str">
        <f>IF(ISBLANK(draft_picks[[#This Row],[drafter_id]]),"",_xlfn.XLOOKUP(draft_picks[[#This Row],[drafter_id]],drafters[id],drafters[name]))</f>
        <v>Oriana Nudo</v>
      </c>
      <c r="J1697" t="str">
        <f>IF(ISBLANK(draft_picks[[#This Row],[drafter_team_id]]),"",_xlfn.XLOOKUP(draft_picks[[#This Row],[drafter_team_id]],drafter_teams[id],drafter_teams[name]))</f>
        <v/>
      </c>
      <c r="K1697" s="3" t="s">
        <v>15497</v>
      </c>
      <c r="L1697" t="s">
        <v>15497</v>
      </c>
      <c r="M1697" t="str">
        <f>IF(OR(ISBLANK(draft_picks[[#This Row],[veto_drafter_id]]),draft_picks[[#This Row],[veto_drafter_id]]=""),"",_xlfn.XLOOKUP(draft_picks[[#This Row],[veto_drafter_id]],drafters[id],drafters[name]))</f>
        <v/>
      </c>
      <c r="N1697" t="s">
        <v>15497</v>
      </c>
      <c r="O1697" t="str">
        <f>IF(OR(ISBLANK(draft_picks[[#This Row],[veto_drafter_team_id]]),draft_picks[[#This Row],[veto_drafter_team_id]]=""),"",_xlfn.XLOOKUP(draft_picks[[#This Row],[veto_drafter_team_id]],drafter_teams[id],drafter_teams[name]))</f>
        <v/>
      </c>
      <c r="Q1697" t="s">
        <v>15497</v>
      </c>
      <c r="R1697" t="str">
        <f>IF(OR(ISBLANK(draft_picks[[#This Row],[veto_override_drafter_id]]),draft_picks[[#This Row],[veto_override_drafter_id]]=""),"",_xlfn.XLOOKUP(draft_picks[[#This Row],[veto_override_drafter_id]],drafters[id],drafters[name]))</f>
        <v/>
      </c>
      <c r="S1697" t="s">
        <v>15497</v>
      </c>
      <c r="T1697" t="str">
        <f>IF(OR(ISBLANK(draft_picks[[#This Row],[veto_override_team_id]]),draft_picks[[#This Row],[veto_override_team_id]]=""),"",_xlfn.XLOOKUP(draft_picks[[#This Row],[veto_override_team_id]],drafter_teams[id],drafter_teams[name]))</f>
        <v/>
      </c>
    </row>
    <row r="1698" spans="1:21" x14ac:dyDescent="0.25">
      <c r="A1698" t="s">
        <v>659</v>
      </c>
      <c r="B1698" t="str">
        <f>_xlfn.XLOOKUP(draft_picks[[#This Row],[draft_id]],drafts[id],drafts[title])</f>
        <v>Billy Wilder</v>
      </c>
      <c r="C1698" s="3">
        <v>3</v>
      </c>
      <c r="D1698">
        <f>IF(C1697&lt;draft_picks[[#This Row],[position]],1,IF(C1697&gt;draft_picks[[#This Row],[position]],D1697+1,IF(C1697=draft_picks[[#This Row],[position]],D1697+1)))</f>
        <v>5</v>
      </c>
      <c r="E1698" t="s">
        <v>5232</v>
      </c>
      <c r="F1698" t="str">
        <f>IF(ISBLANK(draft_picks[[#This Row],[movie_id]]),"",_xlfn.XLOOKUP(draft_picks[[#This Row],[movie_id]],drafts.movies[id],drafts.movies[movie_title]))</f>
        <v>Ace in the Hole</v>
      </c>
      <c r="G1698" s="3" t="s">
        <v>1115</v>
      </c>
      <c r="H1698" t="str">
        <f>IF(ISBLANK(draft_picks[[#This Row],[drafter_id]]),"",_xlfn.XLOOKUP(draft_picks[[#This Row],[drafter_id]],drafters[id],drafters[name]))</f>
        <v>Ryan Marker</v>
      </c>
      <c r="J1698" t="str">
        <f>IF(ISBLANK(draft_picks[[#This Row],[drafter_team_id]]),"",_xlfn.XLOOKUP(draft_picks[[#This Row],[drafter_team_id]],drafter_teams[id],drafter_teams[name]))</f>
        <v/>
      </c>
      <c r="K1698" s="3" t="s">
        <v>15484</v>
      </c>
      <c r="L1698" t="s">
        <v>1133</v>
      </c>
      <c r="M1698" t="str">
        <f>IF(OR(ISBLANK(draft_picks[[#This Row],[veto_drafter_id]]),draft_picks[[#This Row],[veto_drafter_id]]=""),"",_xlfn.XLOOKUP(draft_picks[[#This Row],[veto_drafter_id]],drafters[id],drafters[name]))</f>
        <v>Oriana Nudo</v>
      </c>
      <c r="N1698" t="s">
        <v>15497</v>
      </c>
      <c r="O1698" t="str">
        <f>IF(OR(ISBLANK(draft_picks[[#This Row],[veto_drafter_team_id]]),draft_picks[[#This Row],[veto_drafter_team_id]]=""),"",_xlfn.XLOOKUP(draft_picks[[#This Row],[veto_drafter_team_id]],drafter_teams[id],drafter_teams[name]))</f>
        <v/>
      </c>
      <c r="Q1698" t="s">
        <v>15497</v>
      </c>
      <c r="R1698" t="str">
        <f>IF(OR(ISBLANK(draft_picks[[#This Row],[veto_override_drafter_id]]),draft_picks[[#This Row],[veto_override_drafter_id]]=""),"",_xlfn.XLOOKUP(draft_picks[[#This Row],[veto_override_drafter_id]],drafters[id],drafters[name]))</f>
        <v/>
      </c>
      <c r="S1698" t="s">
        <v>15497</v>
      </c>
      <c r="T1698" t="str">
        <f>IF(OR(ISBLANK(draft_picks[[#This Row],[veto_override_team_id]]),draft_picks[[#This Row],[veto_override_team_id]]=""),"",_xlfn.XLOOKUP(draft_picks[[#This Row],[veto_override_team_id]],drafter_teams[id],drafter_teams[name]))</f>
        <v/>
      </c>
    </row>
    <row r="1699" spans="1:21" x14ac:dyDescent="0.25">
      <c r="A1699" t="s">
        <v>659</v>
      </c>
      <c r="B1699" t="str">
        <f>_xlfn.XLOOKUP(draft_picks[[#This Row],[draft_id]],drafts[id],drafts[title])</f>
        <v>Billy Wilder</v>
      </c>
      <c r="C1699" s="3">
        <v>3</v>
      </c>
      <c r="D1699">
        <f>IF(C1698&lt;draft_picks[[#This Row],[position]],1,IF(C1698&gt;draft_picks[[#This Row],[position]],D1698+1,IF(C1698=draft_picks[[#This Row],[position]],D1698+1)))</f>
        <v>6</v>
      </c>
      <c r="E1699" t="s">
        <v>3987</v>
      </c>
      <c r="F1699" t="str">
        <f>IF(ISBLANK(draft_picks[[#This Row],[movie_id]]),"",_xlfn.XLOOKUP(draft_picks[[#This Row],[movie_id]],drafts.movies[id],drafts.movies[movie_title]))</f>
        <v>Sunset Boulevard</v>
      </c>
      <c r="G1699" s="3" t="s">
        <v>1115</v>
      </c>
      <c r="H1699" t="str">
        <f>IF(ISBLANK(draft_picks[[#This Row],[drafter_id]]),"",_xlfn.XLOOKUP(draft_picks[[#This Row],[drafter_id]],drafters[id],drafters[name]))</f>
        <v>Ryan Marker</v>
      </c>
      <c r="J1699" t="str">
        <f>IF(ISBLANK(draft_picks[[#This Row],[drafter_team_id]]),"",_xlfn.XLOOKUP(draft_picks[[#This Row],[drafter_team_id]],drafter_teams[id],drafter_teams[name]))</f>
        <v/>
      </c>
      <c r="K1699" s="3" t="s">
        <v>15497</v>
      </c>
      <c r="L1699" t="s">
        <v>15497</v>
      </c>
      <c r="M1699" t="str">
        <f>IF(OR(ISBLANK(draft_picks[[#This Row],[veto_drafter_id]]),draft_picks[[#This Row],[veto_drafter_id]]=""),"",_xlfn.XLOOKUP(draft_picks[[#This Row],[veto_drafter_id]],drafters[id],drafters[name]))</f>
        <v/>
      </c>
      <c r="N1699" t="s">
        <v>15497</v>
      </c>
      <c r="O1699" t="str">
        <f>IF(OR(ISBLANK(draft_picks[[#This Row],[veto_drafter_team_id]]),draft_picks[[#This Row],[veto_drafter_team_id]]=""),"",_xlfn.XLOOKUP(draft_picks[[#This Row],[veto_drafter_team_id]],drafter_teams[id],drafter_teams[name]))</f>
        <v/>
      </c>
      <c r="Q1699" t="s">
        <v>15497</v>
      </c>
      <c r="R1699" t="str">
        <f>IF(OR(ISBLANK(draft_picks[[#This Row],[veto_override_drafter_id]]),draft_picks[[#This Row],[veto_override_drafter_id]]=""),"",_xlfn.XLOOKUP(draft_picks[[#This Row],[veto_override_drafter_id]],drafters[id],drafters[name]))</f>
        <v/>
      </c>
      <c r="S1699" t="s">
        <v>15497</v>
      </c>
      <c r="T1699" t="str">
        <f>IF(OR(ISBLANK(draft_picks[[#This Row],[veto_override_team_id]]),draft_picks[[#This Row],[veto_override_team_id]]=""),"",_xlfn.XLOOKUP(draft_picks[[#This Row],[veto_override_team_id]],drafter_teams[id],drafter_teams[name]))</f>
        <v/>
      </c>
    </row>
    <row r="1700" spans="1:21" x14ac:dyDescent="0.25">
      <c r="A1700" t="s">
        <v>659</v>
      </c>
      <c r="B1700" t="str">
        <f>_xlfn.XLOOKUP(draft_picks[[#This Row],[draft_id]],drafts[id],drafts[title])</f>
        <v>Billy Wilder</v>
      </c>
      <c r="C1700" s="3">
        <v>2</v>
      </c>
      <c r="D1700">
        <f>IF(C1699&lt;draft_picks[[#This Row],[position]],1,IF(C1699&gt;draft_picks[[#This Row],[position]],D1699+1,IF(C1699=draft_picks[[#This Row],[position]],D1699+1)))</f>
        <v>7</v>
      </c>
      <c r="E1700" t="s">
        <v>2754</v>
      </c>
      <c r="F1700" t="str">
        <f>IF(ISBLANK(draft_picks[[#This Row],[movie_id]]),"",_xlfn.XLOOKUP(draft_picks[[#This Row],[movie_id]],drafts.movies[id],drafts.movies[movie_title]))</f>
        <v>Some Like It Hot</v>
      </c>
      <c r="G1700" s="3" t="s">
        <v>1133</v>
      </c>
      <c r="H1700" t="str">
        <f>IF(ISBLANK(draft_picks[[#This Row],[drafter_id]]),"",_xlfn.XLOOKUP(draft_picks[[#This Row],[drafter_id]],drafters[id],drafters[name]))</f>
        <v>Oriana Nudo</v>
      </c>
      <c r="J1700" t="str">
        <f>IF(ISBLANK(draft_picks[[#This Row],[drafter_team_id]]),"",_xlfn.XLOOKUP(draft_picks[[#This Row],[drafter_team_id]],drafter_teams[id],drafter_teams[name]))</f>
        <v/>
      </c>
      <c r="K1700" s="3" t="s">
        <v>15484</v>
      </c>
      <c r="L1700" t="s">
        <v>1115</v>
      </c>
      <c r="M1700" t="str">
        <f>IF(OR(ISBLANK(draft_picks[[#This Row],[veto_drafter_id]]),draft_picks[[#This Row],[veto_drafter_id]]=""),"",_xlfn.XLOOKUP(draft_picks[[#This Row],[veto_drafter_id]],drafters[id],drafters[name]))</f>
        <v>Ryan Marker</v>
      </c>
      <c r="N1700" t="s">
        <v>15497</v>
      </c>
      <c r="O1700" t="str">
        <f>IF(OR(ISBLANK(draft_picks[[#This Row],[veto_drafter_team_id]]),draft_picks[[#This Row],[veto_drafter_team_id]]=""),"",_xlfn.XLOOKUP(draft_picks[[#This Row],[veto_drafter_team_id]],drafter_teams[id],drafter_teams[name]))</f>
        <v/>
      </c>
      <c r="Q1700" t="s">
        <v>15497</v>
      </c>
      <c r="R1700" t="str">
        <f>IF(OR(ISBLANK(draft_picks[[#This Row],[veto_override_drafter_id]]),draft_picks[[#This Row],[veto_override_drafter_id]]=""),"",_xlfn.XLOOKUP(draft_picks[[#This Row],[veto_override_drafter_id]],drafters[id],drafters[name]))</f>
        <v/>
      </c>
      <c r="S1700" t="s">
        <v>15497</v>
      </c>
      <c r="T1700" t="str">
        <f>IF(OR(ISBLANK(draft_picks[[#This Row],[veto_override_team_id]]),draft_picks[[#This Row],[veto_override_team_id]]=""),"",_xlfn.XLOOKUP(draft_picks[[#This Row],[veto_override_team_id]],drafter_teams[id],drafter_teams[name]))</f>
        <v/>
      </c>
    </row>
    <row r="1701" spans="1:21" x14ac:dyDescent="0.25">
      <c r="A1701" t="s">
        <v>659</v>
      </c>
      <c r="B1701" t="str">
        <f>_xlfn.XLOOKUP(draft_picks[[#This Row],[draft_id]],drafts[id],drafts[title])</f>
        <v>Billy Wilder</v>
      </c>
      <c r="C1701" s="3">
        <v>2</v>
      </c>
      <c r="D1701">
        <f>IF(C1700&lt;draft_picks[[#This Row],[position]],1,IF(C1700&gt;draft_picks[[#This Row],[position]],D1700+1,IF(C1700=draft_picks[[#This Row],[position]],D1700+1)))</f>
        <v>8</v>
      </c>
      <c r="E1701" t="s">
        <v>2338</v>
      </c>
      <c r="F1701" t="str">
        <f>IF(ISBLANK(draft_picks[[#This Row],[movie_id]]),"",_xlfn.XLOOKUP(draft_picks[[#This Row],[movie_id]],drafts.movies[id],drafts.movies[movie_title]))</f>
        <v>The Apartment</v>
      </c>
      <c r="G1701" s="3" t="s">
        <v>1133</v>
      </c>
      <c r="H1701" t="str">
        <f>IF(ISBLANK(draft_picks[[#This Row],[drafter_id]]),"",_xlfn.XLOOKUP(draft_picks[[#This Row],[drafter_id]],drafters[id],drafters[name]))</f>
        <v>Oriana Nudo</v>
      </c>
      <c r="J1701" t="str">
        <f>IF(ISBLANK(draft_picks[[#This Row],[drafter_team_id]]),"",_xlfn.XLOOKUP(draft_picks[[#This Row],[drafter_team_id]],drafter_teams[id],drafter_teams[name]))</f>
        <v/>
      </c>
      <c r="K1701" s="3" t="s">
        <v>15497</v>
      </c>
      <c r="L1701" t="s">
        <v>15497</v>
      </c>
      <c r="M1701" t="str">
        <f>IF(OR(ISBLANK(draft_picks[[#This Row],[veto_drafter_id]]),draft_picks[[#This Row],[veto_drafter_id]]=""),"",_xlfn.XLOOKUP(draft_picks[[#This Row],[veto_drafter_id]],drafters[id],drafters[name]))</f>
        <v/>
      </c>
      <c r="N1701" t="s">
        <v>15497</v>
      </c>
      <c r="O1701" t="str">
        <f>IF(OR(ISBLANK(draft_picks[[#This Row],[veto_drafter_team_id]]),draft_picks[[#This Row],[veto_drafter_team_id]]=""),"",_xlfn.XLOOKUP(draft_picks[[#This Row],[veto_drafter_team_id]],drafter_teams[id],drafter_teams[name]))</f>
        <v/>
      </c>
      <c r="Q1701" t="s">
        <v>15497</v>
      </c>
      <c r="R1701" t="str">
        <f>IF(OR(ISBLANK(draft_picks[[#This Row],[veto_override_drafter_id]]),draft_picks[[#This Row],[veto_override_drafter_id]]=""),"",_xlfn.XLOOKUP(draft_picks[[#This Row],[veto_override_drafter_id]],drafters[id],drafters[name]))</f>
        <v/>
      </c>
      <c r="S1701" t="s">
        <v>15497</v>
      </c>
      <c r="T1701" t="str">
        <f>IF(OR(ISBLANK(draft_picks[[#This Row],[veto_override_team_id]]),draft_picks[[#This Row],[veto_override_team_id]]=""),"",_xlfn.XLOOKUP(draft_picks[[#This Row],[veto_override_team_id]],drafter_teams[id],drafter_teams[name]))</f>
        <v/>
      </c>
    </row>
    <row r="1702" spans="1:21" x14ac:dyDescent="0.25">
      <c r="A1702" t="s">
        <v>659</v>
      </c>
      <c r="B1702" t="str">
        <f>_xlfn.XLOOKUP(draft_picks[[#This Row],[draft_id]],drafts[id],drafts[title])</f>
        <v>Billy Wilder</v>
      </c>
      <c r="C1702" s="3">
        <v>1</v>
      </c>
      <c r="D1702">
        <f>IF(C1701&lt;draft_picks[[#This Row],[position]],1,IF(C1701&gt;draft_picks[[#This Row],[position]],D1701+1,IF(C1701=draft_picks[[#This Row],[position]],D1701+1)))</f>
        <v>9</v>
      </c>
      <c r="E1702" t="s">
        <v>5232</v>
      </c>
      <c r="F1702" t="str">
        <f>IF(ISBLANK(draft_picks[[#This Row],[movie_id]]),"",_xlfn.XLOOKUP(draft_picks[[#This Row],[movie_id]],drafts.movies[id],drafts.movies[movie_title]))</f>
        <v>Ace in the Hole</v>
      </c>
      <c r="G1702" s="3" t="s">
        <v>1115</v>
      </c>
      <c r="H1702" t="str">
        <f>IF(ISBLANK(draft_picks[[#This Row],[drafter_id]]),"",_xlfn.XLOOKUP(draft_picks[[#This Row],[drafter_id]],drafters[id],drafters[name]))</f>
        <v>Ryan Marker</v>
      </c>
      <c r="J1702" t="str">
        <f>IF(ISBLANK(draft_picks[[#This Row],[drafter_team_id]]),"",_xlfn.XLOOKUP(draft_picks[[#This Row],[drafter_team_id]],drafter_teams[id],drafter_teams[name]))</f>
        <v/>
      </c>
      <c r="K1702" s="3" t="s">
        <v>15497</v>
      </c>
      <c r="L1702" t="s">
        <v>15497</v>
      </c>
      <c r="M1702" t="str">
        <f>IF(OR(ISBLANK(draft_picks[[#This Row],[veto_drafter_id]]),draft_picks[[#This Row],[veto_drafter_id]]=""),"",_xlfn.XLOOKUP(draft_picks[[#This Row],[veto_drafter_id]],drafters[id],drafters[name]))</f>
        <v/>
      </c>
      <c r="N1702" t="s">
        <v>15497</v>
      </c>
      <c r="O1702" t="str">
        <f>IF(OR(ISBLANK(draft_picks[[#This Row],[veto_drafter_team_id]]),draft_picks[[#This Row],[veto_drafter_team_id]]=""),"",_xlfn.XLOOKUP(draft_picks[[#This Row],[veto_drafter_team_id]],drafter_teams[id],drafter_teams[name]))</f>
        <v/>
      </c>
      <c r="Q1702" t="s">
        <v>15497</v>
      </c>
      <c r="R1702" t="str">
        <f>IF(OR(ISBLANK(draft_picks[[#This Row],[veto_override_drafter_id]]),draft_picks[[#This Row],[veto_override_drafter_id]]=""),"",_xlfn.XLOOKUP(draft_picks[[#This Row],[veto_override_drafter_id]],drafters[id],drafters[name]))</f>
        <v/>
      </c>
      <c r="S1702" t="s">
        <v>15497</v>
      </c>
      <c r="T1702" t="str">
        <f>IF(OR(ISBLANK(draft_picks[[#This Row],[veto_override_team_id]]),draft_picks[[#This Row],[veto_override_team_id]]=""),"",_xlfn.XLOOKUP(draft_picks[[#This Row],[veto_override_team_id]],drafter_teams[id],drafter_teams[name]))</f>
        <v/>
      </c>
    </row>
    <row r="1703" spans="1:21" x14ac:dyDescent="0.25">
      <c r="A1703" t="s">
        <v>757</v>
      </c>
      <c r="B1703" t="str">
        <f>_xlfn.XLOOKUP(draft_picks[[#This Row],[draft_id]],drafts[id],drafts[title])</f>
        <v>Adult Animation</v>
      </c>
      <c r="C1703" s="3">
        <v>7</v>
      </c>
      <c r="D1703">
        <f>IF(C1702&lt;draft_picks[[#This Row],[position]],1,IF(C1702&gt;draft_picks[[#This Row],[position]],D1702+1,IF(C1702=draft_picks[[#This Row],[position]],D1702+1)))</f>
        <v>1</v>
      </c>
      <c r="E1703" t="s">
        <v>2907</v>
      </c>
      <c r="F1703" t="str">
        <f>IF(ISBLANK(draft_picks[[#This Row],[movie_id]]),"",_xlfn.XLOOKUP(draft_picks[[#This Row],[movie_id]],drafts.movies[id],drafts.movies[movie_title]))</f>
        <v>Coonskin</v>
      </c>
      <c r="G1703" s="3" t="s">
        <v>1111</v>
      </c>
      <c r="H1703" t="str">
        <f>IF(ISBLANK(draft_picks[[#This Row],[drafter_id]]),"",_xlfn.XLOOKUP(draft_picks[[#This Row],[drafter_id]],drafters[id],drafters[name]))</f>
        <v>Harmony Colangelo</v>
      </c>
      <c r="J1703" t="str">
        <f>IF(ISBLANK(draft_picks[[#This Row],[drafter_team_id]]),"",_xlfn.XLOOKUP(draft_picks[[#This Row],[drafter_team_id]],drafter_teams[id],drafter_teams[name]))</f>
        <v/>
      </c>
      <c r="K1703" s="3" t="s">
        <v>15497</v>
      </c>
      <c r="L1703" t="s">
        <v>15497</v>
      </c>
      <c r="M1703" t="str">
        <f>IF(OR(ISBLANK(draft_picks[[#This Row],[veto_drafter_id]]),draft_picks[[#This Row],[veto_drafter_id]]=""),"",_xlfn.XLOOKUP(draft_picks[[#This Row],[veto_drafter_id]],drafters[id],drafters[name]))</f>
        <v/>
      </c>
      <c r="N1703" t="s">
        <v>15497</v>
      </c>
      <c r="O1703" t="str">
        <f>IF(OR(ISBLANK(draft_picks[[#This Row],[veto_drafter_team_id]]),draft_picks[[#This Row],[veto_drafter_team_id]]=""),"",_xlfn.XLOOKUP(draft_picks[[#This Row],[veto_drafter_team_id]],drafter_teams[id],drafter_teams[name]))</f>
        <v/>
      </c>
      <c r="Q1703" t="s">
        <v>15497</v>
      </c>
      <c r="R1703" t="str">
        <f>IF(OR(ISBLANK(draft_picks[[#This Row],[veto_override_drafter_id]]),draft_picks[[#This Row],[veto_override_drafter_id]]=""),"",_xlfn.XLOOKUP(draft_picks[[#This Row],[veto_override_drafter_id]],drafters[id],drafters[name]))</f>
        <v/>
      </c>
      <c r="S1703" t="s">
        <v>15497</v>
      </c>
      <c r="T1703" t="str">
        <f>IF(OR(ISBLANK(draft_picks[[#This Row],[veto_override_team_id]]),draft_picks[[#This Row],[veto_override_team_id]]=""),"",_xlfn.XLOOKUP(draft_picks[[#This Row],[veto_override_team_id]],drafter_teams[id],drafter_teams[name]))</f>
        <v/>
      </c>
    </row>
    <row r="1704" spans="1:21" x14ac:dyDescent="0.25">
      <c r="A1704" t="s">
        <v>757</v>
      </c>
      <c r="B1704" t="str">
        <f>_xlfn.XLOOKUP(draft_picks[[#This Row],[draft_id]],drafts[id],drafts[title])</f>
        <v>Adult Animation</v>
      </c>
      <c r="C1704" s="3">
        <v>6</v>
      </c>
      <c r="D1704">
        <f>IF(C1703&lt;draft_picks[[#This Row],[position]],1,IF(C1703&gt;draft_picks[[#This Row],[position]],D1703+1,IF(C1703=draft_picks[[#This Row],[position]],D1703+1)))</f>
        <v>2</v>
      </c>
      <c r="E1704" t="s">
        <v>7267</v>
      </c>
      <c r="F1704" t="str">
        <f>IF(ISBLANK(draft_picks[[#This Row],[movie_id]]),"",_xlfn.XLOOKUP(draft_picks[[#This Row],[movie_id]],drafts.movies[id],drafts.movies[movie_title]))</f>
        <v>Princess Mononoke</v>
      </c>
      <c r="G1704" s="3" t="s">
        <v>1111</v>
      </c>
      <c r="H1704" t="str">
        <f>IF(ISBLANK(draft_picks[[#This Row],[drafter_id]]),"",_xlfn.XLOOKUP(draft_picks[[#This Row],[drafter_id]],drafters[id],drafters[name]))</f>
        <v>Harmony Colangelo</v>
      </c>
      <c r="J1704" t="str">
        <f>IF(ISBLANK(draft_picks[[#This Row],[drafter_team_id]]),"",_xlfn.XLOOKUP(draft_picks[[#This Row],[drafter_team_id]],drafter_teams[id],drafter_teams[name]))</f>
        <v/>
      </c>
      <c r="K1704" s="3" t="s">
        <v>15497</v>
      </c>
      <c r="L1704" t="s">
        <v>15497</v>
      </c>
      <c r="M1704" t="str">
        <f>IF(OR(ISBLANK(draft_picks[[#This Row],[veto_drafter_id]]),draft_picks[[#This Row],[veto_drafter_id]]=""),"",_xlfn.XLOOKUP(draft_picks[[#This Row],[veto_drafter_id]],drafters[id],drafters[name]))</f>
        <v/>
      </c>
      <c r="N1704" t="s">
        <v>15497</v>
      </c>
      <c r="O1704" t="str">
        <f>IF(OR(ISBLANK(draft_picks[[#This Row],[veto_drafter_team_id]]),draft_picks[[#This Row],[veto_drafter_team_id]]=""),"",_xlfn.XLOOKUP(draft_picks[[#This Row],[veto_drafter_team_id]],drafter_teams[id],drafter_teams[name]))</f>
        <v/>
      </c>
      <c r="Q1704" t="s">
        <v>15497</v>
      </c>
      <c r="R1704" t="str">
        <f>IF(OR(ISBLANK(draft_picks[[#This Row],[veto_override_drafter_id]]),draft_picks[[#This Row],[veto_override_drafter_id]]=""),"",_xlfn.XLOOKUP(draft_picks[[#This Row],[veto_override_drafter_id]],drafters[id],drafters[name]))</f>
        <v/>
      </c>
      <c r="S1704" t="s">
        <v>15497</v>
      </c>
      <c r="T1704" t="str">
        <f>IF(OR(ISBLANK(draft_picks[[#This Row],[veto_override_team_id]]),draft_picks[[#This Row],[veto_override_team_id]]=""),"",_xlfn.XLOOKUP(draft_picks[[#This Row],[veto_override_team_id]],drafter_teams[id],drafter_teams[name]))</f>
        <v/>
      </c>
    </row>
    <row r="1705" spans="1:21" x14ac:dyDescent="0.25">
      <c r="A1705" t="s">
        <v>757</v>
      </c>
      <c r="B1705" t="str">
        <f>_xlfn.XLOOKUP(draft_picks[[#This Row],[draft_id]],drafts[id],drafts[title])</f>
        <v>Adult Animation</v>
      </c>
      <c r="C1705" s="3">
        <v>5</v>
      </c>
      <c r="D1705">
        <f>IF(C1704&lt;draft_picks[[#This Row],[position]],1,IF(C1704&gt;draft_picks[[#This Row],[position]],D1704+1,IF(C1704=draft_picks[[#This Row],[position]],D1704+1)))</f>
        <v>3</v>
      </c>
      <c r="E1705" t="s">
        <v>3340</v>
      </c>
      <c r="F1705" t="str">
        <f>IF(ISBLANK(draft_picks[[#This Row],[movie_id]]),"",_xlfn.XLOOKUP(draft_picks[[#This Row],[movie_id]],drafts.movies[id],drafts.movies[movie_title]))</f>
        <v>Persepolis</v>
      </c>
      <c r="G1705" s="3" t="s">
        <v>983</v>
      </c>
      <c r="H1705" t="str">
        <f>IF(ISBLANK(draft_picks[[#This Row],[drafter_id]]),"",_xlfn.XLOOKUP(draft_picks[[#This Row],[drafter_id]],drafters[id],drafters[name]))</f>
        <v>B.J. Colangelo</v>
      </c>
      <c r="J1705" t="str">
        <f>IF(ISBLANK(draft_picks[[#This Row],[drafter_team_id]]),"",_xlfn.XLOOKUP(draft_picks[[#This Row],[drafter_team_id]],drafter_teams[id],drafter_teams[name]))</f>
        <v/>
      </c>
      <c r="K1705" s="3" t="s">
        <v>15497</v>
      </c>
      <c r="L1705" t="s">
        <v>15497</v>
      </c>
      <c r="M1705" t="str">
        <f>IF(OR(ISBLANK(draft_picks[[#This Row],[veto_drafter_id]]),draft_picks[[#This Row],[veto_drafter_id]]=""),"",_xlfn.XLOOKUP(draft_picks[[#This Row],[veto_drafter_id]],drafters[id],drafters[name]))</f>
        <v/>
      </c>
      <c r="N1705" t="s">
        <v>15497</v>
      </c>
      <c r="O1705" t="str">
        <f>IF(OR(ISBLANK(draft_picks[[#This Row],[veto_drafter_team_id]]),draft_picks[[#This Row],[veto_drafter_team_id]]=""),"",_xlfn.XLOOKUP(draft_picks[[#This Row],[veto_drafter_team_id]],drafter_teams[id],drafter_teams[name]))</f>
        <v/>
      </c>
      <c r="Q1705" t="s">
        <v>15497</v>
      </c>
      <c r="R1705" t="str">
        <f>IF(OR(ISBLANK(draft_picks[[#This Row],[veto_override_drafter_id]]),draft_picks[[#This Row],[veto_override_drafter_id]]=""),"",_xlfn.XLOOKUP(draft_picks[[#This Row],[veto_override_drafter_id]],drafters[id],drafters[name]))</f>
        <v/>
      </c>
      <c r="S1705" t="s">
        <v>15497</v>
      </c>
      <c r="T1705" t="str">
        <f>IF(OR(ISBLANK(draft_picks[[#This Row],[veto_override_team_id]]),draft_picks[[#This Row],[veto_override_team_id]]=""),"",_xlfn.XLOOKUP(draft_picks[[#This Row],[veto_override_team_id]],drafter_teams[id],drafter_teams[name]))</f>
        <v/>
      </c>
    </row>
    <row r="1706" spans="1:21" x14ac:dyDescent="0.25">
      <c r="A1706" t="s">
        <v>757</v>
      </c>
      <c r="B1706" t="str">
        <f>_xlfn.XLOOKUP(draft_picks[[#This Row],[draft_id]],drafts[id],drafts[title])</f>
        <v>Adult Animation</v>
      </c>
      <c r="C1706" s="3">
        <v>4</v>
      </c>
      <c r="D1706">
        <f>IF(C1705&lt;draft_picks[[#This Row],[position]],1,IF(C1705&gt;draft_picks[[#This Row],[position]],D1705+1,IF(C1705=draft_picks[[#This Row],[position]],D1705+1)))</f>
        <v>4</v>
      </c>
      <c r="E1706" t="s">
        <v>3418</v>
      </c>
      <c r="F1706" t="str">
        <f>IF(ISBLANK(draft_picks[[#This Row],[movie_id]]),"",_xlfn.XLOOKUP(draft_picks[[#This Row],[movie_id]],drafts.movies[id],drafts.movies[movie_title]))</f>
        <v>I Married a Strange Person!</v>
      </c>
      <c r="G1706" s="3" t="s">
        <v>1111</v>
      </c>
      <c r="H1706" t="str">
        <f>IF(ISBLANK(draft_picks[[#This Row],[drafter_id]]),"",_xlfn.XLOOKUP(draft_picks[[#This Row],[drafter_id]],drafters[id],drafters[name]))</f>
        <v>Harmony Colangelo</v>
      </c>
      <c r="J1706" t="str">
        <f>IF(ISBLANK(draft_picks[[#This Row],[drafter_team_id]]),"",_xlfn.XLOOKUP(draft_picks[[#This Row],[drafter_team_id]],drafter_teams[id],drafter_teams[name]))</f>
        <v/>
      </c>
      <c r="K1706" s="3" t="s">
        <v>15497</v>
      </c>
      <c r="L1706" t="s">
        <v>15497</v>
      </c>
      <c r="M1706" t="str">
        <f>IF(OR(ISBLANK(draft_picks[[#This Row],[veto_drafter_id]]),draft_picks[[#This Row],[veto_drafter_id]]=""),"",_xlfn.XLOOKUP(draft_picks[[#This Row],[veto_drafter_id]],drafters[id],drafters[name]))</f>
        <v/>
      </c>
      <c r="N1706" t="s">
        <v>15497</v>
      </c>
      <c r="O1706" t="str">
        <f>IF(OR(ISBLANK(draft_picks[[#This Row],[veto_drafter_team_id]]),draft_picks[[#This Row],[veto_drafter_team_id]]=""),"",_xlfn.XLOOKUP(draft_picks[[#This Row],[veto_drafter_team_id]],drafter_teams[id],drafter_teams[name]))</f>
        <v/>
      </c>
      <c r="Q1706" t="s">
        <v>15497</v>
      </c>
      <c r="R1706" t="str">
        <f>IF(OR(ISBLANK(draft_picks[[#This Row],[veto_override_drafter_id]]),draft_picks[[#This Row],[veto_override_drafter_id]]=""),"",_xlfn.XLOOKUP(draft_picks[[#This Row],[veto_override_drafter_id]],drafters[id],drafters[name]))</f>
        <v/>
      </c>
      <c r="S1706" t="s">
        <v>15497</v>
      </c>
      <c r="T1706" t="str">
        <f>IF(OR(ISBLANK(draft_picks[[#This Row],[veto_override_team_id]]),draft_picks[[#This Row],[veto_override_team_id]]=""),"",_xlfn.XLOOKUP(draft_picks[[#This Row],[veto_override_team_id]],drafter_teams[id],drafter_teams[name]))</f>
        <v/>
      </c>
    </row>
    <row r="1707" spans="1:21" x14ac:dyDescent="0.25">
      <c r="A1707" t="s">
        <v>757</v>
      </c>
      <c r="B1707" t="str">
        <f>_xlfn.XLOOKUP(draft_picks[[#This Row],[draft_id]],drafts[id],drafts[title])</f>
        <v>Adult Animation</v>
      </c>
      <c r="C1707" s="3">
        <v>3</v>
      </c>
      <c r="D1707">
        <f>IF(C1706&lt;draft_picks[[#This Row],[position]],1,IF(C1706&gt;draft_picks[[#This Row],[position]],D1706+1,IF(C1706=draft_picks[[#This Row],[position]],D1706+1)))</f>
        <v>5</v>
      </c>
      <c r="E1707" t="s">
        <v>8173</v>
      </c>
      <c r="F1707" t="str">
        <f>IF(ISBLANK(draft_picks[[#This Row],[movie_id]]),"",_xlfn.XLOOKUP(draft_picks[[#This Row],[movie_id]],drafts.movies[id],drafts.movies[movie_title]))</f>
        <v>The Plague Dogs</v>
      </c>
      <c r="G1707" s="3" t="s">
        <v>983</v>
      </c>
      <c r="H1707" t="str">
        <f>IF(ISBLANK(draft_picks[[#This Row],[drafter_id]]),"",_xlfn.XLOOKUP(draft_picks[[#This Row],[drafter_id]],drafters[id],drafters[name]))</f>
        <v>B.J. Colangelo</v>
      </c>
      <c r="J1707" t="str">
        <f>IF(ISBLANK(draft_picks[[#This Row],[drafter_team_id]]),"",_xlfn.XLOOKUP(draft_picks[[#This Row],[drafter_team_id]],drafter_teams[id],drafter_teams[name]))</f>
        <v/>
      </c>
      <c r="K1707" s="3" t="s">
        <v>15497</v>
      </c>
      <c r="L1707" t="s">
        <v>15497</v>
      </c>
      <c r="M1707" t="str">
        <f>IF(OR(ISBLANK(draft_picks[[#This Row],[veto_drafter_id]]),draft_picks[[#This Row],[veto_drafter_id]]=""),"",_xlfn.XLOOKUP(draft_picks[[#This Row],[veto_drafter_id]],drafters[id],drafters[name]))</f>
        <v/>
      </c>
      <c r="N1707" t="s">
        <v>15497</v>
      </c>
      <c r="O1707" t="str">
        <f>IF(OR(ISBLANK(draft_picks[[#This Row],[veto_drafter_team_id]]),draft_picks[[#This Row],[veto_drafter_team_id]]=""),"",_xlfn.XLOOKUP(draft_picks[[#This Row],[veto_drafter_team_id]],drafter_teams[id],drafter_teams[name]))</f>
        <v/>
      </c>
      <c r="Q1707" t="s">
        <v>15497</v>
      </c>
      <c r="R1707" t="str">
        <f>IF(OR(ISBLANK(draft_picks[[#This Row],[veto_override_drafter_id]]),draft_picks[[#This Row],[veto_override_drafter_id]]=""),"",_xlfn.XLOOKUP(draft_picks[[#This Row],[veto_override_drafter_id]],drafters[id],drafters[name]))</f>
        <v/>
      </c>
      <c r="S1707" t="s">
        <v>15497</v>
      </c>
      <c r="T1707" t="str">
        <f>IF(OR(ISBLANK(draft_picks[[#This Row],[veto_override_team_id]]),draft_picks[[#This Row],[veto_override_team_id]]=""),"",_xlfn.XLOOKUP(draft_picks[[#This Row],[veto_override_team_id]],drafter_teams[id],drafter_teams[name]))</f>
        <v/>
      </c>
    </row>
    <row r="1708" spans="1:21" x14ac:dyDescent="0.25">
      <c r="A1708" t="s">
        <v>757</v>
      </c>
      <c r="B1708" t="str">
        <f>_xlfn.XLOOKUP(draft_picks[[#This Row],[draft_id]],drafts[id],drafts[title])</f>
        <v>Adult Animation</v>
      </c>
      <c r="C1708" s="3">
        <v>2</v>
      </c>
      <c r="D1708">
        <f>IF(C1707&lt;draft_picks[[#This Row],[position]],1,IF(C1707&gt;draft_picks[[#This Row],[position]],D1707+1,IF(C1707=draft_picks[[#This Row],[position]],D1707+1)))</f>
        <v>6</v>
      </c>
      <c r="E1708" t="s">
        <v>7186</v>
      </c>
      <c r="F1708" t="str">
        <f>IF(ISBLANK(draft_picks[[#This Row],[movie_id]]),"",_xlfn.XLOOKUP(draft_picks[[#This Row],[movie_id]],drafts.movies[id],drafts.movies[movie_title]))</f>
        <v>When the Wind Blows</v>
      </c>
      <c r="G1708" s="3" t="s">
        <v>1111</v>
      </c>
      <c r="H1708" t="str">
        <f>IF(ISBLANK(draft_picks[[#This Row],[drafter_id]]),"",_xlfn.XLOOKUP(draft_picks[[#This Row],[drafter_id]],drafters[id],drafters[name]))</f>
        <v>Harmony Colangelo</v>
      </c>
      <c r="J1708" t="str">
        <f>IF(ISBLANK(draft_picks[[#This Row],[drafter_team_id]]),"",_xlfn.XLOOKUP(draft_picks[[#This Row],[drafter_team_id]],drafter_teams[id],drafter_teams[name]))</f>
        <v/>
      </c>
      <c r="K1708" s="3" t="s">
        <v>15497</v>
      </c>
      <c r="L1708" t="s">
        <v>15497</v>
      </c>
      <c r="M1708" t="str">
        <f>IF(OR(ISBLANK(draft_picks[[#This Row],[veto_drafter_id]]),draft_picks[[#This Row],[veto_drafter_id]]=""),"",_xlfn.XLOOKUP(draft_picks[[#This Row],[veto_drafter_id]],drafters[id],drafters[name]))</f>
        <v/>
      </c>
      <c r="N1708" t="s">
        <v>15497</v>
      </c>
      <c r="O1708" t="str">
        <f>IF(OR(ISBLANK(draft_picks[[#This Row],[veto_drafter_team_id]]),draft_picks[[#This Row],[veto_drafter_team_id]]=""),"",_xlfn.XLOOKUP(draft_picks[[#This Row],[veto_drafter_team_id]],drafter_teams[id],drafter_teams[name]))</f>
        <v/>
      </c>
      <c r="Q1708" t="s">
        <v>15497</v>
      </c>
      <c r="R1708" t="str">
        <f>IF(OR(ISBLANK(draft_picks[[#This Row],[veto_override_drafter_id]]),draft_picks[[#This Row],[veto_override_drafter_id]]=""),"",_xlfn.XLOOKUP(draft_picks[[#This Row],[veto_override_drafter_id]],drafters[id],drafters[name]))</f>
        <v/>
      </c>
      <c r="S1708" t="s">
        <v>15497</v>
      </c>
      <c r="T1708" t="str">
        <f>IF(OR(ISBLANK(draft_picks[[#This Row],[veto_override_team_id]]),draft_picks[[#This Row],[veto_override_team_id]]=""),"",_xlfn.XLOOKUP(draft_picks[[#This Row],[veto_override_team_id]],drafter_teams[id],drafter_teams[name]))</f>
        <v/>
      </c>
    </row>
    <row r="1709" spans="1:21" x14ac:dyDescent="0.25">
      <c r="A1709" t="s">
        <v>757</v>
      </c>
      <c r="B1709" t="str">
        <f>_xlfn.XLOOKUP(draft_picks[[#This Row],[draft_id]],drafts[id],drafts[title])</f>
        <v>Adult Animation</v>
      </c>
      <c r="C1709" s="3">
        <v>1</v>
      </c>
      <c r="D1709">
        <f>IF(C1708&lt;draft_picks[[#This Row],[position]],1,IF(C1708&gt;draft_picks[[#This Row],[position]],D1708+1,IF(C1708=draft_picks[[#This Row],[position]],D1708+1)))</f>
        <v>7</v>
      </c>
      <c r="E1709" t="s">
        <v>2610</v>
      </c>
      <c r="F1709" t="str">
        <f>IF(ISBLANK(draft_picks[[#This Row],[movie_id]]),"",_xlfn.XLOOKUP(draft_picks[[#This Row],[movie_id]],drafts.movies[id],drafts.movies[movie_title]))</f>
        <v>Perfect Blue</v>
      </c>
      <c r="G1709" s="3" t="s">
        <v>983</v>
      </c>
      <c r="H1709" t="str">
        <f>IF(ISBLANK(draft_picks[[#This Row],[drafter_id]]),"",_xlfn.XLOOKUP(draft_picks[[#This Row],[drafter_id]],drafters[id],drafters[name]))</f>
        <v>B.J. Colangelo</v>
      </c>
      <c r="J1709" t="str">
        <f>IF(ISBLANK(draft_picks[[#This Row],[drafter_team_id]]),"",_xlfn.XLOOKUP(draft_picks[[#This Row],[drafter_team_id]],drafter_teams[id],drafter_teams[name]))</f>
        <v/>
      </c>
      <c r="K1709" s="3" t="s">
        <v>15497</v>
      </c>
      <c r="L1709" t="s">
        <v>15497</v>
      </c>
      <c r="M1709" t="str">
        <f>IF(OR(ISBLANK(draft_picks[[#This Row],[veto_drafter_id]]),draft_picks[[#This Row],[veto_drafter_id]]=""),"",_xlfn.XLOOKUP(draft_picks[[#This Row],[veto_drafter_id]],drafters[id],drafters[name]))</f>
        <v/>
      </c>
      <c r="N1709" t="s">
        <v>15497</v>
      </c>
      <c r="O1709" t="str">
        <f>IF(OR(ISBLANK(draft_picks[[#This Row],[veto_drafter_team_id]]),draft_picks[[#This Row],[veto_drafter_team_id]]=""),"",_xlfn.XLOOKUP(draft_picks[[#This Row],[veto_drafter_team_id]],drafter_teams[id],drafter_teams[name]))</f>
        <v/>
      </c>
      <c r="Q1709" t="s">
        <v>15497</v>
      </c>
      <c r="R1709" t="str">
        <f>IF(OR(ISBLANK(draft_picks[[#This Row],[veto_override_drafter_id]]),draft_picks[[#This Row],[veto_override_drafter_id]]=""),"",_xlfn.XLOOKUP(draft_picks[[#This Row],[veto_override_drafter_id]],drafters[id],drafters[name]))</f>
        <v/>
      </c>
      <c r="S1709" t="s">
        <v>15497</v>
      </c>
      <c r="T1709" t="str">
        <f>IF(OR(ISBLANK(draft_picks[[#This Row],[veto_override_team_id]]),draft_picks[[#This Row],[veto_override_team_id]]=""),"",_xlfn.XLOOKUP(draft_picks[[#This Row],[veto_override_team_id]],drafter_teams[id],drafter_teams[name]))</f>
        <v/>
      </c>
    </row>
    <row r="1710" spans="1:21" x14ac:dyDescent="0.25">
      <c r="A1710" t="s">
        <v>34</v>
      </c>
      <c r="B1710" t="str">
        <f>_xlfn.XLOOKUP(draft_picks[[#This Row],[draft_id]],drafts[id],drafts[title])</f>
        <v>Alien Invasion Mini-Mega</v>
      </c>
      <c r="C1710" s="3">
        <v>11</v>
      </c>
      <c r="D1710">
        <f>IF(C1709&lt;draft_picks[[#This Row],[position]],1,IF(C1709&gt;draft_picks[[#This Row],[position]],D1709+1,IF(C1709=draft_picks[[#This Row],[position]],D1709+1)))</f>
        <v>1</v>
      </c>
      <c r="E1710" t="s">
        <v>6105</v>
      </c>
      <c r="F1710" t="str">
        <f>IF(ISBLANK(draft_picks[[#This Row],[movie_id]]),"",_xlfn.XLOOKUP(draft_picks[[#This Row],[movie_id]],drafts.movies[id],drafts.movies[movie_title]))</f>
        <v>Mac and Me</v>
      </c>
      <c r="G1710" s="3" t="s">
        <v>915</v>
      </c>
      <c r="H1710" t="str">
        <f>IF(ISBLANK(draft_picks[[#This Row],[drafter_id]]),"",_xlfn.XLOOKUP(draft_picks[[#This Row],[drafter_id]],drafters[id],drafters[name]))</f>
        <v>Billy Ray Brewton</v>
      </c>
      <c r="J1710" t="str">
        <f>IF(ISBLANK(draft_picks[[#This Row],[drafter_team_id]]),"",_xlfn.XLOOKUP(draft_picks[[#This Row],[drafter_team_id]],drafter_teams[id],drafter_teams[name]))</f>
        <v/>
      </c>
      <c r="K1710" s="3"/>
      <c r="L1710" t="s">
        <v>15497</v>
      </c>
      <c r="M1710" t="str">
        <f>IF(OR(ISBLANK(draft_picks[[#This Row],[veto_drafter_id]]),draft_picks[[#This Row],[veto_drafter_id]]=""),"",_xlfn.XLOOKUP(draft_picks[[#This Row],[veto_drafter_id]],drafters[id],drafters[name]))</f>
        <v/>
      </c>
      <c r="N1710" t="s">
        <v>15497</v>
      </c>
      <c r="O1710" t="str">
        <f>IF(OR(ISBLANK(draft_picks[[#This Row],[veto_drafter_team_id]]),draft_picks[[#This Row],[veto_drafter_team_id]]=""),"",_xlfn.XLOOKUP(draft_picks[[#This Row],[veto_drafter_team_id]],drafter_teams[id],drafter_teams[name]))</f>
        <v/>
      </c>
      <c r="Q1710" t="s">
        <v>15497</v>
      </c>
      <c r="R1710" t="str">
        <f>IF(OR(ISBLANK(draft_picks[[#This Row],[veto_override_drafter_id]]),draft_picks[[#This Row],[veto_override_drafter_id]]=""),"",_xlfn.XLOOKUP(draft_picks[[#This Row],[veto_override_drafter_id]],drafters[id],drafters[name]))</f>
        <v/>
      </c>
      <c r="S1710" t="s">
        <v>15497</v>
      </c>
      <c r="T1710" t="str">
        <f>IF(OR(ISBLANK(draft_picks[[#This Row],[veto_override_team_id]]),draft_picks[[#This Row],[veto_override_team_id]]=""),"",_xlfn.XLOOKUP(draft_picks[[#This Row],[veto_override_team_id]],drafter_teams[id],drafter_teams[name]))</f>
        <v/>
      </c>
      <c r="U1710" t="b">
        <v>1</v>
      </c>
    </row>
    <row r="1711" spans="1:21" x14ac:dyDescent="0.25">
      <c r="A1711" t="s">
        <v>34</v>
      </c>
      <c r="B1711" t="str">
        <f>_xlfn.XLOOKUP(draft_picks[[#This Row],[draft_id]],drafts[id],drafts[title])</f>
        <v>Alien Invasion Mini-Mega</v>
      </c>
      <c r="C1711" s="3">
        <v>11</v>
      </c>
      <c r="D1711">
        <f>IF(C1710&lt;draft_picks[[#This Row],[position]],1,IF(C1710&gt;draft_picks[[#This Row],[position]],D1710+1,IF(C1710=draft_picks[[#This Row],[position]],D1710+1)))</f>
        <v>2</v>
      </c>
      <c r="E1711" t="s">
        <v>6453</v>
      </c>
      <c r="F1711" t="str">
        <f>IF(ISBLANK(draft_picks[[#This Row],[movie_id]]),"",_xlfn.XLOOKUP(draft_picks[[#This Row],[movie_id]],drafts.movies[id],drafts.movies[movie_title]))</f>
        <v>Evolution</v>
      </c>
      <c r="G1711" s="3" t="s">
        <v>915</v>
      </c>
      <c r="H1711" t="str">
        <f>IF(ISBLANK(draft_picks[[#This Row],[drafter_id]]),"",_xlfn.XLOOKUP(draft_picks[[#This Row],[drafter_id]],drafters[id],drafters[name]))</f>
        <v>Billy Ray Brewton</v>
      </c>
      <c r="J1711" t="str">
        <f>IF(ISBLANK(draft_picks[[#This Row],[drafter_team_id]]),"",_xlfn.XLOOKUP(draft_picks[[#This Row],[drafter_team_id]],drafter_teams[id],drafter_teams[name]))</f>
        <v/>
      </c>
      <c r="K1711" s="3" t="s">
        <v>15497</v>
      </c>
      <c r="L1711" t="s">
        <v>15497</v>
      </c>
      <c r="M1711" t="str">
        <f>IF(OR(ISBLANK(draft_picks[[#This Row],[veto_drafter_id]]),draft_picks[[#This Row],[veto_drafter_id]]=""),"",_xlfn.XLOOKUP(draft_picks[[#This Row],[veto_drafter_id]],drafters[id],drafters[name]))</f>
        <v/>
      </c>
      <c r="N1711" t="s">
        <v>15497</v>
      </c>
      <c r="O1711" t="str">
        <f>IF(OR(ISBLANK(draft_picks[[#This Row],[veto_drafter_team_id]]),draft_picks[[#This Row],[veto_drafter_team_id]]=""),"",_xlfn.XLOOKUP(draft_picks[[#This Row],[veto_drafter_team_id]],drafter_teams[id],drafter_teams[name]))</f>
        <v/>
      </c>
      <c r="Q1711" t="s">
        <v>15497</v>
      </c>
      <c r="R1711" t="str">
        <f>IF(OR(ISBLANK(draft_picks[[#This Row],[veto_override_drafter_id]]),draft_picks[[#This Row],[veto_override_drafter_id]]=""),"",_xlfn.XLOOKUP(draft_picks[[#This Row],[veto_override_drafter_id]],drafters[id],drafters[name]))</f>
        <v/>
      </c>
      <c r="S1711" t="s">
        <v>15497</v>
      </c>
      <c r="T1711" t="str">
        <f>IF(OR(ISBLANK(draft_picks[[#This Row],[veto_override_team_id]]),draft_picks[[#This Row],[veto_override_team_id]]=""),"",_xlfn.XLOOKUP(draft_picks[[#This Row],[veto_override_team_id]],drafter_teams[id],drafter_teams[name]))</f>
        <v/>
      </c>
    </row>
    <row r="1712" spans="1:21" x14ac:dyDescent="0.25">
      <c r="A1712" t="s">
        <v>34</v>
      </c>
      <c r="B1712" t="str">
        <f>_xlfn.XLOOKUP(draft_picks[[#This Row],[draft_id]],drafts[id],drafts[title])</f>
        <v>Alien Invasion Mini-Mega</v>
      </c>
      <c r="C1712" s="3">
        <v>10</v>
      </c>
      <c r="D1712">
        <f>IF(C1711&lt;draft_picks[[#This Row],[position]],1,IF(C1711&gt;draft_picks[[#This Row],[position]],D1711+1,IF(C1711=draft_picks[[#This Row],[position]],D1711+1)))</f>
        <v>3</v>
      </c>
      <c r="E1712" t="s">
        <v>3684</v>
      </c>
      <c r="F1712" t="str">
        <f>IF(ISBLANK(draft_picks[[#This Row],[movie_id]]),"",_xlfn.XLOOKUP(draft_picks[[#This Row],[movie_id]],drafts.movies[id],drafts.movies[movie_title]))</f>
        <v>Independence Day</v>
      </c>
      <c r="G1712" s="3" t="s">
        <v>915</v>
      </c>
      <c r="H1712" t="str">
        <f>IF(ISBLANK(draft_picks[[#This Row],[drafter_id]]),"",_xlfn.XLOOKUP(draft_picks[[#This Row],[drafter_id]],drafters[id],drafters[name]))</f>
        <v>Billy Ray Brewton</v>
      </c>
      <c r="J1712" t="str">
        <f>IF(ISBLANK(draft_picks[[#This Row],[drafter_team_id]]),"",_xlfn.XLOOKUP(draft_picks[[#This Row],[drafter_team_id]],drafter_teams[id],drafter_teams[name]))</f>
        <v/>
      </c>
      <c r="K1712" s="3" t="s">
        <v>15484</v>
      </c>
      <c r="L1712" t="s">
        <v>969</v>
      </c>
      <c r="M1712" t="str">
        <f>IF(OR(ISBLANK(draft_picks[[#This Row],[veto_drafter_id]]),draft_picks[[#This Row],[veto_drafter_id]]=""),"",_xlfn.XLOOKUP(draft_picks[[#This Row],[veto_drafter_id]],drafters[id],drafters[name]))</f>
        <v>Graham Skipper</v>
      </c>
      <c r="N1712" t="s">
        <v>15497</v>
      </c>
      <c r="O1712" t="str">
        <f>IF(OR(ISBLANK(draft_picks[[#This Row],[veto_drafter_team_id]]),draft_picks[[#This Row],[veto_drafter_team_id]]=""),"",_xlfn.XLOOKUP(draft_picks[[#This Row],[veto_drafter_team_id]],drafter_teams[id],drafter_teams[name]))</f>
        <v/>
      </c>
      <c r="Q1712" t="s">
        <v>15497</v>
      </c>
      <c r="R1712" t="str">
        <f>IF(OR(ISBLANK(draft_picks[[#This Row],[veto_override_drafter_id]]),draft_picks[[#This Row],[veto_override_drafter_id]]=""),"",_xlfn.XLOOKUP(draft_picks[[#This Row],[veto_override_drafter_id]],drafters[id],drafters[name]))</f>
        <v/>
      </c>
      <c r="S1712" t="s">
        <v>15497</v>
      </c>
      <c r="T1712" t="str">
        <f>IF(OR(ISBLANK(draft_picks[[#This Row],[veto_override_team_id]]),draft_picks[[#This Row],[veto_override_team_id]]=""),"",_xlfn.XLOOKUP(draft_picks[[#This Row],[veto_override_team_id]],drafter_teams[id],drafter_teams[name]))</f>
        <v/>
      </c>
    </row>
    <row r="1713" spans="1:20" x14ac:dyDescent="0.25">
      <c r="A1713" t="s">
        <v>34</v>
      </c>
      <c r="B1713" t="str">
        <f>_xlfn.XLOOKUP(draft_picks[[#This Row],[draft_id]],drafts[id],drafts[title])</f>
        <v>Alien Invasion Mini-Mega</v>
      </c>
      <c r="C1713" s="3">
        <v>10</v>
      </c>
      <c r="D1713">
        <f>IF(C1712&lt;draft_picks[[#This Row],[position]],1,IF(C1712&gt;draft_picks[[#This Row],[position]],D1712+1,IF(C1712=draft_picks[[#This Row],[position]],D1712+1)))</f>
        <v>4</v>
      </c>
      <c r="E1713" t="s">
        <v>5895</v>
      </c>
      <c r="F1713" t="str">
        <f>IF(ISBLANK(draft_picks[[#This Row],[movie_id]]),"",_xlfn.XLOOKUP(draft_picks[[#This Row],[movie_id]],drafts.movies[id],drafts.movies[movie_title]))</f>
        <v>Superman II</v>
      </c>
      <c r="G1713" s="3" t="s">
        <v>915</v>
      </c>
      <c r="H1713" t="str">
        <f>IF(ISBLANK(draft_picks[[#This Row],[drafter_id]]),"",_xlfn.XLOOKUP(draft_picks[[#This Row],[drafter_id]],drafters[id],drafters[name]))</f>
        <v>Billy Ray Brewton</v>
      </c>
      <c r="J1713" t="str">
        <f>IF(ISBLANK(draft_picks[[#This Row],[drafter_team_id]]),"",_xlfn.XLOOKUP(draft_picks[[#This Row],[drafter_team_id]],drafter_teams[id],drafter_teams[name]))</f>
        <v/>
      </c>
      <c r="K1713" s="3" t="s">
        <v>15497</v>
      </c>
      <c r="L1713" t="s">
        <v>15497</v>
      </c>
      <c r="M1713" t="str">
        <f>IF(OR(ISBLANK(draft_picks[[#This Row],[veto_drafter_id]]),draft_picks[[#This Row],[veto_drafter_id]]=""),"",_xlfn.XLOOKUP(draft_picks[[#This Row],[veto_drafter_id]],drafters[id],drafters[name]))</f>
        <v/>
      </c>
      <c r="N1713" t="s">
        <v>15497</v>
      </c>
      <c r="O1713" t="str">
        <f>IF(OR(ISBLANK(draft_picks[[#This Row],[veto_drafter_team_id]]),draft_picks[[#This Row],[veto_drafter_team_id]]=""),"",_xlfn.XLOOKUP(draft_picks[[#This Row],[veto_drafter_team_id]],drafter_teams[id],drafter_teams[name]))</f>
        <v/>
      </c>
      <c r="Q1713" t="s">
        <v>15497</v>
      </c>
      <c r="R1713" t="str">
        <f>IF(OR(ISBLANK(draft_picks[[#This Row],[veto_override_drafter_id]]),draft_picks[[#This Row],[veto_override_drafter_id]]=""),"",_xlfn.XLOOKUP(draft_picks[[#This Row],[veto_override_drafter_id]],drafters[id],drafters[name]))</f>
        <v/>
      </c>
      <c r="S1713" t="s">
        <v>15497</v>
      </c>
      <c r="T1713" t="str">
        <f>IF(OR(ISBLANK(draft_picks[[#This Row],[veto_override_team_id]]),draft_picks[[#This Row],[veto_override_team_id]]=""),"",_xlfn.XLOOKUP(draft_picks[[#This Row],[veto_override_team_id]],drafter_teams[id],drafter_teams[name]))</f>
        <v/>
      </c>
    </row>
    <row r="1714" spans="1:20" x14ac:dyDescent="0.25">
      <c r="A1714" t="s">
        <v>34</v>
      </c>
      <c r="B1714" t="str">
        <f>_xlfn.XLOOKUP(draft_picks[[#This Row],[draft_id]],drafts[id],drafts[title])</f>
        <v>Alien Invasion Mini-Mega</v>
      </c>
      <c r="C1714" s="3">
        <v>9</v>
      </c>
      <c r="D1714">
        <f>IF(C1713&lt;draft_picks[[#This Row],[position]],1,IF(C1713&gt;draft_picks[[#This Row],[position]],D1713+1,IF(C1713=draft_picks[[#This Row],[position]],D1713+1)))</f>
        <v>5</v>
      </c>
      <c r="E1714" t="s">
        <v>7345</v>
      </c>
      <c r="F1714" t="str">
        <f>IF(ISBLANK(draft_picks[[#This Row],[movie_id]]),"",_xlfn.XLOOKUP(draft_picks[[#This Row],[movie_id]],drafts.movies[id],drafts.movies[movie_title]))</f>
        <v>Little Shop of Horrors</v>
      </c>
      <c r="G1714" s="3" t="s">
        <v>793</v>
      </c>
      <c r="H1714" t="str">
        <f>IF(ISBLANK(draft_picks[[#This Row],[drafter_id]]),"",_xlfn.XLOOKUP(draft_picks[[#This Row],[drafter_id]],drafters[id],drafters[name]))</f>
        <v>Clarke Wolfe</v>
      </c>
      <c r="J1714" t="str">
        <f>IF(ISBLANK(draft_picks[[#This Row],[drafter_team_id]]),"",_xlfn.XLOOKUP(draft_picks[[#This Row],[drafter_team_id]],drafter_teams[id],drafter_teams[name]))</f>
        <v/>
      </c>
      <c r="K1714" s="3" t="s">
        <v>15497</v>
      </c>
      <c r="L1714" t="s">
        <v>15497</v>
      </c>
      <c r="M1714" t="str">
        <f>IF(OR(ISBLANK(draft_picks[[#This Row],[veto_drafter_id]]),draft_picks[[#This Row],[veto_drafter_id]]=""),"",_xlfn.XLOOKUP(draft_picks[[#This Row],[veto_drafter_id]],drafters[id],drafters[name]))</f>
        <v/>
      </c>
      <c r="N1714" t="s">
        <v>15497</v>
      </c>
      <c r="O1714" t="str">
        <f>IF(OR(ISBLANK(draft_picks[[#This Row],[veto_drafter_team_id]]),draft_picks[[#This Row],[veto_drafter_team_id]]=""),"",_xlfn.XLOOKUP(draft_picks[[#This Row],[veto_drafter_team_id]],drafter_teams[id],drafter_teams[name]))</f>
        <v/>
      </c>
      <c r="Q1714" t="s">
        <v>15497</v>
      </c>
      <c r="R1714" t="str">
        <f>IF(OR(ISBLANK(draft_picks[[#This Row],[veto_override_drafter_id]]),draft_picks[[#This Row],[veto_override_drafter_id]]=""),"",_xlfn.XLOOKUP(draft_picks[[#This Row],[veto_override_drafter_id]],drafters[id],drafters[name]))</f>
        <v/>
      </c>
      <c r="S1714" t="s">
        <v>15497</v>
      </c>
      <c r="T1714" t="str">
        <f>IF(OR(ISBLANK(draft_picks[[#This Row],[veto_override_team_id]]),draft_picks[[#This Row],[veto_override_team_id]]=""),"",_xlfn.XLOOKUP(draft_picks[[#This Row],[veto_override_team_id]],drafter_teams[id],drafter_teams[name]))</f>
        <v/>
      </c>
    </row>
    <row r="1715" spans="1:20" x14ac:dyDescent="0.25">
      <c r="A1715" t="s">
        <v>34</v>
      </c>
      <c r="B1715" t="str">
        <f>_xlfn.XLOOKUP(draft_picks[[#This Row],[draft_id]],drafts[id],drafts[title])</f>
        <v>Alien Invasion Mini-Mega</v>
      </c>
      <c r="C1715" s="3">
        <v>8</v>
      </c>
      <c r="D1715">
        <f>IF(C1714&lt;draft_picks[[#This Row],[position]],1,IF(C1714&gt;draft_picks[[#This Row],[position]],D1714+1,IF(C1714=draft_picks[[#This Row],[position]],D1714+1)))</f>
        <v>6</v>
      </c>
      <c r="E1715" t="s">
        <v>3546</v>
      </c>
      <c r="F1715" t="str">
        <f>IF(ISBLANK(draft_picks[[#This Row],[movie_id]]),"",_xlfn.XLOOKUP(draft_picks[[#This Row],[movie_id]],drafts.movies[id],drafts.movies[movie_title]))</f>
        <v>A Quiet Place</v>
      </c>
      <c r="G1715" s="3" t="s">
        <v>793</v>
      </c>
      <c r="H1715" t="str">
        <f>IF(ISBLANK(draft_picks[[#This Row],[drafter_id]]),"",_xlfn.XLOOKUP(draft_picks[[#This Row],[drafter_id]],drafters[id],drafters[name]))</f>
        <v>Clarke Wolfe</v>
      </c>
      <c r="J1715" t="str">
        <f>IF(ISBLANK(draft_picks[[#This Row],[drafter_team_id]]),"",_xlfn.XLOOKUP(draft_picks[[#This Row],[drafter_team_id]],drafter_teams[id],drafter_teams[name]))</f>
        <v/>
      </c>
      <c r="K1715" s="3" t="s">
        <v>15497</v>
      </c>
      <c r="L1715" t="s">
        <v>15497</v>
      </c>
      <c r="M1715" t="str">
        <f>IF(OR(ISBLANK(draft_picks[[#This Row],[veto_drafter_id]]),draft_picks[[#This Row],[veto_drafter_id]]=""),"",_xlfn.XLOOKUP(draft_picks[[#This Row],[veto_drafter_id]],drafters[id],drafters[name]))</f>
        <v/>
      </c>
      <c r="N1715" t="s">
        <v>15497</v>
      </c>
      <c r="O1715" t="str">
        <f>IF(OR(ISBLANK(draft_picks[[#This Row],[veto_drafter_team_id]]),draft_picks[[#This Row],[veto_drafter_team_id]]=""),"",_xlfn.XLOOKUP(draft_picks[[#This Row],[veto_drafter_team_id]],drafter_teams[id],drafter_teams[name]))</f>
        <v/>
      </c>
      <c r="Q1715" t="s">
        <v>15497</v>
      </c>
      <c r="R1715" t="str">
        <f>IF(OR(ISBLANK(draft_picks[[#This Row],[veto_override_drafter_id]]),draft_picks[[#This Row],[veto_override_drafter_id]]=""),"",_xlfn.XLOOKUP(draft_picks[[#This Row],[veto_override_drafter_id]],drafters[id],drafters[name]))</f>
        <v/>
      </c>
      <c r="S1715" t="s">
        <v>15497</v>
      </c>
      <c r="T1715" t="str">
        <f>IF(OR(ISBLANK(draft_picks[[#This Row],[veto_override_team_id]]),draft_picks[[#This Row],[veto_override_team_id]]=""),"",_xlfn.XLOOKUP(draft_picks[[#This Row],[veto_override_team_id]],drafter_teams[id],drafter_teams[name]))</f>
        <v/>
      </c>
    </row>
    <row r="1716" spans="1:20" x14ac:dyDescent="0.25">
      <c r="A1716" t="s">
        <v>34</v>
      </c>
      <c r="B1716" t="str">
        <f>_xlfn.XLOOKUP(draft_picks[[#This Row],[draft_id]],drafts[id],drafts[title])</f>
        <v>Alien Invasion Mini-Mega</v>
      </c>
      <c r="C1716" s="3">
        <v>7</v>
      </c>
      <c r="D1716">
        <f>IF(C1715&lt;draft_picks[[#This Row],[position]],1,IF(C1715&gt;draft_picks[[#This Row],[position]],D1715+1,IF(C1715=draft_picks[[#This Row],[position]],D1715+1)))</f>
        <v>7</v>
      </c>
      <c r="E1716" t="s">
        <v>2997</v>
      </c>
      <c r="F1716" t="str">
        <f>IF(ISBLANK(draft_picks[[#This Row],[movie_id]]),"",_xlfn.XLOOKUP(draft_picks[[#This Row],[movie_id]],drafts.movies[id],drafts.movies[movie_title]))</f>
        <v>Bad Taste</v>
      </c>
      <c r="G1716" s="3" t="s">
        <v>969</v>
      </c>
      <c r="H1716" t="str">
        <f>IF(ISBLANK(draft_picks[[#This Row],[drafter_id]]),"",_xlfn.XLOOKUP(draft_picks[[#This Row],[drafter_id]],drafters[id],drafters[name]))</f>
        <v>Graham Skipper</v>
      </c>
      <c r="J1716" t="str">
        <f>IF(ISBLANK(draft_picks[[#This Row],[drafter_team_id]]),"",_xlfn.XLOOKUP(draft_picks[[#This Row],[drafter_team_id]],drafter_teams[id],drafter_teams[name]))</f>
        <v/>
      </c>
      <c r="K1716" s="3" t="s">
        <v>15497</v>
      </c>
      <c r="L1716" t="s">
        <v>15497</v>
      </c>
      <c r="M1716" t="str">
        <f>IF(OR(ISBLANK(draft_picks[[#This Row],[veto_drafter_id]]),draft_picks[[#This Row],[veto_drafter_id]]=""),"",_xlfn.XLOOKUP(draft_picks[[#This Row],[veto_drafter_id]],drafters[id],drafters[name]))</f>
        <v/>
      </c>
      <c r="N1716" t="s">
        <v>15497</v>
      </c>
      <c r="O1716" t="str">
        <f>IF(OR(ISBLANK(draft_picks[[#This Row],[veto_drafter_team_id]]),draft_picks[[#This Row],[veto_drafter_team_id]]=""),"",_xlfn.XLOOKUP(draft_picks[[#This Row],[veto_drafter_team_id]],drafter_teams[id],drafter_teams[name]))</f>
        <v/>
      </c>
      <c r="Q1716" t="s">
        <v>15497</v>
      </c>
      <c r="R1716" t="str">
        <f>IF(OR(ISBLANK(draft_picks[[#This Row],[veto_override_drafter_id]]),draft_picks[[#This Row],[veto_override_drafter_id]]=""),"",_xlfn.XLOOKUP(draft_picks[[#This Row],[veto_override_drafter_id]],drafters[id],drafters[name]))</f>
        <v/>
      </c>
      <c r="S1716" t="s">
        <v>15497</v>
      </c>
      <c r="T1716" t="str">
        <f>IF(OR(ISBLANK(draft_picks[[#This Row],[veto_override_team_id]]),draft_picks[[#This Row],[veto_override_team_id]]=""),"",_xlfn.XLOOKUP(draft_picks[[#This Row],[veto_override_team_id]],drafter_teams[id],drafter_teams[name]))</f>
        <v/>
      </c>
    </row>
    <row r="1717" spans="1:20" x14ac:dyDescent="0.25">
      <c r="A1717" t="s">
        <v>34</v>
      </c>
      <c r="B1717" t="str">
        <f>_xlfn.XLOOKUP(draft_picks[[#This Row],[draft_id]],drafts[id],drafts[title])</f>
        <v>Alien Invasion Mini-Mega</v>
      </c>
      <c r="C1717" s="3">
        <v>6</v>
      </c>
      <c r="D1717">
        <f>IF(C1716&lt;draft_picks[[#This Row],[position]],1,IF(C1716&gt;draft_picks[[#This Row],[position]],D1716+1,IF(C1716=draft_picks[[#This Row],[position]],D1716+1)))</f>
        <v>8</v>
      </c>
      <c r="E1717" t="s">
        <v>5495</v>
      </c>
      <c r="F1717" t="str">
        <f>IF(ISBLANK(draft_picks[[#This Row],[movie_id]]),"",_xlfn.XLOOKUP(draft_picks[[#This Row],[movie_id]],drafts.movies[id],drafts.movies[movie_title]))</f>
        <v>Signs</v>
      </c>
      <c r="G1717" s="3" t="s">
        <v>915</v>
      </c>
      <c r="H1717" t="str">
        <f>IF(ISBLANK(draft_picks[[#This Row],[drafter_id]]),"",_xlfn.XLOOKUP(draft_picks[[#This Row],[drafter_id]],drafters[id],drafters[name]))</f>
        <v>Billy Ray Brewton</v>
      </c>
      <c r="J1717" t="str">
        <f>IF(ISBLANK(draft_picks[[#This Row],[drafter_team_id]]),"",_xlfn.XLOOKUP(draft_picks[[#This Row],[drafter_team_id]],drafter_teams[id],drafter_teams[name]))</f>
        <v/>
      </c>
      <c r="K1717" s="3" t="s">
        <v>15497</v>
      </c>
      <c r="L1717" t="s">
        <v>15497</v>
      </c>
      <c r="M1717" t="str">
        <f>IF(OR(ISBLANK(draft_picks[[#This Row],[veto_drafter_id]]),draft_picks[[#This Row],[veto_drafter_id]]=""),"",_xlfn.XLOOKUP(draft_picks[[#This Row],[veto_drafter_id]],drafters[id],drafters[name]))</f>
        <v/>
      </c>
      <c r="N1717" t="s">
        <v>15497</v>
      </c>
      <c r="O1717" t="str">
        <f>IF(OR(ISBLANK(draft_picks[[#This Row],[veto_drafter_team_id]]),draft_picks[[#This Row],[veto_drafter_team_id]]=""),"",_xlfn.XLOOKUP(draft_picks[[#This Row],[veto_drafter_team_id]],drafter_teams[id],drafter_teams[name]))</f>
        <v/>
      </c>
      <c r="Q1717" t="s">
        <v>15497</v>
      </c>
      <c r="R1717" t="str">
        <f>IF(OR(ISBLANK(draft_picks[[#This Row],[veto_override_drafter_id]]),draft_picks[[#This Row],[veto_override_drafter_id]]=""),"",_xlfn.XLOOKUP(draft_picks[[#This Row],[veto_override_drafter_id]],drafters[id],drafters[name]))</f>
        <v/>
      </c>
      <c r="S1717" t="s">
        <v>15497</v>
      </c>
      <c r="T1717" t="str">
        <f>IF(OR(ISBLANK(draft_picks[[#This Row],[veto_override_team_id]]),draft_picks[[#This Row],[veto_override_team_id]]=""),"",_xlfn.XLOOKUP(draft_picks[[#This Row],[veto_override_team_id]],drafter_teams[id],drafter_teams[name]))</f>
        <v/>
      </c>
    </row>
    <row r="1718" spans="1:20" x14ac:dyDescent="0.25">
      <c r="A1718" t="s">
        <v>34</v>
      </c>
      <c r="B1718" t="str">
        <f>_xlfn.XLOOKUP(draft_picks[[#This Row],[draft_id]],drafts[id],drafts[title])</f>
        <v>Alien Invasion Mini-Mega</v>
      </c>
      <c r="C1718" s="3">
        <v>5</v>
      </c>
      <c r="D1718">
        <f>IF(C1717&lt;draft_picks[[#This Row],[position]],1,IF(C1717&gt;draft_picks[[#This Row],[position]],D1717+1,IF(C1717=draft_picks[[#This Row],[position]],D1717+1)))</f>
        <v>9</v>
      </c>
      <c r="E1718" t="s">
        <v>4266</v>
      </c>
      <c r="F1718" t="str">
        <f>IF(ISBLANK(draft_picks[[#This Row],[movie_id]]),"",_xlfn.XLOOKUP(draft_picks[[#This Row],[movie_id]],drafts.movies[id],drafts.movies[movie_title]))</f>
        <v>Invasion of the Body Snatchers</v>
      </c>
      <c r="G1718" s="3" t="s">
        <v>793</v>
      </c>
      <c r="H1718" t="str">
        <f>IF(ISBLANK(draft_picks[[#This Row],[drafter_id]]),"",_xlfn.XLOOKUP(draft_picks[[#This Row],[drafter_id]],drafters[id],drafters[name]))</f>
        <v>Clarke Wolfe</v>
      </c>
      <c r="J1718" t="str">
        <f>IF(ISBLANK(draft_picks[[#This Row],[drafter_team_id]]),"",_xlfn.XLOOKUP(draft_picks[[#This Row],[drafter_team_id]],drafter_teams[id],drafter_teams[name]))</f>
        <v/>
      </c>
      <c r="K1718" s="3" t="s">
        <v>15497</v>
      </c>
      <c r="L1718" t="s">
        <v>15497</v>
      </c>
      <c r="M1718" t="str">
        <f>IF(OR(ISBLANK(draft_picks[[#This Row],[veto_drafter_id]]),draft_picks[[#This Row],[veto_drafter_id]]=""),"",_xlfn.XLOOKUP(draft_picks[[#This Row],[veto_drafter_id]],drafters[id],drafters[name]))</f>
        <v/>
      </c>
      <c r="N1718" t="s">
        <v>15497</v>
      </c>
      <c r="O1718" t="str">
        <f>IF(OR(ISBLANK(draft_picks[[#This Row],[veto_drafter_team_id]]),draft_picks[[#This Row],[veto_drafter_team_id]]=""),"",_xlfn.XLOOKUP(draft_picks[[#This Row],[veto_drafter_team_id]],drafter_teams[id],drafter_teams[name]))</f>
        <v/>
      </c>
      <c r="Q1718" t="s">
        <v>15497</v>
      </c>
      <c r="R1718" t="str">
        <f>IF(OR(ISBLANK(draft_picks[[#This Row],[veto_override_drafter_id]]),draft_picks[[#This Row],[veto_override_drafter_id]]=""),"",_xlfn.XLOOKUP(draft_picks[[#This Row],[veto_override_drafter_id]],drafters[id],drafters[name]))</f>
        <v/>
      </c>
      <c r="S1718" t="s">
        <v>15497</v>
      </c>
      <c r="T1718" t="str">
        <f>IF(OR(ISBLANK(draft_picks[[#This Row],[veto_override_team_id]]),draft_picks[[#This Row],[veto_override_team_id]]=""),"",_xlfn.XLOOKUP(draft_picks[[#This Row],[veto_override_team_id]],drafter_teams[id],drafter_teams[name]))</f>
        <v/>
      </c>
    </row>
    <row r="1719" spans="1:20" x14ac:dyDescent="0.25">
      <c r="A1719" t="s">
        <v>34</v>
      </c>
      <c r="B1719" t="str">
        <f>_xlfn.XLOOKUP(draft_picks[[#This Row],[draft_id]],drafts[id],drafts[title])</f>
        <v>Alien Invasion Mini-Mega</v>
      </c>
      <c r="C1719" s="3">
        <v>4</v>
      </c>
      <c r="D1719">
        <f>IF(C1718&lt;draft_picks[[#This Row],[position]],1,IF(C1718&gt;draft_picks[[#This Row],[position]],D1718+1,IF(C1718=draft_picks[[#This Row],[position]],D1718+1)))</f>
        <v>10</v>
      </c>
      <c r="E1719" t="s">
        <v>3684</v>
      </c>
      <c r="F1719" t="str">
        <f>IF(ISBLANK(draft_picks[[#This Row],[movie_id]]),"",_xlfn.XLOOKUP(draft_picks[[#This Row],[movie_id]],drafts.movies[id],drafts.movies[movie_title]))</f>
        <v>Independence Day</v>
      </c>
      <c r="G1719" s="3" t="s">
        <v>969</v>
      </c>
      <c r="H1719" t="str">
        <f>IF(ISBLANK(draft_picks[[#This Row],[drafter_id]]),"",_xlfn.XLOOKUP(draft_picks[[#This Row],[drafter_id]],drafters[id],drafters[name]))</f>
        <v>Graham Skipper</v>
      </c>
      <c r="J1719" t="str">
        <f>IF(ISBLANK(draft_picks[[#This Row],[drafter_team_id]]),"",_xlfn.XLOOKUP(draft_picks[[#This Row],[drafter_team_id]],drafter_teams[id],drafter_teams[name]))</f>
        <v/>
      </c>
      <c r="K1719" s="3" t="s">
        <v>15497</v>
      </c>
      <c r="L1719" t="s">
        <v>15497</v>
      </c>
      <c r="M1719" t="str">
        <f>IF(OR(ISBLANK(draft_picks[[#This Row],[veto_drafter_id]]),draft_picks[[#This Row],[veto_drafter_id]]=""),"",_xlfn.XLOOKUP(draft_picks[[#This Row],[veto_drafter_id]],drafters[id],drafters[name]))</f>
        <v/>
      </c>
      <c r="N1719" t="s">
        <v>15497</v>
      </c>
      <c r="O1719" t="str">
        <f>IF(OR(ISBLANK(draft_picks[[#This Row],[veto_drafter_team_id]]),draft_picks[[#This Row],[veto_drafter_team_id]]=""),"",_xlfn.XLOOKUP(draft_picks[[#This Row],[veto_drafter_team_id]],drafter_teams[id],drafter_teams[name]))</f>
        <v/>
      </c>
      <c r="Q1719" t="s">
        <v>15497</v>
      </c>
      <c r="R1719" t="str">
        <f>IF(OR(ISBLANK(draft_picks[[#This Row],[veto_override_drafter_id]]),draft_picks[[#This Row],[veto_override_drafter_id]]=""),"",_xlfn.XLOOKUP(draft_picks[[#This Row],[veto_override_drafter_id]],drafters[id],drafters[name]))</f>
        <v/>
      </c>
      <c r="S1719" t="s">
        <v>15497</v>
      </c>
      <c r="T1719" t="str">
        <f>IF(OR(ISBLANK(draft_picks[[#This Row],[veto_override_team_id]]),draft_picks[[#This Row],[veto_override_team_id]]=""),"",_xlfn.XLOOKUP(draft_picks[[#This Row],[veto_override_team_id]],drafter_teams[id],drafter_teams[name]))</f>
        <v/>
      </c>
    </row>
    <row r="1720" spans="1:20" x14ac:dyDescent="0.25">
      <c r="A1720" t="s">
        <v>34</v>
      </c>
      <c r="B1720" t="str">
        <f>_xlfn.XLOOKUP(draft_picks[[#This Row],[draft_id]],drafts[id],drafts[title])</f>
        <v>Alien Invasion Mini-Mega</v>
      </c>
      <c r="C1720" s="3">
        <v>3</v>
      </c>
      <c r="D1720">
        <f>IF(C1719&lt;draft_picks[[#This Row],[position]],1,IF(C1719&gt;draft_picks[[#This Row],[position]],D1719+1,IF(C1719=draft_picks[[#This Row],[position]],D1719+1)))</f>
        <v>11</v>
      </c>
      <c r="E1720" t="s">
        <v>5259</v>
      </c>
      <c r="F1720" t="str">
        <f>IF(ISBLANK(draft_picks[[#This Row],[movie_id]]),"",_xlfn.XLOOKUP(draft_picks[[#This Row],[movie_id]],drafts.movies[id],drafts.movies[movie_title]))</f>
        <v>Starship Troopers</v>
      </c>
      <c r="G1720" s="3" t="s">
        <v>915</v>
      </c>
      <c r="H1720" t="str">
        <f>IF(ISBLANK(draft_picks[[#This Row],[drafter_id]]),"",_xlfn.XLOOKUP(draft_picks[[#This Row],[drafter_id]],drafters[id],drafters[name]))</f>
        <v>Billy Ray Brewton</v>
      </c>
      <c r="J1720" t="str">
        <f>IF(ISBLANK(draft_picks[[#This Row],[drafter_team_id]]),"",_xlfn.XLOOKUP(draft_picks[[#This Row],[drafter_team_id]],drafter_teams[id],drafter_teams[name]))</f>
        <v/>
      </c>
      <c r="K1720" s="3" t="s">
        <v>15484</v>
      </c>
      <c r="L1720" t="s">
        <v>793</v>
      </c>
      <c r="M1720" t="str">
        <f>IF(OR(ISBLANK(draft_picks[[#This Row],[veto_drafter_id]]),draft_picks[[#This Row],[veto_drafter_id]]=""),"",_xlfn.XLOOKUP(draft_picks[[#This Row],[veto_drafter_id]],drafters[id],drafters[name]))</f>
        <v>Clarke Wolfe</v>
      </c>
      <c r="N1720" t="s">
        <v>15497</v>
      </c>
      <c r="O1720" t="str">
        <f>IF(OR(ISBLANK(draft_picks[[#This Row],[veto_drafter_team_id]]),draft_picks[[#This Row],[veto_drafter_team_id]]=""),"",_xlfn.XLOOKUP(draft_picks[[#This Row],[veto_drafter_team_id]],drafter_teams[id],drafter_teams[name]))</f>
        <v/>
      </c>
      <c r="Q1720" t="s">
        <v>15497</v>
      </c>
      <c r="R1720" t="str">
        <f>IF(OR(ISBLANK(draft_picks[[#This Row],[veto_override_drafter_id]]),draft_picks[[#This Row],[veto_override_drafter_id]]=""),"",_xlfn.XLOOKUP(draft_picks[[#This Row],[veto_override_drafter_id]],drafters[id],drafters[name]))</f>
        <v/>
      </c>
      <c r="S1720" t="s">
        <v>15497</v>
      </c>
      <c r="T1720" t="str">
        <f>IF(OR(ISBLANK(draft_picks[[#This Row],[veto_override_team_id]]),draft_picks[[#This Row],[veto_override_team_id]]=""),"",_xlfn.XLOOKUP(draft_picks[[#This Row],[veto_override_team_id]],drafter_teams[id],drafter_teams[name]))</f>
        <v/>
      </c>
    </row>
    <row r="1721" spans="1:20" x14ac:dyDescent="0.25">
      <c r="A1721" t="s">
        <v>34</v>
      </c>
      <c r="B1721" t="str">
        <f>_xlfn.XLOOKUP(draft_picks[[#This Row],[draft_id]],drafts[id],drafts[title])</f>
        <v>Alien Invasion Mini-Mega</v>
      </c>
      <c r="C1721" s="3">
        <v>3</v>
      </c>
      <c r="D1721">
        <f>IF(C1720&lt;draft_picks[[#This Row],[position]],1,IF(C1720&gt;draft_picks[[#This Row],[position]],D1720+1,IF(C1720=draft_picks[[#This Row],[position]],D1720+1)))</f>
        <v>12</v>
      </c>
      <c r="E1721" t="s">
        <v>3651</v>
      </c>
      <c r="F1721" t="str">
        <f>IF(ISBLANK(draft_picks[[#This Row],[movie_id]]),"",_xlfn.XLOOKUP(draft_picks[[#This Row],[movie_id]],drafts.movies[id],drafts.movies[movie_title]))</f>
        <v>The Faculty</v>
      </c>
      <c r="G1721" s="3" t="s">
        <v>915</v>
      </c>
      <c r="H1721" t="str">
        <f>IF(ISBLANK(draft_picks[[#This Row],[drafter_id]]),"",_xlfn.XLOOKUP(draft_picks[[#This Row],[drafter_id]],drafters[id],drafters[name]))</f>
        <v>Billy Ray Brewton</v>
      </c>
      <c r="J1721" t="str">
        <f>IF(ISBLANK(draft_picks[[#This Row],[drafter_team_id]]),"",_xlfn.XLOOKUP(draft_picks[[#This Row],[drafter_team_id]],drafter_teams[id],drafter_teams[name]))</f>
        <v/>
      </c>
      <c r="K1721" s="3" t="s">
        <v>15497</v>
      </c>
      <c r="L1721" t="s">
        <v>15497</v>
      </c>
      <c r="M1721" t="str">
        <f>IF(OR(ISBLANK(draft_picks[[#This Row],[veto_drafter_id]]),draft_picks[[#This Row],[veto_drafter_id]]=""),"",_xlfn.XLOOKUP(draft_picks[[#This Row],[veto_drafter_id]],drafters[id],drafters[name]))</f>
        <v/>
      </c>
      <c r="N1721" t="s">
        <v>15497</v>
      </c>
      <c r="O1721" t="str">
        <f>IF(OR(ISBLANK(draft_picks[[#This Row],[veto_drafter_team_id]]),draft_picks[[#This Row],[veto_drafter_team_id]]=""),"",_xlfn.XLOOKUP(draft_picks[[#This Row],[veto_drafter_team_id]],drafter_teams[id],drafter_teams[name]))</f>
        <v/>
      </c>
      <c r="Q1721" t="s">
        <v>15497</v>
      </c>
      <c r="R1721" t="str">
        <f>IF(OR(ISBLANK(draft_picks[[#This Row],[veto_override_drafter_id]]),draft_picks[[#This Row],[veto_override_drafter_id]]=""),"",_xlfn.XLOOKUP(draft_picks[[#This Row],[veto_override_drafter_id]],drafters[id],drafters[name]))</f>
        <v/>
      </c>
      <c r="S1721" t="s">
        <v>15497</v>
      </c>
      <c r="T1721" t="str">
        <f>IF(OR(ISBLANK(draft_picks[[#This Row],[veto_override_team_id]]),draft_picks[[#This Row],[veto_override_team_id]]=""),"",_xlfn.XLOOKUP(draft_picks[[#This Row],[veto_override_team_id]],drafter_teams[id],drafter_teams[name]))</f>
        <v/>
      </c>
    </row>
    <row r="1722" spans="1:20" x14ac:dyDescent="0.25">
      <c r="A1722" t="s">
        <v>34</v>
      </c>
      <c r="B1722" t="str">
        <f>_xlfn.XLOOKUP(draft_picks[[#This Row],[draft_id]],drafts[id],drafts[title])</f>
        <v>Alien Invasion Mini-Mega</v>
      </c>
      <c r="C1722" s="3">
        <v>2</v>
      </c>
      <c r="D1722">
        <f>IF(C1721&lt;draft_picks[[#This Row],[position]],1,IF(C1721&gt;draft_picks[[#This Row],[position]],D1721+1,IF(C1721=draft_picks[[#This Row],[position]],D1721+1)))</f>
        <v>13</v>
      </c>
      <c r="E1722" t="s">
        <v>3600</v>
      </c>
      <c r="F1722" t="str">
        <f>IF(ISBLANK(draft_picks[[#This Row],[movie_id]]),"",_xlfn.XLOOKUP(draft_picks[[#This Row],[movie_id]],drafts.movies[id],drafts.movies[movie_title]))</f>
        <v>Cloverfield</v>
      </c>
      <c r="G1722" s="3" t="s">
        <v>793</v>
      </c>
      <c r="H1722" t="str">
        <f>IF(ISBLANK(draft_picks[[#This Row],[drafter_id]]),"",_xlfn.XLOOKUP(draft_picks[[#This Row],[drafter_id]],drafters[id],drafters[name]))</f>
        <v>Clarke Wolfe</v>
      </c>
      <c r="J1722" t="str">
        <f>IF(ISBLANK(draft_picks[[#This Row],[drafter_team_id]]),"",_xlfn.XLOOKUP(draft_picks[[#This Row],[drafter_team_id]],drafter_teams[id],drafter_teams[name]))</f>
        <v/>
      </c>
      <c r="K1722" s="3" t="s">
        <v>15484</v>
      </c>
      <c r="L1722" t="s">
        <v>969</v>
      </c>
      <c r="M1722" t="str">
        <f>IF(OR(ISBLANK(draft_picks[[#This Row],[veto_drafter_id]]),draft_picks[[#This Row],[veto_drafter_id]]=""),"",_xlfn.XLOOKUP(draft_picks[[#This Row],[veto_drafter_id]],drafters[id],drafters[name]))</f>
        <v>Graham Skipper</v>
      </c>
      <c r="N1722" t="s">
        <v>15497</v>
      </c>
      <c r="O1722" t="str">
        <f>IF(OR(ISBLANK(draft_picks[[#This Row],[veto_drafter_team_id]]),draft_picks[[#This Row],[veto_drafter_team_id]]=""),"",_xlfn.XLOOKUP(draft_picks[[#This Row],[veto_drafter_team_id]],drafter_teams[id],drafter_teams[name]))</f>
        <v/>
      </c>
      <c r="P1722" t="b">
        <v>1</v>
      </c>
      <c r="Q1722" t="s">
        <v>915</v>
      </c>
      <c r="R1722" t="str">
        <f>IF(OR(ISBLANK(draft_picks[[#This Row],[veto_override_drafter_id]]),draft_picks[[#This Row],[veto_override_drafter_id]]=""),"",_xlfn.XLOOKUP(draft_picks[[#This Row],[veto_override_drafter_id]],drafters[id],drafters[name]))</f>
        <v>Billy Ray Brewton</v>
      </c>
      <c r="S1722" t="s">
        <v>15497</v>
      </c>
      <c r="T1722" t="str">
        <f>IF(OR(ISBLANK(draft_picks[[#This Row],[veto_override_team_id]]),draft_picks[[#This Row],[veto_override_team_id]]=""),"",_xlfn.XLOOKUP(draft_picks[[#This Row],[veto_override_team_id]],drafter_teams[id],drafter_teams[name]))</f>
        <v/>
      </c>
    </row>
    <row r="1723" spans="1:20" x14ac:dyDescent="0.25">
      <c r="A1723" t="s">
        <v>34</v>
      </c>
      <c r="B1723" t="str">
        <f>_xlfn.XLOOKUP(draft_picks[[#This Row],[draft_id]],drafts[id],drafts[title])</f>
        <v>Alien Invasion Mini-Mega</v>
      </c>
      <c r="C1723" s="3">
        <v>1</v>
      </c>
      <c r="D1723">
        <f>IF(C1722&lt;draft_picks[[#This Row],[position]],1,IF(C1722&gt;draft_picks[[#This Row],[position]],D1722+1,IF(C1722=draft_picks[[#This Row],[position]],D1722+1)))</f>
        <v>14</v>
      </c>
      <c r="E1723" t="s">
        <v>3879</v>
      </c>
      <c r="F1723" t="str">
        <f>IF(ISBLANK(draft_picks[[#This Row],[movie_id]]),"",_xlfn.XLOOKUP(draft_picks[[#This Row],[movie_id]],drafts.movies[id],drafts.movies[movie_title]))</f>
        <v>Attack the Block</v>
      </c>
      <c r="G1723" s="3" t="s">
        <v>969</v>
      </c>
      <c r="H1723" t="str">
        <f>IF(ISBLANK(draft_picks[[#This Row],[drafter_id]]),"",_xlfn.XLOOKUP(draft_picks[[#This Row],[drafter_id]],drafters[id],drafters[name]))</f>
        <v>Graham Skipper</v>
      </c>
      <c r="J1723" t="str">
        <f>IF(ISBLANK(draft_picks[[#This Row],[drafter_team_id]]),"",_xlfn.XLOOKUP(draft_picks[[#This Row],[drafter_team_id]],drafter_teams[id],drafter_teams[name]))</f>
        <v/>
      </c>
      <c r="K1723" s="3" t="s">
        <v>15484</v>
      </c>
      <c r="L1723" t="s">
        <v>915</v>
      </c>
      <c r="M1723" t="str">
        <f>IF(OR(ISBLANK(draft_picks[[#This Row],[veto_drafter_id]]),draft_picks[[#This Row],[veto_drafter_id]]=""),"",_xlfn.XLOOKUP(draft_picks[[#This Row],[veto_drafter_id]],drafters[id],drafters[name]))</f>
        <v>Billy Ray Brewton</v>
      </c>
      <c r="N1723" t="s">
        <v>15497</v>
      </c>
      <c r="O1723" t="str">
        <f>IF(OR(ISBLANK(draft_picks[[#This Row],[veto_drafter_team_id]]),draft_picks[[#This Row],[veto_drafter_team_id]]=""),"",_xlfn.XLOOKUP(draft_picks[[#This Row],[veto_drafter_team_id]],drafter_teams[id],drafter_teams[name]))</f>
        <v/>
      </c>
      <c r="Q1723" t="s">
        <v>15497</v>
      </c>
      <c r="R1723" t="str">
        <f>IF(OR(ISBLANK(draft_picks[[#This Row],[veto_override_drafter_id]]),draft_picks[[#This Row],[veto_override_drafter_id]]=""),"",_xlfn.XLOOKUP(draft_picks[[#This Row],[veto_override_drafter_id]],drafters[id],drafters[name]))</f>
        <v/>
      </c>
      <c r="S1723" t="s">
        <v>15497</v>
      </c>
      <c r="T1723" t="str">
        <f>IF(OR(ISBLANK(draft_picks[[#This Row],[veto_override_team_id]]),draft_picks[[#This Row],[veto_override_team_id]]=""),"",_xlfn.XLOOKUP(draft_picks[[#This Row],[veto_override_team_id]],drafter_teams[id],drafter_teams[name]))</f>
        <v/>
      </c>
    </row>
    <row r="1724" spans="1:20" x14ac:dyDescent="0.25">
      <c r="A1724" t="s">
        <v>34</v>
      </c>
      <c r="B1724" t="str">
        <f>_xlfn.XLOOKUP(draft_picks[[#This Row],[draft_id]],drafts[id],drafts[title])</f>
        <v>Alien Invasion Mini-Mega</v>
      </c>
      <c r="C1724" s="3">
        <v>1</v>
      </c>
      <c r="D1724">
        <f>IF(C1723&lt;draft_picks[[#This Row],[position]],1,IF(C1723&gt;draft_picks[[#This Row],[position]],D1723+1,IF(C1723=draft_picks[[#This Row],[position]],D1723+1)))</f>
        <v>15</v>
      </c>
      <c r="E1724" t="s">
        <v>4737</v>
      </c>
      <c r="F1724" t="str">
        <f>IF(ISBLANK(draft_picks[[#This Row],[movie_id]]),"",_xlfn.XLOOKUP(draft_picks[[#This Row],[movie_id]],drafts.movies[id],drafts.movies[movie_title]))</f>
        <v>They Live</v>
      </c>
      <c r="G1724" s="3" t="s">
        <v>969</v>
      </c>
      <c r="H1724" t="str">
        <f>IF(ISBLANK(draft_picks[[#This Row],[drafter_id]]),"",_xlfn.XLOOKUP(draft_picks[[#This Row],[drafter_id]],drafters[id],drafters[name]))</f>
        <v>Graham Skipper</v>
      </c>
      <c r="J1724" t="str">
        <f>IF(ISBLANK(draft_picks[[#This Row],[drafter_team_id]]),"",_xlfn.XLOOKUP(draft_picks[[#This Row],[drafter_team_id]],drafter_teams[id],drafter_teams[name]))</f>
        <v/>
      </c>
      <c r="K1724" s="3" t="s">
        <v>15497</v>
      </c>
      <c r="L1724" t="s">
        <v>15497</v>
      </c>
      <c r="M1724" t="str">
        <f>IF(OR(ISBLANK(draft_picks[[#This Row],[veto_drafter_id]]),draft_picks[[#This Row],[veto_drafter_id]]=""),"",_xlfn.XLOOKUP(draft_picks[[#This Row],[veto_drafter_id]],drafters[id],drafters[name]))</f>
        <v/>
      </c>
      <c r="N1724" t="s">
        <v>15497</v>
      </c>
      <c r="O1724" t="str">
        <f>IF(OR(ISBLANK(draft_picks[[#This Row],[veto_drafter_team_id]]),draft_picks[[#This Row],[veto_drafter_team_id]]=""),"",_xlfn.XLOOKUP(draft_picks[[#This Row],[veto_drafter_team_id]],drafter_teams[id],drafter_teams[name]))</f>
        <v/>
      </c>
      <c r="Q1724" t="s">
        <v>15497</v>
      </c>
      <c r="R1724" t="str">
        <f>IF(OR(ISBLANK(draft_picks[[#This Row],[veto_override_drafter_id]]),draft_picks[[#This Row],[veto_override_drafter_id]]=""),"",_xlfn.XLOOKUP(draft_picks[[#This Row],[veto_override_drafter_id]],drafters[id],drafters[name]))</f>
        <v/>
      </c>
      <c r="S1724" t="s">
        <v>15497</v>
      </c>
      <c r="T1724" t="str">
        <f>IF(OR(ISBLANK(draft_picks[[#This Row],[veto_override_team_id]]),draft_picks[[#This Row],[veto_override_team_id]]=""),"",_xlfn.XLOOKUP(draft_picks[[#This Row],[veto_override_team_id]],drafter_teams[id],drafter_teams[name]))</f>
        <v/>
      </c>
    </row>
    <row r="1725" spans="1:20" x14ac:dyDescent="0.25">
      <c r="A1725" t="s">
        <v>194</v>
      </c>
      <c r="B1725" t="str">
        <f>_xlfn.XLOOKUP(draft_picks[[#This Row],[draft_id]],drafts[id],drafts[title])</f>
        <v>Movies About Screenwriters</v>
      </c>
      <c r="C1725" s="3">
        <v>7</v>
      </c>
      <c r="D1725">
        <f>IF(C1724&lt;draft_picks[[#This Row],[position]],1,IF(C1724&gt;draft_picks[[#This Row],[position]],D1724+1,IF(C1724=draft_picks[[#This Row],[position]],D1724+1)))</f>
        <v>1</v>
      </c>
      <c r="E1725" t="s">
        <v>6426</v>
      </c>
      <c r="F1725" t="str">
        <f>IF(ISBLANK(draft_picks[[#This Row],[movie_id]]),"",_xlfn.XLOOKUP(draft_picks[[#This Row],[movie_id]],drafts.movies[id],drafts.movies[movie_title]))</f>
        <v>The TV Set</v>
      </c>
      <c r="G1725" s="3" t="s">
        <v>901</v>
      </c>
      <c r="H1725" t="str">
        <f>IF(ISBLANK(draft_picks[[#This Row],[drafter_id]]),"",_xlfn.XLOOKUP(draft_picks[[#This Row],[drafter_id]],drafters[id],drafters[name]))</f>
        <v>Jarrod Murray</v>
      </c>
      <c r="J1725" t="str">
        <f>IF(ISBLANK(draft_picks[[#This Row],[drafter_team_id]]),"",_xlfn.XLOOKUP(draft_picks[[#This Row],[drafter_team_id]],drafter_teams[id],drafter_teams[name]))</f>
        <v/>
      </c>
      <c r="K1725" s="3" t="s">
        <v>15497</v>
      </c>
      <c r="L1725" t="s">
        <v>15497</v>
      </c>
      <c r="M1725" t="str">
        <f>IF(OR(ISBLANK(draft_picks[[#This Row],[veto_drafter_id]]),draft_picks[[#This Row],[veto_drafter_id]]=""),"",_xlfn.XLOOKUP(draft_picks[[#This Row],[veto_drafter_id]],drafters[id],drafters[name]))</f>
        <v/>
      </c>
      <c r="N1725" t="s">
        <v>15497</v>
      </c>
      <c r="O1725" t="str">
        <f>IF(OR(ISBLANK(draft_picks[[#This Row],[veto_drafter_team_id]]),draft_picks[[#This Row],[veto_drafter_team_id]]=""),"",_xlfn.XLOOKUP(draft_picks[[#This Row],[veto_drafter_team_id]],drafter_teams[id],drafter_teams[name]))</f>
        <v/>
      </c>
      <c r="Q1725" t="s">
        <v>15497</v>
      </c>
      <c r="R1725" t="str">
        <f>IF(OR(ISBLANK(draft_picks[[#This Row],[veto_override_drafter_id]]),draft_picks[[#This Row],[veto_override_drafter_id]]=""),"",_xlfn.XLOOKUP(draft_picks[[#This Row],[veto_override_drafter_id]],drafters[id],drafters[name]))</f>
        <v/>
      </c>
      <c r="S1725" t="s">
        <v>15497</v>
      </c>
      <c r="T1725" t="str">
        <f>IF(OR(ISBLANK(draft_picks[[#This Row],[veto_override_team_id]]),draft_picks[[#This Row],[veto_override_team_id]]=""),"",_xlfn.XLOOKUP(draft_picks[[#This Row],[veto_override_team_id]],drafter_teams[id],drafter_teams[name]))</f>
        <v/>
      </c>
    </row>
    <row r="1726" spans="1:20" x14ac:dyDescent="0.25">
      <c r="A1726" t="s">
        <v>194</v>
      </c>
      <c r="B1726" t="str">
        <f>_xlfn.XLOOKUP(draft_picks[[#This Row],[draft_id]],drafts[id],drafts[title])</f>
        <v>Movies About Screenwriters</v>
      </c>
      <c r="C1726" s="3">
        <v>6</v>
      </c>
      <c r="D1726">
        <f>IF(C1725&lt;draft_picks[[#This Row],[position]],1,IF(C1725&gt;draft_picks[[#This Row],[position]],D1725+1,IF(C1725=draft_picks[[#This Row],[position]],D1725+1)))</f>
        <v>2</v>
      </c>
      <c r="E1726" t="s">
        <v>8194</v>
      </c>
      <c r="F1726" t="str">
        <f>IF(ISBLANK(draft_picks[[#This Row],[movie_id]]),"",_xlfn.XLOOKUP(draft_picks[[#This Row],[movie_id]],drafts.movies[id],drafts.movies[movie_title]))</f>
        <v>Seven Psychopaths</v>
      </c>
      <c r="G1726" s="3" t="s">
        <v>901</v>
      </c>
      <c r="H1726" t="str">
        <f>IF(ISBLANK(draft_picks[[#This Row],[drafter_id]]),"",_xlfn.XLOOKUP(draft_picks[[#This Row],[drafter_id]],drafters[id],drafters[name]))</f>
        <v>Jarrod Murray</v>
      </c>
      <c r="J1726" t="str">
        <f>IF(ISBLANK(draft_picks[[#This Row],[drafter_team_id]]),"",_xlfn.XLOOKUP(draft_picks[[#This Row],[drafter_team_id]],drafter_teams[id],drafter_teams[name]))</f>
        <v/>
      </c>
      <c r="K1726" s="3" t="s">
        <v>15497</v>
      </c>
      <c r="L1726" t="s">
        <v>15497</v>
      </c>
      <c r="M1726" t="str">
        <f>IF(OR(ISBLANK(draft_picks[[#This Row],[veto_drafter_id]]),draft_picks[[#This Row],[veto_drafter_id]]=""),"",_xlfn.XLOOKUP(draft_picks[[#This Row],[veto_drafter_id]],drafters[id],drafters[name]))</f>
        <v/>
      </c>
      <c r="N1726" t="s">
        <v>15497</v>
      </c>
      <c r="O1726" t="str">
        <f>IF(OR(ISBLANK(draft_picks[[#This Row],[veto_drafter_team_id]]),draft_picks[[#This Row],[veto_drafter_team_id]]=""),"",_xlfn.XLOOKUP(draft_picks[[#This Row],[veto_drafter_team_id]],drafter_teams[id],drafter_teams[name]))</f>
        <v/>
      </c>
      <c r="Q1726" t="s">
        <v>15497</v>
      </c>
      <c r="R1726" t="str">
        <f>IF(OR(ISBLANK(draft_picks[[#This Row],[veto_override_drafter_id]]),draft_picks[[#This Row],[veto_override_drafter_id]]=""),"",_xlfn.XLOOKUP(draft_picks[[#This Row],[veto_override_drafter_id]],drafters[id],drafters[name]))</f>
        <v/>
      </c>
      <c r="S1726" t="s">
        <v>15497</v>
      </c>
      <c r="T1726" t="str">
        <f>IF(OR(ISBLANK(draft_picks[[#This Row],[veto_override_team_id]]),draft_picks[[#This Row],[veto_override_team_id]]=""),"",_xlfn.XLOOKUP(draft_picks[[#This Row],[veto_override_team_id]],drafter_teams[id],drafter_teams[name]))</f>
        <v/>
      </c>
    </row>
    <row r="1727" spans="1:20" x14ac:dyDescent="0.25">
      <c r="A1727" t="s">
        <v>194</v>
      </c>
      <c r="B1727" t="str">
        <f>_xlfn.XLOOKUP(draft_picks[[#This Row],[draft_id]],drafts[id],drafts[title])</f>
        <v>Movies About Screenwriters</v>
      </c>
      <c r="C1727" s="3">
        <v>5</v>
      </c>
      <c r="D1727">
        <f>IF(C1726&lt;draft_picks[[#This Row],[position]],1,IF(C1726&gt;draft_picks[[#This Row],[position]],D1726+1,IF(C1726=draft_picks[[#This Row],[position]],D1726+1)))</f>
        <v>3</v>
      </c>
      <c r="E1727" t="s">
        <v>6147</v>
      </c>
      <c r="F1727" t="str">
        <f>IF(ISBLANK(draft_picks[[#This Row],[movie_id]]),"",_xlfn.XLOOKUP(draft_picks[[#This Row],[movie_id]],drafts.movies[id],drafts.movies[movie_title]))</f>
        <v>The Big Picture</v>
      </c>
      <c r="G1727" s="3" t="s">
        <v>999</v>
      </c>
      <c r="H1727" t="str">
        <f>IF(ISBLANK(draft_picks[[#This Row],[drafter_id]]),"",_xlfn.XLOOKUP(draft_picks[[#This Row],[drafter_id]],drafters[id],drafters[name]))</f>
        <v>Evan Dickson</v>
      </c>
      <c r="J1727" t="str">
        <f>IF(ISBLANK(draft_picks[[#This Row],[drafter_team_id]]),"",_xlfn.XLOOKUP(draft_picks[[#This Row],[drafter_team_id]],drafter_teams[id],drafter_teams[name]))</f>
        <v/>
      </c>
      <c r="K1727" s="3" t="s">
        <v>15484</v>
      </c>
      <c r="L1727" t="s">
        <v>901</v>
      </c>
      <c r="M1727" t="str">
        <f>IF(OR(ISBLANK(draft_picks[[#This Row],[veto_drafter_id]]),draft_picks[[#This Row],[veto_drafter_id]]=""),"",_xlfn.XLOOKUP(draft_picks[[#This Row],[veto_drafter_id]],drafters[id],drafters[name]))</f>
        <v>Jarrod Murray</v>
      </c>
      <c r="N1727" t="s">
        <v>15497</v>
      </c>
      <c r="O1727" t="str">
        <f>IF(OR(ISBLANK(draft_picks[[#This Row],[veto_drafter_team_id]]),draft_picks[[#This Row],[veto_drafter_team_id]]=""),"",_xlfn.XLOOKUP(draft_picks[[#This Row],[veto_drafter_team_id]],drafter_teams[id],drafter_teams[name]))</f>
        <v/>
      </c>
      <c r="Q1727" t="s">
        <v>15497</v>
      </c>
      <c r="R1727" t="str">
        <f>IF(OR(ISBLANK(draft_picks[[#This Row],[veto_override_drafter_id]]),draft_picks[[#This Row],[veto_override_drafter_id]]=""),"",_xlfn.XLOOKUP(draft_picks[[#This Row],[veto_override_drafter_id]],drafters[id],drafters[name]))</f>
        <v/>
      </c>
      <c r="S1727" t="s">
        <v>15497</v>
      </c>
      <c r="T1727" t="str">
        <f>IF(OR(ISBLANK(draft_picks[[#This Row],[veto_override_team_id]]),draft_picks[[#This Row],[veto_override_team_id]]=""),"",_xlfn.XLOOKUP(draft_picks[[#This Row],[veto_override_team_id]],drafter_teams[id],drafter_teams[name]))</f>
        <v/>
      </c>
    </row>
    <row r="1728" spans="1:20" x14ac:dyDescent="0.25">
      <c r="A1728" t="s">
        <v>194</v>
      </c>
      <c r="B1728" t="str">
        <f>_xlfn.XLOOKUP(draft_picks[[#This Row],[draft_id]],drafts[id],drafts[title])</f>
        <v>Movies About Screenwriters</v>
      </c>
      <c r="C1728" s="3">
        <v>5</v>
      </c>
      <c r="D1728">
        <f>IF(C1727&lt;draft_picks[[#This Row],[position]],1,IF(C1727&gt;draft_picks[[#This Row],[position]],D1727+1,IF(C1727=draft_picks[[#This Row],[position]],D1727+1)))</f>
        <v>4</v>
      </c>
      <c r="E1728" t="s">
        <v>3987</v>
      </c>
      <c r="F1728" t="str">
        <f>IF(ISBLANK(draft_picks[[#This Row],[movie_id]]),"",_xlfn.XLOOKUP(draft_picks[[#This Row],[movie_id]],drafts.movies[id],drafts.movies[movie_title]))</f>
        <v>Sunset Boulevard</v>
      </c>
      <c r="G1728" s="3" t="s">
        <v>999</v>
      </c>
      <c r="H1728" t="str">
        <f>IF(ISBLANK(draft_picks[[#This Row],[drafter_id]]),"",_xlfn.XLOOKUP(draft_picks[[#This Row],[drafter_id]],drafters[id],drafters[name]))</f>
        <v>Evan Dickson</v>
      </c>
      <c r="J1728" t="str">
        <f>IF(ISBLANK(draft_picks[[#This Row],[drafter_team_id]]),"",_xlfn.XLOOKUP(draft_picks[[#This Row],[drafter_team_id]],drafter_teams[id],drafter_teams[name]))</f>
        <v/>
      </c>
      <c r="K1728" s="3" t="s">
        <v>15497</v>
      </c>
      <c r="L1728" t="s">
        <v>15497</v>
      </c>
      <c r="M1728" t="str">
        <f>IF(OR(ISBLANK(draft_picks[[#This Row],[veto_drafter_id]]),draft_picks[[#This Row],[veto_drafter_id]]=""),"",_xlfn.XLOOKUP(draft_picks[[#This Row],[veto_drafter_id]],drafters[id],drafters[name]))</f>
        <v/>
      </c>
      <c r="N1728" t="s">
        <v>15497</v>
      </c>
      <c r="O1728" t="str">
        <f>IF(OR(ISBLANK(draft_picks[[#This Row],[veto_drafter_team_id]]),draft_picks[[#This Row],[veto_drafter_team_id]]=""),"",_xlfn.XLOOKUP(draft_picks[[#This Row],[veto_drafter_team_id]],drafter_teams[id],drafter_teams[name]))</f>
        <v/>
      </c>
      <c r="Q1728" t="s">
        <v>15497</v>
      </c>
      <c r="R1728" t="str">
        <f>IF(OR(ISBLANK(draft_picks[[#This Row],[veto_override_drafter_id]]),draft_picks[[#This Row],[veto_override_drafter_id]]=""),"",_xlfn.XLOOKUP(draft_picks[[#This Row],[veto_override_drafter_id]],drafters[id],drafters[name]))</f>
        <v/>
      </c>
      <c r="S1728" t="s">
        <v>15497</v>
      </c>
      <c r="T1728" t="str">
        <f>IF(OR(ISBLANK(draft_picks[[#This Row],[veto_override_team_id]]),draft_picks[[#This Row],[veto_override_team_id]]=""),"",_xlfn.XLOOKUP(draft_picks[[#This Row],[veto_override_team_id]],drafter_teams[id],drafter_teams[name]))</f>
        <v/>
      </c>
    </row>
    <row r="1729" spans="1:20" x14ac:dyDescent="0.25">
      <c r="A1729" t="s">
        <v>194</v>
      </c>
      <c r="B1729" t="str">
        <f>_xlfn.XLOOKUP(draft_picks[[#This Row],[draft_id]],drafts[id],drafts[title])</f>
        <v>Movies About Screenwriters</v>
      </c>
      <c r="C1729" s="3">
        <v>4</v>
      </c>
      <c r="D1729">
        <f>IF(C1728&lt;draft_picks[[#This Row],[position]],1,IF(C1728&gt;draft_picks[[#This Row],[position]],D1728+1,IF(C1728=draft_picks[[#This Row],[position]],D1728+1)))</f>
        <v>5</v>
      </c>
      <c r="E1729" t="s">
        <v>7189</v>
      </c>
      <c r="F1729" t="str">
        <f>IF(ISBLANK(draft_picks[[#This Row],[movie_id]]),"",_xlfn.XLOOKUP(draft_picks[[#This Row],[movie_id]],drafts.movies[id],drafts.movies[movie_title]))</f>
        <v>In a Lonely Place</v>
      </c>
      <c r="G1729" s="3" t="s">
        <v>901</v>
      </c>
      <c r="H1729" t="str">
        <f>IF(ISBLANK(draft_picks[[#This Row],[drafter_id]]),"",_xlfn.XLOOKUP(draft_picks[[#This Row],[drafter_id]],drafters[id],drafters[name]))</f>
        <v>Jarrod Murray</v>
      </c>
      <c r="J1729" t="str">
        <f>IF(ISBLANK(draft_picks[[#This Row],[drafter_team_id]]),"",_xlfn.XLOOKUP(draft_picks[[#This Row],[drafter_team_id]],drafter_teams[id],drafter_teams[name]))</f>
        <v/>
      </c>
      <c r="K1729" s="3" t="s">
        <v>15497</v>
      </c>
      <c r="L1729" t="s">
        <v>15497</v>
      </c>
      <c r="M1729" t="str">
        <f>IF(OR(ISBLANK(draft_picks[[#This Row],[veto_drafter_id]]),draft_picks[[#This Row],[veto_drafter_id]]=""),"",_xlfn.XLOOKUP(draft_picks[[#This Row],[veto_drafter_id]],drafters[id],drafters[name]))</f>
        <v/>
      </c>
      <c r="N1729" t="s">
        <v>15497</v>
      </c>
      <c r="O1729" t="str">
        <f>IF(OR(ISBLANK(draft_picks[[#This Row],[veto_drafter_team_id]]),draft_picks[[#This Row],[veto_drafter_team_id]]=""),"",_xlfn.XLOOKUP(draft_picks[[#This Row],[veto_drafter_team_id]],drafter_teams[id],drafter_teams[name]))</f>
        <v/>
      </c>
      <c r="Q1729" t="s">
        <v>15497</v>
      </c>
      <c r="R1729" t="str">
        <f>IF(OR(ISBLANK(draft_picks[[#This Row],[veto_override_drafter_id]]),draft_picks[[#This Row],[veto_override_drafter_id]]=""),"",_xlfn.XLOOKUP(draft_picks[[#This Row],[veto_override_drafter_id]],drafters[id],drafters[name]))</f>
        <v/>
      </c>
      <c r="S1729" t="s">
        <v>15497</v>
      </c>
      <c r="T1729" t="str">
        <f>IF(OR(ISBLANK(draft_picks[[#This Row],[veto_override_team_id]]),draft_picks[[#This Row],[veto_override_team_id]]=""),"",_xlfn.XLOOKUP(draft_picks[[#This Row],[veto_override_team_id]],drafter_teams[id],drafter_teams[name]))</f>
        <v/>
      </c>
    </row>
    <row r="1730" spans="1:20" x14ac:dyDescent="0.25">
      <c r="A1730" t="s">
        <v>194</v>
      </c>
      <c r="B1730" t="str">
        <f>_xlfn.XLOOKUP(draft_picks[[#This Row],[draft_id]],drafts[id],drafts[title])</f>
        <v>Movies About Screenwriters</v>
      </c>
      <c r="C1730" s="3">
        <v>3</v>
      </c>
      <c r="D1730">
        <f>IF(C1729&lt;draft_picks[[#This Row],[position]],1,IF(C1729&gt;draft_picks[[#This Row],[position]],D1729+1,IF(C1729=draft_picks[[#This Row],[position]],D1729+1)))</f>
        <v>6</v>
      </c>
      <c r="E1730" t="s">
        <v>6303</v>
      </c>
      <c r="F1730" t="str">
        <f>IF(ISBLANK(draft_picks[[#This Row],[movie_id]]),"",_xlfn.XLOOKUP(draft_picks[[#This Row],[movie_id]],drafts.movies[id],drafts.movies[movie_title]))</f>
        <v>Barton Fink</v>
      </c>
      <c r="G1730" s="3" t="s">
        <v>999</v>
      </c>
      <c r="H1730" t="str">
        <f>IF(ISBLANK(draft_picks[[#This Row],[drafter_id]]),"",_xlfn.XLOOKUP(draft_picks[[#This Row],[drafter_id]],drafters[id],drafters[name]))</f>
        <v>Evan Dickson</v>
      </c>
      <c r="J1730" t="str">
        <f>IF(ISBLANK(draft_picks[[#This Row],[drafter_team_id]]),"",_xlfn.XLOOKUP(draft_picks[[#This Row],[drafter_team_id]],drafter_teams[id],drafter_teams[name]))</f>
        <v/>
      </c>
      <c r="K1730" s="3" t="s">
        <v>15484</v>
      </c>
      <c r="L1730" t="s">
        <v>999</v>
      </c>
      <c r="M1730" t="str">
        <f>IF(OR(ISBLANK(draft_picks[[#This Row],[veto_drafter_id]]),draft_picks[[#This Row],[veto_drafter_id]]=""),"",_xlfn.XLOOKUP(draft_picks[[#This Row],[veto_drafter_id]],drafters[id],drafters[name]))</f>
        <v>Evan Dickson</v>
      </c>
      <c r="N1730" t="s">
        <v>15497</v>
      </c>
      <c r="O1730" t="str">
        <f>IF(OR(ISBLANK(draft_picks[[#This Row],[veto_drafter_team_id]]),draft_picks[[#This Row],[veto_drafter_team_id]]=""),"",_xlfn.XLOOKUP(draft_picks[[#This Row],[veto_drafter_team_id]],drafter_teams[id],drafter_teams[name]))</f>
        <v/>
      </c>
      <c r="Q1730" t="s">
        <v>15497</v>
      </c>
      <c r="R1730" t="str">
        <f>IF(OR(ISBLANK(draft_picks[[#This Row],[veto_override_drafter_id]]),draft_picks[[#This Row],[veto_override_drafter_id]]=""),"",_xlfn.XLOOKUP(draft_picks[[#This Row],[veto_override_drafter_id]],drafters[id],drafters[name]))</f>
        <v/>
      </c>
      <c r="S1730" t="s">
        <v>15497</v>
      </c>
      <c r="T1730" t="str">
        <f>IF(OR(ISBLANK(draft_picks[[#This Row],[veto_override_team_id]]),draft_picks[[#This Row],[veto_override_team_id]]=""),"",_xlfn.XLOOKUP(draft_picks[[#This Row],[veto_override_team_id]],drafter_teams[id],drafter_teams[name]))</f>
        <v/>
      </c>
    </row>
    <row r="1731" spans="1:20" x14ac:dyDescent="0.25">
      <c r="A1731" t="s">
        <v>194</v>
      </c>
      <c r="B1731" t="str">
        <f>_xlfn.XLOOKUP(draft_picks[[#This Row],[draft_id]],drafts[id],drafts[title])</f>
        <v>Movies About Screenwriters</v>
      </c>
      <c r="C1731" s="3">
        <v>3</v>
      </c>
      <c r="D1731">
        <f>IF(C1730&lt;draft_picks[[#This Row],[position]],1,IF(C1730&gt;draft_picks[[#This Row],[position]],D1730+1,IF(C1730=draft_picks[[#This Row],[position]],D1730+1)))</f>
        <v>7</v>
      </c>
      <c r="E1731" t="s">
        <v>4076</v>
      </c>
      <c r="F1731" t="str">
        <f>IF(ISBLANK(draft_picks[[#This Row],[movie_id]]),"",_xlfn.XLOOKUP(draft_picks[[#This Row],[movie_id]],drafts.movies[id],drafts.movies[movie_title]))</f>
        <v>Mank</v>
      </c>
      <c r="G1731" s="3" t="s">
        <v>999</v>
      </c>
      <c r="H1731" t="str">
        <f>IF(ISBLANK(draft_picks[[#This Row],[drafter_id]]),"",_xlfn.XLOOKUP(draft_picks[[#This Row],[drafter_id]],drafters[id],drafters[name]))</f>
        <v>Evan Dickson</v>
      </c>
      <c r="J1731" t="str">
        <f>IF(ISBLANK(draft_picks[[#This Row],[drafter_team_id]]),"",_xlfn.XLOOKUP(draft_picks[[#This Row],[drafter_team_id]],drafter_teams[id],drafter_teams[name]))</f>
        <v/>
      </c>
      <c r="K1731" s="3" t="s">
        <v>15497</v>
      </c>
      <c r="L1731" t="s">
        <v>15497</v>
      </c>
      <c r="M1731" t="str">
        <f>IF(OR(ISBLANK(draft_picks[[#This Row],[veto_drafter_id]]),draft_picks[[#This Row],[veto_drafter_id]]=""),"",_xlfn.XLOOKUP(draft_picks[[#This Row],[veto_drafter_id]],drafters[id],drafters[name]))</f>
        <v/>
      </c>
      <c r="N1731" t="s">
        <v>15497</v>
      </c>
      <c r="O1731" t="str">
        <f>IF(OR(ISBLANK(draft_picks[[#This Row],[veto_drafter_team_id]]),draft_picks[[#This Row],[veto_drafter_team_id]]=""),"",_xlfn.XLOOKUP(draft_picks[[#This Row],[veto_drafter_team_id]],drafter_teams[id],drafter_teams[name]))</f>
        <v/>
      </c>
      <c r="Q1731" t="s">
        <v>15497</v>
      </c>
      <c r="R1731" t="str">
        <f>IF(OR(ISBLANK(draft_picks[[#This Row],[veto_override_drafter_id]]),draft_picks[[#This Row],[veto_override_drafter_id]]=""),"",_xlfn.XLOOKUP(draft_picks[[#This Row],[veto_override_drafter_id]],drafters[id],drafters[name]))</f>
        <v/>
      </c>
      <c r="S1731" t="s">
        <v>15497</v>
      </c>
      <c r="T1731" t="str">
        <f>IF(OR(ISBLANK(draft_picks[[#This Row],[veto_override_team_id]]),draft_picks[[#This Row],[veto_override_team_id]]=""),"",_xlfn.XLOOKUP(draft_picks[[#This Row],[veto_override_team_id]],drafter_teams[id],drafter_teams[name]))</f>
        <v/>
      </c>
    </row>
    <row r="1732" spans="1:20" x14ac:dyDescent="0.25">
      <c r="A1732" t="s">
        <v>194</v>
      </c>
      <c r="B1732" t="str">
        <f>_xlfn.XLOOKUP(draft_picks[[#This Row],[draft_id]],drafts[id],drafts[title])</f>
        <v>Movies About Screenwriters</v>
      </c>
      <c r="C1732" s="3">
        <v>2</v>
      </c>
      <c r="D1732">
        <f>IF(C1731&lt;draft_picks[[#This Row],[position]],1,IF(C1731&gt;draft_picks[[#This Row],[position]],D1731+1,IF(C1731=draft_picks[[#This Row],[position]],D1731+1)))</f>
        <v>8</v>
      </c>
      <c r="E1732" t="s">
        <v>6303</v>
      </c>
      <c r="F1732" t="str">
        <f>IF(ISBLANK(draft_picks[[#This Row],[movie_id]]),"",_xlfn.XLOOKUP(draft_picks[[#This Row],[movie_id]],drafts.movies[id],drafts.movies[movie_title]))</f>
        <v>Barton Fink</v>
      </c>
      <c r="G1732" s="3" t="s">
        <v>901</v>
      </c>
      <c r="H1732" t="str">
        <f>IF(ISBLANK(draft_picks[[#This Row],[drafter_id]]),"",_xlfn.XLOOKUP(draft_picks[[#This Row],[drafter_id]],drafters[id],drafters[name]))</f>
        <v>Jarrod Murray</v>
      </c>
      <c r="J1732" t="str">
        <f>IF(ISBLANK(draft_picks[[#This Row],[drafter_team_id]]),"",_xlfn.XLOOKUP(draft_picks[[#This Row],[drafter_team_id]],drafter_teams[id],drafter_teams[name]))</f>
        <v/>
      </c>
      <c r="K1732" s="3" t="s">
        <v>15497</v>
      </c>
      <c r="L1732" t="s">
        <v>15497</v>
      </c>
      <c r="M1732" t="str">
        <f>IF(OR(ISBLANK(draft_picks[[#This Row],[veto_drafter_id]]),draft_picks[[#This Row],[veto_drafter_id]]=""),"",_xlfn.XLOOKUP(draft_picks[[#This Row],[veto_drafter_id]],drafters[id],drafters[name]))</f>
        <v/>
      </c>
      <c r="N1732" t="s">
        <v>15497</v>
      </c>
      <c r="O1732" t="str">
        <f>IF(OR(ISBLANK(draft_picks[[#This Row],[veto_drafter_team_id]]),draft_picks[[#This Row],[veto_drafter_team_id]]=""),"",_xlfn.XLOOKUP(draft_picks[[#This Row],[veto_drafter_team_id]],drafter_teams[id],drafter_teams[name]))</f>
        <v/>
      </c>
      <c r="Q1732" t="s">
        <v>15497</v>
      </c>
      <c r="R1732" t="str">
        <f>IF(OR(ISBLANK(draft_picks[[#This Row],[veto_override_drafter_id]]),draft_picks[[#This Row],[veto_override_drafter_id]]=""),"",_xlfn.XLOOKUP(draft_picks[[#This Row],[veto_override_drafter_id]],drafters[id],drafters[name]))</f>
        <v/>
      </c>
      <c r="S1732" t="s">
        <v>15497</v>
      </c>
      <c r="T1732" t="str">
        <f>IF(OR(ISBLANK(draft_picks[[#This Row],[veto_override_team_id]]),draft_picks[[#This Row],[veto_override_team_id]]=""),"",_xlfn.XLOOKUP(draft_picks[[#This Row],[veto_override_team_id]],drafter_teams[id],drafter_teams[name]))</f>
        <v/>
      </c>
    </row>
    <row r="1733" spans="1:20" x14ac:dyDescent="0.25">
      <c r="A1733" t="s">
        <v>194</v>
      </c>
      <c r="B1733" t="str">
        <f>_xlfn.XLOOKUP(draft_picks[[#This Row],[draft_id]],drafts[id],drafts[title])</f>
        <v>Movies About Screenwriters</v>
      </c>
      <c r="C1733" s="3">
        <v>1</v>
      </c>
      <c r="D1733">
        <f>IF(C1732&lt;draft_picks[[#This Row],[position]],1,IF(C1732&gt;draft_picks[[#This Row],[position]],D1732+1,IF(C1732=draft_picks[[#This Row],[position]],D1732+1)))</f>
        <v>9</v>
      </c>
      <c r="E1733" t="s">
        <v>2985</v>
      </c>
      <c r="F1733" t="str">
        <f>IF(ISBLANK(draft_picks[[#This Row],[movie_id]]),"",_xlfn.XLOOKUP(draft_picks[[#This Row],[movie_id]],drafts.movies[id],drafts.movies[movie_title]))</f>
        <v>Adaptation.</v>
      </c>
      <c r="G1733" s="3" t="s">
        <v>999</v>
      </c>
      <c r="H1733" t="str">
        <f>IF(ISBLANK(draft_picks[[#This Row],[drafter_id]]),"",_xlfn.XLOOKUP(draft_picks[[#This Row],[drafter_id]],drafters[id],drafters[name]))</f>
        <v>Evan Dickson</v>
      </c>
      <c r="J1733" t="str">
        <f>IF(ISBLANK(draft_picks[[#This Row],[drafter_team_id]]),"",_xlfn.XLOOKUP(draft_picks[[#This Row],[drafter_team_id]],drafter_teams[id],drafter_teams[name]))</f>
        <v/>
      </c>
      <c r="K1733" s="3" t="s">
        <v>15497</v>
      </c>
      <c r="L1733" t="s">
        <v>15497</v>
      </c>
      <c r="M1733" t="str">
        <f>IF(OR(ISBLANK(draft_picks[[#This Row],[veto_drafter_id]]),draft_picks[[#This Row],[veto_drafter_id]]=""),"",_xlfn.XLOOKUP(draft_picks[[#This Row],[veto_drafter_id]],drafters[id],drafters[name]))</f>
        <v/>
      </c>
      <c r="N1733" t="s">
        <v>15497</v>
      </c>
      <c r="O1733" t="str">
        <f>IF(OR(ISBLANK(draft_picks[[#This Row],[veto_drafter_team_id]]),draft_picks[[#This Row],[veto_drafter_team_id]]=""),"",_xlfn.XLOOKUP(draft_picks[[#This Row],[veto_drafter_team_id]],drafter_teams[id],drafter_teams[name]))</f>
        <v/>
      </c>
      <c r="Q1733" t="s">
        <v>15497</v>
      </c>
      <c r="R1733" t="str">
        <f>IF(OR(ISBLANK(draft_picks[[#This Row],[veto_override_drafter_id]]),draft_picks[[#This Row],[veto_override_drafter_id]]=""),"",_xlfn.XLOOKUP(draft_picks[[#This Row],[veto_override_drafter_id]],drafters[id],drafters[name]))</f>
        <v/>
      </c>
      <c r="S1733" t="s">
        <v>15497</v>
      </c>
      <c r="T1733" t="str">
        <f>IF(OR(ISBLANK(draft_picks[[#This Row],[veto_override_team_id]]),draft_picks[[#This Row],[veto_override_team_id]]=""),"",_xlfn.XLOOKUP(draft_picks[[#This Row],[veto_override_team_id]],drafter_teams[id],drafter_teams[name]))</f>
        <v/>
      </c>
    </row>
    <row r="1734" spans="1:20" x14ac:dyDescent="0.25">
      <c r="A1734" t="s">
        <v>385</v>
      </c>
      <c r="B1734" t="str">
        <f>_xlfn.XLOOKUP(draft_picks[[#This Row],[draft_id]],drafts[id],drafts[title])</f>
        <v>NASA</v>
      </c>
      <c r="C1734" s="3">
        <v>7</v>
      </c>
      <c r="D1734">
        <f>IF(C1733&lt;draft_picks[[#This Row],[position]],1,IF(C1733&gt;draft_picks[[#This Row],[position]],D1733+1,IF(C1733=draft_picks[[#This Row],[position]],D1733+1)))</f>
        <v>1</v>
      </c>
      <c r="E1734" t="s">
        <v>2553</v>
      </c>
      <c r="F1734" t="str">
        <f>IF(ISBLANK(draft_picks[[#This Row],[movie_id]]),"",_xlfn.XLOOKUP(draft_picks[[#This Row],[movie_id]],drafts.movies[id],drafts.movies[movie_title]))</f>
        <v>Hidden Figures</v>
      </c>
      <c r="G1734" s="3" t="s">
        <v>987</v>
      </c>
      <c r="H1734" t="str">
        <f>IF(ISBLANK(draft_picks[[#This Row],[drafter_id]]),"",_xlfn.XLOOKUP(draft_picks[[#This Row],[drafter_id]],drafters[id],drafters[name]))</f>
        <v>Alan Sepinwall</v>
      </c>
      <c r="J1734" t="str">
        <f>IF(ISBLANK(draft_picks[[#This Row],[drafter_team_id]]),"",_xlfn.XLOOKUP(draft_picks[[#This Row],[drafter_team_id]],drafter_teams[id],drafter_teams[name]))</f>
        <v/>
      </c>
      <c r="K1734" s="3" t="s">
        <v>15497</v>
      </c>
      <c r="L1734" t="s">
        <v>15497</v>
      </c>
      <c r="M1734" t="str">
        <f>IF(OR(ISBLANK(draft_picks[[#This Row],[veto_drafter_id]]),draft_picks[[#This Row],[veto_drafter_id]]=""),"",_xlfn.XLOOKUP(draft_picks[[#This Row],[veto_drafter_id]],drafters[id],drafters[name]))</f>
        <v/>
      </c>
      <c r="N1734" t="s">
        <v>15497</v>
      </c>
      <c r="O1734" t="str">
        <f>IF(OR(ISBLANK(draft_picks[[#This Row],[veto_drafter_team_id]]),draft_picks[[#This Row],[veto_drafter_team_id]]=""),"",_xlfn.XLOOKUP(draft_picks[[#This Row],[veto_drafter_team_id]],drafter_teams[id],drafter_teams[name]))</f>
        <v/>
      </c>
      <c r="Q1734" t="s">
        <v>15497</v>
      </c>
      <c r="R1734" t="str">
        <f>IF(OR(ISBLANK(draft_picks[[#This Row],[veto_override_drafter_id]]),draft_picks[[#This Row],[veto_override_drafter_id]]=""),"",_xlfn.XLOOKUP(draft_picks[[#This Row],[veto_override_drafter_id]],drafters[id],drafters[name]))</f>
        <v/>
      </c>
      <c r="S1734" t="s">
        <v>15497</v>
      </c>
      <c r="T1734" t="str">
        <f>IF(OR(ISBLANK(draft_picks[[#This Row],[veto_override_team_id]]),draft_picks[[#This Row],[veto_override_team_id]]=""),"",_xlfn.XLOOKUP(draft_picks[[#This Row],[veto_override_team_id]],drafter_teams[id],drafter_teams[name]))</f>
        <v/>
      </c>
    </row>
    <row r="1735" spans="1:20" x14ac:dyDescent="0.25">
      <c r="A1735" t="s">
        <v>385</v>
      </c>
      <c r="B1735" t="str">
        <f>_xlfn.XLOOKUP(draft_picks[[#This Row],[draft_id]],drafts[id],drafts[title])</f>
        <v>NASA</v>
      </c>
      <c r="C1735" s="3">
        <v>6</v>
      </c>
      <c r="D1735">
        <f>IF(C1734&lt;draft_picks[[#This Row],[position]],1,IF(C1734&gt;draft_picks[[#This Row],[position]],D1734+1,IF(C1734=draft_picks[[#This Row],[position]],D1734+1)))</f>
        <v>2</v>
      </c>
      <c r="E1735" t="s">
        <v>5815</v>
      </c>
      <c r="F1735" t="str">
        <f>IF(ISBLANK(draft_picks[[#This Row],[movie_id]]),"",_xlfn.XLOOKUP(draft_picks[[#This Row],[movie_id]],drafts.movies[id],drafts.movies[movie_title]))</f>
        <v>First Man</v>
      </c>
      <c r="G1735" s="3" t="s">
        <v>987</v>
      </c>
      <c r="H1735" t="str">
        <f>IF(ISBLANK(draft_picks[[#This Row],[drafter_id]]),"",_xlfn.XLOOKUP(draft_picks[[#This Row],[drafter_id]],drafters[id],drafters[name]))</f>
        <v>Alan Sepinwall</v>
      </c>
      <c r="J1735" t="str">
        <f>IF(ISBLANK(draft_picks[[#This Row],[drafter_team_id]]),"",_xlfn.XLOOKUP(draft_picks[[#This Row],[drafter_team_id]],drafter_teams[id],drafter_teams[name]))</f>
        <v/>
      </c>
      <c r="K1735" s="3" t="s">
        <v>15497</v>
      </c>
      <c r="L1735" t="s">
        <v>15497</v>
      </c>
      <c r="M1735" t="str">
        <f>IF(OR(ISBLANK(draft_picks[[#This Row],[veto_drafter_id]]),draft_picks[[#This Row],[veto_drafter_id]]=""),"",_xlfn.XLOOKUP(draft_picks[[#This Row],[veto_drafter_id]],drafters[id],drafters[name]))</f>
        <v/>
      </c>
      <c r="N1735" t="s">
        <v>15497</v>
      </c>
      <c r="O1735" t="str">
        <f>IF(OR(ISBLANK(draft_picks[[#This Row],[veto_drafter_team_id]]),draft_picks[[#This Row],[veto_drafter_team_id]]=""),"",_xlfn.XLOOKUP(draft_picks[[#This Row],[veto_drafter_team_id]],drafter_teams[id],drafter_teams[name]))</f>
        <v/>
      </c>
      <c r="Q1735" t="s">
        <v>15497</v>
      </c>
      <c r="R1735" t="str">
        <f>IF(OR(ISBLANK(draft_picks[[#This Row],[veto_override_drafter_id]]),draft_picks[[#This Row],[veto_override_drafter_id]]=""),"",_xlfn.XLOOKUP(draft_picks[[#This Row],[veto_override_drafter_id]],drafters[id],drafters[name]))</f>
        <v/>
      </c>
      <c r="S1735" t="s">
        <v>15497</v>
      </c>
      <c r="T1735" t="str">
        <f>IF(OR(ISBLANK(draft_picks[[#This Row],[veto_override_team_id]]),draft_picks[[#This Row],[veto_override_team_id]]=""),"",_xlfn.XLOOKUP(draft_picks[[#This Row],[veto_override_team_id]],drafter_teams[id],drafter_teams[name]))</f>
        <v/>
      </c>
    </row>
    <row r="1736" spans="1:20" x14ac:dyDescent="0.25">
      <c r="A1736" t="s">
        <v>385</v>
      </c>
      <c r="B1736" t="str">
        <f>_xlfn.XLOOKUP(draft_picks[[#This Row],[draft_id]],drafts[id],drafts[title])</f>
        <v>NASA</v>
      </c>
      <c r="C1736" s="3">
        <v>5</v>
      </c>
      <c r="D1736">
        <f>IF(C1735&lt;draft_picks[[#This Row],[position]],1,IF(C1735&gt;draft_picks[[#This Row],[position]],D1735+1,IF(C1735=draft_picks[[#This Row],[position]],D1735+1)))</f>
        <v>3</v>
      </c>
      <c r="E1736" t="s">
        <v>4734</v>
      </c>
      <c r="F1736" t="str">
        <f>IF(ISBLANK(draft_picks[[#This Row],[movie_id]]),"",_xlfn.XLOOKUP(draft_picks[[#This Row],[movie_id]],drafts.movies[id],drafts.movies[movie_title]))</f>
        <v>SpaceCamp</v>
      </c>
      <c r="G1736" s="3" t="s">
        <v>1079</v>
      </c>
      <c r="H1736" t="str">
        <f>IF(ISBLANK(draft_picks[[#This Row],[drafter_id]]),"",_xlfn.XLOOKUP(draft_picks[[#This Row],[drafter_id]],drafters[id],drafters[name]))</f>
        <v>Linda Holmes</v>
      </c>
      <c r="J1736" t="str">
        <f>IF(ISBLANK(draft_picks[[#This Row],[drafter_team_id]]),"",_xlfn.XLOOKUP(draft_picks[[#This Row],[drafter_team_id]],drafter_teams[id],drafter_teams[name]))</f>
        <v/>
      </c>
      <c r="K1736" s="3" t="s">
        <v>15497</v>
      </c>
      <c r="L1736" t="s">
        <v>15497</v>
      </c>
      <c r="M1736" t="str">
        <f>IF(OR(ISBLANK(draft_picks[[#This Row],[veto_drafter_id]]),draft_picks[[#This Row],[veto_drafter_id]]=""),"",_xlfn.XLOOKUP(draft_picks[[#This Row],[veto_drafter_id]],drafters[id],drafters[name]))</f>
        <v/>
      </c>
      <c r="N1736" t="s">
        <v>15497</v>
      </c>
      <c r="O1736" t="str">
        <f>IF(OR(ISBLANK(draft_picks[[#This Row],[veto_drafter_team_id]]),draft_picks[[#This Row],[veto_drafter_team_id]]=""),"",_xlfn.XLOOKUP(draft_picks[[#This Row],[veto_drafter_team_id]],drafter_teams[id],drafter_teams[name]))</f>
        <v/>
      </c>
      <c r="Q1736" t="s">
        <v>15497</v>
      </c>
      <c r="R1736" t="str">
        <f>IF(OR(ISBLANK(draft_picks[[#This Row],[veto_override_drafter_id]]),draft_picks[[#This Row],[veto_override_drafter_id]]=""),"",_xlfn.XLOOKUP(draft_picks[[#This Row],[veto_override_drafter_id]],drafters[id],drafters[name]))</f>
        <v/>
      </c>
      <c r="S1736" t="s">
        <v>15497</v>
      </c>
      <c r="T1736" t="str">
        <f>IF(OR(ISBLANK(draft_picks[[#This Row],[veto_override_team_id]]),draft_picks[[#This Row],[veto_override_team_id]]=""),"",_xlfn.XLOOKUP(draft_picks[[#This Row],[veto_override_team_id]],drafter_teams[id],drafter_teams[name]))</f>
        <v/>
      </c>
    </row>
    <row r="1737" spans="1:20" x14ac:dyDescent="0.25">
      <c r="A1737" t="s">
        <v>385</v>
      </c>
      <c r="B1737" t="str">
        <f>_xlfn.XLOOKUP(draft_picks[[#This Row],[draft_id]],drafts[id],drafts[title])</f>
        <v>NASA</v>
      </c>
      <c r="C1737" s="3">
        <v>4</v>
      </c>
      <c r="D1737">
        <f>IF(C1736&lt;draft_picks[[#This Row],[position]],1,IF(C1736&gt;draft_picks[[#This Row],[position]],D1736+1,IF(C1736=draft_picks[[#This Row],[position]],D1736+1)))</f>
        <v>4</v>
      </c>
      <c r="E1737" t="s">
        <v>8299</v>
      </c>
      <c r="F1737" t="str">
        <f>IF(ISBLANK(draft_picks[[#This Row],[movie_id]]),"",_xlfn.XLOOKUP(draft_picks[[#This Row],[movie_id]],drafts.movies[id],drafts.movies[movie_title]))</f>
        <v>Gravity</v>
      </c>
      <c r="G1737" s="3" t="s">
        <v>987</v>
      </c>
      <c r="H1737" t="str">
        <f>IF(ISBLANK(draft_picks[[#This Row],[drafter_id]]),"",_xlfn.XLOOKUP(draft_picks[[#This Row],[drafter_id]],drafters[id],drafters[name]))</f>
        <v>Alan Sepinwall</v>
      </c>
      <c r="J1737" t="str">
        <f>IF(ISBLANK(draft_picks[[#This Row],[drafter_team_id]]),"",_xlfn.XLOOKUP(draft_picks[[#This Row],[drafter_team_id]],drafter_teams[id],drafter_teams[name]))</f>
        <v/>
      </c>
      <c r="K1737" s="3" t="s">
        <v>15497</v>
      </c>
      <c r="L1737" t="s">
        <v>15497</v>
      </c>
      <c r="M1737" t="str">
        <f>IF(OR(ISBLANK(draft_picks[[#This Row],[veto_drafter_id]]),draft_picks[[#This Row],[veto_drafter_id]]=""),"",_xlfn.XLOOKUP(draft_picks[[#This Row],[veto_drafter_id]],drafters[id],drafters[name]))</f>
        <v/>
      </c>
      <c r="N1737" t="s">
        <v>15497</v>
      </c>
      <c r="O1737" t="str">
        <f>IF(OR(ISBLANK(draft_picks[[#This Row],[veto_drafter_team_id]]),draft_picks[[#This Row],[veto_drafter_team_id]]=""),"",_xlfn.XLOOKUP(draft_picks[[#This Row],[veto_drafter_team_id]],drafter_teams[id],drafter_teams[name]))</f>
        <v/>
      </c>
      <c r="Q1737" t="s">
        <v>15497</v>
      </c>
      <c r="R1737" t="str">
        <f>IF(OR(ISBLANK(draft_picks[[#This Row],[veto_override_drafter_id]]),draft_picks[[#This Row],[veto_override_drafter_id]]=""),"",_xlfn.XLOOKUP(draft_picks[[#This Row],[veto_override_drafter_id]],drafters[id],drafters[name]))</f>
        <v/>
      </c>
      <c r="S1737" t="s">
        <v>15497</v>
      </c>
      <c r="T1737" t="str">
        <f>IF(OR(ISBLANK(draft_picks[[#This Row],[veto_override_team_id]]),draft_picks[[#This Row],[veto_override_team_id]]=""),"",_xlfn.XLOOKUP(draft_picks[[#This Row],[veto_override_team_id]],drafter_teams[id],drafter_teams[name]))</f>
        <v/>
      </c>
    </row>
    <row r="1738" spans="1:20" x14ac:dyDescent="0.25">
      <c r="A1738" t="s">
        <v>385</v>
      </c>
      <c r="B1738" t="str">
        <f>_xlfn.XLOOKUP(draft_picks[[#This Row],[draft_id]],drafts[id],drafts[title])</f>
        <v>NASA</v>
      </c>
      <c r="C1738" s="3">
        <v>3</v>
      </c>
      <c r="D1738">
        <f>IF(C1737&lt;draft_picks[[#This Row],[position]],1,IF(C1737&gt;draft_picks[[#This Row],[position]],D1737+1,IF(C1737=draft_picks[[#This Row],[position]],D1737+1)))</f>
        <v>5</v>
      </c>
      <c r="E1738" t="s">
        <v>5710</v>
      </c>
      <c r="F1738" t="str">
        <f>IF(ISBLANK(draft_picks[[#This Row],[movie_id]]),"",_xlfn.XLOOKUP(draft_picks[[#This Row],[movie_id]],drafts.movies[id],drafts.movies[movie_title]))</f>
        <v>The Right Stuff</v>
      </c>
      <c r="G1738" s="3" t="s">
        <v>1079</v>
      </c>
      <c r="H1738" t="str">
        <f>IF(ISBLANK(draft_picks[[#This Row],[drafter_id]]),"",_xlfn.XLOOKUP(draft_picks[[#This Row],[drafter_id]],drafters[id],drafters[name]))</f>
        <v>Linda Holmes</v>
      </c>
      <c r="J1738" t="str">
        <f>IF(ISBLANK(draft_picks[[#This Row],[drafter_team_id]]),"",_xlfn.XLOOKUP(draft_picks[[#This Row],[drafter_team_id]],drafter_teams[id],drafter_teams[name]))</f>
        <v/>
      </c>
      <c r="K1738" s="3" t="s">
        <v>15484</v>
      </c>
      <c r="L1738" t="s">
        <v>987</v>
      </c>
      <c r="M1738" t="str">
        <f>IF(OR(ISBLANK(draft_picks[[#This Row],[veto_drafter_id]]),draft_picks[[#This Row],[veto_drafter_id]]=""),"",_xlfn.XLOOKUP(draft_picks[[#This Row],[veto_drafter_id]],drafters[id],drafters[name]))</f>
        <v>Alan Sepinwall</v>
      </c>
      <c r="N1738" t="s">
        <v>15497</v>
      </c>
      <c r="O1738" t="str">
        <f>IF(OR(ISBLANK(draft_picks[[#This Row],[veto_drafter_team_id]]),draft_picks[[#This Row],[veto_drafter_team_id]]=""),"",_xlfn.XLOOKUP(draft_picks[[#This Row],[veto_drafter_team_id]],drafter_teams[id],drafter_teams[name]))</f>
        <v/>
      </c>
      <c r="Q1738" t="s">
        <v>15497</v>
      </c>
      <c r="R1738" t="str">
        <f>IF(OR(ISBLANK(draft_picks[[#This Row],[veto_override_drafter_id]]),draft_picks[[#This Row],[veto_override_drafter_id]]=""),"",_xlfn.XLOOKUP(draft_picks[[#This Row],[veto_override_drafter_id]],drafters[id],drafters[name]))</f>
        <v/>
      </c>
      <c r="S1738" t="s">
        <v>15497</v>
      </c>
      <c r="T1738" t="str">
        <f>IF(OR(ISBLANK(draft_picks[[#This Row],[veto_override_team_id]]),draft_picks[[#This Row],[veto_override_team_id]]=""),"",_xlfn.XLOOKUP(draft_picks[[#This Row],[veto_override_team_id]],drafter_teams[id],drafter_teams[name]))</f>
        <v/>
      </c>
    </row>
    <row r="1739" spans="1:20" x14ac:dyDescent="0.25">
      <c r="A1739" t="s">
        <v>385</v>
      </c>
      <c r="B1739" t="str">
        <f>_xlfn.XLOOKUP(draft_picks[[#This Row],[draft_id]],drafts[id],drafts[title])</f>
        <v>NASA</v>
      </c>
      <c r="C1739" s="3">
        <v>3</v>
      </c>
      <c r="D1739">
        <f>IF(C1738&lt;draft_picks[[#This Row],[position]],1,IF(C1738&gt;draft_picks[[#This Row],[position]],D1738+1,IF(C1738=draft_picks[[#This Row],[position]],D1738+1)))</f>
        <v>6</v>
      </c>
      <c r="E1739" t="s">
        <v>2607</v>
      </c>
      <c r="F1739" t="str">
        <f>IF(ISBLANK(draft_picks[[#This Row],[movie_id]]),"",_xlfn.XLOOKUP(draft_picks[[#This Row],[movie_id]],drafts.movies[id],drafts.movies[movie_title]))</f>
        <v>The Martian</v>
      </c>
      <c r="G1739" s="3" t="s">
        <v>1079</v>
      </c>
      <c r="H1739" t="str">
        <f>IF(ISBLANK(draft_picks[[#This Row],[drafter_id]]),"",_xlfn.XLOOKUP(draft_picks[[#This Row],[drafter_id]],drafters[id],drafters[name]))</f>
        <v>Linda Holmes</v>
      </c>
      <c r="J1739" t="str">
        <f>IF(ISBLANK(draft_picks[[#This Row],[drafter_team_id]]),"",_xlfn.XLOOKUP(draft_picks[[#This Row],[drafter_team_id]],drafter_teams[id],drafter_teams[name]))</f>
        <v/>
      </c>
      <c r="K1739" s="3" t="s">
        <v>15497</v>
      </c>
      <c r="L1739" t="s">
        <v>15497</v>
      </c>
      <c r="M1739" t="str">
        <f>IF(OR(ISBLANK(draft_picks[[#This Row],[veto_drafter_id]]),draft_picks[[#This Row],[veto_drafter_id]]=""),"",_xlfn.XLOOKUP(draft_picks[[#This Row],[veto_drafter_id]],drafters[id],drafters[name]))</f>
        <v/>
      </c>
      <c r="N1739" t="s">
        <v>15497</v>
      </c>
      <c r="O1739" t="str">
        <f>IF(OR(ISBLANK(draft_picks[[#This Row],[veto_drafter_team_id]]),draft_picks[[#This Row],[veto_drafter_team_id]]=""),"",_xlfn.XLOOKUP(draft_picks[[#This Row],[veto_drafter_team_id]],drafter_teams[id],drafter_teams[name]))</f>
        <v/>
      </c>
      <c r="Q1739" t="s">
        <v>15497</v>
      </c>
      <c r="R1739" t="str">
        <f>IF(OR(ISBLANK(draft_picks[[#This Row],[veto_override_drafter_id]]),draft_picks[[#This Row],[veto_override_drafter_id]]=""),"",_xlfn.XLOOKUP(draft_picks[[#This Row],[veto_override_drafter_id]],drafters[id],drafters[name]))</f>
        <v/>
      </c>
      <c r="S1739" t="s">
        <v>15497</v>
      </c>
      <c r="T1739" t="str">
        <f>IF(OR(ISBLANK(draft_picks[[#This Row],[veto_override_team_id]]),draft_picks[[#This Row],[veto_override_team_id]]=""),"",_xlfn.XLOOKUP(draft_picks[[#This Row],[veto_override_team_id]],drafter_teams[id],drafter_teams[name]))</f>
        <v/>
      </c>
    </row>
    <row r="1740" spans="1:20" x14ac:dyDescent="0.25">
      <c r="A1740" t="s">
        <v>385</v>
      </c>
      <c r="B1740" t="str">
        <f>_xlfn.XLOOKUP(draft_picks[[#This Row],[draft_id]],drafts[id],drafts[title])</f>
        <v>NASA</v>
      </c>
      <c r="C1740" s="3">
        <v>2</v>
      </c>
      <c r="D1740">
        <f>IF(C1739&lt;draft_picks[[#This Row],[position]],1,IF(C1739&gt;draft_picks[[#This Row],[position]],D1739+1,IF(C1739=draft_picks[[#This Row],[position]],D1739+1)))</f>
        <v>7</v>
      </c>
      <c r="E1740" t="s">
        <v>5710</v>
      </c>
      <c r="F1740" t="str">
        <f>IF(ISBLANK(draft_picks[[#This Row],[movie_id]]),"",_xlfn.XLOOKUP(draft_picks[[#This Row],[movie_id]],drafts.movies[id],drafts.movies[movie_title]))</f>
        <v>The Right Stuff</v>
      </c>
      <c r="G1740" s="3" t="s">
        <v>987</v>
      </c>
      <c r="H1740" t="str">
        <f>IF(ISBLANK(draft_picks[[#This Row],[drafter_id]]),"",_xlfn.XLOOKUP(draft_picks[[#This Row],[drafter_id]],drafters[id],drafters[name]))</f>
        <v>Alan Sepinwall</v>
      </c>
      <c r="J1740" t="str">
        <f>IF(ISBLANK(draft_picks[[#This Row],[drafter_team_id]]),"",_xlfn.XLOOKUP(draft_picks[[#This Row],[drafter_team_id]],drafter_teams[id],drafter_teams[name]))</f>
        <v/>
      </c>
      <c r="K1740" s="3" t="s">
        <v>15497</v>
      </c>
      <c r="L1740" t="s">
        <v>15497</v>
      </c>
      <c r="M1740" t="str">
        <f>IF(OR(ISBLANK(draft_picks[[#This Row],[veto_drafter_id]]),draft_picks[[#This Row],[veto_drafter_id]]=""),"",_xlfn.XLOOKUP(draft_picks[[#This Row],[veto_drafter_id]],drafters[id],drafters[name]))</f>
        <v/>
      </c>
      <c r="N1740" t="s">
        <v>15497</v>
      </c>
      <c r="O1740" t="str">
        <f>IF(OR(ISBLANK(draft_picks[[#This Row],[veto_drafter_team_id]]),draft_picks[[#This Row],[veto_drafter_team_id]]=""),"",_xlfn.XLOOKUP(draft_picks[[#This Row],[veto_drafter_team_id]],drafter_teams[id],drafter_teams[name]))</f>
        <v/>
      </c>
      <c r="Q1740" t="s">
        <v>15497</v>
      </c>
      <c r="R1740" t="str">
        <f>IF(OR(ISBLANK(draft_picks[[#This Row],[veto_override_drafter_id]]),draft_picks[[#This Row],[veto_override_drafter_id]]=""),"",_xlfn.XLOOKUP(draft_picks[[#This Row],[veto_override_drafter_id]],drafters[id],drafters[name]))</f>
        <v/>
      </c>
      <c r="S1740" t="s">
        <v>15497</v>
      </c>
      <c r="T1740" t="str">
        <f>IF(OR(ISBLANK(draft_picks[[#This Row],[veto_override_team_id]]),draft_picks[[#This Row],[veto_override_team_id]]=""),"",_xlfn.XLOOKUP(draft_picks[[#This Row],[veto_override_team_id]],drafter_teams[id],drafter_teams[name]))</f>
        <v/>
      </c>
    </row>
    <row r="1741" spans="1:20" x14ac:dyDescent="0.25">
      <c r="A1741" t="s">
        <v>385</v>
      </c>
      <c r="B1741" t="str">
        <f>_xlfn.XLOOKUP(draft_picks[[#This Row],[draft_id]],drafts[id],drafts[title])</f>
        <v>NASA</v>
      </c>
      <c r="C1741" s="3">
        <v>1</v>
      </c>
      <c r="D1741">
        <f>IF(C1740&lt;draft_picks[[#This Row],[position]],1,IF(C1740&gt;draft_picks[[#This Row],[position]],D1740+1,IF(C1740=draft_picks[[#This Row],[position]],D1740+1)))</f>
        <v>8</v>
      </c>
      <c r="E1741" t="s">
        <v>1850</v>
      </c>
      <c r="F1741" t="str">
        <f>IF(ISBLANK(draft_picks[[#This Row],[movie_id]]),"",_xlfn.XLOOKUP(draft_picks[[#This Row],[movie_id]],drafts.movies[id],drafts.movies[movie_title]))</f>
        <v>Apollo 13</v>
      </c>
      <c r="G1741" s="3" t="s">
        <v>1079</v>
      </c>
      <c r="H1741" t="str">
        <f>IF(ISBLANK(draft_picks[[#This Row],[drafter_id]]),"",_xlfn.XLOOKUP(draft_picks[[#This Row],[drafter_id]],drafters[id],drafters[name]))</f>
        <v>Linda Holmes</v>
      </c>
      <c r="J1741" t="str">
        <f>IF(ISBLANK(draft_picks[[#This Row],[drafter_team_id]]),"",_xlfn.XLOOKUP(draft_picks[[#This Row],[drafter_team_id]],drafter_teams[id],drafter_teams[name]))</f>
        <v/>
      </c>
      <c r="K1741" s="3" t="s">
        <v>15497</v>
      </c>
      <c r="L1741" t="s">
        <v>15497</v>
      </c>
      <c r="M1741" t="str">
        <f>IF(OR(ISBLANK(draft_picks[[#This Row],[veto_drafter_id]]),draft_picks[[#This Row],[veto_drafter_id]]=""),"",_xlfn.XLOOKUP(draft_picks[[#This Row],[veto_drafter_id]],drafters[id],drafters[name]))</f>
        <v/>
      </c>
      <c r="N1741" t="s">
        <v>15497</v>
      </c>
      <c r="O1741" t="str">
        <f>IF(OR(ISBLANK(draft_picks[[#This Row],[veto_drafter_team_id]]),draft_picks[[#This Row],[veto_drafter_team_id]]=""),"",_xlfn.XLOOKUP(draft_picks[[#This Row],[veto_drafter_team_id]],drafter_teams[id],drafter_teams[name]))</f>
        <v/>
      </c>
      <c r="Q1741" t="s">
        <v>15497</v>
      </c>
      <c r="R1741" t="str">
        <f>IF(OR(ISBLANK(draft_picks[[#This Row],[veto_override_drafter_id]]),draft_picks[[#This Row],[veto_override_drafter_id]]=""),"",_xlfn.XLOOKUP(draft_picks[[#This Row],[veto_override_drafter_id]],drafters[id],drafters[name]))</f>
        <v/>
      </c>
      <c r="S1741" t="s">
        <v>15497</v>
      </c>
      <c r="T1741" t="str">
        <f>IF(OR(ISBLANK(draft_picks[[#This Row],[veto_override_team_id]]),draft_picks[[#This Row],[veto_override_team_id]]=""),"",_xlfn.XLOOKUP(draft_picks[[#This Row],[veto_override_team_id]],drafter_teams[id],drafter_teams[name]))</f>
        <v/>
      </c>
    </row>
    <row r="1742" spans="1:20" x14ac:dyDescent="0.25">
      <c r="A1742" t="s">
        <v>264</v>
      </c>
      <c r="B1742" t="str">
        <f>_xlfn.XLOOKUP(draft_picks[[#This Row],[draft_id]],drafts[id],drafts[title])</f>
        <v>Whoopi Goldberg</v>
      </c>
      <c r="C1742" s="3">
        <v>7</v>
      </c>
      <c r="D1742">
        <f>IF(C1741&lt;draft_picks[[#This Row],[position]],1,IF(C1741&gt;draft_picks[[#This Row],[position]],D1741+1,IF(C1741=draft_picks[[#This Row],[position]],D1741+1)))</f>
        <v>1</v>
      </c>
      <c r="E1742" t="s">
        <v>6519</v>
      </c>
      <c r="F1742" t="str">
        <f>IF(ISBLANK(draft_picks[[#This Row],[movie_id]]),"",_xlfn.XLOOKUP(draft_picks[[#This Row],[movie_id]],drafts.movies[id],drafts.movies[movie_title]))</f>
        <v>Made in America</v>
      </c>
      <c r="G1742" s="3" t="s">
        <v>1137</v>
      </c>
      <c r="H1742" t="str">
        <f>IF(ISBLANK(draft_picks[[#This Row],[drafter_id]]),"",_xlfn.XLOOKUP(draft_picks[[#This Row],[drafter_id]],drafters[id],drafters[name]))</f>
        <v>Wynter Mitchell</v>
      </c>
      <c r="J1742" t="str">
        <f>IF(ISBLANK(draft_picks[[#This Row],[drafter_team_id]]),"",_xlfn.XLOOKUP(draft_picks[[#This Row],[drafter_team_id]],drafter_teams[id],drafter_teams[name]))</f>
        <v/>
      </c>
      <c r="K1742" s="3" t="s">
        <v>15497</v>
      </c>
      <c r="L1742" t="s">
        <v>15497</v>
      </c>
      <c r="M1742" t="str">
        <f>IF(OR(ISBLANK(draft_picks[[#This Row],[veto_drafter_id]]),draft_picks[[#This Row],[veto_drafter_id]]=""),"",_xlfn.XLOOKUP(draft_picks[[#This Row],[veto_drafter_id]],drafters[id],drafters[name]))</f>
        <v/>
      </c>
      <c r="N1742" t="s">
        <v>15497</v>
      </c>
      <c r="O1742" t="str">
        <f>IF(OR(ISBLANK(draft_picks[[#This Row],[veto_drafter_team_id]]),draft_picks[[#This Row],[veto_drafter_team_id]]=""),"",_xlfn.XLOOKUP(draft_picks[[#This Row],[veto_drafter_team_id]],drafter_teams[id],drafter_teams[name]))</f>
        <v/>
      </c>
      <c r="Q1742" t="s">
        <v>15497</v>
      </c>
      <c r="R1742" t="str">
        <f>IF(OR(ISBLANK(draft_picks[[#This Row],[veto_override_drafter_id]]),draft_picks[[#This Row],[veto_override_drafter_id]]=""),"",_xlfn.XLOOKUP(draft_picks[[#This Row],[veto_override_drafter_id]],drafters[id],drafters[name]))</f>
        <v/>
      </c>
      <c r="S1742" t="s">
        <v>15497</v>
      </c>
      <c r="T1742" t="str">
        <f>IF(OR(ISBLANK(draft_picks[[#This Row],[veto_override_team_id]]),draft_picks[[#This Row],[veto_override_team_id]]=""),"",_xlfn.XLOOKUP(draft_picks[[#This Row],[veto_override_team_id]],drafter_teams[id],drafter_teams[name]))</f>
        <v/>
      </c>
    </row>
    <row r="1743" spans="1:20" x14ac:dyDescent="0.25">
      <c r="A1743" t="s">
        <v>264</v>
      </c>
      <c r="B1743" t="str">
        <f>_xlfn.XLOOKUP(draft_picks[[#This Row],[draft_id]],drafts[id],drafts[title])</f>
        <v>Whoopi Goldberg</v>
      </c>
      <c r="C1743" s="3">
        <v>6</v>
      </c>
      <c r="D1743">
        <f>IF(C1742&lt;draft_picks[[#This Row],[position]],1,IF(C1742&gt;draft_picks[[#This Row],[position]],D1742+1,IF(C1742=draft_picks[[#This Row],[position]],D1742+1)))</f>
        <v>2</v>
      </c>
      <c r="E1743" t="s">
        <v>4632</v>
      </c>
      <c r="F1743" t="str">
        <f>IF(ISBLANK(draft_picks[[#This Row],[movie_id]]),"",_xlfn.XLOOKUP(draft_picks[[#This Row],[movie_id]],drafts.movies[id],drafts.movies[movie_title]))</f>
        <v>Soapdish</v>
      </c>
      <c r="G1743" s="3" t="s">
        <v>1137</v>
      </c>
      <c r="H1743" t="str">
        <f>IF(ISBLANK(draft_picks[[#This Row],[drafter_id]]),"",_xlfn.XLOOKUP(draft_picks[[#This Row],[drafter_id]],drafters[id],drafters[name]))</f>
        <v>Wynter Mitchell</v>
      </c>
      <c r="J1743" t="str">
        <f>IF(ISBLANK(draft_picks[[#This Row],[drafter_team_id]]),"",_xlfn.XLOOKUP(draft_picks[[#This Row],[drafter_team_id]],drafter_teams[id],drafter_teams[name]))</f>
        <v/>
      </c>
      <c r="K1743" s="3" t="s">
        <v>15497</v>
      </c>
      <c r="L1743" t="s">
        <v>15497</v>
      </c>
      <c r="M1743" t="str">
        <f>IF(OR(ISBLANK(draft_picks[[#This Row],[veto_drafter_id]]),draft_picks[[#This Row],[veto_drafter_id]]=""),"",_xlfn.XLOOKUP(draft_picks[[#This Row],[veto_drafter_id]],drafters[id],drafters[name]))</f>
        <v/>
      </c>
      <c r="N1743" t="s">
        <v>15497</v>
      </c>
      <c r="O1743" t="str">
        <f>IF(OR(ISBLANK(draft_picks[[#This Row],[veto_drafter_team_id]]),draft_picks[[#This Row],[veto_drafter_team_id]]=""),"",_xlfn.XLOOKUP(draft_picks[[#This Row],[veto_drafter_team_id]],drafter_teams[id],drafter_teams[name]))</f>
        <v/>
      </c>
      <c r="Q1743" t="s">
        <v>15497</v>
      </c>
      <c r="R1743" t="str">
        <f>IF(OR(ISBLANK(draft_picks[[#This Row],[veto_override_drafter_id]]),draft_picks[[#This Row],[veto_override_drafter_id]]=""),"",_xlfn.XLOOKUP(draft_picks[[#This Row],[veto_override_drafter_id]],drafters[id],drafters[name]))</f>
        <v/>
      </c>
      <c r="S1743" t="s">
        <v>15497</v>
      </c>
      <c r="T1743" t="str">
        <f>IF(OR(ISBLANK(draft_picks[[#This Row],[veto_override_team_id]]),draft_picks[[#This Row],[veto_override_team_id]]=""),"",_xlfn.XLOOKUP(draft_picks[[#This Row],[veto_override_team_id]],drafter_teams[id],drafter_teams[name]))</f>
        <v/>
      </c>
    </row>
    <row r="1744" spans="1:20" x14ac:dyDescent="0.25">
      <c r="A1744" t="s">
        <v>264</v>
      </c>
      <c r="B1744" t="str">
        <f>_xlfn.XLOOKUP(draft_picks[[#This Row],[draft_id]],drafts[id],drafts[title])</f>
        <v>Whoopi Goldberg</v>
      </c>
      <c r="C1744" s="3">
        <v>5</v>
      </c>
      <c r="D1744">
        <f>IF(C1743&lt;draft_picks[[#This Row],[position]],1,IF(C1743&gt;draft_picks[[#This Row],[position]],D1743+1,IF(C1743=draft_picks[[#This Row],[position]],D1743+1)))</f>
        <v>3</v>
      </c>
      <c r="E1744" t="s">
        <v>4995</v>
      </c>
      <c r="F1744" t="str">
        <f>IF(ISBLANK(draft_picks[[#This Row],[movie_id]]),"",_xlfn.XLOOKUP(draft_picks[[#This Row],[movie_id]],drafts.movies[id],drafts.movies[movie_title]))</f>
        <v>Ghost</v>
      </c>
      <c r="G1744" s="3" t="s">
        <v>885</v>
      </c>
      <c r="H1744" t="str">
        <f>IF(ISBLANK(draft_picks[[#This Row],[drafter_id]]),"",_xlfn.XLOOKUP(draft_picks[[#This Row],[drafter_id]],drafters[id],drafters[name]))</f>
        <v>Guy Branum</v>
      </c>
      <c r="J1744" t="str">
        <f>IF(ISBLANK(draft_picks[[#This Row],[drafter_team_id]]),"",_xlfn.XLOOKUP(draft_picks[[#This Row],[drafter_team_id]],drafter_teams[id],drafter_teams[name]))</f>
        <v/>
      </c>
      <c r="K1744" s="3" t="s">
        <v>15497</v>
      </c>
      <c r="L1744" t="s">
        <v>15497</v>
      </c>
      <c r="M1744" t="str">
        <f>IF(OR(ISBLANK(draft_picks[[#This Row],[veto_drafter_id]]),draft_picks[[#This Row],[veto_drafter_id]]=""),"",_xlfn.XLOOKUP(draft_picks[[#This Row],[veto_drafter_id]],drafters[id],drafters[name]))</f>
        <v/>
      </c>
      <c r="N1744" t="s">
        <v>15497</v>
      </c>
      <c r="O1744" t="str">
        <f>IF(OR(ISBLANK(draft_picks[[#This Row],[veto_drafter_team_id]]),draft_picks[[#This Row],[veto_drafter_team_id]]=""),"",_xlfn.XLOOKUP(draft_picks[[#This Row],[veto_drafter_team_id]],drafter_teams[id],drafter_teams[name]))</f>
        <v/>
      </c>
      <c r="Q1744" t="s">
        <v>15497</v>
      </c>
      <c r="R1744" t="str">
        <f>IF(OR(ISBLANK(draft_picks[[#This Row],[veto_override_drafter_id]]),draft_picks[[#This Row],[veto_override_drafter_id]]=""),"",_xlfn.XLOOKUP(draft_picks[[#This Row],[veto_override_drafter_id]],drafters[id],drafters[name]))</f>
        <v/>
      </c>
      <c r="S1744" t="s">
        <v>15497</v>
      </c>
      <c r="T1744" t="str">
        <f>IF(OR(ISBLANK(draft_picks[[#This Row],[veto_override_team_id]]),draft_picks[[#This Row],[veto_override_team_id]]=""),"",_xlfn.XLOOKUP(draft_picks[[#This Row],[veto_override_team_id]],drafter_teams[id],drafter_teams[name]))</f>
        <v/>
      </c>
    </row>
    <row r="1745" spans="1:20" x14ac:dyDescent="0.25">
      <c r="A1745" t="s">
        <v>264</v>
      </c>
      <c r="B1745" t="str">
        <f>_xlfn.XLOOKUP(draft_picks[[#This Row],[draft_id]],drafts[id],drafts[title])</f>
        <v>Whoopi Goldberg</v>
      </c>
      <c r="C1745" s="3">
        <v>4</v>
      </c>
      <c r="D1745">
        <f>IF(C1744&lt;draft_picks[[#This Row],[position]],1,IF(C1744&gt;draft_picks[[#This Row],[position]],D1744+1,IF(C1744=draft_picks[[#This Row],[position]],D1744+1)))</f>
        <v>4</v>
      </c>
      <c r="E1745" t="s">
        <v>7611</v>
      </c>
      <c r="F1745" t="str">
        <f>IF(ISBLANK(draft_picks[[#This Row],[movie_id]]),"",_xlfn.XLOOKUP(draft_picks[[#This Row],[movie_id]],drafts.movies[id],drafts.movies[movie_title]))</f>
        <v>Sister Act</v>
      </c>
      <c r="G1745" s="3" t="s">
        <v>1137</v>
      </c>
      <c r="H1745" t="str">
        <f>IF(ISBLANK(draft_picks[[#This Row],[drafter_id]]),"",_xlfn.XLOOKUP(draft_picks[[#This Row],[drafter_id]],drafters[id],drafters[name]))</f>
        <v>Wynter Mitchell</v>
      </c>
      <c r="J1745" t="str">
        <f>IF(ISBLANK(draft_picks[[#This Row],[drafter_team_id]]),"",_xlfn.XLOOKUP(draft_picks[[#This Row],[drafter_team_id]],drafter_teams[id],drafter_teams[name]))</f>
        <v/>
      </c>
      <c r="K1745" s="3" t="s">
        <v>15484</v>
      </c>
      <c r="L1745" t="s">
        <v>885</v>
      </c>
      <c r="M1745" t="str">
        <f>IF(OR(ISBLANK(draft_picks[[#This Row],[veto_drafter_id]]),draft_picks[[#This Row],[veto_drafter_id]]=""),"",_xlfn.XLOOKUP(draft_picks[[#This Row],[veto_drafter_id]],drafters[id],drafters[name]))</f>
        <v>Guy Branum</v>
      </c>
      <c r="N1745" t="s">
        <v>15497</v>
      </c>
      <c r="O1745" t="str">
        <f>IF(OR(ISBLANK(draft_picks[[#This Row],[veto_drafter_team_id]]),draft_picks[[#This Row],[veto_drafter_team_id]]=""),"",_xlfn.XLOOKUP(draft_picks[[#This Row],[veto_drafter_team_id]],drafter_teams[id],drafter_teams[name]))</f>
        <v/>
      </c>
      <c r="Q1745" t="s">
        <v>15497</v>
      </c>
      <c r="R1745" t="str">
        <f>IF(OR(ISBLANK(draft_picks[[#This Row],[veto_override_drafter_id]]),draft_picks[[#This Row],[veto_override_drafter_id]]=""),"",_xlfn.XLOOKUP(draft_picks[[#This Row],[veto_override_drafter_id]],drafters[id],drafters[name]))</f>
        <v/>
      </c>
      <c r="S1745" t="s">
        <v>15497</v>
      </c>
      <c r="T1745" t="str">
        <f>IF(OR(ISBLANK(draft_picks[[#This Row],[veto_override_team_id]]),draft_picks[[#This Row],[veto_override_team_id]]=""),"",_xlfn.XLOOKUP(draft_picks[[#This Row],[veto_override_team_id]],drafter_teams[id],drafter_teams[name]))</f>
        <v/>
      </c>
    </row>
    <row r="1746" spans="1:20" x14ac:dyDescent="0.25">
      <c r="A1746" t="s">
        <v>264</v>
      </c>
      <c r="B1746" t="str">
        <f>_xlfn.XLOOKUP(draft_picks[[#This Row],[draft_id]],drafts[id],drafts[title])</f>
        <v>Whoopi Goldberg</v>
      </c>
      <c r="C1746" s="3">
        <v>4</v>
      </c>
      <c r="D1746">
        <f>IF(C1745&lt;draft_picks[[#This Row],[position]],1,IF(C1745&gt;draft_picks[[#This Row],[position]],D1745+1,IF(C1745=draft_picks[[#This Row],[position]],D1745+1)))</f>
        <v>5</v>
      </c>
      <c r="E1746" t="s">
        <v>4053</v>
      </c>
      <c r="F1746" t="str">
        <f>IF(ISBLANK(draft_picks[[#This Row],[movie_id]]),"",_xlfn.XLOOKUP(draft_picks[[#This Row],[movie_id]],drafts.movies[id],drafts.movies[movie_title]))</f>
        <v>Jumpin' Jack Flash</v>
      </c>
      <c r="G1746" s="3" t="s">
        <v>1137</v>
      </c>
      <c r="H1746" t="str">
        <f>IF(ISBLANK(draft_picks[[#This Row],[drafter_id]]),"",_xlfn.XLOOKUP(draft_picks[[#This Row],[drafter_id]],drafters[id],drafters[name]))</f>
        <v>Wynter Mitchell</v>
      </c>
      <c r="J1746" t="str">
        <f>IF(ISBLANK(draft_picks[[#This Row],[drafter_team_id]]),"",_xlfn.XLOOKUP(draft_picks[[#This Row],[drafter_team_id]],drafter_teams[id],drafter_teams[name]))</f>
        <v/>
      </c>
      <c r="K1746" s="3" t="s">
        <v>15497</v>
      </c>
      <c r="L1746" t="s">
        <v>15497</v>
      </c>
      <c r="M1746" t="str">
        <f>IF(OR(ISBLANK(draft_picks[[#This Row],[veto_drafter_id]]),draft_picks[[#This Row],[veto_drafter_id]]=""),"",_xlfn.XLOOKUP(draft_picks[[#This Row],[veto_drafter_id]],drafters[id],drafters[name]))</f>
        <v/>
      </c>
      <c r="N1746" t="s">
        <v>15497</v>
      </c>
      <c r="O1746" t="str">
        <f>IF(OR(ISBLANK(draft_picks[[#This Row],[veto_drafter_team_id]]),draft_picks[[#This Row],[veto_drafter_team_id]]=""),"",_xlfn.XLOOKUP(draft_picks[[#This Row],[veto_drafter_team_id]],drafter_teams[id],drafter_teams[name]))</f>
        <v/>
      </c>
      <c r="Q1746" t="s">
        <v>15497</v>
      </c>
      <c r="R1746" t="str">
        <f>IF(OR(ISBLANK(draft_picks[[#This Row],[veto_override_drafter_id]]),draft_picks[[#This Row],[veto_override_drafter_id]]=""),"",_xlfn.XLOOKUP(draft_picks[[#This Row],[veto_override_drafter_id]],drafters[id],drafters[name]))</f>
        <v/>
      </c>
      <c r="S1746" t="s">
        <v>15497</v>
      </c>
      <c r="T1746" t="str">
        <f>IF(OR(ISBLANK(draft_picks[[#This Row],[veto_override_team_id]]),draft_picks[[#This Row],[veto_override_team_id]]=""),"",_xlfn.XLOOKUP(draft_picks[[#This Row],[veto_override_team_id]],drafter_teams[id],drafter_teams[name]))</f>
        <v/>
      </c>
    </row>
    <row r="1747" spans="1:20" x14ac:dyDescent="0.25">
      <c r="A1747" t="s">
        <v>264</v>
      </c>
      <c r="B1747" t="str">
        <f>_xlfn.XLOOKUP(draft_picks[[#This Row],[draft_id]],drafts[id],drafts[title])</f>
        <v>Whoopi Goldberg</v>
      </c>
      <c r="C1747" s="3">
        <v>3</v>
      </c>
      <c r="D1747">
        <f>IF(C1746&lt;draft_picks[[#This Row],[position]],1,IF(C1746&gt;draft_picks[[#This Row],[position]],D1746+1,IF(C1746=draft_picks[[#This Row],[position]],D1746+1)))</f>
        <v>6</v>
      </c>
      <c r="E1747" t="s">
        <v>6579</v>
      </c>
      <c r="F1747" t="str">
        <f>IF(ISBLANK(draft_picks[[#This Row],[movie_id]]),"",_xlfn.XLOOKUP(draft_picks[[#This Row],[movie_id]],drafts.movies[id],drafts.movies[movie_title]))</f>
        <v>The Associate</v>
      </c>
      <c r="G1747" s="3" t="s">
        <v>885</v>
      </c>
      <c r="H1747" t="str">
        <f>IF(ISBLANK(draft_picks[[#This Row],[drafter_id]]),"",_xlfn.XLOOKUP(draft_picks[[#This Row],[drafter_id]],drafters[id],drafters[name]))</f>
        <v>Guy Branum</v>
      </c>
      <c r="J1747" t="str">
        <f>IF(ISBLANK(draft_picks[[#This Row],[drafter_team_id]]),"",_xlfn.XLOOKUP(draft_picks[[#This Row],[drafter_team_id]],drafter_teams[id],drafter_teams[name]))</f>
        <v/>
      </c>
      <c r="K1747" s="3" t="s">
        <v>15497</v>
      </c>
      <c r="L1747" t="s">
        <v>15497</v>
      </c>
      <c r="M1747" t="str">
        <f>IF(OR(ISBLANK(draft_picks[[#This Row],[veto_drafter_id]]),draft_picks[[#This Row],[veto_drafter_id]]=""),"",_xlfn.XLOOKUP(draft_picks[[#This Row],[veto_drafter_id]],drafters[id],drafters[name]))</f>
        <v/>
      </c>
      <c r="N1747" t="s">
        <v>15497</v>
      </c>
      <c r="O1747" t="str">
        <f>IF(OR(ISBLANK(draft_picks[[#This Row],[veto_drafter_team_id]]),draft_picks[[#This Row],[veto_drafter_team_id]]=""),"",_xlfn.XLOOKUP(draft_picks[[#This Row],[veto_drafter_team_id]],drafter_teams[id],drafter_teams[name]))</f>
        <v/>
      </c>
      <c r="Q1747" t="s">
        <v>15497</v>
      </c>
      <c r="R1747" t="str">
        <f>IF(OR(ISBLANK(draft_picks[[#This Row],[veto_override_drafter_id]]),draft_picks[[#This Row],[veto_override_drafter_id]]=""),"",_xlfn.XLOOKUP(draft_picks[[#This Row],[veto_override_drafter_id]],drafters[id],drafters[name]))</f>
        <v/>
      </c>
      <c r="S1747" t="s">
        <v>15497</v>
      </c>
      <c r="T1747" t="str">
        <f>IF(OR(ISBLANK(draft_picks[[#This Row],[veto_override_team_id]]),draft_picks[[#This Row],[veto_override_team_id]]=""),"",_xlfn.XLOOKUP(draft_picks[[#This Row],[veto_override_team_id]],drafter_teams[id],drafter_teams[name]))</f>
        <v/>
      </c>
    </row>
    <row r="1748" spans="1:20" x14ac:dyDescent="0.25">
      <c r="A1748" t="s">
        <v>264</v>
      </c>
      <c r="B1748" t="str">
        <f>_xlfn.XLOOKUP(draft_picks[[#This Row],[draft_id]],drafts[id],drafts[title])</f>
        <v>Whoopi Goldberg</v>
      </c>
      <c r="C1748" s="3">
        <v>2</v>
      </c>
      <c r="D1748">
        <f>IF(C1747&lt;draft_picks[[#This Row],[position]],1,IF(C1747&gt;draft_picks[[#This Row],[position]],D1747+1,IF(C1747=draft_picks[[#This Row],[position]],D1747+1)))</f>
        <v>7</v>
      </c>
      <c r="E1748" t="s">
        <v>7611</v>
      </c>
      <c r="F1748" t="str">
        <f>IF(ISBLANK(draft_picks[[#This Row],[movie_id]]),"",_xlfn.XLOOKUP(draft_picks[[#This Row],[movie_id]],drafts.movies[id],drafts.movies[movie_title]))</f>
        <v>Sister Act</v>
      </c>
      <c r="G1748" s="3" t="s">
        <v>1137</v>
      </c>
      <c r="H1748" t="str">
        <f>IF(ISBLANK(draft_picks[[#This Row],[drafter_id]]),"",_xlfn.XLOOKUP(draft_picks[[#This Row],[drafter_id]],drafters[id],drafters[name]))</f>
        <v>Wynter Mitchell</v>
      </c>
      <c r="J1748" t="str">
        <f>IF(ISBLANK(draft_picks[[#This Row],[drafter_team_id]]),"",_xlfn.XLOOKUP(draft_picks[[#This Row],[drafter_team_id]],drafter_teams[id],drafter_teams[name]))</f>
        <v/>
      </c>
      <c r="K1748" s="3" t="s">
        <v>15497</v>
      </c>
      <c r="L1748" t="s">
        <v>15497</v>
      </c>
      <c r="M1748" t="str">
        <f>IF(OR(ISBLANK(draft_picks[[#This Row],[veto_drafter_id]]),draft_picks[[#This Row],[veto_drafter_id]]=""),"",_xlfn.XLOOKUP(draft_picks[[#This Row],[veto_drafter_id]],drafters[id],drafters[name]))</f>
        <v/>
      </c>
      <c r="N1748" t="s">
        <v>15497</v>
      </c>
      <c r="O1748" t="str">
        <f>IF(OR(ISBLANK(draft_picks[[#This Row],[veto_drafter_team_id]]),draft_picks[[#This Row],[veto_drafter_team_id]]=""),"",_xlfn.XLOOKUP(draft_picks[[#This Row],[veto_drafter_team_id]],drafter_teams[id],drafter_teams[name]))</f>
        <v/>
      </c>
      <c r="Q1748" t="s">
        <v>15497</v>
      </c>
      <c r="R1748" t="str">
        <f>IF(OR(ISBLANK(draft_picks[[#This Row],[veto_override_drafter_id]]),draft_picks[[#This Row],[veto_override_drafter_id]]=""),"",_xlfn.XLOOKUP(draft_picks[[#This Row],[veto_override_drafter_id]],drafters[id],drafters[name]))</f>
        <v/>
      </c>
      <c r="S1748" t="s">
        <v>15497</v>
      </c>
      <c r="T1748" t="str">
        <f>IF(OR(ISBLANK(draft_picks[[#This Row],[veto_override_team_id]]),draft_picks[[#This Row],[veto_override_team_id]]=""),"",_xlfn.XLOOKUP(draft_picks[[#This Row],[veto_override_team_id]],drafter_teams[id],drafter_teams[name]))</f>
        <v/>
      </c>
    </row>
    <row r="1749" spans="1:20" x14ac:dyDescent="0.25">
      <c r="A1749" t="s">
        <v>264</v>
      </c>
      <c r="B1749" t="str">
        <f>_xlfn.XLOOKUP(draft_picks[[#This Row],[draft_id]],drafts[id],drafts[title])</f>
        <v>Whoopi Goldberg</v>
      </c>
      <c r="C1749" s="3">
        <v>1</v>
      </c>
      <c r="D1749">
        <f>IF(C1748&lt;draft_picks[[#This Row],[position]],1,IF(C1748&gt;draft_picks[[#This Row],[position]],D1748+1,IF(C1748=draft_picks[[#This Row],[position]],D1748+1)))</f>
        <v>8</v>
      </c>
      <c r="E1749" t="s">
        <v>3894</v>
      </c>
      <c r="F1749" t="str">
        <f>IF(ISBLANK(draft_picks[[#This Row],[movie_id]]),"",_xlfn.XLOOKUP(draft_picks[[#This Row],[movie_id]],drafts.movies[id],drafts.movies[movie_title]))</f>
        <v>The Color Purple</v>
      </c>
      <c r="G1749" s="3" t="s">
        <v>885</v>
      </c>
      <c r="H1749" t="str">
        <f>IF(ISBLANK(draft_picks[[#This Row],[drafter_id]]),"",_xlfn.XLOOKUP(draft_picks[[#This Row],[drafter_id]],drafters[id],drafters[name]))</f>
        <v>Guy Branum</v>
      </c>
      <c r="J1749" t="str">
        <f>IF(ISBLANK(draft_picks[[#This Row],[drafter_team_id]]),"",_xlfn.XLOOKUP(draft_picks[[#This Row],[drafter_team_id]],drafter_teams[id],drafter_teams[name]))</f>
        <v/>
      </c>
      <c r="K1749" s="3" t="s">
        <v>15497</v>
      </c>
      <c r="L1749" t="s">
        <v>15497</v>
      </c>
      <c r="M1749" t="str">
        <f>IF(OR(ISBLANK(draft_picks[[#This Row],[veto_drafter_id]]),draft_picks[[#This Row],[veto_drafter_id]]=""),"",_xlfn.XLOOKUP(draft_picks[[#This Row],[veto_drafter_id]],drafters[id],drafters[name]))</f>
        <v/>
      </c>
      <c r="N1749" t="s">
        <v>15497</v>
      </c>
      <c r="O1749" t="str">
        <f>IF(OR(ISBLANK(draft_picks[[#This Row],[veto_drafter_team_id]]),draft_picks[[#This Row],[veto_drafter_team_id]]=""),"",_xlfn.XLOOKUP(draft_picks[[#This Row],[veto_drafter_team_id]],drafter_teams[id],drafter_teams[name]))</f>
        <v/>
      </c>
      <c r="Q1749" t="s">
        <v>15497</v>
      </c>
      <c r="R1749" t="str">
        <f>IF(OR(ISBLANK(draft_picks[[#This Row],[veto_override_drafter_id]]),draft_picks[[#This Row],[veto_override_drafter_id]]=""),"",_xlfn.XLOOKUP(draft_picks[[#This Row],[veto_override_drafter_id]],drafters[id],drafters[name]))</f>
        <v/>
      </c>
      <c r="S1749" t="s">
        <v>15497</v>
      </c>
      <c r="T1749" t="str">
        <f>IF(OR(ISBLANK(draft_picks[[#This Row],[veto_override_team_id]]),draft_picks[[#This Row],[veto_override_team_id]]=""),"",_xlfn.XLOOKUP(draft_picks[[#This Row],[veto_override_team_id]],drafter_teams[id],drafter_teams[name]))</f>
        <v/>
      </c>
    </row>
    <row r="1750" spans="1:20" x14ac:dyDescent="0.25">
      <c r="A1750" t="s">
        <v>564</v>
      </c>
      <c r="B1750" t="str">
        <f>_xlfn.XLOOKUP(draft_picks[[#This Row],[draft_id]],drafts[id],drafts[title])</f>
        <v>Black Love</v>
      </c>
      <c r="C1750" s="3">
        <v>7</v>
      </c>
      <c r="D1750">
        <f>IF(C1749&lt;draft_picks[[#This Row],[position]],1,IF(C1749&gt;draft_picks[[#This Row],[position]],D1749+1,IF(C1749=draft_picks[[#This Row],[position]],D1749+1)))</f>
        <v>1</v>
      </c>
      <c r="E1750" t="s">
        <v>7297</v>
      </c>
      <c r="F1750" t="str">
        <f>IF(ISBLANK(draft_picks[[#This Row],[movie_id]]),"",_xlfn.XLOOKUP(draft_picks[[#This Row],[movie_id]],drafts.movies[id],drafts.movies[movie_title]))</f>
        <v>A Warm December</v>
      </c>
      <c r="G1750" s="3" t="s">
        <v>861</v>
      </c>
      <c r="H1750" t="str">
        <f>IF(ISBLANK(draft_picks[[#This Row],[drafter_id]]),"",_xlfn.XLOOKUP(draft_picks[[#This Row],[drafter_id]],drafters[id],drafters[name]))</f>
        <v>Carla Renata</v>
      </c>
      <c r="J1750" t="str">
        <f>IF(ISBLANK(draft_picks[[#This Row],[drafter_team_id]]),"",_xlfn.XLOOKUP(draft_picks[[#This Row],[drafter_team_id]],drafter_teams[id],drafter_teams[name]))</f>
        <v/>
      </c>
      <c r="K1750" s="3" t="s">
        <v>15497</v>
      </c>
      <c r="L1750" t="s">
        <v>15497</v>
      </c>
      <c r="M1750" t="str">
        <f>IF(OR(ISBLANK(draft_picks[[#This Row],[veto_drafter_id]]),draft_picks[[#This Row],[veto_drafter_id]]=""),"",_xlfn.XLOOKUP(draft_picks[[#This Row],[veto_drafter_id]],drafters[id],drafters[name]))</f>
        <v/>
      </c>
      <c r="N1750" t="s">
        <v>15497</v>
      </c>
      <c r="O1750" t="str">
        <f>IF(OR(ISBLANK(draft_picks[[#This Row],[veto_drafter_team_id]]),draft_picks[[#This Row],[veto_drafter_team_id]]=""),"",_xlfn.XLOOKUP(draft_picks[[#This Row],[veto_drafter_team_id]],drafter_teams[id],drafter_teams[name]))</f>
        <v/>
      </c>
      <c r="Q1750" t="s">
        <v>15497</v>
      </c>
      <c r="R1750" t="str">
        <f>IF(OR(ISBLANK(draft_picks[[#This Row],[veto_override_drafter_id]]),draft_picks[[#This Row],[veto_override_drafter_id]]=""),"",_xlfn.XLOOKUP(draft_picks[[#This Row],[veto_override_drafter_id]],drafters[id],drafters[name]))</f>
        <v/>
      </c>
      <c r="S1750" t="s">
        <v>15497</v>
      </c>
      <c r="T1750" t="str">
        <f>IF(OR(ISBLANK(draft_picks[[#This Row],[veto_override_team_id]]),draft_picks[[#This Row],[veto_override_team_id]]=""),"",_xlfn.XLOOKUP(draft_picks[[#This Row],[veto_override_team_id]],drafter_teams[id],drafter_teams[name]))</f>
        <v/>
      </c>
    </row>
    <row r="1751" spans="1:20" x14ac:dyDescent="0.25">
      <c r="A1751" t="s">
        <v>564</v>
      </c>
      <c r="B1751" t="str">
        <f>_xlfn.XLOOKUP(draft_picks[[#This Row],[draft_id]],drafts[id],drafts[title])</f>
        <v>Black Love</v>
      </c>
      <c r="C1751" s="3">
        <v>6</v>
      </c>
      <c r="D1751">
        <f>IF(C1750&lt;draft_picks[[#This Row],[position]],1,IF(C1750&gt;draft_picks[[#This Row],[position]],D1750+1,IF(C1750=draft_picks[[#This Row],[position]],D1750+1)))</f>
        <v>2</v>
      </c>
      <c r="E1751" t="s">
        <v>6063</v>
      </c>
      <c r="F1751" t="str">
        <f>IF(ISBLANK(draft_picks[[#This Row],[movie_id]]),"",_xlfn.XLOOKUP(draft_picks[[#This Row],[movie_id]],drafts.movies[id],drafts.movies[movie_title]))</f>
        <v>Jumping the Broom</v>
      </c>
      <c r="G1751" s="3" t="s">
        <v>861</v>
      </c>
      <c r="H1751" t="str">
        <f>IF(ISBLANK(draft_picks[[#This Row],[drafter_id]]),"",_xlfn.XLOOKUP(draft_picks[[#This Row],[drafter_id]],drafters[id],drafters[name]))</f>
        <v>Carla Renata</v>
      </c>
      <c r="J1751" t="str">
        <f>IF(ISBLANK(draft_picks[[#This Row],[drafter_team_id]]),"",_xlfn.XLOOKUP(draft_picks[[#This Row],[drafter_team_id]],drafter_teams[id],drafter_teams[name]))</f>
        <v/>
      </c>
      <c r="K1751" s="3" t="s">
        <v>15484</v>
      </c>
      <c r="L1751" t="s">
        <v>1173</v>
      </c>
      <c r="M1751" t="str">
        <f>IF(OR(ISBLANK(draft_picks[[#This Row],[veto_drafter_id]]),draft_picks[[#This Row],[veto_drafter_id]]=""),"",_xlfn.XLOOKUP(draft_picks[[#This Row],[veto_drafter_id]],drafters[id],drafters[name]))</f>
        <v>Angelique Jackson</v>
      </c>
      <c r="N1751" t="s">
        <v>15497</v>
      </c>
      <c r="O1751" t="str">
        <f>IF(OR(ISBLANK(draft_picks[[#This Row],[veto_drafter_team_id]]),draft_picks[[#This Row],[veto_drafter_team_id]]=""),"",_xlfn.XLOOKUP(draft_picks[[#This Row],[veto_drafter_team_id]],drafter_teams[id],drafter_teams[name]))</f>
        <v/>
      </c>
      <c r="Q1751" t="s">
        <v>15497</v>
      </c>
      <c r="R1751" t="str">
        <f>IF(OR(ISBLANK(draft_picks[[#This Row],[veto_override_drafter_id]]),draft_picks[[#This Row],[veto_override_drafter_id]]=""),"",_xlfn.XLOOKUP(draft_picks[[#This Row],[veto_override_drafter_id]],drafters[id],drafters[name]))</f>
        <v/>
      </c>
      <c r="S1751" t="s">
        <v>15497</v>
      </c>
      <c r="T1751" t="str">
        <f>IF(OR(ISBLANK(draft_picks[[#This Row],[veto_override_team_id]]),draft_picks[[#This Row],[veto_override_team_id]]=""),"",_xlfn.XLOOKUP(draft_picks[[#This Row],[veto_override_team_id]],drafter_teams[id],drafter_teams[name]))</f>
        <v/>
      </c>
    </row>
    <row r="1752" spans="1:20" x14ac:dyDescent="0.25">
      <c r="A1752" t="s">
        <v>564</v>
      </c>
      <c r="B1752" t="str">
        <f>_xlfn.XLOOKUP(draft_picks[[#This Row],[draft_id]],drafts[id],drafts[title])</f>
        <v>Black Love</v>
      </c>
      <c r="C1752" s="3">
        <v>6</v>
      </c>
      <c r="D1752">
        <f>IF(C1751&lt;draft_picks[[#This Row],[position]],1,IF(C1751&gt;draft_picks[[#This Row],[position]],D1751+1,IF(C1751=draft_picks[[#This Row],[position]],D1751+1)))</f>
        <v>3</v>
      </c>
      <c r="E1752" t="s">
        <v>8384</v>
      </c>
      <c r="F1752" t="str">
        <f>IF(ISBLANK(draft_picks[[#This Row],[movie_id]]),"",_xlfn.XLOOKUP(draft_picks[[#This Row],[movie_id]],drafts.movies[id],drafts.movies[movie_title]))</f>
        <v>Why Did I Get Married?</v>
      </c>
      <c r="G1752" s="3" t="s">
        <v>861</v>
      </c>
      <c r="H1752" t="str">
        <f>IF(ISBLANK(draft_picks[[#This Row],[drafter_id]]),"",_xlfn.XLOOKUP(draft_picks[[#This Row],[drafter_id]],drafters[id],drafters[name]))</f>
        <v>Carla Renata</v>
      </c>
      <c r="J1752" t="str">
        <f>IF(ISBLANK(draft_picks[[#This Row],[drafter_team_id]]),"",_xlfn.XLOOKUP(draft_picks[[#This Row],[drafter_team_id]],drafter_teams[id],drafter_teams[name]))</f>
        <v/>
      </c>
      <c r="K1752" s="3" t="s">
        <v>15497</v>
      </c>
      <c r="L1752" t="s">
        <v>15497</v>
      </c>
      <c r="M1752" t="str">
        <f>IF(OR(ISBLANK(draft_picks[[#This Row],[veto_drafter_id]]),draft_picks[[#This Row],[veto_drafter_id]]=""),"",_xlfn.XLOOKUP(draft_picks[[#This Row],[veto_drafter_id]],drafters[id],drafters[name]))</f>
        <v/>
      </c>
      <c r="N1752" t="s">
        <v>15497</v>
      </c>
      <c r="O1752" t="str">
        <f>IF(OR(ISBLANK(draft_picks[[#This Row],[veto_drafter_team_id]]),draft_picks[[#This Row],[veto_drafter_team_id]]=""),"",_xlfn.XLOOKUP(draft_picks[[#This Row],[veto_drafter_team_id]],drafter_teams[id],drafter_teams[name]))</f>
        <v/>
      </c>
      <c r="Q1752" t="s">
        <v>15497</v>
      </c>
      <c r="R1752" t="str">
        <f>IF(OR(ISBLANK(draft_picks[[#This Row],[veto_override_drafter_id]]),draft_picks[[#This Row],[veto_override_drafter_id]]=""),"",_xlfn.XLOOKUP(draft_picks[[#This Row],[veto_override_drafter_id]],drafters[id],drafters[name]))</f>
        <v/>
      </c>
      <c r="S1752" t="s">
        <v>15497</v>
      </c>
      <c r="T1752" t="str">
        <f>IF(OR(ISBLANK(draft_picks[[#This Row],[veto_override_team_id]]),draft_picks[[#This Row],[veto_override_team_id]]=""),"",_xlfn.XLOOKUP(draft_picks[[#This Row],[veto_override_team_id]],drafter_teams[id],drafter_teams[name]))</f>
        <v/>
      </c>
    </row>
    <row r="1753" spans="1:20" x14ac:dyDescent="0.25">
      <c r="A1753" t="s">
        <v>564</v>
      </c>
      <c r="B1753" t="str">
        <f>_xlfn.XLOOKUP(draft_picks[[#This Row],[draft_id]],drafts[id],drafts[title])</f>
        <v>Black Love</v>
      </c>
      <c r="C1753" s="3">
        <v>5</v>
      </c>
      <c r="D1753">
        <f>IF(C1752&lt;draft_picks[[#This Row],[position]],1,IF(C1752&gt;draft_picks[[#This Row],[position]],D1752+1,IF(C1752=draft_picks[[#This Row],[position]],D1752+1)))</f>
        <v>4</v>
      </c>
      <c r="E1753" t="s">
        <v>2520</v>
      </c>
      <c r="F1753" t="str">
        <f>IF(ISBLANK(draft_picks[[#This Row],[movie_id]]),"",_xlfn.XLOOKUP(draft_picks[[#This Row],[movie_id]],drafts.movies[id],drafts.movies[movie_title]))</f>
        <v>Waiting to Exhale</v>
      </c>
      <c r="G1753" s="3" t="s">
        <v>1173</v>
      </c>
      <c r="H1753" t="str">
        <f>IF(ISBLANK(draft_picks[[#This Row],[drafter_id]]),"",_xlfn.XLOOKUP(draft_picks[[#This Row],[drafter_id]],drafters[id],drafters[name]))</f>
        <v>Angelique Jackson</v>
      </c>
      <c r="J1753" t="str">
        <f>IF(ISBLANK(draft_picks[[#This Row],[drafter_team_id]]),"",_xlfn.XLOOKUP(draft_picks[[#This Row],[drafter_team_id]],drafter_teams[id],drafter_teams[name]))</f>
        <v/>
      </c>
      <c r="K1753" s="3" t="s">
        <v>15484</v>
      </c>
      <c r="L1753" t="s">
        <v>861</v>
      </c>
      <c r="M1753" t="str">
        <f>IF(OR(ISBLANK(draft_picks[[#This Row],[veto_drafter_id]]),draft_picks[[#This Row],[veto_drafter_id]]=""),"",_xlfn.XLOOKUP(draft_picks[[#This Row],[veto_drafter_id]],drafters[id],drafters[name]))</f>
        <v>Carla Renata</v>
      </c>
      <c r="N1753" t="s">
        <v>15497</v>
      </c>
      <c r="O1753" t="str">
        <f>IF(OR(ISBLANK(draft_picks[[#This Row],[veto_drafter_team_id]]),draft_picks[[#This Row],[veto_drafter_team_id]]=""),"",_xlfn.XLOOKUP(draft_picks[[#This Row],[veto_drafter_team_id]],drafter_teams[id],drafter_teams[name]))</f>
        <v/>
      </c>
      <c r="Q1753" t="s">
        <v>15497</v>
      </c>
      <c r="R1753" t="str">
        <f>IF(OR(ISBLANK(draft_picks[[#This Row],[veto_override_drafter_id]]),draft_picks[[#This Row],[veto_override_drafter_id]]=""),"",_xlfn.XLOOKUP(draft_picks[[#This Row],[veto_override_drafter_id]],drafters[id],drafters[name]))</f>
        <v/>
      </c>
      <c r="S1753" t="s">
        <v>15497</v>
      </c>
      <c r="T1753" t="str">
        <f>IF(OR(ISBLANK(draft_picks[[#This Row],[veto_override_team_id]]),draft_picks[[#This Row],[veto_override_team_id]]=""),"",_xlfn.XLOOKUP(draft_picks[[#This Row],[veto_override_team_id]],drafter_teams[id],drafter_teams[name]))</f>
        <v/>
      </c>
    </row>
    <row r="1754" spans="1:20" x14ac:dyDescent="0.25">
      <c r="A1754" t="s">
        <v>564</v>
      </c>
      <c r="B1754" t="str">
        <f>_xlfn.XLOOKUP(draft_picks[[#This Row],[draft_id]],drafts[id],drafts[title])</f>
        <v>Black Love</v>
      </c>
      <c r="C1754" s="3">
        <v>5</v>
      </c>
      <c r="D1754">
        <f>IF(C1753&lt;draft_picks[[#This Row],[position]],1,IF(C1753&gt;draft_picks[[#This Row],[position]],D1753+1,IF(C1753=draft_picks[[#This Row],[position]],D1753+1)))</f>
        <v>5</v>
      </c>
      <c r="E1754" t="s">
        <v>4338</v>
      </c>
      <c r="F1754" t="str">
        <f>IF(ISBLANK(draft_picks[[#This Row],[movie_id]]),"",_xlfn.XLOOKUP(draft_picks[[#This Row],[movie_id]],drafts.movies[id],drafts.movies[movie_title]))</f>
        <v>Boomerang</v>
      </c>
      <c r="G1754" s="3" t="s">
        <v>1173</v>
      </c>
      <c r="H1754" t="str">
        <f>IF(ISBLANK(draft_picks[[#This Row],[drafter_id]]),"",_xlfn.XLOOKUP(draft_picks[[#This Row],[drafter_id]],drafters[id],drafters[name]))</f>
        <v>Angelique Jackson</v>
      </c>
      <c r="J1754" t="str">
        <f>IF(ISBLANK(draft_picks[[#This Row],[drafter_team_id]]),"",_xlfn.XLOOKUP(draft_picks[[#This Row],[drafter_team_id]],drafter_teams[id],drafter_teams[name]))</f>
        <v/>
      </c>
      <c r="K1754" s="3" t="s">
        <v>15497</v>
      </c>
      <c r="L1754" t="s">
        <v>15497</v>
      </c>
      <c r="M1754" t="str">
        <f>IF(OR(ISBLANK(draft_picks[[#This Row],[veto_drafter_id]]),draft_picks[[#This Row],[veto_drafter_id]]=""),"",_xlfn.XLOOKUP(draft_picks[[#This Row],[veto_drafter_id]],drafters[id],drafters[name]))</f>
        <v/>
      </c>
      <c r="N1754" t="s">
        <v>15497</v>
      </c>
      <c r="O1754" t="str">
        <f>IF(OR(ISBLANK(draft_picks[[#This Row],[veto_drafter_team_id]]),draft_picks[[#This Row],[veto_drafter_team_id]]=""),"",_xlfn.XLOOKUP(draft_picks[[#This Row],[veto_drafter_team_id]],drafter_teams[id],drafter_teams[name]))</f>
        <v/>
      </c>
      <c r="Q1754" t="s">
        <v>15497</v>
      </c>
      <c r="R1754" t="str">
        <f>IF(OR(ISBLANK(draft_picks[[#This Row],[veto_override_drafter_id]]),draft_picks[[#This Row],[veto_override_drafter_id]]=""),"",_xlfn.XLOOKUP(draft_picks[[#This Row],[veto_override_drafter_id]],drafters[id],drafters[name]))</f>
        <v/>
      </c>
      <c r="S1754" t="s">
        <v>15497</v>
      </c>
      <c r="T1754" t="str">
        <f>IF(OR(ISBLANK(draft_picks[[#This Row],[veto_override_team_id]]),draft_picks[[#This Row],[veto_override_team_id]]=""),"",_xlfn.XLOOKUP(draft_picks[[#This Row],[veto_override_team_id]],drafter_teams[id],drafter_teams[name]))</f>
        <v/>
      </c>
    </row>
    <row r="1755" spans="1:20" x14ac:dyDescent="0.25">
      <c r="A1755" t="s">
        <v>564</v>
      </c>
      <c r="B1755" t="str">
        <f>_xlfn.XLOOKUP(draft_picks[[#This Row],[draft_id]],drafts[id],drafts[title])</f>
        <v>Black Love</v>
      </c>
      <c r="C1755" s="3">
        <v>4</v>
      </c>
      <c r="D1755">
        <f>IF(C1754&lt;draft_picks[[#This Row],[position]],1,IF(C1754&gt;draft_picks[[#This Row],[position]],D1754+1,IF(C1754=draft_picks[[#This Row],[position]],D1754+1)))</f>
        <v>6</v>
      </c>
      <c r="E1755" t="s">
        <v>4035</v>
      </c>
      <c r="F1755" t="str">
        <f>IF(ISBLANK(draft_picks[[#This Row],[movie_id]]),"",_xlfn.XLOOKUP(draft_picks[[#This Row],[movie_id]],drafts.movies[id],drafts.movies[movie_title]))</f>
        <v>Brown Sugar</v>
      </c>
      <c r="G1755" s="3" t="s">
        <v>861</v>
      </c>
      <c r="H1755" t="str">
        <f>IF(ISBLANK(draft_picks[[#This Row],[drafter_id]]),"",_xlfn.XLOOKUP(draft_picks[[#This Row],[drafter_id]],drafters[id],drafters[name]))</f>
        <v>Carla Renata</v>
      </c>
      <c r="J1755" t="str">
        <f>IF(ISBLANK(draft_picks[[#This Row],[drafter_team_id]]),"",_xlfn.XLOOKUP(draft_picks[[#This Row],[drafter_team_id]],drafter_teams[id],drafter_teams[name]))</f>
        <v/>
      </c>
      <c r="K1755" s="3" t="s">
        <v>15497</v>
      </c>
      <c r="L1755" t="s">
        <v>15497</v>
      </c>
      <c r="M1755" t="str">
        <f>IF(OR(ISBLANK(draft_picks[[#This Row],[veto_drafter_id]]),draft_picks[[#This Row],[veto_drafter_id]]=""),"",_xlfn.XLOOKUP(draft_picks[[#This Row],[veto_drafter_id]],drafters[id],drafters[name]))</f>
        <v/>
      </c>
      <c r="N1755" t="s">
        <v>15497</v>
      </c>
      <c r="O1755" t="str">
        <f>IF(OR(ISBLANK(draft_picks[[#This Row],[veto_drafter_team_id]]),draft_picks[[#This Row],[veto_drafter_team_id]]=""),"",_xlfn.XLOOKUP(draft_picks[[#This Row],[veto_drafter_team_id]],drafter_teams[id],drafter_teams[name]))</f>
        <v/>
      </c>
      <c r="Q1755" t="s">
        <v>15497</v>
      </c>
      <c r="R1755" t="str">
        <f>IF(OR(ISBLANK(draft_picks[[#This Row],[veto_override_drafter_id]]),draft_picks[[#This Row],[veto_override_drafter_id]]=""),"",_xlfn.XLOOKUP(draft_picks[[#This Row],[veto_override_drafter_id]],drafters[id],drafters[name]))</f>
        <v/>
      </c>
      <c r="S1755" t="s">
        <v>15497</v>
      </c>
      <c r="T1755" t="str">
        <f>IF(OR(ISBLANK(draft_picks[[#This Row],[veto_override_team_id]]),draft_picks[[#This Row],[veto_override_team_id]]=""),"",_xlfn.XLOOKUP(draft_picks[[#This Row],[veto_override_team_id]],drafter_teams[id],drafter_teams[name]))</f>
        <v/>
      </c>
    </row>
    <row r="1756" spans="1:20" x14ac:dyDescent="0.25">
      <c r="A1756" t="s">
        <v>564</v>
      </c>
      <c r="B1756" t="str">
        <f>_xlfn.XLOOKUP(draft_picks[[#This Row],[draft_id]],drafts[id],drafts[title])</f>
        <v>Black Love</v>
      </c>
      <c r="C1756" s="3">
        <v>3</v>
      </c>
      <c r="D1756">
        <f>IF(C1755&lt;draft_picks[[#This Row],[position]],1,IF(C1755&gt;draft_picks[[#This Row],[position]],D1755+1,IF(C1755=draft_picks[[#This Row],[position]],D1755+1)))</f>
        <v>7</v>
      </c>
      <c r="E1756" t="s">
        <v>5408</v>
      </c>
      <c r="F1756" t="str">
        <f>IF(ISBLANK(draft_picks[[#This Row],[movie_id]]),"",_xlfn.XLOOKUP(draft_picks[[#This Row],[movie_id]],drafts.movies[id],drafts.movies[movie_title]))</f>
        <v>If Beale Street Could Talk</v>
      </c>
      <c r="G1756" s="3" t="s">
        <v>1173</v>
      </c>
      <c r="H1756" t="str">
        <f>IF(ISBLANK(draft_picks[[#This Row],[drafter_id]]),"",_xlfn.XLOOKUP(draft_picks[[#This Row],[drafter_id]],drafters[id],drafters[name]))</f>
        <v>Angelique Jackson</v>
      </c>
      <c r="J1756" t="str">
        <f>IF(ISBLANK(draft_picks[[#This Row],[drafter_team_id]]),"",_xlfn.XLOOKUP(draft_picks[[#This Row],[drafter_team_id]],drafter_teams[id],drafter_teams[name]))</f>
        <v/>
      </c>
      <c r="K1756" s="3" t="s">
        <v>15497</v>
      </c>
      <c r="L1756" t="s">
        <v>15497</v>
      </c>
      <c r="M1756" t="str">
        <f>IF(OR(ISBLANK(draft_picks[[#This Row],[veto_drafter_id]]),draft_picks[[#This Row],[veto_drafter_id]]=""),"",_xlfn.XLOOKUP(draft_picks[[#This Row],[veto_drafter_id]],drafters[id],drafters[name]))</f>
        <v/>
      </c>
      <c r="N1756" t="s">
        <v>15497</v>
      </c>
      <c r="O1756" t="str">
        <f>IF(OR(ISBLANK(draft_picks[[#This Row],[veto_drafter_team_id]]),draft_picks[[#This Row],[veto_drafter_team_id]]=""),"",_xlfn.XLOOKUP(draft_picks[[#This Row],[veto_drafter_team_id]],drafter_teams[id],drafter_teams[name]))</f>
        <v/>
      </c>
      <c r="Q1756" t="s">
        <v>15497</v>
      </c>
      <c r="R1756" t="str">
        <f>IF(OR(ISBLANK(draft_picks[[#This Row],[veto_override_drafter_id]]),draft_picks[[#This Row],[veto_override_drafter_id]]=""),"",_xlfn.XLOOKUP(draft_picks[[#This Row],[veto_override_drafter_id]],drafters[id],drafters[name]))</f>
        <v/>
      </c>
      <c r="S1756" t="s">
        <v>15497</v>
      </c>
      <c r="T1756" t="str">
        <f>IF(OR(ISBLANK(draft_picks[[#This Row],[veto_override_team_id]]),draft_picks[[#This Row],[veto_override_team_id]]=""),"",_xlfn.XLOOKUP(draft_picks[[#This Row],[veto_override_team_id]],drafter_teams[id],drafter_teams[name]))</f>
        <v/>
      </c>
    </row>
    <row r="1757" spans="1:20" x14ac:dyDescent="0.25">
      <c r="A1757" t="s">
        <v>564</v>
      </c>
      <c r="B1757" t="str">
        <f>_xlfn.XLOOKUP(draft_picks[[#This Row],[draft_id]],drafts[id],drafts[title])</f>
        <v>Black Love</v>
      </c>
      <c r="C1757" s="3">
        <v>2</v>
      </c>
      <c r="D1757">
        <f>IF(C1756&lt;draft_picks[[#This Row],[position]],1,IF(C1756&gt;draft_picks[[#This Row],[position]],D1756+1,IF(C1756=draft_picks[[#This Row],[position]],D1756+1)))</f>
        <v>8</v>
      </c>
      <c r="E1757" t="s">
        <v>1886</v>
      </c>
      <c r="F1757" t="str">
        <f>IF(ISBLANK(draft_picks[[#This Row],[movie_id]]),"",_xlfn.XLOOKUP(draft_picks[[#This Row],[movie_id]],drafts.movies[id],drafts.movies[movie_title]))</f>
        <v>How Stella Got Her Groove Back</v>
      </c>
      <c r="G1757" s="3" t="s">
        <v>861</v>
      </c>
      <c r="H1757" t="str">
        <f>IF(ISBLANK(draft_picks[[#This Row],[drafter_id]]),"",_xlfn.XLOOKUP(draft_picks[[#This Row],[drafter_id]],drafters[id],drafters[name]))</f>
        <v>Carla Renata</v>
      </c>
      <c r="J1757" t="str">
        <f>IF(ISBLANK(draft_picks[[#This Row],[drafter_team_id]]),"",_xlfn.XLOOKUP(draft_picks[[#This Row],[drafter_team_id]],drafter_teams[id],drafter_teams[name]))</f>
        <v/>
      </c>
      <c r="K1757" s="3" t="s">
        <v>15497</v>
      </c>
      <c r="L1757" t="s">
        <v>15497</v>
      </c>
      <c r="M1757" t="str">
        <f>IF(OR(ISBLANK(draft_picks[[#This Row],[veto_drafter_id]]),draft_picks[[#This Row],[veto_drafter_id]]=""),"",_xlfn.XLOOKUP(draft_picks[[#This Row],[veto_drafter_id]],drafters[id],drafters[name]))</f>
        <v/>
      </c>
      <c r="N1757" t="s">
        <v>15497</v>
      </c>
      <c r="O1757" t="str">
        <f>IF(OR(ISBLANK(draft_picks[[#This Row],[veto_drafter_team_id]]),draft_picks[[#This Row],[veto_drafter_team_id]]=""),"",_xlfn.XLOOKUP(draft_picks[[#This Row],[veto_drafter_team_id]],drafter_teams[id],drafter_teams[name]))</f>
        <v/>
      </c>
      <c r="Q1757" t="s">
        <v>15497</v>
      </c>
      <c r="R1757" t="str">
        <f>IF(OR(ISBLANK(draft_picks[[#This Row],[veto_override_drafter_id]]),draft_picks[[#This Row],[veto_override_drafter_id]]=""),"",_xlfn.XLOOKUP(draft_picks[[#This Row],[veto_override_drafter_id]],drafters[id],drafters[name]))</f>
        <v/>
      </c>
      <c r="S1757" t="s">
        <v>15497</v>
      </c>
      <c r="T1757" t="str">
        <f>IF(OR(ISBLANK(draft_picks[[#This Row],[veto_override_team_id]]),draft_picks[[#This Row],[veto_override_team_id]]=""),"",_xlfn.XLOOKUP(draft_picks[[#This Row],[veto_override_team_id]],drafter_teams[id],drafter_teams[name]))</f>
        <v/>
      </c>
    </row>
    <row r="1758" spans="1:20" x14ac:dyDescent="0.25">
      <c r="A1758" t="s">
        <v>564</v>
      </c>
      <c r="B1758" t="str">
        <f>_xlfn.XLOOKUP(draft_picks[[#This Row],[draft_id]],drafts[id],drafts[title])</f>
        <v>Black Love</v>
      </c>
      <c r="C1758" s="3">
        <v>1</v>
      </c>
      <c r="D1758">
        <f>IF(C1757&lt;draft_picks[[#This Row],[position]],1,IF(C1757&gt;draft_picks[[#This Row],[position]],D1757+1,IF(C1757=draft_picks[[#This Row],[position]],D1757+1)))</f>
        <v>9</v>
      </c>
      <c r="E1758" t="s">
        <v>3849</v>
      </c>
      <c r="F1758" t="str">
        <f>IF(ISBLANK(draft_picks[[#This Row],[movie_id]]),"",_xlfn.XLOOKUP(draft_picks[[#This Row],[movie_id]],drafts.movies[id],drafts.movies[movie_title]))</f>
        <v>Love &amp; Basketball</v>
      </c>
      <c r="G1758" s="3" t="s">
        <v>1173</v>
      </c>
      <c r="H1758" t="str">
        <f>IF(ISBLANK(draft_picks[[#This Row],[drafter_id]]),"",_xlfn.XLOOKUP(draft_picks[[#This Row],[drafter_id]],drafters[id],drafters[name]))</f>
        <v>Angelique Jackson</v>
      </c>
      <c r="J1758" t="str">
        <f>IF(ISBLANK(draft_picks[[#This Row],[drafter_team_id]]),"",_xlfn.XLOOKUP(draft_picks[[#This Row],[drafter_team_id]],drafter_teams[id],drafter_teams[name]))</f>
        <v/>
      </c>
      <c r="K1758" s="3" t="s">
        <v>15497</v>
      </c>
      <c r="L1758" t="s">
        <v>15497</v>
      </c>
      <c r="M1758" t="str">
        <f>IF(OR(ISBLANK(draft_picks[[#This Row],[veto_drafter_id]]),draft_picks[[#This Row],[veto_drafter_id]]=""),"",_xlfn.XLOOKUP(draft_picks[[#This Row],[veto_drafter_id]],drafters[id],drafters[name]))</f>
        <v/>
      </c>
      <c r="N1758" t="s">
        <v>15497</v>
      </c>
      <c r="O1758" t="str">
        <f>IF(OR(ISBLANK(draft_picks[[#This Row],[veto_drafter_team_id]]),draft_picks[[#This Row],[veto_drafter_team_id]]=""),"",_xlfn.XLOOKUP(draft_picks[[#This Row],[veto_drafter_team_id]],drafter_teams[id],drafter_teams[name]))</f>
        <v/>
      </c>
      <c r="Q1758" t="s">
        <v>15497</v>
      </c>
      <c r="R1758" t="str">
        <f>IF(OR(ISBLANK(draft_picks[[#This Row],[veto_override_drafter_id]]),draft_picks[[#This Row],[veto_override_drafter_id]]=""),"",_xlfn.XLOOKUP(draft_picks[[#This Row],[veto_override_drafter_id]],drafters[id],drafters[name]))</f>
        <v/>
      </c>
      <c r="S1758" t="s">
        <v>15497</v>
      </c>
      <c r="T1758" t="str">
        <f>IF(OR(ISBLANK(draft_picks[[#This Row],[veto_override_team_id]]),draft_picks[[#This Row],[veto_override_team_id]]=""),"",_xlfn.XLOOKUP(draft_picks[[#This Row],[veto_override_team_id]],drafter_teams[id],drafter_teams[name]))</f>
        <v/>
      </c>
    </row>
    <row r="1759" spans="1:20" x14ac:dyDescent="0.25">
      <c r="A1759" t="s">
        <v>186</v>
      </c>
      <c r="B1759" t="str">
        <f>_xlfn.XLOOKUP(draft_picks[[#This Row],[draft_id]],drafts[id],drafts[title])</f>
        <v>Will Smith</v>
      </c>
      <c r="C1759" s="3">
        <v>7</v>
      </c>
      <c r="D1759">
        <f>IF(C1758&lt;draft_picks[[#This Row],[position]],1,IF(C1758&gt;draft_picks[[#This Row],[position]],D1758+1,IF(C1758=draft_picks[[#This Row],[position]],D1758+1)))</f>
        <v>1</v>
      </c>
      <c r="E1759" t="s">
        <v>3684</v>
      </c>
      <c r="F1759" t="str">
        <f>IF(ISBLANK(draft_picks[[#This Row],[movie_id]]),"",_xlfn.XLOOKUP(draft_picks[[#This Row],[movie_id]],drafts.movies[id],drafts.movies[movie_title]))</f>
        <v>Independence Day</v>
      </c>
      <c r="G1759" s="3" t="s">
        <v>913</v>
      </c>
      <c r="H1759" t="str">
        <f>IF(ISBLANK(draft_picks[[#This Row],[drafter_id]]),"",_xlfn.XLOOKUP(draft_picks[[#This Row],[drafter_id]],drafters[id],drafters[name]))</f>
        <v>Chancellor Agard</v>
      </c>
      <c r="J1759" t="str">
        <f>IF(ISBLANK(draft_picks[[#This Row],[drafter_team_id]]),"",_xlfn.XLOOKUP(draft_picks[[#This Row],[drafter_team_id]],drafter_teams[id],drafter_teams[name]))</f>
        <v/>
      </c>
      <c r="K1759" s="3" t="s">
        <v>15497</v>
      </c>
      <c r="L1759" t="s">
        <v>15497</v>
      </c>
      <c r="M1759" t="str">
        <f>IF(OR(ISBLANK(draft_picks[[#This Row],[veto_drafter_id]]),draft_picks[[#This Row],[veto_drafter_id]]=""),"",_xlfn.XLOOKUP(draft_picks[[#This Row],[veto_drafter_id]],drafters[id],drafters[name]))</f>
        <v/>
      </c>
      <c r="N1759" t="s">
        <v>15497</v>
      </c>
      <c r="O1759" t="str">
        <f>IF(OR(ISBLANK(draft_picks[[#This Row],[veto_drafter_team_id]]),draft_picks[[#This Row],[veto_drafter_team_id]]=""),"",_xlfn.XLOOKUP(draft_picks[[#This Row],[veto_drafter_team_id]],drafter_teams[id],drafter_teams[name]))</f>
        <v/>
      </c>
      <c r="Q1759" t="s">
        <v>15497</v>
      </c>
      <c r="R1759" t="str">
        <f>IF(OR(ISBLANK(draft_picks[[#This Row],[veto_override_drafter_id]]),draft_picks[[#This Row],[veto_override_drafter_id]]=""),"",_xlfn.XLOOKUP(draft_picks[[#This Row],[veto_override_drafter_id]],drafters[id],drafters[name]))</f>
        <v/>
      </c>
      <c r="S1759" t="s">
        <v>15497</v>
      </c>
      <c r="T1759" t="str">
        <f>IF(OR(ISBLANK(draft_picks[[#This Row],[veto_override_team_id]]),draft_picks[[#This Row],[veto_override_team_id]]=""),"",_xlfn.XLOOKUP(draft_picks[[#This Row],[veto_override_team_id]],drafter_teams[id],drafter_teams[name]))</f>
        <v/>
      </c>
    </row>
    <row r="1760" spans="1:20" x14ac:dyDescent="0.25">
      <c r="A1760" t="s">
        <v>186</v>
      </c>
      <c r="B1760" t="str">
        <f>_xlfn.XLOOKUP(draft_picks[[#This Row],[draft_id]],drafts[id],drafts[title])</f>
        <v>Will Smith</v>
      </c>
      <c r="C1760" s="3">
        <v>6</v>
      </c>
      <c r="D1760">
        <f>IF(C1759&lt;draft_picks[[#This Row],[position]],1,IF(C1759&gt;draft_picks[[#This Row],[position]],D1759+1,IF(C1759=draft_picks[[#This Row],[position]],D1759+1)))</f>
        <v>2</v>
      </c>
      <c r="E1760" t="s">
        <v>5650</v>
      </c>
      <c r="F1760" t="str">
        <f>IF(ISBLANK(draft_picks[[#This Row],[movie_id]]),"",_xlfn.XLOOKUP(draft_picks[[#This Row],[movie_id]],drafts.movies[id],drafts.movies[movie_title]))</f>
        <v>Enemy of the State</v>
      </c>
      <c r="G1760" s="3" t="s">
        <v>913</v>
      </c>
      <c r="H1760" t="str">
        <f>IF(ISBLANK(draft_picks[[#This Row],[drafter_id]]),"",_xlfn.XLOOKUP(draft_picks[[#This Row],[drafter_id]],drafters[id],drafters[name]))</f>
        <v>Chancellor Agard</v>
      </c>
      <c r="J1760" t="str">
        <f>IF(ISBLANK(draft_picks[[#This Row],[drafter_team_id]]),"",_xlfn.XLOOKUP(draft_picks[[#This Row],[drafter_team_id]],drafter_teams[id],drafter_teams[name]))</f>
        <v/>
      </c>
      <c r="K1760" s="3" t="s">
        <v>15497</v>
      </c>
      <c r="L1760" t="s">
        <v>15497</v>
      </c>
      <c r="M1760" t="str">
        <f>IF(OR(ISBLANK(draft_picks[[#This Row],[veto_drafter_id]]),draft_picks[[#This Row],[veto_drafter_id]]=""),"",_xlfn.XLOOKUP(draft_picks[[#This Row],[veto_drafter_id]],drafters[id],drafters[name]))</f>
        <v/>
      </c>
      <c r="N1760" t="s">
        <v>15497</v>
      </c>
      <c r="O1760" t="str">
        <f>IF(OR(ISBLANK(draft_picks[[#This Row],[veto_drafter_team_id]]),draft_picks[[#This Row],[veto_drafter_team_id]]=""),"",_xlfn.XLOOKUP(draft_picks[[#This Row],[veto_drafter_team_id]],drafter_teams[id],drafter_teams[name]))</f>
        <v/>
      </c>
      <c r="Q1760" t="s">
        <v>15497</v>
      </c>
      <c r="R1760" t="str">
        <f>IF(OR(ISBLANK(draft_picks[[#This Row],[veto_override_drafter_id]]),draft_picks[[#This Row],[veto_override_drafter_id]]=""),"",_xlfn.XLOOKUP(draft_picks[[#This Row],[veto_override_drafter_id]],drafters[id],drafters[name]))</f>
        <v/>
      </c>
      <c r="S1760" t="s">
        <v>15497</v>
      </c>
      <c r="T1760" t="str">
        <f>IF(OR(ISBLANK(draft_picks[[#This Row],[veto_override_team_id]]),draft_picks[[#This Row],[veto_override_team_id]]=""),"",_xlfn.XLOOKUP(draft_picks[[#This Row],[veto_override_team_id]],drafter_teams[id],drafter_teams[name]))</f>
        <v/>
      </c>
    </row>
    <row r="1761" spans="1:20" x14ac:dyDescent="0.25">
      <c r="A1761" t="s">
        <v>186</v>
      </c>
      <c r="B1761" t="str">
        <f>_xlfn.XLOOKUP(draft_picks[[#This Row],[draft_id]],drafts[id],drafts[title])</f>
        <v>Will Smith</v>
      </c>
      <c r="C1761" s="3">
        <v>5</v>
      </c>
      <c r="D1761">
        <f>IF(C1760&lt;draft_picks[[#This Row],[position]],1,IF(C1760&gt;draft_picks[[#This Row],[position]],D1760+1,IF(C1760=draft_picks[[#This Row],[position]],D1760+1)))</f>
        <v>3</v>
      </c>
      <c r="E1761" t="s">
        <v>6285</v>
      </c>
      <c r="F1761" t="str">
        <f>IF(ISBLANK(draft_picks[[#This Row],[movie_id]]),"",_xlfn.XLOOKUP(draft_picks[[#This Row],[movie_id]],drafts.movies[id],drafts.movies[movie_title]))</f>
        <v>I Am Legend</v>
      </c>
      <c r="G1761" s="3" t="s">
        <v>1075</v>
      </c>
      <c r="H1761" t="str">
        <f>IF(ISBLANK(draft_picks[[#This Row],[drafter_id]]),"",_xlfn.XLOOKUP(draft_picks[[#This Row],[drafter_id]],drafters[id],drafters[name]))</f>
        <v>Derek Lawrence</v>
      </c>
      <c r="J1761" t="str">
        <f>IF(ISBLANK(draft_picks[[#This Row],[drafter_team_id]]),"",_xlfn.XLOOKUP(draft_picks[[#This Row],[drafter_team_id]],drafter_teams[id],drafter_teams[name]))</f>
        <v/>
      </c>
      <c r="K1761" s="3" t="s">
        <v>15497</v>
      </c>
      <c r="L1761" t="s">
        <v>15497</v>
      </c>
      <c r="M1761" t="str">
        <f>IF(OR(ISBLANK(draft_picks[[#This Row],[veto_drafter_id]]),draft_picks[[#This Row],[veto_drafter_id]]=""),"",_xlfn.XLOOKUP(draft_picks[[#This Row],[veto_drafter_id]],drafters[id],drafters[name]))</f>
        <v/>
      </c>
      <c r="N1761" t="s">
        <v>15497</v>
      </c>
      <c r="O1761" t="str">
        <f>IF(OR(ISBLANK(draft_picks[[#This Row],[veto_drafter_team_id]]),draft_picks[[#This Row],[veto_drafter_team_id]]=""),"",_xlfn.XLOOKUP(draft_picks[[#This Row],[veto_drafter_team_id]],drafter_teams[id],drafter_teams[name]))</f>
        <v/>
      </c>
      <c r="Q1761" t="s">
        <v>15497</v>
      </c>
      <c r="R1761" t="str">
        <f>IF(OR(ISBLANK(draft_picks[[#This Row],[veto_override_drafter_id]]),draft_picks[[#This Row],[veto_override_drafter_id]]=""),"",_xlfn.XLOOKUP(draft_picks[[#This Row],[veto_override_drafter_id]],drafters[id],drafters[name]))</f>
        <v/>
      </c>
      <c r="S1761" t="s">
        <v>15497</v>
      </c>
      <c r="T1761" t="str">
        <f>IF(OR(ISBLANK(draft_picks[[#This Row],[veto_override_team_id]]),draft_picks[[#This Row],[veto_override_team_id]]=""),"",_xlfn.XLOOKUP(draft_picks[[#This Row],[veto_override_team_id]],drafter_teams[id],drafter_teams[name]))</f>
        <v/>
      </c>
    </row>
    <row r="1762" spans="1:20" x14ac:dyDescent="0.25">
      <c r="A1762" t="s">
        <v>186</v>
      </c>
      <c r="B1762" t="str">
        <f>_xlfn.XLOOKUP(draft_picks[[#This Row],[draft_id]],drafts[id],drafts[title])</f>
        <v>Will Smith</v>
      </c>
      <c r="C1762" s="3">
        <v>4</v>
      </c>
      <c r="D1762">
        <f>IF(C1761&lt;draft_picks[[#This Row],[position]],1,IF(C1761&gt;draft_picks[[#This Row],[position]],D1761+1,IF(C1761=draft_picks[[#This Row],[position]],D1761+1)))</f>
        <v>4</v>
      </c>
      <c r="E1762" t="s">
        <v>4050</v>
      </c>
      <c r="F1762" t="str">
        <f>IF(ISBLANK(draft_picks[[#This Row],[movie_id]]),"",_xlfn.XLOOKUP(draft_picks[[#This Row],[movie_id]],drafts.movies[id],drafts.movies[movie_title]))</f>
        <v>Six Degrees of Separation</v>
      </c>
      <c r="G1762" s="3" t="s">
        <v>913</v>
      </c>
      <c r="H1762" t="str">
        <f>IF(ISBLANK(draft_picks[[#This Row],[drafter_id]]),"",_xlfn.XLOOKUP(draft_picks[[#This Row],[drafter_id]],drafters[id],drafters[name]))</f>
        <v>Chancellor Agard</v>
      </c>
      <c r="J1762" t="str">
        <f>IF(ISBLANK(draft_picks[[#This Row],[drafter_team_id]]),"",_xlfn.XLOOKUP(draft_picks[[#This Row],[drafter_team_id]],drafter_teams[id],drafter_teams[name]))</f>
        <v/>
      </c>
      <c r="K1762" s="3" t="s">
        <v>15484</v>
      </c>
      <c r="L1762" t="s">
        <v>1075</v>
      </c>
      <c r="M1762" t="str">
        <f>IF(OR(ISBLANK(draft_picks[[#This Row],[veto_drafter_id]]),draft_picks[[#This Row],[veto_drafter_id]]=""),"",_xlfn.XLOOKUP(draft_picks[[#This Row],[veto_drafter_id]],drafters[id],drafters[name]))</f>
        <v>Derek Lawrence</v>
      </c>
      <c r="N1762" t="s">
        <v>15497</v>
      </c>
      <c r="O1762" t="str">
        <f>IF(OR(ISBLANK(draft_picks[[#This Row],[veto_drafter_team_id]]),draft_picks[[#This Row],[veto_drafter_team_id]]=""),"",_xlfn.XLOOKUP(draft_picks[[#This Row],[veto_drafter_team_id]],drafter_teams[id],drafter_teams[name]))</f>
        <v/>
      </c>
      <c r="Q1762" t="s">
        <v>15497</v>
      </c>
      <c r="R1762" t="str">
        <f>IF(OR(ISBLANK(draft_picks[[#This Row],[veto_override_drafter_id]]),draft_picks[[#This Row],[veto_override_drafter_id]]=""),"",_xlfn.XLOOKUP(draft_picks[[#This Row],[veto_override_drafter_id]],drafters[id],drafters[name]))</f>
        <v/>
      </c>
      <c r="S1762" t="s">
        <v>15497</v>
      </c>
      <c r="T1762" t="str">
        <f>IF(OR(ISBLANK(draft_picks[[#This Row],[veto_override_team_id]]),draft_picks[[#This Row],[veto_override_team_id]]=""),"",_xlfn.XLOOKUP(draft_picks[[#This Row],[veto_override_team_id]],drafter_teams[id],drafter_teams[name]))</f>
        <v/>
      </c>
    </row>
    <row r="1763" spans="1:20" x14ac:dyDescent="0.25">
      <c r="A1763" t="s">
        <v>186</v>
      </c>
      <c r="B1763" t="str">
        <f>_xlfn.XLOOKUP(draft_picks[[#This Row],[draft_id]],drafts[id],drafts[title])</f>
        <v>Will Smith</v>
      </c>
      <c r="C1763" s="3">
        <v>4</v>
      </c>
      <c r="D1763">
        <f>IF(C1762&lt;draft_picks[[#This Row],[position]],1,IF(C1762&gt;draft_picks[[#This Row],[position]],D1762+1,IF(C1762=draft_picks[[#This Row],[position]],D1762+1)))</f>
        <v>5</v>
      </c>
      <c r="E1763" t="s">
        <v>7993</v>
      </c>
      <c r="F1763" t="str">
        <f>IF(ISBLANK(draft_picks[[#This Row],[movie_id]]),"",_xlfn.XLOOKUP(draft_picks[[#This Row],[movie_id]],drafts.movies[id],drafts.movies[movie_title]))</f>
        <v>Hitch</v>
      </c>
      <c r="G1763" s="3" t="s">
        <v>913</v>
      </c>
      <c r="H1763" t="str">
        <f>IF(ISBLANK(draft_picks[[#This Row],[drafter_id]]),"",_xlfn.XLOOKUP(draft_picks[[#This Row],[drafter_id]],drafters[id],drafters[name]))</f>
        <v>Chancellor Agard</v>
      </c>
      <c r="J1763" t="str">
        <f>IF(ISBLANK(draft_picks[[#This Row],[drafter_team_id]]),"",_xlfn.XLOOKUP(draft_picks[[#This Row],[drafter_team_id]],drafter_teams[id],drafter_teams[name]))</f>
        <v/>
      </c>
      <c r="K1763" s="3" t="s">
        <v>15497</v>
      </c>
      <c r="L1763" t="s">
        <v>15497</v>
      </c>
      <c r="M1763" t="str">
        <f>IF(OR(ISBLANK(draft_picks[[#This Row],[veto_drafter_id]]),draft_picks[[#This Row],[veto_drafter_id]]=""),"",_xlfn.XLOOKUP(draft_picks[[#This Row],[veto_drafter_id]],drafters[id],drafters[name]))</f>
        <v/>
      </c>
      <c r="N1763" t="s">
        <v>15497</v>
      </c>
      <c r="O1763" t="str">
        <f>IF(OR(ISBLANK(draft_picks[[#This Row],[veto_drafter_team_id]]),draft_picks[[#This Row],[veto_drafter_team_id]]=""),"",_xlfn.XLOOKUP(draft_picks[[#This Row],[veto_drafter_team_id]],drafter_teams[id],drafter_teams[name]))</f>
        <v/>
      </c>
      <c r="Q1763" t="s">
        <v>15497</v>
      </c>
      <c r="R1763" t="str">
        <f>IF(OR(ISBLANK(draft_picks[[#This Row],[veto_override_drafter_id]]),draft_picks[[#This Row],[veto_override_drafter_id]]=""),"",_xlfn.XLOOKUP(draft_picks[[#This Row],[veto_override_drafter_id]],drafters[id],drafters[name]))</f>
        <v/>
      </c>
      <c r="S1763" t="s">
        <v>15497</v>
      </c>
      <c r="T1763" t="str">
        <f>IF(OR(ISBLANK(draft_picks[[#This Row],[veto_override_team_id]]),draft_picks[[#This Row],[veto_override_team_id]]=""),"",_xlfn.XLOOKUP(draft_picks[[#This Row],[veto_override_team_id]],drafter_teams[id],drafter_teams[name]))</f>
        <v/>
      </c>
    </row>
    <row r="1764" spans="1:20" x14ac:dyDescent="0.25">
      <c r="A1764" t="s">
        <v>186</v>
      </c>
      <c r="B1764" t="str">
        <f>_xlfn.XLOOKUP(draft_picks[[#This Row],[draft_id]],drafts[id],drafts[title])</f>
        <v>Will Smith</v>
      </c>
      <c r="C1764" s="3">
        <v>3</v>
      </c>
      <c r="D1764">
        <f>IF(C1763&lt;draft_picks[[#This Row],[position]],1,IF(C1763&gt;draft_picks[[#This Row],[position]],D1763+1,IF(C1763=draft_picks[[#This Row],[position]],D1763+1)))</f>
        <v>6</v>
      </c>
      <c r="E1764" t="s">
        <v>6075</v>
      </c>
      <c r="F1764" t="str">
        <f>IF(ISBLANK(draft_picks[[#This Row],[movie_id]]),"",_xlfn.XLOOKUP(draft_picks[[#This Row],[movie_id]],drafts.movies[id],drafts.movies[movie_title]))</f>
        <v>Bad Boys II</v>
      </c>
      <c r="G1764" s="3" t="s">
        <v>1075</v>
      </c>
      <c r="H1764" t="str">
        <f>IF(ISBLANK(draft_picks[[#This Row],[drafter_id]]),"",_xlfn.XLOOKUP(draft_picks[[#This Row],[drafter_id]],drafters[id],drafters[name]))</f>
        <v>Derek Lawrence</v>
      </c>
      <c r="J1764" t="str">
        <f>IF(ISBLANK(draft_picks[[#This Row],[drafter_team_id]]),"",_xlfn.XLOOKUP(draft_picks[[#This Row],[drafter_team_id]],drafter_teams[id],drafter_teams[name]))</f>
        <v/>
      </c>
      <c r="K1764" s="3" t="s">
        <v>15484</v>
      </c>
      <c r="L1764" t="s">
        <v>913</v>
      </c>
      <c r="M1764" t="str">
        <f>IF(OR(ISBLANK(draft_picks[[#This Row],[veto_drafter_id]]),draft_picks[[#This Row],[veto_drafter_id]]=""),"",_xlfn.XLOOKUP(draft_picks[[#This Row],[veto_drafter_id]],drafters[id],drafters[name]))</f>
        <v>Chancellor Agard</v>
      </c>
      <c r="N1764" t="s">
        <v>15497</v>
      </c>
      <c r="O1764" t="str">
        <f>IF(OR(ISBLANK(draft_picks[[#This Row],[veto_drafter_team_id]]),draft_picks[[#This Row],[veto_drafter_team_id]]=""),"",_xlfn.XLOOKUP(draft_picks[[#This Row],[veto_drafter_team_id]],drafter_teams[id],drafter_teams[name]))</f>
        <v/>
      </c>
      <c r="Q1764" t="s">
        <v>15497</v>
      </c>
      <c r="R1764" t="str">
        <f>IF(OR(ISBLANK(draft_picks[[#This Row],[veto_override_drafter_id]]),draft_picks[[#This Row],[veto_override_drafter_id]]=""),"",_xlfn.XLOOKUP(draft_picks[[#This Row],[veto_override_drafter_id]],drafters[id],drafters[name]))</f>
        <v/>
      </c>
      <c r="S1764" t="s">
        <v>15497</v>
      </c>
      <c r="T1764" t="str">
        <f>IF(OR(ISBLANK(draft_picks[[#This Row],[veto_override_team_id]]),draft_picks[[#This Row],[veto_override_team_id]]=""),"",_xlfn.XLOOKUP(draft_picks[[#This Row],[veto_override_team_id]],drafter_teams[id],drafter_teams[name]))</f>
        <v/>
      </c>
    </row>
    <row r="1765" spans="1:20" x14ac:dyDescent="0.25">
      <c r="A1765" t="s">
        <v>186</v>
      </c>
      <c r="B1765" t="str">
        <f>_xlfn.XLOOKUP(draft_picks[[#This Row],[draft_id]],drafts[id],drafts[title])</f>
        <v>Will Smith</v>
      </c>
      <c r="C1765" s="3">
        <v>3</v>
      </c>
      <c r="D1765">
        <f>IF(C1764&lt;draft_picks[[#This Row],[position]],1,IF(C1764&gt;draft_picks[[#This Row],[position]],D1764+1,IF(C1764=draft_picks[[#This Row],[position]],D1764+1)))</f>
        <v>7</v>
      </c>
      <c r="E1765" t="s">
        <v>4464</v>
      </c>
      <c r="F1765" t="str">
        <f>IF(ISBLANK(draft_picks[[#This Row],[movie_id]]),"",_xlfn.XLOOKUP(draft_picks[[#This Row],[movie_id]],drafts.movies[id],drafts.movies[movie_title]))</f>
        <v>Men in Black</v>
      </c>
      <c r="G1765" s="3" t="s">
        <v>1075</v>
      </c>
      <c r="H1765" t="str">
        <f>IF(ISBLANK(draft_picks[[#This Row],[drafter_id]]),"",_xlfn.XLOOKUP(draft_picks[[#This Row],[drafter_id]],drafters[id],drafters[name]))</f>
        <v>Derek Lawrence</v>
      </c>
      <c r="J1765" t="str">
        <f>IF(ISBLANK(draft_picks[[#This Row],[drafter_team_id]]),"",_xlfn.XLOOKUP(draft_picks[[#This Row],[drafter_team_id]],drafter_teams[id],drafter_teams[name]))</f>
        <v/>
      </c>
      <c r="K1765" s="3" t="s">
        <v>15497</v>
      </c>
      <c r="L1765" t="s">
        <v>15497</v>
      </c>
      <c r="M1765" t="str">
        <f>IF(OR(ISBLANK(draft_picks[[#This Row],[veto_drafter_id]]),draft_picks[[#This Row],[veto_drafter_id]]=""),"",_xlfn.XLOOKUP(draft_picks[[#This Row],[veto_drafter_id]],drafters[id],drafters[name]))</f>
        <v/>
      </c>
      <c r="N1765" t="s">
        <v>15497</v>
      </c>
      <c r="O1765" t="str">
        <f>IF(OR(ISBLANK(draft_picks[[#This Row],[veto_drafter_team_id]]),draft_picks[[#This Row],[veto_drafter_team_id]]=""),"",_xlfn.XLOOKUP(draft_picks[[#This Row],[veto_drafter_team_id]],drafter_teams[id],drafter_teams[name]))</f>
        <v/>
      </c>
      <c r="Q1765" t="s">
        <v>15497</v>
      </c>
      <c r="R1765" t="str">
        <f>IF(OR(ISBLANK(draft_picks[[#This Row],[veto_override_drafter_id]]),draft_picks[[#This Row],[veto_override_drafter_id]]=""),"",_xlfn.XLOOKUP(draft_picks[[#This Row],[veto_override_drafter_id]],drafters[id],drafters[name]))</f>
        <v/>
      </c>
      <c r="S1765" t="s">
        <v>15497</v>
      </c>
      <c r="T1765" t="str">
        <f>IF(OR(ISBLANK(draft_picks[[#This Row],[veto_override_team_id]]),draft_picks[[#This Row],[veto_override_team_id]]=""),"",_xlfn.XLOOKUP(draft_picks[[#This Row],[veto_override_team_id]],drafter_teams[id],drafter_teams[name]))</f>
        <v/>
      </c>
    </row>
    <row r="1766" spans="1:20" x14ac:dyDescent="0.25">
      <c r="A1766" t="s">
        <v>186</v>
      </c>
      <c r="B1766" t="str">
        <f>_xlfn.XLOOKUP(draft_picks[[#This Row],[draft_id]],drafts[id],drafts[title])</f>
        <v>Will Smith</v>
      </c>
      <c r="C1766" s="3">
        <v>2</v>
      </c>
      <c r="D1766">
        <f>IF(C1765&lt;draft_picks[[#This Row],[position]],1,IF(C1765&gt;draft_picks[[#This Row],[position]],D1765+1,IF(C1765=draft_picks[[#This Row],[position]],D1765+1)))</f>
        <v>8</v>
      </c>
      <c r="E1766" t="s">
        <v>3017</v>
      </c>
      <c r="F1766" t="str">
        <f>IF(ISBLANK(draft_picks[[#This Row],[movie_id]]),"",_xlfn.XLOOKUP(draft_picks[[#This Row],[movie_id]],drafts.movies[id],drafts.movies[movie_title]))</f>
        <v>Ali</v>
      </c>
      <c r="G1766" s="3" t="s">
        <v>913</v>
      </c>
      <c r="H1766" t="str">
        <f>IF(ISBLANK(draft_picks[[#This Row],[drafter_id]]),"",_xlfn.XLOOKUP(draft_picks[[#This Row],[drafter_id]],drafters[id],drafters[name]))</f>
        <v>Chancellor Agard</v>
      </c>
      <c r="J1766" t="str">
        <f>IF(ISBLANK(draft_picks[[#This Row],[drafter_team_id]]),"",_xlfn.XLOOKUP(draft_picks[[#This Row],[drafter_team_id]],drafter_teams[id],drafter_teams[name]))</f>
        <v/>
      </c>
      <c r="K1766" s="3" t="s">
        <v>15497</v>
      </c>
      <c r="L1766" t="s">
        <v>15497</v>
      </c>
      <c r="M1766" t="str">
        <f>IF(OR(ISBLANK(draft_picks[[#This Row],[veto_drafter_id]]),draft_picks[[#This Row],[veto_drafter_id]]=""),"",_xlfn.XLOOKUP(draft_picks[[#This Row],[veto_drafter_id]],drafters[id],drafters[name]))</f>
        <v/>
      </c>
      <c r="N1766" t="s">
        <v>15497</v>
      </c>
      <c r="O1766" t="str">
        <f>IF(OR(ISBLANK(draft_picks[[#This Row],[veto_drafter_team_id]]),draft_picks[[#This Row],[veto_drafter_team_id]]=""),"",_xlfn.XLOOKUP(draft_picks[[#This Row],[veto_drafter_team_id]],drafter_teams[id],drafter_teams[name]))</f>
        <v/>
      </c>
      <c r="Q1766" t="s">
        <v>15497</v>
      </c>
      <c r="R1766" t="str">
        <f>IF(OR(ISBLANK(draft_picks[[#This Row],[veto_override_drafter_id]]),draft_picks[[#This Row],[veto_override_drafter_id]]=""),"",_xlfn.XLOOKUP(draft_picks[[#This Row],[veto_override_drafter_id]],drafters[id],drafters[name]))</f>
        <v/>
      </c>
      <c r="S1766" t="s">
        <v>15497</v>
      </c>
      <c r="T1766" t="str">
        <f>IF(OR(ISBLANK(draft_picks[[#This Row],[veto_override_team_id]]),draft_picks[[#This Row],[veto_override_team_id]]=""),"",_xlfn.XLOOKUP(draft_picks[[#This Row],[veto_override_team_id]],drafter_teams[id],drafter_teams[name]))</f>
        <v/>
      </c>
    </row>
    <row r="1767" spans="1:20" x14ac:dyDescent="0.25">
      <c r="A1767" t="s">
        <v>186</v>
      </c>
      <c r="B1767" t="str">
        <f>_xlfn.XLOOKUP(draft_picks[[#This Row],[draft_id]],drafts[id],drafts[title])</f>
        <v>Will Smith</v>
      </c>
      <c r="C1767" s="3">
        <v>1</v>
      </c>
      <c r="D1767">
        <f>IF(C1766&lt;draft_picks[[#This Row],[position]],1,IF(C1766&gt;draft_picks[[#This Row],[position]],D1766+1,IF(C1766=draft_picks[[#This Row],[position]],D1766+1)))</f>
        <v>9</v>
      </c>
      <c r="E1767" t="s">
        <v>2733</v>
      </c>
      <c r="F1767" t="str">
        <f>IF(ISBLANK(draft_picks[[#This Row],[movie_id]]),"",_xlfn.XLOOKUP(draft_picks[[#This Row],[movie_id]],drafts.movies[id],drafts.movies[movie_title]))</f>
        <v>Bad Boys</v>
      </c>
      <c r="G1767" s="3" t="s">
        <v>1075</v>
      </c>
      <c r="H1767" t="str">
        <f>IF(ISBLANK(draft_picks[[#This Row],[drafter_id]]),"",_xlfn.XLOOKUP(draft_picks[[#This Row],[drafter_id]],drafters[id],drafters[name]))</f>
        <v>Derek Lawrence</v>
      </c>
      <c r="J1767" t="str">
        <f>IF(ISBLANK(draft_picks[[#This Row],[drafter_team_id]]),"",_xlfn.XLOOKUP(draft_picks[[#This Row],[drafter_team_id]],drafter_teams[id],drafter_teams[name]))</f>
        <v/>
      </c>
      <c r="K1767" s="3" t="s">
        <v>15497</v>
      </c>
      <c r="L1767" t="s">
        <v>15497</v>
      </c>
      <c r="M1767" t="str">
        <f>IF(OR(ISBLANK(draft_picks[[#This Row],[veto_drafter_id]]),draft_picks[[#This Row],[veto_drafter_id]]=""),"",_xlfn.XLOOKUP(draft_picks[[#This Row],[veto_drafter_id]],drafters[id],drafters[name]))</f>
        <v/>
      </c>
      <c r="N1767" t="s">
        <v>15497</v>
      </c>
      <c r="O1767" t="str">
        <f>IF(OR(ISBLANK(draft_picks[[#This Row],[veto_drafter_team_id]]),draft_picks[[#This Row],[veto_drafter_team_id]]=""),"",_xlfn.XLOOKUP(draft_picks[[#This Row],[veto_drafter_team_id]],drafter_teams[id],drafter_teams[name]))</f>
        <v/>
      </c>
      <c r="Q1767" t="s">
        <v>15497</v>
      </c>
      <c r="R1767" t="str">
        <f>IF(OR(ISBLANK(draft_picks[[#This Row],[veto_override_drafter_id]]),draft_picks[[#This Row],[veto_override_drafter_id]]=""),"",_xlfn.XLOOKUP(draft_picks[[#This Row],[veto_override_drafter_id]],drafters[id],drafters[name]))</f>
        <v/>
      </c>
      <c r="S1767" t="s">
        <v>15497</v>
      </c>
      <c r="T1767" t="str">
        <f>IF(OR(ISBLANK(draft_picks[[#This Row],[veto_override_team_id]]),draft_picks[[#This Row],[veto_override_team_id]]=""),"",_xlfn.XLOOKUP(draft_picks[[#This Row],[veto_override_team_id]],drafter_teams[id],drafter_teams[name]))</f>
        <v/>
      </c>
    </row>
    <row r="1768" spans="1:20" x14ac:dyDescent="0.25">
      <c r="A1768" t="s">
        <v>278</v>
      </c>
      <c r="B1768" t="str">
        <f>_xlfn.XLOOKUP(draft_picks[[#This Row],[draft_id]],drafts[id],drafts[title])</f>
        <v>Courtroom Movies</v>
      </c>
      <c r="C1768" s="3">
        <v>7</v>
      </c>
      <c r="D1768">
        <f>IF(C1767&lt;draft_picks[[#This Row],[position]],1,IF(C1767&gt;draft_picks[[#This Row],[position]],D1767+1,IF(C1767=draft_picks[[#This Row],[position]],D1767+1)))</f>
        <v>1</v>
      </c>
      <c r="E1768" t="s">
        <v>2356</v>
      </c>
      <c r="F1768" t="str">
        <f>IF(ISBLANK(draft_picks[[#This Row],[movie_id]]),"",_xlfn.XLOOKUP(draft_picks[[#This Row],[movie_id]],drafts.movies[id],drafts.movies[movie_title]))</f>
        <v>Primal Fear</v>
      </c>
      <c r="G1768" s="3" t="s">
        <v>875</v>
      </c>
      <c r="H1768" t="str">
        <f>IF(ISBLANK(draft_picks[[#This Row],[drafter_id]]),"",_xlfn.XLOOKUP(draft_picks[[#This Row],[drafter_id]],drafters[id],drafters[name]))</f>
        <v>Larry Zerner</v>
      </c>
      <c r="J1768" t="str">
        <f>IF(ISBLANK(draft_picks[[#This Row],[drafter_team_id]]),"",_xlfn.XLOOKUP(draft_picks[[#This Row],[drafter_team_id]],drafter_teams[id],drafter_teams[name]))</f>
        <v/>
      </c>
      <c r="K1768" s="3" t="s">
        <v>15497</v>
      </c>
      <c r="L1768" t="s">
        <v>15497</v>
      </c>
      <c r="M1768" t="str">
        <f>IF(OR(ISBLANK(draft_picks[[#This Row],[veto_drafter_id]]),draft_picks[[#This Row],[veto_drafter_id]]=""),"",_xlfn.XLOOKUP(draft_picks[[#This Row],[veto_drafter_id]],drafters[id],drafters[name]))</f>
        <v/>
      </c>
      <c r="N1768" t="s">
        <v>15497</v>
      </c>
      <c r="O1768" t="str">
        <f>IF(OR(ISBLANK(draft_picks[[#This Row],[veto_drafter_team_id]]),draft_picks[[#This Row],[veto_drafter_team_id]]=""),"",_xlfn.XLOOKUP(draft_picks[[#This Row],[veto_drafter_team_id]],drafter_teams[id],drafter_teams[name]))</f>
        <v/>
      </c>
      <c r="Q1768" t="s">
        <v>15497</v>
      </c>
      <c r="R1768" t="str">
        <f>IF(OR(ISBLANK(draft_picks[[#This Row],[veto_override_drafter_id]]),draft_picks[[#This Row],[veto_override_drafter_id]]=""),"",_xlfn.XLOOKUP(draft_picks[[#This Row],[veto_override_drafter_id]],drafters[id],drafters[name]))</f>
        <v/>
      </c>
      <c r="S1768" t="s">
        <v>15497</v>
      </c>
      <c r="T1768" t="str">
        <f>IF(OR(ISBLANK(draft_picks[[#This Row],[veto_override_team_id]]),draft_picks[[#This Row],[veto_override_team_id]]=""),"",_xlfn.XLOOKUP(draft_picks[[#This Row],[veto_override_team_id]],drafter_teams[id],drafter_teams[name]))</f>
        <v/>
      </c>
    </row>
    <row r="1769" spans="1:20" x14ac:dyDescent="0.25">
      <c r="A1769" t="s">
        <v>278</v>
      </c>
      <c r="B1769" t="str">
        <f>_xlfn.XLOOKUP(draft_picks[[#This Row],[draft_id]],drafts[id],drafts[title])</f>
        <v>Courtroom Movies</v>
      </c>
      <c r="C1769" s="3">
        <v>6</v>
      </c>
      <c r="D1769">
        <f>IF(C1768&lt;draft_picks[[#This Row],[position]],1,IF(C1768&gt;draft_picks[[#This Row],[position]],D1768+1,IF(C1768=draft_picks[[#This Row],[position]],D1768+1)))</f>
        <v>2</v>
      </c>
      <c r="E1769" t="s">
        <v>4635</v>
      </c>
      <c r="F1769" t="str">
        <f>IF(ISBLANK(draft_picks[[#This Row],[movie_id]]),"",_xlfn.XLOOKUP(draft_picks[[#This Row],[movie_id]],drafts.movies[id],drafts.movies[movie_title]))</f>
        <v>And Justice for All</v>
      </c>
      <c r="G1769" s="3" t="s">
        <v>875</v>
      </c>
      <c r="H1769" t="str">
        <f>IF(ISBLANK(draft_picks[[#This Row],[drafter_id]]),"",_xlfn.XLOOKUP(draft_picks[[#This Row],[drafter_id]],drafters[id],drafters[name]))</f>
        <v>Larry Zerner</v>
      </c>
      <c r="J1769" t="str">
        <f>IF(ISBLANK(draft_picks[[#This Row],[drafter_team_id]]),"",_xlfn.XLOOKUP(draft_picks[[#This Row],[drafter_team_id]],drafter_teams[id],drafter_teams[name]))</f>
        <v/>
      </c>
      <c r="K1769" s="3" t="s">
        <v>15497</v>
      </c>
      <c r="L1769" t="s">
        <v>15497</v>
      </c>
      <c r="M1769" t="str">
        <f>IF(OR(ISBLANK(draft_picks[[#This Row],[veto_drafter_id]]),draft_picks[[#This Row],[veto_drafter_id]]=""),"",_xlfn.XLOOKUP(draft_picks[[#This Row],[veto_drafter_id]],drafters[id],drafters[name]))</f>
        <v/>
      </c>
      <c r="N1769" t="s">
        <v>15497</v>
      </c>
      <c r="O1769" t="str">
        <f>IF(OR(ISBLANK(draft_picks[[#This Row],[veto_drafter_team_id]]),draft_picks[[#This Row],[veto_drafter_team_id]]=""),"",_xlfn.XLOOKUP(draft_picks[[#This Row],[veto_drafter_team_id]],drafter_teams[id],drafter_teams[name]))</f>
        <v/>
      </c>
      <c r="Q1769" t="s">
        <v>15497</v>
      </c>
      <c r="R1769" t="str">
        <f>IF(OR(ISBLANK(draft_picks[[#This Row],[veto_override_drafter_id]]),draft_picks[[#This Row],[veto_override_drafter_id]]=""),"",_xlfn.XLOOKUP(draft_picks[[#This Row],[veto_override_drafter_id]],drafters[id],drafters[name]))</f>
        <v/>
      </c>
      <c r="S1769" t="s">
        <v>15497</v>
      </c>
      <c r="T1769" t="str">
        <f>IF(OR(ISBLANK(draft_picks[[#This Row],[veto_override_team_id]]),draft_picks[[#This Row],[veto_override_team_id]]=""),"",_xlfn.XLOOKUP(draft_picks[[#This Row],[veto_override_team_id]],drafter_teams[id],drafter_teams[name]))</f>
        <v/>
      </c>
    </row>
    <row r="1770" spans="1:20" x14ac:dyDescent="0.25">
      <c r="A1770" t="s">
        <v>278</v>
      </c>
      <c r="B1770" t="str">
        <f>_xlfn.XLOOKUP(draft_picks[[#This Row],[draft_id]],drafts[id],drafts[title])</f>
        <v>Courtroom Movies</v>
      </c>
      <c r="C1770" s="3">
        <v>5</v>
      </c>
      <c r="D1770">
        <f>IF(C1769&lt;draft_picks[[#This Row],[position]],1,IF(C1769&gt;draft_picks[[#This Row],[position]],D1769+1,IF(C1769=draft_picks[[#This Row],[position]],D1769+1)))</f>
        <v>3</v>
      </c>
      <c r="E1770" t="s">
        <v>5037</v>
      </c>
      <c r="F1770" t="str">
        <f>IF(ISBLANK(draft_picks[[#This Row],[movie_id]]),"",_xlfn.XLOOKUP(draft_picks[[#This Row],[movie_id]],drafts.movies[id],drafts.movies[movie_title]))</f>
        <v>The Devil's Advocate</v>
      </c>
      <c r="G1770" s="3" t="s">
        <v>929</v>
      </c>
      <c r="H1770" t="str">
        <f>IF(ISBLANK(draft_picks[[#This Row],[drafter_id]]),"",_xlfn.XLOOKUP(draft_picks[[#This Row],[drafter_id]],drafters[id],drafters[name]))</f>
        <v>Marc Calderaro</v>
      </c>
      <c r="J1770" t="str">
        <f>IF(ISBLANK(draft_picks[[#This Row],[drafter_team_id]]),"",_xlfn.XLOOKUP(draft_picks[[#This Row],[drafter_team_id]],drafter_teams[id],drafter_teams[name]))</f>
        <v/>
      </c>
      <c r="K1770" s="3" t="s">
        <v>15497</v>
      </c>
      <c r="L1770" t="s">
        <v>15497</v>
      </c>
      <c r="M1770" t="str">
        <f>IF(OR(ISBLANK(draft_picks[[#This Row],[veto_drafter_id]]),draft_picks[[#This Row],[veto_drafter_id]]=""),"",_xlfn.XLOOKUP(draft_picks[[#This Row],[veto_drafter_id]],drafters[id],drafters[name]))</f>
        <v/>
      </c>
      <c r="N1770" t="s">
        <v>15497</v>
      </c>
      <c r="O1770" t="str">
        <f>IF(OR(ISBLANK(draft_picks[[#This Row],[veto_drafter_team_id]]),draft_picks[[#This Row],[veto_drafter_team_id]]=""),"",_xlfn.XLOOKUP(draft_picks[[#This Row],[veto_drafter_team_id]],drafter_teams[id],drafter_teams[name]))</f>
        <v/>
      </c>
      <c r="Q1770" t="s">
        <v>15497</v>
      </c>
      <c r="R1770" t="str">
        <f>IF(OR(ISBLANK(draft_picks[[#This Row],[veto_override_drafter_id]]),draft_picks[[#This Row],[veto_override_drafter_id]]=""),"",_xlfn.XLOOKUP(draft_picks[[#This Row],[veto_override_drafter_id]],drafters[id],drafters[name]))</f>
        <v/>
      </c>
      <c r="S1770" t="s">
        <v>15497</v>
      </c>
      <c r="T1770" t="str">
        <f>IF(OR(ISBLANK(draft_picks[[#This Row],[veto_override_team_id]]),draft_picks[[#This Row],[veto_override_team_id]]=""),"",_xlfn.XLOOKUP(draft_picks[[#This Row],[veto_override_team_id]],drafter_teams[id],drafter_teams[name]))</f>
        <v/>
      </c>
    </row>
    <row r="1771" spans="1:20" x14ac:dyDescent="0.25">
      <c r="A1771" t="s">
        <v>278</v>
      </c>
      <c r="B1771" t="str">
        <f>_xlfn.XLOOKUP(draft_picks[[#This Row],[draft_id]],drafts[id],drafts[title])</f>
        <v>Courtroom Movies</v>
      </c>
      <c r="C1771" s="3">
        <v>4</v>
      </c>
      <c r="D1771">
        <f>IF(C1770&lt;draft_picks[[#This Row],[position]],1,IF(C1770&gt;draft_picks[[#This Row],[position]],D1770+1,IF(C1770=draft_picks[[#This Row],[position]],D1770+1)))</f>
        <v>4</v>
      </c>
      <c r="E1771" t="s">
        <v>5979</v>
      </c>
      <c r="F1771" t="str">
        <f>IF(ISBLANK(draft_picks[[#This Row],[movie_id]]),"",_xlfn.XLOOKUP(draft_picks[[#This Row],[movie_id]],drafts.movies[id],drafts.movies[movie_title]))</f>
        <v>My Cousin Vinny</v>
      </c>
      <c r="G1771" s="3" t="s">
        <v>875</v>
      </c>
      <c r="H1771" t="str">
        <f>IF(ISBLANK(draft_picks[[#This Row],[drafter_id]]),"",_xlfn.XLOOKUP(draft_picks[[#This Row],[drafter_id]],drafters[id],drafters[name]))</f>
        <v>Larry Zerner</v>
      </c>
      <c r="J1771" t="str">
        <f>IF(ISBLANK(draft_picks[[#This Row],[drafter_team_id]]),"",_xlfn.XLOOKUP(draft_picks[[#This Row],[drafter_team_id]],drafter_teams[id],drafter_teams[name]))</f>
        <v/>
      </c>
      <c r="K1771" s="3" t="s">
        <v>15484</v>
      </c>
      <c r="L1771" t="s">
        <v>929</v>
      </c>
      <c r="M1771" t="str">
        <f>IF(OR(ISBLANK(draft_picks[[#This Row],[veto_drafter_id]]),draft_picks[[#This Row],[veto_drafter_id]]=""),"",_xlfn.XLOOKUP(draft_picks[[#This Row],[veto_drafter_id]],drafters[id],drafters[name]))</f>
        <v>Marc Calderaro</v>
      </c>
      <c r="N1771" t="s">
        <v>15497</v>
      </c>
      <c r="O1771" t="str">
        <f>IF(OR(ISBLANK(draft_picks[[#This Row],[veto_drafter_team_id]]),draft_picks[[#This Row],[veto_drafter_team_id]]=""),"",_xlfn.XLOOKUP(draft_picks[[#This Row],[veto_drafter_team_id]],drafter_teams[id],drafter_teams[name]))</f>
        <v/>
      </c>
      <c r="Q1771" t="s">
        <v>15497</v>
      </c>
      <c r="R1771" t="str">
        <f>IF(OR(ISBLANK(draft_picks[[#This Row],[veto_override_drafter_id]]),draft_picks[[#This Row],[veto_override_drafter_id]]=""),"",_xlfn.XLOOKUP(draft_picks[[#This Row],[veto_override_drafter_id]],drafters[id],drafters[name]))</f>
        <v/>
      </c>
      <c r="S1771" t="s">
        <v>15497</v>
      </c>
      <c r="T1771" t="str">
        <f>IF(OR(ISBLANK(draft_picks[[#This Row],[veto_override_team_id]]),draft_picks[[#This Row],[veto_override_team_id]]=""),"",_xlfn.XLOOKUP(draft_picks[[#This Row],[veto_override_team_id]],drafter_teams[id],drafter_teams[name]))</f>
        <v/>
      </c>
    </row>
    <row r="1772" spans="1:20" x14ac:dyDescent="0.25">
      <c r="A1772" t="s">
        <v>278</v>
      </c>
      <c r="B1772" t="str">
        <f>_xlfn.XLOOKUP(draft_picks[[#This Row],[draft_id]],drafts[id],drafts[title])</f>
        <v>Courtroom Movies</v>
      </c>
      <c r="C1772" s="3">
        <v>4</v>
      </c>
      <c r="D1772">
        <f>IF(C1771&lt;draft_picks[[#This Row],[position]],1,IF(C1771&gt;draft_picks[[#This Row],[position]],D1771+1,IF(C1771=draft_picks[[#This Row],[position]],D1771+1)))</f>
        <v>5</v>
      </c>
      <c r="E1772" t="s">
        <v>4548</v>
      </c>
      <c r="F1772" t="str">
        <f>IF(ISBLANK(draft_picks[[#This Row],[movie_id]]),"",_xlfn.XLOOKUP(draft_picks[[#This Row],[movie_id]],drafts.movies[id],drafts.movies[movie_title]))</f>
        <v>Witness for the Prosecution</v>
      </c>
      <c r="G1772" s="3" t="s">
        <v>875</v>
      </c>
      <c r="H1772" t="str">
        <f>IF(ISBLANK(draft_picks[[#This Row],[drafter_id]]),"",_xlfn.XLOOKUP(draft_picks[[#This Row],[drafter_id]],drafters[id],drafters[name]))</f>
        <v>Larry Zerner</v>
      </c>
      <c r="J1772" t="str">
        <f>IF(ISBLANK(draft_picks[[#This Row],[drafter_team_id]]),"",_xlfn.XLOOKUP(draft_picks[[#This Row],[drafter_team_id]],drafter_teams[id],drafter_teams[name]))</f>
        <v/>
      </c>
      <c r="K1772" s="3" t="s">
        <v>15497</v>
      </c>
      <c r="L1772" t="s">
        <v>15497</v>
      </c>
      <c r="M1772" t="str">
        <f>IF(OR(ISBLANK(draft_picks[[#This Row],[veto_drafter_id]]),draft_picks[[#This Row],[veto_drafter_id]]=""),"",_xlfn.XLOOKUP(draft_picks[[#This Row],[veto_drafter_id]],drafters[id],drafters[name]))</f>
        <v/>
      </c>
      <c r="N1772" t="s">
        <v>15497</v>
      </c>
      <c r="O1772" t="str">
        <f>IF(OR(ISBLANK(draft_picks[[#This Row],[veto_drafter_team_id]]),draft_picks[[#This Row],[veto_drafter_team_id]]=""),"",_xlfn.XLOOKUP(draft_picks[[#This Row],[veto_drafter_team_id]],drafter_teams[id],drafter_teams[name]))</f>
        <v/>
      </c>
      <c r="Q1772" t="s">
        <v>15497</v>
      </c>
      <c r="R1772" t="str">
        <f>IF(OR(ISBLANK(draft_picks[[#This Row],[veto_override_drafter_id]]),draft_picks[[#This Row],[veto_override_drafter_id]]=""),"",_xlfn.XLOOKUP(draft_picks[[#This Row],[veto_override_drafter_id]],drafters[id],drafters[name]))</f>
        <v/>
      </c>
      <c r="S1772" t="s">
        <v>15497</v>
      </c>
      <c r="T1772" t="str">
        <f>IF(OR(ISBLANK(draft_picks[[#This Row],[veto_override_team_id]]),draft_picks[[#This Row],[veto_override_team_id]]=""),"",_xlfn.XLOOKUP(draft_picks[[#This Row],[veto_override_team_id]],drafter_teams[id],drafter_teams[name]))</f>
        <v/>
      </c>
    </row>
    <row r="1773" spans="1:20" x14ac:dyDescent="0.25">
      <c r="A1773" t="s">
        <v>278</v>
      </c>
      <c r="B1773" t="str">
        <f>_xlfn.XLOOKUP(draft_picks[[#This Row],[draft_id]],drafts[id],drafts[title])</f>
        <v>Courtroom Movies</v>
      </c>
      <c r="C1773" s="3">
        <v>3</v>
      </c>
      <c r="D1773">
        <f>IF(C1772&lt;draft_picks[[#This Row],[position]],1,IF(C1772&gt;draft_picks[[#This Row],[position]],D1772+1,IF(C1772=draft_picks[[#This Row],[position]],D1772+1)))</f>
        <v>6</v>
      </c>
      <c r="E1773" t="s">
        <v>5109</v>
      </c>
      <c r="F1773" t="str">
        <f>IF(ISBLANK(draft_picks[[#This Row],[movie_id]]),"",_xlfn.XLOOKUP(draft_picks[[#This Row],[movie_id]],drafts.movies[id],drafts.movies[movie_title]))</f>
        <v>Anatomy of a Murder</v>
      </c>
      <c r="G1773" s="3" t="s">
        <v>929</v>
      </c>
      <c r="H1773" t="str">
        <f>IF(ISBLANK(draft_picks[[#This Row],[drafter_id]]),"",_xlfn.XLOOKUP(draft_picks[[#This Row],[drafter_id]],drafters[id],drafters[name]))</f>
        <v>Marc Calderaro</v>
      </c>
      <c r="J1773" t="str">
        <f>IF(ISBLANK(draft_picks[[#This Row],[drafter_team_id]]),"",_xlfn.XLOOKUP(draft_picks[[#This Row],[drafter_team_id]],drafter_teams[id],drafter_teams[name]))</f>
        <v/>
      </c>
      <c r="K1773" s="3" t="s">
        <v>15497</v>
      </c>
      <c r="L1773" t="s">
        <v>15497</v>
      </c>
      <c r="M1773" t="str">
        <f>IF(OR(ISBLANK(draft_picks[[#This Row],[veto_drafter_id]]),draft_picks[[#This Row],[veto_drafter_id]]=""),"",_xlfn.XLOOKUP(draft_picks[[#This Row],[veto_drafter_id]],drafters[id],drafters[name]))</f>
        <v/>
      </c>
      <c r="N1773" t="s">
        <v>15497</v>
      </c>
      <c r="O1773" t="str">
        <f>IF(OR(ISBLANK(draft_picks[[#This Row],[veto_drafter_team_id]]),draft_picks[[#This Row],[veto_drafter_team_id]]=""),"",_xlfn.XLOOKUP(draft_picks[[#This Row],[veto_drafter_team_id]],drafter_teams[id],drafter_teams[name]))</f>
        <v/>
      </c>
      <c r="Q1773" t="s">
        <v>15497</v>
      </c>
      <c r="R1773" t="str">
        <f>IF(OR(ISBLANK(draft_picks[[#This Row],[veto_override_drafter_id]]),draft_picks[[#This Row],[veto_override_drafter_id]]=""),"",_xlfn.XLOOKUP(draft_picks[[#This Row],[veto_override_drafter_id]],drafters[id],drafters[name]))</f>
        <v/>
      </c>
      <c r="S1773" t="s">
        <v>15497</v>
      </c>
      <c r="T1773" t="str">
        <f>IF(OR(ISBLANK(draft_picks[[#This Row],[veto_override_team_id]]),draft_picks[[#This Row],[veto_override_team_id]]=""),"",_xlfn.XLOOKUP(draft_picks[[#This Row],[veto_override_team_id]],drafter_teams[id],drafter_teams[name]))</f>
        <v/>
      </c>
    </row>
    <row r="1774" spans="1:20" x14ac:dyDescent="0.25">
      <c r="A1774" t="s">
        <v>278</v>
      </c>
      <c r="B1774" t="str">
        <f>_xlfn.XLOOKUP(draft_picks[[#This Row],[draft_id]],drafts[id],drafts[title])</f>
        <v>Courtroom Movies</v>
      </c>
      <c r="C1774" s="3">
        <v>2</v>
      </c>
      <c r="D1774">
        <f>IF(C1773&lt;draft_picks[[#This Row],[position]],1,IF(C1773&gt;draft_picks[[#This Row],[position]],D1773+1,IF(C1773=draft_picks[[#This Row],[position]],D1773+1)))</f>
        <v>7</v>
      </c>
      <c r="E1774" t="s">
        <v>8161</v>
      </c>
      <c r="F1774" t="str">
        <f>IF(ISBLANK(draft_picks[[#This Row],[movie_id]]),"",_xlfn.XLOOKUP(draft_picks[[#This Row],[movie_id]],drafts.movies[id],drafts.movies[movie_title]))</f>
        <v>The Verdict</v>
      </c>
      <c r="G1774" s="3" t="s">
        <v>875</v>
      </c>
      <c r="H1774" t="str">
        <f>IF(ISBLANK(draft_picks[[#This Row],[drafter_id]]),"",_xlfn.XLOOKUP(draft_picks[[#This Row],[drafter_id]],drafters[id],drafters[name]))</f>
        <v>Larry Zerner</v>
      </c>
      <c r="J1774" t="str">
        <f>IF(ISBLANK(draft_picks[[#This Row],[drafter_team_id]]),"",_xlfn.XLOOKUP(draft_picks[[#This Row],[drafter_team_id]],drafter_teams[id],drafter_teams[name]))</f>
        <v/>
      </c>
      <c r="K1774" s="3" t="s">
        <v>15497</v>
      </c>
      <c r="L1774" t="s">
        <v>15497</v>
      </c>
      <c r="M1774" t="str">
        <f>IF(OR(ISBLANK(draft_picks[[#This Row],[veto_drafter_id]]),draft_picks[[#This Row],[veto_drafter_id]]=""),"",_xlfn.XLOOKUP(draft_picks[[#This Row],[veto_drafter_id]],drafters[id],drafters[name]))</f>
        <v/>
      </c>
      <c r="N1774" t="s">
        <v>15497</v>
      </c>
      <c r="O1774" t="str">
        <f>IF(OR(ISBLANK(draft_picks[[#This Row],[veto_drafter_team_id]]),draft_picks[[#This Row],[veto_drafter_team_id]]=""),"",_xlfn.XLOOKUP(draft_picks[[#This Row],[veto_drafter_team_id]],drafter_teams[id],drafter_teams[name]))</f>
        <v/>
      </c>
      <c r="Q1774" t="s">
        <v>15497</v>
      </c>
      <c r="R1774" t="str">
        <f>IF(OR(ISBLANK(draft_picks[[#This Row],[veto_override_drafter_id]]),draft_picks[[#This Row],[veto_override_drafter_id]]=""),"",_xlfn.XLOOKUP(draft_picks[[#This Row],[veto_override_drafter_id]],drafters[id],drafters[name]))</f>
        <v/>
      </c>
      <c r="S1774" t="s">
        <v>15497</v>
      </c>
      <c r="T1774" t="str">
        <f>IF(OR(ISBLANK(draft_picks[[#This Row],[veto_override_team_id]]),draft_picks[[#This Row],[veto_override_team_id]]=""),"",_xlfn.XLOOKUP(draft_picks[[#This Row],[veto_override_team_id]],drafter_teams[id],drafter_teams[name]))</f>
        <v/>
      </c>
    </row>
    <row r="1775" spans="1:20" x14ac:dyDescent="0.25">
      <c r="A1775" t="s">
        <v>278</v>
      </c>
      <c r="B1775" t="str">
        <f>_xlfn.XLOOKUP(draft_picks[[#This Row],[draft_id]],drafts[id],drafts[title])</f>
        <v>Courtroom Movies</v>
      </c>
      <c r="C1775" s="3">
        <v>1</v>
      </c>
      <c r="D1775">
        <f>IF(C1774&lt;draft_picks[[#This Row],[position]],1,IF(C1774&gt;draft_picks[[#This Row],[position]],D1774+1,IF(C1774=draft_picks[[#This Row],[position]],D1774+1)))</f>
        <v>8</v>
      </c>
      <c r="E1775" t="s">
        <v>5979</v>
      </c>
      <c r="F1775" t="str">
        <f>IF(ISBLANK(draft_picks[[#This Row],[movie_id]]),"",_xlfn.XLOOKUP(draft_picks[[#This Row],[movie_id]],drafts.movies[id],drafts.movies[movie_title]))</f>
        <v>My Cousin Vinny</v>
      </c>
      <c r="G1775" s="3" t="s">
        <v>929</v>
      </c>
      <c r="H1775" t="str">
        <f>IF(ISBLANK(draft_picks[[#This Row],[drafter_id]]),"",_xlfn.XLOOKUP(draft_picks[[#This Row],[drafter_id]],drafters[id],drafters[name]))</f>
        <v>Marc Calderaro</v>
      </c>
      <c r="J1775" t="str">
        <f>IF(ISBLANK(draft_picks[[#This Row],[drafter_team_id]]),"",_xlfn.XLOOKUP(draft_picks[[#This Row],[drafter_team_id]],drafter_teams[id],drafter_teams[name]))</f>
        <v/>
      </c>
      <c r="K1775" s="3" t="s">
        <v>15497</v>
      </c>
      <c r="L1775" t="s">
        <v>15497</v>
      </c>
      <c r="M1775" t="str">
        <f>IF(OR(ISBLANK(draft_picks[[#This Row],[veto_drafter_id]]),draft_picks[[#This Row],[veto_drafter_id]]=""),"",_xlfn.XLOOKUP(draft_picks[[#This Row],[veto_drafter_id]],drafters[id],drafters[name]))</f>
        <v/>
      </c>
      <c r="N1775" t="s">
        <v>15497</v>
      </c>
      <c r="O1775" t="str">
        <f>IF(OR(ISBLANK(draft_picks[[#This Row],[veto_drafter_team_id]]),draft_picks[[#This Row],[veto_drafter_team_id]]=""),"",_xlfn.XLOOKUP(draft_picks[[#This Row],[veto_drafter_team_id]],drafter_teams[id],drafter_teams[name]))</f>
        <v/>
      </c>
      <c r="Q1775" t="s">
        <v>15497</v>
      </c>
      <c r="R1775" t="str">
        <f>IF(OR(ISBLANK(draft_picks[[#This Row],[veto_override_drafter_id]]),draft_picks[[#This Row],[veto_override_drafter_id]]=""),"",_xlfn.XLOOKUP(draft_picks[[#This Row],[veto_override_drafter_id]],drafters[id],drafters[name]))</f>
        <v/>
      </c>
      <c r="S1775" t="s">
        <v>15497</v>
      </c>
      <c r="T1775" t="str">
        <f>IF(OR(ISBLANK(draft_picks[[#This Row],[veto_override_team_id]]),draft_picks[[#This Row],[veto_override_team_id]]=""),"",_xlfn.XLOOKUP(draft_picks[[#This Row],[veto_override_team_id]],drafter_teams[id],drafter_teams[name]))</f>
        <v/>
      </c>
    </row>
    <row r="1776" spans="1:20" x14ac:dyDescent="0.25">
      <c r="A1776" t="s">
        <v>118</v>
      </c>
      <c r="B1776" t="str">
        <f>_xlfn.XLOOKUP(draft_picks[[#This Row],[draft_id]],drafts[id],drafts[title])</f>
        <v>Batman vs. Superman Super Draft</v>
      </c>
      <c r="C1776" s="3">
        <v>18</v>
      </c>
      <c r="D1776">
        <f>IF(C1775&lt;draft_picks[[#This Row],[position]],1,IF(C1775&gt;draft_picks[[#This Row],[position]],D1775+1,IF(C1775=draft_picks[[#This Row],[position]],D1775+1)))</f>
        <v>1</v>
      </c>
      <c r="E1776" t="s">
        <v>6859</v>
      </c>
      <c r="F1776" t="str">
        <f>IF(ISBLANK(draft_picks[[#This Row],[movie_id]]),"",_xlfn.XLOOKUP(draft_picks[[#This Row],[movie_id]],drafts.movies[id],drafts.movies[movie_title]))</f>
        <v>Zack Snyder's Justice League</v>
      </c>
      <c r="G1776" s="3" t="s">
        <v>1115</v>
      </c>
      <c r="H1776" t="str">
        <f>IF(ISBLANK(draft_picks[[#This Row],[drafter_id]]),"",_xlfn.XLOOKUP(draft_picks[[#This Row],[drafter_id]],drafters[id],drafters[name]))</f>
        <v>Ryan Marker</v>
      </c>
      <c r="J1776" t="str">
        <f>IF(ISBLANK(draft_picks[[#This Row],[drafter_team_id]]),"",_xlfn.XLOOKUP(draft_picks[[#This Row],[drafter_team_id]],drafter_teams[id],drafter_teams[name]))</f>
        <v/>
      </c>
      <c r="K1776" s="3" t="s">
        <v>15497</v>
      </c>
      <c r="L1776" t="s">
        <v>15497</v>
      </c>
      <c r="M1776" t="str">
        <f>IF(OR(ISBLANK(draft_picks[[#This Row],[veto_drafter_id]]),draft_picks[[#This Row],[veto_drafter_id]]=""),"",_xlfn.XLOOKUP(draft_picks[[#This Row],[veto_drafter_id]],drafters[id],drafters[name]))</f>
        <v/>
      </c>
      <c r="N1776" t="s">
        <v>15497</v>
      </c>
      <c r="O1776" t="str">
        <f>IF(OR(ISBLANK(draft_picks[[#This Row],[veto_drafter_team_id]]),draft_picks[[#This Row],[veto_drafter_team_id]]=""),"",_xlfn.XLOOKUP(draft_picks[[#This Row],[veto_drafter_team_id]],drafter_teams[id],drafter_teams[name]))</f>
        <v/>
      </c>
      <c r="Q1776" t="s">
        <v>15497</v>
      </c>
      <c r="R1776" t="str">
        <f>IF(OR(ISBLANK(draft_picks[[#This Row],[veto_override_drafter_id]]),draft_picks[[#This Row],[veto_override_drafter_id]]=""),"",_xlfn.XLOOKUP(draft_picks[[#This Row],[veto_override_drafter_id]],drafters[id],drafters[name]))</f>
        <v/>
      </c>
      <c r="S1776" t="s">
        <v>15497</v>
      </c>
      <c r="T1776" t="str">
        <f>IF(OR(ISBLANK(draft_picks[[#This Row],[veto_override_team_id]]),draft_picks[[#This Row],[veto_override_team_id]]=""),"",_xlfn.XLOOKUP(draft_picks[[#This Row],[veto_override_team_id]],drafter_teams[id],drafter_teams[name]))</f>
        <v/>
      </c>
    </row>
    <row r="1777" spans="1:20" x14ac:dyDescent="0.25">
      <c r="A1777" t="s">
        <v>118</v>
      </c>
      <c r="B1777" t="str">
        <f>_xlfn.XLOOKUP(draft_picks[[#This Row],[draft_id]],drafts[id],drafts[title])</f>
        <v>Batman vs. Superman Super Draft</v>
      </c>
      <c r="C1777" s="3">
        <v>17</v>
      </c>
      <c r="D1777">
        <f>IF(C1776&lt;draft_picks[[#This Row],[position]],1,IF(C1776&gt;draft_picks[[#This Row],[position]],D1776+1,IF(C1776=draft_picks[[#This Row],[position]],D1776+1)))</f>
        <v>2</v>
      </c>
      <c r="E1777" t="s">
        <v>7620</v>
      </c>
      <c r="F1777" t="str">
        <f>IF(ISBLANK(draft_picks[[#This Row],[movie_id]]),"",_xlfn.XLOOKUP(draft_picks[[#This Row],[movie_id]],drafts.movies[id],drafts.movies[movie_title]))</f>
        <v>Batman &amp; Robin</v>
      </c>
      <c r="G1777" s="3" t="s">
        <v>809</v>
      </c>
      <c r="H1777" t="str">
        <f>IF(ISBLANK(draft_picks[[#This Row],[drafter_id]]),"",_xlfn.XLOOKUP(draft_picks[[#This Row],[drafter_id]],drafters[id],drafters[name]))</f>
        <v>Marc Bernardin</v>
      </c>
      <c r="J1777" t="str">
        <f>IF(ISBLANK(draft_picks[[#This Row],[drafter_team_id]]),"",_xlfn.XLOOKUP(draft_picks[[#This Row],[drafter_team_id]],drafter_teams[id],drafter_teams[name]))</f>
        <v/>
      </c>
      <c r="K1777" s="3" t="s">
        <v>15497</v>
      </c>
      <c r="L1777" t="s">
        <v>15497</v>
      </c>
      <c r="M1777" t="str">
        <f>IF(OR(ISBLANK(draft_picks[[#This Row],[veto_drafter_id]]),draft_picks[[#This Row],[veto_drafter_id]]=""),"",_xlfn.XLOOKUP(draft_picks[[#This Row],[veto_drafter_id]],drafters[id],drafters[name]))</f>
        <v/>
      </c>
      <c r="N1777" t="s">
        <v>15497</v>
      </c>
      <c r="O1777" t="str">
        <f>IF(OR(ISBLANK(draft_picks[[#This Row],[veto_drafter_team_id]]),draft_picks[[#This Row],[veto_drafter_team_id]]=""),"",_xlfn.XLOOKUP(draft_picks[[#This Row],[veto_drafter_team_id]],drafter_teams[id],drafter_teams[name]))</f>
        <v/>
      </c>
      <c r="Q1777" t="s">
        <v>15497</v>
      </c>
      <c r="R1777" t="str">
        <f>IF(OR(ISBLANK(draft_picks[[#This Row],[veto_override_drafter_id]]),draft_picks[[#This Row],[veto_override_drafter_id]]=""),"",_xlfn.XLOOKUP(draft_picks[[#This Row],[veto_override_drafter_id]],drafters[id],drafters[name]))</f>
        <v/>
      </c>
      <c r="S1777" t="s">
        <v>15497</v>
      </c>
      <c r="T1777" t="str">
        <f>IF(OR(ISBLANK(draft_picks[[#This Row],[veto_override_team_id]]),draft_picks[[#This Row],[veto_override_team_id]]=""),"",_xlfn.XLOOKUP(draft_picks[[#This Row],[veto_override_team_id]],drafter_teams[id],drafter_teams[name]))</f>
        <v/>
      </c>
    </row>
    <row r="1778" spans="1:20" x14ac:dyDescent="0.25">
      <c r="A1778" t="s">
        <v>118</v>
      </c>
      <c r="B1778" t="str">
        <f>_xlfn.XLOOKUP(draft_picks[[#This Row],[draft_id]],drafts[id],drafts[title])</f>
        <v>Batman vs. Superman Super Draft</v>
      </c>
      <c r="C1778" s="3">
        <v>16</v>
      </c>
      <c r="D1778">
        <f>IF(C1777&lt;draft_picks[[#This Row],[position]],1,IF(C1777&gt;draft_picks[[#This Row],[position]],D1777+1,IF(C1777=draft_picks[[#This Row],[position]],D1777+1)))</f>
        <v>3</v>
      </c>
      <c r="E1778" t="s">
        <v>3068</v>
      </c>
      <c r="F1778" t="str">
        <f>IF(ISBLANK(draft_picks[[#This Row],[movie_id]]),"",_xlfn.XLOOKUP(draft_picks[[#This Row],[movie_id]],drafts.movies[id],drafts.movies[movie_title]))</f>
        <v>Superman III</v>
      </c>
      <c r="G1778" s="3" t="s">
        <v>793</v>
      </c>
      <c r="H1778" t="str">
        <f>IF(ISBLANK(draft_picks[[#This Row],[drafter_id]]),"",_xlfn.XLOOKUP(draft_picks[[#This Row],[drafter_id]],drafters[id],drafters[name]))</f>
        <v>Clarke Wolfe</v>
      </c>
      <c r="J1778" t="str">
        <f>IF(ISBLANK(draft_picks[[#This Row],[drafter_team_id]]),"",_xlfn.XLOOKUP(draft_picks[[#This Row],[drafter_team_id]],drafter_teams[id],drafter_teams[name]))</f>
        <v/>
      </c>
      <c r="K1778" s="3" t="s">
        <v>15484</v>
      </c>
      <c r="L1778" t="s">
        <v>1115</v>
      </c>
      <c r="M1778" t="str">
        <f>IF(OR(ISBLANK(draft_picks[[#This Row],[veto_drafter_id]]),draft_picks[[#This Row],[veto_drafter_id]]=""),"",_xlfn.XLOOKUP(draft_picks[[#This Row],[veto_drafter_id]],drafters[id],drafters[name]))</f>
        <v>Ryan Marker</v>
      </c>
      <c r="N1778" t="s">
        <v>15497</v>
      </c>
      <c r="O1778" t="str">
        <f>IF(OR(ISBLANK(draft_picks[[#This Row],[veto_drafter_team_id]]),draft_picks[[#This Row],[veto_drafter_team_id]]=""),"",_xlfn.XLOOKUP(draft_picks[[#This Row],[veto_drafter_team_id]],drafter_teams[id],drafter_teams[name]))</f>
        <v/>
      </c>
      <c r="Q1778" t="s">
        <v>15497</v>
      </c>
      <c r="R1778" t="str">
        <f>IF(OR(ISBLANK(draft_picks[[#This Row],[veto_override_drafter_id]]),draft_picks[[#This Row],[veto_override_drafter_id]]=""),"",_xlfn.XLOOKUP(draft_picks[[#This Row],[veto_override_drafter_id]],drafters[id],drafters[name]))</f>
        <v/>
      </c>
      <c r="S1778" t="s">
        <v>15497</v>
      </c>
      <c r="T1778" t="str">
        <f>IF(OR(ISBLANK(draft_picks[[#This Row],[veto_override_team_id]]),draft_picks[[#This Row],[veto_override_team_id]]=""),"",_xlfn.XLOOKUP(draft_picks[[#This Row],[veto_override_team_id]],drafter_teams[id],drafter_teams[name]))</f>
        <v/>
      </c>
    </row>
    <row r="1779" spans="1:20" x14ac:dyDescent="0.25">
      <c r="A1779" t="s">
        <v>118</v>
      </c>
      <c r="B1779" t="str">
        <f>_xlfn.XLOOKUP(draft_picks[[#This Row],[draft_id]],drafts[id],drafts[title])</f>
        <v>Batman vs. Superman Super Draft</v>
      </c>
      <c r="C1779" s="3">
        <v>16</v>
      </c>
      <c r="D1779">
        <f>IF(C1778&lt;draft_picks[[#This Row],[position]],1,IF(C1778&gt;draft_picks[[#This Row],[position]],D1778+1,IF(C1778=draft_picks[[#This Row],[position]],D1778+1)))</f>
        <v>4</v>
      </c>
      <c r="E1779" t="s">
        <v>7165</v>
      </c>
      <c r="F1779" t="str">
        <f>IF(ISBLANK(draft_picks[[#This Row],[movie_id]]),"",_xlfn.XLOOKUP(draft_picks[[#This Row],[movie_id]],drafts.movies[id],drafts.movies[movie_title]))</f>
        <v>Batman v Superman: Dawn of Justice</v>
      </c>
      <c r="G1779" s="3" t="s">
        <v>793</v>
      </c>
      <c r="H1779" t="str">
        <f>IF(ISBLANK(draft_picks[[#This Row],[drafter_id]]),"",_xlfn.XLOOKUP(draft_picks[[#This Row],[drafter_id]],drafters[id],drafters[name]))</f>
        <v>Clarke Wolfe</v>
      </c>
      <c r="J1779" t="str">
        <f>IF(ISBLANK(draft_picks[[#This Row],[drafter_team_id]]),"",_xlfn.XLOOKUP(draft_picks[[#This Row],[drafter_team_id]],drafter_teams[id],drafter_teams[name]))</f>
        <v/>
      </c>
      <c r="K1779" s="3" t="s">
        <v>15497</v>
      </c>
      <c r="L1779" t="s">
        <v>15497</v>
      </c>
      <c r="M1779" t="str">
        <f>IF(OR(ISBLANK(draft_picks[[#This Row],[veto_drafter_id]]),draft_picks[[#This Row],[veto_drafter_id]]=""),"",_xlfn.XLOOKUP(draft_picks[[#This Row],[veto_drafter_id]],drafters[id],drafters[name]))</f>
        <v/>
      </c>
      <c r="N1779" t="s">
        <v>15497</v>
      </c>
      <c r="O1779" t="str">
        <f>IF(OR(ISBLANK(draft_picks[[#This Row],[veto_drafter_team_id]]),draft_picks[[#This Row],[veto_drafter_team_id]]=""),"",_xlfn.XLOOKUP(draft_picks[[#This Row],[veto_drafter_team_id]],drafter_teams[id],drafter_teams[name]))</f>
        <v/>
      </c>
      <c r="Q1779" t="s">
        <v>15497</v>
      </c>
      <c r="R1779" t="str">
        <f>IF(OR(ISBLANK(draft_picks[[#This Row],[veto_override_drafter_id]]),draft_picks[[#This Row],[veto_override_drafter_id]]=""),"",_xlfn.XLOOKUP(draft_picks[[#This Row],[veto_override_drafter_id]],drafters[id],drafters[name]))</f>
        <v/>
      </c>
      <c r="S1779" t="s">
        <v>15497</v>
      </c>
      <c r="T1779" t="str">
        <f>IF(OR(ISBLANK(draft_picks[[#This Row],[veto_override_team_id]]),draft_picks[[#This Row],[veto_override_team_id]]=""),"",_xlfn.XLOOKUP(draft_picks[[#This Row],[veto_override_team_id]],drafter_teams[id],drafter_teams[name]))</f>
        <v/>
      </c>
    </row>
    <row r="1780" spans="1:20" x14ac:dyDescent="0.25">
      <c r="A1780" t="s">
        <v>118</v>
      </c>
      <c r="B1780" t="str">
        <f>_xlfn.XLOOKUP(draft_picks[[#This Row],[draft_id]],drafts[id],drafts[title])</f>
        <v>Batman vs. Superman Super Draft</v>
      </c>
      <c r="C1780" s="3">
        <v>15</v>
      </c>
      <c r="D1780">
        <f>IF(C1779&lt;draft_picks[[#This Row],[position]],1,IF(C1779&gt;draft_picks[[#This Row],[position]],D1779+1,IF(C1779=draft_picks[[#This Row],[position]],D1779+1)))</f>
        <v>5</v>
      </c>
      <c r="E1780" t="s">
        <v>1973</v>
      </c>
      <c r="F1780" t="str">
        <f>IF(ISBLANK(draft_picks[[#This Row],[movie_id]]),"",_xlfn.XLOOKUP(draft_picks[[#This Row],[movie_id]],drafts.movies[id],drafts.movies[movie_title]))</f>
        <v>Superman IV: The Quest for Peace</v>
      </c>
      <c r="G1780" s="3" t="s">
        <v>1027</v>
      </c>
      <c r="H1780" t="str">
        <f>IF(ISBLANK(draft_picks[[#This Row],[drafter_id]]),"",_xlfn.XLOOKUP(draft_picks[[#This Row],[drafter_id]],drafters[id],drafters[name]))</f>
        <v>Devan Coggan</v>
      </c>
      <c r="J1780" t="str">
        <f>IF(ISBLANK(draft_picks[[#This Row],[drafter_team_id]]),"",_xlfn.XLOOKUP(draft_picks[[#This Row],[drafter_team_id]],drafter_teams[id],drafter_teams[name]))</f>
        <v/>
      </c>
      <c r="K1780" s="3" t="s">
        <v>15497</v>
      </c>
      <c r="L1780" t="s">
        <v>15497</v>
      </c>
      <c r="M1780" t="str">
        <f>IF(OR(ISBLANK(draft_picks[[#This Row],[veto_drafter_id]]),draft_picks[[#This Row],[veto_drafter_id]]=""),"",_xlfn.XLOOKUP(draft_picks[[#This Row],[veto_drafter_id]],drafters[id],drafters[name]))</f>
        <v/>
      </c>
      <c r="N1780" t="s">
        <v>15497</v>
      </c>
      <c r="O1780" t="str">
        <f>IF(OR(ISBLANK(draft_picks[[#This Row],[veto_drafter_team_id]]),draft_picks[[#This Row],[veto_drafter_team_id]]=""),"",_xlfn.XLOOKUP(draft_picks[[#This Row],[veto_drafter_team_id]],drafter_teams[id],drafter_teams[name]))</f>
        <v/>
      </c>
      <c r="Q1780" t="s">
        <v>15497</v>
      </c>
      <c r="R1780" t="str">
        <f>IF(OR(ISBLANK(draft_picks[[#This Row],[veto_override_drafter_id]]),draft_picks[[#This Row],[veto_override_drafter_id]]=""),"",_xlfn.XLOOKUP(draft_picks[[#This Row],[veto_override_drafter_id]],drafters[id],drafters[name]))</f>
        <v/>
      </c>
      <c r="S1780" t="s">
        <v>15497</v>
      </c>
      <c r="T1780" t="str">
        <f>IF(OR(ISBLANK(draft_picks[[#This Row],[veto_override_team_id]]),draft_picks[[#This Row],[veto_override_team_id]]=""),"",_xlfn.XLOOKUP(draft_picks[[#This Row],[veto_override_team_id]],drafter_teams[id],drafter_teams[name]))</f>
        <v/>
      </c>
    </row>
    <row r="1781" spans="1:20" x14ac:dyDescent="0.25">
      <c r="A1781" t="s">
        <v>118</v>
      </c>
      <c r="B1781" t="str">
        <f>_xlfn.XLOOKUP(draft_picks[[#This Row],[draft_id]],drafts[id],drafts[title])</f>
        <v>Batman vs. Superman Super Draft</v>
      </c>
      <c r="C1781" s="3">
        <v>14</v>
      </c>
      <c r="D1781">
        <f>IF(C1780&lt;draft_picks[[#This Row],[position]],1,IF(C1780&gt;draft_picks[[#This Row],[position]],D1780+1,IF(C1780=draft_picks[[#This Row],[position]],D1780+1)))</f>
        <v>6</v>
      </c>
      <c r="E1781" t="s">
        <v>3996</v>
      </c>
      <c r="F1781" t="str">
        <f>IF(ISBLANK(draft_picks[[#This Row],[movie_id]]),"",_xlfn.XLOOKUP(draft_picks[[#This Row],[movie_id]],drafts.movies[id],drafts.movies[movie_title]))</f>
        <v>Man of Steel</v>
      </c>
      <c r="G1781" s="3" t="s">
        <v>1115</v>
      </c>
      <c r="H1781" t="str">
        <f>IF(ISBLANK(draft_picks[[#This Row],[drafter_id]]),"",_xlfn.XLOOKUP(draft_picks[[#This Row],[drafter_id]],drafters[id],drafters[name]))</f>
        <v>Ryan Marker</v>
      </c>
      <c r="J1781" t="str">
        <f>IF(ISBLANK(draft_picks[[#This Row],[drafter_team_id]]),"",_xlfn.XLOOKUP(draft_picks[[#This Row],[drafter_team_id]],drafter_teams[id],drafter_teams[name]))</f>
        <v/>
      </c>
      <c r="K1781" s="3" t="s">
        <v>15484</v>
      </c>
      <c r="L1781" t="s">
        <v>809</v>
      </c>
      <c r="M1781" t="str">
        <f>IF(OR(ISBLANK(draft_picks[[#This Row],[veto_drafter_id]]),draft_picks[[#This Row],[veto_drafter_id]]=""),"",_xlfn.XLOOKUP(draft_picks[[#This Row],[veto_drafter_id]],drafters[id],drafters[name]))</f>
        <v>Marc Bernardin</v>
      </c>
      <c r="N1781" t="s">
        <v>15497</v>
      </c>
      <c r="O1781" t="str">
        <f>IF(OR(ISBLANK(draft_picks[[#This Row],[veto_drafter_team_id]]),draft_picks[[#This Row],[veto_drafter_team_id]]=""),"",_xlfn.XLOOKUP(draft_picks[[#This Row],[veto_drafter_team_id]],drafter_teams[id],drafter_teams[name]))</f>
        <v/>
      </c>
      <c r="P1781" t="b">
        <v>1</v>
      </c>
      <c r="Q1781" t="s">
        <v>793</v>
      </c>
      <c r="R1781" t="str">
        <f>IF(OR(ISBLANK(draft_picks[[#This Row],[veto_override_drafter_id]]),draft_picks[[#This Row],[veto_override_drafter_id]]=""),"",_xlfn.XLOOKUP(draft_picks[[#This Row],[veto_override_drafter_id]],drafters[id],drafters[name]))</f>
        <v>Clarke Wolfe</v>
      </c>
      <c r="S1781" t="s">
        <v>15497</v>
      </c>
      <c r="T1781" t="str">
        <f>IF(OR(ISBLANK(draft_picks[[#This Row],[veto_override_team_id]]),draft_picks[[#This Row],[veto_override_team_id]]=""),"",_xlfn.XLOOKUP(draft_picks[[#This Row],[veto_override_team_id]],drafter_teams[id],drafter_teams[name]))</f>
        <v/>
      </c>
    </row>
    <row r="1782" spans="1:20" x14ac:dyDescent="0.25">
      <c r="A1782" t="s">
        <v>118</v>
      </c>
      <c r="B1782" t="str">
        <f>_xlfn.XLOOKUP(draft_picks[[#This Row],[draft_id]],drafts[id],drafts[title])</f>
        <v>Batman vs. Superman Super Draft</v>
      </c>
      <c r="C1782" s="3">
        <v>13</v>
      </c>
      <c r="D1782">
        <f>IF(C1781&lt;draft_picks[[#This Row],[position]],1,IF(C1781&gt;draft_picks[[#This Row],[position]],D1781+1,IF(C1781=draft_picks[[#This Row],[position]],D1781+1)))</f>
        <v>7</v>
      </c>
      <c r="E1782" t="s">
        <v>2487</v>
      </c>
      <c r="F1782" t="str">
        <f>IF(ISBLANK(draft_picks[[#This Row],[movie_id]]),"",_xlfn.XLOOKUP(draft_picks[[#This Row],[movie_id]],drafts.movies[id],drafts.movies[movie_title]))</f>
        <v>Superman Returns</v>
      </c>
      <c r="G1782" s="3" t="s">
        <v>809</v>
      </c>
      <c r="H1782" t="str">
        <f>IF(ISBLANK(draft_picks[[#This Row],[drafter_id]]),"",_xlfn.XLOOKUP(draft_picks[[#This Row],[drafter_id]],drafters[id],drafters[name]))</f>
        <v>Marc Bernardin</v>
      </c>
      <c r="J1782" t="str">
        <f>IF(ISBLANK(draft_picks[[#This Row],[drafter_team_id]]),"",_xlfn.XLOOKUP(draft_picks[[#This Row],[drafter_team_id]],drafter_teams[id],drafter_teams[name]))</f>
        <v/>
      </c>
      <c r="K1782" s="3" t="s">
        <v>15497</v>
      </c>
      <c r="L1782" t="s">
        <v>15497</v>
      </c>
      <c r="M1782" t="str">
        <f>IF(OR(ISBLANK(draft_picks[[#This Row],[veto_drafter_id]]),draft_picks[[#This Row],[veto_drafter_id]]=""),"",_xlfn.XLOOKUP(draft_picks[[#This Row],[veto_drafter_id]],drafters[id],drafters[name]))</f>
        <v/>
      </c>
      <c r="N1782" t="s">
        <v>15497</v>
      </c>
      <c r="O1782" t="str">
        <f>IF(OR(ISBLANK(draft_picks[[#This Row],[veto_drafter_team_id]]),draft_picks[[#This Row],[veto_drafter_team_id]]=""),"",_xlfn.XLOOKUP(draft_picks[[#This Row],[veto_drafter_team_id]],drafter_teams[id],drafter_teams[name]))</f>
        <v/>
      </c>
      <c r="Q1782" t="s">
        <v>15497</v>
      </c>
      <c r="R1782" t="str">
        <f>IF(OR(ISBLANK(draft_picks[[#This Row],[veto_override_drafter_id]]),draft_picks[[#This Row],[veto_override_drafter_id]]=""),"",_xlfn.XLOOKUP(draft_picks[[#This Row],[veto_override_drafter_id]],drafters[id],drafters[name]))</f>
        <v/>
      </c>
      <c r="S1782" t="s">
        <v>15497</v>
      </c>
      <c r="T1782" t="str">
        <f>IF(OR(ISBLANK(draft_picks[[#This Row],[veto_override_team_id]]),draft_picks[[#This Row],[veto_override_team_id]]=""),"",_xlfn.XLOOKUP(draft_picks[[#This Row],[veto_override_team_id]],drafter_teams[id],drafter_teams[name]))</f>
        <v/>
      </c>
    </row>
    <row r="1783" spans="1:20" x14ac:dyDescent="0.25">
      <c r="A1783" t="s">
        <v>118</v>
      </c>
      <c r="B1783" t="str">
        <f>_xlfn.XLOOKUP(draft_picks[[#This Row],[draft_id]],drafts[id],drafts[title])</f>
        <v>Batman vs. Superman Super Draft</v>
      </c>
      <c r="C1783" s="3">
        <v>12</v>
      </c>
      <c r="D1783">
        <f>IF(C1782&lt;draft_picks[[#This Row],[position]],1,IF(C1782&gt;draft_picks[[#This Row],[position]],D1782+1,IF(C1782=draft_picks[[#This Row],[position]],D1782+1)))</f>
        <v>8</v>
      </c>
      <c r="E1783" t="s">
        <v>3068</v>
      </c>
      <c r="F1783" t="str">
        <f>IF(ISBLANK(draft_picks[[#This Row],[movie_id]]),"",_xlfn.XLOOKUP(draft_picks[[#This Row],[movie_id]],drafts.movies[id],drafts.movies[movie_title]))</f>
        <v>Superman III</v>
      </c>
      <c r="G1783" s="3" t="s">
        <v>793</v>
      </c>
      <c r="H1783" t="str">
        <f>IF(ISBLANK(draft_picks[[#This Row],[drafter_id]]),"",_xlfn.XLOOKUP(draft_picks[[#This Row],[drafter_id]],drafters[id],drafters[name]))</f>
        <v>Clarke Wolfe</v>
      </c>
      <c r="J1783" t="str">
        <f>IF(ISBLANK(draft_picks[[#This Row],[drafter_team_id]]),"",_xlfn.XLOOKUP(draft_picks[[#This Row],[drafter_team_id]],drafter_teams[id],drafter_teams[name]))</f>
        <v/>
      </c>
      <c r="K1783" s="3" t="s">
        <v>15497</v>
      </c>
      <c r="L1783" t="s">
        <v>15497</v>
      </c>
      <c r="M1783" t="str">
        <f>IF(OR(ISBLANK(draft_picks[[#This Row],[veto_drafter_id]]),draft_picks[[#This Row],[veto_drafter_id]]=""),"",_xlfn.XLOOKUP(draft_picks[[#This Row],[veto_drafter_id]],drafters[id],drafters[name]))</f>
        <v/>
      </c>
      <c r="N1783" t="s">
        <v>15497</v>
      </c>
      <c r="O1783" t="str">
        <f>IF(OR(ISBLANK(draft_picks[[#This Row],[veto_drafter_team_id]]),draft_picks[[#This Row],[veto_drafter_team_id]]=""),"",_xlfn.XLOOKUP(draft_picks[[#This Row],[veto_drafter_team_id]],drafter_teams[id],drafter_teams[name]))</f>
        <v/>
      </c>
      <c r="Q1783" t="s">
        <v>15497</v>
      </c>
      <c r="R1783" t="str">
        <f>IF(OR(ISBLANK(draft_picks[[#This Row],[veto_override_drafter_id]]),draft_picks[[#This Row],[veto_override_drafter_id]]=""),"",_xlfn.XLOOKUP(draft_picks[[#This Row],[veto_override_drafter_id]],drafters[id],drafters[name]))</f>
        <v/>
      </c>
      <c r="S1783" t="s">
        <v>15497</v>
      </c>
      <c r="T1783" t="str">
        <f>IF(OR(ISBLANK(draft_picks[[#This Row],[veto_override_team_id]]),draft_picks[[#This Row],[veto_override_team_id]]=""),"",_xlfn.XLOOKUP(draft_picks[[#This Row],[veto_override_team_id]],drafter_teams[id],drafter_teams[name]))</f>
        <v/>
      </c>
    </row>
    <row r="1784" spans="1:20" x14ac:dyDescent="0.25">
      <c r="A1784" t="s">
        <v>118</v>
      </c>
      <c r="B1784" t="str">
        <f>_xlfn.XLOOKUP(draft_picks[[#This Row],[draft_id]],drafts[id],drafts[title])</f>
        <v>Batman vs. Superman Super Draft</v>
      </c>
      <c r="C1784" s="3">
        <v>11</v>
      </c>
      <c r="D1784">
        <f>IF(C1783&lt;draft_picks[[#This Row],[position]],1,IF(C1783&gt;draft_picks[[#This Row],[position]],D1783+1,IF(C1783=draft_picks[[#This Row],[position]],D1783+1)))</f>
        <v>9</v>
      </c>
      <c r="E1784" t="s">
        <v>5913</v>
      </c>
      <c r="F1784" t="str">
        <f>IF(ISBLANK(draft_picks[[#This Row],[movie_id]]),"",_xlfn.XLOOKUP(draft_picks[[#This Row],[movie_id]],drafts.movies[id],drafts.movies[movie_title]))</f>
        <v>Batman Forever</v>
      </c>
      <c r="G1784" s="3" t="s">
        <v>1027</v>
      </c>
      <c r="H1784" t="str">
        <f>IF(ISBLANK(draft_picks[[#This Row],[drafter_id]]),"",_xlfn.XLOOKUP(draft_picks[[#This Row],[drafter_id]],drafters[id],drafters[name]))</f>
        <v>Devan Coggan</v>
      </c>
      <c r="J1784" t="str">
        <f>IF(ISBLANK(draft_picks[[#This Row],[drafter_team_id]]),"",_xlfn.XLOOKUP(draft_picks[[#This Row],[drafter_team_id]],drafter_teams[id],drafter_teams[name]))</f>
        <v/>
      </c>
      <c r="K1784" s="3" t="s">
        <v>15497</v>
      </c>
      <c r="L1784" t="s">
        <v>15497</v>
      </c>
      <c r="M1784" t="str">
        <f>IF(OR(ISBLANK(draft_picks[[#This Row],[veto_drafter_id]]),draft_picks[[#This Row],[veto_drafter_id]]=""),"",_xlfn.XLOOKUP(draft_picks[[#This Row],[veto_drafter_id]],drafters[id],drafters[name]))</f>
        <v/>
      </c>
      <c r="N1784" t="s">
        <v>15497</v>
      </c>
      <c r="O1784" t="str">
        <f>IF(OR(ISBLANK(draft_picks[[#This Row],[veto_drafter_team_id]]),draft_picks[[#This Row],[veto_drafter_team_id]]=""),"",_xlfn.XLOOKUP(draft_picks[[#This Row],[veto_drafter_team_id]],drafter_teams[id],drafter_teams[name]))</f>
        <v/>
      </c>
      <c r="Q1784" t="s">
        <v>15497</v>
      </c>
      <c r="R1784" t="str">
        <f>IF(OR(ISBLANK(draft_picks[[#This Row],[veto_override_drafter_id]]),draft_picks[[#This Row],[veto_override_drafter_id]]=""),"",_xlfn.XLOOKUP(draft_picks[[#This Row],[veto_override_drafter_id]],drafters[id],drafters[name]))</f>
        <v/>
      </c>
      <c r="S1784" t="s">
        <v>15497</v>
      </c>
      <c r="T1784" t="str">
        <f>IF(OR(ISBLANK(draft_picks[[#This Row],[veto_override_team_id]]),draft_picks[[#This Row],[veto_override_team_id]]=""),"",_xlfn.XLOOKUP(draft_picks[[#This Row],[veto_override_team_id]],drafter_teams[id],drafter_teams[name]))</f>
        <v/>
      </c>
    </row>
    <row r="1785" spans="1:20" x14ac:dyDescent="0.25">
      <c r="A1785" t="s">
        <v>118</v>
      </c>
      <c r="B1785" t="str">
        <f>_xlfn.XLOOKUP(draft_picks[[#This Row],[draft_id]],drafts[id],drafts[title])</f>
        <v>Batman vs. Superman Super Draft</v>
      </c>
      <c r="C1785" s="3">
        <v>10</v>
      </c>
      <c r="D1785">
        <f>IF(C1784&lt;draft_picks[[#This Row],[position]],1,IF(C1784&gt;draft_picks[[#This Row],[position]],D1784+1,IF(C1784=draft_picks[[#This Row],[position]],D1784+1)))</f>
        <v>10</v>
      </c>
      <c r="E1785" t="s">
        <v>6599</v>
      </c>
      <c r="F1785" t="str">
        <f>IF(ISBLANK(draft_picks[[#This Row],[movie_id]]),"",_xlfn.XLOOKUP(draft_picks[[#This Row],[movie_id]],drafts.movies[id],drafts.movies[movie_title]))</f>
        <v>Batman Returns</v>
      </c>
      <c r="G1785" s="3" t="s">
        <v>1115</v>
      </c>
      <c r="H1785" t="str">
        <f>IF(ISBLANK(draft_picks[[#This Row],[drafter_id]]),"",_xlfn.XLOOKUP(draft_picks[[#This Row],[drafter_id]],drafters[id],drafters[name]))</f>
        <v>Ryan Marker</v>
      </c>
      <c r="J1785" t="str">
        <f>IF(ISBLANK(draft_picks[[#This Row],[drafter_team_id]]),"",_xlfn.XLOOKUP(draft_picks[[#This Row],[drafter_team_id]],drafter_teams[id],drafter_teams[name]))</f>
        <v/>
      </c>
      <c r="K1785" s="3" t="s">
        <v>15484</v>
      </c>
      <c r="L1785" t="s">
        <v>1027</v>
      </c>
      <c r="M1785" t="str">
        <f>IF(OR(ISBLANK(draft_picks[[#This Row],[veto_drafter_id]]),draft_picks[[#This Row],[veto_drafter_id]]=""),"",_xlfn.XLOOKUP(draft_picks[[#This Row],[veto_drafter_id]],drafters[id],drafters[name]))</f>
        <v>Devan Coggan</v>
      </c>
      <c r="N1785" t="s">
        <v>15497</v>
      </c>
      <c r="O1785" t="str">
        <f>IF(OR(ISBLANK(draft_picks[[#This Row],[veto_drafter_team_id]]),draft_picks[[#This Row],[veto_drafter_team_id]]=""),"",_xlfn.XLOOKUP(draft_picks[[#This Row],[veto_drafter_team_id]],drafter_teams[id],drafter_teams[name]))</f>
        <v/>
      </c>
      <c r="Q1785" t="s">
        <v>15497</v>
      </c>
      <c r="R1785" t="str">
        <f>IF(OR(ISBLANK(draft_picks[[#This Row],[veto_override_drafter_id]]),draft_picks[[#This Row],[veto_override_drafter_id]]=""),"",_xlfn.XLOOKUP(draft_picks[[#This Row],[veto_override_drafter_id]],drafters[id],drafters[name]))</f>
        <v/>
      </c>
      <c r="S1785" t="s">
        <v>15497</v>
      </c>
      <c r="T1785" t="str">
        <f>IF(OR(ISBLANK(draft_picks[[#This Row],[veto_override_team_id]]),draft_picks[[#This Row],[veto_override_team_id]]=""),"",_xlfn.XLOOKUP(draft_picks[[#This Row],[veto_override_team_id]],drafter_teams[id],drafter_teams[name]))</f>
        <v/>
      </c>
    </row>
    <row r="1786" spans="1:20" x14ac:dyDescent="0.25">
      <c r="A1786" t="s">
        <v>118</v>
      </c>
      <c r="B1786" t="str">
        <f>_xlfn.XLOOKUP(draft_picks[[#This Row],[draft_id]],drafts[id],drafts[title])</f>
        <v>Batman vs. Superman Super Draft</v>
      </c>
      <c r="C1786" s="3">
        <v>10</v>
      </c>
      <c r="D1786">
        <f>IF(C1785&lt;draft_picks[[#This Row],[position]],1,IF(C1785&gt;draft_picks[[#This Row],[position]],D1785+1,IF(C1785=draft_picks[[#This Row],[position]],D1785+1)))</f>
        <v>11</v>
      </c>
      <c r="E1786" t="s">
        <v>3403</v>
      </c>
      <c r="F1786" t="str">
        <f>IF(ISBLANK(draft_picks[[#This Row],[movie_id]]),"",_xlfn.XLOOKUP(draft_picks[[#This Row],[movie_id]],drafts.movies[id],drafts.movies[movie_title]))</f>
        <v>Batman</v>
      </c>
      <c r="G1786" s="3" t="s">
        <v>1115</v>
      </c>
      <c r="H1786" t="str">
        <f>IF(ISBLANK(draft_picks[[#This Row],[drafter_id]]),"",_xlfn.XLOOKUP(draft_picks[[#This Row],[drafter_id]],drafters[id],drafters[name]))</f>
        <v>Ryan Marker</v>
      </c>
      <c r="J1786" t="str">
        <f>IF(ISBLANK(draft_picks[[#This Row],[drafter_team_id]]),"",_xlfn.XLOOKUP(draft_picks[[#This Row],[drafter_team_id]],drafter_teams[id],drafter_teams[name]))</f>
        <v/>
      </c>
      <c r="K1786" s="3" t="s">
        <v>15497</v>
      </c>
      <c r="L1786" t="s">
        <v>15497</v>
      </c>
      <c r="M1786" t="str">
        <f>IF(OR(ISBLANK(draft_picks[[#This Row],[veto_drafter_id]]),draft_picks[[#This Row],[veto_drafter_id]]=""),"",_xlfn.XLOOKUP(draft_picks[[#This Row],[veto_drafter_id]],drafters[id],drafters[name]))</f>
        <v/>
      </c>
      <c r="N1786" t="s">
        <v>15497</v>
      </c>
      <c r="O1786" t="str">
        <f>IF(OR(ISBLANK(draft_picks[[#This Row],[veto_drafter_team_id]]),draft_picks[[#This Row],[veto_drafter_team_id]]=""),"",_xlfn.XLOOKUP(draft_picks[[#This Row],[veto_drafter_team_id]],drafter_teams[id],drafter_teams[name]))</f>
        <v/>
      </c>
      <c r="Q1786" t="s">
        <v>15497</v>
      </c>
      <c r="R1786" t="str">
        <f>IF(OR(ISBLANK(draft_picks[[#This Row],[veto_override_drafter_id]]),draft_picks[[#This Row],[veto_override_drafter_id]]=""),"",_xlfn.XLOOKUP(draft_picks[[#This Row],[veto_override_drafter_id]],drafters[id],drafters[name]))</f>
        <v/>
      </c>
      <c r="S1786" t="s">
        <v>15497</v>
      </c>
      <c r="T1786" t="str">
        <f>IF(OR(ISBLANK(draft_picks[[#This Row],[veto_override_team_id]]),draft_picks[[#This Row],[veto_override_team_id]]=""),"",_xlfn.XLOOKUP(draft_picks[[#This Row],[veto_override_team_id]],drafter_teams[id],drafter_teams[name]))</f>
        <v/>
      </c>
    </row>
    <row r="1787" spans="1:20" x14ac:dyDescent="0.25">
      <c r="A1787" t="s">
        <v>118</v>
      </c>
      <c r="B1787" t="str">
        <f>_xlfn.XLOOKUP(draft_picks[[#This Row],[draft_id]],drafts[id],drafts[title])</f>
        <v>Batman vs. Superman Super Draft</v>
      </c>
      <c r="C1787" s="3">
        <v>9</v>
      </c>
      <c r="D1787">
        <f>IF(C1786&lt;draft_picks[[#This Row],[position]],1,IF(C1786&gt;draft_picks[[#This Row],[position]],D1786+1,IF(C1786=draft_picks[[#This Row],[position]],D1786+1)))</f>
        <v>12</v>
      </c>
      <c r="E1787" t="s">
        <v>6599</v>
      </c>
      <c r="F1787" t="str">
        <f>IF(ISBLANK(draft_picks[[#This Row],[movie_id]]),"",_xlfn.XLOOKUP(draft_picks[[#This Row],[movie_id]],drafts.movies[id],drafts.movies[movie_title]))</f>
        <v>Batman Returns</v>
      </c>
      <c r="G1787" s="3" t="s">
        <v>1115</v>
      </c>
      <c r="H1787" t="str">
        <f>IF(ISBLANK(draft_picks[[#This Row],[drafter_id]]),"",_xlfn.XLOOKUP(draft_picks[[#This Row],[drafter_id]],drafters[id],drafters[name]))</f>
        <v>Ryan Marker</v>
      </c>
      <c r="J1787" t="str">
        <f>IF(ISBLANK(draft_picks[[#This Row],[drafter_team_id]]),"",_xlfn.XLOOKUP(draft_picks[[#This Row],[drafter_team_id]],drafter_teams[id],drafter_teams[name]))</f>
        <v/>
      </c>
      <c r="K1787" s="3" t="s">
        <v>15497</v>
      </c>
      <c r="L1787" t="s">
        <v>15497</v>
      </c>
      <c r="M1787" t="str">
        <f>IF(OR(ISBLANK(draft_picks[[#This Row],[veto_drafter_id]]),draft_picks[[#This Row],[veto_drafter_id]]=""),"",_xlfn.XLOOKUP(draft_picks[[#This Row],[veto_drafter_id]],drafters[id],drafters[name]))</f>
        <v/>
      </c>
      <c r="N1787" t="s">
        <v>15497</v>
      </c>
      <c r="O1787" t="str">
        <f>IF(OR(ISBLANK(draft_picks[[#This Row],[veto_drafter_team_id]]),draft_picks[[#This Row],[veto_drafter_team_id]]=""),"",_xlfn.XLOOKUP(draft_picks[[#This Row],[veto_drafter_team_id]],drafter_teams[id],drafter_teams[name]))</f>
        <v/>
      </c>
      <c r="Q1787" t="s">
        <v>15497</v>
      </c>
      <c r="R1787" t="str">
        <f>IF(OR(ISBLANK(draft_picks[[#This Row],[veto_override_drafter_id]]),draft_picks[[#This Row],[veto_override_drafter_id]]=""),"",_xlfn.XLOOKUP(draft_picks[[#This Row],[veto_override_drafter_id]],drafters[id],drafters[name]))</f>
        <v/>
      </c>
      <c r="S1787" t="s">
        <v>15497</v>
      </c>
      <c r="T1787" t="str">
        <f>IF(OR(ISBLANK(draft_picks[[#This Row],[veto_override_team_id]]),draft_picks[[#This Row],[veto_override_team_id]]=""),"",_xlfn.XLOOKUP(draft_picks[[#This Row],[veto_override_team_id]],drafter_teams[id],drafter_teams[name]))</f>
        <v/>
      </c>
    </row>
    <row r="1788" spans="1:20" x14ac:dyDescent="0.25">
      <c r="A1788" t="s">
        <v>118</v>
      </c>
      <c r="B1788" t="str">
        <f>_xlfn.XLOOKUP(draft_picks[[#This Row],[draft_id]],drafts[id],drafts[title])</f>
        <v>Batman vs. Superman Super Draft</v>
      </c>
      <c r="C1788" s="3">
        <v>8</v>
      </c>
      <c r="D1788">
        <f>IF(C1787&lt;draft_picks[[#This Row],[position]],1,IF(C1787&gt;draft_picks[[#This Row],[position]],D1787+1,IF(C1787=draft_picks[[#This Row],[position]],D1787+1)))</f>
        <v>13</v>
      </c>
      <c r="E1788" t="s">
        <v>8206</v>
      </c>
      <c r="F1788" t="str">
        <f>IF(ISBLANK(draft_picks[[#This Row],[movie_id]]),"",_xlfn.XLOOKUP(draft_picks[[#This Row],[movie_id]],drafts.movies[id],drafts.movies[movie_title]))</f>
        <v>The Lego Batman Movie</v>
      </c>
      <c r="G1788" s="3" t="s">
        <v>809</v>
      </c>
      <c r="H1788" t="str">
        <f>IF(ISBLANK(draft_picks[[#This Row],[drafter_id]]),"",_xlfn.XLOOKUP(draft_picks[[#This Row],[drafter_id]],drafters[id],drafters[name]))</f>
        <v>Marc Bernardin</v>
      </c>
      <c r="J1788" t="str">
        <f>IF(ISBLANK(draft_picks[[#This Row],[drafter_team_id]]),"",_xlfn.XLOOKUP(draft_picks[[#This Row],[drafter_team_id]],drafter_teams[id],drafter_teams[name]))</f>
        <v/>
      </c>
      <c r="K1788" s="3" t="s">
        <v>15484</v>
      </c>
      <c r="L1788" t="s">
        <v>1115</v>
      </c>
      <c r="M1788" t="str">
        <f>IF(OR(ISBLANK(draft_picks[[#This Row],[veto_drafter_id]]),draft_picks[[#This Row],[veto_drafter_id]]=""),"",_xlfn.XLOOKUP(draft_picks[[#This Row],[veto_drafter_id]],drafters[id],drafters[name]))</f>
        <v>Ryan Marker</v>
      </c>
      <c r="N1788" t="s">
        <v>15497</v>
      </c>
      <c r="O1788" t="str">
        <f>IF(OR(ISBLANK(draft_picks[[#This Row],[veto_drafter_team_id]]),draft_picks[[#This Row],[veto_drafter_team_id]]=""),"",_xlfn.XLOOKUP(draft_picks[[#This Row],[veto_drafter_team_id]],drafter_teams[id],drafter_teams[name]))</f>
        <v/>
      </c>
      <c r="Q1788" t="s">
        <v>15497</v>
      </c>
      <c r="R1788" t="str">
        <f>IF(OR(ISBLANK(draft_picks[[#This Row],[veto_override_drafter_id]]),draft_picks[[#This Row],[veto_override_drafter_id]]=""),"",_xlfn.XLOOKUP(draft_picks[[#This Row],[veto_override_drafter_id]],drafters[id],drafters[name]))</f>
        <v/>
      </c>
      <c r="S1788" t="s">
        <v>15497</v>
      </c>
      <c r="T1788" t="str">
        <f>IF(OR(ISBLANK(draft_picks[[#This Row],[veto_override_team_id]]),draft_picks[[#This Row],[veto_override_team_id]]=""),"",_xlfn.XLOOKUP(draft_picks[[#This Row],[veto_override_team_id]],drafter_teams[id],drafter_teams[name]))</f>
        <v/>
      </c>
    </row>
    <row r="1789" spans="1:20" x14ac:dyDescent="0.25">
      <c r="A1789" t="s">
        <v>118</v>
      </c>
      <c r="B1789" t="str">
        <f>_xlfn.XLOOKUP(draft_picks[[#This Row],[draft_id]],drafts[id],drafts[title])</f>
        <v>Batman vs. Superman Super Draft</v>
      </c>
      <c r="C1789" s="3">
        <v>8</v>
      </c>
      <c r="D1789">
        <f>IF(C1788&lt;draft_picks[[#This Row],[position]],1,IF(C1788&gt;draft_picks[[#This Row],[position]],D1788+1,IF(C1788=draft_picks[[#This Row],[position]],D1788+1)))</f>
        <v>14</v>
      </c>
      <c r="E1789" t="s">
        <v>2952</v>
      </c>
      <c r="F1789" t="str">
        <f>IF(ISBLANK(draft_picks[[#This Row],[movie_id]]),"",_xlfn.XLOOKUP(draft_picks[[#This Row],[movie_id]],drafts.movies[id],drafts.movies[movie_title]))</f>
        <v>The Dark Knight Rises</v>
      </c>
      <c r="G1789" s="3" t="s">
        <v>809</v>
      </c>
      <c r="H1789" t="str">
        <f>IF(ISBLANK(draft_picks[[#This Row],[drafter_id]]),"",_xlfn.XLOOKUP(draft_picks[[#This Row],[drafter_id]],drafters[id],drafters[name]))</f>
        <v>Marc Bernardin</v>
      </c>
      <c r="J1789" t="str">
        <f>IF(ISBLANK(draft_picks[[#This Row],[drafter_team_id]]),"",_xlfn.XLOOKUP(draft_picks[[#This Row],[drafter_team_id]],drafter_teams[id],drafter_teams[name]))</f>
        <v/>
      </c>
      <c r="K1789" s="3" t="s">
        <v>15497</v>
      </c>
      <c r="L1789" t="s">
        <v>15497</v>
      </c>
      <c r="M1789" t="str">
        <f>IF(OR(ISBLANK(draft_picks[[#This Row],[veto_drafter_id]]),draft_picks[[#This Row],[veto_drafter_id]]=""),"",_xlfn.XLOOKUP(draft_picks[[#This Row],[veto_drafter_id]],drafters[id],drafters[name]))</f>
        <v/>
      </c>
      <c r="N1789" t="s">
        <v>15497</v>
      </c>
      <c r="O1789" t="str">
        <f>IF(OR(ISBLANK(draft_picks[[#This Row],[veto_drafter_team_id]]),draft_picks[[#This Row],[veto_drafter_team_id]]=""),"",_xlfn.XLOOKUP(draft_picks[[#This Row],[veto_drafter_team_id]],drafter_teams[id],drafter_teams[name]))</f>
        <v/>
      </c>
      <c r="Q1789" t="s">
        <v>15497</v>
      </c>
      <c r="R1789" t="str">
        <f>IF(OR(ISBLANK(draft_picks[[#This Row],[veto_override_drafter_id]]),draft_picks[[#This Row],[veto_override_drafter_id]]=""),"",_xlfn.XLOOKUP(draft_picks[[#This Row],[veto_override_drafter_id]],drafters[id],drafters[name]))</f>
        <v/>
      </c>
      <c r="S1789" t="s">
        <v>15497</v>
      </c>
      <c r="T1789" t="str">
        <f>IF(OR(ISBLANK(draft_picks[[#This Row],[veto_override_team_id]]),draft_picks[[#This Row],[veto_override_team_id]]=""),"",_xlfn.XLOOKUP(draft_picks[[#This Row],[veto_override_team_id]],drafter_teams[id],drafter_teams[name]))</f>
        <v/>
      </c>
    </row>
    <row r="1790" spans="1:20" x14ac:dyDescent="0.25">
      <c r="A1790" t="s">
        <v>118</v>
      </c>
      <c r="B1790" t="str">
        <f>_xlfn.XLOOKUP(draft_picks[[#This Row],[draft_id]],drafts[id],drafts[title])</f>
        <v>Batman vs. Superman Super Draft</v>
      </c>
      <c r="C1790" s="3">
        <v>7</v>
      </c>
      <c r="D1790">
        <f>IF(C1789&lt;draft_picks[[#This Row],[position]],1,IF(C1789&gt;draft_picks[[#This Row],[position]],D1789+1,IF(C1789=draft_picks[[#This Row],[position]],D1789+1)))</f>
        <v>15</v>
      </c>
      <c r="E1790" t="s">
        <v>6655</v>
      </c>
      <c r="F1790" t="str">
        <f>IF(ISBLANK(draft_picks[[#This Row],[movie_id]]),"",_xlfn.XLOOKUP(draft_picks[[#This Row],[movie_id]],drafts.movies[id],drafts.movies[movie_title]))</f>
        <v>Batman: Mask of the Phantasm</v>
      </c>
      <c r="G1790" s="3" t="s">
        <v>793</v>
      </c>
      <c r="H1790" t="str">
        <f>IF(ISBLANK(draft_picks[[#This Row],[drafter_id]]),"",_xlfn.XLOOKUP(draft_picks[[#This Row],[drafter_id]],drafters[id],drafters[name]))</f>
        <v>Clarke Wolfe</v>
      </c>
      <c r="J1790" t="str">
        <f>IF(ISBLANK(draft_picks[[#This Row],[drafter_team_id]]),"",_xlfn.XLOOKUP(draft_picks[[#This Row],[drafter_team_id]],drafter_teams[id],drafter_teams[name]))</f>
        <v/>
      </c>
      <c r="K1790" s="3" t="s">
        <v>15497</v>
      </c>
      <c r="L1790" t="s">
        <v>15497</v>
      </c>
      <c r="M1790" t="str">
        <f>IF(OR(ISBLANK(draft_picks[[#This Row],[veto_drafter_id]]),draft_picks[[#This Row],[veto_drafter_id]]=""),"",_xlfn.XLOOKUP(draft_picks[[#This Row],[veto_drafter_id]],drafters[id],drafters[name]))</f>
        <v/>
      </c>
      <c r="N1790" t="s">
        <v>15497</v>
      </c>
      <c r="O1790" t="str">
        <f>IF(OR(ISBLANK(draft_picks[[#This Row],[veto_drafter_team_id]]),draft_picks[[#This Row],[veto_drafter_team_id]]=""),"",_xlfn.XLOOKUP(draft_picks[[#This Row],[veto_drafter_team_id]],drafter_teams[id],drafter_teams[name]))</f>
        <v/>
      </c>
      <c r="Q1790" t="s">
        <v>15497</v>
      </c>
      <c r="R1790" t="str">
        <f>IF(OR(ISBLANK(draft_picks[[#This Row],[veto_override_drafter_id]]),draft_picks[[#This Row],[veto_override_drafter_id]]=""),"",_xlfn.XLOOKUP(draft_picks[[#This Row],[veto_override_drafter_id]],drafters[id],drafters[name]))</f>
        <v/>
      </c>
      <c r="S1790" t="s">
        <v>15497</v>
      </c>
      <c r="T1790" t="str">
        <f>IF(OR(ISBLANK(draft_picks[[#This Row],[veto_override_team_id]]),draft_picks[[#This Row],[veto_override_team_id]]=""),"",_xlfn.XLOOKUP(draft_picks[[#This Row],[veto_override_team_id]],drafter_teams[id],drafter_teams[name]))</f>
        <v/>
      </c>
    </row>
    <row r="1791" spans="1:20" x14ac:dyDescent="0.25">
      <c r="A1791" t="s">
        <v>118</v>
      </c>
      <c r="B1791" t="str">
        <f>_xlfn.XLOOKUP(draft_picks[[#This Row],[draft_id]],drafts[id],drafts[title])</f>
        <v>Batman vs. Superman Super Draft</v>
      </c>
      <c r="C1791" s="3">
        <v>6</v>
      </c>
      <c r="D1791">
        <f>IF(C1790&lt;draft_picks[[#This Row],[position]],1,IF(C1790&gt;draft_picks[[#This Row],[position]],D1790+1,IF(C1790=draft_picks[[#This Row],[position]],D1790+1)))</f>
        <v>16</v>
      </c>
      <c r="E1791" t="s">
        <v>1943</v>
      </c>
      <c r="F1791" t="str">
        <f>IF(ISBLANK(draft_picks[[#This Row],[movie_id]]),"",_xlfn.XLOOKUP(draft_picks[[#This Row],[movie_id]],drafts.movies[id],drafts.movies[movie_title]))</f>
        <v>Batman Begins</v>
      </c>
      <c r="G1791" s="3" t="s">
        <v>1027</v>
      </c>
      <c r="H1791" t="str">
        <f>IF(ISBLANK(draft_picks[[#This Row],[drafter_id]]),"",_xlfn.XLOOKUP(draft_picks[[#This Row],[drafter_id]],drafters[id],drafters[name]))</f>
        <v>Devan Coggan</v>
      </c>
      <c r="J1791" t="str">
        <f>IF(ISBLANK(draft_picks[[#This Row],[drafter_team_id]]),"",_xlfn.XLOOKUP(draft_picks[[#This Row],[drafter_team_id]],drafter_teams[id],drafter_teams[name]))</f>
        <v/>
      </c>
      <c r="K1791" s="3" t="s">
        <v>15497</v>
      </c>
      <c r="L1791" t="s">
        <v>15497</v>
      </c>
      <c r="M1791" t="str">
        <f>IF(OR(ISBLANK(draft_picks[[#This Row],[veto_drafter_id]]),draft_picks[[#This Row],[veto_drafter_id]]=""),"",_xlfn.XLOOKUP(draft_picks[[#This Row],[veto_drafter_id]],drafters[id],drafters[name]))</f>
        <v/>
      </c>
      <c r="N1791" t="s">
        <v>15497</v>
      </c>
      <c r="O1791" t="str">
        <f>IF(OR(ISBLANK(draft_picks[[#This Row],[veto_drafter_team_id]]),draft_picks[[#This Row],[veto_drafter_team_id]]=""),"",_xlfn.XLOOKUP(draft_picks[[#This Row],[veto_drafter_team_id]],drafter_teams[id],drafter_teams[name]))</f>
        <v/>
      </c>
      <c r="Q1791" t="s">
        <v>15497</v>
      </c>
      <c r="R1791" t="str">
        <f>IF(OR(ISBLANK(draft_picks[[#This Row],[veto_override_drafter_id]]),draft_picks[[#This Row],[veto_override_drafter_id]]=""),"",_xlfn.XLOOKUP(draft_picks[[#This Row],[veto_override_drafter_id]],drafters[id],drafters[name]))</f>
        <v/>
      </c>
      <c r="S1791" t="s">
        <v>15497</v>
      </c>
      <c r="T1791" t="str">
        <f>IF(OR(ISBLANK(draft_picks[[#This Row],[veto_override_team_id]]),draft_picks[[#This Row],[veto_override_team_id]]=""),"",_xlfn.XLOOKUP(draft_picks[[#This Row],[veto_override_team_id]],drafter_teams[id],drafter_teams[name]))</f>
        <v/>
      </c>
    </row>
    <row r="1792" spans="1:20" x14ac:dyDescent="0.25">
      <c r="A1792" t="s">
        <v>118</v>
      </c>
      <c r="B1792" t="str">
        <f>_xlfn.XLOOKUP(draft_picks[[#This Row],[draft_id]],drafts[id],drafts[title])</f>
        <v>Batman vs. Superman Super Draft</v>
      </c>
      <c r="C1792" s="3">
        <v>5</v>
      </c>
      <c r="D1792">
        <f>IF(C1791&lt;draft_picks[[#This Row],[position]],1,IF(C1791&gt;draft_picks[[#This Row],[position]],D1791+1,IF(C1791=draft_picks[[#This Row],[position]],D1791+1)))</f>
        <v>17</v>
      </c>
      <c r="E1792" t="s">
        <v>2445</v>
      </c>
      <c r="F1792" t="str">
        <f>IF(ISBLANK(draft_picks[[#This Row],[movie_id]]),"",_xlfn.XLOOKUP(draft_picks[[#This Row],[movie_id]],drafts.movies[id],drafts.movies[movie_title]))</f>
        <v>Superman</v>
      </c>
      <c r="G1792" s="3" t="s">
        <v>1115</v>
      </c>
      <c r="H1792" t="str">
        <f>IF(ISBLANK(draft_picks[[#This Row],[drafter_id]]),"",_xlfn.XLOOKUP(draft_picks[[#This Row],[drafter_id]],drafters[id],drafters[name]))</f>
        <v>Ryan Marker</v>
      </c>
      <c r="J1792" t="str">
        <f>IF(ISBLANK(draft_picks[[#This Row],[drafter_team_id]]),"",_xlfn.XLOOKUP(draft_picks[[#This Row],[drafter_team_id]],drafter_teams[id],drafter_teams[name]))</f>
        <v/>
      </c>
      <c r="K1792" s="3" t="s">
        <v>15484</v>
      </c>
      <c r="L1792" t="s">
        <v>1027</v>
      </c>
      <c r="M1792" t="str">
        <f>IF(OR(ISBLANK(draft_picks[[#This Row],[veto_drafter_id]]),draft_picks[[#This Row],[veto_drafter_id]]=""),"",_xlfn.XLOOKUP(draft_picks[[#This Row],[veto_drafter_id]],drafters[id],drafters[name]))</f>
        <v>Devan Coggan</v>
      </c>
      <c r="N1792" t="s">
        <v>15497</v>
      </c>
      <c r="O1792" t="str">
        <f>IF(OR(ISBLANK(draft_picks[[#This Row],[veto_drafter_team_id]]),draft_picks[[#This Row],[veto_drafter_team_id]]=""),"",_xlfn.XLOOKUP(draft_picks[[#This Row],[veto_drafter_team_id]],drafter_teams[id],drafter_teams[name]))</f>
        <v/>
      </c>
      <c r="Q1792" t="s">
        <v>15497</v>
      </c>
      <c r="R1792" t="str">
        <f>IF(OR(ISBLANK(draft_picks[[#This Row],[veto_override_drafter_id]]),draft_picks[[#This Row],[veto_override_drafter_id]]=""),"",_xlfn.XLOOKUP(draft_picks[[#This Row],[veto_override_drafter_id]],drafters[id],drafters[name]))</f>
        <v/>
      </c>
      <c r="S1792" t="s">
        <v>15497</v>
      </c>
      <c r="T1792" t="str">
        <f>IF(OR(ISBLANK(draft_picks[[#This Row],[veto_override_team_id]]),draft_picks[[#This Row],[veto_override_team_id]]=""),"",_xlfn.XLOOKUP(draft_picks[[#This Row],[veto_override_team_id]],drafter_teams[id],drafter_teams[name]))</f>
        <v/>
      </c>
    </row>
    <row r="1793" spans="1:20" x14ac:dyDescent="0.25">
      <c r="A1793" t="s">
        <v>118</v>
      </c>
      <c r="B1793" t="str">
        <f>_xlfn.XLOOKUP(draft_picks[[#This Row],[draft_id]],drafts[id],drafts[title])</f>
        <v>Batman vs. Superman Super Draft</v>
      </c>
      <c r="C1793" s="3">
        <v>5</v>
      </c>
      <c r="D1793">
        <f>IF(C1792&lt;draft_picks[[#This Row],[position]],1,IF(C1792&gt;draft_picks[[#This Row],[position]],D1792+1,IF(C1792=draft_picks[[#This Row],[position]],D1792+1)))</f>
        <v>18</v>
      </c>
      <c r="E1793" t="s">
        <v>8119</v>
      </c>
      <c r="F1793" t="str">
        <f>IF(ISBLANK(draft_picks[[#This Row],[movie_id]]),"",_xlfn.XLOOKUP(draft_picks[[#This Row],[movie_id]],drafts.movies[id],drafts.movies[movie_title]))</f>
        <v>The Dark Knight</v>
      </c>
      <c r="G1793" s="3" t="s">
        <v>1115</v>
      </c>
      <c r="H1793" t="str">
        <f>IF(ISBLANK(draft_picks[[#This Row],[drafter_id]]),"",_xlfn.XLOOKUP(draft_picks[[#This Row],[drafter_id]],drafters[id],drafters[name]))</f>
        <v>Ryan Marker</v>
      </c>
      <c r="J1793" t="str">
        <f>IF(ISBLANK(draft_picks[[#This Row],[drafter_team_id]]),"",_xlfn.XLOOKUP(draft_picks[[#This Row],[drafter_team_id]],drafter_teams[id],drafter_teams[name]))</f>
        <v/>
      </c>
      <c r="K1793" s="3" t="s">
        <v>15497</v>
      </c>
      <c r="L1793" t="s">
        <v>15497</v>
      </c>
      <c r="M1793" t="str">
        <f>IF(OR(ISBLANK(draft_picks[[#This Row],[veto_drafter_id]]),draft_picks[[#This Row],[veto_drafter_id]]=""),"",_xlfn.XLOOKUP(draft_picks[[#This Row],[veto_drafter_id]],drafters[id],drafters[name]))</f>
        <v/>
      </c>
      <c r="N1793" t="s">
        <v>15497</v>
      </c>
      <c r="O1793" t="str">
        <f>IF(OR(ISBLANK(draft_picks[[#This Row],[veto_drafter_team_id]]),draft_picks[[#This Row],[veto_drafter_team_id]]=""),"",_xlfn.XLOOKUP(draft_picks[[#This Row],[veto_drafter_team_id]],drafter_teams[id],drafter_teams[name]))</f>
        <v/>
      </c>
      <c r="Q1793" t="s">
        <v>15497</v>
      </c>
      <c r="R1793" t="str">
        <f>IF(OR(ISBLANK(draft_picks[[#This Row],[veto_override_drafter_id]]),draft_picks[[#This Row],[veto_override_drafter_id]]=""),"",_xlfn.XLOOKUP(draft_picks[[#This Row],[veto_override_drafter_id]],drafters[id],drafters[name]))</f>
        <v/>
      </c>
      <c r="S1793" t="s">
        <v>15497</v>
      </c>
      <c r="T1793" t="str">
        <f>IF(OR(ISBLANK(draft_picks[[#This Row],[veto_override_team_id]]),draft_picks[[#This Row],[veto_override_team_id]]=""),"",_xlfn.XLOOKUP(draft_picks[[#This Row],[veto_override_team_id]],drafter_teams[id],drafter_teams[name]))</f>
        <v/>
      </c>
    </row>
    <row r="1794" spans="1:20" x14ac:dyDescent="0.25">
      <c r="A1794" t="s">
        <v>118</v>
      </c>
      <c r="B1794" t="str">
        <f>_xlfn.XLOOKUP(draft_picks[[#This Row],[draft_id]],drafts[id],drafts[title])</f>
        <v>Batman vs. Superman Super Draft</v>
      </c>
      <c r="C1794" s="3">
        <v>4</v>
      </c>
      <c r="D1794">
        <f>IF(C1793&lt;draft_picks[[#This Row],[position]],1,IF(C1793&gt;draft_picks[[#This Row],[position]],D1793+1,IF(C1793=draft_picks[[#This Row],[position]],D1793+1)))</f>
        <v>19</v>
      </c>
      <c r="E1794" t="s">
        <v>5370</v>
      </c>
      <c r="F1794" t="str">
        <f>IF(ISBLANK(draft_picks[[#This Row],[movie_id]]),"",_xlfn.XLOOKUP(draft_picks[[#This Row],[movie_id]],drafts.movies[id],drafts.movies[movie_title]))</f>
        <v>Batman</v>
      </c>
      <c r="G1794" s="3" t="s">
        <v>809</v>
      </c>
      <c r="H1794" t="str">
        <f>IF(ISBLANK(draft_picks[[#This Row],[drafter_id]]),"",_xlfn.XLOOKUP(draft_picks[[#This Row],[drafter_id]],drafters[id],drafters[name]))</f>
        <v>Marc Bernardin</v>
      </c>
      <c r="J1794" t="str">
        <f>IF(ISBLANK(draft_picks[[#This Row],[drafter_team_id]]),"",_xlfn.XLOOKUP(draft_picks[[#This Row],[drafter_team_id]],drafter_teams[id],drafter_teams[name]))</f>
        <v/>
      </c>
      <c r="K1794" s="3" t="s">
        <v>15497</v>
      </c>
      <c r="L1794" t="s">
        <v>15497</v>
      </c>
      <c r="M1794" t="str">
        <f>IF(OR(ISBLANK(draft_picks[[#This Row],[veto_drafter_id]]),draft_picks[[#This Row],[veto_drafter_id]]=""),"",_xlfn.XLOOKUP(draft_picks[[#This Row],[veto_drafter_id]],drafters[id],drafters[name]))</f>
        <v/>
      </c>
      <c r="N1794" t="s">
        <v>15497</v>
      </c>
      <c r="O1794" t="str">
        <f>IF(OR(ISBLANK(draft_picks[[#This Row],[veto_drafter_team_id]]),draft_picks[[#This Row],[veto_drafter_team_id]]=""),"",_xlfn.XLOOKUP(draft_picks[[#This Row],[veto_drafter_team_id]],drafter_teams[id],drafter_teams[name]))</f>
        <v/>
      </c>
      <c r="Q1794" t="s">
        <v>15497</v>
      </c>
      <c r="R1794" t="str">
        <f>IF(OR(ISBLANK(draft_picks[[#This Row],[veto_override_drafter_id]]),draft_picks[[#This Row],[veto_override_drafter_id]]=""),"",_xlfn.XLOOKUP(draft_picks[[#This Row],[veto_override_drafter_id]],drafters[id],drafters[name]))</f>
        <v/>
      </c>
      <c r="S1794" t="s">
        <v>15497</v>
      </c>
      <c r="T1794" t="str">
        <f>IF(OR(ISBLANK(draft_picks[[#This Row],[veto_override_team_id]]),draft_picks[[#This Row],[veto_override_team_id]]=""),"",_xlfn.XLOOKUP(draft_picks[[#This Row],[veto_override_team_id]],drafter_teams[id],drafter_teams[name]))</f>
        <v/>
      </c>
    </row>
    <row r="1795" spans="1:20" x14ac:dyDescent="0.25">
      <c r="A1795" t="s">
        <v>118</v>
      </c>
      <c r="B1795" t="str">
        <f>_xlfn.XLOOKUP(draft_picks[[#This Row],[draft_id]],drafts[id],drafts[title])</f>
        <v>Batman vs. Superman Super Draft</v>
      </c>
      <c r="C1795" s="3">
        <v>3</v>
      </c>
      <c r="D1795">
        <f>IF(C1794&lt;draft_picks[[#This Row],[position]],1,IF(C1794&gt;draft_picks[[#This Row],[position]],D1794+1,IF(C1794=draft_picks[[#This Row],[position]],D1794+1)))</f>
        <v>20</v>
      </c>
      <c r="E1795" t="s">
        <v>8206</v>
      </c>
      <c r="F1795" t="str">
        <f>IF(ISBLANK(draft_picks[[#This Row],[movie_id]]),"",_xlfn.XLOOKUP(draft_picks[[#This Row],[movie_id]],drafts.movies[id],drafts.movies[movie_title]))</f>
        <v>The Lego Batman Movie</v>
      </c>
      <c r="G1795" s="3" t="s">
        <v>793</v>
      </c>
      <c r="H1795" t="str">
        <f>IF(ISBLANK(draft_picks[[#This Row],[drafter_id]]),"",_xlfn.XLOOKUP(draft_picks[[#This Row],[drafter_id]],drafters[id],drafters[name]))</f>
        <v>Clarke Wolfe</v>
      </c>
      <c r="J1795" t="str">
        <f>IF(ISBLANK(draft_picks[[#This Row],[drafter_team_id]]),"",_xlfn.XLOOKUP(draft_picks[[#This Row],[drafter_team_id]],drafter_teams[id],drafter_teams[name]))</f>
        <v/>
      </c>
      <c r="K1795" s="3" t="s">
        <v>15497</v>
      </c>
      <c r="L1795" t="s">
        <v>15497</v>
      </c>
      <c r="M1795" t="str">
        <f>IF(OR(ISBLANK(draft_picks[[#This Row],[veto_drafter_id]]),draft_picks[[#This Row],[veto_drafter_id]]=""),"",_xlfn.XLOOKUP(draft_picks[[#This Row],[veto_drafter_id]],drafters[id],drafters[name]))</f>
        <v/>
      </c>
      <c r="N1795" t="s">
        <v>15497</v>
      </c>
      <c r="O1795" t="str">
        <f>IF(OR(ISBLANK(draft_picks[[#This Row],[veto_drafter_team_id]]),draft_picks[[#This Row],[veto_drafter_team_id]]=""),"",_xlfn.XLOOKUP(draft_picks[[#This Row],[veto_drafter_team_id]],drafter_teams[id],drafter_teams[name]))</f>
        <v/>
      </c>
      <c r="Q1795" t="s">
        <v>15497</v>
      </c>
      <c r="R1795" t="str">
        <f>IF(OR(ISBLANK(draft_picks[[#This Row],[veto_override_drafter_id]]),draft_picks[[#This Row],[veto_override_drafter_id]]=""),"",_xlfn.XLOOKUP(draft_picks[[#This Row],[veto_override_drafter_id]],drafters[id],drafters[name]))</f>
        <v/>
      </c>
      <c r="S1795" t="s">
        <v>15497</v>
      </c>
      <c r="T1795" t="str">
        <f>IF(OR(ISBLANK(draft_picks[[#This Row],[veto_override_team_id]]),draft_picks[[#This Row],[veto_override_team_id]]=""),"",_xlfn.XLOOKUP(draft_picks[[#This Row],[veto_override_team_id]],drafter_teams[id],drafter_teams[name]))</f>
        <v/>
      </c>
    </row>
    <row r="1796" spans="1:20" x14ac:dyDescent="0.25">
      <c r="A1796" t="s">
        <v>118</v>
      </c>
      <c r="B1796" t="str">
        <f>_xlfn.XLOOKUP(draft_picks[[#This Row],[draft_id]],drafts[id],drafts[title])</f>
        <v>Batman vs. Superman Super Draft</v>
      </c>
      <c r="C1796" s="3">
        <v>2</v>
      </c>
      <c r="D1796">
        <f>IF(C1795&lt;draft_picks[[#This Row],[position]],1,IF(C1795&gt;draft_picks[[#This Row],[position]],D1795+1,IF(C1795=draft_picks[[#This Row],[position]],D1795+1)))</f>
        <v>21</v>
      </c>
      <c r="E1796" t="s">
        <v>5895</v>
      </c>
      <c r="F1796" t="str">
        <f>IF(ISBLANK(draft_picks[[#This Row],[movie_id]]),"",_xlfn.XLOOKUP(draft_picks[[#This Row],[movie_id]],drafts.movies[id],drafts.movies[movie_title]))</f>
        <v>Superman II</v>
      </c>
      <c r="G1796" s="3" t="s">
        <v>1027</v>
      </c>
      <c r="H1796" t="str">
        <f>IF(ISBLANK(draft_picks[[#This Row],[drafter_id]]),"",_xlfn.XLOOKUP(draft_picks[[#This Row],[drafter_id]],drafters[id],drafters[name]))</f>
        <v>Devan Coggan</v>
      </c>
      <c r="J1796" t="str">
        <f>IF(ISBLANK(draft_picks[[#This Row],[drafter_team_id]]),"",_xlfn.XLOOKUP(draft_picks[[#This Row],[drafter_team_id]],drafter_teams[id],drafter_teams[name]))</f>
        <v/>
      </c>
      <c r="K1796" s="3" t="s">
        <v>15484</v>
      </c>
      <c r="L1796" t="s">
        <v>793</v>
      </c>
      <c r="M1796" t="str">
        <f>IF(OR(ISBLANK(draft_picks[[#This Row],[veto_drafter_id]]),draft_picks[[#This Row],[veto_drafter_id]]=""),"",_xlfn.XLOOKUP(draft_picks[[#This Row],[veto_drafter_id]],drafters[id],drafters[name]))</f>
        <v>Clarke Wolfe</v>
      </c>
      <c r="N1796" t="s">
        <v>15497</v>
      </c>
      <c r="O1796" t="str">
        <f>IF(OR(ISBLANK(draft_picks[[#This Row],[veto_drafter_team_id]]),draft_picks[[#This Row],[veto_drafter_team_id]]=""),"",_xlfn.XLOOKUP(draft_picks[[#This Row],[veto_drafter_team_id]],drafter_teams[id],drafter_teams[name]))</f>
        <v/>
      </c>
      <c r="P1796" t="b">
        <v>1</v>
      </c>
      <c r="Q1796" t="s">
        <v>809</v>
      </c>
      <c r="R1796" t="str">
        <f>IF(OR(ISBLANK(draft_picks[[#This Row],[veto_override_drafter_id]]),draft_picks[[#This Row],[veto_override_drafter_id]]=""),"",_xlfn.XLOOKUP(draft_picks[[#This Row],[veto_override_drafter_id]],drafters[id],drafters[name]))</f>
        <v>Marc Bernardin</v>
      </c>
      <c r="S1796" t="s">
        <v>15497</v>
      </c>
      <c r="T1796" t="str">
        <f>IF(OR(ISBLANK(draft_picks[[#This Row],[veto_override_team_id]]),draft_picks[[#This Row],[veto_override_team_id]]=""),"",_xlfn.XLOOKUP(draft_picks[[#This Row],[veto_override_team_id]],drafter_teams[id],drafter_teams[name]))</f>
        <v/>
      </c>
    </row>
    <row r="1797" spans="1:20" x14ac:dyDescent="0.25">
      <c r="A1797" t="s">
        <v>118</v>
      </c>
      <c r="B1797" t="str">
        <f>_xlfn.XLOOKUP(draft_picks[[#This Row],[draft_id]],drafts[id],drafts[title])</f>
        <v>Batman vs. Superman Super Draft</v>
      </c>
      <c r="C1797" s="3">
        <v>1</v>
      </c>
      <c r="D1797">
        <f>IF(C1796&lt;draft_picks[[#This Row],[position]],1,IF(C1796&gt;draft_picks[[#This Row],[position]],D1796+1,IF(C1796=draft_picks[[#This Row],[position]],D1796+1)))</f>
        <v>22</v>
      </c>
      <c r="E1797" t="s">
        <v>2445</v>
      </c>
      <c r="F1797" t="str">
        <f>IF(ISBLANK(draft_picks[[#This Row],[movie_id]]),"",_xlfn.XLOOKUP(draft_picks[[#This Row],[movie_id]],drafts.movies[id],drafts.movies[movie_title]))</f>
        <v>Superman</v>
      </c>
      <c r="G1797" s="3" t="s">
        <v>1115</v>
      </c>
      <c r="H1797" t="str">
        <f>IF(ISBLANK(draft_picks[[#This Row],[drafter_id]]),"",_xlfn.XLOOKUP(draft_picks[[#This Row],[drafter_id]],drafters[id],drafters[name]))</f>
        <v>Ryan Marker</v>
      </c>
      <c r="J1797" t="str">
        <f>IF(ISBLANK(draft_picks[[#This Row],[drafter_team_id]]),"",_xlfn.XLOOKUP(draft_picks[[#This Row],[drafter_team_id]],drafter_teams[id],drafter_teams[name]))</f>
        <v/>
      </c>
      <c r="K1797" s="3" t="s">
        <v>15497</v>
      </c>
      <c r="L1797" t="s">
        <v>15497</v>
      </c>
      <c r="M1797" t="str">
        <f>IF(OR(ISBLANK(draft_picks[[#This Row],[veto_drafter_id]]),draft_picks[[#This Row],[veto_drafter_id]]=""),"",_xlfn.XLOOKUP(draft_picks[[#This Row],[veto_drafter_id]],drafters[id],drafters[name]))</f>
        <v/>
      </c>
      <c r="N1797" t="s">
        <v>15497</v>
      </c>
      <c r="O1797" t="str">
        <f>IF(OR(ISBLANK(draft_picks[[#This Row],[veto_drafter_team_id]]),draft_picks[[#This Row],[veto_drafter_team_id]]=""),"",_xlfn.XLOOKUP(draft_picks[[#This Row],[veto_drafter_team_id]],drafter_teams[id],drafter_teams[name]))</f>
        <v/>
      </c>
      <c r="Q1797" t="s">
        <v>15497</v>
      </c>
      <c r="R1797" t="str">
        <f>IF(OR(ISBLANK(draft_picks[[#This Row],[veto_override_drafter_id]]),draft_picks[[#This Row],[veto_override_drafter_id]]=""),"",_xlfn.XLOOKUP(draft_picks[[#This Row],[veto_override_drafter_id]],drafters[id],drafters[name]))</f>
        <v/>
      </c>
      <c r="S1797" t="s">
        <v>15497</v>
      </c>
      <c r="T1797" t="str">
        <f>IF(OR(ISBLANK(draft_picks[[#This Row],[veto_override_team_id]]),draft_picks[[#This Row],[veto_override_team_id]]=""),"",_xlfn.XLOOKUP(draft_picks[[#This Row],[veto_override_team_id]],drafter_teams[id],drafter_teams[name]))</f>
        <v/>
      </c>
    </row>
    <row r="1798" spans="1:20" x14ac:dyDescent="0.25">
      <c r="A1798" t="s">
        <v>496</v>
      </c>
      <c r="B1798" t="str">
        <f>_xlfn.XLOOKUP(draft_picks[[#This Row],[draft_id]],drafts[id],drafts[title])</f>
        <v>Gators &amp; Crocs</v>
      </c>
      <c r="C1798" s="3">
        <v>7</v>
      </c>
      <c r="D1798">
        <f>IF(C1797&lt;draft_picks[[#This Row],[position]],1,IF(C1797&gt;draft_picks[[#This Row],[position]],D1797+1,IF(C1797=draft_picks[[#This Row],[position]],D1797+1)))</f>
        <v>1</v>
      </c>
      <c r="E1798" t="s">
        <v>7802</v>
      </c>
      <c r="F1798" t="str">
        <f>IF(ISBLANK(draft_picks[[#This Row],[movie_id]]),"",_xlfn.XLOOKUP(draft_picks[[#This Row],[movie_id]],drafts.movies[id],drafts.movies[movie_title]))</f>
        <v>Dark Age</v>
      </c>
      <c r="G1798" s="3" t="s">
        <v>887</v>
      </c>
      <c r="H1798" t="str">
        <f>IF(ISBLANK(draft_picks[[#This Row],[drafter_id]]),"",_xlfn.XLOOKUP(draft_picks[[#This Row],[drafter_id]],drafters[id],drafters[name]))</f>
        <v>David Ian McKendry</v>
      </c>
      <c r="J1798" t="str">
        <f>IF(ISBLANK(draft_picks[[#This Row],[drafter_team_id]]),"",_xlfn.XLOOKUP(draft_picks[[#This Row],[drafter_team_id]],drafter_teams[id],drafter_teams[name]))</f>
        <v/>
      </c>
      <c r="K1798" s="3" t="s">
        <v>15497</v>
      </c>
      <c r="L1798" t="s">
        <v>15497</v>
      </c>
      <c r="M1798" t="str">
        <f>IF(OR(ISBLANK(draft_picks[[#This Row],[veto_drafter_id]]),draft_picks[[#This Row],[veto_drafter_id]]=""),"",_xlfn.XLOOKUP(draft_picks[[#This Row],[veto_drafter_id]],drafters[id],drafters[name]))</f>
        <v/>
      </c>
      <c r="N1798" t="s">
        <v>15497</v>
      </c>
      <c r="O1798" t="str">
        <f>IF(OR(ISBLANK(draft_picks[[#This Row],[veto_drafter_team_id]]),draft_picks[[#This Row],[veto_drafter_team_id]]=""),"",_xlfn.XLOOKUP(draft_picks[[#This Row],[veto_drafter_team_id]],drafter_teams[id],drafter_teams[name]))</f>
        <v/>
      </c>
      <c r="Q1798" t="s">
        <v>15497</v>
      </c>
      <c r="R1798" t="str">
        <f>IF(OR(ISBLANK(draft_picks[[#This Row],[veto_override_drafter_id]]),draft_picks[[#This Row],[veto_override_drafter_id]]=""),"",_xlfn.XLOOKUP(draft_picks[[#This Row],[veto_override_drafter_id]],drafters[id],drafters[name]))</f>
        <v/>
      </c>
      <c r="S1798" t="s">
        <v>15497</v>
      </c>
      <c r="T1798" t="str">
        <f>IF(OR(ISBLANK(draft_picks[[#This Row],[veto_override_team_id]]),draft_picks[[#This Row],[veto_override_team_id]]=""),"",_xlfn.XLOOKUP(draft_picks[[#This Row],[veto_override_team_id]],drafter_teams[id],drafter_teams[name]))</f>
        <v/>
      </c>
    </row>
    <row r="1799" spans="1:20" x14ac:dyDescent="0.25">
      <c r="A1799" t="s">
        <v>496</v>
      </c>
      <c r="B1799" t="str">
        <f>_xlfn.XLOOKUP(draft_picks[[#This Row],[draft_id]],drafts[id],drafts[title])</f>
        <v>Gators &amp; Crocs</v>
      </c>
      <c r="C1799" s="3">
        <v>6</v>
      </c>
      <c r="D1799">
        <f>IF(C1798&lt;draft_picks[[#This Row],[position]],1,IF(C1798&gt;draft_picks[[#This Row],[position]],D1798+1,IF(C1798=draft_picks[[#This Row],[position]],D1798+1)))</f>
        <v>2</v>
      </c>
      <c r="E1799" t="s">
        <v>3154</v>
      </c>
      <c r="F1799" t="str">
        <f>IF(ISBLANK(draft_picks[[#This Row],[movie_id]]),"",_xlfn.XLOOKUP(draft_picks[[#This Row],[movie_id]],drafts.movies[id],drafts.movies[movie_title]))</f>
        <v>Croc</v>
      </c>
      <c r="G1799" s="3" t="s">
        <v>887</v>
      </c>
      <c r="H1799" t="str">
        <f>IF(ISBLANK(draft_picks[[#This Row],[drafter_id]]),"",_xlfn.XLOOKUP(draft_picks[[#This Row],[drafter_id]],drafters[id],drafters[name]))</f>
        <v>David Ian McKendry</v>
      </c>
      <c r="J1799" t="str">
        <f>IF(ISBLANK(draft_picks[[#This Row],[drafter_team_id]]),"",_xlfn.XLOOKUP(draft_picks[[#This Row],[drafter_team_id]],drafter_teams[id],drafter_teams[name]))</f>
        <v/>
      </c>
      <c r="K1799" s="3" t="s">
        <v>15484</v>
      </c>
      <c r="L1799" t="s">
        <v>845</v>
      </c>
      <c r="M1799" t="str">
        <f>IF(OR(ISBLANK(draft_picks[[#This Row],[veto_drafter_id]]),draft_picks[[#This Row],[veto_drafter_id]]=""),"",_xlfn.XLOOKUP(draft_picks[[#This Row],[veto_drafter_id]],drafters[id],drafters[name]))</f>
        <v>Rebekah McKendry</v>
      </c>
      <c r="N1799" t="s">
        <v>15497</v>
      </c>
      <c r="O1799" t="str">
        <f>IF(OR(ISBLANK(draft_picks[[#This Row],[veto_drafter_team_id]]),draft_picks[[#This Row],[veto_drafter_team_id]]=""),"",_xlfn.XLOOKUP(draft_picks[[#This Row],[veto_drafter_team_id]],drafter_teams[id],drafter_teams[name]))</f>
        <v/>
      </c>
      <c r="Q1799" t="s">
        <v>15497</v>
      </c>
      <c r="R1799" t="str">
        <f>IF(OR(ISBLANK(draft_picks[[#This Row],[veto_override_drafter_id]]),draft_picks[[#This Row],[veto_override_drafter_id]]=""),"",_xlfn.XLOOKUP(draft_picks[[#This Row],[veto_override_drafter_id]],drafters[id],drafters[name]))</f>
        <v/>
      </c>
      <c r="S1799" t="s">
        <v>15497</v>
      </c>
      <c r="T1799" t="str">
        <f>IF(OR(ISBLANK(draft_picks[[#This Row],[veto_override_team_id]]),draft_picks[[#This Row],[veto_override_team_id]]=""),"",_xlfn.XLOOKUP(draft_picks[[#This Row],[veto_override_team_id]],drafter_teams[id],drafter_teams[name]))</f>
        <v/>
      </c>
    </row>
    <row r="1800" spans="1:20" x14ac:dyDescent="0.25">
      <c r="A1800" t="s">
        <v>496</v>
      </c>
      <c r="B1800" t="str">
        <f>_xlfn.XLOOKUP(draft_picks[[#This Row],[draft_id]],drafts[id],drafts[title])</f>
        <v>Gators &amp; Crocs</v>
      </c>
      <c r="C1800" s="3">
        <v>6</v>
      </c>
      <c r="D1800">
        <f>IF(C1799&lt;draft_picks[[#This Row],[position]],1,IF(C1799&gt;draft_picks[[#This Row],[position]],D1799+1,IF(C1799=draft_picks[[#This Row],[position]],D1799+1)))</f>
        <v>3</v>
      </c>
      <c r="E1800" t="s">
        <v>6534</v>
      </c>
      <c r="F1800" t="str">
        <f>IF(ISBLANK(draft_picks[[#This Row],[movie_id]]),"",_xlfn.XLOOKUP(draft_picks[[#This Row],[movie_id]],drafts.movies[id],drafts.movies[movie_title]))</f>
        <v>Killer Crocodile</v>
      </c>
      <c r="G1800" s="3" t="s">
        <v>887</v>
      </c>
      <c r="H1800" t="str">
        <f>IF(ISBLANK(draft_picks[[#This Row],[drafter_id]]),"",_xlfn.XLOOKUP(draft_picks[[#This Row],[drafter_id]],drafters[id],drafters[name]))</f>
        <v>David Ian McKendry</v>
      </c>
      <c r="J1800" t="str">
        <f>IF(ISBLANK(draft_picks[[#This Row],[drafter_team_id]]),"",_xlfn.XLOOKUP(draft_picks[[#This Row],[drafter_team_id]],drafter_teams[id],drafter_teams[name]))</f>
        <v/>
      </c>
      <c r="K1800" s="3" t="s">
        <v>15497</v>
      </c>
      <c r="L1800" t="s">
        <v>15497</v>
      </c>
      <c r="M1800" t="str">
        <f>IF(OR(ISBLANK(draft_picks[[#This Row],[veto_drafter_id]]),draft_picks[[#This Row],[veto_drafter_id]]=""),"",_xlfn.XLOOKUP(draft_picks[[#This Row],[veto_drafter_id]],drafters[id],drafters[name]))</f>
        <v/>
      </c>
      <c r="N1800" t="s">
        <v>15497</v>
      </c>
      <c r="O1800" t="str">
        <f>IF(OR(ISBLANK(draft_picks[[#This Row],[veto_drafter_team_id]]),draft_picks[[#This Row],[veto_drafter_team_id]]=""),"",_xlfn.XLOOKUP(draft_picks[[#This Row],[veto_drafter_team_id]],drafter_teams[id],drafter_teams[name]))</f>
        <v/>
      </c>
      <c r="Q1800" t="s">
        <v>15497</v>
      </c>
      <c r="R1800" t="str">
        <f>IF(OR(ISBLANK(draft_picks[[#This Row],[veto_override_drafter_id]]),draft_picks[[#This Row],[veto_override_drafter_id]]=""),"",_xlfn.XLOOKUP(draft_picks[[#This Row],[veto_override_drafter_id]],drafters[id],drafters[name]))</f>
        <v/>
      </c>
      <c r="S1800" t="s">
        <v>15497</v>
      </c>
      <c r="T1800" t="str">
        <f>IF(OR(ISBLANK(draft_picks[[#This Row],[veto_override_team_id]]),draft_picks[[#This Row],[veto_override_team_id]]=""),"",_xlfn.XLOOKUP(draft_picks[[#This Row],[veto_override_team_id]],drafter_teams[id],drafter_teams[name]))</f>
        <v/>
      </c>
    </row>
    <row r="1801" spans="1:20" x14ac:dyDescent="0.25">
      <c r="A1801" t="s">
        <v>496</v>
      </c>
      <c r="B1801" t="str">
        <f>_xlfn.XLOOKUP(draft_picks[[#This Row],[draft_id]],drafts[id],drafts[title])</f>
        <v>Gators &amp; Crocs</v>
      </c>
      <c r="C1801" s="3">
        <v>5</v>
      </c>
      <c r="D1801">
        <f>IF(C1800&lt;draft_picks[[#This Row],[position]],1,IF(C1800&gt;draft_picks[[#This Row],[position]],D1800+1,IF(C1800=draft_picks[[#This Row],[position]],D1800+1)))</f>
        <v>4</v>
      </c>
      <c r="E1801" t="s">
        <v>3752</v>
      </c>
      <c r="F1801" t="str">
        <f>IF(ISBLANK(draft_picks[[#This Row],[movie_id]]),"",_xlfn.XLOOKUP(draft_picks[[#This Row],[movie_id]],drafts.movies[id],drafts.movies[movie_title]))</f>
        <v>The Pool</v>
      </c>
      <c r="G1801" s="3" t="s">
        <v>845</v>
      </c>
      <c r="H1801" t="str">
        <f>IF(ISBLANK(draft_picks[[#This Row],[drafter_id]]),"",_xlfn.XLOOKUP(draft_picks[[#This Row],[drafter_id]],drafters[id],drafters[name]))</f>
        <v>Rebekah McKendry</v>
      </c>
      <c r="J1801" t="str">
        <f>IF(ISBLANK(draft_picks[[#This Row],[drafter_team_id]]),"",_xlfn.XLOOKUP(draft_picks[[#This Row],[drafter_team_id]],drafter_teams[id],drafter_teams[name]))</f>
        <v/>
      </c>
      <c r="K1801" s="3" t="s">
        <v>15497</v>
      </c>
      <c r="L1801" t="s">
        <v>15497</v>
      </c>
      <c r="M1801" t="str">
        <f>IF(OR(ISBLANK(draft_picks[[#This Row],[veto_drafter_id]]),draft_picks[[#This Row],[veto_drafter_id]]=""),"",_xlfn.XLOOKUP(draft_picks[[#This Row],[veto_drafter_id]],drafters[id],drafters[name]))</f>
        <v/>
      </c>
      <c r="N1801" t="s">
        <v>15497</v>
      </c>
      <c r="O1801" t="str">
        <f>IF(OR(ISBLANK(draft_picks[[#This Row],[veto_drafter_team_id]]),draft_picks[[#This Row],[veto_drafter_team_id]]=""),"",_xlfn.XLOOKUP(draft_picks[[#This Row],[veto_drafter_team_id]],drafter_teams[id],drafter_teams[name]))</f>
        <v/>
      </c>
      <c r="Q1801" t="s">
        <v>15497</v>
      </c>
      <c r="R1801" t="str">
        <f>IF(OR(ISBLANK(draft_picks[[#This Row],[veto_override_drafter_id]]),draft_picks[[#This Row],[veto_override_drafter_id]]=""),"",_xlfn.XLOOKUP(draft_picks[[#This Row],[veto_override_drafter_id]],drafters[id],drafters[name]))</f>
        <v/>
      </c>
      <c r="S1801" t="s">
        <v>15497</v>
      </c>
      <c r="T1801" t="str">
        <f>IF(OR(ISBLANK(draft_picks[[#This Row],[veto_override_team_id]]),draft_picks[[#This Row],[veto_override_team_id]]=""),"",_xlfn.XLOOKUP(draft_picks[[#This Row],[veto_override_team_id]],drafter_teams[id],drafter_teams[name]))</f>
        <v/>
      </c>
    </row>
    <row r="1802" spans="1:20" x14ac:dyDescent="0.25">
      <c r="A1802" t="s">
        <v>496</v>
      </c>
      <c r="B1802" t="str">
        <f>_xlfn.XLOOKUP(draft_picks[[#This Row],[draft_id]],drafts[id],drafts[title])</f>
        <v>Gators &amp; Crocs</v>
      </c>
      <c r="C1802" s="3">
        <v>4</v>
      </c>
      <c r="D1802">
        <f>IF(C1801&lt;draft_picks[[#This Row],[position]],1,IF(C1801&gt;draft_picks[[#This Row],[position]],D1801+1,IF(C1801=draft_picks[[#This Row],[position]],D1801+1)))</f>
        <v>5</v>
      </c>
      <c r="E1802" t="s">
        <v>8143</v>
      </c>
      <c r="F1802" t="str">
        <f>IF(ISBLANK(draft_picks[[#This Row],[movie_id]]),"",_xlfn.XLOOKUP(draft_picks[[#This Row],[movie_id]],drafts.movies[id],drafts.movies[movie_title]))</f>
        <v>Dinocroc</v>
      </c>
      <c r="G1802" s="3" t="s">
        <v>887</v>
      </c>
      <c r="H1802" t="str">
        <f>IF(ISBLANK(draft_picks[[#This Row],[drafter_id]]),"",_xlfn.XLOOKUP(draft_picks[[#This Row],[drafter_id]],drafters[id],drafters[name]))</f>
        <v>David Ian McKendry</v>
      </c>
      <c r="J1802" t="str">
        <f>IF(ISBLANK(draft_picks[[#This Row],[drafter_team_id]]),"",_xlfn.XLOOKUP(draft_picks[[#This Row],[drafter_team_id]],drafter_teams[id],drafter_teams[name]))</f>
        <v/>
      </c>
      <c r="K1802" s="3" t="s">
        <v>15497</v>
      </c>
      <c r="L1802" t="s">
        <v>15497</v>
      </c>
      <c r="M1802" t="str">
        <f>IF(OR(ISBLANK(draft_picks[[#This Row],[veto_drafter_id]]),draft_picks[[#This Row],[veto_drafter_id]]=""),"",_xlfn.XLOOKUP(draft_picks[[#This Row],[veto_drafter_id]],drafters[id],drafters[name]))</f>
        <v/>
      </c>
      <c r="N1802" t="s">
        <v>15497</v>
      </c>
      <c r="O1802" t="str">
        <f>IF(OR(ISBLANK(draft_picks[[#This Row],[veto_drafter_team_id]]),draft_picks[[#This Row],[veto_drafter_team_id]]=""),"",_xlfn.XLOOKUP(draft_picks[[#This Row],[veto_drafter_team_id]],drafter_teams[id],drafter_teams[name]))</f>
        <v/>
      </c>
      <c r="Q1802" t="s">
        <v>15497</v>
      </c>
      <c r="R1802" t="str">
        <f>IF(OR(ISBLANK(draft_picks[[#This Row],[veto_override_drafter_id]]),draft_picks[[#This Row],[veto_override_drafter_id]]=""),"",_xlfn.XLOOKUP(draft_picks[[#This Row],[veto_override_drafter_id]],drafters[id],drafters[name]))</f>
        <v/>
      </c>
      <c r="S1802" t="s">
        <v>15497</v>
      </c>
      <c r="T1802" t="str">
        <f>IF(OR(ISBLANK(draft_picks[[#This Row],[veto_override_team_id]]),draft_picks[[#This Row],[veto_override_team_id]]=""),"",_xlfn.XLOOKUP(draft_picks[[#This Row],[veto_override_team_id]],drafter_teams[id],drafter_teams[name]))</f>
        <v/>
      </c>
    </row>
    <row r="1803" spans="1:20" x14ac:dyDescent="0.25">
      <c r="A1803" t="s">
        <v>496</v>
      </c>
      <c r="B1803" t="str">
        <f>_xlfn.XLOOKUP(draft_picks[[#This Row],[draft_id]],drafts[id],drafts[title])</f>
        <v>Gators &amp; Crocs</v>
      </c>
      <c r="C1803" s="3">
        <v>3</v>
      </c>
      <c r="D1803">
        <f>IF(C1802&lt;draft_picks[[#This Row],[position]],1,IF(C1802&gt;draft_picks[[#This Row],[position]],D1802+1,IF(C1802=draft_picks[[#This Row],[position]],D1802+1)))</f>
        <v>6</v>
      </c>
      <c r="E1803" t="s">
        <v>8242</v>
      </c>
      <c r="F1803" t="str">
        <f>IF(ISBLANK(draft_picks[[#This Row],[movie_id]]),"",_xlfn.XLOOKUP(draft_picks[[#This Row],[movie_id]],drafts.movies[id],drafts.movies[movie_title]))</f>
        <v>Lake Placid</v>
      </c>
      <c r="G1803" s="3" t="s">
        <v>845</v>
      </c>
      <c r="H1803" t="str">
        <f>IF(ISBLANK(draft_picks[[#This Row],[drafter_id]]),"",_xlfn.XLOOKUP(draft_picks[[#This Row],[drafter_id]],drafters[id],drafters[name]))</f>
        <v>Rebekah McKendry</v>
      </c>
      <c r="J1803" t="str">
        <f>IF(ISBLANK(draft_picks[[#This Row],[drafter_team_id]]),"",_xlfn.XLOOKUP(draft_picks[[#This Row],[drafter_team_id]],drafter_teams[id],drafter_teams[name]))</f>
        <v/>
      </c>
      <c r="K1803" s="3" t="s">
        <v>15497</v>
      </c>
      <c r="L1803" t="s">
        <v>15497</v>
      </c>
      <c r="M1803" t="str">
        <f>IF(OR(ISBLANK(draft_picks[[#This Row],[veto_drafter_id]]),draft_picks[[#This Row],[veto_drafter_id]]=""),"",_xlfn.XLOOKUP(draft_picks[[#This Row],[veto_drafter_id]],drafters[id],drafters[name]))</f>
        <v/>
      </c>
      <c r="N1803" t="s">
        <v>15497</v>
      </c>
      <c r="O1803" t="str">
        <f>IF(OR(ISBLANK(draft_picks[[#This Row],[veto_drafter_team_id]]),draft_picks[[#This Row],[veto_drafter_team_id]]=""),"",_xlfn.XLOOKUP(draft_picks[[#This Row],[veto_drafter_team_id]],drafter_teams[id],drafter_teams[name]))</f>
        <v/>
      </c>
      <c r="Q1803" t="s">
        <v>15497</v>
      </c>
      <c r="R1803" t="str">
        <f>IF(OR(ISBLANK(draft_picks[[#This Row],[veto_override_drafter_id]]),draft_picks[[#This Row],[veto_override_drafter_id]]=""),"",_xlfn.XLOOKUP(draft_picks[[#This Row],[veto_override_drafter_id]],drafters[id],drafters[name]))</f>
        <v/>
      </c>
      <c r="S1803" t="s">
        <v>15497</v>
      </c>
      <c r="T1803" t="str">
        <f>IF(OR(ISBLANK(draft_picks[[#This Row],[veto_override_team_id]]),draft_picks[[#This Row],[veto_override_team_id]]=""),"",_xlfn.XLOOKUP(draft_picks[[#This Row],[veto_override_team_id]],drafter_teams[id],drafter_teams[name]))</f>
        <v/>
      </c>
    </row>
    <row r="1804" spans="1:20" x14ac:dyDescent="0.25">
      <c r="A1804" t="s">
        <v>496</v>
      </c>
      <c r="B1804" t="str">
        <f>_xlfn.XLOOKUP(draft_picks[[#This Row],[draft_id]],drafts[id],drafts[title])</f>
        <v>Gators &amp; Crocs</v>
      </c>
      <c r="C1804" s="3">
        <v>2</v>
      </c>
      <c r="D1804">
        <f>IF(C1803&lt;draft_picks[[#This Row],[position]],1,IF(C1803&gt;draft_picks[[#This Row],[position]],D1803+1,IF(C1803=draft_picks[[#This Row],[position]],D1803+1)))</f>
        <v>7</v>
      </c>
      <c r="E1804" t="s">
        <v>4133</v>
      </c>
      <c r="F1804" t="str">
        <f>IF(ISBLANK(draft_picks[[#This Row],[movie_id]]),"",_xlfn.XLOOKUP(draft_picks[[#This Row],[movie_id]],drafts.movies[id],drafts.movies[movie_title]))</f>
        <v>Alligator</v>
      </c>
      <c r="G1804" s="3" t="s">
        <v>887</v>
      </c>
      <c r="H1804" t="str">
        <f>IF(ISBLANK(draft_picks[[#This Row],[drafter_id]]),"",_xlfn.XLOOKUP(draft_picks[[#This Row],[drafter_id]],drafters[id],drafters[name]))</f>
        <v>David Ian McKendry</v>
      </c>
      <c r="J1804" t="str">
        <f>IF(ISBLANK(draft_picks[[#This Row],[drafter_team_id]]),"",_xlfn.XLOOKUP(draft_picks[[#This Row],[drafter_team_id]],drafter_teams[id],drafter_teams[name]))</f>
        <v/>
      </c>
      <c r="K1804" s="3" t="s">
        <v>15497</v>
      </c>
      <c r="L1804" t="s">
        <v>15497</v>
      </c>
      <c r="M1804" t="str">
        <f>IF(OR(ISBLANK(draft_picks[[#This Row],[veto_drafter_id]]),draft_picks[[#This Row],[veto_drafter_id]]=""),"",_xlfn.XLOOKUP(draft_picks[[#This Row],[veto_drafter_id]],drafters[id],drafters[name]))</f>
        <v/>
      </c>
      <c r="N1804" t="s">
        <v>15497</v>
      </c>
      <c r="O1804" t="str">
        <f>IF(OR(ISBLANK(draft_picks[[#This Row],[veto_drafter_team_id]]),draft_picks[[#This Row],[veto_drafter_team_id]]=""),"",_xlfn.XLOOKUP(draft_picks[[#This Row],[veto_drafter_team_id]],drafter_teams[id],drafter_teams[name]))</f>
        <v/>
      </c>
      <c r="Q1804" t="s">
        <v>15497</v>
      </c>
      <c r="R1804" t="str">
        <f>IF(OR(ISBLANK(draft_picks[[#This Row],[veto_override_drafter_id]]),draft_picks[[#This Row],[veto_override_drafter_id]]=""),"",_xlfn.XLOOKUP(draft_picks[[#This Row],[veto_override_drafter_id]],drafters[id],drafters[name]))</f>
        <v/>
      </c>
      <c r="S1804" t="s">
        <v>15497</v>
      </c>
      <c r="T1804" t="str">
        <f>IF(OR(ISBLANK(draft_picks[[#This Row],[veto_override_team_id]]),draft_picks[[#This Row],[veto_override_team_id]]=""),"",_xlfn.XLOOKUP(draft_picks[[#This Row],[veto_override_team_id]],drafter_teams[id],drafter_teams[name]))</f>
        <v/>
      </c>
    </row>
    <row r="1805" spans="1:20" x14ac:dyDescent="0.25">
      <c r="A1805" t="s">
        <v>496</v>
      </c>
      <c r="B1805" t="str">
        <f>_xlfn.XLOOKUP(draft_picks[[#This Row],[draft_id]],drafts[id],drafts[title])</f>
        <v>Gators &amp; Crocs</v>
      </c>
      <c r="C1805" s="3">
        <v>1</v>
      </c>
      <c r="D1805">
        <f>IF(C1804&lt;draft_picks[[#This Row],[position]],1,IF(C1804&gt;draft_picks[[#This Row],[position]],D1804+1,IF(C1804=draft_picks[[#This Row],[position]],D1804+1)))</f>
        <v>8</v>
      </c>
      <c r="E1805" t="s">
        <v>6072</v>
      </c>
      <c r="F1805" t="str">
        <f>IF(ISBLANK(draft_picks[[#This Row],[movie_id]]),"",_xlfn.XLOOKUP(draft_picks[[#This Row],[movie_id]],drafts.movies[id],drafts.movies[movie_title]))</f>
        <v>Crawl</v>
      </c>
      <c r="G1805" s="3" t="s">
        <v>845</v>
      </c>
      <c r="H1805" t="str">
        <f>IF(ISBLANK(draft_picks[[#This Row],[drafter_id]]),"",_xlfn.XLOOKUP(draft_picks[[#This Row],[drafter_id]],drafters[id],drafters[name]))</f>
        <v>Rebekah McKendry</v>
      </c>
      <c r="J1805" t="str">
        <f>IF(ISBLANK(draft_picks[[#This Row],[drafter_team_id]]),"",_xlfn.XLOOKUP(draft_picks[[#This Row],[drafter_team_id]],drafter_teams[id],drafter_teams[name]))</f>
        <v/>
      </c>
      <c r="K1805" s="3" t="s">
        <v>15497</v>
      </c>
      <c r="L1805" t="s">
        <v>15497</v>
      </c>
      <c r="M1805" t="str">
        <f>IF(OR(ISBLANK(draft_picks[[#This Row],[veto_drafter_id]]),draft_picks[[#This Row],[veto_drafter_id]]=""),"",_xlfn.XLOOKUP(draft_picks[[#This Row],[veto_drafter_id]],drafters[id],drafters[name]))</f>
        <v/>
      </c>
      <c r="N1805" t="s">
        <v>15497</v>
      </c>
      <c r="O1805" t="str">
        <f>IF(OR(ISBLANK(draft_picks[[#This Row],[veto_drafter_team_id]]),draft_picks[[#This Row],[veto_drafter_team_id]]=""),"",_xlfn.XLOOKUP(draft_picks[[#This Row],[veto_drafter_team_id]],drafter_teams[id],drafter_teams[name]))</f>
        <v/>
      </c>
      <c r="Q1805" t="s">
        <v>15497</v>
      </c>
      <c r="R1805" t="str">
        <f>IF(OR(ISBLANK(draft_picks[[#This Row],[veto_override_drafter_id]]),draft_picks[[#This Row],[veto_override_drafter_id]]=""),"",_xlfn.XLOOKUP(draft_picks[[#This Row],[veto_override_drafter_id]],drafters[id],drafters[name]))</f>
        <v/>
      </c>
      <c r="S1805" t="s">
        <v>15497</v>
      </c>
      <c r="T1805" t="str">
        <f>IF(OR(ISBLANK(draft_picks[[#This Row],[veto_override_team_id]]),draft_picks[[#This Row],[veto_override_team_id]]=""),"",_xlfn.XLOOKUP(draft_picks[[#This Row],[veto_override_team_id]],drafter_teams[id],drafter_teams[name]))</f>
        <v/>
      </c>
    </row>
    <row r="1806" spans="1:20" x14ac:dyDescent="0.25">
      <c r="A1806" t="s">
        <v>224</v>
      </c>
      <c r="B1806" t="str">
        <f>_xlfn.XLOOKUP(draft_picks[[#This Row],[draft_id]],drafts[id],drafts[title])</f>
        <v>Happy Madison Productions</v>
      </c>
      <c r="C1806" s="3">
        <v>7</v>
      </c>
      <c r="D1806">
        <f>IF(C1805&lt;draft_picks[[#This Row],[position]],1,IF(C1805&gt;draft_picks[[#This Row],[position]],D1805+1,IF(C1805=draft_picks[[#This Row],[position]],D1805+1)))</f>
        <v>1</v>
      </c>
      <c r="E1806" t="s">
        <v>3891</v>
      </c>
      <c r="F1806" t="str">
        <f>IF(ISBLANK(draft_picks[[#This Row],[movie_id]]),"",_xlfn.XLOOKUP(draft_picks[[#This Row],[movie_id]],drafts.movies[id],drafts.movies[movie_title]))</f>
        <v>Joe Dirt</v>
      </c>
      <c r="G1806" s="3" t="s">
        <v>1191</v>
      </c>
      <c r="H1806" t="str">
        <f>IF(ISBLANK(draft_picks[[#This Row],[drafter_id]]),"",_xlfn.XLOOKUP(draft_picks[[#This Row],[drafter_id]],drafters[id],drafters[name]))</f>
        <v>Cameron James</v>
      </c>
      <c r="J1806" t="str">
        <f>IF(ISBLANK(draft_picks[[#This Row],[drafter_team_id]]),"",_xlfn.XLOOKUP(draft_picks[[#This Row],[drafter_team_id]],drafter_teams[id],drafter_teams[name]))</f>
        <v/>
      </c>
      <c r="K1806" s="3" t="s">
        <v>15497</v>
      </c>
      <c r="L1806" t="s">
        <v>15497</v>
      </c>
      <c r="M1806" t="str">
        <f>IF(OR(ISBLANK(draft_picks[[#This Row],[veto_drafter_id]]),draft_picks[[#This Row],[veto_drafter_id]]=""),"",_xlfn.XLOOKUP(draft_picks[[#This Row],[veto_drafter_id]],drafters[id],drafters[name]))</f>
        <v/>
      </c>
      <c r="N1806" t="s">
        <v>15497</v>
      </c>
      <c r="O1806" t="str">
        <f>IF(OR(ISBLANK(draft_picks[[#This Row],[veto_drafter_team_id]]),draft_picks[[#This Row],[veto_drafter_team_id]]=""),"",_xlfn.XLOOKUP(draft_picks[[#This Row],[veto_drafter_team_id]],drafter_teams[id],drafter_teams[name]))</f>
        <v/>
      </c>
      <c r="Q1806" t="s">
        <v>15497</v>
      </c>
      <c r="R1806" t="str">
        <f>IF(OR(ISBLANK(draft_picks[[#This Row],[veto_override_drafter_id]]),draft_picks[[#This Row],[veto_override_drafter_id]]=""),"",_xlfn.XLOOKUP(draft_picks[[#This Row],[veto_override_drafter_id]],drafters[id],drafters[name]))</f>
        <v/>
      </c>
      <c r="S1806" t="s">
        <v>15497</v>
      </c>
      <c r="T1806" t="str">
        <f>IF(OR(ISBLANK(draft_picks[[#This Row],[veto_override_team_id]]),draft_picks[[#This Row],[veto_override_team_id]]=""),"",_xlfn.XLOOKUP(draft_picks[[#This Row],[veto_override_team_id]],drafter_teams[id],drafter_teams[name]))</f>
        <v/>
      </c>
    </row>
    <row r="1807" spans="1:20" x14ac:dyDescent="0.25">
      <c r="A1807" t="s">
        <v>224</v>
      </c>
      <c r="B1807" t="str">
        <f>_xlfn.XLOOKUP(draft_picks[[#This Row],[draft_id]],drafts[id],drafts[title])</f>
        <v>Happy Madison Productions</v>
      </c>
      <c r="C1807" s="3">
        <v>6</v>
      </c>
      <c r="D1807">
        <f>IF(C1806&lt;draft_picks[[#This Row],[position]],1,IF(C1806&gt;draft_picks[[#This Row],[position]],D1806+1,IF(C1806=draft_picks[[#This Row],[position]],D1806+1)))</f>
        <v>2</v>
      </c>
      <c r="E1807" t="s">
        <v>2397</v>
      </c>
      <c r="F1807" t="str">
        <f>IF(ISBLANK(draft_picks[[#This Row],[movie_id]]),"",_xlfn.XLOOKUP(draft_picks[[#This Row],[movie_id]],drafts.movies[id],drafts.movies[movie_title]))</f>
        <v>Mr. Deeds</v>
      </c>
      <c r="G1807" s="3" t="s">
        <v>1191</v>
      </c>
      <c r="H1807" t="str">
        <f>IF(ISBLANK(draft_picks[[#This Row],[drafter_id]]),"",_xlfn.XLOOKUP(draft_picks[[#This Row],[drafter_id]],drafters[id],drafters[name]))</f>
        <v>Cameron James</v>
      </c>
      <c r="J1807" t="str">
        <f>IF(ISBLANK(draft_picks[[#This Row],[drafter_team_id]]),"",_xlfn.XLOOKUP(draft_picks[[#This Row],[drafter_team_id]],drafter_teams[id],drafter_teams[name]))</f>
        <v/>
      </c>
      <c r="K1807" s="3" t="s">
        <v>15497</v>
      </c>
      <c r="L1807" t="s">
        <v>15497</v>
      </c>
      <c r="M1807" t="str">
        <f>IF(OR(ISBLANK(draft_picks[[#This Row],[veto_drafter_id]]),draft_picks[[#This Row],[veto_drafter_id]]=""),"",_xlfn.XLOOKUP(draft_picks[[#This Row],[veto_drafter_id]],drafters[id],drafters[name]))</f>
        <v/>
      </c>
      <c r="N1807" t="s">
        <v>15497</v>
      </c>
      <c r="O1807" t="str">
        <f>IF(OR(ISBLANK(draft_picks[[#This Row],[veto_drafter_team_id]]),draft_picks[[#This Row],[veto_drafter_team_id]]=""),"",_xlfn.XLOOKUP(draft_picks[[#This Row],[veto_drafter_team_id]],drafter_teams[id],drafter_teams[name]))</f>
        <v/>
      </c>
      <c r="Q1807" t="s">
        <v>15497</v>
      </c>
      <c r="R1807" t="str">
        <f>IF(OR(ISBLANK(draft_picks[[#This Row],[veto_override_drafter_id]]),draft_picks[[#This Row],[veto_override_drafter_id]]=""),"",_xlfn.XLOOKUP(draft_picks[[#This Row],[veto_override_drafter_id]],drafters[id],drafters[name]))</f>
        <v/>
      </c>
      <c r="S1807" t="s">
        <v>15497</v>
      </c>
      <c r="T1807" t="str">
        <f>IF(OR(ISBLANK(draft_picks[[#This Row],[veto_override_team_id]]),draft_picks[[#This Row],[veto_override_team_id]]=""),"",_xlfn.XLOOKUP(draft_picks[[#This Row],[veto_override_team_id]],drafter_teams[id],drafter_teams[name]))</f>
        <v/>
      </c>
    </row>
    <row r="1808" spans="1:20" x14ac:dyDescent="0.25">
      <c r="A1808" t="s">
        <v>224</v>
      </c>
      <c r="B1808" t="str">
        <f>_xlfn.XLOOKUP(draft_picks[[#This Row],[draft_id]],drafts[id],drafts[title])</f>
        <v>Happy Madison Productions</v>
      </c>
      <c r="C1808" s="3">
        <v>5</v>
      </c>
      <c r="D1808">
        <f>IF(C1807&lt;draft_picks[[#This Row],[position]],1,IF(C1807&gt;draft_picks[[#This Row],[position]],D1807+1,IF(C1807=draft_picks[[#This Row],[position]],D1807+1)))</f>
        <v>3</v>
      </c>
      <c r="E1808" t="s">
        <v>6078</v>
      </c>
      <c r="F1808" t="str">
        <f>IF(ISBLANK(draft_picks[[#This Row],[movie_id]]),"",_xlfn.XLOOKUP(draft_picks[[#This Row],[movie_id]],drafts.movies[id],drafts.movies[movie_title]))</f>
        <v>The House Bunny</v>
      </c>
      <c r="G1808" s="3" t="s">
        <v>1055</v>
      </c>
      <c r="H1808" t="str">
        <f>IF(ISBLANK(draft_picks[[#This Row],[drafter_id]]),"",_xlfn.XLOOKUP(draft_picks[[#This Row],[drafter_id]],drafters[id],drafters[name]))</f>
        <v>Alexei Toliopoulos</v>
      </c>
      <c r="J1808" t="str">
        <f>IF(ISBLANK(draft_picks[[#This Row],[drafter_team_id]]),"",_xlfn.XLOOKUP(draft_picks[[#This Row],[drafter_team_id]],drafter_teams[id],drafter_teams[name]))</f>
        <v/>
      </c>
      <c r="K1808" s="3" t="s">
        <v>15497</v>
      </c>
      <c r="L1808" t="s">
        <v>15497</v>
      </c>
      <c r="M1808" t="str">
        <f>IF(OR(ISBLANK(draft_picks[[#This Row],[veto_drafter_id]]),draft_picks[[#This Row],[veto_drafter_id]]=""),"",_xlfn.XLOOKUP(draft_picks[[#This Row],[veto_drafter_id]],drafters[id],drafters[name]))</f>
        <v/>
      </c>
      <c r="N1808" t="s">
        <v>15497</v>
      </c>
      <c r="O1808" t="str">
        <f>IF(OR(ISBLANK(draft_picks[[#This Row],[veto_drafter_team_id]]),draft_picks[[#This Row],[veto_drafter_team_id]]=""),"",_xlfn.XLOOKUP(draft_picks[[#This Row],[veto_drafter_team_id]],drafter_teams[id],drafter_teams[name]))</f>
        <v/>
      </c>
      <c r="Q1808" t="s">
        <v>15497</v>
      </c>
      <c r="R1808" t="str">
        <f>IF(OR(ISBLANK(draft_picks[[#This Row],[veto_override_drafter_id]]),draft_picks[[#This Row],[veto_override_drafter_id]]=""),"",_xlfn.XLOOKUP(draft_picks[[#This Row],[veto_override_drafter_id]],drafters[id],drafters[name]))</f>
        <v/>
      </c>
      <c r="S1808" t="s">
        <v>15497</v>
      </c>
      <c r="T1808" t="str">
        <f>IF(OR(ISBLANK(draft_picks[[#This Row],[veto_override_team_id]]),draft_picks[[#This Row],[veto_override_team_id]]=""),"",_xlfn.XLOOKUP(draft_picks[[#This Row],[veto_override_team_id]],drafter_teams[id],drafter_teams[name]))</f>
        <v/>
      </c>
    </row>
    <row r="1809" spans="1:20" x14ac:dyDescent="0.25">
      <c r="A1809" t="s">
        <v>224</v>
      </c>
      <c r="B1809" t="str">
        <f>_xlfn.XLOOKUP(draft_picks[[#This Row],[draft_id]],drafts[id],drafts[title])</f>
        <v>Happy Madison Productions</v>
      </c>
      <c r="C1809" s="3">
        <v>4</v>
      </c>
      <c r="D1809">
        <f>IF(C1808&lt;draft_picks[[#This Row],[position]],1,IF(C1808&gt;draft_picks[[#This Row],[position]],D1808+1,IF(C1808=draft_picks[[#This Row],[position]],D1808+1)))</f>
        <v>4</v>
      </c>
      <c r="E1809" t="s">
        <v>8290</v>
      </c>
      <c r="F1809" t="str">
        <f>IF(ISBLANK(draft_picks[[#This Row],[movie_id]]),"",_xlfn.XLOOKUP(draft_picks[[#This Row],[movie_id]],drafts.movies[id],drafts.movies[movie_title]))</f>
        <v>Funny People</v>
      </c>
      <c r="G1809" s="3" t="s">
        <v>1191</v>
      </c>
      <c r="H1809" t="str">
        <f>IF(ISBLANK(draft_picks[[#This Row],[drafter_id]]),"",_xlfn.XLOOKUP(draft_picks[[#This Row],[drafter_id]],drafters[id],drafters[name]))</f>
        <v>Cameron James</v>
      </c>
      <c r="J1809" t="str">
        <f>IF(ISBLANK(draft_picks[[#This Row],[drafter_team_id]]),"",_xlfn.XLOOKUP(draft_picks[[#This Row],[drafter_team_id]],drafter_teams[id],drafter_teams[name]))</f>
        <v/>
      </c>
      <c r="K1809" s="3" t="s">
        <v>15497</v>
      </c>
      <c r="L1809" t="s">
        <v>15497</v>
      </c>
      <c r="M1809" t="str">
        <f>IF(OR(ISBLANK(draft_picks[[#This Row],[veto_drafter_id]]),draft_picks[[#This Row],[veto_drafter_id]]=""),"",_xlfn.XLOOKUP(draft_picks[[#This Row],[veto_drafter_id]],drafters[id],drafters[name]))</f>
        <v/>
      </c>
      <c r="N1809" t="s">
        <v>15497</v>
      </c>
      <c r="O1809" t="str">
        <f>IF(OR(ISBLANK(draft_picks[[#This Row],[veto_drafter_team_id]]),draft_picks[[#This Row],[veto_drafter_team_id]]=""),"",_xlfn.XLOOKUP(draft_picks[[#This Row],[veto_drafter_team_id]],drafter_teams[id],drafter_teams[name]))</f>
        <v/>
      </c>
      <c r="Q1809" t="s">
        <v>15497</v>
      </c>
      <c r="R1809" t="str">
        <f>IF(OR(ISBLANK(draft_picks[[#This Row],[veto_override_drafter_id]]),draft_picks[[#This Row],[veto_override_drafter_id]]=""),"",_xlfn.XLOOKUP(draft_picks[[#This Row],[veto_override_drafter_id]],drafters[id],drafters[name]))</f>
        <v/>
      </c>
      <c r="S1809" t="s">
        <v>15497</v>
      </c>
      <c r="T1809" t="str">
        <f>IF(OR(ISBLANK(draft_picks[[#This Row],[veto_override_team_id]]),draft_picks[[#This Row],[veto_override_team_id]]=""),"",_xlfn.XLOOKUP(draft_picks[[#This Row],[veto_override_team_id]],drafter_teams[id],drafter_teams[name]))</f>
        <v/>
      </c>
    </row>
    <row r="1810" spans="1:20" x14ac:dyDescent="0.25">
      <c r="A1810" t="s">
        <v>224</v>
      </c>
      <c r="B1810" t="str">
        <f>_xlfn.XLOOKUP(draft_picks[[#This Row],[draft_id]],drafts[id],drafts[title])</f>
        <v>Happy Madison Productions</v>
      </c>
      <c r="C1810" s="3">
        <v>3</v>
      </c>
      <c r="D1810">
        <f>IF(C1809&lt;draft_picks[[#This Row],[position]],1,IF(C1809&gt;draft_picks[[#This Row],[position]],D1809+1,IF(C1809=draft_picks[[#This Row],[position]],D1809+1)))</f>
        <v>5</v>
      </c>
      <c r="E1810" t="s">
        <v>5546</v>
      </c>
      <c r="F1810" t="str">
        <f>IF(ISBLANK(draft_picks[[#This Row],[movie_id]]),"",_xlfn.XLOOKUP(draft_picks[[#This Row],[movie_id]],drafts.movies[id],drafts.movies[movie_title]))</f>
        <v>Hubie Halloween</v>
      </c>
      <c r="G1810" s="3" t="s">
        <v>1055</v>
      </c>
      <c r="H1810" t="str">
        <f>IF(ISBLANK(draft_picks[[#This Row],[drafter_id]]),"",_xlfn.XLOOKUP(draft_picks[[#This Row],[drafter_id]],drafters[id],drafters[name]))</f>
        <v>Alexei Toliopoulos</v>
      </c>
      <c r="J1810" t="str">
        <f>IF(ISBLANK(draft_picks[[#This Row],[drafter_team_id]]),"",_xlfn.XLOOKUP(draft_picks[[#This Row],[drafter_team_id]],drafter_teams[id],drafter_teams[name]))</f>
        <v/>
      </c>
      <c r="K1810" s="3" t="s">
        <v>15497</v>
      </c>
      <c r="L1810" t="s">
        <v>15497</v>
      </c>
      <c r="M1810" t="str">
        <f>IF(OR(ISBLANK(draft_picks[[#This Row],[veto_drafter_id]]),draft_picks[[#This Row],[veto_drafter_id]]=""),"",_xlfn.XLOOKUP(draft_picks[[#This Row],[veto_drafter_id]],drafters[id],drafters[name]))</f>
        <v/>
      </c>
      <c r="N1810" t="s">
        <v>15497</v>
      </c>
      <c r="O1810" t="str">
        <f>IF(OR(ISBLANK(draft_picks[[#This Row],[veto_drafter_team_id]]),draft_picks[[#This Row],[veto_drafter_team_id]]=""),"",_xlfn.XLOOKUP(draft_picks[[#This Row],[veto_drafter_team_id]],drafter_teams[id],drafter_teams[name]))</f>
        <v/>
      </c>
      <c r="Q1810" t="s">
        <v>15497</v>
      </c>
      <c r="R1810" t="str">
        <f>IF(OR(ISBLANK(draft_picks[[#This Row],[veto_override_drafter_id]]),draft_picks[[#This Row],[veto_override_drafter_id]]=""),"",_xlfn.XLOOKUP(draft_picks[[#This Row],[veto_override_drafter_id]],drafters[id],drafters[name]))</f>
        <v/>
      </c>
      <c r="S1810" t="s">
        <v>15497</v>
      </c>
      <c r="T1810" t="str">
        <f>IF(OR(ISBLANK(draft_picks[[#This Row],[veto_override_team_id]]),draft_picks[[#This Row],[veto_override_team_id]]=""),"",_xlfn.XLOOKUP(draft_picks[[#This Row],[veto_override_team_id]],drafter_teams[id],drafter_teams[name]))</f>
        <v/>
      </c>
    </row>
    <row r="1811" spans="1:20" x14ac:dyDescent="0.25">
      <c r="A1811" t="s">
        <v>224</v>
      </c>
      <c r="B1811" t="str">
        <f>_xlfn.XLOOKUP(draft_picks[[#This Row],[draft_id]],drafts[id],drafts[title])</f>
        <v>Happy Madison Productions</v>
      </c>
      <c r="C1811" s="3">
        <v>2</v>
      </c>
      <c r="D1811">
        <f>IF(C1810&lt;draft_picks[[#This Row],[position]],1,IF(C1810&gt;draft_picks[[#This Row],[position]],D1810+1,IF(C1810=draft_picks[[#This Row],[position]],D1810+1)))</f>
        <v>6</v>
      </c>
      <c r="E1811" t="s">
        <v>7951</v>
      </c>
      <c r="F1811" t="str">
        <f>IF(ISBLANK(draft_picks[[#This Row],[movie_id]]),"",_xlfn.XLOOKUP(draft_picks[[#This Row],[movie_id]],drafts.movies[id],drafts.movies[movie_title]))</f>
        <v>Sandy Wexler</v>
      </c>
      <c r="G1811" s="3" t="s">
        <v>1191</v>
      </c>
      <c r="H1811" t="str">
        <f>IF(ISBLANK(draft_picks[[#This Row],[drafter_id]]),"",_xlfn.XLOOKUP(draft_picks[[#This Row],[drafter_id]],drafters[id],drafters[name]))</f>
        <v>Cameron James</v>
      </c>
      <c r="J1811" t="str">
        <f>IF(ISBLANK(draft_picks[[#This Row],[drafter_team_id]]),"",_xlfn.XLOOKUP(draft_picks[[#This Row],[drafter_team_id]],drafter_teams[id],drafter_teams[name]))</f>
        <v/>
      </c>
      <c r="K1811" s="3" t="s">
        <v>15484</v>
      </c>
      <c r="L1811" t="s">
        <v>1055</v>
      </c>
      <c r="M1811" t="str">
        <f>IF(OR(ISBLANK(draft_picks[[#This Row],[veto_drafter_id]]),draft_picks[[#This Row],[veto_drafter_id]]=""),"",_xlfn.XLOOKUP(draft_picks[[#This Row],[veto_drafter_id]],drafters[id],drafters[name]))</f>
        <v>Alexei Toliopoulos</v>
      </c>
      <c r="N1811" t="s">
        <v>15497</v>
      </c>
      <c r="O1811" t="str">
        <f>IF(OR(ISBLANK(draft_picks[[#This Row],[veto_drafter_team_id]]),draft_picks[[#This Row],[veto_drafter_team_id]]=""),"",_xlfn.XLOOKUP(draft_picks[[#This Row],[veto_drafter_team_id]],drafter_teams[id],drafter_teams[name]))</f>
        <v/>
      </c>
      <c r="Q1811" t="s">
        <v>15497</v>
      </c>
      <c r="R1811" t="str">
        <f>IF(OR(ISBLANK(draft_picks[[#This Row],[veto_override_drafter_id]]),draft_picks[[#This Row],[veto_override_drafter_id]]=""),"",_xlfn.XLOOKUP(draft_picks[[#This Row],[veto_override_drafter_id]],drafters[id],drafters[name]))</f>
        <v/>
      </c>
      <c r="S1811" t="s">
        <v>15497</v>
      </c>
      <c r="T1811" t="str">
        <f>IF(OR(ISBLANK(draft_picks[[#This Row],[veto_override_team_id]]),draft_picks[[#This Row],[veto_override_team_id]]=""),"",_xlfn.XLOOKUP(draft_picks[[#This Row],[veto_override_team_id]],drafter_teams[id],drafter_teams[name]))</f>
        <v/>
      </c>
    </row>
    <row r="1812" spans="1:20" x14ac:dyDescent="0.25">
      <c r="A1812" t="s">
        <v>224</v>
      </c>
      <c r="B1812" t="str">
        <f>_xlfn.XLOOKUP(draft_picks[[#This Row],[draft_id]],drafts[id],drafts[title])</f>
        <v>Happy Madison Productions</v>
      </c>
      <c r="C1812" s="3">
        <v>2</v>
      </c>
      <c r="D1812">
        <f>IF(C1811&lt;draft_picks[[#This Row],[position]],1,IF(C1811&gt;draft_picks[[#This Row],[position]],D1811+1,IF(C1811=draft_picks[[#This Row],[position]],D1811+1)))</f>
        <v>7</v>
      </c>
      <c r="E1812" t="s">
        <v>6988</v>
      </c>
      <c r="F1812" t="str">
        <f>IF(ISBLANK(draft_picks[[#This Row],[movie_id]]),"",_xlfn.XLOOKUP(draft_picks[[#This Row],[movie_id]],drafts.movies[id],drafts.movies[movie_title]))</f>
        <v>Adam Sandler: 100% Fresh</v>
      </c>
      <c r="G1812" s="3" t="s">
        <v>1191</v>
      </c>
      <c r="H1812" t="str">
        <f>IF(ISBLANK(draft_picks[[#This Row],[drafter_id]]),"",_xlfn.XLOOKUP(draft_picks[[#This Row],[drafter_id]],drafters[id],drafters[name]))</f>
        <v>Cameron James</v>
      </c>
      <c r="J1812" t="str">
        <f>IF(ISBLANK(draft_picks[[#This Row],[drafter_team_id]]),"",_xlfn.XLOOKUP(draft_picks[[#This Row],[drafter_team_id]],drafter_teams[id],drafter_teams[name]))</f>
        <v/>
      </c>
      <c r="K1812" s="3" t="s">
        <v>15497</v>
      </c>
      <c r="L1812" t="s">
        <v>15497</v>
      </c>
      <c r="M1812" t="str">
        <f>IF(OR(ISBLANK(draft_picks[[#This Row],[veto_drafter_id]]),draft_picks[[#This Row],[veto_drafter_id]]=""),"",_xlfn.XLOOKUP(draft_picks[[#This Row],[veto_drafter_id]],drafters[id],drafters[name]))</f>
        <v/>
      </c>
      <c r="N1812" t="s">
        <v>15497</v>
      </c>
      <c r="O1812" t="str">
        <f>IF(OR(ISBLANK(draft_picks[[#This Row],[veto_drafter_team_id]]),draft_picks[[#This Row],[veto_drafter_team_id]]=""),"",_xlfn.XLOOKUP(draft_picks[[#This Row],[veto_drafter_team_id]],drafter_teams[id],drafter_teams[name]))</f>
        <v/>
      </c>
      <c r="Q1812" t="s">
        <v>15497</v>
      </c>
      <c r="R1812" t="str">
        <f>IF(OR(ISBLANK(draft_picks[[#This Row],[veto_override_drafter_id]]),draft_picks[[#This Row],[veto_override_drafter_id]]=""),"",_xlfn.XLOOKUP(draft_picks[[#This Row],[veto_override_drafter_id]],drafters[id],drafters[name]))</f>
        <v/>
      </c>
      <c r="S1812" t="s">
        <v>15497</v>
      </c>
      <c r="T1812" t="str">
        <f>IF(OR(ISBLANK(draft_picks[[#This Row],[veto_override_team_id]]),draft_picks[[#This Row],[veto_override_team_id]]=""),"",_xlfn.XLOOKUP(draft_picks[[#This Row],[veto_override_team_id]],drafter_teams[id],drafter_teams[name]))</f>
        <v/>
      </c>
    </row>
    <row r="1813" spans="1:20" x14ac:dyDescent="0.25">
      <c r="A1813" t="s">
        <v>224</v>
      </c>
      <c r="B1813" t="str">
        <f>_xlfn.XLOOKUP(draft_picks[[#This Row],[draft_id]],drafts[id],drafts[title])</f>
        <v>Happy Madison Productions</v>
      </c>
      <c r="C1813" s="3">
        <v>1</v>
      </c>
      <c r="D1813">
        <f>IF(C1812&lt;draft_picks[[#This Row],[position]],1,IF(C1812&gt;draft_picks[[#This Row],[position]],D1812+1,IF(C1812=draft_picks[[#This Row],[position]],D1812+1)))</f>
        <v>8</v>
      </c>
      <c r="E1813" t="s">
        <v>6108</v>
      </c>
      <c r="F1813" t="str">
        <f>IF(ISBLANK(draft_picks[[#This Row],[movie_id]]),"",_xlfn.XLOOKUP(draft_picks[[#This Row],[movie_id]],drafts.movies[id],drafts.movies[movie_title]))</f>
        <v>50 First Dates</v>
      </c>
      <c r="G1813" s="3" t="s">
        <v>1055</v>
      </c>
      <c r="H1813" t="str">
        <f>IF(ISBLANK(draft_picks[[#This Row],[drafter_id]]),"",_xlfn.XLOOKUP(draft_picks[[#This Row],[drafter_id]],drafters[id],drafters[name]))</f>
        <v>Alexei Toliopoulos</v>
      </c>
      <c r="J1813" t="str">
        <f>IF(ISBLANK(draft_picks[[#This Row],[drafter_team_id]]),"",_xlfn.XLOOKUP(draft_picks[[#This Row],[drafter_team_id]],drafter_teams[id],drafter_teams[name]))</f>
        <v/>
      </c>
      <c r="K1813" s="3" t="s">
        <v>15497</v>
      </c>
      <c r="L1813" t="s">
        <v>15497</v>
      </c>
      <c r="M1813" t="str">
        <f>IF(OR(ISBLANK(draft_picks[[#This Row],[veto_drafter_id]]),draft_picks[[#This Row],[veto_drafter_id]]=""),"",_xlfn.XLOOKUP(draft_picks[[#This Row],[veto_drafter_id]],drafters[id],drafters[name]))</f>
        <v/>
      </c>
      <c r="N1813" t="s">
        <v>15497</v>
      </c>
      <c r="O1813" t="str">
        <f>IF(OR(ISBLANK(draft_picks[[#This Row],[veto_drafter_team_id]]),draft_picks[[#This Row],[veto_drafter_team_id]]=""),"",_xlfn.XLOOKUP(draft_picks[[#This Row],[veto_drafter_team_id]],drafter_teams[id],drafter_teams[name]))</f>
        <v/>
      </c>
      <c r="Q1813" t="s">
        <v>15497</v>
      </c>
      <c r="R1813" t="str">
        <f>IF(OR(ISBLANK(draft_picks[[#This Row],[veto_override_drafter_id]]),draft_picks[[#This Row],[veto_override_drafter_id]]=""),"",_xlfn.XLOOKUP(draft_picks[[#This Row],[veto_override_drafter_id]],drafters[id],drafters[name]))</f>
        <v/>
      </c>
      <c r="S1813" t="s">
        <v>15497</v>
      </c>
      <c r="T1813" t="str">
        <f>IF(OR(ISBLANK(draft_picks[[#This Row],[veto_override_team_id]]),draft_picks[[#This Row],[veto_override_team_id]]=""),"",_xlfn.XLOOKUP(draft_picks[[#This Row],[veto_override_team_id]],drafter_teams[id],drafter_teams[name]))</f>
        <v/>
      </c>
    </row>
    <row r="1814" spans="1:20" x14ac:dyDescent="0.25">
      <c r="A1814" t="s">
        <v>254</v>
      </c>
      <c r="B1814" t="str">
        <f>_xlfn.XLOOKUP(draft_picks[[#This Row],[draft_id]],drafts[id],drafts[title])</f>
        <v>2021 Mega Draft</v>
      </c>
      <c r="C1814" s="3">
        <v>20</v>
      </c>
      <c r="D1814">
        <f>IF(C1813&lt;draft_picks[[#This Row],[position]],1,IF(C1813&gt;draft_picks[[#This Row],[position]],D1813+1,IF(C1813=draft_picks[[#This Row],[position]],D1813+1)))</f>
        <v>1</v>
      </c>
      <c r="E1814" t="s">
        <v>6417</v>
      </c>
      <c r="F1814" t="str">
        <f>IF(ISBLANK(draft_picks[[#This Row],[movie_id]]),"",_xlfn.XLOOKUP(draft_picks[[#This Row],[movie_id]],drafts.movies[id],drafts.movies[movie_title]))</f>
        <v>Shiva Baby</v>
      </c>
      <c r="G1814" s="3" t="s">
        <v>1009</v>
      </c>
      <c r="H1814" t="str">
        <f>IF(ISBLANK(draft_picks[[#This Row],[drafter_id]]),"",_xlfn.XLOOKUP(draft_picks[[#This Row],[drafter_id]],drafters[id],drafters[name]))</f>
        <v>Drea Clark</v>
      </c>
      <c r="J1814" t="str">
        <f>IF(ISBLANK(draft_picks[[#This Row],[drafter_team_id]]),"",_xlfn.XLOOKUP(draft_picks[[#This Row],[drafter_team_id]],drafter_teams[id],drafter_teams[name]))</f>
        <v/>
      </c>
      <c r="K1814" s="3" t="s">
        <v>15497</v>
      </c>
      <c r="L1814" t="s">
        <v>15497</v>
      </c>
      <c r="M1814" t="str">
        <f>IF(OR(ISBLANK(draft_picks[[#This Row],[veto_drafter_id]]),draft_picks[[#This Row],[veto_drafter_id]]=""),"",_xlfn.XLOOKUP(draft_picks[[#This Row],[veto_drafter_id]],drafters[id],drafters[name]))</f>
        <v/>
      </c>
      <c r="N1814" t="s">
        <v>15497</v>
      </c>
      <c r="O1814" t="str">
        <f>IF(OR(ISBLANK(draft_picks[[#This Row],[veto_drafter_team_id]]),draft_picks[[#This Row],[veto_drafter_team_id]]=""),"",_xlfn.XLOOKUP(draft_picks[[#This Row],[veto_drafter_team_id]],drafter_teams[id],drafter_teams[name]))</f>
        <v/>
      </c>
      <c r="Q1814" t="s">
        <v>15497</v>
      </c>
      <c r="R1814" t="str">
        <f>IF(OR(ISBLANK(draft_picks[[#This Row],[veto_override_drafter_id]]),draft_picks[[#This Row],[veto_override_drafter_id]]=""),"",_xlfn.XLOOKUP(draft_picks[[#This Row],[veto_override_drafter_id]],drafters[id],drafters[name]))</f>
        <v/>
      </c>
      <c r="S1814" t="s">
        <v>15497</v>
      </c>
      <c r="T1814" t="str">
        <f>IF(OR(ISBLANK(draft_picks[[#This Row],[veto_override_team_id]]),draft_picks[[#This Row],[veto_override_team_id]]=""),"",_xlfn.XLOOKUP(draft_picks[[#This Row],[veto_override_team_id]],drafter_teams[id],drafter_teams[name]))</f>
        <v/>
      </c>
    </row>
    <row r="1815" spans="1:20" x14ac:dyDescent="0.25">
      <c r="A1815" t="s">
        <v>254</v>
      </c>
      <c r="B1815" t="str">
        <f>_xlfn.XLOOKUP(draft_picks[[#This Row],[draft_id]],drafts[id],drafts[title])</f>
        <v>2021 Mega Draft</v>
      </c>
      <c r="C1815" s="3">
        <v>19</v>
      </c>
      <c r="D1815">
        <f>IF(C1814&lt;draft_picks[[#This Row],[position]],1,IF(C1814&gt;draft_picks[[#This Row],[position]],D1814+1,IF(C1814=draft_picks[[#This Row],[position]],D1814+1)))</f>
        <v>2</v>
      </c>
      <c r="E1815" t="s">
        <v>1994</v>
      </c>
      <c r="F1815" t="str">
        <f>IF(ISBLANK(draft_picks[[#This Row],[movie_id]]),"",_xlfn.XLOOKUP(draft_picks[[#This Row],[movie_id]],drafts.movies[id],drafts.movies[movie_title]))</f>
        <v>The Hand of God</v>
      </c>
      <c r="G1815" s="3" t="s">
        <v>915</v>
      </c>
      <c r="H1815" t="str">
        <f>IF(ISBLANK(draft_picks[[#This Row],[drafter_id]]),"",_xlfn.XLOOKUP(draft_picks[[#This Row],[drafter_id]],drafters[id],drafters[name]))</f>
        <v>Billy Ray Brewton</v>
      </c>
      <c r="J1815" t="str">
        <f>IF(ISBLANK(draft_picks[[#This Row],[drafter_team_id]]),"",_xlfn.XLOOKUP(draft_picks[[#This Row],[drafter_team_id]],drafter_teams[id],drafter_teams[name]))</f>
        <v/>
      </c>
      <c r="K1815" s="3" t="s">
        <v>15497</v>
      </c>
      <c r="L1815" t="s">
        <v>15497</v>
      </c>
      <c r="M1815" t="str">
        <f>IF(OR(ISBLANK(draft_picks[[#This Row],[veto_drafter_id]]),draft_picks[[#This Row],[veto_drafter_id]]=""),"",_xlfn.XLOOKUP(draft_picks[[#This Row],[veto_drafter_id]],drafters[id],drafters[name]))</f>
        <v/>
      </c>
      <c r="N1815" t="s">
        <v>15497</v>
      </c>
      <c r="O1815" t="str">
        <f>IF(OR(ISBLANK(draft_picks[[#This Row],[veto_drafter_team_id]]),draft_picks[[#This Row],[veto_drafter_team_id]]=""),"",_xlfn.XLOOKUP(draft_picks[[#This Row],[veto_drafter_team_id]],drafter_teams[id],drafter_teams[name]))</f>
        <v/>
      </c>
      <c r="Q1815" t="s">
        <v>15497</v>
      </c>
      <c r="R1815" t="str">
        <f>IF(OR(ISBLANK(draft_picks[[#This Row],[veto_override_drafter_id]]),draft_picks[[#This Row],[veto_override_drafter_id]]=""),"",_xlfn.XLOOKUP(draft_picks[[#This Row],[veto_override_drafter_id]],drafters[id],drafters[name]))</f>
        <v/>
      </c>
      <c r="S1815" t="s">
        <v>15497</v>
      </c>
      <c r="T1815" t="str">
        <f>IF(OR(ISBLANK(draft_picks[[#This Row],[veto_override_team_id]]),draft_picks[[#This Row],[veto_override_team_id]]=""),"",_xlfn.XLOOKUP(draft_picks[[#This Row],[veto_override_team_id]],drafter_teams[id],drafter_teams[name]))</f>
        <v/>
      </c>
    </row>
    <row r="1816" spans="1:20" x14ac:dyDescent="0.25">
      <c r="A1816" t="s">
        <v>254</v>
      </c>
      <c r="B1816" t="str">
        <f>_xlfn.XLOOKUP(draft_picks[[#This Row],[draft_id]],drafts[id],drafts[title])</f>
        <v>2021 Mega Draft</v>
      </c>
      <c r="C1816" s="3">
        <v>18</v>
      </c>
      <c r="D1816">
        <f>IF(C1815&lt;draft_picks[[#This Row],[position]],1,IF(C1815&gt;draft_picks[[#This Row],[position]],D1815+1,IF(C1815=draft_picks[[#This Row],[position]],D1815+1)))</f>
        <v>3</v>
      </c>
      <c r="E1816" t="s">
        <v>5659</v>
      </c>
      <c r="F1816" t="str">
        <f>IF(ISBLANK(draft_picks[[#This Row],[movie_id]]),"",_xlfn.XLOOKUP(draft_picks[[#This Row],[movie_id]],drafts.movies[id],drafts.movies[movie_title]))</f>
        <v>Old Henry</v>
      </c>
      <c r="G1816" s="3" t="s">
        <v>915</v>
      </c>
      <c r="H1816" t="str">
        <f>IF(ISBLANK(draft_picks[[#This Row],[drafter_id]]),"",_xlfn.XLOOKUP(draft_picks[[#This Row],[drafter_id]],drafters[id],drafters[name]))</f>
        <v>Billy Ray Brewton</v>
      </c>
      <c r="J1816" t="str">
        <f>IF(ISBLANK(draft_picks[[#This Row],[drafter_team_id]]),"",_xlfn.XLOOKUP(draft_picks[[#This Row],[drafter_team_id]],drafter_teams[id],drafter_teams[name]))</f>
        <v/>
      </c>
      <c r="K1816" s="3" t="s">
        <v>15497</v>
      </c>
      <c r="L1816" t="s">
        <v>15497</v>
      </c>
      <c r="M1816" t="str">
        <f>IF(OR(ISBLANK(draft_picks[[#This Row],[veto_drafter_id]]),draft_picks[[#This Row],[veto_drafter_id]]=""),"",_xlfn.XLOOKUP(draft_picks[[#This Row],[veto_drafter_id]],drafters[id],drafters[name]))</f>
        <v/>
      </c>
      <c r="N1816" t="s">
        <v>15497</v>
      </c>
      <c r="O1816" t="str">
        <f>IF(OR(ISBLANK(draft_picks[[#This Row],[veto_drafter_team_id]]),draft_picks[[#This Row],[veto_drafter_team_id]]=""),"",_xlfn.XLOOKUP(draft_picks[[#This Row],[veto_drafter_team_id]],drafter_teams[id],drafter_teams[name]))</f>
        <v/>
      </c>
      <c r="Q1816" t="s">
        <v>15497</v>
      </c>
      <c r="R1816" t="str">
        <f>IF(OR(ISBLANK(draft_picks[[#This Row],[veto_override_drafter_id]]),draft_picks[[#This Row],[veto_override_drafter_id]]=""),"",_xlfn.XLOOKUP(draft_picks[[#This Row],[veto_override_drafter_id]],drafters[id],drafters[name]))</f>
        <v/>
      </c>
      <c r="S1816" t="s">
        <v>15497</v>
      </c>
      <c r="T1816" t="str">
        <f>IF(OR(ISBLANK(draft_picks[[#This Row],[veto_override_team_id]]),draft_picks[[#This Row],[veto_override_team_id]]=""),"",_xlfn.XLOOKUP(draft_picks[[#This Row],[veto_override_team_id]],drafter_teams[id],drafter_teams[name]))</f>
        <v/>
      </c>
    </row>
    <row r="1817" spans="1:20" x14ac:dyDescent="0.25">
      <c r="A1817" t="s">
        <v>254</v>
      </c>
      <c r="B1817" t="str">
        <f>_xlfn.XLOOKUP(draft_picks[[#This Row],[draft_id]],drafts[id],drafts[title])</f>
        <v>2021 Mega Draft</v>
      </c>
      <c r="C1817" s="3">
        <v>17</v>
      </c>
      <c r="D1817">
        <f>IF(C1816&lt;draft_picks[[#This Row],[position]],1,IF(C1816&gt;draft_picks[[#This Row],[position]],D1816+1,IF(C1816=draft_picks[[#This Row],[position]],D1816+1)))</f>
        <v>4</v>
      </c>
      <c r="E1817" t="s">
        <v>2111</v>
      </c>
      <c r="F1817" t="str">
        <f>IF(ISBLANK(draft_picks[[#This Row],[movie_id]]),"",_xlfn.XLOOKUP(draft_picks[[#This Row],[movie_id]],drafts.movies[id],drafts.movies[movie_title]))</f>
        <v>Mass</v>
      </c>
      <c r="G1817" s="3" t="s">
        <v>1133</v>
      </c>
      <c r="H1817" t="str">
        <f>IF(ISBLANK(draft_picks[[#This Row],[drafter_id]]),"",_xlfn.XLOOKUP(draft_picks[[#This Row],[drafter_id]],drafters[id],drafters[name]))</f>
        <v>Oriana Nudo</v>
      </c>
      <c r="J1817" t="str">
        <f>IF(ISBLANK(draft_picks[[#This Row],[drafter_team_id]]),"",_xlfn.XLOOKUP(draft_picks[[#This Row],[drafter_team_id]],drafter_teams[id],drafter_teams[name]))</f>
        <v/>
      </c>
      <c r="K1817" s="3" t="s">
        <v>15497</v>
      </c>
      <c r="L1817" t="s">
        <v>15497</v>
      </c>
      <c r="M1817" t="str">
        <f>IF(OR(ISBLANK(draft_picks[[#This Row],[veto_drafter_id]]),draft_picks[[#This Row],[veto_drafter_id]]=""),"",_xlfn.XLOOKUP(draft_picks[[#This Row],[veto_drafter_id]],drafters[id],drafters[name]))</f>
        <v/>
      </c>
      <c r="N1817" t="s">
        <v>15497</v>
      </c>
      <c r="O1817" t="str">
        <f>IF(OR(ISBLANK(draft_picks[[#This Row],[veto_drafter_team_id]]),draft_picks[[#This Row],[veto_drafter_team_id]]=""),"",_xlfn.XLOOKUP(draft_picks[[#This Row],[veto_drafter_team_id]],drafter_teams[id],drafter_teams[name]))</f>
        <v/>
      </c>
      <c r="Q1817" t="s">
        <v>15497</v>
      </c>
      <c r="R1817" t="str">
        <f>IF(OR(ISBLANK(draft_picks[[#This Row],[veto_override_drafter_id]]),draft_picks[[#This Row],[veto_override_drafter_id]]=""),"",_xlfn.XLOOKUP(draft_picks[[#This Row],[veto_override_drafter_id]],drafters[id],drafters[name]))</f>
        <v/>
      </c>
      <c r="S1817" t="s">
        <v>15497</v>
      </c>
      <c r="T1817" t="str">
        <f>IF(OR(ISBLANK(draft_picks[[#This Row],[veto_override_team_id]]),draft_picks[[#This Row],[veto_override_team_id]]=""),"",_xlfn.XLOOKUP(draft_picks[[#This Row],[veto_override_team_id]],drafter_teams[id],drafter_teams[name]))</f>
        <v/>
      </c>
    </row>
    <row r="1818" spans="1:20" x14ac:dyDescent="0.25">
      <c r="A1818" t="s">
        <v>254</v>
      </c>
      <c r="B1818" t="str">
        <f>_xlfn.XLOOKUP(draft_picks[[#This Row],[draft_id]],drafts[id],drafts[title])</f>
        <v>2021 Mega Draft</v>
      </c>
      <c r="C1818" s="3">
        <v>16</v>
      </c>
      <c r="D1818">
        <f>IF(C1817&lt;draft_picks[[#This Row],[position]],1,IF(C1817&gt;draft_picks[[#This Row],[position]],D1817+1,IF(C1817=draft_picks[[#This Row],[position]],D1817+1)))</f>
        <v>5</v>
      </c>
      <c r="E1818" t="s">
        <v>3229</v>
      </c>
      <c r="F1818" t="str">
        <f>IF(ISBLANK(draft_picks[[#This Row],[movie_id]]),"",_xlfn.XLOOKUP(draft_picks[[#This Row],[movie_id]],drafts.movies[id],drafts.movies[movie_title]))</f>
        <v>The Worst Person in the World</v>
      </c>
      <c r="G1818" s="3" t="s">
        <v>1009</v>
      </c>
      <c r="H1818" t="str">
        <f>IF(ISBLANK(draft_picks[[#This Row],[drafter_id]]),"",_xlfn.XLOOKUP(draft_picks[[#This Row],[drafter_id]],drafters[id],drafters[name]))</f>
        <v>Drea Clark</v>
      </c>
      <c r="J1818" t="str">
        <f>IF(ISBLANK(draft_picks[[#This Row],[drafter_team_id]]),"",_xlfn.XLOOKUP(draft_picks[[#This Row],[drafter_team_id]],drafter_teams[id],drafter_teams[name]))</f>
        <v/>
      </c>
      <c r="K1818" s="3" t="s">
        <v>15484</v>
      </c>
      <c r="L1818" t="s">
        <v>1237</v>
      </c>
      <c r="M1818" t="str">
        <f>IF(OR(ISBLANK(draft_picks[[#This Row],[veto_drafter_id]]),draft_picks[[#This Row],[veto_drafter_id]]=""),"",_xlfn.XLOOKUP(draft_picks[[#This Row],[veto_drafter_id]],drafters[id],drafters[name]))</f>
        <v>Clay Keller</v>
      </c>
      <c r="N1818" t="s">
        <v>15497</v>
      </c>
      <c r="O1818" t="str">
        <f>IF(OR(ISBLANK(draft_picks[[#This Row],[veto_drafter_team_id]]),draft_picks[[#This Row],[veto_drafter_team_id]]=""),"",_xlfn.XLOOKUP(draft_picks[[#This Row],[veto_drafter_team_id]],drafter_teams[id],drafter_teams[name]))</f>
        <v/>
      </c>
      <c r="Q1818" t="s">
        <v>15497</v>
      </c>
      <c r="R1818" t="str">
        <f>IF(OR(ISBLANK(draft_picks[[#This Row],[veto_override_drafter_id]]),draft_picks[[#This Row],[veto_override_drafter_id]]=""),"",_xlfn.XLOOKUP(draft_picks[[#This Row],[veto_override_drafter_id]],drafters[id],drafters[name]))</f>
        <v/>
      </c>
      <c r="S1818" t="s">
        <v>15497</v>
      </c>
      <c r="T1818" t="str">
        <f>IF(OR(ISBLANK(draft_picks[[#This Row],[veto_override_team_id]]),draft_picks[[#This Row],[veto_override_team_id]]=""),"",_xlfn.XLOOKUP(draft_picks[[#This Row],[veto_override_team_id]],drafter_teams[id],drafter_teams[name]))</f>
        <v/>
      </c>
    </row>
    <row r="1819" spans="1:20" x14ac:dyDescent="0.25">
      <c r="A1819" t="s">
        <v>254</v>
      </c>
      <c r="B1819" t="str">
        <f>_xlfn.XLOOKUP(draft_picks[[#This Row],[draft_id]],drafts[id],drafts[title])</f>
        <v>2021 Mega Draft</v>
      </c>
      <c r="C1819" s="3">
        <v>16</v>
      </c>
      <c r="D1819">
        <f>IF(C1818&lt;draft_picks[[#This Row],[position]],1,IF(C1818&gt;draft_picks[[#This Row],[position]],D1818+1,IF(C1818=draft_picks[[#This Row],[position]],D1818+1)))</f>
        <v>6</v>
      </c>
      <c r="E1819" t="s">
        <v>2763</v>
      </c>
      <c r="F1819" t="str">
        <f>IF(ISBLANK(draft_picks[[#This Row],[movie_id]]),"",_xlfn.XLOOKUP(draft_picks[[#This Row],[movie_id]],drafts.movies[id],drafts.movies[movie_title]))</f>
        <v>Petite Maman</v>
      </c>
      <c r="G1819" s="3" t="s">
        <v>1009</v>
      </c>
      <c r="H1819" t="str">
        <f>IF(ISBLANK(draft_picks[[#This Row],[drafter_id]]),"",_xlfn.XLOOKUP(draft_picks[[#This Row],[drafter_id]],drafters[id],drafters[name]))</f>
        <v>Drea Clark</v>
      </c>
      <c r="J1819" t="str">
        <f>IF(ISBLANK(draft_picks[[#This Row],[drafter_team_id]]),"",_xlfn.XLOOKUP(draft_picks[[#This Row],[drafter_team_id]],drafter_teams[id],drafter_teams[name]))</f>
        <v/>
      </c>
      <c r="K1819" s="3" t="s">
        <v>15497</v>
      </c>
      <c r="L1819" t="s">
        <v>15497</v>
      </c>
      <c r="M1819" t="str">
        <f>IF(OR(ISBLANK(draft_picks[[#This Row],[veto_drafter_id]]),draft_picks[[#This Row],[veto_drafter_id]]=""),"",_xlfn.XLOOKUP(draft_picks[[#This Row],[veto_drafter_id]],drafters[id],drafters[name]))</f>
        <v/>
      </c>
      <c r="N1819" t="s">
        <v>15497</v>
      </c>
      <c r="O1819" t="str">
        <f>IF(OR(ISBLANK(draft_picks[[#This Row],[veto_drafter_team_id]]),draft_picks[[#This Row],[veto_drafter_team_id]]=""),"",_xlfn.XLOOKUP(draft_picks[[#This Row],[veto_drafter_team_id]],drafter_teams[id],drafter_teams[name]))</f>
        <v/>
      </c>
      <c r="Q1819" t="s">
        <v>15497</v>
      </c>
      <c r="R1819" t="str">
        <f>IF(OR(ISBLANK(draft_picks[[#This Row],[veto_override_drafter_id]]),draft_picks[[#This Row],[veto_override_drafter_id]]=""),"",_xlfn.XLOOKUP(draft_picks[[#This Row],[veto_override_drafter_id]],drafters[id],drafters[name]))</f>
        <v/>
      </c>
      <c r="S1819" t="s">
        <v>15497</v>
      </c>
      <c r="T1819" t="str">
        <f>IF(OR(ISBLANK(draft_picks[[#This Row],[veto_override_team_id]]),draft_picks[[#This Row],[veto_override_team_id]]=""),"",_xlfn.XLOOKUP(draft_picks[[#This Row],[veto_override_team_id]],drafter_teams[id],drafter_teams[name]))</f>
        <v/>
      </c>
    </row>
    <row r="1820" spans="1:20" x14ac:dyDescent="0.25">
      <c r="A1820" t="s">
        <v>254</v>
      </c>
      <c r="B1820" t="str">
        <f>_xlfn.XLOOKUP(draft_picks[[#This Row],[draft_id]],drafts[id],drafts[title])</f>
        <v>2021 Mega Draft</v>
      </c>
      <c r="C1820" s="3">
        <v>15</v>
      </c>
      <c r="D1820">
        <f>IF(C1819&lt;draft_picks[[#This Row],[position]],1,IF(C1819&gt;draft_picks[[#This Row],[position]],D1819+1,IF(C1819=draft_picks[[#This Row],[position]],D1819+1)))</f>
        <v>7</v>
      </c>
      <c r="E1820" t="s">
        <v>5450</v>
      </c>
      <c r="F1820" t="str">
        <f>IF(ISBLANK(draft_picks[[#This Row],[movie_id]]),"",_xlfn.XLOOKUP(draft_picks[[#This Row],[movie_id]],drafts.movies[id],drafts.movies[movie_title]))</f>
        <v>Limbo</v>
      </c>
      <c r="G1820" s="3" t="s">
        <v>915</v>
      </c>
      <c r="H1820" t="str">
        <f>IF(ISBLANK(draft_picks[[#This Row],[drafter_id]]),"",_xlfn.XLOOKUP(draft_picks[[#This Row],[drafter_id]],drafters[id],drafters[name]))</f>
        <v>Billy Ray Brewton</v>
      </c>
      <c r="J1820" t="str">
        <f>IF(ISBLANK(draft_picks[[#This Row],[drafter_team_id]]),"",_xlfn.XLOOKUP(draft_picks[[#This Row],[drafter_team_id]],drafter_teams[id],drafter_teams[name]))</f>
        <v/>
      </c>
      <c r="K1820" s="3" t="s">
        <v>15497</v>
      </c>
      <c r="L1820" t="s">
        <v>15497</v>
      </c>
      <c r="M1820" t="str">
        <f>IF(OR(ISBLANK(draft_picks[[#This Row],[veto_drafter_id]]),draft_picks[[#This Row],[veto_drafter_id]]=""),"",_xlfn.XLOOKUP(draft_picks[[#This Row],[veto_drafter_id]],drafters[id],drafters[name]))</f>
        <v/>
      </c>
      <c r="N1820" t="s">
        <v>15497</v>
      </c>
      <c r="O1820" t="str">
        <f>IF(OR(ISBLANK(draft_picks[[#This Row],[veto_drafter_team_id]]),draft_picks[[#This Row],[veto_drafter_team_id]]=""),"",_xlfn.XLOOKUP(draft_picks[[#This Row],[veto_drafter_team_id]],drafter_teams[id],drafter_teams[name]))</f>
        <v/>
      </c>
      <c r="Q1820" t="s">
        <v>15497</v>
      </c>
      <c r="R1820" t="str">
        <f>IF(OR(ISBLANK(draft_picks[[#This Row],[veto_override_drafter_id]]),draft_picks[[#This Row],[veto_override_drafter_id]]=""),"",_xlfn.XLOOKUP(draft_picks[[#This Row],[veto_override_drafter_id]],drafters[id],drafters[name]))</f>
        <v/>
      </c>
      <c r="S1820" t="s">
        <v>15497</v>
      </c>
      <c r="T1820" t="str">
        <f>IF(OR(ISBLANK(draft_picks[[#This Row],[veto_override_team_id]]),draft_picks[[#This Row],[veto_override_team_id]]=""),"",_xlfn.XLOOKUP(draft_picks[[#This Row],[veto_override_team_id]],drafter_teams[id],drafter_teams[name]))</f>
        <v/>
      </c>
    </row>
    <row r="1821" spans="1:20" x14ac:dyDescent="0.25">
      <c r="A1821" t="s">
        <v>254</v>
      </c>
      <c r="B1821" t="str">
        <f>_xlfn.XLOOKUP(draft_picks[[#This Row],[draft_id]],drafts[id],drafts[title])</f>
        <v>2021 Mega Draft</v>
      </c>
      <c r="C1821" s="3">
        <v>14</v>
      </c>
      <c r="D1821">
        <f>IF(C1820&lt;draft_picks[[#This Row],[position]],1,IF(C1820&gt;draft_picks[[#This Row],[position]],D1820+1,IF(C1820=draft_picks[[#This Row],[position]],D1820+1)))</f>
        <v>8</v>
      </c>
      <c r="E1821" t="s">
        <v>8032</v>
      </c>
      <c r="F1821" t="str">
        <f>IF(ISBLANK(draft_picks[[#This Row],[movie_id]]),"",_xlfn.XLOOKUP(draft_picks[[#This Row],[movie_id]],drafts.movies[id],drafts.movies[movie_title]))</f>
        <v>Spencer</v>
      </c>
      <c r="G1821" s="3" t="s">
        <v>1237</v>
      </c>
      <c r="H1821" t="str">
        <f>IF(ISBLANK(draft_picks[[#This Row],[drafter_id]]),"",_xlfn.XLOOKUP(draft_picks[[#This Row],[drafter_id]],drafters[id],drafters[name]))</f>
        <v>Clay Keller</v>
      </c>
      <c r="J1821" t="str">
        <f>IF(ISBLANK(draft_picks[[#This Row],[drafter_team_id]]),"",_xlfn.XLOOKUP(draft_picks[[#This Row],[drafter_team_id]],drafter_teams[id],drafter_teams[name]))</f>
        <v/>
      </c>
      <c r="K1821" s="3" t="s">
        <v>15497</v>
      </c>
      <c r="L1821" t="s">
        <v>15497</v>
      </c>
      <c r="M1821" t="str">
        <f>IF(OR(ISBLANK(draft_picks[[#This Row],[veto_drafter_id]]),draft_picks[[#This Row],[veto_drafter_id]]=""),"",_xlfn.XLOOKUP(draft_picks[[#This Row],[veto_drafter_id]],drafters[id],drafters[name]))</f>
        <v/>
      </c>
      <c r="N1821" t="s">
        <v>15497</v>
      </c>
      <c r="O1821" t="str">
        <f>IF(OR(ISBLANK(draft_picks[[#This Row],[veto_drafter_team_id]]),draft_picks[[#This Row],[veto_drafter_team_id]]=""),"",_xlfn.XLOOKUP(draft_picks[[#This Row],[veto_drafter_team_id]],drafter_teams[id],drafter_teams[name]))</f>
        <v/>
      </c>
      <c r="Q1821" t="s">
        <v>15497</v>
      </c>
      <c r="R1821" t="str">
        <f>IF(OR(ISBLANK(draft_picks[[#This Row],[veto_override_drafter_id]]),draft_picks[[#This Row],[veto_override_drafter_id]]=""),"",_xlfn.XLOOKUP(draft_picks[[#This Row],[veto_override_drafter_id]],drafters[id],drafters[name]))</f>
        <v/>
      </c>
      <c r="S1821" t="s">
        <v>15497</v>
      </c>
      <c r="T1821" t="str">
        <f>IF(OR(ISBLANK(draft_picks[[#This Row],[veto_override_team_id]]),draft_picks[[#This Row],[veto_override_team_id]]=""),"",_xlfn.XLOOKUP(draft_picks[[#This Row],[veto_override_team_id]],drafter_teams[id],drafter_teams[name]))</f>
        <v/>
      </c>
    </row>
    <row r="1822" spans="1:20" x14ac:dyDescent="0.25">
      <c r="A1822" t="s">
        <v>254</v>
      </c>
      <c r="B1822" t="str">
        <f>_xlfn.XLOOKUP(draft_picks[[#This Row],[draft_id]],drafts[id],drafts[title])</f>
        <v>2021 Mega Draft</v>
      </c>
      <c r="C1822" s="3">
        <v>13</v>
      </c>
      <c r="D1822">
        <f>IF(C1821&lt;draft_picks[[#This Row],[position]],1,IF(C1821&gt;draft_picks[[#This Row],[position]],D1821+1,IF(C1821=draft_picks[[#This Row],[position]],D1821+1)))</f>
        <v>9</v>
      </c>
      <c r="E1822" t="s">
        <v>5973</v>
      </c>
      <c r="F1822" t="str">
        <f>IF(ISBLANK(draft_picks[[#This Row],[movie_id]]),"",_xlfn.XLOOKUP(draft_picks[[#This Row],[movie_id]],drafts.movies[id],drafts.movies[movie_title]))</f>
        <v>Last Night in Soho</v>
      </c>
      <c r="G1822" s="3" t="s">
        <v>1133</v>
      </c>
      <c r="H1822" t="str">
        <f>IF(ISBLANK(draft_picks[[#This Row],[drafter_id]]),"",_xlfn.XLOOKUP(draft_picks[[#This Row],[drafter_id]],drafters[id],drafters[name]))</f>
        <v>Oriana Nudo</v>
      </c>
      <c r="J1822" t="str">
        <f>IF(ISBLANK(draft_picks[[#This Row],[drafter_team_id]]),"",_xlfn.XLOOKUP(draft_picks[[#This Row],[drafter_team_id]],drafter_teams[id],drafter_teams[name]))</f>
        <v/>
      </c>
      <c r="K1822" s="3" t="s">
        <v>15484</v>
      </c>
      <c r="L1822" t="s">
        <v>915</v>
      </c>
      <c r="M1822" t="str">
        <f>IF(OR(ISBLANK(draft_picks[[#This Row],[veto_drafter_id]]),draft_picks[[#This Row],[veto_drafter_id]]=""),"",_xlfn.XLOOKUP(draft_picks[[#This Row],[veto_drafter_id]],drafters[id],drafters[name]))</f>
        <v>Billy Ray Brewton</v>
      </c>
      <c r="N1822" t="s">
        <v>15497</v>
      </c>
      <c r="O1822" t="str">
        <f>IF(OR(ISBLANK(draft_picks[[#This Row],[veto_drafter_team_id]]),draft_picks[[#This Row],[veto_drafter_team_id]]=""),"",_xlfn.XLOOKUP(draft_picks[[#This Row],[veto_drafter_team_id]],drafter_teams[id],drafter_teams[name]))</f>
        <v/>
      </c>
      <c r="Q1822" t="s">
        <v>15497</v>
      </c>
      <c r="R1822" t="str">
        <f>IF(OR(ISBLANK(draft_picks[[#This Row],[veto_override_drafter_id]]),draft_picks[[#This Row],[veto_override_drafter_id]]=""),"",_xlfn.XLOOKUP(draft_picks[[#This Row],[veto_override_drafter_id]],drafters[id],drafters[name]))</f>
        <v/>
      </c>
      <c r="S1822" t="s">
        <v>15497</v>
      </c>
      <c r="T1822" t="str">
        <f>IF(OR(ISBLANK(draft_picks[[#This Row],[veto_override_team_id]]),draft_picks[[#This Row],[veto_override_team_id]]=""),"",_xlfn.XLOOKUP(draft_picks[[#This Row],[veto_override_team_id]],drafter_teams[id],drafter_teams[name]))</f>
        <v/>
      </c>
    </row>
    <row r="1823" spans="1:20" x14ac:dyDescent="0.25">
      <c r="A1823" t="s">
        <v>254</v>
      </c>
      <c r="B1823" t="str">
        <f>_xlfn.XLOOKUP(draft_picks[[#This Row],[draft_id]],drafts[id],drafts[title])</f>
        <v>2021 Mega Draft</v>
      </c>
      <c r="C1823" s="3">
        <v>13</v>
      </c>
      <c r="D1823">
        <f>IF(C1822&lt;draft_picks[[#This Row],[position]],1,IF(C1822&gt;draft_picks[[#This Row],[position]],D1822+1,IF(C1822=draft_picks[[#This Row],[position]],D1822+1)))</f>
        <v>10</v>
      </c>
      <c r="E1823" t="s">
        <v>2661</v>
      </c>
      <c r="F1823" t="str">
        <f>IF(ISBLANK(draft_picks[[#This Row],[movie_id]]),"",_xlfn.XLOOKUP(draft_picks[[#This Row],[movie_id]],drafts.movies[id],drafts.movies[movie_title]))</f>
        <v>No Time to Die</v>
      </c>
      <c r="G1823" s="3" t="s">
        <v>1133</v>
      </c>
      <c r="H1823" t="str">
        <f>IF(ISBLANK(draft_picks[[#This Row],[drafter_id]]),"",_xlfn.XLOOKUP(draft_picks[[#This Row],[drafter_id]],drafters[id],drafters[name]))</f>
        <v>Oriana Nudo</v>
      </c>
      <c r="J1823" t="str">
        <f>IF(ISBLANK(draft_picks[[#This Row],[drafter_team_id]]),"",_xlfn.XLOOKUP(draft_picks[[#This Row],[drafter_team_id]],drafter_teams[id],drafter_teams[name]))</f>
        <v/>
      </c>
      <c r="K1823" s="3" t="s">
        <v>15497</v>
      </c>
      <c r="L1823" t="s">
        <v>15497</v>
      </c>
      <c r="M1823" t="str">
        <f>IF(OR(ISBLANK(draft_picks[[#This Row],[veto_drafter_id]]),draft_picks[[#This Row],[veto_drafter_id]]=""),"",_xlfn.XLOOKUP(draft_picks[[#This Row],[veto_drafter_id]],drafters[id],drafters[name]))</f>
        <v/>
      </c>
      <c r="N1823" t="s">
        <v>15497</v>
      </c>
      <c r="O1823" t="str">
        <f>IF(OR(ISBLANK(draft_picks[[#This Row],[veto_drafter_team_id]]),draft_picks[[#This Row],[veto_drafter_team_id]]=""),"",_xlfn.XLOOKUP(draft_picks[[#This Row],[veto_drafter_team_id]],drafter_teams[id],drafter_teams[name]))</f>
        <v/>
      </c>
      <c r="Q1823" t="s">
        <v>15497</v>
      </c>
      <c r="R1823" t="str">
        <f>IF(OR(ISBLANK(draft_picks[[#This Row],[veto_override_drafter_id]]),draft_picks[[#This Row],[veto_override_drafter_id]]=""),"",_xlfn.XLOOKUP(draft_picks[[#This Row],[veto_override_drafter_id]],drafters[id],drafters[name]))</f>
        <v/>
      </c>
      <c r="S1823" t="s">
        <v>15497</v>
      </c>
      <c r="T1823" t="str">
        <f>IF(OR(ISBLANK(draft_picks[[#This Row],[veto_override_team_id]]),draft_picks[[#This Row],[veto_override_team_id]]=""),"",_xlfn.XLOOKUP(draft_picks[[#This Row],[veto_override_team_id]],drafter_teams[id],drafter_teams[name]))</f>
        <v/>
      </c>
    </row>
    <row r="1824" spans="1:20" x14ac:dyDescent="0.25">
      <c r="A1824" t="s">
        <v>254</v>
      </c>
      <c r="B1824" t="str">
        <f>_xlfn.XLOOKUP(draft_picks[[#This Row],[draft_id]],drafts[id],drafts[title])</f>
        <v>2021 Mega Draft</v>
      </c>
      <c r="C1824" s="3">
        <v>12</v>
      </c>
      <c r="D1824">
        <f>IF(C1823&lt;draft_picks[[#This Row],[position]],1,IF(C1823&gt;draft_picks[[#This Row],[position]],D1823+1,IF(C1823=draft_picks[[#This Row],[position]],D1823+1)))</f>
        <v>11</v>
      </c>
      <c r="E1824" t="s">
        <v>8257</v>
      </c>
      <c r="F1824" t="str">
        <f>IF(ISBLANK(draft_picks[[#This Row],[movie_id]]),"",_xlfn.XLOOKUP(draft_picks[[#This Row],[movie_id]],drafts.movies[id],drafts.movies[movie_title]))</f>
        <v>C'mon C'mon</v>
      </c>
      <c r="G1824" s="3" t="s">
        <v>1009</v>
      </c>
      <c r="H1824" t="str">
        <f>IF(ISBLANK(draft_picks[[#This Row],[drafter_id]]),"",_xlfn.XLOOKUP(draft_picks[[#This Row],[drafter_id]],drafters[id],drafters[name]))</f>
        <v>Drea Clark</v>
      </c>
      <c r="J1824" t="str">
        <f>IF(ISBLANK(draft_picks[[#This Row],[drafter_team_id]]),"",_xlfn.XLOOKUP(draft_picks[[#This Row],[drafter_team_id]],drafter_teams[id],drafter_teams[name]))</f>
        <v/>
      </c>
      <c r="K1824" s="3" t="s">
        <v>15484</v>
      </c>
      <c r="L1824" t="s">
        <v>915</v>
      </c>
      <c r="M1824" t="str">
        <f>IF(OR(ISBLANK(draft_picks[[#This Row],[veto_drafter_id]]),draft_picks[[#This Row],[veto_drafter_id]]=""),"",_xlfn.XLOOKUP(draft_picks[[#This Row],[veto_drafter_id]],drafters[id],drafters[name]))</f>
        <v>Billy Ray Brewton</v>
      </c>
      <c r="N1824" t="s">
        <v>15497</v>
      </c>
      <c r="O1824" t="str">
        <f>IF(OR(ISBLANK(draft_picks[[#This Row],[veto_drafter_team_id]]),draft_picks[[#This Row],[veto_drafter_team_id]]=""),"",_xlfn.XLOOKUP(draft_picks[[#This Row],[veto_drafter_team_id]],drafter_teams[id],drafter_teams[name]))</f>
        <v/>
      </c>
      <c r="Q1824" t="s">
        <v>15497</v>
      </c>
      <c r="R1824" t="str">
        <f>IF(OR(ISBLANK(draft_picks[[#This Row],[veto_override_drafter_id]]),draft_picks[[#This Row],[veto_override_drafter_id]]=""),"",_xlfn.XLOOKUP(draft_picks[[#This Row],[veto_override_drafter_id]],drafters[id],drafters[name]))</f>
        <v/>
      </c>
      <c r="S1824" t="s">
        <v>15497</v>
      </c>
      <c r="T1824" t="str">
        <f>IF(OR(ISBLANK(draft_picks[[#This Row],[veto_override_team_id]]),draft_picks[[#This Row],[veto_override_team_id]]=""),"",_xlfn.XLOOKUP(draft_picks[[#This Row],[veto_override_team_id]],drafter_teams[id],drafter_teams[name]))</f>
        <v/>
      </c>
    </row>
    <row r="1825" spans="1:20" x14ac:dyDescent="0.25">
      <c r="A1825" t="s">
        <v>254</v>
      </c>
      <c r="B1825" t="str">
        <f>_xlfn.XLOOKUP(draft_picks[[#This Row],[draft_id]],drafts[id],drafts[title])</f>
        <v>2021 Mega Draft</v>
      </c>
      <c r="C1825" s="3">
        <v>12</v>
      </c>
      <c r="D1825">
        <f>IF(C1824&lt;draft_picks[[#This Row],[position]],1,IF(C1824&gt;draft_picks[[#This Row],[position]],D1824+1,IF(C1824=draft_picks[[#This Row],[position]],D1824+1)))</f>
        <v>12</v>
      </c>
      <c r="E1825" t="s">
        <v>7486</v>
      </c>
      <c r="F1825" t="str">
        <f>IF(ISBLANK(draft_picks[[#This Row],[movie_id]]),"",_xlfn.XLOOKUP(draft_picks[[#This Row],[movie_id]],drafts.movies[id],drafts.movies[movie_title]))</f>
        <v>Zola</v>
      </c>
      <c r="G1825" s="3" t="s">
        <v>1009</v>
      </c>
      <c r="H1825" t="str">
        <f>IF(ISBLANK(draft_picks[[#This Row],[drafter_id]]),"",_xlfn.XLOOKUP(draft_picks[[#This Row],[drafter_id]],drafters[id],drafters[name]))</f>
        <v>Drea Clark</v>
      </c>
      <c r="J1825" t="str">
        <f>IF(ISBLANK(draft_picks[[#This Row],[drafter_team_id]]),"",_xlfn.XLOOKUP(draft_picks[[#This Row],[drafter_team_id]],drafter_teams[id],drafter_teams[name]))</f>
        <v/>
      </c>
      <c r="K1825" s="3" t="s">
        <v>15497</v>
      </c>
      <c r="L1825" t="s">
        <v>15497</v>
      </c>
      <c r="M1825" t="str">
        <f>IF(OR(ISBLANK(draft_picks[[#This Row],[veto_drafter_id]]),draft_picks[[#This Row],[veto_drafter_id]]=""),"",_xlfn.XLOOKUP(draft_picks[[#This Row],[veto_drafter_id]],drafters[id],drafters[name]))</f>
        <v/>
      </c>
      <c r="N1825" t="s">
        <v>15497</v>
      </c>
      <c r="O1825" t="str">
        <f>IF(OR(ISBLANK(draft_picks[[#This Row],[veto_drafter_team_id]]),draft_picks[[#This Row],[veto_drafter_team_id]]=""),"",_xlfn.XLOOKUP(draft_picks[[#This Row],[veto_drafter_team_id]],drafter_teams[id],drafter_teams[name]))</f>
        <v/>
      </c>
      <c r="Q1825" t="s">
        <v>15497</v>
      </c>
      <c r="R1825" t="str">
        <f>IF(OR(ISBLANK(draft_picks[[#This Row],[veto_override_drafter_id]]),draft_picks[[#This Row],[veto_override_drafter_id]]=""),"",_xlfn.XLOOKUP(draft_picks[[#This Row],[veto_override_drafter_id]],drafters[id],drafters[name]))</f>
        <v/>
      </c>
      <c r="S1825" t="s">
        <v>15497</v>
      </c>
      <c r="T1825" t="str">
        <f>IF(OR(ISBLANK(draft_picks[[#This Row],[veto_override_team_id]]),draft_picks[[#This Row],[veto_override_team_id]]=""),"",_xlfn.XLOOKUP(draft_picks[[#This Row],[veto_override_team_id]],drafter_teams[id],drafter_teams[name]))</f>
        <v/>
      </c>
    </row>
    <row r="1826" spans="1:20" x14ac:dyDescent="0.25">
      <c r="A1826" t="s">
        <v>254</v>
      </c>
      <c r="B1826" t="str">
        <f>_xlfn.XLOOKUP(draft_picks[[#This Row],[draft_id]],drafts[id],drafts[title])</f>
        <v>2021 Mega Draft</v>
      </c>
      <c r="C1826" s="3">
        <v>11</v>
      </c>
      <c r="D1826">
        <f>IF(C1825&lt;draft_picks[[#This Row],[position]],1,IF(C1825&gt;draft_picks[[#This Row],[position]],D1825+1,IF(C1825=draft_picks[[#This Row],[position]],D1825+1)))</f>
        <v>13</v>
      </c>
      <c r="E1826" t="s">
        <v>5821</v>
      </c>
      <c r="F1826" t="str">
        <f>IF(ISBLANK(draft_picks[[#This Row],[movie_id]]),"",_xlfn.XLOOKUP(draft_picks[[#This Row],[movie_id]],drafts.movies[id],drafts.movies[movie_title]))</f>
        <v>Ghostbusters: Afterlife</v>
      </c>
      <c r="G1826" s="3" t="s">
        <v>915</v>
      </c>
      <c r="H1826" t="str">
        <f>IF(ISBLANK(draft_picks[[#This Row],[drafter_id]]),"",_xlfn.XLOOKUP(draft_picks[[#This Row],[drafter_id]],drafters[id],drafters[name]))</f>
        <v>Billy Ray Brewton</v>
      </c>
      <c r="J1826" t="str">
        <f>IF(ISBLANK(draft_picks[[#This Row],[drafter_team_id]]),"",_xlfn.XLOOKUP(draft_picks[[#This Row],[drafter_team_id]],drafter_teams[id],drafter_teams[name]))</f>
        <v/>
      </c>
      <c r="K1826" s="3" t="s">
        <v>15497</v>
      </c>
      <c r="L1826" t="s">
        <v>15497</v>
      </c>
      <c r="M1826" t="str">
        <f>IF(OR(ISBLANK(draft_picks[[#This Row],[veto_drafter_id]]),draft_picks[[#This Row],[veto_drafter_id]]=""),"",_xlfn.XLOOKUP(draft_picks[[#This Row],[veto_drafter_id]],drafters[id],drafters[name]))</f>
        <v/>
      </c>
      <c r="N1826" t="s">
        <v>15497</v>
      </c>
      <c r="O1826" t="str">
        <f>IF(OR(ISBLANK(draft_picks[[#This Row],[veto_drafter_team_id]]),draft_picks[[#This Row],[veto_drafter_team_id]]=""),"",_xlfn.XLOOKUP(draft_picks[[#This Row],[veto_drafter_team_id]],drafter_teams[id],drafter_teams[name]))</f>
        <v/>
      </c>
      <c r="Q1826" t="s">
        <v>15497</v>
      </c>
      <c r="R1826" t="str">
        <f>IF(OR(ISBLANK(draft_picks[[#This Row],[veto_override_drafter_id]]),draft_picks[[#This Row],[veto_override_drafter_id]]=""),"",_xlfn.XLOOKUP(draft_picks[[#This Row],[veto_override_drafter_id]],drafters[id],drafters[name]))</f>
        <v/>
      </c>
      <c r="S1826" t="s">
        <v>15497</v>
      </c>
      <c r="T1826" t="str">
        <f>IF(OR(ISBLANK(draft_picks[[#This Row],[veto_override_team_id]]),draft_picks[[#This Row],[veto_override_team_id]]=""),"",_xlfn.XLOOKUP(draft_picks[[#This Row],[veto_override_team_id]],drafter_teams[id],drafter_teams[name]))</f>
        <v/>
      </c>
    </row>
    <row r="1827" spans="1:20" x14ac:dyDescent="0.25">
      <c r="A1827" t="s">
        <v>254</v>
      </c>
      <c r="B1827" t="str">
        <f>_xlfn.XLOOKUP(draft_picks[[#This Row],[draft_id]],drafts[id],drafts[title])</f>
        <v>2021 Mega Draft</v>
      </c>
      <c r="C1827" s="3">
        <v>10</v>
      </c>
      <c r="D1827">
        <f>IF(C1826&lt;draft_picks[[#This Row],[position]],1,IF(C1826&gt;draft_picks[[#This Row],[position]],D1826+1,IF(C1826=draft_picks[[#This Row],[position]],D1826+1)))</f>
        <v>14</v>
      </c>
      <c r="E1827" t="s">
        <v>3367</v>
      </c>
      <c r="F1827" t="str">
        <f>IF(ISBLANK(draft_picks[[#This Row],[movie_id]]),"",_xlfn.XLOOKUP(draft_picks[[#This Row],[movie_id]],drafts.movies[id],drafts.movies[movie_title]))</f>
        <v>The Souvenir: Part II</v>
      </c>
      <c r="G1827" s="3" t="s">
        <v>1237</v>
      </c>
      <c r="H1827" t="str">
        <f>IF(ISBLANK(draft_picks[[#This Row],[drafter_id]]),"",_xlfn.XLOOKUP(draft_picks[[#This Row],[drafter_id]],drafters[id],drafters[name]))</f>
        <v>Clay Keller</v>
      </c>
      <c r="J1827" t="str">
        <f>IF(ISBLANK(draft_picks[[#This Row],[drafter_team_id]]),"",_xlfn.XLOOKUP(draft_picks[[#This Row],[drafter_team_id]],drafter_teams[id],drafter_teams[name]))</f>
        <v/>
      </c>
      <c r="K1827" s="3" t="s">
        <v>15497</v>
      </c>
      <c r="L1827" t="s">
        <v>15497</v>
      </c>
      <c r="M1827" t="str">
        <f>IF(OR(ISBLANK(draft_picks[[#This Row],[veto_drafter_id]]),draft_picks[[#This Row],[veto_drafter_id]]=""),"",_xlfn.XLOOKUP(draft_picks[[#This Row],[veto_drafter_id]],drafters[id],drafters[name]))</f>
        <v/>
      </c>
      <c r="N1827" t="s">
        <v>15497</v>
      </c>
      <c r="O1827" t="str">
        <f>IF(OR(ISBLANK(draft_picks[[#This Row],[veto_drafter_team_id]]),draft_picks[[#This Row],[veto_drafter_team_id]]=""),"",_xlfn.XLOOKUP(draft_picks[[#This Row],[veto_drafter_team_id]],drafter_teams[id],drafter_teams[name]))</f>
        <v/>
      </c>
      <c r="Q1827" t="s">
        <v>15497</v>
      </c>
      <c r="R1827" t="str">
        <f>IF(OR(ISBLANK(draft_picks[[#This Row],[veto_override_drafter_id]]),draft_picks[[#This Row],[veto_override_drafter_id]]=""),"",_xlfn.XLOOKUP(draft_picks[[#This Row],[veto_override_drafter_id]],drafters[id],drafters[name]))</f>
        <v/>
      </c>
      <c r="S1827" t="s">
        <v>15497</v>
      </c>
      <c r="T1827" t="str">
        <f>IF(OR(ISBLANK(draft_picks[[#This Row],[veto_override_team_id]]),draft_picks[[#This Row],[veto_override_team_id]]=""),"",_xlfn.XLOOKUP(draft_picks[[#This Row],[veto_override_team_id]],drafter_teams[id],drafter_teams[name]))</f>
        <v/>
      </c>
    </row>
    <row r="1828" spans="1:20" x14ac:dyDescent="0.25">
      <c r="A1828" t="s">
        <v>254</v>
      </c>
      <c r="B1828" t="str">
        <f>_xlfn.XLOOKUP(draft_picks[[#This Row],[draft_id]],drafts[id],drafts[title])</f>
        <v>2021 Mega Draft</v>
      </c>
      <c r="C1828" s="3">
        <v>9</v>
      </c>
      <c r="D1828">
        <f>IF(C1827&lt;draft_picks[[#This Row],[position]],1,IF(C1827&gt;draft_picks[[#This Row],[position]],D1827+1,IF(C1827=draft_picks[[#This Row],[position]],D1827+1)))</f>
        <v>15</v>
      </c>
      <c r="E1828" t="s">
        <v>8257</v>
      </c>
      <c r="F1828" t="str">
        <f>IF(ISBLANK(draft_picks[[#This Row],[movie_id]]),"",_xlfn.XLOOKUP(draft_picks[[#This Row],[movie_id]],drafts.movies[id],drafts.movies[movie_title]))</f>
        <v>C'mon C'mon</v>
      </c>
      <c r="G1828" s="3" t="s">
        <v>1133</v>
      </c>
      <c r="H1828" t="str">
        <f>IF(ISBLANK(draft_picks[[#This Row],[drafter_id]]),"",_xlfn.XLOOKUP(draft_picks[[#This Row],[drafter_id]],drafters[id],drafters[name]))</f>
        <v>Oriana Nudo</v>
      </c>
      <c r="J1828" t="str">
        <f>IF(ISBLANK(draft_picks[[#This Row],[drafter_team_id]]),"",_xlfn.XLOOKUP(draft_picks[[#This Row],[drafter_team_id]],drafter_teams[id],drafter_teams[name]))</f>
        <v/>
      </c>
      <c r="K1828" s="3" t="s">
        <v>15497</v>
      </c>
      <c r="L1828" t="s">
        <v>15497</v>
      </c>
      <c r="M1828" t="str">
        <f>IF(OR(ISBLANK(draft_picks[[#This Row],[veto_drafter_id]]),draft_picks[[#This Row],[veto_drafter_id]]=""),"",_xlfn.XLOOKUP(draft_picks[[#This Row],[veto_drafter_id]],drafters[id],drafters[name]))</f>
        <v/>
      </c>
      <c r="N1828" t="s">
        <v>15497</v>
      </c>
      <c r="O1828" t="str">
        <f>IF(OR(ISBLANK(draft_picks[[#This Row],[veto_drafter_team_id]]),draft_picks[[#This Row],[veto_drafter_team_id]]=""),"",_xlfn.XLOOKUP(draft_picks[[#This Row],[veto_drafter_team_id]],drafter_teams[id],drafter_teams[name]))</f>
        <v/>
      </c>
      <c r="Q1828" t="s">
        <v>15497</v>
      </c>
      <c r="R1828" t="str">
        <f>IF(OR(ISBLANK(draft_picks[[#This Row],[veto_override_drafter_id]]),draft_picks[[#This Row],[veto_override_drafter_id]]=""),"",_xlfn.XLOOKUP(draft_picks[[#This Row],[veto_override_drafter_id]],drafters[id],drafters[name]))</f>
        <v/>
      </c>
      <c r="S1828" t="s">
        <v>15497</v>
      </c>
      <c r="T1828" t="str">
        <f>IF(OR(ISBLANK(draft_picks[[#This Row],[veto_override_team_id]]),draft_picks[[#This Row],[veto_override_team_id]]=""),"",_xlfn.XLOOKUP(draft_picks[[#This Row],[veto_override_team_id]],drafter_teams[id],drafter_teams[name]))</f>
        <v/>
      </c>
    </row>
    <row r="1829" spans="1:20" x14ac:dyDescent="0.25">
      <c r="A1829" t="s">
        <v>254</v>
      </c>
      <c r="B1829" t="str">
        <f>_xlfn.XLOOKUP(draft_picks[[#This Row],[draft_id]],drafts[id],drafts[title])</f>
        <v>2021 Mega Draft</v>
      </c>
      <c r="C1829" s="3">
        <v>8</v>
      </c>
      <c r="D1829">
        <f>IF(C1828&lt;draft_picks[[#This Row],[position]],1,IF(C1828&gt;draft_picks[[#This Row],[position]],D1828+1,IF(C1828=draft_picks[[#This Row],[position]],D1828+1)))</f>
        <v>16</v>
      </c>
      <c r="E1829" t="s">
        <v>5292</v>
      </c>
      <c r="F1829" t="str">
        <f>IF(ISBLANK(draft_picks[[#This Row],[movie_id]]),"",_xlfn.XLOOKUP(draft_picks[[#This Row],[movie_id]],drafts.movies[id],drafts.movies[movie_title]))</f>
        <v>The Lost Daughter</v>
      </c>
      <c r="G1829" s="3" t="s">
        <v>1009</v>
      </c>
      <c r="H1829" t="str">
        <f>IF(ISBLANK(draft_picks[[#This Row],[drafter_id]]),"",_xlfn.XLOOKUP(draft_picks[[#This Row],[drafter_id]],drafters[id],drafters[name]))</f>
        <v>Drea Clark</v>
      </c>
      <c r="J1829" t="str">
        <f>IF(ISBLANK(draft_picks[[#This Row],[drafter_team_id]]),"",_xlfn.XLOOKUP(draft_picks[[#This Row],[drafter_team_id]],drafter_teams[id],drafter_teams[name]))</f>
        <v/>
      </c>
      <c r="K1829" s="3" t="s">
        <v>15497</v>
      </c>
      <c r="L1829" t="s">
        <v>15497</v>
      </c>
      <c r="M1829" t="str">
        <f>IF(OR(ISBLANK(draft_picks[[#This Row],[veto_drafter_id]]),draft_picks[[#This Row],[veto_drafter_id]]=""),"",_xlfn.XLOOKUP(draft_picks[[#This Row],[veto_drafter_id]],drafters[id],drafters[name]))</f>
        <v/>
      </c>
      <c r="N1829" t="s">
        <v>15497</v>
      </c>
      <c r="O1829" t="str">
        <f>IF(OR(ISBLANK(draft_picks[[#This Row],[veto_drafter_team_id]]),draft_picks[[#This Row],[veto_drafter_team_id]]=""),"",_xlfn.XLOOKUP(draft_picks[[#This Row],[veto_drafter_team_id]],drafter_teams[id],drafter_teams[name]))</f>
        <v/>
      </c>
      <c r="Q1829" t="s">
        <v>15497</v>
      </c>
      <c r="R1829" t="str">
        <f>IF(OR(ISBLANK(draft_picks[[#This Row],[veto_override_drafter_id]]),draft_picks[[#This Row],[veto_override_drafter_id]]=""),"",_xlfn.XLOOKUP(draft_picks[[#This Row],[veto_override_drafter_id]],drafters[id],drafters[name]))</f>
        <v/>
      </c>
      <c r="S1829" t="s">
        <v>15497</v>
      </c>
      <c r="T1829" t="str">
        <f>IF(OR(ISBLANK(draft_picks[[#This Row],[veto_override_team_id]]),draft_picks[[#This Row],[veto_override_team_id]]=""),"",_xlfn.XLOOKUP(draft_picks[[#This Row],[veto_override_team_id]],drafter_teams[id],drafter_teams[name]))</f>
        <v/>
      </c>
    </row>
    <row r="1830" spans="1:20" x14ac:dyDescent="0.25">
      <c r="A1830" t="s">
        <v>254</v>
      </c>
      <c r="B1830" t="str">
        <f>_xlfn.XLOOKUP(draft_picks[[#This Row],[draft_id]],drafts[id],drafts[title])</f>
        <v>2021 Mega Draft</v>
      </c>
      <c r="C1830" s="3">
        <v>7</v>
      </c>
      <c r="D1830">
        <f>IF(C1829&lt;draft_picks[[#This Row],[position]],1,IF(C1829&gt;draft_picks[[#This Row],[position]],D1829+1,IF(C1829=draft_picks[[#This Row],[position]],D1829+1)))</f>
        <v>17</v>
      </c>
      <c r="E1830" t="s">
        <v>7530</v>
      </c>
      <c r="F1830" t="str">
        <f>IF(ISBLANK(draft_picks[[#This Row],[movie_id]]),"",_xlfn.XLOOKUP(draft_picks[[#This Row],[movie_id]],drafts.movies[id],drafts.movies[movie_title]))</f>
        <v>Malignant</v>
      </c>
      <c r="G1830" s="3" t="s">
        <v>915</v>
      </c>
      <c r="H1830" t="str">
        <f>IF(ISBLANK(draft_picks[[#This Row],[drafter_id]]),"",_xlfn.XLOOKUP(draft_picks[[#This Row],[drafter_id]],drafters[id],drafters[name]))</f>
        <v>Billy Ray Brewton</v>
      </c>
      <c r="J1830" t="str">
        <f>IF(ISBLANK(draft_picks[[#This Row],[drafter_team_id]]),"",_xlfn.XLOOKUP(draft_picks[[#This Row],[drafter_team_id]],drafter_teams[id],drafter_teams[name]))</f>
        <v/>
      </c>
      <c r="K1830" s="3" t="s">
        <v>15484</v>
      </c>
      <c r="L1830" t="s">
        <v>1009</v>
      </c>
      <c r="M1830" t="str">
        <f>IF(OR(ISBLANK(draft_picks[[#This Row],[veto_drafter_id]]),draft_picks[[#This Row],[veto_drafter_id]]=""),"",_xlfn.XLOOKUP(draft_picks[[#This Row],[veto_drafter_id]],drafters[id],drafters[name]))</f>
        <v>Drea Clark</v>
      </c>
      <c r="N1830" t="s">
        <v>15497</v>
      </c>
      <c r="O1830" t="str">
        <f>IF(OR(ISBLANK(draft_picks[[#This Row],[veto_drafter_team_id]]),draft_picks[[#This Row],[veto_drafter_team_id]]=""),"",_xlfn.XLOOKUP(draft_picks[[#This Row],[veto_drafter_team_id]],drafter_teams[id],drafter_teams[name]))</f>
        <v/>
      </c>
      <c r="Q1830" t="s">
        <v>15497</v>
      </c>
      <c r="R1830" t="str">
        <f>IF(OR(ISBLANK(draft_picks[[#This Row],[veto_override_drafter_id]]),draft_picks[[#This Row],[veto_override_drafter_id]]=""),"",_xlfn.XLOOKUP(draft_picks[[#This Row],[veto_override_drafter_id]],drafters[id],drafters[name]))</f>
        <v/>
      </c>
      <c r="S1830" t="s">
        <v>15497</v>
      </c>
      <c r="T1830" t="str">
        <f>IF(OR(ISBLANK(draft_picks[[#This Row],[veto_override_team_id]]),draft_picks[[#This Row],[veto_override_team_id]]=""),"",_xlfn.XLOOKUP(draft_picks[[#This Row],[veto_override_team_id]],drafter_teams[id],drafter_teams[name]))</f>
        <v/>
      </c>
    </row>
    <row r="1831" spans="1:20" x14ac:dyDescent="0.25">
      <c r="A1831" t="s">
        <v>254</v>
      </c>
      <c r="B1831" t="str">
        <f>_xlfn.XLOOKUP(draft_picks[[#This Row],[draft_id]],drafts[id],drafts[title])</f>
        <v>2021 Mega Draft</v>
      </c>
      <c r="C1831" s="3">
        <v>7</v>
      </c>
      <c r="D1831">
        <f>IF(C1830&lt;draft_picks[[#This Row],[position]],1,IF(C1830&gt;draft_picks[[#This Row],[position]],D1830+1,IF(C1830=draft_picks[[#This Row],[position]],D1830+1)))</f>
        <v>18</v>
      </c>
      <c r="E1831" t="s">
        <v>6693</v>
      </c>
      <c r="F1831" t="str">
        <f>IF(ISBLANK(draft_picks[[#This Row],[movie_id]]),"",_xlfn.XLOOKUP(draft_picks[[#This Row],[movie_id]],drafts.movies[id],drafts.movies[movie_title]))</f>
        <v>tick, tick... BOOM!</v>
      </c>
      <c r="G1831" s="3" t="s">
        <v>915</v>
      </c>
      <c r="H1831" t="str">
        <f>IF(ISBLANK(draft_picks[[#This Row],[drafter_id]]),"",_xlfn.XLOOKUP(draft_picks[[#This Row],[drafter_id]],drafters[id],drafters[name]))</f>
        <v>Billy Ray Brewton</v>
      </c>
      <c r="J1831" t="str">
        <f>IF(ISBLANK(draft_picks[[#This Row],[drafter_team_id]]),"",_xlfn.XLOOKUP(draft_picks[[#This Row],[drafter_team_id]],drafter_teams[id],drafter_teams[name]))</f>
        <v/>
      </c>
      <c r="K1831" s="3" t="s">
        <v>15497</v>
      </c>
      <c r="L1831" t="s">
        <v>15497</v>
      </c>
      <c r="M1831" t="str">
        <f>IF(OR(ISBLANK(draft_picks[[#This Row],[veto_drafter_id]]),draft_picks[[#This Row],[veto_drafter_id]]=""),"",_xlfn.XLOOKUP(draft_picks[[#This Row],[veto_drafter_id]],drafters[id],drafters[name]))</f>
        <v/>
      </c>
      <c r="N1831" t="s">
        <v>15497</v>
      </c>
      <c r="O1831" t="str">
        <f>IF(OR(ISBLANK(draft_picks[[#This Row],[veto_drafter_team_id]]),draft_picks[[#This Row],[veto_drafter_team_id]]=""),"",_xlfn.XLOOKUP(draft_picks[[#This Row],[veto_drafter_team_id]],drafter_teams[id],drafter_teams[name]))</f>
        <v/>
      </c>
      <c r="Q1831" t="s">
        <v>15497</v>
      </c>
      <c r="R1831" t="str">
        <f>IF(OR(ISBLANK(draft_picks[[#This Row],[veto_override_drafter_id]]),draft_picks[[#This Row],[veto_override_drafter_id]]=""),"",_xlfn.XLOOKUP(draft_picks[[#This Row],[veto_override_drafter_id]],drafters[id],drafters[name]))</f>
        <v/>
      </c>
      <c r="S1831" t="s">
        <v>15497</v>
      </c>
      <c r="T1831" t="str">
        <f>IF(OR(ISBLANK(draft_picks[[#This Row],[veto_override_team_id]]),draft_picks[[#This Row],[veto_override_team_id]]=""),"",_xlfn.XLOOKUP(draft_picks[[#This Row],[veto_override_team_id]],drafter_teams[id],drafter_teams[name]))</f>
        <v/>
      </c>
    </row>
    <row r="1832" spans="1:20" x14ac:dyDescent="0.25">
      <c r="A1832" t="s">
        <v>254</v>
      </c>
      <c r="B1832" t="str">
        <f>_xlfn.XLOOKUP(draft_picks[[#This Row],[draft_id]],drafts[id],drafts[title])</f>
        <v>2021 Mega Draft</v>
      </c>
      <c r="C1832" s="3">
        <v>6</v>
      </c>
      <c r="D1832">
        <f>IF(C1831&lt;draft_picks[[#This Row],[position]],1,IF(C1831&gt;draft_picks[[#This Row],[position]],D1831+1,IF(C1831=draft_picks[[#This Row],[position]],D1831+1)))</f>
        <v>19</v>
      </c>
      <c r="E1832" t="s">
        <v>3229</v>
      </c>
      <c r="F1832" t="str">
        <f>IF(ISBLANK(draft_picks[[#This Row],[movie_id]]),"",_xlfn.XLOOKUP(draft_picks[[#This Row],[movie_id]],drafts.movies[id],drafts.movies[movie_title]))</f>
        <v>The Worst Person in the World</v>
      </c>
      <c r="G1832" s="3" t="s">
        <v>1237</v>
      </c>
      <c r="H1832" t="str">
        <f>IF(ISBLANK(draft_picks[[#This Row],[drafter_id]]),"",_xlfn.XLOOKUP(draft_picks[[#This Row],[drafter_id]],drafters[id],drafters[name]))</f>
        <v>Clay Keller</v>
      </c>
      <c r="J1832" t="str">
        <f>IF(ISBLANK(draft_picks[[#This Row],[drafter_team_id]]),"",_xlfn.XLOOKUP(draft_picks[[#This Row],[drafter_team_id]],drafter_teams[id],drafter_teams[name]))</f>
        <v/>
      </c>
      <c r="K1832" s="3" t="s">
        <v>15497</v>
      </c>
      <c r="L1832" t="s">
        <v>15497</v>
      </c>
      <c r="M1832" t="str">
        <f>IF(OR(ISBLANK(draft_picks[[#This Row],[veto_drafter_id]]),draft_picks[[#This Row],[veto_drafter_id]]=""),"",_xlfn.XLOOKUP(draft_picks[[#This Row],[veto_drafter_id]],drafters[id],drafters[name]))</f>
        <v/>
      </c>
      <c r="N1832" t="s">
        <v>15497</v>
      </c>
      <c r="O1832" t="str">
        <f>IF(OR(ISBLANK(draft_picks[[#This Row],[veto_drafter_team_id]]),draft_picks[[#This Row],[veto_drafter_team_id]]=""),"",_xlfn.XLOOKUP(draft_picks[[#This Row],[veto_drafter_team_id]],drafter_teams[id],drafter_teams[name]))</f>
        <v/>
      </c>
      <c r="Q1832" t="s">
        <v>15497</v>
      </c>
      <c r="R1832" t="str">
        <f>IF(OR(ISBLANK(draft_picks[[#This Row],[veto_override_drafter_id]]),draft_picks[[#This Row],[veto_override_drafter_id]]=""),"",_xlfn.XLOOKUP(draft_picks[[#This Row],[veto_override_drafter_id]],drafters[id],drafters[name]))</f>
        <v/>
      </c>
      <c r="S1832" t="s">
        <v>15497</v>
      </c>
      <c r="T1832" t="str">
        <f>IF(OR(ISBLANK(draft_picks[[#This Row],[veto_override_team_id]]),draft_picks[[#This Row],[veto_override_team_id]]=""),"",_xlfn.XLOOKUP(draft_picks[[#This Row],[veto_override_team_id]],drafter_teams[id],drafter_teams[name]))</f>
        <v/>
      </c>
    </row>
    <row r="1833" spans="1:20" x14ac:dyDescent="0.25">
      <c r="A1833" t="s">
        <v>254</v>
      </c>
      <c r="B1833" t="str">
        <f>_xlfn.XLOOKUP(draft_picks[[#This Row],[draft_id]],drafts[id],drafts[title])</f>
        <v>2021 Mega Draft</v>
      </c>
      <c r="C1833" s="3">
        <v>5</v>
      </c>
      <c r="D1833">
        <f>IF(C1832&lt;draft_picks[[#This Row],[position]],1,IF(C1832&gt;draft_picks[[#This Row],[position]],D1832+1,IF(C1832=draft_picks[[#This Row],[position]],D1832+1)))</f>
        <v>20</v>
      </c>
      <c r="E1833" t="s">
        <v>2673</v>
      </c>
      <c r="F1833" t="str">
        <f>IF(ISBLANK(draft_picks[[#This Row],[movie_id]]),"",_xlfn.XLOOKUP(draft_picks[[#This Row],[movie_id]],drafts.movies[id],drafts.movies[movie_title]))</f>
        <v>Licorice Pizza</v>
      </c>
      <c r="G1833" s="3" t="s">
        <v>1133</v>
      </c>
      <c r="H1833" t="str">
        <f>IF(ISBLANK(draft_picks[[#This Row],[drafter_id]]),"",_xlfn.XLOOKUP(draft_picks[[#This Row],[drafter_id]],drafters[id],drafters[name]))</f>
        <v>Oriana Nudo</v>
      </c>
      <c r="J1833" t="str">
        <f>IF(ISBLANK(draft_picks[[#This Row],[drafter_team_id]]),"",_xlfn.XLOOKUP(draft_picks[[#This Row],[drafter_team_id]],drafter_teams[id],drafter_teams[name]))</f>
        <v/>
      </c>
      <c r="K1833" s="3" t="s">
        <v>15497</v>
      </c>
      <c r="L1833" t="s">
        <v>15497</v>
      </c>
      <c r="M1833" t="str">
        <f>IF(OR(ISBLANK(draft_picks[[#This Row],[veto_drafter_id]]),draft_picks[[#This Row],[veto_drafter_id]]=""),"",_xlfn.XLOOKUP(draft_picks[[#This Row],[veto_drafter_id]],drafters[id],drafters[name]))</f>
        <v/>
      </c>
      <c r="N1833" t="s">
        <v>15497</v>
      </c>
      <c r="O1833" t="str">
        <f>IF(OR(ISBLANK(draft_picks[[#This Row],[veto_drafter_team_id]]),draft_picks[[#This Row],[veto_drafter_team_id]]=""),"",_xlfn.XLOOKUP(draft_picks[[#This Row],[veto_drafter_team_id]],drafter_teams[id],drafter_teams[name]))</f>
        <v/>
      </c>
      <c r="Q1833" t="s">
        <v>15497</v>
      </c>
      <c r="R1833" t="str">
        <f>IF(OR(ISBLANK(draft_picks[[#This Row],[veto_override_drafter_id]]),draft_picks[[#This Row],[veto_override_drafter_id]]=""),"",_xlfn.XLOOKUP(draft_picks[[#This Row],[veto_override_drafter_id]],drafters[id],drafters[name]))</f>
        <v/>
      </c>
      <c r="S1833" t="s">
        <v>15497</v>
      </c>
      <c r="T1833" t="str">
        <f>IF(OR(ISBLANK(draft_picks[[#This Row],[veto_override_team_id]]),draft_picks[[#This Row],[veto_override_team_id]]=""),"",_xlfn.XLOOKUP(draft_picks[[#This Row],[veto_override_team_id]],drafter_teams[id],drafter_teams[name]))</f>
        <v/>
      </c>
    </row>
    <row r="1834" spans="1:20" x14ac:dyDescent="0.25">
      <c r="A1834" t="s">
        <v>254</v>
      </c>
      <c r="B1834" t="str">
        <f>_xlfn.XLOOKUP(draft_picks[[#This Row],[draft_id]],drafts[id],drafts[title])</f>
        <v>2021 Mega Draft</v>
      </c>
      <c r="C1834" s="3">
        <v>4</v>
      </c>
      <c r="D1834">
        <f>IF(C1833&lt;draft_picks[[#This Row],[position]],1,IF(C1833&gt;draft_picks[[#This Row],[position]],D1833+1,IF(C1833=draft_picks[[#This Row],[position]],D1833+1)))</f>
        <v>21</v>
      </c>
      <c r="E1834" t="s">
        <v>2141</v>
      </c>
      <c r="F1834" t="str">
        <f>IF(ISBLANK(draft_picks[[#This Row],[movie_id]]),"",_xlfn.XLOOKUP(draft_picks[[#This Row],[movie_id]],drafts.movies[id],drafts.movies[movie_title]))</f>
        <v>The Power of the Dog</v>
      </c>
      <c r="G1834" s="3" t="s">
        <v>1133</v>
      </c>
      <c r="H1834" t="str">
        <f>IF(ISBLANK(draft_picks[[#This Row],[drafter_id]]),"",_xlfn.XLOOKUP(draft_picks[[#This Row],[drafter_id]],drafters[id],drafters[name]))</f>
        <v>Oriana Nudo</v>
      </c>
      <c r="J1834" t="str">
        <f>IF(ISBLANK(draft_picks[[#This Row],[drafter_team_id]]),"",_xlfn.XLOOKUP(draft_picks[[#This Row],[drafter_team_id]],drafter_teams[id],drafter_teams[name]))</f>
        <v/>
      </c>
      <c r="K1834" s="3" t="s">
        <v>15497</v>
      </c>
      <c r="L1834" t="s">
        <v>15497</v>
      </c>
      <c r="M1834" t="str">
        <f>IF(OR(ISBLANK(draft_picks[[#This Row],[veto_drafter_id]]),draft_picks[[#This Row],[veto_drafter_id]]=""),"",_xlfn.XLOOKUP(draft_picks[[#This Row],[veto_drafter_id]],drafters[id],drafters[name]))</f>
        <v/>
      </c>
      <c r="N1834" t="s">
        <v>15497</v>
      </c>
      <c r="O1834" t="str">
        <f>IF(OR(ISBLANK(draft_picks[[#This Row],[veto_drafter_team_id]]),draft_picks[[#This Row],[veto_drafter_team_id]]=""),"",_xlfn.XLOOKUP(draft_picks[[#This Row],[veto_drafter_team_id]],drafter_teams[id],drafter_teams[name]))</f>
        <v/>
      </c>
      <c r="Q1834" t="s">
        <v>15497</v>
      </c>
      <c r="R1834" t="str">
        <f>IF(OR(ISBLANK(draft_picks[[#This Row],[veto_override_drafter_id]]),draft_picks[[#This Row],[veto_override_drafter_id]]=""),"",_xlfn.XLOOKUP(draft_picks[[#This Row],[veto_override_drafter_id]],drafters[id],drafters[name]))</f>
        <v/>
      </c>
      <c r="S1834" t="s">
        <v>15497</v>
      </c>
      <c r="T1834" t="str">
        <f>IF(OR(ISBLANK(draft_picks[[#This Row],[veto_override_team_id]]),draft_picks[[#This Row],[veto_override_team_id]]=""),"",_xlfn.XLOOKUP(draft_picks[[#This Row],[veto_override_team_id]],drafter_teams[id],drafter_teams[name]))</f>
        <v/>
      </c>
    </row>
    <row r="1835" spans="1:20" x14ac:dyDescent="0.25">
      <c r="A1835" t="s">
        <v>254</v>
      </c>
      <c r="B1835" t="str">
        <f>_xlfn.XLOOKUP(draft_picks[[#This Row],[draft_id]],drafts[id],drafts[title])</f>
        <v>2021 Mega Draft</v>
      </c>
      <c r="C1835" s="3">
        <v>3</v>
      </c>
      <c r="D1835">
        <f>IF(C1834&lt;draft_picks[[#This Row],[position]],1,IF(C1834&gt;draft_picks[[#This Row],[position]],D1834+1,IF(C1834=draft_picks[[#This Row],[position]],D1834+1)))</f>
        <v>22</v>
      </c>
      <c r="E1835" t="s">
        <v>4893</v>
      </c>
      <c r="F1835" t="str">
        <f>IF(ISBLANK(draft_picks[[#This Row],[movie_id]]),"",_xlfn.XLOOKUP(draft_picks[[#This Row],[movie_id]],drafts.movies[id],drafts.movies[movie_title]))</f>
        <v>Pig</v>
      </c>
      <c r="G1835" s="3" t="s">
        <v>1009</v>
      </c>
      <c r="H1835" t="str">
        <f>IF(ISBLANK(draft_picks[[#This Row],[drafter_id]]),"",_xlfn.XLOOKUP(draft_picks[[#This Row],[drafter_id]],drafters[id],drafters[name]))</f>
        <v>Drea Clark</v>
      </c>
      <c r="J1835" t="str">
        <f>IF(ISBLANK(draft_picks[[#This Row],[drafter_team_id]]),"",_xlfn.XLOOKUP(draft_picks[[#This Row],[drafter_team_id]],drafter_teams[id],drafter_teams[name]))</f>
        <v/>
      </c>
      <c r="K1835" s="3" t="s">
        <v>15497</v>
      </c>
      <c r="L1835" t="s">
        <v>15497</v>
      </c>
      <c r="M1835" t="str">
        <f>IF(OR(ISBLANK(draft_picks[[#This Row],[veto_drafter_id]]),draft_picks[[#This Row],[veto_drafter_id]]=""),"",_xlfn.XLOOKUP(draft_picks[[#This Row],[veto_drafter_id]],drafters[id],drafters[name]))</f>
        <v/>
      </c>
      <c r="N1835" t="s">
        <v>15497</v>
      </c>
      <c r="O1835" t="str">
        <f>IF(OR(ISBLANK(draft_picks[[#This Row],[veto_drafter_team_id]]),draft_picks[[#This Row],[veto_drafter_team_id]]=""),"",_xlfn.XLOOKUP(draft_picks[[#This Row],[veto_drafter_team_id]],drafter_teams[id],drafter_teams[name]))</f>
        <v/>
      </c>
      <c r="Q1835" t="s">
        <v>15497</v>
      </c>
      <c r="R1835" t="str">
        <f>IF(OR(ISBLANK(draft_picks[[#This Row],[veto_override_drafter_id]]),draft_picks[[#This Row],[veto_override_drafter_id]]=""),"",_xlfn.XLOOKUP(draft_picks[[#This Row],[veto_override_drafter_id]],drafters[id],drafters[name]))</f>
        <v/>
      </c>
      <c r="S1835" t="s">
        <v>15497</v>
      </c>
      <c r="T1835" t="str">
        <f>IF(OR(ISBLANK(draft_picks[[#This Row],[veto_override_team_id]]),draft_picks[[#This Row],[veto_override_team_id]]=""),"",_xlfn.XLOOKUP(draft_picks[[#This Row],[veto_override_team_id]],drafter_teams[id],drafter_teams[name]))</f>
        <v/>
      </c>
    </row>
    <row r="1836" spans="1:20" x14ac:dyDescent="0.25">
      <c r="A1836" t="s">
        <v>254</v>
      </c>
      <c r="B1836" t="str">
        <f>_xlfn.XLOOKUP(draft_picks[[#This Row],[draft_id]],drafts[id],drafts[title])</f>
        <v>2021 Mega Draft</v>
      </c>
      <c r="C1836" s="3">
        <v>2</v>
      </c>
      <c r="D1836">
        <f>IF(C1835&lt;draft_picks[[#This Row],[position]],1,IF(C1835&gt;draft_picks[[#This Row],[position]],D1835+1,IF(C1835=draft_picks[[#This Row],[position]],D1835+1)))</f>
        <v>23</v>
      </c>
      <c r="E1836" t="s">
        <v>1964</v>
      </c>
      <c r="F1836" t="str">
        <f>IF(ISBLANK(draft_picks[[#This Row],[movie_id]]),"",_xlfn.XLOOKUP(draft_picks[[#This Row],[movie_id]],drafts.movies[id],drafts.movies[movie_title]))</f>
        <v>Parallel Mothers</v>
      </c>
      <c r="G1836" s="3" t="s">
        <v>915</v>
      </c>
      <c r="H1836" t="str">
        <f>IF(ISBLANK(draft_picks[[#This Row],[drafter_id]]),"",_xlfn.XLOOKUP(draft_picks[[#This Row],[drafter_id]],drafters[id],drafters[name]))</f>
        <v>Billy Ray Brewton</v>
      </c>
      <c r="J1836" t="str">
        <f>IF(ISBLANK(draft_picks[[#This Row],[drafter_team_id]]),"",_xlfn.XLOOKUP(draft_picks[[#This Row],[drafter_team_id]],drafter_teams[id],drafter_teams[name]))</f>
        <v/>
      </c>
      <c r="K1836" s="3" t="s">
        <v>15497</v>
      </c>
      <c r="L1836" t="s">
        <v>15497</v>
      </c>
      <c r="M1836" t="str">
        <f>IF(OR(ISBLANK(draft_picks[[#This Row],[veto_drafter_id]]),draft_picks[[#This Row],[veto_drafter_id]]=""),"",_xlfn.XLOOKUP(draft_picks[[#This Row],[veto_drafter_id]],drafters[id],drafters[name]))</f>
        <v/>
      </c>
      <c r="N1836" t="s">
        <v>15497</v>
      </c>
      <c r="O1836" t="str">
        <f>IF(OR(ISBLANK(draft_picks[[#This Row],[veto_drafter_team_id]]),draft_picks[[#This Row],[veto_drafter_team_id]]=""),"",_xlfn.XLOOKUP(draft_picks[[#This Row],[veto_drafter_team_id]],drafter_teams[id],drafter_teams[name]))</f>
        <v/>
      </c>
      <c r="Q1836" t="s">
        <v>15497</v>
      </c>
      <c r="R1836" t="str">
        <f>IF(OR(ISBLANK(draft_picks[[#This Row],[veto_override_drafter_id]]),draft_picks[[#This Row],[veto_override_drafter_id]]=""),"",_xlfn.XLOOKUP(draft_picks[[#This Row],[veto_override_drafter_id]],drafters[id],drafters[name]))</f>
        <v/>
      </c>
      <c r="S1836" t="s">
        <v>15497</v>
      </c>
      <c r="T1836" t="str">
        <f>IF(OR(ISBLANK(draft_picks[[#This Row],[veto_override_team_id]]),draft_picks[[#This Row],[veto_override_team_id]]=""),"",_xlfn.XLOOKUP(draft_picks[[#This Row],[veto_override_team_id]],drafter_teams[id],drafter_teams[name]))</f>
        <v/>
      </c>
    </row>
    <row r="1837" spans="1:20" x14ac:dyDescent="0.25">
      <c r="A1837" t="s">
        <v>254</v>
      </c>
      <c r="B1837" t="str">
        <f>_xlfn.XLOOKUP(draft_picks[[#This Row],[draft_id]],drafts[id],drafts[title])</f>
        <v>2021 Mega Draft</v>
      </c>
      <c r="C1837" s="3">
        <v>1</v>
      </c>
      <c r="D1837">
        <f>IF(C1836&lt;draft_picks[[#This Row],[position]],1,IF(C1836&gt;draft_picks[[#This Row],[position]],D1836+1,IF(C1836=draft_picks[[#This Row],[position]],D1836+1)))</f>
        <v>24</v>
      </c>
      <c r="E1837" t="s">
        <v>6087</v>
      </c>
      <c r="F1837" t="str">
        <f>IF(ISBLANK(draft_picks[[#This Row],[movie_id]]),"",_xlfn.XLOOKUP(draft_picks[[#This Row],[movie_id]],drafts.movies[id],drafts.movies[movie_title]))</f>
        <v>West Side Story</v>
      </c>
      <c r="G1837" s="3" t="s">
        <v>1237</v>
      </c>
      <c r="H1837" t="str">
        <f>IF(ISBLANK(draft_picks[[#This Row],[drafter_id]]),"",_xlfn.XLOOKUP(draft_picks[[#This Row],[drafter_id]],drafters[id],drafters[name]))</f>
        <v>Clay Keller</v>
      </c>
      <c r="J1837" t="str">
        <f>IF(ISBLANK(draft_picks[[#This Row],[drafter_team_id]]),"",_xlfn.XLOOKUP(draft_picks[[#This Row],[drafter_team_id]],drafter_teams[id],drafter_teams[name]))</f>
        <v/>
      </c>
      <c r="K1837" s="3" t="s">
        <v>15497</v>
      </c>
      <c r="L1837" t="s">
        <v>15497</v>
      </c>
      <c r="M1837" t="str">
        <f>IF(OR(ISBLANK(draft_picks[[#This Row],[veto_drafter_id]]),draft_picks[[#This Row],[veto_drafter_id]]=""),"",_xlfn.XLOOKUP(draft_picks[[#This Row],[veto_drafter_id]],drafters[id],drafters[name]))</f>
        <v/>
      </c>
      <c r="N1837" t="s">
        <v>15497</v>
      </c>
      <c r="O1837" t="str">
        <f>IF(OR(ISBLANK(draft_picks[[#This Row],[veto_drafter_team_id]]),draft_picks[[#This Row],[veto_drafter_team_id]]=""),"",_xlfn.XLOOKUP(draft_picks[[#This Row],[veto_drafter_team_id]],drafter_teams[id],drafter_teams[name]))</f>
        <v/>
      </c>
      <c r="Q1837" t="s">
        <v>15497</v>
      </c>
      <c r="R1837" t="str">
        <f>IF(OR(ISBLANK(draft_picks[[#This Row],[veto_override_drafter_id]]),draft_picks[[#This Row],[veto_override_drafter_id]]=""),"",_xlfn.XLOOKUP(draft_picks[[#This Row],[veto_override_drafter_id]],drafters[id],drafters[name]))</f>
        <v/>
      </c>
      <c r="S1837" t="s">
        <v>15497</v>
      </c>
      <c r="T1837" t="str">
        <f>IF(OR(ISBLANK(draft_picks[[#This Row],[veto_override_team_id]]),draft_picks[[#This Row],[veto_override_team_id]]=""),"",_xlfn.XLOOKUP(draft_picks[[#This Row],[veto_override_team_id]],drafter_teams[id],drafter_teams[name]))</f>
        <v/>
      </c>
    </row>
    <row r="1838" spans="1:20" x14ac:dyDescent="0.25">
      <c r="A1838" t="s">
        <v>657</v>
      </c>
      <c r="B1838" t="str">
        <f>_xlfn.XLOOKUP(draft_picks[[#This Row],[draft_id]],drafts[id],drafts[title])</f>
        <v>21st Century Female Action</v>
      </c>
      <c r="C1838" s="3">
        <v>7</v>
      </c>
      <c r="D1838">
        <f>IF(C1837&lt;draft_picks[[#This Row],[position]],1,IF(C1837&gt;draft_picks[[#This Row],[position]],D1837+1,IF(C1837=draft_picks[[#This Row],[position]],D1837+1)))</f>
        <v>1</v>
      </c>
      <c r="E1838" t="s">
        <v>4029</v>
      </c>
      <c r="F1838" t="str">
        <f>IF(ISBLANK(draft_picks[[#This Row],[movie_id]]),"",_xlfn.XLOOKUP(draft_picks[[#This Row],[movie_id]],drafts.movies[id],drafts.movies[movie_title]))</f>
        <v>Chocolate</v>
      </c>
      <c r="G1838" s="3" t="s">
        <v>833</v>
      </c>
      <c r="H1838" t="str">
        <f>IF(ISBLANK(draft_picks[[#This Row],[drafter_id]]),"",_xlfn.XLOOKUP(draft_picks[[#This Row],[drafter_id]],drafters[id],drafters[name]))</f>
        <v>Jordan Crucchiola</v>
      </c>
      <c r="J1838" t="str">
        <f>IF(ISBLANK(draft_picks[[#This Row],[drafter_team_id]]),"",_xlfn.XLOOKUP(draft_picks[[#This Row],[drafter_team_id]],drafter_teams[id],drafter_teams[name]))</f>
        <v/>
      </c>
      <c r="K1838" s="3" t="s">
        <v>15497</v>
      </c>
      <c r="L1838" t="s">
        <v>15497</v>
      </c>
      <c r="M1838" t="str">
        <f>IF(OR(ISBLANK(draft_picks[[#This Row],[veto_drafter_id]]),draft_picks[[#This Row],[veto_drafter_id]]=""),"",_xlfn.XLOOKUP(draft_picks[[#This Row],[veto_drafter_id]],drafters[id],drafters[name]))</f>
        <v/>
      </c>
      <c r="N1838" t="s">
        <v>15497</v>
      </c>
      <c r="O1838" t="str">
        <f>IF(OR(ISBLANK(draft_picks[[#This Row],[veto_drafter_team_id]]),draft_picks[[#This Row],[veto_drafter_team_id]]=""),"",_xlfn.XLOOKUP(draft_picks[[#This Row],[veto_drafter_team_id]],drafter_teams[id],drafter_teams[name]))</f>
        <v/>
      </c>
      <c r="Q1838" t="s">
        <v>15497</v>
      </c>
      <c r="R1838" t="str">
        <f>IF(OR(ISBLANK(draft_picks[[#This Row],[veto_override_drafter_id]]),draft_picks[[#This Row],[veto_override_drafter_id]]=""),"",_xlfn.XLOOKUP(draft_picks[[#This Row],[veto_override_drafter_id]],drafters[id],drafters[name]))</f>
        <v/>
      </c>
      <c r="S1838" t="s">
        <v>15497</v>
      </c>
      <c r="T1838" t="str">
        <f>IF(OR(ISBLANK(draft_picks[[#This Row],[veto_override_team_id]]),draft_picks[[#This Row],[veto_override_team_id]]=""),"",_xlfn.XLOOKUP(draft_picks[[#This Row],[veto_override_team_id]],drafter_teams[id],drafter_teams[name]))</f>
        <v/>
      </c>
    </row>
    <row r="1839" spans="1:20" x14ac:dyDescent="0.25">
      <c r="A1839" t="s">
        <v>657</v>
      </c>
      <c r="B1839" t="str">
        <f>_xlfn.XLOOKUP(draft_picks[[#This Row],[draft_id]],drafts[id],drafts[title])</f>
        <v>21st Century Female Action</v>
      </c>
      <c r="C1839" s="3">
        <v>6</v>
      </c>
      <c r="D1839">
        <f>IF(C1838&lt;draft_picks[[#This Row],[position]],1,IF(C1838&gt;draft_picks[[#This Row],[position]],D1838+1,IF(C1838=draft_picks[[#This Row],[position]],D1838+1)))</f>
        <v>2</v>
      </c>
      <c r="E1839" t="s">
        <v>1362</v>
      </c>
      <c r="F1839" t="str">
        <f>IF(ISBLANK(draft_picks[[#This Row],[movie_id]]),"",_xlfn.XLOOKUP(draft_picks[[#This Row],[movie_id]],drafts.movies[id],drafts.movies[movie_title]))</f>
        <v>Birds of Prey and the Fantabulous Emancipation of One Harley Quinn</v>
      </c>
      <c r="G1839" s="3" t="s">
        <v>833</v>
      </c>
      <c r="H1839" t="str">
        <f>IF(ISBLANK(draft_picks[[#This Row],[drafter_id]]),"",_xlfn.XLOOKUP(draft_picks[[#This Row],[drafter_id]],drafters[id],drafters[name]))</f>
        <v>Jordan Crucchiola</v>
      </c>
      <c r="J1839" t="str">
        <f>IF(ISBLANK(draft_picks[[#This Row],[drafter_team_id]]),"",_xlfn.XLOOKUP(draft_picks[[#This Row],[drafter_team_id]],drafter_teams[id],drafter_teams[name]))</f>
        <v/>
      </c>
      <c r="K1839" s="3" t="s">
        <v>15497</v>
      </c>
      <c r="L1839" t="s">
        <v>15497</v>
      </c>
      <c r="M1839" t="str">
        <f>IF(OR(ISBLANK(draft_picks[[#This Row],[veto_drafter_id]]),draft_picks[[#This Row],[veto_drafter_id]]=""),"",_xlfn.XLOOKUP(draft_picks[[#This Row],[veto_drafter_id]],drafters[id],drafters[name]))</f>
        <v/>
      </c>
      <c r="N1839" t="s">
        <v>15497</v>
      </c>
      <c r="O1839" t="str">
        <f>IF(OR(ISBLANK(draft_picks[[#This Row],[veto_drafter_team_id]]),draft_picks[[#This Row],[veto_drafter_team_id]]=""),"",_xlfn.XLOOKUP(draft_picks[[#This Row],[veto_drafter_team_id]],drafter_teams[id],drafter_teams[name]))</f>
        <v/>
      </c>
      <c r="Q1839" t="s">
        <v>15497</v>
      </c>
      <c r="R1839" t="str">
        <f>IF(OR(ISBLANK(draft_picks[[#This Row],[veto_override_drafter_id]]),draft_picks[[#This Row],[veto_override_drafter_id]]=""),"",_xlfn.XLOOKUP(draft_picks[[#This Row],[veto_override_drafter_id]],drafters[id],drafters[name]))</f>
        <v/>
      </c>
      <c r="S1839" t="s">
        <v>15497</v>
      </c>
      <c r="T1839" t="str">
        <f>IF(OR(ISBLANK(draft_picks[[#This Row],[veto_override_team_id]]),draft_picks[[#This Row],[veto_override_team_id]]=""),"",_xlfn.XLOOKUP(draft_picks[[#This Row],[veto_override_team_id]],drafter_teams[id],drafter_teams[name]))</f>
        <v/>
      </c>
    </row>
    <row r="1840" spans="1:20" x14ac:dyDescent="0.25">
      <c r="A1840" t="s">
        <v>657</v>
      </c>
      <c r="B1840" t="str">
        <f>_xlfn.XLOOKUP(draft_picks[[#This Row],[draft_id]],drafts[id],drafts[title])</f>
        <v>21st Century Female Action</v>
      </c>
      <c r="C1840" s="3">
        <v>5</v>
      </c>
      <c r="D1840">
        <f>IF(C1839&lt;draft_picks[[#This Row],[position]],1,IF(C1839&gt;draft_picks[[#This Row],[position]],D1839+1,IF(C1839=draft_picks[[#This Row],[position]],D1839+1)))</f>
        <v>3</v>
      </c>
      <c r="E1840" t="s">
        <v>8366</v>
      </c>
      <c r="F1840" t="str">
        <f>IF(ISBLANK(draft_picks[[#This Row],[movie_id]]),"",_xlfn.XLOOKUP(draft_picks[[#This Row],[movie_id]],drafts.movies[id],drafts.movies[movie_title]))</f>
        <v>The Villainess</v>
      </c>
      <c r="G1840" s="3" t="s">
        <v>823</v>
      </c>
      <c r="H1840" t="str">
        <f>IF(ISBLANK(draft_picks[[#This Row],[drafter_id]]),"",_xlfn.XLOOKUP(draft_picks[[#This Row],[drafter_id]],drafters[id],drafters[name]))</f>
        <v>Anna Bogutskaya</v>
      </c>
      <c r="J1840" t="str">
        <f>IF(ISBLANK(draft_picks[[#This Row],[drafter_team_id]]),"",_xlfn.XLOOKUP(draft_picks[[#This Row],[drafter_team_id]],drafter_teams[id],drafter_teams[name]))</f>
        <v/>
      </c>
      <c r="K1840" s="3" t="s">
        <v>15497</v>
      </c>
      <c r="L1840" t="s">
        <v>15497</v>
      </c>
      <c r="M1840" t="str">
        <f>IF(OR(ISBLANK(draft_picks[[#This Row],[veto_drafter_id]]),draft_picks[[#This Row],[veto_drafter_id]]=""),"",_xlfn.XLOOKUP(draft_picks[[#This Row],[veto_drafter_id]],drafters[id],drafters[name]))</f>
        <v/>
      </c>
      <c r="N1840" t="s">
        <v>15497</v>
      </c>
      <c r="O1840" t="str">
        <f>IF(OR(ISBLANK(draft_picks[[#This Row],[veto_drafter_team_id]]),draft_picks[[#This Row],[veto_drafter_team_id]]=""),"",_xlfn.XLOOKUP(draft_picks[[#This Row],[veto_drafter_team_id]],drafter_teams[id],drafter_teams[name]))</f>
        <v/>
      </c>
      <c r="Q1840" t="s">
        <v>15497</v>
      </c>
      <c r="R1840" t="str">
        <f>IF(OR(ISBLANK(draft_picks[[#This Row],[veto_override_drafter_id]]),draft_picks[[#This Row],[veto_override_drafter_id]]=""),"",_xlfn.XLOOKUP(draft_picks[[#This Row],[veto_override_drafter_id]],drafters[id],drafters[name]))</f>
        <v/>
      </c>
      <c r="S1840" t="s">
        <v>15497</v>
      </c>
      <c r="T1840" t="str">
        <f>IF(OR(ISBLANK(draft_picks[[#This Row],[veto_override_team_id]]),draft_picks[[#This Row],[veto_override_team_id]]=""),"",_xlfn.XLOOKUP(draft_picks[[#This Row],[veto_override_team_id]],drafter_teams[id],drafter_teams[name]))</f>
        <v/>
      </c>
    </row>
    <row r="1841" spans="1:20" x14ac:dyDescent="0.25">
      <c r="A1841" t="s">
        <v>657</v>
      </c>
      <c r="B1841" t="str">
        <f>_xlfn.XLOOKUP(draft_picks[[#This Row],[draft_id]],drafts[id],drafts[title])</f>
        <v>21st Century Female Action</v>
      </c>
      <c r="C1841" s="3">
        <v>4</v>
      </c>
      <c r="D1841">
        <f>IF(C1840&lt;draft_picks[[#This Row],[position]],1,IF(C1840&gt;draft_picks[[#This Row],[position]],D1840+1,IF(C1840=draft_picks[[#This Row],[position]],D1840+1)))</f>
        <v>4</v>
      </c>
      <c r="E1841" t="s">
        <v>4344</v>
      </c>
      <c r="F1841" t="str">
        <f>IF(ISBLANK(draft_picks[[#This Row],[movie_id]]),"",_xlfn.XLOOKUP(draft_picks[[#This Row],[movie_id]],drafts.movies[id],drafts.movies[movie_title]))</f>
        <v>Kill Bill: Vol. 1</v>
      </c>
      <c r="G1841" s="3" t="s">
        <v>833</v>
      </c>
      <c r="H1841" t="str">
        <f>IF(ISBLANK(draft_picks[[#This Row],[drafter_id]]),"",_xlfn.XLOOKUP(draft_picks[[#This Row],[drafter_id]],drafters[id],drafters[name]))</f>
        <v>Jordan Crucchiola</v>
      </c>
      <c r="J1841" t="str">
        <f>IF(ISBLANK(draft_picks[[#This Row],[drafter_team_id]]),"",_xlfn.XLOOKUP(draft_picks[[#This Row],[drafter_team_id]],drafter_teams[id],drafter_teams[name]))</f>
        <v/>
      </c>
      <c r="K1841" s="3" t="s">
        <v>15497</v>
      </c>
      <c r="L1841" t="s">
        <v>15497</v>
      </c>
      <c r="M1841" t="str">
        <f>IF(OR(ISBLANK(draft_picks[[#This Row],[veto_drafter_id]]),draft_picks[[#This Row],[veto_drafter_id]]=""),"",_xlfn.XLOOKUP(draft_picks[[#This Row],[veto_drafter_id]],drafters[id],drafters[name]))</f>
        <v/>
      </c>
      <c r="N1841" t="s">
        <v>15497</v>
      </c>
      <c r="O1841" t="str">
        <f>IF(OR(ISBLANK(draft_picks[[#This Row],[veto_drafter_team_id]]),draft_picks[[#This Row],[veto_drafter_team_id]]=""),"",_xlfn.XLOOKUP(draft_picks[[#This Row],[veto_drafter_team_id]],drafter_teams[id],drafter_teams[name]))</f>
        <v/>
      </c>
      <c r="Q1841" t="s">
        <v>15497</v>
      </c>
      <c r="R1841" t="str">
        <f>IF(OR(ISBLANK(draft_picks[[#This Row],[veto_override_drafter_id]]),draft_picks[[#This Row],[veto_override_drafter_id]]=""),"",_xlfn.XLOOKUP(draft_picks[[#This Row],[veto_override_drafter_id]],drafters[id],drafters[name]))</f>
        <v/>
      </c>
      <c r="S1841" t="s">
        <v>15497</v>
      </c>
      <c r="T1841" t="str">
        <f>IF(OR(ISBLANK(draft_picks[[#This Row],[veto_override_team_id]]),draft_picks[[#This Row],[veto_override_team_id]]=""),"",_xlfn.XLOOKUP(draft_picks[[#This Row],[veto_override_team_id]],drafter_teams[id],drafter_teams[name]))</f>
        <v/>
      </c>
    </row>
    <row r="1842" spans="1:20" x14ac:dyDescent="0.25">
      <c r="A1842" t="s">
        <v>657</v>
      </c>
      <c r="B1842" t="str">
        <f>_xlfn.XLOOKUP(draft_picks[[#This Row],[draft_id]],drafts[id],drafts[title])</f>
        <v>21st Century Female Action</v>
      </c>
      <c r="C1842" s="3">
        <v>3</v>
      </c>
      <c r="D1842">
        <f>IF(C1841&lt;draft_picks[[#This Row],[position]],1,IF(C1841&gt;draft_picks[[#This Row],[position]],D1841+1,IF(C1841=draft_picks[[#This Row],[position]],D1841+1)))</f>
        <v>5</v>
      </c>
      <c r="E1842" t="s">
        <v>3199</v>
      </c>
      <c r="F1842" t="str">
        <f>IF(ISBLANK(draft_picks[[#This Row],[movie_id]]),"",_xlfn.XLOOKUP(draft_picks[[#This Row],[movie_id]],drafts.movies[id],drafts.movies[movie_title]))</f>
        <v>Lara Croft: Tomb Raider</v>
      </c>
      <c r="G1842" s="3" t="s">
        <v>823</v>
      </c>
      <c r="H1842" t="str">
        <f>IF(ISBLANK(draft_picks[[#This Row],[drafter_id]]),"",_xlfn.XLOOKUP(draft_picks[[#This Row],[drafter_id]],drafters[id],drafters[name]))</f>
        <v>Anna Bogutskaya</v>
      </c>
      <c r="J1842" t="str">
        <f>IF(ISBLANK(draft_picks[[#This Row],[drafter_team_id]]),"",_xlfn.XLOOKUP(draft_picks[[#This Row],[drafter_team_id]],drafter_teams[id],drafter_teams[name]))</f>
        <v/>
      </c>
      <c r="K1842" s="3" t="s">
        <v>15497</v>
      </c>
      <c r="L1842" t="s">
        <v>15497</v>
      </c>
      <c r="M1842" t="str">
        <f>IF(OR(ISBLANK(draft_picks[[#This Row],[veto_drafter_id]]),draft_picks[[#This Row],[veto_drafter_id]]=""),"",_xlfn.XLOOKUP(draft_picks[[#This Row],[veto_drafter_id]],drafters[id],drafters[name]))</f>
        <v/>
      </c>
      <c r="N1842" t="s">
        <v>15497</v>
      </c>
      <c r="O1842" t="str">
        <f>IF(OR(ISBLANK(draft_picks[[#This Row],[veto_drafter_team_id]]),draft_picks[[#This Row],[veto_drafter_team_id]]=""),"",_xlfn.XLOOKUP(draft_picks[[#This Row],[veto_drafter_team_id]],drafter_teams[id],drafter_teams[name]))</f>
        <v/>
      </c>
      <c r="Q1842" t="s">
        <v>15497</v>
      </c>
      <c r="R1842" t="str">
        <f>IF(OR(ISBLANK(draft_picks[[#This Row],[veto_override_drafter_id]]),draft_picks[[#This Row],[veto_override_drafter_id]]=""),"",_xlfn.XLOOKUP(draft_picks[[#This Row],[veto_override_drafter_id]],drafters[id],drafters[name]))</f>
        <v/>
      </c>
      <c r="S1842" t="s">
        <v>15497</v>
      </c>
      <c r="T1842" t="str">
        <f>IF(OR(ISBLANK(draft_picks[[#This Row],[veto_override_team_id]]),draft_picks[[#This Row],[veto_override_team_id]]=""),"",_xlfn.XLOOKUP(draft_picks[[#This Row],[veto_override_team_id]],drafter_teams[id],drafter_teams[name]))</f>
        <v/>
      </c>
    </row>
    <row r="1843" spans="1:20" x14ac:dyDescent="0.25">
      <c r="A1843" t="s">
        <v>657</v>
      </c>
      <c r="B1843" t="str">
        <f>_xlfn.XLOOKUP(draft_picks[[#This Row],[draft_id]],drafts[id],drafts[title])</f>
        <v>21st Century Female Action</v>
      </c>
      <c r="C1843" s="3">
        <v>2</v>
      </c>
      <c r="D1843">
        <f>IF(C1842&lt;draft_picks[[#This Row],[position]],1,IF(C1842&gt;draft_picks[[#This Row],[position]],D1842+1,IF(C1842=draft_picks[[#This Row],[position]],D1842+1)))</f>
        <v>6</v>
      </c>
      <c r="E1843" t="s">
        <v>6782</v>
      </c>
      <c r="F1843" t="str">
        <f>IF(ISBLANK(draft_picks[[#This Row],[movie_id]]),"",_xlfn.XLOOKUP(draft_picks[[#This Row],[movie_id]],drafts.movies[id],drafts.movies[movie_title]))</f>
        <v>Crouching Tiger, Hidden Dragon</v>
      </c>
      <c r="G1843" s="3" t="s">
        <v>833</v>
      </c>
      <c r="H1843" t="str">
        <f>IF(ISBLANK(draft_picks[[#This Row],[drafter_id]]),"",_xlfn.XLOOKUP(draft_picks[[#This Row],[drafter_id]],drafters[id],drafters[name]))</f>
        <v>Jordan Crucchiola</v>
      </c>
      <c r="J1843" t="str">
        <f>IF(ISBLANK(draft_picks[[#This Row],[drafter_team_id]]),"",_xlfn.XLOOKUP(draft_picks[[#This Row],[drafter_team_id]],drafter_teams[id],drafter_teams[name]))</f>
        <v/>
      </c>
      <c r="K1843" s="3" t="s">
        <v>15497</v>
      </c>
      <c r="L1843" t="s">
        <v>15497</v>
      </c>
      <c r="M1843" t="str">
        <f>IF(OR(ISBLANK(draft_picks[[#This Row],[veto_drafter_id]]),draft_picks[[#This Row],[veto_drafter_id]]=""),"",_xlfn.XLOOKUP(draft_picks[[#This Row],[veto_drafter_id]],drafters[id],drafters[name]))</f>
        <v/>
      </c>
      <c r="N1843" t="s">
        <v>15497</v>
      </c>
      <c r="O1843" t="str">
        <f>IF(OR(ISBLANK(draft_picks[[#This Row],[veto_drafter_team_id]]),draft_picks[[#This Row],[veto_drafter_team_id]]=""),"",_xlfn.XLOOKUP(draft_picks[[#This Row],[veto_drafter_team_id]],drafter_teams[id],drafter_teams[name]))</f>
        <v/>
      </c>
      <c r="Q1843" t="s">
        <v>15497</v>
      </c>
      <c r="R1843" t="str">
        <f>IF(OR(ISBLANK(draft_picks[[#This Row],[veto_override_drafter_id]]),draft_picks[[#This Row],[veto_override_drafter_id]]=""),"",_xlfn.XLOOKUP(draft_picks[[#This Row],[veto_override_drafter_id]],drafters[id],drafters[name]))</f>
        <v/>
      </c>
      <c r="S1843" t="s">
        <v>15497</v>
      </c>
      <c r="T1843" t="str">
        <f>IF(OR(ISBLANK(draft_picks[[#This Row],[veto_override_team_id]]),draft_picks[[#This Row],[veto_override_team_id]]=""),"",_xlfn.XLOOKUP(draft_picks[[#This Row],[veto_override_team_id]],drafter_teams[id],drafter_teams[name]))</f>
        <v/>
      </c>
    </row>
    <row r="1844" spans="1:20" x14ac:dyDescent="0.25">
      <c r="A1844" t="s">
        <v>657</v>
      </c>
      <c r="B1844" t="str">
        <f>_xlfn.XLOOKUP(draft_picks[[#This Row],[draft_id]],drafts[id],drafts[title])</f>
        <v>21st Century Female Action</v>
      </c>
      <c r="C1844" s="3">
        <v>1</v>
      </c>
      <c r="D1844">
        <f>IF(C1843&lt;draft_picks[[#This Row],[position]],1,IF(C1843&gt;draft_picks[[#This Row],[position]],D1843+1,IF(C1843=draft_picks[[#This Row],[position]],D1843+1)))</f>
        <v>7</v>
      </c>
      <c r="E1844" t="s">
        <v>6153</v>
      </c>
      <c r="F1844" t="str">
        <f>IF(ISBLANK(draft_picks[[#This Row],[movie_id]]),"",_xlfn.XLOOKUP(draft_picks[[#This Row],[movie_id]],drafts.movies[id],drafts.movies[movie_title]))</f>
        <v>Atomic Blonde</v>
      </c>
      <c r="G1844" s="3" t="s">
        <v>823</v>
      </c>
      <c r="H1844" t="str">
        <f>IF(ISBLANK(draft_picks[[#This Row],[drafter_id]]),"",_xlfn.XLOOKUP(draft_picks[[#This Row],[drafter_id]],drafters[id],drafters[name]))</f>
        <v>Anna Bogutskaya</v>
      </c>
      <c r="J1844" t="str">
        <f>IF(ISBLANK(draft_picks[[#This Row],[drafter_team_id]]),"",_xlfn.XLOOKUP(draft_picks[[#This Row],[drafter_team_id]],drafter_teams[id],drafter_teams[name]))</f>
        <v/>
      </c>
      <c r="K1844" s="3" t="s">
        <v>15497</v>
      </c>
      <c r="L1844" t="s">
        <v>15497</v>
      </c>
      <c r="M1844" t="str">
        <f>IF(OR(ISBLANK(draft_picks[[#This Row],[veto_drafter_id]]),draft_picks[[#This Row],[veto_drafter_id]]=""),"",_xlfn.XLOOKUP(draft_picks[[#This Row],[veto_drafter_id]],drafters[id],drafters[name]))</f>
        <v/>
      </c>
      <c r="N1844" t="s">
        <v>15497</v>
      </c>
      <c r="O1844" t="str">
        <f>IF(OR(ISBLANK(draft_picks[[#This Row],[veto_drafter_team_id]]),draft_picks[[#This Row],[veto_drafter_team_id]]=""),"",_xlfn.XLOOKUP(draft_picks[[#This Row],[veto_drafter_team_id]],drafter_teams[id],drafter_teams[name]))</f>
        <v/>
      </c>
      <c r="Q1844" t="s">
        <v>15497</v>
      </c>
      <c r="R1844" t="str">
        <f>IF(OR(ISBLANK(draft_picks[[#This Row],[veto_override_drafter_id]]),draft_picks[[#This Row],[veto_override_drafter_id]]=""),"",_xlfn.XLOOKUP(draft_picks[[#This Row],[veto_override_drafter_id]],drafters[id],drafters[name]))</f>
        <v/>
      </c>
      <c r="S1844" t="s">
        <v>15497</v>
      </c>
      <c r="T1844" t="str">
        <f>IF(OR(ISBLANK(draft_picks[[#This Row],[veto_override_team_id]]),draft_picks[[#This Row],[veto_override_team_id]]=""),"",_xlfn.XLOOKUP(draft_picks[[#This Row],[veto_override_team_id]],drafter_teams[id],drafter_teams[name]))</f>
        <v/>
      </c>
    </row>
    <row r="1845" spans="1:20" x14ac:dyDescent="0.25">
      <c r="A1845" t="s">
        <v>578</v>
      </c>
      <c r="B1845" t="str">
        <f>_xlfn.XLOOKUP(draft_picks[[#This Row],[draft_id]],drafts[id],drafts[title])</f>
        <v>Penelope Spheeris</v>
      </c>
      <c r="C1845" s="3">
        <v>7</v>
      </c>
      <c r="D1845">
        <f>IF(C1844&lt;draft_picks[[#This Row],[position]],1,IF(C1844&gt;draft_picks[[#This Row],[position]],D1844+1,IF(C1844=draft_picks[[#This Row],[position]],D1844+1)))</f>
        <v>1</v>
      </c>
      <c r="E1845" t="s">
        <v>5127</v>
      </c>
      <c r="F1845" t="str">
        <f>IF(ISBLANK(draft_picks[[#This Row],[movie_id]]),"",_xlfn.XLOOKUP(draft_picks[[#This Row],[movie_id]],drafts.movies[id],drafts.movies[movie_title]))</f>
        <v>The Little Rascals</v>
      </c>
      <c r="G1845" s="3" t="s">
        <v>785</v>
      </c>
      <c r="H1845" t="str">
        <f>IF(ISBLANK(draft_picks[[#This Row],[drafter_id]]),"",_xlfn.XLOOKUP(draft_picks[[#This Row],[drafter_id]],drafters[id],drafters[name]))</f>
        <v>Simon Abrams</v>
      </c>
      <c r="J1845" t="str">
        <f>IF(ISBLANK(draft_picks[[#This Row],[drafter_team_id]]),"",_xlfn.XLOOKUP(draft_picks[[#This Row],[drafter_team_id]],drafter_teams[id],drafter_teams[name]))</f>
        <v/>
      </c>
      <c r="K1845" s="3" t="s">
        <v>15497</v>
      </c>
      <c r="L1845" t="s">
        <v>15497</v>
      </c>
      <c r="M1845" t="str">
        <f>IF(OR(ISBLANK(draft_picks[[#This Row],[veto_drafter_id]]),draft_picks[[#This Row],[veto_drafter_id]]=""),"",_xlfn.XLOOKUP(draft_picks[[#This Row],[veto_drafter_id]],drafters[id],drafters[name]))</f>
        <v/>
      </c>
      <c r="N1845" t="s">
        <v>15497</v>
      </c>
      <c r="O1845" t="str">
        <f>IF(OR(ISBLANK(draft_picks[[#This Row],[veto_drafter_team_id]]),draft_picks[[#This Row],[veto_drafter_team_id]]=""),"",_xlfn.XLOOKUP(draft_picks[[#This Row],[veto_drafter_team_id]],drafter_teams[id],drafter_teams[name]))</f>
        <v/>
      </c>
      <c r="Q1845" t="s">
        <v>15497</v>
      </c>
      <c r="R1845" t="str">
        <f>IF(OR(ISBLANK(draft_picks[[#This Row],[veto_override_drafter_id]]),draft_picks[[#This Row],[veto_override_drafter_id]]=""),"",_xlfn.XLOOKUP(draft_picks[[#This Row],[veto_override_drafter_id]],drafters[id],drafters[name]))</f>
        <v/>
      </c>
      <c r="S1845" t="s">
        <v>15497</v>
      </c>
      <c r="T1845" t="str">
        <f>IF(OR(ISBLANK(draft_picks[[#This Row],[veto_override_team_id]]),draft_picks[[#This Row],[veto_override_team_id]]=""),"",_xlfn.XLOOKUP(draft_picks[[#This Row],[veto_override_team_id]],drafter_teams[id],drafter_teams[name]))</f>
        <v/>
      </c>
    </row>
    <row r="1846" spans="1:20" x14ac:dyDescent="0.25">
      <c r="A1846" t="s">
        <v>578</v>
      </c>
      <c r="B1846" t="str">
        <f>_xlfn.XLOOKUP(draft_picks[[#This Row],[draft_id]],drafts[id],drafts[title])</f>
        <v>Penelope Spheeris</v>
      </c>
      <c r="C1846" s="3">
        <v>6</v>
      </c>
      <c r="D1846">
        <f>IF(C1845&lt;draft_picks[[#This Row],[position]],1,IF(C1845&gt;draft_picks[[#This Row],[position]],D1845+1,IF(C1845=draft_picks[[#This Row],[position]],D1845+1)))</f>
        <v>2</v>
      </c>
      <c r="E1846" t="s">
        <v>6973</v>
      </c>
      <c r="F1846" t="str">
        <f>IF(ISBLANK(draft_picks[[#This Row],[movie_id]]),"",_xlfn.XLOOKUP(draft_picks[[#This Row],[movie_id]],drafts.movies[id],drafts.movies[movie_title]))</f>
        <v>Wayne's World</v>
      </c>
      <c r="G1846" s="3" t="s">
        <v>785</v>
      </c>
      <c r="H1846" t="str">
        <f>IF(ISBLANK(draft_picks[[#This Row],[drafter_id]]),"",_xlfn.XLOOKUP(draft_picks[[#This Row],[drafter_id]],drafters[id],drafters[name]))</f>
        <v>Simon Abrams</v>
      </c>
      <c r="J1846" t="str">
        <f>IF(ISBLANK(draft_picks[[#This Row],[drafter_team_id]]),"",_xlfn.XLOOKUP(draft_picks[[#This Row],[drafter_team_id]],drafter_teams[id],drafter_teams[name]))</f>
        <v/>
      </c>
      <c r="K1846" s="3" t="s">
        <v>15497</v>
      </c>
      <c r="L1846" t="s">
        <v>15497</v>
      </c>
      <c r="M1846" t="str">
        <f>IF(OR(ISBLANK(draft_picks[[#This Row],[veto_drafter_id]]),draft_picks[[#This Row],[veto_drafter_id]]=""),"",_xlfn.XLOOKUP(draft_picks[[#This Row],[veto_drafter_id]],drafters[id],drafters[name]))</f>
        <v/>
      </c>
      <c r="N1846" t="s">
        <v>15497</v>
      </c>
      <c r="O1846" t="str">
        <f>IF(OR(ISBLANK(draft_picks[[#This Row],[veto_drafter_team_id]]),draft_picks[[#This Row],[veto_drafter_team_id]]=""),"",_xlfn.XLOOKUP(draft_picks[[#This Row],[veto_drafter_team_id]],drafter_teams[id],drafter_teams[name]))</f>
        <v/>
      </c>
      <c r="Q1846" t="s">
        <v>15497</v>
      </c>
      <c r="R1846" t="str">
        <f>IF(OR(ISBLANK(draft_picks[[#This Row],[veto_override_drafter_id]]),draft_picks[[#This Row],[veto_override_drafter_id]]=""),"",_xlfn.XLOOKUP(draft_picks[[#This Row],[veto_override_drafter_id]],drafters[id],drafters[name]))</f>
        <v/>
      </c>
      <c r="S1846" t="s">
        <v>15497</v>
      </c>
      <c r="T1846" t="str">
        <f>IF(OR(ISBLANK(draft_picks[[#This Row],[veto_override_team_id]]),draft_picks[[#This Row],[veto_override_team_id]]=""),"",_xlfn.XLOOKUP(draft_picks[[#This Row],[veto_override_team_id]],drafter_teams[id],drafter_teams[name]))</f>
        <v/>
      </c>
    </row>
    <row r="1847" spans="1:20" x14ac:dyDescent="0.25">
      <c r="A1847" t="s">
        <v>578</v>
      </c>
      <c r="B1847" t="str">
        <f>_xlfn.XLOOKUP(draft_picks[[#This Row],[draft_id]],drafts[id],drafts[title])</f>
        <v>Penelope Spheeris</v>
      </c>
      <c r="C1847" s="3">
        <v>5</v>
      </c>
      <c r="D1847">
        <f>IF(C1846&lt;draft_picks[[#This Row],[position]],1,IF(C1846&gt;draft_picks[[#This Row],[position]],D1846+1,IF(C1846=draft_picks[[#This Row],[position]],D1846+1)))</f>
        <v>3</v>
      </c>
      <c r="E1847" t="s">
        <v>7276</v>
      </c>
      <c r="F1847" t="str">
        <f>IF(ISBLANK(draft_picks[[#This Row],[movie_id]]),"",_xlfn.XLOOKUP(draft_picks[[#This Row],[movie_id]],drafts.movies[id],drafts.movies[movie_title]))</f>
        <v>The Boys Next Door</v>
      </c>
      <c r="G1847" s="3" t="s">
        <v>1009</v>
      </c>
      <c r="H1847" t="str">
        <f>IF(ISBLANK(draft_picks[[#This Row],[drafter_id]]),"",_xlfn.XLOOKUP(draft_picks[[#This Row],[drafter_id]],drafters[id],drafters[name]))</f>
        <v>Drea Clark</v>
      </c>
      <c r="J1847" t="str">
        <f>IF(ISBLANK(draft_picks[[#This Row],[drafter_team_id]]),"",_xlfn.XLOOKUP(draft_picks[[#This Row],[drafter_team_id]],drafter_teams[id],drafter_teams[name]))</f>
        <v/>
      </c>
      <c r="K1847" s="3" t="s">
        <v>15497</v>
      </c>
      <c r="L1847" t="s">
        <v>15497</v>
      </c>
      <c r="M1847" t="str">
        <f>IF(OR(ISBLANK(draft_picks[[#This Row],[veto_drafter_id]]),draft_picks[[#This Row],[veto_drafter_id]]=""),"",_xlfn.XLOOKUP(draft_picks[[#This Row],[veto_drafter_id]],drafters[id],drafters[name]))</f>
        <v/>
      </c>
      <c r="N1847" t="s">
        <v>15497</v>
      </c>
      <c r="O1847" t="str">
        <f>IF(OR(ISBLANK(draft_picks[[#This Row],[veto_drafter_team_id]]),draft_picks[[#This Row],[veto_drafter_team_id]]=""),"",_xlfn.XLOOKUP(draft_picks[[#This Row],[veto_drafter_team_id]],drafter_teams[id],drafter_teams[name]))</f>
        <v/>
      </c>
      <c r="Q1847" t="s">
        <v>15497</v>
      </c>
      <c r="R1847" t="str">
        <f>IF(OR(ISBLANK(draft_picks[[#This Row],[veto_override_drafter_id]]),draft_picks[[#This Row],[veto_override_drafter_id]]=""),"",_xlfn.XLOOKUP(draft_picks[[#This Row],[veto_override_drafter_id]],drafters[id],drafters[name]))</f>
        <v/>
      </c>
      <c r="S1847" t="s">
        <v>15497</v>
      </c>
      <c r="T1847" t="str">
        <f>IF(OR(ISBLANK(draft_picks[[#This Row],[veto_override_team_id]]),draft_picks[[#This Row],[veto_override_team_id]]=""),"",_xlfn.XLOOKUP(draft_picks[[#This Row],[veto_override_team_id]],drafter_teams[id],drafter_teams[name]))</f>
        <v/>
      </c>
    </row>
    <row r="1848" spans="1:20" x14ac:dyDescent="0.25">
      <c r="A1848" t="s">
        <v>578</v>
      </c>
      <c r="B1848" t="str">
        <f>_xlfn.XLOOKUP(draft_picks[[#This Row],[draft_id]],drafts[id],drafts[title])</f>
        <v>Penelope Spheeris</v>
      </c>
      <c r="C1848" s="3">
        <v>4</v>
      </c>
      <c r="D1848">
        <f>IF(C1847&lt;draft_picks[[#This Row],[position]],1,IF(C1847&gt;draft_picks[[#This Row],[position]],D1847+1,IF(C1847=draft_picks[[#This Row],[position]],D1847+1)))</f>
        <v>4</v>
      </c>
      <c r="E1848" t="s">
        <v>6027</v>
      </c>
      <c r="F1848" t="str">
        <f>IF(ISBLANK(draft_picks[[#This Row],[movie_id]]),"",_xlfn.XLOOKUP(draft_picks[[#This Row],[movie_id]],drafts.movies[id],drafts.movies[movie_title]))</f>
        <v>Suburbia</v>
      </c>
      <c r="G1848" s="3" t="s">
        <v>785</v>
      </c>
      <c r="H1848" t="str">
        <f>IF(ISBLANK(draft_picks[[#This Row],[drafter_id]]),"",_xlfn.XLOOKUP(draft_picks[[#This Row],[drafter_id]],drafters[id],drafters[name]))</f>
        <v>Simon Abrams</v>
      </c>
      <c r="J1848" t="str">
        <f>IF(ISBLANK(draft_picks[[#This Row],[drafter_team_id]]),"",_xlfn.XLOOKUP(draft_picks[[#This Row],[drafter_team_id]],drafter_teams[id],drafter_teams[name]))</f>
        <v/>
      </c>
      <c r="K1848" s="3" t="s">
        <v>15484</v>
      </c>
      <c r="L1848" t="s">
        <v>1009</v>
      </c>
      <c r="M1848" t="str">
        <f>IF(OR(ISBLANK(draft_picks[[#This Row],[veto_drafter_id]]),draft_picks[[#This Row],[veto_drafter_id]]=""),"",_xlfn.XLOOKUP(draft_picks[[#This Row],[veto_drafter_id]],drafters[id],drafters[name]))</f>
        <v>Drea Clark</v>
      </c>
      <c r="N1848" t="s">
        <v>15497</v>
      </c>
      <c r="O1848" t="str">
        <f>IF(OR(ISBLANK(draft_picks[[#This Row],[veto_drafter_team_id]]),draft_picks[[#This Row],[veto_drafter_team_id]]=""),"",_xlfn.XLOOKUP(draft_picks[[#This Row],[veto_drafter_team_id]],drafter_teams[id],drafter_teams[name]))</f>
        <v/>
      </c>
      <c r="Q1848" t="s">
        <v>15497</v>
      </c>
      <c r="R1848" t="str">
        <f>IF(OR(ISBLANK(draft_picks[[#This Row],[veto_override_drafter_id]]),draft_picks[[#This Row],[veto_override_drafter_id]]=""),"",_xlfn.XLOOKUP(draft_picks[[#This Row],[veto_override_drafter_id]],drafters[id],drafters[name]))</f>
        <v/>
      </c>
      <c r="S1848" t="s">
        <v>15497</v>
      </c>
      <c r="T1848" t="str">
        <f>IF(OR(ISBLANK(draft_picks[[#This Row],[veto_override_team_id]]),draft_picks[[#This Row],[veto_override_team_id]]=""),"",_xlfn.XLOOKUP(draft_picks[[#This Row],[veto_override_team_id]],drafter_teams[id],drafter_teams[name]))</f>
        <v/>
      </c>
    </row>
    <row r="1849" spans="1:20" x14ac:dyDescent="0.25">
      <c r="A1849" t="s">
        <v>578</v>
      </c>
      <c r="B1849" t="str">
        <f>_xlfn.XLOOKUP(draft_picks[[#This Row],[draft_id]],drafts[id],drafts[title])</f>
        <v>Penelope Spheeris</v>
      </c>
      <c r="C1849" s="3">
        <v>4</v>
      </c>
      <c r="D1849">
        <f>IF(C1848&lt;draft_picks[[#This Row],[position]],1,IF(C1848&gt;draft_picks[[#This Row],[position]],D1848+1,IF(C1848=draft_picks[[#This Row],[position]],D1848+1)))</f>
        <v>5</v>
      </c>
      <c r="E1849" t="s">
        <v>3253</v>
      </c>
      <c r="F1849" t="str">
        <f>IF(ISBLANK(draft_picks[[#This Row],[movie_id]]),"",_xlfn.XLOOKUP(draft_picks[[#This Row],[movie_id]],drafts.movies[id],drafts.movies[movie_title]))</f>
        <v>Black Sheep</v>
      </c>
      <c r="G1849" s="3" t="s">
        <v>785</v>
      </c>
      <c r="H1849" t="str">
        <f>IF(ISBLANK(draft_picks[[#This Row],[drafter_id]]),"",_xlfn.XLOOKUP(draft_picks[[#This Row],[drafter_id]],drafters[id],drafters[name]))</f>
        <v>Simon Abrams</v>
      </c>
      <c r="J1849" t="str">
        <f>IF(ISBLANK(draft_picks[[#This Row],[drafter_team_id]]),"",_xlfn.XLOOKUP(draft_picks[[#This Row],[drafter_team_id]],drafter_teams[id],drafter_teams[name]))</f>
        <v/>
      </c>
      <c r="K1849" s="3" t="s">
        <v>15497</v>
      </c>
      <c r="L1849" t="s">
        <v>15497</v>
      </c>
      <c r="M1849" t="str">
        <f>IF(OR(ISBLANK(draft_picks[[#This Row],[veto_drafter_id]]),draft_picks[[#This Row],[veto_drafter_id]]=""),"",_xlfn.XLOOKUP(draft_picks[[#This Row],[veto_drafter_id]],drafters[id],drafters[name]))</f>
        <v/>
      </c>
      <c r="N1849" t="s">
        <v>15497</v>
      </c>
      <c r="O1849" t="str">
        <f>IF(OR(ISBLANK(draft_picks[[#This Row],[veto_drafter_team_id]]),draft_picks[[#This Row],[veto_drafter_team_id]]=""),"",_xlfn.XLOOKUP(draft_picks[[#This Row],[veto_drafter_team_id]],drafter_teams[id],drafter_teams[name]))</f>
        <v/>
      </c>
      <c r="Q1849" t="s">
        <v>15497</v>
      </c>
      <c r="R1849" t="str">
        <f>IF(OR(ISBLANK(draft_picks[[#This Row],[veto_override_drafter_id]]),draft_picks[[#This Row],[veto_override_drafter_id]]=""),"",_xlfn.XLOOKUP(draft_picks[[#This Row],[veto_override_drafter_id]],drafters[id],drafters[name]))</f>
        <v/>
      </c>
      <c r="S1849" t="s">
        <v>15497</v>
      </c>
      <c r="T1849" t="str">
        <f>IF(OR(ISBLANK(draft_picks[[#This Row],[veto_override_team_id]]),draft_picks[[#This Row],[veto_override_team_id]]=""),"",_xlfn.XLOOKUP(draft_picks[[#This Row],[veto_override_team_id]],drafter_teams[id],drafter_teams[name]))</f>
        <v/>
      </c>
    </row>
    <row r="1850" spans="1:20" x14ac:dyDescent="0.25">
      <c r="A1850" t="s">
        <v>578</v>
      </c>
      <c r="B1850" t="str">
        <f>_xlfn.XLOOKUP(draft_picks[[#This Row],[draft_id]],drafts[id],drafts[title])</f>
        <v>Penelope Spheeris</v>
      </c>
      <c r="C1850" s="3">
        <v>3</v>
      </c>
      <c r="D1850">
        <f>IF(C1849&lt;draft_picks[[#This Row],[position]],1,IF(C1849&gt;draft_picks[[#This Row],[position]],D1849+1,IF(C1849=draft_picks[[#This Row],[position]],D1849+1)))</f>
        <v>6</v>
      </c>
      <c r="E1850" t="s">
        <v>7105</v>
      </c>
      <c r="F1850" t="str">
        <f>IF(ISBLANK(draft_picks[[#This Row],[movie_id]]),"",_xlfn.XLOOKUP(draft_picks[[#This Row],[movie_id]],drafts.movies[id],drafts.movies[movie_title]))</f>
        <v>Dudes</v>
      </c>
      <c r="G1850" s="3" t="s">
        <v>1009</v>
      </c>
      <c r="H1850" t="str">
        <f>IF(ISBLANK(draft_picks[[#This Row],[drafter_id]]),"",_xlfn.XLOOKUP(draft_picks[[#This Row],[drafter_id]],drafters[id],drafters[name]))</f>
        <v>Drea Clark</v>
      </c>
      <c r="J1850" t="str">
        <f>IF(ISBLANK(draft_picks[[#This Row],[drafter_team_id]]),"",_xlfn.XLOOKUP(draft_picks[[#This Row],[drafter_team_id]],drafter_teams[id],drafter_teams[name]))</f>
        <v/>
      </c>
      <c r="K1850" s="3" t="s">
        <v>15497</v>
      </c>
      <c r="L1850" t="s">
        <v>15497</v>
      </c>
      <c r="M1850" t="str">
        <f>IF(OR(ISBLANK(draft_picks[[#This Row],[veto_drafter_id]]),draft_picks[[#This Row],[veto_drafter_id]]=""),"",_xlfn.XLOOKUP(draft_picks[[#This Row],[veto_drafter_id]],drafters[id],drafters[name]))</f>
        <v/>
      </c>
      <c r="N1850" t="s">
        <v>15497</v>
      </c>
      <c r="O1850" t="str">
        <f>IF(OR(ISBLANK(draft_picks[[#This Row],[veto_drafter_team_id]]),draft_picks[[#This Row],[veto_drafter_team_id]]=""),"",_xlfn.XLOOKUP(draft_picks[[#This Row],[veto_drafter_team_id]],drafter_teams[id],drafter_teams[name]))</f>
        <v/>
      </c>
      <c r="Q1850" t="s">
        <v>15497</v>
      </c>
      <c r="R1850" t="str">
        <f>IF(OR(ISBLANK(draft_picks[[#This Row],[veto_override_drafter_id]]),draft_picks[[#This Row],[veto_override_drafter_id]]=""),"",_xlfn.XLOOKUP(draft_picks[[#This Row],[veto_override_drafter_id]],drafters[id],drafters[name]))</f>
        <v/>
      </c>
      <c r="S1850" t="s">
        <v>15497</v>
      </c>
      <c r="T1850" t="str">
        <f>IF(OR(ISBLANK(draft_picks[[#This Row],[veto_override_team_id]]),draft_picks[[#This Row],[veto_override_team_id]]=""),"",_xlfn.XLOOKUP(draft_picks[[#This Row],[veto_override_team_id]],drafter_teams[id],drafter_teams[name]))</f>
        <v/>
      </c>
    </row>
    <row r="1851" spans="1:20" x14ac:dyDescent="0.25">
      <c r="A1851" t="s">
        <v>578</v>
      </c>
      <c r="B1851" t="str">
        <f>_xlfn.XLOOKUP(draft_picks[[#This Row],[draft_id]],drafts[id],drafts[title])</f>
        <v>Penelope Spheeris</v>
      </c>
      <c r="C1851" s="3">
        <v>2</v>
      </c>
      <c r="D1851">
        <f>IF(C1850&lt;draft_picks[[#This Row],[position]],1,IF(C1850&gt;draft_picks[[#This Row],[position]],D1850+1,IF(C1850=draft_picks[[#This Row],[position]],D1850+1)))</f>
        <v>7</v>
      </c>
      <c r="E1851" t="s">
        <v>2012</v>
      </c>
      <c r="F1851" t="str">
        <f>IF(ISBLANK(draft_picks[[#This Row],[movie_id]]),"",_xlfn.XLOOKUP(draft_picks[[#This Row],[movie_id]],drafts.movies[id],drafts.movies[movie_title]))</f>
        <v>The Decline of Western Civilization</v>
      </c>
      <c r="G1851" s="3" t="s">
        <v>785</v>
      </c>
      <c r="H1851" t="str">
        <f>IF(ISBLANK(draft_picks[[#This Row],[drafter_id]]),"",_xlfn.XLOOKUP(draft_picks[[#This Row],[drafter_id]],drafters[id],drafters[name]))</f>
        <v>Simon Abrams</v>
      </c>
      <c r="J1851" t="str">
        <f>IF(ISBLANK(draft_picks[[#This Row],[drafter_team_id]]),"",_xlfn.XLOOKUP(draft_picks[[#This Row],[drafter_team_id]],drafter_teams[id],drafter_teams[name]))</f>
        <v/>
      </c>
      <c r="K1851" s="3" t="s">
        <v>15497</v>
      </c>
      <c r="L1851" t="s">
        <v>15497</v>
      </c>
      <c r="M1851" t="str">
        <f>IF(OR(ISBLANK(draft_picks[[#This Row],[veto_drafter_id]]),draft_picks[[#This Row],[veto_drafter_id]]=""),"",_xlfn.XLOOKUP(draft_picks[[#This Row],[veto_drafter_id]],drafters[id],drafters[name]))</f>
        <v/>
      </c>
      <c r="N1851" t="s">
        <v>15497</v>
      </c>
      <c r="O1851" t="str">
        <f>IF(OR(ISBLANK(draft_picks[[#This Row],[veto_drafter_team_id]]),draft_picks[[#This Row],[veto_drafter_team_id]]=""),"",_xlfn.XLOOKUP(draft_picks[[#This Row],[veto_drafter_team_id]],drafter_teams[id],drafter_teams[name]))</f>
        <v/>
      </c>
      <c r="Q1851" t="s">
        <v>15497</v>
      </c>
      <c r="R1851" t="str">
        <f>IF(OR(ISBLANK(draft_picks[[#This Row],[veto_override_drafter_id]]),draft_picks[[#This Row],[veto_override_drafter_id]]=""),"",_xlfn.XLOOKUP(draft_picks[[#This Row],[veto_override_drafter_id]],drafters[id],drafters[name]))</f>
        <v/>
      </c>
      <c r="S1851" t="s">
        <v>15497</v>
      </c>
      <c r="T1851" t="str">
        <f>IF(OR(ISBLANK(draft_picks[[#This Row],[veto_override_team_id]]),draft_picks[[#This Row],[veto_override_team_id]]=""),"",_xlfn.XLOOKUP(draft_picks[[#This Row],[veto_override_team_id]],drafter_teams[id],drafter_teams[name]))</f>
        <v/>
      </c>
    </row>
    <row r="1852" spans="1:20" x14ac:dyDescent="0.25">
      <c r="A1852" t="s">
        <v>578</v>
      </c>
      <c r="B1852" t="str">
        <f>_xlfn.XLOOKUP(draft_picks[[#This Row],[draft_id]],drafts[id],drafts[title])</f>
        <v>Penelope Spheeris</v>
      </c>
      <c r="C1852" s="3">
        <v>1</v>
      </c>
      <c r="D1852">
        <f>IF(C1851&lt;draft_picks[[#This Row],[position]],1,IF(C1851&gt;draft_picks[[#This Row],[position]],D1851+1,IF(C1851=draft_picks[[#This Row],[position]],D1851+1)))</f>
        <v>8</v>
      </c>
      <c r="E1852" t="s">
        <v>6027</v>
      </c>
      <c r="F1852" t="str">
        <f>IF(ISBLANK(draft_picks[[#This Row],[movie_id]]),"",_xlfn.XLOOKUP(draft_picks[[#This Row],[movie_id]],drafts.movies[id],drafts.movies[movie_title]))</f>
        <v>Suburbia</v>
      </c>
      <c r="G1852" s="3" t="s">
        <v>1009</v>
      </c>
      <c r="H1852" t="str">
        <f>IF(ISBLANK(draft_picks[[#This Row],[drafter_id]]),"",_xlfn.XLOOKUP(draft_picks[[#This Row],[drafter_id]],drafters[id],drafters[name]))</f>
        <v>Drea Clark</v>
      </c>
      <c r="J1852" t="str">
        <f>IF(ISBLANK(draft_picks[[#This Row],[drafter_team_id]]),"",_xlfn.XLOOKUP(draft_picks[[#This Row],[drafter_team_id]],drafter_teams[id],drafter_teams[name]))</f>
        <v/>
      </c>
      <c r="K1852" s="3" t="s">
        <v>15484</v>
      </c>
      <c r="L1852" t="s">
        <v>785</v>
      </c>
      <c r="M1852" t="str">
        <f>IF(OR(ISBLANK(draft_picks[[#This Row],[veto_drafter_id]]),draft_picks[[#This Row],[veto_drafter_id]]=""),"",_xlfn.XLOOKUP(draft_picks[[#This Row],[veto_drafter_id]],drafters[id],drafters[name]))</f>
        <v>Simon Abrams</v>
      </c>
      <c r="N1852" t="s">
        <v>15497</v>
      </c>
      <c r="O1852" t="str">
        <f>IF(OR(ISBLANK(draft_picks[[#This Row],[veto_drafter_team_id]]),draft_picks[[#This Row],[veto_drafter_team_id]]=""),"",_xlfn.XLOOKUP(draft_picks[[#This Row],[veto_drafter_team_id]],drafter_teams[id],drafter_teams[name]))</f>
        <v/>
      </c>
      <c r="Q1852" t="s">
        <v>15497</v>
      </c>
      <c r="R1852" t="str">
        <f>IF(OR(ISBLANK(draft_picks[[#This Row],[veto_override_drafter_id]]),draft_picks[[#This Row],[veto_override_drafter_id]]=""),"",_xlfn.XLOOKUP(draft_picks[[#This Row],[veto_override_drafter_id]],drafters[id],drafters[name]))</f>
        <v/>
      </c>
      <c r="S1852" t="s">
        <v>15497</v>
      </c>
      <c r="T1852" t="str">
        <f>IF(OR(ISBLANK(draft_picks[[#This Row],[veto_override_team_id]]),draft_picks[[#This Row],[veto_override_team_id]]=""),"",_xlfn.XLOOKUP(draft_picks[[#This Row],[veto_override_team_id]],drafter_teams[id],drafter_teams[name]))</f>
        <v/>
      </c>
    </row>
    <row r="1853" spans="1:20" x14ac:dyDescent="0.25">
      <c r="A1853" t="s">
        <v>578</v>
      </c>
      <c r="B1853" t="str">
        <f>_xlfn.XLOOKUP(draft_picks[[#This Row],[draft_id]],drafts[id],drafts[title])</f>
        <v>Penelope Spheeris</v>
      </c>
      <c r="C1853" s="3">
        <v>1</v>
      </c>
      <c r="D1853">
        <f>IF(C1852&lt;draft_picks[[#This Row],[position]],1,IF(C1852&gt;draft_picks[[#This Row],[position]],D1852+1,IF(C1852=draft_picks[[#This Row],[position]],D1852+1)))</f>
        <v>9</v>
      </c>
      <c r="E1853" t="s">
        <v>7219</v>
      </c>
      <c r="F1853" t="str">
        <f>IF(ISBLANK(draft_picks[[#This Row],[movie_id]]),"",_xlfn.XLOOKUP(draft_picks[[#This Row],[movie_id]],drafts.movies[id],drafts.movies[movie_title]))</f>
        <v>The Decline of Western Civilization Part III</v>
      </c>
      <c r="G1853" s="3" t="s">
        <v>1009</v>
      </c>
      <c r="H1853" t="str">
        <f>IF(ISBLANK(draft_picks[[#This Row],[drafter_id]]),"",_xlfn.XLOOKUP(draft_picks[[#This Row],[drafter_id]],drafters[id],drafters[name]))</f>
        <v>Drea Clark</v>
      </c>
      <c r="J1853" t="str">
        <f>IF(ISBLANK(draft_picks[[#This Row],[drafter_team_id]]),"",_xlfn.XLOOKUP(draft_picks[[#This Row],[drafter_team_id]],drafter_teams[id],drafter_teams[name]))</f>
        <v/>
      </c>
      <c r="K1853" s="3" t="s">
        <v>15497</v>
      </c>
      <c r="L1853" t="s">
        <v>15497</v>
      </c>
      <c r="M1853" t="str">
        <f>IF(OR(ISBLANK(draft_picks[[#This Row],[veto_drafter_id]]),draft_picks[[#This Row],[veto_drafter_id]]=""),"",_xlfn.XLOOKUP(draft_picks[[#This Row],[veto_drafter_id]],drafters[id],drafters[name]))</f>
        <v/>
      </c>
      <c r="N1853" t="s">
        <v>15497</v>
      </c>
      <c r="O1853" t="str">
        <f>IF(OR(ISBLANK(draft_picks[[#This Row],[veto_drafter_team_id]]),draft_picks[[#This Row],[veto_drafter_team_id]]=""),"",_xlfn.XLOOKUP(draft_picks[[#This Row],[veto_drafter_team_id]],drafter_teams[id],drafter_teams[name]))</f>
        <v/>
      </c>
      <c r="Q1853" t="s">
        <v>15497</v>
      </c>
      <c r="R1853" t="str">
        <f>IF(OR(ISBLANK(draft_picks[[#This Row],[veto_override_drafter_id]]),draft_picks[[#This Row],[veto_override_drafter_id]]=""),"",_xlfn.XLOOKUP(draft_picks[[#This Row],[veto_override_drafter_id]],drafters[id],drafters[name]))</f>
        <v/>
      </c>
      <c r="S1853" t="s">
        <v>15497</v>
      </c>
      <c r="T1853" t="str">
        <f>IF(OR(ISBLANK(draft_picks[[#This Row],[veto_override_team_id]]),draft_picks[[#This Row],[veto_override_team_id]]=""),"",_xlfn.XLOOKUP(draft_picks[[#This Row],[veto_override_team_id]],drafter_teams[id],drafter_teams[name]))</f>
        <v/>
      </c>
    </row>
    <row r="1854" spans="1:20" x14ac:dyDescent="0.25">
      <c r="A1854" t="s">
        <v>558</v>
      </c>
      <c r="B1854" t="str">
        <f>_xlfn.XLOOKUP(draft_picks[[#This Row],[draft_id]],drafts[id],drafts[title])</f>
        <v>Ray Harryhausen</v>
      </c>
      <c r="C1854" s="3">
        <v>7</v>
      </c>
      <c r="D1854">
        <f>IF(C1853&lt;draft_picks[[#This Row],[position]],1,IF(C1853&gt;draft_picks[[#This Row],[position]],D1853+1,IF(C1853=draft_picks[[#This Row],[position]],D1853+1)))</f>
        <v>1</v>
      </c>
      <c r="E1854" t="s">
        <v>6282</v>
      </c>
      <c r="F1854" t="str">
        <f>IF(ISBLANK(draft_picks[[#This Row],[movie_id]]),"",_xlfn.XLOOKUP(draft_picks[[#This Row],[movie_id]],drafts.movies[id],drafts.movies[movie_title]))</f>
        <v>Mighty Joe Young</v>
      </c>
      <c r="G1854" s="3" t="s">
        <v>835</v>
      </c>
      <c r="H1854" t="str">
        <f>IF(ISBLANK(draft_picks[[#This Row],[drafter_id]]),"",_xlfn.XLOOKUP(draft_picks[[#This Row],[drafter_id]],drafters[id],drafters[name]))</f>
        <v>Frank Dietz</v>
      </c>
      <c r="J1854" t="str">
        <f>IF(ISBLANK(draft_picks[[#This Row],[drafter_team_id]]),"",_xlfn.XLOOKUP(draft_picks[[#This Row],[drafter_team_id]],drafter_teams[id],drafter_teams[name]))</f>
        <v/>
      </c>
      <c r="K1854" s="3" t="s">
        <v>15497</v>
      </c>
      <c r="L1854" t="s">
        <v>15497</v>
      </c>
      <c r="M1854" t="str">
        <f>IF(OR(ISBLANK(draft_picks[[#This Row],[veto_drafter_id]]),draft_picks[[#This Row],[veto_drafter_id]]=""),"",_xlfn.XLOOKUP(draft_picks[[#This Row],[veto_drafter_id]],drafters[id],drafters[name]))</f>
        <v/>
      </c>
      <c r="N1854" t="s">
        <v>15497</v>
      </c>
      <c r="O1854" t="str">
        <f>IF(OR(ISBLANK(draft_picks[[#This Row],[veto_drafter_team_id]]),draft_picks[[#This Row],[veto_drafter_team_id]]=""),"",_xlfn.XLOOKUP(draft_picks[[#This Row],[veto_drafter_team_id]],drafter_teams[id],drafter_teams[name]))</f>
        <v/>
      </c>
      <c r="Q1854" t="s">
        <v>15497</v>
      </c>
      <c r="R1854" t="str">
        <f>IF(OR(ISBLANK(draft_picks[[#This Row],[veto_override_drafter_id]]),draft_picks[[#This Row],[veto_override_drafter_id]]=""),"",_xlfn.XLOOKUP(draft_picks[[#This Row],[veto_override_drafter_id]],drafters[id],drafters[name]))</f>
        <v/>
      </c>
      <c r="S1854" t="s">
        <v>15497</v>
      </c>
      <c r="T1854" t="str">
        <f>IF(OR(ISBLANK(draft_picks[[#This Row],[veto_override_team_id]]),draft_picks[[#This Row],[veto_override_team_id]]=""),"",_xlfn.XLOOKUP(draft_picks[[#This Row],[veto_override_team_id]],drafter_teams[id],drafter_teams[name]))</f>
        <v/>
      </c>
    </row>
    <row r="1855" spans="1:20" x14ac:dyDescent="0.25">
      <c r="A1855" t="s">
        <v>558</v>
      </c>
      <c r="B1855" t="str">
        <f>_xlfn.XLOOKUP(draft_picks[[#This Row],[draft_id]],drafts[id],drafts[title])</f>
        <v>Ray Harryhausen</v>
      </c>
      <c r="C1855" s="3">
        <v>6</v>
      </c>
      <c r="D1855">
        <f>IF(C1854&lt;draft_picks[[#This Row],[position]],1,IF(C1854&gt;draft_picks[[#This Row],[position]],D1854+1,IF(C1854=draft_picks[[#This Row],[position]],D1854+1)))</f>
        <v>2</v>
      </c>
      <c r="E1855" t="s">
        <v>4485</v>
      </c>
      <c r="F1855" t="str">
        <f>IF(ISBLANK(draft_picks[[#This Row],[movie_id]]),"",_xlfn.XLOOKUP(draft_picks[[#This Row],[movie_id]],drafts.movies[id],drafts.movies[movie_title]))</f>
        <v>20 Million Miles to Earth</v>
      </c>
      <c r="G1855" s="3" t="s">
        <v>835</v>
      </c>
      <c r="H1855" t="str">
        <f>IF(ISBLANK(draft_picks[[#This Row],[drafter_id]]),"",_xlfn.XLOOKUP(draft_picks[[#This Row],[drafter_id]],drafters[id],drafters[name]))</f>
        <v>Frank Dietz</v>
      </c>
      <c r="J1855" t="str">
        <f>IF(ISBLANK(draft_picks[[#This Row],[drafter_team_id]]),"",_xlfn.XLOOKUP(draft_picks[[#This Row],[drafter_team_id]],drafter_teams[id],drafter_teams[name]))</f>
        <v/>
      </c>
      <c r="K1855" s="3" t="s">
        <v>15484</v>
      </c>
      <c r="L1855" t="s">
        <v>865</v>
      </c>
      <c r="M1855" t="str">
        <f>IF(OR(ISBLANK(draft_picks[[#This Row],[veto_drafter_id]]),draft_picks[[#This Row],[veto_drafter_id]]=""),"",_xlfn.XLOOKUP(draft_picks[[#This Row],[veto_drafter_id]],drafters[id],drafters[name]))</f>
        <v>Frank H. Woodward</v>
      </c>
      <c r="N1855" t="s">
        <v>15497</v>
      </c>
      <c r="O1855" t="str">
        <f>IF(OR(ISBLANK(draft_picks[[#This Row],[veto_drafter_team_id]]),draft_picks[[#This Row],[veto_drafter_team_id]]=""),"",_xlfn.XLOOKUP(draft_picks[[#This Row],[veto_drafter_team_id]],drafter_teams[id],drafter_teams[name]))</f>
        <v/>
      </c>
      <c r="Q1855" t="s">
        <v>15497</v>
      </c>
      <c r="R1855" t="str">
        <f>IF(OR(ISBLANK(draft_picks[[#This Row],[veto_override_drafter_id]]),draft_picks[[#This Row],[veto_override_drafter_id]]=""),"",_xlfn.XLOOKUP(draft_picks[[#This Row],[veto_override_drafter_id]],drafters[id],drafters[name]))</f>
        <v/>
      </c>
      <c r="S1855" t="s">
        <v>15497</v>
      </c>
      <c r="T1855" t="str">
        <f>IF(OR(ISBLANK(draft_picks[[#This Row],[veto_override_team_id]]),draft_picks[[#This Row],[veto_override_team_id]]=""),"",_xlfn.XLOOKUP(draft_picks[[#This Row],[veto_override_team_id]],drafter_teams[id],drafter_teams[name]))</f>
        <v/>
      </c>
    </row>
    <row r="1856" spans="1:20" x14ac:dyDescent="0.25">
      <c r="A1856" t="s">
        <v>558</v>
      </c>
      <c r="B1856" t="str">
        <f>_xlfn.XLOOKUP(draft_picks[[#This Row],[draft_id]],drafts[id],drafts[title])</f>
        <v>Ray Harryhausen</v>
      </c>
      <c r="C1856" s="3">
        <v>6</v>
      </c>
      <c r="D1856">
        <f>IF(C1855&lt;draft_picks[[#This Row],[position]],1,IF(C1855&gt;draft_picks[[#This Row],[position]],D1855+1,IF(C1855=draft_picks[[#This Row],[position]],D1855+1)))</f>
        <v>3</v>
      </c>
      <c r="E1856" t="s">
        <v>4085</v>
      </c>
      <c r="F1856" t="str">
        <f>IF(ISBLANK(draft_picks[[#This Row],[movie_id]]),"",_xlfn.XLOOKUP(draft_picks[[#This Row],[movie_id]],drafts.movies[id],drafts.movies[movie_title]))</f>
        <v>The Valley of Gwangi</v>
      </c>
      <c r="G1856" s="3" t="s">
        <v>835</v>
      </c>
      <c r="H1856" t="str">
        <f>IF(ISBLANK(draft_picks[[#This Row],[drafter_id]]),"",_xlfn.XLOOKUP(draft_picks[[#This Row],[drafter_id]],drafters[id],drafters[name]))</f>
        <v>Frank Dietz</v>
      </c>
      <c r="J1856" t="str">
        <f>IF(ISBLANK(draft_picks[[#This Row],[drafter_team_id]]),"",_xlfn.XLOOKUP(draft_picks[[#This Row],[drafter_team_id]],drafter_teams[id],drafter_teams[name]))</f>
        <v/>
      </c>
      <c r="K1856" s="3" t="s">
        <v>15497</v>
      </c>
      <c r="L1856" t="s">
        <v>15497</v>
      </c>
      <c r="M1856" t="str">
        <f>IF(OR(ISBLANK(draft_picks[[#This Row],[veto_drafter_id]]),draft_picks[[#This Row],[veto_drafter_id]]=""),"",_xlfn.XLOOKUP(draft_picks[[#This Row],[veto_drafter_id]],drafters[id],drafters[name]))</f>
        <v/>
      </c>
      <c r="N1856" t="s">
        <v>15497</v>
      </c>
      <c r="O1856" t="str">
        <f>IF(OR(ISBLANK(draft_picks[[#This Row],[veto_drafter_team_id]]),draft_picks[[#This Row],[veto_drafter_team_id]]=""),"",_xlfn.XLOOKUP(draft_picks[[#This Row],[veto_drafter_team_id]],drafter_teams[id],drafter_teams[name]))</f>
        <v/>
      </c>
      <c r="Q1856" t="s">
        <v>15497</v>
      </c>
      <c r="R1856" t="str">
        <f>IF(OR(ISBLANK(draft_picks[[#This Row],[veto_override_drafter_id]]),draft_picks[[#This Row],[veto_override_drafter_id]]=""),"",_xlfn.XLOOKUP(draft_picks[[#This Row],[veto_override_drafter_id]],drafters[id],drafters[name]))</f>
        <v/>
      </c>
      <c r="S1856" t="s">
        <v>15497</v>
      </c>
      <c r="T1856" t="str">
        <f>IF(OR(ISBLANK(draft_picks[[#This Row],[veto_override_team_id]]),draft_picks[[#This Row],[veto_override_team_id]]=""),"",_xlfn.XLOOKUP(draft_picks[[#This Row],[veto_override_team_id]],drafter_teams[id],drafter_teams[name]))</f>
        <v/>
      </c>
    </row>
    <row r="1857" spans="1:20" x14ac:dyDescent="0.25">
      <c r="A1857" t="s">
        <v>558</v>
      </c>
      <c r="B1857" t="str">
        <f>_xlfn.XLOOKUP(draft_picks[[#This Row],[draft_id]],drafts[id],drafts[title])</f>
        <v>Ray Harryhausen</v>
      </c>
      <c r="C1857" s="3">
        <v>5</v>
      </c>
      <c r="D1857">
        <f>IF(C1856&lt;draft_picks[[#This Row],[position]],1,IF(C1856&gt;draft_picks[[#This Row],[position]],D1856+1,IF(C1856=draft_picks[[#This Row],[position]],D1856+1)))</f>
        <v>4</v>
      </c>
      <c r="E1857" t="s">
        <v>4476</v>
      </c>
      <c r="F1857" t="str">
        <f>IF(ISBLANK(draft_picks[[#This Row],[movie_id]]),"",_xlfn.XLOOKUP(draft_picks[[#This Row],[movie_id]],drafts.movies[id],drafts.movies[movie_title]))</f>
        <v>The Golden Voyage of Sinbad</v>
      </c>
      <c r="G1857" s="3" t="s">
        <v>865</v>
      </c>
      <c r="H1857" t="str">
        <f>IF(ISBLANK(draft_picks[[#This Row],[drafter_id]]),"",_xlfn.XLOOKUP(draft_picks[[#This Row],[drafter_id]],drafters[id],drafters[name]))</f>
        <v>Frank H. Woodward</v>
      </c>
      <c r="J1857" t="str">
        <f>IF(ISBLANK(draft_picks[[#This Row],[drafter_team_id]]),"",_xlfn.XLOOKUP(draft_picks[[#This Row],[drafter_team_id]],drafter_teams[id],drafter_teams[name]))</f>
        <v/>
      </c>
      <c r="K1857" s="3" t="s">
        <v>15497</v>
      </c>
      <c r="L1857" t="s">
        <v>15497</v>
      </c>
      <c r="M1857" t="str">
        <f>IF(OR(ISBLANK(draft_picks[[#This Row],[veto_drafter_id]]),draft_picks[[#This Row],[veto_drafter_id]]=""),"",_xlfn.XLOOKUP(draft_picks[[#This Row],[veto_drafter_id]],drafters[id],drafters[name]))</f>
        <v/>
      </c>
      <c r="N1857" t="s">
        <v>15497</v>
      </c>
      <c r="O1857" t="str">
        <f>IF(OR(ISBLANK(draft_picks[[#This Row],[veto_drafter_team_id]]),draft_picks[[#This Row],[veto_drafter_team_id]]=""),"",_xlfn.XLOOKUP(draft_picks[[#This Row],[veto_drafter_team_id]],drafter_teams[id],drafter_teams[name]))</f>
        <v/>
      </c>
      <c r="Q1857" t="s">
        <v>15497</v>
      </c>
      <c r="R1857" t="str">
        <f>IF(OR(ISBLANK(draft_picks[[#This Row],[veto_override_drafter_id]]),draft_picks[[#This Row],[veto_override_drafter_id]]=""),"",_xlfn.XLOOKUP(draft_picks[[#This Row],[veto_override_drafter_id]],drafters[id],drafters[name]))</f>
        <v/>
      </c>
      <c r="S1857" t="s">
        <v>15497</v>
      </c>
      <c r="T1857" t="str">
        <f>IF(OR(ISBLANK(draft_picks[[#This Row],[veto_override_team_id]]),draft_picks[[#This Row],[veto_override_team_id]]=""),"",_xlfn.XLOOKUP(draft_picks[[#This Row],[veto_override_team_id]],drafter_teams[id],drafter_teams[name]))</f>
        <v/>
      </c>
    </row>
    <row r="1858" spans="1:20" x14ac:dyDescent="0.25">
      <c r="A1858" t="s">
        <v>558</v>
      </c>
      <c r="B1858" t="str">
        <f>_xlfn.XLOOKUP(draft_picks[[#This Row],[draft_id]],drafts[id],drafts[title])</f>
        <v>Ray Harryhausen</v>
      </c>
      <c r="C1858" s="3">
        <v>4</v>
      </c>
      <c r="D1858">
        <f>IF(C1857&lt;draft_picks[[#This Row],[position]],1,IF(C1857&gt;draft_picks[[#This Row],[position]],D1857+1,IF(C1857=draft_picks[[#This Row],[position]],D1857+1)))</f>
        <v>5</v>
      </c>
      <c r="E1858" t="s">
        <v>4041</v>
      </c>
      <c r="F1858" t="str">
        <f>IF(ISBLANK(draft_picks[[#This Row],[movie_id]]),"",_xlfn.XLOOKUP(draft_picks[[#This Row],[movie_id]],drafts.movies[id],drafts.movies[movie_title]))</f>
        <v>Mysterious Island</v>
      </c>
      <c r="G1858" s="3" t="s">
        <v>835</v>
      </c>
      <c r="H1858" t="str">
        <f>IF(ISBLANK(draft_picks[[#This Row],[drafter_id]]),"",_xlfn.XLOOKUP(draft_picks[[#This Row],[drafter_id]],drafters[id],drafters[name]))</f>
        <v>Frank Dietz</v>
      </c>
      <c r="J1858" t="str">
        <f>IF(ISBLANK(draft_picks[[#This Row],[drafter_team_id]]),"",_xlfn.XLOOKUP(draft_picks[[#This Row],[drafter_team_id]],drafter_teams[id],drafter_teams[name]))</f>
        <v/>
      </c>
      <c r="K1858" s="3" t="s">
        <v>15497</v>
      </c>
      <c r="L1858" t="s">
        <v>15497</v>
      </c>
      <c r="M1858" t="str">
        <f>IF(OR(ISBLANK(draft_picks[[#This Row],[veto_drafter_id]]),draft_picks[[#This Row],[veto_drafter_id]]=""),"",_xlfn.XLOOKUP(draft_picks[[#This Row],[veto_drafter_id]],drafters[id],drafters[name]))</f>
        <v/>
      </c>
      <c r="N1858" t="s">
        <v>15497</v>
      </c>
      <c r="O1858" t="str">
        <f>IF(OR(ISBLANK(draft_picks[[#This Row],[veto_drafter_team_id]]),draft_picks[[#This Row],[veto_drafter_team_id]]=""),"",_xlfn.XLOOKUP(draft_picks[[#This Row],[veto_drafter_team_id]],drafter_teams[id],drafter_teams[name]))</f>
        <v/>
      </c>
      <c r="Q1858" t="s">
        <v>15497</v>
      </c>
      <c r="R1858" t="str">
        <f>IF(OR(ISBLANK(draft_picks[[#This Row],[veto_override_drafter_id]]),draft_picks[[#This Row],[veto_override_drafter_id]]=""),"",_xlfn.XLOOKUP(draft_picks[[#This Row],[veto_override_drafter_id]],drafters[id],drafters[name]))</f>
        <v/>
      </c>
      <c r="S1858" t="s">
        <v>15497</v>
      </c>
      <c r="T1858" t="str">
        <f>IF(OR(ISBLANK(draft_picks[[#This Row],[veto_override_team_id]]),draft_picks[[#This Row],[veto_override_team_id]]=""),"",_xlfn.XLOOKUP(draft_picks[[#This Row],[veto_override_team_id]],drafter_teams[id],drafter_teams[name]))</f>
        <v/>
      </c>
    </row>
    <row r="1859" spans="1:20" x14ac:dyDescent="0.25">
      <c r="A1859" t="s">
        <v>558</v>
      </c>
      <c r="B1859" t="str">
        <f>_xlfn.XLOOKUP(draft_picks[[#This Row],[draft_id]],drafts[id],drafts[title])</f>
        <v>Ray Harryhausen</v>
      </c>
      <c r="C1859" s="3">
        <v>3</v>
      </c>
      <c r="D1859">
        <f>IF(C1858&lt;draft_picks[[#This Row],[position]],1,IF(C1858&gt;draft_picks[[#This Row],[position]],D1858+1,IF(C1858=draft_picks[[#This Row],[position]],D1858+1)))</f>
        <v>6</v>
      </c>
      <c r="E1859" t="s">
        <v>4485</v>
      </c>
      <c r="F1859" t="str">
        <f>IF(ISBLANK(draft_picks[[#This Row],[movie_id]]),"",_xlfn.XLOOKUP(draft_picks[[#This Row],[movie_id]],drafts.movies[id],drafts.movies[movie_title]))</f>
        <v>20 Million Miles to Earth</v>
      </c>
      <c r="G1859" s="3" t="s">
        <v>865</v>
      </c>
      <c r="H1859" t="str">
        <f>IF(ISBLANK(draft_picks[[#This Row],[drafter_id]]),"",_xlfn.XLOOKUP(draft_picks[[#This Row],[drafter_id]],drafters[id],drafters[name]))</f>
        <v>Frank H. Woodward</v>
      </c>
      <c r="J1859" t="str">
        <f>IF(ISBLANK(draft_picks[[#This Row],[drafter_team_id]]),"",_xlfn.XLOOKUP(draft_picks[[#This Row],[drafter_team_id]],drafter_teams[id],drafter_teams[name]))</f>
        <v/>
      </c>
      <c r="K1859" s="3" t="s">
        <v>15497</v>
      </c>
      <c r="L1859" t="s">
        <v>15497</v>
      </c>
      <c r="M1859" t="str">
        <f>IF(OR(ISBLANK(draft_picks[[#This Row],[veto_drafter_id]]),draft_picks[[#This Row],[veto_drafter_id]]=""),"",_xlfn.XLOOKUP(draft_picks[[#This Row],[veto_drafter_id]],drafters[id],drafters[name]))</f>
        <v/>
      </c>
      <c r="N1859" t="s">
        <v>15497</v>
      </c>
      <c r="O1859" t="str">
        <f>IF(OR(ISBLANK(draft_picks[[#This Row],[veto_drafter_team_id]]),draft_picks[[#This Row],[veto_drafter_team_id]]=""),"",_xlfn.XLOOKUP(draft_picks[[#This Row],[veto_drafter_team_id]],drafter_teams[id],drafter_teams[name]))</f>
        <v/>
      </c>
      <c r="Q1859" t="s">
        <v>15497</v>
      </c>
      <c r="R1859" t="str">
        <f>IF(OR(ISBLANK(draft_picks[[#This Row],[veto_override_drafter_id]]),draft_picks[[#This Row],[veto_override_drafter_id]]=""),"",_xlfn.XLOOKUP(draft_picks[[#This Row],[veto_override_drafter_id]],drafters[id],drafters[name]))</f>
        <v/>
      </c>
      <c r="S1859" t="s">
        <v>15497</v>
      </c>
      <c r="T1859" t="str">
        <f>IF(OR(ISBLANK(draft_picks[[#This Row],[veto_override_team_id]]),draft_picks[[#This Row],[veto_override_team_id]]=""),"",_xlfn.XLOOKUP(draft_picks[[#This Row],[veto_override_team_id]],drafter_teams[id],drafter_teams[name]))</f>
        <v/>
      </c>
    </row>
    <row r="1860" spans="1:20" x14ac:dyDescent="0.25">
      <c r="A1860" t="s">
        <v>558</v>
      </c>
      <c r="B1860" t="str">
        <f>_xlfn.XLOOKUP(draft_picks[[#This Row],[draft_id]],drafts[id],drafts[title])</f>
        <v>Ray Harryhausen</v>
      </c>
      <c r="C1860" s="3">
        <v>2</v>
      </c>
      <c r="D1860">
        <f>IF(C1859&lt;draft_picks[[#This Row],[position]],1,IF(C1859&gt;draft_picks[[#This Row],[position]],D1859+1,IF(C1859=draft_picks[[#This Row],[position]],D1859+1)))</f>
        <v>7</v>
      </c>
      <c r="E1860" t="s">
        <v>5298</v>
      </c>
      <c r="F1860" t="str">
        <f>IF(ISBLANK(draft_picks[[#This Row],[movie_id]]),"",_xlfn.XLOOKUP(draft_picks[[#This Row],[movie_id]],drafts.movies[id],drafts.movies[movie_title]))</f>
        <v>The Beast from 20,000 Fathoms</v>
      </c>
      <c r="G1860" s="3" t="s">
        <v>835</v>
      </c>
      <c r="H1860" t="str">
        <f>IF(ISBLANK(draft_picks[[#This Row],[drafter_id]]),"",_xlfn.XLOOKUP(draft_picks[[#This Row],[drafter_id]],drafters[id],drafters[name]))</f>
        <v>Frank Dietz</v>
      </c>
      <c r="J1860" t="str">
        <f>IF(ISBLANK(draft_picks[[#This Row],[drafter_team_id]]),"",_xlfn.XLOOKUP(draft_picks[[#This Row],[drafter_team_id]],drafter_teams[id],drafter_teams[name]))</f>
        <v/>
      </c>
      <c r="K1860" s="3" t="s">
        <v>15497</v>
      </c>
      <c r="L1860" t="s">
        <v>15497</v>
      </c>
      <c r="M1860" t="str">
        <f>IF(OR(ISBLANK(draft_picks[[#This Row],[veto_drafter_id]]),draft_picks[[#This Row],[veto_drafter_id]]=""),"",_xlfn.XLOOKUP(draft_picks[[#This Row],[veto_drafter_id]],drafters[id],drafters[name]))</f>
        <v/>
      </c>
      <c r="N1860" t="s">
        <v>15497</v>
      </c>
      <c r="O1860" t="str">
        <f>IF(OR(ISBLANK(draft_picks[[#This Row],[veto_drafter_team_id]]),draft_picks[[#This Row],[veto_drafter_team_id]]=""),"",_xlfn.XLOOKUP(draft_picks[[#This Row],[veto_drafter_team_id]],drafter_teams[id],drafter_teams[name]))</f>
        <v/>
      </c>
      <c r="Q1860" t="s">
        <v>15497</v>
      </c>
      <c r="R1860" t="str">
        <f>IF(OR(ISBLANK(draft_picks[[#This Row],[veto_override_drafter_id]]),draft_picks[[#This Row],[veto_override_drafter_id]]=""),"",_xlfn.XLOOKUP(draft_picks[[#This Row],[veto_override_drafter_id]],drafters[id],drafters[name]))</f>
        <v/>
      </c>
      <c r="S1860" t="s">
        <v>15497</v>
      </c>
      <c r="T1860" t="str">
        <f>IF(OR(ISBLANK(draft_picks[[#This Row],[veto_override_team_id]]),draft_picks[[#This Row],[veto_override_team_id]]=""),"",_xlfn.XLOOKUP(draft_picks[[#This Row],[veto_override_team_id]],drafter_teams[id],drafter_teams[name]))</f>
        <v/>
      </c>
    </row>
    <row r="1861" spans="1:20" x14ac:dyDescent="0.25">
      <c r="A1861" t="s">
        <v>558</v>
      </c>
      <c r="B1861" t="str">
        <f>_xlfn.XLOOKUP(draft_picks[[#This Row],[draft_id]],drafts[id],drafts[title])</f>
        <v>Ray Harryhausen</v>
      </c>
      <c r="C1861" s="3">
        <v>1</v>
      </c>
      <c r="D1861">
        <f>IF(C1860&lt;draft_picks[[#This Row],[position]],1,IF(C1860&gt;draft_picks[[#This Row],[position]],D1860+1,IF(C1860=draft_picks[[#This Row],[position]],D1860+1)))</f>
        <v>8</v>
      </c>
      <c r="E1861" t="s">
        <v>4416</v>
      </c>
      <c r="F1861" t="str">
        <f>IF(ISBLANK(draft_picks[[#This Row],[movie_id]]),"",_xlfn.XLOOKUP(draft_picks[[#This Row],[movie_id]],drafts.movies[id],drafts.movies[movie_title]))</f>
        <v>Jason and the Argonauts</v>
      </c>
      <c r="G1861" s="3" t="s">
        <v>865</v>
      </c>
      <c r="H1861" t="str">
        <f>IF(ISBLANK(draft_picks[[#This Row],[drafter_id]]),"",_xlfn.XLOOKUP(draft_picks[[#This Row],[drafter_id]],drafters[id],drafters[name]))</f>
        <v>Frank H. Woodward</v>
      </c>
      <c r="J1861" t="str">
        <f>IF(ISBLANK(draft_picks[[#This Row],[drafter_team_id]]),"",_xlfn.XLOOKUP(draft_picks[[#This Row],[drafter_team_id]],drafter_teams[id],drafter_teams[name]))</f>
        <v/>
      </c>
      <c r="K1861" s="3" t="s">
        <v>15497</v>
      </c>
      <c r="L1861" t="s">
        <v>15497</v>
      </c>
      <c r="M1861" t="str">
        <f>IF(OR(ISBLANK(draft_picks[[#This Row],[veto_drafter_id]]),draft_picks[[#This Row],[veto_drafter_id]]=""),"",_xlfn.XLOOKUP(draft_picks[[#This Row],[veto_drafter_id]],drafters[id],drafters[name]))</f>
        <v/>
      </c>
      <c r="N1861" t="s">
        <v>15497</v>
      </c>
      <c r="O1861" t="str">
        <f>IF(OR(ISBLANK(draft_picks[[#This Row],[veto_drafter_team_id]]),draft_picks[[#This Row],[veto_drafter_team_id]]=""),"",_xlfn.XLOOKUP(draft_picks[[#This Row],[veto_drafter_team_id]],drafter_teams[id],drafter_teams[name]))</f>
        <v/>
      </c>
      <c r="Q1861" t="s">
        <v>15497</v>
      </c>
      <c r="R1861" t="str">
        <f>IF(OR(ISBLANK(draft_picks[[#This Row],[veto_override_drafter_id]]),draft_picks[[#This Row],[veto_override_drafter_id]]=""),"",_xlfn.XLOOKUP(draft_picks[[#This Row],[veto_override_drafter_id]],drafters[id],drafters[name]))</f>
        <v/>
      </c>
      <c r="S1861" t="s">
        <v>15497</v>
      </c>
      <c r="T1861" t="str">
        <f>IF(OR(ISBLANK(draft_picks[[#This Row],[veto_override_team_id]]),draft_picks[[#This Row],[veto_override_team_id]]=""),"",_xlfn.XLOOKUP(draft_picks[[#This Row],[veto_override_team_id]],drafter_teams[id],drafter_teams[name]))</f>
        <v/>
      </c>
    </row>
    <row r="1862" spans="1:20" x14ac:dyDescent="0.25">
      <c r="A1862" t="s">
        <v>363</v>
      </c>
      <c r="B1862" t="str">
        <f>_xlfn.XLOOKUP(draft_picks[[#This Row],[draft_id]],drafts[id],drafts[title])</f>
        <v>M. Night Shyamalan Super Draft</v>
      </c>
      <c r="C1862" s="3">
        <v>14</v>
      </c>
      <c r="D1862">
        <f>IF(C1861&lt;draft_picks[[#This Row],[position]],1,IF(C1861&gt;draft_picks[[#This Row],[position]],D1861+1,IF(C1861=draft_picks[[#This Row],[position]],D1861+1)))</f>
        <v>1</v>
      </c>
      <c r="E1862" t="s">
        <v>2667</v>
      </c>
      <c r="F1862" t="str">
        <f>IF(ISBLANK(draft_picks[[#This Row],[movie_id]]),"",_xlfn.XLOOKUP(draft_picks[[#This Row],[movie_id]],drafts.movies[id],drafts.movies[movie_title]))</f>
        <v>The Happening</v>
      </c>
      <c r="G1862" s="3" t="s">
        <v>991</v>
      </c>
      <c r="H1862" t="str">
        <f>IF(ISBLANK(draft_picks[[#This Row],[drafter_id]]),"",_xlfn.XLOOKUP(draft_picks[[#This Row],[drafter_id]],drafters[id],drafters[name]))</f>
        <v>Jonathan Baker</v>
      </c>
      <c r="J1862" t="str">
        <f>IF(ISBLANK(draft_picks[[#This Row],[drafter_team_id]]),"",_xlfn.XLOOKUP(draft_picks[[#This Row],[drafter_team_id]],drafter_teams[id],drafter_teams[name]))</f>
        <v/>
      </c>
      <c r="K1862" s="3" t="s">
        <v>15497</v>
      </c>
      <c r="L1862" t="s">
        <v>15497</v>
      </c>
      <c r="M1862" t="str">
        <f>IF(OR(ISBLANK(draft_picks[[#This Row],[veto_drafter_id]]),draft_picks[[#This Row],[veto_drafter_id]]=""),"",_xlfn.XLOOKUP(draft_picks[[#This Row],[veto_drafter_id]],drafters[id],drafters[name]))</f>
        <v/>
      </c>
      <c r="N1862" t="s">
        <v>15497</v>
      </c>
      <c r="O1862" t="str">
        <f>IF(OR(ISBLANK(draft_picks[[#This Row],[veto_drafter_team_id]]),draft_picks[[#This Row],[veto_drafter_team_id]]=""),"",_xlfn.XLOOKUP(draft_picks[[#This Row],[veto_drafter_team_id]],drafter_teams[id],drafter_teams[name]))</f>
        <v/>
      </c>
      <c r="Q1862" t="s">
        <v>15497</v>
      </c>
      <c r="R1862" t="str">
        <f>IF(OR(ISBLANK(draft_picks[[#This Row],[veto_override_drafter_id]]),draft_picks[[#This Row],[veto_override_drafter_id]]=""),"",_xlfn.XLOOKUP(draft_picks[[#This Row],[veto_override_drafter_id]],drafters[id],drafters[name]))</f>
        <v/>
      </c>
      <c r="S1862" t="s">
        <v>15497</v>
      </c>
      <c r="T1862" t="str">
        <f>IF(OR(ISBLANK(draft_picks[[#This Row],[veto_override_team_id]]),draft_picks[[#This Row],[veto_override_team_id]]=""),"",_xlfn.XLOOKUP(draft_picks[[#This Row],[veto_override_team_id]],drafter_teams[id],drafter_teams[name]))</f>
        <v/>
      </c>
    </row>
    <row r="1863" spans="1:20" x14ac:dyDescent="0.25">
      <c r="A1863" t="s">
        <v>363</v>
      </c>
      <c r="B1863" t="str">
        <f>_xlfn.XLOOKUP(draft_picks[[#This Row],[draft_id]],drafts[id],drafts[title])</f>
        <v>M. Night Shyamalan Super Draft</v>
      </c>
      <c r="C1863" s="3">
        <v>13</v>
      </c>
      <c r="D1863">
        <f>IF(C1862&lt;draft_picks[[#This Row],[position]],1,IF(C1862&gt;draft_picks[[#This Row],[position]],D1862+1,IF(C1862=draft_picks[[#This Row],[position]],D1862+1)))</f>
        <v>2</v>
      </c>
      <c r="E1863" t="s">
        <v>2216</v>
      </c>
      <c r="F1863" t="str">
        <f>IF(ISBLANK(draft_picks[[#This Row],[movie_id]]),"",_xlfn.XLOOKUP(draft_picks[[#This Row],[movie_id]],drafts.movies[id],drafts.movies[movie_title]))</f>
        <v>Praying with Anger</v>
      </c>
      <c r="G1863" s="3" t="s">
        <v>991</v>
      </c>
      <c r="H1863" t="str">
        <f>IF(ISBLANK(draft_picks[[#This Row],[drafter_id]]),"",_xlfn.XLOOKUP(draft_picks[[#This Row],[drafter_id]],drafters[id],drafters[name]))</f>
        <v>Jonathan Baker</v>
      </c>
      <c r="J1863" t="str">
        <f>IF(ISBLANK(draft_picks[[#This Row],[drafter_team_id]]),"",_xlfn.XLOOKUP(draft_picks[[#This Row],[drafter_team_id]],drafter_teams[id],drafter_teams[name]))</f>
        <v/>
      </c>
      <c r="K1863" s="3" t="s">
        <v>15497</v>
      </c>
      <c r="L1863" t="s">
        <v>15497</v>
      </c>
      <c r="M1863" t="str">
        <f>IF(OR(ISBLANK(draft_picks[[#This Row],[veto_drafter_id]]),draft_picks[[#This Row],[veto_drafter_id]]=""),"",_xlfn.XLOOKUP(draft_picks[[#This Row],[veto_drafter_id]],drafters[id],drafters[name]))</f>
        <v/>
      </c>
      <c r="N1863" t="s">
        <v>15497</v>
      </c>
      <c r="O1863" t="str">
        <f>IF(OR(ISBLANK(draft_picks[[#This Row],[veto_drafter_team_id]]),draft_picks[[#This Row],[veto_drafter_team_id]]=""),"",_xlfn.XLOOKUP(draft_picks[[#This Row],[veto_drafter_team_id]],drafter_teams[id],drafter_teams[name]))</f>
        <v/>
      </c>
      <c r="Q1863" t="s">
        <v>15497</v>
      </c>
      <c r="R1863" t="str">
        <f>IF(OR(ISBLANK(draft_picks[[#This Row],[veto_override_drafter_id]]),draft_picks[[#This Row],[veto_override_drafter_id]]=""),"",_xlfn.XLOOKUP(draft_picks[[#This Row],[veto_override_drafter_id]],drafters[id],drafters[name]))</f>
        <v/>
      </c>
      <c r="S1863" t="s">
        <v>15497</v>
      </c>
      <c r="T1863" t="str">
        <f>IF(OR(ISBLANK(draft_picks[[#This Row],[veto_override_team_id]]),draft_picks[[#This Row],[veto_override_team_id]]=""),"",_xlfn.XLOOKUP(draft_picks[[#This Row],[veto_override_team_id]],drafter_teams[id],drafter_teams[name]))</f>
        <v/>
      </c>
    </row>
    <row r="1864" spans="1:20" x14ac:dyDescent="0.25">
      <c r="A1864" t="s">
        <v>363</v>
      </c>
      <c r="B1864" t="str">
        <f>_xlfn.XLOOKUP(draft_picks[[#This Row],[draft_id]],drafts[id],drafts[title])</f>
        <v>M. Night Shyamalan Super Draft</v>
      </c>
      <c r="C1864" s="3">
        <v>12</v>
      </c>
      <c r="D1864">
        <f>IF(C1863&lt;draft_picks[[#This Row],[position]],1,IF(C1863&gt;draft_picks[[#This Row],[position]],D1863+1,IF(C1863=draft_picks[[#This Row],[position]],D1863+1)))</f>
        <v>3</v>
      </c>
      <c r="E1864" t="s">
        <v>4806</v>
      </c>
      <c r="F1864" t="str">
        <f>IF(ISBLANK(draft_picks[[#This Row],[movie_id]]),"",_xlfn.XLOOKUP(draft_picks[[#This Row],[movie_id]],drafts.movies[id],drafts.movies[movie_title]))</f>
        <v>Wide Awake</v>
      </c>
      <c r="G1864" s="3" t="s">
        <v>1169</v>
      </c>
      <c r="H1864" t="str">
        <f>IF(ISBLANK(draft_picks[[#This Row],[drafter_id]]),"",_xlfn.XLOOKUP(draft_picks[[#This Row],[drafter_id]],drafters[id],drafters[name]))</f>
        <v>Bryan Woods</v>
      </c>
      <c r="J1864" t="str">
        <f>IF(ISBLANK(draft_picks[[#This Row],[drafter_team_id]]),"",_xlfn.XLOOKUP(draft_picks[[#This Row],[drafter_team_id]],drafter_teams[id],drafter_teams[name]))</f>
        <v/>
      </c>
      <c r="K1864" s="3" t="s">
        <v>15497</v>
      </c>
      <c r="L1864" t="s">
        <v>15497</v>
      </c>
      <c r="M1864" t="str">
        <f>IF(OR(ISBLANK(draft_picks[[#This Row],[veto_drafter_id]]),draft_picks[[#This Row],[veto_drafter_id]]=""),"",_xlfn.XLOOKUP(draft_picks[[#This Row],[veto_drafter_id]],drafters[id],drafters[name]))</f>
        <v/>
      </c>
      <c r="N1864" t="s">
        <v>15497</v>
      </c>
      <c r="O1864" t="str">
        <f>IF(OR(ISBLANK(draft_picks[[#This Row],[veto_drafter_team_id]]),draft_picks[[#This Row],[veto_drafter_team_id]]=""),"",_xlfn.XLOOKUP(draft_picks[[#This Row],[veto_drafter_team_id]],drafter_teams[id],drafter_teams[name]))</f>
        <v/>
      </c>
      <c r="Q1864" t="s">
        <v>15497</v>
      </c>
      <c r="R1864" t="str">
        <f>IF(OR(ISBLANK(draft_picks[[#This Row],[veto_override_drafter_id]]),draft_picks[[#This Row],[veto_override_drafter_id]]=""),"",_xlfn.XLOOKUP(draft_picks[[#This Row],[veto_override_drafter_id]],drafters[id],drafters[name]))</f>
        <v/>
      </c>
      <c r="S1864" t="s">
        <v>15497</v>
      </c>
      <c r="T1864" t="str">
        <f>IF(OR(ISBLANK(draft_picks[[#This Row],[veto_override_team_id]]),draft_picks[[#This Row],[veto_override_team_id]]=""),"",_xlfn.XLOOKUP(draft_picks[[#This Row],[veto_override_team_id]],drafter_teams[id],drafter_teams[name]))</f>
        <v/>
      </c>
    </row>
    <row r="1865" spans="1:20" x14ac:dyDescent="0.25">
      <c r="A1865" t="s">
        <v>363</v>
      </c>
      <c r="B1865" t="str">
        <f>_xlfn.XLOOKUP(draft_picks[[#This Row],[draft_id]],drafts[id],drafts[title])</f>
        <v>M. Night Shyamalan Super Draft</v>
      </c>
      <c r="C1865" s="3">
        <v>11</v>
      </c>
      <c r="D1865">
        <f>IF(C1864&lt;draft_picks[[#This Row],[position]],1,IF(C1864&gt;draft_picks[[#This Row],[position]],D1864+1,IF(C1864=draft_picks[[#This Row],[position]],D1864+1)))</f>
        <v>4</v>
      </c>
      <c r="E1865" t="s">
        <v>2895</v>
      </c>
      <c r="F1865" t="str">
        <f>IF(ISBLANK(draft_picks[[#This Row],[movie_id]]),"",_xlfn.XLOOKUP(draft_picks[[#This Row],[movie_id]],drafts.movies[id],drafts.movies[movie_title]))</f>
        <v>The Last Airbender</v>
      </c>
      <c r="G1865" s="3" t="s">
        <v>1160</v>
      </c>
      <c r="H1865" t="str">
        <f>IF(ISBLANK(draft_picks[[#This Row],[drafter_id]]),"",_xlfn.XLOOKUP(draft_picks[[#This Row],[drafter_id]],drafters[id],drafters[name]))</f>
        <v>Scott Beck</v>
      </c>
      <c r="J1865" t="str">
        <f>IF(ISBLANK(draft_picks[[#This Row],[drafter_team_id]]),"",_xlfn.XLOOKUP(draft_picks[[#This Row],[drafter_team_id]],drafter_teams[id],drafter_teams[name]))</f>
        <v/>
      </c>
      <c r="K1865" s="3" t="s">
        <v>15497</v>
      </c>
      <c r="L1865" t="s">
        <v>15497</v>
      </c>
      <c r="M1865" t="str">
        <f>IF(OR(ISBLANK(draft_picks[[#This Row],[veto_drafter_id]]),draft_picks[[#This Row],[veto_drafter_id]]=""),"",_xlfn.XLOOKUP(draft_picks[[#This Row],[veto_drafter_id]],drafters[id],drafters[name]))</f>
        <v/>
      </c>
      <c r="N1865" t="s">
        <v>15497</v>
      </c>
      <c r="O1865" t="str">
        <f>IF(OR(ISBLANK(draft_picks[[#This Row],[veto_drafter_team_id]]),draft_picks[[#This Row],[veto_drafter_team_id]]=""),"",_xlfn.XLOOKUP(draft_picks[[#This Row],[veto_drafter_team_id]],drafter_teams[id],drafter_teams[name]))</f>
        <v/>
      </c>
      <c r="Q1865" t="s">
        <v>15497</v>
      </c>
      <c r="R1865" t="str">
        <f>IF(OR(ISBLANK(draft_picks[[#This Row],[veto_override_drafter_id]]),draft_picks[[#This Row],[veto_override_drafter_id]]=""),"",_xlfn.XLOOKUP(draft_picks[[#This Row],[veto_override_drafter_id]],drafters[id],drafters[name]))</f>
        <v/>
      </c>
      <c r="S1865" t="s">
        <v>15497</v>
      </c>
      <c r="T1865" t="str">
        <f>IF(OR(ISBLANK(draft_picks[[#This Row],[veto_override_team_id]]),draft_picks[[#This Row],[veto_override_team_id]]=""),"",_xlfn.XLOOKUP(draft_picks[[#This Row],[veto_override_team_id]],drafter_teams[id],drafter_teams[name]))</f>
        <v/>
      </c>
    </row>
    <row r="1866" spans="1:20" x14ac:dyDescent="0.25">
      <c r="A1866" t="s">
        <v>363</v>
      </c>
      <c r="B1866" t="str">
        <f>_xlfn.XLOOKUP(draft_picks[[#This Row],[draft_id]],drafts[id],drafts[title])</f>
        <v>M. Night Shyamalan Super Draft</v>
      </c>
      <c r="C1866" s="3">
        <v>10</v>
      </c>
      <c r="D1866">
        <f>IF(C1865&lt;draft_picks[[#This Row],[position]],1,IF(C1865&gt;draft_picks[[#This Row],[position]],D1865+1,IF(C1865=draft_picks[[#This Row],[position]],D1865+1)))</f>
        <v>5</v>
      </c>
      <c r="E1866" t="s">
        <v>4989</v>
      </c>
      <c r="F1866" t="str">
        <f>IF(ISBLANK(draft_picks[[#This Row],[movie_id]]),"",_xlfn.XLOOKUP(draft_picks[[#This Row],[movie_id]],drafts.movies[id],drafts.movies[movie_title]))</f>
        <v>Old</v>
      </c>
      <c r="G1866" s="3" t="s">
        <v>1131</v>
      </c>
      <c r="H1866" t="str">
        <f>IF(ISBLANK(draft_picks[[#This Row],[drafter_id]]),"",_xlfn.XLOOKUP(draft_picks[[#This Row],[drafter_id]],drafters[id],drafters[name]))</f>
        <v>Josh Baker</v>
      </c>
      <c r="J1866" t="str">
        <f>IF(ISBLANK(draft_picks[[#This Row],[drafter_team_id]]),"",_xlfn.XLOOKUP(draft_picks[[#This Row],[drafter_team_id]],drafter_teams[id],drafter_teams[name]))</f>
        <v/>
      </c>
      <c r="K1866" s="3" t="s">
        <v>15484</v>
      </c>
      <c r="L1866" t="s">
        <v>1160</v>
      </c>
      <c r="M1866" t="str">
        <f>IF(OR(ISBLANK(draft_picks[[#This Row],[veto_drafter_id]]),draft_picks[[#This Row],[veto_drafter_id]]=""),"",_xlfn.XLOOKUP(draft_picks[[#This Row],[veto_drafter_id]],drafters[id],drafters[name]))</f>
        <v>Scott Beck</v>
      </c>
      <c r="N1866" t="s">
        <v>15497</v>
      </c>
      <c r="O1866" t="str">
        <f>IF(OR(ISBLANK(draft_picks[[#This Row],[veto_drafter_team_id]]),draft_picks[[#This Row],[veto_drafter_team_id]]=""),"",_xlfn.XLOOKUP(draft_picks[[#This Row],[veto_drafter_team_id]],drafter_teams[id],drafter_teams[name]))</f>
        <v/>
      </c>
      <c r="Q1866" t="s">
        <v>15497</v>
      </c>
      <c r="R1866" t="str">
        <f>IF(OR(ISBLANK(draft_picks[[#This Row],[veto_override_drafter_id]]),draft_picks[[#This Row],[veto_override_drafter_id]]=""),"",_xlfn.XLOOKUP(draft_picks[[#This Row],[veto_override_drafter_id]],drafters[id],drafters[name]))</f>
        <v/>
      </c>
      <c r="S1866" t="s">
        <v>15497</v>
      </c>
      <c r="T1866" t="str">
        <f>IF(OR(ISBLANK(draft_picks[[#This Row],[veto_override_team_id]]),draft_picks[[#This Row],[veto_override_team_id]]=""),"",_xlfn.XLOOKUP(draft_picks[[#This Row],[veto_override_team_id]],drafter_teams[id],drafter_teams[name]))</f>
        <v/>
      </c>
    </row>
    <row r="1867" spans="1:20" x14ac:dyDescent="0.25">
      <c r="A1867" t="s">
        <v>363</v>
      </c>
      <c r="B1867" t="str">
        <f>_xlfn.XLOOKUP(draft_picks[[#This Row],[draft_id]],drafts[id],drafts[title])</f>
        <v>M. Night Shyamalan Super Draft</v>
      </c>
      <c r="C1867" s="3">
        <v>10</v>
      </c>
      <c r="D1867">
        <f>IF(C1866&lt;draft_picks[[#This Row],[position]],1,IF(C1866&gt;draft_picks[[#This Row],[position]],D1866+1,IF(C1866=draft_picks[[#This Row],[position]],D1866+1)))</f>
        <v>6</v>
      </c>
      <c r="E1867" t="s">
        <v>4275</v>
      </c>
      <c r="F1867" t="str">
        <f>IF(ISBLANK(draft_picks[[#This Row],[movie_id]]),"",_xlfn.XLOOKUP(draft_picks[[#This Row],[movie_id]],drafts.movies[id],drafts.movies[movie_title]))</f>
        <v>Lady in the Water</v>
      </c>
      <c r="G1867" s="3" t="s">
        <v>1131</v>
      </c>
      <c r="H1867" t="str">
        <f>IF(ISBLANK(draft_picks[[#This Row],[drafter_id]]),"",_xlfn.XLOOKUP(draft_picks[[#This Row],[drafter_id]],drafters[id],drafters[name]))</f>
        <v>Josh Baker</v>
      </c>
      <c r="J1867" t="str">
        <f>IF(ISBLANK(draft_picks[[#This Row],[drafter_team_id]]),"",_xlfn.XLOOKUP(draft_picks[[#This Row],[drafter_team_id]],drafter_teams[id],drafter_teams[name]))</f>
        <v/>
      </c>
      <c r="K1867" s="3" t="s">
        <v>15497</v>
      </c>
      <c r="L1867" t="s">
        <v>15497</v>
      </c>
      <c r="M1867" t="str">
        <f>IF(OR(ISBLANK(draft_picks[[#This Row],[veto_drafter_id]]),draft_picks[[#This Row],[veto_drafter_id]]=""),"",_xlfn.XLOOKUP(draft_picks[[#This Row],[veto_drafter_id]],drafters[id],drafters[name]))</f>
        <v/>
      </c>
      <c r="N1867" t="s">
        <v>15497</v>
      </c>
      <c r="O1867" t="str">
        <f>IF(OR(ISBLANK(draft_picks[[#This Row],[veto_drafter_team_id]]),draft_picks[[#This Row],[veto_drafter_team_id]]=""),"",_xlfn.XLOOKUP(draft_picks[[#This Row],[veto_drafter_team_id]],drafter_teams[id],drafter_teams[name]))</f>
        <v/>
      </c>
      <c r="Q1867" t="s">
        <v>15497</v>
      </c>
      <c r="R1867" t="str">
        <f>IF(OR(ISBLANK(draft_picks[[#This Row],[veto_override_drafter_id]]),draft_picks[[#This Row],[veto_override_drafter_id]]=""),"",_xlfn.XLOOKUP(draft_picks[[#This Row],[veto_override_drafter_id]],drafters[id],drafters[name]))</f>
        <v/>
      </c>
      <c r="S1867" t="s">
        <v>15497</v>
      </c>
      <c r="T1867" t="str">
        <f>IF(OR(ISBLANK(draft_picks[[#This Row],[veto_override_team_id]]),draft_picks[[#This Row],[veto_override_team_id]]=""),"",_xlfn.XLOOKUP(draft_picks[[#This Row],[veto_override_team_id]],drafter_teams[id],drafter_teams[name]))</f>
        <v/>
      </c>
    </row>
    <row r="1868" spans="1:20" x14ac:dyDescent="0.25">
      <c r="A1868" t="s">
        <v>363</v>
      </c>
      <c r="B1868" t="str">
        <f>_xlfn.XLOOKUP(draft_picks[[#This Row],[draft_id]],drafts[id],drafts[title])</f>
        <v>M. Night Shyamalan Super Draft</v>
      </c>
      <c r="C1868" s="3">
        <v>9</v>
      </c>
      <c r="D1868">
        <f>IF(C1867&lt;draft_picks[[#This Row],[position]],1,IF(C1867&gt;draft_picks[[#This Row],[position]],D1867+1,IF(C1867=draft_picks[[#This Row],[position]],D1867+1)))</f>
        <v>7</v>
      </c>
      <c r="E1868" t="s">
        <v>6806</v>
      </c>
      <c r="F1868" t="str">
        <f>IF(ISBLANK(draft_picks[[#This Row],[movie_id]]),"",_xlfn.XLOOKUP(draft_picks[[#This Row],[movie_id]],drafts.movies[id],drafts.movies[movie_title]))</f>
        <v>After Earth</v>
      </c>
      <c r="G1868" s="3" t="s">
        <v>1131</v>
      </c>
      <c r="H1868" t="str">
        <f>IF(ISBLANK(draft_picks[[#This Row],[drafter_id]]),"",_xlfn.XLOOKUP(draft_picks[[#This Row],[drafter_id]],drafters[id],drafters[name]))</f>
        <v>Josh Baker</v>
      </c>
      <c r="J1868" t="str">
        <f>IF(ISBLANK(draft_picks[[#This Row],[drafter_team_id]]),"",_xlfn.XLOOKUP(draft_picks[[#This Row],[drafter_team_id]],drafter_teams[id],drafter_teams[name]))</f>
        <v/>
      </c>
      <c r="K1868" s="3" t="s">
        <v>15497</v>
      </c>
      <c r="L1868" t="s">
        <v>15497</v>
      </c>
      <c r="M1868" t="str">
        <f>IF(OR(ISBLANK(draft_picks[[#This Row],[veto_drafter_id]]),draft_picks[[#This Row],[veto_drafter_id]]=""),"",_xlfn.XLOOKUP(draft_picks[[#This Row],[veto_drafter_id]],drafters[id],drafters[name]))</f>
        <v/>
      </c>
      <c r="N1868" t="s">
        <v>15497</v>
      </c>
      <c r="O1868" t="str">
        <f>IF(OR(ISBLANK(draft_picks[[#This Row],[veto_drafter_team_id]]),draft_picks[[#This Row],[veto_drafter_team_id]]=""),"",_xlfn.XLOOKUP(draft_picks[[#This Row],[veto_drafter_team_id]],drafter_teams[id],drafter_teams[name]))</f>
        <v/>
      </c>
      <c r="Q1868" t="s">
        <v>15497</v>
      </c>
      <c r="R1868" t="str">
        <f>IF(OR(ISBLANK(draft_picks[[#This Row],[veto_override_drafter_id]]),draft_picks[[#This Row],[veto_override_drafter_id]]=""),"",_xlfn.XLOOKUP(draft_picks[[#This Row],[veto_override_drafter_id]],drafters[id],drafters[name]))</f>
        <v/>
      </c>
      <c r="S1868" t="s">
        <v>15497</v>
      </c>
      <c r="T1868" t="str">
        <f>IF(OR(ISBLANK(draft_picks[[#This Row],[veto_override_team_id]]),draft_picks[[#This Row],[veto_override_team_id]]=""),"",_xlfn.XLOOKUP(draft_picks[[#This Row],[veto_override_team_id]],drafter_teams[id],drafter_teams[name]))</f>
        <v/>
      </c>
    </row>
    <row r="1869" spans="1:20" x14ac:dyDescent="0.25">
      <c r="A1869" t="s">
        <v>363</v>
      </c>
      <c r="B1869" t="str">
        <f>_xlfn.XLOOKUP(draft_picks[[#This Row],[draft_id]],drafts[id],drafts[title])</f>
        <v>M. Night Shyamalan Super Draft</v>
      </c>
      <c r="C1869" s="3">
        <v>8</v>
      </c>
      <c r="D1869">
        <f>IF(C1868&lt;draft_picks[[#This Row],[position]],1,IF(C1868&gt;draft_picks[[#This Row],[position]],D1868+1,IF(C1868=draft_picks[[#This Row],[position]],D1868+1)))</f>
        <v>8</v>
      </c>
      <c r="E1869" t="s">
        <v>4989</v>
      </c>
      <c r="F1869" t="str">
        <f>IF(ISBLANK(draft_picks[[#This Row],[movie_id]]),"",_xlfn.XLOOKUP(draft_picks[[#This Row],[movie_id]],drafts.movies[id],drafts.movies[movie_title]))</f>
        <v>Old</v>
      </c>
      <c r="G1869" s="3" t="s">
        <v>991</v>
      </c>
      <c r="H1869" t="str">
        <f>IF(ISBLANK(draft_picks[[#This Row],[drafter_id]]),"",_xlfn.XLOOKUP(draft_picks[[#This Row],[drafter_id]],drafters[id],drafters[name]))</f>
        <v>Jonathan Baker</v>
      </c>
      <c r="J1869" t="str">
        <f>IF(ISBLANK(draft_picks[[#This Row],[drafter_team_id]]),"",_xlfn.XLOOKUP(draft_picks[[#This Row],[drafter_team_id]],drafter_teams[id],drafter_teams[name]))</f>
        <v/>
      </c>
      <c r="K1869" s="3" t="s">
        <v>15497</v>
      </c>
      <c r="L1869" t="s">
        <v>15497</v>
      </c>
      <c r="M1869" t="str">
        <f>IF(OR(ISBLANK(draft_picks[[#This Row],[veto_drafter_id]]),draft_picks[[#This Row],[veto_drafter_id]]=""),"",_xlfn.XLOOKUP(draft_picks[[#This Row],[veto_drafter_id]],drafters[id],drafters[name]))</f>
        <v/>
      </c>
      <c r="N1869" t="s">
        <v>15497</v>
      </c>
      <c r="O1869" t="str">
        <f>IF(OR(ISBLANK(draft_picks[[#This Row],[veto_drafter_team_id]]),draft_picks[[#This Row],[veto_drafter_team_id]]=""),"",_xlfn.XLOOKUP(draft_picks[[#This Row],[veto_drafter_team_id]],drafter_teams[id],drafter_teams[name]))</f>
        <v/>
      </c>
      <c r="Q1869" t="s">
        <v>15497</v>
      </c>
      <c r="R1869" t="str">
        <f>IF(OR(ISBLANK(draft_picks[[#This Row],[veto_override_drafter_id]]),draft_picks[[#This Row],[veto_override_drafter_id]]=""),"",_xlfn.XLOOKUP(draft_picks[[#This Row],[veto_override_drafter_id]],drafters[id],drafters[name]))</f>
        <v/>
      </c>
      <c r="S1869" t="s">
        <v>15497</v>
      </c>
      <c r="T1869" t="str">
        <f>IF(OR(ISBLANK(draft_picks[[#This Row],[veto_override_team_id]]),draft_picks[[#This Row],[veto_override_team_id]]=""),"",_xlfn.XLOOKUP(draft_picks[[#This Row],[veto_override_team_id]],drafter_teams[id],drafter_teams[name]))</f>
        <v/>
      </c>
    </row>
    <row r="1870" spans="1:20" x14ac:dyDescent="0.25">
      <c r="A1870" t="s">
        <v>363</v>
      </c>
      <c r="B1870" t="str">
        <f>_xlfn.XLOOKUP(draft_picks[[#This Row],[draft_id]],drafts[id],drafts[title])</f>
        <v>M. Night Shyamalan Super Draft</v>
      </c>
      <c r="C1870" s="3">
        <v>7</v>
      </c>
      <c r="D1870">
        <f>IF(C1869&lt;draft_picks[[#This Row],[position]],1,IF(C1869&gt;draft_picks[[#This Row],[position]],D1869+1,IF(C1869=draft_picks[[#This Row],[position]],D1869+1)))</f>
        <v>9</v>
      </c>
      <c r="E1870" t="s">
        <v>7811</v>
      </c>
      <c r="F1870" t="str">
        <f>IF(ISBLANK(draft_picks[[#This Row],[movie_id]]),"",_xlfn.XLOOKUP(draft_picks[[#This Row],[movie_id]],drafts.movies[id],drafts.movies[movie_title]))</f>
        <v>Glass</v>
      </c>
      <c r="G1870" s="3" t="s">
        <v>1169</v>
      </c>
      <c r="H1870" t="str">
        <f>IF(ISBLANK(draft_picks[[#This Row],[drafter_id]]),"",_xlfn.XLOOKUP(draft_picks[[#This Row],[drafter_id]],drafters[id],drafters[name]))</f>
        <v>Bryan Woods</v>
      </c>
      <c r="J1870" t="str">
        <f>IF(ISBLANK(draft_picks[[#This Row],[drafter_team_id]]),"",_xlfn.XLOOKUP(draft_picks[[#This Row],[drafter_team_id]],drafter_teams[id],drafter_teams[name]))</f>
        <v/>
      </c>
      <c r="K1870" s="3" t="s">
        <v>15497</v>
      </c>
      <c r="L1870" t="s">
        <v>15497</v>
      </c>
      <c r="M1870" t="str">
        <f>IF(OR(ISBLANK(draft_picks[[#This Row],[veto_drafter_id]]),draft_picks[[#This Row],[veto_drafter_id]]=""),"",_xlfn.XLOOKUP(draft_picks[[#This Row],[veto_drafter_id]],drafters[id],drafters[name]))</f>
        <v/>
      </c>
      <c r="N1870" t="s">
        <v>15497</v>
      </c>
      <c r="O1870" t="str">
        <f>IF(OR(ISBLANK(draft_picks[[#This Row],[veto_drafter_team_id]]),draft_picks[[#This Row],[veto_drafter_team_id]]=""),"",_xlfn.XLOOKUP(draft_picks[[#This Row],[veto_drafter_team_id]],drafter_teams[id],drafter_teams[name]))</f>
        <v/>
      </c>
      <c r="Q1870" t="s">
        <v>15497</v>
      </c>
      <c r="R1870" t="str">
        <f>IF(OR(ISBLANK(draft_picks[[#This Row],[veto_override_drafter_id]]),draft_picks[[#This Row],[veto_override_drafter_id]]=""),"",_xlfn.XLOOKUP(draft_picks[[#This Row],[veto_override_drafter_id]],drafters[id],drafters[name]))</f>
        <v/>
      </c>
      <c r="S1870" t="s">
        <v>15497</v>
      </c>
      <c r="T1870" t="str">
        <f>IF(OR(ISBLANK(draft_picks[[#This Row],[veto_override_team_id]]),draft_picks[[#This Row],[veto_override_team_id]]=""),"",_xlfn.XLOOKUP(draft_picks[[#This Row],[veto_override_team_id]],drafter_teams[id],drafter_teams[name]))</f>
        <v/>
      </c>
    </row>
    <row r="1871" spans="1:20" x14ac:dyDescent="0.25">
      <c r="A1871" t="s">
        <v>363</v>
      </c>
      <c r="B1871" t="str">
        <f>_xlfn.XLOOKUP(draft_picks[[#This Row],[draft_id]],drafts[id],drafts[title])</f>
        <v>M. Night Shyamalan Super Draft</v>
      </c>
      <c r="C1871" s="3">
        <v>6</v>
      </c>
      <c r="D1871">
        <f>IF(C1870&lt;draft_picks[[#This Row],[position]],1,IF(C1870&gt;draft_picks[[#This Row],[position]],D1870+1,IF(C1870=draft_picks[[#This Row],[position]],D1870+1)))</f>
        <v>10</v>
      </c>
      <c r="E1871" t="s">
        <v>7575</v>
      </c>
      <c r="F1871" t="str">
        <f>IF(ISBLANK(draft_picks[[#This Row],[movie_id]]),"",_xlfn.XLOOKUP(draft_picks[[#This Row],[movie_id]],drafts.movies[id],drafts.movies[movie_title]))</f>
        <v>The Visit</v>
      </c>
      <c r="G1871" s="3" t="s">
        <v>1160</v>
      </c>
      <c r="H1871" t="str">
        <f>IF(ISBLANK(draft_picks[[#This Row],[drafter_id]]),"",_xlfn.XLOOKUP(draft_picks[[#This Row],[drafter_id]],drafters[id],drafters[name]))</f>
        <v>Scott Beck</v>
      </c>
      <c r="J1871" t="str">
        <f>IF(ISBLANK(draft_picks[[#This Row],[drafter_team_id]]),"",_xlfn.XLOOKUP(draft_picks[[#This Row],[drafter_team_id]],drafter_teams[id],drafter_teams[name]))</f>
        <v/>
      </c>
      <c r="K1871" s="3" t="s">
        <v>15497</v>
      </c>
      <c r="L1871" t="s">
        <v>15497</v>
      </c>
      <c r="M1871" t="str">
        <f>IF(OR(ISBLANK(draft_picks[[#This Row],[veto_drafter_id]]),draft_picks[[#This Row],[veto_drafter_id]]=""),"",_xlfn.XLOOKUP(draft_picks[[#This Row],[veto_drafter_id]],drafters[id],drafters[name]))</f>
        <v/>
      </c>
      <c r="N1871" t="s">
        <v>15497</v>
      </c>
      <c r="O1871" t="str">
        <f>IF(OR(ISBLANK(draft_picks[[#This Row],[veto_drafter_team_id]]),draft_picks[[#This Row],[veto_drafter_team_id]]=""),"",_xlfn.XLOOKUP(draft_picks[[#This Row],[veto_drafter_team_id]],drafter_teams[id],drafter_teams[name]))</f>
        <v/>
      </c>
      <c r="Q1871" t="s">
        <v>15497</v>
      </c>
      <c r="R1871" t="str">
        <f>IF(OR(ISBLANK(draft_picks[[#This Row],[veto_override_drafter_id]]),draft_picks[[#This Row],[veto_override_drafter_id]]=""),"",_xlfn.XLOOKUP(draft_picks[[#This Row],[veto_override_drafter_id]],drafters[id],drafters[name]))</f>
        <v/>
      </c>
      <c r="S1871" t="s">
        <v>15497</v>
      </c>
      <c r="T1871" t="str">
        <f>IF(OR(ISBLANK(draft_picks[[#This Row],[veto_override_team_id]]),draft_picks[[#This Row],[veto_override_team_id]]=""),"",_xlfn.XLOOKUP(draft_picks[[#This Row],[veto_override_team_id]],drafter_teams[id],drafter_teams[name]))</f>
        <v/>
      </c>
    </row>
    <row r="1872" spans="1:20" x14ac:dyDescent="0.25">
      <c r="A1872" t="s">
        <v>363</v>
      </c>
      <c r="B1872" t="str">
        <f>_xlfn.XLOOKUP(draft_picks[[#This Row],[draft_id]],drafts[id],drafts[title])</f>
        <v>M. Night Shyamalan Super Draft</v>
      </c>
      <c r="C1872" s="3">
        <v>5</v>
      </c>
      <c r="D1872">
        <f>IF(C1871&lt;draft_picks[[#This Row],[position]],1,IF(C1871&gt;draft_picks[[#This Row],[position]],D1871+1,IF(C1871=draft_picks[[#This Row],[position]],D1871+1)))</f>
        <v>11</v>
      </c>
      <c r="E1872" t="s">
        <v>5238</v>
      </c>
      <c r="F1872" t="str">
        <f>IF(ISBLANK(draft_picks[[#This Row],[movie_id]]),"",_xlfn.XLOOKUP(draft_picks[[#This Row],[movie_id]],drafts.movies[id],drafts.movies[movie_title]))</f>
        <v>The Village</v>
      </c>
      <c r="G1872" s="3" t="s">
        <v>1131</v>
      </c>
      <c r="H1872" t="str">
        <f>IF(ISBLANK(draft_picks[[#This Row],[drafter_id]]),"",_xlfn.XLOOKUP(draft_picks[[#This Row],[drafter_id]],drafters[id],drafters[name]))</f>
        <v>Josh Baker</v>
      </c>
      <c r="J1872" t="str">
        <f>IF(ISBLANK(draft_picks[[#This Row],[drafter_team_id]]),"",_xlfn.XLOOKUP(draft_picks[[#This Row],[drafter_team_id]],drafter_teams[id],drafter_teams[name]))</f>
        <v/>
      </c>
      <c r="K1872" s="3" t="s">
        <v>15484</v>
      </c>
      <c r="L1872" t="s">
        <v>991</v>
      </c>
      <c r="M1872" t="str">
        <f>IF(OR(ISBLANK(draft_picks[[#This Row],[veto_drafter_id]]),draft_picks[[#This Row],[veto_drafter_id]]=""),"",_xlfn.XLOOKUP(draft_picks[[#This Row],[veto_drafter_id]],drafters[id],drafters[name]))</f>
        <v>Jonathan Baker</v>
      </c>
      <c r="N1872" t="s">
        <v>15497</v>
      </c>
      <c r="O1872" t="str">
        <f>IF(OR(ISBLANK(draft_picks[[#This Row],[veto_drafter_team_id]]),draft_picks[[#This Row],[veto_drafter_team_id]]=""),"",_xlfn.XLOOKUP(draft_picks[[#This Row],[veto_drafter_team_id]],drafter_teams[id],drafter_teams[name]))</f>
        <v/>
      </c>
      <c r="Q1872" t="s">
        <v>15497</v>
      </c>
      <c r="R1872" t="str">
        <f>IF(OR(ISBLANK(draft_picks[[#This Row],[veto_override_drafter_id]]),draft_picks[[#This Row],[veto_override_drafter_id]]=""),"",_xlfn.XLOOKUP(draft_picks[[#This Row],[veto_override_drafter_id]],drafters[id],drafters[name]))</f>
        <v/>
      </c>
      <c r="S1872" t="s">
        <v>15497</v>
      </c>
      <c r="T1872" t="str">
        <f>IF(OR(ISBLANK(draft_picks[[#This Row],[veto_override_team_id]]),draft_picks[[#This Row],[veto_override_team_id]]=""),"",_xlfn.XLOOKUP(draft_picks[[#This Row],[veto_override_team_id]],drafter_teams[id],drafter_teams[name]))</f>
        <v/>
      </c>
    </row>
    <row r="1873" spans="1:20" x14ac:dyDescent="0.25">
      <c r="A1873" t="s">
        <v>363</v>
      </c>
      <c r="B1873" t="str">
        <f>_xlfn.XLOOKUP(draft_picks[[#This Row],[draft_id]],drafts[id],drafts[title])</f>
        <v>M. Night Shyamalan Super Draft</v>
      </c>
      <c r="C1873" s="3">
        <v>5</v>
      </c>
      <c r="D1873">
        <f>IF(C1872&lt;draft_picks[[#This Row],[position]],1,IF(C1872&gt;draft_picks[[#This Row],[position]],D1872+1,IF(C1872=draft_picks[[#This Row],[position]],D1872+1)))</f>
        <v>12</v>
      </c>
      <c r="E1873" t="s">
        <v>8414</v>
      </c>
      <c r="F1873" t="str">
        <f>IF(ISBLANK(draft_picks[[#This Row],[movie_id]]),"",_xlfn.XLOOKUP(draft_picks[[#This Row],[movie_id]],drafts.movies[id],drafts.movies[movie_title]))</f>
        <v>Unbreakable</v>
      </c>
      <c r="G1873" s="3" t="s">
        <v>1131</v>
      </c>
      <c r="H1873" t="str">
        <f>IF(ISBLANK(draft_picks[[#This Row],[drafter_id]]),"",_xlfn.XLOOKUP(draft_picks[[#This Row],[drafter_id]],drafters[id],drafters[name]))</f>
        <v>Josh Baker</v>
      </c>
      <c r="J1873" t="str">
        <f>IF(ISBLANK(draft_picks[[#This Row],[drafter_team_id]]),"",_xlfn.XLOOKUP(draft_picks[[#This Row],[drafter_team_id]],drafter_teams[id],drafter_teams[name]))</f>
        <v/>
      </c>
      <c r="K1873" s="3" t="s">
        <v>15484</v>
      </c>
      <c r="L1873" t="s">
        <v>1169</v>
      </c>
      <c r="M1873" t="str">
        <f>IF(OR(ISBLANK(draft_picks[[#This Row],[veto_drafter_id]]),draft_picks[[#This Row],[veto_drafter_id]]=""),"",_xlfn.XLOOKUP(draft_picks[[#This Row],[veto_drafter_id]],drafters[id],drafters[name]))</f>
        <v>Bryan Woods</v>
      </c>
      <c r="N1873" t="s">
        <v>15497</v>
      </c>
      <c r="O1873" t="str">
        <f>IF(OR(ISBLANK(draft_picks[[#This Row],[veto_drafter_team_id]]),draft_picks[[#This Row],[veto_drafter_team_id]]=""),"",_xlfn.XLOOKUP(draft_picks[[#This Row],[veto_drafter_team_id]],drafter_teams[id],drafter_teams[name]))</f>
        <v/>
      </c>
      <c r="Q1873" t="s">
        <v>15497</v>
      </c>
      <c r="R1873" t="str">
        <f>IF(OR(ISBLANK(draft_picks[[#This Row],[veto_override_drafter_id]]),draft_picks[[#This Row],[veto_override_drafter_id]]=""),"",_xlfn.XLOOKUP(draft_picks[[#This Row],[veto_override_drafter_id]],drafters[id],drafters[name]))</f>
        <v/>
      </c>
      <c r="S1873" t="s">
        <v>15497</v>
      </c>
      <c r="T1873" t="str">
        <f>IF(OR(ISBLANK(draft_picks[[#This Row],[veto_override_team_id]]),draft_picks[[#This Row],[veto_override_team_id]]=""),"",_xlfn.XLOOKUP(draft_picks[[#This Row],[veto_override_team_id]],drafter_teams[id],drafter_teams[name]))</f>
        <v/>
      </c>
    </row>
    <row r="1874" spans="1:20" x14ac:dyDescent="0.25">
      <c r="A1874" t="s">
        <v>363</v>
      </c>
      <c r="B1874" t="str">
        <f>_xlfn.XLOOKUP(draft_picks[[#This Row],[draft_id]],drafts[id],drafts[title])</f>
        <v>M. Night Shyamalan Super Draft</v>
      </c>
      <c r="C1874" s="3">
        <v>5</v>
      </c>
      <c r="D1874">
        <f>IF(C1873&lt;draft_picks[[#This Row],[position]],1,IF(C1873&gt;draft_picks[[#This Row],[position]],D1873+1,IF(C1873=draft_picks[[#This Row],[position]],D1873+1)))</f>
        <v>13</v>
      </c>
      <c r="E1874" t="s">
        <v>7835</v>
      </c>
      <c r="F1874" t="str">
        <f>IF(ISBLANK(draft_picks[[#This Row],[movie_id]]),"",_xlfn.XLOOKUP(draft_picks[[#This Row],[movie_id]],drafts.movies[id],drafts.movies[movie_title]))</f>
        <v>Split</v>
      </c>
      <c r="G1874" s="3" t="s">
        <v>1131</v>
      </c>
      <c r="H1874" t="str">
        <f>IF(ISBLANK(draft_picks[[#This Row],[drafter_id]]),"",_xlfn.XLOOKUP(draft_picks[[#This Row],[drafter_id]],drafters[id],drafters[name]))</f>
        <v>Josh Baker</v>
      </c>
      <c r="J1874" t="str">
        <f>IF(ISBLANK(draft_picks[[#This Row],[drafter_team_id]]),"",_xlfn.XLOOKUP(draft_picks[[#This Row],[drafter_team_id]],drafter_teams[id],drafter_teams[name]))</f>
        <v/>
      </c>
      <c r="K1874" s="3" t="s">
        <v>15497</v>
      </c>
      <c r="L1874" t="s">
        <v>15497</v>
      </c>
      <c r="M1874" t="str">
        <f>IF(OR(ISBLANK(draft_picks[[#This Row],[veto_drafter_id]]),draft_picks[[#This Row],[veto_drafter_id]]=""),"",_xlfn.XLOOKUP(draft_picks[[#This Row],[veto_drafter_id]],drafters[id],drafters[name]))</f>
        <v/>
      </c>
      <c r="N1874" t="s">
        <v>15497</v>
      </c>
      <c r="O1874" t="str">
        <f>IF(OR(ISBLANK(draft_picks[[#This Row],[veto_drafter_team_id]]),draft_picks[[#This Row],[veto_drafter_team_id]]=""),"",_xlfn.XLOOKUP(draft_picks[[#This Row],[veto_drafter_team_id]],drafter_teams[id],drafter_teams[name]))</f>
        <v/>
      </c>
      <c r="Q1874" t="s">
        <v>15497</v>
      </c>
      <c r="R1874" t="str">
        <f>IF(OR(ISBLANK(draft_picks[[#This Row],[veto_override_drafter_id]]),draft_picks[[#This Row],[veto_override_drafter_id]]=""),"",_xlfn.XLOOKUP(draft_picks[[#This Row],[veto_override_drafter_id]],drafters[id],drafters[name]))</f>
        <v/>
      </c>
      <c r="S1874" t="s">
        <v>15497</v>
      </c>
      <c r="T1874" t="str">
        <f>IF(OR(ISBLANK(draft_picks[[#This Row],[veto_override_team_id]]),draft_picks[[#This Row],[veto_override_team_id]]=""),"",_xlfn.XLOOKUP(draft_picks[[#This Row],[veto_override_team_id]],drafter_teams[id],drafter_teams[name]))</f>
        <v/>
      </c>
    </row>
    <row r="1875" spans="1:20" x14ac:dyDescent="0.25">
      <c r="A1875" t="s">
        <v>363</v>
      </c>
      <c r="B1875" t="str">
        <f>_xlfn.XLOOKUP(draft_picks[[#This Row],[draft_id]],drafts[id],drafts[title])</f>
        <v>M. Night Shyamalan Super Draft</v>
      </c>
      <c r="C1875" s="3">
        <v>4</v>
      </c>
      <c r="D1875">
        <f>IF(C1874&lt;draft_picks[[#This Row],[position]],1,IF(C1874&gt;draft_picks[[#This Row],[position]],D1874+1,IF(C1874=draft_picks[[#This Row],[position]],D1874+1)))</f>
        <v>14</v>
      </c>
      <c r="E1875" t="s">
        <v>5495</v>
      </c>
      <c r="F1875" t="str">
        <f>IF(ISBLANK(draft_picks[[#This Row],[movie_id]]),"",_xlfn.XLOOKUP(draft_picks[[#This Row],[movie_id]],drafts.movies[id],drafts.movies[movie_title]))</f>
        <v>Signs</v>
      </c>
      <c r="G1875" s="3" t="s">
        <v>991</v>
      </c>
      <c r="H1875" t="str">
        <f>IF(ISBLANK(draft_picks[[#This Row],[drafter_id]]),"",_xlfn.XLOOKUP(draft_picks[[#This Row],[drafter_id]],drafters[id],drafters[name]))</f>
        <v>Jonathan Baker</v>
      </c>
      <c r="J1875" t="str">
        <f>IF(ISBLANK(draft_picks[[#This Row],[drafter_team_id]]),"",_xlfn.XLOOKUP(draft_picks[[#This Row],[drafter_team_id]],drafter_teams[id],drafter_teams[name]))</f>
        <v/>
      </c>
      <c r="K1875" s="3" t="s">
        <v>15484</v>
      </c>
      <c r="L1875" t="s">
        <v>1131</v>
      </c>
      <c r="M1875" t="str">
        <f>IF(OR(ISBLANK(draft_picks[[#This Row],[veto_drafter_id]]),draft_picks[[#This Row],[veto_drafter_id]]=""),"",_xlfn.XLOOKUP(draft_picks[[#This Row],[veto_drafter_id]],drafters[id],drafters[name]))</f>
        <v>Josh Baker</v>
      </c>
      <c r="N1875" t="s">
        <v>15497</v>
      </c>
      <c r="O1875" t="str">
        <f>IF(OR(ISBLANK(draft_picks[[#This Row],[veto_drafter_team_id]]),draft_picks[[#This Row],[veto_drafter_team_id]]=""),"",_xlfn.XLOOKUP(draft_picks[[#This Row],[veto_drafter_team_id]],drafter_teams[id],drafter_teams[name]))</f>
        <v/>
      </c>
      <c r="Q1875" t="s">
        <v>15497</v>
      </c>
      <c r="R1875" t="str">
        <f>IF(OR(ISBLANK(draft_picks[[#This Row],[veto_override_drafter_id]]),draft_picks[[#This Row],[veto_override_drafter_id]]=""),"",_xlfn.XLOOKUP(draft_picks[[#This Row],[veto_override_drafter_id]],drafters[id],drafters[name]))</f>
        <v/>
      </c>
      <c r="S1875" t="s">
        <v>15497</v>
      </c>
      <c r="T1875" t="str">
        <f>IF(OR(ISBLANK(draft_picks[[#This Row],[veto_override_team_id]]),draft_picks[[#This Row],[veto_override_team_id]]=""),"",_xlfn.XLOOKUP(draft_picks[[#This Row],[veto_override_team_id]],drafter_teams[id],drafter_teams[name]))</f>
        <v/>
      </c>
    </row>
    <row r="1876" spans="1:20" x14ac:dyDescent="0.25">
      <c r="A1876" t="s">
        <v>363</v>
      </c>
      <c r="B1876" t="str">
        <f>_xlfn.XLOOKUP(draft_picks[[#This Row],[draft_id]],drafts[id],drafts[title])</f>
        <v>M. Night Shyamalan Super Draft</v>
      </c>
      <c r="C1876" s="3">
        <v>4</v>
      </c>
      <c r="D1876">
        <f>IF(C1875&lt;draft_picks[[#This Row],[position]],1,IF(C1875&gt;draft_picks[[#This Row],[position]],D1875+1,IF(C1875=draft_picks[[#This Row],[position]],D1875+1)))</f>
        <v>15</v>
      </c>
      <c r="E1876" t="s">
        <v>5238</v>
      </c>
      <c r="F1876" t="str">
        <f>IF(ISBLANK(draft_picks[[#This Row],[movie_id]]),"",_xlfn.XLOOKUP(draft_picks[[#This Row],[movie_id]],drafts.movies[id],drafts.movies[movie_title]))</f>
        <v>The Village</v>
      </c>
      <c r="G1876" s="3" t="s">
        <v>991</v>
      </c>
      <c r="H1876" t="str">
        <f>IF(ISBLANK(draft_picks[[#This Row],[drafter_id]]),"",_xlfn.XLOOKUP(draft_picks[[#This Row],[drafter_id]],drafters[id],drafters[name]))</f>
        <v>Jonathan Baker</v>
      </c>
      <c r="J1876" t="str">
        <f>IF(ISBLANK(draft_picks[[#This Row],[drafter_team_id]]),"",_xlfn.XLOOKUP(draft_picks[[#This Row],[drafter_team_id]],drafter_teams[id],drafter_teams[name]))</f>
        <v/>
      </c>
      <c r="K1876" s="3" t="s">
        <v>15497</v>
      </c>
      <c r="L1876" t="s">
        <v>15497</v>
      </c>
      <c r="M1876" t="str">
        <f>IF(OR(ISBLANK(draft_picks[[#This Row],[veto_drafter_id]]),draft_picks[[#This Row],[veto_drafter_id]]=""),"",_xlfn.XLOOKUP(draft_picks[[#This Row],[veto_drafter_id]],drafters[id],drafters[name]))</f>
        <v/>
      </c>
      <c r="N1876" t="s">
        <v>15497</v>
      </c>
      <c r="O1876" t="str">
        <f>IF(OR(ISBLANK(draft_picks[[#This Row],[veto_drafter_team_id]]),draft_picks[[#This Row],[veto_drafter_team_id]]=""),"",_xlfn.XLOOKUP(draft_picks[[#This Row],[veto_drafter_team_id]],drafter_teams[id],drafter_teams[name]))</f>
        <v/>
      </c>
      <c r="Q1876" t="s">
        <v>15497</v>
      </c>
      <c r="R1876" t="str">
        <f>IF(OR(ISBLANK(draft_picks[[#This Row],[veto_override_drafter_id]]),draft_picks[[#This Row],[veto_override_drafter_id]]=""),"",_xlfn.XLOOKUP(draft_picks[[#This Row],[veto_override_drafter_id]],drafters[id],drafters[name]))</f>
        <v/>
      </c>
      <c r="S1876" t="s">
        <v>15497</v>
      </c>
      <c r="T1876" t="str">
        <f>IF(OR(ISBLANK(draft_picks[[#This Row],[veto_override_team_id]]),draft_picks[[#This Row],[veto_override_team_id]]=""),"",_xlfn.XLOOKUP(draft_picks[[#This Row],[veto_override_team_id]],drafter_teams[id],drafter_teams[name]))</f>
        <v/>
      </c>
    </row>
    <row r="1877" spans="1:20" x14ac:dyDescent="0.25">
      <c r="A1877" t="s">
        <v>363</v>
      </c>
      <c r="B1877" t="str">
        <f>_xlfn.XLOOKUP(draft_picks[[#This Row],[draft_id]],drafts[id],drafts[title])</f>
        <v>M. Night Shyamalan Super Draft</v>
      </c>
      <c r="C1877" s="3">
        <v>3</v>
      </c>
      <c r="D1877">
        <f>IF(C1876&lt;draft_picks[[#This Row],[position]],1,IF(C1876&gt;draft_picks[[#This Row],[position]],D1876+1,IF(C1876=draft_picks[[#This Row],[position]],D1876+1)))</f>
        <v>16</v>
      </c>
      <c r="E1877" t="s">
        <v>2703</v>
      </c>
      <c r="F1877" t="str">
        <f>IF(ISBLANK(draft_picks[[#This Row],[movie_id]]),"",_xlfn.XLOOKUP(draft_picks[[#This Row],[movie_id]],drafts.movies[id],drafts.movies[movie_title]))</f>
        <v>The Sixth Sense</v>
      </c>
      <c r="G1877" s="3" t="s">
        <v>1169</v>
      </c>
      <c r="H1877" t="str">
        <f>IF(ISBLANK(draft_picks[[#This Row],[drafter_id]]),"",_xlfn.XLOOKUP(draft_picks[[#This Row],[drafter_id]],drafters[id],drafters[name]))</f>
        <v>Bryan Woods</v>
      </c>
      <c r="J1877" t="str">
        <f>IF(ISBLANK(draft_picks[[#This Row],[drafter_team_id]]),"",_xlfn.XLOOKUP(draft_picks[[#This Row],[drafter_team_id]],drafter_teams[id],drafter_teams[name]))</f>
        <v/>
      </c>
      <c r="K1877" s="3" t="s">
        <v>15497</v>
      </c>
      <c r="L1877" t="s">
        <v>15497</v>
      </c>
      <c r="M1877" t="str">
        <f>IF(OR(ISBLANK(draft_picks[[#This Row],[veto_drafter_id]]),draft_picks[[#This Row],[veto_drafter_id]]=""),"",_xlfn.XLOOKUP(draft_picks[[#This Row],[veto_drafter_id]],drafters[id],drafters[name]))</f>
        <v/>
      </c>
      <c r="N1877" t="s">
        <v>15497</v>
      </c>
      <c r="O1877" t="str">
        <f>IF(OR(ISBLANK(draft_picks[[#This Row],[veto_drafter_team_id]]),draft_picks[[#This Row],[veto_drafter_team_id]]=""),"",_xlfn.XLOOKUP(draft_picks[[#This Row],[veto_drafter_team_id]],drafter_teams[id],drafter_teams[name]))</f>
        <v/>
      </c>
      <c r="Q1877" t="s">
        <v>15497</v>
      </c>
      <c r="R1877" t="str">
        <f>IF(OR(ISBLANK(draft_picks[[#This Row],[veto_override_drafter_id]]),draft_picks[[#This Row],[veto_override_drafter_id]]=""),"",_xlfn.XLOOKUP(draft_picks[[#This Row],[veto_override_drafter_id]],drafters[id],drafters[name]))</f>
        <v/>
      </c>
      <c r="S1877" t="s">
        <v>15497</v>
      </c>
      <c r="T1877" t="str">
        <f>IF(OR(ISBLANK(draft_picks[[#This Row],[veto_override_team_id]]),draft_picks[[#This Row],[veto_override_team_id]]=""),"",_xlfn.XLOOKUP(draft_picks[[#This Row],[veto_override_team_id]],drafter_teams[id],drafter_teams[name]))</f>
        <v/>
      </c>
    </row>
    <row r="1878" spans="1:20" x14ac:dyDescent="0.25">
      <c r="A1878" t="s">
        <v>363</v>
      </c>
      <c r="B1878" t="str">
        <f>_xlfn.XLOOKUP(draft_picks[[#This Row],[draft_id]],drafts[id],drafts[title])</f>
        <v>M. Night Shyamalan Super Draft</v>
      </c>
      <c r="C1878" s="3">
        <v>2</v>
      </c>
      <c r="D1878">
        <f>IF(C1877&lt;draft_picks[[#This Row],[position]],1,IF(C1877&gt;draft_picks[[#This Row],[position]],D1877+1,IF(C1877=draft_picks[[#This Row],[position]],D1877+1)))</f>
        <v>17</v>
      </c>
      <c r="E1878" t="s">
        <v>5495</v>
      </c>
      <c r="F1878" t="str">
        <f>IF(ISBLANK(draft_picks[[#This Row],[movie_id]]),"",_xlfn.XLOOKUP(draft_picks[[#This Row],[movie_id]],drafts.movies[id],drafts.movies[movie_title]))</f>
        <v>Signs</v>
      </c>
      <c r="G1878" s="3" t="s">
        <v>1160</v>
      </c>
      <c r="H1878" t="str">
        <f>IF(ISBLANK(draft_picks[[#This Row],[drafter_id]]),"",_xlfn.XLOOKUP(draft_picks[[#This Row],[drafter_id]],drafters[id],drafters[name]))</f>
        <v>Scott Beck</v>
      </c>
      <c r="J1878" t="str">
        <f>IF(ISBLANK(draft_picks[[#This Row],[drafter_team_id]]),"",_xlfn.XLOOKUP(draft_picks[[#This Row],[drafter_team_id]],drafter_teams[id],drafter_teams[name]))</f>
        <v/>
      </c>
      <c r="K1878" s="3" t="s">
        <v>15484</v>
      </c>
      <c r="L1878" t="s">
        <v>1131</v>
      </c>
      <c r="M1878" t="str">
        <f>IF(OR(ISBLANK(draft_picks[[#This Row],[veto_drafter_id]]),draft_picks[[#This Row],[veto_drafter_id]]=""),"",_xlfn.XLOOKUP(draft_picks[[#This Row],[veto_drafter_id]],drafters[id],drafters[name]))</f>
        <v>Josh Baker</v>
      </c>
      <c r="N1878" t="s">
        <v>15497</v>
      </c>
      <c r="O1878" t="str">
        <f>IF(OR(ISBLANK(draft_picks[[#This Row],[veto_drafter_team_id]]),draft_picks[[#This Row],[veto_drafter_team_id]]=""),"",_xlfn.XLOOKUP(draft_picks[[#This Row],[veto_drafter_team_id]],drafter_teams[id],drafter_teams[name]))</f>
        <v/>
      </c>
      <c r="P1878" t="b">
        <v>1</v>
      </c>
      <c r="Q1878" t="s">
        <v>1169</v>
      </c>
      <c r="R1878" t="str">
        <f>IF(OR(ISBLANK(draft_picks[[#This Row],[veto_override_drafter_id]]),draft_picks[[#This Row],[veto_override_drafter_id]]=""),"",_xlfn.XLOOKUP(draft_picks[[#This Row],[veto_override_drafter_id]],drafters[id],drafters[name]))</f>
        <v>Bryan Woods</v>
      </c>
      <c r="S1878" t="s">
        <v>15497</v>
      </c>
      <c r="T1878" t="str">
        <f>IF(OR(ISBLANK(draft_picks[[#This Row],[veto_override_team_id]]),draft_picks[[#This Row],[veto_override_team_id]]=""),"",_xlfn.XLOOKUP(draft_picks[[#This Row],[veto_override_team_id]],drafter_teams[id],drafter_teams[name]))</f>
        <v/>
      </c>
    </row>
    <row r="1879" spans="1:20" x14ac:dyDescent="0.25">
      <c r="A1879" t="s">
        <v>363</v>
      </c>
      <c r="B1879" t="str">
        <f>_xlfn.XLOOKUP(draft_picks[[#This Row],[draft_id]],drafts[id],drafts[title])</f>
        <v>M. Night Shyamalan Super Draft</v>
      </c>
      <c r="C1879" s="3">
        <v>1</v>
      </c>
      <c r="D1879">
        <f>IF(C1878&lt;draft_picks[[#This Row],[position]],1,IF(C1878&gt;draft_picks[[#This Row],[position]],D1878+1,IF(C1878=draft_picks[[#This Row],[position]],D1878+1)))</f>
        <v>18</v>
      </c>
      <c r="E1879" t="s">
        <v>8414</v>
      </c>
      <c r="F1879" t="str">
        <f>IF(ISBLANK(draft_picks[[#This Row],[movie_id]]),"",_xlfn.XLOOKUP(draft_picks[[#This Row],[movie_id]],drafts.movies[id],drafts.movies[movie_title]))</f>
        <v>Unbreakable</v>
      </c>
      <c r="G1879" s="3" t="s">
        <v>1131</v>
      </c>
      <c r="H1879" t="str">
        <f>IF(ISBLANK(draft_picks[[#This Row],[drafter_id]]),"",_xlfn.XLOOKUP(draft_picks[[#This Row],[drafter_id]],drafters[id],drafters[name]))</f>
        <v>Josh Baker</v>
      </c>
      <c r="J1879" t="str">
        <f>IF(ISBLANK(draft_picks[[#This Row],[drafter_team_id]]),"",_xlfn.XLOOKUP(draft_picks[[#This Row],[drafter_team_id]],drafter_teams[id],drafter_teams[name]))</f>
        <v/>
      </c>
      <c r="K1879" s="3" t="s">
        <v>15497</v>
      </c>
      <c r="L1879" t="s">
        <v>15497</v>
      </c>
      <c r="M1879" t="str">
        <f>IF(OR(ISBLANK(draft_picks[[#This Row],[veto_drafter_id]]),draft_picks[[#This Row],[veto_drafter_id]]=""),"",_xlfn.XLOOKUP(draft_picks[[#This Row],[veto_drafter_id]],drafters[id],drafters[name]))</f>
        <v/>
      </c>
      <c r="N1879" t="s">
        <v>15497</v>
      </c>
      <c r="O1879" t="str">
        <f>IF(OR(ISBLANK(draft_picks[[#This Row],[veto_drafter_team_id]]),draft_picks[[#This Row],[veto_drafter_team_id]]=""),"",_xlfn.XLOOKUP(draft_picks[[#This Row],[veto_drafter_team_id]],drafter_teams[id],drafter_teams[name]))</f>
        <v/>
      </c>
      <c r="Q1879" t="s">
        <v>15497</v>
      </c>
      <c r="R1879" t="str">
        <f>IF(OR(ISBLANK(draft_picks[[#This Row],[veto_override_drafter_id]]),draft_picks[[#This Row],[veto_override_drafter_id]]=""),"",_xlfn.XLOOKUP(draft_picks[[#This Row],[veto_override_drafter_id]],drafters[id],drafters[name]))</f>
        <v/>
      </c>
      <c r="S1879" t="s">
        <v>15497</v>
      </c>
      <c r="T1879" t="str">
        <f>IF(OR(ISBLANK(draft_picks[[#This Row],[veto_override_team_id]]),draft_picks[[#This Row],[veto_override_team_id]]=""),"",_xlfn.XLOOKUP(draft_picks[[#This Row],[veto_override_team_id]],drafter_teams[id],drafter_teams[name]))</f>
        <v/>
      </c>
    </row>
    <row r="1880" spans="1:20" x14ac:dyDescent="0.25">
      <c r="A1880" t="s">
        <v>308</v>
      </c>
      <c r="B1880" t="str">
        <f>_xlfn.XLOOKUP(draft_picks[[#This Row],[draft_id]],drafts[id],drafts[title])</f>
        <v>Orson Welles</v>
      </c>
      <c r="C1880" s="3">
        <v>7</v>
      </c>
      <c r="D1880">
        <f>IF(C1879&lt;draft_picks[[#This Row],[position]],1,IF(C1879&gt;draft_picks[[#This Row],[position]],D1879+1,IF(C1879=draft_picks[[#This Row],[position]],D1879+1)))</f>
        <v>1</v>
      </c>
      <c r="E1880" t="s">
        <v>3053</v>
      </c>
      <c r="F1880" t="str">
        <f>IF(ISBLANK(draft_picks[[#This Row],[movie_id]]),"",_xlfn.XLOOKUP(draft_picks[[#This Row],[movie_id]],drafts.movies[id],drafts.movies[movie_title]))</f>
        <v>The Immortal Story</v>
      </c>
      <c r="G1880" s="3" t="s">
        <v>1177</v>
      </c>
      <c r="H1880" t="str">
        <f>IF(ISBLANK(draft_picks[[#This Row],[drafter_id]]),"",_xlfn.XLOOKUP(draft_picks[[#This Row],[drafter_id]],drafters[id],drafters[name]))</f>
        <v>Darren Franich</v>
      </c>
      <c r="J1880" t="str">
        <f>IF(ISBLANK(draft_picks[[#This Row],[drafter_team_id]]),"",_xlfn.XLOOKUP(draft_picks[[#This Row],[drafter_team_id]],drafter_teams[id],drafter_teams[name]))</f>
        <v/>
      </c>
      <c r="K1880" s="3" t="s">
        <v>15497</v>
      </c>
      <c r="L1880" t="s">
        <v>15497</v>
      </c>
      <c r="M1880" t="str">
        <f>IF(OR(ISBLANK(draft_picks[[#This Row],[veto_drafter_id]]),draft_picks[[#This Row],[veto_drafter_id]]=""),"",_xlfn.XLOOKUP(draft_picks[[#This Row],[veto_drafter_id]],drafters[id],drafters[name]))</f>
        <v/>
      </c>
      <c r="N1880" t="s">
        <v>15497</v>
      </c>
      <c r="O1880" t="str">
        <f>IF(OR(ISBLANK(draft_picks[[#This Row],[veto_drafter_team_id]]),draft_picks[[#This Row],[veto_drafter_team_id]]=""),"",_xlfn.XLOOKUP(draft_picks[[#This Row],[veto_drafter_team_id]],drafter_teams[id],drafter_teams[name]))</f>
        <v/>
      </c>
      <c r="Q1880" t="s">
        <v>15497</v>
      </c>
      <c r="R1880" t="str">
        <f>IF(OR(ISBLANK(draft_picks[[#This Row],[veto_override_drafter_id]]),draft_picks[[#This Row],[veto_override_drafter_id]]=""),"",_xlfn.XLOOKUP(draft_picks[[#This Row],[veto_override_drafter_id]],drafters[id],drafters[name]))</f>
        <v/>
      </c>
      <c r="S1880" t="s">
        <v>15497</v>
      </c>
      <c r="T1880" t="str">
        <f>IF(OR(ISBLANK(draft_picks[[#This Row],[veto_override_team_id]]),draft_picks[[#This Row],[veto_override_team_id]]=""),"",_xlfn.XLOOKUP(draft_picks[[#This Row],[veto_override_team_id]],drafter_teams[id],drafter_teams[name]))</f>
        <v/>
      </c>
    </row>
    <row r="1881" spans="1:20" x14ac:dyDescent="0.25">
      <c r="A1881" t="s">
        <v>308</v>
      </c>
      <c r="B1881" t="str">
        <f>_xlfn.XLOOKUP(draft_picks[[#This Row],[draft_id]],drafts[id],drafts[title])</f>
        <v>Orson Welles</v>
      </c>
      <c r="C1881" s="3">
        <v>6</v>
      </c>
      <c r="D1881">
        <f>IF(C1880&lt;draft_picks[[#This Row],[position]],1,IF(C1880&gt;draft_picks[[#This Row],[position]],D1880+1,IF(C1880=draft_picks[[#This Row],[position]],D1880+1)))</f>
        <v>2</v>
      </c>
      <c r="E1881" t="s">
        <v>2505</v>
      </c>
      <c r="F1881" t="str">
        <f>IF(ISBLANK(draft_picks[[#This Row],[movie_id]]),"",_xlfn.XLOOKUP(draft_picks[[#This Row],[movie_id]],drafts.movies[id],drafts.movies[movie_title]))</f>
        <v>The Lady from Shanghai</v>
      </c>
      <c r="G1881" s="3" t="s">
        <v>1177</v>
      </c>
      <c r="H1881" t="str">
        <f>IF(ISBLANK(draft_picks[[#This Row],[drafter_id]]),"",_xlfn.XLOOKUP(draft_picks[[#This Row],[drafter_id]],drafters[id],drafters[name]))</f>
        <v>Darren Franich</v>
      </c>
      <c r="J1881" t="str">
        <f>IF(ISBLANK(draft_picks[[#This Row],[drafter_team_id]]),"",_xlfn.XLOOKUP(draft_picks[[#This Row],[drafter_team_id]],drafter_teams[id],drafter_teams[name]))</f>
        <v/>
      </c>
      <c r="K1881" s="3" t="s">
        <v>15497</v>
      </c>
      <c r="L1881" t="s">
        <v>15497</v>
      </c>
      <c r="M1881" t="str">
        <f>IF(OR(ISBLANK(draft_picks[[#This Row],[veto_drafter_id]]),draft_picks[[#This Row],[veto_drafter_id]]=""),"",_xlfn.XLOOKUP(draft_picks[[#This Row],[veto_drafter_id]],drafters[id],drafters[name]))</f>
        <v/>
      </c>
      <c r="N1881" t="s">
        <v>15497</v>
      </c>
      <c r="O1881" t="str">
        <f>IF(OR(ISBLANK(draft_picks[[#This Row],[veto_drafter_team_id]]),draft_picks[[#This Row],[veto_drafter_team_id]]=""),"",_xlfn.XLOOKUP(draft_picks[[#This Row],[veto_drafter_team_id]],drafter_teams[id],drafter_teams[name]))</f>
        <v/>
      </c>
      <c r="Q1881" t="s">
        <v>15497</v>
      </c>
      <c r="R1881" t="str">
        <f>IF(OR(ISBLANK(draft_picks[[#This Row],[veto_override_drafter_id]]),draft_picks[[#This Row],[veto_override_drafter_id]]=""),"",_xlfn.XLOOKUP(draft_picks[[#This Row],[veto_override_drafter_id]],drafters[id],drafters[name]))</f>
        <v/>
      </c>
      <c r="S1881" t="s">
        <v>15497</v>
      </c>
      <c r="T1881" t="str">
        <f>IF(OR(ISBLANK(draft_picks[[#This Row],[veto_override_team_id]]),draft_picks[[#This Row],[veto_override_team_id]]=""),"",_xlfn.XLOOKUP(draft_picks[[#This Row],[veto_override_team_id]],drafter_teams[id],drafter_teams[name]))</f>
        <v/>
      </c>
    </row>
    <row r="1882" spans="1:20" x14ac:dyDescent="0.25">
      <c r="A1882" t="s">
        <v>308</v>
      </c>
      <c r="B1882" t="str">
        <f>_xlfn.XLOOKUP(draft_picks[[#This Row],[draft_id]],drafts[id],drafts[title])</f>
        <v>Orson Welles</v>
      </c>
      <c r="C1882" s="3">
        <v>5</v>
      </c>
      <c r="D1882">
        <f>IF(C1881&lt;draft_picks[[#This Row],[position]],1,IF(C1881&gt;draft_picks[[#This Row],[position]],D1881+1,IF(C1881=draft_picks[[#This Row],[position]],D1881+1)))</f>
        <v>3</v>
      </c>
      <c r="E1882" t="s">
        <v>1499</v>
      </c>
      <c r="F1882" t="str">
        <f>IF(ISBLANK(draft_picks[[#This Row],[movie_id]]),"",_xlfn.XLOOKUP(draft_picks[[#This Row],[movie_id]],drafts.movies[id],drafts.movies[movie_title]))</f>
        <v>The Magnificent Ambersons</v>
      </c>
      <c r="G1882" s="3" t="s">
        <v>789</v>
      </c>
      <c r="H1882" t="str">
        <f>IF(ISBLANK(draft_picks[[#This Row],[drafter_id]]),"",_xlfn.XLOOKUP(draft_picks[[#This Row],[drafter_id]],drafters[id],drafters[name]))</f>
        <v>Bryan Cogman</v>
      </c>
      <c r="J1882" t="str">
        <f>IF(ISBLANK(draft_picks[[#This Row],[drafter_team_id]]),"",_xlfn.XLOOKUP(draft_picks[[#This Row],[drafter_team_id]],drafter_teams[id],drafter_teams[name]))</f>
        <v/>
      </c>
      <c r="K1882" s="3" t="s">
        <v>15497</v>
      </c>
      <c r="L1882" t="s">
        <v>15497</v>
      </c>
      <c r="M1882" t="str">
        <f>IF(OR(ISBLANK(draft_picks[[#This Row],[veto_drafter_id]]),draft_picks[[#This Row],[veto_drafter_id]]=""),"",_xlfn.XLOOKUP(draft_picks[[#This Row],[veto_drafter_id]],drafters[id],drafters[name]))</f>
        <v/>
      </c>
      <c r="N1882" t="s">
        <v>15497</v>
      </c>
      <c r="O1882" t="str">
        <f>IF(OR(ISBLANK(draft_picks[[#This Row],[veto_drafter_team_id]]),draft_picks[[#This Row],[veto_drafter_team_id]]=""),"",_xlfn.XLOOKUP(draft_picks[[#This Row],[veto_drafter_team_id]],drafter_teams[id],drafter_teams[name]))</f>
        <v/>
      </c>
      <c r="Q1882" t="s">
        <v>15497</v>
      </c>
      <c r="R1882" t="str">
        <f>IF(OR(ISBLANK(draft_picks[[#This Row],[veto_override_drafter_id]]),draft_picks[[#This Row],[veto_override_drafter_id]]=""),"",_xlfn.XLOOKUP(draft_picks[[#This Row],[veto_override_drafter_id]],drafters[id],drafters[name]))</f>
        <v/>
      </c>
      <c r="S1882" t="s">
        <v>15497</v>
      </c>
      <c r="T1882" t="str">
        <f>IF(OR(ISBLANK(draft_picks[[#This Row],[veto_override_team_id]]),draft_picks[[#This Row],[veto_override_team_id]]=""),"",_xlfn.XLOOKUP(draft_picks[[#This Row],[veto_override_team_id]],drafter_teams[id],drafter_teams[name]))</f>
        <v/>
      </c>
    </row>
    <row r="1883" spans="1:20" x14ac:dyDescent="0.25">
      <c r="A1883" t="s">
        <v>308</v>
      </c>
      <c r="B1883" t="str">
        <f>_xlfn.XLOOKUP(draft_picks[[#This Row],[draft_id]],drafts[id],drafts[title])</f>
        <v>Orson Welles</v>
      </c>
      <c r="C1883" s="3">
        <v>4</v>
      </c>
      <c r="D1883">
        <f>IF(C1882&lt;draft_picks[[#This Row],[position]],1,IF(C1882&gt;draft_picks[[#This Row],[position]],D1882+1,IF(C1882=draft_picks[[#This Row],[position]],D1882+1)))</f>
        <v>4</v>
      </c>
      <c r="E1883" t="s">
        <v>3633</v>
      </c>
      <c r="F1883" t="str">
        <f>IF(ISBLANK(draft_picks[[#This Row],[movie_id]]),"",_xlfn.XLOOKUP(draft_picks[[#This Row],[movie_id]],drafts.movies[id],drafts.movies[movie_title]))</f>
        <v>Othello</v>
      </c>
      <c r="G1883" s="3" t="s">
        <v>1177</v>
      </c>
      <c r="H1883" t="str">
        <f>IF(ISBLANK(draft_picks[[#This Row],[drafter_id]]),"",_xlfn.XLOOKUP(draft_picks[[#This Row],[drafter_id]],drafters[id],drafters[name]))</f>
        <v>Darren Franich</v>
      </c>
      <c r="J1883" t="str">
        <f>IF(ISBLANK(draft_picks[[#This Row],[drafter_team_id]]),"",_xlfn.XLOOKUP(draft_picks[[#This Row],[drafter_team_id]],drafter_teams[id],drafter_teams[name]))</f>
        <v/>
      </c>
      <c r="K1883" s="3" t="s">
        <v>15484</v>
      </c>
      <c r="L1883" t="s">
        <v>789</v>
      </c>
      <c r="M1883" t="str">
        <f>IF(OR(ISBLANK(draft_picks[[#This Row],[veto_drafter_id]]),draft_picks[[#This Row],[veto_drafter_id]]=""),"",_xlfn.XLOOKUP(draft_picks[[#This Row],[veto_drafter_id]],drafters[id],drafters[name]))</f>
        <v>Bryan Cogman</v>
      </c>
      <c r="N1883" t="s">
        <v>15497</v>
      </c>
      <c r="O1883" t="str">
        <f>IF(OR(ISBLANK(draft_picks[[#This Row],[veto_drafter_team_id]]),draft_picks[[#This Row],[veto_drafter_team_id]]=""),"",_xlfn.XLOOKUP(draft_picks[[#This Row],[veto_drafter_team_id]],drafter_teams[id],drafter_teams[name]))</f>
        <v/>
      </c>
      <c r="Q1883" t="s">
        <v>15497</v>
      </c>
      <c r="R1883" t="str">
        <f>IF(OR(ISBLANK(draft_picks[[#This Row],[veto_override_drafter_id]]),draft_picks[[#This Row],[veto_override_drafter_id]]=""),"",_xlfn.XLOOKUP(draft_picks[[#This Row],[veto_override_drafter_id]],drafters[id],drafters[name]))</f>
        <v/>
      </c>
      <c r="S1883" t="s">
        <v>15497</v>
      </c>
      <c r="T1883" t="str">
        <f>IF(OR(ISBLANK(draft_picks[[#This Row],[veto_override_team_id]]),draft_picks[[#This Row],[veto_override_team_id]]=""),"",_xlfn.XLOOKUP(draft_picks[[#This Row],[veto_override_team_id]],drafter_teams[id],drafter_teams[name]))</f>
        <v/>
      </c>
    </row>
    <row r="1884" spans="1:20" x14ac:dyDescent="0.25">
      <c r="A1884" t="s">
        <v>308</v>
      </c>
      <c r="B1884" t="str">
        <f>_xlfn.XLOOKUP(draft_picks[[#This Row],[draft_id]],drafts[id],drafts[title])</f>
        <v>Orson Welles</v>
      </c>
      <c r="C1884" s="3">
        <v>4</v>
      </c>
      <c r="D1884">
        <f>IF(C1883&lt;draft_picks[[#This Row],[position]],1,IF(C1883&gt;draft_picks[[#This Row],[position]],D1883+1,IF(C1883=draft_picks[[#This Row],[position]],D1883+1)))</f>
        <v>5</v>
      </c>
      <c r="E1884" t="s">
        <v>2988</v>
      </c>
      <c r="F1884" t="str">
        <f>IF(ISBLANK(draft_picks[[#This Row],[movie_id]]),"",_xlfn.XLOOKUP(draft_picks[[#This Row],[movie_id]],drafts.movies[id],drafts.movies[movie_title]))</f>
        <v>F for Fake</v>
      </c>
      <c r="G1884" s="3" t="s">
        <v>1177</v>
      </c>
      <c r="H1884" t="str">
        <f>IF(ISBLANK(draft_picks[[#This Row],[drafter_id]]),"",_xlfn.XLOOKUP(draft_picks[[#This Row],[drafter_id]],drafters[id],drafters[name]))</f>
        <v>Darren Franich</v>
      </c>
      <c r="J1884" t="str">
        <f>IF(ISBLANK(draft_picks[[#This Row],[drafter_team_id]]),"",_xlfn.XLOOKUP(draft_picks[[#This Row],[drafter_team_id]],drafter_teams[id],drafter_teams[name]))</f>
        <v/>
      </c>
      <c r="K1884" s="3" t="s">
        <v>15497</v>
      </c>
      <c r="L1884" t="s">
        <v>15497</v>
      </c>
      <c r="M1884" t="str">
        <f>IF(OR(ISBLANK(draft_picks[[#This Row],[veto_drafter_id]]),draft_picks[[#This Row],[veto_drafter_id]]=""),"",_xlfn.XLOOKUP(draft_picks[[#This Row],[veto_drafter_id]],drafters[id],drafters[name]))</f>
        <v/>
      </c>
      <c r="N1884" t="s">
        <v>15497</v>
      </c>
      <c r="O1884" t="str">
        <f>IF(OR(ISBLANK(draft_picks[[#This Row],[veto_drafter_team_id]]),draft_picks[[#This Row],[veto_drafter_team_id]]=""),"",_xlfn.XLOOKUP(draft_picks[[#This Row],[veto_drafter_team_id]],drafter_teams[id],drafter_teams[name]))</f>
        <v/>
      </c>
      <c r="Q1884" t="s">
        <v>15497</v>
      </c>
      <c r="R1884" t="str">
        <f>IF(OR(ISBLANK(draft_picks[[#This Row],[veto_override_drafter_id]]),draft_picks[[#This Row],[veto_override_drafter_id]]=""),"",_xlfn.XLOOKUP(draft_picks[[#This Row],[veto_override_drafter_id]],drafters[id],drafters[name]))</f>
        <v/>
      </c>
      <c r="S1884" t="s">
        <v>15497</v>
      </c>
      <c r="T1884" t="str">
        <f>IF(OR(ISBLANK(draft_picks[[#This Row],[veto_override_team_id]]),draft_picks[[#This Row],[veto_override_team_id]]=""),"",_xlfn.XLOOKUP(draft_picks[[#This Row],[veto_override_team_id]],drafter_teams[id],drafter_teams[name]))</f>
        <v/>
      </c>
    </row>
    <row r="1885" spans="1:20" x14ac:dyDescent="0.25">
      <c r="A1885" t="s">
        <v>308</v>
      </c>
      <c r="B1885" t="str">
        <f>_xlfn.XLOOKUP(draft_picks[[#This Row],[draft_id]],drafts[id],drafts[title])</f>
        <v>Orson Welles</v>
      </c>
      <c r="C1885" s="3">
        <v>3</v>
      </c>
      <c r="D1885">
        <f>IF(C1884&lt;draft_picks[[#This Row],[position]],1,IF(C1884&gt;draft_picks[[#This Row],[position]],D1884+1,IF(C1884=draft_picks[[#This Row],[position]],D1884+1)))</f>
        <v>6</v>
      </c>
      <c r="E1885" t="s">
        <v>5046</v>
      </c>
      <c r="F1885" t="str">
        <f>IF(ISBLANK(draft_picks[[#This Row],[movie_id]]),"",_xlfn.XLOOKUP(draft_picks[[#This Row],[movie_id]],drafts.movies[id],drafts.movies[movie_title]))</f>
        <v>Touch of Evil</v>
      </c>
      <c r="G1885" s="3" t="s">
        <v>789</v>
      </c>
      <c r="H1885" t="str">
        <f>IF(ISBLANK(draft_picks[[#This Row],[drafter_id]]),"",_xlfn.XLOOKUP(draft_picks[[#This Row],[drafter_id]],drafters[id],drafters[name]))</f>
        <v>Bryan Cogman</v>
      </c>
      <c r="J1885" t="str">
        <f>IF(ISBLANK(draft_picks[[#This Row],[drafter_team_id]]),"",_xlfn.XLOOKUP(draft_picks[[#This Row],[drafter_team_id]],drafter_teams[id],drafter_teams[name]))</f>
        <v/>
      </c>
      <c r="K1885" s="3" t="s">
        <v>15497</v>
      </c>
      <c r="L1885" t="s">
        <v>15497</v>
      </c>
      <c r="M1885" t="str">
        <f>IF(OR(ISBLANK(draft_picks[[#This Row],[veto_drafter_id]]),draft_picks[[#This Row],[veto_drafter_id]]=""),"",_xlfn.XLOOKUP(draft_picks[[#This Row],[veto_drafter_id]],drafters[id],drafters[name]))</f>
        <v/>
      </c>
      <c r="N1885" t="s">
        <v>15497</v>
      </c>
      <c r="O1885" t="str">
        <f>IF(OR(ISBLANK(draft_picks[[#This Row],[veto_drafter_team_id]]),draft_picks[[#This Row],[veto_drafter_team_id]]=""),"",_xlfn.XLOOKUP(draft_picks[[#This Row],[veto_drafter_team_id]],drafter_teams[id],drafter_teams[name]))</f>
        <v/>
      </c>
      <c r="Q1885" t="s">
        <v>15497</v>
      </c>
      <c r="R1885" t="str">
        <f>IF(OR(ISBLANK(draft_picks[[#This Row],[veto_override_drafter_id]]),draft_picks[[#This Row],[veto_override_drafter_id]]=""),"",_xlfn.XLOOKUP(draft_picks[[#This Row],[veto_override_drafter_id]],drafters[id],drafters[name]))</f>
        <v/>
      </c>
      <c r="S1885" t="s">
        <v>15497</v>
      </c>
      <c r="T1885" t="str">
        <f>IF(OR(ISBLANK(draft_picks[[#This Row],[veto_override_team_id]]),draft_picks[[#This Row],[veto_override_team_id]]=""),"",_xlfn.XLOOKUP(draft_picks[[#This Row],[veto_override_team_id]],drafter_teams[id],drafter_teams[name]))</f>
        <v/>
      </c>
    </row>
    <row r="1886" spans="1:20" x14ac:dyDescent="0.25">
      <c r="A1886" t="s">
        <v>308</v>
      </c>
      <c r="B1886" t="str">
        <f>_xlfn.XLOOKUP(draft_picks[[#This Row],[draft_id]],drafts[id],drafts[title])</f>
        <v>Orson Welles</v>
      </c>
      <c r="C1886" s="3">
        <v>2</v>
      </c>
      <c r="D1886">
        <f>IF(C1885&lt;draft_picks[[#This Row],[position]],1,IF(C1885&gt;draft_picks[[#This Row],[position]],D1885+1,IF(C1885=draft_picks[[#This Row],[position]],D1885+1)))</f>
        <v>7</v>
      </c>
      <c r="E1886" t="s">
        <v>5585</v>
      </c>
      <c r="F1886" t="str">
        <f>IF(ISBLANK(draft_picks[[#This Row],[movie_id]]),"",_xlfn.XLOOKUP(draft_picks[[#This Row],[movie_id]],drafts.movies[id],drafts.movies[movie_title]))</f>
        <v>Chimes at Midnight</v>
      </c>
      <c r="G1886" s="3" t="s">
        <v>1177</v>
      </c>
      <c r="H1886" t="str">
        <f>IF(ISBLANK(draft_picks[[#This Row],[drafter_id]]),"",_xlfn.XLOOKUP(draft_picks[[#This Row],[drafter_id]],drafters[id],drafters[name]))</f>
        <v>Darren Franich</v>
      </c>
      <c r="J1886" t="str">
        <f>IF(ISBLANK(draft_picks[[#This Row],[drafter_team_id]]),"",_xlfn.XLOOKUP(draft_picks[[#This Row],[drafter_team_id]],drafter_teams[id],drafter_teams[name]))</f>
        <v/>
      </c>
      <c r="K1886" s="3" t="s">
        <v>15497</v>
      </c>
      <c r="L1886" t="s">
        <v>15497</v>
      </c>
      <c r="M1886" t="str">
        <f>IF(OR(ISBLANK(draft_picks[[#This Row],[veto_drafter_id]]),draft_picks[[#This Row],[veto_drafter_id]]=""),"",_xlfn.XLOOKUP(draft_picks[[#This Row],[veto_drafter_id]],drafters[id],drafters[name]))</f>
        <v/>
      </c>
      <c r="N1886" t="s">
        <v>15497</v>
      </c>
      <c r="O1886" t="str">
        <f>IF(OR(ISBLANK(draft_picks[[#This Row],[veto_drafter_team_id]]),draft_picks[[#This Row],[veto_drafter_team_id]]=""),"",_xlfn.XLOOKUP(draft_picks[[#This Row],[veto_drafter_team_id]],drafter_teams[id],drafter_teams[name]))</f>
        <v/>
      </c>
      <c r="Q1886" t="s">
        <v>15497</v>
      </c>
      <c r="R1886" t="str">
        <f>IF(OR(ISBLANK(draft_picks[[#This Row],[veto_override_drafter_id]]),draft_picks[[#This Row],[veto_override_drafter_id]]=""),"",_xlfn.XLOOKUP(draft_picks[[#This Row],[veto_override_drafter_id]],drafters[id],drafters[name]))</f>
        <v/>
      </c>
      <c r="S1886" t="s">
        <v>15497</v>
      </c>
      <c r="T1886" t="str">
        <f>IF(OR(ISBLANK(draft_picks[[#This Row],[veto_override_team_id]]),draft_picks[[#This Row],[veto_override_team_id]]=""),"",_xlfn.XLOOKUP(draft_picks[[#This Row],[veto_override_team_id]],drafter_teams[id],drafter_teams[name]))</f>
        <v/>
      </c>
    </row>
    <row r="1887" spans="1:20" x14ac:dyDescent="0.25">
      <c r="A1887" t="s">
        <v>308</v>
      </c>
      <c r="B1887" t="str">
        <f>_xlfn.XLOOKUP(draft_picks[[#This Row],[draft_id]],drafts[id],drafts[title])</f>
        <v>Orson Welles</v>
      </c>
      <c r="C1887" s="3">
        <v>1</v>
      </c>
      <c r="D1887">
        <f>IF(C1886&lt;draft_picks[[#This Row],[position]],1,IF(C1886&gt;draft_picks[[#This Row],[position]],D1886+1,IF(C1886=draft_picks[[#This Row],[position]],D1886+1)))</f>
        <v>8</v>
      </c>
      <c r="E1887" t="s">
        <v>3112</v>
      </c>
      <c r="F1887" t="str">
        <f>IF(ISBLANK(draft_picks[[#This Row],[movie_id]]),"",_xlfn.XLOOKUP(draft_picks[[#This Row],[movie_id]],drafts.movies[id],drafts.movies[movie_title]))</f>
        <v>Citizen Kane</v>
      </c>
      <c r="G1887" s="3" t="s">
        <v>789</v>
      </c>
      <c r="H1887" t="str">
        <f>IF(ISBLANK(draft_picks[[#This Row],[drafter_id]]),"",_xlfn.XLOOKUP(draft_picks[[#This Row],[drafter_id]],drafters[id],drafters[name]))</f>
        <v>Bryan Cogman</v>
      </c>
      <c r="J1887" t="str">
        <f>IF(ISBLANK(draft_picks[[#This Row],[drafter_team_id]]),"",_xlfn.XLOOKUP(draft_picks[[#This Row],[drafter_team_id]],drafter_teams[id],drafter_teams[name]))</f>
        <v/>
      </c>
      <c r="K1887" s="3" t="s">
        <v>15497</v>
      </c>
      <c r="L1887" t="s">
        <v>15497</v>
      </c>
      <c r="M1887" t="str">
        <f>IF(OR(ISBLANK(draft_picks[[#This Row],[veto_drafter_id]]),draft_picks[[#This Row],[veto_drafter_id]]=""),"",_xlfn.XLOOKUP(draft_picks[[#This Row],[veto_drafter_id]],drafters[id],drafters[name]))</f>
        <v/>
      </c>
      <c r="N1887" t="s">
        <v>15497</v>
      </c>
      <c r="O1887" t="str">
        <f>IF(OR(ISBLANK(draft_picks[[#This Row],[veto_drafter_team_id]]),draft_picks[[#This Row],[veto_drafter_team_id]]=""),"",_xlfn.XLOOKUP(draft_picks[[#This Row],[veto_drafter_team_id]],drafter_teams[id],drafter_teams[name]))</f>
        <v/>
      </c>
      <c r="Q1887" t="s">
        <v>15497</v>
      </c>
      <c r="R1887" t="str">
        <f>IF(OR(ISBLANK(draft_picks[[#This Row],[veto_override_drafter_id]]),draft_picks[[#This Row],[veto_override_drafter_id]]=""),"",_xlfn.XLOOKUP(draft_picks[[#This Row],[veto_override_drafter_id]],drafters[id],drafters[name]))</f>
        <v/>
      </c>
      <c r="S1887" t="s">
        <v>15497</v>
      </c>
      <c r="T1887" t="str">
        <f>IF(OR(ISBLANK(draft_picks[[#This Row],[veto_override_team_id]]),draft_picks[[#This Row],[veto_override_team_id]]=""),"",_xlfn.XLOOKUP(draft_picks[[#This Row],[veto_override_team_id]],drafter_teams[id],drafter_teams[name]))</f>
        <v/>
      </c>
    </row>
    <row r="1888" spans="1:20" x14ac:dyDescent="0.25">
      <c r="A1888" t="s">
        <v>298</v>
      </c>
      <c r="B1888" t="str">
        <f>_xlfn.XLOOKUP(draft_picks[[#This Row],[draft_id]],drafts[id],drafts[title])</f>
        <v>Space Horror</v>
      </c>
      <c r="C1888" s="3">
        <v>7</v>
      </c>
      <c r="D1888">
        <f>IF(C1887&lt;draft_picks[[#This Row],[position]],1,IF(C1887&gt;draft_picks[[#This Row],[position]],D1887+1,IF(C1887=draft_picks[[#This Row],[position]],D1887+1)))</f>
        <v>1</v>
      </c>
      <c r="E1888" t="s">
        <v>6159</v>
      </c>
      <c r="F1888" t="str">
        <f>IF(ISBLANK(draft_picks[[#This Row],[movie_id]]),"",_xlfn.XLOOKUP(draft_picks[[#This Row],[movie_id]],drafts.movies[id],drafts.movies[movie_title]))</f>
        <v>Jason X</v>
      </c>
      <c r="G1888" s="3" t="s">
        <v>969</v>
      </c>
      <c r="H1888" t="str">
        <f>IF(ISBLANK(draft_picks[[#This Row],[drafter_id]]),"",_xlfn.XLOOKUP(draft_picks[[#This Row],[drafter_id]],drafters[id],drafters[name]))</f>
        <v>Graham Skipper</v>
      </c>
      <c r="J1888" t="str">
        <f>IF(ISBLANK(draft_picks[[#This Row],[drafter_team_id]]),"",_xlfn.XLOOKUP(draft_picks[[#This Row],[drafter_team_id]],drafter_teams[id],drafter_teams[name]))</f>
        <v/>
      </c>
      <c r="K1888" s="3" t="s">
        <v>15497</v>
      </c>
      <c r="L1888" t="s">
        <v>15497</v>
      </c>
      <c r="M1888" t="str">
        <f>IF(OR(ISBLANK(draft_picks[[#This Row],[veto_drafter_id]]),draft_picks[[#This Row],[veto_drafter_id]]=""),"",_xlfn.XLOOKUP(draft_picks[[#This Row],[veto_drafter_id]],drafters[id],drafters[name]))</f>
        <v/>
      </c>
      <c r="N1888" t="s">
        <v>15497</v>
      </c>
      <c r="O1888" t="str">
        <f>IF(OR(ISBLANK(draft_picks[[#This Row],[veto_drafter_team_id]]),draft_picks[[#This Row],[veto_drafter_team_id]]=""),"",_xlfn.XLOOKUP(draft_picks[[#This Row],[veto_drafter_team_id]],drafter_teams[id],drafter_teams[name]))</f>
        <v/>
      </c>
      <c r="Q1888" t="s">
        <v>15497</v>
      </c>
      <c r="R1888" t="str">
        <f>IF(OR(ISBLANK(draft_picks[[#This Row],[veto_override_drafter_id]]),draft_picks[[#This Row],[veto_override_drafter_id]]=""),"",_xlfn.XLOOKUP(draft_picks[[#This Row],[veto_override_drafter_id]],drafters[id],drafters[name]))</f>
        <v/>
      </c>
      <c r="S1888" t="s">
        <v>15497</v>
      </c>
      <c r="T1888" t="str">
        <f>IF(OR(ISBLANK(draft_picks[[#This Row],[veto_override_team_id]]),draft_picks[[#This Row],[veto_override_team_id]]=""),"",_xlfn.XLOOKUP(draft_picks[[#This Row],[veto_override_team_id]],drafter_teams[id],drafter_teams[name]))</f>
        <v/>
      </c>
    </row>
    <row r="1889" spans="1:20" x14ac:dyDescent="0.25">
      <c r="A1889" t="s">
        <v>298</v>
      </c>
      <c r="B1889" t="str">
        <f>_xlfn.XLOOKUP(draft_picks[[#This Row],[draft_id]],drafts[id],drafts[title])</f>
        <v>Space Horror</v>
      </c>
      <c r="C1889" s="3">
        <v>6</v>
      </c>
      <c r="D1889">
        <f>IF(C1888&lt;draft_picks[[#This Row],[position]],1,IF(C1888&gt;draft_picks[[#This Row],[position]],D1888+1,IF(C1888=draft_picks[[#This Row],[position]],D1888+1)))</f>
        <v>2</v>
      </c>
      <c r="E1889" t="s">
        <v>5970</v>
      </c>
      <c r="F1889" t="str">
        <f>IF(ISBLANK(draft_picks[[#This Row],[movie_id]]),"",_xlfn.XLOOKUP(draft_picks[[#This Row],[movie_id]],drafts.movies[id],drafts.movies[movie_title]))</f>
        <v>Aniara</v>
      </c>
      <c r="G1889" s="3" t="s">
        <v>969</v>
      </c>
      <c r="H1889" t="str">
        <f>IF(ISBLANK(draft_picks[[#This Row],[drafter_id]]),"",_xlfn.XLOOKUP(draft_picks[[#This Row],[drafter_id]],drafters[id],drafters[name]))</f>
        <v>Graham Skipper</v>
      </c>
      <c r="J1889" t="str">
        <f>IF(ISBLANK(draft_picks[[#This Row],[drafter_team_id]]),"",_xlfn.XLOOKUP(draft_picks[[#This Row],[drafter_team_id]],drafter_teams[id],drafter_teams[name]))</f>
        <v/>
      </c>
      <c r="K1889" s="3" t="s">
        <v>15497</v>
      </c>
      <c r="L1889" t="s">
        <v>15497</v>
      </c>
      <c r="M1889" t="str">
        <f>IF(OR(ISBLANK(draft_picks[[#This Row],[veto_drafter_id]]),draft_picks[[#This Row],[veto_drafter_id]]=""),"",_xlfn.XLOOKUP(draft_picks[[#This Row],[veto_drafter_id]],drafters[id],drafters[name]))</f>
        <v/>
      </c>
      <c r="N1889" t="s">
        <v>15497</v>
      </c>
      <c r="O1889" t="str">
        <f>IF(OR(ISBLANK(draft_picks[[#This Row],[veto_drafter_team_id]]),draft_picks[[#This Row],[veto_drafter_team_id]]=""),"",_xlfn.XLOOKUP(draft_picks[[#This Row],[veto_drafter_team_id]],drafter_teams[id],drafter_teams[name]))</f>
        <v/>
      </c>
      <c r="Q1889" t="s">
        <v>15497</v>
      </c>
      <c r="R1889" t="str">
        <f>IF(OR(ISBLANK(draft_picks[[#This Row],[veto_override_drafter_id]]),draft_picks[[#This Row],[veto_override_drafter_id]]=""),"",_xlfn.XLOOKUP(draft_picks[[#This Row],[veto_override_drafter_id]],drafters[id],drafters[name]))</f>
        <v/>
      </c>
      <c r="S1889" t="s">
        <v>15497</v>
      </c>
      <c r="T1889" t="str">
        <f>IF(OR(ISBLANK(draft_picks[[#This Row],[veto_override_team_id]]),draft_picks[[#This Row],[veto_override_team_id]]=""),"",_xlfn.XLOOKUP(draft_picks[[#This Row],[veto_override_team_id]],drafter_teams[id],drafter_teams[name]))</f>
        <v/>
      </c>
    </row>
    <row r="1890" spans="1:20" x14ac:dyDescent="0.25">
      <c r="A1890" t="s">
        <v>298</v>
      </c>
      <c r="B1890" t="str">
        <f>_xlfn.XLOOKUP(draft_picks[[#This Row],[draft_id]],drafts[id],drafts[title])</f>
        <v>Space Horror</v>
      </c>
      <c r="C1890" s="3">
        <v>5</v>
      </c>
      <c r="D1890">
        <f>IF(C1889&lt;draft_picks[[#This Row],[position]],1,IF(C1889&gt;draft_picks[[#This Row],[position]],D1889+1,IF(C1889=draft_picks[[#This Row],[position]],D1889+1)))</f>
        <v>3</v>
      </c>
      <c r="E1890" t="s">
        <v>1727</v>
      </c>
      <c r="F1890" t="str">
        <f>IF(ISBLANK(draft_picks[[#This Row],[movie_id]]),"",_xlfn.XLOOKUP(draft_picks[[#This Row],[movie_id]],drafts.movies[id],drafts.movies[movie_title]))</f>
        <v>High Life</v>
      </c>
      <c r="G1890" s="3" t="s">
        <v>1121</v>
      </c>
      <c r="H1890" t="str">
        <f>IF(ISBLANK(draft_picks[[#This Row],[drafter_id]]),"",_xlfn.XLOOKUP(draft_picks[[#This Row],[drafter_id]],drafters[id],drafters[name]))</f>
        <v>Jenelle Riley</v>
      </c>
      <c r="J1890" t="str">
        <f>IF(ISBLANK(draft_picks[[#This Row],[drafter_team_id]]),"",_xlfn.XLOOKUP(draft_picks[[#This Row],[drafter_team_id]],drafter_teams[id],drafter_teams[name]))</f>
        <v/>
      </c>
      <c r="K1890" s="3" t="s">
        <v>15497</v>
      </c>
      <c r="L1890" t="s">
        <v>15497</v>
      </c>
      <c r="M1890" t="str">
        <f>IF(OR(ISBLANK(draft_picks[[#This Row],[veto_drafter_id]]),draft_picks[[#This Row],[veto_drafter_id]]=""),"",_xlfn.XLOOKUP(draft_picks[[#This Row],[veto_drafter_id]],drafters[id],drafters[name]))</f>
        <v/>
      </c>
      <c r="N1890" t="s">
        <v>15497</v>
      </c>
      <c r="O1890" t="str">
        <f>IF(OR(ISBLANK(draft_picks[[#This Row],[veto_drafter_team_id]]),draft_picks[[#This Row],[veto_drafter_team_id]]=""),"",_xlfn.XLOOKUP(draft_picks[[#This Row],[veto_drafter_team_id]],drafter_teams[id],drafter_teams[name]))</f>
        <v/>
      </c>
      <c r="Q1890" t="s">
        <v>15497</v>
      </c>
      <c r="R1890" t="str">
        <f>IF(OR(ISBLANK(draft_picks[[#This Row],[veto_override_drafter_id]]),draft_picks[[#This Row],[veto_override_drafter_id]]=""),"",_xlfn.XLOOKUP(draft_picks[[#This Row],[veto_override_drafter_id]],drafters[id],drafters[name]))</f>
        <v/>
      </c>
      <c r="S1890" t="s">
        <v>15497</v>
      </c>
      <c r="T1890" t="str">
        <f>IF(OR(ISBLANK(draft_picks[[#This Row],[veto_override_team_id]]),draft_picks[[#This Row],[veto_override_team_id]]=""),"",_xlfn.XLOOKUP(draft_picks[[#This Row],[veto_override_team_id]],drafter_teams[id],drafter_teams[name]))</f>
        <v/>
      </c>
    </row>
    <row r="1891" spans="1:20" x14ac:dyDescent="0.25">
      <c r="A1891" t="s">
        <v>298</v>
      </c>
      <c r="B1891" t="str">
        <f>_xlfn.XLOOKUP(draft_picks[[#This Row],[draft_id]],drafts[id],drafts[title])</f>
        <v>Space Horror</v>
      </c>
      <c r="C1891" s="3">
        <v>4</v>
      </c>
      <c r="D1891">
        <f>IF(C1890&lt;draft_picks[[#This Row],[position]],1,IF(C1890&gt;draft_picks[[#This Row],[position]],D1890+1,IF(C1890=draft_picks[[#This Row],[position]],D1890+1)))</f>
        <v>4</v>
      </c>
      <c r="E1891" t="s">
        <v>7477</v>
      </c>
      <c r="F1891" t="str">
        <f>IF(ISBLANK(draft_picks[[#This Row],[movie_id]]),"",_xlfn.XLOOKUP(draft_picks[[#This Row],[movie_id]],drafts.movies[id],drafts.movies[movie_title]))</f>
        <v>Pitch Black</v>
      </c>
      <c r="G1891" s="3" t="s">
        <v>969</v>
      </c>
      <c r="H1891" t="str">
        <f>IF(ISBLANK(draft_picks[[#This Row],[drafter_id]]),"",_xlfn.XLOOKUP(draft_picks[[#This Row],[drafter_id]],drafters[id],drafters[name]))</f>
        <v>Graham Skipper</v>
      </c>
      <c r="J1891" t="str">
        <f>IF(ISBLANK(draft_picks[[#This Row],[drafter_team_id]]),"",_xlfn.XLOOKUP(draft_picks[[#This Row],[drafter_team_id]],drafter_teams[id],drafter_teams[name]))</f>
        <v/>
      </c>
      <c r="K1891" s="3" t="s">
        <v>15484</v>
      </c>
      <c r="L1891" t="s">
        <v>969</v>
      </c>
      <c r="M1891" t="str">
        <f>IF(OR(ISBLANK(draft_picks[[#This Row],[veto_drafter_id]]),draft_picks[[#This Row],[veto_drafter_id]]=""),"",_xlfn.XLOOKUP(draft_picks[[#This Row],[veto_drafter_id]],drafters[id],drafters[name]))</f>
        <v>Graham Skipper</v>
      </c>
      <c r="N1891" t="s">
        <v>15497</v>
      </c>
      <c r="O1891" t="str">
        <f>IF(OR(ISBLANK(draft_picks[[#This Row],[veto_drafter_team_id]]),draft_picks[[#This Row],[veto_drafter_team_id]]=""),"",_xlfn.XLOOKUP(draft_picks[[#This Row],[veto_drafter_team_id]],drafter_teams[id],drafter_teams[name]))</f>
        <v/>
      </c>
      <c r="Q1891" t="s">
        <v>15497</v>
      </c>
      <c r="R1891" t="str">
        <f>IF(OR(ISBLANK(draft_picks[[#This Row],[veto_override_drafter_id]]),draft_picks[[#This Row],[veto_override_drafter_id]]=""),"",_xlfn.XLOOKUP(draft_picks[[#This Row],[veto_override_drafter_id]],drafters[id],drafters[name]))</f>
        <v/>
      </c>
      <c r="S1891" t="s">
        <v>15497</v>
      </c>
      <c r="T1891" t="str">
        <f>IF(OR(ISBLANK(draft_picks[[#This Row],[veto_override_team_id]]),draft_picks[[#This Row],[veto_override_team_id]]=""),"",_xlfn.XLOOKUP(draft_picks[[#This Row],[veto_override_team_id]],drafter_teams[id],drafter_teams[name]))</f>
        <v/>
      </c>
    </row>
    <row r="1892" spans="1:20" x14ac:dyDescent="0.25">
      <c r="A1892" t="s">
        <v>298</v>
      </c>
      <c r="B1892" t="str">
        <f>_xlfn.XLOOKUP(draft_picks[[#This Row],[draft_id]],drafts[id],drafts[title])</f>
        <v>Space Horror</v>
      </c>
      <c r="C1892" s="3">
        <v>4</v>
      </c>
      <c r="D1892">
        <f>IF(C1891&lt;draft_picks[[#This Row],[position]],1,IF(C1891&gt;draft_picks[[#This Row],[position]],D1891+1,IF(C1891=draft_picks[[#This Row],[position]],D1891+1)))</f>
        <v>5</v>
      </c>
      <c r="E1892" t="s">
        <v>7930</v>
      </c>
      <c r="F1892" t="str">
        <f>IF(ISBLANK(draft_picks[[#This Row],[movie_id]]),"",_xlfn.XLOOKUP(draft_picks[[#This Row],[movie_id]],drafts.movies[id],drafts.movies[movie_title]))</f>
        <v>Dark City</v>
      </c>
      <c r="G1892" s="3" t="s">
        <v>969</v>
      </c>
      <c r="H1892" t="str">
        <f>IF(ISBLANK(draft_picks[[#This Row],[drafter_id]]),"",_xlfn.XLOOKUP(draft_picks[[#This Row],[drafter_id]],drafters[id],drafters[name]))</f>
        <v>Graham Skipper</v>
      </c>
      <c r="J1892" t="str">
        <f>IF(ISBLANK(draft_picks[[#This Row],[drafter_team_id]]),"",_xlfn.XLOOKUP(draft_picks[[#This Row],[drafter_team_id]],drafter_teams[id],drafter_teams[name]))</f>
        <v/>
      </c>
      <c r="K1892" s="3" t="s">
        <v>15497</v>
      </c>
      <c r="L1892" t="s">
        <v>15497</v>
      </c>
      <c r="M1892" t="str">
        <f>IF(OR(ISBLANK(draft_picks[[#This Row],[veto_drafter_id]]),draft_picks[[#This Row],[veto_drafter_id]]=""),"",_xlfn.XLOOKUP(draft_picks[[#This Row],[veto_drafter_id]],drafters[id],drafters[name]))</f>
        <v/>
      </c>
      <c r="N1892" t="s">
        <v>15497</v>
      </c>
      <c r="O1892" t="str">
        <f>IF(OR(ISBLANK(draft_picks[[#This Row],[veto_drafter_team_id]]),draft_picks[[#This Row],[veto_drafter_team_id]]=""),"",_xlfn.XLOOKUP(draft_picks[[#This Row],[veto_drafter_team_id]],drafter_teams[id],drafter_teams[name]))</f>
        <v/>
      </c>
      <c r="Q1892" t="s">
        <v>15497</v>
      </c>
      <c r="R1892" t="str">
        <f>IF(OR(ISBLANK(draft_picks[[#This Row],[veto_override_drafter_id]]),draft_picks[[#This Row],[veto_override_drafter_id]]=""),"",_xlfn.XLOOKUP(draft_picks[[#This Row],[veto_override_drafter_id]],drafters[id],drafters[name]))</f>
        <v/>
      </c>
      <c r="S1892" t="s">
        <v>15497</v>
      </c>
      <c r="T1892" t="str">
        <f>IF(OR(ISBLANK(draft_picks[[#This Row],[veto_override_team_id]]),draft_picks[[#This Row],[veto_override_team_id]]=""),"",_xlfn.XLOOKUP(draft_picks[[#This Row],[veto_override_team_id]],drafter_teams[id],drafter_teams[name]))</f>
        <v/>
      </c>
    </row>
    <row r="1893" spans="1:20" x14ac:dyDescent="0.25">
      <c r="A1893" t="s">
        <v>298</v>
      </c>
      <c r="B1893" t="str">
        <f>_xlfn.XLOOKUP(draft_picks[[#This Row],[draft_id]],drafts[id],drafts[title])</f>
        <v>Space Horror</v>
      </c>
      <c r="C1893" s="3">
        <v>3</v>
      </c>
      <c r="D1893">
        <f>IF(C1892&lt;draft_picks[[#This Row],[position]],1,IF(C1892&gt;draft_picks[[#This Row],[position]],D1892+1,IF(C1892=draft_picks[[#This Row],[position]],D1892+1)))</f>
        <v>6</v>
      </c>
      <c r="E1893" t="s">
        <v>1835</v>
      </c>
      <c r="F1893" t="str">
        <f>IF(ISBLANK(draft_picks[[#This Row],[movie_id]]),"",_xlfn.XLOOKUP(draft_picks[[#This Row],[movie_id]],drafts.movies[id],drafts.movies[movie_title]))</f>
        <v>Event Horizon</v>
      </c>
      <c r="G1893" s="3" t="s">
        <v>1121</v>
      </c>
      <c r="H1893" t="str">
        <f>IF(ISBLANK(draft_picks[[#This Row],[drafter_id]]),"",_xlfn.XLOOKUP(draft_picks[[#This Row],[drafter_id]],drafters[id],drafters[name]))</f>
        <v>Jenelle Riley</v>
      </c>
      <c r="J1893" t="str">
        <f>IF(ISBLANK(draft_picks[[#This Row],[drafter_team_id]]),"",_xlfn.XLOOKUP(draft_picks[[#This Row],[drafter_team_id]],drafter_teams[id],drafter_teams[name]))</f>
        <v/>
      </c>
      <c r="K1893" s="3" t="s">
        <v>15497</v>
      </c>
      <c r="L1893" t="s">
        <v>15497</v>
      </c>
      <c r="M1893" t="str">
        <f>IF(OR(ISBLANK(draft_picks[[#This Row],[veto_drafter_id]]),draft_picks[[#This Row],[veto_drafter_id]]=""),"",_xlfn.XLOOKUP(draft_picks[[#This Row],[veto_drafter_id]],drafters[id],drafters[name]))</f>
        <v/>
      </c>
      <c r="N1893" t="s">
        <v>15497</v>
      </c>
      <c r="O1893" t="str">
        <f>IF(OR(ISBLANK(draft_picks[[#This Row],[veto_drafter_team_id]]),draft_picks[[#This Row],[veto_drafter_team_id]]=""),"",_xlfn.XLOOKUP(draft_picks[[#This Row],[veto_drafter_team_id]],drafter_teams[id],drafter_teams[name]))</f>
        <v/>
      </c>
      <c r="Q1893" t="s">
        <v>15497</v>
      </c>
      <c r="R1893" t="str">
        <f>IF(OR(ISBLANK(draft_picks[[#This Row],[veto_override_drafter_id]]),draft_picks[[#This Row],[veto_override_drafter_id]]=""),"",_xlfn.XLOOKUP(draft_picks[[#This Row],[veto_override_drafter_id]],drafters[id],drafters[name]))</f>
        <v/>
      </c>
      <c r="S1893" t="s">
        <v>15497</v>
      </c>
      <c r="T1893" t="str">
        <f>IF(OR(ISBLANK(draft_picks[[#This Row],[veto_override_team_id]]),draft_picks[[#This Row],[veto_override_team_id]]=""),"",_xlfn.XLOOKUP(draft_picks[[#This Row],[veto_override_team_id]],drafter_teams[id],drafter_teams[name]))</f>
        <v/>
      </c>
    </row>
    <row r="1894" spans="1:20" x14ac:dyDescent="0.25">
      <c r="A1894" t="s">
        <v>298</v>
      </c>
      <c r="B1894" t="str">
        <f>_xlfn.XLOOKUP(draft_picks[[#This Row],[draft_id]],drafts[id],drafts[title])</f>
        <v>Space Horror</v>
      </c>
      <c r="C1894" s="3">
        <v>2</v>
      </c>
      <c r="D1894">
        <f>IF(C1893&lt;draft_picks[[#This Row],[position]],1,IF(C1893&gt;draft_picks[[#This Row],[position]],D1893+1,IF(C1893=draft_picks[[#This Row],[position]],D1893+1)))</f>
        <v>7</v>
      </c>
      <c r="E1894" t="s">
        <v>1332</v>
      </c>
      <c r="F1894" t="str">
        <f>IF(ISBLANK(draft_picks[[#This Row],[movie_id]]),"",_xlfn.XLOOKUP(draft_picks[[#This Row],[movie_id]],drafts.movies[id],drafts.movies[movie_title]))</f>
        <v>Sunshine</v>
      </c>
      <c r="G1894" s="3" t="s">
        <v>969</v>
      </c>
      <c r="H1894" t="str">
        <f>IF(ISBLANK(draft_picks[[#This Row],[drafter_id]]),"",_xlfn.XLOOKUP(draft_picks[[#This Row],[drafter_id]],drafters[id],drafters[name]))</f>
        <v>Graham Skipper</v>
      </c>
      <c r="J1894" t="str">
        <f>IF(ISBLANK(draft_picks[[#This Row],[drafter_team_id]]),"",_xlfn.XLOOKUP(draft_picks[[#This Row],[drafter_team_id]],drafter_teams[id],drafter_teams[name]))</f>
        <v/>
      </c>
      <c r="K1894" s="3" t="s">
        <v>15497</v>
      </c>
      <c r="L1894" t="s">
        <v>15497</v>
      </c>
      <c r="M1894" t="str">
        <f>IF(OR(ISBLANK(draft_picks[[#This Row],[veto_drafter_id]]),draft_picks[[#This Row],[veto_drafter_id]]=""),"",_xlfn.XLOOKUP(draft_picks[[#This Row],[veto_drafter_id]],drafters[id],drafters[name]))</f>
        <v/>
      </c>
      <c r="N1894" t="s">
        <v>15497</v>
      </c>
      <c r="O1894" t="str">
        <f>IF(OR(ISBLANK(draft_picks[[#This Row],[veto_drafter_team_id]]),draft_picks[[#This Row],[veto_drafter_team_id]]=""),"",_xlfn.XLOOKUP(draft_picks[[#This Row],[veto_drafter_team_id]],drafter_teams[id],drafter_teams[name]))</f>
        <v/>
      </c>
      <c r="Q1894" t="s">
        <v>15497</v>
      </c>
      <c r="R1894" t="str">
        <f>IF(OR(ISBLANK(draft_picks[[#This Row],[veto_override_drafter_id]]),draft_picks[[#This Row],[veto_override_drafter_id]]=""),"",_xlfn.XLOOKUP(draft_picks[[#This Row],[veto_override_drafter_id]],drafters[id],drafters[name]))</f>
        <v/>
      </c>
      <c r="S1894" t="s">
        <v>15497</v>
      </c>
      <c r="T1894" t="str">
        <f>IF(OR(ISBLANK(draft_picks[[#This Row],[veto_override_team_id]]),draft_picks[[#This Row],[veto_override_team_id]]=""),"",_xlfn.XLOOKUP(draft_picks[[#This Row],[veto_override_team_id]],drafter_teams[id],drafter_teams[name]))</f>
        <v/>
      </c>
    </row>
    <row r="1895" spans="1:20" x14ac:dyDescent="0.25">
      <c r="A1895" t="s">
        <v>298</v>
      </c>
      <c r="B1895" t="str">
        <f>_xlfn.XLOOKUP(draft_picks[[#This Row],[draft_id]],drafts[id],drafts[title])</f>
        <v>Space Horror</v>
      </c>
      <c r="C1895" s="3">
        <v>1</v>
      </c>
      <c r="D1895">
        <f>IF(C1894&lt;draft_picks[[#This Row],[position]],1,IF(C1894&gt;draft_picks[[#This Row],[position]],D1894+1,IF(C1894=draft_picks[[#This Row],[position]],D1894+1)))</f>
        <v>8</v>
      </c>
      <c r="E1895" t="s">
        <v>2730</v>
      </c>
      <c r="F1895" t="str">
        <f>IF(ISBLANK(draft_picks[[#This Row],[movie_id]]),"",_xlfn.XLOOKUP(draft_picks[[#This Row],[movie_id]],drafts.movies[id],drafts.movies[movie_title]))</f>
        <v>Aliens</v>
      </c>
      <c r="G1895" s="3" t="s">
        <v>1121</v>
      </c>
      <c r="H1895" t="str">
        <f>IF(ISBLANK(draft_picks[[#This Row],[drafter_id]]),"",_xlfn.XLOOKUP(draft_picks[[#This Row],[drafter_id]],drafters[id],drafters[name]))</f>
        <v>Jenelle Riley</v>
      </c>
      <c r="J1895" t="str">
        <f>IF(ISBLANK(draft_picks[[#This Row],[drafter_team_id]]),"",_xlfn.XLOOKUP(draft_picks[[#This Row],[drafter_team_id]],drafter_teams[id],drafter_teams[name]))</f>
        <v/>
      </c>
      <c r="K1895" s="3" t="s">
        <v>15484</v>
      </c>
      <c r="L1895" t="s">
        <v>969</v>
      </c>
      <c r="M1895" t="str">
        <f>IF(OR(ISBLANK(draft_picks[[#This Row],[veto_drafter_id]]),draft_picks[[#This Row],[veto_drafter_id]]=""),"",_xlfn.XLOOKUP(draft_picks[[#This Row],[veto_drafter_id]],drafters[id],drafters[name]))</f>
        <v>Graham Skipper</v>
      </c>
      <c r="N1895" t="s">
        <v>15497</v>
      </c>
      <c r="O1895" t="str">
        <f>IF(OR(ISBLANK(draft_picks[[#This Row],[veto_drafter_team_id]]),draft_picks[[#This Row],[veto_drafter_team_id]]=""),"",_xlfn.XLOOKUP(draft_picks[[#This Row],[veto_drafter_team_id]],drafter_teams[id],drafter_teams[name]))</f>
        <v/>
      </c>
      <c r="Q1895" t="s">
        <v>15497</v>
      </c>
      <c r="R1895" t="str">
        <f>IF(OR(ISBLANK(draft_picks[[#This Row],[veto_override_drafter_id]]),draft_picks[[#This Row],[veto_override_drafter_id]]=""),"",_xlfn.XLOOKUP(draft_picks[[#This Row],[veto_override_drafter_id]],drafters[id],drafters[name]))</f>
        <v/>
      </c>
      <c r="S1895" t="s">
        <v>15497</v>
      </c>
      <c r="T1895" t="str">
        <f>IF(OR(ISBLANK(draft_picks[[#This Row],[veto_override_team_id]]),draft_picks[[#This Row],[veto_override_team_id]]=""),"",_xlfn.XLOOKUP(draft_picks[[#This Row],[veto_override_team_id]],drafter_teams[id],drafter_teams[name]))</f>
        <v/>
      </c>
    </row>
    <row r="1896" spans="1:20" x14ac:dyDescent="0.25">
      <c r="A1896" t="s">
        <v>298</v>
      </c>
      <c r="B1896" t="str">
        <f>_xlfn.XLOOKUP(draft_picks[[#This Row],[draft_id]],drafts[id],drafts[title])</f>
        <v>Space Horror</v>
      </c>
      <c r="C1896" s="3">
        <v>1</v>
      </c>
      <c r="D1896">
        <f>IF(C1895&lt;draft_picks[[#This Row],[position]],1,IF(C1895&gt;draft_picks[[#This Row],[position]],D1895+1,IF(C1895=draft_picks[[#This Row],[position]],D1895+1)))</f>
        <v>9</v>
      </c>
      <c r="E1896" t="s">
        <v>7506</v>
      </c>
      <c r="F1896" t="str">
        <f>IF(ISBLANK(draft_picks[[#This Row],[movie_id]]),"",_xlfn.XLOOKUP(draft_picks[[#This Row],[movie_id]],drafts.movies[id],drafts.movies[movie_title]))</f>
        <v>Alien</v>
      </c>
      <c r="G1896" s="3" t="s">
        <v>1121</v>
      </c>
      <c r="H1896" t="str">
        <f>IF(ISBLANK(draft_picks[[#This Row],[drafter_id]]),"",_xlfn.XLOOKUP(draft_picks[[#This Row],[drafter_id]],drafters[id],drafters[name]))</f>
        <v>Jenelle Riley</v>
      </c>
      <c r="J1896" t="str">
        <f>IF(ISBLANK(draft_picks[[#This Row],[drafter_team_id]]),"",_xlfn.XLOOKUP(draft_picks[[#This Row],[drafter_team_id]],drafter_teams[id],drafter_teams[name]))</f>
        <v/>
      </c>
      <c r="K1896" s="3" t="s">
        <v>15497</v>
      </c>
      <c r="L1896" t="s">
        <v>15497</v>
      </c>
      <c r="M1896" t="str">
        <f>IF(OR(ISBLANK(draft_picks[[#This Row],[veto_drafter_id]]),draft_picks[[#This Row],[veto_drafter_id]]=""),"",_xlfn.XLOOKUP(draft_picks[[#This Row],[veto_drafter_id]],drafters[id],drafters[name]))</f>
        <v/>
      </c>
      <c r="N1896" t="s">
        <v>15497</v>
      </c>
      <c r="O1896" t="str">
        <f>IF(OR(ISBLANK(draft_picks[[#This Row],[veto_drafter_team_id]]),draft_picks[[#This Row],[veto_drafter_team_id]]=""),"",_xlfn.XLOOKUP(draft_picks[[#This Row],[veto_drafter_team_id]],drafter_teams[id],drafter_teams[name]))</f>
        <v/>
      </c>
      <c r="Q1896" t="s">
        <v>15497</v>
      </c>
      <c r="R1896" t="str">
        <f>IF(OR(ISBLANK(draft_picks[[#This Row],[veto_override_drafter_id]]),draft_picks[[#This Row],[veto_override_drafter_id]]=""),"",_xlfn.XLOOKUP(draft_picks[[#This Row],[veto_override_drafter_id]],drafters[id],drafters[name]))</f>
        <v/>
      </c>
      <c r="S1896" t="s">
        <v>15497</v>
      </c>
      <c r="T1896" t="str">
        <f>IF(OR(ISBLANK(draft_picks[[#This Row],[veto_override_team_id]]),draft_picks[[#This Row],[veto_override_team_id]]=""),"",_xlfn.XLOOKUP(draft_picks[[#This Row],[veto_override_team_id]],drafter_teams[id],drafter_teams[name]))</f>
        <v/>
      </c>
    </row>
    <row r="1897" spans="1:20" x14ac:dyDescent="0.25">
      <c r="A1897" t="s">
        <v>256</v>
      </c>
      <c r="B1897" t="str">
        <f>_xlfn.XLOOKUP(draft_picks[[#This Row],[draft_id]],drafts[id],drafts[title])</f>
        <v>'70s Sports</v>
      </c>
      <c r="C1897" s="3">
        <v>7</v>
      </c>
      <c r="D1897">
        <f>IF(C1896&lt;draft_picks[[#This Row],[position]],1,IF(C1896&gt;draft_picks[[#This Row],[position]],D1896+1,IF(C1896=draft_picks[[#This Row],[position]],D1896+1)))</f>
        <v>1</v>
      </c>
      <c r="E1897" t="s">
        <v>5226</v>
      </c>
      <c r="F1897" t="str">
        <f>IF(ISBLANK(draft_picks[[#This Row],[movie_id]]),"",_xlfn.XLOOKUP(draft_picks[[#This Row],[movie_id]],drafts.movies[id],drafts.movies[movie_title]))</f>
        <v>The Bingo Long Traveling All-Stars &amp; Motor Kings</v>
      </c>
      <c r="G1897" s="3" t="s">
        <v>987</v>
      </c>
      <c r="H1897" t="str">
        <f>IF(ISBLANK(draft_picks[[#This Row],[drafter_id]]),"",_xlfn.XLOOKUP(draft_picks[[#This Row],[drafter_id]],drafters[id],drafters[name]))</f>
        <v>Alan Sepinwall</v>
      </c>
      <c r="J1897" t="str">
        <f>IF(ISBLANK(draft_picks[[#This Row],[drafter_team_id]]),"",_xlfn.XLOOKUP(draft_picks[[#This Row],[drafter_team_id]],drafter_teams[id],drafter_teams[name]))</f>
        <v/>
      </c>
      <c r="K1897" s="3" t="s">
        <v>15497</v>
      </c>
      <c r="L1897" t="s">
        <v>15497</v>
      </c>
      <c r="M1897" t="str">
        <f>IF(OR(ISBLANK(draft_picks[[#This Row],[veto_drafter_id]]),draft_picks[[#This Row],[veto_drafter_id]]=""),"",_xlfn.XLOOKUP(draft_picks[[#This Row],[veto_drafter_id]],drafters[id],drafters[name]))</f>
        <v/>
      </c>
      <c r="N1897" t="s">
        <v>15497</v>
      </c>
      <c r="O1897" t="str">
        <f>IF(OR(ISBLANK(draft_picks[[#This Row],[veto_drafter_team_id]]),draft_picks[[#This Row],[veto_drafter_team_id]]=""),"",_xlfn.XLOOKUP(draft_picks[[#This Row],[veto_drafter_team_id]],drafter_teams[id],drafter_teams[name]))</f>
        <v/>
      </c>
      <c r="Q1897" t="s">
        <v>15497</v>
      </c>
      <c r="R1897" t="str">
        <f>IF(OR(ISBLANK(draft_picks[[#This Row],[veto_override_drafter_id]]),draft_picks[[#This Row],[veto_override_drafter_id]]=""),"",_xlfn.XLOOKUP(draft_picks[[#This Row],[veto_override_drafter_id]],drafters[id],drafters[name]))</f>
        <v/>
      </c>
      <c r="S1897" t="s">
        <v>15497</v>
      </c>
      <c r="T1897" t="str">
        <f>IF(OR(ISBLANK(draft_picks[[#This Row],[veto_override_team_id]]),draft_picks[[#This Row],[veto_override_team_id]]=""),"",_xlfn.XLOOKUP(draft_picks[[#This Row],[veto_override_team_id]],drafter_teams[id],drafter_teams[name]))</f>
        <v/>
      </c>
    </row>
    <row r="1898" spans="1:20" x14ac:dyDescent="0.25">
      <c r="A1898" t="s">
        <v>256</v>
      </c>
      <c r="B1898" t="str">
        <f>_xlfn.XLOOKUP(draft_picks[[#This Row],[draft_id]],drafts[id],drafts[title])</f>
        <v>'70s Sports</v>
      </c>
      <c r="C1898" s="3">
        <v>6</v>
      </c>
      <c r="D1898">
        <f>IF(C1897&lt;draft_picks[[#This Row],[position]],1,IF(C1897&gt;draft_picks[[#This Row],[position]],D1897+1,IF(C1897=draft_picks[[#This Row],[position]],D1897+1)))</f>
        <v>2</v>
      </c>
      <c r="E1898" t="s">
        <v>2332</v>
      </c>
      <c r="F1898" t="str">
        <f>IF(ISBLANK(draft_picks[[#This Row],[movie_id]]),"",_xlfn.XLOOKUP(draft_picks[[#This Row],[movie_id]],drafts.movies[id],drafts.movies[movie_title]))</f>
        <v>Heaven Can Wait</v>
      </c>
      <c r="G1898" s="3" t="s">
        <v>987</v>
      </c>
      <c r="H1898" t="str">
        <f>IF(ISBLANK(draft_picks[[#This Row],[drafter_id]]),"",_xlfn.XLOOKUP(draft_picks[[#This Row],[drafter_id]],drafters[id],drafters[name]))</f>
        <v>Alan Sepinwall</v>
      </c>
      <c r="J1898" t="str">
        <f>IF(ISBLANK(draft_picks[[#This Row],[drafter_team_id]]),"",_xlfn.XLOOKUP(draft_picks[[#This Row],[drafter_team_id]],drafter_teams[id],drafter_teams[name]))</f>
        <v/>
      </c>
      <c r="K1898" s="3" t="s">
        <v>15497</v>
      </c>
      <c r="L1898" t="s">
        <v>15497</v>
      </c>
      <c r="M1898" t="str">
        <f>IF(OR(ISBLANK(draft_picks[[#This Row],[veto_drafter_id]]),draft_picks[[#This Row],[veto_drafter_id]]=""),"",_xlfn.XLOOKUP(draft_picks[[#This Row],[veto_drafter_id]],drafters[id],drafters[name]))</f>
        <v/>
      </c>
      <c r="N1898" t="s">
        <v>15497</v>
      </c>
      <c r="O1898" t="str">
        <f>IF(OR(ISBLANK(draft_picks[[#This Row],[veto_drafter_team_id]]),draft_picks[[#This Row],[veto_drafter_team_id]]=""),"",_xlfn.XLOOKUP(draft_picks[[#This Row],[veto_drafter_team_id]],drafter_teams[id],drafter_teams[name]))</f>
        <v/>
      </c>
      <c r="Q1898" t="s">
        <v>15497</v>
      </c>
      <c r="R1898" t="str">
        <f>IF(OR(ISBLANK(draft_picks[[#This Row],[veto_override_drafter_id]]),draft_picks[[#This Row],[veto_override_drafter_id]]=""),"",_xlfn.XLOOKUP(draft_picks[[#This Row],[veto_override_drafter_id]],drafters[id],drafters[name]))</f>
        <v/>
      </c>
      <c r="S1898" t="s">
        <v>15497</v>
      </c>
      <c r="T1898" t="str">
        <f>IF(OR(ISBLANK(draft_picks[[#This Row],[veto_override_team_id]]),draft_picks[[#This Row],[veto_override_team_id]]=""),"",_xlfn.XLOOKUP(draft_picks[[#This Row],[veto_override_team_id]],drafter_teams[id],drafter_teams[name]))</f>
        <v/>
      </c>
    </row>
    <row r="1899" spans="1:20" x14ac:dyDescent="0.25">
      <c r="A1899" t="s">
        <v>256</v>
      </c>
      <c r="B1899" t="str">
        <f>_xlfn.XLOOKUP(draft_picks[[#This Row],[draft_id]],drafts[id],drafts[title])</f>
        <v>'70s Sports</v>
      </c>
      <c r="C1899" s="3">
        <v>5</v>
      </c>
      <c r="D1899">
        <f>IF(C1898&lt;draft_picks[[#This Row],[position]],1,IF(C1898&gt;draft_picks[[#This Row],[position]],D1898+1,IF(C1898=draft_picks[[#This Row],[position]],D1898+1)))</f>
        <v>3</v>
      </c>
      <c r="E1899" t="s">
        <v>5405</v>
      </c>
      <c r="F1899" t="str">
        <f>IF(ISBLANK(draft_picks[[#This Row],[movie_id]]),"",_xlfn.XLOOKUP(draft_picks[[#This Row],[movie_id]],drafts.movies[id],drafts.movies[movie_title]))</f>
        <v>Rollerball</v>
      </c>
      <c r="G1899" s="3" t="s">
        <v>1193</v>
      </c>
      <c r="H1899" t="str">
        <f>IF(ISBLANK(draft_picks[[#This Row],[drafter_id]]),"",_xlfn.XLOOKUP(draft_picks[[#This Row],[drafter_id]],drafters[id],drafters[name]))</f>
        <v>Daniel Fienberg</v>
      </c>
      <c r="J1899" t="str">
        <f>IF(ISBLANK(draft_picks[[#This Row],[drafter_team_id]]),"",_xlfn.XLOOKUP(draft_picks[[#This Row],[drafter_team_id]],drafter_teams[id],drafter_teams[name]))</f>
        <v/>
      </c>
      <c r="K1899" s="3" t="s">
        <v>15497</v>
      </c>
      <c r="L1899" t="s">
        <v>15497</v>
      </c>
      <c r="M1899" t="str">
        <f>IF(OR(ISBLANK(draft_picks[[#This Row],[veto_drafter_id]]),draft_picks[[#This Row],[veto_drafter_id]]=""),"",_xlfn.XLOOKUP(draft_picks[[#This Row],[veto_drafter_id]],drafters[id],drafters[name]))</f>
        <v/>
      </c>
      <c r="N1899" t="s">
        <v>15497</v>
      </c>
      <c r="O1899" t="str">
        <f>IF(OR(ISBLANK(draft_picks[[#This Row],[veto_drafter_team_id]]),draft_picks[[#This Row],[veto_drafter_team_id]]=""),"",_xlfn.XLOOKUP(draft_picks[[#This Row],[veto_drafter_team_id]],drafter_teams[id],drafter_teams[name]))</f>
        <v/>
      </c>
      <c r="Q1899" t="s">
        <v>15497</v>
      </c>
      <c r="R1899" t="str">
        <f>IF(OR(ISBLANK(draft_picks[[#This Row],[veto_override_drafter_id]]),draft_picks[[#This Row],[veto_override_drafter_id]]=""),"",_xlfn.XLOOKUP(draft_picks[[#This Row],[veto_override_drafter_id]],drafters[id],drafters[name]))</f>
        <v/>
      </c>
      <c r="S1899" t="s">
        <v>15497</v>
      </c>
      <c r="T1899" t="str">
        <f>IF(OR(ISBLANK(draft_picks[[#This Row],[veto_override_team_id]]),draft_picks[[#This Row],[veto_override_team_id]]=""),"",_xlfn.XLOOKUP(draft_picks[[#This Row],[veto_override_team_id]],drafter_teams[id],drafter_teams[name]))</f>
        <v/>
      </c>
    </row>
    <row r="1900" spans="1:20" x14ac:dyDescent="0.25">
      <c r="A1900" t="s">
        <v>256</v>
      </c>
      <c r="B1900" t="str">
        <f>_xlfn.XLOOKUP(draft_picks[[#This Row],[draft_id]],drafts[id],drafts[title])</f>
        <v>'70s Sports</v>
      </c>
      <c r="C1900" s="3">
        <v>4</v>
      </c>
      <c r="D1900">
        <f>IF(C1899&lt;draft_picks[[#This Row],[position]],1,IF(C1899&gt;draft_picks[[#This Row],[position]],D1899+1,IF(C1899=draft_picks[[#This Row],[position]],D1899+1)))</f>
        <v>4</v>
      </c>
      <c r="E1900" t="s">
        <v>5202</v>
      </c>
      <c r="F1900" t="str">
        <f>IF(ISBLANK(draft_picks[[#This Row],[movie_id]]),"",_xlfn.XLOOKUP(draft_picks[[#This Row],[movie_id]],drafts.movies[id],drafts.movies[movie_title]))</f>
        <v>Breaking Away</v>
      </c>
      <c r="G1900" s="3" t="s">
        <v>987</v>
      </c>
      <c r="H1900" t="str">
        <f>IF(ISBLANK(draft_picks[[#This Row],[drafter_id]]),"",_xlfn.XLOOKUP(draft_picks[[#This Row],[drafter_id]],drafters[id],drafters[name]))</f>
        <v>Alan Sepinwall</v>
      </c>
      <c r="J1900" t="str">
        <f>IF(ISBLANK(draft_picks[[#This Row],[drafter_team_id]]),"",_xlfn.XLOOKUP(draft_picks[[#This Row],[drafter_team_id]],drafter_teams[id],drafter_teams[name]))</f>
        <v/>
      </c>
      <c r="K1900" s="3" t="s">
        <v>15484</v>
      </c>
      <c r="L1900" t="s">
        <v>1193</v>
      </c>
      <c r="M1900" t="str">
        <f>IF(OR(ISBLANK(draft_picks[[#This Row],[veto_drafter_id]]),draft_picks[[#This Row],[veto_drafter_id]]=""),"",_xlfn.XLOOKUP(draft_picks[[#This Row],[veto_drafter_id]],drafters[id],drafters[name]))</f>
        <v>Daniel Fienberg</v>
      </c>
      <c r="N1900" t="s">
        <v>15497</v>
      </c>
      <c r="O1900" t="str">
        <f>IF(OR(ISBLANK(draft_picks[[#This Row],[veto_drafter_team_id]]),draft_picks[[#This Row],[veto_drafter_team_id]]=""),"",_xlfn.XLOOKUP(draft_picks[[#This Row],[veto_drafter_team_id]],drafter_teams[id],drafter_teams[name]))</f>
        <v/>
      </c>
      <c r="Q1900" t="s">
        <v>15497</v>
      </c>
      <c r="R1900" t="str">
        <f>IF(OR(ISBLANK(draft_picks[[#This Row],[veto_override_drafter_id]]),draft_picks[[#This Row],[veto_override_drafter_id]]=""),"",_xlfn.XLOOKUP(draft_picks[[#This Row],[veto_override_drafter_id]],drafters[id],drafters[name]))</f>
        <v/>
      </c>
      <c r="S1900" t="s">
        <v>15497</v>
      </c>
      <c r="T1900" t="str">
        <f>IF(OR(ISBLANK(draft_picks[[#This Row],[veto_override_team_id]]),draft_picks[[#This Row],[veto_override_team_id]]=""),"",_xlfn.XLOOKUP(draft_picks[[#This Row],[veto_override_team_id]],drafter_teams[id],drafter_teams[name]))</f>
        <v/>
      </c>
    </row>
    <row r="1901" spans="1:20" x14ac:dyDescent="0.25">
      <c r="A1901" t="s">
        <v>256</v>
      </c>
      <c r="B1901" t="str">
        <f>_xlfn.XLOOKUP(draft_picks[[#This Row],[draft_id]],drafts[id],drafts[title])</f>
        <v>'70s Sports</v>
      </c>
      <c r="C1901" s="3">
        <v>4</v>
      </c>
      <c r="D1901">
        <f>IF(C1900&lt;draft_picks[[#This Row],[position]],1,IF(C1900&gt;draft_picks[[#This Row],[position]],D1900+1,IF(C1900=draft_picks[[#This Row],[position]],D1900+1)))</f>
        <v>5</v>
      </c>
      <c r="E1901" t="s">
        <v>2652</v>
      </c>
      <c r="F1901" t="str">
        <f>IF(ISBLANK(draft_picks[[#This Row],[movie_id]]),"",_xlfn.XLOOKUP(draft_picks[[#This Row],[movie_id]],drafts.movies[id],drafts.movies[movie_title]))</f>
        <v>Slap Shot</v>
      </c>
      <c r="G1901" s="3" t="s">
        <v>987</v>
      </c>
      <c r="H1901" t="str">
        <f>IF(ISBLANK(draft_picks[[#This Row],[drafter_id]]),"",_xlfn.XLOOKUP(draft_picks[[#This Row],[drafter_id]],drafters[id],drafters[name]))</f>
        <v>Alan Sepinwall</v>
      </c>
      <c r="J1901" t="str">
        <f>IF(ISBLANK(draft_picks[[#This Row],[drafter_team_id]]),"",_xlfn.XLOOKUP(draft_picks[[#This Row],[drafter_team_id]],drafter_teams[id],drafter_teams[name]))</f>
        <v/>
      </c>
      <c r="K1901" s="3" t="s">
        <v>15497</v>
      </c>
      <c r="L1901" t="s">
        <v>15497</v>
      </c>
      <c r="M1901" t="str">
        <f>IF(OR(ISBLANK(draft_picks[[#This Row],[veto_drafter_id]]),draft_picks[[#This Row],[veto_drafter_id]]=""),"",_xlfn.XLOOKUP(draft_picks[[#This Row],[veto_drafter_id]],drafters[id],drafters[name]))</f>
        <v/>
      </c>
      <c r="N1901" t="s">
        <v>15497</v>
      </c>
      <c r="O1901" t="str">
        <f>IF(OR(ISBLANK(draft_picks[[#This Row],[veto_drafter_team_id]]),draft_picks[[#This Row],[veto_drafter_team_id]]=""),"",_xlfn.XLOOKUP(draft_picks[[#This Row],[veto_drafter_team_id]],drafter_teams[id],drafter_teams[name]))</f>
        <v/>
      </c>
      <c r="Q1901" t="s">
        <v>15497</v>
      </c>
      <c r="R1901" t="str">
        <f>IF(OR(ISBLANK(draft_picks[[#This Row],[veto_override_drafter_id]]),draft_picks[[#This Row],[veto_override_drafter_id]]=""),"",_xlfn.XLOOKUP(draft_picks[[#This Row],[veto_override_drafter_id]],drafters[id],drafters[name]))</f>
        <v/>
      </c>
      <c r="S1901" t="s">
        <v>15497</v>
      </c>
      <c r="T1901" t="str">
        <f>IF(OR(ISBLANK(draft_picks[[#This Row],[veto_override_team_id]]),draft_picks[[#This Row],[veto_override_team_id]]=""),"",_xlfn.XLOOKUP(draft_picks[[#This Row],[veto_override_team_id]],drafter_teams[id],drafter_teams[name]))</f>
        <v/>
      </c>
    </row>
    <row r="1902" spans="1:20" x14ac:dyDescent="0.25">
      <c r="A1902" t="s">
        <v>256</v>
      </c>
      <c r="B1902" t="str">
        <f>_xlfn.XLOOKUP(draft_picks[[#This Row],[draft_id]],drafts[id],drafts[title])</f>
        <v>'70s Sports</v>
      </c>
      <c r="C1902" s="3">
        <v>3</v>
      </c>
      <c r="D1902">
        <f>IF(C1901&lt;draft_picks[[#This Row],[position]],1,IF(C1901&gt;draft_picks[[#This Row],[position]],D1901+1,IF(C1901=draft_picks[[#This Row],[position]],D1901+1)))</f>
        <v>6</v>
      </c>
      <c r="E1902" t="s">
        <v>4653</v>
      </c>
      <c r="F1902" t="str">
        <f>IF(ISBLANK(draft_picks[[#This Row],[movie_id]]),"",_xlfn.XLOOKUP(draft_picks[[#This Row],[movie_id]],drafts.movies[id],drafts.movies[movie_title]))</f>
        <v>Rocky</v>
      </c>
      <c r="G1902" s="3" t="s">
        <v>1193</v>
      </c>
      <c r="H1902" t="str">
        <f>IF(ISBLANK(draft_picks[[#This Row],[drafter_id]]),"",_xlfn.XLOOKUP(draft_picks[[#This Row],[drafter_id]],drafters[id],drafters[name]))</f>
        <v>Daniel Fienberg</v>
      </c>
      <c r="J1902" t="str">
        <f>IF(ISBLANK(draft_picks[[#This Row],[drafter_team_id]]),"",_xlfn.XLOOKUP(draft_picks[[#This Row],[drafter_team_id]],drafter_teams[id],drafter_teams[name]))</f>
        <v/>
      </c>
      <c r="K1902" s="3" t="s">
        <v>15497</v>
      </c>
      <c r="L1902" t="s">
        <v>15497</v>
      </c>
      <c r="M1902" t="str">
        <f>IF(OR(ISBLANK(draft_picks[[#This Row],[veto_drafter_id]]),draft_picks[[#This Row],[veto_drafter_id]]=""),"",_xlfn.XLOOKUP(draft_picks[[#This Row],[veto_drafter_id]],drafters[id],drafters[name]))</f>
        <v/>
      </c>
      <c r="N1902" t="s">
        <v>15497</v>
      </c>
      <c r="O1902" t="str">
        <f>IF(OR(ISBLANK(draft_picks[[#This Row],[veto_drafter_team_id]]),draft_picks[[#This Row],[veto_drafter_team_id]]=""),"",_xlfn.XLOOKUP(draft_picks[[#This Row],[veto_drafter_team_id]],drafter_teams[id],drafter_teams[name]))</f>
        <v/>
      </c>
      <c r="Q1902" t="s">
        <v>15497</v>
      </c>
      <c r="R1902" t="str">
        <f>IF(OR(ISBLANK(draft_picks[[#This Row],[veto_override_drafter_id]]),draft_picks[[#This Row],[veto_override_drafter_id]]=""),"",_xlfn.XLOOKUP(draft_picks[[#This Row],[veto_override_drafter_id]],drafters[id],drafters[name]))</f>
        <v/>
      </c>
      <c r="S1902" t="s">
        <v>15497</v>
      </c>
      <c r="T1902" t="str">
        <f>IF(OR(ISBLANK(draft_picks[[#This Row],[veto_override_team_id]]),draft_picks[[#This Row],[veto_override_team_id]]=""),"",_xlfn.XLOOKUP(draft_picks[[#This Row],[veto_override_team_id]],drafter_teams[id],drafter_teams[name]))</f>
        <v/>
      </c>
    </row>
    <row r="1903" spans="1:20" x14ac:dyDescent="0.25">
      <c r="A1903" t="s">
        <v>256</v>
      </c>
      <c r="B1903" t="str">
        <f>_xlfn.XLOOKUP(draft_picks[[#This Row],[draft_id]],drafts[id],drafts[title])</f>
        <v>'70s Sports</v>
      </c>
      <c r="C1903" s="3">
        <v>2</v>
      </c>
      <c r="D1903">
        <f>IF(C1902&lt;draft_picks[[#This Row],[position]],1,IF(C1902&gt;draft_picks[[#This Row],[position]],D1902+1,IF(C1902=draft_picks[[#This Row],[position]],D1902+1)))</f>
        <v>7</v>
      </c>
      <c r="E1903" t="s">
        <v>1511</v>
      </c>
      <c r="F1903" t="str">
        <f>IF(ISBLANK(draft_picks[[#This Row],[movie_id]]),"",_xlfn.XLOOKUP(draft_picks[[#This Row],[movie_id]],drafts.movies[id],drafts.movies[movie_title]))</f>
        <v>The Bad News Bears</v>
      </c>
      <c r="G1903" s="3" t="s">
        <v>987</v>
      </c>
      <c r="H1903" t="str">
        <f>IF(ISBLANK(draft_picks[[#This Row],[drafter_id]]),"",_xlfn.XLOOKUP(draft_picks[[#This Row],[drafter_id]],drafters[id],drafters[name]))</f>
        <v>Alan Sepinwall</v>
      </c>
      <c r="J1903" t="str">
        <f>IF(ISBLANK(draft_picks[[#This Row],[drafter_team_id]]),"",_xlfn.XLOOKUP(draft_picks[[#This Row],[drafter_team_id]],drafter_teams[id],drafter_teams[name]))</f>
        <v/>
      </c>
      <c r="K1903" s="3" t="s">
        <v>15497</v>
      </c>
      <c r="L1903" t="s">
        <v>15497</v>
      </c>
      <c r="M1903" t="str">
        <f>IF(OR(ISBLANK(draft_picks[[#This Row],[veto_drafter_id]]),draft_picks[[#This Row],[veto_drafter_id]]=""),"",_xlfn.XLOOKUP(draft_picks[[#This Row],[veto_drafter_id]],drafters[id],drafters[name]))</f>
        <v/>
      </c>
      <c r="N1903" t="s">
        <v>15497</v>
      </c>
      <c r="O1903" t="str">
        <f>IF(OR(ISBLANK(draft_picks[[#This Row],[veto_drafter_team_id]]),draft_picks[[#This Row],[veto_drafter_team_id]]=""),"",_xlfn.XLOOKUP(draft_picks[[#This Row],[veto_drafter_team_id]],drafter_teams[id],drafter_teams[name]))</f>
        <v/>
      </c>
      <c r="Q1903" t="s">
        <v>15497</v>
      </c>
      <c r="R1903" t="str">
        <f>IF(OR(ISBLANK(draft_picks[[#This Row],[veto_override_drafter_id]]),draft_picks[[#This Row],[veto_override_drafter_id]]=""),"",_xlfn.XLOOKUP(draft_picks[[#This Row],[veto_override_drafter_id]],drafters[id],drafters[name]))</f>
        <v/>
      </c>
      <c r="S1903" t="s">
        <v>15497</v>
      </c>
      <c r="T1903" t="str">
        <f>IF(OR(ISBLANK(draft_picks[[#This Row],[veto_override_team_id]]),draft_picks[[#This Row],[veto_override_team_id]]=""),"",_xlfn.XLOOKUP(draft_picks[[#This Row],[veto_override_team_id]],drafter_teams[id],drafter_teams[name]))</f>
        <v/>
      </c>
    </row>
    <row r="1904" spans="1:20" x14ac:dyDescent="0.25">
      <c r="A1904" t="s">
        <v>256</v>
      </c>
      <c r="B1904" t="str">
        <f>_xlfn.XLOOKUP(draft_picks[[#This Row],[draft_id]],drafts[id],drafts[title])</f>
        <v>'70s Sports</v>
      </c>
      <c r="C1904" s="3">
        <v>1</v>
      </c>
      <c r="D1904">
        <f>IF(C1903&lt;draft_picks[[#This Row],[position]],1,IF(C1903&gt;draft_picks[[#This Row],[position]],D1903+1,IF(C1903=draft_picks[[#This Row],[position]],D1903+1)))</f>
        <v>8</v>
      </c>
      <c r="E1904" t="s">
        <v>5202</v>
      </c>
      <c r="F1904" t="str">
        <f>IF(ISBLANK(draft_picks[[#This Row],[movie_id]]),"",_xlfn.XLOOKUP(draft_picks[[#This Row],[movie_id]],drafts.movies[id],drafts.movies[movie_title]))</f>
        <v>Breaking Away</v>
      </c>
      <c r="G1904" s="3" t="s">
        <v>1193</v>
      </c>
      <c r="H1904" t="str">
        <f>IF(ISBLANK(draft_picks[[#This Row],[drafter_id]]),"",_xlfn.XLOOKUP(draft_picks[[#This Row],[drafter_id]],drafters[id],drafters[name]))</f>
        <v>Daniel Fienberg</v>
      </c>
      <c r="J1904" t="str">
        <f>IF(ISBLANK(draft_picks[[#This Row],[drafter_team_id]]),"",_xlfn.XLOOKUP(draft_picks[[#This Row],[drafter_team_id]],drafter_teams[id],drafter_teams[name]))</f>
        <v/>
      </c>
      <c r="K1904" s="3" t="s">
        <v>15497</v>
      </c>
      <c r="L1904" t="s">
        <v>15497</v>
      </c>
      <c r="M1904" t="str">
        <f>IF(OR(ISBLANK(draft_picks[[#This Row],[veto_drafter_id]]),draft_picks[[#This Row],[veto_drafter_id]]=""),"",_xlfn.XLOOKUP(draft_picks[[#This Row],[veto_drafter_id]],drafters[id],drafters[name]))</f>
        <v/>
      </c>
      <c r="N1904" t="s">
        <v>15497</v>
      </c>
      <c r="O1904" t="str">
        <f>IF(OR(ISBLANK(draft_picks[[#This Row],[veto_drafter_team_id]]),draft_picks[[#This Row],[veto_drafter_team_id]]=""),"",_xlfn.XLOOKUP(draft_picks[[#This Row],[veto_drafter_team_id]],drafter_teams[id],drafter_teams[name]))</f>
        <v/>
      </c>
      <c r="Q1904" t="s">
        <v>15497</v>
      </c>
      <c r="R1904" t="str">
        <f>IF(OR(ISBLANK(draft_picks[[#This Row],[veto_override_drafter_id]]),draft_picks[[#This Row],[veto_override_drafter_id]]=""),"",_xlfn.XLOOKUP(draft_picks[[#This Row],[veto_override_drafter_id]],drafters[id],drafters[name]))</f>
        <v/>
      </c>
      <c r="S1904" t="s">
        <v>15497</v>
      </c>
      <c r="T1904" t="str">
        <f>IF(OR(ISBLANK(draft_picks[[#This Row],[veto_override_team_id]]),draft_picks[[#This Row],[veto_override_team_id]]=""),"",_xlfn.XLOOKUP(draft_picks[[#This Row],[veto_override_team_id]],drafter_teams[id],drafter_teams[name]))</f>
        <v/>
      </c>
    </row>
    <row r="1905" spans="1:20" x14ac:dyDescent="0.25">
      <c r="A1905" t="s">
        <v>377</v>
      </c>
      <c r="B1905" t="str">
        <f>_xlfn.XLOOKUP(draft_picks[[#This Row],[draft_id]],drafts[id],drafts[title])</f>
        <v>Dance</v>
      </c>
      <c r="C1905" s="3">
        <v>7</v>
      </c>
      <c r="D1905">
        <f>IF(C1904&lt;draft_picks[[#This Row],[position]],1,IF(C1904&gt;draft_picks[[#This Row],[position]],D1904+1,IF(C1904=draft_picks[[#This Row],[position]],D1904+1)))</f>
        <v>1</v>
      </c>
      <c r="E1905" t="s">
        <v>8236</v>
      </c>
      <c r="F1905" t="str">
        <f>IF(ISBLANK(draft_picks[[#This Row],[movie_id]]),"",_xlfn.XLOOKUP(draft_picks[[#This Row],[movie_id]],drafts.movies[id],drafts.movies[movie_title]))</f>
        <v>Strictly Ballroom</v>
      </c>
      <c r="G1905" s="3" t="s">
        <v>797</v>
      </c>
      <c r="H1905" t="str">
        <f>IF(ISBLANK(draft_picks[[#This Row],[drafter_id]]),"",_xlfn.XLOOKUP(draft_picks[[#This Row],[drafter_id]],drafters[id],drafters[name]))</f>
        <v>William Bibbiani</v>
      </c>
      <c r="J1905" t="str">
        <f>IF(ISBLANK(draft_picks[[#This Row],[drafter_team_id]]),"",_xlfn.XLOOKUP(draft_picks[[#This Row],[drafter_team_id]],drafter_teams[id],drafter_teams[name]))</f>
        <v/>
      </c>
      <c r="K1905" s="3" t="s">
        <v>15497</v>
      </c>
      <c r="L1905" t="s">
        <v>15497</v>
      </c>
      <c r="M1905" t="str">
        <f>IF(OR(ISBLANK(draft_picks[[#This Row],[veto_drafter_id]]),draft_picks[[#This Row],[veto_drafter_id]]=""),"",_xlfn.XLOOKUP(draft_picks[[#This Row],[veto_drafter_id]],drafters[id],drafters[name]))</f>
        <v/>
      </c>
      <c r="N1905" t="s">
        <v>15497</v>
      </c>
      <c r="O1905" t="str">
        <f>IF(OR(ISBLANK(draft_picks[[#This Row],[veto_drafter_team_id]]),draft_picks[[#This Row],[veto_drafter_team_id]]=""),"",_xlfn.XLOOKUP(draft_picks[[#This Row],[veto_drafter_team_id]],drafter_teams[id],drafter_teams[name]))</f>
        <v/>
      </c>
      <c r="Q1905" t="s">
        <v>15497</v>
      </c>
      <c r="R1905" t="str">
        <f>IF(OR(ISBLANK(draft_picks[[#This Row],[veto_override_drafter_id]]),draft_picks[[#This Row],[veto_override_drafter_id]]=""),"",_xlfn.XLOOKUP(draft_picks[[#This Row],[veto_override_drafter_id]],drafters[id],drafters[name]))</f>
        <v/>
      </c>
      <c r="S1905" t="s">
        <v>15497</v>
      </c>
      <c r="T1905" t="str">
        <f>IF(OR(ISBLANK(draft_picks[[#This Row],[veto_override_team_id]]),draft_picks[[#This Row],[veto_override_team_id]]=""),"",_xlfn.XLOOKUP(draft_picks[[#This Row],[veto_override_team_id]],drafter_teams[id],drafter_teams[name]))</f>
        <v/>
      </c>
    </row>
    <row r="1906" spans="1:20" x14ac:dyDescent="0.25">
      <c r="A1906" t="s">
        <v>377</v>
      </c>
      <c r="B1906" t="str">
        <f>_xlfn.XLOOKUP(draft_picks[[#This Row],[draft_id]],drafts[id],drafts[title])</f>
        <v>Dance</v>
      </c>
      <c r="C1906" s="3">
        <v>6</v>
      </c>
      <c r="D1906">
        <f>IF(C1905&lt;draft_picks[[#This Row],[position]],1,IF(C1905&gt;draft_picks[[#This Row],[position]],D1905+1,IF(C1905=draft_picks[[#This Row],[position]],D1905+1)))</f>
        <v>2</v>
      </c>
      <c r="E1906" t="s">
        <v>3722</v>
      </c>
      <c r="F1906" t="str">
        <f>IF(ISBLANK(draft_picks[[#This Row],[movie_id]]),"",_xlfn.XLOOKUP(draft_picks[[#This Row],[movie_id]],drafts.movies[id],drafts.movies[movie_title]))</f>
        <v>Magic Mike XXL</v>
      </c>
      <c r="G1906" s="3" t="s">
        <v>797</v>
      </c>
      <c r="H1906" t="str">
        <f>IF(ISBLANK(draft_picks[[#This Row],[drafter_id]]),"",_xlfn.XLOOKUP(draft_picks[[#This Row],[drafter_id]],drafters[id],drafters[name]))</f>
        <v>William Bibbiani</v>
      </c>
      <c r="J1906" t="str">
        <f>IF(ISBLANK(draft_picks[[#This Row],[drafter_team_id]]),"",_xlfn.XLOOKUP(draft_picks[[#This Row],[drafter_team_id]],drafter_teams[id],drafter_teams[name]))</f>
        <v/>
      </c>
      <c r="K1906" s="3" t="s">
        <v>15497</v>
      </c>
      <c r="L1906" t="s">
        <v>15497</v>
      </c>
      <c r="M1906" t="str">
        <f>IF(OR(ISBLANK(draft_picks[[#This Row],[veto_drafter_id]]),draft_picks[[#This Row],[veto_drafter_id]]=""),"",_xlfn.XLOOKUP(draft_picks[[#This Row],[veto_drafter_id]],drafters[id],drafters[name]))</f>
        <v/>
      </c>
      <c r="N1906" t="s">
        <v>15497</v>
      </c>
      <c r="O1906" t="str">
        <f>IF(OR(ISBLANK(draft_picks[[#This Row],[veto_drafter_team_id]]),draft_picks[[#This Row],[veto_drafter_team_id]]=""),"",_xlfn.XLOOKUP(draft_picks[[#This Row],[veto_drafter_team_id]],drafter_teams[id],drafter_teams[name]))</f>
        <v/>
      </c>
      <c r="Q1906" t="s">
        <v>15497</v>
      </c>
      <c r="R1906" t="str">
        <f>IF(OR(ISBLANK(draft_picks[[#This Row],[veto_override_drafter_id]]),draft_picks[[#This Row],[veto_override_drafter_id]]=""),"",_xlfn.XLOOKUP(draft_picks[[#This Row],[veto_override_drafter_id]],drafters[id],drafters[name]))</f>
        <v/>
      </c>
      <c r="S1906" t="s">
        <v>15497</v>
      </c>
      <c r="T1906" t="str">
        <f>IF(OR(ISBLANK(draft_picks[[#This Row],[veto_override_team_id]]),draft_picks[[#This Row],[veto_override_team_id]]=""),"",_xlfn.XLOOKUP(draft_picks[[#This Row],[veto_override_team_id]],drafter_teams[id],drafter_teams[name]))</f>
        <v/>
      </c>
    </row>
    <row r="1907" spans="1:20" x14ac:dyDescent="0.25">
      <c r="A1907" t="s">
        <v>377</v>
      </c>
      <c r="B1907" t="str">
        <f>_xlfn.XLOOKUP(draft_picks[[#This Row],[draft_id]],drafts[id],drafts[title])</f>
        <v>Dance</v>
      </c>
      <c r="C1907" s="3">
        <v>5</v>
      </c>
      <c r="D1907">
        <f>IF(C1906&lt;draft_picks[[#This Row],[position]],1,IF(C1906&gt;draft_picks[[#This Row],[position]],D1906+1,IF(C1906=draft_picks[[#This Row],[position]],D1906+1)))</f>
        <v>3</v>
      </c>
      <c r="E1907" t="s">
        <v>4326</v>
      </c>
      <c r="F1907" t="str">
        <f>IF(ISBLANK(draft_picks[[#This Row],[movie_id]]),"",_xlfn.XLOOKUP(draft_picks[[#This Row],[movie_id]],drafts.movies[id],drafts.movies[movie_title]))</f>
        <v>Center Stage</v>
      </c>
      <c r="G1907" s="3" t="s">
        <v>1033</v>
      </c>
      <c r="H1907" t="str">
        <f>IF(ISBLANK(draft_picks[[#This Row],[drafter_id]]),"",_xlfn.XLOOKUP(draft_picks[[#This Row],[drafter_id]],drafters[id],drafters[name]))</f>
        <v>Liz Shannon Miller</v>
      </c>
      <c r="J1907" t="str">
        <f>IF(ISBLANK(draft_picks[[#This Row],[drafter_team_id]]),"",_xlfn.XLOOKUP(draft_picks[[#This Row],[drafter_team_id]],drafter_teams[id],drafter_teams[name]))</f>
        <v/>
      </c>
      <c r="K1907" s="3" t="s">
        <v>15484</v>
      </c>
      <c r="L1907" t="s">
        <v>797</v>
      </c>
      <c r="M1907" t="str">
        <f>IF(OR(ISBLANK(draft_picks[[#This Row],[veto_drafter_id]]),draft_picks[[#This Row],[veto_drafter_id]]=""),"",_xlfn.XLOOKUP(draft_picks[[#This Row],[veto_drafter_id]],drafters[id],drafters[name]))</f>
        <v>William Bibbiani</v>
      </c>
      <c r="N1907" t="s">
        <v>15497</v>
      </c>
      <c r="O1907" t="str">
        <f>IF(OR(ISBLANK(draft_picks[[#This Row],[veto_drafter_team_id]]),draft_picks[[#This Row],[veto_drafter_team_id]]=""),"",_xlfn.XLOOKUP(draft_picks[[#This Row],[veto_drafter_team_id]],drafter_teams[id],drafter_teams[name]))</f>
        <v/>
      </c>
      <c r="Q1907" t="s">
        <v>15497</v>
      </c>
      <c r="R1907" t="str">
        <f>IF(OR(ISBLANK(draft_picks[[#This Row],[veto_override_drafter_id]]),draft_picks[[#This Row],[veto_override_drafter_id]]=""),"",_xlfn.XLOOKUP(draft_picks[[#This Row],[veto_override_drafter_id]],drafters[id],drafters[name]))</f>
        <v/>
      </c>
      <c r="S1907" t="s">
        <v>15497</v>
      </c>
      <c r="T1907" t="str">
        <f>IF(OR(ISBLANK(draft_picks[[#This Row],[veto_override_team_id]]),draft_picks[[#This Row],[veto_override_team_id]]=""),"",_xlfn.XLOOKUP(draft_picks[[#This Row],[veto_override_team_id]],drafter_teams[id],drafter_teams[name]))</f>
        <v/>
      </c>
    </row>
    <row r="1908" spans="1:20" x14ac:dyDescent="0.25">
      <c r="A1908" t="s">
        <v>377</v>
      </c>
      <c r="B1908" t="str">
        <f>_xlfn.XLOOKUP(draft_picks[[#This Row],[draft_id]],drafts[id],drafts[title])</f>
        <v>Dance</v>
      </c>
      <c r="C1908" s="3">
        <v>5</v>
      </c>
      <c r="D1908">
        <f>IF(C1907&lt;draft_picks[[#This Row],[position]],1,IF(C1907&gt;draft_picks[[#This Row],[position]],D1907+1,IF(C1907=draft_picks[[#This Row],[position]],D1907+1)))</f>
        <v>4</v>
      </c>
      <c r="E1908" t="s">
        <v>4193</v>
      </c>
      <c r="F1908" t="str">
        <f>IF(ISBLANK(draft_picks[[#This Row],[movie_id]]),"",_xlfn.XLOOKUP(draft_picks[[#This Row],[movie_id]],drafts.movies[id],drafts.movies[movie_title]))</f>
        <v>Singin' in the Rain</v>
      </c>
      <c r="G1908" s="3" t="s">
        <v>1033</v>
      </c>
      <c r="H1908" t="str">
        <f>IF(ISBLANK(draft_picks[[#This Row],[drafter_id]]),"",_xlfn.XLOOKUP(draft_picks[[#This Row],[drafter_id]],drafters[id],drafters[name]))</f>
        <v>Liz Shannon Miller</v>
      </c>
      <c r="J1908" t="str">
        <f>IF(ISBLANK(draft_picks[[#This Row],[drafter_team_id]]),"",_xlfn.XLOOKUP(draft_picks[[#This Row],[drafter_team_id]],drafter_teams[id],drafter_teams[name]))</f>
        <v/>
      </c>
      <c r="K1908" s="3" t="s">
        <v>15497</v>
      </c>
      <c r="L1908" t="s">
        <v>15497</v>
      </c>
      <c r="M1908" t="str">
        <f>IF(OR(ISBLANK(draft_picks[[#This Row],[veto_drafter_id]]),draft_picks[[#This Row],[veto_drafter_id]]=""),"",_xlfn.XLOOKUP(draft_picks[[#This Row],[veto_drafter_id]],drafters[id],drafters[name]))</f>
        <v/>
      </c>
      <c r="N1908" t="s">
        <v>15497</v>
      </c>
      <c r="O1908" t="str">
        <f>IF(OR(ISBLANK(draft_picks[[#This Row],[veto_drafter_team_id]]),draft_picks[[#This Row],[veto_drafter_team_id]]=""),"",_xlfn.XLOOKUP(draft_picks[[#This Row],[veto_drafter_team_id]],drafter_teams[id],drafter_teams[name]))</f>
        <v/>
      </c>
      <c r="Q1908" t="s">
        <v>15497</v>
      </c>
      <c r="R1908" t="str">
        <f>IF(OR(ISBLANK(draft_picks[[#This Row],[veto_override_drafter_id]]),draft_picks[[#This Row],[veto_override_drafter_id]]=""),"",_xlfn.XLOOKUP(draft_picks[[#This Row],[veto_override_drafter_id]],drafters[id],drafters[name]))</f>
        <v/>
      </c>
      <c r="S1908" t="s">
        <v>15497</v>
      </c>
      <c r="T1908" t="str">
        <f>IF(OR(ISBLANK(draft_picks[[#This Row],[veto_override_team_id]]),draft_picks[[#This Row],[veto_override_team_id]]=""),"",_xlfn.XLOOKUP(draft_picks[[#This Row],[veto_override_team_id]],drafter_teams[id],drafter_teams[name]))</f>
        <v/>
      </c>
    </row>
    <row r="1909" spans="1:20" x14ac:dyDescent="0.25">
      <c r="A1909" t="s">
        <v>377</v>
      </c>
      <c r="B1909" t="str">
        <f>_xlfn.XLOOKUP(draft_picks[[#This Row],[draft_id]],drafts[id],drafts[title])</f>
        <v>Dance</v>
      </c>
      <c r="C1909" s="3">
        <v>4</v>
      </c>
      <c r="D1909">
        <f>IF(C1908&lt;draft_picks[[#This Row],[position]],1,IF(C1908&gt;draft_picks[[#This Row],[position]],D1908+1,IF(C1908=draft_picks[[#This Row],[position]],D1908+1)))</f>
        <v>5</v>
      </c>
      <c r="E1909" t="s">
        <v>4154</v>
      </c>
      <c r="F1909" t="str">
        <f>IF(ISBLANK(draft_picks[[#This Row],[movie_id]]),"",_xlfn.XLOOKUP(draft_picks[[#This Row],[movie_id]],drafts.movies[id],drafts.movies[movie_title]))</f>
        <v>The Red Shoes</v>
      </c>
      <c r="G1909" s="3" t="s">
        <v>797</v>
      </c>
      <c r="H1909" t="str">
        <f>IF(ISBLANK(draft_picks[[#This Row],[drafter_id]]),"",_xlfn.XLOOKUP(draft_picks[[#This Row],[drafter_id]],drafters[id],drafters[name]))</f>
        <v>William Bibbiani</v>
      </c>
      <c r="J1909" t="str">
        <f>IF(ISBLANK(draft_picks[[#This Row],[drafter_team_id]]),"",_xlfn.XLOOKUP(draft_picks[[#This Row],[drafter_team_id]],drafter_teams[id],drafter_teams[name]))</f>
        <v/>
      </c>
      <c r="K1909" s="3" t="s">
        <v>15497</v>
      </c>
      <c r="L1909" t="s">
        <v>15497</v>
      </c>
      <c r="M1909" t="str">
        <f>IF(OR(ISBLANK(draft_picks[[#This Row],[veto_drafter_id]]),draft_picks[[#This Row],[veto_drafter_id]]=""),"",_xlfn.XLOOKUP(draft_picks[[#This Row],[veto_drafter_id]],drafters[id],drafters[name]))</f>
        <v/>
      </c>
      <c r="N1909" t="s">
        <v>15497</v>
      </c>
      <c r="O1909" t="str">
        <f>IF(OR(ISBLANK(draft_picks[[#This Row],[veto_drafter_team_id]]),draft_picks[[#This Row],[veto_drafter_team_id]]=""),"",_xlfn.XLOOKUP(draft_picks[[#This Row],[veto_drafter_team_id]],drafter_teams[id],drafter_teams[name]))</f>
        <v/>
      </c>
      <c r="Q1909" t="s">
        <v>15497</v>
      </c>
      <c r="R1909" t="str">
        <f>IF(OR(ISBLANK(draft_picks[[#This Row],[veto_override_drafter_id]]),draft_picks[[#This Row],[veto_override_drafter_id]]=""),"",_xlfn.XLOOKUP(draft_picks[[#This Row],[veto_override_drafter_id]],drafters[id],drafters[name]))</f>
        <v/>
      </c>
      <c r="S1909" t="s">
        <v>15497</v>
      </c>
      <c r="T1909" t="str">
        <f>IF(OR(ISBLANK(draft_picks[[#This Row],[veto_override_team_id]]),draft_picks[[#This Row],[veto_override_team_id]]=""),"",_xlfn.XLOOKUP(draft_picks[[#This Row],[veto_override_team_id]],drafter_teams[id],drafter_teams[name]))</f>
        <v/>
      </c>
    </row>
    <row r="1910" spans="1:20" x14ac:dyDescent="0.25">
      <c r="A1910" t="s">
        <v>377</v>
      </c>
      <c r="B1910" t="str">
        <f>_xlfn.XLOOKUP(draft_picks[[#This Row],[draft_id]],drafts[id],drafts[title])</f>
        <v>Dance</v>
      </c>
      <c r="C1910" s="3">
        <v>3</v>
      </c>
      <c r="D1910">
        <f>IF(C1909&lt;draft_picks[[#This Row],[position]],1,IF(C1909&gt;draft_picks[[#This Row],[position]],D1909+1,IF(C1909=draft_picks[[#This Row],[position]],D1909+1)))</f>
        <v>6</v>
      </c>
      <c r="E1910" t="s">
        <v>1952</v>
      </c>
      <c r="F1910" t="str">
        <f>IF(ISBLANK(draft_picks[[#This Row],[movie_id]]),"",_xlfn.XLOOKUP(draft_picks[[#This Row],[movie_id]],drafts.movies[id],drafts.movies[movie_title]))</f>
        <v>Step Up 3D</v>
      </c>
      <c r="G1910" s="3" t="s">
        <v>1033</v>
      </c>
      <c r="H1910" t="str">
        <f>IF(ISBLANK(draft_picks[[#This Row],[drafter_id]]),"",_xlfn.XLOOKUP(draft_picks[[#This Row],[drafter_id]],drafters[id],drafters[name]))</f>
        <v>Liz Shannon Miller</v>
      </c>
      <c r="J1910" t="str">
        <f>IF(ISBLANK(draft_picks[[#This Row],[drafter_team_id]]),"",_xlfn.XLOOKUP(draft_picks[[#This Row],[drafter_team_id]],drafter_teams[id],drafter_teams[name]))</f>
        <v/>
      </c>
      <c r="K1910" s="3" t="s">
        <v>15497</v>
      </c>
      <c r="L1910" t="s">
        <v>15497</v>
      </c>
      <c r="M1910" t="str">
        <f>IF(OR(ISBLANK(draft_picks[[#This Row],[veto_drafter_id]]),draft_picks[[#This Row],[veto_drafter_id]]=""),"",_xlfn.XLOOKUP(draft_picks[[#This Row],[veto_drafter_id]],drafters[id],drafters[name]))</f>
        <v/>
      </c>
      <c r="N1910" t="s">
        <v>15497</v>
      </c>
      <c r="O1910" t="str">
        <f>IF(OR(ISBLANK(draft_picks[[#This Row],[veto_drafter_team_id]]),draft_picks[[#This Row],[veto_drafter_team_id]]=""),"",_xlfn.XLOOKUP(draft_picks[[#This Row],[veto_drafter_team_id]],drafter_teams[id],drafter_teams[name]))</f>
        <v/>
      </c>
      <c r="Q1910" t="s">
        <v>15497</v>
      </c>
      <c r="R1910" t="str">
        <f>IF(OR(ISBLANK(draft_picks[[#This Row],[veto_override_drafter_id]]),draft_picks[[#This Row],[veto_override_drafter_id]]=""),"",_xlfn.XLOOKUP(draft_picks[[#This Row],[veto_override_drafter_id]],drafters[id],drafters[name]))</f>
        <v/>
      </c>
      <c r="S1910" t="s">
        <v>15497</v>
      </c>
      <c r="T1910" t="str">
        <f>IF(OR(ISBLANK(draft_picks[[#This Row],[veto_override_team_id]]),draft_picks[[#This Row],[veto_override_team_id]]=""),"",_xlfn.XLOOKUP(draft_picks[[#This Row],[veto_override_team_id]],drafter_teams[id],drafter_teams[name]))</f>
        <v/>
      </c>
    </row>
    <row r="1911" spans="1:20" x14ac:dyDescent="0.25">
      <c r="A1911" t="s">
        <v>377</v>
      </c>
      <c r="B1911" t="str">
        <f>_xlfn.XLOOKUP(draft_picks[[#This Row],[draft_id]],drafts[id],drafts[title])</f>
        <v>Dance</v>
      </c>
      <c r="C1911" s="3">
        <v>2</v>
      </c>
      <c r="D1911">
        <f>IF(C1910&lt;draft_picks[[#This Row],[position]],1,IF(C1910&gt;draft_picks[[#This Row],[position]],D1910+1,IF(C1910=draft_picks[[#This Row],[position]],D1910+1)))</f>
        <v>7</v>
      </c>
      <c r="E1911" t="s">
        <v>3802</v>
      </c>
      <c r="F1911" t="str">
        <f>IF(ISBLANK(draft_picks[[#This Row],[movie_id]]),"",_xlfn.XLOOKUP(draft_picks[[#This Row],[movie_id]],drafts.movies[id],drafts.movies[movie_title]))</f>
        <v>Shall We Dance?</v>
      </c>
      <c r="G1911" s="3" t="s">
        <v>797</v>
      </c>
      <c r="H1911" t="str">
        <f>IF(ISBLANK(draft_picks[[#This Row],[drafter_id]]),"",_xlfn.XLOOKUP(draft_picks[[#This Row],[drafter_id]],drafters[id],drafters[name]))</f>
        <v>William Bibbiani</v>
      </c>
      <c r="J1911" t="str">
        <f>IF(ISBLANK(draft_picks[[#This Row],[drafter_team_id]]),"",_xlfn.XLOOKUP(draft_picks[[#This Row],[drafter_team_id]],drafter_teams[id],drafter_teams[name]))</f>
        <v/>
      </c>
      <c r="K1911" s="3" t="s">
        <v>15497</v>
      </c>
      <c r="L1911" t="s">
        <v>15497</v>
      </c>
      <c r="M1911" t="str">
        <f>IF(OR(ISBLANK(draft_picks[[#This Row],[veto_drafter_id]]),draft_picks[[#This Row],[veto_drafter_id]]=""),"",_xlfn.XLOOKUP(draft_picks[[#This Row],[veto_drafter_id]],drafters[id],drafters[name]))</f>
        <v/>
      </c>
      <c r="N1911" t="s">
        <v>15497</v>
      </c>
      <c r="O1911" t="str">
        <f>IF(OR(ISBLANK(draft_picks[[#This Row],[veto_drafter_team_id]]),draft_picks[[#This Row],[veto_drafter_team_id]]=""),"",_xlfn.XLOOKUP(draft_picks[[#This Row],[veto_drafter_team_id]],drafter_teams[id],drafter_teams[name]))</f>
        <v/>
      </c>
      <c r="Q1911" t="s">
        <v>15497</v>
      </c>
      <c r="R1911" t="str">
        <f>IF(OR(ISBLANK(draft_picks[[#This Row],[veto_override_drafter_id]]),draft_picks[[#This Row],[veto_override_drafter_id]]=""),"",_xlfn.XLOOKUP(draft_picks[[#This Row],[veto_override_drafter_id]],drafters[id],drafters[name]))</f>
        <v/>
      </c>
      <c r="S1911" t="s">
        <v>15497</v>
      </c>
      <c r="T1911" t="str">
        <f>IF(OR(ISBLANK(draft_picks[[#This Row],[veto_override_team_id]]),draft_picks[[#This Row],[veto_override_team_id]]=""),"",_xlfn.XLOOKUP(draft_picks[[#This Row],[veto_override_team_id]],drafter_teams[id],drafter_teams[name]))</f>
        <v/>
      </c>
    </row>
    <row r="1912" spans="1:20" x14ac:dyDescent="0.25">
      <c r="A1912" t="s">
        <v>377</v>
      </c>
      <c r="B1912" t="str">
        <f>_xlfn.XLOOKUP(draft_picks[[#This Row],[draft_id]],drafts[id],drafts[title])</f>
        <v>Dance</v>
      </c>
      <c r="C1912" s="3">
        <v>1</v>
      </c>
      <c r="D1912">
        <f>IF(C1911&lt;draft_picks[[#This Row],[position]],1,IF(C1911&gt;draft_picks[[#This Row],[position]],D1911+1,IF(C1911=draft_picks[[#This Row],[position]],D1911+1)))</f>
        <v>8</v>
      </c>
      <c r="E1912" t="s">
        <v>5271</v>
      </c>
      <c r="F1912" t="str">
        <f>IF(ISBLANK(draft_picks[[#This Row],[movie_id]]),"",_xlfn.XLOOKUP(draft_picks[[#This Row],[movie_id]],drafts.movies[id],drafts.movies[movie_title]))</f>
        <v>Dirty Dancing</v>
      </c>
      <c r="G1912" s="3" t="s">
        <v>1033</v>
      </c>
      <c r="H1912" t="str">
        <f>IF(ISBLANK(draft_picks[[#This Row],[drafter_id]]),"",_xlfn.XLOOKUP(draft_picks[[#This Row],[drafter_id]],drafters[id],drafters[name]))</f>
        <v>Liz Shannon Miller</v>
      </c>
      <c r="J1912" t="str">
        <f>IF(ISBLANK(draft_picks[[#This Row],[drafter_team_id]]),"",_xlfn.XLOOKUP(draft_picks[[#This Row],[drafter_team_id]],drafter_teams[id],drafter_teams[name]))</f>
        <v/>
      </c>
      <c r="K1912" s="3" t="s">
        <v>15497</v>
      </c>
      <c r="L1912" t="s">
        <v>15497</v>
      </c>
      <c r="M1912" t="str">
        <f>IF(OR(ISBLANK(draft_picks[[#This Row],[veto_drafter_id]]),draft_picks[[#This Row],[veto_drafter_id]]=""),"",_xlfn.XLOOKUP(draft_picks[[#This Row],[veto_drafter_id]],drafters[id],drafters[name]))</f>
        <v/>
      </c>
      <c r="N1912" t="s">
        <v>15497</v>
      </c>
      <c r="O1912" t="str">
        <f>IF(OR(ISBLANK(draft_picks[[#This Row],[veto_drafter_team_id]]),draft_picks[[#This Row],[veto_drafter_team_id]]=""),"",_xlfn.XLOOKUP(draft_picks[[#This Row],[veto_drafter_team_id]],drafter_teams[id],drafter_teams[name]))</f>
        <v/>
      </c>
      <c r="Q1912" t="s">
        <v>15497</v>
      </c>
      <c r="R1912" t="str">
        <f>IF(OR(ISBLANK(draft_picks[[#This Row],[veto_override_drafter_id]]),draft_picks[[#This Row],[veto_override_drafter_id]]=""),"",_xlfn.XLOOKUP(draft_picks[[#This Row],[veto_override_drafter_id]],drafters[id],drafters[name]))</f>
        <v/>
      </c>
      <c r="S1912" t="s">
        <v>15497</v>
      </c>
      <c r="T1912" t="str">
        <f>IF(OR(ISBLANK(draft_picks[[#This Row],[veto_override_team_id]]),draft_picks[[#This Row],[veto_override_team_id]]=""),"",_xlfn.XLOOKUP(draft_picks[[#This Row],[veto_override_team_id]],drafter_teams[id],drafter_teams[name]))</f>
        <v/>
      </c>
    </row>
    <row r="1913" spans="1:20" x14ac:dyDescent="0.25">
      <c r="A1913" t="s">
        <v>705</v>
      </c>
      <c r="B1913" t="str">
        <f>_xlfn.XLOOKUP(draft_picks[[#This Row],[draft_id]],drafts[id],drafts[title])</f>
        <v>1997 Mini-Mega</v>
      </c>
      <c r="C1913" s="3">
        <v>13</v>
      </c>
      <c r="D1913">
        <f>IF(C1912&lt;draft_picks[[#This Row],[position]],1,IF(C1912&gt;draft_picks[[#This Row],[position]],D1912+1,IF(C1912=draft_picks[[#This Row],[position]],D1912+1)))</f>
        <v>1</v>
      </c>
      <c r="E1913" t="s">
        <v>5361</v>
      </c>
      <c r="F1913" t="str">
        <f>IF(ISBLANK(draft_picks[[#This Row],[movie_id]]),"",_xlfn.XLOOKUP(draft_picks[[#This Row],[movie_id]],drafts.movies[id],drafts.movies[movie_title]))</f>
        <v>Breakdown</v>
      </c>
      <c r="G1913" s="3" t="s">
        <v>1237</v>
      </c>
      <c r="H1913" t="str">
        <f>IF(ISBLANK(draft_picks[[#This Row],[drafter_id]]),"",_xlfn.XLOOKUP(draft_picks[[#This Row],[drafter_id]],drafters[id],drafters[name]))</f>
        <v>Clay Keller</v>
      </c>
      <c r="J1913" t="str">
        <f>IF(ISBLANK(draft_picks[[#This Row],[drafter_team_id]]),"",_xlfn.XLOOKUP(draft_picks[[#This Row],[drafter_team_id]],drafter_teams[id],drafter_teams[name]))</f>
        <v/>
      </c>
      <c r="K1913" s="3" t="s">
        <v>15497</v>
      </c>
      <c r="L1913" t="s">
        <v>15497</v>
      </c>
      <c r="M1913" t="str">
        <f>IF(OR(ISBLANK(draft_picks[[#This Row],[veto_drafter_id]]),draft_picks[[#This Row],[veto_drafter_id]]=""),"",_xlfn.XLOOKUP(draft_picks[[#This Row],[veto_drafter_id]],drafters[id],drafters[name]))</f>
        <v/>
      </c>
      <c r="N1913" t="s">
        <v>15497</v>
      </c>
      <c r="O1913" t="str">
        <f>IF(OR(ISBLANK(draft_picks[[#This Row],[veto_drafter_team_id]]),draft_picks[[#This Row],[veto_drafter_team_id]]=""),"",_xlfn.XLOOKUP(draft_picks[[#This Row],[veto_drafter_team_id]],drafter_teams[id],drafter_teams[name]))</f>
        <v/>
      </c>
      <c r="Q1913" t="s">
        <v>15497</v>
      </c>
      <c r="R1913" t="str">
        <f>IF(OR(ISBLANK(draft_picks[[#This Row],[veto_override_drafter_id]]),draft_picks[[#This Row],[veto_override_drafter_id]]=""),"",_xlfn.XLOOKUP(draft_picks[[#This Row],[veto_override_drafter_id]],drafters[id],drafters[name]))</f>
        <v/>
      </c>
      <c r="S1913" t="s">
        <v>15497</v>
      </c>
      <c r="T1913" t="str">
        <f>IF(OR(ISBLANK(draft_picks[[#This Row],[veto_override_team_id]]),draft_picks[[#This Row],[veto_override_team_id]]=""),"",_xlfn.XLOOKUP(draft_picks[[#This Row],[veto_override_team_id]],drafter_teams[id],drafter_teams[name]))</f>
        <v/>
      </c>
    </row>
    <row r="1914" spans="1:20" x14ac:dyDescent="0.25">
      <c r="A1914" t="s">
        <v>705</v>
      </c>
      <c r="B1914" t="str">
        <f>_xlfn.XLOOKUP(draft_picks[[#This Row],[draft_id]],drafts[id],drafts[title])</f>
        <v>1997 Mini-Mega</v>
      </c>
      <c r="C1914" s="3">
        <v>12</v>
      </c>
      <c r="D1914">
        <f>IF(C1913&lt;draft_picks[[#This Row],[position]],1,IF(C1913&gt;draft_picks[[#This Row],[position]],D1913+1,IF(C1913=draft_picks[[#This Row],[position]],D1913+1)))</f>
        <v>2</v>
      </c>
      <c r="E1914" t="s">
        <v>4947</v>
      </c>
      <c r="F1914" t="str">
        <f>IF(ISBLANK(draft_picks[[#This Row],[movie_id]]),"",_xlfn.XLOOKUP(draft_picks[[#This Row],[movie_id]],drafts.movies[id],drafts.movies[movie_title]))</f>
        <v>Irma Vep</v>
      </c>
      <c r="G1914" s="3" t="s">
        <v>1237</v>
      </c>
      <c r="H1914" t="str">
        <f>IF(ISBLANK(draft_picks[[#This Row],[drafter_id]]),"",_xlfn.XLOOKUP(draft_picks[[#This Row],[drafter_id]],drafters[id],drafters[name]))</f>
        <v>Clay Keller</v>
      </c>
      <c r="J1914" t="str">
        <f>IF(ISBLANK(draft_picks[[#This Row],[drafter_team_id]]),"",_xlfn.XLOOKUP(draft_picks[[#This Row],[drafter_team_id]],drafter_teams[id],drafter_teams[name]))</f>
        <v/>
      </c>
      <c r="K1914" s="3" t="s">
        <v>15497</v>
      </c>
      <c r="L1914" t="s">
        <v>15497</v>
      </c>
      <c r="M1914" t="str">
        <f>IF(OR(ISBLANK(draft_picks[[#This Row],[veto_drafter_id]]),draft_picks[[#This Row],[veto_drafter_id]]=""),"",_xlfn.XLOOKUP(draft_picks[[#This Row],[veto_drafter_id]],drafters[id],drafters[name]))</f>
        <v/>
      </c>
      <c r="N1914" t="s">
        <v>15497</v>
      </c>
      <c r="O1914" t="str">
        <f>IF(OR(ISBLANK(draft_picks[[#This Row],[veto_drafter_team_id]]),draft_picks[[#This Row],[veto_drafter_team_id]]=""),"",_xlfn.XLOOKUP(draft_picks[[#This Row],[veto_drafter_team_id]],drafter_teams[id],drafter_teams[name]))</f>
        <v/>
      </c>
      <c r="Q1914" t="s">
        <v>15497</v>
      </c>
      <c r="R1914" t="str">
        <f>IF(OR(ISBLANK(draft_picks[[#This Row],[veto_override_drafter_id]]),draft_picks[[#This Row],[veto_override_drafter_id]]=""),"",_xlfn.XLOOKUP(draft_picks[[#This Row],[veto_override_drafter_id]],drafters[id],drafters[name]))</f>
        <v/>
      </c>
      <c r="S1914" t="s">
        <v>15497</v>
      </c>
      <c r="T1914" t="str">
        <f>IF(OR(ISBLANK(draft_picks[[#This Row],[veto_override_team_id]]),draft_picks[[#This Row],[veto_override_team_id]]=""),"",_xlfn.XLOOKUP(draft_picks[[#This Row],[veto_override_team_id]],drafter_teams[id],drafter_teams[name]))</f>
        <v/>
      </c>
    </row>
    <row r="1915" spans="1:20" x14ac:dyDescent="0.25">
      <c r="A1915" t="s">
        <v>705</v>
      </c>
      <c r="B1915" t="str">
        <f>_xlfn.XLOOKUP(draft_picks[[#This Row],[draft_id]],drafts[id],drafts[title])</f>
        <v>1997 Mini-Mega</v>
      </c>
      <c r="C1915" s="3">
        <v>11</v>
      </c>
      <c r="D1915">
        <f>IF(C1914&lt;draft_picks[[#This Row],[position]],1,IF(C1914&gt;draft_picks[[#This Row],[position]],D1914+1,IF(C1914=draft_picks[[#This Row],[position]],D1914+1)))</f>
        <v>3</v>
      </c>
      <c r="E1915" t="s">
        <v>5076</v>
      </c>
      <c r="F1915" t="str">
        <f>IF(ISBLANK(draft_picks[[#This Row],[movie_id]]),"",_xlfn.XLOOKUP(draft_picks[[#This Row],[movie_id]],drafts.movies[id],drafts.movies[movie_title]))</f>
        <v>Selena</v>
      </c>
      <c r="G1915" s="3" t="s">
        <v>1137</v>
      </c>
      <c r="H1915" t="str">
        <f>IF(ISBLANK(draft_picks[[#This Row],[drafter_id]]),"",_xlfn.XLOOKUP(draft_picks[[#This Row],[drafter_id]],drafters[id],drafters[name]))</f>
        <v>Wynter Mitchell</v>
      </c>
      <c r="J1915" t="str">
        <f>IF(ISBLANK(draft_picks[[#This Row],[drafter_team_id]]),"",_xlfn.XLOOKUP(draft_picks[[#This Row],[drafter_team_id]],drafter_teams[id],drafter_teams[name]))</f>
        <v/>
      </c>
      <c r="K1915" s="3" t="s">
        <v>15497</v>
      </c>
      <c r="L1915" t="s">
        <v>15497</v>
      </c>
      <c r="M1915" t="str">
        <f>IF(OR(ISBLANK(draft_picks[[#This Row],[veto_drafter_id]]),draft_picks[[#This Row],[veto_drafter_id]]=""),"",_xlfn.XLOOKUP(draft_picks[[#This Row],[veto_drafter_id]],drafters[id],drafters[name]))</f>
        <v/>
      </c>
      <c r="N1915" t="s">
        <v>15497</v>
      </c>
      <c r="O1915" t="str">
        <f>IF(OR(ISBLANK(draft_picks[[#This Row],[veto_drafter_team_id]]),draft_picks[[#This Row],[veto_drafter_team_id]]=""),"",_xlfn.XLOOKUP(draft_picks[[#This Row],[veto_drafter_team_id]],drafter_teams[id],drafter_teams[name]))</f>
        <v/>
      </c>
      <c r="Q1915" t="s">
        <v>15497</v>
      </c>
      <c r="R1915" t="str">
        <f>IF(OR(ISBLANK(draft_picks[[#This Row],[veto_override_drafter_id]]),draft_picks[[#This Row],[veto_override_drafter_id]]=""),"",_xlfn.XLOOKUP(draft_picks[[#This Row],[veto_override_drafter_id]],drafters[id],drafters[name]))</f>
        <v/>
      </c>
      <c r="S1915" t="s">
        <v>15497</v>
      </c>
      <c r="T1915" t="str">
        <f>IF(OR(ISBLANK(draft_picks[[#This Row],[veto_override_team_id]]),draft_picks[[#This Row],[veto_override_team_id]]=""),"",_xlfn.XLOOKUP(draft_picks[[#This Row],[veto_override_team_id]],drafter_teams[id],drafter_teams[name]))</f>
        <v/>
      </c>
    </row>
    <row r="1916" spans="1:20" x14ac:dyDescent="0.25">
      <c r="A1916" t="s">
        <v>705</v>
      </c>
      <c r="B1916" t="str">
        <f>_xlfn.XLOOKUP(draft_picks[[#This Row],[draft_id]],drafts[id],drafts[title])</f>
        <v>1997 Mini-Mega</v>
      </c>
      <c r="C1916" s="3">
        <v>10</v>
      </c>
      <c r="D1916">
        <f>IF(C1915&lt;draft_picks[[#This Row],[position]],1,IF(C1915&gt;draft_picks[[#This Row],[position]],D1915+1,IF(C1915=draft_picks[[#This Row],[position]],D1915+1)))</f>
        <v>4</v>
      </c>
      <c r="E1916" t="s">
        <v>7957</v>
      </c>
      <c r="F1916" t="str">
        <f>IF(ISBLANK(draft_picks[[#This Row],[movie_id]]),"",_xlfn.XLOOKUP(draft_picks[[#This Row],[movie_id]],drafts.movies[id],drafts.movies[movie_title]))</f>
        <v>Eve's Bayou</v>
      </c>
      <c r="G1916" s="3" t="s">
        <v>1181</v>
      </c>
      <c r="H1916" t="str">
        <f>IF(ISBLANK(draft_picks[[#This Row],[drafter_id]]),"",_xlfn.XLOOKUP(draft_picks[[#This Row],[drafter_id]],drafters[id],drafters[name]))</f>
        <v>Kristy Puchko</v>
      </c>
      <c r="J1916" t="str">
        <f>IF(ISBLANK(draft_picks[[#This Row],[drafter_team_id]]),"",_xlfn.XLOOKUP(draft_picks[[#This Row],[drafter_team_id]],drafter_teams[id],drafter_teams[name]))</f>
        <v/>
      </c>
      <c r="K1916" s="3" t="s">
        <v>15497</v>
      </c>
      <c r="L1916" t="s">
        <v>15497</v>
      </c>
      <c r="M1916" t="str">
        <f>IF(OR(ISBLANK(draft_picks[[#This Row],[veto_drafter_id]]),draft_picks[[#This Row],[veto_drafter_id]]=""),"",_xlfn.XLOOKUP(draft_picks[[#This Row],[veto_drafter_id]],drafters[id],drafters[name]))</f>
        <v/>
      </c>
      <c r="N1916" t="s">
        <v>15497</v>
      </c>
      <c r="O1916" t="str">
        <f>IF(OR(ISBLANK(draft_picks[[#This Row],[veto_drafter_team_id]]),draft_picks[[#This Row],[veto_drafter_team_id]]=""),"",_xlfn.XLOOKUP(draft_picks[[#This Row],[veto_drafter_team_id]],drafter_teams[id],drafter_teams[name]))</f>
        <v/>
      </c>
      <c r="Q1916" t="s">
        <v>15497</v>
      </c>
      <c r="R1916" t="str">
        <f>IF(OR(ISBLANK(draft_picks[[#This Row],[veto_override_drafter_id]]),draft_picks[[#This Row],[veto_override_drafter_id]]=""),"",_xlfn.XLOOKUP(draft_picks[[#This Row],[veto_override_drafter_id]],drafters[id],drafters[name]))</f>
        <v/>
      </c>
      <c r="S1916" t="s">
        <v>15497</v>
      </c>
      <c r="T1916" t="str">
        <f>IF(OR(ISBLANK(draft_picks[[#This Row],[veto_override_team_id]]),draft_picks[[#This Row],[veto_override_team_id]]=""),"",_xlfn.XLOOKUP(draft_picks[[#This Row],[veto_override_team_id]],drafter_teams[id],drafter_teams[name]))</f>
        <v/>
      </c>
    </row>
    <row r="1917" spans="1:20" x14ac:dyDescent="0.25">
      <c r="A1917" t="s">
        <v>705</v>
      </c>
      <c r="B1917" t="str">
        <f>_xlfn.XLOOKUP(draft_picks[[#This Row],[draft_id]],drafts[id],drafts[title])</f>
        <v>1997 Mini-Mega</v>
      </c>
      <c r="C1917" s="3">
        <v>9</v>
      </c>
      <c r="D1917">
        <f>IF(C1916&lt;draft_picks[[#This Row],[position]],1,IF(C1916&gt;draft_picks[[#This Row],[position]],D1916+1,IF(C1916=draft_picks[[#This Row],[position]],D1916+1)))</f>
        <v>5</v>
      </c>
      <c r="E1917" t="s">
        <v>1694</v>
      </c>
      <c r="F1917" t="str">
        <f>IF(ISBLANK(draft_picks[[#This Row],[movie_id]]),"",_xlfn.XLOOKUP(draft_picks[[#This Row],[movie_id]],drafts.movies[id],drafts.movies[movie_title]))</f>
        <v>Chasing Amy</v>
      </c>
      <c r="G1917" s="3" t="s">
        <v>1095</v>
      </c>
      <c r="H1917" t="str">
        <f>IF(ISBLANK(draft_picks[[#This Row],[drafter_id]]),"",_xlfn.XLOOKUP(draft_picks[[#This Row],[drafter_id]],drafters[id],drafters[name]))</f>
        <v>Katey Rich</v>
      </c>
      <c r="J1917" t="str">
        <f>IF(ISBLANK(draft_picks[[#This Row],[drafter_team_id]]),"",_xlfn.XLOOKUP(draft_picks[[#This Row],[drafter_team_id]],drafter_teams[id],drafter_teams[name]))</f>
        <v/>
      </c>
      <c r="K1917" s="3" t="s">
        <v>15484</v>
      </c>
      <c r="L1917" t="s">
        <v>1181</v>
      </c>
      <c r="M1917" t="str">
        <f>IF(OR(ISBLANK(draft_picks[[#This Row],[veto_drafter_id]]),draft_picks[[#This Row],[veto_drafter_id]]=""),"",_xlfn.XLOOKUP(draft_picks[[#This Row],[veto_drafter_id]],drafters[id],drafters[name]))</f>
        <v>Kristy Puchko</v>
      </c>
      <c r="N1917" t="s">
        <v>15497</v>
      </c>
      <c r="O1917" t="str">
        <f>IF(OR(ISBLANK(draft_picks[[#This Row],[veto_drafter_team_id]]),draft_picks[[#This Row],[veto_drafter_team_id]]=""),"",_xlfn.XLOOKUP(draft_picks[[#This Row],[veto_drafter_team_id]],drafter_teams[id],drafter_teams[name]))</f>
        <v/>
      </c>
      <c r="Q1917" t="s">
        <v>15497</v>
      </c>
      <c r="R1917" t="str">
        <f>IF(OR(ISBLANK(draft_picks[[#This Row],[veto_override_drafter_id]]),draft_picks[[#This Row],[veto_override_drafter_id]]=""),"",_xlfn.XLOOKUP(draft_picks[[#This Row],[veto_override_drafter_id]],drafters[id],drafters[name]))</f>
        <v/>
      </c>
      <c r="S1917" t="s">
        <v>15497</v>
      </c>
      <c r="T1917" t="str">
        <f>IF(OR(ISBLANK(draft_picks[[#This Row],[veto_override_team_id]]),draft_picks[[#This Row],[veto_override_team_id]]=""),"",_xlfn.XLOOKUP(draft_picks[[#This Row],[veto_override_team_id]],drafter_teams[id],drafter_teams[name]))</f>
        <v/>
      </c>
    </row>
    <row r="1918" spans="1:20" x14ac:dyDescent="0.25">
      <c r="A1918" t="s">
        <v>705</v>
      </c>
      <c r="B1918" t="str">
        <f>_xlfn.XLOOKUP(draft_picks[[#This Row],[draft_id]],drafts[id],drafts[title])</f>
        <v>1997 Mini-Mega</v>
      </c>
      <c r="C1918" s="3">
        <v>9</v>
      </c>
      <c r="D1918">
        <f>IF(C1917&lt;draft_picks[[#This Row],[position]],1,IF(C1917&gt;draft_picks[[#This Row],[position]],D1917+1,IF(C1917=draft_picks[[#This Row],[position]],D1917+1)))</f>
        <v>6</v>
      </c>
      <c r="E1918" t="s">
        <v>7114</v>
      </c>
      <c r="F1918" t="str">
        <f>IF(ISBLANK(draft_picks[[#This Row],[movie_id]]),"",_xlfn.XLOOKUP(draft_picks[[#This Row],[movie_id]],drafts.movies[id],drafts.movies[movie_title]))</f>
        <v>My Best Friend's Wedding</v>
      </c>
      <c r="G1918" s="3" t="s">
        <v>1095</v>
      </c>
      <c r="H1918" t="str">
        <f>IF(ISBLANK(draft_picks[[#This Row],[drafter_id]]),"",_xlfn.XLOOKUP(draft_picks[[#This Row],[drafter_id]],drafters[id],drafters[name]))</f>
        <v>Katey Rich</v>
      </c>
      <c r="J1918" t="str">
        <f>IF(ISBLANK(draft_picks[[#This Row],[drafter_team_id]]),"",_xlfn.XLOOKUP(draft_picks[[#This Row],[drafter_team_id]],drafter_teams[id],drafter_teams[name]))</f>
        <v/>
      </c>
      <c r="K1918" s="3" t="s">
        <v>15497</v>
      </c>
      <c r="L1918" t="s">
        <v>15497</v>
      </c>
      <c r="M1918" t="str">
        <f>IF(OR(ISBLANK(draft_picks[[#This Row],[veto_drafter_id]]),draft_picks[[#This Row],[veto_drafter_id]]=""),"",_xlfn.XLOOKUP(draft_picks[[#This Row],[veto_drafter_id]],drafters[id],drafters[name]))</f>
        <v/>
      </c>
      <c r="N1918" t="s">
        <v>15497</v>
      </c>
      <c r="O1918" t="str">
        <f>IF(OR(ISBLANK(draft_picks[[#This Row],[veto_drafter_team_id]]),draft_picks[[#This Row],[veto_drafter_team_id]]=""),"",_xlfn.XLOOKUP(draft_picks[[#This Row],[veto_drafter_team_id]],drafter_teams[id],drafter_teams[name]))</f>
        <v/>
      </c>
      <c r="Q1918" t="s">
        <v>15497</v>
      </c>
      <c r="R1918" t="str">
        <f>IF(OR(ISBLANK(draft_picks[[#This Row],[veto_override_drafter_id]]),draft_picks[[#This Row],[veto_override_drafter_id]]=""),"",_xlfn.XLOOKUP(draft_picks[[#This Row],[veto_override_drafter_id]],drafters[id],drafters[name]))</f>
        <v/>
      </c>
      <c r="S1918" t="s">
        <v>15497</v>
      </c>
      <c r="T1918" t="str">
        <f>IF(OR(ISBLANK(draft_picks[[#This Row],[veto_override_team_id]]),draft_picks[[#This Row],[veto_override_team_id]]=""),"",_xlfn.XLOOKUP(draft_picks[[#This Row],[veto_override_team_id]],drafter_teams[id],drafter_teams[name]))</f>
        <v/>
      </c>
    </row>
    <row r="1919" spans="1:20" x14ac:dyDescent="0.25">
      <c r="A1919" t="s">
        <v>705</v>
      </c>
      <c r="B1919" t="str">
        <f>_xlfn.XLOOKUP(draft_picks[[#This Row],[draft_id]],drafts[id],drafts[title])</f>
        <v>1997 Mini-Mega</v>
      </c>
      <c r="C1919" s="3">
        <v>8</v>
      </c>
      <c r="D1919">
        <f>IF(C1918&lt;draft_picks[[#This Row],[position]],1,IF(C1918&gt;draft_picks[[#This Row],[position]],D1918+1,IF(C1918=draft_picks[[#This Row],[position]],D1918+1)))</f>
        <v>7</v>
      </c>
      <c r="E1919" t="s">
        <v>4464</v>
      </c>
      <c r="F1919" t="str">
        <f>IF(ISBLANK(draft_picks[[#This Row],[movie_id]]),"",_xlfn.XLOOKUP(draft_picks[[#This Row],[movie_id]],drafts.movies[id],drafts.movies[movie_title]))</f>
        <v>Men in Black</v>
      </c>
      <c r="G1919" s="3" t="s">
        <v>1237</v>
      </c>
      <c r="H1919" t="str">
        <f>IF(ISBLANK(draft_picks[[#This Row],[drafter_id]]),"",_xlfn.XLOOKUP(draft_picks[[#This Row],[drafter_id]],drafters[id],drafters[name]))</f>
        <v>Clay Keller</v>
      </c>
      <c r="J1919" t="str">
        <f>IF(ISBLANK(draft_picks[[#This Row],[drafter_team_id]]),"",_xlfn.XLOOKUP(draft_picks[[#This Row],[drafter_team_id]],drafter_teams[id],drafter_teams[name]))</f>
        <v/>
      </c>
      <c r="K1919" s="3" t="s">
        <v>15497</v>
      </c>
      <c r="L1919" t="s">
        <v>15497</v>
      </c>
      <c r="M1919" t="str">
        <f>IF(OR(ISBLANK(draft_picks[[#This Row],[veto_drafter_id]]),draft_picks[[#This Row],[veto_drafter_id]]=""),"",_xlfn.XLOOKUP(draft_picks[[#This Row],[veto_drafter_id]],drafters[id],drafters[name]))</f>
        <v/>
      </c>
      <c r="N1919" t="s">
        <v>15497</v>
      </c>
      <c r="O1919" t="str">
        <f>IF(OR(ISBLANK(draft_picks[[#This Row],[veto_drafter_team_id]]),draft_picks[[#This Row],[veto_drafter_team_id]]=""),"",_xlfn.XLOOKUP(draft_picks[[#This Row],[veto_drafter_team_id]],drafter_teams[id],drafter_teams[name]))</f>
        <v/>
      </c>
      <c r="Q1919" t="s">
        <v>15497</v>
      </c>
      <c r="R1919" t="str">
        <f>IF(OR(ISBLANK(draft_picks[[#This Row],[veto_override_drafter_id]]),draft_picks[[#This Row],[veto_override_drafter_id]]=""),"",_xlfn.XLOOKUP(draft_picks[[#This Row],[veto_override_drafter_id]],drafters[id],drafters[name]))</f>
        <v/>
      </c>
      <c r="S1919" t="s">
        <v>15497</v>
      </c>
      <c r="T1919" t="str">
        <f>IF(OR(ISBLANK(draft_picks[[#This Row],[veto_override_team_id]]),draft_picks[[#This Row],[veto_override_team_id]]=""),"",_xlfn.XLOOKUP(draft_picks[[#This Row],[veto_override_team_id]],drafter_teams[id],drafter_teams[name]))</f>
        <v/>
      </c>
    </row>
    <row r="1920" spans="1:20" x14ac:dyDescent="0.25">
      <c r="A1920" t="s">
        <v>705</v>
      </c>
      <c r="B1920" t="str">
        <f>_xlfn.XLOOKUP(draft_picks[[#This Row],[draft_id]],drafts[id],drafts[title])</f>
        <v>1997 Mini-Mega</v>
      </c>
      <c r="C1920" s="3">
        <v>7</v>
      </c>
      <c r="D1920">
        <f>IF(C1919&lt;draft_picks[[#This Row],[position]],1,IF(C1919&gt;draft_picks[[#This Row],[position]],D1919+1,IF(C1919=draft_picks[[#This Row],[position]],D1919+1)))</f>
        <v>8</v>
      </c>
      <c r="E1920" t="s">
        <v>4578</v>
      </c>
      <c r="F1920" t="str">
        <f>IF(ISBLANK(draft_picks[[#This Row],[movie_id]]),"",_xlfn.XLOOKUP(draft_picks[[#This Row],[movie_id]],drafts.movies[id],drafts.movies[movie_title]))</f>
        <v>Austin Powers: International Man of Mystery</v>
      </c>
      <c r="G1920" s="3" t="s">
        <v>1137</v>
      </c>
      <c r="H1920" t="str">
        <f>IF(ISBLANK(draft_picks[[#This Row],[drafter_id]]),"",_xlfn.XLOOKUP(draft_picks[[#This Row],[drafter_id]],drafters[id],drafters[name]))</f>
        <v>Wynter Mitchell</v>
      </c>
      <c r="J1920" t="str">
        <f>IF(ISBLANK(draft_picks[[#This Row],[drafter_team_id]]),"",_xlfn.XLOOKUP(draft_picks[[#This Row],[drafter_team_id]],drafter_teams[id],drafter_teams[name]))</f>
        <v/>
      </c>
      <c r="K1920" s="3" t="s">
        <v>15497</v>
      </c>
      <c r="L1920" t="s">
        <v>15497</v>
      </c>
      <c r="M1920" t="str">
        <f>IF(OR(ISBLANK(draft_picks[[#This Row],[veto_drafter_id]]),draft_picks[[#This Row],[veto_drafter_id]]=""),"",_xlfn.XLOOKUP(draft_picks[[#This Row],[veto_drafter_id]],drafters[id],drafters[name]))</f>
        <v/>
      </c>
      <c r="N1920" t="s">
        <v>15497</v>
      </c>
      <c r="O1920" t="str">
        <f>IF(OR(ISBLANK(draft_picks[[#This Row],[veto_drafter_team_id]]),draft_picks[[#This Row],[veto_drafter_team_id]]=""),"",_xlfn.XLOOKUP(draft_picks[[#This Row],[veto_drafter_team_id]],drafter_teams[id],drafter_teams[name]))</f>
        <v/>
      </c>
      <c r="Q1920" t="s">
        <v>15497</v>
      </c>
      <c r="R1920" t="str">
        <f>IF(OR(ISBLANK(draft_picks[[#This Row],[veto_override_drafter_id]]),draft_picks[[#This Row],[veto_override_drafter_id]]=""),"",_xlfn.XLOOKUP(draft_picks[[#This Row],[veto_override_drafter_id]],drafters[id],drafters[name]))</f>
        <v/>
      </c>
      <c r="S1920" t="s">
        <v>15497</v>
      </c>
      <c r="T1920" t="str">
        <f>IF(OR(ISBLANK(draft_picks[[#This Row],[veto_override_team_id]]),draft_picks[[#This Row],[veto_override_team_id]]=""),"",_xlfn.XLOOKUP(draft_picks[[#This Row],[veto_override_team_id]],drafter_teams[id],drafter_teams[name]))</f>
        <v/>
      </c>
    </row>
    <row r="1921" spans="1:20" x14ac:dyDescent="0.25">
      <c r="A1921" t="s">
        <v>705</v>
      </c>
      <c r="B1921" t="str">
        <f>_xlfn.XLOOKUP(draft_picks[[#This Row],[draft_id]],drafts[id],drafts[title])</f>
        <v>1997 Mini-Mega</v>
      </c>
      <c r="C1921" s="3">
        <v>6</v>
      </c>
      <c r="D1921">
        <f>IF(C1920&lt;draft_picks[[#This Row],[position]],1,IF(C1920&gt;draft_picks[[#This Row],[position]],D1920+1,IF(C1920=draft_picks[[#This Row],[position]],D1920+1)))</f>
        <v>9</v>
      </c>
      <c r="E1921" t="s">
        <v>7369</v>
      </c>
      <c r="F1921" t="str">
        <f>IF(ISBLANK(draft_picks[[#This Row],[movie_id]]),"",_xlfn.XLOOKUP(draft_picks[[#This Row],[movie_id]],drafts.movies[id],drafts.movies[movie_title]))</f>
        <v>Face/Off</v>
      </c>
      <c r="G1921" s="3" t="s">
        <v>1181</v>
      </c>
      <c r="H1921" t="str">
        <f>IF(ISBLANK(draft_picks[[#This Row],[drafter_id]]),"",_xlfn.XLOOKUP(draft_picks[[#This Row],[drafter_id]],drafters[id],drafters[name]))</f>
        <v>Kristy Puchko</v>
      </c>
      <c r="J1921" t="str">
        <f>IF(ISBLANK(draft_picks[[#This Row],[drafter_team_id]]),"",_xlfn.XLOOKUP(draft_picks[[#This Row],[drafter_team_id]],drafter_teams[id],drafter_teams[name]))</f>
        <v/>
      </c>
      <c r="K1921" s="3" t="s">
        <v>15497</v>
      </c>
      <c r="L1921" t="s">
        <v>15497</v>
      </c>
      <c r="M1921" t="str">
        <f>IF(OR(ISBLANK(draft_picks[[#This Row],[veto_drafter_id]]),draft_picks[[#This Row],[veto_drafter_id]]=""),"",_xlfn.XLOOKUP(draft_picks[[#This Row],[veto_drafter_id]],drafters[id],drafters[name]))</f>
        <v/>
      </c>
      <c r="N1921" t="s">
        <v>15497</v>
      </c>
      <c r="O1921" t="str">
        <f>IF(OR(ISBLANK(draft_picks[[#This Row],[veto_drafter_team_id]]),draft_picks[[#This Row],[veto_drafter_team_id]]=""),"",_xlfn.XLOOKUP(draft_picks[[#This Row],[veto_drafter_team_id]],drafter_teams[id],drafter_teams[name]))</f>
        <v/>
      </c>
      <c r="Q1921" t="s">
        <v>15497</v>
      </c>
      <c r="R1921" t="str">
        <f>IF(OR(ISBLANK(draft_picks[[#This Row],[veto_override_drafter_id]]),draft_picks[[#This Row],[veto_override_drafter_id]]=""),"",_xlfn.XLOOKUP(draft_picks[[#This Row],[veto_override_drafter_id]],drafters[id],drafters[name]))</f>
        <v/>
      </c>
      <c r="S1921" t="s">
        <v>15497</v>
      </c>
      <c r="T1921" t="str">
        <f>IF(OR(ISBLANK(draft_picks[[#This Row],[veto_override_team_id]]),draft_picks[[#This Row],[veto_override_team_id]]=""),"",_xlfn.XLOOKUP(draft_picks[[#This Row],[veto_override_team_id]],drafter_teams[id],drafter_teams[name]))</f>
        <v/>
      </c>
    </row>
    <row r="1922" spans="1:20" x14ac:dyDescent="0.25">
      <c r="A1922" t="s">
        <v>705</v>
      </c>
      <c r="B1922" t="str">
        <f>_xlfn.XLOOKUP(draft_picks[[#This Row],[draft_id]],drafts[id],drafts[title])</f>
        <v>1997 Mini-Mega</v>
      </c>
      <c r="C1922" s="3">
        <v>5</v>
      </c>
      <c r="D1922">
        <f>IF(C1921&lt;draft_picks[[#This Row],[position]],1,IF(C1921&gt;draft_picks[[#This Row],[position]],D1921+1,IF(C1921=draft_picks[[#This Row],[position]],D1921+1)))</f>
        <v>10</v>
      </c>
      <c r="E1922" t="s">
        <v>1823</v>
      </c>
      <c r="F1922" t="str">
        <f>IF(ISBLANK(draft_picks[[#This Row],[movie_id]]),"",_xlfn.XLOOKUP(draft_picks[[#This Row],[movie_id]],drafts.movies[id],drafts.movies[movie_title]))</f>
        <v>L.A. Confidential</v>
      </c>
      <c r="G1922" s="3" t="s">
        <v>1095</v>
      </c>
      <c r="H1922" t="str">
        <f>IF(ISBLANK(draft_picks[[#This Row],[drafter_id]]),"",_xlfn.XLOOKUP(draft_picks[[#This Row],[drafter_id]],drafters[id],drafters[name]))</f>
        <v>Katey Rich</v>
      </c>
      <c r="J1922" t="str">
        <f>IF(ISBLANK(draft_picks[[#This Row],[drafter_team_id]]),"",_xlfn.XLOOKUP(draft_picks[[#This Row],[drafter_team_id]],drafter_teams[id],drafter_teams[name]))</f>
        <v/>
      </c>
      <c r="K1922" s="3" t="s">
        <v>15497</v>
      </c>
      <c r="L1922" t="s">
        <v>15497</v>
      </c>
      <c r="M1922" t="str">
        <f>IF(OR(ISBLANK(draft_picks[[#This Row],[veto_drafter_id]]),draft_picks[[#This Row],[veto_drafter_id]]=""),"",_xlfn.XLOOKUP(draft_picks[[#This Row],[veto_drafter_id]],drafters[id],drafters[name]))</f>
        <v/>
      </c>
      <c r="N1922" t="s">
        <v>15497</v>
      </c>
      <c r="O1922" t="str">
        <f>IF(OR(ISBLANK(draft_picks[[#This Row],[veto_drafter_team_id]]),draft_picks[[#This Row],[veto_drafter_team_id]]=""),"",_xlfn.XLOOKUP(draft_picks[[#This Row],[veto_drafter_team_id]],drafter_teams[id],drafter_teams[name]))</f>
        <v/>
      </c>
      <c r="Q1922" t="s">
        <v>15497</v>
      </c>
      <c r="R1922" t="str">
        <f>IF(OR(ISBLANK(draft_picks[[#This Row],[veto_override_drafter_id]]),draft_picks[[#This Row],[veto_override_drafter_id]]=""),"",_xlfn.XLOOKUP(draft_picks[[#This Row],[veto_override_drafter_id]],drafters[id],drafters[name]))</f>
        <v/>
      </c>
      <c r="S1922" t="s">
        <v>15497</v>
      </c>
      <c r="T1922" t="str">
        <f>IF(OR(ISBLANK(draft_picks[[#This Row],[veto_override_team_id]]),draft_picks[[#This Row],[veto_override_team_id]]=""),"",_xlfn.XLOOKUP(draft_picks[[#This Row],[veto_override_team_id]],drafter_teams[id],drafter_teams[name]))</f>
        <v/>
      </c>
    </row>
    <row r="1923" spans="1:20" x14ac:dyDescent="0.25">
      <c r="A1923" t="s">
        <v>705</v>
      </c>
      <c r="B1923" t="str">
        <f>_xlfn.XLOOKUP(draft_picks[[#This Row],[draft_id]],drafts[id],drafts[title])</f>
        <v>1997 Mini-Mega</v>
      </c>
      <c r="C1923" s="3">
        <v>4</v>
      </c>
      <c r="D1923">
        <f>IF(C1922&lt;draft_picks[[#This Row],[position]],1,IF(C1922&gt;draft_picks[[#This Row],[position]],D1922+1,IF(C1922=draft_picks[[#This Row],[position]],D1922+1)))</f>
        <v>11</v>
      </c>
      <c r="E1923" t="s">
        <v>7090</v>
      </c>
      <c r="F1923" t="str">
        <f>IF(ISBLANK(draft_picks[[#This Row],[movie_id]]),"",_xlfn.XLOOKUP(draft_picks[[#This Row],[movie_id]],drafts.movies[id],drafts.movies[movie_title]))</f>
        <v>Boogie Nights</v>
      </c>
      <c r="G1923" s="3" t="s">
        <v>1237</v>
      </c>
      <c r="H1923" t="str">
        <f>IF(ISBLANK(draft_picks[[#This Row],[drafter_id]]),"",_xlfn.XLOOKUP(draft_picks[[#This Row],[drafter_id]],drafters[id],drafters[name]))</f>
        <v>Clay Keller</v>
      </c>
      <c r="J1923" t="str">
        <f>IF(ISBLANK(draft_picks[[#This Row],[drafter_team_id]]),"",_xlfn.XLOOKUP(draft_picks[[#This Row],[drafter_team_id]],drafter_teams[id],drafter_teams[name]))</f>
        <v/>
      </c>
      <c r="K1923" s="3" t="s">
        <v>15484</v>
      </c>
      <c r="L1923" t="s">
        <v>1181</v>
      </c>
      <c r="M1923" t="str">
        <f>IF(OR(ISBLANK(draft_picks[[#This Row],[veto_drafter_id]]),draft_picks[[#This Row],[veto_drafter_id]]=""),"",_xlfn.XLOOKUP(draft_picks[[#This Row],[veto_drafter_id]],drafters[id],drafters[name]))</f>
        <v>Kristy Puchko</v>
      </c>
      <c r="N1923" t="s">
        <v>15497</v>
      </c>
      <c r="O1923" t="str">
        <f>IF(OR(ISBLANK(draft_picks[[#This Row],[veto_drafter_team_id]]),draft_picks[[#This Row],[veto_drafter_team_id]]=""),"",_xlfn.XLOOKUP(draft_picks[[#This Row],[veto_drafter_team_id]],drafter_teams[id],drafter_teams[name]))</f>
        <v/>
      </c>
      <c r="P1923" t="b">
        <v>1</v>
      </c>
      <c r="Q1923" t="s">
        <v>1137</v>
      </c>
      <c r="R1923" t="str">
        <f>IF(OR(ISBLANK(draft_picks[[#This Row],[veto_override_drafter_id]]),draft_picks[[#This Row],[veto_override_drafter_id]]=""),"",_xlfn.XLOOKUP(draft_picks[[#This Row],[veto_override_drafter_id]],drafters[id],drafters[name]))</f>
        <v>Wynter Mitchell</v>
      </c>
      <c r="S1923" t="s">
        <v>15497</v>
      </c>
      <c r="T1923" t="str">
        <f>IF(OR(ISBLANK(draft_picks[[#This Row],[veto_override_team_id]]),draft_picks[[#This Row],[veto_override_team_id]]=""),"",_xlfn.XLOOKUP(draft_picks[[#This Row],[veto_override_team_id]],drafter_teams[id],drafter_teams[name]))</f>
        <v/>
      </c>
    </row>
    <row r="1924" spans="1:20" x14ac:dyDescent="0.25">
      <c r="A1924" t="s">
        <v>705</v>
      </c>
      <c r="B1924" t="str">
        <f>_xlfn.XLOOKUP(draft_picks[[#This Row],[draft_id]],drafts[id],drafts[title])</f>
        <v>1997 Mini-Mega</v>
      </c>
      <c r="C1924" s="3">
        <v>3</v>
      </c>
      <c r="D1924">
        <f>IF(C1923&lt;draft_picks[[#This Row],[position]],1,IF(C1923&gt;draft_picks[[#This Row],[position]],D1923+1,IF(C1923=draft_picks[[#This Row],[position]],D1923+1)))</f>
        <v>12</v>
      </c>
      <c r="E1924" t="s">
        <v>5037</v>
      </c>
      <c r="F1924" t="str">
        <f>IF(ISBLANK(draft_picks[[#This Row],[movie_id]]),"",_xlfn.XLOOKUP(draft_picks[[#This Row],[movie_id]],drafts.movies[id],drafts.movies[movie_title]))</f>
        <v>The Devil's Advocate</v>
      </c>
      <c r="G1924" s="3" t="s">
        <v>1137</v>
      </c>
      <c r="H1924" t="str">
        <f>IF(ISBLANK(draft_picks[[#This Row],[drafter_id]]),"",_xlfn.XLOOKUP(draft_picks[[#This Row],[drafter_id]],drafters[id],drafters[name]))</f>
        <v>Wynter Mitchell</v>
      </c>
      <c r="J1924" t="str">
        <f>IF(ISBLANK(draft_picks[[#This Row],[drafter_team_id]]),"",_xlfn.XLOOKUP(draft_picks[[#This Row],[drafter_team_id]],drafter_teams[id],drafter_teams[name]))</f>
        <v/>
      </c>
      <c r="K1924" s="3" t="s">
        <v>15484</v>
      </c>
      <c r="L1924" t="s">
        <v>1095</v>
      </c>
      <c r="M1924" t="str">
        <f>IF(OR(ISBLANK(draft_picks[[#This Row],[veto_drafter_id]]),draft_picks[[#This Row],[veto_drafter_id]]=""),"",_xlfn.XLOOKUP(draft_picks[[#This Row],[veto_drafter_id]],drafters[id],drafters[name]))</f>
        <v>Katey Rich</v>
      </c>
      <c r="N1924" t="s">
        <v>15497</v>
      </c>
      <c r="O1924" t="str">
        <f>IF(OR(ISBLANK(draft_picks[[#This Row],[veto_drafter_team_id]]),draft_picks[[#This Row],[veto_drafter_team_id]]=""),"",_xlfn.XLOOKUP(draft_picks[[#This Row],[veto_drafter_team_id]],drafter_teams[id],drafter_teams[name]))</f>
        <v/>
      </c>
      <c r="Q1924" t="s">
        <v>15497</v>
      </c>
      <c r="R1924" t="str">
        <f>IF(OR(ISBLANK(draft_picks[[#This Row],[veto_override_drafter_id]]),draft_picks[[#This Row],[veto_override_drafter_id]]=""),"",_xlfn.XLOOKUP(draft_picks[[#This Row],[veto_override_drafter_id]],drafters[id],drafters[name]))</f>
        <v/>
      </c>
      <c r="S1924" t="s">
        <v>15497</v>
      </c>
      <c r="T1924" t="str">
        <f>IF(OR(ISBLANK(draft_picks[[#This Row],[veto_override_team_id]]),draft_picks[[#This Row],[veto_override_team_id]]=""),"",_xlfn.XLOOKUP(draft_picks[[#This Row],[veto_override_team_id]],drafter_teams[id],drafter_teams[name]))</f>
        <v/>
      </c>
    </row>
    <row r="1925" spans="1:20" x14ac:dyDescent="0.25">
      <c r="A1925" t="s">
        <v>705</v>
      </c>
      <c r="B1925" t="str">
        <f>_xlfn.XLOOKUP(draft_picks[[#This Row],[draft_id]],drafts[id],drafts[title])</f>
        <v>1997 Mini-Mega</v>
      </c>
      <c r="C1925" s="3">
        <v>3</v>
      </c>
      <c r="D1925">
        <f>IF(C1924&lt;draft_picks[[#This Row],[position]],1,IF(C1924&gt;draft_picks[[#This Row],[position]],D1924+1,IF(C1924=draft_picks[[#This Row],[position]],D1924+1)))</f>
        <v>13</v>
      </c>
      <c r="E1925" t="s">
        <v>7856</v>
      </c>
      <c r="F1925" t="str">
        <f>IF(ISBLANK(draft_picks[[#This Row],[movie_id]]),"",_xlfn.XLOOKUP(draft_picks[[#This Row],[movie_id]],drafts.movies[id],drafts.movies[movie_title]))</f>
        <v>Romy and Michele's High School Reunion</v>
      </c>
      <c r="G1925" s="3" t="s">
        <v>1137</v>
      </c>
      <c r="H1925" t="str">
        <f>IF(ISBLANK(draft_picks[[#This Row],[drafter_id]]),"",_xlfn.XLOOKUP(draft_picks[[#This Row],[drafter_id]],drafters[id],drafters[name]))</f>
        <v>Wynter Mitchell</v>
      </c>
      <c r="J1925" t="str">
        <f>IF(ISBLANK(draft_picks[[#This Row],[drafter_team_id]]),"",_xlfn.XLOOKUP(draft_picks[[#This Row],[drafter_team_id]],drafter_teams[id],drafter_teams[name]))</f>
        <v/>
      </c>
      <c r="K1925" s="3" t="s">
        <v>15484</v>
      </c>
      <c r="L1925" t="s">
        <v>1237</v>
      </c>
      <c r="M1925" t="str">
        <f>IF(OR(ISBLANK(draft_picks[[#This Row],[veto_drafter_id]]),draft_picks[[#This Row],[veto_drafter_id]]=""),"",_xlfn.XLOOKUP(draft_picks[[#This Row],[veto_drafter_id]],drafters[id],drafters[name]))</f>
        <v>Clay Keller</v>
      </c>
      <c r="N1925" t="s">
        <v>15497</v>
      </c>
      <c r="O1925" t="str">
        <f>IF(OR(ISBLANK(draft_picks[[#This Row],[veto_drafter_team_id]]),draft_picks[[#This Row],[veto_drafter_team_id]]=""),"",_xlfn.XLOOKUP(draft_picks[[#This Row],[veto_drafter_team_id]],drafter_teams[id],drafter_teams[name]))</f>
        <v/>
      </c>
      <c r="Q1925" t="s">
        <v>15497</v>
      </c>
      <c r="R1925" t="str">
        <f>IF(OR(ISBLANK(draft_picks[[#This Row],[veto_override_drafter_id]]),draft_picks[[#This Row],[veto_override_drafter_id]]=""),"",_xlfn.XLOOKUP(draft_picks[[#This Row],[veto_override_drafter_id]],drafters[id],drafters[name]))</f>
        <v/>
      </c>
      <c r="S1925" t="s">
        <v>15497</v>
      </c>
      <c r="T1925" t="str">
        <f>IF(OR(ISBLANK(draft_picks[[#This Row],[veto_override_team_id]]),draft_picks[[#This Row],[veto_override_team_id]]=""),"",_xlfn.XLOOKUP(draft_picks[[#This Row],[veto_override_team_id]],drafter_teams[id],drafter_teams[name]))</f>
        <v/>
      </c>
    </row>
    <row r="1926" spans="1:20" x14ac:dyDescent="0.25">
      <c r="A1926" t="s">
        <v>705</v>
      </c>
      <c r="B1926" t="str">
        <f>_xlfn.XLOOKUP(draft_picks[[#This Row],[draft_id]],drafts[id],drafts[title])</f>
        <v>1997 Mini-Mega</v>
      </c>
      <c r="C1926" s="3">
        <v>3</v>
      </c>
      <c r="D1926">
        <f>IF(C1925&lt;draft_picks[[#This Row],[position]],1,IF(C1925&gt;draft_picks[[#This Row],[position]],D1925+1,IF(C1925=draft_picks[[#This Row],[position]],D1925+1)))</f>
        <v>14</v>
      </c>
      <c r="E1926" t="s">
        <v>6138</v>
      </c>
      <c r="F1926" t="str">
        <f>IF(ISBLANK(draft_picks[[#This Row],[movie_id]]),"",_xlfn.XLOOKUP(draft_picks[[#This Row],[movie_id]],drafts.movies[id],drafts.movies[movie_title]))</f>
        <v>The Game</v>
      </c>
      <c r="G1926" s="3" t="s">
        <v>1137</v>
      </c>
      <c r="H1926" t="str">
        <f>IF(ISBLANK(draft_picks[[#This Row],[drafter_id]]),"",_xlfn.XLOOKUP(draft_picks[[#This Row],[drafter_id]],drafters[id],drafters[name]))</f>
        <v>Wynter Mitchell</v>
      </c>
      <c r="J1926" t="str">
        <f>IF(ISBLANK(draft_picks[[#This Row],[drafter_team_id]]),"",_xlfn.XLOOKUP(draft_picks[[#This Row],[drafter_team_id]],drafter_teams[id],drafter_teams[name]))</f>
        <v/>
      </c>
      <c r="K1926" s="3" t="s">
        <v>15497</v>
      </c>
      <c r="L1926" t="s">
        <v>15497</v>
      </c>
      <c r="M1926" t="str">
        <f>IF(OR(ISBLANK(draft_picks[[#This Row],[veto_drafter_id]]),draft_picks[[#This Row],[veto_drafter_id]]=""),"",_xlfn.XLOOKUP(draft_picks[[#This Row],[veto_drafter_id]],drafters[id],drafters[name]))</f>
        <v/>
      </c>
      <c r="N1926" t="s">
        <v>15497</v>
      </c>
      <c r="O1926" t="str">
        <f>IF(OR(ISBLANK(draft_picks[[#This Row],[veto_drafter_team_id]]),draft_picks[[#This Row],[veto_drafter_team_id]]=""),"",_xlfn.XLOOKUP(draft_picks[[#This Row],[veto_drafter_team_id]],drafter_teams[id],drafter_teams[name]))</f>
        <v/>
      </c>
      <c r="Q1926" t="s">
        <v>15497</v>
      </c>
      <c r="R1926" t="str">
        <f>IF(OR(ISBLANK(draft_picks[[#This Row],[veto_override_drafter_id]]),draft_picks[[#This Row],[veto_override_drafter_id]]=""),"",_xlfn.XLOOKUP(draft_picks[[#This Row],[veto_override_drafter_id]],drafters[id],drafters[name]))</f>
        <v/>
      </c>
      <c r="S1926" t="s">
        <v>15497</v>
      </c>
      <c r="T1926" t="str">
        <f>IF(OR(ISBLANK(draft_picks[[#This Row],[veto_override_team_id]]),draft_picks[[#This Row],[veto_override_team_id]]=""),"",_xlfn.XLOOKUP(draft_picks[[#This Row],[veto_override_team_id]],drafter_teams[id],drafter_teams[name]))</f>
        <v/>
      </c>
    </row>
    <row r="1927" spans="1:20" x14ac:dyDescent="0.25">
      <c r="A1927" t="s">
        <v>705</v>
      </c>
      <c r="B1927" t="str">
        <f>_xlfn.XLOOKUP(draft_picks[[#This Row],[draft_id]],drafts[id],drafts[title])</f>
        <v>1997 Mini-Mega</v>
      </c>
      <c r="C1927" s="3">
        <v>2</v>
      </c>
      <c r="D1927">
        <f>IF(C1926&lt;draft_picks[[#This Row],[position]],1,IF(C1926&gt;draft_picks[[#This Row],[position]],D1926+1,IF(C1926=draft_picks[[#This Row],[position]],D1926+1)))</f>
        <v>15</v>
      </c>
      <c r="E1927" t="s">
        <v>6812</v>
      </c>
      <c r="F1927" t="str">
        <f>IF(ISBLANK(draft_picks[[#This Row],[movie_id]]),"",_xlfn.XLOOKUP(draft_picks[[#This Row],[movie_id]],drafts.movies[id],drafts.movies[movie_title]))</f>
        <v>The Full Monty</v>
      </c>
      <c r="G1927" s="3" t="s">
        <v>1181</v>
      </c>
      <c r="H1927" t="str">
        <f>IF(ISBLANK(draft_picks[[#This Row],[drafter_id]]),"",_xlfn.XLOOKUP(draft_picks[[#This Row],[drafter_id]],drafters[id],drafters[name]))</f>
        <v>Kristy Puchko</v>
      </c>
      <c r="J1927" t="str">
        <f>IF(ISBLANK(draft_picks[[#This Row],[drafter_team_id]]),"",_xlfn.XLOOKUP(draft_picks[[#This Row],[drafter_team_id]],drafter_teams[id],drafter_teams[name]))</f>
        <v/>
      </c>
      <c r="K1927" s="3" t="s">
        <v>15497</v>
      </c>
      <c r="L1927" t="s">
        <v>15497</v>
      </c>
      <c r="M1927" t="str">
        <f>IF(OR(ISBLANK(draft_picks[[#This Row],[veto_drafter_id]]),draft_picks[[#This Row],[veto_drafter_id]]=""),"",_xlfn.XLOOKUP(draft_picks[[#This Row],[veto_drafter_id]],drafters[id],drafters[name]))</f>
        <v/>
      </c>
      <c r="N1927" t="s">
        <v>15497</v>
      </c>
      <c r="O1927" t="str">
        <f>IF(OR(ISBLANK(draft_picks[[#This Row],[veto_drafter_team_id]]),draft_picks[[#This Row],[veto_drafter_team_id]]=""),"",_xlfn.XLOOKUP(draft_picks[[#This Row],[veto_drafter_team_id]],drafter_teams[id],drafter_teams[name]))</f>
        <v/>
      </c>
      <c r="Q1927" t="s">
        <v>15497</v>
      </c>
      <c r="R1927" t="str">
        <f>IF(OR(ISBLANK(draft_picks[[#This Row],[veto_override_drafter_id]]),draft_picks[[#This Row],[veto_override_drafter_id]]=""),"",_xlfn.XLOOKUP(draft_picks[[#This Row],[veto_override_drafter_id]],drafters[id],drafters[name]))</f>
        <v/>
      </c>
      <c r="S1927" t="s">
        <v>15497</v>
      </c>
      <c r="T1927" t="str">
        <f>IF(OR(ISBLANK(draft_picks[[#This Row],[veto_override_team_id]]),draft_picks[[#This Row],[veto_override_team_id]]=""),"",_xlfn.XLOOKUP(draft_picks[[#This Row],[veto_override_team_id]],drafter_teams[id],drafter_teams[name]))</f>
        <v/>
      </c>
    </row>
    <row r="1928" spans="1:20" x14ac:dyDescent="0.25">
      <c r="A1928" t="s">
        <v>705</v>
      </c>
      <c r="B1928" t="str">
        <f>_xlfn.XLOOKUP(draft_picks[[#This Row],[draft_id]],drafts[id],drafts[title])</f>
        <v>1997 Mini-Mega</v>
      </c>
      <c r="C1928" s="3">
        <v>1</v>
      </c>
      <c r="D1928">
        <f>IF(C1927&lt;draft_picks[[#This Row],[position]],1,IF(C1927&gt;draft_picks[[#This Row],[position]],D1927+1,IF(C1927=draft_picks[[#This Row],[position]],D1927+1)))</f>
        <v>16</v>
      </c>
      <c r="E1928" t="s">
        <v>3223</v>
      </c>
      <c r="F1928" t="str">
        <f>IF(ISBLANK(draft_picks[[#This Row],[movie_id]]),"",_xlfn.XLOOKUP(draft_picks[[#This Row],[movie_id]],drafts.movies[id],drafts.movies[movie_title]))</f>
        <v>Titanic</v>
      </c>
      <c r="G1928" s="3" t="s">
        <v>1095</v>
      </c>
      <c r="H1928" t="str">
        <f>IF(ISBLANK(draft_picks[[#This Row],[drafter_id]]),"",_xlfn.XLOOKUP(draft_picks[[#This Row],[drafter_id]],drafters[id],drafters[name]))</f>
        <v>Katey Rich</v>
      </c>
      <c r="J1928" t="str">
        <f>IF(ISBLANK(draft_picks[[#This Row],[drafter_team_id]]),"",_xlfn.XLOOKUP(draft_picks[[#This Row],[drafter_team_id]],drafter_teams[id],drafter_teams[name]))</f>
        <v/>
      </c>
      <c r="K1928" s="3" t="s">
        <v>15497</v>
      </c>
      <c r="L1928" t="s">
        <v>15497</v>
      </c>
      <c r="M1928" t="str">
        <f>IF(OR(ISBLANK(draft_picks[[#This Row],[veto_drafter_id]]),draft_picks[[#This Row],[veto_drafter_id]]=""),"",_xlfn.XLOOKUP(draft_picks[[#This Row],[veto_drafter_id]],drafters[id],drafters[name]))</f>
        <v/>
      </c>
      <c r="N1928" t="s">
        <v>15497</v>
      </c>
      <c r="O1928" t="str">
        <f>IF(OR(ISBLANK(draft_picks[[#This Row],[veto_drafter_team_id]]),draft_picks[[#This Row],[veto_drafter_team_id]]=""),"",_xlfn.XLOOKUP(draft_picks[[#This Row],[veto_drafter_team_id]],drafter_teams[id],drafter_teams[name]))</f>
        <v/>
      </c>
      <c r="Q1928" t="s">
        <v>15497</v>
      </c>
      <c r="R1928" t="str">
        <f>IF(OR(ISBLANK(draft_picks[[#This Row],[veto_override_drafter_id]]),draft_picks[[#This Row],[veto_override_drafter_id]]=""),"",_xlfn.XLOOKUP(draft_picks[[#This Row],[veto_override_drafter_id]],drafters[id],drafters[name]))</f>
        <v/>
      </c>
      <c r="S1928" t="s">
        <v>15497</v>
      </c>
      <c r="T1928" t="str">
        <f>IF(OR(ISBLANK(draft_picks[[#This Row],[veto_override_team_id]]),draft_picks[[#This Row],[veto_override_team_id]]=""),"",_xlfn.XLOOKUP(draft_picks[[#This Row],[veto_override_team_id]],drafter_teams[id],drafter_teams[name]))</f>
        <v/>
      </c>
    </row>
    <row r="1929" spans="1:20" x14ac:dyDescent="0.25">
      <c r="A1929" t="s">
        <v>150</v>
      </c>
      <c r="B1929" t="str">
        <f>_xlfn.XLOOKUP(draft_picks[[#This Row],[draft_id]],drafts[id],drafts[title])</f>
        <v>Hotels &amp; Motels</v>
      </c>
      <c r="C1929" s="3">
        <v>7</v>
      </c>
      <c r="D1929">
        <f>IF(C1928&lt;draft_picks[[#This Row],[position]],1,IF(C1928&gt;draft_picks[[#This Row],[position]],D1928+1,IF(C1928=draft_picks[[#This Row],[position]],D1928+1)))</f>
        <v>1</v>
      </c>
      <c r="E1929" t="s">
        <v>7492</v>
      </c>
      <c r="F1929" t="str">
        <f>IF(ISBLANK(draft_picks[[#This Row],[movie_id]]),"",_xlfn.XLOOKUP(draft_picks[[#This Row],[movie_id]],drafts.movies[id],drafts.movies[movie_title]))</f>
        <v>Dirty Pretty Things</v>
      </c>
      <c r="G1929" s="3" t="s">
        <v>905</v>
      </c>
      <c r="H1929" t="str">
        <f>IF(ISBLANK(draft_picks[[#This Row],[drafter_id]]),"",_xlfn.XLOOKUP(draft_picks[[#This Row],[drafter_id]],drafters[id],drafters[name]))</f>
        <v>Phil Iscove</v>
      </c>
      <c r="J1929" t="str">
        <f>IF(ISBLANK(draft_picks[[#This Row],[drafter_team_id]]),"",_xlfn.XLOOKUP(draft_picks[[#This Row],[drafter_team_id]],drafter_teams[id],drafter_teams[name]))</f>
        <v/>
      </c>
      <c r="K1929" s="3" t="s">
        <v>15497</v>
      </c>
      <c r="L1929" t="s">
        <v>15497</v>
      </c>
      <c r="M1929" t="str">
        <f>IF(OR(ISBLANK(draft_picks[[#This Row],[veto_drafter_id]]),draft_picks[[#This Row],[veto_drafter_id]]=""),"",_xlfn.XLOOKUP(draft_picks[[#This Row],[veto_drafter_id]],drafters[id],drafters[name]))</f>
        <v/>
      </c>
      <c r="N1929" t="s">
        <v>15497</v>
      </c>
      <c r="O1929" t="str">
        <f>IF(OR(ISBLANK(draft_picks[[#This Row],[veto_drafter_team_id]]),draft_picks[[#This Row],[veto_drafter_team_id]]=""),"",_xlfn.XLOOKUP(draft_picks[[#This Row],[veto_drafter_team_id]],drafter_teams[id],drafter_teams[name]))</f>
        <v/>
      </c>
      <c r="Q1929" t="s">
        <v>15497</v>
      </c>
      <c r="R1929" t="str">
        <f>IF(OR(ISBLANK(draft_picks[[#This Row],[veto_override_drafter_id]]),draft_picks[[#This Row],[veto_override_drafter_id]]=""),"",_xlfn.XLOOKUP(draft_picks[[#This Row],[veto_override_drafter_id]],drafters[id],drafters[name]))</f>
        <v/>
      </c>
      <c r="S1929" t="s">
        <v>15497</v>
      </c>
      <c r="T1929" t="str">
        <f>IF(OR(ISBLANK(draft_picks[[#This Row],[veto_override_team_id]]),draft_picks[[#This Row],[veto_override_team_id]]=""),"",_xlfn.XLOOKUP(draft_picks[[#This Row],[veto_override_team_id]],drafter_teams[id],drafter_teams[name]))</f>
        <v/>
      </c>
    </row>
    <row r="1930" spans="1:20" x14ac:dyDescent="0.25">
      <c r="A1930" t="s">
        <v>150</v>
      </c>
      <c r="B1930" t="str">
        <f>_xlfn.XLOOKUP(draft_picks[[#This Row],[draft_id]],drafts[id],drafts[title])</f>
        <v>Hotels &amp; Motels</v>
      </c>
      <c r="C1930" s="3">
        <v>6</v>
      </c>
      <c r="D1930">
        <f>IF(C1929&lt;draft_picks[[#This Row],[position]],1,IF(C1929&gt;draft_picks[[#This Row],[position]],D1929+1,IF(C1929=draft_picks[[#This Row],[position]],D1929+1)))</f>
        <v>2</v>
      </c>
      <c r="E1930" t="s">
        <v>6222</v>
      </c>
      <c r="F1930" t="str">
        <f>IF(ISBLANK(draft_picks[[#This Row],[movie_id]]),"",_xlfn.XLOOKUP(draft_picks[[#This Row],[movie_id]],drafts.movies[id],drafts.movies[movie_title]))</f>
        <v>Somewhere</v>
      </c>
      <c r="G1930" s="3" t="s">
        <v>905</v>
      </c>
      <c r="H1930" t="str">
        <f>IF(ISBLANK(draft_picks[[#This Row],[drafter_id]]),"",_xlfn.XLOOKUP(draft_picks[[#This Row],[drafter_id]],drafters[id],drafters[name]))</f>
        <v>Phil Iscove</v>
      </c>
      <c r="J1930" t="str">
        <f>IF(ISBLANK(draft_picks[[#This Row],[drafter_team_id]]),"",_xlfn.XLOOKUP(draft_picks[[#This Row],[drafter_team_id]],drafter_teams[id],drafter_teams[name]))</f>
        <v/>
      </c>
      <c r="K1930" s="3" t="s">
        <v>15497</v>
      </c>
      <c r="L1930" t="s">
        <v>15497</v>
      </c>
      <c r="M1930" t="str">
        <f>IF(OR(ISBLANK(draft_picks[[#This Row],[veto_drafter_id]]),draft_picks[[#This Row],[veto_drafter_id]]=""),"",_xlfn.XLOOKUP(draft_picks[[#This Row],[veto_drafter_id]],drafters[id],drafters[name]))</f>
        <v/>
      </c>
      <c r="N1930" t="s">
        <v>15497</v>
      </c>
      <c r="O1930" t="str">
        <f>IF(OR(ISBLANK(draft_picks[[#This Row],[veto_drafter_team_id]]),draft_picks[[#This Row],[veto_drafter_team_id]]=""),"",_xlfn.XLOOKUP(draft_picks[[#This Row],[veto_drafter_team_id]],drafter_teams[id],drafter_teams[name]))</f>
        <v/>
      </c>
      <c r="Q1930" t="s">
        <v>15497</v>
      </c>
      <c r="R1930" t="str">
        <f>IF(OR(ISBLANK(draft_picks[[#This Row],[veto_override_drafter_id]]),draft_picks[[#This Row],[veto_override_drafter_id]]=""),"",_xlfn.XLOOKUP(draft_picks[[#This Row],[veto_override_drafter_id]],drafters[id],drafters[name]))</f>
        <v/>
      </c>
      <c r="S1930" t="s">
        <v>15497</v>
      </c>
      <c r="T1930" t="str">
        <f>IF(OR(ISBLANK(draft_picks[[#This Row],[veto_override_team_id]]),draft_picks[[#This Row],[veto_override_team_id]]=""),"",_xlfn.XLOOKUP(draft_picks[[#This Row],[veto_override_team_id]],drafter_teams[id],drafter_teams[name]))</f>
        <v/>
      </c>
    </row>
    <row r="1931" spans="1:20" x14ac:dyDescent="0.25">
      <c r="A1931" t="s">
        <v>150</v>
      </c>
      <c r="B1931" t="str">
        <f>_xlfn.XLOOKUP(draft_picks[[#This Row],[draft_id]],drafts[id],drafts[title])</f>
        <v>Hotels &amp; Motels</v>
      </c>
      <c r="C1931" s="3">
        <v>5</v>
      </c>
      <c r="D1931">
        <f>IF(C1930&lt;draft_picks[[#This Row],[position]],1,IF(C1930&gt;draft_picks[[#This Row],[position]],D1930+1,IF(C1930=draft_picks[[#This Row],[position]],D1930+1)))</f>
        <v>3</v>
      </c>
      <c r="E1931" t="s">
        <v>4767</v>
      </c>
      <c r="F1931" t="str">
        <f>IF(ISBLANK(draft_picks[[#This Row],[movie_id]]),"",_xlfn.XLOOKUP(draft_picks[[#This Row],[movie_id]],drafts.movies[id],drafts.movies[movie_title]))</f>
        <v>The Heartbreak Kid</v>
      </c>
      <c r="G1931" s="3" t="s">
        <v>825</v>
      </c>
      <c r="H1931" t="str">
        <f>IF(ISBLANK(draft_picks[[#This Row],[drafter_id]]),"",_xlfn.XLOOKUP(draft_picks[[#This Row],[drafter_id]],drafters[id],drafters[name]))</f>
        <v>Kenny Neibart</v>
      </c>
      <c r="J1931" t="str">
        <f>IF(ISBLANK(draft_picks[[#This Row],[drafter_team_id]]),"",_xlfn.XLOOKUP(draft_picks[[#This Row],[drafter_team_id]],drafter_teams[id],drafter_teams[name]))</f>
        <v/>
      </c>
      <c r="K1931" s="3" t="s">
        <v>15497</v>
      </c>
      <c r="L1931" t="s">
        <v>15497</v>
      </c>
      <c r="M1931" t="str">
        <f>IF(OR(ISBLANK(draft_picks[[#This Row],[veto_drafter_id]]),draft_picks[[#This Row],[veto_drafter_id]]=""),"",_xlfn.XLOOKUP(draft_picks[[#This Row],[veto_drafter_id]],drafters[id],drafters[name]))</f>
        <v/>
      </c>
      <c r="N1931" t="s">
        <v>15497</v>
      </c>
      <c r="O1931" t="str">
        <f>IF(OR(ISBLANK(draft_picks[[#This Row],[veto_drafter_team_id]]),draft_picks[[#This Row],[veto_drafter_team_id]]=""),"",_xlfn.XLOOKUP(draft_picks[[#This Row],[veto_drafter_team_id]],drafter_teams[id],drafter_teams[name]))</f>
        <v/>
      </c>
      <c r="Q1931" t="s">
        <v>15497</v>
      </c>
      <c r="R1931" t="str">
        <f>IF(OR(ISBLANK(draft_picks[[#This Row],[veto_override_drafter_id]]),draft_picks[[#This Row],[veto_override_drafter_id]]=""),"",_xlfn.XLOOKUP(draft_picks[[#This Row],[veto_override_drafter_id]],drafters[id],drafters[name]))</f>
        <v/>
      </c>
      <c r="S1931" t="s">
        <v>15497</v>
      </c>
      <c r="T1931" t="str">
        <f>IF(OR(ISBLANK(draft_picks[[#This Row],[veto_override_team_id]]),draft_picks[[#This Row],[veto_override_team_id]]=""),"",_xlfn.XLOOKUP(draft_picks[[#This Row],[veto_override_team_id]],drafter_teams[id],drafter_teams[name]))</f>
        <v/>
      </c>
    </row>
    <row r="1932" spans="1:20" x14ac:dyDescent="0.25">
      <c r="A1932" t="s">
        <v>150</v>
      </c>
      <c r="B1932" t="str">
        <f>_xlfn.XLOOKUP(draft_picks[[#This Row],[draft_id]],drafts[id],drafts[title])</f>
        <v>Hotels &amp; Motels</v>
      </c>
      <c r="C1932" s="3">
        <v>4</v>
      </c>
      <c r="D1932">
        <f>IF(C1931&lt;draft_picks[[#This Row],[position]],1,IF(C1931&gt;draft_picks[[#This Row],[position]],D1931+1,IF(C1931=draft_picks[[#This Row],[position]],D1931+1)))</f>
        <v>4</v>
      </c>
      <c r="E1932" t="s">
        <v>2388</v>
      </c>
      <c r="F1932" t="str">
        <f>IF(ISBLANK(draft_picks[[#This Row],[movie_id]]),"",_xlfn.XLOOKUP(draft_picks[[#This Row],[movie_id]],drafts.movies[id],drafts.movies[movie_title]))</f>
        <v>The Florida Project</v>
      </c>
      <c r="G1932" s="3" t="s">
        <v>905</v>
      </c>
      <c r="H1932" t="str">
        <f>IF(ISBLANK(draft_picks[[#This Row],[drafter_id]]),"",_xlfn.XLOOKUP(draft_picks[[#This Row],[drafter_id]],drafters[id],drafters[name]))</f>
        <v>Phil Iscove</v>
      </c>
      <c r="J1932" t="str">
        <f>IF(ISBLANK(draft_picks[[#This Row],[drafter_team_id]]),"",_xlfn.XLOOKUP(draft_picks[[#This Row],[drafter_team_id]],drafter_teams[id],drafter_teams[name]))</f>
        <v/>
      </c>
      <c r="K1932" s="3" t="s">
        <v>15497</v>
      </c>
      <c r="L1932" t="s">
        <v>15497</v>
      </c>
      <c r="M1932" t="str">
        <f>IF(OR(ISBLANK(draft_picks[[#This Row],[veto_drafter_id]]),draft_picks[[#This Row],[veto_drafter_id]]=""),"",_xlfn.XLOOKUP(draft_picks[[#This Row],[veto_drafter_id]],drafters[id],drafters[name]))</f>
        <v/>
      </c>
      <c r="N1932" t="s">
        <v>15497</v>
      </c>
      <c r="O1932" t="str">
        <f>IF(OR(ISBLANK(draft_picks[[#This Row],[veto_drafter_team_id]]),draft_picks[[#This Row],[veto_drafter_team_id]]=""),"",_xlfn.XLOOKUP(draft_picks[[#This Row],[veto_drafter_team_id]],drafter_teams[id],drafter_teams[name]))</f>
        <v/>
      </c>
      <c r="Q1932" t="s">
        <v>15497</v>
      </c>
      <c r="R1932" t="str">
        <f>IF(OR(ISBLANK(draft_picks[[#This Row],[veto_override_drafter_id]]),draft_picks[[#This Row],[veto_override_drafter_id]]=""),"",_xlfn.XLOOKUP(draft_picks[[#This Row],[veto_override_drafter_id]],drafters[id],drafters[name]))</f>
        <v/>
      </c>
      <c r="S1932" t="s">
        <v>15497</v>
      </c>
      <c r="T1932" t="str">
        <f>IF(OR(ISBLANK(draft_picks[[#This Row],[veto_override_team_id]]),draft_picks[[#This Row],[veto_override_team_id]]=""),"",_xlfn.XLOOKUP(draft_picks[[#This Row],[veto_override_team_id]],drafter_teams[id],drafter_teams[name]))</f>
        <v/>
      </c>
    </row>
    <row r="1933" spans="1:20" x14ac:dyDescent="0.25">
      <c r="A1933" t="s">
        <v>150</v>
      </c>
      <c r="B1933" t="str">
        <f>_xlfn.XLOOKUP(draft_picks[[#This Row],[draft_id]],drafts[id],drafts[title])</f>
        <v>Hotels &amp; Motels</v>
      </c>
      <c r="C1933" s="3">
        <v>3</v>
      </c>
      <c r="D1933">
        <f>IF(C1932&lt;draft_picks[[#This Row],[position]],1,IF(C1932&gt;draft_picks[[#This Row],[position]],D1932+1,IF(C1932=draft_picks[[#This Row],[position]],D1932+1)))</f>
        <v>5</v>
      </c>
      <c r="E1933" t="s">
        <v>6303</v>
      </c>
      <c r="F1933" t="str">
        <f>IF(ISBLANK(draft_picks[[#This Row],[movie_id]]),"",_xlfn.XLOOKUP(draft_picks[[#This Row],[movie_id]],drafts.movies[id],drafts.movies[movie_title]))</f>
        <v>Barton Fink</v>
      </c>
      <c r="G1933" s="3" t="s">
        <v>825</v>
      </c>
      <c r="H1933" t="str">
        <f>IF(ISBLANK(draft_picks[[#This Row],[drafter_id]]),"",_xlfn.XLOOKUP(draft_picks[[#This Row],[drafter_id]],drafters[id],drafters[name]))</f>
        <v>Kenny Neibart</v>
      </c>
      <c r="J1933" t="str">
        <f>IF(ISBLANK(draft_picks[[#This Row],[drafter_team_id]]),"",_xlfn.XLOOKUP(draft_picks[[#This Row],[drafter_team_id]],drafter_teams[id],drafter_teams[name]))</f>
        <v/>
      </c>
      <c r="K1933" s="3" t="s">
        <v>15497</v>
      </c>
      <c r="L1933" t="s">
        <v>15497</v>
      </c>
      <c r="M1933" t="str">
        <f>IF(OR(ISBLANK(draft_picks[[#This Row],[veto_drafter_id]]),draft_picks[[#This Row],[veto_drafter_id]]=""),"",_xlfn.XLOOKUP(draft_picks[[#This Row],[veto_drafter_id]],drafters[id],drafters[name]))</f>
        <v/>
      </c>
      <c r="N1933" t="s">
        <v>15497</v>
      </c>
      <c r="O1933" t="str">
        <f>IF(OR(ISBLANK(draft_picks[[#This Row],[veto_drafter_team_id]]),draft_picks[[#This Row],[veto_drafter_team_id]]=""),"",_xlfn.XLOOKUP(draft_picks[[#This Row],[veto_drafter_team_id]],drafter_teams[id],drafter_teams[name]))</f>
        <v/>
      </c>
      <c r="Q1933" t="s">
        <v>15497</v>
      </c>
      <c r="R1933" t="str">
        <f>IF(OR(ISBLANK(draft_picks[[#This Row],[veto_override_drafter_id]]),draft_picks[[#This Row],[veto_override_drafter_id]]=""),"",_xlfn.XLOOKUP(draft_picks[[#This Row],[veto_override_drafter_id]],drafters[id],drafters[name]))</f>
        <v/>
      </c>
      <c r="S1933" t="s">
        <v>15497</v>
      </c>
      <c r="T1933" t="str">
        <f>IF(OR(ISBLANK(draft_picks[[#This Row],[veto_override_team_id]]),draft_picks[[#This Row],[veto_override_team_id]]=""),"",_xlfn.XLOOKUP(draft_picks[[#This Row],[veto_override_team_id]],drafter_teams[id],drafter_teams[name]))</f>
        <v/>
      </c>
    </row>
    <row r="1934" spans="1:20" x14ac:dyDescent="0.25">
      <c r="A1934" t="s">
        <v>150</v>
      </c>
      <c r="B1934" t="str">
        <f>_xlfn.XLOOKUP(draft_picks[[#This Row],[draft_id]],drafts[id],drafts[title])</f>
        <v>Hotels &amp; Motels</v>
      </c>
      <c r="C1934" s="3">
        <v>2</v>
      </c>
      <c r="D1934">
        <f>IF(C1933&lt;draft_picks[[#This Row],[position]],1,IF(C1933&gt;draft_picks[[#This Row],[position]],D1933+1,IF(C1933=draft_picks[[#This Row],[position]],D1933+1)))</f>
        <v>6</v>
      </c>
      <c r="E1934" t="s">
        <v>1544</v>
      </c>
      <c r="F1934" t="str">
        <f>IF(ISBLANK(draft_picks[[#This Row],[movie_id]]),"",_xlfn.XLOOKUP(draft_picks[[#This Row],[movie_id]],drafts.movies[id],drafts.movies[movie_title]))</f>
        <v>The Grand Budapest Hotel</v>
      </c>
      <c r="G1934" s="3" t="s">
        <v>905</v>
      </c>
      <c r="H1934" t="str">
        <f>IF(ISBLANK(draft_picks[[#This Row],[drafter_id]]),"",_xlfn.XLOOKUP(draft_picks[[#This Row],[drafter_id]],drafters[id],drafters[name]))</f>
        <v>Phil Iscove</v>
      </c>
      <c r="J1934" t="str">
        <f>IF(ISBLANK(draft_picks[[#This Row],[drafter_team_id]]),"",_xlfn.XLOOKUP(draft_picks[[#This Row],[drafter_team_id]],drafter_teams[id],drafter_teams[name]))</f>
        <v/>
      </c>
      <c r="K1934" s="3" t="s">
        <v>15497</v>
      </c>
      <c r="L1934" t="s">
        <v>15497</v>
      </c>
      <c r="M1934" t="str">
        <f>IF(OR(ISBLANK(draft_picks[[#This Row],[veto_drafter_id]]),draft_picks[[#This Row],[veto_drafter_id]]=""),"",_xlfn.XLOOKUP(draft_picks[[#This Row],[veto_drafter_id]],drafters[id],drafters[name]))</f>
        <v/>
      </c>
      <c r="N1934" t="s">
        <v>15497</v>
      </c>
      <c r="O1934" t="str">
        <f>IF(OR(ISBLANK(draft_picks[[#This Row],[veto_drafter_team_id]]),draft_picks[[#This Row],[veto_drafter_team_id]]=""),"",_xlfn.XLOOKUP(draft_picks[[#This Row],[veto_drafter_team_id]],drafter_teams[id],drafter_teams[name]))</f>
        <v/>
      </c>
      <c r="Q1934" t="s">
        <v>15497</v>
      </c>
      <c r="R1934" t="str">
        <f>IF(OR(ISBLANK(draft_picks[[#This Row],[veto_override_drafter_id]]),draft_picks[[#This Row],[veto_override_drafter_id]]=""),"",_xlfn.XLOOKUP(draft_picks[[#This Row],[veto_override_drafter_id]],drafters[id],drafters[name]))</f>
        <v/>
      </c>
      <c r="S1934" t="s">
        <v>15497</v>
      </c>
      <c r="T1934" t="str">
        <f>IF(OR(ISBLANK(draft_picks[[#This Row],[veto_override_team_id]]),draft_picks[[#This Row],[veto_override_team_id]]=""),"",_xlfn.XLOOKUP(draft_picks[[#This Row],[veto_override_team_id]],drafter_teams[id],drafter_teams[name]))</f>
        <v/>
      </c>
    </row>
    <row r="1935" spans="1:20" x14ac:dyDescent="0.25">
      <c r="A1935" t="s">
        <v>150</v>
      </c>
      <c r="B1935" t="str">
        <f>_xlfn.XLOOKUP(draft_picks[[#This Row],[draft_id]],drafts[id],drafts[title])</f>
        <v>Hotels &amp; Motels</v>
      </c>
      <c r="C1935" s="3">
        <v>1</v>
      </c>
      <c r="D1935">
        <f>IF(C1934&lt;draft_picks[[#This Row],[position]],1,IF(C1934&gt;draft_picks[[#This Row],[position]],D1934+1,IF(C1934=draft_picks[[#This Row],[position]],D1934+1)))</f>
        <v>7</v>
      </c>
      <c r="E1935" t="s">
        <v>6111</v>
      </c>
      <c r="F1935" t="str">
        <f>IF(ISBLANK(draft_picks[[#This Row],[movie_id]]),"",_xlfn.XLOOKUP(draft_picks[[#This Row],[movie_id]],drafts.movies[id],drafts.movies[movie_title]))</f>
        <v>The Shining</v>
      </c>
      <c r="G1935" s="3" t="s">
        <v>825</v>
      </c>
      <c r="H1935" t="str">
        <f>IF(ISBLANK(draft_picks[[#This Row],[drafter_id]]),"",_xlfn.XLOOKUP(draft_picks[[#This Row],[drafter_id]],drafters[id],drafters[name]))</f>
        <v>Kenny Neibart</v>
      </c>
      <c r="J1935" t="str">
        <f>IF(ISBLANK(draft_picks[[#This Row],[drafter_team_id]]),"",_xlfn.XLOOKUP(draft_picks[[#This Row],[drafter_team_id]],drafter_teams[id],drafter_teams[name]))</f>
        <v/>
      </c>
      <c r="K1935" s="3" t="s">
        <v>15497</v>
      </c>
      <c r="L1935" t="s">
        <v>15497</v>
      </c>
      <c r="M1935" t="str">
        <f>IF(OR(ISBLANK(draft_picks[[#This Row],[veto_drafter_id]]),draft_picks[[#This Row],[veto_drafter_id]]=""),"",_xlfn.XLOOKUP(draft_picks[[#This Row],[veto_drafter_id]],drafters[id],drafters[name]))</f>
        <v/>
      </c>
      <c r="N1935" t="s">
        <v>15497</v>
      </c>
      <c r="O1935" t="str">
        <f>IF(OR(ISBLANK(draft_picks[[#This Row],[veto_drafter_team_id]]),draft_picks[[#This Row],[veto_drafter_team_id]]=""),"",_xlfn.XLOOKUP(draft_picks[[#This Row],[veto_drafter_team_id]],drafter_teams[id],drafter_teams[name]))</f>
        <v/>
      </c>
      <c r="Q1935" t="s">
        <v>15497</v>
      </c>
      <c r="R1935" t="str">
        <f>IF(OR(ISBLANK(draft_picks[[#This Row],[veto_override_drafter_id]]),draft_picks[[#This Row],[veto_override_drafter_id]]=""),"",_xlfn.XLOOKUP(draft_picks[[#This Row],[veto_override_drafter_id]],drafters[id],drafters[name]))</f>
        <v/>
      </c>
      <c r="S1935" t="s">
        <v>15497</v>
      </c>
      <c r="T1935" t="str">
        <f>IF(OR(ISBLANK(draft_picks[[#This Row],[veto_override_team_id]]),draft_picks[[#This Row],[veto_override_team_id]]=""),"",_xlfn.XLOOKUP(draft_picks[[#This Row],[veto_override_team_id]],drafter_teams[id],drafter_teams[name]))</f>
        <v/>
      </c>
    </row>
    <row r="1936" spans="1:20" x14ac:dyDescent="0.25">
      <c r="A1936" t="s">
        <v>735</v>
      </c>
      <c r="B1936" t="str">
        <f>_xlfn.XLOOKUP(draft_picks[[#This Row],[draft_id]],drafts[id],drafts[title])</f>
        <v>John Waters</v>
      </c>
      <c r="C1936" s="3">
        <v>7</v>
      </c>
      <c r="D1936">
        <f>IF(C1935&lt;draft_picks[[#This Row],[position]],1,IF(C1935&gt;draft_picks[[#This Row],[position]],D1935+1,IF(C1935=draft_picks[[#This Row],[position]],D1935+1)))</f>
        <v>1</v>
      </c>
      <c r="E1936" t="s">
        <v>1565</v>
      </c>
      <c r="F1936" t="str">
        <f>IF(ISBLANK(draft_picks[[#This Row],[movie_id]]),"",_xlfn.XLOOKUP(draft_picks[[#This Row],[movie_id]],drafts.movies[id],drafts.movies[movie_title]))</f>
        <v>Desperate Living</v>
      </c>
      <c r="G1936" s="3" t="s">
        <v>1241</v>
      </c>
      <c r="H1936" t="str">
        <f>IF(ISBLANK(draft_picks[[#This Row],[drafter_id]]),"",_xlfn.XLOOKUP(draft_picks[[#This Row],[drafter_id]],drafters[id],drafters[name]))</f>
        <v>Jason Shawhan</v>
      </c>
      <c r="J1936" t="str">
        <f>IF(ISBLANK(draft_picks[[#This Row],[drafter_team_id]]),"",_xlfn.XLOOKUP(draft_picks[[#This Row],[drafter_team_id]],drafter_teams[id],drafter_teams[name]))</f>
        <v/>
      </c>
      <c r="K1936" s="3" t="s">
        <v>15497</v>
      </c>
      <c r="L1936" t="s">
        <v>15497</v>
      </c>
      <c r="M1936" t="str">
        <f>IF(OR(ISBLANK(draft_picks[[#This Row],[veto_drafter_id]]),draft_picks[[#This Row],[veto_drafter_id]]=""),"",_xlfn.XLOOKUP(draft_picks[[#This Row],[veto_drafter_id]],drafters[id],drafters[name]))</f>
        <v/>
      </c>
      <c r="N1936" t="s">
        <v>15497</v>
      </c>
      <c r="O1936" t="str">
        <f>IF(OR(ISBLANK(draft_picks[[#This Row],[veto_drafter_team_id]]),draft_picks[[#This Row],[veto_drafter_team_id]]=""),"",_xlfn.XLOOKUP(draft_picks[[#This Row],[veto_drafter_team_id]],drafter_teams[id],drafter_teams[name]))</f>
        <v/>
      </c>
      <c r="Q1936" t="s">
        <v>15497</v>
      </c>
      <c r="R1936" t="str">
        <f>IF(OR(ISBLANK(draft_picks[[#This Row],[veto_override_drafter_id]]),draft_picks[[#This Row],[veto_override_drafter_id]]=""),"",_xlfn.XLOOKUP(draft_picks[[#This Row],[veto_override_drafter_id]],drafters[id],drafters[name]))</f>
        <v/>
      </c>
      <c r="S1936" t="s">
        <v>15497</v>
      </c>
      <c r="T1936" t="str">
        <f>IF(OR(ISBLANK(draft_picks[[#This Row],[veto_override_team_id]]),draft_picks[[#This Row],[veto_override_team_id]]=""),"",_xlfn.XLOOKUP(draft_picks[[#This Row],[veto_override_team_id]],drafter_teams[id],drafter_teams[name]))</f>
        <v/>
      </c>
    </row>
    <row r="1937" spans="1:20" x14ac:dyDescent="0.25">
      <c r="A1937" t="s">
        <v>735</v>
      </c>
      <c r="B1937" t="str">
        <f>_xlfn.XLOOKUP(draft_picks[[#This Row],[draft_id]],drafts[id],drafts[title])</f>
        <v>John Waters</v>
      </c>
      <c r="C1937" s="3">
        <v>6</v>
      </c>
      <c r="D1937">
        <f>IF(C1936&lt;draft_picks[[#This Row],[position]],1,IF(C1936&gt;draft_picks[[#This Row],[position]],D1936+1,IF(C1936=draft_picks[[#This Row],[position]],D1936+1)))</f>
        <v>2</v>
      </c>
      <c r="E1937" t="s">
        <v>3256</v>
      </c>
      <c r="F1937" t="str">
        <f>IF(ISBLANK(draft_picks[[#This Row],[movie_id]]),"",_xlfn.XLOOKUP(draft_picks[[#This Row],[movie_id]],drafts.movies[id],drafts.movies[movie_title]))</f>
        <v>Multiple Maniacs</v>
      </c>
      <c r="G1937" s="3" t="s">
        <v>1241</v>
      </c>
      <c r="H1937" t="str">
        <f>IF(ISBLANK(draft_picks[[#This Row],[drafter_id]]),"",_xlfn.XLOOKUP(draft_picks[[#This Row],[drafter_id]],drafters[id],drafters[name]))</f>
        <v>Jason Shawhan</v>
      </c>
      <c r="J1937" t="str">
        <f>IF(ISBLANK(draft_picks[[#This Row],[drafter_team_id]]),"",_xlfn.XLOOKUP(draft_picks[[#This Row],[drafter_team_id]],drafter_teams[id],drafter_teams[name]))</f>
        <v/>
      </c>
      <c r="K1937" s="3" t="s">
        <v>15497</v>
      </c>
      <c r="L1937" t="s">
        <v>15497</v>
      </c>
      <c r="M1937" t="str">
        <f>IF(OR(ISBLANK(draft_picks[[#This Row],[veto_drafter_id]]),draft_picks[[#This Row],[veto_drafter_id]]=""),"",_xlfn.XLOOKUP(draft_picks[[#This Row],[veto_drafter_id]],drafters[id],drafters[name]))</f>
        <v/>
      </c>
      <c r="N1937" t="s">
        <v>15497</v>
      </c>
      <c r="O1937" t="str">
        <f>IF(OR(ISBLANK(draft_picks[[#This Row],[veto_drafter_team_id]]),draft_picks[[#This Row],[veto_drafter_team_id]]=""),"",_xlfn.XLOOKUP(draft_picks[[#This Row],[veto_drafter_team_id]],drafter_teams[id],drafter_teams[name]))</f>
        <v/>
      </c>
      <c r="Q1937" t="s">
        <v>15497</v>
      </c>
      <c r="R1937" t="str">
        <f>IF(OR(ISBLANK(draft_picks[[#This Row],[veto_override_drafter_id]]),draft_picks[[#This Row],[veto_override_drafter_id]]=""),"",_xlfn.XLOOKUP(draft_picks[[#This Row],[veto_override_drafter_id]],drafters[id],drafters[name]))</f>
        <v/>
      </c>
      <c r="S1937" t="s">
        <v>15497</v>
      </c>
      <c r="T1937" t="str">
        <f>IF(OR(ISBLANK(draft_picks[[#This Row],[veto_override_team_id]]),draft_picks[[#This Row],[veto_override_team_id]]=""),"",_xlfn.XLOOKUP(draft_picks[[#This Row],[veto_override_team_id]],drafter_teams[id],drafter_teams[name]))</f>
        <v/>
      </c>
    </row>
    <row r="1938" spans="1:20" x14ac:dyDescent="0.25">
      <c r="A1938" t="s">
        <v>735</v>
      </c>
      <c r="B1938" t="str">
        <f>_xlfn.XLOOKUP(draft_picks[[#This Row],[draft_id]],drafts[id],drafts[title])</f>
        <v>John Waters</v>
      </c>
      <c r="C1938" s="3">
        <v>5</v>
      </c>
      <c r="D1938">
        <f>IF(C1937&lt;draft_picks[[#This Row],[position]],1,IF(C1937&gt;draft_picks[[#This Row],[position]],D1937+1,IF(C1937=draft_picks[[#This Row],[position]],D1937+1)))</f>
        <v>3</v>
      </c>
      <c r="E1938" t="s">
        <v>7087</v>
      </c>
      <c r="F1938" t="str">
        <f>IF(ISBLANK(draft_picks[[#This Row],[movie_id]]),"",_xlfn.XLOOKUP(draft_picks[[#This Row],[movie_id]],drafts.movies[id],drafts.movies[movie_title]))</f>
        <v>Pecker</v>
      </c>
      <c r="G1938" s="3" t="s">
        <v>915</v>
      </c>
      <c r="H1938" t="str">
        <f>IF(ISBLANK(draft_picks[[#This Row],[drafter_id]]),"",_xlfn.XLOOKUP(draft_picks[[#This Row],[drafter_id]],drafters[id],drafters[name]))</f>
        <v>Billy Ray Brewton</v>
      </c>
      <c r="J1938" t="str">
        <f>IF(ISBLANK(draft_picks[[#This Row],[drafter_team_id]]),"",_xlfn.XLOOKUP(draft_picks[[#This Row],[drafter_team_id]],drafter_teams[id],drafter_teams[name]))</f>
        <v/>
      </c>
      <c r="K1938" s="3" t="s">
        <v>15497</v>
      </c>
      <c r="L1938" t="s">
        <v>15497</v>
      </c>
      <c r="M1938" t="str">
        <f>IF(OR(ISBLANK(draft_picks[[#This Row],[veto_drafter_id]]),draft_picks[[#This Row],[veto_drafter_id]]=""),"",_xlfn.XLOOKUP(draft_picks[[#This Row],[veto_drafter_id]],drafters[id],drafters[name]))</f>
        <v/>
      </c>
      <c r="N1938" t="s">
        <v>15497</v>
      </c>
      <c r="O1938" t="str">
        <f>IF(OR(ISBLANK(draft_picks[[#This Row],[veto_drafter_team_id]]),draft_picks[[#This Row],[veto_drafter_team_id]]=""),"",_xlfn.XLOOKUP(draft_picks[[#This Row],[veto_drafter_team_id]],drafter_teams[id],drafter_teams[name]))</f>
        <v/>
      </c>
      <c r="Q1938" t="s">
        <v>15497</v>
      </c>
      <c r="R1938" t="str">
        <f>IF(OR(ISBLANK(draft_picks[[#This Row],[veto_override_drafter_id]]),draft_picks[[#This Row],[veto_override_drafter_id]]=""),"",_xlfn.XLOOKUP(draft_picks[[#This Row],[veto_override_drafter_id]],drafters[id],drafters[name]))</f>
        <v/>
      </c>
      <c r="S1938" t="s">
        <v>15497</v>
      </c>
      <c r="T1938" t="str">
        <f>IF(OR(ISBLANK(draft_picks[[#This Row],[veto_override_team_id]]),draft_picks[[#This Row],[veto_override_team_id]]=""),"",_xlfn.XLOOKUP(draft_picks[[#This Row],[veto_override_team_id]],drafter_teams[id],drafter_teams[name]))</f>
        <v/>
      </c>
    </row>
    <row r="1939" spans="1:20" x14ac:dyDescent="0.25">
      <c r="A1939" t="s">
        <v>735</v>
      </c>
      <c r="B1939" t="str">
        <f>_xlfn.XLOOKUP(draft_picks[[#This Row],[draft_id]],drafts[id],drafts[title])</f>
        <v>John Waters</v>
      </c>
      <c r="C1939" s="3">
        <v>4</v>
      </c>
      <c r="D1939">
        <f>IF(C1938&lt;draft_picks[[#This Row],[position]],1,IF(C1938&gt;draft_picks[[#This Row],[position]],D1938+1,IF(C1938=draft_picks[[#This Row],[position]],D1938+1)))</f>
        <v>4</v>
      </c>
      <c r="E1939" t="s">
        <v>5803</v>
      </c>
      <c r="F1939" t="str">
        <f>IF(ISBLANK(draft_picks[[#This Row],[movie_id]]),"",_xlfn.XLOOKUP(draft_picks[[#This Row],[movie_id]],drafts.movies[id],drafts.movies[movie_title]))</f>
        <v>Cecil B. Demented</v>
      </c>
      <c r="G1939" s="3" t="s">
        <v>1241</v>
      </c>
      <c r="H1939" t="str">
        <f>IF(ISBLANK(draft_picks[[#This Row],[drafter_id]]),"",_xlfn.XLOOKUP(draft_picks[[#This Row],[drafter_id]],drafters[id],drafters[name]))</f>
        <v>Jason Shawhan</v>
      </c>
      <c r="J1939" t="str">
        <f>IF(ISBLANK(draft_picks[[#This Row],[drafter_team_id]]),"",_xlfn.XLOOKUP(draft_picks[[#This Row],[drafter_team_id]],drafter_teams[id],drafter_teams[name]))</f>
        <v/>
      </c>
      <c r="K1939" s="3" t="s">
        <v>15497</v>
      </c>
      <c r="L1939" t="s">
        <v>15497</v>
      </c>
      <c r="M1939" t="str">
        <f>IF(OR(ISBLANK(draft_picks[[#This Row],[veto_drafter_id]]),draft_picks[[#This Row],[veto_drafter_id]]=""),"",_xlfn.XLOOKUP(draft_picks[[#This Row],[veto_drafter_id]],drafters[id],drafters[name]))</f>
        <v/>
      </c>
      <c r="N1939" t="s">
        <v>15497</v>
      </c>
      <c r="O1939" t="str">
        <f>IF(OR(ISBLANK(draft_picks[[#This Row],[veto_drafter_team_id]]),draft_picks[[#This Row],[veto_drafter_team_id]]=""),"",_xlfn.XLOOKUP(draft_picks[[#This Row],[veto_drafter_team_id]],drafter_teams[id],drafter_teams[name]))</f>
        <v/>
      </c>
      <c r="Q1939" t="s">
        <v>15497</v>
      </c>
      <c r="R1939" t="str">
        <f>IF(OR(ISBLANK(draft_picks[[#This Row],[veto_override_drafter_id]]),draft_picks[[#This Row],[veto_override_drafter_id]]=""),"",_xlfn.XLOOKUP(draft_picks[[#This Row],[veto_override_drafter_id]],drafters[id],drafters[name]))</f>
        <v/>
      </c>
      <c r="S1939" t="s">
        <v>15497</v>
      </c>
      <c r="T1939" t="str">
        <f>IF(OR(ISBLANK(draft_picks[[#This Row],[veto_override_team_id]]),draft_picks[[#This Row],[veto_override_team_id]]=""),"",_xlfn.XLOOKUP(draft_picks[[#This Row],[veto_override_team_id]],drafter_teams[id],drafter_teams[name]))</f>
        <v/>
      </c>
    </row>
    <row r="1940" spans="1:20" x14ac:dyDescent="0.25">
      <c r="A1940" t="s">
        <v>735</v>
      </c>
      <c r="B1940" t="str">
        <f>_xlfn.XLOOKUP(draft_picks[[#This Row],[draft_id]],drafts[id],drafts[title])</f>
        <v>John Waters</v>
      </c>
      <c r="C1940" s="3">
        <v>3</v>
      </c>
      <c r="D1940">
        <f>IF(C1939&lt;draft_picks[[#This Row],[position]],1,IF(C1939&gt;draft_picks[[#This Row],[position]],D1939+1,IF(C1939=draft_picks[[#This Row],[position]],D1939+1)))</f>
        <v>5</v>
      </c>
      <c r="E1940" t="s">
        <v>3618</v>
      </c>
      <c r="F1940" t="str">
        <f>IF(ISBLANK(draft_picks[[#This Row],[movie_id]]),"",_xlfn.XLOOKUP(draft_picks[[#This Row],[movie_id]],drafts.movies[id],drafts.movies[movie_title]))</f>
        <v>Pink Flamingos</v>
      </c>
      <c r="G1940" s="3" t="s">
        <v>915</v>
      </c>
      <c r="H1940" t="str">
        <f>IF(ISBLANK(draft_picks[[#This Row],[drafter_id]]),"",_xlfn.XLOOKUP(draft_picks[[#This Row],[drafter_id]],drafters[id],drafters[name]))</f>
        <v>Billy Ray Brewton</v>
      </c>
      <c r="J1940" t="str">
        <f>IF(ISBLANK(draft_picks[[#This Row],[drafter_team_id]]),"",_xlfn.XLOOKUP(draft_picks[[#This Row],[drafter_team_id]],drafter_teams[id],drafter_teams[name]))</f>
        <v/>
      </c>
      <c r="K1940" s="3" t="s">
        <v>15484</v>
      </c>
      <c r="L1940" t="s">
        <v>1241</v>
      </c>
      <c r="M1940" t="str">
        <f>IF(OR(ISBLANK(draft_picks[[#This Row],[veto_drafter_id]]),draft_picks[[#This Row],[veto_drafter_id]]=""),"",_xlfn.XLOOKUP(draft_picks[[#This Row],[veto_drafter_id]],drafters[id],drafters[name]))</f>
        <v>Jason Shawhan</v>
      </c>
      <c r="N1940" t="s">
        <v>15497</v>
      </c>
      <c r="O1940" t="str">
        <f>IF(OR(ISBLANK(draft_picks[[#This Row],[veto_drafter_team_id]]),draft_picks[[#This Row],[veto_drafter_team_id]]=""),"",_xlfn.XLOOKUP(draft_picks[[#This Row],[veto_drafter_team_id]],drafter_teams[id],drafter_teams[name]))</f>
        <v/>
      </c>
      <c r="Q1940" t="s">
        <v>15497</v>
      </c>
      <c r="R1940" t="str">
        <f>IF(OR(ISBLANK(draft_picks[[#This Row],[veto_override_drafter_id]]),draft_picks[[#This Row],[veto_override_drafter_id]]=""),"",_xlfn.XLOOKUP(draft_picks[[#This Row],[veto_override_drafter_id]],drafters[id],drafters[name]))</f>
        <v/>
      </c>
      <c r="S1940" t="s">
        <v>15497</v>
      </c>
      <c r="T1940" t="str">
        <f>IF(OR(ISBLANK(draft_picks[[#This Row],[veto_override_team_id]]),draft_picks[[#This Row],[veto_override_team_id]]=""),"",_xlfn.XLOOKUP(draft_picks[[#This Row],[veto_override_team_id]],drafter_teams[id],drafter_teams[name]))</f>
        <v/>
      </c>
    </row>
    <row r="1941" spans="1:20" x14ac:dyDescent="0.25">
      <c r="A1941" t="s">
        <v>735</v>
      </c>
      <c r="B1941" t="str">
        <f>_xlfn.XLOOKUP(draft_picks[[#This Row],[draft_id]],drafts[id],drafts[title])</f>
        <v>John Waters</v>
      </c>
      <c r="C1941" s="3">
        <v>3</v>
      </c>
      <c r="D1941">
        <f>IF(C1940&lt;draft_picks[[#This Row],[position]],1,IF(C1940&gt;draft_picks[[#This Row],[position]],D1940+1,IF(C1940=draft_picks[[#This Row],[position]],D1940+1)))</f>
        <v>6</v>
      </c>
      <c r="E1941" t="s">
        <v>6210</v>
      </c>
      <c r="F1941" t="str">
        <f>IF(ISBLANK(draft_picks[[#This Row],[movie_id]]),"",_xlfn.XLOOKUP(draft_picks[[#This Row],[movie_id]],drafts.movies[id],drafts.movies[movie_title]))</f>
        <v>Serial Mom</v>
      </c>
      <c r="G1941" s="3" t="s">
        <v>915</v>
      </c>
      <c r="H1941" t="str">
        <f>IF(ISBLANK(draft_picks[[#This Row],[drafter_id]]),"",_xlfn.XLOOKUP(draft_picks[[#This Row],[drafter_id]],drafters[id],drafters[name]))</f>
        <v>Billy Ray Brewton</v>
      </c>
      <c r="J1941" t="str">
        <f>IF(ISBLANK(draft_picks[[#This Row],[drafter_team_id]]),"",_xlfn.XLOOKUP(draft_picks[[#This Row],[drafter_team_id]],drafter_teams[id],drafter_teams[name]))</f>
        <v/>
      </c>
      <c r="K1941" s="3" t="s">
        <v>15497</v>
      </c>
      <c r="L1941" t="s">
        <v>15497</v>
      </c>
      <c r="M1941" t="str">
        <f>IF(OR(ISBLANK(draft_picks[[#This Row],[veto_drafter_id]]),draft_picks[[#This Row],[veto_drafter_id]]=""),"",_xlfn.XLOOKUP(draft_picks[[#This Row],[veto_drafter_id]],drafters[id],drafters[name]))</f>
        <v/>
      </c>
      <c r="N1941" t="s">
        <v>15497</v>
      </c>
      <c r="O1941" t="str">
        <f>IF(OR(ISBLANK(draft_picks[[#This Row],[veto_drafter_team_id]]),draft_picks[[#This Row],[veto_drafter_team_id]]=""),"",_xlfn.XLOOKUP(draft_picks[[#This Row],[veto_drafter_team_id]],drafter_teams[id],drafter_teams[name]))</f>
        <v/>
      </c>
      <c r="Q1941" t="s">
        <v>15497</v>
      </c>
      <c r="R1941" t="str">
        <f>IF(OR(ISBLANK(draft_picks[[#This Row],[veto_override_drafter_id]]),draft_picks[[#This Row],[veto_override_drafter_id]]=""),"",_xlfn.XLOOKUP(draft_picks[[#This Row],[veto_override_drafter_id]],drafters[id],drafters[name]))</f>
        <v/>
      </c>
      <c r="S1941" t="s">
        <v>15497</v>
      </c>
      <c r="T1941" t="str">
        <f>IF(OR(ISBLANK(draft_picks[[#This Row],[veto_override_team_id]]),draft_picks[[#This Row],[veto_override_team_id]]=""),"",_xlfn.XLOOKUP(draft_picks[[#This Row],[veto_override_team_id]],drafter_teams[id],drafter_teams[name]))</f>
        <v/>
      </c>
    </row>
    <row r="1942" spans="1:20" x14ac:dyDescent="0.25">
      <c r="A1942" t="s">
        <v>735</v>
      </c>
      <c r="B1942" t="str">
        <f>_xlfn.XLOOKUP(draft_picks[[#This Row],[draft_id]],drafts[id],drafts[title])</f>
        <v>John Waters</v>
      </c>
      <c r="C1942" s="3">
        <v>2</v>
      </c>
      <c r="D1942">
        <f>IF(C1941&lt;draft_picks[[#This Row],[position]],1,IF(C1941&gt;draft_picks[[#This Row],[position]],D1941+1,IF(C1941=draft_picks[[#This Row],[position]],D1941+1)))</f>
        <v>7</v>
      </c>
      <c r="E1942" t="s">
        <v>6955</v>
      </c>
      <c r="F1942" t="str">
        <f>IF(ISBLANK(draft_picks[[#This Row],[movie_id]]),"",_xlfn.XLOOKUP(draft_picks[[#This Row],[movie_id]],drafts.movies[id],drafts.movies[movie_title]))</f>
        <v>Polyester</v>
      </c>
      <c r="G1942" s="3" t="s">
        <v>1241</v>
      </c>
      <c r="H1942" t="str">
        <f>IF(ISBLANK(draft_picks[[#This Row],[drafter_id]]),"",_xlfn.XLOOKUP(draft_picks[[#This Row],[drafter_id]],drafters[id],drafters[name]))</f>
        <v>Jason Shawhan</v>
      </c>
      <c r="J1942" t="str">
        <f>IF(ISBLANK(draft_picks[[#This Row],[drafter_team_id]]),"",_xlfn.XLOOKUP(draft_picks[[#This Row],[drafter_team_id]],drafter_teams[id],drafter_teams[name]))</f>
        <v/>
      </c>
      <c r="K1942" s="3" t="s">
        <v>15484</v>
      </c>
      <c r="L1942" t="s">
        <v>915</v>
      </c>
      <c r="M1942" t="str">
        <f>IF(OR(ISBLANK(draft_picks[[#This Row],[veto_drafter_id]]),draft_picks[[#This Row],[veto_drafter_id]]=""),"",_xlfn.XLOOKUP(draft_picks[[#This Row],[veto_drafter_id]],drafters[id],drafters[name]))</f>
        <v>Billy Ray Brewton</v>
      </c>
      <c r="N1942" t="s">
        <v>15497</v>
      </c>
      <c r="O1942" t="str">
        <f>IF(OR(ISBLANK(draft_picks[[#This Row],[veto_drafter_team_id]]),draft_picks[[#This Row],[veto_drafter_team_id]]=""),"",_xlfn.XLOOKUP(draft_picks[[#This Row],[veto_drafter_team_id]],drafter_teams[id],drafter_teams[name]))</f>
        <v/>
      </c>
      <c r="Q1942" t="s">
        <v>15497</v>
      </c>
      <c r="R1942" t="str">
        <f>IF(OR(ISBLANK(draft_picks[[#This Row],[veto_override_drafter_id]]),draft_picks[[#This Row],[veto_override_drafter_id]]=""),"",_xlfn.XLOOKUP(draft_picks[[#This Row],[veto_override_drafter_id]],drafters[id],drafters[name]))</f>
        <v/>
      </c>
      <c r="S1942" t="s">
        <v>15497</v>
      </c>
      <c r="T1942" t="str">
        <f>IF(OR(ISBLANK(draft_picks[[#This Row],[veto_override_team_id]]),draft_picks[[#This Row],[veto_override_team_id]]=""),"",_xlfn.XLOOKUP(draft_picks[[#This Row],[veto_override_team_id]],drafter_teams[id],drafter_teams[name]))</f>
        <v/>
      </c>
    </row>
    <row r="1943" spans="1:20" x14ac:dyDescent="0.25">
      <c r="A1943" t="s">
        <v>735</v>
      </c>
      <c r="B1943" t="str">
        <f>_xlfn.XLOOKUP(draft_picks[[#This Row],[draft_id]],drafts[id],drafts[title])</f>
        <v>John Waters</v>
      </c>
      <c r="C1943" s="3">
        <v>2</v>
      </c>
      <c r="D1943">
        <f>IF(C1942&lt;draft_picks[[#This Row],[position]],1,IF(C1942&gt;draft_picks[[#This Row],[position]],D1942+1,IF(C1942=draft_picks[[#This Row],[position]],D1942+1)))</f>
        <v>8</v>
      </c>
      <c r="E1943" t="s">
        <v>1455</v>
      </c>
      <c r="F1943" t="str">
        <f>IF(ISBLANK(draft_picks[[#This Row],[movie_id]]),"",_xlfn.XLOOKUP(draft_picks[[#This Row],[movie_id]],drafts.movies[id],drafts.movies[movie_title]))</f>
        <v>Female Trouble</v>
      </c>
      <c r="G1943" s="3" t="s">
        <v>1241</v>
      </c>
      <c r="H1943" t="str">
        <f>IF(ISBLANK(draft_picks[[#This Row],[drafter_id]]),"",_xlfn.XLOOKUP(draft_picks[[#This Row],[drafter_id]],drafters[id],drafters[name]))</f>
        <v>Jason Shawhan</v>
      </c>
      <c r="J1943" t="str">
        <f>IF(ISBLANK(draft_picks[[#This Row],[drafter_team_id]]),"",_xlfn.XLOOKUP(draft_picks[[#This Row],[drafter_team_id]],drafter_teams[id],drafter_teams[name]))</f>
        <v/>
      </c>
      <c r="K1943" s="3" t="s">
        <v>15497</v>
      </c>
      <c r="L1943" t="s">
        <v>15497</v>
      </c>
      <c r="M1943" t="str">
        <f>IF(OR(ISBLANK(draft_picks[[#This Row],[veto_drafter_id]]),draft_picks[[#This Row],[veto_drafter_id]]=""),"",_xlfn.XLOOKUP(draft_picks[[#This Row],[veto_drafter_id]],drafters[id],drafters[name]))</f>
        <v/>
      </c>
      <c r="N1943" t="s">
        <v>15497</v>
      </c>
      <c r="O1943" t="str">
        <f>IF(OR(ISBLANK(draft_picks[[#This Row],[veto_drafter_team_id]]),draft_picks[[#This Row],[veto_drafter_team_id]]=""),"",_xlfn.XLOOKUP(draft_picks[[#This Row],[veto_drafter_team_id]],drafter_teams[id],drafter_teams[name]))</f>
        <v/>
      </c>
      <c r="Q1943" t="s">
        <v>15497</v>
      </c>
      <c r="R1943" t="str">
        <f>IF(OR(ISBLANK(draft_picks[[#This Row],[veto_override_drafter_id]]),draft_picks[[#This Row],[veto_override_drafter_id]]=""),"",_xlfn.XLOOKUP(draft_picks[[#This Row],[veto_override_drafter_id]],drafters[id],drafters[name]))</f>
        <v/>
      </c>
      <c r="S1943" t="s">
        <v>15497</v>
      </c>
      <c r="T1943" t="str">
        <f>IF(OR(ISBLANK(draft_picks[[#This Row],[veto_override_team_id]]),draft_picks[[#This Row],[veto_override_team_id]]=""),"",_xlfn.XLOOKUP(draft_picks[[#This Row],[veto_override_team_id]],drafter_teams[id],drafter_teams[name]))</f>
        <v/>
      </c>
    </row>
    <row r="1944" spans="1:20" x14ac:dyDescent="0.25">
      <c r="A1944" t="s">
        <v>735</v>
      </c>
      <c r="B1944" t="str">
        <f>_xlfn.XLOOKUP(draft_picks[[#This Row],[draft_id]],drafts[id],drafts[title])</f>
        <v>John Waters</v>
      </c>
      <c r="C1944" s="3">
        <v>1</v>
      </c>
      <c r="D1944">
        <f>IF(C1943&lt;draft_picks[[#This Row],[position]],1,IF(C1943&gt;draft_picks[[#This Row],[position]],D1943+1,IF(C1943=draft_picks[[#This Row],[position]],D1943+1)))</f>
        <v>9</v>
      </c>
      <c r="E1944" t="s">
        <v>6955</v>
      </c>
      <c r="F1944" t="str">
        <f>IF(ISBLANK(draft_picks[[#This Row],[movie_id]]),"",_xlfn.XLOOKUP(draft_picks[[#This Row],[movie_id]],drafts.movies[id],drafts.movies[movie_title]))</f>
        <v>Polyester</v>
      </c>
      <c r="G1944" s="3" t="s">
        <v>915</v>
      </c>
      <c r="H1944" t="str">
        <f>IF(ISBLANK(draft_picks[[#This Row],[drafter_id]]),"",_xlfn.XLOOKUP(draft_picks[[#This Row],[drafter_id]],drafters[id],drafters[name]))</f>
        <v>Billy Ray Brewton</v>
      </c>
      <c r="J1944" t="str">
        <f>IF(ISBLANK(draft_picks[[#This Row],[drafter_team_id]]),"",_xlfn.XLOOKUP(draft_picks[[#This Row],[drafter_team_id]],drafter_teams[id],drafter_teams[name]))</f>
        <v/>
      </c>
      <c r="K1944" s="3" t="s">
        <v>15497</v>
      </c>
      <c r="L1944" t="s">
        <v>15497</v>
      </c>
      <c r="M1944" t="str">
        <f>IF(OR(ISBLANK(draft_picks[[#This Row],[veto_drafter_id]]),draft_picks[[#This Row],[veto_drafter_id]]=""),"",_xlfn.XLOOKUP(draft_picks[[#This Row],[veto_drafter_id]],drafters[id],drafters[name]))</f>
        <v/>
      </c>
      <c r="N1944" t="s">
        <v>15497</v>
      </c>
      <c r="O1944" t="str">
        <f>IF(OR(ISBLANK(draft_picks[[#This Row],[veto_drafter_team_id]]),draft_picks[[#This Row],[veto_drafter_team_id]]=""),"",_xlfn.XLOOKUP(draft_picks[[#This Row],[veto_drafter_team_id]],drafter_teams[id],drafter_teams[name]))</f>
        <v/>
      </c>
      <c r="Q1944" t="s">
        <v>15497</v>
      </c>
      <c r="R1944" t="str">
        <f>IF(OR(ISBLANK(draft_picks[[#This Row],[veto_override_drafter_id]]),draft_picks[[#This Row],[veto_override_drafter_id]]=""),"",_xlfn.XLOOKUP(draft_picks[[#This Row],[veto_override_drafter_id]],drafters[id],drafters[name]))</f>
        <v/>
      </c>
      <c r="S1944" t="s">
        <v>15497</v>
      </c>
      <c r="T1944" t="str">
        <f>IF(OR(ISBLANK(draft_picks[[#This Row],[veto_override_team_id]]),draft_picks[[#This Row],[veto_override_team_id]]=""),"",_xlfn.XLOOKUP(draft_picks[[#This Row],[veto_override_team_id]],drafter_teams[id],drafter_teams[name]))</f>
        <v/>
      </c>
    </row>
    <row r="1945" spans="1:20" x14ac:dyDescent="0.25">
      <c r="A1945" t="s">
        <v>500</v>
      </c>
      <c r="B1945" t="str">
        <f>_xlfn.XLOOKUP(draft_picks[[#This Row],[draft_id]],drafts[id],drafts[title])</f>
        <v>'90s Directorial Debuts</v>
      </c>
      <c r="C1945" s="3">
        <v>7</v>
      </c>
      <c r="D1945">
        <f>IF(C1944&lt;draft_picks[[#This Row],[position]],1,IF(C1944&gt;draft_picks[[#This Row],[position]],D1944+1,IF(C1944=draft_picks[[#This Row],[position]],D1944+1)))</f>
        <v>1</v>
      </c>
      <c r="E1945" t="s">
        <v>5716</v>
      </c>
      <c r="F1945" t="str">
        <f>IF(ISBLANK(draft_picks[[#This Row],[movie_id]]),"",_xlfn.XLOOKUP(draft_picks[[#This Row],[movie_id]],drafts.movies[id],drafts.movies[movie_title]))</f>
        <v>Boys Don't Cry</v>
      </c>
      <c r="G1945" s="3" t="s">
        <v>867</v>
      </c>
      <c r="H1945" t="str">
        <f>IF(ISBLANK(draft_picks[[#This Row],[drafter_id]]),"",_xlfn.XLOOKUP(draft_picks[[#This Row],[drafter_id]],drafters[id],drafters[name]))</f>
        <v>Mark Harris</v>
      </c>
      <c r="J1945" t="str">
        <f>IF(ISBLANK(draft_picks[[#This Row],[drafter_team_id]]),"",_xlfn.XLOOKUP(draft_picks[[#This Row],[drafter_team_id]],drafter_teams[id],drafter_teams[name]))</f>
        <v/>
      </c>
      <c r="K1945" s="3" t="s">
        <v>15497</v>
      </c>
      <c r="L1945" t="s">
        <v>15497</v>
      </c>
      <c r="M1945" t="str">
        <f>IF(OR(ISBLANK(draft_picks[[#This Row],[veto_drafter_id]]),draft_picks[[#This Row],[veto_drafter_id]]=""),"",_xlfn.XLOOKUP(draft_picks[[#This Row],[veto_drafter_id]],drafters[id],drafters[name]))</f>
        <v/>
      </c>
      <c r="N1945" t="s">
        <v>15497</v>
      </c>
      <c r="O1945" t="str">
        <f>IF(OR(ISBLANK(draft_picks[[#This Row],[veto_drafter_team_id]]),draft_picks[[#This Row],[veto_drafter_team_id]]=""),"",_xlfn.XLOOKUP(draft_picks[[#This Row],[veto_drafter_team_id]],drafter_teams[id],drafter_teams[name]))</f>
        <v/>
      </c>
      <c r="Q1945" t="s">
        <v>15497</v>
      </c>
      <c r="R1945" t="str">
        <f>IF(OR(ISBLANK(draft_picks[[#This Row],[veto_override_drafter_id]]),draft_picks[[#This Row],[veto_override_drafter_id]]=""),"",_xlfn.XLOOKUP(draft_picks[[#This Row],[veto_override_drafter_id]],drafters[id],drafters[name]))</f>
        <v/>
      </c>
      <c r="S1945" t="s">
        <v>15497</v>
      </c>
      <c r="T1945" t="str">
        <f>IF(OR(ISBLANK(draft_picks[[#This Row],[veto_override_team_id]]),draft_picks[[#This Row],[veto_override_team_id]]=""),"",_xlfn.XLOOKUP(draft_picks[[#This Row],[veto_override_team_id]],drafter_teams[id],drafter_teams[name]))</f>
        <v/>
      </c>
    </row>
    <row r="1946" spans="1:20" x14ac:dyDescent="0.25">
      <c r="A1946" t="s">
        <v>500</v>
      </c>
      <c r="B1946" t="str">
        <f>_xlfn.XLOOKUP(draft_picks[[#This Row],[draft_id]],drafts[id],drafts[title])</f>
        <v>'90s Directorial Debuts</v>
      </c>
      <c r="C1946" s="3">
        <v>6</v>
      </c>
      <c r="D1946">
        <f>IF(C1945&lt;draft_picks[[#This Row],[position]],1,IF(C1945&gt;draft_picks[[#This Row],[position]],D1945+1,IF(C1945=draft_picks[[#This Row],[position]],D1945+1)))</f>
        <v>2</v>
      </c>
      <c r="E1946" t="s">
        <v>7623</v>
      </c>
      <c r="F1946" t="str">
        <f>IF(ISBLANK(draft_picks[[#This Row],[movie_id]]),"",_xlfn.XLOOKUP(draft_picks[[#This Row],[movie_id]],drafts.movies[id],drafts.movies[movie_title]))</f>
        <v>Speed</v>
      </c>
      <c r="G1946" s="3" t="s">
        <v>867</v>
      </c>
      <c r="H1946" t="str">
        <f>IF(ISBLANK(draft_picks[[#This Row],[drafter_id]]),"",_xlfn.XLOOKUP(draft_picks[[#This Row],[drafter_id]],drafters[id],drafters[name]))</f>
        <v>Mark Harris</v>
      </c>
      <c r="J1946" t="str">
        <f>IF(ISBLANK(draft_picks[[#This Row],[drafter_team_id]]),"",_xlfn.XLOOKUP(draft_picks[[#This Row],[drafter_team_id]],drafter_teams[id],drafter_teams[name]))</f>
        <v/>
      </c>
      <c r="K1946" s="3" t="s">
        <v>15497</v>
      </c>
      <c r="L1946" t="s">
        <v>15497</v>
      </c>
      <c r="M1946" t="str">
        <f>IF(OR(ISBLANK(draft_picks[[#This Row],[veto_drafter_id]]),draft_picks[[#This Row],[veto_drafter_id]]=""),"",_xlfn.XLOOKUP(draft_picks[[#This Row],[veto_drafter_id]],drafters[id],drafters[name]))</f>
        <v/>
      </c>
      <c r="N1946" t="s">
        <v>15497</v>
      </c>
      <c r="O1946" t="str">
        <f>IF(OR(ISBLANK(draft_picks[[#This Row],[veto_drafter_team_id]]),draft_picks[[#This Row],[veto_drafter_team_id]]=""),"",_xlfn.XLOOKUP(draft_picks[[#This Row],[veto_drafter_team_id]],drafter_teams[id],drafter_teams[name]))</f>
        <v/>
      </c>
      <c r="Q1946" t="s">
        <v>15497</v>
      </c>
      <c r="R1946" t="str">
        <f>IF(OR(ISBLANK(draft_picks[[#This Row],[veto_override_drafter_id]]),draft_picks[[#This Row],[veto_override_drafter_id]]=""),"",_xlfn.XLOOKUP(draft_picks[[#This Row],[veto_override_drafter_id]],drafters[id],drafters[name]))</f>
        <v/>
      </c>
      <c r="S1946" t="s">
        <v>15497</v>
      </c>
      <c r="T1946" t="str">
        <f>IF(OR(ISBLANK(draft_picks[[#This Row],[veto_override_team_id]]),draft_picks[[#This Row],[veto_override_team_id]]=""),"",_xlfn.XLOOKUP(draft_picks[[#This Row],[veto_override_team_id]],drafter_teams[id],drafter_teams[name]))</f>
        <v/>
      </c>
    </row>
    <row r="1947" spans="1:20" x14ac:dyDescent="0.25">
      <c r="A1947" t="s">
        <v>500</v>
      </c>
      <c r="B1947" t="str">
        <f>_xlfn.XLOOKUP(draft_picks[[#This Row],[draft_id]],drafts[id],drafts[title])</f>
        <v>'90s Directorial Debuts</v>
      </c>
      <c r="C1947" s="3">
        <v>5</v>
      </c>
      <c r="D1947">
        <f>IF(C1946&lt;draft_picks[[#This Row],[position]],1,IF(C1946&gt;draft_picks[[#This Row],[position]],D1946+1,IF(C1946=draft_picks[[#This Row],[position]],D1946+1)))</f>
        <v>3</v>
      </c>
      <c r="E1947" t="s">
        <v>8236</v>
      </c>
      <c r="F1947" t="str">
        <f>IF(ISBLANK(draft_picks[[#This Row],[movie_id]]),"",_xlfn.XLOOKUP(draft_picks[[#This Row],[movie_id]],drafts.movies[id],drafts.movies[movie_title]))</f>
        <v>Strictly Ballroom</v>
      </c>
      <c r="G1947" s="3" t="s">
        <v>781</v>
      </c>
      <c r="H1947" t="str">
        <f>IF(ISBLANK(draft_picks[[#This Row],[drafter_id]]),"",_xlfn.XLOOKUP(draft_picks[[#This Row],[drafter_id]],drafters[id],drafters[name]))</f>
        <v>Adam B. Vary</v>
      </c>
      <c r="J1947" t="str">
        <f>IF(ISBLANK(draft_picks[[#This Row],[drafter_team_id]]),"",_xlfn.XLOOKUP(draft_picks[[#This Row],[drafter_team_id]],drafter_teams[id],drafter_teams[name]))</f>
        <v/>
      </c>
      <c r="K1947" s="3" t="s">
        <v>15497</v>
      </c>
      <c r="L1947" t="s">
        <v>15497</v>
      </c>
      <c r="M1947" t="str">
        <f>IF(OR(ISBLANK(draft_picks[[#This Row],[veto_drafter_id]]),draft_picks[[#This Row],[veto_drafter_id]]=""),"",_xlfn.XLOOKUP(draft_picks[[#This Row],[veto_drafter_id]],drafters[id],drafters[name]))</f>
        <v/>
      </c>
      <c r="N1947" t="s">
        <v>15497</v>
      </c>
      <c r="O1947" t="str">
        <f>IF(OR(ISBLANK(draft_picks[[#This Row],[veto_drafter_team_id]]),draft_picks[[#This Row],[veto_drafter_team_id]]=""),"",_xlfn.XLOOKUP(draft_picks[[#This Row],[veto_drafter_team_id]],drafter_teams[id],drafter_teams[name]))</f>
        <v/>
      </c>
      <c r="Q1947" t="s">
        <v>15497</v>
      </c>
      <c r="R1947" t="str">
        <f>IF(OR(ISBLANK(draft_picks[[#This Row],[veto_override_drafter_id]]),draft_picks[[#This Row],[veto_override_drafter_id]]=""),"",_xlfn.XLOOKUP(draft_picks[[#This Row],[veto_override_drafter_id]],drafters[id],drafters[name]))</f>
        <v/>
      </c>
      <c r="S1947" t="s">
        <v>15497</v>
      </c>
      <c r="T1947" t="str">
        <f>IF(OR(ISBLANK(draft_picks[[#This Row],[veto_override_team_id]]),draft_picks[[#This Row],[veto_override_team_id]]=""),"",_xlfn.XLOOKUP(draft_picks[[#This Row],[veto_override_team_id]],drafter_teams[id],drafter_teams[name]))</f>
        <v/>
      </c>
    </row>
    <row r="1948" spans="1:20" x14ac:dyDescent="0.25">
      <c r="A1948" t="s">
        <v>500</v>
      </c>
      <c r="B1948" t="str">
        <f>_xlfn.XLOOKUP(draft_picks[[#This Row],[draft_id]],drafts[id],drafts[title])</f>
        <v>'90s Directorial Debuts</v>
      </c>
      <c r="C1948" s="3">
        <v>4</v>
      </c>
      <c r="D1948">
        <f>IF(C1947&lt;draft_picks[[#This Row],[position]],1,IF(C1947&gt;draft_picks[[#This Row],[position]],D1947+1,IF(C1947=draft_picks[[#This Row],[position]],D1947+1)))</f>
        <v>4</v>
      </c>
      <c r="E1948" t="s">
        <v>2255</v>
      </c>
      <c r="F1948" t="str">
        <f>IF(ISBLANK(draft_picks[[#This Row],[movie_id]]),"",_xlfn.XLOOKUP(draft_picks[[#This Row],[movie_id]],drafts.movies[id],drafts.movies[movie_title]))</f>
        <v>Citizen Ruth</v>
      </c>
      <c r="G1948" s="3" t="s">
        <v>867</v>
      </c>
      <c r="H1948" t="str">
        <f>IF(ISBLANK(draft_picks[[#This Row],[drafter_id]]),"",_xlfn.XLOOKUP(draft_picks[[#This Row],[drafter_id]],drafters[id],drafters[name]))</f>
        <v>Mark Harris</v>
      </c>
      <c r="J1948" t="str">
        <f>IF(ISBLANK(draft_picks[[#This Row],[drafter_team_id]]),"",_xlfn.XLOOKUP(draft_picks[[#This Row],[drafter_team_id]],drafter_teams[id],drafter_teams[name]))</f>
        <v/>
      </c>
      <c r="K1948" s="3" t="s">
        <v>15497</v>
      </c>
      <c r="L1948" t="s">
        <v>15497</v>
      </c>
      <c r="M1948" t="str">
        <f>IF(OR(ISBLANK(draft_picks[[#This Row],[veto_drafter_id]]),draft_picks[[#This Row],[veto_drafter_id]]=""),"",_xlfn.XLOOKUP(draft_picks[[#This Row],[veto_drafter_id]],drafters[id],drafters[name]))</f>
        <v/>
      </c>
      <c r="N1948" t="s">
        <v>15497</v>
      </c>
      <c r="O1948" t="str">
        <f>IF(OR(ISBLANK(draft_picks[[#This Row],[veto_drafter_team_id]]),draft_picks[[#This Row],[veto_drafter_team_id]]=""),"",_xlfn.XLOOKUP(draft_picks[[#This Row],[veto_drafter_team_id]],drafter_teams[id],drafter_teams[name]))</f>
        <v/>
      </c>
      <c r="Q1948" t="s">
        <v>15497</v>
      </c>
      <c r="R1948" t="str">
        <f>IF(OR(ISBLANK(draft_picks[[#This Row],[veto_override_drafter_id]]),draft_picks[[#This Row],[veto_override_drafter_id]]=""),"",_xlfn.XLOOKUP(draft_picks[[#This Row],[veto_override_drafter_id]],drafters[id],drafters[name]))</f>
        <v/>
      </c>
      <c r="S1948" t="s">
        <v>15497</v>
      </c>
      <c r="T1948" t="str">
        <f>IF(OR(ISBLANK(draft_picks[[#This Row],[veto_override_team_id]]),draft_picks[[#This Row],[veto_override_team_id]]=""),"",_xlfn.XLOOKUP(draft_picks[[#This Row],[veto_override_team_id]],drafter_teams[id],drafter_teams[name]))</f>
        <v/>
      </c>
    </row>
    <row r="1949" spans="1:20" x14ac:dyDescent="0.25">
      <c r="A1949" t="s">
        <v>500</v>
      </c>
      <c r="B1949" t="str">
        <f>_xlfn.XLOOKUP(draft_picks[[#This Row],[draft_id]],drafts[id],drafts[title])</f>
        <v>'90s Directorial Debuts</v>
      </c>
      <c r="C1949" s="3">
        <v>3</v>
      </c>
      <c r="D1949">
        <f>IF(C1948&lt;draft_picks[[#This Row],[position]],1,IF(C1948&gt;draft_picks[[#This Row],[position]],D1948+1,IF(C1948=draft_picks[[#This Row],[position]],D1948+1)))</f>
        <v>5</v>
      </c>
      <c r="E1949" t="s">
        <v>7075</v>
      </c>
      <c r="F1949" t="str">
        <f>IF(ISBLANK(draft_picks[[#This Row],[movie_id]]),"",_xlfn.XLOOKUP(draft_picks[[#This Row],[movie_id]],drafts.movies[id],drafts.movies[movie_title]))</f>
        <v>Reservoir Dogs</v>
      </c>
      <c r="G1949" s="3" t="s">
        <v>781</v>
      </c>
      <c r="H1949" t="str">
        <f>IF(ISBLANK(draft_picks[[#This Row],[drafter_id]]),"",_xlfn.XLOOKUP(draft_picks[[#This Row],[drafter_id]],drafters[id],drafters[name]))</f>
        <v>Adam B. Vary</v>
      </c>
      <c r="J1949" t="str">
        <f>IF(ISBLANK(draft_picks[[#This Row],[drafter_team_id]]),"",_xlfn.XLOOKUP(draft_picks[[#This Row],[drafter_team_id]],drafter_teams[id],drafter_teams[name]))</f>
        <v/>
      </c>
      <c r="K1949" s="3" t="s">
        <v>15484</v>
      </c>
      <c r="L1949" t="s">
        <v>867</v>
      </c>
      <c r="M1949" t="str">
        <f>IF(OR(ISBLANK(draft_picks[[#This Row],[veto_drafter_id]]),draft_picks[[#This Row],[veto_drafter_id]]=""),"",_xlfn.XLOOKUP(draft_picks[[#This Row],[veto_drafter_id]],drafters[id],drafters[name]))</f>
        <v>Mark Harris</v>
      </c>
      <c r="N1949" t="s">
        <v>15497</v>
      </c>
      <c r="O1949" t="str">
        <f>IF(OR(ISBLANK(draft_picks[[#This Row],[veto_drafter_team_id]]),draft_picks[[#This Row],[veto_drafter_team_id]]=""),"",_xlfn.XLOOKUP(draft_picks[[#This Row],[veto_drafter_team_id]],drafter_teams[id],drafter_teams[name]))</f>
        <v/>
      </c>
      <c r="Q1949" t="s">
        <v>15497</v>
      </c>
      <c r="R1949" t="str">
        <f>IF(OR(ISBLANK(draft_picks[[#This Row],[veto_override_drafter_id]]),draft_picks[[#This Row],[veto_override_drafter_id]]=""),"",_xlfn.XLOOKUP(draft_picks[[#This Row],[veto_override_drafter_id]],drafters[id],drafters[name]))</f>
        <v/>
      </c>
      <c r="S1949" t="s">
        <v>15497</v>
      </c>
      <c r="T1949" t="str">
        <f>IF(OR(ISBLANK(draft_picks[[#This Row],[veto_override_team_id]]),draft_picks[[#This Row],[veto_override_team_id]]=""),"",_xlfn.XLOOKUP(draft_picks[[#This Row],[veto_override_team_id]],drafter_teams[id],drafter_teams[name]))</f>
        <v/>
      </c>
    </row>
    <row r="1950" spans="1:20" x14ac:dyDescent="0.25">
      <c r="A1950" t="s">
        <v>500</v>
      </c>
      <c r="B1950" t="str">
        <f>_xlfn.XLOOKUP(draft_picks[[#This Row],[draft_id]],drafts[id],drafts[title])</f>
        <v>'90s Directorial Debuts</v>
      </c>
      <c r="C1950" s="3">
        <v>3</v>
      </c>
      <c r="D1950">
        <f>IF(C1949&lt;draft_picks[[#This Row],[position]],1,IF(C1949&gt;draft_picks[[#This Row],[position]],D1949+1,IF(C1949=draft_picks[[#This Row],[position]],D1949+1)))</f>
        <v>6</v>
      </c>
      <c r="E1950" t="s">
        <v>7471</v>
      </c>
      <c r="F1950" t="str">
        <f>IF(ISBLANK(draft_picks[[#This Row],[movie_id]]),"",_xlfn.XLOOKUP(draft_picks[[#This Row],[movie_id]],drafts.movies[id],drafts.movies[movie_title]))</f>
        <v>Boyz n the Hood</v>
      </c>
      <c r="G1950" s="3" t="s">
        <v>781</v>
      </c>
      <c r="H1950" t="str">
        <f>IF(ISBLANK(draft_picks[[#This Row],[drafter_id]]),"",_xlfn.XLOOKUP(draft_picks[[#This Row],[drafter_id]],drafters[id],drafters[name]))</f>
        <v>Adam B. Vary</v>
      </c>
      <c r="J1950" t="str">
        <f>IF(ISBLANK(draft_picks[[#This Row],[drafter_team_id]]),"",_xlfn.XLOOKUP(draft_picks[[#This Row],[drafter_team_id]],drafter_teams[id],drafter_teams[name]))</f>
        <v/>
      </c>
      <c r="K1950" s="3" t="s">
        <v>15497</v>
      </c>
      <c r="L1950" t="s">
        <v>15497</v>
      </c>
      <c r="M1950" t="str">
        <f>IF(OR(ISBLANK(draft_picks[[#This Row],[veto_drafter_id]]),draft_picks[[#This Row],[veto_drafter_id]]=""),"",_xlfn.XLOOKUP(draft_picks[[#This Row],[veto_drafter_id]],drafters[id],drafters[name]))</f>
        <v/>
      </c>
      <c r="N1950" t="s">
        <v>15497</v>
      </c>
      <c r="O1950" t="str">
        <f>IF(OR(ISBLANK(draft_picks[[#This Row],[veto_drafter_team_id]]),draft_picks[[#This Row],[veto_drafter_team_id]]=""),"",_xlfn.XLOOKUP(draft_picks[[#This Row],[veto_drafter_team_id]],drafter_teams[id],drafter_teams[name]))</f>
        <v/>
      </c>
      <c r="Q1950" t="s">
        <v>15497</v>
      </c>
      <c r="R1950" t="str">
        <f>IF(OR(ISBLANK(draft_picks[[#This Row],[veto_override_drafter_id]]),draft_picks[[#This Row],[veto_override_drafter_id]]=""),"",_xlfn.XLOOKUP(draft_picks[[#This Row],[veto_override_drafter_id]],drafters[id],drafters[name]))</f>
        <v/>
      </c>
      <c r="S1950" t="s">
        <v>15497</v>
      </c>
      <c r="T1950" t="str">
        <f>IF(OR(ISBLANK(draft_picks[[#This Row],[veto_override_team_id]]),draft_picks[[#This Row],[veto_override_team_id]]=""),"",_xlfn.XLOOKUP(draft_picks[[#This Row],[veto_override_team_id]],drafter_teams[id],drafter_teams[name]))</f>
        <v/>
      </c>
    </row>
    <row r="1951" spans="1:20" x14ac:dyDescent="0.25">
      <c r="A1951" t="s">
        <v>500</v>
      </c>
      <c r="B1951" t="str">
        <f>_xlfn.XLOOKUP(draft_picks[[#This Row],[draft_id]],drafts[id],drafts[title])</f>
        <v>'90s Directorial Debuts</v>
      </c>
      <c r="C1951" s="3">
        <v>2</v>
      </c>
      <c r="D1951">
        <f>IF(C1950&lt;draft_picks[[#This Row],[position]],1,IF(C1950&gt;draft_picks[[#This Row],[position]],D1950+1,IF(C1950=draft_picks[[#This Row],[position]],D1950+1)))</f>
        <v>7</v>
      </c>
      <c r="E1951" t="s">
        <v>8074</v>
      </c>
      <c r="F1951" t="str">
        <f>IF(ISBLANK(draft_picks[[#This Row],[movie_id]]),"",_xlfn.XLOOKUP(draft_picks[[#This Row],[movie_id]],drafts.movies[id],drafts.movies[movie_title]))</f>
        <v>Being John Malkovich</v>
      </c>
      <c r="G1951" s="3" t="s">
        <v>867</v>
      </c>
      <c r="H1951" t="str">
        <f>IF(ISBLANK(draft_picks[[#This Row],[drafter_id]]),"",_xlfn.XLOOKUP(draft_picks[[#This Row],[drafter_id]],drafters[id],drafters[name]))</f>
        <v>Mark Harris</v>
      </c>
      <c r="J1951" t="str">
        <f>IF(ISBLANK(draft_picks[[#This Row],[drafter_team_id]]),"",_xlfn.XLOOKUP(draft_picks[[#This Row],[drafter_team_id]],drafter_teams[id],drafter_teams[name]))</f>
        <v/>
      </c>
      <c r="K1951" s="3" t="s">
        <v>15484</v>
      </c>
      <c r="L1951" t="s">
        <v>781</v>
      </c>
      <c r="M1951" t="str">
        <f>IF(OR(ISBLANK(draft_picks[[#This Row],[veto_drafter_id]]),draft_picks[[#This Row],[veto_drafter_id]]=""),"",_xlfn.XLOOKUP(draft_picks[[#This Row],[veto_drafter_id]],drafters[id],drafters[name]))</f>
        <v>Adam B. Vary</v>
      </c>
      <c r="N1951" t="s">
        <v>15497</v>
      </c>
      <c r="O1951" t="str">
        <f>IF(OR(ISBLANK(draft_picks[[#This Row],[veto_drafter_team_id]]),draft_picks[[#This Row],[veto_drafter_team_id]]=""),"",_xlfn.XLOOKUP(draft_picks[[#This Row],[veto_drafter_team_id]],drafter_teams[id],drafter_teams[name]))</f>
        <v/>
      </c>
      <c r="Q1951" t="s">
        <v>15497</v>
      </c>
      <c r="R1951" t="str">
        <f>IF(OR(ISBLANK(draft_picks[[#This Row],[veto_override_drafter_id]]),draft_picks[[#This Row],[veto_override_drafter_id]]=""),"",_xlfn.XLOOKUP(draft_picks[[#This Row],[veto_override_drafter_id]],drafters[id],drafters[name]))</f>
        <v/>
      </c>
      <c r="S1951" t="s">
        <v>15497</v>
      </c>
      <c r="T1951" t="str">
        <f>IF(OR(ISBLANK(draft_picks[[#This Row],[veto_override_team_id]]),draft_picks[[#This Row],[veto_override_team_id]]=""),"",_xlfn.XLOOKUP(draft_picks[[#This Row],[veto_override_team_id]],drafter_teams[id],drafter_teams[name]))</f>
        <v/>
      </c>
    </row>
    <row r="1952" spans="1:20" x14ac:dyDescent="0.25">
      <c r="A1952" t="s">
        <v>500</v>
      </c>
      <c r="B1952" t="str">
        <f>_xlfn.XLOOKUP(draft_picks[[#This Row],[draft_id]],drafts[id],drafts[title])</f>
        <v>'90s Directorial Debuts</v>
      </c>
      <c r="C1952" s="3">
        <v>2</v>
      </c>
      <c r="D1952">
        <f>IF(C1951&lt;draft_picks[[#This Row],[position]],1,IF(C1951&gt;draft_picks[[#This Row],[position]],D1951+1,IF(C1951=draft_picks[[#This Row],[position]],D1951+1)))</f>
        <v>8</v>
      </c>
      <c r="E1952" t="s">
        <v>7075</v>
      </c>
      <c r="F1952" t="str">
        <f>IF(ISBLANK(draft_picks[[#This Row],[movie_id]]),"",_xlfn.XLOOKUP(draft_picks[[#This Row],[movie_id]],drafts.movies[id],drafts.movies[movie_title]))</f>
        <v>Reservoir Dogs</v>
      </c>
      <c r="G1952" s="3" t="s">
        <v>867</v>
      </c>
      <c r="H1952" t="str">
        <f>IF(ISBLANK(draft_picks[[#This Row],[drafter_id]]),"",_xlfn.XLOOKUP(draft_picks[[#This Row],[drafter_id]],drafters[id],drafters[name]))</f>
        <v>Mark Harris</v>
      </c>
      <c r="J1952" t="str">
        <f>IF(ISBLANK(draft_picks[[#This Row],[drafter_team_id]]),"",_xlfn.XLOOKUP(draft_picks[[#This Row],[drafter_team_id]],drafter_teams[id],drafter_teams[name]))</f>
        <v/>
      </c>
      <c r="K1952" s="3" t="s">
        <v>15497</v>
      </c>
      <c r="L1952" t="s">
        <v>15497</v>
      </c>
      <c r="M1952" t="str">
        <f>IF(OR(ISBLANK(draft_picks[[#This Row],[veto_drafter_id]]),draft_picks[[#This Row],[veto_drafter_id]]=""),"",_xlfn.XLOOKUP(draft_picks[[#This Row],[veto_drafter_id]],drafters[id],drafters[name]))</f>
        <v/>
      </c>
      <c r="N1952" t="s">
        <v>15497</v>
      </c>
      <c r="O1952" t="str">
        <f>IF(OR(ISBLANK(draft_picks[[#This Row],[veto_drafter_team_id]]),draft_picks[[#This Row],[veto_drafter_team_id]]=""),"",_xlfn.XLOOKUP(draft_picks[[#This Row],[veto_drafter_team_id]],drafter_teams[id],drafter_teams[name]))</f>
        <v/>
      </c>
      <c r="Q1952" t="s">
        <v>15497</v>
      </c>
      <c r="R1952" t="str">
        <f>IF(OR(ISBLANK(draft_picks[[#This Row],[veto_override_drafter_id]]),draft_picks[[#This Row],[veto_override_drafter_id]]=""),"",_xlfn.XLOOKUP(draft_picks[[#This Row],[veto_override_drafter_id]],drafters[id],drafters[name]))</f>
        <v/>
      </c>
      <c r="S1952" t="s">
        <v>15497</v>
      </c>
      <c r="T1952" t="str">
        <f>IF(OR(ISBLANK(draft_picks[[#This Row],[veto_override_team_id]]),draft_picks[[#This Row],[veto_override_team_id]]=""),"",_xlfn.XLOOKUP(draft_picks[[#This Row],[veto_override_team_id]],drafter_teams[id],drafter_teams[name]))</f>
        <v/>
      </c>
    </row>
    <row r="1953" spans="1:20" x14ac:dyDescent="0.25">
      <c r="A1953" t="s">
        <v>500</v>
      </c>
      <c r="B1953" t="str">
        <f>_xlfn.XLOOKUP(draft_picks[[#This Row],[draft_id]],drafts[id],drafts[title])</f>
        <v>'90s Directorial Debuts</v>
      </c>
      <c r="C1953" s="3">
        <v>1</v>
      </c>
      <c r="D1953">
        <f>IF(C1952&lt;draft_picks[[#This Row],[position]],1,IF(C1952&gt;draft_picks[[#This Row],[position]],D1952+1,IF(C1952=draft_picks[[#This Row],[position]],D1952+1)))</f>
        <v>9</v>
      </c>
      <c r="E1953" t="s">
        <v>5217</v>
      </c>
      <c r="F1953" t="str">
        <f>IF(ISBLANK(draft_picks[[#This Row],[movie_id]]),"",_xlfn.XLOOKUP(draft_picks[[#This Row],[movie_id]],drafts.movies[id],drafts.movies[movie_title]))</f>
        <v>Hard Eight</v>
      </c>
      <c r="G1953" s="3" t="s">
        <v>781</v>
      </c>
      <c r="H1953" t="str">
        <f>IF(ISBLANK(draft_picks[[#This Row],[drafter_id]]),"",_xlfn.XLOOKUP(draft_picks[[#This Row],[drafter_id]],drafters[id],drafters[name]))</f>
        <v>Adam B. Vary</v>
      </c>
      <c r="J1953" t="str">
        <f>IF(ISBLANK(draft_picks[[#This Row],[drafter_team_id]]),"",_xlfn.XLOOKUP(draft_picks[[#This Row],[drafter_team_id]],drafter_teams[id],drafter_teams[name]))</f>
        <v/>
      </c>
      <c r="K1953" s="3" t="s">
        <v>15497</v>
      </c>
      <c r="L1953" t="s">
        <v>15497</v>
      </c>
      <c r="M1953" t="str">
        <f>IF(OR(ISBLANK(draft_picks[[#This Row],[veto_drafter_id]]),draft_picks[[#This Row],[veto_drafter_id]]=""),"",_xlfn.XLOOKUP(draft_picks[[#This Row],[veto_drafter_id]],drafters[id],drafters[name]))</f>
        <v/>
      </c>
      <c r="N1953" t="s">
        <v>15497</v>
      </c>
      <c r="O1953" t="str">
        <f>IF(OR(ISBLANK(draft_picks[[#This Row],[veto_drafter_team_id]]),draft_picks[[#This Row],[veto_drafter_team_id]]=""),"",_xlfn.XLOOKUP(draft_picks[[#This Row],[veto_drafter_team_id]],drafter_teams[id],drafter_teams[name]))</f>
        <v/>
      </c>
      <c r="Q1953" t="s">
        <v>15497</v>
      </c>
      <c r="R1953" t="str">
        <f>IF(OR(ISBLANK(draft_picks[[#This Row],[veto_override_drafter_id]]),draft_picks[[#This Row],[veto_override_drafter_id]]=""),"",_xlfn.XLOOKUP(draft_picks[[#This Row],[veto_override_drafter_id]],drafters[id],drafters[name]))</f>
        <v/>
      </c>
      <c r="S1953" t="s">
        <v>15497</v>
      </c>
      <c r="T1953" t="str">
        <f>IF(OR(ISBLANK(draft_picks[[#This Row],[veto_override_team_id]]),draft_picks[[#This Row],[veto_override_team_id]]=""),"",_xlfn.XLOOKUP(draft_picks[[#This Row],[veto_override_team_id]],drafter_teams[id],drafter_teams[name]))</f>
        <v/>
      </c>
    </row>
    <row r="1954" spans="1:20" x14ac:dyDescent="0.25">
      <c r="A1954" t="s">
        <v>340</v>
      </c>
      <c r="B1954" t="str">
        <f>_xlfn.XLOOKUP(draft_picks[[#This Row],[draft_id]],drafts[id],drafts[title])</f>
        <v>F Cinemascore Super Draft</v>
      </c>
      <c r="C1954" s="3">
        <v>21</v>
      </c>
      <c r="D1954">
        <f>IF(C1953&lt;draft_picks[[#This Row],[position]],1,IF(C1953&gt;draft_picks[[#This Row],[position]],D1953+1,IF(C1953=draft_picks[[#This Row],[position]],D1953+1)))</f>
        <v>1</v>
      </c>
      <c r="E1954" t="s">
        <v>5570</v>
      </c>
      <c r="F1954" t="str">
        <f>IF(ISBLANK(draft_picks[[#This Row],[movie_id]]),"",_xlfn.XLOOKUP(draft_picks[[#This Row],[movie_id]],drafts.movies[id],drafts.movies[movie_title]))</f>
        <v>Disaster Movie</v>
      </c>
      <c r="G1954" s="3" t="s">
        <v>1213</v>
      </c>
      <c r="H1954" t="str">
        <f>IF(ISBLANK(draft_picks[[#This Row],[drafter_id]]),"",_xlfn.XLOOKUP(draft_picks[[#This Row],[drafter_id]],drafters[id],drafters[name]))</f>
        <v>Gavin Mevius</v>
      </c>
      <c r="J1954" t="str">
        <f>IF(ISBLANK(draft_picks[[#This Row],[drafter_team_id]]),"",_xlfn.XLOOKUP(draft_picks[[#This Row],[drafter_team_id]],drafter_teams[id],drafter_teams[name]))</f>
        <v/>
      </c>
      <c r="K1954" s="3" t="s">
        <v>15497</v>
      </c>
      <c r="L1954" t="s">
        <v>15497</v>
      </c>
      <c r="M1954" t="str">
        <f>IF(OR(ISBLANK(draft_picks[[#This Row],[veto_drafter_id]]),draft_picks[[#This Row],[veto_drafter_id]]=""),"",_xlfn.XLOOKUP(draft_picks[[#This Row],[veto_drafter_id]],drafters[id],drafters[name]))</f>
        <v/>
      </c>
      <c r="N1954" t="s">
        <v>15497</v>
      </c>
      <c r="O1954" t="str">
        <f>IF(OR(ISBLANK(draft_picks[[#This Row],[veto_drafter_team_id]]),draft_picks[[#This Row],[veto_drafter_team_id]]=""),"",_xlfn.XLOOKUP(draft_picks[[#This Row],[veto_drafter_team_id]],drafter_teams[id],drafter_teams[name]))</f>
        <v/>
      </c>
      <c r="Q1954" t="s">
        <v>15497</v>
      </c>
      <c r="R1954" t="str">
        <f>IF(OR(ISBLANK(draft_picks[[#This Row],[veto_override_drafter_id]]),draft_picks[[#This Row],[veto_override_drafter_id]]=""),"",_xlfn.XLOOKUP(draft_picks[[#This Row],[veto_override_drafter_id]],drafters[id],drafters[name]))</f>
        <v/>
      </c>
      <c r="S1954" t="s">
        <v>15497</v>
      </c>
      <c r="T1954" t="str">
        <f>IF(OR(ISBLANK(draft_picks[[#This Row],[veto_override_team_id]]),draft_picks[[#This Row],[veto_override_team_id]]=""),"",_xlfn.XLOOKUP(draft_picks[[#This Row],[veto_override_team_id]],drafter_teams[id],drafter_teams[name]))</f>
        <v/>
      </c>
    </row>
    <row r="1955" spans="1:20" x14ac:dyDescent="0.25">
      <c r="A1955" t="s">
        <v>340</v>
      </c>
      <c r="B1955" t="str">
        <f>_xlfn.XLOOKUP(draft_picks[[#This Row],[draft_id]],drafts[id],drafts[title])</f>
        <v>F Cinemascore Super Draft</v>
      </c>
      <c r="C1955" s="3">
        <v>20</v>
      </c>
      <c r="D1955">
        <f>IF(C1954&lt;draft_picks[[#This Row],[position]],1,IF(C1954&gt;draft_picks[[#This Row],[position]],D1954+1,IF(C1954=draft_picks[[#This Row],[position]],D1954+1)))</f>
        <v>2</v>
      </c>
      <c r="E1955" t="s">
        <v>4091</v>
      </c>
      <c r="F1955" t="str">
        <f>IF(ISBLANK(draft_picks[[#This Row],[movie_id]]),"",_xlfn.XLOOKUP(draft_picks[[#This Row],[movie_id]],drafts.movies[id],drafts.movies[movie_title]))</f>
        <v>The Devil Inside</v>
      </c>
      <c r="G1955" s="3" t="s">
        <v>1213</v>
      </c>
      <c r="H1955" t="str">
        <f>IF(ISBLANK(draft_picks[[#This Row],[drafter_id]]),"",_xlfn.XLOOKUP(draft_picks[[#This Row],[drafter_id]],drafters[id],drafters[name]))</f>
        <v>Gavin Mevius</v>
      </c>
      <c r="J1955" t="str">
        <f>IF(ISBLANK(draft_picks[[#This Row],[drafter_team_id]]),"",_xlfn.XLOOKUP(draft_picks[[#This Row],[drafter_team_id]],drafter_teams[id],drafter_teams[name]))</f>
        <v/>
      </c>
      <c r="K1955" s="3" t="s">
        <v>15497</v>
      </c>
      <c r="L1955" t="s">
        <v>15497</v>
      </c>
      <c r="M1955" t="str">
        <f>IF(OR(ISBLANK(draft_picks[[#This Row],[veto_drafter_id]]),draft_picks[[#This Row],[veto_drafter_id]]=""),"",_xlfn.XLOOKUP(draft_picks[[#This Row],[veto_drafter_id]],drafters[id],drafters[name]))</f>
        <v/>
      </c>
      <c r="N1955" t="s">
        <v>15497</v>
      </c>
      <c r="O1955" t="str">
        <f>IF(OR(ISBLANK(draft_picks[[#This Row],[veto_drafter_team_id]]),draft_picks[[#This Row],[veto_drafter_team_id]]=""),"",_xlfn.XLOOKUP(draft_picks[[#This Row],[veto_drafter_team_id]],drafter_teams[id],drafter_teams[name]))</f>
        <v/>
      </c>
      <c r="Q1955" t="s">
        <v>15497</v>
      </c>
      <c r="R1955" t="str">
        <f>IF(OR(ISBLANK(draft_picks[[#This Row],[veto_override_drafter_id]]),draft_picks[[#This Row],[veto_override_drafter_id]]=""),"",_xlfn.XLOOKUP(draft_picks[[#This Row],[veto_override_drafter_id]],drafters[id],drafters[name]))</f>
        <v/>
      </c>
      <c r="S1955" t="s">
        <v>15497</v>
      </c>
      <c r="T1955" t="str">
        <f>IF(OR(ISBLANK(draft_picks[[#This Row],[veto_override_team_id]]),draft_picks[[#This Row],[veto_override_team_id]]=""),"",_xlfn.XLOOKUP(draft_picks[[#This Row],[veto_override_team_id]],drafter_teams[id],drafter_teams[name]))</f>
        <v/>
      </c>
    </row>
    <row r="1956" spans="1:20" x14ac:dyDescent="0.25">
      <c r="A1956" t="s">
        <v>340</v>
      </c>
      <c r="B1956" t="str">
        <f>_xlfn.XLOOKUP(draft_picks[[#This Row],[draft_id]],drafts[id],drafts[title])</f>
        <v>F Cinemascore Super Draft</v>
      </c>
      <c r="C1956" s="3">
        <v>19</v>
      </c>
      <c r="D1956">
        <f>IF(C1955&lt;draft_picks[[#This Row],[position]],1,IF(C1955&gt;draft_picks[[#This Row],[position]],D1955+1,IF(C1955=draft_picks[[#This Row],[position]],D1955+1)))</f>
        <v>3</v>
      </c>
      <c r="E1956" t="s">
        <v>5319</v>
      </c>
      <c r="F1956" t="str">
        <f>IF(ISBLANK(draft_picks[[#This Row],[movie_id]]),"",_xlfn.XLOOKUP(draft_picks[[#This Row],[movie_id]],drafts.movies[id],drafts.movies[movie_title]))</f>
        <v>Mother!</v>
      </c>
      <c r="G1956" s="3" t="s">
        <v>1069</v>
      </c>
      <c r="H1956" t="str">
        <f>IF(ISBLANK(draft_picks[[#This Row],[drafter_id]]),"",_xlfn.XLOOKUP(draft_picks[[#This Row],[drafter_id]],drafters[id],drafters[name]))</f>
        <v>Luis Rendon</v>
      </c>
      <c r="J1956" t="str">
        <f>IF(ISBLANK(draft_picks[[#This Row],[drafter_team_id]]),"",_xlfn.XLOOKUP(draft_picks[[#This Row],[drafter_team_id]],drafter_teams[id],drafter_teams[name]))</f>
        <v/>
      </c>
      <c r="K1956" s="3" t="s">
        <v>15484</v>
      </c>
      <c r="L1956" t="s">
        <v>957</v>
      </c>
      <c r="M1956" t="str">
        <f>IF(OR(ISBLANK(draft_picks[[#This Row],[veto_drafter_id]]),draft_picks[[#This Row],[veto_drafter_id]]=""),"",_xlfn.XLOOKUP(draft_picks[[#This Row],[veto_drafter_id]],drafters[id],drafters[name]))</f>
        <v>Chris Feil</v>
      </c>
      <c r="N1956" t="s">
        <v>15497</v>
      </c>
      <c r="O1956" t="str">
        <f>IF(OR(ISBLANK(draft_picks[[#This Row],[veto_drafter_team_id]]),draft_picks[[#This Row],[veto_drafter_team_id]]=""),"",_xlfn.XLOOKUP(draft_picks[[#This Row],[veto_drafter_team_id]],drafter_teams[id],drafter_teams[name]))</f>
        <v/>
      </c>
      <c r="Q1956" t="s">
        <v>15497</v>
      </c>
      <c r="R1956" t="str">
        <f>IF(OR(ISBLANK(draft_picks[[#This Row],[veto_override_drafter_id]]),draft_picks[[#This Row],[veto_override_drafter_id]]=""),"",_xlfn.XLOOKUP(draft_picks[[#This Row],[veto_override_drafter_id]],drafters[id],drafters[name]))</f>
        <v/>
      </c>
      <c r="S1956" t="s">
        <v>15497</v>
      </c>
      <c r="T1956" t="str">
        <f>IF(OR(ISBLANK(draft_picks[[#This Row],[veto_override_team_id]]),draft_picks[[#This Row],[veto_override_team_id]]=""),"",_xlfn.XLOOKUP(draft_picks[[#This Row],[veto_override_team_id]],drafter_teams[id],drafter_teams[name]))</f>
        <v/>
      </c>
    </row>
    <row r="1957" spans="1:20" x14ac:dyDescent="0.25">
      <c r="A1957" t="s">
        <v>340</v>
      </c>
      <c r="B1957" t="str">
        <f>_xlfn.XLOOKUP(draft_picks[[#This Row],[draft_id]],drafts[id],drafts[title])</f>
        <v>F Cinemascore Super Draft</v>
      </c>
      <c r="C1957" s="3">
        <v>19</v>
      </c>
      <c r="D1957">
        <f>IF(C1956&lt;draft_picks[[#This Row],[position]],1,IF(C1956&gt;draft_picks[[#This Row],[position]],D1956+1,IF(C1956=draft_picks[[#This Row],[position]],D1956+1)))</f>
        <v>4</v>
      </c>
      <c r="E1957" t="s">
        <v>2177</v>
      </c>
      <c r="F1957" t="str">
        <f>IF(ISBLANK(draft_picks[[#This Row],[movie_id]]),"",_xlfn.XLOOKUP(draft_picks[[#This Row],[movie_id]],drafts.movies[id],drafts.movies[movie_title]))</f>
        <v>Alone in the Dark</v>
      </c>
      <c r="G1957" s="3" t="s">
        <v>1069</v>
      </c>
      <c r="H1957" t="str">
        <f>IF(ISBLANK(draft_picks[[#This Row],[drafter_id]]),"",_xlfn.XLOOKUP(draft_picks[[#This Row],[drafter_id]],drafters[id],drafters[name]))</f>
        <v>Luis Rendon</v>
      </c>
      <c r="J1957" t="str">
        <f>IF(ISBLANK(draft_picks[[#This Row],[drafter_team_id]]),"",_xlfn.XLOOKUP(draft_picks[[#This Row],[drafter_team_id]],drafter_teams[id],drafter_teams[name]))</f>
        <v/>
      </c>
      <c r="K1957" s="3" t="s">
        <v>15497</v>
      </c>
      <c r="L1957" t="s">
        <v>15497</v>
      </c>
      <c r="M1957" t="str">
        <f>IF(OR(ISBLANK(draft_picks[[#This Row],[veto_drafter_id]]),draft_picks[[#This Row],[veto_drafter_id]]=""),"",_xlfn.XLOOKUP(draft_picks[[#This Row],[veto_drafter_id]],drafters[id],drafters[name]))</f>
        <v/>
      </c>
      <c r="N1957" t="s">
        <v>15497</v>
      </c>
      <c r="O1957" t="str">
        <f>IF(OR(ISBLANK(draft_picks[[#This Row],[veto_drafter_team_id]]),draft_picks[[#This Row],[veto_drafter_team_id]]=""),"",_xlfn.XLOOKUP(draft_picks[[#This Row],[veto_drafter_team_id]],drafter_teams[id],drafter_teams[name]))</f>
        <v/>
      </c>
      <c r="Q1957" t="s">
        <v>15497</v>
      </c>
      <c r="R1957" t="str">
        <f>IF(OR(ISBLANK(draft_picks[[#This Row],[veto_override_drafter_id]]),draft_picks[[#This Row],[veto_override_drafter_id]]=""),"",_xlfn.XLOOKUP(draft_picks[[#This Row],[veto_override_drafter_id]],drafters[id],drafters[name]))</f>
        <v/>
      </c>
      <c r="S1957" t="s">
        <v>15497</v>
      </c>
      <c r="T1957" t="str">
        <f>IF(OR(ISBLANK(draft_picks[[#This Row],[veto_override_team_id]]),draft_picks[[#This Row],[veto_override_team_id]]=""),"",_xlfn.XLOOKUP(draft_picks[[#This Row],[veto_override_team_id]],drafter_teams[id],drafter_teams[name]))</f>
        <v/>
      </c>
    </row>
    <row r="1958" spans="1:20" x14ac:dyDescent="0.25">
      <c r="A1958" t="s">
        <v>340</v>
      </c>
      <c r="B1958" t="str">
        <f>_xlfn.XLOOKUP(draft_picks[[#This Row],[draft_id]],drafts[id],drafts[title])</f>
        <v>F Cinemascore Super Draft</v>
      </c>
      <c r="C1958" s="3">
        <v>18</v>
      </c>
      <c r="D1958">
        <f>IF(C1957&lt;draft_picks[[#This Row],[position]],1,IF(C1957&gt;draft_picks[[#This Row],[position]],D1957+1,IF(C1957=draft_picks[[#This Row],[position]],D1957+1)))</f>
        <v>5</v>
      </c>
      <c r="E1958" t="s">
        <v>5319</v>
      </c>
      <c r="F1958" t="str">
        <f>IF(ISBLANK(draft_picks[[#This Row],[movie_id]]),"",_xlfn.XLOOKUP(draft_picks[[#This Row],[movie_id]],drafts.movies[id],drafts.movies[movie_title]))</f>
        <v>Mother!</v>
      </c>
      <c r="G1958" s="3" t="s">
        <v>1069</v>
      </c>
      <c r="H1958" t="str">
        <f>IF(ISBLANK(draft_picks[[#This Row],[drafter_id]]),"",_xlfn.XLOOKUP(draft_picks[[#This Row],[drafter_id]],drafters[id],drafters[name]))</f>
        <v>Luis Rendon</v>
      </c>
      <c r="J1958" t="str">
        <f>IF(ISBLANK(draft_picks[[#This Row],[drafter_team_id]]),"",_xlfn.XLOOKUP(draft_picks[[#This Row],[drafter_team_id]],drafter_teams[id],drafter_teams[name]))</f>
        <v/>
      </c>
      <c r="K1958" s="3" t="s">
        <v>15484</v>
      </c>
      <c r="L1958" t="s">
        <v>799</v>
      </c>
      <c r="M1958" t="str">
        <f>IF(OR(ISBLANK(draft_picks[[#This Row],[veto_drafter_id]]),draft_picks[[#This Row],[veto_drafter_id]]=""),"",_xlfn.XLOOKUP(draft_picks[[#This Row],[veto_drafter_id]],drafters[id],drafters[name]))</f>
        <v>Joe Reid</v>
      </c>
      <c r="N1958" t="s">
        <v>15497</v>
      </c>
      <c r="O1958" t="str">
        <f>IF(OR(ISBLANK(draft_picks[[#This Row],[veto_drafter_team_id]]),draft_picks[[#This Row],[veto_drafter_team_id]]=""),"",_xlfn.XLOOKUP(draft_picks[[#This Row],[veto_drafter_team_id]],drafter_teams[id],drafter_teams[name]))</f>
        <v/>
      </c>
      <c r="Q1958" t="s">
        <v>15497</v>
      </c>
      <c r="R1958" t="str">
        <f>IF(OR(ISBLANK(draft_picks[[#This Row],[veto_override_drafter_id]]),draft_picks[[#This Row],[veto_override_drafter_id]]=""),"",_xlfn.XLOOKUP(draft_picks[[#This Row],[veto_override_drafter_id]],drafters[id],drafters[name]))</f>
        <v/>
      </c>
      <c r="S1958" t="s">
        <v>15497</v>
      </c>
      <c r="T1958" t="str">
        <f>IF(OR(ISBLANK(draft_picks[[#This Row],[veto_override_team_id]]),draft_picks[[#This Row],[veto_override_team_id]]=""),"",_xlfn.XLOOKUP(draft_picks[[#This Row],[veto_override_team_id]],drafter_teams[id],drafter_teams[name]))</f>
        <v/>
      </c>
    </row>
    <row r="1959" spans="1:20" x14ac:dyDescent="0.25">
      <c r="A1959" t="s">
        <v>340</v>
      </c>
      <c r="B1959" t="str">
        <f>_xlfn.XLOOKUP(draft_picks[[#This Row],[draft_id]],drafts[id],drafts[title])</f>
        <v>F Cinemascore Super Draft</v>
      </c>
      <c r="C1959" s="3">
        <v>18</v>
      </c>
      <c r="D1959">
        <f>IF(C1958&lt;draft_picks[[#This Row],[position]],1,IF(C1958&gt;draft_picks[[#This Row],[position]],D1958+1,IF(C1958=draft_picks[[#This Row],[position]],D1958+1)))</f>
        <v>6</v>
      </c>
      <c r="E1959" t="s">
        <v>3784</v>
      </c>
      <c r="F1959" t="str">
        <f>IF(ISBLANK(draft_picks[[#This Row],[movie_id]]),"",_xlfn.XLOOKUP(draft_picks[[#This Row],[movie_id]],drafts.movies[id],drafts.movies[movie_title]))</f>
        <v>Dr. T &amp; the Women</v>
      </c>
      <c r="G1959" s="3" t="s">
        <v>1069</v>
      </c>
      <c r="H1959" t="str">
        <f>IF(ISBLANK(draft_picks[[#This Row],[drafter_id]]),"",_xlfn.XLOOKUP(draft_picks[[#This Row],[drafter_id]],drafters[id],drafters[name]))</f>
        <v>Luis Rendon</v>
      </c>
      <c r="J1959" t="str">
        <f>IF(ISBLANK(draft_picks[[#This Row],[drafter_team_id]]),"",_xlfn.XLOOKUP(draft_picks[[#This Row],[drafter_team_id]],drafter_teams[id],drafter_teams[name]))</f>
        <v/>
      </c>
      <c r="K1959" s="3" t="s">
        <v>15497</v>
      </c>
      <c r="L1959" t="s">
        <v>15497</v>
      </c>
      <c r="M1959" t="str">
        <f>IF(OR(ISBLANK(draft_picks[[#This Row],[veto_drafter_id]]),draft_picks[[#This Row],[veto_drafter_id]]=""),"",_xlfn.XLOOKUP(draft_picks[[#This Row],[veto_drafter_id]],drafters[id],drafters[name]))</f>
        <v/>
      </c>
      <c r="N1959" t="s">
        <v>15497</v>
      </c>
      <c r="O1959" t="str">
        <f>IF(OR(ISBLANK(draft_picks[[#This Row],[veto_drafter_team_id]]),draft_picks[[#This Row],[veto_drafter_team_id]]=""),"",_xlfn.XLOOKUP(draft_picks[[#This Row],[veto_drafter_team_id]],drafter_teams[id],drafter_teams[name]))</f>
        <v/>
      </c>
      <c r="Q1959" t="s">
        <v>15497</v>
      </c>
      <c r="R1959" t="str">
        <f>IF(OR(ISBLANK(draft_picks[[#This Row],[veto_override_drafter_id]]),draft_picks[[#This Row],[veto_override_drafter_id]]=""),"",_xlfn.XLOOKUP(draft_picks[[#This Row],[veto_override_drafter_id]],drafters[id],drafters[name]))</f>
        <v/>
      </c>
      <c r="S1959" t="s">
        <v>15497</v>
      </c>
      <c r="T1959" t="str">
        <f>IF(OR(ISBLANK(draft_picks[[#This Row],[veto_override_team_id]]),draft_picks[[#This Row],[veto_override_team_id]]=""),"",_xlfn.XLOOKUP(draft_picks[[#This Row],[veto_override_team_id]],drafter_teams[id],drafter_teams[name]))</f>
        <v/>
      </c>
    </row>
    <row r="1960" spans="1:20" x14ac:dyDescent="0.25">
      <c r="A1960" t="s">
        <v>340</v>
      </c>
      <c r="B1960" t="str">
        <f>_xlfn.XLOOKUP(draft_picks[[#This Row],[draft_id]],drafts[id],drafts[title])</f>
        <v>F Cinemascore Super Draft</v>
      </c>
      <c r="C1960" s="3">
        <v>17</v>
      </c>
      <c r="D1960">
        <f>IF(C1959&lt;draft_picks[[#This Row],[position]],1,IF(C1959&gt;draft_picks[[#This Row],[position]],D1959+1,IF(C1959=draft_picks[[#This Row],[position]],D1959+1)))</f>
        <v>7</v>
      </c>
      <c r="E1960" t="s">
        <v>4323</v>
      </c>
      <c r="F1960" t="str">
        <f>IF(ISBLANK(draft_picks[[#This Row],[movie_id]]),"",_xlfn.XLOOKUP(draft_picks[[#This Row],[movie_id]],drafts.movies[id],drafts.movies[movie_title]))</f>
        <v>Lost Souls</v>
      </c>
      <c r="G1960" s="3" t="s">
        <v>957</v>
      </c>
      <c r="H1960" t="str">
        <f>IF(ISBLANK(draft_picks[[#This Row],[drafter_id]]),"",_xlfn.XLOOKUP(draft_picks[[#This Row],[drafter_id]],drafters[id],drafters[name]))</f>
        <v>Chris Feil</v>
      </c>
      <c r="J1960" t="str">
        <f>IF(ISBLANK(draft_picks[[#This Row],[drafter_team_id]]),"",_xlfn.XLOOKUP(draft_picks[[#This Row],[drafter_team_id]],drafter_teams[id],drafter_teams[name]))</f>
        <v/>
      </c>
      <c r="K1960" s="3" t="s">
        <v>15497</v>
      </c>
      <c r="L1960" t="s">
        <v>15497</v>
      </c>
      <c r="M1960" t="str">
        <f>IF(OR(ISBLANK(draft_picks[[#This Row],[veto_drafter_id]]),draft_picks[[#This Row],[veto_drafter_id]]=""),"",_xlfn.XLOOKUP(draft_picks[[#This Row],[veto_drafter_id]],drafters[id],drafters[name]))</f>
        <v/>
      </c>
      <c r="N1960" t="s">
        <v>15497</v>
      </c>
      <c r="O1960" t="str">
        <f>IF(OR(ISBLANK(draft_picks[[#This Row],[veto_drafter_team_id]]),draft_picks[[#This Row],[veto_drafter_team_id]]=""),"",_xlfn.XLOOKUP(draft_picks[[#This Row],[veto_drafter_team_id]],drafter_teams[id],drafter_teams[name]))</f>
        <v/>
      </c>
      <c r="Q1960" t="s">
        <v>15497</v>
      </c>
      <c r="R1960" t="str">
        <f>IF(OR(ISBLANK(draft_picks[[#This Row],[veto_override_drafter_id]]),draft_picks[[#This Row],[veto_override_drafter_id]]=""),"",_xlfn.XLOOKUP(draft_picks[[#This Row],[veto_override_drafter_id]],drafters[id],drafters[name]))</f>
        <v/>
      </c>
      <c r="S1960" t="s">
        <v>15497</v>
      </c>
      <c r="T1960" t="str">
        <f>IF(OR(ISBLANK(draft_picks[[#This Row],[veto_override_team_id]]),draft_picks[[#This Row],[veto_override_team_id]]=""),"",_xlfn.XLOOKUP(draft_picks[[#This Row],[veto_override_team_id]],drafter_teams[id],drafter_teams[name]))</f>
        <v/>
      </c>
    </row>
    <row r="1961" spans="1:20" x14ac:dyDescent="0.25">
      <c r="A1961" t="s">
        <v>340</v>
      </c>
      <c r="B1961" t="str">
        <f>_xlfn.XLOOKUP(draft_picks[[#This Row],[draft_id]],drafts[id],drafts[title])</f>
        <v>F Cinemascore Super Draft</v>
      </c>
      <c r="C1961" s="3">
        <v>16</v>
      </c>
      <c r="D1961">
        <f>IF(C1960&lt;draft_picks[[#This Row],[position]],1,IF(C1960&gt;draft_picks[[#This Row],[position]],D1960+1,IF(C1960=draft_picks[[#This Row],[position]],D1960+1)))</f>
        <v>8</v>
      </c>
      <c r="E1961" t="s">
        <v>1458</v>
      </c>
      <c r="F1961" t="str">
        <f>IF(ISBLANK(draft_picks[[#This Row],[movie_id]]),"",_xlfn.XLOOKUP(draft_picks[[#This Row],[movie_id]],drafts.movies[id],drafts.movies[movie_title]))</f>
        <v>Feardotcom</v>
      </c>
      <c r="G1961" s="3" t="s">
        <v>1213</v>
      </c>
      <c r="H1961" t="str">
        <f>IF(ISBLANK(draft_picks[[#This Row],[drafter_id]]),"",_xlfn.XLOOKUP(draft_picks[[#This Row],[drafter_id]],drafters[id],drafters[name]))</f>
        <v>Gavin Mevius</v>
      </c>
      <c r="J1961" t="str">
        <f>IF(ISBLANK(draft_picks[[#This Row],[drafter_team_id]]),"",_xlfn.XLOOKUP(draft_picks[[#This Row],[drafter_team_id]],drafter_teams[id],drafter_teams[name]))</f>
        <v/>
      </c>
      <c r="K1961" s="3" t="s">
        <v>15497</v>
      </c>
      <c r="L1961" t="s">
        <v>15497</v>
      </c>
      <c r="M1961" t="str">
        <f>IF(OR(ISBLANK(draft_picks[[#This Row],[veto_drafter_id]]),draft_picks[[#This Row],[veto_drafter_id]]=""),"",_xlfn.XLOOKUP(draft_picks[[#This Row],[veto_drafter_id]],drafters[id],drafters[name]))</f>
        <v/>
      </c>
      <c r="N1961" t="s">
        <v>15497</v>
      </c>
      <c r="O1961" t="str">
        <f>IF(OR(ISBLANK(draft_picks[[#This Row],[veto_drafter_team_id]]),draft_picks[[#This Row],[veto_drafter_team_id]]=""),"",_xlfn.XLOOKUP(draft_picks[[#This Row],[veto_drafter_team_id]],drafter_teams[id],drafter_teams[name]))</f>
        <v/>
      </c>
      <c r="Q1961" t="s">
        <v>15497</v>
      </c>
      <c r="R1961" t="str">
        <f>IF(OR(ISBLANK(draft_picks[[#This Row],[veto_override_drafter_id]]),draft_picks[[#This Row],[veto_override_drafter_id]]=""),"",_xlfn.XLOOKUP(draft_picks[[#This Row],[veto_override_drafter_id]],drafters[id],drafters[name]))</f>
        <v/>
      </c>
      <c r="S1961" t="s">
        <v>15497</v>
      </c>
      <c r="T1961" t="str">
        <f>IF(OR(ISBLANK(draft_picks[[#This Row],[veto_override_team_id]]),draft_picks[[#This Row],[veto_override_team_id]]=""),"",_xlfn.XLOOKUP(draft_picks[[#This Row],[veto_override_team_id]],drafter_teams[id],drafter_teams[name]))</f>
        <v/>
      </c>
    </row>
    <row r="1962" spans="1:20" x14ac:dyDescent="0.25">
      <c r="A1962" t="s">
        <v>340</v>
      </c>
      <c r="B1962" t="str">
        <f>_xlfn.XLOOKUP(draft_picks[[#This Row],[draft_id]],drafts[id],drafts[title])</f>
        <v>F Cinemascore Super Draft</v>
      </c>
      <c r="C1962" s="3">
        <v>15</v>
      </c>
      <c r="D1962">
        <f>IF(C1961&lt;draft_picks[[#This Row],[position]],1,IF(C1961&gt;draft_picks[[#This Row],[position]],D1961+1,IF(C1961=draft_picks[[#This Row],[position]],D1961+1)))</f>
        <v>9</v>
      </c>
      <c r="E1962" t="s">
        <v>3846</v>
      </c>
      <c r="F1962" t="str">
        <f>IF(ISBLANK(draft_picks[[#This Row],[movie_id]]),"",_xlfn.XLOOKUP(draft_picks[[#This Row],[movie_id]],drafts.movies[id],drafts.movies[movie_title]))</f>
        <v>Darkness</v>
      </c>
      <c r="G1962" s="3" t="s">
        <v>1069</v>
      </c>
      <c r="H1962" t="str">
        <f>IF(ISBLANK(draft_picks[[#This Row],[drafter_id]]),"",_xlfn.XLOOKUP(draft_picks[[#This Row],[drafter_id]],drafters[id],drafters[name]))</f>
        <v>Luis Rendon</v>
      </c>
      <c r="J1962" t="str">
        <f>IF(ISBLANK(draft_picks[[#This Row],[drafter_team_id]]),"",_xlfn.XLOOKUP(draft_picks[[#This Row],[drafter_team_id]],drafter_teams[id],drafter_teams[name]))</f>
        <v/>
      </c>
      <c r="K1962" s="3" t="s">
        <v>15497</v>
      </c>
      <c r="L1962" t="s">
        <v>15497</v>
      </c>
      <c r="M1962" t="str">
        <f>IF(OR(ISBLANK(draft_picks[[#This Row],[veto_drafter_id]]),draft_picks[[#This Row],[veto_drafter_id]]=""),"",_xlfn.XLOOKUP(draft_picks[[#This Row],[veto_drafter_id]],drafters[id],drafters[name]))</f>
        <v/>
      </c>
      <c r="N1962" t="s">
        <v>15497</v>
      </c>
      <c r="O1962" t="str">
        <f>IF(OR(ISBLANK(draft_picks[[#This Row],[veto_drafter_team_id]]),draft_picks[[#This Row],[veto_drafter_team_id]]=""),"",_xlfn.XLOOKUP(draft_picks[[#This Row],[veto_drafter_team_id]],drafter_teams[id],drafter_teams[name]))</f>
        <v/>
      </c>
      <c r="Q1962" t="s">
        <v>15497</v>
      </c>
      <c r="R1962" t="str">
        <f>IF(OR(ISBLANK(draft_picks[[#This Row],[veto_override_drafter_id]]),draft_picks[[#This Row],[veto_override_drafter_id]]=""),"",_xlfn.XLOOKUP(draft_picks[[#This Row],[veto_override_drafter_id]],drafters[id],drafters[name]))</f>
        <v/>
      </c>
      <c r="S1962" t="s">
        <v>15497</v>
      </c>
      <c r="T1962" t="str">
        <f>IF(OR(ISBLANK(draft_picks[[#This Row],[veto_override_team_id]]),draft_picks[[#This Row],[veto_override_team_id]]=""),"",_xlfn.XLOOKUP(draft_picks[[#This Row],[veto_override_team_id]],drafter_teams[id],drafter_teams[name]))</f>
        <v/>
      </c>
    </row>
    <row r="1963" spans="1:20" x14ac:dyDescent="0.25">
      <c r="A1963" t="s">
        <v>340</v>
      </c>
      <c r="B1963" t="str">
        <f>_xlfn.XLOOKUP(draft_picks[[#This Row],[draft_id]],drafts[id],drafts[title])</f>
        <v>F Cinemascore Super Draft</v>
      </c>
      <c r="C1963" s="3">
        <v>14</v>
      </c>
      <c r="D1963">
        <f>IF(C1962&lt;draft_picks[[#This Row],[position]],1,IF(C1962&gt;draft_picks[[#This Row],[position]],D1962+1,IF(C1962=draft_picks[[#This Row],[position]],D1962+1)))</f>
        <v>10</v>
      </c>
      <c r="E1963" t="s">
        <v>3077</v>
      </c>
      <c r="F1963" t="str">
        <f>IF(ISBLANK(draft_picks[[#This Row],[movie_id]]),"",_xlfn.XLOOKUP(draft_picks[[#This Row],[movie_id]],drafts.movies[id],drafts.movies[movie_title]))</f>
        <v>The Grudge</v>
      </c>
      <c r="G1963" s="3" t="s">
        <v>799</v>
      </c>
      <c r="H1963" t="str">
        <f>IF(ISBLANK(draft_picks[[#This Row],[drafter_id]]),"",_xlfn.XLOOKUP(draft_picks[[#This Row],[drafter_id]],drafters[id],drafters[name]))</f>
        <v>Joe Reid</v>
      </c>
      <c r="J1963" t="str">
        <f>IF(ISBLANK(draft_picks[[#This Row],[drafter_team_id]]),"",_xlfn.XLOOKUP(draft_picks[[#This Row],[drafter_team_id]],drafter_teams[id],drafter_teams[name]))</f>
        <v/>
      </c>
      <c r="K1963" s="3" t="s">
        <v>15497</v>
      </c>
      <c r="L1963" t="s">
        <v>15497</v>
      </c>
      <c r="M1963" t="str">
        <f>IF(OR(ISBLANK(draft_picks[[#This Row],[veto_drafter_id]]),draft_picks[[#This Row],[veto_drafter_id]]=""),"",_xlfn.XLOOKUP(draft_picks[[#This Row],[veto_drafter_id]],drafters[id],drafters[name]))</f>
        <v/>
      </c>
      <c r="N1963" t="s">
        <v>15497</v>
      </c>
      <c r="O1963" t="str">
        <f>IF(OR(ISBLANK(draft_picks[[#This Row],[veto_drafter_team_id]]),draft_picks[[#This Row],[veto_drafter_team_id]]=""),"",_xlfn.XLOOKUP(draft_picks[[#This Row],[veto_drafter_team_id]],drafter_teams[id],drafter_teams[name]))</f>
        <v/>
      </c>
      <c r="Q1963" t="s">
        <v>15497</v>
      </c>
      <c r="R1963" t="str">
        <f>IF(OR(ISBLANK(draft_picks[[#This Row],[veto_override_drafter_id]]),draft_picks[[#This Row],[veto_override_drafter_id]]=""),"",_xlfn.XLOOKUP(draft_picks[[#This Row],[veto_override_drafter_id]],drafters[id],drafters[name]))</f>
        <v/>
      </c>
      <c r="S1963" t="s">
        <v>15497</v>
      </c>
      <c r="T1963" t="str">
        <f>IF(OR(ISBLANK(draft_picks[[#This Row],[veto_override_team_id]]),draft_picks[[#This Row],[veto_override_team_id]]=""),"",_xlfn.XLOOKUP(draft_picks[[#This Row],[veto_override_team_id]],drafter_teams[id],drafter_teams[name]))</f>
        <v/>
      </c>
    </row>
    <row r="1964" spans="1:20" x14ac:dyDescent="0.25">
      <c r="A1964" t="s">
        <v>340</v>
      </c>
      <c r="B1964" t="str">
        <f>_xlfn.XLOOKUP(draft_picks[[#This Row],[draft_id]],drafts[id],drafts[title])</f>
        <v>F Cinemascore Super Draft</v>
      </c>
      <c r="C1964" s="3">
        <v>13</v>
      </c>
      <c r="D1964">
        <f>IF(C1963&lt;draft_picks[[#This Row],[position]],1,IF(C1963&gt;draft_picks[[#This Row],[position]],D1963+1,IF(C1963=draft_picks[[#This Row],[position]],D1963+1)))</f>
        <v>11</v>
      </c>
      <c r="E1964" t="s">
        <v>1619</v>
      </c>
      <c r="F1964" t="str">
        <f>IF(ISBLANK(draft_picks[[#This Row],[movie_id]]),"",_xlfn.XLOOKUP(draft_picks[[#This Row],[movie_id]],drafts.movies[id],drafts.movies[movie_title]))</f>
        <v>The Turning</v>
      </c>
      <c r="G1964" s="3" t="s">
        <v>957</v>
      </c>
      <c r="H1964" t="str">
        <f>IF(ISBLANK(draft_picks[[#This Row],[drafter_id]]),"",_xlfn.XLOOKUP(draft_picks[[#This Row],[drafter_id]],drafters[id],drafters[name]))</f>
        <v>Chris Feil</v>
      </c>
      <c r="J1964" t="str">
        <f>IF(ISBLANK(draft_picks[[#This Row],[drafter_team_id]]),"",_xlfn.XLOOKUP(draft_picks[[#This Row],[drafter_team_id]],drafter_teams[id],drafter_teams[name]))</f>
        <v/>
      </c>
      <c r="K1964" s="3" t="s">
        <v>15497</v>
      </c>
      <c r="L1964" t="s">
        <v>15497</v>
      </c>
      <c r="M1964" t="str">
        <f>IF(OR(ISBLANK(draft_picks[[#This Row],[veto_drafter_id]]),draft_picks[[#This Row],[veto_drafter_id]]=""),"",_xlfn.XLOOKUP(draft_picks[[#This Row],[veto_drafter_id]],drafters[id],drafters[name]))</f>
        <v/>
      </c>
      <c r="N1964" t="s">
        <v>15497</v>
      </c>
      <c r="O1964" t="str">
        <f>IF(OR(ISBLANK(draft_picks[[#This Row],[veto_drafter_team_id]]),draft_picks[[#This Row],[veto_drafter_team_id]]=""),"",_xlfn.XLOOKUP(draft_picks[[#This Row],[veto_drafter_team_id]],drafter_teams[id],drafter_teams[name]))</f>
        <v/>
      </c>
      <c r="Q1964" t="s">
        <v>15497</v>
      </c>
      <c r="R1964" t="str">
        <f>IF(OR(ISBLANK(draft_picks[[#This Row],[veto_override_drafter_id]]),draft_picks[[#This Row],[veto_override_drafter_id]]=""),"",_xlfn.XLOOKUP(draft_picks[[#This Row],[veto_override_drafter_id]],drafters[id],drafters[name]))</f>
        <v/>
      </c>
      <c r="S1964" t="s">
        <v>15497</v>
      </c>
      <c r="T1964" t="str">
        <f>IF(OR(ISBLANK(draft_picks[[#This Row],[veto_override_team_id]]),draft_picks[[#This Row],[veto_override_team_id]]=""),"",_xlfn.XLOOKUP(draft_picks[[#This Row],[veto_override_team_id]],drafter_teams[id],drafter_teams[name]))</f>
        <v/>
      </c>
    </row>
    <row r="1965" spans="1:20" x14ac:dyDescent="0.25">
      <c r="A1965" t="s">
        <v>340</v>
      </c>
      <c r="B1965" t="str">
        <f>_xlfn.XLOOKUP(draft_picks[[#This Row],[draft_id]],drafts[id],drafts[title])</f>
        <v>F Cinemascore Super Draft</v>
      </c>
      <c r="C1965" s="3">
        <v>12</v>
      </c>
      <c r="D1965">
        <f>IF(C1964&lt;draft_picks[[#This Row],[position]],1,IF(C1964&gt;draft_picks[[#This Row],[position]],D1964+1,IF(C1964=draft_picks[[#This Row],[position]],D1964+1)))</f>
        <v>12</v>
      </c>
      <c r="E1965" t="s">
        <v>3331</v>
      </c>
      <c r="F1965" t="str">
        <f>IF(ISBLANK(draft_picks[[#This Row],[movie_id]]),"",_xlfn.XLOOKUP(draft_picks[[#This Row],[movie_id]],drafts.movies[id],drafts.movies[movie_title]))</f>
        <v>Eye of the Beholder</v>
      </c>
      <c r="G1965" s="3" t="s">
        <v>1213</v>
      </c>
      <c r="H1965" t="str">
        <f>IF(ISBLANK(draft_picks[[#This Row],[drafter_id]]),"",_xlfn.XLOOKUP(draft_picks[[#This Row],[drafter_id]],drafters[id],drafters[name]))</f>
        <v>Gavin Mevius</v>
      </c>
      <c r="J1965" t="str">
        <f>IF(ISBLANK(draft_picks[[#This Row],[drafter_team_id]]),"",_xlfn.XLOOKUP(draft_picks[[#This Row],[drafter_team_id]],drafter_teams[id],drafter_teams[name]))</f>
        <v/>
      </c>
      <c r="K1965" s="3" t="s">
        <v>15497</v>
      </c>
      <c r="L1965" t="s">
        <v>15497</v>
      </c>
      <c r="M1965" t="str">
        <f>IF(OR(ISBLANK(draft_picks[[#This Row],[veto_drafter_id]]),draft_picks[[#This Row],[veto_drafter_id]]=""),"",_xlfn.XLOOKUP(draft_picks[[#This Row],[veto_drafter_id]],drafters[id],drafters[name]))</f>
        <v/>
      </c>
      <c r="N1965" t="s">
        <v>15497</v>
      </c>
      <c r="O1965" t="str">
        <f>IF(OR(ISBLANK(draft_picks[[#This Row],[veto_drafter_team_id]]),draft_picks[[#This Row],[veto_drafter_team_id]]=""),"",_xlfn.XLOOKUP(draft_picks[[#This Row],[veto_drafter_team_id]],drafter_teams[id],drafter_teams[name]))</f>
        <v/>
      </c>
      <c r="Q1965" t="s">
        <v>15497</v>
      </c>
      <c r="R1965" t="str">
        <f>IF(OR(ISBLANK(draft_picks[[#This Row],[veto_override_drafter_id]]),draft_picks[[#This Row],[veto_override_drafter_id]]=""),"",_xlfn.XLOOKUP(draft_picks[[#This Row],[veto_override_drafter_id]],drafters[id],drafters[name]))</f>
        <v/>
      </c>
      <c r="S1965" t="s">
        <v>15497</v>
      </c>
      <c r="T1965" t="str">
        <f>IF(OR(ISBLANK(draft_picks[[#This Row],[veto_override_team_id]]),draft_picks[[#This Row],[veto_override_team_id]]=""),"",_xlfn.XLOOKUP(draft_picks[[#This Row],[veto_override_team_id]],drafter_teams[id],drafter_teams[name]))</f>
        <v/>
      </c>
    </row>
    <row r="1966" spans="1:20" x14ac:dyDescent="0.25">
      <c r="A1966" t="s">
        <v>340</v>
      </c>
      <c r="B1966" t="str">
        <f>_xlfn.XLOOKUP(draft_picks[[#This Row],[draft_id]],drafts[id],drafts[title])</f>
        <v>F Cinemascore Super Draft</v>
      </c>
      <c r="C1966" s="3">
        <v>11</v>
      </c>
      <c r="D1966">
        <f>IF(C1965&lt;draft_picks[[#This Row],[position]],1,IF(C1965&gt;draft_picks[[#This Row],[position]],D1965+1,IF(C1965=draft_picks[[#This Row],[position]],D1965+1)))</f>
        <v>13</v>
      </c>
      <c r="E1966" t="s">
        <v>5319</v>
      </c>
      <c r="F1966" t="str">
        <f>IF(ISBLANK(draft_picks[[#This Row],[movie_id]]),"",_xlfn.XLOOKUP(draft_picks[[#This Row],[movie_id]],drafts.movies[id],drafts.movies[movie_title]))</f>
        <v>Mother!</v>
      </c>
      <c r="G1966" s="3" t="s">
        <v>1069</v>
      </c>
      <c r="H1966" t="str">
        <f>IF(ISBLANK(draft_picks[[#This Row],[drafter_id]]),"",_xlfn.XLOOKUP(draft_picks[[#This Row],[drafter_id]],drafters[id],drafters[name]))</f>
        <v>Luis Rendon</v>
      </c>
      <c r="J1966" t="str">
        <f>IF(ISBLANK(draft_picks[[#This Row],[drafter_team_id]]),"",_xlfn.XLOOKUP(draft_picks[[#This Row],[drafter_team_id]],drafter_teams[id],drafter_teams[name]))</f>
        <v/>
      </c>
      <c r="K1966" s="3" t="s">
        <v>15484</v>
      </c>
      <c r="L1966" t="s">
        <v>799</v>
      </c>
      <c r="M1966" t="str">
        <f>IF(OR(ISBLANK(draft_picks[[#This Row],[veto_drafter_id]]),draft_picks[[#This Row],[veto_drafter_id]]=""),"",_xlfn.XLOOKUP(draft_picks[[#This Row],[veto_drafter_id]],drafters[id],drafters[name]))</f>
        <v>Joe Reid</v>
      </c>
      <c r="N1966" t="s">
        <v>15497</v>
      </c>
      <c r="O1966" t="str">
        <f>IF(OR(ISBLANK(draft_picks[[#This Row],[veto_drafter_team_id]]),draft_picks[[#This Row],[veto_drafter_team_id]]=""),"",_xlfn.XLOOKUP(draft_picks[[#This Row],[veto_drafter_team_id]],drafter_teams[id],drafter_teams[name]))</f>
        <v/>
      </c>
      <c r="P1966" t="b">
        <v>1</v>
      </c>
      <c r="Q1966" t="s">
        <v>1213</v>
      </c>
      <c r="R1966" t="str">
        <f>IF(OR(ISBLANK(draft_picks[[#This Row],[veto_override_drafter_id]]),draft_picks[[#This Row],[veto_override_drafter_id]]=""),"",_xlfn.XLOOKUP(draft_picks[[#This Row],[veto_override_drafter_id]],drafters[id],drafters[name]))</f>
        <v>Gavin Mevius</v>
      </c>
      <c r="S1966" t="s">
        <v>15497</v>
      </c>
      <c r="T1966" t="str">
        <f>IF(OR(ISBLANK(draft_picks[[#This Row],[veto_override_team_id]]),draft_picks[[#This Row],[veto_override_team_id]]=""),"",_xlfn.XLOOKUP(draft_picks[[#This Row],[veto_override_team_id]],drafter_teams[id],drafter_teams[name]))</f>
        <v/>
      </c>
    </row>
    <row r="1967" spans="1:20" x14ac:dyDescent="0.25">
      <c r="A1967" t="s">
        <v>340</v>
      </c>
      <c r="B1967" t="str">
        <f>_xlfn.XLOOKUP(draft_picks[[#This Row],[draft_id]],drafts[id],drafts[title])</f>
        <v>F Cinemascore Super Draft</v>
      </c>
      <c r="C1967" s="3">
        <v>10</v>
      </c>
      <c r="D1967">
        <f>IF(C1966&lt;draft_picks[[#This Row],[position]],1,IF(C1966&gt;draft_picks[[#This Row],[position]],D1966+1,IF(C1966=draft_picks[[#This Row],[position]],D1966+1)))</f>
        <v>14</v>
      </c>
      <c r="E1967" t="s">
        <v>4142</v>
      </c>
      <c r="F1967" t="str">
        <f>IF(ISBLANK(draft_picks[[#This Row],[movie_id]]),"",_xlfn.XLOOKUP(draft_picks[[#This Row],[movie_id]],drafts.movies[id],drafts.movies[movie_title]))</f>
        <v>Silent House</v>
      </c>
      <c r="G1967" s="3" t="s">
        <v>799</v>
      </c>
      <c r="H1967" t="str">
        <f>IF(ISBLANK(draft_picks[[#This Row],[drafter_id]]),"",_xlfn.XLOOKUP(draft_picks[[#This Row],[drafter_id]],drafters[id],drafters[name]))</f>
        <v>Joe Reid</v>
      </c>
      <c r="J1967" t="str">
        <f>IF(ISBLANK(draft_picks[[#This Row],[drafter_team_id]]),"",_xlfn.XLOOKUP(draft_picks[[#This Row],[drafter_team_id]],drafter_teams[id],drafter_teams[name]))</f>
        <v/>
      </c>
      <c r="K1967" s="3" t="s">
        <v>15484</v>
      </c>
      <c r="L1967" t="s">
        <v>1069</v>
      </c>
      <c r="M1967" t="str">
        <f>IF(OR(ISBLANK(draft_picks[[#This Row],[veto_drafter_id]]),draft_picks[[#This Row],[veto_drafter_id]]=""),"",_xlfn.XLOOKUP(draft_picks[[#This Row],[veto_drafter_id]],drafters[id],drafters[name]))</f>
        <v>Luis Rendon</v>
      </c>
      <c r="N1967" t="s">
        <v>15497</v>
      </c>
      <c r="O1967" t="str">
        <f>IF(OR(ISBLANK(draft_picks[[#This Row],[veto_drafter_team_id]]),draft_picks[[#This Row],[veto_drafter_team_id]]=""),"",_xlfn.XLOOKUP(draft_picks[[#This Row],[veto_drafter_team_id]],drafter_teams[id],drafter_teams[name]))</f>
        <v/>
      </c>
      <c r="Q1967" t="s">
        <v>15497</v>
      </c>
      <c r="R1967" t="str">
        <f>IF(OR(ISBLANK(draft_picks[[#This Row],[veto_override_drafter_id]]),draft_picks[[#This Row],[veto_override_drafter_id]]=""),"",_xlfn.XLOOKUP(draft_picks[[#This Row],[veto_override_drafter_id]],drafters[id],drafters[name]))</f>
        <v/>
      </c>
      <c r="S1967" t="s">
        <v>15497</v>
      </c>
      <c r="T1967" t="str">
        <f>IF(OR(ISBLANK(draft_picks[[#This Row],[veto_override_team_id]]),draft_picks[[#This Row],[veto_override_team_id]]=""),"",_xlfn.XLOOKUP(draft_picks[[#This Row],[veto_override_team_id]],drafter_teams[id],drafter_teams[name]))</f>
        <v/>
      </c>
    </row>
    <row r="1968" spans="1:20" x14ac:dyDescent="0.25">
      <c r="A1968" t="s">
        <v>340</v>
      </c>
      <c r="B1968" t="str">
        <f>_xlfn.XLOOKUP(draft_picks[[#This Row],[draft_id]],drafts[id],drafts[title])</f>
        <v>F Cinemascore Super Draft</v>
      </c>
      <c r="C1968" s="3">
        <v>10</v>
      </c>
      <c r="D1968">
        <f>IF(C1967&lt;draft_picks[[#This Row],[position]],1,IF(C1967&gt;draft_picks[[#This Row],[position]],D1967+1,IF(C1967=draft_picks[[#This Row],[position]],D1967+1)))</f>
        <v>15</v>
      </c>
      <c r="E1968" t="s">
        <v>3843</v>
      </c>
      <c r="F1968" t="str">
        <f>IF(ISBLANK(draft_picks[[#This Row],[movie_id]]),"",_xlfn.XLOOKUP(draft_picks[[#This Row],[movie_id]],drafts.movies[id],drafts.movies[movie_title]))</f>
        <v>I Know Who Killed Me</v>
      </c>
      <c r="G1968" s="3" t="s">
        <v>799</v>
      </c>
      <c r="H1968" t="str">
        <f>IF(ISBLANK(draft_picks[[#This Row],[drafter_id]]),"",_xlfn.XLOOKUP(draft_picks[[#This Row],[drafter_id]],drafters[id],drafters[name]))</f>
        <v>Joe Reid</v>
      </c>
      <c r="J1968" t="str">
        <f>IF(ISBLANK(draft_picks[[#This Row],[drafter_team_id]]),"",_xlfn.XLOOKUP(draft_picks[[#This Row],[drafter_team_id]],drafter_teams[id],drafter_teams[name]))</f>
        <v/>
      </c>
      <c r="K1968" s="3" t="s">
        <v>15497</v>
      </c>
      <c r="L1968" t="s">
        <v>15497</v>
      </c>
      <c r="M1968" t="str">
        <f>IF(OR(ISBLANK(draft_picks[[#This Row],[veto_drafter_id]]),draft_picks[[#This Row],[veto_drafter_id]]=""),"",_xlfn.XLOOKUP(draft_picks[[#This Row],[veto_drafter_id]],drafters[id],drafters[name]))</f>
        <v/>
      </c>
      <c r="N1968" t="s">
        <v>15497</v>
      </c>
      <c r="O1968" t="str">
        <f>IF(OR(ISBLANK(draft_picks[[#This Row],[veto_drafter_team_id]]),draft_picks[[#This Row],[veto_drafter_team_id]]=""),"",_xlfn.XLOOKUP(draft_picks[[#This Row],[veto_drafter_team_id]],drafter_teams[id],drafter_teams[name]))</f>
        <v/>
      </c>
      <c r="Q1968" t="s">
        <v>15497</v>
      </c>
      <c r="R1968" t="str">
        <f>IF(OR(ISBLANK(draft_picks[[#This Row],[veto_override_drafter_id]]),draft_picks[[#This Row],[veto_override_drafter_id]]=""),"",_xlfn.XLOOKUP(draft_picks[[#This Row],[veto_override_drafter_id]],drafters[id],drafters[name]))</f>
        <v/>
      </c>
      <c r="S1968" t="s">
        <v>15497</v>
      </c>
      <c r="T1968" t="str">
        <f>IF(OR(ISBLANK(draft_picks[[#This Row],[veto_override_team_id]]),draft_picks[[#This Row],[veto_override_team_id]]=""),"",_xlfn.XLOOKUP(draft_picks[[#This Row],[veto_override_team_id]],drafter_teams[id],drafter_teams[name]))</f>
        <v/>
      </c>
    </row>
    <row r="1969" spans="1:20" x14ac:dyDescent="0.25">
      <c r="A1969" t="s">
        <v>340</v>
      </c>
      <c r="B1969" t="str">
        <f>_xlfn.XLOOKUP(draft_picks[[#This Row],[draft_id]],drafts[id],drafts[title])</f>
        <v>F Cinemascore Super Draft</v>
      </c>
      <c r="C1969" s="3">
        <v>9</v>
      </c>
      <c r="D1969">
        <f>IF(C1968&lt;draft_picks[[#This Row],[position]],1,IF(C1968&gt;draft_picks[[#This Row],[position]],D1968+1,IF(C1968=draft_picks[[#This Row],[position]],D1968+1)))</f>
        <v>16</v>
      </c>
      <c r="E1969" t="s">
        <v>2400</v>
      </c>
      <c r="F1969" t="str">
        <f>IF(ISBLANK(draft_picks[[#This Row],[movie_id]]),"",_xlfn.XLOOKUP(draft_picks[[#This Row],[movie_id]],drafts.movies[id],drafts.movies[movie_title]))</f>
        <v>The Wicker Man</v>
      </c>
      <c r="G1969" s="3" t="s">
        <v>957</v>
      </c>
      <c r="H1969" t="str">
        <f>IF(ISBLANK(draft_picks[[#This Row],[drafter_id]]),"",_xlfn.XLOOKUP(draft_picks[[#This Row],[drafter_id]],drafters[id],drafters[name]))</f>
        <v>Chris Feil</v>
      </c>
      <c r="J1969" t="str">
        <f>IF(ISBLANK(draft_picks[[#This Row],[drafter_team_id]]),"",_xlfn.XLOOKUP(draft_picks[[#This Row],[drafter_team_id]],drafter_teams[id],drafter_teams[name]))</f>
        <v/>
      </c>
      <c r="K1969" s="3" t="s">
        <v>15497</v>
      </c>
      <c r="L1969" t="s">
        <v>15497</v>
      </c>
      <c r="M1969" t="str">
        <f>IF(OR(ISBLANK(draft_picks[[#This Row],[veto_drafter_id]]),draft_picks[[#This Row],[veto_drafter_id]]=""),"",_xlfn.XLOOKUP(draft_picks[[#This Row],[veto_drafter_id]],drafters[id],drafters[name]))</f>
        <v/>
      </c>
      <c r="N1969" t="s">
        <v>15497</v>
      </c>
      <c r="O1969" t="str">
        <f>IF(OR(ISBLANK(draft_picks[[#This Row],[veto_drafter_team_id]]),draft_picks[[#This Row],[veto_drafter_team_id]]=""),"",_xlfn.XLOOKUP(draft_picks[[#This Row],[veto_drafter_team_id]],drafter_teams[id],drafter_teams[name]))</f>
        <v/>
      </c>
      <c r="Q1969" t="s">
        <v>15497</v>
      </c>
      <c r="R1969" t="str">
        <f>IF(OR(ISBLANK(draft_picks[[#This Row],[veto_override_drafter_id]]),draft_picks[[#This Row],[veto_override_drafter_id]]=""),"",_xlfn.XLOOKUP(draft_picks[[#This Row],[veto_override_drafter_id]],drafters[id],drafters[name]))</f>
        <v/>
      </c>
      <c r="S1969" t="s">
        <v>15497</v>
      </c>
      <c r="T1969" t="str">
        <f>IF(OR(ISBLANK(draft_picks[[#This Row],[veto_override_team_id]]),draft_picks[[#This Row],[veto_override_team_id]]=""),"",_xlfn.XLOOKUP(draft_picks[[#This Row],[veto_override_team_id]],drafter_teams[id],drafter_teams[name]))</f>
        <v/>
      </c>
    </row>
    <row r="1970" spans="1:20" x14ac:dyDescent="0.25">
      <c r="A1970" t="s">
        <v>340</v>
      </c>
      <c r="B1970" t="str">
        <f>_xlfn.XLOOKUP(draft_picks[[#This Row],[draft_id]],drafts[id],drafts[title])</f>
        <v>F Cinemascore Super Draft</v>
      </c>
      <c r="C1970" s="3">
        <v>8</v>
      </c>
      <c r="D1970">
        <f>IF(C1969&lt;draft_picks[[#This Row],[position]],1,IF(C1969&gt;draft_picks[[#This Row],[position]],D1969+1,IF(C1969=draft_picks[[#This Row],[position]],D1969+1)))</f>
        <v>17</v>
      </c>
      <c r="E1970" t="s">
        <v>8020</v>
      </c>
      <c r="F1970" t="str">
        <f>IF(ISBLANK(draft_picks[[#This Row],[movie_id]]),"",_xlfn.XLOOKUP(draft_picks[[#This Row],[movie_id]],drafts.movies[id],drafts.movies[movie_title]))</f>
        <v>The Box</v>
      </c>
      <c r="G1970" s="3" t="s">
        <v>1213</v>
      </c>
      <c r="H1970" t="str">
        <f>IF(ISBLANK(draft_picks[[#This Row],[drafter_id]]),"",_xlfn.XLOOKUP(draft_picks[[#This Row],[drafter_id]],drafters[id],drafters[name]))</f>
        <v>Gavin Mevius</v>
      </c>
      <c r="J1970" t="str">
        <f>IF(ISBLANK(draft_picks[[#This Row],[drafter_team_id]]),"",_xlfn.XLOOKUP(draft_picks[[#This Row],[drafter_team_id]],drafter_teams[id],drafter_teams[name]))</f>
        <v/>
      </c>
      <c r="K1970" s="3" t="s">
        <v>15497</v>
      </c>
      <c r="L1970" t="s">
        <v>15497</v>
      </c>
      <c r="M1970" t="str">
        <f>IF(OR(ISBLANK(draft_picks[[#This Row],[veto_drafter_id]]),draft_picks[[#This Row],[veto_drafter_id]]=""),"",_xlfn.XLOOKUP(draft_picks[[#This Row],[veto_drafter_id]],drafters[id],drafters[name]))</f>
        <v/>
      </c>
      <c r="N1970" t="s">
        <v>15497</v>
      </c>
      <c r="O1970" t="str">
        <f>IF(OR(ISBLANK(draft_picks[[#This Row],[veto_drafter_team_id]]),draft_picks[[#This Row],[veto_drafter_team_id]]=""),"",_xlfn.XLOOKUP(draft_picks[[#This Row],[veto_drafter_team_id]],drafter_teams[id],drafter_teams[name]))</f>
        <v/>
      </c>
      <c r="Q1970" t="s">
        <v>15497</v>
      </c>
      <c r="R1970" t="str">
        <f>IF(OR(ISBLANK(draft_picks[[#This Row],[veto_override_drafter_id]]),draft_picks[[#This Row],[veto_override_drafter_id]]=""),"",_xlfn.XLOOKUP(draft_picks[[#This Row],[veto_override_drafter_id]],drafters[id],drafters[name]))</f>
        <v/>
      </c>
      <c r="S1970" t="s">
        <v>15497</v>
      </c>
      <c r="T1970" t="str">
        <f>IF(OR(ISBLANK(draft_picks[[#This Row],[veto_override_team_id]]),draft_picks[[#This Row],[veto_override_team_id]]=""),"",_xlfn.XLOOKUP(draft_picks[[#This Row],[veto_override_team_id]],drafter_teams[id],drafter_teams[name]))</f>
        <v/>
      </c>
    </row>
    <row r="1971" spans="1:20" x14ac:dyDescent="0.25">
      <c r="A1971" t="s">
        <v>340</v>
      </c>
      <c r="B1971" t="str">
        <f>_xlfn.XLOOKUP(draft_picks[[#This Row],[draft_id]],drafts[id],drafts[title])</f>
        <v>F Cinemascore Super Draft</v>
      </c>
      <c r="C1971" s="3">
        <v>7</v>
      </c>
      <c r="D1971">
        <f>IF(C1970&lt;draft_picks[[#This Row],[position]],1,IF(C1970&gt;draft_picks[[#This Row],[position]],D1970+1,IF(C1970=draft_picks[[#This Row],[position]],D1970+1)))</f>
        <v>18</v>
      </c>
      <c r="E1971" t="s">
        <v>7775</v>
      </c>
      <c r="F1971" t="str">
        <f>IF(ISBLANK(draft_picks[[#This Row],[movie_id]]),"",_xlfn.XLOOKUP(draft_picks[[#This Row],[movie_id]],drafts.movies[id],drafts.movies[movie_title]))</f>
        <v>Wolf Creek</v>
      </c>
      <c r="G1971" s="3" t="s">
        <v>1069</v>
      </c>
      <c r="H1971" t="str">
        <f>IF(ISBLANK(draft_picks[[#This Row],[drafter_id]]),"",_xlfn.XLOOKUP(draft_picks[[#This Row],[drafter_id]],drafters[id],drafters[name]))</f>
        <v>Luis Rendon</v>
      </c>
      <c r="J1971" t="str">
        <f>IF(ISBLANK(draft_picks[[#This Row],[drafter_team_id]]),"",_xlfn.XLOOKUP(draft_picks[[#This Row],[drafter_team_id]],drafter_teams[id],drafter_teams[name]))</f>
        <v/>
      </c>
      <c r="K1971" s="3" t="s">
        <v>15497</v>
      </c>
      <c r="L1971" t="s">
        <v>15497</v>
      </c>
      <c r="M1971" t="str">
        <f>IF(OR(ISBLANK(draft_picks[[#This Row],[veto_drafter_id]]),draft_picks[[#This Row],[veto_drafter_id]]=""),"",_xlfn.XLOOKUP(draft_picks[[#This Row],[veto_drafter_id]],drafters[id],drafters[name]))</f>
        <v/>
      </c>
      <c r="N1971" t="s">
        <v>15497</v>
      </c>
      <c r="O1971" t="str">
        <f>IF(OR(ISBLANK(draft_picks[[#This Row],[veto_drafter_team_id]]),draft_picks[[#This Row],[veto_drafter_team_id]]=""),"",_xlfn.XLOOKUP(draft_picks[[#This Row],[veto_drafter_team_id]],drafter_teams[id],drafter_teams[name]))</f>
        <v/>
      </c>
      <c r="Q1971" t="s">
        <v>15497</v>
      </c>
      <c r="R1971" t="str">
        <f>IF(OR(ISBLANK(draft_picks[[#This Row],[veto_override_drafter_id]]),draft_picks[[#This Row],[veto_override_drafter_id]]=""),"",_xlfn.XLOOKUP(draft_picks[[#This Row],[veto_override_drafter_id]],drafters[id],drafters[name]))</f>
        <v/>
      </c>
      <c r="S1971" t="s">
        <v>15497</v>
      </c>
      <c r="T1971" t="str">
        <f>IF(OR(ISBLANK(draft_picks[[#This Row],[veto_override_team_id]]),draft_picks[[#This Row],[veto_override_team_id]]=""),"",_xlfn.XLOOKUP(draft_picks[[#This Row],[veto_override_team_id]],drafter_teams[id],drafter_teams[name]))</f>
        <v/>
      </c>
    </row>
    <row r="1972" spans="1:20" x14ac:dyDescent="0.25">
      <c r="A1972" t="s">
        <v>340</v>
      </c>
      <c r="B1972" t="str">
        <f>_xlfn.XLOOKUP(draft_picks[[#This Row],[draft_id]],drafts[id],drafts[title])</f>
        <v>F Cinemascore Super Draft</v>
      </c>
      <c r="C1972" s="3">
        <v>6</v>
      </c>
      <c r="D1972">
        <f>IF(C1971&lt;draft_picks[[#This Row],[position]],1,IF(C1971&gt;draft_picks[[#This Row],[position]],D1971+1,IF(C1971=draft_picks[[#This Row],[position]],D1971+1)))</f>
        <v>19</v>
      </c>
      <c r="E1972" t="s">
        <v>6868</v>
      </c>
      <c r="F1972" t="str">
        <f>IF(ISBLANK(draft_picks[[#This Row],[movie_id]]),"",_xlfn.XLOOKUP(draft_picks[[#This Row],[movie_id]],drafts.movies[id],drafts.movies[movie_title]))</f>
        <v>Lucky Numbers</v>
      </c>
      <c r="G1972" s="3" t="s">
        <v>799</v>
      </c>
      <c r="H1972" t="str">
        <f>IF(ISBLANK(draft_picks[[#This Row],[drafter_id]]),"",_xlfn.XLOOKUP(draft_picks[[#This Row],[drafter_id]],drafters[id],drafters[name]))</f>
        <v>Joe Reid</v>
      </c>
      <c r="J1972" t="str">
        <f>IF(ISBLANK(draft_picks[[#This Row],[drafter_team_id]]),"",_xlfn.XLOOKUP(draft_picks[[#This Row],[drafter_team_id]],drafter_teams[id],drafter_teams[name]))</f>
        <v/>
      </c>
      <c r="K1972" s="3" t="s">
        <v>15497</v>
      </c>
      <c r="L1972" t="s">
        <v>15497</v>
      </c>
      <c r="M1972" t="str">
        <f>IF(OR(ISBLANK(draft_picks[[#This Row],[veto_drafter_id]]),draft_picks[[#This Row],[veto_drafter_id]]=""),"",_xlfn.XLOOKUP(draft_picks[[#This Row],[veto_drafter_id]],drafters[id],drafters[name]))</f>
        <v/>
      </c>
      <c r="N1972" t="s">
        <v>15497</v>
      </c>
      <c r="O1972" t="str">
        <f>IF(OR(ISBLANK(draft_picks[[#This Row],[veto_drafter_team_id]]),draft_picks[[#This Row],[veto_drafter_team_id]]=""),"",_xlfn.XLOOKUP(draft_picks[[#This Row],[veto_drafter_team_id]],drafter_teams[id],drafter_teams[name]))</f>
        <v/>
      </c>
      <c r="Q1972" t="s">
        <v>15497</v>
      </c>
      <c r="R1972" t="str">
        <f>IF(OR(ISBLANK(draft_picks[[#This Row],[veto_override_drafter_id]]),draft_picks[[#This Row],[veto_override_drafter_id]]=""),"",_xlfn.XLOOKUP(draft_picks[[#This Row],[veto_override_drafter_id]],drafters[id],drafters[name]))</f>
        <v/>
      </c>
      <c r="S1972" t="s">
        <v>15497</v>
      </c>
      <c r="T1972" t="str">
        <f>IF(OR(ISBLANK(draft_picks[[#This Row],[veto_override_team_id]]),draft_picks[[#This Row],[veto_override_team_id]]=""),"",_xlfn.XLOOKUP(draft_picks[[#This Row],[veto_override_team_id]],drafter_teams[id],drafter_teams[name]))</f>
        <v/>
      </c>
    </row>
    <row r="1973" spans="1:20" x14ac:dyDescent="0.25">
      <c r="A1973" t="s">
        <v>340</v>
      </c>
      <c r="B1973" t="str">
        <f>_xlfn.XLOOKUP(draft_picks[[#This Row],[draft_id]],drafts[id],drafts[title])</f>
        <v>F Cinemascore Super Draft</v>
      </c>
      <c r="C1973" s="3">
        <v>5</v>
      </c>
      <c r="D1973">
        <f>IF(C1972&lt;draft_picks[[#This Row],[position]],1,IF(C1972&gt;draft_picks[[#This Row],[position]],D1972+1,IF(C1972=draft_picks[[#This Row],[position]],D1972+1)))</f>
        <v>20</v>
      </c>
      <c r="E1973" t="s">
        <v>4142</v>
      </c>
      <c r="F1973" t="str">
        <f>IF(ISBLANK(draft_picks[[#This Row],[movie_id]]),"",_xlfn.XLOOKUP(draft_picks[[#This Row],[movie_id]],drafts.movies[id],drafts.movies[movie_title]))</f>
        <v>Silent House</v>
      </c>
      <c r="G1973" s="3" t="s">
        <v>957</v>
      </c>
      <c r="H1973" t="str">
        <f>IF(ISBLANK(draft_picks[[#This Row],[drafter_id]]),"",_xlfn.XLOOKUP(draft_picks[[#This Row],[drafter_id]],drafters[id],drafters[name]))</f>
        <v>Chris Feil</v>
      </c>
      <c r="J1973" t="str">
        <f>IF(ISBLANK(draft_picks[[#This Row],[drafter_team_id]]),"",_xlfn.XLOOKUP(draft_picks[[#This Row],[drafter_team_id]],drafter_teams[id],drafter_teams[name]))</f>
        <v/>
      </c>
      <c r="K1973" s="3" t="s">
        <v>15497</v>
      </c>
      <c r="L1973" t="s">
        <v>15497</v>
      </c>
      <c r="M1973" t="str">
        <f>IF(OR(ISBLANK(draft_picks[[#This Row],[veto_drafter_id]]),draft_picks[[#This Row],[veto_drafter_id]]=""),"",_xlfn.XLOOKUP(draft_picks[[#This Row],[veto_drafter_id]],drafters[id],drafters[name]))</f>
        <v/>
      </c>
      <c r="N1973" t="s">
        <v>15497</v>
      </c>
      <c r="O1973" t="str">
        <f>IF(OR(ISBLANK(draft_picks[[#This Row],[veto_drafter_team_id]]),draft_picks[[#This Row],[veto_drafter_team_id]]=""),"",_xlfn.XLOOKUP(draft_picks[[#This Row],[veto_drafter_team_id]],drafter_teams[id],drafter_teams[name]))</f>
        <v/>
      </c>
      <c r="Q1973" t="s">
        <v>15497</v>
      </c>
      <c r="R1973" t="str">
        <f>IF(OR(ISBLANK(draft_picks[[#This Row],[veto_override_drafter_id]]),draft_picks[[#This Row],[veto_override_drafter_id]]=""),"",_xlfn.XLOOKUP(draft_picks[[#This Row],[veto_override_drafter_id]],drafters[id],drafters[name]))</f>
        <v/>
      </c>
      <c r="S1973" t="s">
        <v>15497</v>
      </c>
      <c r="T1973" t="str">
        <f>IF(OR(ISBLANK(draft_picks[[#This Row],[veto_override_team_id]]),draft_picks[[#This Row],[veto_override_team_id]]=""),"",_xlfn.XLOOKUP(draft_picks[[#This Row],[veto_override_team_id]],drafter_teams[id],drafter_teams[name]))</f>
        <v/>
      </c>
    </row>
    <row r="1974" spans="1:20" x14ac:dyDescent="0.25">
      <c r="A1974" t="s">
        <v>340</v>
      </c>
      <c r="B1974" t="str">
        <f>_xlfn.XLOOKUP(draft_picks[[#This Row],[draft_id]],drafts[id],drafts[title])</f>
        <v>F Cinemascore Super Draft</v>
      </c>
      <c r="C1974" s="3">
        <v>4</v>
      </c>
      <c r="D1974">
        <f>IF(C1973&lt;draft_picks[[#This Row],[position]],1,IF(C1973&gt;draft_picks[[#This Row],[position]],D1973+1,IF(C1973=draft_picks[[#This Row],[position]],D1973+1)))</f>
        <v>21</v>
      </c>
      <c r="E1974" t="s">
        <v>1853</v>
      </c>
      <c r="F1974" t="str">
        <f>IF(ISBLANK(draft_picks[[#This Row],[movie_id]]),"",_xlfn.XLOOKUP(draft_picks[[#This Row],[movie_id]],drafts.movies[id],drafts.movies[movie_title]))</f>
        <v>Killing Them Softly</v>
      </c>
      <c r="G1974" s="3" t="s">
        <v>957</v>
      </c>
      <c r="H1974" t="str">
        <f>IF(ISBLANK(draft_picks[[#This Row],[drafter_id]]),"",_xlfn.XLOOKUP(draft_picks[[#This Row],[drafter_id]],drafters[id],drafters[name]))</f>
        <v>Chris Feil</v>
      </c>
      <c r="J1974" t="str">
        <f>IF(ISBLANK(draft_picks[[#This Row],[drafter_team_id]]),"",_xlfn.XLOOKUP(draft_picks[[#This Row],[drafter_team_id]],drafter_teams[id],drafter_teams[name]))</f>
        <v/>
      </c>
      <c r="K1974" s="3" t="s">
        <v>15497</v>
      </c>
      <c r="L1974" t="s">
        <v>15497</v>
      </c>
      <c r="M1974" t="str">
        <f>IF(OR(ISBLANK(draft_picks[[#This Row],[veto_drafter_id]]),draft_picks[[#This Row],[veto_drafter_id]]=""),"",_xlfn.XLOOKUP(draft_picks[[#This Row],[veto_drafter_id]],drafters[id],drafters[name]))</f>
        <v/>
      </c>
      <c r="N1974" t="s">
        <v>15497</v>
      </c>
      <c r="O1974" t="str">
        <f>IF(OR(ISBLANK(draft_picks[[#This Row],[veto_drafter_team_id]]),draft_picks[[#This Row],[veto_drafter_team_id]]=""),"",_xlfn.XLOOKUP(draft_picks[[#This Row],[veto_drafter_team_id]],drafter_teams[id],drafter_teams[name]))</f>
        <v/>
      </c>
      <c r="Q1974" t="s">
        <v>15497</v>
      </c>
      <c r="R1974" t="str">
        <f>IF(OR(ISBLANK(draft_picks[[#This Row],[veto_override_drafter_id]]),draft_picks[[#This Row],[veto_override_drafter_id]]=""),"",_xlfn.XLOOKUP(draft_picks[[#This Row],[veto_override_drafter_id]],drafters[id],drafters[name]))</f>
        <v/>
      </c>
      <c r="S1974" t="s">
        <v>15497</v>
      </c>
      <c r="T1974" t="str">
        <f>IF(OR(ISBLANK(draft_picks[[#This Row],[veto_override_team_id]]),draft_picks[[#This Row],[veto_override_team_id]]=""),"",_xlfn.XLOOKUP(draft_picks[[#This Row],[veto_override_team_id]],drafter_teams[id],drafter_teams[name]))</f>
        <v/>
      </c>
    </row>
    <row r="1975" spans="1:20" x14ac:dyDescent="0.25">
      <c r="A1975" t="s">
        <v>340</v>
      </c>
      <c r="B1975" t="str">
        <f>_xlfn.XLOOKUP(draft_picks[[#This Row],[draft_id]],drafts[id],drafts[title])</f>
        <v>F Cinemascore Super Draft</v>
      </c>
      <c r="C1975" s="3">
        <v>3</v>
      </c>
      <c r="D1975">
        <f>IF(C1974&lt;draft_picks[[#This Row],[position]],1,IF(C1974&gt;draft_picks[[#This Row],[position]],D1974+1,IF(C1974=draft_picks[[#This Row],[position]],D1974+1)))</f>
        <v>22</v>
      </c>
      <c r="E1975" t="s">
        <v>1661</v>
      </c>
      <c r="F1975" t="str">
        <f>IF(ISBLANK(draft_picks[[#This Row],[movie_id]]),"",_xlfn.XLOOKUP(draft_picks[[#This Row],[movie_id]],drafts.movies[id],drafts.movies[movie_title]))</f>
        <v>Bug</v>
      </c>
      <c r="G1975" s="3" t="s">
        <v>1213</v>
      </c>
      <c r="H1975" t="str">
        <f>IF(ISBLANK(draft_picks[[#This Row],[drafter_id]]),"",_xlfn.XLOOKUP(draft_picks[[#This Row],[drafter_id]],drafters[id],drafters[name]))</f>
        <v>Gavin Mevius</v>
      </c>
      <c r="J1975" t="str">
        <f>IF(ISBLANK(draft_picks[[#This Row],[drafter_team_id]]),"",_xlfn.XLOOKUP(draft_picks[[#This Row],[drafter_team_id]],drafter_teams[id],drafter_teams[name]))</f>
        <v/>
      </c>
      <c r="K1975" s="3" t="s">
        <v>15484</v>
      </c>
      <c r="L1975" t="s">
        <v>799</v>
      </c>
      <c r="M1975" t="str">
        <f>IF(OR(ISBLANK(draft_picks[[#This Row],[veto_drafter_id]]),draft_picks[[#This Row],[veto_drafter_id]]=""),"",_xlfn.XLOOKUP(draft_picks[[#This Row],[veto_drafter_id]],drafters[id],drafters[name]))</f>
        <v>Joe Reid</v>
      </c>
      <c r="N1975" t="s">
        <v>15497</v>
      </c>
      <c r="O1975" t="str">
        <f>IF(OR(ISBLANK(draft_picks[[#This Row],[veto_drafter_team_id]]),draft_picks[[#This Row],[veto_drafter_team_id]]=""),"",_xlfn.XLOOKUP(draft_picks[[#This Row],[veto_drafter_team_id]],drafter_teams[id],drafter_teams[name]))</f>
        <v/>
      </c>
      <c r="Q1975" t="s">
        <v>15497</v>
      </c>
      <c r="R1975" t="str">
        <f>IF(OR(ISBLANK(draft_picks[[#This Row],[veto_override_drafter_id]]),draft_picks[[#This Row],[veto_override_drafter_id]]=""),"",_xlfn.XLOOKUP(draft_picks[[#This Row],[veto_override_drafter_id]],drafters[id],drafters[name]))</f>
        <v/>
      </c>
      <c r="S1975" t="s">
        <v>15497</v>
      </c>
      <c r="T1975" t="str">
        <f>IF(OR(ISBLANK(draft_picks[[#This Row],[veto_override_team_id]]),draft_picks[[#This Row],[veto_override_team_id]]=""),"",_xlfn.XLOOKUP(draft_picks[[#This Row],[veto_override_team_id]],drafter_teams[id],drafter_teams[name]))</f>
        <v/>
      </c>
    </row>
    <row r="1976" spans="1:20" x14ac:dyDescent="0.25">
      <c r="A1976" t="s">
        <v>340</v>
      </c>
      <c r="B1976" t="str">
        <f>_xlfn.XLOOKUP(draft_picks[[#This Row],[draft_id]],drafts[id],drafts[title])</f>
        <v>F Cinemascore Super Draft</v>
      </c>
      <c r="C1976" s="3">
        <v>3</v>
      </c>
      <c r="D1976">
        <f>IF(C1975&lt;draft_picks[[#This Row],[position]],1,IF(C1975&gt;draft_picks[[#This Row],[position]],D1975+1,IF(C1975=draft_picks[[#This Row],[position]],D1975+1)))</f>
        <v>23</v>
      </c>
      <c r="E1976" t="s">
        <v>5337</v>
      </c>
      <c r="F1976" t="str">
        <f>IF(ISBLANK(draft_picks[[#This Row],[movie_id]]),"",_xlfn.XLOOKUP(draft_picks[[#This Row],[movie_id]],drafts.movies[id],drafts.movies[movie_title]))</f>
        <v>In the Cut</v>
      </c>
      <c r="G1976" s="3" t="s">
        <v>1213</v>
      </c>
      <c r="H1976" t="str">
        <f>IF(ISBLANK(draft_picks[[#This Row],[drafter_id]]),"",_xlfn.XLOOKUP(draft_picks[[#This Row],[drafter_id]],drafters[id],drafters[name]))</f>
        <v>Gavin Mevius</v>
      </c>
      <c r="J1976" t="str">
        <f>IF(ISBLANK(draft_picks[[#This Row],[drafter_team_id]]),"",_xlfn.XLOOKUP(draft_picks[[#This Row],[drafter_team_id]],drafter_teams[id],drafter_teams[name]))</f>
        <v/>
      </c>
      <c r="K1976" s="3" t="s">
        <v>15497</v>
      </c>
      <c r="L1976" t="s">
        <v>15497</v>
      </c>
      <c r="M1976" t="str">
        <f>IF(OR(ISBLANK(draft_picks[[#This Row],[veto_drafter_id]]),draft_picks[[#This Row],[veto_drafter_id]]=""),"",_xlfn.XLOOKUP(draft_picks[[#This Row],[veto_drafter_id]],drafters[id],drafters[name]))</f>
        <v/>
      </c>
      <c r="N1976" t="s">
        <v>15497</v>
      </c>
      <c r="O1976" t="str">
        <f>IF(OR(ISBLANK(draft_picks[[#This Row],[veto_drafter_team_id]]),draft_picks[[#This Row],[veto_drafter_team_id]]=""),"",_xlfn.XLOOKUP(draft_picks[[#This Row],[veto_drafter_team_id]],drafter_teams[id],drafter_teams[name]))</f>
        <v/>
      </c>
      <c r="Q1976" t="s">
        <v>15497</v>
      </c>
      <c r="R1976" t="str">
        <f>IF(OR(ISBLANK(draft_picks[[#This Row],[veto_override_drafter_id]]),draft_picks[[#This Row],[veto_override_drafter_id]]=""),"",_xlfn.XLOOKUP(draft_picks[[#This Row],[veto_override_drafter_id]],drafters[id],drafters[name]))</f>
        <v/>
      </c>
      <c r="S1976" t="s">
        <v>15497</v>
      </c>
      <c r="T1976" t="str">
        <f>IF(OR(ISBLANK(draft_picks[[#This Row],[veto_override_team_id]]),draft_picks[[#This Row],[veto_override_team_id]]=""),"",_xlfn.XLOOKUP(draft_picks[[#This Row],[veto_override_team_id]],drafter_teams[id],drafter_teams[name]))</f>
        <v/>
      </c>
    </row>
    <row r="1977" spans="1:20" x14ac:dyDescent="0.25">
      <c r="A1977" t="s">
        <v>340</v>
      </c>
      <c r="B1977" t="str">
        <f>_xlfn.XLOOKUP(draft_picks[[#This Row],[draft_id]],drafts[id],drafts[title])</f>
        <v>F Cinemascore Super Draft</v>
      </c>
      <c r="C1977" s="3">
        <v>2</v>
      </c>
      <c r="D1977">
        <f>IF(C1976&lt;draft_picks[[#This Row],[position]],1,IF(C1976&gt;draft_picks[[#This Row],[position]],D1976+1,IF(C1976=draft_picks[[#This Row],[position]],D1976+1)))</f>
        <v>24</v>
      </c>
      <c r="E1977" t="s">
        <v>6060</v>
      </c>
      <c r="F1977" t="str">
        <f>IF(ISBLANK(draft_picks[[#This Row],[movie_id]]),"",_xlfn.XLOOKUP(draft_picks[[#This Row],[movie_id]],drafts.movies[id],drafts.movies[movie_title]))</f>
        <v>Solaris</v>
      </c>
      <c r="G1977" s="3" t="s">
        <v>1069</v>
      </c>
      <c r="H1977" t="str">
        <f>IF(ISBLANK(draft_picks[[#This Row],[drafter_id]]),"",_xlfn.XLOOKUP(draft_picks[[#This Row],[drafter_id]],drafters[id],drafters[name]))</f>
        <v>Luis Rendon</v>
      </c>
      <c r="J1977" t="str">
        <f>IF(ISBLANK(draft_picks[[#This Row],[drafter_team_id]]),"",_xlfn.XLOOKUP(draft_picks[[#This Row],[drafter_team_id]],drafter_teams[id],drafter_teams[name]))</f>
        <v/>
      </c>
      <c r="K1977" s="3" t="s">
        <v>15484</v>
      </c>
      <c r="L1977" t="s">
        <v>957</v>
      </c>
      <c r="M1977" t="str">
        <f>IF(OR(ISBLANK(draft_picks[[#This Row],[veto_drafter_id]]),draft_picks[[#This Row],[veto_drafter_id]]=""),"",_xlfn.XLOOKUP(draft_picks[[#This Row],[veto_drafter_id]],drafters[id],drafters[name]))</f>
        <v>Chris Feil</v>
      </c>
      <c r="N1977" t="s">
        <v>15497</v>
      </c>
      <c r="O1977" t="str">
        <f>IF(OR(ISBLANK(draft_picks[[#This Row],[veto_drafter_team_id]]),draft_picks[[#This Row],[veto_drafter_team_id]]=""),"",_xlfn.XLOOKUP(draft_picks[[#This Row],[veto_drafter_team_id]],drafter_teams[id],drafter_teams[name]))</f>
        <v/>
      </c>
      <c r="Q1977" t="s">
        <v>15497</v>
      </c>
      <c r="R1977" t="str">
        <f>IF(OR(ISBLANK(draft_picks[[#This Row],[veto_override_drafter_id]]),draft_picks[[#This Row],[veto_override_drafter_id]]=""),"",_xlfn.XLOOKUP(draft_picks[[#This Row],[veto_override_drafter_id]],drafters[id],drafters[name]))</f>
        <v/>
      </c>
      <c r="S1977" t="s">
        <v>15497</v>
      </c>
      <c r="T1977" t="str">
        <f>IF(OR(ISBLANK(draft_picks[[#This Row],[veto_override_team_id]]),draft_picks[[#This Row],[veto_override_team_id]]=""),"",_xlfn.XLOOKUP(draft_picks[[#This Row],[veto_override_team_id]],drafter_teams[id],drafter_teams[name]))</f>
        <v/>
      </c>
    </row>
    <row r="1978" spans="1:20" x14ac:dyDescent="0.25">
      <c r="A1978" t="s">
        <v>340</v>
      </c>
      <c r="B1978" t="str">
        <f>_xlfn.XLOOKUP(draft_picks[[#This Row],[draft_id]],drafts[id],drafts[title])</f>
        <v>F Cinemascore Super Draft</v>
      </c>
      <c r="C1978" s="3">
        <v>2</v>
      </c>
      <c r="D1978">
        <f>IF(C1977&lt;draft_picks[[#This Row],[position]],1,IF(C1977&gt;draft_picks[[#This Row],[position]],D1977+1,IF(C1977=draft_picks[[#This Row],[position]],D1977+1)))</f>
        <v>25</v>
      </c>
      <c r="E1978" t="s">
        <v>1661</v>
      </c>
      <c r="F1978" t="str">
        <f>IF(ISBLANK(draft_picks[[#This Row],[movie_id]]),"",_xlfn.XLOOKUP(draft_picks[[#This Row],[movie_id]],drafts.movies[id],drafts.movies[movie_title]))</f>
        <v>Bug</v>
      </c>
      <c r="G1978" s="3" t="s">
        <v>1069</v>
      </c>
      <c r="H1978" t="str">
        <f>IF(ISBLANK(draft_picks[[#This Row],[drafter_id]]),"",_xlfn.XLOOKUP(draft_picks[[#This Row],[drafter_id]],drafters[id],drafters[name]))</f>
        <v>Luis Rendon</v>
      </c>
      <c r="J1978" t="str">
        <f>IF(ISBLANK(draft_picks[[#This Row],[drafter_team_id]]),"",_xlfn.XLOOKUP(draft_picks[[#This Row],[drafter_team_id]],drafter_teams[id],drafter_teams[name]))</f>
        <v/>
      </c>
      <c r="K1978" s="3" t="s">
        <v>15497</v>
      </c>
      <c r="L1978" t="s">
        <v>15497</v>
      </c>
      <c r="M1978" t="str">
        <f>IF(OR(ISBLANK(draft_picks[[#This Row],[veto_drafter_id]]),draft_picks[[#This Row],[veto_drafter_id]]=""),"",_xlfn.XLOOKUP(draft_picks[[#This Row],[veto_drafter_id]],drafters[id],drafters[name]))</f>
        <v/>
      </c>
      <c r="N1978" t="s">
        <v>15497</v>
      </c>
      <c r="O1978" t="str">
        <f>IF(OR(ISBLANK(draft_picks[[#This Row],[veto_drafter_team_id]]),draft_picks[[#This Row],[veto_drafter_team_id]]=""),"",_xlfn.XLOOKUP(draft_picks[[#This Row],[veto_drafter_team_id]],drafter_teams[id],drafter_teams[name]))</f>
        <v/>
      </c>
      <c r="Q1978" t="s">
        <v>15497</v>
      </c>
      <c r="R1978" t="str">
        <f>IF(OR(ISBLANK(draft_picks[[#This Row],[veto_override_drafter_id]]),draft_picks[[#This Row],[veto_override_drafter_id]]=""),"",_xlfn.XLOOKUP(draft_picks[[#This Row],[veto_override_drafter_id]],drafters[id],drafters[name]))</f>
        <v/>
      </c>
      <c r="S1978" t="s">
        <v>15497</v>
      </c>
      <c r="T1978" t="str">
        <f>IF(OR(ISBLANK(draft_picks[[#This Row],[veto_override_team_id]]),draft_picks[[#This Row],[veto_override_team_id]]=""),"",_xlfn.XLOOKUP(draft_picks[[#This Row],[veto_override_team_id]],drafter_teams[id],drafter_teams[name]))</f>
        <v/>
      </c>
    </row>
    <row r="1979" spans="1:20" x14ac:dyDescent="0.25">
      <c r="A1979" t="s">
        <v>340</v>
      </c>
      <c r="B1979" t="str">
        <f>_xlfn.XLOOKUP(draft_picks[[#This Row],[draft_id]],drafts[id],drafts[title])</f>
        <v>F Cinemascore Super Draft</v>
      </c>
      <c r="C1979" s="3">
        <v>1</v>
      </c>
      <c r="D1979">
        <f>IF(C1978&lt;draft_picks[[#This Row],[position]],1,IF(C1978&gt;draft_picks[[#This Row],[position]],D1978+1,IF(C1978=draft_picks[[#This Row],[position]],D1978+1)))</f>
        <v>26</v>
      </c>
      <c r="E1979" t="s">
        <v>6060</v>
      </c>
      <c r="F1979" t="str">
        <f>IF(ISBLANK(draft_picks[[#This Row],[movie_id]]),"",_xlfn.XLOOKUP(draft_picks[[#This Row],[movie_id]],drafts.movies[id],drafts.movies[movie_title]))</f>
        <v>Solaris</v>
      </c>
      <c r="G1979" s="3" t="s">
        <v>799</v>
      </c>
      <c r="H1979" t="str">
        <f>IF(ISBLANK(draft_picks[[#This Row],[drafter_id]]),"",_xlfn.XLOOKUP(draft_picks[[#This Row],[drafter_id]],drafters[id],drafters[name]))</f>
        <v>Joe Reid</v>
      </c>
      <c r="J1979" t="str">
        <f>IF(ISBLANK(draft_picks[[#This Row],[drafter_team_id]]),"",_xlfn.XLOOKUP(draft_picks[[#This Row],[drafter_team_id]],drafter_teams[id],drafter_teams[name]))</f>
        <v/>
      </c>
      <c r="K1979" s="3" t="s">
        <v>15497</v>
      </c>
      <c r="L1979" t="s">
        <v>15497</v>
      </c>
      <c r="M1979" t="str">
        <f>IF(OR(ISBLANK(draft_picks[[#This Row],[veto_drafter_id]]),draft_picks[[#This Row],[veto_drafter_id]]=""),"",_xlfn.XLOOKUP(draft_picks[[#This Row],[veto_drafter_id]],drafters[id],drafters[name]))</f>
        <v/>
      </c>
      <c r="N1979" t="s">
        <v>15497</v>
      </c>
      <c r="O1979" t="str">
        <f>IF(OR(ISBLANK(draft_picks[[#This Row],[veto_drafter_team_id]]),draft_picks[[#This Row],[veto_drafter_team_id]]=""),"",_xlfn.XLOOKUP(draft_picks[[#This Row],[veto_drafter_team_id]],drafter_teams[id],drafter_teams[name]))</f>
        <v/>
      </c>
      <c r="Q1979" t="s">
        <v>15497</v>
      </c>
      <c r="R1979" t="str">
        <f>IF(OR(ISBLANK(draft_picks[[#This Row],[veto_override_drafter_id]]),draft_picks[[#This Row],[veto_override_drafter_id]]=""),"",_xlfn.XLOOKUP(draft_picks[[#This Row],[veto_override_drafter_id]],drafters[id],drafters[name]))</f>
        <v/>
      </c>
      <c r="S1979" t="s">
        <v>15497</v>
      </c>
      <c r="T1979" t="str">
        <f>IF(OR(ISBLANK(draft_picks[[#This Row],[veto_override_team_id]]),draft_picks[[#This Row],[veto_override_team_id]]=""),"",_xlfn.XLOOKUP(draft_picks[[#This Row],[veto_override_team_id]],drafter_teams[id],drafter_teams[name]))</f>
        <v/>
      </c>
    </row>
    <row r="1980" spans="1:20" x14ac:dyDescent="0.25">
      <c r="A1980" t="s">
        <v>711</v>
      </c>
      <c r="B1980" t="str">
        <f>_xlfn.XLOOKUP(draft_picks[[#This Row],[draft_id]],drafts[id],drafts[title])</f>
        <v>Ryan Gosling</v>
      </c>
      <c r="C1980" s="3">
        <v>7</v>
      </c>
      <c r="D1980">
        <f>IF(C1979&lt;draft_picks[[#This Row],[position]],1,IF(C1979&gt;draft_picks[[#This Row],[position]],D1979+1,IF(C1979=draft_picks[[#This Row],[position]],D1979+1)))</f>
        <v>1</v>
      </c>
      <c r="E1980" t="s">
        <v>3624</v>
      </c>
      <c r="F1980" t="str">
        <f>IF(ISBLANK(draft_picks[[#This Row],[movie_id]]),"",_xlfn.XLOOKUP(draft_picks[[#This Row],[movie_id]],drafts.movies[id],drafts.movies[movie_title]))</f>
        <v>The Believer</v>
      </c>
      <c r="G1980" s="3" t="s">
        <v>833</v>
      </c>
      <c r="H1980" t="str">
        <f>IF(ISBLANK(draft_picks[[#This Row],[drafter_id]]),"",_xlfn.XLOOKUP(draft_picks[[#This Row],[drafter_id]],drafters[id],drafters[name]))</f>
        <v>Jordan Crucchiola</v>
      </c>
      <c r="J1980" t="str">
        <f>IF(ISBLANK(draft_picks[[#This Row],[drafter_team_id]]),"",_xlfn.XLOOKUP(draft_picks[[#This Row],[drafter_team_id]],drafter_teams[id],drafter_teams[name]))</f>
        <v/>
      </c>
      <c r="K1980" s="3" t="s">
        <v>15497</v>
      </c>
      <c r="L1980" t="s">
        <v>15497</v>
      </c>
      <c r="M1980" t="str">
        <f>IF(OR(ISBLANK(draft_picks[[#This Row],[veto_drafter_id]]),draft_picks[[#This Row],[veto_drafter_id]]=""),"",_xlfn.XLOOKUP(draft_picks[[#This Row],[veto_drafter_id]],drafters[id],drafters[name]))</f>
        <v/>
      </c>
      <c r="N1980" t="s">
        <v>15497</v>
      </c>
      <c r="O1980" t="str">
        <f>IF(OR(ISBLANK(draft_picks[[#This Row],[veto_drafter_team_id]]),draft_picks[[#This Row],[veto_drafter_team_id]]=""),"",_xlfn.XLOOKUP(draft_picks[[#This Row],[veto_drafter_team_id]],drafter_teams[id],drafter_teams[name]))</f>
        <v/>
      </c>
      <c r="Q1980" t="s">
        <v>15497</v>
      </c>
      <c r="R1980" t="str">
        <f>IF(OR(ISBLANK(draft_picks[[#This Row],[veto_override_drafter_id]]),draft_picks[[#This Row],[veto_override_drafter_id]]=""),"",_xlfn.XLOOKUP(draft_picks[[#This Row],[veto_override_drafter_id]],drafters[id],drafters[name]))</f>
        <v/>
      </c>
      <c r="S1980" t="s">
        <v>15497</v>
      </c>
      <c r="T1980" t="str">
        <f>IF(OR(ISBLANK(draft_picks[[#This Row],[veto_override_team_id]]),draft_picks[[#This Row],[veto_override_team_id]]=""),"",_xlfn.XLOOKUP(draft_picks[[#This Row],[veto_override_team_id]],drafter_teams[id],drafter_teams[name]))</f>
        <v/>
      </c>
    </row>
    <row r="1981" spans="1:20" x14ac:dyDescent="0.25">
      <c r="A1981" t="s">
        <v>711</v>
      </c>
      <c r="B1981" t="str">
        <f>_xlfn.XLOOKUP(draft_picks[[#This Row],[draft_id]],drafts[id],drafts[title])</f>
        <v>Ryan Gosling</v>
      </c>
      <c r="C1981" s="3">
        <v>6</v>
      </c>
      <c r="D1981">
        <f>IF(C1980&lt;draft_picks[[#This Row],[position]],1,IF(C1980&gt;draft_picks[[#This Row],[position]],D1980+1,IF(C1980=draft_picks[[#This Row],[position]],D1980+1)))</f>
        <v>2</v>
      </c>
      <c r="E1981" t="s">
        <v>6794</v>
      </c>
      <c r="F1981" t="str">
        <f>IF(ISBLANK(draft_picks[[#This Row],[movie_id]]),"",_xlfn.XLOOKUP(draft_picks[[#This Row],[movie_id]],drafts.movies[id],drafts.movies[movie_title]))</f>
        <v>Crazy, Stupid, Love.</v>
      </c>
      <c r="G1981" s="3" t="s">
        <v>833</v>
      </c>
      <c r="H1981" t="str">
        <f>IF(ISBLANK(draft_picks[[#This Row],[drafter_id]]),"",_xlfn.XLOOKUP(draft_picks[[#This Row],[drafter_id]],drafters[id],drafters[name]))</f>
        <v>Jordan Crucchiola</v>
      </c>
      <c r="J1981" t="str">
        <f>IF(ISBLANK(draft_picks[[#This Row],[drafter_team_id]]),"",_xlfn.XLOOKUP(draft_picks[[#This Row],[drafter_team_id]],drafter_teams[id],drafter_teams[name]))</f>
        <v/>
      </c>
      <c r="K1981" s="3" t="s">
        <v>15497</v>
      </c>
      <c r="L1981" t="s">
        <v>15497</v>
      </c>
      <c r="M1981" t="str">
        <f>IF(OR(ISBLANK(draft_picks[[#This Row],[veto_drafter_id]]),draft_picks[[#This Row],[veto_drafter_id]]=""),"",_xlfn.XLOOKUP(draft_picks[[#This Row],[veto_drafter_id]],drafters[id],drafters[name]))</f>
        <v/>
      </c>
      <c r="N1981" t="s">
        <v>15497</v>
      </c>
      <c r="O1981" t="str">
        <f>IF(OR(ISBLANK(draft_picks[[#This Row],[veto_drafter_team_id]]),draft_picks[[#This Row],[veto_drafter_team_id]]=""),"",_xlfn.XLOOKUP(draft_picks[[#This Row],[veto_drafter_team_id]],drafter_teams[id],drafter_teams[name]))</f>
        <v/>
      </c>
      <c r="Q1981" t="s">
        <v>15497</v>
      </c>
      <c r="R1981" t="str">
        <f>IF(OR(ISBLANK(draft_picks[[#This Row],[veto_override_drafter_id]]),draft_picks[[#This Row],[veto_override_drafter_id]]=""),"",_xlfn.XLOOKUP(draft_picks[[#This Row],[veto_override_drafter_id]],drafters[id],drafters[name]))</f>
        <v/>
      </c>
      <c r="S1981" t="s">
        <v>15497</v>
      </c>
      <c r="T1981" t="str">
        <f>IF(OR(ISBLANK(draft_picks[[#This Row],[veto_override_team_id]]),draft_picks[[#This Row],[veto_override_team_id]]=""),"",_xlfn.XLOOKUP(draft_picks[[#This Row],[veto_override_team_id]],drafter_teams[id],drafter_teams[name]))</f>
        <v/>
      </c>
    </row>
    <row r="1982" spans="1:20" x14ac:dyDescent="0.25">
      <c r="A1982" t="s">
        <v>711</v>
      </c>
      <c r="B1982" t="str">
        <f>_xlfn.XLOOKUP(draft_picks[[#This Row],[draft_id]],drafts[id],drafts[title])</f>
        <v>Ryan Gosling</v>
      </c>
      <c r="C1982" s="3">
        <v>5</v>
      </c>
      <c r="D1982">
        <f>IF(C1981&lt;draft_picks[[#This Row],[position]],1,IF(C1981&gt;draft_picks[[#This Row],[position]],D1981+1,IF(C1981=draft_picks[[#This Row],[position]],D1981+1)))</f>
        <v>3</v>
      </c>
      <c r="E1982" t="s">
        <v>1667</v>
      </c>
      <c r="F1982" t="str">
        <f>IF(ISBLANK(draft_picks[[#This Row],[movie_id]]),"",_xlfn.XLOOKUP(draft_picks[[#This Row],[movie_id]],drafts.movies[id],drafts.movies[movie_title]))</f>
        <v>The Place Beyond the Pines</v>
      </c>
      <c r="G1982" s="3" t="s">
        <v>1221</v>
      </c>
      <c r="H1982" t="str">
        <f>IF(ISBLANK(draft_picks[[#This Row],[drafter_id]]),"",_xlfn.XLOOKUP(draft_picks[[#This Row],[drafter_id]],drafters[id],drafters[name]))</f>
        <v>Roxana Hadadi</v>
      </c>
      <c r="J1982" t="str">
        <f>IF(ISBLANK(draft_picks[[#This Row],[drafter_team_id]]),"",_xlfn.XLOOKUP(draft_picks[[#This Row],[drafter_team_id]],drafter_teams[id],drafter_teams[name]))</f>
        <v/>
      </c>
      <c r="K1982" s="3" t="s">
        <v>15497</v>
      </c>
      <c r="L1982" t="s">
        <v>15497</v>
      </c>
      <c r="M1982" t="str">
        <f>IF(OR(ISBLANK(draft_picks[[#This Row],[veto_drafter_id]]),draft_picks[[#This Row],[veto_drafter_id]]=""),"",_xlfn.XLOOKUP(draft_picks[[#This Row],[veto_drafter_id]],drafters[id],drafters[name]))</f>
        <v/>
      </c>
      <c r="N1982" t="s">
        <v>15497</v>
      </c>
      <c r="O1982" t="str">
        <f>IF(OR(ISBLANK(draft_picks[[#This Row],[veto_drafter_team_id]]),draft_picks[[#This Row],[veto_drafter_team_id]]=""),"",_xlfn.XLOOKUP(draft_picks[[#This Row],[veto_drafter_team_id]],drafter_teams[id],drafter_teams[name]))</f>
        <v/>
      </c>
      <c r="Q1982" t="s">
        <v>15497</v>
      </c>
      <c r="R1982" t="str">
        <f>IF(OR(ISBLANK(draft_picks[[#This Row],[veto_override_drafter_id]]),draft_picks[[#This Row],[veto_override_drafter_id]]=""),"",_xlfn.XLOOKUP(draft_picks[[#This Row],[veto_override_drafter_id]],drafters[id],drafters[name]))</f>
        <v/>
      </c>
      <c r="S1982" t="s">
        <v>15497</v>
      </c>
      <c r="T1982" t="str">
        <f>IF(OR(ISBLANK(draft_picks[[#This Row],[veto_override_team_id]]),draft_picks[[#This Row],[veto_override_team_id]]=""),"",_xlfn.XLOOKUP(draft_picks[[#This Row],[veto_override_team_id]],drafter_teams[id],drafter_teams[name]))</f>
        <v/>
      </c>
    </row>
    <row r="1983" spans="1:20" x14ac:dyDescent="0.25">
      <c r="A1983" t="s">
        <v>711</v>
      </c>
      <c r="B1983" t="str">
        <f>_xlfn.XLOOKUP(draft_picks[[#This Row],[draft_id]],drafts[id],drafts[title])</f>
        <v>Ryan Gosling</v>
      </c>
      <c r="C1983" s="3">
        <v>4</v>
      </c>
      <c r="D1983">
        <f>IF(C1982&lt;draft_picks[[#This Row],[position]],1,IF(C1982&gt;draft_picks[[#This Row],[position]],D1982+1,IF(C1982=draft_picks[[#This Row],[position]],D1982+1)))</f>
        <v>4</v>
      </c>
      <c r="E1983" t="s">
        <v>4422</v>
      </c>
      <c r="F1983" t="str">
        <f>IF(ISBLANK(draft_picks[[#This Row],[movie_id]]),"",_xlfn.XLOOKUP(draft_picks[[#This Row],[movie_id]],drafts.movies[id],drafts.movies[movie_title]))</f>
        <v>The Notebook</v>
      </c>
      <c r="G1983" s="3" t="s">
        <v>833</v>
      </c>
      <c r="H1983" t="str">
        <f>IF(ISBLANK(draft_picks[[#This Row],[drafter_id]]),"",_xlfn.XLOOKUP(draft_picks[[#This Row],[drafter_id]],drafters[id],drafters[name]))</f>
        <v>Jordan Crucchiola</v>
      </c>
      <c r="J1983" t="str">
        <f>IF(ISBLANK(draft_picks[[#This Row],[drafter_team_id]]),"",_xlfn.XLOOKUP(draft_picks[[#This Row],[drafter_team_id]],drafter_teams[id],drafter_teams[name]))</f>
        <v/>
      </c>
      <c r="K1983" s="3" t="s">
        <v>15484</v>
      </c>
      <c r="L1983" t="s">
        <v>1221</v>
      </c>
      <c r="M1983" t="str">
        <f>IF(OR(ISBLANK(draft_picks[[#This Row],[veto_drafter_id]]),draft_picks[[#This Row],[veto_drafter_id]]=""),"",_xlfn.XLOOKUP(draft_picks[[#This Row],[veto_drafter_id]],drafters[id],drafters[name]))</f>
        <v>Roxana Hadadi</v>
      </c>
      <c r="N1983" t="s">
        <v>15497</v>
      </c>
      <c r="O1983" t="str">
        <f>IF(OR(ISBLANK(draft_picks[[#This Row],[veto_drafter_team_id]]),draft_picks[[#This Row],[veto_drafter_team_id]]=""),"",_xlfn.XLOOKUP(draft_picks[[#This Row],[veto_drafter_team_id]],drafter_teams[id],drafter_teams[name]))</f>
        <v/>
      </c>
      <c r="Q1983" t="s">
        <v>15497</v>
      </c>
      <c r="R1983" t="str">
        <f>IF(OR(ISBLANK(draft_picks[[#This Row],[veto_override_drafter_id]]),draft_picks[[#This Row],[veto_override_drafter_id]]=""),"",_xlfn.XLOOKUP(draft_picks[[#This Row],[veto_override_drafter_id]],drafters[id],drafters[name]))</f>
        <v/>
      </c>
      <c r="S1983" t="s">
        <v>15497</v>
      </c>
      <c r="T1983" t="str">
        <f>IF(OR(ISBLANK(draft_picks[[#This Row],[veto_override_team_id]]),draft_picks[[#This Row],[veto_override_team_id]]=""),"",_xlfn.XLOOKUP(draft_picks[[#This Row],[veto_override_team_id]],drafter_teams[id],drafter_teams[name]))</f>
        <v/>
      </c>
    </row>
    <row r="1984" spans="1:20" x14ac:dyDescent="0.25">
      <c r="A1984" t="s">
        <v>711</v>
      </c>
      <c r="B1984" t="str">
        <f>_xlfn.XLOOKUP(draft_picks[[#This Row],[draft_id]],drafts[id],drafts[title])</f>
        <v>Ryan Gosling</v>
      </c>
      <c r="C1984" s="3">
        <v>4</v>
      </c>
      <c r="D1984">
        <f>IF(C1983&lt;draft_picks[[#This Row],[position]],1,IF(C1983&gt;draft_picks[[#This Row],[position]],D1983+1,IF(C1983=draft_picks[[#This Row],[position]],D1983+1)))</f>
        <v>5</v>
      </c>
      <c r="E1984" t="s">
        <v>2442</v>
      </c>
      <c r="F1984" t="str">
        <f>IF(ISBLANK(draft_picks[[#This Row],[movie_id]]),"",_xlfn.XLOOKUP(draft_picks[[#This Row],[movie_id]],drafts.movies[id],drafts.movies[movie_title]))</f>
        <v>Murder by Numbers</v>
      </c>
      <c r="G1984" s="3" t="s">
        <v>833</v>
      </c>
      <c r="H1984" t="str">
        <f>IF(ISBLANK(draft_picks[[#This Row],[drafter_id]]),"",_xlfn.XLOOKUP(draft_picks[[#This Row],[drafter_id]],drafters[id],drafters[name]))</f>
        <v>Jordan Crucchiola</v>
      </c>
      <c r="J1984" t="str">
        <f>IF(ISBLANK(draft_picks[[#This Row],[drafter_team_id]]),"",_xlfn.XLOOKUP(draft_picks[[#This Row],[drafter_team_id]],drafter_teams[id],drafter_teams[name]))</f>
        <v/>
      </c>
      <c r="K1984" s="3" t="s">
        <v>15497</v>
      </c>
      <c r="L1984" t="s">
        <v>15497</v>
      </c>
      <c r="M1984" t="str">
        <f>IF(OR(ISBLANK(draft_picks[[#This Row],[veto_drafter_id]]),draft_picks[[#This Row],[veto_drafter_id]]=""),"",_xlfn.XLOOKUP(draft_picks[[#This Row],[veto_drafter_id]],drafters[id],drafters[name]))</f>
        <v/>
      </c>
      <c r="N1984" t="s">
        <v>15497</v>
      </c>
      <c r="O1984" t="str">
        <f>IF(OR(ISBLANK(draft_picks[[#This Row],[veto_drafter_team_id]]),draft_picks[[#This Row],[veto_drafter_team_id]]=""),"",_xlfn.XLOOKUP(draft_picks[[#This Row],[veto_drafter_team_id]],drafter_teams[id],drafter_teams[name]))</f>
        <v/>
      </c>
      <c r="Q1984" t="s">
        <v>15497</v>
      </c>
      <c r="R1984" t="str">
        <f>IF(OR(ISBLANK(draft_picks[[#This Row],[veto_override_drafter_id]]),draft_picks[[#This Row],[veto_override_drafter_id]]=""),"",_xlfn.XLOOKUP(draft_picks[[#This Row],[veto_override_drafter_id]],drafters[id],drafters[name]))</f>
        <v/>
      </c>
      <c r="S1984" t="s">
        <v>15497</v>
      </c>
      <c r="T1984" t="str">
        <f>IF(OR(ISBLANK(draft_picks[[#This Row],[veto_override_team_id]]),draft_picks[[#This Row],[veto_override_team_id]]=""),"",_xlfn.XLOOKUP(draft_picks[[#This Row],[veto_override_team_id]],drafter_teams[id],drafter_teams[name]))</f>
        <v/>
      </c>
    </row>
    <row r="1985" spans="1:20" x14ac:dyDescent="0.25">
      <c r="A1985" t="s">
        <v>711</v>
      </c>
      <c r="B1985" t="str">
        <f>_xlfn.XLOOKUP(draft_picks[[#This Row],[draft_id]],drafts[id],drafts[title])</f>
        <v>Ryan Gosling</v>
      </c>
      <c r="C1985" s="3">
        <v>3</v>
      </c>
      <c r="D1985">
        <f>IF(C1984&lt;draft_picks[[#This Row],[position]],1,IF(C1984&gt;draft_picks[[#This Row],[position]],D1984+1,IF(C1984=draft_picks[[#This Row],[position]],D1984+1)))</f>
        <v>6</v>
      </c>
      <c r="E1985" t="s">
        <v>6883</v>
      </c>
      <c r="F1985" t="str">
        <f>IF(ISBLANK(draft_picks[[#This Row],[movie_id]]),"",_xlfn.XLOOKUP(draft_picks[[#This Row],[movie_id]],drafts.movies[id],drafts.movies[movie_title]))</f>
        <v>Blade Runner 2049</v>
      </c>
      <c r="G1985" s="3" t="s">
        <v>1221</v>
      </c>
      <c r="H1985" t="str">
        <f>IF(ISBLANK(draft_picks[[#This Row],[drafter_id]]),"",_xlfn.XLOOKUP(draft_picks[[#This Row],[drafter_id]],drafters[id],drafters[name]))</f>
        <v>Roxana Hadadi</v>
      </c>
      <c r="J1985" t="str">
        <f>IF(ISBLANK(draft_picks[[#This Row],[drafter_team_id]]),"",_xlfn.XLOOKUP(draft_picks[[#This Row],[drafter_team_id]],drafter_teams[id],drafter_teams[name]))</f>
        <v/>
      </c>
      <c r="K1985" s="3" t="s">
        <v>15497</v>
      </c>
      <c r="L1985" t="s">
        <v>15497</v>
      </c>
      <c r="M1985" t="str">
        <f>IF(OR(ISBLANK(draft_picks[[#This Row],[veto_drafter_id]]),draft_picks[[#This Row],[veto_drafter_id]]=""),"",_xlfn.XLOOKUP(draft_picks[[#This Row],[veto_drafter_id]],drafters[id],drafters[name]))</f>
        <v/>
      </c>
      <c r="N1985" t="s">
        <v>15497</v>
      </c>
      <c r="O1985" t="str">
        <f>IF(OR(ISBLANK(draft_picks[[#This Row],[veto_drafter_team_id]]),draft_picks[[#This Row],[veto_drafter_team_id]]=""),"",_xlfn.XLOOKUP(draft_picks[[#This Row],[veto_drafter_team_id]],drafter_teams[id],drafter_teams[name]))</f>
        <v/>
      </c>
      <c r="Q1985" t="s">
        <v>15497</v>
      </c>
      <c r="R1985" t="str">
        <f>IF(OR(ISBLANK(draft_picks[[#This Row],[veto_override_drafter_id]]),draft_picks[[#This Row],[veto_override_drafter_id]]=""),"",_xlfn.XLOOKUP(draft_picks[[#This Row],[veto_override_drafter_id]],drafters[id],drafters[name]))</f>
        <v/>
      </c>
      <c r="S1985" t="s">
        <v>15497</v>
      </c>
      <c r="T1985" t="str">
        <f>IF(OR(ISBLANK(draft_picks[[#This Row],[veto_override_team_id]]),draft_picks[[#This Row],[veto_override_team_id]]=""),"",_xlfn.XLOOKUP(draft_picks[[#This Row],[veto_override_team_id]],drafter_teams[id],drafter_teams[name]))</f>
        <v/>
      </c>
    </row>
    <row r="1986" spans="1:20" x14ac:dyDescent="0.25">
      <c r="A1986" t="s">
        <v>711</v>
      </c>
      <c r="B1986" t="str">
        <f>_xlfn.XLOOKUP(draft_picks[[#This Row],[draft_id]],drafts[id],drafts[title])</f>
        <v>Ryan Gosling</v>
      </c>
      <c r="C1986" s="3">
        <v>2</v>
      </c>
      <c r="D1986">
        <f>IF(C1985&lt;draft_picks[[#This Row],[position]],1,IF(C1985&gt;draft_picks[[#This Row],[position]],D1985+1,IF(C1985=draft_picks[[#This Row],[position]],D1985+1)))</f>
        <v>7</v>
      </c>
      <c r="E1986" t="s">
        <v>8443</v>
      </c>
      <c r="F1986" t="str">
        <f>IF(ISBLANK(draft_picks[[#This Row],[movie_id]]),"",_xlfn.XLOOKUP(draft_picks[[#This Row],[movie_id]],drafts.movies[id],drafts.movies[movie_title]))</f>
        <v>Lars and the Real Girl</v>
      </c>
      <c r="G1986" s="3" t="s">
        <v>833</v>
      </c>
      <c r="H1986" t="str">
        <f>IF(ISBLANK(draft_picks[[#This Row],[drafter_id]]),"",_xlfn.XLOOKUP(draft_picks[[#This Row],[drafter_id]],drafters[id],drafters[name]))</f>
        <v>Jordan Crucchiola</v>
      </c>
      <c r="J1986" t="str">
        <f>IF(ISBLANK(draft_picks[[#This Row],[drafter_team_id]]),"",_xlfn.XLOOKUP(draft_picks[[#This Row],[drafter_team_id]],drafter_teams[id],drafter_teams[name]))</f>
        <v/>
      </c>
      <c r="K1986" s="3" t="s">
        <v>15497</v>
      </c>
      <c r="L1986" t="s">
        <v>15497</v>
      </c>
      <c r="M1986" t="str">
        <f>IF(OR(ISBLANK(draft_picks[[#This Row],[veto_drafter_id]]),draft_picks[[#This Row],[veto_drafter_id]]=""),"",_xlfn.XLOOKUP(draft_picks[[#This Row],[veto_drafter_id]],drafters[id],drafters[name]))</f>
        <v/>
      </c>
      <c r="N1986" t="s">
        <v>15497</v>
      </c>
      <c r="O1986" t="str">
        <f>IF(OR(ISBLANK(draft_picks[[#This Row],[veto_drafter_team_id]]),draft_picks[[#This Row],[veto_drafter_team_id]]=""),"",_xlfn.XLOOKUP(draft_picks[[#This Row],[veto_drafter_team_id]],drafter_teams[id],drafter_teams[name]))</f>
        <v/>
      </c>
      <c r="Q1986" t="s">
        <v>15497</v>
      </c>
      <c r="R1986" t="str">
        <f>IF(OR(ISBLANK(draft_picks[[#This Row],[veto_override_drafter_id]]),draft_picks[[#This Row],[veto_override_drafter_id]]=""),"",_xlfn.XLOOKUP(draft_picks[[#This Row],[veto_override_drafter_id]],drafters[id],drafters[name]))</f>
        <v/>
      </c>
      <c r="S1986" t="s">
        <v>15497</v>
      </c>
      <c r="T1986" t="str">
        <f>IF(OR(ISBLANK(draft_picks[[#This Row],[veto_override_team_id]]),draft_picks[[#This Row],[veto_override_team_id]]=""),"",_xlfn.XLOOKUP(draft_picks[[#This Row],[veto_override_team_id]],drafter_teams[id],drafter_teams[name]))</f>
        <v/>
      </c>
    </row>
    <row r="1987" spans="1:20" x14ac:dyDescent="0.25">
      <c r="A1987" t="s">
        <v>711</v>
      </c>
      <c r="B1987" t="str">
        <f>_xlfn.XLOOKUP(draft_picks[[#This Row],[draft_id]],drafts[id],drafts[title])</f>
        <v>Ryan Gosling</v>
      </c>
      <c r="C1987" s="3">
        <v>1</v>
      </c>
      <c r="D1987">
        <f>IF(C1986&lt;draft_picks[[#This Row],[position]],1,IF(C1986&gt;draft_picks[[#This Row],[position]],D1986+1,IF(C1986=draft_picks[[#This Row],[position]],D1986+1)))</f>
        <v>8</v>
      </c>
      <c r="E1987" t="s">
        <v>5815</v>
      </c>
      <c r="F1987" t="str">
        <f>IF(ISBLANK(draft_picks[[#This Row],[movie_id]]),"",_xlfn.XLOOKUP(draft_picks[[#This Row],[movie_id]],drafts.movies[id],drafts.movies[movie_title]))</f>
        <v>First Man</v>
      </c>
      <c r="G1987" s="3" t="s">
        <v>1221</v>
      </c>
      <c r="H1987" t="str">
        <f>IF(ISBLANK(draft_picks[[#This Row],[drafter_id]]),"",_xlfn.XLOOKUP(draft_picks[[#This Row],[drafter_id]],drafters[id],drafters[name]))</f>
        <v>Roxana Hadadi</v>
      </c>
      <c r="J1987" t="str">
        <f>IF(ISBLANK(draft_picks[[#This Row],[drafter_team_id]]),"",_xlfn.XLOOKUP(draft_picks[[#This Row],[drafter_team_id]],drafter_teams[id],drafter_teams[name]))</f>
        <v/>
      </c>
      <c r="K1987" s="3" t="s">
        <v>15497</v>
      </c>
      <c r="L1987" t="s">
        <v>15497</v>
      </c>
      <c r="M1987" t="str">
        <f>IF(OR(ISBLANK(draft_picks[[#This Row],[veto_drafter_id]]),draft_picks[[#This Row],[veto_drafter_id]]=""),"",_xlfn.XLOOKUP(draft_picks[[#This Row],[veto_drafter_id]],drafters[id],drafters[name]))</f>
        <v/>
      </c>
      <c r="N1987" t="s">
        <v>15497</v>
      </c>
      <c r="O1987" t="str">
        <f>IF(OR(ISBLANK(draft_picks[[#This Row],[veto_drafter_team_id]]),draft_picks[[#This Row],[veto_drafter_team_id]]=""),"",_xlfn.XLOOKUP(draft_picks[[#This Row],[veto_drafter_team_id]],drafter_teams[id],drafter_teams[name]))</f>
        <v/>
      </c>
      <c r="Q1987" t="s">
        <v>15497</v>
      </c>
      <c r="R1987" t="str">
        <f>IF(OR(ISBLANK(draft_picks[[#This Row],[veto_override_drafter_id]]),draft_picks[[#This Row],[veto_override_drafter_id]]=""),"",_xlfn.XLOOKUP(draft_picks[[#This Row],[veto_override_drafter_id]],drafters[id],drafters[name]))</f>
        <v/>
      </c>
      <c r="S1987" t="s">
        <v>15497</v>
      </c>
      <c r="T1987" t="str">
        <f>IF(OR(ISBLANK(draft_picks[[#This Row],[veto_override_team_id]]),draft_picks[[#This Row],[veto_override_team_id]]=""),"",_xlfn.XLOOKUP(draft_picks[[#This Row],[veto_override_team_id]],drafter_teams[id],drafter_teams[name]))</f>
        <v/>
      </c>
    </row>
    <row r="1988" spans="1:20" x14ac:dyDescent="0.25">
      <c r="A1988" t="s">
        <v>743</v>
      </c>
      <c r="B1988" t="str">
        <f>_xlfn.XLOOKUP(draft_picks[[#This Row],[draft_id]],drafts[id],drafts[title])</f>
        <v>"Retired" Soderbergh Super Draft</v>
      </c>
      <c r="C1988" s="3">
        <v>7</v>
      </c>
      <c r="D1988">
        <f>IF(C1987&lt;draft_picks[[#This Row],[position]],1,IF(C1987&gt;draft_picks[[#This Row],[position]],D1987+1,IF(C1987=draft_picks[[#This Row],[position]],D1987+1)))</f>
        <v>1</v>
      </c>
      <c r="E1988" t="s">
        <v>3238</v>
      </c>
      <c r="F1988" t="str">
        <f>IF(ISBLANK(draft_picks[[#This Row],[movie_id]]),"",_xlfn.XLOOKUP(draft_picks[[#This Row],[movie_id]],drafts.movies[id],drafts.movies[movie_title]))</f>
        <v>Unsane</v>
      </c>
      <c r="G1988" s="3" t="s">
        <v>1093</v>
      </c>
      <c r="H1988" t="str">
        <f>IF(ISBLANK(draft_picks[[#This Row],[drafter_id]]),"",_xlfn.XLOOKUP(draft_picks[[#This Row],[drafter_id]],drafters[id],drafters[name]))</f>
        <v>Brian Duffield</v>
      </c>
      <c r="J1988" t="str">
        <f>IF(ISBLANK(draft_picks[[#This Row],[drafter_team_id]]),"",_xlfn.XLOOKUP(draft_picks[[#This Row],[drafter_team_id]],drafter_teams[id],drafter_teams[name]))</f>
        <v/>
      </c>
      <c r="K1988" s="3" t="s">
        <v>15497</v>
      </c>
      <c r="L1988" t="s">
        <v>15497</v>
      </c>
      <c r="M1988" t="str">
        <f>IF(OR(ISBLANK(draft_picks[[#This Row],[veto_drafter_id]]),draft_picks[[#This Row],[veto_drafter_id]]=""),"",_xlfn.XLOOKUP(draft_picks[[#This Row],[veto_drafter_id]],drafters[id],drafters[name]))</f>
        <v/>
      </c>
      <c r="N1988" t="s">
        <v>15497</v>
      </c>
      <c r="O1988" t="str">
        <f>IF(OR(ISBLANK(draft_picks[[#This Row],[veto_drafter_team_id]]),draft_picks[[#This Row],[veto_drafter_team_id]]=""),"",_xlfn.XLOOKUP(draft_picks[[#This Row],[veto_drafter_team_id]],drafter_teams[id],drafter_teams[name]))</f>
        <v/>
      </c>
      <c r="Q1988" t="s">
        <v>15497</v>
      </c>
      <c r="R1988" t="str">
        <f>IF(OR(ISBLANK(draft_picks[[#This Row],[veto_override_drafter_id]]),draft_picks[[#This Row],[veto_override_drafter_id]]=""),"",_xlfn.XLOOKUP(draft_picks[[#This Row],[veto_override_drafter_id]],drafters[id],drafters[name]))</f>
        <v/>
      </c>
      <c r="S1988" t="s">
        <v>15497</v>
      </c>
      <c r="T1988" t="str">
        <f>IF(OR(ISBLANK(draft_picks[[#This Row],[veto_override_team_id]]),draft_picks[[#This Row],[veto_override_team_id]]=""),"",_xlfn.XLOOKUP(draft_picks[[#This Row],[veto_override_team_id]],drafter_teams[id],drafter_teams[name]))</f>
        <v/>
      </c>
    </row>
    <row r="1989" spans="1:20" x14ac:dyDescent="0.25">
      <c r="A1989" t="s">
        <v>743</v>
      </c>
      <c r="B1989" t="str">
        <f>_xlfn.XLOOKUP(draft_picks[[#This Row],[draft_id]],drafts[id],drafts[title])</f>
        <v>"Retired" Soderbergh Super Draft</v>
      </c>
      <c r="C1989" s="3">
        <v>6</v>
      </c>
      <c r="D1989">
        <f>IF(C1988&lt;draft_picks[[#This Row],[position]],1,IF(C1988&gt;draft_picks[[#This Row],[position]],D1988+1,IF(C1988=draft_picks[[#This Row],[position]],D1988+1)))</f>
        <v>2</v>
      </c>
      <c r="E1989" t="s">
        <v>6366</v>
      </c>
      <c r="F1989" t="str">
        <f>IF(ISBLANK(draft_picks[[#This Row],[movie_id]]),"",_xlfn.XLOOKUP(draft_picks[[#This Row],[movie_id]],drafts.movies[id],drafts.movies[movie_title]))</f>
        <v>High Flying Bird</v>
      </c>
      <c r="G1989" s="3" t="s">
        <v>1093</v>
      </c>
      <c r="H1989" t="str">
        <f>IF(ISBLANK(draft_picks[[#This Row],[drafter_id]]),"",_xlfn.XLOOKUP(draft_picks[[#This Row],[drafter_id]],drafters[id],drafters[name]))</f>
        <v>Brian Duffield</v>
      </c>
      <c r="J1989" t="str">
        <f>IF(ISBLANK(draft_picks[[#This Row],[drafter_team_id]]),"",_xlfn.XLOOKUP(draft_picks[[#This Row],[drafter_team_id]],drafter_teams[id],drafter_teams[name]))</f>
        <v/>
      </c>
      <c r="K1989" s="3" t="s">
        <v>15484</v>
      </c>
      <c r="L1989" t="s">
        <v>1017</v>
      </c>
      <c r="M1989" t="str">
        <f>IF(OR(ISBLANK(draft_picks[[#This Row],[veto_drafter_id]]),draft_picks[[#This Row],[veto_drafter_id]]=""),"",_xlfn.XLOOKUP(draft_picks[[#This Row],[veto_drafter_id]],drafters[id],drafters[name]))</f>
        <v>Thomas Grabinski</v>
      </c>
      <c r="N1989" t="s">
        <v>15497</v>
      </c>
      <c r="O1989" t="str">
        <f>IF(OR(ISBLANK(draft_picks[[#This Row],[veto_drafter_team_id]]),draft_picks[[#This Row],[veto_drafter_team_id]]=""),"",_xlfn.XLOOKUP(draft_picks[[#This Row],[veto_drafter_team_id]],drafter_teams[id],drafter_teams[name]))</f>
        <v/>
      </c>
      <c r="Q1989" t="s">
        <v>15497</v>
      </c>
      <c r="R1989" t="str">
        <f>IF(OR(ISBLANK(draft_picks[[#This Row],[veto_override_drafter_id]]),draft_picks[[#This Row],[veto_override_drafter_id]]=""),"",_xlfn.XLOOKUP(draft_picks[[#This Row],[veto_override_drafter_id]],drafters[id],drafters[name]))</f>
        <v/>
      </c>
      <c r="S1989" t="s">
        <v>15497</v>
      </c>
      <c r="T1989" t="str">
        <f>IF(OR(ISBLANK(draft_picks[[#This Row],[veto_override_team_id]]),draft_picks[[#This Row],[veto_override_team_id]]=""),"",_xlfn.XLOOKUP(draft_picks[[#This Row],[veto_override_team_id]],drafter_teams[id],drafter_teams[name]))</f>
        <v/>
      </c>
    </row>
    <row r="1990" spans="1:20" x14ac:dyDescent="0.25">
      <c r="A1990" t="s">
        <v>743</v>
      </c>
      <c r="B1990" t="str">
        <f>_xlfn.XLOOKUP(draft_picks[[#This Row],[draft_id]],drafts[id],drafts[title])</f>
        <v>"Retired" Soderbergh Super Draft</v>
      </c>
      <c r="C1990" s="3">
        <v>6</v>
      </c>
      <c r="D1990">
        <f>IF(C1989&lt;draft_picks[[#This Row],[position]],1,IF(C1989&gt;draft_picks[[#This Row],[position]],D1989+1,IF(C1989=draft_picks[[#This Row],[position]],D1989+1)))</f>
        <v>3</v>
      </c>
      <c r="E1990" t="s">
        <v>6818</v>
      </c>
      <c r="F1990" t="str">
        <f>IF(ISBLANK(draft_picks[[#This Row],[movie_id]]),"",_xlfn.XLOOKUP(draft_picks[[#This Row],[movie_id]],drafts.movies[id],drafts.movies[movie_title]))</f>
        <v>The Laundromat</v>
      </c>
      <c r="G1990" s="3" t="s">
        <v>1093</v>
      </c>
      <c r="H1990" t="str">
        <f>IF(ISBLANK(draft_picks[[#This Row],[drafter_id]]),"",_xlfn.XLOOKUP(draft_picks[[#This Row],[drafter_id]],drafters[id],drafters[name]))</f>
        <v>Brian Duffield</v>
      </c>
      <c r="J1990" t="str">
        <f>IF(ISBLANK(draft_picks[[#This Row],[drafter_team_id]]),"",_xlfn.XLOOKUP(draft_picks[[#This Row],[drafter_team_id]],drafter_teams[id],drafter_teams[name]))</f>
        <v/>
      </c>
      <c r="K1990" s="3" t="s">
        <v>15497</v>
      </c>
      <c r="L1990" t="s">
        <v>15497</v>
      </c>
      <c r="M1990" t="str">
        <f>IF(OR(ISBLANK(draft_picks[[#This Row],[veto_drafter_id]]),draft_picks[[#This Row],[veto_drafter_id]]=""),"",_xlfn.XLOOKUP(draft_picks[[#This Row],[veto_drafter_id]],drafters[id],drafters[name]))</f>
        <v/>
      </c>
      <c r="N1990" t="s">
        <v>15497</v>
      </c>
      <c r="O1990" t="str">
        <f>IF(OR(ISBLANK(draft_picks[[#This Row],[veto_drafter_team_id]]),draft_picks[[#This Row],[veto_drafter_team_id]]=""),"",_xlfn.XLOOKUP(draft_picks[[#This Row],[veto_drafter_team_id]],drafter_teams[id],drafter_teams[name]))</f>
        <v/>
      </c>
      <c r="Q1990" t="s">
        <v>15497</v>
      </c>
      <c r="R1990" t="str">
        <f>IF(OR(ISBLANK(draft_picks[[#This Row],[veto_override_drafter_id]]),draft_picks[[#This Row],[veto_override_drafter_id]]=""),"",_xlfn.XLOOKUP(draft_picks[[#This Row],[veto_override_drafter_id]],drafters[id],drafters[name]))</f>
        <v/>
      </c>
      <c r="S1990" t="s">
        <v>15497</v>
      </c>
      <c r="T1990" t="str">
        <f>IF(OR(ISBLANK(draft_picks[[#This Row],[veto_override_team_id]]),draft_picks[[#This Row],[veto_override_team_id]]=""),"",_xlfn.XLOOKUP(draft_picks[[#This Row],[veto_override_team_id]],drafter_teams[id],drafter_teams[name]))</f>
        <v/>
      </c>
    </row>
    <row r="1991" spans="1:20" x14ac:dyDescent="0.25">
      <c r="A1991" t="s">
        <v>743</v>
      </c>
      <c r="B1991" t="str">
        <f>_xlfn.XLOOKUP(draft_picks[[#This Row],[draft_id]],drafts[id],drafts[title])</f>
        <v>"Retired" Soderbergh Super Draft</v>
      </c>
      <c r="C1991" s="3">
        <v>5</v>
      </c>
      <c r="D1991">
        <f>IF(C1990&lt;draft_picks[[#This Row],[position]],1,IF(C1990&gt;draft_picks[[#This Row],[position]],D1990+1,IF(C1990=draft_picks[[#This Row],[position]],D1990+1)))</f>
        <v>4</v>
      </c>
      <c r="E1991" t="s">
        <v>6366</v>
      </c>
      <c r="F1991" t="str">
        <f>IF(ISBLANK(draft_picks[[#This Row],[movie_id]]),"",_xlfn.XLOOKUP(draft_picks[[#This Row],[movie_id]],drafts.movies[id],drafts.movies[movie_title]))</f>
        <v>High Flying Bird</v>
      </c>
      <c r="G1991" s="3" t="s">
        <v>1017</v>
      </c>
      <c r="H1991" t="str">
        <f>IF(ISBLANK(draft_picks[[#This Row],[drafter_id]]),"",_xlfn.XLOOKUP(draft_picks[[#This Row],[drafter_id]],drafters[id],drafters[name]))</f>
        <v>Thomas Grabinski</v>
      </c>
      <c r="J1991" t="str">
        <f>IF(ISBLANK(draft_picks[[#This Row],[drafter_team_id]]),"",_xlfn.XLOOKUP(draft_picks[[#This Row],[drafter_team_id]],drafter_teams[id],drafter_teams[name]))</f>
        <v/>
      </c>
      <c r="K1991" s="3" t="s">
        <v>15497</v>
      </c>
      <c r="L1991" t="s">
        <v>15497</v>
      </c>
      <c r="M1991" t="str">
        <f>IF(OR(ISBLANK(draft_picks[[#This Row],[veto_drafter_id]]),draft_picks[[#This Row],[veto_drafter_id]]=""),"",_xlfn.XLOOKUP(draft_picks[[#This Row],[veto_drafter_id]],drafters[id],drafters[name]))</f>
        <v/>
      </c>
      <c r="N1991" t="s">
        <v>15497</v>
      </c>
      <c r="O1991" t="str">
        <f>IF(OR(ISBLANK(draft_picks[[#This Row],[veto_drafter_team_id]]),draft_picks[[#This Row],[veto_drafter_team_id]]=""),"",_xlfn.XLOOKUP(draft_picks[[#This Row],[veto_drafter_team_id]],drafter_teams[id],drafter_teams[name]))</f>
        <v/>
      </c>
      <c r="Q1991" t="s">
        <v>15497</v>
      </c>
      <c r="R1991" t="str">
        <f>IF(OR(ISBLANK(draft_picks[[#This Row],[veto_override_drafter_id]]),draft_picks[[#This Row],[veto_override_drafter_id]]=""),"",_xlfn.XLOOKUP(draft_picks[[#This Row],[veto_override_drafter_id]],drafters[id],drafters[name]))</f>
        <v/>
      </c>
      <c r="S1991" t="s">
        <v>15497</v>
      </c>
      <c r="T1991" t="str">
        <f>IF(OR(ISBLANK(draft_picks[[#This Row],[veto_override_team_id]]),draft_picks[[#This Row],[veto_override_team_id]]=""),"",_xlfn.XLOOKUP(draft_picks[[#This Row],[veto_override_team_id]],drafter_teams[id],drafter_teams[name]))</f>
        <v/>
      </c>
    </row>
    <row r="1992" spans="1:20" x14ac:dyDescent="0.25">
      <c r="A1992" t="s">
        <v>743</v>
      </c>
      <c r="B1992" t="str">
        <f>_xlfn.XLOOKUP(draft_picks[[#This Row],[draft_id]],drafts[id],drafts[title])</f>
        <v>"Retired" Soderbergh Super Draft</v>
      </c>
      <c r="C1992" s="3">
        <v>4</v>
      </c>
      <c r="D1992">
        <f>IF(C1991&lt;draft_picks[[#This Row],[position]],1,IF(C1991&gt;draft_picks[[#This Row],[position]],D1991+1,IF(C1991=draft_picks[[#This Row],[position]],D1991+1)))</f>
        <v>5</v>
      </c>
      <c r="E1992" t="s">
        <v>6552</v>
      </c>
      <c r="F1992" t="str">
        <f>IF(ISBLANK(draft_picks[[#This Row],[movie_id]]),"",_xlfn.XLOOKUP(draft_picks[[#This Row],[movie_id]],drafts.movies[id],drafts.movies[movie_title]))</f>
        <v>Kimi</v>
      </c>
      <c r="G1992" s="3" t="s">
        <v>1017</v>
      </c>
      <c r="H1992" t="str">
        <f>IF(ISBLANK(draft_picks[[#This Row],[drafter_id]]),"",_xlfn.XLOOKUP(draft_picks[[#This Row],[drafter_id]],drafters[id],drafters[name]))</f>
        <v>Thomas Grabinski</v>
      </c>
      <c r="J1992" t="str">
        <f>IF(ISBLANK(draft_picks[[#This Row],[drafter_team_id]]),"",_xlfn.XLOOKUP(draft_picks[[#This Row],[drafter_team_id]],drafter_teams[id],drafter_teams[name]))</f>
        <v/>
      </c>
      <c r="K1992" s="3" t="s">
        <v>15484</v>
      </c>
      <c r="L1992" t="s">
        <v>1093</v>
      </c>
      <c r="M1992" t="str">
        <f>IF(OR(ISBLANK(draft_picks[[#This Row],[veto_drafter_id]]),draft_picks[[#This Row],[veto_drafter_id]]=""),"",_xlfn.XLOOKUP(draft_picks[[#This Row],[veto_drafter_id]],drafters[id],drafters[name]))</f>
        <v>Brian Duffield</v>
      </c>
      <c r="N1992" t="s">
        <v>15497</v>
      </c>
      <c r="O1992" t="str">
        <f>IF(OR(ISBLANK(draft_picks[[#This Row],[veto_drafter_team_id]]),draft_picks[[#This Row],[veto_drafter_team_id]]=""),"",_xlfn.XLOOKUP(draft_picks[[#This Row],[veto_drafter_team_id]],drafter_teams[id],drafter_teams[name]))</f>
        <v/>
      </c>
      <c r="Q1992" t="s">
        <v>15497</v>
      </c>
      <c r="R1992" t="str">
        <f>IF(OR(ISBLANK(draft_picks[[#This Row],[veto_override_drafter_id]]),draft_picks[[#This Row],[veto_override_drafter_id]]=""),"",_xlfn.XLOOKUP(draft_picks[[#This Row],[veto_override_drafter_id]],drafters[id],drafters[name]))</f>
        <v/>
      </c>
      <c r="S1992" t="s">
        <v>15497</v>
      </c>
      <c r="T1992" t="str">
        <f>IF(OR(ISBLANK(draft_picks[[#This Row],[veto_override_team_id]]),draft_picks[[#This Row],[veto_override_team_id]]=""),"",_xlfn.XLOOKUP(draft_picks[[#This Row],[veto_override_team_id]],drafter_teams[id],drafter_teams[name]))</f>
        <v/>
      </c>
    </row>
    <row r="1993" spans="1:20" x14ac:dyDescent="0.25">
      <c r="A1993" t="s">
        <v>743</v>
      </c>
      <c r="B1993" t="str">
        <f>_xlfn.XLOOKUP(draft_picks[[#This Row],[draft_id]],drafts[id],drafts[title])</f>
        <v>"Retired" Soderbergh Super Draft</v>
      </c>
      <c r="C1993" s="3">
        <v>4</v>
      </c>
      <c r="D1993">
        <f>IF(C1992&lt;draft_picks[[#This Row],[position]],1,IF(C1992&gt;draft_picks[[#This Row],[position]],D1992+1,IF(C1992=draft_picks[[#This Row],[position]],D1992+1)))</f>
        <v>6</v>
      </c>
      <c r="E1993" t="s">
        <v>2979</v>
      </c>
      <c r="F1993" t="str">
        <f>IF(ISBLANK(draft_picks[[#This Row],[movie_id]]),"",_xlfn.XLOOKUP(draft_picks[[#This Row],[movie_id]],drafts.movies[id],drafts.movies[movie_title]))</f>
        <v>Logan Lucky</v>
      </c>
      <c r="G1993" s="3" t="s">
        <v>1017</v>
      </c>
      <c r="H1993" t="str">
        <f>IF(ISBLANK(draft_picks[[#This Row],[drafter_id]]),"",_xlfn.XLOOKUP(draft_picks[[#This Row],[drafter_id]],drafters[id],drafters[name]))</f>
        <v>Thomas Grabinski</v>
      </c>
      <c r="J1993" t="str">
        <f>IF(ISBLANK(draft_picks[[#This Row],[drafter_team_id]]),"",_xlfn.XLOOKUP(draft_picks[[#This Row],[drafter_team_id]],drafter_teams[id],drafter_teams[name]))</f>
        <v/>
      </c>
      <c r="K1993" s="3" t="s">
        <v>15497</v>
      </c>
      <c r="L1993" t="s">
        <v>15497</v>
      </c>
      <c r="M1993" t="str">
        <f>IF(OR(ISBLANK(draft_picks[[#This Row],[veto_drafter_id]]),draft_picks[[#This Row],[veto_drafter_id]]=""),"",_xlfn.XLOOKUP(draft_picks[[#This Row],[veto_drafter_id]],drafters[id],drafters[name]))</f>
        <v/>
      </c>
      <c r="N1993" t="s">
        <v>15497</v>
      </c>
      <c r="O1993" t="str">
        <f>IF(OR(ISBLANK(draft_picks[[#This Row],[veto_drafter_team_id]]),draft_picks[[#This Row],[veto_drafter_team_id]]=""),"",_xlfn.XLOOKUP(draft_picks[[#This Row],[veto_drafter_team_id]],drafter_teams[id],drafter_teams[name]))</f>
        <v/>
      </c>
      <c r="Q1993" t="s">
        <v>15497</v>
      </c>
      <c r="R1993" t="str">
        <f>IF(OR(ISBLANK(draft_picks[[#This Row],[veto_override_drafter_id]]),draft_picks[[#This Row],[veto_override_drafter_id]]=""),"",_xlfn.XLOOKUP(draft_picks[[#This Row],[veto_override_drafter_id]],drafters[id],drafters[name]))</f>
        <v/>
      </c>
      <c r="S1993" t="s">
        <v>15497</v>
      </c>
      <c r="T1993" t="str">
        <f>IF(OR(ISBLANK(draft_picks[[#This Row],[veto_override_team_id]]),draft_picks[[#This Row],[veto_override_team_id]]=""),"",_xlfn.XLOOKUP(draft_picks[[#This Row],[veto_override_team_id]],drafter_teams[id],drafter_teams[name]))</f>
        <v/>
      </c>
    </row>
    <row r="1994" spans="1:20" x14ac:dyDescent="0.25">
      <c r="A1994" t="s">
        <v>743</v>
      </c>
      <c r="B1994" t="str">
        <f>_xlfn.XLOOKUP(draft_picks[[#This Row],[draft_id]],drafts[id],drafts[title])</f>
        <v>"Retired" Soderbergh Super Draft</v>
      </c>
      <c r="C1994" s="3">
        <v>3</v>
      </c>
      <c r="D1994">
        <f>IF(C1993&lt;draft_picks[[#This Row],[position]],1,IF(C1993&gt;draft_picks[[#This Row],[position]],D1993+1,IF(C1993=draft_picks[[#This Row],[position]],D1993+1)))</f>
        <v>7</v>
      </c>
      <c r="E1994" t="s">
        <v>1562</v>
      </c>
      <c r="F1994" t="str">
        <f>IF(ISBLANK(draft_picks[[#This Row],[movie_id]]),"",_xlfn.XLOOKUP(draft_picks[[#This Row],[movie_id]],drafts.movies[id],drafts.movies[movie_title]))</f>
        <v>No Sudden Move</v>
      </c>
      <c r="G1994" s="3" t="s">
        <v>1093</v>
      </c>
      <c r="H1994" t="str">
        <f>IF(ISBLANK(draft_picks[[#This Row],[drafter_id]]),"",_xlfn.XLOOKUP(draft_picks[[#This Row],[drafter_id]],drafters[id],drafters[name]))</f>
        <v>Brian Duffield</v>
      </c>
      <c r="J1994" t="str">
        <f>IF(ISBLANK(draft_picks[[#This Row],[drafter_team_id]]),"",_xlfn.XLOOKUP(draft_picks[[#This Row],[drafter_team_id]],drafter_teams[id],drafter_teams[name]))</f>
        <v/>
      </c>
      <c r="K1994" s="3" t="s">
        <v>15497</v>
      </c>
      <c r="L1994" t="s">
        <v>15497</v>
      </c>
      <c r="M1994" t="str">
        <f>IF(OR(ISBLANK(draft_picks[[#This Row],[veto_drafter_id]]),draft_picks[[#This Row],[veto_drafter_id]]=""),"",_xlfn.XLOOKUP(draft_picks[[#This Row],[veto_drafter_id]],drafters[id],drafters[name]))</f>
        <v/>
      </c>
      <c r="N1994" t="s">
        <v>15497</v>
      </c>
      <c r="O1994" t="str">
        <f>IF(OR(ISBLANK(draft_picks[[#This Row],[veto_drafter_team_id]]),draft_picks[[#This Row],[veto_drafter_team_id]]=""),"",_xlfn.XLOOKUP(draft_picks[[#This Row],[veto_drafter_team_id]],drafter_teams[id],drafter_teams[name]))</f>
        <v/>
      </c>
      <c r="Q1994" t="s">
        <v>15497</v>
      </c>
      <c r="R1994" t="str">
        <f>IF(OR(ISBLANK(draft_picks[[#This Row],[veto_override_drafter_id]]),draft_picks[[#This Row],[veto_override_drafter_id]]=""),"",_xlfn.XLOOKUP(draft_picks[[#This Row],[veto_override_drafter_id]],drafters[id],drafters[name]))</f>
        <v/>
      </c>
      <c r="S1994" t="s">
        <v>15497</v>
      </c>
      <c r="T1994" t="str">
        <f>IF(OR(ISBLANK(draft_picks[[#This Row],[veto_override_team_id]]),draft_picks[[#This Row],[veto_override_team_id]]=""),"",_xlfn.XLOOKUP(draft_picks[[#This Row],[veto_override_team_id]],drafter_teams[id],drafter_teams[name]))</f>
        <v/>
      </c>
    </row>
    <row r="1995" spans="1:20" x14ac:dyDescent="0.25">
      <c r="A1995" t="s">
        <v>743</v>
      </c>
      <c r="B1995" t="str">
        <f>_xlfn.XLOOKUP(draft_picks[[#This Row],[draft_id]],drafts[id],drafts[title])</f>
        <v>"Retired" Soderbergh Super Draft</v>
      </c>
      <c r="C1995" s="3">
        <v>2</v>
      </c>
      <c r="D1995">
        <f>IF(C1994&lt;draft_picks[[#This Row],[position]],1,IF(C1994&gt;draft_picks[[#This Row],[position]],D1994+1,IF(C1994=draft_picks[[#This Row],[position]],D1994+1)))</f>
        <v>8</v>
      </c>
      <c r="E1995" t="s">
        <v>6552</v>
      </c>
      <c r="F1995" t="str">
        <f>IF(ISBLANK(draft_picks[[#This Row],[movie_id]]),"",_xlfn.XLOOKUP(draft_picks[[#This Row],[movie_id]],drafts.movies[id],drafts.movies[movie_title]))</f>
        <v>Kimi</v>
      </c>
      <c r="G1995" s="3" t="s">
        <v>1017</v>
      </c>
      <c r="H1995" t="str">
        <f>IF(ISBLANK(draft_picks[[#This Row],[drafter_id]]),"",_xlfn.XLOOKUP(draft_picks[[#This Row],[drafter_id]],drafters[id],drafters[name]))</f>
        <v>Thomas Grabinski</v>
      </c>
      <c r="J1995" t="str">
        <f>IF(ISBLANK(draft_picks[[#This Row],[drafter_team_id]]),"",_xlfn.XLOOKUP(draft_picks[[#This Row],[drafter_team_id]],drafter_teams[id],drafter_teams[name]))</f>
        <v/>
      </c>
      <c r="K1995" s="3" t="s">
        <v>15484</v>
      </c>
      <c r="L1995" t="s">
        <v>1093</v>
      </c>
      <c r="M1995" t="str">
        <f>IF(OR(ISBLANK(draft_picks[[#This Row],[veto_drafter_id]]),draft_picks[[#This Row],[veto_drafter_id]]=""),"",_xlfn.XLOOKUP(draft_picks[[#This Row],[veto_drafter_id]],drafters[id],drafters[name]))</f>
        <v>Brian Duffield</v>
      </c>
      <c r="N1995" t="s">
        <v>15497</v>
      </c>
      <c r="O1995" t="str">
        <f>IF(OR(ISBLANK(draft_picks[[#This Row],[veto_drafter_team_id]]),draft_picks[[#This Row],[veto_drafter_team_id]]=""),"",_xlfn.XLOOKUP(draft_picks[[#This Row],[veto_drafter_team_id]],drafter_teams[id],drafter_teams[name]))</f>
        <v/>
      </c>
      <c r="Q1995" t="s">
        <v>15497</v>
      </c>
      <c r="R1995" t="str">
        <f>IF(OR(ISBLANK(draft_picks[[#This Row],[veto_override_drafter_id]]),draft_picks[[#This Row],[veto_override_drafter_id]]=""),"",_xlfn.XLOOKUP(draft_picks[[#This Row],[veto_override_drafter_id]],drafters[id],drafters[name]))</f>
        <v/>
      </c>
      <c r="S1995" t="s">
        <v>15497</v>
      </c>
      <c r="T1995" t="str">
        <f>IF(OR(ISBLANK(draft_picks[[#This Row],[veto_override_team_id]]),draft_picks[[#This Row],[veto_override_team_id]]=""),"",_xlfn.XLOOKUP(draft_picks[[#This Row],[veto_override_team_id]],drafter_teams[id],drafter_teams[name]))</f>
        <v/>
      </c>
    </row>
    <row r="1996" spans="1:20" x14ac:dyDescent="0.25">
      <c r="A1996" t="s">
        <v>743</v>
      </c>
      <c r="B1996" t="str">
        <f>_xlfn.XLOOKUP(draft_picks[[#This Row],[draft_id]],drafts[id],drafts[title])</f>
        <v>"Retired" Soderbergh Super Draft</v>
      </c>
      <c r="C1996" s="3">
        <v>2</v>
      </c>
      <c r="D1996">
        <f>IF(C1995&lt;draft_picks[[#This Row],[position]],1,IF(C1995&gt;draft_picks[[#This Row],[position]],D1995+1,IF(C1995=draft_picks[[#This Row],[position]],D1995+1)))</f>
        <v>9</v>
      </c>
      <c r="E1996" t="s">
        <v>5151</v>
      </c>
      <c r="F1996" t="str">
        <f>IF(ISBLANK(draft_picks[[#This Row],[movie_id]]),"",_xlfn.XLOOKUP(draft_picks[[#This Row],[movie_id]],drafts.movies[id],drafts.movies[movie_title]))</f>
        <v>Let Them All Talk</v>
      </c>
      <c r="G1996" s="3" t="s">
        <v>1017</v>
      </c>
      <c r="H1996" t="str">
        <f>IF(ISBLANK(draft_picks[[#This Row],[drafter_id]]),"",_xlfn.XLOOKUP(draft_picks[[#This Row],[drafter_id]],drafters[id],drafters[name]))</f>
        <v>Thomas Grabinski</v>
      </c>
      <c r="J1996" t="str">
        <f>IF(ISBLANK(draft_picks[[#This Row],[drafter_team_id]]),"",_xlfn.XLOOKUP(draft_picks[[#This Row],[drafter_team_id]],drafter_teams[id],drafter_teams[name]))</f>
        <v/>
      </c>
      <c r="K1996" s="3" t="s">
        <v>15497</v>
      </c>
      <c r="L1996" t="s">
        <v>15497</v>
      </c>
      <c r="M1996" t="str">
        <f>IF(OR(ISBLANK(draft_picks[[#This Row],[veto_drafter_id]]),draft_picks[[#This Row],[veto_drafter_id]]=""),"",_xlfn.XLOOKUP(draft_picks[[#This Row],[veto_drafter_id]],drafters[id],drafters[name]))</f>
        <v/>
      </c>
      <c r="N1996" t="s">
        <v>15497</v>
      </c>
      <c r="O1996" t="str">
        <f>IF(OR(ISBLANK(draft_picks[[#This Row],[veto_drafter_team_id]]),draft_picks[[#This Row],[veto_drafter_team_id]]=""),"",_xlfn.XLOOKUP(draft_picks[[#This Row],[veto_drafter_team_id]],drafter_teams[id],drafter_teams[name]))</f>
        <v/>
      </c>
      <c r="Q1996" t="s">
        <v>15497</v>
      </c>
      <c r="R1996" t="str">
        <f>IF(OR(ISBLANK(draft_picks[[#This Row],[veto_override_drafter_id]]),draft_picks[[#This Row],[veto_override_drafter_id]]=""),"",_xlfn.XLOOKUP(draft_picks[[#This Row],[veto_override_drafter_id]],drafters[id],drafters[name]))</f>
        <v/>
      </c>
      <c r="S1996" t="s">
        <v>15497</v>
      </c>
      <c r="T1996" t="str">
        <f>IF(OR(ISBLANK(draft_picks[[#This Row],[veto_override_team_id]]),draft_picks[[#This Row],[veto_override_team_id]]=""),"",_xlfn.XLOOKUP(draft_picks[[#This Row],[veto_override_team_id]],drafter_teams[id],drafter_teams[name]))</f>
        <v/>
      </c>
    </row>
    <row r="1997" spans="1:20" x14ac:dyDescent="0.25">
      <c r="A1997" t="s">
        <v>743</v>
      </c>
      <c r="B1997" t="str">
        <f>_xlfn.XLOOKUP(draft_picks[[#This Row],[draft_id]],drafts[id],drafts[title])</f>
        <v>"Retired" Soderbergh Super Draft</v>
      </c>
      <c r="C1997" s="3">
        <v>1</v>
      </c>
      <c r="D1997">
        <f>IF(C1996&lt;draft_picks[[#This Row],[position]],1,IF(C1996&gt;draft_picks[[#This Row],[position]],D1996+1,IF(C1996=draft_picks[[#This Row],[position]],D1996+1)))</f>
        <v>10</v>
      </c>
      <c r="E1997" t="s">
        <v>6552</v>
      </c>
      <c r="F1997" t="str">
        <f>IF(ISBLANK(draft_picks[[#This Row],[movie_id]]),"",_xlfn.XLOOKUP(draft_picks[[#This Row],[movie_id]],drafts.movies[id],drafts.movies[movie_title]))</f>
        <v>Kimi</v>
      </c>
      <c r="G1997" s="3" t="s">
        <v>1093</v>
      </c>
      <c r="H1997" t="str">
        <f>IF(ISBLANK(draft_picks[[#This Row],[drafter_id]]),"",_xlfn.XLOOKUP(draft_picks[[#This Row],[drafter_id]],drafters[id],drafters[name]))</f>
        <v>Brian Duffield</v>
      </c>
      <c r="J1997" t="str">
        <f>IF(ISBLANK(draft_picks[[#This Row],[drafter_team_id]]),"",_xlfn.XLOOKUP(draft_picks[[#This Row],[drafter_team_id]],drafter_teams[id],drafter_teams[name]))</f>
        <v/>
      </c>
      <c r="K1997" s="3" t="s">
        <v>15497</v>
      </c>
      <c r="L1997" t="s">
        <v>15497</v>
      </c>
      <c r="M1997" t="str">
        <f>IF(OR(ISBLANK(draft_picks[[#This Row],[veto_drafter_id]]),draft_picks[[#This Row],[veto_drafter_id]]=""),"",_xlfn.XLOOKUP(draft_picks[[#This Row],[veto_drafter_id]],drafters[id],drafters[name]))</f>
        <v/>
      </c>
      <c r="N1997" t="s">
        <v>15497</v>
      </c>
      <c r="O1997" t="str">
        <f>IF(OR(ISBLANK(draft_picks[[#This Row],[veto_drafter_team_id]]),draft_picks[[#This Row],[veto_drafter_team_id]]=""),"",_xlfn.XLOOKUP(draft_picks[[#This Row],[veto_drafter_team_id]],drafter_teams[id],drafter_teams[name]))</f>
        <v/>
      </c>
      <c r="Q1997" t="s">
        <v>15497</v>
      </c>
      <c r="R1997" t="str">
        <f>IF(OR(ISBLANK(draft_picks[[#This Row],[veto_override_drafter_id]]),draft_picks[[#This Row],[veto_override_drafter_id]]=""),"",_xlfn.XLOOKUP(draft_picks[[#This Row],[veto_override_drafter_id]],drafters[id],drafters[name]))</f>
        <v/>
      </c>
      <c r="S1997" t="s">
        <v>15497</v>
      </c>
      <c r="T1997" t="str">
        <f>IF(OR(ISBLANK(draft_picks[[#This Row],[veto_override_team_id]]),draft_picks[[#This Row],[veto_override_team_id]]=""),"",_xlfn.XLOOKUP(draft_picks[[#This Row],[veto_override_team_id]],drafter_teams[id],drafter_teams[name]))</f>
        <v/>
      </c>
    </row>
    <row r="1998" spans="1:20" x14ac:dyDescent="0.25">
      <c r="A1998" t="s">
        <v>348</v>
      </c>
      <c r="B1998" t="str">
        <f>_xlfn.XLOOKUP(draft_picks[[#This Row],[draft_id]],drafts[id],drafts[title])</f>
        <v>X / NC-17 / Unrated</v>
      </c>
      <c r="C1998" s="3">
        <v>7</v>
      </c>
      <c r="D1998">
        <f>IF(C1997&lt;draft_picks[[#This Row],[position]],1,IF(C1997&gt;draft_picks[[#This Row],[position]],D1997+1,IF(C1997=draft_picks[[#This Row],[position]],D1997+1)))</f>
        <v>1</v>
      </c>
      <c r="E1998" t="s">
        <v>3945</v>
      </c>
      <c r="F1998" t="str">
        <f>IF(ISBLANK(draft_picks[[#This Row],[movie_id]]),"",_xlfn.XLOOKUP(draft_picks[[#This Row],[movie_id]],drafts.movies[id],drafts.movies[movie_title]))</f>
        <v>The Cook, the Thief, His Wife &amp; Her Lover</v>
      </c>
      <c r="G1998" s="3" t="s">
        <v>1051</v>
      </c>
      <c r="H1998" t="str">
        <f>IF(ISBLANK(draft_picks[[#This Row],[drafter_id]]),"",_xlfn.XLOOKUP(draft_picks[[#This Row],[drafter_id]],drafters[id],drafters[name]))</f>
        <v>Drew McWeeny</v>
      </c>
      <c r="J1998" t="str">
        <f>IF(ISBLANK(draft_picks[[#This Row],[drafter_team_id]]),"",_xlfn.XLOOKUP(draft_picks[[#This Row],[drafter_team_id]],drafter_teams[id],drafter_teams[name]))</f>
        <v/>
      </c>
      <c r="K1998" s="3" t="s">
        <v>15497</v>
      </c>
      <c r="L1998" t="s">
        <v>15497</v>
      </c>
      <c r="M1998" t="str">
        <f>IF(OR(ISBLANK(draft_picks[[#This Row],[veto_drafter_id]]),draft_picks[[#This Row],[veto_drafter_id]]=""),"",_xlfn.XLOOKUP(draft_picks[[#This Row],[veto_drafter_id]],drafters[id],drafters[name]))</f>
        <v/>
      </c>
      <c r="N1998" t="s">
        <v>15497</v>
      </c>
      <c r="O1998" t="str">
        <f>IF(OR(ISBLANK(draft_picks[[#This Row],[veto_drafter_team_id]]),draft_picks[[#This Row],[veto_drafter_team_id]]=""),"",_xlfn.XLOOKUP(draft_picks[[#This Row],[veto_drafter_team_id]],drafter_teams[id],drafter_teams[name]))</f>
        <v/>
      </c>
      <c r="Q1998" t="s">
        <v>15497</v>
      </c>
      <c r="R1998" t="str">
        <f>IF(OR(ISBLANK(draft_picks[[#This Row],[veto_override_drafter_id]]),draft_picks[[#This Row],[veto_override_drafter_id]]=""),"",_xlfn.XLOOKUP(draft_picks[[#This Row],[veto_override_drafter_id]],drafters[id],drafters[name]))</f>
        <v/>
      </c>
      <c r="S1998" t="s">
        <v>15497</v>
      </c>
      <c r="T1998" t="str">
        <f>IF(OR(ISBLANK(draft_picks[[#This Row],[veto_override_team_id]]),draft_picks[[#This Row],[veto_override_team_id]]=""),"",_xlfn.XLOOKUP(draft_picks[[#This Row],[veto_override_team_id]],drafter_teams[id],drafter_teams[name]))</f>
        <v/>
      </c>
    </row>
    <row r="1999" spans="1:20" x14ac:dyDescent="0.25">
      <c r="A1999" t="s">
        <v>348</v>
      </c>
      <c r="B1999" t="str">
        <f>_xlfn.XLOOKUP(draft_picks[[#This Row],[draft_id]],drafts[id],drafts[title])</f>
        <v>X / NC-17 / Unrated</v>
      </c>
      <c r="C1999" s="3">
        <v>6</v>
      </c>
      <c r="D1999">
        <f>IF(C1998&lt;draft_picks[[#This Row],[position]],1,IF(C1998&gt;draft_picks[[#This Row],[position]],D1998+1,IF(C1998=draft_picks[[#This Row],[position]],D1998+1)))</f>
        <v>2</v>
      </c>
      <c r="E1999" t="s">
        <v>4515</v>
      </c>
      <c r="F1999" t="str">
        <f>IF(ISBLANK(draft_picks[[#This Row],[movie_id]]),"",_xlfn.XLOOKUP(draft_picks[[#This Row],[movie_id]],drafts.movies[id],drafts.movies[movie_title]))</f>
        <v>Irreversible</v>
      </c>
      <c r="G1999" s="3" t="s">
        <v>1051</v>
      </c>
      <c r="H1999" t="str">
        <f>IF(ISBLANK(draft_picks[[#This Row],[drafter_id]]),"",_xlfn.XLOOKUP(draft_picks[[#This Row],[drafter_id]],drafters[id],drafters[name]))</f>
        <v>Drew McWeeny</v>
      </c>
      <c r="J1999" t="str">
        <f>IF(ISBLANK(draft_picks[[#This Row],[drafter_team_id]]),"",_xlfn.XLOOKUP(draft_picks[[#This Row],[drafter_team_id]],drafter_teams[id],drafter_teams[name]))</f>
        <v/>
      </c>
      <c r="K1999" s="3" t="s">
        <v>15484</v>
      </c>
      <c r="L1999" t="s">
        <v>1035</v>
      </c>
      <c r="M1999" t="str">
        <f>IF(OR(ISBLANK(draft_picks[[#This Row],[veto_drafter_id]]),draft_picks[[#This Row],[veto_drafter_id]]=""),"",_xlfn.XLOOKUP(draft_picks[[#This Row],[veto_drafter_id]],drafters[id],drafters[name]))</f>
        <v>Kate Hagen</v>
      </c>
      <c r="N1999" t="s">
        <v>15497</v>
      </c>
      <c r="O1999" t="str">
        <f>IF(OR(ISBLANK(draft_picks[[#This Row],[veto_drafter_team_id]]),draft_picks[[#This Row],[veto_drafter_team_id]]=""),"",_xlfn.XLOOKUP(draft_picks[[#This Row],[veto_drafter_team_id]],drafter_teams[id],drafter_teams[name]))</f>
        <v/>
      </c>
      <c r="Q1999" t="s">
        <v>15497</v>
      </c>
      <c r="R1999" t="str">
        <f>IF(OR(ISBLANK(draft_picks[[#This Row],[veto_override_drafter_id]]),draft_picks[[#This Row],[veto_override_drafter_id]]=""),"",_xlfn.XLOOKUP(draft_picks[[#This Row],[veto_override_drafter_id]],drafters[id],drafters[name]))</f>
        <v/>
      </c>
      <c r="S1999" t="s">
        <v>15497</v>
      </c>
      <c r="T1999" t="str">
        <f>IF(OR(ISBLANK(draft_picks[[#This Row],[veto_override_team_id]]),draft_picks[[#This Row],[veto_override_team_id]]=""),"",_xlfn.XLOOKUP(draft_picks[[#This Row],[veto_override_team_id]],drafter_teams[id],drafter_teams[name]))</f>
        <v/>
      </c>
    </row>
    <row r="2000" spans="1:20" x14ac:dyDescent="0.25">
      <c r="A2000" t="s">
        <v>348</v>
      </c>
      <c r="B2000" t="str">
        <f>_xlfn.XLOOKUP(draft_picks[[#This Row],[draft_id]],drafts[id],drafts[title])</f>
        <v>X / NC-17 / Unrated</v>
      </c>
      <c r="C2000" s="3">
        <v>6</v>
      </c>
      <c r="D2000">
        <f>IF(C1999&lt;draft_picks[[#This Row],[position]],1,IF(C1999&gt;draft_picks[[#This Row],[position]],D1999+1,IF(C1999=draft_picks[[#This Row],[position]],D1999+1)))</f>
        <v>3</v>
      </c>
      <c r="E2000" t="s">
        <v>4317</v>
      </c>
      <c r="F2000" t="str">
        <f>IF(ISBLANK(draft_picks[[#This Row],[movie_id]]),"",_xlfn.XLOOKUP(draft_picks[[#This Row],[movie_id]],drafts.movies[id],drafts.movies[movie_title]))</f>
        <v>Evil Dead II</v>
      </c>
      <c r="G2000" s="3" t="s">
        <v>1051</v>
      </c>
      <c r="H2000" t="str">
        <f>IF(ISBLANK(draft_picks[[#This Row],[drafter_id]]),"",_xlfn.XLOOKUP(draft_picks[[#This Row],[drafter_id]],drafters[id],drafters[name]))</f>
        <v>Drew McWeeny</v>
      </c>
      <c r="J2000" t="str">
        <f>IF(ISBLANK(draft_picks[[#This Row],[drafter_team_id]]),"",_xlfn.XLOOKUP(draft_picks[[#This Row],[drafter_team_id]],drafter_teams[id],drafter_teams[name]))</f>
        <v/>
      </c>
      <c r="K2000" s="3" t="s">
        <v>15497</v>
      </c>
      <c r="L2000" t="s">
        <v>15497</v>
      </c>
      <c r="M2000" t="str">
        <f>IF(OR(ISBLANK(draft_picks[[#This Row],[veto_drafter_id]]),draft_picks[[#This Row],[veto_drafter_id]]=""),"",_xlfn.XLOOKUP(draft_picks[[#This Row],[veto_drafter_id]],drafters[id],drafters[name]))</f>
        <v/>
      </c>
      <c r="N2000" t="s">
        <v>15497</v>
      </c>
      <c r="O2000" t="str">
        <f>IF(OR(ISBLANK(draft_picks[[#This Row],[veto_drafter_team_id]]),draft_picks[[#This Row],[veto_drafter_team_id]]=""),"",_xlfn.XLOOKUP(draft_picks[[#This Row],[veto_drafter_team_id]],drafter_teams[id],drafter_teams[name]))</f>
        <v/>
      </c>
      <c r="Q2000" t="s">
        <v>15497</v>
      </c>
      <c r="R2000" t="str">
        <f>IF(OR(ISBLANK(draft_picks[[#This Row],[veto_override_drafter_id]]),draft_picks[[#This Row],[veto_override_drafter_id]]=""),"",_xlfn.XLOOKUP(draft_picks[[#This Row],[veto_override_drafter_id]],drafters[id],drafters[name]))</f>
        <v/>
      </c>
      <c r="S2000" t="s">
        <v>15497</v>
      </c>
      <c r="T2000" t="str">
        <f>IF(OR(ISBLANK(draft_picks[[#This Row],[veto_override_team_id]]),draft_picks[[#This Row],[veto_override_team_id]]=""),"",_xlfn.XLOOKUP(draft_picks[[#This Row],[veto_override_team_id]],drafter_teams[id],drafter_teams[name]))</f>
        <v/>
      </c>
    </row>
    <row r="2001" spans="1:20" x14ac:dyDescent="0.25">
      <c r="A2001" t="s">
        <v>348</v>
      </c>
      <c r="B2001" t="str">
        <f>_xlfn.XLOOKUP(draft_picks[[#This Row],[draft_id]],drafts[id],drafts[title])</f>
        <v>X / NC-17 / Unrated</v>
      </c>
      <c r="C2001" s="3">
        <v>5</v>
      </c>
      <c r="D2001">
        <f>IF(C2000&lt;draft_picks[[#This Row],[position]],1,IF(C2000&gt;draft_picks[[#This Row],[position]],D2000+1,IF(C2000=draft_picks[[#This Row],[position]],D2000+1)))</f>
        <v>4</v>
      </c>
      <c r="E2001" t="s">
        <v>4707</v>
      </c>
      <c r="F2001" t="str">
        <f>IF(ISBLANK(draft_picks[[#This Row],[movie_id]]),"",_xlfn.XLOOKUP(draft_picks[[#This Row],[movie_id]],drafts.movies[id],drafts.movies[movie_title]))</f>
        <v>Romance</v>
      </c>
      <c r="G2001" s="3" t="s">
        <v>1035</v>
      </c>
      <c r="H2001" t="str">
        <f>IF(ISBLANK(draft_picks[[#This Row],[drafter_id]]),"",_xlfn.XLOOKUP(draft_picks[[#This Row],[drafter_id]],drafters[id],drafters[name]))</f>
        <v>Kate Hagen</v>
      </c>
      <c r="J2001" t="str">
        <f>IF(ISBLANK(draft_picks[[#This Row],[drafter_team_id]]),"",_xlfn.XLOOKUP(draft_picks[[#This Row],[drafter_team_id]],drafter_teams[id],drafter_teams[name]))</f>
        <v/>
      </c>
      <c r="K2001" s="3" t="s">
        <v>15497</v>
      </c>
      <c r="L2001" t="s">
        <v>15497</v>
      </c>
      <c r="M2001" t="str">
        <f>IF(OR(ISBLANK(draft_picks[[#This Row],[veto_drafter_id]]),draft_picks[[#This Row],[veto_drafter_id]]=""),"",_xlfn.XLOOKUP(draft_picks[[#This Row],[veto_drafter_id]],drafters[id],drafters[name]))</f>
        <v/>
      </c>
      <c r="N2001" t="s">
        <v>15497</v>
      </c>
      <c r="O2001" t="str">
        <f>IF(OR(ISBLANK(draft_picks[[#This Row],[veto_drafter_team_id]]),draft_picks[[#This Row],[veto_drafter_team_id]]=""),"",_xlfn.XLOOKUP(draft_picks[[#This Row],[veto_drafter_team_id]],drafter_teams[id],drafter_teams[name]))</f>
        <v/>
      </c>
      <c r="Q2001" t="s">
        <v>15497</v>
      </c>
      <c r="R2001" t="str">
        <f>IF(OR(ISBLANK(draft_picks[[#This Row],[veto_override_drafter_id]]),draft_picks[[#This Row],[veto_override_drafter_id]]=""),"",_xlfn.XLOOKUP(draft_picks[[#This Row],[veto_override_drafter_id]],drafters[id],drafters[name]))</f>
        <v/>
      </c>
      <c r="S2001" t="s">
        <v>15497</v>
      </c>
      <c r="T2001" t="str">
        <f>IF(OR(ISBLANK(draft_picks[[#This Row],[veto_override_team_id]]),draft_picks[[#This Row],[veto_override_team_id]]=""),"",_xlfn.XLOOKUP(draft_picks[[#This Row],[veto_override_team_id]],drafter_teams[id],drafter_teams[name]))</f>
        <v/>
      </c>
    </row>
    <row r="2002" spans="1:20" x14ac:dyDescent="0.25">
      <c r="A2002" t="s">
        <v>348</v>
      </c>
      <c r="B2002" t="str">
        <f>_xlfn.XLOOKUP(draft_picks[[#This Row],[draft_id]],drafts[id],drafts[title])</f>
        <v>X / NC-17 / Unrated</v>
      </c>
      <c r="C2002" s="3">
        <v>4</v>
      </c>
      <c r="D2002">
        <f>IF(C2001&lt;draft_picks[[#This Row],[position]],1,IF(C2001&gt;draft_picks[[#This Row],[position]],D2001+1,IF(C2001=draft_picks[[#This Row],[position]],D2001+1)))</f>
        <v>5</v>
      </c>
      <c r="E2002" t="s">
        <v>4689</v>
      </c>
      <c r="F2002" t="str">
        <f>IF(ISBLANK(draft_picks[[#This Row],[movie_id]]),"",_xlfn.XLOOKUP(draft_picks[[#This Row],[movie_id]],drafts.movies[id],drafts.movies[movie_title]))</f>
        <v>The Dreamers</v>
      </c>
      <c r="G2002" s="3" t="s">
        <v>1051</v>
      </c>
      <c r="H2002" t="str">
        <f>IF(ISBLANK(draft_picks[[#This Row],[drafter_id]]),"",_xlfn.XLOOKUP(draft_picks[[#This Row],[drafter_id]],drafters[id],drafters[name]))</f>
        <v>Drew McWeeny</v>
      </c>
      <c r="J2002" t="str">
        <f>IF(ISBLANK(draft_picks[[#This Row],[drafter_team_id]]),"",_xlfn.XLOOKUP(draft_picks[[#This Row],[drafter_team_id]],drafter_teams[id],drafter_teams[name]))</f>
        <v/>
      </c>
      <c r="K2002" s="3" t="s">
        <v>15497</v>
      </c>
      <c r="L2002" t="s">
        <v>15497</v>
      </c>
      <c r="M2002" t="str">
        <f>IF(OR(ISBLANK(draft_picks[[#This Row],[veto_drafter_id]]),draft_picks[[#This Row],[veto_drafter_id]]=""),"",_xlfn.XLOOKUP(draft_picks[[#This Row],[veto_drafter_id]],drafters[id],drafters[name]))</f>
        <v/>
      </c>
      <c r="N2002" t="s">
        <v>15497</v>
      </c>
      <c r="O2002" t="str">
        <f>IF(OR(ISBLANK(draft_picks[[#This Row],[veto_drafter_team_id]]),draft_picks[[#This Row],[veto_drafter_team_id]]=""),"",_xlfn.XLOOKUP(draft_picks[[#This Row],[veto_drafter_team_id]],drafter_teams[id],drafter_teams[name]))</f>
        <v/>
      </c>
      <c r="Q2002" t="s">
        <v>15497</v>
      </c>
      <c r="R2002" t="str">
        <f>IF(OR(ISBLANK(draft_picks[[#This Row],[veto_override_drafter_id]]),draft_picks[[#This Row],[veto_override_drafter_id]]=""),"",_xlfn.XLOOKUP(draft_picks[[#This Row],[veto_override_drafter_id]],drafters[id],drafters[name]))</f>
        <v/>
      </c>
      <c r="S2002" t="s">
        <v>15497</v>
      </c>
      <c r="T2002" t="str">
        <f>IF(OR(ISBLANK(draft_picks[[#This Row],[veto_override_team_id]]),draft_picks[[#This Row],[veto_override_team_id]]=""),"",_xlfn.XLOOKUP(draft_picks[[#This Row],[veto_override_team_id]],drafter_teams[id],drafter_teams[name]))</f>
        <v/>
      </c>
    </row>
    <row r="2003" spans="1:20" x14ac:dyDescent="0.25">
      <c r="A2003" t="s">
        <v>348</v>
      </c>
      <c r="B2003" t="str">
        <f>_xlfn.XLOOKUP(draft_picks[[#This Row],[draft_id]],drafts[id],drafts[title])</f>
        <v>X / NC-17 / Unrated</v>
      </c>
      <c r="C2003" s="3">
        <v>3</v>
      </c>
      <c r="D2003">
        <f>IF(C2002&lt;draft_picks[[#This Row],[position]],1,IF(C2002&gt;draft_picks[[#This Row],[position]],D2002+1,IF(C2002=draft_picks[[#This Row],[position]],D2002+1)))</f>
        <v>6</v>
      </c>
      <c r="E2003" t="s">
        <v>3618</v>
      </c>
      <c r="F2003" t="str">
        <f>IF(ISBLANK(draft_picks[[#This Row],[movie_id]]),"",_xlfn.XLOOKUP(draft_picks[[#This Row],[movie_id]],drafts.movies[id],drafts.movies[movie_title]))</f>
        <v>Pink Flamingos</v>
      </c>
      <c r="G2003" s="3" t="s">
        <v>1035</v>
      </c>
      <c r="H2003" t="str">
        <f>IF(ISBLANK(draft_picks[[#This Row],[drafter_id]]),"",_xlfn.XLOOKUP(draft_picks[[#This Row],[drafter_id]],drafters[id],drafters[name]))</f>
        <v>Kate Hagen</v>
      </c>
      <c r="J2003" t="str">
        <f>IF(ISBLANK(draft_picks[[#This Row],[drafter_team_id]]),"",_xlfn.XLOOKUP(draft_picks[[#This Row],[drafter_team_id]],drafter_teams[id],drafter_teams[name]))</f>
        <v/>
      </c>
      <c r="K2003" s="3" t="s">
        <v>15497</v>
      </c>
      <c r="L2003" t="s">
        <v>15497</v>
      </c>
      <c r="M2003" t="str">
        <f>IF(OR(ISBLANK(draft_picks[[#This Row],[veto_drafter_id]]),draft_picks[[#This Row],[veto_drafter_id]]=""),"",_xlfn.XLOOKUP(draft_picks[[#This Row],[veto_drafter_id]],drafters[id],drafters[name]))</f>
        <v/>
      </c>
      <c r="N2003" t="s">
        <v>15497</v>
      </c>
      <c r="O2003" t="str">
        <f>IF(OR(ISBLANK(draft_picks[[#This Row],[veto_drafter_team_id]]),draft_picks[[#This Row],[veto_drafter_team_id]]=""),"",_xlfn.XLOOKUP(draft_picks[[#This Row],[veto_drafter_team_id]],drafter_teams[id],drafter_teams[name]))</f>
        <v/>
      </c>
      <c r="Q2003" t="s">
        <v>15497</v>
      </c>
      <c r="R2003" t="str">
        <f>IF(OR(ISBLANK(draft_picks[[#This Row],[veto_override_drafter_id]]),draft_picks[[#This Row],[veto_override_drafter_id]]=""),"",_xlfn.XLOOKUP(draft_picks[[#This Row],[veto_override_drafter_id]],drafters[id],drafters[name]))</f>
        <v/>
      </c>
      <c r="S2003" t="s">
        <v>15497</v>
      </c>
      <c r="T2003" t="str">
        <f>IF(OR(ISBLANK(draft_picks[[#This Row],[veto_override_team_id]]),draft_picks[[#This Row],[veto_override_team_id]]=""),"",_xlfn.XLOOKUP(draft_picks[[#This Row],[veto_override_team_id]],drafter_teams[id],drafter_teams[name]))</f>
        <v/>
      </c>
    </row>
    <row r="2004" spans="1:20" x14ac:dyDescent="0.25">
      <c r="A2004" t="s">
        <v>348</v>
      </c>
      <c r="B2004" t="str">
        <f>_xlfn.XLOOKUP(draft_picks[[#This Row],[draft_id]],drafts[id],drafts[title])</f>
        <v>X / NC-17 / Unrated</v>
      </c>
      <c r="C2004" s="3">
        <v>2</v>
      </c>
      <c r="D2004">
        <f>IF(C2003&lt;draft_picks[[#This Row],[position]],1,IF(C2003&gt;draft_picks[[#This Row],[position]],D2003+1,IF(C2003=draft_picks[[#This Row],[position]],D2003+1)))</f>
        <v>7</v>
      </c>
      <c r="E2004" t="s">
        <v>6717</v>
      </c>
      <c r="F2004" t="str">
        <f>IF(ISBLANK(draft_picks[[#This Row],[movie_id]]),"",_xlfn.XLOOKUP(draft_picks[[#This Row],[movie_id]],drafts.movies[id],drafts.movies[movie_title]))</f>
        <v>Y tu mamÃƒÂ¡ tambiÃƒÂ©n</v>
      </c>
      <c r="G2004" s="3" t="s">
        <v>1051</v>
      </c>
      <c r="H2004" t="str">
        <f>IF(ISBLANK(draft_picks[[#This Row],[drafter_id]]),"",_xlfn.XLOOKUP(draft_picks[[#This Row],[drafter_id]],drafters[id],drafters[name]))</f>
        <v>Drew McWeeny</v>
      </c>
      <c r="J2004" t="str">
        <f>IF(ISBLANK(draft_picks[[#This Row],[drafter_team_id]]),"",_xlfn.XLOOKUP(draft_picks[[#This Row],[drafter_team_id]],drafter_teams[id],drafter_teams[name]))</f>
        <v/>
      </c>
      <c r="K2004" s="3" t="s">
        <v>15497</v>
      </c>
      <c r="L2004" t="s">
        <v>15497</v>
      </c>
      <c r="M2004" t="str">
        <f>IF(OR(ISBLANK(draft_picks[[#This Row],[veto_drafter_id]]),draft_picks[[#This Row],[veto_drafter_id]]=""),"",_xlfn.XLOOKUP(draft_picks[[#This Row],[veto_drafter_id]],drafters[id],drafters[name]))</f>
        <v/>
      </c>
      <c r="N2004" t="s">
        <v>15497</v>
      </c>
      <c r="O2004" t="str">
        <f>IF(OR(ISBLANK(draft_picks[[#This Row],[veto_drafter_team_id]]),draft_picks[[#This Row],[veto_drafter_team_id]]=""),"",_xlfn.XLOOKUP(draft_picks[[#This Row],[veto_drafter_team_id]],drafter_teams[id],drafter_teams[name]))</f>
        <v/>
      </c>
      <c r="Q2004" t="s">
        <v>15497</v>
      </c>
      <c r="R2004" t="str">
        <f>IF(OR(ISBLANK(draft_picks[[#This Row],[veto_override_drafter_id]]),draft_picks[[#This Row],[veto_override_drafter_id]]=""),"",_xlfn.XLOOKUP(draft_picks[[#This Row],[veto_override_drafter_id]],drafters[id],drafters[name]))</f>
        <v/>
      </c>
      <c r="S2004" t="s">
        <v>15497</v>
      </c>
      <c r="T2004" t="str">
        <f>IF(OR(ISBLANK(draft_picks[[#This Row],[veto_override_team_id]]),draft_picks[[#This Row],[veto_override_team_id]]=""),"",_xlfn.XLOOKUP(draft_picks[[#This Row],[veto_override_team_id]],drafter_teams[id],drafter_teams[name]))</f>
        <v/>
      </c>
    </row>
    <row r="2005" spans="1:20" x14ac:dyDescent="0.25">
      <c r="A2005" t="s">
        <v>348</v>
      </c>
      <c r="B2005" t="str">
        <f>_xlfn.XLOOKUP(draft_picks[[#This Row],[draft_id]],drafts[id],drafts[title])</f>
        <v>X / NC-17 / Unrated</v>
      </c>
      <c r="C2005" s="3">
        <v>1</v>
      </c>
      <c r="D2005">
        <f>IF(C2004&lt;draft_picks[[#This Row],[position]],1,IF(C2004&gt;draft_picks[[#This Row],[position]],D2004+1,IF(C2004=draft_picks[[#This Row],[position]],D2004+1)))</f>
        <v>8</v>
      </c>
      <c r="E2005" t="s">
        <v>6177</v>
      </c>
      <c r="F2005" t="str">
        <f>IF(ISBLANK(draft_picks[[#This Row],[movie_id]]),"",_xlfn.XLOOKUP(draft_picks[[#This Row],[movie_id]],drafts.movies[id],drafts.movies[movie_title]))</f>
        <v>The Devils</v>
      </c>
      <c r="G2005" s="3" t="s">
        <v>1035</v>
      </c>
      <c r="H2005" t="str">
        <f>IF(ISBLANK(draft_picks[[#This Row],[drafter_id]]),"",_xlfn.XLOOKUP(draft_picks[[#This Row],[drafter_id]],drafters[id],drafters[name]))</f>
        <v>Kate Hagen</v>
      </c>
      <c r="J2005" t="str">
        <f>IF(ISBLANK(draft_picks[[#This Row],[drafter_team_id]]),"",_xlfn.XLOOKUP(draft_picks[[#This Row],[drafter_team_id]],drafter_teams[id],drafter_teams[name]))</f>
        <v/>
      </c>
      <c r="K2005" s="3" t="s">
        <v>15497</v>
      </c>
      <c r="L2005" t="s">
        <v>15497</v>
      </c>
      <c r="M2005" t="str">
        <f>IF(OR(ISBLANK(draft_picks[[#This Row],[veto_drafter_id]]),draft_picks[[#This Row],[veto_drafter_id]]=""),"",_xlfn.XLOOKUP(draft_picks[[#This Row],[veto_drafter_id]],drafters[id],drafters[name]))</f>
        <v/>
      </c>
      <c r="N2005" t="s">
        <v>15497</v>
      </c>
      <c r="O2005" t="str">
        <f>IF(OR(ISBLANK(draft_picks[[#This Row],[veto_drafter_team_id]]),draft_picks[[#This Row],[veto_drafter_team_id]]=""),"",_xlfn.XLOOKUP(draft_picks[[#This Row],[veto_drafter_team_id]],drafter_teams[id],drafter_teams[name]))</f>
        <v/>
      </c>
      <c r="Q2005" t="s">
        <v>15497</v>
      </c>
      <c r="R2005" t="str">
        <f>IF(OR(ISBLANK(draft_picks[[#This Row],[veto_override_drafter_id]]),draft_picks[[#This Row],[veto_override_drafter_id]]=""),"",_xlfn.XLOOKUP(draft_picks[[#This Row],[veto_override_drafter_id]],drafters[id],drafters[name]))</f>
        <v/>
      </c>
      <c r="S2005" t="s">
        <v>15497</v>
      </c>
      <c r="T2005" t="str">
        <f>IF(OR(ISBLANK(draft_picks[[#This Row],[veto_override_team_id]]),draft_picks[[#This Row],[veto_override_team_id]]=""),"",_xlfn.XLOOKUP(draft_picks[[#This Row],[veto_override_team_id]],drafter_teams[id],drafter_teams[name]))</f>
        <v/>
      </c>
    </row>
    <row r="2006" spans="1:20" x14ac:dyDescent="0.25">
      <c r="A2006" t="s">
        <v>461</v>
      </c>
      <c r="B2006" t="str">
        <f>_xlfn.XLOOKUP(draft_picks[[#This Row],[draft_id]],drafts[id],drafts[title])</f>
        <v>The Beatles</v>
      </c>
      <c r="C2006" s="3">
        <v>7</v>
      </c>
      <c r="D2006">
        <f>IF(C2005&lt;draft_picks[[#This Row],[position]],1,IF(C2005&gt;draft_picks[[#This Row],[position]],D2005+1,IF(C2005=draft_picks[[#This Row],[position]],D2005+1)))</f>
        <v>1</v>
      </c>
      <c r="E2006" t="s">
        <v>4017</v>
      </c>
      <c r="F2006" t="str">
        <f>IF(ISBLANK(draft_picks[[#This Row],[movie_id]]),"",_xlfn.XLOOKUP(draft_picks[[#This Row],[movie_id]],drafts.movies[id],drafts.movies[movie_title]))</f>
        <v>Magical Mystery Tour</v>
      </c>
      <c r="G2006" s="3" t="s">
        <v>899</v>
      </c>
      <c r="H2006" t="str">
        <f>IF(ISBLANK(draft_picks[[#This Row],[drafter_id]]),"",_xlfn.XLOOKUP(draft_picks[[#This Row],[drafter_id]],drafters[id],drafters[name]))</f>
        <v>John Bradley</v>
      </c>
      <c r="J2006" t="str">
        <f>IF(ISBLANK(draft_picks[[#This Row],[drafter_team_id]]),"",_xlfn.XLOOKUP(draft_picks[[#This Row],[drafter_team_id]],drafter_teams[id],drafter_teams[name]))</f>
        <v/>
      </c>
      <c r="K2006" s="3" t="s">
        <v>15497</v>
      </c>
      <c r="L2006" t="s">
        <v>15497</v>
      </c>
      <c r="M2006" t="str">
        <f>IF(OR(ISBLANK(draft_picks[[#This Row],[veto_drafter_id]]),draft_picks[[#This Row],[veto_drafter_id]]=""),"",_xlfn.XLOOKUP(draft_picks[[#This Row],[veto_drafter_id]],drafters[id],drafters[name]))</f>
        <v/>
      </c>
      <c r="N2006" t="s">
        <v>15497</v>
      </c>
      <c r="O2006" t="str">
        <f>IF(OR(ISBLANK(draft_picks[[#This Row],[veto_drafter_team_id]]),draft_picks[[#This Row],[veto_drafter_team_id]]=""),"",_xlfn.XLOOKUP(draft_picks[[#This Row],[veto_drafter_team_id]],drafter_teams[id],drafter_teams[name]))</f>
        <v/>
      </c>
      <c r="Q2006" t="s">
        <v>15497</v>
      </c>
      <c r="R2006" t="str">
        <f>IF(OR(ISBLANK(draft_picks[[#This Row],[veto_override_drafter_id]]),draft_picks[[#This Row],[veto_override_drafter_id]]=""),"",_xlfn.XLOOKUP(draft_picks[[#This Row],[veto_override_drafter_id]],drafters[id],drafters[name]))</f>
        <v/>
      </c>
      <c r="S2006" t="s">
        <v>15497</v>
      </c>
      <c r="T2006" t="str">
        <f>IF(OR(ISBLANK(draft_picks[[#This Row],[veto_override_team_id]]),draft_picks[[#This Row],[veto_override_team_id]]=""),"",_xlfn.XLOOKUP(draft_picks[[#This Row],[veto_override_team_id]],drafter_teams[id],drafter_teams[name]))</f>
        <v/>
      </c>
    </row>
    <row r="2007" spans="1:20" x14ac:dyDescent="0.25">
      <c r="A2007" t="s">
        <v>461</v>
      </c>
      <c r="B2007" t="str">
        <f>_xlfn.XLOOKUP(draft_picks[[#This Row],[draft_id]],drafts[id],drafts[title])</f>
        <v>The Beatles</v>
      </c>
      <c r="C2007" s="3">
        <v>6</v>
      </c>
      <c r="D2007">
        <f>IF(C2006&lt;draft_picks[[#This Row],[position]],1,IF(C2006&gt;draft_picks[[#This Row],[position]],D2006+1,IF(C2006=draft_picks[[#This Row],[position]],D2006+1)))</f>
        <v>2</v>
      </c>
      <c r="E2007" t="s">
        <v>7012</v>
      </c>
      <c r="F2007" t="str">
        <f>IF(ISBLANK(draft_picks[[#This Row],[movie_id]]),"",_xlfn.XLOOKUP(draft_picks[[#This Row],[movie_id]],drafts.movies[id],drafts.movies[movie_title]))</f>
        <v>Imagine</v>
      </c>
      <c r="G2007" s="3" t="s">
        <v>899</v>
      </c>
      <c r="H2007" t="str">
        <f>IF(ISBLANK(draft_picks[[#This Row],[drafter_id]]),"",_xlfn.XLOOKUP(draft_picks[[#This Row],[drafter_id]],drafters[id],drafters[name]))</f>
        <v>John Bradley</v>
      </c>
      <c r="J2007" t="str">
        <f>IF(ISBLANK(draft_picks[[#This Row],[drafter_team_id]]),"",_xlfn.XLOOKUP(draft_picks[[#This Row],[drafter_team_id]],drafter_teams[id],drafter_teams[name]))</f>
        <v/>
      </c>
      <c r="K2007" s="3" t="s">
        <v>15497</v>
      </c>
      <c r="L2007" t="s">
        <v>15497</v>
      </c>
      <c r="M2007" t="str">
        <f>IF(OR(ISBLANK(draft_picks[[#This Row],[veto_drafter_id]]),draft_picks[[#This Row],[veto_drafter_id]]=""),"",_xlfn.XLOOKUP(draft_picks[[#This Row],[veto_drafter_id]],drafters[id],drafters[name]))</f>
        <v/>
      </c>
      <c r="N2007" t="s">
        <v>15497</v>
      </c>
      <c r="O2007" t="str">
        <f>IF(OR(ISBLANK(draft_picks[[#This Row],[veto_drafter_team_id]]),draft_picks[[#This Row],[veto_drafter_team_id]]=""),"",_xlfn.XLOOKUP(draft_picks[[#This Row],[veto_drafter_team_id]],drafter_teams[id],drafter_teams[name]))</f>
        <v/>
      </c>
      <c r="Q2007" t="s">
        <v>15497</v>
      </c>
      <c r="R2007" t="str">
        <f>IF(OR(ISBLANK(draft_picks[[#This Row],[veto_override_drafter_id]]),draft_picks[[#This Row],[veto_override_drafter_id]]=""),"",_xlfn.XLOOKUP(draft_picks[[#This Row],[veto_override_drafter_id]],drafters[id],drafters[name]))</f>
        <v/>
      </c>
      <c r="S2007" t="s">
        <v>15497</v>
      </c>
      <c r="T2007" t="str">
        <f>IF(OR(ISBLANK(draft_picks[[#This Row],[veto_override_team_id]]),draft_picks[[#This Row],[veto_override_team_id]]=""),"",_xlfn.XLOOKUP(draft_picks[[#This Row],[veto_override_team_id]],drafter_teams[id],drafter_teams[name]))</f>
        <v/>
      </c>
    </row>
    <row r="2008" spans="1:20" x14ac:dyDescent="0.25">
      <c r="A2008" t="s">
        <v>461</v>
      </c>
      <c r="B2008" t="str">
        <f>_xlfn.XLOOKUP(draft_picks[[#This Row],[draft_id]],drafts[id],drafts[title])</f>
        <v>The Beatles</v>
      </c>
      <c r="C2008" s="3">
        <v>5</v>
      </c>
      <c r="D2008">
        <f>IF(C2007&lt;draft_picks[[#This Row],[position]],1,IF(C2007&gt;draft_picks[[#This Row],[position]],D2007+1,IF(C2007=draft_picks[[#This Row],[position]],D2007+1)))</f>
        <v>3</v>
      </c>
      <c r="E2008" t="s">
        <v>4163</v>
      </c>
      <c r="F2008" t="str">
        <f>IF(ISBLANK(draft_picks[[#This Row],[movie_id]]),"",_xlfn.XLOOKUP(draft_picks[[#This Row],[movie_id]],drafts.movies[id],drafts.movies[movie_title]))</f>
        <v>Help!</v>
      </c>
      <c r="G2008" s="3" t="s">
        <v>789</v>
      </c>
      <c r="H2008" t="str">
        <f>IF(ISBLANK(draft_picks[[#This Row],[drafter_id]]),"",_xlfn.XLOOKUP(draft_picks[[#This Row],[drafter_id]],drafters[id],drafters[name]))</f>
        <v>Bryan Cogman</v>
      </c>
      <c r="J2008" t="str">
        <f>IF(ISBLANK(draft_picks[[#This Row],[drafter_team_id]]),"",_xlfn.XLOOKUP(draft_picks[[#This Row],[drafter_team_id]],drafter_teams[id],drafter_teams[name]))</f>
        <v/>
      </c>
      <c r="K2008" s="3" t="s">
        <v>15497</v>
      </c>
      <c r="L2008" t="s">
        <v>15497</v>
      </c>
      <c r="M2008" t="str">
        <f>IF(OR(ISBLANK(draft_picks[[#This Row],[veto_drafter_id]]),draft_picks[[#This Row],[veto_drafter_id]]=""),"",_xlfn.XLOOKUP(draft_picks[[#This Row],[veto_drafter_id]],drafters[id],drafters[name]))</f>
        <v/>
      </c>
      <c r="N2008" t="s">
        <v>15497</v>
      </c>
      <c r="O2008" t="str">
        <f>IF(OR(ISBLANK(draft_picks[[#This Row],[veto_drafter_team_id]]),draft_picks[[#This Row],[veto_drafter_team_id]]=""),"",_xlfn.XLOOKUP(draft_picks[[#This Row],[veto_drafter_team_id]],drafter_teams[id],drafter_teams[name]))</f>
        <v/>
      </c>
      <c r="Q2008" t="s">
        <v>15497</v>
      </c>
      <c r="R2008" t="str">
        <f>IF(OR(ISBLANK(draft_picks[[#This Row],[veto_override_drafter_id]]),draft_picks[[#This Row],[veto_override_drafter_id]]=""),"",_xlfn.XLOOKUP(draft_picks[[#This Row],[veto_override_drafter_id]],drafters[id],drafters[name]))</f>
        <v/>
      </c>
      <c r="S2008" t="s">
        <v>15497</v>
      </c>
      <c r="T2008" t="str">
        <f>IF(OR(ISBLANK(draft_picks[[#This Row],[veto_override_team_id]]),draft_picks[[#This Row],[veto_override_team_id]]=""),"",_xlfn.XLOOKUP(draft_picks[[#This Row],[veto_override_team_id]],drafter_teams[id],drafter_teams[name]))</f>
        <v/>
      </c>
    </row>
    <row r="2009" spans="1:20" x14ac:dyDescent="0.25">
      <c r="A2009" t="s">
        <v>461</v>
      </c>
      <c r="B2009" t="str">
        <f>_xlfn.XLOOKUP(draft_picks[[#This Row],[draft_id]],drafts[id],drafts[title])</f>
        <v>The Beatles</v>
      </c>
      <c r="C2009" s="3">
        <v>4</v>
      </c>
      <c r="D2009">
        <f>IF(C2008&lt;draft_picks[[#This Row],[position]],1,IF(C2008&gt;draft_picks[[#This Row],[position]],D2008+1,IF(C2008=draft_picks[[#This Row],[position]],D2008+1)))</f>
        <v>4</v>
      </c>
      <c r="E2009" t="s">
        <v>7877</v>
      </c>
      <c r="F2009" t="str">
        <f>IF(ISBLANK(draft_picks[[#This Row],[movie_id]]),"",_xlfn.XLOOKUP(draft_picks[[#This Row],[movie_id]],drafts.movies[id],drafts.movies[movie_title]))</f>
        <v>Yellow Submarine</v>
      </c>
      <c r="G2009" s="3" t="s">
        <v>899</v>
      </c>
      <c r="H2009" t="str">
        <f>IF(ISBLANK(draft_picks[[#This Row],[drafter_id]]),"",_xlfn.XLOOKUP(draft_picks[[#This Row],[drafter_id]],drafters[id],drafters[name]))</f>
        <v>John Bradley</v>
      </c>
      <c r="J2009" t="str">
        <f>IF(ISBLANK(draft_picks[[#This Row],[drafter_team_id]]),"",_xlfn.XLOOKUP(draft_picks[[#This Row],[drafter_team_id]],drafter_teams[id],drafter_teams[name]))</f>
        <v/>
      </c>
      <c r="K2009" s="3" t="s">
        <v>15497</v>
      </c>
      <c r="L2009" t="s">
        <v>15497</v>
      </c>
      <c r="M2009" t="str">
        <f>IF(OR(ISBLANK(draft_picks[[#This Row],[veto_drafter_id]]),draft_picks[[#This Row],[veto_drafter_id]]=""),"",_xlfn.XLOOKUP(draft_picks[[#This Row],[veto_drafter_id]],drafters[id],drafters[name]))</f>
        <v/>
      </c>
      <c r="N2009" t="s">
        <v>15497</v>
      </c>
      <c r="O2009" t="str">
        <f>IF(OR(ISBLANK(draft_picks[[#This Row],[veto_drafter_team_id]]),draft_picks[[#This Row],[veto_drafter_team_id]]=""),"",_xlfn.XLOOKUP(draft_picks[[#This Row],[veto_drafter_team_id]],drafter_teams[id],drafter_teams[name]))</f>
        <v/>
      </c>
      <c r="Q2009" t="s">
        <v>15497</v>
      </c>
      <c r="R2009" t="str">
        <f>IF(OR(ISBLANK(draft_picks[[#This Row],[veto_override_drafter_id]]),draft_picks[[#This Row],[veto_override_drafter_id]]=""),"",_xlfn.XLOOKUP(draft_picks[[#This Row],[veto_override_drafter_id]],drafters[id],drafters[name]))</f>
        <v/>
      </c>
      <c r="S2009" t="s">
        <v>15497</v>
      </c>
      <c r="T2009" t="str">
        <f>IF(OR(ISBLANK(draft_picks[[#This Row],[veto_override_team_id]]),draft_picks[[#This Row],[veto_override_team_id]]=""),"",_xlfn.XLOOKUP(draft_picks[[#This Row],[veto_override_team_id]],drafter_teams[id],drafter_teams[name]))</f>
        <v/>
      </c>
    </row>
    <row r="2010" spans="1:20" x14ac:dyDescent="0.25">
      <c r="A2010" t="s">
        <v>461</v>
      </c>
      <c r="B2010" t="str">
        <f>_xlfn.XLOOKUP(draft_picks[[#This Row],[draft_id]],drafts[id],drafts[title])</f>
        <v>The Beatles</v>
      </c>
      <c r="C2010" s="3">
        <v>3</v>
      </c>
      <c r="D2010">
        <f>IF(C2009&lt;draft_picks[[#This Row],[position]],1,IF(C2009&gt;draft_picks[[#This Row],[position]],D2009+1,IF(C2009=draft_picks[[#This Row],[position]],D2009+1)))</f>
        <v>5</v>
      </c>
      <c r="E2010" t="s">
        <v>1410</v>
      </c>
      <c r="F2010" t="str">
        <f>IF(ISBLANK(draft_picks[[#This Row],[movie_id]]),"",_xlfn.XLOOKUP(draft_picks[[#This Row],[movie_id]],drafts.movies[id],drafts.movies[movie_title]))</f>
        <v>The Beatles: Get Back - The Rooftop Concert</v>
      </c>
      <c r="G2010" s="3" t="s">
        <v>789</v>
      </c>
      <c r="H2010" t="str">
        <f>IF(ISBLANK(draft_picks[[#This Row],[drafter_id]]),"",_xlfn.XLOOKUP(draft_picks[[#This Row],[drafter_id]],drafters[id],drafters[name]))</f>
        <v>Bryan Cogman</v>
      </c>
      <c r="J2010" t="str">
        <f>IF(ISBLANK(draft_picks[[#This Row],[drafter_team_id]]),"",_xlfn.XLOOKUP(draft_picks[[#This Row],[drafter_team_id]],drafter_teams[id],drafter_teams[name]))</f>
        <v/>
      </c>
      <c r="K2010" s="3" t="s">
        <v>15497</v>
      </c>
      <c r="L2010" t="s">
        <v>15497</v>
      </c>
      <c r="M2010" t="str">
        <f>IF(OR(ISBLANK(draft_picks[[#This Row],[veto_drafter_id]]),draft_picks[[#This Row],[veto_drafter_id]]=""),"",_xlfn.XLOOKUP(draft_picks[[#This Row],[veto_drafter_id]],drafters[id],drafters[name]))</f>
        <v/>
      </c>
      <c r="N2010" t="s">
        <v>15497</v>
      </c>
      <c r="O2010" t="str">
        <f>IF(OR(ISBLANK(draft_picks[[#This Row],[veto_drafter_team_id]]),draft_picks[[#This Row],[veto_drafter_team_id]]=""),"",_xlfn.XLOOKUP(draft_picks[[#This Row],[veto_drafter_team_id]],drafter_teams[id],drafter_teams[name]))</f>
        <v/>
      </c>
      <c r="Q2010" t="s">
        <v>15497</v>
      </c>
      <c r="R2010" t="str">
        <f>IF(OR(ISBLANK(draft_picks[[#This Row],[veto_override_drafter_id]]),draft_picks[[#This Row],[veto_override_drafter_id]]=""),"",_xlfn.XLOOKUP(draft_picks[[#This Row],[veto_override_drafter_id]],drafters[id],drafters[name]))</f>
        <v/>
      </c>
      <c r="S2010" t="s">
        <v>15497</v>
      </c>
      <c r="T2010" t="str">
        <f>IF(OR(ISBLANK(draft_picks[[#This Row],[veto_override_team_id]]),draft_picks[[#This Row],[veto_override_team_id]]=""),"",_xlfn.XLOOKUP(draft_picks[[#This Row],[veto_override_team_id]],drafter_teams[id],drafter_teams[name]))</f>
        <v/>
      </c>
    </row>
    <row r="2011" spans="1:20" x14ac:dyDescent="0.25">
      <c r="A2011" t="s">
        <v>461</v>
      </c>
      <c r="B2011" t="str">
        <f>_xlfn.XLOOKUP(draft_picks[[#This Row],[draft_id]],drafts[id],drafts[title])</f>
        <v>The Beatles</v>
      </c>
      <c r="C2011" s="3">
        <v>2</v>
      </c>
      <c r="D2011">
        <f>IF(C2010&lt;draft_picks[[#This Row],[position]],1,IF(C2010&gt;draft_picks[[#This Row],[position]],D2010+1,IF(C2010=draft_picks[[#This Row],[position]],D2010+1)))</f>
        <v>6</v>
      </c>
      <c r="E2011" t="s">
        <v>4359</v>
      </c>
      <c r="F2011" t="str">
        <f>IF(ISBLANK(draft_picks[[#This Row],[movie_id]]),"",_xlfn.XLOOKUP(draft_picks[[#This Row],[movie_id]],drafts.movies[id],drafts.movies[movie_title]))</f>
        <v>A Hard Day's Night</v>
      </c>
      <c r="G2011" s="3" t="s">
        <v>899</v>
      </c>
      <c r="H2011" t="str">
        <f>IF(ISBLANK(draft_picks[[#This Row],[drafter_id]]),"",_xlfn.XLOOKUP(draft_picks[[#This Row],[drafter_id]],drafters[id],drafters[name]))</f>
        <v>John Bradley</v>
      </c>
      <c r="J2011" t="str">
        <f>IF(ISBLANK(draft_picks[[#This Row],[drafter_team_id]]),"",_xlfn.XLOOKUP(draft_picks[[#This Row],[drafter_team_id]],drafter_teams[id],drafter_teams[name]))</f>
        <v/>
      </c>
      <c r="K2011" s="3" t="s">
        <v>15484</v>
      </c>
      <c r="L2011" t="s">
        <v>789</v>
      </c>
      <c r="M2011" t="str">
        <f>IF(OR(ISBLANK(draft_picks[[#This Row],[veto_drafter_id]]),draft_picks[[#This Row],[veto_drafter_id]]=""),"",_xlfn.XLOOKUP(draft_picks[[#This Row],[veto_drafter_id]],drafters[id],drafters[name]))</f>
        <v>Bryan Cogman</v>
      </c>
      <c r="N2011" t="s">
        <v>15497</v>
      </c>
      <c r="O2011" t="str">
        <f>IF(OR(ISBLANK(draft_picks[[#This Row],[veto_drafter_team_id]]),draft_picks[[#This Row],[veto_drafter_team_id]]=""),"",_xlfn.XLOOKUP(draft_picks[[#This Row],[veto_drafter_team_id]],drafter_teams[id],drafter_teams[name]))</f>
        <v/>
      </c>
      <c r="Q2011" t="s">
        <v>15497</v>
      </c>
      <c r="R2011" t="str">
        <f>IF(OR(ISBLANK(draft_picks[[#This Row],[veto_override_drafter_id]]),draft_picks[[#This Row],[veto_override_drafter_id]]=""),"",_xlfn.XLOOKUP(draft_picks[[#This Row],[veto_override_drafter_id]],drafters[id],drafters[name]))</f>
        <v/>
      </c>
      <c r="S2011" t="s">
        <v>15497</v>
      </c>
      <c r="T2011" t="str">
        <f>IF(OR(ISBLANK(draft_picks[[#This Row],[veto_override_team_id]]),draft_picks[[#This Row],[veto_override_team_id]]=""),"",_xlfn.XLOOKUP(draft_picks[[#This Row],[veto_override_team_id]],drafter_teams[id],drafter_teams[name]))</f>
        <v/>
      </c>
    </row>
    <row r="2012" spans="1:20" x14ac:dyDescent="0.25">
      <c r="A2012" t="s">
        <v>461</v>
      </c>
      <c r="B2012" t="str">
        <f>_xlfn.XLOOKUP(draft_picks[[#This Row],[draft_id]],drafts[id],drafts[title])</f>
        <v>The Beatles</v>
      </c>
      <c r="C2012" s="3">
        <v>2</v>
      </c>
      <c r="D2012">
        <f>IF(C2011&lt;draft_picks[[#This Row],[position]],1,IF(C2011&gt;draft_picks[[#This Row],[position]],D2011+1,IF(C2011=draft_picks[[#This Row],[position]],D2011+1)))</f>
        <v>7</v>
      </c>
      <c r="E2012" t="s">
        <v>7393</v>
      </c>
      <c r="F2012" t="str">
        <f>IF(ISBLANK(draft_picks[[#This Row],[movie_id]]),"",_xlfn.XLOOKUP(draft_picks[[#This Row],[movie_id]],drafts.movies[id],drafts.movies[movie_title]))</f>
        <v>The Beatles: The First U.S. Visit</v>
      </c>
      <c r="G2012" s="3" t="s">
        <v>899</v>
      </c>
      <c r="H2012" t="str">
        <f>IF(ISBLANK(draft_picks[[#This Row],[drafter_id]]),"",_xlfn.XLOOKUP(draft_picks[[#This Row],[drafter_id]],drafters[id],drafters[name]))</f>
        <v>John Bradley</v>
      </c>
      <c r="J2012" t="str">
        <f>IF(ISBLANK(draft_picks[[#This Row],[drafter_team_id]]),"",_xlfn.XLOOKUP(draft_picks[[#This Row],[drafter_team_id]],drafter_teams[id],drafter_teams[name]))</f>
        <v/>
      </c>
      <c r="K2012" s="3" t="s">
        <v>15497</v>
      </c>
      <c r="L2012" t="s">
        <v>15497</v>
      </c>
      <c r="M2012" t="str">
        <f>IF(OR(ISBLANK(draft_picks[[#This Row],[veto_drafter_id]]),draft_picks[[#This Row],[veto_drafter_id]]=""),"",_xlfn.XLOOKUP(draft_picks[[#This Row],[veto_drafter_id]],drafters[id],drafters[name]))</f>
        <v/>
      </c>
      <c r="N2012" t="s">
        <v>15497</v>
      </c>
      <c r="O2012" t="str">
        <f>IF(OR(ISBLANK(draft_picks[[#This Row],[veto_drafter_team_id]]),draft_picks[[#This Row],[veto_drafter_team_id]]=""),"",_xlfn.XLOOKUP(draft_picks[[#This Row],[veto_drafter_team_id]],drafter_teams[id],drafter_teams[name]))</f>
        <v/>
      </c>
      <c r="Q2012" t="s">
        <v>15497</v>
      </c>
      <c r="R2012" t="str">
        <f>IF(OR(ISBLANK(draft_picks[[#This Row],[veto_override_drafter_id]]),draft_picks[[#This Row],[veto_override_drafter_id]]=""),"",_xlfn.XLOOKUP(draft_picks[[#This Row],[veto_override_drafter_id]],drafters[id],drafters[name]))</f>
        <v/>
      </c>
      <c r="S2012" t="s">
        <v>15497</v>
      </c>
      <c r="T2012" t="str">
        <f>IF(OR(ISBLANK(draft_picks[[#This Row],[veto_override_team_id]]),draft_picks[[#This Row],[veto_override_team_id]]=""),"",_xlfn.XLOOKUP(draft_picks[[#This Row],[veto_override_team_id]],drafter_teams[id],drafter_teams[name]))</f>
        <v/>
      </c>
    </row>
    <row r="2013" spans="1:20" x14ac:dyDescent="0.25">
      <c r="A2013" t="s">
        <v>461</v>
      </c>
      <c r="B2013" t="str">
        <f>_xlfn.XLOOKUP(draft_picks[[#This Row],[draft_id]],drafts[id],drafts[title])</f>
        <v>The Beatles</v>
      </c>
      <c r="C2013" s="3">
        <v>1</v>
      </c>
      <c r="D2013">
        <f>IF(C2012&lt;draft_picks[[#This Row],[position]],1,IF(C2012&gt;draft_picks[[#This Row],[position]],D2012+1,IF(C2012=draft_picks[[#This Row],[position]],D2012+1)))</f>
        <v>8</v>
      </c>
      <c r="E2013" t="s">
        <v>4359</v>
      </c>
      <c r="F2013" t="str">
        <f>IF(ISBLANK(draft_picks[[#This Row],[movie_id]]),"",_xlfn.XLOOKUP(draft_picks[[#This Row],[movie_id]],drafts.movies[id],drafts.movies[movie_title]))</f>
        <v>A Hard Day's Night</v>
      </c>
      <c r="G2013" s="3" t="s">
        <v>789</v>
      </c>
      <c r="H2013" t="str">
        <f>IF(ISBLANK(draft_picks[[#This Row],[drafter_id]]),"",_xlfn.XLOOKUP(draft_picks[[#This Row],[drafter_id]],drafters[id],drafters[name]))</f>
        <v>Bryan Cogman</v>
      </c>
      <c r="J2013" t="str">
        <f>IF(ISBLANK(draft_picks[[#This Row],[drafter_team_id]]),"",_xlfn.XLOOKUP(draft_picks[[#This Row],[drafter_team_id]],drafter_teams[id],drafter_teams[name]))</f>
        <v/>
      </c>
      <c r="K2013" s="3" t="s">
        <v>15497</v>
      </c>
      <c r="L2013" t="s">
        <v>15497</v>
      </c>
      <c r="M2013" t="str">
        <f>IF(OR(ISBLANK(draft_picks[[#This Row],[veto_drafter_id]]),draft_picks[[#This Row],[veto_drafter_id]]=""),"",_xlfn.XLOOKUP(draft_picks[[#This Row],[veto_drafter_id]],drafters[id],drafters[name]))</f>
        <v/>
      </c>
      <c r="N2013" t="s">
        <v>15497</v>
      </c>
      <c r="O2013" t="str">
        <f>IF(OR(ISBLANK(draft_picks[[#This Row],[veto_drafter_team_id]]),draft_picks[[#This Row],[veto_drafter_team_id]]=""),"",_xlfn.XLOOKUP(draft_picks[[#This Row],[veto_drafter_team_id]],drafter_teams[id],drafter_teams[name]))</f>
        <v/>
      </c>
      <c r="Q2013" t="s">
        <v>15497</v>
      </c>
      <c r="R2013" t="str">
        <f>IF(OR(ISBLANK(draft_picks[[#This Row],[veto_override_drafter_id]]),draft_picks[[#This Row],[veto_override_drafter_id]]=""),"",_xlfn.XLOOKUP(draft_picks[[#This Row],[veto_override_drafter_id]],drafters[id],drafters[name]))</f>
        <v/>
      </c>
      <c r="S2013" t="s">
        <v>15497</v>
      </c>
      <c r="T2013" t="str">
        <f>IF(OR(ISBLANK(draft_picks[[#This Row],[veto_override_team_id]]),draft_picks[[#This Row],[veto_override_team_id]]=""),"",_xlfn.XLOOKUP(draft_picks[[#This Row],[veto_override_team_id]],drafter_teams[id],drafter_teams[name]))</f>
        <v/>
      </c>
    </row>
    <row r="2014" spans="1:20" x14ac:dyDescent="0.25">
      <c r="A2014" t="s">
        <v>703</v>
      </c>
      <c r="B2014" t="str">
        <f>_xlfn.XLOOKUP(draft_picks[[#This Row],[draft_id]],drafts[id],drafts[title])</f>
        <v>Hallmark Christmas Mini-Mega</v>
      </c>
      <c r="C2014" s="3">
        <v>12</v>
      </c>
      <c r="D2014">
        <f>IF(C2013&lt;draft_picks[[#This Row],[position]],1,IF(C2013&gt;draft_picks[[#This Row],[position]],D2013+1,IF(C2013=draft_picks[[#This Row],[position]],D2013+1)))</f>
        <v>1</v>
      </c>
      <c r="E2014" t="s">
        <v>7354</v>
      </c>
      <c r="F2014" t="str">
        <f>IF(ISBLANK(draft_picks[[#This Row],[movie_id]]),"",_xlfn.XLOOKUP(draft_picks[[#This Row],[movie_id]],drafts.movies[id],drafts.movies[movie_title]))</f>
        <v>Two Turtle Doves</v>
      </c>
      <c r="G2014" s="3" t="s">
        <v>1005</v>
      </c>
      <c r="H2014" t="str">
        <f>IF(ISBLANK(draft_picks[[#This Row],[drafter_id]]),"",_xlfn.XLOOKUP(draft_picks[[#This Row],[drafter_id]],drafters[id],drafters[name]))</f>
        <v>Daniel Thompson</v>
      </c>
      <c r="J2014" t="str">
        <f>IF(ISBLANK(draft_picks[[#This Row],[drafter_team_id]]),"",_xlfn.XLOOKUP(draft_picks[[#This Row],[drafter_team_id]],drafter_teams[id],drafter_teams[name]))</f>
        <v/>
      </c>
      <c r="K2014" s="3" t="s">
        <v>15484</v>
      </c>
      <c r="L2014" t="s">
        <v>985</v>
      </c>
      <c r="M2014" t="str">
        <f>IF(OR(ISBLANK(draft_picks[[#This Row],[veto_drafter_id]]),draft_picks[[#This Row],[veto_drafter_id]]=""),"",_xlfn.XLOOKUP(draft_picks[[#This Row],[veto_drafter_id]],drafters[id],drafters[name]))</f>
        <v>Alonso Duralde</v>
      </c>
      <c r="N2014" t="s">
        <v>15497</v>
      </c>
      <c r="O2014" t="str">
        <f>IF(OR(ISBLANK(draft_picks[[#This Row],[veto_drafter_team_id]]),draft_picks[[#This Row],[veto_drafter_team_id]]=""),"",_xlfn.XLOOKUP(draft_picks[[#This Row],[veto_drafter_team_id]],drafter_teams[id],drafter_teams[name]))</f>
        <v/>
      </c>
      <c r="Q2014" t="s">
        <v>15497</v>
      </c>
      <c r="R2014" t="str">
        <f>IF(OR(ISBLANK(draft_picks[[#This Row],[veto_override_drafter_id]]),draft_picks[[#This Row],[veto_override_drafter_id]]=""),"",_xlfn.XLOOKUP(draft_picks[[#This Row],[veto_override_drafter_id]],drafters[id],drafters[name]))</f>
        <v/>
      </c>
      <c r="S2014" t="s">
        <v>15497</v>
      </c>
      <c r="T2014" t="str">
        <f>IF(OR(ISBLANK(draft_picks[[#This Row],[veto_override_team_id]]),draft_picks[[#This Row],[veto_override_team_id]]=""),"",_xlfn.XLOOKUP(draft_picks[[#This Row],[veto_override_team_id]],drafter_teams[id],drafter_teams[name]))</f>
        <v/>
      </c>
    </row>
    <row r="2015" spans="1:20" x14ac:dyDescent="0.25">
      <c r="A2015" t="s">
        <v>703</v>
      </c>
      <c r="B2015" t="str">
        <f>_xlfn.XLOOKUP(draft_picks[[#This Row],[draft_id]],drafts[id],drafts[title])</f>
        <v>Hallmark Christmas Mini-Mega</v>
      </c>
      <c r="C2015" s="3">
        <v>12</v>
      </c>
      <c r="D2015">
        <f>IF(C2014&lt;draft_picks[[#This Row],[position]],1,IF(C2014&gt;draft_picks[[#This Row],[position]],D2014+1,IF(C2014=draft_picks[[#This Row],[position]],D2014+1)))</f>
        <v>2</v>
      </c>
      <c r="E2015" t="s">
        <v>2700</v>
      </c>
      <c r="F2015" t="str">
        <f>IF(ISBLANK(draft_picks[[#This Row],[movie_id]]),"",_xlfn.XLOOKUP(draft_picks[[#This Row],[movie_id]],drafts.movies[id],drafts.movies[movie_title]))</f>
        <v>A Dickens of a Holiday!</v>
      </c>
      <c r="G2015" s="3" t="s">
        <v>1005</v>
      </c>
      <c r="H2015" t="str">
        <f>IF(ISBLANK(draft_picks[[#This Row],[drafter_id]]),"",_xlfn.XLOOKUP(draft_picks[[#This Row],[drafter_id]],drafters[id],drafters[name]))</f>
        <v>Daniel Thompson</v>
      </c>
      <c r="J2015" t="str">
        <f>IF(ISBLANK(draft_picks[[#This Row],[drafter_team_id]]),"",_xlfn.XLOOKUP(draft_picks[[#This Row],[drafter_team_id]],drafter_teams[id],drafter_teams[name]))</f>
        <v/>
      </c>
      <c r="K2015" s="3" t="s">
        <v>15497</v>
      </c>
      <c r="L2015" t="s">
        <v>15497</v>
      </c>
      <c r="M2015" t="str">
        <f>IF(OR(ISBLANK(draft_picks[[#This Row],[veto_drafter_id]]),draft_picks[[#This Row],[veto_drafter_id]]=""),"",_xlfn.XLOOKUP(draft_picks[[#This Row],[veto_drafter_id]],drafters[id],drafters[name]))</f>
        <v/>
      </c>
      <c r="N2015" t="s">
        <v>15497</v>
      </c>
      <c r="O2015" t="str">
        <f>IF(OR(ISBLANK(draft_picks[[#This Row],[veto_drafter_team_id]]),draft_picks[[#This Row],[veto_drafter_team_id]]=""),"",_xlfn.XLOOKUP(draft_picks[[#This Row],[veto_drafter_team_id]],drafter_teams[id],drafter_teams[name]))</f>
        <v/>
      </c>
      <c r="Q2015" t="s">
        <v>15497</v>
      </c>
      <c r="R2015" t="str">
        <f>IF(OR(ISBLANK(draft_picks[[#This Row],[veto_override_drafter_id]]),draft_picks[[#This Row],[veto_override_drafter_id]]=""),"",_xlfn.XLOOKUP(draft_picks[[#This Row],[veto_override_drafter_id]],drafters[id],drafters[name]))</f>
        <v/>
      </c>
      <c r="S2015" t="s">
        <v>15497</v>
      </c>
      <c r="T2015" t="str">
        <f>IF(OR(ISBLANK(draft_picks[[#This Row],[veto_override_team_id]]),draft_picks[[#This Row],[veto_override_team_id]]=""),"",_xlfn.XLOOKUP(draft_picks[[#This Row],[veto_override_team_id]],drafter_teams[id],drafter_teams[name]))</f>
        <v/>
      </c>
    </row>
    <row r="2016" spans="1:20" x14ac:dyDescent="0.25">
      <c r="A2016" t="s">
        <v>703</v>
      </c>
      <c r="B2016" t="str">
        <f>_xlfn.XLOOKUP(draft_picks[[#This Row],[draft_id]],drafts[id],drafts[title])</f>
        <v>Hallmark Christmas Mini-Mega</v>
      </c>
      <c r="C2016" s="3">
        <v>11</v>
      </c>
      <c r="D2016">
        <f>IF(C2015&lt;draft_picks[[#This Row],[position]],1,IF(C2015&gt;draft_picks[[#This Row],[position]],D2015+1,IF(C2015=draft_picks[[#This Row],[position]],D2015+1)))</f>
        <v>3</v>
      </c>
      <c r="E2016" t="s">
        <v>3337</v>
      </c>
      <c r="F2016" t="str">
        <f>IF(ISBLANK(draft_picks[[#This Row],[movie_id]]),"",_xlfn.XLOOKUP(draft_picks[[#This Row],[movie_id]],drafts.movies[id],drafts.movies[movie_title]))</f>
        <v>One Christmas Eve</v>
      </c>
      <c r="G2016" s="3" t="s">
        <v>985</v>
      </c>
      <c r="H2016" t="str">
        <f>IF(ISBLANK(draft_picks[[#This Row],[drafter_id]]),"",_xlfn.XLOOKUP(draft_picks[[#This Row],[drafter_id]],drafters[id],drafters[name]))</f>
        <v>Alonso Duralde</v>
      </c>
      <c r="J2016" t="str">
        <f>IF(ISBLANK(draft_picks[[#This Row],[drafter_team_id]]),"",_xlfn.XLOOKUP(draft_picks[[#This Row],[drafter_team_id]],drafter_teams[id],drafter_teams[name]))</f>
        <v/>
      </c>
      <c r="K2016" s="3" t="s">
        <v>15497</v>
      </c>
      <c r="L2016" t="s">
        <v>15497</v>
      </c>
      <c r="M2016" t="str">
        <f>IF(OR(ISBLANK(draft_picks[[#This Row],[veto_drafter_id]]),draft_picks[[#This Row],[veto_drafter_id]]=""),"",_xlfn.XLOOKUP(draft_picks[[#This Row],[veto_drafter_id]],drafters[id],drafters[name]))</f>
        <v/>
      </c>
      <c r="N2016" t="s">
        <v>15497</v>
      </c>
      <c r="O2016" t="str">
        <f>IF(OR(ISBLANK(draft_picks[[#This Row],[veto_drafter_team_id]]),draft_picks[[#This Row],[veto_drafter_team_id]]=""),"",_xlfn.XLOOKUP(draft_picks[[#This Row],[veto_drafter_team_id]],drafter_teams[id],drafter_teams[name]))</f>
        <v/>
      </c>
      <c r="Q2016" t="s">
        <v>15497</v>
      </c>
      <c r="R2016" t="str">
        <f>IF(OR(ISBLANK(draft_picks[[#This Row],[veto_override_drafter_id]]),draft_picks[[#This Row],[veto_override_drafter_id]]=""),"",_xlfn.XLOOKUP(draft_picks[[#This Row],[veto_override_drafter_id]],drafters[id],drafters[name]))</f>
        <v/>
      </c>
      <c r="S2016" t="s">
        <v>15497</v>
      </c>
      <c r="T2016" t="str">
        <f>IF(OR(ISBLANK(draft_picks[[#This Row],[veto_override_team_id]]),draft_picks[[#This Row],[veto_override_team_id]]=""),"",_xlfn.XLOOKUP(draft_picks[[#This Row],[veto_override_team_id]],drafter_teams[id],drafter_teams[name]))</f>
        <v/>
      </c>
    </row>
    <row r="2017" spans="1:20" x14ac:dyDescent="0.25">
      <c r="A2017" t="s">
        <v>703</v>
      </c>
      <c r="B2017" t="str">
        <f>_xlfn.XLOOKUP(draft_picks[[#This Row],[draft_id]],drafts[id],drafts[title])</f>
        <v>Hallmark Christmas Mini-Mega</v>
      </c>
      <c r="C2017" s="3">
        <v>10</v>
      </c>
      <c r="D2017">
        <f>IF(C2016&lt;draft_picks[[#This Row],[position]],1,IF(C2016&gt;draft_picks[[#This Row],[position]],D2016+1,IF(C2016=draft_picks[[#This Row],[position]],D2016+1)))</f>
        <v>4</v>
      </c>
      <c r="E2017" t="s">
        <v>7360</v>
      </c>
      <c r="F2017" t="str">
        <f>IF(ISBLANK(draft_picks[[#This Row],[movie_id]]),"",_xlfn.XLOOKUP(draft_picks[[#This Row],[movie_id]],drafts.movies[id],drafts.movies[movie_title]))</f>
        <v>Oh Christmas Tree!</v>
      </c>
      <c r="G2017" s="3" t="s">
        <v>1101</v>
      </c>
      <c r="H2017" t="str">
        <f>IF(ISBLANK(draft_picks[[#This Row],[drafter_id]]),"",_xlfn.XLOOKUP(draft_picks[[#This Row],[drafter_id]],drafters[id],drafters[name]))</f>
        <v>Rachel Wagner</v>
      </c>
      <c r="J2017" t="str">
        <f>IF(ISBLANK(draft_picks[[#This Row],[drafter_team_id]]),"",_xlfn.XLOOKUP(draft_picks[[#This Row],[drafter_team_id]],drafter_teams[id],drafter_teams[name]))</f>
        <v/>
      </c>
      <c r="K2017" s="3" t="s">
        <v>15497</v>
      </c>
      <c r="L2017" t="s">
        <v>15497</v>
      </c>
      <c r="M2017" t="str">
        <f>IF(OR(ISBLANK(draft_picks[[#This Row],[veto_drafter_id]]),draft_picks[[#This Row],[veto_drafter_id]]=""),"",_xlfn.XLOOKUP(draft_picks[[#This Row],[veto_drafter_id]],drafters[id],drafters[name]))</f>
        <v/>
      </c>
      <c r="N2017" t="s">
        <v>15497</v>
      </c>
      <c r="O2017" t="str">
        <f>IF(OR(ISBLANK(draft_picks[[#This Row],[veto_drafter_team_id]]),draft_picks[[#This Row],[veto_drafter_team_id]]=""),"",_xlfn.XLOOKUP(draft_picks[[#This Row],[veto_drafter_team_id]],drafter_teams[id],drafter_teams[name]))</f>
        <v/>
      </c>
      <c r="Q2017" t="s">
        <v>15497</v>
      </c>
      <c r="R2017" t="str">
        <f>IF(OR(ISBLANK(draft_picks[[#This Row],[veto_override_drafter_id]]),draft_picks[[#This Row],[veto_override_drafter_id]]=""),"",_xlfn.XLOOKUP(draft_picks[[#This Row],[veto_override_drafter_id]],drafters[id],drafters[name]))</f>
        <v/>
      </c>
      <c r="S2017" t="s">
        <v>15497</v>
      </c>
      <c r="T2017" t="str">
        <f>IF(OR(ISBLANK(draft_picks[[#This Row],[veto_override_team_id]]),draft_picks[[#This Row],[veto_override_team_id]]=""),"",_xlfn.XLOOKUP(draft_picks[[#This Row],[veto_override_team_id]],drafter_teams[id],drafter_teams[name]))</f>
        <v/>
      </c>
    </row>
    <row r="2018" spans="1:20" x14ac:dyDescent="0.25">
      <c r="A2018" t="s">
        <v>703</v>
      </c>
      <c r="B2018" t="str">
        <f>_xlfn.XLOOKUP(draft_picks[[#This Row],[draft_id]],drafts[id],drafts[title])</f>
        <v>Hallmark Christmas Mini-Mega</v>
      </c>
      <c r="C2018" s="3">
        <v>9</v>
      </c>
      <c r="D2018">
        <f>IF(C2017&lt;draft_picks[[#This Row],[position]],1,IF(C2017&gt;draft_picks[[#This Row],[position]],D2017+1,IF(C2017=draft_picks[[#This Row],[position]],D2017+1)))</f>
        <v>5</v>
      </c>
      <c r="E2018" t="s">
        <v>6531</v>
      </c>
      <c r="F2018" t="str">
        <f>IF(ISBLANK(draft_picks[[#This Row],[movie_id]]),"",_xlfn.XLOOKUP(draft_picks[[#This Row],[movie_id]],drafts.movies[id],drafts.movies[movie_title]))</f>
        <v>Hitched for the Holidays</v>
      </c>
      <c r="G2018" s="3" t="s">
        <v>1179</v>
      </c>
      <c r="H2018" t="str">
        <f>IF(ISBLANK(draft_picks[[#This Row],[drafter_id]]),"",_xlfn.XLOOKUP(draft_picks[[#This Row],[drafter_id]],drafters[id],drafters[name]))</f>
        <v>Dory Benford</v>
      </c>
      <c r="J2018" t="str">
        <f>IF(ISBLANK(draft_picks[[#This Row],[drafter_team_id]]),"",_xlfn.XLOOKUP(draft_picks[[#This Row],[drafter_team_id]],drafter_teams[id],drafter_teams[name]))</f>
        <v/>
      </c>
      <c r="K2018" s="3" t="s">
        <v>15484</v>
      </c>
      <c r="L2018" t="s">
        <v>1005</v>
      </c>
      <c r="M2018" t="str">
        <f>IF(OR(ISBLANK(draft_picks[[#This Row],[veto_drafter_id]]),draft_picks[[#This Row],[veto_drafter_id]]=""),"",_xlfn.XLOOKUP(draft_picks[[#This Row],[veto_drafter_id]],drafters[id],drafters[name]))</f>
        <v>Daniel Thompson</v>
      </c>
      <c r="N2018" t="s">
        <v>15497</v>
      </c>
      <c r="O2018" t="str">
        <f>IF(OR(ISBLANK(draft_picks[[#This Row],[veto_drafter_team_id]]),draft_picks[[#This Row],[veto_drafter_team_id]]=""),"",_xlfn.XLOOKUP(draft_picks[[#This Row],[veto_drafter_team_id]],drafter_teams[id],drafter_teams[name]))</f>
        <v/>
      </c>
      <c r="Q2018" t="s">
        <v>15497</v>
      </c>
      <c r="R2018" t="str">
        <f>IF(OR(ISBLANK(draft_picks[[#This Row],[veto_override_drafter_id]]),draft_picks[[#This Row],[veto_override_drafter_id]]=""),"",_xlfn.XLOOKUP(draft_picks[[#This Row],[veto_override_drafter_id]],drafters[id],drafters[name]))</f>
        <v/>
      </c>
      <c r="S2018" t="s">
        <v>15497</v>
      </c>
      <c r="T2018" t="str">
        <f>IF(OR(ISBLANK(draft_picks[[#This Row],[veto_override_team_id]]),draft_picks[[#This Row],[veto_override_team_id]]=""),"",_xlfn.XLOOKUP(draft_picks[[#This Row],[veto_override_team_id]],drafter_teams[id],drafter_teams[name]))</f>
        <v/>
      </c>
    </row>
    <row r="2019" spans="1:20" x14ac:dyDescent="0.25">
      <c r="A2019" t="s">
        <v>703</v>
      </c>
      <c r="B2019" t="str">
        <f>_xlfn.XLOOKUP(draft_picks[[#This Row],[draft_id]],drafts[id],drafts[title])</f>
        <v>Hallmark Christmas Mini-Mega</v>
      </c>
      <c r="C2019" s="3">
        <v>9</v>
      </c>
      <c r="D2019">
        <f>IF(C2018&lt;draft_picks[[#This Row],[position]],1,IF(C2018&gt;draft_picks[[#This Row],[position]],D2018+1,IF(C2018=draft_picks[[#This Row],[position]],D2018+1)))</f>
        <v>6</v>
      </c>
      <c r="E2019" t="s">
        <v>1670</v>
      </c>
      <c r="F2019" t="str">
        <f>IF(ISBLANK(draft_picks[[#This Row],[movie_id]]),"",_xlfn.XLOOKUP(draft_picks[[#This Row],[movie_id]],drafts.movies[id],drafts.movies[movie_title]))</f>
        <v>Christmas Getaway</v>
      </c>
      <c r="G2019" s="3" t="s">
        <v>1179</v>
      </c>
      <c r="H2019" t="str">
        <f>IF(ISBLANK(draft_picks[[#This Row],[drafter_id]]),"",_xlfn.XLOOKUP(draft_picks[[#This Row],[drafter_id]],drafters[id],drafters[name]))</f>
        <v>Dory Benford</v>
      </c>
      <c r="J2019" t="str">
        <f>IF(ISBLANK(draft_picks[[#This Row],[drafter_team_id]]),"",_xlfn.XLOOKUP(draft_picks[[#This Row],[drafter_team_id]],drafter_teams[id],drafter_teams[name]))</f>
        <v/>
      </c>
      <c r="K2019" s="3" t="s">
        <v>15497</v>
      </c>
      <c r="L2019" t="s">
        <v>15497</v>
      </c>
      <c r="M2019" t="str">
        <f>IF(OR(ISBLANK(draft_picks[[#This Row],[veto_drafter_id]]),draft_picks[[#This Row],[veto_drafter_id]]=""),"",_xlfn.XLOOKUP(draft_picks[[#This Row],[veto_drafter_id]],drafters[id],drafters[name]))</f>
        <v/>
      </c>
      <c r="N2019" t="s">
        <v>15497</v>
      </c>
      <c r="O2019" t="str">
        <f>IF(OR(ISBLANK(draft_picks[[#This Row],[veto_drafter_team_id]]),draft_picks[[#This Row],[veto_drafter_team_id]]=""),"",_xlfn.XLOOKUP(draft_picks[[#This Row],[veto_drafter_team_id]],drafter_teams[id],drafter_teams[name]))</f>
        <v/>
      </c>
      <c r="Q2019" t="s">
        <v>15497</v>
      </c>
      <c r="R2019" t="str">
        <f>IF(OR(ISBLANK(draft_picks[[#This Row],[veto_override_drafter_id]]),draft_picks[[#This Row],[veto_override_drafter_id]]=""),"",_xlfn.XLOOKUP(draft_picks[[#This Row],[veto_override_drafter_id]],drafters[id],drafters[name]))</f>
        <v/>
      </c>
      <c r="S2019" t="s">
        <v>15497</v>
      </c>
      <c r="T2019" t="str">
        <f>IF(OR(ISBLANK(draft_picks[[#This Row],[veto_override_team_id]]),draft_picks[[#This Row],[veto_override_team_id]]=""),"",_xlfn.XLOOKUP(draft_picks[[#This Row],[veto_override_team_id]],drafter_teams[id],drafter_teams[name]))</f>
        <v/>
      </c>
    </row>
    <row r="2020" spans="1:20" x14ac:dyDescent="0.25">
      <c r="A2020" t="s">
        <v>703</v>
      </c>
      <c r="B2020" t="str">
        <f>_xlfn.XLOOKUP(draft_picks[[#This Row],[draft_id]],drafts[id],drafts[title])</f>
        <v>Hallmark Christmas Mini-Mega</v>
      </c>
      <c r="C2020" s="3">
        <v>8</v>
      </c>
      <c r="D2020">
        <f>IF(C2019&lt;draft_picks[[#This Row],[position]],1,IF(C2019&gt;draft_picks[[#This Row],[position]],D2019+1,IF(C2019=draft_picks[[#This Row],[position]],D2019+1)))</f>
        <v>7</v>
      </c>
      <c r="E2020" t="s">
        <v>4524</v>
      </c>
      <c r="F2020" t="str">
        <f>IF(ISBLANK(draft_picks[[#This Row],[movie_id]]),"",_xlfn.XLOOKUP(draft_picks[[#This Row],[movie_id]],drafts.movies[id],drafts.movies[movie_title]))</f>
        <v>Crashing Through the Snow</v>
      </c>
      <c r="G2020" s="3" t="s">
        <v>1005</v>
      </c>
      <c r="H2020" t="str">
        <f>IF(ISBLANK(draft_picks[[#This Row],[drafter_id]]),"",_xlfn.XLOOKUP(draft_picks[[#This Row],[drafter_id]],drafters[id],drafters[name]))</f>
        <v>Daniel Thompson</v>
      </c>
      <c r="J2020" t="str">
        <f>IF(ISBLANK(draft_picks[[#This Row],[drafter_team_id]]),"",_xlfn.XLOOKUP(draft_picks[[#This Row],[drafter_team_id]],drafter_teams[id],drafter_teams[name]))</f>
        <v/>
      </c>
      <c r="K2020" s="3" t="s">
        <v>15497</v>
      </c>
      <c r="L2020" t="s">
        <v>15497</v>
      </c>
      <c r="M2020" t="str">
        <f>IF(OR(ISBLANK(draft_picks[[#This Row],[veto_drafter_id]]),draft_picks[[#This Row],[veto_drafter_id]]=""),"",_xlfn.XLOOKUP(draft_picks[[#This Row],[veto_drafter_id]],drafters[id],drafters[name]))</f>
        <v/>
      </c>
      <c r="N2020" t="s">
        <v>15497</v>
      </c>
      <c r="O2020" t="str">
        <f>IF(OR(ISBLANK(draft_picks[[#This Row],[veto_drafter_team_id]]),draft_picks[[#This Row],[veto_drafter_team_id]]=""),"",_xlfn.XLOOKUP(draft_picks[[#This Row],[veto_drafter_team_id]],drafter_teams[id],drafter_teams[name]))</f>
        <v/>
      </c>
      <c r="Q2020" t="s">
        <v>15497</v>
      </c>
      <c r="R2020" t="str">
        <f>IF(OR(ISBLANK(draft_picks[[#This Row],[veto_override_drafter_id]]),draft_picks[[#This Row],[veto_override_drafter_id]]=""),"",_xlfn.XLOOKUP(draft_picks[[#This Row],[veto_override_drafter_id]],drafters[id],drafters[name]))</f>
        <v/>
      </c>
      <c r="S2020" t="s">
        <v>15497</v>
      </c>
      <c r="T2020" t="str">
        <f>IF(OR(ISBLANK(draft_picks[[#This Row],[veto_override_team_id]]),draft_picks[[#This Row],[veto_override_team_id]]=""),"",_xlfn.XLOOKUP(draft_picks[[#This Row],[veto_override_team_id]],drafter_teams[id],drafter_teams[name]))</f>
        <v/>
      </c>
    </row>
    <row r="2021" spans="1:20" x14ac:dyDescent="0.25">
      <c r="A2021" t="s">
        <v>703</v>
      </c>
      <c r="B2021" t="str">
        <f>_xlfn.XLOOKUP(draft_picks[[#This Row],[draft_id]],drafts[id],drafts[title])</f>
        <v>Hallmark Christmas Mini-Mega</v>
      </c>
      <c r="C2021" s="3">
        <v>7</v>
      </c>
      <c r="D2021">
        <f>IF(C2020&lt;draft_picks[[#This Row],[position]],1,IF(C2020&gt;draft_picks[[#This Row],[position]],D2020+1,IF(C2020=draft_picks[[#This Row],[position]],D2020+1)))</f>
        <v>8</v>
      </c>
      <c r="E2021" t="s">
        <v>4812</v>
      </c>
      <c r="F2021" t="str">
        <f>IF(ISBLANK(draft_picks[[#This Row],[movie_id]]),"",_xlfn.XLOOKUP(draft_picks[[#This Row],[movie_id]],drafts.movies[id],drafts.movies[movie_title]))</f>
        <v>The Mistletoe Promise</v>
      </c>
      <c r="G2021" s="3" t="s">
        <v>985</v>
      </c>
      <c r="H2021" t="str">
        <f>IF(ISBLANK(draft_picks[[#This Row],[drafter_id]]),"",_xlfn.XLOOKUP(draft_picks[[#This Row],[drafter_id]],drafters[id],drafters[name]))</f>
        <v>Alonso Duralde</v>
      </c>
      <c r="J2021" t="str">
        <f>IF(ISBLANK(draft_picks[[#This Row],[drafter_team_id]]),"",_xlfn.XLOOKUP(draft_picks[[#This Row],[drafter_team_id]],drafter_teams[id],drafter_teams[name]))</f>
        <v/>
      </c>
      <c r="K2021" s="3" t="s">
        <v>15497</v>
      </c>
      <c r="L2021" t="s">
        <v>15497</v>
      </c>
      <c r="M2021" t="str">
        <f>IF(OR(ISBLANK(draft_picks[[#This Row],[veto_drafter_id]]),draft_picks[[#This Row],[veto_drafter_id]]=""),"",_xlfn.XLOOKUP(draft_picks[[#This Row],[veto_drafter_id]],drafters[id],drafters[name]))</f>
        <v/>
      </c>
      <c r="N2021" t="s">
        <v>15497</v>
      </c>
      <c r="O2021" t="str">
        <f>IF(OR(ISBLANK(draft_picks[[#This Row],[veto_drafter_team_id]]),draft_picks[[#This Row],[veto_drafter_team_id]]=""),"",_xlfn.XLOOKUP(draft_picks[[#This Row],[veto_drafter_team_id]],drafter_teams[id],drafter_teams[name]))</f>
        <v/>
      </c>
      <c r="Q2021" t="s">
        <v>15497</v>
      </c>
      <c r="R2021" t="str">
        <f>IF(OR(ISBLANK(draft_picks[[#This Row],[veto_override_drafter_id]]),draft_picks[[#This Row],[veto_override_drafter_id]]=""),"",_xlfn.XLOOKUP(draft_picks[[#This Row],[veto_override_drafter_id]],drafters[id],drafters[name]))</f>
        <v/>
      </c>
      <c r="S2021" t="s">
        <v>15497</v>
      </c>
      <c r="T2021" t="str">
        <f>IF(OR(ISBLANK(draft_picks[[#This Row],[veto_override_team_id]]),draft_picks[[#This Row],[veto_override_team_id]]=""),"",_xlfn.XLOOKUP(draft_picks[[#This Row],[veto_override_team_id]],drafter_teams[id],drafter_teams[name]))</f>
        <v/>
      </c>
    </row>
    <row r="2022" spans="1:20" x14ac:dyDescent="0.25">
      <c r="A2022" t="s">
        <v>703</v>
      </c>
      <c r="B2022" t="str">
        <f>_xlfn.XLOOKUP(draft_picks[[#This Row],[draft_id]],drafts[id],drafts[title])</f>
        <v>Hallmark Christmas Mini-Mega</v>
      </c>
      <c r="C2022" s="3">
        <v>6</v>
      </c>
      <c r="D2022">
        <f>IF(C2021&lt;draft_picks[[#This Row],[position]],1,IF(C2021&gt;draft_picks[[#This Row],[position]],D2021+1,IF(C2021=draft_picks[[#This Row],[position]],D2021+1)))</f>
        <v>9</v>
      </c>
      <c r="E2022" t="s">
        <v>1553</v>
      </c>
      <c r="F2022" t="str">
        <f>IF(ISBLANK(draft_picks[[#This Row],[movie_id]]),"",_xlfn.XLOOKUP(draft_picks[[#This Row],[movie_id]],drafts.movies[id],drafts.movies[movie_title]))</f>
        <v>Love at the Thanksgiving Day Parade</v>
      </c>
      <c r="G2022" s="3" t="s">
        <v>1101</v>
      </c>
      <c r="H2022" t="str">
        <f>IF(ISBLANK(draft_picks[[#This Row],[drafter_id]]),"",_xlfn.XLOOKUP(draft_picks[[#This Row],[drafter_id]],drafters[id],drafters[name]))</f>
        <v>Rachel Wagner</v>
      </c>
      <c r="J2022" t="str">
        <f>IF(ISBLANK(draft_picks[[#This Row],[drafter_team_id]]),"",_xlfn.XLOOKUP(draft_picks[[#This Row],[drafter_team_id]],drafter_teams[id],drafter_teams[name]))</f>
        <v/>
      </c>
      <c r="K2022" s="3" t="s">
        <v>15497</v>
      </c>
      <c r="L2022" t="s">
        <v>15497</v>
      </c>
      <c r="M2022" t="str">
        <f>IF(OR(ISBLANK(draft_picks[[#This Row],[veto_drafter_id]]),draft_picks[[#This Row],[veto_drafter_id]]=""),"",_xlfn.XLOOKUP(draft_picks[[#This Row],[veto_drafter_id]],drafters[id],drafters[name]))</f>
        <v/>
      </c>
      <c r="N2022" t="s">
        <v>15497</v>
      </c>
      <c r="O2022" t="str">
        <f>IF(OR(ISBLANK(draft_picks[[#This Row],[veto_drafter_team_id]]),draft_picks[[#This Row],[veto_drafter_team_id]]=""),"",_xlfn.XLOOKUP(draft_picks[[#This Row],[veto_drafter_team_id]],drafter_teams[id],drafter_teams[name]))</f>
        <v/>
      </c>
      <c r="Q2022" t="s">
        <v>15497</v>
      </c>
      <c r="R2022" t="str">
        <f>IF(OR(ISBLANK(draft_picks[[#This Row],[veto_override_drafter_id]]),draft_picks[[#This Row],[veto_override_drafter_id]]=""),"",_xlfn.XLOOKUP(draft_picks[[#This Row],[veto_override_drafter_id]],drafters[id],drafters[name]))</f>
        <v/>
      </c>
      <c r="S2022" t="s">
        <v>15497</v>
      </c>
      <c r="T2022" t="str">
        <f>IF(OR(ISBLANK(draft_picks[[#This Row],[veto_override_team_id]]),draft_picks[[#This Row],[veto_override_team_id]]=""),"",_xlfn.XLOOKUP(draft_picks[[#This Row],[veto_override_team_id]],drafter_teams[id],drafter_teams[name]))</f>
        <v/>
      </c>
    </row>
    <row r="2023" spans="1:20" x14ac:dyDescent="0.25">
      <c r="A2023" t="s">
        <v>703</v>
      </c>
      <c r="B2023" t="str">
        <f>_xlfn.XLOOKUP(draft_picks[[#This Row],[draft_id]],drafts[id],drafts[title])</f>
        <v>Hallmark Christmas Mini-Mega</v>
      </c>
      <c r="C2023" s="3">
        <v>5</v>
      </c>
      <c r="D2023">
        <f>IF(C2022&lt;draft_picks[[#This Row],[position]],1,IF(C2022&gt;draft_picks[[#This Row],[position]],D2022+1,IF(C2022=draft_picks[[#This Row],[position]],D2022+1)))</f>
        <v>10</v>
      </c>
      <c r="E2023" t="s">
        <v>8266</v>
      </c>
      <c r="F2023" t="str">
        <f>IF(ISBLANK(draft_picks[[#This Row],[movie_id]]),"",_xlfn.XLOOKUP(draft_picks[[#This Row],[movie_id]],drafts.movies[id],drafts.movies[movie_title]))</f>
        <v>Window Wonderland</v>
      </c>
      <c r="G2023" s="3" t="s">
        <v>1179</v>
      </c>
      <c r="H2023" t="str">
        <f>IF(ISBLANK(draft_picks[[#This Row],[drafter_id]]),"",_xlfn.XLOOKUP(draft_picks[[#This Row],[drafter_id]],drafters[id],drafters[name]))</f>
        <v>Dory Benford</v>
      </c>
      <c r="J2023" t="str">
        <f>IF(ISBLANK(draft_picks[[#This Row],[drafter_team_id]]),"",_xlfn.XLOOKUP(draft_picks[[#This Row],[drafter_team_id]],drafter_teams[id],drafter_teams[name]))</f>
        <v/>
      </c>
      <c r="K2023" s="3" t="s">
        <v>15497</v>
      </c>
      <c r="L2023" t="s">
        <v>15497</v>
      </c>
      <c r="M2023" t="str">
        <f>IF(OR(ISBLANK(draft_picks[[#This Row],[veto_drafter_id]]),draft_picks[[#This Row],[veto_drafter_id]]=""),"",_xlfn.XLOOKUP(draft_picks[[#This Row],[veto_drafter_id]],drafters[id],drafters[name]))</f>
        <v/>
      </c>
      <c r="N2023" t="s">
        <v>15497</v>
      </c>
      <c r="O2023" t="str">
        <f>IF(OR(ISBLANK(draft_picks[[#This Row],[veto_drafter_team_id]]),draft_picks[[#This Row],[veto_drafter_team_id]]=""),"",_xlfn.XLOOKUP(draft_picks[[#This Row],[veto_drafter_team_id]],drafter_teams[id],drafter_teams[name]))</f>
        <v/>
      </c>
      <c r="Q2023" t="s">
        <v>15497</v>
      </c>
      <c r="R2023" t="str">
        <f>IF(OR(ISBLANK(draft_picks[[#This Row],[veto_override_drafter_id]]),draft_picks[[#This Row],[veto_override_drafter_id]]=""),"",_xlfn.XLOOKUP(draft_picks[[#This Row],[veto_override_drafter_id]],drafters[id],drafters[name]))</f>
        <v/>
      </c>
      <c r="S2023" t="s">
        <v>15497</v>
      </c>
      <c r="T2023" t="str">
        <f>IF(OR(ISBLANK(draft_picks[[#This Row],[veto_override_team_id]]),draft_picks[[#This Row],[veto_override_team_id]]=""),"",_xlfn.XLOOKUP(draft_picks[[#This Row],[veto_override_team_id]],drafter_teams[id],drafter_teams[name]))</f>
        <v/>
      </c>
    </row>
    <row r="2024" spans="1:20" x14ac:dyDescent="0.25">
      <c r="A2024" t="s">
        <v>703</v>
      </c>
      <c r="B2024" t="str">
        <f>_xlfn.XLOOKUP(draft_picks[[#This Row],[draft_id]],drafts[id],drafts[title])</f>
        <v>Hallmark Christmas Mini-Mega</v>
      </c>
      <c r="C2024" s="3">
        <v>4</v>
      </c>
      <c r="D2024">
        <f>IF(C2023&lt;draft_picks[[#This Row],[position]],1,IF(C2023&gt;draft_picks[[#This Row],[position]],D2023+1,IF(C2023=draft_picks[[#This Row],[position]],D2023+1)))</f>
        <v>11</v>
      </c>
      <c r="E2024" t="s">
        <v>5301</v>
      </c>
      <c r="F2024" t="str">
        <f>IF(ISBLANK(draft_picks[[#This Row],[movie_id]]),"",_xlfn.XLOOKUP(draft_picks[[#This Row],[movie_id]],drafts.movies[id],drafts.movies[movie_title]))</f>
        <v>An Unexpected Christmas</v>
      </c>
      <c r="G2024" s="3" t="s">
        <v>1005</v>
      </c>
      <c r="H2024" t="str">
        <f>IF(ISBLANK(draft_picks[[#This Row],[drafter_id]]),"",_xlfn.XLOOKUP(draft_picks[[#This Row],[drafter_id]],drafters[id],drafters[name]))</f>
        <v>Daniel Thompson</v>
      </c>
      <c r="J2024" t="str">
        <f>IF(ISBLANK(draft_picks[[#This Row],[drafter_team_id]]),"",_xlfn.XLOOKUP(draft_picks[[#This Row],[drafter_team_id]],drafter_teams[id],drafter_teams[name]))</f>
        <v/>
      </c>
      <c r="K2024" s="3" t="s">
        <v>15484</v>
      </c>
      <c r="L2024" t="s">
        <v>1101</v>
      </c>
      <c r="M2024" t="str">
        <f>IF(OR(ISBLANK(draft_picks[[#This Row],[veto_drafter_id]]),draft_picks[[#This Row],[veto_drafter_id]]=""),"",_xlfn.XLOOKUP(draft_picks[[#This Row],[veto_drafter_id]],drafters[id],drafters[name]))</f>
        <v>Rachel Wagner</v>
      </c>
      <c r="N2024" t="s">
        <v>15497</v>
      </c>
      <c r="O2024" t="str">
        <f>IF(OR(ISBLANK(draft_picks[[#This Row],[veto_drafter_team_id]]),draft_picks[[#This Row],[veto_drafter_team_id]]=""),"",_xlfn.XLOOKUP(draft_picks[[#This Row],[veto_drafter_team_id]],drafter_teams[id],drafter_teams[name]))</f>
        <v/>
      </c>
      <c r="Q2024" t="s">
        <v>15497</v>
      </c>
      <c r="R2024" t="str">
        <f>IF(OR(ISBLANK(draft_picks[[#This Row],[veto_override_drafter_id]]),draft_picks[[#This Row],[veto_override_drafter_id]]=""),"",_xlfn.XLOOKUP(draft_picks[[#This Row],[veto_override_drafter_id]],drafters[id],drafters[name]))</f>
        <v/>
      </c>
      <c r="S2024" t="s">
        <v>15497</v>
      </c>
      <c r="T2024" t="str">
        <f>IF(OR(ISBLANK(draft_picks[[#This Row],[veto_override_team_id]]),draft_picks[[#This Row],[veto_override_team_id]]=""),"",_xlfn.XLOOKUP(draft_picks[[#This Row],[veto_override_team_id]],drafter_teams[id],drafter_teams[name]))</f>
        <v/>
      </c>
    </row>
    <row r="2025" spans="1:20" x14ac:dyDescent="0.25">
      <c r="A2025" t="s">
        <v>703</v>
      </c>
      <c r="B2025" t="str">
        <f>_xlfn.XLOOKUP(draft_picks[[#This Row],[draft_id]],drafts[id],drafts[title])</f>
        <v>Hallmark Christmas Mini-Mega</v>
      </c>
      <c r="C2025" s="3">
        <v>4</v>
      </c>
      <c r="D2025">
        <f>IF(C2024&lt;draft_picks[[#This Row],[position]],1,IF(C2024&gt;draft_picks[[#This Row],[position]],D2024+1,IF(C2024=draft_picks[[#This Row],[position]],D2024+1)))</f>
        <v>12</v>
      </c>
      <c r="E2025" t="s">
        <v>4488</v>
      </c>
      <c r="F2025" t="str">
        <f>IF(ISBLANK(draft_picks[[#This Row],[movie_id]]),"",_xlfn.XLOOKUP(draft_picks[[#This Row],[movie_id]],drafts.movies[id],drafts.movies[movie_title]))</f>
        <v>Deliver by Christmas</v>
      </c>
      <c r="G2025" s="3" t="s">
        <v>1005</v>
      </c>
      <c r="H2025" t="str">
        <f>IF(ISBLANK(draft_picks[[#This Row],[drafter_id]]),"",_xlfn.XLOOKUP(draft_picks[[#This Row],[drafter_id]],drafters[id],drafters[name]))</f>
        <v>Daniel Thompson</v>
      </c>
      <c r="J2025" t="str">
        <f>IF(ISBLANK(draft_picks[[#This Row],[drafter_team_id]]),"",_xlfn.XLOOKUP(draft_picks[[#This Row],[drafter_team_id]],drafter_teams[id],drafter_teams[name]))</f>
        <v/>
      </c>
      <c r="K2025" s="3" t="s">
        <v>15497</v>
      </c>
      <c r="L2025" t="s">
        <v>15497</v>
      </c>
      <c r="M2025" t="str">
        <f>IF(OR(ISBLANK(draft_picks[[#This Row],[veto_drafter_id]]),draft_picks[[#This Row],[veto_drafter_id]]=""),"",_xlfn.XLOOKUP(draft_picks[[#This Row],[veto_drafter_id]],drafters[id],drafters[name]))</f>
        <v/>
      </c>
      <c r="N2025" t="s">
        <v>15497</v>
      </c>
      <c r="O2025" t="str">
        <f>IF(OR(ISBLANK(draft_picks[[#This Row],[veto_drafter_team_id]]),draft_picks[[#This Row],[veto_drafter_team_id]]=""),"",_xlfn.XLOOKUP(draft_picks[[#This Row],[veto_drafter_team_id]],drafter_teams[id],drafter_teams[name]))</f>
        <v/>
      </c>
      <c r="Q2025" t="s">
        <v>15497</v>
      </c>
      <c r="R2025" t="str">
        <f>IF(OR(ISBLANK(draft_picks[[#This Row],[veto_override_drafter_id]]),draft_picks[[#This Row],[veto_override_drafter_id]]=""),"",_xlfn.XLOOKUP(draft_picks[[#This Row],[veto_override_drafter_id]],drafters[id],drafters[name]))</f>
        <v/>
      </c>
      <c r="S2025" t="s">
        <v>15497</v>
      </c>
      <c r="T2025" t="str">
        <f>IF(OR(ISBLANK(draft_picks[[#This Row],[veto_override_team_id]]),draft_picks[[#This Row],[veto_override_team_id]]=""),"",_xlfn.XLOOKUP(draft_picks[[#This Row],[veto_override_team_id]],drafter_teams[id],drafter_teams[name]))</f>
        <v/>
      </c>
    </row>
    <row r="2026" spans="1:20" x14ac:dyDescent="0.25">
      <c r="A2026" t="s">
        <v>703</v>
      </c>
      <c r="B2026" t="str">
        <f>_xlfn.XLOOKUP(draft_picks[[#This Row],[draft_id]],drafts[id],drafts[title])</f>
        <v>Hallmark Christmas Mini-Mega</v>
      </c>
      <c r="C2026" s="3">
        <v>3</v>
      </c>
      <c r="D2026">
        <f>IF(C2025&lt;draft_picks[[#This Row],[position]],1,IF(C2025&gt;draft_picks[[#This Row],[position]],D2025+1,IF(C2025=draft_picks[[#This Row],[position]],D2025+1)))</f>
        <v>13</v>
      </c>
      <c r="E2026" t="s">
        <v>7354</v>
      </c>
      <c r="F2026" t="str">
        <f>IF(ISBLANK(draft_picks[[#This Row],[movie_id]]),"",_xlfn.XLOOKUP(draft_picks[[#This Row],[movie_id]],drafts.movies[id],drafts.movies[movie_title]))</f>
        <v>Two Turtle Doves</v>
      </c>
      <c r="G2026" s="3" t="s">
        <v>985</v>
      </c>
      <c r="H2026" t="str">
        <f>IF(ISBLANK(draft_picks[[#This Row],[drafter_id]]),"",_xlfn.XLOOKUP(draft_picks[[#This Row],[drafter_id]],drafters[id],drafters[name]))</f>
        <v>Alonso Duralde</v>
      </c>
      <c r="J2026" t="str">
        <f>IF(ISBLANK(draft_picks[[#This Row],[drafter_team_id]]),"",_xlfn.XLOOKUP(draft_picks[[#This Row],[drafter_team_id]],drafter_teams[id],drafter_teams[name]))</f>
        <v/>
      </c>
      <c r="K2026" s="3" t="s">
        <v>15497</v>
      </c>
      <c r="L2026" t="s">
        <v>15497</v>
      </c>
      <c r="M2026" t="str">
        <f>IF(OR(ISBLANK(draft_picks[[#This Row],[veto_drafter_id]]),draft_picks[[#This Row],[veto_drafter_id]]=""),"",_xlfn.XLOOKUP(draft_picks[[#This Row],[veto_drafter_id]],drafters[id],drafters[name]))</f>
        <v/>
      </c>
      <c r="N2026" t="s">
        <v>15497</v>
      </c>
      <c r="O2026" t="str">
        <f>IF(OR(ISBLANK(draft_picks[[#This Row],[veto_drafter_team_id]]),draft_picks[[#This Row],[veto_drafter_team_id]]=""),"",_xlfn.XLOOKUP(draft_picks[[#This Row],[veto_drafter_team_id]],drafter_teams[id],drafter_teams[name]))</f>
        <v/>
      </c>
      <c r="Q2026" t="s">
        <v>15497</v>
      </c>
      <c r="R2026" t="str">
        <f>IF(OR(ISBLANK(draft_picks[[#This Row],[veto_override_drafter_id]]),draft_picks[[#This Row],[veto_override_drafter_id]]=""),"",_xlfn.XLOOKUP(draft_picks[[#This Row],[veto_override_drafter_id]],drafters[id],drafters[name]))</f>
        <v/>
      </c>
      <c r="S2026" t="s">
        <v>15497</v>
      </c>
      <c r="T2026" t="str">
        <f>IF(OR(ISBLANK(draft_picks[[#This Row],[veto_override_team_id]]),draft_picks[[#This Row],[veto_override_team_id]]=""),"",_xlfn.XLOOKUP(draft_picks[[#This Row],[veto_override_team_id]],drafter_teams[id],drafter_teams[name]))</f>
        <v/>
      </c>
    </row>
    <row r="2027" spans="1:20" x14ac:dyDescent="0.25">
      <c r="A2027" t="s">
        <v>703</v>
      </c>
      <c r="B2027" t="str">
        <f>_xlfn.XLOOKUP(draft_picks[[#This Row],[draft_id]],drafts[id],drafts[title])</f>
        <v>Hallmark Christmas Mini-Mega</v>
      </c>
      <c r="C2027" s="3">
        <v>2</v>
      </c>
      <c r="D2027">
        <f>IF(C2026&lt;draft_picks[[#This Row],[position]],1,IF(C2026&gt;draft_picks[[#This Row],[position]],D2026+1,IF(C2026=draft_picks[[#This Row],[position]],D2026+1)))</f>
        <v>14</v>
      </c>
      <c r="E2027" t="s">
        <v>4764</v>
      </c>
      <c r="F2027" t="str">
        <f>IF(ISBLANK(draft_picks[[#This Row],[movie_id]]),"",_xlfn.XLOOKUP(draft_picks[[#This Row],[movie_id]],drafts.movies[id],drafts.movies[movie_title]))</f>
        <v>Trading Christmas</v>
      </c>
      <c r="G2027" s="3" t="s">
        <v>1101</v>
      </c>
      <c r="H2027" t="str">
        <f>IF(ISBLANK(draft_picks[[#This Row],[drafter_id]]),"",_xlfn.XLOOKUP(draft_picks[[#This Row],[drafter_id]],drafters[id],drafters[name]))</f>
        <v>Rachel Wagner</v>
      </c>
      <c r="J2027" t="str">
        <f>IF(ISBLANK(draft_picks[[#This Row],[drafter_team_id]]),"",_xlfn.XLOOKUP(draft_picks[[#This Row],[drafter_team_id]],drafter_teams[id],drafter_teams[name]))</f>
        <v/>
      </c>
      <c r="K2027" s="3" t="s">
        <v>15497</v>
      </c>
      <c r="L2027" t="s">
        <v>15497</v>
      </c>
      <c r="M2027" t="str">
        <f>IF(OR(ISBLANK(draft_picks[[#This Row],[veto_drafter_id]]),draft_picks[[#This Row],[veto_drafter_id]]=""),"",_xlfn.XLOOKUP(draft_picks[[#This Row],[veto_drafter_id]],drafters[id],drafters[name]))</f>
        <v/>
      </c>
      <c r="N2027" t="s">
        <v>15497</v>
      </c>
      <c r="O2027" t="str">
        <f>IF(OR(ISBLANK(draft_picks[[#This Row],[veto_drafter_team_id]]),draft_picks[[#This Row],[veto_drafter_team_id]]=""),"",_xlfn.XLOOKUP(draft_picks[[#This Row],[veto_drafter_team_id]],drafter_teams[id],drafter_teams[name]))</f>
        <v/>
      </c>
      <c r="Q2027" t="s">
        <v>15497</v>
      </c>
      <c r="R2027" t="str">
        <f>IF(OR(ISBLANK(draft_picks[[#This Row],[veto_override_drafter_id]]),draft_picks[[#This Row],[veto_override_drafter_id]]=""),"",_xlfn.XLOOKUP(draft_picks[[#This Row],[veto_override_drafter_id]],drafters[id],drafters[name]))</f>
        <v/>
      </c>
      <c r="S2027" t="s">
        <v>15497</v>
      </c>
      <c r="T2027" t="str">
        <f>IF(OR(ISBLANK(draft_picks[[#This Row],[veto_override_team_id]]),draft_picks[[#This Row],[veto_override_team_id]]=""),"",_xlfn.XLOOKUP(draft_picks[[#This Row],[veto_override_team_id]],drafter_teams[id],drafter_teams[name]))</f>
        <v/>
      </c>
    </row>
    <row r="2028" spans="1:20" x14ac:dyDescent="0.25">
      <c r="A2028" t="s">
        <v>703</v>
      </c>
      <c r="B2028" t="str">
        <f>_xlfn.XLOOKUP(draft_picks[[#This Row],[draft_id]],drafts[id],drafts[title])</f>
        <v>Hallmark Christmas Mini-Mega</v>
      </c>
      <c r="C2028" s="3">
        <v>1</v>
      </c>
      <c r="D2028">
        <f>IF(C2027&lt;draft_picks[[#This Row],[position]],1,IF(C2027&gt;draft_picks[[#This Row],[position]],D2027+1,IF(C2027=draft_picks[[#This Row],[position]],D2027+1)))</f>
        <v>15</v>
      </c>
      <c r="E2028" t="s">
        <v>2003</v>
      </c>
      <c r="F2028" t="str">
        <f>IF(ISBLANK(draft_picks[[#This Row],[movie_id]]),"",_xlfn.XLOOKUP(draft_picks[[#This Row],[movie_id]],drafts.movies[id],drafts.movies[movie_title]))</f>
        <v>The Christmas Ornament</v>
      </c>
      <c r="G2028" s="3" t="s">
        <v>1179</v>
      </c>
      <c r="H2028" t="str">
        <f>IF(ISBLANK(draft_picks[[#This Row],[drafter_id]]),"",_xlfn.XLOOKUP(draft_picks[[#This Row],[drafter_id]],drafters[id],drafters[name]))</f>
        <v>Dory Benford</v>
      </c>
      <c r="J2028" t="str">
        <f>IF(ISBLANK(draft_picks[[#This Row],[drafter_team_id]]),"",_xlfn.XLOOKUP(draft_picks[[#This Row],[drafter_team_id]],drafter_teams[id],drafter_teams[name]))</f>
        <v/>
      </c>
      <c r="K2028" s="3" t="s">
        <v>15484</v>
      </c>
      <c r="L2028" t="s">
        <v>985</v>
      </c>
      <c r="M2028" t="str">
        <f>IF(OR(ISBLANK(draft_picks[[#This Row],[veto_drafter_id]]),draft_picks[[#This Row],[veto_drafter_id]]=""),"",_xlfn.XLOOKUP(draft_picks[[#This Row],[veto_drafter_id]],drafters[id],drafters[name]))</f>
        <v>Alonso Duralde</v>
      </c>
      <c r="N2028" t="s">
        <v>15497</v>
      </c>
      <c r="O2028" t="str">
        <f>IF(OR(ISBLANK(draft_picks[[#This Row],[veto_drafter_team_id]]),draft_picks[[#This Row],[veto_drafter_team_id]]=""),"",_xlfn.XLOOKUP(draft_picks[[#This Row],[veto_drafter_team_id]],drafter_teams[id],drafter_teams[name]))</f>
        <v/>
      </c>
      <c r="Q2028" t="s">
        <v>15497</v>
      </c>
      <c r="R2028" t="str">
        <f>IF(OR(ISBLANK(draft_picks[[#This Row],[veto_override_drafter_id]]),draft_picks[[#This Row],[veto_override_drafter_id]]=""),"",_xlfn.XLOOKUP(draft_picks[[#This Row],[veto_override_drafter_id]],drafters[id],drafters[name]))</f>
        <v/>
      </c>
      <c r="S2028" t="s">
        <v>15497</v>
      </c>
      <c r="T2028" t="str">
        <f>IF(OR(ISBLANK(draft_picks[[#This Row],[veto_override_team_id]]),draft_picks[[#This Row],[veto_override_team_id]]=""),"",_xlfn.XLOOKUP(draft_picks[[#This Row],[veto_override_team_id]],drafter_teams[id],drafter_teams[name]))</f>
        <v/>
      </c>
    </row>
    <row r="2029" spans="1:20" x14ac:dyDescent="0.25">
      <c r="A2029" t="s">
        <v>703</v>
      </c>
      <c r="B2029" t="str">
        <f>_xlfn.XLOOKUP(draft_picks[[#This Row],[draft_id]],drafts[id],drafts[title])</f>
        <v>Hallmark Christmas Mini-Mega</v>
      </c>
      <c r="C2029" s="3">
        <v>1</v>
      </c>
      <c r="D2029">
        <f>IF(C2028&lt;draft_picks[[#This Row],[position]],1,IF(C2028&gt;draft_picks[[#This Row],[position]],D2028+1,IF(C2028=draft_picks[[#This Row],[position]],D2028+1)))</f>
        <v>16</v>
      </c>
      <c r="E2029" t="s">
        <v>1715</v>
      </c>
      <c r="F2029" t="str">
        <f>IF(ISBLANK(draft_picks[[#This Row],[movie_id]]),"",_xlfn.XLOOKUP(draft_picks[[#This Row],[movie_id]],drafts.movies[id],drafts.movies[movie_title]))</f>
        <v>A Very Merry Mix-Up</v>
      </c>
      <c r="G2029" s="3" t="s">
        <v>1179</v>
      </c>
      <c r="H2029" t="str">
        <f>IF(ISBLANK(draft_picks[[#This Row],[drafter_id]]),"",_xlfn.XLOOKUP(draft_picks[[#This Row],[drafter_id]],drafters[id],drafters[name]))</f>
        <v>Dory Benford</v>
      </c>
      <c r="J2029" t="str">
        <f>IF(ISBLANK(draft_picks[[#This Row],[drafter_team_id]]),"",_xlfn.XLOOKUP(draft_picks[[#This Row],[drafter_team_id]],drafter_teams[id],drafter_teams[name]))</f>
        <v/>
      </c>
      <c r="K2029" s="3" t="s">
        <v>15484</v>
      </c>
      <c r="L2029" t="s">
        <v>1005</v>
      </c>
      <c r="M2029" t="str">
        <f>IF(OR(ISBLANK(draft_picks[[#This Row],[veto_drafter_id]]),draft_picks[[#This Row],[veto_drafter_id]]=""),"",_xlfn.XLOOKUP(draft_picks[[#This Row],[veto_drafter_id]],drafters[id],drafters[name]))</f>
        <v>Daniel Thompson</v>
      </c>
      <c r="N2029" t="s">
        <v>15497</v>
      </c>
      <c r="O2029" t="str">
        <f>IF(OR(ISBLANK(draft_picks[[#This Row],[veto_drafter_team_id]]),draft_picks[[#This Row],[veto_drafter_team_id]]=""),"",_xlfn.XLOOKUP(draft_picks[[#This Row],[veto_drafter_team_id]],drafter_teams[id],drafter_teams[name]))</f>
        <v/>
      </c>
      <c r="P2029" t="b">
        <v>1</v>
      </c>
      <c r="Q2029" t="s">
        <v>985</v>
      </c>
      <c r="R2029" t="str">
        <f>IF(OR(ISBLANK(draft_picks[[#This Row],[veto_override_drafter_id]]),draft_picks[[#This Row],[veto_override_drafter_id]]=""),"",_xlfn.XLOOKUP(draft_picks[[#This Row],[veto_override_drafter_id]],drafters[id],drafters[name]))</f>
        <v>Alonso Duralde</v>
      </c>
      <c r="S2029" t="s">
        <v>15497</v>
      </c>
      <c r="T2029" t="str">
        <f>IF(OR(ISBLANK(draft_picks[[#This Row],[veto_override_team_id]]),draft_picks[[#This Row],[veto_override_team_id]]=""),"",_xlfn.XLOOKUP(draft_picks[[#This Row],[veto_override_team_id]],drafter_teams[id],drafter_teams[name]))</f>
        <v/>
      </c>
    </row>
    <row r="2030" spans="1:20" x14ac:dyDescent="0.25">
      <c r="A2030" t="s">
        <v>169</v>
      </c>
      <c r="B2030" t="str">
        <f>_xlfn.XLOOKUP(draft_picks[[#This Row],[draft_id]],drafts[id],drafts[title])</f>
        <v>Agatha Christie</v>
      </c>
      <c r="C2030" s="3">
        <v>7</v>
      </c>
      <c r="D2030">
        <f>IF(C2029&lt;draft_picks[[#This Row],[position]],1,IF(C2029&gt;draft_picks[[#This Row],[position]],D2029+1,IF(C2029=draft_picks[[#This Row],[position]],D2029+1)))</f>
        <v>1</v>
      </c>
      <c r="E2030" t="s">
        <v>2126</v>
      </c>
      <c r="F2030" t="str">
        <f>IF(ISBLANK(draft_picks[[#This Row],[movie_id]]),"",_xlfn.XLOOKUP(draft_picks[[#This Row],[movie_id]],drafts.movies[id],drafts.movies[movie_title]))</f>
        <v>Ten Little Indians</v>
      </c>
      <c r="G2030" s="3" t="s">
        <v>789</v>
      </c>
      <c r="H2030" t="str">
        <f>IF(ISBLANK(draft_picks[[#This Row],[drafter_id]]),"",_xlfn.XLOOKUP(draft_picks[[#This Row],[drafter_id]],drafters[id],drafters[name]))</f>
        <v>Bryan Cogman</v>
      </c>
      <c r="J2030" t="str">
        <f>IF(ISBLANK(draft_picks[[#This Row],[drafter_team_id]]),"",_xlfn.XLOOKUP(draft_picks[[#This Row],[drafter_team_id]],drafter_teams[id],drafter_teams[name]))</f>
        <v/>
      </c>
      <c r="K2030" s="3" t="s">
        <v>15497</v>
      </c>
      <c r="L2030" t="s">
        <v>15497</v>
      </c>
      <c r="M2030" t="str">
        <f>IF(OR(ISBLANK(draft_picks[[#This Row],[veto_drafter_id]]),draft_picks[[#This Row],[veto_drafter_id]]=""),"",_xlfn.XLOOKUP(draft_picks[[#This Row],[veto_drafter_id]],drafters[id],drafters[name]))</f>
        <v/>
      </c>
      <c r="N2030" t="s">
        <v>15497</v>
      </c>
      <c r="O2030" t="str">
        <f>IF(OR(ISBLANK(draft_picks[[#This Row],[veto_drafter_team_id]]),draft_picks[[#This Row],[veto_drafter_team_id]]=""),"",_xlfn.XLOOKUP(draft_picks[[#This Row],[veto_drafter_team_id]],drafter_teams[id],drafter_teams[name]))</f>
        <v/>
      </c>
      <c r="Q2030" t="s">
        <v>15497</v>
      </c>
      <c r="R2030" t="str">
        <f>IF(OR(ISBLANK(draft_picks[[#This Row],[veto_override_drafter_id]]),draft_picks[[#This Row],[veto_override_drafter_id]]=""),"",_xlfn.XLOOKUP(draft_picks[[#This Row],[veto_override_drafter_id]],drafters[id],drafters[name]))</f>
        <v/>
      </c>
      <c r="S2030" t="s">
        <v>15497</v>
      </c>
      <c r="T2030" t="str">
        <f>IF(OR(ISBLANK(draft_picks[[#This Row],[veto_override_team_id]]),draft_picks[[#This Row],[veto_override_team_id]]=""),"",_xlfn.XLOOKUP(draft_picks[[#This Row],[veto_override_team_id]],drafter_teams[id],drafter_teams[name]))</f>
        <v/>
      </c>
    </row>
    <row r="2031" spans="1:20" x14ac:dyDescent="0.25">
      <c r="A2031" t="s">
        <v>169</v>
      </c>
      <c r="B2031" t="str">
        <f>_xlfn.XLOOKUP(draft_picks[[#This Row],[draft_id]],drafts[id],drafts[title])</f>
        <v>Agatha Christie</v>
      </c>
      <c r="C2031" s="3">
        <v>6</v>
      </c>
      <c r="D2031">
        <f>IF(C2030&lt;draft_picks[[#This Row],[position]],1,IF(C2030&gt;draft_picks[[#This Row],[position]],D2030+1,IF(C2030=draft_picks[[#This Row],[position]],D2030+1)))</f>
        <v>2</v>
      </c>
      <c r="E2031" t="s">
        <v>2922</v>
      </c>
      <c r="F2031" t="str">
        <f>IF(ISBLANK(draft_picks[[#This Row],[movie_id]]),"",_xlfn.XLOOKUP(draft_picks[[#This Row],[movie_id]],drafts.movies[id],drafts.movies[movie_title]))</f>
        <v>Murder She Said</v>
      </c>
      <c r="G2031" s="3" t="s">
        <v>789</v>
      </c>
      <c r="H2031" t="str">
        <f>IF(ISBLANK(draft_picks[[#This Row],[drafter_id]]),"",_xlfn.XLOOKUP(draft_picks[[#This Row],[drafter_id]],drafters[id],drafters[name]))</f>
        <v>Bryan Cogman</v>
      </c>
      <c r="J2031" t="str">
        <f>IF(ISBLANK(draft_picks[[#This Row],[drafter_team_id]]),"",_xlfn.XLOOKUP(draft_picks[[#This Row],[drafter_team_id]],drafter_teams[id],drafter_teams[name]))</f>
        <v/>
      </c>
      <c r="K2031" s="3" t="s">
        <v>15497</v>
      </c>
      <c r="L2031" t="s">
        <v>15497</v>
      </c>
      <c r="M2031" t="str">
        <f>IF(OR(ISBLANK(draft_picks[[#This Row],[veto_drafter_id]]),draft_picks[[#This Row],[veto_drafter_id]]=""),"",_xlfn.XLOOKUP(draft_picks[[#This Row],[veto_drafter_id]],drafters[id],drafters[name]))</f>
        <v/>
      </c>
      <c r="N2031" t="s">
        <v>15497</v>
      </c>
      <c r="O2031" t="str">
        <f>IF(OR(ISBLANK(draft_picks[[#This Row],[veto_drafter_team_id]]),draft_picks[[#This Row],[veto_drafter_team_id]]=""),"",_xlfn.XLOOKUP(draft_picks[[#This Row],[veto_drafter_team_id]],drafter_teams[id],drafter_teams[name]))</f>
        <v/>
      </c>
      <c r="Q2031" t="s">
        <v>15497</v>
      </c>
      <c r="R2031" t="str">
        <f>IF(OR(ISBLANK(draft_picks[[#This Row],[veto_override_drafter_id]]),draft_picks[[#This Row],[veto_override_drafter_id]]=""),"",_xlfn.XLOOKUP(draft_picks[[#This Row],[veto_override_drafter_id]],drafters[id],drafters[name]))</f>
        <v/>
      </c>
      <c r="S2031" t="s">
        <v>15497</v>
      </c>
      <c r="T2031" t="str">
        <f>IF(OR(ISBLANK(draft_picks[[#This Row],[veto_override_team_id]]),draft_picks[[#This Row],[veto_override_team_id]]=""),"",_xlfn.XLOOKUP(draft_picks[[#This Row],[veto_override_team_id]],drafter_teams[id],drafter_teams[name]))</f>
        <v/>
      </c>
    </row>
    <row r="2032" spans="1:20" x14ac:dyDescent="0.25">
      <c r="A2032" t="s">
        <v>169</v>
      </c>
      <c r="B2032" t="str">
        <f>_xlfn.XLOOKUP(draft_picks[[#This Row],[draft_id]],drafts[id],drafts[title])</f>
        <v>Agatha Christie</v>
      </c>
      <c r="C2032" s="3">
        <v>5</v>
      </c>
      <c r="D2032">
        <f>IF(C2031&lt;draft_picks[[#This Row],[position]],1,IF(C2031&gt;draft_picks[[#This Row],[position]],D2031+1,IF(C2031=draft_picks[[#This Row],[position]],D2031+1)))</f>
        <v>3</v>
      </c>
      <c r="E2032" t="s">
        <v>1880</v>
      </c>
      <c r="F2032" t="str">
        <f>IF(ISBLANK(draft_picks[[#This Row],[movie_id]]),"",_xlfn.XLOOKUP(draft_picks[[#This Row],[movie_id]],drafts.movies[id],drafts.movies[movie_title]))</f>
        <v>The Mirror Crack'd</v>
      </c>
      <c r="G2032" s="3" t="s">
        <v>883</v>
      </c>
      <c r="H2032" t="str">
        <f>IF(ISBLANK(draft_picks[[#This Row],[drafter_id]]),"",_xlfn.XLOOKUP(draft_picks[[#This Row],[drafter_id]],drafters[id],drafters[name]))</f>
        <v>Joanna Robinson</v>
      </c>
      <c r="J2032" t="str">
        <f>IF(ISBLANK(draft_picks[[#This Row],[drafter_team_id]]),"",_xlfn.XLOOKUP(draft_picks[[#This Row],[drafter_team_id]],drafter_teams[id],drafter_teams[name]))</f>
        <v/>
      </c>
      <c r="K2032" s="3" t="s">
        <v>15497</v>
      </c>
      <c r="L2032" t="s">
        <v>15497</v>
      </c>
      <c r="M2032" t="str">
        <f>IF(OR(ISBLANK(draft_picks[[#This Row],[veto_drafter_id]]),draft_picks[[#This Row],[veto_drafter_id]]=""),"",_xlfn.XLOOKUP(draft_picks[[#This Row],[veto_drafter_id]],drafters[id],drafters[name]))</f>
        <v/>
      </c>
      <c r="N2032" t="s">
        <v>15497</v>
      </c>
      <c r="O2032" t="str">
        <f>IF(OR(ISBLANK(draft_picks[[#This Row],[veto_drafter_team_id]]),draft_picks[[#This Row],[veto_drafter_team_id]]=""),"",_xlfn.XLOOKUP(draft_picks[[#This Row],[veto_drafter_team_id]],drafter_teams[id],drafter_teams[name]))</f>
        <v/>
      </c>
      <c r="Q2032" t="s">
        <v>15497</v>
      </c>
      <c r="R2032" t="str">
        <f>IF(OR(ISBLANK(draft_picks[[#This Row],[veto_override_drafter_id]]),draft_picks[[#This Row],[veto_override_drafter_id]]=""),"",_xlfn.XLOOKUP(draft_picks[[#This Row],[veto_override_drafter_id]],drafters[id],drafters[name]))</f>
        <v/>
      </c>
      <c r="S2032" t="s">
        <v>15497</v>
      </c>
      <c r="T2032" t="str">
        <f>IF(OR(ISBLANK(draft_picks[[#This Row],[veto_override_team_id]]),draft_picks[[#This Row],[veto_override_team_id]]=""),"",_xlfn.XLOOKUP(draft_picks[[#This Row],[veto_override_team_id]],drafter_teams[id],drafter_teams[name]))</f>
        <v/>
      </c>
    </row>
    <row r="2033" spans="1:20" x14ac:dyDescent="0.25">
      <c r="A2033" t="s">
        <v>169</v>
      </c>
      <c r="B2033" t="str">
        <f>_xlfn.XLOOKUP(draft_picks[[#This Row],[draft_id]],drafts[id],drafts[title])</f>
        <v>Agatha Christie</v>
      </c>
      <c r="C2033" s="3">
        <v>4</v>
      </c>
      <c r="D2033">
        <f>IF(C2032&lt;draft_picks[[#This Row],[position]],1,IF(C2032&gt;draft_picks[[#This Row],[position]],D2032+1,IF(C2032=draft_picks[[#This Row],[position]],D2032+1)))</f>
        <v>4</v>
      </c>
      <c r="E2033" t="s">
        <v>1487</v>
      </c>
      <c r="F2033" t="str">
        <f>IF(ISBLANK(draft_picks[[#This Row],[movie_id]]),"",_xlfn.XLOOKUP(draft_picks[[#This Row],[movie_id]],drafts.movies[id],drafts.movies[movie_title]))</f>
        <v>Endless Night</v>
      </c>
      <c r="G2033" s="3" t="s">
        <v>789</v>
      </c>
      <c r="H2033" t="str">
        <f>IF(ISBLANK(draft_picks[[#This Row],[drafter_id]]),"",_xlfn.XLOOKUP(draft_picks[[#This Row],[drafter_id]],drafters[id],drafters[name]))</f>
        <v>Bryan Cogman</v>
      </c>
      <c r="J2033" t="str">
        <f>IF(ISBLANK(draft_picks[[#This Row],[drafter_team_id]]),"",_xlfn.XLOOKUP(draft_picks[[#This Row],[drafter_team_id]],drafter_teams[id],drafter_teams[name]))</f>
        <v/>
      </c>
      <c r="K2033" s="3" t="s">
        <v>15497</v>
      </c>
      <c r="L2033" t="s">
        <v>15497</v>
      </c>
      <c r="M2033" t="str">
        <f>IF(OR(ISBLANK(draft_picks[[#This Row],[veto_drafter_id]]),draft_picks[[#This Row],[veto_drafter_id]]=""),"",_xlfn.XLOOKUP(draft_picks[[#This Row],[veto_drafter_id]],drafters[id],drafters[name]))</f>
        <v/>
      </c>
      <c r="N2033" t="s">
        <v>15497</v>
      </c>
      <c r="O2033" t="str">
        <f>IF(OR(ISBLANK(draft_picks[[#This Row],[veto_drafter_team_id]]),draft_picks[[#This Row],[veto_drafter_team_id]]=""),"",_xlfn.XLOOKUP(draft_picks[[#This Row],[veto_drafter_team_id]],drafter_teams[id],drafter_teams[name]))</f>
        <v/>
      </c>
      <c r="Q2033" t="s">
        <v>15497</v>
      </c>
      <c r="R2033" t="str">
        <f>IF(OR(ISBLANK(draft_picks[[#This Row],[veto_override_drafter_id]]),draft_picks[[#This Row],[veto_override_drafter_id]]=""),"",_xlfn.XLOOKUP(draft_picks[[#This Row],[veto_override_drafter_id]],drafters[id],drafters[name]))</f>
        <v/>
      </c>
      <c r="S2033" t="s">
        <v>15497</v>
      </c>
      <c r="T2033" t="str">
        <f>IF(OR(ISBLANK(draft_picks[[#This Row],[veto_override_team_id]]),draft_picks[[#This Row],[veto_override_team_id]]=""),"",_xlfn.XLOOKUP(draft_picks[[#This Row],[veto_override_team_id]],drafter_teams[id],drafter_teams[name]))</f>
        <v/>
      </c>
    </row>
    <row r="2034" spans="1:20" x14ac:dyDescent="0.25">
      <c r="A2034" t="s">
        <v>169</v>
      </c>
      <c r="B2034" t="str">
        <f>_xlfn.XLOOKUP(draft_picks[[#This Row],[draft_id]],drafts[id],drafts[title])</f>
        <v>Agatha Christie</v>
      </c>
      <c r="C2034" s="3">
        <v>3</v>
      </c>
      <c r="D2034">
        <f>IF(C2033&lt;draft_picks[[#This Row],[position]],1,IF(C2033&gt;draft_picks[[#This Row],[position]],D2033+1,IF(C2033=draft_picks[[#This Row],[position]],D2033+1)))</f>
        <v>5</v>
      </c>
      <c r="E2034" t="s">
        <v>5549</v>
      </c>
      <c r="F2034" t="str">
        <f>IF(ISBLANK(draft_picks[[#This Row],[movie_id]]),"",_xlfn.XLOOKUP(draft_picks[[#This Row],[movie_id]],drafts.movies[id],drafts.movies[movie_title]))</f>
        <v>Murder on the Orient Express</v>
      </c>
      <c r="G2034" s="3" t="s">
        <v>883</v>
      </c>
      <c r="H2034" t="str">
        <f>IF(ISBLANK(draft_picks[[#This Row],[drafter_id]]),"",_xlfn.XLOOKUP(draft_picks[[#This Row],[drafter_id]],drafters[id],drafters[name]))</f>
        <v>Joanna Robinson</v>
      </c>
      <c r="J2034" t="str">
        <f>IF(ISBLANK(draft_picks[[#This Row],[drafter_team_id]]),"",_xlfn.XLOOKUP(draft_picks[[#This Row],[drafter_team_id]],drafter_teams[id],drafter_teams[name]))</f>
        <v/>
      </c>
      <c r="K2034" s="3" t="s">
        <v>15497</v>
      </c>
      <c r="L2034" t="s">
        <v>15497</v>
      </c>
      <c r="M2034" t="str">
        <f>IF(OR(ISBLANK(draft_picks[[#This Row],[veto_drafter_id]]),draft_picks[[#This Row],[veto_drafter_id]]=""),"",_xlfn.XLOOKUP(draft_picks[[#This Row],[veto_drafter_id]],drafters[id],drafters[name]))</f>
        <v/>
      </c>
      <c r="N2034" t="s">
        <v>15497</v>
      </c>
      <c r="O2034" t="str">
        <f>IF(OR(ISBLANK(draft_picks[[#This Row],[veto_drafter_team_id]]),draft_picks[[#This Row],[veto_drafter_team_id]]=""),"",_xlfn.XLOOKUP(draft_picks[[#This Row],[veto_drafter_team_id]],drafter_teams[id],drafter_teams[name]))</f>
        <v/>
      </c>
      <c r="Q2034" t="s">
        <v>15497</v>
      </c>
      <c r="R2034" t="str">
        <f>IF(OR(ISBLANK(draft_picks[[#This Row],[veto_override_drafter_id]]),draft_picks[[#This Row],[veto_override_drafter_id]]=""),"",_xlfn.XLOOKUP(draft_picks[[#This Row],[veto_override_drafter_id]],drafters[id],drafters[name]))</f>
        <v/>
      </c>
      <c r="S2034" t="s">
        <v>15497</v>
      </c>
      <c r="T2034" t="str">
        <f>IF(OR(ISBLANK(draft_picks[[#This Row],[veto_override_team_id]]),draft_picks[[#This Row],[veto_override_team_id]]=""),"",_xlfn.XLOOKUP(draft_picks[[#This Row],[veto_override_team_id]],drafter_teams[id],drafter_teams[name]))</f>
        <v/>
      </c>
    </row>
    <row r="2035" spans="1:20" x14ac:dyDescent="0.25">
      <c r="A2035" t="s">
        <v>169</v>
      </c>
      <c r="B2035" t="str">
        <f>_xlfn.XLOOKUP(draft_picks[[#This Row],[draft_id]],drafts[id],drafts[title])</f>
        <v>Agatha Christie</v>
      </c>
      <c r="C2035" s="3">
        <v>2</v>
      </c>
      <c r="D2035">
        <f>IF(C2034&lt;draft_picks[[#This Row],[position]],1,IF(C2034&gt;draft_picks[[#This Row],[position]],D2034+1,IF(C2034=draft_picks[[#This Row],[position]],D2034+1)))</f>
        <v>6</v>
      </c>
      <c r="E2035" t="s">
        <v>4548</v>
      </c>
      <c r="F2035" t="str">
        <f>IF(ISBLANK(draft_picks[[#This Row],[movie_id]]),"",_xlfn.XLOOKUP(draft_picks[[#This Row],[movie_id]],drafts.movies[id],drafts.movies[movie_title]))</f>
        <v>Witness for the Prosecution</v>
      </c>
      <c r="G2035" s="3" t="s">
        <v>789</v>
      </c>
      <c r="H2035" t="str">
        <f>IF(ISBLANK(draft_picks[[#This Row],[drafter_id]]),"",_xlfn.XLOOKUP(draft_picks[[#This Row],[drafter_id]],drafters[id],drafters[name]))</f>
        <v>Bryan Cogman</v>
      </c>
      <c r="J2035" t="str">
        <f>IF(ISBLANK(draft_picks[[#This Row],[drafter_team_id]]),"",_xlfn.XLOOKUP(draft_picks[[#This Row],[drafter_team_id]],drafter_teams[id],drafter_teams[name]))</f>
        <v/>
      </c>
      <c r="K2035" s="3" t="s">
        <v>15497</v>
      </c>
      <c r="L2035" t="s">
        <v>15497</v>
      </c>
      <c r="M2035" t="str">
        <f>IF(OR(ISBLANK(draft_picks[[#This Row],[veto_drafter_id]]),draft_picks[[#This Row],[veto_drafter_id]]=""),"",_xlfn.XLOOKUP(draft_picks[[#This Row],[veto_drafter_id]],drafters[id],drafters[name]))</f>
        <v/>
      </c>
      <c r="N2035" t="s">
        <v>15497</v>
      </c>
      <c r="O2035" t="str">
        <f>IF(OR(ISBLANK(draft_picks[[#This Row],[veto_drafter_team_id]]),draft_picks[[#This Row],[veto_drafter_team_id]]=""),"",_xlfn.XLOOKUP(draft_picks[[#This Row],[veto_drafter_team_id]],drafter_teams[id],drafter_teams[name]))</f>
        <v/>
      </c>
      <c r="Q2035" t="s">
        <v>15497</v>
      </c>
      <c r="R2035" t="str">
        <f>IF(OR(ISBLANK(draft_picks[[#This Row],[veto_override_drafter_id]]),draft_picks[[#This Row],[veto_override_drafter_id]]=""),"",_xlfn.XLOOKUP(draft_picks[[#This Row],[veto_override_drafter_id]],drafters[id],drafters[name]))</f>
        <v/>
      </c>
      <c r="S2035" t="s">
        <v>15497</v>
      </c>
      <c r="T2035" t="str">
        <f>IF(OR(ISBLANK(draft_picks[[#This Row],[veto_override_team_id]]),draft_picks[[#This Row],[veto_override_team_id]]=""),"",_xlfn.XLOOKUP(draft_picks[[#This Row],[veto_override_team_id]],drafter_teams[id],drafter_teams[name]))</f>
        <v/>
      </c>
    </row>
    <row r="2036" spans="1:20" x14ac:dyDescent="0.25">
      <c r="A2036" t="s">
        <v>169</v>
      </c>
      <c r="B2036" t="str">
        <f>_xlfn.XLOOKUP(draft_picks[[#This Row],[draft_id]],drafts[id],drafts[title])</f>
        <v>Agatha Christie</v>
      </c>
      <c r="C2036" s="3">
        <v>1</v>
      </c>
      <c r="D2036">
        <f>IF(C2035&lt;draft_picks[[#This Row],[position]],1,IF(C2035&gt;draft_picks[[#This Row],[position]],D2035+1,IF(C2035=draft_picks[[#This Row],[position]],D2035+1)))</f>
        <v>7</v>
      </c>
      <c r="E2036" t="s">
        <v>1649</v>
      </c>
      <c r="F2036" t="str">
        <f>IF(ISBLANK(draft_picks[[#This Row],[movie_id]]),"",_xlfn.XLOOKUP(draft_picks[[#This Row],[movie_id]],drafts.movies[id],drafts.movies[movie_title]))</f>
        <v>Death on the Nile</v>
      </c>
      <c r="G2036" s="3" t="s">
        <v>883</v>
      </c>
      <c r="H2036" t="str">
        <f>IF(ISBLANK(draft_picks[[#This Row],[drafter_id]]),"",_xlfn.XLOOKUP(draft_picks[[#This Row],[drafter_id]],drafters[id],drafters[name]))</f>
        <v>Joanna Robinson</v>
      </c>
      <c r="J2036" t="str">
        <f>IF(ISBLANK(draft_picks[[#This Row],[drafter_team_id]]),"",_xlfn.XLOOKUP(draft_picks[[#This Row],[drafter_team_id]],drafter_teams[id],drafter_teams[name]))</f>
        <v/>
      </c>
      <c r="K2036" s="3" t="s">
        <v>15497</v>
      </c>
      <c r="L2036" t="s">
        <v>15497</v>
      </c>
      <c r="M2036" t="str">
        <f>IF(OR(ISBLANK(draft_picks[[#This Row],[veto_drafter_id]]),draft_picks[[#This Row],[veto_drafter_id]]=""),"",_xlfn.XLOOKUP(draft_picks[[#This Row],[veto_drafter_id]],drafters[id],drafters[name]))</f>
        <v/>
      </c>
      <c r="N2036" t="s">
        <v>15497</v>
      </c>
      <c r="O2036" t="str">
        <f>IF(OR(ISBLANK(draft_picks[[#This Row],[veto_drafter_team_id]]),draft_picks[[#This Row],[veto_drafter_team_id]]=""),"",_xlfn.XLOOKUP(draft_picks[[#This Row],[veto_drafter_team_id]],drafter_teams[id],drafter_teams[name]))</f>
        <v/>
      </c>
      <c r="Q2036" t="s">
        <v>15497</v>
      </c>
      <c r="R2036" t="str">
        <f>IF(OR(ISBLANK(draft_picks[[#This Row],[veto_override_drafter_id]]),draft_picks[[#This Row],[veto_override_drafter_id]]=""),"",_xlfn.XLOOKUP(draft_picks[[#This Row],[veto_override_drafter_id]],drafters[id],drafters[name]))</f>
        <v/>
      </c>
      <c r="S2036" t="s">
        <v>15497</v>
      </c>
      <c r="T2036" t="str">
        <f>IF(OR(ISBLANK(draft_picks[[#This Row],[veto_override_team_id]]),draft_picks[[#This Row],[veto_override_team_id]]=""),"",_xlfn.XLOOKUP(draft_picks[[#This Row],[veto_override_team_id]],drafter_teams[id],drafter_teams[name]))</f>
        <v/>
      </c>
    </row>
    <row r="2037" spans="1:20" x14ac:dyDescent="0.25">
      <c r="A2037" t="s">
        <v>625</v>
      </c>
      <c r="B2037" t="str">
        <f>_xlfn.XLOOKUP(draft_picks[[#This Row],[draft_id]],drafts[id],drafts[title])</f>
        <v>Denzel Washington Mini-Mega</v>
      </c>
      <c r="C2037" s="3">
        <v>11</v>
      </c>
      <c r="D2037">
        <f>IF(C2036&lt;draft_picks[[#This Row],[position]],1,IF(C2036&gt;draft_picks[[#This Row],[position]],D2036+1,IF(C2036=draft_picks[[#This Row],[position]],D2036+1)))</f>
        <v>1</v>
      </c>
      <c r="E2037" t="s">
        <v>2317</v>
      </c>
      <c r="F2037" t="str">
        <f>IF(ISBLANK(draft_picks[[#This Row],[movie_id]]),"",_xlfn.XLOOKUP(draft_picks[[#This Row],[movie_id]],drafts.movies[id],drafts.movies[movie_title]))</f>
        <v>Man on Fire</v>
      </c>
      <c r="G2037" s="3" t="s">
        <v>783</v>
      </c>
      <c r="H2037" t="str">
        <f>IF(ISBLANK(draft_picks[[#This Row],[drafter_id]]),"",_xlfn.XLOOKUP(draft_picks[[#This Row],[drafter_id]],drafters[id],drafters[name]))</f>
        <v>Kevin Avery</v>
      </c>
      <c r="J2037" t="str">
        <f>IF(ISBLANK(draft_picks[[#This Row],[drafter_team_id]]),"",_xlfn.XLOOKUP(draft_picks[[#This Row],[drafter_team_id]],drafter_teams[id],drafter_teams[name]))</f>
        <v/>
      </c>
      <c r="K2037" s="3" t="s">
        <v>15484</v>
      </c>
      <c r="L2037" t="s">
        <v>809</v>
      </c>
      <c r="M2037" t="str">
        <f>IF(OR(ISBLANK(draft_picks[[#This Row],[veto_drafter_id]]),draft_picks[[#This Row],[veto_drafter_id]]=""),"",_xlfn.XLOOKUP(draft_picks[[#This Row],[veto_drafter_id]],drafters[id],drafters[name]))</f>
        <v>Marc Bernardin</v>
      </c>
      <c r="N2037" t="s">
        <v>15497</v>
      </c>
      <c r="O2037" t="str">
        <f>IF(OR(ISBLANK(draft_picks[[#This Row],[veto_drafter_team_id]]),draft_picks[[#This Row],[veto_drafter_team_id]]=""),"",_xlfn.XLOOKUP(draft_picks[[#This Row],[veto_drafter_team_id]],drafter_teams[id],drafter_teams[name]))</f>
        <v/>
      </c>
      <c r="Q2037" t="s">
        <v>15497</v>
      </c>
      <c r="R2037" t="str">
        <f>IF(OR(ISBLANK(draft_picks[[#This Row],[veto_override_drafter_id]]),draft_picks[[#This Row],[veto_override_drafter_id]]=""),"",_xlfn.XLOOKUP(draft_picks[[#This Row],[veto_override_drafter_id]],drafters[id],drafters[name]))</f>
        <v/>
      </c>
      <c r="S2037" t="s">
        <v>15497</v>
      </c>
      <c r="T2037" t="str">
        <f>IF(OR(ISBLANK(draft_picks[[#This Row],[veto_override_team_id]]),draft_picks[[#This Row],[veto_override_team_id]]=""),"",_xlfn.XLOOKUP(draft_picks[[#This Row],[veto_override_team_id]],drafter_teams[id],drafter_teams[name]))</f>
        <v/>
      </c>
    </row>
    <row r="2038" spans="1:20" x14ac:dyDescent="0.25">
      <c r="A2038" t="s">
        <v>625</v>
      </c>
      <c r="B2038" t="str">
        <f>_xlfn.XLOOKUP(draft_picks[[#This Row],[draft_id]],drafts[id],drafts[title])</f>
        <v>Denzel Washington Mini-Mega</v>
      </c>
      <c r="C2038" s="3">
        <v>11</v>
      </c>
      <c r="D2038">
        <f>IF(C2037&lt;draft_picks[[#This Row],[position]],1,IF(C2037&gt;draft_picks[[#This Row],[position]],D2037+1,IF(C2037=draft_picks[[#This Row],[position]],D2037+1)))</f>
        <v>2</v>
      </c>
      <c r="E2038" t="s">
        <v>4452</v>
      </c>
      <c r="F2038" t="str">
        <f>IF(ISBLANK(draft_picks[[#This Row],[movie_id]]),"",_xlfn.XLOOKUP(draft_picks[[#This Row],[movie_id]],drafts.movies[id],drafts.movies[movie_title]))</f>
        <v>The Book of Eli</v>
      </c>
      <c r="G2038" s="3" t="s">
        <v>783</v>
      </c>
      <c r="H2038" t="str">
        <f>IF(ISBLANK(draft_picks[[#This Row],[drafter_id]]),"",_xlfn.XLOOKUP(draft_picks[[#This Row],[drafter_id]],drafters[id],drafters[name]))</f>
        <v>Kevin Avery</v>
      </c>
      <c r="J2038" t="str">
        <f>IF(ISBLANK(draft_picks[[#This Row],[drafter_team_id]]),"",_xlfn.XLOOKUP(draft_picks[[#This Row],[drafter_team_id]],drafter_teams[id],drafter_teams[name]))</f>
        <v/>
      </c>
      <c r="K2038" s="3" t="s">
        <v>15497</v>
      </c>
      <c r="L2038" t="s">
        <v>15497</v>
      </c>
      <c r="M2038" t="str">
        <f>IF(OR(ISBLANK(draft_picks[[#This Row],[veto_drafter_id]]),draft_picks[[#This Row],[veto_drafter_id]]=""),"",_xlfn.XLOOKUP(draft_picks[[#This Row],[veto_drafter_id]],drafters[id],drafters[name]))</f>
        <v/>
      </c>
      <c r="N2038" t="s">
        <v>15497</v>
      </c>
      <c r="O2038" t="str">
        <f>IF(OR(ISBLANK(draft_picks[[#This Row],[veto_drafter_team_id]]),draft_picks[[#This Row],[veto_drafter_team_id]]=""),"",_xlfn.XLOOKUP(draft_picks[[#This Row],[veto_drafter_team_id]],drafter_teams[id],drafter_teams[name]))</f>
        <v/>
      </c>
      <c r="Q2038" t="s">
        <v>15497</v>
      </c>
      <c r="R2038" t="str">
        <f>IF(OR(ISBLANK(draft_picks[[#This Row],[veto_override_drafter_id]]),draft_picks[[#This Row],[veto_override_drafter_id]]=""),"",_xlfn.XLOOKUP(draft_picks[[#This Row],[veto_override_drafter_id]],drafters[id],drafters[name]))</f>
        <v/>
      </c>
      <c r="S2038" t="s">
        <v>15497</v>
      </c>
      <c r="T2038" t="str">
        <f>IF(OR(ISBLANK(draft_picks[[#This Row],[veto_override_team_id]]),draft_picks[[#This Row],[veto_override_team_id]]=""),"",_xlfn.XLOOKUP(draft_picks[[#This Row],[veto_override_team_id]],drafter_teams[id],drafter_teams[name]))</f>
        <v/>
      </c>
    </row>
    <row r="2039" spans="1:20" x14ac:dyDescent="0.25">
      <c r="A2039" t="s">
        <v>625</v>
      </c>
      <c r="B2039" t="str">
        <f>_xlfn.XLOOKUP(draft_picks[[#This Row],[draft_id]],drafts[id],drafts[title])</f>
        <v>Denzel Washington Mini-Mega</v>
      </c>
      <c r="C2039" s="3">
        <v>10</v>
      </c>
      <c r="D2039">
        <f>IF(C2038&lt;draft_picks[[#This Row],[position]],1,IF(C2038&gt;draft_picks[[#This Row],[position]],D2038+1,IF(C2038=draft_picks[[#This Row],[position]],D2038+1)))</f>
        <v>3</v>
      </c>
      <c r="E2039" t="s">
        <v>1838</v>
      </c>
      <c r="F2039" t="str">
        <f>IF(ISBLANK(draft_picks[[#This Row],[movie_id]]),"",_xlfn.XLOOKUP(draft_picks[[#This Row],[movie_id]],drafts.movies[id],drafts.movies[movie_title]))</f>
        <v>Out of Time</v>
      </c>
      <c r="G2039" s="3" t="s">
        <v>783</v>
      </c>
      <c r="H2039" t="str">
        <f>IF(ISBLANK(draft_picks[[#This Row],[drafter_id]]),"",_xlfn.XLOOKUP(draft_picks[[#This Row],[drafter_id]],drafters[id],drafters[name]))</f>
        <v>Kevin Avery</v>
      </c>
      <c r="J2039" t="str">
        <f>IF(ISBLANK(draft_picks[[#This Row],[drafter_team_id]]),"",_xlfn.XLOOKUP(draft_picks[[#This Row],[drafter_team_id]],drafter_teams[id],drafter_teams[name]))</f>
        <v/>
      </c>
      <c r="K2039" s="3" t="s">
        <v>15497</v>
      </c>
      <c r="L2039" t="s">
        <v>15497</v>
      </c>
      <c r="M2039" t="str">
        <f>IF(OR(ISBLANK(draft_picks[[#This Row],[veto_drafter_id]]),draft_picks[[#This Row],[veto_drafter_id]]=""),"",_xlfn.XLOOKUP(draft_picks[[#This Row],[veto_drafter_id]],drafters[id],drafters[name]))</f>
        <v/>
      </c>
      <c r="N2039" t="s">
        <v>15497</v>
      </c>
      <c r="O2039" t="str">
        <f>IF(OR(ISBLANK(draft_picks[[#This Row],[veto_drafter_team_id]]),draft_picks[[#This Row],[veto_drafter_team_id]]=""),"",_xlfn.XLOOKUP(draft_picks[[#This Row],[veto_drafter_team_id]],drafter_teams[id],drafter_teams[name]))</f>
        <v/>
      </c>
      <c r="Q2039" t="s">
        <v>15497</v>
      </c>
      <c r="R2039" t="str">
        <f>IF(OR(ISBLANK(draft_picks[[#This Row],[veto_override_drafter_id]]),draft_picks[[#This Row],[veto_override_drafter_id]]=""),"",_xlfn.XLOOKUP(draft_picks[[#This Row],[veto_override_drafter_id]],drafters[id],drafters[name]))</f>
        <v/>
      </c>
      <c r="S2039" t="s">
        <v>15497</v>
      </c>
      <c r="T2039" t="str">
        <f>IF(OR(ISBLANK(draft_picks[[#This Row],[veto_override_team_id]]),draft_picks[[#This Row],[veto_override_team_id]]=""),"",_xlfn.XLOOKUP(draft_picks[[#This Row],[veto_override_team_id]],drafter_teams[id],drafter_teams[name]))</f>
        <v/>
      </c>
    </row>
    <row r="2040" spans="1:20" x14ac:dyDescent="0.25">
      <c r="A2040" t="s">
        <v>625</v>
      </c>
      <c r="B2040" t="str">
        <f>_xlfn.XLOOKUP(draft_picks[[#This Row],[draft_id]],drafts[id],drafts[title])</f>
        <v>Denzel Washington Mini-Mega</v>
      </c>
      <c r="C2040" s="3">
        <v>9</v>
      </c>
      <c r="D2040">
        <f>IF(C2039&lt;draft_picks[[#This Row],[position]],1,IF(C2039&gt;draft_picks[[#This Row],[position]],D2039+1,IF(C2039=draft_picks[[#This Row],[position]],D2039+1)))</f>
        <v>4</v>
      </c>
      <c r="E2040" t="s">
        <v>1413</v>
      </c>
      <c r="F2040" t="str">
        <f>IF(ISBLANK(draft_picks[[#This Row],[movie_id]]),"",_xlfn.XLOOKUP(draft_picks[[#This Row],[movie_id]],drafts.movies[id],drafts.movies[movie_title]))</f>
        <v>Mississippi Masala</v>
      </c>
      <c r="G2040" s="3" t="s">
        <v>809</v>
      </c>
      <c r="H2040" t="str">
        <f>IF(ISBLANK(draft_picks[[#This Row],[drafter_id]]),"",_xlfn.XLOOKUP(draft_picks[[#This Row],[drafter_id]],drafters[id],drafters[name]))</f>
        <v>Marc Bernardin</v>
      </c>
      <c r="J2040" t="str">
        <f>IF(ISBLANK(draft_picks[[#This Row],[drafter_team_id]]),"",_xlfn.XLOOKUP(draft_picks[[#This Row],[drafter_team_id]],drafter_teams[id],drafter_teams[name]))</f>
        <v/>
      </c>
      <c r="K2040" s="3" t="s">
        <v>15497</v>
      </c>
      <c r="L2040" t="s">
        <v>15497</v>
      </c>
      <c r="M2040" t="str">
        <f>IF(OR(ISBLANK(draft_picks[[#This Row],[veto_drafter_id]]),draft_picks[[#This Row],[veto_drafter_id]]=""),"",_xlfn.XLOOKUP(draft_picks[[#This Row],[veto_drafter_id]],drafters[id],drafters[name]))</f>
        <v/>
      </c>
      <c r="N2040" t="s">
        <v>15497</v>
      </c>
      <c r="O2040" t="str">
        <f>IF(OR(ISBLANK(draft_picks[[#This Row],[veto_drafter_team_id]]),draft_picks[[#This Row],[veto_drafter_team_id]]=""),"",_xlfn.XLOOKUP(draft_picks[[#This Row],[veto_drafter_team_id]],drafter_teams[id],drafter_teams[name]))</f>
        <v/>
      </c>
      <c r="Q2040" t="s">
        <v>15497</v>
      </c>
      <c r="R2040" t="str">
        <f>IF(OR(ISBLANK(draft_picks[[#This Row],[veto_override_drafter_id]]),draft_picks[[#This Row],[veto_override_drafter_id]]=""),"",_xlfn.XLOOKUP(draft_picks[[#This Row],[veto_override_drafter_id]],drafters[id],drafters[name]))</f>
        <v/>
      </c>
      <c r="S2040" t="s">
        <v>15497</v>
      </c>
      <c r="T2040" t="str">
        <f>IF(OR(ISBLANK(draft_picks[[#This Row],[veto_override_team_id]]),draft_picks[[#This Row],[veto_override_team_id]]=""),"",_xlfn.XLOOKUP(draft_picks[[#This Row],[veto_override_team_id]],drafter_teams[id],drafter_teams[name]))</f>
        <v/>
      </c>
    </row>
    <row r="2041" spans="1:20" x14ac:dyDescent="0.25">
      <c r="A2041" t="s">
        <v>625</v>
      </c>
      <c r="B2041" t="str">
        <f>_xlfn.XLOOKUP(draft_picks[[#This Row],[draft_id]],drafts[id],drafts[title])</f>
        <v>Denzel Washington Mini-Mega</v>
      </c>
      <c r="C2041" s="3">
        <v>8</v>
      </c>
      <c r="D2041">
        <f>IF(C2040&lt;draft_picks[[#This Row],[position]],1,IF(C2040&gt;draft_picks[[#This Row],[position]],D2040+1,IF(C2040=draft_picks[[#This Row],[position]],D2040+1)))</f>
        <v>5</v>
      </c>
      <c r="E2041" t="s">
        <v>4752</v>
      </c>
      <c r="F2041" t="str">
        <f>IF(ISBLANK(draft_picks[[#This Row],[movie_id]]),"",_xlfn.XLOOKUP(draft_picks[[#This Row],[movie_id]],drafts.movies[id],drafts.movies[movie_title]))</f>
        <v>Flight</v>
      </c>
      <c r="G2041" s="3" t="s">
        <v>809</v>
      </c>
      <c r="H2041" t="str">
        <f>IF(ISBLANK(draft_picks[[#This Row],[drafter_id]]),"",_xlfn.XLOOKUP(draft_picks[[#This Row],[drafter_id]],drafters[id],drafters[name]))</f>
        <v>Marc Bernardin</v>
      </c>
      <c r="J2041" t="str">
        <f>IF(ISBLANK(draft_picks[[#This Row],[drafter_team_id]]),"",_xlfn.XLOOKUP(draft_picks[[#This Row],[drafter_team_id]],drafter_teams[id],drafter_teams[name]))</f>
        <v/>
      </c>
      <c r="K2041" s="3" t="s">
        <v>15497</v>
      </c>
      <c r="L2041" t="s">
        <v>15497</v>
      </c>
      <c r="M2041" t="str">
        <f>IF(OR(ISBLANK(draft_picks[[#This Row],[veto_drafter_id]]),draft_picks[[#This Row],[veto_drafter_id]]=""),"",_xlfn.XLOOKUP(draft_picks[[#This Row],[veto_drafter_id]],drafters[id],drafters[name]))</f>
        <v/>
      </c>
      <c r="N2041" t="s">
        <v>15497</v>
      </c>
      <c r="O2041" t="str">
        <f>IF(OR(ISBLANK(draft_picks[[#This Row],[veto_drafter_team_id]]),draft_picks[[#This Row],[veto_drafter_team_id]]=""),"",_xlfn.XLOOKUP(draft_picks[[#This Row],[veto_drafter_team_id]],drafter_teams[id],drafter_teams[name]))</f>
        <v/>
      </c>
      <c r="Q2041" t="s">
        <v>15497</v>
      </c>
      <c r="R2041" t="str">
        <f>IF(OR(ISBLANK(draft_picks[[#This Row],[veto_override_drafter_id]]),draft_picks[[#This Row],[veto_override_drafter_id]]=""),"",_xlfn.XLOOKUP(draft_picks[[#This Row],[veto_override_drafter_id]],drafters[id],drafters[name]))</f>
        <v/>
      </c>
      <c r="S2041" t="s">
        <v>15497</v>
      </c>
      <c r="T2041" t="str">
        <f>IF(OR(ISBLANK(draft_picks[[#This Row],[veto_override_team_id]]),draft_picks[[#This Row],[veto_override_team_id]]=""),"",_xlfn.XLOOKUP(draft_picks[[#This Row],[veto_override_team_id]],drafter_teams[id],drafter_teams[name]))</f>
        <v/>
      </c>
    </row>
    <row r="2042" spans="1:20" x14ac:dyDescent="0.25">
      <c r="A2042" t="s">
        <v>625</v>
      </c>
      <c r="B2042" t="str">
        <f>_xlfn.XLOOKUP(draft_picks[[#This Row],[draft_id]],drafts[id],drafts[title])</f>
        <v>Denzel Washington Mini-Mega</v>
      </c>
      <c r="C2042" s="3">
        <v>7</v>
      </c>
      <c r="D2042">
        <f>IF(C2041&lt;draft_picks[[#This Row],[position]],1,IF(C2041&gt;draft_picks[[#This Row],[position]],D2041+1,IF(C2041=draft_picks[[#This Row],[position]],D2041+1)))</f>
        <v>6</v>
      </c>
      <c r="E2042" t="s">
        <v>6483</v>
      </c>
      <c r="F2042" t="str">
        <f>IF(ISBLANK(draft_picks[[#This Row],[movie_id]]),"",_xlfn.XLOOKUP(draft_picks[[#This Row],[movie_id]],drafts.movies[id],drafts.movies[movie_title]))</f>
        <v>American Gangster</v>
      </c>
      <c r="G2042" s="3" t="s">
        <v>1049</v>
      </c>
      <c r="H2042" t="str">
        <f>IF(ISBLANK(draft_picks[[#This Row],[drafter_id]]),"",_xlfn.XLOOKUP(draft_picks[[#This Row],[drafter_id]],drafters[id],drafters[name]))</f>
        <v>Jacqueline Coley</v>
      </c>
      <c r="J2042" t="str">
        <f>IF(ISBLANK(draft_picks[[#This Row],[drafter_team_id]]),"",_xlfn.XLOOKUP(draft_picks[[#This Row],[drafter_team_id]],drafter_teams[id],drafter_teams[name]))</f>
        <v/>
      </c>
      <c r="K2042" s="3" t="s">
        <v>15497</v>
      </c>
      <c r="L2042" t="s">
        <v>15497</v>
      </c>
      <c r="M2042" t="str">
        <f>IF(OR(ISBLANK(draft_picks[[#This Row],[veto_drafter_id]]),draft_picks[[#This Row],[veto_drafter_id]]=""),"",_xlfn.XLOOKUP(draft_picks[[#This Row],[veto_drafter_id]],drafters[id],drafters[name]))</f>
        <v/>
      </c>
      <c r="N2042" t="s">
        <v>15497</v>
      </c>
      <c r="O2042" t="str">
        <f>IF(OR(ISBLANK(draft_picks[[#This Row],[veto_drafter_team_id]]),draft_picks[[#This Row],[veto_drafter_team_id]]=""),"",_xlfn.XLOOKUP(draft_picks[[#This Row],[veto_drafter_team_id]],drafter_teams[id],drafter_teams[name]))</f>
        <v/>
      </c>
      <c r="Q2042" t="s">
        <v>15497</v>
      </c>
      <c r="R2042" t="str">
        <f>IF(OR(ISBLANK(draft_picks[[#This Row],[veto_override_drafter_id]]),draft_picks[[#This Row],[veto_override_drafter_id]]=""),"",_xlfn.XLOOKUP(draft_picks[[#This Row],[veto_override_drafter_id]],drafters[id],drafters[name]))</f>
        <v/>
      </c>
      <c r="S2042" t="s">
        <v>15497</v>
      </c>
      <c r="T2042" t="str">
        <f>IF(OR(ISBLANK(draft_picks[[#This Row],[veto_override_team_id]]),draft_picks[[#This Row],[veto_override_team_id]]=""),"",_xlfn.XLOOKUP(draft_picks[[#This Row],[veto_override_team_id]],drafter_teams[id],drafter_teams[name]))</f>
        <v/>
      </c>
    </row>
    <row r="2043" spans="1:20" x14ac:dyDescent="0.25">
      <c r="A2043" t="s">
        <v>625</v>
      </c>
      <c r="B2043" t="str">
        <f>_xlfn.XLOOKUP(draft_picks[[#This Row],[draft_id]],drafts[id],drafts[title])</f>
        <v>Denzel Washington Mini-Mega</v>
      </c>
      <c r="C2043" s="3">
        <v>6</v>
      </c>
      <c r="D2043">
        <f>IF(C2042&lt;draft_picks[[#This Row],[position]],1,IF(C2042&gt;draft_picks[[#This Row],[position]],D2042+1,IF(C2042=draft_picks[[#This Row],[position]],D2042+1)))</f>
        <v>7</v>
      </c>
      <c r="E2043" t="s">
        <v>5462</v>
      </c>
      <c r="F2043" t="str">
        <f>IF(ISBLANK(draft_picks[[#This Row],[movie_id]]),"",_xlfn.XLOOKUP(draft_picks[[#This Row],[movie_id]],drafts.movies[id],drafts.movies[movie_title]))</f>
        <v>Crimson Tide</v>
      </c>
      <c r="G2043" s="3" t="s">
        <v>783</v>
      </c>
      <c r="H2043" t="str">
        <f>IF(ISBLANK(draft_picks[[#This Row],[drafter_id]]),"",_xlfn.XLOOKUP(draft_picks[[#This Row],[drafter_id]],drafters[id],drafters[name]))</f>
        <v>Kevin Avery</v>
      </c>
      <c r="J2043" t="str">
        <f>IF(ISBLANK(draft_picks[[#This Row],[drafter_team_id]]),"",_xlfn.XLOOKUP(draft_picks[[#This Row],[drafter_team_id]],drafter_teams[id],drafter_teams[name]))</f>
        <v/>
      </c>
      <c r="K2043" s="3" t="s">
        <v>15497</v>
      </c>
      <c r="L2043" t="s">
        <v>15497</v>
      </c>
      <c r="M2043" t="str">
        <f>IF(OR(ISBLANK(draft_picks[[#This Row],[veto_drafter_id]]),draft_picks[[#This Row],[veto_drafter_id]]=""),"",_xlfn.XLOOKUP(draft_picks[[#This Row],[veto_drafter_id]],drafters[id],drafters[name]))</f>
        <v/>
      </c>
      <c r="N2043" t="s">
        <v>15497</v>
      </c>
      <c r="O2043" t="str">
        <f>IF(OR(ISBLANK(draft_picks[[#This Row],[veto_drafter_team_id]]),draft_picks[[#This Row],[veto_drafter_team_id]]=""),"",_xlfn.XLOOKUP(draft_picks[[#This Row],[veto_drafter_team_id]],drafter_teams[id],drafter_teams[name]))</f>
        <v/>
      </c>
      <c r="Q2043" t="s">
        <v>15497</v>
      </c>
      <c r="R2043" t="str">
        <f>IF(OR(ISBLANK(draft_picks[[#This Row],[veto_override_drafter_id]]),draft_picks[[#This Row],[veto_override_drafter_id]]=""),"",_xlfn.XLOOKUP(draft_picks[[#This Row],[veto_override_drafter_id]],drafters[id],drafters[name]))</f>
        <v/>
      </c>
      <c r="S2043" t="s">
        <v>15497</v>
      </c>
      <c r="T2043" t="str">
        <f>IF(OR(ISBLANK(draft_picks[[#This Row],[veto_override_team_id]]),draft_picks[[#This Row],[veto_override_team_id]]=""),"",_xlfn.XLOOKUP(draft_picks[[#This Row],[veto_override_team_id]],drafter_teams[id],drafter_teams[name]))</f>
        <v/>
      </c>
    </row>
    <row r="2044" spans="1:20" x14ac:dyDescent="0.25">
      <c r="A2044" t="s">
        <v>625</v>
      </c>
      <c r="B2044" t="str">
        <f>_xlfn.XLOOKUP(draft_picks[[#This Row],[draft_id]],drafts[id],drafts[title])</f>
        <v>Denzel Washington Mini-Mega</v>
      </c>
      <c r="C2044" s="3">
        <v>5</v>
      </c>
      <c r="D2044">
        <f>IF(C2043&lt;draft_picks[[#This Row],[position]],1,IF(C2043&gt;draft_picks[[#This Row],[position]],D2043+1,IF(C2043=draft_picks[[#This Row],[position]],D2043+1)))</f>
        <v>8</v>
      </c>
      <c r="E2044" t="s">
        <v>8089</v>
      </c>
      <c r="F2044" t="str">
        <f>IF(ISBLANK(draft_picks[[#This Row],[movie_id]]),"",_xlfn.XLOOKUP(draft_picks[[#This Row],[movie_id]],drafts.movies[id],drafts.movies[movie_title]))</f>
        <v>Devil in a Blue Dress</v>
      </c>
      <c r="G2044" s="3" t="s">
        <v>809</v>
      </c>
      <c r="H2044" t="str">
        <f>IF(ISBLANK(draft_picks[[#This Row],[drafter_id]]),"",_xlfn.XLOOKUP(draft_picks[[#This Row],[drafter_id]],drafters[id],drafters[name]))</f>
        <v>Marc Bernardin</v>
      </c>
      <c r="J2044" t="str">
        <f>IF(ISBLANK(draft_picks[[#This Row],[drafter_team_id]]),"",_xlfn.XLOOKUP(draft_picks[[#This Row],[drafter_team_id]],drafter_teams[id],drafter_teams[name]))</f>
        <v/>
      </c>
      <c r="K2044" s="3" t="s">
        <v>15497</v>
      </c>
      <c r="L2044" t="s">
        <v>15497</v>
      </c>
      <c r="M2044" t="str">
        <f>IF(OR(ISBLANK(draft_picks[[#This Row],[veto_drafter_id]]),draft_picks[[#This Row],[veto_drafter_id]]=""),"",_xlfn.XLOOKUP(draft_picks[[#This Row],[veto_drafter_id]],drafters[id],drafters[name]))</f>
        <v/>
      </c>
      <c r="N2044" t="s">
        <v>15497</v>
      </c>
      <c r="O2044" t="str">
        <f>IF(OR(ISBLANK(draft_picks[[#This Row],[veto_drafter_team_id]]),draft_picks[[#This Row],[veto_drafter_team_id]]=""),"",_xlfn.XLOOKUP(draft_picks[[#This Row],[veto_drafter_team_id]],drafter_teams[id],drafter_teams[name]))</f>
        <v/>
      </c>
      <c r="Q2044" t="s">
        <v>15497</v>
      </c>
      <c r="R2044" t="str">
        <f>IF(OR(ISBLANK(draft_picks[[#This Row],[veto_override_drafter_id]]),draft_picks[[#This Row],[veto_override_drafter_id]]=""),"",_xlfn.XLOOKUP(draft_picks[[#This Row],[veto_override_drafter_id]],drafters[id],drafters[name]))</f>
        <v/>
      </c>
      <c r="S2044" t="s">
        <v>15497</v>
      </c>
      <c r="T2044" t="str">
        <f>IF(OR(ISBLANK(draft_picks[[#This Row],[veto_override_team_id]]),draft_picks[[#This Row],[veto_override_team_id]]=""),"",_xlfn.XLOOKUP(draft_picks[[#This Row],[veto_override_team_id]],drafter_teams[id],drafter_teams[name]))</f>
        <v/>
      </c>
    </row>
    <row r="2045" spans="1:20" x14ac:dyDescent="0.25">
      <c r="A2045" t="s">
        <v>625</v>
      </c>
      <c r="B2045" t="str">
        <f>_xlfn.XLOOKUP(draft_picks[[#This Row],[draft_id]],drafts[id],drafts[title])</f>
        <v>Denzel Washington Mini-Mega</v>
      </c>
      <c r="C2045" s="3">
        <v>4</v>
      </c>
      <c r="D2045">
        <f>IF(C2044&lt;draft_picks[[#This Row],[position]],1,IF(C2044&gt;draft_picks[[#This Row],[position]],D2044+1,IF(C2044=draft_picks[[#This Row],[position]],D2044+1)))</f>
        <v>9</v>
      </c>
      <c r="E2045" t="s">
        <v>2317</v>
      </c>
      <c r="F2045" t="str">
        <f>IF(ISBLANK(draft_picks[[#This Row],[movie_id]]),"",_xlfn.XLOOKUP(draft_picks[[#This Row],[movie_id]],drafts.movies[id],drafts.movies[movie_title]))</f>
        <v>Man on Fire</v>
      </c>
      <c r="G2045" s="3" t="s">
        <v>1049</v>
      </c>
      <c r="H2045" t="str">
        <f>IF(ISBLANK(draft_picks[[#This Row],[drafter_id]]),"",_xlfn.XLOOKUP(draft_picks[[#This Row],[drafter_id]],drafters[id],drafters[name]))</f>
        <v>Jacqueline Coley</v>
      </c>
      <c r="J2045" t="str">
        <f>IF(ISBLANK(draft_picks[[#This Row],[drafter_team_id]]),"",_xlfn.XLOOKUP(draft_picks[[#This Row],[drafter_team_id]],drafter_teams[id],drafter_teams[name]))</f>
        <v/>
      </c>
      <c r="K2045" s="3" t="s">
        <v>15497</v>
      </c>
      <c r="L2045" t="s">
        <v>15497</v>
      </c>
      <c r="M2045" t="str">
        <f>IF(OR(ISBLANK(draft_picks[[#This Row],[veto_drafter_id]]),draft_picks[[#This Row],[veto_drafter_id]]=""),"",_xlfn.XLOOKUP(draft_picks[[#This Row],[veto_drafter_id]],drafters[id],drafters[name]))</f>
        <v/>
      </c>
      <c r="N2045" t="s">
        <v>15497</v>
      </c>
      <c r="O2045" t="str">
        <f>IF(OR(ISBLANK(draft_picks[[#This Row],[veto_drafter_team_id]]),draft_picks[[#This Row],[veto_drafter_team_id]]=""),"",_xlfn.XLOOKUP(draft_picks[[#This Row],[veto_drafter_team_id]],drafter_teams[id],drafter_teams[name]))</f>
        <v/>
      </c>
      <c r="Q2045" t="s">
        <v>15497</v>
      </c>
      <c r="R2045" t="str">
        <f>IF(OR(ISBLANK(draft_picks[[#This Row],[veto_override_drafter_id]]),draft_picks[[#This Row],[veto_override_drafter_id]]=""),"",_xlfn.XLOOKUP(draft_picks[[#This Row],[veto_override_drafter_id]],drafters[id],drafters[name]))</f>
        <v/>
      </c>
      <c r="S2045" t="s">
        <v>15497</v>
      </c>
      <c r="T2045" t="str">
        <f>IF(OR(ISBLANK(draft_picks[[#This Row],[veto_override_team_id]]),draft_picks[[#This Row],[veto_override_team_id]]=""),"",_xlfn.XLOOKUP(draft_picks[[#This Row],[veto_override_team_id]],drafter_teams[id],drafter_teams[name]))</f>
        <v/>
      </c>
    </row>
    <row r="2046" spans="1:20" x14ac:dyDescent="0.25">
      <c r="A2046" t="s">
        <v>625</v>
      </c>
      <c r="B2046" t="str">
        <f>_xlfn.XLOOKUP(draft_picks[[#This Row],[draft_id]],drafts[id],drafts[title])</f>
        <v>Denzel Washington Mini-Mega</v>
      </c>
      <c r="C2046" s="3">
        <v>3</v>
      </c>
      <c r="D2046">
        <f>IF(C2045&lt;draft_picks[[#This Row],[position]],1,IF(C2045&gt;draft_picks[[#This Row],[position]],D2045+1,IF(C2045=draft_picks[[#This Row],[position]],D2045+1)))</f>
        <v>10</v>
      </c>
      <c r="E2046" t="s">
        <v>2982</v>
      </c>
      <c r="F2046" t="str">
        <f>IF(ISBLANK(draft_picks[[#This Row],[movie_id]]),"",_xlfn.XLOOKUP(draft_picks[[#This Row],[movie_id]],drafts.movies[id],drafts.movies[movie_title]))</f>
        <v>Inside Man</v>
      </c>
      <c r="G2046" s="3" t="s">
        <v>783</v>
      </c>
      <c r="H2046" t="str">
        <f>IF(ISBLANK(draft_picks[[#This Row],[drafter_id]]),"",_xlfn.XLOOKUP(draft_picks[[#This Row],[drafter_id]],drafters[id],drafters[name]))</f>
        <v>Kevin Avery</v>
      </c>
      <c r="J2046" t="str">
        <f>IF(ISBLANK(draft_picks[[#This Row],[drafter_team_id]]),"",_xlfn.XLOOKUP(draft_picks[[#This Row],[drafter_team_id]],drafter_teams[id],drafter_teams[name]))</f>
        <v/>
      </c>
      <c r="K2046" s="3" t="s">
        <v>15484</v>
      </c>
      <c r="L2046" t="s">
        <v>1049</v>
      </c>
      <c r="M2046" t="str">
        <f>IF(OR(ISBLANK(draft_picks[[#This Row],[veto_drafter_id]]),draft_picks[[#This Row],[veto_drafter_id]]=""),"",_xlfn.XLOOKUP(draft_picks[[#This Row],[veto_drafter_id]],drafters[id],drafters[name]))</f>
        <v>Jacqueline Coley</v>
      </c>
      <c r="N2046" t="s">
        <v>15497</v>
      </c>
      <c r="O2046" t="str">
        <f>IF(OR(ISBLANK(draft_picks[[#This Row],[veto_drafter_team_id]]),draft_picks[[#This Row],[veto_drafter_team_id]]=""),"",_xlfn.XLOOKUP(draft_picks[[#This Row],[veto_drafter_team_id]],drafter_teams[id],drafter_teams[name]))</f>
        <v/>
      </c>
      <c r="Q2046" t="s">
        <v>15497</v>
      </c>
      <c r="R2046" t="str">
        <f>IF(OR(ISBLANK(draft_picks[[#This Row],[veto_override_drafter_id]]),draft_picks[[#This Row],[veto_override_drafter_id]]=""),"",_xlfn.XLOOKUP(draft_picks[[#This Row],[veto_override_drafter_id]],drafters[id],drafters[name]))</f>
        <v/>
      </c>
      <c r="S2046" t="s">
        <v>15497</v>
      </c>
      <c r="T2046" t="str">
        <f>IF(OR(ISBLANK(draft_picks[[#This Row],[veto_override_team_id]]),draft_picks[[#This Row],[veto_override_team_id]]=""),"",_xlfn.XLOOKUP(draft_picks[[#This Row],[veto_override_team_id]],drafter_teams[id],drafter_teams[name]))</f>
        <v/>
      </c>
    </row>
    <row r="2047" spans="1:20" x14ac:dyDescent="0.25">
      <c r="A2047" t="s">
        <v>625</v>
      </c>
      <c r="B2047" t="str">
        <f>_xlfn.XLOOKUP(draft_picks[[#This Row],[draft_id]],drafts[id],drafts[title])</f>
        <v>Denzel Washington Mini-Mega</v>
      </c>
      <c r="C2047" s="3">
        <v>3</v>
      </c>
      <c r="D2047">
        <f>IF(C2046&lt;draft_picks[[#This Row],[position]],1,IF(C2046&gt;draft_picks[[#This Row],[position]],D2046+1,IF(C2046=draft_picks[[#This Row],[position]],D2046+1)))</f>
        <v>11</v>
      </c>
      <c r="E2047" t="s">
        <v>7919</v>
      </c>
      <c r="F2047" t="str">
        <f>IF(ISBLANK(draft_picks[[#This Row],[movie_id]]),"",_xlfn.XLOOKUP(draft_picks[[#This Row],[movie_id]],drafts.movies[id],drafts.movies[movie_title]))</f>
        <v>Glory</v>
      </c>
      <c r="G2047" s="3" t="s">
        <v>783</v>
      </c>
      <c r="H2047" t="str">
        <f>IF(ISBLANK(draft_picks[[#This Row],[drafter_id]]),"",_xlfn.XLOOKUP(draft_picks[[#This Row],[drafter_id]],drafters[id],drafters[name]))</f>
        <v>Kevin Avery</v>
      </c>
      <c r="J2047" t="str">
        <f>IF(ISBLANK(draft_picks[[#This Row],[drafter_team_id]]),"",_xlfn.XLOOKUP(draft_picks[[#This Row],[drafter_team_id]],drafter_teams[id],drafter_teams[name]))</f>
        <v/>
      </c>
      <c r="K2047" s="3" t="s">
        <v>15497</v>
      </c>
      <c r="L2047" t="s">
        <v>15497</v>
      </c>
      <c r="M2047" t="str">
        <f>IF(OR(ISBLANK(draft_picks[[#This Row],[veto_drafter_id]]),draft_picks[[#This Row],[veto_drafter_id]]=""),"",_xlfn.XLOOKUP(draft_picks[[#This Row],[veto_drafter_id]],drafters[id],drafters[name]))</f>
        <v/>
      </c>
      <c r="N2047" t="s">
        <v>15497</v>
      </c>
      <c r="O2047" t="str">
        <f>IF(OR(ISBLANK(draft_picks[[#This Row],[veto_drafter_team_id]]),draft_picks[[#This Row],[veto_drafter_team_id]]=""),"",_xlfn.XLOOKUP(draft_picks[[#This Row],[veto_drafter_team_id]],drafter_teams[id],drafter_teams[name]))</f>
        <v/>
      </c>
      <c r="Q2047" t="s">
        <v>15497</v>
      </c>
      <c r="R2047" t="str">
        <f>IF(OR(ISBLANK(draft_picks[[#This Row],[veto_override_drafter_id]]),draft_picks[[#This Row],[veto_override_drafter_id]]=""),"",_xlfn.XLOOKUP(draft_picks[[#This Row],[veto_override_drafter_id]],drafters[id],drafters[name]))</f>
        <v/>
      </c>
      <c r="S2047" t="s">
        <v>15497</v>
      </c>
      <c r="T2047" t="str">
        <f>IF(OR(ISBLANK(draft_picks[[#This Row],[veto_override_team_id]]),draft_picks[[#This Row],[veto_override_team_id]]=""),"",_xlfn.XLOOKUP(draft_picks[[#This Row],[veto_override_team_id]],drafter_teams[id],drafter_teams[name]))</f>
        <v/>
      </c>
    </row>
    <row r="2048" spans="1:20" x14ac:dyDescent="0.25">
      <c r="A2048" t="s">
        <v>625</v>
      </c>
      <c r="B2048" t="str">
        <f>_xlfn.XLOOKUP(draft_picks[[#This Row],[draft_id]],drafts[id],drafts[title])</f>
        <v>Denzel Washington Mini-Mega</v>
      </c>
      <c r="C2048" s="3">
        <v>2</v>
      </c>
      <c r="D2048">
        <f>IF(C2047&lt;draft_picks[[#This Row],[position]],1,IF(C2047&gt;draft_picks[[#This Row],[position]],D2047+1,IF(C2047=draft_picks[[#This Row],[position]],D2047+1)))</f>
        <v>12</v>
      </c>
      <c r="E2048" t="s">
        <v>7501</v>
      </c>
      <c r="F2048" t="str">
        <f>IF(ISBLANK(draft_picks[[#This Row],[movie_id]]),"",_xlfn.XLOOKUP(draft_picks[[#This Row],[movie_id]],drafts.movies[id],drafts.movies[movie_title]))</f>
        <v>Fences</v>
      </c>
      <c r="G2048" s="3" t="s">
        <v>809</v>
      </c>
      <c r="H2048" t="str">
        <f>IF(ISBLANK(draft_picks[[#This Row],[drafter_id]]),"",_xlfn.XLOOKUP(draft_picks[[#This Row],[drafter_id]],drafters[id],drafters[name]))</f>
        <v>Marc Bernardin</v>
      </c>
      <c r="J2048" t="str">
        <f>IF(ISBLANK(draft_picks[[#This Row],[drafter_team_id]]),"",_xlfn.XLOOKUP(draft_picks[[#This Row],[drafter_team_id]],drafter_teams[id],drafter_teams[name]))</f>
        <v/>
      </c>
      <c r="K2048" s="3" t="s">
        <v>15497</v>
      </c>
      <c r="L2048" t="s">
        <v>15497</v>
      </c>
      <c r="M2048" t="str">
        <f>IF(OR(ISBLANK(draft_picks[[#This Row],[veto_drafter_id]]),draft_picks[[#This Row],[veto_drafter_id]]=""),"",_xlfn.XLOOKUP(draft_picks[[#This Row],[veto_drafter_id]],drafters[id],drafters[name]))</f>
        <v/>
      </c>
      <c r="N2048" t="s">
        <v>15497</v>
      </c>
      <c r="O2048" t="str">
        <f>IF(OR(ISBLANK(draft_picks[[#This Row],[veto_drafter_team_id]]),draft_picks[[#This Row],[veto_drafter_team_id]]=""),"",_xlfn.XLOOKUP(draft_picks[[#This Row],[veto_drafter_team_id]],drafter_teams[id],drafter_teams[name]))</f>
        <v/>
      </c>
      <c r="Q2048" t="s">
        <v>15497</v>
      </c>
      <c r="R2048" t="str">
        <f>IF(OR(ISBLANK(draft_picks[[#This Row],[veto_override_drafter_id]]),draft_picks[[#This Row],[veto_override_drafter_id]]=""),"",_xlfn.XLOOKUP(draft_picks[[#This Row],[veto_override_drafter_id]],drafters[id],drafters[name]))</f>
        <v/>
      </c>
      <c r="S2048" t="s">
        <v>15497</v>
      </c>
      <c r="T2048" t="str">
        <f>IF(OR(ISBLANK(draft_picks[[#This Row],[veto_override_team_id]]),draft_picks[[#This Row],[veto_override_team_id]]=""),"",_xlfn.XLOOKUP(draft_picks[[#This Row],[veto_override_team_id]],drafter_teams[id],drafter_teams[name]))</f>
        <v/>
      </c>
    </row>
    <row r="2049" spans="1:20" x14ac:dyDescent="0.25">
      <c r="A2049" t="s">
        <v>625</v>
      </c>
      <c r="B2049" t="str">
        <f>_xlfn.XLOOKUP(draft_picks[[#This Row],[draft_id]],drafts[id],drafts[title])</f>
        <v>Denzel Washington Mini-Mega</v>
      </c>
      <c r="C2049" s="3">
        <v>1</v>
      </c>
      <c r="D2049">
        <f>IF(C2048&lt;draft_picks[[#This Row],[position]],1,IF(C2048&gt;draft_picks[[#This Row],[position]],D2048+1,IF(C2048=draft_picks[[#This Row],[position]],D2048+1)))</f>
        <v>13</v>
      </c>
      <c r="E2049" t="s">
        <v>5432</v>
      </c>
      <c r="F2049" t="str">
        <f>IF(ISBLANK(draft_picks[[#This Row],[movie_id]]),"",_xlfn.XLOOKUP(draft_picks[[#This Row],[movie_id]],drafts.movies[id],drafts.movies[movie_title]))</f>
        <v>Malcolm X</v>
      </c>
      <c r="G2049" s="3" t="s">
        <v>1049</v>
      </c>
      <c r="H2049" t="str">
        <f>IF(ISBLANK(draft_picks[[#This Row],[drafter_id]]),"",_xlfn.XLOOKUP(draft_picks[[#This Row],[drafter_id]],drafters[id],drafters[name]))</f>
        <v>Jacqueline Coley</v>
      </c>
      <c r="J2049" t="str">
        <f>IF(ISBLANK(draft_picks[[#This Row],[drafter_team_id]]),"",_xlfn.XLOOKUP(draft_picks[[#This Row],[drafter_team_id]],drafter_teams[id],drafter_teams[name]))</f>
        <v/>
      </c>
      <c r="K2049" s="3" t="s">
        <v>15497</v>
      </c>
      <c r="L2049" t="s">
        <v>15497</v>
      </c>
      <c r="M2049" t="str">
        <f>IF(OR(ISBLANK(draft_picks[[#This Row],[veto_drafter_id]]),draft_picks[[#This Row],[veto_drafter_id]]=""),"",_xlfn.XLOOKUP(draft_picks[[#This Row],[veto_drafter_id]],drafters[id],drafters[name]))</f>
        <v/>
      </c>
      <c r="N2049" t="s">
        <v>15497</v>
      </c>
      <c r="O2049" t="str">
        <f>IF(OR(ISBLANK(draft_picks[[#This Row],[veto_drafter_team_id]]),draft_picks[[#This Row],[veto_drafter_team_id]]=""),"",_xlfn.XLOOKUP(draft_picks[[#This Row],[veto_drafter_team_id]],drafter_teams[id],drafter_teams[name]))</f>
        <v/>
      </c>
      <c r="Q2049" t="s">
        <v>15497</v>
      </c>
      <c r="R2049" t="str">
        <f>IF(OR(ISBLANK(draft_picks[[#This Row],[veto_override_drafter_id]]),draft_picks[[#This Row],[veto_override_drafter_id]]=""),"",_xlfn.XLOOKUP(draft_picks[[#This Row],[veto_override_drafter_id]],drafters[id],drafters[name]))</f>
        <v/>
      </c>
      <c r="S2049" t="s">
        <v>15497</v>
      </c>
      <c r="T2049" t="str">
        <f>IF(OR(ISBLANK(draft_picks[[#This Row],[veto_override_team_id]]),draft_picks[[#This Row],[veto_override_team_id]]=""),"",_xlfn.XLOOKUP(draft_picks[[#This Row],[veto_override_team_id]],drafter_teams[id],drafter_teams[name]))</f>
        <v/>
      </c>
    </row>
    <row r="2050" spans="1:20" x14ac:dyDescent="0.25">
      <c r="A2050" t="s">
        <v>731</v>
      </c>
      <c r="B2050" t="str">
        <f>_xlfn.XLOOKUP(draft_picks[[#This Row],[draft_id]],drafts[id],drafts[title])</f>
        <v>Directors' Final Films</v>
      </c>
      <c r="C2050" s="3">
        <v>7</v>
      </c>
      <c r="D2050">
        <f>IF(C2049&lt;draft_picks[[#This Row],[position]],1,IF(C2049&gt;draft_picks[[#This Row],[position]],D2049+1,IF(C2049=draft_picks[[#This Row],[position]],D2049+1)))</f>
        <v>1</v>
      </c>
      <c r="E2050" t="s">
        <v>2045</v>
      </c>
      <c r="F2050" t="str">
        <f>IF(ISBLANK(draft_picks[[#This Row],[movie_id]]),"",_xlfn.XLOOKUP(draft_picks[[#This Row],[movie_id]],drafts.movies[id],drafts.movies[movie_title]))</f>
        <v>First Comes Courage</v>
      </c>
      <c r="G2050" s="3" t="s">
        <v>951</v>
      </c>
      <c r="H2050" t="str">
        <f>IF(ISBLANK(draft_picks[[#This Row],[drafter_id]]),"",_xlfn.XLOOKUP(draft_picks[[#This Row],[drafter_id]],drafters[id],drafters[name]))</f>
        <v>Maureen Lee Lenker</v>
      </c>
      <c r="J2050" t="str">
        <f>IF(ISBLANK(draft_picks[[#This Row],[drafter_team_id]]),"",_xlfn.XLOOKUP(draft_picks[[#This Row],[drafter_team_id]],drafter_teams[id],drafter_teams[name]))</f>
        <v/>
      </c>
      <c r="K2050" s="3" t="s">
        <v>15497</v>
      </c>
      <c r="L2050" t="s">
        <v>15497</v>
      </c>
      <c r="M2050" t="str">
        <f>IF(OR(ISBLANK(draft_picks[[#This Row],[veto_drafter_id]]),draft_picks[[#This Row],[veto_drafter_id]]=""),"",_xlfn.XLOOKUP(draft_picks[[#This Row],[veto_drafter_id]],drafters[id],drafters[name]))</f>
        <v/>
      </c>
      <c r="N2050" t="s">
        <v>15497</v>
      </c>
      <c r="O2050" t="str">
        <f>IF(OR(ISBLANK(draft_picks[[#This Row],[veto_drafter_team_id]]),draft_picks[[#This Row],[veto_drafter_team_id]]=""),"",_xlfn.XLOOKUP(draft_picks[[#This Row],[veto_drafter_team_id]],drafter_teams[id],drafter_teams[name]))</f>
        <v/>
      </c>
      <c r="Q2050" t="s">
        <v>15497</v>
      </c>
      <c r="R2050" t="str">
        <f>IF(OR(ISBLANK(draft_picks[[#This Row],[veto_override_drafter_id]]),draft_picks[[#This Row],[veto_override_drafter_id]]=""),"",_xlfn.XLOOKUP(draft_picks[[#This Row],[veto_override_drafter_id]],drafters[id],drafters[name]))</f>
        <v/>
      </c>
      <c r="S2050" t="s">
        <v>15497</v>
      </c>
      <c r="T2050" t="str">
        <f>IF(OR(ISBLANK(draft_picks[[#This Row],[veto_override_team_id]]),draft_picks[[#This Row],[veto_override_team_id]]=""),"",_xlfn.XLOOKUP(draft_picks[[#This Row],[veto_override_team_id]],drafter_teams[id],drafter_teams[name]))</f>
        <v/>
      </c>
    </row>
    <row r="2051" spans="1:20" x14ac:dyDescent="0.25">
      <c r="A2051" t="s">
        <v>731</v>
      </c>
      <c r="B2051" t="str">
        <f>_xlfn.XLOOKUP(draft_picks[[#This Row],[draft_id]],drafts[id],drafts[title])</f>
        <v>Directors' Final Films</v>
      </c>
      <c r="C2051" s="3">
        <v>6</v>
      </c>
      <c r="D2051">
        <f>IF(C2050&lt;draft_picks[[#This Row],[position]],1,IF(C2050&gt;draft_picks[[#This Row],[position]],D2050+1,IF(C2050=draft_picks[[#This Row],[position]],D2050+1)))</f>
        <v>2</v>
      </c>
      <c r="E2051" t="s">
        <v>1931</v>
      </c>
      <c r="F2051" t="str">
        <f>IF(ISBLANK(draft_picks[[#This Row],[movie_id]]),"",_xlfn.XLOOKUP(draft_picks[[#This Row],[movie_id]],drafts.movies[id],drafts.movies[movie_title]))</f>
        <v>Waitress</v>
      </c>
      <c r="G2051" s="3" t="s">
        <v>951</v>
      </c>
      <c r="H2051" t="str">
        <f>IF(ISBLANK(draft_picks[[#This Row],[drafter_id]]),"",_xlfn.XLOOKUP(draft_picks[[#This Row],[drafter_id]],drafters[id],drafters[name]))</f>
        <v>Maureen Lee Lenker</v>
      </c>
      <c r="J2051" t="str">
        <f>IF(ISBLANK(draft_picks[[#This Row],[drafter_team_id]]),"",_xlfn.XLOOKUP(draft_picks[[#This Row],[drafter_team_id]],drafter_teams[id],drafter_teams[name]))</f>
        <v/>
      </c>
      <c r="K2051" s="3" t="s">
        <v>15497</v>
      </c>
      <c r="L2051" t="s">
        <v>15497</v>
      </c>
      <c r="M2051" t="str">
        <f>IF(OR(ISBLANK(draft_picks[[#This Row],[veto_drafter_id]]),draft_picks[[#This Row],[veto_drafter_id]]=""),"",_xlfn.XLOOKUP(draft_picks[[#This Row],[veto_drafter_id]],drafters[id],drafters[name]))</f>
        <v/>
      </c>
      <c r="N2051" t="s">
        <v>15497</v>
      </c>
      <c r="O2051" t="str">
        <f>IF(OR(ISBLANK(draft_picks[[#This Row],[veto_drafter_team_id]]),draft_picks[[#This Row],[veto_drafter_team_id]]=""),"",_xlfn.XLOOKUP(draft_picks[[#This Row],[veto_drafter_team_id]],drafter_teams[id],drafter_teams[name]))</f>
        <v/>
      </c>
      <c r="Q2051" t="s">
        <v>15497</v>
      </c>
      <c r="R2051" t="str">
        <f>IF(OR(ISBLANK(draft_picks[[#This Row],[veto_override_drafter_id]]),draft_picks[[#This Row],[veto_override_drafter_id]]=""),"",_xlfn.XLOOKUP(draft_picks[[#This Row],[veto_override_drafter_id]],drafters[id],drafters[name]))</f>
        <v/>
      </c>
      <c r="S2051" t="s">
        <v>15497</v>
      </c>
      <c r="T2051" t="str">
        <f>IF(OR(ISBLANK(draft_picks[[#This Row],[veto_override_team_id]]),draft_picks[[#This Row],[veto_override_team_id]]=""),"",_xlfn.XLOOKUP(draft_picks[[#This Row],[veto_override_team_id]],drafter_teams[id],drafter_teams[name]))</f>
        <v/>
      </c>
    </row>
    <row r="2052" spans="1:20" x14ac:dyDescent="0.25">
      <c r="A2052" t="s">
        <v>731</v>
      </c>
      <c r="B2052" t="str">
        <f>_xlfn.XLOOKUP(draft_picks[[#This Row],[draft_id]],drafts[id],drafts[title])</f>
        <v>Directors' Final Films</v>
      </c>
      <c r="C2052" s="3">
        <v>5</v>
      </c>
      <c r="D2052">
        <f>IF(C2051&lt;draft_picks[[#This Row],[position]],1,IF(C2051&gt;draft_picks[[#This Row],[position]],D2051+1,IF(C2051=draft_picks[[#This Row],[position]],D2051+1)))</f>
        <v>3</v>
      </c>
      <c r="E2052" t="s">
        <v>5441</v>
      </c>
      <c r="F2052" t="str">
        <f>IF(ISBLANK(draft_picks[[#This Row],[movie_id]]),"",_xlfn.XLOOKUP(draft_picks[[#This Row],[movie_id]],drafts.movies[id],drafts.movies[movie_title]))</f>
        <v>Three Colors: Red</v>
      </c>
      <c r="G2052" s="3" t="s">
        <v>1133</v>
      </c>
      <c r="H2052" t="str">
        <f>IF(ISBLANK(draft_picks[[#This Row],[drafter_id]]),"",_xlfn.XLOOKUP(draft_picks[[#This Row],[drafter_id]],drafters[id],drafters[name]))</f>
        <v>Oriana Nudo</v>
      </c>
      <c r="J2052" t="str">
        <f>IF(ISBLANK(draft_picks[[#This Row],[drafter_team_id]]),"",_xlfn.XLOOKUP(draft_picks[[#This Row],[drafter_team_id]],drafter_teams[id],drafter_teams[name]))</f>
        <v/>
      </c>
      <c r="K2052" s="3" t="s">
        <v>15497</v>
      </c>
      <c r="L2052" t="s">
        <v>15497</v>
      </c>
      <c r="M2052" t="str">
        <f>IF(OR(ISBLANK(draft_picks[[#This Row],[veto_drafter_id]]),draft_picks[[#This Row],[veto_drafter_id]]=""),"",_xlfn.XLOOKUP(draft_picks[[#This Row],[veto_drafter_id]],drafters[id],drafters[name]))</f>
        <v/>
      </c>
      <c r="N2052" t="s">
        <v>15497</v>
      </c>
      <c r="O2052" t="str">
        <f>IF(OR(ISBLANK(draft_picks[[#This Row],[veto_drafter_team_id]]),draft_picks[[#This Row],[veto_drafter_team_id]]=""),"",_xlfn.XLOOKUP(draft_picks[[#This Row],[veto_drafter_team_id]],drafter_teams[id],drafter_teams[name]))</f>
        <v/>
      </c>
      <c r="Q2052" t="s">
        <v>15497</v>
      </c>
      <c r="R2052" t="str">
        <f>IF(OR(ISBLANK(draft_picks[[#This Row],[veto_override_drafter_id]]),draft_picks[[#This Row],[veto_override_drafter_id]]=""),"",_xlfn.XLOOKUP(draft_picks[[#This Row],[veto_override_drafter_id]],drafters[id],drafters[name]))</f>
        <v/>
      </c>
      <c r="S2052" t="s">
        <v>15497</v>
      </c>
      <c r="T2052" t="str">
        <f>IF(OR(ISBLANK(draft_picks[[#This Row],[veto_override_team_id]]),draft_picks[[#This Row],[veto_override_team_id]]=""),"",_xlfn.XLOOKUP(draft_picks[[#This Row],[veto_override_team_id]],drafter_teams[id],drafter_teams[name]))</f>
        <v/>
      </c>
    </row>
    <row r="2053" spans="1:20" x14ac:dyDescent="0.25">
      <c r="A2053" t="s">
        <v>731</v>
      </c>
      <c r="B2053" t="str">
        <f>_xlfn.XLOOKUP(draft_picks[[#This Row],[draft_id]],drafts[id],drafts[title])</f>
        <v>Directors' Final Films</v>
      </c>
      <c r="C2053" s="3">
        <v>4</v>
      </c>
      <c r="D2053">
        <f>IF(C2052&lt;draft_picks[[#This Row],[position]],1,IF(C2052&gt;draft_picks[[#This Row],[position]],D2052+1,IF(C2052=draft_picks[[#This Row],[position]],D2052+1)))</f>
        <v>4</v>
      </c>
      <c r="E2053" t="s">
        <v>3696</v>
      </c>
      <c r="F2053" t="str">
        <f>IF(ISBLANK(draft_picks[[#This Row],[movie_id]]),"",_xlfn.XLOOKUP(draft_picks[[#This Row],[movie_id]],drafts.movies[id],drafts.movies[movie_title]))</f>
        <v>Once Upon a Time in America</v>
      </c>
      <c r="G2053" s="3" t="s">
        <v>951</v>
      </c>
      <c r="H2053" t="str">
        <f>IF(ISBLANK(draft_picks[[#This Row],[drafter_id]]),"",_xlfn.XLOOKUP(draft_picks[[#This Row],[drafter_id]],drafters[id],drafters[name]))</f>
        <v>Maureen Lee Lenker</v>
      </c>
      <c r="J2053" t="str">
        <f>IF(ISBLANK(draft_picks[[#This Row],[drafter_team_id]]),"",_xlfn.XLOOKUP(draft_picks[[#This Row],[drafter_team_id]],drafter_teams[id],drafter_teams[name]))</f>
        <v/>
      </c>
      <c r="K2053" s="3" t="s">
        <v>15497</v>
      </c>
      <c r="L2053" t="s">
        <v>15497</v>
      </c>
      <c r="M2053" t="str">
        <f>IF(OR(ISBLANK(draft_picks[[#This Row],[veto_drafter_id]]),draft_picks[[#This Row],[veto_drafter_id]]=""),"",_xlfn.XLOOKUP(draft_picks[[#This Row],[veto_drafter_id]],drafters[id],drafters[name]))</f>
        <v/>
      </c>
      <c r="N2053" t="s">
        <v>15497</v>
      </c>
      <c r="O2053" t="str">
        <f>IF(OR(ISBLANK(draft_picks[[#This Row],[veto_drafter_team_id]]),draft_picks[[#This Row],[veto_drafter_team_id]]=""),"",_xlfn.XLOOKUP(draft_picks[[#This Row],[veto_drafter_team_id]],drafter_teams[id],drafter_teams[name]))</f>
        <v/>
      </c>
      <c r="Q2053" t="s">
        <v>15497</v>
      </c>
      <c r="R2053" t="str">
        <f>IF(OR(ISBLANK(draft_picks[[#This Row],[veto_override_drafter_id]]),draft_picks[[#This Row],[veto_override_drafter_id]]=""),"",_xlfn.XLOOKUP(draft_picks[[#This Row],[veto_override_drafter_id]],drafters[id],drafters[name]))</f>
        <v/>
      </c>
      <c r="S2053" t="s">
        <v>15497</v>
      </c>
      <c r="T2053" t="str">
        <f>IF(OR(ISBLANK(draft_picks[[#This Row],[veto_override_team_id]]),draft_picks[[#This Row],[veto_override_team_id]]=""),"",_xlfn.XLOOKUP(draft_picks[[#This Row],[veto_override_team_id]],drafter_teams[id],drafter_teams[name]))</f>
        <v/>
      </c>
    </row>
    <row r="2054" spans="1:20" x14ac:dyDescent="0.25">
      <c r="A2054" t="s">
        <v>731</v>
      </c>
      <c r="B2054" t="str">
        <f>_xlfn.XLOOKUP(draft_picks[[#This Row],[draft_id]],drafts[id],drafts[title])</f>
        <v>Directors' Final Films</v>
      </c>
      <c r="C2054" s="3">
        <v>3</v>
      </c>
      <c r="D2054">
        <f>IF(C2053&lt;draft_picks[[#This Row],[position]],1,IF(C2053&gt;draft_picks[[#This Row],[position]],D2053+1,IF(C2053=draft_picks[[#This Row],[position]],D2053+1)))</f>
        <v>5</v>
      </c>
      <c r="E2054" t="s">
        <v>2270</v>
      </c>
      <c r="F2054" t="str">
        <f>IF(ISBLANK(draft_picks[[#This Row],[movie_id]]),"",_xlfn.XLOOKUP(draft_picks[[#This Row],[movie_id]],drafts.movies[id],drafts.movies[movie_title]))</f>
        <v>Before the Devil Knows You're Dead</v>
      </c>
      <c r="G2054" s="3" t="s">
        <v>1133</v>
      </c>
      <c r="H2054" t="str">
        <f>IF(ISBLANK(draft_picks[[#This Row],[drafter_id]]),"",_xlfn.XLOOKUP(draft_picks[[#This Row],[drafter_id]],drafters[id],drafters[name]))</f>
        <v>Oriana Nudo</v>
      </c>
      <c r="J2054" t="str">
        <f>IF(ISBLANK(draft_picks[[#This Row],[drafter_team_id]]),"",_xlfn.XLOOKUP(draft_picks[[#This Row],[drafter_team_id]],drafter_teams[id],drafter_teams[name]))</f>
        <v/>
      </c>
      <c r="K2054" s="3" t="s">
        <v>15497</v>
      </c>
      <c r="L2054" t="s">
        <v>15497</v>
      </c>
      <c r="M2054" t="str">
        <f>IF(OR(ISBLANK(draft_picks[[#This Row],[veto_drafter_id]]),draft_picks[[#This Row],[veto_drafter_id]]=""),"",_xlfn.XLOOKUP(draft_picks[[#This Row],[veto_drafter_id]],drafters[id],drafters[name]))</f>
        <v/>
      </c>
      <c r="N2054" t="s">
        <v>15497</v>
      </c>
      <c r="O2054" t="str">
        <f>IF(OR(ISBLANK(draft_picks[[#This Row],[veto_drafter_team_id]]),draft_picks[[#This Row],[veto_drafter_team_id]]=""),"",_xlfn.XLOOKUP(draft_picks[[#This Row],[veto_drafter_team_id]],drafter_teams[id],drafter_teams[name]))</f>
        <v/>
      </c>
      <c r="Q2054" t="s">
        <v>15497</v>
      </c>
      <c r="R2054" t="str">
        <f>IF(OR(ISBLANK(draft_picks[[#This Row],[veto_override_drafter_id]]),draft_picks[[#This Row],[veto_override_drafter_id]]=""),"",_xlfn.XLOOKUP(draft_picks[[#This Row],[veto_override_drafter_id]],drafters[id],drafters[name]))</f>
        <v/>
      </c>
      <c r="S2054" t="s">
        <v>15497</v>
      </c>
      <c r="T2054" t="str">
        <f>IF(OR(ISBLANK(draft_picks[[#This Row],[veto_override_team_id]]),draft_picks[[#This Row],[veto_override_team_id]]=""),"",_xlfn.XLOOKUP(draft_picks[[#This Row],[veto_override_team_id]],drafter_teams[id],drafter_teams[name]))</f>
        <v/>
      </c>
    </row>
    <row r="2055" spans="1:20" x14ac:dyDescent="0.25">
      <c r="A2055" t="s">
        <v>731</v>
      </c>
      <c r="B2055" t="str">
        <f>_xlfn.XLOOKUP(draft_picks[[#This Row],[draft_id]],drafts[id],drafts[title])</f>
        <v>Directors' Final Films</v>
      </c>
      <c r="C2055" s="3">
        <v>2</v>
      </c>
      <c r="D2055">
        <f>IF(C2054&lt;draft_picks[[#This Row],[position]],1,IF(C2054&gt;draft_picks[[#This Row],[position]],D2054+1,IF(C2054=draft_picks[[#This Row],[position]],D2054+1)))</f>
        <v>6</v>
      </c>
      <c r="E2055" t="s">
        <v>4953</v>
      </c>
      <c r="F2055" t="str">
        <f>IF(ISBLANK(draft_picks[[#This Row],[movie_id]]),"",_xlfn.XLOOKUP(draft_picks[[#This Row],[movie_id]],drafts.movies[id],drafts.movies[movie_title]))</f>
        <v>Eyes Wide Shut</v>
      </c>
      <c r="G2055" s="3" t="s">
        <v>951</v>
      </c>
      <c r="H2055" t="str">
        <f>IF(ISBLANK(draft_picks[[#This Row],[drafter_id]]),"",_xlfn.XLOOKUP(draft_picks[[#This Row],[drafter_id]],drafters[id],drafters[name]))</f>
        <v>Maureen Lee Lenker</v>
      </c>
      <c r="J2055" t="str">
        <f>IF(ISBLANK(draft_picks[[#This Row],[drafter_team_id]]),"",_xlfn.XLOOKUP(draft_picks[[#This Row],[drafter_team_id]],drafter_teams[id],drafter_teams[name]))</f>
        <v/>
      </c>
      <c r="K2055" s="3" t="s">
        <v>15497</v>
      </c>
      <c r="L2055" t="s">
        <v>15497</v>
      </c>
      <c r="M2055" t="str">
        <f>IF(OR(ISBLANK(draft_picks[[#This Row],[veto_drafter_id]]),draft_picks[[#This Row],[veto_drafter_id]]=""),"",_xlfn.XLOOKUP(draft_picks[[#This Row],[veto_drafter_id]],drafters[id],drafters[name]))</f>
        <v/>
      </c>
      <c r="N2055" t="s">
        <v>15497</v>
      </c>
      <c r="O2055" t="str">
        <f>IF(OR(ISBLANK(draft_picks[[#This Row],[veto_drafter_team_id]]),draft_picks[[#This Row],[veto_drafter_team_id]]=""),"",_xlfn.XLOOKUP(draft_picks[[#This Row],[veto_drafter_team_id]],drafter_teams[id],drafter_teams[name]))</f>
        <v/>
      </c>
      <c r="Q2055" t="s">
        <v>15497</v>
      </c>
      <c r="R2055" t="str">
        <f>IF(OR(ISBLANK(draft_picks[[#This Row],[veto_override_drafter_id]]),draft_picks[[#This Row],[veto_override_drafter_id]]=""),"",_xlfn.XLOOKUP(draft_picks[[#This Row],[veto_override_drafter_id]],drafters[id],drafters[name]))</f>
        <v/>
      </c>
      <c r="S2055" t="s">
        <v>15497</v>
      </c>
      <c r="T2055" t="str">
        <f>IF(OR(ISBLANK(draft_picks[[#This Row],[veto_override_team_id]]),draft_picks[[#This Row],[veto_override_team_id]]=""),"",_xlfn.XLOOKUP(draft_picks[[#This Row],[veto_override_team_id]],drafter_teams[id],drafter_teams[name]))</f>
        <v/>
      </c>
    </row>
    <row r="2056" spans="1:20" x14ac:dyDescent="0.25">
      <c r="A2056" t="s">
        <v>731</v>
      </c>
      <c r="B2056" t="str">
        <f>_xlfn.XLOOKUP(draft_picks[[#This Row],[draft_id]],drafts[id],drafts[title])</f>
        <v>Directors' Final Films</v>
      </c>
      <c r="C2056" s="3">
        <v>1</v>
      </c>
      <c r="D2056">
        <f>IF(C2055&lt;draft_picks[[#This Row],[position]],1,IF(C2055&gt;draft_picks[[#This Row],[position]],D2055+1,IF(C2055=draft_picks[[#This Row],[position]],D2055+1)))</f>
        <v>7</v>
      </c>
      <c r="E2056" t="s">
        <v>6000</v>
      </c>
      <c r="F2056" t="str">
        <f>IF(ISBLANK(draft_picks[[#This Row],[movie_id]]),"",_xlfn.XLOOKUP(draft_picks[[#This Row],[movie_id]],drafts.movies[id],drafts.movies[movie_title]))</f>
        <v>Imitation of Life</v>
      </c>
      <c r="G2056" s="3" t="s">
        <v>1133</v>
      </c>
      <c r="H2056" t="str">
        <f>IF(ISBLANK(draft_picks[[#This Row],[drafter_id]]),"",_xlfn.XLOOKUP(draft_picks[[#This Row],[drafter_id]],drafters[id],drafters[name]))</f>
        <v>Oriana Nudo</v>
      </c>
      <c r="J2056" t="str">
        <f>IF(ISBLANK(draft_picks[[#This Row],[drafter_team_id]]),"",_xlfn.XLOOKUP(draft_picks[[#This Row],[drafter_team_id]],drafter_teams[id],drafter_teams[name]))</f>
        <v/>
      </c>
      <c r="K2056" s="3" t="s">
        <v>15497</v>
      </c>
      <c r="L2056" t="s">
        <v>15497</v>
      </c>
      <c r="M2056" t="str">
        <f>IF(OR(ISBLANK(draft_picks[[#This Row],[veto_drafter_id]]),draft_picks[[#This Row],[veto_drafter_id]]=""),"",_xlfn.XLOOKUP(draft_picks[[#This Row],[veto_drafter_id]],drafters[id],drafters[name]))</f>
        <v/>
      </c>
      <c r="N2056" t="s">
        <v>15497</v>
      </c>
      <c r="O2056" t="str">
        <f>IF(OR(ISBLANK(draft_picks[[#This Row],[veto_drafter_team_id]]),draft_picks[[#This Row],[veto_drafter_team_id]]=""),"",_xlfn.XLOOKUP(draft_picks[[#This Row],[veto_drafter_team_id]],drafter_teams[id],drafter_teams[name]))</f>
        <v/>
      </c>
      <c r="Q2056" t="s">
        <v>15497</v>
      </c>
      <c r="R2056" t="str">
        <f>IF(OR(ISBLANK(draft_picks[[#This Row],[veto_override_drafter_id]]),draft_picks[[#This Row],[veto_override_drafter_id]]=""),"",_xlfn.XLOOKUP(draft_picks[[#This Row],[veto_override_drafter_id]],drafters[id],drafters[name]))</f>
        <v/>
      </c>
      <c r="S2056" t="s">
        <v>15497</v>
      </c>
      <c r="T2056" t="str">
        <f>IF(OR(ISBLANK(draft_picks[[#This Row],[veto_override_team_id]]),draft_picks[[#This Row],[veto_override_team_id]]=""),"",_xlfn.XLOOKUP(draft_picks[[#This Row],[veto_override_team_id]],drafter_teams[id],drafter_teams[name]))</f>
        <v/>
      </c>
    </row>
    <row r="2057" spans="1:20" x14ac:dyDescent="0.25">
      <c r="A2057" t="s">
        <v>306</v>
      </c>
      <c r="B2057" t="str">
        <f>_xlfn.XLOOKUP(draft_picks[[#This Row],[draft_id]],drafts[id],drafts[title])</f>
        <v>Sam Peckinpah</v>
      </c>
      <c r="C2057" s="3">
        <v>7</v>
      </c>
      <c r="D2057">
        <f>IF(C2056&lt;draft_picks[[#This Row],[position]],1,IF(C2056&gt;draft_picks[[#This Row],[position]],D2056+1,IF(C2056=draft_picks[[#This Row],[position]],D2056+1)))</f>
        <v>1</v>
      </c>
      <c r="E2057" t="s">
        <v>3442</v>
      </c>
      <c r="F2057" t="str">
        <f>IF(ISBLANK(draft_picks[[#This Row],[movie_id]]),"",_xlfn.XLOOKUP(draft_picks[[#This Row],[movie_id]],drafts.movies[id],drafts.movies[movie_title]))</f>
        <v>Junior Bonner</v>
      </c>
      <c r="G2057" s="3" t="s">
        <v>817</v>
      </c>
      <c r="H2057" t="str">
        <f>IF(ISBLANK(draft_picks[[#This Row],[drafter_id]]),"",_xlfn.XLOOKUP(draft_picks[[#This Row],[drafter_id]],drafters[id],drafters[name]))</f>
        <v>Blake Masters</v>
      </c>
      <c r="J2057" t="str">
        <f>IF(ISBLANK(draft_picks[[#This Row],[drafter_team_id]]),"",_xlfn.XLOOKUP(draft_picks[[#This Row],[drafter_team_id]],drafter_teams[id],drafter_teams[name]))</f>
        <v/>
      </c>
      <c r="K2057" s="3" t="s">
        <v>15497</v>
      </c>
      <c r="L2057" t="s">
        <v>15497</v>
      </c>
      <c r="M2057" t="str">
        <f>IF(OR(ISBLANK(draft_picks[[#This Row],[veto_drafter_id]]),draft_picks[[#This Row],[veto_drafter_id]]=""),"",_xlfn.XLOOKUP(draft_picks[[#This Row],[veto_drafter_id]],drafters[id],drafters[name]))</f>
        <v/>
      </c>
      <c r="N2057" t="s">
        <v>15497</v>
      </c>
      <c r="O2057" t="str">
        <f>IF(OR(ISBLANK(draft_picks[[#This Row],[veto_drafter_team_id]]),draft_picks[[#This Row],[veto_drafter_team_id]]=""),"",_xlfn.XLOOKUP(draft_picks[[#This Row],[veto_drafter_team_id]],drafter_teams[id],drafter_teams[name]))</f>
        <v/>
      </c>
      <c r="Q2057" t="s">
        <v>15497</v>
      </c>
      <c r="R2057" t="str">
        <f>IF(OR(ISBLANK(draft_picks[[#This Row],[veto_override_drafter_id]]),draft_picks[[#This Row],[veto_override_drafter_id]]=""),"",_xlfn.XLOOKUP(draft_picks[[#This Row],[veto_override_drafter_id]],drafters[id],drafters[name]))</f>
        <v/>
      </c>
      <c r="S2057" t="s">
        <v>15497</v>
      </c>
      <c r="T2057" t="str">
        <f>IF(OR(ISBLANK(draft_picks[[#This Row],[veto_override_team_id]]),draft_picks[[#This Row],[veto_override_team_id]]=""),"",_xlfn.XLOOKUP(draft_picks[[#This Row],[veto_override_team_id]],drafter_teams[id],drafter_teams[name]))</f>
        <v/>
      </c>
    </row>
    <row r="2058" spans="1:20" x14ac:dyDescent="0.25">
      <c r="A2058" t="s">
        <v>306</v>
      </c>
      <c r="B2058" t="str">
        <f>_xlfn.XLOOKUP(draft_picks[[#This Row],[draft_id]],drafts[id],drafts[title])</f>
        <v>Sam Peckinpah</v>
      </c>
      <c r="C2058" s="3">
        <v>6</v>
      </c>
      <c r="D2058">
        <f>IF(C2057&lt;draft_picks[[#This Row],[position]],1,IF(C2057&gt;draft_picks[[#This Row],[position]],D2057+1,IF(C2057=draft_picks[[#This Row],[position]],D2057+1)))</f>
        <v>2</v>
      </c>
      <c r="E2058" t="s">
        <v>3148</v>
      </c>
      <c r="F2058" t="str">
        <f>IF(ISBLANK(draft_picks[[#This Row],[movie_id]]),"",_xlfn.XLOOKUP(draft_picks[[#This Row],[movie_id]],drafts.movies[id],drafts.movies[movie_title]))</f>
        <v>The Ballad of Cable Hogue</v>
      </c>
      <c r="G2058" s="3" t="s">
        <v>817</v>
      </c>
      <c r="H2058" t="str">
        <f>IF(ISBLANK(draft_picks[[#This Row],[drafter_id]]),"",_xlfn.XLOOKUP(draft_picks[[#This Row],[drafter_id]],drafters[id],drafters[name]))</f>
        <v>Blake Masters</v>
      </c>
      <c r="J2058" t="str">
        <f>IF(ISBLANK(draft_picks[[#This Row],[drafter_team_id]]),"",_xlfn.XLOOKUP(draft_picks[[#This Row],[drafter_team_id]],drafter_teams[id],drafter_teams[name]))</f>
        <v/>
      </c>
      <c r="K2058" s="3" t="s">
        <v>15484</v>
      </c>
      <c r="L2058" t="s">
        <v>1143</v>
      </c>
      <c r="M2058" t="str">
        <f>IF(OR(ISBLANK(draft_picks[[#This Row],[veto_drafter_id]]),draft_picks[[#This Row],[veto_drafter_id]]=""),"",_xlfn.XLOOKUP(draft_picks[[#This Row],[veto_drafter_id]],drafters[id],drafters[name]))</f>
        <v>Scott Reynolds</v>
      </c>
      <c r="N2058" t="s">
        <v>15497</v>
      </c>
      <c r="O2058" t="str">
        <f>IF(OR(ISBLANK(draft_picks[[#This Row],[veto_drafter_team_id]]),draft_picks[[#This Row],[veto_drafter_team_id]]=""),"",_xlfn.XLOOKUP(draft_picks[[#This Row],[veto_drafter_team_id]],drafter_teams[id],drafter_teams[name]))</f>
        <v/>
      </c>
      <c r="Q2058" t="s">
        <v>15497</v>
      </c>
      <c r="R2058" t="str">
        <f>IF(OR(ISBLANK(draft_picks[[#This Row],[veto_override_drafter_id]]),draft_picks[[#This Row],[veto_override_drafter_id]]=""),"",_xlfn.XLOOKUP(draft_picks[[#This Row],[veto_override_drafter_id]],drafters[id],drafters[name]))</f>
        <v/>
      </c>
      <c r="S2058" t="s">
        <v>15497</v>
      </c>
      <c r="T2058" t="str">
        <f>IF(OR(ISBLANK(draft_picks[[#This Row],[veto_override_team_id]]),draft_picks[[#This Row],[veto_override_team_id]]=""),"",_xlfn.XLOOKUP(draft_picks[[#This Row],[veto_override_team_id]],drafter_teams[id],drafter_teams[name]))</f>
        <v/>
      </c>
    </row>
    <row r="2059" spans="1:20" x14ac:dyDescent="0.25">
      <c r="A2059" t="s">
        <v>306</v>
      </c>
      <c r="B2059" t="str">
        <f>_xlfn.XLOOKUP(draft_picks[[#This Row],[draft_id]],drafts[id],drafts[title])</f>
        <v>Sam Peckinpah</v>
      </c>
      <c r="C2059" s="3">
        <v>6</v>
      </c>
      <c r="D2059">
        <f>IF(C2058&lt;draft_picks[[#This Row],[position]],1,IF(C2058&gt;draft_picks[[#This Row],[position]],D2058+1,IF(C2058=draft_picks[[#This Row],[position]],D2058+1)))</f>
        <v>3</v>
      </c>
      <c r="E2059" t="s">
        <v>1781</v>
      </c>
      <c r="F2059" t="str">
        <f>IF(ISBLANK(draft_picks[[#This Row],[movie_id]]),"",_xlfn.XLOOKUP(draft_picks[[#This Row],[movie_id]],drafts.movies[id],drafts.movies[movie_title]))</f>
        <v>The Getaway</v>
      </c>
      <c r="G2059" s="3" t="s">
        <v>817</v>
      </c>
      <c r="H2059" t="str">
        <f>IF(ISBLANK(draft_picks[[#This Row],[drafter_id]]),"",_xlfn.XLOOKUP(draft_picks[[#This Row],[drafter_id]],drafters[id],drafters[name]))</f>
        <v>Blake Masters</v>
      </c>
      <c r="J2059" t="str">
        <f>IF(ISBLANK(draft_picks[[#This Row],[drafter_team_id]]),"",_xlfn.XLOOKUP(draft_picks[[#This Row],[drafter_team_id]],drafter_teams[id],drafter_teams[name]))</f>
        <v/>
      </c>
      <c r="K2059" s="3" t="s">
        <v>15497</v>
      </c>
      <c r="L2059" t="s">
        <v>15497</v>
      </c>
      <c r="M2059" t="str">
        <f>IF(OR(ISBLANK(draft_picks[[#This Row],[veto_drafter_id]]),draft_picks[[#This Row],[veto_drafter_id]]=""),"",_xlfn.XLOOKUP(draft_picks[[#This Row],[veto_drafter_id]],drafters[id],drafters[name]))</f>
        <v/>
      </c>
      <c r="N2059" t="s">
        <v>15497</v>
      </c>
      <c r="O2059" t="str">
        <f>IF(OR(ISBLANK(draft_picks[[#This Row],[veto_drafter_team_id]]),draft_picks[[#This Row],[veto_drafter_team_id]]=""),"",_xlfn.XLOOKUP(draft_picks[[#This Row],[veto_drafter_team_id]],drafter_teams[id],drafter_teams[name]))</f>
        <v/>
      </c>
      <c r="Q2059" t="s">
        <v>15497</v>
      </c>
      <c r="R2059" t="str">
        <f>IF(OR(ISBLANK(draft_picks[[#This Row],[veto_override_drafter_id]]),draft_picks[[#This Row],[veto_override_drafter_id]]=""),"",_xlfn.XLOOKUP(draft_picks[[#This Row],[veto_override_drafter_id]],drafters[id],drafters[name]))</f>
        <v/>
      </c>
      <c r="S2059" t="s">
        <v>15497</v>
      </c>
      <c r="T2059" t="str">
        <f>IF(OR(ISBLANK(draft_picks[[#This Row],[veto_override_team_id]]),draft_picks[[#This Row],[veto_override_team_id]]=""),"",_xlfn.XLOOKUP(draft_picks[[#This Row],[veto_override_team_id]],drafter_teams[id],drafter_teams[name]))</f>
        <v/>
      </c>
    </row>
    <row r="2060" spans="1:20" x14ac:dyDescent="0.25">
      <c r="A2060" t="s">
        <v>306</v>
      </c>
      <c r="B2060" t="str">
        <f>_xlfn.XLOOKUP(draft_picks[[#This Row],[draft_id]],drafts[id],drafts[title])</f>
        <v>Sam Peckinpah</v>
      </c>
      <c r="C2060" s="3">
        <v>5</v>
      </c>
      <c r="D2060">
        <f>IF(C2059&lt;draft_picks[[#This Row],[position]],1,IF(C2059&gt;draft_picks[[#This Row],[position]],D2059+1,IF(C2059=draft_picks[[#This Row],[position]],D2059+1)))</f>
        <v>4</v>
      </c>
      <c r="E2060" t="s">
        <v>2829</v>
      </c>
      <c r="F2060" t="str">
        <f>IF(ISBLANK(draft_picks[[#This Row],[movie_id]]),"",_xlfn.XLOOKUP(draft_picks[[#This Row],[movie_id]],drafts.movies[id],drafts.movies[movie_title]))</f>
        <v>Cross of Iron</v>
      </c>
      <c r="G2060" s="3" t="s">
        <v>1143</v>
      </c>
      <c r="H2060" t="str">
        <f>IF(ISBLANK(draft_picks[[#This Row],[drafter_id]]),"",_xlfn.XLOOKUP(draft_picks[[#This Row],[drafter_id]],drafters[id],drafters[name]))</f>
        <v>Scott Reynolds</v>
      </c>
      <c r="J2060" t="str">
        <f>IF(ISBLANK(draft_picks[[#This Row],[drafter_team_id]]),"",_xlfn.XLOOKUP(draft_picks[[#This Row],[drafter_team_id]],drafter_teams[id],drafter_teams[name]))</f>
        <v/>
      </c>
      <c r="K2060" s="3" t="s">
        <v>15497</v>
      </c>
      <c r="L2060" t="s">
        <v>15497</v>
      </c>
      <c r="M2060" t="str">
        <f>IF(OR(ISBLANK(draft_picks[[#This Row],[veto_drafter_id]]),draft_picks[[#This Row],[veto_drafter_id]]=""),"",_xlfn.XLOOKUP(draft_picks[[#This Row],[veto_drafter_id]],drafters[id],drafters[name]))</f>
        <v/>
      </c>
      <c r="N2060" t="s">
        <v>15497</v>
      </c>
      <c r="O2060" t="str">
        <f>IF(OR(ISBLANK(draft_picks[[#This Row],[veto_drafter_team_id]]),draft_picks[[#This Row],[veto_drafter_team_id]]=""),"",_xlfn.XLOOKUP(draft_picks[[#This Row],[veto_drafter_team_id]],drafter_teams[id],drafter_teams[name]))</f>
        <v/>
      </c>
      <c r="Q2060" t="s">
        <v>15497</v>
      </c>
      <c r="R2060" t="str">
        <f>IF(OR(ISBLANK(draft_picks[[#This Row],[veto_override_drafter_id]]),draft_picks[[#This Row],[veto_override_drafter_id]]=""),"",_xlfn.XLOOKUP(draft_picks[[#This Row],[veto_override_drafter_id]],drafters[id],drafters[name]))</f>
        <v/>
      </c>
      <c r="S2060" t="s">
        <v>15497</v>
      </c>
      <c r="T2060" t="str">
        <f>IF(OR(ISBLANK(draft_picks[[#This Row],[veto_override_team_id]]),draft_picks[[#This Row],[veto_override_team_id]]=""),"",_xlfn.XLOOKUP(draft_picks[[#This Row],[veto_override_team_id]],drafter_teams[id],drafter_teams[name]))</f>
        <v/>
      </c>
    </row>
    <row r="2061" spans="1:20" x14ac:dyDescent="0.25">
      <c r="A2061" t="s">
        <v>306</v>
      </c>
      <c r="B2061" t="str">
        <f>_xlfn.XLOOKUP(draft_picks[[#This Row],[draft_id]],drafts[id],drafts[title])</f>
        <v>Sam Peckinpah</v>
      </c>
      <c r="C2061" s="3">
        <v>4</v>
      </c>
      <c r="D2061">
        <f>IF(C2060&lt;draft_picks[[#This Row],[position]],1,IF(C2060&gt;draft_picks[[#This Row],[position]],D2060+1,IF(C2060=draft_picks[[#This Row],[position]],D2060+1)))</f>
        <v>5</v>
      </c>
      <c r="E2061" t="s">
        <v>7515</v>
      </c>
      <c r="F2061" t="str">
        <f>IF(ISBLANK(draft_picks[[#This Row],[movie_id]]),"",_xlfn.XLOOKUP(draft_picks[[#This Row],[movie_id]],drafts.movies[id],drafts.movies[movie_title]))</f>
        <v>Ride the High Country</v>
      </c>
      <c r="G2061" s="3" t="s">
        <v>817</v>
      </c>
      <c r="H2061" t="str">
        <f>IF(ISBLANK(draft_picks[[#This Row],[drafter_id]]),"",_xlfn.XLOOKUP(draft_picks[[#This Row],[drafter_id]],drafters[id],drafters[name]))</f>
        <v>Blake Masters</v>
      </c>
      <c r="J2061" t="str">
        <f>IF(ISBLANK(draft_picks[[#This Row],[drafter_team_id]]),"",_xlfn.XLOOKUP(draft_picks[[#This Row],[drafter_team_id]],drafter_teams[id],drafter_teams[name]))</f>
        <v/>
      </c>
      <c r="K2061" s="3" t="s">
        <v>15497</v>
      </c>
      <c r="L2061" t="s">
        <v>15497</v>
      </c>
      <c r="M2061" t="str">
        <f>IF(OR(ISBLANK(draft_picks[[#This Row],[veto_drafter_id]]),draft_picks[[#This Row],[veto_drafter_id]]=""),"",_xlfn.XLOOKUP(draft_picks[[#This Row],[veto_drafter_id]],drafters[id],drafters[name]))</f>
        <v/>
      </c>
      <c r="N2061" t="s">
        <v>15497</v>
      </c>
      <c r="O2061" t="str">
        <f>IF(OR(ISBLANK(draft_picks[[#This Row],[veto_drafter_team_id]]),draft_picks[[#This Row],[veto_drafter_team_id]]=""),"",_xlfn.XLOOKUP(draft_picks[[#This Row],[veto_drafter_team_id]],drafter_teams[id],drafter_teams[name]))</f>
        <v/>
      </c>
      <c r="Q2061" t="s">
        <v>15497</v>
      </c>
      <c r="R2061" t="str">
        <f>IF(OR(ISBLANK(draft_picks[[#This Row],[veto_override_drafter_id]]),draft_picks[[#This Row],[veto_override_drafter_id]]=""),"",_xlfn.XLOOKUP(draft_picks[[#This Row],[veto_override_drafter_id]],drafters[id],drafters[name]))</f>
        <v/>
      </c>
      <c r="S2061" t="s">
        <v>15497</v>
      </c>
      <c r="T2061" t="str">
        <f>IF(OR(ISBLANK(draft_picks[[#This Row],[veto_override_team_id]]),draft_picks[[#This Row],[veto_override_team_id]]=""),"",_xlfn.XLOOKUP(draft_picks[[#This Row],[veto_override_team_id]],drafter_teams[id],drafter_teams[name]))</f>
        <v/>
      </c>
    </row>
    <row r="2062" spans="1:20" x14ac:dyDescent="0.25">
      <c r="A2062" t="s">
        <v>306</v>
      </c>
      <c r="B2062" t="str">
        <f>_xlfn.XLOOKUP(draft_picks[[#This Row],[draft_id]],drafts[id],drafts[title])</f>
        <v>Sam Peckinpah</v>
      </c>
      <c r="C2062" s="3">
        <v>3</v>
      </c>
      <c r="D2062">
        <f>IF(C2061&lt;draft_picks[[#This Row],[position]],1,IF(C2061&gt;draft_picks[[#This Row],[position]],D2061+1,IF(C2061=draft_picks[[#This Row],[position]],D2061+1)))</f>
        <v>6</v>
      </c>
      <c r="E2062" t="s">
        <v>7261</v>
      </c>
      <c r="F2062" t="str">
        <f>IF(ISBLANK(draft_picks[[#This Row],[movie_id]]),"",_xlfn.XLOOKUP(draft_picks[[#This Row],[movie_id]],drafts.movies[id],drafts.movies[movie_title]))</f>
        <v>Bring Me the Head of Alfredo Garcia</v>
      </c>
      <c r="G2062" s="3" t="s">
        <v>1143</v>
      </c>
      <c r="H2062" t="str">
        <f>IF(ISBLANK(draft_picks[[#This Row],[drafter_id]]),"",_xlfn.XLOOKUP(draft_picks[[#This Row],[drafter_id]],drafters[id],drafters[name]))</f>
        <v>Scott Reynolds</v>
      </c>
      <c r="J2062" t="str">
        <f>IF(ISBLANK(draft_picks[[#This Row],[drafter_team_id]]),"",_xlfn.XLOOKUP(draft_picks[[#This Row],[drafter_team_id]],drafter_teams[id],drafter_teams[name]))</f>
        <v/>
      </c>
      <c r="K2062" s="3" t="s">
        <v>15497</v>
      </c>
      <c r="L2062" t="s">
        <v>15497</v>
      </c>
      <c r="M2062" t="str">
        <f>IF(OR(ISBLANK(draft_picks[[#This Row],[veto_drafter_id]]),draft_picks[[#This Row],[veto_drafter_id]]=""),"",_xlfn.XLOOKUP(draft_picks[[#This Row],[veto_drafter_id]],drafters[id],drafters[name]))</f>
        <v/>
      </c>
      <c r="N2062" t="s">
        <v>15497</v>
      </c>
      <c r="O2062" t="str">
        <f>IF(OR(ISBLANK(draft_picks[[#This Row],[veto_drafter_team_id]]),draft_picks[[#This Row],[veto_drafter_team_id]]=""),"",_xlfn.XLOOKUP(draft_picks[[#This Row],[veto_drafter_team_id]],drafter_teams[id],drafter_teams[name]))</f>
        <v/>
      </c>
      <c r="Q2062" t="s">
        <v>15497</v>
      </c>
      <c r="R2062" t="str">
        <f>IF(OR(ISBLANK(draft_picks[[#This Row],[veto_override_drafter_id]]),draft_picks[[#This Row],[veto_override_drafter_id]]=""),"",_xlfn.XLOOKUP(draft_picks[[#This Row],[veto_override_drafter_id]],drafters[id],drafters[name]))</f>
        <v/>
      </c>
      <c r="S2062" t="s">
        <v>15497</v>
      </c>
      <c r="T2062" t="str">
        <f>IF(OR(ISBLANK(draft_picks[[#This Row],[veto_override_team_id]]),draft_picks[[#This Row],[veto_override_team_id]]=""),"",_xlfn.XLOOKUP(draft_picks[[#This Row],[veto_override_team_id]],drafter_teams[id],drafter_teams[name]))</f>
        <v/>
      </c>
    </row>
    <row r="2063" spans="1:20" x14ac:dyDescent="0.25">
      <c r="A2063" t="s">
        <v>306</v>
      </c>
      <c r="B2063" t="str">
        <f>_xlfn.XLOOKUP(draft_picks[[#This Row],[draft_id]],drafts[id],drafts[title])</f>
        <v>Sam Peckinpah</v>
      </c>
      <c r="C2063" s="3">
        <v>2</v>
      </c>
      <c r="D2063">
        <f>IF(C2062&lt;draft_picks[[#This Row],[position]],1,IF(C2062&gt;draft_picks[[#This Row],[position]],D2062+1,IF(C2062=draft_picks[[#This Row],[position]],D2062+1)))</f>
        <v>7</v>
      </c>
      <c r="E2063" t="s">
        <v>6327</v>
      </c>
      <c r="F2063" t="str">
        <f>IF(ISBLANK(draft_picks[[#This Row],[movie_id]]),"",_xlfn.XLOOKUP(draft_picks[[#This Row],[movie_id]],drafts.movies[id],drafts.movies[movie_title]))</f>
        <v>Pat Garrett &amp; Billy the Kid</v>
      </c>
      <c r="G2063" s="3" t="s">
        <v>817</v>
      </c>
      <c r="H2063" t="str">
        <f>IF(ISBLANK(draft_picks[[#This Row],[drafter_id]]),"",_xlfn.XLOOKUP(draft_picks[[#This Row],[drafter_id]],drafters[id],drafters[name]))</f>
        <v>Blake Masters</v>
      </c>
      <c r="J2063" t="str">
        <f>IF(ISBLANK(draft_picks[[#This Row],[drafter_team_id]]),"",_xlfn.XLOOKUP(draft_picks[[#This Row],[drafter_team_id]],drafter_teams[id],drafter_teams[name]))</f>
        <v/>
      </c>
      <c r="K2063" s="3" t="s">
        <v>15497</v>
      </c>
      <c r="L2063" t="s">
        <v>15497</v>
      </c>
      <c r="M2063" t="str">
        <f>IF(OR(ISBLANK(draft_picks[[#This Row],[veto_drafter_id]]),draft_picks[[#This Row],[veto_drafter_id]]=""),"",_xlfn.XLOOKUP(draft_picks[[#This Row],[veto_drafter_id]],drafters[id],drafters[name]))</f>
        <v/>
      </c>
      <c r="N2063" t="s">
        <v>15497</v>
      </c>
      <c r="O2063" t="str">
        <f>IF(OR(ISBLANK(draft_picks[[#This Row],[veto_drafter_team_id]]),draft_picks[[#This Row],[veto_drafter_team_id]]=""),"",_xlfn.XLOOKUP(draft_picks[[#This Row],[veto_drafter_team_id]],drafter_teams[id],drafter_teams[name]))</f>
        <v/>
      </c>
      <c r="Q2063" t="s">
        <v>15497</v>
      </c>
      <c r="R2063" t="str">
        <f>IF(OR(ISBLANK(draft_picks[[#This Row],[veto_override_drafter_id]]),draft_picks[[#This Row],[veto_override_drafter_id]]=""),"",_xlfn.XLOOKUP(draft_picks[[#This Row],[veto_override_drafter_id]],drafters[id],drafters[name]))</f>
        <v/>
      </c>
      <c r="S2063" t="s">
        <v>15497</v>
      </c>
      <c r="T2063" t="str">
        <f>IF(OR(ISBLANK(draft_picks[[#This Row],[veto_override_team_id]]),draft_picks[[#This Row],[veto_override_team_id]]=""),"",_xlfn.XLOOKUP(draft_picks[[#This Row],[veto_override_team_id]],drafter_teams[id],drafter_teams[name]))</f>
        <v/>
      </c>
    </row>
    <row r="2064" spans="1:20" x14ac:dyDescent="0.25">
      <c r="A2064" t="s">
        <v>306</v>
      </c>
      <c r="B2064" t="str">
        <f>_xlfn.XLOOKUP(draft_picks[[#This Row],[draft_id]],drafts[id],drafts[title])</f>
        <v>Sam Peckinpah</v>
      </c>
      <c r="C2064" s="3">
        <v>1</v>
      </c>
      <c r="D2064">
        <f>IF(C2063&lt;draft_picks[[#This Row],[position]],1,IF(C2063&gt;draft_picks[[#This Row],[position]],D2063+1,IF(C2063=draft_picks[[#This Row],[position]],D2063+1)))</f>
        <v>8</v>
      </c>
      <c r="E2064" t="s">
        <v>8062</v>
      </c>
      <c r="F2064" t="str">
        <f>IF(ISBLANK(draft_picks[[#This Row],[movie_id]]),"",_xlfn.XLOOKUP(draft_picks[[#This Row],[movie_id]],drafts.movies[id],drafts.movies[movie_title]))</f>
        <v>The Wild Bunch</v>
      </c>
      <c r="G2064" s="3" t="s">
        <v>1143</v>
      </c>
      <c r="H2064" t="str">
        <f>IF(ISBLANK(draft_picks[[#This Row],[drafter_id]]),"",_xlfn.XLOOKUP(draft_picks[[#This Row],[drafter_id]],drafters[id],drafters[name]))</f>
        <v>Scott Reynolds</v>
      </c>
      <c r="J2064" t="str">
        <f>IF(ISBLANK(draft_picks[[#This Row],[drafter_team_id]]),"",_xlfn.XLOOKUP(draft_picks[[#This Row],[drafter_team_id]],drafter_teams[id],drafter_teams[name]))</f>
        <v/>
      </c>
      <c r="K2064" s="3" t="s">
        <v>15497</v>
      </c>
      <c r="L2064" t="s">
        <v>15497</v>
      </c>
      <c r="M2064" t="str">
        <f>IF(OR(ISBLANK(draft_picks[[#This Row],[veto_drafter_id]]),draft_picks[[#This Row],[veto_drafter_id]]=""),"",_xlfn.XLOOKUP(draft_picks[[#This Row],[veto_drafter_id]],drafters[id],drafters[name]))</f>
        <v/>
      </c>
      <c r="N2064" t="s">
        <v>15497</v>
      </c>
      <c r="O2064" t="str">
        <f>IF(OR(ISBLANK(draft_picks[[#This Row],[veto_drafter_team_id]]),draft_picks[[#This Row],[veto_drafter_team_id]]=""),"",_xlfn.XLOOKUP(draft_picks[[#This Row],[veto_drafter_team_id]],drafter_teams[id],drafter_teams[name]))</f>
        <v/>
      </c>
      <c r="Q2064" t="s">
        <v>15497</v>
      </c>
      <c r="R2064" t="str">
        <f>IF(OR(ISBLANK(draft_picks[[#This Row],[veto_override_drafter_id]]),draft_picks[[#This Row],[veto_override_drafter_id]]=""),"",_xlfn.XLOOKUP(draft_picks[[#This Row],[veto_override_drafter_id]],drafters[id],drafters[name]))</f>
        <v/>
      </c>
      <c r="S2064" t="s">
        <v>15497</v>
      </c>
      <c r="T2064" t="str">
        <f>IF(OR(ISBLANK(draft_picks[[#This Row],[veto_override_team_id]]),draft_picks[[#This Row],[veto_override_team_id]]=""),"",_xlfn.XLOOKUP(draft_picks[[#This Row],[veto_override_team_id]],drafter_teams[id],drafter_teams[name]))</f>
        <v/>
      </c>
    </row>
    <row r="2065" spans="1:20" x14ac:dyDescent="0.25">
      <c r="A2065" t="s">
        <v>19</v>
      </c>
      <c r="B2065" t="str">
        <f>_xlfn.XLOOKUP(draft_picks[[#This Row],[draft_id]],drafts[id],drafts[title])</f>
        <v>Agnès Varda</v>
      </c>
      <c r="C2065" s="3">
        <v>7</v>
      </c>
      <c r="D2065">
        <f>IF(C2064&lt;draft_picks[[#This Row],[position]],1,IF(C2064&gt;draft_picks[[#This Row],[position]],D2064+1,IF(C2064=draft_picks[[#This Row],[position]],D2064+1)))</f>
        <v>1</v>
      </c>
      <c r="E2065" t="s">
        <v>5121</v>
      </c>
      <c r="F2065" t="str">
        <f>IF(ISBLANK(draft_picks[[#This Row],[movie_id]]),"",_xlfn.XLOOKUP(draft_picks[[#This Row],[movie_id]],drafts.movies[id],drafts.movies[movie_title]))</f>
        <v>Kung-Fu Master!</v>
      </c>
      <c r="G2065" s="3" t="s">
        <v>1166</v>
      </c>
      <c r="H2065" t="str">
        <f>IF(ISBLANK(draft_picks[[#This Row],[drafter_id]]),"",_xlfn.XLOOKUP(draft_picks[[#This Row],[drafter_id]],drafters[id],drafters[name]))</f>
        <v>Lucé Tomlin-Brenner</v>
      </c>
      <c r="J2065" t="str">
        <f>IF(ISBLANK(draft_picks[[#This Row],[drafter_team_id]]),"",_xlfn.XLOOKUP(draft_picks[[#This Row],[drafter_team_id]],drafter_teams[id],drafter_teams[name]))</f>
        <v/>
      </c>
      <c r="K2065" s="3" t="s">
        <v>15497</v>
      </c>
      <c r="L2065" t="s">
        <v>15497</v>
      </c>
      <c r="M2065" t="str">
        <f>IF(OR(ISBLANK(draft_picks[[#This Row],[veto_drafter_id]]),draft_picks[[#This Row],[veto_drafter_id]]=""),"",_xlfn.XLOOKUP(draft_picks[[#This Row],[veto_drafter_id]],drafters[id],drafters[name]))</f>
        <v/>
      </c>
      <c r="N2065" t="s">
        <v>15497</v>
      </c>
      <c r="O2065" t="str">
        <f>IF(OR(ISBLANK(draft_picks[[#This Row],[veto_drafter_team_id]]),draft_picks[[#This Row],[veto_drafter_team_id]]=""),"",_xlfn.XLOOKUP(draft_picks[[#This Row],[veto_drafter_team_id]],drafter_teams[id],drafter_teams[name]))</f>
        <v/>
      </c>
      <c r="Q2065" t="s">
        <v>15497</v>
      </c>
      <c r="R2065" t="str">
        <f>IF(OR(ISBLANK(draft_picks[[#This Row],[veto_override_drafter_id]]),draft_picks[[#This Row],[veto_override_drafter_id]]=""),"",_xlfn.XLOOKUP(draft_picks[[#This Row],[veto_override_drafter_id]],drafters[id],drafters[name]))</f>
        <v/>
      </c>
      <c r="S2065" t="s">
        <v>15497</v>
      </c>
      <c r="T2065" t="str">
        <f>IF(OR(ISBLANK(draft_picks[[#This Row],[veto_override_team_id]]),draft_picks[[#This Row],[veto_override_team_id]]=""),"",_xlfn.XLOOKUP(draft_picks[[#This Row],[veto_override_team_id]],drafter_teams[id],drafter_teams[name]))</f>
        <v/>
      </c>
    </row>
    <row r="2066" spans="1:20" x14ac:dyDescent="0.25">
      <c r="A2066" t="s">
        <v>19</v>
      </c>
      <c r="B2066" t="str">
        <f>_xlfn.XLOOKUP(draft_picks[[#This Row],[draft_id]],drafts[id],drafts[title])</f>
        <v>Agnès Varda</v>
      </c>
      <c r="C2066" s="3">
        <v>6</v>
      </c>
      <c r="D2066">
        <f>IF(C2065&lt;draft_picks[[#This Row],[position]],1,IF(C2065&gt;draft_picks[[#This Row],[position]],D2065+1,IF(C2065=draft_picks[[#This Row],[position]],D2065+1)))</f>
        <v>2</v>
      </c>
      <c r="E2066" t="s">
        <v>2219</v>
      </c>
      <c r="F2066" t="str">
        <f>IF(ISBLANK(draft_picks[[#This Row],[movie_id]]),"",_xlfn.XLOOKUP(draft_picks[[#This Row],[movie_id]],drafts.movies[id],drafts.movies[movie_title]))</f>
        <v>The Gleaners and I</v>
      </c>
      <c r="G2066" s="3" t="s">
        <v>1166</v>
      </c>
      <c r="H2066" t="str">
        <f>IF(ISBLANK(draft_picks[[#This Row],[drafter_id]]),"",_xlfn.XLOOKUP(draft_picks[[#This Row],[drafter_id]],drafters[id],drafters[name]))</f>
        <v>Lucé Tomlin-Brenner</v>
      </c>
      <c r="J2066" t="str">
        <f>IF(ISBLANK(draft_picks[[#This Row],[drafter_team_id]]),"",_xlfn.XLOOKUP(draft_picks[[#This Row],[drafter_team_id]],drafter_teams[id],drafter_teams[name]))</f>
        <v/>
      </c>
      <c r="K2066" s="3" t="s">
        <v>15497</v>
      </c>
      <c r="L2066" t="s">
        <v>15497</v>
      </c>
      <c r="M2066" t="str">
        <f>IF(OR(ISBLANK(draft_picks[[#This Row],[veto_drafter_id]]),draft_picks[[#This Row],[veto_drafter_id]]=""),"",_xlfn.XLOOKUP(draft_picks[[#This Row],[veto_drafter_id]],drafters[id],drafters[name]))</f>
        <v/>
      </c>
      <c r="N2066" t="s">
        <v>15497</v>
      </c>
      <c r="O2066" t="str">
        <f>IF(OR(ISBLANK(draft_picks[[#This Row],[veto_drafter_team_id]]),draft_picks[[#This Row],[veto_drafter_team_id]]=""),"",_xlfn.XLOOKUP(draft_picks[[#This Row],[veto_drafter_team_id]],drafter_teams[id],drafter_teams[name]))</f>
        <v/>
      </c>
      <c r="Q2066" t="s">
        <v>15497</v>
      </c>
      <c r="R2066" t="str">
        <f>IF(OR(ISBLANK(draft_picks[[#This Row],[veto_override_drafter_id]]),draft_picks[[#This Row],[veto_override_drafter_id]]=""),"",_xlfn.XLOOKUP(draft_picks[[#This Row],[veto_override_drafter_id]],drafters[id],drafters[name]))</f>
        <v/>
      </c>
      <c r="S2066" t="s">
        <v>15497</v>
      </c>
      <c r="T2066" t="str">
        <f>IF(OR(ISBLANK(draft_picks[[#This Row],[veto_override_team_id]]),draft_picks[[#This Row],[veto_override_team_id]]=""),"",_xlfn.XLOOKUP(draft_picks[[#This Row],[veto_override_team_id]],drafter_teams[id],drafter_teams[name]))</f>
        <v/>
      </c>
    </row>
    <row r="2067" spans="1:20" x14ac:dyDescent="0.25">
      <c r="A2067" t="s">
        <v>19</v>
      </c>
      <c r="B2067" t="str">
        <f>_xlfn.XLOOKUP(draft_picks[[#This Row],[draft_id]],drafts[id],drafts[title])</f>
        <v>Agnès Varda</v>
      </c>
      <c r="C2067" s="3">
        <v>5</v>
      </c>
      <c r="D2067">
        <f>IF(C2066&lt;draft_picks[[#This Row],[position]],1,IF(C2066&gt;draft_picks[[#This Row],[position]],D2066+1,IF(C2066=draft_picks[[#This Row],[position]],D2066+1)))</f>
        <v>3</v>
      </c>
      <c r="E2067" t="s">
        <v>8278</v>
      </c>
      <c r="F2067" t="str">
        <f>IF(ISBLANK(draft_picks[[#This Row],[movie_id]]),"",_xlfn.XLOOKUP(draft_picks[[#This Row],[movie_id]],drafts.movies[id],drafts.movies[movie_title]))</f>
        <v>Mur murs</v>
      </c>
      <c r="G2067" s="3" t="s">
        <v>1115</v>
      </c>
      <c r="H2067" t="str">
        <f>IF(ISBLANK(draft_picks[[#This Row],[drafter_id]]),"",_xlfn.XLOOKUP(draft_picks[[#This Row],[drafter_id]],drafters[id],drafters[name]))</f>
        <v>Ryan Marker</v>
      </c>
      <c r="J2067" t="str">
        <f>IF(ISBLANK(draft_picks[[#This Row],[drafter_team_id]]),"",_xlfn.XLOOKUP(draft_picks[[#This Row],[drafter_team_id]],drafter_teams[id],drafter_teams[name]))</f>
        <v/>
      </c>
      <c r="K2067" s="3" t="s">
        <v>15497</v>
      </c>
      <c r="L2067" t="s">
        <v>15497</v>
      </c>
      <c r="M2067" t="str">
        <f>IF(OR(ISBLANK(draft_picks[[#This Row],[veto_drafter_id]]),draft_picks[[#This Row],[veto_drafter_id]]=""),"",_xlfn.XLOOKUP(draft_picks[[#This Row],[veto_drafter_id]],drafters[id],drafters[name]))</f>
        <v/>
      </c>
      <c r="N2067" t="s">
        <v>15497</v>
      </c>
      <c r="O2067" t="str">
        <f>IF(OR(ISBLANK(draft_picks[[#This Row],[veto_drafter_team_id]]),draft_picks[[#This Row],[veto_drafter_team_id]]=""),"",_xlfn.XLOOKUP(draft_picks[[#This Row],[veto_drafter_team_id]],drafter_teams[id],drafter_teams[name]))</f>
        <v/>
      </c>
      <c r="Q2067" t="s">
        <v>15497</v>
      </c>
      <c r="R2067" t="str">
        <f>IF(OR(ISBLANK(draft_picks[[#This Row],[veto_override_drafter_id]]),draft_picks[[#This Row],[veto_override_drafter_id]]=""),"",_xlfn.XLOOKUP(draft_picks[[#This Row],[veto_override_drafter_id]],drafters[id],drafters[name]))</f>
        <v/>
      </c>
      <c r="S2067" t="s">
        <v>15497</v>
      </c>
      <c r="T2067" t="str">
        <f>IF(OR(ISBLANK(draft_picks[[#This Row],[veto_override_team_id]]),draft_picks[[#This Row],[veto_override_team_id]]=""),"",_xlfn.XLOOKUP(draft_picks[[#This Row],[veto_override_team_id]],drafter_teams[id],drafter_teams[name]))</f>
        <v/>
      </c>
    </row>
    <row r="2068" spans="1:20" x14ac:dyDescent="0.25">
      <c r="A2068" t="s">
        <v>19</v>
      </c>
      <c r="B2068" t="str">
        <f>_xlfn.XLOOKUP(draft_picks[[#This Row],[draft_id]],drafts[id],drafts[title])</f>
        <v>Agnès Varda</v>
      </c>
      <c r="C2068" s="3">
        <v>4</v>
      </c>
      <c r="D2068">
        <f>IF(C2067&lt;draft_picks[[#This Row],[position]],1,IF(C2067&gt;draft_picks[[#This Row],[position]],D2067+1,IF(C2067=draft_picks[[#This Row],[position]],D2067+1)))</f>
        <v>4</v>
      </c>
      <c r="E2068" t="s">
        <v>1485</v>
      </c>
      <c r="F2068" t="str">
        <f>IF(ISBLANK(draft_picks[[#This Row],[movie_id]]),"",_xlfn.XLOOKUP(draft_picks[[#This Row],[movie_id]],drafts.movies[id],drafts.movies[movie_title]))</f>
        <v>Cléo from 5 to 7</v>
      </c>
      <c r="G2068" s="3" t="s">
        <v>1166</v>
      </c>
      <c r="H2068" t="str">
        <f>IF(ISBLANK(draft_picks[[#This Row],[drafter_id]]),"",_xlfn.XLOOKUP(draft_picks[[#This Row],[drafter_id]],drafters[id],drafters[name]))</f>
        <v>Lucé Tomlin-Brenner</v>
      </c>
      <c r="J2068" t="str">
        <f>IF(ISBLANK(draft_picks[[#This Row],[drafter_team_id]]),"",_xlfn.XLOOKUP(draft_picks[[#This Row],[drafter_team_id]],drafter_teams[id],drafter_teams[name]))</f>
        <v/>
      </c>
      <c r="K2068" s="3" t="s">
        <v>15497</v>
      </c>
      <c r="L2068" t="s">
        <v>15497</v>
      </c>
      <c r="M2068" t="str">
        <f>IF(OR(ISBLANK(draft_picks[[#This Row],[veto_drafter_id]]),draft_picks[[#This Row],[veto_drafter_id]]=""),"",_xlfn.XLOOKUP(draft_picks[[#This Row],[veto_drafter_id]],drafters[id],drafters[name]))</f>
        <v/>
      </c>
      <c r="N2068" t="s">
        <v>15497</v>
      </c>
      <c r="O2068" t="str">
        <f>IF(OR(ISBLANK(draft_picks[[#This Row],[veto_drafter_team_id]]),draft_picks[[#This Row],[veto_drafter_team_id]]=""),"",_xlfn.XLOOKUP(draft_picks[[#This Row],[veto_drafter_team_id]],drafter_teams[id],drafter_teams[name]))</f>
        <v/>
      </c>
      <c r="Q2068" t="s">
        <v>15497</v>
      </c>
      <c r="R2068" t="str">
        <f>IF(OR(ISBLANK(draft_picks[[#This Row],[veto_override_drafter_id]]),draft_picks[[#This Row],[veto_override_drafter_id]]=""),"",_xlfn.XLOOKUP(draft_picks[[#This Row],[veto_override_drafter_id]],drafters[id],drafters[name]))</f>
        <v/>
      </c>
      <c r="S2068" t="s">
        <v>15497</v>
      </c>
      <c r="T2068" t="str">
        <f>IF(OR(ISBLANK(draft_picks[[#This Row],[veto_override_team_id]]),draft_picks[[#This Row],[veto_override_team_id]]=""),"",_xlfn.XLOOKUP(draft_picks[[#This Row],[veto_override_team_id]],drafter_teams[id],drafter_teams[name]))</f>
        <v/>
      </c>
    </row>
    <row r="2069" spans="1:20" x14ac:dyDescent="0.25">
      <c r="A2069" t="s">
        <v>19</v>
      </c>
      <c r="B2069" t="str">
        <f>_xlfn.XLOOKUP(draft_picks[[#This Row],[draft_id]],drafts[id],drafts[title])</f>
        <v>Agnès Varda</v>
      </c>
      <c r="C2069" s="3">
        <v>3</v>
      </c>
      <c r="D2069">
        <f>IF(C2068&lt;draft_picks[[#This Row],[position]],1,IF(C2068&gt;draft_picks[[#This Row],[position]],D2068+1,IF(C2068=draft_picks[[#This Row],[position]],D2068+1)))</f>
        <v>5</v>
      </c>
      <c r="E2069" t="s">
        <v>2682</v>
      </c>
      <c r="F2069" t="str">
        <f>IF(ISBLANK(draft_picks[[#This Row],[movie_id]]),"",_xlfn.XLOOKUP(draft_picks[[#This Row],[movie_id]],drafts.movies[id],drafts.movies[movie_title]))</f>
        <v>Happiness</v>
      </c>
      <c r="G2069" s="3" t="s">
        <v>1115</v>
      </c>
      <c r="H2069" t="str">
        <f>IF(ISBLANK(draft_picks[[#This Row],[drafter_id]]),"",_xlfn.XLOOKUP(draft_picks[[#This Row],[drafter_id]],drafters[id],drafters[name]))</f>
        <v>Ryan Marker</v>
      </c>
      <c r="J2069" t="str">
        <f>IF(ISBLANK(draft_picks[[#This Row],[drafter_team_id]]),"",_xlfn.XLOOKUP(draft_picks[[#This Row],[drafter_team_id]],drafter_teams[id],drafter_teams[name]))</f>
        <v/>
      </c>
      <c r="K2069" s="3" t="s">
        <v>15497</v>
      </c>
      <c r="L2069" t="s">
        <v>15497</v>
      </c>
      <c r="M2069" t="str">
        <f>IF(OR(ISBLANK(draft_picks[[#This Row],[veto_drafter_id]]),draft_picks[[#This Row],[veto_drafter_id]]=""),"",_xlfn.XLOOKUP(draft_picks[[#This Row],[veto_drafter_id]],drafters[id],drafters[name]))</f>
        <v/>
      </c>
      <c r="N2069" t="s">
        <v>15497</v>
      </c>
      <c r="O2069" t="str">
        <f>IF(OR(ISBLANK(draft_picks[[#This Row],[veto_drafter_team_id]]),draft_picks[[#This Row],[veto_drafter_team_id]]=""),"",_xlfn.XLOOKUP(draft_picks[[#This Row],[veto_drafter_team_id]],drafter_teams[id],drafter_teams[name]))</f>
        <v/>
      </c>
      <c r="Q2069" t="s">
        <v>15497</v>
      </c>
      <c r="R2069" t="str">
        <f>IF(OR(ISBLANK(draft_picks[[#This Row],[veto_override_drafter_id]]),draft_picks[[#This Row],[veto_override_drafter_id]]=""),"",_xlfn.XLOOKUP(draft_picks[[#This Row],[veto_override_drafter_id]],drafters[id],drafters[name]))</f>
        <v/>
      </c>
      <c r="S2069" t="s">
        <v>15497</v>
      </c>
      <c r="T2069" t="str">
        <f>IF(OR(ISBLANK(draft_picks[[#This Row],[veto_override_team_id]]),draft_picks[[#This Row],[veto_override_team_id]]=""),"",_xlfn.XLOOKUP(draft_picks[[#This Row],[veto_override_team_id]],drafter_teams[id],drafter_teams[name]))</f>
        <v/>
      </c>
    </row>
    <row r="2070" spans="1:20" x14ac:dyDescent="0.25">
      <c r="A2070" t="s">
        <v>19</v>
      </c>
      <c r="B2070" t="str">
        <f>_xlfn.XLOOKUP(draft_picks[[#This Row],[draft_id]],drafts[id],drafts[title])</f>
        <v>Agnès Varda</v>
      </c>
      <c r="C2070" s="3">
        <v>2</v>
      </c>
      <c r="D2070">
        <f>IF(C2069&lt;draft_picks[[#This Row],[position]],1,IF(C2069&gt;draft_picks[[#This Row],[position]],D2069+1,IF(C2069=draft_picks[[#This Row],[position]],D2069+1)))</f>
        <v>6</v>
      </c>
      <c r="E2070" t="s">
        <v>5797</v>
      </c>
      <c r="F2070" t="str">
        <f>IF(ISBLANK(draft_picks[[#This Row],[movie_id]]),"",_xlfn.XLOOKUP(draft_picks[[#This Row],[movie_id]],drafts.movies[id],drafts.movies[movie_title]))</f>
        <v>One Sings, the Other Doesn't</v>
      </c>
      <c r="G2070" s="3" t="s">
        <v>1166</v>
      </c>
      <c r="H2070" t="str">
        <f>IF(ISBLANK(draft_picks[[#This Row],[drafter_id]]),"",_xlfn.XLOOKUP(draft_picks[[#This Row],[drafter_id]],drafters[id],drafters[name]))</f>
        <v>Lucé Tomlin-Brenner</v>
      </c>
      <c r="J2070" t="str">
        <f>IF(ISBLANK(draft_picks[[#This Row],[drafter_team_id]]),"",_xlfn.XLOOKUP(draft_picks[[#This Row],[drafter_team_id]],drafter_teams[id],drafter_teams[name]))</f>
        <v/>
      </c>
      <c r="K2070" s="3" t="s">
        <v>15484</v>
      </c>
      <c r="L2070" t="s">
        <v>1115</v>
      </c>
      <c r="M2070" t="str">
        <f>IF(OR(ISBLANK(draft_picks[[#This Row],[veto_drafter_id]]),draft_picks[[#This Row],[veto_drafter_id]]=""),"",_xlfn.XLOOKUP(draft_picks[[#This Row],[veto_drafter_id]],drafters[id],drafters[name]))</f>
        <v>Ryan Marker</v>
      </c>
      <c r="N2070" t="s">
        <v>15497</v>
      </c>
      <c r="O2070" t="str">
        <f>IF(OR(ISBLANK(draft_picks[[#This Row],[veto_drafter_team_id]]),draft_picks[[#This Row],[veto_drafter_team_id]]=""),"",_xlfn.XLOOKUP(draft_picks[[#This Row],[veto_drafter_team_id]],drafter_teams[id],drafter_teams[name]))</f>
        <v/>
      </c>
      <c r="Q2070" t="s">
        <v>15497</v>
      </c>
      <c r="R2070" t="str">
        <f>IF(OR(ISBLANK(draft_picks[[#This Row],[veto_override_drafter_id]]),draft_picks[[#This Row],[veto_override_drafter_id]]=""),"",_xlfn.XLOOKUP(draft_picks[[#This Row],[veto_override_drafter_id]],drafters[id],drafters[name]))</f>
        <v/>
      </c>
      <c r="S2070" t="s">
        <v>15497</v>
      </c>
      <c r="T2070" t="str">
        <f>IF(OR(ISBLANK(draft_picks[[#This Row],[veto_override_team_id]]),draft_picks[[#This Row],[veto_override_team_id]]=""),"",_xlfn.XLOOKUP(draft_picks[[#This Row],[veto_override_team_id]],drafter_teams[id],drafter_teams[name]))</f>
        <v/>
      </c>
    </row>
    <row r="2071" spans="1:20" x14ac:dyDescent="0.25">
      <c r="A2071" t="s">
        <v>19</v>
      </c>
      <c r="B2071" t="str">
        <f>_xlfn.XLOOKUP(draft_picks[[#This Row],[draft_id]],drafts[id],drafts[title])</f>
        <v>Agnès Varda</v>
      </c>
      <c r="C2071" s="3">
        <v>2</v>
      </c>
      <c r="D2071">
        <f>IF(C2070&lt;draft_picks[[#This Row],[position]],1,IF(C2070&gt;draft_picks[[#This Row],[position]],D2070+1,IF(C2070=draft_picks[[#This Row],[position]],D2070+1)))</f>
        <v>7</v>
      </c>
      <c r="E2071" t="s">
        <v>7222</v>
      </c>
      <c r="F2071" t="str">
        <f>IF(ISBLANK(draft_picks[[#This Row],[movie_id]]),"",_xlfn.XLOOKUP(draft_picks[[#This Row],[movie_id]],drafts.movies[id],drafts.movies[movie_title]))</f>
        <v>Vagabond</v>
      </c>
      <c r="G2071" s="3" t="s">
        <v>1166</v>
      </c>
      <c r="H2071" t="str">
        <f>IF(ISBLANK(draft_picks[[#This Row],[drafter_id]]),"",_xlfn.XLOOKUP(draft_picks[[#This Row],[drafter_id]],drafters[id],drafters[name]))</f>
        <v>Lucé Tomlin-Brenner</v>
      </c>
      <c r="J2071" t="str">
        <f>IF(ISBLANK(draft_picks[[#This Row],[drafter_team_id]]),"",_xlfn.XLOOKUP(draft_picks[[#This Row],[drafter_team_id]],drafter_teams[id],drafter_teams[name]))</f>
        <v/>
      </c>
      <c r="K2071" s="3" t="s">
        <v>15497</v>
      </c>
      <c r="L2071" t="s">
        <v>15497</v>
      </c>
      <c r="M2071" t="str">
        <f>IF(OR(ISBLANK(draft_picks[[#This Row],[veto_drafter_id]]),draft_picks[[#This Row],[veto_drafter_id]]=""),"",_xlfn.XLOOKUP(draft_picks[[#This Row],[veto_drafter_id]],drafters[id],drafters[name]))</f>
        <v/>
      </c>
      <c r="N2071" t="s">
        <v>15497</v>
      </c>
      <c r="O2071" t="str">
        <f>IF(OR(ISBLANK(draft_picks[[#This Row],[veto_drafter_team_id]]),draft_picks[[#This Row],[veto_drafter_team_id]]=""),"",_xlfn.XLOOKUP(draft_picks[[#This Row],[veto_drafter_team_id]],drafter_teams[id],drafter_teams[name]))</f>
        <v/>
      </c>
      <c r="Q2071" t="s">
        <v>15497</v>
      </c>
      <c r="R2071" t="str">
        <f>IF(OR(ISBLANK(draft_picks[[#This Row],[veto_override_drafter_id]]),draft_picks[[#This Row],[veto_override_drafter_id]]=""),"",_xlfn.XLOOKUP(draft_picks[[#This Row],[veto_override_drafter_id]],drafters[id],drafters[name]))</f>
        <v/>
      </c>
      <c r="S2071" t="s">
        <v>15497</v>
      </c>
      <c r="T2071" t="str">
        <f>IF(OR(ISBLANK(draft_picks[[#This Row],[veto_override_team_id]]),draft_picks[[#This Row],[veto_override_team_id]]=""),"",_xlfn.XLOOKUP(draft_picks[[#This Row],[veto_override_team_id]],drafter_teams[id],drafter_teams[name]))</f>
        <v/>
      </c>
    </row>
    <row r="2072" spans="1:20" x14ac:dyDescent="0.25">
      <c r="A2072" t="s">
        <v>19</v>
      </c>
      <c r="B2072" t="str">
        <f>_xlfn.XLOOKUP(draft_picks[[#This Row],[draft_id]],drafts[id],drafts[title])</f>
        <v>Agnès Varda</v>
      </c>
      <c r="C2072" s="3">
        <v>1</v>
      </c>
      <c r="D2072">
        <f>IF(C2071&lt;draft_picks[[#This Row],[position]],1,IF(C2071&gt;draft_picks[[#This Row],[position]],D2071+1,IF(C2071=draft_picks[[#This Row],[position]],D2071+1)))</f>
        <v>8</v>
      </c>
      <c r="E2072" t="s">
        <v>5797</v>
      </c>
      <c r="F2072" t="str">
        <f>IF(ISBLANK(draft_picks[[#This Row],[movie_id]]),"",_xlfn.XLOOKUP(draft_picks[[#This Row],[movie_id]],drafts.movies[id],drafts.movies[movie_title]))</f>
        <v>One Sings, the Other Doesn't</v>
      </c>
      <c r="G2072" s="3" t="s">
        <v>1115</v>
      </c>
      <c r="H2072" t="str">
        <f>IF(ISBLANK(draft_picks[[#This Row],[drafter_id]]),"",_xlfn.XLOOKUP(draft_picks[[#This Row],[drafter_id]],drafters[id],drafters[name]))</f>
        <v>Ryan Marker</v>
      </c>
      <c r="J2072" t="str">
        <f>IF(ISBLANK(draft_picks[[#This Row],[drafter_team_id]]),"",_xlfn.XLOOKUP(draft_picks[[#This Row],[drafter_team_id]],drafter_teams[id],drafter_teams[name]))</f>
        <v/>
      </c>
      <c r="K2072" s="3" t="s">
        <v>15497</v>
      </c>
      <c r="L2072" t="s">
        <v>15497</v>
      </c>
      <c r="M2072" t="str">
        <f>IF(OR(ISBLANK(draft_picks[[#This Row],[veto_drafter_id]]),draft_picks[[#This Row],[veto_drafter_id]]=""),"",_xlfn.XLOOKUP(draft_picks[[#This Row],[veto_drafter_id]],drafters[id],drafters[name]))</f>
        <v/>
      </c>
      <c r="N2072" t="s">
        <v>15497</v>
      </c>
      <c r="O2072" t="str">
        <f>IF(OR(ISBLANK(draft_picks[[#This Row],[veto_drafter_team_id]]),draft_picks[[#This Row],[veto_drafter_team_id]]=""),"",_xlfn.XLOOKUP(draft_picks[[#This Row],[veto_drafter_team_id]],drafter_teams[id],drafter_teams[name]))</f>
        <v/>
      </c>
      <c r="Q2072" t="s">
        <v>15497</v>
      </c>
      <c r="R2072" t="str">
        <f>IF(OR(ISBLANK(draft_picks[[#This Row],[veto_override_drafter_id]]),draft_picks[[#This Row],[veto_override_drafter_id]]=""),"",_xlfn.XLOOKUP(draft_picks[[#This Row],[veto_override_drafter_id]],drafters[id],drafters[name]))</f>
        <v/>
      </c>
      <c r="S2072" t="s">
        <v>15497</v>
      </c>
      <c r="T2072" t="str">
        <f>IF(OR(ISBLANK(draft_picks[[#This Row],[veto_override_team_id]]),draft_picks[[#This Row],[veto_override_team_id]]=""),"",_xlfn.XLOOKUP(draft_picks[[#This Row],[veto_override_team_id]],drafter_teams[id],drafter_teams[name]))</f>
        <v/>
      </c>
    </row>
    <row r="2073" spans="1:20" x14ac:dyDescent="0.25">
      <c r="A2073" t="s">
        <v>75</v>
      </c>
      <c r="B2073" t="str">
        <f>_xlfn.XLOOKUP(draft_picks[[#This Row],[draft_id]],drafts[id],drafts[title])</f>
        <v>Godzilla mini-Mega</v>
      </c>
      <c r="C2073" s="3">
        <v>13</v>
      </c>
      <c r="D2073">
        <f>IF(C2072&lt;draft_picks[[#This Row],[position]],1,IF(C2072&gt;draft_picks[[#This Row],[position]],D2072+1,IF(C2072=draft_picks[[#This Row],[position]],D2072+1)))</f>
        <v>1</v>
      </c>
      <c r="E2073" t="s">
        <v>5964</v>
      </c>
      <c r="F2073" t="str">
        <f>IF(ISBLANK(draft_picks[[#This Row],[movie_id]]),"",_xlfn.XLOOKUP(draft_picks[[#This Row],[movie_id]],drafts.movies[id],drafts.movies[movie_title]))</f>
        <v>Godzilla vs. SpaceGodzilla</v>
      </c>
      <c r="G2073" s="3"/>
      <c r="H2073" t="str">
        <f>IF(ISBLANK(draft_picks[[#This Row],[drafter_id]]),"",_xlfn.XLOOKUP(draft_picks[[#This Row],[drafter_id]],drafters[id],drafters[name]))</f>
        <v/>
      </c>
      <c r="I2073" t="s">
        <v>1311</v>
      </c>
      <c r="J2073" t="str">
        <f>IF(ISBLANK(draft_picks[[#This Row],[drafter_team_id]]),"",_xlfn.XLOOKUP(draft_picks[[#This Row],[drafter_team_id]],drafter_teams[id],drafter_teams[name]))</f>
        <v>Team McWeeny</v>
      </c>
      <c r="K2073" s="3" t="s">
        <v>15497</v>
      </c>
      <c r="L2073" t="s">
        <v>15497</v>
      </c>
      <c r="M2073" t="str">
        <f>IF(OR(ISBLANK(draft_picks[[#This Row],[veto_drafter_id]]),draft_picks[[#This Row],[veto_drafter_id]]=""),"",_xlfn.XLOOKUP(draft_picks[[#This Row],[veto_drafter_id]],drafters[id],drafters[name]))</f>
        <v/>
      </c>
      <c r="N2073" t="s">
        <v>15497</v>
      </c>
      <c r="O2073" t="str">
        <f>IF(OR(ISBLANK(draft_picks[[#This Row],[veto_drafter_team_id]]),draft_picks[[#This Row],[veto_drafter_team_id]]=""),"",_xlfn.XLOOKUP(draft_picks[[#This Row],[veto_drafter_team_id]],drafter_teams[id],drafter_teams[name]))</f>
        <v/>
      </c>
      <c r="Q2073" t="s">
        <v>15497</v>
      </c>
      <c r="R2073" t="str">
        <f>IF(OR(ISBLANK(draft_picks[[#This Row],[veto_override_drafter_id]]),draft_picks[[#This Row],[veto_override_drafter_id]]=""),"",_xlfn.XLOOKUP(draft_picks[[#This Row],[veto_override_drafter_id]],drafters[id],drafters[name]))</f>
        <v/>
      </c>
      <c r="S2073" t="s">
        <v>15497</v>
      </c>
      <c r="T2073" t="str">
        <f>IF(OR(ISBLANK(draft_picks[[#This Row],[veto_override_team_id]]),draft_picks[[#This Row],[veto_override_team_id]]=""),"",_xlfn.XLOOKUP(draft_picks[[#This Row],[veto_override_team_id]],drafter_teams[id],drafter_teams[name]))</f>
        <v/>
      </c>
    </row>
    <row r="2074" spans="1:20" x14ac:dyDescent="0.25">
      <c r="A2074" s="1" t="s">
        <v>75</v>
      </c>
      <c r="B2074" t="str">
        <f>_xlfn.XLOOKUP(draft_picks[[#This Row],[draft_id]],drafts[id],drafts[title])</f>
        <v>Godzilla mini-Mega</v>
      </c>
      <c r="C2074" s="3">
        <v>12</v>
      </c>
      <c r="D2074">
        <f>IF(C2073&lt;draft_picks[[#This Row],[position]],1,IF(C2073&gt;draft_picks[[#This Row],[position]],D2073+1,IF(C2073=draft_picks[[#This Row],[position]],D2073+1)))</f>
        <v>2</v>
      </c>
      <c r="E2074" t="s">
        <v>2290</v>
      </c>
      <c r="F2074" t="str">
        <f>IF(ISBLANK(draft_picks[[#This Row],[movie_id]]),"",_xlfn.XLOOKUP(draft_picks[[#This Row],[movie_id]],drafts.movies[id],drafts.movies[movie_title]))</f>
        <v>Godzilla</v>
      </c>
      <c r="G2074" s="3"/>
      <c r="H2074" t="str">
        <f>IF(ISBLANK(draft_picks[[#This Row],[drafter_id]]),"",_xlfn.XLOOKUP(draft_picks[[#This Row],[drafter_id]],drafters[id],drafters[name]))</f>
        <v/>
      </c>
      <c r="I2074" t="s">
        <v>1311</v>
      </c>
      <c r="J2074" t="str">
        <f>IF(ISBLANK(draft_picks[[#This Row],[drafter_team_id]]),"",_xlfn.XLOOKUP(draft_picks[[#This Row],[drafter_team_id]],drafter_teams[id],drafter_teams[name]))</f>
        <v>Team McWeeny</v>
      </c>
      <c r="K2074" s="3" t="s">
        <v>15497</v>
      </c>
      <c r="L2074" t="s">
        <v>15497</v>
      </c>
      <c r="M2074" t="str">
        <f>IF(OR(ISBLANK(draft_picks[[#This Row],[veto_drafter_id]]),draft_picks[[#This Row],[veto_drafter_id]]=""),"",_xlfn.XLOOKUP(draft_picks[[#This Row],[veto_drafter_id]],drafters[id],drafters[name]))</f>
        <v/>
      </c>
      <c r="N2074" t="s">
        <v>15497</v>
      </c>
      <c r="O2074" t="str">
        <f>IF(OR(ISBLANK(draft_picks[[#This Row],[veto_drafter_team_id]]),draft_picks[[#This Row],[veto_drafter_team_id]]=""),"",_xlfn.XLOOKUP(draft_picks[[#This Row],[veto_drafter_team_id]],drafter_teams[id],drafter_teams[name]))</f>
        <v/>
      </c>
      <c r="Q2074" t="s">
        <v>15497</v>
      </c>
      <c r="R2074" t="str">
        <f>IF(OR(ISBLANK(draft_picks[[#This Row],[veto_override_drafter_id]]),draft_picks[[#This Row],[veto_override_drafter_id]]=""),"",_xlfn.XLOOKUP(draft_picks[[#This Row],[veto_override_drafter_id]],drafters[id],drafters[name]))</f>
        <v/>
      </c>
      <c r="S2074" t="s">
        <v>15497</v>
      </c>
      <c r="T2074" t="str">
        <f>IF(OR(ISBLANK(draft_picks[[#This Row],[veto_override_team_id]]),draft_picks[[#This Row],[veto_override_team_id]]=""),"",_xlfn.XLOOKUP(draft_picks[[#This Row],[veto_override_team_id]],drafter_teams[id],drafter_teams[name]))</f>
        <v/>
      </c>
    </row>
    <row r="2075" spans="1:20" x14ac:dyDescent="0.25">
      <c r="A2075" t="s">
        <v>75</v>
      </c>
      <c r="B2075" t="str">
        <f>_xlfn.XLOOKUP(draft_picks[[#This Row],[draft_id]],drafts[id],drafts[title])</f>
        <v>Godzilla mini-Mega</v>
      </c>
      <c r="C2075" s="3">
        <v>11</v>
      </c>
      <c r="D2075">
        <f>IF(C2074&lt;draft_picks[[#This Row],[position]],1,IF(C2074&gt;draft_picks[[#This Row],[position]],D2074+1,IF(C2074=draft_picks[[#This Row],[position]],D2074+1)))</f>
        <v>3</v>
      </c>
      <c r="E2075" t="s">
        <v>5728</v>
      </c>
      <c r="F2075" t="str">
        <f>IF(ISBLANK(draft_picks[[#This Row],[movie_id]]),"",_xlfn.XLOOKUP(draft_picks[[#This Row],[movie_id]],drafts.movies[id],drafts.movies[movie_title]))</f>
        <v>King Kong vs. Godzilla</v>
      </c>
      <c r="G2075" s="3" t="s">
        <v>969</v>
      </c>
      <c r="H2075" t="str">
        <f>IF(ISBLANK(draft_picks[[#This Row],[drafter_id]]),"",_xlfn.XLOOKUP(draft_picks[[#This Row],[drafter_id]],drafters[id],drafters[name]))</f>
        <v>Graham Skipper</v>
      </c>
      <c r="J2075" t="str">
        <f>IF(ISBLANK(draft_picks[[#This Row],[drafter_team_id]]),"",_xlfn.XLOOKUP(draft_picks[[#This Row],[drafter_team_id]],drafter_teams[id],drafter_teams[name]))</f>
        <v/>
      </c>
      <c r="K2075" s="3" t="s">
        <v>15497</v>
      </c>
      <c r="L2075" t="s">
        <v>15497</v>
      </c>
      <c r="M2075" t="str">
        <f>IF(OR(ISBLANK(draft_picks[[#This Row],[veto_drafter_id]]),draft_picks[[#This Row],[veto_drafter_id]]=""),"",_xlfn.XLOOKUP(draft_picks[[#This Row],[veto_drafter_id]],drafters[id],drafters[name]))</f>
        <v/>
      </c>
      <c r="N2075" t="s">
        <v>15497</v>
      </c>
      <c r="O2075" t="str">
        <f>IF(OR(ISBLANK(draft_picks[[#This Row],[veto_drafter_team_id]]),draft_picks[[#This Row],[veto_drafter_team_id]]=""),"",_xlfn.XLOOKUP(draft_picks[[#This Row],[veto_drafter_team_id]],drafter_teams[id],drafter_teams[name]))</f>
        <v/>
      </c>
      <c r="Q2075" t="s">
        <v>15497</v>
      </c>
      <c r="R2075" t="str">
        <f>IF(OR(ISBLANK(draft_picks[[#This Row],[veto_override_drafter_id]]),draft_picks[[#This Row],[veto_override_drafter_id]]=""),"",_xlfn.XLOOKUP(draft_picks[[#This Row],[veto_override_drafter_id]],drafters[id],drafters[name]))</f>
        <v/>
      </c>
      <c r="S2075" t="s">
        <v>15497</v>
      </c>
      <c r="T2075" t="str">
        <f>IF(OR(ISBLANK(draft_picks[[#This Row],[veto_override_team_id]]),draft_picks[[#This Row],[veto_override_team_id]]=""),"",_xlfn.XLOOKUP(draft_picks[[#This Row],[veto_override_team_id]],drafter_teams[id],drafter_teams[name]))</f>
        <v/>
      </c>
    </row>
    <row r="2076" spans="1:20" x14ac:dyDescent="0.25">
      <c r="A2076" t="s">
        <v>75</v>
      </c>
      <c r="B2076" t="str">
        <f>_xlfn.XLOOKUP(draft_picks[[#This Row],[draft_id]],drafts[id],drafts[title])</f>
        <v>Godzilla mini-Mega</v>
      </c>
      <c r="C2076" s="3">
        <v>10</v>
      </c>
      <c r="D2076">
        <f>IF(C2075&lt;draft_picks[[#This Row],[position]],1,IF(C2075&gt;draft_picks[[#This Row],[position]],D2075+1,IF(C2075=draft_picks[[#This Row],[position]],D2075+1)))</f>
        <v>4</v>
      </c>
      <c r="E2076" t="s">
        <v>3912</v>
      </c>
      <c r="F2076" t="str">
        <f>IF(ISBLANK(draft_picks[[#This Row],[movie_id]]),"",_xlfn.XLOOKUP(draft_picks[[#This Row],[movie_id]],drafts.movies[id],drafts.movies[movie_title]))</f>
        <v>Godzilla vs. Hedorah</v>
      </c>
      <c r="G2076" s="3" t="s">
        <v>995</v>
      </c>
      <c r="H2076" t="str">
        <f>IF(ISBLANK(draft_picks[[#This Row],[drafter_id]]),"",_xlfn.XLOOKUP(draft_picks[[#This Row],[drafter_id]],drafters[id],drafters[name]))</f>
        <v>Beth Accomando</v>
      </c>
      <c r="J2076" t="str">
        <f>IF(ISBLANK(draft_picks[[#This Row],[drafter_team_id]]),"",_xlfn.XLOOKUP(draft_picks[[#This Row],[drafter_team_id]],drafter_teams[id],drafter_teams[name]))</f>
        <v/>
      </c>
      <c r="K2076" s="3" t="s">
        <v>15497</v>
      </c>
      <c r="L2076" t="s">
        <v>15497</v>
      </c>
      <c r="M2076" t="str">
        <f>IF(OR(ISBLANK(draft_picks[[#This Row],[veto_drafter_id]]),draft_picks[[#This Row],[veto_drafter_id]]=""),"",_xlfn.XLOOKUP(draft_picks[[#This Row],[veto_drafter_id]],drafters[id],drafters[name]))</f>
        <v/>
      </c>
      <c r="N2076" t="s">
        <v>15497</v>
      </c>
      <c r="O2076" t="str">
        <f>IF(OR(ISBLANK(draft_picks[[#This Row],[veto_drafter_team_id]]),draft_picks[[#This Row],[veto_drafter_team_id]]=""),"",_xlfn.XLOOKUP(draft_picks[[#This Row],[veto_drafter_team_id]],drafter_teams[id],drafter_teams[name]))</f>
        <v/>
      </c>
      <c r="Q2076" t="s">
        <v>15497</v>
      </c>
      <c r="R2076" t="str">
        <f>IF(OR(ISBLANK(draft_picks[[#This Row],[veto_override_drafter_id]]),draft_picks[[#This Row],[veto_override_drafter_id]]=""),"",_xlfn.XLOOKUP(draft_picks[[#This Row],[veto_override_drafter_id]],drafters[id],drafters[name]))</f>
        <v/>
      </c>
      <c r="S2076" t="s">
        <v>15497</v>
      </c>
      <c r="T2076" t="str">
        <f>IF(OR(ISBLANK(draft_picks[[#This Row],[veto_override_team_id]]),draft_picks[[#This Row],[veto_override_team_id]]=""),"",_xlfn.XLOOKUP(draft_picks[[#This Row],[veto_override_team_id]],drafter_teams[id],drafter_teams[name]))</f>
        <v/>
      </c>
    </row>
    <row r="2077" spans="1:20" x14ac:dyDescent="0.25">
      <c r="A2077" t="s">
        <v>75</v>
      </c>
      <c r="B2077" t="str">
        <f>_xlfn.XLOOKUP(draft_picks[[#This Row],[draft_id]],drafts[id],drafts[title])</f>
        <v>Godzilla mini-Mega</v>
      </c>
      <c r="C2077" s="3">
        <v>9</v>
      </c>
      <c r="D2077">
        <f>IF(C2076&lt;draft_picks[[#This Row],[position]],1,IF(C2076&gt;draft_picks[[#This Row],[position]],D2076+1,IF(C2076=draft_picks[[#This Row],[position]],D2076+1)))</f>
        <v>5</v>
      </c>
      <c r="E2077" t="s">
        <v>6498</v>
      </c>
      <c r="F2077" t="str">
        <f>IF(ISBLANK(draft_picks[[#This Row],[movie_id]]),"",_xlfn.XLOOKUP(draft_picks[[#This Row],[movie_id]],drafts.movies[id],drafts.movies[movie_title]))</f>
        <v>Godzilla: Final Wars</v>
      </c>
      <c r="G2077" s="3"/>
      <c r="H2077" t="str">
        <f>IF(ISBLANK(draft_picks[[#This Row],[drafter_id]]),"",_xlfn.XLOOKUP(draft_picks[[#This Row],[drafter_id]],drafters[id],drafters[name]))</f>
        <v/>
      </c>
      <c r="I2077" t="s">
        <v>1311</v>
      </c>
      <c r="J2077" t="str">
        <f>IF(ISBLANK(draft_picks[[#This Row],[drafter_team_id]]),"",_xlfn.XLOOKUP(draft_picks[[#This Row],[drafter_team_id]],drafter_teams[id],drafter_teams[name]))</f>
        <v>Team McWeeny</v>
      </c>
      <c r="K2077" s="3" t="s">
        <v>15497</v>
      </c>
      <c r="L2077" t="s">
        <v>15497</v>
      </c>
      <c r="M2077" t="str">
        <f>IF(OR(ISBLANK(draft_picks[[#This Row],[veto_drafter_id]]),draft_picks[[#This Row],[veto_drafter_id]]=""),"",_xlfn.XLOOKUP(draft_picks[[#This Row],[veto_drafter_id]],drafters[id],drafters[name]))</f>
        <v/>
      </c>
      <c r="N2077" t="s">
        <v>15497</v>
      </c>
      <c r="O2077" t="str">
        <f>IF(OR(ISBLANK(draft_picks[[#This Row],[veto_drafter_team_id]]),draft_picks[[#This Row],[veto_drafter_team_id]]=""),"",_xlfn.XLOOKUP(draft_picks[[#This Row],[veto_drafter_team_id]],drafter_teams[id],drafter_teams[name]))</f>
        <v/>
      </c>
      <c r="Q2077" t="s">
        <v>15497</v>
      </c>
      <c r="R2077" t="str">
        <f>IF(OR(ISBLANK(draft_picks[[#This Row],[veto_override_drafter_id]]),draft_picks[[#This Row],[veto_override_drafter_id]]=""),"",_xlfn.XLOOKUP(draft_picks[[#This Row],[veto_override_drafter_id]],drafters[id],drafters[name]))</f>
        <v/>
      </c>
      <c r="S2077" t="s">
        <v>15497</v>
      </c>
      <c r="T2077" t="str">
        <f>IF(OR(ISBLANK(draft_picks[[#This Row],[veto_override_team_id]]),draft_picks[[#This Row],[veto_override_team_id]]=""),"",_xlfn.XLOOKUP(draft_picks[[#This Row],[veto_override_team_id]],drafter_teams[id],drafter_teams[name]))</f>
        <v/>
      </c>
    </row>
    <row r="2078" spans="1:20" x14ac:dyDescent="0.25">
      <c r="A2078" t="s">
        <v>75</v>
      </c>
      <c r="B2078" t="str">
        <f>_xlfn.XLOOKUP(draft_picks[[#This Row],[draft_id]],drafts[id],drafts[title])</f>
        <v>Godzilla mini-Mega</v>
      </c>
      <c r="C2078" s="3">
        <v>8</v>
      </c>
      <c r="D2078">
        <f>IF(C2077&lt;draft_picks[[#This Row],[position]],1,IF(C2077&gt;draft_picks[[#This Row],[position]],D2077+1,IF(C2077=draft_picks[[#This Row],[position]],D2077+1)))</f>
        <v>6</v>
      </c>
      <c r="E2078" t="s">
        <v>8065</v>
      </c>
      <c r="F2078" t="str">
        <f>IF(ISBLANK(draft_picks[[#This Row],[movie_id]]),"",_xlfn.XLOOKUP(draft_picks[[#This Row],[movie_id]],drafts.movies[id],drafts.movies[movie_title]))</f>
        <v>All Monsters Attack</v>
      </c>
      <c r="G2078" s="3" t="s">
        <v>969</v>
      </c>
      <c r="H2078" t="str">
        <f>IF(ISBLANK(draft_picks[[#This Row],[drafter_id]]),"",_xlfn.XLOOKUP(draft_picks[[#This Row],[drafter_id]],drafters[id],drafters[name]))</f>
        <v>Graham Skipper</v>
      </c>
      <c r="J2078" t="str">
        <f>IF(ISBLANK(draft_picks[[#This Row],[drafter_team_id]]),"",_xlfn.XLOOKUP(draft_picks[[#This Row],[drafter_team_id]],drafter_teams[id],drafter_teams[name]))</f>
        <v/>
      </c>
      <c r="K2078" s="3" t="s">
        <v>15497</v>
      </c>
      <c r="L2078" t="s">
        <v>15497</v>
      </c>
      <c r="M2078" t="str">
        <f>IF(OR(ISBLANK(draft_picks[[#This Row],[veto_drafter_id]]),draft_picks[[#This Row],[veto_drafter_id]]=""),"",_xlfn.XLOOKUP(draft_picks[[#This Row],[veto_drafter_id]],drafters[id],drafters[name]))</f>
        <v/>
      </c>
      <c r="N2078" t="s">
        <v>15497</v>
      </c>
      <c r="O2078" t="str">
        <f>IF(OR(ISBLANK(draft_picks[[#This Row],[veto_drafter_team_id]]),draft_picks[[#This Row],[veto_drafter_team_id]]=""),"",_xlfn.XLOOKUP(draft_picks[[#This Row],[veto_drafter_team_id]],drafter_teams[id],drafter_teams[name]))</f>
        <v/>
      </c>
      <c r="Q2078" t="s">
        <v>15497</v>
      </c>
      <c r="R2078" t="str">
        <f>IF(OR(ISBLANK(draft_picks[[#This Row],[veto_override_drafter_id]]),draft_picks[[#This Row],[veto_override_drafter_id]]=""),"",_xlfn.XLOOKUP(draft_picks[[#This Row],[veto_override_drafter_id]],drafters[id],drafters[name]))</f>
        <v/>
      </c>
      <c r="S2078" t="s">
        <v>15497</v>
      </c>
      <c r="T2078" t="str">
        <f>IF(OR(ISBLANK(draft_picks[[#This Row],[veto_override_team_id]]),draft_picks[[#This Row],[veto_override_team_id]]=""),"",_xlfn.XLOOKUP(draft_picks[[#This Row],[veto_override_team_id]],drafter_teams[id],drafter_teams[name]))</f>
        <v/>
      </c>
    </row>
    <row r="2079" spans="1:20" x14ac:dyDescent="0.25">
      <c r="A2079" t="s">
        <v>75</v>
      </c>
      <c r="B2079" t="str">
        <f>_xlfn.XLOOKUP(draft_picks[[#This Row],[draft_id]],drafts[id],drafts[title])</f>
        <v>Godzilla mini-Mega</v>
      </c>
      <c r="C2079" s="3">
        <v>7</v>
      </c>
      <c r="D2079">
        <f>IF(C2078&lt;draft_picks[[#This Row],[position]],1,IF(C2078&gt;draft_picks[[#This Row],[position]],D2078+1,IF(C2078=draft_picks[[#This Row],[position]],D2078+1)))</f>
        <v>7</v>
      </c>
      <c r="E2079" t="s">
        <v>2820</v>
      </c>
      <c r="F2079" t="str">
        <f>IF(ISBLANK(draft_picks[[#This Row],[movie_id]]),"",_xlfn.XLOOKUP(draft_picks[[#This Row],[movie_id]],drafts.movies[id],drafts.movies[movie_title]))</f>
        <v>Godzilla vs. Destoroyah</v>
      </c>
      <c r="G2079" s="3" t="s">
        <v>995</v>
      </c>
      <c r="H2079" t="str">
        <f>IF(ISBLANK(draft_picks[[#This Row],[drafter_id]]),"",_xlfn.XLOOKUP(draft_picks[[#This Row],[drafter_id]],drafters[id],drafters[name]))</f>
        <v>Beth Accomando</v>
      </c>
      <c r="J2079" t="str">
        <f>IF(ISBLANK(draft_picks[[#This Row],[drafter_team_id]]),"",_xlfn.XLOOKUP(draft_picks[[#This Row],[drafter_team_id]],drafter_teams[id],drafter_teams[name]))</f>
        <v/>
      </c>
      <c r="K2079" s="3" t="s">
        <v>15484</v>
      </c>
      <c r="L2079" t="s">
        <v>969</v>
      </c>
      <c r="M2079" t="str">
        <f>IF(OR(ISBLANK(draft_picks[[#This Row],[veto_drafter_id]]),draft_picks[[#This Row],[veto_drafter_id]]=""),"",_xlfn.XLOOKUP(draft_picks[[#This Row],[veto_drafter_id]],drafters[id],drafters[name]))</f>
        <v>Graham Skipper</v>
      </c>
      <c r="N2079" t="s">
        <v>15497</v>
      </c>
      <c r="O2079" t="str">
        <f>IF(OR(ISBLANK(draft_picks[[#This Row],[veto_drafter_team_id]]),draft_picks[[#This Row],[veto_drafter_team_id]]=""),"",_xlfn.XLOOKUP(draft_picks[[#This Row],[veto_drafter_team_id]],drafter_teams[id],drafter_teams[name]))</f>
        <v/>
      </c>
      <c r="Q2079" t="s">
        <v>15497</v>
      </c>
      <c r="R2079" t="str">
        <f>IF(OR(ISBLANK(draft_picks[[#This Row],[veto_override_drafter_id]]),draft_picks[[#This Row],[veto_override_drafter_id]]=""),"",_xlfn.XLOOKUP(draft_picks[[#This Row],[veto_override_drafter_id]],drafters[id],drafters[name]))</f>
        <v/>
      </c>
      <c r="S2079" t="s">
        <v>15497</v>
      </c>
      <c r="T2079" t="str">
        <f>IF(OR(ISBLANK(draft_picks[[#This Row],[veto_override_team_id]]),draft_picks[[#This Row],[veto_override_team_id]]=""),"",_xlfn.XLOOKUP(draft_picks[[#This Row],[veto_override_team_id]],drafter_teams[id],drafter_teams[name]))</f>
        <v/>
      </c>
    </row>
    <row r="2080" spans="1:20" x14ac:dyDescent="0.25">
      <c r="A2080" t="s">
        <v>75</v>
      </c>
      <c r="B2080" t="str">
        <f>_xlfn.XLOOKUP(draft_picks[[#This Row],[draft_id]],drafts[id],drafts[title])</f>
        <v>Godzilla mini-Mega</v>
      </c>
      <c r="C2080" s="3">
        <v>7</v>
      </c>
      <c r="D2080">
        <f>IF(C2079&lt;draft_picks[[#This Row],[position]],1,IF(C2079&gt;draft_picks[[#This Row],[position]],D2079+1,IF(C2079=draft_picks[[#This Row],[position]],D2079+1)))</f>
        <v>8</v>
      </c>
      <c r="E2080" t="s">
        <v>6390</v>
      </c>
      <c r="F2080" t="str">
        <f>IF(ISBLANK(draft_picks[[#This Row],[movie_id]]),"",_xlfn.XLOOKUP(draft_picks[[#This Row],[movie_id]],drafts.movies[id],drafts.movies[movie_title]))</f>
        <v>Shin Godzilla</v>
      </c>
      <c r="G2080" s="3" t="s">
        <v>995</v>
      </c>
      <c r="H2080" t="str">
        <f>IF(ISBLANK(draft_picks[[#This Row],[drafter_id]]),"",_xlfn.XLOOKUP(draft_picks[[#This Row],[drafter_id]],drafters[id],drafters[name]))</f>
        <v>Beth Accomando</v>
      </c>
      <c r="J2080" t="str">
        <f>IF(ISBLANK(draft_picks[[#This Row],[drafter_team_id]]),"",_xlfn.XLOOKUP(draft_picks[[#This Row],[drafter_team_id]],drafter_teams[id],drafter_teams[name]))</f>
        <v/>
      </c>
      <c r="K2080" s="3" t="s">
        <v>15484</v>
      </c>
      <c r="L2080" t="s">
        <v>937</v>
      </c>
      <c r="M2080" t="str">
        <f>IF(OR(ISBLANK(draft_picks[[#This Row],[veto_drafter_id]]),draft_picks[[#This Row],[veto_drafter_id]]=""),"",_xlfn.XLOOKUP(draft_picks[[#This Row],[veto_drafter_id]],drafters[id],drafters[name]))</f>
        <v>Toshi McWeeny</v>
      </c>
      <c r="N2080" t="s">
        <v>15497</v>
      </c>
      <c r="O2080" t="str">
        <f>IF(OR(ISBLANK(draft_picks[[#This Row],[veto_drafter_team_id]]),draft_picks[[#This Row],[veto_drafter_team_id]]=""),"",_xlfn.XLOOKUP(draft_picks[[#This Row],[veto_drafter_team_id]],drafter_teams[id],drafter_teams[name]))</f>
        <v/>
      </c>
      <c r="Q2080" t="s">
        <v>15497</v>
      </c>
      <c r="R2080" t="str">
        <f>IF(OR(ISBLANK(draft_picks[[#This Row],[veto_override_drafter_id]]),draft_picks[[#This Row],[veto_override_drafter_id]]=""),"",_xlfn.XLOOKUP(draft_picks[[#This Row],[veto_override_drafter_id]],drafters[id],drafters[name]))</f>
        <v/>
      </c>
      <c r="S2080" t="s">
        <v>15497</v>
      </c>
      <c r="T2080" t="str">
        <f>IF(OR(ISBLANK(draft_picks[[#This Row],[veto_override_team_id]]),draft_picks[[#This Row],[veto_override_team_id]]=""),"",_xlfn.XLOOKUP(draft_picks[[#This Row],[veto_override_team_id]],drafter_teams[id],drafter_teams[name]))</f>
        <v/>
      </c>
    </row>
    <row r="2081" spans="1:20" x14ac:dyDescent="0.25">
      <c r="A2081" t="s">
        <v>75</v>
      </c>
      <c r="B2081" t="str">
        <f>_xlfn.XLOOKUP(draft_picks[[#This Row],[draft_id]],drafts[id],drafts[title])</f>
        <v>Godzilla mini-Mega</v>
      </c>
      <c r="C2081" s="3">
        <v>7</v>
      </c>
      <c r="D2081">
        <f>IF(C2080&lt;draft_picks[[#This Row],[position]],1,IF(C2080&gt;draft_picks[[#This Row],[position]],D2080+1,IF(C2080=draft_picks[[#This Row],[position]],D2080+1)))</f>
        <v>9</v>
      </c>
      <c r="E2081" t="s">
        <v>1353</v>
      </c>
      <c r="F2081" t="str">
        <f>IF(ISBLANK(draft_picks[[#This Row],[movie_id]]),"",_xlfn.XLOOKUP(draft_picks[[#This Row],[movie_id]],drafts.movies[id],drafts.movies[movie_title]))</f>
        <v>Destroy All Monsters</v>
      </c>
      <c r="G2081" s="3" t="s">
        <v>995</v>
      </c>
      <c r="H2081" t="str">
        <f>IF(ISBLANK(draft_picks[[#This Row],[drafter_id]]),"",_xlfn.XLOOKUP(draft_picks[[#This Row],[drafter_id]],drafters[id],drafters[name]))</f>
        <v>Beth Accomando</v>
      </c>
      <c r="J2081" t="str">
        <f>IF(ISBLANK(draft_picks[[#This Row],[drafter_team_id]]),"",_xlfn.XLOOKUP(draft_picks[[#This Row],[drafter_team_id]],drafter_teams[id],drafter_teams[name]))</f>
        <v/>
      </c>
      <c r="K2081" s="3" t="s">
        <v>15497</v>
      </c>
      <c r="L2081" t="s">
        <v>15497</v>
      </c>
      <c r="M2081" t="str">
        <f>IF(OR(ISBLANK(draft_picks[[#This Row],[veto_drafter_id]]),draft_picks[[#This Row],[veto_drafter_id]]=""),"",_xlfn.XLOOKUP(draft_picks[[#This Row],[veto_drafter_id]],drafters[id],drafters[name]))</f>
        <v/>
      </c>
      <c r="N2081" t="s">
        <v>15497</v>
      </c>
      <c r="O2081" t="str">
        <f>IF(OR(ISBLANK(draft_picks[[#This Row],[veto_drafter_team_id]]),draft_picks[[#This Row],[veto_drafter_team_id]]=""),"",_xlfn.XLOOKUP(draft_picks[[#This Row],[veto_drafter_team_id]],drafter_teams[id],drafter_teams[name]))</f>
        <v/>
      </c>
      <c r="Q2081" t="s">
        <v>15497</v>
      </c>
      <c r="R2081" t="str">
        <f>IF(OR(ISBLANK(draft_picks[[#This Row],[veto_override_drafter_id]]),draft_picks[[#This Row],[veto_override_drafter_id]]=""),"",_xlfn.XLOOKUP(draft_picks[[#This Row],[veto_override_drafter_id]],drafters[id],drafters[name]))</f>
        <v/>
      </c>
      <c r="S2081" t="s">
        <v>15497</v>
      </c>
      <c r="T2081" t="str">
        <f>IF(OR(ISBLANK(draft_picks[[#This Row],[veto_override_team_id]]),draft_picks[[#This Row],[veto_override_team_id]]=""),"",_xlfn.XLOOKUP(draft_picks[[#This Row],[veto_override_team_id]],drafter_teams[id],drafter_teams[name]))</f>
        <v/>
      </c>
    </row>
    <row r="2082" spans="1:20" x14ac:dyDescent="0.25">
      <c r="A2082" t="s">
        <v>75</v>
      </c>
      <c r="B2082" t="str">
        <f>_xlfn.XLOOKUP(draft_picks[[#This Row],[draft_id]],drafts[id],drafts[title])</f>
        <v>Godzilla mini-Mega</v>
      </c>
      <c r="C2082" s="3">
        <v>6</v>
      </c>
      <c r="D2082">
        <f>IF(C2081&lt;draft_picks[[#This Row],[position]],1,IF(C2081&gt;draft_picks[[#This Row],[position]],D2081+1,IF(C2081=draft_picks[[#This Row],[position]],D2081+1)))</f>
        <v>10</v>
      </c>
      <c r="E2082" t="s">
        <v>5349</v>
      </c>
      <c r="F2082" t="str">
        <f>IF(ISBLANK(draft_picks[[#This Row],[movie_id]]),"",_xlfn.XLOOKUP(draft_picks[[#This Row],[movie_id]],drafts.movies[id],drafts.movies[movie_title]))</f>
        <v>Godzilla: King of the Monsters</v>
      </c>
      <c r="G2082" s="3"/>
      <c r="H2082" t="str">
        <f>IF(ISBLANK(draft_picks[[#This Row],[drafter_id]]),"",_xlfn.XLOOKUP(draft_picks[[#This Row],[drafter_id]],drafters[id],drafters[name]))</f>
        <v/>
      </c>
      <c r="I2082" t="s">
        <v>1311</v>
      </c>
      <c r="J2082" t="str">
        <f>IF(ISBLANK(draft_picks[[#This Row],[drafter_team_id]]),"",_xlfn.XLOOKUP(draft_picks[[#This Row],[drafter_team_id]],drafter_teams[id],drafter_teams[name]))</f>
        <v>Team McWeeny</v>
      </c>
      <c r="K2082" s="3" t="s">
        <v>15497</v>
      </c>
      <c r="L2082" t="s">
        <v>15497</v>
      </c>
      <c r="M2082" t="str">
        <f>IF(OR(ISBLANK(draft_picks[[#This Row],[veto_drafter_id]]),draft_picks[[#This Row],[veto_drafter_id]]=""),"",_xlfn.XLOOKUP(draft_picks[[#This Row],[veto_drafter_id]],drafters[id],drafters[name]))</f>
        <v/>
      </c>
      <c r="N2082" t="s">
        <v>15497</v>
      </c>
      <c r="O2082" t="str">
        <f>IF(OR(ISBLANK(draft_picks[[#This Row],[veto_drafter_team_id]]),draft_picks[[#This Row],[veto_drafter_team_id]]=""),"",_xlfn.XLOOKUP(draft_picks[[#This Row],[veto_drafter_team_id]],drafter_teams[id],drafter_teams[name]))</f>
        <v/>
      </c>
      <c r="Q2082" t="s">
        <v>15497</v>
      </c>
      <c r="R2082" t="str">
        <f>IF(OR(ISBLANK(draft_picks[[#This Row],[veto_override_drafter_id]]),draft_picks[[#This Row],[veto_override_drafter_id]]=""),"",_xlfn.XLOOKUP(draft_picks[[#This Row],[veto_override_drafter_id]],drafters[id],drafters[name]))</f>
        <v/>
      </c>
      <c r="S2082" t="s">
        <v>15497</v>
      </c>
      <c r="T2082" t="str">
        <f>IF(OR(ISBLANK(draft_picks[[#This Row],[veto_override_team_id]]),draft_picks[[#This Row],[veto_override_team_id]]=""),"",_xlfn.XLOOKUP(draft_picks[[#This Row],[veto_override_team_id]],drafter_teams[id],drafter_teams[name]))</f>
        <v/>
      </c>
    </row>
    <row r="2083" spans="1:20" x14ac:dyDescent="0.25">
      <c r="A2083" t="s">
        <v>75</v>
      </c>
      <c r="B2083" t="str">
        <f>_xlfn.XLOOKUP(draft_picks[[#This Row],[draft_id]],drafts[id],drafts[title])</f>
        <v>Godzilla mini-Mega</v>
      </c>
      <c r="C2083" s="3">
        <v>5</v>
      </c>
      <c r="D2083">
        <f>IF(C2082&lt;draft_picks[[#This Row],[position]],1,IF(C2082&gt;draft_picks[[#This Row],[position]],D2082+1,IF(C2082=draft_picks[[#This Row],[position]],D2082+1)))</f>
        <v>11</v>
      </c>
      <c r="E2083" t="s">
        <v>1395</v>
      </c>
      <c r="F2083" t="str">
        <f>IF(ISBLANK(draft_picks[[#This Row],[movie_id]]),"",_xlfn.XLOOKUP(draft_picks[[#This Row],[movie_id]],drafts.movies[id],drafts.movies[movie_title]))</f>
        <v>Godzilla, Mothra and King Ghidorah: Giant Monsters All-Out Attack</v>
      </c>
      <c r="G2083" s="3" t="s">
        <v>969</v>
      </c>
      <c r="H2083" t="str">
        <f>IF(ISBLANK(draft_picks[[#This Row],[drafter_id]]),"",_xlfn.XLOOKUP(draft_picks[[#This Row],[drafter_id]],drafters[id],drafters[name]))</f>
        <v>Graham Skipper</v>
      </c>
      <c r="J2083" t="str">
        <f>IF(ISBLANK(draft_picks[[#This Row],[drafter_team_id]]),"",_xlfn.XLOOKUP(draft_picks[[#This Row],[drafter_team_id]],drafter_teams[id],drafter_teams[name]))</f>
        <v/>
      </c>
      <c r="K2083" s="3" t="s">
        <v>15497</v>
      </c>
      <c r="L2083" t="s">
        <v>15497</v>
      </c>
      <c r="M2083" t="str">
        <f>IF(OR(ISBLANK(draft_picks[[#This Row],[veto_drafter_id]]),draft_picks[[#This Row],[veto_drafter_id]]=""),"",_xlfn.XLOOKUP(draft_picks[[#This Row],[veto_drafter_id]],drafters[id],drafters[name]))</f>
        <v/>
      </c>
      <c r="N2083" t="s">
        <v>15497</v>
      </c>
      <c r="O2083" t="str">
        <f>IF(OR(ISBLANK(draft_picks[[#This Row],[veto_drafter_team_id]]),draft_picks[[#This Row],[veto_drafter_team_id]]=""),"",_xlfn.XLOOKUP(draft_picks[[#This Row],[veto_drafter_team_id]],drafter_teams[id],drafter_teams[name]))</f>
        <v/>
      </c>
      <c r="Q2083" t="s">
        <v>15497</v>
      </c>
      <c r="R2083" t="str">
        <f>IF(OR(ISBLANK(draft_picks[[#This Row],[veto_override_drafter_id]]),draft_picks[[#This Row],[veto_override_drafter_id]]=""),"",_xlfn.XLOOKUP(draft_picks[[#This Row],[veto_override_drafter_id]],drafters[id],drafters[name]))</f>
        <v/>
      </c>
      <c r="S2083" t="s">
        <v>15497</v>
      </c>
      <c r="T2083" t="str">
        <f>IF(OR(ISBLANK(draft_picks[[#This Row],[veto_override_team_id]]),draft_picks[[#This Row],[veto_override_team_id]]=""),"",_xlfn.XLOOKUP(draft_picks[[#This Row],[veto_override_team_id]],drafter_teams[id],drafter_teams[name]))</f>
        <v/>
      </c>
    </row>
    <row r="2084" spans="1:20" x14ac:dyDescent="0.25">
      <c r="A2084" t="s">
        <v>75</v>
      </c>
      <c r="B2084" t="str">
        <f>_xlfn.XLOOKUP(draft_picks[[#This Row],[draft_id]],drafts[id],drafts[title])</f>
        <v>Godzilla mini-Mega</v>
      </c>
      <c r="C2084" s="3">
        <v>4</v>
      </c>
      <c r="D2084">
        <f>IF(C2083&lt;draft_picks[[#This Row],[position]],1,IF(C2083&gt;draft_picks[[#This Row],[position]],D2083+1,IF(C2083=draft_picks[[#This Row],[position]],D2083+1)))</f>
        <v>12</v>
      </c>
      <c r="E2084" t="s">
        <v>4857</v>
      </c>
      <c r="F2084" t="str">
        <f>IF(ISBLANK(draft_picks[[#This Row],[movie_id]]),"",_xlfn.XLOOKUP(draft_picks[[#This Row],[movie_id]],drafts.movies[id],drafts.movies[movie_title]))</f>
        <v>Ghidorah, the Three-Headed Monster</v>
      </c>
      <c r="G2084" s="3" t="s">
        <v>995</v>
      </c>
      <c r="H2084" t="str">
        <f>IF(ISBLANK(draft_picks[[#This Row],[drafter_id]]),"",_xlfn.XLOOKUP(draft_picks[[#This Row],[drafter_id]],drafters[id],drafters[name]))</f>
        <v>Beth Accomando</v>
      </c>
      <c r="J2084" t="str">
        <f>IF(ISBLANK(draft_picks[[#This Row],[drafter_team_id]]),"",_xlfn.XLOOKUP(draft_picks[[#This Row],[drafter_team_id]],drafter_teams[id],drafter_teams[name]))</f>
        <v/>
      </c>
      <c r="K2084" s="3" t="s">
        <v>15497</v>
      </c>
      <c r="L2084" t="s">
        <v>15497</v>
      </c>
      <c r="M2084" t="str">
        <f>IF(OR(ISBLANK(draft_picks[[#This Row],[veto_drafter_id]]),draft_picks[[#This Row],[veto_drafter_id]]=""),"",_xlfn.XLOOKUP(draft_picks[[#This Row],[veto_drafter_id]],drafters[id],drafters[name]))</f>
        <v/>
      </c>
      <c r="N2084" t="s">
        <v>15497</v>
      </c>
      <c r="O2084" t="str">
        <f>IF(OR(ISBLANK(draft_picks[[#This Row],[veto_drafter_team_id]]),draft_picks[[#This Row],[veto_drafter_team_id]]=""),"",_xlfn.XLOOKUP(draft_picks[[#This Row],[veto_drafter_team_id]],drafter_teams[id],drafter_teams[name]))</f>
        <v/>
      </c>
      <c r="Q2084" t="s">
        <v>15497</v>
      </c>
      <c r="R2084" t="str">
        <f>IF(OR(ISBLANK(draft_picks[[#This Row],[veto_override_drafter_id]]),draft_picks[[#This Row],[veto_override_drafter_id]]=""),"",_xlfn.XLOOKUP(draft_picks[[#This Row],[veto_override_drafter_id]],drafters[id],drafters[name]))</f>
        <v/>
      </c>
      <c r="S2084" t="s">
        <v>15497</v>
      </c>
      <c r="T2084" t="str">
        <f>IF(OR(ISBLANK(draft_picks[[#This Row],[veto_override_team_id]]),draft_picks[[#This Row],[veto_override_team_id]]=""),"",_xlfn.XLOOKUP(draft_picks[[#This Row],[veto_override_team_id]],drafter_teams[id],drafter_teams[name]))</f>
        <v/>
      </c>
    </row>
    <row r="2085" spans="1:20" x14ac:dyDescent="0.25">
      <c r="A2085" t="s">
        <v>75</v>
      </c>
      <c r="B2085" t="str">
        <f>_xlfn.XLOOKUP(draft_picks[[#This Row],[draft_id]],drafts[id],drafts[title])</f>
        <v>Godzilla mini-Mega</v>
      </c>
      <c r="C2085" s="3">
        <v>3</v>
      </c>
      <c r="D2085">
        <f>IF(C2084&lt;draft_picks[[#This Row],[position]],1,IF(C2084&gt;draft_picks[[#This Row],[position]],D2084+1,IF(C2084=draft_picks[[#This Row],[position]],D2084+1)))</f>
        <v>13</v>
      </c>
      <c r="E2085" t="s">
        <v>6390</v>
      </c>
      <c r="F2085" t="str">
        <f>IF(ISBLANK(draft_picks[[#This Row],[movie_id]]),"",_xlfn.XLOOKUP(draft_picks[[#This Row],[movie_id]],drafts.movies[id],drafts.movies[movie_title]))</f>
        <v>Shin Godzilla</v>
      </c>
      <c r="G2085" s="3"/>
      <c r="H2085" t="str">
        <f>IF(ISBLANK(draft_picks[[#This Row],[drafter_id]]),"",_xlfn.XLOOKUP(draft_picks[[#This Row],[drafter_id]],drafters[id],drafters[name]))</f>
        <v/>
      </c>
      <c r="I2085" t="s">
        <v>1311</v>
      </c>
      <c r="J2085" t="str">
        <f>IF(ISBLANK(draft_picks[[#This Row],[drafter_team_id]]),"",_xlfn.XLOOKUP(draft_picks[[#This Row],[drafter_team_id]],drafter_teams[id],drafter_teams[name]))</f>
        <v>Team McWeeny</v>
      </c>
      <c r="K2085" s="3" t="s">
        <v>15497</v>
      </c>
      <c r="L2085" t="s">
        <v>15497</v>
      </c>
      <c r="M2085" t="str">
        <f>IF(OR(ISBLANK(draft_picks[[#This Row],[veto_drafter_id]]),draft_picks[[#This Row],[veto_drafter_id]]=""),"",_xlfn.XLOOKUP(draft_picks[[#This Row],[veto_drafter_id]],drafters[id],drafters[name]))</f>
        <v/>
      </c>
      <c r="N2085" t="s">
        <v>15497</v>
      </c>
      <c r="O2085" t="str">
        <f>IF(OR(ISBLANK(draft_picks[[#This Row],[veto_drafter_team_id]]),draft_picks[[#This Row],[veto_drafter_team_id]]=""),"",_xlfn.XLOOKUP(draft_picks[[#This Row],[veto_drafter_team_id]],drafter_teams[id],drafter_teams[name]))</f>
        <v/>
      </c>
      <c r="Q2085" t="s">
        <v>15497</v>
      </c>
      <c r="R2085" t="str">
        <f>IF(OR(ISBLANK(draft_picks[[#This Row],[veto_override_drafter_id]]),draft_picks[[#This Row],[veto_override_drafter_id]]=""),"",_xlfn.XLOOKUP(draft_picks[[#This Row],[veto_override_drafter_id]],drafters[id],drafters[name]))</f>
        <v/>
      </c>
      <c r="S2085" t="s">
        <v>15497</v>
      </c>
      <c r="T2085" t="str">
        <f>IF(OR(ISBLANK(draft_picks[[#This Row],[veto_override_team_id]]),draft_picks[[#This Row],[veto_override_team_id]]=""),"",_xlfn.XLOOKUP(draft_picks[[#This Row],[veto_override_team_id]],drafter_teams[id],drafter_teams[name]))</f>
        <v/>
      </c>
    </row>
    <row r="2086" spans="1:20" x14ac:dyDescent="0.25">
      <c r="A2086" t="s">
        <v>75</v>
      </c>
      <c r="B2086" t="str">
        <f>_xlfn.XLOOKUP(draft_picks[[#This Row],[draft_id]],drafts[id],drafts[title])</f>
        <v>Godzilla mini-Mega</v>
      </c>
      <c r="C2086" s="3">
        <v>2</v>
      </c>
      <c r="D2086">
        <f>IF(C2085&lt;draft_picks[[#This Row],[position]],1,IF(C2085&gt;draft_picks[[#This Row],[position]],D2085+1,IF(C2085=draft_picks[[#This Row],[position]],D2085+1)))</f>
        <v>14</v>
      </c>
      <c r="E2086" t="s">
        <v>2820</v>
      </c>
      <c r="F2086" t="str">
        <f>IF(ISBLANK(draft_picks[[#This Row],[movie_id]]),"",_xlfn.XLOOKUP(draft_picks[[#This Row],[movie_id]],drafts.movies[id],drafts.movies[movie_title]))</f>
        <v>Godzilla vs. Destoroyah</v>
      </c>
      <c r="G2086" s="3" t="s">
        <v>969</v>
      </c>
      <c r="H2086" t="str">
        <f>IF(ISBLANK(draft_picks[[#This Row],[drafter_id]]),"",_xlfn.XLOOKUP(draft_picks[[#This Row],[drafter_id]],drafters[id],drafters[name]))</f>
        <v>Graham Skipper</v>
      </c>
      <c r="J2086" t="str">
        <f>IF(ISBLANK(draft_picks[[#This Row],[drafter_team_id]]),"",_xlfn.XLOOKUP(draft_picks[[#This Row],[drafter_team_id]],drafter_teams[id],drafter_teams[name]))</f>
        <v/>
      </c>
      <c r="K2086" s="3" t="s">
        <v>15497</v>
      </c>
      <c r="L2086" t="s">
        <v>15497</v>
      </c>
      <c r="M2086" t="str">
        <f>IF(OR(ISBLANK(draft_picks[[#This Row],[veto_drafter_id]]),draft_picks[[#This Row],[veto_drafter_id]]=""),"",_xlfn.XLOOKUP(draft_picks[[#This Row],[veto_drafter_id]],drafters[id],drafters[name]))</f>
        <v/>
      </c>
      <c r="N2086" t="s">
        <v>15497</v>
      </c>
      <c r="O2086" t="str">
        <f>IF(OR(ISBLANK(draft_picks[[#This Row],[veto_drafter_team_id]]),draft_picks[[#This Row],[veto_drafter_team_id]]=""),"",_xlfn.XLOOKUP(draft_picks[[#This Row],[veto_drafter_team_id]],drafter_teams[id],drafter_teams[name]))</f>
        <v/>
      </c>
      <c r="Q2086" t="s">
        <v>15497</v>
      </c>
      <c r="R2086" t="str">
        <f>IF(OR(ISBLANK(draft_picks[[#This Row],[veto_override_drafter_id]]),draft_picks[[#This Row],[veto_override_drafter_id]]=""),"",_xlfn.XLOOKUP(draft_picks[[#This Row],[veto_override_drafter_id]],drafters[id],drafters[name]))</f>
        <v/>
      </c>
      <c r="S2086" t="s">
        <v>15497</v>
      </c>
      <c r="T2086" t="str">
        <f>IF(OR(ISBLANK(draft_picks[[#This Row],[veto_override_team_id]]),draft_picks[[#This Row],[veto_override_team_id]]=""),"",_xlfn.XLOOKUP(draft_picks[[#This Row],[veto_override_team_id]],drafter_teams[id],drafter_teams[name]))</f>
        <v/>
      </c>
    </row>
    <row r="2087" spans="1:20" x14ac:dyDescent="0.25">
      <c r="A2087" t="s">
        <v>75</v>
      </c>
      <c r="B2087" t="str">
        <f>_xlfn.XLOOKUP(draft_picks[[#This Row],[draft_id]],drafts[id],drafts[title])</f>
        <v>Godzilla mini-Mega</v>
      </c>
      <c r="C2087" s="3">
        <v>1</v>
      </c>
      <c r="D2087">
        <f>IF(C2086&lt;draft_picks[[#This Row],[position]],1,IF(C2086&gt;draft_picks[[#This Row],[position]],D2086+1,IF(C2086=draft_picks[[#This Row],[position]],D2086+1)))</f>
        <v>15</v>
      </c>
      <c r="E2087" t="s">
        <v>2290</v>
      </c>
      <c r="F2087" t="str">
        <f>IF(ISBLANK(draft_picks[[#This Row],[movie_id]]),"",_xlfn.XLOOKUP(draft_picks[[#This Row],[movie_id]],drafts.movies[id],drafts.movies[movie_title]))</f>
        <v>Godzilla</v>
      </c>
      <c r="G2087" s="3" t="s">
        <v>995</v>
      </c>
      <c r="H2087" t="str">
        <f>IF(ISBLANK(draft_picks[[#This Row],[drafter_id]]),"",_xlfn.XLOOKUP(draft_picks[[#This Row],[drafter_id]],drafters[id],drafters[name]))</f>
        <v>Beth Accomando</v>
      </c>
      <c r="J2087" t="str">
        <f>IF(ISBLANK(draft_picks[[#This Row],[drafter_team_id]]),"",_xlfn.XLOOKUP(draft_picks[[#This Row],[drafter_team_id]],drafter_teams[id],drafter_teams[name]))</f>
        <v/>
      </c>
      <c r="K2087" s="3" t="s">
        <v>15497</v>
      </c>
      <c r="L2087" t="s">
        <v>15497</v>
      </c>
      <c r="M2087" t="str">
        <f>IF(OR(ISBLANK(draft_picks[[#This Row],[veto_drafter_id]]),draft_picks[[#This Row],[veto_drafter_id]]=""),"",_xlfn.XLOOKUP(draft_picks[[#This Row],[veto_drafter_id]],drafters[id],drafters[name]))</f>
        <v/>
      </c>
      <c r="N2087" t="s">
        <v>15497</v>
      </c>
      <c r="O2087" t="str">
        <f>IF(OR(ISBLANK(draft_picks[[#This Row],[veto_drafter_team_id]]),draft_picks[[#This Row],[veto_drafter_team_id]]=""),"",_xlfn.XLOOKUP(draft_picks[[#This Row],[veto_drafter_team_id]],drafter_teams[id],drafter_teams[name]))</f>
        <v/>
      </c>
      <c r="Q2087" t="s">
        <v>15497</v>
      </c>
      <c r="R2087" t="str">
        <f>IF(OR(ISBLANK(draft_picks[[#This Row],[veto_override_drafter_id]]),draft_picks[[#This Row],[veto_override_drafter_id]]=""),"",_xlfn.XLOOKUP(draft_picks[[#This Row],[veto_override_drafter_id]],drafters[id],drafters[name]))</f>
        <v/>
      </c>
      <c r="S2087" t="s">
        <v>15497</v>
      </c>
      <c r="T2087" t="str">
        <f>IF(OR(ISBLANK(draft_picks[[#This Row],[veto_override_team_id]]),draft_picks[[#This Row],[veto_override_team_id]]=""),"",_xlfn.XLOOKUP(draft_picks[[#This Row],[veto_override_team_id]],drafter_teams[id],drafter_teams[name]))</f>
        <v/>
      </c>
    </row>
    <row r="2088" spans="1:20" x14ac:dyDescent="0.25">
      <c r="A2088" t="s">
        <v>389</v>
      </c>
      <c r="B2088" t="str">
        <f>_xlfn.XLOOKUP(draft_picks[[#This Row],[draft_id]],drafts[id],drafts[title])</f>
        <v>Vintage Con Artist</v>
      </c>
      <c r="C2088" s="3">
        <v>7</v>
      </c>
      <c r="D2088">
        <f>IF(C2087&lt;draft_picks[[#This Row],[position]],1,IF(C2087&gt;draft_picks[[#This Row],[position]],D2087+1,IF(C2087=draft_picks[[#This Row],[position]],D2087+1)))</f>
        <v>1</v>
      </c>
      <c r="E2088" t="s">
        <v>4073</v>
      </c>
      <c r="F2088" t="str">
        <f>IF(ISBLANK(draft_picks[[#This Row],[movie_id]]),"",_xlfn.XLOOKUP(draft_picks[[#This Row],[movie_id]],drafts.movies[id],drafts.movies[movie_title]))</f>
        <v>The Sting</v>
      </c>
      <c r="G2088" s="3" t="s">
        <v>1245</v>
      </c>
      <c r="H2088" t="str">
        <f>IF(ISBLANK(draft_picks[[#This Row],[drafter_id]]),"",_xlfn.XLOOKUP(draft_picks[[#This Row],[drafter_id]],drafters[id],drafters[name]))</f>
        <v>Eva Anderson</v>
      </c>
      <c r="J2088" t="str">
        <f>IF(ISBLANK(draft_picks[[#This Row],[drafter_team_id]]),"",_xlfn.XLOOKUP(draft_picks[[#This Row],[drafter_team_id]],drafter_teams[id],drafter_teams[name]))</f>
        <v/>
      </c>
      <c r="K2088" s="3" t="s">
        <v>15497</v>
      </c>
      <c r="L2088" t="s">
        <v>15497</v>
      </c>
      <c r="M2088" t="str">
        <f>IF(OR(ISBLANK(draft_picks[[#This Row],[veto_drafter_id]]),draft_picks[[#This Row],[veto_drafter_id]]=""),"",_xlfn.XLOOKUP(draft_picks[[#This Row],[veto_drafter_id]],drafters[id],drafters[name]))</f>
        <v/>
      </c>
      <c r="N2088" t="s">
        <v>15497</v>
      </c>
      <c r="O2088" t="str">
        <f>IF(OR(ISBLANK(draft_picks[[#This Row],[veto_drafter_team_id]]),draft_picks[[#This Row],[veto_drafter_team_id]]=""),"",_xlfn.XLOOKUP(draft_picks[[#This Row],[veto_drafter_team_id]],drafter_teams[id],drafter_teams[name]))</f>
        <v/>
      </c>
      <c r="Q2088" t="s">
        <v>15497</v>
      </c>
      <c r="R2088" t="str">
        <f>IF(OR(ISBLANK(draft_picks[[#This Row],[veto_override_drafter_id]]),draft_picks[[#This Row],[veto_override_drafter_id]]=""),"",_xlfn.XLOOKUP(draft_picks[[#This Row],[veto_override_drafter_id]],drafters[id],drafters[name]))</f>
        <v/>
      </c>
      <c r="S2088" t="s">
        <v>15497</v>
      </c>
      <c r="T2088" t="str">
        <f>IF(OR(ISBLANK(draft_picks[[#This Row],[veto_override_team_id]]),draft_picks[[#This Row],[veto_override_team_id]]=""),"",_xlfn.XLOOKUP(draft_picks[[#This Row],[veto_override_team_id]],drafter_teams[id],drafter_teams[name]))</f>
        <v/>
      </c>
    </row>
    <row r="2089" spans="1:20" x14ac:dyDescent="0.25">
      <c r="A2089" t="s">
        <v>389</v>
      </c>
      <c r="B2089" t="str">
        <f>_xlfn.XLOOKUP(draft_picks[[#This Row],[draft_id]],drafts[id],drafts[title])</f>
        <v>Vintage Con Artist</v>
      </c>
      <c r="C2089" s="3">
        <v>6</v>
      </c>
      <c r="D2089">
        <f>IF(C2088&lt;draft_picks[[#This Row],[position]],1,IF(C2088&gt;draft_picks[[#This Row],[position]],D2088+1,IF(C2088=draft_picks[[#This Row],[position]],D2088+1)))</f>
        <v>2</v>
      </c>
      <c r="E2089" t="s">
        <v>2685</v>
      </c>
      <c r="F2089" t="str">
        <f>IF(ISBLANK(draft_picks[[#This Row],[movie_id]]),"",_xlfn.XLOOKUP(draft_picks[[#This Row],[movie_id]],drafts.movies[id],drafts.movies[movie_title]))</f>
        <v>Nightmare Alley</v>
      </c>
      <c r="G2089" s="3" t="s">
        <v>1245</v>
      </c>
      <c r="H2089" t="str">
        <f>IF(ISBLANK(draft_picks[[#This Row],[drafter_id]]),"",_xlfn.XLOOKUP(draft_picks[[#This Row],[drafter_id]],drafters[id],drafters[name]))</f>
        <v>Eva Anderson</v>
      </c>
      <c r="J2089" t="str">
        <f>IF(ISBLANK(draft_picks[[#This Row],[drafter_team_id]]),"",_xlfn.XLOOKUP(draft_picks[[#This Row],[drafter_team_id]],drafter_teams[id],drafter_teams[name]))</f>
        <v/>
      </c>
      <c r="K2089" s="3" t="s">
        <v>15497</v>
      </c>
      <c r="L2089" t="s">
        <v>15497</v>
      </c>
      <c r="M2089" t="str">
        <f>IF(OR(ISBLANK(draft_picks[[#This Row],[veto_drafter_id]]),draft_picks[[#This Row],[veto_drafter_id]]=""),"",_xlfn.XLOOKUP(draft_picks[[#This Row],[veto_drafter_id]],drafters[id],drafters[name]))</f>
        <v/>
      </c>
      <c r="N2089" t="s">
        <v>15497</v>
      </c>
      <c r="O2089" t="str">
        <f>IF(OR(ISBLANK(draft_picks[[#This Row],[veto_drafter_team_id]]),draft_picks[[#This Row],[veto_drafter_team_id]]=""),"",_xlfn.XLOOKUP(draft_picks[[#This Row],[veto_drafter_team_id]],drafter_teams[id],drafter_teams[name]))</f>
        <v/>
      </c>
      <c r="Q2089" t="s">
        <v>15497</v>
      </c>
      <c r="R2089" t="str">
        <f>IF(OR(ISBLANK(draft_picks[[#This Row],[veto_override_drafter_id]]),draft_picks[[#This Row],[veto_override_drafter_id]]=""),"",_xlfn.XLOOKUP(draft_picks[[#This Row],[veto_override_drafter_id]],drafters[id],drafters[name]))</f>
        <v/>
      </c>
      <c r="S2089" t="s">
        <v>15497</v>
      </c>
      <c r="T2089" t="str">
        <f>IF(OR(ISBLANK(draft_picks[[#This Row],[veto_override_team_id]]),draft_picks[[#This Row],[veto_override_team_id]]=""),"",_xlfn.XLOOKUP(draft_picks[[#This Row],[veto_override_team_id]],drafter_teams[id],drafter_teams[name]))</f>
        <v/>
      </c>
    </row>
    <row r="2090" spans="1:20" x14ac:dyDescent="0.25">
      <c r="A2090" t="s">
        <v>389</v>
      </c>
      <c r="B2090" t="str">
        <f>_xlfn.XLOOKUP(draft_picks[[#This Row],[draft_id]],drafts[id],drafts[title])</f>
        <v>Vintage Con Artist</v>
      </c>
      <c r="C2090" s="3">
        <v>5</v>
      </c>
      <c r="D2090">
        <f>IF(C2089&lt;draft_picks[[#This Row],[position]],1,IF(C2089&gt;draft_picks[[#This Row],[position]],D2089+1,IF(C2089=draft_picks[[#This Row],[position]],D2089+1)))</f>
        <v>3</v>
      </c>
      <c r="E2090" t="s">
        <v>8029</v>
      </c>
      <c r="F2090" t="str">
        <f>IF(ISBLANK(draft_picks[[#This Row],[movie_id]]),"",_xlfn.XLOOKUP(draft_picks[[#This Row],[movie_id]],drafts.movies[id],drafts.movies[movie_title]))</f>
        <v>The Spanish Prisoner</v>
      </c>
      <c r="G2090" s="3" t="s">
        <v>1043</v>
      </c>
      <c r="H2090" t="str">
        <f>IF(ISBLANK(draft_picks[[#This Row],[drafter_id]]),"",_xlfn.XLOOKUP(draft_picks[[#This Row],[drafter_id]],drafters[id],drafters[name]))</f>
        <v>Jason Sheridan</v>
      </c>
      <c r="J2090" t="str">
        <f>IF(ISBLANK(draft_picks[[#This Row],[drafter_team_id]]),"",_xlfn.XLOOKUP(draft_picks[[#This Row],[drafter_team_id]],drafter_teams[id],drafter_teams[name]))</f>
        <v/>
      </c>
      <c r="K2090" s="3" t="s">
        <v>15497</v>
      </c>
      <c r="L2090" t="s">
        <v>15497</v>
      </c>
      <c r="M2090" t="str">
        <f>IF(OR(ISBLANK(draft_picks[[#This Row],[veto_drafter_id]]),draft_picks[[#This Row],[veto_drafter_id]]=""),"",_xlfn.XLOOKUP(draft_picks[[#This Row],[veto_drafter_id]],drafters[id],drafters[name]))</f>
        <v/>
      </c>
      <c r="N2090" t="s">
        <v>15497</v>
      </c>
      <c r="O2090" t="str">
        <f>IF(OR(ISBLANK(draft_picks[[#This Row],[veto_drafter_team_id]]),draft_picks[[#This Row],[veto_drafter_team_id]]=""),"",_xlfn.XLOOKUP(draft_picks[[#This Row],[veto_drafter_team_id]],drafter_teams[id],drafter_teams[name]))</f>
        <v/>
      </c>
      <c r="Q2090" t="s">
        <v>15497</v>
      </c>
      <c r="R2090" t="str">
        <f>IF(OR(ISBLANK(draft_picks[[#This Row],[veto_override_drafter_id]]),draft_picks[[#This Row],[veto_override_drafter_id]]=""),"",_xlfn.XLOOKUP(draft_picks[[#This Row],[veto_override_drafter_id]],drafters[id],drafters[name]))</f>
        <v/>
      </c>
      <c r="S2090" t="s">
        <v>15497</v>
      </c>
      <c r="T2090" t="str">
        <f>IF(OR(ISBLANK(draft_picks[[#This Row],[veto_override_team_id]]),draft_picks[[#This Row],[veto_override_team_id]]=""),"",_xlfn.XLOOKUP(draft_picks[[#This Row],[veto_override_team_id]],drafter_teams[id],drafter_teams[name]))</f>
        <v/>
      </c>
    </row>
    <row r="2091" spans="1:20" x14ac:dyDescent="0.25">
      <c r="A2091" t="s">
        <v>389</v>
      </c>
      <c r="B2091" t="str">
        <f>_xlfn.XLOOKUP(draft_picks[[#This Row],[draft_id]],drafts[id],drafts[title])</f>
        <v>Vintage Con Artist</v>
      </c>
      <c r="C2091" s="3">
        <v>4</v>
      </c>
      <c r="D2091">
        <f>IF(C2090&lt;draft_picks[[#This Row],[position]],1,IF(C2090&gt;draft_picks[[#This Row],[position]],D2090+1,IF(C2090=draft_picks[[#This Row],[position]],D2090+1)))</f>
        <v>4</v>
      </c>
      <c r="E2091" t="s">
        <v>3382</v>
      </c>
      <c r="F2091" t="str">
        <f>IF(ISBLANK(draft_picks[[#This Row],[movie_id]]),"",_xlfn.XLOOKUP(draft_picks[[#This Row],[movie_id]],drafts.movies[id],drafts.movies[movie_title]))</f>
        <v>Paper Moon</v>
      </c>
      <c r="G2091" s="3" t="s">
        <v>1245</v>
      </c>
      <c r="H2091" t="str">
        <f>IF(ISBLANK(draft_picks[[#This Row],[drafter_id]]),"",_xlfn.XLOOKUP(draft_picks[[#This Row],[drafter_id]],drafters[id],drafters[name]))</f>
        <v>Eva Anderson</v>
      </c>
      <c r="J2091" t="str">
        <f>IF(ISBLANK(draft_picks[[#This Row],[drafter_team_id]]),"",_xlfn.XLOOKUP(draft_picks[[#This Row],[drafter_team_id]],drafter_teams[id],drafter_teams[name]))</f>
        <v/>
      </c>
      <c r="K2091" s="3" t="s">
        <v>15497</v>
      </c>
      <c r="L2091" t="s">
        <v>15497</v>
      </c>
      <c r="M2091" t="str">
        <f>IF(OR(ISBLANK(draft_picks[[#This Row],[veto_drafter_id]]),draft_picks[[#This Row],[veto_drafter_id]]=""),"",_xlfn.XLOOKUP(draft_picks[[#This Row],[veto_drafter_id]],drafters[id],drafters[name]))</f>
        <v/>
      </c>
      <c r="N2091" t="s">
        <v>15497</v>
      </c>
      <c r="O2091" t="str">
        <f>IF(OR(ISBLANK(draft_picks[[#This Row],[veto_drafter_team_id]]),draft_picks[[#This Row],[veto_drafter_team_id]]=""),"",_xlfn.XLOOKUP(draft_picks[[#This Row],[veto_drafter_team_id]],drafter_teams[id],drafter_teams[name]))</f>
        <v/>
      </c>
      <c r="Q2091" t="s">
        <v>15497</v>
      </c>
      <c r="R2091" t="str">
        <f>IF(OR(ISBLANK(draft_picks[[#This Row],[veto_override_drafter_id]]),draft_picks[[#This Row],[veto_override_drafter_id]]=""),"",_xlfn.XLOOKUP(draft_picks[[#This Row],[veto_override_drafter_id]],drafters[id],drafters[name]))</f>
        <v/>
      </c>
      <c r="S2091" t="s">
        <v>15497</v>
      </c>
      <c r="T2091" t="str">
        <f>IF(OR(ISBLANK(draft_picks[[#This Row],[veto_override_team_id]]),draft_picks[[#This Row],[veto_override_team_id]]=""),"",_xlfn.XLOOKUP(draft_picks[[#This Row],[veto_override_team_id]],drafter_teams[id],drafter_teams[name]))</f>
        <v/>
      </c>
    </row>
    <row r="2092" spans="1:20" x14ac:dyDescent="0.25">
      <c r="A2092" t="s">
        <v>389</v>
      </c>
      <c r="B2092" t="str">
        <f>_xlfn.XLOOKUP(draft_picks[[#This Row],[draft_id]],drafts[id],drafts[title])</f>
        <v>Vintage Con Artist</v>
      </c>
      <c r="C2092" s="3">
        <v>3</v>
      </c>
      <c r="D2092">
        <f>IF(C2091&lt;draft_picks[[#This Row],[position]],1,IF(C2091&gt;draft_picks[[#This Row],[position]],D2091+1,IF(C2091=draft_picks[[#This Row],[position]],D2091+1)))</f>
        <v>5</v>
      </c>
      <c r="E2092" t="s">
        <v>7527</v>
      </c>
      <c r="F2092" t="str">
        <f>IF(ISBLANK(draft_picks[[#This Row],[movie_id]]),"",_xlfn.XLOOKUP(draft_picks[[#This Row],[movie_id]],drafts.movies[id],drafts.movies[movie_title]))</f>
        <v>The Music Man</v>
      </c>
      <c r="G2092" s="3" t="s">
        <v>1043</v>
      </c>
      <c r="H2092" t="str">
        <f>IF(ISBLANK(draft_picks[[#This Row],[drafter_id]]),"",_xlfn.XLOOKUP(draft_picks[[#This Row],[drafter_id]],drafters[id],drafters[name]))</f>
        <v>Jason Sheridan</v>
      </c>
      <c r="J2092" t="str">
        <f>IF(ISBLANK(draft_picks[[#This Row],[drafter_team_id]]),"",_xlfn.XLOOKUP(draft_picks[[#This Row],[drafter_team_id]],drafter_teams[id],drafter_teams[name]))</f>
        <v/>
      </c>
      <c r="K2092" s="3" t="s">
        <v>15497</v>
      </c>
      <c r="L2092" t="s">
        <v>15497</v>
      </c>
      <c r="M2092" t="str">
        <f>IF(OR(ISBLANK(draft_picks[[#This Row],[veto_drafter_id]]),draft_picks[[#This Row],[veto_drafter_id]]=""),"",_xlfn.XLOOKUP(draft_picks[[#This Row],[veto_drafter_id]],drafters[id],drafters[name]))</f>
        <v/>
      </c>
      <c r="N2092" t="s">
        <v>15497</v>
      </c>
      <c r="O2092" t="str">
        <f>IF(OR(ISBLANK(draft_picks[[#This Row],[veto_drafter_team_id]]),draft_picks[[#This Row],[veto_drafter_team_id]]=""),"",_xlfn.XLOOKUP(draft_picks[[#This Row],[veto_drafter_team_id]],drafter_teams[id],drafter_teams[name]))</f>
        <v/>
      </c>
      <c r="Q2092" t="s">
        <v>15497</v>
      </c>
      <c r="R2092" t="str">
        <f>IF(OR(ISBLANK(draft_picks[[#This Row],[veto_override_drafter_id]]),draft_picks[[#This Row],[veto_override_drafter_id]]=""),"",_xlfn.XLOOKUP(draft_picks[[#This Row],[veto_override_drafter_id]],drafters[id],drafters[name]))</f>
        <v/>
      </c>
      <c r="S2092" t="s">
        <v>15497</v>
      </c>
      <c r="T2092" t="str">
        <f>IF(OR(ISBLANK(draft_picks[[#This Row],[veto_override_team_id]]),draft_picks[[#This Row],[veto_override_team_id]]=""),"",_xlfn.XLOOKUP(draft_picks[[#This Row],[veto_override_team_id]],drafter_teams[id],drafter_teams[name]))</f>
        <v/>
      </c>
    </row>
    <row r="2093" spans="1:20" x14ac:dyDescent="0.25">
      <c r="A2093" t="s">
        <v>389</v>
      </c>
      <c r="B2093" t="str">
        <f>_xlfn.XLOOKUP(draft_picks[[#This Row],[draft_id]],drafts[id],drafts[title])</f>
        <v>Vintage Con Artist</v>
      </c>
      <c r="C2093" s="3">
        <v>2</v>
      </c>
      <c r="D2093">
        <f>IF(C2092&lt;draft_picks[[#This Row],[position]],1,IF(C2092&gt;draft_picks[[#This Row],[position]],D2092+1,IF(C2092=draft_picks[[#This Row],[position]],D2092+1)))</f>
        <v>6</v>
      </c>
      <c r="E2093" t="s">
        <v>8071</v>
      </c>
      <c r="F2093" t="str">
        <f>IF(ISBLANK(draft_picks[[#This Row],[movie_id]]),"",_xlfn.XLOOKUP(draft_picks[[#This Row],[movie_id]],drafts.movies[id],drafts.movies[movie_title]))</f>
        <v>The Grifters</v>
      </c>
      <c r="G2093" s="3" t="s">
        <v>1245</v>
      </c>
      <c r="H2093" t="str">
        <f>IF(ISBLANK(draft_picks[[#This Row],[drafter_id]]),"",_xlfn.XLOOKUP(draft_picks[[#This Row],[drafter_id]],drafters[id],drafters[name]))</f>
        <v>Eva Anderson</v>
      </c>
      <c r="J2093" t="str">
        <f>IF(ISBLANK(draft_picks[[#This Row],[drafter_team_id]]),"",_xlfn.XLOOKUP(draft_picks[[#This Row],[drafter_team_id]],drafter_teams[id],drafter_teams[name]))</f>
        <v/>
      </c>
      <c r="K2093" s="3" t="s">
        <v>15497</v>
      </c>
      <c r="L2093" t="s">
        <v>15497</v>
      </c>
      <c r="M2093" t="str">
        <f>IF(OR(ISBLANK(draft_picks[[#This Row],[veto_drafter_id]]),draft_picks[[#This Row],[veto_drafter_id]]=""),"",_xlfn.XLOOKUP(draft_picks[[#This Row],[veto_drafter_id]],drafters[id],drafters[name]))</f>
        <v/>
      </c>
      <c r="N2093" t="s">
        <v>15497</v>
      </c>
      <c r="O2093" t="str">
        <f>IF(OR(ISBLANK(draft_picks[[#This Row],[veto_drafter_team_id]]),draft_picks[[#This Row],[veto_drafter_team_id]]=""),"",_xlfn.XLOOKUP(draft_picks[[#This Row],[veto_drafter_team_id]],drafter_teams[id],drafter_teams[name]))</f>
        <v/>
      </c>
      <c r="Q2093" t="s">
        <v>15497</v>
      </c>
      <c r="R2093" t="str">
        <f>IF(OR(ISBLANK(draft_picks[[#This Row],[veto_override_drafter_id]]),draft_picks[[#This Row],[veto_override_drafter_id]]=""),"",_xlfn.XLOOKUP(draft_picks[[#This Row],[veto_override_drafter_id]],drafters[id],drafters[name]))</f>
        <v/>
      </c>
      <c r="S2093" t="s">
        <v>15497</v>
      </c>
      <c r="T2093" t="str">
        <f>IF(OR(ISBLANK(draft_picks[[#This Row],[veto_override_team_id]]),draft_picks[[#This Row],[veto_override_team_id]]=""),"",_xlfn.XLOOKUP(draft_picks[[#This Row],[veto_override_team_id]],drafter_teams[id],drafter_teams[name]))</f>
        <v/>
      </c>
    </row>
    <row r="2094" spans="1:20" x14ac:dyDescent="0.25">
      <c r="A2094" t="s">
        <v>389</v>
      </c>
      <c r="B2094" t="str">
        <f>_xlfn.XLOOKUP(draft_picks[[#This Row],[draft_id]],drafts[id],drafts[title])</f>
        <v>Vintage Con Artist</v>
      </c>
      <c r="C2094" s="3">
        <v>1</v>
      </c>
      <c r="D2094">
        <f>IF(C2093&lt;draft_picks[[#This Row],[position]],1,IF(C2093&gt;draft_picks[[#This Row],[position]],D2093+1,IF(C2093=draft_picks[[#This Row],[position]],D2093+1)))</f>
        <v>7</v>
      </c>
      <c r="E2094" t="s">
        <v>2988</v>
      </c>
      <c r="F2094" t="str">
        <f>IF(ISBLANK(draft_picks[[#This Row],[movie_id]]),"",_xlfn.XLOOKUP(draft_picks[[#This Row],[movie_id]],drafts.movies[id],drafts.movies[movie_title]))</f>
        <v>F for Fake</v>
      </c>
      <c r="G2094" s="3" t="s">
        <v>1043</v>
      </c>
      <c r="H2094" t="str">
        <f>IF(ISBLANK(draft_picks[[#This Row],[drafter_id]]),"",_xlfn.XLOOKUP(draft_picks[[#This Row],[drafter_id]],drafters[id],drafters[name]))</f>
        <v>Jason Sheridan</v>
      </c>
      <c r="J2094" t="str">
        <f>IF(ISBLANK(draft_picks[[#This Row],[drafter_team_id]]),"",_xlfn.XLOOKUP(draft_picks[[#This Row],[drafter_team_id]],drafter_teams[id],drafter_teams[name]))</f>
        <v/>
      </c>
      <c r="K2094" s="3" t="s">
        <v>15497</v>
      </c>
      <c r="L2094" t="s">
        <v>15497</v>
      </c>
      <c r="M2094" t="str">
        <f>IF(OR(ISBLANK(draft_picks[[#This Row],[veto_drafter_id]]),draft_picks[[#This Row],[veto_drafter_id]]=""),"",_xlfn.XLOOKUP(draft_picks[[#This Row],[veto_drafter_id]],drafters[id],drafters[name]))</f>
        <v/>
      </c>
      <c r="N2094" t="s">
        <v>15497</v>
      </c>
      <c r="O2094" t="str">
        <f>IF(OR(ISBLANK(draft_picks[[#This Row],[veto_drafter_team_id]]),draft_picks[[#This Row],[veto_drafter_team_id]]=""),"",_xlfn.XLOOKUP(draft_picks[[#This Row],[veto_drafter_team_id]],drafter_teams[id],drafter_teams[name]))</f>
        <v/>
      </c>
      <c r="Q2094" t="s">
        <v>15497</v>
      </c>
      <c r="R2094" t="str">
        <f>IF(OR(ISBLANK(draft_picks[[#This Row],[veto_override_drafter_id]]),draft_picks[[#This Row],[veto_override_drafter_id]]=""),"",_xlfn.XLOOKUP(draft_picks[[#This Row],[veto_override_drafter_id]],drafters[id],drafters[name]))</f>
        <v/>
      </c>
      <c r="S2094" t="s">
        <v>15497</v>
      </c>
      <c r="T2094" t="str">
        <f>IF(OR(ISBLANK(draft_picks[[#This Row],[veto_override_team_id]]),draft_picks[[#This Row],[veto_override_team_id]]=""),"",_xlfn.XLOOKUP(draft_picks[[#This Row],[veto_override_team_id]],drafter_teams[id],drafter_teams[name]))</f>
        <v/>
      </c>
    </row>
    <row r="2095" spans="1:20" x14ac:dyDescent="0.25">
      <c r="A2095" t="s">
        <v>395</v>
      </c>
      <c r="B2095" t="str">
        <f>_xlfn.XLOOKUP(draft_picks[[#This Row],[draft_id]],drafts[id],drafts[title])</f>
        <v>Kirsten Dunst</v>
      </c>
      <c r="C2095" s="3">
        <v>7</v>
      </c>
      <c r="D2095">
        <f>IF(C2094&lt;draft_picks[[#This Row],[position]],1,IF(C2094&gt;draft_picks[[#This Row],[position]],D2094+1,IF(C2094=draft_picks[[#This Row],[position]],D2094+1)))</f>
        <v>1</v>
      </c>
      <c r="E2095" t="s">
        <v>2859</v>
      </c>
      <c r="F2095" t="str">
        <f>IF(ISBLANK(draft_picks[[#This Row],[movie_id]]),"",_xlfn.XLOOKUP(draft_picks[[#This Row],[movie_id]],drafts.movies[id],drafts.movies[movie_title]))</f>
        <v>Dick</v>
      </c>
      <c r="G2095" s="3" t="s">
        <v>905</v>
      </c>
      <c r="H2095" t="str">
        <f>IF(ISBLANK(draft_picks[[#This Row],[drafter_id]]),"",_xlfn.XLOOKUP(draft_picks[[#This Row],[drafter_id]],drafters[id],drafters[name]))</f>
        <v>Phil Iscove</v>
      </c>
      <c r="J2095" t="str">
        <f>IF(ISBLANK(draft_picks[[#This Row],[drafter_team_id]]),"",_xlfn.XLOOKUP(draft_picks[[#This Row],[drafter_team_id]],drafter_teams[id],drafter_teams[name]))</f>
        <v/>
      </c>
      <c r="K2095" s="3" t="s">
        <v>15497</v>
      </c>
      <c r="L2095" t="s">
        <v>15497</v>
      </c>
      <c r="M2095" t="str">
        <f>IF(OR(ISBLANK(draft_picks[[#This Row],[veto_drafter_id]]),draft_picks[[#This Row],[veto_drafter_id]]=""),"",_xlfn.XLOOKUP(draft_picks[[#This Row],[veto_drafter_id]],drafters[id],drafters[name]))</f>
        <v/>
      </c>
      <c r="N2095" t="s">
        <v>15497</v>
      </c>
      <c r="O2095" t="str">
        <f>IF(OR(ISBLANK(draft_picks[[#This Row],[veto_drafter_team_id]]),draft_picks[[#This Row],[veto_drafter_team_id]]=""),"",_xlfn.XLOOKUP(draft_picks[[#This Row],[veto_drafter_team_id]],drafter_teams[id],drafter_teams[name]))</f>
        <v/>
      </c>
      <c r="Q2095" t="s">
        <v>15497</v>
      </c>
      <c r="R2095" t="str">
        <f>IF(OR(ISBLANK(draft_picks[[#This Row],[veto_override_drafter_id]]),draft_picks[[#This Row],[veto_override_drafter_id]]=""),"",_xlfn.XLOOKUP(draft_picks[[#This Row],[veto_override_drafter_id]],drafters[id],drafters[name]))</f>
        <v/>
      </c>
      <c r="S2095" t="s">
        <v>15497</v>
      </c>
      <c r="T2095" t="str">
        <f>IF(OR(ISBLANK(draft_picks[[#This Row],[veto_override_team_id]]),draft_picks[[#This Row],[veto_override_team_id]]=""),"",_xlfn.XLOOKUP(draft_picks[[#This Row],[veto_override_team_id]],drafter_teams[id],drafter_teams[name]))</f>
        <v/>
      </c>
    </row>
    <row r="2096" spans="1:20" x14ac:dyDescent="0.25">
      <c r="A2096" t="s">
        <v>395</v>
      </c>
      <c r="B2096" t="str">
        <f>_xlfn.XLOOKUP(draft_picks[[#This Row],[draft_id]],drafts[id],drafts[title])</f>
        <v>Kirsten Dunst</v>
      </c>
      <c r="C2096" s="3">
        <v>6</v>
      </c>
      <c r="D2096">
        <f>IF(C2095&lt;draft_picks[[#This Row],[position]],1,IF(C2095&gt;draft_picks[[#This Row],[position]],D2095+1,IF(C2095=draft_picks[[#This Row],[position]],D2095+1)))</f>
        <v>2</v>
      </c>
      <c r="E2096" t="s">
        <v>5558</v>
      </c>
      <c r="F2096" t="str">
        <f>IF(ISBLANK(draft_picks[[#This Row],[movie_id]]),"",_xlfn.XLOOKUP(draft_picks[[#This Row],[movie_id]],drafts.movies[id],drafts.movies[movie_title]))</f>
        <v>Eternal Sunshine of the Spotless Mind</v>
      </c>
      <c r="G2096" s="3" t="s">
        <v>905</v>
      </c>
      <c r="H2096" t="str">
        <f>IF(ISBLANK(draft_picks[[#This Row],[drafter_id]]),"",_xlfn.XLOOKUP(draft_picks[[#This Row],[drafter_id]],drafters[id],drafters[name]))</f>
        <v>Phil Iscove</v>
      </c>
      <c r="J2096" t="str">
        <f>IF(ISBLANK(draft_picks[[#This Row],[drafter_team_id]]),"",_xlfn.XLOOKUP(draft_picks[[#This Row],[drafter_team_id]],drafter_teams[id],drafter_teams[name]))</f>
        <v/>
      </c>
      <c r="K2096" s="3" t="s">
        <v>15484</v>
      </c>
      <c r="L2096" t="s">
        <v>961</v>
      </c>
      <c r="M2096" t="str">
        <f>IF(OR(ISBLANK(draft_picks[[#This Row],[veto_drafter_id]]),draft_picks[[#This Row],[veto_drafter_id]]=""),"",_xlfn.XLOOKUP(draft_picks[[#This Row],[veto_drafter_id]],drafters[id],drafters[name]))</f>
        <v>Dana Schwartz</v>
      </c>
      <c r="N2096" t="s">
        <v>15497</v>
      </c>
      <c r="O2096" t="str">
        <f>IF(OR(ISBLANK(draft_picks[[#This Row],[veto_drafter_team_id]]),draft_picks[[#This Row],[veto_drafter_team_id]]=""),"",_xlfn.XLOOKUP(draft_picks[[#This Row],[veto_drafter_team_id]],drafter_teams[id],drafter_teams[name]))</f>
        <v/>
      </c>
      <c r="Q2096" t="s">
        <v>15497</v>
      </c>
      <c r="R2096" t="str">
        <f>IF(OR(ISBLANK(draft_picks[[#This Row],[veto_override_drafter_id]]),draft_picks[[#This Row],[veto_override_drafter_id]]=""),"",_xlfn.XLOOKUP(draft_picks[[#This Row],[veto_override_drafter_id]],drafters[id],drafters[name]))</f>
        <v/>
      </c>
      <c r="S2096" t="s">
        <v>15497</v>
      </c>
      <c r="T2096" t="str">
        <f>IF(OR(ISBLANK(draft_picks[[#This Row],[veto_override_team_id]]),draft_picks[[#This Row],[veto_override_team_id]]=""),"",_xlfn.XLOOKUP(draft_picks[[#This Row],[veto_override_team_id]],drafter_teams[id],drafter_teams[name]))</f>
        <v/>
      </c>
    </row>
    <row r="2097" spans="1:20" x14ac:dyDescent="0.25">
      <c r="A2097" t="s">
        <v>395</v>
      </c>
      <c r="B2097" t="str">
        <f>_xlfn.XLOOKUP(draft_picks[[#This Row],[draft_id]],drafts[id],drafts[title])</f>
        <v>Kirsten Dunst</v>
      </c>
      <c r="C2097" s="3">
        <v>6</v>
      </c>
      <c r="D2097">
        <f>IF(C2096&lt;draft_picks[[#This Row],[position]],1,IF(C2096&gt;draft_picks[[#This Row],[position]],D2096+1,IF(C2096=draft_picks[[#This Row],[position]],D2096+1)))</f>
        <v>3</v>
      </c>
      <c r="E2097" t="s">
        <v>7715</v>
      </c>
      <c r="F2097" t="str">
        <f>IF(ISBLANK(draft_picks[[#This Row],[movie_id]]),"",_xlfn.XLOOKUP(draft_picks[[#This Row],[movie_id]],drafts.movies[id],drafts.movies[movie_title]))</f>
        <v>The Virgin Suicides</v>
      </c>
      <c r="G2097" s="3" t="s">
        <v>905</v>
      </c>
      <c r="H2097" t="str">
        <f>IF(ISBLANK(draft_picks[[#This Row],[drafter_id]]),"",_xlfn.XLOOKUP(draft_picks[[#This Row],[drafter_id]],drafters[id],drafters[name]))</f>
        <v>Phil Iscove</v>
      </c>
      <c r="J2097" t="str">
        <f>IF(ISBLANK(draft_picks[[#This Row],[drafter_team_id]]),"",_xlfn.XLOOKUP(draft_picks[[#This Row],[drafter_team_id]],drafter_teams[id],drafter_teams[name]))</f>
        <v/>
      </c>
      <c r="K2097" s="3" t="s">
        <v>15497</v>
      </c>
      <c r="L2097" t="s">
        <v>15497</v>
      </c>
      <c r="M2097" t="str">
        <f>IF(OR(ISBLANK(draft_picks[[#This Row],[veto_drafter_id]]),draft_picks[[#This Row],[veto_drafter_id]]=""),"",_xlfn.XLOOKUP(draft_picks[[#This Row],[veto_drafter_id]],drafters[id],drafters[name]))</f>
        <v/>
      </c>
      <c r="N2097" t="s">
        <v>15497</v>
      </c>
      <c r="O2097" t="str">
        <f>IF(OR(ISBLANK(draft_picks[[#This Row],[veto_drafter_team_id]]),draft_picks[[#This Row],[veto_drafter_team_id]]=""),"",_xlfn.XLOOKUP(draft_picks[[#This Row],[veto_drafter_team_id]],drafter_teams[id],drafter_teams[name]))</f>
        <v/>
      </c>
      <c r="Q2097" t="s">
        <v>15497</v>
      </c>
      <c r="R2097" t="str">
        <f>IF(OR(ISBLANK(draft_picks[[#This Row],[veto_override_drafter_id]]),draft_picks[[#This Row],[veto_override_drafter_id]]=""),"",_xlfn.XLOOKUP(draft_picks[[#This Row],[veto_override_drafter_id]],drafters[id],drafters[name]))</f>
        <v/>
      </c>
      <c r="S2097" t="s">
        <v>15497</v>
      </c>
      <c r="T2097" t="str">
        <f>IF(OR(ISBLANK(draft_picks[[#This Row],[veto_override_team_id]]),draft_picks[[#This Row],[veto_override_team_id]]=""),"",_xlfn.XLOOKUP(draft_picks[[#This Row],[veto_override_team_id]],drafter_teams[id],drafter_teams[name]))</f>
        <v/>
      </c>
    </row>
    <row r="2098" spans="1:20" x14ac:dyDescent="0.25">
      <c r="A2098" t="s">
        <v>395</v>
      </c>
      <c r="B2098" t="str">
        <f>_xlfn.XLOOKUP(draft_picks[[#This Row],[draft_id]],drafts[id],drafts[title])</f>
        <v>Kirsten Dunst</v>
      </c>
      <c r="C2098" s="3">
        <v>5</v>
      </c>
      <c r="D2098">
        <f>IF(C2097&lt;draft_picks[[#This Row],[position]],1,IF(C2097&gt;draft_picks[[#This Row],[position]],D2097+1,IF(C2097=draft_picks[[#This Row],[position]],D2097+1)))</f>
        <v>4</v>
      </c>
      <c r="E2098" t="s">
        <v>3130</v>
      </c>
      <c r="F2098" t="str">
        <f>IF(ISBLANK(draft_picks[[#This Row],[movie_id]]),"",_xlfn.XLOOKUP(draft_picks[[#This Row],[movie_id]],drafts.movies[id],drafts.movies[movie_title]))</f>
        <v>Bring It On</v>
      </c>
      <c r="G2098" s="3" t="s">
        <v>961</v>
      </c>
      <c r="H2098" t="str">
        <f>IF(ISBLANK(draft_picks[[#This Row],[drafter_id]]),"",_xlfn.XLOOKUP(draft_picks[[#This Row],[drafter_id]],drafters[id],drafters[name]))</f>
        <v>Dana Schwartz</v>
      </c>
      <c r="J2098" t="str">
        <f>IF(ISBLANK(draft_picks[[#This Row],[drafter_team_id]]),"",_xlfn.XLOOKUP(draft_picks[[#This Row],[drafter_team_id]],drafter_teams[id],drafter_teams[name]))</f>
        <v/>
      </c>
      <c r="K2098" s="3" t="s">
        <v>15484</v>
      </c>
      <c r="L2098" t="s">
        <v>905</v>
      </c>
      <c r="M2098" t="str">
        <f>IF(OR(ISBLANK(draft_picks[[#This Row],[veto_drafter_id]]),draft_picks[[#This Row],[veto_drafter_id]]=""),"",_xlfn.XLOOKUP(draft_picks[[#This Row],[veto_drafter_id]],drafters[id],drafters[name]))</f>
        <v>Phil Iscove</v>
      </c>
      <c r="N2098" t="s">
        <v>15497</v>
      </c>
      <c r="O2098" t="str">
        <f>IF(OR(ISBLANK(draft_picks[[#This Row],[veto_drafter_team_id]]),draft_picks[[#This Row],[veto_drafter_team_id]]=""),"",_xlfn.XLOOKUP(draft_picks[[#This Row],[veto_drafter_team_id]],drafter_teams[id],drafter_teams[name]))</f>
        <v/>
      </c>
      <c r="Q2098" t="s">
        <v>15497</v>
      </c>
      <c r="R2098" t="str">
        <f>IF(OR(ISBLANK(draft_picks[[#This Row],[veto_override_drafter_id]]),draft_picks[[#This Row],[veto_override_drafter_id]]=""),"",_xlfn.XLOOKUP(draft_picks[[#This Row],[veto_override_drafter_id]],drafters[id],drafters[name]))</f>
        <v/>
      </c>
      <c r="S2098" t="s">
        <v>15497</v>
      </c>
      <c r="T2098" t="str">
        <f>IF(OR(ISBLANK(draft_picks[[#This Row],[veto_override_team_id]]),draft_picks[[#This Row],[veto_override_team_id]]=""),"",_xlfn.XLOOKUP(draft_picks[[#This Row],[veto_override_team_id]],drafter_teams[id],drafter_teams[name]))</f>
        <v/>
      </c>
    </row>
    <row r="2099" spans="1:20" x14ac:dyDescent="0.25">
      <c r="A2099" t="s">
        <v>395</v>
      </c>
      <c r="B2099" t="str">
        <f>_xlfn.XLOOKUP(draft_picks[[#This Row],[draft_id]],drafts[id],drafts[title])</f>
        <v>Kirsten Dunst</v>
      </c>
      <c r="C2099" s="3">
        <v>5</v>
      </c>
      <c r="D2099">
        <f>IF(C2098&lt;draft_picks[[#This Row],[position]],1,IF(C2098&gt;draft_picks[[#This Row],[position]],D2098+1,IF(C2098=draft_picks[[#This Row],[position]],D2098+1)))</f>
        <v>5</v>
      </c>
      <c r="E2099" t="s">
        <v>3858</v>
      </c>
      <c r="F2099" t="str">
        <f>IF(ISBLANK(draft_picks[[#This Row],[movie_id]]),"",_xlfn.XLOOKUP(draft_picks[[#This Row],[movie_id]],drafts.movies[id],drafts.movies[movie_title]))</f>
        <v>Melancholia</v>
      </c>
      <c r="G2099" s="3" t="s">
        <v>961</v>
      </c>
      <c r="H2099" t="str">
        <f>IF(ISBLANK(draft_picks[[#This Row],[drafter_id]]),"",_xlfn.XLOOKUP(draft_picks[[#This Row],[drafter_id]],drafters[id],drafters[name]))</f>
        <v>Dana Schwartz</v>
      </c>
      <c r="J2099" t="str">
        <f>IF(ISBLANK(draft_picks[[#This Row],[drafter_team_id]]),"",_xlfn.XLOOKUP(draft_picks[[#This Row],[drafter_team_id]],drafter_teams[id],drafter_teams[name]))</f>
        <v/>
      </c>
      <c r="K2099" s="3" t="s">
        <v>15497</v>
      </c>
      <c r="L2099" t="s">
        <v>15497</v>
      </c>
      <c r="M2099" t="str">
        <f>IF(OR(ISBLANK(draft_picks[[#This Row],[veto_drafter_id]]),draft_picks[[#This Row],[veto_drafter_id]]=""),"",_xlfn.XLOOKUP(draft_picks[[#This Row],[veto_drafter_id]],drafters[id],drafters[name]))</f>
        <v/>
      </c>
      <c r="N2099" t="s">
        <v>15497</v>
      </c>
      <c r="O2099" t="str">
        <f>IF(OR(ISBLANK(draft_picks[[#This Row],[veto_drafter_team_id]]),draft_picks[[#This Row],[veto_drafter_team_id]]=""),"",_xlfn.XLOOKUP(draft_picks[[#This Row],[veto_drafter_team_id]],drafter_teams[id],drafter_teams[name]))</f>
        <v/>
      </c>
      <c r="Q2099" t="s">
        <v>15497</v>
      </c>
      <c r="R2099" t="str">
        <f>IF(OR(ISBLANK(draft_picks[[#This Row],[veto_override_drafter_id]]),draft_picks[[#This Row],[veto_override_drafter_id]]=""),"",_xlfn.XLOOKUP(draft_picks[[#This Row],[veto_override_drafter_id]],drafters[id],drafters[name]))</f>
        <v/>
      </c>
      <c r="S2099" t="s">
        <v>15497</v>
      </c>
      <c r="T2099" t="str">
        <f>IF(OR(ISBLANK(draft_picks[[#This Row],[veto_override_team_id]]),draft_picks[[#This Row],[veto_override_team_id]]=""),"",_xlfn.XLOOKUP(draft_picks[[#This Row],[veto_override_team_id]],drafter_teams[id],drafter_teams[name]))</f>
        <v/>
      </c>
    </row>
    <row r="2100" spans="1:20" x14ac:dyDescent="0.25">
      <c r="A2100" t="s">
        <v>395</v>
      </c>
      <c r="B2100" t="str">
        <f>_xlfn.XLOOKUP(draft_picks[[#This Row],[draft_id]],drafts[id],drafts[title])</f>
        <v>Kirsten Dunst</v>
      </c>
      <c r="C2100" s="3">
        <v>4</v>
      </c>
      <c r="D2100">
        <f>IF(C2099&lt;draft_picks[[#This Row],[position]],1,IF(C2099&gt;draft_picks[[#This Row],[position]],D2099+1,IF(C2099=draft_picks[[#This Row],[position]],D2099+1)))</f>
        <v>6</v>
      </c>
      <c r="E2100" t="s">
        <v>1580</v>
      </c>
      <c r="F2100" t="str">
        <f>IF(ISBLANK(draft_picks[[#This Row],[movie_id]]),"",_xlfn.XLOOKUP(draft_picks[[#This Row],[movie_id]],drafts.movies[id],drafts.movies[movie_title]))</f>
        <v>Interview with the Vampire</v>
      </c>
      <c r="G2100" s="3" t="s">
        <v>905</v>
      </c>
      <c r="H2100" t="str">
        <f>IF(ISBLANK(draft_picks[[#This Row],[drafter_id]]),"",_xlfn.XLOOKUP(draft_picks[[#This Row],[drafter_id]],drafters[id],drafters[name]))</f>
        <v>Phil Iscove</v>
      </c>
      <c r="J2100" t="str">
        <f>IF(ISBLANK(draft_picks[[#This Row],[drafter_team_id]]),"",_xlfn.XLOOKUP(draft_picks[[#This Row],[drafter_team_id]],drafter_teams[id],drafter_teams[name]))</f>
        <v/>
      </c>
      <c r="K2100" s="3" t="s">
        <v>15497</v>
      </c>
      <c r="L2100" t="s">
        <v>15497</v>
      </c>
      <c r="M2100" t="str">
        <f>IF(OR(ISBLANK(draft_picks[[#This Row],[veto_drafter_id]]),draft_picks[[#This Row],[veto_drafter_id]]=""),"",_xlfn.XLOOKUP(draft_picks[[#This Row],[veto_drafter_id]],drafters[id],drafters[name]))</f>
        <v/>
      </c>
      <c r="N2100" t="s">
        <v>15497</v>
      </c>
      <c r="O2100" t="str">
        <f>IF(OR(ISBLANK(draft_picks[[#This Row],[veto_drafter_team_id]]),draft_picks[[#This Row],[veto_drafter_team_id]]=""),"",_xlfn.XLOOKUP(draft_picks[[#This Row],[veto_drafter_team_id]],drafter_teams[id],drafter_teams[name]))</f>
        <v/>
      </c>
      <c r="Q2100" t="s">
        <v>15497</v>
      </c>
      <c r="R2100" t="str">
        <f>IF(OR(ISBLANK(draft_picks[[#This Row],[veto_override_drafter_id]]),draft_picks[[#This Row],[veto_override_drafter_id]]=""),"",_xlfn.XLOOKUP(draft_picks[[#This Row],[veto_override_drafter_id]],drafters[id],drafters[name]))</f>
        <v/>
      </c>
      <c r="S2100" t="s">
        <v>15497</v>
      </c>
      <c r="T2100" t="str">
        <f>IF(OR(ISBLANK(draft_picks[[#This Row],[veto_override_team_id]]),draft_picks[[#This Row],[veto_override_team_id]]=""),"",_xlfn.XLOOKUP(draft_picks[[#This Row],[veto_override_team_id]],drafter_teams[id],drafter_teams[name]))</f>
        <v/>
      </c>
    </row>
    <row r="2101" spans="1:20" x14ac:dyDescent="0.25">
      <c r="A2101" t="s">
        <v>395</v>
      </c>
      <c r="B2101" t="str">
        <f>_xlfn.XLOOKUP(draft_picks[[#This Row],[draft_id]],drafts[id],drafts[title])</f>
        <v>Kirsten Dunst</v>
      </c>
      <c r="C2101" s="3">
        <v>3</v>
      </c>
      <c r="D2101">
        <f>IF(C2100&lt;draft_picks[[#This Row],[position]],1,IF(C2100&gt;draft_picks[[#This Row],[position]],D2100+1,IF(C2100=draft_picks[[#This Row],[position]],D2100+1)))</f>
        <v>7</v>
      </c>
      <c r="E2101" t="s">
        <v>5558</v>
      </c>
      <c r="F2101" t="str">
        <f>IF(ISBLANK(draft_picks[[#This Row],[movie_id]]),"",_xlfn.XLOOKUP(draft_picks[[#This Row],[movie_id]],drafts.movies[id],drafts.movies[movie_title]))</f>
        <v>Eternal Sunshine of the Spotless Mind</v>
      </c>
      <c r="G2101" s="3" t="s">
        <v>961</v>
      </c>
      <c r="H2101" t="str">
        <f>IF(ISBLANK(draft_picks[[#This Row],[drafter_id]]),"",_xlfn.XLOOKUP(draft_picks[[#This Row],[drafter_id]],drafters[id],drafters[name]))</f>
        <v>Dana Schwartz</v>
      </c>
      <c r="J2101" t="str">
        <f>IF(ISBLANK(draft_picks[[#This Row],[drafter_team_id]]),"",_xlfn.XLOOKUP(draft_picks[[#This Row],[drafter_team_id]],drafter_teams[id],drafter_teams[name]))</f>
        <v/>
      </c>
      <c r="K2101" s="3" t="s">
        <v>15497</v>
      </c>
      <c r="L2101" t="s">
        <v>15497</v>
      </c>
      <c r="M2101" t="str">
        <f>IF(OR(ISBLANK(draft_picks[[#This Row],[veto_drafter_id]]),draft_picks[[#This Row],[veto_drafter_id]]=""),"",_xlfn.XLOOKUP(draft_picks[[#This Row],[veto_drafter_id]],drafters[id],drafters[name]))</f>
        <v/>
      </c>
      <c r="N2101" t="s">
        <v>15497</v>
      </c>
      <c r="O2101" t="str">
        <f>IF(OR(ISBLANK(draft_picks[[#This Row],[veto_drafter_team_id]]),draft_picks[[#This Row],[veto_drafter_team_id]]=""),"",_xlfn.XLOOKUP(draft_picks[[#This Row],[veto_drafter_team_id]],drafter_teams[id],drafter_teams[name]))</f>
        <v/>
      </c>
      <c r="Q2101" t="s">
        <v>15497</v>
      </c>
      <c r="R2101" t="str">
        <f>IF(OR(ISBLANK(draft_picks[[#This Row],[veto_override_drafter_id]]),draft_picks[[#This Row],[veto_override_drafter_id]]=""),"",_xlfn.XLOOKUP(draft_picks[[#This Row],[veto_override_drafter_id]],drafters[id],drafters[name]))</f>
        <v/>
      </c>
      <c r="S2101" t="s">
        <v>15497</v>
      </c>
      <c r="T2101" t="str">
        <f>IF(OR(ISBLANK(draft_picks[[#This Row],[veto_override_team_id]]),draft_picks[[#This Row],[veto_override_team_id]]=""),"",_xlfn.XLOOKUP(draft_picks[[#This Row],[veto_override_team_id]],drafter_teams[id],drafter_teams[name]))</f>
        <v/>
      </c>
    </row>
    <row r="2102" spans="1:20" x14ac:dyDescent="0.25">
      <c r="A2102" t="s">
        <v>395</v>
      </c>
      <c r="B2102" t="str">
        <f>_xlfn.XLOOKUP(draft_picks[[#This Row],[draft_id]],drafts[id],drafts[title])</f>
        <v>Kirsten Dunst</v>
      </c>
      <c r="C2102" s="3">
        <v>2</v>
      </c>
      <c r="D2102">
        <f>IF(C2101&lt;draft_picks[[#This Row],[position]],1,IF(C2101&gt;draft_picks[[#This Row],[position]],D2101+1,IF(C2101=draft_picks[[#This Row],[position]],D2101+1)))</f>
        <v>8</v>
      </c>
      <c r="E2102" t="s">
        <v>2141</v>
      </c>
      <c r="F2102" t="str">
        <f>IF(ISBLANK(draft_picks[[#This Row],[movie_id]]),"",_xlfn.XLOOKUP(draft_picks[[#This Row],[movie_id]],drafts.movies[id],drafts.movies[movie_title]))</f>
        <v>The Power of the Dog</v>
      </c>
      <c r="G2102" s="3" t="s">
        <v>905</v>
      </c>
      <c r="H2102" t="str">
        <f>IF(ISBLANK(draft_picks[[#This Row],[drafter_id]]),"",_xlfn.XLOOKUP(draft_picks[[#This Row],[drafter_id]],drafters[id],drafters[name]))</f>
        <v>Phil Iscove</v>
      </c>
      <c r="J2102" t="str">
        <f>IF(ISBLANK(draft_picks[[#This Row],[drafter_team_id]]),"",_xlfn.XLOOKUP(draft_picks[[#This Row],[drafter_team_id]],drafter_teams[id],drafter_teams[name]))</f>
        <v/>
      </c>
      <c r="K2102" s="3" t="s">
        <v>15497</v>
      </c>
      <c r="L2102" t="s">
        <v>15497</v>
      </c>
      <c r="M2102" t="str">
        <f>IF(OR(ISBLANK(draft_picks[[#This Row],[veto_drafter_id]]),draft_picks[[#This Row],[veto_drafter_id]]=""),"",_xlfn.XLOOKUP(draft_picks[[#This Row],[veto_drafter_id]],drafters[id],drafters[name]))</f>
        <v/>
      </c>
      <c r="N2102" t="s">
        <v>15497</v>
      </c>
      <c r="O2102" t="str">
        <f>IF(OR(ISBLANK(draft_picks[[#This Row],[veto_drafter_team_id]]),draft_picks[[#This Row],[veto_drafter_team_id]]=""),"",_xlfn.XLOOKUP(draft_picks[[#This Row],[veto_drafter_team_id]],drafter_teams[id],drafter_teams[name]))</f>
        <v/>
      </c>
      <c r="Q2102" t="s">
        <v>15497</v>
      </c>
      <c r="R2102" t="str">
        <f>IF(OR(ISBLANK(draft_picks[[#This Row],[veto_override_drafter_id]]),draft_picks[[#This Row],[veto_override_drafter_id]]=""),"",_xlfn.XLOOKUP(draft_picks[[#This Row],[veto_override_drafter_id]],drafters[id],drafters[name]))</f>
        <v/>
      </c>
      <c r="S2102" t="s">
        <v>15497</v>
      </c>
      <c r="T2102" t="str">
        <f>IF(OR(ISBLANK(draft_picks[[#This Row],[veto_override_team_id]]),draft_picks[[#This Row],[veto_override_team_id]]=""),"",_xlfn.XLOOKUP(draft_picks[[#This Row],[veto_override_team_id]],drafter_teams[id],drafter_teams[name]))</f>
        <v/>
      </c>
    </row>
    <row r="2103" spans="1:20" x14ac:dyDescent="0.25">
      <c r="A2103" t="s">
        <v>395</v>
      </c>
      <c r="B2103" t="str">
        <f>_xlfn.XLOOKUP(draft_picks[[#This Row],[draft_id]],drafts[id],drafts[title])</f>
        <v>Kirsten Dunst</v>
      </c>
      <c r="C2103" s="3">
        <v>1</v>
      </c>
      <c r="D2103">
        <f>IF(C2102&lt;draft_picks[[#This Row],[position]],1,IF(C2102&gt;draft_picks[[#This Row],[position]],D2102+1,IF(C2102=draft_picks[[#This Row],[position]],D2102+1)))</f>
        <v>9</v>
      </c>
      <c r="E2103" t="s">
        <v>8227</v>
      </c>
      <c r="F2103" t="str">
        <f>IF(ISBLANK(draft_picks[[#This Row],[movie_id]]),"",_xlfn.XLOOKUP(draft_picks[[#This Row],[movie_id]],drafts.movies[id],drafts.movies[movie_title]))</f>
        <v>Marie Antoinette</v>
      </c>
      <c r="G2103" s="3" t="s">
        <v>961</v>
      </c>
      <c r="H2103" t="str">
        <f>IF(ISBLANK(draft_picks[[#This Row],[drafter_id]]),"",_xlfn.XLOOKUP(draft_picks[[#This Row],[drafter_id]],drafters[id],drafters[name]))</f>
        <v>Dana Schwartz</v>
      </c>
      <c r="J2103" t="str">
        <f>IF(ISBLANK(draft_picks[[#This Row],[drafter_team_id]]),"",_xlfn.XLOOKUP(draft_picks[[#This Row],[drafter_team_id]],drafter_teams[id],drafter_teams[name]))</f>
        <v/>
      </c>
      <c r="K2103" s="3" t="s">
        <v>15497</v>
      </c>
      <c r="L2103" t="s">
        <v>15497</v>
      </c>
      <c r="M2103" t="str">
        <f>IF(OR(ISBLANK(draft_picks[[#This Row],[veto_drafter_id]]),draft_picks[[#This Row],[veto_drafter_id]]=""),"",_xlfn.XLOOKUP(draft_picks[[#This Row],[veto_drafter_id]],drafters[id],drafters[name]))</f>
        <v/>
      </c>
      <c r="N2103" t="s">
        <v>15497</v>
      </c>
      <c r="O2103" t="str">
        <f>IF(OR(ISBLANK(draft_picks[[#This Row],[veto_drafter_team_id]]),draft_picks[[#This Row],[veto_drafter_team_id]]=""),"",_xlfn.XLOOKUP(draft_picks[[#This Row],[veto_drafter_team_id]],drafter_teams[id],drafter_teams[name]))</f>
        <v/>
      </c>
      <c r="Q2103" t="s">
        <v>15497</v>
      </c>
      <c r="R2103" t="str">
        <f>IF(OR(ISBLANK(draft_picks[[#This Row],[veto_override_drafter_id]]),draft_picks[[#This Row],[veto_override_drafter_id]]=""),"",_xlfn.XLOOKUP(draft_picks[[#This Row],[veto_override_drafter_id]],drafters[id],drafters[name]))</f>
        <v/>
      </c>
      <c r="S2103" t="s">
        <v>15497</v>
      </c>
      <c r="T2103" t="str">
        <f>IF(OR(ISBLANK(draft_picks[[#This Row],[veto_override_team_id]]),draft_picks[[#This Row],[veto_override_team_id]]=""),"",_xlfn.XLOOKUP(draft_picks[[#This Row],[veto_override_team_id]],drafter_teams[id],drafter_teams[name]))</f>
        <v/>
      </c>
    </row>
    <row r="2104" spans="1:20" x14ac:dyDescent="0.25">
      <c r="A2104" t="s">
        <v>701</v>
      </c>
      <c r="B2104" t="str">
        <f>_xlfn.XLOOKUP(draft_picks[[#This Row],[draft_id]],drafts[id],drafts[title])</f>
        <v>A24 Horror</v>
      </c>
      <c r="C2104" s="3">
        <v>7</v>
      </c>
      <c r="D2104">
        <f>IF(C2103&lt;draft_picks[[#This Row],[position]],1,IF(C2103&gt;draft_picks[[#This Row],[position]],D2103+1,IF(C2103=draft_picks[[#This Row],[position]],D2103+1)))</f>
        <v>1</v>
      </c>
      <c r="E2104" t="s">
        <v>2775</v>
      </c>
      <c r="F2104" t="str">
        <f>IF(ISBLANK(draft_picks[[#This Row],[movie_id]]),"",_xlfn.XLOOKUP(draft_picks[[#This Row],[movie_id]],drafts.movies[id],drafts.movies[movie_title]))</f>
        <v>Pearl</v>
      </c>
      <c r="G2104" s="3" t="s">
        <v>909</v>
      </c>
      <c r="H2104" t="str">
        <f>IF(ISBLANK(draft_picks[[#This Row],[drafter_id]]),"",_xlfn.XLOOKUP(draft_picks[[#This Row],[drafter_id]],drafters[id],drafters[name]))</f>
        <v>Kyle Anderson</v>
      </c>
      <c r="J2104" t="str">
        <f>IF(ISBLANK(draft_picks[[#This Row],[drafter_team_id]]),"",_xlfn.XLOOKUP(draft_picks[[#This Row],[drafter_team_id]],drafter_teams[id],drafter_teams[name]))</f>
        <v/>
      </c>
      <c r="K2104" s="3" t="s">
        <v>15497</v>
      </c>
      <c r="L2104" t="s">
        <v>15497</v>
      </c>
      <c r="M2104" t="str">
        <f>IF(OR(ISBLANK(draft_picks[[#This Row],[veto_drafter_id]]),draft_picks[[#This Row],[veto_drafter_id]]=""),"",_xlfn.XLOOKUP(draft_picks[[#This Row],[veto_drafter_id]],drafters[id],drafters[name]))</f>
        <v/>
      </c>
      <c r="N2104" t="s">
        <v>15497</v>
      </c>
      <c r="O2104" t="str">
        <f>IF(OR(ISBLANK(draft_picks[[#This Row],[veto_drafter_team_id]]),draft_picks[[#This Row],[veto_drafter_team_id]]=""),"",_xlfn.XLOOKUP(draft_picks[[#This Row],[veto_drafter_team_id]],drafter_teams[id],drafter_teams[name]))</f>
        <v/>
      </c>
      <c r="Q2104" t="s">
        <v>15497</v>
      </c>
      <c r="R2104" t="str">
        <f>IF(OR(ISBLANK(draft_picks[[#This Row],[veto_override_drafter_id]]),draft_picks[[#This Row],[veto_override_drafter_id]]=""),"",_xlfn.XLOOKUP(draft_picks[[#This Row],[veto_override_drafter_id]],drafters[id],drafters[name]))</f>
        <v/>
      </c>
      <c r="S2104" t="s">
        <v>15497</v>
      </c>
      <c r="T2104" t="str">
        <f>IF(OR(ISBLANK(draft_picks[[#This Row],[veto_override_team_id]]),draft_picks[[#This Row],[veto_override_team_id]]=""),"",_xlfn.XLOOKUP(draft_picks[[#This Row],[veto_override_team_id]],drafter_teams[id],drafter_teams[name]))</f>
        <v/>
      </c>
    </row>
    <row r="2105" spans="1:20" x14ac:dyDescent="0.25">
      <c r="A2105" t="s">
        <v>701</v>
      </c>
      <c r="B2105" t="str">
        <f>_xlfn.XLOOKUP(draft_picks[[#This Row],[draft_id]],drafts[id],drafts[title])</f>
        <v>A24 Horror</v>
      </c>
      <c r="C2105" s="3">
        <v>6</v>
      </c>
      <c r="D2105">
        <f>IF(C2104&lt;draft_picks[[#This Row],[position]],1,IF(C2104&gt;draft_picks[[#This Row],[position]],D2104+1,IF(C2104=draft_picks[[#This Row],[position]],D2104+1)))</f>
        <v>2</v>
      </c>
      <c r="E2105" t="s">
        <v>7066</v>
      </c>
      <c r="F2105" t="str">
        <f>IF(ISBLANK(draft_picks[[#This Row],[movie_id]]),"",_xlfn.XLOOKUP(draft_picks[[#This Row],[movie_id]],drafts.movies[id],drafts.movies[movie_title]))</f>
        <v>The Killing of a Sacred Deer</v>
      </c>
      <c r="G2105" s="3" t="s">
        <v>909</v>
      </c>
      <c r="H2105" t="str">
        <f>IF(ISBLANK(draft_picks[[#This Row],[drafter_id]]),"",_xlfn.XLOOKUP(draft_picks[[#This Row],[drafter_id]],drafters[id],drafters[name]))</f>
        <v>Kyle Anderson</v>
      </c>
      <c r="J2105" t="str">
        <f>IF(ISBLANK(draft_picks[[#This Row],[drafter_team_id]]),"",_xlfn.XLOOKUP(draft_picks[[#This Row],[drafter_team_id]],drafter_teams[id],drafter_teams[name]))</f>
        <v/>
      </c>
      <c r="K2105" s="3" t="s">
        <v>15497</v>
      </c>
      <c r="L2105" t="s">
        <v>15497</v>
      </c>
      <c r="M2105" t="str">
        <f>IF(OR(ISBLANK(draft_picks[[#This Row],[veto_drafter_id]]),draft_picks[[#This Row],[veto_drafter_id]]=""),"",_xlfn.XLOOKUP(draft_picks[[#This Row],[veto_drafter_id]],drafters[id],drafters[name]))</f>
        <v/>
      </c>
      <c r="N2105" t="s">
        <v>15497</v>
      </c>
      <c r="O2105" t="str">
        <f>IF(OR(ISBLANK(draft_picks[[#This Row],[veto_drafter_team_id]]),draft_picks[[#This Row],[veto_drafter_team_id]]=""),"",_xlfn.XLOOKUP(draft_picks[[#This Row],[veto_drafter_team_id]],drafter_teams[id],drafter_teams[name]))</f>
        <v/>
      </c>
      <c r="Q2105" t="s">
        <v>15497</v>
      </c>
      <c r="R2105" t="str">
        <f>IF(OR(ISBLANK(draft_picks[[#This Row],[veto_override_drafter_id]]),draft_picks[[#This Row],[veto_override_drafter_id]]=""),"",_xlfn.XLOOKUP(draft_picks[[#This Row],[veto_override_drafter_id]],drafters[id],drafters[name]))</f>
        <v/>
      </c>
      <c r="S2105" t="s">
        <v>15497</v>
      </c>
      <c r="T2105" t="str">
        <f>IF(OR(ISBLANK(draft_picks[[#This Row],[veto_override_team_id]]),draft_picks[[#This Row],[veto_override_team_id]]=""),"",_xlfn.XLOOKUP(draft_picks[[#This Row],[veto_override_team_id]],drafter_teams[id],drafter_teams[name]))</f>
        <v/>
      </c>
    </row>
    <row r="2106" spans="1:20" x14ac:dyDescent="0.25">
      <c r="A2106" t="s">
        <v>701</v>
      </c>
      <c r="B2106" t="str">
        <f>_xlfn.XLOOKUP(draft_picks[[#This Row],[draft_id]],drafts[id],drafts[title])</f>
        <v>A24 Horror</v>
      </c>
      <c r="C2106" s="3">
        <v>5</v>
      </c>
      <c r="D2106">
        <f>IF(C2105&lt;draft_picks[[#This Row],[position]],1,IF(C2105&gt;draft_picks[[#This Row],[position]],D2105+1,IF(C2105=draft_picks[[#This Row],[position]],D2105+1)))</f>
        <v>3</v>
      </c>
      <c r="E2106" t="s">
        <v>7123</v>
      </c>
      <c r="F2106" t="str">
        <f>IF(ISBLANK(draft_picks[[#This Row],[movie_id]]),"",_xlfn.XLOOKUP(draft_picks[[#This Row],[movie_id]],drafts.movies[id],drafts.movies[movie_title]))</f>
        <v>In Fabric</v>
      </c>
      <c r="G2106" s="3" t="s">
        <v>915</v>
      </c>
      <c r="H2106" t="str">
        <f>IF(ISBLANK(draft_picks[[#This Row],[drafter_id]]),"",_xlfn.XLOOKUP(draft_picks[[#This Row],[drafter_id]],drafters[id],drafters[name]))</f>
        <v>Billy Ray Brewton</v>
      </c>
      <c r="J2106" t="str">
        <f>IF(ISBLANK(draft_picks[[#This Row],[drafter_team_id]]),"",_xlfn.XLOOKUP(draft_picks[[#This Row],[drafter_team_id]],drafter_teams[id],drafter_teams[name]))</f>
        <v/>
      </c>
      <c r="K2106" s="3" t="s">
        <v>15497</v>
      </c>
      <c r="L2106" t="s">
        <v>15497</v>
      </c>
      <c r="M2106" t="str">
        <f>IF(OR(ISBLANK(draft_picks[[#This Row],[veto_drafter_id]]),draft_picks[[#This Row],[veto_drafter_id]]=""),"",_xlfn.XLOOKUP(draft_picks[[#This Row],[veto_drafter_id]],drafters[id],drafters[name]))</f>
        <v/>
      </c>
      <c r="N2106" t="s">
        <v>15497</v>
      </c>
      <c r="O2106" t="str">
        <f>IF(OR(ISBLANK(draft_picks[[#This Row],[veto_drafter_team_id]]),draft_picks[[#This Row],[veto_drafter_team_id]]=""),"",_xlfn.XLOOKUP(draft_picks[[#This Row],[veto_drafter_team_id]],drafter_teams[id],drafter_teams[name]))</f>
        <v/>
      </c>
      <c r="Q2106" t="s">
        <v>15497</v>
      </c>
      <c r="R2106" t="str">
        <f>IF(OR(ISBLANK(draft_picks[[#This Row],[veto_override_drafter_id]]),draft_picks[[#This Row],[veto_override_drafter_id]]=""),"",_xlfn.XLOOKUP(draft_picks[[#This Row],[veto_override_drafter_id]],drafters[id],drafters[name]))</f>
        <v/>
      </c>
      <c r="S2106" t="s">
        <v>15497</v>
      </c>
      <c r="T2106" t="str">
        <f>IF(OR(ISBLANK(draft_picks[[#This Row],[veto_override_team_id]]),draft_picks[[#This Row],[veto_override_team_id]]=""),"",_xlfn.XLOOKUP(draft_picks[[#This Row],[veto_override_team_id]],drafter_teams[id],drafter_teams[name]))</f>
        <v/>
      </c>
    </row>
    <row r="2107" spans="1:20" x14ac:dyDescent="0.25">
      <c r="A2107" t="s">
        <v>701</v>
      </c>
      <c r="B2107" t="str">
        <f>_xlfn.XLOOKUP(draft_picks[[#This Row],[draft_id]],drafts[id],drafts[title])</f>
        <v>A24 Horror</v>
      </c>
      <c r="C2107" s="3">
        <v>4</v>
      </c>
      <c r="D2107">
        <f>IF(C2106&lt;draft_picks[[#This Row],[position]],1,IF(C2106&gt;draft_picks[[#This Row],[position]],D2106+1,IF(C2106=draft_picks[[#This Row],[position]],D2106+1)))</f>
        <v>4</v>
      </c>
      <c r="E2107" t="s">
        <v>5531</v>
      </c>
      <c r="F2107" t="str">
        <f>IF(ISBLANK(draft_picks[[#This Row],[movie_id]]),"",_xlfn.XLOOKUP(draft_picks[[#This Row],[movie_id]],drafts.movies[id],drafts.movies[movie_title]))</f>
        <v>The Witch</v>
      </c>
      <c r="G2107" s="3" t="s">
        <v>909</v>
      </c>
      <c r="H2107" t="str">
        <f>IF(ISBLANK(draft_picks[[#This Row],[drafter_id]]),"",_xlfn.XLOOKUP(draft_picks[[#This Row],[drafter_id]],drafters[id],drafters[name]))</f>
        <v>Kyle Anderson</v>
      </c>
      <c r="J2107" t="str">
        <f>IF(ISBLANK(draft_picks[[#This Row],[drafter_team_id]]),"",_xlfn.XLOOKUP(draft_picks[[#This Row],[drafter_team_id]],drafter_teams[id],drafter_teams[name]))</f>
        <v/>
      </c>
      <c r="K2107" s="3" t="s">
        <v>15497</v>
      </c>
      <c r="L2107" t="s">
        <v>15497</v>
      </c>
      <c r="M2107" t="str">
        <f>IF(OR(ISBLANK(draft_picks[[#This Row],[veto_drafter_id]]),draft_picks[[#This Row],[veto_drafter_id]]=""),"",_xlfn.XLOOKUP(draft_picks[[#This Row],[veto_drafter_id]],drafters[id],drafters[name]))</f>
        <v/>
      </c>
      <c r="N2107" t="s">
        <v>15497</v>
      </c>
      <c r="O2107" t="str">
        <f>IF(OR(ISBLANK(draft_picks[[#This Row],[veto_drafter_team_id]]),draft_picks[[#This Row],[veto_drafter_team_id]]=""),"",_xlfn.XLOOKUP(draft_picks[[#This Row],[veto_drafter_team_id]],drafter_teams[id],drafter_teams[name]))</f>
        <v/>
      </c>
      <c r="Q2107" t="s">
        <v>15497</v>
      </c>
      <c r="R2107" t="str">
        <f>IF(OR(ISBLANK(draft_picks[[#This Row],[veto_override_drafter_id]]),draft_picks[[#This Row],[veto_override_drafter_id]]=""),"",_xlfn.XLOOKUP(draft_picks[[#This Row],[veto_override_drafter_id]],drafters[id],drafters[name]))</f>
        <v/>
      </c>
      <c r="S2107" t="s">
        <v>15497</v>
      </c>
      <c r="T2107" t="str">
        <f>IF(OR(ISBLANK(draft_picks[[#This Row],[veto_override_team_id]]),draft_picks[[#This Row],[veto_override_team_id]]=""),"",_xlfn.XLOOKUP(draft_picks[[#This Row],[veto_override_team_id]],drafter_teams[id],drafter_teams[name]))</f>
        <v/>
      </c>
    </row>
    <row r="2108" spans="1:20" x14ac:dyDescent="0.25">
      <c r="A2108" t="s">
        <v>701</v>
      </c>
      <c r="B2108" t="str">
        <f>_xlfn.XLOOKUP(draft_picks[[#This Row],[draft_id]],drafts[id],drafts[title])</f>
        <v>A24 Horror</v>
      </c>
      <c r="C2108" s="3">
        <v>3</v>
      </c>
      <c r="D2108">
        <f>IF(C2107&lt;draft_picks[[#This Row],[position]],1,IF(C2107&gt;draft_picks[[#This Row],[position]],D2107+1,IF(C2107=draft_picks[[#This Row],[position]],D2107+1)))</f>
        <v>5</v>
      </c>
      <c r="E2108" t="s">
        <v>8352</v>
      </c>
      <c r="F2108" t="str">
        <f>IF(ISBLANK(draft_picks[[#This Row],[movie_id]]),"",_xlfn.XLOOKUP(draft_picks[[#This Row],[movie_id]],drafts.movies[id],drafts.movies[movie_title]))</f>
        <v>Hereditary</v>
      </c>
      <c r="G2108" s="3" t="s">
        <v>915</v>
      </c>
      <c r="H2108" t="str">
        <f>IF(ISBLANK(draft_picks[[#This Row],[drafter_id]]),"",_xlfn.XLOOKUP(draft_picks[[#This Row],[drafter_id]],drafters[id],drafters[name]))</f>
        <v>Billy Ray Brewton</v>
      </c>
      <c r="J2108" t="str">
        <f>IF(ISBLANK(draft_picks[[#This Row],[drafter_team_id]]),"",_xlfn.XLOOKUP(draft_picks[[#This Row],[drafter_team_id]],drafter_teams[id],drafter_teams[name]))</f>
        <v/>
      </c>
      <c r="K2108" s="3" t="s">
        <v>15484</v>
      </c>
      <c r="L2108" t="s">
        <v>909</v>
      </c>
      <c r="M2108" t="str">
        <f>IF(OR(ISBLANK(draft_picks[[#This Row],[veto_drafter_id]]),draft_picks[[#This Row],[veto_drafter_id]]=""),"",_xlfn.XLOOKUP(draft_picks[[#This Row],[veto_drafter_id]],drafters[id],drafters[name]))</f>
        <v>Kyle Anderson</v>
      </c>
      <c r="N2108" t="s">
        <v>15497</v>
      </c>
      <c r="O2108" t="str">
        <f>IF(OR(ISBLANK(draft_picks[[#This Row],[veto_drafter_team_id]]),draft_picks[[#This Row],[veto_drafter_team_id]]=""),"",_xlfn.XLOOKUP(draft_picks[[#This Row],[veto_drafter_team_id]],drafter_teams[id],drafter_teams[name]))</f>
        <v/>
      </c>
      <c r="Q2108" t="s">
        <v>15497</v>
      </c>
      <c r="R2108" t="str">
        <f>IF(OR(ISBLANK(draft_picks[[#This Row],[veto_override_drafter_id]]),draft_picks[[#This Row],[veto_override_drafter_id]]=""),"",_xlfn.XLOOKUP(draft_picks[[#This Row],[veto_override_drafter_id]],drafters[id],drafters[name]))</f>
        <v/>
      </c>
      <c r="S2108" t="s">
        <v>15497</v>
      </c>
      <c r="T2108" t="str">
        <f>IF(OR(ISBLANK(draft_picks[[#This Row],[veto_override_team_id]]),draft_picks[[#This Row],[veto_override_team_id]]=""),"",_xlfn.XLOOKUP(draft_picks[[#This Row],[veto_override_team_id]],drafter_teams[id],drafter_teams[name]))</f>
        <v/>
      </c>
    </row>
    <row r="2109" spans="1:20" x14ac:dyDescent="0.25">
      <c r="A2109" t="s">
        <v>701</v>
      </c>
      <c r="B2109" t="str">
        <f>_xlfn.XLOOKUP(draft_picks[[#This Row],[draft_id]],drafts[id],drafts[title])</f>
        <v>A24 Horror</v>
      </c>
      <c r="C2109" s="3">
        <v>3</v>
      </c>
      <c r="D2109">
        <f>IF(C2108&lt;draft_picks[[#This Row],[position]],1,IF(C2108&gt;draft_picks[[#This Row],[position]],D2108+1,IF(C2108=draft_picks[[#This Row],[position]],D2108+1)))</f>
        <v>6</v>
      </c>
      <c r="E2109" t="s">
        <v>6480</v>
      </c>
      <c r="F2109" t="str">
        <f>IF(ISBLANK(draft_picks[[#This Row],[movie_id]]),"",_xlfn.XLOOKUP(draft_picks[[#This Row],[movie_id]],drafts.movies[id],drafts.movies[movie_title]))</f>
        <v>Climax</v>
      </c>
      <c r="G2109" s="3" t="s">
        <v>915</v>
      </c>
      <c r="H2109" t="str">
        <f>IF(ISBLANK(draft_picks[[#This Row],[drafter_id]]),"",_xlfn.XLOOKUP(draft_picks[[#This Row],[drafter_id]],drafters[id],drafters[name]))</f>
        <v>Billy Ray Brewton</v>
      </c>
      <c r="J2109" t="str">
        <f>IF(ISBLANK(draft_picks[[#This Row],[drafter_team_id]]),"",_xlfn.XLOOKUP(draft_picks[[#This Row],[drafter_team_id]],drafter_teams[id],drafter_teams[name]))</f>
        <v/>
      </c>
      <c r="K2109" s="3" t="s">
        <v>15497</v>
      </c>
      <c r="L2109" t="s">
        <v>15497</v>
      </c>
      <c r="M2109" t="str">
        <f>IF(OR(ISBLANK(draft_picks[[#This Row],[veto_drafter_id]]),draft_picks[[#This Row],[veto_drafter_id]]=""),"",_xlfn.XLOOKUP(draft_picks[[#This Row],[veto_drafter_id]],drafters[id],drafters[name]))</f>
        <v/>
      </c>
      <c r="N2109" t="s">
        <v>15497</v>
      </c>
      <c r="O2109" t="str">
        <f>IF(OR(ISBLANK(draft_picks[[#This Row],[veto_drafter_team_id]]),draft_picks[[#This Row],[veto_drafter_team_id]]=""),"",_xlfn.XLOOKUP(draft_picks[[#This Row],[veto_drafter_team_id]],drafter_teams[id],drafter_teams[name]))</f>
        <v/>
      </c>
      <c r="Q2109" t="s">
        <v>15497</v>
      </c>
      <c r="R2109" t="str">
        <f>IF(OR(ISBLANK(draft_picks[[#This Row],[veto_override_drafter_id]]),draft_picks[[#This Row],[veto_override_drafter_id]]=""),"",_xlfn.XLOOKUP(draft_picks[[#This Row],[veto_override_drafter_id]],drafters[id],drafters[name]))</f>
        <v/>
      </c>
      <c r="S2109" t="s">
        <v>15497</v>
      </c>
      <c r="T2109" t="str">
        <f>IF(OR(ISBLANK(draft_picks[[#This Row],[veto_override_team_id]]),draft_picks[[#This Row],[veto_override_team_id]]=""),"",_xlfn.XLOOKUP(draft_picks[[#This Row],[veto_override_team_id]],drafter_teams[id],drafter_teams[name]))</f>
        <v/>
      </c>
    </row>
    <row r="2110" spans="1:20" x14ac:dyDescent="0.25">
      <c r="A2110" t="s">
        <v>701</v>
      </c>
      <c r="B2110" t="str">
        <f>_xlfn.XLOOKUP(draft_picks[[#This Row],[draft_id]],drafts[id],drafts[title])</f>
        <v>A24 Horror</v>
      </c>
      <c r="C2110" s="3">
        <v>2</v>
      </c>
      <c r="D2110">
        <f>IF(C2109&lt;draft_picks[[#This Row],[position]],1,IF(C2109&gt;draft_picks[[#This Row],[position]],D2109+1,IF(C2109=draft_picks[[#This Row],[position]],D2109+1)))</f>
        <v>7</v>
      </c>
      <c r="E2110" t="s">
        <v>7048</v>
      </c>
      <c r="F2110" t="str">
        <f>IF(ISBLANK(draft_picks[[#This Row],[movie_id]]),"",_xlfn.XLOOKUP(draft_picks[[#This Row],[movie_id]],drafts.movies[id],drafts.movies[movie_title]))</f>
        <v>Green Room</v>
      </c>
      <c r="G2110" s="3" t="s">
        <v>909</v>
      </c>
      <c r="H2110" t="str">
        <f>IF(ISBLANK(draft_picks[[#This Row],[drafter_id]]),"",_xlfn.XLOOKUP(draft_picks[[#This Row],[drafter_id]],drafters[id],drafters[name]))</f>
        <v>Kyle Anderson</v>
      </c>
      <c r="J2110" t="str">
        <f>IF(ISBLANK(draft_picks[[#This Row],[drafter_team_id]]),"",_xlfn.XLOOKUP(draft_picks[[#This Row],[drafter_team_id]],drafter_teams[id],drafter_teams[name]))</f>
        <v/>
      </c>
      <c r="K2110" s="3" t="s">
        <v>15484</v>
      </c>
      <c r="L2110" t="s">
        <v>915</v>
      </c>
      <c r="M2110" t="str">
        <f>IF(OR(ISBLANK(draft_picks[[#This Row],[veto_drafter_id]]),draft_picks[[#This Row],[veto_drafter_id]]=""),"",_xlfn.XLOOKUP(draft_picks[[#This Row],[veto_drafter_id]],drafters[id],drafters[name]))</f>
        <v>Billy Ray Brewton</v>
      </c>
      <c r="N2110" t="s">
        <v>15497</v>
      </c>
      <c r="O2110" t="str">
        <f>IF(OR(ISBLANK(draft_picks[[#This Row],[veto_drafter_team_id]]),draft_picks[[#This Row],[veto_drafter_team_id]]=""),"",_xlfn.XLOOKUP(draft_picks[[#This Row],[veto_drafter_team_id]],drafter_teams[id],drafter_teams[name]))</f>
        <v/>
      </c>
      <c r="Q2110" t="s">
        <v>15497</v>
      </c>
      <c r="R2110" t="str">
        <f>IF(OR(ISBLANK(draft_picks[[#This Row],[veto_override_drafter_id]]),draft_picks[[#This Row],[veto_override_drafter_id]]=""),"",_xlfn.XLOOKUP(draft_picks[[#This Row],[veto_override_drafter_id]],drafters[id],drafters[name]))</f>
        <v/>
      </c>
      <c r="S2110" t="s">
        <v>15497</v>
      </c>
      <c r="T2110" t="str">
        <f>IF(OR(ISBLANK(draft_picks[[#This Row],[veto_override_team_id]]),draft_picks[[#This Row],[veto_override_team_id]]=""),"",_xlfn.XLOOKUP(draft_picks[[#This Row],[veto_override_team_id]],drafter_teams[id],drafter_teams[name]))</f>
        <v/>
      </c>
    </row>
    <row r="2111" spans="1:20" x14ac:dyDescent="0.25">
      <c r="A2111" t="s">
        <v>701</v>
      </c>
      <c r="B2111" t="str">
        <f>_xlfn.XLOOKUP(draft_picks[[#This Row],[draft_id]],drafts[id],drafts[title])</f>
        <v>A24 Horror</v>
      </c>
      <c r="C2111" s="3">
        <v>2</v>
      </c>
      <c r="D2111">
        <f>IF(C2110&lt;draft_picks[[#This Row],[position]],1,IF(C2110&gt;draft_picks[[#This Row],[position]],D2110+1,IF(C2110=draft_picks[[#This Row],[position]],D2110+1)))</f>
        <v>8</v>
      </c>
      <c r="E2111" t="s">
        <v>3678</v>
      </c>
      <c r="F2111" t="str">
        <f>IF(ISBLANK(draft_picks[[#This Row],[movie_id]]),"",_xlfn.XLOOKUP(draft_picks[[#This Row],[movie_id]],drafts.movies[id],drafts.movies[movie_title]))</f>
        <v>Under the Skin</v>
      </c>
      <c r="G2111" s="3" t="s">
        <v>909</v>
      </c>
      <c r="H2111" t="str">
        <f>IF(ISBLANK(draft_picks[[#This Row],[drafter_id]]),"",_xlfn.XLOOKUP(draft_picks[[#This Row],[drafter_id]],drafters[id],drafters[name]))</f>
        <v>Kyle Anderson</v>
      </c>
      <c r="J2111" t="str">
        <f>IF(ISBLANK(draft_picks[[#This Row],[drafter_team_id]]),"",_xlfn.XLOOKUP(draft_picks[[#This Row],[drafter_team_id]],drafter_teams[id],drafter_teams[name]))</f>
        <v/>
      </c>
      <c r="K2111" s="3" t="s">
        <v>15497</v>
      </c>
      <c r="L2111" t="s">
        <v>15497</v>
      </c>
      <c r="M2111" t="str">
        <f>IF(OR(ISBLANK(draft_picks[[#This Row],[veto_drafter_id]]),draft_picks[[#This Row],[veto_drafter_id]]=""),"",_xlfn.XLOOKUP(draft_picks[[#This Row],[veto_drafter_id]],drafters[id],drafters[name]))</f>
        <v/>
      </c>
      <c r="N2111" t="s">
        <v>15497</v>
      </c>
      <c r="O2111" t="str">
        <f>IF(OR(ISBLANK(draft_picks[[#This Row],[veto_drafter_team_id]]),draft_picks[[#This Row],[veto_drafter_team_id]]=""),"",_xlfn.XLOOKUP(draft_picks[[#This Row],[veto_drafter_team_id]],drafter_teams[id],drafter_teams[name]))</f>
        <v/>
      </c>
      <c r="Q2111" t="s">
        <v>15497</v>
      </c>
      <c r="R2111" t="str">
        <f>IF(OR(ISBLANK(draft_picks[[#This Row],[veto_override_drafter_id]]),draft_picks[[#This Row],[veto_override_drafter_id]]=""),"",_xlfn.XLOOKUP(draft_picks[[#This Row],[veto_override_drafter_id]],drafters[id],drafters[name]))</f>
        <v/>
      </c>
      <c r="S2111" t="s">
        <v>15497</v>
      </c>
      <c r="T2111" t="str">
        <f>IF(OR(ISBLANK(draft_picks[[#This Row],[veto_override_team_id]]),draft_picks[[#This Row],[veto_override_team_id]]=""),"",_xlfn.XLOOKUP(draft_picks[[#This Row],[veto_override_team_id]],drafter_teams[id],drafter_teams[name]))</f>
        <v/>
      </c>
    </row>
    <row r="2112" spans="1:20" x14ac:dyDescent="0.25">
      <c r="A2112" t="s">
        <v>701</v>
      </c>
      <c r="B2112" t="str">
        <f>_xlfn.XLOOKUP(draft_picks[[#This Row],[draft_id]],drafts[id],drafts[title])</f>
        <v>A24 Horror</v>
      </c>
      <c r="C2112" s="3">
        <v>1</v>
      </c>
      <c r="D2112">
        <f>IF(C2111&lt;draft_picks[[#This Row],[position]],1,IF(C2111&gt;draft_picks[[#This Row],[position]],D2111+1,IF(C2111=draft_picks[[#This Row],[position]],D2111+1)))</f>
        <v>9</v>
      </c>
      <c r="E2112" t="s">
        <v>7048</v>
      </c>
      <c r="F2112" t="str">
        <f>IF(ISBLANK(draft_picks[[#This Row],[movie_id]]),"",_xlfn.XLOOKUP(draft_picks[[#This Row],[movie_id]],drafts.movies[id],drafts.movies[movie_title]))</f>
        <v>Green Room</v>
      </c>
      <c r="G2112" s="3" t="s">
        <v>915</v>
      </c>
      <c r="H2112" t="str">
        <f>IF(ISBLANK(draft_picks[[#This Row],[drafter_id]]),"",_xlfn.XLOOKUP(draft_picks[[#This Row],[drafter_id]],drafters[id],drafters[name]))</f>
        <v>Billy Ray Brewton</v>
      </c>
      <c r="J2112" t="str">
        <f>IF(ISBLANK(draft_picks[[#This Row],[drafter_team_id]]),"",_xlfn.XLOOKUP(draft_picks[[#This Row],[drafter_team_id]],drafter_teams[id],drafter_teams[name]))</f>
        <v/>
      </c>
      <c r="K2112" s="3" t="s">
        <v>15497</v>
      </c>
      <c r="L2112" t="s">
        <v>15497</v>
      </c>
      <c r="M2112" t="str">
        <f>IF(OR(ISBLANK(draft_picks[[#This Row],[veto_drafter_id]]),draft_picks[[#This Row],[veto_drafter_id]]=""),"",_xlfn.XLOOKUP(draft_picks[[#This Row],[veto_drafter_id]],drafters[id],drafters[name]))</f>
        <v/>
      </c>
      <c r="N2112" t="s">
        <v>15497</v>
      </c>
      <c r="O2112" t="str">
        <f>IF(OR(ISBLANK(draft_picks[[#This Row],[veto_drafter_team_id]]),draft_picks[[#This Row],[veto_drafter_team_id]]=""),"",_xlfn.XLOOKUP(draft_picks[[#This Row],[veto_drafter_team_id]],drafter_teams[id],drafter_teams[name]))</f>
        <v/>
      </c>
      <c r="Q2112" t="s">
        <v>15497</v>
      </c>
      <c r="R2112" t="str">
        <f>IF(OR(ISBLANK(draft_picks[[#This Row],[veto_override_drafter_id]]),draft_picks[[#This Row],[veto_override_drafter_id]]=""),"",_xlfn.XLOOKUP(draft_picks[[#This Row],[veto_override_drafter_id]],drafters[id],drafters[name]))</f>
        <v/>
      </c>
      <c r="S2112" t="s">
        <v>15497</v>
      </c>
      <c r="T2112" t="str">
        <f>IF(OR(ISBLANK(draft_picks[[#This Row],[veto_override_team_id]]),draft_picks[[#This Row],[veto_override_team_id]]=""),"",_xlfn.XLOOKUP(draft_picks[[#This Row],[veto_override_team_id]],drafter_teams[id],drafter_teams[name]))</f>
        <v/>
      </c>
    </row>
    <row r="2113" spans="1:20" x14ac:dyDescent="0.25">
      <c r="A2113" t="s">
        <v>431</v>
      </c>
      <c r="B2113" t="str">
        <f>_xlfn.XLOOKUP(draft_picks[[#This Row],[draft_id]],drafts[id],drafts[title])</f>
        <v>Horror Comedy mini-Mega</v>
      </c>
      <c r="C2113" s="3">
        <v>11</v>
      </c>
      <c r="D2113">
        <f>IF(C2112&lt;draft_picks[[#This Row],[position]],1,IF(C2112&gt;draft_picks[[#This Row],[position]],D2112+1,IF(C2112=draft_picks[[#This Row],[position]],D2112+1)))</f>
        <v>1</v>
      </c>
      <c r="E2113" t="s">
        <v>8316</v>
      </c>
      <c r="F2113" t="str">
        <f>IF(ISBLANK(draft_picks[[#This Row],[movie_id]]),"",_xlfn.XLOOKUP(draft_picks[[#This Row],[movie_id]],drafts.movies[id],drafts.movies[movie_title]))</f>
        <v>Beetlejuice</v>
      </c>
      <c r="G2113" s="3" t="s">
        <v>1129</v>
      </c>
      <c r="H2113" t="str">
        <f>IF(ISBLANK(draft_picks[[#This Row],[drafter_id]]),"",_xlfn.XLOOKUP(draft_picks[[#This Row],[drafter_id]],drafters[id],drafters[name]))</f>
        <v>Morgan Peter Brown</v>
      </c>
      <c r="J2113" t="str">
        <f>IF(ISBLANK(draft_picks[[#This Row],[drafter_team_id]]),"",_xlfn.XLOOKUP(draft_picks[[#This Row],[drafter_team_id]],drafter_teams[id],drafter_teams[name]))</f>
        <v/>
      </c>
      <c r="K2113" s="3" t="s">
        <v>15497</v>
      </c>
      <c r="L2113" t="s">
        <v>15497</v>
      </c>
      <c r="M2113" t="str">
        <f>IF(OR(ISBLANK(draft_picks[[#This Row],[veto_drafter_id]]),draft_picks[[#This Row],[veto_drafter_id]]=""),"",_xlfn.XLOOKUP(draft_picks[[#This Row],[veto_drafter_id]],drafters[id],drafters[name]))</f>
        <v/>
      </c>
      <c r="N2113" t="s">
        <v>15497</v>
      </c>
      <c r="O2113" t="str">
        <f>IF(OR(ISBLANK(draft_picks[[#This Row],[veto_drafter_team_id]]),draft_picks[[#This Row],[veto_drafter_team_id]]=""),"",_xlfn.XLOOKUP(draft_picks[[#This Row],[veto_drafter_team_id]],drafter_teams[id],drafter_teams[name]))</f>
        <v/>
      </c>
      <c r="Q2113" t="s">
        <v>15497</v>
      </c>
      <c r="R2113" t="str">
        <f>IF(OR(ISBLANK(draft_picks[[#This Row],[veto_override_drafter_id]]),draft_picks[[#This Row],[veto_override_drafter_id]]=""),"",_xlfn.XLOOKUP(draft_picks[[#This Row],[veto_override_drafter_id]],drafters[id],drafters[name]))</f>
        <v/>
      </c>
      <c r="S2113" t="s">
        <v>15497</v>
      </c>
      <c r="T2113" t="str">
        <f>IF(OR(ISBLANK(draft_picks[[#This Row],[veto_override_team_id]]),draft_picks[[#This Row],[veto_override_team_id]]=""),"",_xlfn.XLOOKUP(draft_picks[[#This Row],[veto_override_team_id]],drafter_teams[id],drafter_teams[name]))</f>
        <v/>
      </c>
    </row>
    <row r="2114" spans="1:20" x14ac:dyDescent="0.25">
      <c r="A2114" t="s">
        <v>431</v>
      </c>
      <c r="B2114" t="str">
        <f>_xlfn.XLOOKUP(draft_picks[[#This Row],[draft_id]],drafts[id],drafts[title])</f>
        <v>Horror Comedy mini-Mega</v>
      </c>
      <c r="C2114" s="3">
        <v>10</v>
      </c>
      <c r="D2114">
        <f>IF(C2113&lt;draft_picks[[#This Row],[position]],1,IF(C2113&gt;draft_picks[[#This Row],[position]],D2113+1,IF(C2113=draft_picks[[#This Row],[position]],D2113+1)))</f>
        <v>2</v>
      </c>
      <c r="E2114" t="s">
        <v>5414</v>
      </c>
      <c r="F2114" t="str">
        <f>IF(ISBLANK(draft_picks[[#This Row],[movie_id]]),"",_xlfn.XLOOKUP(draft_picks[[#This Row],[movie_id]],drafts.movies[id],drafts.movies[movie_title]))</f>
        <v>The Cabin in the Woods</v>
      </c>
      <c r="G2114" s="3" t="s">
        <v>1129</v>
      </c>
      <c r="H2114" t="str">
        <f>IF(ISBLANK(draft_picks[[#This Row],[drafter_id]]),"",_xlfn.XLOOKUP(draft_picks[[#This Row],[drafter_id]],drafters[id],drafters[name]))</f>
        <v>Morgan Peter Brown</v>
      </c>
      <c r="J2114" t="str">
        <f>IF(ISBLANK(draft_picks[[#This Row],[drafter_team_id]]),"",_xlfn.XLOOKUP(draft_picks[[#This Row],[drafter_team_id]],drafter_teams[id],drafter_teams[name]))</f>
        <v/>
      </c>
      <c r="K2114" s="3" t="s">
        <v>15497</v>
      </c>
      <c r="L2114" t="s">
        <v>15497</v>
      </c>
      <c r="M2114" t="str">
        <f>IF(OR(ISBLANK(draft_picks[[#This Row],[veto_drafter_id]]),draft_picks[[#This Row],[veto_drafter_id]]=""),"",_xlfn.XLOOKUP(draft_picks[[#This Row],[veto_drafter_id]],drafters[id],drafters[name]))</f>
        <v/>
      </c>
      <c r="N2114" t="s">
        <v>15497</v>
      </c>
      <c r="O2114" t="str">
        <f>IF(OR(ISBLANK(draft_picks[[#This Row],[veto_drafter_team_id]]),draft_picks[[#This Row],[veto_drafter_team_id]]=""),"",_xlfn.XLOOKUP(draft_picks[[#This Row],[veto_drafter_team_id]],drafter_teams[id],drafter_teams[name]))</f>
        <v/>
      </c>
      <c r="Q2114" t="s">
        <v>15497</v>
      </c>
      <c r="R2114" t="str">
        <f>IF(OR(ISBLANK(draft_picks[[#This Row],[veto_override_drafter_id]]),draft_picks[[#This Row],[veto_override_drafter_id]]=""),"",_xlfn.XLOOKUP(draft_picks[[#This Row],[veto_override_drafter_id]],drafters[id],drafters[name]))</f>
        <v/>
      </c>
      <c r="S2114" t="s">
        <v>15497</v>
      </c>
      <c r="T2114" t="str">
        <f>IF(OR(ISBLANK(draft_picks[[#This Row],[veto_override_team_id]]),draft_picks[[#This Row],[veto_override_team_id]]=""),"",_xlfn.XLOOKUP(draft_picks[[#This Row],[veto_override_team_id]],drafter_teams[id],drafter_teams[name]))</f>
        <v/>
      </c>
    </row>
    <row r="2115" spans="1:20" x14ac:dyDescent="0.25">
      <c r="A2115" t="s">
        <v>431</v>
      </c>
      <c r="B2115" t="str">
        <f>_xlfn.XLOOKUP(draft_picks[[#This Row],[draft_id]],drafts[id],drafts[title])</f>
        <v>Horror Comedy mini-Mega</v>
      </c>
      <c r="C2115" s="3">
        <v>9</v>
      </c>
      <c r="D2115">
        <f>IF(C2114&lt;draft_picks[[#This Row],[position]],1,IF(C2114&gt;draft_picks[[#This Row],[position]],D2114+1,IF(C2114=draft_picks[[#This Row],[position]],D2114+1)))</f>
        <v>3</v>
      </c>
      <c r="E2115" t="s">
        <v>2604</v>
      </c>
      <c r="F2115" t="str">
        <f>IF(ISBLANK(draft_picks[[#This Row],[movie_id]]),"",_xlfn.XLOOKUP(draft_picks[[#This Row],[movie_id]],drafts.movies[id],drafts.movies[movie_title]))</f>
        <v>One Cut of the Dead</v>
      </c>
      <c r="G2115" s="3" t="s">
        <v>845</v>
      </c>
      <c r="H2115" t="str">
        <f>IF(ISBLANK(draft_picks[[#This Row],[drafter_id]]),"",_xlfn.XLOOKUP(draft_picks[[#This Row],[drafter_id]],drafters[id],drafters[name]))</f>
        <v>Rebekah McKendry</v>
      </c>
      <c r="J2115" t="str">
        <f>IF(ISBLANK(draft_picks[[#This Row],[drafter_team_id]]),"",_xlfn.XLOOKUP(draft_picks[[#This Row],[drafter_team_id]],drafter_teams[id],drafter_teams[name]))</f>
        <v/>
      </c>
      <c r="K2115" s="3" t="s">
        <v>15484</v>
      </c>
      <c r="L2115" t="s">
        <v>845</v>
      </c>
      <c r="M2115" t="str">
        <f>IF(OR(ISBLANK(draft_picks[[#This Row],[veto_drafter_id]]),draft_picks[[#This Row],[veto_drafter_id]]=""),"",_xlfn.XLOOKUP(draft_picks[[#This Row],[veto_drafter_id]],drafters[id],drafters[name]))</f>
        <v>Rebekah McKendry</v>
      </c>
      <c r="N2115" t="s">
        <v>15497</v>
      </c>
      <c r="O2115" t="str">
        <f>IF(OR(ISBLANK(draft_picks[[#This Row],[veto_drafter_team_id]]),draft_picks[[#This Row],[veto_drafter_team_id]]=""),"",_xlfn.XLOOKUP(draft_picks[[#This Row],[veto_drafter_team_id]],drafter_teams[id],drafter_teams[name]))</f>
        <v/>
      </c>
      <c r="P2115" t="b">
        <v>1</v>
      </c>
      <c r="Q2115" t="s">
        <v>1129</v>
      </c>
      <c r="R2115" t="str">
        <f>IF(OR(ISBLANK(draft_picks[[#This Row],[veto_override_drafter_id]]),draft_picks[[#This Row],[veto_override_drafter_id]]=""),"",_xlfn.XLOOKUP(draft_picks[[#This Row],[veto_override_drafter_id]],drafters[id],drafters[name]))</f>
        <v>Morgan Peter Brown</v>
      </c>
      <c r="S2115" t="s">
        <v>15497</v>
      </c>
      <c r="T2115" t="str">
        <f>IF(OR(ISBLANK(draft_picks[[#This Row],[veto_override_team_id]]),draft_picks[[#This Row],[veto_override_team_id]]=""),"",_xlfn.XLOOKUP(draft_picks[[#This Row],[veto_override_team_id]],drafter_teams[id],drafter_teams[name]))</f>
        <v/>
      </c>
    </row>
    <row r="2116" spans="1:20" x14ac:dyDescent="0.25">
      <c r="A2116" t="s">
        <v>431</v>
      </c>
      <c r="B2116" t="str">
        <f>_xlfn.XLOOKUP(draft_picks[[#This Row],[draft_id]],drafts[id],drafts[title])</f>
        <v>Horror Comedy mini-Mega</v>
      </c>
      <c r="C2116" s="3">
        <v>8</v>
      </c>
      <c r="D2116">
        <f>IF(C2115&lt;draft_picks[[#This Row],[position]],1,IF(C2115&gt;draft_picks[[#This Row],[position]],D2115+1,IF(C2115=draft_picks[[#This Row],[position]],D2115+1)))</f>
        <v>4</v>
      </c>
      <c r="E2116" t="s">
        <v>8059</v>
      </c>
      <c r="F2116" t="str">
        <f>IF(ISBLANK(draft_picks[[#This Row],[movie_id]]),"",_xlfn.XLOOKUP(draft_picks[[#This Row],[movie_id]],drafts.movies[id],drafts.movies[movie_title]))</f>
        <v>Re-Animator</v>
      </c>
      <c r="G2116" s="3" t="s">
        <v>845</v>
      </c>
      <c r="H2116" t="str">
        <f>IF(ISBLANK(draft_picks[[#This Row],[drafter_id]]),"",_xlfn.XLOOKUP(draft_picks[[#This Row],[drafter_id]],drafters[id],drafters[name]))</f>
        <v>Rebekah McKendry</v>
      </c>
      <c r="J2116" t="str">
        <f>IF(ISBLANK(draft_picks[[#This Row],[drafter_team_id]]),"",_xlfn.XLOOKUP(draft_picks[[#This Row],[drafter_team_id]],drafter_teams[id],drafter_teams[name]))</f>
        <v/>
      </c>
      <c r="K2116" s="3" t="s">
        <v>15497</v>
      </c>
      <c r="L2116" t="s">
        <v>15497</v>
      </c>
      <c r="M2116" t="str">
        <f>IF(OR(ISBLANK(draft_picks[[#This Row],[veto_drafter_id]]),draft_picks[[#This Row],[veto_drafter_id]]=""),"",_xlfn.XLOOKUP(draft_picks[[#This Row],[veto_drafter_id]],drafters[id],drafters[name]))</f>
        <v/>
      </c>
      <c r="N2116" t="s">
        <v>15497</v>
      </c>
      <c r="O2116" t="str">
        <f>IF(OR(ISBLANK(draft_picks[[#This Row],[veto_drafter_team_id]]),draft_picks[[#This Row],[veto_drafter_team_id]]=""),"",_xlfn.XLOOKUP(draft_picks[[#This Row],[veto_drafter_team_id]],drafter_teams[id],drafter_teams[name]))</f>
        <v/>
      </c>
      <c r="Q2116" t="s">
        <v>15497</v>
      </c>
      <c r="R2116" t="str">
        <f>IF(OR(ISBLANK(draft_picks[[#This Row],[veto_override_drafter_id]]),draft_picks[[#This Row],[veto_override_drafter_id]]=""),"",_xlfn.XLOOKUP(draft_picks[[#This Row],[veto_override_drafter_id]],drafters[id],drafters[name]))</f>
        <v/>
      </c>
      <c r="S2116" t="s">
        <v>15497</v>
      </c>
      <c r="T2116" t="str">
        <f>IF(OR(ISBLANK(draft_picks[[#This Row],[veto_override_team_id]]),draft_picks[[#This Row],[veto_override_team_id]]=""),"",_xlfn.XLOOKUP(draft_picks[[#This Row],[veto_override_team_id]],drafter_teams[id],drafter_teams[name]))</f>
        <v/>
      </c>
    </row>
    <row r="2117" spans="1:20" x14ac:dyDescent="0.25">
      <c r="A2117" t="s">
        <v>431</v>
      </c>
      <c r="B2117" t="str">
        <f>_xlfn.XLOOKUP(draft_picks[[#This Row],[draft_id]],drafts[id],drafts[title])</f>
        <v>Horror Comedy mini-Mega</v>
      </c>
      <c r="C2117" s="3">
        <v>7</v>
      </c>
      <c r="D2117">
        <f>IF(C2116&lt;draft_picks[[#This Row],[position]],1,IF(C2116&gt;draft_picks[[#This Row],[position]],D2116+1,IF(C2116=draft_picks[[#This Row],[position]],D2116+1)))</f>
        <v>5</v>
      </c>
      <c r="E2117" t="s">
        <v>7978</v>
      </c>
      <c r="F2117" t="str">
        <f>IF(ISBLANK(draft_picks[[#This Row],[movie_id]]),"",_xlfn.XLOOKUP(draft_picks[[#This Row],[movie_id]],drafts.movies[id],drafts.movies[movie_title]))</f>
        <v>The Day of the Beast</v>
      </c>
      <c r="G2117" s="3" t="s">
        <v>887</v>
      </c>
      <c r="H2117" t="str">
        <f>IF(ISBLANK(draft_picks[[#This Row],[drafter_id]]),"",_xlfn.XLOOKUP(draft_picks[[#This Row],[drafter_id]],drafters[id],drafters[name]))</f>
        <v>David Ian McKendry</v>
      </c>
      <c r="J2117" t="str">
        <f>IF(ISBLANK(draft_picks[[#This Row],[drafter_team_id]]),"",_xlfn.XLOOKUP(draft_picks[[#This Row],[drafter_team_id]],drafter_teams[id],drafter_teams[name]))</f>
        <v/>
      </c>
      <c r="K2117" s="3" t="s">
        <v>15497</v>
      </c>
      <c r="L2117" t="s">
        <v>15497</v>
      </c>
      <c r="M2117" t="str">
        <f>IF(OR(ISBLANK(draft_picks[[#This Row],[veto_drafter_id]]),draft_picks[[#This Row],[veto_drafter_id]]=""),"",_xlfn.XLOOKUP(draft_picks[[#This Row],[veto_drafter_id]],drafters[id],drafters[name]))</f>
        <v/>
      </c>
      <c r="N2117" t="s">
        <v>15497</v>
      </c>
      <c r="O2117" t="str">
        <f>IF(OR(ISBLANK(draft_picks[[#This Row],[veto_drafter_team_id]]),draft_picks[[#This Row],[veto_drafter_team_id]]=""),"",_xlfn.XLOOKUP(draft_picks[[#This Row],[veto_drafter_team_id]],drafter_teams[id],drafter_teams[name]))</f>
        <v/>
      </c>
      <c r="Q2117" t="s">
        <v>15497</v>
      </c>
      <c r="R2117" t="str">
        <f>IF(OR(ISBLANK(draft_picks[[#This Row],[veto_override_drafter_id]]),draft_picks[[#This Row],[veto_override_drafter_id]]=""),"",_xlfn.XLOOKUP(draft_picks[[#This Row],[veto_override_drafter_id]],drafters[id],drafters[name]))</f>
        <v/>
      </c>
      <c r="S2117" t="s">
        <v>15497</v>
      </c>
      <c r="T2117" t="str">
        <f>IF(OR(ISBLANK(draft_picks[[#This Row],[veto_override_team_id]]),draft_picks[[#This Row],[veto_override_team_id]]=""),"",_xlfn.XLOOKUP(draft_picks[[#This Row],[veto_override_team_id]],drafter_teams[id],drafter_teams[name]))</f>
        <v/>
      </c>
    </row>
    <row r="2118" spans="1:20" x14ac:dyDescent="0.25">
      <c r="A2118" t="s">
        <v>431</v>
      </c>
      <c r="B2118" t="str">
        <f>_xlfn.XLOOKUP(draft_picks[[#This Row],[draft_id]],drafts[id],drafts[title])</f>
        <v>Horror Comedy mini-Mega</v>
      </c>
      <c r="C2118" s="3">
        <v>6</v>
      </c>
      <c r="D2118">
        <f>IF(C2117&lt;draft_picks[[#This Row],[position]],1,IF(C2117&gt;draft_picks[[#This Row],[position]],D2117+1,IF(C2117=draft_picks[[#This Row],[position]],D2117+1)))</f>
        <v>6</v>
      </c>
      <c r="E2118" t="s">
        <v>2311</v>
      </c>
      <c r="F2118" t="str">
        <f>IF(ISBLANK(draft_picks[[#This Row],[movie_id]]),"",_xlfn.XLOOKUP(draft_picks[[#This Row],[movie_id]],drafts.movies[id],drafts.movies[movie_title]))</f>
        <v>An American Werewolf in London</v>
      </c>
      <c r="G2118" s="3" t="s">
        <v>1129</v>
      </c>
      <c r="H2118" t="str">
        <f>IF(ISBLANK(draft_picks[[#This Row],[drafter_id]]),"",_xlfn.XLOOKUP(draft_picks[[#This Row],[drafter_id]],drafters[id],drafters[name]))</f>
        <v>Morgan Peter Brown</v>
      </c>
      <c r="J2118" t="str">
        <f>IF(ISBLANK(draft_picks[[#This Row],[drafter_team_id]]),"",_xlfn.XLOOKUP(draft_picks[[#This Row],[drafter_team_id]],drafter_teams[id],drafter_teams[name]))</f>
        <v/>
      </c>
      <c r="K2118" s="3" t="s">
        <v>15497</v>
      </c>
      <c r="L2118" t="s">
        <v>15497</v>
      </c>
      <c r="M2118" t="str">
        <f>IF(OR(ISBLANK(draft_picks[[#This Row],[veto_drafter_id]]),draft_picks[[#This Row],[veto_drafter_id]]=""),"",_xlfn.XLOOKUP(draft_picks[[#This Row],[veto_drafter_id]],drafters[id],drafters[name]))</f>
        <v/>
      </c>
      <c r="N2118" t="s">
        <v>15497</v>
      </c>
      <c r="O2118" t="str">
        <f>IF(OR(ISBLANK(draft_picks[[#This Row],[veto_drafter_team_id]]),draft_picks[[#This Row],[veto_drafter_team_id]]=""),"",_xlfn.XLOOKUP(draft_picks[[#This Row],[veto_drafter_team_id]],drafter_teams[id],drafter_teams[name]))</f>
        <v/>
      </c>
      <c r="Q2118" t="s">
        <v>15497</v>
      </c>
      <c r="R2118" t="str">
        <f>IF(OR(ISBLANK(draft_picks[[#This Row],[veto_override_drafter_id]]),draft_picks[[#This Row],[veto_override_drafter_id]]=""),"",_xlfn.XLOOKUP(draft_picks[[#This Row],[veto_override_drafter_id]],drafters[id],drafters[name]))</f>
        <v/>
      </c>
      <c r="S2118" t="s">
        <v>15497</v>
      </c>
      <c r="T2118" t="str">
        <f>IF(OR(ISBLANK(draft_picks[[#This Row],[veto_override_team_id]]),draft_picks[[#This Row],[veto_override_team_id]]=""),"",_xlfn.XLOOKUP(draft_picks[[#This Row],[veto_override_team_id]],drafter_teams[id],drafter_teams[name]))</f>
        <v/>
      </c>
    </row>
    <row r="2119" spans="1:20" x14ac:dyDescent="0.25">
      <c r="A2119" t="s">
        <v>431</v>
      </c>
      <c r="B2119" t="str">
        <f>_xlfn.XLOOKUP(draft_picks[[#This Row],[draft_id]],drafts[id],drafts[title])</f>
        <v>Horror Comedy mini-Mega</v>
      </c>
      <c r="C2119" s="3">
        <v>5</v>
      </c>
      <c r="D2119">
        <f>IF(C2118&lt;draft_picks[[#This Row],[position]],1,IF(C2118&gt;draft_picks[[#This Row],[position]],D2118+1,IF(C2118=draft_picks[[#This Row],[position]],D2118+1)))</f>
        <v>7</v>
      </c>
      <c r="E2119" t="s">
        <v>7195</v>
      </c>
      <c r="F2119" t="str">
        <f>IF(ISBLANK(draft_picks[[#This Row],[movie_id]]),"",_xlfn.XLOOKUP(draft_picks[[#This Row],[movie_id]],drafts.movies[id],drafts.movies[movie_title]))</f>
        <v>Dead Alive</v>
      </c>
      <c r="G2119" s="3" t="s">
        <v>845</v>
      </c>
      <c r="H2119" t="str">
        <f>IF(ISBLANK(draft_picks[[#This Row],[drafter_id]]),"",_xlfn.XLOOKUP(draft_picks[[#This Row],[drafter_id]],drafters[id],drafters[name]))</f>
        <v>Rebekah McKendry</v>
      </c>
      <c r="J2119" t="str">
        <f>IF(ISBLANK(draft_picks[[#This Row],[drafter_team_id]]),"",_xlfn.XLOOKUP(draft_picks[[#This Row],[drafter_team_id]],drafter_teams[id],drafter_teams[name]))</f>
        <v/>
      </c>
      <c r="K2119" s="3" t="s">
        <v>15484</v>
      </c>
      <c r="L2119" t="s">
        <v>887</v>
      </c>
      <c r="M2119" t="str">
        <f>IF(OR(ISBLANK(draft_picks[[#This Row],[veto_drafter_id]]),draft_picks[[#This Row],[veto_drafter_id]]=""),"",_xlfn.XLOOKUP(draft_picks[[#This Row],[veto_drafter_id]],drafters[id],drafters[name]))</f>
        <v>David Ian McKendry</v>
      </c>
      <c r="N2119" t="s">
        <v>15497</v>
      </c>
      <c r="O2119" t="str">
        <f>IF(OR(ISBLANK(draft_picks[[#This Row],[veto_drafter_team_id]]),draft_picks[[#This Row],[veto_drafter_team_id]]=""),"",_xlfn.XLOOKUP(draft_picks[[#This Row],[veto_drafter_team_id]],drafter_teams[id],drafter_teams[name]))</f>
        <v/>
      </c>
      <c r="Q2119" t="s">
        <v>15497</v>
      </c>
      <c r="R2119" t="str">
        <f>IF(OR(ISBLANK(draft_picks[[#This Row],[veto_override_drafter_id]]),draft_picks[[#This Row],[veto_override_drafter_id]]=""),"",_xlfn.XLOOKUP(draft_picks[[#This Row],[veto_override_drafter_id]],drafters[id],drafters[name]))</f>
        <v/>
      </c>
      <c r="S2119" t="s">
        <v>15497</v>
      </c>
      <c r="T2119" t="str">
        <f>IF(OR(ISBLANK(draft_picks[[#This Row],[veto_override_team_id]]),draft_picks[[#This Row],[veto_override_team_id]]=""),"",_xlfn.XLOOKUP(draft_picks[[#This Row],[veto_override_team_id]],drafter_teams[id],drafter_teams[name]))</f>
        <v/>
      </c>
    </row>
    <row r="2120" spans="1:20" x14ac:dyDescent="0.25">
      <c r="A2120" t="s">
        <v>431</v>
      </c>
      <c r="B2120" t="str">
        <f>_xlfn.XLOOKUP(draft_picks[[#This Row],[draft_id]],drafts[id],drafts[title])</f>
        <v>Horror Comedy mini-Mega</v>
      </c>
      <c r="C2120" s="3">
        <v>5</v>
      </c>
      <c r="D2120">
        <f>IF(C2119&lt;draft_picks[[#This Row],[position]],1,IF(C2119&gt;draft_picks[[#This Row],[position]],D2119+1,IF(C2119=draft_picks[[#This Row],[position]],D2119+1)))</f>
        <v>8</v>
      </c>
      <c r="E2120" t="s">
        <v>4196</v>
      </c>
      <c r="F2120" t="str">
        <f>IF(ISBLANK(draft_picks[[#This Row],[movie_id]]),"",_xlfn.XLOOKUP(draft_picks[[#This Row],[movie_id]],drafts.movies[id],drafts.movies[movie_title]))</f>
        <v>American Psycho</v>
      </c>
      <c r="G2120" s="3" t="s">
        <v>845</v>
      </c>
      <c r="H2120" t="str">
        <f>IF(ISBLANK(draft_picks[[#This Row],[drafter_id]]),"",_xlfn.XLOOKUP(draft_picks[[#This Row],[drafter_id]],drafters[id],drafters[name]))</f>
        <v>Rebekah McKendry</v>
      </c>
      <c r="J2120" t="str">
        <f>IF(ISBLANK(draft_picks[[#This Row],[drafter_team_id]]),"",_xlfn.XLOOKUP(draft_picks[[#This Row],[drafter_team_id]],drafter_teams[id],drafter_teams[name]))</f>
        <v/>
      </c>
      <c r="K2120" s="3" t="s">
        <v>15497</v>
      </c>
      <c r="L2120" t="s">
        <v>15497</v>
      </c>
      <c r="M2120" t="str">
        <f>IF(OR(ISBLANK(draft_picks[[#This Row],[veto_drafter_id]]),draft_picks[[#This Row],[veto_drafter_id]]=""),"",_xlfn.XLOOKUP(draft_picks[[#This Row],[veto_drafter_id]],drafters[id],drafters[name]))</f>
        <v/>
      </c>
      <c r="N2120" t="s">
        <v>15497</v>
      </c>
      <c r="O2120" t="str">
        <f>IF(OR(ISBLANK(draft_picks[[#This Row],[veto_drafter_team_id]]),draft_picks[[#This Row],[veto_drafter_team_id]]=""),"",_xlfn.XLOOKUP(draft_picks[[#This Row],[veto_drafter_team_id]],drafter_teams[id],drafter_teams[name]))</f>
        <v/>
      </c>
      <c r="Q2120" t="s">
        <v>15497</v>
      </c>
      <c r="R2120" t="str">
        <f>IF(OR(ISBLANK(draft_picks[[#This Row],[veto_override_drafter_id]]),draft_picks[[#This Row],[veto_override_drafter_id]]=""),"",_xlfn.XLOOKUP(draft_picks[[#This Row],[veto_override_drafter_id]],drafters[id],drafters[name]))</f>
        <v/>
      </c>
      <c r="S2120" t="s">
        <v>15497</v>
      </c>
      <c r="T2120" t="str">
        <f>IF(OR(ISBLANK(draft_picks[[#This Row],[veto_override_team_id]]),draft_picks[[#This Row],[veto_override_team_id]]=""),"",_xlfn.XLOOKUP(draft_picks[[#This Row],[veto_override_team_id]],drafter_teams[id],drafter_teams[name]))</f>
        <v/>
      </c>
    </row>
    <row r="2121" spans="1:20" x14ac:dyDescent="0.25">
      <c r="A2121" t="s">
        <v>431</v>
      </c>
      <c r="B2121" t="str">
        <f>_xlfn.XLOOKUP(draft_picks[[#This Row],[draft_id]],drafts[id],drafts[title])</f>
        <v>Horror Comedy mini-Mega</v>
      </c>
      <c r="C2121" s="3">
        <v>4</v>
      </c>
      <c r="D2121">
        <f>IF(C2120&lt;draft_picks[[#This Row],[position]],1,IF(C2120&gt;draft_picks[[#This Row],[position]],D2120+1,IF(C2120=draft_picks[[#This Row],[position]],D2120+1)))</f>
        <v>9</v>
      </c>
      <c r="E2121" t="s">
        <v>7643</v>
      </c>
      <c r="F2121" t="str">
        <f>IF(ISBLANK(draft_picks[[#This Row],[movie_id]]),"",_xlfn.XLOOKUP(draft_picks[[#This Row],[movie_id]],drafts.movies[id],drafts.movies[movie_title]))</f>
        <v>Shaun of the Dead</v>
      </c>
      <c r="G2121" s="3" t="s">
        <v>887</v>
      </c>
      <c r="H2121" t="str">
        <f>IF(ISBLANK(draft_picks[[#This Row],[drafter_id]]),"",_xlfn.XLOOKUP(draft_picks[[#This Row],[drafter_id]],drafters[id],drafters[name]))</f>
        <v>David Ian McKendry</v>
      </c>
      <c r="J2121" t="str">
        <f>IF(ISBLANK(draft_picks[[#This Row],[drafter_team_id]]),"",_xlfn.XLOOKUP(draft_picks[[#This Row],[drafter_team_id]],drafter_teams[id],drafter_teams[name]))</f>
        <v/>
      </c>
      <c r="K2121" s="3" t="s">
        <v>15497</v>
      </c>
      <c r="L2121" t="s">
        <v>15497</v>
      </c>
      <c r="M2121" t="str">
        <f>IF(OR(ISBLANK(draft_picks[[#This Row],[veto_drafter_id]]),draft_picks[[#This Row],[veto_drafter_id]]=""),"",_xlfn.XLOOKUP(draft_picks[[#This Row],[veto_drafter_id]],drafters[id],drafters[name]))</f>
        <v/>
      </c>
      <c r="N2121" t="s">
        <v>15497</v>
      </c>
      <c r="O2121" t="str">
        <f>IF(OR(ISBLANK(draft_picks[[#This Row],[veto_drafter_team_id]]),draft_picks[[#This Row],[veto_drafter_team_id]]=""),"",_xlfn.XLOOKUP(draft_picks[[#This Row],[veto_drafter_team_id]],drafter_teams[id],drafter_teams[name]))</f>
        <v/>
      </c>
      <c r="Q2121" t="s">
        <v>15497</v>
      </c>
      <c r="R2121" t="str">
        <f>IF(OR(ISBLANK(draft_picks[[#This Row],[veto_override_drafter_id]]),draft_picks[[#This Row],[veto_override_drafter_id]]=""),"",_xlfn.XLOOKUP(draft_picks[[#This Row],[veto_override_drafter_id]],drafters[id],drafters[name]))</f>
        <v/>
      </c>
      <c r="S2121" t="s">
        <v>15497</v>
      </c>
      <c r="T2121" t="str">
        <f>IF(OR(ISBLANK(draft_picks[[#This Row],[veto_override_team_id]]),draft_picks[[#This Row],[veto_override_team_id]]=""),"",_xlfn.XLOOKUP(draft_picks[[#This Row],[veto_override_team_id]],drafter_teams[id],drafter_teams[name]))</f>
        <v/>
      </c>
    </row>
    <row r="2122" spans="1:20" x14ac:dyDescent="0.25">
      <c r="A2122" t="s">
        <v>431</v>
      </c>
      <c r="B2122" t="str">
        <f>_xlfn.XLOOKUP(draft_picks[[#This Row],[draft_id]],drafts[id],drafts[title])</f>
        <v>Horror Comedy mini-Mega</v>
      </c>
      <c r="C2122" s="3">
        <v>3</v>
      </c>
      <c r="D2122">
        <f>IF(C2121&lt;draft_picks[[#This Row],[position]],1,IF(C2121&gt;draft_picks[[#This Row],[position]],D2121+1,IF(C2121=draft_picks[[#This Row],[position]],D2121+1)))</f>
        <v>10</v>
      </c>
      <c r="E2122" t="s">
        <v>6732</v>
      </c>
      <c r="F2122" t="str">
        <f>IF(ISBLANK(draft_picks[[#This Row],[movie_id]]),"",_xlfn.XLOOKUP(draft_picks[[#This Row],[movie_id]],drafts.movies[id],drafts.movies[movie_title]))</f>
        <v>Tremors</v>
      </c>
      <c r="G2122" s="3" t="s">
        <v>1129</v>
      </c>
      <c r="H2122" t="str">
        <f>IF(ISBLANK(draft_picks[[#This Row],[drafter_id]]),"",_xlfn.XLOOKUP(draft_picks[[#This Row],[drafter_id]],drafters[id],drafters[name]))</f>
        <v>Morgan Peter Brown</v>
      </c>
      <c r="J2122" t="str">
        <f>IF(ISBLANK(draft_picks[[#This Row],[drafter_team_id]]),"",_xlfn.XLOOKUP(draft_picks[[#This Row],[drafter_team_id]],drafter_teams[id],drafter_teams[name]))</f>
        <v/>
      </c>
      <c r="K2122" s="3" t="s">
        <v>15497</v>
      </c>
      <c r="L2122" t="s">
        <v>15497</v>
      </c>
      <c r="M2122" t="str">
        <f>IF(OR(ISBLANK(draft_picks[[#This Row],[veto_drafter_id]]),draft_picks[[#This Row],[veto_drafter_id]]=""),"",_xlfn.XLOOKUP(draft_picks[[#This Row],[veto_drafter_id]],drafters[id],drafters[name]))</f>
        <v/>
      </c>
      <c r="N2122" t="s">
        <v>15497</v>
      </c>
      <c r="O2122" t="str">
        <f>IF(OR(ISBLANK(draft_picks[[#This Row],[veto_drafter_team_id]]),draft_picks[[#This Row],[veto_drafter_team_id]]=""),"",_xlfn.XLOOKUP(draft_picks[[#This Row],[veto_drafter_team_id]],drafter_teams[id],drafter_teams[name]))</f>
        <v/>
      </c>
      <c r="Q2122" t="s">
        <v>15497</v>
      </c>
      <c r="R2122" t="str">
        <f>IF(OR(ISBLANK(draft_picks[[#This Row],[veto_override_drafter_id]]),draft_picks[[#This Row],[veto_override_drafter_id]]=""),"",_xlfn.XLOOKUP(draft_picks[[#This Row],[veto_override_drafter_id]],drafters[id],drafters[name]))</f>
        <v/>
      </c>
      <c r="S2122" t="s">
        <v>15497</v>
      </c>
      <c r="T2122" t="str">
        <f>IF(OR(ISBLANK(draft_picks[[#This Row],[veto_override_team_id]]),draft_picks[[#This Row],[veto_override_team_id]]=""),"",_xlfn.XLOOKUP(draft_picks[[#This Row],[veto_override_team_id]],drafter_teams[id],drafter_teams[name]))</f>
        <v/>
      </c>
    </row>
    <row r="2123" spans="1:20" x14ac:dyDescent="0.25">
      <c r="A2123" t="s">
        <v>431</v>
      </c>
      <c r="B2123" t="str">
        <f>_xlfn.XLOOKUP(draft_picks[[#This Row],[draft_id]],drafts[id],drafts[title])</f>
        <v>Horror Comedy mini-Mega</v>
      </c>
      <c r="C2123" s="3">
        <v>2</v>
      </c>
      <c r="D2123">
        <f>IF(C2122&lt;draft_picks[[#This Row],[position]],1,IF(C2122&gt;draft_picks[[#This Row],[position]],D2122+1,IF(C2122=draft_picks[[#This Row],[position]],D2122+1)))</f>
        <v>11</v>
      </c>
      <c r="E2123" t="s">
        <v>4317</v>
      </c>
      <c r="F2123" t="str">
        <f>IF(ISBLANK(draft_picks[[#This Row],[movie_id]]),"",_xlfn.XLOOKUP(draft_picks[[#This Row],[movie_id]],drafts.movies[id],drafts.movies[movie_title]))</f>
        <v>Evil Dead II</v>
      </c>
      <c r="G2123" s="3" t="s">
        <v>845</v>
      </c>
      <c r="H2123" t="str">
        <f>IF(ISBLANK(draft_picks[[#This Row],[drafter_id]]),"",_xlfn.XLOOKUP(draft_picks[[#This Row],[drafter_id]],drafters[id],drafters[name]))</f>
        <v>Rebekah McKendry</v>
      </c>
      <c r="J2123" t="str">
        <f>IF(ISBLANK(draft_picks[[#This Row],[drafter_team_id]]),"",_xlfn.XLOOKUP(draft_picks[[#This Row],[drafter_team_id]],drafter_teams[id],drafter_teams[name]))</f>
        <v/>
      </c>
      <c r="K2123" s="3" t="s">
        <v>15484</v>
      </c>
      <c r="L2123" t="s">
        <v>887</v>
      </c>
      <c r="M2123" t="str">
        <f>IF(OR(ISBLANK(draft_picks[[#This Row],[veto_drafter_id]]),draft_picks[[#This Row],[veto_drafter_id]]=""),"",_xlfn.XLOOKUP(draft_picks[[#This Row],[veto_drafter_id]],drafters[id],drafters[name]))</f>
        <v>David Ian McKendry</v>
      </c>
      <c r="N2123" t="s">
        <v>15497</v>
      </c>
      <c r="O2123" t="str">
        <f>IF(OR(ISBLANK(draft_picks[[#This Row],[veto_drafter_team_id]]),draft_picks[[#This Row],[veto_drafter_team_id]]=""),"",_xlfn.XLOOKUP(draft_picks[[#This Row],[veto_drafter_team_id]],drafter_teams[id],drafter_teams[name]))</f>
        <v/>
      </c>
      <c r="Q2123" t="s">
        <v>15497</v>
      </c>
      <c r="R2123" t="str">
        <f>IF(OR(ISBLANK(draft_picks[[#This Row],[veto_override_drafter_id]]),draft_picks[[#This Row],[veto_override_drafter_id]]=""),"",_xlfn.XLOOKUP(draft_picks[[#This Row],[veto_override_drafter_id]],drafters[id],drafters[name]))</f>
        <v/>
      </c>
      <c r="S2123" t="s">
        <v>15497</v>
      </c>
      <c r="T2123" t="str">
        <f>IF(OR(ISBLANK(draft_picks[[#This Row],[veto_override_team_id]]),draft_picks[[#This Row],[veto_override_team_id]]=""),"",_xlfn.XLOOKUP(draft_picks[[#This Row],[veto_override_team_id]],drafter_teams[id],drafter_teams[name]))</f>
        <v/>
      </c>
    </row>
    <row r="2124" spans="1:20" x14ac:dyDescent="0.25">
      <c r="A2124" t="s">
        <v>431</v>
      </c>
      <c r="B2124" t="str">
        <f>_xlfn.XLOOKUP(draft_picks[[#This Row],[draft_id]],drafts[id],drafts[title])</f>
        <v>Horror Comedy mini-Mega</v>
      </c>
      <c r="C2124" s="3">
        <v>2</v>
      </c>
      <c r="D2124">
        <f>IF(C2123&lt;draft_picks[[#This Row],[position]],1,IF(C2123&gt;draft_picks[[#This Row],[position]],D2123+1,IF(C2123=draft_picks[[#This Row],[position]],D2123+1)))</f>
        <v>12</v>
      </c>
      <c r="E2124" t="s">
        <v>3427</v>
      </c>
      <c r="F2124" t="str">
        <f>IF(ISBLANK(draft_picks[[#This Row],[movie_id]]),"",_xlfn.XLOOKUP(draft_picks[[#This Row],[movie_id]],drafts.movies[id],drafts.movies[movie_title]))</f>
        <v>Scream</v>
      </c>
      <c r="G2124" s="3" t="s">
        <v>845</v>
      </c>
      <c r="H2124" t="str">
        <f>IF(ISBLANK(draft_picks[[#This Row],[drafter_id]]),"",_xlfn.XLOOKUP(draft_picks[[#This Row],[drafter_id]],drafters[id],drafters[name]))</f>
        <v>Rebekah McKendry</v>
      </c>
      <c r="J2124" t="str">
        <f>IF(ISBLANK(draft_picks[[#This Row],[drafter_team_id]]),"",_xlfn.XLOOKUP(draft_picks[[#This Row],[drafter_team_id]],drafter_teams[id],drafter_teams[name]))</f>
        <v/>
      </c>
      <c r="K2124" s="3" t="s">
        <v>15497</v>
      </c>
      <c r="L2124" t="s">
        <v>15497</v>
      </c>
      <c r="M2124" t="str">
        <f>IF(OR(ISBLANK(draft_picks[[#This Row],[veto_drafter_id]]),draft_picks[[#This Row],[veto_drafter_id]]=""),"",_xlfn.XLOOKUP(draft_picks[[#This Row],[veto_drafter_id]],drafters[id],drafters[name]))</f>
        <v/>
      </c>
      <c r="N2124" t="s">
        <v>15497</v>
      </c>
      <c r="O2124" t="str">
        <f>IF(OR(ISBLANK(draft_picks[[#This Row],[veto_drafter_team_id]]),draft_picks[[#This Row],[veto_drafter_team_id]]=""),"",_xlfn.XLOOKUP(draft_picks[[#This Row],[veto_drafter_team_id]],drafter_teams[id],drafter_teams[name]))</f>
        <v/>
      </c>
      <c r="Q2124" t="s">
        <v>15497</v>
      </c>
      <c r="R2124" t="str">
        <f>IF(OR(ISBLANK(draft_picks[[#This Row],[veto_override_drafter_id]]),draft_picks[[#This Row],[veto_override_drafter_id]]=""),"",_xlfn.XLOOKUP(draft_picks[[#This Row],[veto_override_drafter_id]],drafters[id],drafters[name]))</f>
        <v/>
      </c>
      <c r="S2124" t="s">
        <v>15497</v>
      </c>
      <c r="T2124" t="str">
        <f>IF(OR(ISBLANK(draft_picks[[#This Row],[veto_override_team_id]]),draft_picks[[#This Row],[veto_override_team_id]]=""),"",_xlfn.XLOOKUP(draft_picks[[#This Row],[veto_override_team_id]],drafter_teams[id],drafter_teams[name]))</f>
        <v/>
      </c>
    </row>
    <row r="2125" spans="1:20" x14ac:dyDescent="0.25">
      <c r="A2125" t="s">
        <v>431</v>
      </c>
      <c r="B2125" t="str">
        <f>_xlfn.XLOOKUP(draft_picks[[#This Row],[draft_id]],drafts[id],drafts[title])</f>
        <v>Horror Comedy mini-Mega</v>
      </c>
      <c r="C2125" s="3">
        <v>1</v>
      </c>
      <c r="D2125">
        <f>IF(C2124&lt;draft_picks[[#This Row],[position]],1,IF(C2124&gt;draft_picks[[#This Row],[position]],D2124+1,IF(C2124=draft_picks[[#This Row],[position]],D2124+1)))</f>
        <v>13</v>
      </c>
      <c r="E2125" t="s">
        <v>4317</v>
      </c>
      <c r="F2125" t="str">
        <f>IF(ISBLANK(draft_picks[[#This Row],[movie_id]]),"",_xlfn.XLOOKUP(draft_picks[[#This Row],[movie_id]],drafts.movies[id],drafts.movies[movie_title]))</f>
        <v>Evil Dead II</v>
      </c>
      <c r="G2125" s="3" t="s">
        <v>887</v>
      </c>
      <c r="H2125" t="str">
        <f>IF(ISBLANK(draft_picks[[#This Row],[drafter_id]]),"",_xlfn.XLOOKUP(draft_picks[[#This Row],[drafter_id]],drafters[id],drafters[name]))</f>
        <v>David Ian McKendry</v>
      </c>
      <c r="J2125" t="str">
        <f>IF(ISBLANK(draft_picks[[#This Row],[drafter_team_id]]),"",_xlfn.XLOOKUP(draft_picks[[#This Row],[drafter_team_id]],drafter_teams[id],drafter_teams[name]))</f>
        <v/>
      </c>
      <c r="K2125" s="3" t="s">
        <v>15497</v>
      </c>
      <c r="L2125" t="s">
        <v>15497</v>
      </c>
      <c r="M2125" t="str">
        <f>IF(OR(ISBLANK(draft_picks[[#This Row],[veto_drafter_id]]),draft_picks[[#This Row],[veto_drafter_id]]=""),"",_xlfn.XLOOKUP(draft_picks[[#This Row],[veto_drafter_id]],drafters[id],drafters[name]))</f>
        <v/>
      </c>
      <c r="N2125" t="s">
        <v>15497</v>
      </c>
      <c r="O2125" t="str">
        <f>IF(OR(ISBLANK(draft_picks[[#This Row],[veto_drafter_team_id]]),draft_picks[[#This Row],[veto_drafter_team_id]]=""),"",_xlfn.XLOOKUP(draft_picks[[#This Row],[veto_drafter_team_id]],drafter_teams[id],drafter_teams[name]))</f>
        <v/>
      </c>
      <c r="Q2125" t="s">
        <v>15497</v>
      </c>
      <c r="R2125" t="str">
        <f>IF(OR(ISBLANK(draft_picks[[#This Row],[veto_override_drafter_id]]),draft_picks[[#This Row],[veto_override_drafter_id]]=""),"",_xlfn.XLOOKUP(draft_picks[[#This Row],[veto_override_drafter_id]],drafters[id],drafters[name]))</f>
        <v/>
      </c>
      <c r="S2125" t="s">
        <v>15497</v>
      </c>
      <c r="T2125" t="str">
        <f>IF(OR(ISBLANK(draft_picks[[#This Row],[veto_override_team_id]]),draft_picks[[#This Row],[veto_override_team_id]]=""),"",_xlfn.XLOOKUP(draft_picks[[#This Row],[veto_override_team_id]],drafter_teams[id],drafter_teams[name]))</f>
        <v/>
      </c>
    </row>
    <row r="2126" spans="1:20" x14ac:dyDescent="0.25">
      <c r="A2126" t="s">
        <v>17</v>
      </c>
      <c r="B2126" t="str">
        <f>_xlfn.XLOOKUP(draft_picks[[#This Row],[draft_id]],drafts[id],drafts[title])</f>
        <v>Tobe Hooper</v>
      </c>
      <c r="C2126" s="3">
        <v>7</v>
      </c>
      <c r="D2126">
        <f>IF(C2125&lt;draft_picks[[#This Row],[position]],1,IF(C2125&gt;draft_picks[[#This Row],[position]],D2125+1,IF(C2125=draft_picks[[#This Row],[position]],D2125+1)))</f>
        <v>1</v>
      </c>
      <c r="E2126" t="s">
        <v>5355</v>
      </c>
      <c r="F2126" t="str">
        <f>IF(ISBLANK(draft_picks[[#This Row],[movie_id]]),"",_xlfn.XLOOKUP(draft_picks[[#This Row],[movie_id]],drafts.movies[id],drafts.movies[movie_title]))</f>
        <v>Toolbox Murders</v>
      </c>
      <c r="G2126" s="3" t="s">
        <v>1099</v>
      </c>
      <c r="H2126" t="str">
        <f>IF(ISBLANK(draft_picks[[#This Row],[drafter_id]]),"",_xlfn.XLOOKUP(draft_picks[[#This Row],[drafter_id]],drafters[id],drafters[name]))</f>
        <v>Patrick Bromley</v>
      </c>
      <c r="J2126" t="str">
        <f>IF(ISBLANK(draft_picks[[#This Row],[drafter_team_id]]),"",_xlfn.XLOOKUP(draft_picks[[#This Row],[drafter_team_id]],drafter_teams[id],drafter_teams[name]))</f>
        <v/>
      </c>
      <c r="K2126" s="3" t="s">
        <v>15484</v>
      </c>
      <c r="L2126" t="s">
        <v>805</v>
      </c>
      <c r="M2126" t="str">
        <f>IF(OR(ISBLANK(draft_picks[[#This Row],[veto_drafter_id]]),draft_picks[[#This Row],[veto_drafter_id]]=""),"",_xlfn.XLOOKUP(draft_picks[[#This Row],[veto_drafter_id]],drafters[id],drafters[name]))</f>
        <v>Elric Kane</v>
      </c>
      <c r="N2126" t="s">
        <v>15497</v>
      </c>
      <c r="O2126" t="str">
        <f>IF(OR(ISBLANK(draft_picks[[#This Row],[veto_drafter_team_id]]),draft_picks[[#This Row],[veto_drafter_team_id]]=""),"",_xlfn.XLOOKUP(draft_picks[[#This Row],[veto_drafter_team_id]],drafter_teams[id],drafter_teams[name]))</f>
        <v/>
      </c>
      <c r="Q2126" t="s">
        <v>15497</v>
      </c>
      <c r="R2126" t="str">
        <f>IF(OR(ISBLANK(draft_picks[[#This Row],[veto_override_drafter_id]]),draft_picks[[#This Row],[veto_override_drafter_id]]=""),"",_xlfn.XLOOKUP(draft_picks[[#This Row],[veto_override_drafter_id]],drafters[id],drafters[name]))</f>
        <v/>
      </c>
      <c r="S2126" t="s">
        <v>15497</v>
      </c>
      <c r="T2126" t="str">
        <f>IF(OR(ISBLANK(draft_picks[[#This Row],[veto_override_team_id]]),draft_picks[[#This Row],[veto_override_team_id]]=""),"",_xlfn.XLOOKUP(draft_picks[[#This Row],[veto_override_team_id]],drafter_teams[id],drafter_teams[name]))</f>
        <v/>
      </c>
    </row>
    <row r="2127" spans="1:20" x14ac:dyDescent="0.25">
      <c r="A2127" t="s">
        <v>17</v>
      </c>
      <c r="B2127" t="str">
        <f>_xlfn.XLOOKUP(draft_picks[[#This Row],[draft_id]],drafts[id],drafts[title])</f>
        <v>Tobe Hooper</v>
      </c>
      <c r="C2127" s="3">
        <v>7</v>
      </c>
      <c r="D2127">
        <f>IF(C2126&lt;draft_picks[[#This Row],[position]],1,IF(C2126&gt;draft_picks[[#This Row],[position]],D2126+1,IF(C2126=draft_picks[[#This Row],[position]],D2126+1)))</f>
        <v>2</v>
      </c>
      <c r="E2127" t="s">
        <v>3630</v>
      </c>
      <c r="F2127" t="str">
        <f>IF(ISBLANK(draft_picks[[#This Row],[movie_id]]),"",_xlfn.XLOOKUP(draft_picks[[#This Row],[movie_id]],drafts.movies[id],drafts.movies[movie_title]))</f>
        <v>The Mangler</v>
      </c>
      <c r="G2127" s="3" t="s">
        <v>1099</v>
      </c>
      <c r="H2127" t="str">
        <f>IF(ISBLANK(draft_picks[[#This Row],[drafter_id]]),"",_xlfn.XLOOKUP(draft_picks[[#This Row],[drafter_id]],drafters[id],drafters[name]))</f>
        <v>Patrick Bromley</v>
      </c>
      <c r="J2127" t="str">
        <f>IF(ISBLANK(draft_picks[[#This Row],[drafter_team_id]]),"",_xlfn.XLOOKUP(draft_picks[[#This Row],[drafter_team_id]],drafter_teams[id],drafter_teams[name]))</f>
        <v/>
      </c>
      <c r="K2127" s="3" t="s">
        <v>15484</v>
      </c>
      <c r="L2127" t="s">
        <v>805</v>
      </c>
      <c r="M2127" t="str">
        <f>IF(OR(ISBLANK(draft_picks[[#This Row],[veto_drafter_id]]),draft_picks[[#This Row],[veto_drafter_id]]=""),"",_xlfn.XLOOKUP(draft_picks[[#This Row],[veto_drafter_id]],drafters[id],drafters[name]))</f>
        <v>Elric Kane</v>
      </c>
      <c r="N2127" t="s">
        <v>15497</v>
      </c>
      <c r="O2127" t="str">
        <f>IF(OR(ISBLANK(draft_picks[[#This Row],[veto_drafter_team_id]]),draft_picks[[#This Row],[veto_drafter_team_id]]=""),"",_xlfn.XLOOKUP(draft_picks[[#This Row],[veto_drafter_team_id]],drafter_teams[id],drafter_teams[name]))</f>
        <v/>
      </c>
      <c r="Q2127" t="s">
        <v>15497</v>
      </c>
      <c r="R2127" t="str">
        <f>IF(OR(ISBLANK(draft_picks[[#This Row],[veto_override_drafter_id]]),draft_picks[[#This Row],[veto_override_drafter_id]]=""),"",_xlfn.XLOOKUP(draft_picks[[#This Row],[veto_override_drafter_id]],drafters[id],drafters[name]))</f>
        <v/>
      </c>
      <c r="S2127" t="s">
        <v>15497</v>
      </c>
      <c r="T2127" t="str">
        <f>IF(OR(ISBLANK(draft_picks[[#This Row],[veto_override_team_id]]),draft_picks[[#This Row],[veto_override_team_id]]=""),"",_xlfn.XLOOKUP(draft_picks[[#This Row],[veto_override_team_id]],drafter_teams[id],drafter_teams[name]))</f>
        <v/>
      </c>
    </row>
    <row r="2128" spans="1:20" x14ac:dyDescent="0.25">
      <c r="A2128" t="s">
        <v>17</v>
      </c>
      <c r="B2128" t="str">
        <f>_xlfn.XLOOKUP(draft_picks[[#This Row],[draft_id]],drafts[id],drafts[title])</f>
        <v>Tobe Hooper</v>
      </c>
      <c r="C2128" s="3">
        <v>7</v>
      </c>
      <c r="D2128">
        <f>IF(C2127&lt;draft_picks[[#This Row],[position]],1,IF(C2127&gt;draft_picks[[#This Row],[position]],D2127+1,IF(C2127=draft_picks[[#This Row],[position]],D2127+1)))</f>
        <v>3</v>
      </c>
      <c r="E2128" t="s">
        <v>7375</v>
      </c>
      <c r="F2128" t="str">
        <f>IF(ISBLANK(draft_picks[[#This Row],[movie_id]]),"",_xlfn.XLOOKUP(draft_picks[[#This Row],[movie_id]],drafts.movies[id],drafts.movies[movie_title]))</f>
        <v>Salem's Lot</v>
      </c>
      <c r="G2128" s="3" t="s">
        <v>1099</v>
      </c>
      <c r="H2128" t="str">
        <f>IF(ISBLANK(draft_picks[[#This Row],[drafter_id]]),"",_xlfn.XLOOKUP(draft_picks[[#This Row],[drafter_id]],drafters[id],drafters[name]))</f>
        <v>Patrick Bromley</v>
      </c>
      <c r="J2128" t="str">
        <f>IF(ISBLANK(draft_picks[[#This Row],[drafter_team_id]]),"",_xlfn.XLOOKUP(draft_picks[[#This Row],[drafter_team_id]],drafter_teams[id],drafter_teams[name]))</f>
        <v/>
      </c>
      <c r="K2128" s="3" t="s">
        <v>15497</v>
      </c>
      <c r="L2128" t="s">
        <v>15497</v>
      </c>
      <c r="M2128" t="str">
        <f>IF(OR(ISBLANK(draft_picks[[#This Row],[veto_drafter_id]]),draft_picks[[#This Row],[veto_drafter_id]]=""),"",_xlfn.XLOOKUP(draft_picks[[#This Row],[veto_drafter_id]],drafters[id],drafters[name]))</f>
        <v/>
      </c>
      <c r="N2128" t="s">
        <v>15497</v>
      </c>
      <c r="O2128" t="str">
        <f>IF(OR(ISBLANK(draft_picks[[#This Row],[veto_drafter_team_id]]),draft_picks[[#This Row],[veto_drafter_team_id]]=""),"",_xlfn.XLOOKUP(draft_picks[[#This Row],[veto_drafter_team_id]],drafter_teams[id],drafter_teams[name]))</f>
        <v/>
      </c>
      <c r="Q2128" t="s">
        <v>15497</v>
      </c>
      <c r="R2128" t="str">
        <f>IF(OR(ISBLANK(draft_picks[[#This Row],[veto_override_drafter_id]]),draft_picks[[#This Row],[veto_override_drafter_id]]=""),"",_xlfn.XLOOKUP(draft_picks[[#This Row],[veto_override_drafter_id]],drafters[id],drafters[name]))</f>
        <v/>
      </c>
      <c r="S2128" t="s">
        <v>15497</v>
      </c>
      <c r="T2128" t="str">
        <f>IF(OR(ISBLANK(draft_picks[[#This Row],[veto_override_team_id]]),draft_picks[[#This Row],[veto_override_team_id]]=""),"",_xlfn.XLOOKUP(draft_picks[[#This Row],[veto_override_team_id]],drafter_teams[id],drafter_teams[name]))</f>
        <v/>
      </c>
    </row>
    <row r="2129" spans="1:20" x14ac:dyDescent="0.25">
      <c r="A2129" t="s">
        <v>17</v>
      </c>
      <c r="B2129" t="str">
        <f>_xlfn.XLOOKUP(draft_picks[[#This Row],[draft_id]],drafts[id],drafts[title])</f>
        <v>Tobe Hooper</v>
      </c>
      <c r="C2129" s="3">
        <v>6</v>
      </c>
      <c r="D2129">
        <f>IF(C2128&lt;draft_picks[[#This Row],[position]],1,IF(C2128&gt;draft_picks[[#This Row],[position]],D2128+1,IF(C2128=draft_picks[[#This Row],[position]],D2128+1)))</f>
        <v>4</v>
      </c>
      <c r="E2129" t="s">
        <v>5124</v>
      </c>
      <c r="F2129" t="str">
        <f>IF(ISBLANK(draft_picks[[#This Row],[movie_id]]),"",_xlfn.XLOOKUP(draft_picks[[#This Row],[movie_id]],drafts.movies[id],drafts.movies[movie_title]))</f>
        <v>The Funhouse</v>
      </c>
      <c r="G2129" s="3" t="s">
        <v>1099</v>
      </c>
      <c r="H2129" t="str">
        <f>IF(ISBLANK(draft_picks[[#This Row],[drafter_id]]),"",_xlfn.XLOOKUP(draft_picks[[#This Row],[drafter_id]],drafters[id],drafters[name]))</f>
        <v>Patrick Bromley</v>
      </c>
      <c r="J2129" t="str">
        <f>IF(ISBLANK(draft_picks[[#This Row],[drafter_team_id]]),"",_xlfn.XLOOKUP(draft_picks[[#This Row],[drafter_team_id]],drafter_teams[id],drafter_teams[name]))</f>
        <v/>
      </c>
      <c r="K2129" s="3" t="s">
        <v>15497</v>
      </c>
      <c r="L2129" t="s">
        <v>15497</v>
      </c>
      <c r="M2129" t="str">
        <f>IF(OR(ISBLANK(draft_picks[[#This Row],[veto_drafter_id]]),draft_picks[[#This Row],[veto_drafter_id]]=""),"",_xlfn.XLOOKUP(draft_picks[[#This Row],[veto_drafter_id]],drafters[id],drafters[name]))</f>
        <v/>
      </c>
      <c r="N2129" t="s">
        <v>15497</v>
      </c>
      <c r="O2129" t="str">
        <f>IF(OR(ISBLANK(draft_picks[[#This Row],[veto_drafter_team_id]]),draft_picks[[#This Row],[veto_drafter_team_id]]=""),"",_xlfn.XLOOKUP(draft_picks[[#This Row],[veto_drafter_team_id]],drafter_teams[id],drafter_teams[name]))</f>
        <v/>
      </c>
      <c r="Q2129" t="s">
        <v>15497</v>
      </c>
      <c r="R2129" t="str">
        <f>IF(OR(ISBLANK(draft_picks[[#This Row],[veto_override_drafter_id]]),draft_picks[[#This Row],[veto_override_drafter_id]]=""),"",_xlfn.XLOOKUP(draft_picks[[#This Row],[veto_override_drafter_id]],drafters[id],drafters[name]))</f>
        <v/>
      </c>
      <c r="S2129" t="s">
        <v>15497</v>
      </c>
      <c r="T2129" t="str">
        <f>IF(OR(ISBLANK(draft_picks[[#This Row],[veto_override_team_id]]),draft_picks[[#This Row],[veto_override_team_id]]=""),"",_xlfn.XLOOKUP(draft_picks[[#This Row],[veto_override_team_id]],drafter_teams[id],drafter_teams[name]))</f>
        <v/>
      </c>
    </row>
    <row r="2130" spans="1:20" x14ac:dyDescent="0.25">
      <c r="A2130" t="s">
        <v>17</v>
      </c>
      <c r="B2130" t="str">
        <f>_xlfn.XLOOKUP(draft_picks[[#This Row],[draft_id]],drafts[id],drafts[title])</f>
        <v>Tobe Hooper</v>
      </c>
      <c r="C2130" s="3">
        <v>5</v>
      </c>
      <c r="D2130">
        <f>IF(C2129&lt;draft_picks[[#This Row],[position]],1,IF(C2129&gt;draft_picks[[#This Row],[position]],D2129+1,IF(C2129=draft_picks[[#This Row],[position]],D2129+1)))</f>
        <v>5</v>
      </c>
      <c r="E2130" t="s">
        <v>2201</v>
      </c>
      <c r="F2130" t="str">
        <f>IF(ISBLANK(draft_picks[[#This Row],[movie_id]]),"",_xlfn.XLOOKUP(draft_picks[[#This Row],[movie_id]],drafts.movies[id],drafts.movies[movie_title]))</f>
        <v>Eaten Alive</v>
      </c>
      <c r="G2130" s="3" t="s">
        <v>805</v>
      </c>
      <c r="H2130" t="str">
        <f>IF(ISBLANK(draft_picks[[#This Row],[drafter_id]]),"",_xlfn.XLOOKUP(draft_picks[[#This Row],[drafter_id]],drafters[id],drafters[name]))</f>
        <v>Elric Kane</v>
      </c>
      <c r="J2130" t="str">
        <f>IF(ISBLANK(draft_picks[[#This Row],[drafter_team_id]]),"",_xlfn.XLOOKUP(draft_picks[[#This Row],[drafter_team_id]],drafter_teams[id],drafter_teams[name]))</f>
        <v/>
      </c>
      <c r="K2130" s="3" t="s">
        <v>15497</v>
      </c>
      <c r="L2130" t="s">
        <v>15497</v>
      </c>
      <c r="M2130" t="str">
        <f>IF(OR(ISBLANK(draft_picks[[#This Row],[veto_drafter_id]]),draft_picks[[#This Row],[veto_drafter_id]]=""),"",_xlfn.XLOOKUP(draft_picks[[#This Row],[veto_drafter_id]],drafters[id],drafters[name]))</f>
        <v/>
      </c>
      <c r="N2130" t="s">
        <v>15497</v>
      </c>
      <c r="O2130" t="str">
        <f>IF(OR(ISBLANK(draft_picks[[#This Row],[veto_drafter_team_id]]),draft_picks[[#This Row],[veto_drafter_team_id]]=""),"",_xlfn.XLOOKUP(draft_picks[[#This Row],[veto_drafter_team_id]],drafter_teams[id],drafter_teams[name]))</f>
        <v/>
      </c>
      <c r="Q2130" t="s">
        <v>15497</v>
      </c>
      <c r="R2130" t="str">
        <f>IF(OR(ISBLANK(draft_picks[[#This Row],[veto_override_drafter_id]]),draft_picks[[#This Row],[veto_override_drafter_id]]=""),"",_xlfn.XLOOKUP(draft_picks[[#This Row],[veto_override_drafter_id]],drafters[id],drafters[name]))</f>
        <v/>
      </c>
      <c r="S2130" t="s">
        <v>15497</v>
      </c>
      <c r="T2130" t="str">
        <f>IF(OR(ISBLANK(draft_picks[[#This Row],[veto_override_team_id]]),draft_picks[[#This Row],[veto_override_team_id]]=""),"",_xlfn.XLOOKUP(draft_picks[[#This Row],[veto_override_team_id]],drafter_teams[id],drafter_teams[name]))</f>
        <v/>
      </c>
    </row>
    <row r="2131" spans="1:20" x14ac:dyDescent="0.25">
      <c r="A2131" t="s">
        <v>17</v>
      </c>
      <c r="B2131" t="str">
        <f>_xlfn.XLOOKUP(draft_picks[[#This Row],[draft_id]],drafts[id],drafts[title])</f>
        <v>Tobe Hooper</v>
      </c>
      <c r="C2131" s="3">
        <v>4</v>
      </c>
      <c r="D2131">
        <f>IF(C2130&lt;draft_picks[[#This Row],[position]],1,IF(C2130&gt;draft_picks[[#This Row],[position]],D2130+1,IF(C2130=draft_picks[[#This Row],[position]],D2130+1)))</f>
        <v>6</v>
      </c>
      <c r="E2131" t="s">
        <v>3823</v>
      </c>
      <c r="F2131" t="str">
        <f>IF(ISBLANK(draft_picks[[#This Row],[movie_id]]),"",_xlfn.XLOOKUP(draft_picks[[#This Row],[movie_id]],drafts.movies[id],drafts.movies[movie_title]))</f>
        <v>The Texas Chainsaw Massacre 2</v>
      </c>
      <c r="G2131" s="3" t="s">
        <v>1099</v>
      </c>
      <c r="H2131" t="str">
        <f>IF(ISBLANK(draft_picks[[#This Row],[drafter_id]]),"",_xlfn.XLOOKUP(draft_picks[[#This Row],[drafter_id]],drafters[id],drafters[name]))</f>
        <v>Patrick Bromley</v>
      </c>
      <c r="J2131" t="str">
        <f>IF(ISBLANK(draft_picks[[#This Row],[drafter_team_id]]),"",_xlfn.XLOOKUP(draft_picks[[#This Row],[drafter_team_id]],drafter_teams[id],drafter_teams[name]))</f>
        <v/>
      </c>
      <c r="K2131" s="3" t="s">
        <v>15497</v>
      </c>
      <c r="L2131" t="s">
        <v>15497</v>
      </c>
      <c r="M2131" t="str">
        <f>IF(OR(ISBLANK(draft_picks[[#This Row],[veto_drafter_id]]),draft_picks[[#This Row],[veto_drafter_id]]=""),"",_xlfn.XLOOKUP(draft_picks[[#This Row],[veto_drafter_id]],drafters[id],drafters[name]))</f>
        <v/>
      </c>
      <c r="N2131" t="s">
        <v>15497</v>
      </c>
      <c r="O2131" t="str">
        <f>IF(OR(ISBLANK(draft_picks[[#This Row],[veto_drafter_team_id]]),draft_picks[[#This Row],[veto_drafter_team_id]]=""),"",_xlfn.XLOOKUP(draft_picks[[#This Row],[veto_drafter_team_id]],drafter_teams[id],drafter_teams[name]))</f>
        <v/>
      </c>
      <c r="Q2131" t="s">
        <v>15497</v>
      </c>
      <c r="R2131" t="str">
        <f>IF(OR(ISBLANK(draft_picks[[#This Row],[veto_override_drafter_id]]),draft_picks[[#This Row],[veto_override_drafter_id]]=""),"",_xlfn.XLOOKUP(draft_picks[[#This Row],[veto_override_drafter_id]],drafters[id],drafters[name]))</f>
        <v/>
      </c>
      <c r="S2131" t="s">
        <v>15497</v>
      </c>
      <c r="T2131" t="str">
        <f>IF(OR(ISBLANK(draft_picks[[#This Row],[veto_override_team_id]]),draft_picks[[#This Row],[veto_override_team_id]]=""),"",_xlfn.XLOOKUP(draft_picks[[#This Row],[veto_override_team_id]],drafter_teams[id],drafter_teams[name]))</f>
        <v/>
      </c>
    </row>
    <row r="2132" spans="1:20" x14ac:dyDescent="0.25">
      <c r="A2132" t="s">
        <v>17</v>
      </c>
      <c r="B2132" t="str">
        <f>_xlfn.XLOOKUP(draft_picks[[#This Row],[draft_id]],drafts[id],drafts[title])</f>
        <v>Tobe Hooper</v>
      </c>
      <c r="C2132" s="3">
        <v>3</v>
      </c>
      <c r="D2132">
        <f>IF(C2131&lt;draft_picks[[#This Row],[position]],1,IF(C2131&gt;draft_picks[[#This Row],[position]],D2131+1,IF(C2131=draft_picks[[#This Row],[position]],D2131+1)))</f>
        <v>7</v>
      </c>
      <c r="E2132" t="s">
        <v>3873</v>
      </c>
      <c r="F2132" t="str">
        <f>IF(ISBLANK(draft_picks[[#This Row],[movie_id]]),"",_xlfn.XLOOKUP(draft_picks[[#This Row],[movie_id]],drafts.movies[id],drafts.movies[movie_title]))</f>
        <v>Lifeforce</v>
      </c>
      <c r="G2132" s="3" t="s">
        <v>805</v>
      </c>
      <c r="H2132" t="str">
        <f>IF(ISBLANK(draft_picks[[#This Row],[drafter_id]]),"",_xlfn.XLOOKUP(draft_picks[[#This Row],[drafter_id]],drafters[id],drafters[name]))</f>
        <v>Elric Kane</v>
      </c>
      <c r="J2132" t="str">
        <f>IF(ISBLANK(draft_picks[[#This Row],[drafter_team_id]]),"",_xlfn.XLOOKUP(draft_picks[[#This Row],[drafter_team_id]],drafter_teams[id],drafter_teams[name]))</f>
        <v/>
      </c>
      <c r="K2132" s="3" t="s">
        <v>15497</v>
      </c>
      <c r="L2132" t="s">
        <v>15497</v>
      </c>
      <c r="M2132" t="str">
        <f>IF(OR(ISBLANK(draft_picks[[#This Row],[veto_drafter_id]]),draft_picks[[#This Row],[veto_drafter_id]]=""),"",_xlfn.XLOOKUP(draft_picks[[#This Row],[veto_drafter_id]],drafters[id],drafters[name]))</f>
        <v/>
      </c>
      <c r="N2132" t="s">
        <v>15497</v>
      </c>
      <c r="O2132" t="str">
        <f>IF(OR(ISBLANK(draft_picks[[#This Row],[veto_drafter_team_id]]),draft_picks[[#This Row],[veto_drafter_team_id]]=""),"",_xlfn.XLOOKUP(draft_picks[[#This Row],[veto_drafter_team_id]],drafter_teams[id],drafter_teams[name]))</f>
        <v/>
      </c>
      <c r="Q2132" t="s">
        <v>15497</v>
      </c>
      <c r="R2132" t="str">
        <f>IF(OR(ISBLANK(draft_picks[[#This Row],[veto_override_drafter_id]]),draft_picks[[#This Row],[veto_override_drafter_id]]=""),"",_xlfn.XLOOKUP(draft_picks[[#This Row],[veto_override_drafter_id]],drafters[id],drafters[name]))</f>
        <v/>
      </c>
      <c r="S2132" t="s">
        <v>15497</v>
      </c>
      <c r="T2132" t="str">
        <f>IF(OR(ISBLANK(draft_picks[[#This Row],[veto_override_team_id]]),draft_picks[[#This Row],[veto_override_team_id]]=""),"",_xlfn.XLOOKUP(draft_picks[[#This Row],[veto_override_team_id]],drafter_teams[id],drafter_teams[name]))</f>
        <v/>
      </c>
    </row>
    <row r="2133" spans="1:20" x14ac:dyDescent="0.25">
      <c r="A2133" t="s">
        <v>17</v>
      </c>
      <c r="B2133" t="str">
        <f>_xlfn.XLOOKUP(draft_picks[[#This Row],[draft_id]],drafts[id],drafts[title])</f>
        <v>Tobe Hooper</v>
      </c>
      <c r="C2133" s="3">
        <v>2</v>
      </c>
      <c r="D2133">
        <f>IF(C2132&lt;draft_picks[[#This Row],[position]],1,IF(C2132&gt;draft_picks[[#This Row],[position]],D2132+1,IF(C2132=draft_picks[[#This Row],[position]],D2132+1)))</f>
        <v>8</v>
      </c>
      <c r="E2133" t="s">
        <v>5845</v>
      </c>
      <c r="F2133" t="str">
        <f>IF(ISBLANK(draft_picks[[#This Row],[movie_id]]),"",_xlfn.XLOOKUP(draft_picks[[#This Row],[movie_id]],drafts.movies[id],drafts.movies[movie_title]))</f>
        <v>Poltergeist</v>
      </c>
      <c r="G2133" s="3" t="s">
        <v>1099</v>
      </c>
      <c r="H2133" t="str">
        <f>IF(ISBLANK(draft_picks[[#This Row],[drafter_id]]),"",_xlfn.XLOOKUP(draft_picks[[#This Row],[drafter_id]],drafters[id],drafters[name]))</f>
        <v>Patrick Bromley</v>
      </c>
      <c r="J2133" t="str">
        <f>IF(ISBLANK(draft_picks[[#This Row],[drafter_team_id]]),"",_xlfn.XLOOKUP(draft_picks[[#This Row],[drafter_team_id]],drafter_teams[id],drafter_teams[name]))</f>
        <v/>
      </c>
      <c r="K2133" s="3" t="s">
        <v>15497</v>
      </c>
      <c r="L2133" t="s">
        <v>15497</v>
      </c>
      <c r="M2133" t="str">
        <f>IF(OR(ISBLANK(draft_picks[[#This Row],[veto_drafter_id]]),draft_picks[[#This Row],[veto_drafter_id]]=""),"",_xlfn.XLOOKUP(draft_picks[[#This Row],[veto_drafter_id]],drafters[id],drafters[name]))</f>
        <v/>
      </c>
      <c r="N2133" t="s">
        <v>15497</v>
      </c>
      <c r="O2133" t="str">
        <f>IF(OR(ISBLANK(draft_picks[[#This Row],[veto_drafter_team_id]]),draft_picks[[#This Row],[veto_drafter_team_id]]=""),"",_xlfn.XLOOKUP(draft_picks[[#This Row],[veto_drafter_team_id]],drafter_teams[id],drafter_teams[name]))</f>
        <v/>
      </c>
      <c r="Q2133" t="s">
        <v>15497</v>
      </c>
      <c r="R2133" t="str">
        <f>IF(OR(ISBLANK(draft_picks[[#This Row],[veto_override_drafter_id]]),draft_picks[[#This Row],[veto_override_drafter_id]]=""),"",_xlfn.XLOOKUP(draft_picks[[#This Row],[veto_override_drafter_id]],drafters[id],drafters[name]))</f>
        <v/>
      </c>
      <c r="S2133" t="s">
        <v>15497</v>
      </c>
      <c r="T2133" t="str">
        <f>IF(OR(ISBLANK(draft_picks[[#This Row],[veto_override_team_id]]),draft_picks[[#This Row],[veto_override_team_id]]=""),"",_xlfn.XLOOKUP(draft_picks[[#This Row],[veto_override_team_id]],drafter_teams[id],drafter_teams[name]))</f>
        <v/>
      </c>
    </row>
    <row r="2134" spans="1:20" x14ac:dyDescent="0.25">
      <c r="A2134" t="s">
        <v>17</v>
      </c>
      <c r="B2134" t="str">
        <f>_xlfn.XLOOKUP(draft_picks[[#This Row],[draft_id]],drafts[id],drafts[title])</f>
        <v>Tobe Hooper</v>
      </c>
      <c r="C2134" s="3">
        <v>1</v>
      </c>
      <c r="D2134">
        <f>IF(C2133&lt;draft_picks[[#This Row],[position]],1,IF(C2133&gt;draft_picks[[#This Row],[position]],D2133+1,IF(C2133=draft_picks[[#This Row],[position]],D2133+1)))</f>
        <v>9</v>
      </c>
      <c r="E2134" t="s">
        <v>1482</v>
      </c>
      <c r="F2134" t="str">
        <f>IF(ISBLANK(draft_picks[[#This Row],[movie_id]]),"",_xlfn.XLOOKUP(draft_picks[[#This Row],[movie_id]],drafts.movies[id],drafts.movies[movie_title]))</f>
        <v>The Texas Chainsaw Massacre</v>
      </c>
      <c r="G2134" s="3" t="s">
        <v>805</v>
      </c>
      <c r="H2134" t="str">
        <f>IF(ISBLANK(draft_picks[[#This Row],[drafter_id]]),"",_xlfn.XLOOKUP(draft_picks[[#This Row],[drafter_id]],drafters[id],drafters[name]))</f>
        <v>Elric Kane</v>
      </c>
      <c r="J2134" t="str">
        <f>IF(ISBLANK(draft_picks[[#This Row],[drafter_team_id]]),"",_xlfn.XLOOKUP(draft_picks[[#This Row],[drafter_team_id]],drafter_teams[id],drafter_teams[name]))</f>
        <v/>
      </c>
      <c r="K2134" s="3" t="s">
        <v>15497</v>
      </c>
      <c r="L2134" t="s">
        <v>15497</v>
      </c>
      <c r="M2134" t="str">
        <f>IF(OR(ISBLANK(draft_picks[[#This Row],[veto_drafter_id]]),draft_picks[[#This Row],[veto_drafter_id]]=""),"",_xlfn.XLOOKUP(draft_picks[[#This Row],[veto_drafter_id]],drafters[id],drafters[name]))</f>
        <v/>
      </c>
      <c r="N2134" t="s">
        <v>15497</v>
      </c>
      <c r="O2134" t="str">
        <f>IF(OR(ISBLANK(draft_picks[[#This Row],[veto_drafter_team_id]]),draft_picks[[#This Row],[veto_drafter_team_id]]=""),"",_xlfn.XLOOKUP(draft_picks[[#This Row],[veto_drafter_team_id]],drafter_teams[id],drafter_teams[name]))</f>
        <v/>
      </c>
      <c r="Q2134" t="s">
        <v>15497</v>
      </c>
      <c r="R2134" t="str">
        <f>IF(OR(ISBLANK(draft_picks[[#This Row],[veto_override_drafter_id]]),draft_picks[[#This Row],[veto_override_drafter_id]]=""),"",_xlfn.XLOOKUP(draft_picks[[#This Row],[veto_override_drafter_id]],drafters[id],drafters[name]))</f>
        <v/>
      </c>
      <c r="S2134" t="s">
        <v>15497</v>
      </c>
      <c r="T2134" t="str">
        <f>IF(OR(ISBLANK(draft_picks[[#This Row],[veto_override_team_id]]),draft_picks[[#This Row],[veto_override_team_id]]=""),"",_xlfn.XLOOKUP(draft_picks[[#This Row],[veto_override_team_id]],drafter_teams[id],drafter_teams[name]))</f>
        <v/>
      </c>
    </row>
    <row r="2135" spans="1:20" x14ac:dyDescent="0.25">
      <c r="A2135" t="s">
        <v>765</v>
      </c>
      <c r="B2135" t="str">
        <f>_xlfn.XLOOKUP(draft_picks[[#This Row],[draft_id]],drafts[id],drafts[title])</f>
        <v>High School Horror mini-Mega</v>
      </c>
      <c r="C2135" s="3">
        <v>13</v>
      </c>
      <c r="D2135">
        <f>IF(C2134&lt;draft_picks[[#This Row],[position]],1,IF(C2134&gt;draft_picks[[#This Row],[position]],D2134+1,IF(C2134=draft_picks[[#This Row],[position]],D2134+1)))</f>
        <v>1</v>
      </c>
      <c r="E2135" t="s">
        <v>3826</v>
      </c>
      <c r="F2135" t="str">
        <f>IF(ISBLANK(draft_picks[[#This Row],[movie_id]]),"",_xlfn.XLOOKUP(draft_picks[[#This Row],[movie_id]],drafts.movies[id],drafts.movies[movie_title]))</f>
        <v>Happy Birthday to Me</v>
      </c>
      <c r="G2135" s="3" t="s">
        <v>1077</v>
      </c>
      <c r="H2135" t="str">
        <f>IF(ISBLANK(draft_picks[[#This Row],[drafter_id]]),"",_xlfn.XLOOKUP(draft_picks[[#This Row],[drafter_id]],drafters[id],drafters[name]))</f>
        <v>Patrick Hamilton</v>
      </c>
      <c r="J2135" t="str">
        <f>IF(ISBLANK(draft_picks[[#This Row],[drafter_team_id]]),"",_xlfn.XLOOKUP(draft_picks[[#This Row],[drafter_team_id]],drafter_teams[id],drafter_teams[name]))</f>
        <v/>
      </c>
      <c r="K2135" s="3" t="s">
        <v>15497</v>
      </c>
      <c r="L2135" t="s">
        <v>15497</v>
      </c>
      <c r="M2135" t="str">
        <f>IF(OR(ISBLANK(draft_picks[[#This Row],[veto_drafter_id]]),draft_picks[[#This Row],[veto_drafter_id]]=""),"",_xlfn.XLOOKUP(draft_picks[[#This Row],[veto_drafter_id]],drafters[id],drafters[name]))</f>
        <v/>
      </c>
      <c r="N2135" t="s">
        <v>15497</v>
      </c>
      <c r="O2135" t="str">
        <f>IF(OR(ISBLANK(draft_picks[[#This Row],[veto_drafter_team_id]]),draft_picks[[#This Row],[veto_drafter_team_id]]=""),"",_xlfn.XLOOKUP(draft_picks[[#This Row],[veto_drafter_team_id]],drafter_teams[id],drafter_teams[name]))</f>
        <v/>
      </c>
      <c r="Q2135" t="s">
        <v>15497</v>
      </c>
      <c r="R2135" t="str">
        <f>IF(OR(ISBLANK(draft_picks[[#This Row],[veto_override_drafter_id]]),draft_picks[[#This Row],[veto_override_drafter_id]]=""),"",_xlfn.XLOOKUP(draft_picks[[#This Row],[veto_override_drafter_id]],drafters[id],drafters[name]))</f>
        <v/>
      </c>
      <c r="S2135" t="s">
        <v>15497</v>
      </c>
      <c r="T2135" t="str">
        <f>IF(OR(ISBLANK(draft_picks[[#This Row],[veto_override_team_id]]),draft_picks[[#This Row],[veto_override_team_id]]=""),"",_xlfn.XLOOKUP(draft_picks[[#This Row],[veto_override_team_id]],drafter_teams[id],drafter_teams[name]))</f>
        <v/>
      </c>
    </row>
    <row r="2136" spans="1:20" x14ac:dyDescent="0.25">
      <c r="A2136" t="s">
        <v>765</v>
      </c>
      <c r="B2136" t="str">
        <f>_xlfn.XLOOKUP(draft_picks[[#This Row],[draft_id]],drafts[id],drafts[title])</f>
        <v>High School Horror mini-Mega</v>
      </c>
      <c r="C2136" s="3">
        <v>12</v>
      </c>
      <c r="D2136">
        <f>IF(C2135&lt;draft_picks[[#This Row],[position]],1,IF(C2135&gt;draft_picks[[#This Row],[position]],D2135+1,IF(C2135=draft_picks[[#This Row],[position]],D2135+1)))</f>
        <v>2</v>
      </c>
      <c r="E2136" t="s">
        <v>4047</v>
      </c>
      <c r="F2136" t="str">
        <f>IF(ISBLANK(draft_picks[[#This Row],[movie_id]]),"",_xlfn.XLOOKUP(draft_picks[[#This Row],[movie_id]],drafts.movies[id],drafts.movies[movie_title]))</f>
        <v>Hello Mary Lou: Prom Night II</v>
      </c>
      <c r="G2136" s="3" t="s">
        <v>1077</v>
      </c>
      <c r="H2136" t="str">
        <f>IF(ISBLANK(draft_picks[[#This Row],[drafter_id]]),"",_xlfn.XLOOKUP(draft_picks[[#This Row],[drafter_id]],drafters[id],drafters[name]))</f>
        <v>Patrick Hamilton</v>
      </c>
      <c r="J2136" t="str">
        <f>IF(ISBLANK(draft_picks[[#This Row],[drafter_team_id]]),"",_xlfn.XLOOKUP(draft_picks[[#This Row],[drafter_team_id]],drafter_teams[id],drafter_teams[name]))</f>
        <v/>
      </c>
      <c r="K2136" s="3" t="s">
        <v>15484</v>
      </c>
      <c r="L2136" t="s">
        <v>1081</v>
      </c>
      <c r="M2136" t="str">
        <f>IF(OR(ISBLANK(draft_picks[[#This Row],[veto_drafter_id]]),draft_picks[[#This Row],[veto_drafter_id]]=""),"",_xlfn.XLOOKUP(draft_picks[[#This Row],[veto_drafter_id]],drafters[id],drafters[name]))</f>
        <v>April Wolfe</v>
      </c>
      <c r="N2136" t="s">
        <v>15497</v>
      </c>
      <c r="O2136" t="str">
        <f>IF(OR(ISBLANK(draft_picks[[#This Row],[veto_drafter_team_id]]),draft_picks[[#This Row],[veto_drafter_team_id]]=""),"",_xlfn.XLOOKUP(draft_picks[[#This Row],[veto_drafter_team_id]],drafter_teams[id],drafter_teams[name]))</f>
        <v/>
      </c>
      <c r="Q2136" t="s">
        <v>15497</v>
      </c>
      <c r="R2136" t="str">
        <f>IF(OR(ISBLANK(draft_picks[[#This Row],[veto_override_drafter_id]]),draft_picks[[#This Row],[veto_override_drafter_id]]=""),"",_xlfn.XLOOKUP(draft_picks[[#This Row],[veto_override_drafter_id]],drafters[id],drafters[name]))</f>
        <v/>
      </c>
      <c r="S2136" t="s">
        <v>15497</v>
      </c>
      <c r="T2136" t="str">
        <f>IF(OR(ISBLANK(draft_picks[[#This Row],[veto_override_team_id]]),draft_picks[[#This Row],[veto_override_team_id]]=""),"",_xlfn.XLOOKUP(draft_picks[[#This Row],[veto_override_team_id]],drafter_teams[id],drafter_teams[name]))</f>
        <v/>
      </c>
    </row>
    <row r="2137" spans="1:20" x14ac:dyDescent="0.25">
      <c r="A2137" t="s">
        <v>765</v>
      </c>
      <c r="B2137" t="str">
        <f>_xlfn.XLOOKUP(draft_picks[[#This Row],[draft_id]],drafts[id],drafts[title])</f>
        <v>High School Horror mini-Mega</v>
      </c>
      <c r="C2137" s="3">
        <v>12</v>
      </c>
      <c r="D2137">
        <f>IF(C2136&lt;draft_picks[[#This Row],[position]],1,IF(C2136&gt;draft_picks[[#This Row],[position]],D2136+1,IF(C2136=draft_picks[[#This Row],[position]],D2136+1)))</f>
        <v>3</v>
      </c>
      <c r="E2137" t="s">
        <v>1556</v>
      </c>
      <c r="F2137" t="str">
        <f>IF(ISBLANK(draft_picks[[#This Row],[movie_id]]),"",_xlfn.XLOOKUP(draft_picks[[#This Row],[movie_id]],drafts.movies[id],drafts.movies[movie_title]))</f>
        <v>Student Bodies</v>
      </c>
      <c r="G2137" s="3" t="s">
        <v>1077</v>
      </c>
      <c r="H2137" t="str">
        <f>IF(ISBLANK(draft_picks[[#This Row],[drafter_id]]),"",_xlfn.XLOOKUP(draft_picks[[#This Row],[drafter_id]],drafters[id],drafters[name]))</f>
        <v>Patrick Hamilton</v>
      </c>
      <c r="J2137" t="str">
        <f>IF(ISBLANK(draft_picks[[#This Row],[drafter_team_id]]),"",_xlfn.XLOOKUP(draft_picks[[#This Row],[drafter_team_id]],drafter_teams[id],drafter_teams[name]))</f>
        <v/>
      </c>
      <c r="K2137" s="3" t="s">
        <v>15497</v>
      </c>
      <c r="L2137" t="s">
        <v>15497</v>
      </c>
      <c r="M2137" t="str">
        <f>IF(OR(ISBLANK(draft_picks[[#This Row],[veto_drafter_id]]),draft_picks[[#This Row],[veto_drafter_id]]=""),"",_xlfn.XLOOKUP(draft_picks[[#This Row],[veto_drafter_id]],drafters[id],drafters[name]))</f>
        <v/>
      </c>
      <c r="N2137" t="s">
        <v>15497</v>
      </c>
      <c r="O2137" t="str">
        <f>IF(OR(ISBLANK(draft_picks[[#This Row],[veto_drafter_team_id]]),draft_picks[[#This Row],[veto_drafter_team_id]]=""),"",_xlfn.XLOOKUP(draft_picks[[#This Row],[veto_drafter_team_id]],drafter_teams[id],drafter_teams[name]))</f>
        <v/>
      </c>
      <c r="Q2137" t="s">
        <v>15497</v>
      </c>
      <c r="R2137" t="str">
        <f>IF(OR(ISBLANK(draft_picks[[#This Row],[veto_override_drafter_id]]),draft_picks[[#This Row],[veto_override_drafter_id]]=""),"",_xlfn.XLOOKUP(draft_picks[[#This Row],[veto_override_drafter_id]],drafters[id],drafters[name]))</f>
        <v/>
      </c>
      <c r="S2137" t="s">
        <v>15497</v>
      </c>
      <c r="T2137" t="str">
        <f>IF(OR(ISBLANK(draft_picks[[#This Row],[veto_override_team_id]]),draft_picks[[#This Row],[veto_override_team_id]]=""),"",_xlfn.XLOOKUP(draft_picks[[#This Row],[veto_override_team_id]],drafter_teams[id],drafter_teams[name]))</f>
        <v/>
      </c>
    </row>
    <row r="2138" spans="1:20" x14ac:dyDescent="0.25">
      <c r="A2138" t="s">
        <v>765</v>
      </c>
      <c r="B2138" t="str">
        <f>_xlfn.XLOOKUP(draft_picks[[#This Row],[draft_id]],drafts[id],drafts[title])</f>
        <v>High School Horror mini-Mega</v>
      </c>
      <c r="C2138" s="3">
        <v>11</v>
      </c>
      <c r="D2138">
        <f>IF(C2137&lt;draft_picks[[#This Row],[position]],1,IF(C2137&gt;draft_picks[[#This Row],[position]],D2137+1,IF(C2137=draft_picks[[#This Row],[position]],D2137+1)))</f>
        <v>4</v>
      </c>
      <c r="E2138" t="s">
        <v>1613</v>
      </c>
      <c r="F2138" t="str">
        <f>IF(ISBLANK(draft_picks[[#This Row],[movie_id]]),"",_xlfn.XLOOKUP(draft_picks[[#This Row],[movie_id]],drafts.movies[id],drafts.movies[movie_title]))</f>
        <v>Idle Hands</v>
      </c>
      <c r="G2138" s="3" t="s">
        <v>1137</v>
      </c>
      <c r="H2138" t="str">
        <f>IF(ISBLANK(draft_picks[[#This Row],[drafter_id]]),"",_xlfn.XLOOKUP(draft_picks[[#This Row],[drafter_id]],drafters[id],drafters[name]))</f>
        <v>Wynter Mitchell</v>
      </c>
      <c r="J2138" t="str">
        <f>IF(ISBLANK(draft_picks[[#This Row],[drafter_team_id]]),"",_xlfn.XLOOKUP(draft_picks[[#This Row],[drafter_team_id]],drafter_teams[id],drafter_teams[name]))</f>
        <v/>
      </c>
      <c r="K2138" s="3" t="s">
        <v>15484</v>
      </c>
      <c r="L2138" t="s">
        <v>1077</v>
      </c>
      <c r="M2138" t="str">
        <f>IF(OR(ISBLANK(draft_picks[[#This Row],[veto_drafter_id]]),draft_picks[[#This Row],[veto_drafter_id]]=""),"",_xlfn.XLOOKUP(draft_picks[[#This Row],[veto_drafter_id]],drafters[id],drafters[name]))</f>
        <v>Patrick Hamilton</v>
      </c>
      <c r="N2138" t="s">
        <v>15497</v>
      </c>
      <c r="O2138" t="str">
        <f>IF(OR(ISBLANK(draft_picks[[#This Row],[veto_drafter_team_id]]),draft_picks[[#This Row],[veto_drafter_team_id]]=""),"",_xlfn.XLOOKUP(draft_picks[[#This Row],[veto_drafter_team_id]],drafter_teams[id],drafter_teams[name]))</f>
        <v/>
      </c>
      <c r="Q2138" t="s">
        <v>15497</v>
      </c>
      <c r="R2138" t="str">
        <f>IF(OR(ISBLANK(draft_picks[[#This Row],[veto_override_drafter_id]]),draft_picks[[#This Row],[veto_override_drafter_id]]=""),"",_xlfn.XLOOKUP(draft_picks[[#This Row],[veto_override_drafter_id]],drafters[id],drafters[name]))</f>
        <v/>
      </c>
      <c r="S2138" t="s">
        <v>15497</v>
      </c>
      <c r="T2138" t="str">
        <f>IF(OR(ISBLANK(draft_picks[[#This Row],[veto_override_team_id]]),draft_picks[[#This Row],[veto_override_team_id]]=""),"",_xlfn.XLOOKUP(draft_picks[[#This Row],[veto_override_team_id]],drafter_teams[id],drafter_teams[name]))</f>
        <v/>
      </c>
    </row>
    <row r="2139" spans="1:20" x14ac:dyDescent="0.25">
      <c r="A2139" t="s">
        <v>765</v>
      </c>
      <c r="B2139" t="str">
        <f>_xlfn.XLOOKUP(draft_picks[[#This Row],[draft_id]],drafts[id],drafts[title])</f>
        <v>High School Horror mini-Mega</v>
      </c>
      <c r="C2139" s="3">
        <v>11</v>
      </c>
      <c r="D2139">
        <f>IF(C2138&lt;draft_picks[[#This Row],[position]],1,IF(C2138&gt;draft_picks[[#This Row],[position]],D2138+1,IF(C2138=draft_picks[[#This Row],[position]],D2138+1)))</f>
        <v>5</v>
      </c>
      <c r="E2139" t="s">
        <v>2625</v>
      </c>
      <c r="F2139" t="str">
        <f>IF(ISBLANK(draft_picks[[#This Row],[movie_id]]),"",_xlfn.XLOOKUP(draft_picks[[#This Row],[movie_id]],drafts.movies[id],drafts.movies[movie_title]))</f>
        <v>It Follows</v>
      </c>
      <c r="G2139" s="3" t="s">
        <v>1137</v>
      </c>
      <c r="H2139" t="str">
        <f>IF(ISBLANK(draft_picks[[#This Row],[drafter_id]]),"",_xlfn.XLOOKUP(draft_picks[[#This Row],[drafter_id]],drafters[id],drafters[name]))</f>
        <v>Wynter Mitchell</v>
      </c>
      <c r="J2139" t="str">
        <f>IF(ISBLANK(draft_picks[[#This Row],[drafter_team_id]]),"",_xlfn.XLOOKUP(draft_picks[[#This Row],[drafter_team_id]],drafter_teams[id],drafter_teams[name]))</f>
        <v/>
      </c>
      <c r="K2139" s="3" t="s">
        <v>15497</v>
      </c>
      <c r="L2139" t="s">
        <v>15497</v>
      </c>
      <c r="M2139" t="str">
        <f>IF(OR(ISBLANK(draft_picks[[#This Row],[veto_drafter_id]]),draft_picks[[#This Row],[veto_drafter_id]]=""),"",_xlfn.XLOOKUP(draft_picks[[#This Row],[veto_drafter_id]],drafters[id],drafters[name]))</f>
        <v/>
      </c>
      <c r="N2139" t="s">
        <v>15497</v>
      </c>
      <c r="O2139" t="str">
        <f>IF(OR(ISBLANK(draft_picks[[#This Row],[veto_drafter_team_id]]),draft_picks[[#This Row],[veto_drafter_team_id]]=""),"",_xlfn.XLOOKUP(draft_picks[[#This Row],[veto_drafter_team_id]],drafter_teams[id],drafter_teams[name]))</f>
        <v/>
      </c>
      <c r="Q2139" t="s">
        <v>15497</v>
      </c>
      <c r="R2139" t="str">
        <f>IF(OR(ISBLANK(draft_picks[[#This Row],[veto_override_drafter_id]]),draft_picks[[#This Row],[veto_override_drafter_id]]=""),"",_xlfn.XLOOKUP(draft_picks[[#This Row],[veto_override_drafter_id]],drafters[id],drafters[name]))</f>
        <v/>
      </c>
      <c r="S2139" t="s">
        <v>15497</v>
      </c>
      <c r="T2139" t="str">
        <f>IF(OR(ISBLANK(draft_picks[[#This Row],[veto_override_team_id]]),draft_picks[[#This Row],[veto_override_team_id]]=""),"",_xlfn.XLOOKUP(draft_picks[[#This Row],[veto_override_team_id]],drafter_teams[id],drafter_teams[name]))</f>
        <v/>
      </c>
    </row>
    <row r="2140" spans="1:20" x14ac:dyDescent="0.25">
      <c r="A2140" t="s">
        <v>765</v>
      </c>
      <c r="B2140" t="str">
        <f>_xlfn.XLOOKUP(draft_picks[[#This Row],[draft_id]],drafts[id],drafts[title])</f>
        <v>High School Horror mini-Mega</v>
      </c>
      <c r="C2140" s="3">
        <v>10</v>
      </c>
      <c r="D2140">
        <f>IF(C2139&lt;draft_picks[[#This Row],[position]],1,IF(C2139&gt;draft_picks[[#This Row],[position]],D2139+1,IF(C2139=draft_picks[[#This Row],[position]],D2139+1)))</f>
        <v>6</v>
      </c>
      <c r="E2140" t="s">
        <v>7766</v>
      </c>
      <c r="F2140" t="str">
        <f>IF(ISBLANK(draft_picks[[#This Row],[movie_id]]),"",_xlfn.XLOOKUP(draft_picks[[#This Row],[movie_id]],drafts.movies[id],drafts.movies[movie_title]))</f>
        <v>Freaky</v>
      </c>
      <c r="G2140" s="3" t="s">
        <v>1155</v>
      </c>
      <c r="H2140" t="str">
        <f>IF(ISBLANK(draft_picks[[#This Row],[drafter_id]]),"",_xlfn.XLOOKUP(draft_picks[[#This Row],[drafter_id]],drafters[id],drafters[name]))</f>
        <v>Renée Bever</v>
      </c>
      <c r="J2140" t="str">
        <f>IF(ISBLANK(draft_picks[[#This Row],[drafter_team_id]]),"",_xlfn.XLOOKUP(draft_picks[[#This Row],[drafter_team_id]],drafter_teams[id],drafter_teams[name]))</f>
        <v/>
      </c>
      <c r="K2140" s="3" t="s">
        <v>15497</v>
      </c>
      <c r="L2140" t="s">
        <v>15497</v>
      </c>
      <c r="M2140" t="str">
        <f>IF(OR(ISBLANK(draft_picks[[#This Row],[veto_drafter_id]]),draft_picks[[#This Row],[veto_drafter_id]]=""),"",_xlfn.XLOOKUP(draft_picks[[#This Row],[veto_drafter_id]],drafters[id],drafters[name]))</f>
        <v/>
      </c>
      <c r="N2140" t="s">
        <v>15497</v>
      </c>
      <c r="O2140" t="str">
        <f>IF(OR(ISBLANK(draft_picks[[#This Row],[veto_drafter_team_id]]),draft_picks[[#This Row],[veto_drafter_team_id]]=""),"",_xlfn.XLOOKUP(draft_picks[[#This Row],[veto_drafter_team_id]],drafter_teams[id],drafter_teams[name]))</f>
        <v/>
      </c>
      <c r="Q2140" t="s">
        <v>15497</v>
      </c>
      <c r="R2140" t="str">
        <f>IF(OR(ISBLANK(draft_picks[[#This Row],[veto_override_drafter_id]]),draft_picks[[#This Row],[veto_override_drafter_id]]=""),"",_xlfn.XLOOKUP(draft_picks[[#This Row],[veto_override_drafter_id]],drafters[id],drafters[name]))</f>
        <v/>
      </c>
      <c r="S2140" t="s">
        <v>15497</v>
      </c>
      <c r="T2140" t="str">
        <f>IF(OR(ISBLANK(draft_picks[[#This Row],[veto_override_team_id]]),draft_picks[[#This Row],[veto_override_team_id]]=""),"",_xlfn.XLOOKUP(draft_picks[[#This Row],[veto_override_team_id]],drafter_teams[id],drafter_teams[name]))</f>
        <v/>
      </c>
    </row>
    <row r="2141" spans="1:20" x14ac:dyDescent="0.25">
      <c r="A2141" t="s">
        <v>765</v>
      </c>
      <c r="B2141" t="str">
        <f>_xlfn.XLOOKUP(draft_picks[[#This Row],[draft_id]],drafts[id],drafts[title])</f>
        <v>High School Horror mini-Mega</v>
      </c>
      <c r="C2141" s="3">
        <v>9</v>
      </c>
      <c r="D2141">
        <f>IF(C2140&lt;draft_picks[[#This Row],[position]],1,IF(C2140&gt;draft_picks[[#This Row],[position]],D2140+1,IF(C2140=draft_picks[[#This Row],[position]],D2140+1)))</f>
        <v>7</v>
      </c>
      <c r="E2141" t="s">
        <v>7901</v>
      </c>
      <c r="F2141" t="str">
        <f>IF(ISBLANK(draft_picks[[#This Row],[movie_id]]),"",_xlfn.XLOOKUP(draft_picks[[#This Row],[movie_id]],drafts.movies[id],drafts.movies[movie_title]))</f>
        <v>A Nightmare on Elm Street 2: Freddy's Revenge</v>
      </c>
      <c r="G2141" s="3" t="s">
        <v>1081</v>
      </c>
      <c r="H2141" t="str">
        <f>IF(ISBLANK(draft_picks[[#This Row],[drafter_id]]),"",_xlfn.XLOOKUP(draft_picks[[#This Row],[drafter_id]],drafters[id],drafters[name]))</f>
        <v>April Wolfe</v>
      </c>
      <c r="J2141" t="str">
        <f>IF(ISBLANK(draft_picks[[#This Row],[drafter_team_id]]),"",_xlfn.XLOOKUP(draft_picks[[#This Row],[drafter_team_id]],drafter_teams[id],drafter_teams[name]))</f>
        <v/>
      </c>
      <c r="K2141" s="3" t="s">
        <v>15497</v>
      </c>
      <c r="L2141" t="s">
        <v>15497</v>
      </c>
      <c r="M2141" t="str">
        <f>IF(OR(ISBLANK(draft_picks[[#This Row],[veto_drafter_id]]),draft_picks[[#This Row],[veto_drafter_id]]=""),"",_xlfn.XLOOKUP(draft_picks[[#This Row],[veto_drafter_id]],drafters[id],drafters[name]))</f>
        <v/>
      </c>
      <c r="N2141" t="s">
        <v>15497</v>
      </c>
      <c r="O2141" t="str">
        <f>IF(OR(ISBLANK(draft_picks[[#This Row],[veto_drafter_team_id]]),draft_picks[[#This Row],[veto_drafter_team_id]]=""),"",_xlfn.XLOOKUP(draft_picks[[#This Row],[veto_drafter_team_id]],drafter_teams[id],drafter_teams[name]))</f>
        <v/>
      </c>
      <c r="Q2141" t="s">
        <v>15497</v>
      </c>
      <c r="R2141" t="str">
        <f>IF(OR(ISBLANK(draft_picks[[#This Row],[veto_override_drafter_id]]),draft_picks[[#This Row],[veto_override_drafter_id]]=""),"",_xlfn.XLOOKUP(draft_picks[[#This Row],[veto_override_drafter_id]],drafters[id],drafters[name]))</f>
        <v/>
      </c>
      <c r="S2141" t="s">
        <v>15497</v>
      </c>
      <c r="T2141" t="str">
        <f>IF(OR(ISBLANK(draft_picks[[#This Row],[veto_override_team_id]]),draft_picks[[#This Row],[veto_override_team_id]]=""),"",_xlfn.XLOOKUP(draft_picks[[#This Row],[veto_override_team_id]],drafter_teams[id],drafter_teams[name]))</f>
        <v/>
      </c>
    </row>
    <row r="2142" spans="1:20" x14ac:dyDescent="0.25">
      <c r="A2142" t="s">
        <v>765</v>
      </c>
      <c r="B2142" t="str">
        <f>_xlfn.XLOOKUP(draft_picks[[#This Row],[draft_id]],drafts[id],drafts[title])</f>
        <v>High School Horror mini-Mega</v>
      </c>
      <c r="C2142" s="3">
        <v>8</v>
      </c>
      <c r="D2142">
        <f>IF(C2141&lt;draft_picks[[#This Row],[position]],1,IF(C2141&gt;draft_picks[[#This Row],[position]],D2141+1,IF(C2141=draft_picks[[#This Row],[position]],D2141+1)))</f>
        <v>8</v>
      </c>
      <c r="E2142" t="s">
        <v>4047</v>
      </c>
      <c r="F2142" t="str">
        <f>IF(ISBLANK(draft_picks[[#This Row],[movie_id]]),"",_xlfn.XLOOKUP(draft_picks[[#This Row],[movie_id]],drafts.movies[id],drafts.movies[movie_title]))</f>
        <v>Hello Mary Lou: Prom Night II</v>
      </c>
      <c r="G2142" s="3" t="s">
        <v>1077</v>
      </c>
      <c r="H2142" t="str">
        <f>IF(ISBLANK(draft_picks[[#This Row],[drafter_id]]),"",_xlfn.XLOOKUP(draft_picks[[#This Row],[drafter_id]],drafters[id],drafters[name]))</f>
        <v>Patrick Hamilton</v>
      </c>
      <c r="J2142" t="str">
        <f>IF(ISBLANK(draft_picks[[#This Row],[drafter_team_id]]),"",_xlfn.XLOOKUP(draft_picks[[#This Row],[drafter_team_id]],drafter_teams[id],drafter_teams[name]))</f>
        <v/>
      </c>
      <c r="K2142" s="3" t="s">
        <v>15484</v>
      </c>
      <c r="L2142" t="s">
        <v>1081</v>
      </c>
      <c r="M2142" t="str">
        <f>IF(OR(ISBLANK(draft_picks[[#This Row],[veto_drafter_id]]),draft_picks[[#This Row],[veto_drafter_id]]=""),"",_xlfn.XLOOKUP(draft_picks[[#This Row],[veto_drafter_id]],drafters[id],drafters[name]))</f>
        <v>April Wolfe</v>
      </c>
      <c r="N2142" t="s">
        <v>15497</v>
      </c>
      <c r="O2142" t="str">
        <f>IF(OR(ISBLANK(draft_picks[[#This Row],[veto_drafter_team_id]]),draft_picks[[#This Row],[veto_drafter_team_id]]=""),"",_xlfn.XLOOKUP(draft_picks[[#This Row],[veto_drafter_team_id]],drafter_teams[id],drafter_teams[name]))</f>
        <v/>
      </c>
      <c r="P2142" t="b">
        <v>1</v>
      </c>
      <c r="Q2142" t="s">
        <v>1137</v>
      </c>
      <c r="R2142" t="str">
        <f>IF(OR(ISBLANK(draft_picks[[#This Row],[veto_override_drafter_id]]),draft_picks[[#This Row],[veto_override_drafter_id]]=""),"",_xlfn.XLOOKUP(draft_picks[[#This Row],[veto_override_drafter_id]],drafters[id],drafters[name]))</f>
        <v>Wynter Mitchell</v>
      </c>
      <c r="S2142" t="s">
        <v>15497</v>
      </c>
      <c r="T2142" t="str">
        <f>IF(OR(ISBLANK(draft_picks[[#This Row],[veto_override_team_id]]),draft_picks[[#This Row],[veto_override_team_id]]=""),"",_xlfn.XLOOKUP(draft_picks[[#This Row],[veto_override_team_id]],drafter_teams[id],drafter_teams[name]))</f>
        <v/>
      </c>
    </row>
    <row r="2143" spans="1:20" x14ac:dyDescent="0.25">
      <c r="A2143" t="s">
        <v>765</v>
      </c>
      <c r="B2143" t="str">
        <f>_xlfn.XLOOKUP(draft_picks[[#This Row],[draft_id]],drafts[id],drafts[title])</f>
        <v>High School Horror mini-Mega</v>
      </c>
      <c r="C2143" s="3">
        <v>7</v>
      </c>
      <c r="D2143">
        <f>IF(C2142&lt;draft_picks[[#This Row],[position]],1,IF(C2142&gt;draft_picks[[#This Row],[position]],D2142+1,IF(C2142=draft_picks[[#This Row],[position]],D2142+1)))</f>
        <v>9</v>
      </c>
      <c r="E2143" t="s">
        <v>7126</v>
      </c>
      <c r="F2143" t="str">
        <f>IF(ISBLANK(draft_picks[[#This Row],[movie_id]]),"",_xlfn.XLOOKUP(draft_picks[[#This Row],[movie_id]],drafts.movies[id],drafts.movies[movie_title]))</f>
        <v>Jennifer's Body</v>
      </c>
      <c r="G2143" s="3" t="s">
        <v>1137</v>
      </c>
      <c r="H2143" t="str">
        <f>IF(ISBLANK(draft_picks[[#This Row],[drafter_id]]),"",_xlfn.XLOOKUP(draft_picks[[#This Row],[drafter_id]],drafters[id],drafters[name]))</f>
        <v>Wynter Mitchell</v>
      </c>
      <c r="J2143" t="str">
        <f>IF(ISBLANK(draft_picks[[#This Row],[drafter_team_id]]),"",_xlfn.XLOOKUP(draft_picks[[#This Row],[drafter_team_id]],drafter_teams[id],drafter_teams[name]))</f>
        <v/>
      </c>
      <c r="K2143" s="3" t="s">
        <v>15497</v>
      </c>
      <c r="L2143" t="s">
        <v>15497</v>
      </c>
      <c r="M2143" t="str">
        <f>IF(OR(ISBLANK(draft_picks[[#This Row],[veto_drafter_id]]),draft_picks[[#This Row],[veto_drafter_id]]=""),"",_xlfn.XLOOKUP(draft_picks[[#This Row],[veto_drafter_id]],drafters[id],drafters[name]))</f>
        <v/>
      </c>
      <c r="N2143" t="s">
        <v>15497</v>
      </c>
      <c r="O2143" t="str">
        <f>IF(OR(ISBLANK(draft_picks[[#This Row],[veto_drafter_team_id]]),draft_picks[[#This Row],[veto_drafter_team_id]]=""),"",_xlfn.XLOOKUP(draft_picks[[#This Row],[veto_drafter_team_id]],drafter_teams[id],drafter_teams[name]))</f>
        <v/>
      </c>
      <c r="Q2143" t="s">
        <v>15497</v>
      </c>
      <c r="R2143" t="str">
        <f>IF(OR(ISBLANK(draft_picks[[#This Row],[veto_override_drafter_id]]),draft_picks[[#This Row],[veto_override_drafter_id]]=""),"",_xlfn.XLOOKUP(draft_picks[[#This Row],[veto_override_drafter_id]],drafters[id],drafters[name]))</f>
        <v/>
      </c>
      <c r="S2143" t="s">
        <v>15497</v>
      </c>
      <c r="T2143" t="str">
        <f>IF(OR(ISBLANK(draft_picks[[#This Row],[veto_override_team_id]]),draft_picks[[#This Row],[veto_override_team_id]]=""),"",_xlfn.XLOOKUP(draft_picks[[#This Row],[veto_override_team_id]],drafter_teams[id],drafter_teams[name]))</f>
        <v/>
      </c>
    </row>
    <row r="2144" spans="1:20" x14ac:dyDescent="0.25">
      <c r="A2144" t="s">
        <v>765</v>
      </c>
      <c r="B2144" t="str">
        <f>_xlfn.XLOOKUP(draft_picks[[#This Row],[draft_id]],drafts[id],drafts[title])</f>
        <v>High School Horror mini-Mega</v>
      </c>
      <c r="C2144" s="3">
        <v>6</v>
      </c>
      <c r="D2144">
        <f>IF(C2143&lt;draft_picks[[#This Row],[position]],1,IF(C2143&gt;draft_picks[[#This Row],[position]],D2143+1,IF(C2143=draft_picks[[#This Row],[position]],D2143+1)))</f>
        <v>10</v>
      </c>
      <c r="E2144" t="s">
        <v>1814</v>
      </c>
      <c r="F2144" t="str">
        <f>IF(ISBLANK(draft_picks[[#This Row],[movie_id]]),"",_xlfn.XLOOKUP(draft_picks[[#This Row],[movie_id]],drafts.movies[id],drafts.movies[movie_title]))</f>
        <v>The Craft</v>
      </c>
      <c r="G2144" s="3" t="s">
        <v>1155</v>
      </c>
      <c r="H2144" t="str">
        <f>IF(ISBLANK(draft_picks[[#This Row],[drafter_id]]),"",_xlfn.XLOOKUP(draft_picks[[#This Row],[drafter_id]],drafters[id],drafters[name]))</f>
        <v>Renée Bever</v>
      </c>
      <c r="J2144" t="str">
        <f>IF(ISBLANK(draft_picks[[#This Row],[drafter_team_id]]),"",_xlfn.XLOOKUP(draft_picks[[#This Row],[drafter_team_id]],drafter_teams[id],drafter_teams[name]))</f>
        <v/>
      </c>
      <c r="K2144" s="3" t="s">
        <v>15497</v>
      </c>
      <c r="L2144" t="s">
        <v>15497</v>
      </c>
      <c r="M2144" t="str">
        <f>IF(OR(ISBLANK(draft_picks[[#This Row],[veto_drafter_id]]),draft_picks[[#This Row],[veto_drafter_id]]=""),"",_xlfn.XLOOKUP(draft_picks[[#This Row],[veto_drafter_id]],drafters[id],drafters[name]))</f>
        <v/>
      </c>
      <c r="N2144" t="s">
        <v>15497</v>
      </c>
      <c r="O2144" t="str">
        <f>IF(OR(ISBLANK(draft_picks[[#This Row],[veto_drafter_team_id]]),draft_picks[[#This Row],[veto_drafter_team_id]]=""),"",_xlfn.XLOOKUP(draft_picks[[#This Row],[veto_drafter_team_id]],drafter_teams[id],drafter_teams[name]))</f>
        <v/>
      </c>
      <c r="Q2144" t="s">
        <v>15497</v>
      </c>
      <c r="R2144" t="str">
        <f>IF(OR(ISBLANK(draft_picks[[#This Row],[veto_override_drafter_id]]),draft_picks[[#This Row],[veto_override_drafter_id]]=""),"",_xlfn.XLOOKUP(draft_picks[[#This Row],[veto_override_drafter_id]],drafters[id],drafters[name]))</f>
        <v/>
      </c>
      <c r="S2144" t="s">
        <v>15497</v>
      </c>
      <c r="T2144" t="str">
        <f>IF(OR(ISBLANK(draft_picks[[#This Row],[veto_override_team_id]]),draft_picks[[#This Row],[veto_override_team_id]]=""),"",_xlfn.XLOOKUP(draft_picks[[#This Row],[veto_override_team_id]],drafter_teams[id],drafter_teams[name]))</f>
        <v/>
      </c>
    </row>
    <row r="2145" spans="1:20" x14ac:dyDescent="0.25">
      <c r="A2145" t="s">
        <v>765</v>
      </c>
      <c r="B2145" t="str">
        <f>_xlfn.XLOOKUP(draft_picks[[#This Row],[draft_id]],drafts[id],drafts[title])</f>
        <v>High School Horror mini-Mega</v>
      </c>
      <c r="C2145" s="3">
        <v>5</v>
      </c>
      <c r="D2145">
        <f>IF(C2144&lt;draft_picks[[#This Row],[position]],1,IF(C2144&gt;draft_picks[[#This Row],[position]],D2144+1,IF(C2144=draft_picks[[#This Row],[position]],D2144+1)))</f>
        <v>11</v>
      </c>
      <c r="E2145" t="s">
        <v>3427</v>
      </c>
      <c r="F2145" t="str">
        <f>IF(ISBLANK(draft_picks[[#This Row],[movie_id]]),"",_xlfn.XLOOKUP(draft_picks[[#This Row],[movie_id]],drafts.movies[id],drafts.movies[movie_title]))</f>
        <v>Scream</v>
      </c>
      <c r="G2145" s="3" t="s">
        <v>1081</v>
      </c>
      <c r="H2145" t="str">
        <f>IF(ISBLANK(draft_picks[[#This Row],[drafter_id]]),"",_xlfn.XLOOKUP(draft_picks[[#This Row],[drafter_id]],drafters[id],drafters[name]))</f>
        <v>April Wolfe</v>
      </c>
      <c r="J2145" t="str">
        <f>IF(ISBLANK(draft_picks[[#This Row],[drafter_team_id]]),"",_xlfn.XLOOKUP(draft_picks[[#This Row],[drafter_team_id]],drafter_teams[id],drafter_teams[name]))</f>
        <v/>
      </c>
      <c r="K2145" s="3" t="s">
        <v>15497</v>
      </c>
      <c r="L2145" t="s">
        <v>15497</v>
      </c>
      <c r="M2145" t="str">
        <f>IF(OR(ISBLANK(draft_picks[[#This Row],[veto_drafter_id]]),draft_picks[[#This Row],[veto_drafter_id]]=""),"",_xlfn.XLOOKUP(draft_picks[[#This Row],[veto_drafter_id]],drafters[id],drafters[name]))</f>
        <v/>
      </c>
      <c r="N2145" t="s">
        <v>15497</v>
      </c>
      <c r="O2145" t="str">
        <f>IF(OR(ISBLANK(draft_picks[[#This Row],[veto_drafter_team_id]]),draft_picks[[#This Row],[veto_drafter_team_id]]=""),"",_xlfn.XLOOKUP(draft_picks[[#This Row],[veto_drafter_team_id]],drafter_teams[id],drafter_teams[name]))</f>
        <v/>
      </c>
      <c r="Q2145" t="s">
        <v>15497</v>
      </c>
      <c r="R2145" t="str">
        <f>IF(OR(ISBLANK(draft_picks[[#This Row],[veto_override_drafter_id]]),draft_picks[[#This Row],[veto_override_drafter_id]]=""),"",_xlfn.XLOOKUP(draft_picks[[#This Row],[veto_override_drafter_id]],drafters[id],drafters[name]))</f>
        <v/>
      </c>
      <c r="S2145" t="s">
        <v>15497</v>
      </c>
      <c r="T2145" t="str">
        <f>IF(OR(ISBLANK(draft_picks[[#This Row],[veto_override_team_id]]),draft_picks[[#This Row],[veto_override_team_id]]=""),"",_xlfn.XLOOKUP(draft_picks[[#This Row],[veto_override_team_id]],drafter_teams[id],drafter_teams[name]))</f>
        <v/>
      </c>
    </row>
    <row r="2146" spans="1:20" x14ac:dyDescent="0.25">
      <c r="A2146" t="s">
        <v>765</v>
      </c>
      <c r="B2146" t="str">
        <f>_xlfn.XLOOKUP(draft_picks[[#This Row],[draft_id]],drafts[id],drafts[title])</f>
        <v>High School Horror mini-Mega</v>
      </c>
      <c r="C2146" s="3">
        <v>4</v>
      </c>
      <c r="D2146">
        <f>IF(C2145&lt;draft_picks[[#This Row],[position]],1,IF(C2145&gt;draft_picks[[#This Row],[position]],D2145+1,IF(C2145=draft_picks[[#This Row],[position]],D2145+1)))</f>
        <v>12</v>
      </c>
      <c r="E2146" t="s">
        <v>1844</v>
      </c>
      <c r="F2146" t="str">
        <f>IF(ISBLANK(draft_picks[[#This Row],[movie_id]]),"",_xlfn.XLOOKUP(draft_picks[[#This Row],[movie_id]],drafts.movies[id],drafts.movies[movie_title]))</f>
        <v>A Nightmare on Elm Street</v>
      </c>
      <c r="G2146" s="3" t="s">
        <v>1077</v>
      </c>
      <c r="H2146" t="str">
        <f>IF(ISBLANK(draft_picks[[#This Row],[drafter_id]]),"",_xlfn.XLOOKUP(draft_picks[[#This Row],[drafter_id]],drafters[id],drafters[name]))</f>
        <v>Patrick Hamilton</v>
      </c>
      <c r="J2146" t="str">
        <f>IF(ISBLANK(draft_picks[[#This Row],[drafter_team_id]]),"",_xlfn.XLOOKUP(draft_picks[[#This Row],[drafter_team_id]],drafter_teams[id],drafter_teams[name]))</f>
        <v/>
      </c>
      <c r="K2146" s="3" t="s">
        <v>15497</v>
      </c>
      <c r="L2146" t="s">
        <v>15497</v>
      </c>
      <c r="M2146" t="str">
        <f>IF(OR(ISBLANK(draft_picks[[#This Row],[veto_drafter_id]]),draft_picks[[#This Row],[veto_drafter_id]]=""),"",_xlfn.XLOOKUP(draft_picks[[#This Row],[veto_drafter_id]],drafters[id],drafters[name]))</f>
        <v/>
      </c>
      <c r="N2146" t="s">
        <v>15497</v>
      </c>
      <c r="O2146" t="str">
        <f>IF(OR(ISBLANK(draft_picks[[#This Row],[veto_drafter_team_id]]),draft_picks[[#This Row],[veto_drafter_team_id]]=""),"",_xlfn.XLOOKUP(draft_picks[[#This Row],[veto_drafter_team_id]],drafter_teams[id],drafter_teams[name]))</f>
        <v/>
      </c>
      <c r="Q2146" t="s">
        <v>15497</v>
      </c>
      <c r="R2146" t="str">
        <f>IF(OR(ISBLANK(draft_picks[[#This Row],[veto_override_drafter_id]]),draft_picks[[#This Row],[veto_override_drafter_id]]=""),"",_xlfn.XLOOKUP(draft_picks[[#This Row],[veto_override_drafter_id]],drafters[id],drafters[name]))</f>
        <v/>
      </c>
      <c r="S2146" t="s">
        <v>15497</v>
      </c>
      <c r="T2146" t="str">
        <f>IF(OR(ISBLANK(draft_picks[[#This Row],[veto_override_team_id]]),draft_picks[[#This Row],[veto_override_team_id]]=""),"",_xlfn.XLOOKUP(draft_picks[[#This Row],[veto_override_team_id]],drafter_teams[id],drafter_teams[name]))</f>
        <v/>
      </c>
    </row>
    <row r="2147" spans="1:20" x14ac:dyDescent="0.25">
      <c r="A2147" t="s">
        <v>765</v>
      </c>
      <c r="B2147" t="str">
        <f>_xlfn.XLOOKUP(draft_picks[[#This Row],[draft_id]],drafts[id],drafts[title])</f>
        <v>High School Horror mini-Mega</v>
      </c>
      <c r="C2147" s="3">
        <v>3</v>
      </c>
      <c r="D2147">
        <f>IF(C2146&lt;draft_picks[[#This Row],[position]],1,IF(C2146&gt;draft_picks[[#This Row],[position]],D2146+1,IF(C2146=draft_picks[[#This Row],[position]],D2146+1)))</f>
        <v>13</v>
      </c>
      <c r="E2147" t="s">
        <v>8254</v>
      </c>
      <c r="F2147" t="str">
        <f>IF(ISBLANK(draft_picks[[#This Row],[movie_id]]),"",_xlfn.XLOOKUP(draft_picks[[#This Row],[movie_id]],drafts.movies[id],drafts.movies[movie_title]))</f>
        <v>Final Destination</v>
      </c>
      <c r="G2147" s="3" t="s">
        <v>1137</v>
      </c>
      <c r="H2147" t="str">
        <f>IF(ISBLANK(draft_picks[[#This Row],[drafter_id]]),"",_xlfn.XLOOKUP(draft_picks[[#This Row],[drafter_id]],drafters[id],drafters[name]))</f>
        <v>Wynter Mitchell</v>
      </c>
      <c r="J2147" t="str">
        <f>IF(ISBLANK(draft_picks[[#This Row],[drafter_team_id]]),"",_xlfn.XLOOKUP(draft_picks[[#This Row],[drafter_team_id]],drafter_teams[id],drafter_teams[name]))</f>
        <v/>
      </c>
      <c r="K2147" s="3" t="s">
        <v>15497</v>
      </c>
      <c r="L2147" t="s">
        <v>15497</v>
      </c>
      <c r="M2147" t="str">
        <f>IF(OR(ISBLANK(draft_picks[[#This Row],[veto_drafter_id]]),draft_picks[[#This Row],[veto_drafter_id]]=""),"",_xlfn.XLOOKUP(draft_picks[[#This Row],[veto_drafter_id]],drafters[id],drafters[name]))</f>
        <v/>
      </c>
      <c r="N2147" t="s">
        <v>15497</v>
      </c>
      <c r="O2147" t="str">
        <f>IF(OR(ISBLANK(draft_picks[[#This Row],[veto_drafter_team_id]]),draft_picks[[#This Row],[veto_drafter_team_id]]=""),"",_xlfn.XLOOKUP(draft_picks[[#This Row],[veto_drafter_team_id]],drafter_teams[id],drafter_teams[name]))</f>
        <v/>
      </c>
      <c r="Q2147" t="s">
        <v>15497</v>
      </c>
      <c r="R2147" t="str">
        <f>IF(OR(ISBLANK(draft_picks[[#This Row],[veto_override_drafter_id]]),draft_picks[[#This Row],[veto_override_drafter_id]]=""),"",_xlfn.XLOOKUP(draft_picks[[#This Row],[veto_override_drafter_id]],drafters[id],drafters[name]))</f>
        <v/>
      </c>
      <c r="S2147" t="s">
        <v>15497</v>
      </c>
      <c r="T2147" t="str">
        <f>IF(OR(ISBLANK(draft_picks[[#This Row],[veto_override_team_id]]),draft_picks[[#This Row],[veto_override_team_id]]=""),"",_xlfn.XLOOKUP(draft_picks[[#This Row],[veto_override_team_id]],drafter_teams[id],drafter_teams[name]))</f>
        <v/>
      </c>
    </row>
    <row r="2148" spans="1:20" x14ac:dyDescent="0.25">
      <c r="A2148" t="s">
        <v>765</v>
      </c>
      <c r="B2148" t="str">
        <f>_xlfn.XLOOKUP(draft_picks[[#This Row],[draft_id]],drafts[id],drafts[title])</f>
        <v>High School Horror mini-Mega</v>
      </c>
      <c r="C2148" s="3">
        <v>2</v>
      </c>
      <c r="D2148">
        <f>IF(C2147&lt;draft_picks[[#This Row],[position]],1,IF(C2147&gt;draft_picks[[#This Row],[position]],D2147+1,IF(C2147=draft_picks[[#This Row],[position]],D2147+1)))</f>
        <v>14</v>
      </c>
      <c r="E2148" t="s">
        <v>5420</v>
      </c>
      <c r="F2148" t="str">
        <f>IF(ISBLANK(draft_picks[[#This Row],[movie_id]]),"",_xlfn.XLOOKUP(draft_picks[[#This Row],[movie_id]],drafts.movies[id],drafts.movies[movie_title]))</f>
        <v>Carrie</v>
      </c>
      <c r="G2148" s="3" t="s">
        <v>1155</v>
      </c>
      <c r="H2148" t="str">
        <f>IF(ISBLANK(draft_picks[[#This Row],[drafter_id]]),"",_xlfn.XLOOKUP(draft_picks[[#This Row],[drafter_id]],drafters[id],drafters[name]))</f>
        <v>Renée Bever</v>
      </c>
      <c r="J2148" t="str">
        <f>IF(ISBLANK(draft_picks[[#This Row],[drafter_team_id]]),"",_xlfn.XLOOKUP(draft_picks[[#This Row],[drafter_team_id]],drafter_teams[id],drafter_teams[name]))</f>
        <v/>
      </c>
      <c r="K2148" s="3" t="s">
        <v>15497</v>
      </c>
      <c r="L2148" t="s">
        <v>15497</v>
      </c>
      <c r="M2148" t="str">
        <f>IF(OR(ISBLANK(draft_picks[[#This Row],[veto_drafter_id]]),draft_picks[[#This Row],[veto_drafter_id]]=""),"",_xlfn.XLOOKUP(draft_picks[[#This Row],[veto_drafter_id]],drafters[id],drafters[name]))</f>
        <v/>
      </c>
      <c r="N2148" t="s">
        <v>15497</v>
      </c>
      <c r="O2148" t="str">
        <f>IF(OR(ISBLANK(draft_picks[[#This Row],[veto_drafter_team_id]]),draft_picks[[#This Row],[veto_drafter_team_id]]=""),"",_xlfn.XLOOKUP(draft_picks[[#This Row],[veto_drafter_team_id]],drafter_teams[id],drafter_teams[name]))</f>
        <v/>
      </c>
      <c r="Q2148" t="s">
        <v>15497</v>
      </c>
      <c r="R2148" t="str">
        <f>IF(OR(ISBLANK(draft_picks[[#This Row],[veto_override_drafter_id]]),draft_picks[[#This Row],[veto_override_drafter_id]]=""),"",_xlfn.XLOOKUP(draft_picks[[#This Row],[veto_override_drafter_id]],drafters[id],drafters[name]))</f>
        <v/>
      </c>
      <c r="S2148" t="s">
        <v>15497</v>
      </c>
      <c r="T2148" t="str">
        <f>IF(OR(ISBLANK(draft_picks[[#This Row],[veto_override_team_id]]),draft_picks[[#This Row],[veto_override_team_id]]=""),"",_xlfn.XLOOKUP(draft_picks[[#This Row],[veto_override_team_id]],drafter_teams[id],drafter_teams[name]))</f>
        <v/>
      </c>
    </row>
    <row r="2149" spans="1:20" x14ac:dyDescent="0.25">
      <c r="A2149" t="s">
        <v>765</v>
      </c>
      <c r="B2149" t="str">
        <f>_xlfn.XLOOKUP(draft_picks[[#This Row],[draft_id]],drafts[id],drafts[title])</f>
        <v>High School Horror mini-Mega</v>
      </c>
      <c r="C2149" s="3">
        <v>1</v>
      </c>
      <c r="D2149">
        <f>IF(C2148&lt;draft_picks[[#This Row],[position]],1,IF(C2148&gt;draft_picks[[#This Row],[position]],D2148+1,IF(C2148=draft_picks[[#This Row],[position]],D2148+1)))</f>
        <v>15</v>
      </c>
      <c r="E2149" t="s">
        <v>3720</v>
      </c>
      <c r="F2149" t="str">
        <f>IF(ISBLANK(draft_picks[[#This Row],[movie_id]]),"",_xlfn.XLOOKUP(draft_picks[[#This Row],[movie_id]],drafts.movies[id],drafts.movies[movie_title]))</f>
        <v>Halloween</v>
      </c>
      <c r="G2149" s="3" t="s">
        <v>1081</v>
      </c>
      <c r="H2149" t="str">
        <f>IF(ISBLANK(draft_picks[[#This Row],[drafter_id]]),"",_xlfn.XLOOKUP(draft_picks[[#This Row],[drafter_id]],drafters[id],drafters[name]))</f>
        <v>April Wolfe</v>
      </c>
      <c r="J2149" t="str">
        <f>IF(ISBLANK(draft_picks[[#This Row],[drafter_team_id]]),"",_xlfn.XLOOKUP(draft_picks[[#This Row],[drafter_team_id]],drafter_teams[id],drafter_teams[name]))</f>
        <v/>
      </c>
      <c r="K2149" s="3" t="s">
        <v>15497</v>
      </c>
      <c r="L2149" t="s">
        <v>15497</v>
      </c>
      <c r="M2149" t="str">
        <f>IF(OR(ISBLANK(draft_picks[[#This Row],[veto_drafter_id]]),draft_picks[[#This Row],[veto_drafter_id]]=""),"",_xlfn.XLOOKUP(draft_picks[[#This Row],[veto_drafter_id]],drafters[id],drafters[name]))</f>
        <v/>
      </c>
      <c r="N2149" t="s">
        <v>15497</v>
      </c>
      <c r="O2149" t="str">
        <f>IF(OR(ISBLANK(draft_picks[[#This Row],[veto_drafter_team_id]]),draft_picks[[#This Row],[veto_drafter_team_id]]=""),"",_xlfn.XLOOKUP(draft_picks[[#This Row],[veto_drafter_team_id]],drafter_teams[id],drafter_teams[name]))</f>
        <v/>
      </c>
      <c r="Q2149" t="s">
        <v>15497</v>
      </c>
      <c r="R2149" t="str">
        <f>IF(OR(ISBLANK(draft_picks[[#This Row],[veto_override_drafter_id]]),draft_picks[[#This Row],[veto_override_drafter_id]]=""),"",_xlfn.XLOOKUP(draft_picks[[#This Row],[veto_override_drafter_id]],drafters[id],drafters[name]))</f>
        <v/>
      </c>
      <c r="S2149" t="s">
        <v>15497</v>
      </c>
      <c r="T2149" t="str">
        <f>IF(OR(ISBLANK(draft_picks[[#This Row],[veto_override_team_id]]),draft_picks[[#This Row],[veto_override_team_id]]=""),"",_xlfn.XLOOKUP(draft_picks[[#This Row],[veto_override_team_id]],drafter_teams[id],drafter_teams[name]))</f>
        <v/>
      </c>
    </row>
    <row r="2150" spans="1:20" x14ac:dyDescent="0.25">
      <c r="A2150" t="s">
        <v>409</v>
      </c>
      <c r="B2150" t="str">
        <f>_xlfn.XLOOKUP(draft_picks[[#This Row],[draft_id]],drafts[id],drafts[title])</f>
        <v>Akira Kurosawa</v>
      </c>
      <c r="C2150" s="3">
        <v>7</v>
      </c>
      <c r="D2150">
        <f>IF(C2149&lt;draft_picks[[#This Row],[position]],1,IF(C2149&gt;draft_picks[[#This Row],[position]],D2149+1,IF(C2149=draft_picks[[#This Row],[position]],D2149+1)))</f>
        <v>1</v>
      </c>
      <c r="E2150" t="s">
        <v>4536</v>
      </c>
      <c r="F2150" t="str">
        <f>IF(ISBLANK(draft_picks[[#This Row],[movie_id]]),"",_xlfn.XLOOKUP(draft_picks[[#This Row],[movie_id]],drafts.movies[id],drafts.movies[movie_title]))</f>
        <v>Dodes'ka-den</v>
      </c>
      <c r="G2150" s="3" t="s">
        <v>1177</v>
      </c>
      <c r="H2150" t="str">
        <f>IF(ISBLANK(draft_picks[[#This Row],[drafter_id]]),"",_xlfn.XLOOKUP(draft_picks[[#This Row],[drafter_id]],drafters[id],drafters[name]))</f>
        <v>Darren Franich</v>
      </c>
      <c r="J2150" t="str">
        <f>IF(ISBLANK(draft_picks[[#This Row],[drafter_team_id]]),"",_xlfn.XLOOKUP(draft_picks[[#This Row],[drafter_team_id]],drafter_teams[id],drafter_teams[name]))</f>
        <v/>
      </c>
      <c r="K2150" s="3" t="s">
        <v>15497</v>
      </c>
      <c r="L2150" t="s">
        <v>15497</v>
      </c>
      <c r="M2150" t="str">
        <f>IF(OR(ISBLANK(draft_picks[[#This Row],[veto_drafter_id]]),draft_picks[[#This Row],[veto_drafter_id]]=""),"",_xlfn.XLOOKUP(draft_picks[[#This Row],[veto_drafter_id]],drafters[id],drafters[name]))</f>
        <v/>
      </c>
      <c r="N2150" t="s">
        <v>15497</v>
      </c>
      <c r="O2150" t="str">
        <f>IF(OR(ISBLANK(draft_picks[[#This Row],[veto_drafter_team_id]]),draft_picks[[#This Row],[veto_drafter_team_id]]=""),"",_xlfn.XLOOKUP(draft_picks[[#This Row],[veto_drafter_team_id]],drafter_teams[id],drafter_teams[name]))</f>
        <v/>
      </c>
      <c r="Q2150" t="s">
        <v>15497</v>
      </c>
      <c r="R2150" t="str">
        <f>IF(OR(ISBLANK(draft_picks[[#This Row],[veto_override_drafter_id]]),draft_picks[[#This Row],[veto_override_drafter_id]]=""),"",_xlfn.XLOOKUP(draft_picks[[#This Row],[veto_override_drafter_id]],drafters[id],drafters[name]))</f>
        <v/>
      </c>
      <c r="S2150" t="s">
        <v>15497</v>
      </c>
      <c r="T2150" t="str">
        <f>IF(OR(ISBLANK(draft_picks[[#This Row],[veto_override_team_id]]),draft_picks[[#This Row],[veto_override_team_id]]=""),"",_xlfn.XLOOKUP(draft_picks[[#This Row],[veto_override_team_id]],drafter_teams[id],drafter_teams[name]))</f>
        <v/>
      </c>
    </row>
    <row r="2151" spans="1:20" x14ac:dyDescent="0.25">
      <c r="A2151" t="s">
        <v>409</v>
      </c>
      <c r="B2151" t="str">
        <f>_xlfn.XLOOKUP(draft_picks[[#This Row],[draft_id]],drafts[id],drafts[title])</f>
        <v>Akira Kurosawa</v>
      </c>
      <c r="C2151" s="3">
        <v>6</v>
      </c>
      <c r="D2151">
        <f>IF(C2150&lt;draft_picks[[#This Row],[position]],1,IF(C2150&gt;draft_picks[[#This Row],[position]],D2150+1,IF(C2150=draft_picks[[#This Row],[position]],D2150+1)))</f>
        <v>2</v>
      </c>
      <c r="E2151" t="s">
        <v>2099</v>
      </c>
      <c r="F2151" t="str">
        <f>IF(ISBLANK(draft_picks[[#This Row],[movie_id]]),"",_xlfn.XLOOKUP(draft_picks[[#This Row],[movie_id]],drafts.movies[id],drafts.movies[movie_title]))</f>
        <v>I Live in Fear</v>
      </c>
      <c r="G2151" s="3" t="s">
        <v>1177</v>
      </c>
      <c r="H2151" t="str">
        <f>IF(ISBLANK(draft_picks[[#This Row],[drafter_id]]),"",_xlfn.XLOOKUP(draft_picks[[#This Row],[drafter_id]],drafters[id],drafters[name]))</f>
        <v>Darren Franich</v>
      </c>
      <c r="J2151" t="str">
        <f>IF(ISBLANK(draft_picks[[#This Row],[drafter_team_id]]),"",_xlfn.XLOOKUP(draft_picks[[#This Row],[drafter_team_id]],drafter_teams[id],drafter_teams[name]))</f>
        <v/>
      </c>
      <c r="K2151" s="3" t="s">
        <v>15497</v>
      </c>
      <c r="L2151" t="s">
        <v>15497</v>
      </c>
      <c r="M2151" t="str">
        <f>IF(OR(ISBLANK(draft_picks[[#This Row],[veto_drafter_id]]),draft_picks[[#This Row],[veto_drafter_id]]=""),"",_xlfn.XLOOKUP(draft_picks[[#This Row],[veto_drafter_id]],drafters[id],drafters[name]))</f>
        <v/>
      </c>
      <c r="N2151" t="s">
        <v>15497</v>
      </c>
      <c r="O2151" t="str">
        <f>IF(OR(ISBLANK(draft_picks[[#This Row],[veto_drafter_team_id]]),draft_picks[[#This Row],[veto_drafter_team_id]]=""),"",_xlfn.XLOOKUP(draft_picks[[#This Row],[veto_drafter_team_id]],drafter_teams[id],drafter_teams[name]))</f>
        <v/>
      </c>
      <c r="Q2151" t="s">
        <v>15497</v>
      </c>
      <c r="R2151" t="str">
        <f>IF(OR(ISBLANK(draft_picks[[#This Row],[veto_override_drafter_id]]),draft_picks[[#This Row],[veto_override_drafter_id]]=""),"",_xlfn.XLOOKUP(draft_picks[[#This Row],[veto_override_drafter_id]],drafters[id],drafters[name]))</f>
        <v/>
      </c>
      <c r="S2151" t="s">
        <v>15497</v>
      </c>
      <c r="T2151" t="str">
        <f>IF(OR(ISBLANK(draft_picks[[#This Row],[veto_override_team_id]]),draft_picks[[#This Row],[veto_override_team_id]]=""),"",_xlfn.XLOOKUP(draft_picks[[#This Row],[veto_override_team_id]],drafter_teams[id],drafter_teams[name]))</f>
        <v/>
      </c>
    </row>
    <row r="2152" spans="1:20" x14ac:dyDescent="0.25">
      <c r="A2152" t="s">
        <v>409</v>
      </c>
      <c r="B2152" t="str">
        <f>_xlfn.XLOOKUP(draft_picks[[#This Row],[draft_id]],drafts[id],drafts[title])</f>
        <v>Akira Kurosawa</v>
      </c>
      <c r="C2152" s="3">
        <v>5</v>
      </c>
      <c r="D2152">
        <f>IF(C2151&lt;draft_picks[[#This Row],[position]],1,IF(C2151&gt;draft_picks[[#This Row],[position]],D2151+1,IF(C2151=draft_picks[[#This Row],[position]],D2151+1)))</f>
        <v>3</v>
      </c>
      <c r="E2152" t="s">
        <v>4803</v>
      </c>
      <c r="F2152" t="str">
        <f>IF(ISBLANK(draft_picks[[#This Row],[movie_id]]),"",_xlfn.XLOOKUP(draft_picks[[#This Row],[movie_id]],drafts.movies[id],drafts.movies[movie_title]))</f>
        <v>The Hidden Fortress</v>
      </c>
      <c r="G2152" s="3" t="s">
        <v>779</v>
      </c>
      <c r="H2152" t="str">
        <f>IF(ISBLANK(draft_picks[[#This Row],[drafter_id]]),"",_xlfn.XLOOKUP(draft_picks[[#This Row],[drafter_id]],drafters[id],drafters[name]))</f>
        <v>Darrin Navarro</v>
      </c>
      <c r="J2152" t="str">
        <f>IF(ISBLANK(draft_picks[[#This Row],[drafter_team_id]]),"",_xlfn.XLOOKUP(draft_picks[[#This Row],[drafter_team_id]],drafter_teams[id],drafter_teams[name]))</f>
        <v/>
      </c>
      <c r="K2152" s="3" t="s">
        <v>15484</v>
      </c>
      <c r="L2152" t="s">
        <v>1177</v>
      </c>
      <c r="M2152" t="str">
        <f>IF(OR(ISBLANK(draft_picks[[#This Row],[veto_drafter_id]]),draft_picks[[#This Row],[veto_drafter_id]]=""),"",_xlfn.XLOOKUP(draft_picks[[#This Row],[veto_drafter_id]],drafters[id],drafters[name]))</f>
        <v>Darren Franich</v>
      </c>
      <c r="N2152" t="s">
        <v>15497</v>
      </c>
      <c r="O2152" t="str">
        <f>IF(OR(ISBLANK(draft_picks[[#This Row],[veto_drafter_team_id]]),draft_picks[[#This Row],[veto_drafter_team_id]]=""),"",_xlfn.XLOOKUP(draft_picks[[#This Row],[veto_drafter_team_id]],drafter_teams[id],drafter_teams[name]))</f>
        <v/>
      </c>
      <c r="Q2152" t="s">
        <v>15497</v>
      </c>
      <c r="R2152" t="str">
        <f>IF(OR(ISBLANK(draft_picks[[#This Row],[veto_override_drafter_id]]),draft_picks[[#This Row],[veto_override_drafter_id]]=""),"",_xlfn.XLOOKUP(draft_picks[[#This Row],[veto_override_drafter_id]],drafters[id],drafters[name]))</f>
        <v/>
      </c>
      <c r="S2152" t="s">
        <v>15497</v>
      </c>
      <c r="T2152" t="str">
        <f>IF(OR(ISBLANK(draft_picks[[#This Row],[veto_override_team_id]]),draft_picks[[#This Row],[veto_override_team_id]]=""),"",_xlfn.XLOOKUP(draft_picks[[#This Row],[veto_override_team_id]],drafter_teams[id],drafter_teams[name]))</f>
        <v/>
      </c>
    </row>
    <row r="2153" spans="1:20" x14ac:dyDescent="0.25">
      <c r="A2153" t="s">
        <v>409</v>
      </c>
      <c r="B2153" t="str">
        <f>_xlfn.XLOOKUP(draft_picks[[#This Row],[draft_id]],drafts[id],drafts[title])</f>
        <v>Akira Kurosawa</v>
      </c>
      <c r="C2153" s="3">
        <v>5</v>
      </c>
      <c r="D2153">
        <f>IF(C2152&lt;draft_picks[[#This Row],[position]],1,IF(C2152&gt;draft_picks[[#This Row],[position]],D2152+1,IF(C2152=draft_picks[[#This Row],[position]],D2152+1)))</f>
        <v>4</v>
      </c>
      <c r="E2153" t="s">
        <v>4932</v>
      </c>
      <c r="F2153" t="str">
        <f>IF(ISBLANK(draft_picks[[#This Row],[movie_id]]),"",_xlfn.XLOOKUP(draft_picks[[#This Row],[movie_id]],drafts.movies[id],drafts.movies[movie_title]))</f>
        <v>Stray Dog</v>
      </c>
      <c r="G2153" s="3" t="s">
        <v>779</v>
      </c>
      <c r="H2153" t="str">
        <f>IF(ISBLANK(draft_picks[[#This Row],[drafter_id]]),"",_xlfn.XLOOKUP(draft_picks[[#This Row],[drafter_id]],drafters[id],drafters[name]))</f>
        <v>Darrin Navarro</v>
      </c>
      <c r="J2153" t="str">
        <f>IF(ISBLANK(draft_picks[[#This Row],[drafter_team_id]]),"",_xlfn.XLOOKUP(draft_picks[[#This Row],[drafter_team_id]],drafter_teams[id],drafter_teams[name]))</f>
        <v/>
      </c>
      <c r="K2153" s="3" t="s">
        <v>15497</v>
      </c>
      <c r="L2153" t="s">
        <v>15497</v>
      </c>
      <c r="M2153" t="str">
        <f>IF(OR(ISBLANK(draft_picks[[#This Row],[veto_drafter_id]]),draft_picks[[#This Row],[veto_drafter_id]]=""),"",_xlfn.XLOOKUP(draft_picks[[#This Row],[veto_drafter_id]],drafters[id],drafters[name]))</f>
        <v/>
      </c>
      <c r="N2153" t="s">
        <v>15497</v>
      </c>
      <c r="O2153" t="str">
        <f>IF(OR(ISBLANK(draft_picks[[#This Row],[veto_drafter_team_id]]),draft_picks[[#This Row],[veto_drafter_team_id]]=""),"",_xlfn.XLOOKUP(draft_picks[[#This Row],[veto_drafter_team_id]],drafter_teams[id],drafter_teams[name]))</f>
        <v/>
      </c>
      <c r="Q2153" t="s">
        <v>15497</v>
      </c>
      <c r="R2153" t="str">
        <f>IF(OR(ISBLANK(draft_picks[[#This Row],[veto_override_drafter_id]]),draft_picks[[#This Row],[veto_override_drafter_id]]=""),"",_xlfn.XLOOKUP(draft_picks[[#This Row],[veto_override_drafter_id]],drafters[id],drafters[name]))</f>
        <v/>
      </c>
      <c r="S2153" t="s">
        <v>15497</v>
      </c>
      <c r="T2153" t="str">
        <f>IF(OR(ISBLANK(draft_picks[[#This Row],[veto_override_team_id]]),draft_picks[[#This Row],[veto_override_team_id]]=""),"",_xlfn.XLOOKUP(draft_picks[[#This Row],[veto_override_team_id]],drafter_teams[id],drafter_teams[name]))</f>
        <v/>
      </c>
    </row>
    <row r="2154" spans="1:20" x14ac:dyDescent="0.25">
      <c r="A2154" t="s">
        <v>409</v>
      </c>
      <c r="B2154" t="str">
        <f>_xlfn.XLOOKUP(draft_picks[[#This Row],[draft_id]],drafts[id],drafts[title])</f>
        <v>Akira Kurosawa</v>
      </c>
      <c r="C2154" s="3">
        <v>4</v>
      </c>
      <c r="D2154">
        <f>IF(C2153&lt;draft_picks[[#This Row],[position]],1,IF(C2153&gt;draft_picks[[#This Row],[position]],D2153+1,IF(C2153=draft_picks[[#This Row],[position]],D2153+1)))</f>
        <v>5</v>
      </c>
      <c r="E2154" t="s">
        <v>2898</v>
      </c>
      <c r="F2154" t="str">
        <f>IF(ISBLANK(draft_picks[[#This Row],[movie_id]]),"",_xlfn.XLOOKUP(draft_picks[[#This Row],[movie_id]],drafts.movies[id],drafts.movies[movie_title]))</f>
        <v>Yojimbo</v>
      </c>
      <c r="G2154" s="3" t="s">
        <v>1177</v>
      </c>
      <c r="H2154" t="str">
        <f>IF(ISBLANK(draft_picks[[#This Row],[drafter_id]]),"",_xlfn.XLOOKUP(draft_picks[[#This Row],[drafter_id]],drafters[id],drafters[name]))</f>
        <v>Darren Franich</v>
      </c>
      <c r="J2154" t="str">
        <f>IF(ISBLANK(draft_picks[[#This Row],[drafter_team_id]]),"",_xlfn.XLOOKUP(draft_picks[[#This Row],[drafter_team_id]],drafter_teams[id],drafter_teams[name]))</f>
        <v/>
      </c>
      <c r="K2154" s="3" t="s">
        <v>15497</v>
      </c>
      <c r="L2154" t="s">
        <v>15497</v>
      </c>
      <c r="M2154" t="str">
        <f>IF(OR(ISBLANK(draft_picks[[#This Row],[veto_drafter_id]]),draft_picks[[#This Row],[veto_drafter_id]]=""),"",_xlfn.XLOOKUP(draft_picks[[#This Row],[veto_drafter_id]],drafters[id],drafters[name]))</f>
        <v/>
      </c>
      <c r="N2154" t="s">
        <v>15497</v>
      </c>
      <c r="O2154" t="str">
        <f>IF(OR(ISBLANK(draft_picks[[#This Row],[veto_drafter_team_id]]),draft_picks[[#This Row],[veto_drafter_team_id]]=""),"",_xlfn.XLOOKUP(draft_picks[[#This Row],[veto_drafter_team_id]],drafter_teams[id],drafter_teams[name]))</f>
        <v/>
      </c>
      <c r="Q2154" t="s">
        <v>15497</v>
      </c>
      <c r="R2154" t="str">
        <f>IF(OR(ISBLANK(draft_picks[[#This Row],[veto_override_drafter_id]]),draft_picks[[#This Row],[veto_override_drafter_id]]=""),"",_xlfn.XLOOKUP(draft_picks[[#This Row],[veto_override_drafter_id]],drafters[id],drafters[name]))</f>
        <v/>
      </c>
      <c r="S2154" t="s">
        <v>15497</v>
      </c>
      <c r="T2154" t="str">
        <f>IF(OR(ISBLANK(draft_picks[[#This Row],[veto_override_team_id]]),draft_picks[[#This Row],[veto_override_team_id]]=""),"",_xlfn.XLOOKUP(draft_picks[[#This Row],[veto_override_team_id]],drafter_teams[id],drafter_teams[name]))</f>
        <v/>
      </c>
    </row>
    <row r="2155" spans="1:20" x14ac:dyDescent="0.25">
      <c r="A2155" t="s">
        <v>409</v>
      </c>
      <c r="B2155" t="str">
        <f>_xlfn.XLOOKUP(draft_picks[[#This Row],[draft_id]],drafts[id],drafts[title])</f>
        <v>Akira Kurosawa</v>
      </c>
      <c r="C2155" s="3">
        <v>3</v>
      </c>
      <c r="D2155">
        <f>IF(C2154&lt;draft_picks[[#This Row],[position]],1,IF(C2154&gt;draft_picks[[#This Row],[position]],D2154+1,IF(C2154=draft_picks[[#This Row],[position]],D2154+1)))</f>
        <v>6</v>
      </c>
      <c r="E2155" t="s">
        <v>1658</v>
      </c>
      <c r="F2155" t="str">
        <f>IF(ISBLANK(draft_picks[[#This Row],[movie_id]]),"",_xlfn.XLOOKUP(draft_picks[[#This Row],[movie_id]],drafts.movies[id],drafts.movies[movie_title]))</f>
        <v>One Wonderful Sunday</v>
      </c>
      <c r="G2155" s="3" t="s">
        <v>779</v>
      </c>
      <c r="H2155" t="str">
        <f>IF(ISBLANK(draft_picks[[#This Row],[drafter_id]]),"",_xlfn.XLOOKUP(draft_picks[[#This Row],[drafter_id]],drafters[id],drafters[name]))</f>
        <v>Darrin Navarro</v>
      </c>
      <c r="J2155" t="str">
        <f>IF(ISBLANK(draft_picks[[#This Row],[drafter_team_id]]),"",_xlfn.XLOOKUP(draft_picks[[#This Row],[drafter_team_id]],drafter_teams[id],drafter_teams[name]))</f>
        <v/>
      </c>
      <c r="K2155" s="3" t="s">
        <v>15497</v>
      </c>
      <c r="L2155" t="s">
        <v>15497</v>
      </c>
      <c r="M2155" t="str">
        <f>IF(OR(ISBLANK(draft_picks[[#This Row],[veto_drafter_id]]),draft_picks[[#This Row],[veto_drafter_id]]=""),"",_xlfn.XLOOKUP(draft_picks[[#This Row],[veto_drafter_id]],drafters[id],drafters[name]))</f>
        <v/>
      </c>
      <c r="N2155" t="s">
        <v>15497</v>
      </c>
      <c r="O2155" t="str">
        <f>IF(OR(ISBLANK(draft_picks[[#This Row],[veto_drafter_team_id]]),draft_picks[[#This Row],[veto_drafter_team_id]]=""),"",_xlfn.XLOOKUP(draft_picks[[#This Row],[veto_drafter_team_id]],drafter_teams[id],drafter_teams[name]))</f>
        <v/>
      </c>
      <c r="Q2155" t="s">
        <v>15497</v>
      </c>
      <c r="R2155" t="str">
        <f>IF(OR(ISBLANK(draft_picks[[#This Row],[veto_override_drafter_id]]),draft_picks[[#This Row],[veto_override_drafter_id]]=""),"",_xlfn.XLOOKUP(draft_picks[[#This Row],[veto_override_drafter_id]],drafters[id],drafters[name]))</f>
        <v/>
      </c>
      <c r="S2155" t="s">
        <v>15497</v>
      </c>
      <c r="T2155" t="str">
        <f>IF(OR(ISBLANK(draft_picks[[#This Row],[veto_override_team_id]]),draft_picks[[#This Row],[veto_override_team_id]]=""),"",_xlfn.XLOOKUP(draft_picks[[#This Row],[veto_override_team_id]],drafter_teams[id],drafter_teams[name]))</f>
        <v/>
      </c>
    </row>
    <row r="2156" spans="1:20" x14ac:dyDescent="0.25">
      <c r="A2156" t="s">
        <v>409</v>
      </c>
      <c r="B2156" t="str">
        <f>_xlfn.XLOOKUP(draft_picks[[#This Row],[draft_id]],drafts[id],drafts[title])</f>
        <v>Akira Kurosawa</v>
      </c>
      <c r="C2156" s="3">
        <v>2</v>
      </c>
      <c r="D2156">
        <f>IF(C2155&lt;draft_picks[[#This Row],[position]],1,IF(C2155&gt;draft_picks[[#This Row],[position]],D2155+1,IF(C2155=draft_picks[[#This Row],[position]],D2155+1)))</f>
        <v>7</v>
      </c>
      <c r="E2156" t="s">
        <v>3615</v>
      </c>
      <c r="F2156" t="str">
        <f>IF(ISBLANK(draft_picks[[#This Row],[movie_id]]),"",_xlfn.XLOOKUP(draft_picks[[#This Row],[movie_id]],drafts.movies[id],drafts.movies[movie_title]))</f>
        <v>High and Low</v>
      </c>
      <c r="G2156" s="3" t="s">
        <v>1177</v>
      </c>
      <c r="H2156" t="str">
        <f>IF(ISBLANK(draft_picks[[#This Row],[drafter_id]]),"",_xlfn.XLOOKUP(draft_picks[[#This Row],[drafter_id]],drafters[id],drafters[name]))</f>
        <v>Darren Franich</v>
      </c>
      <c r="J2156" t="str">
        <f>IF(ISBLANK(draft_picks[[#This Row],[drafter_team_id]]),"",_xlfn.XLOOKUP(draft_picks[[#This Row],[drafter_team_id]],drafter_teams[id],drafter_teams[name]))</f>
        <v/>
      </c>
      <c r="K2156" s="3" t="s">
        <v>15484</v>
      </c>
      <c r="L2156" t="s">
        <v>779</v>
      </c>
      <c r="M2156" t="str">
        <f>IF(OR(ISBLANK(draft_picks[[#This Row],[veto_drafter_id]]),draft_picks[[#This Row],[veto_drafter_id]]=""),"",_xlfn.XLOOKUP(draft_picks[[#This Row],[veto_drafter_id]],drafters[id],drafters[name]))</f>
        <v>Darrin Navarro</v>
      </c>
      <c r="N2156" t="s">
        <v>15497</v>
      </c>
      <c r="O2156" t="str">
        <f>IF(OR(ISBLANK(draft_picks[[#This Row],[veto_drafter_team_id]]),draft_picks[[#This Row],[veto_drafter_team_id]]=""),"",_xlfn.XLOOKUP(draft_picks[[#This Row],[veto_drafter_team_id]],drafter_teams[id],drafter_teams[name]))</f>
        <v/>
      </c>
      <c r="Q2156" t="s">
        <v>15497</v>
      </c>
      <c r="R2156" t="str">
        <f>IF(OR(ISBLANK(draft_picks[[#This Row],[veto_override_drafter_id]]),draft_picks[[#This Row],[veto_override_drafter_id]]=""),"",_xlfn.XLOOKUP(draft_picks[[#This Row],[veto_override_drafter_id]],drafters[id],drafters[name]))</f>
        <v/>
      </c>
      <c r="S2156" t="s">
        <v>15497</v>
      </c>
      <c r="T2156" t="str">
        <f>IF(OR(ISBLANK(draft_picks[[#This Row],[veto_override_team_id]]),draft_picks[[#This Row],[veto_override_team_id]]=""),"",_xlfn.XLOOKUP(draft_picks[[#This Row],[veto_override_team_id]],drafter_teams[id],drafter_teams[name]))</f>
        <v/>
      </c>
    </row>
    <row r="2157" spans="1:20" x14ac:dyDescent="0.25">
      <c r="A2157" t="s">
        <v>409</v>
      </c>
      <c r="B2157" t="str">
        <f>_xlfn.XLOOKUP(draft_picks[[#This Row],[draft_id]],drafts[id],drafts[title])</f>
        <v>Akira Kurosawa</v>
      </c>
      <c r="C2157" s="3">
        <v>2</v>
      </c>
      <c r="D2157">
        <f>IF(C2156&lt;draft_picks[[#This Row],[position]],1,IF(C2156&gt;draft_picks[[#This Row],[position]],D2156+1,IF(C2156=draft_picks[[#This Row],[position]],D2156+1)))</f>
        <v>8</v>
      </c>
      <c r="E2157" t="s">
        <v>4187</v>
      </c>
      <c r="F2157" t="str">
        <f>IF(ISBLANK(draft_picks[[#This Row],[movie_id]]),"",_xlfn.XLOOKUP(draft_picks[[#This Row],[movie_id]],drafts.movies[id],drafts.movies[movie_title]))</f>
        <v>Seven Samurai</v>
      </c>
      <c r="G2157" s="3" t="s">
        <v>1177</v>
      </c>
      <c r="H2157" t="str">
        <f>IF(ISBLANK(draft_picks[[#This Row],[drafter_id]]),"",_xlfn.XLOOKUP(draft_picks[[#This Row],[drafter_id]],drafters[id],drafters[name]))</f>
        <v>Darren Franich</v>
      </c>
      <c r="J2157" t="str">
        <f>IF(ISBLANK(draft_picks[[#This Row],[drafter_team_id]]),"",_xlfn.XLOOKUP(draft_picks[[#This Row],[drafter_team_id]],drafter_teams[id],drafter_teams[name]))</f>
        <v/>
      </c>
      <c r="K2157" s="3" t="s">
        <v>15484</v>
      </c>
      <c r="L2157" t="s">
        <v>779</v>
      </c>
      <c r="M2157" t="str">
        <f>IF(OR(ISBLANK(draft_picks[[#This Row],[veto_drafter_id]]),draft_picks[[#This Row],[veto_drafter_id]]=""),"",_xlfn.XLOOKUP(draft_picks[[#This Row],[veto_drafter_id]],drafters[id],drafters[name]))</f>
        <v>Darrin Navarro</v>
      </c>
      <c r="N2157" t="s">
        <v>15497</v>
      </c>
      <c r="O2157" t="str">
        <f>IF(OR(ISBLANK(draft_picks[[#This Row],[veto_drafter_team_id]]),draft_picks[[#This Row],[veto_drafter_team_id]]=""),"",_xlfn.XLOOKUP(draft_picks[[#This Row],[veto_drafter_team_id]],drafter_teams[id],drafter_teams[name]))</f>
        <v/>
      </c>
      <c r="Q2157" t="s">
        <v>15497</v>
      </c>
      <c r="R2157" t="str">
        <f>IF(OR(ISBLANK(draft_picks[[#This Row],[veto_override_drafter_id]]),draft_picks[[#This Row],[veto_override_drafter_id]]=""),"",_xlfn.XLOOKUP(draft_picks[[#This Row],[veto_override_drafter_id]],drafters[id],drafters[name]))</f>
        <v/>
      </c>
      <c r="S2157" t="s">
        <v>15497</v>
      </c>
      <c r="T2157" t="str">
        <f>IF(OR(ISBLANK(draft_picks[[#This Row],[veto_override_team_id]]),draft_picks[[#This Row],[veto_override_team_id]]=""),"",_xlfn.XLOOKUP(draft_picks[[#This Row],[veto_override_team_id]],drafter_teams[id],drafter_teams[name]))</f>
        <v/>
      </c>
    </row>
    <row r="2158" spans="1:20" x14ac:dyDescent="0.25">
      <c r="A2158" t="s">
        <v>409</v>
      </c>
      <c r="B2158" t="str">
        <f>_xlfn.XLOOKUP(draft_picks[[#This Row],[draft_id]],drafts[id],drafts[title])</f>
        <v>Akira Kurosawa</v>
      </c>
      <c r="C2158" s="3">
        <v>2</v>
      </c>
      <c r="D2158">
        <f>IF(C2157&lt;draft_picks[[#This Row],[position]],1,IF(C2157&gt;draft_picks[[#This Row],[position]],D2157+1,IF(C2157=draft_picks[[#This Row],[position]],D2157+1)))</f>
        <v>9</v>
      </c>
      <c r="E2158" t="s">
        <v>8349</v>
      </c>
      <c r="F2158" t="str">
        <f>IF(ISBLANK(draft_picks[[#This Row],[movie_id]]),"",_xlfn.XLOOKUP(draft_picks[[#This Row],[movie_id]],drafts.movies[id],drafts.movies[movie_title]))</f>
        <v>Ikiru</v>
      </c>
      <c r="G2158" s="3" t="s">
        <v>1177</v>
      </c>
      <c r="H2158" t="str">
        <f>IF(ISBLANK(draft_picks[[#This Row],[drafter_id]]),"",_xlfn.XLOOKUP(draft_picks[[#This Row],[drafter_id]],drafters[id],drafters[name]))</f>
        <v>Darren Franich</v>
      </c>
      <c r="J2158" t="str">
        <f>IF(ISBLANK(draft_picks[[#This Row],[drafter_team_id]]),"",_xlfn.XLOOKUP(draft_picks[[#This Row],[drafter_team_id]],drafter_teams[id],drafter_teams[name]))</f>
        <v/>
      </c>
      <c r="K2158" s="3" t="s">
        <v>15497</v>
      </c>
      <c r="L2158" t="s">
        <v>15497</v>
      </c>
      <c r="M2158" t="str">
        <f>IF(OR(ISBLANK(draft_picks[[#This Row],[veto_drafter_id]]),draft_picks[[#This Row],[veto_drafter_id]]=""),"",_xlfn.XLOOKUP(draft_picks[[#This Row],[veto_drafter_id]],drafters[id],drafters[name]))</f>
        <v/>
      </c>
      <c r="N2158" t="s">
        <v>15497</v>
      </c>
      <c r="O2158" t="str">
        <f>IF(OR(ISBLANK(draft_picks[[#This Row],[veto_drafter_team_id]]),draft_picks[[#This Row],[veto_drafter_team_id]]=""),"",_xlfn.XLOOKUP(draft_picks[[#This Row],[veto_drafter_team_id]],drafter_teams[id],drafter_teams[name]))</f>
        <v/>
      </c>
      <c r="Q2158" t="s">
        <v>15497</v>
      </c>
      <c r="R2158" t="str">
        <f>IF(OR(ISBLANK(draft_picks[[#This Row],[veto_override_drafter_id]]),draft_picks[[#This Row],[veto_override_drafter_id]]=""),"",_xlfn.XLOOKUP(draft_picks[[#This Row],[veto_override_drafter_id]],drafters[id],drafters[name]))</f>
        <v/>
      </c>
      <c r="S2158" t="s">
        <v>15497</v>
      </c>
      <c r="T2158" t="str">
        <f>IF(OR(ISBLANK(draft_picks[[#This Row],[veto_override_team_id]]),draft_picks[[#This Row],[veto_override_team_id]]=""),"",_xlfn.XLOOKUP(draft_picks[[#This Row],[veto_override_team_id]],drafter_teams[id],drafter_teams[name]))</f>
        <v/>
      </c>
    </row>
    <row r="2159" spans="1:20" x14ac:dyDescent="0.25">
      <c r="A2159" t="s">
        <v>409</v>
      </c>
      <c r="B2159" t="str">
        <f>_xlfn.XLOOKUP(draft_picks[[#This Row],[draft_id]],drafts[id],drafts[title])</f>
        <v>Akira Kurosawa</v>
      </c>
      <c r="C2159" s="3">
        <v>1</v>
      </c>
      <c r="D2159">
        <f>IF(C2158&lt;draft_picks[[#This Row],[position]],1,IF(C2158&gt;draft_picks[[#This Row],[position]],D2158+1,IF(C2158=draft_picks[[#This Row],[position]],D2158+1)))</f>
        <v>10</v>
      </c>
      <c r="E2159" t="s">
        <v>3615</v>
      </c>
      <c r="F2159" t="str">
        <f>IF(ISBLANK(draft_picks[[#This Row],[movie_id]]),"",_xlfn.XLOOKUP(draft_picks[[#This Row],[movie_id]],drafts.movies[id],drafts.movies[movie_title]))</f>
        <v>High and Low</v>
      </c>
      <c r="G2159" s="3" t="s">
        <v>779</v>
      </c>
      <c r="H2159" t="str">
        <f>IF(ISBLANK(draft_picks[[#This Row],[drafter_id]]),"",_xlfn.XLOOKUP(draft_picks[[#This Row],[drafter_id]],drafters[id],drafters[name]))</f>
        <v>Darrin Navarro</v>
      </c>
      <c r="J2159" t="str">
        <f>IF(ISBLANK(draft_picks[[#This Row],[drafter_team_id]]),"",_xlfn.XLOOKUP(draft_picks[[#This Row],[drafter_team_id]],drafter_teams[id],drafter_teams[name]))</f>
        <v/>
      </c>
      <c r="K2159" s="3" t="s">
        <v>15484</v>
      </c>
      <c r="L2159" t="s">
        <v>1177</v>
      </c>
      <c r="M2159" t="str">
        <f>IF(OR(ISBLANK(draft_picks[[#This Row],[veto_drafter_id]]),draft_picks[[#This Row],[veto_drafter_id]]=""),"",_xlfn.XLOOKUP(draft_picks[[#This Row],[veto_drafter_id]],drafters[id],drafters[name]))</f>
        <v>Darren Franich</v>
      </c>
      <c r="N2159" t="s">
        <v>15497</v>
      </c>
      <c r="O2159" t="str">
        <f>IF(OR(ISBLANK(draft_picks[[#This Row],[veto_drafter_team_id]]),draft_picks[[#This Row],[veto_drafter_team_id]]=""),"",_xlfn.XLOOKUP(draft_picks[[#This Row],[veto_drafter_team_id]],drafter_teams[id],drafter_teams[name]))</f>
        <v/>
      </c>
      <c r="Q2159" t="s">
        <v>15497</v>
      </c>
      <c r="R2159" t="str">
        <f>IF(OR(ISBLANK(draft_picks[[#This Row],[veto_override_drafter_id]]),draft_picks[[#This Row],[veto_override_drafter_id]]=""),"",_xlfn.XLOOKUP(draft_picks[[#This Row],[veto_override_drafter_id]],drafters[id],drafters[name]))</f>
        <v/>
      </c>
      <c r="S2159" t="s">
        <v>15497</v>
      </c>
      <c r="T2159" t="str">
        <f>IF(OR(ISBLANK(draft_picks[[#This Row],[veto_override_team_id]]),draft_picks[[#This Row],[veto_override_team_id]]=""),"",_xlfn.XLOOKUP(draft_picks[[#This Row],[veto_override_team_id]],drafter_teams[id],drafter_teams[name]))</f>
        <v/>
      </c>
    </row>
    <row r="2160" spans="1:20" x14ac:dyDescent="0.25">
      <c r="A2160" t="s">
        <v>409</v>
      </c>
      <c r="B2160" t="str">
        <f>_xlfn.XLOOKUP(draft_picks[[#This Row],[draft_id]],drafts[id],drafts[title])</f>
        <v>Akira Kurosawa</v>
      </c>
      <c r="C2160" s="3">
        <v>1</v>
      </c>
      <c r="D2160">
        <f>IF(C2159&lt;draft_picks[[#This Row],[position]],1,IF(C2159&gt;draft_picks[[#This Row],[position]],D2159+1,IF(C2159=draft_picks[[#This Row],[position]],D2159+1)))</f>
        <v>11</v>
      </c>
      <c r="E2160" t="s">
        <v>4599</v>
      </c>
      <c r="F2160" t="str">
        <f>IF(ISBLANK(draft_picks[[#This Row],[movie_id]]),"",_xlfn.XLOOKUP(draft_picks[[#This Row],[movie_id]],drafts.movies[id],drafts.movies[movie_title]))</f>
        <v>Ran</v>
      </c>
      <c r="G2160" s="3" t="s">
        <v>779</v>
      </c>
      <c r="H2160" t="str">
        <f>IF(ISBLANK(draft_picks[[#This Row],[drafter_id]]),"",_xlfn.XLOOKUP(draft_picks[[#This Row],[drafter_id]],drafters[id],drafters[name]))</f>
        <v>Darrin Navarro</v>
      </c>
      <c r="J2160" t="str">
        <f>IF(ISBLANK(draft_picks[[#This Row],[drafter_team_id]]),"",_xlfn.XLOOKUP(draft_picks[[#This Row],[drafter_team_id]],drafter_teams[id],drafter_teams[name]))</f>
        <v/>
      </c>
      <c r="K2160" s="3" t="s">
        <v>15497</v>
      </c>
      <c r="L2160" t="s">
        <v>15497</v>
      </c>
      <c r="M2160" t="str">
        <f>IF(OR(ISBLANK(draft_picks[[#This Row],[veto_drafter_id]]),draft_picks[[#This Row],[veto_drafter_id]]=""),"",_xlfn.XLOOKUP(draft_picks[[#This Row],[veto_drafter_id]],drafters[id],drafters[name]))</f>
        <v/>
      </c>
      <c r="N2160" t="s">
        <v>15497</v>
      </c>
      <c r="O2160" t="str">
        <f>IF(OR(ISBLANK(draft_picks[[#This Row],[veto_drafter_team_id]]),draft_picks[[#This Row],[veto_drafter_team_id]]=""),"",_xlfn.XLOOKUP(draft_picks[[#This Row],[veto_drafter_team_id]],drafter_teams[id],drafter_teams[name]))</f>
        <v/>
      </c>
      <c r="Q2160" t="s">
        <v>15497</v>
      </c>
      <c r="R2160" t="str">
        <f>IF(OR(ISBLANK(draft_picks[[#This Row],[veto_override_drafter_id]]),draft_picks[[#This Row],[veto_override_drafter_id]]=""),"",_xlfn.XLOOKUP(draft_picks[[#This Row],[veto_override_drafter_id]],drafters[id],drafters[name]))</f>
        <v/>
      </c>
      <c r="S2160" t="s">
        <v>15497</v>
      </c>
      <c r="T2160" t="str">
        <f>IF(OR(ISBLANK(draft_picks[[#This Row],[veto_override_team_id]]),draft_picks[[#This Row],[veto_override_team_id]]=""),"",_xlfn.XLOOKUP(draft_picks[[#This Row],[veto_override_team_id]],drafter_teams[id],drafter_teams[name]))</f>
        <v/>
      </c>
    </row>
    <row r="2161" spans="1:21" x14ac:dyDescent="0.25">
      <c r="A2161" t="s">
        <v>651</v>
      </c>
      <c r="B2161" t="str">
        <f>_xlfn.XLOOKUP(draft_picks[[#This Row],[draft_id]],drafts[id],drafts[title])</f>
        <v>Teacher Movies</v>
      </c>
      <c r="C2161" s="3">
        <v>7</v>
      </c>
      <c r="D2161">
        <f>IF(C2160&lt;draft_picks[[#This Row],[position]],1,IF(C2160&gt;draft_picks[[#This Row],[position]],D2160+1,IF(C2160=draft_picks[[#This Row],[position]],D2160+1)))</f>
        <v>1</v>
      </c>
      <c r="E2161" t="s">
        <v>5277</v>
      </c>
      <c r="F2161" t="str">
        <f>IF(ISBLANK(draft_picks[[#This Row],[movie_id]]),"",_xlfn.XLOOKUP(draft_picks[[#This Row],[movie_id]],drafts.movies[id],drafts.movies[movie_title]))</f>
        <v>October Sky</v>
      </c>
      <c r="G2161" s="3" t="s">
        <v>915</v>
      </c>
      <c r="H2161" t="str">
        <f>IF(ISBLANK(draft_picks[[#This Row],[drafter_id]]),"",_xlfn.XLOOKUP(draft_picks[[#This Row],[drafter_id]],drafters[id],drafters[name]))</f>
        <v>Billy Ray Brewton</v>
      </c>
      <c r="J2161" t="str">
        <f>IF(ISBLANK(draft_picks[[#This Row],[drafter_team_id]]),"",_xlfn.XLOOKUP(draft_picks[[#This Row],[drafter_team_id]],drafter_teams[id],drafter_teams[name]))</f>
        <v/>
      </c>
      <c r="K2161" s="3"/>
      <c r="L2161" t="s">
        <v>15497</v>
      </c>
      <c r="M2161" t="str">
        <f>IF(OR(ISBLANK(draft_picks[[#This Row],[veto_drafter_id]]),draft_picks[[#This Row],[veto_drafter_id]]=""),"",_xlfn.XLOOKUP(draft_picks[[#This Row],[veto_drafter_id]],drafters[id],drafters[name]))</f>
        <v/>
      </c>
      <c r="N2161" t="s">
        <v>15497</v>
      </c>
      <c r="O2161" t="str">
        <f>IF(OR(ISBLANK(draft_picks[[#This Row],[veto_drafter_team_id]]),draft_picks[[#This Row],[veto_drafter_team_id]]=""),"",_xlfn.XLOOKUP(draft_picks[[#This Row],[veto_drafter_team_id]],drafter_teams[id],drafter_teams[name]))</f>
        <v/>
      </c>
      <c r="Q2161" t="s">
        <v>15497</v>
      </c>
      <c r="R2161" t="str">
        <f>IF(OR(ISBLANK(draft_picks[[#This Row],[veto_override_drafter_id]]),draft_picks[[#This Row],[veto_override_drafter_id]]=""),"",_xlfn.XLOOKUP(draft_picks[[#This Row],[veto_override_drafter_id]],drafters[id],drafters[name]))</f>
        <v/>
      </c>
      <c r="S2161" t="s">
        <v>15497</v>
      </c>
      <c r="T2161" t="str">
        <f>IF(OR(ISBLANK(draft_picks[[#This Row],[veto_override_team_id]]),draft_picks[[#This Row],[veto_override_team_id]]=""),"",_xlfn.XLOOKUP(draft_picks[[#This Row],[veto_override_team_id]],drafter_teams[id],drafter_teams[name]))</f>
        <v/>
      </c>
      <c r="U2161" t="b">
        <v>1</v>
      </c>
    </row>
    <row r="2162" spans="1:21" x14ac:dyDescent="0.25">
      <c r="A2162" t="s">
        <v>651</v>
      </c>
      <c r="B2162" t="str">
        <f>_xlfn.XLOOKUP(draft_picks[[#This Row],[draft_id]],drafts[id],drafts[title])</f>
        <v>Teacher Movies</v>
      </c>
      <c r="C2162" s="3">
        <v>7</v>
      </c>
      <c r="D2162">
        <f>IF(C2161&lt;draft_picks[[#This Row],[position]],1,IF(C2161&gt;draft_picks[[#This Row],[position]],D2161+1,IF(C2161=draft_picks[[#This Row],[position]],D2161+1)))</f>
        <v>2</v>
      </c>
      <c r="E2162" t="s">
        <v>3918</v>
      </c>
      <c r="F2162" t="str">
        <f>IF(ISBLANK(draft_picks[[#This Row],[movie_id]]),"",_xlfn.XLOOKUP(draft_picks[[#This Row],[movie_id]],drafts.movies[id],drafts.movies[movie_title]))</f>
        <v>A Teacher</v>
      </c>
      <c r="G2162" s="3" t="s">
        <v>915</v>
      </c>
      <c r="H2162" t="str">
        <f>IF(ISBLANK(draft_picks[[#This Row],[drafter_id]]),"",_xlfn.XLOOKUP(draft_picks[[#This Row],[drafter_id]],drafters[id],drafters[name]))</f>
        <v>Billy Ray Brewton</v>
      </c>
      <c r="J2162" t="str">
        <f>IF(ISBLANK(draft_picks[[#This Row],[drafter_team_id]]),"",_xlfn.XLOOKUP(draft_picks[[#This Row],[drafter_team_id]],drafter_teams[id],drafter_teams[name]))</f>
        <v/>
      </c>
      <c r="K2162" s="3" t="s">
        <v>15497</v>
      </c>
      <c r="L2162" t="s">
        <v>15497</v>
      </c>
      <c r="M2162" t="str">
        <f>IF(OR(ISBLANK(draft_picks[[#This Row],[veto_drafter_id]]),draft_picks[[#This Row],[veto_drafter_id]]=""),"",_xlfn.XLOOKUP(draft_picks[[#This Row],[veto_drafter_id]],drafters[id],drafters[name]))</f>
        <v/>
      </c>
      <c r="N2162" t="s">
        <v>15497</v>
      </c>
      <c r="O2162" t="str">
        <f>IF(OR(ISBLANK(draft_picks[[#This Row],[veto_drafter_team_id]]),draft_picks[[#This Row],[veto_drafter_team_id]]=""),"",_xlfn.XLOOKUP(draft_picks[[#This Row],[veto_drafter_team_id]],drafter_teams[id],drafter_teams[name]))</f>
        <v/>
      </c>
      <c r="Q2162" t="s">
        <v>15497</v>
      </c>
      <c r="R2162" t="str">
        <f>IF(OR(ISBLANK(draft_picks[[#This Row],[veto_override_drafter_id]]),draft_picks[[#This Row],[veto_override_drafter_id]]=""),"",_xlfn.XLOOKUP(draft_picks[[#This Row],[veto_override_drafter_id]],drafters[id],drafters[name]))</f>
        <v/>
      </c>
      <c r="S2162" t="s">
        <v>15497</v>
      </c>
      <c r="T2162" t="str">
        <f>IF(OR(ISBLANK(draft_picks[[#This Row],[veto_override_team_id]]),draft_picks[[#This Row],[veto_override_team_id]]=""),"",_xlfn.XLOOKUP(draft_picks[[#This Row],[veto_override_team_id]],drafter_teams[id],drafter_teams[name]))</f>
        <v/>
      </c>
    </row>
    <row r="2163" spans="1:21" x14ac:dyDescent="0.25">
      <c r="A2163" t="s">
        <v>651</v>
      </c>
      <c r="B2163" t="str">
        <f>_xlfn.XLOOKUP(draft_picks[[#This Row],[draft_id]],drafts[id],drafts[title])</f>
        <v>Teacher Movies</v>
      </c>
      <c r="C2163" s="3">
        <v>6</v>
      </c>
      <c r="D2163">
        <f>IF(C2162&lt;draft_picks[[#This Row],[position]],1,IF(C2162&gt;draft_picks[[#This Row],[position]],D2162+1,IF(C2162=draft_picks[[#This Row],[position]],D2162+1)))</f>
        <v>3</v>
      </c>
      <c r="E2163" t="s">
        <v>5638</v>
      </c>
      <c r="F2163" t="str">
        <f>IF(ISBLANK(draft_picks[[#This Row],[movie_id]]),"",_xlfn.XLOOKUP(draft_picks[[#This Row],[movie_id]],drafts.movies[id],drafts.movies[movie_title]))</f>
        <v>Critical Thinking</v>
      </c>
      <c r="G2163" s="3" t="s">
        <v>915</v>
      </c>
      <c r="H2163" t="str">
        <f>IF(ISBLANK(draft_picks[[#This Row],[drafter_id]]),"",_xlfn.XLOOKUP(draft_picks[[#This Row],[drafter_id]],drafters[id],drafters[name]))</f>
        <v>Billy Ray Brewton</v>
      </c>
      <c r="J2163" t="str">
        <f>IF(ISBLANK(draft_picks[[#This Row],[drafter_team_id]]),"",_xlfn.XLOOKUP(draft_picks[[#This Row],[drafter_team_id]],drafter_teams[id],drafter_teams[name]))</f>
        <v/>
      </c>
      <c r="K2163" s="3" t="s">
        <v>15497</v>
      </c>
      <c r="L2163" t="s">
        <v>15497</v>
      </c>
      <c r="M2163" t="str">
        <f>IF(OR(ISBLANK(draft_picks[[#This Row],[veto_drafter_id]]),draft_picks[[#This Row],[veto_drafter_id]]=""),"",_xlfn.XLOOKUP(draft_picks[[#This Row],[veto_drafter_id]],drafters[id],drafters[name]))</f>
        <v/>
      </c>
      <c r="N2163" t="s">
        <v>15497</v>
      </c>
      <c r="O2163" t="str">
        <f>IF(OR(ISBLANK(draft_picks[[#This Row],[veto_drafter_team_id]]),draft_picks[[#This Row],[veto_drafter_team_id]]=""),"",_xlfn.XLOOKUP(draft_picks[[#This Row],[veto_drafter_team_id]],drafter_teams[id],drafter_teams[name]))</f>
        <v/>
      </c>
      <c r="Q2163" t="s">
        <v>15497</v>
      </c>
      <c r="R2163" t="str">
        <f>IF(OR(ISBLANK(draft_picks[[#This Row],[veto_override_drafter_id]]),draft_picks[[#This Row],[veto_override_drafter_id]]=""),"",_xlfn.XLOOKUP(draft_picks[[#This Row],[veto_override_drafter_id]],drafters[id],drafters[name]))</f>
        <v/>
      </c>
      <c r="S2163" t="s">
        <v>15497</v>
      </c>
      <c r="T2163" t="str">
        <f>IF(OR(ISBLANK(draft_picks[[#This Row],[veto_override_team_id]]),draft_picks[[#This Row],[veto_override_team_id]]=""),"",_xlfn.XLOOKUP(draft_picks[[#This Row],[veto_override_team_id]],drafter_teams[id],drafter_teams[name]))</f>
        <v/>
      </c>
    </row>
    <row r="2164" spans="1:21" x14ac:dyDescent="0.25">
      <c r="A2164" t="s">
        <v>651</v>
      </c>
      <c r="B2164" t="str">
        <f>_xlfn.XLOOKUP(draft_picks[[#This Row],[draft_id]],drafts[id],drafts[title])</f>
        <v>Teacher Movies</v>
      </c>
      <c r="C2164" s="3">
        <v>5</v>
      </c>
      <c r="D2164">
        <f>IF(C2163&lt;draft_picks[[#This Row],[position]],1,IF(C2163&gt;draft_picks[[#This Row],[position]],D2163+1,IF(C2163=draft_picks[[#This Row],[position]],D2163+1)))</f>
        <v>4</v>
      </c>
      <c r="E2164" t="s">
        <v>8426</v>
      </c>
      <c r="F2164" t="str">
        <f>IF(ISBLANK(draft_picks[[#This Row],[movie_id]]),"",_xlfn.XLOOKUP(draft_picks[[#This Row],[movie_id]],drafts.movies[id],drafts.movies[movie_title]))</f>
        <v>Blackboard Jungle</v>
      </c>
      <c r="G2164" s="3" t="s">
        <v>1115</v>
      </c>
      <c r="H2164" t="str">
        <f>IF(ISBLANK(draft_picks[[#This Row],[drafter_id]]),"",_xlfn.XLOOKUP(draft_picks[[#This Row],[drafter_id]],drafters[id],drafters[name]))</f>
        <v>Ryan Marker</v>
      </c>
      <c r="J2164" t="str">
        <f>IF(ISBLANK(draft_picks[[#This Row],[drafter_team_id]]),"",_xlfn.XLOOKUP(draft_picks[[#This Row],[drafter_team_id]],drafter_teams[id],drafter_teams[name]))</f>
        <v/>
      </c>
      <c r="K2164" s="3" t="s">
        <v>15497</v>
      </c>
      <c r="L2164" t="s">
        <v>15497</v>
      </c>
      <c r="M2164" t="str">
        <f>IF(OR(ISBLANK(draft_picks[[#This Row],[veto_drafter_id]]),draft_picks[[#This Row],[veto_drafter_id]]=""),"",_xlfn.XLOOKUP(draft_picks[[#This Row],[veto_drafter_id]],drafters[id],drafters[name]))</f>
        <v/>
      </c>
      <c r="N2164" t="s">
        <v>15497</v>
      </c>
      <c r="O2164" t="str">
        <f>IF(OR(ISBLANK(draft_picks[[#This Row],[veto_drafter_team_id]]),draft_picks[[#This Row],[veto_drafter_team_id]]=""),"",_xlfn.XLOOKUP(draft_picks[[#This Row],[veto_drafter_team_id]],drafter_teams[id],drafter_teams[name]))</f>
        <v/>
      </c>
      <c r="Q2164" t="s">
        <v>15497</v>
      </c>
      <c r="R2164" t="str">
        <f>IF(OR(ISBLANK(draft_picks[[#This Row],[veto_override_drafter_id]]),draft_picks[[#This Row],[veto_override_drafter_id]]=""),"",_xlfn.XLOOKUP(draft_picks[[#This Row],[veto_override_drafter_id]],drafters[id],drafters[name]))</f>
        <v/>
      </c>
      <c r="S2164" t="s">
        <v>15497</v>
      </c>
      <c r="T2164" t="str">
        <f>IF(OR(ISBLANK(draft_picks[[#This Row],[veto_override_team_id]]),draft_picks[[#This Row],[veto_override_team_id]]=""),"",_xlfn.XLOOKUP(draft_picks[[#This Row],[veto_override_team_id]],drafter_teams[id],drafter_teams[name]))</f>
        <v/>
      </c>
    </row>
    <row r="2165" spans="1:21" x14ac:dyDescent="0.25">
      <c r="A2165" t="s">
        <v>651</v>
      </c>
      <c r="B2165" t="str">
        <f>_xlfn.XLOOKUP(draft_picks[[#This Row],[draft_id]],drafts[id],drafts[title])</f>
        <v>Teacher Movies</v>
      </c>
      <c r="C2165" s="3">
        <v>4</v>
      </c>
      <c r="D2165">
        <f>IF(C2164&lt;draft_picks[[#This Row],[position]],1,IF(C2164&gt;draft_picks[[#This Row],[position]],D2164+1,IF(C2164=draft_picks[[#This Row],[position]],D2164+1)))</f>
        <v>5</v>
      </c>
      <c r="E2165" t="s">
        <v>2305</v>
      </c>
      <c r="F2165" t="str">
        <f>IF(ISBLANK(draft_picks[[#This Row],[movie_id]]),"",_xlfn.XLOOKUP(draft_picks[[#This Row],[movie_id]],drafts.movies[id],drafts.movies[movie_title]))</f>
        <v>World's Greatest Dad</v>
      </c>
      <c r="G2165" s="3" t="s">
        <v>915</v>
      </c>
      <c r="H2165" t="str">
        <f>IF(ISBLANK(draft_picks[[#This Row],[drafter_id]]),"",_xlfn.XLOOKUP(draft_picks[[#This Row],[drafter_id]],drafters[id],drafters[name]))</f>
        <v>Billy Ray Brewton</v>
      </c>
      <c r="J2165" t="str">
        <f>IF(ISBLANK(draft_picks[[#This Row],[drafter_team_id]]),"",_xlfn.XLOOKUP(draft_picks[[#This Row],[drafter_team_id]],drafter_teams[id],drafter_teams[name]))</f>
        <v/>
      </c>
      <c r="K2165" s="3" t="s">
        <v>15497</v>
      </c>
      <c r="L2165" t="s">
        <v>15497</v>
      </c>
      <c r="M2165" t="str">
        <f>IF(OR(ISBLANK(draft_picks[[#This Row],[veto_drafter_id]]),draft_picks[[#This Row],[veto_drafter_id]]=""),"",_xlfn.XLOOKUP(draft_picks[[#This Row],[veto_drafter_id]],drafters[id],drafters[name]))</f>
        <v/>
      </c>
      <c r="N2165" t="s">
        <v>15497</v>
      </c>
      <c r="O2165" t="str">
        <f>IF(OR(ISBLANK(draft_picks[[#This Row],[veto_drafter_team_id]]),draft_picks[[#This Row],[veto_drafter_team_id]]=""),"",_xlfn.XLOOKUP(draft_picks[[#This Row],[veto_drafter_team_id]],drafter_teams[id],drafter_teams[name]))</f>
        <v/>
      </c>
      <c r="Q2165" t="s">
        <v>15497</v>
      </c>
      <c r="R2165" t="str">
        <f>IF(OR(ISBLANK(draft_picks[[#This Row],[veto_override_drafter_id]]),draft_picks[[#This Row],[veto_override_drafter_id]]=""),"",_xlfn.XLOOKUP(draft_picks[[#This Row],[veto_override_drafter_id]],drafters[id],drafters[name]))</f>
        <v/>
      </c>
      <c r="S2165" t="s">
        <v>15497</v>
      </c>
      <c r="T2165" t="str">
        <f>IF(OR(ISBLANK(draft_picks[[#This Row],[veto_override_team_id]]),draft_picks[[#This Row],[veto_override_team_id]]=""),"",_xlfn.XLOOKUP(draft_picks[[#This Row],[veto_override_team_id]],drafter_teams[id],drafter_teams[name]))</f>
        <v/>
      </c>
    </row>
    <row r="2166" spans="1:21" x14ac:dyDescent="0.25">
      <c r="A2166" t="s">
        <v>651</v>
      </c>
      <c r="B2166" t="str">
        <f>_xlfn.XLOOKUP(draft_picks[[#This Row],[draft_id]],drafts[id],drafts[title])</f>
        <v>Teacher Movies</v>
      </c>
      <c r="C2166" s="3">
        <v>3</v>
      </c>
      <c r="D2166">
        <f>IF(C2165&lt;draft_picks[[#This Row],[position]],1,IF(C2165&gt;draft_picks[[#This Row],[position]],D2165+1,IF(C2165=draft_picks[[#This Row],[position]],D2165+1)))</f>
        <v>6</v>
      </c>
      <c r="E2166" t="s">
        <v>4184</v>
      </c>
      <c r="F2166" t="str">
        <f>IF(ISBLANK(draft_picks[[#This Row],[movie_id]]),"",_xlfn.XLOOKUP(draft_picks[[#This Row],[movie_id]],drafts.movies[id],drafts.movies[movie_title]))</f>
        <v>Election</v>
      </c>
      <c r="G2166" s="3" t="s">
        <v>1115</v>
      </c>
      <c r="H2166" t="str">
        <f>IF(ISBLANK(draft_picks[[#This Row],[drafter_id]]),"",_xlfn.XLOOKUP(draft_picks[[#This Row],[drafter_id]],drafters[id],drafters[name]))</f>
        <v>Ryan Marker</v>
      </c>
      <c r="J2166" t="str">
        <f>IF(ISBLANK(draft_picks[[#This Row],[drafter_team_id]]),"",_xlfn.XLOOKUP(draft_picks[[#This Row],[drafter_team_id]],drafter_teams[id],drafter_teams[name]))</f>
        <v/>
      </c>
      <c r="K2166" s="3" t="s">
        <v>15497</v>
      </c>
      <c r="L2166" t="s">
        <v>15497</v>
      </c>
      <c r="M2166" t="str">
        <f>IF(OR(ISBLANK(draft_picks[[#This Row],[veto_drafter_id]]),draft_picks[[#This Row],[veto_drafter_id]]=""),"",_xlfn.XLOOKUP(draft_picks[[#This Row],[veto_drafter_id]],drafters[id],drafters[name]))</f>
        <v/>
      </c>
      <c r="N2166" t="s">
        <v>15497</v>
      </c>
      <c r="O2166" t="str">
        <f>IF(OR(ISBLANK(draft_picks[[#This Row],[veto_drafter_team_id]]),draft_picks[[#This Row],[veto_drafter_team_id]]=""),"",_xlfn.XLOOKUP(draft_picks[[#This Row],[veto_drafter_team_id]],drafter_teams[id],drafter_teams[name]))</f>
        <v/>
      </c>
      <c r="Q2166" t="s">
        <v>15497</v>
      </c>
      <c r="R2166" t="str">
        <f>IF(OR(ISBLANK(draft_picks[[#This Row],[veto_override_drafter_id]]),draft_picks[[#This Row],[veto_override_drafter_id]]=""),"",_xlfn.XLOOKUP(draft_picks[[#This Row],[veto_override_drafter_id]],drafters[id],drafters[name]))</f>
        <v/>
      </c>
      <c r="S2166" t="s">
        <v>15497</v>
      </c>
      <c r="T2166" t="str">
        <f>IF(OR(ISBLANK(draft_picks[[#This Row],[veto_override_team_id]]),draft_picks[[#This Row],[veto_override_team_id]]=""),"",_xlfn.XLOOKUP(draft_picks[[#This Row],[veto_override_team_id]],drafter_teams[id],drafter_teams[name]))</f>
        <v/>
      </c>
    </row>
    <row r="2167" spans="1:21" x14ac:dyDescent="0.25">
      <c r="A2167" t="s">
        <v>651</v>
      </c>
      <c r="B2167" t="str">
        <f>_xlfn.XLOOKUP(draft_picks[[#This Row],[draft_id]],drafts[id],drafts[title])</f>
        <v>Teacher Movies</v>
      </c>
      <c r="C2167" s="3">
        <v>2</v>
      </c>
      <c r="D2167">
        <f>IF(C2166&lt;draft_picks[[#This Row],[position]],1,IF(C2166&gt;draft_picks[[#This Row],[position]],D2166+1,IF(C2166=draft_picks[[#This Row],[position]],D2166+1)))</f>
        <v>7</v>
      </c>
      <c r="E2167" t="s">
        <v>6561</v>
      </c>
      <c r="F2167" t="str">
        <f>IF(ISBLANK(draft_picks[[#This Row],[movie_id]]),"",_xlfn.XLOOKUP(draft_picks[[#This Row],[movie_id]],drafts.movies[id],drafts.movies[movie_title]))</f>
        <v>Another Round</v>
      </c>
      <c r="G2167" s="3" t="s">
        <v>915</v>
      </c>
      <c r="H2167" t="str">
        <f>IF(ISBLANK(draft_picks[[#This Row],[drafter_id]]),"",_xlfn.XLOOKUP(draft_picks[[#This Row],[drafter_id]],drafters[id],drafters[name]))</f>
        <v>Billy Ray Brewton</v>
      </c>
      <c r="J2167" t="str">
        <f>IF(ISBLANK(draft_picks[[#This Row],[drafter_team_id]]),"",_xlfn.XLOOKUP(draft_picks[[#This Row],[drafter_team_id]],drafter_teams[id],drafter_teams[name]))</f>
        <v/>
      </c>
      <c r="K2167" s="3" t="s">
        <v>15484</v>
      </c>
      <c r="L2167" t="s">
        <v>1115</v>
      </c>
      <c r="M2167" t="str">
        <f>IF(OR(ISBLANK(draft_picks[[#This Row],[veto_drafter_id]]),draft_picks[[#This Row],[veto_drafter_id]]=""),"",_xlfn.XLOOKUP(draft_picks[[#This Row],[veto_drafter_id]],drafters[id],drafters[name]))</f>
        <v>Ryan Marker</v>
      </c>
      <c r="N2167" t="s">
        <v>15497</v>
      </c>
      <c r="O2167" t="str">
        <f>IF(OR(ISBLANK(draft_picks[[#This Row],[veto_drafter_team_id]]),draft_picks[[#This Row],[veto_drafter_team_id]]=""),"",_xlfn.XLOOKUP(draft_picks[[#This Row],[veto_drafter_team_id]],drafter_teams[id],drafter_teams[name]))</f>
        <v/>
      </c>
      <c r="Q2167" t="s">
        <v>15497</v>
      </c>
      <c r="R2167" t="str">
        <f>IF(OR(ISBLANK(draft_picks[[#This Row],[veto_override_drafter_id]]),draft_picks[[#This Row],[veto_override_drafter_id]]=""),"",_xlfn.XLOOKUP(draft_picks[[#This Row],[veto_override_drafter_id]],drafters[id],drafters[name]))</f>
        <v/>
      </c>
      <c r="S2167" t="s">
        <v>15497</v>
      </c>
      <c r="T2167" t="str">
        <f>IF(OR(ISBLANK(draft_picks[[#This Row],[veto_override_team_id]]),draft_picks[[#This Row],[veto_override_team_id]]=""),"",_xlfn.XLOOKUP(draft_picks[[#This Row],[veto_override_team_id]],drafter_teams[id],drafter_teams[name]))</f>
        <v/>
      </c>
    </row>
    <row r="2168" spans="1:21" x14ac:dyDescent="0.25">
      <c r="A2168" t="s">
        <v>651</v>
      </c>
      <c r="B2168" t="str">
        <f>_xlfn.XLOOKUP(draft_picks[[#This Row],[draft_id]],drafts[id],drafts[title])</f>
        <v>Teacher Movies</v>
      </c>
      <c r="C2168" s="3">
        <v>2</v>
      </c>
      <c r="D2168">
        <f>IF(C2167&lt;draft_picks[[#This Row],[position]],1,IF(C2167&gt;draft_picks[[#This Row],[position]],D2167+1,IF(C2167=draft_picks[[#This Row],[position]],D2167+1)))</f>
        <v>8</v>
      </c>
      <c r="E2168" t="s">
        <v>2451</v>
      </c>
      <c r="F2168" t="str">
        <f>IF(ISBLANK(draft_picks[[#This Row],[movie_id]]),"",_xlfn.XLOOKUP(draft_picks[[#This Row],[movie_id]],drafts.movies[id],drafts.movies[movie_title]))</f>
        <v>The History Boys</v>
      </c>
      <c r="G2168" s="3" t="s">
        <v>915</v>
      </c>
      <c r="H2168" t="str">
        <f>IF(ISBLANK(draft_picks[[#This Row],[drafter_id]]),"",_xlfn.XLOOKUP(draft_picks[[#This Row],[drafter_id]],drafters[id],drafters[name]))</f>
        <v>Billy Ray Brewton</v>
      </c>
      <c r="J2168" t="str">
        <f>IF(ISBLANK(draft_picks[[#This Row],[drafter_team_id]]),"",_xlfn.XLOOKUP(draft_picks[[#This Row],[drafter_team_id]],drafter_teams[id],drafter_teams[name]))</f>
        <v/>
      </c>
      <c r="K2168" s="3" t="s">
        <v>15497</v>
      </c>
      <c r="L2168" t="s">
        <v>15497</v>
      </c>
      <c r="M2168" t="str">
        <f>IF(OR(ISBLANK(draft_picks[[#This Row],[veto_drafter_id]]),draft_picks[[#This Row],[veto_drafter_id]]=""),"",_xlfn.XLOOKUP(draft_picks[[#This Row],[veto_drafter_id]],drafters[id],drafters[name]))</f>
        <v/>
      </c>
      <c r="N2168" t="s">
        <v>15497</v>
      </c>
      <c r="O2168" t="str">
        <f>IF(OR(ISBLANK(draft_picks[[#This Row],[veto_drafter_team_id]]),draft_picks[[#This Row],[veto_drafter_team_id]]=""),"",_xlfn.XLOOKUP(draft_picks[[#This Row],[veto_drafter_team_id]],drafter_teams[id],drafter_teams[name]))</f>
        <v/>
      </c>
      <c r="Q2168" t="s">
        <v>15497</v>
      </c>
      <c r="R2168" t="str">
        <f>IF(OR(ISBLANK(draft_picks[[#This Row],[veto_override_drafter_id]]),draft_picks[[#This Row],[veto_override_drafter_id]]=""),"",_xlfn.XLOOKUP(draft_picks[[#This Row],[veto_override_drafter_id]],drafters[id],drafters[name]))</f>
        <v/>
      </c>
      <c r="S2168" t="s">
        <v>15497</v>
      </c>
      <c r="T2168" t="str">
        <f>IF(OR(ISBLANK(draft_picks[[#This Row],[veto_override_team_id]]),draft_picks[[#This Row],[veto_override_team_id]]=""),"",_xlfn.XLOOKUP(draft_picks[[#This Row],[veto_override_team_id]],drafter_teams[id],drafter_teams[name]))</f>
        <v/>
      </c>
    </row>
    <row r="2169" spans="1:21" x14ac:dyDescent="0.25">
      <c r="A2169" t="s">
        <v>651</v>
      </c>
      <c r="B2169" t="str">
        <f>_xlfn.XLOOKUP(draft_picks[[#This Row],[draft_id]],drafts[id],drafts[title])</f>
        <v>Teacher Movies</v>
      </c>
      <c r="C2169" s="3">
        <v>1</v>
      </c>
      <c r="D2169">
        <f>IF(C2168&lt;draft_picks[[#This Row],[position]],1,IF(C2168&gt;draft_picks[[#This Row],[position]],D2168+1,IF(C2168=draft_picks[[#This Row],[position]],D2168+1)))</f>
        <v>9</v>
      </c>
      <c r="E2169" t="s">
        <v>7793</v>
      </c>
      <c r="F2169" t="str">
        <f>IF(ISBLANK(draft_picks[[#This Row],[movie_id]]),"",_xlfn.XLOOKUP(draft_picks[[#This Row],[movie_id]],drafts.movies[id],drafts.movies[movie_title]))</f>
        <v>School of Rock</v>
      </c>
      <c r="G2169" s="3" t="s">
        <v>1115</v>
      </c>
      <c r="H2169" t="str">
        <f>IF(ISBLANK(draft_picks[[#This Row],[drafter_id]]),"",_xlfn.XLOOKUP(draft_picks[[#This Row],[drafter_id]],drafters[id],drafters[name]))</f>
        <v>Ryan Marker</v>
      </c>
      <c r="J2169" t="str">
        <f>IF(ISBLANK(draft_picks[[#This Row],[drafter_team_id]]),"",_xlfn.XLOOKUP(draft_picks[[#This Row],[drafter_team_id]],drafter_teams[id],drafter_teams[name]))</f>
        <v/>
      </c>
      <c r="K2169" s="3" t="s">
        <v>15497</v>
      </c>
      <c r="L2169" t="s">
        <v>15497</v>
      </c>
      <c r="M2169" t="str">
        <f>IF(OR(ISBLANK(draft_picks[[#This Row],[veto_drafter_id]]),draft_picks[[#This Row],[veto_drafter_id]]=""),"",_xlfn.XLOOKUP(draft_picks[[#This Row],[veto_drafter_id]],drafters[id],drafters[name]))</f>
        <v/>
      </c>
      <c r="N2169" t="s">
        <v>15497</v>
      </c>
      <c r="O2169" t="str">
        <f>IF(OR(ISBLANK(draft_picks[[#This Row],[veto_drafter_team_id]]),draft_picks[[#This Row],[veto_drafter_team_id]]=""),"",_xlfn.XLOOKUP(draft_picks[[#This Row],[veto_drafter_team_id]],drafter_teams[id],drafter_teams[name]))</f>
        <v/>
      </c>
      <c r="Q2169" t="s">
        <v>15497</v>
      </c>
      <c r="R2169" t="str">
        <f>IF(OR(ISBLANK(draft_picks[[#This Row],[veto_override_drafter_id]]),draft_picks[[#This Row],[veto_override_drafter_id]]=""),"",_xlfn.XLOOKUP(draft_picks[[#This Row],[veto_override_drafter_id]],drafters[id],drafters[name]))</f>
        <v/>
      </c>
      <c r="S2169" t="s">
        <v>15497</v>
      </c>
      <c r="T2169" t="str">
        <f>IF(OR(ISBLANK(draft_picks[[#This Row],[veto_override_team_id]]),draft_picks[[#This Row],[veto_override_team_id]]=""),"",_xlfn.XLOOKUP(draft_picks[[#This Row],[veto_override_team_id]],drafter_teams[id],drafter_teams[name]))</f>
        <v/>
      </c>
    </row>
    <row r="2170" spans="1:21" x14ac:dyDescent="0.25">
      <c r="A2170" t="s">
        <v>156</v>
      </c>
      <c r="B2170" t="str">
        <f>_xlfn.XLOOKUP(draft_picks[[#This Row],[draft_id]],drafts[id],drafts[title])</f>
        <v>Paul Newman mini-Mega</v>
      </c>
      <c r="C2170" s="3">
        <v>11</v>
      </c>
      <c r="D2170">
        <f>IF(C2169&lt;draft_picks[[#This Row],[position]],1,IF(C2169&gt;draft_picks[[#This Row],[position]],D2169+1,IF(C2169=draft_picks[[#This Row],[position]],D2169+1)))</f>
        <v>1</v>
      </c>
      <c r="E2170" t="s">
        <v>7829</v>
      </c>
      <c r="F2170" t="str">
        <f>IF(ISBLANK(draft_picks[[#This Row],[movie_id]]),"",_xlfn.XLOOKUP(draft_picks[[#This Row],[movie_id]],drafts.movies[id],drafts.movies[movie_title]))</f>
        <v>The Life and Times of Judge Roy Bean</v>
      </c>
      <c r="G2170" s="3" t="s">
        <v>1133</v>
      </c>
      <c r="H2170" t="str">
        <f>IF(ISBLANK(draft_picks[[#This Row],[drafter_id]]),"",_xlfn.XLOOKUP(draft_picks[[#This Row],[drafter_id]],drafters[id],drafters[name]))</f>
        <v>Oriana Nudo</v>
      </c>
      <c r="J2170" t="str">
        <f>IF(ISBLANK(draft_picks[[#This Row],[drafter_team_id]]),"",_xlfn.XLOOKUP(draft_picks[[#This Row],[drafter_team_id]],drafter_teams[id],drafter_teams[name]))</f>
        <v/>
      </c>
      <c r="K2170" s="3" t="s">
        <v>15484</v>
      </c>
      <c r="L2170" t="s">
        <v>951</v>
      </c>
      <c r="M2170" t="str">
        <f>IF(OR(ISBLANK(draft_picks[[#This Row],[veto_drafter_id]]),draft_picks[[#This Row],[veto_drafter_id]]=""),"",_xlfn.XLOOKUP(draft_picks[[#This Row],[veto_drafter_id]],drafters[id],drafters[name]))</f>
        <v>Maureen Lee Lenker</v>
      </c>
      <c r="N2170" t="s">
        <v>15497</v>
      </c>
      <c r="O2170" t="str">
        <f>IF(OR(ISBLANK(draft_picks[[#This Row],[veto_drafter_team_id]]),draft_picks[[#This Row],[veto_drafter_team_id]]=""),"",_xlfn.XLOOKUP(draft_picks[[#This Row],[veto_drafter_team_id]],drafter_teams[id],drafter_teams[name]))</f>
        <v/>
      </c>
      <c r="Q2170" t="s">
        <v>15497</v>
      </c>
      <c r="R2170" t="str">
        <f>IF(OR(ISBLANK(draft_picks[[#This Row],[veto_override_drafter_id]]),draft_picks[[#This Row],[veto_override_drafter_id]]=""),"",_xlfn.XLOOKUP(draft_picks[[#This Row],[veto_override_drafter_id]],drafters[id],drafters[name]))</f>
        <v/>
      </c>
      <c r="S2170" t="s">
        <v>15497</v>
      </c>
      <c r="T2170" t="str">
        <f>IF(OR(ISBLANK(draft_picks[[#This Row],[veto_override_team_id]]),draft_picks[[#This Row],[veto_override_team_id]]=""),"",_xlfn.XLOOKUP(draft_picks[[#This Row],[veto_override_team_id]],drafter_teams[id],drafter_teams[name]))</f>
        <v/>
      </c>
    </row>
    <row r="2171" spans="1:21" x14ac:dyDescent="0.25">
      <c r="A2171" t="s">
        <v>156</v>
      </c>
      <c r="B2171" t="str">
        <f>_xlfn.XLOOKUP(draft_picks[[#This Row],[draft_id]],drafts[id],drafts[title])</f>
        <v>Paul Newman mini-Mega</v>
      </c>
      <c r="C2171" s="3">
        <v>11</v>
      </c>
      <c r="D2171">
        <f>IF(C2170&lt;draft_picks[[#This Row],[position]],1,IF(C2170&gt;draft_picks[[#This Row],[position]],D2170+1,IF(C2170=draft_picks[[#This Row],[position]],D2170+1)))</f>
        <v>2</v>
      </c>
      <c r="E2171" t="s">
        <v>5097</v>
      </c>
      <c r="F2171" t="str">
        <f>IF(ISBLANK(draft_picks[[#This Row],[movie_id]]),"",_xlfn.XLOOKUP(draft_picks[[#This Row],[movie_id]],drafts.movies[id],drafts.movies[movie_title]))</f>
        <v>What a Way to Go!</v>
      </c>
      <c r="G2171" s="3" t="s">
        <v>1133</v>
      </c>
      <c r="H2171" t="str">
        <f>IF(ISBLANK(draft_picks[[#This Row],[drafter_id]]),"",_xlfn.XLOOKUP(draft_picks[[#This Row],[drafter_id]],drafters[id],drafters[name]))</f>
        <v>Oriana Nudo</v>
      </c>
      <c r="J2171" t="str">
        <f>IF(ISBLANK(draft_picks[[#This Row],[drafter_team_id]]),"",_xlfn.XLOOKUP(draft_picks[[#This Row],[drafter_team_id]],drafter_teams[id],drafter_teams[name]))</f>
        <v/>
      </c>
      <c r="K2171" s="3" t="s">
        <v>15497</v>
      </c>
      <c r="L2171" t="s">
        <v>15497</v>
      </c>
      <c r="M2171" t="str">
        <f>IF(OR(ISBLANK(draft_picks[[#This Row],[veto_drafter_id]]),draft_picks[[#This Row],[veto_drafter_id]]=""),"",_xlfn.XLOOKUP(draft_picks[[#This Row],[veto_drafter_id]],drafters[id],drafters[name]))</f>
        <v/>
      </c>
      <c r="N2171" t="s">
        <v>15497</v>
      </c>
      <c r="O2171" t="str">
        <f>IF(OR(ISBLANK(draft_picks[[#This Row],[veto_drafter_team_id]]),draft_picks[[#This Row],[veto_drafter_team_id]]=""),"",_xlfn.XLOOKUP(draft_picks[[#This Row],[veto_drafter_team_id]],drafter_teams[id],drafter_teams[name]))</f>
        <v/>
      </c>
      <c r="Q2171" t="s">
        <v>15497</v>
      </c>
      <c r="R2171" t="str">
        <f>IF(OR(ISBLANK(draft_picks[[#This Row],[veto_override_drafter_id]]),draft_picks[[#This Row],[veto_override_drafter_id]]=""),"",_xlfn.XLOOKUP(draft_picks[[#This Row],[veto_override_drafter_id]],drafters[id],drafters[name]))</f>
        <v/>
      </c>
      <c r="S2171" t="s">
        <v>15497</v>
      </c>
      <c r="T2171" t="str">
        <f>IF(OR(ISBLANK(draft_picks[[#This Row],[veto_override_team_id]]),draft_picks[[#This Row],[veto_override_team_id]]=""),"",_xlfn.XLOOKUP(draft_picks[[#This Row],[veto_override_team_id]],drafter_teams[id],drafter_teams[name]))</f>
        <v/>
      </c>
    </row>
    <row r="2172" spans="1:21" x14ac:dyDescent="0.25">
      <c r="A2172" t="s">
        <v>156</v>
      </c>
      <c r="B2172" t="str">
        <f>_xlfn.XLOOKUP(draft_picks[[#This Row],[draft_id]],drafts[id],drafts[title])</f>
        <v>Paul Newman mini-Mega</v>
      </c>
      <c r="C2172" s="3">
        <v>10</v>
      </c>
      <c r="D2172">
        <f>IF(C2171&lt;draft_picks[[#This Row],[position]],1,IF(C2171&gt;draft_picks[[#This Row],[position]],D2171+1,IF(C2171=draft_picks[[#This Row],[position]],D2171+1)))</f>
        <v>3</v>
      </c>
      <c r="E2172" t="s">
        <v>6234</v>
      </c>
      <c r="F2172" t="str">
        <f>IF(ISBLANK(draft_picks[[#This Row],[movie_id]]),"",_xlfn.XLOOKUP(draft_picks[[#This Row],[movie_id]],drafts.movies[id],drafts.movies[movie_title]))</f>
        <v>The Hustler</v>
      </c>
      <c r="G2172" s="3" t="s">
        <v>1133</v>
      </c>
      <c r="H2172" t="str">
        <f>IF(ISBLANK(draft_picks[[#This Row],[drafter_id]]),"",_xlfn.XLOOKUP(draft_picks[[#This Row],[drafter_id]],drafters[id],drafters[name]))</f>
        <v>Oriana Nudo</v>
      </c>
      <c r="J2172" t="str">
        <f>IF(ISBLANK(draft_picks[[#This Row],[drafter_team_id]]),"",_xlfn.XLOOKUP(draft_picks[[#This Row],[drafter_team_id]],drafter_teams[id],drafter_teams[name]))</f>
        <v/>
      </c>
      <c r="K2172" s="3" t="s">
        <v>15497</v>
      </c>
      <c r="L2172" t="s">
        <v>15497</v>
      </c>
      <c r="M2172" t="str">
        <f>IF(OR(ISBLANK(draft_picks[[#This Row],[veto_drafter_id]]),draft_picks[[#This Row],[veto_drafter_id]]=""),"",_xlfn.XLOOKUP(draft_picks[[#This Row],[veto_drafter_id]],drafters[id],drafters[name]))</f>
        <v/>
      </c>
      <c r="N2172" t="s">
        <v>15497</v>
      </c>
      <c r="O2172" t="str">
        <f>IF(OR(ISBLANK(draft_picks[[#This Row],[veto_drafter_team_id]]),draft_picks[[#This Row],[veto_drafter_team_id]]=""),"",_xlfn.XLOOKUP(draft_picks[[#This Row],[veto_drafter_team_id]],drafter_teams[id],drafter_teams[name]))</f>
        <v/>
      </c>
      <c r="Q2172" t="s">
        <v>15497</v>
      </c>
      <c r="R2172" t="str">
        <f>IF(OR(ISBLANK(draft_picks[[#This Row],[veto_override_drafter_id]]),draft_picks[[#This Row],[veto_override_drafter_id]]=""),"",_xlfn.XLOOKUP(draft_picks[[#This Row],[veto_override_drafter_id]],drafters[id],drafters[name]))</f>
        <v/>
      </c>
      <c r="S2172" t="s">
        <v>15497</v>
      </c>
      <c r="T2172" t="str">
        <f>IF(OR(ISBLANK(draft_picks[[#This Row],[veto_override_team_id]]),draft_picks[[#This Row],[veto_override_team_id]]=""),"",_xlfn.XLOOKUP(draft_picks[[#This Row],[veto_override_team_id]],drafter_teams[id],drafter_teams[name]))</f>
        <v/>
      </c>
    </row>
    <row r="2173" spans="1:21" x14ac:dyDescent="0.25">
      <c r="A2173" t="s">
        <v>156</v>
      </c>
      <c r="B2173" t="str">
        <f>_xlfn.XLOOKUP(draft_picks[[#This Row],[draft_id]],drafts[id],drafts[title])</f>
        <v>Paul Newman mini-Mega</v>
      </c>
      <c r="C2173" s="3">
        <v>9</v>
      </c>
      <c r="D2173">
        <f>IF(C2172&lt;draft_picks[[#This Row],[position]],1,IF(C2172&gt;draft_picks[[#This Row],[position]],D2172+1,IF(C2172=draft_picks[[#This Row],[position]],D2172+1)))</f>
        <v>4</v>
      </c>
      <c r="E2173" t="s">
        <v>2652</v>
      </c>
      <c r="F2173" t="str">
        <f>IF(ISBLANK(draft_picks[[#This Row],[movie_id]]),"",_xlfn.XLOOKUP(draft_picks[[#This Row],[movie_id]],drafts.movies[id],drafts.movies[movie_title]))</f>
        <v>Slap Shot</v>
      </c>
      <c r="G2173" s="3" t="s">
        <v>1067</v>
      </c>
      <c r="H2173" t="str">
        <f>IF(ISBLANK(draft_picks[[#This Row],[drafter_id]]),"",_xlfn.XLOOKUP(draft_picks[[#This Row],[drafter_id]],drafters[id],drafters[name]))</f>
        <v>Walter Hollmann</v>
      </c>
      <c r="J2173" t="str">
        <f>IF(ISBLANK(draft_picks[[#This Row],[drafter_team_id]]),"",_xlfn.XLOOKUP(draft_picks[[#This Row],[drafter_team_id]],drafter_teams[id],drafter_teams[name]))</f>
        <v/>
      </c>
      <c r="K2173" s="3" t="s">
        <v>15484</v>
      </c>
      <c r="L2173" t="s">
        <v>951</v>
      </c>
      <c r="M2173" t="str">
        <f>IF(OR(ISBLANK(draft_picks[[#This Row],[veto_drafter_id]]),draft_picks[[#This Row],[veto_drafter_id]]=""),"",_xlfn.XLOOKUP(draft_picks[[#This Row],[veto_drafter_id]],drafters[id],drafters[name]))</f>
        <v>Maureen Lee Lenker</v>
      </c>
      <c r="N2173" t="s">
        <v>15497</v>
      </c>
      <c r="O2173" t="str">
        <f>IF(OR(ISBLANK(draft_picks[[#This Row],[veto_drafter_team_id]]),draft_picks[[#This Row],[veto_drafter_team_id]]=""),"",_xlfn.XLOOKUP(draft_picks[[#This Row],[veto_drafter_team_id]],drafter_teams[id],drafter_teams[name]))</f>
        <v/>
      </c>
      <c r="Q2173" t="s">
        <v>15497</v>
      </c>
      <c r="R2173" t="str">
        <f>IF(OR(ISBLANK(draft_picks[[#This Row],[veto_override_drafter_id]]),draft_picks[[#This Row],[veto_override_drafter_id]]=""),"",_xlfn.XLOOKUP(draft_picks[[#This Row],[veto_override_drafter_id]],drafters[id],drafters[name]))</f>
        <v/>
      </c>
      <c r="S2173" t="s">
        <v>15497</v>
      </c>
      <c r="T2173" t="str">
        <f>IF(OR(ISBLANK(draft_picks[[#This Row],[veto_override_team_id]]),draft_picks[[#This Row],[veto_override_team_id]]=""),"",_xlfn.XLOOKUP(draft_picks[[#This Row],[veto_override_team_id]],drafter_teams[id],drafter_teams[name]))</f>
        <v/>
      </c>
    </row>
    <row r="2174" spans="1:21" x14ac:dyDescent="0.25">
      <c r="A2174" t="s">
        <v>156</v>
      </c>
      <c r="B2174" t="str">
        <f>_xlfn.XLOOKUP(draft_picks[[#This Row],[draft_id]],drafts[id],drafts[title])</f>
        <v>Paul Newman mini-Mega</v>
      </c>
      <c r="C2174" s="3">
        <v>9</v>
      </c>
      <c r="D2174">
        <f>IF(C2173&lt;draft_picks[[#This Row],[position]],1,IF(C2173&gt;draft_picks[[#This Row],[position]],D2173+1,IF(C2173=draft_picks[[#This Row],[position]],D2173+1)))</f>
        <v>5</v>
      </c>
      <c r="E2174" t="s">
        <v>5597</v>
      </c>
      <c r="F2174" t="str">
        <f>IF(ISBLANK(draft_picks[[#This Row],[movie_id]]),"",_xlfn.XLOOKUP(draft_picks[[#This Row],[movie_id]],drafts.movies[id],drafts.movies[movie_title]))</f>
        <v>Butch Cassidy and the Sundance Kid</v>
      </c>
      <c r="G2174" s="3" t="s">
        <v>1067</v>
      </c>
      <c r="H2174" t="str">
        <f>IF(ISBLANK(draft_picks[[#This Row],[drafter_id]]),"",_xlfn.XLOOKUP(draft_picks[[#This Row],[drafter_id]],drafters[id],drafters[name]))</f>
        <v>Walter Hollmann</v>
      </c>
      <c r="J2174" t="str">
        <f>IF(ISBLANK(draft_picks[[#This Row],[drafter_team_id]]),"",_xlfn.XLOOKUP(draft_picks[[#This Row],[drafter_team_id]],drafter_teams[id],drafter_teams[name]))</f>
        <v/>
      </c>
      <c r="K2174" s="3" t="s">
        <v>15484</v>
      </c>
      <c r="L2174" t="s">
        <v>1133</v>
      </c>
      <c r="M2174" t="str">
        <f>IF(OR(ISBLANK(draft_picks[[#This Row],[veto_drafter_id]]),draft_picks[[#This Row],[veto_drafter_id]]=""),"",_xlfn.XLOOKUP(draft_picks[[#This Row],[veto_drafter_id]],drafters[id],drafters[name]))</f>
        <v>Oriana Nudo</v>
      </c>
      <c r="N2174" t="s">
        <v>15497</v>
      </c>
      <c r="O2174" t="str">
        <f>IF(OR(ISBLANK(draft_picks[[#This Row],[veto_drafter_team_id]]),draft_picks[[#This Row],[veto_drafter_team_id]]=""),"",_xlfn.XLOOKUP(draft_picks[[#This Row],[veto_drafter_team_id]],drafter_teams[id],drafter_teams[name]))</f>
        <v/>
      </c>
      <c r="Q2174" t="s">
        <v>15497</v>
      </c>
      <c r="R2174" t="str">
        <f>IF(OR(ISBLANK(draft_picks[[#This Row],[veto_override_drafter_id]]),draft_picks[[#This Row],[veto_override_drafter_id]]=""),"",_xlfn.XLOOKUP(draft_picks[[#This Row],[veto_override_drafter_id]],drafters[id],drafters[name]))</f>
        <v/>
      </c>
      <c r="S2174" t="s">
        <v>15497</v>
      </c>
      <c r="T2174" t="str">
        <f>IF(OR(ISBLANK(draft_picks[[#This Row],[veto_override_team_id]]),draft_picks[[#This Row],[veto_override_team_id]]=""),"",_xlfn.XLOOKUP(draft_picks[[#This Row],[veto_override_team_id]],drafter_teams[id],drafter_teams[name]))</f>
        <v/>
      </c>
    </row>
    <row r="2175" spans="1:21" x14ac:dyDescent="0.25">
      <c r="A2175" t="s">
        <v>156</v>
      </c>
      <c r="B2175" t="str">
        <f>_xlfn.XLOOKUP(draft_picks[[#This Row],[draft_id]],drafts[id],drafts[title])</f>
        <v>Paul Newman mini-Mega</v>
      </c>
      <c r="C2175" s="3">
        <v>9</v>
      </c>
      <c r="D2175">
        <f>IF(C2174&lt;draft_picks[[#This Row],[position]],1,IF(C2174&gt;draft_picks[[#This Row],[position]],D2174+1,IF(C2174=draft_picks[[#This Row],[position]],D2174+1)))</f>
        <v>6</v>
      </c>
      <c r="E2175" t="s">
        <v>3927</v>
      </c>
      <c r="F2175" t="str">
        <f>IF(ISBLANK(draft_picks[[#This Row],[movie_id]]),"",_xlfn.XLOOKUP(draft_picks[[#This Row],[movie_id]],drafts.movies[id],drafts.movies[movie_title]))</f>
        <v>Harry &amp; Son</v>
      </c>
      <c r="G2175" s="3" t="s">
        <v>1067</v>
      </c>
      <c r="H2175" t="str">
        <f>IF(ISBLANK(draft_picks[[#This Row],[drafter_id]]),"",_xlfn.XLOOKUP(draft_picks[[#This Row],[drafter_id]],drafters[id],drafters[name]))</f>
        <v>Walter Hollmann</v>
      </c>
      <c r="J2175" t="str">
        <f>IF(ISBLANK(draft_picks[[#This Row],[drafter_team_id]]),"",_xlfn.XLOOKUP(draft_picks[[#This Row],[drafter_team_id]],drafter_teams[id],drafter_teams[name]))</f>
        <v/>
      </c>
      <c r="K2175" s="3" t="s">
        <v>15484</v>
      </c>
      <c r="L2175" t="s">
        <v>951</v>
      </c>
      <c r="M2175" t="str">
        <f>IF(OR(ISBLANK(draft_picks[[#This Row],[veto_drafter_id]]),draft_picks[[#This Row],[veto_drafter_id]]=""),"",_xlfn.XLOOKUP(draft_picks[[#This Row],[veto_drafter_id]],drafters[id],drafters[name]))</f>
        <v>Maureen Lee Lenker</v>
      </c>
      <c r="N2175" t="s">
        <v>15497</v>
      </c>
      <c r="O2175" t="str">
        <f>IF(OR(ISBLANK(draft_picks[[#This Row],[veto_drafter_team_id]]),draft_picks[[#This Row],[veto_drafter_team_id]]=""),"",_xlfn.XLOOKUP(draft_picks[[#This Row],[veto_drafter_team_id]],drafter_teams[id],drafter_teams[name]))</f>
        <v/>
      </c>
      <c r="Q2175" t="s">
        <v>15497</v>
      </c>
      <c r="R2175" t="str">
        <f>IF(OR(ISBLANK(draft_picks[[#This Row],[veto_override_drafter_id]]),draft_picks[[#This Row],[veto_override_drafter_id]]=""),"",_xlfn.XLOOKUP(draft_picks[[#This Row],[veto_override_drafter_id]],drafters[id],drafters[name]))</f>
        <v/>
      </c>
      <c r="S2175" t="s">
        <v>15497</v>
      </c>
      <c r="T2175" t="str">
        <f>IF(OR(ISBLANK(draft_picks[[#This Row],[veto_override_team_id]]),draft_picks[[#This Row],[veto_override_team_id]]=""),"",_xlfn.XLOOKUP(draft_picks[[#This Row],[veto_override_team_id]],drafter_teams[id],drafter_teams[name]))</f>
        <v/>
      </c>
    </row>
    <row r="2176" spans="1:21" x14ac:dyDescent="0.25">
      <c r="A2176" t="s">
        <v>156</v>
      </c>
      <c r="B2176" t="str">
        <f>_xlfn.XLOOKUP(draft_picks[[#This Row],[draft_id]],drafts[id],drafts[title])</f>
        <v>Paul Newman mini-Mega</v>
      </c>
      <c r="C2176" s="3">
        <v>9</v>
      </c>
      <c r="D2176">
        <f>IF(C2175&lt;draft_picks[[#This Row],[position]],1,IF(C2175&gt;draft_picks[[#This Row],[position]],D2175+1,IF(C2175=draft_picks[[#This Row],[position]],D2175+1)))</f>
        <v>7</v>
      </c>
      <c r="E2176" t="s">
        <v>4659</v>
      </c>
      <c r="F2176" t="str">
        <f>IF(ISBLANK(draft_picks[[#This Row],[movie_id]]),"",_xlfn.XLOOKUP(draft_picks[[#This Row],[movie_id]],drafts.movies[id],drafts.movies[movie_title]))</f>
        <v>Paris Blues</v>
      </c>
      <c r="G2176" s="3" t="s">
        <v>1067</v>
      </c>
      <c r="H2176" t="str">
        <f>IF(ISBLANK(draft_picks[[#This Row],[drafter_id]]),"",_xlfn.XLOOKUP(draft_picks[[#This Row],[drafter_id]],drafters[id],drafters[name]))</f>
        <v>Walter Hollmann</v>
      </c>
      <c r="J2176" t="str">
        <f>IF(ISBLANK(draft_picks[[#This Row],[drafter_team_id]]),"",_xlfn.XLOOKUP(draft_picks[[#This Row],[drafter_team_id]],drafter_teams[id],drafter_teams[name]))</f>
        <v/>
      </c>
      <c r="K2176" s="3" t="s">
        <v>15497</v>
      </c>
      <c r="L2176" t="s">
        <v>15497</v>
      </c>
      <c r="M2176" t="str">
        <f>IF(OR(ISBLANK(draft_picks[[#This Row],[veto_drafter_id]]),draft_picks[[#This Row],[veto_drafter_id]]=""),"",_xlfn.XLOOKUP(draft_picks[[#This Row],[veto_drafter_id]],drafters[id],drafters[name]))</f>
        <v/>
      </c>
      <c r="N2176" t="s">
        <v>15497</v>
      </c>
      <c r="O2176" t="str">
        <f>IF(OR(ISBLANK(draft_picks[[#This Row],[veto_drafter_team_id]]),draft_picks[[#This Row],[veto_drafter_team_id]]=""),"",_xlfn.XLOOKUP(draft_picks[[#This Row],[veto_drafter_team_id]],drafter_teams[id],drafter_teams[name]))</f>
        <v/>
      </c>
      <c r="Q2176" t="s">
        <v>15497</v>
      </c>
      <c r="R2176" t="str">
        <f>IF(OR(ISBLANK(draft_picks[[#This Row],[veto_override_drafter_id]]),draft_picks[[#This Row],[veto_override_drafter_id]]=""),"",_xlfn.XLOOKUP(draft_picks[[#This Row],[veto_override_drafter_id]],drafters[id],drafters[name]))</f>
        <v/>
      </c>
      <c r="S2176" t="s">
        <v>15497</v>
      </c>
      <c r="T2176" t="str">
        <f>IF(OR(ISBLANK(draft_picks[[#This Row],[veto_override_team_id]]),draft_picks[[#This Row],[veto_override_team_id]]=""),"",_xlfn.XLOOKUP(draft_picks[[#This Row],[veto_override_team_id]],drafter_teams[id],drafter_teams[name]))</f>
        <v/>
      </c>
    </row>
    <row r="2177" spans="1:20" x14ac:dyDescent="0.25">
      <c r="A2177" t="s">
        <v>156</v>
      </c>
      <c r="B2177" t="str">
        <f>_xlfn.XLOOKUP(draft_picks[[#This Row],[draft_id]],drafts[id],drafts[title])</f>
        <v>Paul Newman mini-Mega</v>
      </c>
      <c r="C2177" s="3">
        <v>8</v>
      </c>
      <c r="D2177">
        <f>IF(C2176&lt;draft_picks[[#This Row],[position]],1,IF(C2176&gt;draft_picks[[#This Row],[position]],D2176+1,IF(C2176=draft_picks[[#This Row],[position]],D2176+1)))</f>
        <v>8</v>
      </c>
      <c r="E2177" t="s">
        <v>7042</v>
      </c>
      <c r="F2177" t="str">
        <f>IF(ISBLANK(draft_picks[[#This Row],[movie_id]]),"",_xlfn.XLOOKUP(draft_picks[[#This Row],[movie_id]],drafts.movies[id],drafts.movies[movie_title]))</f>
        <v>Sweet Bird of Youth</v>
      </c>
      <c r="G2177" s="3" t="s">
        <v>1067</v>
      </c>
      <c r="H2177" t="str">
        <f>IF(ISBLANK(draft_picks[[#This Row],[drafter_id]]),"",_xlfn.XLOOKUP(draft_picks[[#This Row],[drafter_id]],drafters[id],drafters[name]))</f>
        <v>Walter Hollmann</v>
      </c>
      <c r="J2177" t="str">
        <f>IF(ISBLANK(draft_picks[[#This Row],[drafter_team_id]]),"",_xlfn.XLOOKUP(draft_picks[[#This Row],[drafter_team_id]],drafter_teams[id],drafter_teams[name]))</f>
        <v/>
      </c>
      <c r="K2177" s="3" t="s">
        <v>15497</v>
      </c>
      <c r="L2177" t="s">
        <v>15497</v>
      </c>
      <c r="M2177" t="str">
        <f>IF(OR(ISBLANK(draft_picks[[#This Row],[veto_drafter_id]]),draft_picks[[#This Row],[veto_drafter_id]]=""),"",_xlfn.XLOOKUP(draft_picks[[#This Row],[veto_drafter_id]],drafters[id],drafters[name]))</f>
        <v/>
      </c>
      <c r="N2177" t="s">
        <v>15497</v>
      </c>
      <c r="O2177" t="str">
        <f>IF(OR(ISBLANK(draft_picks[[#This Row],[veto_drafter_team_id]]),draft_picks[[#This Row],[veto_drafter_team_id]]=""),"",_xlfn.XLOOKUP(draft_picks[[#This Row],[veto_drafter_team_id]],drafter_teams[id],drafter_teams[name]))</f>
        <v/>
      </c>
      <c r="Q2177" t="s">
        <v>15497</v>
      </c>
      <c r="R2177" t="str">
        <f>IF(OR(ISBLANK(draft_picks[[#This Row],[veto_override_drafter_id]]),draft_picks[[#This Row],[veto_override_drafter_id]]=""),"",_xlfn.XLOOKUP(draft_picks[[#This Row],[veto_override_drafter_id]],drafters[id],drafters[name]))</f>
        <v/>
      </c>
      <c r="S2177" t="s">
        <v>15497</v>
      </c>
      <c r="T2177" t="str">
        <f>IF(OR(ISBLANK(draft_picks[[#This Row],[veto_override_team_id]]),draft_picks[[#This Row],[veto_override_team_id]]=""),"",_xlfn.XLOOKUP(draft_picks[[#This Row],[veto_override_team_id]],drafter_teams[id],drafter_teams[name]))</f>
        <v/>
      </c>
    </row>
    <row r="2178" spans="1:20" x14ac:dyDescent="0.25">
      <c r="A2178" t="s">
        <v>156</v>
      </c>
      <c r="B2178" t="str">
        <f>_xlfn.XLOOKUP(draft_picks[[#This Row],[draft_id]],drafts[id],drafts[title])</f>
        <v>Paul Newman mini-Mega</v>
      </c>
      <c r="C2178" s="3">
        <v>7</v>
      </c>
      <c r="D2178">
        <f>IF(C2177&lt;draft_picks[[#This Row],[position]],1,IF(C2177&gt;draft_picks[[#This Row],[position]],D2177+1,IF(C2177=draft_picks[[#This Row],[position]],D2177+1)))</f>
        <v>9</v>
      </c>
      <c r="E2178" t="s">
        <v>2793</v>
      </c>
      <c r="F2178" t="str">
        <f>IF(ISBLANK(draft_picks[[#This Row],[movie_id]]),"",_xlfn.XLOOKUP(draft_picks[[#This Row],[movie_id]],drafts.movies[id],drafts.movies[movie_title]))</f>
        <v>Road to Perdition</v>
      </c>
      <c r="G2178" s="3" t="s">
        <v>951</v>
      </c>
      <c r="H2178" t="str">
        <f>IF(ISBLANK(draft_picks[[#This Row],[drafter_id]]),"",_xlfn.XLOOKUP(draft_picks[[#This Row],[drafter_id]],drafters[id],drafters[name]))</f>
        <v>Maureen Lee Lenker</v>
      </c>
      <c r="J2178" t="str">
        <f>IF(ISBLANK(draft_picks[[#This Row],[drafter_team_id]]),"",_xlfn.XLOOKUP(draft_picks[[#This Row],[drafter_team_id]],drafter_teams[id],drafter_teams[name]))</f>
        <v/>
      </c>
      <c r="K2178" s="3" t="s">
        <v>15497</v>
      </c>
      <c r="L2178" t="s">
        <v>15497</v>
      </c>
      <c r="M2178" t="str">
        <f>IF(OR(ISBLANK(draft_picks[[#This Row],[veto_drafter_id]]),draft_picks[[#This Row],[veto_drafter_id]]=""),"",_xlfn.XLOOKUP(draft_picks[[#This Row],[veto_drafter_id]],drafters[id],drafters[name]))</f>
        <v/>
      </c>
      <c r="N2178" t="s">
        <v>15497</v>
      </c>
      <c r="O2178" t="str">
        <f>IF(OR(ISBLANK(draft_picks[[#This Row],[veto_drafter_team_id]]),draft_picks[[#This Row],[veto_drafter_team_id]]=""),"",_xlfn.XLOOKUP(draft_picks[[#This Row],[veto_drafter_team_id]],drafter_teams[id],drafter_teams[name]))</f>
        <v/>
      </c>
      <c r="Q2178" t="s">
        <v>15497</v>
      </c>
      <c r="R2178" t="str">
        <f>IF(OR(ISBLANK(draft_picks[[#This Row],[veto_override_drafter_id]]),draft_picks[[#This Row],[veto_override_drafter_id]]=""),"",_xlfn.XLOOKUP(draft_picks[[#This Row],[veto_override_drafter_id]],drafters[id],drafters[name]))</f>
        <v/>
      </c>
      <c r="S2178" t="s">
        <v>15497</v>
      </c>
      <c r="T2178" t="str">
        <f>IF(OR(ISBLANK(draft_picks[[#This Row],[veto_override_team_id]]),draft_picks[[#This Row],[veto_override_team_id]]=""),"",_xlfn.XLOOKUP(draft_picks[[#This Row],[veto_override_team_id]],drafter_teams[id],drafter_teams[name]))</f>
        <v/>
      </c>
    </row>
    <row r="2179" spans="1:20" x14ac:dyDescent="0.25">
      <c r="A2179" t="s">
        <v>156</v>
      </c>
      <c r="B2179" t="str">
        <f>_xlfn.XLOOKUP(draft_picks[[#This Row],[draft_id]],drafts[id],drafts[title])</f>
        <v>Paul Newman mini-Mega</v>
      </c>
      <c r="C2179" s="3">
        <v>6</v>
      </c>
      <c r="D2179">
        <f>IF(C2178&lt;draft_picks[[#This Row],[position]],1,IF(C2178&gt;draft_picks[[#This Row],[position]],D2178+1,IF(C2178=draft_picks[[#This Row],[position]],D2178+1)))</f>
        <v>10</v>
      </c>
      <c r="E2179" t="s">
        <v>8161</v>
      </c>
      <c r="F2179" t="str">
        <f>IF(ISBLANK(draft_picks[[#This Row],[movie_id]]),"",_xlfn.XLOOKUP(draft_picks[[#This Row],[movie_id]],drafts.movies[id],drafts.movies[movie_title]))</f>
        <v>The Verdict</v>
      </c>
      <c r="G2179" s="3" t="s">
        <v>1133</v>
      </c>
      <c r="H2179" t="str">
        <f>IF(ISBLANK(draft_picks[[#This Row],[drafter_id]]),"",_xlfn.XLOOKUP(draft_picks[[#This Row],[drafter_id]],drafters[id],drafters[name]))</f>
        <v>Oriana Nudo</v>
      </c>
      <c r="J2179" t="str">
        <f>IF(ISBLANK(draft_picks[[#This Row],[drafter_team_id]]),"",_xlfn.XLOOKUP(draft_picks[[#This Row],[drafter_team_id]],drafter_teams[id],drafter_teams[name]))</f>
        <v/>
      </c>
      <c r="K2179" s="3" t="s">
        <v>15484</v>
      </c>
      <c r="L2179" t="s">
        <v>1067</v>
      </c>
      <c r="M2179" t="str">
        <f>IF(OR(ISBLANK(draft_picks[[#This Row],[veto_drafter_id]]),draft_picks[[#This Row],[veto_drafter_id]]=""),"",_xlfn.XLOOKUP(draft_picks[[#This Row],[veto_drafter_id]],drafters[id],drafters[name]))</f>
        <v>Walter Hollmann</v>
      </c>
      <c r="N2179" t="s">
        <v>15497</v>
      </c>
      <c r="O2179" t="str">
        <f>IF(OR(ISBLANK(draft_picks[[#This Row],[veto_drafter_team_id]]),draft_picks[[#This Row],[veto_drafter_team_id]]=""),"",_xlfn.XLOOKUP(draft_picks[[#This Row],[veto_drafter_team_id]],drafter_teams[id],drafter_teams[name]))</f>
        <v/>
      </c>
      <c r="Q2179" t="s">
        <v>15497</v>
      </c>
      <c r="R2179" t="str">
        <f>IF(OR(ISBLANK(draft_picks[[#This Row],[veto_override_drafter_id]]),draft_picks[[#This Row],[veto_override_drafter_id]]=""),"",_xlfn.XLOOKUP(draft_picks[[#This Row],[veto_override_drafter_id]],drafters[id],drafters[name]))</f>
        <v/>
      </c>
      <c r="S2179" t="s">
        <v>15497</v>
      </c>
      <c r="T2179" t="str">
        <f>IF(OR(ISBLANK(draft_picks[[#This Row],[veto_override_team_id]]),draft_picks[[#This Row],[veto_override_team_id]]=""),"",_xlfn.XLOOKUP(draft_picks[[#This Row],[veto_override_team_id]],drafter_teams[id],drafter_teams[name]))</f>
        <v/>
      </c>
    </row>
    <row r="2180" spans="1:20" x14ac:dyDescent="0.25">
      <c r="A2180" t="s">
        <v>156</v>
      </c>
      <c r="B2180" t="str">
        <f>_xlfn.XLOOKUP(draft_picks[[#This Row],[draft_id]],drafts[id],drafts[title])</f>
        <v>Paul Newman mini-Mega</v>
      </c>
      <c r="C2180" s="3">
        <v>6</v>
      </c>
      <c r="D2180">
        <f>IF(C2179&lt;draft_picks[[#This Row],[position]],1,IF(C2179&gt;draft_picks[[#This Row],[position]],D2179+1,IF(C2179=draft_picks[[#This Row],[position]],D2179+1)))</f>
        <v>11</v>
      </c>
      <c r="E2180" t="s">
        <v>1769</v>
      </c>
      <c r="F2180" t="str">
        <f>IF(ISBLANK(draft_picks[[#This Row],[movie_id]]),"",_xlfn.XLOOKUP(draft_picks[[#This Row],[movie_id]],drafts.movies[id],drafts.movies[movie_title]))</f>
        <v>The Color of Money</v>
      </c>
      <c r="G2180" s="3" t="s">
        <v>1133</v>
      </c>
      <c r="H2180" t="str">
        <f>IF(ISBLANK(draft_picks[[#This Row],[drafter_id]]),"",_xlfn.XLOOKUP(draft_picks[[#This Row],[drafter_id]],drafters[id],drafters[name]))</f>
        <v>Oriana Nudo</v>
      </c>
      <c r="J2180" t="str">
        <f>IF(ISBLANK(draft_picks[[#This Row],[drafter_team_id]]),"",_xlfn.XLOOKUP(draft_picks[[#This Row],[drafter_team_id]],drafter_teams[id],drafter_teams[name]))</f>
        <v/>
      </c>
      <c r="K2180" s="3" t="s">
        <v>15497</v>
      </c>
      <c r="L2180" t="s">
        <v>15497</v>
      </c>
      <c r="M2180" t="str">
        <f>IF(OR(ISBLANK(draft_picks[[#This Row],[veto_drafter_id]]),draft_picks[[#This Row],[veto_drafter_id]]=""),"",_xlfn.XLOOKUP(draft_picks[[#This Row],[veto_drafter_id]],drafters[id],drafters[name]))</f>
        <v/>
      </c>
      <c r="N2180" t="s">
        <v>15497</v>
      </c>
      <c r="O2180" t="str">
        <f>IF(OR(ISBLANK(draft_picks[[#This Row],[veto_drafter_team_id]]),draft_picks[[#This Row],[veto_drafter_team_id]]=""),"",_xlfn.XLOOKUP(draft_picks[[#This Row],[veto_drafter_team_id]],drafter_teams[id],drafter_teams[name]))</f>
        <v/>
      </c>
      <c r="Q2180" t="s">
        <v>15497</v>
      </c>
      <c r="R2180" t="str">
        <f>IF(OR(ISBLANK(draft_picks[[#This Row],[veto_override_drafter_id]]),draft_picks[[#This Row],[veto_override_drafter_id]]=""),"",_xlfn.XLOOKUP(draft_picks[[#This Row],[veto_override_drafter_id]],drafters[id],drafters[name]))</f>
        <v/>
      </c>
      <c r="S2180" t="s">
        <v>15497</v>
      </c>
      <c r="T2180" t="str">
        <f>IF(OR(ISBLANK(draft_picks[[#This Row],[veto_override_team_id]]),draft_picks[[#This Row],[veto_override_team_id]]=""),"",_xlfn.XLOOKUP(draft_picks[[#This Row],[veto_override_team_id]],drafter_teams[id],drafter_teams[name]))</f>
        <v/>
      </c>
    </row>
    <row r="2181" spans="1:20" x14ac:dyDescent="0.25">
      <c r="A2181" t="s">
        <v>156</v>
      </c>
      <c r="B2181" t="str">
        <f>_xlfn.XLOOKUP(draft_picks[[#This Row],[draft_id]],drafts[id],drafts[title])</f>
        <v>Paul Newman mini-Mega</v>
      </c>
      <c r="C2181" s="3">
        <v>5</v>
      </c>
      <c r="D2181">
        <f>IF(C2180&lt;draft_picks[[#This Row],[position]],1,IF(C2180&gt;draft_picks[[#This Row],[position]],D2180+1,IF(C2180=draft_picks[[#This Row],[position]],D2180+1)))</f>
        <v>12</v>
      </c>
      <c r="E2181" t="s">
        <v>6093</v>
      </c>
      <c r="F2181" t="str">
        <f>IF(ISBLANK(draft_picks[[#This Row],[movie_id]]),"",_xlfn.XLOOKUP(draft_picks[[#This Row],[movie_id]],drafts.movies[id],drafts.movies[movie_title]))</f>
        <v>Nobody's Fool</v>
      </c>
      <c r="G2181" s="3" t="s">
        <v>1067</v>
      </c>
      <c r="H2181" t="str">
        <f>IF(ISBLANK(draft_picks[[#This Row],[drafter_id]]),"",_xlfn.XLOOKUP(draft_picks[[#This Row],[drafter_id]],drafters[id],drafters[name]))</f>
        <v>Walter Hollmann</v>
      </c>
      <c r="J2181" t="str">
        <f>IF(ISBLANK(draft_picks[[#This Row],[drafter_team_id]]),"",_xlfn.XLOOKUP(draft_picks[[#This Row],[drafter_team_id]],drafter_teams[id],drafter_teams[name]))</f>
        <v/>
      </c>
      <c r="K2181" s="3" t="s">
        <v>15497</v>
      </c>
      <c r="L2181" t="s">
        <v>15497</v>
      </c>
      <c r="M2181" t="str">
        <f>IF(OR(ISBLANK(draft_picks[[#This Row],[veto_drafter_id]]),draft_picks[[#This Row],[veto_drafter_id]]=""),"",_xlfn.XLOOKUP(draft_picks[[#This Row],[veto_drafter_id]],drafters[id],drafters[name]))</f>
        <v/>
      </c>
      <c r="N2181" t="s">
        <v>15497</v>
      </c>
      <c r="O2181" t="str">
        <f>IF(OR(ISBLANK(draft_picks[[#This Row],[veto_drafter_team_id]]),draft_picks[[#This Row],[veto_drafter_team_id]]=""),"",_xlfn.XLOOKUP(draft_picks[[#This Row],[veto_drafter_team_id]],drafter_teams[id],drafter_teams[name]))</f>
        <v/>
      </c>
      <c r="Q2181" t="s">
        <v>15497</v>
      </c>
      <c r="R2181" t="str">
        <f>IF(OR(ISBLANK(draft_picks[[#This Row],[veto_override_drafter_id]]),draft_picks[[#This Row],[veto_override_drafter_id]]=""),"",_xlfn.XLOOKUP(draft_picks[[#This Row],[veto_override_drafter_id]],drafters[id],drafters[name]))</f>
        <v/>
      </c>
      <c r="S2181" t="s">
        <v>15497</v>
      </c>
      <c r="T2181" t="str">
        <f>IF(OR(ISBLANK(draft_picks[[#This Row],[veto_override_team_id]]),draft_picks[[#This Row],[veto_override_team_id]]=""),"",_xlfn.XLOOKUP(draft_picks[[#This Row],[veto_override_team_id]],drafter_teams[id],drafter_teams[name]))</f>
        <v/>
      </c>
    </row>
    <row r="2182" spans="1:20" x14ac:dyDescent="0.25">
      <c r="A2182" t="s">
        <v>156</v>
      </c>
      <c r="B2182" t="str">
        <f>_xlfn.XLOOKUP(draft_picks[[#This Row],[draft_id]],drafts[id],drafts[title])</f>
        <v>Paul Newman mini-Mega</v>
      </c>
      <c r="C2182" s="3">
        <v>4</v>
      </c>
      <c r="D2182">
        <f>IF(C2181&lt;draft_picks[[#This Row],[position]],1,IF(C2181&gt;draft_picks[[#This Row],[position]],D2181+1,IF(C2181=draft_picks[[#This Row],[position]],D2181+1)))</f>
        <v>13</v>
      </c>
      <c r="E2182" t="s">
        <v>5994</v>
      </c>
      <c r="F2182" t="str">
        <f>IF(ISBLANK(draft_picks[[#This Row],[movie_id]]),"",_xlfn.XLOOKUP(draft_picks[[#This Row],[movie_id]],drafts.movies[id],drafts.movies[movie_title]))</f>
        <v>Hud</v>
      </c>
      <c r="G2182" s="3" t="s">
        <v>951</v>
      </c>
      <c r="H2182" t="str">
        <f>IF(ISBLANK(draft_picks[[#This Row],[drafter_id]]),"",_xlfn.XLOOKUP(draft_picks[[#This Row],[drafter_id]],drafters[id],drafters[name]))</f>
        <v>Maureen Lee Lenker</v>
      </c>
      <c r="J2182" t="str">
        <f>IF(ISBLANK(draft_picks[[#This Row],[drafter_team_id]]),"",_xlfn.XLOOKUP(draft_picks[[#This Row],[drafter_team_id]],drafter_teams[id],drafter_teams[name]))</f>
        <v/>
      </c>
      <c r="K2182" s="3" t="s">
        <v>15484</v>
      </c>
      <c r="L2182" t="s">
        <v>1133</v>
      </c>
      <c r="M2182" t="str">
        <f>IF(OR(ISBLANK(draft_picks[[#This Row],[veto_drafter_id]]),draft_picks[[#This Row],[veto_drafter_id]]=""),"",_xlfn.XLOOKUP(draft_picks[[#This Row],[veto_drafter_id]],drafters[id],drafters[name]))</f>
        <v>Oriana Nudo</v>
      </c>
      <c r="N2182" t="s">
        <v>15497</v>
      </c>
      <c r="O2182" t="str">
        <f>IF(OR(ISBLANK(draft_picks[[#This Row],[veto_drafter_team_id]]),draft_picks[[#This Row],[veto_drafter_team_id]]=""),"",_xlfn.XLOOKUP(draft_picks[[#This Row],[veto_drafter_team_id]],drafter_teams[id],drafter_teams[name]))</f>
        <v/>
      </c>
      <c r="Q2182" t="s">
        <v>15497</v>
      </c>
      <c r="R2182" t="str">
        <f>IF(OR(ISBLANK(draft_picks[[#This Row],[veto_override_drafter_id]]),draft_picks[[#This Row],[veto_override_drafter_id]]=""),"",_xlfn.XLOOKUP(draft_picks[[#This Row],[veto_override_drafter_id]],drafters[id],drafters[name]))</f>
        <v/>
      </c>
      <c r="S2182" t="s">
        <v>15497</v>
      </c>
      <c r="T2182" t="str">
        <f>IF(OR(ISBLANK(draft_picks[[#This Row],[veto_override_team_id]]),draft_picks[[#This Row],[veto_override_team_id]]=""),"",_xlfn.XLOOKUP(draft_picks[[#This Row],[veto_override_team_id]],drafter_teams[id],drafter_teams[name]))</f>
        <v/>
      </c>
    </row>
    <row r="2183" spans="1:20" x14ac:dyDescent="0.25">
      <c r="A2183" t="s">
        <v>156</v>
      </c>
      <c r="B2183" t="str">
        <f>_xlfn.XLOOKUP(draft_picks[[#This Row],[draft_id]],drafts[id],drafts[title])</f>
        <v>Paul Newman mini-Mega</v>
      </c>
      <c r="C2183" s="3">
        <v>4</v>
      </c>
      <c r="D2183">
        <f>IF(C2182&lt;draft_picks[[#This Row],[position]],1,IF(C2182&gt;draft_picks[[#This Row],[position]],D2182+1,IF(C2182=draft_picks[[#This Row],[position]],D2182+1)))</f>
        <v>14</v>
      </c>
      <c r="E2183" t="s">
        <v>1901</v>
      </c>
      <c r="F2183" t="str">
        <f>IF(ISBLANK(draft_picks[[#This Row],[movie_id]]),"",_xlfn.XLOOKUP(draft_picks[[#This Row],[movie_id]],drafts.movies[id],drafts.movies[movie_title]))</f>
        <v>Cool Hand Luke</v>
      </c>
      <c r="G2183" s="3" t="s">
        <v>951</v>
      </c>
      <c r="H2183" t="str">
        <f>IF(ISBLANK(draft_picks[[#This Row],[drafter_id]]),"",_xlfn.XLOOKUP(draft_picks[[#This Row],[drafter_id]],drafters[id],drafters[name]))</f>
        <v>Maureen Lee Lenker</v>
      </c>
      <c r="J2183" t="str">
        <f>IF(ISBLANK(draft_picks[[#This Row],[drafter_team_id]]),"",_xlfn.XLOOKUP(draft_picks[[#This Row],[drafter_team_id]],drafter_teams[id],drafter_teams[name]))</f>
        <v/>
      </c>
      <c r="K2183" s="3" t="s">
        <v>15497</v>
      </c>
      <c r="L2183" t="s">
        <v>15497</v>
      </c>
      <c r="M2183" t="str">
        <f>IF(OR(ISBLANK(draft_picks[[#This Row],[veto_drafter_id]]),draft_picks[[#This Row],[veto_drafter_id]]=""),"",_xlfn.XLOOKUP(draft_picks[[#This Row],[veto_drafter_id]],drafters[id],drafters[name]))</f>
        <v/>
      </c>
      <c r="N2183" t="s">
        <v>15497</v>
      </c>
      <c r="O2183" t="str">
        <f>IF(OR(ISBLANK(draft_picks[[#This Row],[veto_drafter_team_id]]),draft_picks[[#This Row],[veto_drafter_team_id]]=""),"",_xlfn.XLOOKUP(draft_picks[[#This Row],[veto_drafter_team_id]],drafter_teams[id],drafter_teams[name]))</f>
        <v/>
      </c>
      <c r="Q2183" t="s">
        <v>15497</v>
      </c>
      <c r="R2183" t="str">
        <f>IF(OR(ISBLANK(draft_picks[[#This Row],[veto_override_drafter_id]]),draft_picks[[#This Row],[veto_override_drafter_id]]=""),"",_xlfn.XLOOKUP(draft_picks[[#This Row],[veto_override_drafter_id]],drafters[id],drafters[name]))</f>
        <v/>
      </c>
      <c r="S2183" t="s">
        <v>15497</v>
      </c>
      <c r="T2183" t="str">
        <f>IF(OR(ISBLANK(draft_picks[[#This Row],[veto_override_team_id]]),draft_picks[[#This Row],[veto_override_team_id]]=""),"",_xlfn.XLOOKUP(draft_picks[[#This Row],[veto_override_team_id]],drafter_teams[id],drafter_teams[name]))</f>
        <v/>
      </c>
    </row>
    <row r="2184" spans="1:20" x14ac:dyDescent="0.25">
      <c r="A2184" t="s">
        <v>156</v>
      </c>
      <c r="B2184" t="str">
        <f>_xlfn.XLOOKUP(draft_picks[[#This Row],[draft_id]],drafts[id],drafts[title])</f>
        <v>Paul Newman mini-Mega</v>
      </c>
      <c r="C2184" s="3">
        <v>3</v>
      </c>
      <c r="D2184">
        <f>IF(C2183&lt;draft_picks[[#This Row],[position]],1,IF(C2183&gt;draft_picks[[#This Row],[position]],D2183+1,IF(C2183=draft_picks[[#This Row],[position]],D2183+1)))</f>
        <v>15</v>
      </c>
      <c r="E2184" t="s">
        <v>8161</v>
      </c>
      <c r="F2184" t="str">
        <f>IF(ISBLANK(draft_picks[[#This Row],[movie_id]]),"",_xlfn.XLOOKUP(draft_picks[[#This Row],[movie_id]],drafts.movies[id],drafts.movies[movie_title]))</f>
        <v>The Verdict</v>
      </c>
      <c r="G2184" s="3" t="s">
        <v>1133</v>
      </c>
      <c r="H2184" t="str">
        <f>IF(ISBLANK(draft_picks[[#This Row],[drafter_id]]),"",_xlfn.XLOOKUP(draft_picks[[#This Row],[drafter_id]],drafters[id],drafters[name]))</f>
        <v>Oriana Nudo</v>
      </c>
      <c r="J2184" t="str">
        <f>IF(ISBLANK(draft_picks[[#This Row],[drafter_team_id]]),"",_xlfn.XLOOKUP(draft_picks[[#This Row],[drafter_team_id]],drafter_teams[id],drafter_teams[name]))</f>
        <v/>
      </c>
      <c r="K2184" s="3" t="s">
        <v>15497</v>
      </c>
      <c r="L2184" t="s">
        <v>15497</v>
      </c>
      <c r="M2184" t="str">
        <f>IF(OR(ISBLANK(draft_picks[[#This Row],[veto_drafter_id]]),draft_picks[[#This Row],[veto_drafter_id]]=""),"",_xlfn.XLOOKUP(draft_picks[[#This Row],[veto_drafter_id]],drafters[id],drafters[name]))</f>
        <v/>
      </c>
      <c r="N2184" t="s">
        <v>15497</v>
      </c>
      <c r="O2184" t="str">
        <f>IF(OR(ISBLANK(draft_picks[[#This Row],[veto_drafter_team_id]]),draft_picks[[#This Row],[veto_drafter_team_id]]=""),"",_xlfn.XLOOKUP(draft_picks[[#This Row],[veto_drafter_team_id]],drafter_teams[id],drafter_teams[name]))</f>
        <v/>
      </c>
      <c r="Q2184" t="s">
        <v>15497</v>
      </c>
      <c r="R2184" t="str">
        <f>IF(OR(ISBLANK(draft_picks[[#This Row],[veto_override_drafter_id]]),draft_picks[[#This Row],[veto_override_drafter_id]]=""),"",_xlfn.XLOOKUP(draft_picks[[#This Row],[veto_override_drafter_id]],drafters[id],drafters[name]))</f>
        <v/>
      </c>
      <c r="S2184" t="s">
        <v>15497</v>
      </c>
      <c r="T2184" t="str">
        <f>IF(OR(ISBLANK(draft_picks[[#This Row],[veto_override_team_id]]),draft_picks[[#This Row],[veto_override_team_id]]=""),"",_xlfn.XLOOKUP(draft_picks[[#This Row],[veto_override_team_id]],drafter_teams[id],drafter_teams[name]))</f>
        <v/>
      </c>
    </row>
    <row r="2185" spans="1:20" x14ac:dyDescent="0.25">
      <c r="A2185" t="s">
        <v>156</v>
      </c>
      <c r="B2185" t="str">
        <f>_xlfn.XLOOKUP(draft_picks[[#This Row],[draft_id]],drafts[id],drafts[title])</f>
        <v>Paul Newman mini-Mega</v>
      </c>
      <c r="C2185" s="3">
        <v>2</v>
      </c>
      <c r="D2185">
        <f>IF(C2184&lt;draft_picks[[#This Row],[position]],1,IF(C2184&gt;draft_picks[[#This Row],[position]],D2184+1,IF(C2184=draft_picks[[#This Row],[position]],D2184+1)))</f>
        <v>16</v>
      </c>
      <c r="E2185" t="s">
        <v>5994</v>
      </c>
      <c r="F2185" t="str">
        <f>IF(ISBLANK(draft_picks[[#This Row],[movie_id]]),"",_xlfn.XLOOKUP(draft_picks[[#This Row],[movie_id]],drafts.movies[id],drafts.movies[movie_title]))</f>
        <v>Hud</v>
      </c>
      <c r="G2185" s="3" t="s">
        <v>1067</v>
      </c>
      <c r="H2185" t="str">
        <f>IF(ISBLANK(draft_picks[[#This Row],[drafter_id]]),"",_xlfn.XLOOKUP(draft_picks[[#This Row],[drafter_id]],drafters[id],drafters[name]))</f>
        <v>Walter Hollmann</v>
      </c>
      <c r="J2185" t="str">
        <f>IF(ISBLANK(draft_picks[[#This Row],[drafter_team_id]]),"",_xlfn.XLOOKUP(draft_picks[[#This Row],[drafter_team_id]],drafter_teams[id],drafter_teams[name]))</f>
        <v/>
      </c>
      <c r="K2185" s="3" t="s">
        <v>15497</v>
      </c>
      <c r="L2185" t="s">
        <v>15497</v>
      </c>
      <c r="M2185" t="str">
        <f>IF(OR(ISBLANK(draft_picks[[#This Row],[veto_drafter_id]]),draft_picks[[#This Row],[veto_drafter_id]]=""),"",_xlfn.XLOOKUP(draft_picks[[#This Row],[veto_drafter_id]],drafters[id],drafters[name]))</f>
        <v/>
      </c>
      <c r="N2185" t="s">
        <v>15497</v>
      </c>
      <c r="O2185" t="str">
        <f>IF(OR(ISBLANK(draft_picks[[#This Row],[veto_drafter_team_id]]),draft_picks[[#This Row],[veto_drafter_team_id]]=""),"",_xlfn.XLOOKUP(draft_picks[[#This Row],[veto_drafter_team_id]],drafter_teams[id],drafter_teams[name]))</f>
        <v/>
      </c>
      <c r="Q2185" t="s">
        <v>15497</v>
      </c>
      <c r="R2185" t="str">
        <f>IF(OR(ISBLANK(draft_picks[[#This Row],[veto_override_drafter_id]]),draft_picks[[#This Row],[veto_override_drafter_id]]=""),"",_xlfn.XLOOKUP(draft_picks[[#This Row],[veto_override_drafter_id]],drafters[id],drafters[name]))</f>
        <v/>
      </c>
      <c r="S2185" t="s">
        <v>15497</v>
      </c>
      <c r="T2185" t="str">
        <f>IF(OR(ISBLANK(draft_picks[[#This Row],[veto_override_team_id]]),draft_picks[[#This Row],[veto_override_team_id]]=""),"",_xlfn.XLOOKUP(draft_picks[[#This Row],[veto_override_team_id]],drafter_teams[id],drafter_teams[name]))</f>
        <v/>
      </c>
    </row>
    <row r="2186" spans="1:20" x14ac:dyDescent="0.25">
      <c r="A2186" t="s">
        <v>156</v>
      </c>
      <c r="B2186" t="str">
        <f>_xlfn.XLOOKUP(draft_picks[[#This Row],[draft_id]],drafts[id],drafts[title])</f>
        <v>Paul Newman mini-Mega</v>
      </c>
      <c r="C2186" s="3">
        <v>1</v>
      </c>
      <c r="D2186">
        <f>IF(C2185&lt;draft_picks[[#This Row],[position]],1,IF(C2185&gt;draft_picks[[#This Row],[position]],D2185+1,IF(C2185=draft_picks[[#This Row],[position]],D2185+1)))</f>
        <v>17</v>
      </c>
      <c r="E2186" t="s">
        <v>5597</v>
      </c>
      <c r="F2186" t="str">
        <f>IF(ISBLANK(draft_picks[[#This Row],[movie_id]]),"",_xlfn.XLOOKUP(draft_picks[[#This Row],[movie_id]],drafts.movies[id],drafts.movies[movie_title]))</f>
        <v>Butch Cassidy and the Sundance Kid</v>
      </c>
      <c r="G2186" s="3" t="s">
        <v>951</v>
      </c>
      <c r="H2186" t="str">
        <f>IF(ISBLANK(draft_picks[[#This Row],[drafter_id]]),"",_xlfn.XLOOKUP(draft_picks[[#This Row],[drafter_id]],drafters[id],drafters[name]))</f>
        <v>Maureen Lee Lenker</v>
      </c>
      <c r="J2186" t="str">
        <f>IF(ISBLANK(draft_picks[[#This Row],[drafter_team_id]]),"",_xlfn.XLOOKUP(draft_picks[[#This Row],[drafter_team_id]],drafter_teams[id],drafter_teams[name]))</f>
        <v/>
      </c>
      <c r="K2186" s="3" t="s">
        <v>15497</v>
      </c>
      <c r="L2186" t="s">
        <v>15497</v>
      </c>
      <c r="M2186" t="str">
        <f>IF(OR(ISBLANK(draft_picks[[#This Row],[veto_drafter_id]]),draft_picks[[#This Row],[veto_drafter_id]]=""),"",_xlfn.XLOOKUP(draft_picks[[#This Row],[veto_drafter_id]],drafters[id],drafters[name]))</f>
        <v/>
      </c>
      <c r="N2186" t="s">
        <v>15497</v>
      </c>
      <c r="O2186" t="str">
        <f>IF(OR(ISBLANK(draft_picks[[#This Row],[veto_drafter_team_id]]),draft_picks[[#This Row],[veto_drafter_team_id]]=""),"",_xlfn.XLOOKUP(draft_picks[[#This Row],[veto_drafter_team_id]],drafter_teams[id],drafter_teams[name]))</f>
        <v/>
      </c>
      <c r="Q2186" t="s">
        <v>15497</v>
      </c>
      <c r="R2186" t="str">
        <f>IF(OR(ISBLANK(draft_picks[[#This Row],[veto_override_drafter_id]]),draft_picks[[#This Row],[veto_override_drafter_id]]=""),"",_xlfn.XLOOKUP(draft_picks[[#This Row],[veto_override_drafter_id]],drafters[id],drafters[name]))</f>
        <v/>
      </c>
      <c r="S2186" t="s">
        <v>15497</v>
      </c>
      <c r="T2186" t="str">
        <f>IF(OR(ISBLANK(draft_picks[[#This Row],[veto_override_team_id]]),draft_picks[[#This Row],[veto_override_team_id]]=""),"",_xlfn.XLOOKUP(draft_picks[[#This Row],[veto_override_team_id]],drafter_teams[id],drafter_teams[name]))</f>
        <v/>
      </c>
    </row>
    <row r="2187" spans="1:20" x14ac:dyDescent="0.25">
      <c r="A2187" t="s">
        <v>258</v>
      </c>
      <c r="B2187" t="str">
        <f>_xlfn.XLOOKUP(draft_picks[[#This Row],[draft_id]],drafts[id],drafts[title])</f>
        <v>MCU Phase 4 Super Draft</v>
      </c>
      <c r="C2187" s="3">
        <v>16</v>
      </c>
      <c r="D2187">
        <f>IF(C2186&lt;draft_picks[[#This Row],[position]],1,IF(C2186&gt;draft_picks[[#This Row],[position]],D2186+1,IF(C2186=draft_picks[[#This Row],[position]],D2186+1)))</f>
        <v>1</v>
      </c>
      <c r="E2187" t="s">
        <v>6384</v>
      </c>
      <c r="F2187" t="str">
        <f>IF(ISBLANK(draft_picks[[#This Row],[movie_id]]),"",_xlfn.XLOOKUP(draft_picks[[#This Row],[movie_id]],drafts.movies[id],drafts.movies[movie_title]))</f>
        <v>What If...?</v>
      </c>
      <c r="G2187" s="3" t="s">
        <v>977</v>
      </c>
      <c r="H2187" t="str">
        <f>IF(ISBLANK(draft_picks[[#This Row],[drafter_id]]),"",_xlfn.XLOOKUP(draft_picks[[#This Row],[drafter_id]],drafters[id],drafters[name]))</f>
        <v>Louis Peitzman</v>
      </c>
      <c r="J2187" t="str">
        <f>IF(ISBLANK(draft_picks[[#This Row],[drafter_team_id]]),"",_xlfn.XLOOKUP(draft_picks[[#This Row],[drafter_team_id]],drafter_teams[id],drafter_teams[name]))</f>
        <v/>
      </c>
      <c r="K2187" s="3" t="s">
        <v>15497</v>
      </c>
      <c r="L2187" t="s">
        <v>15497</v>
      </c>
      <c r="M2187" t="str">
        <f>IF(OR(ISBLANK(draft_picks[[#This Row],[veto_drafter_id]]),draft_picks[[#This Row],[veto_drafter_id]]=""),"",_xlfn.XLOOKUP(draft_picks[[#This Row],[veto_drafter_id]],drafters[id],drafters[name]))</f>
        <v/>
      </c>
      <c r="N2187" t="s">
        <v>15497</v>
      </c>
      <c r="O2187" t="str">
        <f>IF(OR(ISBLANK(draft_picks[[#This Row],[veto_drafter_team_id]]),draft_picks[[#This Row],[veto_drafter_team_id]]=""),"",_xlfn.XLOOKUP(draft_picks[[#This Row],[veto_drafter_team_id]],drafter_teams[id],drafter_teams[name]))</f>
        <v/>
      </c>
      <c r="Q2187" t="s">
        <v>15497</v>
      </c>
      <c r="R2187" t="str">
        <f>IF(OR(ISBLANK(draft_picks[[#This Row],[veto_override_drafter_id]]),draft_picks[[#This Row],[veto_override_drafter_id]]=""),"",_xlfn.XLOOKUP(draft_picks[[#This Row],[veto_override_drafter_id]],drafters[id],drafters[name]))</f>
        <v/>
      </c>
      <c r="S2187" t="s">
        <v>15497</v>
      </c>
      <c r="T2187" t="str">
        <f>IF(OR(ISBLANK(draft_picks[[#This Row],[veto_override_team_id]]),draft_picks[[#This Row],[veto_override_team_id]]=""),"",_xlfn.XLOOKUP(draft_picks[[#This Row],[veto_override_team_id]],drafter_teams[id],drafter_teams[name]))</f>
        <v/>
      </c>
    </row>
    <row r="2188" spans="1:20" x14ac:dyDescent="0.25">
      <c r="A2188" t="s">
        <v>258</v>
      </c>
      <c r="B2188" t="str">
        <f>_xlfn.XLOOKUP(draft_picks[[#This Row],[draft_id]],drafts[id],drafts[title])</f>
        <v>MCU Phase 4 Super Draft</v>
      </c>
      <c r="C2188" s="3">
        <v>15</v>
      </c>
      <c r="D2188">
        <f>IF(C2187&lt;draft_picks[[#This Row],[position]],1,IF(C2187&gt;draft_picks[[#This Row],[position]],D2187+1,IF(C2187=draft_picks[[#This Row],[position]],D2187+1)))</f>
        <v>2</v>
      </c>
      <c r="E2188" t="s">
        <v>8346</v>
      </c>
      <c r="F2188" t="str">
        <f>IF(ISBLANK(draft_picks[[#This Row],[movie_id]]),"",_xlfn.XLOOKUP(draft_picks[[#This Row],[movie_id]],drafts.movies[id],drafts.movies[movie_title]))</f>
        <v>Eternals</v>
      </c>
      <c r="G2188" s="3" t="s">
        <v>977</v>
      </c>
      <c r="H2188" t="str">
        <f>IF(ISBLANK(draft_picks[[#This Row],[drafter_id]]),"",_xlfn.XLOOKUP(draft_picks[[#This Row],[drafter_id]],drafters[id],drafters[name]))</f>
        <v>Louis Peitzman</v>
      </c>
      <c r="J2188" t="str">
        <f>IF(ISBLANK(draft_picks[[#This Row],[drafter_team_id]]),"",_xlfn.XLOOKUP(draft_picks[[#This Row],[drafter_team_id]],drafter_teams[id],drafter_teams[name]))</f>
        <v/>
      </c>
      <c r="K2188" s="3" t="s">
        <v>15497</v>
      </c>
      <c r="L2188" t="s">
        <v>15497</v>
      </c>
      <c r="M2188" t="str">
        <f>IF(OR(ISBLANK(draft_picks[[#This Row],[veto_drafter_id]]),draft_picks[[#This Row],[veto_drafter_id]]=""),"",_xlfn.XLOOKUP(draft_picks[[#This Row],[veto_drafter_id]],drafters[id],drafters[name]))</f>
        <v/>
      </c>
      <c r="N2188" t="s">
        <v>15497</v>
      </c>
      <c r="O2188" t="str">
        <f>IF(OR(ISBLANK(draft_picks[[#This Row],[veto_drafter_team_id]]),draft_picks[[#This Row],[veto_drafter_team_id]]=""),"",_xlfn.XLOOKUP(draft_picks[[#This Row],[veto_drafter_team_id]],drafter_teams[id],drafter_teams[name]))</f>
        <v/>
      </c>
      <c r="Q2188" t="s">
        <v>15497</v>
      </c>
      <c r="R2188" t="str">
        <f>IF(OR(ISBLANK(draft_picks[[#This Row],[veto_override_drafter_id]]),draft_picks[[#This Row],[veto_override_drafter_id]]=""),"",_xlfn.XLOOKUP(draft_picks[[#This Row],[veto_override_drafter_id]],drafters[id],drafters[name]))</f>
        <v/>
      </c>
      <c r="S2188" t="s">
        <v>15497</v>
      </c>
      <c r="T2188" t="str">
        <f>IF(OR(ISBLANK(draft_picks[[#This Row],[veto_override_team_id]]),draft_picks[[#This Row],[veto_override_team_id]]=""),"",_xlfn.XLOOKUP(draft_picks[[#This Row],[veto_override_team_id]],drafter_teams[id],drafter_teams[name]))</f>
        <v/>
      </c>
    </row>
    <row r="2189" spans="1:20" x14ac:dyDescent="0.25">
      <c r="A2189" t="s">
        <v>258</v>
      </c>
      <c r="B2189" t="str">
        <f>_xlfn.XLOOKUP(draft_picks[[#This Row],[draft_id]],drafts[id],drafts[title])</f>
        <v>MCU Phase 4 Super Draft</v>
      </c>
      <c r="C2189" s="3">
        <v>14</v>
      </c>
      <c r="D2189">
        <f>IF(C2188&lt;draft_picks[[#This Row],[position]],1,IF(C2188&gt;draft_picks[[#This Row],[position]],D2188+1,IF(C2188=draft_picks[[#This Row],[position]],D2188+1)))</f>
        <v>3</v>
      </c>
      <c r="E2189" t="s">
        <v>8432</v>
      </c>
      <c r="F2189" t="str">
        <f>IF(ISBLANK(draft_picks[[#This Row],[movie_id]]),"",_xlfn.XLOOKUP(draft_picks[[#This Row],[movie_id]],drafts.movies[id],drafts.movies[movie_title]))</f>
        <v>Thor: Love and Thunder</v>
      </c>
      <c r="G2189" s="3" t="s">
        <v>1027</v>
      </c>
      <c r="H2189" t="str">
        <f>IF(ISBLANK(draft_picks[[#This Row],[drafter_id]]),"",_xlfn.XLOOKUP(draft_picks[[#This Row],[drafter_id]],drafters[id],drafters[name]))</f>
        <v>Devan Coggan</v>
      </c>
      <c r="J2189" t="str">
        <f>IF(ISBLANK(draft_picks[[#This Row],[drafter_team_id]]),"",_xlfn.XLOOKUP(draft_picks[[#This Row],[drafter_team_id]],drafter_teams[id],drafter_teams[name]))</f>
        <v/>
      </c>
      <c r="K2189" s="3" t="s">
        <v>15497</v>
      </c>
      <c r="L2189" t="s">
        <v>15497</v>
      </c>
      <c r="M2189" t="str">
        <f>IF(OR(ISBLANK(draft_picks[[#This Row],[veto_drafter_id]]),draft_picks[[#This Row],[veto_drafter_id]]=""),"",_xlfn.XLOOKUP(draft_picks[[#This Row],[veto_drafter_id]],drafters[id],drafters[name]))</f>
        <v/>
      </c>
      <c r="N2189" t="s">
        <v>15497</v>
      </c>
      <c r="O2189" t="str">
        <f>IF(OR(ISBLANK(draft_picks[[#This Row],[veto_drafter_team_id]]),draft_picks[[#This Row],[veto_drafter_team_id]]=""),"",_xlfn.XLOOKUP(draft_picks[[#This Row],[veto_drafter_team_id]],drafter_teams[id],drafter_teams[name]))</f>
        <v/>
      </c>
      <c r="Q2189" t="s">
        <v>15497</v>
      </c>
      <c r="R2189" t="str">
        <f>IF(OR(ISBLANK(draft_picks[[#This Row],[veto_override_drafter_id]]),draft_picks[[#This Row],[veto_override_drafter_id]]=""),"",_xlfn.XLOOKUP(draft_picks[[#This Row],[veto_override_drafter_id]],drafters[id],drafters[name]))</f>
        <v/>
      </c>
      <c r="S2189" t="s">
        <v>15497</v>
      </c>
      <c r="T2189" t="str">
        <f>IF(OR(ISBLANK(draft_picks[[#This Row],[veto_override_team_id]]),draft_picks[[#This Row],[veto_override_team_id]]=""),"",_xlfn.XLOOKUP(draft_picks[[#This Row],[veto_override_team_id]],drafter_teams[id],drafter_teams[name]))</f>
        <v/>
      </c>
    </row>
    <row r="2190" spans="1:20" x14ac:dyDescent="0.25">
      <c r="A2190" t="s">
        <v>258</v>
      </c>
      <c r="B2190" t="str">
        <f>_xlfn.XLOOKUP(draft_picks[[#This Row],[draft_id]],drafts[id],drafts[title])</f>
        <v>MCU Phase 4 Super Draft</v>
      </c>
      <c r="C2190" s="3">
        <v>13</v>
      </c>
      <c r="D2190">
        <f>IF(C2189&lt;draft_picks[[#This Row],[position]],1,IF(C2189&gt;draft_picks[[#This Row],[position]],D2189+1,IF(C2189=draft_picks[[#This Row],[position]],D2189+1)))</f>
        <v>4</v>
      </c>
      <c r="E2190" t="s">
        <v>8293</v>
      </c>
      <c r="F2190" t="str">
        <f>IF(ISBLANK(draft_picks[[#This Row],[movie_id]]),"",_xlfn.XLOOKUP(draft_picks[[#This Row],[movie_id]],drafts.movies[id],drafts.movies[movie_title]))</f>
        <v>The Falcon and the Winter Soldier</v>
      </c>
      <c r="G2190" s="3" t="s">
        <v>1027</v>
      </c>
      <c r="H2190" t="str">
        <f>IF(ISBLANK(draft_picks[[#This Row],[drafter_id]]),"",_xlfn.XLOOKUP(draft_picks[[#This Row],[drafter_id]],drafters[id],drafters[name]))</f>
        <v>Devan Coggan</v>
      </c>
      <c r="J2190" t="str">
        <f>IF(ISBLANK(draft_picks[[#This Row],[drafter_team_id]]),"",_xlfn.XLOOKUP(draft_picks[[#This Row],[drafter_team_id]],drafter_teams[id],drafter_teams[name]))</f>
        <v/>
      </c>
      <c r="K2190" s="3" t="s">
        <v>15497</v>
      </c>
      <c r="L2190" t="s">
        <v>15497</v>
      </c>
      <c r="M2190" t="str">
        <f>IF(OR(ISBLANK(draft_picks[[#This Row],[veto_drafter_id]]),draft_picks[[#This Row],[veto_drafter_id]]=""),"",_xlfn.XLOOKUP(draft_picks[[#This Row],[veto_drafter_id]],drafters[id],drafters[name]))</f>
        <v/>
      </c>
      <c r="N2190" t="s">
        <v>15497</v>
      </c>
      <c r="O2190" t="str">
        <f>IF(OR(ISBLANK(draft_picks[[#This Row],[veto_drafter_team_id]]),draft_picks[[#This Row],[veto_drafter_team_id]]=""),"",_xlfn.XLOOKUP(draft_picks[[#This Row],[veto_drafter_team_id]],drafter_teams[id],drafter_teams[name]))</f>
        <v/>
      </c>
      <c r="Q2190" t="s">
        <v>15497</v>
      </c>
      <c r="R2190" t="str">
        <f>IF(OR(ISBLANK(draft_picks[[#This Row],[veto_override_drafter_id]]),draft_picks[[#This Row],[veto_override_drafter_id]]=""),"",_xlfn.XLOOKUP(draft_picks[[#This Row],[veto_override_drafter_id]],drafters[id],drafters[name]))</f>
        <v/>
      </c>
      <c r="S2190" t="s">
        <v>15497</v>
      </c>
      <c r="T2190" t="str">
        <f>IF(OR(ISBLANK(draft_picks[[#This Row],[veto_override_team_id]]),draft_picks[[#This Row],[veto_override_team_id]]=""),"",_xlfn.XLOOKUP(draft_picks[[#This Row],[veto_override_team_id]],drafter_teams[id],drafter_teams[name]))</f>
        <v/>
      </c>
    </row>
    <row r="2191" spans="1:20" x14ac:dyDescent="0.25">
      <c r="A2191" t="s">
        <v>258</v>
      </c>
      <c r="B2191" t="str">
        <f>_xlfn.XLOOKUP(draft_picks[[#This Row],[draft_id]],drafts[id],drafts[title])</f>
        <v>MCU Phase 4 Super Draft</v>
      </c>
      <c r="C2191" s="3">
        <v>12</v>
      </c>
      <c r="D2191">
        <f>IF(C2190&lt;draft_picks[[#This Row],[position]],1,IF(C2190&gt;draft_picks[[#This Row],[position]],D2190+1,IF(C2190=draft_picks[[#This Row],[position]],D2190+1)))</f>
        <v>5</v>
      </c>
      <c r="E2191" t="s">
        <v>8218</v>
      </c>
      <c r="F2191" t="str">
        <f>IF(ISBLANK(draft_picks[[#This Row],[movie_id]]),"",_xlfn.XLOOKUP(draft_picks[[#This Row],[movie_id]],drafts.movies[id],drafts.movies[movie_title]))</f>
        <v>Moon Knight</v>
      </c>
      <c r="G2191" s="3" t="s">
        <v>913</v>
      </c>
      <c r="H2191" t="str">
        <f>IF(ISBLANK(draft_picks[[#This Row],[drafter_id]]),"",_xlfn.XLOOKUP(draft_picks[[#This Row],[drafter_id]],drafters[id],drafters[name]))</f>
        <v>Chancellor Agard</v>
      </c>
      <c r="J2191" t="str">
        <f>IF(ISBLANK(draft_picks[[#This Row],[drafter_team_id]]),"",_xlfn.XLOOKUP(draft_picks[[#This Row],[drafter_team_id]],drafter_teams[id],drafter_teams[name]))</f>
        <v/>
      </c>
      <c r="K2191" s="3" t="s">
        <v>15497</v>
      </c>
      <c r="L2191" t="s">
        <v>15497</v>
      </c>
      <c r="M2191" t="str">
        <f>IF(OR(ISBLANK(draft_picks[[#This Row],[veto_drafter_id]]),draft_picks[[#This Row],[veto_drafter_id]]=""),"",_xlfn.XLOOKUP(draft_picks[[#This Row],[veto_drafter_id]],drafters[id],drafters[name]))</f>
        <v/>
      </c>
      <c r="N2191" t="s">
        <v>15497</v>
      </c>
      <c r="O2191" t="str">
        <f>IF(OR(ISBLANK(draft_picks[[#This Row],[veto_drafter_team_id]]),draft_picks[[#This Row],[veto_drafter_team_id]]=""),"",_xlfn.XLOOKUP(draft_picks[[#This Row],[veto_drafter_team_id]],drafter_teams[id],drafter_teams[name]))</f>
        <v/>
      </c>
      <c r="Q2191" t="s">
        <v>15497</v>
      </c>
      <c r="R2191" t="str">
        <f>IF(OR(ISBLANK(draft_picks[[#This Row],[veto_override_drafter_id]]),draft_picks[[#This Row],[veto_override_drafter_id]]=""),"",_xlfn.XLOOKUP(draft_picks[[#This Row],[veto_override_drafter_id]],drafters[id],drafters[name]))</f>
        <v/>
      </c>
      <c r="S2191" t="s">
        <v>15497</v>
      </c>
      <c r="T2191" t="str">
        <f>IF(OR(ISBLANK(draft_picks[[#This Row],[veto_override_team_id]]),draft_picks[[#This Row],[veto_override_team_id]]=""),"",_xlfn.XLOOKUP(draft_picks[[#This Row],[veto_override_team_id]],drafter_teams[id],drafter_teams[name]))</f>
        <v/>
      </c>
    </row>
    <row r="2192" spans="1:20" x14ac:dyDescent="0.25">
      <c r="A2192" t="s">
        <v>258</v>
      </c>
      <c r="B2192" t="str">
        <f>_xlfn.XLOOKUP(draft_picks[[#This Row],[draft_id]],drafts[id],drafts[title])</f>
        <v>MCU Phase 4 Super Draft</v>
      </c>
      <c r="C2192" s="3">
        <v>11</v>
      </c>
      <c r="D2192">
        <f>IF(C2191&lt;draft_picks[[#This Row],[position]],1,IF(C2191&gt;draft_picks[[#This Row],[position]],D2191+1,IF(C2191=draft_picks[[#This Row],[position]],D2191+1)))</f>
        <v>6</v>
      </c>
      <c r="E2192" t="s">
        <v>5133</v>
      </c>
      <c r="F2192" t="str">
        <f>IF(ISBLANK(draft_picks[[#This Row],[movie_id]]),"",_xlfn.XLOOKUP(draft_picks[[#This Row],[movie_id]],drafts.movies[id],drafts.movies[movie_title]))</f>
        <v>Werewolf by Night</v>
      </c>
      <c r="G2192" s="3" t="s">
        <v>781</v>
      </c>
      <c r="H2192" t="str">
        <f>IF(ISBLANK(draft_picks[[#This Row],[drafter_id]]),"",_xlfn.XLOOKUP(draft_picks[[#This Row],[drafter_id]],drafters[id],drafters[name]))</f>
        <v>Adam B. Vary</v>
      </c>
      <c r="J2192" t="str">
        <f>IF(ISBLANK(draft_picks[[#This Row],[drafter_team_id]]),"",_xlfn.XLOOKUP(draft_picks[[#This Row],[drafter_team_id]],drafter_teams[id],drafter_teams[name]))</f>
        <v/>
      </c>
      <c r="K2192" s="3" t="s">
        <v>15497</v>
      </c>
      <c r="L2192" t="s">
        <v>15497</v>
      </c>
      <c r="M2192" t="str">
        <f>IF(OR(ISBLANK(draft_picks[[#This Row],[veto_drafter_id]]),draft_picks[[#This Row],[veto_drafter_id]]=""),"",_xlfn.XLOOKUP(draft_picks[[#This Row],[veto_drafter_id]],drafters[id],drafters[name]))</f>
        <v/>
      </c>
      <c r="N2192" t="s">
        <v>15497</v>
      </c>
      <c r="O2192" t="str">
        <f>IF(OR(ISBLANK(draft_picks[[#This Row],[veto_drafter_team_id]]),draft_picks[[#This Row],[veto_drafter_team_id]]=""),"",_xlfn.XLOOKUP(draft_picks[[#This Row],[veto_drafter_team_id]],drafter_teams[id],drafter_teams[name]))</f>
        <v/>
      </c>
      <c r="Q2192" t="s">
        <v>15497</v>
      </c>
      <c r="R2192" t="str">
        <f>IF(OR(ISBLANK(draft_picks[[#This Row],[veto_override_drafter_id]]),draft_picks[[#This Row],[veto_override_drafter_id]]=""),"",_xlfn.XLOOKUP(draft_picks[[#This Row],[veto_override_drafter_id]],drafters[id],drafters[name]))</f>
        <v/>
      </c>
      <c r="S2192" t="s">
        <v>15497</v>
      </c>
      <c r="T2192" t="str">
        <f>IF(OR(ISBLANK(draft_picks[[#This Row],[veto_override_team_id]]),draft_picks[[#This Row],[veto_override_team_id]]=""),"",_xlfn.XLOOKUP(draft_picks[[#This Row],[veto_override_team_id]],drafter_teams[id],drafter_teams[name]))</f>
        <v/>
      </c>
    </row>
    <row r="2193" spans="1:20" x14ac:dyDescent="0.25">
      <c r="A2193" t="s">
        <v>258</v>
      </c>
      <c r="B2193" t="str">
        <f>_xlfn.XLOOKUP(draft_picks[[#This Row],[draft_id]],drafts[id],drafts[title])</f>
        <v>MCU Phase 4 Super Draft</v>
      </c>
      <c r="C2193" s="3">
        <v>10</v>
      </c>
      <c r="D2193">
        <f>IF(C2192&lt;draft_picks[[#This Row],[position]],1,IF(C2192&gt;draft_picks[[#This Row],[position]],D2192+1,IF(C2192=draft_picks[[#This Row],[position]],D2192+1)))</f>
        <v>7</v>
      </c>
      <c r="E2193" t="s">
        <v>3003</v>
      </c>
      <c r="F2193" t="str">
        <f>IF(ISBLANK(draft_picks[[#This Row],[movie_id]]),"",_xlfn.XLOOKUP(draft_picks[[#This Row],[movie_id]],drafts.movies[id],drafts.movies[movie_title]))</f>
        <v>Black Widow</v>
      </c>
      <c r="G2193" s="3" t="s">
        <v>781</v>
      </c>
      <c r="H2193" t="str">
        <f>IF(ISBLANK(draft_picks[[#This Row],[drafter_id]]),"",_xlfn.XLOOKUP(draft_picks[[#This Row],[drafter_id]],drafters[id],drafters[name]))</f>
        <v>Adam B. Vary</v>
      </c>
      <c r="J2193" t="str">
        <f>IF(ISBLANK(draft_picks[[#This Row],[drafter_team_id]]),"",_xlfn.XLOOKUP(draft_picks[[#This Row],[drafter_team_id]],drafter_teams[id],drafter_teams[name]))</f>
        <v/>
      </c>
      <c r="K2193" s="3" t="s">
        <v>15484</v>
      </c>
      <c r="L2193" t="s">
        <v>977</v>
      </c>
      <c r="M2193" t="str">
        <f>IF(OR(ISBLANK(draft_picks[[#This Row],[veto_drafter_id]]),draft_picks[[#This Row],[veto_drafter_id]]=""),"",_xlfn.XLOOKUP(draft_picks[[#This Row],[veto_drafter_id]],drafters[id],drafters[name]))</f>
        <v>Louis Peitzman</v>
      </c>
      <c r="N2193" t="s">
        <v>15497</v>
      </c>
      <c r="O2193" t="str">
        <f>IF(OR(ISBLANK(draft_picks[[#This Row],[veto_drafter_team_id]]),draft_picks[[#This Row],[veto_drafter_team_id]]=""),"",_xlfn.XLOOKUP(draft_picks[[#This Row],[veto_drafter_team_id]],drafter_teams[id],drafter_teams[name]))</f>
        <v/>
      </c>
      <c r="Q2193" t="s">
        <v>15497</v>
      </c>
      <c r="R2193" t="str">
        <f>IF(OR(ISBLANK(draft_picks[[#This Row],[veto_override_drafter_id]]),draft_picks[[#This Row],[veto_override_drafter_id]]=""),"",_xlfn.XLOOKUP(draft_picks[[#This Row],[veto_override_drafter_id]],drafters[id],drafters[name]))</f>
        <v/>
      </c>
      <c r="S2193" t="s">
        <v>15497</v>
      </c>
      <c r="T2193" t="str">
        <f>IF(OR(ISBLANK(draft_picks[[#This Row],[veto_override_team_id]]),draft_picks[[#This Row],[veto_override_team_id]]=""),"",_xlfn.XLOOKUP(draft_picks[[#This Row],[veto_override_team_id]],drafter_teams[id],drafter_teams[name]))</f>
        <v/>
      </c>
    </row>
    <row r="2194" spans="1:20" x14ac:dyDescent="0.25">
      <c r="A2194" t="s">
        <v>258</v>
      </c>
      <c r="B2194" t="str">
        <f>_xlfn.XLOOKUP(draft_picks[[#This Row],[draft_id]],drafts[id],drafts[title])</f>
        <v>MCU Phase 4 Super Draft</v>
      </c>
      <c r="C2194" s="3">
        <v>10</v>
      </c>
      <c r="D2194">
        <f>IF(C2193&lt;draft_picks[[#This Row],[position]],1,IF(C2193&gt;draft_picks[[#This Row],[position]],D2193+1,IF(C2193=draft_picks[[#This Row],[position]],D2193+1)))</f>
        <v>8</v>
      </c>
      <c r="E2194" t="s">
        <v>5707</v>
      </c>
      <c r="F2194" t="str">
        <f>IF(ISBLANK(draft_picks[[#This Row],[movie_id]]),"",_xlfn.XLOOKUP(draft_picks[[#This Row],[movie_id]],drafts.movies[id],drafts.movies[movie_title]))</f>
        <v>Hawkeye</v>
      </c>
      <c r="G2194" s="3" t="s">
        <v>781</v>
      </c>
      <c r="H2194" t="str">
        <f>IF(ISBLANK(draft_picks[[#This Row],[drafter_id]]),"",_xlfn.XLOOKUP(draft_picks[[#This Row],[drafter_id]],drafters[id],drafters[name]))</f>
        <v>Adam B. Vary</v>
      </c>
      <c r="J2194" t="str">
        <f>IF(ISBLANK(draft_picks[[#This Row],[drafter_team_id]]),"",_xlfn.XLOOKUP(draft_picks[[#This Row],[drafter_team_id]],drafter_teams[id],drafter_teams[name]))</f>
        <v/>
      </c>
      <c r="K2194" s="3" t="s">
        <v>15484</v>
      </c>
      <c r="L2194" t="s">
        <v>913</v>
      </c>
      <c r="M2194" t="str">
        <f>IF(OR(ISBLANK(draft_picks[[#This Row],[veto_drafter_id]]),draft_picks[[#This Row],[veto_drafter_id]]=""),"",_xlfn.XLOOKUP(draft_picks[[#This Row],[veto_drafter_id]],drafters[id],drafters[name]))</f>
        <v>Chancellor Agard</v>
      </c>
      <c r="N2194" t="s">
        <v>15497</v>
      </c>
      <c r="O2194" t="str">
        <f>IF(OR(ISBLANK(draft_picks[[#This Row],[veto_drafter_team_id]]),draft_picks[[#This Row],[veto_drafter_team_id]]=""),"",_xlfn.XLOOKUP(draft_picks[[#This Row],[veto_drafter_team_id]],drafter_teams[id],drafter_teams[name]))</f>
        <v/>
      </c>
      <c r="Q2194" t="s">
        <v>15497</v>
      </c>
      <c r="R2194" t="str">
        <f>IF(OR(ISBLANK(draft_picks[[#This Row],[veto_override_drafter_id]]),draft_picks[[#This Row],[veto_override_drafter_id]]=""),"",_xlfn.XLOOKUP(draft_picks[[#This Row],[veto_override_drafter_id]],drafters[id],drafters[name]))</f>
        <v/>
      </c>
      <c r="S2194" t="s">
        <v>15497</v>
      </c>
      <c r="T2194" t="str">
        <f>IF(OR(ISBLANK(draft_picks[[#This Row],[veto_override_team_id]]),draft_picks[[#This Row],[veto_override_team_id]]=""),"",_xlfn.XLOOKUP(draft_picks[[#This Row],[veto_override_team_id]],drafter_teams[id],drafter_teams[name]))</f>
        <v/>
      </c>
    </row>
    <row r="2195" spans="1:20" x14ac:dyDescent="0.25">
      <c r="A2195" t="s">
        <v>258</v>
      </c>
      <c r="B2195" t="str">
        <f>_xlfn.XLOOKUP(draft_picks[[#This Row],[draft_id]],drafts[id],drafts[title])</f>
        <v>MCU Phase 4 Super Draft</v>
      </c>
      <c r="C2195" s="3">
        <v>10</v>
      </c>
      <c r="D2195">
        <f>IF(C2194&lt;draft_picks[[#This Row],[position]],1,IF(C2194&gt;draft_picks[[#This Row],[position]],D2194+1,IF(C2194=draft_picks[[#This Row],[position]],D2194+1)))</f>
        <v>9</v>
      </c>
      <c r="E2195" t="s">
        <v>2910</v>
      </c>
      <c r="F2195" t="str">
        <f>IF(ISBLANK(draft_picks[[#This Row],[movie_id]]),"",_xlfn.XLOOKUP(draft_picks[[#This Row],[movie_id]],drafts.movies[id],drafts.movies[movie_title]))</f>
        <v>Doctor Strange in the Multiverse of Madness</v>
      </c>
      <c r="G2195" s="3" t="s">
        <v>781</v>
      </c>
      <c r="H2195" t="str">
        <f>IF(ISBLANK(draft_picks[[#This Row],[drafter_id]]),"",_xlfn.XLOOKUP(draft_picks[[#This Row],[drafter_id]],drafters[id],drafters[name]))</f>
        <v>Adam B. Vary</v>
      </c>
      <c r="J2195" t="str">
        <f>IF(ISBLANK(draft_picks[[#This Row],[drafter_team_id]]),"",_xlfn.XLOOKUP(draft_picks[[#This Row],[drafter_team_id]],drafter_teams[id],drafter_teams[name]))</f>
        <v/>
      </c>
      <c r="K2195" s="3" t="s">
        <v>15497</v>
      </c>
      <c r="L2195" t="s">
        <v>15497</v>
      </c>
      <c r="M2195" t="str">
        <f>IF(OR(ISBLANK(draft_picks[[#This Row],[veto_drafter_id]]),draft_picks[[#This Row],[veto_drafter_id]]=""),"",_xlfn.XLOOKUP(draft_picks[[#This Row],[veto_drafter_id]],drafters[id],drafters[name]))</f>
        <v/>
      </c>
      <c r="N2195" t="s">
        <v>15497</v>
      </c>
      <c r="O2195" t="str">
        <f>IF(OR(ISBLANK(draft_picks[[#This Row],[veto_drafter_team_id]]),draft_picks[[#This Row],[veto_drafter_team_id]]=""),"",_xlfn.XLOOKUP(draft_picks[[#This Row],[veto_drafter_team_id]],drafter_teams[id],drafter_teams[name]))</f>
        <v/>
      </c>
      <c r="Q2195" t="s">
        <v>15497</v>
      </c>
      <c r="R2195" t="str">
        <f>IF(OR(ISBLANK(draft_picks[[#This Row],[veto_override_drafter_id]]),draft_picks[[#This Row],[veto_override_drafter_id]]=""),"",_xlfn.XLOOKUP(draft_picks[[#This Row],[veto_override_drafter_id]],drafters[id],drafters[name]))</f>
        <v/>
      </c>
      <c r="S2195" t="s">
        <v>15497</v>
      </c>
      <c r="T2195" t="str">
        <f>IF(OR(ISBLANK(draft_picks[[#This Row],[veto_override_team_id]]),draft_picks[[#This Row],[veto_override_team_id]]=""),"",_xlfn.XLOOKUP(draft_picks[[#This Row],[veto_override_team_id]],drafter_teams[id],drafter_teams[name]))</f>
        <v/>
      </c>
    </row>
    <row r="2196" spans="1:20" x14ac:dyDescent="0.25">
      <c r="A2196" t="s">
        <v>258</v>
      </c>
      <c r="B2196" t="str">
        <f>_xlfn.XLOOKUP(draft_picks[[#This Row],[draft_id]],drafts[id],drafts[title])</f>
        <v>MCU Phase 4 Super Draft</v>
      </c>
      <c r="C2196" s="3">
        <v>9</v>
      </c>
      <c r="D2196">
        <f>IF(C2195&lt;draft_picks[[#This Row],[position]],1,IF(C2195&gt;draft_picks[[#This Row],[position]],D2195+1,IF(C2195=draft_picks[[#This Row],[position]],D2195+1)))</f>
        <v>10</v>
      </c>
      <c r="E2196" t="s">
        <v>3514</v>
      </c>
      <c r="F2196" t="str">
        <f>IF(ISBLANK(draft_picks[[#This Row],[movie_id]]),"",_xlfn.XLOOKUP(draft_picks[[#This Row],[movie_id]],drafts.movies[id],drafts.movies[movie_title]))</f>
        <v>Loki</v>
      </c>
      <c r="G2196" s="3" t="s">
        <v>977</v>
      </c>
      <c r="H2196" t="str">
        <f>IF(ISBLANK(draft_picks[[#This Row],[drafter_id]]),"",_xlfn.XLOOKUP(draft_picks[[#This Row],[drafter_id]],drafters[id],drafters[name]))</f>
        <v>Louis Peitzman</v>
      </c>
      <c r="J2196" t="str">
        <f>IF(ISBLANK(draft_picks[[#This Row],[drafter_team_id]]),"",_xlfn.XLOOKUP(draft_picks[[#This Row],[drafter_team_id]],drafter_teams[id],drafter_teams[name]))</f>
        <v/>
      </c>
      <c r="K2196" s="3" t="s">
        <v>15484</v>
      </c>
      <c r="L2196" t="s">
        <v>781</v>
      </c>
      <c r="M2196" t="str">
        <f>IF(OR(ISBLANK(draft_picks[[#This Row],[veto_drafter_id]]),draft_picks[[#This Row],[veto_drafter_id]]=""),"",_xlfn.XLOOKUP(draft_picks[[#This Row],[veto_drafter_id]],drafters[id],drafters[name]))</f>
        <v>Adam B. Vary</v>
      </c>
      <c r="N2196" t="s">
        <v>15497</v>
      </c>
      <c r="O2196" t="str">
        <f>IF(OR(ISBLANK(draft_picks[[#This Row],[veto_drafter_team_id]]),draft_picks[[#This Row],[veto_drafter_team_id]]=""),"",_xlfn.XLOOKUP(draft_picks[[#This Row],[veto_drafter_team_id]],drafter_teams[id],drafter_teams[name]))</f>
        <v/>
      </c>
      <c r="Q2196" t="s">
        <v>15497</v>
      </c>
      <c r="R2196" t="str">
        <f>IF(OR(ISBLANK(draft_picks[[#This Row],[veto_override_drafter_id]]),draft_picks[[#This Row],[veto_override_drafter_id]]=""),"",_xlfn.XLOOKUP(draft_picks[[#This Row],[veto_override_drafter_id]],drafters[id],drafters[name]))</f>
        <v/>
      </c>
      <c r="S2196" t="s">
        <v>15497</v>
      </c>
      <c r="T2196" t="str">
        <f>IF(OR(ISBLANK(draft_picks[[#This Row],[veto_override_team_id]]),draft_picks[[#This Row],[veto_override_team_id]]=""),"",_xlfn.XLOOKUP(draft_picks[[#This Row],[veto_override_team_id]],drafter_teams[id],drafter_teams[name]))</f>
        <v/>
      </c>
    </row>
    <row r="2197" spans="1:20" x14ac:dyDescent="0.25">
      <c r="A2197" t="s">
        <v>258</v>
      </c>
      <c r="B2197" t="str">
        <f>_xlfn.XLOOKUP(draft_picks[[#This Row],[draft_id]],drafts[id],drafts[title])</f>
        <v>MCU Phase 4 Super Draft</v>
      </c>
      <c r="C2197" s="3">
        <v>9</v>
      </c>
      <c r="D2197">
        <f>IF(C2196&lt;draft_picks[[#This Row],[position]],1,IF(C2196&gt;draft_picks[[#This Row],[position]],D2196+1,IF(C2196=draft_picks[[#This Row],[position]],D2196+1)))</f>
        <v>11</v>
      </c>
      <c r="E2197" t="s">
        <v>2144</v>
      </c>
      <c r="F2197" t="str">
        <f>IF(ISBLANK(draft_picks[[#This Row],[movie_id]]),"",_xlfn.XLOOKUP(draft_picks[[#This Row],[movie_id]],drafts.movies[id],drafts.movies[movie_title]))</f>
        <v>Black Panther: Wakanda Forever</v>
      </c>
      <c r="G2197" s="3" t="s">
        <v>977</v>
      </c>
      <c r="H2197" t="str">
        <f>IF(ISBLANK(draft_picks[[#This Row],[drafter_id]]),"",_xlfn.XLOOKUP(draft_picks[[#This Row],[drafter_id]],drafters[id],drafters[name]))</f>
        <v>Louis Peitzman</v>
      </c>
      <c r="J2197" t="str">
        <f>IF(ISBLANK(draft_picks[[#This Row],[drafter_team_id]]),"",_xlfn.XLOOKUP(draft_picks[[#This Row],[drafter_team_id]],drafter_teams[id],drafter_teams[name]))</f>
        <v/>
      </c>
      <c r="K2197" s="3" t="s">
        <v>15484</v>
      </c>
      <c r="L2197" t="s">
        <v>913</v>
      </c>
      <c r="M2197" t="str">
        <f>IF(OR(ISBLANK(draft_picks[[#This Row],[veto_drafter_id]]),draft_picks[[#This Row],[veto_drafter_id]]=""),"",_xlfn.XLOOKUP(draft_picks[[#This Row],[veto_drafter_id]],drafters[id],drafters[name]))</f>
        <v>Chancellor Agard</v>
      </c>
      <c r="N2197" t="s">
        <v>15497</v>
      </c>
      <c r="O2197" t="str">
        <f>IF(OR(ISBLANK(draft_picks[[#This Row],[veto_drafter_team_id]]),draft_picks[[#This Row],[veto_drafter_team_id]]=""),"",_xlfn.XLOOKUP(draft_picks[[#This Row],[veto_drafter_team_id]],drafter_teams[id],drafter_teams[name]))</f>
        <v/>
      </c>
      <c r="Q2197" t="s">
        <v>15497</v>
      </c>
      <c r="R2197" t="str">
        <f>IF(OR(ISBLANK(draft_picks[[#This Row],[veto_override_drafter_id]]),draft_picks[[#This Row],[veto_override_drafter_id]]=""),"",_xlfn.XLOOKUP(draft_picks[[#This Row],[veto_override_drafter_id]],drafters[id],drafters[name]))</f>
        <v/>
      </c>
      <c r="S2197" t="s">
        <v>15497</v>
      </c>
      <c r="T2197" t="str">
        <f>IF(OR(ISBLANK(draft_picks[[#This Row],[veto_override_team_id]]),draft_picks[[#This Row],[veto_override_team_id]]=""),"",_xlfn.XLOOKUP(draft_picks[[#This Row],[veto_override_team_id]],drafter_teams[id],drafter_teams[name]))</f>
        <v/>
      </c>
    </row>
    <row r="2198" spans="1:20" x14ac:dyDescent="0.25">
      <c r="A2198" t="s">
        <v>258</v>
      </c>
      <c r="B2198" t="str">
        <f>_xlfn.XLOOKUP(draft_picks[[#This Row],[draft_id]],drafts[id],drafts[title])</f>
        <v>MCU Phase 4 Super Draft</v>
      </c>
      <c r="C2198" s="3">
        <v>9</v>
      </c>
      <c r="D2198">
        <f>IF(C2197&lt;draft_picks[[#This Row],[position]],1,IF(C2197&gt;draft_picks[[#This Row],[position]],D2197+1,IF(C2197=draft_picks[[#This Row],[position]],D2197+1)))</f>
        <v>12</v>
      </c>
      <c r="E2198" t="s">
        <v>4860</v>
      </c>
      <c r="F2198" t="str">
        <f>IF(ISBLANK(draft_picks[[#This Row],[movie_id]]),"",_xlfn.XLOOKUP(draft_picks[[#This Row],[movie_id]],drafts.movies[id],drafts.movies[movie_title]))</f>
        <v>WandaVision</v>
      </c>
      <c r="G2198" s="3" t="s">
        <v>977</v>
      </c>
      <c r="H2198" t="str">
        <f>IF(ISBLANK(draft_picks[[#This Row],[drafter_id]]),"",_xlfn.XLOOKUP(draft_picks[[#This Row],[drafter_id]],drafters[id],drafters[name]))</f>
        <v>Louis Peitzman</v>
      </c>
      <c r="J2198" t="str">
        <f>IF(ISBLANK(draft_picks[[#This Row],[drafter_team_id]]),"",_xlfn.XLOOKUP(draft_picks[[#This Row],[drafter_team_id]],drafter_teams[id],drafter_teams[name]))</f>
        <v/>
      </c>
      <c r="K2198" s="3" t="s">
        <v>15484</v>
      </c>
      <c r="L2198" t="s">
        <v>1027</v>
      </c>
      <c r="M2198" t="str">
        <f>IF(OR(ISBLANK(draft_picks[[#This Row],[veto_drafter_id]]),draft_picks[[#This Row],[veto_drafter_id]]=""),"",_xlfn.XLOOKUP(draft_picks[[#This Row],[veto_drafter_id]],drafters[id],drafters[name]))</f>
        <v>Devan Coggan</v>
      </c>
      <c r="N2198" t="s">
        <v>15497</v>
      </c>
      <c r="O2198" t="str">
        <f>IF(OR(ISBLANK(draft_picks[[#This Row],[veto_drafter_team_id]]),draft_picks[[#This Row],[veto_drafter_team_id]]=""),"",_xlfn.XLOOKUP(draft_picks[[#This Row],[veto_drafter_team_id]],drafter_teams[id],drafter_teams[name]))</f>
        <v/>
      </c>
      <c r="Q2198" t="s">
        <v>15497</v>
      </c>
      <c r="R2198" t="str">
        <f>IF(OR(ISBLANK(draft_picks[[#This Row],[veto_override_drafter_id]]),draft_picks[[#This Row],[veto_override_drafter_id]]=""),"",_xlfn.XLOOKUP(draft_picks[[#This Row],[veto_override_drafter_id]],drafters[id],drafters[name]))</f>
        <v/>
      </c>
      <c r="S2198" t="s">
        <v>15497</v>
      </c>
      <c r="T2198" t="str">
        <f>IF(OR(ISBLANK(draft_picks[[#This Row],[veto_override_team_id]]),draft_picks[[#This Row],[veto_override_team_id]]=""),"",_xlfn.XLOOKUP(draft_picks[[#This Row],[veto_override_team_id]],drafter_teams[id],drafter_teams[name]))</f>
        <v/>
      </c>
    </row>
    <row r="2199" spans="1:20" x14ac:dyDescent="0.25">
      <c r="A2199" t="s">
        <v>258</v>
      </c>
      <c r="B2199" t="str">
        <f>_xlfn.XLOOKUP(draft_picks[[#This Row],[draft_id]],drafts[id],drafts[title])</f>
        <v>MCU Phase 4 Super Draft</v>
      </c>
      <c r="C2199" s="3">
        <v>9</v>
      </c>
      <c r="D2199">
        <f>IF(C2198&lt;draft_picks[[#This Row],[position]],1,IF(C2198&gt;draft_picks[[#This Row],[position]],D2198+1,IF(C2198=draft_picks[[#This Row],[position]],D2198+1)))</f>
        <v>13</v>
      </c>
      <c r="E2199" t="s">
        <v>5884</v>
      </c>
      <c r="F2199" t="str">
        <f>IF(ISBLANK(draft_picks[[#This Row],[movie_id]]),"",_xlfn.XLOOKUP(draft_picks[[#This Row],[movie_id]],drafts.movies[id],drafts.movies[movie_title]))</f>
        <v>Ms. Marvel</v>
      </c>
      <c r="G2199" s="3" t="s">
        <v>977</v>
      </c>
      <c r="H2199" t="str">
        <f>IF(ISBLANK(draft_picks[[#This Row],[drafter_id]]),"",_xlfn.XLOOKUP(draft_picks[[#This Row],[drafter_id]],drafters[id],drafters[name]))</f>
        <v>Louis Peitzman</v>
      </c>
      <c r="J2199" t="str">
        <f>IF(ISBLANK(draft_picks[[#This Row],[drafter_team_id]]),"",_xlfn.XLOOKUP(draft_picks[[#This Row],[drafter_team_id]],drafter_teams[id],drafter_teams[name]))</f>
        <v/>
      </c>
      <c r="K2199" s="3" t="s">
        <v>15497</v>
      </c>
      <c r="L2199" t="s">
        <v>15497</v>
      </c>
      <c r="M2199" t="str">
        <f>IF(OR(ISBLANK(draft_picks[[#This Row],[veto_drafter_id]]),draft_picks[[#This Row],[veto_drafter_id]]=""),"",_xlfn.XLOOKUP(draft_picks[[#This Row],[veto_drafter_id]],drafters[id],drafters[name]))</f>
        <v/>
      </c>
      <c r="N2199" t="s">
        <v>15497</v>
      </c>
      <c r="O2199" t="str">
        <f>IF(OR(ISBLANK(draft_picks[[#This Row],[veto_drafter_team_id]]),draft_picks[[#This Row],[veto_drafter_team_id]]=""),"",_xlfn.XLOOKUP(draft_picks[[#This Row],[veto_drafter_team_id]],drafter_teams[id],drafter_teams[name]))</f>
        <v/>
      </c>
      <c r="Q2199" t="s">
        <v>15497</v>
      </c>
      <c r="R2199" t="str">
        <f>IF(OR(ISBLANK(draft_picks[[#This Row],[veto_override_drafter_id]]),draft_picks[[#This Row],[veto_override_drafter_id]]=""),"",_xlfn.XLOOKUP(draft_picks[[#This Row],[veto_override_drafter_id]],drafters[id],drafters[name]))</f>
        <v/>
      </c>
      <c r="S2199" t="s">
        <v>15497</v>
      </c>
      <c r="T2199" t="str">
        <f>IF(OR(ISBLANK(draft_picks[[#This Row],[veto_override_team_id]]),draft_picks[[#This Row],[veto_override_team_id]]=""),"",_xlfn.XLOOKUP(draft_picks[[#This Row],[veto_override_team_id]],drafter_teams[id],drafter_teams[name]))</f>
        <v/>
      </c>
    </row>
    <row r="2200" spans="1:20" x14ac:dyDescent="0.25">
      <c r="A2200" t="s">
        <v>258</v>
      </c>
      <c r="B2200" t="str">
        <f>_xlfn.XLOOKUP(draft_picks[[#This Row],[draft_id]],drafts[id],drafts[title])</f>
        <v>MCU Phase 4 Super Draft</v>
      </c>
      <c r="C2200" s="3">
        <v>8</v>
      </c>
      <c r="D2200">
        <f>IF(C2199&lt;draft_picks[[#This Row],[position]],1,IF(C2199&gt;draft_picks[[#This Row],[position]],D2199+1,IF(C2199=draft_picks[[#This Row],[position]],D2199+1)))</f>
        <v>14</v>
      </c>
      <c r="E2200" t="s">
        <v>3003</v>
      </c>
      <c r="F2200" t="str">
        <f>IF(ISBLANK(draft_picks[[#This Row],[movie_id]]),"",_xlfn.XLOOKUP(draft_picks[[#This Row],[movie_id]],drafts.movies[id],drafts.movies[movie_title]))</f>
        <v>Black Widow</v>
      </c>
      <c r="G2200" s="3" t="s">
        <v>1027</v>
      </c>
      <c r="H2200" t="str">
        <f>IF(ISBLANK(draft_picks[[#This Row],[drafter_id]]),"",_xlfn.XLOOKUP(draft_picks[[#This Row],[drafter_id]],drafters[id],drafters[name]))</f>
        <v>Devan Coggan</v>
      </c>
      <c r="J2200" t="str">
        <f>IF(ISBLANK(draft_picks[[#This Row],[drafter_team_id]]),"",_xlfn.XLOOKUP(draft_picks[[#This Row],[drafter_team_id]],drafter_teams[id],drafter_teams[name]))</f>
        <v/>
      </c>
      <c r="K2200" s="3" t="s">
        <v>15497</v>
      </c>
      <c r="L2200" t="s">
        <v>15497</v>
      </c>
      <c r="M2200" t="str">
        <f>IF(OR(ISBLANK(draft_picks[[#This Row],[veto_drafter_id]]),draft_picks[[#This Row],[veto_drafter_id]]=""),"",_xlfn.XLOOKUP(draft_picks[[#This Row],[veto_drafter_id]],drafters[id],drafters[name]))</f>
        <v/>
      </c>
      <c r="N2200" t="s">
        <v>15497</v>
      </c>
      <c r="O2200" t="str">
        <f>IF(OR(ISBLANK(draft_picks[[#This Row],[veto_drafter_team_id]]),draft_picks[[#This Row],[veto_drafter_team_id]]=""),"",_xlfn.XLOOKUP(draft_picks[[#This Row],[veto_drafter_team_id]],drafter_teams[id],drafter_teams[name]))</f>
        <v/>
      </c>
      <c r="Q2200" t="s">
        <v>15497</v>
      </c>
      <c r="R2200" t="str">
        <f>IF(OR(ISBLANK(draft_picks[[#This Row],[veto_override_drafter_id]]),draft_picks[[#This Row],[veto_override_drafter_id]]=""),"",_xlfn.XLOOKUP(draft_picks[[#This Row],[veto_override_drafter_id]],drafters[id],drafters[name]))</f>
        <v/>
      </c>
      <c r="S2200" t="s">
        <v>15497</v>
      </c>
      <c r="T2200" t="str">
        <f>IF(OR(ISBLANK(draft_picks[[#This Row],[veto_override_team_id]]),draft_picks[[#This Row],[veto_override_team_id]]=""),"",_xlfn.XLOOKUP(draft_picks[[#This Row],[veto_override_team_id]],drafter_teams[id],drafter_teams[name]))</f>
        <v/>
      </c>
    </row>
    <row r="2201" spans="1:20" x14ac:dyDescent="0.25">
      <c r="A2201" t="s">
        <v>258</v>
      </c>
      <c r="B2201" t="str">
        <f>_xlfn.XLOOKUP(draft_picks[[#This Row],[draft_id]],drafts[id],drafts[title])</f>
        <v>MCU Phase 4 Super Draft</v>
      </c>
      <c r="C2201" s="3">
        <v>7</v>
      </c>
      <c r="D2201">
        <f>IF(C2200&lt;draft_picks[[#This Row],[position]],1,IF(C2200&gt;draft_picks[[#This Row],[position]],D2200+1,IF(C2200=draft_picks[[#This Row],[position]],D2200+1)))</f>
        <v>15</v>
      </c>
      <c r="E2201" t="s">
        <v>8131</v>
      </c>
      <c r="F2201" t="str">
        <f>IF(ISBLANK(draft_picks[[#This Row],[movie_id]]),"",_xlfn.XLOOKUP(draft_picks[[#This Row],[movie_id]],drafts.movies[id],drafts.movies[movie_title]))</f>
        <v>Spider-Man: No Way Home</v>
      </c>
      <c r="G2201" s="3" t="s">
        <v>913</v>
      </c>
      <c r="H2201" t="str">
        <f>IF(ISBLANK(draft_picks[[#This Row],[drafter_id]]),"",_xlfn.XLOOKUP(draft_picks[[#This Row],[drafter_id]],drafters[id],drafters[name]))</f>
        <v>Chancellor Agard</v>
      </c>
      <c r="J2201" t="str">
        <f>IF(ISBLANK(draft_picks[[#This Row],[drafter_team_id]]),"",_xlfn.XLOOKUP(draft_picks[[#This Row],[drafter_team_id]],drafter_teams[id],drafter_teams[name]))</f>
        <v/>
      </c>
      <c r="K2201" s="3" t="s">
        <v>15497</v>
      </c>
      <c r="L2201" t="s">
        <v>15497</v>
      </c>
      <c r="M2201" t="str">
        <f>IF(OR(ISBLANK(draft_picks[[#This Row],[veto_drafter_id]]),draft_picks[[#This Row],[veto_drafter_id]]=""),"",_xlfn.XLOOKUP(draft_picks[[#This Row],[veto_drafter_id]],drafters[id],drafters[name]))</f>
        <v/>
      </c>
      <c r="N2201" t="s">
        <v>15497</v>
      </c>
      <c r="O2201" t="str">
        <f>IF(OR(ISBLANK(draft_picks[[#This Row],[veto_drafter_team_id]]),draft_picks[[#This Row],[veto_drafter_team_id]]=""),"",_xlfn.XLOOKUP(draft_picks[[#This Row],[veto_drafter_team_id]],drafter_teams[id],drafter_teams[name]))</f>
        <v/>
      </c>
      <c r="Q2201" t="s">
        <v>15497</v>
      </c>
      <c r="R2201" t="str">
        <f>IF(OR(ISBLANK(draft_picks[[#This Row],[veto_override_drafter_id]]),draft_picks[[#This Row],[veto_override_drafter_id]]=""),"",_xlfn.XLOOKUP(draft_picks[[#This Row],[veto_override_drafter_id]],drafters[id],drafters[name]))</f>
        <v/>
      </c>
      <c r="S2201" t="s">
        <v>15497</v>
      </c>
      <c r="T2201" t="str">
        <f>IF(OR(ISBLANK(draft_picks[[#This Row],[veto_override_team_id]]),draft_picks[[#This Row],[veto_override_team_id]]=""),"",_xlfn.XLOOKUP(draft_picks[[#This Row],[veto_override_team_id]],drafter_teams[id],drafter_teams[name]))</f>
        <v/>
      </c>
    </row>
    <row r="2202" spans="1:20" x14ac:dyDescent="0.25">
      <c r="A2202" t="s">
        <v>258</v>
      </c>
      <c r="B2202" t="str">
        <f>_xlfn.XLOOKUP(draft_picks[[#This Row],[draft_id]],drafts[id],drafts[title])</f>
        <v>MCU Phase 4 Super Draft</v>
      </c>
      <c r="C2202" s="3">
        <v>6</v>
      </c>
      <c r="D2202">
        <f>IF(C2201&lt;draft_picks[[#This Row],[position]],1,IF(C2201&gt;draft_picks[[#This Row],[position]],D2201+1,IF(C2201=draft_picks[[#This Row],[position]],D2201+1)))</f>
        <v>16</v>
      </c>
      <c r="E2202" t="s">
        <v>5707</v>
      </c>
      <c r="F2202" t="str">
        <f>IF(ISBLANK(draft_picks[[#This Row],[movie_id]]),"",_xlfn.XLOOKUP(draft_picks[[#This Row],[movie_id]],drafts.movies[id],drafts.movies[movie_title]))</f>
        <v>Hawkeye</v>
      </c>
      <c r="G2202" s="3" t="s">
        <v>781</v>
      </c>
      <c r="H2202" t="str">
        <f>IF(ISBLANK(draft_picks[[#This Row],[drafter_id]]),"",_xlfn.XLOOKUP(draft_picks[[#This Row],[drafter_id]],drafters[id],drafters[name]))</f>
        <v>Adam B. Vary</v>
      </c>
      <c r="J2202" t="str">
        <f>IF(ISBLANK(draft_picks[[#This Row],[drafter_team_id]]),"",_xlfn.XLOOKUP(draft_picks[[#This Row],[drafter_team_id]],drafter_teams[id],drafter_teams[name]))</f>
        <v/>
      </c>
      <c r="K2202" s="3" t="s">
        <v>15497</v>
      </c>
      <c r="L2202" t="s">
        <v>15497</v>
      </c>
      <c r="M2202" t="str">
        <f>IF(OR(ISBLANK(draft_picks[[#This Row],[veto_drafter_id]]),draft_picks[[#This Row],[veto_drafter_id]]=""),"",_xlfn.XLOOKUP(draft_picks[[#This Row],[veto_drafter_id]],drafters[id],drafters[name]))</f>
        <v/>
      </c>
      <c r="N2202" t="s">
        <v>15497</v>
      </c>
      <c r="O2202" t="str">
        <f>IF(OR(ISBLANK(draft_picks[[#This Row],[veto_drafter_team_id]]),draft_picks[[#This Row],[veto_drafter_team_id]]=""),"",_xlfn.XLOOKUP(draft_picks[[#This Row],[veto_drafter_team_id]],drafter_teams[id],drafter_teams[name]))</f>
        <v/>
      </c>
      <c r="Q2202" t="s">
        <v>15497</v>
      </c>
      <c r="R2202" t="str">
        <f>IF(OR(ISBLANK(draft_picks[[#This Row],[veto_override_drafter_id]]),draft_picks[[#This Row],[veto_override_drafter_id]]=""),"",_xlfn.XLOOKUP(draft_picks[[#This Row],[veto_override_drafter_id]],drafters[id],drafters[name]))</f>
        <v/>
      </c>
      <c r="S2202" t="s">
        <v>15497</v>
      </c>
      <c r="T2202" t="str">
        <f>IF(OR(ISBLANK(draft_picks[[#This Row],[veto_override_team_id]]),draft_picks[[#This Row],[veto_override_team_id]]=""),"",_xlfn.XLOOKUP(draft_picks[[#This Row],[veto_override_team_id]],drafter_teams[id],drafter_teams[name]))</f>
        <v/>
      </c>
    </row>
    <row r="2203" spans="1:20" x14ac:dyDescent="0.25">
      <c r="A2203" t="s">
        <v>258</v>
      </c>
      <c r="B2203" t="str">
        <f>_xlfn.XLOOKUP(draft_picks[[#This Row],[draft_id]],drafts[id],drafts[title])</f>
        <v>MCU Phase 4 Super Draft</v>
      </c>
      <c r="C2203" s="3">
        <v>5</v>
      </c>
      <c r="D2203">
        <f>IF(C2202&lt;draft_picks[[#This Row],[position]],1,IF(C2202&gt;draft_picks[[#This Row],[position]],D2202+1,IF(C2202=draft_picks[[#This Row],[position]],D2202+1)))</f>
        <v>17</v>
      </c>
      <c r="E2203" t="s">
        <v>3514</v>
      </c>
      <c r="F2203" t="str">
        <f>IF(ISBLANK(draft_picks[[#This Row],[movie_id]]),"",_xlfn.XLOOKUP(draft_picks[[#This Row],[movie_id]],drafts.movies[id],drafts.movies[movie_title]))</f>
        <v>Loki</v>
      </c>
      <c r="G2203" s="3" t="s">
        <v>977</v>
      </c>
      <c r="H2203" t="str">
        <f>IF(ISBLANK(draft_picks[[#This Row],[drafter_id]]),"",_xlfn.XLOOKUP(draft_picks[[#This Row],[drafter_id]],drafters[id],drafters[name]))</f>
        <v>Louis Peitzman</v>
      </c>
      <c r="J2203" t="str">
        <f>IF(ISBLANK(draft_picks[[#This Row],[drafter_team_id]]),"",_xlfn.XLOOKUP(draft_picks[[#This Row],[drafter_team_id]],drafter_teams[id],drafter_teams[name]))</f>
        <v/>
      </c>
      <c r="K2203" s="3" t="s">
        <v>15484</v>
      </c>
      <c r="L2203" t="s">
        <v>781</v>
      </c>
      <c r="M2203" t="str">
        <f>IF(OR(ISBLANK(draft_picks[[#This Row],[veto_drafter_id]]),draft_picks[[#This Row],[veto_drafter_id]]=""),"",_xlfn.XLOOKUP(draft_picks[[#This Row],[veto_drafter_id]],drafters[id],drafters[name]))</f>
        <v>Adam B. Vary</v>
      </c>
      <c r="N2203" t="s">
        <v>15497</v>
      </c>
      <c r="O2203" t="str">
        <f>IF(OR(ISBLANK(draft_picks[[#This Row],[veto_drafter_team_id]]),draft_picks[[#This Row],[veto_drafter_team_id]]=""),"",_xlfn.XLOOKUP(draft_picks[[#This Row],[veto_drafter_team_id]],drafter_teams[id],drafter_teams[name]))</f>
        <v/>
      </c>
      <c r="Q2203" t="s">
        <v>15497</v>
      </c>
      <c r="R2203" t="str">
        <f>IF(OR(ISBLANK(draft_picks[[#This Row],[veto_override_drafter_id]]),draft_picks[[#This Row],[veto_override_drafter_id]]=""),"",_xlfn.XLOOKUP(draft_picks[[#This Row],[veto_override_drafter_id]],drafters[id],drafters[name]))</f>
        <v/>
      </c>
      <c r="S2203" t="s">
        <v>15497</v>
      </c>
      <c r="T2203" t="str">
        <f>IF(OR(ISBLANK(draft_picks[[#This Row],[veto_override_team_id]]),draft_picks[[#This Row],[veto_override_team_id]]=""),"",_xlfn.XLOOKUP(draft_picks[[#This Row],[veto_override_team_id]],drafter_teams[id],drafter_teams[name]))</f>
        <v/>
      </c>
    </row>
    <row r="2204" spans="1:20" x14ac:dyDescent="0.25">
      <c r="A2204" t="s">
        <v>258</v>
      </c>
      <c r="B2204" t="str">
        <f>_xlfn.XLOOKUP(draft_picks[[#This Row],[draft_id]],drafts[id],drafts[title])</f>
        <v>MCU Phase 4 Super Draft</v>
      </c>
      <c r="C2204" s="3">
        <v>5</v>
      </c>
      <c r="D2204">
        <f>IF(C2203&lt;draft_picks[[#This Row],[position]],1,IF(C2203&gt;draft_picks[[#This Row],[position]],D2203+1,IF(C2203=draft_picks[[#This Row],[position]],D2203+1)))</f>
        <v>18</v>
      </c>
      <c r="E2204" t="s">
        <v>2144</v>
      </c>
      <c r="F2204" t="str">
        <f>IF(ISBLANK(draft_picks[[#This Row],[movie_id]]),"",_xlfn.XLOOKUP(draft_picks[[#This Row],[movie_id]],drafts.movies[id],drafts.movies[movie_title]))</f>
        <v>Black Panther: Wakanda Forever</v>
      </c>
      <c r="G2204" s="3" t="s">
        <v>977</v>
      </c>
      <c r="H2204" t="str">
        <f>IF(ISBLANK(draft_picks[[#This Row],[drafter_id]]),"",_xlfn.XLOOKUP(draft_picks[[#This Row],[drafter_id]],drafters[id],drafters[name]))</f>
        <v>Louis Peitzman</v>
      </c>
      <c r="J2204" t="str">
        <f>IF(ISBLANK(draft_picks[[#This Row],[drafter_team_id]]),"",_xlfn.XLOOKUP(draft_picks[[#This Row],[drafter_team_id]],drafter_teams[id],drafter_teams[name]))</f>
        <v/>
      </c>
      <c r="K2204" s="3" t="s">
        <v>15497</v>
      </c>
      <c r="L2204" t="s">
        <v>15497</v>
      </c>
      <c r="M2204" t="str">
        <f>IF(OR(ISBLANK(draft_picks[[#This Row],[veto_drafter_id]]),draft_picks[[#This Row],[veto_drafter_id]]=""),"",_xlfn.XLOOKUP(draft_picks[[#This Row],[veto_drafter_id]],drafters[id],drafters[name]))</f>
        <v/>
      </c>
      <c r="N2204" t="s">
        <v>15497</v>
      </c>
      <c r="O2204" t="str">
        <f>IF(OR(ISBLANK(draft_picks[[#This Row],[veto_drafter_team_id]]),draft_picks[[#This Row],[veto_drafter_team_id]]=""),"",_xlfn.XLOOKUP(draft_picks[[#This Row],[veto_drafter_team_id]],drafter_teams[id],drafter_teams[name]))</f>
        <v/>
      </c>
      <c r="Q2204" t="s">
        <v>15497</v>
      </c>
      <c r="R2204" t="str">
        <f>IF(OR(ISBLANK(draft_picks[[#This Row],[veto_override_drafter_id]]),draft_picks[[#This Row],[veto_override_drafter_id]]=""),"",_xlfn.XLOOKUP(draft_picks[[#This Row],[veto_override_drafter_id]],drafters[id],drafters[name]))</f>
        <v/>
      </c>
      <c r="S2204" t="s">
        <v>15497</v>
      </c>
      <c r="T2204" t="str">
        <f>IF(OR(ISBLANK(draft_picks[[#This Row],[veto_override_team_id]]),draft_picks[[#This Row],[veto_override_team_id]]=""),"",_xlfn.XLOOKUP(draft_picks[[#This Row],[veto_override_team_id]],drafter_teams[id],drafter_teams[name]))</f>
        <v/>
      </c>
    </row>
    <row r="2205" spans="1:20" x14ac:dyDescent="0.25">
      <c r="A2205" t="s">
        <v>258</v>
      </c>
      <c r="B2205" t="str">
        <f>_xlfn.XLOOKUP(draft_picks[[#This Row],[draft_id]],drafts[id],drafts[title])</f>
        <v>MCU Phase 4 Super Draft</v>
      </c>
      <c r="C2205" s="3">
        <v>4</v>
      </c>
      <c r="D2205">
        <f>IF(C2204&lt;draft_picks[[#This Row],[position]],1,IF(C2204&gt;draft_picks[[#This Row],[position]],D2204+1,IF(C2204=draft_picks[[#This Row],[position]],D2204+1)))</f>
        <v>19</v>
      </c>
      <c r="E2205" t="s">
        <v>6614</v>
      </c>
      <c r="F2205" t="str">
        <f>IF(ISBLANK(draft_picks[[#This Row],[movie_id]]),"",_xlfn.XLOOKUP(draft_picks[[#This Row],[movie_id]],drafts.movies[id],drafts.movies[movie_title]))</f>
        <v>Shang-Chi and the Legend of the Ten Rings</v>
      </c>
      <c r="G2205" s="3" t="s">
        <v>1027</v>
      </c>
      <c r="H2205" t="str">
        <f>IF(ISBLANK(draft_picks[[#This Row],[drafter_id]]),"",_xlfn.XLOOKUP(draft_picks[[#This Row],[drafter_id]],drafters[id],drafters[name]))</f>
        <v>Devan Coggan</v>
      </c>
      <c r="J2205" t="str">
        <f>IF(ISBLANK(draft_picks[[#This Row],[drafter_team_id]]),"",_xlfn.XLOOKUP(draft_picks[[#This Row],[drafter_team_id]],drafter_teams[id],drafter_teams[name]))</f>
        <v/>
      </c>
      <c r="K2205" s="3" t="s">
        <v>15497</v>
      </c>
      <c r="L2205" t="s">
        <v>15497</v>
      </c>
      <c r="M2205" t="str">
        <f>IF(OR(ISBLANK(draft_picks[[#This Row],[veto_drafter_id]]),draft_picks[[#This Row],[veto_drafter_id]]=""),"",_xlfn.XLOOKUP(draft_picks[[#This Row],[veto_drafter_id]],drafters[id],drafters[name]))</f>
        <v/>
      </c>
      <c r="N2205" t="s">
        <v>15497</v>
      </c>
      <c r="O2205" t="str">
        <f>IF(OR(ISBLANK(draft_picks[[#This Row],[veto_drafter_team_id]]),draft_picks[[#This Row],[veto_drafter_team_id]]=""),"",_xlfn.XLOOKUP(draft_picks[[#This Row],[veto_drafter_team_id]],drafter_teams[id],drafter_teams[name]))</f>
        <v/>
      </c>
      <c r="Q2205" t="s">
        <v>15497</v>
      </c>
      <c r="R2205" t="str">
        <f>IF(OR(ISBLANK(draft_picks[[#This Row],[veto_override_drafter_id]]),draft_picks[[#This Row],[veto_override_drafter_id]]=""),"",_xlfn.XLOOKUP(draft_picks[[#This Row],[veto_override_drafter_id]],drafters[id],drafters[name]))</f>
        <v/>
      </c>
      <c r="S2205" t="s">
        <v>15497</v>
      </c>
      <c r="T2205" t="str">
        <f>IF(OR(ISBLANK(draft_picks[[#This Row],[veto_override_team_id]]),draft_picks[[#This Row],[veto_override_team_id]]=""),"",_xlfn.XLOOKUP(draft_picks[[#This Row],[veto_override_team_id]],drafter_teams[id],drafter_teams[name]))</f>
        <v/>
      </c>
    </row>
    <row r="2206" spans="1:20" x14ac:dyDescent="0.25">
      <c r="A2206" t="s">
        <v>258</v>
      </c>
      <c r="B2206" t="str">
        <f>_xlfn.XLOOKUP(draft_picks[[#This Row],[draft_id]],drafts[id],drafts[title])</f>
        <v>MCU Phase 4 Super Draft</v>
      </c>
      <c r="C2206" s="3">
        <v>3</v>
      </c>
      <c r="D2206">
        <f>IF(C2205&lt;draft_picks[[#This Row],[position]],1,IF(C2205&gt;draft_picks[[#This Row],[position]],D2205+1,IF(C2205=draft_picks[[#This Row],[position]],D2205+1)))</f>
        <v>20</v>
      </c>
      <c r="E2206" t="s">
        <v>7871</v>
      </c>
      <c r="F2206" t="str">
        <f>IF(ISBLANK(draft_picks[[#This Row],[movie_id]]),"",_xlfn.XLOOKUP(draft_picks[[#This Row],[movie_id]],drafts.movies[id],drafts.movies[movie_title]))</f>
        <v>She-Hulk: Attorney at Law</v>
      </c>
      <c r="G2206" s="3" t="s">
        <v>913</v>
      </c>
      <c r="H2206" t="str">
        <f>IF(ISBLANK(draft_picks[[#This Row],[drafter_id]]),"",_xlfn.XLOOKUP(draft_picks[[#This Row],[drafter_id]],drafters[id],drafters[name]))</f>
        <v>Chancellor Agard</v>
      </c>
      <c r="J2206" t="str">
        <f>IF(ISBLANK(draft_picks[[#This Row],[drafter_team_id]]),"",_xlfn.XLOOKUP(draft_picks[[#This Row],[drafter_team_id]],drafter_teams[id],drafter_teams[name]))</f>
        <v/>
      </c>
      <c r="K2206" s="3" t="s">
        <v>15497</v>
      </c>
      <c r="L2206" t="s">
        <v>15497</v>
      </c>
      <c r="M2206" t="str">
        <f>IF(OR(ISBLANK(draft_picks[[#This Row],[veto_drafter_id]]),draft_picks[[#This Row],[veto_drafter_id]]=""),"",_xlfn.XLOOKUP(draft_picks[[#This Row],[veto_drafter_id]],drafters[id],drafters[name]))</f>
        <v/>
      </c>
      <c r="N2206" t="s">
        <v>15497</v>
      </c>
      <c r="O2206" t="str">
        <f>IF(OR(ISBLANK(draft_picks[[#This Row],[veto_drafter_team_id]]),draft_picks[[#This Row],[veto_drafter_team_id]]=""),"",_xlfn.XLOOKUP(draft_picks[[#This Row],[veto_drafter_team_id]],drafter_teams[id],drafter_teams[name]))</f>
        <v/>
      </c>
      <c r="Q2206" t="s">
        <v>15497</v>
      </c>
      <c r="R2206" t="str">
        <f>IF(OR(ISBLANK(draft_picks[[#This Row],[veto_override_drafter_id]]),draft_picks[[#This Row],[veto_override_drafter_id]]=""),"",_xlfn.XLOOKUP(draft_picks[[#This Row],[veto_override_drafter_id]],drafters[id],drafters[name]))</f>
        <v/>
      </c>
      <c r="S2206" t="s">
        <v>15497</v>
      </c>
      <c r="T2206" t="str">
        <f>IF(OR(ISBLANK(draft_picks[[#This Row],[veto_override_team_id]]),draft_picks[[#This Row],[veto_override_team_id]]=""),"",_xlfn.XLOOKUP(draft_picks[[#This Row],[veto_override_team_id]],drafter_teams[id],drafter_teams[name]))</f>
        <v/>
      </c>
    </row>
    <row r="2207" spans="1:20" x14ac:dyDescent="0.25">
      <c r="A2207" t="s">
        <v>258</v>
      </c>
      <c r="B2207" t="str">
        <f>_xlfn.XLOOKUP(draft_picks[[#This Row],[draft_id]],drafts[id],drafts[title])</f>
        <v>MCU Phase 4 Super Draft</v>
      </c>
      <c r="C2207" s="3">
        <v>2</v>
      </c>
      <c r="D2207">
        <f>IF(C2206&lt;draft_picks[[#This Row],[position]],1,IF(C2206&gt;draft_picks[[#This Row],[position]],D2206+1,IF(C2206=draft_picks[[#This Row],[position]],D2206+1)))</f>
        <v>21</v>
      </c>
      <c r="E2207" t="s">
        <v>4860</v>
      </c>
      <c r="F2207" t="str">
        <f>IF(ISBLANK(draft_picks[[#This Row],[movie_id]]),"",_xlfn.XLOOKUP(draft_picks[[#This Row],[movie_id]],drafts.movies[id],drafts.movies[movie_title]))</f>
        <v>WandaVision</v>
      </c>
      <c r="G2207" s="3" t="s">
        <v>781</v>
      </c>
      <c r="H2207" t="str">
        <f>IF(ISBLANK(draft_picks[[#This Row],[drafter_id]]),"",_xlfn.XLOOKUP(draft_picks[[#This Row],[drafter_id]],drafters[id],drafters[name]))</f>
        <v>Adam B. Vary</v>
      </c>
      <c r="J2207" t="str">
        <f>IF(ISBLANK(draft_picks[[#This Row],[drafter_team_id]]),"",_xlfn.XLOOKUP(draft_picks[[#This Row],[drafter_team_id]],drafter_teams[id],drafter_teams[name]))</f>
        <v/>
      </c>
      <c r="K2207" s="3" t="s">
        <v>15497</v>
      </c>
      <c r="L2207" t="s">
        <v>15497</v>
      </c>
      <c r="M2207" t="str">
        <f>IF(OR(ISBLANK(draft_picks[[#This Row],[veto_drafter_id]]),draft_picks[[#This Row],[veto_drafter_id]]=""),"",_xlfn.XLOOKUP(draft_picks[[#This Row],[veto_drafter_id]],drafters[id],drafters[name]))</f>
        <v/>
      </c>
      <c r="N2207" t="s">
        <v>15497</v>
      </c>
      <c r="O2207" t="str">
        <f>IF(OR(ISBLANK(draft_picks[[#This Row],[veto_drafter_team_id]]),draft_picks[[#This Row],[veto_drafter_team_id]]=""),"",_xlfn.XLOOKUP(draft_picks[[#This Row],[veto_drafter_team_id]],drafter_teams[id],drafter_teams[name]))</f>
        <v/>
      </c>
      <c r="Q2207" t="s">
        <v>15497</v>
      </c>
      <c r="R2207" t="str">
        <f>IF(OR(ISBLANK(draft_picks[[#This Row],[veto_override_drafter_id]]),draft_picks[[#This Row],[veto_override_drafter_id]]=""),"",_xlfn.XLOOKUP(draft_picks[[#This Row],[veto_override_drafter_id]],drafters[id],drafters[name]))</f>
        <v/>
      </c>
      <c r="S2207" t="s">
        <v>15497</v>
      </c>
      <c r="T2207" t="str">
        <f>IF(OR(ISBLANK(draft_picks[[#This Row],[veto_override_team_id]]),draft_picks[[#This Row],[veto_override_team_id]]=""),"",_xlfn.XLOOKUP(draft_picks[[#This Row],[veto_override_team_id]],drafter_teams[id],drafter_teams[name]))</f>
        <v/>
      </c>
    </row>
    <row r="2208" spans="1:20" x14ac:dyDescent="0.25">
      <c r="A2208" t="s">
        <v>258</v>
      </c>
      <c r="B2208" t="str">
        <f>_xlfn.XLOOKUP(draft_picks[[#This Row],[draft_id]],drafts[id],drafts[title])</f>
        <v>MCU Phase 4 Super Draft</v>
      </c>
      <c r="C2208" s="3">
        <v>1</v>
      </c>
      <c r="D2208">
        <f>IF(C2207&lt;draft_picks[[#This Row],[position]],1,IF(C2207&gt;draft_picks[[#This Row],[position]],D2207+1,IF(C2207=draft_picks[[#This Row],[position]],D2207+1)))</f>
        <v>22</v>
      </c>
      <c r="E2208" t="s">
        <v>3514</v>
      </c>
      <c r="F2208" t="str">
        <f>IF(ISBLANK(draft_picks[[#This Row],[movie_id]]),"",_xlfn.XLOOKUP(draft_picks[[#This Row],[movie_id]],drafts.movies[id],drafts.movies[movie_title]))</f>
        <v>Loki</v>
      </c>
      <c r="G2208" s="3" t="s">
        <v>977</v>
      </c>
      <c r="H2208" t="str">
        <f>IF(ISBLANK(draft_picks[[#This Row],[drafter_id]]),"",_xlfn.XLOOKUP(draft_picks[[#This Row],[drafter_id]],drafters[id],drafters[name]))</f>
        <v>Louis Peitzman</v>
      </c>
      <c r="J2208" t="str">
        <f>IF(ISBLANK(draft_picks[[#This Row],[drafter_team_id]]),"",_xlfn.XLOOKUP(draft_picks[[#This Row],[drafter_team_id]],drafter_teams[id],drafter_teams[name]))</f>
        <v/>
      </c>
      <c r="K2208" s="3" t="s">
        <v>15497</v>
      </c>
      <c r="L2208" t="s">
        <v>15497</v>
      </c>
      <c r="M2208" t="str">
        <f>IF(OR(ISBLANK(draft_picks[[#This Row],[veto_drafter_id]]),draft_picks[[#This Row],[veto_drafter_id]]=""),"",_xlfn.XLOOKUP(draft_picks[[#This Row],[veto_drafter_id]],drafters[id],drafters[name]))</f>
        <v/>
      </c>
      <c r="N2208" t="s">
        <v>15497</v>
      </c>
      <c r="O2208" t="str">
        <f>IF(OR(ISBLANK(draft_picks[[#This Row],[veto_drafter_team_id]]),draft_picks[[#This Row],[veto_drafter_team_id]]=""),"",_xlfn.XLOOKUP(draft_picks[[#This Row],[veto_drafter_team_id]],drafter_teams[id],drafter_teams[name]))</f>
        <v/>
      </c>
      <c r="Q2208" t="s">
        <v>15497</v>
      </c>
      <c r="R2208" t="str">
        <f>IF(OR(ISBLANK(draft_picks[[#This Row],[veto_override_drafter_id]]),draft_picks[[#This Row],[veto_override_drafter_id]]=""),"",_xlfn.XLOOKUP(draft_picks[[#This Row],[veto_override_drafter_id]],drafters[id],drafters[name]))</f>
        <v/>
      </c>
      <c r="S2208" t="s">
        <v>15497</v>
      </c>
      <c r="T2208" t="str">
        <f>IF(OR(ISBLANK(draft_picks[[#This Row],[veto_override_team_id]]),draft_picks[[#This Row],[veto_override_team_id]]=""),"",_xlfn.XLOOKUP(draft_picks[[#This Row],[veto_override_team_id]],drafter_teams[id],drafter_teams[name]))</f>
        <v/>
      </c>
    </row>
    <row r="2209" spans="1:20" x14ac:dyDescent="0.25">
      <c r="A2209" t="s">
        <v>673</v>
      </c>
      <c r="B2209" t="str">
        <f>_xlfn.XLOOKUP(draft_picks[[#This Row],[draft_id]],drafts[id],drafts[title])</f>
        <v>Best Picture Follow-ups mini-Mega</v>
      </c>
      <c r="C2209" s="3">
        <v>13</v>
      </c>
      <c r="D2209">
        <f>IF(C2208&lt;draft_picks[[#This Row],[position]],1,IF(C2208&gt;draft_picks[[#This Row],[position]],D2208+1,IF(C2208=draft_picks[[#This Row],[position]],D2208+1)))</f>
        <v>1</v>
      </c>
      <c r="E2209" t="s">
        <v>2943</v>
      </c>
      <c r="F2209" t="str">
        <f>IF(ISBLANK(draft_picks[[#This Row],[movie_id]]),"",_xlfn.XLOOKUP(draft_picks[[#This Row],[movie_id]],drafts.movies[id],drafts.movies[movie_title]))</f>
        <v>Avatar</v>
      </c>
      <c r="G2209" s="3" t="s">
        <v>799</v>
      </c>
      <c r="H2209" t="str">
        <f>IF(ISBLANK(draft_picks[[#This Row],[drafter_id]]),"",_xlfn.XLOOKUP(draft_picks[[#This Row],[drafter_id]],drafters[id],drafters[name]))</f>
        <v>Joe Reid</v>
      </c>
      <c r="J2209" t="str">
        <f>IF(ISBLANK(draft_picks[[#This Row],[drafter_team_id]]),"",_xlfn.XLOOKUP(draft_picks[[#This Row],[drafter_team_id]],drafter_teams[id],drafter_teams[name]))</f>
        <v/>
      </c>
      <c r="K2209" s="3" t="s">
        <v>15497</v>
      </c>
      <c r="L2209" t="s">
        <v>15497</v>
      </c>
      <c r="M2209" t="str">
        <f>IF(OR(ISBLANK(draft_picks[[#This Row],[veto_drafter_id]]),draft_picks[[#This Row],[veto_drafter_id]]=""),"",_xlfn.XLOOKUP(draft_picks[[#This Row],[veto_drafter_id]],drafters[id],drafters[name]))</f>
        <v/>
      </c>
      <c r="N2209" t="s">
        <v>15497</v>
      </c>
      <c r="O2209" t="str">
        <f>IF(OR(ISBLANK(draft_picks[[#This Row],[veto_drafter_team_id]]),draft_picks[[#This Row],[veto_drafter_team_id]]=""),"",_xlfn.XLOOKUP(draft_picks[[#This Row],[veto_drafter_team_id]],drafter_teams[id],drafter_teams[name]))</f>
        <v/>
      </c>
      <c r="Q2209" t="s">
        <v>15497</v>
      </c>
      <c r="R2209" t="str">
        <f>IF(OR(ISBLANK(draft_picks[[#This Row],[veto_override_drafter_id]]),draft_picks[[#This Row],[veto_override_drafter_id]]=""),"",_xlfn.XLOOKUP(draft_picks[[#This Row],[veto_override_drafter_id]],drafters[id],drafters[name]))</f>
        <v/>
      </c>
      <c r="S2209" t="s">
        <v>15497</v>
      </c>
      <c r="T2209" t="str">
        <f>IF(OR(ISBLANK(draft_picks[[#This Row],[veto_override_team_id]]),draft_picks[[#This Row],[veto_override_team_id]]=""),"",_xlfn.XLOOKUP(draft_picks[[#This Row],[veto_override_team_id]],drafter_teams[id],drafter_teams[name]))</f>
        <v/>
      </c>
    </row>
    <row r="2210" spans="1:20" x14ac:dyDescent="0.25">
      <c r="A2210" t="s">
        <v>673</v>
      </c>
      <c r="B2210" t="str">
        <f>_xlfn.XLOOKUP(draft_picks[[#This Row],[draft_id]],drafts[id],drafts[title])</f>
        <v>Best Picture Follow-ups mini-Mega</v>
      </c>
      <c r="C2210" s="3">
        <v>12</v>
      </c>
      <c r="D2210">
        <f>IF(C2209&lt;draft_picks[[#This Row],[position]],1,IF(C2209&gt;draft_picks[[#This Row],[position]],D2209+1,IF(C2209=draft_picks[[#This Row],[position]],D2209+1)))</f>
        <v>2</v>
      </c>
      <c r="E2210" t="s">
        <v>7060</v>
      </c>
      <c r="F2210" t="str">
        <f>IF(ISBLANK(draft_picks[[#This Row],[movie_id]]),"",_xlfn.XLOOKUP(draft_picks[[#This Row],[movie_id]],drafts.movies[id],drafts.movies[movie_title]))</f>
        <v>Contact</v>
      </c>
      <c r="G2210" s="3" t="s">
        <v>799</v>
      </c>
      <c r="H2210" t="str">
        <f>IF(ISBLANK(draft_picks[[#This Row],[drafter_id]]),"",_xlfn.XLOOKUP(draft_picks[[#This Row],[drafter_id]],drafters[id],drafters[name]))</f>
        <v>Joe Reid</v>
      </c>
      <c r="J2210" t="str">
        <f>IF(ISBLANK(draft_picks[[#This Row],[drafter_team_id]]),"",_xlfn.XLOOKUP(draft_picks[[#This Row],[drafter_team_id]],drafter_teams[id],drafter_teams[name]))</f>
        <v/>
      </c>
      <c r="K2210" s="3" t="s">
        <v>15497</v>
      </c>
      <c r="L2210" t="s">
        <v>15497</v>
      </c>
      <c r="M2210" t="str">
        <f>IF(OR(ISBLANK(draft_picks[[#This Row],[veto_drafter_id]]),draft_picks[[#This Row],[veto_drafter_id]]=""),"",_xlfn.XLOOKUP(draft_picks[[#This Row],[veto_drafter_id]],drafters[id],drafters[name]))</f>
        <v/>
      </c>
      <c r="N2210" t="s">
        <v>15497</v>
      </c>
      <c r="O2210" t="str">
        <f>IF(OR(ISBLANK(draft_picks[[#This Row],[veto_drafter_team_id]]),draft_picks[[#This Row],[veto_drafter_team_id]]=""),"",_xlfn.XLOOKUP(draft_picks[[#This Row],[veto_drafter_team_id]],drafter_teams[id],drafter_teams[name]))</f>
        <v/>
      </c>
      <c r="Q2210" t="s">
        <v>15497</v>
      </c>
      <c r="R2210" t="str">
        <f>IF(OR(ISBLANK(draft_picks[[#This Row],[veto_override_drafter_id]]),draft_picks[[#This Row],[veto_override_drafter_id]]=""),"",_xlfn.XLOOKUP(draft_picks[[#This Row],[veto_override_drafter_id]],drafters[id],drafters[name]))</f>
        <v/>
      </c>
      <c r="S2210" t="s">
        <v>15497</v>
      </c>
      <c r="T2210" t="str">
        <f>IF(OR(ISBLANK(draft_picks[[#This Row],[veto_override_team_id]]),draft_picks[[#This Row],[veto_override_team_id]]=""),"",_xlfn.XLOOKUP(draft_picks[[#This Row],[veto_override_team_id]],drafter_teams[id],drafter_teams[name]))</f>
        <v/>
      </c>
    </row>
    <row r="2211" spans="1:20" x14ac:dyDescent="0.25">
      <c r="A2211" t="s">
        <v>673</v>
      </c>
      <c r="B2211" t="str">
        <f>_xlfn.XLOOKUP(draft_picks[[#This Row],[draft_id]],drafts[id],drafts[title])</f>
        <v>Best Picture Follow-ups mini-Mega</v>
      </c>
      <c r="C2211" s="3">
        <v>11</v>
      </c>
      <c r="D2211">
        <f>IF(C2210&lt;draft_picks[[#This Row],[position]],1,IF(C2210&gt;draft_picks[[#This Row],[position]],D2210+1,IF(C2210=draft_picks[[#This Row],[position]],D2210+1)))</f>
        <v>3</v>
      </c>
      <c r="E2211" t="s">
        <v>2649</v>
      </c>
      <c r="F2211" t="str">
        <f>IF(ISBLANK(draft_picks[[#This Row],[movie_id]]),"",_xlfn.XLOOKUP(draft_picks[[#This Row],[movie_id]],drafts.movies[id],drafts.movies[movie_title]))</f>
        <v>The Conversation</v>
      </c>
      <c r="G2211" s="3" t="s">
        <v>1095</v>
      </c>
      <c r="H2211" t="str">
        <f>IF(ISBLANK(draft_picks[[#This Row],[drafter_id]]),"",_xlfn.XLOOKUP(draft_picks[[#This Row],[drafter_id]],drafters[id],drafters[name]))</f>
        <v>Katey Rich</v>
      </c>
      <c r="J2211" t="str">
        <f>IF(ISBLANK(draft_picks[[#This Row],[drafter_team_id]]),"",_xlfn.XLOOKUP(draft_picks[[#This Row],[drafter_team_id]],drafter_teams[id],drafter_teams[name]))</f>
        <v/>
      </c>
      <c r="K2211" s="3" t="s">
        <v>15497</v>
      </c>
      <c r="L2211" t="s">
        <v>15497</v>
      </c>
      <c r="M2211" t="str">
        <f>IF(OR(ISBLANK(draft_picks[[#This Row],[veto_drafter_id]]),draft_picks[[#This Row],[veto_drafter_id]]=""),"",_xlfn.XLOOKUP(draft_picks[[#This Row],[veto_drafter_id]],drafters[id],drafters[name]))</f>
        <v/>
      </c>
      <c r="N2211" t="s">
        <v>15497</v>
      </c>
      <c r="O2211" t="str">
        <f>IF(OR(ISBLANK(draft_picks[[#This Row],[veto_drafter_team_id]]),draft_picks[[#This Row],[veto_drafter_team_id]]=""),"",_xlfn.XLOOKUP(draft_picks[[#This Row],[veto_drafter_team_id]],drafter_teams[id],drafter_teams[name]))</f>
        <v/>
      </c>
      <c r="Q2211" t="s">
        <v>15497</v>
      </c>
      <c r="R2211" t="str">
        <f>IF(OR(ISBLANK(draft_picks[[#This Row],[veto_override_drafter_id]]),draft_picks[[#This Row],[veto_override_drafter_id]]=""),"",_xlfn.XLOOKUP(draft_picks[[#This Row],[veto_override_drafter_id]],drafters[id],drafters[name]))</f>
        <v/>
      </c>
      <c r="S2211" t="s">
        <v>15497</v>
      </c>
      <c r="T2211" t="str">
        <f>IF(OR(ISBLANK(draft_picks[[#This Row],[veto_override_team_id]]),draft_picks[[#This Row],[veto_override_team_id]]=""),"",_xlfn.XLOOKUP(draft_picks[[#This Row],[veto_override_team_id]],drafter_teams[id],drafter_teams[name]))</f>
        <v/>
      </c>
    </row>
    <row r="2212" spans="1:20" x14ac:dyDescent="0.25">
      <c r="A2212" t="s">
        <v>673</v>
      </c>
      <c r="B2212" t="str">
        <f>_xlfn.XLOOKUP(draft_picks[[#This Row],[draft_id]],drafts[id],drafts[title])</f>
        <v>Best Picture Follow-ups mini-Mega</v>
      </c>
      <c r="C2212" s="3">
        <v>10</v>
      </c>
      <c r="D2212">
        <f>IF(C2211&lt;draft_picks[[#This Row],[position]],1,IF(C2211&gt;draft_picks[[#This Row],[position]],D2211+1,IF(C2211=draft_picks[[#This Row],[position]],D2211+1)))</f>
        <v>4</v>
      </c>
      <c r="E2212" t="s">
        <v>5408</v>
      </c>
      <c r="F2212" t="str">
        <f>IF(ISBLANK(draft_picks[[#This Row],[movie_id]]),"",_xlfn.XLOOKUP(draft_picks[[#This Row],[movie_id]],drafts.movies[id],drafts.movies[movie_title]))</f>
        <v>If Beale Street Could Talk</v>
      </c>
      <c r="G2212" s="3" t="s">
        <v>957</v>
      </c>
      <c r="H2212" t="str">
        <f>IF(ISBLANK(draft_picks[[#This Row],[drafter_id]]),"",_xlfn.XLOOKUP(draft_picks[[#This Row],[drafter_id]],drafters[id],drafters[name]))</f>
        <v>Chris Feil</v>
      </c>
      <c r="J2212" t="str">
        <f>IF(ISBLANK(draft_picks[[#This Row],[drafter_team_id]]),"",_xlfn.XLOOKUP(draft_picks[[#This Row],[drafter_team_id]],drafter_teams[id],drafter_teams[name]))</f>
        <v/>
      </c>
      <c r="K2212" s="3" t="s">
        <v>15497</v>
      </c>
      <c r="L2212" t="s">
        <v>15497</v>
      </c>
      <c r="M2212" t="str">
        <f>IF(OR(ISBLANK(draft_picks[[#This Row],[veto_drafter_id]]),draft_picks[[#This Row],[veto_drafter_id]]=""),"",_xlfn.XLOOKUP(draft_picks[[#This Row],[veto_drafter_id]],drafters[id],drafters[name]))</f>
        <v/>
      </c>
      <c r="N2212" t="s">
        <v>15497</v>
      </c>
      <c r="O2212" t="str">
        <f>IF(OR(ISBLANK(draft_picks[[#This Row],[veto_drafter_team_id]]),draft_picks[[#This Row],[veto_drafter_team_id]]=""),"",_xlfn.XLOOKUP(draft_picks[[#This Row],[veto_drafter_team_id]],drafter_teams[id],drafter_teams[name]))</f>
        <v/>
      </c>
      <c r="Q2212" t="s">
        <v>15497</v>
      </c>
      <c r="R2212" t="str">
        <f>IF(OR(ISBLANK(draft_picks[[#This Row],[veto_override_drafter_id]]),draft_picks[[#This Row],[veto_override_drafter_id]]=""),"",_xlfn.XLOOKUP(draft_picks[[#This Row],[veto_override_drafter_id]],drafters[id],drafters[name]))</f>
        <v/>
      </c>
      <c r="S2212" t="s">
        <v>15497</v>
      </c>
      <c r="T2212" t="str">
        <f>IF(OR(ISBLANK(draft_picks[[#This Row],[veto_override_team_id]]),draft_picks[[#This Row],[veto_override_team_id]]=""),"",_xlfn.XLOOKUP(draft_picks[[#This Row],[veto_override_team_id]],drafter_teams[id],drafter_teams[name]))</f>
        <v/>
      </c>
    </row>
    <row r="2213" spans="1:20" x14ac:dyDescent="0.25">
      <c r="A2213" t="s">
        <v>673</v>
      </c>
      <c r="B2213" t="str">
        <f>_xlfn.XLOOKUP(draft_picks[[#This Row],[draft_id]],drafts[id],drafts[title])</f>
        <v>Best Picture Follow-ups mini-Mega</v>
      </c>
      <c r="C2213" s="3">
        <v>9</v>
      </c>
      <c r="D2213">
        <f>IF(C2212&lt;draft_picks[[#This Row],[position]],1,IF(C2212&gt;draft_picks[[#This Row],[position]],D2212+1,IF(C2212=draft_picks[[#This Row],[position]],D2212+1)))</f>
        <v>5</v>
      </c>
      <c r="E2213" t="s">
        <v>3793</v>
      </c>
      <c r="F2213" t="str">
        <f>IF(ISBLANK(draft_picks[[#This Row],[movie_id]]),"",_xlfn.XLOOKUP(draft_picks[[#This Row],[movie_id]],drafts.movies[id],drafts.movies[movie_title]))</f>
        <v>The Ten Commandments</v>
      </c>
      <c r="G2213" s="3" t="s">
        <v>799</v>
      </c>
      <c r="H2213" t="str">
        <f>IF(ISBLANK(draft_picks[[#This Row],[drafter_id]]),"",_xlfn.XLOOKUP(draft_picks[[#This Row],[drafter_id]],drafters[id],drafters[name]))</f>
        <v>Joe Reid</v>
      </c>
      <c r="J2213" t="str">
        <f>IF(ISBLANK(draft_picks[[#This Row],[drafter_team_id]]),"",_xlfn.XLOOKUP(draft_picks[[#This Row],[drafter_team_id]],drafter_teams[id],drafter_teams[name]))</f>
        <v/>
      </c>
      <c r="K2213" s="3" t="s">
        <v>15497</v>
      </c>
      <c r="L2213" t="s">
        <v>15497</v>
      </c>
      <c r="M2213" t="str">
        <f>IF(OR(ISBLANK(draft_picks[[#This Row],[veto_drafter_id]]),draft_picks[[#This Row],[veto_drafter_id]]=""),"",_xlfn.XLOOKUP(draft_picks[[#This Row],[veto_drafter_id]],drafters[id],drafters[name]))</f>
        <v/>
      </c>
      <c r="N2213" t="s">
        <v>15497</v>
      </c>
      <c r="O2213" t="str">
        <f>IF(OR(ISBLANK(draft_picks[[#This Row],[veto_drafter_team_id]]),draft_picks[[#This Row],[veto_drafter_team_id]]=""),"",_xlfn.XLOOKUP(draft_picks[[#This Row],[veto_drafter_team_id]],drafter_teams[id],drafter_teams[name]))</f>
        <v/>
      </c>
      <c r="Q2213" t="s">
        <v>15497</v>
      </c>
      <c r="R2213" t="str">
        <f>IF(OR(ISBLANK(draft_picks[[#This Row],[veto_override_drafter_id]]),draft_picks[[#This Row],[veto_override_drafter_id]]=""),"",_xlfn.XLOOKUP(draft_picks[[#This Row],[veto_override_drafter_id]],drafters[id],drafters[name]))</f>
        <v/>
      </c>
      <c r="S2213" t="s">
        <v>15497</v>
      </c>
      <c r="T2213" t="str">
        <f>IF(OR(ISBLANK(draft_picks[[#This Row],[veto_override_team_id]]),draft_picks[[#This Row],[veto_override_team_id]]=""),"",_xlfn.XLOOKUP(draft_picks[[#This Row],[veto_override_team_id]],drafter_teams[id],drafter_teams[name]))</f>
        <v/>
      </c>
    </row>
    <row r="2214" spans="1:20" x14ac:dyDescent="0.25">
      <c r="A2214" t="s">
        <v>673</v>
      </c>
      <c r="B2214" t="str">
        <f>_xlfn.XLOOKUP(draft_picks[[#This Row],[draft_id]],drafts[id],drafts[title])</f>
        <v>Best Picture Follow-ups mini-Mega</v>
      </c>
      <c r="C2214" s="3">
        <v>8</v>
      </c>
      <c r="D2214">
        <f>IF(C2213&lt;draft_picks[[#This Row],[position]],1,IF(C2213&gt;draft_picks[[#This Row],[position]],D2213+1,IF(C2213=draft_picks[[#This Row],[position]],D2213+1)))</f>
        <v>6</v>
      </c>
      <c r="E2214" t="s">
        <v>3376</v>
      </c>
      <c r="F2214" t="str">
        <f>IF(ISBLANK(draft_picks[[#This Row],[movie_id]]),"",_xlfn.XLOOKUP(draft_picks[[#This Row],[movie_id]],drafts.movies[id],drafts.movies[movie_title]))</f>
        <v>Broadcast News</v>
      </c>
      <c r="G2214" s="3" t="s">
        <v>1095</v>
      </c>
      <c r="H2214" t="str">
        <f>IF(ISBLANK(draft_picks[[#This Row],[drafter_id]]),"",_xlfn.XLOOKUP(draft_picks[[#This Row],[drafter_id]],drafters[id],drafters[name]))</f>
        <v>Katey Rich</v>
      </c>
      <c r="J2214" t="str">
        <f>IF(ISBLANK(draft_picks[[#This Row],[drafter_team_id]]),"",_xlfn.XLOOKUP(draft_picks[[#This Row],[drafter_team_id]],drafter_teams[id],drafter_teams[name]))</f>
        <v/>
      </c>
      <c r="K2214" s="3" t="s">
        <v>15484</v>
      </c>
      <c r="L2214" t="s">
        <v>957</v>
      </c>
      <c r="M2214" t="str">
        <f>IF(OR(ISBLANK(draft_picks[[#This Row],[veto_drafter_id]]),draft_picks[[#This Row],[veto_drafter_id]]=""),"",_xlfn.XLOOKUP(draft_picks[[#This Row],[veto_drafter_id]],drafters[id],drafters[name]))</f>
        <v>Chris Feil</v>
      </c>
      <c r="N2214" t="s">
        <v>15497</v>
      </c>
      <c r="O2214" t="str">
        <f>IF(OR(ISBLANK(draft_picks[[#This Row],[veto_drafter_team_id]]),draft_picks[[#This Row],[veto_drafter_team_id]]=""),"",_xlfn.XLOOKUP(draft_picks[[#This Row],[veto_drafter_team_id]],drafter_teams[id],drafter_teams[name]))</f>
        <v/>
      </c>
      <c r="Q2214" t="s">
        <v>15497</v>
      </c>
      <c r="R2214" t="str">
        <f>IF(OR(ISBLANK(draft_picks[[#This Row],[veto_override_drafter_id]]),draft_picks[[#This Row],[veto_override_drafter_id]]=""),"",_xlfn.XLOOKUP(draft_picks[[#This Row],[veto_override_drafter_id]],drafters[id],drafters[name]))</f>
        <v/>
      </c>
      <c r="S2214" t="s">
        <v>15497</v>
      </c>
      <c r="T2214" t="str">
        <f>IF(OR(ISBLANK(draft_picks[[#This Row],[veto_override_team_id]]),draft_picks[[#This Row],[veto_override_team_id]]=""),"",_xlfn.XLOOKUP(draft_picks[[#This Row],[veto_override_team_id]],drafter_teams[id],drafter_teams[name]))</f>
        <v/>
      </c>
    </row>
    <row r="2215" spans="1:20" x14ac:dyDescent="0.25">
      <c r="A2215" t="s">
        <v>673</v>
      </c>
      <c r="B2215" t="str">
        <f>_xlfn.XLOOKUP(draft_picks[[#This Row],[draft_id]],drafts[id],drafts[title])</f>
        <v>Best Picture Follow-ups mini-Mega</v>
      </c>
      <c r="C2215" s="3">
        <v>8</v>
      </c>
      <c r="D2215">
        <f>IF(C2214&lt;draft_picks[[#This Row],[position]],1,IF(C2214&gt;draft_picks[[#This Row],[position]],D2214+1,IF(C2214=draft_picks[[#This Row],[position]],D2214+1)))</f>
        <v>7</v>
      </c>
      <c r="E2215" t="s">
        <v>3373</v>
      </c>
      <c r="F2215" t="str">
        <f>IF(ISBLANK(draft_picks[[#This Row],[movie_id]]),"",_xlfn.XLOOKUP(draft_picks[[#This Row],[movie_id]],drafts.movies[id],drafts.movies[movie_title]))</f>
        <v>Lawrence of Arabia</v>
      </c>
      <c r="G2215" s="3" t="s">
        <v>1095</v>
      </c>
      <c r="H2215" t="str">
        <f>IF(ISBLANK(draft_picks[[#This Row],[drafter_id]]),"",_xlfn.XLOOKUP(draft_picks[[#This Row],[drafter_id]],drafters[id],drafters[name]))</f>
        <v>Katey Rich</v>
      </c>
      <c r="J2215" t="str">
        <f>IF(ISBLANK(draft_picks[[#This Row],[drafter_team_id]]),"",_xlfn.XLOOKUP(draft_picks[[#This Row],[drafter_team_id]],drafter_teams[id],drafter_teams[name]))</f>
        <v/>
      </c>
      <c r="K2215" s="3" t="s">
        <v>15497</v>
      </c>
      <c r="L2215" t="s">
        <v>15497</v>
      </c>
      <c r="M2215" t="str">
        <f>IF(OR(ISBLANK(draft_picks[[#This Row],[veto_drafter_id]]),draft_picks[[#This Row],[veto_drafter_id]]=""),"",_xlfn.XLOOKUP(draft_picks[[#This Row],[veto_drafter_id]],drafters[id],drafters[name]))</f>
        <v/>
      </c>
      <c r="N2215" t="s">
        <v>15497</v>
      </c>
      <c r="O2215" t="str">
        <f>IF(OR(ISBLANK(draft_picks[[#This Row],[veto_drafter_team_id]]),draft_picks[[#This Row],[veto_drafter_team_id]]=""),"",_xlfn.XLOOKUP(draft_picks[[#This Row],[veto_drafter_team_id]],drafter_teams[id],drafter_teams[name]))</f>
        <v/>
      </c>
      <c r="Q2215" t="s">
        <v>15497</v>
      </c>
      <c r="R2215" t="str">
        <f>IF(OR(ISBLANK(draft_picks[[#This Row],[veto_override_drafter_id]]),draft_picks[[#This Row],[veto_override_drafter_id]]=""),"",_xlfn.XLOOKUP(draft_picks[[#This Row],[veto_override_drafter_id]],drafters[id],drafters[name]))</f>
        <v/>
      </c>
      <c r="S2215" t="s">
        <v>15497</v>
      </c>
      <c r="T2215" t="str">
        <f>IF(OR(ISBLANK(draft_picks[[#This Row],[veto_override_team_id]]),draft_picks[[#This Row],[veto_override_team_id]]=""),"",_xlfn.XLOOKUP(draft_picks[[#This Row],[veto_override_team_id]],drafter_teams[id],drafter_teams[name]))</f>
        <v/>
      </c>
    </row>
    <row r="2216" spans="1:20" x14ac:dyDescent="0.25">
      <c r="A2216" t="s">
        <v>673</v>
      </c>
      <c r="B2216" t="str">
        <f>_xlfn.XLOOKUP(draft_picks[[#This Row],[draft_id]],drafts[id],drafts[title])</f>
        <v>Best Picture Follow-ups mini-Mega</v>
      </c>
      <c r="C2216" s="3">
        <v>7</v>
      </c>
      <c r="D2216">
        <f>IF(C2215&lt;draft_picks[[#This Row],[position]],1,IF(C2215&gt;draft_picks[[#This Row],[position]],D2215+1,IF(C2215=draft_picks[[#This Row],[position]],D2215+1)))</f>
        <v>8</v>
      </c>
      <c r="E2216" t="s">
        <v>7772</v>
      </c>
      <c r="F2216" t="str">
        <f>IF(ISBLANK(draft_picks[[#This Row],[movie_id]]),"",_xlfn.XLOOKUP(draft_picks[[#This Row],[movie_id]],drafts.movies[id],drafts.movies[movie_title]))</f>
        <v>The Exorcist</v>
      </c>
      <c r="G2216" s="3" t="s">
        <v>957</v>
      </c>
      <c r="H2216" t="str">
        <f>IF(ISBLANK(draft_picks[[#This Row],[drafter_id]]),"",_xlfn.XLOOKUP(draft_picks[[#This Row],[drafter_id]],drafters[id],drafters[name]))</f>
        <v>Chris Feil</v>
      </c>
      <c r="J2216" t="str">
        <f>IF(ISBLANK(draft_picks[[#This Row],[drafter_team_id]]),"",_xlfn.XLOOKUP(draft_picks[[#This Row],[drafter_team_id]],drafter_teams[id],drafter_teams[name]))</f>
        <v/>
      </c>
      <c r="K2216" s="3" t="s">
        <v>15497</v>
      </c>
      <c r="L2216" t="s">
        <v>15497</v>
      </c>
      <c r="M2216" t="str">
        <f>IF(OR(ISBLANK(draft_picks[[#This Row],[veto_drafter_id]]),draft_picks[[#This Row],[veto_drafter_id]]=""),"",_xlfn.XLOOKUP(draft_picks[[#This Row],[veto_drafter_id]],drafters[id],drafters[name]))</f>
        <v/>
      </c>
      <c r="N2216" t="s">
        <v>15497</v>
      </c>
      <c r="O2216" t="str">
        <f>IF(OR(ISBLANK(draft_picks[[#This Row],[veto_drafter_team_id]]),draft_picks[[#This Row],[veto_drafter_team_id]]=""),"",_xlfn.XLOOKUP(draft_picks[[#This Row],[veto_drafter_team_id]],drafter_teams[id],drafter_teams[name]))</f>
        <v/>
      </c>
      <c r="Q2216" t="s">
        <v>15497</v>
      </c>
      <c r="R2216" t="str">
        <f>IF(OR(ISBLANK(draft_picks[[#This Row],[veto_override_drafter_id]]),draft_picks[[#This Row],[veto_override_drafter_id]]=""),"",_xlfn.XLOOKUP(draft_picks[[#This Row],[veto_override_drafter_id]],drafters[id],drafters[name]))</f>
        <v/>
      </c>
      <c r="S2216" t="s">
        <v>15497</v>
      </c>
      <c r="T2216" t="str">
        <f>IF(OR(ISBLANK(draft_picks[[#This Row],[veto_override_team_id]]),draft_picks[[#This Row],[veto_override_team_id]]=""),"",_xlfn.XLOOKUP(draft_picks[[#This Row],[veto_override_team_id]],drafter_teams[id],drafter_teams[name]))</f>
        <v/>
      </c>
    </row>
    <row r="2217" spans="1:20" x14ac:dyDescent="0.25">
      <c r="A2217" t="s">
        <v>673</v>
      </c>
      <c r="B2217" t="str">
        <f>_xlfn.XLOOKUP(draft_picks[[#This Row],[draft_id]],drafts[id],drafts[title])</f>
        <v>Best Picture Follow-ups mini-Mega</v>
      </c>
      <c r="C2217" s="3">
        <v>6</v>
      </c>
      <c r="D2217">
        <f>IF(C2216&lt;draft_picks[[#This Row],[position]],1,IF(C2216&gt;draft_picks[[#This Row],[position]],D2216+1,IF(C2216=draft_picks[[#This Row],[position]],D2216+1)))</f>
        <v>9</v>
      </c>
      <c r="E2217" t="s">
        <v>4356</v>
      </c>
      <c r="F2217" t="str">
        <f>IF(ISBLANK(draft_picks[[#This Row],[movie_id]]),"",_xlfn.XLOOKUP(draft_picks[[#This Row],[movie_id]],drafts.movies[id],drafts.movies[movie_title]))</f>
        <v>The Bad and the Beautiful</v>
      </c>
      <c r="G2217" s="3" t="s">
        <v>799</v>
      </c>
      <c r="H2217" t="str">
        <f>IF(ISBLANK(draft_picks[[#This Row],[drafter_id]]),"",_xlfn.XLOOKUP(draft_picks[[#This Row],[drafter_id]],drafters[id],drafters[name]))</f>
        <v>Joe Reid</v>
      </c>
      <c r="J2217" t="str">
        <f>IF(ISBLANK(draft_picks[[#This Row],[drafter_team_id]]),"",_xlfn.XLOOKUP(draft_picks[[#This Row],[drafter_team_id]],drafter_teams[id],drafter_teams[name]))</f>
        <v/>
      </c>
      <c r="K2217" s="3" t="s">
        <v>15497</v>
      </c>
      <c r="L2217" t="s">
        <v>15497</v>
      </c>
      <c r="M2217" t="str">
        <f>IF(OR(ISBLANK(draft_picks[[#This Row],[veto_drafter_id]]),draft_picks[[#This Row],[veto_drafter_id]]=""),"",_xlfn.XLOOKUP(draft_picks[[#This Row],[veto_drafter_id]],drafters[id],drafters[name]))</f>
        <v/>
      </c>
      <c r="N2217" t="s">
        <v>15497</v>
      </c>
      <c r="O2217" t="str">
        <f>IF(OR(ISBLANK(draft_picks[[#This Row],[veto_drafter_team_id]]),draft_picks[[#This Row],[veto_drafter_team_id]]=""),"",_xlfn.XLOOKUP(draft_picks[[#This Row],[veto_drafter_team_id]],drafter_teams[id],drafter_teams[name]))</f>
        <v/>
      </c>
      <c r="Q2217" t="s">
        <v>15497</v>
      </c>
      <c r="R2217" t="str">
        <f>IF(OR(ISBLANK(draft_picks[[#This Row],[veto_override_drafter_id]]),draft_picks[[#This Row],[veto_override_drafter_id]]=""),"",_xlfn.XLOOKUP(draft_picks[[#This Row],[veto_override_drafter_id]],drafters[id],drafters[name]))</f>
        <v/>
      </c>
      <c r="S2217" t="s">
        <v>15497</v>
      </c>
      <c r="T2217" t="str">
        <f>IF(OR(ISBLANK(draft_picks[[#This Row],[veto_override_team_id]]),draft_picks[[#This Row],[veto_override_team_id]]=""),"",_xlfn.XLOOKUP(draft_picks[[#This Row],[veto_override_team_id]],drafter_teams[id],drafter_teams[name]))</f>
        <v/>
      </c>
    </row>
    <row r="2218" spans="1:20" x14ac:dyDescent="0.25">
      <c r="A2218" t="s">
        <v>673</v>
      </c>
      <c r="B2218" t="str">
        <f>_xlfn.XLOOKUP(draft_picks[[#This Row],[draft_id]],drafts[id],drafts[title])</f>
        <v>Best Picture Follow-ups mini-Mega</v>
      </c>
      <c r="C2218" s="3">
        <v>5</v>
      </c>
      <c r="D2218">
        <f>IF(C2217&lt;draft_picks[[#This Row],[position]],1,IF(C2217&gt;draft_picks[[#This Row],[position]],D2217+1,IF(C2217=draft_picks[[#This Row],[position]],D2217+1)))</f>
        <v>10</v>
      </c>
      <c r="E2218" t="s">
        <v>3376</v>
      </c>
      <c r="F2218" t="str">
        <f>IF(ISBLANK(draft_picks[[#This Row],[movie_id]]),"",_xlfn.XLOOKUP(draft_picks[[#This Row],[movie_id]],drafts.movies[id],drafts.movies[movie_title]))</f>
        <v>Broadcast News</v>
      </c>
      <c r="G2218" s="3" t="s">
        <v>1095</v>
      </c>
      <c r="H2218" t="str">
        <f>IF(ISBLANK(draft_picks[[#This Row],[drafter_id]]),"",_xlfn.XLOOKUP(draft_picks[[#This Row],[drafter_id]],drafters[id],drafters[name]))</f>
        <v>Katey Rich</v>
      </c>
      <c r="J2218" t="str">
        <f>IF(ISBLANK(draft_picks[[#This Row],[drafter_team_id]]),"",_xlfn.XLOOKUP(draft_picks[[#This Row],[drafter_team_id]],drafter_teams[id],drafter_teams[name]))</f>
        <v/>
      </c>
      <c r="K2218" s="3" t="s">
        <v>15497</v>
      </c>
      <c r="L2218" t="s">
        <v>15497</v>
      </c>
      <c r="M2218" t="str">
        <f>IF(OR(ISBLANK(draft_picks[[#This Row],[veto_drafter_id]]),draft_picks[[#This Row],[veto_drafter_id]]=""),"",_xlfn.XLOOKUP(draft_picks[[#This Row],[veto_drafter_id]],drafters[id],drafters[name]))</f>
        <v/>
      </c>
      <c r="N2218" t="s">
        <v>15497</v>
      </c>
      <c r="O2218" t="str">
        <f>IF(OR(ISBLANK(draft_picks[[#This Row],[veto_drafter_team_id]]),draft_picks[[#This Row],[veto_drafter_team_id]]=""),"",_xlfn.XLOOKUP(draft_picks[[#This Row],[veto_drafter_team_id]],drafter_teams[id],drafter_teams[name]))</f>
        <v/>
      </c>
      <c r="Q2218" t="s">
        <v>15497</v>
      </c>
      <c r="R2218" t="str">
        <f>IF(OR(ISBLANK(draft_picks[[#This Row],[veto_override_drafter_id]]),draft_picks[[#This Row],[veto_override_drafter_id]]=""),"",_xlfn.XLOOKUP(draft_picks[[#This Row],[veto_override_drafter_id]],drafters[id],drafters[name]))</f>
        <v/>
      </c>
      <c r="S2218" t="s">
        <v>15497</v>
      </c>
      <c r="T2218" t="str">
        <f>IF(OR(ISBLANK(draft_picks[[#This Row],[veto_override_team_id]]),draft_picks[[#This Row],[veto_override_team_id]]=""),"",_xlfn.XLOOKUP(draft_picks[[#This Row],[veto_override_team_id]],drafter_teams[id],drafter_teams[name]))</f>
        <v/>
      </c>
    </row>
    <row r="2219" spans="1:20" x14ac:dyDescent="0.25">
      <c r="A2219" t="s">
        <v>673</v>
      </c>
      <c r="B2219" t="str">
        <f>_xlfn.XLOOKUP(draft_picks[[#This Row],[draft_id]],drafts[id],drafts[title])</f>
        <v>Best Picture Follow-ups mini-Mega</v>
      </c>
      <c r="C2219" s="3">
        <v>4</v>
      </c>
      <c r="D2219">
        <f>IF(C2218&lt;draft_picks[[#This Row],[position]],1,IF(C2218&gt;draft_picks[[#This Row],[position]],D2218+1,IF(C2218=draft_picks[[#This Row],[position]],D2218+1)))</f>
        <v>11</v>
      </c>
      <c r="E2219" t="s">
        <v>2853</v>
      </c>
      <c r="F2219" t="str">
        <f>IF(ISBLANK(draft_picks[[#This Row],[movie_id]]),"",_xlfn.XLOOKUP(draft_picks[[#This Row],[movie_id]],drafts.movies[id],drafts.movies[movie_title]))</f>
        <v>Apocalypse Now</v>
      </c>
      <c r="G2219" s="3" t="s">
        <v>957</v>
      </c>
      <c r="H2219" t="str">
        <f>IF(ISBLANK(draft_picks[[#This Row],[drafter_id]]),"",_xlfn.XLOOKUP(draft_picks[[#This Row],[drafter_id]],drafters[id],drafters[name]))</f>
        <v>Chris Feil</v>
      </c>
      <c r="J2219" t="str">
        <f>IF(ISBLANK(draft_picks[[#This Row],[drafter_team_id]]),"",_xlfn.XLOOKUP(draft_picks[[#This Row],[drafter_team_id]],drafter_teams[id],drafter_teams[name]))</f>
        <v/>
      </c>
      <c r="K2219" s="3" t="s">
        <v>15497</v>
      </c>
      <c r="L2219" t="s">
        <v>15497</v>
      </c>
      <c r="M2219" t="str">
        <f>IF(OR(ISBLANK(draft_picks[[#This Row],[veto_drafter_id]]),draft_picks[[#This Row],[veto_drafter_id]]=""),"",_xlfn.XLOOKUP(draft_picks[[#This Row],[veto_drafter_id]],drafters[id],drafters[name]))</f>
        <v/>
      </c>
      <c r="N2219" t="s">
        <v>15497</v>
      </c>
      <c r="O2219" t="str">
        <f>IF(OR(ISBLANK(draft_picks[[#This Row],[veto_drafter_team_id]]),draft_picks[[#This Row],[veto_drafter_team_id]]=""),"",_xlfn.XLOOKUP(draft_picks[[#This Row],[veto_drafter_team_id]],drafter_teams[id],drafter_teams[name]))</f>
        <v/>
      </c>
      <c r="Q2219" t="s">
        <v>15497</v>
      </c>
      <c r="R2219" t="str">
        <f>IF(OR(ISBLANK(draft_picks[[#This Row],[veto_override_drafter_id]]),draft_picks[[#This Row],[veto_override_drafter_id]]=""),"",_xlfn.XLOOKUP(draft_picks[[#This Row],[veto_override_drafter_id]],drafters[id],drafters[name]))</f>
        <v/>
      </c>
      <c r="S2219" t="s">
        <v>15497</v>
      </c>
      <c r="T2219" t="str">
        <f>IF(OR(ISBLANK(draft_picks[[#This Row],[veto_override_team_id]]),draft_picks[[#This Row],[veto_override_team_id]]=""),"",_xlfn.XLOOKUP(draft_picks[[#This Row],[veto_override_team_id]],drafter_teams[id],drafter_teams[name]))</f>
        <v/>
      </c>
    </row>
    <row r="2220" spans="1:20" x14ac:dyDescent="0.25">
      <c r="A2220" t="s">
        <v>673</v>
      </c>
      <c r="B2220" t="str">
        <f>_xlfn.XLOOKUP(draft_picks[[#This Row],[draft_id]],drafts[id],drafts[title])</f>
        <v>Best Picture Follow-ups mini-Mega</v>
      </c>
      <c r="C2220" s="3">
        <v>3</v>
      </c>
      <c r="D2220">
        <f>IF(C2219&lt;draft_picks[[#This Row],[position]],1,IF(C2219&gt;draft_picks[[#This Row],[position]],D2219+1,IF(C2219=draft_picks[[#This Row],[position]],D2219+1)))</f>
        <v>12</v>
      </c>
      <c r="E2220" t="s">
        <v>7045</v>
      </c>
      <c r="F2220" t="str">
        <f>IF(ISBLANK(draft_picks[[#This Row],[movie_id]]),"",_xlfn.XLOOKUP(draft_picks[[#This Row],[movie_id]],drafts.movies[id],drafts.movies[movie_title]))</f>
        <v>The Best Years of Our Lives</v>
      </c>
      <c r="G2220" s="3" t="s">
        <v>799</v>
      </c>
      <c r="H2220" t="str">
        <f>IF(ISBLANK(draft_picks[[#This Row],[drafter_id]]),"",_xlfn.XLOOKUP(draft_picks[[#This Row],[drafter_id]],drafters[id],drafters[name]))</f>
        <v>Joe Reid</v>
      </c>
      <c r="J2220" t="str">
        <f>IF(ISBLANK(draft_picks[[#This Row],[drafter_team_id]]),"",_xlfn.XLOOKUP(draft_picks[[#This Row],[drafter_team_id]],drafter_teams[id],drafter_teams[name]))</f>
        <v/>
      </c>
      <c r="K2220" s="3" t="s">
        <v>15484</v>
      </c>
      <c r="L2220" t="s">
        <v>1095</v>
      </c>
      <c r="M2220" t="str">
        <f>IF(OR(ISBLANK(draft_picks[[#This Row],[veto_drafter_id]]),draft_picks[[#This Row],[veto_drafter_id]]=""),"",_xlfn.XLOOKUP(draft_picks[[#This Row],[veto_drafter_id]],drafters[id],drafters[name]))</f>
        <v>Katey Rich</v>
      </c>
      <c r="N2220" t="s">
        <v>15497</v>
      </c>
      <c r="O2220" t="str">
        <f>IF(OR(ISBLANK(draft_picks[[#This Row],[veto_drafter_team_id]]),draft_picks[[#This Row],[veto_drafter_team_id]]=""),"",_xlfn.XLOOKUP(draft_picks[[#This Row],[veto_drafter_team_id]],drafter_teams[id],drafter_teams[name]))</f>
        <v/>
      </c>
      <c r="Q2220" t="s">
        <v>15497</v>
      </c>
      <c r="R2220" t="str">
        <f>IF(OR(ISBLANK(draft_picks[[#This Row],[veto_override_drafter_id]]),draft_picks[[#This Row],[veto_override_drafter_id]]=""),"",_xlfn.XLOOKUP(draft_picks[[#This Row],[veto_override_drafter_id]],drafters[id],drafters[name]))</f>
        <v/>
      </c>
      <c r="S2220" t="s">
        <v>15497</v>
      </c>
      <c r="T2220" t="str">
        <f>IF(OR(ISBLANK(draft_picks[[#This Row],[veto_override_team_id]]),draft_picks[[#This Row],[veto_override_team_id]]=""),"",_xlfn.XLOOKUP(draft_picks[[#This Row],[veto_override_team_id]],drafter_teams[id],drafter_teams[name]))</f>
        <v/>
      </c>
    </row>
    <row r="2221" spans="1:20" x14ac:dyDescent="0.25">
      <c r="A2221" t="s">
        <v>673</v>
      </c>
      <c r="B2221" t="str">
        <f>_xlfn.XLOOKUP(draft_picks[[#This Row],[draft_id]],drafts[id],drafts[title])</f>
        <v>Best Picture Follow-ups mini-Mega</v>
      </c>
      <c r="C2221" s="3">
        <v>3</v>
      </c>
      <c r="D2221">
        <f>IF(C2220&lt;draft_picks[[#This Row],[position]],1,IF(C2220&gt;draft_picks[[#This Row],[position]],D2220+1,IF(C2220=draft_picks[[#This Row],[position]],D2220+1)))</f>
        <v>13</v>
      </c>
      <c r="E2221" t="s">
        <v>4246</v>
      </c>
      <c r="F2221" t="str">
        <f>IF(ISBLANK(draft_picks[[#This Row],[movie_id]]),"",_xlfn.XLOOKUP(draft_picks[[#This Row],[movie_id]],drafts.movies[id],drafts.movies[movie_title]))</f>
        <v>Widows</v>
      </c>
      <c r="G2221" s="3" t="s">
        <v>799</v>
      </c>
      <c r="H2221" t="str">
        <f>IF(ISBLANK(draft_picks[[#This Row],[drafter_id]]),"",_xlfn.XLOOKUP(draft_picks[[#This Row],[drafter_id]],drafters[id],drafters[name]))</f>
        <v>Joe Reid</v>
      </c>
      <c r="J2221" t="str">
        <f>IF(ISBLANK(draft_picks[[#This Row],[drafter_team_id]]),"",_xlfn.XLOOKUP(draft_picks[[#This Row],[drafter_team_id]],drafter_teams[id],drafter_teams[name]))</f>
        <v/>
      </c>
      <c r="K2221" s="3" t="s">
        <v>15497</v>
      </c>
      <c r="L2221" t="s">
        <v>15497</v>
      </c>
      <c r="M2221" t="str">
        <f>IF(OR(ISBLANK(draft_picks[[#This Row],[veto_drafter_id]]),draft_picks[[#This Row],[veto_drafter_id]]=""),"",_xlfn.XLOOKUP(draft_picks[[#This Row],[veto_drafter_id]],drafters[id],drafters[name]))</f>
        <v/>
      </c>
      <c r="N2221" t="s">
        <v>15497</v>
      </c>
      <c r="O2221" t="str">
        <f>IF(OR(ISBLANK(draft_picks[[#This Row],[veto_drafter_team_id]]),draft_picks[[#This Row],[veto_drafter_team_id]]=""),"",_xlfn.XLOOKUP(draft_picks[[#This Row],[veto_drafter_team_id]],drafter_teams[id],drafter_teams[name]))</f>
        <v/>
      </c>
      <c r="Q2221" t="s">
        <v>15497</v>
      </c>
      <c r="R2221" t="str">
        <f>IF(OR(ISBLANK(draft_picks[[#This Row],[veto_override_drafter_id]]),draft_picks[[#This Row],[veto_override_drafter_id]]=""),"",_xlfn.XLOOKUP(draft_picks[[#This Row],[veto_override_drafter_id]],drafters[id],drafters[name]))</f>
        <v/>
      </c>
      <c r="S2221" t="s">
        <v>15497</v>
      </c>
      <c r="T2221" t="str">
        <f>IF(OR(ISBLANK(draft_picks[[#This Row],[veto_override_team_id]]),draft_picks[[#This Row],[veto_override_team_id]]=""),"",_xlfn.XLOOKUP(draft_picks[[#This Row],[veto_override_team_id]],drafter_teams[id],drafter_teams[name]))</f>
        <v/>
      </c>
    </row>
    <row r="2222" spans="1:20" x14ac:dyDescent="0.25">
      <c r="A2222" t="s">
        <v>673</v>
      </c>
      <c r="B2222" t="str">
        <f>_xlfn.XLOOKUP(draft_picks[[#This Row],[draft_id]],drafts[id],drafts[title])</f>
        <v>Best Picture Follow-ups mini-Mega</v>
      </c>
      <c r="C2222" s="3">
        <v>2</v>
      </c>
      <c r="D2222">
        <f>IF(C2221&lt;draft_picks[[#This Row],[position]],1,IF(C2221&gt;draft_picks[[#This Row],[position]],D2221+1,IF(C2221=draft_picks[[#This Row],[position]],D2221+1)))</f>
        <v>14</v>
      </c>
      <c r="E2222" t="s">
        <v>7045</v>
      </c>
      <c r="F2222" t="str">
        <f>IF(ISBLANK(draft_picks[[#This Row],[movie_id]]),"",_xlfn.XLOOKUP(draft_picks[[#This Row],[movie_id]],drafts.movies[id],drafts.movies[movie_title]))</f>
        <v>The Best Years of Our Lives</v>
      </c>
      <c r="G2222" s="3" t="s">
        <v>1095</v>
      </c>
      <c r="H2222" t="str">
        <f>IF(ISBLANK(draft_picks[[#This Row],[drafter_id]]),"",_xlfn.XLOOKUP(draft_picks[[#This Row],[drafter_id]],drafters[id],drafters[name]))</f>
        <v>Katey Rich</v>
      </c>
      <c r="J2222" t="str">
        <f>IF(ISBLANK(draft_picks[[#This Row],[drafter_team_id]]),"",_xlfn.XLOOKUP(draft_picks[[#This Row],[drafter_team_id]],drafter_teams[id],drafter_teams[name]))</f>
        <v/>
      </c>
      <c r="K2222" s="3" t="s">
        <v>15484</v>
      </c>
      <c r="L2222" t="s">
        <v>957</v>
      </c>
      <c r="M2222" t="str">
        <f>IF(OR(ISBLANK(draft_picks[[#This Row],[veto_drafter_id]]),draft_picks[[#This Row],[veto_drafter_id]]=""),"",_xlfn.XLOOKUP(draft_picks[[#This Row],[veto_drafter_id]],drafters[id],drafters[name]))</f>
        <v>Chris Feil</v>
      </c>
      <c r="N2222" t="s">
        <v>15497</v>
      </c>
      <c r="O2222" t="str">
        <f>IF(OR(ISBLANK(draft_picks[[#This Row],[veto_drafter_team_id]]),draft_picks[[#This Row],[veto_drafter_team_id]]=""),"",_xlfn.XLOOKUP(draft_picks[[#This Row],[veto_drafter_team_id]],drafter_teams[id],drafter_teams[name]))</f>
        <v/>
      </c>
      <c r="Q2222" t="s">
        <v>15497</v>
      </c>
      <c r="R2222" t="str">
        <f>IF(OR(ISBLANK(draft_picks[[#This Row],[veto_override_drafter_id]]),draft_picks[[#This Row],[veto_override_drafter_id]]=""),"",_xlfn.XLOOKUP(draft_picks[[#This Row],[veto_override_drafter_id]],drafters[id],drafters[name]))</f>
        <v/>
      </c>
      <c r="S2222" t="s">
        <v>15497</v>
      </c>
      <c r="T2222" t="str">
        <f>IF(OR(ISBLANK(draft_picks[[#This Row],[veto_override_team_id]]),draft_picks[[#This Row],[veto_override_team_id]]=""),"",_xlfn.XLOOKUP(draft_picks[[#This Row],[veto_override_team_id]],drafter_teams[id],drafter_teams[name]))</f>
        <v/>
      </c>
    </row>
    <row r="2223" spans="1:20" x14ac:dyDescent="0.25">
      <c r="A2223" t="s">
        <v>673</v>
      </c>
      <c r="B2223" t="str">
        <f>_xlfn.XLOOKUP(draft_picks[[#This Row],[draft_id]],drafts[id],drafts[title])</f>
        <v>Best Picture Follow-ups mini-Mega</v>
      </c>
      <c r="C2223" s="3">
        <v>2</v>
      </c>
      <c r="D2223">
        <f>IF(C2222&lt;draft_picks[[#This Row],[position]],1,IF(C2222&gt;draft_picks[[#This Row],[position]],D2222+1,IF(C2222=draft_picks[[#This Row],[position]],D2222+1)))</f>
        <v>15</v>
      </c>
      <c r="E2223" t="s">
        <v>6895</v>
      </c>
      <c r="F2223" t="str">
        <f>IF(ISBLANK(draft_picks[[#This Row],[movie_id]]),"",_xlfn.XLOOKUP(draft_picks[[#This Row],[movie_id]],drafts.movies[id],drafts.movies[movie_title]))</f>
        <v>The Talented Mr. Ripley</v>
      </c>
      <c r="G2223" s="3" t="s">
        <v>1095</v>
      </c>
      <c r="H2223" t="str">
        <f>IF(ISBLANK(draft_picks[[#This Row],[drafter_id]]),"",_xlfn.XLOOKUP(draft_picks[[#This Row],[drafter_id]],drafters[id],drafters[name]))</f>
        <v>Katey Rich</v>
      </c>
      <c r="J2223" t="str">
        <f>IF(ISBLANK(draft_picks[[#This Row],[drafter_team_id]]),"",_xlfn.XLOOKUP(draft_picks[[#This Row],[drafter_team_id]],drafter_teams[id],drafter_teams[name]))</f>
        <v/>
      </c>
      <c r="K2223" s="3" t="s">
        <v>15497</v>
      </c>
      <c r="L2223" t="s">
        <v>15497</v>
      </c>
      <c r="M2223" t="str">
        <f>IF(OR(ISBLANK(draft_picks[[#This Row],[veto_drafter_id]]),draft_picks[[#This Row],[veto_drafter_id]]=""),"",_xlfn.XLOOKUP(draft_picks[[#This Row],[veto_drafter_id]],drafters[id],drafters[name]))</f>
        <v/>
      </c>
      <c r="N2223" t="s">
        <v>15497</v>
      </c>
      <c r="O2223" t="str">
        <f>IF(OR(ISBLANK(draft_picks[[#This Row],[veto_drafter_team_id]]),draft_picks[[#This Row],[veto_drafter_team_id]]=""),"",_xlfn.XLOOKUP(draft_picks[[#This Row],[veto_drafter_team_id]],drafter_teams[id],drafter_teams[name]))</f>
        <v/>
      </c>
      <c r="Q2223" t="s">
        <v>15497</v>
      </c>
      <c r="R2223" t="str">
        <f>IF(OR(ISBLANK(draft_picks[[#This Row],[veto_override_drafter_id]]),draft_picks[[#This Row],[veto_override_drafter_id]]=""),"",_xlfn.XLOOKUP(draft_picks[[#This Row],[veto_override_drafter_id]],drafters[id],drafters[name]))</f>
        <v/>
      </c>
      <c r="S2223" t="s">
        <v>15497</v>
      </c>
      <c r="T2223" t="str">
        <f>IF(OR(ISBLANK(draft_picks[[#This Row],[veto_override_team_id]]),draft_picks[[#This Row],[veto_override_team_id]]=""),"",_xlfn.XLOOKUP(draft_picks[[#This Row],[veto_override_team_id]],drafter_teams[id],drafter_teams[name]))</f>
        <v/>
      </c>
    </row>
    <row r="2224" spans="1:20" x14ac:dyDescent="0.25">
      <c r="A2224" t="s">
        <v>673</v>
      </c>
      <c r="B2224" t="str">
        <f>_xlfn.XLOOKUP(draft_picks[[#This Row],[draft_id]],drafts[id],drafts[title])</f>
        <v>Best Picture Follow-ups mini-Mega</v>
      </c>
      <c r="C2224" s="3">
        <v>1</v>
      </c>
      <c r="D2224">
        <f>IF(C2223&lt;draft_picks[[#This Row],[position]],1,IF(C2223&gt;draft_picks[[#This Row],[position]],D2223+1,IF(C2223=draft_picks[[#This Row],[position]],D2223+1)))</f>
        <v>16</v>
      </c>
      <c r="E2224" t="s">
        <v>7045</v>
      </c>
      <c r="F2224" t="str">
        <f>IF(ISBLANK(draft_picks[[#This Row],[movie_id]]),"",_xlfn.XLOOKUP(draft_picks[[#This Row],[movie_id]],drafts.movies[id],drafts.movies[movie_title]))</f>
        <v>The Best Years of Our Lives</v>
      </c>
      <c r="G2224" s="3" t="s">
        <v>957</v>
      </c>
      <c r="H2224" t="str">
        <f>IF(ISBLANK(draft_picks[[#This Row],[drafter_id]]),"",_xlfn.XLOOKUP(draft_picks[[#This Row],[drafter_id]],drafters[id],drafters[name]))</f>
        <v>Chris Feil</v>
      </c>
      <c r="J2224" t="str">
        <f>IF(ISBLANK(draft_picks[[#This Row],[drafter_team_id]]),"",_xlfn.XLOOKUP(draft_picks[[#This Row],[drafter_team_id]],drafter_teams[id],drafter_teams[name]))</f>
        <v/>
      </c>
      <c r="K2224" s="3" t="s">
        <v>15497</v>
      </c>
      <c r="L2224" t="s">
        <v>15497</v>
      </c>
      <c r="M2224" t="str">
        <f>IF(OR(ISBLANK(draft_picks[[#This Row],[veto_drafter_id]]),draft_picks[[#This Row],[veto_drafter_id]]=""),"",_xlfn.XLOOKUP(draft_picks[[#This Row],[veto_drafter_id]],drafters[id],drafters[name]))</f>
        <v/>
      </c>
      <c r="N2224" t="s">
        <v>15497</v>
      </c>
      <c r="O2224" t="str">
        <f>IF(OR(ISBLANK(draft_picks[[#This Row],[veto_drafter_team_id]]),draft_picks[[#This Row],[veto_drafter_team_id]]=""),"",_xlfn.XLOOKUP(draft_picks[[#This Row],[veto_drafter_team_id]],drafter_teams[id],drafter_teams[name]))</f>
        <v/>
      </c>
      <c r="Q2224" t="s">
        <v>15497</v>
      </c>
      <c r="R2224" t="str">
        <f>IF(OR(ISBLANK(draft_picks[[#This Row],[veto_override_drafter_id]]),draft_picks[[#This Row],[veto_override_drafter_id]]=""),"",_xlfn.XLOOKUP(draft_picks[[#This Row],[veto_override_drafter_id]],drafters[id],drafters[name]))</f>
        <v/>
      </c>
      <c r="S2224" t="s">
        <v>15497</v>
      </c>
      <c r="T2224" t="str">
        <f>IF(OR(ISBLANK(draft_picks[[#This Row],[veto_override_team_id]]),draft_picks[[#This Row],[veto_override_team_id]]=""),"",_xlfn.XLOOKUP(draft_picks[[#This Row],[veto_override_team_id]],drafter_teams[id],drafter_teams[name]))</f>
        <v/>
      </c>
    </row>
    <row r="2225" spans="1:20" x14ac:dyDescent="0.25">
      <c r="A2225" t="s">
        <v>427</v>
      </c>
      <c r="B2225" t="str">
        <f>_xlfn.XLOOKUP(draft_picks[[#This Row],[draft_id]],drafts[id],drafts[title])</f>
        <v>Arthurian Legend</v>
      </c>
      <c r="C2225" s="3">
        <v>7</v>
      </c>
      <c r="D2225">
        <f>IF(C2224&lt;draft_picks[[#This Row],[position]],1,IF(C2224&gt;draft_picks[[#This Row],[position]],D2224+1,IF(C2224=draft_picks[[#This Row],[position]],D2224+1)))</f>
        <v>1</v>
      </c>
      <c r="E2225" t="s">
        <v>7495</v>
      </c>
      <c r="F2225" t="str">
        <f>IF(ISBLANK(draft_picks[[#This Row],[movie_id]]),"",_xlfn.XLOOKUP(draft_picks[[#This Row],[movie_id]],drafts.movies[id],drafts.movies[movie_title]))</f>
        <v>Knights of the Round Table</v>
      </c>
      <c r="G2225" s="3" t="s">
        <v>789</v>
      </c>
      <c r="H2225" t="str">
        <f>IF(ISBLANK(draft_picks[[#This Row],[drafter_id]]),"",_xlfn.XLOOKUP(draft_picks[[#This Row],[drafter_id]],drafters[id],drafters[name]))</f>
        <v>Bryan Cogman</v>
      </c>
      <c r="J2225" t="str">
        <f>IF(ISBLANK(draft_picks[[#This Row],[drafter_team_id]]),"",_xlfn.XLOOKUP(draft_picks[[#This Row],[drafter_team_id]],drafter_teams[id],drafter_teams[name]))</f>
        <v/>
      </c>
      <c r="K2225" s="3" t="s">
        <v>15497</v>
      </c>
      <c r="L2225" t="s">
        <v>15497</v>
      </c>
      <c r="M2225" t="str">
        <f>IF(OR(ISBLANK(draft_picks[[#This Row],[veto_drafter_id]]),draft_picks[[#This Row],[veto_drafter_id]]=""),"",_xlfn.XLOOKUP(draft_picks[[#This Row],[veto_drafter_id]],drafters[id],drafters[name]))</f>
        <v/>
      </c>
      <c r="N2225" t="s">
        <v>15497</v>
      </c>
      <c r="O2225" t="str">
        <f>IF(OR(ISBLANK(draft_picks[[#This Row],[veto_drafter_team_id]]),draft_picks[[#This Row],[veto_drafter_team_id]]=""),"",_xlfn.XLOOKUP(draft_picks[[#This Row],[veto_drafter_team_id]],drafter_teams[id],drafter_teams[name]))</f>
        <v/>
      </c>
      <c r="Q2225" t="s">
        <v>15497</v>
      </c>
      <c r="R2225" t="str">
        <f>IF(OR(ISBLANK(draft_picks[[#This Row],[veto_override_drafter_id]]),draft_picks[[#This Row],[veto_override_drafter_id]]=""),"",_xlfn.XLOOKUP(draft_picks[[#This Row],[veto_override_drafter_id]],drafters[id],drafters[name]))</f>
        <v/>
      </c>
      <c r="S2225" t="s">
        <v>15497</v>
      </c>
      <c r="T2225" t="str">
        <f>IF(OR(ISBLANK(draft_picks[[#This Row],[veto_override_team_id]]),draft_picks[[#This Row],[veto_override_team_id]]=""),"",_xlfn.XLOOKUP(draft_picks[[#This Row],[veto_override_team_id]],drafter_teams[id],drafter_teams[name]))</f>
        <v/>
      </c>
    </row>
    <row r="2226" spans="1:20" x14ac:dyDescent="0.25">
      <c r="A2226" t="s">
        <v>427</v>
      </c>
      <c r="B2226" t="str">
        <f>_xlfn.XLOOKUP(draft_picks[[#This Row],[draft_id]],drafts[id],drafts[title])</f>
        <v>Arthurian Legend</v>
      </c>
      <c r="C2226" s="3">
        <v>6</v>
      </c>
      <c r="D2226">
        <f>IF(C2225&lt;draft_picks[[#This Row],[position]],1,IF(C2225&gt;draft_picks[[#This Row],[position]],D2225+1,IF(C2225=draft_picks[[#This Row],[position]],D2225+1)))</f>
        <v>2</v>
      </c>
      <c r="E2226" t="s">
        <v>4842</v>
      </c>
      <c r="F2226" t="str">
        <f>IF(ISBLANK(draft_picks[[#This Row],[movie_id]]),"",_xlfn.XLOOKUP(draft_picks[[#This Row],[movie_id]],drafts.movies[id],drafts.movies[movie_title]))</f>
        <v>The Green Knight</v>
      </c>
      <c r="G2226" s="3" t="s">
        <v>789</v>
      </c>
      <c r="H2226" t="str">
        <f>IF(ISBLANK(draft_picks[[#This Row],[drafter_id]]),"",_xlfn.XLOOKUP(draft_picks[[#This Row],[drafter_id]],drafters[id],drafters[name]))</f>
        <v>Bryan Cogman</v>
      </c>
      <c r="J2226" t="str">
        <f>IF(ISBLANK(draft_picks[[#This Row],[drafter_team_id]]),"",_xlfn.XLOOKUP(draft_picks[[#This Row],[drafter_team_id]],drafter_teams[id],drafter_teams[name]))</f>
        <v/>
      </c>
      <c r="K2226" s="3" t="s">
        <v>15484</v>
      </c>
      <c r="L2226" t="s">
        <v>1085</v>
      </c>
      <c r="M2226" t="str">
        <f>IF(OR(ISBLANK(draft_picks[[#This Row],[veto_drafter_id]]),draft_picks[[#This Row],[veto_drafter_id]]=""),"",_xlfn.XLOOKUP(draft_picks[[#This Row],[veto_drafter_id]],drafters[id],drafters[name]))</f>
        <v>Helen Shang</v>
      </c>
      <c r="N2226" t="s">
        <v>15497</v>
      </c>
      <c r="O2226" t="str">
        <f>IF(OR(ISBLANK(draft_picks[[#This Row],[veto_drafter_team_id]]),draft_picks[[#This Row],[veto_drafter_team_id]]=""),"",_xlfn.XLOOKUP(draft_picks[[#This Row],[veto_drafter_team_id]],drafter_teams[id],drafter_teams[name]))</f>
        <v/>
      </c>
      <c r="Q2226" t="s">
        <v>15497</v>
      </c>
      <c r="R2226" t="str">
        <f>IF(OR(ISBLANK(draft_picks[[#This Row],[veto_override_drafter_id]]),draft_picks[[#This Row],[veto_override_drafter_id]]=""),"",_xlfn.XLOOKUP(draft_picks[[#This Row],[veto_override_drafter_id]],drafters[id],drafters[name]))</f>
        <v/>
      </c>
      <c r="S2226" t="s">
        <v>15497</v>
      </c>
      <c r="T2226" t="str">
        <f>IF(OR(ISBLANK(draft_picks[[#This Row],[veto_override_team_id]]),draft_picks[[#This Row],[veto_override_team_id]]=""),"",_xlfn.XLOOKUP(draft_picks[[#This Row],[veto_override_team_id]],drafter_teams[id],drafter_teams[name]))</f>
        <v/>
      </c>
    </row>
    <row r="2227" spans="1:20" x14ac:dyDescent="0.25">
      <c r="A2227" t="s">
        <v>427</v>
      </c>
      <c r="B2227" t="str">
        <f>_xlfn.XLOOKUP(draft_picks[[#This Row],[draft_id]],drafts[id],drafts[title])</f>
        <v>Arthurian Legend</v>
      </c>
      <c r="C2227" s="3">
        <v>6</v>
      </c>
      <c r="D2227">
        <f>IF(C2226&lt;draft_picks[[#This Row],[position]],1,IF(C2226&gt;draft_picks[[#This Row],[position]],D2226+1,IF(C2226=draft_picks[[#This Row],[position]],D2226+1)))</f>
        <v>3</v>
      </c>
      <c r="E2227" t="s">
        <v>7844</v>
      </c>
      <c r="F2227" t="str">
        <f>IF(ISBLANK(draft_picks[[#This Row],[movie_id]]),"",_xlfn.XLOOKUP(draft_picks[[#This Row],[movie_id]],drafts.movies[id],drafts.movies[movie_title]))</f>
        <v>Camelot</v>
      </c>
      <c r="G2227" s="3" t="s">
        <v>789</v>
      </c>
      <c r="H2227" t="str">
        <f>IF(ISBLANK(draft_picks[[#This Row],[drafter_id]]),"",_xlfn.XLOOKUP(draft_picks[[#This Row],[drafter_id]],drafters[id],drafters[name]))</f>
        <v>Bryan Cogman</v>
      </c>
      <c r="J2227" t="str">
        <f>IF(ISBLANK(draft_picks[[#This Row],[drafter_team_id]]),"",_xlfn.XLOOKUP(draft_picks[[#This Row],[drafter_team_id]],drafter_teams[id],drafter_teams[name]))</f>
        <v/>
      </c>
      <c r="K2227" s="3" t="s">
        <v>15497</v>
      </c>
      <c r="L2227" t="s">
        <v>15497</v>
      </c>
      <c r="M2227" t="str">
        <f>IF(OR(ISBLANK(draft_picks[[#This Row],[veto_drafter_id]]),draft_picks[[#This Row],[veto_drafter_id]]=""),"",_xlfn.XLOOKUP(draft_picks[[#This Row],[veto_drafter_id]],drafters[id],drafters[name]))</f>
        <v/>
      </c>
      <c r="N2227" t="s">
        <v>15497</v>
      </c>
      <c r="O2227" t="str">
        <f>IF(OR(ISBLANK(draft_picks[[#This Row],[veto_drafter_team_id]]),draft_picks[[#This Row],[veto_drafter_team_id]]=""),"",_xlfn.XLOOKUP(draft_picks[[#This Row],[veto_drafter_team_id]],drafter_teams[id],drafter_teams[name]))</f>
        <v/>
      </c>
      <c r="Q2227" t="s">
        <v>15497</v>
      </c>
      <c r="R2227" t="str">
        <f>IF(OR(ISBLANK(draft_picks[[#This Row],[veto_override_drafter_id]]),draft_picks[[#This Row],[veto_override_drafter_id]]=""),"",_xlfn.XLOOKUP(draft_picks[[#This Row],[veto_override_drafter_id]],drafters[id],drafters[name]))</f>
        <v/>
      </c>
      <c r="S2227" t="s">
        <v>15497</v>
      </c>
      <c r="T2227" t="str">
        <f>IF(OR(ISBLANK(draft_picks[[#This Row],[veto_override_team_id]]),draft_picks[[#This Row],[veto_override_team_id]]=""),"",_xlfn.XLOOKUP(draft_picks[[#This Row],[veto_override_team_id]],drafter_teams[id],drafter_teams[name]))</f>
        <v/>
      </c>
    </row>
    <row r="2228" spans="1:20" x14ac:dyDescent="0.25">
      <c r="A2228" t="s">
        <v>427</v>
      </c>
      <c r="B2228" t="str">
        <f>_xlfn.XLOOKUP(draft_picks[[#This Row],[draft_id]],drafts[id],drafts[title])</f>
        <v>Arthurian Legend</v>
      </c>
      <c r="C2228" s="3">
        <v>5</v>
      </c>
      <c r="D2228">
        <f>IF(C2227&lt;draft_picks[[#This Row],[position]],1,IF(C2227&gt;draft_picks[[#This Row],[position]],D2227+1,IF(C2227=draft_picks[[#This Row],[position]],D2227+1)))</f>
        <v>4</v>
      </c>
      <c r="E2228" t="s">
        <v>6420</v>
      </c>
      <c r="F2228" t="str">
        <f>IF(ISBLANK(draft_picks[[#This Row],[movie_id]]),"",_xlfn.XLOOKUP(draft_picks[[#This Row],[movie_id]],drafts.movies[id],drafts.movies[movie_title]))</f>
        <v>Perceval le Gallois</v>
      </c>
      <c r="G2228" s="3" t="s">
        <v>1085</v>
      </c>
      <c r="H2228" t="str">
        <f>IF(ISBLANK(draft_picks[[#This Row],[drafter_id]]),"",_xlfn.XLOOKUP(draft_picks[[#This Row],[drafter_id]],drafters[id],drafters[name]))</f>
        <v>Helen Shang</v>
      </c>
      <c r="J2228" t="str">
        <f>IF(ISBLANK(draft_picks[[#This Row],[drafter_team_id]]),"",_xlfn.XLOOKUP(draft_picks[[#This Row],[drafter_team_id]],drafter_teams[id],drafter_teams[name]))</f>
        <v/>
      </c>
      <c r="K2228" s="3" t="s">
        <v>15497</v>
      </c>
      <c r="L2228" t="s">
        <v>15497</v>
      </c>
      <c r="M2228" t="str">
        <f>IF(OR(ISBLANK(draft_picks[[#This Row],[veto_drafter_id]]),draft_picks[[#This Row],[veto_drafter_id]]=""),"",_xlfn.XLOOKUP(draft_picks[[#This Row],[veto_drafter_id]],drafters[id],drafters[name]))</f>
        <v/>
      </c>
      <c r="N2228" t="s">
        <v>15497</v>
      </c>
      <c r="O2228" t="str">
        <f>IF(OR(ISBLANK(draft_picks[[#This Row],[veto_drafter_team_id]]),draft_picks[[#This Row],[veto_drafter_team_id]]=""),"",_xlfn.XLOOKUP(draft_picks[[#This Row],[veto_drafter_team_id]],drafter_teams[id],drafter_teams[name]))</f>
        <v/>
      </c>
      <c r="Q2228" t="s">
        <v>15497</v>
      </c>
      <c r="R2228" t="str">
        <f>IF(OR(ISBLANK(draft_picks[[#This Row],[veto_override_drafter_id]]),draft_picks[[#This Row],[veto_override_drafter_id]]=""),"",_xlfn.XLOOKUP(draft_picks[[#This Row],[veto_override_drafter_id]],drafters[id],drafters[name]))</f>
        <v/>
      </c>
      <c r="S2228" t="s">
        <v>15497</v>
      </c>
      <c r="T2228" t="str">
        <f>IF(OR(ISBLANK(draft_picks[[#This Row],[veto_override_team_id]]),draft_picks[[#This Row],[veto_override_team_id]]=""),"",_xlfn.XLOOKUP(draft_picks[[#This Row],[veto_override_team_id]],drafter_teams[id],drafter_teams[name]))</f>
        <v/>
      </c>
    </row>
    <row r="2229" spans="1:20" x14ac:dyDescent="0.25">
      <c r="A2229" t="s">
        <v>427</v>
      </c>
      <c r="B2229" t="str">
        <f>_xlfn.XLOOKUP(draft_picks[[#This Row],[draft_id]],drafts[id],drafts[title])</f>
        <v>Arthurian Legend</v>
      </c>
      <c r="C2229" s="3">
        <v>4</v>
      </c>
      <c r="D2229">
        <f>IF(C2228&lt;draft_picks[[#This Row],[position]],1,IF(C2228&gt;draft_picks[[#This Row],[position]],D2228+1,IF(C2228=draft_picks[[#This Row],[position]],D2228+1)))</f>
        <v>5</v>
      </c>
      <c r="E2229" t="s">
        <v>4842</v>
      </c>
      <c r="F2229" t="str">
        <f>IF(ISBLANK(draft_picks[[#This Row],[movie_id]]),"",_xlfn.XLOOKUP(draft_picks[[#This Row],[movie_id]],drafts.movies[id],drafts.movies[movie_title]))</f>
        <v>The Green Knight</v>
      </c>
      <c r="G2229" s="3" t="s">
        <v>789</v>
      </c>
      <c r="H2229" t="str">
        <f>IF(ISBLANK(draft_picks[[#This Row],[drafter_id]]),"",_xlfn.XLOOKUP(draft_picks[[#This Row],[drafter_id]],drafters[id],drafters[name]))</f>
        <v>Bryan Cogman</v>
      </c>
      <c r="J2229" t="str">
        <f>IF(ISBLANK(draft_picks[[#This Row],[drafter_team_id]]),"",_xlfn.XLOOKUP(draft_picks[[#This Row],[drafter_team_id]],drafter_teams[id],drafter_teams[name]))</f>
        <v/>
      </c>
      <c r="K2229" s="3" t="s">
        <v>15497</v>
      </c>
      <c r="L2229" t="s">
        <v>15497</v>
      </c>
      <c r="M2229" t="str">
        <f>IF(OR(ISBLANK(draft_picks[[#This Row],[veto_drafter_id]]),draft_picks[[#This Row],[veto_drafter_id]]=""),"",_xlfn.XLOOKUP(draft_picks[[#This Row],[veto_drafter_id]],drafters[id],drafters[name]))</f>
        <v/>
      </c>
      <c r="N2229" t="s">
        <v>15497</v>
      </c>
      <c r="O2229" t="str">
        <f>IF(OR(ISBLANK(draft_picks[[#This Row],[veto_drafter_team_id]]),draft_picks[[#This Row],[veto_drafter_team_id]]=""),"",_xlfn.XLOOKUP(draft_picks[[#This Row],[veto_drafter_team_id]],drafter_teams[id],drafter_teams[name]))</f>
        <v/>
      </c>
      <c r="Q2229" t="s">
        <v>15497</v>
      </c>
      <c r="R2229" t="str">
        <f>IF(OR(ISBLANK(draft_picks[[#This Row],[veto_override_drafter_id]]),draft_picks[[#This Row],[veto_override_drafter_id]]=""),"",_xlfn.XLOOKUP(draft_picks[[#This Row],[veto_override_drafter_id]],drafters[id],drafters[name]))</f>
        <v/>
      </c>
      <c r="S2229" t="s">
        <v>15497</v>
      </c>
      <c r="T2229" t="str">
        <f>IF(OR(ISBLANK(draft_picks[[#This Row],[veto_override_team_id]]),draft_picks[[#This Row],[veto_override_team_id]]=""),"",_xlfn.XLOOKUP(draft_picks[[#This Row],[veto_override_team_id]],drafter_teams[id],drafter_teams[name]))</f>
        <v/>
      </c>
    </row>
    <row r="2230" spans="1:20" x14ac:dyDescent="0.25">
      <c r="A2230" t="s">
        <v>427</v>
      </c>
      <c r="B2230" t="str">
        <f>_xlfn.XLOOKUP(draft_picks[[#This Row],[draft_id]],drafts[id],drafts[title])</f>
        <v>Arthurian Legend</v>
      </c>
      <c r="C2230" s="3">
        <v>3</v>
      </c>
      <c r="D2230">
        <f>IF(C2229&lt;draft_picks[[#This Row],[position]],1,IF(C2229&gt;draft_picks[[#This Row],[position]],D2229+1,IF(C2229=draft_picks[[#This Row],[position]],D2229+1)))</f>
        <v>6</v>
      </c>
      <c r="E2230" t="s">
        <v>5154</v>
      </c>
      <c r="F2230" t="str">
        <f>IF(ISBLANK(draft_picks[[#This Row],[movie_id]]),"",_xlfn.XLOOKUP(draft_picks[[#This Row],[movie_id]],drafts.movies[id],drafts.movies[movie_title]))</f>
        <v>Lancelot of the Lake</v>
      </c>
      <c r="G2230" s="3" t="s">
        <v>1085</v>
      </c>
      <c r="H2230" t="str">
        <f>IF(ISBLANK(draft_picks[[#This Row],[drafter_id]]),"",_xlfn.XLOOKUP(draft_picks[[#This Row],[drafter_id]],drafters[id],drafters[name]))</f>
        <v>Helen Shang</v>
      </c>
      <c r="J2230" t="str">
        <f>IF(ISBLANK(draft_picks[[#This Row],[drafter_team_id]]),"",_xlfn.XLOOKUP(draft_picks[[#This Row],[drafter_team_id]],drafter_teams[id],drafter_teams[name]))</f>
        <v/>
      </c>
      <c r="K2230" s="3" t="s">
        <v>15484</v>
      </c>
      <c r="L2230" t="s">
        <v>789</v>
      </c>
      <c r="M2230" t="str">
        <f>IF(OR(ISBLANK(draft_picks[[#This Row],[veto_drafter_id]]),draft_picks[[#This Row],[veto_drafter_id]]=""),"",_xlfn.XLOOKUP(draft_picks[[#This Row],[veto_drafter_id]],drafters[id],drafters[name]))</f>
        <v>Bryan Cogman</v>
      </c>
      <c r="N2230" t="s">
        <v>15497</v>
      </c>
      <c r="O2230" t="str">
        <f>IF(OR(ISBLANK(draft_picks[[#This Row],[veto_drafter_team_id]]),draft_picks[[#This Row],[veto_drafter_team_id]]=""),"",_xlfn.XLOOKUP(draft_picks[[#This Row],[veto_drafter_team_id]],drafter_teams[id],drafter_teams[name]))</f>
        <v/>
      </c>
      <c r="Q2230" t="s">
        <v>15497</v>
      </c>
      <c r="R2230" t="str">
        <f>IF(OR(ISBLANK(draft_picks[[#This Row],[veto_override_drafter_id]]),draft_picks[[#This Row],[veto_override_drafter_id]]=""),"",_xlfn.XLOOKUP(draft_picks[[#This Row],[veto_override_drafter_id]],drafters[id],drafters[name]))</f>
        <v/>
      </c>
      <c r="S2230" t="s">
        <v>15497</v>
      </c>
      <c r="T2230" t="str">
        <f>IF(OR(ISBLANK(draft_picks[[#This Row],[veto_override_team_id]]),draft_picks[[#This Row],[veto_override_team_id]]=""),"",_xlfn.XLOOKUP(draft_picks[[#This Row],[veto_override_team_id]],drafter_teams[id],drafter_teams[name]))</f>
        <v/>
      </c>
    </row>
    <row r="2231" spans="1:20" x14ac:dyDescent="0.25">
      <c r="A2231" t="s">
        <v>427</v>
      </c>
      <c r="B2231" t="str">
        <f>_xlfn.XLOOKUP(draft_picks[[#This Row],[draft_id]],drafts[id],drafts[title])</f>
        <v>Arthurian Legend</v>
      </c>
      <c r="C2231" s="3">
        <v>3</v>
      </c>
      <c r="D2231">
        <f>IF(C2230&lt;draft_picks[[#This Row],[position]],1,IF(C2230&gt;draft_picks[[#This Row],[position]],D2230+1,IF(C2230=draft_picks[[#This Row],[position]],D2230+1)))</f>
        <v>7</v>
      </c>
      <c r="E2231" t="s">
        <v>6862</v>
      </c>
      <c r="F2231" t="str">
        <f>IF(ISBLANK(draft_picks[[#This Row],[movie_id]]),"",_xlfn.XLOOKUP(draft_picks[[#This Row],[movie_id]],drafts.movies[id],drafts.movies[movie_title]))</f>
        <v>Monty Python and the Holy Grail</v>
      </c>
      <c r="G2231" s="3" t="s">
        <v>1085</v>
      </c>
      <c r="H2231" t="str">
        <f>IF(ISBLANK(draft_picks[[#This Row],[drafter_id]]),"",_xlfn.XLOOKUP(draft_picks[[#This Row],[drafter_id]],drafters[id],drafters[name]))</f>
        <v>Helen Shang</v>
      </c>
      <c r="J2231" t="str">
        <f>IF(ISBLANK(draft_picks[[#This Row],[drafter_team_id]]),"",_xlfn.XLOOKUP(draft_picks[[#This Row],[drafter_team_id]],drafter_teams[id],drafter_teams[name]))</f>
        <v/>
      </c>
      <c r="K2231" s="3" t="s">
        <v>15497</v>
      </c>
      <c r="L2231" t="s">
        <v>15497</v>
      </c>
      <c r="M2231" t="str">
        <f>IF(OR(ISBLANK(draft_picks[[#This Row],[veto_drafter_id]]),draft_picks[[#This Row],[veto_drafter_id]]=""),"",_xlfn.XLOOKUP(draft_picks[[#This Row],[veto_drafter_id]],drafters[id],drafters[name]))</f>
        <v/>
      </c>
      <c r="N2231" t="s">
        <v>15497</v>
      </c>
      <c r="O2231" t="str">
        <f>IF(OR(ISBLANK(draft_picks[[#This Row],[veto_drafter_team_id]]),draft_picks[[#This Row],[veto_drafter_team_id]]=""),"",_xlfn.XLOOKUP(draft_picks[[#This Row],[veto_drafter_team_id]],drafter_teams[id],drafter_teams[name]))</f>
        <v/>
      </c>
      <c r="Q2231" t="s">
        <v>15497</v>
      </c>
      <c r="R2231" t="str">
        <f>IF(OR(ISBLANK(draft_picks[[#This Row],[veto_override_drafter_id]]),draft_picks[[#This Row],[veto_override_drafter_id]]=""),"",_xlfn.XLOOKUP(draft_picks[[#This Row],[veto_override_drafter_id]],drafters[id],drafters[name]))</f>
        <v/>
      </c>
      <c r="S2231" t="s">
        <v>15497</v>
      </c>
      <c r="T2231" t="str">
        <f>IF(OR(ISBLANK(draft_picks[[#This Row],[veto_override_team_id]]),draft_picks[[#This Row],[veto_override_team_id]]=""),"",_xlfn.XLOOKUP(draft_picks[[#This Row],[veto_override_team_id]],drafter_teams[id],drafter_teams[name]))</f>
        <v/>
      </c>
    </row>
    <row r="2232" spans="1:20" x14ac:dyDescent="0.25">
      <c r="A2232" t="s">
        <v>427</v>
      </c>
      <c r="B2232" t="str">
        <f>_xlfn.XLOOKUP(draft_picks[[#This Row],[draft_id]],drafts[id],drafts[title])</f>
        <v>Arthurian Legend</v>
      </c>
      <c r="C2232" s="3">
        <v>2</v>
      </c>
      <c r="D2232">
        <f>IF(C2231&lt;draft_picks[[#This Row],[position]],1,IF(C2231&gt;draft_picks[[#This Row],[position]],D2231+1,IF(C2231=draft_picks[[#This Row],[position]],D2231+1)))</f>
        <v>8</v>
      </c>
      <c r="E2232" t="s">
        <v>3208</v>
      </c>
      <c r="F2232" t="str">
        <f>IF(ISBLANK(draft_picks[[#This Row],[movie_id]]),"",_xlfn.XLOOKUP(draft_picks[[#This Row],[movie_id]],drafts.movies[id],drafts.movies[movie_title]))</f>
        <v>Excalibur</v>
      </c>
      <c r="G2232" s="3" t="s">
        <v>789</v>
      </c>
      <c r="H2232" t="str">
        <f>IF(ISBLANK(draft_picks[[#This Row],[drafter_id]]),"",_xlfn.XLOOKUP(draft_picks[[#This Row],[drafter_id]],drafters[id],drafters[name]))</f>
        <v>Bryan Cogman</v>
      </c>
      <c r="J2232" t="str">
        <f>IF(ISBLANK(draft_picks[[#This Row],[drafter_team_id]]),"",_xlfn.XLOOKUP(draft_picks[[#This Row],[drafter_team_id]],drafter_teams[id],drafter_teams[name]))</f>
        <v/>
      </c>
      <c r="K2232" s="3" t="s">
        <v>15484</v>
      </c>
      <c r="L2232" t="s">
        <v>789</v>
      </c>
      <c r="M2232" t="str">
        <f>IF(OR(ISBLANK(draft_picks[[#This Row],[veto_drafter_id]]),draft_picks[[#This Row],[veto_drafter_id]]=""),"",_xlfn.XLOOKUP(draft_picks[[#This Row],[veto_drafter_id]],drafters[id],drafters[name]))</f>
        <v>Bryan Cogman</v>
      </c>
      <c r="N2232" t="s">
        <v>15497</v>
      </c>
      <c r="O2232" t="str">
        <f>IF(OR(ISBLANK(draft_picks[[#This Row],[veto_drafter_team_id]]),draft_picks[[#This Row],[veto_drafter_team_id]]=""),"",_xlfn.XLOOKUP(draft_picks[[#This Row],[veto_drafter_team_id]],drafter_teams[id],drafter_teams[name]))</f>
        <v/>
      </c>
      <c r="Q2232" t="s">
        <v>15497</v>
      </c>
      <c r="R2232" t="str">
        <f>IF(OR(ISBLANK(draft_picks[[#This Row],[veto_override_drafter_id]]),draft_picks[[#This Row],[veto_override_drafter_id]]=""),"",_xlfn.XLOOKUP(draft_picks[[#This Row],[veto_override_drafter_id]],drafters[id],drafters[name]))</f>
        <v/>
      </c>
      <c r="S2232" t="s">
        <v>15497</v>
      </c>
      <c r="T2232" t="str">
        <f>IF(OR(ISBLANK(draft_picks[[#This Row],[veto_override_team_id]]),draft_picks[[#This Row],[veto_override_team_id]]=""),"",_xlfn.XLOOKUP(draft_picks[[#This Row],[veto_override_team_id]],drafter_teams[id],drafter_teams[name]))</f>
        <v/>
      </c>
    </row>
    <row r="2233" spans="1:20" x14ac:dyDescent="0.25">
      <c r="A2233" t="s">
        <v>427</v>
      </c>
      <c r="B2233" t="str">
        <f>_xlfn.XLOOKUP(draft_picks[[#This Row],[draft_id]],drafts[id],drafts[title])</f>
        <v>Arthurian Legend</v>
      </c>
      <c r="C2233" s="3">
        <v>2</v>
      </c>
      <c r="D2233">
        <f>IF(C2232&lt;draft_picks[[#This Row],[position]],1,IF(C2232&gt;draft_picks[[#This Row],[position]],D2232+1,IF(C2232=draft_picks[[#This Row],[position]],D2232+1)))</f>
        <v>9</v>
      </c>
      <c r="E2233" t="s">
        <v>2721</v>
      </c>
      <c r="F2233" t="str">
        <f>IF(ISBLANK(draft_picks[[#This Row],[movie_id]]),"",_xlfn.XLOOKUP(draft_picks[[#This Row],[movie_id]],drafts.movies[id],drafts.movies[movie_title]))</f>
        <v>The Sword in the Stone</v>
      </c>
      <c r="G2233" s="3" t="s">
        <v>789</v>
      </c>
      <c r="H2233" t="str">
        <f>IF(ISBLANK(draft_picks[[#This Row],[drafter_id]]),"",_xlfn.XLOOKUP(draft_picks[[#This Row],[drafter_id]],drafters[id],drafters[name]))</f>
        <v>Bryan Cogman</v>
      </c>
      <c r="J2233" t="str">
        <f>IF(ISBLANK(draft_picks[[#This Row],[drafter_team_id]]),"",_xlfn.XLOOKUP(draft_picks[[#This Row],[drafter_team_id]],drafter_teams[id],drafter_teams[name]))</f>
        <v/>
      </c>
      <c r="K2233" s="3" t="s">
        <v>15497</v>
      </c>
      <c r="L2233" t="s">
        <v>15497</v>
      </c>
      <c r="M2233" t="str">
        <f>IF(OR(ISBLANK(draft_picks[[#This Row],[veto_drafter_id]]),draft_picks[[#This Row],[veto_drafter_id]]=""),"",_xlfn.XLOOKUP(draft_picks[[#This Row],[veto_drafter_id]],drafters[id],drafters[name]))</f>
        <v/>
      </c>
      <c r="N2233" t="s">
        <v>15497</v>
      </c>
      <c r="O2233" t="str">
        <f>IF(OR(ISBLANK(draft_picks[[#This Row],[veto_drafter_team_id]]),draft_picks[[#This Row],[veto_drafter_team_id]]=""),"",_xlfn.XLOOKUP(draft_picks[[#This Row],[veto_drafter_team_id]],drafter_teams[id],drafter_teams[name]))</f>
        <v/>
      </c>
      <c r="Q2233" t="s">
        <v>15497</v>
      </c>
      <c r="R2233" t="str">
        <f>IF(OR(ISBLANK(draft_picks[[#This Row],[veto_override_drafter_id]]),draft_picks[[#This Row],[veto_override_drafter_id]]=""),"",_xlfn.XLOOKUP(draft_picks[[#This Row],[veto_override_drafter_id]],drafters[id],drafters[name]))</f>
        <v/>
      </c>
      <c r="S2233" t="s">
        <v>15497</v>
      </c>
      <c r="T2233" t="str">
        <f>IF(OR(ISBLANK(draft_picks[[#This Row],[veto_override_team_id]]),draft_picks[[#This Row],[veto_override_team_id]]=""),"",_xlfn.XLOOKUP(draft_picks[[#This Row],[veto_override_team_id]],drafter_teams[id],drafter_teams[name]))</f>
        <v/>
      </c>
    </row>
    <row r="2234" spans="1:20" x14ac:dyDescent="0.25">
      <c r="A2234" t="s">
        <v>427</v>
      </c>
      <c r="B2234" t="str">
        <f>_xlfn.XLOOKUP(draft_picks[[#This Row],[draft_id]],drafts[id],drafts[title])</f>
        <v>Arthurian Legend</v>
      </c>
      <c r="C2234" s="3">
        <v>1</v>
      </c>
      <c r="D2234">
        <f>IF(C2233&lt;draft_picks[[#This Row],[position]],1,IF(C2233&gt;draft_picks[[#This Row],[position]],D2233+1,IF(C2233=draft_picks[[#This Row],[position]],D2233+1)))</f>
        <v>10</v>
      </c>
      <c r="E2234" t="s">
        <v>3208</v>
      </c>
      <c r="F2234" t="str">
        <f>IF(ISBLANK(draft_picks[[#This Row],[movie_id]]),"",_xlfn.XLOOKUP(draft_picks[[#This Row],[movie_id]],drafts.movies[id],drafts.movies[movie_title]))</f>
        <v>Excalibur</v>
      </c>
      <c r="G2234" s="3" t="s">
        <v>1085</v>
      </c>
      <c r="H2234" t="str">
        <f>IF(ISBLANK(draft_picks[[#This Row],[drafter_id]]),"",_xlfn.XLOOKUP(draft_picks[[#This Row],[drafter_id]],drafters[id],drafters[name]))</f>
        <v>Helen Shang</v>
      </c>
      <c r="J2234" t="str">
        <f>IF(ISBLANK(draft_picks[[#This Row],[drafter_team_id]]),"",_xlfn.XLOOKUP(draft_picks[[#This Row],[drafter_team_id]],drafter_teams[id],drafter_teams[name]))</f>
        <v/>
      </c>
      <c r="K2234" s="3" t="s">
        <v>15497</v>
      </c>
      <c r="L2234" t="s">
        <v>15497</v>
      </c>
      <c r="M2234" t="str">
        <f>IF(OR(ISBLANK(draft_picks[[#This Row],[veto_drafter_id]]),draft_picks[[#This Row],[veto_drafter_id]]=""),"",_xlfn.XLOOKUP(draft_picks[[#This Row],[veto_drafter_id]],drafters[id],drafters[name]))</f>
        <v/>
      </c>
      <c r="N2234" t="s">
        <v>15497</v>
      </c>
      <c r="O2234" t="str">
        <f>IF(OR(ISBLANK(draft_picks[[#This Row],[veto_drafter_team_id]]),draft_picks[[#This Row],[veto_drafter_team_id]]=""),"",_xlfn.XLOOKUP(draft_picks[[#This Row],[veto_drafter_team_id]],drafter_teams[id],drafter_teams[name]))</f>
        <v/>
      </c>
      <c r="Q2234" t="s">
        <v>15497</v>
      </c>
      <c r="R2234" t="str">
        <f>IF(OR(ISBLANK(draft_picks[[#This Row],[veto_override_drafter_id]]),draft_picks[[#This Row],[veto_override_drafter_id]]=""),"",_xlfn.XLOOKUP(draft_picks[[#This Row],[veto_override_drafter_id]],drafters[id],drafters[name]))</f>
        <v/>
      </c>
      <c r="S2234" t="s">
        <v>15497</v>
      </c>
      <c r="T2234" t="str">
        <f>IF(OR(ISBLANK(draft_picks[[#This Row],[veto_override_team_id]]),draft_picks[[#This Row],[veto_override_team_id]]=""),"",_xlfn.XLOOKUP(draft_picks[[#This Row],[veto_override_team_id]],drafter_teams[id],drafter_teams[name]))</f>
        <v/>
      </c>
    </row>
    <row r="2235" spans="1:20" x14ac:dyDescent="0.25">
      <c r="A2235" t="s">
        <v>606</v>
      </c>
      <c r="B2235" t="str">
        <f>_xlfn.XLOOKUP(draft_picks[[#This Row],[draft_id]],drafts[id],drafts[title])</f>
        <v>Christmas Horror</v>
      </c>
      <c r="C2235" s="3">
        <v>7</v>
      </c>
      <c r="D2235">
        <f>IF(C2234&lt;draft_picks[[#This Row],[position]],1,IF(C2234&gt;draft_picks[[#This Row],[position]],D2234+1,IF(C2234=draft_picks[[#This Row],[position]],D2234+1)))</f>
        <v>1</v>
      </c>
      <c r="E2235" t="s">
        <v>6180</v>
      </c>
      <c r="F2235" t="str">
        <f>IF(ISBLANK(draft_picks[[#This Row],[movie_id]]),"",_xlfn.XLOOKUP(draft_picks[[#This Row],[movie_id]],drafts.movies[id],drafts.movies[movie_title]))</f>
        <v>Inside</v>
      </c>
      <c r="G2235" s="3" t="s">
        <v>969</v>
      </c>
      <c r="H2235" t="str">
        <f>IF(ISBLANK(draft_picks[[#This Row],[drafter_id]]),"",_xlfn.XLOOKUP(draft_picks[[#This Row],[drafter_id]],drafters[id],drafters[name]))</f>
        <v>Graham Skipper</v>
      </c>
      <c r="J2235" t="str">
        <f>IF(ISBLANK(draft_picks[[#This Row],[drafter_team_id]]),"",_xlfn.XLOOKUP(draft_picks[[#This Row],[drafter_team_id]],drafter_teams[id],drafter_teams[name]))</f>
        <v/>
      </c>
      <c r="K2235" s="3" t="s">
        <v>15497</v>
      </c>
      <c r="L2235" t="s">
        <v>15497</v>
      </c>
      <c r="M2235" t="str">
        <f>IF(OR(ISBLANK(draft_picks[[#This Row],[veto_drafter_id]]),draft_picks[[#This Row],[veto_drafter_id]]=""),"",_xlfn.XLOOKUP(draft_picks[[#This Row],[veto_drafter_id]],drafters[id],drafters[name]))</f>
        <v/>
      </c>
      <c r="N2235" t="s">
        <v>15497</v>
      </c>
      <c r="O2235" t="str">
        <f>IF(OR(ISBLANK(draft_picks[[#This Row],[veto_drafter_team_id]]),draft_picks[[#This Row],[veto_drafter_team_id]]=""),"",_xlfn.XLOOKUP(draft_picks[[#This Row],[veto_drafter_team_id]],drafter_teams[id],drafter_teams[name]))</f>
        <v/>
      </c>
      <c r="Q2235" t="s">
        <v>15497</v>
      </c>
      <c r="R2235" t="str">
        <f>IF(OR(ISBLANK(draft_picks[[#This Row],[veto_override_drafter_id]]),draft_picks[[#This Row],[veto_override_drafter_id]]=""),"",_xlfn.XLOOKUP(draft_picks[[#This Row],[veto_override_drafter_id]],drafters[id],drafters[name]))</f>
        <v/>
      </c>
      <c r="S2235" t="s">
        <v>15497</v>
      </c>
      <c r="T2235" t="str">
        <f>IF(OR(ISBLANK(draft_picks[[#This Row],[veto_override_team_id]]),draft_picks[[#This Row],[veto_override_team_id]]=""),"",_xlfn.XLOOKUP(draft_picks[[#This Row],[veto_override_team_id]],drafter_teams[id],drafter_teams[name]))</f>
        <v/>
      </c>
    </row>
    <row r="2236" spans="1:20" x14ac:dyDescent="0.25">
      <c r="A2236" t="s">
        <v>606</v>
      </c>
      <c r="B2236" t="str">
        <f>_xlfn.XLOOKUP(draft_picks[[#This Row],[draft_id]],drafts[id],drafts[title])</f>
        <v>Christmas Horror</v>
      </c>
      <c r="C2236" s="3">
        <v>6</v>
      </c>
      <c r="D2236">
        <f>IF(C2235&lt;draft_picks[[#This Row],[position]],1,IF(C2235&gt;draft_picks[[#This Row],[position]],D2235+1,IF(C2235=draft_picks[[#This Row],[position]],D2235+1)))</f>
        <v>2</v>
      </c>
      <c r="E2236" t="s">
        <v>4539</v>
      </c>
      <c r="F2236" t="str">
        <f>IF(ISBLANK(draft_picks[[#This Row],[movie_id]]),"",_xlfn.XLOOKUP(draft_picks[[#This Row],[movie_id]],drafts.movies[id],drafts.movies[movie_title]))</f>
        <v>Rare Exports</v>
      </c>
      <c r="G2236" s="3" t="s">
        <v>969</v>
      </c>
      <c r="H2236" t="str">
        <f>IF(ISBLANK(draft_picks[[#This Row],[drafter_id]]),"",_xlfn.XLOOKUP(draft_picks[[#This Row],[drafter_id]],drafters[id],drafters[name]))</f>
        <v>Graham Skipper</v>
      </c>
      <c r="J2236" t="str">
        <f>IF(ISBLANK(draft_picks[[#This Row],[drafter_team_id]]),"",_xlfn.XLOOKUP(draft_picks[[#This Row],[drafter_team_id]],drafter_teams[id],drafter_teams[name]))</f>
        <v/>
      </c>
      <c r="K2236" s="3" t="s">
        <v>15497</v>
      </c>
      <c r="L2236" t="s">
        <v>15497</v>
      </c>
      <c r="M2236" t="str">
        <f>IF(OR(ISBLANK(draft_picks[[#This Row],[veto_drafter_id]]),draft_picks[[#This Row],[veto_drafter_id]]=""),"",_xlfn.XLOOKUP(draft_picks[[#This Row],[veto_drafter_id]],drafters[id],drafters[name]))</f>
        <v/>
      </c>
      <c r="N2236" t="s">
        <v>15497</v>
      </c>
      <c r="O2236" t="str">
        <f>IF(OR(ISBLANK(draft_picks[[#This Row],[veto_drafter_team_id]]),draft_picks[[#This Row],[veto_drafter_team_id]]=""),"",_xlfn.XLOOKUP(draft_picks[[#This Row],[veto_drafter_team_id]],drafter_teams[id],drafter_teams[name]))</f>
        <v/>
      </c>
      <c r="Q2236" t="s">
        <v>15497</v>
      </c>
      <c r="R2236" t="str">
        <f>IF(OR(ISBLANK(draft_picks[[#This Row],[veto_override_drafter_id]]),draft_picks[[#This Row],[veto_override_drafter_id]]=""),"",_xlfn.XLOOKUP(draft_picks[[#This Row],[veto_override_drafter_id]],drafters[id],drafters[name]))</f>
        <v/>
      </c>
      <c r="S2236" t="s">
        <v>15497</v>
      </c>
      <c r="T2236" t="str">
        <f>IF(OR(ISBLANK(draft_picks[[#This Row],[veto_override_team_id]]),draft_picks[[#This Row],[veto_override_team_id]]=""),"",_xlfn.XLOOKUP(draft_picks[[#This Row],[veto_override_team_id]],drafter_teams[id],drafter_teams[name]))</f>
        <v/>
      </c>
    </row>
    <row r="2237" spans="1:20" x14ac:dyDescent="0.25">
      <c r="A2237" t="s">
        <v>606</v>
      </c>
      <c r="B2237" t="str">
        <f>_xlfn.XLOOKUP(draft_picks[[#This Row],[draft_id]],drafts[id],drafts[title])</f>
        <v>Christmas Horror</v>
      </c>
      <c r="C2237" s="3">
        <v>5</v>
      </c>
      <c r="D2237">
        <f>IF(C2236&lt;draft_picks[[#This Row],[position]],1,IF(C2236&gt;draft_picks[[#This Row],[position]],D2236+1,IF(C2236=draft_picks[[#This Row],[position]],D2236+1)))</f>
        <v>3</v>
      </c>
      <c r="E2237" t="s">
        <v>4311</v>
      </c>
      <c r="F2237" t="str">
        <f>IF(ISBLANK(draft_picks[[#This Row],[movie_id]]),"",_xlfn.XLOOKUP(draft_picks[[#This Row],[movie_id]],drafts.movies[id],drafts.movies[movie_title]))</f>
        <v>Silent Night, Deadly Night 5: The Toy Maker</v>
      </c>
      <c r="G2237" s="3" t="s">
        <v>1057</v>
      </c>
      <c r="H2237" t="str">
        <f>IF(ISBLANK(draft_picks[[#This Row],[drafter_id]]),"",_xlfn.XLOOKUP(draft_picks[[#This Row],[drafter_id]],drafters[id],drafters[name]))</f>
        <v>Eric Pennycoff</v>
      </c>
      <c r="J2237" t="str">
        <f>IF(ISBLANK(draft_picks[[#This Row],[drafter_team_id]]),"",_xlfn.XLOOKUP(draft_picks[[#This Row],[drafter_team_id]],drafter_teams[id],drafter_teams[name]))</f>
        <v/>
      </c>
      <c r="K2237" s="3" t="s">
        <v>15497</v>
      </c>
      <c r="L2237" t="s">
        <v>15497</v>
      </c>
      <c r="M2237" t="str">
        <f>IF(OR(ISBLANK(draft_picks[[#This Row],[veto_drafter_id]]),draft_picks[[#This Row],[veto_drafter_id]]=""),"",_xlfn.XLOOKUP(draft_picks[[#This Row],[veto_drafter_id]],drafters[id],drafters[name]))</f>
        <v/>
      </c>
      <c r="N2237" t="s">
        <v>15497</v>
      </c>
      <c r="O2237" t="str">
        <f>IF(OR(ISBLANK(draft_picks[[#This Row],[veto_drafter_team_id]]),draft_picks[[#This Row],[veto_drafter_team_id]]=""),"",_xlfn.XLOOKUP(draft_picks[[#This Row],[veto_drafter_team_id]],drafter_teams[id],drafter_teams[name]))</f>
        <v/>
      </c>
      <c r="Q2237" t="s">
        <v>15497</v>
      </c>
      <c r="R2237" t="str">
        <f>IF(OR(ISBLANK(draft_picks[[#This Row],[veto_override_drafter_id]]),draft_picks[[#This Row],[veto_override_drafter_id]]=""),"",_xlfn.XLOOKUP(draft_picks[[#This Row],[veto_override_drafter_id]],drafters[id],drafters[name]))</f>
        <v/>
      </c>
      <c r="S2237" t="s">
        <v>15497</v>
      </c>
      <c r="T2237" t="str">
        <f>IF(OR(ISBLANK(draft_picks[[#This Row],[veto_override_team_id]]),draft_picks[[#This Row],[veto_override_team_id]]=""),"",_xlfn.XLOOKUP(draft_picks[[#This Row],[veto_override_team_id]],drafter_teams[id],drafter_teams[name]))</f>
        <v/>
      </c>
    </row>
    <row r="2238" spans="1:20" x14ac:dyDescent="0.25">
      <c r="A2238" t="s">
        <v>606</v>
      </c>
      <c r="B2238" t="str">
        <f>_xlfn.XLOOKUP(draft_picks[[#This Row],[draft_id]],drafts[id],drafts[title])</f>
        <v>Christmas Horror</v>
      </c>
      <c r="C2238" s="3">
        <v>4</v>
      </c>
      <c r="D2238">
        <f>IF(C2237&lt;draft_picks[[#This Row],[position]],1,IF(C2237&gt;draft_picks[[#This Row],[position]],D2237+1,IF(C2237=draft_picks[[#This Row],[position]],D2237+1)))</f>
        <v>4</v>
      </c>
      <c r="E2238" t="s">
        <v>3681</v>
      </c>
      <c r="F2238" t="str">
        <f>IF(ISBLANK(draft_picks[[#This Row],[movie_id]]),"",_xlfn.XLOOKUP(draft_picks[[#This Row],[movie_id]],drafts.movies[id],drafts.movies[movie_title]))</f>
        <v>Black Christmas</v>
      </c>
      <c r="G2238" s="3" t="s">
        <v>969</v>
      </c>
      <c r="H2238" t="str">
        <f>IF(ISBLANK(draft_picks[[#This Row],[drafter_id]]),"",_xlfn.XLOOKUP(draft_picks[[#This Row],[drafter_id]],drafters[id],drafters[name]))</f>
        <v>Graham Skipper</v>
      </c>
      <c r="J2238" t="str">
        <f>IF(ISBLANK(draft_picks[[#This Row],[drafter_team_id]]),"",_xlfn.XLOOKUP(draft_picks[[#This Row],[drafter_team_id]],drafter_teams[id],drafter_teams[name]))</f>
        <v/>
      </c>
      <c r="K2238" s="3" t="s">
        <v>15497</v>
      </c>
      <c r="L2238" t="s">
        <v>15497</v>
      </c>
      <c r="M2238" t="str">
        <f>IF(OR(ISBLANK(draft_picks[[#This Row],[veto_drafter_id]]),draft_picks[[#This Row],[veto_drafter_id]]=""),"",_xlfn.XLOOKUP(draft_picks[[#This Row],[veto_drafter_id]],drafters[id],drafters[name]))</f>
        <v/>
      </c>
      <c r="N2238" t="s">
        <v>15497</v>
      </c>
      <c r="O2238" t="str">
        <f>IF(OR(ISBLANK(draft_picks[[#This Row],[veto_drafter_team_id]]),draft_picks[[#This Row],[veto_drafter_team_id]]=""),"",_xlfn.XLOOKUP(draft_picks[[#This Row],[veto_drafter_team_id]],drafter_teams[id],drafter_teams[name]))</f>
        <v/>
      </c>
      <c r="Q2238" t="s">
        <v>15497</v>
      </c>
      <c r="R2238" t="str">
        <f>IF(OR(ISBLANK(draft_picks[[#This Row],[veto_override_drafter_id]]),draft_picks[[#This Row],[veto_override_drafter_id]]=""),"",_xlfn.XLOOKUP(draft_picks[[#This Row],[veto_override_drafter_id]],drafters[id],drafters[name]))</f>
        <v/>
      </c>
      <c r="S2238" t="s">
        <v>15497</v>
      </c>
      <c r="T2238" t="str">
        <f>IF(OR(ISBLANK(draft_picks[[#This Row],[veto_override_team_id]]),draft_picks[[#This Row],[veto_override_team_id]]=""),"",_xlfn.XLOOKUP(draft_picks[[#This Row],[veto_override_team_id]],drafter_teams[id],drafter_teams[name]))</f>
        <v/>
      </c>
    </row>
    <row r="2239" spans="1:20" x14ac:dyDescent="0.25">
      <c r="A2239" t="s">
        <v>606</v>
      </c>
      <c r="B2239" t="str">
        <f>_xlfn.XLOOKUP(draft_picks[[#This Row],[draft_id]],drafts[id],drafts[title])</f>
        <v>Christmas Horror</v>
      </c>
      <c r="C2239" s="3">
        <v>3</v>
      </c>
      <c r="D2239">
        <f>IF(C2238&lt;draft_picks[[#This Row],[position]],1,IF(C2238&gt;draft_picks[[#This Row],[position]],D2238+1,IF(C2238=draft_picks[[#This Row],[position]],D2238+1)))</f>
        <v>5</v>
      </c>
      <c r="E2239" t="s">
        <v>1721</v>
      </c>
      <c r="F2239" t="str">
        <f>IF(ISBLANK(draft_picks[[#This Row],[movie_id]]),"",_xlfn.XLOOKUP(draft_picks[[#This Row],[movie_id]],drafts.movies[id],drafts.movies[movie_title]))</f>
        <v>Christmas Evil</v>
      </c>
      <c r="G2239" s="3" t="s">
        <v>1057</v>
      </c>
      <c r="H2239" t="str">
        <f>IF(ISBLANK(draft_picks[[#This Row],[drafter_id]]),"",_xlfn.XLOOKUP(draft_picks[[#This Row],[drafter_id]],drafters[id],drafters[name]))</f>
        <v>Eric Pennycoff</v>
      </c>
      <c r="J2239" t="str">
        <f>IF(ISBLANK(draft_picks[[#This Row],[drafter_team_id]]),"",_xlfn.XLOOKUP(draft_picks[[#This Row],[drafter_team_id]],drafter_teams[id],drafter_teams[name]))</f>
        <v/>
      </c>
      <c r="K2239" s="3" t="s">
        <v>15497</v>
      </c>
      <c r="L2239" t="s">
        <v>15497</v>
      </c>
      <c r="M2239" t="str">
        <f>IF(OR(ISBLANK(draft_picks[[#This Row],[veto_drafter_id]]),draft_picks[[#This Row],[veto_drafter_id]]=""),"",_xlfn.XLOOKUP(draft_picks[[#This Row],[veto_drafter_id]],drafters[id],drafters[name]))</f>
        <v/>
      </c>
      <c r="N2239" t="s">
        <v>15497</v>
      </c>
      <c r="O2239" t="str">
        <f>IF(OR(ISBLANK(draft_picks[[#This Row],[veto_drafter_team_id]]),draft_picks[[#This Row],[veto_drafter_team_id]]=""),"",_xlfn.XLOOKUP(draft_picks[[#This Row],[veto_drafter_team_id]],drafter_teams[id],drafter_teams[name]))</f>
        <v/>
      </c>
      <c r="Q2239" t="s">
        <v>15497</v>
      </c>
      <c r="R2239" t="str">
        <f>IF(OR(ISBLANK(draft_picks[[#This Row],[veto_override_drafter_id]]),draft_picks[[#This Row],[veto_override_drafter_id]]=""),"",_xlfn.XLOOKUP(draft_picks[[#This Row],[veto_override_drafter_id]],drafters[id],drafters[name]))</f>
        <v/>
      </c>
      <c r="S2239" t="s">
        <v>15497</v>
      </c>
      <c r="T2239" t="str">
        <f>IF(OR(ISBLANK(draft_picks[[#This Row],[veto_override_team_id]]),draft_picks[[#This Row],[veto_override_team_id]]=""),"",_xlfn.XLOOKUP(draft_picks[[#This Row],[veto_override_team_id]],drafter_teams[id],drafter_teams[name]))</f>
        <v/>
      </c>
    </row>
    <row r="2240" spans="1:20" x14ac:dyDescent="0.25">
      <c r="A2240" t="s">
        <v>606</v>
      </c>
      <c r="B2240" t="str">
        <f>_xlfn.XLOOKUP(draft_picks[[#This Row],[draft_id]],drafts[id],drafts[title])</f>
        <v>Christmas Horror</v>
      </c>
      <c r="C2240" s="3">
        <v>2</v>
      </c>
      <c r="D2240">
        <f>IF(C2239&lt;draft_picks[[#This Row],[position]],1,IF(C2239&gt;draft_picks[[#This Row],[position]],D2239+1,IF(C2239=draft_picks[[#This Row],[position]],D2239+1)))</f>
        <v>6</v>
      </c>
      <c r="E2240" t="s">
        <v>5878</v>
      </c>
      <c r="F2240" t="str">
        <f>IF(ISBLANK(draft_picks[[#This Row],[movie_id]]),"",_xlfn.XLOOKUP(draft_picks[[#This Row],[movie_id]],drafts.movies[id],drafts.movies[movie_title]))</f>
        <v>Gremlins</v>
      </c>
      <c r="G2240" s="3" t="s">
        <v>969</v>
      </c>
      <c r="H2240" t="str">
        <f>IF(ISBLANK(draft_picks[[#This Row],[drafter_id]]),"",_xlfn.XLOOKUP(draft_picks[[#This Row],[drafter_id]],drafters[id],drafters[name]))</f>
        <v>Graham Skipper</v>
      </c>
      <c r="J2240" t="str">
        <f>IF(ISBLANK(draft_picks[[#This Row],[drafter_team_id]]),"",_xlfn.XLOOKUP(draft_picks[[#This Row],[drafter_team_id]],drafter_teams[id],drafter_teams[name]))</f>
        <v/>
      </c>
      <c r="K2240" s="3" t="s">
        <v>15484</v>
      </c>
      <c r="L2240" t="s">
        <v>1057</v>
      </c>
      <c r="M2240" t="str">
        <f>IF(OR(ISBLANK(draft_picks[[#This Row],[veto_drafter_id]]),draft_picks[[#This Row],[veto_drafter_id]]=""),"",_xlfn.XLOOKUP(draft_picks[[#This Row],[veto_drafter_id]],drafters[id],drafters[name]))</f>
        <v>Eric Pennycoff</v>
      </c>
      <c r="N2240" t="s">
        <v>15497</v>
      </c>
      <c r="O2240" t="str">
        <f>IF(OR(ISBLANK(draft_picks[[#This Row],[veto_drafter_team_id]]),draft_picks[[#This Row],[veto_drafter_team_id]]=""),"",_xlfn.XLOOKUP(draft_picks[[#This Row],[veto_drafter_team_id]],drafter_teams[id],drafter_teams[name]))</f>
        <v/>
      </c>
      <c r="Q2240" t="s">
        <v>15497</v>
      </c>
      <c r="R2240" t="str">
        <f>IF(OR(ISBLANK(draft_picks[[#This Row],[veto_override_drafter_id]]),draft_picks[[#This Row],[veto_override_drafter_id]]=""),"",_xlfn.XLOOKUP(draft_picks[[#This Row],[veto_override_drafter_id]],drafters[id],drafters[name]))</f>
        <v/>
      </c>
      <c r="S2240" t="s">
        <v>15497</v>
      </c>
      <c r="T2240" t="str">
        <f>IF(OR(ISBLANK(draft_picks[[#This Row],[veto_override_team_id]]),draft_picks[[#This Row],[veto_override_team_id]]=""),"",_xlfn.XLOOKUP(draft_picks[[#This Row],[veto_override_team_id]],drafter_teams[id],drafter_teams[name]))</f>
        <v/>
      </c>
    </row>
    <row r="2241" spans="1:20" x14ac:dyDescent="0.25">
      <c r="A2241" t="s">
        <v>606</v>
      </c>
      <c r="B2241" t="str">
        <f>_xlfn.XLOOKUP(draft_picks[[#This Row],[draft_id]],drafts[id],drafts[title])</f>
        <v>Christmas Horror</v>
      </c>
      <c r="C2241" s="3">
        <v>2</v>
      </c>
      <c r="D2241">
        <f>IF(C2240&lt;draft_picks[[#This Row],[position]],1,IF(C2240&gt;draft_picks[[#This Row],[position]],D2240+1,IF(C2240=draft_picks[[#This Row],[position]],D2240+1)))</f>
        <v>7</v>
      </c>
      <c r="E2241" t="s">
        <v>4863</v>
      </c>
      <c r="F2241" t="str">
        <f>IF(ISBLANK(draft_picks[[#This Row],[movie_id]]),"",_xlfn.XLOOKUP(draft_picks[[#This Row],[movie_id]],drafts.movies[id],drafts.movies[movie_title]))</f>
        <v>Krampus</v>
      </c>
      <c r="G2241" s="3" t="s">
        <v>969</v>
      </c>
      <c r="H2241" t="str">
        <f>IF(ISBLANK(draft_picks[[#This Row],[drafter_id]]),"",_xlfn.XLOOKUP(draft_picks[[#This Row],[drafter_id]],drafters[id],drafters[name]))</f>
        <v>Graham Skipper</v>
      </c>
      <c r="J2241" t="str">
        <f>IF(ISBLANK(draft_picks[[#This Row],[drafter_team_id]]),"",_xlfn.XLOOKUP(draft_picks[[#This Row],[drafter_team_id]],drafter_teams[id],drafter_teams[name]))</f>
        <v/>
      </c>
      <c r="K2241" s="3" t="s">
        <v>15497</v>
      </c>
      <c r="L2241" t="s">
        <v>15497</v>
      </c>
      <c r="M2241" t="str">
        <f>IF(OR(ISBLANK(draft_picks[[#This Row],[veto_drafter_id]]),draft_picks[[#This Row],[veto_drafter_id]]=""),"",_xlfn.XLOOKUP(draft_picks[[#This Row],[veto_drafter_id]],drafters[id],drafters[name]))</f>
        <v/>
      </c>
      <c r="N2241" t="s">
        <v>15497</v>
      </c>
      <c r="O2241" t="str">
        <f>IF(OR(ISBLANK(draft_picks[[#This Row],[veto_drafter_team_id]]),draft_picks[[#This Row],[veto_drafter_team_id]]=""),"",_xlfn.XLOOKUP(draft_picks[[#This Row],[veto_drafter_team_id]],drafter_teams[id],drafter_teams[name]))</f>
        <v/>
      </c>
      <c r="Q2241" t="s">
        <v>15497</v>
      </c>
      <c r="R2241" t="str">
        <f>IF(OR(ISBLANK(draft_picks[[#This Row],[veto_override_drafter_id]]),draft_picks[[#This Row],[veto_override_drafter_id]]=""),"",_xlfn.XLOOKUP(draft_picks[[#This Row],[veto_override_drafter_id]],drafters[id],drafters[name]))</f>
        <v/>
      </c>
      <c r="S2241" t="s">
        <v>15497</v>
      </c>
      <c r="T2241" t="str">
        <f>IF(OR(ISBLANK(draft_picks[[#This Row],[veto_override_team_id]]),draft_picks[[#This Row],[veto_override_team_id]]=""),"",_xlfn.XLOOKUP(draft_picks[[#This Row],[veto_override_team_id]],drafter_teams[id],drafter_teams[name]))</f>
        <v/>
      </c>
    </row>
    <row r="2242" spans="1:20" x14ac:dyDescent="0.25">
      <c r="A2242" t="s">
        <v>606</v>
      </c>
      <c r="B2242" t="str">
        <f>_xlfn.XLOOKUP(draft_picks[[#This Row],[draft_id]],drafts[id],drafts[title])</f>
        <v>Christmas Horror</v>
      </c>
      <c r="C2242" s="3">
        <v>1</v>
      </c>
      <c r="D2242">
        <f>IF(C2241&lt;draft_picks[[#This Row],[position]],1,IF(C2241&gt;draft_picks[[#This Row],[position]],D2241+1,IF(C2241=draft_picks[[#This Row],[position]],D2241+1)))</f>
        <v>8</v>
      </c>
      <c r="E2242" t="s">
        <v>6507</v>
      </c>
      <c r="F2242" t="str">
        <f>IF(ISBLANK(draft_picks[[#This Row],[movie_id]]),"",_xlfn.XLOOKUP(draft_picks[[#This Row],[movie_id]],drafts.movies[id],drafts.movies[movie_title]))</f>
        <v>Deadly Games</v>
      </c>
      <c r="G2242" s="3" t="s">
        <v>1057</v>
      </c>
      <c r="H2242" t="str">
        <f>IF(ISBLANK(draft_picks[[#This Row],[drafter_id]]),"",_xlfn.XLOOKUP(draft_picks[[#This Row],[drafter_id]],drafters[id],drafters[name]))</f>
        <v>Eric Pennycoff</v>
      </c>
      <c r="J2242" t="str">
        <f>IF(ISBLANK(draft_picks[[#This Row],[drafter_team_id]]),"",_xlfn.XLOOKUP(draft_picks[[#This Row],[drafter_team_id]],drafter_teams[id],drafter_teams[name]))</f>
        <v/>
      </c>
      <c r="K2242" s="3" t="s">
        <v>15497</v>
      </c>
      <c r="L2242" t="s">
        <v>15497</v>
      </c>
      <c r="M2242" t="str">
        <f>IF(OR(ISBLANK(draft_picks[[#This Row],[veto_drafter_id]]),draft_picks[[#This Row],[veto_drafter_id]]=""),"",_xlfn.XLOOKUP(draft_picks[[#This Row],[veto_drafter_id]],drafters[id],drafters[name]))</f>
        <v/>
      </c>
      <c r="N2242" t="s">
        <v>15497</v>
      </c>
      <c r="O2242" t="str">
        <f>IF(OR(ISBLANK(draft_picks[[#This Row],[veto_drafter_team_id]]),draft_picks[[#This Row],[veto_drafter_team_id]]=""),"",_xlfn.XLOOKUP(draft_picks[[#This Row],[veto_drafter_team_id]],drafter_teams[id],drafter_teams[name]))</f>
        <v/>
      </c>
      <c r="Q2242" t="s">
        <v>15497</v>
      </c>
      <c r="R2242" t="str">
        <f>IF(OR(ISBLANK(draft_picks[[#This Row],[veto_override_drafter_id]]),draft_picks[[#This Row],[veto_override_drafter_id]]=""),"",_xlfn.XLOOKUP(draft_picks[[#This Row],[veto_override_drafter_id]],drafters[id],drafters[name]))</f>
        <v/>
      </c>
      <c r="S2242" t="s">
        <v>15497</v>
      </c>
      <c r="T2242" t="str">
        <f>IF(OR(ISBLANK(draft_picks[[#This Row],[veto_override_team_id]]),draft_picks[[#This Row],[veto_override_team_id]]=""),"",_xlfn.XLOOKUP(draft_picks[[#This Row],[veto_override_team_id]],drafter_teams[id],drafter_teams[name]))</f>
        <v/>
      </c>
    </row>
    <row r="2243" spans="1:20" x14ac:dyDescent="0.25">
      <c r="A2243" t="s">
        <v>326</v>
      </c>
      <c r="B2243" t="str">
        <f>_xlfn.XLOOKUP(draft_picks[[#This Row],[draft_id]],drafts[id],drafts[title])</f>
        <v>Colin Farrell mini-Mega</v>
      </c>
      <c r="C2243" s="3">
        <v>9</v>
      </c>
      <c r="D2243">
        <f>IF(C2242&lt;draft_picks[[#This Row],[position]],1,IF(C2242&gt;draft_picks[[#This Row],[position]],D2242+1,IF(C2242=draft_picks[[#This Row],[position]],D2242+1)))</f>
        <v>1</v>
      </c>
      <c r="E2243" t="s">
        <v>7886</v>
      </c>
      <c r="F2243" t="str">
        <f>IF(ISBLANK(draft_picks[[#This Row],[movie_id]]),"",_xlfn.XLOOKUP(draft_picks[[#This Row],[movie_id]],drafts.movies[id],drafts.movies[movie_title]))</f>
        <v>S.W.A.T.</v>
      </c>
      <c r="G2243" s="3" t="s">
        <v>1237</v>
      </c>
      <c r="H2243" t="str">
        <f>IF(ISBLANK(draft_picks[[#This Row],[drafter_id]]),"",_xlfn.XLOOKUP(draft_picks[[#This Row],[drafter_id]],drafters[id],drafters[name]))</f>
        <v>Clay Keller</v>
      </c>
      <c r="J2243" t="str">
        <f>IF(ISBLANK(draft_picks[[#This Row],[drafter_team_id]]),"",_xlfn.XLOOKUP(draft_picks[[#This Row],[drafter_team_id]],drafter_teams[id],drafter_teams[name]))</f>
        <v/>
      </c>
      <c r="K2243" s="3" t="s">
        <v>15497</v>
      </c>
      <c r="L2243" t="s">
        <v>15497</v>
      </c>
      <c r="M2243" t="str">
        <f>IF(OR(ISBLANK(draft_picks[[#This Row],[veto_drafter_id]]),draft_picks[[#This Row],[veto_drafter_id]]=""),"",_xlfn.XLOOKUP(draft_picks[[#This Row],[veto_drafter_id]],drafters[id],drafters[name]))</f>
        <v/>
      </c>
      <c r="N2243" t="s">
        <v>15497</v>
      </c>
      <c r="O2243" t="str">
        <f>IF(OR(ISBLANK(draft_picks[[#This Row],[veto_drafter_team_id]]),draft_picks[[#This Row],[veto_drafter_team_id]]=""),"",_xlfn.XLOOKUP(draft_picks[[#This Row],[veto_drafter_team_id]],drafter_teams[id],drafter_teams[name]))</f>
        <v/>
      </c>
      <c r="Q2243" t="s">
        <v>15497</v>
      </c>
      <c r="R2243" t="str">
        <f>IF(OR(ISBLANK(draft_picks[[#This Row],[veto_override_drafter_id]]),draft_picks[[#This Row],[veto_override_drafter_id]]=""),"",_xlfn.XLOOKUP(draft_picks[[#This Row],[veto_override_drafter_id]],drafters[id],drafters[name]))</f>
        <v/>
      </c>
      <c r="S2243" t="s">
        <v>15497</v>
      </c>
      <c r="T2243" t="str">
        <f>IF(OR(ISBLANK(draft_picks[[#This Row],[veto_override_team_id]]),draft_picks[[#This Row],[veto_override_team_id]]=""),"",_xlfn.XLOOKUP(draft_picks[[#This Row],[veto_override_team_id]],drafter_teams[id],drafter_teams[name]))</f>
        <v/>
      </c>
    </row>
    <row r="2244" spans="1:20" x14ac:dyDescent="0.25">
      <c r="A2244" t="s">
        <v>326</v>
      </c>
      <c r="B2244" t="str">
        <f>_xlfn.XLOOKUP(draft_picks[[#This Row],[draft_id]],drafts[id],drafts[title])</f>
        <v>Colin Farrell mini-Mega</v>
      </c>
      <c r="C2244" s="3">
        <v>8</v>
      </c>
      <c r="D2244">
        <f>IF(C2243&lt;draft_picks[[#This Row],[position]],1,IF(C2243&gt;draft_picks[[#This Row],[position]],D2243+1,IF(C2243=draft_picks[[#This Row],[position]],D2243+1)))</f>
        <v>2</v>
      </c>
      <c r="E2244" t="s">
        <v>5295</v>
      </c>
      <c r="F2244" t="str">
        <f>IF(ISBLANK(draft_picks[[#This Row],[movie_id]]),"",_xlfn.XLOOKUP(draft_picks[[#This Row],[movie_id]],drafts.movies[id],drafts.movies[movie_title]))</f>
        <v>Intermission</v>
      </c>
      <c r="G2244" s="3" t="s">
        <v>1237</v>
      </c>
      <c r="H2244" t="str">
        <f>IF(ISBLANK(draft_picks[[#This Row],[drafter_id]]),"",_xlfn.XLOOKUP(draft_picks[[#This Row],[drafter_id]],drafters[id],drafters[name]))</f>
        <v>Clay Keller</v>
      </c>
      <c r="J2244" t="str">
        <f>IF(ISBLANK(draft_picks[[#This Row],[drafter_team_id]]),"",_xlfn.XLOOKUP(draft_picks[[#This Row],[drafter_team_id]],drafter_teams[id],drafter_teams[name]))</f>
        <v/>
      </c>
      <c r="K2244" s="3" t="s">
        <v>15497</v>
      </c>
      <c r="L2244" t="s">
        <v>15497</v>
      </c>
      <c r="M2244" t="str">
        <f>IF(OR(ISBLANK(draft_picks[[#This Row],[veto_drafter_id]]),draft_picks[[#This Row],[veto_drafter_id]]=""),"",_xlfn.XLOOKUP(draft_picks[[#This Row],[veto_drafter_id]],drafters[id],drafters[name]))</f>
        <v/>
      </c>
      <c r="N2244" t="s">
        <v>15497</v>
      </c>
      <c r="O2244" t="str">
        <f>IF(OR(ISBLANK(draft_picks[[#This Row],[veto_drafter_team_id]]),draft_picks[[#This Row],[veto_drafter_team_id]]=""),"",_xlfn.XLOOKUP(draft_picks[[#This Row],[veto_drafter_team_id]],drafter_teams[id],drafter_teams[name]))</f>
        <v/>
      </c>
      <c r="Q2244" t="s">
        <v>15497</v>
      </c>
      <c r="R2244" t="str">
        <f>IF(OR(ISBLANK(draft_picks[[#This Row],[veto_override_drafter_id]]),draft_picks[[#This Row],[veto_override_drafter_id]]=""),"",_xlfn.XLOOKUP(draft_picks[[#This Row],[veto_override_drafter_id]],drafters[id],drafters[name]))</f>
        <v/>
      </c>
      <c r="S2244" t="s">
        <v>15497</v>
      </c>
      <c r="T2244" t="str">
        <f>IF(OR(ISBLANK(draft_picks[[#This Row],[veto_override_team_id]]),draft_picks[[#This Row],[veto_override_team_id]]=""),"",_xlfn.XLOOKUP(draft_picks[[#This Row],[veto_override_team_id]],drafter_teams[id],drafter_teams[name]))</f>
        <v/>
      </c>
    </row>
    <row r="2245" spans="1:20" x14ac:dyDescent="0.25">
      <c r="A2245" t="s">
        <v>326</v>
      </c>
      <c r="B2245" t="str">
        <f>_xlfn.XLOOKUP(draft_picks[[#This Row],[draft_id]],drafts[id],drafts[title])</f>
        <v>Colin Farrell mini-Mega</v>
      </c>
      <c r="C2245" s="3">
        <v>7</v>
      </c>
      <c r="D2245">
        <f>IF(C2244&lt;draft_picks[[#This Row],[position]],1,IF(C2244&gt;draft_picks[[#This Row],[position]],D2244+1,IF(C2244=draft_picks[[#This Row],[position]],D2244+1)))</f>
        <v>3</v>
      </c>
      <c r="E2245" t="s">
        <v>6405</v>
      </c>
      <c r="F2245" t="str">
        <f>IF(ISBLANK(draft_picks[[#This Row],[movie_id]]),"",_xlfn.XLOOKUP(draft_picks[[#This Row],[movie_id]],drafts.movies[id],drafts.movies[movie_title]))</f>
        <v>Daredevil</v>
      </c>
      <c r="G2245" s="3" t="s">
        <v>1115</v>
      </c>
      <c r="H2245" t="str">
        <f>IF(ISBLANK(draft_picks[[#This Row],[drafter_id]]),"",_xlfn.XLOOKUP(draft_picks[[#This Row],[drafter_id]],drafters[id],drafters[name]))</f>
        <v>Ryan Marker</v>
      </c>
      <c r="J2245" t="str">
        <f>IF(ISBLANK(draft_picks[[#This Row],[drafter_team_id]]),"",_xlfn.XLOOKUP(draft_picks[[#This Row],[drafter_team_id]],drafter_teams[id],drafter_teams[name]))</f>
        <v/>
      </c>
      <c r="K2245" s="3" t="s">
        <v>15497</v>
      </c>
      <c r="L2245" t="s">
        <v>15497</v>
      </c>
      <c r="M2245" t="str">
        <f>IF(OR(ISBLANK(draft_picks[[#This Row],[veto_drafter_id]]),draft_picks[[#This Row],[veto_drafter_id]]=""),"",_xlfn.XLOOKUP(draft_picks[[#This Row],[veto_drafter_id]],drafters[id],drafters[name]))</f>
        <v/>
      </c>
      <c r="N2245" t="s">
        <v>15497</v>
      </c>
      <c r="O2245" t="str">
        <f>IF(OR(ISBLANK(draft_picks[[#This Row],[veto_drafter_team_id]]),draft_picks[[#This Row],[veto_drafter_team_id]]=""),"",_xlfn.XLOOKUP(draft_picks[[#This Row],[veto_drafter_team_id]],drafter_teams[id],drafter_teams[name]))</f>
        <v/>
      </c>
      <c r="Q2245" t="s">
        <v>15497</v>
      </c>
      <c r="R2245" t="str">
        <f>IF(OR(ISBLANK(draft_picks[[#This Row],[veto_override_drafter_id]]),draft_picks[[#This Row],[veto_override_drafter_id]]=""),"",_xlfn.XLOOKUP(draft_picks[[#This Row],[veto_override_drafter_id]],drafters[id],drafters[name]))</f>
        <v/>
      </c>
      <c r="S2245" t="s">
        <v>15497</v>
      </c>
      <c r="T2245" t="str">
        <f>IF(OR(ISBLANK(draft_picks[[#This Row],[veto_override_team_id]]),draft_picks[[#This Row],[veto_override_team_id]]=""),"",_xlfn.XLOOKUP(draft_picks[[#This Row],[veto_override_team_id]],drafter_teams[id],drafter_teams[name]))</f>
        <v/>
      </c>
    </row>
    <row r="2246" spans="1:20" x14ac:dyDescent="0.25">
      <c r="A2246" t="s">
        <v>326</v>
      </c>
      <c r="B2246" t="str">
        <f>_xlfn.XLOOKUP(draft_picks[[#This Row],[draft_id]],drafts[id],drafts[title])</f>
        <v>Colin Farrell mini-Mega</v>
      </c>
      <c r="C2246" s="3">
        <v>6</v>
      </c>
      <c r="D2246">
        <f>IF(C2245&lt;draft_picks[[#This Row],[position]],1,IF(C2245&gt;draft_picks[[#This Row],[position]],D2245+1,IF(C2245=draft_picks[[#This Row],[position]],D2245+1)))</f>
        <v>4</v>
      </c>
      <c r="E2246" t="s">
        <v>7066</v>
      </c>
      <c r="F2246" t="str">
        <f>IF(ISBLANK(draft_picks[[#This Row],[movie_id]]),"",_xlfn.XLOOKUP(draft_picks[[#This Row],[movie_id]],drafts.movies[id],drafts.movies[movie_title]))</f>
        <v>The Killing of a Sacred Deer</v>
      </c>
      <c r="G2246" s="3" t="s">
        <v>1237</v>
      </c>
      <c r="H2246" t="str">
        <f>IF(ISBLANK(draft_picks[[#This Row],[drafter_id]]),"",_xlfn.XLOOKUP(draft_picks[[#This Row],[drafter_id]],drafters[id],drafters[name]))</f>
        <v>Clay Keller</v>
      </c>
      <c r="J2246" t="str">
        <f>IF(ISBLANK(draft_picks[[#This Row],[drafter_team_id]]),"",_xlfn.XLOOKUP(draft_picks[[#This Row],[drafter_team_id]],drafter_teams[id],drafter_teams[name]))</f>
        <v/>
      </c>
      <c r="K2246" s="3" t="s">
        <v>15497</v>
      </c>
      <c r="L2246" t="s">
        <v>15497</v>
      </c>
      <c r="M2246" t="str">
        <f>IF(OR(ISBLANK(draft_picks[[#This Row],[veto_drafter_id]]),draft_picks[[#This Row],[veto_drafter_id]]=""),"",_xlfn.XLOOKUP(draft_picks[[#This Row],[veto_drafter_id]],drafters[id],drafters[name]))</f>
        <v/>
      </c>
      <c r="N2246" t="s">
        <v>15497</v>
      </c>
      <c r="O2246" t="str">
        <f>IF(OR(ISBLANK(draft_picks[[#This Row],[veto_drafter_team_id]]),draft_picks[[#This Row],[veto_drafter_team_id]]=""),"",_xlfn.XLOOKUP(draft_picks[[#This Row],[veto_drafter_team_id]],drafter_teams[id],drafter_teams[name]))</f>
        <v/>
      </c>
      <c r="Q2246" t="s">
        <v>15497</v>
      </c>
      <c r="R2246" t="str">
        <f>IF(OR(ISBLANK(draft_picks[[#This Row],[veto_override_drafter_id]]),draft_picks[[#This Row],[veto_override_drafter_id]]=""),"",_xlfn.XLOOKUP(draft_picks[[#This Row],[veto_override_drafter_id]],drafters[id],drafters[name]))</f>
        <v/>
      </c>
      <c r="S2246" t="s">
        <v>15497</v>
      </c>
      <c r="T2246" t="str">
        <f>IF(OR(ISBLANK(draft_picks[[#This Row],[veto_override_team_id]]),draft_picks[[#This Row],[veto_override_team_id]]=""),"",_xlfn.XLOOKUP(draft_picks[[#This Row],[veto_override_team_id]],drafter_teams[id],drafter_teams[name]))</f>
        <v/>
      </c>
    </row>
    <row r="2247" spans="1:20" x14ac:dyDescent="0.25">
      <c r="A2247" t="s">
        <v>326</v>
      </c>
      <c r="B2247" t="str">
        <f>_xlfn.XLOOKUP(draft_picks[[#This Row],[draft_id]],drafts[id],drafts[title])</f>
        <v>Colin Farrell mini-Mega</v>
      </c>
      <c r="C2247" s="3">
        <v>5</v>
      </c>
      <c r="D2247">
        <f>IF(C2246&lt;draft_picks[[#This Row],[position]],1,IF(C2246&gt;draft_picks[[#This Row],[position]],D2246+1,IF(C2246=draft_picks[[#This Row],[position]],D2246+1)))</f>
        <v>5</v>
      </c>
      <c r="E2247" t="s">
        <v>7153</v>
      </c>
      <c r="F2247" t="str">
        <f>IF(ISBLANK(draft_picks[[#This Row],[movie_id]]),"",_xlfn.XLOOKUP(draft_picks[[#This Row],[movie_id]],drafts.movies[id],drafts.movies[movie_title]))</f>
        <v>The Beguiled</v>
      </c>
      <c r="G2247" s="3" t="s">
        <v>1115</v>
      </c>
      <c r="H2247" t="str">
        <f>IF(ISBLANK(draft_picks[[#This Row],[drafter_id]]),"",_xlfn.XLOOKUP(draft_picks[[#This Row],[drafter_id]],drafters[id],drafters[name]))</f>
        <v>Ryan Marker</v>
      </c>
      <c r="J2247" t="str">
        <f>IF(ISBLANK(draft_picks[[#This Row],[drafter_team_id]]),"",_xlfn.XLOOKUP(draft_picks[[#This Row],[drafter_team_id]],drafter_teams[id],drafter_teams[name]))</f>
        <v/>
      </c>
      <c r="K2247" s="3" t="s">
        <v>15484</v>
      </c>
      <c r="L2247" t="s">
        <v>1237</v>
      </c>
      <c r="M2247" t="str">
        <f>IF(OR(ISBLANK(draft_picks[[#This Row],[veto_drafter_id]]),draft_picks[[#This Row],[veto_drafter_id]]=""),"",_xlfn.XLOOKUP(draft_picks[[#This Row],[veto_drafter_id]],drafters[id],drafters[name]))</f>
        <v>Clay Keller</v>
      </c>
      <c r="N2247" t="s">
        <v>15497</v>
      </c>
      <c r="O2247" t="str">
        <f>IF(OR(ISBLANK(draft_picks[[#This Row],[veto_drafter_team_id]]),draft_picks[[#This Row],[veto_drafter_team_id]]=""),"",_xlfn.XLOOKUP(draft_picks[[#This Row],[veto_drafter_team_id]],drafter_teams[id],drafter_teams[name]))</f>
        <v/>
      </c>
      <c r="Q2247" t="s">
        <v>15497</v>
      </c>
      <c r="R2247" t="str">
        <f>IF(OR(ISBLANK(draft_picks[[#This Row],[veto_override_drafter_id]]),draft_picks[[#This Row],[veto_override_drafter_id]]=""),"",_xlfn.XLOOKUP(draft_picks[[#This Row],[veto_override_drafter_id]],drafters[id],drafters[name]))</f>
        <v/>
      </c>
      <c r="S2247" t="s">
        <v>15497</v>
      </c>
      <c r="T2247" t="str">
        <f>IF(OR(ISBLANK(draft_picks[[#This Row],[veto_override_team_id]]),draft_picks[[#This Row],[veto_override_team_id]]=""),"",_xlfn.XLOOKUP(draft_picks[[#This Row],[veto_override_team_id]],drafter_teams[id],drafter_teams[name]))</f>
        <v/>
      </c>
    </row>
    <row r="2248" spans="1:20" x14ac:dyDescent="0.25">
      <c r="A2248" t="s">
        <v>326</v>
      </c>
      <c r="B2248" t="str">
        <f>_xlfn.XLOOKUP(draft_picks[[#This Row],[draft_id]],drafts[id],drafts[title])</f>
        <v>Colin Farrell mini-Mega</v>
      </c>
      <c r="C2248" s="3">
        <v>5</v>
      </c>
      <c r="D2248">
        <f>IF(C2247&lt;draft_picks[[#This Row],[position]],1,IF(C2247&gt;draft_picks[[#This Row],[position]],D2247+1,IF(C2247=draft_picks[[#This Row],[position]],D2247+1)))</f>
        <v>6</v>
      </c>
      <c r="E2248" t="s">
        <v>6024</v>
      </c>
      <c r="F2248" t="str">
        <f>IF(ISBLANK(draft_picks[[#This Row],[movie_id]]),"",_xlfn.XLOOKUP(draft_picks[[#This Row],[movie_id]],drafts.movies[id],drafts.movies[movie_title]))</f>
        <v>Miss Julie</v>
      </c>
      <c r="G2248" s="3" t="s">
        <v>1115</v>
      </c>
      <c r="H2248" t="str">
        <f>IF(ISBLANK(draft_picks[[#This Row],[drafter_id]]),"",_xlfn.XLOOKUP(draft_picks[[#This Row],[drafter_id]],drafters[id],drafters[name]))</f>
        <v>Ryan Marker</v>
      </c>
      <c r="J2248" t="str">
        <f>IF(ISBLANK(draft_picks[[#This Row],[drafter_team_id]]),"",_xlfn.XLOOKUP(draft_picks[[#This Row],[drafter_team_id]],drafter_teams[id],drafter_teams[name]))</f>
        <v/>
      </c>
      <c r="K2248" s="3" t="s">
        <v>15497</v>
      </c>
      <c r="L2248" t="s">
        <v>15497</v>
      </c>
      <c r="M2248" t="str">
        <f>IF(OR(ISBLANK(draft_picks[[#This Row],[veto_drafter_id]]),draft_picks[[#This Row],[veto_drafter_id]]=""),"",_xlfn.XLOOKUP(draft_picks[[#This Row],[veto_drafter_id]],drafters[id],drafters[name]))</f>
        <v/>
      </c>
      <c r="N2248" t="s">
        <v>15497</v>
      </c>
      <c r="O2248" t="str">
        <f>IF(OR(ISBLANK(draft_picks[[#This Row],[veto_drafter_team_id]]),draft_picks[[#This Row],[veto_drafter_team_id]]=""),"",_xlfn.XLOOKUP(draft_picks[[#This Row],[veto_drafter_team_id]],drafter_teams[id],drafter_teams[name]))</f>
        <v/>
      </c>
      <c r="Q2248" t="s">
        <v>15497</v>
      </c>
      <c r="R2248" t="str">
        <f>IF(OR(ISBLANK(draft_picks[[#This Row],[veto_override_drafter_id]]),draft_picks[[#This Row],[veto_override_drafter_id]]=""),"",_xlfn.XLOOKUP(draft_picks[[#This Row],[veto_override_drafter_id]],drafters[id],drafters[name]))</f>
        <v/>
      </c>
      <c r="S2248" t="s">
        <v>15497</v>
      </c>
      <c r="T2248" t="str">
        <f>IF(OR(ISBLANK(draft_picks[[#This Row],[veto_override_team_id]]),draft_picks[[#This Row],[veto_override_team_id]]=""),"",_xlfn.XLOOKUP(draft_picks[[#This Row],[veto_override_team_id]],drafter_teams[id],drafter_teams[name]))</f>
        <v/>
      </c>
    </row>
    <row r="2249" spans="1:20" x14ac:dyDescent="0.25">
      <c r="A2249" t="s">
        <v>326</v>
      </c>
      <c r="B2249" t="str">
        <f>_xlfn.XLOOKUP(draft_picks[[#This Row],[draft_id]],drafts[id],drafts[title])</f>
        <v>Colin Farrell mini-Mega</v>
      </c>
      <c r="C2249" s="3">
        <v>4</v>
      </c>
      <c r="D2249">
        <f>IF(C2248&lt;draft_picks[[#This Row],[position]],1,IF(C2248&gt;draft_picks[[#This Row],[position]],D2248+1,IF(C2248=draft_picks[[#This Row],[position]],D2248+1)))</f>
        <v>7</v>
      </c>
      <c r="E2249" t="s">
        <v>7327</v>
      </c>
      <c r="F2249" t="str">
        <f>IF(ISBLANK(draft_picks[[#This Row],[movie_id]]),"",_xlfn.XLOOKUP(draft_picks[[#This Row],[movie_id]],drafts.movies[id],drafts.movies[movie_title]))</f>
        <v>The New World</v>
      </c>
      <c r="G2249" s="3" t="s">
        <v>1237</v>
      </c>
      <c r="H2249" t="str">
        <f>IF(ISBLANK(draft_picks[[#This Row],[drafter_id]]),"",_xlfn.XLOOKUP(draft_picks[[#This Row],[drafter_id]],drafters[id],drafters[name]))</f>
        <v>Clay Keller</v>
      </c>
      <c r="J2249" t="str">
        <f>IF(ISBLANK(draft_picks[[#This Row],[drafter_team_id]]),"",_xlfn.XLOOKUP(draft_picks[[#This Row],[drafter_team_id]],drafter_teams[id],drafter_teams[name]))</f>
        <v/>
      </c>
      <c r="K2249" s="3" t="s">
        <v>15484</v>
      </c>
      <c r="L2249" t="s">
        <v>1115</v>
      </c>
      <c r="M2249" t="str">
        <f>IF(OR(ISBLANK(draft_picks[[#This Row],[veto_drafter_id]]),draft_picks[[#This Row],[veto_drafter_id]]=""),"",_xlfn.XLOOKUP(draft_picks[[#This Row],[veto_drafter_id]],drafters[id],drafters[name]))</f>
        <v>Ryan Marker</v>
      </c>
      <c r="N2249" t="s">
        <v>15497</v>
      </c>
      <c r="O2249" t="str">
        <f>IF(OR(ISBLANK(draft_picks[[#This Row],[veto_drafter_team_id]]),draft_picks[[#This Row],[veto_drafter_team_id]]=""),"",_xlfn.XLOOKUP(draft_picks[[#This Row],[veto_drafter_team_id]],drafter_teams[id],drafter_teams[name]))</f>
        <v/>
      </c>
      <c r="Q2249" t="s">
        <v>15497</v>
      </c>
      <c r="R2249" t="str">
        <f>IF(OR(ISBLANK(draft_picks[[#This Row],[veto_override_drafter_id]]),draft_picks[[#This Row],[veto_override_drafter_id]]=""),"",_xlfn.XLOOKUP(draft_picks[[#This Row],[veto_override_drafter_id]],drafters[id],drafters[name]))</f>
        <v/>
      </c>
      <c r="S2249" t="s">
        <v>15497</v>
      </c>
      <c r="T2249" t="str">
        <f>IF(OR(ISBLANK(draft_picks[[#This Row],[veto_override_team_id]]),draft_picks[[#This Row],[veto_override_team_id]]=""),"",_xlfn.XLOOKUP(draft_picks[[#This Row],[veto_override_team_id]],drafter_teams[id],drafter_teams[name]))</f>
        <v/>
      </c>
    </row>
    <row r="2250" spans="1:20" x14ac:dyDescent="0.25">
      <c r="A2250" t="s">
        <v>326</v>
      </c>
      <c r="B2250" t="str">
        <f>_xlfn.XLOOKUP(draft_picks[[#This Row],[draft_id]],drafts[id],drafts[title])</f>
        <v>Colin Farrell mini-Mega</v>
      </c>
      <c r="C2250" s="3">
        <v>4</v>
      </c>
      <c r="D2250">
        <f>IF(C2249&lt;draft_picks[[#This Row],[position]],1,IF(C2249&gt;draft_picks[[#This Row],[position]],D2249+1,IF(C2249=draft_picks[[#This Row],[position]],D2249+1)))</f>
        <v>8</v>
      </c>
      <c r="E2250" t="s">
        <v>1529</v>
      </c>
      <c r="F2250" t="str">
        <f>IF(ISBLANK(draft_picks[[#This Row],[movie_id]]),"",_xlfn.XLOOKUP(draft_picks[[#This Row],[movie_id]],drafts.movies[id],drafts.movies[movie_title]))</f>
        <v>Tigerland</v>
      </c>
      <c r="G2250" s="3" t="s">
        <v>1237</v>
      </c>
      <c r="H2250" t="str">
        <f>IF(ISBLANK(draft_picks[[#This Row],[drafter_id]]),"",_xlfn.XLOOKUP(draft_picks[[#This Row],[drafter_id]],drafters[id],drafters[name]))</f>
        <v>Clay Keller</v>
      </c>
      <c r="J2250" t="str">
        <f>IF(ISBLANK(draft_picks[[#This Row],[drafter_team_id]]),"",_xlfn.XLOOKUP(draft_picks[[#This Row],[drafter_team_id]],drafter_teams[id],drafter_teams[name]))</f>
        <v/>
      </c>
      <c r="K2250" s="3" t="s">
        <v>15497</v>
      </c>
      <c r="L2250" t="s">
        <v>15497</v>
      </c>
      <c r="M2250" t="str">
        <f>IF(OR(ISBLANK(draft_picks[[#This Row],[veto_drafter_id]]),draft_picks[[#This Row],[veto_drafter_id]]=""),"",_xlfn.XLOOKUP(draft_picks[[#This Row],[veto_drafter_id]],drafters[id],drafters[name]))</f>
        <v/>
      </c>
      <c r="N2250" t="s">
        <v>15497</v>
      </c>
      <c r="O2250" t="str">
        <f>IF(OR(ISBLANK(draft_picks[[#This Row],[veto_drafter_team_id]]),draft_picks[[#This Row],[veto_drafter_team_id]]=""),"",_xlfn.XLOOKUP(draft_picks[[#This Row],[veto_drafter_team_id]],drafter_teams[id],drafter_teams[name]))</f>
        <v/>
      </c>
      <c r="Q2250" t="s">
        <v>15497</v>
      </c>
      <c r="R2250" t="str">
        <f>IF(OR(ISBLANK(draft_picks[[#This Row],[veto_override_drafter_id]]),draft_picks[[#This Row],[veto_override_drafter_id]]=""),"",_xlfn.XLOOKUP(draft_picks[[#This Row],[veto_override_drafter_id]],drafters[id],drafters[name]))</f>
        <v/>
      </c>
      <c r="S2250" t="s">
        <v>15497</v>
      </c>
      <c r="T2250" t="str">
        <f>IF(OR(ISBLANK(draft_picks[[#This Row],[veto_override_team_id]]),draft_picks[[#This Row],[veto_override_team_id]]=""),"",_xlfn.XLOOKUP(draft_picks[[#This Row],[veto_override_team_id]],drafter_teams[id],drafter_teams[name]))</f>
        <v/>
      </c>
    </row>
    <row r="2251" spans="1:20" x14ac:dyDescent="0.25">
      <c r="A2251" t="s">
        <v>326</v>
      </c>
      <c r="B2251" t="str">
        <f>_xlfn.XLOOKUP(draft_picks[[#This Row],[draft_id]],drafts[id],drafts[title])</f>
        <v>Colin Farrell mini-Mega</v>
      </c>
      <c r="C2251" s="3">
        <v>3</v>
      </c>
      <c r="D2251">
        <f>IF(C2250&lt;draft_picks[[#This Row],[position]],1,IF(C2250&gt;draft_picks[[#This Row],[position]],D2250+1,IF(C2250=draft_picks[[#This Row],[position]],D2250+1)))</f>
        <v>9</v>
      </c>
      <c r="E2251" t="s">
        <v>5501</v>
      </c>
      <c r="F2251" t="str">
        <f>IF(ISBLANK(draft_picks[[#This Row],[movie_id]]),"",_xlfn.XLOOKUP(draft_picks[[#This Row],[movie_id]],drafts.movies[id],drafts.movies[movie_title]))</f>
        <v>The Banshees of Inisherin</v>
      </c>
      <c r="G2251" s="3" t="s">
        <v>1115</v>
      </c>
      <c r="H2251" t="str">
        <f>IF(ISBLANK(draft_picks[[#This Row],[drafter_id]]),"",_xlfn.XLOOKUP(draft_picks[[#This Row],[drafter_id]],drafters[id],drafters[name]))</f>
        <v>Ryan Marker</v>
      </c>
      <c r="J2251" t="str">
        <f>IF(ISBLANK(draft_picks[[#This Row],[drafter_team_id]]),"",_xlfn.XLOOKUP(draft_picks[[#This Row],[drafter_team_id]],drafter_teams[id],drafter_teams[name]))</f>
        <v/>
      </c>
      <c r="K2251" s="3" t="s">
        <v>15484</v>
      </c>
      <c r="L2251" t="s">
        <v>1237</v>
      </c>
      <c r="M2251" t="str">
        <f>IF(OR(ISBLANK(draft_picks[[#This Row],[veto_drafter_id]]),draft_picks[[#This Row],[veto_drafter_id]]=""),"",_xlfn.XLOOKUP(draft_picks[[#This Row],[veto_drafter_id]],drafters[id],drafters[name]))</f>
        <v>Clay Keller</v>
      </c>
      <c r="N2251" t="s">
        <v>15497</v>
      </c>
      <c r="O2251" t="str">
        <f>IF(OR(ISBLANK(draft_picks[[#This Row],[veto_drafter_team_id]]),draft_picks[[#This Row],[veto_drafter_team_id]]=""),"",_xlfn.XLOOKUP(draft_picks[[#This Row],[veto_drafter_team_id]],drafter_teams[id],drafter_teams[name]))</f>
        <v/>
      </c>
      <c r="Q2251" t="s">
        <v>15497</v>
      </c>
      <c r="R2251" t="str">
        <f>IF(OR(ISBLANK(draft_picks[[#This Row],[veto_override_drafter_id]]),draft_picks[[#This Row],[veto_override_drafter_id]]=""),"",_xlfn.XLOOKUP(draft_picks[[#This Row],[veto_override_drafter_id]],drafters[id],drafters[name]))</f>
        <v/>
      </c>
      <c r="S2251" t="s">
        <v>15497</v>
      </c>
      <c r="T2251" t="str">
        <f>IF(OR(ISBLANK(draft_picks[[#This Row],[veto_override_team_id]]),draft_picks[[#This Row],[veto_override_team_id]]=""),"",_xlfn.XLOOKUP(draft_picks[[#This Row],[veto_override_team_id]],drafter_teams[id],drafter_teams[name]))</f>
        <v/>
      </c>
    </row>
    <row r="2252" spans="1:20" x14ac:dyDescent="0.25">
      <c r="A2252" t="s">
        <v>326</v>
      </c>
      <c r="B2252" t="str">
        <f>_xlfn.XLOOKUP(draft_picks[[#This Row],[draft_id]],drafts[id],drafts[title])</f>
        <v>Colin Farrell mini-Mega</v>
      </c>
      <c r="C2252" s="3">
        <v>3</v>
      </c>
      <c r="D2252">
        <f>IF(C2251&lt;draft_picks[[#This Row],[position]],1,IF(C2251&gt;draft_picks[[#This Row],[position]],D2251+1,IF(C2251=draft_picks[[#This Row],[position]],D2251+1)))</f>
        <v>10</v>
      </c>
      <c r="E2252" t="s">
        <v>7327</v>
      </c>
      <c r="F2252" t="str">
        <f>IF(ISBLANK(draft_picks[[#This Row],[movie_id]]),"",_xlfn.XLOOKUP(draft_picks[[#This Row],[movie_id]],drafts.movies[id],drafts.movies[movie_title]))</f>
        <v>The New World</v>
      </c>
      <c r="G2252" s="3" t="s">
        <v>1115</v>
      </c>
      <c r="H2252" t="str">
        <f>IF(ISBLANK(draft_picks[[#This Row],[drafter_id]]),"",_xlfn.XLOOKUP(draft_picks[[#This Row],[drafter_id]],drafters[id],drafters[name]))</f>
        <v>Ryan Marker</v>
      </c>
      <c r="J2252" t="str">
        <f>IF(ISBLANK(draft_picks[[#This Row],[drafter_team_id]]),"",_xlfn.XLOOKUP(draft_picks[[#This Row],[drafter_team_id]],drafter_teams[id],drafter_teams[name]))</f>
        <v/>
      </c>
      <c r="K2252" s="3" t="s">
        <v>15497</v>
      </c>
      <c r="L2252" t="s">
        <v>15497</v>
      </c>
      <c r="M2252" t="str">
        <f>IF(OR(ISBLANK(draft_picks[[#This Row],[veto_drafter_id]]),draft_picks[[#This Row],[veto_drafter_id]]=""),"",_xlfn.XLOOKUP(draft_picks[[#This Row],[veto_drafter_id]],drafters[id],drafters[name]))</f>
        <v/>
      </c>
      <c r="N2252" t="s">
        <v>15497</v>
      </c>
      <c r="O2252" t="str">
        <f>IF(OR(ISBLANK(draft_picks[[#This Row],[veto_drafter_team_id]]),draft_picks[[#This Row],[veto_drafter_team_id]]=""),"",_xlfn.XLOOKUP(draft_picks[[#This Row],[veto_drafter_team_id]],drafter_teams[id],drafter_teams[name]))</f>
        <v/>
      </c>
      <c r="Q2252" t="s">
        <v>15497</v>
      </c>
      <c r="R2252" t="str">
        <f>IF(OR(ISBLANK(draft_picks[[#This Row],[veto_override_drafter_id]]),draft_picks[[#This Row],[veto_override_drafter_id]]=""),"",_xlfn.XLOOKUP(draft_picks[[#This Row],[veto_override_drafter_id]],drafters[id],drafters[name]))</f>
        <v/>
      </c>
      <c r="S2252" t="s">
        <v>15497</v>
      </c>
      <c r="T2252" t="str">
        <f>IF(OR(ISBLANK(draft_picks[[#This Row],[veto_override_team_id]]),draft_picks[[#This Row],[veto_override_team_id]]=""),"",_xlfn.XLOOKUP(draft_picks[[#This Row],[veto_override_team_id]],drafter_teams[id],drafter_teams[name]))</f>
        <v/>
      </c>
    </row>
    <row r="2253" spans="1:20" x14ac:dyDescent="0.25">
      <c r="A2253" t="s">
        <v>326</v>
      </c>
      <c r="B2253" t="str">
        <f>_xlfn.XLOOKUP(draft_picks[[#This Row],[draft_id]],drafts[id],drafts[title])</f>
        <v>Colin Farrell mini-Mega</v>
      </c>
      <c r="C2253" s="3">
        <v>2</v>
      </c>
      <c r="D2253">
        <f>IF(C2252&lt;draft_picks[[#This Row],[position]],1,IF(C2252&gt;draft_picks[[#This Row],[position]],D2252+1,IF(C2252=draft_picks[[#This Row],[position]],D2252+1)))</f>
        <v>11</v>
      </c>
      <c r="E2253" t="s">
        <v>3038</v>
      </c>
      <c r="F2253" t="str">
        <f>IF(ISBLANK(draft_picks[[#This Row],[movie_id]]),"",_xlfn.XLOOKUP(draft_picks[[#This Row],[movie_id]],drafts.movies[id],drafts.movies[movie_title]))</f>
        <v>In Bruges</v>
      </c>
      <c r="G2253" s="3" t="s">
        <v>1237</v>
      </c>
      <c r="H2253" t="str">
        <f>IF(ISBLANK(draft_picks[[#This Row],[drafter_id]]),"",_xlfn.XLOOKUP(draft_picks[[#This Row],[drafter_id]],drafters[id],drafters[name]))</f>
        <v>Clay Keller</v>
      </c>
      <c r="J2253" t="str">
        <f>IF(ISBLANK(draft_picks[[#This Row],[drafter_team_id]]),"",_xlfn.XLOOKUP(draft_picks[[#This Row],[drafter_team_id]],drafter_teams[id],drafter_teams[name]))</f>
        <v/>
      </c>
      <c r="K2253" s="3" t="s">
        <v>15497</v>
      </c>
      <c r="L2253" t="s">
        <v>15497</v>
      </c>
      <c r="M2253" t="str">
        <f>IF(OR(ISBLANK(draft_picks[[#This Row],[veto_drafter_id]]),draft_picks[[#This Row],[veto_drafter_id]]=""),"",_xlfn.XLOOKUP(draft_picks[[#This Row],[veto_drafter_id]],drafters[id],drafters[name]))</f>
        <v/>
      </c>
      <c r="N2253" t="s">
        <v>15497</v>
      </c>
      <c r="O2253" t="str">
        <f>IF(OR(ISBLANK(draft_picks[[#This Row],[veto_drafter_team_id]]),draft_picks[[#This Row],[veto_drafter_team_id]]=""),"",_xlfn.XLOOKUP(draft_picks[[#This Row],[veto_drafter_team_id]],drafter_teams[id],drafter_teams[name]))</f>
        <v/>
      </c>
      <c r="Q2253" t="s">
        <v>15497</v>
      </c>
      <c r="R2253" t="str">
        <f>IF(OR(ISBLANK(draft_picks[[#This Row],[veto_override_drafter_id]]),draft_picks[[#This Row],[veto_override_drafter_id]]=""),"",_xlfn.XLOOKUP(draft_picks[[#This Row],[veto_override_drafter_id]],drafters[id],drafters[name]))</f>
        <v/>
      </c>
      <c r="S2253" t="s">
        <v>15497</v>
      </c>
      <c r="T2253" t="str">
        <f>IF(OR(ISBLANK(draft_picks[[#This Row],[veto_override_team_id]]),draft_picks[[#This Row],[veto_override_team_id]]=""),"",_xlfn.XLOOKUP(draft_picks[[#This Row],[veto_override_team_id]],drafter_teams[id],drafter_teams[name]))</f>
        <v/>
      </c>
    </row>
    <row r="2254" spans="1:20" x14ac:dyDescent="0.25">
      <c r="A2254" t="s">
        <v>326</v>
      </c>
      <c r="B2254" t="str">
        <f>_xlfn.XLOOKUP(draft_picks[[#This Row],[draft_id]],drafts[id],drafts[title])</f>
        <v>Colin Farrell mini-Mega</v>
      </c>
      <c r="C2254" s="3">
        <v>1</v>
      </c>
      <c r="D2254">
        <f>IF(C2253&lt;draft_picks[[#This Row],[position]],1,IF(C2253&gt;draft_picks[[#This Row],[position]],D2253+1,IF(C2253=draft_picks[[#This Row],[position]],D2253+1)))</f>
        <v>12</v>
      </c>
      <c r="E2254" t="s">
        <v>5501</v>
      </c>
      <c r="F2254" t="str">
        <f>IF(ISBLANK(draft_picks[[#This Row],[movie_id]]),"",_xlfn.XLOOKUP(draft_picks[[#This Row],[movie_id]],drafts.movies[id],drafts.movies[movie_title]))</f>
        <v>The Banshees of Inisherin</v>
      </c>
      <c r="G2254" s="3" t="s">
        <v>1115</v>
      </c>
      <c r="H2254" t="str">
        <f>IF(ISBLANK(draft_picks[[#This Row],[drafter_id]]),"",_xlfn.XLOOKUP(draft_picks[[#This Row],[drafter_id]],drafters[id],drafters[name]))</f>
        <v>Ryan Marker</v>
      </c>
      <c r="J2254" t="str">
        <f>IF(ISBLANK(draft_picks[[#This Row],[drafter_team_id]]),"",_xlfn.XLOOKUP(draft_picks[[#This Row],[drafter_team_id]],drafter_teams[id],drafter_teams[name]))</f>
        <v/>
      </c>
      <c r="K2254" s="3" t="s">
        <v>15497</v>
      </c>
      <c r="L2254" t="s">
        <v>15497</v>
      </c>
      <c r="M2254" t="str">
        <f>IF(OR(ISBLANK(draft_picks[[#This Row],[veto_drafter_id]]),draft_picks[[#This Row],[veto_drafter_id]]=""),"",_xlfn.XLOOKUP(draft_picks[[#This Row],[veto_drafter_id]],drafters[id],drafters[name]))</f>
        <v/>
      </c>
      <c r="N2254" t="s">
        <v>15497</v>
      </c>
      <c r="O2254" t="str">
        <f>IF(OR(ISBLANK(draft_picks[[#This Row],[veto_drafter_team_id]]),draft_picks[[#This Row],[veto_drafter_team_id]]=""),"",_xlfn.XLOOKUP(draft_picks[[#This Row],[veto_drafter_team_id]],drafter_teams[id],drafter_teams[name]))</f>
        <v/>
      </c>
      <c r="Q2254" t="s">
        <v>15497</v>
      </c>
      <c r="R2254" t="str">
        <f>IF(OR(ISBLANK(draft_picks[[#This Row],[veto_override_drafter_id]]),draft_picks[[#This Row],[veto_override_drafter_id]]=""),"",_xlfn.XLOOKUP(draft_picks[[#This Row],[veto_override_drafter_id]],drafters[id],drafters[name]))</f>
        <v/>
      </c>
      <c r="S2254" t="s">
        <v>15497</v>
      </c>
      <c r="T2254" t="str">
        <f>IF(OR(ISBLANK(draft_picks[[#This Row],[veto_override_team_id]]),draft_picks[[#This Row],[veto_override_team_id]]=""),"",_xlfn.XLOOKUP(draft_picks[[#This Row],[veto_override_team_id]],drafter_teams[id],drafter_teams[name]))</f>
        <v/>
      </c>
    </row>
    <row r="2255" spans="1:20" x14ac:dyDescent="0.25">
      <c r="A2255" t="s">
        <v>486</v>
      </c>
      <c r="B2255" t="str">
        <f>_xlfn.XLOOKUP(draft_picks[[#This Row],[draft_id]],drafts[id],drafts[title])</f>
        <v>Steven Spielberg Super Draft</v>
      </c>
      <c r="C2255" s="3">
        <v>34</v>
      </c>
      <c r="D2255">
        <f>IF(C2254&lt;draft_picks[[#This Row],[position]],1,IF(C2254&gt;draft_picks[[#This Row],[position]],D2254+1,IF(C2254=draft_picks[[#This Row],[position]],D2254+1)))</f>
        <v>1</v>
      </c>
      <c r="E2255" t="s">
        <v>5824</v>
      </c>
      <c r="F2255" t="str">
        <f>IF(ISBLANK(draft_picks[[#This Row],[movie_id]]),"",_xlfn.XLOOKUP(draft_picks[[#This Row],[movie_id]],drafts.movies[id],drafts.movies[movie_title]))</f>
        <v>The Lost World: Jurassic Park</v>
      </c>
      <c r="G2255" s="3" t="s">
        <v>1009</v>
      </c>
      <c r="H2255" t="str">
        <f>IF(ISBLANK(draft_picks[[#This Row],[drafter_id]]),"",_xlfn.XLOOKUP(draft_picks[[#This Row],[drafter_id]],drafters[id],drafters[name]))</f>
        <v>Drea Clark</v>
      </c>
      <c r="J2255" t="str">
        <f>IF(ISBLANK(draft_picks[[#This Row],[drafter_team_id]]),"",_xlfn.XLOOKUP(draft_picks[[#This Row],[drafter_team_id]],drafter_teams[id],drafter_teams[name]))</f>
        <v/>
      </c>
      <c r="K2255" s="3" t="s">
        <v>15497</v>
      </c>
      <c r="L2255" t="s">
        <v>15497</v>
      </c>
      <c r="M2255" t="str">
        <f>IF(OR(ISBLANK(draft_picks[[#This Row],[veto_drafter_id]]),draft_picks[[#This Row],[veto_drafter_id]]=""),"",_xlfn.XLOOKUP(draft_picks[[#This Row],[veto_drafter_id]],drafters[id],drafters[name]))</f>
        <v/>
      </c>
      <c r="N2255" t="s">
        <v>15497</v>
      </c>
      <c r="O2255" t="str">
        <f>IF(OR(ISBLANK(draft_picks[[#This Row],[veto_drafter_team_id]]),draft_picks[[#This Row],[veto_drafter_team_id]]=""),"",_xlfn.XLOOKUP(draft_picks[[#This Row],[veto_drafter_team_id]],drafter_teams[id],drafter_teams[name]))</f>
        <v/>
      </c>
      <c r="Q2255" t="s">
        <v>15497</v>
      </c>
      <c r="R2255" t="str">
        <f>IF(OR(ISBLANK(draft_picks[[#This Row],[veto_override_drafter_id]]),draft_picks[[#This Row],[veto_override_drafter_id]]=""),"",_xlfn.XLOOKUP(draft_picks[[#This Row],[veto_override_drafter_id]],drafters[id],drafters[name]))</f>
        <v/>
      </c>
      <c r="S2255" t="s">
        <v>15497</v>
      </c>
      <c r="T2255" t="str">
        <f>IF(OR(ISBLANK(draft_picks[[#This Row],[veto_override_team_id]]),draft_picks[[#This Row],[veto_override_team_id]]=""),"",_xlfn.XLOOKUP(draft_picks[[#This Row],[veto_override_team_id]],drafter_teams[id],drafter_teams[name]))</f>
        <v/>
      </c>
    </row>
    <row r="2256" spans="1:20" x14ac:dyDescent="0.25">
      <c r="A2256" t="s">
        <v>486</v>
      </c>
      <c r="B2256" t="str">
        <f>_xlfn.XLOOKUP(draft_picks[[#This Row],[draft_id]],drafts[id],drafts[title])</f>
        <v>Steven Spielberg Super Draft</v>
      </c>
      <c r="C2256" s="3">
        <v>33</v>
      </c>
      <c r="D2256">
        <f>IF(C2255&lt;draft_picks[[#This Row],[position]],1,IF(C2255&gt;draft_picks[[#This Row],[position]],D2255+1,IF(C2255=draft_picks[[#This Row],[position]],D2255+1)))</f>
        <v>2</v>
      </c>
      <c r="E2256" t="s">
        <v>3755</v>
      </c>
      <c r="F2256">
        <f>IF(ISBLANK(draft_picks[[#This Row],[movie_id]]),"",_xlfn.XLOOKUP(draft_picks[[#This Row],[movie_id]],drafts.movies[id],drafts.movies[movie_title]))</f>
        <v>1941</v>
      </c>
      <c r="G2256" s="3" t="s">
        <v>1009</v>
      </c>
      <c r="H2256" t="str">
        <f>IF(ISBLANK(draft_picks[[#This Row],[drafter_id]]),"",_xlfn.XLOOKUP(draft_picks[[#This Row],[drafter_id]],drafters[id],drafters[name]))</f>
        <v>Drea Clark</v>
      </c>
      <c r="J2256" t="str">
        <f>IF(ISBLANK(draft_picks[[#This Row],[drafter_team_id]]),"",_xlfn.XLOOKUP(draft_picks[[#This Row],[drafter_team_id]],drafter_teams[id],drafter_teams[name]))</f>
        <v/>
      </c>
      <c r="K2256" s="3" t="s">
        <v>15497</v>
      </c>
      <c r="L2256" t="s">
        <v>15497</v>
      </c>
      <c r="M2256" t="str">
        <f>IF(OR(ISBLANK(draft_picks[[#This Row],[veto_drafter_id]]),draft_picks[[#This Row],[veto_drafter_id]]=""),"",_xlfn.XLOOKUP(draft_picks[[#This Row],[veto_drafter_id]],drafters[id],drafters[name]))</f>
        <v/>
      </c>
      <c r="N2256" t="s">
        <v>15497</v>
      </c>
      <c r="O2256" t="str">
        <f>IF(OR(ISBLANK(draft_picks[[#This Row],[veto_drafter_team_id]]),draft_picks[[#This Row],[veto_drafter_team_id]]=""),"",_xlfn.XLOOKUP(draft_picks[[#This Row],[veto_drafter_team_id]],drafter_teams[id],drafter_teams[name]))</f>
        <v/>
      </c>
      <c r="Q2256" t="s">
        <v>15497</v>
      </c>
      <c r="R2256" t="str">
        <f>IF(OR(ISBLANK(draft_picks[[#This Row],[veto_override_drafter_id]]),draft_picks[[#This Row],[veto_override_drafter_id]]=""),"",_xlfn.XLOOKUP(draft_picks[[#This Row],[veto_override_drafter_id]],drafters[id],drafters[name]))</f>
        <v/>
      </c>
      <c r="S2256" t="s">
        <v>15497</v>
      </c>
      <c r="T2256" t="str">
        <f>IF(OR(ISBLANK(draft_picks[[#This Row],[veto_override_team_id]]),draft_picks[[#This Row],[veto_override_team_id]]=""),"",_xlfn.XLOOKUP(draft_picks[[#This Row],[veto_override_team_id]],drafter_teams[id],drafter_teams[name]))</f>
        <v/>
      </c>
    </row>
    <row r="2257" spans="1:20" x14ac:dyDescent="0.25">
      <c r="A2257" t="s">
        <v>486</v>
      </c>
      <c r="B2257" t="str">
        <f>_xlfn.XLOOKUP(draft_picks[[#This Row],[draft_id]],drafts[id],drafts[title])</f>
        <v>Steven Spielberg Super Draft</v>
      </c>
      <c r="C2257" s="3">
        <v>32</v>
      </c>
      <c r="D2257">
        <f>IF(C2256&lt;draft_picks[[#This Row],[position]],1,IF(C2256&gt;draft_picks[[#This Row],[position]],D2256+1,IF(C2256=draft_picks[[#This Row],[position]],D2256+1)))</f>
        <v>3</v>
      </c>
      <c r="E2257" t="s">
        <v>3196</v>
      </c>
      <c r="F2257" t="str">
        <f>IF(ISBLANK(draft_picks[[#This Row],[movie_id]]),"",_xlfn.XLOOKUP(draft_picks[[#This Row],[movie_id]],drafts.movies[id],drafts.movies[movie_title]))</f>
        <v>Ready Player One</v>
      </c>
      <c r="G2257" s="3" t="s">
        <v>1177</v>
      </c>
      <c r="H2257" t="str">
        <f>IF(ISBLANK(draft_picks[[#This Row],[drafter_id]]),"",_xlfn.XLOOKUP(draft_picks[[#This Row],[drafter_id]],drafters[id],drafters[name]))</f>
        <v>Darren Franich</v>
      </c>
      <c r="J2257" t="str">
        <f>IF(ISBLANK(draft_picks[[#This Row],[drafter_team_id]]),"",_xlfn.XLOOKUP(draft_picks[[#This Row],[drafter_team_id]],drafter_teams[id],drafter_teams[name]))</f>
        <v/>
      </c>
      <c r="K2257" s="3" t="s">
        <v>15497</v>
      </c>
      <c r="L2257" t="s">
        <v>15497</v>
      </c>
      <c r="M2257" t="str">
        <f>IF(OR(ISBLANK(draft_picks[[#This Row],[veto_drafter_id]]),draft_picks[[#This Row],[veto_drafter_id]]=""),"",_xlfn.XLOOKUP(draft_picks[[#This Row],[veto_drafter_id]],drafters[id],drafters[name]))</f>
        <v/>
      </c>
      <c r="N2257" t="s">
        <v>15497</v>
      </c>
      <c r="O2257" t="str">
        <f>IF(OR(ISBLANK(draft_picks[[#This Row],[veto_drafter_team_id]]),draft_picks[[#This Row],[veto_drafter_team_id]]=""),"",_xlfn.XLOOKUP(draft_picks[[#This Row],[veto_drafter_team_id]],drafter_teams[id],drafter_teams[name]))</f>
        <v/>
      </c>
      <c r="Q2257" t="s">
        <v>15497</v>
      </c>
      <c r="R2257" t="str">
        <f>IF(OR(ISBLANK(draft_picks[[#This Row],[veto_override_drafter_id]]),draft_picks[[#This Row],[veto_override_drafter_id]]=""),"",_xlfn.XLOOKUP(draft_picks[[#This Row],[veto_override_drafter_id]],drafters[id],drafters[name]))</f>
        <v/>
      </c>
      <c r="S2257" t="s">
        <v>15497</v>
      </c>
      <c r="T2257" t="str">
        <f>IF(OR(ISBLANK(draft_picks[[#This Row],[veto_override_team_id]]),draft_picks[[#This Row],[veto_override_team_id]]=""),"",_xlfn.XLOOKUP(draft_picks[[#This Row],[veto_override_team_id]],drafter_teams[id],drafter_teams[name]))</f>
        <v/>
      </c>
    </row>
    <row r="2258" spans="1:20" x14ac:dyDescent="0.25">
      <c r="A2258" t="s">
        <v>486</v>
      </c>
      <c r="B2258" t="str">
        <f>_xlfn.XLOOKUP(draft_picks[[#This Row],[draft_id]],drafts[id],drafts[title])</f>
        <v>Steven Spielberg Super Draft</v>
      </c>
      <c r="C2258" s="3">
        <v>31</v>
      </c>
      <c r="D2258">
        <f>IF(C2257&lt;draft_picks[[#This Row],[position]],1,IF(C2257&gt;draft_picks[[#This Row],[position]],D2257+1,IF(C2257=draft_picks[[#This Row],[position]],D2257+1)))</f>
        <v>4</v>
      </c>
      <c r="E2258" t="s">
        <v>7177</v>
      </c>
      <c r="F2258" t="str">
        <f>IF(ISBLANK(draft_picks[[#This Row],[movie_id]]),"",_xlfn.XLOOKUP(draft_picks[[#This Row],[movie_id]],drafts.movies[id],drafts.movies[movie_title]))</f>
        <v>Indiana Jones and the Kingdom of the Crystal Skull</v>
      </c>
      <c r="G2258" s="3" t="s">
        <v>1177</v>
      </c>
      <c r="H2258" t="str">
        <f>IF(ISBLANK(draft_picks[[#This Row],[drafter_id]]),"",_xlfn.XLOOKUP(draft_picks[[#This Row],[drafter_id]],drafters[id],drafters[name]))</f>
        <v>Darren Franich</v>
      </c>
      <c r="J2258" t="str">
        <f>IF(ISBLANK(draft_picks[[#This Row],[drafter_team_id]]),"",_xlfn.XLOOKUP(draft_picks[[#This Row],[drafter_team_id]],drafter_teams[id],drafter_teams[name]))</f>
        <v/>
      </c>
      <c r="K2258" s="3" t="s">
        <v>15497</v>
      </c>
      <c r="L2258" t="s">
        <v>15497</v>
      </c>
      <c r="M2258" t="str">
        <f>IF(OR(ISBLANK(draft_picks[[#This Row],[veto_drafter_id]]),draft_picks[[#This Row],[veto_drafter_id]]=""),"",_xlfn.XLOOKUP(draft_picks[[#This Row],[veto_drafter_id]],drafters[id],drafters[name]))</f>
        <v/>
      </c>
      <c r="N2258" t="s">
        <v>15497</v>
      </c>
      <c r="O2258" t="str">
        <f>IF(OR(ISBLANK(draft_picks[[#This Row],[veto_drafter_team_id]]),draft_picks[[#This Row],[veto_drafter_team_id]]=""),"",_xlfn.XLOOKUP(draft_picks[[#This Row],[veto_drafter_team_id]],drafter_teams[id],drafter_teams[name]))</f>
        <v/>
      </c>
      <c r="Q2258" t="s">
        <v>15497</v>
      </c>
      <c r="R2258" t="str">
        <f>IF(OR(ISBLANK(draft_picks[[#This Row],[veto_override_drafter_id]]),draft_picks[[#This Row],[veto_override_drafter_id]]=""),"",_xlfn.XLOOKUP(draft_picks[[#This Row],[veto_override_drafter_id]],drafters[id],drafters[name]))</f>
        <v/>
      </c>
      <c r="S2258" t="s">
        <v>15497</v>
      </c>
      <c r="T2258" t="str">
        <f>IF(OR(ISBLANK(draft_picks[[#This Row],[veto_override_team_id]]),draft_picks[[#This Row],[veto_override_team_id]]=""),"",_xlfn.XLOOKUP(draft_picks[[#This Row],[veto_override_team_id]],drafter_teams[id],drafter_teams[name]))</f>
        <v/>
      </c>
    </row>
    <row r="2259" spans="1:20" x14ac:dyDescent="0.25">
      <c r="A2259" t="s">
        <v>486</v>
      </c>
      <c r="B2259" t="str">
        <f>_xlfn.XLOOKUP(draft_picks[[#This Row],[draft_id]],drafts[id],drafts[title])</f>
        <v>Steven Spielberg Super Draft</v>
      </c>
      <c r="C2259" s="3">
        <v>30</v>
      </c>
      <c r="D2259">
        <f>IF(C2258&lt;draft_picks[[#This Row],[position]],1,IF(C2258&gt;draft_picks[[#This Row],[position]],D2258+1,IF(C2258=draft_picks[[#This Row],[position]],D2258+1)))</f>
        <v>5</v>
      </c>
      <c r="E2259" t="s">
        <v>7524</v>
      </c>
      <c r="F2259" t="str">
        <f>IF(ISBLANK(draft_picks[[#This Row],[movie_id]]),"",_xlfn.XLOOKUP(draft_picks[[#This Row],[movie_id]],drafts.movies[id],drafts.movies[movie_title]))</f>
        <v>Hook</v>
      </c>
      <c r="G2259" s="3" t="s">
        <v>1051</v>
      </c>
      <c r="H2259" t="str">
        <f>IF(ISBLANK(draft_picks[[#This Row],[drafter_id]]),"",_xlfn.XLOOKUP(draft_picks[[#This Row],[drafter_id]],drafters[id],drafters[name]))</f>
        <v>Drew McWeeny</v>
      </c>
      <c r="J2259" t="str">
        <f>IF(ISBLANK(draft_picks[[#This Row],[drafter_team_id]]),"",_xlfn.XLOOKUP(draft_picks[[#This Row],[drafter_team_id]],drafter_teams[id],drafter_teams[name]))</f>
        <v/>
      </c>
      <c r="K2259" s="3" t="s">
        <v>15497</v>
      </c>
      <c r="L2259" t="s">
        <v>15497</v>
      </c>
      <c r="M2259" t="str">
        <f>IF(OR(ISBLANK(draft_picks[[#This Row],[veto_drafter_id]]),draft_picks[[#This Row],[veto_drafter_id]]=""),"",_xlfn.XLOOKUP(draft_picks[[#This Row],[veto_drafter_id]],drafters[id],drafters[name]))</f>
        <v/>
      </c>
      <c r="N2259" t="s">
        <v>15497</v>
      </c>
      <c r="O2259" t="str">
        <f>IF(OR(ISBLANK(draft_picks[[#This Row],[veto_drafter_team_id]]),draft_picks[[#This Row],[veto_drafter_team_id]]=""),"",_xlfn.XLOOKUP(draft_picks[[#This Row],[veto_drafter_team_id]],drafter_teams[id],drafter_teams[name]))</f>
        <v/>
      </c>
      <c r="Q2259" t="s">
        <v>15497</v>
      </c>
      <c r="R2259" t="str">
        <f>IF(OR(ISBLANK(draft_picks[[#This Row],[veto_override_drafter_id]]),draft_picks[[#This Row],[veto_override_drafter_id]]=""),"",_xlfn.XLOOKUP(draft_picks[[#This Row],[veto_override_drafter_id]],drafters[id],drafters[name]))</f>
        <v/>
      </c>
      <c r="S2259" t="s">
        <v>15497</v>
      </c>
      <c r="T2259" t="str">
        <f>IF(OR(ISBLANK(draft_picks[[#This Row],[veto_override_team_id]]),draft_picks[[#This Row],[veto_override_team_id]]=""),"",_xlfn.XLOOKUP(draft_picks[[#This Row],[veto_override_team_id]],drafter_teams[id],drafter_teams[name]))</f>
        <v/>
      </c>
    </row>
    <row r="2260" spans="1:20" x14ac:dyDescent="0.25">
      <c r="A2260" t="s">
        <v>486</v>
      </c>
      <c r="B2260" t="str">
        <f>_xlfn.XLOOKUP(draft_picks[[#This Row],[draft_id]],drafts[id],drafts[title])</f>
        <v>Steven Spielberg Super Draft</v>
      </c>
      <c r="C2260" s="3">
        <v>29</v>
      </c>
      <c r="D2260">
        <f>IF(C2259&lt;draft_picks[[#This Row],[position]],1,IF(C2259&gt;draft_picks[[#This Row],[position]],D2259+1,IF(C2259=draft_picks[[#This Row],[position]],D2259+1)))</f>
        <v>6</v>
      </c>
      <c r="E2260" t="s">
        <v>8191</v>
      </c>
      <c r="F2260" t="str">
        <f>IF(ISBLANK(draft_picks[[#This Row],[movie_id]]),"",_xlfn.XLOOKUP(draft_picks[[#This Row],[movie_id]],drafts.movies[id],drafts.movies[movie_title]))</f>
        <v>The Fabelmans</v>
      </c>
      <c r="G2260" s="3" t="s">
        <v>1009</v>
      </c>
      <c r="H2260" t="str">
        <f>IF(ISBLANK(draft_picks[[#This Row],[drafter_id]]),"",_xlfn.XLOOKUP(draft_picks[[#This Row],[drafter_id]],drafters[id],drafters[name]))</f>
        <v>Drea Clark</v>
      </c>
      <c r="J2260" t="str">
        <f>IF(ISBLANK(draft_picks[[#This Row],[drafter_team_id]]),"",_xlfn.XLOOKUP(draft_picks[[#This Row],[drafter_team_id]],drafter_teams[id],drafter_teams[name]))</f>
        <v/>
      </c>
      <c r="K2260" s="3" t="s">
        <v>15484</v>
      </c>
      <c r="L2260" t="s">
        <v>1177</v>
      </c>
      <c r="M2260" t="str">
        <f>IF(OR(ISBLANK(draft_picks[[#This Row],[veto_drafter_id]]),draft_picks[[#This Row],[veto_drafter_id]]=""),"",_xlfn.XLOOKUP(draft_picks[[#This Row],[veto_drafter_id]],drafters[id],drafters[name]))</f>
        <v>Darren Franich</v>
      </c>
      <c r="N2260" t="s">
        <v>15497</v>
      </c>
      <c r="O2260" t="str">
        <f>IF(OR(ISBLANK(draft_picks[[#This Row],[veto_drafter_team_id]]),draft_picks[[#This Row],[veto_drafter_team_id]]=""),"",_xlfn.XLOOKUP(draft_picks[[#This Row],[veto_drafter_team_id]],drafter_teams[id],drafter_teams[name]))</f>
        <v/>
      </c>
      <c r="Q2260" t="s">
        <v>15497</v>
      </c>
      <c r="R2260" t="str">
        <f>IF(OR(ISBLANK(draft_picks[[#This Row],[veto_override_drafter_id]]),draft_picks[[#This Row],[veto_override_drafter_id]]=""),"",_xlfn.XLOOKUP(draft_picks[[#This Row],[veto_override_drafter_id]],drafters[id],drafters[name]))</f>
        <v/>
      </c>
      <c r="S2260" t="s">
        <v>15497</v>
      </c>
      <c r="T2260" t="str">
        <f>IF(OR(ISBLANK(draft_picks[[#This Row],[veto_override_team_id]]),draft_picks[[#This Row],[veto_override_team_id]]=""),"",_xlfn.XLOOKUP(draft_picks[[#This Row],[veto_override_team_id]],drafter_teams[id],drafter_teams[name]))</f>
        <v/>
      </c>
    </row>
    <row r="2261" spans="1:20" x14ac:dyDescent="0.25">
      <c r="A2261" t="s">
        <v>486</v>
      </c>
      <c r="B2261" t="str">
        <f>_xlfn.XLOOKUP(draft_picks[[#This Row],[draft_id]],drafts[id],drafts[title])</f>
        <v>Steven Spielberg Super Draft</v>
      </c>
      <c r="C2261" s="3">
        <v>29</v>
      </c>
      <c r="D2261">
        <f>IF(C2260&lt;draft_picks[[#This Row],[position]],1,IF(C2260&gt;draft_picks[[#This Row],[position]],D2260+1,IF(C2260=draft_picks[[#This Row],[position]],D2260+1)))</f>
        <v>7</v>
      </c>
      <c r="E2261" t="s">
        <v>4848</v>
      </c>
      <c r="F2261" t="str">
        <f>IF(ISBLANK(draft_picks[[#This Row],[movie_id]]),"",_xlfn.XLOOKUP(draft_picks[[#This Row],[movie_id]],drafts.movies[id],drafts.movies[movie_title]))</f>
        <v>The Terminal</v>
      </c>
      <c r="G2261" s="3" t="s">
        <v>1009</v>
      </c>
      <c r="H2261" t="str">
        <f>IF(ISBLANK(draft_picks[[#This Row],[drafter_id]]),"",_xlfn.XLOOKUP(draft_picks[[#This Row],[drafter_id]],drafters[id],drafters[name]))</f>
        <v>Drea Clark</v>
      </c>
      <c r="J2261" t="str">
        <f>IF(ISBLANK(draft_picks[[#This Row],[drafter_team_id]]),"",_xlfn.XLOOKUP(draft_picks[[#This Row],[drafter_team_id]],drafter_teams[id],drafter_teams[name]))</f>
        <v/>
      </c>
      <c r="K2261" s="3" t="s">
        <v>15497</v>
      </c>
      <c r="L2261" t="s">
        <v>15497</v>
      </c>
      <c r="M2261" t="str">
        <f>IF(OR(ISBLANK(draft_picks[[#This Row],[veto_drafter_id]]),draft_picks[[#This Row],[veto_drafter_id]]=""),"",_xlfn.XLOOKUP(draft_picks[[#This Row],[veto_drafter_id]],drafters[id],drafters[name]))</f>
        <v/>
      </c>
      <c r="N2261" t="s">
        <v>15497</v>
      </c>
      <c r="O2261" t="str">
        <f>IF(OR(ISBLANK(draft_picks[[#This Row],[veto_drafter_team_id]]),draft_picks[[#This Row],[veto_drafter_team_id]]=""),"",_xlfn.XLOOKUP(draft_picks[[#This Row],[veto_drafter_team_id]],drafter_teams[id],drafter_teams[name]))</f>
        <v/>
      </c>
      <c r="Q2261" t="s">
        <v>15497</v>
      </c>
      <c r="R2261" t="str">
        <f>IF(OR(ISBLANK(draft_picks[[#This Row],[veto_override_drafter_id]]),draft_picks[[#This Row],[veto_override_drafter_id]]=""),"",_xlfn.XLOOKUP(draft_picks[[#This Row],[veto_override_drafter_id]],drafters[id],drafters[name]))</f>
        <v/>
      </c>
      <c r="S2261" t="s">
        <v>15497</v>
      </c>
      <c r="T2261" t="str">
        <f>IF(OR(ISBLANK(draft_picks[[#This Row],[veto_override_team_id]]),draft_picks[[#This Row],[veto_override_team_id]]=""),"",_xlfn.XLOOKUP(draft_picks[[#This Row],[veto_override_team_id]],drafter_teams[id],drafter_teams[name]))</f>
        <v/>
      </c>
    </row>
    <row r="2262" spans="1:20" x14ac:dyDescent="0.25">
      <c r="A2262" t="s">
        <v>486</v>
      </c>
      <c r="B2262" t="str">
        <f>_xlfn.XLOOKUP(draft_picks[[#This Row],[draft_id]],drafts[id],drafts[title])</f>
        <v>Steven Spielberg Super Draft</v>
      </c>
      <c r="C2262" s="3">
        <v>28</v>
      </c>
      <c r="D2262">
        <f>IF(C2261&lt;draft_picks[[#This Row],[position]],1,IF(C2261&gt;draft_picks[[#This Row],[position]],D2261+1,IF(C2261=draft_picks[[#This Row],[position]],D2261+1)))</f>
        <v>8</v>
      </c>
      <c r="E2262" t="s">
        <v>4491</v>
      </c>
      <c r="F2262" t="str">
        <f>IF(ISBLANK(draft_picks[[#This Row],[movie_id]]),"",_xlfn.XLOOKUP(draft_picks[[#This Row],[movie_id]],drafts.movies[id],drafts.movies[movie_title]))</f>
        <v>The BFG</v>
      </c>
      <c r="G2262" s="3" t="s">
        <v>1177</v>
      </c>
      <c r="H2262" t="str">
        <f>IF(ISBLANK(draft_picks[[#This Row],[drafter_id]]),"",_xlfn.XLOOKUP(draft_picks[[#This Row],[drafter_id]],drafters[id],drafters[name]))</f>
        <v>Darren Franich</v>
      </c>
      <c r="J2262" t="str">
        <f>IF(ISBLANK(draft_picks[[#This Row],[drafter_team_id]]),"",_xlfn.XLOOKUP(draft_picks[[#This Row],[drafter_team_id]],drafter_teams[id],drafter_teams[name]))</f>
        <v/>
      </c>
      <c r="K2262" s="3" t="s">
        <v>15497</v>
      </c>
      <c r="L2262" t="s">
        <v>15497</v>
      </c>
      <c r="M2262" t="str">
        <f>IF(OR(ISBLANK(draft_picks[[#This Row],[veto_drafter_id]]),draft_picks[[#This Row],[veto_drafter_id]]=""),"",_xlfn.XLOOKUP(draft_picks[[#This Row],[veto_drafter_id]],drafters[id],drafters[name]))</f>
        <v/>
      </c>
      <c r="N2262" t="s">
        <v>15497</v>
      </c>
      <c r="O2262" t="str">
        <f>IF(OR(ISBLANK(draft_picks[[#This Row],[veto_drafter_team_id]]),draft_picks[[#This Row],[veto_drafter_team_id]]=""),"",_xlfn.XLOOKUP(draft_picks[[#This Row],[veto_drafter_team_id]],drafter_teams[id],drafter_teams[name]))</f>
        <v/>
      </c>
      <c r="Q2262" t="s">
        <v>15497</v>
      </c>
      <c r="R2262" t="str">
        <f>IF(OR(ISBLANK(draft_picks[[#This Row],[veto_override_drafter_id]]),draft_picks[[#This Row],[veto_override_drafter_id]]=""),"",_xlfn.XLOOKUP(draft_picks[[#This Row],[veto_override_drafter_id]],drafters[id],drafters[name]))</f>
        <v/>
      </c>
      <c r="S2262" t="s">
        <v>15497</v>
      </c>
      <c r="T2262" t="str">
        <f>IF(OR(ISBLANK(draft_picks[[#This Row],[veto_override_team_id]]),draft_picks[[#This Row],[veto_override_team_id]]=""),"",_xlfn.XLOOKUP(draft_picks[[#This Row],[veto_override_team_id]],drafter_teams[id],drafter_teams[name]))</f>
        <v/>
      </c>
    </row>
    <row r="2263" spans="1:20" x14ac:dyDescent="0.25">
      <c r="A2263" t="s">
        <v>486</v>
      </c>
      <c r="B2263" t="str">
        <f>_xlfn.XLOOKUP(draft_picks[[#This Row],[draft_id]],drafts[id],drafts[title])</f>
        <v>Steven Spielberg Super Draft</v>
      </c>
      <c r="C2263" s="3">
        <v>27</v>
      </c>
      <c r="D2263">
        <f>IF(C2262&lt;draft_picks[[#This Row],[position]],1,IF(C2262&gt;draft_picks[[#This Row],[position]],D2262+1,IF(C2262=draft_picks[[#This Row],[position]],D2262+1)))</f>
        <v>9</v>
      </c>
      <c r="E2263" t="s">
        <v>6967</v>
      </c>
      <c r="F2263" t="str">
        <f>IF(ISBLANK(draft_picks[[#This Row],[movie_id]]),"",_xlfn.XLOOKUP(draft_picks[[#This Row],[movie_id]],drafts.movies[id],drafts.movies[movie_title]))</f>
        <v>War Horse</v>
      </c>
      <c r="G2263" s="3" t="s">
        <v>1051</v>
      </c>
      <c r="H2263" t="str">
        <f>IF(ISBLANK(draft_picks[[#This Row],[drafter_id]]),"",_xlfn.XLOOKUP(draft_picks[[#This Row],[drafter_id]],drafters[id],drafters[name]))</f>
        <v>Drew McWeeny</v>
      </c>
      <c r="J2263" t="str">
        <f>IF(ISBLANK(draft_picks[[#This Row],[drafter_team_id]]),"",_xlfn.XLOOKUP(draft_picks[[#This Row],[drafter_team_id]],drafter_teams[id],drafter_teams[name]))</f>
        <v/>
      </c>
      <c r="K2263" s="3" t="s">
        <v>15497</v>
      </c>
      <c r="L2263" t="s">
        <v>15497</v>
      </c>
      <c r="M2263" t="str">
        <f>IF(OR(ISBLANK(draft_picks[[#This Row],[veto_drafter_id]]),draft_picks[[#This Row],[veto_drafter_id]]=""),"",_xlfn.XLOOKUP(draft_picks[[#This Row],[veto_drafter_id]],drafters[id],drafters[name]))</f>
        <v/>
      </c>
      <c r="N2263" t="s">
        <v>15497</v>
      </c>
      <c r="O2263" t="str">
        <f>IF(OR(ISBLANK(draft_picks[[#This Row],[veto_drafter_team_id]]),draft_picks[[#This Row],[veto_drafter_team_id]]=""),"",_xlfn.XLOOKUP(draft_picks[[#This Row],[veto_drafter_team_id]],drafter_teams[id],drafter_teams[name]))</f>
        <v/>
      </c>
      <c r="Q2263" t="s">
        <v>15497</v>
      </c>
      <c r="R2263" t="str">
        <f>IF(OR(ISBLANK(draft_picks[[#This Row],[veto_override_drafter_id]]),draft_picks[[#This Row],[veto_override_drafter_id]]=""),"",_xlfn.XLOOKUP(draft_picks[[#This Row],[veto_override_drafter_id]],drafters[id],drafters[name]))</f>
        <v/>
      </c>
      <c r="S2263" t="s">
        <v>15497</v>
      </c>
      <c r="T2263" t="str">
        <f>IF(OR(ISBLANK(draft_picks[[#This Row],[veto_override_team_id]]),draft_picks[[#This Row],[veto_override_team_id]]=""),"",_xlfn.XLOOKUP(draft_picks[[#This Row],[veto_override_team_id]],drafter_teams[id],drafter_teams[name]))</f>
        <v/>
      </c>
    </row>
    <row r="2264" spans="1:20" x14ac:dyDescent="0.25">
      <c r="A2264" t="s">
        <v>486</v>
      </c>
      <c r="B2264" t="str">
        <f>_xlfn.XLOOKUP(draft_picks[[#This Row],[draft_id]],drafts[id],drafts[title])</f>
        <v>Steven Spielberg Super Draft</v>
      </c>
      <c r="C2264" s="3">
        <v>26</v>
      </c>
      <c r="D2264">
        <f>IF(C2263&lt;draft_picks[[#This Row],[position]],1,IF(C2263&gt;draft_picks[[#This Row],[position]],D2263+1,IF(C2263=draft_picks[[#This Row],[position]],D2263+1)))</f>
        <v>10</v>
      </c>
      <c r="E2264" t="s">
        <v>3525</v>
      </c>
      <c r="F2264" t="str">
        <f>IF(ISBLANK(draft_picks[[#This Row],[movie_id]]),"",_xlfn.XLOOKUP(draft_picks[[#This Row],[movie_id]],drafts.movies[id],drafts.movies[movie_title]))</f>
        <v>Always</v>
      </c>
      <c r="G2264" s="3" t="s">
        <v>1009</v>
      </c>
      <c r="H2264" t="str">
        <f>IF(ISBLANK(draft_picks[[#This Row],[drafter_id]]),"",_xlfn.XLOOKUP(draft_picks[[#This Row],[drafter_id]],drafters[id],drafters[name]))</f>
        <v>Drea Clark</v>
      </c>
      <c r="J2264" t="str">
        <f>IF(ISBLANK(draft_picks[[#This Row],[drafter_team_id]]),"",_xlfn.XLOOKUP(draft_picks[[#This Row],[drafter_team_id]],drafter_teams[id],drafter_teams[name]))</f>
        <v/>
      </c>
      <c r="K2264" s="3" t="s">
        <v>15497</v>
      </c>
      <c r="L2264" t="s">
        <v>15497</v>
      </c>
      <c r="M2264" t="str">
        <f>IF(OR(ISBLANK(draft_picks[[#This Row],[veto_drafter_id]]),draft_picks[[#This Row],[veto_drafter_id]]=""),"",_xlfn.XLOOKUP(draft_picks[[#This Row],[veto_drafter_id]],drafters[id],drafters[name]))</f>
        <v/>
      </c>
      <c r="N2264" t="s">
        <v>15497</v>
      </c>
      <c r="O2264" t="str">
        <f>IF(OR(ISBLANK(draft_picks[[#This Row],[veto_drafter_team_id]]),draft_picks[[#This Row],[veto_drafter_team_id]]=""),"",_xlfn.XLOOKUP(draft_picks[[#This Row],[veto_drafter_team_id]],drafter_teams[id],drafter_teams[name]))</f>
        <v/>
      </c>
      <c r="Q2264" t="s">
        <v>15497</v>
      </c>
      <c r="R2264" t="str">
        <f>IF(OR(ISBLANK(draft_picks[[#This Row],[veto_override_drafter_id]]),draft_picks[[#This Row],[veto_override_drafter_id]]=""),"",_xlfn.XLOOKUP(draft_picks[[#This Row],[veto_override_drafter_id]],drafters[id],drafters[name]))</f>
        <v/>
      </c>
      <c r="S2264" t="s">
        <v>15497</v>
      </c>
      <c r="T2264" t="str">
        <f>IF(OR(ISBLANK(draft_picks[[#This Row],[veto_override_team_id]]),draft_picks[[#This Row],[veto_override_team_id]]=""),"",_xlfn.XLOOKUP(draft_picks[[#This Row],[veto_override_team_id]],drafter_teams[id],drafter_teams[name]))</f>
        <v/>
      </c>
    </row>
    <row r="2265" spans="1:20" x14ac:dyDescent="0.25">
      <c r="A2265" t="s">
        <v>486</v>
      </c>
      <c r="B2265" t="str">
        <f>_xlfn.XLOOKUP(draft_picks[[#This Row],[draft_id]],drafts[id],drafts[title])</f>
        <v>Steven Spielberg Super Draft</v>
      </c>
      <c r="C2265" s="3">
        <v>25</v>
      </c>
      <c r="D2265">
        <f>IF(C2264&lt;draft_picks[[#This Row],[position]],1,IF(C2264&gt;draft_picks[[#This Row],[position]],D2264+1,IF(C2264=draft_picks[[#This Row],[position]],D2264+1)))</f>
        <v>11</v>
      </c>
      <c r="E2265" t="s">
        <v>7027</v>
      </c>
      <c r="F2265" t="str">
        <f>IF(ISBLANK(draft_picks[[#This Row],[movie_id]]),"",_xlfn.XLOOKUP(draft_picks[[#This Row],[movie_id]],drafts.movies[id],drafts.movies[movie_title]))</f>
        <v>The Adventures of Tintin</v>
      </c>
      <c r="G2265" s="3" t="s">
        <v>1177</v>
      </c>
      <c r="H2265" t="str">
        <f>IF(ISBLANK(draft_picks[[#This Row],[drafter_id]]),"",_xlfn.XLOOKUP(draft_picks[[#This Row],[drafter_id]],drafters[id],drafters[name]))</f>
        <v>Darren Franich</v>
      </c>
      <c r="J2265" t="str">
        <f>IF(ISBLANK(draft_picks[[#This Row],[drafter_team_id]]),"",_xlfn.XLOOKUP(draft_picks[[#This Row],[drafter_team_id]],drafter_teams[id],drafter_teams[name]))</f>
        <v/>
      </c>
      <c r="K2265" s="3" t="s">
        <v>15484</v>
      </c>
      <c r="L2265" t="s">
        <v>1051</v>
      </c>
      <c r="M2265" t="str">
        <f>IF(OR(ISBLANK(draft_picks[[#This Row],[veto_drafter_id]]),draft_picks[[#This Row],[veto_drafter_id]]=""),"",_xlfn.XLOOKUP(draft_picks[[#This Row],[veto_drafter_id]],drafters[id],drafters[name]))</f>
        <v>Drew McWeeny</v>
      </c>
      <c r="N2265" t="s">
        <v>15497</v>
      </c>
      <c r="O2265" t="str">
        <f>IF(OR(ISBLANK(draft_picks[[#This Row],[veto_drafter_team_id]]),draft_picks[[#This Row],[veto_drafter_team_id]]=""),"",_xlfn.XLOOKUP(draft_picks[[#This Row],[veto_drafter_team_id]],drafter_teams[id],drafter_teams[name]))</f>
        <v/>
      </c>
      <c r="P2265" t="b">
        <v>1</v>
      </c>
      <c r="Q2265" t="s">
        <v>1009</v>
      </c>
      <c r="R2265" t="str">
        <f>IF(OR(ISBLANK(draft_picks[[#This Row],[veto_override_drafter_id]]),draft_picks[[#This Row],[veto_override_drafter_id]]=""),"",_xlfn.XLOOKUP(draft_picks[[#This Row],[veto_override_drafter_id]],drafters[id],drafters[name]))</f>
        <v>Drea Clark</v>
      </c>
      <c r="S2265" t="s">
        <v>15497</v>
      </c>
      <c r="T2265" t="str">
        <f>IF(OR(ISBLANK(draft_picks[[#This Row],[veto_override_team_id]]),draft_picks[[#This Row],[veto_override_team_id]]=""),"",_xlfn.XLOOKUP(draft_picks[[#This Row],[veto_override_team_id]],drafter_teams[id],drafter_teams[name]))</f>
        <v/>
      </c>
    </row>
    <row r="2266" spans="1:20" x14ac:dyDescent="0.25">
      <c r="A2266" t="s">
        <v>486</v>
      </c>
      <c r="B2266" t="str">
        <f>_xlfn.XLOOKUP(draft_picks[[#This Row],[draft_id]],drafts[id],drafts[title])</f>
        <v>Steven Spielberg Super Draft</v>
      </c>
      <c r="C2266" s="3">
        <v>24</v>
      </c>
      <c r="D2266">
        <f>IF(C2265&lt;draft_picks[[#This Row],[position]],1,IF(C2265&gt;draft_picks[[#This Row],[position]],D2265+1,IF(C2265=draft_picks[[#This Row],[position]],D2265+1)))</f>
        <v>12</v>
      </c>
      <c r="E2266" t="s">
        <v>3151</v>
      </c>
      <c r="F2266" t="str">
        <f>IF(ISBLANK(draft_picks[[#This Row],[movie_id]]),"",_xlfn.XLOOKUP(draft_picks[[#This Row],[movie_id]],drafts.movies[id],drafts.movies[movie_title]))</f>
        <v>Amistad</v>
      </c>
      <c r="G2266" s="3" t="s">
        <v>1051</v>
      </c>
      <c r="H2266" t="str">
        <f>IF(ISBLANK(draft_picks[[#This Row],[drafter_id]]),"",_xlfn.XLOOKUP(draft_picks[[#This Row],[drafter_id]],drafters[id],drafters[name]))</f>
        <v>Drew McWeeny</v>
      </c>
      <c r="J2266" t="str">
        <f>IF(ISBLANK(draft_picks[[#This Row],[drafter_team_id]]),"",_xlfn.XLOOKUP(draft_picks[[#This Row],[drafter_team_id]],drafter_teams[id],drafter_teams[name]))</f>
        <v/>
      </c>
      <c r="K2266" s="3" t="s">
        <v>15497</v>
      </c>
      <c r="L2266" t="s">
        <v>15497</v>
      </c>
      <c r="M2266" t="str">
        <f>IF(OR(ISBLANK(draft_picks[[#This Row],[veto_drafter_id]]),draft_picks[[#This Row],[veto_drafter_id]]=""),"",_xlfn.XLOOKUP(draft_picks[[#This Row],[veto_drafter_id]],drafters[id],drafters[name]))</f>
        <v/>
      </c>
      <c r="N2266" t="s">
        <v>15497</v>
      </c>
      <c r="O2266" t="str">
        <f>IF(OR(ISBLANK(draft_picks[[#This Row],[veto_drafter_team_id]]),draft_picks[[#This Row],[veto_drafter_team_id]]=""),"",_xlfn.XLOOKUP(draft_picks[[#This Row],[veto_drafter_team_id]],drafter_teams[id],drafter_teams[name]))</f>
        <v/>
      </c>
      <c r="Q2266" t="s">
        <v>15497</v>
      </c>
      <c r="R2266" t="str">
        <f>IF(OR(ISBLANK(draft_picks[[#This Row],[veto_override_drafter_id]]),draft_picks[[#This Row],[veto_override_drafter_id]]=""),"",_xlfn.XLOOKUP(draft_picks[[#This Row],[veto_override_drafter_id]],drafters[id],drafters[name]))</f>
        <v/>
      </c>
      <c r="S2266" t="s">
        <v>15497</v>
      </c>
      <c r="T2266" t="str">
        <f>IF(OR(ISBLANK(draft_picks[[#This Row],[veto_override_team_id]]),draft_picks[[#This Row],[veto_override_team_id]]=""),"",_xlfn.XLOOKUP(draft_picks[[#This Row],[veto_override_team_id]],drafter_teams[id],drafter_teams[name]))</f>
        <v/>
      </c>
    </row>
    <row r="2267" spans="1:20" x14ac:dyDescent="0.25">
      <c r="A2267" t="s">
        <v>486</v>
      </c>
      <c r="B2267" t="str">
        <f>_xlfn.XLOOKUP(draft_picks[[#This Row],[draft_id]],drafts[id],drafts[title])</f>
        <v>Steven Spielberg Super Draft</v>
      </c>
      <c r="C2267" s="3">
        <v>23</v>
      </c>
      <c r="D2267">
        <f>IF(C2266&lt;draft_picks[[#This Row],[position]],1,IF(C2266&gt;draft_picks[[#This Row],[position]],D2266+1,IF(C2266=draft_picks[[#This Row],[position]],D2266+1)))</f>
        <v>13</v>
      </c>
      <c r="E2267" t="s">
        <v>4332</v>
      </c>
      <c r="F2267" t="str">
        <f>IF(ISBLANK(draft_picks[[#This Row],[movie_id]]),"",_xlfn.XLOOKUP(draft_picks[[#This Row],[movie_id]],drafts.movies[id],drafts.movies[movie_title]))</f>
        <v>Indiana Jones and the Temple of Doom</v>
      </c>
      <c r="G2267" s="3" t="s">
        <v>857</v>
      </c>
      <c r="H2267" t="str">
        <f>IF(ISBLANK(draft_picks[[#This Row],[drafter_id]]),"",_xlfn.XLOOKUP(draft_picks[[#This Row],[drafter_id]],drafters[id],drafters[name]))</f>
        <v>Patreon Members</v>
      </c>
      <c r="J2267" t="str">
        <f>IF(ISBLANK(draft_picks[[#This Row],[drafter_team_id]]),"",_xlfn.XLOOKUP(draft_picks[[#This Row],[drafter_team_id]],drafter_teams[id],drafter_teams[name]))</f>
        <v/>
      </c>
      <c r="K2267" s="3" t="s">
        <v>15497</v>
      </c>
      <c r="L2267" t="s">
        <v>15497</v>
      </c>
      <c r="M2267" t="str">
        <f>IF(OR(ISBLANK(draft_picks[[#This Row],[veto_drafter_id]]),draft_picks[[#This Row],[veto_drafter_id]]=""),"",_xlfn.XLOOKUP(draft_picks[[#This Row],[veto_drafter_id]],drafters[id],drafters[name]))</f>
        <v/>
      </c>
      <c r="N2267" t="s">
        <v>15497</v>
      </c>
      <c r="O2267" t="str">
        <f>IF(OR(ISBLANK(draft_picks[[#This Row],[veto_drafter_team_id]]),draft_picks[[#This Row],[veto_drafter_team_id]]=""),"",_xlfn.XLOOKUP(draft_picks[[#This Row],[veto_drafter_team_id]],drafter_teams[id],drafter_teams[name]))</f>
        <v/>
      </c>
      <c r="Q2267" t="s">
        <v>15497</v>
      </c>
      <c r="R2267" t="str">
        <f>IF(OR(ISBLANK(draft_picks[[#This Row],[veto_override_drafter_id]]),draft_picks[[#This Row],[veto_override_drafter_id]]=""),"",_xlfn.XLOOKUP(draft_picks[[#This Row],[veto_override_drafter_id]],drafters[id],drafters[name]))</f>
        <v/>
      </c>
      <c r="S2267" t="s">
        <v>15497</v>
      </c>
      <c r="T2267" t="str">
        <f>IF(OR(ISBLANK(draft_picks[[#This Row],[veto_override_team_id]]),draft_picks[[#This Row],[veto_override_team_id]]=""),"",_xlfn.XLOOKUP(draft_picks[[#This Row],[veto_override_team_id]],drafter_teams[id],drafter_teams[name]))</f>
        <v/>
      </c>
    </row>
    <row r="2268" spans="1:20" x14ac:dyDescent="0.25">
      <c r="A2268" t="s">
        <v>486</v>
      </c>
      <c r="B2268" t="str">
        <f>_xlfn.XLOOKUP(draft_picks[[#This Row],[draft_id]],drafts[id],drafts[title])</f>
        <v>Steven Spielberg Super Draft</v>
      </c>
      <c r="C2268" s="3">
        <v>22</v>
      </c>
      <c r="D2268">
        <f>IF(C2267&lt;draft_picks[[#This Row],[position]],1,IF(C2267&gt;draft_picks[[#This Row],[position]],D2267+1,IF(C2267=draft_picks[[#This Row],[position]],D2267+1)))</f>
        <v>14</v>
      </c>
      <c r="E2268" t="s">
        <v>6087</v>
      </c>
      <c r="F2268" t="str">
        <f>IF(ISBLANK(draft_picks[[#This Row],[movie_id]]),"",_xlfn.XLOOKUP(draft_picks[[#This Row],[movie_id]],drafts.movies[id],drafts.movies[movie_title]))</f>
        <v>West Side Story</v>
      </c>
      <c r="G2268" s="3" t="s">
        <v>1221</v>
      </c>
      <c r="H2268" t="str">
        <f>IF(ISBLANK(draft_picks[[#This Row],[drafter_id]]),"",_xlfn.XLOOKUP(draft_picks[[#This Row],[drafter_id]],drafters[id],drafters[name]))</f>
        <v>Roxana Hadadi</v>
      </c>
      <c r="J2268" t="str">
        <f>IF(ISBLANK(draft_picks[[#This Row],[drafter_team_id]]),"",_xlfn.XLOOKUP(draft_picks[[#This Row],[drafter_team_id]],drafter_teams[id],drafter_teams[name]))</f>
        <v/>
      </c>
      <c r="K2268" s="3" t="s">
        <v>15484</v>
      </c>
      <c r="L2268" t="s">
        <v>1173</v>
      </c>
      <c r="M2268" t="str">
        <f>IF(OR(ISBLANK(draft_picks[[#This Row],[veto_drafter_id]]),draft_picks[[#This Row],[veto_drafter_id]]=""),"",_xlfn.XLOOKUP(draft_picks[[#This Row],[veto_drafter_id]],drafters[id],drafters[name]))</f>
        <v>Angelique Jackson</v>
      </c>
      <c r="N2268" t="s">
        <v>15497</v>
      </c>
      <c r="O2268" t="str">
        <f>IF(OR(ISBLANK(draft_picks[[#This Row],[veto_drafter_team_id]]),draft_picks[[#This Row],[veto_drafter_team_id]]=""),"",_xlfn.XLOOKUP(draft_picks[[#This Row],[veto_drafter_team_id]],drafter_teams[id],drafter_teams[name]))</f>
        <v/>
      </c>
      <c r="Q2268" t="s">
        <v>15497</v>
      </c>
      <c r="R2268" t="str">
        <f>IF(OR(ISBLANK(draft_picks[[#This Row],[veto_override_drafter_id]]),draft_picks[[#This Row],[veto_override_drafter_id]]=""),"",_xlfn.XLOOKUP(draft_picks[[#This Row],[veto_override_drafter_id]],drafters[id],drafters[name]))</f>
        <v/>
      </c>
      <c r="S2268" t="s">
        <v>15497</v>
      </c>
      <c r="T2268" t="str">
        <f>IF(OR(ISBLANK(draft_picks[[#This Row],[veto_override_team_id]]),draft_picks[[#This Row],[veto_override_team_id]]=""),"",_xlfn.XLOOKUP(draft_picks[[#This Row],[veto_override_team_id]],drafter_teams[id],drafter_teams[name]))</f>
        <v/>
      </c>
    </row>
    <row r="2269" spans="1:20" x14ac:dyDescent="0.25">
      <c r="A2269" t="s">
        <v>486</v>
      </c>
      <c r="B2269" t="str">
        <f>_xlfn.XLOOKUP(draft_picks[[#This Row],[draft_id]],drafts[id],drafts[title])</f>
        <v>Steven Spielberg Super Draft</v>
      </c>
      <c r="C2269" s="3">
        <v>22</v>
      </c>
      <c r="D2269">
        <f>IF(C2268&lt;draft_picks[[#This Row],[position]],1,IF(C2268&gt;draft_picks[[#This Row],[position]],D2268+1,IF(C2268=draft_picks[[#This Row],[position]],D2268+1)))</f>
        <v>15</v>
      </c>
      <c r="E2269" t="s">
        <v>6913</v>
      </c>
      <c r="F2269" t="str">
        <f>IF(ISBLANK(draft_picks[[#This Row],[movie_id]]),"",_xlfn.XLOOKUP(draft_picks[[#This Row],[movie_id]],drafts.movies[id],drafts.movies[movie_title]))</f>
        <v>The Post</v>
      </c>
      <c r="G2269" s="3" t="s">
        <v>1221</v>
      </c>
      <c r="H2269" t="str">
        <f>IF(ISBLANK(draft_picks[[#This Row],[drafter_id]]),"",_xlfn.XLOOKUP(draft_picks[[#This Row],[drafter_id]],drafters[id],drafters[name]))</f>
        <v>Roxana Hadadi</v>
      </c>
      <c r="J2269" t="str">
        <f>IF(ISBLANK(draft_picks[[#This Row],[drafter_team_id]]),"",_xlfn.XLOOKUP(draft_picks[[#This Row],[drafter_team_id]],drafter_teams[id],drafter_teams[name]))</f>
        <v/>
      </c>
      <c r="K2269" s="3" t="s">
        <v>15497</v>
      </c>
      <c r="L2269" t="s">
        <v>15497</v>
      </c>
      <c r="M2269" t="str">
        <f>IF(OR(ISBLANK(draft_picks[[#This Row],[veto_drafter_id]]),draft_picks[[#This Row],[veto_drafter_id]]=""),"",_xlfn.XLOOKUP(draft_picks[[#This Row],[veto_drafter_id]],drafters[id],drafters[name]))</f>
        <v/>
      </c>
      <c r="N2269" t="s">
        <v>15497</v>
      </c>
      <c r="O2269" t="str">
        <f>IF(OR(ISBLANK(draft_picks[[#This Row],[veto_drafter_team_id]]),draft_picks[[#This Row],[veto_drafter_team_id]]=""),"",_xlfn.XLOOKUP(draft_picks[[#This Row],[veto_drafter_team_id]],drafter_teams[id],drafter_teams[name]))</f>
        <v/>
      </c>
      <c r="Q2269" t="s">
        <v>15497</v>
      </c>
      <c r="R2269" t="str">
        <f>IF(OR(ISBLANK(draft_picks[[#This Row],[veto_override_drafter_id]]),draft_picks[[#This Row],[veto_override_drafter_id]]=""),"",_xlfn.XLOOKUP(draft_picks[[#This Row],[veto_override_drafter_id]],drafters[id],drafters[name]))</f>
        <v/>
      </c>
      <c r="S2269" t="s">
        <v>15497</v>
      </c>
      <c r="T2269" t="str">
        <f>IF(OR(ISBLANK(draft_picks[[#This Row],[veto_override_team_id]]),draft_picks[[#This Row],[veto_override_team_id]]=""),"",_xlfn.XLOOKUP(draft_picks[[#This Row],[veto_override_team_id]],drafter_teams[id],drafter_teams[name]))</f>
        <v/>
      </c>
    </row>
    <row r="2270" spans="1:20" x14ac:dyDescent="0.25">
      <c r="A2270" t="s">
        <v>486</v>
      </c>
      <c r="B2270" t="str">
        <f>_xlfn.XLOOKUP(draft_picks[[#This Row],[draft_id]],drafts[id],drafts[title])</f>
        <v>Steven Spielberg Super Draft</v>
      </c>
      <c r="C2270" s="3">
        <v>21</v>
      </c>
      <c r="D2270">
        <f>IF(C2269&lt;draft_picks[[#This Row],[position]],1,IF(C2269&gt;draft_picks[[#This Row],[position]],D2269+1,IF(C2269=draft_picks[[#This Row],[position]],D2269+1)))</f>
        <v>16</v>
      </c>
      <c r="E2270" t="s">
        <v>6087</v>
      </c>
      <c r="F2270" t="str">
        <f>IF(ISBLANK(draft_picks[[#This Row],[movie_id]]),"",_xlfn.XLOOKUP(draft_picks[[#This Row],[movie_id]],drafts.movies[id],drafts.movies[movie_title]))</f>
        <v>West Side Story</v>
      </c>
      <c r="G2270" s="3" t="s">
        <v>1221</v>
      </c>
      <c r="H2270" t="str">
        <f>IF(ISBLANK(draft_picks[[#This Row],[drafter_id]]),"",_xlfn.XLOOKUP(draft_picks[[#This Row],[drafter_id]],drafters[id],drafters[name]))</f>
        <v>Roxana Hadadi</v>
      </c>
      <c r="J2270" t="str">
        <f>IF(ISBLANK(draft_picks[[#This Row],[drafter_team_id]]),"",_xlfn.XLOOKUP(draft_picks[[#This Row],[drafter_team_id]],drafter_teams[id],drafter_teams[name]))</f>
        <v/>
      </c>
      <c r="K2270" s="3" t="s">
        <v>15497</v>
      </c>
      <c r="L2270" t="s">
        <v>15497</v>
      </c>
      <c r="M2270" t="str">
        <f>IF(OR(ISBLANK(draft_picks[[#This Row],[veto_drafter_id]]),draft_picks[[#This Row],[veto_drafter_id]]=""),"",_xlfn.XLOOKUP(draft_picks[[#This Row],[veto_drafter_id]],drafters[id],drafters[name]))</f>
        <v/>
      </c>
      <c r="N2270" t="s">
        <v>15497</v>
      </c>
      <c r="O2270" t="str">
        <f>IF(OR(ISBLANK(draft_picks[[#This Row],[veto_drafter_team_id]]),draft_picks[[#This Row],[veto_drafter_team_id]]=""),"",_xlfn.XLOOKUP(draft_picks[[#This Row],[veto_drafter_team_id]],drafter_teams[id],drafter_teams[name]))</f>
        <v/>
      </c>
      <c r="Q2270" t="s">
        <v>15497</v>
      </c>
      <c r="R2270" t="str">
        <f>IF(OR(ISBLANK(draft_picks[[#This Row],[veto_override_drafter_id]]),draft_picks[[#This Row],[veto_override_drafter_id]]=""),"",_xlfn.XLOOKUP(draft_picks[[#This Row],[veto_override_drafter_id]],drafters[id],drafters[name]))</f>
        <v/>
      </c>
      <c r="S2270" t="s">
        <v>15497</v>
      </c>
      <c r="T2270" t="str">
        <f>IF(OR(ISBLANK(draft_picks[[#This Row],[veto_override_team_id]]),draft_picks[[#This Row],[veto_override_team_id]]=""),"",_xlfn.XLOOKUP(draft_picks[[#This Row],[veto_override_team_id]],drafter_teams[id],drafter_teams[name]))</f>
        <v/>
      </c>
    </row>
    <row r="2271" spans="1:20" x14ac:dyDescent="0.25">
      <c r="A2271" t="s">
        <v>486</v>
      </c>
      <c r="B2271" t="str">
        <f>_xlfn.XLOOKUP(draft_picks[[#This Row],[draft_id]],drafts[id],drafts[title])</f>
        <v>Steven Spielberg Super Draft</v>
      </c>
      <c r="C2271" s="3">
        <v>20</v>
      </c>
      <c r="D2271">
        <f>IF(C2270&lt;draft_picks[[#This Row],[position]],1,IF(C2270&gt;draft_picks[[#This Row],[position]],D2270+1,IF(C2270=draft_picks[[#This Row],[position]],D2270+1)))</f>
        <v>17</v>
      </c>
      <c r="E2271" t="s">
        <v>6318</v>
      </c>
      <c r="F2271" t="str">
        <f>IF(ISBLANK(draft_picks[[#This Row],[movie_id]]),"",_xlfn.XLOOKUP(draft_picks[[#This Row],[movie_id]],drafts.movies[id],drafts.movies[movie_title]))</f>
        <v>War of the Worlds</v>
      </c>
      <c r="G2271" s="3" t="s">
        <v>915</v>
      </c>
      <c r="H2271" t="str">
        <f>IF(ISBLANK(draft_picks[[#This Row],[drafter_id]]),"",_xlfn.XLOOKUP(draft_picks[[#This Row],[drafter_id]],drafters[id],drafters[name]))</f>
        <v>Billy Ray Brewton</v>
      </c>
      <c r="J2271" t="str">
        <f>IF(ISBLANK(draft_picks[[#This Row],[drafter_team_id]]),"",_xlfn.XLOOKUP(draft_picks[[#This Row],[drafter_team_id]],drafter_teams[id],drafter_teams[name]))</f>
        <v/>
      </c>
      <c r="K2271" s="3" t="s">
        <v>15484</v>
      </c>
      <c r="L2271" t="s">
        <v>1221</v>
      </c>
      <c r="M2271" t="str">
        <f>IF(OR(ISBLANK(draft_picks[[#This Row],[veto_drafter_id]]),draft_picks[[#This Row],[veto_drafter_id]]=""),"",_xlfn.XLOOKUP(draft_picks[[#This Row],[veto_drafter_id]],drafters[id],drafters[name]))</f>
        <v>Roxana Hadadi</v>
      </c>
      <c r="N2271" t="s">
        <v>15497</v>
      </c>
      <c r="O2271" t="str">
        <f>IF(OR(ISBLANK(draft_picks[[#This Row],[veto_drafter_team_id]]),draft_picks[[#This Row],[veto_drafter_team_id]]=""),"",_xlfn.XLOOKUP(draft_picks[[#This Row],[veto_drafter_team_id]],drafter_teams[id],drafter_teams[name]))</f>
        <v/>
      </c>
      <c r="Q2271" t="s">
        <v>15497</v>
      </c>
      <c r="R2271" t="str">
        <f>IF(OR(ISBLANK(draft_picks[[#This Row],[veto_override_drafter_id]]),draft_picks[[#This Row],[veto_override_drafter_id]]=""),"",_xlfn.XLOOKUP(draft_picks[[#This Row],[veto_override_drafter_id]],drafters[id],drafters[name]))</f>
        <v/>
      </c>
      <c r="S2271" t="s">
        <v>15497</v>
      </c>
      <c r="T2271" t="str">
        <f>IF(OR(ISBLANK(draft_picks[[#This Row],[veto_override_team_id]]),draft_picks[[#This Row],[veto_override_team_id]]=""),"",_xlfn.XLOOKUP(draft_picks[[#This Row],[veto_override_team_id]],drafter_teams[id],drafter_teams[name]))</f>
        <v/>
      </c>
    </row>
    <row r="2272" spans="1:20" x14ac:dyDescent="0.25">
      <c r="A2272" t="s">
        <v>486</v>
      </c>
      <c r="B2272" t="str">
        <f>_xlfn.XLOOKUP(draft_picks[[#This Row],[draft_id]],drafts[id],drafts[title])</f>
        <v>Steven Spielberg Super Draft</v>
      </c>
      <c r="C2272" s="3">
        <v>20</v>
      </c>
      <c r="D2272">
        <f>IF(C2271&lt;draft_picks[[#This Row],[position]],1,IF(C2271&gt;draft_picks[[#This Row],[position]],D2271+1,IF(C2271=draft_picks[[#This Row],[position]],D2271+1)))</f>
        <v>18</v>
      </c>
      <c r="E2272" t="s">
        <v>8396</v>
      </c>
      <c r="F2272" t="str">
        <f>IF(ISBLANK(draft_picks[[#This Row],[movie_id]]),"",_xlfn.XLOOKUP(draft_picks[[#This Row],[movie_id]],drafts.movies[id],drafts.movies[movie_title]))</f>
        <v>Empire of the Sun</v>
      </c>
      <c r="G2272" s="3" t="s">
        <v>915</v>
      </c>
      <c r="H2272" t="str">
        <f>IF(ISBLANK(draft_picks[[#This Row],[drafter_id]]),"",_xlfn.XLOOKUP(draft_picks[[#This Row],[drafter_id]],drafters[id],drafters[name]))</f>
        <v>Billy Ray Brewton</v>
      </c>
      <c r="J2272" t="str">
        <f>IF(ISBLANK(draft_picks[[#This Row],[drafter_team_id]]),"",_xlfn.XLOOKUP(draft_picks[[#This Row],[drafter_team_id]],drafter_teams[id],drafter_teams[name]))</f>
        <v/>
      </c>
      <c r="K2272" s="3" t="s">
        <v>15497</v>
      </c>
      <c r="L2272" t="s">
        <v>15497</v>
      </c>
      <c r="M2272" t="str">
        <f>IF(OR(ISBLANK(draft_picks[[#This Row],[veto_drafter_id]]),draft_picks[[#This Row],[veto_drafter_id]]=""),"",_xlfn.XLOOKUP(draft_picks[[#This Row],[veto_drafter_id]],drafters[id],drafters[name]))</f>
        <v/>
      </c>
      <c r="N2272" t="s">
        <v>15497</v>
      </c>
      <c r="O2272" t="str">
        <f>IF(OR(ISBLANK(draft_picks[[#This Row],[veto_drafter_team_id]]),draft_picks[[#This Row],[veto_drafter_team_id]]=""),"",_xlfn.XLOOKUP(draft_picks[[#This Row],[veto_drafter_team_id]],drafter_teams[id],drafter_teams[name]))</f>
        <v/>
      </c>
      <c r="Q2272" t="s">
        <v>15497</v>
      </c>
      <c r="R2272" t="str">
        <f>IF(OR(ISBLANK(draft_picks[[#This Row],[veto_override_drafter_id]]),draft_picks[[#This Row],[veto_override_drafter_id]]=""),"",_xlfn.XLOOKUP(draft_picks[[#This Row],[veto_override_drafter_id]],drafters[id],drafters[name]))</f>
        <v/>
      </c>
      <c r="S2272" t="s">
        <v>15497</v>
      </c>
      <c r="T2272" t="str">
        <f>IF(OR(ISBLANK(draft_picks[[#This Row],[veto_override_team_id]]),draft_picks[[#This Row],[veto_override_team_id]]=""),"",_xlfn.XLOOKUP(draft_picks[[#This Row],[veto_override_team_id]],drafter_teams[id],drafter_teams[name]))</f>
        <v/>
      </c>
    </row>
    <row r="2273" spans="1:21" x14ac:dyDescent="0.25">
      <c r="A2273" t="s">
        <v>486</v>
      </c>
      <c r="B2273" t="str">
        <f>_xlfn.XLOOKUP(draft_picks[[#This Row],[draft_id]],drafts[id],drafts[title])</f>
        <v>Steven Spielberg Super Draft</v>
      </c>
      <c r="C2273" s="3">
        <v>19</v>
      </c>
      <c r="D2273">
        <f>IF(C2272&lt;draft_picks[[#This Row],[position]],1,IF(C2272&gt;draft_picks[[#This Row],[position]],D2272+1,IF(C2272=draft_picks[[#This Row],[position]],D2272+1)))</f>
        <v>19</v>
      </c>
      <c r="E2273" t="s">
        <v>3508</v>
      </c>
      <c r="F2273" t="str">
        <f>IF(ISBLANK(draft_picks[[#This Row],[movie_id]]),"",_xlfn.XLOOKUP(draft_picks[[#This Row],[movie_id]],drafts.movies[id],drafts.movies[movie_title]))</f>
        <v>Minority Report</v>
      </c>
      <c r="G2273" s="3" t="s">
        <v>915</v>
      </c>
      <c r="H2273" t="str">
        <f>IF(ISBLANK(draft_picks[[#This Row],[drafter_id]]),"",_xlfn.XLOOKUP(draft_picks[[#This Row],[drafter_id]],drafters[id],drafters[name]))</f>
        <v>Billy Ray Brewton</v>
      </c>
      <c r="J2273" t="str">
        <f>IF(ISBLANK(draft_picks[[#This Row],[drafter_team_id]]),"",_xlfn.XLOOKUP(draft_picks[[#This Row],[drafter_team_id]],drafter_teams[id],drafter_teams[name]))</f>
        <v/>
      </c>
      <c r="K2273" s="3" t="s">
        <v>15497</v>
      </c>
      <c r="L2273" t="s">
        <v>15497</v>
      </c>
      <c r="M2273" t="str">
        <f>IF(OR(ISBLANK(draft_picks[[#This Row],[veto_drafter_id]]),draft_picks[[#This Row],[veto_drafter_id]]=""),"",_xlfn.XLOOKUP(draft_picks[[#This Row],[veto_drafter_id]],drafters[id],drafters[name]))</f>
        <v/>
      </c>
      <c r="N2273" t="s">
        <v>15497</v>
      </c>
      <c r="O2273" t="str">
        <f>IF(OR(ISBLANK(draft_picks[[#This Row],[veto_drafter_team_id]]),draft_picks[[#This Row],[veto_drafter_team_id]]=""),"",_xlfn.XLOOKUP(draft_picks[[#This Row],[veto_drafter_team_id]],drafter_teams[id],drafter_teams[name]))</f>
        <v/>
      </c>
      <c r="Q2273" t="s">
        <v>15497</v>
      </c>
      <c r="R2273" t="str">
        <f>IF(OR(ISBLANK(draft_picks[[#This Row],[veto_override_drafter_id]]),draft_picks[[#This Row],[veto_override_drafter_id]]=""),"",_xlfn.XLOOKUP(draft_picks[[#This Row],[veto_override_drafter_id]],drafters[id],drafters[name]))</f>
        <v/>
      </c>
      <c r="S2273" t="s">
        <v>15497</v>
      </c>
      <c r="T2273" t="str">
        <f>IF(OR(ISBLANK(draft_picks[[#This Row],[veto_override_team_id]]),draft_picks[[#This Row],[veto_override_team_id]]=""),"",_xlfn.XLOOKUP(draft_picks[[#This Row],[veto_override_team_id]],drafter_teams[id],drafter_teams[name]))</f>
        <v/>
      </c>
    </row>
    <row r="2274" spans="1:21" x14ac:dyDescent="0.25">
      <c r="A2274" t="s">
        <v>486</v>
      </c>
      <c r="B2274" t="str">
        <f>_xlfn.XLOOKUP(draft_picks[[#This Row],[draft_id]],drafts[id],drafts[title])</f>
        <v>Steven Spielberg Super Draft</v>
      </c>
      <c r="C2274" s="3">
        <v>18</v>
      </c>
      <c r="D2274">
        <f>IF(C2273&lt;draft_picks[[#This Row],[position]],1,IF(C2273&gt;draft_picks[[#This Row],[position]],D2273+1,IF(C2273=draft_picks[[#This Row],[position]],D2273+1)))</f>
        <v>20</v>
      </c>
      <c r="E2274" t="s">
        <v>1757</v>
      </c>
      <c r="F2274" t="str">
        <f>IF(ISBLANK(draft_picks[[#This Row],[movie_id]]),"",_xlfn.XLOOKUP(draft_picks[[#This Row],[movie_id]],drafts.movies[id],drafts.movies[movie_title]))</f>
        <v>Bridge of Spies</v>
      </c>
      <c r="G2274" s="3" t="s">
        <v>1173</v>
      </c>
      <c r="H2274" t="str">
        <f>IF(ISBLANK(draft_picks[[#This Row],[drafter_id]]),"",_xlfn.XLOOKUP(draft_picks[[#This Row],[drafter_id]],drafters[id],drafters[name]))</f>
        <v>Angelique Jackson</v>
      </c>
      <c r="J2274" t="str">
        <f>IF(ISBLANK(draft_picks[[#This Row],[drafter_team_id]]),"",_xlfn.XLOOKUP(draft_picks[[#This Row],[drafter_team_id]],drafter_teams[id],drafter_teams[name]))</f>
        <v/>
      </c>
      <c r="K2274" s="3" t="s">
        <v>15497</v>
      </c>
      <c r="L2274" t="s">
        <v>15497</v>
      </c>
      <c r="M2274" t="str">
        <f>IF(OR(ISBLANK(draft_picks[[#This Row],[veto_drafter_id]]),draft_picks[[#This Row],[veto_drafter_id]]=""),"",_xlfn.XLOOKUP(draft_picks[[#This Row],[veto_drafter_id]],drafters[id],drafters[name]))</f>
        <v/>
      </c>
      <c r="N2274" t="s">
        <v>15497</v>
      </c>
      <c r="O2274" t="str">
        <f>IF(OR(ISBLANK(draft_picks[[#This Row],[veto_drafter_team_id]]),draft_picks[[#This Row],[veto_drafter_team_id]]=""),"",_xlfn.XLOOKUP(draft_picks[[#This Row],[veto_drafter_team_id]],drafter_teams[id],drafter_teams[name]))</f>
        <v/>
      </c>
      <c r="Q2274" t="s">
        <v>15497</v>
      </c>
      <c r="R2274" t="str">
        <f>IF(OR(ISBLANK(draft_picks[[#This Row],[veto_override_drafter_id]]),draft_picks[[#This Row],[veto_override_drafter_id]]=""),"",_xlfn.XLOOKUP(draft_picks[[#This Row],[veto_override_drafter_id]],drafters[id],drafters[name]))</f>
        <v/>
      </c>
      <c r="S2274" t="s">
        <v>15497</v>
      </c>
      <c r="T2274" t="str">
        <f>IF(OR(ISBLANK(draft_picks[[#This Row],[veto_override_team_id]]),draft_picks[[#This Row],[veto_override_team_id]]=""),"",_xlfn.XLOOKUP(draft_picks[[#This Row],[veto_override_team_id]],drafter_teams[id],drafter_teams[name]))</f>
        <v/>
      </c>
    </row>
    <row r="2275" spans="1:21" x14ac:dyDescent="0.25">
      <c r="A2275" t="s">
        <v>486</v>
      </c>
      <c r="B2275" t="str">
        <f>_xlfn.XLOOKUP(draft_picks[[#This Row],[draft_id]],drafts[id],drafts[title])</f>
        <v>Steven Spielberg Super Draft</v>
      </c>
      <c r="C2275" s="3">
        <v>17</v>
      </c>
      <c r="D2275">
        <f>IF(C2274&lt;draft_picks[[#This Row],[position]],1,IF(C2274&gt;draft_picks[[#This Row],[position]],D2274+1,IF(C2274=draft_picks[[#This Row],[position]],D2274+1)))</f>
        <v>21</v>
      </c>
      <c r="E2275" t="s">
        <v>6402</v>
      </c>
      <c r="F2275" t="str">
        <f>IF(ISBLANK(draft_picks[[#This Row],[movie_id]]),"",_xlfn.XLOOKUP(draft_picks[[#This Row],[movie_id]],drafts.movies[id],drafts.movies[movie_title]))</f>
        <v>Munich</v>
      </c>
      <c r="G2275" s="3" t="s">
        <v>1221</v>
      </c>
      <c r="H2275" t="str">
        <f>IF(ISBLANK(draft_picks[[#This Row],[drafter_id]]),"",_xlfn.XLOOKUP(draft_picks[[#This Row],[drafter_id]],drafters[id],drafters[name]))</f>
        <v>Roxana Hadadi</v>
      </c>
      <c r="J2275" t="str">
        <f>IF(ISBLANK(draft_picks[[#This Row],[drafter_team_id]]),"",_xlfn.XLOOKUP(draft_picks[[#This Row],[drafter_team_id]],drafter_teams[id],drafter_teams[name]))</f>
        <v/>
      </c>
      <c r="K2275" s="3" t="s">
        <v>15484</v>
      </c>
      <c r="L2275" t="s">
        <v>915</v>
      </c>
      <c r="M2275" t="str">
        <f>IF(OR(ISBLANK(draft_picks[[#This Row],[veto_drafter_id]]),draft_picks[[#This Row],[veto_drafter_id]]=""),"",_xlfn.XLOOKUP(draft_picks[[#This Row],[veto_drafter_id]],drafters[id],drafters[name]))</f>
        <v>Billy Ray Brewton</v>
      </c>
      <c r="N2275" t="s">
        <v>15497</v>
      </c>
      <c r="O2275" t="str">
        <f>IF(OR(ISBLANK(draft_picks[[#This Row],[veto_drafter_team_id]]),draft_picks[[#This Row],[veto_drafter_team_id]]=""),"",_xlfn.XLOOKUP(draft_picks[[#This Row],[veto_drafter_team_id]],drafter_teams[id],drafter_teams[name]))</f>
        <v/>
      </c>
      <c r="Q2275" t="s">
        <v>15497</v>
      </c>
      <c r="R2275" t="str">
        <f>IF(OR(ISBLANK(draft_picks[[#This Row],[veto_override_drafter_id]]),draft_picks[[#This Row],[veto_override_drafter_id]]=""),"",_xlfn.XLOOKUP(draft_picks[[#This Row],[veto_override_drafter_id]],drafters[id],drafters[name]))</f>
        <v/>
      </c>
      <c r="S2275" t="s">
        <v>15497</v>
      </c>
      <c r="T2275" t="str">
        <f>IF(OR(ISBLANK(draft_picks[[#This Row],[veto_override_team_id]]),draft_picks[[#This Row],[veto_override_team_id]]=""),"",_xlfn.XLOOKUP(draft_picks[[#This Row],[veto_override_team_id]],drafter_teams[id],drafter_teams[name]))</f>
        <v/>
      </c>
    </row>
    <row r="2276" spans="1:21" x14ac:dyDescent="0.25">
      <c r="A2276" t="s">
        <v>486</v>
      </c>
      <c r="B2276" t="str">
        <f>_xlfn.XLOOKUP(draft_picks[[#This Row],[draft_id]],drafts[id],drafts[title])</f>
        <v>Steven Spielberg Super Draft</v>
      </c>
      <c r="C2276" s="3">
        <v>17</v>
      </c>
      <c r="D2276">
        <f>IF(C2275&lt;draft_picks[[#This Row],[position]],1,IF(C2275&gt;draft_picks[[#This Row],[position]],D2275+1,IF(C2275=draft_picks[[#This Row],[position]],D2275+1)))</f>
        <v>22</v>
      </c>
      <c r="E2276" t="s">
        <v>3648</v>
      </c>
      <c r="F2276" t="str">
        <f>IF(ISBLANK(draft_picks[[#This Row],[movie_id]]),"",_xlfn.XLOOKUP(draft_picks[[#This Row],[movie_id]],drafts.movies[id],drafts.movies[movie_title]))</f>
        <v>Indiana Jones and the Last Crusade</v>
      </c>
      <c r="G2276" s="3" t="s">
        <v>1221</v>
      </c>
      <c r="H2276" t="str">
        <f>IF(ISBLANK(draft_picks[[#This Row],[drafter_id]]),"",_xlfn.XLOOKUP(draft_picks[[#This Row],[drafter_id]],drafters[id],drafters[name]))</f>
        <v>Roxana Hadadi</v>
      </c>
      <c r="J2276" t="str">
        <f>IF(ISBLANK(draft_picks[[#This Row],[drafter_team_id]]),"",_xlfn.XLOOKUP(draft_picks[[#This Row],[drafter_team_id]],drafter_teams[id],drafter_teams[name]))</f>
        <v/>
      </c>
      <c r="K2276" s="3" t="s">
        <v>15497</v>
      </c>
      <c r="L2276" t="s">
        <v>15497</v>
      </c>
      <c r="M2276" t="str">
        <f>IF(OR(ISBLANK(draft_picks[[#This Row],[veto_drafter_id]]),draft_picks[[#This Row],[veto_drafter_id]]=""),"",_xlfn.XLOOKUP(draft_picks[[#This Row],[veto_drafter_id]],drafters[id],drafters[name]))</f>
        <v/>
      </c>
      <c r="N2276" t="s">
        <v>15497</v>
      </c>
      <c r="O2276" t="str">
        <f>IF(OR(ISBLANK(draft_picks[[#This Row],[veto_drafter_team_id]]),draft_picks[[#This Row],[veto_drafter_team_id]]=""),"",_xlfn.XLOOKUP(draft_picks[[#This Row],[veto_drafter_team_id]],drafter_teams[id],drafter_teams[name]))</f>
        <v/>
      </c>
      <c r="Q2276" t="s">
        <v>15497</v>
      </c>
      <c r="R2276" t="str">
        <f>IF(OR(ISBLANK(draft_picks[[#This Row],[veto_override_drafter_id]]),draft_picks[[#This Row],[veto_override_drafter_id]]=""),"",_xlfn.XLOOKUP(draft_picks[[#This Row],[veto_override_drafter_id]],drafters[id],drafters[name]))</f>
        <v/>
      </c>
      <c r="S2276" t="s">
        <v>15497</v>
      </c>
      <c r="T2276" t="str">
        <f>IF(OR(ISBLANK(draft_picks[[#This Row],[veto_override_team_id]]),draft_picks[[#This Row],[veto_override_team_id]]=""),"",_xlfn.XLOOKUP(draft_picks[[#This Row],[veto_override_team_id]],drafter_teams[id],drafter_teams[name]))</f>
        <v/>
      </c>
    </row>
    <row r="2277" spans="1:21" x14ac:dyDescent="0.25">
      <c r="A2277" t="s">
        <v>486</v>
      </c>
      <c r="B2277" t="str">
        <f>_xlfn.XLOOKUP(draft_picks[[#This Row],[draft_id]],drafts[id],drafts[title])</f>
        <v>Steven Spielberg Super Draft</v>
      </c>
      <c r="C2277" s="3">
        <v>16</v>
      </c>
      <c r="D2277">
        <f>IF(C2276&lt;draft_picks[[#This Row],[position]],1,IF(C2276&gt;draft_picks[[#This Row],[position]],D2276+1,IF(C2276=draft_picks[[#This Row],[position]],D2276+1)))</f>
        <v>23</v>
      </c>
      <c r="E2277" t="s">
        <v>1832</v>
      </c>
      <c r="F2277" t="str">
        <f>IF(ISBLANK(draft_picks[[#This Row],[movie_id]]),"",_xlfn.XLOOKUP(draft_picks[[#This Row],[movie_id]],drafts.movies[id],drafts.movies[movie_title]))</f>
        <v>Jurassic Park</v>
      </c>
      <c r="G2277" s="3" t="s">
        <v>915</v>
      </c>
      <c r="H2277" t="str">
        <f>IF(ISBLANK(draft_picks[[#This Row],[drafter_id]]),"",_xlfn.XLOOKUP(draft_picks[[#This Row],[drafter_id]],drafters[id],drafters[name]))</f>
        <v>Billy Ray Brewton</v>
      </c>
      <c r="J2277" t="str">
        <f>IF(ISBLANK(draft_picks[[#This Row],[drafter_team_id]]),"",_xlfn.XLOOKUP(draft_picks[[#This Row],[drafter_team_id]],drafter_teams[id],drafter_teams[name]))</f>
        <v/>
      </c>
      <c r="K2277" s="3" t="s">
        <v>15484</v>
      </c>
      <c r="L2277" t="s">
        <v>1173</v>
      </c>
      <c r="M2277" t="str">
        <f>IF(OR(ISBLANK(draft_picks[[#This Row],[veto_drafter_id]]),draft_picks[[#This Row],[veto_drafter_id]]=""),"",_xlfn.XLOOKUP(draft_picks[[#This Row],[veto_drafter_id]],drafters[id],drafters[name]))</f>
        <v>Angelique Jackson</v>
      </c>
      <c r="N2277" t="s">
        <v>15497</v>
      </c>
      <c r="O2277" t="str">
        <f>IF(OR(ISBLANK(draft_picks[[#This Row],[veto_drafter_team_id]]),draft_picks[[#This Row],[veto_drafter_team_id]]=""),"",_xlfn.XLOOKUP(draft_picks[[#This Row],[veto_drafter_team_id]],drafter_teams[id],drafter_teams[name]))</f>
        <v/>
      </c>
      <c r="Q2277" t="s">
        <v>15497</v>
      </c>
      <c r="R2277" t="str">
        <f>IF(OR(ISBLANK(draft_picks[[#This Row],[veto_override_drafter_id]]),draft_picks[[#This Row],[veto_override_drafter_id]]=""),"",_xlfn.XLOOKUP(draft_picks[[#This Row],[veto_override_drafter_id]],drafters[id],drafters[name]))</f>
        <v/>
      </c>
      <c r="S2277" t="s">
        <v>15497</v>
      </c>
      <c r="T2277" t="str">
        <f>IF(OR(ISBLANK(draft_picks[[#This Row],[veto_override_team_id]]),draft_picks[[#This Row],[veto_override_team_id]]=""),"",_xlfn.XLOOKUP(draft_picks[[#This Row],[veto_override_team_id]],drafter_teams[id],drafter_teams[name]))</f>
        <v/>
      </c>
    </row>
    <row r="2278" spans="1:21" x14ac:dyDescent="0.25">
      <c r="A2278" t="s">
        <v>486</v>
      </c>
      <c r="B2278" t="str">
        <f>_xlfn.XLOOKUP(draft_picks[[#This Row],[draft_id]],drafts[id],drafts[title])</f>
        <v>Steven Spielberg Super Draft</v>
      </c>
      <c r="C2278" s="3">
        <v>16</v>
      </c>
      <c r="D2278">
        <f>IF(C2277&lt;draft_picks[[#This Row],[position]],1,IF(C2277&gt;draft_picks[[#This Row],[position]],D2277+1,IF(C2277=draft_picks[[#This Row],[position]],D2277+1)))</f>
        <v>24</v>
      </c>
      <c r="E2278" t="s">
        <v>8191</v>
      </c>
      <c r="F2278" t="str">
        <f>IF(ISBLANK(draft_picks[[#This Row],[movie_id]]),"",_xlfn.XLOOKUP(draft_picks[[#This Row],[movie_id]],drafts.movies[id],drafts.movies[movie_title]))</f>
        <v>The Fabelmans</v>
      </c>
      <c r="G2278" s="3" t="s">
        <v>915</v>
      </c>
      <c r="H2278" t="str">
        <f>IF(ISBLANK(draft_picks[[#This Row],[drafter_id]]),"",_xlfn.XLOOKUP(draft_picks[[#This Row],[drafter_id]],drafters[id],drafters[name]))</f>
        <v>Billy Ray Brewton</v>
      </c>
      <c r="J2278" t="str">
        <f>IF(ISBLANK(draft_picks[[#This Row],[drafter_team_id]]),"",_xlfn.XLOOKUP(draft_picks[[#This Row],[drafter_team_id]],drafter_teams[id],drafter_teams[name]))</f>
        <v/>
      </c>
      <c r="K2278" s="3" t="s">
        <v>15497</v>
      </c>
      <c r="L2278" t="s">
        <v>15497</v>
      </c>
      <c r="M2278" t="str">
        <f>IF(OR(ISBLANK(draft_picks[[#This Row],[veto_drafter_id]]),draft_picks[[#This Row],[veto_drafter_id]]=""),"",_xlfn.XLOOKUP(draft_picks[[#This Row],[veto_drafter_id]],drafters[id],drafters[name]))</f>
        <v/>
      </c>
      <c r="N2278" t="s">
        <v>15497</v>
      </c>
      <c r="O2278" t="str">
        <f>IF(OR(ISBLANK(draft_picks[[#This Row],[veto_drafter_team_id]]),draft_picks[[#This Row],[veto_drafter_team_id]]=""),"",_xlfn.XLOOKUP(draft_picks[[#This Row],[veto_drafter_team_id]],drafter_teams[id],drafter_teams[name]))</f>
        <v/>
      </c>
      <c r="Q2278" t="s">
        <v>15497</v>
      </c>
      <c r="R2278" t="str">
        <f>IF(OR(ISBLANK(draft_picks[[#This Row],[veto_override_drafter_id]]),draft_picks[[#This Row],[veto_override_drafter_id]]=""),"",_xlfn.XLOOKUP(draft_picks[[#This Row],[veto_override_drafter_id]],drafters[id],drafters[name]))</f>
        <v/>
      </c>
      <c r="S2278" t="s">
        <v>15497</v>
      </c>
      <c r="T2278" t="str">
        <f>IF(OR(ISBLANK(draft_picks[[#This Row],[veto_override_team_id]]),draft_picks[[#This Row],[veto_override_team_id]]=""),"",_xlfn.XLOOKUP(draft_picks[[#This Row],[veto_override_team_id]],drafter_teams[id],drafter_teams[name]))</f>
        <v/>
      </c>
    </row>
    <row r="2279" spans="1:21" x14ac:dyDescent="0.25">
      <c r="A2279" t="s">
        <v>486</v>
      </c>
      <c r="B2279" t="str">
        <f>_xlfn.XLOOKUP(draft_picks[[#This Row],[draft_id]],drafts[id],drafts[title])</f>
        <v>Steven Spielberg Super Draft</v>
      </c>
      <c r="C2279" s="3">
        <v>15</v>
      </c>
      <c r="D2279">
        <f>IF(C2278&lt;draft_picks[[#This Row],[position]],1,IF(C2278&gt;draft_picks[[#This Row],[position]],D2278+1,IF(C2278=draft_picks[[#This Row],[position]],D2278+1)))</f>
        <v>25</v>
      </c>
      <c r="E2279" t="s">
        <v>4827</v>
      </c>
      <c r="F2279" t="str">
        <f>IF(ISBLANK(draft_picks[[#This Row],[movie_id]]),"",_xlfn.XLOOKUP(draft_picks[[#This Row],[movie_id]],drafts.movies[id],drafts.movies[movie_title]))</f>
        <v>The Sugarland Express</v>
      </c>
      <c r="G2279" s="3" t="s">
        <v>1173</v>
      </c>
      <c r="H2279" t="str">
        <f>IF(ISBLANK(draft_picks[[#This Row],[drafter_id]]),"",_xlfn.XLOOKUP(draft_picks[[#This Row],[drafter_id]],drafters[id],drafters[name]))</f>
        <v>Angelique Jackson</v>
      </c>
      <c r="J2279" t="str">
        <f>IF(ISBLANK(draft_picks[[#This Row],[drafter_team_id]]),"",_xlfn.XLOOKUP(draft_picks[[#This Row],[drafter_team_id]],drafter_teams[id],drafter_teams[name]))</f>
        <v/>
      </c>
      <c r="K2279" s="3" t="s">
        <v>15497</v>
      </c>
      <c r="L2279" t="s">
        <v>15497</v>
      </c>
      <c r="M2279" t="str">
        <f>IF(OR(ISBLANK(draft_picks[[#This Row],[veto_drafter_id]]),draft_picks[[#This Row],[veto_drafter_id]]=""),"",_xlfn.XLOOKUP(draft_picks[[#This Row],[veto_drafter_id]],drafters[id],drafters[name]))</f>
        <v/>
      </c>
      <c r="N2279" t="s">
        <v>15497</v>
      </c>
      <c r="O2279" t="str">
        <f>IF(OR(ISBLANK(draft_picks[[#This Row],[veto_drafter_team_id]]),draft_picks[[#This Row],[veto_drafter_team_id]]=""),"",_xlfn.XLOOKUP(draft_picks[[#This Row],[veto_drafter_team_id]],drafter_teams[id],drafter_teams[name]))</f>
        <v/>
      </c>
      <c r="Q2279" t="s">
        <v>15497</v>
      </c>
      <c r="R2279" t="str">
        <f>IF(OR(ISBLANK(draft_picks[[#This Row],[veto_override_drafter_id]]),draft_picks[[#This Row],[veto_override_drafter_id]]=""),"",_xlfn.XLOOKUP(draft_picks[[#This Row],[veto_override_drafter_id]],drafters[id],drafters[name]))</f>
        <v/>
      </c>
      <c r="S2279" t="s">
        <v>15497</v>
      </c>
      <c r="T2279" t="str">
        <f>IF(OR(ISBLANK(draft_picks[[#This Row],[veto_override_team_id]]),draft_picks[[#This Row],[veto_override_team_id]]=""),"",_xlfn.XLOOKUP(draft_picks[[#This Row],[veto_override_team_id]],drafter_teams[id],drafter_teams[name]))</f>
        <v/>
      </c>
    </row>
    <row r="2280" spans="1:21" x14ac:dyDescent="0.25">
      <c r="A2280" t="s">
        <v>486</v>
      </c>
      <c r="B2280" t="str">
        <f>_xlfn.XLOOKUP(draft_picks[[#This Row],[draft_id]],drafts[id],drafts[title])</f>
        <v>Steven Spielberg Super Draft</v>
      </c>
      <c r="C2280" s="3">
        <v>14</v>
      </c>
      <c r="D2280">
        <f>IF(C2279&lt;draft_picks[[#This Row],[position]],1,IF(C2279&gt;draft_picks[[#This Row],[position]],D2279+1,IF(C2279=draft_picks[[#This Row],[position]],D2279+1)))</f>
        <v>26</v>
      </c>
      <c r="E2280" t="s">
        <v>5160</v>
      </c>
      <c r="F2280" t="str">
        <f>IF(ISBLANK(draft_picks[[#This Row],[movie_id]]),"",_xlfn.XLOOKUP(draft_picks[[#This Row],[movie_id]],drafts.movies[id],drafts.movies[movie_title]))</f>
        <v>Jaws</v>
      </c>
      <c r="G2280" s="3" t="s">
        <v>1221</v>
      </c>
      <c r="H2280" t="str">
        <f>IF(ISBLANK(draft_picks[[#This Row],[drafter_id]]),"",_xlfn.XLOOKUP(draft_picks[[#This Row],[drafter_id]],drafters[id],drafters[name]))</f>
        <v>Roxana Hadadi</v>
      </c>
      <c r="J2280" t="str">
        <f>IF(ISBLANK(draft_picks[[#This Row],[drafter_team_id]]),"",_xlfn.XLOOKUP(draft_picks[[#This Row],[drafter_team_id]],drafter_teams[id],drafter_teams[name]))</f>
        <v/>
      </c>
      <c r="K2280" s="3"/>
      <c r="L2280" t="s">
        <v>15497</v>
      </c>
      <c r="M2280" t="str">
        <f>IF(OR(ISBLANK(draft_picks[[#This Row],[veto_drafter_id]]),draft_picks[[#This Row],[veto_drafter_id]]=""),"",_xlfn.XLOOKUP(draft_picks[[#This Row],[veto_drafter_id]],drafters[id],drafters[name]))</f>
        <v/>
      </c>
      <c r="N2280" t="s">
        <v>15497</v>
      </c>
      <c r="O2280" t="str">
        <f>IF(OR(ISBLANK(draft_picks[[#This Row],[veto_drafter_team_id]]),draft_picks[[#This Row],[veto_drafter_team_id]]=""),"",_xlfn.XLOOKUP(draft_picks[[#This Row],[veto_drafter_team_id]],drafter_teams[id],drafter_teams[name]))</f>
        <v/>
      </c>
      <c r="Q2280" t="s">
        <v>15497</v>
      </c>
      <c r="R2280" t="str">
        <f>IF(OR(ISBLANK(draft_picks[[#This Row],[veto_override_drafter_id]]),draft_picks[[#This Row],[veto_override_drafter_id]]=""),"",_xlfn.XLOOKUP(draft_picks[[#This Row],[veto_override_drafter_id]],drafters[id],drafters[name]))</f>
        <v/>
      </c>
      <c r="S2280" t="s">
        <v>15497</v>
      </c>
      <c r="T2280" t="str">
        <f>IF(OR(ISBLANK(draft_picks[[#This Row],[veto_override_team_id]]),draft_picks[[#This Row],[veto_override_team_id]]=""),"",_xlfn.XLOOKUP(draft_picks[[#This Row],[veto_override_team_id]],drafter_teams[id],drafter_teams[name]))</f>
        <v/>
      </c>
      <c r="U2280" t="b">
        <v>1</v>
      </c>
    </row>
    <row r="2281" spans="1:21" x14ac:dyDescent="0.25">
      <c r="A2281" t="s">
        <v>486</v>
      </c>
      <c r="B2281" t="str">
        <f>_xlfn.XLOOKUP(draft_picks[[#This Row],[draft_id]],drafts[id],drafts[title])</f>
        <v>Steven Spielberg Super Draft</v>
      </c>
      <c r="C2281" s="3">
        <v>14</v>
      </c>
      <c r="D2281">
        <f>IF(C2280&lt;draft_picks[[#This Row],[position]],1,IF(C2280&gt;draft_picks[[#This Row],[position]],D2280+1,IF(C2280=draft_picks[[#This Row],[position]],D2280+1)))</f>
        <v>27</v>
      </c>
      <c r="E2281" t="s">
        <v>6318</v>
      </c>
      <c r="F2281" t="str">
        <f>IF(ISBLANK(draft_picks[[#This Row],[movie_id]]),"",_xlfn.XLOOKUP(draft_picks[[#This Row],[movie_id]],drafts.movies[id],drafts.movies[movie_title]))</f>
        <v>War of the Worlds</v>
      </c>
      <c r="G2281" s="3" t="s">
        <v>1221</v>
      </c>
      <c r="H2281" t="str">
        <f>IF(ISBLANK(draft_picks[[#This Row],[drafter_id]]),"",_xlfn.XLOOKUP(draft_picks[[#This Row],[drafter_id]],drafters[id],drafters[name]))</f>
        <v>Roxana Hadadi</v>
      </c>
      <c r="J2281" t="str">
        <f>IF(ISBLANK(draft_picks[[#This Row],[drafter_team_id]]),"",_xlfn.XLOOKUP(draft_picks[[#This Row],[drafter_team_id]],drafter_teams[id],drafter_teams[name]))</f>
        <v/>
      </c>
      <c r="K2281" s="3" t="s">
        <v>15497</v>
      </c>
      <c r="L2281" t="s">
        <v>15497</v>
      </c>
      <c r="M2281" t="str">
        <f>IF(OR(ISBLANK(draft_picks[[#This Row],[veto_drafter_id]]),draft_picks[[#This Row],[veto_drafter_id]]=""),"",_xlfn.XLOOKUP(draft_picks[[#This Row],[veto_drafter_id]],drafters[id],drafters[name]))</f>
        <v/>
      </c>
      <c r="N2281" t="s">
        <v>15497</v>
      </c>
      <c r="O2281" t="str">
        <f>IF(OR(ISBLANK(draft_picks[[#This Row],[veto_drafter_team_id]]),draft_picks[[#This Row],[veto_drafter_team_id]]=""),"",_xlfn.XLOOKUP(draft_picks[[#This Row],[veto_drafter_team_id]],drafter_teams[id],drafter_teams[name]))</f>
        <v/>
      </c>
      <c r="Q2281" t="s">
        <v>15497</v>
      </c>
      <c r="R2281" t="str">
        <f>IF(OR(ISBLANK(draft_picks[[#This Row],[veto_override_drafter_id]]),draft_picks[[#This Row],[veto_override_drafter_id]]=""),"",_xlfn.XLOOKUP(draft_picks[[#This Row],[veto_override_drafter_id]],drafters[id],drafters[name]))</f>
        <v/>
      </c>
      <c r="S2281" t="s">
        <v>15497</v>
      </c>
      <c r="T2281" t="str">
        <f>IF(OR(ISBLANK(draft_picks[[#This Row],[veto_override_team_id]]),draft_picks[[#This Row],[veto_override_team_id]]=""),"",_xlfn.XLOOKUP(draft_picks[[#This Row],[veto_override_team_id]],drafter_teams[id],drafter_teams[name]))</f>
        <v/>
      </c>
    </row>
    <row r="2282" spans="1:21" x14ac:dyDescent="0.25">
      <c r="A2282" t="s">
        <v>486</v>
      </c>
      <c r="B2282" t="str">
        <f>_xlfn.XLOOKUP(draft_picks[[#This Row],[draft_id]],drafts[id],drafts[title])</f>
        <v>Steven Spielberg Super Draft</v>
      </c>
      <c r="C2282" s="3">
        <v>13</v>
      </c>
      <c r="D2282">
        <f>IF(C2281&lt;draft_picks[[#This Row],[position]],1,IF(C2281&gt;draft_picks[[#This Row],[position]],D2281+1,IF(C2281=draft_picks[[#This Row],[position]],D2281+1)))</f>
        <v>28</v>
      </c>
      <c r="E2282" t="s">
        <v>6315</v>
      </c>
      <c r="F2282" t="str">
        <f>IF(ISBLANK(draft_picks[[#This Row],[movie_id]]),"",_xlfn.XLOOKUP(draft_picks[[#This Row],[movie_id]],drafts.movies[id],drafts.movies[movie_title]))</f>
        <v>Saving Private Ryan</v>
      </c>
      <c r="G2282" s="3" t="s">
        <v>915</v>
      </c>
      <c r="H2282" t="str">
        <f>IF(ISBLANK(draft_picks[[#This Row],[drafter_id]]),"",_xlfn.XLOOKUP(draft_picks[[#This Row],[drafter_id]],drafters[id],drafters[name]))</f>
        <v>Billy Ray Brewton</v>
      </c>
      <c r="J2282" t="str">
        <f>IF(ISBLANK(draft_picks[[#This Row],[drafter_team_id]]),"",_xlfn.XLOOKUP(draft_picks[[#This Row],[drafter_team_id]],drafter_teams[id],drafter_teams[name]))</f>
        <v/>
      </c>
      <c r="K2282" s="3" t="s">
        <v>15497</v>
      </c>
      <c r="L2282" t="s">
        <v>15497</v>
      </c>
      <c r="M2282" t="str">
        <f>IF(OR(ISBLANK(draft_picks[[#This Row],[veto_drafter_id]]),draft_picks[[#This Row],[veto_drafter_id]]=""),"",_xlfn.XLOOKUP(draft_picks[[#This Row],[veto_drafter_id]],drafters[id],drafters[name]))</f>
        <v/>
      </c>
      <c r="N2282" t="s">
        <v>15497</v>
      </c>
      <c r="O2282" t="str">
        <f>IF(OR(ISBLANK(draft_picks[[#This Row],[veto_drafter_team_id]]),draft_picks[[#This Row],[veto_drafter_team_id]]=""),"",_xlfn.XLOOKUP(draft_picks[[#This Row],[veto_drafter_team_id]],drafter_teams[id],drafter_teams[name]))</f>
        <v/>
      </c>
      <c r="Q2282" t="s">
        <v>15497</v>
      </c>
      <c r="R2282" t="str">
        <f>IF(OR(ISBLANK(draft_picks[[#This Row],[veto_override_drafter_id]]),draft_picks[[#This Row],[veto_override_drafter_id]]=""),"",_xlfn.XLOOKUP(draft_picks[[#This Row],[veto_override_drafter_id]],drafters[id],drafters[name]))</f>
        <v/>
      </c>
      <c r="S2282" t="s">
        <v>15497</v>
      </c>
      <c r="T2282" t="str">
        <f>IF(OR(ISBLANK(draft_picks[[#This Row],[veto_override_team_id]]),draft_picks[[#This Row],[veto_override_team_id]]=""),"",_xlfn.XLOOKUP(draft_picks[[#This Row],[veto_override_team_id]],drafter_teams[id],drafter_teams[name]))</f>
        <v/>
      </c>
    </row>
    <row r="2283" spans="1:21" x14ac:dyDescent="0.25">
      <c r="A2283" t="s">
        <v>486</v>
      </c>
      <c r="B2283" t="str">
        <f>_xlfn.XLOOKUP(draft_picks[[#This Row],[draft_id]],drafts[id],drafts[title])</f>
        <v>Steven Spielberg Super Draft</v>
      </c>
      <c r="C2283" s="3">
        <v>12</v>
      </c>
      <c r="D2283">
        <f>IF(C2282&lt;draft_picks[[#This Row],[position]],1,IF(C2282&gt;draft_picks[[#This Row],[position]],D2282+1,IF(C2282=draft_picks[[#This Row],[position]],D2282+1)))</f>
        <v>29</v>
      </c>
      <c r="E2283" t="s">
        <v>2583</v>
      </c>
      <c r="F2283" t="str">
        <f>IF(ISBLANK(draft_picks[[#This Row],[movie_id]]),"",_xlfn.XLOOKUP(draft_picks[[#This Row],[movie_id]],drafts.movies[id],drafts.movies[movie_title]))</f>
        <v>Duel</v>
      </c>
      <c r="G2283" s="3" t="s">
        <v>1173</v>
      </c>
      <c r="H2283" t="str">
        <f>IF(ISBLANK(draft_picks[[#This Row],[drafter_id]]),"",_xlfn.XLOOKUP(draft_picks[[#This Row],[drafter_id]],drafters[id],drafters[name]))</f>
        <v>Angelique Jackson</v>
      </c>
      <c r="J2283" t="str">
        <f>IF(ISBLANK(draft_picks[[#This Row],[drafter_team_id]]),"",_xlfn.XLOOKUP(draft_picks[[#This Row],[drafter_team_id]],drafter_teams[id],drafter_teams[name]))</f>
        <v/>
      </c>
      <c r="K2283" s="3" t="s">
        <v>15497</v>
      </c>
      <c r="L2283" t="s">
        <v>15497</v>
      </c>
      <c r="M2283" t="str">
        <f>IF(OR(ISBLANK(draft_picks[[#This Row],[veto_drafter_id]]),draft_picks[[#This Row],[veto_drafter_id]]=""),"",_xlfn.XLOOKUP(draft_picks[[#This Row],[veto_drafter_id]],drafters[id],drafters[name]))</f>
        <v/>
      </c>
      <c r="N2283" t="s">
        <v>15497</v>
      </c>
      <c r="O2283" t="str">
        <f>IF(OR(ISBLANK(draft_picks[[#This Row],[veto_drafter_team_id]]),draft_picks[[#This Row],[veto_drafter_team_id]]=""),"",_xlfn.XLOOKUP(draft_picks[[#This Row],[veto_drafter_team_id]],drafter_teams[id],drafter_teams[name]))</f>
        <v/>
      </c>
      <c r="Q2283" t="s">
        <v>15497</v>
      </c>
      <c r="R2283" t="str">
        <f>IF(OR(ISBLANK(draft_picks[[#This Row],[veto_override_drafter_id]]),draft_picks[[#This Row],[veto_override_drafter_id]]=""),"",_xlfn.XLOOKUP(draft_picks[[#This Row],[veto_override_drafter_id]],drafters[id],drafters[name]))</f>
        <v/>
      </c>
      <c r="S2283" t="s">
        <v>15497</v>
      </c>
      <c r="T2283" t="str">
        <f>IF(OR(ISBLANK(draft_picks[[#This Row],[veto_override_team_id]]),draft_picks[[#This Row],[veto_override_team_id]]=""),"",_xlfn.XLOOKUP(draft_picks[[#This Row],[veto_override_team_id]],drafter_teams[id],drafter_teams[name]))</f>
        <v/>
      </c>
    </row>
    <row r="2284" spans="1:21" x14ac:dyDescent="0.25">
      <c r="A2284" t="s">
        <v>486</v>
      </c>
      <c r="B2284" t="str">
        <f>_xlfn.XLOOKUP(draft_picks[[#This Row],[draft_id]],drafts[id],drafts[title])</f>
        <v>Steven Spielberg Super Draft</v>
      </c>
      <c r="C2284" s="3">
        <v>11</v>
      </c>
      <c r="D2284">
        <f>IF(C2283&lt;draft_picks[[#This Row],[position]],1,IF(C2283&gt;draft_picks[[#This Row],[position]],D2283+1,IF(C2283=draft_picks[[#This Row],[position]],D2283+1)))</f>
        <v>30</v>
      </c>
      <c r="E2284" t="s">
        <v>2769</v>
      </c>
      <c r="F2284" t="str">
        <f>IF(ISBLANK(draft_picks[[#This Row],[movie_id]]),"",_xlfn.XLOOKUP(draft_picks[[#This Row],[movie_id]],drafts.movies[id],drafts.movies[movie_title]))</f>
        <v>Lincoln</v>
      </c>
      <c r="G2284" s="3" t="s">
        <v>1137</v>
      </c>
      <c r="H2284" t="str">
        <f>IF(ISBLANK(draft_picks[[#This Row],[drafter_id]]),"",_xlfn.XLOOKUP(draft_picks[[#This Row],[drafter_id]],drafters[id],drafters[name]))</f>
        <v>Wynter Mitchell</v>
      </c>
      <c r="J2284" t="str">
        <f>IF(ISBLANK(draft_picks[[#This Row],[drafter_team_id]]),"",_xlfn.XLOOKUP(draft_picks[[#This Row],[drafter_team_id]],drafter_teams[id],drafter_teams[name]))</f>
        <v/>
      </c>
      <c r="K2284" s="3" t="s">
        <v>15497</v>
      </c>
      <c r="L2284" t="s">
        <v>15497</v>
      </c>
      <c r="M2284" t="str">
        <f>IF(OR(ISBLANK(draft_picks[[#This Row],[veto_drafter_id]]),draft_picks[[#This Row],[veto_drafter_id]]=""),"",_xlfn.XLOOKUP(draft_picks[[#This Row],[veto_drafter_id]],drafters[id],drafters[name]))</f>
        <v/>
      </c>
      <c r="N2284" t="s">
        <v>15497</v>
      </c>
      <c r="O2284" t="str">
        <f>IF(OR(ISBLANK(draft_picks[[#This Row],[veto_drafter_team_id]]),draft_picks[[#This Row],[veto_drafter_team_id]]=""),"",_xlfn.XLOOKUP(draft_picks[[#This Row],[veto_drafter_team_id]],drafter_teams[id],drafter_teams[name]))</f>
        <v/>
      </c>
      <c r="Q2284" t="s">
        <v>15497</v>
      </c>
      <c r="R2284" t="str">
        <f>IF(OR(ISBLANK(draft_picks[[#This Row],[veto_override_drafter_id]]),draft_picks[[#This Row],[veto_override_drafter_id]]=""),"",_xlfn.XLOOKUP(draft_picks[[#This Row],[veto_override_drafter_id]],drafters[id],drafters[name]))</f>
        <v/>
      </c>
      <c r="S2284" t="s">
        <v>15497</v>
      </c>
      <c r="T2284" t="str">
        <f>IF(OR(ISBLANK(draft_picks[[#This Row],[veto_override_team_id]]),draft_picks[[#This Row],[veto_override_team_id]]=""),"",_xlfn.XLOOKUP(draft_picks[[#This Row],[veto_override_team_id]],drafter_teams[id],drafter_teams[name]))</f>
        <v/>
      </c>
    </row>
    <row r="2285" spans="1:21" x14ac:dyDescent="0.25">
      <c r="A2285" t="s">
        <v>486</v>
      </c>
      <c r="B2285" t="str">
        <f>_xlfn.XLOOKUP(draft_picks[[#This Row],[draft_id]],drafts[id],drafts[title])</f>
        <v>Steven Spielberg Super Draft</v>
      </c>
      <c r="C2285" s="3">
        <v>10</v>
      </c>
      <c r="D2285">
        <f>IF(C2284&lt;draft_picks[[#This Row],[position]],1,IF(C2284&gt;draft_picks[[#This Row],[position]],D2284+1,IF(C2284=draft_picks[[#This Row],[position]],D2284+1)))</f>
        <v>31</v>
      </c>
      <c r="E2285" t="s">
        <v>6402</v>
      </c>
      <c r="F2285" t="str">
        <f>IF(ISBLANK(draft_picks[[#This Row],[movie_id]]),"",_xlfn.XLOOKUP(draft_picks[[#This Row],[movie_id]],drafts.movies[id],drafts.movies[movie_title]))</f>
        <v>Munich</v>
      </c>
      <c r="G2285" s="3" t="s">
        <v>1137</v>
      </c>
      <c r="H2285" t="str">
        <f>IF(ISBLANK(draft_picks[[#This Row],[drafter_id]]),"",_xlfn.XLOOKUP(draft_picks[[#This Row],[drafter_id]],drafters[id],drafters[name]))</f>
        <v>Wynter Mitchell</v>
      </c>
      <c r="J2285" t="str">
        <f>IF(ISBLANK(draft_picks[[#This Row],[drafter_team_id]]),"",_xlfn.XLOOKUP(draft_picks[[#This Row],[drafter_team_id]],drafter_teams[id],drafter_teams[name]))</f>
        <v/>
      </c>
      <c r="K2285" s="3" t="s">
        <v>15497</v>
      </c>
      <c r="L2285" t="s">
        <v>15497</v>
      </c>
      <c r="M2285" t="str">
        <f>IF(OR(ISBLANK(draft_picks[[#This Row],[veto_drafter_id]]),draft_picks[[#This Row],[veto_drafter_id]]=""),"",_xlfn.XLOOKUP(draft_picks[[#This Row],[veto_drafter_id]],drafters[id],drafters[name]))</f>
        <v/>
      </c>
      <c r="N2285" t="s">
        <v>15497</v>
      </c>
      <c r="O2285" t="str">
        <f>IF(OR(ISBLANK(draft_picks[[#This Row],[veto_drafter_team_id]]),draft_picks[[#This Row],[veto_drafter_team_id]]=""),"",_xlfn.XLOOKUP(draft_picks[[#This Row],[veto_drafter_team_id]],drafter_teams[id],drafter_teams[name]))</f>
        <v/>
      </c>
      <c r="Q2285" t="s">
        <v>15497</v>
      </c>
      <c r="R2285" t="str">
        <f>IF(OR(ISBLANK(draft_picks[[#This Row],[veto_override_drafter_id]]),draft_picks[[#This Row],[veto_override_drafter_id]]=""),"",_xlfn.XLOOKUP(draft_picks[[#This Row],[veto_override_drafter_id]],drafters[id],drafters[name]))</f>
        <v/>
      </c>
      <c r="S2285" t="s">
        <v>15497</v>
      </c>
      <c r="T2285" t="str">
        <f>IF(OR(ISBLANK(draft_picks[[#This Row],[veto_override_team_id]]),draft_picks[[#This Row],[veto_override_team_id]]=""),"",_xlfn.XLOOKUP(draft_picks[[#This Row],[veto_override_team_id]],drafter_teams[id],drafter_teams[name]))</f>
        <v/>
      </c>
    </row>
    <row r="2286" spans="1:21" x14ac:dyDescent="0.25">
      <c r="A2286" t="s">
        <v>486</v>
      </c>
      <c r="B2286" t="str">
        <f>_xlfn.XLOOKUP(draft_picks[[#This Row],[draft_id]],drafts[id],drafts[title])</f>
        <v>Steven Spielberg Super Draft</v>
      </c>
      <c r="C2286" s="3">
        <v>9</v>
      </c>
      <c r="D2286">
        <f>IF(C2285&lt;draft_picks[[#This Row],[position]],1,IF(C2285&gt;draft_picks[[#This Row],[position]],D2285+1,IF(C2285=draft_picks[[#This Row],[position]],D2285+1)))</f>
        <v>32</v>
      </c>
      <c r="E2286" t="s">
        <v>1832</v>
      </c>
      <c r="F2286" t="str">
        <f>IF(ISBLANK(draft_picks[[#This Row],[movie_id]]),"",_xlfn.XLOOKUP(draft_picks[[#This Row],[movie_id]],drafts.movies[id],drafts.movies[movie_title]))</f>
        <v>Jurassic Park</v>
      </c>
      <c r="G2286" s="3" t="s">
        <v>781</v>
      </c>
      <c r="H2286" t="str">
        <f>IF(ISBLANK(draft_picks[[#This Row],[drafter_id]]),"",_xlfn.XLOOKUP(draft_picks[[#This Row],[drafter_id]],drafters[id],drafters[name]))</f>
        <v>Adam B. Vary</v>
      </c>
      <c r="J2286" t="str">
        <f>IF(ISBLANK(draft_picks[[#This Row],[drafter_team_id]]),"",_xlfn.XLOOKUP(draft_picks[[#This Row],[drafter_team_id]],drafter_teams[id],drafter_teams[name]))</f>
        <v/>
      </c>
      <c r="K2286" s="3" t="s">
        <v>15484</v>
      </c>
      <c r="L2286" t="s">
        <v>1166</v>
      </c>
      <c r="M2286" t="str">
        <f>IF(OR(ISBLANK(draft_picks[[#This Row],[veto_drafter_id]]),draft_picks[[#This Row],[veto_drafter_id]]=""),"",_xlfn.XLOOKUP(draft_picks[[#This Row],[veto_drafter_id]],drafters[id],drafters[name]))</f>
        <v>Lucé Tomlin-Brenner</v>
      </c>
      <c r="N2286" t="s">
        <v>15497</v>
      </c>
      <c r="O2286" t="str">
        <f>IF(OR(ISBLANK(draft_picks[[#This Row],[veto_drafter_team_id]]),draft_picks[[#This Row],[veto_drafter_team_id]]=""),"",_xlfn.XLOOKUP(draft_picks[[#This Row],[veto_drafter_team_id]],drafter_teams[id],drafter_teams[name]))</f>
        <v/>
      </c>
      <c r="Q2286" t="s">
        <v>15497</v>
      </c>
      <c r="R2286" t="str">
        <f>IF(OR(ISBLANK(draft_picks[[#This Row],[veto_override_drafter_id]]),draft_picks[[#This Row],[veto_override_drafter_id]]=""),"",_xlfn.XLOOKUP(draft_picks[[#This Row],[veto_override_drafter_id]],drafters[id],drafters[name]))</f>
        <v/>
      </c>
      <c r="S2286" t="s">
        <v>15497</v>
      </c>
      <c r="T2286" t="str">
        <f>IF(OR(ISBLANK(draft_picks[[#This Row],[veto_override_team_id]]),draft_picks[[#This Row],[veto_override_team_id]]=""),"",_xlfn.XLOOKUP(draft_picks[[#This Row],[veto_override_team_id]],drafter_teams[id],drafter_teams[name]))</f>
        <v/>
      </c>
    </row>
    <row r="2287" spans="1:21" x14ac:dyDescent="0.25">
      <c r="A2287" t="s">
        <v>486</v>
      </c>
      <c r="B2287" t="str">
        <f>_xlfn.XLOOKUP(draft_picks[[#This Row],[draft_id]],drafts[id],drafts[title])</f>
        <v>Steven Spielberg Super Draft</v>
      </c>
      <c r="C2287" s="3">
        <v>9</v>
      </c>
      <c r="D2287">
        <f>IF(C2286&lt;draft_picks[[#This Row],[position]],1,IF(C2286&gt;draft_picks[[#This Row],[position]],D2286+1,IF(C2286=draft_picks[[#This Row],[position]],D2286+1)))</f>
        <v>33</v>
      </c>
      <c r="E2287" t="s">
        <v>7939</v>
      </c>
      <c r="F2287" t="str">
        <f>IF(ISBLANK(draft_picks[[#This Row],[movie_id]]),"",_xlfn.XLOOKUP(draft_picks[[#This Row],[movie_id]],drafts.movies[id],drafts.movies[movie_title]))</f>
        <v>Close Encounters of the Third Kind</v>
      </c>
      <c r="G2287" s="3" t="s">
        <v>781</v>
      </c>
      <c r="H2287" t="str">
        <f>IF(ISBLANK(draft_picks[[#This Row],[drafter_id]]),"",_xlfn.XLOOKUP(draft_picks[[#This Row],[drafter_id]],drafters[id],drafters[name]))</f>
        <v>Adam B. Vary</v>
      </c>
      <c r="J2287" t="str">
        <f>IF(ISBLANK(draft_picks[[#This Row],[drafter_team_id]]),"",_xlfn.XLOOKUP(draft_picks[[#This Row],[drafter_team_id]],drafter_teams[id],drafter_teams[name]))</f>
        <v/>
      </c>
      <c r="K2287" s="3" t="s">
        <v>15484</v>
      </c>
      <c r="L2287" t="s">
        <v>1166</v>
      </c>
      <c r="M2287" t="str">
        <f>IF(OR(ISBLANK(draft_picks[[#This Row],[veto_drafter_id]]),draft_picks[[#This Row],[veto_drafter_id]]=""),"",_xlfn.XLOOKUP(draft_picks[[#This Row],[veto_drafter_id]],drafters[id],drafters[name]))</f>
        <v>Lucé Tomlin-Brenner</v>
      </c>
      <c r="N2287" t="s">
        <v>15497</v>
      </c>
      <c r="O2287" t="str">
        <f>IF(OR(ISBLANK(draft_picks[[#This Row],[veto_drafter_team_id]]),draft_picks[[#This Row],[veto_drafter_team_id]]=""),"",_xlfn.XLOOKUP(draft_picks[[#This Row],[veto_drafter_team_id]],drafter_teams[id],drafter_teams[name]))</f>
        <v/>
      </c>
      <c r="Q2287" t="s">
        <v>15497</v>
      </c>
      <c r="R2287" t="str">
        <f>IF(OR(ISBLANK(draft_picks[[#This Row],[veto_override_drafter_id]]),draft_picks[[#This Row],[veto_override_drafter_id]]=""),"",_xlfn.XLOOKUP(draft_picks[[#This Row],[veto_override_drafter_id]],drafters[id],drafters[name]))</f>
        <v/>
      </c>
      <c r="S2287" t="s">
        <v>15497</v>
      </c>
      <c r="T2287" t="str">
        <f>IF(OR(ISBLANK(draft_picks[[#This Row],[veto_override_team_id]]),draft_picks[[#This Row],[veto_override_team_id]]=""),"",_xlfn.XLOOKUP(draft_picks[[#This Row],[veto_override_team_id]],drafter_teams[id],drafter_teams[name]))</f>
        <v/>
      </c>
    </row>
    <row r="2288" spans="1:21" x14ac:dyDescent="0.25">
      <c r="A2288" t="s">
        <v>486</v>
      </c>
      <c r="B2288" t="str">
        <f>_xlfn.XLOOKUP(draft_picks[[#This Row],[draft_id]],drafts[id],drafts[title])</f>
        <v>Steven Spielberg Super Draft</v>
      </c>
      <c r="C2288" s="3">
        <v>9</v>
      </c>
      <c r="D2288">
        <f>IF(C2287&lt;draft_picks[[#This Row],[position]],1,IF(C2287&gt;draft_picks[[#This Row],[position]],D2287+1,IF(C2287=draft_picks[[#This Row],[position]],D2287+1)))</f>
        <v>34</v>
      </c>
      <c r="E2288" t="s">
        <v>2958</v>
      </c>
      <c r="F2288" t="str">
        <f>IF(ISBLANK(draft_picks[[#This Row],[movie_id]]),"",_xlfn.XLOOKUP(draft_picks[[#This Row],[movie_id]],drafts.movies[id],drafts.movies[movie_title]))</f>
        <v>A.I. Artificial Intelligence</v>
      </c>
      <c r="G2288" s="3" t="s">
        <v>781</v>
      </c>
      <c r="H2288" t="str">
        <f>IF(ISBLANK(draft_picks[[#This Row],[drafter_id]]),"",_xlfn.XLOOKUP(draft_picks[[#This Row],[drafter_id]],drafters[id],drafters[name]))</f>
        <v>Adam B. Vary</v>
      </c>
      <c r="J2288" t="str">
        <f>IF(ISBLANK(draft_picks[[#This Row],[drafter_team_id]]),"",_xlfn.XLOOKUP(draft_picks[[#This Row],[drafter_team_id]],drafter_teams[id],drafter_teams[name]))</f>
        <v/>
      </c>
      <c r="K2288" s="3" t="s">
        <v>15497</v>
      </c>
      <c r="L2288" t="s">
        <v>15497</v>
      </c>
      <c r="M2288" t="str">
        <f>IF(OR(ISBLANK(draft_picks[[#This Row],[veto_drafter_id]]),draft_picks[[#This Row],[veto_drafter_id]]=""),"",_xlfn.XLOOKUP(draft_picks[[#This Row],[veto_drafter_id]],drafters[id],drafters[name]))</f>
        <v/>
      </c>
      <c r="N2288" t="s">
        <v>15497</v>
      </c>
      <c r="O2288" t="str">
        <f>IF(OR(ISBLANK(draft_picks[[#This Row],[veto_drafter_team_id]]),draft_picks[[#This Row],[veto_drafter_team_id]]=""),"",_xlfn.XLOOKUP(draft_picks[[#This Row],[veto_drafter_team_id]],drafter_teams[id],drafter_teams[name]))</f>
        <v/>
      </c>
      <c r="Q2288" t="s">
        <v>15497</v>
      </c>
      <c r="R2288" t="str">
        <f>IF(OR(ISBLANK(draft_picks[[#This Row],[veto_override_drafter_id]]),draft_picks[[#This Row],[veto_override_drafter_id]]=""),"",_xlfn.XLOOKUP(draft_picks[[#This Row],[veto_override_drafter_id]],drafters[id],drafters[name]))</f>
        <v/>
      </c>
      <c r="S2288" t="s">
        <v>15497</v>
      </c>
      <c r="T2288" t="str">
        <f>IF(OR(ISBLANK(draft_picks[[#This Row],[veto_override_team_id]]),draft_picks[[#This Row],[veto_override_team_id]]=""),"",_xlfn.XLOOKUP(draft_picks[[#This Row],[veto_override_team_id]],drafter_teams[id],drafter_teams[name]))</f>
        <v/>
      </c>
    </row>
    <row r="2289" spans="1:20" x14ac:dyDescent="0.25">
      <c r="A2289" t="s">
        <v>486</v>
      </c>
      <c r="B2289" t="str">
        <f>_xlfn.XLOOKUP(draft_picks[[#This Row],[draft_id]],drafts[id],drafts[title])</f>
        <v>Steven Spielberg Super Draft</v>
      </c>
      <c r="C2289" s="3">
        <v>8</v>
      </c>
      <c r="D2289">
        <f>IF(C2288&lt;draft_picks[[#This Row],[position]],1,IF(C2288&gt;draft_picks[[#This Row],[position]],D2288+1,IF(C2288=draft_picks[[#This Row],[position]],D2288+1)))</f>
        <v>35</v>
      </c>
      <c r="E2289" t="s">
        <v>7939</v>
      </c>
      <c r="F2289" t="str">
        <f>IF(ISBLANK(draft_picks[[#This Row],[movie_id]]),"",_xlfn.XLOOKUP(draft_picks[[#This Row],[movie_id]],drafts.movies[id],drafts.movies[movie_title]))</f>
        <v>Close Encounters of the Third Kind</v>
      </c>
      <c r="G2289" s="3" t="s">
        <v>781</v>
      </c>
      <c r="H2289" t="str">
        <f>IF(ISBLANK(draft_picks[[#This Row],[drafter_id]]),"",_xlfn.XLOOKUP(draft_picks[[#This Row],[drafter_id]],drafters[id],drafters[name]))</f>
        <v>Adam B. Vary</v>
      </c>
      <c r="J2289" t="str">
        <f>IF(ISBLANK(draft_picks[[#This Row],[drafter_team_id]]),"",_xlfn.XLOOKUP(draft_picks[[#This Row],[drafter_team_id]],drafter_teams[id],drafter_teams[name]))</f>
        <v/>
      </c>
      <c r="K2289" s="3" t="s">
        <v>15484</v>
      </c>
      <c r="L2289" t="s">
        <v>1137</v>
      </c>
      <c r="M2289" t="str">
        <f>IF(OR(ISBLANK(draft_picks[[#This Row],[veto_drafter_id]]),draft_picks[[#This Row],[veto_drafter_id]]=""),"",_xlfn.XLOOKUP(draft_picks[[#This Row],[veto_drafter_id]],drafters[id],drafters[name]))</f>
        <v>Wynter Mitchell</v>
      </c>
      <c r="N2289" t="s">
        <v>15497</v>
      </c>
      <c r="O2289" t="str">
        <f>IF(OR(ISBLANK(draft_picks[[#This Row],[veto_drafter_team_id]]),draft_picks[[#This Row],[veto_drafter_team_id]]=""),"",_xlfn.XLOOKUP(draft_picks[[#This Row],[veto_drafter_team_id]],drafter_teams[id],drafter_teams[name]))</f>
        <v/>
      </c>
      <c r="Q2289" t="s">
        <v>15497</v>
      </c>
      <c r="R2289" t="str">
        <f>IF(OR(ISBLANK(draft_picks[[#This Row],[veto_override_drafter_id]]),draft_picks[[#This Row],[veto_override_drafter_id]]=""),"",_xlfn.XLOOKUP(draft_picks[[#This Row],[veto_override_drafter_id]],drafters[id],drafters[name]))</f>
        <v/>
      </c>
      <c r="S2289" t="s">
        <v>15497</v>
      </c>
      <c r="T2289" t="str">
        <f>IF(OR(ISBLANK(draft_picks[[#This Row],[veto_override_team_id]]),draft_picks[[#This Row],[veto_override_team_id]]=""),"",_xlfn.XLOOKUP(draft_picks[[#This Row],[veto_override_team_id]],drafter_teams[id],drafter_teams[name]))</f>
        <v/>
      </c>
    </row>
    <row r="2290" spans="1:20" x14ac:dyDescent="0.25">
      <c r="A2290" t="s">
        <v>486</v>
      </c>
      <c r="B2290" t="str">
        <f>_xlfn.XLOOKUP(draft_picks[[#This Row],[draft_id]],drafts[id],drafts[title])</f>
        <v>Steven Spielberg Super Draft</v>
      </c>
      <c r="C2290" s="3">
        <v>8</v>
      </c>
      <c r="D2290">
        <f>IF(C2289&lt;draft_picks[[#This Row],[position]],1,IF(C2289&gt;draft_picks[[#This Row],[position]],D2289+1,IF(C2289=draft_picks[[#This Row],[position]],D2289+1)))</f>
        <v>36</v>
      </c>
      <c r="E2290" t="s">
        <v>1832</v>
      </c>
      <c r="F2290" t="str">
        <f>IF(ISBLANK(draft_picks[[#This Row],[movie_id]]),"",_xlfn.XLOOKUP(draft_picks[[#This Row],[movie_id]],drafts.movies[id],drafts.movies[movie_title]))</f>
        <v>Jurassic Park</v>
      </c>
      <c r="G2290" s="3" t="s">
        <v>781</v>
      </c>
      <c r="H2290" t="str">
        <f>IF(ISBLANK(draft_picks[[#This Row],[drafter_id]]),"",_xlfn.XLOOKUP(draft_picks[[#This Row],[drafter_id]],drafters[id],drafters[name]))</f>
        <v>Adam B. Vary</v>
      </c>
      <c r="J2290" t="str">
        <f>IF(ISBLANK(draft_picks[[#This Row],[drafter_team_id]]),"",_xlfn.XLOOKUP(draft_picks[[#This Row],[drafter_team_id]],drafter_teams[id],drafter_teams[name]))</f>
        <v/>
      </c>
      <c r="K2290" s="3" t="s">
        <v>15484</v>
      </c>
      <c r="L2290" t="s">
        <v>1166</v>
      </c>
      <c r="M2290" t="str">
        <f>IF(OR(ISBLANK(draft_picks[[#This Row],[veto_drafter_id]]),draft_picks[[#This Row],[veto_drafter_id]]=""),"",_xlfn.XLOOKUP(draft_picks[[#This Row],[veto_drafter_id]],drafters[id],drafters[name]))</f>
        <v>Lucé Tomlin-Brenner</v>
      </c>
      <c r="N2290" t="s">
        <v>15497</v>
      </c>
      <c r="O2290" t="str">
        <f>IF(OR(ISBLANK(draft_picks[[#This Row],[veto_drafter_team_id]]),draft_picks[[#This Row],[veto_drafter_team_id]]=""),"",_xlfn.XLOOKUP(draft_picks[[#This Row],[veto_drafter_team_id]],drafter_teams[id],drafter_teams[name]))</f>
        <v/>
      </c>
      <c r="Q2290" t="s">
        <v>15497</v>
      </c>
      <c r="R2290" t="str">
        <f>IF(OR(ISBLANK(draft_picks[[#This Row],[veto_override_drafter_id]]),draft_picks[[#This Row],[veto_override_drafter_id]]=""),"",_xlfn.XLOOKUP(draft_picks[[#This Row],[veto_override_drafter_id]],drafters[id],drafters[name]))</f>
        <v/>
      </c>
      <c r="S2290" t="s">
        <v>15497</v>
      </c>
      <c r="T2290" t="str">
        <f>IF(OR(ISBLANK(draft_picks[[#This Row],[veto_override_team_id]]),draft_picks[[#This Row],[veto_override_team_id]]=""),"",_xlfn.XLOOKUP(draft_picks[[#This Row],[veto_override_team_id]],drafter_teams[id],drafter_teams[name]))</f>
        <v/>
      </c>
    </row>
    <row r="2291" spans="1:20" x14ac:dyDescent="0.25">
      <c r="A2291" t="s">
        <v>486</v>
      </c>
      <c r="B2291" t="str">
        <f>_xlfn.XLOOKUP(draft_picks[[#This Row],[draft_id]],drafts[id],drafts[title])</f>
        <v>Steven Spielberg Super Draft</v>
      </c>
      <c r="C2291" s="3">
        <v>8</v>
      </c>
      <c r="D2291">
        <f>IF(C2290&lt;draft_picks[[#This Row],[position]],1,IF(C2290&gt;draft_picks[[#This Row],[position]],D2290+1,IF(C2290=draft_picks[[#This Row],[position]],D2290+1)))</f>
        <v>37</v>
      </c>
      <c r="E2291" t="s">
        <v>4914</v>
      </c>
      <c r="F2291" t="str">
        <f>IF(ISBLANK(draft_picks[[#This Row],[movie_id]]),"",_xlfn.XLOOKUP(draft_picks[[#This Row],[movie_id]],drafts.movies[id],drafts.movies[movie_title]))</f>
        <v>Catch Me If You Can</v>
      </c>
      <c r="G2291" s="3" t="s">
        <v>781</v>
      </c>
      <c r="H2291" t="str">
        <f>IF(ISBLANK(draft_picks[[#This Row],[drafter_id]]),"",_xlfn.XLOOKUP(draft_picks[[#This Row],[drafter_id]],drafters[id],drafters[name]))</f>
        <v>Adam B. Vary</v>
      </c>
      <c r="J2291" t="str">
        <f>IF(ISBLANK(draft_picks[[#This Row],[drafter_team_id]]),"",_xlfn.XLOOKUP(draft_picks[[#This Row],[drafter_team_id]],drafter_teams[id],drafter_teams[name]))</f>
        <v/>
      </c>
      <c r="K2291" s="3" t="s">
        <v>15497</v>
      </c>
      <c r="L2291" t="s">
        <v>15497</v>
      </c>
      <c r="M2291" t="str">
        <f>IF(OR(ISBLANK(draft_picks[[#This Row],[veto_drafter_id]]),draft_picks[[#This Row],[veto_drafter_id]]=""),"",_xlfn.XLOOKUP(draft_picks[[#This Row],[veto_drafter_id]],drafters[id],drafters[name]))</f>
        <v/>
      </c>
      <c r="N2291" t="s">
        <v>15497</v>
      </c>
      <c r="O2291" t="str">
        <f>IF(OR(ISBLANK(draft_picks[[#This Row],[veto_drafter_team_id]]),draft_picks[[#This Row],[veto_drafter_team_id]]=""),"",_xlfn.XLOOKUP(draft_picks[[#This Row],[veto_drafter_team_id]],drafter_teams[id],drafter_teams[name]))</f>
        <v/>
      </c>
      <c r="Q2291" t="s">
        <v>15497</v>
      </c>
      <c r="R2291" t="str">
        <f>IF(OR(ISBLANK(draft_picks[[#This Row],[veto_override_drafter_id]]),draft_picks[[#This Row],[veto_override_drafter_id]]=""),"",_xlfn.XLOOKUP(draft_picks[[#This Row],[veto_override_drafter_id]],drafters[id],drafters[name]))</f>
        <v/>
      </c>
      <c r="S2291" t="s">
        <v>15497</v>
      </c>
      <c r="T2291" t="str">
        <f>IF(OR(ISBLANK(draft_picks[[#This Row],[veto_override_team_id]]),draft_picks[[#This Row],[veto_override_team_id]]=""),"",_xlfn.XLOOKUP(draft_picks[[#This Row],[veto_override_team_id]],drafter_teams[id],drafter_teams[name]))</f>
        <v/>
      </c>
    </row>
    <row r="2292" spans="1:20" x14ac:dyDescent="0.25">
      <c r="A2292" t="s">
        <v>486</v>
      </c>
      <c r="B2292" t="str">
        <f>_xlfn.XLOOKUP(draft_picks[[#This Row],[draft_id]],drafts[id],drafts[title])</f>
        <v>Steven Spielberg Super Draft</v>
      </c>
      <c r="C2292" s="3">
        <v>7</v>
      </c>
      <c r="D2292">
        <f>IF(C2291&lt;draft_picks[[#This Row],[position]],1,IF(C2291&gt;draft_picks[[#This Row],[position]],D2291+1,IF(C2291=draft_picks[[#This Row],[position]],D2291+1)))</f>
        <v>38</v>
      </c>
      <c r="E2292" t="s">
        <v>3915</v>
      </c>
      <c r="F2292" t="str">
        <f>IF(ISBLANK(draft_picks[[#This Row],[movie_id]]),"",_xlfn.XLOOKUP(draft_picks[[#This Row],[movie_id]],drafts.movies[id],drafts.movies[movie_title]))</f>
        <v>Raiders of the Lost Ark</v>
      </c>
      <c r="G2292" s="3" t="s">
        <v>1166</v>
      </c>
      <c r="H2292" t="str">
        <f>IF(ISBLANK(draft_picks[[#This Row],[drafter_id]]),"",_xlfn.XLOOKUP(draft_picks[[#This Row],[drafter_id]],drafters[id],drafters[name]))</f>
        <v>Lucé Tomlin-Brenner</v>
      </c>
      <c r="J2292" t="str">
        <f>IF(ISBLANK(draft_picks[[#This Row],[drafter_team_id]]),"",_xlfn.XLOOKUP(draft_picks[[#This Row],[drafter_team_id]],drafter_teams[id],drafter_teams[name]))</f>
        <v/>
      </c>
      <c r="K2292" s="3" t="s">
        <v>15497</v>
      </c>
      <c r="L2292" t="s">
        <v>15497</v>
      </c>
      <c r="M2292" t="str">
        <f>IF(OR(ISBLANK(draft_picks[[#This Row],[veto_drafter_id]]),draft_picks[[#This Row],[veto_drafter_id]]=""),"",_xlfn.XLOOKUP(draft_picks[[#This Row],[veto_drafter_id]],drafters[id],drafters[name]))</f>
        <v/>
      </c>
      <c r="N2292" t="s">
        <v>15497</v>
      </c>
      <c r="O2292" t="str">
        <f>IF(OR(ISBLANK(draft_picks[[#This Row],[veto_drafter_team_id]]),draft_picks[[#This Row],[veto_drafter_team_id]]=""),"",_xlfn.XLOOKUP(draft_picks[[#This Row],[veto_drafter_team_id]],drafter_teams[id],drafter_teams[name]))</f>
        <v/>
      </c>
      <c r="Q2292" t="s">
        <v>15497</v>
      </c>
      <c r="R2292" t="str">
        <f>IF(OR(ISBLANK(draft_picks[[#This Row],[veto_override_drafter_id]]),draft_picks[[#This Row],[veto_override_drafter_id]]=""),"",_xlfn.XLOOKUP(draft_picks[[#This Row],[veto_override_drafter_id]],drafters[id],drafters[name]))</f>
        <v/>
      </c>
      <c r="S2292" t="s">
        <v>15497</v>
      </c>
      <c r="T2292" t="str">
        <f>IF(OR(ISBLANK(draft_picks[[#This Row],[veto_override_team_id]]),draft_picks[[#This Row],[veto_override_team_id]]=""),"",_xlfn.XLOOKUP(draft_picks[[#This Row],[veto_override_team_id]],drafter_teams[id],drafter_teams[name]))</f>
        <v/>
      </c>
    </row>
    <row r="2293" spans="1:20" x14ac:dyDescent="0.25">
      <c r="A2293" t="s">
        <v>486</v>
      </c>
      <c r="B2293" t="str">
        <f>_xlfn.XLOOKUP(draft_picks[[#This Row],[draft_id]],drafts[id],drafts[title])</f>
        <v>Steven Spielberg Super Draft</v>
      </c>
      <c r="C2293" s="3">
        <v>6</v>
      </c>
      <c r="D2293">
        <f>IF(C2292&lt;draft_picks[[#This Row],[position]],1,IF(C2292&gt;draft_picks[[#This Row],[position]],D2292+1,IF(C2292=draft_picks[[#This Row],[position]],D2292+1)))</f>
        <v>39</v>
      </c>
      <c r="E2293" t="s">
        <v>1832</v>
      </c>
      <c r="F2293" t="str">
        <f>IF(ISBLANK(draft_picks[[#This Row],[movie_id]]),"",_xlfn.XLOOKUP(draft_picks[[#This Row],[movie_id]],drafts.movies[id],drafts.movies[movie_title]))</f>
        <v>Jurassic Park</v>
      </c>
      <c r="G2293" s="3" t="s">
        <v>1137</v>
      </c>
      <c r="H2293" t="str">
        <f>IF(ISBLANK(draft_picks[[#This Row],[drafter_id]]),"",_xlfn.XLOOKUP(draft_picks[[#This Row],[drafter_id]],drafters[id],drafters[name]))</f>
        <v>Wynter Mitchell</v>
      </c>
      <c r="J2293" t="str">
        <f>IF(ISBLANK(draft_picks[[#This Row],[drafter_team_id]]),"",_xlfn.XLOOKUP(draft_picks[[#This Row],[drafter_team_id]],drafter_teams[id],drafter_teams[name]))</f>
        <v/>
      </c>
      <c r="K2293" s="3" t="s">
        <v>15497</v>
      </c>
      <c r="L2293" t="s">
        <v>15497</v>
      </c>
      <c r="M2293" t="str">
        <f>IF(OR(ISBLANK(draft_picks[[#This Row],[veto_drafter_id]]),draft_picks[[#This Row],[veto_drafter_id]]=""),"",_xlfn.XLOOKUP(draft_picks[[#This Row],[veto_drafter_id]],drafters[id],drafters[name]))</f>
        <v/>
      </c>
      <c r="N2293" t="s">
        <v>15497</v>
      </c>
      <c r="O2293" t="str">
        <f>IF(OR(ISBLANK(draft_picks[[#This Row],[veto_drafter_team_id]]),draft_picks[[#This Row],[veto_drafter_team_id]]=""),"",_xlfn.XLOOKUP(draft_picks[[#This Row],[veto_drafter_team_id]],drafter_teams[id],drafter_teams[name]))</f>
        <v/>
      </c>
      <c r="Q2293" t="s">
        <v>15497</v>
      </c>
      <c r="R2293" t="str">
        <f>IF(OR(ISBLANK(draft_picks[[#This Row],[veto_override_drafter_id]]),draft_picks[[#This Row],[veto_override_drafter_id]]=""),"",_xlfn.XLOOKUP(draft_picks[[#This Row],[veto_override_drafter_id]],drafters[id],drafters[name]))</f>
        <v/>
      </c>
      <c r="S2293" t="s">
        <v>15497</v>
      </c>
      <c r="T2293" t="str">
        <f>IF(OR(ISBLANK(draft_picks[[#This Row],[veto_override_team_id]]),draft_picks[[#This Row],[veto_override_team_id]]=""),"",_xlfn.XLOOKUP(draft_picks[[#This Row],[veto_override_team_id]],drafter_teams[id],drafter_teams[name]))</f>
        <v/>
      </c>
    </row>
    <row r="2294" spans="1:20" x14ac:dyDescent="0.25">
      <c r="A2294" t="s">
        <v>486</v>
      </c>
      <c r="B2294" t="str">
        <f>_xlfn.XLOOKUP(draft_picks[[#This Row],[draft_id]],drafts[id],drafts[title])</f>
        <v>Steven Spielberg Super Draft</v>
      </c>
      <c r="C2294" s="3">
        <v>5</v>
      </c>
      <c r="D2294">
        <f>IF(C2293&lt;draft_picks[[#This Row],[position]],1,IF(C2293&gt;draft_picks[[#This Row],[position]],D2293+1,IF(C2293=draft_picks[[#This Row],[position]],D2293+1)))</f>
        <v>40</v>
      </c>
      <c r="E2294" t="s">
        <v>7939</v>
      </c>
      <c r="F2294" t="str">
        <f>IF(ISBLANK(draft_picks[[#This Row],[movie_id]]),"",_xlfn.XLOOKUP(draft_picks[[#This Row],[movie_id]],drafts.movies[id],drafts.movies[movie_title]))</f>
        <v>Close Encounters of the Third Kind</v>
      </c>
      <c r="G2294" s="3" t="s">
        <v>781</v>
      </c>
      <c r="H2294" t="str">
        <f>IF(ISBLANK(draft_picks[[#This Row],[drafter_id]]),"",_xlfn.XLOOKUP(draft_picks[[#This Row],[drafter_id]],drafters[id],drafters[name]))</f>
        <v>Adam B. Vary</v>
      </c>
      <c r="J2294" t="str">
        <f>IF(ISBLANK(draft_picks[[#This Row],[drafter_team_id]]),"",_xlfn.XLOOKUP(draft_picks[[#This Row],[drafter_team_id]],drafter_teams[id],drafter_teams[name]))</f>
        <v/>
      </c>
      <c r="K2294" s="3" t="s">
        <v>15497</v>
      </c>
      <c r="L2294" t="s">
        <v>15497</v>
      </c>
      <c r="M2294" t="str">
        <f>IF(OR(ISBLANK(draft_picks[[#This Row],[veto_drafter_id]]),draft_picks[[#This Row],[veto_drafter_id]]=""),"",_xlfn.XLOOKUP(draft_picks[[#This Row],[veto_drafter_id]],drafters[id],drafters[name]))</f>
        <v/>
      </c>
      <c r="N2294" t="s">
        <v>15497</v>
      </c>
      <c r="O2294" t="str">
        <f>IF(OR(ISBLANK(draft_picks[[#This Row],[veto_drafter_team_id]]),draft_picks[[#This Row],[veto_drafter_team_id]]=""),"",_xlfn.XLOOKUP(draft_picks[[#This Row],[veto_drafter_team_id]],drafter_teams[id],drafter_teams[name]))</f>
        <v/>
      </c>
      <c r="Q2294" t="s">
        <v>15497</v>
      </c>
      <c r="R2294" t="str">
        <f>IF(OR(ISBLANK(draft_picks[[#This Row],[veto_override_drafter_id]]),draft_picks[[#This Row],[veto_override_drafter_id]]=""),"",_xlfn.XLOOKUP(draft_picks[[#This Row],[veto_override_drafter_id]],drafters[id],drafters[name]))</f>
        <v/>
      </c>
      <c r="S2294" t="s">
        <v>15497</v>
      </c>
      <c r="T2294" t="str">
        <f>IF(OR(ISBLANK(draft_picks[[#This Row],[veto_override_team_id]]),draft_picks[[#This Row],[veto_override_team_id]]=""),"",_xlfn.XLOOKUP(draft_picks[[#This Row],[veto_override_team_id]],drafter_teams[id],drafter_teams[name]))</f>
        <v/>
      </c>
    </row>
    <row r="2295" spans="1:20" x14ac:dyDescent="0.25">
      <c r="A2295" t="s">
        <v>486</v>
      </c>
      <c r="B2295" t="str">
        <f>_xlfn.XLOOKUP(draft_picks[[#This Row],[draft_id]],drafts[id],drafts[title])</f>
        <v>Steven Spielberg Super Draft</v>
      </c>
      <c r="C2295" s="3">
        <v>4</v>
      </c>
      <c r="D2295">
        <f>IF(C2294&lt;draft_picks[[#This Row],[position]],1,IF(C2294&gt;draft_picks[[#This Row],[position]],D2294+1,IF(C2294=draft_picks[[#This Row],[position]],D2294+1)))</f>
        <v>41</v>
      </c>
      <c r="E2295" t="s">
        <v>3894</v>
      </c>
      <c r="F2295" t="str">
        <f>IF(ISBLANK(draft_picks[[#This Row],[movie_id]]),"",_xlfn.XLOOKUP(draft_picks[[#This Row],[movie_id]],drafts.movies[id],drafts.movies[movie_title]))</f>
        <v>The Color Purple</v>
      </c>
      <c r="G2295" s="3" t="s">
        <v>1166</v>
      </c>
      <c r="H2295" t="str">
        <f>IF(ISBLANK(draft_picks[[#This Row],[drafter_id]]),"",_xlfn.XLOOKUP(draft_picks[[#This Row],[drafter_id]],drafters[id],drafters[name]))</f>
        <v>Lucé Tomlin-Brenner</v>
      </c>
      <c r="J2295" t="str">
        <f>IF(ISBLANK(draft_picks[[#This Row],[drafter_team_id]]),"",_xlfn.XLOOKUP(draft_picks[[#This Row],[drafter_team_id]],drafter_teams[id],drafter_teams[name]))</f>
        <v/>
      </c>
      <c r="K2295" s="3" t="s">
        <v>15497</v>
      </c>
      <c r="L2295" t="s">
        <v>15497</v>
      </c>
      <c r="M2295" t="str">
        <f>IF(OR(ISBLANK(draft_picks[[#This Row],[veto_drafter_id]]),draft_picks[[#This Row],[veto_drafter_id]]=""),"",_xlfn.XLOOKUP(draft_picks[[#This Row],[veto_drafter_id]],drafters[id],drafters[name]))</f>
        <v/>
      </c>
      <c r="N2295" t="s">
        <v>15497</v>
      </c>
      <c r="O2295" t="str">
        <f>IF(OR(ISBLANK(draft_picks[[#This Row],[veto_drafter_team_id]]),draft_picks[[#This Row],[veto_drafter_team_id]]=""),"",_xlfn.XLOOKUP(draft_picks[[#This Row],[veto_drafter_team_id]],drafter_teams[id],drafter_teams[name]))</f>
        <v/>
      </c>
      <c r="Q2295" t="s">
        <v>15497</v>
      </c>
      <c r="R2295" t="str">
        <f>IF(OR(ISBLANK(draft_picks[[#This Row],[veto_override_drafter_id]]),draft_picks[[#This Row],[veto_override_drafter_id]]=""),"",_xlfn.XLOOKUP(draft_picks[[#This Row],[veto_override_drafter_id]],drafters[id],drafters[name]))</f>
        <v/>
      </c>
      <c r="S2295" t="s">
        <v>15497</v>
      </c>
      <c r="T2295" t="str">
        <f>IF(OR(ISBLANK(draft_picks[[#This Row],[veto_override_team_id]]),draft_picks[[#This Row],[veto_override_team_id]]=""),"",_xlfn.XLOOKUP(draft_picks[[#This Row],[veto_override_team_id]],drafter_teams[id],drafter_teams[name]))</f>
        <v/>
      </c>
    </row>
    <row r="2296" spans="1:20" x14ac:dyDescent="0.25">
      <c r="A2296" t="s">
        <v>486</v>
      </c>
      <c r="B2296" t="str">
        <f>_xlfn.XLOOKUP(draft_picks[[#This Row],[draft_id]],drafts[id],drafts[title])</f>
        <v>Steven Spielberg Super Draft</v>
      </c>
      <c r="C2296" s="3">
        <v>3</v>
      </c>
      <c r="D2296">
        <f>IF(C2295&lt;draft_picks[[#This Row],[position]],1,IF(C2295&gt;draft_picks[[#This Row],[position]],D2295+1,IF(C2295=draft_picks[[#This Row],[position]],D2295+1)))</f>
        <v>42</v>
      </c>
      <c r="E2296" t="s">
        <v>7387</v>
      </c>
      <c r="F2296" t="str">
        <f>IF(ISBLANK(draft_picks[[#This Row],[movie_id]]),"",_xlfn.XLOOKUP(draft_picks[[#This Row],[movie_id]],drafts.movies[id],drafts.movies[movie_title]))</f>
        <v>E.T. the Extra-Terrestrial</v>
      </c>
      <c r="G2296" s="3" t="s">
        <v>1137</v>
      </c>
      <c r="H2296" t="str">
        <f>IF(ISBLANK(draft_picks[[#This Row],[drafter_id]]),"",_xlfn.XLOOKUP(draft_picks[[#This Row],[drafter_id]],drafters[id],drafters[name]))</f>
        <v>Wynter Mitchell</v>
      </c>
      <c r="J2296" t="str">
        <f>IF(ISBLANK(draft_picks[[#This Row],[drafter_team_id]]),"",_xlfn.XLOOKUP(draft_picks[[#This Row],[drafter_team_id]],drafter_teams[id],drafter_teams[name]))</f>
        <v/>
      </c>
      <c r="K2296" s="3" t="s">
        <v>15484</v>
      </c>
      <c r="L2296" t="s">
        <v>781</v>
      </c>
      <c r="M2296" t="str">
        <f>IF(OR(ISBLANK(draft_picks[[#This Row],[veto_drafter_id]]),draft_picks[[#This Row],[veto_drafter_id]]=""),"",_xlfn.XLOOKUP(draft_picks[[#This Row],[veto_drafter_id]],drafters[id],drafters[name]))</f>
        <v>Adam B. Vary</v>
      </c>
      <c r="N2296" t="s">
        <v>15497</v>
      </c>
      <c r="O2296" t="str">
        <f>IF(OR(ISBLANK(draft_picks[[#This Row],[veto_drafter_team_id]]),draft_picks[[#This Row],[veto_drafter_team_id]]=""),"",_xlfn.XLOOKUP(draft_picks[[#This Row],[veto_drafter_team_id]],drafter_teams[id],drafter_teams[name]))</f>
        <v/>
      </c>
      <c r="Q2296" t="s">
        <v>15497</v>
      </c>
      <c r="R2296" t="str">
        <f>IF(OR(ISBLANK(draft_picks[[#This Row],[veto_override_drafter_id]]),draft_picks[[#This Row],[veto_override_drafter_id]]=""),"",_xlfn.XLOOKUP(draft_picks[[#This Row],[veto_override_drafter_id]],drafters[id],drafters[name]))</f>
        <v/>
      </c>
      <c r="S2296" t="s">
        <v>15497</v>
      </c>
      <c r="T2296" t="str">
        <f>IF(OR(ISBLANK(draft_picks[[#This Row],[veto_override_team_id]]),draft_picks[[#This Row],[veto_override_team_id]]=""),"",_xlfn.XLOOKUP(draft_picks[[#This Row],[veto_override_team_id]],drafter_teams[id],drafter_teams[name]))</f>
        <v/>
      </c>
    </row>
    <row r="2297" spans="1:20" x14ac:dyDescent="0.25">
      <c r="A2297" t="s">
        <v>486</v>
      </c>
      <c r="B2297" t="str">
        <f>_xlfn.XLOOKUP(draft_picks[[#This Row],[draft_id]],drafts[id],drafts[title])</f>
        <v>Steven Spielberg Super Draft</v>
      </c>
      <c r="C2297" s="3">
        <v>3</v>
      </c>
      <c r="D2297">
        <f>IF(C2296&lt;draft_picks[[#This Row],[position]],1,IF(C2296&gt;draft_picks[[#This Row],[position]],D2296+1,IF(C2296=draft_picks[[#This Row],[position]],D2296+1)))</f>
        <v>43</v>
      </c>
      <c r="E2297" t="s">
        <v>2631</v>
      </c>
      <c r="F2297" t="str">
        <f>IF(ISBLANK(draft_picks[[#This Row],[movie_id]]),"",_xlfn.XLOOKUP(draft_picks[[#This Row],[movie_id]],drafts.movies[id],drafts.movies[movie_title]))</f>
        <v>Schindler's List</v>
      </c>
      <c r="G2297" s="3" t="s">
        <v>1137</v>
      </c>
      <c r="H2297" t="str">
        <f>IF(ISBLANK(draft_picks[[#This Row],[drafter_id]]),"",_xlfn.XLOOKUP(draft_picks[[#This Row],[drafter_id]],drafters[id],drafters[name]))</f>
        <v>Wynter Mitchell</v>
      </c>
      <c r="J2297" t="str">
        <f>IF(ISBLANK(draft_picks[[#This Row],[drafter_team_id]]),"",_xlfn.XLOOKUP(draft_picks[[#This Row],[drafter_team_id]],drafter_teams[id],drafter_teams[name]))</f>
        <v/>
      </c>
      <c r="K2297" s="3" t="s">
        <v>15497</v>
      </c>
      <c r="L2297" t="s">
        <v>15497</v>
      </c>
      <c r="M2297" t="str">
        <f>IF(OR(ISBLANK(draft_picks[[#This Row],[veto_drafter_id]]),draft_picks[[#This Row],[veto_drafter_id]]=""),"",_xlfn.XLOOKUP(draft_picks[[#This Row],[veto_drafter_id]],drafters[id],drafters[name]))</f>
        <v/>
      </c>
      <c r="N2297" t="s">
        <v>15497</v>
      </c>
      <c r="O2297" t="str">
        <f>IF(OR(ISBLANK(draft_picks[[#This Row],[veto_drafter_team_id]]),draft_picks[[#This Row],[veto_drafter_team_id]]=""),"",_xlfn.XLOOKUP(draft_picks[[#This Row],[veto_drafter_team_id]],drafter_teams[id],drafter_teams[name]))</f>
        <v/>
      </c>
      <c r="Q2297" t="s">
        <v>15497</v>
      </c>
      <c r="R2297" t="str">
        <f>IF(OR(ISBLANK(draft_picks[[#This Row],[veto_override_drafter_id]]),draft_picks[[#This Row],[veto_override_drafter_id]]=""),"",_xlfn.XLOOKUP(draft_picks[[#This Row],[veto_override_drafter_id]],drafters[id],drafters[name]))</f>
        <v/>
      </c>
      <c r="S2297" t="s">
        <v>15497</v>
      </c>
      <c r="T2297" t="str">
        <f>IF(OR(ISBLANK(draft_picks[[#This Row],[veto_override_team_id]]),draft_picks[[#This Row],[veto_override_team_id]]=""),"",_xlfn.XLOOKUP(draft_picks[[#This Row],[veto_override_team_id]],drafter_teams[id],drafter_teams[name]))</f>
        <v/>
      </c>
    </row>
    <row r="2298" spans="1:20" x14ac:dyDescent="0.25">
      <c r="A2298" t="s">
        <v>486</v>
      </c>
      <c r="B2298" t="str">
        <f>_xlfn.XLOOKUP(draft_picks[[#This Row],[draft_id]],drafts[id],drafts[title])</f>
        <v>Steven Spielberg Super Draft</v>
      </c>
      <c r="C2298" s="3">
        <v>2</v>
      </c>
      <c r="D2298">
        <f>IF(C2297&lt;draft_picks[[#This Row],[position]],1,IF(C2297&gt;draft_picks[[#This Row],[position]],D2297+1,IF(C2297=draft_picks[[#This Row],[position]],D2297+1)))</f>
        <v>44</v>
      </c>
      <c r="E2298" t="s">
        <v>5160</v>
      </c>
      <c r="F2298" t="str">
        <f>IF(ISBLANK(draft_picks[[#This Row],[movie_id]]),"",_xlfn.XLOOKUP(draft_picks[[#This Row],[movie_id]],drafts.movies[id],drafts.movies[movie_title]))</f>
        <v>Jaws</v>
      </c>
      <c r="G2298" s="3" t="s">
        <v>781</v>
      </c>
      <c r="H2298" t="str">
        <f>IF(ISBLANK(draft_picks[[#This Row],[drafter_id]]),"",_xlfn.XLOOKUP(draft_picks[[#This Row],[drafter_id]],drafters[id],drafters[name]))</f>
        <v>Adam B. Vary</v>
      </c>
      <c r="J2298" t="str">
        <f>IF(ISBLANK(draft_picks[[#This Row],[drafter_team_id]]),"",_xlfn.XLOOKUP(draft_picks[[#This Row],[drafter_team_id]],drafter_teams[id],drafter_teams[name]))</f>
        <v/>
      </c>
      <c r="K2298" s="3" t="s">
        <v>15484</v>
      </c>
      <c r="L2298" t="s">
        <v>857</v>
      </c>
      <c r="M2298" t="str">
        <f>IF(OR(ISBLANK(draft_picks[[#This Row],[veto_drafter_id]]),draft_picks[[#This Row],[veto_drafter_id]]=""),"",_xlfn.XLOOKUP(draft_picks[[#This Row],[veto_drafter_id]],drafters[id],drafters[name]))</f>
        <v>Patreon Members</v>
      </c>
      <c r="N2298" t="s">
        <v>15497</v>
      </c>
      <c r="O2298" t="str">
        <f>IF(OR(ISBLANK(draft_picks[[#This Row],[veto_drafter_team_id]]),draft_picks[[#This Row],[veto_drafter_team_id]]=""),"",_xlfn.XLOOKUP(draft_picks[[#This Row],[veto_drafter_team_id]],drafter_teams[id],drafter_teams[name]))</f>
        <v/>
      </c>
      <c r="Q2298" t="s">
        <v>15497</v>
      </c>
      <c r="R2298" t="str">
        <f>IF(OR(ISBLANK(draft_picks[[#This Row],[veto_override_drafter_id]]),draft_picks[[#This Row],[veto_override_drafter_id]]=""),"",_xlfn.XLOOKUP(draft_picks[[#This Row],[veto_override_drafter_id]],drafters[id],drafters[name]))</f>
        <v/>
      </c>
      <c r="S2298" t="s">
        <v>15497</v>
      </c>
      <c r="T2298" t="str">
        <f>IF(OR(ISBLANK(draft_picks[[#This Row],[veto_override_team_id]]),draft_picks[[#This Row],[veto_override_team_id]]=""),"",_xlfn.XLOOKUP(draft_picks[[#This Row],[veto_override_team_id]],drafter_teams[id],drafter_teams[name]))</f>
        <v/>
      </c>
    </row>
    <row r="2299" spans="1:20" x14ac:dyDescent="0.25">
      <c r="A2299" t="s">
        <v>486</v>
      </c>
      <c r="B2299" t="str">
        <f>_xlfn.XLOOKUP(draft_picks[[#This Row],[draft_id]],drafts[id],drafts[title])</f>
        <v>Steven Spielberg Super Draft</v>
      </c>
      <c r="C2299" s="3">
        <v>2</v>
      </c>
      <c r="D2299">
        <f>IF(C2298&lt;draft_picks[[#This Row],[position]],1,IF(C2298&gt;draft_picks[[#This Row],[position]],D2298+1,IF(C2298=draft_picks[[#This Row],[position]],D2298+1)))</f>
        <v>45</v>
      </c>
      <c r="E2299" t="s">
        <v>7387</v>
      </c>
      <c r="F2299" t="str">
        <f>IF(ISBLANK(draft_picks[[#This Row],[movie_id]]),"",_xlfn.XLOOKUP(draft_picks[[#This Row],[movie_id]],drafts.movies[id],drafts.movies[movie_title]))</f>
        <v>E.T. the Extra-Terrestrial</v>
      </c>
      <c r="G2299" s="3" t="s">
        <v>781</v>
      </c>
      <c r="H2299" t="str">
        <f>IF(ISBLANK(draft_picks[[#This Row],[drafter_id]]),"",_xlfn.XLOOKUP(draft_picks[[#This Row],[drafter_id]],drafters[id],drafters[name]))</f>
        <v>Adam B. Vary</v>
      </c>
      <c r="J2299" t="str">
        <f>IF(ISBLANK(draft_picks[[#This Row],[drafter_team_id]]),"",_xlfn.XLOOKUP(draft_picks[[#This Row],[drafter_team_id]],drafter_teams[id],drafter_teams[name]))</f>
        <v/>
      </c>
      <c r="K2299" s="3" t="s">
        <v>15497</v>
      </c>
      <c r="L2299" t="s">
        <v>15497</v>
      </c>
      <c r="M2299" t="str">
        <f>IF(OR(ISBLANK(draft_picks[[#This Row],[veto_drafter_id]]),draft_picks[[#This Row],[veto_drafter_id]]=""),"",_xlfn.XLOOKUP(draft_picks[[#This Row],[veto_drafter_id]],drafters[id],drafters[name]))</f>
        <v/>
      </c>
      <c r="N2299" t="s">
        <v>15497</v>
      </c>
      <c r="O2299" t="str">
        <f>IF(OR(ISBLANK(draft_picks[[#This Row],[veto_drafter_team_id]]),draft_picks[[#This Row],[veto_drafter_team_id]]=""),"",_xlfn.XLOOKUP(draft_picks[[#This Row],[veto_drafter_team_id]],drafter_teams[id],drafter_teams[name]))</f>
        <v/>
      </c>
      <c r="Q2299" t="s">
        <v>15497</v>
      </c>
      <c r="R2299" t="str">
        <f>IF(OR(ISBLANK(draft_picks[[#This Row],[veto_override_drafter_id]]),draft_picks[[#This Row],[veto_override_drafter_id]]=""),"",_xlfn.XLOOKUP(draft_picks[[#This Row],[veto_override_drafter_id]],drafters[id],drafters[name]))</f>
        <v/>
      </c>
      <c r="S2299" t="s">
        <v>15497</v>
      </c>
      <c r="T2299" t="str">
        <f>IF(OR(ISBLANK(draft_picks[[#This Row],[veto_override_team_id]]),draft_picks[[#This Row],[veto_override_team_id]]=""),"",_xlfn.XLOOKUP(draft_picks[[#This Row],[veto_override_team_id]],drafter_teams[id],drafter_teams[name]))</f>
        <v/>
      </c>
    </row>
    <row r="2300" spans="1:20" x14ac:dyDescent="0.25">
      <c r="A2300" t="s">
        <v>486</v>
      </c>
      <c r="B2300" t="str">
        <f>_xlfn.XLOOKUP(draft_picks[[#This Row],[draft_id]],drafts[id],drafts[title])</f>
        <v>Steven Spielberg Super Draft</v>
      </c>
      <c r="C2300" s="3">
        <v>1</v>
      </c>
      <c r="D2300">
        <f>IF(C2299&lt;draft_picks[[#This Row],[position]],1,IF(C2299&gt;draft_picks[[#This Row],[position]],D2299+1,IF(C2299=draft_picks[[#This Row],[position]],D2299+1)))</f>
        <v>46</v>
      </c>
      <c r="E2300" t="s">
        <v>5160</v>
      </c>
      <c r="F2300" t="str">
        <f>IF(ISBLANK(draft_picks[[#This Row],[movie_id]]),"",_xlfn.XLOOKUP(draft_picks[[#This Row],[movie_id]],drafts.movies[id],drafts.movies[movie_title]))</f>
        <v>Jaws</v>
      </c>
      <c r="G2300" s="3" t="s">
        <v>1166</v>
      </c>
      <c r="H2300" t="str">
        <f>IF(ISBLANK(draft_picks[[#This Row],[drafter_id]]),"",_xlfn.XLOOKUP(draft_picks[[#This Row],[drafter_id]],drafters[id],drafters[name]))</f>
        <v>Lucé Tomlin-Brenner</v>
      </c>
      <c r="J2300" t="str">
        <f>IF(ISBLANK(draft_picks[[#This Row],[drafter_team_id]]),"",_xlfn.XLOOKUP(draft_picks[[#This Row],[drafter_team_id]],drafter_teams[id],drafter_teams[name]))</f>
        <v/>
      </c>
      <c r="K2300" s="3" t="s">
        <v>15497</v>
      </c>
      <c r="L2300" t="s">
        <v>15497</v>
      </c>
      <c r="M2300" t="str">
        <f>IF(OR(ISBLANK(draft_picks[[#This Row],[veto_drafter_id]]),draft_picks[[#This Row],[veto_drafter_id]]=""),"",_xlfn.XLOOKUP(draft_picks[[#This Row],[veto_drafter_id]],drafters[id],drafters[name]))</f>
        <v/>
      </c>
      <c r="N2300" t="s">
        <v>15497</v>
      </c>
      <c r="O2300" t="str">
        <f>IF(OR(ISBLANK(draft_picks[[#This Row],[veto_drafter_team_id]]),draft_picks[[#This Row],[veto_drafter_team_id]]=""),"",_xlfn.XLOOKUP(draft_picks[[#This Row],[veto_drafter_team_id]],drafter_teams[id],drafter_teams[name]))</f>
        <v/>
      </c>
      <c r="Q2300" t="s">
        <v>15497</v>
      </c>
      <c r="R2300" t="str">
        <f>IF(OR(ISBLANK(draft_picks[[#This Row],[veto_override_drafter_id]]),draft_picks[[#This Row],[veto_override_drafter_id]]=""),"",_xlfn.XLOOKUP(draft_picks[[#This Row],[veto_override_drafter_id]],drafters[id],drafters[name]))</f>
        <v/>
      </c>
      <c r="S2300" t="s">
        <v>15497</v>
      </c>
      <c r="T2300" t="str">
        <f>IF(OR(ISBLANK(draft_picks[[#This Row],[veto_override_team_id]]),draft_picks[[#This Row],[veto_override_team_id]]=""),"",_xlfn.XLOOKUP(draft_picks[[#This Row],[veto_override_team_id]],drafter_teams[id],drafter_teams[name]))</f>
        <v/>
      </c>
    </row>
    <row r="2301" spans="1:20" x14ac:dyDescent="0.25">
      <c r="A2301" t="s">
        <v>22</v>
      </c>
      <c r="B2301" t="str">
        <f>_xlfn.XLOOKUP(draft_picks[[#This Row],[draft_id]],drafts[id],drafts[title])</f>
        <v>Spielberg Produced Mega Draft</v>
      </c>
      <c r="C2301" s="3">
        <v>20</v>
      </c>
      <c r="D2301">
        <f>IF(C2300&lt;draft_picks[[#This Row],[position]],1,IF(C2300&gt;draft_picks[[#This Row],[position]],D2300+1,IF(C2300=draft_picks[[#This Row],[position]],D2300+1)))</f>
        <v>1</v>
      </c>
      <c r="E2301" t="s">
        <v>6723</v>
      </c>
      <c r="F2301" t="str">
        <f>IF(ISBLANK(draft_picks[[#This Row],[movie_id]]),"",_xlfn.XLOOKUP(draft_picks[[#This Row],[movie_id]],drafts.movies[id],drafts.movies[movie_title]))</f>
        <v>Real Steel</v>
      </c>
      <c r="G2301" s="3"/>
      <c r="H2301" t="str">
        <f>IF(ISBLANK(draft_picks[[#This Row],[drafter_id]]),"",_xlfn.XLOOKUP(draft_picks[[#This Row],[drafter_id]],drafters[id],drafters[name]))</f>
        <v/>
      </c>
      <c r="I2301" t="s">
        <v>1305</v>
      </c>
      <c r="J2301" t="str">
        <f>IF(ISBLANK(draft_picks[[#This Row],[drafter_team_id]]),"",_xlfn.XLOOKUP(draft_picks[[#This Row],[drafter_team_id]],drafter_teams[id],drafter_teams[name]))</f>
        <v>Team Disaster Girls</v>
      </c>
      <c r="K2301" s="3" t="s">
        <v>15497</v>
      </c>
      <c r="L2301" t="s">
        <v>15497</v>
      </c>
      <c r="M2301" t="str">
        <f>IF(OR(ISBLANK(draft_picks[[#This Row],[veto_drafter_id]]),draft_picks[[#This Row],[veto_drafter_id]]=""),"",_xlfn.XLOOKUP(draft_picks[[#This Row],[veto_drafter_id]],drafters[id],drafters[name]))</f>
        <v/>
      </c>
      <c r="N2301" t="s">
        <v>15497</v>
      </c>
      <c r="O2301" t="str">
        <f>IF(OR(ISBLANK(draft_picks[[#This Row],[veto_drafter_team_id]]),draft_picks[[#This Row],[veto_drafter_team_id]]=""),"",_xlfn.XLOOKUP(draft_picks[[#This Row],[veto_drafter_team_id]],drafter_teams[id],drafter_teams[name]))</f>
        <v/>
      </c>
      <c r="Q2301" t="s">
        <v>15497</v>
      </c>
      <c r="R2301" t="str">
        <f>IF(OR(ISBLANK(draft_picks[[#This Row],[veto_override_drafter_id]]),draft_picks[[#This Row],[veto_override_drafter_id]]=""),"",_xlfn.XLOOKUP(draft_picks[[#This Row],[veto_override_drafter_id]],drafters[id],drafters[name]))</f>
        <v/>
      </c>
      <c r="S2301" t="s">
        <v>15497</v>
      </c>
      <c r="T2301" t="str">
        <f>IF(OR(ISBLANK(draft_picks[[#This Row],[veto_override_team_id]]),draft_picks[[#This Row],[veto_override_team_id]]=""),"",_xlfn.XLOOKUP(draft_picks[[#This Row],[veto_override_team_id]],drafter_teams[id],drafter_teams[name]))</f>
        <v/>
      </c>
    </row>
    <row r="2302" spans="1:20" x14ac:dyDescent="0.25">
      <c r="A2302" t="s">
        <v>22</v>
      </c>
      <c r="B2302" t="str">
        <f>_xlfn.XLOOKUP(draft_picks[[#This Row],[draft_id]],drafts[id],drafts[title])</f>
        <v>Spielberg Produced Mega Draft</v>
      </c>
      <c r="C2302" s="3">
        <v>19</v>
      </c>
      <c r="D2302">
        <f>IF(C2301&lt;draft_picks[[#This Row],[position]],1,IF(C2301&gt;draft_picks[[#This Row],[position]],D2301+1,IF(C2301=draft_picks[[#This Row],[position]],D2301+1)))</f>
        <v>2</v>
      </c>
      <c r="E2302" t="s">
        <v>3115</v>
      </c>
      <c r="F2302" t="str">
        <f>IF(ISBLANK(draft_picks[[#This Row],[movie_id]]),"",_xlfn.XLOOKUP(draft_picks[[#This Row],[movie_id]],drafts.movies[id],drafts.movies[movie_title]))</f>
        <v>Jurassic Park III</v>
      </c>
      <c r="G2302" s="3"/>
      <c r="H2302" t="str">
        <f>IF(ISBLANK(draft_picks[[#This Row],[drafter_id]]),"",_xlfn.XLOOKUP(draft_picks[[#This Row],[drafter_id]],drafters[id],drafters[name]))</f>
        <v/>
      </c>
      <c r="I2302" t="s">
        <v>1305</v>
      </c>
      <c r="J2302" t="str">
        <f>IF(ISBLANK(draft_picks[[#This Row],[drafter_team_id]]),"",_xlfn.XLOOKUP(draft_picks[[#This Row],[drafter_team_id]],drafter_teams[id],drafter_teams[name]))</f>
        <v>Team Disaster Girls</v>
      </c>
      <c r="K2302" s="3" t="s">
        <v>15497</v>
      </c>
      <c r="L2302" t="s">
        <v>15497</v>
      </c>
      <c r="M2302" t="str">
        <f>IF(OR(ISBLANK(draft_picks[[#This Row],[veto_drafter_id]]),draft_picks[[#This Row],[veto_drafter_id]]=""),"",_xlfn.XLOOKUP(draft_picks[[#This Row],[veto_drafter_id]],drafters[id],drafters[name]))</f>
        <v/>
      </c>
      <c r="N2302" t="s">
        <v>15497</v>
      </c>
      <c r="O2302" t="str">
        <f>IF(OR(ISBLANK(draft_picks[[#This Row],[veto_drafter_team_id]]),draft_picks[[#This Row],[veto_drafter_team_id]]=""),"",_xlfn.XLOOKUP(draft_picks[[#This Row],[veto_drafter_team_id]],drafter_teams[id],drafter_teams[name]))</f>
        <v/>
      </c>
      <c r="Q2302" t="s">
        <v>15497</v>
      </c>
      <c r="R2302" t="str">
        <f>IF(OR(ISBLANK(draft_picks[[#This Row],[veto_override_drafter_id]]),draft_picks[[#This Row],[veto_override_drafter_id]]=""),"",_xlfn.XLOOKUP(draft_picks[[#This Row],[veto_override_drafter_id]],drafters[id],drafters[name]))</f>
        <v/>
      </c>
      <c r="S2302" t="s">
        <v>15497</v>
      </c>
      <c r="T2302" t="str">
        <f>IF(OR(ISBLANK(draft_picks[[#This Row],[veto_override_team_id]]),draft_picks[[#This Row],[veto_override_team_id]]=""),"",_xlfn.XLOOKUP(draft_picks[[#This Row],[veto_override_team_id]],drafter_teams[id],drafter_teams[name]))</f>
        <v/>
      </c>
    </row>
    <row r="2303" spans="1:20" x14ac:dyDescent="0.25">
      <c r="A2303" t="s">
        <v>22</v>
      </c>
      <c r="B2303" t="str">
        <f>_xlfn.XLOOKUP(draft_picks[[#This Row],[draft_id]],drafts[id],drafts[title])</f>
        <v>Spielberg Produced Mega Draft</v>
      </c>
      <c r="C2303" s="3">
        <v>18</v>
      </c>
      <c r="D2303">
        <f>IF(C2302&lt;draft_picks[[#This Row],[position]],1,IF(C2302&gt;draft_picks[[#This Row],[position]],D2302+1,IF(C2302=draft_picks[[#This Row],[position]],D2302+1)))</f>
        <v>3</v>
      </c>
      <c r="E2303" t="s">
        <v>5444</v>
      </c>
      <c r="F2303" t="str">
        <f>IF(ISBLANK(draft_picks[[#This Row],[movie_id]]),"",_xlfn.XLOOKUP(draft_picks[[#This Row],[movie_id]],drafts.movies[id],drafts.movies[movie_title]))</f>
        <v>The Goonies</v>
      </c>
      <c r="G2303" s="3"/>
      <c r="H2303" t="str">
        <f>IF(ISBLANK(draft_picks[[#This Row],[drafter_id]]),"",_xlfn.XLOOKUP(draft_picks[[#This Row],[drafter_id]],drafters[id],drafters[name]))</f>
        <v/>
      </c>
      <c r="I2303" t="s">
        <v>1307</v>
      </c>
      <c r="J2303" t="str">
        <f>IF(ISBLANK(draft_picks[[#This Row],[drafter_team_id]]),"",_xlfn.XLOOKUP(draft_picks[[#This Row],[drafter_team_id]],drafter_teams[id],drafter_teams[name]))</f>
        <v>Team Podcast Like It's 1999</v>
      </c>
      <c r="K2303" s="3" t="s">
        <v>15497</v>
      </c>
      <c r="L2303" t="s">
        <v>15497</v>
      </c>
      <c r="M2303" t="str">
        <f>IF(OR(ISBLANK(draft_picks[[#This Row],[veto_drafter_id]]),draft_picks[[#This Row],[veto_drafter_id]]=""),"",_xlfn.XLOOKUP(draft_picks[[#This Row],[veto_drafter_id]],drafters[id],drafters[name]))</f>
        <v/>
      </c>
      <c r="N2303" t="s">
        <v>15497</v>
      </c>
      <c r="O2303" t="str">
        <f>IF(OR(ISBLANK(draft_picks[[#This Row],[veto_drafter_team_id]]),draft_picks[[#This Row],[veto_drafter_team_id]]=""),"",_xlfn.XLOOKUP(draft_picks[[#This Row],[veto_drafter_team_id]],drafter_teams[id],drafter_teams[name]))</f>
        <v/>
      </c>
      <c r="Q2303" t="s">
        <v>15497</v>
      </c>
      <c r="R2303" t="str">
        <f>IF(OR(ISBLANK(draft_picks[[#This Row],[veto_override_drafter_id]]),draft_picks[[#This Row],[veto_override_drafter_id]]=""),"",_xlfn.XLOOKUP(draft_picks[[#This Row],[veto_override_drafter_id]],drafters[id],drafters[name]))</f>
        <v/>
      </c>
      <c r="S2303" t="s">
        <v>15497</v>
      </c>
      <c r="T2303" t="str">
        <f>IF(OR(ISBLANK(draft_picks[[#This Row],[veto_override_team_id]]),draft_picks[[#This Row],[veto_override_team_id]]=""),"",_xlfn.XLOOKUP(draft_picks[[#This Row],[veto_override_team_id]],drafter_teams[id],drafter_teams[name]))</f>
        <v/>
      </c>
    </row>
    <row r="2304" spans="1:20" x14ac:dyDescent="0.25">
      <c r="A2304" t="s">
        <v>22</v>
      </c>
      <c r="B2304" t="str">
        <f>_xlfn.XLOOKUP(draft_picks[[#This Row],[draft_id]],drafts[id],drafts[title])</f>
        <v>Spielberg Produced Mega Draft</v>
      </c>
      <c r="C2304" s="3">
        <v>17</v>
      </c>
      <c r="D2304">
        <f>IF(C2303&lt;draft_picks[[#This Row],[position]],1,IF(C2303&gt;draft_picks[[#This Row],[position]],D2303+1,IF(C2303=draft_picks[[#This Row],[position]],D2303+1)))</f>
        <v>4</v>
      </c>
      <c r="E2304" t="s">
        <v>6549</v>
      </c>
      <c r="F2304" t="str">
        <f>IF(ISBLANK(draft_picks[[#This Row],[movie_id]]),"",_xlfn.XLOOKUP(draft_picks[[#This Row],[movie_id]],drafts.movies[id],drafts.movies[movie_title]))</f>
        <v>The Money Pit</v>
      </c>
      <c r="G2304" s="3"/>
      <c r="H2304" t="str">
        <f>IF(ISBLANK(draft_picks[[#This Row],[drafter_id]]),"",_xlfn.XLOOKUP(draft_picks[[#This Row],[drafter_id]],drafters[id],drafters[name]))</f>
        <v/>
      </c>
      <c r="I2304" t="s">
        <v>1317</v>
      </c>
      <c r="J2304" t="str">
        <f>IF(ISBLANK(draft_picks[[#This Row],[drafter_team_id]]),"",_xlfn.XLOOKUP(draft_picks[[#This Row],[drafter_team_id]],drafter_teams[id],drafter_teams[name]))</f>
        <v>Team Screen Drafts</v>
      </c>
      <c r="K2304" s="3" t="s">
        <v>15497</v>
      </c>
      <c r="L2304" t="s">
        <v>15497</v>
      </c>
      <c r="M2304" t="str">
        <f>IF(OR(ISBLANK(draft_picks[[#This Row],[veto_drafter_id]]),draft_picks[[#This Row],[veto_drafter_id]]=""),"",_xlfn.XLOOKUP(draft_picks[[#This Row],[veto_drafter_id]],drafters[id],drafters[name]))</f>
        <v/>
      </c>
      <c r="N2304" t="s">
        <v>15497</v>
      </c>
      <c r="O2304" t="str">
        <f>IF(OR(ISBLANK(draft_picks[[#This Row],[veto_drafter_team_id]]),draft_picks[[#This Row],[veto_drafter_team_id]]=""),"",_xlfn.XLOOKUP(draft_picks[[#This Row],[veto_drafter_team_id]],drafter_teams[id],drafter_teams[name]))</f>
        <v/>
      </c>
      <c r="Q2304" t="s">
        <v>15497</v>
      </c>
      <c r="R2304" t="str">
        <f>IF(OR(ISBLANK(draft_picks[[#This Row],[veto_override_drafter_id]]),draft_picks[[#This Row],[veto_override_drafter_id]]=""),"",_xlfn.XLOOKUP(draft_picks[[#This Row],[veto_override_drafter_id]],drafters[id],drafters[name]))</f>
        <v/>
      </c>
      <c r="S2304" t="s">
        <v>15497</v>
      </c>
      <c r="T2304" t="str">
        <f>IF(OR(ISBLANK(draft_picks[[#This Row],[veto_override_team_id]]),draft_picks[[#This Row],[veto_override_team_id]]=""),"",_xlfn.XLOOKUP(draft_picks[[#This Row],[veto_override_team_id]],drafter_teams[id],drafter_teams[name]))</f>
        <v/>
      </c>
    </row>
    <row r="2305" spans="1:20" x14ac:dyDescent="0.25">
      <c r="A2305" t="s">
        <v>22</v>
      </c>
      <c r="B2305" t="str">
        <f>_xlfn.XLOOKUP(draft_picks[[#This Row],[draft_id]],drafts[id],drafts[title])</f>
        <v>Spielberg Produced Mega Draft</v>
      </c>
      <c r="C2305" s="3">
        <v>16</v>
      </c>
      <c r="D2305">
        <f>IF(C2304&lt;draft_picks[[#This Row],[position]],1,IF(C2304&gt;draft_picks[[#This Row],[position]],D2304+1,IF(C2304=draft_picks[[#This Row],[position]],D2304+1)))</f>
        <v>5</v>
      </c>
      <c r="E2305" t="s">
        <v>4389</v>
      </c>
      <c r="F2305" t="str">
        <f>IF(ISBLANK(draft_picks[[#This Row],[movie_id]]),"",_xlfn.XLOOKUP(draft_picks[[#This Row],[movie_id]],drafts.movies[id],drafts.movies[movie_title]))</f>
        <v>Innerspace</v>
      </c>
      <c r="G2305" s="3"/>
      <c r="H2305" t="str">
        <f>IF(ISBLANK(draft_picks[[#This Row],[drafter_id]]),"",_xlfn.XLOOKUP(draft_picks[[#This Row],[drafter_id]],drafters[id],drafters[name]))</f>
        <v/>
      </c>
      <c r="I2305" t="s">
        <v>1305</v>
      </c>
      <c r="J2305" t="str">
        <f>IF(ISBLANK(draft_picks[[#This Row],[drafter_team_id]]),"",_xlfn.XLOOKUP(draft_picks[[#This Row],[drafter_team_id]],drafter_teams[id],drafter_teams[name]))</f>
        <v>Team Disaster Girls</v>
      </c>
      <c r="K2305" s="3" t="s">
        <v>15484</v>
      </c>
      <c r="L2305" t="s">
        <v>15497</v>
      </c>
      <c r="M2305" t="str">
        <f>IF(OR(ISBLANK(draft_picks[[#This Row],[veto_drafter_id]]),draft_picks[[#This Row],[veto_drafter_id]]=""),"",_xlfn.XLOOKUP(draft_picks[[#This Row],[veto_drafter_id]],drafters[id],drafters[name]))</f>
        <v/>
      </c>
      <c r="N2305" t="s">
        <v>1317</v>
      </c>
      <c r="O2305" t="str">
        <f>IF(OR(ISBLANK(draft_picks[[#This Row],[veto_drafter_team_id]]),draft_picks[[#This Row],[veto_drafter_team_id]]=""),"",_xlfn.XLOOKUP(draft_picks[[#This Row],[veto_drafter_team_id]],drafter_teams[id],drafter_teams[name]))</f>
        <v>Team Screen Drafts</v>
      </c>
      <c r="Q2305" t="s">
        <v>15497</v>
      </c>
      <c r="R2305" t="str">
        <f>IF(OR(ISBLANK(draft_picks[[#This Row],[veto_override_drafter_id]]),draft_picks[[#This Row],[veto_override_drafter_id]]=""),"",_xlfn.XLOOKUP(draft_picks[[#This Row],[veto_override_drafter_id]],drafters[id],drafters[name]))</f>
        <v/>
      </c>
      <c r="S2305" t="s">
        <v>15497</v>
      </c>
      <c r="T2305" t="str">
        <f>IF(OR(ISBLANK(draft_picks[[#This Row],[veto_override_team_id]]),draft_picks[[#This Row],[veto_override_team_id]]=""),"",_xlfn.XLOOKUP(draft_picks[[#This Row],[veto_override_team_id]],drafter_teams[id],drafter_teams[name]))</f>
        <v/>
      </c>
    </row>
    <row r="2306" spans="1:20" x14ac:dyDescent="0.25">
      <c r="A2306" t="s">
        <v>22</v>
      </c>
      <c r="B2306" t="str">
        <f>_xlfn.XLOOKUP(draft_picks[[#This Row],[draft_id]],drafts[id],drafts[title])</f>
        <v>Spielberg Produced Mega Draft</v>
      </c>
      <c r="C2306" s="3">
        <v>16</v>
      </c>
      <c r="D2306">
        <f>IF(C2305&lt;draft_picks[[#This Row],[position]],1,IF(C2305&gt;draft_picks[[#This Row],[position]],D2305+1,IF(C2305=draft_picks[[#This Row],[position]],D2305+1)))</f>
        <v>6</v>
      </c>
      <c r="E2306" t="s">
        <v>5157</v>
      </c>
      <c r="F2306" t="str">
        <f>IF(ISBLANK(draft_picks[[#This Row],[movie_id]]),"",_xlfn.XLOOKUP(draft_picks[[#This Row],[movie_id]],drafts.movies[id],drafts.movies[movie_title]))</f>
        <v>Arachnophobia</v>
      </c>
      <c r="G2306" s="3"/>
      <c r="H2306" t="str">
        <f>IF(ISBLANK(draft_picks[[#This Row],[drafter_id]]),"",_xlfn.XLOOKUP(draft_picks[[#This Row],[drafter_id]],drafters[id],drafters[name]))</f>
        <v/>
      </c>
      <c r="I2306" t="s">
        <v>1305</v>
      </c>
      <c r="J2306" t="str">
        <f>IF(ISBLANK(draft_picks[[#This Row],[drafter_team_id]]),"",_xlfn.XLOOKUP(draft_picks[[#This Row],[drafter_team_id]],drafter_teams[id],drafter_teams[name]))</f>
        <v>Team Disaster Girls</v>
      </c>
      <c r="K2306" s="3" t="s">
        <v>15497</v>
      </c>
      <c r="L2306" t="s">
        <v>15497</v>
      </c>
      <c r="M2306" t="str">
        <f>IF(OR(ISBLANK(draft_picks[[#This Row],[veto_drafter_id]]),draft_picks[[#This Row],[veto_drafter_id]]=""),"",_xlfn.XLOOKUP(draft_picks[[#This Row],[veto_drafter_id]],drafters[id],drafters[name]))</f>
        <v/>
      </c>
      <c r="N2306" t="s">
        <v>15497</v>
      </c>
      <c r="O2306" t="str">
        <f>IF(OR(ISBLANK(draft_picks[[#This Row],[veto_drafter_team_id]]),draft_picks[[#This Row],[veto_drafter_team_id]]=""),"",_xlfn.XLOOKUP(draft_picks[[#This Row],[veto_drafter_team_id]],drafter_teams[id],drafter_teams[name]))</f>
        <v/>
      </c>
      <c r="Q2306" t="s">
        <v>15497</v>
      </c>
      <c r="R2306" t="str">
        <f>IF(OR(ISBLANK(draft_picks[[#This Row],[veto_override_drafter_id]]),draft_picks[[#This Row],[veto_override_drafter_id]]=""),"",_xlfn.XLOOKUP(draft_picks[[#This Row],[veto_override_drafter_id]],drafters[id],drafters[name]))</f>
        <v/>
      </c>
      <c r="S2306" t="s">
        <v>15497</v>
      </c>
      <c r="T2306" t="str">
        <f>IF(OR(ISBLANK(draft_picks[[#This Row],[veto_override_team_id]]),draft_picks[[#This Row],[veto_override_team_id]]=""),"",_xlfn.XLOOKUP(draft_picks[[#This Row],[veto_override_team_id]],drafter_teams[id],drafter_teams[name]))</f>
        <v/>
      </c>
    </row>
    <row r="2307" spans="1:20" x14ac:dyDescent="0.25">
      <c r="A2307" t="s">
        <v>22</v>
      </c>
      <c r="B2307" t="str">
        <f>_xlfn.XLOOKUP(draft_picks[[#This Row],[draft_id]],drafts[id],drafts[title])</f>
        <v>Spielberg Produced Mega Draft</v>
      </c>
      <c r="C2307" s="3">
        <v>15</v>
      </c>
      <c r="D2307">
        <f>IF(C2306&lt;draft_picks[[#This Row],[position]],1,IF(C2306&gt;draft_picks[[#This Row],[position]],D2306+1,IF(C2306=draft_picks[[#This Row],[position]],D2306+1)))</f>
        <v>7</v>
      </c>
      <c r="E2307" t="s">
        <v>3760</v>
      </c>
      <c r="F2307" t="str">
        <f>IF(ISBLANK(draft_picks[[#This Row],[movie_id]]),"",_xlfn.XLOOKUP(draft_picks[[#This Row],[movie_id]],drafts.movies[id],drafts.movies[movie_title]))</f>
        <v>Joe Versus the Volcano</v>
      </c>
      <c r="G2307" s="3"/>
      <c r="H2307" t="str">
        <f>IF(ISBLANK(draft_picks[[#This Row],[drafter_id]]),"",_xlfn.XLOOKUP(draft_picks[[#This Row],[drafter_id]],drafters[id],drafters[name]))</f>
        <v/>
      </c>
      <c r="I2307" t="s">
        <v>1307</v>
      </c>
      <c r="J2307" t="str">
        <f>IF(ISBLANK(draft_picks[[#This Row],[drafter_team_id]]),"",_xlfn.XLOOKUP(draft_picks[[#This Row],[drafter_team_id]],drafter_teams[id],drafter_teams[name]))</f>
        <v>Team Podcast Like It's 1999</v>
      </c>
      <c r="K2307" s="3" t="s">
        <v>15497</v>
      </c>
      <c r="L2307" t="s">
        <v>15497</v>
      </c>
      <c r="M2307" t="str">
        <f>IF(OR(ISBLANK(draft_picks[[#This Row],[veto_drafter_id]]),draft_picks[[#This Row],[veto_drafter_id]]=""),"",_xlfn.XLOOKUP(draft_picks[[#This Row],[veto_drafter_id]],drafters[id],drafters[name]))</f>
        <v/>
      </c>
      <c r="N2307" t="s">
        <v>15497</v>
      </c>
      <c r="O2307" t="str">
        <f>IF(OR(ISBLANK(draft_picks[[#This Row],[veto_drafter_team_id]]),draft_picks[[#This Row],[veto_drafter_team_id]]=""),"",_xlfn.XLOOKUP(draft_picks[[#This Row],[veto_drafter_team_id]],drafter_teams[id],drafter_teams[name]))</f>
        <v/>
      </c>
      <c r="Q2307" t="s">
        <v>15497</v>
      </c>
      <c r="R2307" t="str">
        <f>IF(OR(ISBLANK(draft_picks[[#This Row],[veto_override_drafter_id]]),draft_picks[[#This Row],[veto_override_drafter_id]]=""),"",_xlfn.XLOOKUP(draft_picks[[#This Row],[veto_override_drafter_id]],drafters[id],drafters[name]))</f>
        <v/>
      </c>
      <c r="S2307" t="s">
        <v>15497</v>
      </c>
      <c r="T2307" t="str">
        <f>IF(OR(ISBLANK(draft_picks[[#This Row],[veto_override_team_id]]),draft_picks[[#This Row],[veto_override_team_id]]=""),"",_xlfn.XLOOKUP(draft_picks[[#This Row],[veto_override_team_id]],drafter_teams[id],drafter_teams[name]))</f>
        <v/>
      </c>
    </row>
    <row r="2308" spans="1:20" x14ac:dyDescent="0.25">
      <c r="A2308" t="s">
        <v>22</v>
      </c>
      <c r="B2308" t="str">
        <f>_xlfn.XLOOKUP(draft_picks[[#This Row],[draft_id]],drafts[id],drafts[title])</f>
        <v>Spielberg Produced Mega Draft</v>
      </c>
      <c r="C2308" s="3">
        <v>14</v>
      </c>
      <c r="D2308">
        <f>IF(C2307&lt;draft_picks[[#This Row],[position]],1,IF(C2307&gt;draft_picks[[#This Row],[position]],D2307+1,IF(C2307=draft_picks[[#This Row],[position]],D2307+1)))</f>
        <v>8</v>
      </c>
      <c r="E2308" t="s">
        <v>5055</v>
      </c>
      <c r="F2308" t="str">
        <f>IF(ISBLANK(draft_picks[[#This Row],[movie_id]]),"",_xlfn.XLOOKUP(draft_picks[[#This Row],[movie_id]],drafts.movies[id],drafts.movies[movie_title]))</f>
        <v>Back to the Future Part II</v>
      </c>
      <c r="G2308" s="3"/>
      <c r="H2308" t="str">
        <f>IF(ISBLANK(draft_picks[[#This Row],[drafter_id]]),"",_xlfn.XLOOKUP(draft_picks[[#This Row],[drafter_id]],drafters[id],drafters[name]))</f>
        <v/>
      </c>
      <c r="I2308" t="s">
        <v>1317</v>
      </c>
      <c r="J2308" t="str">
        <f>IF(ISBLANK(draft_picks[[#This Row],[drafter_team_id]]),"",_xlfn.XLOOKUP(draft_picks[[#This Row],[drafter_team_id]],drafter_teams[id],drafter_teams[name]))</f>
        <v>Team Screen Drafts</v>
      </c>
      <c r="K2308" s="3" t="s">
        <v>15497</v>
      </c>
      <c r="L2308" t="s">
        <v>15497</v>
      </c>
      <c r="M2308" t="str">
        <f>IF(OR(ISBLANK(draft_picks[[#This Row],[veto_drafter_id]]),draft_picks[[#This Row],[veto_drafter_id]]=""),"",_xlfn.XLOOKUP(draft_picks[[#This Row],[veto_drafter_id]],drafters[id],drafters[name]))</f>
        <v/>
      </c>
      <c r="N2308" t="s">
        <v>15497</v>
      </c>
      <c r="O2308" t="str">
        <f>IF(OR(ISBLANK(draft_picks[[#This Row],[veto_drafter_team_id]]),draft_picks[[#This Row],[veto_drafter_team_id]]=""),"",_xlfn.XLOOKUP(draft_picks[[#This Row],[veto_drafter_team_id]],drafter_teams[id],drafter_teams[name]))</f>
        <v/>
      </c>
      <c r="Q2308" t="s">
        <v>15497</v>
      </c>
      <c r="R2308" t="str">
        <f>IF(OR(ISBLANK(draft_picks[[#This Row],[veto_override_drafter_id]]),draft_picks[[#This Row],[veto_override_drafter_id]]=""),"",_xlfn.XLOOKUP(draft_picks[[#This Row],[veto_override_drafter_id]],drafters[id],drafters[name]))</f>
        <v/>
      </c>
      <c r="S2308" t="s">
        <v>15497</v>
      </c>
      <c r="T2308" t="str">
        <f>IF(OR(ISBLANK(draft_picks[[#This Row],[veto_override_team_id]]),draft_picks[[#This Row],[veto_override_team_id]]=""),"",_xlfn.XLOOKUP(draft_picks[[#This Row],[veto_override_team_id]],drafter_teams[id],drafter_teams[name]))</f>
        <v/>
      </c>
    </row>
    <row r="2309" spans="1:20" x14ac:dyDescent="0.25">
      <c r="A2309" t="s">
        <v>22</v>
      </c>
      <c r="B2309" t="str">
        <f>_xlfn.XLOOKUP(draft_picks[[#This Row],[draft_id]],drafts[id],drafts[title])</f>
        <v>Spielberg Produced Mega Draft</v>
      </c>
      <c r="C2309" s="3">
        <v>13</v>
      </c>
      <c r="D2309">
        <f>IF(C2308&lt;draft_picks[[#This Row],[position]],1,IF(C2308&gt;draft_picks[[#This Row],[position]],D2308+1,IF(C2308=draft_picks[[#This Row],[position]],D2308+1)))</f>
        <v>9</v>
      </c>
      <c r="E2309" t="s">
        <v>5235</v>
      </c>
      <c r="F2309" t="str">
        <f>IF(ISBLANK(draft_picks[[#This Row],[movie_id]]),"",_xlfn.XLOOKUP(draft_picks[[#This Row],[movie_id]],drafts.movies[id],drafts.movies[movie_title]))</f>
        <v>Transformers</v>
      </c>
      <c r="G2309" s="3"/>
      <c r="H2309" t="str">
        <f>IF(ISBLANK(draft_picks[[#This Row],[drafter_id]]),"",_xlfn.XLOOKUP(draft_picks[[#This Row],[drafter_id]],drafters[id],drafters[name]))</f>
        <v/>
      </c>
      <c r="I2309" t="s">
        <v>1305</v>
      </c>
      <c r="J2309" t="str">
        <f>IF(ISBLANK(draft_picks[[#This Row],[drafter_team_id]]),"",_xlfn.XLOOKUP(draft_picks[[#This Row],[drafter_team_id]],drafter_teams[id],drafter_teams[name]))</f>
        <v>Team Disaster Girls</v>
      </c>
      <c r="K2309" s="3" t="s">
        <v>15497</v>
      </c>
      <c r="L2309" t="s">
        <v>15497</v>
      </c>
      <c r="M2309" t="str">
        <f>IF(OR(ISBLANK(draft_picks[[#This Row],[veto_drafter_id]]),draft_picks[[#This Row],[veto_drafter_id]]=""),"",_xlfn.XLOOKUP(draft_picks[[#This Row],[veto_drafter_id]],drafters[id],drafters[name]))</f>
        <v/>
      </c>
      <c r="N2309" t="s">
        <v>15497</v>
      </c>
      <c r="O2309" t="str">
        <f>IF(OR(ISBLANK(draft_picks[[#This Row],[veto_drafter_team_id]]),draft_picks[[#This Row],[veto_drafter_team_id]]=""),"",_xlfn.XLOOKUP(draft_picks[[#This Row],[veto_drafter_team_id]],drafter_teams[id],drafter_teams[name]))</f>
        <v/>
      </c>
      <c r="Q2309" t="s">
        <v>15497</v>
      </c>
      <c r="R2309" t="str">
        <f>IF(OR(ISBLANK(draft_picks[[#This Row],[veto_override_drafter_id]]),draft_picks[[#This Row],[veto_override_drafter_id]]=""),"",_xlfn.XLOOKUP(draft_picks[[#This Row],[veto_override_drafter_id]],drafters[id],drafters[name]))</f>
        <v/>
      </c>
      <c r="S2309" t="s">
        <v>15497</v>
      </c>
      <c r="T2309" t="str">
        <f>IF(OR(ISBLANK(draft_picks[[#This Row],[veto_override_team_id]]),draft_picks[[#This Row],[veto_override_team_id]]=""),"",_xlfn.XLOOKUP(draft_picks[[#This Row],[veto_override_team_id]],drafter_teams[id],drafter_teams[name]))</f>
        <v/>
      </c>
    </row>
    <row r="2310" spans="1:20" x14ac:dyDescent="0.25">
      <c r="A2310" t="s">
        <v>22</v>
      </c>
      <c r="B2310" t="str">
        <f>_xlfn.XLOOKUP(draft_picks[[#This Row],[draft_id]],drafts[id],drafts[title])</f>
        <v>Spielberg Produced Mega Draft</v>
      </c>
      <c r="C2310" s="3">
        <v>12</v>
      </c>
      <c r="D2310">
        <f>IF(C2309&lt;draft_picks[[#This Row],[position]],1,IF(C2309&gt;draft_picks[[#This Row],[position]],D2309+1,IF(C2309=draft_picks[[#This Row],[position]],D2309+1)))</f>
        <v>10</v>
      </c>
      <c r="E2310" t="s">
        <v>7234</v>
      </c>
      <c r="F2310" t="str">
        <f>IF(ISBLANK(draft_picks[[#This Row],[movie_id]]),"",_xlfn.XLOOKUP(draft_picks[[#This Row],[movie_id]],drafts.movies[id],drafts.movies[movie_title]))</f>
        <v>Men in BlackÃ‚Â³</v>
      </c>
      <c r="G2310" s="3"/>
      <c r="H2310" t="str">
        <f>IF(ISBLANK(draft_picks[[#This Row],[drafter_id]]),"",_xlfn.XLOOKUP(draft_picks[[#This Row],[drafter_id]],drafters[id],drafters[name]))</f>
        <v/>
      </c>
      <c r="I2310" t="s">
        <v>1307</v>
      </c>
      <c r="J2310" t="str">
        <f>IF(ISBLANK(draft_picks[[#This Row],[drafter_team_id]]),"",_xlfn.XLOOKUP(draft_picks[[#This Row],[drafter_team_id]],drafter_teams[id],drafter_teams[name]))</f>
        <v>Team Podcast Like It's 1999</v>
      </c>
      <c r="K2310" s="3" t="s">
        <v>15497</v>
      </c>
      <c r="L2310" t="s">
        <v>15497</v>
      </c>
      <c r="M2310" t="str">
        <f>IF(OR(ISBLANK(draft_picks[[#This Row],[veto_drafter_id]]),draft_picks[[#This Row],[veto_drafter_id]]=""),"",_xlfn.XLOOKUP(draft_picks[[#This Row],[veto_drafter_id]],drafters[id],drafters[name]))</f>
        <v/>
      </c>
      <c r="N2310" t="s">
        <v>15497</v>
      </c>
      <c r="O2310" t="str">
        <f>IF(OR(ISBLANK(draft_picks[[#This Row],[veto_drafter_team_id]]),draft_picks[[#This Row],[veto_drafter_team_id]]=""),"",_xlfn.XLOOKUP(draft_picks[[#This Row],[veto_drafter_team_id]],drafter_teams[id],drafter_teams[name]))</f>
        <v/>
      </c>
      <c r="Q2310" t="s">
        <v>15497</v>
      </c>
      <c r="R2310" t="str">
        <f>IF(OR(ISBLANK(draft_picks[[#This Row],[veto_override_drafter_id]]),draft_picks[[#This Row],[veto_override_drafter_id]]=""),"",_xlfn.XLOOKUP(draft_picks[[#This Row],[veto_override_drafter_id]],drafters[id],drafters[name]))</f>
        <v/>
      </c>
      <c r="S2310" t="s">
        <v>15497</v>
      </c>
      <c r="T2310" t="str">
        <f>IF(OR(ISBLANK(draft_picks[[#This Row],[veto_override_team_id]]),draft_picks[[#This Row],[veto_override_team_id]]=""),"",_xlfn.XLOOKUP(draft_picks[[#This Row],[veto_override_team_id]],drafter_teams[id],drafter_teams[name]))</f>
        <v/>
      </c>
    </row>
    <row r="2311" spans="1:20" x14ac:dyDescent="0.25">
      <c r="A2311" t="s">
        <v>22</v>
      </c>
      <c r="B2311" t="str">
        <f>_xlfn.XLOOKUP(draft_picks[[#This Row],[draft_id]],drafts[id],drafts[title])</f>
        <v>Spielberg Produced Mega Draft</v>
      </c>
      <c r="C2311" s="3">
        <v>11</v>
      </c>
      <c r="D2311">
        <f>IF(C2310&lt;draft_picks[[#This Row],[position]],1,IF(C2310&gt;draft_picks[[#This Row],[position]],D2310+1,IF(C2310=draft_picks[[#This Row],[position]],D2310+1)))</f>
        <v>11</v>
      </c>
      <c r="E2311" t="s">
        <v>8284</v>
      </c>
      <c r="F2311" t="str">
        <f>IF(ISBLANK(draft_picks[[#This Row],[movie_id]]),"",_xlfn.XLOOKUP(draft_picks[[#This Row],[movie_id]],drafts.movies[id],drafts.movies[movie_title]))</f>
        <v>An American Tail: Fievel Goes West</v>
      </c>
      <c r="G2311" s="3"/>
      <c r="H2311" t="str">
        <f>IF(ISBLANK(draft_picks[[#This Row],[drafter_id]]),"",_xlfn.XLOOKUP(draft_picks[[#This Row],[drafter_id]],drafters[id],drafters[name]))</f>
        <v/>
      </c>
      <c r="I2311" t="s">
        <v>1317</v>
      </c>
      <c r="J2311" t="str">
        <f>IF(ISBLANK(draft_picks[[#This Row],[drafter_team_id]]),"",_xlfn.XLOOKUP(draft_picks[[#This Row],[drafter_team_id]],drafter_teams[id],drafter_teams[name]))</f>
        <v>Team Screen Drafts</v>
      </c>
      <c r="K2311" s="3" t="s">
        <v>15484</v>
      </c>
      <c r="L2311" t="s">
        <v>15497</v>
      </c>
      <c r="M2311" t="str">
        <f>IF(OR(ISBLANK(draft_picks[[#This Row],[veto_drafter_id]]),draft_picks[[#This Row],[veto_drafter_id]]=""),"",_xlfn.XLOOKUP(draft_picks[[#This Row],[veto_drafter_id]],drafters[id],drafters[name]))</f>
        <v/>
      </c>
      <c r="N2311" t="s">
        <v>1307</v>
      </c>
      <c r="O2311" t="str">
        <f>IF(OR(ISBLANK(draft_picks[[#This Row],[veto_drafter_team_id]]),draft_picks[[#This Row],[veto_drafter_team_id]]=""),"",_xlfn.XLOOKUP(draft_picks[[#This Row],[veto_drafter_team_id]],drafter_teams[id],drafter_teams[name]))</f>
        <v>Team Podcast Like It's 1999</v>
      </c>
      <c r="Q2311" t="s">
        <v>15497</v>
      </c>
      <c r="R2311" t="str">
        <f>IF(OR(ISBLANK(draft_picks[[#This Row],[veto_override_drafter_id]]),draft_picks[[#This Row],[veto_override_drafter_id]]=""),"",_xlfn.XLOOKUP(draft_picks[[#This Row],[veto_override_drafter_id]],drafters[id],drafters[name]))</f>
        <v/>
      </c>
      <c r="S2311" t="s">
        <v>15497</v>
      </c>
      <c r="T2311" t="str">
        <f>IF(OR(ISBLANK(draft_picks[[#This Row],[veto_override_team_id]]),draft_picks[[#This Row],[veto_override_team_id]]=""),"",_xlfn.XLOOKUP(draft_picks[[#This Row],[veto_override_team_id]],drafter_teams[id],drafter_teams[name]))</f>
        <v/>
      </c>
    </row>
    <row r="2312" spans="1:20" x14ac:dyDescent="0.25">
      <c r="A2312" t="s">
        <v>22</v>
      </c>
      <c r="B2312" t="str">
        <f>_xlfn.XLOOKUP(draft_picks[[#This Row],[draft_id]],drafts[id],drafts[title])</f>
        <v>Spielberg Produced Mega Draft</v>
      </c>
      <c r="C2312" s="3">
        <v>11</v>
      </c>
      <c r="D2312">
        <f>IF(C2311&lt;draft_picks[[#This Row],[position]],1,IF(C2311&gt;draft_picks[[#This Row],[position]],D2311+1,IF(C2311=draft_picks[[#This Row],[position]],D2311+1)))</f>
        <v>12</v>
      </c>
      <c r="E2312" t="s">
        <v>5507</v>
      </c>
      <c r="F2312" t="str">
        <f>IF(ISBLANK(draft_picks[[#This Row],[movie_id]]),"",_xlfn.XLOOKUP(draft_picks[[#This Row],[movie_id]],drafts.movies[id],drafts.movies[movie_title]))</f>
        <v>Letters from Iwo Jima</v>
      </c>
      <c r="G2312" s="3"/>
      <c r="H2312" t="str">
        <f>IF(ISBLANK(draft_picks[[#This Row],[drafter_id]]),"",_xlfn.XLOOKUP(draft_picks[[#This Row],[drafter_id]],drafters[id],drafters[name]))</f>
        <v/>
      </c>
      <c r="I2312" t="s">
        <v>1317</v>
      </c>
      <c r="J2312" t="str">
        <f>IF(ISBLANK(draft_picks[[#This Row],[drafter_team_id]]),"",_xlfn.XLOOKUP(draft_picks[[#This Row],[drafter_team_id]],drafter_teams[id],drafter_teams[name]))</f>
        <v>Team Screen Drafts</v>
      </c>
      <c r="K2312" s="3" t="s">
        <v>15497</v>
      </c>
      <c r="L2312" t="s">
        <v>15497</v>
      </c>
      <c r="M2312" t="str">
        <f>IF(OR(ISBLANK(draft_picks[[#This Row],[veto_drafter_id]]),draft_picks[[#This Row],[veto_drafter_id]]=""),"",_xlfn.XLOOKUP(draft_picks[[#This Row],[veto_drafter_id]],drafters[id],drafters[name]))</f>
        <v/>
      </c>
      <c r="N2312" t="s">
        <v>15497</v>
      </c>
      <c r="O2312" t="str">
        <f>IF(OR(ISBLANK(draft_picks[[#This Row],[veto_drafter_team_id]]),draft_picks[[#This Row],[veto_drafter_team_id]]=""),"",_xlfn.XLOOKUP(draft_picks[[#This Row],[veto_drafter_team_id]],drafter_teams[id],drafter_teams[name]))</f>
        <v/>
      </c>
      <c r="Q2312" t="s">
        <v>15497</v>
      </c>
      <c r="R2312" t="str">
        <f>IF(OR(ISBLANK(draft_picks[[#This Row],[veto_override_drafter_id]]),draft_picks[[#This Row],[veto_override_drafter_id]]=""),"",_xlfn.XLOOKUP(draft_picks[[#This Row],[veto_override_drafter_id]],drafters[id],drafters[name]))</f>
        <v/>
      </c>
      <c r="S2312" t="s">
        <v>15497</v>
      </c>
      <c r="T2312" t="str">
        <f>IF(OR(ISBLANK(draft_picks[[#This Row],[veto_override_team_id]]),draft_picks[[#This Row],[veto_override_team_id]]=""),"",_xlfn.XLOOKUP(draft_picks[[#This Row],[veto_override_team_id]],drafter_teams[id],drafter_teams[name]))</f>
        <v/>
      </c>
    </row>
    <row r="2313" spans="1:20" x14ac:dyDescent="0.25">
      <c r="A2313" t="s">
        <v>22</v>
      </c>
      <c r="B2313" t="str">
        <f>_xlfn.XLOOKUP(draft_picks[[#This Row],[draft_id]],drafts[id],drafts[title])</f>
        <v>Spielberg Produced Mega Draft</v>
      </c>
      <c r="C2313" s="3">
        <v>10</v>
      </c>
      <c r="D2313">
        <f>IF(C2312&lt;draft_picks[[#This Row],[position]],1,IF(C2312&gt;draft_picks[[#This Row],[position]],D2312+1,IF(C2312=draft_picks[[#This Row],[position]],D2312+1)))</f>
        <v>13</v>
      </c>
      <c r="E2313" t="s">
        <v>7270</v>
      </c>
      <c r="F2313" t="str">
        <f>IF(ISBLANK(draft_picks[[#This Row],[movie_id]]),"",_xlfn.XLOOKUP(draft_picks[[#This Row],[movie_id]],drafts.movies[id],drafts.movies[movie_title]))</f>
        <v>Gremlins 2: The New Batch</v>
      </c>
      <c r="G2313" s="3"/>
      <c r="H2313" t="str">
        <f>IF(ISBLANK(draft_picks[[#This Row],[drafter_id]]),"",_xlfn.XLOOKUP(draft_picks[[#This Row],[drafter_id]],drafters[id],drafters[name]))</f>
        <v/>
      </c>
      <c r="I2313" t="s">
        <v>1305</v>
      </c>
      <c r="J2313" t="str">
        <f>IF(ISBLANK(draft_picks[[#This Row],[drafter_team_id]]),"",_xlfn.XLOOKUP(draft_picks[[#This Row],[drafter_team_id]],drafter_teams[id],drafter_teams[name]))</f>
        <v>Team Disaster Girls</v>
      </c>
      <c r="K2313" s="3" t="s">
        <v>15497</v>
      </c>
      <c r="L2313" t="s">
        <v>15497</v>
      </c>
      <c r="M2313" t="str">
        <f>IF(OR(ISBLANK(draft_picks[[#This Row],[veto_drafter_id]]),draft_picks[[#This Row],[veto_drafter_id]]=""),"",_xlfn.XLOOKUP(draft_picks[[#This Row],[veto_drafter_id]],drafters[id],drafters[name]))</f>
        <v/>
      </c>
      <c r="N2313" t="s">
        <v>15497</v>
      </c>
      <c r="O2313" t="str">
        <f>IF(OR(ISBLANK(draft_picks[[#This Row],[veto_drafter_team_id]]),draft_picks[[#This Row],[veto_drafter_team_id]]=""),"",_xlfn.XLOOKUP(draft_picks[[#This Row],[veto_drafter_team_id]],drafter_teams[id],drafter_teams[name]))</f>
        <v/>
      </c>
      <c r="Q2313" t="s">
        <v>15497</v>
      </c>
      <c r="R2313" t="str">
        <f>IF(OR(ISBLANK(draft_picks[[#This Row],[veto_override_drafter_id]]),draft_picks[[#This Row],[veto_override_drafter_id]]=""),"",_xlfn.XLOOKUP(draft_picks[[#This Row],[veto_override_drafter_id]],drafters[id],drafters[name]))</f>
        <v/>
      </c>
      <c r="S2313" t="s">
        <v>15497</v>
      </c>
      <c r="T2313" t="str">
        <f>IF(OR(ISBLANK(draft_picks[[#This Row],[veto_override_team_id]]),draft_picks[[#This Row],[veto_override_team_id]]=""),"",_xlfn.XLOOKUP(draft_picks[[#This Row],[veto_override_team_id]],drafter_teams[id],drafter_teams[name]))</f>
        <v/>
      </c>
    </row>
    <row r="2314" spans="1:20" x14ac:dyDescent="0.25">
      <c r="A2314" t="s">
        <v>22</v>
      </c>
      <c r="B2314" t="str">
        <f>_xlfn.XLOOKUP(draft_picks[[#This Row],[draft_id]],drafts[id],drafts[title])</f>
        <v>Spielberg Produced Mega Draft</v>
      </c>
      <c r="C2314" s="3">
        <v>9</v>
      </c>
      <c r="D2314">
        <f>IF(C2313&lt;draft_picks[[#This Row],[position]],1,IF(C2313&gt;draft_picks[[#This Row],[position]],D2313+1,IF(C2313=draft_picks[[#This Row],[position]],D2313+1)))</f>
        <v>14</v>
      </c>
      <c r="E2314" t="s">
        <v>5845</v>
      </c>
      <c r="F2314" t="str">
        <f>IF(ISBLANK(draft_picks[[#This Row],[movie_id]]),"",_xlfn.XLOOKUP(draft_picks[[#This Row],[movie_id]],drafts.movies[id],drafts.movies[movie_title]))</f>
        <v>Poltergeist</v>
      </c>
      <c r="G2314" s="3"/>
      <c r="H2314" t="str">
        <f>IF(ISBLANK(draft_picks[[#This Row],[drafter_id]]),"",_xlfn.XLOOKUP(draft_picks[[#This Row],[drafter_id]],drafters[id],drafters[name]))</f>
        <v/>
      </c>
      <c r="I2314" t="s">
        <v>1305</v>
      </c>
      <c r="J2314" t="str">
        <f>IF(ISBLANK(draft_picks[[#This Row],[drafter_team_id]]),"",_xlfn.XLOOKUP(draft_picks[[#This Row],[drafter_team_id]],drafter_teams[id],drafter_teams[name]))</f>
        <v>Team Disaster Girls</v>
      </c>
      <c r="K2314" s="3" t="s">
        <v>15484</v>
      </c>
      <c r="L2314" t="s">
        <v>15497</v>
      </c>
      <c r="M2314" t="str">
        <f>IF(OR(ISBLANK(draft_picks[[#This Row],[veto_drafter_id]]),draft_picks[[#This Row],[veto_drafter_id]]=""),"",_xlfn.XLOOKUP(draft_picks[[#This Row],[veto_drafter_id]],drafters[id],drafters[name]))</f>
        <v/>
      </c>
      <c r="N2314" t="s">
        <v>1317</v>
      </c>
      <c r="O2314" t="str">
        <f>IF(OR(ISBLANK(draft_picks[[#This Row],[veto_drafter_team_id]]),draft_picks[[#This Row],[veto_drafter_team_id]]=""),"",_xlfn.XLOOKUP(draft_picks[[#This Row],[veto_drafter_team_id]],drafter_teams[id],drafter_teams[name]))</f>
        <v>Team Screen Drafts</v>
      </c>
      <c r="P2314" t="b">
        <v>1</v>
      </c>
      <c r="Q2314" t="s">
        <v>15497</v>
      </c>
      <c r="R2314" t="str">
        <f>IF(OR(ISBLANK(draft_picks[[#This Row],[veto_override_drafter_id]]),draft_picks[[#This Row],[veto_override_drafter_id]]=""),"",_xlfn.XLOOKUP(draft_picks[[#This Row],[veto_override_drafter_id]],drafters[id],drafters[name]))</f>
        <v/>
      </c>
      <c r="S2314" t="s">
        <v>1307</v>
      </c>
      <c r="T2314" t="str">
        <f>IF(OR(ISBLANK(draft_picks[[#This Row],[veto_override_team_id]]),draft_picks[[#This Row],[veto_override_team_id]]=""),"",_xlfn.XLOOKUP(draft_picks[[#This Row],[veto_override_team_id]],drafter_teams[id],drafter_teams[name]))</f>
        <v>Team Podcast Like It's 1999</v>
      </c>
    </row>
    <row r="2315" spans="1:20" x14ac:dyDescent="0.25">
      <c r="A2315" t="s">
        <v>22</v>
      </c>
      <c r="B2315" t="str">
        <f>_xlfn.XLOOKUP(draft_picks[[#This Row],[draft_id]],drafts[id],drafts[title])</f>
        <v>Spielberg Produced Mega Draft</v>
      </c>
      <c r="C2315" s="3">
        <v>8</v>
      </c>
      <c r="D2315">
        <f>IF(C2314&lt;draft_picks[[#This Row],[position]],1,IF(C2314&gt;draft_picks[[#This Row],[position]],D2314+1,IF(C2314=draft_picks[[#This Row],[position]],D2314+1)))</f>
        <v>15</v>
      </c>
      <c r="E2315" t="s">
        <v>4389</v>
      </c>
      <c r="F2315" t="str">
        <f>IF(ISBLANK(draft_picks[[#This Row],[movie_id]]),"",_xlfn.XLOOKUP(draft_picks[[#This Row],[movie_id]],drafts.movies[id],drafts.movies[movie_title]))</f>
        <v>Innerspace</v>
      </c>
      <c r="G2315" s="3"/>
      <c r="H2315" t="str">
        <f>IF(ISBLANK(draft_picks[[#This Row],[drafter_id]]),"",_xlfn.XLOOKUP(draft_picks[[#This Row],[drafter_id]],drafters[id],drafters[name]))</f>
        <v/>
      </c>
      <c r="I2315" t="s">
        <v>1307</v>
      </c>
      <c r="J2315" t="str">
        <f>IF(ISBLANK(draft_picks[[#This Row],[drafter_team_id]]),"",_xlfn.XLOOKUP(draft_picks[[#This Row],[drafter_team_id]],drafter_teams[id],drafter_teams[name]))</f>
        <v>Team Podcast Like It's 1999</v>
      </c>
      <c r="K2315" s="3" t="s">
        <v>15497</v>
      </c>
      <c r="L2315" t="s">
        <v>15497</v>
      </c>
      <c r="M2315" t="str">
        <f>IF(OR(ISBLANK(draft_picks[[#This Row],[veto_drafter_id]]),draft_picks[[#This Row],[veto_drafter_id]]=""),"",_xlfn.XLOOKUP(draft_picks[[#This Row],[veto_drafter_id]],drafters[id],drafters[name]))</f>
        <v/>
      </c>
      <c r="N2315" t="s">
        <v>15497</v>
      </c>
      <c r="O2315" t="str">
        <f>IF(OR(ISBLANK(draft_picks[[#This Row],[veto_drafter_team_id]]),draft_picks[[#This Row],[veto_drafter_team_id]]=""),"",_xlfn.XLOOKUP(draft_picks[[#This Row],[veto_drafter_team_id]],drafter_teams[id],drafter_teams[name]))</f>
        <v/>
      </c>
      <c r="Q2315" t="s">
        <v>15497</v>
      </c>
      <c r="R2315" t="str">
        <f>IF(OR(ISBLANK(draft_picks[[#This Row],[veto_override_drafter_id]]),draft_picks[[#This Row],[veto_override_drafter_id]]=""),"",_xlfn.XLOOKUP(draft_picks[[#This Row],[veto_override_drafter_id]],drafters[id],drafters[name]))</f>
        <v/>
      </c>
      <c r="S2315" t="s">
        <v>15497</v>
      </c>
      <c r="T2315" t="str">
        <f>IF(OR(ISBLANK(draft_picks[[#This Row],[veto_override_team_id]]),draft_picks[[#This Row],[veto_override_team_id]]=""),"",_xlfn.XLOOKUP(draft_picks[[#This Row],[veto_override_team_id]],drafter_teams[id],drafter_teams[name]))</f>
        <v/>
      </c>
    </row>
    <row r="2316" spans="1:20" x14ac:dyDescent="0.25">
      <c r="A2316" t="s">
        <v>22</v>
      </c>
      <c r="B2316" t="str">
        <f>_xlfn.XLOOKUP(draft_picks[[#This Row],[draft_id]],drafts[id],drafts[title])</f>
        <v>Spielberg Produced Mega Draft</v>
      </c>
      <c r="C2316" s="3">
        <v>7</v>
      </c>
      <c r="D2316">
        <f>IF(C2315&lt;draft_picks[[#This Row],[position]],1,IF(C2315&gt;draft_picks[[#This Row],[position]],D2315+1,IF(C2315=draft_picks[[#This Row],[position]],D2315+1)))</f>
        <v>16</v>
      </c>
      <c r="E2316" t="s">
        <v>4971</v>
      </c>
      <c r="F2316" t="str">
        <f>IF(ISBLANK(draft_picks[[#This Row],[movie_id]]),"",_xlfn.XLOOKUP(draft_picks[[#This Row],[movie_id]],drafts.movies[id],drafts.movies[movie_title]))</f>
        <v>True Grit</v>
      </c>
      <c r="G2316" s="3"/>
      <c r="H2316" t="str">
        <f>IF(ISBLANK(draft_picks[[#This Row],[drafter_id]]),"",_xlfn.XLOOKUP(draft_picks[[#This Row],[drafter_id]],drafters[id],drafters[name]))</f>
        <v/>
      </c>
      <c r="I2316" t="s">
        <v>1317</v>
      </c>
      <c r="J2316" t="str">
        <f>IF(ISBLANK(draft_picks[[#This Row],[drafter_team_id]]),"",_xlfn.XLOOKUP(draft_picks[[#This Row],[drafter_team_id]],drafter_teams[id],drafter_teams[name]))</f>
        <v>Team Screen Drafts</v>
      </c>
      <c r="K2316" s="3" t="s">
        <v>15497</v>
      </c>
      <c r="L2316" t="s">
        <v>15497</v>
      </c>
      <c r="M2316" t="str">
        <f>IF(OR(ISBLANK(draft_picks[[#This Row],[veto_drafter_id]]),draft_picks[[#This Row],[veto_drafter_id]]=""),"",_xlfn.XLOOKUP(draft_picks[[#This Row],[veto_drafter_id]],drafters[id],drafters[name]))</f>
        <v/>
      </c>
      <c r="N2316" t="s">
        <v>15497</v>
      </c>
      <c r="O2316" t="str">
        <f>IF(OR(ISBLANK(draft_picks[[#This Row],[veto_drafter_team_id]]),draft_picks[[#This Row],[veto_drafter_team_id]]=""),"",_xlfn.XLOOKUP(draft_picks[[#This Row],[veto_drafter_team_id]],drafter_teams[id],drafter_teams[name]))</f>
        <v/>
      </c>
      <c r="Q2316" t="s">
        <v>15497</v>
      </c>
      <c r="R2316" t="str">
        <f>IF(OR(ISBLANK(draft_picks[[#This Row],[veto_override_drafter_id]]),draft_picks[[#This Row],[veto_override_drafter_id]]=""),"",_xlfn.XLOOKUP(draft_picks[[#This Row],[veto_override_drafter_id]],drafters[id],drafters[name]))</f>
        <v/>
      </c>
      <c r="S2316" t="s">
        <v>15497</v>
      </c>
      <c r="T2316" t="str">
        <f>IF(OR(ISBLANK(draft_picks[[#This Row],[veto_override_team_id]]),draft_picks[[#This Row],[veto_override_team_id]]=""),"",_xlfn.XLOOKUP(draft_picks[[#This Row],[veto_override_team_id]],drafter_teams[id],drafter_teams[name]))</f>
        <v/>
      </c>
    </row>
    <row r="2317" spans="1:20" x14ac:dyDescent="0.25">
      <c r="A2317" t="s">
        <v>22</v>
      </c>
      <c r="B2317" t="str">
        <f>_xlfn.XLOOKUP(draft_picks[[#This Row],[draft_id]],drafts[id],drafts[title])</f>
        <v>Spielberg Produced Mega Draft</v>
      </c>
      <c r="C2317" s="3">
        <v>6</v>
      </c>
      <c r="D2317">
        <f>IF(C2316&lt;draft_picks[[#This Row],[position]],1,IF(C2316&gt;draft_picks[[#This Row],[position]],D2316+1,IF(C2316=draft_picks[[#This Row],[position]],D2316+1)))</f>
        <v>17</v>
      </c>
      <c r="E2317" t="s">
        <v>4410</v>
      </c>
      <c r="F2317" t="str">
        <f>IF(ISBLANK(draft_picks[[#This Row],[movie_id]]),"",_xlfn.XLOOKUP(draft_picks[[#This Row],[movie_id]],drafts.movies[id],drafts.movies[movie_title]))</f>
        <v>Deep Impact</v>
      </c>
      <c r="G2317" s="3"/>
      <c r="H2317" t="str">
        <f>IF(ISBLANK(draft_picks[[#This Row],[drafter_id]]),"",_xlfn.XLOOKUP(draft_picks[[#This Row],[drafter_id]],drafters[id],drafters[name]))</f>
        <v/>
      </c>
      <c r="I2317" t="s">
        <v>1305</v>
      </c>
      <c r="J2317" t="str">
        <f>IF(ISBLANK(draft_picks[[#This Row],[drafter_team_id]]),"",_xlfn.XLOOKUP(draft_picks[[#This Row],[drafter_team_id]],drafter_teams[id],drafter_teams[name]))</f>
        <v>Team Disaster Girls</v>
      </c>
      <c r="K2317" s="3" t="s">
        <v>15497</v>
      </c>
      <c r="L2317" t="s">
        <v>15497</v>
      </c>
      <c r="M2317" t="str">
        <f>IF(OR(ISBLANK(draft_picks[[#This Row],[veto_drafter_id]]),draft_picks[[#This Row],[veto_drafter_id]]=""),"",_xlfn.XLOOKUP(draft_picks[[#This Row],[veto_drafter_id]],drafters[id],drafters[name]))</f>
        <v/>
      </c>
      <c r="N2317" t="s">
        <v>15497</v>
      </c>
      <c r="O2317" t="str">
        <f>IF(OR(ISBLANK(draft_picks[[#This Row],[veto_drafter_team_id]]),draft_picks[[#This Row],[veto_drafter_team_id]]=""),"",_xlfn.XLOOKUP(draft_picks[[#This Row],[veto_drafter_team_id]],drafter_teams[id],drafter_teams[name]))</f>
        <v/>
      </c>
      <c r="Q2317" t="s">
        <v>15497</v>
      </c>
      <c r="R2317" t="str">
        <f>IF(OR(ISBLANK(draft_picks[[#This Row],[veto_override_drafter_id]]),draft_picks[[#This Row],[veto_override_drafter_id]]=""),"",_xlfn.XLOOKUP(draft_picks[[#This Row],[veto_override_drafter_id]],drafters[id],drafters[name]))</f>
        <v/>
      </c>
      <c r="S2317" t="s">
        <v>15497</v>
      </c>
      <c r="T2317" t="str">
        <f>IF(OR(ISBLANK(draft_picks[[#This Row],[veto_override_team_id]]),draft_picks[[#This Row],[veto_override_team_id]]=""),"",_xlfn.XLOOKUP(draft_picks[[#This Row],[veto_override_team_id]],drafter_teams[id],drafter_teams[name]))</f>
        <v/>
      </c>
    </row>
    <row r="2318" spans="1:20" x14ac:dyDescent="0.25">
      <c r="A2318" t="s">
        <v>22</v>
      </c>
      <c r="B2318" t="str">
        <f>_xlfn.XLOOKUP(draft_picks[[#This Row],[draft_id]],drafts[id],drafts[title])</f>
        <v>Spielberg Produced Mega Draft</v>
      </c>
      <c r="C2318" s="3">
        <v>5</v>
      </c>
      <c r="D2318">
        <f>IF(C2317&lt;draft_picks[[#This Row],[position]],1,IF(C2317&gt;draft_picks[[#This Row],[position]],D2317+1,IF(C2317=draft_picks[[#This Row],[position]],D2317+1)))</f>
        <v>18</v>
      </c>
      <c r="E2318" t="s">
        <v>5815</v>
      </c>
      <c r="F2318" t="str">
        <f>IF(ISBLANK(draft_picks[[#This Row],[movie_id]]),"",_xlfn.XLOOKUP(draft_picks[[#This Row],[movie_id]],drafts.movies[id],drafts.movies[movie_title]))</f>
        <v>First Man</v>
      </c>
      <c r="G2318" s="3"/>
      <c r="H2318" t="str">
        <f>IF(ISBLANK(draft_picks[[#This Row],[drafter_id]]),"",_xlfn.XLOOKUP(draft_picks[[#This Row],[drafter_id]],drafters[id],drafters[name]))</f>
        <v/>
      </c>
      <c r="I2318" t="s">
        <v>1307</v>
      </c>
      <c r="J2318" t="str">
        <f>IF(ISBLANK(draft_picks[[#This Row],[drafter_team_id]]),"",_xlfn.XLOOKUP(draft_picks[[#This Row],[drafter_team_id]],drafter_teams[id],drafter_teams[name]))</f>
        <v>Team Podcast Like It's 1999</v>
      </c>
      <c r="K2318" s="3" t="s">
        <v>15497</v>
      </c>
      <c r="L2318" t="s">
        <v>15497</v>
      </c>
      <c r="M2318" t="str">
        <f>IF(OR(ISBLANK(draft_picks[[#This Row],[veto_drafter_id]]),draft_picks[[#This Row],[veto_drafter_id]]=""),"",_xlfn.XLOOKUP(draft_picks[[#This Row],[veto_drafter_id]],drafters[id],drafters[name]))</f>
        <v/>
      </c>
      <c r="N2318" t="s">
        <v>15497</v>
      </c>
      <c r="O2318" t="str">
        <f>IF(OR(ISBLANK(draft_picks[[#This Row],[veto_drafter_team_id]]),draft_picks[[#This Row],[veto_drafter_team_id]]=""),"",_xlfn.XLOOKUP(draft_picks[[#This Row],[veto_drafter_team_id]],drafter_teams[id],drafter_teams[name]))</f>
        <v/>
      </c>
      <c r="Q2318" t="s">
        <v>15497</v>
      </c>
      <c r="R2318" t="str">
        <f>IF(OR(ISBLANK(draft_picks[[#This Row],[veto_override_drafter_id]]),draft_picks[[#This Row],[veto_override_drafter_id]]=""),"",_xlfn.XLOOKUP(draft_picks[[#This Row],[veto_override_drafter_id]],drafters[id],drafters[name]))</f>
        <v/>
      </c>
      <c r="S2318" t="s">
        <v>15497</v>
      </c>
      <c r="T2318" t="str">
        <f>IF(OR(ISBLANK(draft_picks[[#This Row],[veto_override_team_id]]),draft_picks[[#This Row],[veto_override_team_id]]=""),"",_xlfn.XLOOKUP(draft_picks[[#This Row],[veto_override_team_id]],drafter_teams[id],drafter_teams[name]))</f>
        <v/>
      </c>
    </row>
    <row r="2319" spans="1:20" x14ac:dyDescent="0.25">
      <c r="A2319" t="s">
        <v>22</v>
      </c>
      <c r="B2319" t="str">
        <f>_xlfn.XLOOKUP(draft_picks[[#This Row],[draft_id]],drafts[id],drafts[title])</f>
        <v>Spielberg Produced Mega Draft</v>
      </c>
      <c r="C2319" s="3">
        <v>4</v>
      </c>
      <c r="D2319">
        <f>IF(C2318&lt;draft_picks[[#This Row],[position]],1,IF(C2318&gt;draft_picks[[#This Row],[position]],D2318+1,IF(C2318=draft_picks[[#This Row],[position]],D2318+1)))</f>
        <v>19</v>
      </c>
      <c r="E2319" t="s">
        <v>4464</v>
      </c>
      <c r="F2319" t="str">
        <f>IF(ISBLANK(draft_picks[[#This Row],[movie_id]]),"",_xlfn.XLOOKUP(draft_picks[[#This Row],[movie_id]],drafts.movies[id],drafts.movies[movie_title]))</f>
        <v>Men in Black</v>
      </c>
      <c r="G2319" s="3"/>
      <c r="H2319" t="str">
        <f>IF(ISBLANK(draft_picks[[#This Row],[drafter_id]]),"",_xlfn.XLOOKUP(draft_picks[[#This Row],[drafter_id]],drafters[id],drafters[name]))</f>
        <v/>
      </c>
      <c r="I2319" t="s">
        <v>1317</v>
      </c>
      <c r="J2319" t="str">
        <f>IF(ISBLANK(draft_picks[[#This Row],[drafter_team_id]]),"",_xlfn.XLOOKUP(draft_picks[[#This Row],[drafter_team_id]],drafter_teams[id],drafter_teams[name]))</f>
        <v>Team Screen Drafts</v>
      </c>
      <c r="K2319" s="3" t="s">
        <v>15497</v>
      </c>
      <c r="L2319" t="s">
        <v>15497</v>
      </c>
      <c r="M2319" t="str">
        <f>IF(OR(ISBLANK(draft_picks[[#This Row],[veto_drafter_id]]),draft_picks[[#This Row],[veto_drafter_id]]=""),"",_xlfn.XLOOKUP(draft_picks[[#This Row],[veto_drafter_id]],drafters[id],drafters[name]))</f>
        <v/>
      </c>
      <c r="N2319" t="s">
        <v>15497</v>
      </c>
      <c r="O2319" t="str">
        <f>IF(OR(ISBLANK(draft_picks[[#This Row],[veto_drafter_team_id]]),draft_picks[[#This Row],[veto_drafter_team_id]]=""),"",_xlfn.XLOOKUP(draft_picks[[#This Row],[veto_drafter_team_id]],drafter_teams[id],drafter_teams[name]))</f>
        <v/>
      </c>
      <c r="Q2319" t="s">
        <v>15497</v>
      </c>
      <c r="R2319" t="str">
        <f>IF(OR(ISBLANK(draft_picks[[#This Row],[veto_override_drafter_id]]),draft_picks[[#This Row],[veto_override_drafter_id]]=""),"",_xlfn.XLOOKUP(draft_picks[[#This Row],[veto_override_drafter_id]],drafters[id],drafters[name]))</f>
        <v/>
      </c>
      <c r="S2319" t="s">
        <v>15497</v>
      </c>
      <c r="T2319" t="str">
        <f>IF(OR(ISBLANK(draft_picks[[#This Row],[veto_override_team_id]]),draft_picks[[#This Row],[veto_override_team_id]]=""),"",_xlfn.XLOOKUP(draft_picks[[#This Row],[veto_override_team_id]],drafter_teams[id],drafter_teams[name]))</f>
        <v/>
      </c>
    </row>
    <row r="2320" spans="1:20" x14ac:dyDescent="0.25">
      <c r="A2320" t="s">
        <v>22</v>
      </c>
      <c r="B2320" t="str">
        <f>_xlfn.XLOOKUP(draft_picks[[#This Row],[draft_id]],drafts[id],drafts[title])</f>
        <v>Spielberg Produced Mega Draft</v>
      </c>
      <c r="C2320" s="3">
        <v>3</v>
      </c>
      <c r="D2320">
        <f>IF(C2319&lt;draft_picks[[#This Row],[position]],1,IF(C2319&gt;draft_picks[[#This Row],[position]],D2319+1,IF(C2319=draft_picks[[#This Row],[position]],D2319+1)))</f>
        <v>20</v>
      </c>
      <c r="E2320" t="s">
        <v>4629</v>
      </c>
      <c r="F2320" t="str">
        <f>IF(ISBLANK(draft_picks[[#This Row],[movie_id]]),"",_xlfn.XLOOKUP(draft_picks[[#This Row],[movie_id]],drafts.movies[id],drafts.movies[movie_title]))</f>
        <v>Twister</v>
      </c>
      <c r="G2320" s="3"/>
      <c r="H2320" t="str">
        <f>IF(ISBLANK(draft_picks[[#This Row],[drafter_id]]),"",_xlfn.XLOOKUP(draft_picks[[#This Row],[drafter_id]],drafters[id],drafters[name]))</f>
        <v/>
      </c>
      <c r="I2320" t="s">
        <v>1305</v>
      </c>
      <c r="J2320" t="str">
        <f>IF(ISBLANK(draft_picks[[#This Row],[drafter_team_id]]),"",_xlfn.XLOOKUP(draft_picks[[#This Row],[drafter_team_id]],drafter_teams[id],drafter_teams[name]))</f>
        <v>Team Disaster Girls</v>
      </c>
      <c r="K2320" s="3" t="s">
        <v>15484</v>
      </c>
      <c r="L2320" t="s">
        <v>15497</v>
      </c>
      <c r="M2320" t="str">
        <f>IF(OR(ISBLANK(draft_picks[[#This Row],[veto_drafter_id]]),draft_picks[[#This Row],[veto_drafter_id]]=""),"",_xlfn.XLOOKUP(draft_picks[[#This Row],[veto_drafter_id]],drafters[id],drafters[name]))</f>
        <v/>
      </c>
      <c r="N2320" t="s">
        <v>1317</v>
      </c>
      <c r="O2320" t="str">
        <f>IF(OR(ISBLANK(draft_picks[[#This Row],[veto_drafter_team_id]]),draft_picks[[#This Row],[veto_drafter_team_id]]=""),"",_xlfn.XLOOKUP(draft_picks[[#This Row],[veto_drafter_team_id]],drafter_teams[id],drafter_teams[name]))</f>
        <v>Team Screen Drafts</v>
      </c>
      <c r="P2320" t="b">
        <v>1</v>
      </c>
      <c r="Q2320" t="s">
        <v>15497</v>
      </c>
      <c r="R2320" t="str">
        <f>IF(OR(ISBLANK(draft_picks[[#This Row],[veto_override_drafter_id]]),draft_picks[[#This Row],[veto_override_drafter_id]]=""),"",_xlfn.XLOOKUP(draft_picks[[#This Row],[veto_override_drafter_id]],drafters[id],drafters[name]))</f>
        <v/>
      </c>
      <c r="S2320" t="s">
        <v>1307</v>
      </c>
      <c r="T2320" t="str">
        <f>IF(OR(ISBLANK(draft_picks[[#This Row],[veto_override_team_id]]),draft_picks[[#This Row],[veto_override_team_id]]=""),"",_xlfn.XLOOKUP(draft_picks[[#This Row],[veto_override_team_id]],drafter_teams[id],drafter_teams[name]))</f>
        <v>Team Podcast Like It's 1999</v>
      </c>
    </row>
    <row r="2321" spans="1:20" x14ac:dyDescent="0.25">
      <c r="A2321" t="s">
        <v>22</v>
      </c>
      <c r="B2321" t="str">
        <f>_xlfn.XLOOKUP(draft_picks[[#This Row],[draft_id]],drafts[id],drafts[title])</f>
        <v>Spielberg Produced Mega Draft</v>
      </c>
      <c r="C2321" s="3">
        <v>2</v>
      </c>
      <c r="D2321">
        <f>IF(C2320&lt;draft_picks[[#This Row],[position]],1,IF(C2320&gt;draft_picks[[#This Row],[position]],D2320+1,IF(C2320=draft_picks[[#This Row],[position]],D2320+1)))</f>
        <v>21</v>
      </c>
      <c r="E2321" t="s">
        <v>2261</v>
      </c>
      <c r="F2321" t="str">
        <f>IF(ISBLANK(draft_picks[[#This Row],[movie_id]]),"",_xlfn.XLOOKUP(draft_picks[[#This Row],[movie_id]],drafts.movies[id],drafts.movies[movie_title]))</f>
        <v>Who Framed Roger Rabbit</v>
      </c>
      <c r="G2321" s="3"/>
      <c r="H2321" t="str">
        <f>IF(ISBLANK(draft_picks[[#This Row],[drafter_id]]),"",_xlfn.XLOOKUP(draft_picks[[#This Row],[drafter_id]],drafters[id],drafters[name]))</f>
        <v/>
      </c>
      <c r="I2321" t="s">
        <v>1307</v>
      </c>
      <c r="J2321" t="str">
        <f>IF(ISBLANK(draft_picks[[#This Row],[drafter_team_id]]),"",_xlfn.XLOOKUP(draft_picks[[#This Row],[drafter_team_id]],drafter_teams[id],drafter_teams[name]))</f>
        <v>Team Podcast Like It's 1999</v>
      </c>
      <c r="K2321" s="3" t="s">
        <v>15497</v>
      </c>
      <c r="L2321" t="s">
        <v>15497</v>
      </c>
      <c r="M2321" t="str">
        <f>IF(OR(ISBLANK(draft_picks[[#This Row],[veto_drafter_id]]),draft_picks[[#This Row],[veto_drafter_id]]=""),"",_xlfn.XLOOKUP(draft_picks[[#This Row],[veto_drafter_id]],drafters[id],drafters[name]))</f>
        <v/>
      </c>
      <c r="N2321" t="s">
        <v>15497</v>
      </c>
      <c r="O2321" t="str">
        <f>IF(OR(ISBLANK(draft_picks[[#This Row],[veto_drafter_team_id]]),draft_picks[[#This Row],[veto_drafter_team_id]]=""),"",_xlfn.XLOOKUP(draft_picks[[#This Row],[veto_drafter_team_id]],drafter_teams[id],drafter_teams[name]))</f>
        <v/>
      </c>
      <c r="Q2321" t="s">
        <v>15497</v>
      </c>
      <c r="R2321" t="str">
        <f>IF(OR(ISBLANK(draft_picks[[#This Row],[veto_override_drafter_id]]),draft_picks[[#This Row],[veto_override_drafter_id]]=""),"",_xlfn.XLOOKUP(draft_picks[[#This Row],[veto_override_drafter_id]],drafters[id],drafters[name]))</f>
        <v/>
      </c>
      <c r="S2321" t="s">
        <v>15497</v>
      </c>
      <c r="T2321" t="str">
        <f>IF(OR(ISBLANK(draft_picks[[#This Row],[veto_override_team_id]]),draft_picks[[#This Row],[veto_override_team_id]]=""),"",_xlfn.XLOOKUP(draft_picks[[#This Row],[veto_override_team_id]],drafter_teams[id],drafter_teams[name]))</f>
        <v/>
      </c>
    </row>
    <row r="2322" spans="1:20" x14ac:dyDescent="0.25">
      <c r="A2322" t="s">
        <v>22</v>
      </c>
      <c r="B2322" t="str">
        <f>_xlfn.XLOOKUP(draft_picks[[#This Row],[draft_id]],drafts[id],drafts[title])</f>
        <v>Spielberg Produced Mega Draft</v>
      </c>
      <c r="C2322" s="3">
        <v>1</v>
      </c>
      <c r="D2322">
        <f>IF(C2321&lt;draft_picks[[#This Row],[position]],1,IF(C2321&gt;draft_picks[[#This Row],[position]],D2321+1,IF(C2321=draft_picks[[#This Row],[position]],D2321+1)))</f>
        <v>22</v>
      </c>
      <c r="E2322" t="s">
        <v>5653</v>
      </c>
      <c r="F2322" t="str">
        <f>IF(ISBLANK(draft_picks[[#This Row],[movie_id]]),"",_xlfn.XLOOKUP(draft_picks[[#This Row],[movie_id]],drafts.movies[id],drafts.movies[movie_title]))</f>
        <v>Back to the Future</v>
      </c>
      <c r="G2322" s="3"/>
      <c r="H2322" t="str">
        <f>IF(ISBLANK(draft_picks[[#This Row],[drafter_id]]),"",_xlfn.XLOOKUP(draft_picks[[#This Row],[drafter_id]],drafters[id],drafters[name]))</f>
        <v/>
      </c>
      <c r="I2322" t="s">
        <v>1317</v>
      </c>
      <c r="J2322" t="str">
        <f>IF(ISBLANK(draft_picks[[#This Row],[drafter_team_id]]),"",_xlfn.XLOOKUP(draft_picks[[#This Row],[drafter_team_id]],drafter_teams[id],drafter_teams[name]))</f>
        <v>Team Screen Drafts</v>
      </c>
      <c r="K2322" s="3" t="s">
        <v>15497</v>
      </c>
      <c r="L2322" t="s">
        <v>15497</v>
      </c>
      <c r="M2322" t="str">
        <f>IF(OR(ISBLANK(draft_picks[[#This Row],[veto_drafter_id]]),draft_picks[[#This Row],[veto_drafter_id]]=""),"",_xlfn.XLOOKUP(draft_picks[[#This Row],[veto_drafter_id]],drafters[id],drafters[name]))</f>
        <v/>
      </c>
      <c r="N2322" t="s">
        <v>15497</v>
      </c>
      <c r="O2322" t="str">
        <f>IF(OR(ISBLANK(draft_picks[[#This Row],[veto_drafter_team_id]]),draft_picks[[#This Row],[veto_drafter_team_id]]=""),"",_xlfn.XLOOKUP(draft_picks[[#This Row],[veto_drafter_team_id]],drafter_teams[id],drafter_teams[name]))</f>
        <v/>
      </c>
      <c r="Q2322" t="s">
        <v>15497</v>
      </c>
      <c r="R2322" t="str">
        <f>IF(OR(ISBLANK(draft_picks[[#This Row],[veto_override_drafter_id]]),draft_picks[[#This Row],[veto_override_drafter_id]]=""),"",_xlfn.XLOOKUP(draft_picks[[#This Row],[veto_override_drafter_id]],drafters[id],drafters[name]))</f>
        <v/>
      </c>
      <c r="S2322" t="s">
        <v>15497</v>
      </c>
      <c r="T2322" t="str">
        <f>IF(OR(ISBLANK(draft_picks[[#This Row],[veto_override_team_id]]),draft_picks[[#This Row],[veto_override_team_id]]=""),"",_xlfn.XLOOKUP(draft_picks[[#This Row],[veto_override_team_id]],drafter_teams[id],drafter_teams[name]))</f>
        <v/>
      </c>
    </row>
    <row r="2323" spans="1:20" x14ac:dyDescent="0.25">
      <c r="A2323" t="s">
        <v>433</v>
      </c>
      <c r="B2323" t="str">
        <f>_xlfn.XLOOKUP(draft_picks[[#This Row],[draft_id]],drafts[id],drafts[title])</f>
        <v>Black Queer Films</v>
      </c>
      <c r="C2323" s="3">
        <v>7</v>
      </c>
      <c r="D2323">
        <f>IF(C2322&lt;draft_picks[[#This Row],[position]],1,IF(C2322&gt;draft_picks[[#This Row],[position]],D2322+1,IF(C2322=draft_picks[[#This Row],[position]],D2322+1)))</f>
        <v>1</v>
      </c>
      <c r="E2323" t="s">
        <v>5118</v>
      </c>
      <c r="F2323" t="str">
        <f>IF(ISBLANK(draft_picks[[#This Row],[movie_id]]),"",_xlfn.XLOOKUP(draft_picks[[#This Row],[movie_id]],drafts.movies[id],drafts.movies[movie_title]))</f>
        <v>Tongues Untied</v>
      </c>
      <c r="G2323" s="3" t="s">
        <v>1117</v>
      </c>
      <c r="H2323" t="str">
        <f>IF(ISBLANK(draft_picks[[#This Row],[drafter_id]]),"",_xlfn.XLOOKUP(draft_picks[[#This Row],[drafter_id]],drafters[id],drafters[name]))</f>
        <v>Mikelle Street</v>
      </c>
      <c r="J2323" t="str">
        <f>IF(ISBLANK(draft_picks[[#This Row],[drafter_team_id]]),"",_xlfn.XLOOKUP(draft_picks[[#This Row],[drafter_team_id]],drafter_teams[id],drafter_teams[name]))</f>
        <v/>
      </c>
      <c r="K2323" s="3" t="s">
        <v>15497</v>
      </c>
      <c r="L2323" t="s">
        <v>15497</v>
      </c>
      <c r="M2323" t="str">
        <f>IF(OR(ISBLANK(draft_picks[[#This Row],[veto_drafter_id]]),draft_picks[[#This Row],[veto_drafter_id]]=""),"",_xlfn.XLOOKUP(draft_picks[[#This Row],[veto_drafter_id]],drafters[id],drafters[name]))</f>
        <v/>
      </c>
      <c r="N2323" t="s">
        <v>15497</v>
      </c>
      <c r="O2323" t="str">
        <f>IF(OR(ISBLANK(draft_picks[[#This Row],[veto_drafter_team_id]]),draft_picks[[#This Row],[veto_drafter_team_id]]=""),"",_xlfn.XLOOKUP(draft_picks[[#This Row],[veto_drafter_team_id]],drafter_teams[id],drafter_teams[name]))</f>
        <v/>
      </c>
      <c r="Q2323" t="s">
        <v>15497</v>
      </c>
      <c r="R2323" t="str">
        <f>IF(OR(ISBLANK(draft_picks[[#This Row],[veto_override_drafter_id]]),draft_picks[[#This Row],[veto_override_drafter_id]]=""),"",_xlfn.XLOOKUP(draft_picks[[#This Row],[veto_override_drafter_id]],drafters[id],drafters[name]))</f>
        <v/>
      </c>
      <c r="S2323" t="s">
        <v>15497</v>
      </c>
      <c r="T2323" t="str">
        <f>IF(OR(ISBLANK(draft_picks[[#This Row],[veto_override_team_id]]),draft_picks[[#This Row],[veto_override_team_id]]=""),"",_xlfn.XLOOKUP(draft_picks[[#This Row],[veto_override_team_id]],drafter_teams[id],drafter_teams[name]))</f>
        <v/>
      </c>
    </row>
    <row r="2324" spans="1:20" x14ac:dyDescent="0.25">
      <c r="A2324" t="s">
        <v>433</v>
      </c>
      <c r="B2324" t="str">
        <f>_xlfn.XLOOKUP(draft_picks[[#This Row],[draft_id]],drafts[id],drafts[title])</f>
        <v>Black Queer Films</v>
      </c>
      <c r="C2324" s="3">
        <v>6</v>
      </c>
      <c r="D2324">
        <f>IF(C2323&lt;draft_picks[[#This Row],[position]],1,IF(C2323&gt;draft_picks[[#This Row],[position]],D2323+1,IF(C2323=draft_picks[[#This Row],[position]],D2323+1)))</f>
        <v>2</v>
      </c>
      <c r="E2324" t="s">
        <v>1991</v>
      </c>
      <c r="F2324" t="str">
        <f>IF(ISBLANK(draft_picks[[#This Row],[movie_id]]),"",_xlfn.XLOOKUP(draft_picks[[#This Row],[movie_id]],drafts.movies[id],drafts.movies[movie_title]))</f>
        <v>Mirror, Mirror</v>
      </c>
      <c r="G2324" s="3" t="s">
        <v>1117</v>
      </c>
      <c r="H2324" t="str">
        <f>IF(ISBLANK(draft_picks[[#This Row],[drafter_id]]),"",_xlfn.XLOOKUP(draft_picks[[#This Row],[drafter_id]],drafters[id],drafters[name]))</f>
        <v>Mikelle Street</v>
      </c>
      <c r="J2324" t="str">
        <f>IF(ISBLANK(draft_picks[[#This Row],[drafter_team_id]]),"",_xlfn.XLOOKUP(draft_picks[[#This Row],[drafter_team_id]],drafter_teams[id],drafter_teams[name]))</f>
        <v/>
      </c>
      <c r="K2324" s="3" t="s">
        <v>15497</v>
      </c>
      <c r="L2324" t="s">
        <v>15497</v>
      </c>
      <c r="M2324" t="str">
        <f>IF(OR(ISBLANK(draft_picks[[#This Row],[veto_drafter_id]]),draft_picks[[#This Row],[veto_drafter_id]]=""),"",_xlfn.XLOOKUP(draft_picks[[#This Row],[veto_drafter_id]],drafters[id],drafters[name]))</f>
        <v/>
      </c>
      <c r="N2324" t="s">
        <v>15497</v>
      </c>
      <c r="O2324" t="str">
        <f>IF(OR(ISBLANK(draft_picks[[#This Row],[veto_drafter_team_id]]),draft_picks[[#This Row],[veto_drafter_team_id]]=""),"",_xlfn.XLOOKUP(draft_picks[[#This Row],[veto_drafter_team_id]],drafter_teams[id],drafter_teams[name]))</f>
        <v/>
      </c>
      <c r="Q2324" t="s">
        <v>15497</v>
      </c>
      <c r="R2324" t="str">
        <f>IF(OR(ISBLANK(draft_picks[[#This Row],[veto_override_drafter_id]]),draft_picks[[#This Row],[veto_override_drafter_id]]=""),"",_xlfn.XLOOKUP(draft_picks[[#This Row],[veto_override_drafter_id]],drafters[id],drafters[name]))</f>
        <v/>
      </c>
      <c r="S2324" t="s">
        <v>15497</v>
      </c>
      <c r="T2324" t="str">
        <f>IF(OR(ISBLANK(draft_picks[[#This Row],[veto_override_team_id]]),draft_picks[[#This Row],[veto_override_team_id]]=""),"",_xlfn.XLOOKUP(draft_picks[[#This Row],[veto_override_team_id]],drafter_teams[id],drafter_teams[name]))</f>
        <v/>
      </c>
    </row>
    <row r="2325" spans="1:20" x14ac:dyDescent="0.25">
      <c r="A2325" t="s">
        <v>433</v>
      </c>
      <c r="B2325" t="str">
        <f>_xlfn.XLOOKUP(draft_picks[[#This Row],[draft_id]],drafts[id],drafts[title])</f>
        <v>Black Queer Films</v>
      </c>
      <c r="C2325" s="3">
        <v>5</v>
      </c>
      <c r="D2325">
        <f>IF(C2324&lt;draft_picks[[#This Row],[position]],1,IF(C2324&gt;draft_picks[[#This Row],[position]],D2324+1,IF(C2324=draft_picks[[#This Row],[position]],D2324+1)))</f>
        <v>3</v>
      </c>
      <c r="E2325" t="s">
        <v>2362</v>
      </c>
      <c r="F2325" t="str">
        <f>IF(ISBLANK(draft_picks[[#This Row],[movie_id]]),"",_xlfn.XLOOKUP(draft_picks[[#This Row],[movie_id]],drafts.movies[id],drafts.movies[movie_title]))</f>
        <v>The Watermelon Woman</v>
      </c>
      <c r="G2325" s="3" t="s">
        <v>1225</v>
      </c>
      <c r="H2325" t="str">
        <f>IF(ISBLANK(draft_picks[[#This Row],[drafter_id]]),"",_xlfn.XLOOKUP(draft_picks[[#This Row],[drafter_id]],drafters[id],drafters[name]))</f>
        <v>Tre'vell Anderson</v>
      </c>
      <c r="J2325" t="str">
        <f>IF(ISBLANK(draft_picks[[#This Row],[drafter_team_id]]),"",_xlfn.XLOOKUP(draft_picks[[#This Row],[drafter_team_id]],drafter_teams[id],drafter_teams[name]))</f>
        <v/>
      </c>
      <c r="K2325" s="3" t="s">
        <v>15497</v>
      </c>
      <c r="L2325" t="s">
        <v>15497</v>
      </c>
      <c r="M2325" t="str">
        <f>IF(OR(ISBLANK(draft_picks[[#This Row],[veto_drafter_id]]),draft_picks[[#This Row],[veto_drafter_id]]=""),"",_xlfn.XLOOKUP(draft_picks[[#This Row],[veto_drafter_id]],drafters[id],drafters[name]))</f>
        <v/>
      </c>
      <c r="N2325" t="s">
        <v>15497</v>
      </c>
      <c r="O2325" t="str">
        <f>IF(OR(ISBLANK(draft_picks[[#This Row],[veto_drafter_team_id]]),draft_picks[[#This Row],[veto_drafter_team_id]]=""),"",_xlfn.XLOOKUP(draft_picks[[#This Row],[veto_drafter_team_id]],drafter_teams[id],drafter_teams[name]))</f>
        <v/>
      </c>
      <c r="Q2325" t="s">
        <v>15497</v>
      </c>
      <c r="R2325" t="str">
        <f>IF(OR(ISBLANK(draft_picks[[#This Row],[veto_override_drafter_id]]),draft_picks[[#This Row],[veto_override_drafter_id]]=""),"",_xlfn.XLOOKUP(draft_picks[[#This Row],[veto_override_drafter_id]],drafters[id],drafters[name]))</f>
        <v/>
      </c>
      <c r="S2325" t="s">
        <v>15497</v>
      </c>
      <c r="T2325" t="str">
        <f>IF(OR(ISBLANK(draft_picks[[#This Row],[veto_override_team_id]]),draft_picks[[#This Row],[veto_override_team_id]]=""),"",_xlfn.XLOOKUP(draft_picks[[#This Row],[veto_override_team_id]],drafter_teams[id],drafter_teams[name]))</f>
        <v/>
      </c>
    </row>
    <row r="2326" spans="1:20" x14ac:dyDescent="0.25">
      <c r="A2326" t="s">
        <v>433</v>
      </c>
      <c r="B2326" t="str">
        <f>_xlfn.XLOOKUP(draft_picks[[#This Row],[draft_id]],drafts[id],drafts[title])</f>
        <v>Black Queer Films</v>
      </c>
      <c r="C2326" s="3">
        <v>4</v>
      </c>
      <c r="D2326">
        <f>IF(C2325&lt;draft_picks[[#This Row],[position]],1,IF(C2325&gt;draft_picks[[#This Row],[position]],D2325+1,IF(C2325=draft_picks[[#This Row],[position]],D2325+1)))</f>
        <v>4</v>
      </c>
      <c r="E2326" t="s">
        <v>7399</v>
      </c>
      <c r="F2326" t="str">
        <f>IF(ISBLANK(draft_picks[[#This Row],[movie_id]]),"",_xlfn.XLOOKUP(draft_picks[[#This Row],[movie_id]],drafts.movies[id],drafts.movies[movie_title]))</f>
        <v>Moonlight</v>
      </c>
      <c r="G2326" s="3" t="s">
        <v>1117</v>
      </c>
      <c r="H2326" t="str">
        <f>IF(ISBLANK(draft_picks[[#This Row],[drafter_id]]),"",_xlfn.XLOOKUP(draft_picks[[#This Row],[drafter_id]],drafters[id],drafters[name]))</f>
        <v>Mikelle Street</v>
      </c>
      <c r="J2326" t="str">
        <f>IF(ISBLANK(draft_picks[[#This Row],[drafter_team_id]]),"",_xlfn.XLOOKUP(draft_picks[[#This Row],[drafter_team_id]],drafter_teams[id],drafter_teams[name]))</f>
        <v/>
      </c>
      <c r="K2326" s="3" t="s">
        <v>15497</v>
      </c>
      <c r="L2326" t="s">
        <v>15497</v>
      </c>
      <c r="M2326" t="str">
        <f>IF(OR(ISBLANK(draft_picks[[#This Row],[veto_drafter_id]]),draft_picks[[#This Row],[veto_drafter_id]]=""),"",_xlfn.XLOOKUP(draft_picks[[#This Row],[veto_drafter_id]],drafters[id],drafters[name]))</f>
        <v/>
      </c>
      <c r="N2326" t="s">
        <v>15497</v>
      </c>
      <c r="O2326" t="str">
        <f>IF(OR(ISBLANK(draft_picks[[#This Row],[veto_drafter_team_id]]),draft_picks[[#This Row],[veto_drafter_team_id]]=""),"",_xlfn.XLOOKUP(draft_picks[[#This Row],[veto_drafter_team_id]],drafter_teams[id],drafter_teams[name]))</f>
        <v/>
      </c>
      <c r="Q2326" t="s">
        <v>15497</v>
      </c>
      <c r="R2326" t="str">
        <f>IF(OR(ISBLANK(draft_picks[[#This Row],[veto_override_drafter_id]]),draft_picks[[#This Row],[veto_override_drafter_id]]=""),"",_xlfn.XLOOKUP(draft_picks[[#This Row],[veto_override_drafter_id]],drafters[id],drafters[name]))</f>
        <v/>
      </c>
      <c r="S2326" t="s">
        <v>15497</v>
      </c>
      <c r="T2326" t="str">
        <f>IF(OR(ISBLANK(draft_picks[[#This Row],[veto_override_team_id]]),draft_picks[[#This Row],[veto_override_team_id]]=""),"",_xlfn.XLOOKUP(draft_picks[[#This Row],[veto_override_team_id]],drafter_teams[id],drafter_teams[name]))</f>
        <v/>
      </c>
    </row>
    <row r="2327" spans="1:20" x14ac:dyDescent="0.25">
      <c r="A2327" t="s">
        <v>433</v>
      </c>
      <c r="B2327" t="str">
        <f>_xlfn.XLOOKUP(draft_picks[[#This Row],[draft_id]],drafts[id],drafts[title])</f>
        <v>Black Queer Films</v>
      </c>
      <c r="C2327" s="3">
        <v>3</v>
      </c>
      <c r="D2327">
        <f>IF(C2326&lt;draft_picks[[#This Row],[position]],1,IF(C2326&gt;draft_picks[[#This Row],[position]],D2326+1,IF(C2326=draft_picks[[#This Row],[position]],D2326+1)))</f>
        <v>5</v>
      </c>
      <c r="E2327" t="s">
        <v>7444</v>
      </c>
      <c r="F2327" t="str">
        <f>IF(ISBLANK(draft_picks[[#This Row],[movie_id]]),"",_xlfn.XLOOKUP(draft_picks[[#This Row],[movie_id]],drafts.movies[id],drafts.movies[movie_title]))</f>
        <v>Punks</v>
      </c>
      <c r="G2327" s="3" t="s">
        <v>1225</v>
      </c>
      <c r="H2327" t="str">
        <f>IF(ISBLANK(draft_picks[[#This Row],[drafter_id]]),"",_xlfn.XLOOKUP(draft_picks[[#This Row],[drafter_id]],drafters[id],drafters[name]))</f>
        <v>Tre'vell Anderson</v>
      </c>
      <c r="J2327" t="str">
        <f>IF(ISBLANK(draft_picks[[#This Row],[drafter_team_id]]),"",_xlfn.XLOOKUP(draft_picks[[#This Row],[drafter_team_id]],drafter_teams[id],drafter_teams[name]))</f>
        <v/>
      </c>
      <c r="K2327" s="3" t="s">
        <v>15497</v>
      </c>
      <c r="L2327" t="s">
        <v>15497</v>
      </c>
      <c r="M2327" t="str">
        <f>IF(OR(ISBLANK(draft_picks[[#This Row],[veto_drafter_id]]),draft_picks[[#This Row],[veto_drafter_id]]=""),"",_xlfn.XLOOKUP(draft_picks[[#This Row],[veto_drafter_id]],drafters[id],drafters[name]))</f>
        <v/>
      </c>
      <c r="N2327" t="s">
        <v>15497</v>
      </c>
      <c r="O2327" t="str">
        <f>IF(OR(ISBLANK(draft_picks[[#This Row],[veto_drafter_team_id]]),draft_picks[[#This Row],[veto_drafter_team_id]]=""),"",_xlfn.XLOOKUP(draft_picks[[#This Row],[veto_drafter_team_id]],drafter_teams[id],drafter_teams[name]))</f>
        <v/>
      </c>
      <c r="Q2327" t="s">
        <v>15497</v>
      </c>
      <c r="R2327" t="str">
        <f>IF(OR(ISBLANK(draft_picks[[#This Row],[veto_override_drafter_id]]),draft_picks[[#This Row],[veto_override_drafter_id]]=""),"",_xlfn.XLOOKUP(draft_picks[[#This Row],[veto_override_drafter_id]],drafters[id],drafters[name]))</f>
        <v/>
      </c>
      <c r="S2327" t="s">
        <v>15497</v>
      </c>
      <c r="T2327" t="str">
        <f>IF(OR(ISBLANK(draft_picks[[#This Row],[veto_override_team_id]]),draft_picks[[#This Row],[veto_override_team_id]]=""),"",_xlfn.XLOOKUP(draft_picks[[#This Row],[veto_override_team_id]],drafter_teams[id],drafter_teams[name]))</f>
        <v/>
      </c>
    </row>
    <row r="2328" spans="1:20" x14ac:dyDescent="0.25">
      <c r="A2328" t="s">
        <v>433</v>
      </c>
      <c r="B2328" t="str">
        <f>_xlfn.XLOOKUP(draft_picks[[#This Row],[draft_id]],drafts[id],drafts[title])</f>
        <v>Black Queer Films</v>
      </c>
      <c r="C2328" s="3">
        <v>2</v>
      </c>
      <c r="D2328">
        <f>IF(C2327&lt;draft_picks[[#This Row],[position]],1,IF(C2327&gt;draft_picks[[#This Row],[position]],D2327+1,IF(C2327=draft_picks[[#This Row],[position]],D2327+1)))</f>
        <v>6</v>
      </c>
      <c r="E2328" t="s">
        <v>3274</v>
      </c>
      <c r="F2328" t="str">
        <f>IF(ISBLANK(draft_picks[[#This Row],[movie_id]]),"",_xlfn.XLOOKUP(draft_picks[[#This Row],[movie_id]],drafts.movies[id],drafts.movies[movie_title]))</f>
        <v>Paris Is Burning</v>
      </c>
      <c r="G2328" s="3" t="s">
        <v>1117</v>
      </c>
      <c r="H2328" t="str">
        <f>IF(ISBLANK(draft_picks[[#This Row],[drafter_id]]),"",_xlfn.XLOOKUP(draft_picks[[#This Row],[drafter_id]],drafters[id],drafters[name]))</f>
        <v>Mikelle Street</v>
      </c>
      <c r="J2328" t="str">
        <f>IF(ISBLANK(draft_picks[[#This Row],[drafter_team_id]]),"",_xlfn.XLOOKUP(draft_picks[[#This Row],[drafter_team_id]],drafter_teams[id],drafter_teams[name]))</f>
        <v/>
      </c>
      <c r="K2328" s="3" t="s">
        <v>15497</v>
      </c>
      <c r="L2328" t="s">
        <v>15497</v>
      </c>
      <c r="M2328" t="str">
        <f>IF(OR(ISBLANK(draft_picks[[#This Row],[veto_drafter_id]]),draft_picks[[#This Row],[veto_drafter_id]]=""),"",_xlfn.XLOOKUP(draft_picks[[#This Row],[veto_drafter_id]],drafters[id],drafters[name]))</f>
        <v/>
      </c>
      <c r="N2328" t="s">
        <v>15497</v>
      </c>
      <c r="O2328" t="str">
        <f>IF(OR(ISBLANK(draft_picks[[#This Row],[veto_drafter_team_id]]),draft_picks[[#This Row],[veto_drafter_team_id]]=""),"",_xlfn.XLOOKUP(draft_picks[[#This Row],[veto_drafter_team_id]],drafter_teams[id],drafter_teams[name]))</f>
        <v/>
      </c>
      <c r="Q2328" t="s">
        <v>15497</v>
      </c>
      <c r="R2328" t="str">
        <f>IF(OR(ISBLANK(draft_picks[[#This Row],[veto_override_drafter_id]]),draft_picks[[#This Row],[veto_override_drafter_id]]=""),"",_xlfn.XLOOKUP(draft_picks[[#This Row],[veto_override_drafter_id]],drafters[id],drafters[name]))</f>
        <v/>
      </c>
      <c r="S2328" t="s">
        <v>15497</v>
      </c>
      <c r="T2328" t="str">
        <f>IF(OR(ISBLANK(draft_picks[[#This Row],[veto_override_team_id]]),draft_picks[[#This Row],[veto_override_team_id]]=""),"",_xlfn.XLOOKUP(draft_picks[[#This Row],[veto_override_team_id]],drafter_teams[id],drafter_teams[name]))</f>
        <v/>
      </c>
    </row>
    <row r="2329" spans="1:20" x14ac:dyDescent="0.25">
      <c r="A2329" t="s">
        <v>433</v>
      </c>
      <c r="B2329" t="str">
        <f>_xlfn.XLOOKUP(draft_picks[[#This Row],[draft_id]],drafts[id],drafts[title])</f>
        <v>Black Queer Films</v>
      </c>
      <c r="C2329" s="3">
        <v>1</v>
      </c>
      <c r="D2329">
        <f>IF(C2328&lt;draft_picks[[#This Row],[position]],1,IF(C2328&gt;draft_picks[[#This Row],[position]],D2328+1,IF(C2328=draft_picks[[#This Row],[position]],D2328+1)))</f>
        <v>7</v>
      </c>
      <c r="E2329" t="s">
        <v>4106</v>
      </c>
      <c r="F2329" t="str">
        <f>IF(ISBLANK(draft_picks[[#This Row],[movie_id]]),"",_xlfn.XLOOKUP(draft_picks[[#This Row],[movie_id]],drafts.movies[id],drafts.movies[movie_title]))</f>
        <v>Holiday Heart</v>
      </c>
      <c r="G2329" s="3" t="s">
        <v>1225</v>
      </c>
      <c r="H2329" t="str">
        <f>IF(ISBLANK(draft_picks[[#This Row],[drafter_id]]),"",_xlfn.XLOOKUP(draft_picks[[#This Row],[drafter_id]],drafters[id],drafters[name]))</f>
        <v>Tre'vell Anderson</v>
      </c>
      <c r="J2329" t="str">
        <f>IF(ISBLANK(draft_picks[[#This Row],[drafter_team_id]]),"",_xlfn.XLOOKUP(draft_picks[[#This Row],[drafter_team_id]],drafter_teams[id],drafter_teams[name]))</f>
        <v/>
      </c>
      <c r="K2329" s="3" t="s">
        <v>15484</v>
      </c>
      <c r="L2329" t="s">
        <v>1117</v>
      </c>
      <c r="M2329" t="str">
        <f>IF(OR(ISBLANK(draft_picks[[#This Row],[veto_drafter_id]]),draft_picks[[#This Row],[veto_drafter_id]]=""),"",_xlfn.XLOOKUP(draft_picks[[#This Row],[veto_drafter_id]],drafters[id],drafters[name]))</f>
        <v>Mikelle Street</v>
      </c>
      <c r="N2329" t="s">
        <v>15497</v>
      </c>
      <c r="O2329" t="str">
        <f>IF(OR(ISBLANK(draft_picks[[#This Row],[veto_drafter_team_id]]),draft_picks[[#This Row],[veto_drafter_team_id]]=""),"",_xlfn.XLOOKUP(draft_picks[[#This Row],[veto_drafter_team_id]],drafter_teams[id],drafter_teams[name]))</f>
        <v/>
      </c>
      <c r="Q2329" t="s">
        <v>15497</v>
      </c>
      <c r="R2329" t="str">
        <f>IF(OR(ISBLANK(draft_picks[[#This Row],[veto_override_drafter_id]]),draft_picks[[#This Row],[veto_override_drafter_id]]=""),"",_xlfn.XLOOKUP(draft_picks[[#This Row],[veto_override_drafter_id]],drafters[id],drafters[name]))</f>
        <v/>
      </c>
      <c r="S2329" t="s">
        <v>15497</v>
      </c>
      <c r="T2329" t="str">
        <f>IF(OR(ISBLANK(draft_picks[[#This Row],[veto_override_team_id]]),draft_picks[[#This Row],[veto_override_team_id]]=""),"",_xlfn.XLOOKUP(draft_picks[[#This Row],[veto_override_team_id]],drafter_teams[id],drafter_teams[name]))</f>
        <v/>
      </c>
    </row>
    <row r="2330" spans="1:20" x14ac:dyDescent="0.25">
      <c r="A2330" t="s">
        <v>433</v>
      </c>
      <c r="B2330" t="str">
        <f>_xlfn.XLOOKUP(draft_picks[[#This Row],[draft_id]],drafts[id],drafts[title])</f>
        <v>Black Queer Films</v>
      </c>
      <c r="C2330" s="3">
        <v>1</v>
      </c>
      <c r="D2330">
        <f>IF(C2329&lt;draft_picks[[#This Row],[position]],1,IF(C2329&gt;draft_picks[[#This Row],[position]],D2329+1,IF(C2329=draft_picks[[#This Row],[position]],D2329+1)))</f>
        <v>8</v>
      </c>
      <c r="E2330" t="s">
        <v>6102</v>
      </c>
      <c r="F2330" t="str">
        <f>IF(ISBLANK(draft_picks[[#This Row],[movie_id]]),"",_xlfn.XLOOKUP(draft_picks[[#This Row],[movie_id]],drafts.movies[id],drafts.movies[movie_title]))</f>
        <v>Still Black: A Portrait of Black Transmen</v>
      </c>
      <c r="G2330" s="3" t="s">
        <v>1225</v>
      </c>
      <c r="H2330" t="str">
        <f>IF(ISBLANK(draft_picks[[#This Row],[drafter_id]]),"",_xlfn.XLOOKUP(draft_picks[[#This Row],[drafter_id]],drafters[id],drafters[name]))</f>
        <v>Tre'vell Anderson</v>
      </c>
      <c r="J2330" t="str">
        <f>IF(ISBLANK(draft_picks[[#This Row],[drafter_team_id]]),"",_xlfn.XLOOKUP(draft_picks[[#This Row],[drafter_team_id]],drafter_teams[id],drafter_teams[name]))</f>
        <v/>
      </c>
      <c r="K2330" s="3" t="s">
        <v>15497</v>
      </c>
      <c r="L2330" t="s">
        <v>15497</v>
      </c>
      <c r="M2330" t="str">
        <f>IF(OR(ISBLANK(draft_picks[[#This Row],[veto_drafter_id]]),draft_picks[[#This Row],[veto_drafter_id]]=""),"",_xlfn.XLOOKUP(draft_picks[[#This Row],[veto_drafter_id]],drafters[id],drafters[name]))</f>
        <v/>
      </c>
      <c r="N2330" t="s">
        <v>15497</v>
      </c>
      <c r="O2330" t="str">
        <f>IF(OR(ISBLANK(draft_picks[[#This Row],[veto_drafter_team_id]]),draft_picks[[#This Row],[veto_drafter_team_id]]=""),"",_xlfn.XLOOKUP(draft_picks[[#This Row],[veto_drafter_team_id]],drafter_teams[id],drafter_teams[name]))</f>
        <v/>
      </c>
      <c r="Q2330" t="s">
        <v>15497</v>
      </c>
      <c r="R2330" t="str">
        <f>IF(OR(ISBLANK(draft_picks[[#This Row],[veto_override_drafter_id]]),draft_picks[[#This Row],[veto_override_drafter_id]]=""),"",_xlfn.XLOOKUP(draft_picks[[#This Row],[veto_override_drafter_id]],drafters[id],drafters[name]))</f>
        <v/>
      </c>
      <c r="S2330" t="s">
        <v>15497</v>
      </c>
      <c r="T2330" t="str">
        <f>IF(OR(ISBLANK(draft_picks[[#This Row],[veto_override_team_id]]),draft_picks[[#This Row],[veto_override_team_id]]=""),"",_xlfn.XLOOKUP(draft_picks[[#This Row],[veto_override_team_id]],drafter_teams[id],drafter_teams[name]))</f>
        <v/>
      </c>
    </row>
    <row r="2331" spans="1:20" x14ac:dyDescent="0.25">
      <c r="A2331" t="s">
        <v>50</v>
      </c>
      <c r="B2331" t="str">
        <f>_xlfn.XLOOKUP(draft_picks[[#This Row],[draft_id]],drafts[id],drafts[title])</f>
        <v>Obsession Thrillers</v>
      </c>
      <c r="C2331" s="3">
        <v>7</v>
      </c>
      <c r="D2331">
        <f>IF(C2330&lt;draft_picks[[#This Row],[position]],1,IF(C2330&gt;draft_picks[[#This Row],[position]],D2330+1,IF(C2330=draft_picks[[#This Row],[position]],D2330+1)))</f>
        <v>1</v>
      </c>
      <c r="E2331" t="s">
        <v>8272</v>
      </c>
      <c r="F2331" t="str">
        <f>IF(ISBLANK(draft_picks[[#This Row],[movie_id]]),"",_xlfn.XLOOKUP(draft_picks[[#This Row],[movie_id]],drafts.movies[id],drafts.movies[movie_title]))</f>
        <v>The Cable Guy</v>
      </c>
      <c r="G2331" s="3" t="s">
        <v>833</v>
      </c>
      <c r="H2331" t="str">
        <f>IF(ISBLANK(draft_picks[[#This Row],[drafter_id]]),"",_xlfn.XLOOKUP(draft_picks[[#This Row],[drafter_id]],drafters[id],drafters[name]))</f>
        <v>Jordan Crucchiola</v>
      </c>
      <c r="J2331" t="str">
        <f>IF(ISBLANK(draft_picks[[#This Row],[drafter_team_id]]),"",_xlfn.XLOOKUP(draft_picks[[#This Row],[drafter_team_id]],drafter_teams[id],drafter_teams[name]))</f>
        <v/>
      </c>
      <c r="K2331" s="3" t="s">
        <v>15484</v>
      </c>
      <c r="L2331" t="s">
        <v>1247</v>
      </c>
      <c r="M2331" t="str">
        <f>IF(OR(ISBLANK(draft_picks[[#This Row],[veto_drafter_id]]),draft_picks[[#This Row],[veto_drafter_id]]=""),"",_xlfn.XLOOKUP(draft_picks[[#This Row],[veto_drafter_id]],drafters[id],drafters[name]))</f>
        <v>Sam Wineman</v>
      </c>
      <c r="N2331" t="s">
        <v>15497</v>
      </c>
      <c r="O2331" t="str">
        <f>IF(OR(ISBLANK(draft_picks[[#This Row],[veto_drafter_team_id]]),draft_picks[[#This Row],[veto_drafter_team_id]]=""),"",_xlfn.XLOOKUP(draft_picks[[#This Row],[veto_drafter_team_id]],drafter_teams[id],drafter_teams[name]))</f>
        <v/>
      </c>
      <c r="Q2331" t="s">
        <v>15497</v>
      </c>
      <c r="R2331" t="str">
        <f>IF(OR(ISBLANK(draft_picks[[#This Row],[veto_override_drafter_id]]),draft_picks[[#This Row],[veto_override_drafter_id]]=""),"",_xlfn.XLOOKUP(draft_picks[[#This Row],[veto_override_drafter_id]],drafters[id],drafters[name]))</f>
        <v/>
      </c>
      <c r="S2331" t="s">
        <v>15497</v>
      </c>
      <c r="T2331" t="str">
        <f>IF(OR(ISBLANK(draft_picks[[#This Row],[veto_override_team_id]]),draft_picks[[#This Row],[veto_override_team_id]]=""),"",_xlfn.XLOOKUP(draft_picks[[#This Row],[veto_override_team_id]],drafter_teams[id],drafter_teams[name]))</f>
        <v/>
      </c>
    </row>
    <row r="2332" spans="1:20" x14ac:dyDescent="0.25">
      <c r="A2332" t="s">
        <v>50</v>
      </c>
      <c r="B2332" t="str">
        <f>_xlfn.XLOOKUP(draft_picks[[#This Row],[draft_id]],drafts[id],drafts[title])</f>
        <v>Obsession Thrillers</v>
      </c>
      <c r="C2332" s="3">
        <v>7</v>
      </c>
      <c r="D2332">
        <f>IF(C2331&lt;draft_picks[[#This Row],[position]],1,IF(C2331&gt;draft_picks[[#This Row],[position]],D2331+1,IF(C2331=draft_picks[[#This Row],[position]],D2331+1)))</f>
        <v>2</v>
      </c>
      <c r="E2332" t="s">
        <v>1598</v>
      </c>
      <c r="F2332" t="str">
        <f>IF(ISBLANK(draft_picks[[#This Row],[movie_id]]),"",_xlfn.XLOOKUP(draft_picks[[#This Row],[movie_id]],drafts.movies[id],drafts.movies[movie_title]))</f>
        <v>The Roommate</v>
      </c>
      <c r="G2332" s="3" t="s">
        <v>833</v>
      </c>
      <c r="H2332" t="str">
        <f>IF(ISBLANK(draft_picks[[#This Row],[drafter_id]]),"",_xlfn.XLOOKUP(draft_picks[[#This Row],[drafter_id]],drafters[id],drafters[name]))</f>
        <v>Jordan Crucchiola</v>
      </c>
      <c r="J2332" t="str">
        <f>IF(ISBLANK(draft_picks[[#This Row],[drafter_team_id]]),"",_xlfn.XLOOKUP(draft_picks[[#This Row],[drafter_team_id]],drafter_teams[id],drafter_teams[name]))</f>
        <v/>
      </c>
      <c r="K2332" s="3" t="s">
        <v>15497</v>
      </c>
      <c r="L2332" t="s">
        <v>15497</v>
      </c>
      <c r="M2332" t="str">
        <f>IF(OR(ISBLANK(draft_picks[[#This Row],[veto_drafter_id]]),draft_picks[[#This Row],[veto_drafter_id]]=""),"",_xlfn.XLOOKUP(draft_picks[[#This Row],[veto_drafter_id]],drafters[id],drafters[name]))</f>
        <v/>
      </c>
      <c r="N2332" t="s">
        <v>15497</v>
      </c>
      <c r="O2332" t="str">
        <f>IF(OR(ISBLANK(draft_picks[[#This Row],[veto_drafter_team_id]]),draft_picks[[#This Row],[veto_drafter_team_id]]=""),"",_xlfn.XLOOKUP(draft_picks[[#This Row],[veto_drafter_team_id]],drafter_teams[id],drafter_teams[name]))</f>
        <v/>
      </c>
      <c r="Q2332" t="s">
        <v>15497</v>
      </c>
      <c r="R2332" t="str">
        <f>IF(OR(ISBLANK(draft_picks[[#This Row],[veto_override_drafter_id]]),draft_picks[[#This Row],[veto_override_drafter_id]]=""),"",_xlfn.XLOOKUP(draft_picks[[#This Row],[veto_override_drafter_id]],drafters[id],drafters[name]))</f>
        <v/>
      </c>
      <c r="S2332" t="s">
        <v>15497</v>
      </c>
      <c r="T2332" t="str">
        <f>IF(OR(ISBLANK(draft_picks[[#This Row],[veto_override_team_id]]),draft_picks[[#This Row],[veto_override_team_id]]=""),"",_xlfn.XLOOKUP(draft_picks[[#This Row],[veto_override_team_id]],drafter_teams[id],drafter_teams[name]))</f>
        <v/>
      </c>
    </row>
    <row r="2333" spans="1:20" x14ac:dyDescent="0.25">
      <c r="A2333" t="s">
        <v>50</v>
      </c>
      <c r="B2333" t="str">
        <f>_xlfn.XLOOKUP(draft_picks[[#This Row],[draft_id]],drafts[id],drafts[title])</f>
        <v>Obsession Thrillers</v>
      </c>
      <c r="C2333" s="3">
        <v>6</v>
      </c>
      <c r="D2333">
        <f>IF(C2332&lt;draft_picks[[#This Row],[position]],1,IF(C2332&gt;draft_picks[[#This Row],[position]],D2332+1,IF(C2332=draft_picks[[#This Row],[position]],D2332+1)))</f>
        <v>3</v>
      </c>
      <c r="E2333" t="s">
        <v>2532</v>
      </c>
      <c r="F2333" t="str">
        <f>IF(ISBLANK(draft_picks[[#This Row],[movie_id]]),"",_xlfn.XLOOKUP(draft_picks[[#This Row],[movie_id]],drafts.movies[id],drafts.movies[movie_title]))</f>
        <v>Black Swan</v>
      </c>
      <c r="G2333" s="3" t="s">
        <v>833</v>
      </c>
      <c r="H2333" t="str">
        <f>IF(ISBLANK(draft_picks[[#This Row],[drafter_id]]),"",_xlfn.XLOOKUP(draft_picks[[#This Row],[drafter_id]],drafters[id],drafters[name]))</f>
        <v>Jordan Crucchiola</v>
      </c>
      <c r="J2333" t="str">
        <f>IF(ISBLANK(draft_picks[[#This Row],[drafter_team_id]]),"",_xlfn.XLOOKUP(draft_picks[[#This Row],[drafter_team_id]],drafter_teams[id],drafter_teams[name]))</f>
        <v/>
      </c>
      <c r="K2333" s="3" t="s">
        <v>15484</v>
      </c>
      <c r="L2333" t="s">
        <v>1247</v>
      </c>
      <c r="M2333" t="str">
        <f>IF(OR(ISBLANK(draft_picks[[#This Row],[veto_drafter_id]]),draft_picks[[#This Row],[veto_drafter_id]]=""),"",_xlfn.XLOOKUP(draft_picks[[#This Row],[veto_drafter_id]],drafters[id],drafters[name]))</f>
        <v>Sam Wineman</v>
      </c>
      <c r="N2333" t="s">
        <v>15497</v>
      </c>
      <c r="O2333" t="str">
        <f>IF(OR(ISBLANK(draft_picks[[#This Row],[veto_drafter_team_id]]),draft_picks[[#This Row],[veto_drafter_team_id]]=""),"",_xlfn.XLOOKUP(draft_picks[[#This Row],[veto_drafter_team_id]],drafter_teams[id],drafter_teams[name]))</f>
        <v/>
      </c>
      <c r="Q2333" t="s">
        <v>15497</v>
      </c>
      <c r="R2333" t="str">
        <f>IF(OR(ISBLANK(draft_picks[[#This Row],[veto_override_drafter_id]]),draft_picks[[#This Row],[veto_override_drafter_id]]=""),"",_xlfn.XLOOKUP(draft_picks[[#This Row],[veto_override_drafter_id]],drafters[id],drafters[name]))</f>
        <v/>
      </c>
      <c r="S2333" t="s">
        <v>15497</v>
      </c>
      <c r="T2333" t="str">
        <f>IF(OR(ISBLANK(draft_picks[[#This Row],[veto_override_team_id]]),draft_picks[[#This Row],[veto_override_team_id]]=""),"",_xlfn.XLOOKUP(draft_picks[[#This Row],[veto_override_team_id]],drafter_teams[id],drafter_teams[name]))</f>
        <v/>
      </c>
    </row>
    <row r="2334" spans="1:20" x14ac:dyDescent="0.25">
      <c r="A2334" t="s">
        <v>50</v>
      </c>
      <c r="B2334" t="str">
        <f>_xlfn.XLOOKUP(draft_picks[[#This Row],[draft_id]],drafts[id],drafts[title])</f>
        <v>Obsession Thrillers</v>
      </c>
      <c r="C2334" s="3">
        <v>6</v>
      </c>
      <c r="D2334">
        <f>IF(C2333&lt;draft_picks[[#This Row],[position]],1,IF(C2333&gt;draft_picks[[#This Row],[position]],D2333+1,IF(C2333=draft_picks[[#This Row],[position]],D2333+1)))</f>
        <v>4</v>
      </c>
      <c r="E2334" t="s">
        <v>1895</v>
      </c>
      <c r="F2334" t="str">
        <f>IF(ISBLANK(draft_picks[[#This Row],[movie_id]]),"",_xlfn.XLOOKUP(draft_picks[[#This Row],[movie_id]],drafts.movies[id],drafts.movies[movie_title]))</f>
        <v>Unlawful Entry</v>
      </c>
      <c r="G2334" s="3" t="s">
        <v>833</v>
      </c>
      <c r="H2334" t="str">
        <f>IF(ISBLANK(draft_picks[[#This Row],[drafter_id]]),"",_xlfn.XLOOKUP(draft_picks[[#This Row],[drafter_id]],drafters[id],drafters[name]))</f>
        <v>Jordan Crucchiola</v>
      </c>
      <c r="J2334" t="str">
        <f>IF(ISBLANK(draft_picks[[#This Row],[drafter_team_id]]),"",_xlfn.XLOOKUP(draft_picks[[#This Row],[drafter_team_id]],drafter_teams[id],drafter_teams[name]))</f>
        <v/>
      </c>
      <c r="K2334" s="3" t="s">
        <v>15497</v>
      </c>
      <c r="L2334" t="s">
        <v>15497</v>
      </c>
      <c r="M2334" t="str">
        <f>IF(OR(ISBLANK(draft_picks[[#This Row],[veto_drafter_id]]),draft_picks[[#This Row],[veto_drafter_id]]=""),"",_xlfn.XLOOKUP(draft_picks[[#This Row],[veto_drafter_id]],drafters[id],drafters[name]))</f>
        <v/>
      </c>
      <c r="N2334" t="s">
        <v>15497</v>
      </c>
      <c r="O2334" t="str">
        <f>IF(OR(ISBLANK(draft_picks[[#This Row],[veto_drafter_team_id]]),draft_picks[[#This Row],[veto_drafter_team_id]]=""),"",_xlfn.XLOOKUP(draft_picks[[#This Row],[veto_drafter_team_id]],drafter_teams[id],drafter_teams[name]))</f>
        <v/>
      </c>
      <c r="Q2334" t="s">
        <v>15497</v>
      </c>
      <c r="R2334" t="str">
        <f>IF(OR(ISBLANK(draft_picks[[#This Row],[veto_override_drafter_id]]),draft_picks[[#This Row],[veto_override_drafter_id]]=""),"",_xlfn.XLOOKUP(draft_picks[[#This Row],[veto_override_drafter_id]],drafters[id],drafters[name]))</f>
        <v/>
      </c>
      <c r="S2334" t="s">
        <v>15497</v>
      </c>
      <c r="T2334" t="str">
        <f>IF(OR(ISBLANK(draft_picks[[#This Row],[veto_override_team_id]]),draft_picks[[#This Row],[veto_override_team_id]]=""),"",_xlfn.XLOOKUP(draft_picks[[#This Row],[veto_override_team_id]],drafter_teams[id],drafter_teams[name]))</f>
        <v/>
      </c>
    </row>
    <row r="2335" spans="1:20" x14ac:dyDescent="0.25">
      <c r="A2335" t="s">
        <v>50</v>
      </c>
      <c r="B2335" t="str">
        <f>_xlfn.XLOOKUP(draft_picks[[#This Row],[draft_id]],drafts[id],drafts[title])</f>
        <v>Obsession Thrillers</v>
      </c>
      <c r="C2335" s="3">
        <v>5</v>
      </c>
      <c r="D2335">
        <f>IF(C2334&lt;draft_picks[[#This Row],[position]],1,IF(C2334&gt;draft_picks[[#This Row],[position]],D2334+1,IF(C2334=draft_picks[[#This Row],[position]],D2334+1)))</f>
        <v>5</v>
      </c>
      <c r="E2335" t="s">
        <v>2697</v>
      </c>
      <c r="F2335" t="str">
        <f>IF(ISBLANK(draft_picks[[#This Row],[movie_id]]),"",_xlfn.XLOOKUP(draft_picks[[#This Row],[movie_id]],drafts.movies[id],drafts.movies[movie_title]))</f>
        <v>Boxing Helena</v>
      </c>
      <c r="G2335" s="3" t="s">
        <v>1247</v>
      </c>
      <c r="H2335" t="str">
        <f>IF(ISBLANK(draft_picks[[#This Row],[drafter_id]]),"",_xlfn.XLOOKUP(draft_picks[[#This Row],[drafter_id]],drafters[id],drafters[name]))</f>
        <v>Sam Wineman</v>
      </c>
      <c r="J2335" t="str">
        <f>IF(ISBLANK(draft_picks[[#This Row],[drafter_team_id]]),"",_xlfn.XLOOKUP(draft_picks[[#This Row],[drafter_team_id]],drafter_teams[id],drafter_teams[name]))</f>
        <v/>
      </c>
      <c r="K2335" s="3" t="s">
        <v>15497</v>
      </c>
      <c r="L2335" t="s">
        <v>15497</v>
      </c>
      <c r="M2335" t="str">
        <f>IF(OR(ISBLANK(draft_picks[[#This Row],[veto_drafter_id]]),draft_picks[[#This Row],[veto_drafter_id]]=""),"",_xlfn.XLOOKUP(draft_picks[[#This Row],[veto_drafter_id]],drafters[id],drafters[name]))</f>
        <v/>
      </c>
      <c r="N2335" t="s">
        <v>15497</v>
      </c>
      <c r="O2335" t="str">
        <f>IF(OR(ISBLANK(draft_picks[[#This Row],[veto_drafter_team_id]]),draft_picks[[#This Row],[veto_drafter_team_id]]=""),"",_xlfn.XLOOKUP(draft_picks[[#This Row],[veto_drafter_team_id]],drafter_teams[id],drafter_teams[name]))</f>
        <v/>
      </c>
      <c r="Q2335" t="s">
        <v>15497</v>
      </c>
      <c r="R2335" t="str">
        <f>IF(OR(ISBLANK(draft_picks[[#This Row],[veto_override_drafter_id]]),draft_picks[[#This Row],[veto_override_drafter_id]]=""),"",_xlfn.XLOOKUP(draft_picks[[#This Row],[veto_override_drafter_id]],drafters[id],drafters[name]))</f>
        <v/>
      </c>
      <c r="S2335" t="s">
        <v>15497</v>
      </c>
      <c r="T2335" t="str">
        <f>IF(OR(ISBLANK(draft_picks[[#This Row],[veto_override_team_id]]),draft_picks[[#This Row],[veto_override_team_id]]=""),"",_xlfn.XLOOKUP(draft_picks[[#This Row],[veto_override_team_id]],drafter_teams[id],drafter_teams[name]))</f>
        <v/>
      </c>
    </row>
    <row r="2336" spans="1:20" x14ac:dyDescent="0.25">
      <c r="A2336" t="s">
        <v>50</v>
      </c>
      <c r="B2336" t="str">
        <f>_xlfn.XLOOKUP(draft_picks[[#This Row],[draft_id]],drafts[id],drafts[title])</f>
        <v>Obsession Thrillers</v>
      </c>
      <c r="C2336" s="3">
        <v>4</v>
      </c>
      <c r="D2336">
        <f>IF(C2335&lt;draft_picks[[#This Row],[position]],1,IF(C2335&gt;draft_picks[[#This Row],[position]],D2335+1,IF(C2335=draft_picks[[#This Row],[position]],D2335+1)))</f>
        <v>6</v>
      </c>
      <c r="E2336" t="s">
        <v>5253</v>
      </c>
      <c r="F2336" t="str">
        <f>IF(ISBLANK(draft_picks[[#This Row],[movie_id]]),"",_xlfn.XLOOKUP(draft_picks[[#This Row],[movie_id]],drafts.movies[id],drafts.movies[movie_title]))</f>
        <v>Notes on a Scandal</v>
      </c>
      <c r="G2336" s="3" t="s">
        <v>833</v>
      </c>
      <c r="H2336" t="str">
        <f>IF(ISBLANK(draft_picks[[#This Row],[drafter_id]]),"",_xlfn.XLOOKUP(draft_picks[[#This Row],[drafter_id]],drafters[id],drafters[name]))</f>
        <v>Jordan Crucchiola</v>
      </c>
      <c r="J2336" t="str">
        <f>IF(ISBLANK(draft_picks[[#This Row],[drafter_team_id]]),"",_xlfn.XLOOKUP(draft_picks[[#This Row],[drafter_team_id]],drafter_teams[id],drafter_teams[name]))</f>
        <v/>
      </c>
      <c r="K2336" s="3" t="s">
        <v>15497</v>
      </c>
      <c r="L2336" t="s">
        <v>15497</v>
      </c>
      <c r="M2336" t="str">
        <f>IF(OR(ISBLANK(draft_picks[[#This Row],[veto_drafter_id]]),draft_picks[[#This Row],[veto_drafter_id]]=""),"",_xlfn.XLOOKUP(draft_picks[[#This Row],[veto_drafter_id]],drafters[id],drafters[name]))</f>
        <v/>
      </c>
      <c r="N2336" t="s">
        <v>15497</v>
      </c>
      <c r="O2336" t="str">
        <f>IF(OR(ISBLANK(draft_picks[[#This Row],[veto_drafter_team_id]]),draft_picks[[#This Row],[veto_drafter_team_id]]=""),"",_xlfn.XLOOKUP(draft_picks[[#This Row],[veto_drafter_team_id]],drafter_teams[id],drafter_teams[name]))</f>
        <v/>
      </c>
      <c r="Q2336" t="s">
        <v>15497</v>
      </c>
      <c r="R2336" t="str">
        <f>IF(OR(ISBLANK(draft_picks[[#This Row],[veto_override_drafter_id]]),draft_picks[[#This Row],[veto_override_drafter_id]]=""),"",_xlfn.XLOOKUP(draft_picks[[#This Row],[veto_override_drafter_id]],drafters[id],drafters[name]))</f>
        <v/>
      </c>
      <c r="S2336" t="s">
        <v>15497</v>
      </c>
      <c r="T2336" t="str">
        <f>IF(OR(ISBLANK(draft_picks[[#This Row],[veto_override_team_id]]),draft_picks[[#This Row],[veto_override_team_id]]=""),"",_xlfn.XLOOKUP(draft_picks[[#This Row],[veto_override_team_id]],drafter_teams[id],drafter_teams[name]))</f>
        <v/>
      </c>
    </row>
    <row r="2337" spans="1:20" x14ac:dyDescent="0.25">
      <c r="A2337" t="s">
        <v>50</v>
      </c>
      <c r="B2337" t="str">
        <f>_xlfn.XLOOKUP(draft_picks[[#This Row],[draft_id]],drafts[id],drafts[title])</f>
        <v>Obsession Thrillers</v>
      </c>
      <c r="C2337" s="3">
        <v>3</v>
      </c>
      <c r="D2337">
        <f>IF(C2336&lt;draft_picks[[#This Row],[position]],1,IF(C2336&gt;draft_picks[[#This Row],[position]],D2336+1,IF(C2336=draft_picks[[#This Row],[position]],D2336+1)))</f>
        <v>7</v>
      </c>
      <c r="E2337" t="s">
        <v>5328</v>
      </c>
      <c r="F2337" t="str">
        <f>IF(ISBLANK(draft_picks[[#This Row],[movie_id]]),"",_xlfn.XLOOKUP(draft_picks[[#This Row],[movie_id]],drafts.movies[id],drafts.movies[movie_title]))</f>
        <v>Fear</v>
      </c>
      <c r="G2337" s="3" t="s">
        <v>1247</v>
      </c>
      <c r="H2337" t="str">
        <f>IF(ISBLANK(draft_picks[[#This Row],[drafter_id]]),"",_xlfn.XLOOKUP(draft_picks[[#This Row],[drafter_id]],drafters[id],drafters[name]))</f>
        <v>Sam Wineman</v>
      </c>
      <c r="J2337" t="str">
        <f>IF(ISBLANK(draft_picks[[#This Row],[drafter_team_id]]),"",_xlfn.XLOOKUP(draft_picks[[#This Row],[drafter_team_id]],drafter_teams[id],drafter_teams[name]))</f>
        <v/>
      </c>
      <c r="K2337" s="3" t="s">
        <v>15497</v>
      </c>
      <c r="L2337" t="s">
        <v>15497</v>
      </c>
      <c r="M2337" t="str">
        <f>IF(OR(ISBLANK(draft_picks[[#This Row],[veto_drafter_id]]),draft_picks[[#This Row],[veto_drafter_id]]=""),"",_xlfn.XLOOKUP(draft_picks[[#This Row],[veto_drafter_id]],drafters[id],drafters[name]))</f>
        <v/>
      </c>
      <c r="N2337" t="s">
        <v>15497</v>
      </c>
      <c r="O2337" t="str">
        <f>IF(OR(ISBLANK(draft_picks[[#This Row],[veto_drafter_team_id]]),draft_picks[[#This Row],[veto_drafter_team_id]]=""),"",_xlfn.XLOOKUP(draft_picks[[#This Row],[veto_drafter_team_id]],drafter_teams[id],drafter_teams[name]))</f>
        <v/>
      </c>
      <c r="Q2337" t="s">
        <v>15497</v>
      </c>
      <c r="R2337" t="str">
        <f>IF(OR(ISBLANK(draft_picks[[#This Row],[veto_override_drafter_id]]),draft_picks[[#This Row],[veto_override_drafter_id]]=""),"",_xlfn.XLOOKUP(draft_picks[[#This Row],[veto_override_drafter_id]],drafters[id],drafters[name]))</f>
        <v/>
      </c>
      <c r="S2337" t="s">
        <v>15497</v>
      </c>
      <c r="T2337" t="str">
        <f>IF(OR(ISBLANK(draft_picks[[#This Row],[veto_override_team_id]]),draft_picks[[#This Row],[veto_override_team_id]]=""),"",_xlfn.XLOOKUP(draft_picks[[#This Row],[veto_override_team_id]],drafter_teams[id],drafter_teams[name]))</f>
        <v/>
      </c>
    </row>
    <row r="2338" spans="1:20" x14ac:dyDescent="0.25">
      <c r="A2338" t="s">
        <v>50</v>
      </c>
      <c r="B2338" t="str">
        <f>_xlfn.XLOOKUP(draft_picks[[#This Row],[draft_id]],drafts[id],drafts[title])</f>
        <v>Obsession Thrillers</v>
      </c>
      <c r="C2338" s="3">
        <v>2</v>
      </c>
      <c r="D2338">
        <f>IF(C2337&lt;draft_picks[[#This Row],[position]],1,IF(C2337&gt;draft_picks[[#This Row],[position]],D2337+1,IF(C2337=draft_picks[[#This Row],[position]],D2337+1)))</f>
        <v>8</v>
      </c>
      <c r="E2338" t="s">
        <v>4992</v>
      </c>
      <c r="F2338" t="str">
        <f>IF(ISBLANK(draft_picks[[#This Row],[movie_id]]),"",_xlfn.XLOOKUP(draft_picks[[#This Row],[movie_id]],drafts.movies[id],drafts.movies[movie_title]))</f>
        <v>The Crush</v>
      </c>
      <c r="G2338" s="3" t="s">
        <v>833</v>
      </c>
      <c r="H2338" t="str">
        <f>IF(ISBLANK(draft_picks[[#This Row],[drafter_id]]),"",_xlfn.XLOOKUP(draft_picks[[#This Row],[drafter_id]],drafters[id],drafters[name]))</f>
        <v>Jordan Crucchiola</v>
      </c>
      <c r="J2338" t="str">
        <f>IF(ISBLANK(draft_picks[[#This Row],[drafter_team_id]]),"",_xlfn.XLOOKUP(draft_picks[[#This Row],[drafter_team_id]],drafter_teams[id],drafter_teams[name]))</f>
        <v/>
      </c>
      <c r="K2338" s="3" t="s">
        <v>15497</v>
      </c>
      <c r="L2338" t="s">
        <v>15497</v>
      </c>
      <c r="M2338" t="str">
        <f>IF(OR(ISBLANK(draft_picks[[#This Row],[veto_drafter_id]]),draft_picks[[#This Row],[veto_drafter_id]]=""),"",_xlfn.XLOOKUP(draft_picks[[#This Row],[veto_drafter_id]],drafters[id],drafters[name]))</f>
        <v/>
      </c>
      <c r="N2338" t="s">
        <v>15497</v>
      </c>
      <c r="O2338" t="str">
        <f>IF(OR(ISBLANK(draft_picks[[#This Row],[veto_drafter_team_id]]),draft_picks[[#This Row],[veto_drafter_team_id]]=""),"",_xlfn.XLOOKUP(draft_picks[[#This Row],[veto_drafter_team_id]],drafter_teams[id],drafter_teams[name]))</f>
        <v/>
      </c>
      <c r="Q2338" t="s">
        <v>15497</v>
      </c>
      <c r="R2338" t="str">
        <f>IF(OR(ISBLANK(draft_picks[[#This Row],[veto_override_drafter_id]]),draft_picks[[#This Row],[veto_override_drafter_id]]=""),"",_xlfn.XLOOKUP(draft_picks[[#This Row],[veto_override_drafter_id]],drafters[id],drafters[name]))</f>
        <v/>
      </c>
      <c r="S2338" t="s">
        <v>15497</v>
      </c>
      <c r="T2338" t="str">
        <f>IF(OR(ISBLANK(draft_picks[[#This Row],[veto_override_team_id]]),draft_picks[[#This Row],[veto_override_team_id]]=""),"",_xlfn.XLOOKUP(draft_picks[[#This Row],[veto_override_team_id]],drafter_teams[id],drafter_teams[name]))</f>
        <v/>
      </c>
    </row>
    <row r="2339" spans="1:20" x14ac:dyDescent="0.25">
      <c r="A2339" t="s">
        <v>50</v>
      </c>
      <c r="B2339" t="str">
        <f>_xlfn.XLOOKUP(draft_picks[[#This Row],[draft_id]],drafts[id],drafts[title])</f>
        <v>Obsession Thrillers</v>
      </c>
      <c r="C2339" s="3">
        <v>1</v>
      </c>
      <c r="D2339">
        <f>IF(C2338&lt;draft_picks[[#This Row],[position]],1,IF(C2338&gt;draft_picks[[#This Row],[position]],D2338+1,IF(C2338=draft_picks[[#This Row],[position]],D2338+1)))</f>
        <v>9</v>
      </c>
      <c r="E2339" t="s">
        <v>7306</v>
      </c>
      <c r="F2339" t="str">
        <f>IF(ISBLANK(draft_picks[[#This Row],[movie_id]]),"",_xlfn.XLOOKUP(draft_picks[[#This Row],[movie_id]],drafts.movies[id],drafts.movies[movie_title]))</f>
        <v>Lisa</v>
      </c>
      <c r="G2339" s="3" t="s">
        <v>1247</v>
      </c>
      <c r="H2339" t="str">
        <f>IF(ISBLANK(draft_picks[[#This Row],[drafter_id]]),"",_xlfn.XLOOKUP(draft_picks[[#This Row],[drafter_id]],drafters[id],drafters[name]))</f>
        <v>Sam Wineman</v>
      </c>
      <c r="J2339" t="str">
        <f>IF(ISBLANK(draft_picks[[#This Row],[drafter_team_id]]),"",_xlfn.XLOOKUP(draft_picks[[#This Row],[drafter_team_id]],drafter_teams[id],drafter_teams[name]))</f>
        <v/>
      </c>
      <c r="K2339" s="3" t="s">
        <v>15497</v>
      </c>
      <c r="L2339" t="s">
        <v>15497</v>
      </c>
      <c r="M2339" t="str">
        <f>IF(OR(ISBLANK(draft_picks[[#This Row],[veto_drafter_id]]),draft_picks[[#This Row],[veto_drafter_id]]=""),"",_xlfn.XLOOKUP(draft_picks[[#This Row],[veto_drafter_id]],drafters[id],drafters[name]))</f>
        <v/>
      </c>
      <c r="N2339" t="s">
        <v>15497</v>
      </c>
      <c r="O2339" t="str">
        <f>IF(OR(ISBLANK(draft_picks[[#This Row],[veto_drafter_team_id]]),draft_picks[[#This Row],[veto_drafter_team_id]]=""),"",_xlfn.XLOOKUP(draft_picks[[#This Row],[veto_drafter_team_id]],drafter_teams[id],drafter_teams[name]))</f>
        <v/>
      </c>
      <c r="Q2339" t="s">
        <v>15497</v>
      </c>
      <c r="R2339" t="str">
        <f>IF(OR(ISBLANK(draft_picks[[#This Row],[veto_override_drafter_id]]),draft_picks[[#This Row],[veto_override_drafter_id]]=""),"",_xlfn.XLOOKUP(draft_picks[[#This Row],[veto_override_drafter_id]],drafters[id],drafters[name]))</f>
        <v/>
      </c>
      <c r="S2339" t="s">
        <v>15497</v>
      </c>
      <c r="T2339" t="str">
        <f>IF(OR(ISBLANK(draft_picks[[#This Row],[veto_override_team_id]]),draft_picks[[#This Row],[veto_override_team_id]]=""),"",_xlfn.XLOOKUP(draft_picks[[#This Row],[veto_override_team_id]],drafter_teams[id],drafter_teams[name]))</f>
        <v/>
      </c>
    </row>
    <row r="2340" spans="1:20" x14ac:dyDescent="0.25">
      <c r="A2340" t="s">
        <v>645</v>
      </c>
      <c r="B2340" t="str">
        <f>_xlfn.XLOOKUP(draft_picks[[#This Row],[draft_id]],drafts[id],drafts[title])</f>
        <v>Chucky Super Draft</v>
      </c>
      <c r="C2340" s="3">
        <v>8</v>
      </c>
      <c r="D2340">
        <f>IF(C2339&lt;draft_picks[[#This Row],[position]],1,IF(C2339&gt;draft_picks[[#This Row],[position]],D2339+1,IF(C2339=draft_picks[[#This Row],[position]],D2339+1)))</f>
        <v>1</v>
      </c>
      <c r="E2340" t="s">
        <v>3502</v>
      </c>
      <c r="F2340" t="str">
        <f>IF(ISBLANK(draft_picks[[#This Row],[movie_id]]),"",_xlfn.XLOOKUP(draft_picks[[#This Row],[movie_id]],drafts.movies[id],drafts.movies[movie_title]))</f>
        <v>Child's Play 3</v>
      </c>
      <c r="G2340" s="3" t="s">
        <v>977</v>
      </c>
      <c r="H2340" t="str">
        <f>IF(ISBLANK(draft_picks[[#This Row],[drafter_id]]),"",_xlfn.XLOOKUP(draft_picks[[#This Row],[drafter_id]],drafters[id],drafters[name]))</f>
        <v>Louis Peitzman</v>
      </c>
      <c r="J2340" t="str">
        <f>IF(ISBLANK(draft_picks[[#This Row],[drafter_team_id]]),"",_xlfn.XLOOKUP(draft_picks[[#This Row],[drafter_team_id]],drafter_teams[id],drafter_teams[name]))</f>
        <v/>
      </c>
      <c r="K2340" s="3" t="s">
        <v>15497</v>
      </c>
      <c r="L2340" t="s">
        <v>15497</v>
      </c>
      <c r="M2340" t="str">
        <f>IF(OR(ISBLANK(draft_picks[[#This Row],[veto_drafter_id]]),draft_picks[[#This Row],[veto_drafter_id]]=""),"",_xlfn.XLOOKUP(draft_picks[[#This Row],[veto_drafter_id]],drafters[id],drafters[name]))</f>
        <v/>
      </c>
      <c r="N2340" t="s">
        <v>15497</v>
      </c>
      <c r="O2340" t="str">
        <f>IF(OR(ISBLANK(draft_picks[[#This Row],[veto_drafter_team_id]]),draft_picks[[#This Row],[veto_drafter_team_id]]=""),"",_xlfn.XLOOKUP(draft_picks[[#This Row],[veto_drafter_team_id]],drafter_teams[id],drafter_teams[name]))</f>
        <v/>
      </c>
      <c r="Q2340" t="s">
        <v>15497</v>
      </c>
      <c r="R2340" t="str">
        <f>IF(OR(ISBLANK(draft_picks[[#This Row],[veto_override_drafter_id]]),draft_picks[[#This Row],[veto_override_drafter_id]]=""),"",_xlfn.XLOOKUP(draft_picks[[#This Row],[veto_override_drafter_id]],drafters[id],drafters[name]))</f>
        <v/>
      </c>
      <c r="S2340" t="s">
        <v>15497</v>
      </c>
      <c r="T2340" t="str">
        <f>IF(OR(ISBLANK(draft_picks[[#This Row],[veto_override_team_id]]),draft_picks[[#This Row],[veto_override_team_id]]=""),"",_xlfn.XLOOKUP(draft_picks[[#This Row],[veto_override_team_id]],drafter_teams[id],drafter_teams[name]))</f>
        <v/>
      </c>
    </row>
    <row r="2341" spans="1:20" x14ac:dyDescent="0.25">
      <c r="A2341" t="s">
        <v>645</v>
      </c>
      <c r="B2341" t="str">
        <f>_xlfn.XLOOKUP(draft_picks[[#This Row],[draft_id]],drafts[id],drafts[title])</f>
        <v>Chucky Super Draft</v>
      </c>
      <c r="C2341" s="3">
        <v>7</v>
      </c>
      <c r="D2341">
        <f>IF(C2340&lt;draft_picks[[#This Row],[position]],1,IF(C2340&gt;draft_picks[[#This Row],[position]],D2340+1,IF(C2340=draft_picks[[#This Row],[position]],D2340+1)))</f>
        <v>2</v>
      </c>
      <c r="E2341" t="s">
        <v>8452</v>
      </c>
      <c r="F2341" t="str">
        <f>IF(ISBLANK(draft_picks[[#This Row],[movie_id]]),"",_xlfn.XLOOKUP(draft_picks[[#This Row],[movie_id]],drafts.movies[id],drafts.movies[movie_title]))</f>
        <v>Curse of Chucky</v>
      </c>
      <c r="G2341" s="3" t="s">
        <v>977</v>
      </c>
      <c r="H2341" t="str">
        <f>IF(ISBLANK(draft_picks[[#This Row],[drafter_id]]),"",_xlfn.XLOOKUP(draft_picks[[#This Row],[drafter_id]],drafters[id],drafters[name]))</f>
        <v>Louis Peitzman</v>
      </c>
      <c r="J2341" t="str">
        <f>IF(ISBLANK(draft_picks[[#This Row],[drafter_team_id]]),"",_xlfn.XLOOKUP(draft_picks[[#This Row],[drafter_team_id]],drafter_teams[id],drafter_teams[name]))</f>
        <v/>
      </c>
      <c r="K2341" s="3" t="s">
        <v>15497</v>
      </c>
      <c r="L2341" t="s">
        <v>15497</v>
      </c>
      <c r="M2341" t="str">
        <f>IF(OR(ISBLANK(draft_picks[[#This Row],[veto_drafter_id]]),draft_picks[[#This Row],[veto_drafter_id]]=""),"",_xlfn.XLOOKUP(draft_picks[[#This Row],[veto_drafter_id]],drafters[id],drafters[name]))</f>
        <v/>
      </c>
      <c r="N2341" t="s">
        <v>15497</v>
      </c>
      <c r="O2341" t="str">
        <f>IF(OR(ISBLANK(draft_picks[[#This Row],[veto_drafter_team_id]]),draft_picks[[#This Row],[veto_drafter_team_id]]=""),"",_xlfn.XLOOKUP(draft_picks[[#This Row],[veto_drafter_team_id]],drafter_teams[id],drafter_teams[name]))</f>
        <v/>
      </c>
      <c r="Q2341" t="s">
        <v>15497</v>
      </c>
      <c r="R2341" t="str">
        <f>IF(OR(ISBLANK(draft_picks[[#This Row],[veto_override_drafter_id]]),draft_picks[[#This Row],[veto_override_drafter_id]]=""),"",_xlfn.XLOOKUP(draft_picks[[#This Row],[veto_override_drafter_id]],drafters[id],drafters[name]))</f>
        <v/>
      </c>
      <c r="S2341" t="s">
        <v>15497</v>
      </c>
      <c r="T2341" t="str">
        <f>IF(OR(ISBLANK(draft_picks[[#This Row],[veto_override_team_id]]),draft_picks[[#This Row],[veto_override_team_id]]=""),"",_xlfn.XLOOKUP(draft_picks[[#This Row],[veto_override_team_id]],drafter_teams[id],drafter_teams[name]))</f>
        <v/>
      </c>
    </row>
    <row r="2342" spans="1:20" x14ac:dyDescent="0.25">
      <c r="A2342" t="s">
        <v>645</v>
      </c>
      <c r="B2342" t="str">
        <f>_xlfn.XLOOKUP(draft_picks[[#This Row],[draft_id]],drafts[id],drafts[title])</f>
        <v>Chucky Super Draft</v>
      </c>
      <c r="C2342" s="3">
        <v>6</v>
      </c>
      <c r="D2342">
        <f>IF(C2341&lt;draft_picks[[#This Row],[position]],1,IF(C2341&gt;draft_picks[[#This Row],[position]],D2341+1,IF(C2341=draft_picks[[#This Row],[position]],D2341+1)))</f>
        <v>3</v>
      </c>
      <c r="E2342" t="s">
        <v>3835</v>
      </c>
      <c r="F2342" t="str">
        <f>IF(ISBLANK(draft_picks[[#This Row],[movie_id]]),"",_xlfn.XLOOKUP(draft_picks[[#This Row],[movie_id]],drafts.movies[id],drafts.movies[movie_title]))</f>
        <v>Child's Play</v>
      </c>
      <c r="G2342" s="3" t="s">
        <v>983</v>
      </c>
      <c r="H2342" t="str">
        <f>IF(ISBLANK(draft_picks[[#This Row],[drafter_id]]),"",_xlfn.XLOOKUP(draft_picks[[#This Row],[drafter_id]],drafters[id],drafters[name]))</f>
        <v>B.J. Colangelo</v>
      </c>
      <c r="J2342" t="str">
        <f>IF(ISBLANK(draft_picks[[#This Row],[drafter_team_id]]),"",_xlfn.XLOOKUP(draft_picks[[#This Row],[drafter_team_id]],drafter_teams[id],drafter_teams[name]))</f>
        <v/>
      </c>
      <c r="K2342" s="3" t="s">
        <v>15497</v>
      </c>
      <c r="L2342" t="s">
        <v>15497</v>
      </c>
      <c r="M2342" t="str">
        <f>IF(OR(ISBLANK(draft_picks[[#This Row],[veto_drafter_id]]),draft_picks[[#This Row],[veto_drafter_id]]=""),"",_xlfn.XLOOKUP(draft_picks[[#This Row],[veto_drafter_id]],drafters[id],drafters[name]))</f>
        <v/>
      </c>
      <c r="N2342" t="s">
        <v>15497</v>
      </c>
      <c r="O2342" t="str">
        <f>IF(OR(ISBLANK(draft_picks[[#This Row],[veto_drafter_team_id]]),draft_picks[[#This Row],[veto_drafter_team_id]]=""),"",_xlfn.XLOOKUP(draft_picks[[#This Row],[veto_drafter_team_id]],drafter_teams[id],drafter_teams[name]))</f>
        <v/>
      </c>
      <c r="Q2342" t="s">
        <v>15497</v>
      </c>
      <c r="R2342" t="str">
        <f>IF(OR(ISBLANK(draft_picks[[#This Row],[veto_override_drafter_id]]),draft_picks[[#This Row],[veto_override_drafter_id]]=""),"",_xlfn.XLOOKUP(draft_picks[[#This Row],[veto_override_drafter_id]],drafters[id],drafters[name]))</f>
        <v/>
      </c>
      <c r="S2342" t="s">
        <v>15497</v>
      </c>
      <c r="T2342" t="str">
        <f>IF(OR(ISBLANK(draft_picks[[#This Row],[veto_override_team_id]]),draft_picks[[#This Row],[veto_override_team_id]]=""),"",_xlfn.XLOOKUP(draft_picks[[#This Row],[veto_override_team_id]],drafter_teams[id],drafter_teams[name]))</f>
        <v/>
      </c>
    </row>
    <row r="2343" spans="1:20" x14ac:dyDescent="0.25">
      <c r="A2343" t="s">
        <v>645</v>
      </c>
      <c r="B2343" t="str">
        <f>_xlfn.XLOOKUP(draft_picks[[#This Row],[draft_id]],drafts[id],drafts[title])</f>
        <v>Chucky Super Draft</v>
      </c>
      <c r="C2343" s="3">
        <v>5</v>
      </c>
      <c r="D2343">
        <f>IF(C2342&lt;draft_picks[[#This Row],[position]],1,IF(C2342&gt;draft_picks[[#This Row],[position]],D2342+1,IF(C2342=draft_picks[[#This Row],[position]],D2342+1)))</f>
        <v>4</v>
      </c>
      <c r="E2343" t="s">
        <v>4674</v>
      </c>
      <c r="F2343" t="str">
        <f>IF(ISBLANK(draft_picks[[#This Row],[movie_id]]),"",_xlfn.XLOOKUP(draft_picks[[#This Row],[movie_id]],drafts.movies[id],drafts.movies[movie_title]))</f>
        <v>Seed of Chucky</v>
      </c>
      <c r="G2343" s="3" t="s">
        <v>977</v>
      </c>
      <c r="H2343" t="str">
        <f>IF(ISBLANK(draft_picks[[#This Row],[drafter_id]]),"",_xlfn.XLOOKUP(draft_picks[[#This Row],[drafter_id]],drafters[id],drafters[name]))</f>
        <v>Louis Peitzman</v>
      </c>
      <c r="J2343" t="str">
        <f>IF(ISBLANK(draft_picks[[#This Row],[drafter_team_id]]),"",_xlfn.XLOOKUP(draft_picks[[#This Row],[drafter_team_id]],drafter_teams[id],drafter_teams[name]))</f>
        <v/>
      </c>
      <c r="K2343" s="3" t="s">
        <v>15484</v>
      </c>
      <c r="L2343" t="s">
        <v>983</v>
      </c>
      <c r="M2343" t="str">
        <f>IF(OR(ISBLANK(draft_picks[[#This Row],[veto_drafter_id]]),draft_picks[[#This Row],[veto_drafter_id]]=""),"",_xlfn.XLOOKUP(draft_picks[[#This Row],[veto_drafter_id]],drafters[id],drafters[name]))</f>
        <v>B.J. Colangelo</v>
      </c>
      <c r="N2343" t="s">
        <v>15497</v>
      </c>
      <c r="O2343" t="str">
        <f>IF(OR(ISBLANK(draft_picks[[#This Row],[veto_drafter_team_id]]),draft_picks[[#This Row],[veto_drafter_team_id]]=""),"",_xlfn.XLOOKUP(draft_picks[[#This Row],[veto_drafter_team_id]],drafter_teams[id],drafter_teams[name]))</f>
        <v/>
      </c>
      <c r="Q2343" t="s">
        <v>15497</v>
      </c>
      <c r="R2343" t="str">
        <f>IF(OR(ISBLANK(draft_picks[[#This Row],[veto_override_drafter_id]]),draft_picks[[#This Row],[veto_override_drafter_id]]=""),"",_xlfn.XLOOKUP(draft_picks[[#This Row],[veto_override_drafter_id]],drafters[id],drafters[name]))</f>
        <v/>
      </c>
      <c r="S2343" t="s">
        <v>15497</v>
      </c>
      <c r="T2343" t="str">
        <f>IF(OR(ISBLANK(draft_picks[[#This Row],[veto_override_team_id]]),draft_picks[[#This Row],[veto_override_team_id]]=""),"",_xlfn.XLOOKUP(draft_picks[[#This Row],[veto_override_team_id]],drafter_teams[id],drafter_teams[name]))</f>
        <v/>
      </c>
    </row>
    <row r="2344" spans="1:20" x14ac:dyDescent="0.25">
      <c r="A2344" t="s">
        <v>645</v>
      </c>
      <c r="B2344" t="str">
        <f>_xlfn.XLOOKUP(draft_picks[[#This Row],[draft_id]],drafts[id],drafts[title])</f>
        <v>Chucky Super Draft</v>
      </c>
      <c r="C2344" s="3">
        <v>5</v>
      </c>
      <c r="D2344">
        <f>IF(C2343&lt;draft_picks[[#This Row],[position]],1,IF(C2343&gt;draft_picks[[#This Row],[position]],D2343+1,IF(C2343=draft_picks[[#This Row],[position]],D2343+1)))</f>
        <v>5</v>
      </c>
      <c r="E2344" t="s">
        <v>3835</v>
      </c>
      <c r="F2344" t="str">
        <f>IF(ISBLANK(draft_picks[[#This Row],[movie_id]]),"",_xlfn.XLOOKUP(draft_picks[[#This Row],[movie_id]],drafts.movies[id],drafts.movies[movie_title]))</f>
        <v>Child's Play</v>
      </c>
      <c r="G2344" s="3" t="s">
        <v>977</v>
      </c>
      <c r="H2344" t="str">
        <f>IF(ISBLANK(draft_picks[[#This Row],[drafter_id]]),"",_xlfn.XLOOKUP(draft_picks[[#This Row],[drafter_id]],drafters[id],drafters[name]))</f>
        <v>Louis Peitzman</v>
      </c>
      <c r="J2344" t="str">
        <f>IF(ISBLANK(draft_picks[[#This Row],[drafter_team_id]]),"",_xlfn.XLOOKUP(draft_picks[[#This Row],[drafter_team_id]],drafter_teams[id],drafter_teams[name]))</f>
        <v/>
      </c>
      <c r="K2344" s="3" t="s">
        <v>15497</v>
      </c>
      <c r="L2344" t="s">
        <v>15497</v>
      </c>
      <c r="M2344" t="str">
        <f>IF(OR(ISBLANK(draft_picks[[#This Row],[veto_drafter_id]]),draft_picks[[#This Row],[veto_drafter_id]]=""),"",_xlfn.XLOOKUP(draft_picks[[#This Row],[veto_drafter_id]],drafters[id],drafters[name]))</f>
        <v/>
      </c>
      <c r="N2344" t="s">
        <v>15497</v>
      </c>
      <c r="O2344" t="str">
        <f>IF(OR(ISBLANK(draft_picks[[#This Row],[veto_drafter_team_id]]),draft_picks[[#This Row],[veto_drafter_team_id]]=""),"",_xlfn.XLOOKUP(draft_picks[[#This Row],[veto_drafter_team_id]],drafter_teams[id],drafter_teams[name]))</f>
        <v/>
      </c>
      <c r="Q2344" t="s">
        <v>15497</v>
      </c>
      <c r="R2344" t="str">
        <f>IF(OR(ISBLANK(draft_picks[[#This Row],[veto_override_drafter_id]]),draft_picks[[#This Row],[veto_override_drafter_id]]=""),"",_xlfn.XLOOKUP(draft_picks[[#This Row],[veto_override_drafter_id]],drafters[id],drafters[name]))</f>
        <v/>
      </c>
      <c r="S2344" t="s">
        <v>15497</v>
      </c>
      <c r="T2344" t="str">
        <f>IF(OR(ISBLANK(draft_picks[[#This Row],[veto_override_team_id]]),draft_picks[[#This Row],[veto_override_team_id]]=""),"",_xlfn.XLOOKUP(draft_picks[[#This Row],[veto_override_team_id]],drafter_teams[id],drafter_teams[name]))</f>
        <v/>
      </c>
    </row>
    <row r="2345" spans="1:20" x14ac:dyDescent="0.25">
      <c r="A2345" t="s">
        <v>645</v>
      </c>
      <c r="B2345" t="str">
        <f>_xlfn.XLOOKUP(draft_picks[[#This Row],[draft_id]],drafts[id],drafts[title])</f>
        <v>Chucky Super Draft</v>
      </c>
      <c r="C2345" s="3">
        <v>4</v>
      </c>
      <c r="D2345">
        <f>IF(C2344&lt;draft_picks[[#This Row],[position]],1,IF(C2344&gt;draft_picks[[#This Row],[position]],D2344+1,IF(C2344=draft_picks[[#This Row],[position]],D2344+1)))</f>
        <v>6</v>
      </c>
      <c r="E2345" t="s">
        <v>2415</v>
      </c>
      <c r="F2345" t="str">
        <f>IF(ISBLANK(draft_picks[[#This Row],[movie_id]]),"",_xlfn.XLOOKUP(draft_picks[[#This Row],[movie_id]],drafts.movies[id],drafts.movies[movie_title]))</f>
        <v>Cult of Chucky</v>
      </c>
      <c r="G2345" s="3" t="s">
        <v>983</v>
      </c>
      <c r="H2345" t="str">
        <f>IF(ISBLANK(draft_picks[[#This Row],[drafter_id]]),"",_xlfn.XLOOKUP(draft_picks[[#This Row],[drafter_id]],drafters[id],drafters[name]))</f>
        <v>B.J. Colangelo</v>
      </c>
      <c r="J2345" t="str">
        <f>IF(ISBLANK(draft_picks[[#This Row],[drafter_team_id]]),"",_xlfn.XLOOKUP(draft_picks[[#This Row],[drafter_team_id]],drafter_teams[id],drafter_teams[name]))</f>
        <v/>
      </c>
      <c r="K2345" s="3" t="s">
        <v>15497</v>
      </c>
      <c r="L2345" t="s">
        <v>15497</v>
      </c>
      <c r="M2345" t="str">
        <f>IF(OR(ISBLANK(draft_picks[[#This Row],[veto_drafter_id]]),draft_picks[[#This Row],[veto_drafter_id]]=""),"",_xlfn.XLOOKUP(draft_picks[[#This Row],[veto_drafter_id]],drafters[id],drafters[name]))</f>
        <v/>
      </c>
      <c r="N2345" t="s">
        <v>15497</v>
      </c>
      <c r="O2345" t="str">
        <f>IF(OR(ISBLANK(draft_picks[[#This Row],[veto_drafter_team_id]]),draft_picks[[#This Row],[veto_drafter_team_id]]=""),"",_xlfn.XLOOKUP(draft_picks[[#This Row],[veto_drafter_team_id]],drafter_teams[id],drafter_teams[name]))</f>
        <v/>
      </c>
      <c r="Q2345" t="s">
        <v>15497</v>
      </c>
      <c r="R2345" t="str">
        <f>IF(OR(ISBLANK(draft_picks[[#This Row],[veto_override_drafter_id]]),draft_picks[[#This Row],[veto_override_drafter_id]]=""),"",_xlfn.XLOOKUP(draft_picks[[#This Row],[veto_override_drafter_id]],drafters[id],drafters[name]))</f>
        <v/>
      </c>
      <c r="S2345" t="s">
        <v>15497</v>
      </c>
      <c r="T2345" t="str">
        <f>IF(OR(ISBLANK(draft_picks[[#This Row],[veto_override_team_id]]),draft_picks[[#This Row],[veto_override_team_id]]=""),"",_xlfn.XLOOKUP(draft_picks[[#This Row],[veto_override_team_id]],drafter_teams[id],drafter_teams[name]))</f>
        <v/>
      </c>
    </row>
    <row r="2346" spans="1:20" x14ac:dyDescent="0.25">
      <c r="A2346" t="s">
        <v>645</v>
      </c>
      <c r="B2346" t="str">
        <f>_xlfn.XLOOKUP(draft_picks[[#This Row],[draft_id]],drafts[id],drafts[title])</f>
        <v>Chucky Super Draft</v>
      </c>
      <c r="C2346" s="3">
        <v>3</v>
      </c>
      <c r="D2346">
        <f>IF(C2345&lt;draft_picks[[#This Row],[position]],1,IF(C2345&gt;draft_picks[[#This Row],[position]],D2345+1,IF(C2345=draft_picks[[#This Row],[position]],D2345+1)))</f>
        <v>7</v>
      </c>
      <c r="E2346" t="s">
        <v>4674</v>
      </c>
      <c r="F2346" t="str">
        <f>IF(ISBLANK(draft_picks[[#This Row],[movie_id]]),"",_xlfn.XLOOKUP(draft_picks[[#This Row],[movie_id]],drafts.movies[id],drafts.movies[movie_title]))</f>
        <v>Seed of Chucky</v>
      </c>
      <c r="G2346" s="3" t="s">
        <v>977</v>
      </c>
      <c r="H2346" t="str">
        <f>IF(ISBLANK(draft_picks[[#This Row],[drafter_id]]),"",_xlfn.XLOOKUP(draft_picks[[#This Row],[drafter_id]],drafters[id],drafters[name]))</f>
        <v>Louis Peitzman</v>
      </c>
      <c r="J2346" t="str">
        <f>IF(ISBLANK(draft_picks[[#This Row],[drafter_team_id]]),"",_xlfn.XLOOKUP(draft_picks[[#This Row],[drafter_team_id]],drafter_teams[id],drafter_teams[name]))</f>
        <v/>
      </c>
      <c r="K2346" s="3" t="s">
        <v>15497</v>
      </c>
      <c r="L2346" t="s">
        <v>15497</v>
      </c>
      <c r="M2346" t="str">
        <f>IF(OR(ISBLANK(draft_picks[[#This Row],[veto_drafter_id]]),draft_picks[[#This Row],[veto_drafter_id]]=""),"",_xlfn.XLOOKUP(draft_picks[[#This Row],[veto_drafter_id]],drafters[id],drafters[name]))</f>
        <v/>
      </c>
      <c r="N2346" t="s">
        <v>15497</v>
      </c>
      <c r="O2346" t="str">
        <f>IF(OR(ISBLANK(draft_picks[[#This Row],[veto_drafter_team_id]]),draft_picks[[#This Row],[veto_drafter_team_id]]=""),"",_xlfn.XLOOKUP(draft_picks[[#This Row],[veto_drafter_team_id]],drafter_teams[id],drafter_teams[name]))</f>
        <v/>
      </c>
      <c r="Q2346" t="s">
        <v>15497</v>
      </c>
      <c r="R2346" t="str">
        <f>IF(OR(ISBLANK(draft_picks[[#This Row],[veto_override_drafter_id]]),draft_picks[[#This Row],[veto_override_drafter_id]]=""),"",_xlfn.XLOOKUP(draft_picks[[#This Row],[veto_override_drafter_id]],drafters[id],drafters[name]))</f>
        <v/>
      </c>
      <c r="S2346" t="s">
        <v>15497</v>
      </c>
      <c r="T2346" t="str">
        <f>IF(OR(ISBLANK(draft_picks[[#This Row],[veto_override_team_id]]),draft_picks[[#This Row],[veto_override_team_id]]=""),"",_xlfn.XLOOKUP(draft_picks[[#This Row],[veto_override_team_id]],drafter_teams[id],drafter_teams[name]))</f>
        <v/>
      </c>
    </row>
    <row r="2347" spans="1:20" x14ac:dyDescent="0.25">
      <c r="A2347" t="s">
        <v>645</v>
      </c>
      <c r="B2347" t="str">
        <f>_xlfn.XLOOKUP(draft_picks[[#This Row],[draft_id]],drafts[id],drafts[title])</f>
        <v>Chucky Super Draft</v>
      </c>
      <c r="C2347" s="3">
        <v>2</v>
      </c>
      <c r="D2347">
        <f>IF(C2346&lt;draft_picks[[#This Row],[position]],1,IF(C2346&gt;draft_picks[[#This Row],[position]],D2346+1,IF(C2346=draft_picks[[#This Row],[position]],D2346+1)))</f>
        <v>8</v>
      </c>
      <c r="E2347" t="s">
        <v>2180</v>
      </c>
      <c r="F2347" t="str">
        <f>IF(ISBLANK(draft_picks[[#This Row],[movie_id]]),"",_xlfn.XLOOKUP(draft_picks[[#This Row],[movie_id]],drafts.movies[id],drafts.movies[movie_title]))</f>
        <v>Child's Play 2</v>
      </c>
      <c r="G2347" s="3" t="s">
        <v>983</v>
      </c>
      <c r="H2347" t="str">
        <f>IF(ISBLANK(draft_picks[[#This Row],[drafter_id]]),"",_xlfn.XLOOKUP(draft_picks[[#This Row],[drafter_id]],drafters[id],drafters[name]))</f>
        <v>B.J. Colangelo</v>
      </c>
      <c r="J2347" t="str">
        <f>IF(ISBLANK(draft_picks[[#This Row],[drafter_team_id]]),"",_xlfn.XLOOKUP(draft_picks[[#This Row],[drafter_team_id]],drafter_teams[id],drafter_teams[name]))</f>
        <v/>
      </c>
      <c r="K2347" s="3" t="s">
        <v>15497</v>
      </c>
      <c r="L2347" t="s">
        <v>15497</v>
      </c>
      <c r="M2347" t="str">
        <f>IF(OR(ISBLANK(draft_picks[[#This Row],[veto_drafter_id]]),draft_picks[[#This Row],[veto_drafter_id]]=""),"",_xlfn.XLOOKUP(draft_picks[[#This Row],[veto_drafter_id]],drafters[id],drafters[name]))</f>
        <v/>
      </c>
      <c r="N2347" t="s">
        <v>15497</v>
      </c>
      <c r="O2347" t="str">
        <f>IF(OR(ISBLANK(draft_picks[[#This Row],[veto_drafter_team_id]]),draft_picks[[#This Row],[veto_drafter_team_id]]=""),"",_xlfn.XLOOKUP(draft_picks[[#This Row],[veto_drafter_team_id]],drafter_teams[id],drafter_teams[name]))</f>
        <v/>
      </c>
      <c r="Q2347" t="s">
        <v>15497</v>
      </c>
      <c r="R2347" t="str">
        <f>IF(OR(ISBLANK(draft_picks[[#This Row],[veto_override_drafter_id]]),draft_picks[[#This Row],[veto_override_drafter_id]]=""),"",_xlfn.XLOOKUP(draft_picks[[#This Row],[veto_override_drafter_id]],drafters[id],drafters[name]))</f>
        <v/>
      </c>
      <c r="S2347" t="s">
        <v>15497</v>
      </c>
      <c r="T2347" t="str">
        <f>IF(OR(ISBLANK(draft_picks[[#This Row],[veto_override_team_id]]),draft_picks[[#This Row],[veto_override_team_id]]=""),"",_xlfn.XLOOKUP(draft_picks[[#This Row],[veto_override_team_id]],drafter_teams[id],drafter_teams[name]))</f>
        <v/>
      </c>
    </row>
    <row r="2348" spans="1:20" x14ac:dyDescent="0.25">
      <c r="A2348" t="s">
        <v>645</v>
      </c>
      <c r="B2348" t="str">
        <f>_xlfn.XLOOKUP(draft_picks[[#This Row],[draft_id]],drafts[id],drafts[title])</f>
        <v>Chucky Super Draft</v>
      </c>
      <c r="C2348" s="3">
        <v>1</v>
      </c>
      <c r="D2348">
        <f>IF(C2347&lt;draft_picks[[#This Row],[position]],1,IF(C2347&gt;draft_picks[[#This Row],[position]],D2347+1,IF(C2347=draft_picks[[#This Row],[position]],D2347+1)))</f>
        <v>9</v>
      </c>
      <c r="E2348" t="s">
        <v>8182</v>
      </c>
      <c r="F2348" t="str">
        <f>IF(ISBLANK(draft_picks[[#This Row],[movie_id]]),"",_xlfn.XLOOKUP(draft_picks[[#This Row],[movie_id]],drafts.movies[id],drafts.movies[movie_title]))</f>
        <v>Bride of Chucky</v>
      </c>
      <c r="G2348" s="3" t="s">
        <v>977</v>
      </c>
      <c r="H2348" t="str">
        <f>IF(ISBLANK(draft_picks[[#This Row],[drafter_id]]),"",_xlfn.XLOOKUP(draft_picks[[#This Row],[drafter_id]],drafters[id],drafters[name]))</f>
        <v>Louis Peitzman</v>
      </c>
      <c r="J2348" t="str">
        <f>IF(ISBLANK(draft_picks[[#This Row],[drafter_team_id]]),"",_xlfn.XLOOKUP(draft_picks[[#This Row],[drafter_team_id]],drafter_teams[id],drafter_teams[name]))</f>
        <v/>
      </c>
      <c r="K2348" s="3" t="s">
        <v>15497</v>
      </c>
      <c r="L2348" t="s">
        <v>15497</v>
      </c>
      <c r="M2348" t="str">
        <f>IF(OR(ISBLANK(draft_picks[[#This Row],[veto_drafter_id]]),draft_picks[[#This Row],[veto_drafter_id]]=""),"",_xlfn.XLOOKUP(draft_picks[[#This Row],[veto_drafter_id]],drafters[id],drafters[name]))</f>
        <v/>
      </c>
      <c r="N2348" t="s">
        <v>15497</v>
      </c>
      <c r="O2348" t="str">
        <f>IF(OR(ISBLANK(draft_picks[[#This Row],[veto_drafter_team_id]]),draft_picks[[#This Row],[veto_drafter_team_id]]=""),"",_xlfn.XLOOKUP(draft_picks[[#This Row],[veto_drafter_team_id]],drafter_teams[id],drafter_teams[name]))</f>
        <v/>
      </c>
      <c r="Q2348" t="s">
        <v>15497</v>
      </c>
      <c r="R2348" t="str">
        <f>IF(OR(ISBLANK(draft_picks[[#This Row],[veto_override_drafter_id]]),draft_picks[[#This Row],[veto_override_drafter_id]]=""),"",_xlfn.XLOOKUP(draft_picks[[#This Row],[veto_override_drafter_id]],drafters[id],drafters[name]))</f>
        <v/>
      </c>
      <c r="S2348" t="s">
        <v>15497</v>
      </c>
      <c r="T2348" t="str">
        <f>IF(OR(ISBLANK(draft_picks[[#This Row],[veto_override_team_id]]),draft_picks[[#This Row],[veto_override_team_id]]=""),"",_xlfn.XLOOKUP(draft_picks[[#This Row],[veto_override_team_id]],drafter_teams[id],drafter_teams[name]))</f>
        <v/>
      </c>
    </row>
    <row r="2349" spans="1:20" x14ac:dyDescent="0.25">
      <c r="A2349" t="s">
        <v>498</v>
      </c>
      <c r="B2349" t="str">
        <f>_xlfn.XLOOKUP(draft_picks[[#This Row],[draft_id]],drafts[id],drafts[title])</f>
        <v>Independent Spirit Best First Feature Award Winners</v>
      </c>
      <c r="C2349" s="3">
        <v>7</v>
      </c>
      <c r="D2349">
        <f>IF(C2348&lt;draft_picks[[#This Row],[position]],1,IF(C2348&gt;draft_picks[[#This Row],[position]],D2348+1,IF(C2348=draft_picks[[#This Row],[position]],D2348+1)))</f>
        <v>1</v>
      </c>
      <c r="E2349" t="s">
        <v>1541</v>
      </c>
      <c r="F2349" t="str">
        <f>IF(ISBLANK(draft_picks[[#This Row],[movie_id]]),"",_xlfn.XLOOKUP(draft_picks[[#This Row],[movie_id]],drafts.movies[id],drafts.movies[movie_title]))</f>
        <v>The Lookout</v>
      </c>
      <c r="G2349" s="3" t="s">
        <v>1073</v>
      </c>
      <c r="H2349" t="str">
        <f>IF(ISBLANK(draft_picks[[#This Row],[drafter_id]]),"",_xlfn.XLOOKUP(draft_picks[[#This Row],[drafter_id]],drafters[id],drafters[name]))</f>
        <v>Mitchell Beaupre</v>
      </c>
      <c r="J2349" t="str">
        <f>IF(ISBLANK(draft_picks[[#This Row],[drafter_team_id]]),"",_xlfn.XLOOKUP(draft_picks[[#This Row],[drafter_team_id]],drafter_teams[id],drafter_teams[name]))</f>
        <v/>
      </c>
      <c r="K2349" s="3" t="s">
        <v>15497</v>
      </c>
      <c r="L2349" t="s">
        <v>15497</v>
      </c>
      <c r="M2349" t="str">
        <f>IF(OR(ISBLANK(draft_picks[[#This Row],[veto_drafter_id]]),draft_picks[[#This Row],[veto_drafter_id]]=""),"",_xlfn.XLOOKUP(draft_picks[[#This Row],[veto_drafter_id]],drafters[id],drafters[name]))</f>
        <v/>
      </c>
      <c r="N2349" t="s">
        <v>15497</v>
      </c>
      <c r="O2349" t="str">
        <f>IF(OR(ISBLANK(draft_picks[[#This Row],[veto_drafter_team_id]]),draft_picks[[#This Row],[veto_drafter_team_id]]=""),"",_xlfn.XLOOKUP(draft_picks[[#This Row],[veto_drafter_team_id]],drafter_teams[id],drafter_teams[name]))</f>
        <v/>
      </c>
      <c r="Q2349" t="s">
        <v>15497</v>
      </c>
      <c r="R2349" t="str">
        <f>IF(OR(ISBLANK(draft_picks[[#This Row],[veto_override_drafter_id]]),draft_picks[[#This Row],[veto_override_drafter_id]]=""),"",_xlfn.XLOOKUP(draft_picks[[#This Row],[veto_override_drafter_id]],drafters[id],drafters[name]))</f>
        <v/>
      </c>
      <c r="S2349" t="s">
        <v>15497</v>
      </c>
      <c r="T2349" t="str">
        <f>IF(OR(ISBLANK(draft_picks[[#This Row],[veto_override_team_id]]),draft_picks[[#This Row],[veto_override_team_id]]=""),"",_xlfn.XLOOKUP(draft_picks[[#This Row],[veto_override_team_id]],drafter_teams[id],drafter_teams[name]))</f>
        <v/>
      </c>
    </row>
    <row r="2350" spans="1:20" x14ac:dyDescent="0.25">
      <c r="A2350" t="s">
        <v>498</v>
      </c>
      <c r="B2350" t="str">
        <f>_xlfn.XLOOKUP(draft_picks[[#This Row],[draft_id]],drafts[id],drafts[title])</f>
        <v>Independent Spirit Best First Feature Award Winners</v>
      </c>
      <c r="C2350" s="3">
        <v>6</v>
      </c>
      <c r="D2350">
        <f>IF(C2349&lt;draft_picks[[#This Row],[position]],1,IF(C2349&gt;draft_picks[[#This Row],[position]],D2349+1,IF(C2349=draft_picks[[#This Row],[position]],D2349+1)))</f>
        <v>2</v>
      </c>
      <c r="E2350" t="s">
        <v>7957</v>
      </c>
      <c r="F2350" t="str">
        <f>IF(ISBLANK(draft_picks[[#This Row],[movie_id]]),"",_xlfn.XLOOKUP(draft_picks[[#This Row],[movie_id]],drafts.movies[id],drafts.movies[movie_title]))</f>
        <v>Eve's Bayou</v>
      </c>
      <c r="G2350" s="3" t="s">
        <v>1073</v>
      </c>
      <c r="H2350" t="str">
        <f>IF(ISBLANK(draft_picks[[#This Row],[drafter_id]]),"",_xlfn.XLOOKUP(draft_picks[[#This Row],[drafter_id]],drafters[id],drafters[name]))</f>
        <v>Mitchell Beaupre</v>
      </c>
      <c r="J2350" t="str">
        <f>IF(ISBLANK(draft_picks[[#This Row],[drafter_team_id]]),"",_xlfn.XLOOKUP(draft_picks[[#This Row],[drafter_team_id]],drafter_teams[id],drafter_teams[name]))</f>
        <v/>
      </c>
      <c r="K2350" s="3" t="s">
        <v>15497</v>
      </c>
      <c r="L2350" t="s">
        <v>15497</v>
      </c>
      <c r="M2350" t="str">
        <f>IF(OR(ISBLANK(draft_picks[[#This Row],[veto_drafter_id]]),draft_picks[[#This Row],[veto_drafter_id]]=""),"",_xlfn.XLOOKUP(draft_picks[[#This Row],[veto_drafter_id]],drafters[id],drafters[name]))</f>
        <v/>
      </c>
      <c r="N2350" t="s">
        <v>15497</v>
      </c>
      <c r="O2350" t="str">
        <f>IF(OR(ISBLANK(draft_picks[[#This Row],[veto_drafter_team_id]]),draft_picks[[#This Row],[veto_drafter_team_id]]=""),"",_xlfn.XLOOKUP(draft_picks[[#This Row],[veto_drafter_team_id]],drafter_teams[id],drafter_teams[name]))</f>
        <v/>
      </c>
      <c r="Q2350" t="s">
        <v>15497</v>
      </c>
      <c r="R2350" t="str">
        <f>IF(OR(ISBLANK(draft_picks[[#This Row],[veto_override_drafter_id]]),draft_picks[[#This Row],[veto_override_drafter_id]]=""),"",_xlfn.XLOOKUP(draft_picks[[#This Row],[veto_override_drafter_id]],drafters[id],drafters[name]))</f>
        <v/>
      </c>
      <c r="S2350" t="s">
        <v>15497</v>
      </c>
      <c r="T2350" t="str">
        <f>IF(OR(ISBLANK(draft_picks[[#This Row],[veto_override_team_id]]),draft_picks[[#This Row],[veto_override_team_id]]=""),"",_xlfn.XLOOKUP(draft_picks[[#This Row],[veto_override_team_id]],drafter_teams[id],drafter_teams[name]))</f>
        <v/>
      </c>
    </row>
    <row r="2351" spans="1:20" x14ac:dyDescent="0.25">
      <c r="A2351" t="s">
        <v>498</v>
      </c>
      <c r="B2351" t="str">
        <f>_xlfn.XLOOKUP(draft_picks[[#This Row],[draft_id]],drafts[id],drafts[title])</f>
        <v>Independent Spirit Best First Feature Award Winners</v>
      </c>
      <c r="C2351" s="3">
        <v>5</v>
      </c>
      <c r="D2351">
        <f>IF(C2350&lt;draft_picks[[#This Row],[position]],1,IF(C2350&gt;draft_picks[[#This Row],[position]],D2350+1,IF(C2350=draft_picks[[#This Row],[position]],D2350+1)))</f>
        <v>3</v>
      </c>
      <c r="E2351" t="s">
        <v>8074</v>
      </c>
      <c r="F2351" t="str">
        <f>IF(ISBLANK(draft_picks[[#This Row],[movie_id]]),"",_xlfn.XLOOKUP(draft_picks[[#This Row],[movie_id]],drafts.movies[id],drafts.movies[movie_title]))</f>
        <v>Being John Malkovich</v>
      </c>
      <c r="G2351" s="3" t="s">
        <v>1139</v>
      </c>
      <c r="H2351" t="str">
        <f>IF(ISBLANK(draft_picks[[#This Row],[drafter_id]]),"",_xlfn.XLOOKUP(draft_picks[[#This Row],[drafter_id]],drafters[id],drafters[name]))</f>
        <v>Slim</v>
      </c>
      <c r="J2351" t="str">
        <f>IF(ISBLANK(draft_picks[[#This Row],[drafter_team_id]]),"",_xlfn.XLOOKUP(draft_picks[[#This Row],[drafter_team_id]],drafter_teams[id],drafter_teams[name]))</f>
        <v/>
      </c>
      <c r="K2351" s="3" t="s">
        <v>15497</v>
      </c>
      <c r="L2351" t="s">
        <v>15497</v>
      </c>
      <c r="M2351" t="str">
        <f>IF(OR(ISBLANK(draft_picks[[#This Row],[veto_drafter_id]]),draft_picks[[#This Row],[veto_drafter_id]]=""),"",_xlfn.XLOOKUP(draft_picks[[#This Row],[veto_drafter_id]],drafters[id],drafters[name]))</f>
        <v/>
      </c>
      <c r="N2351" t="s">
        <v>15497</v>
      </c>
      <c r="O2351" t="str">
        <f>IF(OR(ISBLANK(draft_picks[[#This Row],[veto_drafter_team_id]]),draft_picks[[#This Row],[veto_drafter_team_id]]=""),"",_xlfn.XLOOKUP(draft_picks[[#This Row],[veto_drafter_team_id]],drafter_teams[id],drafter_teams[name]))</f>
        <v/>
      </c>
      <c r="Q2351" t="s">
        <v>15497</v>
      </c>
      <c r="R2351" t="str">
        <f>IF(OR(ISBLANK(draft_picks[[#This Row],[veto_override_drafter_id]]),draft_picks[[#This Row],[veto_override_drafter_id]]=""),"",_xlfn.XLOOKUP(draft_picks[[#This Row],[veto_override_drafter_id]],drafters[id],drafters[name]))</f>
        <v/>
      </c>
      <c r="S2351" t="s">
        <v>15497</v>
      </c>
      <c r="T2351" t="str">
        <f>IF(OR(ISBLANK(draft_picks[[#This Row],[veto_override_team_id]]),draft_picks[[#This Row],[veto_override_team_id]]=""),"",_xlfn.XLOOKUP(draft_picks[[#This Row],[veto_override_team_id]],drafter_teams[id],drafter_teams[name]))</f>
        <v/>
      </c>
    </row>
    <row r="2352" spans="1:20" x14ac:dyDescent="0.25">
      <c r="A2352" t="s">
        <v>498</v>
      </c>
      <c r="B2352" t="str">
        <f>_xlfn.XLOOKUP(draft_picks[[#This Row],[draft_id]],drafts[id],drafts[title])</f>
        <v>Independent Spirit Best First Feature Award Winners</v>
      </c>
      <c r="C2352" s="3">
        <v>4</v>
      </c>
      <c r="D2352">
        <f>IF(C2351&lt;draft_picks[[#This Row],[position]],1,IF(C2351&gt;draft_picks[[#This Row],[position]],D2351+1,IF(C2351=draft_picks[[#This Row],[position]],D2351+1)))</f>
        <v>4</v>
      </c>
      <c r="E2352" t="s">
        <v>2643</v>
      </c>
      <c r="F2352" t="str">
        <f>IF(ISBLANK(draft_picks[[#This Row],[movie_id]]),"",_xlfn.XLOOKUP(draft_picks[[#This Row],[movie_id]],drafts.movies[id],drafts.movies[movie_title]))</f>
        <v>You Can Count on Me</v>
      </c>
      <c r="G2352" s="3" t="s">
        <v>1073</v>
      </c>
      <c r="H2352" t="str">
        <f>IF(ISBLANK(draft_picks[[#This Row],[drafter_id]]),"",_xlfn.XLOOKUP(draft_picks[[#This Row],[drafter_id]],drafters[id],drafters[name]))</f>
        <v>Mitchell Beaupre</v>
      </c>
      <c r="J2352" t="str">
        <f>IF(ISBLANK(draft_picks[[#This Row],[drafter_team_id]]),"",_xlfn.XLOOKUP(draft_picks[[#This Row],[drafter_team_id]],drafter_teams[id],drafter_teams[name]))</f>
        <v/>
      </c>
      <c r="K2352" s="3" t="s">
        <v>15497</v>
      </c>
      <c r="L2352" t="s">
        <v>15497</v>
      </c>
      <c r="M2352" t="str">
        <f>IF(OR(ISBLANK(draft_picks[[#This Row],[veto_drafter_id]]),draft_picks[[#This Row],[veto_drafter_id]]=""),"",_xlfn.XLOOKUP(draft_picks[[#This Row],[veto_drafter_id]],drafters[id],drafters[name]))</f>
        <v/>
      </c>
      <c r="N2352" t="s">
        <v>15497</v>
      </c>
      <c r="O2352" t="str">
        <f>IF(OR(ISBLANK(draft_picks[[#This Row],[veto_drafter_team_id]]),draft_picks[[#This Row],[veto_drafter_team_id]]=""),"",_xlfn.XLOOKUP(draft_picks[[#This Row],[veto_drafter_team_id]],drafter_teams[id],drafter_teams[name]))</f>
        <v/>
      </c>
      <c r="Q2352" t="s">
        <v>15497</v>
      </c>
      <c r="R2352" t="str">
        <f>IF(OR(ISBLANK(draft_picks[[#This Row],[veto_override_drafter_id]]),draft_picks[[#This Row],[veto_override_drafter_id]]=""),"",_xlfn.XLOOKUP(draft_picks[[#This Row],[veto_override_drafter_id]],drafters[id],drafters[name]))</f>
        <v/>
      </c>
      <c r="S2352" t="s">
        <v>15497</v>
      </c>
      <c r="T2352" t="str">
        <f>IF(OR(ISBLANK(draft_picks[[#This Row],[veto_override_team_id]]),draft_picks[[#This Row],[veto_override_team_id]]=""),"",_xlfn.XLOOKUP(draft_picks[[#This Row],[veto_override_team_id]],drafter_teams[id],drafter_teams[name]))</f>
        <v/>
      </c>
    </row>
    <row r="2353" spans="1:20" x14ac:dyDescent="0.25">
      <c r="A2353" t="s">
        <v>498</v>
      </c>
      <c r="B2353" t="str">
        <f>_xlfn.XLOOKUP(draft_picks[[#This Row],[draft_id]],drafts[id],drafts[title])</f>
        <v>Independent Spirit Best First Feature Award Winners</v>
      </c>
      <c r="C2353" s="3">
        <v>3</v>
      </c>
      <c r="D2353">
        <f>IF(C2352&lt;draft_picks[[#This Row],[position]],1,IF(C2352&gt;draft_picks[[#This Row],[position]],D2352+1,IF(C2352=draft_picks[[#This Row],[position]],D2352+1)))</f>
        <v>5</v>
      </c>
      <c r="E2353" t="s">
        <v>7518</v>
      </c>
      <c r="F2353" t="str">
        <f>IF(ISBLANK(draft_picks[[#This Row],[movie_id]]),"",_xlfn.XLOOKUP(draft_picks[[#This Row],[movie_id]],drafts.movies[id],drafts.movies[movie_title]))</f>
        <v>In the Bedroom</v>
      </c>
      <c r="G2353" s="3" t="s">
        <v>1139</v>
      </c>
      <c r="H2353" t="str">
        <f>IF(ISBLANK(draft_picks[[#This Row],[drafter_id]]),"",_xlfn.XLOOKUP(draft_picks[[#This Row],[drafter_id]],drafters[id],drafters[name]))</f>
        <v>Slim</v>
      </c>
      <c r="J2353" t="str">
        <f>IF(ISBLANK(draft_picks[[#This Row],[drafter_team_id]]),"",_xlfn.XLOOKUP(draft_picks[[#This Row],[drafter_team_id]],drafter_teams[id],drafter_teams[name]))</f>
        <v/>
      </c>
      <c r="K2353" s="3" t="s">
        <v>15497</v>
      </c>
      <c r="L2353" t="s">
        <v>15497</v>
      </c>
      <c r="M2353" t="str">
        <f>IF(OR(ISBLANK(draft_picks[[#This Row],[veto_drafter_id]]),draft_picks[[#This Row],[veto_drafter_id]]=""),"",_xlfn.XLOOKUP(draft_picks[[#This Row],[veto_drafter_id]],drafters[id],drafters[name]))</f>
        <v/>
      </c>
      <c r="N2353" t="s">
        <v>15497</v>
      </c>
      <c r="O2353" t="str">
        <f>IF(OR(ISBLANK(draft_picks[[#This Row],[veto_drafter_team_id]]),draft_picks[[#This Row],[veto_drafter_team_id]]=""),"",_xlfn.XLOOKUP(draft_picks[[#This Row],[veto_drafter_team_id]],drafter_teams[id],drafter_teams[name]))</f>
        <v/>
      </c>
      <c r="Q2353" t="s">
        <v>15497</v>
      </c>
      <c r="R2353" t="str">
        <f>IF(OR(ISBLANK(draft_picks[[#This Row],[veto_override_drafter_id]]),draft_picks[[#This Row],[veto_override_drafter_id]]=""),"",_xlfn.XLOOKUP(draft_picks[[#This Row],[veto_override_drafter_id]],drafters[id],drafters[name]))</f>
        <v/>
      </c>
      <c r="S2353" t="s">
        <v>15497</v>
      </c>
      <c r="T2353" t="str">
        <f>IF(OR(ISBLANK(draft_picks[[#This Row],[veto_override_team_id]]),draft_picks[[#This Row],[veto_override_team_id]]=""),"",_xlfn.XLOOKUP(draft_picks[[#This Row],[veto_override_team_id]],drafter_teams[id],drafter_teams[name]))</f>
        <v/>
      </c>
    </row>
    <row r="2354" spans="1:20" x14ac:dyDescent="0.25">
      <c r="A2354" t="s">
        <v>498</v>
      </c>
      <c r="B2354" t="str">
        <f>_xlfn.XLOOKUP(draft_picks[[#This Row],[draft_id]],drafts[id],drafts[title])</f>
        <v>Independent Spirit Best First Feature Award Winners</v>
      </c>
      <c r="C2354" s="3">
        <v>2</v>
      </c>
      <c r="D2354">
        <f>IF(C2353&lt;draft_picks[[#This Row],[position]],1,IF(C2353&gt;draft_picks[[#This Row],[position]],D2353+1,IF(C2353=draft_picks[[#This Row],[position]],D2353+1)))</f>
        <v>6</v>
      </c>
      <c r="E2354" t="s">
        <v>7587</v>
      </c>
      <c r="F2354" t="str">
        <f>IF(ISBLANK(draft_picks[[#This Row],[movie_id]]),"",_xlfn.XLOOKUP(draft_picks[[#This Row],[movie_id]],drafts.movies[id],drafts.movies[movie_title]))</f>
        <v>Sound of Metal</v>
      </c>
      <c r="G2354" s="3" t="s">
        <v>1073</v>
      </c>
      <c r="H2354" t="str">
        <f>IF(ISBLANK(draft_picks[[#This Row],[drafter_id]]),"",_xlfn.XLOOKUP(draft_picks[[#This Row],[drafter_id]],drafters[id],drafters[name]))</f>
        <v>Mitchell Beaupre</v>
      </c>
      <c r="J2354" t="str">
        <f>IF(ISBLANK(draft_picks[[#This Row],[drafter_team_id]]),"",_xlfn.XLOOKUP(draft_picks[[#This Row],[drafter_team_id]],drafter_teams[id],drafter_teams[name]))</f>
        <v/>
      </c>
      <c r="K2354" s="3" t="s">
        <v>15497</v>
      </c>
      <c r="L2354" t="s">
        <v>15497</v>
      </c>
      <c r="M2354" t="str">
        <f>IF(OR(ISBLANK(draft_picks[[#This Row],[veto_drafter_id]]),draft_picks[[#This Row],[veto_drafter_id]]=""),"",_xlfn.XLOOKUP(draft_picks[[#This Row],[veto_drafter_id]],drafters[id],drafters[name]))</f>
        <v/>
      </c>
      <c r="N2354" t="s">
        <v>15497</v>
      </c>
      <c r="O2354" t="str">
        <f>IF(OR(ISBLANK(draft_picks[[#This Row],[veto_drafter_team_id]]),draft_picks[[#This Row],[veto_drafter_team_id]]=""),"",_xlfn.XLOOKUP(draft_picks[[#This Row],[veto_drafter_team_id]],drafter_teams[id],drafter_teams[name]))</f>
        <v/>
      </c>
      <c r="Q2354" t="s">
        <v>15497</v>
      </c>
      <c r="R2354" t="str">
        <f>IF(OR(ISBLANK(draft_picks[[#This Row],[veto_override_drafter_id]]),draft_picks[[#This Row],[veto_override_drafter_id]]=""),"",_xlfn.XLOOKUP(draft_picks[[#This Row],[veto_override_drafter_id]],drafters[id],drafters[name]))</f>
        <v/>
      </c>
      <c r="S2354" t="s">
        <v>15497</v>
      </c>
      <c r="T2354" t="str">
        <f>IF(OR(ISBLANK(draft_picks[[#This Row],[veto_override_team_id]]),draft_picks[[#This Row],[veto_override_team_id]]=""),"",_xlfn.XLOOKUP(draft_picks[[#This Row],[veto_override_team_id]],drafter_teams[id],drafter_teams[name]))</f>
        <v/>
      </c>
    </row>
    <row r="2355" spans="1:20" x14ac:dyDescent="0.25">
      <c r="A2355" t="s">
        <v>498</v>
      </c>
      <c r="B2355" t="str">
        <f>_xlfn.XLOOKUP(draft_picks[[#This Row],[draft_id]],drafts[id],drafts[title])</f>
        <v>Independent Spirit Best First Feature Award Winners</v>
      </c>
      <c r="C2355" s="3">
        <v>1</v>
      </c>
      <c r="D2355">
        <f>IF(C2354&lt;draft_picks[[#This Row],[position]],1,IF(C2354&gt;draft_picks[[#This Row],[position]],D2354+1,IF(C2354=draft_picks[[#This Row],[position]],D2354+1)))</f>
        <v>7</v>
      </c>
      <c r="E2355" t="s">
        <v>5271</v>
      </c>
      <c r="F2355" t="str">
        <f>IF(ISBLANK(draft_picks[[#This Row],[movie_id]]),"",_xlfn.XLOOKUP(draft_picks[[#This Row],[movie_id]],drafts.movies[id],drafts.movies[movie_title]))</f>
        <v>Dirty Dancing</v>
      </c>
      <c r="G2355" s="3" t="s">
        <v>1139</v>
      </c>
      <c r="H2355" t="str">
        <f>IF(ISBLANK(draft_picks[[#This Row],[drafter_id]]),"",_xlfn.XLOOKUP(draft_picks[[#This Row],[drafter_id]],drafters[id],drafters[name]))</f>
        <v>Slim</v>
      </c>
      <c r="J2355" t="str">
        <f>IF(ISBLANK(draft_picks[[#This Row],[drafter_team_id]]),"",_xlfn.XLOOKUP(draft_picks[[#This Row],[drafter_team_id]],drafter_teams[id],drafter_teams[name]))</f>
        <v/>
      </c>
      <c r="K2355" s="3" t="s">
        <v>15497</v>
      </c>
      <c r="L2355" t="s">
        <v>15497</v>
      </c>
      <c r="M2355" t="str">
        <f>IF(OR(ISBLANK(draft_picks[[#This Row],[veto_drafter_id]]),draft_picks[[#This Row],[veto_drafter_id]]=""),"",_xlfn.XLOOKUP(draft_picks[[#This Row],[veto_drafter_id]],drafters[id],drafters[name]))</f>
        <v/>
      </c>
      <c r="N2355" t="s">
        <v>15497</v>
      </c>
      <c r="O2355" t="str">
        <f>IF(OR(ISBLANK(draft_picks[[#This Row],[veto_drafter_team_id]]),draft_picks[[#This Row],[veto_drafter_team_id]]=""),"",_xlfn.XLOOKUP(draft_picks[[#This Row],[veto_drafter_team_id]],drafter_teams[id],drafter_teams[name]))</f>
        <v/>
      </c>
      <c r="Q2355" t="s">
        <v>15497</v>
      </c>
      <c r="R2355" t="str">
        <f>IF(OR(ISBLANK(draft_picks[[#This Row],[veto_override_drafter_id]]),draft_picks[[#This Row],[veto_override_drafter_id]]=""),"",_xlfn.XLOOKUP(draft_picks[[#This Row],[veto_override_drafter_id]],drafters[id],drafters[name]))</f>
        <v/>
      </c>
      <c r="S2355" t="s">
        <v>15497</v>
      </c>
      <c r="T2355" t="str">
        <f>IF(OR(ISBLANK(draft_picks[[#This Row],[veto_override_team_id]]),draft_picks[[#This Row],[veto_override_team_id]]=""),"",_xlfn.XLOOKUP(draft_picks[[#This Row],[veto_override_team_id]],drafter_teams[id],drafter_teams[name]))</f>
        <v/>
      </c>
    </row>
    <row r="2356" spans="1:20" x14ac:dyDescent="0.25">
      <c r="A2356" t="s">
        <v>142</v>
      </c>
      <c r="B2356" t="str">
        <f>_xlfn.XLOOKUP(draft_picks[[#This Row],[draft_id]],drafts[id],drafts[title])</f>
        <v>2022 Mega Draft</v>
      </c>
      <c r="C2356" s="3">
        <v>20</v>
      </c>
      <c r="D2356">
        <f>IF(C2355&lt;draft_picks[[#This Row],[position]],1,IF(C2355&gt;draft_picks[[#This Row],[position]],D2355+1,IF(C2355=draft_picks[[#This Row],[position]],D2355+1)))</f>
        <v>1</v>
      </c>
      <c r="E2356" t="s">
        <v>6758</v>
      </c>
      <c r="F2356" t="str">
        <f>IF(ISBLANK(draft_picks[[#This Row],[movie_id]]),"",_xlfn.XLOOKUP(draft_picks[[#This Row],[movie_id]],drafts.movies[id],drafts.movies[movie_title]))</f>
        <v>The Eternal Daughter</v>
      </c>
      <c r="G2356" s="3" t="s">
        <v>1009</v>
      </c>
      <c r="H2356" t="str">
        <f>IF(ISBLANK(draft_picks[[#This Row],[drafter_id]]),"",_xlfn.XLOOKUP(draft_picks[[#This Row],[drafter_id]],drafters[id],drafters[name]))</f>
        <v>Drea Clark</v>
      </c>
      <c r="J2356" t="str">
        <f>IF(ISBLANK(draft_picks[[#This Row],[drafter_team_id]]),"",_xlfn.XLOOKUP(draft_picks[[#This Row],[drafter_team_id]],drafter_teams[id],drafter_teams[name]))</f>
        <v/>
      </c>
      <c r="K2356" s="3" t="s">
        <v>15497</v>
      </c>
      <c r="L2356" t="s">
        <v>15497</v>
      </c>
      <c r="M2356" t="str">
        <f>IF(OR(ISBLANK(draft_picks[[#This Row],[veto_drafter_id]]),draft_picks[[#This Row],[veto_drafter_id]]=""),"",_xlfn.XLOOKUP(draft_picks[[#This Row],[veto_drafter_id]],drafters[id],drafters[name]))</f>
        <v/>
      </c>
      <c r="N2356" t="s">
        <v>15497</v>
      </c>
      <c r="O2356" t="str">
        <f>IF(OR(ISBLANK(draft_picks[[#This Row],[veto_drafter_team_id]]),draft_picks[[#This Row],[veto_drafter_team_id]]=""),"",_xlfn.XLOOKUP(draft_picks[[#This Row],[veto_drafter_team_id]],drafter_teams[id],drafter_teams[name]))</f>
        <v/>
      </c>
      <c r="Q2356" t="s">
        <v>15497</v>
      </c>
      <c r="R2356" t="str">
        <f>IF(OR(ISBLANK(draft_picks[[#This Row],[veto_override_drafter_id]]),draft_picks[[#This Row],[veto_override_drafter_id]]=""),"",_xlfn.XLOOKUP(draft_picks[[#This Row],[veto_override_drafter_id]],drafters[id],drafters[name]))</f>
        <v/>
      </c>
      <c r="S2356" t="s">
        <v>15497</v>
      </c>
      <c r="T2356" t="str">
        <f>IF(OR(ISBLANK(draft_picks[[#This Row],[veto_override_team_id]]),draft_picks[[#This Row],[veto_override_team_id]]=""),"",_xlfn.XLOOKUP(draft_picks[[#This Row],[veto_override_team_id]],drafter_teams[id],drafter_teams[name]))</f>
        <v/>
      </c>
    </row>
    <row r="2357" spans="1:20" x14ac:dyDescent="0.25">
      <c r="A2357" t="s">
        <v>142</v>
      </c>
      <c r="B2357" t="str">
        <f>_xlfn.XLOOKUP(draft_picks[[#This Row],[draft_id]],drafts[id],drafts[title])</f>
        <v>2022 Mega Draft</v>
      </c>
      <c r="C2357" s="3">
        <v>19</v>
      </c>
      <c r="D2357">
        <f>IF(C2356&lt;draft_picks[[#This Row],[position]],1,IF(C2356&gt;draft_picks[[#This Row],[position]],D2356+1,IF(C2356=draft_picks[[#This Row],[position]],D2356+1)))</f>
        <v>2</v>
      </c>
      <c r="E2357" t="s">
        <v>6552</v>
      </c>
      <c r="F2357" t="str">
        <f>IF(ISBLANK(draft_picks[[#This Row],[movie_id]]),"",_xlfn.XLOOKUP(draft_picks[[#This Row],[movie_id]],drafts.movies[id],drafts.movies[movie_title]))</f>
        <v>Kimi</v>
      </c>
      <c r="G2357" s="3" t="s">
        <v>1115</v>
      </c>
      <c r="H2357" t="str">
        <f>IF(ISBLANK(draft_picks[[#This Row],[drafter_id]]),"",_xlfn.XLOOKUP(draft_picks[[#This Row],[drafter_id]],drafters[id],drafters[name]))</f>
        <v>Ryan Marker</v>
      </c>
      <c r="J2357" t="str">
        <f>IF(ISBLANK(draft_picks[[#This Row],[drafter_team_id]]),"",_xlfn.XLOOKUP(draft_picks[[#This Row],[drafter_team_id]],drafter_teams[id],drafter_teams[name]))</f>
        <v/>
      </c>
      <c r="K2357" s="3" t="s">
        <v>15497</v>
      </c>
      <c r="L2357" t="s">
        <v>15497</v>
      </c>
      <c r="M2357" t="str">
        <f>IF(OR(ISBLANK(draft_picks[[#This Row],[veto_drafter_id]]),draft_picks[[#This Row],[veto_drafter_id]]=""),"",_xlfn.XLOOKUP(draft_picks[[#This Row],[veto_drafter_id]],drafters[id],drafters[name]))</f>
        <v/>
      </c>
      <c r="N2357" t="s">
        <v>15497</v>
      </c>
      <c r="O2357" t="str">
        <f>IF(OR(ISBLANK(draft_picks[[#This Row],[veto_drafter_team_id]]),draft_picks[[#This Row],[veto_drafter_team_id]]=""),"",_xlfn.XLOOKUP(draft_picks[[#This Row],[veto_drafter_team_id]],drafter_teams[id],drafter_teams[name]))</f>
        <v/>
      </c>
      <c r="Q2357" t="s">
        <v>15497</v>
      </c>
      <c r="R2357" t="str">
        <f>IF(OR(ISBLANK(draft_picks[[#This Row],[veto_override_drafter_id]]),draft_picks[[#This Row],[veto_override_drafter_id]]=""),"",_xlfn.XLOOKUP(draft_picks[[#This Row],[veto_override_drafter_id]],drafters[id],drafters[name]))</f>
        <v/>
      </c>
      <c r="S2357" t="s">
        <v>15497</v>
      </c>
      <c r="T2357" t="str">
        <f>IF(OR(ISBLANK(draft_picks[[#This Row],[veto_override_team_id]]),draft_picks[[#This Row],[veto_override_team_id]]=""),"",_xlfn.XLOOKUP(draft_picks[[#This Row],[veto_override_team_id]],drafter_teams[id],drafter_teams[name]))</f>
        <v/>
      </c>
    </row>
    <row r="2358" spans="1:20" x14ac:dyDescent="0.25">
      <c r="A2358" t="s">
        <v>142</v>
      </c>
      <c r="B2358" t="str">
        <f>_xlfn.XLOOKUP(draft_picks[[#This Row],[draft_id]],drafts[id],drafts[title])</f>
        <v>2022 Mega Draft</v>
      </c>
      <c r="C2358" s="3">
        <v>18</v>
      </c>
      <c r="D2358">
        <f>IF(C2357&lt;draft_picks[[#This Row],[position]],1,IF(C2357&gt;draft_picks[[#This Row],[position]],D2357+1,IF(C2357=draft_picks[[#This Row],[position]],D2357+1)))</f>
        <v>3</v>
      </c>
      <c r="E2358" t="s">
        <v>2072</v>
      </c>
      <c r="F2358" t="str">
        <f>IF(ISBLANK(draft_picks[[#This Row],[movie_id]]),"",_xlfn.XLOOKUP(draft_picks[[#This Row],[movie_id]],drafts.movies[id],drafts.movies[movie_title]))</f>
        <v>Hustle</v>
      </c>
      <c r="G2358" s="3" t="s">
        <v>1115</v>
      </c>
      <c r="H2358" t="str">
        <f>IF(ISBLANK(draft_picks[[#This Row],[drafter_id]]),"",_xlfn.XLOOKUP(draft_picks[[#This Row],[drafter_id]],drafters[id],drafters[name]))</f>
        <v>Ryan Marker</v>
      </c>
      <c r="J2358" t="str">
        <f>IF(ISBLANK(draft_picks[[#This Row],[drafter_team_id]]),"",_xlfn.XLOOKUP(draft_picks[[#This Row],[drafter_team_id]],drafter_teams[id],drafter_teams[name]))</f>
        <v/>
      </c>
      <c r="K2358" s="3" t="s">
        <v>15497</v>
      </c>
      <c r="L2358" t="s">
        <v>15497</v>
      </c>
      <c r="M2358" t="str">
        <f>IF(OR(ISBLANK(draft_picks[[#This Row],[veto_drafter_id]]),draft_picks[[#This Row],[veto_drafter_id]]=""),"",_xlfn.XLOOKUP(draft_picks[[#This Row],[veto_drafter_id]],drafters[id],drafters[name]))</f>
        <v/>
      </c>
      <c r="N2358" t="s">
        <v>15497</v>
      </c>
      <c r="O2358" t="str">
        <f>IF(OR(ISBLANK(draft_picks[[#This Row],[veto_drafter_team_id]]),draft_picks[[#This Row],[veto_drafter_team_id]]=""),"",_xlfn.XLOOKUP(draft_picks[[#This Row],[veto_drafter_team_id]],drafter_teams[id],drafter_teams[name]))</f>
        <v/>
      </c>
      <c r="Q2358" t="s">
        <v>15497</v>
      </c>
      <c r="R2358" t="str">
        <f>IF(OR(ISBLANK(draft_picks[[#This Row],[veto_override_drafter_id]]),draft_picks[[#This Row],[veto_override_drafter_id]]=""),"",_xlfn.XLOOKUP(draft_picks[[#This Row],[veto_override_drafter_id]],drafters[id],drafters[name]))</f>
        <v/>
      </c>
      <c r="S2358" t="s">
        <v>15497</v>
      </c>
      <c r="T2358" t="str">
        <f>IF(OR(ISBLANK(draft_picks[[#This Row],[veto_override_team_id]]),draft_picks[[#This Row],[veto_override_team_id]]=""),"",_xlfn.XLOOKUP(draft_picks[[#This Row],[veto_override_team_id]],drafter_teams[id],drafter_teams[name]))</f>
        <v/>
      </c>
    </row>
    <row r="2359" spans="1:20" x14ac:dyDescent="0.25">
      <c r="A2359" t="s">
        <v>142</v>
      </c>
      <c r="B2359" t="str">
        <f>_xlfn.XLOOKUP(draft_picks[[#This Row],[draft_id]],drafts[id],drafts[title])</f>
        <v>2022 Mega Draft</v>
      </c>
      <c r="C2359" s="3">
        <v>17</v>
      </c>
      <c r="D2359">
        <f>IF(C2358&lt;draft_picks[[#This Row],[position]],1,IF(C2358&gt;draft_picks[[#This Row],[position]],D2358+1,IF(C2358=draft_picks[[#This Row],[position]],D2358+1)))</f>
        <v>4</v>
      </c>
      <c r="E2359" t="s">
        <v>5145</v>
      </c>
      <c r="F2359" t="str">
        <f>IF(ISBLANK(draft_picks[[#This Row],[movie_id]]),"",_xlfn.XLOOKUP(draft_picks[[#This Row],[movie_id]],drafts.movies[id],drafts.movies[movie_title]))</f>
        <v>Jackass Forever</v>
      </c>
      <c r="G2359" s="3" t="s">
        <v>1049</v>
      </c>
      <c r="H2359" t="str">
        <f>IF(ISBLANK(draft_picks[[#This Row],[drafter_id]]),"",_xlfn.XLOOKUP(draft_picks[[#This Row],[drafter_id]],drafters[id],drafters[name]))</f>
        <v>Jacqueline Coley</v>
      </c>
      <c r="J2359" t="str">
        <f>IF(ISBLANK(draft_picks[[#This Row],[drafter_team_id]]),"",_xlfn.XLOOKUP(draft_picks[[#This Row],[drafter_team_id]],drafter_teams[id],drafter_teams[name]))</f>
        <v/>
      </c>
      <c r="K2359" s="3" t="s">
        <v>15497</v>
      </c>
      <c r="L2359" t="s">
        <v>15497</v>
      </c>
      <c r="M2359" t="str">
        <f>IF(OR(ISBLANK(draft_picks[[#This Row],[veto_drafter_id]]),draft_picks[[#This Row],[veto_drafter_id]]=""),"",_xlfn.XLOOKUP(draft_picks[[#This Row],[veto_drafter_id]],drafters[id],drafters[name]))</f>
        <v/>
      </c>
      <c r="N2359" t="s">
        <v>15497</v>
      </c>
      <c r="O2359" t="str">
        <f>IF(OR(ISBLANK(draft_picks[[#This Row],[veto_drafter_team_id]]),draft_picks[[#This Row],[veto_drafter_team_id]]=""),"",_xlfn.XLOOKUP(draft_picks[[#This Row],[veto_drafter_team_id]],drafter_teams[id],drafter_teams[name]))</f>
        <v/>
      </c>
      <c r="Q2359" t="s">
        <v>15497</v>
      </c>
      <c r="R2359" t="str">
        <f>IF(OR(ISBLANK(draft_picks[[#This Row],[veto_override_drafter_id]]),draft_picks[[#This Row],[veto_override_drafter_id]]=""),"",_xlfn.XLOOKUP(draft_picks[[#This Row],[veto_override_drafter_id]],drafters[id],drafters[name]))</f>
        <v/>
      </c>
      <c r="S2359" t="s">
        <v>15497</v>
      </c>
      <c r="T2359" t="str">
        <f>IF(OR(ISBLANK(draft_picks[[#This Row],[veto_override_team_id]]),draft_picks[[#This Row],[veto_override_team_id]]=""),"",_xlfn.XLOOKUP(draft_picks[[#This Row],[veto_override_team_id]],drafter_teams[id],drafter_teams[name]))</f>
        <v/>
      </c>
    </row>
    <row r="2360" spans="1:20" x14ac:dyDescent="0.25">
      <c r="A2360" t="s">
        <v>142</v>
      </c>
      <c r="B2360" t="str">
        <f>_xlfn.XLOOKUP(draft_picks[[#This Row],[draft_id]],drafts[id],drafts[title])</f>
        <v>2022 Mega Draft</v>
      </c>
      <c r="C2360" s="3">
        <v>16</v>
      </c>
      <c r="D2360">
        <f>IF(C2359&lt;draft_picks[[#This Row],[position]],1,IF(C2359&gt;draft_picks[[#This Row],[position]],D2359+1,IF(C2359=draft_picks[[#This Row],[position]],D2359+1)))</f>
        <v>5</v>
      </c>
      <c r="E2360" t="s">
        <v>1883</v>
      </c>
      <c r="F2360" t="str">
        <f>IF(ISBLANK(draft_picks[[#This Row],[movie_id]]),"",_xlfn.XLOOKUP(draft_picks[[#This Row],[movie_id]],drafts.movies[id],drafts.movies[movie_title]))</f>
        <v>After Yang</v>
      </c>
      <c r="G2360" s="3" t="s">
        <v>1009</v>
      </c>
      <c r="H2360" t="str">
        <f>IF(ISBLANK(draft_picks[[#This Row],[drafter_id]]),"",_xlfn.XLOOKUP(draft_picks[[#This Row],[drafter_id]],drafters[id],drafters[name]))</f>
        <v>Drea Clark</v>
      </c>
      <c r="J2360" t="str">
        <f>IF(ISBLANK(draft_picks[[#This Row],[drafter_team_id]]),"",_xlfn.XLOOKUP(draft_picks[[#This Row],[drafter_team_id]],drafter_teams[id],drafter_teams[name]))</f>
        <v/>
      </c>
      <c r="K2360" s="3" t="s">
        <v>15497</v>
      </c>
      <c r="L2360" t="s">
        <v>15497</v>
      </c>
      <c r="M2360" t="str">
        <f>IF(OR(ISBLANK(draft_picks[[#This Row],[veto_drafter_id]]),draft_picks[[#This Row],[veto_drafter_id]]=""),"",_xlfn.XLOOKUP(draft_picks[[#This Row],[veto_drafter_id]],drafters[id],drafters[name]))</f>
        <v/>
      </c>
      <c r="N2360" t="s">
        <v>15497</v>
      </c>
      <c r="O2360" t="str">
        <f>IF(OR(ISBLANK(draft_picks[[#This Row],[veto_drafter_team_id]]),draft_picks[[#This Row],[veto_drafter_team_id]]=""),"",_xlfn.XLOOKUP(draft_picks[[#This Row],[veto_drafter_team_id]],drafter_teams[id],drafter_teams[name]))</f>
        <v/>
      </c>
      <c r="Q2360" t="s">
        <v>15497</v>
      </c>
      <c r="R2360" t="str">
        <f>IF(OR(ISBLANK(draft_picks[[#This Row],[veto_override_drafter_id]]),draft_picks[[#This Row],[veto_override_drafter_id]]=""),"",_xlfn.XLOOKUP(draft_picks[[#This Row],[veto_override_drafter_id]],drafters[id],drafters[name]))</f>
        <v/>
      </c>
      <c r="S2360" t="s">
        <v>15497</v>
      </c>
      <c r="T2360" t="str">
        <f>IF(OR(ISBLANK(draft_picks[[#This Row],[veto_override_team_id]]),draft_picks[[#This Row],[veto_override_team_id]]=""),"",_xlfn.XLOOKUP(draft_picks[[#This Row],[veto_override_team_id]],drafter_teams[id],drafter_teams[name]))</f>
        <v/>
      </c>
    </row>
    <row r="2361" spans="1:20" x14ac:dyDescent="0.25">
      <c r="A2361" t="s">
        <v>142</v>
      </c>
      <c r="B2361" t="str">
        <f>_xlfn.XLOOKUP(draft_picks[[#This Row],[draft_id]],drafts[id],drafts[title])</f>
        <v>2022 Mega Draft</v>
      </c>
      <c r="C2361" s="3">
        <v>15</v>
      </c>
      <c r="D2361">
        <f>IF(C2360&lt;draft_picks[[#This Row],[position]],1,IF(C2360&gt;draft_picks[[#This Row],[position]],D2360+1,IF(C2360=draft_picks[[#This Row],[position]],D2360+1)))</f>
        <v>6</v>
      </c>
      <c r="E2361" t="s">
        <v>8179</v>
      </c>
      <c r="F2361" t="str">
        <f>IF(ISBLANK(draft_picks[[#This Row],[movie_id]]),"",_xlfn.XLOOKUP(draft_picks[[#This Row],[movie_id]],drafts.movies[id],drafts.movies[movie_title]))</f>
        <v>All Quiet on the Western Front</v>
      </c>
      <c r="G2361" s="3" t="s">
        <v>1115</v>
      </c>
      <c r="H2361" t="str">
        <f>IF(ISBLANK(draft_picks[[#This Row],[drafter_id]]),"",_xlfn.XLOOKUP(draft_picks[[#This Row],[drafter_id]],drafters[id],drafters[name]))</f>
        <v>Ryan Marker</v>
      </c>
      <c r="J2361" t="str">
        <f>IF(ISBLANK(draft_picks[[#This Row],[drafter_team_id]]),"",_xlfn.XLOOKUP(draft_picks[[#This Row],[drafter_team_id]],drafter_teams[id],drafter_teams[name]))</f>
        <v/>
      </c>
      <c r="K2361" s="3" t="s">
        <v>15484</v>
      </c>
      <c r="L2361" t="s">
        <v>871</v>
      </c>
      <c r="M2361" t="str">
        <f>IF(OR(ISBLANK(draft_picks[[#This Row],[veto_drafter_id]]),draft_picks[[#This Row],[veto_drafter_id]]=""),"",_xlfn.XLOOKUP(draft_picks[[#This Row],[veto_drafter_id]],drafters[id],drafters[name]))</f>
        <v>Emily St. James</v>
      </c>
      <c r="N2361" t="s">
        <v>15497</v>
      </c>
      <c r="O2361" t="str">
        <f>IF(OR(ISBLANK(draft_picks[[#This Row],[veto_drafter_team_id]]),draft_picks[[#This Row],[veto_drafter_team_id]]=""),"",_xlfn.XLOOKUP(draft_picks[[#This Row],[veto_drafter_team_id]],drafter_teams[id],drafter_teams[name]))</f>
        <v/>
      </c>
      <c r="Q2361" t="s">
        <v>15497</v>
      </c>
      <c r="R2361" t="str">
        <f>IF(OR(ISBLANK(draft_picks[[#This Row],[veto_override_drafter_id]]),draft_picks[[#This Row],[veto_override_drafter_id]]=""),"",_xlfn.XLOOKUP(draft_picks[[#This Row],[veto_override_drafter_id]],drafters[id],drafters[name]))</f>
        <v/>
      </c>
      <c r="S2361" t="s">
        <v>15497</v>
      </c>
      <c r="T2361" t="str">
        <f>IF(OR(ISBLANK(draft_picks[[#This Row],[veto_override_team_id]]),draft_picks[[#This Row],[veto_override_team_id]]=""),"",_xlfn.XLOOKUP(draft_picks[[#This Row],[veto_override_team_id]],drafter_teams[id],drafter_teams[name]))</f>
        <v/>
      </c>
    </row>
    <row r="2362" spans="1:20" x14ac:dyDescent="0.25">
      <c r="A2362" t="s">
        <v>142</v>
      </c>
      <c r="B2362" t="str">
        <f>_xlfn.XLOOKUP(draft_picks[[#This Row],[draft_id]],drafts[id],drafts[title])</f>
        <v>2022 Mega Draft</v>
      </c>
      <c r="C2362" s="3">
        <v>15</v>
      </c>
      <c r="D2362">
        <f>IF(C2361&lt;draft_picks[[#This Row],[position]],1,IF(C2361&gt;draft_picks[[#This Row],[position]],D2361+1,IF(C2361=draft_picks[[#This Row],[position]],D2361+1)))</f>
        <v>7</v>
      </c>
      <c r="E2362" t="s">
        <v>3787</v>
      </c>
      <c r="F2362" t="str">
        <f>IF(ISBLANK(draft_picks[[#This Row],[movie_id]]),"",_xlfn.XLOOKUP(draft_picks[[#This Row],[movie_id]],drafts.movies[id],drafts.movies[movie_title]))</f>
        <v>Aftersun</v>
      </c>
      <c r="G2362" s="3" t="s">
        <v>1115</v>
      </c>
      <c r="H2362" t="str">
        <f>IF(ISBLANK(draft_picks[[#This Row],[drafter_id]]),"",_xlfn.XLOOKUP(draft_picks[[#This Row],[drafter_id]],drafters[id],drafters[name]))</f>
        <v>Ryan Marker</v>
      </c>
      <c r="J2362" t="str">
        <f>IF(ISBLANK(draft_picks[[#This Row],[drafter_team_id]]),"",_xlfn.XLOOKUP(draft_picks[[#This Row],[drafter_team_id]],drafter_teams[id],drafter_teams[name]))</f>
        <v/>
      </c>
      <c r="K2362" s="3" t="s">
        <v>15497</v>
      </c>
      <c r="L2362" t="s">
        <v>15497</v>
      </c>
      <c r="M2362" t="str">
        <f>IF(OR(ISBLANK(draft_picks[[#This Row],[veto_drafter_id]]),draft_picks[[#This Row],[veto_drafter_id]]=""),"",_xlfn.XLOOKUP(draft_picks[[#This Row],[veto_drafter_id]],drafters[id],drafters[name]))</f>
        <v/>
      </c>
      <c r="N2362" t="s">
        <v>15497</v>
      </c>
      <c r="O2362" t="str">
        <f>IF(OR(ISBLANK(draft_picks[[#This Row],[veto_drafter_team_id]]),draft_picks[[#This Row],[veto_drafter_team_id]]=""),"",_xlfn.XLOOKUP(draft_picks[[#This Row],[veto_drafter_team_id]],drafter_teams[id],drafter_teams[name]))</f>
        <v/>
      </c>
      <c r="Q2362" t="s">
        <v>15497</v>
      </c>
      <c r="R2362" t="str">
        <f>IF(OR(ISBLANK(draft_picks[[#This Row],[veto_override_drafter_id]]),draft_picks[[#This Row],[veto_override_drafter_id]]=""),"",_xlfn.XLOOKUP(draft_picks[[#This Row],[veto_override_drafter_id]],drafters[id],drafters[name]))</f>
        <v/>
      </c>
      <c r="S2362" t="s">
        <v>15497</v>
      </c>
      <c r="T2362" t="str">
        <f>IF(OR(ISBLANK(draft_picks[[#This Row],[veto_override_team_id]]),draft_picks[[#This Row],[veto_override_team_id]]=""),"",_xlfn.XLOOKUP(draft_picks[[#This Row],[veto_override_team_id]],drafter_teams[id],drafter_teams[name]))</f>
        <v/>
      </c>
    </row>
    <row r="2363" spans="1:20" x14ac:dyDescent="0.25">
      <c r="A2363" t="s">
        <v>142</v>
      </c>
      <c r="B2363" t="str">
        <f>_xlfn.XLOOKUP(draft_picks[[#This Row],[draft_id]],drafts[id],drafts[title])</f>
        <v>2022 Mega Draft</v>
      </c>
      <c r="C2363" s="3">
        <v>14</v>
      </c>
      <c r="D2363">
        <f>IF(C2362&lt;draft_picks[[#This Row],[position]],1,IF(C2362&gt;draft_picks[[#This Row],[position]],D2362+1,IF(C2362=draft_picks[[#This Row],[position]],D2362+1)))</f>
        <v>8</v>
      </c>
      <c r="E2363" t="s">
        <v>5103</v>
      </c>
      <c r="F2363" t="str">
        <f>IF(ISBLANK(draft_picks[[#This Row],[movie_id]]),"",_xlfn.XLOOKUP(draft_picks[[#This Row],[movie_id]],drafts.movies[id],drafts.movies[movie_title]))</f>
        <v>Everything Everywhere All at Once</v>
      </c>
      <c r="G2363" s="3" t="s">
        <v>871</v>
      </c>
      <c r="H2363" t="str">
        <f>IF(ISBLANK(draft_picks[[#This Row],[drafter_id]]),"",_xlfn.XLOOKUP(draft_picks[[#This Row],[drafter_id]],drafters[id],drafters[name]))</f>
        <v>Emily St. James</v>
      </c>
      <c r="J2363" t="str">
        <f>IF(ISBLANK(draft_picks[[#This Row],[drafter_team_id]]),"",_xlfn.XLOOKUP(draft_picks[[#This Row],[drafter_team_id]],drafter_teams[id],drafter_teams[name]))</f>
        <v/>
      </c>
      <c r="K2363" s="3" t="s">
        <v>15497</v>
      </c>
      <c r="L2363" t="s">
        <v>15497</v>
      </c>
      <c r="M2363" t="str">
        <f>IF(OR(ISBLANK(draft_picks[[#This Row],[veto_drafter_id]]),draft_picks[[#This Row],[veto_drafter_id]]=""),"",_xlfn.XLOOKUP(draft_picks[[#This Row],[veto_drafter_id]],drafters[id],drafters[name]))</f>
        <v/>
      </c>
      <c r="N2363" t="s">
        <v>15497</v>
      </c>
      <c r="O2363" t="str">
        <f>IF(OR(ISBLANK(draft_picks[[#This Row],[veto_drafter_team_id]]),draft_picks[[#This Row],[veto_drafter_team_id]]=""),"",_xlfn.XLOOKUP(draft_picks[[#This Row],[veto_drafter_team_id]],drafter_teams[id],drafter_teams[name]))</f>
        <v/>
      </c>
      <c r="Q2363" t="s">
        <v>15497</v>
      </c>
      <c r="R2363" t="str">
        <f>IF(OR(ISBLANK(draft_picks[[#This Row],[veto_override_drafter_id]]),draft_picks[[#This Row],[veto_override_drafter_id]]=""),"",_xlfn.XLOOKUP(draft_picks[[#This Row],[veto_override_drafter_id]],drafters[id],drafters[name]))</f>
        <v/>
      </c>
      <c r="S2363" t="s">
        <v>15497</v>
      </c>
      <c r="T2363" t="str">
        <f>IF(OR(ISBLANK(draft_picks[[#This Row],[veto_override_team_id]]),draft_picks[[#This Row],[veto_override_team_id]]=""),"",_xlfn.XLOOKUP(draft_picks[[#This Row],[veto_override_team_id]],drafter_teams[id],drafter_teams[name]))</f>
        <v/>
      </c>
    </row>
    <row r="2364" spans="1:20" x14ac:dyDescent="0.25">
      <c r="A2364" t="s">
        <v>142</v>
      </c>
      <c r="B2364" t="str">
        <f>_xlfn.XLOOKUP(draft_picks[[#This Row],[draft_id]],drafts[id],drafts[title])</f>
        <v>2022 Mega Draft</v>
      </c>
      <c r="C2364" s="3">
        <v>13</v>
      </c>
      <c r="D2364">
        <f>IF(C2363&lt;draft_picks[[#This Row],[position]],1,IF(C2363&gt;draft_picks[[#This Row],[position]],D2363+1,IF(C2363=draft_picks[[#This Row],[position]],D2363+1)))</f>
        <v>9</v>
      </c>
      <c r="E2364" t="s">
        <v>1407</v>
      </c>
      <c r="F2364" t="str">
        <f>IF(ISBLANK(draft_picks[[#This Row],[movie_id]]),"",_xlfn.XLOOKUP(draft_picks[[#This Row],[movie_id]],drafts.movies[id],drafts.movies[movie_title]))</f>
        <v>Nope</v>
      </c>
      <c r="G2364" s="3" t="s">
        <v>1049</v>
      </c>
      <c r="H2364" t="str">
        <f>IF(ISBLANK(draft_picks[[#This Row],[drafter_id]]),"",_xlfn.XLOOKUP(draft_picks[[#This Row],[drafter_id]],drafters[id],drafters[name]))</f>
        <v>Jacqueline Coley</v>
      </c>
      <c r="J2364" t="str">
        <f>IF(ISBLANK(draft_picks[[#This Row],[drafter_team_id]]),"",_xlfn.XLOOKUP(draft_picks[[#This Row],[drafter_team_id]],drafter_teams[id],drafter_teams[name]))</f>
        <v/>
      </c>
      <c r="K2364" s="3" t="s">
        <v>15497</v>
      </c>
      <c r="L2364" t="s">
        <v>15497</v>
      </c>
      <c r="M2364" t="str">
        <f>IF(OR(ISBLANK(draft_picks[[#This Row],[veto_drafter_id]]),draft_picks[[#This Row],[veto_drafter_id]]=""),"",_xlfn.XLOOKUP(draft_picks[[#This Row],[veto_drafter_id]],drafters[id],drafters[name]))</f>
        <v/>
      </c>
      <c r="N2364" t="s">
        <v>15497</v>
      </c>
      <c r="O2364" t="str">
        <f>IF(OR(ISBLANK(draft_picks[[#This Row],[veto_drafter_team_id]]),draft_picks[[#This Row],[veto_drafter_team_id]]=""),"",_xlfn.XLOOKUP(draft_picks[[#This Row],[veto_drafter_team_id]],drafter_teams[id],drafter_teams[name]))</f>
        <v/>
      </c>
      <c r="Q2364" t="s">
        <v>15497</v>
      </c>
      <c r="R2364" t="str">
        <f>IF(OR(ISBLANK(draft_picks[[#This Row],[veto_override_drafter_id]]),draft_picks[[#This Row],[veto_override_drafter_id]]=""),"",_xlfn.XLOOKUP(draft_picks[[#This Row],[veto_override_drafter_id]],drafters[id],drafters[name]))</f>
        <v/>
      </c>
      <c r="S2364" t="s">
        <v>15497</v>
      </c>
      <c r="T2364" t="str">
        <f>IF(OR(ISBLANK(draft_picks[[#This Row],[veto_override_team_id]]),draft_picks[[#This Row],[veto_override_team_id]]=""),"",_xlfn.XLOOKUP(draft_picks[[#This Row],[veto_override_team_id]],drafter_teams[id],drafter_teams[name]))</f>
        <v/>
      </c>
    </row>
    <row r="2365" spans="1:20" x14ac:dyDescent="0.25">
      <c r="A2365" t="s">
        <v>142</v>
      </c>
      <c r="B2365" t="str">
        <f>_xlfn.XLOOKUP(draft_picks[[#This Row],[draft_id]],drafts[id],drafts[title])</f>
        <v>2022 Mega Draft</v>
      </c>
      <c r="C2365" s="3">
        <v>12</v>
      </c>
      <c r="D2365">
        <f>IF(C2364&lt;draft_picks[[#This Row],[position]],1,IF(C2364&gt;draft_picks[[#This Row],[position]],D2364+1,IF(C2364=draft_picks[[#This Row],[position]],D2364+1)))</f>
        <v>10</v>
      </c>
      <c r="E2365" t="s">
        <v>5591</v>
      </c>
      <c r="F2365" t="str">
        <f>IF(ISBLANK(draft_picks[[#This Row],[movie_id]]),"",_xlfn.XLOOKUP(draft_picks[[#This Row],[movie_id]],drafts.movies[id],drafts.movies[movie_title]))</f>
        <v>Decision to Leave</v>
      </c>
      <c r="G2365" s="3" t="s">
        <v>1009</v>
      </c>
      <c r="H2365" t="str">
        <f>IF(ISBLANK(draft_picks[[#This Row],[drafter_id]]),"",_xlfn.XLOOKUP(draft_picks[[#This Row],[drafter_id]],drafters[id],drafters[name]))</f>
        <v>Drea Clark</v>
      </c>
      <c r="J2365" t="str">
        <f>IF(ISBLANK(draft_picks[[#This Row],[drafter_team_id]]),"",_xlfn.XLOOKUP(draft_picks[[#This Row],[drafter_team_id]],drafter_teams[id],drafter_teams[name]))</f>
        <v/>
      </c>
      <c r="K2365" s="3" t="s">
        <v>15497</v>
      </c>
      <c r="L2365" t="s">
        <v>15497</v>
      </c>
      <c r="M2365" t="str">
        <f>IF(OR(ISBLANK(draft_picks[[#This Row],[veto_drafter_id]]),draft_picks[[#This Row],[veto_drafter_id]]=""),"",_xlfn.XLOOKUP(draft_picks[[#This Row],[veto_drafter_id]],drafters[id],drafters[name]))</f>
        <v/>
      </c>
      <c r="N2365" t="s">
        <v>15497</v>
      </c>
      <c r="O2365" t="str">
        <f>IF(OR(ISBLANK(draft_picks[[#This Row],[veto_drafter_team_id]]),draft_picks[[#This Row],[veto_drafter_team_id]]=""),"",_xlfn.XLOOKUP(draft_picks[[#This Row],[veto_drafter_team_id]],drafter_teams[id],drafter_teams[name]))</f>
        <v/>
      </c>
      <c r="Q2365" t="s">
        <v>15497</v>
      </c>
      <c r="R2365" t="str">
        <f>IF(OR(ISBLANK(draft_picks[[#This Row],[veto_override_drafter_id]]),draft_picks[[#This Row],[veto_override_drafter_id]]=""),"",_xlfn.XLOOKUP(draft_picks[[#This Row],[veto_override_drafter_id]],drafters[id],drafters[name]))</f>
        <v/>
      </c>
      <c r="S2365" t="s">
        <v>15497</v>
      </c>
      <c r="T2365" t="str">
        <f>IF(OR(ISBLANK(draft_picks[[#This Row],[veto_override_team_id]]),draft_picks[[#This Row],[veto_override_team_id]]=""),"",_xlfn.XLOOKUP(draft_picks[[#This Row],[veto_override_team_id]],drafter_teams[id],drafter_teams[name]))</f>
        <v/>
      </c>
    </row>
    <row r="2366" spans="1:20" x14ac:dyDescent="0.25">
      <c r="A2366" t="s">
        <v>142</v>
      </c>
      <c r="B2366" t="str">
        <f>_xlfn.XLOOKUP(draft_picks[[#This Row],[draft_id]],drafts[id],drafts[title])</f>
        <v>2022 Mega Draft</v>
      </c>
      <c r="C2366" s="3">
        <v>11</v>
      </c>
      <c r="D2366">
        <f>IF(C2365&lt;draft_picks[[#This Row],[position]],1,IF(C2365&gt;draft_picks[[#This Row],[position]],D2365+1,IF(C2365=draft_picks[[#This Row],[position]],D2365+1)))</f>
        <v>11</v>
      </c>
      <c r="E2366" t="s">
        <v>7682</v>
      </c>
      <c r="F2366" t="str">
        <f>IF(ISBLANK(draft_picks[[#This Row],[movie_id]]),"",_xlfn.XLOOKUP(draft_picks[[#This Row],[movie_id]],drafts.movies[id],drafts.movies[movie_title]))</f>
        <v>Guillermo del Toro's Pinocchio</v>
      </c>
      <c r="G2366" s="3" t="s">
        <v>1115</v>
      </c>
      <c r="H2366" t="str">
        <f>IF(ISBLANK(draft_picks[[#This Row],[drafter_id]]),"",_xlfn.XLOOKUP(draft_picks[[#This Row],[drafter_id]],drafters[id],drafters[name]))</f>
        <v>Ryan Marker</v>
      </c>
      <c r="J2366" t="str">
        <f>IF(ISBLANK(draft_picks[[#This Row],[drafter_team_id]]),"",_xlfn.XLOOKUP(draft_picks[[#This Row],[drafter_team_id]],drafter_teams[id],drafter_teams[name]))</f>
        <v/>
      </c>
      <c r="K2366" s="3" t="s">
        <v>15497</v>
      </c>
      <c r="L2366" t="s">
        <v>15497</v>
      </c>
      <c r="M2366" t="str">
        <f>IF(OR(ISBLANK(draft_picks[[#This Row],[veto_drafter_id]]),draft_picks[[#This Row],[veto_drafter_id]]=""),"",_xlfn.XLOOKUP(draft_picks[[#This Row],[veto_drafter_id]],drafters[id],drafters[name]))</f>
        <v/>
      </c>
      <c r="N2366" t="s">
        <v>15497</v>
      </c>
      <c r="O2366" t="str">
        <f>IF(OR(ISBLANK(draft_picks[[#This Row],[veto_drafter_team_id]]),draft_picks[[#This Row],[veto_drafter_team_id]]=""),"",_xlfn.XLOOKUP(draft_picks[[#This Row],[veto_drafter_team_id]],drafter_teams[id],drafter_teams[name]))</f>
        <v/>
      </c>
      <c r="Q2366" t="s">
        <v>15497</v>
      </c>
      <c r="R2366" t="str">
        <f>IF(OR(ISBLANK(draft_picks[[#This Row],[veto_override_drafter_id]]),draft_picks[[#This Row],[veto_override_drafter_id]]=""),"",_xlfn.XLOOKUP(draft_picks[[#This Row],[veto_override_drafter_id]],drafters[id],drafters[name]))</f>
        <v/>
      </c>
      <c r="S2366" t="s">
        <v>15497</v>
      </c>
      <c r="T2366" t="str">
        <f>IF(OR(ISBLANK(draft_picks[[#This Row],[veto_override_team_id]]),draft_picks[[#This Row],[veto_override_team_id]]=""),"",_xlfn.XLOOKUP(draft_picks[[#This Row],[veto_override_team_id]],drafter_teams[id],drafter_teams[name]))</f>
        <v/>
      </c>
    </row>
    <row r="2367" spans="1:20" x14ac:dyDescent="0.25">
      <c r="A2367" t="s">
        <v>142</v>
      </c>
      <c r="B2367" t="str">
        <f>_xlfn.XLOOKUP(draft_picks[[#This Row],[draft_id]],drafts[id],drafts[title])</f>
        <v>2022 Mega Draft</v>
      </c>
      <c r="C2367" s="3">
        <v>10</v>
      </c>
      <c r="D2367">
        <f>IF(C2366&lt;draft_picks[[#This Row],[position]],1,IF(C2366&gt;draft_picks[[#This Row],[position]],D2366+1,IF(C2366=draft_picks[[#This Row],[position]],D2366+1)))</f>
        <v>12</v>
      </c>
      <c r="E2367" t="s">
        <v>8191</v>
      </c>
      <c r="F2367" t="str">
        <f>IF(ISBLANK(draft_picks[[#This Row],[movie_id]]),"",_xlfn.XLOOKUP(draft_picks[[#This Row],[movie_id]],drafts.movies[id],drafts.movies[movie_title]))</f>
        <v>The Fabelmans</v>
      </c>
      <c r="G2367" s="3" t="s">
        <v>871</v>
      </c>
      <c r="H2367" t="str">
        <f>IF(ISBLANK(draft_picks[[#This Row],[drafter_id]]),"",_xlfn.XLOOKUP(draft_picks[[#This Row],[drafter_id]],drafters[id],drafters[name]))</f>
        <v>Emily St. James</v>
      </c>
      <c r="J2367" t="str">
        <f>IF(ISBLANK(draft_picks[[#This Row],[drafter_team_id]]),"",_xlfn.XLOOKUP(draft_picks[[#This Row],[drafter_team_id]],drafter_teams[id],drafter_teams[name]))</f>
        <v/>
      </c>
      <c r="K2367" s="3" t="s">
        <v>15497</v>
      </c>
      <c r="L2367" t="s">
        <v>15497</v>
      </c>
      <c r="M2367" t="str">
        <f>IF(OR(ISBLANK(draft_picks[[#This Row],[veto_drafter_id]]),draft_picks[[#This Row],[veto_drafter_id]]=""),"",_xlfn.XLOOKUP(draft_picks[[#This Row],[veto_drafter_id]],drafters[id],drafters[name]))</f>
        <v/>
      </c>
      <c r="N2367" t="s">
        <v>15497</v>
      </c>
      <c r="O2367" t="str">
        <f>IF(OR(ISBLANK(draft_picks[[#This Row],[veto_drafter_team_id]]),draft_picks[[#This Row],[veto_drafter_team_id]]=""),"",_xlfn.XLOOKUP(draft_picks[[#This Row],[veto_drafter_team_id]],drafter_teams[id],drafter_teams[name]))</f>
        <v/>
      </c>
      <c r="Q2367" t="s">
        <v>15497</v>
      </c>
      <c r="R2367" t="str">
        <f>IF(OR(ISBLANK(draft_picks[[#This Row],[veto_override_drafter_id]]),draft_picks[[#This Row],[veto_override_drafter_id]]=""),"",_xlfn.XLOOKUP(draft_picks[[#This Row],[veto_override_drafter_id]],drafters[id],drafters[name]))</f>
        <v/>
      </c>
      <c r="S2367" t="s">
        <v>15497</v>
      </c>
      <c r="T2367" t="str">
        <f>IF(OR(ISBLANK(draft_picks[[#This Row],[veto_override_team_id]]),draft_picks[[#This Row],[veto_override_team_id]]=""),"",_xlfn.XLOOKUP(draft_picks[[#This Row],[veto_override_team_id]],drafter_teams[id],drafter_teams[name]))</f>
        <v/>
      </c>
    </row>
    <row r="2368" spans="1:20" x14ac:dyDescent="0.25">
      <c r="A2368" t="s">
        <v>142</v>
      </c>
      <c r="B2368" t="str">
        <f>_xlfn.XLOOKUP(draft_picks[[#This Row],[draft_id]],drafts[id],drafts[title])</f>
        <v>2022 Mega Draft</v>
      </c>
      <c r="C2368" s="3">
        <v>9</v>
      </c>
      <c r="D2368">
        <f>IF(C2367&lt;draft_picks[[#This Row],[position]],1,IF(C2367&gt;draft_picks[[#This Row],[position]],D2367+1,IF(C2367=draft_picks[[#This Row],[position]],D2367+1)))</f>
        <v>13</v>
      </c>
      <c r="E2368" t="s">
        <v>5860</v>
      </c>
      <c r="F2368" t="str">
        <f>IF(ISBLANK(draft_picks[[#This Row],[movie_id]]),"",_xlfn.XLOOKUP(draft_picks[[#This Row],[movie_id]],drafts.movies[id],drafts.movies[movie_title]))</f>
        <v>The Inspection</v>
      </c>
      <c r="G2368" s="3" t="s">
        <v>1049</v>
      </c>
      <c r="H2368" t="str">
        <f>IF(ISBLANK(draft_picks[[#This Row],[drafter_id]]),"",_xlfn.XLOOKUP(draft_picks[[#This Row],[drafter_id]],drafters[id],drafters[name]))</f>
        <v>Jacqueline Coley</v>
      </c>
      <c r="J2368" t="str">
        <f>IF(ISBLANK(draft_picks[[#This Row],[drafter_team_id]]),"",_xlfn.XLOOKUP(draft_picks[[#This Row],[drafter_team_id]],drafter_teams[id],drafter_teams[name]))</f>
        <v/>
      </c>
      <c r="K2368" s="3" t="s">
        <v>15497</v>
      </c>
      <c r="L2368" t="s">
        <v>15497</v>
      </c>
      <c r="M2368" t="str">
        <f>IF(OR(ISBLANK(draft_picks[[#This Row],[veto_drafter_id]]),draft_picks[[#This Row],[veto_drafter_id]]=""),"",_xlfn.XLOOKUP(draft_picks[[#This Row],[veto_drafter_id]],drafters[id],drafters[name]))</f>
        <v/>
      </c>
      <c r="N2368" t="s">
        <v>15497</v>
      </c>
      <c r="O2368" t="str">
        <f>IF(OR(ISBLANK(draft_picks[[#This Row],[veto_drafter_team_id]]),draft_picks[[#This Row],[veto_drafter_team_id]]=""),"",_xlfn.XLOOKUP(draft_picks[[#This Row],[veto_drafter_team_id]],drafter_teams[id],drafter_teams[name]))</f>
        <v/>
      </c>
      <c r="Q2368" t="s">
        <v>15497</v>
      </c>
      <c r="R2368" t="str">
        <f>IF(OR(ISBLANK(draft_picks[[#This Row],[veto_override_drafter_id]]),draft_picks[[#This Row],[veto_override_drafter_id]]=""),"",_xlfn.XLOOKUP(draft_picks[[#This Row],[veto_override_drafter_id]],drafters[id],drafters[name]))</f>
        <v/>
      </c>
      <c r="S2368" t="s">
        <v>15497</v>
      </c>
      <c r="T2368" t="str">
        <f>IF(OR(ISBLANK(draft_picks[[#This Row],[veto_override_team_id]]),draft_picks[[#This Row],[veto_override_team_id]]=""),"",_xlfn.XLOOKUP(draft_picks[[#This Row],[veto_override_team_id]],drafter_teams[id],drafter_teams[name]))</f>
        <v/>
      </c>
    </row>
    <row r="2369" spans="1:20" x14ac:dyDescent="0.25">
      <c r="A2369" t="s">
        <v>142</v>
      </c>
      <c r="B2369" t="str">
        <f>_xlfn.XLOOKUP(draft_picks[[#This Row],[draft_id]],drafts[id],drafts[title])</f>
        <v>2022 Mega Draft</v>
      </c>
      <c r="C2369" s="3">
        <v>8</v>
      </c>
      <c r="D2369">
        <f>IF(C2368&lt;draft_picks[[#This Row],[position]],1,IF(C2368&gt;draft_picks[[#This Row],[position]],D2368+1,IF(C2368=draft_picks[[#This Row],[position]],D2368+1)))</f>
        <v>14</v>
      </c>
      <c r="E2369" t="s">
        <v>5641</v>
      </c>
      <c r="F2369" t="str">
        <f>IF(ISBLANK(draft_picks[[#This Row],[movie_id]]),"",_xlfn.XLOOKUP(draft_picks[[#This Row],[movie_id]],drafts.movies[id],drafts.movies[movie_title]))</f>
        <v>Women Talking</v>
      </c>
      <c r="G2369" s="3" t="s">
        <v>1009</v>
      </c>
      <c r="H2369" t="str">
        <f>IF(ISBLANK(draft_picks[[#This Row],[drafter_id]]),"",_xlfn.XLOOKUP(draft_picks[[#This Row],[drafter_id]],drafters[id],drafters[name]))</f>
        <v>Drea Clark</v>
      </c>
      <c r="J2369" t="str">
        <f>IF(ISBLANK(draft_picks[[#This Row],[drafter_team_id]]),"",_xlfn.XLOOKUP(draft_picks[[#This Row],[drafter_team_id]],drafter_teams[id],drafter_teams[name]))</f>
        <v/>
      </c>
      <c r="K2369" s="3" t="s">
        <v>15497</v>
      </c>
      <c r="L2369" t="s">
        <v>15497</v>
      </c>
      <c r="M2369" t="str">
        <f>IF(OR(ISBLANK(draft_picks[[#This Row],[veto_drafter_id]]),draft_picks[[#This Row],[veto_drafter_id]]=""),"",_xlfn.XLOOKUP(draft_picks[[#This Row],[veto_drafter_id]],drafters[id],drafters[name]))</f>
        <v/>
      </c>
      <c r="N2369" t="s">
        <v>15497</v>
      </c>
      <c r="O2369" t="str">
        <f>IF(OR(ISBLANK(draft_picks[[#This Row],[veto_drafter_team_id]]),draft_picks[[#This Row],[veto_drafter_team_id]]=""),"",_xlfn.XLOOKUP(draft_picks[[#This Row],[veto_drafter_team_id]],drafter_teams[id],drafter_teams[name]))</f>
        <v/>
      </c>
      <c r="Q2369" t="s">
        <v>15497</v>
      </c>
      <c r="R2369" t="str">
        <f>IF(OR(ISBLANK(draft_picks[[#This Row],[veto_override_drafter_id]]),draft_picks[[#This Row],[veto_override_drafter_id]]=""),"",_xlfn.XLOOKUP(draft_picks[[#This Row],[veto_override_drafter_id]],drafters[id],drafters[name]))</f>
        <v/>
      </c>
      <c r="S2369" t="s">
        <v>15497</v>
      </c>
      <c r="T2369" t="str">
        <f>IF(OR(ISBLANK(draft_picks[[#This Row],[veto_override_team_id]]),draft_picks[[#This Row],[veto_override_team_id]]=""),"",_xlfn.XLOOKUP(draft_picks[[#This Row],[veto_override_team_id]],drafter_teams[id],drafter_teams[name]))</f>
        <v/>
      </c>
    </row>
    <row r="2370" spans="1:20" x14ac:dyDescent="0.25">
      <c r="A2370" t="s">
        <v>142</v>
      </c>
      <c r="B2370" t="str">
        <f>_xlfn.XLOOKUP(draft_picks[[#This Row],[draft_id]],drafts[id],drafts[title])</f>
        <v>2022 Mega Draft</v>
      </c>
      <c r="C2370" s="3">
        <v>7</v>
      </c>
      <c r="D2370">
        <f>IF(C2369&lt;draft_picks[[#This Row],[position]],1,IF(C2369&gt;draft_picks[[#This Row],[position]],D2369+1,IF(C2369=draft_picks[[#This Row],[position]],D2369+1)))</f>
        <v>15</v>
      </c>
      <c r="E2370" t="s">
        <v>5501</v>
      </c>
      <c r="F2370" t="str">
        <f>IF(ISBLANK(draft_picks[[#This Row],[movie_id]]),"",_xlfn.XLOOKUP(draft_picks[[#This Row],[movie_id]],drafts.movies[id],drafts.movies[movie_title]))</f>
        <v>The Banshees of Inisherin</v>
      </c>
      <c r="G2370" s="3" t="s">
        <v>1115</v>
      </c>
      <c r="H2370" t="str">
        <f>IF(ISBLANK(draft_picks[[#This Row],[drafter_id]]),"",_xlfn.XLOOKUP(draft_picks[[#This Row],[drafter_id]],drafters[id],drafters[name]))</f>
        <v>Ryan Marker</v>
      </c>
      <c r="J2370" t="str">
        <f>IF(ISBLANK(draft_picks[[#This Row],[drafter_team_id]]),"",_xlfn.XLOOKUP(draft_picks[[#This Row],[drafter_team_id]],drafter_teams[id],drafter_teams[name]))</f>
        <v/>
      </c>
      <c r="K2370" s="3" t="s">
        <v>15497</v>
      </c>
      <c r="L2370" t="s">
        <v>15497</v>
      </c>
      <c r="M2370" t="str">
        <f>IF(OR(ISBLANK(draft_picks[[#This Row],[veto_drafter_id]]),draft_picks[[#This Row],[veto_drafter_id]]=""),"",_xlfn.XLOOKUP(draft_picks[[#This Row],[veto_drafter_id]],drafters[id],drafters[name]))</f>
        <v/>
      </c>
      <c r="N2370" t="s">
        <v>15497</v>
      </c>
      <c r="O2370" t="str">
        <f>IF(OR(ISBLANK(draft_picks[[#This Row],[veto_drafter_team_id]]),draft_picks[[#This Row],[veto_drafter_team_id]]=""),"",_xlfn.XLOOKUP(draft_picks[[#This Row],[veto_drafter_team_id]],drafter_teams[id],drafter_teams[name]))</f>
        <v/>
      </c>
      <c r="Q2370" t="s">
        <v>15497</v>
      </c>
      <c r="R2370" t="str">
        <f>IF(OR(ISBLANK(draft_picks[[#This Row],[veto_override_drafter_id]]),draft_picks[[#This Row],[veto_override_drafter_id]]=""),"",_xlfn.XLOOKUP(draft_picks[[#This Row],[veto_override_drafter_id]],drafters[id],drafters[name]))</f>
        <v/>
      </c>
      <c r="S2370" t="s">
        <v>15497</v>
      </c>
      <c r="T2370" t="str">
        <f>IF(OR(ISBLANK(draft_picks[[#This Row],[veto_override_team_id]]),draft_picks[[#This Row],[veto_override_team_id]]=""),"",_xlfn.XLOOKUP(draft_picks[[#This Row],[veto_override_team_id]],drafter_teams[id],drafter_teams[name]))</f>
        <v/>
      </c>
    </row>
    <row r="2371" spans="1:20" x14ac:dyDescent="0.25">
      <c r="A2371" t="s">
        <v>142</v>
      </c>
      <c r="B2371" t="str">
        <f>_xlfn.XLOOKUP(draft_picks[[#This Row],[draft_id]],drafts[id],drafts[title])</f>
        <v>2022 Mega Draft</v>
      </c>
      <c r="C2371" s="3">
        <v>6</v>
      </c>
      <c r="D2371">
        <f>IF(C2370&lt;draft_picks[[#This Row],[position]],1,IF(C2370&gt;draft_picks[[#This Row],[position]],D2370+1,IF(C2370=draft_picks[[#This Row],[position]],D2370+1)))</f>
        <v>16</v>
      </c>
      <c r="E2371" t="s">
        <v>5465</v>
      </c>
      <c r="F2371" t="str">
        <f>IF(ISBLANK(draft_picks[[#This Row],[movie_id]]),"",_xlfn.XLOOKUP(draft_picks[[#This Row],[movie_id]],drafts.movies[id],drafts.movies[movie_title]))</f>
        <v>Return to Seoul</v>
      </c>
      <c r="G2371" s="3" t="s">
        <v>871</v>
      </c>
      <c r="H2371" t="str">
        <f>IF(ISBLANK(draft_picks[[#This Row],[drafter_id]]),"",_xlfn.XLOOKUP(draft_picks[[#This Row],[drafter_id]],drafters[id],drafters[name]))</f>
        <v>Emily St. James</v>
      </c>
      <c r="J2371" t="str">
        <f>IF(ISBLANK(draft_picks[[#This Row],[drafter_team_id]]),"",_xlfn.XLOOKUP(draft_picks[[#This Row],[drafter_team_id]],drafter_teams[id],drafter_teams[name]))</f>
        <v/>
      </c>
      <c r="K2371" s="3" t="s">
        <v>15497</v>
      </c>
      <c r="L2371" t="s">
        <v>15497</v>
      </c>
      <c r="M2371" t="str">
        <f>IF(OR(ISBLANK(draft_picks[[#This Row],[veto_drafter_id]]),draft_picks[[#This Row],[veto_drafter_id]]=""),"",_xlfn.XLOOKUP(draft_picks[[#This Row],[veto_drafter_id]],drafters[id],drafters[name]))</f>
        <v/>
      </c>
      <c r="N2371" t="s">
        <v>15497</v>
      </c>
      <c r="O2371" t="str">
        <f>IF(OR(ISBLANK(draft_picks[[#This Row],[veto_drafter_team_id]]),draft_picks[[#This Row],[veto_drafter_team_id]]=""),"",_xlfn.XLOOKUP(draft_picks[[#This Row],[veto_drafter_team_id]],drafter_teams[id],drafter_teams[name]))</f>
        <v/>
      </c>
      <c r="Q2371" t="s">
        <v>15497</v>
      </c>
      <c r="R2371" t="str">
        <f>IF(OR(ISBLANK(draft_picks[[#This Row],[veto_override_drafter_id]]),draft_picks[[#This Row],[veto_override_drafter_id]]=""),"",_xlfn.XLOOKUP(draft_picks[[#This Row],[veto_override_drafter_id]],drafters[id],drafters[name]))</f>
        <v/>
      </c>
      <c r="S2371" t="s">
        <v>15497</v>
      </c>
      <c r="T2371" t="str">
        <f>IF(OR(ISBLANK(draft_picks[[#This Row],[veto_override_team_id]]),draft_picks[[#This Row],[veto_override_team_id]]=""),"",_xlfn.XLOOKUP(draft_picks[[#This Row],[veto_override_team_id]],drafter_teams[id],drafter_teams[name]))</f>
        <v/>
      </c>
    </row>
    <row r="2372" spans="1:20" x14ac:dyDescent="0.25">
      <c r="A2372" t="s">
        <v>142</v>
      </c>
      <c r="B2372" t="str">
        <f>_xlfn.XLOOKUP(draft_picks[[#This Row],[draft_id]],drafts[id],drafts[title])</f>
        <v>2022 Mega Draft</v>
      </c>
      <c r="C2372" s="3">
        <v>5</v>
      </c>
      <c r="D2372">
        <f>IF(C2371&lt;draft_picks[[#This Row],[position]],1,IF(C2371&gt;draft_picks[[#This Row],[position]],D2371+1,IF(C2371=draft_picks[[#This Row],[position]],D2371+1)))</f>
        <v>17</v>
      </c>
      <c r="E2372" t="s">
        <v>4398</v>
      </c>
      <c r="F2372" t="str">
        <f>IF(ISBLANK(draft_picks[[#This Row],[movie_id]]),"",_xlfn.XLOOKUP(draft_picks[[#This Row],[movie_id]],drafts.movies[id],drafts.movies[movie_title]))</f>
        <v>The Woman King</v>
      </c>
      <c r="G2372" s="3" t="s">
        <v>1049</v>
      </c>
      <c r="H2372" t="str">
        <f>IF(ISBLANK(draft_picks[[#This Row],[drafter_id]]),"",_xlfn.XLOOKUP(draft_picks[[#This Row],[drafter_id]],drafters[id],drafters[name]))</f>
        <v>Jacqueline Coley</v>
      </c>
      <c r="J2372" t="str">
        <f>IF(ISBLANK(draft_picks[[#This Row],[drafter_team_id]]),"",_xlfn.XLOOKUP(draft_picks[[#This Row],[drafter_team_id]],drafter_teams[id],drafter_teams[name]))</f>
        <v/>
      </c>
      <c r="K2372" s="3" t="s">
        <v>15497</v>
      </c>
      <c r="L2372" t="s">
        <v>15497</v>
      </c>
      <c r="M2372" t="str">
        <f>IF(OR(ISBLANK(draft_picks[[#This Row],[veto_drafter_id]]),draft_picks[[#This Row],[veto_drafter_id]]=""),"",_xlfn.XLOOKUP(draft_picks[[#This Row],[veto_drafter_id]],drafters[id],drafters[name]))</f>
        <v/>
      </c>
      <c r="N2372" t="s">
        <v>15497</v>
      </c>
      <c r="O2372" t="str">
        <f>IF(OR(ISBLANK(draft_picks[[#This Row],[veto_drafter_team_id]]),draft_picks[[#This Row],[veto_drafter_team_id]]=""),"",_xlfn.XLOOKUP(draft_picks[[#This Row],[veto_drafter_team_id]],drafter_teams[id],drafter_teams[name]))</f>
        <v/>
      </c>
      <c r="Q2372" t="s">
        <v>15497</v>
      </c>
      <c r="R2372" t="str">
        <f>IF(OR(ISBLANK(draft_picks[[#This Row],[veto_override_drafter_id]]),draft_picks[[#This Row],[veto_override_drafter_id]]=""),"",_xlfn.XLOOKUP(draft_picks[[#This Row],[veto_override_drafter_id]],drafters[id],drafters[name]))</f>
        <v/>
      </c>
      <c r="S2372" t="s">
        <v>15497</v>
      </c>
      <c r="T2372" t="str">
        <f>IF(OR(ISBLANK(draft_picks[[#This Row],[veto_override_team_id]]),draft_picks[[#This Row],[veto_override_team_id]]=""),"",_xlfn.XLOOKUP(draft_picks[[#This Row],[veto_override_team_id]],drafter_teams[id],drafter_teams[name]))</f>
        <v/>
      </c>
    </row>
    <row r="2373" spans="1:20" x14ac:dyDescent="0.25">
      <c r="A2373" t="s">
        <v>142</v>
      </c>
      <c r="B2373" t="str">
        <f>_xlfn.XLOOKUP(draft_picks[[#This Row],[draft_id]],drafts[id],drafts[title])</f>
        <v>2022 Mega Draft</v>
      </c>
      <c r="C2373" s="3">
        <v>4</v>
      </c>
      <c r="D2373">
        <f>IF(C2372&lt;draft_picks[[#This Row],[position]],1,IF(C2372&gt;draft_picks[[#This Row],[position]],D2372+1,IF(C2372=draft_picks[[#This Row],[position]],D2372+1)))</f>
        <v>18</v>
      </c>
      <c r="E2373" t="s">
        <v>3820</v>
      </c>
      <c r="F2373" t="str">
        <f>IF(ISBLANK(draft_picks[[#This Row],[movie_id]]),"",_xlfn.XLOOKUP(draft_picks[[#This Row],[movie_id]],drafts.movies[id],drafts.movies[movie_title]))</f>
        <v>TÃƒÂ¡r</v>
      </c>
      <c r="G2373" s="3" t="s">
        <v>1049</v>
      </c>
      <c r="H2373" t="str">
        <f>IF(ISBLANK(draft_picks[[#This Row],[drafter_id]]),"",_xlfn.XLOOKUP(draft_picks[[#This Row],[drafter_id]],drafters[id],drafters[name]))</f>
        <v>Jacqueline Coley</v>
      </c>
      <c r="J2373" t="str">
        <f>IF(ISBLANK(draft_picks[[#This Row],[drafter_team_id]]),"",_xlfn.XLOOKUP(draft_picks[[#This Row],[drafter_team_id]],drafter_teams[id],drafter_teams[name]))</f>
        <v/>
      </c>
      <c r="K2373" s="3" t="s">
        <v>15484</v>
      </c>
      <c r="L2373" t="s">
        <v>1115</v>
      </c>
      <c r="M2373" t="str">
        <f>IF(OR(ISBLANK(draft_picks[[#This Row],[veto_drafter_id]]),draft_picks[[#This Row],[veto_drafter_id]]=""),"",_xlfn.XLOOKUP(draft_picks[[#This Row],[veto_drafter_id]],drafters[id],drafters[name]))</f>
        <v>Ryan Marker</v>
      </c>
      <c r="N2373" t="s">
        <v>15497</v>
      </c>
      <c r="O2373" t="str">
        <f>IF(OR(ISBLANK(draft_picks[[#This Row],[veto_drafter_team_id]]),draft_picks[[#This Row],[veto_drafter_team_id]]=""),"",_xlfn.XLOOKUP(draft_picks[[#This Row],[veto_drafter_team_id]],drafter_teams[id],drafter_teams[name]))</f>
        <v/>
      </c>
      <c r="Q2373" t="s">
        <v>15497</v>
      </c>
      <c r="R2373" t="str">
        <f>IF(OR(ISBLANK(draft_picks[[#This Row],[veto_override_drafter_id]]),draft_picks[[#This Row],[veto_override_drafter_id]]=""),"",_xlfn.XLOOKUP(draft_picks[[#This Row],[veto_override_drafter_id]],drafters[id],drafters[name]))</f>
        <v/>
      </c>
      <c r="S2373" t="s">
        <v>15497</v>
      </c>
      <c r="T2373" t="str">
        <f>IF(OR(ISBLANK(draft_picks[[#This Row],[veto_override_team_id]]),draft_picks[[#This Row],[veto_override_team_id]]=""),"",_xlfn.XLOOKUP(draft_picks[[#This Row],[veto_override_team_id]],drafter_teams[id],drafter_teams[name]))</f>
        <v/>
      </c>
    </row>
    <row r="2374" spans="1:20" x14ac:dyDescent="0.25">
      <c r="A2374" t="s">
        <v>142</v>
      </c>
      <c r="B2374" t="str">
        <f>_xlfn.XLOOKUP(draft_picks[[#This Row],[draft_id]],drafts[id],drafts[title])</f>
        <v>2022 Mega Draft</v>
      </c>
      <c r="C2374" s="3">
        <v>4</v>
      </c>
      <c r="D2374">
        <f>IF(C2373&lt;draft_picks[[#This Row],[position]],1,IF(C2373&gt;draft_picks[[#This Row],[position]],D2373+1,IF(C2373=draft_picks[[#This Row],[position]],D2373+1)))</f>
        <v>19</v>
      </c>
      <c r="E2374" t="s">
        <v>4002</v>
      </c>
      <c r="F2374" t="str">
        <f>IF(ISBLANK(draft_picks[[#This Row],[movie_id]]),"",_xlfn.XLOOKUP(draft_picks[[#This Row],[movie_id]],drafts.movies[id],drafts.movies[movie_title]))</f>
        <v>Triangle of Sadness</v>
      </c>
      <c r="G2374" s="3" t="s">
        <v>1049</v>
      </c>
      <c r="H2374" t="str">
        <f>IF(ISBLANK(draft_picks[[#This Row],[drafter_id]]),"",_xlfn.XLOOKUP(draft_picks[[#This Row],[drafter_id]],drafters[id],drafters[name]))</f>
        <v>Jacqueline Coley</v>
      </c>
      <c r="J2374" t="str">
        <f>IF(ISBLANK(draft_picks[[#This Row],[drafter_team_id]]),"",_xlfn.XLOOKUP(draft_picks[[#This Row],[drafter_team_id]],drafter_teams[id],drafter_teams[name]))</f>
        <v/>
      </c>
      <c r="K2374" s="3" t="s">
        <v>15497</v>
      </c>
      <c r="L2374" t="s">
        <v>15497</v>
      </c>
      <c r="M2374" t="str">
        <f>IF(OR(ISBLANK(draft_picks[[#This Row],[veto_drafter_id]]),draft_picks[[#This Row],[veto_drafter_id]]=""),"",_xlfn.XLOOKUP(draft_picks[[#This Row],[veto_drafter_id]],drafters[id],drafters[name]))</f>
        <v/>
      </c>
      <c r="N2374" t="s">
        <v>15497</v>
      </c>
      <c r="O2374" t="str">
        <f>IF(OR(ISBLANK(draft_picks[[#This Row],[veto_drafter_team_id]]),draft_picks[[#This Row],[veto_drafter_team_id]]=""),"",_xlfn.XLOOKUP(draft_picks[[#This Row],[veto_drafter_team_id]],drafter_teams[id],drafter_teams[name]))</f>
        <v/>
      </c>
      <c r="Q2374" t="s">
        <v>15497</v>
      </c>
      <c r="R2374" t="str">
        <f>IF(OR(ISBLANK(draft_picks[[#This Row],[veto_override_drafter_id]]),draft_picks[[#This Row],[veto_override_drafter_id]]=""),"",_xlfn.XLOOKUP(draft_picks[[#This Row],[veto_override_drafter_id]],drafters[id],drafters[name]))</f>
        <v/>
      </c>
      <c r="S2374" t="s">
        <v>15497</v>
      </c>
      <c r="T2374" t="str">
        <f>IF(OR(ISBLANK(draft_picks[[#This Row],[veto_override_team_id]]),draft_picks[[#This Row],[veto_override_team_id]]=""),"",_xlfn.XLOOKUP(draft_picks[[#This Row],[veto_override_team_id]],drafter_teams[id],drafter_teams[name]))</f>
        <v/>
      </c>
    </row>
    <row r="2375" spans="1:20" x14ac:dyDescent="0.25">
      <c r="A2375" t="s">
        <v>142</v>
      </c>
      <c r="B2375" t="str">
        <f>_xlfn.XLOOKUP(draft_picks[[#This Row],[draft_id]],drafts[id],drafts[title])</f>
        <v>2022 Mega Draft</v>
      </c>
      <c r="C2375" s="3">
        <v>3</v>
      </c>
      <c r="D2375">
        <f>IF(C2374&lt;draft_picks[[#This Row],[position]],1,IF(C2374&gt;draft_picks[[#This Row],[position]],D2374+1,IF(C2374=draft_picks[[#This Row],[position]],D2374+1)))</f>
        <v>20</v>
      </c>
      <c r="E2375" t="s">
        <v>5205</v>
      </c>
      <c r="F2375" t="str">
        <f>IF(ISBLANK(draft_picks[[#This Row],[movie_id]]),"",_xlfn.XLOOKUP(draft_picks[[#This Row],[movie_id]],drafts.movies[id],drafts.movies[movie_title]))</f>
        <v>All the Beauty and the Bloodshed</v>
      </c>
      <c r="G2375" s="3" t="s">
        <v>1009</v>
      </c>
      <c r="H2375" t="str">
        <f>IF(ISBLANK(draft_picks[[#This Row],[drafter_id]]),"",_xlfn.XLOOKUP(draft_picks[[#This Row],[drafter_id]],drafters[id],drafters[name]))</f>
        <v>Drea Clark</v>
      </c>
      <c r="J2375" t="str">
        <f>IF(ISBLANK(draft_picks[[#This Row],[drafter_team_id]]),"",_xlfn.XLOOKUP(draft_picks[[#This Row],[drafter_team_id]],drafter_teams[id],drafter_teams[name]))</f>
        <v/>
      </c>
      <c r="K2375" s="3" t="s">
        <v>15497</v>
      </c>
      <c r="L2375" t="s">
        <v>15497</v>
      </c>
      <c r="M2375" t="str">
        <f>IF(OR(ISBLANK(draft_picks[[#This Row],[veto_drafter_id]]),draft_picks[[#This Row],[veto_drafter_id]]=""),"",_xlfn.XLOOKUP(draft_picks[[#This Row],[veto_drafter_id]],drafters[id],drafters[name]))</f>
        <v/>
      </c>
      <c r="N2375" t="s">
        <v>15497</v>
      </c>
      <c r="O2375" t="str">
        <f>IF(OR(ISBLANK(draft_picks[[#This Row],[veto_drafter_team_id]]),draft_picks[[#This Row],[veto_drafter_team_id]]=""),"",_xlfn.XLOOKUP(draft_picks[[#This Row],[veto_drafter_team_id]],drafter_teams[id],drafter_teams[name]))</f>
        <v/>
      </c>
      <c r="Q2375" t="s">
        <v>15497</v>
      </c>
      <c r="R2375" t="str">
        <f>IF(OR(ISBLANK(draft_picks[[#This Row],[veto_override_drafter_id]]),draft_picks[[#This Row],[veto_override_drafter_id]]=""),"",_xlfn.XLOOKUP(draft_picks[[#This Row],[veto_override_drafter_id]],drafters[id],drafters[name]))</f>
        <v/>
      </c>
      <c r="S2375" t="s">
        <v>15497</v>
      </c>
      <c r="T2375" t="str">
        <f>IF(OR(ISBLANK(draft_picks[[#This Row],[veto_override_team_id]]),draft_picks[[#This Row],[veto_override_team_id]]=""),"",_xlfn.XLOOKUP(draft_picks[[#This Row],[veto_override_team_id]],drafter_teams[id],drafter_teams[name]))</f>
        <v/>
      </c>
    </row>
    <row r="2376" spans="1:20" x14ac:dyDescent="0.25">
      <c r="A2376" t="s">
        <v>142</v>
      </c>
      <c r="B2376" t="str">
        <f>_xlfn.XLOOKUP(draft_picks[[#This Row],[draft_id]],drafts[id],drafts[title])</f>
        <v>2022 Mega Draft</v>
      </c>
      <c r="C2376" s="3">
        <v>2</v>
      </c>
      <c r="D2376">
        <f>IF(C2375&lt;draft_picks[[#This Row],[position]],1,IF(C2375&gt;draft_picks[[#This Row],[position]],D2375+1,IF(C2375=draft_picks[[#This Row],[position]],D2375+1)))</f>
        <v>21</v>
      </c>
      <c r="E2376" t="s">
        <v>3820</v>
      </c>
      <c r="F2376" t="str">
        <f>IF(ISBLANK(draft_picks[[#This Row],[movie_id]]),"",_xlfn.XLOOKUP(draft_picks[[#This Row],[movie_id]],drafts.movies[id],drafts.movies[movie_title]))</f>
        <v>TÃƒÂ¡r</v>
      </c>
      <c r="G2376" s="3" t="s">
        <v>1115</v>
      </c>
      <c r="H2376" t="str">
        <f>IF(ISBLANK(draft_picks[[#This Row],[drafter_id]]),"",_xlfn.XLOOKUP(draft_picks[[#This Row],[drafter_id]],drafters[id],drafters[name]))</f>
        <v>Ryan Marker</v>
      </c>
      <c r="J2376" t="str">
        <f>IF(ISBLANK(draft_picks[[#This Row],[drafter_team_id]]),"",_xlfn.XLOOKUP(draft_picks[[#This Row],[drafter_team_id]],drafter_teams[id],drafter_teams[name]))</f>
        <v/>
      </c>
      <c r="K2376" s="3" t="s">
        <v>15497</v>
      </c>
      <c r="L2376" t="s">
        <v>15497</v>
      </c>
      <c r="M2376" t="str">
        <f>IF(OR(ISBLANK(draft_picks[[#This Row],[veto_drafter_id]]),draft_picks[[#This Row],[veto_drafter_id]]=""),"",_xlfn.XLOOKUP(draft_picks[[#This Row],[veto_drafter_id]],drafters[id],drafters[name]))</f>
        <v/>
      </c>
      <c r="N2376" t="s">
        <v>15497</v>
      </c>
      <c r="O2376" t="str">
        <f>IF(OR(ISBLANK(draft_picks[[#This Row],[veto_drafter_team_id]]),draft_picks[[#This Row],[veto_drafter_team_id]]=""),"",_xlfn.XLOOKUP(draft_picks[[#This Row],[veto_drafter_team_id]],drafter_teams[id],drafter_teams[name]))</f>
        <v/>
      </c>
      <c r="Q2376" t="s">
        <v>15497</v>
      </c>
      <c r="R2376" t="str">
        <f>IF(OR(ISBLANK(draft_picks[[#This Row],[veto_override_drafter_id]]),draft_picks[[#This Row],[veto_override_drafter_id]]=""),"",_xlfn.XLOOKUP(draft_picks[[#This Row],[veto_override_drafter_id]],drafters[id],drafters[name]))</f>
        <v/>
      </c>
      <c r="S2376" t="s">
        <v>15497</v>
      </c>
      <c r="T2376" t="str">
        <f>IF(OR(ISBLANK(draft_picks[[#This Row],[veto_override_team_id]]),draft_picks[[#This Row],[veto_override_team_id]]=""),"",_xlfn.XLOOKUP(draft_picks[[#This Row],[veto_override_team_id]],drafter_teams[id],drafter_teams[name]))</f>
        <v/>
      </c>
    </row>
    <row r="2377" spans="1:20" x14ac:dyDescent="0.25">
      <c r="A2377" t="s">
        <v>142</v>
      </c>
      <c r="B2377" t="str">
        <f>_xlfn.XLOOKUP(draft_picks[[#This Row],[draft_id]],drafts[id],drafts[title])</f>
        <v>2022 Mega Draft</v>
      </c>
      <c r="C2377" s="3">
        <v>1</v>
      </c>
      <c r="D2377">
        <f>IF(C2376&lt;draft_picks[[#This Row],[position]],1,IF(C2376&gt;draft_picks[[#This Row],[position]],D2376+1,IF(C2376=draft_picks[[#This Row],[position]],D2376+1)))</f>
        <v>22</v>
      </c>
      <c r="E2377" t="s">
        <v>7703</v>
      </c>
      <c r="F2377" t="str">
        <f>IF(ISBLANK(draft_picks[[#This Row],[movie_id]]),"",_xlfn.XLOOKUP(draft_picks[[#This Row],[movie_id]],drafts.movies[id],drafts.movies[movie_title]))</f>
        <v>Babylon</v>
      </c>
      <c r="G2377" s="3" t="s">
        <v>871</v>
      </c>
      <c r="H2377" t="str">
        <f>IF(ISBLANK(draft_picks[[#This Row],[drafter_id]]),"",_xlfn.XLOOKUP(draft_picks[[#This Row],[drafter_id]],drafters[id],drafters[name]))</f>
        <v>Emily St. James</v>
      </c>
      <c r="J2377" t="str">
        <f>IF(ISBLANK(draft_picks[[#This Row],[drafter_team_id]]),"",_xlfn.XLOOKUP(draft_picks[[#This Row],[drafter_team_id]],drafter_teams[id],drafter_teams[name]))</f>
        <v/>
      </c>
      <c r="K2377" s="3" t="s">
        <v>15484</v>
      </c>
      <c r="L2377" t="s">
        <v>1049</v>
      </c>
      <c r="M2377" t="str">
        <f>IF(OR(ISBLANK(draft_picks[[#This Row],[veto_drafter_id]]),draft_picks[[#This Row],[veto_drafter_id]]=""),"",_xlfn.XLOOKUP(draft_picks[[#This Row],[veto_drafter_id]],drafters[id],drafters[name]))</f>
        <v>Jacqueline Coley</v>
      </c>
      <c r="N2377" t="s">
        <v>15497</v>
      </c>
      <c r="O2377" t="str">
        <f>IF(OR(ISBLANK(draft_picks[[#This Row],[veto_drafter_team_id]]),draft_picks[[#This Row],[veto_drafter_team_id]]=""),"",_xlfn.XLOOKUP(draft_picks[[#This Row],[veto_drafter_team_id]],drafter_teams[id],drafter_teams[name]))</f>
        <v/>
      </c>
      <c r="Q2377" t="s">
        <v>15497</v>
      </c>
      <c r="R2377" t="str">
        <f>IF(OR(ISBLANK(draft_picks[[#This Row],[veto_override_drafter_id]]),draft_picks[[#This Row],[veto_override_drafter_id]]=""),"",_xlfn.XLOOKUP(draft_picks[[#This Row],[veto_override_drafter_id]],drafters[id],drafters[name]))</f>
        <v/>
      </c>
      <c r="S2377" t="s">
        <v>15497</v>
      </c>
      <c r="T2377" t="str">
        <f>IF(OR(ISBLANK(draft_picks[[#This Row],[veto_override_team_id]]),draft_picks[[#This Row],[veto_override_team_id]]=""),"",_xlfn.XLOOKUP(draft_picks[[#This Row],[veto_override_team_id]],drafter_teams[id],drafter_teams[name]))</f>
        <v/>
      </c>
    </row>
    <row r="2378" spans="1:20" x14ac:dyDescent="0.25">
      <c r="A2378" t="s">
        <v>142</v>
      </c>
      <c r="B2378" t="str">
        <f>_xlfn.XLOOKUP(draft_picks[[#This Row],[draft_id]],drafts[id],drafts[title])</f>
        <v>2022 Mega Draft</v>
      </c>
      <c r="C2378" s="3">
        <v>1</v>
      </c>
      <c r="D2378">
        <f>IF(C2377&lt;draft_picks[[#This Row],[position]],1,IF(C2377&gt;draft_picks[[#This Row],[position]],D2377+1,IF(C2377=draft_picks[[#This Row],[position]],D2377+1)))</f>
        <v>23</v>
      </c>
      <c r="E2378" t="s">
        <v>5713</v>
      </c>
      <c r="F2378" t="str">
        <f>IF(ISBLANK(draft_picks[[#This Row],[movie_id]]),"",_xlfn.XLOOKUP(draft_picks[[#This Row],[movie_id]],drafts.movies[id],drafts.movies[movie_title]))</f>
        <v>Avatar: The Way of Water</v>
      </c>
      <c r="G2378" s="3" t="s">
        <v>871</v>
      </c>
      <c r="H2378" t="str">
        <f>IF(ISBLANK(draft_picks[[#This Row],[drafter_id]]),"",_xlfn.XLOOKUP(draft_picks[[#This Row],[drafter_id]],drafters[id],drafters[name]))</f>
        <v>Emily St. James</v>
      </c>
      <c r="J2378" t="str">
        <f>IF(ISBLANK(draft_picks[[#This Row],[drafter_team_id]]),"",_xlfn.XLOOKUP(draft_picks[[#This Row],[drafter_team_id]],drafter_teams[id],drafter_teams[name]))</f>
        <v/>
      </c>
      <c r="K2378" s="3" t="s">
        <v>15484</v>
      </c>
      <c r="L2378" t="s">
        <v>1009</v>
      </c>
      <c r="M2378" t="str">
        <f>IF(OR(ISBLANK(draft_picks[[#This Row],[veto_drafter_id]]),draft_picks[[#This Row],[veto_drafter_id]]=""),"",_xlfn.XLOOKUP(draft_picks[[#This Row],[veto_drafter_id]],drafters[id],drafters[name]))</f>
        <v>Drea Clark</v>
      </c>
      <c r="N2378" t="s">
        <v>15497</v>
      </c>
      <c r="O2378" t="str">
        <f>IF(OR(ISBLANK(draft_picks[[#This Row],[veto_drafter_team_id]]),draft_picks[[#This Row],[veto_drafter_team_id]]=""),"",_xlfn.XLOOKUP(draft_picks[[#This Row],[veto_drafter_team_id]],drafter_teams[id],drafter_teams[name]))</f>
        <v/>
      </c>
      <c r="Q2378" t="s">
        <v>15497</v>
      </c>
      <c r="R2378" t="str">
        <f>IF(OR(ISBLANK(draft_picks[[#This Row],[veto_override_drafter_id]]),draft_picks[[#This Row],[veto_override_drafter_id]]=""),"",_xlfn.XLOOKUP(draft_picks[[#This Row],[veto_override_drafter_id]],drafters[id],drafters[name]))</f>
        <v/>
      </c>
      <c r="S2378" t="s">
        <v>15497</v>
      </c>
      <c r="T2378" t="str">
        <f>IF(OR(ISBLANK(draft_picks[[#This Row],[veto_override_team_id]]),draft_picks[[#This Row],[veto_override_team_id]]=""),"",_xlfn.XLOOKUP(draft_picks[[#This Row],[veto_override_team_id]],drafter_teams[id],drafter_teams[name]))</f>
        <v/>
      </c>
    </row>
    <row r="2379" spans="1:20" x14ac:dyDescent="0.25">
      <c r="A2379" t="s">
        <v>142</v>
      </c>
      <c r="B2379" t="str">
        <f>_xlfn.XLOOKUP(draft_picks[[#This Row],[draft_id]],drafts[id],drafts[title])</f>
        <v>2022 Mega Draft</v>
      </c>
      <c r="C2379" s="3">
        <v>1</v>
      </c>
      <c r="D2379">
        <f>IF(C2378&lt;draft_picks[[#This Row],[position]],1,IF(C2378&gt;draft_picks[[#This Row],[position]],D2378+1,IF(C2378=draft_picks[[#This Row],[position]],D2378+1)))</f>
        <v>24</v>
      </c>
      <c r="E2379" t="s">
        <v>3672</v>
      </c>
      <c r="F2379" t="str">
        <f>IF(ISBLANK(draft_picks[[#This Row],[movie_id]]),"",_xlfn.XLOOKUP(draft_picks[[#This Row],[movie_id]],drafts.movies[id],drafts.movies[movie_title]))</f>
        <v>RRR</v>
      </c>
      <c r="G2379" s="3" t="s">
        <v>871</v>
      </c>
      <c r="H2379" t="str">
        <f>IF(ISBLANK(draft_picks[[#This Row],[drafter_id]]),"",_xlfn.XLOOKUP(draft_picks[[#This Row],[drafter_id]],drafters[id],drafters[name]))</f>
        <v>Emily St. James</v>
      </c>
      <c r="J2379" t="str">
        <f>IF(ISBLANK(draft_picks[[#This Row],[drafter_team_id]]),"",_xlfn.XLOOKUP(draft_picks[[#This Row],[drafter_team_id]],drafter_teams[id],drafter_teams[name]))</f>
        <v/>
      </c>
      <c r="K2379" s="3" t="s">
        <v>15497</v>
      </c>
      <c r="L2379" t="s">
        <v>15497</v>
      </c>
      <c r="M2379" t="str">
        <f>IF(OR(ISBLANK(draft_picks[[#This Row],[veto_drafter_id]]),draft_picks[[#This Row],[veto_drafter_id]]=""),"",_xlfn.XLOOKUP(draft_picks[[#This Row],[veto_drafter_id]],drafters[id],drafters[name]))</f>
        <v/>
      </c>
      <c r="N2379" t="s">
        <v>15497</v>
      </c>
      <c r="O2379" t="str">
        <f>IF(OR(ISBLANK(draft_picks[[#This Row],[veto_drafter_team_id]]),draft_picks[[#This Row],[veto_drafter_team_id]]=""),"",_xlfn.XLOOKUP(draft_picks[[#This Row],[veto_drafter_team_id]],drafter_teams[id],drafter_teams[name]))</f>
        <v/>
      </c>
      <c r="Q2379" t="s">
        <v>15497</v>
      </c>
      <c r="R2379" t="str">
        <f>IF(OR(ISBLANK(draft_picks[[#This Row],[veto_override_drafter_id]]),draft_picks[[#This Row],[veto_override_drafter_id]]=""),"",_xlfn.XLOOKUP(draft_picks[[#This Row],[veto_override_drafter_id]],drafters[id],drafters[name]))</f>
        <v/>
      </c>
      <c r="S2379" t="s">
        <v>15497</v>
      </c>
      <c r="T2379" t="str">
        <f>IF(OR(ISBLANK(draft_picks[[#This Row],[veto_override_team_id]]),draft_picks[[#This Row],[veto_override_team_id]]=""),"",_xlfn.XLOOKUP(draft_picks[[#This Row],[veto_override_team_id]],drafter_teams[id],drafter_teams[name]))</f>
        <v/>
      </c>
    </row>
    <row r="2380" spans="1:20" x14ac:dyDescent="0.25">
      <c r="A2380" t="s">
        <v>399</v>
      </c>
      <c r="B2380" t="str">
        <f>_xlfn.XLOOKUP(draft_picks[[#This Row],[draft_id]],drafts[id],drafts[title])</f>
        <v>Cults</v>
      </c>
      <c r="C2380" s="3">
        <v>7</v>
      </c>
      <c r="D2380">
        <f>IF(C2379&lt;draft_picks[[#This Row],[position]],1,IF(C2379&gt;draft_picks[[#This Row],[position]],D2379+1,IF(C2379=draft_picks[[#This Row],[position]],D2379+1)))</f>
        <v>1</v>
      </c>
      <c r="E2380" t="s">
        <v>6171</v>
      </c>
      <c r="F2380" t="str">
        <f>IF(ISBLANK(draft_picks[[#This Row],[movie_id]]),"",_xlfn.XLOOKUP(draft_picks[[#This Row],[movie_id]],drafts.movies[id],drafts.movies[movie_title]))</f>
        <v>Mandy</v>
      </c>
      <c r="G2380" s="3" t="s">
        <v>793</v>
      </c>
      <c r="H2380" t="str">
        <f>IF(ISBLANK(draft_picks[[#This Row],[drafter_id]]),"",_xlfn.XLOOKUP(draft_picks[[#This Row],[drafter_id]],drafters[id],drafters[name]))</f>
        <v>Clarke Wolfe</v>
      </c>
      <c r="J2380" t="str">
        <f>IF(ISBLANK(draft_picks[[#This Row],[drafter_team_id]]),"",_xlfn.XLOOKUP(draft_picks[[#This Row],[drafter_team_id]],drafter_teams[id],drafter_teams[name]))</f>
        <v/>
      </c>
      <c r="K2380" s="3" t="s">
        <v>15484</v>
      </c>
      <c r="L2380" t="s">
        <v>1053</v>
      </c>
      <c r="M2380" t="str">
        <f>IF(OR(ISBLANK(draft_picks[[#This Row],[veto_drafter_id]]),draft_picks[[#This Row],[veto_drafter_id]]=""),"",_xlfn.XLOOKUP(draft_picks[[#This Row],[veto_drafter_id]],drafters[id],drafters[name]))</f>
        <v>Anthony DiBlasi</v>
      </c>
      <c r="N2380" t="s">
        <v>15497</v>
      </c>
      <c r="O2380" t="str">
        <f>IF(OR(ISBLANK(draft_picks[[#This Row],[veto_drafter_team_id]]),draft_picks[[#This Row],[veto_drafter_team_id]]=""),"",_xlfn.XLOOKUP(draft_picks[[#This Row],[veto_drafter_team_id]],drafter_teams[id],drafter_teams[name]))</f>
        <v/>
      </c>
      <c r="Q2380" t="s">
        <v>15497</v>
      </c>
      <c r="R2380" t="str">
        <f>IF(OR(ISBLANK(draft_picks[[#This Row],[veto_override_drafter_id]]),draft_picks[[#This Row],[veto_override_drafter_id]]=""),"",_xlfn.XLOOKUP(draft_picks[[#This Row],[veto_override_drafter_id]],drafters[id],drafters[name]))</f>
        <v/>
      </c>
      <c r="S2380" t="s">
        <v>15497</v>
      </c>
      <c r="T2380" t="str">
        <f>IF(OR(ISBLANK(draft_picks[[#This Row],[veto_override_team_id]]),draft_picks[[#This Row],[veto_override_team_id]]=""),"",_xlfn.XLOOKUP(draft_picks[[#This Row],[veto_override_team_id]],drafter_teams[id],drafter_teams[name]))</f>
        <v/>
      </c>
    </row>
    <row r="2381" spans="1:20" x14ac:dyDescent="0.25">
      <c r="A2381" t="s">
        <v>399</v>
      </c>
      <c r="B2381" t="str">
        <f>_xlfn.XLOOKUP(draft_picks[[#This Row],[draft_id]],drafts[id],drafts[title])</f>
        <v>Cults</v>
      </c>
      <c r="C2381" s="3">
        <v>7</v>
      </c>
      <c r="D2381">
        <f>IF(C2380&lt;draft_picks[[#This Row],[position]],1,IF(C2380&gt;draft_picks[[#This Row],[position]],D2380+1,IF(C2380=draft_picks[[#This Row],[position]],D2380+1)))</f>
        <v>2</v>
      </c>
      <c r="E2381" t="s">
        <v>6255</v>
      </c>
      <c r="F2381" t="str">
        <f>IF(ISBLANK(draft_picks[[#This Row],[movie_id]]),"",_xlfn.XLOOKUP(draft_picks[[#This Row],[movie_id]],drafts.movies[id],drafts.movies[movie_title]))</f>
        <v>Paranormal Activity 3</v>
      </c>
      <c r="G2381" s="3" t="s">
        <v>793</v>
      </c>
      <c r="H2381" t="str">
        <f>IF(ISBLANK(draft_picks[[#This Row],[drafter_id]]),"",_xlfn.XLOOKUP(draft_picks[[#This Row],[drafter_id]],drafters[id],drafters[name]))</f>
        <v>Clarke Wolfe</v>
      </c>
      <c r="J2381" t="str">
        <f>IF(ISBLANK(draft_picks[[#This Row],[drafter_team_id]]),"",_xlfn.XLOOKUP(draft_picks[[#This Row],[drafter_team_id]],drafter_teams[id],drafter_teams[name]))</f>
        <v/>
      </c>
      <c r="K2381" s="3" t="s">
        <v>15497</v>
      </c>
      <c r="L2381" t="s">
        <v>15497</v>
      </c>
      <c r="M2381" t="str">
        <f>IF(OR(ISBLANK(draft_picks[[#This Row],[veto_drafter_id]]),draft_picks[[#This Row],[veto_drafter_id]]=""),"",_xlfn.XLOOKUP(draft_picks[[#This Row],[veto_drafter_id]],drafters[id],drafters[name]))</f>
        <v/>
      </c>
      <c r="N2381" t="s">
        <v>15497</v>
      </c>
      <c r="O2381" t="str">
        <f>IF(OR(ISBLANK(draft_picks[[#This Row],[veto_drafter_team_id]]),draft_picks[[#This Row],[veto_drafter_team_id]]=""),"",_xlfn.XLOOKUP(draft_picks[[#This Row],[veto_drafter_team_id]],drafter_teams[id],drafter_teams[name]))</f>
        <v/>
      </c>
      <c r="Q2381" t="s">
        <v>15497</v>
      </c>
      <c r="R2381" t="str">
        <f>IF(OR(ISBLANK(draft_picks[[#This Row],[veto_override_drafter_id]]),draft_picks[[#This Row],[veto_override_drafter_id]]=""),"",_xlfn.XLOOKUP(draft_picks[[#This Row],[veto_override_drafter_id]],drafters[id],drafters[name]))</f>
        <v/>
      </c>
      <c r="S2381" t="s">
        <v>15497</v>
      </c>
      <c r="T2381" t="str">
        <f>IF(OR(ISBLANK(draft_picks[[#This Row],[veto_override_team_id]]),draft_picks[[#This Row],[veto_override_team_id]]=""),"",_xlfn.XLOOKUP(draft_picks[[#This Row],[veto_override_team_id]],drafter_teams[id],drafter_teams[name]))</f>
        <v/>
      </c>
    </row>
    <row r="2382" spans="1:20" x14ac:dyDescent="0.25">
      <c r="A2382" t="s">
        <v>399</v>
      </c>
      <c r="B2382" t="str">
        <f>_xlfn.XLOOKUP(draft_picks[[#This Row],[draft_id]],drafts[id],drafts[title])</f>
        <v>Cults</v>
      </c>
      <c r="C2382" s="3">
        <v>6</v>
      </c>
      <c r="D2382">
        <f>IF(C2381&lt;draft_picks[[#This Row],[position]],1,IF(C2381&gt;draft_picks[[#This Row],[position]],D2381+1,IF(C2381=draft_picks[[#This Row],[position]],D2381+1)))</f>
        <v>3</v>
      </c>
      <c r="E2382" t="s">
        <v>2400</v>
      </c>
      <c r="F2382" t="str">
        <f>IF(ISBLANK(draft_picks[[#This Row],[movie_id]]),"",_xlfn.XLOOKUP(draft_picks[[#This Row],[movie_id]],drafts.movies[id],drafts.movies[movie_title]))</f>
        <v>The Wicker Man</v>
      </c>
      <c r="G2382" s="3" t="s">
        <v>793</v>
      </c>
      <c r="H2382" t="str">
        <f>IF(ISBLANK(draft_picks[[#This Row],[drafter_id]]),"",_xlfn.XLOOKUP(draft_picks[[#This Row],[drafter_id]],drafters[id],drafters[name]))</f>
        <v>Clarke Wolfe</v>
      </c>
      <c r="J2382" t="str">
        <f>IF(ISBLANK(draft_picks[[#This Row],[drafter_team_id]]),"",_xlfn.XLOOKUP(draft_picks[[#This Row],[drafter_team_id]],drafter_teams[id],drafter_teams[name]))</f>
        <v/>
      </c>
      <c r="K2382" s="3" t="s">
        <v>15497</v>
      </c>
      <c r="L2382" t="s">
        <v>15497</v>
      </c>
      <c r="M2382" t="str">
        <f>IF(OR(ISBLANK(draft_picks[[#This Row],[veto_drafter_id]]),draft_picks[[#This Row],[veto_drafter_id]]=""),"",_xlfn.XLOOKUP(draft_picks[[#This Row],[veto_drafter_id]],drafters[id],drafters[name]))</f>
        <v/>
      </c>
      <c r="N2382" t="s">
        <v>15497</v>
      </c>
      <c r="O2382" t="str">
        <f>IF(OR(ISBLANK(draft_picks[[#This Row],[veto_drafter_team_id]]),draft_picks[[#This Row],[veto_drafter_team_id]]=""),"",_xlfn.XLOOKUP(draft_picks[[#This Row],[veto_drafter_team_id]],drafter_teams[id],drafter_teams[name]))</f>
        <v/>
      </c>
      <c r="Q2382" t="s">
        <v>15497</v>
      </c>
      <c r="R2382" t="str">
        <f>IF(OR(ISBLANK(draft_picks[[#This Row],[veto_override_drafter_id]]),draft_picks[[#This Row],[veto_override_drafter_id]]=""),"",_xlfn.XLOOKUP(draft_picks[[#This Row],[veto_override_drafter_id]],drafters[id],drafters[name]))</f>
        <v/>
      </c>
      <c r="S2382" t="s">
        <v>15497</v>
      </c>
      <c r="T2382" t="str">
        <f>IF(OR(ISBLANK(draft_picks[[#This Row],[veto_override_team_id]]),draft_picks[[#This Row],[veto_override_team_id]]=""),"",_xlfn.XLOOKUP(draft_picks[[#This Row],[veto_override_team_id]],drafter_teams[id],drafter_teams[name]))</f>
        <v/>
      </c>
    </row>
    <row r="2383" spans="1:20" x14ac:dyDescent="0.25">
      <c r="A2383" t="s">
        <v>399</v>
      </c>
      <c r="B2383" t="str">
        <f>_xlfn.XLOOKUP(draft_picks[[#This Row],[draft_id]],drafts[id],drafts[title])</f>
        <v>Cults</v>
      </c>
      <c r="C2383" s="3">
        <v>5</v>
      </c>
      <c r="D2383">
        <f>IF(C2382&lt;draft_picks[[#This Row],[position]],1,IF(C2382&gt;draft_picks[[#This Row],[position]],D2382+1,IF(C2382=draft_picks[[#This Row],[position]],D2382+1)))</f>
        <v>4</v>
      </c>
      <c r="E2383" t="s">
        <v>2186</v>
      </c>
      <c r="F2383" t="str">
        <f>IF(ISBLANK(draft_picks[[#This Row],[movie_id]]),"",_xlfn.XLOOKUP(draft_picks[[#This Row],[movie_id]],drafts.movies[id],drafts.movies[movie_title]))</f>
        <v>Once Upon a Time... in Hollywood</v>
      </c>
      <c r="G2383" s="3" t="s">
        <v>1053</v>
      </c>
      <c r="H2383" t="str">
        <f>IF(ISBLANK(draft_picks[[#This Row],[drafter_id]]),"",_xlfn.XLOOKUP(draft_picks[[#This Row],[drafter_id]],drafters[id],drafters[name]))</f>
        <v>Anthony DiBlasi</v>
      </c>
      <c r="J2383" t="str">
        <f>IF(ISBLANK(draft_picks[[#This Row],[drafter_team_id]]),"",_xlfn.XLOOKUP(draft_picks[[#This Row],[drafter_team_id]],drafter_teams[id],drafter_teams[name]))</f>
        <v/>
      </c>
      <c r="K2383" s="3" t="s">
        <v>15497</v>
      </c>
      <c r="L2383" t="s">
        <v>15497</v>
      </c>
      <c r="M2383" t="str">
        <f>IF(OR(ISBLANK(draft_picks[[#This Row],[veto_drafter_id]]),draft_picks[[#This Row],[veto_drafter_id]]=""),"",_xlfn.XLOOKUP(draft_picks[[#This Row],[veto_drafter_id]],drafters[id],drafters[name]))</f>
        <v/>
      </c>
      <c r="N2383" t="s">
        <v>15497</v>
      </c>
      <c r="O2383" t="str">
        <f>IF(OR(ISBLANK(draft_picks[[#This Row],[veto_drafter_team_id]]),draft_picks[[#This Row],[veto_drafter_team_id]]=""),"",_xlfn.XLOOKUP(draft_picks[[#This Row],[veto_drafter_team_id]],drafter_teams[id],drafter_teams[name]))</f>
        <v/>
      </c>
      <c r="Q2383" t="s">
        <v>15497</v>
      </c>
      <c r="R2383" t="str">
        <f>IF(OR(ISBLANK(draft_picks[[#This Row],[veto_override_drafter_id]]),draft_picks[[#This Row],[veto_override_drafter_id]]=""),"",_xlfn.XLOOKUP(draft_picks[[#This Row],[veto_override_drafter_id]],drafters[id],drafters[name]))</f>
        <v/>
      </c>
      <c r="S2383" t="s">
        <v>15497</v>
      </c>
      <c r="T2383" t="str">
        <f>IF(OR(ISBLANK(draft_picks[[#This Row],[veto_override_team_id]]),draft_picks[[#This Row],[veto_override_team_id]]=""),"",_xlfn.XLOOKUP(draft_picks[[#This Row],[veto_override_team_id]],drafter_teams[id],drafter_teams[name]))</f>
        <v/>
      </c>
    </row>
    <row r="2384" spans="1:20" x14ac:dyDescent="0.25">
      <c r="A2384" t="s">
        <v>399</v>
      </c>
      <c r="B2384" t="str">
        <f>_xlfn.XLOOKUP(draft_picks[[#This Row],[draft_id]],drafts[id],drafts[title])</f>
        <v>Cults</v>
      </c>
      <c r="C2384" s="3">
        <v>4</v>
      </c>
      <c r="D2384">
        <f>IF(C2383&lt;draft_picks[[#This Row],[position]],1,IF(C2383&gt;draft_picks[[#This Row],[position]],D2383+1,IF(C2383=draft_picks[[#This Row],[position]],D2383+1)))</f>
        <v>5</v>
      </c>
      <c r="E2384" t="s">
        <v>2940</v>
      </c>
      <c r="F2384" t="str">
        <f>IF(ISBLANK(draft_picks[[#This Row],[movie_id]]),"",_xlfn.XLOOKUP(draft_picks[[#This Row],[movie_id]],drafts.movies[id],drafts.movies[movie_title]))</f>
        <v>The Invitation</v>
      </c>
      <c r="G2384" s="3" t="s">
        <v>793</v>
      </c>
      <c r="H2384" t="str">
        <f>IF(ISBLANK(draft_picks[[#This Row],[drafter_id]]),"",_xlfn.XLOOKUP(draft_picks[[#This Row],[drafter_id]],drafters[id],drafters[name]))</f>
        <v>Clarke Wolfe</v>
      </c>
      <c r="J2384" t="str">
        <f>IF(ISBLANK(draft_picks[[#This Row],[drafter_team_id]]),"",_xlfn.XLOOKUP(draft_picks[[#This Row],[drafter_team_id]],drafter_teams[id],drafter_teams[name]))</f>
        <v/>
      </c>
      <c r="K2384" s="3" t="s">
        <v>15497</v>
      </c>
      <c r="L2384" t="s">
        <v>15497</v>
      </c>
      <c r="M2384" t="str">
        <f>IF(OR(ISBLANK(draft_picks[[#This Row],[veto_drafter_id]]),draft_picks[[#This Row],[veto_drafter_id]]=""),"",_xlfn.XLOOKUP(draft_picks[[#This Row],[veto_drafter_id]],drafters[id],drafters[name]))</f>
        <v/>
      </c>
      <c r="N2384" t="s">
        <v>15497</v>
      </c>
      <c r="O2384" t="str">
        <f>IF(OR(ISBLANK(draft_picks[[#This Row],[veto_drafter_team_id]]),draft_picks[[#This Row],[veto_drafter_team_id]]=""),"",_xlfn.XLOOKUP(draft_picks[[#This Row],[veto_drafter_team_id]],drafter_teams[id],drafter_teams[name]))</f>
        <v/>
      </c>
      <c r="Q2384" t="s">
        <v>15497</v>
      </c>
      <c r="R2384" t="str">
        <f>IF(OR(ISBLANK(draft_picks[[#This Row],[veto_override_drafter_id]]),draft_picks[[#This Row],[veto_override_drafter_id]]=""),"",_xlfn.XLOOKUP(draft_picks[[#This Row],[veto_override_drafter_id]],drafters[id],drafters[name]))</f>
        <v/>
      </c>
      <c r="S2384" t="s">
        <v>15497</v>
      </c>
      <c r="T2384" t="str">
        <f>IF(OR(ISBLANK(draft_picks[[#This Row],[veto_override_team_id]]),draft_picks[[#This Row],[veto_override_team_id]]=""),"",_xlfn.XLOOKUP(draft_picks[[#This Row],[veto_override_team_id]],drafter_teams[id],drafter_teams[name]))</f>
        <v/>
      </c>
    </row>
    <row r="2385" spans="1:20" x14ac:dyDescent="0.25">
      <c r="A2385" t="s">
        <v>399</v>
      </c>
      <c r="B2385" t="str">
        <f>_xlfn.XLOOKUP(draft_picks[[#This Row],[draft_id]],drafts[id],drafts[title])</f>
        <v>Cults</v>
      </c>
      <c r="C2385" s="3">
        <v>3</v>
      </c>
      <c r="D2385">
        <f>IF(C2384&lt;draft_picks[[#This Row],[position]],1,IF(C2384&gt;draft_picks[[#This Row],[position]],D2384+1,IF(C2384=draft_picks[[#This Row],[position]],D2384+1)))</f>
        <v>6</v>
      </c>
      <c r="E2385" t="s">
        <v>6171</v>
      </c>
      <c r="F2385" t="str">
        <f>IF(ISBLANK(draft_picks[[#This Row],[movie_id]]),"",_xlfn.XLOOKUP(draft_picks[[#This Row],[movie_id]],drafts.movies[id],drafts.movies[movie_title]))</f>
        <v>Mandy</v>
      </c>
      <c r="G2385" s="3" t="s">
        <v>1053</v>
      </c>
      <c r="H2385" t="str">
        <f>IF(ISBLANK(draft_picks[[#This Row],[drafter_id]]),"",_xlfn.XLOOKUP(draft_picks[[#This Row],[drafter_id]],drafters[id],drafters[name]))</f>
        <v>Anthony DiBlasi</v>
      </c>
      <c r="J2385" t="str">
        <f>IF(ISBLANK(draft_picks[[#This Row],[drafter_team_id]]),"",_xlfn.XLOOKUP(draft_picks[[#This Row],[drafter_team_id]],drafter_teams[id],drafter_teams[name]))</f>
        <v/>
      </c>
      <c r="K2385" s="3" t="s">
        <v>15497</v>
      </c>
      <c r="L2385" t="s">
        <v>15497</v>
      </c>
      <c r="M2385" t="str">
        <f>IF(OR(ISBLANK(draft_picks[[#This Row],[veto_drafter_id]]),draft_picks[[#This Row],[veto_drafter_id]]=""),"",_xlfn.XLOOKUP(draft_picks[[#This Row],[veto_drafter_id]],drafters[id],drafters[name]))</f>
        <v/>
      </c>
      <c r="N2385" t="s">
        <v>15497</v>
      </c>
      <c r="O2385" t="str">
        <f>IF(OR(ISBLANK(draft_picks[[#This Row],[veto_drafter_team_id]]),draft_picks[[#This Row],[veto_drafter_team_id]]=""),"",_xlfn.XLOOKUP(draft_picks[[#This Row],[veto_drafter_team_id]],drafter_teams[id],drafter_teams[name]))</f>
        <v/>
      </c>
      <c r="Q2385" t="s">
        <v>15497</v>
      </c>
      <c r="R2385" t="str">
        <f>IF(OR(ISBLANK(draft_picks[[#This Row],[veto_override_drafter_id]]),draft_picks[[#This Row],[veto_override_drafter_id]]=""),"",_xlfn.XLOOKUP(draft_picks[[#This Row],[veto_override_drafter_id]],drafters[id],drafters[name]))</f>
        <v/>
      </c>
      <c r="S2385" t="s">
        <v>15497</v>
      </c>
      <c r="T2385" t="str">
        <f>IF(OR(ISBLANK(draft_picks[[#This Row],[veto_override_team_id]]),draft_picks[[#This Row],[veto_override_team_id]]=""),"",_xlfn.XLOOKUP(draft_picks[[#This Row],[veto_override_team_id]],drafter_teams[id],drafter_teams[name]))</f>
        <v/>
      </c>
    </row>
    <row r="2386" spans="1:20" x14ac:dyDescent="0.25">
      <c r="A2386" t="s">
        <v>399</v>
      </c>
      <c r="B2386" t="str">
        <f>_xlfn.XLOOKUP(draft_picks[[#This Row],[draft_id]],drafts[id],drafts[title])</f>
        <v>Cults</v>
      </c>
      <c r="C2386" s="3">
        <v>2</v>
      </c>
      <c r="D2386">
        <f>IF(C2385&lt;draft_picks[[#This Row],[position]],1,IF(C2385&gt;draft_picks[[#This Row],[position]],D2385+1,IF(C2385=draft_picks[[#This Row],[position]],D2385+1)))</f>
        <v>7</v>
      </c>
      <c r="E2386" t="s">
        <v>6779</v>
      </c>
      <c r="F2386" t="str">
        <f>IF(ISBLANK(draft_picks[[#This Row],[movie_id]]),"",_xlfn.XLOOKUP(draft_picks[[#This Row],[movie_id]],drafts.movies[id],drafts.movies[movie_title]))</f>
        <v>Rosemary's Baby</v>
      </c>
      <c r="G2386" s="3" t="s">
        <v>793</v>
      </c>
      <c r="H2386" t="str">
        <f>IF(ISBLANK(draft_picks[[#This Row],[drafter_id]]),"",_xlfn.XLOOKUP(draft_picks[[#This Row],[drafter_id]],drafters[id],drafters[name]))</f>
        <v>Clarke Wolfe</v>
      </c>
      <c r="J2386" t="str">
        <f>IF(ISBLANK(draft_picks[[#This Row],[drafter_team_id]]),"",_xlfn.XLOOKUP(draft_picks[[#This Row],[drafter_team_id]],drafter_teams[id],drafter_teams[name]))</f>
        <v/>
      </c>
      <c r="K2386" s="3" t="s">
        <v>15497</v>
      </c>
      <c r="L2386" t="s">
        <v>15497</v>
      </c>
      <c r="M2386" t="str">
        <f>IF(OR(ISBLANK(draft_picks[[#This Row],[veto_drafter_id]]),draft_picks[[#This Row],[veto_drafter_id]]=""),"",_xlfn.XLOOKUP(draft_picks[[#This Row],[veto_drafter_id]],drafters[id],drafters[name]))</f>
        <v/>
      </c>
      <c r="N2386" t="s">
        <v>15497</v>
      </c>
      <c r="O2386" t="str">
        <f>IF(OR(ISBLANK(draft_picks[[#This Row],[veto_drafter_team_id]]),draft_picks[[#This Row],[veto_drafter_team_id]]=""),"",_xlfn.XLOOKUP(draft_picks[[#This Row],[veto_drafter_team_id]],drafter_teams[id],drafter_teams[name]))</f>
        <v/>
      </c>
      <c r="Q2386" t="s">
        <v>15497</v>
      </c>
      <c r="R2386" t="str">
        <f>IF(OR(ISBLANK(draft_picks[[#This Row],[veto_override_drafter_id]]),draft_picks[[#This Row],[veto_override_drafter_id]]=""),"",_xlfn.XLOOKUP(draft_picks[[#This Row],[veto_override_drafter_id]],drafters[id],drafters[name]))</f>
        <v/>
      </c>
      <c r="S2386" t="s">
        <v>15497</v>
      </c>
      <c r="T2386" t="str">
        <f>IF(OR(ISBLANK(draft_picks[[#This Row],[veto_override_team_id]]),draft_picks[[#This Row],[veto_override_team_id]]=""),"",_xlfn.XLOOKUP(draft_picks[[#This Row],[veto_override_team_id]],drafter_teams[id],drafter_teams[name]))</f>
        <v/>
      </c>
    </row>
    <row r="2387" spans="1:20" x14ac:dyDescent="0.25">
      <c r="A2387" t="s">
        <v>399</v>
      </c>
      <c r="B2387" t="str">
        <f>_xlfn.XLOOKUP(draft_picks[[#This Row],[draft_id]],drafts[id],drafts[title])</f>
        <v>Cults</v>
      </c>
      <c r="C2387" s="3">
        <v>1</v>
      </c>
      <c r="D2387">
        <f>IF(C2386&lt;draft_picks[[#This Row],[position]],1,IF(C2386&gt;draft_picks[[#This Row],[position]],D2386+1,IF(C2386=draft_picks[[#This Row],[position]],D2386+1)))</f>
        <v>8</v>
      </c>
      <c r="E2387" t="s">
        <v>8352</v>
      </c>
      <c r="F2387" t="str">
        <f>IF(ISBLANK(draft_picks[[#This Row],[movie_id]]),"",_xlfn.XLOOKUP(draft_picks[[#This Row],[movie_id]],drafts.movies[id],drafts.movies[movie_title]))</f>
        <v>Hereditary</v>
      </c>
      <c r="G2387" s="3" t="s">
        <v>1053</v>
      </c>
      <c r="H2387" t="str">
        <f>IF(ISBLANK(draft_picks[[#This Row],[drafter_id]]),"",_xlfn.XLOOKUP(draft_picks[[#This Row],[drafter_id]],drafters[id],drafters[name]))</f>
        <v>Anthony DiBlasi</v>
      </c>
      <c r="J2387" t="str">
        <f>IF(ISBLANK(draft_picks[[#This Row],[drafter_team_id]]),"",_xlfn.XLOOKUP(draft_picks[[#This Row],[drafter_team_id]],drafter_teams[id],drafter_teams[name]))</f>
        <v/>
      </c>
      <c r="K2387" s="3" t="s">
        <v>15497</v>
      </c>
      <c r="L2387" t="s">
        <v>15497</v>
      </c>
      <c r="M2387" t="str">
        <f>IF(OR(ISBLANK(draft_picks[[#This Row],[veto_drafter_id]]),draft_picks[[#This Row],[veto_drafter_id]]=""),"",_xlfn.XLOOKUP(draft_picks[[#This Row],[veto_drafter_id]],drafters[id],drafters[name]))</f>
        <v/>
      </c>
      <c r="N2387" t="s">
        <v>15497</v>
      </c>
      <c r="O2387" t="str">
        <f>IF(OR(ISBLANK(draft_picks[[#This Row],[veto_drafter_team_id]]),draft_picks[[#This Row],[veto_drafter_team_id]]=""),"",_xlfn.XLOOKUP(draft_picks[[#This Row],[veto_drafter_team_id]],drafter_teams[id],drafter_teams[name]))</f>
        <v/>
      </c>
      <c r="Q2387" t="s">
        <v>15497</v>
      </c>
      <c r="R2387" t="str">
        <f>IF(OR(ISBLANK(draft_picks[[#This Row],[veto_override_drafter_id]]),draft_picks[[#This Row],[veto_override_drafter_id]]=""),"",_xlfn.XLOOKUP(draft_picks[[#This Row],[veto_override_drafter_id]],drafters[id],drafters[name]))</f>
        <v/>
      </c>
      <c r="S2387" t="s">
        <v>15497</v>
      </c>
      <c r="T2387" t="str">
        <f>IF(OR(ISBLANK(draft_picks[[#This Row],[veto_override_team_id]]),draft_picks[[#This Row],[veto_override_team_id]]=""),"",_xlfn.XLOOKUP(draft_picks[[#This Row],[veto_override_team_id]],drafter_teams[id],drafter_teams[name]))</f>
        <v/>
      </c>
    </row>
    <row r="2388" spans="1:20" x14ac:dyDescent="0.25">
      <c r="A2388" t="s">
        <v>391</v>
      </c>
      <c r="B2388" t="str">
        <f>_xlfn.XLOOKUP(draft_picks[[#This Row],[draft_id]],drafts[id],drafts[title])</f>
        <v>Train Movies</v>
      </c>
      <c r="C2388" s="3">
        <v>7</v>
      </c>
      <c r="D2388">
        <f>IF(C2387&lt;draft_picks[[#This Row],[position]],1,IF(C2387&gt;draft_picks[[#This Row],[position]],D2387+1,IF(C2387=draft_picks[[#This Row],[position]],D2387+1)))</f>
        <v>1</v>
      </c>
      <c r="E2388" t="s">
        <v>7820</v>
      </c>
      <c r="F2388" t="str">
        <f>IF(ISBLANK(draft_picks[[#This Row],[movie_id]]),"",_xlfn.XLOOKUP(draft_picks[[#This Row],[movie_id]],drafts.movies[id],drafts.movies[movie_title]))</f>
        <v>The Polar Express</v>
      </c>
      <c r="G2388" s="3" t="s">
        <v>989</v>
      </c>
      <c r="H2388" t="str">
        <f>IF(ISBLANK(draft_picks[[#This Row],[drafter_id]]),"",_xlfn.XLOOKUP(draft_picks[[#This Row],[drafter_id]],drafters[id],drafters[name]))</f>
        <v>Chris Amick</v>
      </c>
      <c r="J2388" t="str">
        <f>IF(ISBLANK(draft_picks[[#This Row],[drafter_team_id]]),"",_xlfn.XLOOKUP(draft_picks[[#This Row],[drafter_team_id]],drafter_teams[id],drafter_teams[name]))</f>
        <v/>
      </c>
      <c r="K2388" s="3" t="s">
        <v>15484</v>
      </c>
      <c r="L2388" t="s">
        <v>1223</v>
      </c>
      <c r="M2388" t="str">
        <f>IF(OR(ISBLANK(draft_picks[[#This Row],[veto_drafter_id]]),draft_picks[[#This Row],[veto_drafter_id]]=""),"",_xlfn.XLOOKUP(draft_picks[[#This Row],[veto_drafter_id]],drafters[id],drafters[name]))</f>
        <v>Ben Mekler</v>
      </c>
      <c r="N2388" t="s">
        <v>15497</v>
      </c>
      <c r="O2388" t="str">
        <f>IF(OR(ISBLANK(draft_picks[[#This Row],[veto_drafter_team_id]]),draft_picks[[#This Row],[veto_drafter_team_id]]=""),"",_xlfn.XLOOKUP(draft_picks[[#This Row],[veto_drafter_team_id]],drafter_teams[id],drafter_teams[name]))</f>
        <v/>
      </c>
      <c r="Q2388" t="s">
        <v>15497</v>
      </c>
      <c r="R2388" t="str">
        <f>IF(OR(ISBLANK(draft_picks[[#This Row],[veto_override_drafter_id]]),draft_picks[[#This Row],[veto_override_drafter_id]]=""),"",_xlfn.XLOOKUP(draft_picks[[#This Row],[veto_override_drafter_id]],drafters[id],drafters[name]))</f>
        <v/>
      </c>
      <c r="S2388" t="s">
        <v>15497</v>
      </c>
      <c r="T2388" t="str">
        <f>IF(OR(ISBLANK(draft_picks[[#This Row],[veto_override_team_id]]),draft_picks[[#This Row],[veto_override_team_id]]=""),"",_xlfn.XLOOKUP(draft_picks[[#This Row],[veto_override_team_id]],drafter_teams[id],drafter_teams[name]))</f>
        <v/>
      </c>
    </row>
    <row r="2389" spans="1:20" x14ac:dyDescent="0.25">
      <c r="A2389" t="s">
        <v>391</v>
      </c>
      <c r="B2389" t="str">
        <f>_xlfn.XLOOKUP(draft_picks[[#This Row],[draft_id]],drafts[id],drafts[title])</f>
        <v>Train Movies</v>
      </c>
      <c r="C2389" s="3">
        <v>7</v>
      </c>
      <c r="D2389">
        <f>IF(C2388&lt;draft_picks[[#This Row],[position]],1,IF(C2388&gt;draft_picks[[#This Row],[position]],D2388+1,IF(C2388=draft_picks[[#This Row],[position]],D2388+1)))</f>
        <v>2</v>
      </c>
      <c r="E2389" t="s">
        <v>8014</v>
      </c>
      <c r="F2389" t="str">
        <f>IF(ISBLANK(draft_picks[[#This Row],[movie_id]]),"",_xlfn.XLOOKUP(draft_picks[[#This Row],[movie_id]],drafts.movies[id],drafts.movies[movie_title]))</f>
        <v>Runaway Train</v>
      </c>
      <c r="G2389" s="3" t="s">
        <v>989</v>
      </c>
      <c r="H2389" t="str">
        <f>IF(ISBLANK(draft_picks[[#This Row],[drafter_id]]),"",_xlfn.XLOOKUP(draft_picks[[#This Row],[drafter_id]],drafters[id],drafters[name]))</f>
        <v>Chris Amick</v>
      </c>
      <c r="J2389" t="str">
        <f>IF(ISBLANK(draft_picks[[#This Row],[drafter_team_id]]),"",_xlfn.XLOOKUP(draft_picks[[#This Row],[drafter_team_id]],drafter_teams[id],drafter_teams[name]))</f>
        <v/>
      </c>
      <c r="K2389" s="3" t="s">
        <v>15497</v>
      </c>
      <c r="L2389" t="s">
        <v>15497</v>
      </c>
      <c r="M2389" t="str">
        <f>IF(OR(ISBLANK(draft_picks[[#This Row],[veto_drafter_id]]),draft_picks[[#This Row],[veto_drafter_id]]=""),"",_xlfn.XLOOKUP(draft_picks[[#This Row],[veto_drafter_id]],drafters[id],drafters[name]))</f>
        <v/>
      </c>
      <c r="N2389" t="s">
        <v>15497</v>
      </c>
      <c r="O2389" t="str">
        <f>IF(OR(ISBLANK(draft_picks[[#This Row],[veto_drafter_team_id]]),draft_picks[[#This Row],[veto_drafter_team_id]]=""),"",_xlfn.XLOOKUP(draft_picks[[#This Row],[veto_drafter_team_id]],drafter_teams[id],drafter_teams[name]))</f>
        <v/>
      </c>
      <c r="Q2389" t="s">
        <v>15497</v>
      </c>
      <c r="R2389" t="str">
        <f>IF(OR(ISBLANK(draft_picks[[#This Row],[veto_override_drafter_id]]),draft_picks[[#This Row],[veto_override_drafter_id]]=""),"",_xlfn.XLOOKUP(draft_picks[[#This Row],[veto_override_drafter_id]],drafters[id],drafters[name]))</f>
        <v/>
      </c>
      <c r="S2389" t="s">
        <v>15497</v>
      </c>
      <c r="T2389" t="str">
        <f>IF(OR(ISBLANK(draft_picks[[#This Row],[veto_override_team_id]]),draft_picks[[#This Row],[veto_override_team_id]]=""),"",_xlfn.XLOOKUP(draft_picks[[#This Row],[veto_override_team_id]],drafter_teams[id],drafter_teams[name]))</f>
        <v/>
      </c>
    </row>
    <row r="2390" spans="1:20" x14ac:dyDescent="0.25">
      <c r="A2390" t="s">
        <v>391</v>
      </c>
      <c r="B2390" t="str">
        <f>_xlfn.XLOOKUP(draft_picks[[#This Row],[draft_id]],drafts[id],drafts[title])</f>
        <v>Train Movies</v>
      </c>
      <c r="C2390" s="3">
        <v>6</v>
      </c>
      <c r="D2390">
        <f>IF(C2389&lt;draft_picks[[#This Row],[position]],1,IF(C2389&gt;draft_picks[[#This Row],[position]],D2389+1,IF(C2389=draft_picks[[#This Row],[position]],D2389+1)))</f>
        <v>3</v>
      </c>
      <c r="E2390" t="s">
        <v>7213</v>
      </c>
      <c r="F2390" t="str">
        <f>IF(ISBLANK(draft_picks[[#This Row],[movie_id]]),"",_xlfn.XLOOKUP(draft_picks[[#This Row],[movie_id]],drafts.movies[id],drafts.movies[movie_title]))</f>
        <v>Unstoppable</v>
      </c>
      <c r="G2390" s="3" t="s">
        <v>989</v>
      </c>
      <c r="H2390" t="str">
        <f>IF(ISBLANK(draft_picks[[#This Row],[drafter_id]]),"",_xlfn.XLOOKUP(draft_picks[[#This Row],[drafter_id]],drafters[id],drafters[name]))</f>
        <v>Chris Amick</v>
      </c>
      <c r="J2390" t="str">
        <f>IF(ISBLANK(draft_picks[[#This Row],[drafter_team_id]]),"",_xlfn.XLOOKUP(draft_picks[[#This Row],[drafter_team_id]],drafter_teams[id],drafter_teams[name]))</f>
        <v/>
      </c>
      <c r="K2390" s="3" t="s">
        <v>15497</v>
      </c>
      <c r="L2390" t="s">
        <v>15497</v>
      </c>
      <c r="M2390" t="str">
        <f>IF(OR(ISBLANK(draft_picks[[#This Row],[veto_drafter_id]]),draft_picks[[#This Row],[veto_drafter_id]]=""),"",_xlfn.XLOOKUP(draft_picks[[#This Row],[veto_drafter_id]],drafters[id],drafters[name]))</f>
        <v/>
      </c>
      <c r="N2390" t="s">
        <v>15497</v>
      </c>
      <c r="O2390" t="str">
        <f>IF(OR(ISBLANK(draft_picks[[#This Row],[veto_drafter_team_id]]),draft_picks[[#This Row],[veto_drafter_team_id]]=""),"",_xlfn.XLOOKUP(draft_picks[[#This Row],[veto_drafter_team_id]],drafter_teams[id],drafter_teams[name]))</f>
        <v/>
      </c>
      <c r="Q2390" t="s">
        <v>15497</v>
      </c>
      <c r="R2390" t="str">
        <f>IF(OR(ISBLANK(draft_picks[[#This Row],[veto_override_drafter_id]]),draft_picks[[#This Row],[veto_override_drafter_id]]=""),"",_xlfn.XLOOKUP(draft_picks[[#This Row],[veto_override_drafter_id]],drafters[id],drafters[name]))</f>
        <v/>
      </c>
      <c r="S2390" t="s">
        <v>15497</v>
      </c>
      <c r="T2390" t="str">
        <f>IF(OR(ISBLANK(draft_picks[[#This Row],[veto_override_team_id]]),draft_picks[[#This Row],[veto_override_team_id]]=""),"",_xlfn.XLOOKUP(draft_picks[[#This Row],[veto_override_team_id]],drafter_teams[id],drafter_teams[name]))</f>
        <v/>
      </c>
    </row>
    <row r="2391" spans="1:20" x14ac:dyDescent="0.25">
      <c r="A2391" t="s">
        <v>391</v>
      </c>
      <c r="B2391" t="str">
        <f>_xlfn.XLOOKUP(draft_picks[[#This Row],[draft_id]],drafts[id],drafts[title])</f>
        <v>Train Movies</v>
      </c>
      <c r="C2391" s="3">
        <v>5</v>
      </c>
      <c r="D2391">
        <f>IF(C2390&lt;draft_picks[[#This Row],[position]],1,IF(C2390&gt;draft_picks[[#This Row],[position]],D2390+1,IF(C2390=draft_picks[[#This Row],[position]],D2390+1)))</f>
        <v>4</v>
      </c>
      <c r="E2391" t="s">
        <v>4494</v>
      </c>
      <c r="F2391" t="str">
        <f>IF(ISBLANK(draft_picks[[#This Row],[movie_id]]),"",_xlfn.XLOOKUP(draft_picks[[#This Row],[movie_id]],drafts.movies[id],drafts.movies[movie_title]))</f>
        <v>Silver Streak</v>
      </c>
      <c r="G2391" s="3" t="s">
        <v>1223</v>
      </c>
      <c r="H2391" t="str">
        <f>IF(ISBLANK(draft_picks[[#This Row],[drafter_id]]),"",_xlfn.XLOOKUP(draft_picks[[#This Row],[drafter_id]],drafters[id],drafters[name]))</f>
        <v>Ben Mekler</v>
      </c>
      <c r="J2391" t="str">
        <f>IF(ISBLANK(draft_picks[[#This Row],[drafter_team_id]]),"",_xlfn.XLOOKUP(draft_picks[[#This Row],[drafter_team_id]],drafter_teams[id],drafter_teams[name]))</f>
        <v/>
      </c>
      <c r="K2391" s="3" t="s">
        <v>15497</v>
      </c>
      <c r="L2391" t="s">
        <v>15497</v>
      </c>
      <c r="M2391" t="str">
        <f>IF(OR(ISBLANK(draft_picks[[#This Row],[veto_drafter_id]]),draft_picks[[#This Row],[veto_drafter_id]]=""),"",_xlfn.XLOOKUP(draft_picks[[#This Row],[veto_drafter_id]],drafters[id],drafters[name]))</f>
        <v/>
      </c>
      <c r="N2391" t="s">
        <v>15497</v>
      </c>
      <c r="O2391" t="str">
        <f>IF(OR(ISBLANK(draft_picks[[#This Row],[veto_drafter_team_id]]),draft_picks[[#This Row],[veto_drafter_team_id]]=""),"",_xlfn.XLOOKUP(draft_picks[[#This Row],[veto_drafter_team_id]],drafter_teams[id],drafter_teams[name]))</f>
        <v/>
      </c>
      <c r="Q2391" t="s">
        <v>15497</v>
      </c>
      <c r="R2391" t="str">
        <f>IF(OR(ISBLANK(draft_picks[[#This Row],[veto_override_drafter_id]]),draft_picks[[#This Row],[veto_override_drafter_id]]=""),"",_xlfn.XLOOKUP(draft_picks[[#This Row],[veto_override_drafter_id]],drafters[id],drafters[name]))</f>
        <v/>
      </c>
      <c r="S2391" t="s">
        <v>15497</v>
      </c>
      <c r="T2391" t="str">
        <f>IF(OR(ISBLANK(draft_picks[[#This Row],[veto_override_team_id]]),draft_picks[[#This Row],[veto_override_team_id]]=""),"",_xlfn.XLOOKUP(draft_picks[[#This Row],[veto_override_team_id]],drafter_teams[id],drafter_teams[name]))</f>
        <v/>
      </c>
    </row>
    <row r="2392" spans="1:20" x14ac:dyDescent="0.25">
      <c r="A2392" t="s">
        <v>391</v>
      </c>
      <c r="B2392" t="str">
        <f>_xlfn.XLOOKUP(draft_picks[[#This Row],[draft_id]],drafts[id],drafts[title])</f>
        <v>Train Movies</v>
      </c>
      <c r="C2392" s="3">
        <v>4</v>
      </c>
      <c r="D2392">
        <f>IF(C2391&lt;draft_picks[[#This Row],[position]],1,IF(C2391&gt;draft_picks[[#This Row],[position]],D2391+1,IF(C2391=draft_picks[[#This Row],[position]],D2391+1)))</f>
        <v>5</v>
      </c>
      <c r="E2392" t="s">
        <v>6099</v>
      </c>
      <c r="F2392" t="str">
        <f>IF(ISBLANK(draft_picks[[#This Row],[movie_id]]),"",_xlfn.XLOOKUP(draft_picks[[#This Row],[movie_id]],drafts.movies[id],drafts.movies[movie_title]))</f>
        <v>Snowpiercer</v>
      </c>
      <c r="G2392" s="3" t="s">
        <v>989</v>
      </c>
      <c r="H2392" t="str">
        <f>IF(ISBLANK(draft_picks[[#This Row],[drafter_id]]),"",_xlfn.XLOOKUP(draft_picks[[#This Row],[drafter_id]],drafters[id],drafters[name]))</f>
        <v>Chris Amick</v>
      </c>
      <c r="J2392" t="str">
        <f>IF(ISBLANK(draft_picks[[#This Row],[drafter_team_id]]),"",_xlfn.XLOOKUP(draft_picks[[#This Row],[drafter_team_id]],drafter_teams[id],drafter_teams[name]))</f>
        <v/>
      </c>
      <c r="K2392" s="3" t="s">
        <v>15497</v>
      </c>
      <c r="L2392" t="s">
        <v>15497</v>
      </c>
      <c r="M2392" t="str">
        <f>IF(OR(ISBLANK(draft_picks[[#This Row],[veto_drafter_id]]),draft_picks[[#This Row],[veto_drafter_id]]=""),"",_xlfn.XLOOKUP(draft_picks[[#This Row],[veto_drafter_id]],drafters[id],drafters[name]))</f>
        <v/>
      </c>
      <c r="N2392" t="s">
        <v>15497</v>
      </c>
      <c r="O2392" t="str">
        <f>IF(OR(ISBLANK(draft_picks[[#This Row],[veto_drafter_team_id]]),draft_picks[[#This Row],[veto_drafter_team_id]]=""),"",_xlfn.XLOOKUP(draft_picks[[#This Row],[veto_drafter_team_id]],drafter_teams[id],drafter_teams[name]))</f>
        <v/>
      </c>
      <c r="Q2392" t="s">
        <v>15497</v>
      </c>
      <c r="R2392" t="str">
        <f>IF(OR(ISBLANK(draft_picks[[#This Row],[veto_override_drafter_id]]),draft_picks[[#This Row],[veto_override_drafter_id]]=""),"",_xlfn.XLOOKUP(draft_picks[[#This Row],[veto_override_drafter_id]],drafters[id],drafters[name]))</f>
        <v/>
      </c>
      <c r="S2392" t="s">
        <v>15497</v>
      </c>
      <c r="T2392" t="str">
        <f>IF(OR(ISBLANK(draft_picks[[#This Row],[veto_override_team_id]]),draft_picks[[#This Row],[veto_override_team_id]]=""),"",_xlfn.XLOOKUP(draft_picks[[#This Row],[veto_override_team_id]],drafter_teams[id],drafter_teams[name]))</f>
        <v/>
      </c>
    </row>
    <row r="2393" spans="1:20" x14ac:dyDescent="0.25">
      <c r="A2393" t="s">
        <v>391</v>
      </c>
      <c r="B2393" t="str">
        <f>_xlfn.XLOOKUP(draft_picks[[#This Row],[draft_id]],drafts[id],drafts[title])</f>
        <v>Train Movies</v>
      </c>
      <c r="C2393" s="3">
        <v>3</v>
      </c>
      <c r="D2393">
        <f>IF(C2392&lt;draft_picks[[#This Row],[position]],1,IF(C2392&gt;draft_picks[[#This Row],[position]],D2392+1,IF(C2392=draft_picks[[#This Row],[position]],D2392+1)))</f>
        <v>6</v>
      </c>
      <c r="E2393" t="s">
        <v>1787</v>
      </c>
      <c r="F2393" t="str">
        <f>IF(ISBLANK(draft_picks[[#This Row],[movie_id]]),"",_xlfn.XLOOKUP(draft_picks[[#This Row],[movie_id]],drafts.movies[id],drafts.movies[movie_title]))</f>
        <v>Emperor of the North</v>
      </c>
      <c r="G2393" s="3" t="s">
        <v>1223</v>
      </c>
      <c r="H2393" t="str">
        <f>IF(ISBLANK(draft_picks[[#This Row],[drafter_id]]),"",_xlfn.XLOOKUP(draft_picks[[#This Row],[drafter_id]],drafters[id],drafters[name]))</f>
        <v>Ben Mekler</v>
      </c>
      <c r="J2393" t="str">
        <f>IF(ISBLANK(draft_picks[[#This Row],[drafter_team_id]]),"",_xlfn.XLOOKUP(draft_picks[[#This Row],[drafter_team_id]],drafter_teams[id],drafter_teams[name]))</f>
        <v/>
      </c>
      <c r="K2393" s="3" t="s">
        <v>15497</v>
      </c>
      <c r="L2393" t="s">
        <v>15497</v>
      </c>
      <c r="M2393" t="str">
        <f>IF(OR(ISBLANK(draft_picks[[#This Row],[veto_drafter_id]]),draft_picks[[#This Row],[veto_drafter_id]]=""),"",_xlfn.XLOOKUP(draft_picks[[#This Row],[veto_drafter_id]],drafters[id],drafters[name]))</f>
        <v/>
      </c>
      <c r="N2393" t="s">
        <v>15497</v>
      </c>
      <c r="O2393" t="str">
        <f>IF(OR(ISBLANK(draft_picks[[#This Row],[veto_drafter_team_id]]),draft_picks[[#This Row],[veto_drafter_team_id]]=""),"",_xlfn.XLOOKUP(draft_picks[[#This Row],[veto_drafter_team_id]],drafter_teams[id],drafter_teams[name]))</f>
        <v/>
      </c>
      <c r="Q2393" t="s">
        <v>15497</v>
      </c>
      <c r="R2393" t="str">
        <f>IF(OR(ISBLANK(draft_picks[[#This Row],[veto_override_drafter_id]]),draft_picks[[#This Row],[veto_override_drafter_id]]=""),"",_xlfn.XLOOKUP(draft_picks[[#This Row],[veto_override_drafter_id]],drafters[id],drafters[name]))</f>
        <v/>
      </c>
      <c r="S2393" t="s">
        <v>15497</v>
      </c>
      <c r="T2393" t="str">
        <f>IF(OR(ISBLANK(draft_picks[[#This Row],[veto_override_team_id]]),draft_picks[[#This Row],[veto_override_team_id]]=""),"",_xlfn.XLOOKUP(draft_picks[[#This Row],[veto_override_team_id]],drafter_teams[id],drafter_teams[name]))</f>
        <v/>
      </c>
    </row>
    <row r="2394" spans="1:20" x14ac:dyDescent="0.25">
      <c r="A2394" t="s">
        <v>391</v>
      </c>
      <c r="B2394" t="str">
        <f>_xlfn.XLOOKUP(draft_picks[[#This Row],[draft_id]],drafts[id],drafts[title])</f>
        <v>Train Movies</v>
      </c>
      <c r="C2394" s="3">
        <v>2</v>
      </c>
      <c r="D2394">
        <f>IF(C2393&lt;draft_picks[[#This Row],[position]],1,IF(C2393&gt;draft_picks[[#This Row],[position]],D2393+1,IF(C2393=draft_picks[[#This Row],[position]],D2393+1)))</f>
        <v>7</v>
      </c>
      <c r="E2394" t="s">
        <v>4845</v>
      </c>
      <c r="F2394" t="str">
        <f>IF(ISBLANK(draft_picks[[#This Row],[movie_id]]),"",_xlfn.XLOOKUP(draft_picks[[#This Row],[movie_id]],drafts.movies[id],drafts.movies[movie_title]))</f>
        <v>The General</v>
      </c>
      <c r="G2394" s="3" t="s">
        <v>989</v>
      </c>
      <c r="H2394" t="str">
        <f>IF(ISBLANK(draft_picks[[#This Row],[drafter_id]]),"",_xlfn.XLOOKUP(draft_picks[[#This Row],[drafter_id]],drafters[id],drafters[name]))</f>
        <v>Chris Amick</v>
      </c>
      <c r="J2394" t="str">
        <f>IF(ISBLANK(draft_picks[[#This Row],[drafter_team_id]]),"",_xlfn.XLOOKUP(draft_picks[[#This Row],[drafter_team_id]],drafter_teams[id],drafter_teams[name]))</f>
        <v/>
      </c>
      <c r="K2394" s="3" t="s">
        <v>15497</v>
      </c>
      <c r="L2394" t="s">
        <v>15497</v>
      </c>
      <c r="M2394" t="str">
        <f>IF(OR(ISBLANK(draft_picks[[#This Row],[veto_drafter_id]]),draft_picks[[#This Row],[veto_drafter_id]]=""),"",_xlfn.XLOOKUP(draft_picks[[#This Row],[veto_drafter_id]],drafters[id],drafters[name]))</f>
        <v/>
      </c>
      <c r="N2394" t="s">
        <v>15497</v>
      </c>
      <c r="O2394" t="str">
        <f>IF(OR(ISBLANK(draft_picks[[#This Row],[veto_drafter_team_id]]),draft_picks[[#This Row],[veto_drafter_team_id]]=""),"",_xlfn.XLOOKUP(draft_picks[[#This Row],[veto_drafter_team_id]],drafter_teams[id],drafter_teams[name]))</f>
        <v/>
      </c>
      <c r="Q2394" t="s">
        <v>15497</v>
      </c>
      <c r="R2394" t="str">
        <f>IF(OR(ISBLANK(draft_picks[[#This Row],[veto_override_drafter_id]]),draft_picks[[#This Row],[veto_override_drafter_id]]=""),"",_xlfn.XLOOKUP(draft_picks[[#This Row],[veto_override_drafter_id]],drafters[id],drafters[name]))</f>
        <v/>
      </c>
      <c r="S2394" t="s">
        <v>15497</v>
      </c>
      <c r="T2394" t="str">
        <f>IF(OR(ISBLANK(draft_picks[[#This Row],[veto_override_team_id]]),draft_picks[[#This Row],[veto_override_team_id]]=""),"",_xlfn.XLOOKUP(draft_picks[[#This Row],[veto_override_team_id]],drafter_teams[id],drafter_teams[name]))</f>
        <v/>
      </c>
    </row>
    <row r="2395" spans="1:20" x14ac:dyDescent="0.25">
      <c r="A2395" t="s">
        <v>391</v>
      </c>
      <c r="B2395" t="str">
        <f>_xlfn.XLOOKUP(draft_picks[[#This Row],[draft_id]],drafts[id],drafts[title])</f>
        <v>Train Movies</v>
      </c>
      <c r="C2395" s="3">
        <v>1</v>
      </c>
      <c r="D2395">
        <f>IF(C2394&lt;draft_picks[[#This Row],[position]],1,IF(C2394&gt;draft_picks[[#This Row],[position]],D2394+1,IF(C2394=draft_picks[[#This Row],[position]],D2394+1)))</f>
        <v>8</v>
      </c>
      <c r="E2395" t="s">
        <v>6681</v>
      </c>
      <c r="F2395" t="str">
        <f>IF(ISBLANK(draft_picks[[#This Row],[movie_id]]),"",_xlfn.XLOOKUP(draft_picks[[#This Row],[movie_id]],drafts.movies[id],drafts.movies[movie_title]))</f>
        <v>The Train</v>
      </c>
      <c r="G2395" s="3" t="s">
        <v>1223</v>
      </c>
      <c r="H2395" t="str">
        <f>IF(ISBLANK(draft_picks[[#This Row],[drafter_id]]),"",_xlfn.XLOOKUP(draft_picks[[#This Row],[drafter_id]],drafters[id],drafters[name]))</f>
        <v>Ben Mekler</v>
      </c>
      <c r="J2395" t="str">
        <f>IF(ISBLANK(draft_picks[[#This Row],[drafter_team_id]]),"",_xlfn.XLOOKUP(draft_picks[[#This Row],[drafter_team_id]],drafter_teams[id],drafter_teams[name]))</f>
        <v/>
      </c>
      <c r="K2395" s="3" t="s">
        <v>15497</v>
      </c>
      <c r="L2395" t="s">
        <v>15497</v>
      </c>
      <c r="M2395" t="str">
        <f>IF(OR(ISBLANK(draft_picks[[#This Row],[veto_drafter_id]]),draft_picks[[#This Row],[veto_drafter_id]]=""),"",_xlfn.XLOOKUP(draft_picks[[#This Row],[veto_drafter_id]],drafters[id],drafters[name]))</f>
        <v/>
      </c>
      <c r="N2395" t="s">
        <v>15497</v>
      </c>
      <c r="O2395" t="str">
        <f>IF(OR(ISBLANK(draft_picks[[#This Row],[veto_drafter_team_id]]),draft_picks[[#This Row],[veto_drafter_team_id]]=""),"",_xlfn.XLOOKUP(draft_picks[[#This Row],[veto_drafter_team_id]],drafter_teams[id],drafter_teams[name]))</f>
        <v/>
      </c>
      <c r="Q2395" t="s">
        <v>15497</v>
      </c>
      <c r="R2395" t="str">
        <f>IF(OR(ISBLANK(draft_picks[[#This Row],[veto_override_drafter_id]]),draft_picks[[#This Row],[veto_override_drafter_id]]=""),"",_xlfn.XLOOKUP(draft_picks[[#This Row],[veto_override_drafter_id]],drafters[id],drafters[name]))</f>
        <v/>
      </c>
      <c r="S2395" t="s">
        <v>15497</v>
      </c>
      <c r="T2395" t="str">
        <f>IF(OR(ISBLANK(draft_picks[[#This Row],[veto_override_team_id]]),draft_picks[[#This Row],[veto_override_team_id]]=""),"",_xlfn.XLOOKUP(draft_picks[[#This Row],[veto_override_team_id]],drafter_teams[id],drafter_teams[name]))</f>
        <v/>
      </c>
    </row>
    <row r="2396" spans="1:20" x14ac:dyDescent="0.25">
      <c r="A2396" t="s">
        <v>721</v>
      </c>
      <c r="B2396" t="str">
        <f>_xlfn.XLOOKUP(draft_picks[[#This Row],[draft_id]],drafts[id],drafts[title])</f>
        <v>'70s Conspiracy Thrillers</v>
      </c>
      <c r="C2396" s="3">
        <v>7</v>
      </c>
      <c r="D2396">
        <f>IF(C2395&lt;draft_picks[[#This Row],[position]],1,IF(C2395&gt;draft_picks[[#This Row],[position]],D2395+1,IF(C2395=draft_picks[[#This Row],[position]],D2395+1)))</f>
        <v>1</v>
      </c>
      <c r="E2396" t="s">
        <v>2036</v>
      </c>
      <c r="F2396" t="str">
        <f>IF(ISBLANK(draft_picks[[#This Row],[movie_id]]),"",_xlfn.XLOOKUP(draft_picks[[#This Row],[movie_id]],drafts.movies[id],drafts.movies[movie_title]))</f>
        <v>Three Days of the Condor</v>
      </c>
      <c r="G2396" s="3" t="s">
        <v>789</v>
      </c>
      <c r="H2396" t="str">
        <f>IF(ISBLANK(draft_picks[[#This Row],[drafter_id]]),"",_xlfn.XLOOKUP(draft_picks[[#This Row],[drafter_id]],drafters[id],drafters[name]))</f>
        <v>Bryan Cogman</v>
      </c>
      <c r="J2396" t="str">
        <f>IF(ISBLANK(draft_picks[[#This Row],[drafter_team_id]]),"",_xlfn.XLOOKUP(draft_picks[[#This Row],[drafter_team_id]],drafter_teams[id],drafter_teams[name]))</f>
        <v/>
      </c>
      <c r="K2396" s="3" t="s">
        <v>15497</v>
      </c>
      <c r="L2396" t="s">
        <v>15497</v>
      </c>
      <c r="M2396" t="str">
        <f>IF(OR(ISBLANK(draft_picks[[#This Row],[veto_drafter_id]]),draft_picks[[#This Row],[veto_drafter_id]]=""),"",_xlfn.XLOOKUP(draft_picks[[#This Row],[veto_drafter_id]],drafters[id],drafters[name]))</f>
        <v/>
      </c>
      <c r="N2396" t="s">
        <v>15497</v>
      </c>
      <c r="O2396" t="str">
        <f>IF(OR(ISBLANK(draft_picks[[#This Row],[veto_drafter_team_id]]),draft_picks[[#This Row],[veto_drafter_team_id]]=""),"",_xlfn.XLOOKUP(draft_picks[[#This Row],[veto_drafter_team_id]],drafter_teams[id],drafter_teams[name]))</f>
        <v/>
      </c>
      <c r="Q2396" t="s">
        <v>15497</v>
      </c>
      <c r="R2396" t="str">
        <f>IF(OR(ISBLANK(draft_picks[[#This Row],[veto_override_drafter_id]]),draft_picks[[#This Row],[veto_override_drafter_id]]=""),"",_xlfn.XLOOKUP(draft_picks[[#This Row],[veto_override_drafter_id]],drafters[id],drafters[name]))</f>
        <v/>
      </c>
      <c r="S2396" t="s">
        <v>15497</v>
      </c>
      <c r="T2396" t="str">
        <f>IF(OR(ISBLANK(draft_picks[[#This Row],[veto_override_team_id]]),draft_picks[[#This Row],[veto_override_team_id]]=""),"",_xlfn.XLOOKUP(draft_picks[[#This Row],[veto_override_team_id]],drafter_teams[id],drafter_teams[name]))</f>
        <v/>
      </c>
    </row>
    <row r="2397" spans="1:20" x14ac:dyDescent="0.25">
      <c r="A2397" t="s">
        <v>721</v>
      </c>
      <c r="B2397" t="str">
        <f>_xlfn.XLOOKUP(draft_picks[[#This Row],[draft_id]],drafts[id],drafts[title])</f>
        <v>'70s Conspiracy Thrillers</v>
      </c>
      <c r="C2397" s="3">
        <v>6</v>
      </c>
      <c r="D2397">
        <f>IF(C2396&lt;draft_picks[[#This Row],[position]],1,IF(C2396&gt;draft_picks[[#This Row],[position]],D2396+1,IF(C2396=draft_picks[[#This Row],[position]],D2396+1)))</f>
        <v>2</v>
      </c>
      <c r="E2397" t="s">
        <v>5148</v>
      </c>
      <c r="F2397" t="str">
        <f>IF(ISBLANK(draft_picks[[#This Row],[movie_id]]),"",_xlfn.XLOOKUP(draft_picks[[#This Row],[movie_id]],drafts.movies[id],drafts.movies[movie_title]))</f>
        <v>Marathon Man</v>
      </c>
      <c r="G2397" s="3" t="s">
        <v>789</v>
      </c>
      <c r="H2397" t="str">
        <f>IF(ISBLANK(draft_picks[[#This Row],[drafter_id]]),"",_xlfn.XLOOKUP(draft_picks[[#This Row],[drafter_id]],drafters[id],drafters[name]))</f>
        <v>Bryan Cogman</v>
      </c>
      <c r="J2397" t="str">
        <f>IF(ISBLANK(draft_picks[[#This Row],[drafter_team_id]]),"",_xlfn.XLOOKUP(draft_picks[[#This Row],[drafter_team_id]],drafter_teams[id],drafter_teams[name]))</f>
        <v/>
      </c>
      <c r="K2397" s="3" t="s">
        <v>15497</v>
      </c>
      <c r="L2397" t="s">
        <v>15497</v>
      </c>
      <c r="M2397" t="str">
        <f>IF(OR(ISBLANK(draft_picks[[#This Row],[veto_drafter_id]]),draft_picks[[#This Row],[veto_drafter_id]]=""),"",_xlfn.XLOOKUP(draft_picks[[#This Row],[veto_drafter_id]],drafters[id],drafters[name]))</f>
        <v/>
      </c>
      <c r="N2397" t="s">
        <v>15497</v>
      </c>
      <c r="O2397" t="str">
        <f>IF(OR(ISBLANK(draft_picks[[#This Row],[veto_drafter_team_id]]),draft_picks[[#This Row],[veto_drafter_team_id]]=""),"",_xlfn.XLOOKUP(draft_picks[[#This Row],[veto_drafter_team_id]],drafter_teams[id],drafter_teams[name]))</f>
        <v/>
      </c>
      <c r="Q2397" t="s">
        <v>15497</v>
      </c>
      <c r="R2397" t="str">
        <f>IF(OR(ISBLANK(draft_picks[[#This Row],[veto_override_drafter_id]]),draft_picks[[#This Row],[veto_override_drafter_id]]=""),"",_xlfn.XLOOKUP(draft_picks[[#This Row],[veto_override_drafter_id]],drafters[id],drafters[name]))</f>
        <v/>
      </c>
      <c r="S2397" t="s">
        <v>15497</v>
      </c>
      <c r="T2397" t="str">
        <f>IF(OR(ISBLANK(draft_picks[[#This Row],[veto_override_team_id]]),draft_picks[[#This Row],[veto_override_team_id]]=""),"",_xlfn.XLOOKUP(draft_picks[[#This Row],[veto_override_team_id]],drafter_teams[id],drafter_teams[name]))</f>
        <v/>
      </c>
    </row>
    <row r="2398" spans="1:20" x14ac:dyDescent="0.25">
      <c r="A2398" t="s">
        <v>721</v>
      </c>
      <c r="B2398" t="str">
        <f>_xlfn.XLOOKUP(draft_picks[[#This Row],[draft_id]],drafts[id],drafts[title])</f>
        <v>'70s Conspiracy Thrillers</v>
      </c>
      <c r="C2398" s="3">
        <v>5</v>
      </c>
      <c r="D2398">
        <f>IF(C2397&lt;draft_picks[[#This Row],[position]],1,IF(C2397&gt;draft_picks[[#This Row],[position]],D2397+1,IF(C2397=draft_picks[[#This Row],[position]],D2397+1)))</f>
        <v>3</v>
      </c>
      <c r="E2398" t="s">
        <v>4458</v>
      </c>
      <c r="F2398" t="str">
        <f>IF(ISBLANK(draft_picks[[#This Row],[movie_id]]),"",_xlfn.XLOOKUP(draft_picks[[#This Row],[movie_id]],drafts.movies[id],drafts.movies[movie_title]))</f>
        <v>The China Syndrome</v>
      </c>
      <c r="G2398" s="3" t="s">
        <v>779</v>
      </c>
      <c r="H2398" t="str">
        <f>IF(ISBLANK(draft_picks[[#This Row],[drafter_id]]),"",_xlfn.XLOOKUP(draft_picks[[#This Row],[drafter_id]],drafters[id],drafters[name]))</f>
        <v>Darrin Navarro</v>
      </c>
      <c r="J2398" t="str">
        <f>IF(ISBLANK(draft_picks[[#This Row],[drafter_team_id]]),"",_xlfn.XLOOKUP(draft_picks[[#This Row],[drafter_team_id]],drafter_teams[id],drafter_teams[name]))</f>
        <v/>
      </c>
      <c r="K2398" s="3" t="s">
        <v>15497</v>
      </c>
      <c r="L2398" t="s">
        <v>15497</v>
      </c>
      <c r="M2398" t="str">
        <f>IF(OR(ISBLANK(draft_picks[[#This Row],[veto_drafter_id]]),draft_picks[[#This Row],[veto_drafter_id]]=""),"",_xlfn.XLOOKUP(draft_picks[[#This Row],[veto_drafter_id]],drafters[id],drafters[name]))</f>
        <v/>
      </c>
      <c r="N2398" t="s">
        <v>15497</v>
      </c>
      <c r="O2398" t="str">
        <f>IF(OR(ISBLANK(draft_picks[[#This Row],[veto_drafter_team_id]]),draft_picks[[#This Row],[veto_drafter_team_id]]=""),"",_xlfn.XLOOKUP(draft_picks[[#This Row],[veto_drafter_team_id]],drafter_teams[id],drafter_teams[name]))</f>
        <v/>
      </c>
      <c r="Q2398" t="s">
        <v>15497</v>
      </c>
      <c r="R2398" t="str">
        <f>IF(OR(ISBLANK(draft_picks[[#This Row],[veto_override_drafter_id]]),draft_picks[[#This Row],[veto_override_drafter_id]]=""),"",_xlfn.XLOOKUP(draft_picks[[#This Row],[veto_override_drafter_id]],drafters[id],drafters[name]))</f>
        <v/>
      </c>
      <c r="S2398" t="s">
        <v>15497</v>
      </c>
      <c r="T2398" t="str">
        <f>IF(OR(ISBLANK(draft_picks[[#This Row],[veto_override_team_id]]),draft_picks[[#This Row],[veto_override_team_id]]=""),"",_xlfn.XLOOKUP(draft_picks[[#This Row],[veto_override_team_id]],drafter_teams[id],drafter_teams[name]))</f>
        <v/>
      </c>
    </row>
    <row r="2399" spans="1:20" x14ac:dyDescent="0.25">
      <c r="A2399" t="s">
        <v>721</v>
      </c>
      <c r="B2399" t="str">
        <f>_xlfn.XLOOKUP(draft_picks[[#This Row],[draft_id]],drafts[id],drafts[title])</f>
        <v>'70s Conspiracy Thrillers</v>
      </c>
      <c r="C2399" s="3">
        <v>4</v>
      </c>
      <c r="D2399">
        <f>IF(C2398&lt;draft_picks[[#This Row],[position]],1,IF(C2398&gt;draft_picks[[#This Row],[position]],D2398+1,IF(C2398=draft_picks[[#This Row],[position]],D2398+1)))</f>
        <v>4</v>
      </c>
      <c r="E2399" t="s">
        <v>6652</v>
      </c>
      <c r="F2399" t="str">
        <f>IF(ISBLANK(draft_picks[[#This Row],[movie_id]]),"",_xlfn.XLOOKUP(draft_picks[[#This Row],[movie_id]],drafts.movies[id],drafts.movies[movie_title]))</f>
        <v>The Parallax View</v>
      </c>
      <c r="G2399" s="3" t="s">
        <v>789</v>
      </c>
      <c r="H2399" t="str">
        <f>IF(ISBLANK(draft_picks[[#This Row],[drafter_id]]),"",_xlfn.XLOOKUP(draft_picks[[#This Row],[drafter_id]],drafters[id],drafters[name]))</f>
        <v>Bryan Cogman</v>
      </c>
      <c r="J2399" t="str">
        <f>IF(ISBLANK(draft_picks[[#This Row],[drafter_team_id]]),"",_xlfn.XLOOKUP(draft_picks[[#This Row],[drafter_team_id]],drafter_teams[id],drafter_teams[name]))</f>
        <v/>
      </c>
      <c r="K2399" s="3" t="s">
        <v>15497</v>
      </c>
      <c r="L2399" t="s">
        <v>15497</v>
      </c>
      <c r="M2399" t="str">
        <f>IF(OR(ISBLANK(draft_picks[[#This Row],[veto_drafter_id]]),draft_picks[[#This Row],[veto_drafter_id]]=""),"",_xlfn.XLOOKUP(draft_picks[[#This Row],[veto_drafter_id]],drafters[id],drafters[name]))</f>
        <v/>
      </c>
      <c r="N2399" t="s">
        <v>15497</v>
      </c>
      <c r="O2399" t="str">
        <f>IF(OR(ISBLANK(draft_picks[[#This Row],[veto_drafter_team_id]]),draft_picks[[#This Row],[veto_drafter_team_id]]=""),"",_xlfn.XLOOKUP(draft_picks[[#This Row],[veto_drafter_team_id]],drafter_teams[id],drafter_teams[name]))</f>
        <v/>
      </c>
      <c r="Q2399" t="s">
        <v>15497</v>
      </c>
      <c r="R2399" t="str">
        <f>IF(OR(ISBLANK(draft_picks[[#This Row],[veto_override_drafter_id]]),draft_picks[[#This Row],[veto_override_drafter_id]]=""),"",_xlfn.XLOOKUP(draft_picks[[#This Row],[veto_override_drafter_id]],drafters[id],drafters[name]))</f>
        <v/>
      </c>
      <c r="S2399" t="s">
        <v>15497</v>
      </c>
      <c r="T2399" t="str">
        <f>IF(OR(ISBLANK(draft_picks[[#This Row],[veto_override_team_id]]),draft_picks[[#This Row],[veto_override_team_id]]=""),"",_xlfn.XLOOKUP(draft_picks[[#This Row],[veto_override_team_id]],drafter_teams[id],drafter_teams[name]))</f>
        <v/>
      </c>
    </row>
    <row r="2400" spans="1:20" x14ac:dyDescent="0.25">
      <c r="A2400" t="s">
        <v>721</v>
      </c>
      <c r="B2400" t="str">
        <f>_xlfn.XLOOKUP(draft_picks[[#This Row],[draft_id]],drafts[id],drafts[title])</f>
        <v>'70s Conspiracy Thrillers</v>
      </c>
      <c r="C2400" s="3">
        <v>3</v>
      </c>
      <c r="D2400">
        <f>IF(C2399&lt;draft_picks[[#This Row],[position]],1,IF(C2399&gt;draft_picks[[#This Row],[position]],D2399+1,IF(C2399=draft_picks[[#This Row],[position]],D2399+1)))</f>
        <v>5</v>
      </c>
      <c r="E2400" t="s">
        <v>4266</v>
      </c>
      <c r="F2400" t="str">
        <f>IF(ISBLANK(draft_picks[[#This Row],[movie_id]]),"",_xlfn.XLOOKUP(draft_picks[[#This Row],[movie_id]],drafts.movies[id],drafts.movies[movie_title]))</f>
        <v>Invasion of the Body Snatchers</v>
      </c>
      <c r="G2400" s="3" t="s">
        <v>779</v>
      </c>
      <c r="H2400" t="str">
        <f>IF(ISBLANK(draft_picks[[#This Row],[drafter_id]]),"",_xlfn.XLOOKUP(draft_picks[[#This Row],[drafter_id]],drafters[id],drafters[name]))</f>
        <v>Darrin Navarro</v>
      </c>
      <c r="J2400" t="str">
        <f>IF(ISBLANK(draft_picks[[#This Row],[drafter_team_id]]),"",_xlfn.XLOOKUP(draft_picks[[#This Row],[drafter_team_id]],drafter_teams[id],drafter_teams[name]))</f>
        <v/>
      </c>
      <c r="K2400" s="3" t="s">
        <v>15484</v>
      </c>
      <c r="L2400" t="s">
        <v>789</v>
      </c>
      <c r="M2400" t="str">
        <f>IF(OR(ISBLANK(draft_picks[[#This Row],[veto_drafter_id]]),draft_picks[[#This Row],[veto_drafter_id]]=""),"",_xlfn.XLOOKUP(draft_picks[[#This Row],[veto_drafter_id]],drafters[id],drafters[name]))</f>
        <v>Bryan Cogman</v>
      </c>
      <c r="N2400" t="s">
        <v>15497</v>
      </c>
      <c r="O2400" t="str">
        <f>IF(OR(ISBLANK(draft_picks[[#This Row],[veto_drafter_team_id]]),draft_picks[[#This Row],[veto_drafter_team_id]]=""),"",_xlfn.XLOOKUP(draft_picks[[#This Row],[veto_drafter_team_id]],drafter_teams[id],drafter_teams[name]))</f>
        <v/>
      </c>
      <c r="Q2400" t="s">
        <v>15497</v>
      </c>
      <c r="R2400" t="str">
        <f>IF(OR(ISBLANK(draft_picks[[#This Row],[veto_override_drafter_id]]),draft_picks[[#This Row],[veto_override_drafter_id]]=""),"",_xlfn.XLOOKUP(draft_picks[[#This Row],[veto_override_drafter_id]],drafters[id],drafters[name]))</f>
        <v/>
      </c>
      <c r="S2400" t="s">
        <v>15497</v>
      </c>
      <c r="T2400" t="str">
        <f>IF(OR(ISBLANK(draft_picks[[#This Row],[veto_override_team_id]]),draft_picks[[#This Row],[veto_override_team_id]]=""),"",_xlfn.XLOOKUP(draft_picks[[#This Row],[veto_override_team_id]],drafter_teams[id],drafter_teams[name]))</f>
        <v/>
      </c>
    </row>
    <row r="2401" spans="1:21" x14ac:dyDescent="0.25">
      <c r="A2401" t="s">
        <v>721</v>
      </c>
      <c r="B2401" t="str">
        <f>_xlfn.XLOOKUP(draft_picks[[#This Row],[draft_id]],drafts[id],drafts[title])</f>
        <v>'70s Conspiracy Thrillers</v>
      </c>
      <c r="C2401" s="3">
        <v>3</v>
      </c>
      <c r="D2401">
        <f>IF(C2400&lt;draft_picks[[#This Row],[position]],1,IF(C2400&gt;draft_picks[[#This Row],[position]],D2400+1,IF(C2400=draft_picks[[#This Row],[position]],D2400+1)))</f>
        <v>6</v>
      </c>
      <c r="E2401" t="s">
        <v>4962</v>
      </c>
      <c r="F2401" t="str">
        <f>IF(ISBLANK(draft_picks[[#This Row],[movie_id]]),"",_xlfn.XLOOKUP(draft_picks[[#This Row],[movie_id]],drafts.movies[id],drafts.movies[movie_title]))</f>
        <v>All the President's Men</v>
      </c>
      <c r="G2401" s="3" t="s">
        <v>779</v>
      </c>
      <c r="H2401" t="str">
        <f>IF(ISBLANK(draft_picks[[#This Row],[drafter_id]]),"",_xlfn.XLOOKUP(draft_picks[[#This Row],[drafter_id]],drafters[id],drafters[name]))</f>
        <v>Darrin Navarro</v>
      </c>
      <c r="J2401" t="str">
        <f>IF(ISBLANK(draft_picks[[#This Row],[drafter_team_id]]),"",_xlfn.XLOOKUP(draft_picks[[#This Row],[drafter_team_id]],drafter_teams[id],drafter_teams[name]))</f>
        <v/>
      </c>
      <c r="K2401" s="3" t="s">
        <v>15497</v>
      </c>
      <c r="L2401" t="s">
        <v>15497</v>
      </c>
      <c r="M2401" t="str">
        <f>IF(OR(ISBLANK(draft_picks[[#This Row],[veto_drafter_id]]),draft_picks[[#This Row],[veto_drafter_id]]=""),"",_xlfn.XLOOKUP(draft_picks[[#This Row],[veto_drafter_id]],drafters[id],drafters[name]))</f>
        <v/>
      </c>
      <c r="N2401" t="s">
        <v>15497</v>
      </c>
      <c r="O2401" t="str">
        <f>IF(OR(ISBLANK(draft_picks[[#This Row],[veto_drafter_team_id]]),draft_picks[[#This Row],[veto_drafter_team_id]]=""),"",_xlfn.XLOOKUP(draft_picks[[#This Row],[veto_drafter_team_id]],drafter_teams[id],drafter_teams[name]))</f>
        <v/>
      </c>
      <c r="Q2401" t="s">
        <v>15497</v>
      </c>
      <c r="R2401" t="str">
        <f>IF(OR(ISBLANK(draft_picks[[#This Row],[veto_override_drafter_id]]),draft_picks[[#This Row],[veto_override_drafter_id]]=""),"",_xlfn.XLOOKUP(draft_picks[[#This Row],[veto_override_drafter_id]],drafters[id],drafters[name]))</f>
        <v/>
      </c>
      <c r="S2401" t="s">
        <v>15497</v>
      </c>
      <c r="T2401" t="str">
        <f>IF(OR(ISBLANK(draft_picks[[#This Row],[veto_override_team_id]]),draft_picks[[#This Row],[veto_override_team_id]]=""),"",_xlfn.XLOOKUP(draft_picks[[#This Row],[veto_override_team_id]],drafter_teams[id],drafter_teams[name]))</f>
        <v/>
      </c>
    </row>
    <row r="2402" spans="1:21" x14ac:dyDescent="0.25">
      <c r="A2402" t="s">
        <v>721</v>
      </c>
      <c r="B2402" t="str">
        <f>_xlfn.XLOOKUP(draft_picks[[#This Row],[draft_id]],drafts[id],drafts[title])</f>
        <v>'70s Conspiracy Thrillers</v>
      </c>
      <c r="C2402" s="3">
        <v>2</v>
      </c>
      <c r="D2402">
        <f>IF(C2401&lt;draft_picks[[#This Row],[position]],1,IF(C2401&gt;draft_picks[[#This Row],[position]],D2401+1,IF(C2401=draft_picks[[#This Row],[position]],D2401+1)))</f>
        <v>7</v>
      </c>
      <c r="E2402" t="s">
        <v>4266</v>
      </c>
      <c r="F2402" t="str">
        <f>IF(ISBLANK(draft_picks[[#This Row],[movie_id]]),"",_xlfn.XLOOKUP(draft_picks[[#This Row],[movie_id]],drafts.movies[id],drafts.movies[movie_title]))</f>
        <v>Invasion of the Body Snatchers</v>
      </c>
      <c r="G2402" s="3" t="s">
        <v>789</v>
      </c>
      <c r="H2402" t="str">
        <f>IF(ISBLANK(draft_picks[[#This Row],[drafter_id]]),"",_xlfn.XLOOKUP(draft_picks[[#This Row],[drafter_id]],drafters[id],drafters[name]))</f>
        <v>Bryan Cogman</v>
      </c>
      <c r="J2402" t="str">
        <f>IF(ISBLANK(draft_picks[[#This Row],[drafter_team_id]]),"",_xlfn.XLOOKUP(draft_picks[[#This Row],[drafter_team_id]],drafter_teams[id],drafter_teams[name]))</f>
        <v/>
      </c>
      <c r="K2402" s="3" t="s">
        <v>15497</v>
      </c>
      <c r="L2402" t="s">
        <v>15497</v>
      </c>
      <c r="M2402" t="str">
        <f>IF(OR(ISBLANK(draft_picks[[#This Row],[veto_drafter_id]]),draft_picks[[#This Row],[veto_drafter_id]]=""),"",_xlfn.XLOOKUP(draft_picks[[#This Row],[veto_drafter_id]],drafters[id],drafters[name]))</f>
        <v/>
      </c>
      <c r="N2402" t="s">
        <v>15497</v>
      </c>
      <c r="O2402" t="str">
        <f>IF(OR(ISBLANK(draft_picks[[#This Row],[veto_drafter_team_id]]),draft_picks[[#This Row],[veto_drafter_team_id]]=""),"",_xlfn.XLOOKUP(draft_picks[[#This Row],[veto_drafter_team_id]],drafter_teams[id],drafter_teams[name]))</f>
        <v/>
      </c>
      <c r="Q2402" t="s">
        <v>15497</v>
      </c>
      <c r="R2402" t="str">
        <f>IF(OR(ISBLANK(draft_picks[[#This Row],[veto_override_drafter_id]]),draft_picks[[#This Row],[veto_override_drafter_id]]=""),"",_xlfn.XLOOKUP(draft_picks[[#This Row],[veto_override_drafter_id]],drafters[id],drafters[name]))</f>
        <v/>
      </c>
      <c r="S2402" t="s">
        <v>15497</v>
      </c>
      <c r="T2402" t="str">
        <f>IF(OR(ISBLANK(draft_picks[[#This Row],[veto_override_team_id]]),draft_picks[[#This Row],[veto_override_team_id]]=""),"",_xlfn.XLOOKUP(draft_picks[[#This Row],[veto_override_team_id]],drafter_teams[id],drafter_teams[name]))</f>
        <v/>
      </c>
    </row>
    <row r="2403" spans="1:21" x14ac:dyDescent="0.25">
      <c r="A2403" t="s">
        <v>721</v>
      </c>
      <c r="B2403" t="str">
        <f>_xlfn.XLOOKUP(draft_picks[[#This Row],[draft_id]],drafts[id],drafts[title])</f>
        <v>'70s Conspiracy Thrillers</v>
      </c>
      <c r="C2403" s="3">
        <v>1</v>
      </c>
      <c r="D2403">
        <f>IF(C2402&lt;draft_picks[[#This Row],[position]],1,IF(C2402&gt;draft_picks[[#This Row],[position]],D2402+1,IF(C2402=draft_picks[[#This Row],[position]],D2402+1)))</f>
        <v>8</v>
      </c>
      <c r="E2403" t="s">
        <v>2649</v>
      </c>
      <c r="F2403" t="str">
        <f>IF(ISBLANK(draft_picks[[#This Row],[movie_id]]),"",_xlfn.XLOOKUP(draft_picks[[#This Row],[movie_id]],drafts.movies[id],drafts.movies[movie_title]))</f>
        <v>The Conversation</v>
      </c>
      <c r="G2403" s="3" t="s">
        <v>779</v>
      </c>
      <c r="H2403" t="str">
        <f>IF(ISBLANK(draft_picks[[#This Row],[drafter_id]]),"",_xlfn.XLOOKUP(draft_picks[[#This Row],[drafter_id]],drafters[id],drafters[name]))</f>
        <v>Darrin Navarro</v>
      </c>
      <c r="J2403" t="str">
        <f>IF(ISBLANK(draft_picks[[#This Row],[drafter_team_id]]),"",_xlfn.XLOOKUP(draft_picks[[#This Row],[drafter_team_id]],drafter_teams[id],drafter_teams[name]))</f>
        <v/>
      </c>
      <c r="K2403" s="3" t="s">
        <v>15497</v>
      </c>
      <c r="L2403" t="s">
        <v>15497</v>
      </c>
      <c r="M2403" t="str">
        <f>IF(OR(ISBLANK(draft_picks[[#This Row],[veto_drafter_id]]),draft_picks[[#This Row],[veto_drafter_id]]=""),"",_xlfn.XLOOKUP(draft_picks[[#This Row],[veto_drafter_id]],drafters[id],drafters[name]))</f>
        <v/>
      </c>
      <c r="N2403" t="s">
        <v>15497</v>
      </c>
      <c r="O2403" t="str">
        <f>IF(OR(ISBLANK(draft_picks[[#This Row],[veto_drafter_team_id]]),draft_picks[[#This Row],[veto_drafter_team_id]]=""),"",_xlfn.XLOOKUP(draft_picks[[#This Row],[veto_drafter_team_id]],drafter_teams[id],drafter_teams[name]))</f>
        <v/>
      </c>
      <c r="Q2403" t="s">
        <v>15497</v>
      </c>
      <c r="R2403" t="str">
        <f>IF(OR(ISBLANK(draft_picks[[#This Row],[veto_override_drafter_id]]),draft_picks[[#This Row],[veto_override_drafter_id]]=""),"",_xlfn.XLOOKUP(draft_picks[[#This Row],[veto_override_drafter_id]],drafters[id],drafters[name]))</f>
        <v/>
      </c>
      <c r="S2403" t="s">
        <v>15497</v>
      </c>
      <c r="T2403" t="str">
        <f>IF(OR(ISBLANK(draft_picks[[#This Row],[veto_override_team_id]]),draft_picks[[#This Row],[veto_override_team_id]]=""),"",_xlfn.XLOOKUP(draft_picks[[#This Row],[veto_override_team_id]],drafter_teams[id],drafter_teams[name]))</f>
        <v/>
      </c>
    </row>
    <row r="2404" spans="1:21" x14ac:dyDescent="0.25">
      <c r="A2404" t="s">
        <v>661</v>
      </c>
      <c r="B2404" t="str">
        <f>_xlfn.XLOOKUP(draft_picks[[#This Row],[draft_id]],drafts[id],drafts[title])</f>
        <v>Robots mini-Mega Live</v>
      </c>
      <c r="C2404" s="3">
        <v>9</v>
      </c>
      <c r="D2404">
        <f>IF(C2403&lt;draft_picks[[#This Row],[position]],1,IF(C2403&gt;draft_picks[[#This Row],[position]],D2403+1,IF(C2403=draft_picks[[#This Row],[position]],D2403+1)))</f>
        <v>1</v>
      </c>
      <c r="E2404" t="s">
        <v>6474</v>
      </c>
      <c r="F2404" t="str">
        <f>IF(ISBLANK(draft_picks[[#This Row],[movie_id]]),"",_xlfn.XLOOKUP(draft_picks[[#This Row],[movie_id]],drafts.movies[id],drafts.movies[movie_title]))</f>
        <v>The Mitchells vs. the Machines</v>
      </c>
      <c r="G2404" s="3" t="s">
        <v>795</v>
      </c>
      <c r="H2404" t="str">
        <f>IF(ISBLANK(draft_picks[[#This Row],[drafter_id]]),"",_xlfn.XLOOKUP(draft_picks[[#This Row],[drafter_id]],drafters[id],drafters[name]))</f>
        <v>Brea Grant</v>
      </c>
      <c r="J2404" t="str">
        <f>IF(ISBLANK(draft_picks[[#This Row],[drafter_team_id]]),"",_xlfn.XLOOKUP(draft_picks[[#This Row],[drafter_team_id]],drafter_teams[id],drafter_teams[name]))</f>
        <v/>
      </c>
      <c r="K2404" s="3" t="s">
        <v>15497</v>
      </c>
      <c r="L2404" t="s">
        <v>15497</v>
      </c>
      <c r="M2404" t="str">
        <f>IF(OR(ISBLANK(draft_picks[[#This Row],[veto_drafter_id]]),draft_picks[[#This Row],[veto_drafter_id]]=""),"",_xlfn.XLOOKUP(draft_picks[[#This Row],[veto_drafter_id]],drafters[id],drafters[name]))</f>
        <v/>
      </c>
      <c r="N2404" t="s">
        <v>15497</v>
      </c>
      <c r="O2404" t="str">
        <f>IF(OR(ISBLANK(draft_picks[[#This Row],[veto_drafter_team_id]]),draft_picks[[#This Row],[veto_drafter_team_id]]=""),"",_xlfn.XLOOKUP(draft_picks[[#This Row],[veto_drafter_team_id]],drafter_teams[id],drafter_teams[name]))</f>
        <v/>
      </c>
      <c r="Q2404" t="s">
        <v>15497</v>
      </c>
      <c r="R2404" t="str">
        <f>IF(OR(ISBLANK(draft_picks[[#This Row],[veto_override_drafter_id]]),draft_picks[[#This Row],[veto_override_drafter_id]]=""),"",_xlfn.XLOOKUP(draft_picks[[#This Row],[veto_override_drafter_id]],drafters[id],drafters[name]))</f>
        <v/>
      </c>
      <c r="S2404" t="s">
        <v>15497</v>
      </c>
      <c r="T2404" t="str">
        <f>IF(OR(ISBLANK(draft_picks[[#This Row],[veto_override_team_id]]),draft_picks[[#This Row],[veto_override_team_id]]=""),"",_xlfn.XLOOKUP(draft_picks[[#This Row],[veto_override_team_id]],drafter_teams[id],drafter_teams[name]))</f>
        <v/>
      </c>
    </row>
    <row r="2405" spans="1:21" x14ac:dyDescent="0.25">
      <c r="A2405" t="s">
        <v>661</v>
      </c>
      <c r="B2405" t="str">
        <f>_xlfn.XLOOKUP(draft_picks[[#This Row],[draft_id]],drafts[id],drafts[title])</f>
        <v>Robots mini-Mega Live</v>
      </c>
      <c r="C2405" s="3">
        <v>8</v>
      </c>
      <c r="D2405">
        <f>IF(C2404&lt;draft_picks[[#This Row],[position]],1,IF(C2404&gt;draft_picks[[#This Row],[position]],D2404+1,IF(C2404=draft_picks[[#This Row],[position]],D2404+1)))</f>
        <v>2</v>
      </c>
      <c r="E2405" t="s">
        <v>7506</v>
      </c>
      <c r="F2405" t="str">
        <f>IF(ISBLANK(draft_picks[[#This Row],[movie_id]]),"",_xlfn.XLOOKUP(draft_picks[[#This Row],[movie_id]],drafts.movies[id],drafts.movies[movie_title]))</f>
        <v>Alien</v>
      </c>
      <c r="G2405" s="3" t="s">
        <v>793</v>
      </c>
      <c r="H2405" t="str">
        <f>IF(ISBLANK(draft_picks[[#This Row],[drafter_id]]),"",_xlfn.XLOOKUP(draft_picks[[#This Row],[drafter_id]],drafters[id],drafters[name]))</f>
        <v>Clarke Wolfe</v>
      </c>
      <c r="J2405" t="str">
        <f>IF(ISBLANK(draft_picks[[#This Row],[drafter_team_id]]),"",_xlfn.XLOOKUP(draft_picks[[#This Row],[drafter_team_id]],drafter_teams[id],drafter_teams[name]))</f>
        <v/>
      </c>
      <c r="K2405" s="3" t="s">
        <v>15497</v>
      </c>
      <c r="L2405" t="s">
        <v>15497</v>
      </c>
      <c r="M2405" t="str">
        <f>IF(OR(ISBLANK(draft_picks[[#This Row],[veto_drafter_id]]),draft_picks[[#This Row],[veto_drafter_id]]=""),"",_xlfn.XLOOKUP(draft_picks[[#This Row],[veto_drafter_id]],drafters[id],drafters[name]))</f>
        <v/>
      </c>
      <c r="N2405" t="s">
        <v>15497</v>
      </c>
      <c r="O2405" t="str">
        <f>IF(OR(ISBLANK(draft_picks[[#This Row],[veto_drafter_team_id]]),draft_picks[[#This Row],[veto_drafter_team_id]]=""),"",_xlfn.XLOOKUP(draft_picks[[#This Row],[veto_drafter_team_id]],drafter_teams[id],drafter_teams[name]))</f>
        <v/>
      </c>
      <c r="Q2405" t="s">
        <v>15497</v>
      </c>
      <c r="R2405" t="str">
        <f>IF(OR(ISBLANK(draft_picks[[#This Row],[veto_override_drafter_id]]),draft_picks[[#This Row],[veto_override_drafter_id]]=""),"",_xlfn.XLOOKUP(draft_picks[[#This Row],[veto_override_drafter_id]],drafters[id],drafters[name]))</f>
        <v/>
      </c>
      <c r="S2405" t="s">
        <v>15497</v>
      </c>
      <c r="T2405" t="str">
        <f>IF(OR(ISBLANK(draft_picks[[#This Row],[veto_override_team_id]]),draft_picks[[#This Row],[veto_override_team_id]]=""),"",_xlfn.XLOOKUP(draft_picks[[#This Row],[veto_override_team_id]],drafter_teams[id],drafter_teams[name]))</f>
        <v/>
      </c>
    </row>
    <row r="2406" spans="1:21" x14ac:dyDescent="0.25">
      <c r="A2406" t="s">
        <v>661</v>
      </c>
      <c r="B2406" t="str">
        <f>_xlfn.XLOOKUP(draft_picks[[#This Row],[draft_id]],drafts[id],drafts[title])</f>
        <v>Robots mini-Mega Live</v>
      </c>
      <c r="C2406" s="3">
        <v>7</v>
      </c>
      <c r="D2406">
        <f>IF(C2405&lt;draft_picks[[#This Row],[position]],1,IF(C2405&gt;draft_picks[[#This Row],[position]],D2405+1,IF(C2405=draft_picks[[#This Row],[position]],D2405+1)))</f>
        <v>3</v>
      </c>
      <c r="E2406" t="s">
        <v>6159</v>
      </c>
      <c r="F2406" t="str">
        <f>IF(ISBLANK(draft_picks[[#This Row],[movie_id]]),"",_xlfn.XLOOKUP(draft_picks[[#This Row],[movie_id]],drafts.movies[id],drafts.movies[movie_title]))</f>
        <v>Jason X</v>
      </c>
      <c r="G2406" s="3" t="s">
        <v>915</v>
      </c>
      <c r="H2406" t="str">
        <f>IF(ISBLANK(draft_picks[[#This Row],[drafter_id]]),"",_xlfn.XLOOKUP(draft_picks[[#This Row],[drafter_id]],drafters[id],drafters[name]))</f>
        <v>Billy Ray Brewton</v>
      </c>
      <c r="J2406" t="str">
        <f>IF(ISBLANK(draft_picks[[#This Row],[drafter_team_id]]),"",_xlfn.XLOOKUP(draft_picks[[#This Row],[drafter_team_id]],drafter_teams[id],drafter_teams[name]))</f>
        <v/>
      </c>
      <c r="K2406" s="3"/>
      <c r="L2406" t="s">
        <v>15497</v>
      </c>
      <c r="M2406" t="str">
        <f>IF(OR(ISBLANK(draft_picks[[#This Row],[veto_drafter_id]]),draft_picks[[#This Row],[veto_drafter_id]]=""),"",_xlfn.XLOOKUP(draft_picks[[#This Row],[veto_drafter_id]],drafters[id],drafters[name]))</f>
        <v/>
      </c>
      <c r="N2406" t="s">
        <v>15497</v>
      </c>
      <c r="O2406" t="str">
        <f>IF(OR(ISBLANK(draft_picks[[#This Row],[veto_drafter_team_id]]),draft_picks[[#This Row],[veto_drafter_team_id]]=""),"",_xlfn.XLOOKUP(draft_picks[[#This Row],[veto_drafter_team_id]],drafter_teams[id],drafter_teams[name]))</f>
        <v/>
      </c>
      <c r="Q2406" t="s">
        <v>15497</v>
      </c>
      <c r="R2406" t="str">
        <f>IF(OR(ISBLANK(draft_picks[[#This Row],[veto_override_drafter_id]]),draft_picks[[#This Row],[veto_override_drafter_id]]=""),"",_xlfn.XLOOKUP(draft_picks[[#This Row],[veto_override_drafter_id]],drafters[id],drafters[name]))</f>
        <v/>
      </c>
      <c r="S2406" t="s">
        <v>15497</v>
      </c>
      <c r="T2406" t="str">
        <f>IF(OR(ISBLANK(draft_picks[[#This Row],[veto_override_team_id]]),draft_picks[[#This Row],[veto_override_team_id]]=""),"",_xlfn.XLOOKUP(draft_picks[[#This Row],[veto_override_team_id]],drafter_teams[id],drafter_teams[name]))</f>
        <v/>
      </c>
      <c r="U2406" t="b">
        <v>1</v>
      </c>
    </row>
    <row r="2407" spans="1:21" x14ac:dyDescent="0.25">
      <c r="A2407" t="s">
        <v>661</v>
      </c>
      <c r="B2407" t="str">
        <f>_xlfn.XLOOKUP(draft_picks[[#This Row],[draft_id]],drafts[id],drafts[title])</f>
        <v>Robots mini-Mega Live</v>
      </c>
      <c r="C2407" s="3">
        <v>7</v>
      </c>
      <c r="D2407">
        <f>IF(C2406&lt;draft_picks[[#This Row],[position]],1,IF(C2406&gt;draft_picks[[#This Row],[position]],D2406+1,IF(C2406=draft_picks[[#This Row],[position]],D2406+1)))</f>
        <v>4</v>
      </c>
      <c r="E2407" t="s">
        <v>7216</v>
      </c>
      <c r="F2407" t="str">
        <f>IF(ISBLANK(draft_picks[[#This Row],[movie_id]]),"",_xlfn.XLOOKUP(draft_picks[[#This Row],[movie_id]],drafts.movies[id],drafts.movies[movie_title]))</f>
        <v>The Terminator</v>
      </c>
      <c r="G2407" s="3" t="s">
        <v>915</v>
      </c>
      <c r="H2407" t="str">
        <f>IF(ISBLANK(draft_picks[[#This Row],[drafter_id]]),"",_xlfn.XLOOKUP(draft_picks[[#This Row],[drafter_id]],drafters[id],drafters[name]))</f>
        <v>Billy Ray Brewton</v>
      </c>
      <c r="J2407" t="str">
        <f>IF(ISBLANK(draft_picks[[#This Row],[drafter_team_id]]),"",_xlfn.XLOOKUP(draft_picks[[#This Row],[drafter_team_id]],drafter_teams[id],drafter_teams[name]))</f>
        <v/>
      </c>
      <c r="K2407" s="3" t="s">
        <v>15484</v>
      </c>
      <c r="L2407" t="s">
        <v>793</v>
      </c>
      <c r="M2407" t="str">
        <f>IF(OR(ISBLANK(draft_picks[[#This Row],[veto_drafter_id]]),draft_picks[[#This Row],[veto_drafter_id]]=""),"",_xlfn.XLOOKUP(draft_picks[[#This Row],[veto_drafter_id]],drafters[id],drafters[name]))</f>
        <v>Clarke Wolfe</v>
      </c>
      <c r="N2407" t="s">
        <v>15497</v>
      </c>
      <c r="O2407" t="str">
        <f>IF(OR(ISBLANK(draft_picks[[#This Row],[veto_drafter_team_id]]),draft_picks[[#This Row],[veto_drafter_team_id]]=""),"",_xlfn.XLOOKUP(draft_picks[[#This Row],[veto_drafter_team_id]],drafter_teams[id],drafter_teams[name]))</f>
        <v/>
      </c>
      <c r="Q2407" t="s">
        <v>15497</v>
      </c>
      <c r="R2407" t="str">
        <f>IF(OR(ISBLANK(draft_picks[[#This Row],[veto_override_drafter_id]]),draft_picks[[#This Row],[veto_override_drafter_id]]=""),"",_xlfn.XLOOKUP(draft_picks[[#This Row],[veto_override_drafter_id]],drafters[id],drafters[name]))</f>
        <v/>
      </c>
      <c r="S2407" t="s">
        <v>15497</v>
      </c>
      <c r="T2407" t="str">
        <f>IF(OR(ISBLANK(draft_picks[[#This Row],[veto_override_team_id]]),draft_picks[[#This Row],[veto_override_team_id]]=""),"",_xlfn.XLOOKUP(draft_picks[[#This Row],[veto_override_team_id]],drafter_teams[id],drafter_teams[name]))</f>
        <v/>
      </c>
    </row>
    <row r="2408" spans="1:21" x14ac:dyDescent="0.25">
      <c r="A2408" t="s">
        <v>661</v>
      </c>
      <c r="B2408" t="str">
        <f>_xlfn.XLOOKUP(draft_picks[[#This Row],[draft_id]],drafts[id],drafts[title])</f>
        <v>Robots mini-Mega Live</v>
      </c>
      <c r="C2408" s="3">
        <v>7</v>
      </c>
      <c r="D2408">
        <f>IF(C2407&lt;draft_picks[[#This Row],[position]],1,IF(C2407&gt;draft_picks[[#This Row],[position]],D2407+1,IF(C2407=draft_picks[[#This Row],[position]],D2407+1)))</f>
        <v>5</v>
      </c>
      <c r="E2408" t="s">
        <v>4818</v>
      </c>
      <c r="F2408" t="str">
        <f>IF(ISBLANK(draft_picks[[#This Row],[movie_id]]),"",_xlfn.XLOOKUP(draft_picks[[#This Row],[movie_id]],drafts.movies[id],drafts.movies[movie_title]))</f>
        <v>Star Trek: First Contact</v>
      </c>
      <c r="G2408" s="3" t="s">
        <v>915</v>
      </c>
      <c r="H2408" t="str">
        <f>IF(ISBLANK(draft_picks[[#This Row],[drafter_id]]),"",_xlfn.XLOOKUP(draft_picks[[#This Row],[drafter_id]],drafters[id],drafters[name]))</f>
        <v>Billy Ray Brewton</v>
      </c>
      <c r="J2408" t="str">
        <f>IF(ISBLANK(draft_picks[[#This Row],[drafter_team_id]]),"",_xlfn.XLOOKUP(draft_picks[[#This Row],[drafter_team_id]],drafter_teams[id],drafter_teams[name]))</f>
        <v/>
      </c>
      <c r="K2408" s="3" t="s">
        <v>15497</v>
      </c>
      <c r="L2408" t="s">
        <v>15497</v>
      </c>
      <c r="M2408" t="str">
        <f>IF(OR(ISBLANK(draft_picks[[#This Row],[veto_drafter_id]]),draft_picks[[#This Row],[veto_drafter_id]]=""),"",_xlfn.XLOOKUP(draft_picks[[#This Row],[veto_drafter_id]],drafters[id],drafters[name]))</f>
        <v/>
      </c>
      <c r="N2408" t="s">
        <v>15497</v>
      </c>
      <c r="O2408" t="str">
        <f>IF(OR(ISBLANK(draft_picks[[#This Row],[veto_drafter_team_id]]),draft_picks[[#This Row],[veto_drafter_team_id]]=""),"",_xlfn.XLOOKUP(draft_picks[[#This Row],[veto_drafter_team_id]],drafter_teams[id],drafter_teams[name]))</f>
        <v/>
      </c>
      <c r="Q2408" t="s">
        <v>15497</v>
      </c>
      <c r="R2408" t="str">
        <f>IF(OR(ISBLANK(draft_picks[[#This Row],[veto_override_drafter_id]]),draft_picks[[#This Row],[veto_override_drafter_id]]=""),"",_xlfn.XLOOKUP(draft_picks[[#This Row],[veto_override_drafter_id]],drafters[id],drafters[name]))</f>
        <v/>
      </c>
      <c r="S2408" t="s">
        <v>15497</v>
      </c>
      <c r="T2408" t="str">
        <f>IF(OR(ISBLANK(draft_picks[[#This Row],[veto_override_team_id]]),draft_picks[[#This Row],[veto_override_team_id]]=""),"",_xlfn.XLOOKUP(draft_picks[[#This Row],[veto_override_team_id]],drafter_teams[id],drafter_teams[name]))</f>
        <v/>
      </c>
    </row>
    <row r="2409" spans="1:21" x14ac:dyDescent="0.25">
      <c r="A2409" t="s">
        <v>661</v>
      </c>
      <c r="B2409" t="str">
        <f>_xlfn.XLOOKUP(draft_picks[[#This Row],[draft_id]],drafts[id],drafts[title])</f>
        <v>Robots mini-Mega Live</v>
      </c>
      <c r="C2409" s="3">
        <v>6</v>
      </c>
      <c r="D2409">
        <f>IF(C2408&lt;draft_picks[[#This Row],[position]],1,IF(C2408&gt;draft_picks[[#This Row],[position]],D2408+1,IF(C2408=draft_picks[[#This Row],[position]],D2408+1)))</f>
        <v>6</v>
      </c>
      <c r="E2409" t="s">
        <v>8134</v>
      </c>
      <c r="F2409" t="str">
        <f>IF(ISBLANK(draft_picks[[#This Row],[movie_id]]),"",_xlfn.XLOOKUP(draft_picks[[#This Row],[movie_id]],drafts.movies[id],drafts.movies[movie_title]))</f>
        <v>Metropolis</v>
      </c>
      <c r="G2409" s="3" t="s">
        <v>795</v>
      </c>
      <c r="H2409" t="str">
        <f>IF(ISBLANK(draft_picks[[#This Row],[drafter_id]]),"",_xlfn.XLOOKUP(draft_picks[[#This Row],[drafter_id]],drafters[id],drafters[name]))</f>
        <v>Brea Grant</v>
      </c>
      <c r="J2409" t="str">
        <f>IF(ISBLANK(draft_picks[[#This Row],[drafter_team_id]]),"",_xlfn.XLOOKUP(draft_picks[[#This Row],[drafter_team_id]],drafter_teams[id],drafter_teams[name]))</f>
        <v/>
      </c>
      <c r="K2409" s="3" t="s">
        <v>15497</v>
      </c>
      <c r="L2409" t="s">
        <v>15497</v>
      </c>
      <c r="M2409" t="str">
        <f>IF(OR(ISBLANK(draft_picks[[#This Row],[veto_drafter_id]]),draft_picks[[#This Row],[veto_drafter_id]]=""),"",_xlfn.XLOOKUP(draft_picks[[#This Row],[veto_drafter_id]],drafters[id],drafters[name]))</f>
        <v/>
      </c>
      <c r="N2409" t="s">
        <v>15497</v>
      </c>
      <c r="O2409" t="str">
        <f>IF(OR(ISBLANK(draft_picks[[#This Row],[veto_drafter_team_id]]),draft_picks[[#This Row],[veto_drafter_team_id]]=""),"",_xlfn.XLOOKUP(draft_picks[[#This Row],[veto_drafter_team_id]],drafter_teams[id],drafter_teams[name]))</f>
        <v/>
      </c>
      <c r="Q2409" t="s">
        <v>15497</v>
      </c>
      <c r="R2409" t="str">
        <f>IF(OR(ISBLANK(draft_picks[[#This Row],[veto_override_drafter_id]]),draft_picks[[#This Row],[veto_override_drafter_id]]=""),"",_xlfn.XLOOKUP(draft_picks[[#This Row],[veto_override_drafter_id]],drafters[id],drafters[name]))</f>
        <v/>
      </c>
      <c r="S2409" t="s">
        <v>15497</v>
      </c>
      <c r="T2409" t="str">
        <f>IF(OR(ISBLANK(draft_picks[[#This Row],[veto_override_team_id]]),draft_picks[[#This Row],[veto_override_team_id]]=""),"",_xlfn.XLOOKUP(draft_picks[[#This Row],[veto_override_team_id]],drafter_teams[id],drafter_teams[name]))</f>
        <v/>
      </c>
    </row>
    <row r="2410" spans="1:21" x14ac:dyDescent="0.25">
      <c r="A2410" t="s">
        <v>661</v>
      </c>
      <c r="B2410" t="str">
        <f>_xlfn.XLOOKUP(draft_picks[[#This Row],[draft_id]],drafts[id],drafts[title])</f>
        <v>Robots mini-Mega Live</v>
      </c>
      <c r="C2410" s="3">
        <v>5</v>
      </c>
      <c r="D2410">
        <f>IF(C2409&lt;draft_picks[[#This Row],[position]],1,IF(C2409&gt;draft_picks[[#This Row],[position]],D2409+1,IF(C2409=draft_picks[[#This Row],[position]],D2409+1)))</f>
        <v>7</v>
      </c>
      <c r="E2410" t="s">
        <v>5749</v>
      </c>
      <c r="F2410" t="str">
        <f>IF(ISBLANK(draft_picks[[#This Row],[movie_id]]),"",_xlfn.XLOOKUP(draft_picks[[#This Row],[movie_id]],drafts.movies[id],drafts.movies[movie_title]))</f>
        <v>The Stepford Wives</v>
      </c>
      <c r="G2410" s="3" t="s">
        <v>793</v>
      </c>
      <c r="H2410" t="str">
        <f>IF(ISBLANK(draft_picks[[#This Row],[drafter_id]]),"",_xlfn.XLOOKUP(draft_picks[[#This Row],[drafter_id]],drafters[id],drafters[name]))</f>
        <v>Clarke Wolfe</v>
      </c>
      <c r="J2410" t="str">
        <f>IF(ISBLANK(draft_picks[[#This Row],[drafter_team_id]]),"",_xlfn.XLOOKUP(draft_picks[[#This Row],[drafter_team_id]],drafter_teams[id],drafter_teams[name]))</f>
        <v/>
      </c>
      <c r="K2410" s="3" t="s">
        <v>15484</v>
      </c>
      <c r="L2410" t="s">
        <v>915</v>
      </c>
      <c r="M2410" t="str">
        <f>IF(OR(ISBLANK(draft_picks[[#This Row],[veto_drafter_id]]),draft_picks[[#This Row],[veto_drafter_id]]=""),"",_xlfn.XLOOKUP(draft_picks[[#This Row],[veto_drafter_id]],drafters[id],drafters[name]))</f>
        <v>Billy Ray Brewton</v>
      </c>
      <c r="N2410" t="s">
        <v>15497</v>
      </c>
      <c r="O2410" t="str">
        <f>IF(OR(ISBLANK(draft_picks[[#This Row],[veto_drafter_team_id]]),draft_picks[[#This Row],[veto_drafter_team_id]]=""),"",_xlfn.XLOOKUP(draft_picks[[#This Row],[veto_drafter_team_id]],drafter_teams[id],drafter_teams[name]))</f>
        <v/>
      </c>
      <c r="Q2410" t="s">
        <v>15497</v>
      </c>
      <c r="R2410" t="str">
        <f>IF(OR(ISBLANK(draft_picks[[#This Row],[veto_override_drafter_id]]),draft_picks[[#This Row],[veto_override_drafter_id]]=""),"",_xlfn.XLOOKUP(draft_picks[[#This Row],[veto_override_drafter_id]],drafters[id],drafters[name]))</f>
        <v/>
      </c>
      <c r="S2410" t="s">
        <v>15497</v>
      </c>
      <c r="T2410" t="str">
        <f>IF(OR(ISBLANK(draft_picks[[#This Row],[veto_override_team_id]]),draft_picks[[#This Row],[veto_override_team_id]]=""),"",_xlfn.XLOOKUP(draft_picks[[#This Row],[veto_override_team_id]],drafter_teams[id],drafter_teams[name]))</f>
        <v/>
      </c>
    </row>
    <row r="2411" spans="1:21" x14ac:dyDescent="0.25">
      <c r="A2411" t="s">
        <v>661</v>
      </c>
      <c r="B2411" t="str">
        <f>_xlfn.XLOOKUP(draft_picks[[#This Row],[draft_id]],drafts[id],drafts[title])</f>
        <v>Robots mini-Mega Live</v>
      </c>
      <c r="C2411" s="3">
        <v>5</v>
      </c>
      <c r="D2411">
        <f>IF(C2410&lt;draft_picks[[#This Row],[position]],1,IF(C2410&gt;draft_picks[[#This Row],[position]],D2410+1,IF(C2410=draft_picks[[#This Row],[position]],D2410+1)))</f>
        <v>8</v>
      </c>
      <c r="E2411" t="s">
        <v>3654</v>
      </c>
      <c r="F2411" t="str">
        <f>IF(ISBLANK(draft_picks[[#This Row],[movie_id]]),"",_xlfn.XLOOKUP(draft_picks[[#This Row],[movie_id]],drafts.movies[id],drafts.movies[movie_title]))</f>
        <v>RoboCop</v>
      </c>
      <c r="G2411" s="3" t="s">
        <v>793</v>
      </c>
      <c r="H2411" t="str">
        <f>IF(ISBLANK(draft_picks[[#This Row],[drafter_id]]),"",_xlfn.XLOOKUP(draft_picks[[#This Row],[drafter_id]],drafters[id],drafters[name]))</f>
        <v>Clarke Wolfe</v>
      </c>
      <c r="J2411" t="str">
        <f>IF(ISBLANK(draft_picks[[#This Row],[drafter_team_id]]),"",_xlfn.XLOOKUP(draft_picks[[#This Row],[drafter_team_id]],drafter_teams[id],drafter_teams[name]))</f>
        <v/>
      </c>
      <c r="K2411" s="3" t="s">
        <v>15497</v>
      </c>
      <c r="L2411" t="s">
        <v>15497</v>
      </c>
      <c r="M2411" t="str">
        <f>IF(OR(ISBLANK(draft_picks[[#This Row],[veto_drafter_id]]),draft_picks[[#This Row],[veto_drafter_id]]=""),"",_xlfn.XLOOKUP(draft_picks[[#This Row],[veto_drafter_id]],drafters[id],drafters[name]))</f>
        <v/>
      </c>
      <c r="N2411" t="s">
        <v>15497</v>
      </c>
      <c r="O2411" t="str">
        <f>IF(OR(ISBLANK(draft_picks[[#This Row],[veto_drafter_team_id]]),draft_picks[[#This Row],[veto_drafter_team_id]]=""),"",_xlfn.XLOOKUP(draft_picks[[#This Row],[veto_drafter_team_id]],drafter_teams[id],drafter_teams[name]))</f>
        <v/>
      </c>
      <c r="Q2411" t="s">
        <v>15497</v>
      </c>
      <c r="R2411" t="str">
        <f>IF(OR(ISBLANK(draft_picks[[#This Row],[veto_override_drafter_id]]),draft_picks[[#This Row],[veto_override_drafter_id]]=""),"",_xlfn.XLOOKUP(draft_picks[[#This Row],[veto_override_drafter_id]],drafters[id],drafters[name]))</f>
        <v/>
      </c>
      <c r="S2411" t="s">
        <v>15497</v>
      </c>
      <c r="T2411" t="str">
        <f>IF(OR(ISBLANK(draft_picks[[#This Row],[veto_override_team_id]]),draft_picks[[#This Row],[veto_override_team_id]]=""),"",_xlfn.XLOOKUP(draft_picks[[#This Row],[veto_override_team_id]],drafter_teams[id],drafter_teams[name]))</f>
        <v/>
      </c>
    </row>
    <row r="2412" spans="1:21" x14ac:dyDescent="0.25">
      <c r="A2412" t="s">
        <v>661</v>
      </c>
      <c r="B2412" t="str">
        <f>_xlfn.XLOOKUP(draft_picks[[#This Row],[draft_id]],drafts[id],drafts[title])</f>
        <v>Robots mini-Mega Live</v>
      </c>
      <c r="C2412" s="3">
        <v>4</v>
      </c>
      <c r="D2412">
        <f>IF(C2411&lt;draft_picks[[#This Row],[position]],1,IF(C2411&gt;draft_picks[[#This Row],[position]],D2411+1,IF(C2411=draft_picks[[#This Row],[position]],D2411+1)))</f>
        <v>9</v>
      </c>
      <c r="E2412" t="s">
        <v>1883</v>
      </c>
      <c r="F2412" t="str">
        <f>IF(ISBLANK(draft_picks[[#This Row],[movie_id]]),"",_xlfn.XLOOKUP(draft_picks[[#This Row],[movie_id]],drafts.movies[id],drafts.movies[movie_title]))</f>
        <v>After Yang</v>
      </c>
      <c r="G2412" s="3" t="s">
        <v>915</v>
      </c>
      <c r="H2412" t="str">
        <f>IF(ISBLANK(draft_picks[[#This Row],[drafter_id]]),"",_xlfn.XLOOKUP(draft_picks[[#This Row],[drafter_id]],drafters[id],drafters[name]))</f>
        <v>Billy Ray Brewton</v>
      </c>
      <c r="J2412" t="str">
        <f>IF(ISBLANK(draft_picks[[#This Row],[drafter_team_id]]),"",_xlfn.XLOOKUP(draft_picks[[#This Row],[drafter_team_id]],drafter_teams[id],drafter_teams[name]))</f>
        <v/>
      </c>
      <c r="K2412" s="3" t="s">
        <v>15497</v>
      </c>
      <c r="L2412" t="s">
        <v>15497</v>
      </c>
      <c r="M2412" t="str">
        <f>IF(OR(ISBLANK(draft_picks[[#This Row],[veto_drafter_id]]),draft_picks[[#This Row],[veto_drafter_id]]=""),"",_xlfn.XLOOKUP(draft_picks[[#This Row],[veto_drafter_id]],drafters[id],drafters[name]))</f>
        <v/>
      </c>
      <c r="N2412" t="s">
        <v>15497</v>
      </c>
      <c r="O2412" t="str">
        <f>IF(OR(ISBLANK(draft_picks[[#This Row],[veto_drafter_team_id]]),draft_picks[[#This Row],[veto_drafter_team_id]]=""),"",_xlfn.XLOOKUP(draft_picks[[#This Row],[veto_drafter_team_id]],drafter_teams[id],drafter_teams[name]))</f>
        <v/>
      </c>
      <c r="Q2412" t="s">
        <v>15497</v>
      </c>
      <c r="R2412" t="str">
        <f>IF(OR(ISBLANK(draft_picks[[#This Row],[veto_override_drafter_id]]),draft_picks[[#This Row],[veto_override_drafter_id]]=""),"",_xlfn.XLOOKUP(draft_picks[[#This Row],[veto_override_drafter_id]],drafters[id],drafters[name]))</f>
        <v/>
      </c>
      <c r="S2412" t="s">
        <v>15497</v>
      </c>
      <c r="T2412" t="str">
        <f>IF(OR(ISBLANK(draft_picks[[#This Row],[veto_override_team_id]]),draft_picks[[#This Row],[veto_override_team_id]]=""),"",_xlfn.XLOOKUP(draft_picks[[#This Row],[veto_override_team_id]],drafter_teams[id],drafter_teams[name]))</f>
        <v/>
      </c>
    </row>
    <row r="2413" spans="1:21" x14ac:dyDescent="0.25">
      <c r="A2413" t="s">
        <v>661</v>
      </c>
      <c r="B2413" t="str">
        <f>_xlfn.XLOOKUP(draft_picks[[#This Row],[draft_id]],drafts[id],drafts[title])</f>
        <v>Robots mini-Mega Live</v>
      </c>
      <c r="C2413" s="3">
        <v>3</v>
      </c>
      <c r="D2413">
        <f>IF(C2412&lt;draft_picks[[#This Row],[position]],1,IF(C2412&gt;draft_picks[[#This Row],[position]],D2412+1,IF(C2412=draft_picks[[#This Row],[position]],D2412+1)))</f>
        <v>10</v>
      </c>
      <c r="E2413" t="s">
        <v>2958</v>
      </c>
      <c r="F2413" t="str">
        <f>IF(ISBLANK(draft_picks[[#This Row],[movie_id]]),"",_xlfn.XLOOKUP(draft_picks[[#This Row],[movie_id]],drafts.movies[id],drafts.movies[movie_title]))</f>
        <v>A.I. Artificial Intelligence</v>
      </c>
      <c r="G2413" s="3" t="s">
        <v>795</v>
      </c>
      <c r="H2413" t="str">
        <f>IF(ISBLANK(draft_picks[[#This Row],[drafter_id]]),"",_xlfn.XLOOKUP(draft_picks[[#This Row],[drafter_id]],drafters[id],drafters[name]))</f>
        <v>Brea Grant</v>
      </c>
      <c r="J2413" t="str">
        <f>IF(ISBLANK(draft_picks[[#This Row],[drafter_team_id]]),"",_xlfn.XLOOKUP(draft_picks[[#This Row],[drafter_team_id]],drafter_teams[id],drafter_teams[name]))</f>
        <v/>
      </c>
      <c r="K2413" s="3" t="s">
        <v>15497</v>
      </c>
      <c r="L2413" t="s">
        <v>15497</v>
      </c>
      <c r="M2413" t="str">
        <f>IF(OR(ISBLANK(draft_picks[[#This Row],[veto_drafter_id]]),draft_picks[[#This Row],[veto_drafter_id]]=""),"",_xlfn.XLOOKUP(draft_picks[[#This Row],[veto_drafter_id]],drafters[id],drafters[name]))</f>
        <v/>
      </c>
      <c r="N2413" t="s">
        <v>15497</v>
      </c>
      <c r="O2413" t="str">
        <f>IF(OR(ISBLANK(draft_picks[[#This Row],[veto_drafter_team_id]]),draft_picks[[#This Row],[veto_drafter_team_id]]=""),"",_xlfn.XLOOKUP(draft_picks[[#This Row],[veto_drafter_team_id]],drafter_teams[id],drafter_teams[name]))</f>
        <v/>
      </c>
      <c r="Q2413" t="s">
        <v>15497</v>
      </c>
      <c r="R2413" t="str">
        <f>IF(OR(ISBLANK(draft_picks[[#This Row],[veto_override_drafter_id]]),draft_picks[[#This Row],[veto_override_drafter_id]]=""),"",_xlfn.XLOOKUP(draft_picks[[#This Row],[veto_override_drafter_id]],drafters[id],drafters[name]))</f>
        <v/>
      </c>
      <c r="S2413" t="s">
        <v>15497</v>
      </c>
      <c r="T2413" t="str">
        <f>IF(OR(ISBLANK(draft_picks[[#This Row],[veto_override_team_id]]),draft_picks[[#This Row],[veto_override_team_id]]=""),"",_xlfn.XLOOKUP(draft_picks[[#This Row],[veto_override_team_id]],drafter_teams[id],drafter_teams[name]))</f>
        <v/>
      </c>
    </row>
    <row r="2414" spans="1:21" x14ac:dyDescent="0.25">
      <c r="A2414" t="s">
        <v>661</v>
      </c>
      <c r="B2414" t="str">
        <f>_xlfn.XLOOKUP(draft_picks[[#This Row],[draft_id]],drafts[id],drafts[title])</f>
        <v>Robots mini-Mega Live</v>
      </c>
      <c r="C2414" s="3">
        <v>2</v>
      </c>
      <c r="D2414">
        <f>IF(C2413&lt;draft_picks[[#This Row],[position]],1,IF(C2413&gt;draft_picks[[#This Row],[position]],D2413+1,IF(C2413=draft_picks[[#This Row],[position]],D2413+1)))</f>
        <v>11</v>
      </c>
      <c r="E2414" t="s">
        <v>5749</v>
      </c>
      <c r="F2414" t="str">
        <f>IF(ISBLANK(draft_picks[[#This Row],[movie_id]]),"",_xlfn.XLOOKUP(draft_picks[[#This Row],[movie_id]],drafts.movies[id],drafts.movies[movie_title]))</f>
        <v>The Stepford Wives</v>
      </c>
      <c r="G2414" s="3" t="s">
        <v>793</v>
      </c>
      <c r="H2414" t="str">
        <f>IF(ISBLANK(draft_picks[[#This Row],[drafter_id]]),"",_xlfn.XLOOKUP(draft_picks[[#This Row],[drafter_id]],drafters[id],drafters[name]))</f>
        <v>Clarke Wolfe</v>
      </c>
      <c r="J2414" t="str">
        <f>IF(ISBLANK(draft_picks[[#This Row],[drafter_team_id]]),"",_xlfn.XLOOKUP(draft_picks[[#This Row],[drafter_team_id]],drafter_teams[id],drafter_teams[name]))</f>
        <v/>
      </c>
      <c r="K2414" s="3" t="s">
        <v>15484</v>
      </c>
      <c r="L2414" t="s">
        <v>915</v>
      </c>
      <c r="M2414" t="str">
        <f>IF(OR(ISBLANK(draft_picks[[#This Row],[veto_drafter_id]]),draft_picks[[#This Row],[veto_drafter_id]]=""),"",_xlfn.XLOOKUP(draft_picks[[#This Row],[veto_drafter_id]],drafters[id],drafters[name]))</f>
        <v>Billy Ray Brewton</v>
      </c>
      <c r="N2414" t="s">
        <v>15497</v>
      </c>
      <c r="O2414" t="str">
        <f>IF(OR(ISBLANK(draft_picks[[#This Row],[veto_drafter_team_id]]),draft_picks[[#This Row],[veto_drafter_team_id]]=""),"",_xlfn.XLOOKUP(draft_picks[[#This Row],[veto_drafter_team_id]],drafter_teams[id],drafter_teams[name]))</f>
        <v/>
      </c>
      <c r="P2414" t="b">
        <v>1</v>
      </c>
      <c r="Q2414" t="s">
        <v>795</v>
      </c>
      <c r="R2414" t="str">
        <f>IF(OR(ISBLANK(draft_picks[[#This Row],[veto_override_drafter_id]]),draft_picks[[#This Row],[veto_override_drafter_id]]=""),"",_xlfn.XLOOKUP(draft_picks[[#This Row],[veto_override_drafter_id]],drafters[id],drafters[name]))</f>
        <v>Brea Grant</v>
      </c>
      <c r="S2414" t="s">
        <v>15497</v>
      </c>
      <c r="T2414" t="str">
        <f>IF(OR(ISBLANK(draft_picks[[#This Row],[veto_override_team_id]]),draft_picks[[#This Row],[veto_override_team_id]]=""),"",_xlfn.XLOOKUP(draft_picks[[#This Row],[veto_override_team_id]],drafter_teams[id],drafter_teams[name]))</f>
        <v/>
      </c>
    </row>
    <row r="2415" spans="1:21" x14ac:dyDescent="0.25">
      <c r="A2415" t="s">
        <v>661</v>
      </c>
      <c r="B2415" t="str">
        <f>_xlfn.XLOOKUP(draft_picks[[#This Row],[draft_id]],drafts[id],drafts[title])</f>
        <v>Robots mini-Mega Live</v>
      </c>
      <c r="C2415" s="3">
        <v>1</v>
      </c>
      <c r="D2415">
        <f>IF(C2414&lt;draft_picks[[#This Row],[position]],1,IF(C2414&gt;draft_picks[[#This Row],[position]],D2414+1,IF(C2414=draft_picks[[#This Row],[position]],D2414+1)))</f>
        <v>12</v>
      </c>
      <c r="E2415" t="s">
        <v>5208</v>
      </c>
      <c r="F2415" t="str">
        <f>IF(ISBLANK(draft_picks[[#This Row],[movie_id]]),"",_xlfn.XLOOKUP(draft_picks[[#This Row],[movie_id]],drafts.movies[id],drafts.movies[movie_title]))</f>
        <v>Short Circuit</v>
      </c>
      <c r="G2415" s="3" t="s">
        <v>915</v>
      </c>
      <c r="H2415" t="str">
        <f>IF(ISBLANK(draft_picks[[#This Row],[drafter_id]]),"",_xlfn.XLOOKUP(draft_picks[[#This Row],[drafter_id]],drafters[id],drafters[name]))</f>
        <v>Billy Ray Brewton</v>
      </c>
      <c r="J2415" t="str">
        <f>IF(ISBLANK(draft_picks[[#This Row],[drafter_team_id]]),"",_xlfn.XLOOKUP(draft_picks[[#This Row],[drafter_team_id]],drafter_teams[id],drafter_teams[name]))</f>
        <v/>
      </c>
      <c r="K2415" s="3" t="s">
        <v>15484</v>
      </c>
      <c r="L2415" t="s">
        <v>795</v>
      </c>
      <c r="M2415" t="str">
        <f>IF(OR(ISBLANK(draft_picks[[#This Row],[veto_drafter_id]]),draft_picks[[#This Row],[veto_drafter_id]]=""),"",_xlfn.XLOOKUP(draft_picks[[#This Row],[veto_drafter_id]],drafters[id],drafters[name]))</f>
        <v>Brea Grant</v>
      </c>
      <c r="N2415" t="s">
        <v>15497</v>
      </c>
      <c r="O2415" t="str">
        <f>IF(OR(ISBLANK(draft_picks[[#This Row],[veto_drafter_team_id]]),draft_picks[[#This Row],[veto_drafter_team_id]]=""),"",_xlfn.XLOOKUP(draft_picks[[#This Row],[veto_drafter_team_id]],drafter_teams[id],drafter_teams[name]))</f>
        <v/>
      </c>
      <c r="Q2415" t="s">
        <v>15497</v>
      </c>
      <c r="R2415" t="str">
        <f>IF(OR(ISBLANK(draft_picks[[#This Row],[veto_override_drafter_id]]),draft_picks[[#This Row],[veto_override_drafter_id]]=""),"",_xlfn.XLOOKUP(draft_picks[[#This Row],[veto_override_drafter_id]],drafters[id],drafters[name]))</f>
        <v/>
      </c>
      <c r="S2415" t="s">
        <v>15497</v>
      </c>
      <c r="T2415" t="str">
        <f>IF(OR(ISBLANK(draft_picks[[#This Row],[veto_override_team_id]]),draft_picks[[#This Row],[veto_override_team_id]]=""),"",_xlfn.XLOOKUP(draft_picks[[#This Row],[veto_override_team_id]],drafter_teams[id],drafter_teams[name]))</f>
        <v/>
      </c>
    </row>
    <row r="2416" spans="1:21" x14ac:dyDescent="0.25">
      <c r="A2416" t="s">
        <v>661</v>
      </c>
      <c r="B2416" t="str">
        <f>_xlfn.XLOOKUP(draft_picks[[#This Row],[draft_id]],drafts[id],drafts[title])</f>
        <v>Robots mini-Mega Live</v>
      </c>
      <c r="C2416" s="3">
        <v>1</v>
      </c>
      <c r="D2416">
        <f>IF(C2415&lt;draft_picks[[#This Row],[position]],1,IF(C2415&gt;draft_picks[[#This Row],[position]],D2415+1,IF(C2415=draft_picks[[#This Row],[position]],D2415+1)))</f>
        <v>13</v>
      </c>
      <c r="E2416" t="s">
        <v>1386</v>
      </c>
      <c r="F2416" t="str">
        <f>IF(ISBLANK(draft_picks[[#This Row],[movie_id]]),"",_xlfn.XLOOKUP(draft_picks[[#This Row],[movie_id]],drafts.movies[id],drafts.movies[movie_title]))</f>
        <v>Blade Runner</v>
      </c>
      <c r="G2416" s="3" t="s">
        <v>915</v>
      </c>
      <c r="H2416" t="str">
        <f>IF(ISBLANK(draft_picks[[#This Row],[drafter_id]]),"",_xlfn.XLOOKUP(draft_picks[[#This Row],[drafter_id]],drafters[id],drafters[name]))</f>
        <v>Billy Ray Brewton</v>
      </c>
      <c r="J2416" t="str">
        <f>IF(ISBLANK(draft_picks[[#This Row],[drafter_team_id]]),"",_xlfn.XLOOKUP(draft_picks[[#This Row],[drafter_team_id]],drafter_teams[id],drafter_teams[name]))</f>
        <v/>
      </c>
      <c r="K2416" s="3" t="s">
        <v>15497</v>
      </c>
      <c r="L2416" t="s">
        <v>15497</v>
      </c>
      <c r="M2416" t="str">
        <f>IF(OR(ISBLANK(draft_picks[[#This Row],[veto_drafter_id]]),draft_picks[[#This Row],[veto_drafter_id]]=""),"",_xlfn.XLOOKUP(draft_picks[[#This Row],[veto_drafter_id]],drafters[id],drafters[name]))</f>
        <v/>
      </c>
      <c r="N2416" t="s">
        <v>15497</v>
      </c>
      <c r="O2416" t="str">
        <f>IF(OR(ISBLANK(draft_picks[[#This Row],[veto_drafter_team_id]]),draft_picks[[#This Row],[veto_drafter_team_id]]=""),"",_xlfn.XLOOKUP(draft_picks[[#This Row],[veto_drafter_team_id]],drafter_teams[id],drafter_teams[name]))</f>
        <v/>
      </c>
      <c r="Q2416" t="s">
        <v>15497</v>
      </c>
      <c r="R2416" t="str">
        <f>IF(OR(ISBLANK(draft_picks[[#This Row],[veto_override_drafter_id]]),draft_picks[[#This Row],[veto_override_drafter_id]]=""),"",_xlfn.XLOOKUP(draft_picks[[#This Row],[veto_override_drafter_id]],drafters[id],drafters[name]))</f>
        <v/>
      </c>
      <c r="S2416" t="s">
        <v>15497</v>
      </c>
      <c r="T2416" t="str">
        <f>IF(OR(ISBLANK(draft_picks[[#This Row],[veto_override_team_id]]),draft_picks[[#This Row],[veto_override_team_id]]=""),"",_xlfn.XLOOKUP(draft_picks[[#This Row],[veto_override_team_id]],drafter_teams[id],drafter_teams[name]))</f>
        <v/>
      </c>
    </row>
    <row r="2417" spans="1:20" x14ac:dyDescent="0.25">
      <c r="A2417" t="s">
        <v>463</v>
      </c>
      <c r="B2417" t="str">
        <f>_xlfn.XLOOKUP(draft_picks[[#This Row],[draft_id]],drafts[id],drafts[title])</f>
        <v>Anne Hathaway</v>
      </c>
      <c r="C2417" s="3">
        <v>7</v>
      </c>
      <c r="D2417">
        <f>IF(C2416&lt;draft_picks[[#This Row],[position]],1,IF(C2416&gt;draft_picks[[#This Row],[position]],D2416+1,IF(C2416=draft_picks[[#This Row],[position]],D2416+1)))</f>
        <v>1</v>
      </c>
      <c r="E2417" t="s">
        <v>5280</v>
      </c>
      <c r="F2417" t="str">
        <f>IF(ISBLANK(draft_picks[[#This Row],[movie_id]]),"",_xlfn.XLOOKUP(draft_picks[[#This Row],[movie_id]],drafts.movies[id],drafts.movies[movie_title]))</f>
        <v>Colossal</v>
      </c>
      <c r="G2417" s="3" t="s">
        <v>961</v>
      </c>
      <c r="H2417" t="str">
        <f>IF(ISBLANK(draft_picks[[#This Row],[drafter_id]]),"",_xlfn.XLOOKUP(draft_picks[[#This Row],[drafter_id]],drafters[id],drafters[name]))</f>
        <v>Dana Schwartz</v>
      </c>
      <c r="J2417" t="str">
        <f>IF(ISBLANK(draft_picks[[#This Row],[drafter_team_id]]),"",_xlfn.XLOOKUP(draft_picks[[#This Row],[drafter_team_id]],drafter_teams[id],drafter_teams[name]))</f>
        <v/>
      </c>
      <c r="K2417" s="3" t="s">
        <v>15497</v>
      </c>
      <c r="L2417" t="s">
        <v>15497</v>
      </c>
      <c r="M2417" t="str">
        <f>IF(OR(ISBLANK(draft_picks[[#This Row],[veto_drafter_id]]),draft_picks[[#This Row],[veto_drafter_id]]=""),"",_xlfn.XLOOKUP(draft_picks[[#This Row],[veto_drafter_id]],drafters[id],drafters[name]))</f>
        <v/>
      </c>
      <c r="N2417" t="s">
        <v>15497</v>
      </c>
      <c r="O2417" t="str">
        <f>IF(OR(ISBLANK(draft_picks[[#This Row],[veto_drafter_team_id]]),draft_picks[[#This Row],[veto_drafter_team_id]]=""),"",_xlfn.XLOOKUP(draft_picks[[#This Row],[veto_drafter_team_id]],drafter_teams[id],drafter_teams[name]))</f>
        <v/>
      </c>
      <c r="Q2417" t="s">
        <v>15497</v>
      </c>
      <c r="R2417" t="str">
        <f>IF(OR(ISBLANK(draft_picks[[#This Row],[veto_override_drafter_id]]),draft_picks[[#This Row],[veto_override_drafter_id]]=""),"",_xlfn.XLOOKUP(draft_picks[[#This Row],[veto_override_drafter_id]],drafters[id],drafters[name]))</f>
        <v/>
      </c>
      <c r="S2417" t="s">
        <v>15497</v>
      </c>
      <c r="T2417" t="str">
        <f>IF(OR(ISBLANK(draft_picks[[#This Row],[veto_override_team_id]]),draft_picks[[#This Row],[veto_override_team_id]]=""),"",_xlfn.XLOOKUP(draft_picks[[#This Row],[veto_override_team_id]],drafter_teams[id],drafter_teams[name]))</f>
        <v/>
      </c>
    </row>
    <row r="2418" spans="1:20" x14ac:dyDescent="0.25">
      <c r="A2418" t="s">
        <v>463</v>
      </c>
      <c r="B2418" t="str">
        <f>_xlfn.XLOOKUP(draft_picks[[#This Row],[draft_id]],drafts[id],drafts[title])</f>
        <v>Anne Hathaway</v>
      </c>
      <c r="C2418" s="3">
        <v>6</v>
      </c>
      <c r="D2418">
        <f>IF(C2417&lt;draft_picks[[#This Row],[position]],1,IF(C2417&gt;draft_picks[[#This Row],[position]],D2417+1,IF(C2417=draft_picks[[#This Row],[position]],D2417+1)))</f>
        <v>2</v>
      </c>
      <c r="E2418" t="s">
        <v>2231</v>
      </c>
      <c r="F2418" t="str">
        <f>IF(ISBLANK(draft_picks[[#This Row],[movie_id]]),"",_xlfn.XLOOKUP(draft_picks[[#This Row],[movie_id]],drafts.movies[id],drafts.movies[movie_title]))</f>
        <v>The Intern</v>
      </c>
      <c r="G2418" s="3" t="s">
        <v>961</v>
      </c>
      <c r="H2418" t="str">
        <f>IF(ISBLANK(draft_picks[[#This Row],[drafter_id]]),"",_xlfn.XLOOKUP(draft_picks[[#This Row],[drafter_id]],drafters[id],drafters[name]))</f>
        <v>Dana Schwartz</v>
      </c>
      <c r="J2418" t="str">
        <f>IF(ISBLANK(draft_picks[[#This Row],[drafter_team_id]]),"",_xlfn.XLOOKUP(draft_picks[[#This Row],[drafter_team_id]],drafter_teams[id],drafter_teams[name]))</f>
        <v/>
      </c>
      <c r="K2418" s="3" t="s">
        <v>15484</v>
      </c>
      <c r="L2418" t="s">
        <v>905</v>
      </c>
      <c r="M2418" t="str">
        <f>IF(OR(ISBLANK(draft_picks[[#This Row],[veto_drafter_id]]),draft_picks[[#This Row],[veto_drafter_id]]=""),"",_xlfn.XLOOKUP(draft_picks[[#This Row],[veto_drafter_id]],drafters[id],drafters[name]))</f>
        <v>Phil Iscove</v>
      </c>
      <c r="N2418" t="s">
        <v>15497</v>
      </c>
      <c r="O2418" t="str">
        <f>IF(OR(ISBLANK(draft_picks[[#This Row],[veto_drafter_team_id]]),draft_picks[[#This Row],[veto_drafter_team_id]]=""),"",_xlfn.XLOOKUP(draft_picks[[#This Row],[veto_drafter_team_id]],drafter_teams[id],drafter_teams[name]))</f>
        <v/>
      </c>
      <c r="Q2418" t="s">
        <v>15497</v>
      </c>
      <c r="R2418" t="str">
        <f>IF(OR(ISBLANK(draft_picks[[#This Row],[veto_override_drafter_id]]),draft_picks[[#This Row],[veto_override_drafter_id]]=""),"",_xlfn.XLOOKUP(draft_picks[[#This Row],[veto_override_drafter_id]],drafters[id],drafters[name]))</f>
        <v/>
      </c>
      <c r="S2418" t="s">
        <v>15497</v>
      </c>
      <c r="T2418" t="str">
        <f>IF(OR(ISBLANK(draft_picks[[#This Row],[veto_override_team_id]]),draft_picks[[#This Row],[veto_override_team_id]]=""),"",_xlfn.XLOOKUP(draft_picks[[#This Row],[veto_override_team_id]],drafter_teams[id],drafter_teams[name]))</f>
        <v/>
      </c>
    </row>
    <row r="2419" spans="1:20" x14ac:dyDescent="0.25">
      <c r="A2419" t="s">
        <v>463</v>
      </c>
      <c r="B2419" t="str">
        <f>_xlfn.XLOOKUP(draft_picks[[#This Row],[draft_id]],drafts[id],drafts[title])</f>
        <v>Anne Hathaway</v>
      </c>
      <c r="C2419" s="3">
        <v>6</v>
      </c>
      <c r="D2419">
        <f>IF(C2418&lt;draft_picks[[#This Row],[position]],1,IF(C2418&gt;draft_picks[[#This Row],[position]],D2418+1,IF(C2418=draft_picks[[#This Row],[position]],D2418+1)))</f>
        <v>3</v>
      </c>
      <c r="E2419" t="s">
        <v>8101</v>
      </c>
      <c r="F2419" t="str">
        <f>IF(ISBLANK(draft_picks[[#This Row],[movie_id]]),"",_xlfn.XLOOKUP(draft_picks[[#This Row],[movie_id]],drafts.movies[id],drafts.movies[movie_title]))</f>
        <v>Interstellar</v>
      </c>
      <c r="G2419" s="3" t="s">
        <v>961</v>
      </c>
      <c r="H2419" t="str">
        <f>IF(ISBLANK(draft_picks[[#This Row],[drafter_id]]),"",_xlfn.XLOOKUP(draft_picks[[#This Row],[drafter_id]],drafters[id],drafters[name]))</f>
        <v>Dana Schwartz</v>
      </c>
      <c r="J2419" t="str">
        <f>IF(ISBLANK(draft_picks[[#This Row],[drafter_team_id]]),"",_xlfn.XLOOKUP(draft_picks[[#This Row],[drafter_team_id]],drafter_teams[id],drafter_teams[name]))</f>
        <v/>
      </c>
      <c r="K2419" s="3" t="s">
        <v>15497</v>
      </c>
      <c r="L2419" t="s">
        <v>15497</v>
      </c>
      <c r="M2419" t="str">
        <f>IF(OR(ISBLANK(draft_picks[[#This Row],[veto_drafter_id]]),draft_picks[[#This Row],[veto_drafter_id]]=""),"",_xlfn.XLOOKUP(draft_picks[[#This Row],[veto_drafter_id]],drafters[id],drafters[name]))</f>
        <v/>
      </c>
      <c r="N2419" t="s">
        <v>15497</v>
      </c>
      <c r="O2419" t="str">
        <f>IF(OR(ISBLANK(draft_picks[[#This Row],[veto_drafter_team_id]]),draft_picks[[#This Row],[veto_drafter_team_id]]=""),"",_xlfn.XLOOKUP(draft_picks[[#This Row],[veto_drafter_team_id]],drafter_teams[id],drafter_teams[name]))</f>
        <v/>
      </c>
      <c r="Q2419" t="s">
        <v>15497</v>
      </c>
      <c r="R2419" t="str">
        <f>IF(OR(ISBLANK(draft_picks[[#This Row],[veto_override_drafter_id]]),draft_picks[[#This Row],[veto_override_drafter_id]]=""),"",_xlfn.XLOOKUP(draft_picks[[#This Row],[veto_override_drafter_id]],drafters[id],drafters[name]))</f>
        <v/>
      </c>
      <c r="S2419" t="s">
        <v>15497</v>
      </c>
      <c r="T2419" t="str">
        <f>IF(OR(ISBLANK(draft_picks[[#This Row],[veto_override_team_id]]),draft_picks[[#This Row],[veto_override_team_id]]=""),"",_xlfn.XLOOKUP(draft_picks[[#This Row],[veto_override_team_id]],drafter_teams[id],drafter_teams[name]))</f>
        <v/>
      </c>
    </row>
    <row r="2420" spans="1:20" x14ac:dyDescent="0.25">
      <c r="A2420" t="s">
        <v>463</v>
      </c>
      <c r="B2420" t="str">
        <f>_xlfn.XLOOKUP(draft_picks[[#This Row],[draft_id]],drafts[id],drafts[title])</f>
        <v>Anne Hathaway</v>
      </c>
      <c r="C2420" s="3">
        <v>5</v>
      </c>
      <c r="D2420">
        <f>IF(C2419&lt;draft_picks[[#This Row],[position]],1,IF(C2419&gt;draft_picks[[#This Row],[position]],D2419+1,IF(C2419=draft_picks[[#This Row],[position]],D2419+1)))</f>
        <v>4</v>
      </c>
      <c r="E2420" t="s">
        <v>4296</v>
      </c>
      <c r="F2420" t="str">
        <f>IF(ISBLANK(draft_picks[[#This Row],[movie_id]]),"",_xlfn.XLOOKUP(draft_picks[[#This Row],[movie_id]],drafts.movies[id],drafts.movies[movie_title]))</f>
        <v>Rachel Getting Married</v>
      </c>
      <c r="G2420" s="3" t="s">
        <v>905</v>
      </c>
      <c r="H2420" t="str">
        <f>IF(ISBLANK(draft_picks[[#This Row],[drafter_id]]),"",_xlfn.XLOOKUP(draft_picks[[#This Row],[drafter_id]],drafters[id],drafters[name]))</f>
        <v>Phil Iscove</v>
      </c>
      <c r="J2420" t="str">
        <f>IF(ISBLANK(draft_picks[[#This Row],[drafter_team_id]]),"",_xlfn.XLOOKUP(draft_picks[[#This Row],[drafter_team_id]],drafter_teams[id],drafter_teams[name]))</f>
        <v/>
      </c>
      <c r="K2420" s="3" t="s">
        <v>15497</v>
      </c>
      <c r="L2420" t="s">
        <v>15497</v>
      </c>
      <c r="M2420" t="str">
        <f>IF(OR(ISBLANK(draft_picks[[#This Row],[veto_drafter_id]]),draft_picks[[#This Row],[veto_drafter_id]]=""),"",_xlfn.XLOOKUP(draft_picks[[#This Row],[veto_drafter_id]],drafters[id],drafters[name]))</f>
        <v/>
      </c>
      <c r="N2420" t="s">
        <v>15497</v>
      </c>
      <c r="O2420" t="str">
        <f>IF(OR(ISBLANK(draft_picks[[#This Row],[veto_drafter_team_id]]),draft_picks[[#This Row],[veto_drafter_team_id]]=""),"",_xlfn.XLOOKUP(draft_picks[[#This Row],[veto_drafter_team_id]],drafter_teams[id],drafter_teams[name]))</f>
        <v/>
      </c>
      <c r="Q2420" t="s">
        <v>15497</v>
      </c>
      <c r="R2420" t="str">
        <f>IF(OR(ISBLANK(draft_picks[[#This Row],[veto_override_drafter_id]]),draft_picks[[#This Row],[veto_override_drafter_id]]=""),"",_xlfn.XLOOKUP(draft_picks[[#This Row],[veto_override_drafter_id]],drafters[id],drafters[name]))</f>
        <v/>
      </c>
      <c r="S2420" t="s">
        <v>15497</v>
      </c>
      <c r="T2420" t="str">
        <f>IF(OR(ISBLANK(draft_picks[[#This Row],[veto_override_team_id]]),draft_picks[[#This Row],[veto_override_team_id]]=""),"",_xlfn.XLOOKUP(draft_picks[[#This Row],[veto_override_team_id]],drafter_teams[id],drafter_teams[name]))</f>
        <v/>
      </c>
    </row>
    <row r="2421" spans="1:20" x14ac:dyDescent="0.25">
      <c r="A2421" t="s">
        <v>463</v>
      </c>
      <c r="B2421" t="str">
        <f>_xlfn.XLOOKUP(draft_picks[[#This Row],[draft_id]],drafts[id],drafts[title])</f>
        <v>Anne Hathaway</v>
      </c>
      <c r="C2421" s="3">
        <v>4</v>
      </c>
      <c r="D2421">
        <f>IF(C2420&lt;draft_picks[[#This Row],[position]],1,IF(C2420&gt;draft_picks[[#This Row],[position]],D2420+1,IF(C2420=draft_picks[[#This Row],[position]],D2420+1)))</f>
        <v>5</v>
      </c>
      <c r="E2421" t="s">
        <v>3496</v>
      </c>
      <c r="F2421" t="str">
        <f>IF(ISBLANK(draft_picks[[#This Row],[movie_id]]),"",_xlfn.XLOOKUP(draft_picks[[#This Row],[movie_id]],drafts.movies[id],drafts.movies[movie_title]))</f>
        <v>The Princess Diaries</v>
      </c>
      <c r="G2421" s="3" t="s">
        <v>961</v>
      </c>
      <c r="H2421" t="str">
        <f>IF(ISBLANK(draft_picks[[#This Row],[drafter_id]]),"",_xlfn.XLOOKUP(draft_picks[[#This Row],[drafter_id]],drafters[id],drafters[name]))</f>
        <v>Dana Schwartz</v>
      </c>
      <c r="J2421" t="str">
        <f>IF(ISBLANK(draft_picks[[#This Row],[drafter_team_id]]),"",_xlfn.XLOOKUP(draft_picks[[#This Row],[drafter_team_id]],drafter_teams[id],drafter_teams[name]))</f>
        <v/>
      </c>
      <c r="K2421" s="3" t="s">
        <v>15497</v>
      </c>
      <c r="L2421" t="s">
        <v>15497</v>
      </c>
      <c r="M2421" t="str">
        <f>IF(OR(ISBLANK(draft_picks[[#This Row],[veto_drafter_id]]),draft_picks[[#This Row],[veto_drafter_id]]=""),"",_xlfn.XLOOKUP(draft_picks[[#This Row],[veto_drafter_id]],drafters[id],drafters[name]))</f>
        <v/>
      </c>
      <c r="N2421" t="s">
        <v>15497</v>
      </c>
      <c r="O2421" t="str">
        <f>IF(OR(ISBLANK(draft_picks[[#This Row],[veto_drafter_team_id]]),draft_picks[[#This Row],[veto_drafter_team_id]]=""),"",_xlfn.XLOOKUP(draft_picks[[#This Row],[veto_drafter_team_id]],drafter_teams[id],drafter_teams[name]))</f>
        <v/>
      </c>
      <c r="Q2421" t="s">
        <v>15497</v>
      </c>
      <c r="R2421" t="str">
        <f>IF(OR(ISBLANK(draft_picks[[#This Row],[veto_override_drafter_id]]),draft_picks[[#This Row],[veto_override_drafter_id]]=""),"",_xlfn.XLOOKUP(draft_picks[[#This Row],[veto_override_drafter_id]],drafters[id],drafters[name]))</f>
        <v/>
      </c>
      <c r="S2421" t="s">
        <v>15497</v>
      </c>
      <c r="T2421" t="str">
        <f>IF(OR(ISBLANK(draft_picks[[#This Row],[veto_override_team_id]]),draft_picks[[#This Row],[veto_override_team_id]]=""),"",_xlfn.XLOOKUP(draft_picks[[#This Row],[veto_override_team_id]],drafter_teams[id],drafter_teams[name]))</f>
        <v/>
      </c>
    </row>
    <row r="2422" spans="1:20" x14ac:dyDescent="0.25">
      <c r="A2422" t="s">
        <v>463</v>
      </c>
      <c r="B2422" t="str">
        <f>_xlfn.XLOOKUP(draft_picks[[#This Row],[draft_id]],drafts[id],drafts[title])</f>
        <v>Anne Hathaway</v>
      </c>
      <c r="C2422" s="3">
        <v>3</v>
      </c>
      <c r="D2422">
        <f>IF(C2421&lt;draft_picks[[#This Row],[position]],1,IF(C2421&gt;draft_picks[[#This Row],[position]],D2421+1,IF(C2421=draft_picks[[#This Row],[position]],D2421+1)))</f>
        <v>6</v>
      </c>
      <c r="E2422" t="s">
        <v>2231</v>
      </c>
      <c r="F2422" t="str">
        <f>IF(ISBLANK(draft_picks[[#This Row],[movie_id]]),"",_xlfn.XLOOKUP(draft_picks[[#This Row],[movie_id]],drafts.movies[id],drafts.movies[movie_title]))</f>
        <v>The Intern</v>
      </c>
      <c r="G2422" s="3" t="s">
        <v>905</v>
      </c>
      <c r="H2422" t="str">
        <f>IF(ISBLANK(draft_picks[[#This Row],[drafter_id]]),"",_xlfn.XLOOKUP(draft_picks[[#This Row],[drafter_id]],drafters[id],drafters[name]))</f>
        <v>Phil Iscove</v>
      </c>
      <c r="J2422" t="str">
        <f>IF(ISBLANK(draft_picks[[#This Row],[drafter_team_id]]),"",_xlfn.XLOOKUP(draft_picks[[#This Row],[drafter_team_id]],drafter_teams[id],drafter_teams[name]))</f>
        <v/>
      </c>
      <c r="K2422" s="3" t="s">
        <v>15497</v>
      </c>
      <c r="L2422" t="s">
        <v>15497</v>
      </c>
      <c r="M2422" t="str">
        <f>IF(OR(ISBLANK(draft_picks[[#This Row],[veto_drafter_id]]),draft_picks[[#This Row],[veto_drafter_id]]=""),"",_xlfn.XLOOKUP(draft_picks[[#This Row],[veto_drafter_id]],drafters[id],drafters[name]))</f>
        <v/>
      </c>
      <c r="N2422" t="s">
        <v>15497</v>
      </c>
      <c r="O2422" t="str">
        <f>IF(OR(ISBLANK(draft_picks[[#This Row],[veto_drafter_team_id]]),draft_picks[[#This Row],[veto_drafter_team_id]]=""),"",_xlfn.XLOOKUP(draft_picks[[#This Row],[veto_drafter_team_id]],drafter_teams[id],drafter_teams[name]))</f>
        <v/>
      </c>
      <c r="Q2422" t="s">
        <v>15497</v>
      </c>
      <c r="R2422" t="str">
        <f>IF(OR(ISBLANK(draft_picks[[#This Row],[veto_override_drafter_id]]),draft_picks[[#This Row],[veto_override_drafter_id]]=""),"",_xlfn.XLOOKUP(draft_picks[[#This Row],[veto_override_drafter_id]],drafters[id],drafters[name]))</f>
        <v/>
      </c>
      <c r="S2422" t="s">
        <v>15497</v>
      </c>
      <c r="T2422" t="str">
        <f>IF(OR(ISBLANK(draft_picks[[#This Row],[veto_override_team_id]]),draft_picks[[#This Row],[veto_override_team_id]]=""),"",_xlfn.XLOOKUP(draft_picks[[#This Row],[veto_override_team_id]],drafter_teams[id],drafter_teams[name]))</f>
        <v/>
      </c>
    </row>
    <row r="2423" spans="1:20" x14ac:dyDescent="0.25">
      <c r="A2423" t="s">
        <v>463</v>
      </c>
      <c r="B2423" t="str">
        <f>_xlfn.XLOOKUP(draft_picks[[#This Row],[draft_id]],drafts[id],drafts[title])</f>
        <v>Anne Hathaway</v>
      </c>
      <c r="C2423" s="3">
        <v>2</v>
      </c>
      <c r="D2423">
        <f>IF(C2422&lt;draft_picks[[#This Row],[position]],1,IF(C2422&gt;draft_picks[[#This Row],[position]],D2422+1,IF(C2422=draft_picks[[#This Row],[position]],D2422+1)))</f>
        <v>7</v>
      </c>
      <c r="E2423" t="s">
        <v>4815</v>
      </c>
      <c r="F2423" t="str">
        <f>IF(ISBLANK(draft_picks[[#This Row],[movie_id]]),"",_xlfn.XLOOKUP(draft_picks[[#This Row],[movie_id]],drafts.movies[id],drafts.movies[movie_title]))</f>
        <v>Les MisÃƒÂ©rables</v>
      </c>
      <c r="G2423" s="3" t="s">
        <v>961</v>
      </c>
      <c r="H2423" t="str">
        <f>IF(ISBLANK(draft_picks[[#This Row],[drafter_id]]),"",_xlfn.XLOOKUP(draft_picks[[#This Row],[drafter_id]],drafters[id],drafters[name]))</f>
        <v>Dana Schwartz</v>
      </c>
      <c r="J2423" t="str">
        <f>IF(ISBLANK(draft_picks[[#This Row],[drafter_team_id]]),"",_xlfn.XLOOKUP(draft_picks[[#This Row],[drafter_team_id]],drafter_teams[id],drafter_teams[name]))</f>
        <v/>
      </c>
      <c r="K2423" s="3" t="s">
        <v>15497</v>
      </c>
      <c r="L2423" t="s">
        <v>15497</v>
      </c>
      <c r="M2423" t="str">
        <f>IF(OR(ISBLANK(draft_picks[[#This Row],[veto_drafter_id]]),draft_picks[[#This Row],[veto_drafter_id]]=""),"",_xlfn.XLOOKUP(draft_picks[[#This Row],[veto_drafter_id]],drafters[id],drafters[name]))</f>
        <v/>
      </c>
      <c r="N2423" t="s">
        <v>15497</v>
      </c>
      <c r="O2423" t="str">
        <f>IF(OR(ISBLANK(draft_picks[[#This Row],[veto_drafter_team_id]]),draft_picks[[#This Row],[veto_drafter_team_id]]=""),"",_xlfn.XLOOKUP(draft_picks[[#This Row],[veto_drafter_team_id]],drafter_teams[id],drafter_teams[name]))</f>
        <v/>
      </c>
      <c r="Q2423" t="s">
        <v>15497</v>
      </c>
      <c r="R2423" t="str">
        <f>IF(OR(ISBLANK(draft_picks[[#This Row],[veto_override_drafter_id]]),draft_picks[[#This Row],[veto_override_drafter_id]]=""),"",_xlfn.XLOOKUP(draft_picks[[#This Row],[veto_override_drafter_id]],drafters[id],drafters[name]))</f>
        <v/>
      </c>
      <c r="S2423" t="s">
        <v>15497</v>
      </c>
      <c r="T2423" t="str">
        <f>IF(OR(ISBLANK(draft_picks[[#This Row],[veto_override_team_id]]),draft_picks[[#This Row],[veto_override_team_id]]=""),"",_xlfn.XLOOKUP(draft_picks[[#This Row],[veto_override_team_id]],drafter_teams[id],drafter_teams[name]))</f>
        <v/>
      </c>
    </row>
    <row r="2424" spans="1:20" x14ac:dyDescent="0.25">
      <c r="A2424" t="s">
        <v>463</v>
      </c>
      <c r="B2424" t="str">
        <f>_xlfn.XLOOKUP(draft_picks[[#This Row],[draft_id]],drafts[id],drafts[title])</f>
        <v>Anne Hathaway</v>
      </c>
      <c r="C2424" s="3">
        <v>1</v>
      </c>
      <c r="D2424">
        <f>IF(C2423&lt;draft_picks[[#This Row],[position]],1,IF(C2423&gt;draft_picks[[#This Row],[position]],D2423+1,IF(C2423=draft_picks[[#This Row],[position]],D2423+1)))</f>
        <v>8</v>
      </c>
      <c r="E2424" t="s">
        <v>2042</v>
      </c>
      <c r="F2424" t="str">
        <f>IF(ISBLANK(draft_picks[[#This Row],[movie_id]]),"",_xlfn.XLOOKUP(draft_picks[[#This Row],[movie_id]],drafts.movies[id],drafts.movies[movie_title]))</f>
        <v>The Devil Wears Prada</v>
      </c>
      <c r="G2424" s="3" t="s">
        <v>905</v>
      </c>
      <c r="H2424" t="str">
        <f>IF(ISBLANK(draft_picks[[#This Row],[drafter_id]]),"",_xlfn.XLOOKUP(draft_picks[[#This Row],[drafter_id]],drafters[id],drafters[name]))</f>
        <v>Phil Iscove</v>
      </c>
      <c r="J2424" t="str">
        <f>IF(ISBLANK(draft_picks[[#This Row],[drafter_team_id]]),"",_xlfn.XLOOKUP(draft_picks[[#This Row],[drafter_team_id]],drafter_teams[id],drafter_teams[name]))</f>
        <v/>
      </c>
      <c r="K2424" s="3" t="s">
        <v>15497</v>
      </c>
      <c r="L2424" t="s">
        <v>15497</v>
      </c>
      <c r="M2424" t="str">
        <f>IF(OR(ISBLANK(draft_picks[[#This Row],[veto_drafter_id]]),draft_picks[[#This Row],[veto_drafter_id]]=""),"",_xlfn.XLOOKUP(draft_picks[[#This Row],[veto_drafter_id]],drafters[id],drafters[name]))</f>
        <v/>
      </c>
      <c r="N2424" t="s">
        <v>15497</v>
      </c>
      <c r="O2424" t="str">
        <f>IF(OR(ISBLANK(draft_picks[[#This Row],[veto_drafter_team_id]]),draft_picks[[#This Row],[veto_drafter_team_id]]=""),"",_xlfn.XLOOKUP(draft_picks[[#This Row],[veto_drafter_team_id]],drafter_teams[id],drafter_teams[name]))</f>
        <v/>
      </c>
      <c r="Q2424" t="s">
        <v>15497</v>
      </c>
      <c r="R2424" t="str">
        <f>IF(OR(ISBLANK(draft_picks[[#This Row],[veto_override_drafter_id]]),draft_picks[[#This Row],[veto_override_drafter_id]]=""),"",_xlfn.XLOOKUP(draft_picks[[#This Row],[veto_override_drafter_id]],drafters[id],drafters[name]))</f>
        <v/>
      </c>
      <c r="S2424" t="s">
        <v>15497</v>
      </c>
      <c r="T2424" t="str">
        <f>IF(OR(ISBLANK(draft_picks[[#This Row],[veto_override_team_id]]),draft_picks[[#This Row],[veto_override_team_id]]=""),"",_xlfn.XLOOKUP(draft_picks[[#This Row],[veto_override_team_id]],drafter_teams[id],drafter_teams[name]))</f>
        <v/>
      </c>
    </row>
    <row r="2425" spans="1:20" x14ac:dyDescent="0.25">
      <c r="A2425" t="s">
        <v>598</v>
      </c>
      <c r="B2425" t="str">
        <f>_xlfn.XLOOKUP(draft_picks[[#This Row],[draft_id]],drafts[id],drafts[title])</f>
        <v>Music Docs</v>
      </c>
      <c r="C2425" s="3">
        <v>7</v>
      </c>
      <c r="D2425">
        <f>IF(C2424&lt;draft_picks[[#This Row],[position]],1,IF(C2424&gt;draft_picks[[#This Row],[position]],D2424+1,IF(C2424=draft_picks[[#This Row],[position]],D2424+1)))</f>
        <v>1</v>
      </c>
      <c r="E2425" t="s">
        <v>6279</v>
      </c>
      <c r="F2425" t="str">
        <f>IF(ISBLANK(draft_picks[[#This Row],[movie_id]]),"",_xlfn.XLOOKUP(draft_picks[[#This Row],[movie_id]],drafts.movies[id],drafts.movies[movie_title]))</f>
        <v>The Wild and Wonderful Whites of West Virginia</v>
      </c>
      <c r="G2425" s="3" t="s">
        <v>915</v>
      </c>
      <c r="H2425" t="str">
        <f>IF(ISBLANK(draft_picks[[#This Row],[drafter_id]]),"",_xlfn.XLOOKUP(draft_picks[[#This Row],[drafter_id]],drafters[id],drafters[name]))</f>
        <v>Billy Ray Brewton</v>
      </c>
      <c r="J2425" t="str">
        <f>IF(ISBLANK(draft_picks[[#This Row],[drafter_team_id]]),"",_xlfn.XLOOKUP(draft_picks[[#This Row],[drafter_team_id]],drafter_teams[id],drafter_teams[name]))</f>
        <v/>
      </c>
      <c r="K2425" s="3" t="s">
        <v>15497</v>
      </c>
      <c r="L2425" t="s">
        <v>15497</v>
      </c>
      <c r="M2425" t="str">
        <f>IF(OR(ISBLANK(draft_picks[[#This Row],[veto_drafter_id]]),draft_picks[[#This Row],[veto_drafter_id]]=""),"",_xlfn.XLOOKUP(draft_picks[[#This Row],[veto_drafter_id]],drafters[id],drafters[name]))</f>
        <v/>
      </c>
      <c r="N2425" t="s">
        <v>15497</v>
      </c>
      <c r="O2425" t="str">
        <f>IF(OR(ISBLANK(draft_picks[[#This Row],[veto_drafter_team_id]]),draft_picks[[#This Row],[veto_drafter_team_id]]=""),"",_xlfn.XLOOKUP(draft_picks[[#This Row],[veto_drafter_team_id]],drafter_teams[id],drafter_teams[name]))</f>
        <v/>
      </c>
      <c r="Q2425" t="s">
        <v>15497</v>
      </c>
      <c r="R2425" t="str">
        <f>IF(OR(ISBLANK(draft_picks[[#This Row],[veto_override_drafter_id]]),draft_picks[[#This Row],[veto_override_drafter_id]]=""),"",_xlfn.XLOOKUP(draft_picks[[#This Row],[veto_override_drafter_id]],drafters[id],drafters[name]))</f>
        <v/>
      </c>
      <c r="S2425" t="s">
        <v>15497</v>
      </c>
      <c r="T2425" t="str">
        <f>IF(OR(ISBLANK(draft_picks[[#This Row],[veto_override_team_id]]),draft_picks[[#This Row],[veto_override_team_id]]=""),"",_xlfn.XLOOKUP(draft_picks[[#This Row],[veto_override_team_id]],drafter_teams[id],drafter_teams[name]))</f>
        <v/>
      </c>
    </row>
    <row r="2426" spans="1:20" x14ac:dyDescent="0.25">
      <c r="A2426" t="s">
        <v>598</v>
      </c>
      <c r="B2426" t="str">
        <f>_xlfn.XLOOKUP(draft_picks[[#This Row],[draft_id]],drafts[id],drafts[title])</f>
        <v>Music Docs</v>
      </c>
      <c r="C2426" s="3">
        <v>6</v>
      </c>
      <c r="D2426">
        <f>IF(C2425&lt;draft_picks[[#This Row],[position]],1,IF(C2425&gt;draft_picks[[#This Row],[position]],D2425+1,IF(C2425=draft_picks[[#This Row],[position]],D2425+1)))</f>
        <v>2</v>
      </c>
      <c r="E2426" t="s">
        <v>4902</v>
      </c>
      <c r="F2426" t="str">
        <f>IF(ISBLANK(draft_picks[[#This Row],[movie_id]]),"",_xlfn.XLOOKUP(draft_picks[[#This Row],[movie_id]],drafts.movies[id],drafts.movies[movie_title]))</f>
        <v>Metallica: Some Kind of Monster</v>
      </c>
      <c r="G2426" s="3" t="s">
        <v>915</v>
      </c>
      <c r="H2426" t="str">
        <f>IF(ISBLANK(draft_picks[[#This Row],[drafter_id]]),"",_xlfn.XLOOKUP(draft_picks[[#This Row],[drafter_id]],drafters[id],drafters[name]))</f>
        <v>Billy Ray Brewton</v>
      </c>
      <c r="J2426" t="str">
        <f>IF(ISBLANK(draft_picks[[#This Row],[drafter_team_id]]),"",_xlfn.XLOOKUP(draft_picks[[#This Row],[drafter_team_id]],drafter_teams[id],drafter_teams[name]))</f>
        <v/>
      </c>
      <c r="K2426" s="3" t="s">
        <v>15497</v>
      </c>
      <c r="L2426" t="s">
        <v>15497</v>
      </c>
      <c r="M2426" t="str">
        <f>IF(OR(ISBLANK(draft_picks[[#This Row],[veto_drafter_id]]),draft_picks[[#This Row],[veto_drafter_id]]=""),"",_xlfn.XLOOKUP(draft_picks[[#This Row],[veto_drafter_id]],drafters[id],drafters[name]))</f>
        <v/>
      </c>
      <c r="N2426" t="s">
        <v>15497</v>
      </c>
      <c r="O2426" t="str">
        <f>IF(OR(ISBLANK(draft_picks[[#This Row],[veto_drafter_team_id]]),draft_picks[[#This Row],[veto_drafter_team_id]]=""),"",_xlfn.XLOOKUP(draft_picks[[#This Row],[veto_drafter_team_id]],drafter_teams[id],drafter_teams[name]))</f>
        <v/>
      </c>
      <c r="Q2426" t="s">
        <v>15497</v>
      </c>
      <c r="R2426" t="str">
        <f>IF(OR(ISBLANK(draft_picks[[#This Row],[veto_override_drafter_id]]),draft_picks[[#This Row],[veto_override_drafter_id]]=""),"",_xlfn.XLOOKUP(draft_picks[[#This Row],[veto_override_drafter_id]],drafters[id],drafters[name]))</f>
        <v/>
      </c>
      <c r="S2426" t="s">
        <v>15497</v>
      </c>
      <c r="T2426" t="str">
        <f>IF(OR(ISBLANK(draft_picks[[#This Row],[veto_override_team_id]]),draft_picks[[#This Row],[veto_override_team_id]]=""),"",_xlfn.XLOOKUP(draft_picks[[#This Row],[veto_override_team_id]],drafter_teams[id],drafter_teams[name]))</f>
        <v/>
      </c>
    </row>
    <row r="2427" spans="1:20" x14ac:dyDescent="0.25">
      <c r="A2427" t="s">
        <v>598</v>
      </c>
      <c r="B2427" t="str">
        <f>_xlfn.XLOOKUP(draft_picks[[#This Row],[draft_id]],drafts[id],drafts[title])</f>
        <v>Music Docs</v>
      </c>
      <c r="C2427" s="3">
        <v>5</v>
      </c>
      <c r="D2427">
        <f>IF(C2426&lt;draft_picks[[#This Row],[position]],1,IF(C2426&gt;draft_picks[[#This Row],[position]],D2426+1,IF(C2426=draft_picks[[#This Row],[position]],D2426+1)))</f>
        <v>3</v>
      </c>
      <c r="E2427" t="s">
        <v>3241</v>
      </c>
      <c r="F2427" t="str">
        <f>IF(ISBLANK(draft_picks[[#This Row],[movie_id]]),"",_xlfn.XLOOKUP(draft_picks[[#This Row],[movie_id]],drafts.movies[id],drafts.movies[movie_title]))</f>
        <v>Summer of Soul (...Or, When the Revolution Could Not Be Televised)</v>
      </c>
      <c r="G2427" s="3" t="s">
        <v>921</v>
      </c>
      <c r="H2427" t="str">
        <f>IF(ISBLANK(draft_picks[[#This Row],[drafter_id]]),"",_xlfn.XLOOKUP(draft_picks[[#This Row],[drafter_id]],drafters[id],drafters[name]))</f>
        <v>Marya Gates</v>
      </c>
      <c r="J2427" t="str">
        <f>IF(ISBLANK(draft_picks[[#This Row],[drafter_team_id]]),"",_xlfn.XLOOKUP(draft_picks[[#This Row],[drafter_team_id]],drafter_teams[id],drafter_teams[name]))</f>
        <v/>
      </c>
      <c r="K2427" s="3" t="s">
        <v>15497</v>
      </c>
      <c r="L2427" t="s">
        <v>15497</v>
      </c>
      <c r="M2427" t="str">
        <f>IF(OR(ISBLANK(draft_picks[[#This Row],[veto_drafter_id]]),draft_picks[[#This Row],[veto_drafter_id]]=""),"",_xlfn.XLOOKUP(draft_picks[[#This Row],[veto_drafter_id]],drafters[id],drafters[name]))</f>
        <v/>
      </c>
      <c r="N2427" t="s">
        <v>15497</v>
      </c>
      <c r="O2427" t="str">
        <f>IF(OR(ISBLANK(draft_picks[[#This Row],[veto_drafter_team_id]]),draft_picks[[#This Row],[veto_drafter_team_id]]=""),"",_xlfn.XLOOKUP(draft_picks[[#This Row],[veto_drafter_team_id]],drafter_teams[id],drafter_teams[name]))</f>
        <v/>
      </c>
      <c r="Q2427" t="s">
        <v>15497</v>
      </c>
      <c r="R2427" t="str">
        <f>IF(OR(ISBLANK(draft_picks[[#This Row],[veto_override_drafter_id]]),draft_picks[[#This Row],[veto_override_drafter_id]]=""),"",_xlfn.XLOOKUP(draft_picks[[#This Row],[veto_override_drafter_id]],drafters[id],drafters[name]))</f>
        <v/>
      </c>
      <c r="S2427" t="s">
        <v>15497</v>
      </c>
      <c r="T2427" t="str">
        <f>IF(OR(ISBLANK(draft_picks[[#This Row],[veto_override_team_id]]),draft_picks[[#This Row],[veto_override_team_id]]=""),"",_xlfn.XLOOKUP(draft_picks[[#This Row],[veto_override_team_id]],drafter_teams[id],drafter_teams[name]))</f>
        <v/>
      </c>
    </row>
    <row r="2428" spans="1:20" x14ac:dyDescent="0.25">
      <c r="A2428" t="s">
        <v>598</v>
      </c>
      <c r="B2428" t="str">
        <f>_xlfn.XLOOKUP(draft_picks[[#This Row],[draft_id]],drafts[id],drafts[title])</f>
        <v>Music Docs</v>
      </c>
      <c r="C2428" s="3">
        <v>4</v>
      </c>
      <c r="D2428">
        <f>IF(C2427&lt;draft_picks[[#This Row],[position]],1,IF(C2427&gt;draft_picks[[#This Row],[position]],D2427+1,IF(C2427=draft_picks[[#This Row],[position]],D2427+1)))</f>
        <v>4</v>
      </c>
      <c r="E2428" t="s">
        <v>6516</v>
      </c>
      <c r="F2428" t="str">
        <f>IF(ISBLANK(draft_picks[[#This Row],[movie_id]]),"",_xlfn.XLOOKUP(draft_picks[[#This Row],[movie_id]],drafts.movies[id],drafts.movies[movie_title]))</f>
        <v>The Devil and Daniel Johnston</v>
      </c>
      <c r="G2428" s="3" t="s">
        <v>915</v>
      </c>
      <c r="H2428" t="str">
        <f>IF(ISBLANK(draft_picks[[#This Row],[drafter_id]]),"",_xlfn.XLOOKUP(draft_picks[[#This Row],[drafter_id]],drafters[id],drafters[name]))</f>
        <v>Billy Ray Brewton</v>
      </c>
      <c r="J2428" t="str">
        <f>IF(ISBLANK(draft_picks[[#This Row],[drafter_team_id]]),"",_xlfn.XLOOKUP(draft_picks[[#This Row],[drafter_team_id]],drafter_teams[id],drafter_teams[name]))</f>
        <v/>
      </c>
      <c r="K2428" s="3" t="s">
        <v>15484</v>
      </c>
      <c r="L2428" t="s">
        <v>915</v>
      </c>
      <c r="M2428" t="str">
        <f>IF(OR(ISBLANK(draft_picks[[#This Row],[veto_drafter_id]]),draft_picks[[#This Row],[veto_drafter_id]]=""),"",_xlfn.XLOOKUP(draft_picks[[#This Row],[veto_drafter_id]],drafters[id],drafters[name]))</f>
        <v>Billy Ray Brewton</v>
      </c>
      <c r="N2428" t="s">
        <v>15497</v>
      </c>
      <c r="O2428" t="str">
        <f>IF(OR(ISBLANK(draft_picks[[#This Row],[veto_drafter_team_id]]),draft_picks[[#This Row],[veto_drafter_team_id]]=""),"",_xlfn.XLOOKUP(draft_picks[[#This Row],[veto_drafter_team_id]],drafter_teams[id],drafter_teams[name]))</f>
        <v/>
      </c>
      <c r="Q2428" t="s">
        <v>15497</v>
      </c>
      <c r="R2428" t="str">
        <f>IF(OR(ISBLANK(draft_picks[[#This Row],[veto_override_drafter_id]]),draft_picks[[#This Row],[veto_override_drafter_id]]=""),"",_xlfn.XLOOKUP(draft_picks[[#This Row],[veto_override_drafter_id]],drafters[id],drafters[name]))</f>
        <v/>
      </c>
      <c r="S2428" t="s">
        <v>15497</v>
      </c>
      <c r="T2428" t="str">
        <f>IF(OR(ISBLANK(draft_picks[[#This Row],[veto_override_team_id]]),draft_picks[[#This Row],[veto_override_team_id]]=""),"",_xlfn.XLOOKUP(draft_picks[[#This Row],[veto_override_team_id]],drafter_teams[id],drafter_teams[name]))</f>
        <v/>
      </c>
    </row>
    <row r="2429" spans="1:20" x14ac:dyDescent="0.25">
      <c r="A2429" t="s">
        <v>598</v>
      </c>
      <c r="B2429" t="str">
        <f>_xlfn.XLOOKUP(draft_picks[[#This Row],[draft_id]],drafts[id],drafts[title])</f>
        <v>Music Docs</v>
      </c>
      <c r="C2429" s="3">
        <v>4</v>
      </c>
      <c r="D2429">
        <f>IF(C2428&lt;draft_picks[[#This Row],[position]],1,IF(C2428&gt;draft_picks[[#This Row],[position]],D2428+1,IF(C2428=draft_picks[[#This Row],[position]],D2428+1)))</f>
        <v>5</v>
      </c>
      <c r="E2429" t="s">
        <v>5764</v>
      </c>
      <c r="F2429" t="str">
        <f>IF(ISBLANK(draft_picks[[#This Row],[movie_id]]),"",_xlfn.XLOOKUP(draft_picks[[#This Row],[movie_id]],drafts.movies[id],drafts.movies[movie_title]))</f>
        <v>A Poem Is a Naked Person</v>
      </c>
      <c r="G2429" s="3" t="s">
        <v>915</v>
      </c>
      <c r="H2429" t="str">
        <f>IF(ISBLANK(draft_picks[[#This Row],[drafter_id]]),"",_xlfn.XLOOKUP(draft_picks[[#This Row],[drafter_id]],drafters[id],drafters[name]))</f>
        <v>Billy Ray Brewton</v>
      </c>
      <c r="J2429" t="str">
        <f>IF(ISBLANK(draft_picks[[#This Row],[drafter_team_id]]),"",_xlfn.XLOOKUP(draft_picks[[#This Row],[drafter_team_id]],drafter_teams[id],drafter_teams[name]))</f>
        <v/>
      </c>
      <c r="K2429" s="3" t="s">
        <v>15497</v>
      </c>
      <c r="L2429" t="s">
        <v>15497</v>
      </c>
      <c r="M2429" t="str">
        <f>IF(OR(ISBLANK(draft_picks[[#This Row],[veto_drafter_id]]),draft_picks[[#This Row],[veto_drafter_id]]=""),"",_xlfn.XLOOKUP(draft_picks[[#This Row],[veto_drafter_id]],drafters[id],drafters[name]))</f>
        <v/>
      </c>
      <c r="N2429" t="s">
        <v>15497</v>
      </c>
      <c r="O2429" t="str">
        <f>IF(OR(ISBLANK(draft_picks[[#This Row],[veto_drafter_team_id]]),draft_picks[[#This Row],[veto_drafter_team_id]]=""),"",_xlfn.XLOOKUP(draft_picks[[#This Row],[veto_drafter_team_id]],drafter_teams[id],drafter_teams[name]))</f>
        <v/>
      </c>
      <c r="Q2429" t="s">
        <v>15497</v>
      </c>
      <c r="R2429" t="str">
        <f>IF(OR(ISBLANK(draft_picks[[#This Row],[veto_override_drafter_id]]),draft_picks[[#This Row],[veto_override_drafter_id]]=""),"",_xlfn.XLOOKUP(draft_picks[[#This Row],[veto_override_drafter_id]],drafters[id],drafters[name]))</f>
        <v/>
      </c>
      <c r="S2429" t="s">
        <v>15497</v>
      </c>
      <c r="T2429" t="str">
        <f>IF(OR(ISBLANK(draft_picks[[#This Row],[veto_override_team_id]]),draft_picks[[#This Row],[veto_override_team_id]]=""),"",_xlfn.XLOOKUP(draft_picks[[#This Row],[veto_override_team_id]],drafter_teams[id],drafter_teams[name]))</f>
        <v/>
      </c>
    </row>
    <row r="2430" spans="1:20" x14ac:dyDescent="0.25">
      <c r="A2430" t="s">
        <v>598</v>
      </c>
      <c r="B2430" t="str">
        <f>_xlfn.XLOOKUP(draft_picks[[#This Row],[draft_id]],drafts[id],drafts[title])</f>
        <v>Music Docs</v>
      </c>
      <c r="C2430" s="3">
        <v>3</v>
      </c>
      <c r="D2430">
        <f>IF(C2429&lt;draft_picks[[#This Row],[position]],1,IF(C2429&gt;draft_picks[[#This Row],[position]],D2429+1,IF(C2429=draft_picks[[#This Row],[position]],D2429+1)))</f>
        <v>6</v>
      </c>
      <c r="E2430" t="s">
        <v>2012</v>
      </c>
      <c r="F2430" t="str">
        <f>IF(ISBLANK(draft_picks[[#This Row],[movie_id]]),"",_xlfn.XLOOKUP(draft_picks[[#This Row],[movie_id]],drafts.movies[id],drafts.movies[movie_title]))</f>
        <v>The Decline of Western Civilization</v>
      </c>
      <c r="G2430" s="3" t="s">
        <v>921</v>
      </c>
      <c r="H2430" t="str">
        <f>IF(ISBLANK(draft_picks[[#This Row],[drafter_id]]),"",_xlfn.XLOOKUP(draft_picks[[#This Row],[drafter_id]],drafters[id],drafters[name]))</f>
        <v>Marya Gates</v>
      </c>
      <c r="J2430" t="str">
        <f>IF(ISBLANK(draft_picks[[#This Row],[drafter_team_id]]),"",_xlfn.XLOOKUP(draft_picks[[#This Row],[drafter_team_id]],drafter_teams[id],drafter_teams[name]))</f>
        <v/>
      </c>
      <c r="K2430" s="3" t="s">
        <v>15497</v>
      </c>
      <c r="L2430" t="s">
        <v>15497</v>
      </c>
      <c r="M2430" t="str">
        <f>IF(OR(ISBLANK(draft_picks[[#This Row],[veto_drafter_id]]),draft_picks[[#This Row],[veto_drafter_id]]=""),"",_xlfn.XLOOKUP(draft_picks[[#This Row],[veto_drafter_id]],drafters[id],drafters[name]))</f>
        <v/>
      </c>
      <c r="N2430" t="s">
        <v>15497</v>
      </c>
      <c r="O2430" t="str">
        <f>IF(OR(ISBLANK(draft_picks[[#This Row],[veto_drafter_team_id]]),draft_picks[[#This Row],[veto_drafter_team_id]]=""),"",_xlfn.XLOOKUP(draft_picks[[#This Row],[veto_drafter_team_id]],drafter_teams[id],drafter_teams[name]))</f>
        <v/>
      </c>
      <c r="Q2430" t="s">
        <v>15497</v>
      </c>
      <c r="R2430" t="str">
        <f>IF(OR(ISBLANK(draft_picks[[#This Row],[veto_override_drafter_id]]),draft_picks[[#This Row],[veto_override_drafter_id]]=""),"",_xlfn.XLOOKUP(draft_picks[[#This Row],[veto_override_drafter_id]],drafters[id],drafters[name]))</f>
        <v/>
      </c>
      <c r="S2430" t="s">
        <v>15497</v>
      </c>
      <c r="T2430" t="str">
        <f>IF(OR(ISBLANK(draft_picks[[#This Row],[veto_override_team_id]]),draft_picks[[#This Row],[veto_override_team_id]]=""),"",_xlfn.XLOOKUP(draft_picks[[#This Row],[veto_override_team_id]],drafter_teams[id],drafter_teams[name]))</f>
        <v/>
      </c>
    </row>
    <row r="2431" spans="1:20" x14ac:dyDescent="0.25">
      <c r="A2431" t="s">
        <v>598</v>
      </c>
      <c r="B2431" t="str">
        <f>_xlfn.XLOOKUP(draft_picks[[#This Row],[draft_id]],drafts[id],drafts[title])</f>
        <v>Music Docs</v>
      </c>
      <c r="C2431" s="3">
        <v>2</v>
      </c>
      <c r="D2431">
        <f>IF(C2430&lt;draft_picks[[#This Row],[position]],1,IF(C2430&gt;draft_picks[[#This Row],[position]],D2430+1,IF(C2430=draft_picks[[#This Row],[position]],D2430+1)))</f>
        <v>7</v>
      </c>
      <c r="E2431" t="s">
        <v>4518</v>
      </c>
      <c r="F2431" t="str">
        <f>IF(ISBLANK(draft_picks[[#This Row],[movie_id]]),"",_xlfn.XLOOKUP(draft_picks[[#This Row],[movie_id]],drafts.movies[id],drafts.movies[movie_title]))</f>
        <v>Young@Heart</v>
      </c>
      <c r="G2431" s="3" t="s">
        <v>915</v>
      </c>
      <c r="H2431" t="str">
        <f>IF(ISBLANK(draft_picks[[#This Row],[drafter_id]]),"",_xlfn.XLOOKUP(draft_picks[[#This Row],[drafter_id]],drafters[id],drafters[name]))</f>
        <v>Billy Ray Brewton</v>
      </c>
      <c r="J2431" t="str">
        <f>IF(ISBLANK(draft_picks[[#This Row],[drafter_team_id]]),"",_xlfn.XLOOKUP(draft_picks[[#This Row],[drafter_team_id]],drafter_teams[id],drafter_teams[name]))</f>
        <v/>
      </c>
      <c r="K2431" s="3" t="s">
        <v>15497</v>
      </c>
      <c r="L2431" t="s">
        <v>15497</v>
      </c>
      <c r="M2431" t="str">
        <f>IF(OR(ISBLANK(draft_picks[[#This Row],[veto_drafter_id]]),draft_picks[[#This Row],[veto_drafter_id]]=""),"",_xlfn.XLOOKUP(draft_picks[[#This Row],[veto_drafter_id]],drafters[id],drafters[name]))</f>
        <v/>
      </c>
      <c r="N2431" t="s">
        <v>15497</v>
      </c>
      <c r="O2431" t="str">
        <f>IF(OR(ISBLANK(draft_picks[[#This Row],[veto_drafter_team_id]]),draft_picks[[#This Row],[veto_drafter_team_id]]=""),"",_xlfn.XLOOKUP(draft_picks[[#This Row],[veto_drafter_team_id]],drafter_teams[id],drafter_teams[name]))</f>
        <v/>
      </c>
      <c r="Q2431" t="s">
        <v>15497</v>
      </c>
      <c r="R2431" t="str">
        <f>IF(OR(ISBLANK(draft_picks[[#This Row],[veto_override_drafter_id]]),draft_picks[[#This Row],[veto_override_drafter_id]]=""),"",_xlfn.XLOOKUP(draft_picks[[#This Row],[veto_override_drafter_id]],drafters[id],drafters[name]))</f>
        <v/>
      </c>
      <c r="S2431" t="s">
        <v>15497</v>
      </c>
      <c r="T2431" t="str">
        <f>IF(OR(ISBLANK(draft_picks[[#This Row],[veto_override_team_id]]),draft_picks[[#This Row],[veto_override_team_id]]=""),"",_xlfn.XLOOKUP(draft_picks[[#This Row],[veto_override_team_id]],drafter_teams[id],drafter_teams[name]))</f>
        <v/>
      </c>
    </row>
    <row r="2432" spans="1:20" x14ac:dyDescent="0.25">
      <c r="A2432" t="s">
        <v>598</v>
      </c>
      <c r="B2432" t="str">
        <f>_xlfn.XLOOKUP(draft_picks[[#This Row],[draft_id]],drafts[id],drafts[title])</f>
        <v>Music Docs</v>
      </c>
      <c r="C2432" s="3">
        <v>1</v>
      </c>
      <c r="D2432">
        <f>IF(C2431&lt;draft_picks[[#This Row],[position]],1,IF(C2431&gt;draft_picks[[#This Row],[position]],D2431+1,IF(C2431=draft_picks[[#This Row],[position]],D2431+1)))</f>
        <v>8</v>
      </c>
      <c r="E2432" t="s">
        <v>6516</v>
      </c>
      <c r="F2432" t="str">
        <f>IF(ISBLANK(draft_picks[[#This Row],[movie_id]]),"",_xlfn.XLOOKUP(draft_picks[[#This Row],[movie_id]],drafts.movies[id],drafts.movies[movie_title]))</f>
        <v>The Devil and Daniel Johnston</v>
      </c>
      <c r="G2432" s="3" t="s">
        <v>921</v>
      </c>
      <c r="H2432" t="str">
        <f>IF(ISBLANK(draft_picks[[#This Row],[drafter_id]]),"",_xlfn.XLOOKUP(draft_picks[[#This Row],[drafter_id]],drafters[id],drafters[name]))</f>
        <v>Marya Gates</v>
      </c>
      <c r="J2432" t="str">
        <f>IF(ISBLANK(draft_picks[[#This Row],[drafter_team_id]]),"",_xlfn.XLOOKUP(draft_picks[[#This Row],[drafter_team_id]],drafter_teams[id],drafter_teams[name]))</f>
        <v/>
      </c>
      <c r="K2432" s="3" t="s">
        <v>15497</v>
      </c>
      <c r="L2432" t="s">
        <v>15497</v>
      </c>
      <c r="M2432" t="str">
        <f>IF(OR(ISBLANK(draft_picks[[#This Row],[veto_drafter_id]]),draft_picks[[#This Row],[veto_drafter_id]]=""),"",_xlfn.XLOOKUP(draft_picks[[#This Row],[veto_drafter_id]],drafters[id],drafters[name]))</f>
        <v/>
      </c>
      <c r="N2432" t="s">
        <v>15497</v>
      </c>
      <c r="O2432" t="str">
        <f>IF(OR(ISBLANK(draft_picks[[#This Row],[veto_drafter_team_id]]),draft_picks[[#This Row],[veto_drafter_team_id]]=""),"",_xlfn.XLOOKUP(draft_picks[[#This Row],[veto_drafter_team_id]],drafter_teams[id],drafter_teams[name]))</f>
        <v/>
      </c>
      <c r="Q2432" t="s">
        <v>15497</v>
      </c>
      <c r="R2432" t="str">
        <f>IF(OR(ISBLANK(draft_picks[[#This Row],[veto_override_drafter_id]]),draft_picks[[#This Row],[veto_override_drafter_id]]=""),"",_xlfn.XLOOKUP(draft_picks[[#This Row],[veto_override_drafter_id]],drafters[id],drafters[name]))</f>
        <v/>
      </c>
      <c r="S2432" t="s">
        <v>15497</v>
      </c>
      <c r="T2432" t="str">
        <f>IF(OR(ISBLANK(draft_picks[[#This Row],[veto_override_team_id]]),draft_picks[[#This Row],[veto_override_team_id]]=""),"",_xlfn.XLOOKUP(draft_picks[[#This Row],[veto_override_team_id]],drafter_teams[id],drafter_teams[name]))</f>
        <v/>
      </c>
    </row>
    <row r="2433" spans="1:20" x14ac:dyDescent="0.25">
      <c r="A2433" t="s">
        <v>190</v>
      </c>
      <c r="B2433" t="str">
        <f>_xlfn.XLOOKUP(draft_picks[[#This Row],[draft_id]],drafts[id],drafts[title])</f>
        <v>John Grisham Super Draft</v>
      </c>
      <c r="C2433" s="3">
        <v>11</v>
      </c>
      <c r="D2433">
        <f>IF(C2432&lt;draft_picks[[#This Row],[position]],1,IF(C2432&gt;draft_picks[[#This Row],[position]],D2432+1,IF(C2432=draft_picks[[#This Row],[position]],D2432+1)))</f>
        <v>1</v>
      </c>
      <c r="E2433" t="s">
        <v>8005</v>
      </c>
      <c r="F2433" t="str">
        <f>IF(ISBLANK(draft_picks[[#This Row],[movie_id]]),"",_xlfn.XLOOKUP(draft_picks[[#This Row],[movie_id]],drafts.movies[id],drafts.movies[movie_title]))</f>
        <v>Mickey</v>
      </c>
      <c r="G2433" s="3" t="s">
        <v>799</v>
      </c>
      <c r="H2433" t="str">
        <f>IF(ISBLANK(draft_picks[[#This Row],[drafter_id]]),"",_xlfn.XLOOKUP(draft_picks[[#This Row],[drafter_id]],drafters[id],drafters[name]))</f>
        <v>Joe Reid</v>
      </c>
      <c r="J2433" t="str">
        <f>IF(ISBLANK(draft_picks[[#This Row],[drafter_team_id]]),"",_xlfn.XLOOKUP(draft_picks[[#This Row],[drafter_team_id]],drafter_teams[id],drafter_teams[name]))</f>
        <v/>
      </c>
      <c r="K2433" s="3" t="s">
        <v>15497</v>
      </c>
      <c r="L2433" t="s">
        <v>15497</v>
      </c>
      <c r="M2433" t="str">
        <f>IF(OR(ISBLANK(draft_picks[[#This Row],[veto_drafter_id]]),draft_picks[[#This Row],[veto_drafter_id]]=""),"",_xlfn.XLOOKUP(draft_picks[[#This Row],[veto_drafter_id]],drafters[id],drafters[name]))</f>
        <v/>
      </c>
      <c r="N2433" t="s">
        <v>15497</v>
      </c>
      <c r="O2433" t="str">
        <f>IF(OR(ISBLANK(draft_picks[[#This Row],[veto_drafter_team_id]]),draft_picks[[#This Row],[veto_drafter_team_id]]=""),"",_xlfn.XLOOKUP(draft_picks[[#This Row],[veto_drafter_team_id]],drafter_teams[id],drafter_teams[name]))</f>
        <v/>
      </c>
      <c r="Q2433" t="s">
        <v>15497</v>
      </c>
      <c r="R2433" t="str">
        <f>IF(OR(ISBLANK(draft_picks[[#This Row],[veto_override_drafter_id]]),draft_picks[[#This Row],[veto_override_drafter_id]]=""),"",_xlfn.XLOOKUP(draft_picks[[#This Row],[veto_override_drafter_id]],drafters[id],drafters[name]))</f>
        <v/>
      </c>
      <c r="S2433" t="s">
        <v>15497</v>
      </c>
      <c r="T2433" t="str">
        <f>IF(OR(ISBLANK(draft_picks[[#This Row],[veto_override_team_id]]),draft_picks[[#This Row],[veto_override_team_id]]=""),"",_xlfn.XLOOKUP(draft_picks[[#This Row],[veto_override_team_id]],drafter_teams[id],drafter_teams[name]))</f>
        <v/>
      </c>
    </row>
    <row r="2434" spans="1:20" x14ac:dyDescent="0.25">
      <c r="A2434" t="s">
        <v>190</v>
      </c>
      <c r="B2434" t="str">
        <f>_xlfn.XLOOKUP(draft_picks[[#This Row],[draft_id]],drafts[id],drafts[title])</f>
        <v>John Grisham Super Draft</v>
      </c>
      <c r="C2434" s="3">
        <v>10</v>
      </c>
      <c r="D2434">
        <f>IF(C2433&lt;draft_picks[[#This Row],[position]],1,IF(C2433&gt;draft_picks[[#This Row],[position]],D2433+1,IF(C2433=draft_picks[[#This Row],[position]],D2433+1)))</f>
        <v>2</v>
      </c>
      <c r="E2434" t="s">
        <v>3460</v>
      </c>
      <c r="F2434" t="str">
        <f>IF(ISBLANK(draft_picks[[#This Row],[movie_id]]),"",_xlfn.XLOOKUP(draft_picks[[#This Row],[movie_id]],drafts.movies[id],drafts.movies[movie_title]))</f>
        <v>The Chamber</v>
      </c>
      <c r="G2434" s="3" t="s">
        <v>1029</v>
      </c>
      <c r="H2434" t="str">
        <f>IF(ISBLANK(draft_picks[[#This Row],[drafter_id]]),"",_xlfn.XLOOKUP(draft_picks[[#This Row],[drafter_id]],drafters[id],drafters[name]))</f>
        <v>Liz Hannah</v>
      </c>
      <c r="J2434" t="str">
        <f>IF(ISBLANK(draft_picks[[#This Row],[drafter_team_id]]),"",_xlfn.XLOOKUP(draft_picks[[#This Row],[drafter_team_id]],drafter_teams[id],drafter_teams[name]))</f>
        <v/>
      </c>
      <c r="K2434" s="3" t="s">
        <v>15497</v>
      </c>
      <c r="L2434" t="s">
        <v>15497</v>
      </c>
      <c r="M2434" t="str">
        <f>IF(OR(ISBLANK(draft_picks[[#This Row],[veto_drafter_id]]),draft_picks[[#This Row],[veto_drafter_id]]=""),"",_xlfn.XLOOKUP(draft_picks[[#This Row],[veto_drafter_id]],drafters[id],drafters[name]))</f>
        <v/>
      </c>
      <c r="N2434" t="s">
        <v>15497</v>
      </c>
      <c r="O2434" t="str">
        <f>IF(OR(ISBLANK(draft_picks[[#This Row],[veto_drafter_team_id]]),draft_picks[[#This Row],[veto_drafter_team_id]]=""),"",_xlfn.XLOOKUP(draft_picks[[#This Row],[veto_drafter_team_id]],drafter_teams[id],drafter_teams[name]))</f>
        <v/>
      </c>
      <c r="Q2434" t="s">
        <v>15497</v>
      </c>
      <c r="R2434" t="str">
        <f>IF(OR(ISBLANK(draft_picks[[#This Row],[veto_override_drafter_id]]),draft_picks[[#This Row],[veto_override_drafter_id]]=""),"",_xlfn.XLOOKUP(draft_picks[[#This Row],[veto_override_drafter_id]],drafters[id],drafters[name]))</f>
        <v/>
      </c>
      <c r="S2434" t="s">
        <v>15497</v>
      </c>
      <c r="T2434" t="str">
        <f>IF(OR(ISBLANK(draft_picks[[#This Row],[veto_override_team_id]]),draft_picks[[#This Row],[veto_override_team_id]]=""),"",_xlfn.XLOOKUP(draft_picks[[#This Row],[veto_override_team_id]],drafter_teams[id],drafter_teams[name]))</f>
        <v/>
      </c>
    </row>
    <row r="2435" spans="1:20" x14ac:dyDescent="0.25">
      <c r="A2435" t="s">
        <v>190</v>
      </c>
      <c r="B2435" t="str">
        <f>_xlfn.XLOOKUP(draft_picks[[#This Row],[draft_id]],drafts[id],drafts[title])</f>
        <v>John Grisham Super Draft</v>
      </c>
      <c r="C2435" s="3">
        <v>9</v>
      </c>
      <c r="D2435">
        <f>IF(C2434&lt;draft_picks[[#This Row],[position]],1,IF(C2434&gt;draft_picks[[#This Row],[position]],D2434+1,IF(C2434=draft_picks[[#This Row],[position]],D2434+1)))</f>
        <v>3</v>
      </c>
      <c r="E2435" t="s">
        <v>7150</v>
      </c>
      <c r="F2435" t="str">
        <f>IF(ISBLANK(draft_picks[[#This Row],[movie_id]]),"",_xlfn.XLOOKUP(draft_picks[[#This Row],[movie_id]],drafts.movies[id],drafts.movies[movie_title]))</f>
        <v>Christmas with the Kranks</v>
      </c>
      <c r="G2435" s="3" t="s">
        <v>825</v>
      </c>
      <c r="H2435" t="str">
        <f>IF(ISBLANK(draft_picks[[#This Row],[drafter_id]]),"",_xlfn.XLOOKUP(draft_picks[[#This Row],[drafter_id]],drafters[id],drafters[name]))</f>
        <v>Kenny Neibart</v>
      </c>
      <c r="J2435" t="str">
        <f>IF(ISBLANK(draft_picks[[#This Row],[drafter_team_id]]),"",_xlfn.XLOOKUP(draft_picks[[#This Row],[drafter_team_id]],drafter_teams[id],drafter_teams[name]))</f>
        <v/>
      </c>
      <c r="K2435" s="3" t="s">
        <v>15497</v>
      </c>
      <c r="L2435" t="s">
        <v>15497</v>
      </c>
      <c r="M2435" t="str">
        <f>IF(OR(ISBLANK(draft_picks[[#This Row],[veto_drafter_id]]),draft_picks[[#This Row],[veto_drafter_id]]=""),"",_xlfn.XLOOKUP(draft_picks[[#This Row],[veto_drafter_id]],drafters[id],drafters[name]))</f>
        <v/>
      </c>
      <c r="N2435" t="s">
        <v>15497</v>
      </c>
      <c r="O2435" t="str">
        <f>IF(OR(ISBLANK(draft_picks[[#This Row],[veto_drafter_team_id]]),draft_picks[[#This Row],[veto_drafter_team_id]]=""),"",_xlfn.XLOOKUP(draft_picks[[#This Row],[veto_drafter_team_id]],drafter_teams[id],drafter_teams[name]))</f>
        <v/>
      </c>
      <c r="Q2435" t="s">
        <v>15497</v>
      </c>
      <c r="R2435" t="str">
        <f>IF(OR(ISBLANK(draft_picks[[#This Row],[veto_override_drafter_id]]),draft_picks[[#This Row],[veto_override_drafter_id]]=""),"",_xlfn.XLOOKUP(draft_picks[[#This Row],[veto_override_drafter_id]],drafters[id],drafters[name]))</f>
        <v/>
      </c>
      <c r="S2435" t="s">
        <v>15497</v>
      </c>
      <c r="T2435" t="str">
        <f>IF(OR(ISBLANK(draft_picks[[#This Row],[veto_override_team_id]]),draft_picks[[#This Row],[veto_override_team_id]]=""),"",_xlfn.XLOOKUP(draft_picks[[#This Row],[veto_override_team_id]],drafter_teams[id],drafter_teams[name]))</f>
        <v/>
      </c>
    </row>
    <row r="2436" spans="1:20" x14ac:dyDescent="0.25">
      <c r="A2436" t="s">
        <v>190</v>
      </c>
      <c r="B2436" t="str">
        <f>_xlfn.XLOOKUP(draft_picks[[#This Row],[draft_id]],drafts[id],drafts[title])</f>
        <v>John Grisham Super Draft</v>
      </c>
      <c r="C2436" s="3">
        <v>8</v>
      </c>
      <c r="D2436">
        <f>IF(C2435&lt;draft_picks[[#This Row],[position]],1,IF(C2435&gt;draft_picks[[#This Row],[position]],D2435+1,IF(C2435=draft_picks[[#This Row],[position]],D2435+1)))</f>
        <v>4</v>
      </c>
      <c r="E2436" t="s">
        <v>5573</v>
      </c>
      <c r="F2436" t="str">
        <f>IF(ISBLANK(draft_picks[[#This Row],[movie_id]]),"",_xlfn.XLOOKUP(draft_picks[[#This Row],[movie_id]],drafts.movies[id],drafts.movies[movie_title]))</f>
        <v>A Painted House</v>
      </c>
      <c r="G2436" s="3" t="s">
        <v>825</v>
      </c>
      <c r="H2436" t="str">
        <f>IF(ISBLANK(draft_picks[[#This Row],[drafter_id]]),"",_xlfn.XLOOKUP(draft_picks[[#This Row],[drafter_id]],drafters[id],drafters[name]))</f>
        <v>Kenny Neibart</v>
      </c>
      <c r="J2436" t="str">
        <f>IF(ISBLANK(draft_picks[[#This Row],[drafter_team_id]]),"",_xlfn.XLOOKUP(draft_picks[[#This Row],[drafter_team_id]],drafter_teams[id],drafter_teams[name]))</f>
        <v/>
      </c>
      <c r="K2436" s="3" t="s">
        <v>15497</v>
      </c>
      <c r="L2436" t="s">
        <v>15497</v>
      </c>
      <c r="M2436" t="str">
        <f>IF(OR(ISBLANK(draft_picks[[#This Row],[veto_drafter_id]]),draft_picks[[#This Row],[veto_drafter_id]]=""),"",_xlfn.XLOOKUP(draft_picks[[#This Row],[veto_drafter_id]],drafters[id],drafters[name]))</f>
        <v/>
      </c>
      <c r="N2436" t="s">
        <v>15497</v>
      </c>
      <c r="O2436" t="str">
        <f>IF(OR(ISBLANK(draft_picks[[#This Row],[veto_drafter_team_id]]),draft_picks[[#This Row],[veto_drafter_team_id]]=""),"",_xlfn.XLOOKUP(draft_picks[[#This Row],[veto_drafter_team_id]],drafter_teams[id],drafter_teams[name]))</f>
        <v/>
      </c>
      <c r="Q2436" t="s">
        <v>15497</v>
      </c>
      <c r="R2436" t="str">
        <f>IF(OR(ISBLANK(draft_picks[[#This Row],[veto_override_drafter_id]]),draft_picks[[#This Row],[veto_override_drafter_id]]=""),"",_xlfn.XLOOKUP(draft_picks[[#This Row],[veto_override_drafter_id]],drafters[id],drafters[name]))</f>
        <v/>
      </c>
      <c r="S2436" t="s">
        <v>15497</v>
      </c>
      <c r="T2436" t="str">
        <f>IF(OR(ISBLANK(draft_picks[[#This Row],[veto_override_team_id]]),draft_picks[[#This Row],[veto_override_team_id]]=""),"",_xlfn.XLOOKUP(draft_picks[[#This Row],[veto_override_team_id]],drafter_teams[id],drafter_teams[name]))</f>
        <v/>
      </c>
    </row>
    <row r="2437" spans="1:20" x14ac:dyDescent="0.25">
      <c r="A2437" t="s">
        <v>190</v>
      </c>
      <c r="B2437" t="str">
        <f>_xlfn.XLOOKUP(draft_picks[[#This Row],[draft_id]],drafts[id],drafts[title])</f>
        <v>John Grisham Super Draft</v>
      </c>
      <c r="C2437" s="3">
        <v>7</v>
      </c>
      <c r="D2437">
        <f>IF(C2436&lt;draft_picks[[#This Row],[position]],1,IF(C2436&gt;draft_picks[[#This Row],[position]],D2436+1,IF(C2436=draft_picks[[#This Row],[position]],D2436+1)))</f>
        <v>5</v>
      </c>
      <c r="E2437" t="s">
        <v>4782</v>
      </c>
      <c r="F2437" t="str">
        <f>IF(ISBLANK(draft_picks[[#This Row],[movie_id]]),"",_xlfn.XLOOKUP(draft_picks[[#This Row],[movie_id]],drafts.movies[id],drafts.movies[movie_title]))</f>
        <v>The Gingerbread Man</v>
      </c>
      <c r="G2437" s="3" t="s">
        <v>1029</v>
      </c>
      <c r="H2437" t="str">
        <f>IF(ISBLANK(draft_picks[[#This Row],[drafter_id]]),"",_xlfn.XLOOKUP(draft_picks[[#This Row],[drafter_id]],drafters[id],drafters[name]))</f>
        <v>Liz Hannah</v>
      </c>
      <c r="J2437" t="str">
        <f>IF(ISBLANK(draft_picks[[#This Row],[drafter_team_id]]),"",_xlfn.XLOOKUP(draft_picks[[#This Row],[drafter_team_id]],drafter_teams[id],drafter_teams[name]))</f>
        <v/>
      </c>
      <c r="K2437" s="3" t="s">
        <v>15497</v>
      </c>
      <c r="L2437" t="s">
        <v>15497</v>
      </c>
      <c r="M2437" t="str">
        <f>IF(OR(ISBLANK(draft_picks[[#This Row],[veto_drafter_id]]),draft_picks[[#This Row],[veto_drafter_id]]=""),"",_xlfn.XLOOKUP(draft_picks[[#This Row],[veto_drafter_id]],drafters[id],drafters[name]))</f>
        <v/>
      </c>
      <c r="N2437" t="s">
        <v>15497</v>
      </c>
      <c r="O2437" t="str">
        <f>IF(OR(ISBLANK(draft_picks[[#This Row],[veto_drafter_team_id]]),draft_picks[[#This Row],[veto_drafter_team_id]]=""),"",_xlfn.XLOOKUP(draft_picks[[#This Row],[veto_drafter_team_id]],drafter_teams[id],drafter_teams[name]))</f>
        <v/>
      </c>
      <c r="Q2437" t="s">
        <v>15497</v>
      </c>
      <c r="R2437" t="str">
        <f>IF(OR(ISBLANK(draft_picks[[#This Row],[veto_override_drafter_id]]),draft_picks[[#This Row],[veto_override_drafter_id]]=""),"",_xlfn.XLOOKUP(draft_picks[[#This Row],[veto_override_drafter_id]],drafters[id],drafters[name]))</f>
        <v/>
      </c>
      <c r="S2437" t="s">
        <v>15497</v>
      </c>
      <c r="T2437" t="str">
        <f>IF(OR(ISBLANK(draft_picks[[#This Row],[veto_override_team_id]]),draft_picks[[#This Row],[veto_override_team_id]]=""),"",_xlfn.XLOOKUP(draft_picks[[#This Row],[veto_override_team_id]],drafter_teams[id],drafter_teams[name]))</f>
        <v/>
      </c>
    </row>
    <row r="2438" spans="1:20" x14ac:dyDescent="0.25">
      <c r="A2438" t="s">
        <v>190</v>
      </c>
      <c r="B2438" t="str">
        <f>_xlfn.XLOOKUP(draft_picks[[#This Row],[draft_id]],drafts[id],drafts[title])</f>
        <v>John Grisham Super Draft</v>
      </c>
      <c r="C2438" s="3">
        <v>6</v>
      </c>
      <c r="D2438">
        <f>IF(C2437&lt;draft_picks[[#This Row],[position]],1,IF(C2437&gt;draft_picks[[#This Row],[position]],D2437+1,IF(C2437=draft_picks[[#This Row],[position]],D2437+1)))</f>
        <v>6</v>
      </c>
      <c r="E2438" t="s">
        <v>6294</v>
      </c>
      <c r="F2438" t="str">
        <f>IF(ISBLANK(draft_picks[[#This Row],[movie_id]]),"",_xlfn.XLOOKUP(draft_picks[[#This Row],[movie_id]],drafts.movies[id],drafts.movies[movie_title]))</f>
        <v>A Time to Kill</v>
      </c>
      <c r="G2438" s="3" t="s">
        <v>799</v>
      </c>
      <c r="H2438" t="str">
        <f>IF(ISBLANK(draft_picks[[#This Row],[drafter_id]]),"",_xlfn.XLOOKUP(draft_picks[[#This Row],[drafter_id]],drafters[id],drafters[name]))</f>
        <v>Joe Reid</v>
      </c>
      <c r="J2438" t="str">
        <f>IF(ISBLANK(draft_picks[[#This Row],[drafter_team_id]]),"",_xlfn.XLOOKUP(draft_picks[[#This Row],[drafter_team_id]],drafter_teams[id],drafter_teams[name]))</f>
        <v/>
      </c>
      <c r="K2438" s="3" t="s">
        <v>15484</v>
      </c>
      <c r="L2438" t="s">
        <v>825</v>
      </c>
      <c r="M2438" t="str">
        <f>IF(OR(ISBLANK(draft_picks[[#This Row],[veto_drafter_id]]),draft_picks[[#This Row],[veto_drafter_id]]=""),"",_xlfn.XLOOKUP(draft_picks[[#This Row],[veto_drafter_id]],drafters[id],drafters[name]))</f>
        <v>Kenny Neibart</v>
      </c>
      <c r="N2438" t="s">
        <v>15497</v>
      </c>
      <c r="O2438" t="str">
        <f>IF(OR(ISBLANK(draft_picks[[#This Row],[veto_drafter_team_id]]),draft_picks[[#This Row],[veto_drafter_team_id]]=""),"",_xlfn.XLOOKUP(draft_picks[[#This Row],[veto_drafter_team_id]],drafter_teams[id],drafter_teams[name]))</f>
        <v/>
      </c>
      <c r="Q2438" t="s">
        <v>15497</v>
      </c>
      <c r="R2438" t="str">
        <f>IF(OR(ISBLANK(draft_picks[[#This Row],[veto_override_drafter_id]]),draft_picks[[#This Row],[veto_override_drafter_id]]=""),"",_xlfn.XLOOKUP(draft_picks[[#This Row],[veto_override_drafter_id]],drafters[id],drafters[name]))</f>
        <v/>
      </c>
      <c r="S2438" t="s">
        <v>15497</v>
      </c>
      <c r="T2438" t="str">
        <f>IF(OR(ISBLANK(draft_picks[[#This Row],[veto_override_team_id]]),draft_picks[[#This Row],[veto_override_team_id]]=""),"",_xlfn.XLOOKUP(draft_picks[[#This Row],[veto_override_team_id]],drafter_teams[id],drafter_teams[name]))</f>
        <v/>
      </c>
    </row>
    <row r="2439" spans="1:20" x14ac:dyDescent="0.25">
      <c r="A2439" t="s">
        <v>190</v>
      </c>
      <c r="B2439" t="str">
        <f>_xlfn.XLOOKUP(draft_picks[[#This Row],[draft_id]],drafts[id],drafts[title])</f>
        <v>John Grisham Super Draft</v>
      </c>
      <c r="C2439" s="3">
        <v>6</v>
      </c>
      <c r="D2439">
        <f>IF(C2438&lt;draft_picks[[#This Row],[position]],1,IF(C2438&gt;draft_picks[[#This Row],[position]],D2438+1,IF(C2438=draft_picks[[#This Row],[position]],D2438+1)))</f>
        <v>7</v>
      </c>
      <c r="E2439" t="s">
        <v>7787</v>
      </c>
      <c r="F2439" t="str">
        <f>IF(ISBLANK(draft_picks[[#This Row],[movie_id]]),"",_xlfn.XLOOKUP(draft_picks[[#This Row],[movie_id]],drafts.movies[id],drafts.movies[movie_title]))</f>
        <v>Runaway Jury</v>
      </c>
      <c r="G2439" s="3" t="s">
        <v>799</v>
      </c>
      <c r="H2439" t="str">
        <f>IF(ISBLANK(draft_picks[[#This Row],[drafter_id]]),"",_xlfn.XLOOKUP(draft_picks[[#This Row],[drafter_id]],drafters[id],drafters[name]))</f>
        <v>Joe Reid</v>
      </c>
      <c r="J2439" t="str">
        <f>IF(ISBLANK(draft_picks[[#This Row],[drafter_team_id]]),"",_xlfn.XLOOKUP(draft_picks[[#This Row],[drafter_team_id]],drafter_teams[id],drafter_teams[name]))</f>
        <v/>
      </c>
      <c r="K2439" s="3" t="s">
        <v>15497</v>
      </c>
      <c r="L2439" t="s">
        <v>15497</v>
      </c>
      <c r="M2439" t="str">
        <f>IF(OR(ISBLANK(draft_picks[[#This Row],[veto_drafter_id]]),draft_picks[[#This Row],[veto_drafter_id]]=""),"",_xlfn.XLOOKUP(draft_picks[[#This Row],[veto_drafter_id]],drafters[id],drafters[name]))</f>
        <v/>
      </c>
      <c r="N2439" t="s">
        <v>15497</v>
      </c>
      <c r="O2439" t="str">
        <f>IF(OR(ISBLANK(draft_picks[[#This Row],[veto_drafter_team_id]]),draft_picks[[#This Row],[veto_drafter_team_id]]=""),"",_xlfn.XLOOKUP(draft_picks[[#This Row],[veto_drafter_team_id]],drafter_teams[id],drafter_teams[name]))</f>
        <v/>
      </c>
      <c r="Q2439" t="s">
        <v>15497</v>
      </c>
      <c r="R2439" t="str">
        <f>IF(OR(ISBLANK(draft_picks[[#This Row],[veto_override_drafter_id]]),draft_picks[[#This Row],[veto_override_drafter_id]]=""),"",_xlfn.XLOOKUP(draft_picks[[#This Row],[veto_override_drafter_id]],drafters[id],drafters[name]))</f>
        <v/>
      </c>
      <c r="S2439" t="s">
        <v>15497</v>
      </c>
      <c r="T2439" t="str">
        <f>IF(OR(ISBLANK(draft_picks[[#This Row],[veto_override_team_id]]),draft_picks[[#This Row],[veto_override_team_id]]=""),"",_xlfn.XLOOKUP(draft_picks[[#This Row],[veto_override_team_id]],drafter_teams[id],drafter_teams[name]))</f>
        <v/>
      </c>
    </row>
    <row r="2440" spans="1:20" x14ac:dyDescent="0.25">
      <c r="A2440" t="s">
        <v>190</v>
      </c>
      <c r="B2440" t="str">
        <f>_xlfn.XLOOKUP(draft_picks[[#This Row],[draft_id]],drafts[id],drafts[title])</f>
        <v>John Grisham Super Draft</v>
      </c>
      <c r="C2440" s="3">
        <v>5</v>
      </c>
      <c r="D2440">
        <f>IF(C2439&lt;draft_picks[[#This Row],[position]],1,IF(C2439&gt;draft_picks[[#This Row],[position]],D2439+1,IF(C2439=draft_picks[[#This Row],[position]],D2439+1)))</f>
        <v>8</v>
      </c>
      <c r="E2440" t="s">
        <v>3990</v>
      </c>
      <c r="F2440" t="str">
        <f>IF(ISBLANK(draft_picks[[#This Row],[movie_id]]),"",_xlfn.XLOOKUP(draft_picks[[#This Row],[movie_id]],drafts.movies[id],drafts.movies[movie_title]))</f>
        <v>The Rainmaker</v>
      </c>
      <c r="G2440" s="3" t="s">
        <v>825</v>
      </c>
      <c r="H2440" t="str">
        <f>IF(ISBLANK(draft_picks[[#This Row],[drafter_id]]),"",_xlfn.XLOOKUP(draft_picks[[#This Row],[drafter_id]],drafters[id],drafters[name]))</f>
        <v>Kenny Neibart</v>
      </c>
      <c r="J2440" t="str">
        <f>IF(ISBLANK(draft_picks[[#This Row],[drafter_team_id]]),"",_xlfn.XLOOKUP(draft_picks[[#This Row],[drafter_team_id]],drafter_teams[id],drafter_teams[name]))</f>
        <v/>
      </c>
      <c r="K2440" s="3" t="s">
        <v>15497</v>
      </c>
      <c r="L2440" t="s">
        <v>15497</v>
      </c>
      <c r="M2440" t="str">
        <f>IF(OR(ISBLANK(draft_picks[[#This Row],[veto_drafter_id]]),draft_picks[[#This Row],[veto_drafter_id]]=""),"",_xlfn.XLOOKUP(draft_picks[[#This Row],[veto_drafter_id]],drafters[id],drafters[name]))</f>
        <v/>
      </c>
      <c r="N2440" t="s">
        <v>15497</v>
      </c>
      <c r="O2440" t="str">
        <f>IF(OR(ISBLANK(draft_picks[[#This Row],[veto_drafter_team_id]]),draft_picks[[#This Row],[veto_drafter_team_id]]=""),"",_xlfn.XLOOKUP(draft_picks[[#This Row],[veto_drafter_team_id]],drafter_teams[id],drafter_teams[name]))</f>
        <v/>
      </c>
      <c r="Q2440" t="s">
        <v>15497</v>
      </c>
      <c r="R2440" t="str">
        <f>IF(OR(ISBLANK(draft_picks[[#This Row],[veto_override_drafter_id]]),draft_picks[[#This Row],[veto_override_drafter_id]]=""),"",_xlfn.XLOOKUP(draft_picks[[#This Row],[veto_override_drafter_id]],drafters[id],drafters[name]))</f>
        <v/>
      </c>
      <c r="S2440" t="s">
        <v>15497</v>
      </c>
      <c r="T2440" t="str">
        <f>IF(OR(ISBLANK(draft_picks[[#This Row],[veto_override_team_id]]),draft_picks[[#This Row],[veto_override_team_id]]=""),"",_xlfn.XLOOKUP(draft_picks[[#This Row],[veto_override_team_id]],drafter_teams[id],drafter_teams[name]))</f>
        <v/>
      </c>
    </row>
    <row r="2441" spans="1:20" x14ac:dyDescent="0.25">
      <c r="A2441" t="s">
        <v>190</v>
      </c>
      <c r="B2441" t="str">
        <f>_xlfn.XLOOKUP(draft_picks[[#This Row],[draft_id]],drafts[id],drafts[title])</f>
        <v>John Grisham Super Draft</v>
      </c>
      <c r="C2441" s="3">
        <v>4</v>
      </c>
      <c r="D2441">
        <f>IF(C2440&lt;draft_picks[[#This Row],[position]],1,IF(C2440&gt;draft_picks[[#This Row],[position]],D2440+1,IF(C2440=draft_picks[[#This Row],[position]],D2440+1)))</f>
        <v>9</v>
      </c>
      <c r="E2441" t="s">
        <v>6294</v>
      </c>
      <c r="F2441" t="str">
        <f>IF(ISBLANK(draft_picks[[#This Row],[movie_id]]),"",_xlfn.XLOOKUP(draft_picks[[#This Row],[movie_id]],drafts.movies[id],drafts.movies[movie_title]))</f>
        <v>A Time to Kill</v>
      </c>
      <c r="G2441" s="3" t="s">
        <v>1029</v>
      </c>
      <c r="H2441" t="str">
        <f>IF(ISBLANK(draft_picks[[#This Row],[drafter_id]]),"",_xlfn.XLOOKUP(draft_picks[[#This Row],[drafter_id]],drafters[id],drafters[name]))</f>
        <v>Liz Hannah</v>
      </c>
      <c r="J2441" t="str">
        <f>IF(ISBLANK(draft_picks[[#This Row],[drafter_team_id]]),"",_xlfn.XLOOKUP(draft_picks[[#This Row],[drafter_team_id]],drafter_teams[id],drafter_teams[name]))</f>
        <v/>
      </c>
      <c r="K2441" s="3" t="s">
        <v>15497</v>
      </c>
      <c r="L2441" t="s">
        <v>15497</v>
      </c>
      <c r="M2441" t="str">
        <f>IF(OR(ISBLANK(draft_picks[[#This Row],[veto_drafter_id]]),draft_picks[[#This Row],[veto_drafter_id]]=""),"",_xlfn.XLOOKUP(draft_picks[[#This Row],[veto_drafter_id]],drafters[id],drafters[name]))</f>
        <v/>
      </c>
      <c r="N2441" t="s">
        <v>15497</v>
      </c>
      <c r="O2441" t="str">
        <f>IF(OR(ISBLANK(draft_picks[[#This Row],[veto_drafter_team_id]]),draft_picks[[#This Row],[veto_drafter_team_id]]=""),"",_xlfn.XLOOKUP(draft_picks[[#This Row],[veto_drafter_team_id]],drafter_teams[id],drafter_teams[name]))</f>
        <v/>
      </c>
      <c r="Q2441" t="s">
        <v>15497</v>
      </c>
      <c r="R2441" t="str">
        <f>IF(OR(ISBLANK(draft_picks[[#This Row],[veto_override_drafter_id]]),draft_picks[[#This Row],[veto_override_drafter_id]]=""),"",_xlfn.XLOOKUP(draft_picks[[#This Row],[veto_override_drafter_id]],drafters[id],drafters[name]))</f>
        <v/>
      </c>
      <c r="S2441" t="s">
        <v>15497</v>
      </c>
      <c r="T2441" t="str">
        <f>IF(OR(ISBLANK(draft_picks[[#This Row],[veto_override_team_id]]),draft_picks[[#This Row],[veto_override_team_id]]=""),"",_xlfn.XLOOKUP(draft_picks[[#This Row],[veto_override_team_id]],drafter_teams[id],drafter_teams[name]))</f>
        <v/>
      </c>
    </row>
    <row r="2442" spans="1:20" x14ac:dyDescent="0.25">
      <c r="A2442" t="s">
        <v>190</v>
      </c>
      <c r="B2442" t="str">
        <f>_xlfn.XLOOKUP(draft_picks[[#This Row],[draft_id]],drafts[id],drafts[title])</f>
        <v>John Grisham Super Draft</v>
      </c>
      <c r="C2442" s="3">
        <v>3</v>
      </c>
      <c r="D2442">
        <f>IF(C2441&lt;draft_picks[[#This Row],[position]],1,IF(C2441&gt;draft_picks[[#This Row],[position]],D2441+1,IF(C2441=draft_picks[[#This Row],[position]],D2441+1)))</f>
        <v>10</v>
      </c>
      <c r="E2442" t="s">
        <v>6976</v>
      </c>
      <c r="F2442" t="str">
        <f>IF(ISBLANK(draft_picks[[#This Row],[movie_id]]),"",_xlfn.XLOOKUP(draft_picks[[#This Row],[movie_id]],drafts.movies[id],drafts.movies[movie_title]))</f>
        <v>The Firm</v>
      </c>
      <c r="G2442" s="3" t="s">
        <v>799</v>
      </c>
      <c r="H2442" t="str">
        <f>IF(ISBLANK(draft_picks[[#This Row],[drafter_id]]),"",_xlfn.XLOOKUP(draft_picks[[#This Row],[drafter_id]],drafters[id],drafters[name]))</f>
        <v>Joe Reid</v>
      </c>
      <c r="J2442" t="str">
        <f>IF(ISBLANK(draft_picks[[#This Row],[drafter_team_id]]),"",_xlfn.XLOOKUP(draft_picks[[#This Row],[drafter_team_id]],drafter_teams[id],drafter_teams[name]))</f>
        <v/>
      </c>
      <c r="K2442" s="3" t="s">
        <v>15497</v>
      </c>
      <c r="L2442" t="s">
        <v>15497</v>
      </c>
      <c r="M2442" t="str">
        <f>IF(OR(ISBLANK(draft_picks[[#This Row],[veto_drafter_id]]),draft_picks[[#This Row],[veto_drafter_id]]=""),"",_xlfn.XLOOKUP(draft_picks[[#This Row],[veto_drafter_id]],drafters[id],drafters[name]))</f>
        <v/>
      </c>
      <c r="N2442" t="s">
        <v>15497</v>
      </c>
      <c r="O2442" t="str">
        <f>IF(OR(ISBLANK(draft_picks[[#This Row],[veto_drafter_team_id]]),draft_picks[[#This Row],[veto_drafter_team_id]]=""),"",_xlfn.XLOOKUP(draft_picks[[#This Row],[veto_drafter_team_id]],drafter_teams[id],drafter_teams[name]))</f>
        <v/>
      </c>
      <c r="Q2442" t="s">
        <v>15497</v>
      </c>
      <c r="R2442" t="str">
        <f>IF(OR(ISBLANK(draft_picks[[#This Row],[veto_override_drafter_id]]),draft_picks[[#This Row],[veto_override_drafter_id]]=""),"",_xlfn.XLOOKUP(draft_picks[[#This Row],[veto_override_drafter_id]],drafters[id],drafters[name]))</f>
        <v/>
      </c>
      <c r="S2442" t="s">
        <v>15497</v>
      </c>
      <c r="T2442" t="str">
        <f>IF(OR(ISBLANK(draft_picks[[#This Row],[veto_override_team_id]]),draft_picks[[#This Row],[veto_override_team_id]]=""),"",_xlfn.XLOOKUP(draft_picks[[#This Row],[veto_override_team_id]],drafter_teams[id],drafter_teams[name]))</f>
        <v/>
      </c>
    </row>
    <row r="2443" spans="1:20" x14ac:dyDescent="0.25">
      <c r="A2443" t="s">
        <v>190</v>
      </c>
      <c r="B2443" t="str">
        <f>_xlfn.XLOOKUP(draft_picks[[#This Row],[draft_id]],drafts[id],drafts[title])</f>
        <v>John Grisham Super Draft</v>
      </c>
      <c r="C2443" s="3">
        <v>2</v>
      </c>
      <c r="D2443">
        <f>IF(C2442&lt;draft_picks[[#This Row],[position]],1,IF(C2442&gt;draft_picks[[#This Row],[position]],D2442+1,IF(C2442=draft_picks[[#This Row],[position]],D2442+1)))</f>
        <v>11</v>
      </c>
      <c r="E2443" t="s">
        <v>2589</v>
      </c>
      <c r="F2443" t="str">
        <f>IF(ISBLANK(draft_picks[[#This Row],[movie_id]]),"",_xlfn.XLOOKUP(draft_picks[[#This Row],[movie_id]],drafts.movies[id],drafts.movies[movie_title]))</f>
        <v>The Client</v>
      </c>
      <c r="G2443" s="3" t="s">
        <v>825</v>
      </c>
      <c r="H2443" t="str">
        <f>IF(ISBLANK(draft_picks[[#This Row],[drafter_id]]),"",_xlfn.XLOOKUP(draft_picks[[#This Row],[drafter_id]],drafters[id],drafters[name]))</f>
        <v>Kenny Neibart</v>
      </c>
      <c r="J2443" t="str">
        <f>IF(ISBLANK(draft_picks[[#This Row],[drafter_team_id]]),"",_xlfn.XLOOKUP(draft_picks[[#This Row],[drafter_team_id]],drafter_teams[id],drafter_teams[name]))</f>
        <v/>
      </c>
      <c r="K2443" s="3" t="s">
        <v>15497</v>
      </c>
      <c r="L2443" t="s">
        <v>15497</v>
      </c>
      <c r="M2443" t="str">
        <f>IF(OR(ISBLANK(draft_picks[[#This Row],[veto_drafter_id]]),draft_picks[[#This Row],[veto_drafter_id]]=""),"",_xlfn.XLOOKUP(draft_picks[[#This Row],[veto_drafter_id]],drafters[id],drafters[name]))</f>
        <v/>
      </c>
      <c r="N2443" t="s">
        <v>15497</v>
      </c>
      <c r="O2443" t="str">
        <f>IF(OR(ISBLANK(draft_picks[[#This Row],[veto_drafter_team_id]]),draft_picks[[#This Row],[veto_drafter_team_id]]=""),"",_xlfn.XLOOKUP(draft_picks[[#This Row],[veto_drafter_team_id]],drafter_teams[id],drafter_teams[name]))</f>
        <v/>
      </c>
      <c r="Q2443" t="s">
        <v>15497</v>
      </c>
      <c r="R2443" t="str">
        <f>IF(OR(ISBLANK(draft_picks[[#This Row],[veto_override_drafter_id]]),draft_picks[[#This Row],[veto_override_drafter_id]]=""),"",_xlfn.XLOOKUP(draft_picks[[#This Row],[veto_override_drafter_id]],drafters[id],drafters[name]))</f>
        <v/>
      </c>
      <c r="S2443" t="s">
        <v>15497</v>
      </c>
      <c r="T2443" t="str">
        <f>IF(OR(ISBLANK(draft_picks[[#This Row],[veto_override_team_id]]),draft_picks[[#This Row],[veto_override_team_id]]=""),"",_xlfn.XLOOKUP(draft_picks[[#This Row],[veto_override_team_id]],drafter_teams[id],drafter_teams[name]))</f>
        <v/>
      </c>
    </row>
    <row r="2444" spans="1:20" x14ac:dyDescent="0.25">
      <c r="A2444" t="s">
        <v>190</v>
      </c>
      <c r="B2444" t="str">
        <f>_xlfn.XLOOKUP(draft_picks[[#This Row],[draft_id]],drafts[id],drafts[title])</f>
        <v>John Grisham Super Draft</v>
      </c>
      <c r="C2444" s="3">
        <v>1</v>
      </c>
      <c r="D2444">
        <f>IF(C2443&lt;draft_picks[[#This Row],[position]],1,IF(C2443&gt;draft_picks[[#This Row],[position]],D2443+1,IF(C2443=draft_picks[[#This Row],[position]],D2443+1)))</f>
        <v>12</v>
      </c>
      <c r="E2444" t="s">
        <v>6564</v>
      </c>
      <c r="F2444" t="str">
        <f>IF(ISBLANK(draft_picks[[#This Row],[movie_id]]),"",_xlfn.XLOOKUP(draft_picks[[#This Row],[movie_id]],drafts.movies[id],drafts.movies[movie_title]))</f>
        <v>The Pelican Brief</v>
      </c>
      <c r="G2444" s="3" t="s">
        <v>1029</v>
      </c>
      <c r="H2444" t="str">
        <f>IF(ISBLANK(draft_picks[[#This Row],[drafter_id]]),"",_xlfn.XLOOKUP(draft_picks[[#This Row],[drafter_id]],drafters[id],drafters[name]))</f>
        <v>Liz Hannah</v>
      </c>
      <c r="J2444" t="str">
        <f>IF(ISBLANK(draft_picks[[#This Row],[drafter_team_id]]),"",_xlfn.XLOOKUP(draft_picks[[#This Row],[drafter_team_id]],drafter_teams[id],drafter_teams[name]))</f>
        <v/>
      </c>
      <c r="K2444" s="3" t="s">
        <v>15497</v>
      </c>
      <c r="L2444" t="s">
        <v>15497</v>
      </c>
      <c r="M2444" t="str">
        <f>IF(OR(ISBLANK(draft_picks[[#This Row],[veto_drafter_id]]),draft_picks[[#This Row],[veto_drafter_id]]=""),"",_xlfn.XLOOKUP(draft_picks[[#This Row],[veto_drafter_id]],drafters[id],drafters[name]))</f>
        <v/>
      </c>
      <c r="N2444" t="s">
        <v>15497</v>
      </c>
      <c r="O2444" t="str">
        <f>IF(OR(ISBLANK(draft_picks[[#This Row],[veto_drafter_team_id]]),draft_picks[[#This Row],[veto_drafter_team_id]]=""),"",_xlfn.XLOOKUP(draft_picks[[#This Row],[veto_drafter_team_id]],drafter_teams[id],drafter_teams[name]))</f>
        <v/>
      </c>
      <c r="Q2444" t="s">
        <v>15497</v>
      </c>
      <c r="R2444" t="str">
        <f>IF(OR(ISBLANK(draft_picks[[#This Row],[veto_override_drafter_id]]),draft_picks[[#This Row],[veto_override_drafter_id]]=""),"",_xlfn.XLOOKUP(draft_picks[[#This Row],[veto_override_drafter_id]],drafters[id],drafters[name]))</f>
        <v/>
      </c>
      <c r="S2444" t="s">
        <v>15497</v>
      </c>
      <c r="T2444" t="str">
        <f>IF(OR(ISBLANK(draft_picks[[#This Row],[veto_override_team_id]]),draft_picks[[#This Row],[veto_override_team_id]]=""),"",_xlfn.XLOOKUP(draft_picks[[#This Row],[veto_override_team_id]],drafter_teams[id],drafter_teams[name]))</f>
        <v/>
      </c>
    </row>
    <row r="2445" spans="1:20" x14ac:dyDescent="0.25">
      <c r="A2445" t="s">
        <v>85</v>
      </c>
      <c r="B2445">
        <f>_xlfn.XLOOKUP(draft_picks[[#This Row],[draft_id]],drafts[id],drafts[title])</f>
        <v>2012</v>
      </c>
      <c r="C2445" s="3">
        <v>7</v>
      </c>
      <c r="D2445">
        <f>IF(C2444&lt;draft_picks[[#This Row],[position]],1,IF(C2444&gt;draft_picks[[#This Row],[position]],D2444+1,IF(C2444=draft_picks[[#This Row],[position]],D2444+1)))</f>
        <v>1</v>
      </c>
      <c r="E2445" t="s">
        <v>3570</v>
      </c>
      <c r="F2445" t="str">
        <f>IF(ISBLANK(draft_picks[[#This Row],[movie_id]]),"",_xlfn.XLOOKUP(draft_picks[[#This Row],[movie_id]],drafts.movies[id],drafts.movies[movie_title]))</f>
        <v>21 Jump Street</v>
      </c>
      <c r="G2445" s="3" t="s">
        <v>811</v>
      </c>
      <c r="H2445" t="str">
        <f>IF(ISBLANK(draft_picks[[#This Row],[drafter_id]]),"",_xlfn.XLOOKUP(draft_picks[[#This Row],[drafter_id]],drafters[id],drafters[name]))</f>
        <v>Maria Lewis</v>
      </c>
      <c r="J2445" t="str">
        <f>IF(ISBLANK(draft_picks[[#This Row],[drafter_team_id]]),"",_xlfn.XLOOKUP(draft_picks[[#This Row],[drafter_team_id]],drafter_teams[id],drafter_teams[name]))</f>
        <v/>
      </c>
      <c r="K2445" s="3" t="s">
        <v>15497</v>
      </c>
      <c r="L2445" t="s">
        <v>15497</v>
      </c>
      <c r="M2445" t="str">
        <f>IF(OR(ISBLANK(draft_picks[[#This Row],[veto_drafter_id]]),draft_picks[[#This Row],[veto_drafter_id]]=""),"",_xlfn.XLOOKUP(draft_picks[[#This Row],[veto_drafter_id]],drafters[id],drafters[name]))</f>
        <v/>
      </c>
      <c r="N2445" t="s">
        <v>15497</v>
      </c>
      <c r="O2445" t="str">
        <f>IF(OR(ISBLANK(draft_picks[[#This Row],[veto_drafter_team_id]]),draft_picks[[#This Row],[veto_drafter_team_id]]=""),"",_xlfn.XLOOKUP(draft_picks[[#This Row],[veto_drafter_team_id]],drafter_teams[id],drafter_teams[name]))</f>
        <v/>
      </c>
      <c r="Q2445" t="s">
        <v>15497</v>
      </c>
      <c r="R2445" t="str">
        <f>IF(OR(ISBLANK(draft_picks[[#This Row],[veto_override_drafter_id]]),draft_picks[[#This Row],[veto_override_drafter_id]]=""),"",_xlfn.XLOOKUP(draft_picks[[#This Row],[veto_override_drafter_id]],drafters[id],drafters[name]))</f>
        <v/>
      </c>
      <c r="S2445" t="s">
        <v>15497</v>
      </c>
      <c r="T2445" t="str">
        <f>IF(OR(ISBLANK(draft_picks[[#This Row],[veto_override_team_id]]),draft_picks[[#This Row],[veto_override_team_id]]=""),"",_xlfn.XLOOKUP(draft_picks[[#This Row],[veto_override_team_id]],drafter_teams[id],drafter_teams[name]))</f>
        <v/>
      </c>
    </row>
    <row r="2446" spans="1:20" x14ac:dyDescent="0.25">
      <c r="A2446" t="s">
        <v>85</v>
      </c>
      <c r="B2446">
        <f>_xlfn.XLOOKUP(draft_picks[[#This Row],[draft_id]],drafts[id],drafts[title])</f>
        <v>2012</v>
      </c>
      <c r="C2446" s="3">
        <v>6</v>
      </c>
      <c r="D2446">
        <f>IF(C2445&lt;draft_picks[[#This Row],[position]],1,IF(C2445&gt;draft_picks[[#This Row],[position]],D2445+1,IF(C2445=draft_picks[[#This Row],[position]],D2445+1)))</f>
        <v>2</v>
      </c>
      <c r="E2446" t="s">
        <v>5922</v>
      </c>
      <c r="F2446" t="str">
        <f>IF(ISBLANK(draft_picks[[#This Row],[movie_id]]),"",_xlfn.XLOOKUP(draft_picks[[#This Row],[movie_id]],drafts.movies[id],drafts.movies[movie_title]))</f>
        <v>Looper</v>
      </c>
      <c r="G2446" s="3" t="s">
        <v>811</v>
      </c>
      <c r="H2446" t="str">
        <f>IF(ISBLANK(draft_picks[[#This Row],[drafter_id]]),"",_xlfn.XLOOKUP(draft_picks[[#This Row],[drafter_id]],drafters[id],drafters[name]))</f>
        <v>Maria Lewis</v>
      </c>
      <c r="J2446" t="str">
        <f>IF(ISBLANK(draft_picks[[#This Row],[drafter_team_id]]),"",_xlfn.XLOOKUP(draft_picks[[#This Row],[drafter_team_id]],drafter_teams[id],drafter_teams[name]))</f>
        <v/>
      </c>
      <c r="K2446" s="3" t="s">
        <v>15497</v>
      </c>
      <c r="L2446" t="s">
        <v>15497</v>
      </c>
      <c r="M2446" t="str">
        <f>IF(OR(ISBLANK(draft_picks[[#This Row],[veto_drafter_id]]),draft_picks[[#This Row],[veto_drafter_id]]=""),"",_xlfn.XLOOKUP(draft_picks[[#This Row],[veto_drafter_id]],drafters[id],drafters[name]))</f>
        <v/>
      </c>
      <c r="N2446" t="s">
        <v>15497</v>
      </c>
      <c r="O2446" t="str">
        <f>IF(OR(ISBLANK(draft_picks[[#This Row],[veto_drafter_team_id]]),draft_picks[[#This Row],[veto_drafter_team_id]]=""),"",_xlfn.XLOOKUP(draft_picks[[#This Row],[veto_drafter_team_id]],drafter_teams[id],drafter_teams[name]))</f>
        <v/>
      </c>
      <c r="Q2446" t="s">
        <v>15497</v>
      </c>
      <c r="R2446" t="str">
        <f>IF(OR(ISBLANK(draft_picks[[#This Row],[veto_override_drafter_id]]),draft_picks[[#This Row],[veto_override_drafter_id]]=""),"",_xlfn.XLOOKUP(draft_picks[[#This Row],[veto_override_drafter_id]],drafters[id],drafters[name]))</f>
        <v/>
      </c>
      <c r="S2446" t="s">
        <v>15497</v>
      </c>
      <c r="T2446" t="str">
        <f>IF(OR(ISBLANK(draft_picks[[#This Row],[veto_override_team_id]]),draft_picks[[#This Row],[veto_override_team_id]]=""),"",_xlfn.XLOOKUP(draft_picks[[#This Row],[veto_override_team_id]],drafter_teams[id],drafter_teams[name]))</f>
        <v/>
      </c>
    </row>
    <row r="2447" spans="1:20" x14ac:dyDescent="0.25">
      <c r="A2447" t="s">
        <v>85</v>
      </c>
      <c r="B2447">
        <f>_xlfn.XLOOKUP(draft_picks[[#This Row],[draft_id]],drafts[id],drafts[title])</f>
        <v>2012</v>
      </c>
      <c r="C2447" s="3">
        <v>5</v>
      </c>
      <c r="D2447">
        <f>IF(C2446&lt;draft_picks[[#This Row],[position]],1,IF(C2446&gt;draft_picks[[#This Row],[position]],D2446+1,IF(C2446=draft_picks[[#This Row],[position]],D2446+1)))</f>
        <v>3</v>
      </c>
      <c r="E2447" t="s">
        <v>7183</v>
      </c>
      <c r="F2447" t="str">
        <f>IF(ISBLANK(draft_picks[[#This Row],[movie_id]]),"",_xlfn.XLOOKUP(draft_picks[[#This Row],[movie_id]],drafts.movies[id],drafts.movies[movie_title]))</f>
        <v>Beasts of the Southern Wild</v>
      </c>
      <c r="G2447" s="3" t="s">
        <v>1009</v>
      </c>
      <c r="H2447" t="str">
        <f>IF(ISBLANK(draft_picks[[#This Row],[drafter_id]]),"",_xlfn.XLOOKUP(draft_picks[[#This Row],[drafter_id]],drafters[id],drafters[name]))</f>
        <v>Drea Clark</v>
      </c>
      <c r="J2447" t="str">
        <f>IF(ISBLANK(draft_picks[[#This Row],[drafter_team_id]]),"",_xlfn.XLOOKUP(draft_picks[[#This Row],[drafter_team_id]],drafter_teams[id],drafter_teams[name]))</f>
        <v/>
      </c>
      <c r="K2447" s="3" t="s">
        <v>15497</v>
      </c>
      <c r="L2447" t="s">
        <v>15497</v>
      </c>
      <c r="M2447" t="str">
        <f>IF(OR(ISBLANK(draft_picks[[#This Row],[veto_drafter_id]]),draft_picks[[#This Row],[veto_drafter_id]]=""),"",_xlfn.XLOOKUP(draft_picks[[#This Row],[veto_drafter_id]],drafters[id],drafters[name]))</f>
        <v/>
      </c>
      <c r="N2447" t="s">
        <v>15497</v>
      </c>
      <c r="O2447" t="str">
        <f>IF(OR(ISBLANK(draft_picks[[#This Row],[veto_drafter_team_id]]),draft_picks[[#This Row],[veto_drafter_team_id]]=""),"",_xlfn.XLOOKUP(draft_picks[[#This Row],[veto_drafter_team_id]],drafter_teams[id],drafter_teams[name]))</f>
        <v/>
      </c>
      <c r="Q2447" t="s">
        <v>15497</v>
      </c>
      <c r="R2447" t="str">
        <f>IF(OR(ISBLANK(draft_picks[[#This Row],[veto_override_drafter_id]]),draft_picks[[#This Row],[veto_override_drafter_id]]=""),"",_xlfn.XLOOKUP(draft_picks[[#This Row],[veto_override_drafter_id]],drafters[id],drafters[name]))</f>
        <v/>
      </c>
      <c r="S2447" t="s">
        <v>15497</v>
      </c>
      <c r="T2447" t="str">
        <f>IF(OR(ISBLANK(draft_picks[[#This Row],[veto_override_team_id]]),draft_picks[[#This Row],[veto_override_team_id]]=""),"",_xlfn.XLOOKUP(draft_picks[[#This Row],[veto_override_team_id]],drafter_teams[id],drafter_teams[name]))</f>
        <v/>
      </c>
    </row>
    <row r="2448" spans="1:20" x14ac:dyDescent="0.25">
      <c r="A2448" t="s">
        <v>85</v>
      </c>
      <c r="B2448">
        <f>_xlfn.XLOOKUP(draft_picks[[#This Row],[draft_id]],drafts[id],drafts[title])</f>
        <v>2012</v>
      </c>
      <c r="C2448" s="3">
        <v>4</v>
      </c>
      <c r="D2448">
        <f>IF(C2447&lt;draft_picks[[#This Row],[position]],1,IF(C2447&gt;draft_picks[[#This Row],[position]],D2447+1,IF(C2447=draft_picks[[#This Row],[position]],D2447+1)))</f>
        <v>4</v>
      </c>
      <c r="E2448" t="s">
        <v>2156</v>
      </c>
      <c r="F2448" t="str">
        <f>IF(ISBLANK(draft_picks[[#This Row],[movie_id]]),"",_xlfn.XLOOKUP(draft_picks[[#This Row],[movie_id]],drafts.movies[id],drafts.movies[movie_title]))</f>
        <v>Rust and Bone</v>
      </c>
      <c r="G2448" s="3" t="s">
        <v>811</v>
      </c>
      <c r="H2448" t="str">
        <f>IF(ISBLANK(draft_picks[[#This Row],[drafter_id]]),"",_xlfn.XLOOKUP(draft_picks[[#This Row],[drafter_id]],drafters[id],drafters[name]))</f>
        <v>Maria Lewis</v>
      </c>
      <c r="J2448" t="str">
        <f>IF(ISBLANK(draft_picks[[#This Row],[drafter_team_id]]),"",_xlfn.XLOOKUP(draft_picks[[#This Row],[drafter_team_id]],drafter_teams[id],drafter_teams[name]))</f>
        <v/>
      </c>
      <c r="K2448" s="3" t="s">
        <v>15497</v>
      </c>
      <c r="L2448" t="s">
        <v>15497</v>
      </c>
      <c r="M2448" t="str">
        <f>IF(OR(ISBLANK(draft_picks[[#This Row],[veto_drafter_id]]),draft_picks[[#This Row],[veto_drafter_id]]=""),"",_xlfn.XLOOKUP(draft_picks[[#This Row],[veto_drafter_id]],drafters[id],drafters[name]))</f>
        <v/>
      </c>
      <c r="N2448" t="s">
        <v>15497</v>
      </c>
      <c r="O2448" t="str">
        <f>IF(OR(ISBLANK(draft_picks[[#This Row],[veto_drafter_team_id]]),draft_picks[[#This Row],[veto_drafter_team_id]]=""),"",_xlfn.XLOOKUP(draft_picks[[#This Row],[veto_drafter_team_id]],drafter_teams[id],drafter_teams[name]))</f>
        <v/>
      </c>
      <c r="Q2448" t="s">
        <v>15497</v>
      </c>
      <c r="R2448" t="str">
        <f>IF(OR(ISBLANK(draft_picks[[#This Row],[veto_override_drafter_id]]),draft_picks[[#This Row],[veto_override_drafter_id]]=""),"",_xlfn.XLOOKUP(draft_picks[[#This Row],[veto_override_drafter_id]],drafters[id],drafters[name]))</f>
        <v/>
      </c>
      <c r="S2448" t="s">
        <v>15497</v>
      </c>
      <c r="T2448" t="str">
        <f>IF(OR(ISBLANK(draft_picks[[#This Row],[veto_override_team_id]]),draft_picks[[#This Row],[veto_override_team_id]]=""),"",_xlfn.XLOOKUP(draft_picks[[#This Row],[veto_override_team_id]],drafter_teams[id],drafter_teams[name]))</f>
        <v/>
      </c>
    </row>
    <row r="2449" spans="1:21" x14ac:dyDescent="0.25">
      <c r="A2449" t="s">
        <v>85</v>
      </c>
      <c r="B2449">
        <f>_xlfn.XLOOKUP(draft_picks[[#This Row],[draft_id]],drafts[id],drafts[title])</f>
        <v>2012</v>
      </c>
      <c r="C2449" s="3">
        <v>3</v>
      </c>
      <c r="D2449">
        <f>IF(C2448&lt;draft_picks[[#This Row],[position]],1,IF(C2448&gt;draft_picks[[#This Row],[position]],D2448+1,IF(C2448=draft_picks[[#This Row],[position]],D2448+1)))</f>
        <v>5</v>
      </c>
      <c r="E2449" t="s">
        <v>5004</v>
      </c>
      <c r="F2449" t="str">
        <f>IF(ISBLANK(draft_picks[[#This Row],[movie_id]]),"",_xlfn.XLOOKUP(draft_picks[[#This Row],[movie_id]],drafts.movies[id],drafts.movies[movie_title]))</f>
        <v>Moonrise Kingdom</v>
      </c>
      <c r="G2449" s="3" t="s">
        <v>1009</v>
      </c>
      <c r="H2449" t="str">
        <f>IF(ISBLANK(draft_picks[[#This Row],[drafter_id]]),"",_xlfn.XLOOKUP(draft_picks[[#This Row],[drafter_id]],drafters[id],drafters[name]))</f>
        <v>Drea Clark</v>
      </c>
      <c r="J2449" t="str">
        <f>IF(ISBLANK(draft_picks[[#This Row],[drafter_team_id]]),"",_xlfn.XLOOKUP(draft_picks[[#This Row],[drafter_team_id]],drafter_teams[id],drafter_teams[name]))</f>
        <v/>
      </c>
      <c r="K2449" s="3" t="s">
        <v>15497</v>
      </c>
      <c r="L2449" t="s">
        <v>15497</v>
      </c>
      <c r="M2449" t="str">
        <f>IF(OR(ISBLANK(draft_picks[[#This Row],[veto_drafter_id]]),draft_picks[[#This Row],[veto_drafter_id]]=""),"",_xlfn.XLOOKUP(draft_picks[[#This Row],[veto_drafter_id]],drafters[id],drafters[name]))</f>
        <v/>
      </c>
      <c r="N2449" t="s">
        <v>15497</v>
      </c>
      <c r="O2449" t="str">
        <f>IF(OR(ISBLANK(draft_picks[[#This Row],[veto_drafter_team_id]]),draft_picks[[#This Row],[veto_drafter_team_id]]=""),"",_xlfn.XLOOKUP(draft_picks[[#This Row],[veto_drafter_team_id]],drafter_teams[id],drafter_teams[name]))</f>
        <v/>
      </c>
      <c r="Q2449" t="s">
        <v>15497</v>
      </c>
      <c r="R2449" t="str">
        <f>IF(OR(ISBLANK(draft_picks[[#This Row],[veto_override_drafter_id]]),draft_picks[[#This Row],[veto_override_drafter_id]]=""),"",_xlfn.XLOOKUP(draft_picks[[#This Row],[veto_override_drafter_id]],drafters[id],drafters[name]))</f>
        <v/>
      </c>
      <c r="S2449" t="s">
        <v>15497</v>
      </c>
      <c r="T2449" t="str">
        <f>IF(OR(ISBLANK(draft_picks[[#This Row],[veto_override_team_id]]),draft_picks[[#This Row],[veto_override_team_id]]=""),"",_xlfn.XLOOKUP(draft_picks[[#This Row],[veto_override_team_id]],drafter_teams[id],drafter_teams[name]))</f>
        <v/>
      </c>
    </row>
    <row r="2450" spans="1:21" x14ac:dyDescent="0.25">
      <c r="A2450" t="s">
        <v>85</v>
      </c>
      <c r="B2450">
        <f>_xlfn.XLOOKUP(draft_picks[[#This Row],[draft_id]],drafts[id],drafts[title])</f>
        <v>2012</v>
      </c>
      <c r="C2450" s="3">
        <v>2</v>
      </c>
      <c r="D2450">
        <f>IF(C2449&lt;draft_picks[[#This Row],[position]],1,IF(C2449&gt;draft_picks[[#This Row],[position]],D2449+1,IF(C2449=draft_picks[[#This Row],[position]],D2449+1)))</f>
        <v>6</v>
      </c>
      <c r="E2450" t="s">
        <v>1916</v>
      </c>
      <c r="F2450" t="str">
        <f>IF(ISBLANK(draft_picks[[#This Row],[movie_id]]),"",_xlfn.XLOOKUP(draft_picks[[#This Row],[movie_id]],drafts.movies[id],drafts.movies[movie_title]))</f>
        <v>Byzantium</v>
      </c>
      <c r="G2450" s="3" t="s">
        <v>811</v>
      </c>
      <c r="H2450" t="str">
        <f>IF(ISBLANK(draft_picks[[#This Row],[drafter_id]]),"",_xlfn.XLOOKUP(draft_picks[[#This Row],[drafter_id]],drafters[id],drafters[name]))</f>
        <v>Maria Lewis</v>
      </c>
      <c r="J2450" t="str">
        <f>IF(ISBLANK(draft_picks[[#This Row],[drafter_team_id]]),"",_xlfn.XLOOKUP(draft_picks[[#This Row],[drafter_team_id]],drafter_teams[id],drafter_teams[name]))</f>
        <v/>
      </c>
      <c r="K2450" s="3"/>
      <c r="L2450" t="s">
        <v>15497</v>
      </c>
      <c r="M2450" t="str">
        <f>IF(OR(ISBLANK(draft_picks[[#This Row],[veto_drafter_id]]),draft_picks[[#This Row],[veto_drafter_id]]=""),"",_xlfn.XLOOKUP(draft_picks[[#This Row],[veto_drafter_id]],drafters[id],drafters[name]))</f>
        <v/>
      </c>
      <c r="N2450" t="s">
        <v>15497</v>
      </c>
      <c r="O2450" t="str">
        <f>IF(OR(ISBLANK(draft_picks[[#This Row],[veto_drafter_team_id]]),draft_picks[[#This Row],[veto_drafter_team_id]]=""),"",_xlfn.XLOOKUP(draft_picks[[#This Row],[veto_drafter_team_id]],drafter_teams[id],drafter_teams[name]))</f>
        <v/>
      </c>
      <c r="Q2450" t="s">
        <v>15497</v>
      </c>
      <c r="R2450" t="str">
        <f>IF(OR(ISBLANK(draft_picks[[#This Row],[veto_override_drafter_id]]),draft_picks[[#This Row],[veto_override_drafter_id]]=""),"",_xlfn.XLOOKUP(draft_picks[[#This Row],[veto_override_drafter_id]],drafters[id],drafters[name]))</f>
        <v/>
      </c>
      <c r="S2450" t="s">
        <v>15497</v>
      </c>
      <c r="T2450" t="str">
        <f>IF(OR(ISBLANK(draft_picks[[#This Row],[veto_override_team_id]]),draft_picks[[#This Row],[veto_override_team_id]]=""),"",_xlfn.XLOOKUP(draft_picks[[#This Row],[veto_override_team_id]],drafter_teams[id],drafter_teams[name]))</f>
        <v/>
      </c>
      <c r="U2450" t="b">
        <v>1</v>
      </c>
    </row>
    <row r="2451" spans="1:21" x14ac:dyDescent="0.25">
      <c r="A2451" t="s">
        <v>85</v>
      </c>
      <c r="B2451">
        <f>_xlfn.XLOOKUP(draft_picks[[#This Row],[draft_id]],drafts[id],drafts[title])</f>
        <v>2012</v>
      </c>
      <c r="C2451" s="3">
        <v>2</v>
      </c>
      <c r="D2451">
        <f>IF(C2450&lt;draft_picks[[#This Row],[position]],1,IF(C2450&gt;draft_picks[[#This Row],[position]],D2450+1,IF(C2450=draft_picks[[#This Row],[position]],D2450+1)))</f>
        <v>7</v>
      </c>
      <c r="E2451" t="s">
        <v>5414</v>
      </c>
      <c r="F2451" t="str">
        <f>IF(ISBLANK(draft_picks[[#This Row],[movie_id]]),"",_xlfn.XLOOKUP(draft_picks[[#This Row],[movie_id]],drafts.movies[id],drafts.movies[movie_title]))</f>
        <v>The Cabin in the Woods</v>
      </c>
      <c r="G2451" s="3" t="s">
        <v>811</v>
      </c>
      <c r="H2451" t="str">
        <f>IF(ISBLANK(draft_picks[[#This Row],[drafter_id]]),"",_xlfn.XLOOKUP(draft_picks[[#This Row],[drafter_id]],drafters[id],drafters[name]))</f>
        <v>Maria Lewis</v>
      </c>
      <c r="J2451" t="str">
        <f>IF(ISBLANK(draft_picks[[#This Row],[drafter_team_id]]),"",_xlfn.XLOOKUP(draft_picks[[#This Row],[drafter_team_id]],drafter_teams[id],drafter_teams[name]))</f>
        <v/>
      </c>
      <c r="K2451" s="3" t="s">
        <v>15484</v>
      </c>
      <c r="L2451" t="s">
        <v>1009</v>
      </c>
      <c r="M2451" t="str">
        <f>IF(OR(ISBLANK(draft_picks[[#This Row],[veto_drafter_id]]),draft_picks[[#This Row],[veto_drafter_id]]=""),"",_xlfn.XLOOKUP(draft_picks[[#This Row],[veto_drafter_id]],drafters[id],drafters[name]))</f>
        <v>Drea Clark</v>
      </c>
      <c r="N2451" t="s">
        <v>15497</v>
      </c>
      <c r="O2451" t="str">
        <f>IF(OR(ISBLANK(draft_picks[[#This Row],[veto_drafter_team_id]]),draft_picks[[#This Row],[veto_drafter_team_id]]=""),"",_xlfn.XLOOKUP(draft_picks[[#This Row],[veto_drafter_team_id]],drafter_teams[id],drafter_teams[name]))</f>
        <v/>
      </c>
      <c r="Q2451" t="s">
        <v>15497</v>
      </c>
      <c r="R2451" t="str">
        <f>IF(OR(ISBLANK(draft_picks[[#This Row],[veto_override_drafter_id]]),draft_picks[[#This Row],[veto_override_drafter_id]]=""),"",_xlfn.XLOOKUP(draft_picks[[#This Row],[veto_override_drafter_id]],drafters[id],drafters[name]))</f>
        <v/>
      </c>
      <c r="S2451" t="s">
        <v>15497</v>
      </c>
      <c r="T2451" t="str">
        <f>IF(OR(ISBLANK(draft_picks[[#This Row],[veto_override_team_id]]),draft_picks[[#This Row],[veto_override_team_id]]=""),"",_xlfn.XLOOKUP(draft_picks[[#This Row],[veto_override_team_id]],drafter_teams[id],drafter_teams[name]))</f>
        <v/>
      </c>
    </row>
    <row r="2452" spans="1:21" x14ac:dyDescent="0.25">
      <c r="A2452" t="s">
        <v>85</v>
      </c>
      <c r="B2452">
        <f>_xlfn.XLOOKUP(draft_picks[[#This Row],[draft_id]],drafts[id],drafts[title])</f>
        <v>2012</v>
      </c>
      <c r="C2452" s="3">
        <v>2</v>
      </c>
      <c r="D2452">
        <f>IF(C2451&lt;draft_picks[[#This Row],[position]],1,IF(C2451&gt;draft_picks[[#This Row],[position]],D2451+1,IF(C2451=draft_picks[[#This Row],[position]],D2451+1)))</f>
        <v>8</v>
      </c>
      <c r="E2452" t="s">
        <v>7078</v>
      </c>
      <c r="F2452" t="str">
        <f>IF(ISBLANK(draft_picks[[#This Row],[movie_id]]),"",_xlfn.XLOOKUP(draft_picks[[#This Row],[movie_id]],drafts.movies[id],drafts.movies[movie_title]))</f>
        <v>ParaNorman</v>
      </c>
      <c r="G2452" s="3" t="s">
        <v>811</v>
      </c>
      <c r="H2452" t="str">
        <f>IF(ISBLANK(draft_picks[[#This Row],[drafter_id]]),"",_xlfn.XLOOKUP(draft_picks[[#This Row],[drafter_id]],drafters[id],drafters[name]))</f>
        <v>Maria Lewis</v>
      </c>
      <c r="J2452" t="str">
        <f>IF(ISBLANK(draft_picks[[#This Row],[drafter_team_id]]),"",_xlfn.XLOOKUP(draft_picks[[#This Row],[drafter_team_id]],drafter_teams[id],drafter_teams[name]))</f>
        <v/>
      </c>
      <c r="K2452" s="3" t="s">
        <v>15497</v>
      </c>
      <c r="L2452" t="s">
        <v>15497</v>
      </c>
      <c r="M2452" t="str">
        <f>IF(OR(ISBLANK(draft_picks[[#This Row],[veto_drafter_id]]),draft_picks[[#This Row],[veto_drafter_id]]=""),"",_xlfn.XLOOKUP(draft_picks[[#This Row],[veto_drafter_id]],drafters[id],drafters[name]))</f>
        <v/>
      </c>
      <c r="N2452" t="s">
        <v>15497</v>
      </c>
      <c r="O2452" t="str">
        <f>IF(OR(ISBLANK(draft_picks[[#This Row],[veto_drafter_team_id]]),draft_picks[[#This Row],[veto_drafter_team_id]]=""),"",_xlfn.XLOOKUP(draft_picks[[#This Row],[veto_drafter_team_id]],drafter_teams[id],drafter_teams[name]))</f>
        <v/>
      </c>
      <c r="Q2452" t="s">
        <v>15497</v>
      </c>
      <c r="R2452" t="str">
        <f>IF(OR(ISBLANK(draft_picks[[#This Row],[veto_override_drafter_id]]),draft_picks[[#This Row],[veto_override_drafter_id]]=""),"",_xlfn.XLOOKUP(draft_picks[[#This Row],[veto_override_drafter_id]],drafters[id],drafters[name]))</f>
        <v/>
      </c>
      <c r="S2452" t="s">
        <v>15497</v>
      </c>
      <c r="T2452" t="str">
        <f>IF(OR(ISBLANK(draft_picks[[#This Row],[veto_override_team_id]]),draft_picks[[#This Row],[veto_override_team_id]]=""),"",_xlfn.XLOOKUP(draft_picks[[#This Row],[veto_override_team_id]],drafter_teams[id],drafter_teams[name]))</f>
        <v/>
      </c>
    </row>
    <row r="2453" spans="1:21" x14ac:dyDescent="0.25">
      <c r="A2453" t="s">
        <v>85</v>
      </c>
      <c r="B2453">
        <f>_xlfn.XLOOKUP(draft_picks[[#This Row],[draft_id]],drafts[id],drafts[title])</f>
        <v>2012</v>
      </c>
      <c r="C2453" s="3">
        <v>1</v>
      </c>
      <c r="D2453">
        <f>IF(C2452&lt;draft_picks[[#This Row],[position]],1,IF(C2452&gt;draft_picks[[#This Row],[position]],D2452+1,IF(C2452=draft_picks[[#This Row],[position]],D2452+1)))</f>
        <v>9</v>
      </c>
      <c r="E2453" t="s">
        <v>2952</v>
      </c>
      <c r="F2453" t="str">
        <f>IF(ISBLANK(draft_picks[[#This Row],[movie_id]]),"",_xlfn.XLOOKUP(draft_picks[[#This Row],[movie_id]],drafts.movies[id],drafts.movies[movie_title]))</f>
        <v>The Dark Knight Rises</v>
      </c>
      <c r="G2453" s="3" t="s">
        <v>1009</v>
      </c>
      <c r="H2453" t="str">
        <f>IF(ISBLANK(draft_picks[[#This Row],[drafter_id]]),"",_xlfn.XLOOKUP(draft_picks[[#This Row],[drafter_id]],drafters[id],drafters[name]))</f>
        <v>Drea Clark</v>
      </c>
      <c r="J2453" t="str">
        <f>IF(ISBLANK(draft_picks[[#This Row],[drafter_team_id]]),"",_xlfn.XLOOKUP(draft_picks[[#This Row],[drafter_team_id]],drafter_teams[id],drafter_teams[name]))</f>
        <v/>
      </c>
      <c r="K2453" s="3" t="s">
        <v>15497</v>
      </c>
      <c r="L2453" t="s">
        <v>15497</v>
      </c>
      <c r="M2453" t="str">
        <f>IF(OR(ISBLANK(draft_picks[[#This Row],[veto_drafter_id]]),draft_picks[[#This Row],[veto_drafter_id]]=""),"",_xlfn.XLOOKUP(draft_picks[[#This Row],[veto_drafter_id]],drafters[id],drafters[name]))</f>
        <v/>
      </c>
      <c r="N2453" t="s">
        <v>15497</v>
      </c>
      <c r="O2453" t="str">
        <f>IF(OR(ISBLANK(draft_picks[[#This Row],[veto_drafter_team_id]]),draft_picks[[#This Row],[veto_drafter_team_id]]=""),"",_xlfn.XLOOKUP(draft_picks[[#This Row],[veto_drafter_team_id]],drafter_teams[id],drafter_teams[name]))</f>
        <v/>
      </c>
      <c r="Q2453" t="s">
        <v>15497</v>
      </c>
      <c r="R2453" t="str">
        <f>IF(OR(ISBLANK(draft_picks[[#This Row],[veto_override_drafter_id]]),draft_picks[[#This Row],[veto_override_drafter_id]]=""),"",_xlfn.XLOOKUP(draft_picks[[#This Row],[veto_override_drafter_id]],drafters[id],drafters[name]))</f>
        <v/>
      </c>
      <c r="S2453" t="s">
        <v>15497</v>
      </c>
      <c r="T2453" t="str">
        <f>IF(OR(ISBLANK(draft_picks[[#This Row],[veto_override_team_id]]),draft_picks[[#This Row],[veto_override_team_id]]=""),"",_xlfn.XLOOKUP(draft_picks[[#This Row],[veto_override_team_id]],drafter_teams[id],drafter_teams[name]))</f>
        <v/>
      </c>
    </row>
    <row r="2454" spans="1:21" x14ac:dyDescent="0.25">
      <c r="A2454" t="s">
        <v>562</v>
      </c>
      <c r="B2454" t="str">
        <f>_xlfn.XLOOKUP(draft_picks[[#This Row],[draft_id]],drafts[id],drafts[title])</f>
        <v>Bong Joon-ho Super Draft</v>
      </c>
      <c r="C2454" s="3">
        <v>7</v>
      </c>
      <c r="D2454">
        <f>IF(C2453&lt;draft_picks[[#This Row],[position]],1,IF(C2453&gt;draft_picks[[#This Row],[position]],D2453+1,IF(C2453=draft_picks[[#This Row],[position]],D2453+1)))</f>
        <v>1</v>
      </c>
      <c r="E2454" t="s">
        <v>8435</v>
      </c>
      <c r="F2454" t="str">
        <f>IF(ISBLANK(draft_picks[[#This Row],[movie_id]]),"",_xlfn.XLOOKUP(draft_picks[[#This Row],[movie_id]],drafts.movies[id],drafts.movies[movie_title]))</f>
        <v>Okja</v>
      </c>
      <c r="G2454" s="3" t="s">
        <v>813</v>
      </c>
      <c r="H2454" t="str">
        <f>IF(ISBLANK(draft_picks[[#This Row],[drafter_id]]),"",_xlfn.XLOOKUP(draft_picks[[#This Row],[drafter_id]],drafters[id],drafters[name]))</f>
        <v>Eric Plese</v>
      </c>
      <c r="J2454" t="str">
        <f>IF(ISBLANK(draft_picks[[#This Row],[drafter_team_id]]),"",_xlfn.XLOOKUP(draft_picks[[#This Row],[drafter_team_id]],drafter_teams[id],drafter_teams[name]))</f>
        <v/>
      </c>
      <c r="K2454" s="3" t="s">
        <v>15497</v>
      </c>
      <c r="L2454" t="s">
        <v>15497</v>
      </c>
      <c r="M2454" t="str">
        <f>IF(OR(ISBLANK(draft_picks[[#This Row],[veto_drafter_id]]),draft_picks[[#This Row],[veto_drafter_id]]=""),"",_xlfn.XLOOKUP(draft_picks[[#This Row],[veto_drafter_id]],drafters[id],drafters[name]))</f>
        <v/>
      </c>
      <c r="N2454" t="s">
        <v>15497</v>
      </c>
      <c r="O2454" t="str">
        <f>IF(OR(ISBLANK(draft_picks[[#This Row],[veto_drafter_team_id]]),draft_picks[[#This Row],[veto_drafter_team_id]]=""),"",_xlfn.XLOOKUP(draft_picks[[#This Row],[veto_drafter_team_id]],drafter_teams[id],drafter_teams[name]))</f>
        <v/>
      </c>
      <c r="Q2454" t="s">
        <v>15497</v>
      </c>
      <c r="R2454" t="str">
        <f>IF(OR(ISBLANK(draft_picks[[#This Row],[veto_override_drafter_id]]),draft_picks[[#This Row],[veto_override_drafter_id]]=""),"",_xlfn.XLOOKUP(draft_picks[[#This Row],[veto_override_drafter_id]],drafters[id],drafters[name]))</f>
        <v/>
      </c>
      <c r="S2454" t="s">
        <v>15497</v>
      </c>
      <c r="T2454" t="str">
        <f>IF(OR(ISBLANK(draft_picks[[#This Row],[veto_override_team_id]]),draft_picks[[#This Row],[veto_override_team_id]]=""),"",_xlfn.XLOOKUP(draft_picks[[#This Row],[veto_override_team_id]],drafter_teams[id],drafter_teams[name]))</f>
        <v/>
      </c>
    </row>
    <row r="2455" spans="1:21" x14ac:dyDescent="0.25">
      <c r="A2455" t="s">
        <v>562</v>
      </c>
      <c r="B2455" t="str">
        <f>_xlfn.XLOOKUP(draft_picks[[#This Row],[draft_id]],drafts[id],drafts[title])</f>
        <v>Bong Joon-ho Super Draft</v>
      </c>
      <c r="C2455" s="3">
        <v>6</v>
      </c>
      <c r="D2455">
        <f>IF(C2454&lt;draft_picks[[#This Row],[position]],1,IF(C2454&gt;draft_picks[[#This Row],[position]],D2454+1,IF(C2454=draft_picks[[#This Row],[position]],D2454+1)))</f>
        <v>2</v>
      </c>
      <c r="E2455" t="s">
        <v>7378</v>
      </c>
      <c r="F2455" t="str">
        <f>IF(ISBLANK(draft_picks[[#This Row],[movie_id]]),"",_xlfn.XLOOKUP(draft_picks[[#This Row],[movie_id]],drafts.movies[id],drafts.movies[movie_title]))</f>
        <v>Barking Dogs Never Bite</v>
      </c>
      <c r="G2455" s="3" t="s">
        <v>813</v>
      </c>
      <c r="H2455" t="str">
        <f>IF(ISBLANK(draft_picks[[#This Row],[drafter_id]]),"",_xlfn.XLOOKUP(draft_picks[[#This Row],[drafter_id]],drafters[id],drafters[name]))</f>
        <v>Eric Plese</v>
      </c>
      <c r="J2455" t="str">
        <f>IF(ISBLANK(draft_picks[[#This Row],[drafter_team_id]]),"",_xlfn.XLOOKUP(draft_picks[[#This Row],[drafter_team_id]],drafter_teams[id],drafter_teams[name]))</f>
        <v/>
      </c>
      <c r="K2455" s="3" t="s">
        <v>15497</v>
      </c>
      <c r="L2455" t="s">
        <v>15497</v>
      </c>
      <c r="M2455" t="str">
        <f>IF(OR(ISBLANK(draft_picks[[#This Row],[veto_drafter_id]]),draft_picks[[#This Row],[veto_drafter_id]]=""),"",_xlfn.XLOOKUP(draft_picks[[#This Row],[veto_drafter_id]],drafters[id],drafters[name]))</f>
        <v/>
      </c>
      <c r="N2455" t="s">
        <v>15497</v>
      </c>
      <c r="O2455" t="str">
        <f>IF(OR(ISBLANK(draft_picks[[#This Row],[veto_drafter_team_id]]),draft_picks[[#This Row],[veto_drafter_team_id]]=""),"",_xlfn.XLOOKUP(draft_picks[[#This Row],[veto_drafter_team_id]],drafter_teams[id],drafter_teams[name]))</f>
        <v/>
      </c>
      <c r="Q2455" t="s">
        <v>15497</v>
      </c>
      <c r="R2455" t="str">
        <f>IF(OR(ISBLANK(draft_picks[[#This Row],[veto_override_drafter_id]]),draft_picks[[#This Row],[veto_override_drafter_id]]=""),"",_xlfn.XLOOKUP(draft_picks[[#This Row],[veto_override_drafter_id]],drafters[id],drafters[name]))</f>
        <v/>
      </c>
      <c r="S2455" t="s">
        <v>15497</v>
      </c>
      <c r="T2455" t="str">
        <f>IF(OR(ISBLANK(draft_picks[[#This Row],[veto_override_team_id]]),draft_picks[[#This Row],[veto_override_team_id]]=""),"",_xlfn.XLOOKUP(draft_picks[[#This Row],[veto_override_team_id]],drafter_teams[id],drafter_teams[name]))</f>
        <v/>
      </c>
    </row>
    <row r="2456" spans="1:21" x14ac:dyDescent="0.25">
      <c r="A2456" t="s">
        <v>562</v>
      </c>
      <c r="B2456" t="str">
        <f>_xlfn.XLOOKUP(draft_picks[[#This Row],[draft_id]],drafts[id],drafts[title])</f>
        <v>Bong Joon-ho Super Draft</v>
      </c>
      <c r="C2456" s="3">
        <v>5</v>
      </c>
      <c r="D2456">
        <f>IF(C2455&lt;draft_picks[[#This Row],[position]],1,IF(C2455&gt;draft_picks[[#This Row],[position]],D2455+1,IF(C2455=draft_picks[[#This Row],[position]],D2455+1)))</f>
        <v>3</v>
      </c>
      <c r="E2456" t="s">
        <v>4611</v>
      </c>
      <c r="F2456" t="str">
        <f>IF(ISBLANK(draft_picks[[#This Row],[movie_id]]),"",_xlfn.XLOOKUP(draft_picks[[#This Row],[movie_id]],drafts.movies[id],drafts.movies[movie_title]))</f>
        <v>Mother</v>
      </c>
      <c r="G2456" s="3" t="s">
        <v>1087</v>
      </c>
      <c r="H2456" t="str">
        <f>IF(ISBLANK(draft_picks[[#This Row],[drafter_id]]),"",_xlfn.XLOOKUP(draft_picks[[#This Row],[drafter_id]],drafters[id],drafters[name]))</f>
        <v>Ryan Estrada</v>
      </c>
      <c r="J2456" t="str">
        <f>IF(ISBLANK(draft_picks[[#This Row],[drafter_team_id]]),"",_xlfn.XLOOKUP(draft_picks[[#This Row],[drafter_team_id]],drafter_teams[id],drafter_teams[name]))</f>
        <v/>
      </c>
      <c r="K2456" s="3" t="s">
        <v>15497</v>
      </c>
      <c r="L2456" t="s">
        <v>15497</v>
      </c>
      <c r="M2456" t="str">
        <f>IF(OR(ISBLANK(draft_picks[[#This Row],[veto_drafter_id]]),draft_picks[[#This Row],[veto_drafter_id]]=""),"",_xlfn.XLOOKUP(draft_picks[[#This Row],[veto_drafter_id]],drafters[id],drafters[name]))</f>
        <v/>
      </c>
      <c r="N2456" t="s">
        <v>15497</v>
      </c>
      <c r="O2456" t="str">
        <f>IF(OR(ISBLANK(draft_picks[[#This Row],[veto_drafter_team_id]]),draft_picks[[#This Row],[veto_drafter_team_id]]=""),"",_xlfn.XLOOKUP(draft_picks[[#This Row],[veto_drafter_team_id]],drafter_teams[id],drafter_teams[name]))</f>
        <v/>
      </c>
      <c r="Q2456" t="s">
        <v>15497</v>
      </c>
      <c r="R2456" t="str">
        <f>IF(OR(ISBLANK(draft_picks[[#This Row],[veto_override_drafter_id]]),draft_picks[[#This Row],[veto_override_drafter_id]]=""),"",_xlfn.XLOOKUP(draft_picks[[#This Row],[veto_override_drafter_id]],drafters[id],drafters[name]))</f>
        <v/>
      </c>
      <c r="S2456" t="s">
        <v>15497</v>
      </c>
      <c r="T2456" t="str">
        <f>IF(OR(ISBLANK(draft_picks[[#This Row],[veto_override_team_id]]),draft_picks[[#This Row],[veto_override_team_id]]=""),"",_xlfn.XLOOKUP(draft_picks[[#This Row],[veto_override_team_id]],drafter_teams[id],drafter_teams[name]))</f>
        <v/>
      </c>
    </row>
    <row r="2457" spans="1:21" x14ac:dyDescent="0.25">
      <c r="A2457" t="s">
        <v>562</v>
      </c>
      <c r="B2457" t="str">
        <f>_xlfn.XLOOKUP(draft_picks[[#This Row],[draft_id]],drafts[id],drafts[title])</f>
        <v>Bong Joon-ho Super Draft</v>
      </c>
      <c r="C2457" s="3">
        <v>4</v>
      </c>
      <c r="D2457">
        <f>IF(C2456&lt;draft_picks[[#This Row],[position]],1,IF(C2456&gt;draft_picks[[#This Row],[position]],D2456+1,IF(C2456=draft_picks[[#This Row],[position]],D2456+1)))</f>
        <v>4</v>
      </c>
      <c r="E2457" t="s">
        <v>6099</v>
      </c>
      <c r="F2457" t="str">
        <f>IF(ISBLANK(draft_picks[[#This Row],[movie_id]]),"",_xlfn.XLOOKUP(draft_picks[[#This Row],[movie_id]],drafts.movies[id],drafts.movies[movie_title]))</f>
        <v>Snowpiercer</v>
      </c>
      <c r="G2457" s="3" t="s">
        <v>1087</v>
      </c>
      <c r="H2457" t="str">
        <f>IF(ISBLANK(draft_picks[[#This Row],[drafter_id]]),"",_xlfn.XLOOKUP(draft_picks[[#This Row],[drafter_id]],drafters[id],drafters[name]))</f>
        <v>Ryan Estrada</v>
      </c>
      <c r="J2457" t="str">
        <f>IF(ISBLANK(draft_picks[[#This Row],[drafter_team_id]]),"",_xlfn.XLOOKUP(draft_picks[[#This Row],[drafter_team_id]],drafter_teams[id],drafter_teams[name]))</f>
        <v/>
      </c>
      <c r="K2457" s="3" t="s">
        <v>15497</v>
      </c>
      <c r="L2457" t="s">
        <v>15497</v>
      </c>
      <c r="M2457" t="str">
        <f>IF(OR(ISBLANK(draft_picks[[#This Row],[veto_drafter_id]]),draft_picks[[#This Row],[veto_drafter_id]]=""),"",_xlfn.XLOOKUP(draft_picks[[#This Row],[veto_drafter_id]],drafters[id],drafters[name]))</f>
        <v/>
      </c>
      <c r="N2457" t="s">
        <v>15497</v>
      </c>
      <c r="O2457" t="str">
        <f>IF(OR(ISBLANK(draft_picks[[#This Row],[veto_drafter_team_id]]),draft_picks[[#This Row],[veto_drafter_team_id]]=""),"",_xlfn.XLOOKUP(draft_picks[[#This Row],[veto_drafter_team_id]],drafter_teams[id],drafter_teams[name]))</f>
        <v/>
      </c>
      <c r="Q2457" t="s">
        <v>15497</v>
      </c>
      <c r="R2457" t="str">
        <f>IF(OR(ISBLANK(draft_picks[[#This Row],[veto_override_drafter_id]]),draft_picks[[#This Row],[veto_override_drafter_id]]=""),"",_xlfn.XLOOKUP(draft_picks[[#This Row],[veto_override_drafter_id]],drafters[id],drafters[name]))</f>
        <v/>
      </c>
      <c r="S2457" t="s">
        <v>15497</v>
      </c>
      <c r="T2457" t="str">
        <f>IF(OR(ISBLANK(draft_picks[[#This Row],[veto_override_team_id]]),draft_picks[[#This Row],[veto_override_team_id]]=""),"",_xlfn.XLOOKUP(draft_picks[[#This Row],[veto_override_team_id]],drafter_teams[id],drafter_teams[name]))</f>
        <v/>
      </c>
    </row>
    <row r="2458" spans="1:21" x14ac:dyDescent="0.25">
      <c r="A2458" t="s">
        <v>562</v>
      </c>
      <c r="B2458" t="str">
        <f>_xlfn.XLOOKUP(draft_picks[[#This Row],[draft_id]],drafts[id],drafts[title])</f>
        <v>Bong Joon-ho Super Draft</v>
      </c>
      <c r="C2458" s="3">
        <v>3</v>
      </c>
      <c r="D2458">
        <f>IF(C2457&lt;draft_picks[[#This Row],[position]],1,IF(C2457&gt;draft_picks[[#This Row],[position]],D2457+1,IF(C2457=draft_picks[[#This Row],[position]],D2457+1)))</f>
        <v>5</v>
      </c>
      <c r="E2458" t="s">
        <v>5916</v>
      </c>
      <c r="F2458" t="str">
        <f>IF(ISBLANK(draft_picks[[#This Row],[movie_id]]),"",_xlfn.XLOOKUP(draft_picks[[#This Row],[movie_id]],drafts.movies[id],drafts.movies[movie_title]))</f>
        <v>The Host</v>
      </c>
      <c r="G2458" s="3" t="s">
        <v>813</v>
      </c>
      <c r="H2458" t="str">
        <f>IF(ISBLANK(draft_picks[[#This Row],[drafter_id]]),"",_xlfn.XLOOKUP(draft_picks[[#This Row],[drafter_id]],drafters[id],drafters[name]))</f>
        <v>Eric Plese</v>
      </c>
      <c r="J2458" t="str">
        <f>IF(ISBLANK(draft_picks[[#This Row],[drafter_team_id]]),"",_xlfn.XLOOKUP(draft_picks[[#This Row],[drafter_team_id]],drafter_teams[id],drafter_teams[name]))</f>
        <v/>
      </c>
      <c r="K2458" s="3" t="s">
        <v>15484</v>
      </c>
      <c r="L2458" t="s">
        <v>1087</v>
      </c>
      <c r="M2458" t="str">
        <f>IF(OR(ISBLANK(draft_picks[[#This Row],[veto_drafter_id]]),draft_picks[[#This Row],[veto_drafter_id]]=""),"",_xlfn.XLOOKUP(draft_picks[[#This Row],[veto_drafter_id]],drafters[id],drafters[name]))</f>
        <v>Ryan Estrada</v>
      </c>
      <c r="N2458" t="s">
        <v>15497</v>
      </c>
      <c r="O2458" t="str">
        <f>IF(OR(ISBLANK(draft_picks[[#This Row],[veto_drafter_team_id]]),draft_picks[[#This Row],[veto_drafter_team_id]]=""),"",_xlfn.XLOOKUP(draft_picks[[#This Row],[veto_drafter_team_id]],drafter_teams[id],drafter_teams[name]))</f>
        <v/>
      </c>
      <c r="Q2458" t="s">
        <v>15497</v>
      </c>
      <c r="R2458" t="str">
        <f>IF(OR(ISBLANK(draft_picks[[#This Row],[veto_override_drafter_id]]),draft_picks[[#This Row],[veto_override_drafter_id]]=""),"",_xlfn.XLOOKUP(draft_picks[[#This Row],[veto_override_drafter_id]],drafters[id],drafters[name]))</f>
        <v/>
      </c>
      <c r="S2458" t="s">
        <v>15497</v>
      </c>
      <c r="T2458" t="str">
        <f>IF(OR(ISBLANK(draft_picks[[#This Row],[veto_override_team_id]]),draft_picks[[#This Row],[veto_override_team_id]]=""),"",_xlfn.XLOOKUP(draft_picks[[#This Row],[veto_override_team_id]],drafter_teams[id],drafter_teams[name]))</f>
        <v/>
      </c>
    </row>
    <row r="2459" spans="1:21" x14ac:dyDescent="0.25">
      <c r="A2459" t="s">
        <v>562</v>
      </c>
      <c r="B2459" t="str">
        <f>_xlfn.XLOOKUP(draft_picks[[#This Row],[draft_id]],drafts[id],drafts[title])</f>
        <v>Bong Joon-ho Super Draft</v>
      </c>
      <c r="C2459" s="3">
        <v>3</v>
      </c>
      <c r="D2459">
        <f>IF(C2458&lt;draft_picks[[#This Row],[position]],1,IF(C2458&gt;draft_picks[[#This Row],[position]],D2458+1,IF(C2458=draft_picks[[#This Row],[position]],D2458+1)))</f>
        <v>6</v>
      </c>
      <c r="E2459" t="s">
        <v>7096</v>
      </c>
      <c r="F2459" t="str">
        <f>IF(ISBLANK(draft_picks[[#This Row],[movie_id]]),"",_xlfn.XLOOKUP(draft_picks[[#This Row],[movie_id]],drafts.movies[id],drafts.movies[movie_title]))</f>
        <v>Parasite</v>
      </c>
      <c r="G2459" s="3" t="s">
        <v>813</v>
      </c>
      <c r="H2459" t="str">
        <f>IF(ISBLANK(draft_picks[[#This Row],[drafter_id]]),"",_xlfn.XLOOKUP(draft_picks[[#This Row],[drafter_id]],drafters[id],drafters[name]))</f>
        <v>Eric Plese</v>
      </c>
      <c r="J2459" t="str">
        <f>IF(ISBLANK(draft_picks[[#This Row],[drafter_team_id]]),"",_xlfn.XLOOKUP(draft_picks[[#This Row],[drafter_team_id]],drafter_teams[id],drafter_teams[name]))</f>
        <v/>
      </c>
      <c r="K2459" s="3" t="s">
        <v>15497</v>
      </c>
      <c r="L2459" t="s">
        <v>15497</v>
      </c>
      <c r="M2459" t="str">
        <f>IF(OR(ISBLANK(draft_picks[[#This Row],[veto_drafter_id]]),draft_picks[[#This Row],[veto_drafter_id]]=""),"",_xlfn.XLOOKUP(draft_picks[[#This Row],[veto_drafter_id]],drafters[id],drafters[name]))</f>
        <v/>
      </c>
      <c r="N2459" t="s">
        <v>15497</v>
      </c>
      <c r="O2459" t="str">
        <f>IF(OR(ISBLANK(draft_picks[[#This Row],[veto_drafter_team_id]]),draft_picks[[#This Row],[veto_drafter_team_id]]=""),"",_xlfn.XLOOKUP(draft_picks[[#This Row],[veto_drafter_team_id]],drafter_teams[id],drafter_teams[name]))</f>
        <v/>
      </c>
      <c r="Q2459" t="s">
        <v>15497</v>
      </c>
      <c r="R2459" t="str">
        <f>IF(OR(ISBLANK(draft_picks[[#This Row],[veto_override_drafter_id]]),draft_picks[[#This Row],[veto_override_drafter_id]]=""),"",_xlfn.XLOOKUP(draft_picks[[#This Row],[veto_override_drafter_id]],drafters[id],drafters[name]))</f>
        <v/>
      </c>
      <c r="S2459" t="s">
        <v>15497</v>
      </c>
      <c r="T2459" t="str">
        <f>IF(OR(ISBLANK(draft_picks[[#This Row],[veto_override_team_id]]),draft_picks[[#This Row],[veto_override_team_id]]=""),"",_xlfn.XLOOKUP(draft_picks[[#This Row],[veto_override_team_id]],drafter_teams[id],drafter_teams[name]))</f>
        <v/>
      </c>
    </row>
    <row r="2460" spans="1:21" x14ac:dyDescent="0.25">
      <c r="A2460" t="s">
        <v>562</v>
      </c>
      <c r="B2460" t="str">
        <f>_xlfn.XLOOKUP(draft_picks[[#This Row],[draft_id]],drafts[id],drafts[title])</f>
        <v>Bong Joon-ho Super Draft</v>
      </c>
      <c r="C2460" s="3">
        <v>2</v>
      </c>
      <c r="D2460">
        <f>IF(C2459&lt;draft_picks[[#This Row],[position]],1,IF(C2459&gt;draft_picks[[#This Row],[position]],D2459+1,IF(C2459=draft_picks[[#This Row],[position]],D2459+1)))</f>
        <v>7</v>
      </c>
      <c r="E2460" t="s">
        <v>5916</v>
      </c>
      <c r="F2460" t="str">
        <f>IF(ISBLANK(draft_picks[[#This Row],[movie_id]]),"",_xlfn.XLOOKUP(draft_picks[[#This Row],[movie_id]],drafts.movies[id],drafts.movies[movie_title]))</f>
        <v>The Host</v>
      </c>
      <c r="G2460" s="3" t="s">
        <v>1087</v>
      </c>
      <c r="H2460" t="str">
        <f>IF(ISBLANK(draft_picks[[#This Row],[drafter_id]]),"",_xlfn.XLOOKUP(draft_picks[[#This Row],[drafter_id]],drafters[id],drafters[name]))</f>
        <v>Ryan Estrada</v>
      </c>
      <c r="J2460" t="str">
        <f>IF(ISBLANK(draft_picks[[#This Row],[drafter_team_id]]),"",_xlfn.XLOOKUP(draft_picks[[#This Row],[drafter_team_id]],drafter_teams[id],drafter_teams[name]))</f>
        <v/>
      </c>
      <c r="K2460" s="3" t="s">
        <v>15497</v>
      </c>
      <c r="L2460" t="s">
        <v>15497</v>
      </c>
      <c r="M2460" t="str">
        <f>IF(OR(ISBLANK(draft_picks[[#This Row],[veto_drafter_id]]),draft_picks[[#This Row],[veto_drafter_id]]=""),"",_xlfn.XLOOKUP(draft_picks[[#This Row],[veto_drafter_id]],drafters[id],drafters[name]))</f>
        <v/>
      </c>
      <c r="N2460" t="s">
        <v>15497</v>
      </c>
      <c r="O2460" t="str">
        <f>IF(OR(ISBLANK(draft_picks[[#This Row],[veto_drafter_team_id]]),draft_picks[[#This Row],[veto_drafter_team_id]]=""),"",_xlfn.XLOOKUP(draft_picks[[#This Row],[veto_drafter_team_id]],drafter_teams[id],drafter_teams[name]))</f>
        <v/>
      </c>
      <c r="Q2460" t="s">
        <v>15497</v>
      </c>
      <c r="R2460" t="str">
        <f>IF(OR(ISBLANK(draft_picks[[#This Row],[veto_override_drafter_id]]),draft_picks[[#This Row],[veto_override_drafter_id]]=""),"",_xlfn.XLOOKUP(draft_picks[[#This Row],[veto_override_drafter_id]],drafters[id],drafters[name]))</f>
        <v/>
      </c>
      <c r="S2460" t="s">
        <v>15497</v>
      </c>
      <c r="T2460" t="str">
        <f>IF(OR(ISBLANK(draft_picks[[#This Row],[veto_override_team_id]]),draft_picks[[#This Row],[veto_override_team_id]]=""),"",_xlfn.XLOOKUP(draft_picks[[#This Row],[veto_override_team_id]],drafter_teams[id],drafter_teams[name]))</f>
        <v/>
      </c>
    </row>
    <row r="2461" spans="1:21" x14ac:dyDescent="0.25">
      <c r="A2461" t="s">
        <v>562</v>
      </c>
      <c r="B2461" t="str">
        <f>_xlfn.XLOOKUP(draft_picks[[#This Row],[draft_id]],drafts[id],drafts[title])</f>
        <v>Bong Joon-ho Super Draft</v>
      </c>
      <c r="C2461" s="3">
        <v>1</v>
      </c>
      <c r="D2461">
        <f>IF(C2460&lt;draft_picks[[#This Row],[position]],1,IF(C2460&gt;draft_picks[[#This Row],[position]],D2460+1,IF(C2460=draft_picks[[#This Row],[position]],D2460+1)))</f>
        <v>8</v>
      </c>
      <c r="E2461" t="s">
        <v>1889</v>
      </c>
      <c r="F2461" t="str">
        <f>IF(ISBLANK(draft_picks[[#This Row],[movie_id]]),"",_xlfn.XLOOKUP(draft_picks[[#This Row],[movie_id]],drafts.movies[id],drafts.movies[movie_title]))</f>
        <v>Memories of Murder</v>
      </c>
      <c r="G2461" s="3" t="s">
        <v>813</v>
      </c>
      <c r="H2461" t="str">
        <f>IF(ISBLANK(draft_picks[[#This Row],[drafter_id]]),"",_xlfn.XLOOKUP(draft_picks[[#This Row],[drafter_id]],drafters[id],drafters[name]))</f>
        <v>Eric Plese</v>
      </c>
      <c r="J2461" t="str">
        <f>IF(ISBLANK(draft_picks[[#This Row],[drafter_team_id]]),"",_xlfn.XLOOKUP(draft_picks[[#This Row],[drafter_team_id]],drafter_teams[id],drafter_teams[name]))</f>
        <v/>
      </c>
      <c r="K2461" s="3" t="s">
        <v>15497</v>
      </c>
      <c r="L2461" t="s">
        <v>15497</v>
      </c>
      <c r="M2461" t="str">
        <f>IF(OR(ISBLANK(draft_picks[[#This Row],[veto_drafter_id]]),draft_picks[[#This Row],[veto_drafter_id]]=""),"",_xlfn.XLOOKUP(draft_picks[[#This Row],[veto_drafter_id]],drafters[id],drafters[name]))</f>
        <v/>
      </c>
      <c r="N2461" t="s">
        <v>15497</v>
      </c>
      <c r="O2461" t="str">
        <f>IF(OR(ISBLANK(draft_picks[[#This Row],[veto_drafter_team_id]]),draft_picks[[#This Row],[veto_drafter_team_id]]=""),"",_xlfn.XLOOKUP(draft_picks[[#This Row],[veto_drafter_team_id]],drafter_teams[id],drafter_teams[name]))</f>
        <v/>
      </c>
      <c r="Q2461" t="s">
        <v>15497</v>
      </c>
      <c r="R2461" t="str">
        <f>IF(OR(ISBLANK(draft_picks[[#This Row],[veto_override_drafter_id]]),draft_picks[[#This Row],[veto_override_drafter_id]]=""),"",_xlfn.XLOOKUP(draft_picks[[#This Row],[veto_override_drafter_id]],drafters[id],drafters[name]))</f>
        <v/>
      </c>
      <c r="S2461" t="s">
        <v>15497</v>
      </c>
      <c r="T2461" t="str">
        <f>IF(OR(ISBLANK(draft_picks[[#This Row],[veto_override_team_id]]),draft_picks[[#This Row],[veto_override_team_id]]=""),"",_xlfn.XLOOKUP(draft_picks[[#This Row],[veto_override_team_id]],drafter_teams[id],drafter_teams[name]))</f>
        <v/>
      </c>
    </row>
    <row r="2462" spans="1:21" x14ac:dyDescent="0.25">
      <c r="A2462" t="s">
        <v>215</v>
      </c>
      <c r="B2462" t="str">
        <f>_xlfn.XLOOKUP(draft_picks[[#This Row],[draft_id]],drafts[id],drafts[title])</f>
        <v>Rock vs. Diesel mini-Mega</v>
      </c>
      <c r="C2462" s="3">
        <v>13</v>
      </c>
      <c r="D2462">
        <f>IF(C2461&lt;draft_picks[[#This Row],[position]],1,IF(C2461&gt;draft_picks[[#This Row],[position]],D2461+1,IF(C2461=draft_picks[[#This Row],[position]],D2461+1)))</f>
        <v>1</v>
      </c>
      <c r="E2462" t="s">
        <v>3993</v>
      </c>
      <c r="F2462" t="str">
        <f>IF(ISBLANK(draft_picks[[#This Row],[movie_id]]),"",_xlfn.XLOOKUP(draft_picks[[#This Row],[movie_id]],drafts.movies[id],drafts.movies[movie_title]))</f>
        <v>Strays</v>
      </c>
      <c r="G2462" s="3" t="s">
        <v>1177</v>
      </c>
      <c r="H2462" t="str">
        <f>IF(ISBLANK(draft_picks[[#This Row],[drafter_id]]),"",_xlfn.XLOOKUP(draft_picks[[#This Row],[drafter_id]],drafters[id],drafters[name]))</f>
        <v>Darren Franich</v>
      </c>
      <c r="J2462" t="str">
        <f>IF(ISBLANK(draft_picks[[#This Row],[drafter_team_id]]),"",_xlfn.XLOOKUP(draft_picks[[#This Row],[drafter_team_id]],drafter_teams[id],drafter_teams[name]))</f>
        <v/>
      </c>
      <c r="K2462" s="3" t="s">
        <v>15497</v>
      </c>
      <c r="L2462" t="s">
        <v>15497</v>
      </c>
      <c r="M2462" t="str">
        <f>IF(OR(ISBLANK(draft_picks[[#This Row],[veto_drafter_id]]),draft_picks[[#This Row],[veto_drafter_id]]=""),"",_xlfn.XLOOKUP(draft_picks[[#This Row],[veto_drafter_id]],drafters[id],drafters[name]))</f>
        <v/>
      </c>
      <c r="N2462" t="s">
        <v>15497</v>
      </c>
      <c r="O2462" t="str">
        <f>IF(OR(ISBLANK(draft_picks[[#This Row],[veto_drafter_team_id]]),draft_picks[[#This Row],[veto_drafter_team_id]]=""),"",_xlfn.XLOOKUP(draft_picks[[#This Row],[veto_drafter_team_id]],drafter_teams[id],drafter_teams[name]))</f>
        <v/>
      </c>
      <c r="Q2462" t="s">
        <v>15497</v>
      </c>
      <c r="R2462" t="str">
        <f>IF(OR(ISBLANK(draft_picks[[#This Row],[veto_override_drafter_id]]),draft_picks[[#This Row],[veto_override_drafter_id]]=""),"",_xlfn.XLOOKUP(draft_picks[[#This Row],[veto_override_drafter_id]],drafters[id],drafters[name]))</f>
        <v/>
      </c>
      <c r="S2462" t="s">
        <v>15497</v>
      </c>
      <c r="T2462" t="str">
        <f>IF(OR(ISBLANK(draft_picks[[#This Row],[veto_override_team_id]]),draft_picks[[#This Row],[veto_override_team_id]]=""),"",_xlfn.XLOOKUP(draft_picks[[#This Row],[veto_override_team_id]],drafter_teams[id],drafter_teams[name]))</f>
        <v/>
      </c>
    </row>
    <row r="2463" spans="1:21" x14ac:dyDescent="0.25">
      <c r="A2463" t="s">
        <v>215</v>
      </c>
      <c r="B2463" t="str">
        <f>_xlfn.XLOOKUP(draft_picks[[#This Row],[draft_id]],drafts[id],drafts[title])</f>
        <v>Rock vs. Diesel mini-Mega</v>
      </c>
      <c r="C2463" s="3">
        <v>12</v>
      </c>
      <c r="D2463">
        <f>IF(C2462&lt;draft_picks[[#This Row],[position]],1,IF(C2462&gt;draft_picks[[#This Row],[position]],D2462+1,IF(C2462=draft_picks[[#This Row],[position]],D2462+1)))</f>
        <v>2</v>
      </c>
      <c r="E2463" t="s">
        <v>7700</v>
      </c>
      <c r="F2463" t="str">
        <f>IF(ISBLANK(draft_picks[[#This Row],[movie_id]]),"",_xlfn.XLOOKUP(draft_picks[[#This Row],[movie_id]],drafts.movies[id],drafts.movies[movie_title]))</f>
        <v>The Pacifier</v>
      </c>
      <c r="G2463" s="3" t="s">
        <v>1177</v>
      </c>
      <c r="H2463" t="str">
        <f>IF(ISBLANK(draft_picks[[#This Row],[drafter_id]]),"",_xlfn.XLOOKUP(draft_picks[[#This Row],[drafter_id]],drafters[id],drafters[name]))</f>
        <v>Darren Franich</v>
      </c>
      <c r="J2463" t="str">
        <f>IF(ISBLANK(draft_picks[[#This Row],[drafter_team_id]]),"",_xlfn.XLOOKUP(draft_picks[[#This Row],[drafter_team_id]],drafter_teams[id],drafter_teams[name]))</f>
        <v/>
      </c>
      <c r="K2463" s="3" t="s">
        <v>15497</v>
      </c>
      <c r="L2463" t="s">
        <v>15497</v>
      </c>
      <c r="M2463" t="str">
        <f>IF(OR(ISBLANK(draft_picks[[#This Row],[veto_drafter_id]]),draft_picks[[#This Row],[veto_drafter_id]]=""),"",_xlfn.XLOOKUP(draft_picks[[#This Row],[veto_drafter_id]],drafters[id],drafters[name]))</f>
        <v/>
      </c>
      <c r="N2463" t="s">
        <v>15497</v>
      </c>
      <c r="O2463" t="str">
        <f>IF(OR(ISBLANK(draft_picks[[#This Row],[veto_drafter_team_id]]),draft_picks[[#This Row],[veto_drafter_team_id]]=""),"",_xlfn.XLOOKUP(draft_picks[[#This Row],[veto_drafter_team_id]],drafter_teams[id],drafter_teams[name]))</f>
        <v/>
      </c>
      <c r="Q2463" t="s">
        <v>15497</v>
      </c>
      <c r="R2463" t="str">
        <f>IF(OR(ISBLANK(draft_picks[[#This Row],[veto_override_drafter_id]]),draft_picks[[#This Row],[veto_override_drafter_id]]=""),"",_xlfn.XLOOKUP(draft_picks[[#This Row],[veto_override_drafter_id]],drafters[id],drafters[name]))</f>
        <v/>
      </c>
      <c r="S2463" t="s">
        <v>15497</v>
      </c>
      <c r="T2463" t="str">
        <f>IF(OR(ISBLANK(draft_picks[[#This Row],[veto_override_team_id]]),draft_picks[[#This Row],[veto_override_team_id]]=""),"",_xlfn.XLOOKUP(draft_picks[[#This Row],[veto_override_team_id]],drafter_teams[id],drafter_teams[name]))</f>
        <v/>
      </c>
    </row>
    <row r="2464" spans="1:21" x14ac:dyDescent="0.25">
      <c r="A2464" t="s">
        <v>215</v>
      </c>
      <c r="B2464" t="str">
        <f>_xlfn.XLOOKUP(draft_picks[[#This Row],[draft_id]],drafts[id],drafts[title])</f>
        <v>Rock vs. Diesel mini-Mega</v>
      </c>
      <c r="C2464" s="3">
        <v>11</v>
      </c>
      <c r="D2464">
        <f>IF(C2463&lt;draft_picks[[#This Row],[position]],1,IF(C2463&gt;draft_picks[[#This Row],[position]],D2463+1,IF(C2463=draft_picks[[#This Row],[position]],D2463+1)))</f>
        <v>3</v>
      </c>
      <c r="E2464" t="s">
        <v>7661</v>
      </c>
      <c r="F2464" t="str">
        <f>IF(ISBLANK(draft_picks[[#This Row],[movie_id]]),"",_xlfn.XLOOKUP(draft_picks[[#This Row],[movie_id]],drafts.movies[id],drafts.movies[movie_title]))</f>
        <v>Southland Tales</v>
      </c>
      <c r="G2464" s="3" t="s">
        <v>1127</v>
      </c>
      <c r="H2464" t="str">
        <f>IF(ISBLANK(draft_picks[[#This Row],[drafter_id]]),"",_xlfn.XLOOKUP(draft_picks[[#This Row],[drafter_id]],drafters[id],drafters[name]))</f>
        <v>Jen Yamato</v>
      </c>
      <c r="J2464" t="str">
        <f>IF(ISBLANK(draft_picks[[#This Row],[drafter_team_id]]),"",_xlfn.XLOOKUP(draft_picks[[#This Row],[drafter_team_id]],drafter_teams[id],drafter_teams[name]))</f>
        <v/>
      </c>
      <c r="K2464" s="3" t="s">
        <v>15497</v>
      </c>
      <c r="L2464" t="s">
        <v>15497</v>
      </c>
      <c r="M2464" t="str">
        <f>IF(OR(ISBLANK(draft_picks[[#This Row],[veto_drafter_id]]),draft_picks[[#This Row],[veto_drafter_id]]=""),"",_xlfn.XLOOKUP(draft_picks[[#This Row],[veto_drafter_id]],drafters[id],drafters[name]))</f>
        <v/>
      </c>
      <c r="N2464" t="s">
        <v>15497</v>
      </c>
      <c r="O2464" t="str">
        <f>IF(OR(ISBLANK(draft_picks[[#This Row],[veto_drafter_team_id]]),draft_picks[[#This Row],[veto_drafter_team_id]]=""),"",_xlfn.XLOOKUP(draft_picks[[#This Row],[veto_drafter_team_id]],drafter_teams[id],drafter_teams[name]))</f>
        <v/>
      </c>
      <c r="Q2464" t="s">
        <v>15497</v>
      </c>
      <c r="R2464" t="str">
        <f>IF(OR(ISBLANK(draft_picks[[#This Row],[veto_override_drafter_id]]),draft_picks[[#This Row],[veto_override_drafter_id]]=""),"",_xlfn.XLOOKUP(draft_picks[[#This Row],[veto_override_drafter_id]],drafters[id],drafters[name]))</f>
        <v/>
      </c>
      <c r="S2464" t="s">
        <v>15497</v>
      </c>
      <c r="T2464" t="str">
        <f>IF(OR(ISBLANK(draft_picks[[#This Row],[veto_override_team_id]]),draft_picks[[#This Row],[veto_override_team_id]]=""),"",_xlfn.XLOOKUP(draft_picks[[#This Row],[veto_override_team_id]],drafter_teams[id],drafter_teams[name]))</f>
        <v/>
      </c>
    </row>
    <row r="2465" spans="1:20" x14ac:dyDescent="0.25">
      <c r="A2465" t="s">
        <v>215</v>
      </c>
      <c r="B2465" t="str">
        <f>_xlfn.XLOOKUP(draft_picks[[#This Row],[draft_id]],drafts[id],drafts[title])</f>
        <v>Rock vs. Diesel mini-Mega</v>
      </c>
      <c r="C2465" s="3">
        <v>10</v>
      </c>
      <c r="D2465">
        <f>IF(C2464&lt;draft_picks[[#This Row],[position]],1,IF(C2464&gt;draft_picks[[#This Row],[position]],D2464+1,IF(C2464=draft_picks[[#This Row],[position]],D2464+1)))</f>
        <v>4</v>
      </c>
      <c r="E2465" t="s">
        <v>6919</v>
      </c>
      <c r="F2465" t="str">
        <f>IF(ISBLANK(draft_picks[[#This Row],[movie_id]]),"",_xlfn.XLOOKUP(draft_picks[[#This Row],[movie_id]],drafts.movies[id],drafts.movies[movie_title]))</f>
        <v>The Scorpion King</v>
      </c>
      <c r="G2465" s="3" t="s">
        <v>1001</v>
      </c>
      <c r="H2465" t="str">
        <f>IF(ISBLANK(draft_picks[[#This Row],[drafter_id]]),"",_xlfn.XLOOKUP(draft_picks[[#This Row],[drafter_id]],drafters[id],drafters[name]))</f>
        <v>Piya Sinha-Roy</v>
      </c>
      <c r="J2465" t="str">
        <f>IF(ISBLANK(draft_picks[[#This Row],[drafter_team_id]]),"",_xlfn.XLOOKUP(draft_picks[[#This Row],[drafter_team_id]],drafter_teams[id],drafter_teams[name]))</f>
        <v/>
      </c>
      <c r="K2465" s="3" t="s">
        <v>15484</v>
      </c>
      <c r="L2465" t="s">
        <v>1177</v>
      </c>
      <c r="M2465" t="str">
        <f>IF(OR(ISBLANK(draft_picks[[#This Row],[veto_drafter_id]]),draft_picks[[#This Row],[veto_drafter_id]]=""),"",_xlfn.XLOOKUP(draft_picks[[#This Row],[veto_drafter_id]],drafters[id],drafters[name]))</f>
        <v>Darren Franich</v>
      </c>
      <c r="N2465" t="s">
        <v>15497</v>
      </c>
      <c r="O2465" t="str">
        <f>IF(OR(ISBLANK(draft_picks[[#This Row],[veto_drafter_team_id]]),draft_picks[[#This Row],[veto_drafter_team_id]]=""),"",_xlfn.XLOOKUP(draft_picks[[#This Row],[veto_drafter_team_id]],drafter_teams[id],drafter_teams[name]))</f>
        <v/>
      </c>
      <c r="Q2465" t="s">
        <v>15497</v>
      </c>
      <c r="R2465" t="str">
        <f>IF(OR(ISBLANK(draft_picks[[#This Row],[veto_override_drafter_id]]),draft_picks[[#This Row],[veto_override_drafter_id]]=""),"",_xlfn.XLOOKUP(draft_picks[[#This Row],[veto_override_drafter_id]],drafters[id],drafters[name]))</f>
        <v/>
      </c>
      <c r="S2465" t="s">
        <v>15497</v>
      </c>
      <c r="T2465" t="str">
        <f>IF(OR(ISBLANK(draft_picks[[#This Row],[veto_override_team_id]]),draft_picks[[#This Row],[veto_override_team_id]]=""),"",_xlfn.XLOOKUP(draft_picks[[#This Row],[veto_override_team_id]],drafter_teams[id],drafter_teams[name]))</f>
        <v/>
      </c>
    </row>
    <row r="2466" spans="1:20" x14ac:dyDescent="0.25">
      <c r="A2466" t="s">
        <v>215</v>
      </c>
      <c r="B2466" t="str">
        <f>_xlfn.XLOOKUP(draft_picks[[#This Row],[draft_id]],drafts[id],drafts[title])</f>
        <v>Rock vs. Diesel mini-Mega</v>
      </c>
      <c r="C2466" s="3">
        <v>10</v>
      </c>
      <c r="D2466">
        <f>IF(C2465&lt;draft_picks[[#This Row],[position]],1,IF(C2465&gt;draft_picks[[#This Row],[position]],D2465+1,IF(C2465=draft_picks[[#This Row],[position]],D2465+1)))</f>
        <v>5</v>
      </c>
      <c r="E2466" t="s">
        <v>4929</v>
      </c>
      <c r="F2466" t="str">
        <f>IF(ISBLANK(draft_picks[[#This Row],[movie_id]]),"",_xlfn.XLOOKUP(draft_picks[[#This Row],[movie_id]],drafts.movies[id],drafts.movies[movie_title]))</f>
        <v>Jumanji: Welcome to the Jungle</v>
      </c>
      <c r="G2466" s="3" t="s">
        <v>1001</v>
      </c>
      <c r="H2466" t="str">
        <f>IF(ISBLANK(draft_picks[[#This Row],[drafter_id]]),"",_xlfn.XLOOKUP(draft_picks[[#This Row],[drafter_id]],drafters[id],drafters[name]))</f>
        <v>Piya Sinha-Roy</v>
      </c>
      <c r="J2466" t="str">
        <f>IF(ISBLANK(draft_picks[[#This Row],[drafter_team_id]]),"",_xlfn.XLOOKUP(draft_picks[[#This Row],[drafter_team_id]],drafter_teams[id],drafter_teams[name]))</f>
        <v/>
      </c>
      <c r="K2466" s="3" t="s">
        <v>15497</v>
      </c>
      <c r="L2466" t="s">
        <v>15497</v>
      </c>
      <c r="M2466" t="str">
        <f>IF(OR(ISBLANK(draft_picks[[#This Row],[veto_drafter_id]]),draft_picks[[#This Row],[veto_drafter_id]]=""),"",_xlfn.XLOOKUP(draft_picks[[#This Row],[veto_drafter_id]],drafters[id],drafters[name]))</f>
        <v/>
      </c>
      <c r="N2466" t="s">
        <v>15497</v>
      </c>
      <c r="O2466" t="str">
        <f>IF(OR(ISBLANK(draft_picks[[#This Row],[veto_drafter_team_id]]),draft_picks[[#This Row],[veto_drafter_team_id]]=""),"",_xlfn.XLOOKUP(draft_picks[[#This Row],[veto_drafter_team_id]],drafter_teams[id],drafter_teams[name]))</f>
        <v/>
      </c>
      <c r="Q2466" t="s">
        <v>15497</v>
      </c>
      <c r="R2466" t="str">
        <f>IF(OR(ISBLANK(draft_picks[[#This Row],[veto_override_drafter_id]]),draft_picks[[#This Row],[veto_override_drafter_id]]=""),"",_xlfn.XLOOKUP(draft_picks[[#This Row],[veto_override_drafter_id]],drafters[id],drafters[name]))</f>
        <v/>
      </c>
      <c r="S2466" t="s">
        <v>15497</v>
      </c>
      <c r="T2466" t="str">
        <f>IF(OR(ISBLANK(draft_picks[[#This Row],[veto_override_team_id]]),draft_picks[[#This Row],[veto_override_team_id]]=""),"",_xlfn.XLOOKUP(draft_picks[[#This Row],[veto_override_team_id]],drafter_teams[id],drafter_teams[name]))</f>
        <v/>
      </c>
    </row>
    <row r="2467" spans="1:20" x14ac:dyDescent="0.25">
      <c r="A2467" t="s">
        <v>215</v>
      </c>
      <c r="B2467" t="str">
        <f>_xlfn.XLOOKUP(draft_picks[[#This Row],[draft_id]],drafts[id],drafts[title])</f>
        <v>Rock vs. Diesel mini-Mega</v>
      </c>
      <c r="C2467" s="3">
        <v>9</v>
      </c>
      <c r="D2467">
        <f>IF(C2466&lt;draft_picks[[#This Row],[position]],1,IF(C2466&gt;draft_picks[[#This Row],[position]],D2466+1,IF(C2466=draft_picks[[#This Row],[position]],D2466+1)))</f>
        <v>6</v>
      </c>
      <c r="E2467" t="s">
        <v>5836</v>
      </c>
      <c r="F2467" t="str">
        <f>IF(ISBLANK(draft_picks[[#This Row],[movie_id]]),"",_xlfn.XLOOKUP(draft_picks[[#This Row],[movie_id]],drafts.movies[id],drafts.movies[movie_title]))</f>
        <v>Faster</v>
      </c>
      <c r="G2467" s="3" t="s">
        <v>1177</v>
      </c>
      <c r="H2467" t="str">
        <f>IF(ISBLANK(draft_picks[[#This Row],[drafter_id]]),"",_xlfn.XLOOKUP(draft_picks[[#This Row],[drafter_id]],drafters[id],drafters[name]))</f>
        <v>Darren Franich</v>
      </c>
      <c r="J2467" t="str">
        <f>IF(ISBLANK(draft_picks[[#This Row],[drafter_team_id]]),"",_xlfn.XLOOKUP(draft_picks[[#This Row],[drafter_team_id]],drafter_teams[id],drafter_teams[name]))</f>
        <v/>
      </c>
      <c r="K2467" s="3" t="s">
        <v>15484</v>
      </c>
      <c r="L2467" t="s">
        <v>1127</v>
      </c>
      <c r="M2467" t="str">
        <f>IF(OR(ISBLANK(draft_picks[[#This Row],[veto_drafter_id]]),draft_picks[[#This Row],[veto_drafter_id]]=""),"",_xlfn.XLOOKUP(draft_picks[[#This Row],[veto_drafter_id]],drafters[id],drafters[name]))</f>
        <v>Jen Yamato</v>
      </c>
      <c r="N2467" t="s">
        <v>15497</v>
      </c>
      <c r="O2467" t="str">
        <f>IF(OR(ISBLANK(draft_picks[[#This Row],[veto_drafter_team_id]]),draft_picks[[#This Row],[veto_drafter_team_id]]=""),"",_xlfn.XLOOKUP(draft_picks[[#This Row],[veto_drafter_team_id]],drafter_teams[id],drafter_teams[name]))</f>
        <v/>
      </c>
      <c r="Q2467" t="s">
        <v>15497</v>
      </c>
      <c r="R2467" t="str">
        <f>IF(OR(ISBLANK(draft_picks[[#This Row],[veto_override_drafter_id]]),draft_picks[[#This Row],[veto_override_drafter_id]]=""),"",_xlfn.XLOOKUP(draft_picks[[#This Row],[veto_override_drafter_id]],drafters[id],drafters[name]))</f>
        <v/>
      </c>
      <c r="S2467" t="s">
        <v>15497</v>
      </c>
      <c r="T2467" t="str">
        <f>IF(OR(ISBLANK(draft_picks[[#This Row],[veto_override_team_id]]),draft_picks[[#This Row],[veto_override_team_id]]=""),"",_xlfn.XLOOKUP(draft_picks[[#This Row],[veto_override_team_id]],drafter_teams[id],drafter_teams[name]))</f>
        <v/>
      </c>
    </row>
    <row r="2468" spans="1:20" x14ac:dyDescent="0.25">
      <c r="A2468" t="s">
        <v>215</v>
      </c>
      <c r="B2468" t="str">
        <f>_xlfn.XLOOKUP(draft_picks[[#This Row],[draft_id]],drafts[id],drafts[title])</f>
        <v>Rock vs. Diesel mini-Mega</v>
      </c>
      <c r="C2468" s="3">
        <v>9</v>
      </c>
      <c r="D2468">
        <f>IF(C2467&lt;draft_picks[[#This Row],[position]],1,IF(C2467&gt;draft_picks[[#This Row],[position]],D2467+1,IF(C2467=draft_picks[[#This Row],[position]],D2467+1)))</f>
        <v>7</v>
      </c>
      <c r="E2468" t="s">
        <v>6880</v>
      </c>
      <c r="F2468" t="str">
        <f>IF(ISBLANK(draft_picks[[#This Row],[movie_id]]),"",_xlfn.XLOOKUP(draft_picks[[#This Row],[movie_id]],drafts.movies[id],drafts.movies[movie_title]))</f>
        <v>The Iron Giant</v>
      </c>
      <c r="G2468" s="3" t="s">
        <v>1177</v>
      </c>
      <c r="H2468" t="str">
        <f>IF(ISBLANK(draft_picks[[#This Row],[drafter_id]]),"",_xlfn.XLOOKUP(draft_picks[[#This Row],[drafter_id]],drafters[id],drafters[name]))</f>
        <v>Darren Franich</v>
      </c>
      <c r="J2468" t="str">
        <f>IF(ISBLANK(draft_picks[[#This Row],[drafter_team_id]]),"",_xlfn.XLOOKUP(draft_picks[[#This Row],[drafter_team_id]],drafter_teams[id],drafter_teams[name]))</f>
        <v/>
      </c>
      <c r="K2468" s="3" t="s">
        <v>15497</v>
      </c>
      <c r="L2468" t="s">
        <v>15497</v>
      </c>
      <c r="M2468" t="str">
        <f>IF(OR(ISBLANK(draft_picks[[#This Row],[veto_drafter_id]]),draft_picks[[#This Row],[veto_drafter_id]]=""),"",_xlfn.XLOOKUP(draft_picks[[#This Row],[veto_drafter_id]],drafters[id],drafters[name]))</f>
        <v/>
      </c>
      <c r="N2468" t="s">
        <v>15497</v>
      </c>
      <c r="O2468" t="str">
        <f>IF(OR(ISBLANK(draft_picks[[#This Row],[veto_drafter_team_id]]),draft_picks[[#This Row],[veto_drafter_team_id]]=""),"",_xlfn.XLOOKUP(draft_picks[[#This Row],[veto_drafter_team_id]],drafter_teams[id],drafter_teams[name]))</f>
        <v/>
      </c>
      <c r="Q2468" t="s">
        <v>15497</v>
      </c>
      <c r="R2468" t="str">
        <f>IF(OR(ISBLANK(draft_picks[[#This Row],[veto_override_drafter_id]]),draft_picks[[#This Row],[veto_override_drafter_id]]=""),"",_xlfn.XLOOKUP(draft_picks[[#This Row],[veto_override_drafter_id]],drafters[id],drafters[name]))</f>
        <v/>
      </c>
      <c r="S2468" t="s">
        <v>15497</v>
      </c>
      <c r="T2468" t="str">
        <f>IF(OR(ISBLANK(draft_picks[[#This Row],[veto_override_team_id]]),draft_picks[[#This Row],[veto_override_team_id]]=""),"",_xlfn.XLOOKUP(draft_picks[[#This Row],[veto_override_team_id]],drafter_teams[id],drafter_teams[name]))</f>
        <v/>
      </c>
    </row>
    <row r="2469" spans="1:20" x14ac:dyDescent="0.25">
      <c r="A2469" t="s">
        <v>215</v>
      </c>
      <c r="B2469" t="str">
        <f>_xlfn.XLOOKUP(draft_picks[[#This Row],[draft_id]],drafts[id],drafts[title])</f>
        <v>Rock vs. Diesel mini-Mega</v>
      </c>
      <c r="C2469" s="3">
        <v>8</v>
      </c>
      <c r="D2469">
        <f>IF(C2468&lt;draft_picks[[#This Row],[position]],1,IF(C2468&gt;draft_picks[[#This Row],[position]],D2468+1,IF(C2468=draft_picks[[#This Row],[position]],D2468+1)))</f>
        <v>8</v>
      </c>
      <c r="E2469" t="s">
        <v>8035</v>
      </c>
      <c r="F2469" t="str">
        <f>IF(ISBLANK(draft_picks[[#This Row],[movie_id]]),"",_xlfn.XLOOKUP(draft_picks[[#This Row],[movie_id]],drafts.movies[id],drafts.movies[movie_title]))</f>
        <v>xXx</v>
      </c>
      <c r="G2469" s="3" t="s">
        <v>1127</v>
      </c>
      <c r="H2469" t="str">
        <f>IF(ISBLANK(draft_picks[[#This Row],[drafter_id]]),"",_xlfn.XLOOKUP(draft_picks[[#This Row],[drafter_id]],drafters[id],drafters[name]))</f>
        <v>Jen Yamato</v>
      </c>
      <c r="J2469" t="str">
        <f>IF(ISBLANK(draft_picks[[#This Row],[drafter_team_id]]),"",_xlfn.XLOOKUP(draft_picks[[#This Row],[drafter_team_id]],drafter_teams[id],drafter_teams[name]))</f>
        <v/>
      </c>
      <c r="K2469" s="3" t="s">
        <v>15497</v>
      </c>
      <c r="L2469" t="s">
        <v>15497</v>
      </c>
      <c r="M2469" t="str">
        <f>IF(OR(ISBLANK(draft_picks[[#This Row],[veto_drafter_id]]),draft_picks[[#This Row],[veto_drafter_id]]=""),"",_xlfn.XLOOKUP(draft_picks[[#This Row],[veto_drafter_id]],drafters[id],drafters[name]))</f>
        <v/>
      </c>
      <c r="N2469" t="s">
        <v>15497</v>
      </c>
      <c r="O2469" t="str">
        <f>IF(OR(ISBLANK(draft_picks[[#This Row],[veto_drafter_team_id]]),draft_picks[[#This Row],[veto_drafter_team_id]]=""),"",_xlfn.XLOOKUP(draft_picks[[#This Row],[veto_drafter_team_id]],drafter_teams[id],drafter_teams[name]))</f>
        <v/>
      </c>
      <c r="Q2469" t="s">
        <v>15497</v>
      </c>
      <c r="R2469" t="str">
        <f>IF(OR(ISBLANK(draft_picks[[#This Row],[veto_override_drafter_id]]),draft_picks[[#This Row],[veto_override_drafter_id]]=""),"",_xlfn.XLOOKUP(draft_picks[[#This Row],[veto_override_drafter_id]],drafters[id],drafters[name]))</f>
        <v/>
      </c>
      <c r="S2469" t="s">
        <v>15497</v>
      </c>
      <c r="T2469" t="str">
        <f>IF(OR(ISBLANK(draft_picks[[#This Row],[veto_override_team_id]]),draft_picks[[#This Row],[veto_override_team_id]]=""),"",_xlfn.XLOOKUP(draft_picks[[#This Row],[veto_override_team_id]],drafter_teams[id],drafter_teams[name]))</f>
        <v/>
      </c>
    </row>
    <row r="2470" spans="1:20" x14ac:dyDescent="0.25">
      <c r="A2470" t="s">
        <v>215</v>
      </c>
      <c r="B2470" t="str">
        <f>_xlfn.XLOOKUP(draft_picks[[#This Row],[draft_id]],drafts[id],drafts[title])</f>
        <v>Rock vs. Diesel mini-Mega</v>
      </c>
      <c r="C2470" s="3">
        <v>7</v>
      </c>
      <c r="D2470">
        <f>IF(C2469&lt;draft_picks[[#This Row],[position]],1,IF(C2469&gt;draft_picks[[#This Row],[position]],D2469+1,IF(C2469=draft_picks[[#This Row],[position]],D2469+1)))</f>
        <v>9</v>
      </c>
      <c r="E2470" t="s">
        <v>5178</v>
      </c>
      <c r="F2470" t="str">
        <f>IF(ISBLANK(draft_picks[[#This Row],[movie_id]]),"",_xlfn.XLOOKUP(draft_picks[[#This Row],[movie_id]],drafts.movies[id],drafts.movies[movie_title]))</f>
        <v>Jungle Cruise</v>
      </c>
      <c r="G2470" s="3" t="s">
        <v>1001</v>
      </c>
      <c r="H2470" t="str">
        <f>IF(ISBLANK(draft_picks[[#This Row],[drafter_id]]),"",_xlfn.XLOOKUP(draft_picks[[#This Row],[drafter_id]],drafters[id],drafters[name]))</f>
        <v>Piya Sinha-Roy</v>
      </c>
      <c r="J2470" t="str">
        <f>IF(ISBLANK(draft_picks[[#This Row],[drafter_team_id]]),"",_xlfn.XLOOKUP(draft_picks[[#This Row],[drafter_team_id]],drafter_teams[id],drafter_teams[name]))</f>
        <v/>
      </c>
      <c r="K2470" s="3" t="s">
        <v>15484</v>
      </c>
      <c r="L2470" t="s">
        <v>1177</v>
      </c>
      <c r="M2470" t="str">
        <f>IF(OR(ISBLANK(draft_picks[[#This Row],[veto_drafter_id]]),draft_picks[[#This Row],[veto_drafter_id]]=""),"",_xlfn.XLOOKUP(draft_picks[[#This Row],[veto_drafter_id]],drafters[id],drafters[name]))</f>
        <v>Darren Franich</v>
      </c>
      <c r="N2470" t="s">
        <v>15497</v>
      </c>
      <c r="O2470" t="str">
        <f>IF(OR(ISBLANK(draft_picks[[#This Row],[veto_drafter_team_id]]),draft_picks[[#This Row],[veto_drafter_team_id]]=""),"",_xlfn.XLOOKUP(draft_picks[[#This Row],[veto_drafter_team_id]],drafter_teams[id],drafter_teams[name]))</f>
        <v/>
      </c>
      <c r="Q2470" t="s">
        <v>15497</v>
      </c>
      <c r="R2470" t="str">
        <f>IF(OR(ISBLANK(draft_picks[[#This Row],[veto_override_drafter_id]]),draft_picks[[#This Row],[veto_override_drafter_id]]=""),"",_xlfn.XLOOKUP(draft_picks[[#This Row],[veto_override_drafter_id]],drafters[id],drafters[name]))</f>
        <v/>
      </c>
      <c r="S2470" t="s">
        <v>15497</v>
      </c>
      <c r="T2470" t="str">
        <f>IF(OR(ISBLANK(draft_picks[[#This Row],[veto_override_team_id]]),draft_picks[[#This Row],[veto_override_team_id]]=""),"",_xlfn.XLOOKUP(draft_picks[[#This Row],[veto_override_team_id]],drafter_teams[id],drafter_teams[name]))</f>
        <v/>
      </c>
    </row>
    <row r="2471" spans="1:20" x14ac:dyDescent="0.25">
      <c r="A2471" t="s">
        <v>215</v>
      </c>
      <c r="B2471" t="str">
        <f>_xlfn.XLOOKUP(draft_picks[[#This Row],[draft_id]],drafts[id],drafts[title])</f>
        <v>Rock vs. Diesel mini-Mega</v>
      </c>
      <c r="C2471" s="3">
        <v>7</v>
      </c>
      <c r="D2471">
        <f>IF(C2470&lt;draft_picks[[#This Row],[position]],1,IF(C2470&gt;draft_picks[[#This Row],[position]],D2470+1,IF(C2470=draft_picks[[#This Row],[position]],D2470+1)))</f>
        <v>10</v>
      </c>
      <c r="E2471" t="s">
        <v>5827</v>
      </c>
      <c r="F2471" t="str">
        <f>IF(ISBLANK(draft_picks[[#This Row],[movie_id]]),"",_xlfn.XLOOKUP(draft_picks[[#This Row],[movie_id]],drafts.movies[id],drafts.movies[movie_title]))</f>
        <v>The Fast and the Furious</v>
      </c>
      <c r="G2471" s="3" t="s">
        <v>1001</v>
      </c>
      <c r="H2471" t="str">
        <f>IF(ISBLANK(draft_picks[[#This Row],[drafter_id]]),"",_xlfn.XLOOKUP(draft_picks[[#This Row],[drafter_id]],drafters[id],drafters[name]))</f>
        <v>Piya Sinha-Roy</v>
      </c>
      <c r="J2471" t="str">
        <f>IF(ISBLANK(draft_picks[[#This Row],[drafter_team_id]]),"",_xlfn.XLOOKUP(draft_picks[[#This Row],[drafter_team_id]],drafter_teams[id],drafter_teams[name]))</f>
        <v/>
      </c>
      <c r="K2471" s="3" t="s">
        <v>15497</v>
      </c>
      <c r="L2471" t="s">
        <v>15497</v>
      </c>
      <c r="M2471" t="str">
        <f>IF(OR(ISBLANK(draft_picks[[#This Row],[veto_drafter_id]]),draft_picks[[#This Row],[veto_drafter_id]]=""),"",_xlfn.XLOOKUP(draft_picks[[#This Row],[veto_drafter_id]],drafters[id],drafters[name]))</f>
        <v/>
      </c>
      <c r="N2471" t="s">
        <v>15497</v>
      </c>
      <c r="O2471" t="str">
        <f>IF(OR(ISBLANK(draft_picks[[#This Row],[veto_drafter_team_id]]),draft_picks[[#This Row],[veto_drafter_team_id]]=""),"",_xlfn.XLOOKUP(draft_picks[[#This Row],[veto_drafter_team_id]],drafter_teams[id],drafter_teams[name]))</f>
        <v/>
      </c>
      <c r="Q2471" t="s">
        <v>15497</v>
      </c>
      <c r="R2471" t="str">
        <f>IF(OR(ISBLANK(draft_picks[[#This Row],[veto_override_drafter_id]]),draft_picks[[#This Row],[veto_override_drafter_id]]=""),"",_xlfn.XLOOKUP(draft_picks[[#This Row],[veto_override_drafter_id]],drafters[id],drafters[name]))</f>
        <v/>
      </c>
      <c r="S2471" t="s">
        <v>15497</v>
      </c>
      <c r="T2471" t="str">
        <f>IF(OR(ISBLANK(draft_picks[[#This Row],[veto_override_team_id]]),draft_picks[[#This Row],[veto_override_team_id]]=""),"",_xlfn.XLOOKUP(draft_picks[[#This Row],[veto_override_team_id]],drafter_teams[id],drafter_teams[name]))</f>
        <v/>
      </c>
    </row>
    <row r="2472" spans="1:20" x14ac:dyDescent="0.25">
      <c r="A2472" t="s">
        <v>215</v>
      </c>
      <c r="B2472" t="str">
        <f>_xlfn.XLOOKUP(draft_picks[[#This Row],[draft_id]],drafts[id],drafts[title])</f>
        <v>Rock vs. Diesel mini-Mega</v>
      </c>
      <c r="C2472" s="3">
        <v>6</v>
      </c>
      <c r="D2472">
        <f>IF(C2471&lt;draft_picks[[#This Row],[position]],1,IF(C2471&gt;draft_picks[[#This Row],[position]],D2471+1,IF(C2471=draft_picks[[#This Row],[position]],D2471+1)))</f>
        <v>11</v>
      </c>
      <c r="E2472" t="s">
        <v>4794</v>
      </c>
      <c r="F2472" t="str">
        <f>IF(ISBLANK(draft_picks[[#This Row],[movie_id]]),"",_xlfn.XLOOKUP(draft_picks[[#This Row],[movie_id]],drafts.movies[id],drafts.movies[movie_title]))</f>
        <v>Find Me Guilty</v>
      </c>
      <c r="G2472" s="3" t="s">
        <v>1177</v>
      </c>
      <c r="H2472" t="str">
        <f>IF(ISBLANK(draft_picks[[#This Row],[drafter_id]]),"",_xlfn.XLOOKUP(draft_picks[[#This Row],[drafter_id]],drafters[id],drafters[name]))</f>
        <v>Darren Franich</v>
      </c>
      <c r="J2472" t="str">
        <f>IF(ISBLANK(draft_picks[[#This Row],[drafter_team_id]]),"",_xlfn.XLOOKUP(draft_picks[[#This Row],[drafter_team_id]],drafter_teams[id],drafter_teams[name]))</f>
        <v/>
      </c>
      <c r="K2472" s="3" t="s">
        <v>15484</v>
      </c>
      <c r="L2472" t="s">
        <v>1001</v>
      </c>
      <c r="M2472" t="str">
        <f>IF(OR(ISBLANK(draft_picks[[#This Row],[veto_drafter_id]]),draft_picks[[#This Row],[veto_drafter_id]]=""),"",_xlfn.XLOOKUP(draft_picks[[#This Row],[veto_drafter_id]],drafters[id],drafters[name]))</f>
        <v>Piya Sinha-Roy</v>
      </c>
      <c r="N2472" t="s">
        <v>15497</v>
      </c>
      <c r="O2472" t="str">
        <f>IF(OR(ISBLANK(draft_picks[[#This Row],[veto_drafter_team_id]]),draft_picks[[#This Row],[veto_drafter_team_id]]=""),"",_xlfn.XLOOKUP(draft_picks[[#This Row],[veto_drafter_team_id]],drafter_teams[id],drafter_teams[name]))</f>
        <v/>
      </c>
      <c r="Q2472" t="s">
        <v>15497</v>
      </c>
      <c r="R2472" t="str">
        <f>IF(OR(ISBLANK(draft_picks[[#This Row],[veto_override_drafter_id]]),draft_picks[[#This Row],[veto_override_drafter_id]]=""),"",_xlfn.XLOOKUP(draft_picks[[#This Row],[veto_override_drafter_id]],drafters[id],drafters[name]))</f>
        <v/>
      </c>
      <c r="S2472" t="s">
        <v>15497</v>
      </c>
      <c r="T2472" t="str">
        <f>IF(OR(ISBLANK(draft_picks[[#This Row],[veto_override_team_id]]),draft_picks[[#This Row],[veto_override_team_id]]=""),"",_xlfn.XLOOKUP(draft_picks[[#This Row],[veto_override_team_id]],drafter_teams[id],drafter_teams[name]))</f>
        <v/>
      </c>
    </row>
    <row r="2473" spans="1:20" x14ac:dyDescent="0.25">
      <c r="A2473" t="s">
        <v>215</v>
      </c>
      <c r="B2473" t="str">
        <f>_xlfn.XLOOKUP(draft_picks[[#This Row],[draft_id]],drafts[id],drafts[title])</f>
        <v>Rock vs. Diesel mini-Mega</v>
      </c>
      <c r="C2473" s="3">
        <v>6</v>
      </c>
      <c r="D2473">
        <f>IF(C2472&lt;draft_picks[[#This Row],[position]],1,IF(C2472&gt;draft_picks[[#This Row],[position]],D2472+1,IF(C2472=draft_picks[[#This Row],[position]],D2472+1)))</f>
        <v>12</v>
      </c>
      <c r="E2473" t="s">
        <v>5480</v>
      </c>
      <c r="F2473" t="str">
        <f>IF(ISBLANK(draft_picks[[#This Row],[movie_id]]),"",_xlfn.XLOOKUP(draft_picks[[#This Row],[movie_id]],drafts.movies[id],drafts.movies[movie_title]))</f>
        <v>San Andreas</v>
      </c>
      <c r="G2473" s="3" t="s">
        <v>1177</v>
      </c>
      <c r="H2473" t="str">
        <f>IF(ISBLANK(draft_picks[[#This Row],[drafter_id]]),"",_xlfn.XLOOKUP(draft_picks[[#This Row],[drafter_id]],drafters[id],drafters[name]))</f>
        <v>Darren Franich</v>
      </c>
      <c r="J2473" t="str">
        <f>IF(ISBLANK(draft_picks[[#This Row],[drafter_team_id]]),"",_xlfn.XLOOKUP(draft_picks[[#This Row],[drafter_team_id]],drafter_teams[id],drafter_teams[name]))</f>
        <v/>
      </c>
      <c r="K2473" s="3" t="s">
        <v>15497</v>
      </c>
      <c r="L2473" t="s">
        <v>15497</v>
      </c>
      <c r="M2473" t="str">
        <f>IF(OR(ISBLANK(draft_picks[[#This Row],[veto_drafter_id]]),draft_picks[[#This Row],[veto_drafter_id]]=""),"",_xlfn.XLOOKUP(draft_picks[[#This Row],[veto_drafter_id]],drafters[id],drafters[name]))</f>
        <v/>
      </c>
      <c r="N2473" t="s">
        <v>15497</v>
      </c>
      <c r="O2473" t="str">
        <f>IF(OR(ISBLANK(draft_picks[[#This Row],[veto_drafter_team_id]]),draft_picks[[#This Row],[veto_drafter_team_id]]=""),"",_xlfn.XLOOKUP(draft_picks[[#This Row],[veto_drafter_team_id]],drafter_teams[id],drafter_teams[name]))</f>
        <v/>
      </c>
      <c r="Q2473" t="s">
        <v>15497</v>
      </c>
      <c r="R2473" t="str">
        <f>IF(OR(ISBLANK(draft_picks[[#This Row],[veto_override_drafter_id]]),draft_picks[[#This Row],[veto_override_drafter_id]]=""),"",_xlfn.XLOOKUP(draft_picks[[#This Row],[veto_override_drafter_id]],drafters[id],drafters[name]))</f>
        <v/>
      </c>
      <c r="S2473" t="s">
        <v>15497</v>
      </c>
      <c r="T2473" t="str">
        <f>IF(OR(ISBLANK(draft_picks[[#This Row],[veto_override_team_id]]),draft_picks[[#This Row],[veto_override_team_id]]=""),"",_xlfn.XLOOKUP(draft_picks[[#This Row],[veto_override_team_id]],drafter_teams[id],drafter_teams[name]))</f>
        <v/>
      </c>
    </row>
    <row r="2474" spans="1:20" x14ac:dyDescent="0.25">
      <c r="A2474" t="s">
        <v>215</v>
      </c>
      <c r="B2474" t="str">
        <f>_xlfn.XLOOKUP(draft_picks[[#This Row],[draft_id]],drafts[id],drafts[title])</f>
        <v>Rock vs. Diesel mini-Mega</v>
      </c>
      <c r="C2474" s="3">
        <v>5</v>
      </c>
      <c r="D2474">
        <f>IF(C2473&lt;draft_picks[[#This Row],[position]],1,IF(C2473&gt;draft_picks[[#This Row],[position]],D2473+1,IF(C2473=draft_picks[[#This Row],[position]],D2473+1)))</f>
        <v>13</v>
      </c>
      <c r="E2474" t="s">
        <v>6441</v>
      </c>
      <c r="F2474" t="str">
        <f>IF(ISBLANK(draft_picks[[#This Row],[movie_id]]),"",_xlfn.XLOOKUP(draft_picks[[#This Row],[movie_id]],drafts.movies[id],drafts.movies[movie_title]))</f>
        <v>Boiler Room</v>
      </c>
      <c r="G2474" s="3" t="s">
        <v>1127</v>
      </c>
      <c r="H2474" t="str">
        <f>IF(ISBLANK(draft_picks[[#This Row],[drafter_id]]),"",_xlfn.XLOOKUP(draft_picks[[#This Row],[drafter_id]],drafters[id],drafters[name]))</f>
        <v>Jen Yamato</v>
      </c>
      <c r="J2474" t="str">
        <f>IF(ISBLANK(draft_picks[[#This Row],[drafter_team_id]]),"",_xlfn.XLOOKUP(draft_picks[[#This Row],[drafter_team_id]],drafter_teams[id],drafter_teams[name]))</f>
        <v/>
      </c>
      <c r="K2474" s="3" t="s">
        <v>15497</v>
      </c>
      <c r="L2474" t="s">
        <v>15497</v>
      </c>
      <c r="M2474" t="str">
        <f>IF(OR(ISBLANK(draft_picks[[#This Row],[veto_drafter_id]]),draft_picks[[#This Row],[veto_drafter_id]]=""),"",_xlfn.XLOOKUP(draft_picks[[#This Row],[veto_drafter_id]],drafters[id],drafters[name]))</f>
        <v/>
      </c>
      <c r="N2474" t="s">
        <v>15497</v>
      </c>
      <c r="O2474" t="str">
        <f>IF(OR(ISBLANK(draft_picks[[#This Row],[veto_drafter_team_id]]),draft_picks[[#This Row],[veto_drafter_team_id]]=""),"",_xlfn.XLOOKUP(draft_picks[[#This Row],[veto_drafter_team_id]],drafter_teams[id],drafter_teams[name]))</f>
        <v/>
      </c>
      <c r="Q2474" t="s">
        <v>15497</v>
      </c>
      <c r="R2474" t="str">
        <f>IF(OR(ISBLANK(draft_picks[[#This Row],[veto_override_drafter_id]]),draft_picks[[#This Row],[veto_override_drafter_id]]=""),"",_xlfn.XLOOKUP(draft_picks[[#This Row],[veto_override_drafter_id]],drafters[id],drafters[name]))</f>
        <v/>
      </c>
      <c r="S2474" t="s">
        <v>15497</v>
      </c>
      <c r="T2474" t="str">
        <f>IF(OR(ISBLANK(draft_picks[[#This Row],[veto_override_team_id]]),draft_picks[[#This Row],[veto_override_team_id]]=""),"",_xlfn.XLOOKUP(draft_picks[[#This Row],[veto_override_team_id]],drafter_teams[id],drafter_teams[name]))</f>
        <v/>
      </c>
    </row>
    <row r="2475" spans="1:20" x14ac:dyDescent="0.25">
      <c r="A2475" t="s">
        <v>215</v>
      </c>
      <c r="B2475" t="str">
        <f>_xlfn.XLOOKUP(draft_picks[[#This Row],[draft_id]],drafts[id],drafts[title])</f>
        <v>Rock vs. Diesel mini-Mega</v>
      </c>
      <c r="C2475" s="3">
        <v>4</v>
      </c>
      <c r="D2475">
        <f>IF(C2474&lt;draft_picks[[#This Row],[position]],1,IF(C2474&gt;draft_picks[[#This Row],[position]],D2474+1,IF(C2474=draft_picks[[#This Row],[position]],D2474+1)))</f>
        <v>14</v>
      </c>
      <c r="E2475" t="s">
        <v>7477</v>
      </c>
      <c r="F2475" t="str">
        <f>IF(ISBLANK(draft_picks[[#This Row],[movie_id]]),"",_xlfn.XLOOKUP(draft_picks[[#This Row],[movie_id]],drafts.movies[id],drafts.movies[movie_title]))</f>
        <v>Pitch Black</v>
      </c>
      <c r="G2475" s="3" t="s">
        <v>1001</v>
      </c>
      <c r="H2475" t="str">
        <f>IF(ISBLANK(draft_picks[[#This Row],[drafter_id]]),"",_xlfn.XLOOKUP(draft_picks[[#This Row],[drafter_id]],drafters[id],drafters[name]))</f>
        <v>Piya Sinha-Roy</v>
      </c>
      <c r="J2475" t="str">
        <f>IF(ISBLANK(draft_picks[[#This Row],[drafter_team_id]]),"",_xlfn.XLOOKUP(draft_picks[[#This Row],[drafter_team_id]],drafter_teams[id],drafter_teams[name]))</f>
        <v/>
      </c>
      <c r="K2475" s="3" t="s">
        <v>15497</v>
      </c>
      <c r="L2475" t="s">
        <v>15497</v>
      </c>
      <c r="M2475" t="str">
        <f>IF(OR(ISBLANK(draft_picks[[#This Row],[veto_drafter_id]]),draft_picks[[#This Row],[veto_drafter_id]]=""),"",_xlfn.XLOOKUP(draft_picks[[#This Row],[veto_drafter_id]],drafters[id],drafters[name]))</f>
        <v/>
      </c>
      <c r="N2475" t="s">
        <v>15497</v>
      </c>
      <c r="O2475" t="str">
        <f>IF(OR(ISBLANK(draft_picks[[#This Row],[veto_drafter_team_id]]),draft_picks[[#This Row],[veto_drafter_team_id]]=""),"",_xlfn.XLOOKUP(draft_picks[[#This Row],[veto_drafter_team_id]],drafter_teams[id],drafter_teams[name]))</f>
        <v/>
      </c>
      <c r="Q2475" t="s">
        <v>15497</v>
      </c>
      <c r="R2475" t="str">
        <f>IF(OR(ISBLANK(draft_picks[[#This Row],[veto_override_drafter_id]]),draft_picks[[#This Row],[veto_override_drafter_id]]=""),"",_xlfn.XLOOKUP(draft_picks[[#This Row],[veto_override_drafter_id]],drafters[id],drafters[name]))</f>
        <v/>
      </c>
      <c r="S2475" t="s">
        <v>15497</v>
      </c>
      <c r="T2475" t="str">
        <f>IF(OR(ISBLANK(draft_picks[[#This Row],[veto_override_team_id]]),draft_picks[[#This Row],[veto_override_team_id]]=""),"",_xlfn.XLOOKUP(draft_picks[[#This Row],[veto_override_team_id]],drafter_teams[id],drafter_teams[name]))</f>
        <v/>
      </c>
    </row>
    <row r="2476" spans="1:20" x14ac:dyDescent="0.25">
      <c r="A2476" t="s">
        <v>215</v>
      </c>
      <c r="B2476" t="str">
        <f>_xlfn.XLOOKUP(draft_picks[[#This Row],[draft_id]],drafts[id],drafts[title])</f>
        <v>Rock vs. Diesel mini-Mega</v>
      </c>
      <c r="C2476" s="3">
        <v>3</v>
      </c>
      <c r="D2476">
        <f>IF(C2475&lt;draft_picks[[#This Row],[position]],1,IF(C2475&gt;draft_picks[[#This Row],[position]],D2475+1,IF(C2475=draft_picks[[#This Row],[position]],D2475+1)))</f>
        <v>15</v>
      </c>
      <c r="E2476" t="s">
        <v>2403</v>
      </c>
      <c r="F2476" t="str">
        <f>IF(ISBLANK(draft_picks[[#This Row],[movie_id]]),"",_xlfn.XLOOKUP(draft_picks[[#This Row],[movie_id]],drafts.movies[id],drafts.movies[movie_title]))</f>
        <v>Hercules</v>
      </c>
      <c r="G2476" s="3" t="s">
        <v>1177</v>
      </c>
      <c r="H2476" t="str">
        <f>IF(ISBLANK(draft_picks[[#This Row],[drafter_id]]),"",_xlfn.XLOOKUP(draft_picks[[#This Row],[drafter_id]],drafters[id],drafters[name]))</f>
        <v>Darren Franich</v>
      </c>
      <c r="J2476" t="str">
        <f>IF(ISBLANK(draft_picks[[#This Row],[drafter_team_id]]),"",_xlfn.XLOOKUP(draft_picks[[#This Row],[drafter_team_id]],drafter_teams[id],drafter_teams[name]))</f>
        <v/>
      </c>
      <c r="K2476" s="3" t="s">
        <v>15484</v>
      </c>
      <c r="L2476" t="s">
        <v>1001</v>
      </c>
      <c r="M2476" t="str">
        <f>IF(OR(ISBLANK(draft_picks[[#This Row],[veto_drafter_id]]),draft_picks[[#This Row],[veto_drafter_id]]=""),"",_xlfn.XLOOKUP(draft_picks[[#This Row],[veto_drafter_id]],drafters[id],drafters[name]))</f>
        <v>Piya Sinha-Roy</v>
      </c>
      <c r="N2476" t="s">
        <v>15497</v>
      </c>
      <c r="O2476" t="str">
        <f>IF(OR(ISBLANK(draft_picks[[#This Row],[veto_drafter_team_id]]),draft_picks[[#This Row],[veto_drafter_team_id]]=""),"",_xlfn.XLOOKUP(draft_picks[[#This Row],[veto_drafter_team_id]],drafter_teams[id],drafter_teams[name]))</f>
        <v/>
      </c>
      <c r="Q2476" t="s">
        <v>15497</v>
      </c>
      <c r="R2476" t="str">
        <f>IF(OR(ISBLANK(draft_picks[[#This Row],[veto_override_drafter_id]]),draft_picks[[#This Row],[veto_override_drafter_id]]=""),"",_xlfn.XLOOKUP(draft_picks[[#This Row],[veto_override_drafter_id]],drafters[id],drafters[name]))</f>
        <v/>
      </c>
      <c r="S2476" t="s">
        <v>15497</v>
      </c>
      <c r="T2476" t="str">
        <f>IF(OR(ISBLANK(draft_picks[[#This Row],[veto_override_team_id]]),draft_picks[[#This Row],[veto_override_team_id]]=""),"",_xlfn.XLOOKUP(draft_picks[[#This Row],[veto_override_team_id]],drafter_teams[id],drafter_teams[name]))</f>
        <v/>
      </c>
    </row>
    <row r="2477" spans="1:20" x14ac:dyDescent="0.25">
      <c r="A2477" t="s">
        <v>215</v>
      </c>
      <c r="B2477" t="str">
        <f>_xlfn.XLOOKUP(draft_picks[[#This Row],[draft_id]],drafts[id],drafts[title])</f>
        <v>Rock vs. Diesel mini-Mega</v>
      </c>
      <c r="C2477" s="3">
        <v>3</v>
      </c>
      <c r="D2477">
        <f>IF(C2476&lt;draft_picks[[#This Row],[position]],1,IF(C2476&gt;draft_picks[[#This Row],[position]],D2476+1,IF(C2476=draft_picks[[#This Row],[position]],D2476+1)))</f>
        <v>16</v>
      </c>
      <c r="E2477" t="s">
        <v>3805</v>
      </c>
      <c r="F2477" t="str">
        <f>IF(ISBLANK(draft_picks[[#This Row],[movie_id]]),"",_xlfn.XLOOKUP(draft_picks[[#This Row],[movie_id]],drafts.movies[id],drafts.movies[movie_title]))</f>
        <v>Furious 7</v>
      </c>
      <c r="G2477" s="3" t="s">
        <v>1177</v>
      </c>
      <c r="H2477" t="str">
        <f>IF(ISBLANK(draft_picks[[#This Row],[drafter_id]]),"",_xlfn.XLOOKUP(draft_picks[[#This Row],[drafter_id]],drafters[id],drafters[name]))</f>
        <v>Darren Franich</v>
      </c>
      <c r="J2477" t="str">
        <f>IF(ISBLANK(draft_picks[[#This Row],[drafter_team_id]]),"",_xlfn.XLOOKUP(draft_picks[[#This Row],[drafter_team_id]],drafter_teams[id],drafter_teams[name]))</f>
        <v/>
      </c>
      <c r="K2477" s="3" t="s">
        <v>15497</v>
      </c>
      <c r="L2477" t="s">
        <v>15497</v>
      </c>
      <c r="M2477" t="str">
        <f>IF(OR(ISBLANK(draft_picks[[#This Row],[veto_drafter_id]]),draft_picks[[#This Row],[veto_drafter_id]]=""),"",_xlfn.XLOOKUP(draft_picks[[#This Row],[veto_drafter_id]],drafters[id],drafters[name]))</f>
        <v/>
      </c>
      <c r="N2477" t="s">
        <v>15497</v>
      </c>
      <c r="O2477" t="str">
        <f>IF(OR(ISBLANK(draft_picks[[#This Row],[veto_drafter_team_id]]),draft_picks[[#This Row],[veto_drafter_team_id]]=""),"",_xlfn.XLOOKUP(draft_picks[[#This Row],[veto_drafter_team_id]],drafter_teams[id],drafter_teams[name]))</f>
        <v/>
      </c>
      <c r="Q2477" t="s">
        <v>15497</v>
      </c>
      <c r="R2477" t="str">
        <f>IF(OR(ISBLANK(draft_picks[[#This Row],[veto_override_drafter_id]]),draft_picks[[#This Row],[veto_override_drafter_id]]=""),"",_xlfn.XLOOKUP(draft_picks[[#This Row],[veto_override_drafter_id]],drafters[id],drafters[name]))</f>
        <v/>
      </c>
      <c r="S2477" t="s">
        <v>15497</v>
      </c>
      <c r="T2477" t="str">
        <f>IF(OR(ISBLANK(draft_picks[[#This Row],[veto_override_team_id]]),draft_picks[[#This Row],[veto_override_team_id]]=""),"",_xlfn.XLOOKUP(draft_picks[[#This Row],[veto_override_team_id]],drafter_teams[id],drafter_teams[name]))</f>
        <v/>
      </c>
    </row>
    <row r="2478" spans="1:20" x14ac:dyDescent="0.25">
      <c r="A2478" t="s">
        <v>215</v>
      </c>
      <c r="B2478" t="str">
        <f>_xlfn.XLOOKUP(draft_picks[[#This Row],[draft_id]],drafts[id],drafts[title])</f>
        <v>Rock vs. Diesel mini-Mega</v>
      </c>
      <c r="C2478" s="3">
        <v>2</v>
      </c>
      <c r="D2478">
        <f>IF(C2477&lt;draft_picks[[#This Row],[position]],1,IF(C2477&gt;draft_picks[[#This Row],[position]],D2477+1,IF(C2477=draft_picks[[#This Row],[position]],D2477+1)))</f>
        <v>17</v>
      </c>
      <c r="E2478" t="s">
        <v>1356</v>
      </c>
      <c r="F2478" t="str">
        <f>IF(ISBLANK(draft_picks[[#This Row],[movie_id]]),"",_xlfn.XLOOKUP(draft_picks[[#This Row],[movie_id]],drafts.movies[id],drafts.movies[movie_title]))</f>
        <v>Moana</v>
      </c>
      <c r="G2478" s="3" t="s">
        <v>1127</v>
      </c>
      <c r="H2478" t="str">
        <f>IF(ISBLANK(draft_picks[[#This Row],[drafter_id]]),"",_xlfn.XLOOKUP(draft_picks[[#This Row],[drafter_id]],drafters[id],drafters[name]))</f>
        <v>Jen Yamato</v>
      </c>
      <c r="J2478" t="str">
        <f>IF(ISBLANK(draft_picks[[#This Row],[drafter_team_id]]),"",_xlfn.XLOOKUP(draft_picks[[#This Row],[drafter_team_id]],drafter_teams[id],drafter_teams[name]))</f>
        <v/>
      </c>
      <c r="K2478" s="3" t="s">
        <v>15497</v>
      </c>
      <c r="L2478" t="s">
        <v>15497</v>
      </c>
      <c r="M2478" t="str">
        <f>IF(OR(ISBLANK(draft_picks[[#This Row],[veto_drafter_id]]),draft_picks[[#This Row],[veto_drafter_id]]=""),"",_xlfn.XLOOKUP(draft_picks[[#This Row],[veto_drafter_id]],drafters[id],drafters[name]))</f>
        <v/>
      </c>
      <c r="N2478" t="s">
        <v>15497</v>
      </c>
      <c r="O2478" t="str">
        <f>IF(OR(ISBLANK(draft_picks[[#This Row],[veto_drafter_team_id]]),draft_picks[[#This Row],[veto_drafter_team_id]]=""),"",_xlfn.XLOOKUP(draft_picks[[#This Row],[veto_drafter_team_id]],drafter_teams[id],drafter_teams[name]))</f>
        <v/>
      </c>
      <c r="Q2478" t="s">
        <v>15497</v>
      </c>
      <c r="R2478" t="str">
        <f>IF(OR(ISBLANK(draft_picks[[#This Row],[veto_override_drafter_id]]),draft_picks[[#This Row],[veto_override_drafter_id]]=""),"",_xlfn.XLOOKUP(draft_picks[[#This Row],[veto_override_drafter_id]],drafters[id],drafters[name]))</f>
        <v/>
      </c>
      <c r="S2478" t="s">
        <v>15497</v>
      </c>
      <c r="T2478" t="str">
        <f>IF(OR(ISBLANK(draft_picks[[#This Row],[veto_override_team_id]]),draft_picks[[#This Row],[veto_override_team_id]]=""),"",_xlfn.XLOOKUP(draft_picks[[#This Row],[veto_override_team_id]],drafter_teams[id],drafter_teams[name]))</f>
        <v/>
      </c>
    </row>
    <row r="2479" spans="1:20" x14ac:dyDescent="0.25">
      <c r="A2479" t="s">
        <v>215</v>
      </c>
      <c r="B2479" t="str">
        <f>_xlfn.XLOOKUP(draft_picks[[#This Row],[draft_id]],drafts[id],drafts[title])</f>
        <v>Rock vs. Diesel mini-Mega</v>
      </c>
      <c r="C2479" s="3">
        <v>1</v>
      </c>
      <c r="D2479">
        <f>IF(C2478&lt;draft_picks[[#This Row],[position]],1,IF(C2478&gt;draft_picks[[#This Row],[position]],D2478+1,IF(C2478=draft_picks[[#This Row],[position]],D2478+1)))</f>
        <v>18</v>
      </c>
      <c r="E2479" t="s">
        <v>1643</v>
      </c>
      <c r="F2479" t="str">
        <f>IF(ISBLANK(draft_picks[[#This Row],[movie_id]]),"",_xlfn.XLOOKUP(draft_picks[[#This Row],[movie_id]],drafts.movies[id],drafts.movies[movie_title]))</f>
        <v>Fast Five</v>
      </c>
      <c r="G2479" s="3" t="s">
        <v>1001</v>
      </c>
      <c r="H2479" t="str">
        <f>IF(ISBLANK(draft_picks[[#This Row],[drafter_id]]),"",_xlfn.XLOOKUP(draft_picks[[#This Row],[drafter_id]],drafters[id],drafters[name]))</f>
        <v>Piya Sinha-Roy</v>
      </c>
      <c r="J2479" t="str">
        <f>IF(ISBLANK(draft_picks[[#This Row],[drafter_team_id]]),"",_xlfn.XLOOKUP(draft_picks[[#This Row],[drafter_team_id]],drafter_teams[id],drafter_teams[name]))</f>
        <v/>
      </c>
      <c r="K2479" s="3" t="s">
        <v>15497</v>
      </c>
      <c r="L2479" t="s">
        <v>15497</v>
      </c>
      <c r="M2479" t="str">
        <f>IF(OR(ISBLANK(draft_picks[[#This Row],[veto_drafter_id]]),draft_picks[[#This Row],[veto_drafter_id]]=""),"",_xlfn.XLOOKUP(draft_picks[[#This Row],[veto_drafter_id]],drafters[id],drafters[name]))</f>
        <v/>
      </c>
      <c r="N2479" t="s">
        <v>15497</v>
      </c>
      <c r="O2479" t="str">
        <f>IF(OR(ISBLANK(draft_picks[[#This Row],[veto_drafter_team_id]]),draft_picks[[#This Row],[veto_drafter_team_id]]=""),"",_xlfn.XLOOKUP(draft_picks[[#This Row],[veto_drafter_team_id]],drafter_teams[id],drafter_teams[name]))</f>
        <v/>
      </c>
      <c r="Q2479" t="s">
        <v>15497</v>
      </c>
      <c r="R2479" t="str">
        <f>IF(OR(ISBLANK(draft_picks[[#This Row],[veto_override_drafter_id]]),draft_picks[[#This Row],[veto_override_drafter_id]]=""),"",_xlfn.XLOOKUP(draft_picks[[#This Row],[veto_override_drafter_id]],drafters[id],drafters[name]))</f>
        <v/>
      </c>
      <c r="S2479" t="s">
        <v>15497</v>
      </c>
      <c r="T2479" t="str">
        <f>IF(OR(ISBLANK(draft_picks[[#This Row],[veto_override_team_id]]),draft_picks[[#This Row],[veto_override_team_id]]=""),"",_xlfn.XLOOKUP(draft_picks[[#This Row],[veto_override_team_id]],drafter_teams[id],drafter_teams[name]))</f>
        <v/>
      </c>
    </row>
    <row r="2480" spans="1:20" x14ac:dyDescent="0.25">
      <c r="A2480" t="s">
        <v>759</v>
      </c>
      <c r="B2480" t="str">
        <f>_xlfn.XLOOKUP(draft_picks[[#This Row],[draft_id]],drafts[id],drafts[title])</f>
        <v>Jukebox Musicals</v>
      </c>
      <c r="C2480" s="3">
        <v>7</v>
      </c>
      <c r="D2480">
        <f>IF(C2479&lt;draft_picks[[#This Row],[position]],1,IF(C2479&gt;draft_picks[[#This Row],[position]],D2479+1,IF(C2479=draft_picks[[#This Row],[position]],D2479+1)))</f>
        <v>1</v>
      </c>
      <c r="E2480" t="s">
        <v>7877</v>
      </c>
      <c r="F2480" t="str">
        <f>IF(ISBLANK(draft_picks[[#This Row],[movie_id]]),"",_xlfn.XLOOKUP(draft_picks[[#This Row],[movie_id]],drafts.movies[id],drafts.movies[movie_title]))</f>
        <v>Yellow Submarine</v>
      </c>
      <c r="G2480" s="3" t="s">
        <v>977</v>
      </c>
      <c r="H2480" t="str">
        <f>IF(ISBLANK(draft_picks[[#This Row],[drafter_id]]),"",_xlfn.XLOOKUP(draft_picks[[#This Row],[drafter_id]],drafters[id],drafters[name]))</f>
        <v>Louis Peitzman</v>
      </c>
      <c r="J2480" t="str">
        <f>IF(ISBLANK(draft_picks[[#This Row],[drafter_team_id]]),"",_xlfn.XLOOKUP(draft_picks[[#This Row],[drafter_team_id]],drafter_teams[id],drafter_teams[name]))</f>
        <v/>
      </c>
      <c r="K2480" s="3" t="s">
        <v>15497</v>
      </c>
      <c r="L2480" t="s">
        <v>15497</v>
      </c>
      <c r="M2480" t="str">
        <f>IF(OR(ISBLANK(draft_picks[[#This Row],[veto_drafter_id]]),draft_picks[[#This Row],[veto_drafter_id]]=""),"",_xlfn.XLOOKUP(draft_picks[[#This Row],[veto_drafter_id]],drafters[id],drafters[name]))</f>
        <v/>
      </c>
      <c r="N2480" t="s">
        <v>15497</v>
      </c>
      <c r="O2480" t="str">
        <f>IF(OR(ISBLANK(draft_picks[[#This Row],[veto_drafter_team_id]]),draft_picks[[#This Row],[veto_drafter_team_id]]=""),"",_xlfn.XLOOKUP(draft_picks[[#This Row],[veto_drafter_team_id]],drafter_teams[id],drafter_teams[name]))</f>
        <v/>
      </c>
      <c r="Q2480" t="s">
        <v>15497</v>
      </c>
      <c r="R2480" t="str">
        <f>IF(OR(ISBLANK(draft_picks[[#This Row],[veto_override_drafter_id]]),draft_picks[[#This Row],[veto_override_drafter_id]]=""),"",_xlfn.XLOOKUP(draft_picks[[#This Row],[veto_override_drafter_id]],drafters[id],drafters[name]))</f>
        <v/>
      </c>
      <c r="S2480" t="s">
        <v>15497</v>
      </c>
      <c r="T2480" t="str">
        <f>IF(OR(ISBLANK(draft_picks[[#This Row],[veto_override_team_id]]),draft_picks[[#This Row],[veto_override_team_id]]=""),"",_xlfn.XLOOKUP(draft_picks[[#This Row],[veto_override_team_id]],drafter_teams[id],drafter_teams[name]))</f>
        <v/>
      </c>
    </row>
    <row r="2481" spans="1:20" x14ac:dyDescent="0.25">
      <c r="A2481" t="s">
        <v>759</v>
      </c>
      <c r="B2481" t="str">
        <f>_xlfn.XLOOKUP(draft_picks[[#This Row],[draft_id]],drafts[id],drafts[title])</f>
        <v>Jukebox Musicals</v>
      </c>
      <c r="C2481" s="3">
        <v>6</v>
      </c>
      <c r="D2481">
        <f>IF(C2480&lt;draft_picks[[#This Row],[position]],1,IF(C2480&gt;draft_picks[[#This Row],[position]],D2480+1,IF(C2480=draft_picks[[#This Row],[position]],D2480+1)))</f>
        <v>2</v>
      </c>
      <c r="E2481" t="s">
        <v>5013</v>
      </c>
      <c r="F2481" t="str">
        <f>IF(ISBLANK(draft_picks[[#This Row],[movie_id]]),"",_xlfn.XLOOKUP(draft_picks[[#This Row],[movie_id]],drafts.movies[id],drafts.movies[movie_title]))</f>
        <v>Rocketman</v>
      </c>
      <c r="G2481" s="3" t="s">
        <v>977</v>
      </c>
      <c r="H2481" t="str">
        <f>IF(ISBLANK(draft_picks[[#This Row],[drafter_id]]),"",_xlfn.XLOOKUP(draft_picks[[#This Row],[drafter_id]],drafters[id],drafters[name]))</f>
        <v>Louis Peitzman</v>
      </c>
      <c r="J2481" t="str">
        <f>IF(ISBLANK(draft_picks[[#This Row],[drafter_team_id]]),"",_xlfn.XLOOKUP(draft_picks[[#This Row],[drafter_team_id]],drafter_teams[id],drafter_teams[name]))</f>
        <v/>
      </c>
      <c r="K2481" s="3" t="s">
        <v>15497</v>
      </c>
      <c r="L2481" t="s">
        <v>15497</v>
      </c>
      <c r="M2481" t="str">
        <f>IF(OR(ISBLANK(draft_picks[[#This Row],[veto_drafter_id]]),draft_picks[[#This Row],[veto_drafter_id]]=""),"",_xlfn.XLOOKUP(draft_picks[[#This Row],[veto_drafter_id]],drafters[id],drafters[name]))</f>
        <v/>
      </c>
      <c r="N2481" t="s">
        <v>15497</v>
      </c>
      <c r="O2481" t="str">
        <f>IF(OR(ISBLANK(draft_picks[[#This Row],[veto_drafter_team_id]]),draft_picks[[#This Row],[veto_drafter_team_id]]=""),"",_xlfn.XLOOKUP(draft_picks[[#This Row],[veto_drafter_team_id]],drafter_teams[id],drafter_teams[name]))</f>
        <v/>
      </c>
      <c r="Q2481" t="s">
        <v>15497</v>
      </c>
      <c r="R2481" t="str">
        <f>IF(OR(ISBLANK(draft_picks[[#This Row],[veto_override_drafter_id]]),draft_picks[[#This Row],[veto_override_drafter_id]]=""),"",_xlfn.XLOOKUP(draft_picks[[#This Row],[veto_override_drafter_id]],drafters[id],drafters[name]))</f>
        <v/>
      </c>
      <c r="S2481" t="s">
        <v>15497</v>
      </c>
      <c r="T2481" t="str">
        <f>IF(OR(ISBLANK(draft_picks[[#This Row],[veto_override_team_id]]),draft_picks[[#This Row],[veto_override_team_id]]=""),"",_xlfn.XLOOKUP(draft_picks[[#This Row],[veto_override_team_id]],drafter_teams[id],drafter_teams[name]))</f>
        <v/>
      </c>
    </row>
    <row r="2482" spans="1:20" x14ac:dyDescent="0.25">
      <c r="A2482" t="s">
        <v>759</v>
      </c>
      <c r="B2482" t="str">
        <f>_xlfn.XLOOKUP(draft_picks[[#This Row],[draft_id]],drafts[id],drafts[title])</f>
        <v>Jukebox Musicals</v>
      </c>
      <c r="C2482" s="3">
        <v>5</v>
      </c>
      <c r="D2482">
        <f>IF(C2481&lt;draft_picks[[#This Row],[position]],1,IF(C2481&gt;draft_picks[[#This Row],[position]],D2481+1,IF(C2481=draft_picks[[#This Row],[position]],D2481+1)))</f>
        <v>3</v>
      </c>
      <c r="E2482" t="s">
        <v>7655</v>
      </c>
      <c r="F2482" t="str">
        <f>IF(ISBLANK(draft_picks[[#This Row],[movie_id]]),"",_xlfn.XLOOKUP(draft_picks[[#This Row],[movie_id]],drafts.movies[id],drafts.movies[movie_title]))</f>
        <v>Walking on Sunshine</v>
      </c>
      <c r="G2482" s="3" t="s">
        <v>1133</v>
      </c>
      <c r="H2482" t="str">
        <f>IF(ISBLANK(draft_picks[[#This Row],[drafter_id]]),"",_xlfn.XLOOKUP(draft_picks[[#This Row],[drafter_id]],drafters[id],drafters[name]))</f>
        <v>Oriana Nudo</v>
      </c>
      <c r="J2482" t="str">
        <f>IF(ISBLANK(draft_picks[[#This Row],[drafter_team_id]]),"",_xlfn.XLOOKUP(draft_picks[[#This Row],[drafter_team_id]],drafter_teams[id],drafter_teams[name]))</f>
        <v/>
      </c>
      <c r="K2482" s="3" t="s">
        <v>15497</v>
      </c>
      <c r="L2482" t="s">
        <v>15497</v>
      </c>
      <c r="M2482" t="str">
        <f>IF(OR(ISBLANK(draft_picks[[#This Row],[veto_drafter_id]]),draft_picks[[#This Row],[veto_drafter_id]]=""),"",_xlfn.XLOOKUP(draft_picks[[#This Row],[veto_drafter_id]],drafters[id],drafters[name]))</f>
        <v/>
      </c>
      <c r="N2482" t="s">
        <v>15497</v>
      </c>
      <c r="O2482" t="str">
        <f>IF(OR(ISBLANK(draft_picks[[#This Row],[veto_drafter_team_id]]),draft_picks[[#This Row],[veto_drafter_team_id]]=""),"",_xlfn.XLOOKUP(draft_picks[[#This Row],[veto_drafter_team_id]],drafter_teams[id],drafter_teams[name]))</f>
        <v/>
      </c>
      <c r="Q2482" t="s">
        <v>15497</v>
      </c>
      <c r="R2482" t="str">
        <f>IF(OR(ISBLANK(draft_picks[[#This Row],[veto_override_drafter_id]]),draft_picks[[#This Row],[veto_override_drafter_id]]=""),"",_xlfn.XLOOKUP(draft_picks[[#This Row],[veto_override_drafter_id]],drafters[id],drafters[name]))</f>
        <v/>
      </c>
      <c r="S2482" t="s">
        <v>15497</v>
      </c>
      <c r="T2482" t="str">
        <f>IF(OR(ISBLANK(draft_picks[[#This Row],[veto_override_team_id]]),draft_picks[[#This Row],[veto_override_team_id]]=""),"",_xlfn.XLOOKUP(draft_picks[[#This Row],[veto_override_team_id]],drafter_teams[id],drafter_teams[name]))</f>
        <v/>
      </c>
    </row>
    <row r="2483" spans="1:20" x14ac:dyDescent="0.25">
      <c r="A2483" t="s">
        <v>759</v>
      </c>
      <c r="B2483" t="str">
        <f>_xlfn.XLOOKUP(draft_picks[[#This Row],[draft_id]],drafts[id],drafts[title])</f>
        <v>Jukebox Musicals</v>
      </c>
      <c r="C2483" s="3">
        <v>4</v>
      </c>
      <c r="D2483">
        <f>IF(C2482&lt;draft_picks[[#This Row],[position]],1,IF(C2482&gt;draft_picks[[#This Row],[position]],D2482+1,IF(C2482=draft_picks[[#This Row],[position]],D2482+1)))</f>
        <v>4</v>
      </c>
      <c r="E2483" t="s">
        <v>6848</v>
      </c>
      <c r="F2483" t="str">
        <f>IF(ISBLANK(draft_picks[[#This Row],[movie_id]]),"",_xlfn.XLOOKUP(draft_picks[[#This Row],[movie_id]],drafts.movies[id],drafts.movies[movie_title]))</f>
        <v>Across the Universe</v>
      </c>
      <c r="G2483" s="3" t="s">
        <v>977</v>
      </c>
      <c r="H2483" t="str">
        <f>IF(ISBLANK(draft_picks[[#This Row],[drafter_id]]),"",_xlfn.XLOOKUP(draft_picks[[#This Row],[drafter_id]],drafters[id],drafters[name]))</f>
        <v>Louis Peitzman</v>
      </c>
      <c r="J2483" t="str">
        <f>IF(ISBLANK(draft_picks[[#This Row],[drafter_team_id]]),"",_xlfn.XLOOKUP(draft_picks[[#This Row],[drafter_team_id]],drafter_teams[id],drafter_teams[name]))</f>
        <v/>
      </c>
      <c r="K2483" s="3" t="s">
        <v>15484</v>
      </c>
      <c r="L2483" t="s">
        <v>1133</v>
      </c>
      <c r="M2483" t="str">
        <f>IF(OR(ISBLANK(draft_picks[[#This Row],[veto_drafter_id]]),draft_picks[[#This Row],[veto_drafter_id]]=""),"",_xlfn.XLOOKUP(draft_picks[[#This Row],[veto_drafter_id]],drafters[id],drafters[name]))</f>
        <v>Oriana Nudo</v>
      </c>
      <c r="N2483" t="s">
        <v>15497</v>
      </c>
      <c r="O2483" t="str">
        <f>IF(OR(ISBLANK(draft_picks[[#This Row],[veto_drafter_team_id]]),draft_picks[[#This Row],[veto_drafter_team_id]]=""),"",_xlfn.XLOOKUP(draft_picks[[#This Row],[veto_drafter_team_id]],drafter_teams[id],drafter_teams[name]))</f>
        <v/>
      </c>
      <c r="Q2483" t="s">
        <v>15497</v>
      </c>
      <c r="R2483" t="str">
        <f>IF(OR(ISBLANK(draft_picks[[#This Row],[veto_override_drafter_id]]),draft_picks[[#This Row],[veto_override_drafter_id]]=""),"",_xlfn.XLOOKUP(draft_picks[[#This Row],[veto_override_drafter_id]],drafters[id],drafters[name]))</f>
        <v/>
      </c>
      <c r="S2483" t="s">
        <v>15497</v>
      </c>
      <c r="T2483" t="str">
        <f>IF(OR(ISBLANK(draft_picks[[#This Row],[veto_override_team_id]]),draft_picks[[#This Row],[veto_override_team_id]]=""),"",_xlfn.XLOOKUP(draft_picks[[#This Row],[veto_override_team_id]],drafter_teams[id],drafter_teams[name]))</f>
        <v/>
      </c>
    </row>
    <row r="2484" spans="1:20" x14ac:dyDescent="0.25">
      <c r="A2484" t="s">
        <v>759</v>
      </c>
      <c r="B2484" t="str">
        <f>_xlfn.XLOOKUP(draft_picks[[#This Row],[draft_id]],drafts[id],drafts[title])</f>
        <v>Jukebox Musicals</v>
      </c>
      <c r="C2484" s="3">
        <v>4</v>
      </c>
      <c r="D2484">
        <f>IF(C2483&lt;draft_picks[[#This Row],[position]],1,IF(C2483&gt;draft_picks[[#This Row],[position]],D2483+1,IF(C2483=draft_picks[[#This Row],[position]],D2483+1)))</f>
        <v>5</v>
      </c>
      <c r="E2484" t="s">
        <v>3127</v>
      </c>
      <c r="F2484" t="str">
        <f>IF(ISBLANK(draft_picks[[#This Row],[movie_id]]),"",_xlfn.XLOOKUP(draft_picks[[#This Row],[movie_id]],drafts.movies[id],drafts.movies[movie_title]))</f>
        <v>Mamma Mia! Here We Go Again</v>
      </c>
      <c r="G2484" s="3" t="s">
        <v>977</v>
      </c>
      <c r="H2484" t="str">
        <f>IF(ISBLANK(draft_picks[[#This Row],[drafter_id]]),"",_xlfn.XLOOKUP(draft_picks[[#This Row],[drafter_id]],drafters[id],drafters[name]))</f>
        <v>Louis Peitzman</v>
      </c>
      <c r="J2484" t="str">
        <f>IF(ISBLANK(draft_picks[[#This Row],[drafter_team_id]]),"",_xlfn.XLOOKUP(draft_picks[[#This Row],[drafter_team_id]],drafter_teams[id],drafter_teams[name]))</f>
        <v/>
      </c>
      <c r="K2484" s="3" t="s">
        <v>15497</v>
      </c>
      <c r="L2484" t="s">
        <v>15497</v>
      </c>
      <c r="M2484" t="str">
        <f>IF(OR(ISBLANK(draft_picks[[#This Row],[veto_drafter_id]]),draft_picks[[#This Row],[veto_drafter_id]]=""),"",_xlfn.XLOOKUP(draft_picks[[#This Row],[veto_drafter_id]],drafters[id],drafters[name]))</f>
        <v/>
      </c>
      <c r="N2484" t="s">
        <v>15497</v>
      </c>
      <c r="O2484" t="str">
        <f>IF(OR(ISBLANK(draft_picks[[#This Row],[veto_drafter_team_id]]),draft_picks[[#This Row],[veto_drafter_team_id]]=""),"",_xlfn.XLOOKUP(draft_picks[[#This Row],[veto_drafter_team_id]],drafter_teams[id],drafter_teams[name]))</f>
        <v/>
      </c>
      <c r="Q2484" t="s">
        <v>15497</v>
      </c>
      <c r="R2484" t="str">
        <f>IF(OR(ISBLANK(draft_picks[[#This Row],[veto_override_drafter_id]]),draft_picks[[#This Row],[veto_override_drafter_id]]=""),"",_xlfn.XLOOKUP(draft_picks[[#This Row],[veto_override_drafter_id]],drafters[id],drafters[name]))</f>
        <v/>
      </c>
      <c r="S2484" t="s">
        <v>15497</v>
      </c>
      <c r="T2484" t="str">
        <f>IF(OR(ISBLANK(draft_picks[[#This Row],[veto_override_team_id]]),draft_picks[[#This Row],[veto_override_team_id]]=""),"",_xlfn.XLOOKUP(draft_picks[[#This Row],[veto_override_team_id]],drafter_teams[id],drafter_teams[name]))</f>
        <v/>
      </c>
    </row>
    <row r="2485" spans="1:20" x14ac:dyDescent="0.25">
      <c r="A2485" t="s">
        <v>759</v>
      </c>
      <c r="B2485" t="str">
        <f>_xlfn.XLOOKUP(draft_picks[[#This Row],[draft_id]],drafts[id],drafts[title])</f>
        <v>Jukebox Musicals</v>
      </c>
      <c r="C2485" s="3">
        <v>3</v>
      </c>
      <c r="D2485">
        <f>IF(C2484&lt;draft_picks[[#This Row],[position]],1,IF(C2484&gt;draft_picks[[#This Row],[position]],D2484+1,IF(C2484=draft_picks[[#This Row],[position]],D2484+1)))</f>
        <v>6</v>
      </c>
      <c r="E2485" t="s">
        <v>4193</v>
      </c>
      <c r="F2485" t="str">
        <f>IF(ISBLANK(draft_picks[[#This Row],[movie_id]]),"",_xlfn.XLOOKUP(draft_picks[[#This Row],[movie_id]],drafts.movies[id],drafts.movies[movie_title]))</f>
        <v>Singin' in the Rain</v>
      </c>
      <c r="G2485" s="3" t="s">
        <v>1133</v>
      </c>
      <c r="H2485" t="str">
        <f>IF(ISBLANK(draft_picks[[#This Row],[drafter_id]]),"",_xlfn.XLOOKUP(draft_picks[[#This Row],[drafter_id]],drafters[id],drafters[name]))</f>
        <v>Oriana Nudo</v>
      </c>
      <c r="J2485" t="str">
        <f>IF(ISBLANK(draft_picks[[#This Row],[drafter_team_id]]),"",_xlfn.XLOOKUP(draft_picks[[#This Row],[drafter_team_id]],drafter_teams[id],drafter_teams[name]))</f>
        <v/>
      </c>
      <c r="K2485" s="3" t="s">
        <v>15484</v>
      </c>
      <c r="L2485" t="s">
        <v>977</v>
      </c>
      <c r="M2485" t="str">
        <f>IF(OR(ISBLANK(draft_picks[[#This Row],[veto_drafter_id]]),draft_picks[[#This Row],[veto_drafter_id]]=""),"",_xlfn.XLOOKUP(draft_picks[[#This Row],[veto_drafter_id]],drafters[id],drafters[name]))</f>
        <v>Louis Peitzman</v>
      </c>
      <c r="N2485" t="s">
        <v>15497</v>
      </c>
      <c r="O2485" t="str">
        <f>IF(OR(ISBLANK(draft_picks[[#This Row],[veto_drafter_team_id]]),draft_picks[[#This Row],[veto_drafter_team_id]]=""),"",_xlfn.XLOOKUP(draft_picks[[#This Row],[veto_drafter_team_id]],drafter_teams[id],drafter_teams[name]))</f>
        <v/>
      </c>
      <c r="Q2485" t="s">
        <v>15497</v>
      </c>
      <c r="R2485" t="str">
        <f>IF(OR(ISBLANK(draft_picks[[#This Row],[veto_override_drafter_id]]),draft_picks[[#This Row],[veto_override_drafter_id]]=""),"",_xlfn.XLOOKUP(draft_picks[[#This Row],[veto_override_drafter_id]],drafters[id],drafters[name]))</f>
        <v/>
      </c>
      <c r="S2485" t="s">
        <v>15497</v>
      </c>
      <c r="T2485" t="str">
        <f>IF(OR(ISBLANK(draft_picks[[#This Row],[veto_override_team_id]]),draft_picks[[#This Row],[veto_override_team_id]]=""),"",_xlfn.XLOOKUP(draft_picks[[#This Row],[veto_override_team_id]],drafter_teams[id],drafter_teams[name]))</f>
        <v/>
      </c>
    </row>
    <row r="2486" spans="1:20" x14ac:dyDescent="0.25">
      <c r="A2486" t="s">
        <v>759</v>
      </c>
      <c r="B2486" t="str">
        <f>_xlfn.XLOOKUP(draft_picks[[#This Row],[draft_id]],drafts[id],drafts[title])</f>
        <v>Jukebox Musicals</v>
      </c>
      <c r="C2486" s="3">
        <v>3</v>
      </c>
      <c r="D2486">
        <f>IF(C2485&lt;draft_picks[[#This Row],[position]],1,IF(C2485&gt;draft_picks[[#This Row],[position]],D2485+1,IF(C2485=draft_picks[[#This Row],[position]],D2485+1)))</f>
        <v>7</v>
      </c>
      <c r="E2486" t="s">
        <v>7138</v>
      </c>
      <c r="F2486" t="str">
        <f>IF(ISBLANK(draft_picks[[#This Row],[movie_id]]),"",_xlfn.XLOOKUP(draft_picks[[#This Row],[movie_id]],drafts.movies[id],drafts.movies[movie_title]))</f>
        <v>Moulin Rouge!</v>
      </c>
      <c r="G2486" s="3" t="s">
        <v>1133</v>
      </c>
      <c r="H2486" t="str">
        <f>IF(ISBLANK(draft_picks[[#This Row],[drafter_id]]),"",_xlfn.XLOOKUP(draft_picks[[#This Row],[drafter_id]],drafters[id],drafters[name]))</f>
        <v>Oriana Nudo</v>
      </c>
      <c r="J2486" t="str">
        <f>IF(ISBLANK(draft_picks[[#This Row],[drafter_team_id]]),"",_xlfn.XLOOKUP(draft_picks[[#This Row],[drafter_team_id]],drafter_teams[id],drafter_teams[name]))</f>
        <v/>
      </c>
      <c r="K2486" s="3" t="s">
        <v>15497</v>
      </c>
      <c r="L2486" t="s">
        <v>15497</v>
      </c>
      <c r="M2486" t="str">
        <f>IF(OR(ISBLANK(draft_picks[[#This Row],[veto_drafter_id]]),draft_picks[[#This Row],[veto_drafter_id]]=""),"",_xlfn.XLOOKUP(draft_picks[[#This Row],[veto_drafter_id]],drafters[id],drafters[name]))</f>
        <v/>
      </c>
      <c r="N2486" t="s">
        <v>15497</v>
      </c>
      <c r="O2486" t="str">
        <f>IF(OR(ISBLANK(draft_picks[[#This Row],[veto_drafter_team_id]]),draft_picks[[#This Row],[veto_drafter_team_id]]=""),"",_xlfn.XLOOKUP(draft_picks[[#This Row],[veto_drafter_team_id]],drafter_teams[id],drafter_teams[name]))</f>
        <v/>
      </c>
      <c r="Q2486" t="s">
        <v>15497</v>
      </c>
      <c r="R2486" t="str">
        <f>IF(OR(ISBLANK(draft_picks[[#This Row],[veto_override_drafter_id]]),draft_picks[[#This Row],[veto_override_drafter_id]]=""),"",_xlfn.XLOOKUP(draft_picks[[#This Row],[veto_override_drafter_id]],drafters[id],drafters[name]))</f>
        <v/>
      </c>
      <c r="S2486" t="s">
        <v>15497</v>
      </c>
      <c r="T2486" t="str">
        <f>IF(OR(ISBLANK(draft_picks[[#This Row],[veto_override_team_id]]),draft_picks[[#This Row],[veto_override_team_id]]=""),"",_xlfn.XLOOKUP(draft_picks[[#This Row],[veto_override_team_id]],drafter_teams[id],drafter_teams[name]))</f>
        <v/>
      </c>
    </row>
    <row r="2487" spans="1:20" x14ac:dyDescent="0.25">
      <c r="A2487" t="s">
        <v>759</v>
      </c>
      <c r="B2487" t="str">
        <f>_xlfn.XLOOKUP(draft_picks[[#This Row],[draft_id]],drafts[id],drafts[title])</f>
        <v>Jukebox Musicals</v>
      </c>
      <c r="C2487" s="3">
        <v>2</v>
      </c>
      <c r="D2487">
        <f>IF(C2486&lt;draft_picks[[#This Row],[position]],1,IF(C2486&gt;draft_picks[[#This Row],[position]],D2486+1,IF(C2486=draft_picks[[#This Row],[position]],D2486+1)))</f>
        <v>8</v>
      </c>
      <c r="E2487" t="s">
        <v>6848</v>
      </c>
      <c r="F2487" t="str">
        <f>IF(ISBLANK(draft_picks[[#This Row],[movie_id]]),"",_xlfn.XLOOKUP(draft_picks[[#This Row],[movie_id]],drafts.movies[id],drafts.movies[movie_title]))</f>
        <v>Across the Universe</v>
      </c>
      <c r="G2487" s="3" t="s">
        <v>977</v>
      </c>
      <c r="H2487" t="str">
        <f>IF(ISBLANK(draft_picks[[#This Row],[drafter_id]]),"",_xlfn.XLOOKUP(draft_picks[[#This Row],[drafter_id]],drafters[id],drafters[name]))</f>
        <v>Louis Peitzman</v>
      </c>
      <c r="J2487" t="str">
        <f>IF(ISBLANK(draft_picks[[#This Row],[drafter_team_id]]),"",_xlfn.XLOOKUP(draft_picks[[#This Row],[drafter_team_id]],drafter_teams[id],drafter_teams[name]))</f>
        <v/>
      </c>
      <c r="K2487" s="3" t="s">
        <v>15497</v>
      </c>
      <c r="L2487" t="s">
        <v>15497</v>
      </c>
      <c r="M2487" t="str">
        <f>IF(OR(ISBLANK(draft_picks[[#This Row],[veto_drafter_id]]),draft_picks[[#This Row],[veto_drafter_id]]=""),"",_xlfn.XLOOKUP(draft_picks[[#This Row],[veto_drafter_id]],drafters[id],drafters[name]))</f>
        <v/>
      </c>
      <c r="N2487" t="s">
        <v>15497</v>
      </c>
      <c r="O2487" t="str">
        <f>IF(OR(ISBLANK(draft_picks[[#This Row],[veto_drafter_team_id]]),draft_picks[[#This Row],[veto_drafter_team_id]]=""),"",_xlfn.XLOOKUP(draft_picks[[#This Row],[veto_drafter_team_id]],drafter_teams[id],drafter_teams[name]))</f>
        <v/>
      </c>
      <c r="Q2487" t="s">
        <v>15497</v>
      </c>
      <c r="R2487" t="str">
        <f>IF(OR(ISBLANK(draft_picks[[#This Row],[veto_override_drafter_id]]),draft_picks[[#This Row],[veto_override_drafter_id]]=""),"",_xlfn.XLOOKUP(draft_picks[[#This Row],[veto_override_drafter_id]],drafters[id],drafters[name]))</f>
        <v/>
      </c>
      <c r="S2487" t="s">
        <v>15497</v>
      </c>
      <c r="T2487" t="str">
        <f>IF(OR(ISBLANK(draft_picks[[#This Row],[veto_override_team_id]]),draft_picks[[#This Row],[veto_override_team_id]]=""),"",_xlfn.XLOOKUP(draft_picks[[#This Row],[veto_override_team_id]],drafter_teams[id],drafter_teams[name]))</f>
        <v/>
      </c>
    </row>
    <row r="2488" spans="1:20" x14ac:dyDescent="0.25">
      <c r="A2488" t="s">
        <v>759</v>
      </c>
      <c r="B2488" t="str">
        <f>_xlfn.XLOOKUP(draft_picks[[#This Row],[draft_id]],drafts[id],drafts[title])</f>
        <v>Jukebox Musicals</v>
      </c>
      <c r="C2488" s="3">
        <v>1</v>
      </c>
      <c r="D2488">
        <f>IF(C2487&lt;draft_picks[[#This Row],[position]],1,IF(C2487&gt;draft_picks[[#This Row],[position]],D2487+1,IF(C2487=draft_picks[[#This Row],[position]],D2487+1)))</f>
        <v>9</v>
      </c>
      <c r="E2488" t="s">
        <v>4193</v>
      </c>
      <c r="F2488" t="str">
        <f>IF(ISBLANK(draft_picks[[#This Row],[movie_id]]),"",_xlfn.XLOOKUP(draft_picks[[#This Row],[movie_id]],drafts.movies[id],drafts.movies[movie_title]))</f>
        <v>Singin' in the Rain</v>
      </c>
      <c r="G2488" s="3" t="s">
        <v>1133</v>
      </c>
      <c r="H2488" t="str">
        <f>IF(ISBLANK(draft_picks[[#This Row],[drafter_id]]),"",_xlfn.XLOOKUP(draft_picks[[#This Row],[drafter_id]],drafters[id],drafters[name]))</f>
        <v>Oriana Nudo</v>
      </c>
      <c r="J2488" t="str">
        <f>IF(ISBLANK(draft_picks[[#This Row],[drafter_team_id]]),"",_xlfn.XLOOKUP(draft_picks[[#This Row],[drafter_team_id]],drafter_teams[id],drafter_teams[name]))</f>
        <v/>
      </c>
      <c r="K2488" s="3" t="s">
        <v>15497</v>
      </c>
      <c r="L2488" t="s">
        <v>15497</v>
      </c>
      <c r="M2488" t="str">
        <f>IF(OR(ISBLANK(draft_picks[[#This Row],[veto_drafter_id]]),draft_picks[[#This Row],[veto_drafter_id]]=""),"",_xlfn.XLOOKUP(draft_picks[[#This Row],[veto_drafter_id]],drafters[id],drafters[name]))</f>
        <v/>
      </c>
      <c r="N2488" t="s">
        <v>15497</v>
      </c>
      <c r="O2488" t="str">
        <f>IF(OR(ISBLANK(draft_picks[[#This Row],[veto_drafter_team_id]]),draft_picks[[#This Row],[veto_drafter_team_id]]=""),"",_xlfn.XLOOKUP(draft_picks[[#This Row],[veto_drafter_team_id]],drafter_teams[id],drafter_teams[name]))</f>
        <v/>
      </c>
      <c r="Q2488" t="s">
        <v>15497</v>
      </c>
      <c r="R2488" t="str">
        <f>IF(OR(ISBLANK(draft_picks[[#This Row],[veto_override_drafter_id]]),draft_picks[[#This Row],[veto_override_drafter_id]]=""),"",_xlfn.XLOOKUP(draft_picks[[#This Row],[veto_override_drafter_id]],drafters[id],drafters[name]))</f>
        <v/>
      </c>
      <c r="S2488" t="s">
        <v>15497</v>
      </c>
      <c r="T2488" t="str">
        <f>IF(OR(ISBLANK(draft_picks[[#This Row],[veto_override_team_id]]),draft_picks[[#This Row],[veto_override_team_id]]=""),"",_xlfn.XLOOKUP(draft_picks[[#This Row],[veto_override_team_id]],drafter_teams[id],drafter_teams[name]))</f>
        <v/>
      </c>
    </row>
    <row r="2489" spans="1:20" x14ac:dyDescent="0.25">
      <c r="A2489" t="s">
        <v>167</v>
      </c>
      <c r="B2489" t="str">
        <f>_xlfn.XLOOKUP(draft_picks[[#This Row],[draft_id]],drafts[id],drafts[title])</f>
        <v>Merchant / Ivory</v>
      </c>
      <c r="C2489" s="3">
        <v>7</v>
      </c>
      <c r="D2489">
        <f>IF(C2488&lt;draft_picks[[#This Row],[position]],1,IF(C2488&gt;draft_picks[[#This Row],[position]],D2488+1,IF(C2488=draft_picks[[#This Row],[position]],D2488+1)))</f>
        <v>1</v>
      </c>
      <c r="E2489" t="s">
        <v>7539</v>
      </c>
      <c r="F2489" t="str">
        <f>IF(ISBLANK(draft_picks[[#This Row],[movie_id]]),"",_xlfn.XLOOKUP(draft_picks[[#This Row],[movie_id]],drafts.movies[id],drafts.movies[movie_title]))</f>
        <v>The Bostonians</v>
      </c>
      <c r="G2489" s="3" t="s">
        <v>1009</v>
      </c>
      <c r="H2489" t="str">
        <f>IF(ISBLANK(draft_picks[[#This Row],[drafter_id]]),"",_xlfn.XLOOKUP(draft_picks[[#This Row],[drafter_id]],drafters[id],drafters[name]))</f>
        <v>Drea Clark</v>
      </c>
      <c r="J2489" t="str">
        <f>IF(ISBLANK(draft_picks[[#This Row],[drafter_team_id]]),"",_xlfn.XLOOKUP(draft_picks[[#This Row],[drafter_team_id]],drafter_teams[id],drafter_teams[name]))</f>
        <v/>
      </c>
      <c r="K2489" s="3" t="s">
        <v>15497</v>
      </c>
      <c r="L2489" t="s">
        <v>15497</v>
      </c>
      <c r="M2489" t="str">
        <f>IF(OR(ISBLANK(draft_picks[[#This Row],[veto_drafter_id]]),draft_picks[[#This Row],[veto_drafter_id]]=""),"",_xlfn.XLOOKUP(draft_picks[[#This Row],[veto_drafter_id]],drafters[id],drafters[name]))</f>
        <v/>
      </c>
      <c r="N2489" t="s">
        <v>15497</v>
      </c>
      <c r="O2489" t="str">
        <f>IF(OR(ISBLANK(draft_picks[[#This Row],[veto_drafter_team_id]]),draft_picks[[#This Row],[veto_drafter_team_id]]=""),"",_xlfn.XLOOKUP(draft_picks[[#This Row],[veto_drafter_team_id]],drafter_teams[id],drafter_teams[name]))</f>
        <v/>
      </c>
      <c r="Q2489" t="s">
        <v>15497</v>
      </c>
      <c r="R2489" t="str">
        <f>IF(OR(ISBLANK(draft_picks[[#This Row],[veto_override_drafter_id]]),draft_picks[[#This Row],[veto_override_drafter_id]]=""),"",_xlfn.XLOOKUP(draft_picks[[#This Row],[veto_override_drafter_id]],drafters[id],drafters[name]))</f>
        <v/>
      </c>
      <c r="S2489" t="s">
        <v>15497</v>
      </c>
      <c r="T2489" t="str">
        <f>IF(OR(ISBLANK(draft_picks[[#This Row],[veto_override_team_id]]),draft_picks[[#This Row],[veto_override_team_id]]=""),"",_xlfn.XLOOKUP(draft_picks[[#This Row],[veto_override_team_id]],drafter_teams[id],drafter_teams[name]))</f>
        <v/>
      </c>
    </row>
    <row r="2490" spans="1:20" x14ac:dyDescent="0.25">
      <c r="A2490" t="s">
        <v>167</v>
      </c>
      <c r="B2490" t="str">
        <f>_xlfn.XLOOKUP(draft_picks[[#This Row],[draft_id]],drafts[id],drafts[title])</f>
        <v>Merchant / Ivory</v>
      </c>
      <c r="C2490" s="3">
        <v>6</v>
      </c>
      <c r="D2490">
        <f>IF(C2489&lt;draft_picks[[#This Row],[position]],1,IF(C2489&gt;draft_picks[[#This Row],[position]],D2489+1,IF(C2489=draft_picks[[#This Row],[position]],D2489+1)))</f>
        <v>2</v>
      </c>
      <c r="E2490" t="s">
        <v>6617</v>
      </c>
      <c r="F2490" t="str">
        <f>IF(ISBLANK(draft_picks[[#This Row],[movie_id]]),"",_xlfn.XLOOKUP(draft_picks[[#This Row],[movie_id]],drafts.movies[id],drafts.movies[movie_title]))</f>
        <v>A Soldier's Daughter Never Cries</v>
      </c>
      <c r="G2490" s="3" t="s">
        <v>1009</v>
      </c>
      <c r="H2490" t="str">
        <f>IF(ISBLANK(draft_picks[[#This Row],[drafter_id]]),"",_xlfn.XLOOKUP(draft_picks[[#This Row],[drafter_id]],drafters[id],drafters[name]))</f>
        <v>Drea Clark</v>
      </c>
      <c r="J2490" t="str">
        <f>IF(ISBLANK(draft_picks[[#This Row],[drafter_team_id]]),"",_xlfn.XLOOKUP(draft_picks[[#This Row],[drafter_team_id]],drafter_teams[id],drafter_teams[name]))</f>
        <v/>
      </c>
      <c r="K2490" s="3" t="s">
        <v>15497</v>
      </c>
      <c r="L2490" t="s">
        <v>15497</v>
      </c>
      <c r="M2490" t="str">
        <f>IF(OR(ISBLANK(draft_picks[[#This Row],[veto_drafter_id]]),draft_picks[[#This Row],[veto_drafter_id]]=""),"",_xlfn.XLOOKUP(draft_picks[[#This Row],[veto_drafter_id]],drafters[id],drafters[name]))</f>
        <v/>
      </c>
      <c r="N2490" t="s">
        <v>15497</v>
      </c>
      <c r="O2490" t="str">
        <f>IF(OR(ISBLANK(draft_picks[[#This Row],[veto_drafter_team_id]]),draft_picks[[#This Row],[veto_drafter_team_id]]=""),"",_xlfn.XLOOKUP(draft_picks[[#This Row],[veto_drafter_team_id]],drafter_teams[id],drafter_teams[name]))</f>
        <v/>
      </c>
      <c r="Q2490" t="s">
        <v>15497</v>
      </c>
      <c r="R2490" t="str">
        <f>IF(OR(ISBLANK(draft_picks[[#This Row],[veto_override_drafter_id]]),draft_picks[[#This Row],[veto_override_drafter_id]]=""),"",_xlfn.XLOOKUP(draft_picks[[#This Row],[veto_override_drafter_id]],drafters[id],drafters[name]))</f>
        <v/>
      </c>
      <c r="S2490" t="s">
        <v>15497</v>
      </c>
      <c r="T2490" t="str">
        <f>IF(OR(ISBLANK(draft_picks[[#This Row],[veto_override_team_id]]),draft_picks[[#This Row],[veto_override_team_id]]=""),"",_xlfn.XLOOKUP(draft_picks[[#This Row],[veto_override_team_id]],drafter_teams[id],drafter_teams[name]))</f>
        <v/>
      </c>
    </row>
    <row r="2491" spans="1:20" x14ac:dyDescent="0.25">
      <c r="A2491" t="s">
        <v>167</v>
      </c>
      <c r="B2491" t="str">
        <f>_xlfn.XLOOKUP(draft_picks[[#This Row],[draft_id]],drafts[id],drafts[title])</f>
        <v>Merchant / Ivory</v>
      </c>
      <c r="C2491" s="3">
        <v>5</v>
      </c>
      <c r="D2491">
        <f>IF(C2490&lt;draft_picks[[#This Row],[position]],1,IF(C2490&gt;draft_picks[[#This Row],[position]],D2490+1,IF(C2490=draft_picks[[#This Row],[position]],D2490+1)))</f>
        <v>3</v>
      </c>
      <c r="E2491" t="s">
        <v>4686</v>
      </c>
      <c r="F2491" t="str">
        <f>IF(ISBLANK(draft_picks[[#This Row],[movie_id]]),"",_xlfn.XLOOKUP(draft_picks[[#This Row],[movie_id]],drafts.movies[id],drafts.movies[movie_title]))</f>
        <v>Maurice</v>
      </c>
      <c r="G2491" s="3" t="s">
        <v>885</v>
      </c>
      <c r="H2491" t="str">
        <f>IF(ISBLANK(draft_picks[[#This Row],[drafter_id]]),"",_xlfn.XLOOKUP(draft_picks[[#This Row],[drafter_id]],drafters[id],drafters[name]))</f>
        <v>Guy Branum</v>
      </c>
      <c r="J2491" t="str">
        <f>IF(ISBLANK(draft_picks[[#This Row],[drafter_team_id]]),"",_xlfn.XLOOKUP(draft_picks[[#This Row],[drafter_team_id]],drafter_teams[id],drafter_teams[name]))</f>
        <v/>
      </c>
      <c r="K2491" s="3" t="s">
        <v>15497</v>
      </c>
      <c r="L2491" t="s">
        <v>15497</v>
      </c>
      <c r="M2491" t="str">
        <f>IF(OR(ISBLANK(draft_picks[[#This Row],[veto_drafter_id]]),draft_picks[[#This Row],[veto_drafter_id]]=""),"",_xlfn.XLOOKUP(draft_picks[[#This Row],[veto_drafter_id]],drafters[id],drafters[name]))</f>
        <v/>
      </c>
      <c r="N2491" t="s">
        <v>15497</v>
      </c>
      <c r="O2491" t="str">
        <f>IF(OR(ISBLANK(draft_picks[[#This Row],[veto_drafter_team_id]]),draft_picks[[#This Row],[veto_drafter_team_id]]=""),"",_xlfn.XLOOKUP(draft_picks[[#This Row],[veto_drafter_team_id]],drafter_teams[id],drafter_teams[name]))</f>
        <v/>
      </c>
      <c r="Q2491" t="s">
        <v>15497</v>
      </c>
      <c r="R2491" t="str">
        <f>IF(OR(ISBLANK(draft_picks[[#This Row],[veto_override_drafter_id]]),draft_picks[[#This Row],[veto_override_drafter_id]]=""),"",_xlfn.XLOOKUP(draft_picks[[#This Row],[veto_override_drafter_id]],drafters[id],drafters[name]))</f>
        <v/>
      </c>
      <c r="S2491" t="s">
        <v>15497</v>
      </c>
      <c r="T2491" t="str">
        <f>IF(OR(ISBLANK(draft_picks[[#This Row],[veto_override_team_id]]),draft_picks[[#This Row],[veto_override_team_id]]=""),"",_xlfn.XLOOKUP(draft_picks[[#This Row],[veto_override_team_id]],drafter_teams[id],drafter_teams[name]))</f>
        <v/>
      </c>
    </row>
    <row r="2492" spans="1:20" x14ac:dyDescent="0.25">
      <c r="A2492" t="s">
        <v>167</v>
      </c>
      <c r="B2492" t="str">
        <f>_xlfn.XLOOKUP(draft_picks[[#This Row],[draft_id]],drafts[id],drafts[title])</f>
        <v>Merchant / Ivory</v>
      </c>
      <c r="C2492" s="3">
        <v>4</v>
      </c>
      <c r="D2492">
        <f>IF(C2491&lt;draft_picks[[#This Row],[position]],1,IF(C2491&gt;draft_picks[[#This Row],[position]],D2491+1,IF(C2491=draft_picks[[#This Row],[position]],D2491+1)))</f>
        <v>4</v>
      </c>
      <c r="E2492" t="s">
        <v>3469</v>
      </c>
      <c r="F2492" t="str">
        <f>IF(ISBLANK(draft_picks[[#This Row],[movie_id]]),"",_xlfn.XLOOKUP(draft_picks[[#This Row],[movie_id]],drafts.movies[id],drafts.movies[movie_title]))</f>
        <v>Shakespeare-Wallah</v>
      </c>
      <c r="G2492" s="3" t="s">
        <v>1009</v>
      </c>
      <c r="H2492" t="str">
        <f>IF(ISBLANK(draft_picks[[#This Row],[drafter_id]]),"",_xlfn.XLOOKUP(draft_picks[[#This Row],[drafter_id]],drafters[id],drafters[name]))</f>
        <v>Drea Clark</v>
      </c>
      <c r="J2492" t="str">
        <f>IF(ISBLANK(draft_picks[[#This Row],[drafter_team_id]]),"",_xlfn.XLOOKUP(draft_picks[[#This Row],[drafter_team_id]],drafter_teams[id],drafter_teams[name]))</f>
        <v/>
      </c>
      <c r="K2492" s="3" t="s">
        <v>15497</v>
      </c>
      <c r="L2492" t="s">
        <v>15497</v>
      </c>
      <c r="M2492" t="str">
        <f>IF(OR(ISBLANK(draft_picks[[#This Row],[veto_drafter_id]]),draft_picks[[#This Row],[veto_drafter_id]]=""),"",_xlfn.XLOOKUP(draft_picks[[#This Row],[veto_drafter_id]],drafters[id],drafters[name]))</f>
        <v/>
      </c>
      <c r="N2492" t="s">
        <v>15497</v>
      </c>
      <c r="O2492" t="str">
        <f>IF(OR(ISBLANK(draft_picks[[#This Row],[veto_drafter_team_id]]),draft_picks[[#This Row],[veto_drafter_team_id]]=""),"",_xlfn.XLOOKUP(draft_picks[[#This Row],[veto_drafter_team_id]],drafter_teams[id],drafter_teams[name]))</f>
        <v/>
      </c>
      <c r="Q2492" t="s">
        <v>15497</v>
      </c>
      <c r="R2492" t="str">
        <f>IF(OR(ISBLANK(draft_picks[[#This Row],[veto_override_drafter_id]]),draft_picks[[#This Row],[veto_override_drafter_id]]=""),"",_xlfn.XLOOKUP(draft_picks[[#This Row],[veto_override_drafter_id]],drafters[id],drafters[name]))</f>
        <v/>
      </c>
      <c r="S2492" t="s">
        <v>15497</v>
      </c>
      <c r="T2492" t="str">
        <f>IF(OR(ISBLANK(draft_picks[[#This Row],[veto_override_team_id]]),draft_picks[[#This Row],[veto_override_team_id]]=""),"",_xlfn.XLOOKUP(draft_picks[[#This Row],[veto_override_team_id]],drafter_teams[id],drafter_teams[name]))</f>
        <v/>
      </c>
    </row>
    <row r="2493" spans="1:20" x14ac:dyDescent="0.25">
      <c r="A2493" t="s">
        <v>167</v>
      </c>
      <c r="B2493" t="str">
        <f>_xlfn.XLOOKUP(draft_picks[[#This Row],[draft_id]],drafts[id],drafts[title])</f>
        <v>Merchant / Ivory</v>
      </c>
      <c r="C2493" s="3">
        <v>3</v>
      </c>
      <c r="D2493">
        <f>IF(C2492&lt;draft_picks[[#This Row],[position]],1,IF(C2492&gt;draft_picks[[#This Row],[position]],D2492+1,IF(C2492=draft_picks[[#This Row],[position]],D2492+1)))</f>
        <v>5</v>
      </c>
      <c r="E2493" t="s">
        <v>5163</v>
      </c>
      <c r="F2493" t="str">
        <f>IF(ISBLANK(draft_picks[[#This Row],[movie_id]]),"",_xlfn.XLOOKUP(draft_picks[[#This Row],[movie_id]],drafts.movies[id],drafts.movies[movie_title]))</f>
        <v>The Remains of the Day</v>
      </c>
      <c r="G2493" s="3" t="s">
        <v>885</v>
      </c>
      <c r="H2493" t="str">
        <f>IF(ISBLANK(draft_picks[[#This Row],[drafter_id]]),"",_xlfn.XLOOKUP(draft_picks[[#This Row],[drafter_id]],drafters[id],drafters[name]))</f>
        <v>Guy Branum</v>
      </c>
      <c r="J2493" t="str">
        <f>IF(ISBLANK(draft_picks[[#This Row],[drafter_team_id]]),"",_xlfn.XLOOKUP(draft_picks[[#This Row],[drafter_team_id]],drafter_teams[id],drafter_teams[name]))</f>
        <v/>
      </c>
      <c r="K2493" s="3" t="s">
        <v>15497</v>
      </c>
      <c r="L2493" t="s">
        <v>15497</v>
      </c>
      <c r="M2493" t="str">
        <f>IF(OR(ISBLANK(draft_picks[[#This Row],[veto_drafter_id]]),draft_picks[[#This Row],[veto_drafter_id]]=""),"",_xlfn.XLOOKUP(draft_picks[[#This Row],[veto_drafter_id]],drafters[id],drafters[name]))</f>
        <v/>
      </c>
      <c r="N2493" t="s">
        <v>15497</v>
      </c>
      <c r="O2493" t="str">
        <f>IF(OR(ISBLANK(draft_picks[[#This Row],[veto_drafter_team_id]]),draft_picks[[#This Row],[veto_drafter_team_id]]=""),"",_xlfn.XLOOKUP(draft_picks[[#This Row],[veto_drafter_team_id]],drafter_teams[id],drafter_teams[name]))</f>
        <v/>
      </c>
      <c r="Q2493" t="s">
        <v>15497</v>
      </c>
      <c r="R2493" t="str">
        <f>IF(OR(ISBLANK(draft_picks[[#This Row],[veto_override_drafter_id]]),draft_picks[[#This Row],[veto_override_drafter_id]]=""),"",_xlfn.XLOOKUP(draft_picks[[#This Row],[veto_override_drafter_id]],drafters[id],drafters[name]))</f>
        <v/>
      </c>
      <c r="S2493" t="s">
        <v>15497</v>
      </c>
      <c r="T2493" t="str">
        <f>IF(OR(ISBLANK(draft_picks[[#This Row],[veto_override_team_id]]),draft_picks[[#This Row],[veto_override_team_id]]=""),"",_xlfn.XLOOKUP(draft_picks[[#This Row],[veto_override_team_id]],drafter_teams[id],drafter_teams[name]))</f>
        <v/>
      </c>
    </row>
    <row r="2494" spans="1:20" x14ac:dyDescent="0.25">
      <c r="A2494" t="s">
        <v>167</v>
      </c>
      <c r="B2494" t="str">
        <f>_xlfn.XLOOKUP(draft_picks[[#This Row],[draft_id]],drafts[id],drafts[title])</f>
        <v>Merchant / Ivory</v>
      </c>
      <c r="C2494" s="3">
        <v>2</v>
      </c>
      <c r="D2494">
        <f>IF(C2493&lt;draft_picks[[#This Row],[position]],1,IF(C2493&gt;draft_picks[[#This Row],[position]],D2493+1,IF(C2493=draft_picks[[#This Row],[position]],D2493+1)))</f>
        <v>6</v>
      </c>
      <c r="E2494" t="s">
        <v>5869</v>
      </c>
      <c r="F2494" t="str">
        <f>IF(ISBLANK(draft_picks[[#This Row],[movie_id]]),"",_xlfn.XLOOKUP(draft_picks[[#This Row],[movie_id]],drafts.movies[id],drafts.movies[movie_title]))</f>
        <v>A Room with a View</v>
      </c>
      <c r="G2494" s="3" t="s">
        <v>1009</v>
      </c>
      <c r="H2494" t="str">
        <f>IF(ISBLANK(draft_picks[[#This Row],[drafter_id]]),"",_xlfn.XLOOKUP(draft_picks[[#This Row],[drafter_id]],drafters[id],drafters[name]))</f>
        <v>Drea Clark</v>
      </c>
      <c r="J2494" t="str">
        <f>IF(ISBLANK(draft_picks[[#This Row],[drafter_team_id]]),"",_xlfn.XLOOKUP(draft_picks[[#This Row],[drafter_team_id]],drafter_teams[id],drafter_teams[name]))</f>
        <v/>
      </c>
      <c r="K2494" s="3" t="s">
        <v>15484</v>
      </c>
      <c r="L2494" t="s">
        <v>885</v>
      </c>
      <c r="M2494" t="str">
        <f>IF(OR(ISBLANK(draft_picks[[#This Row],[veto_drafter_id]]),draft_picks[[#This Row],[veto_drafter_id]]=""),"",_xlfn.XLOOKUP(draft_picks[[#This Row],[veto_drafter_id]],drafters[id],drafters[name]))</f>
        <v>Guy Branum</v>
      </c>
      <c r="N2494" t="s">
        <v>15497</v>
      </c>
      <c r="O2494" t="str">
        <f>IF(OR(ISBLANK(draft_picks[[#This Row],[veto_drafter_team_id]]),draft_picks[[#This Row],[veto_drafter_team_id]]=""),"",_xlfn.XLOOKUP(draft_picks[[#This Row],[veto_drafter_team_id]],drafter_teams[id],drafter_teams[name]))</f>
        <v/>
      </c>
      <c r="Q2494" t="s">
        <v>15497</v>
      </c>
      <c r="R2494" t="str">
        <f>IF(OR(ISBLANK(draft_picks[[#This Row],[veto_override_drafter_id]]),draft_picks[[#This Row],[veto_override_drafter_id]]=""),"",_xlfn.XLOOKUP(draft_picks[[#This Row],[veto_override_drafter_id]],drafters[id],drafters[name]))</f>
        <v/>
      </c>
      <c r="S2494" t="s">
        <v>15497</v>
      </c>
      <c r="T2494" t="str">
        <f>IF(OR(ISBLANK(draft_picks[[#This Row],[veto_override_team_id]]),draft_picks[[#This Row],[veto_override_team_id]]=""),"",_xlfn.XLOOKUP(draft_picks[[#This Row],[veto_override_team_id]],drafter_teams[id],drafter_teams[name]))</f>
        <v/>
      </c>
    </row>
    <row r="2495" spans="1:20" x14ac:dyDescent="0.25">
      <c r="A2495" t="s">
        <v>167</v>
      </c>
      <c r="B2495" t="str">
        <f>_xlfn.XLOOKUP(draft_picks[[#This Row],[draft_id]],drafts[id],drafts[title])</f>
        <v>Merchant / Ivory</v>
      </c>
      <c r="C2495" s="3">
        <v>2</v>
      </c>
      <c r="D2495">
        <f>IF(C2494&lt;draft_picks[[#This Row],[position]],1,IF(C2494&gt;draft_picks[[#This Row],[position]],D2494+1,IF(C2494=draft_picks[[#This Row],[position]],D2494+1)))</f>
        <v>7</v>
      </c>
      <c r="E2495" t="s">
        <v>4278</v>
      </c>
      <c r="F2495" t="str">
        <f>IF(ISBLANK(draft_picks[[#This Row],[movie_id]]),"",_xlfn.XLOOKUP(draft_picks[[#This Row],[movie_id]],drafts.movies[id],drafts.movies[movie_title]))</f>
        <v>Howards End</v>
      </c>
      <c r="G2495" s="3" t="s">
        <v>1009</v>
      </c>
      <c r="H2495" t="str">
        <f>IF(ISBLANK(draft_picks[[#This Row],[drafter_id]]),"",_xlfn.XLOOKUP(draft_picks[[#This Row],[drafter_id]],drafters[id],drafters[name]))</f>
        <v>Drea Clark</v>
      </c>
      <c r="J2495" t="str">
        <f>IF(ISBLANK(draft_picks[[#This Row],[drafter_team_id]]),"",_xlfn.XLOOKUP(draft_picks[[#This Row],[drafter_team_id]],drafter_teams[id],drafter_teams[name]))</f>
        <v/>
      </c>
      <c r="K2495" s="3" t="s">
        <v>15497</v>
      </c>
      <c r="L2495" t="s">
        <v>15497</v>
      </c>
      <c r="M2495" t="str">
        <f>IF(OR(ISBLANK(draft_picks[[#This Row],[veto_drafter_id]]),draft_picks[[#This Row],[veto_drafter_id]]=""),"",_xlfn.XLOOKUP(draft_picks[[#This Row],[veto_drafter_id]],drafters[id],drafters[name]))</f>
        <v/>
      </c>
      <c r="N2495" t="s">
        <v>15497</v>
      </c>
      <c r="O2495" t="str">
        <f>IF(OR(ISBLANK(draft_picks[[#This Row],[veto_drafter_team_id]]),draft_picks[[#This Row],[veto_drafter_team_id]]=""),"",_xlfn.XLOOKUP(draft_picks[[#This Row],[veto_drafter_team_id]],drafter_teams[id],drafter_teams[name]))</f>
        <v/>
      </c>
      <c r="Q2495" t="s">
        <v>15497</v>
      </c>
      <c r="R2495" t="str">
        <f>IF(OR(ISBLANK(draft_picks[[#This Row],[veto_override_drafter_id]]),draft_picks[[#This Row],[veto_override_drafter_id]]=""),"",_xlfn.XLOOKUP(draft_picks[[#This Row],[veto_override_drafter_id]],drafters[id],drafters[name]))</f>
        <v/>
      </c>
      <c r="S2495" t="s">
        <v>15497</v>
      </c>
      <c r="T2495" t="str">
        <f>IF(OR(ISBLANK(draft_picks[[#This Row],[veto_override_team_id]]),draft_picks[[#This Row],[veto_override_team_id]]=""),"",_xlfn.XLOOKUP(draft_picks[[#This Row],[veto_override_team_id]],drafter_teams[id],drafter_teams[name]))</f>
        <v/>
      </c>
    </row>
    <row r="2496" spans="1:20" x14ac:dyDescent="0.25">
      <c r="A2496" t="s">
        <v>167</v>
      </c>
      <c r="B2496" t="str">
        <f>_xlfn.XLOOKUP(draft_picks[[#This Row],[draft_id]],drafts[id],drafts[title])</f>
        <v>Merchant / Ivory</v>
      </c>
      <c r="C2496" s="3">
        <v>1</v>
      </c>
      <c r="D2496">
        <f>IF(C2495&lt;draft_picks[[#This Row],[position]],1,IF(C2495&gt;draft_picks[[#This Row],[position]],D2495+1,IF(C2495=draft_picks[[#This Row],[position]],D2495+1)))</f>
        <v>8</v>
      </c>
      <c r="E2496" t="s">
        <v>5869</v>
      </c>
      <c r="F2496" t="str">
        <f>IF(ISBLANK(draft_picks[[#This Row],[movie_id]]),"",_xlfn.XLOOKUP(draft_picks[[#This Row],[movie_id]],drafts.movies[id],drafts.movies[movie_title]))</f>
        <v>A Room with a View</v>
      </c>
      <c r="G2496" s="3" t="s">
        <v>885</v>
      </c>
      <c r="H2496" t="str">
        <f>IF(ISBLANK(draft_picks[[#This Row],[drafter_id]]),"",_xlfn.XLOOKUP(draft_picks[[#This Row],[drafter_id]],drafters[id],drafters[name]))</f>
        <v>Guy Branum</v>
      </c>
      <c r="J2496" t="str">
        <f>IF(ISBLANK(draft_picks[[#This Row],[drafter_team_id]]),"",_xlfn.XLOOKUP(draft_picks[[#This Row],[drafter_team_id]],drafter_teams[id],drafter_teams[name]))</f>
        <v/>
      </c>
      <c r="K2496" s="3" t="s">
        <v>15497</v>
      </c>
      <c r="L2496" t="s">
        <v>15497</v>
      </c>
      <c r="M2496" t="str">
        <f>IF(OR(ISBLANK(draft_picks[[#This Row],[veto_drafter_id]]),draft_picks[[#This Row],[veto_drafter_id]]=""),"",_xlfn.XLOOKUP(draft_picks[[#This Row],[veto_drafter_id]],drafters[id],drafters[name]))</f>
        <v/>
      </c>
      <c r="N2496" t="s">
        <v>15497</v>
      </c>
      <c r="O2496" t="str">
        <f>IF(OR(ISBLANK(draft_picks[[#This Row],[veto_drafter_team_id]]),draft_picks[[#This Row],[veto_drafter_team_id]]=""),"",_xlfn.XLOOKUP(draft_picks[[#This Row],[veto_drafter_team_id]],drafter_teams[id],drafter_teams[name]))</f>
        <v/>
      </c>
      <c r="Q2496" t="s">
        <v>15497</v>
      </c>
      <c r="R2496" t="str">
        <f>IF(OR(ISBLANK(draft_picks[[#This Row],[veto_override_drafter_id]]),draft_picks[[#This Row],[veto_override_drafter_id]]=""),"",_xlfn.XLOOKUP(draft_picks[[#This Row],[veto_override_drafter_id]],drafters[id],drafters[name]))</f>
        <v/>
      </c>
      <c r="S2496" t="s">
        <v>15497</v>
      </c>
      <c r="T2496" t="str">
        <f>IF(OR(ISBLANK(draft_picks[[#This Row],[veto_override_team_id]]),draft_picks[[#This Row],[veto_override_team_id]]=""),"",_xlfn.XLOOKUP(draft_picks[[#This Row],[veto_override_team_id]],drafter_teams[id],drafter_teams[name]))</f>
        <v/>
      </c>
    </row>
    <row r="2497" spans="1:20" x14ac:dyDescent="0.25">
      <c r="A2497" t="s">
        <v>182</v>
      </c>
      <c r="B2497" t="str">
        <f>_xlfn.XLOOKUP(draft_picks[[#This Row],[draft_id]],drafts[id],drafts[title])</f>
        <v>Queer Studio Movies</v>
      </c>
      <c r="C2497" s="3">
        <v>7</v>
      </c>
      <c r="D2497">
        <f>IF(C2496&lt;draft_picks[[#This Row],[position]],1,IF(C2496&gt;draft_picks[[#This Row],[position]],D2496+1,IF(C2496=draft_picks[[#This Row],[position]],D2496+1)))</f>
        <v>1</v>
      </c>
      <c r="E2497" t="s">
        <v>7456</v>
      </c>
      <c r="F2497" t="str">
        <f>IF(ISBLANK(draft_picks[[#This Row],[movie_id]]),"",_xlfn.XLOOKUP(draft_picks[[#This Row],[movie_id]],drafts.movies[id],drafts.movies[movie_title]))</f>
        <v>Love, Simon</v>
      </c>
      <c r="G2497" s="3" t="s">
        <v>781</v>
      </c>
      <c r="H2497" t="str">
        <f>IF(ISBLANK(draft_picks[[#This Row],[drafter_id]]),"",_xlfn.XLOOKUP(draft_picks[[#This Row],[drafter_id]],drafters[id],drafters[name]))</f>
        <v>Adam B. Vary</v>
      </c>
      <c r="J2497" t="str">
        <f>IF(ISBLANK(draft_picks[[#This Row],[drafter_team_id]]),"",_xlfn.XLOOKUP(draft_picks[[#This Row],[drafter_team_id]],drafter_teams[id],drafter_teams[name]))</f>
        <v/>
      </c>
      <c r="K2497" s="3" t="s">
        <v>15497</v>
      </c>
      <c r="L2497" t="s">
        <v>15497</v>
      </c>
      <c r="M2497" t="str">
        <f>IF(OR(ISBLANK(draft_picks[[#This Row],[veto_drafter_id]]),draft_picks[[#This Row],[veto_drafter_id]]=""),"",_xlfn.XLOOKUP(draft_picks[[#This Row],[veto_drafter_id]],drafters[id],drafters[name]))</f>
        <v/>
      </c>
      <c r="N2497" t="s">
        <v>15497</v>
      </c>
      <c r="O2497" t="str">
        <f>IF(OR(ISBLANK(draft_picks[[#This Row],[veto_drafter_team_id]]),draft_picks[[#This Row],[veto_drafter_team_id]]=""),"",_xlfn.XLOOKUP(draft_picks[[#This Row],[veto_drafter_team_id]],drafter_teams[id],drafter_teams[name]))</f>
        <v/>
      </c>
      <c r="Q2497" t="s">
        <v>15497</v>
      </c>
      <c r="R2497" t="str">
        <f>IF(OR(ISBLANK(draft_picks[[#This Row],[veto_override_drafter_id]]),draft_picks[[#This Row],[veto_override_drafter_id]]=""),"",_xlfn.XLOOKUP(draft_picks[[#This Row],[veto_override_drafter_id]],drafters[id],drafters[name]))</f>
        <v/>
      </c>
      <c r="S2497" t="s">
        <v>15497</v>
      </c>
      <c r="T2497" t="str">
        <f>IF(OR(ISBLANK(draft_picks[[#This Row],[veto_override_team_id]]),draft_picks[[#This Row],[veto_override_team_id]]=""),"",_xlfn.XLOOKUP(draft_picks[[#This Row],[veto_override_team_id]],drafter_teams[id],drafter_teams[name]))</f>
        <v/>
      </c>
    </row>
    <row r="2498" spans="1:20" x14ac:dyDescent="0.25">
      <c r="A2498" t="s">
        <v>182</v>
      </c>
      <c r="B2498" t="str">
        <f>_xlfn.XLOOKUP(draft_picks[[#This Row],[draft_id]],drafts[id],drafts[title])</f>
        <v>Queer Studio Movies</v>
      </c>
      <c r="C2498" s="3">
        <v>6</v>
      </c>
      <c r="D2498">
        <f>IF(C2497&lt;draft_picks[[#This Row],[position]],1,IF(C2497&gt;draft_picks[[#This Row],[position]],D2497+1,IF(C2497=draft_picks[[#This Row],[position]],D2497+1)))</f>
        <v>2</v>
      </c>
      <c r="E2498" t="s">
        <v>8438</v>
      </c>
      <c r="F2498" t="str">
        <f>IF(ISBLANK(draft_picks[[#This Row],[movie_id]]),"",_xlfn.XLOOKUP(draft_picks[[#This Row],[movie_id]],drafts.movies[id],drafts.movies[movie_title]))</f>
        <v>The Hunger</v>
      </c>
      <c r="G2498" s="3" t="s">
        <v>781</v>
      </c>
      <c r="H2498" t="str">
        <f>IF(ISBLANK(draft_picks[[#This Row],[drafter_id]]),"",_xlfn.XLOOKUP(draft_picks[[#This Row],[drafter_id]],drafters[id],drafters[name]))</f>
        <v>Adam B. Vary</v>
      </c>
      <c r="J2498" t="str">
        <f>IF(ISBLANK(draft_picks[[#This Row],[drafter_team_id]]),"",_xlfn.XLOOKUP(draft_picks[[#This Row],[drafter_team_id]],drafter_teams[id],drafter_teams[name]))</f>
        <v/>
      </c>
      <c r="K2498" s="3" t="s">
        <v>15497</v>
      </c>
      <c r="L2498" t="s">
        <v>15497</v>
      </c>
      <c r="M2498" t="str">
        <f>IF(OR(ISBLANK(draft_picks[[#This Row],[veto_drafter_id]]),draft_picks[[#This Row],[veto_drafter_id]]=""),"",_xlfn.XLOOKUP(draft_picks[[#This Row],[veto_drafter_id]],drafters[id],drafters[name]))</f>
        <v/>
      </c>
      <c r="N2498" t="s">
        <v>15497</v>
      </c>
      <c r="O2498" t="str">
        <f>IF(OR(ISBLANK(draft_picks[[#This Row],[veto_drafter_team_id]]),draft_picks[[#This Row],[veto_drafter_team_id]]=""),"",_xlfn.XLOOKUP(draft_picks[[#This Row],[veto_drafter_team_id]],drafter_teams[id],drafter_teams[name]))</f>
        <v/>
      </c>
      <c r="Q2498" t="s">
        <v>15497</v>
      </c>
      <c r="R2498" t="str">
        <f>IF(OR(ISBLANK(draft_picks[[#This Row],[veto_override_drafter_id]]),draft_picks[[#This Row],[veto_override_drafter_id]]=""),"",_xlfn.XLOOKUP(draft_picks[[#This Row],[veto_override_drafter_id]],drafters[id],drafters[name]))</f>
        <v/>
      </c>
      <c r="S2498" t="s">
        <v>15497</v>
      </c>
      <c r="T2498" t="str">
        <f>IF(OR(ISBLANK(draft_picks[[#This Row],[veto_override_team_id]]),draft_picks[[#This Row],[veto_override_team_id]]=""),"",_xlfn.XLOOKUP(draft_picks[[#This Row],[veto_override_team_id]],drafter_teams[id],drafter_teams[name]))</f>
        <v/>
      </c>
    </row>
    <row r="2499" spans="1:20" x14ac:dyDescent="0.25">
      <c r="A2499" t="s">
        <v>182</v>
      </c>
      <c r="B2499" t="str">
        <f>_xlfn.XLOOKUP(draft_picks[[#This Row],[draft_id]],drafts[id],drafts[title])</f>
        <v>Queer Studio Movies</v>
      </c>
      <c r="C2499" s="3">
        <v>5</v>
      </c>
      <c r="D2499">
        <f>IF(C2498&lt;draft_picks[[#This Row],[position]],1,IF(C2498&gt;draft_picks[[#This Row],[position]],D2498+1,IF(C2498=draft_picks[[#This Row],[position]],D2498+1)))</f>
        <v>3</v>
      </c>
      <c r="E2499" t="s">
        <v>7069</v>
      </c>
      <c r="F2499" t="str">
        <f>IF(ISBLANK(draft_picks[[#This Row],[movie_id]]),"",_xlfn.XLOOKUP(draft_picks[[#This Row],[movie_id]],drafts.movies[id],drafts.movies[movie_title]))</f>
        <v>To Wong Foo, Thanks for Everything! Julie Newmar</v>
      </c>
      <c r="G2499" s="3" t="s">
        <v>833</v>
      </c>
      <c r="H2499" t="str">
        <f>IF(ISBLANK(draft_picks[[#This Row],[drafter_id]]),"",_xlfn.XLOOKUP(draft_picks[[#This Row],[drafter_id]],drafters[id],drafters[name]))</f>
        <v>Jordan Crucchiola</v>
      </c>
      <c r="J2499" t="str">
        <f>IF(ISBLANK(draft_picks[[#This Row],[drafter_team_id]]),"",_xlfn.XLOOKUP(draft_picks[[#This Row],[drafter_team_id]],drafter_teams[id],drafter_teams[name]))</f>
        <v/>
      </c>
      <c r="K2499" s="3" t="s">
        <v>15497</v>
      </c>
      <c r="L2499" t="s">
        <v>15497</v>
      </c>
      <c r="M2499" t="str">
        <f>IF(OR(ISBLANK(draft_picks[[#This Row],[veto_drafter_id]]),draft_picks[[#This Row],[veto_drafter_id]]=""),"",_xlfn.XLOOKUP(draft_picks[[#This Row],[veto_drafter_id]],drafters[id],drafters[name]))</f>
        <v/>
      </c>
      <c r="N2499" t="s">
        <v>15497</v>
      </c>
      <c r="O2499" t="str">
        <f>IF(OR(ISBLANK(draft_picks[[#This Row],[veto_drafter_team_id]]),draft_picks[[#This Row],[veto_drafter_team_id]]=""),"",_xlfn.XLOOKUP(draft_picks[[#This Row],[veto_drafter_team_id]],drafter_teams[id],drafter_teams[name]))</f>
        <v/>
      </c>
      <c r="Q2499" t="s">
        <v>15497</v>
      </c>
      <c r="R2499" t="str">
        <f>IF(OR(ISBLANK(draft_picks[[#This Row],[veto_override_drafter_id]]),draft_picks[[#This Row],[veto_override_drafter_id]]=""),"",_xlfn.XLOOKUP(draft_picks[[#This Row],[veto_override_drafter_id]],drafters[id],drafters[name]))</f>
        <v/>
      </c>
      <c r="S2499" t="s">
        <v>15497</v>
      </c>
      <c r="T2499" t="str">
        <f>IF(OR(ISBLANK(draft_picks[[#This Row],[veto_override_team_id]]),draft_picks[[#This Row],[veto_override_team_id]]=""),"",_xlfn.XLOOKUP(draft_picks[[#This Row],[veto_override_team_id]],drafter_teams[id],drafter_teams[name]))</f>
        <v/>
      </c>
    </row>
    <row r="2500" spans="1:20" x14ac:dyDescent="0.25">
      <c r="A2500" t="s">
        <v>182</v>
      </c>
      <c r="B2500" t="str">
        <f>_xlfn.XLOOKUP(draft_picks[[#This Row],[draft_id]],drafts[id],drafts[title])</f>
        <v>Queer Studio Movies</v>
      </c>
      <c r="C2500" s="3">
        <v>4</v>
      </c>
      <c r="D2500">
        <f>IF(C2499&lt;draft_picks[[#This Row],[position]],1,IF(C2499&gt;draft_picks[[#This Row],[position]],D2499+1,IF(C2499=draft_picks[[#This Row],[position]],D2499+1)))</f>
        <v>4</v>
      </c>
      <c r="E2500" t="s">
        <v>6928</v>
      </c>
      <c r="F2500" t="str">
        <f>IF(ISBLANK(draft_picks[[#This Row],[movie_id]]),"",_xlfn.XLOOKUP(draft_picks[[#This Row],[movie_id]],drafts.movies[id],drafts.movies[movie_title]))</f>
        <v>Victor/Victoria</v>
      </c>
      <c r="G2500" s="3" t="s">
        <v>781</v>
      </c>
      <c r="H2500" t="str">
        <f>IF(ISBLANK(draft_picks[[#This Row],[drafter_id]]),"",_xlfn.XLOOKUP(draft_picks[[#This Row],[drafter_id]],drafters[id],drafters[name]))</f>
        <v>Adam B. Vary</v>
      </c>
      <c r="J2500" t="str">
        <f>IF(ISBLANK(draft_picks[[#This Row],[drafter_team_id]]),"",_xlfn.XLOOKUP(draft_picks[[#This Row],[drafter_team_id]],drafter_teams[id],drafter_teams[name]))</f>
        <v/>
      </c>
      <c r="K2500" s="3" t="s">
        <v>15484</v>
      </c>
      <c r="L2500" t="s">
        <v>833</v>
      </c>
      <c r="M2500" t="str">
        <f>IF(OR(ISBLANK(draft_picks[[#This Row],[veto_drafter_id]]),draft_picks[[#This Row],[veto_drafter_id]]=""),"",_xlfn.XLOOKUP(draft_picks[[#This Row],[veto_drafter_id]],drafters[id],drafters[name]))</f>
        <v>Jordan Crucchiola</v>
      </c>
      <c r="N2500" t="s">
        <v>15497</v>
      </c>
      <c r="O2500" t="str">
        <f>IF(OR(ISBLANK(draft_picks[[#This Row],[veto_drafter_team_id]]),draft_picks[[#This Row],[veto_drafter_team_id]]=""),"",_xlfn.XLOOKUP(draft_picks[[#This Row],[veto_drafter_team_id]],drafter_teams[id],drafter_teams[name]))</f>
        <v/>
      </c>
      <c r="Q2500" t="s">
        <v>15497</v>
      </c>
      <c r="R2500" t="str">
        <f>IF(OR(ISBLANK(draft_picks[[#This Row],[veto_override_drafter_id]]),draft_picks[[#This Row],[veto_override_drafter_id]]=""),"",_xlfn.XLOOKUP(draft_picks[[#This Row],[veto_override_drafter_id]],drafters[id],drafters[name]))</f>
        <v/>
      </c>
      <c r="S2500" t="s">
        <v>15497</v>
      </c>
      <c r="T2500" t="str">
        <f>IF(OR(ISBLANK(draft_picks[[#This Row],[veto_override_team_id]]),draft_picks[[#This Row],[veto_override_team_id]]=""),"",_xlfn.XLOOKUP(draft_picks[[#This Row],[veto_override_team_id]],drafter_teams[id],drafter_teams[name]))</f>
        <v/>
      </c>
    </row>
    <row r="2501" spans="1:20" x14ac:dyDescent="0.25">
      <c r="A2501" t="s">
        <v>182</v>
      </c>
      <c r="B2501" t="str">
        <f>_xlfn.XLOOKUP(draft_picks[[#This Row],[draft_id]],drafts[id],drafts[title])</f>
        <v>Queer Studio Movies</v>
      </c>
      <c r="C2501" s="3">
        <v>4</v>
      </c>
      <c r="D2501">
        <f>IF(C2500&lt;draft_picks[[#This Row],[position]],1,IF(C2500&gt;draft_picks[[#This Row],[position]],D2500+1,IF(C2500=draft_picks[[#This Row],[position]],D2500+1)))</f>
        <v>5</v>
      </c>
      <c r="E2501" t="s">
        <v>7781</v>
      </c>
      <c r="F2501" t="str">
        <f>IF(ISBLANK(draft_picks[[#This Row],[movie_id]]),"",_xlfn.XLOOKUP(draft_picks[[#This Row],[movie_id]],drafts.movies[id],drafts.movies[movie_title]))</f>
        <v>Philadelphia</v>
      </c>
      <c r="G2501" s="3" t="s">
        <v>781</v>
      </c>
      <c r="H2501" t="str">
        <f>IF(ISBLANK(draft_picks[[#This Row],[drafter_id]]),"",_xlfn.XLOOKUP(draft_picks[[#This Row],[drafter_id]],drafters[id],drafters[name]))</f>
        <v>Adam B. Vary</v>
      </c>
      <c r="J2501" t="str">
        <f>IF(ISBLANK(draft_picks[[#This Row],[drafter_team_id]]),"",_xlfn.XLOOKUP(draft_picks[[#This Row],[drafter_team_id]],drafter_teams[id],drafter_teams[name]))</f>
        <v/>
      </c>
      <c r="K2501" s="3" t="s">
        <v>15497</v>
      </c>
      <c r="L2501" t="s">
        <v>15497</v>
      </c>
      <c r="M2501" t="str">
        <f>IF(OR(ISBLANK(draft_picks[[#This Row],[veto_drafter_id]]),draft_picks[[#This Row],[veto_drafter_id]]=""),"",_xlfn.XLOOKUP(draft_picks[[#This Row],[veto_drafter_id]],drafters[id],drafters[name]))</f>
        <v/>
      </c>
      <c r="N2501" t="s">
        <v>15497</v>
      </c>
      <c r="O2501" t="str">
        <f>IF(OR(ISBLANK(draft_picks[[#This Row],[veto_drafter_team_id]]),draft_picks[[#This Row],[veto_drafter_team_id]]=""),"",_xlfn.XLOOKUP(draft_picks[[#This Row],[veto_drafter_team_id]],drafter_teams[id],drafter_teams[name]))</f>
        <v/>
      </c>
      <c r="Q2501" t="s">
        <v>15497</v>
      </c>
      <c r="R2501" t="str">
        <f>IF(OR(ISBLANK(draft_picks[[#This Row],[veto_override_drafter_id]]),draft_picks[[#This Row],[veto_override_drafter_id]]=""),"",_xlfn.XLOOKUP(draft_picks[[#This Row],[veto_override_drafter_id]],drafters[id],drafters[name]))</f>
        <v/>
      </c>
      <c r="S2501" t="s">
        <v>15497</v>
      </c>
      <c r="T2501" t="str">
        <f>IF(OR(ISBLANK(draft_picks[[#This Row],[veto_override_team_id]]),draft_picks[[#This Row],[veto_override_team_id]]=""),"",_xlfn.XLOOKUP(draft_picks[[#This Row],[veto_override_team_id]],drafter_teams[id],drafter_teams[name]))</f>
        <v/>
      </c>
    </row>
    <row r="2502" spans="1:20" x14ac:dyDescent="0.25">
      <c r="A2502" t="s">
        <v>182</v>
      </c>
      <c r="B2502" t="str">
        <f>_xlfn.XLOOKUP(draft_picks[[#This Row],[draft_id]],drafts[id],drafts[title])</f>
        <v>Queer Studio Movies</v>
      </c>
      <c r="C2502" s="3">
        <v>3</v>
      </c>
      <c r="D2502">
        <f>IF(C2501&lt;draft_picks[[#This Row],[position]],1,IF(C2501&gt;draft_picks[[#This Row],[position]],D2501+1,IF(C2501=draft_picks[[#This Row],[position]],D2501+1)))</f>
        <v>6</v>
      </c>
      <c r="E2502" t="s">
        <v>3734</v>
      </c>
      <c r="F2502" t="str">
        <f>IF(ISBLANK(draft_picks[[#This Row],[movie_id]]),"",_xlfn.XLOOKUP(draft_picks[[#This Row],[movie_id]],drafts.movies[id],drafts.movies[movie_title]))</f>
        <v>Myra Breckinridge</v>
      </c>
      <c r="G2502" s="3" t="s">
        <v>833</v>
      </c>
      <c r="H2502" t="str">
        <f>IF(ISBLANK(draft_picks[[#This Row],[drafter_id]]),"",_xlfn.XLOOKUP(draft_picks[[#This Row],[drafter_id]],drafters[id],drafters[name]))</f>
        <v>Jordan Crucchiola</v>
      </c>
      <c r="J2502" t="str">
        <f>IF(ISBLANK(draft_picks[[#This Row],[drafter_team_id]]),"",_xlfn.XLOOKUP(draft_picks[[#This Row],[drafter_team_id]],drafter_teams[id],drafter_teams[name]))</f>
        <v/>
      </c>
      <c r="K2502" s="3" t="s">
        <v>15497</v>
      </c>
      <c r="L2502" t="s">
        <v>15497</v>
      </c>
      <c r="M2502" t="str">
        <f>IF(OR(ISBLANK(draft_picks[[#This Row],[veto_drafter_id]]),draft_picks[[#This Row],[veto_drafter_id]]=""),"",_xlfn.XLOOKUP(draft_picks[[#This Row],[veto_drafter_id]],drafters[id],drafters[name]))</f>
        <v/>
      </c>
      <c r="N2502" t="s">
        <v>15497</v>
      </c>
      <c r="O2502" t="str">
        <f>IF(OR(ISBLANK(draft_picks[[#This Row],[veto_drafter_team_id]]),draft_picks[[#This Row],[veto_drafter_team_id]]=""),"",_xlfn.XLOOKUP(draft_picks[[#This Row],[veto_drafter_team_id]],drafter_teams[id],drafter_teams[name]))</f>
        <v/>
      </c>
      <c r="Q2502" t="s">
        <v>15497</v>
      </c>
      <c r="R2502" t="str">
        <f>IF(OR(ISBLANK(draft_picks[[#This Row],[veto_override_drafter_id]]),draft_picks[[#This Row],[veto_override_drafter_id]]=""),"",_xlfn.XLOOKUP(draft_picks[[#This Row],[veto_override_drafter_id]],drafters[id],drafters[name]))</f>
        <v/>
      </c>
      <c r="S2502" t="s">
        <v>15497</v>
      </c>
      <c r="T2502" t="str">
        <f>IF(OR(ISBLANK(draft_picks[[#This Row],[veto_override_team_id]]),draft_picks[[#This Row],[veto_override_team_id]]=""),"",_xlfn.XLOOKUP(draft_picks[[#This Row],[veto_override_team_id]],drafter_teams[id],drafter_teams[name]))</f>
        <v/>
      </c>
    </row>
    <row r="2503" spans="1:20" x14ac:dyDescent="0.25">
      <c r="A2503" t="s">
        <v>182</v>
      </c>
      <c r="B2503" t="str">
        <f>_xlfn.XLOOKUP(draft_picks[[#This Row],[draft_id]],drafts[id],drafts[title])</f>
        <v>Queer Studio Movies</v>
      </c>
      <c r="C2503" s="3">
        <v>2</v>
      </c>
      <c r="D2503">
        <f>IF(C2502&lt;draft_picks[[#This Row],[position]],1,IF(C2502&gt;draft_picks[[#This Row],[position]],D2502+1,IF(C2502=draft_picks[[#This Row],[position]],D2502+1)))</f>
        <v>7</v>
      </c>
      <c r="E2503" t="s">
        <v>5976</v>
      </c>
      <c r="F2503" t="str">
        <f>IF(ISBLANK(draft_picks[[#This Row],[movie_id]]),"",_xlfn.XLOOKUP(draft_picks[[#This Row],[movie_id]],drafts.movies[id],drafts.movies[movie_title]))</f>
        <v>The Birdcage</v>
      </c>
      <c r="G2503" s="3" t="s">
        <v>781</v>
      </c>
      <c r="H2503" t="str">
        <f>IF(ISBLANK(draft_picks[[#This Row],[drafter_id]]),"",_xlfn.XLOOKUP(draft_picks[[#This Row],[drafter_id]],drafters[id],drafters[name]))</f>
        <v>Adam B. Vary</v>
      </c>
      <c r="J2503" t="str">
        <f>IF(ISBLANK(draft_picks[[#This Row],[drafter_team_id]]),"",_xlfn.XLOOKUP(draft_picks[[#This Row],[drafter_team_id]],drafter_teams[id],drafter_teams[name]))</f>
        <v/>
      </c>
      <c r="K2503" s="3" t="s">
        <v>15497</v>
      </c>
      <c r="L2503" t="s">
        <v>15497</v>
      </c>
      <c r="M2503" t="str">
        <f>IF(OR(ISBLANK(draft_picks[[#This Row],[veto_drafter_id]]),draft_picks[[#This Row],[veto_drafter_id]]=""),"",_xlfn.XLOOKUP(draft_picks[[#This Row],[veto_drafter_id]],drafters[id],drafters[name]))</f>
        <v/>
      </c>
      <c r="N2503" t="s">
        <v>15497</v>
      </c>
      <c r="O2503" t="str">
        <f>IF(OR(ISBLANK(draft_picks[[#This Row],[veto_drafter_team_id]]),draft_picks[[#This Row],[veto_drafter_team_id]]=""),"",_xlfn.XLOOKUP(draft_picks[[#This Row],[veto_drafter_team_id]],drafter_teams[id],drafter_teams[name]))</f>
        <v/>
      </c>
      <c r="Q2503" t="s">
        <v>15497</v>
      </c>
      <c r="R2503" t="str">
        <f>IF(OR(ISBLANK(draft_picks[[#This Row],[veto_override_drafter_id]]),draft_picks[[#This Row],[veto_override_drafter_id]]=""),"",_xlfn.XLOOKUP(draft_picks[[#This Row],[veto_override_drafter_id]],drafters[id],drafters[name]))</f>
        <v/>
      </c>
      <c r="S2503" t="s">
        <v>15497</v>
      </c>
      <c r="T2503" t="str">
        <f>IF(OR(ISBLANK(draft_picks[[#This Row],[veto_override_team_id]]),draft_picks[[#This Row],[veto_override_team_id]]=""),"",_xlfn.XLOOKUP(draft_picks[[#This Row],[veto_override_team_id]],drafter_teams[id],drafter_teams[name]))</f>
        <v/>
      </c>
    </row>
    <row r="2504" spans="1:20" x14ac:dyDescent="0.25">
      <c r="A2504" t="s">
        <v>182</v>
      </c>
      <c r="B2504" t="str">
        <f>_xlfn.XLOOKUP(draft_picks[[#This Row],[draft_id]],drafts[id],drafts[title])</f>
        <v>Queer Studio Movies</v>
      </c>
      <c r="C2504" s="3">
        <v>1</v>
      </c>
      <c r="D2504">
        <f>IF(C2503&lt;draft_picks[[#This Row],[position]],1,IF(C2503&gt;draft_picks[[#This Row],[position]],D2503+1,IF(C2503=draft_picks[[#This Row],[position]],D2503+1)))</f>
        <v>8</v>
      </c>
      <c r="E2504" t="s">
        <v>6928</v>
      </c>
      <c r="F2504" t="str">
        <f>IF(ISBLANK(draft_picks[[#This Row],[movie_id]]),"",_xlfn.XLOOKUP(draft_picks[[#This Row],[movie_id]],drafts.movies[id],drafts.movies[movie_title]))</f>
        <v>Victor/Victoria</v>
      </c>
      <c r="G2504" s="3" t="s">
        <v>833</v>
      </c>
      <c r="H2504" t="str">
        <f>IF(ISBLANK(draft_picks[[#This Row],[drafter_id]]),"",_xlfn.XLOOKUP(draft_picks[[#This Row],[drafter_id]],drafters[id],drafters[name]))</f>
        <v>Jordan Crucchiola</v>
      </c>
      <c r="J2504" t="str">
        <f>IF(ISBLANK(draft_picks[[#This Row],[drafter_team_id]]),"",_xlfn.XLOOKUP(draft_picks[[#This Row],[drafter_team_id]],drafter_teams[id],drafter_teams[name]))</f>
        <v/>
      </c>
      <c r="K2504" s="3" t="s">
        <v>15497</v>
      </c>
      <c r="L2504" t="s">
        <v>15497</v>
      </c>
      <c r="M2504" t="str">
        <f>IF(OR(ISBLANK(draft_picks[[#This Row],[veto_drafter_id]]),draft_picks[[#This Row],[veto_drafter_id]]=""),"",_xlfn.XLOOKUP(draft_picks[[#This Row],[veto_drafter_id]],drafters[id],drafters[name]))</f>
        <v/>
      </c>
      <c r="N2504" t="s">
        <v>15497</v>
      </c>
      <c r="O2504" t="str">
        <f>IF(OR(ISBLANK(draft_picks[[#This Row],[veto_drafter_team_id]]),draft_picks[[#This Row],[veto_drafter_team_id]]=""),"",_xlfn.XLOOKUP(draft_picks[[#This Row],[veto_drafter_team_id]],drafter_teams[id],drafter_teams[name]))</f>
        <v/>
      </c>
      <c r="Q2504" t="s">
        <v>15497</v>
      </c>
      <c r="R2504" t="str">
        <f>IF(OR(ISBLANK(draft_picks[[#This Row],[veto_override_drafter_id]]),draft_picks[[#This Row],[veto_override_drafter_id]]=""),"",_xlfn.XLOOKUP(draft_picks[[#This Row],[veto_override_drafter_id]],drafters[id],drafters[name]))</f>
        <v/>
      </c>
      <c r="S2504" t="s">
        <v>15497</v>
      </c>
      <c r="T2504" t="str">
        <f>IF(OR(ISBLANK(draft_picks[[#This Row],[veto_override_team_id]]),draft_picks[[#This Row],[veto_override_team_id]]=""),"",_xlfn.XLOOKUP(draft_picks[[#This Row],[veto_override_team_id]],drafter_teams[id],drafter_teams[name]))</f>
        <v/>
      </c>
    </row>
    <row r="2505" spans="1:20" x14ac:dyDescent="0.25">
      <c r="A2505" t="s">
        <v>635</v>
      </c>
      <c r="B2505" t="str">
        <f>_xlfn.XLOOKUP(draft_picks[[#This Row],[draft_id]],drafts[id],drafts[title])</f>
        <v>Harrison Ford mini-Mega</v>
      </c>
      <c r="C2505" s="3">
        <v>13</v>
      </c>
      <c r="D2505">
        <f>IF(C2504&lt;draft_picks[[#This Row],[position]],1,IF(C2504&gt;draft_picks[[#This Row],[position]],D2504+1,IF(C2504=draft_picks[[#This Row],[position]],D2504+1)))</f>
        <v>1</v>
      </c>
      <c r="E2505" t="s">
        <v>7733</v>
      </c>
      <c r="F2505" t="str">
        <f>IF(ISBLANK(draft_picks[[#This Row],[movie_id]]),"",_xlfn.XLOOKUP(draft_picks[[#This Row],[movie_id]],drafts.movies[id],drafts.movies[movie_title]))</f>
        <v>Regarding Henry</v>
      </c>
      <c r="G2505" s="3" t="s">
        <v>883</v>
      </c>
      <c r="H2505" t="str">
        <f>IF(ISBLANK(draft_picks[[#This Row],[drafter_id]]),"",_xlfn.XLOOKUP(draft_picks[[#This Row],[drafter_id]],drafters[id],drafters[name]))</f>
        <v>Joanna Robinson</v>
      </c>
      <c r="J2505" t="str">
        <f>IF(ISBLANK(draft_picks[[#This Row],[drafter_team_id]]),"",_xlfn.XLOOKUP(draft_picks[[#This Row],[drafter_team_id]],drafter_teams[id],drafter_teams[name]))</f>
        <v/>
      </c>
      <c r="K2505" s="3" t="s">
        <v>15497</v>
      </c>
      <c r="L2505" t="s">
        <v>15497</v>
      </c>
      <c r="M2505" t="str">
        <f>IF(OR(ISBLANK(draft_picks[[#This Row],[veto_drafter_id]]),draft_picks[[#This Row],[veto_drafter_id]]=""),"",_xlfn.XLOOKUP(draft_picks[[#This Row],[veto_drafter_id]],drafters[id],drafters[name]))</f>
        <v/>
      </c>
      <c r="N2505" t="s">
        <v>15497</v>
      </c>
      <c r="O2505" t="str">
        <f>IF(OR(ISBLANK(draft_picks[[#This Row],[veto_drafter_team_id]]),draft_picks[[#This Row],[veto_drafter_team_id]]=""),"",_xlfn.XLOOKUP(draft_picks[[#This Row],[veto_drafter_team_id]],drafter_teams[id],drafter_teams[name]))</f>
        <v/>
      </c>
      <c r="Q2505" t="s">
        <v>15497</v>
      </c>
      <c r="R2505" t="str">
        <f>IF(OR(ISBLANK(draft_picks[[#This Row],[veto_override_drafter_id]]),draft_picks[[#This Row],[veto_override_drafter_id]]=""),"",_xlfn.XLOOKUP(draft_picks[[#This Row],[veto_override_drafter_id]],drafters[id],drafters[name]))</f>
        <v/>
      </c>
      <c r="S2505" t="s">
        <v>15497</v>
      </c>
      <c r="T2505" t="str">
        <f>IF(OR(ISBLANK(draft_picks[[#This Row],[veto_override_team_id]]),draft_picks[[#This Row],[veto_override_team_id]]=""),"",_xlfn.XLOOKUP(draft_picks[[#This Row],[veto_override_team_id]],drafter_teams[id],drafter_teams[name]))</f>
        <v/>
      </c>
    </row>
    <row r="2506" spans="1:20" x14ac:dyDescent="0.25">
      <c r="A2506" t="s">
        <v>635</v>
      </c>
      <c r="B2506" t="str">
        <f>_xlfn.XLOOKUP(draft_picks[[#This Row],[draft_id]],drafts[id],drafts[title])</f>
        <v>Harrison Ford mini-Mega</v>
      </c>
      <c r="C2506" s="3">
        <v>12</v>
      </c>
      <c r="D2506">
        <f>IF(C2505&lt;draft_picks[[#This Row],[position]],1,IF(C2505&gt;draft_picks[[#This Row],[position]],D2505+1,IF(C2505=draft_picks[[#This Row],[position]],D2505+1)))</f>
        <v>2</v>
      </c>
      <c r="E2506" t="s">
        <v>7862</v>
      </c>
      <c r="F2506" t="str">
        <f>IF(ISBLANK(draft_picks[[#This Row],[movie_id]]),"",_xlfn.XLOOKUP(draft_picks[[#This Row],[movie_id]],drafts.movies[id],drafts.movies[movie_title]))</f>
        <v>Frantic</v>
      </c>
      <c r="G2506" s="3" t="s">
        <v>883</v>
      </c>
      <c r="H2506" t="str">
        <f>IF(ISBLANK(draft_picks[[#This Row],[drafter_id]]),"",_xlfn.XLOOKUP(draft_picks[[#This Row],[drafter_id]],drafters[id],drafters[name]))</f>
        <v>Joanna Robinson</v>
      </c>
      <c r="J2506" t="str">
        <f>IF(ISBLANK(draft_picks[[#This Row],[drafter_team_id]]),"",_xlfn.XLOOKUP(draft_picks[[#This Row],[drafter_team_id]],drafter_teams[id],drafter_teams[name]))</f>
        <v/>
      </c>
      <c r="K2506" s="3" t="s">
        <v>15497</v>
      </c>
      <c r="L2506" t="s">
        <v>15497</v>
      </c>
      <c r="M2506" t="str">
        <f>IF(OR(ISBLANK(draft_picks[[#This Row],[veto_drafter_id]]),draft_picks[[#This Row],[veto_drafter_id]]=""),"",_xlfn.XLOOKUP(draft_picks[[#This Row],[veto_drafter_id]],drafters[id],drafters[name]))</f>
        <v/>
      </c>
      <c r="N2506" t="s">
        <v>15497</v>
      </c>
      <c r="O2506" t="str">
        <f>IF(OR(ISBLANK(draft_picks[[#This Row],[veto_drafter_team_id]]),draft_picks[[#This Row],[veto_drafter_team_id]]=""),"",_xlfn.XLOOKUP(draft_picks[[#This Row],[veto_drafter_team_id]],drafter_teams[id],drafter_teams[name]))</f>
        <v/>
      </c>
      <c r="Q2506" t="s">
        <v>15497</v>
      </c>
      <c r="R2506" t="str">
        <f>IF(OR(ISBLANK(draft_picks[[#This Row],[veto_override_drafter_id]]),draft_picks[[#This Row],[veto_override_drafter_id]]=""),"",_xlfn.XLOOKUP(draft_picks[[#This Row],[veto_override_drafter_id]],drafters[id],drafters[name]))</f>
        <v/>
      </c>
      <c r="S2506" t="s">
        <v>15497</v>
      </c>
      <c r="T2506" t="str">
        <f>IF(OR(ISBLANK(draft_picks[[#This Row],[veto_override_team_id]]),draft_picks[[#This Row],[veto_override_team_id]]=""),"",_xlfn.XLOOKUP(draft_picks[[#This Row],[veto_override_team_id]],drafter_teams[id],drafter_teams[name]))</f>
        <v/>
      </c>
    </row>
    <row r="2507" spans="1:20" x14ac:dyDescent="0.25">
      <c r="A2507" t="s">
        <v>635</v>
      </c>
      <c r="B2507" t="str">
        <f>_xlfn.XLOOKUP(draft_picks[[#This Row],[draft_id]],drafts[id],drafts[title])</f>
        <v>Harrison Ford mini-Mega</v>
      </c>
      <c r="C2507" s="3">
        <v>11</v>
      </c>
      <c r="D2507">
        <f>IF(C2506&lt;draft_picks[[#This Row],[position]],1,IF(C2506&gt;draft_picks[[#This Row],[position]],D2506+1,IF(C2506=draft_picks[[#This Row],[position]],D2506+1)))</f>
        <v>3</v>
      </c>
      <c r="E2507" t="s">
        <v>7324</v>
      </c>
      <c r="F2507" t="str">
        <f>IF(ISBLANK(draft_picks[[#This Row],[movie_id]]),"",_xlfn.XLOOKUP(draft_picks[[#This Row],[movie_id]],drafts.movies[id],drafts.movies[movie_title]))</f>
        <v>Air Force One</v>
      </c>
      <c r="G2507" s="3" t="s">
        <v>1185</v>
      </c>
      <c r="H2507" t="str">
        <f>IF(ISBLANK(draft_picks[[#This Row],[drafter_id]]),"",_xlfn.XLOOKUP(draft_picks[[#This Row],[drafter_id]],drafters[id],drafters[name]))</f>
        <v>Mallory Rubin</v>
      </c>
      <c r="J2507" t="str">
        <f>IF(ISBLANK(draft_picks[[#This Row],[drafter_team_id]]),"",_xlfn.XLOOKUP(draft_picks[[#This Row],[drafter_team_id]],drafter_teams[id],drafter_teams[name]))</f>
        <v/>
      </c>
      <c r="K2507" s="3" t="s">
        <v>15484</v>
      </c>
      <c r="L2507" t="s">
        <v>883</v>
      </c>
      <c r="M2507" t="str">
        <f>IF(OR(ISBLANK(draft_picks[[#This Row],[veto_drafter_id]]),draft_picks[[#This Row],[veto_drafter_id]]=""),"",_xlfn.XLOOKUP(draft_picks[[#This Row],[veto_drafter_id]],drafters[id],drafters[name]))</f>
        <v>Joanna Robinson</v>
      </c>
      <c r="N2507" t="s">
        <v>15497</v>
      </c>
      <c r="O2507" t="str">
        <f>IF(OR(ISBLANK(draft_picks[[#This Row],[veto_drafter_team_id]]),draft_picks[[#This Row],[veto_drafter_team_id]]=""),"",_xlfn.XLOOKUP(draft_picks[[#This Row],[veto_drafter_team_id]],drafter_teams[id],drafter_teams[name]))</f>
        <v/>
      </c>
      <c r="Q2507" t="s">
        <v>15497</v>
      </c>
      <c r="R2507" t="str">
        <f>IF(OR(ISBLANK(draft_picks[[#This Row],[veto_override_drafter_id]]),draft_picks[[#This Row],[veto_override_drafter_id]]=""),"",_xlfn.XLOOKUP(draft_picks[[#This Row],[veto_override_drafter_id]],drafters[id],drafters[name]))</f>
        <v/>
      </c>
      <c r="S2507" t="s">
        <v>15497</v>
      </c>
      <c r="T2507" t="str">
        <f>IF(OR(ISBLANK(draft_picks[[#This Row],[veto_override_team_id]]),draft_picks[[#This Row],[veto_override_team_id]]=""),"",_xlfn.XLOOKUP(draft_picks[[#This Row],[veto_override_team_id]],drafter_teams[id],drafter_teams[name]))</f>
        <v/>
      </c>
    </row>
    <row r="2508" spans="1:20" x14ac:dyDescent="0.25">
      <c r="A2508" t="s">
        <v>635</v>
      </c>
      <c r="B2508" t="str">
        <f>_xlfn.XLOOKUP(draft_picks[[#This Row],[draft_id]],drafts[id],drafts[title])</f>
        <v>Harrison Ford mini-Mega</v>
      </c>
      <c r="C2508" s="3">
        <v>11</v>
      </c>
      <c r="D2508">
        <f>IF(C2507&lt;draft_picks[[#This Row],[position]],1,IF(C2507&gt;draft_picks[[#This Row],[position]],D2507+1,IF(C2507=draft_picks[[#This Row],[position]],D2507+1)))</f>
        <v>4</v>
      </c>
      <c r="E2508" t="s">
        <v>4851</v>
      </c>
      <c r="F2508" t="str">
        <f>IF(ISBLANK(draft_picks[[#This Row],[movie_id]]),"",_xlfn.XLOOKUP(draft_picks[[#This Row],[movie_id]],drafts.movies[id],drafts.movies[movie_title]))</f>
        <v>Presumed Innocent</v>
      </c>
      <c r="G2508" s="3" t="s">
        <v>1185</v>
      </c>
      <c r="H2508" t="str">
        <f>IF(ISBLANK(draft_picks[[#This Row],[drafter_id]]),"",_xlfn.XLOOKUP(draft_picks[[#This Row],[drafter_id]],drafters[id],drafters[name]))</f>
        <v>Mallory Rubin</v>
      </c>
      <c r="J2508" t="str">
        <f>IF(ISBLANK(draft_picks[[#This Row],[drafter_team_id]]),"",_xlfn.XLOOKUP(draft_picks[[#This Row],[drafter_team_id]],drafter_teams[id],drafter_teams[name]))</f>
        <v/>
      </c>
      <c r="K2508" s="3" t="s">
        <v>15497</v>
      </c>
      <c r="L2508" t="s">
        <v>15497</v>
      </c>
      <c r="M2508" t="str">
        <f>IF(OR(ISBLANK(draft_picks[[#This Row],[veto_drafter_id]]),draft_picks[[#This Row],[veto_drafter_id]]=""),"",_xlfn.XLOOKUP(draft_picks[[#This Row],[veto_drafter_id]],drafters[id],drafters[name]))</f>
        <v/>
      </c>
      <c r="N2508" t="s">
        <v>15497</v>
      </c>
      <c r="O2508" t="str">
        <f>IF(OR(ISBLANK(draft_picks[[#This Row],[veto_drafter_team_id]]),draft_picks[[#This Row],[veto_drafter_team_id]]=""),"",_xlfn.XLOOKUP(draft_picks[[#This Row],[veto_drafter_team_id]],drafter_teams[id],drafter_teams[name]))</f>
        <v/>
      </c>
      <c r="Q2508" t="s">
        <v>15497</v>
      </c>
      <c r="R2508" t="str">
        <f>IF(OR(ISBLANK(draft_picks[[#This Row],[veto_override_drafter_id]]),draft_picks[[#This Row],[veto_override_drafter_id]]=""),"",_xlfn.XLOOKUP(draft_picks[[#This Row],[veto_override_drafter_id]],drafters[id],drafters[name]))</f>
        <v/>
      </c>
      <c r="S2508" t="s">
        <v>15497</v>
      </c>
      <c r="T2508" t="str">
        <f>IF(OR(ISBLANK(draft_picks[[#This Row],[veto_override_team_id]]),draft_picks[[#This Row],[veto_override_team_id]]=""),"",_xlfn.XLOOKUP(draft_picks[[#This Row],[veto_override_team_id]],drafter_teams[id],drafter_teams[name]))</f>
        <v/>
      </c>
    </row>
    <row r="2509" spans="1:20" x14ac:dyDescent="0.25">
      <c r="A2509" t="s">
        <v>635</v>
      </c>
      <c r="B2509" t="str">
        <f>_xlfn.XLOOKUP(draft_picks[[#This Row],[draft_id]],drafts[id],drafts[title])</f>
        <v>Harrison Ford mini-Mega</v>
      </c>
      <c r="C2509" s="3">
        <v>10</v>
      </c>
      <c r="D2509">
        <f>IF(C2508&lt;draft_picks[[#This Row],[position]],1,IF(C2508&gt;draft_picks[[#This Row],[position]],D2508+1,IF(C2508=draft_picks[[#This Row],[position]],D2508+1)))</f>
        <v>5</v>
      </c>
      <c r="E2509" t="s">
        <v>6393</v>
      </c>
      <c r="F2509" t="str">
        <f>IF(ISBLANK(draft_picks[[#This Row],[movie_id]]),"",_xlfn.XLOOKUP(draft_picks[[#This Row],[movie_id]],drafts.movies[id],drafts.movies[movie_title]))</f>
        <v>Clear and Present Danger</v>
      </c>
      <c r="G2509" s="3" t="s">
        <v>789</v>
      </c>
      <c r="H2509" t="str">
        <f>IF(ISBLANK(draft_picks[[#This Row],[drafter_id]]),"",_xlfn.XLOOKUP(draft_picks[[#This Row],[drafter_id]],drafters[id],drafters[name]))</f>
        <v>Bryan Cogman</v>
      </c>
      <c r="J2509" t="str">
        <f>IF(ISBLANK(draft_picks[[#This Row],[drafter_team_id]]),"",_xlfn.XLOOKUP(draft_picks[[#This Row],[drafter_team_id]],drafter_teams[id],drafter_teams[name]))</f>
        <v/>
      </c>
      <c r="K2509" s="3" t="s">
        <v>15497</v>
      </c>
      <c r="L2509" t="s">
        <v>15497</v>
      </c>
      <c r="M2509" t="str">
        <f>IF(OR(ISBLANK(draft_picks[[#This Row],[veto_drafter_id]]),draft_picks[[#This Row],[veto_drafter_id]]=""),"",_xlfn.XLOOKUP(draft_picks[[#This Row],[veto_drafter_id]],drafters[id],drafters[name]))</f>
        <v/>
      </c>
      <c r="N2509" t="s">
        <v>15497</v>
      </c>
      <c r="O2509" t="str">
        <f>IF(OR(ISBLANK(draft_picks[[#This Row],[veto_drafter_team_id]]),draft_picks[[#This Row],[veto_drafter_team_id]]=""),"",_xlfn.XLOOKUP(draft_picks[[#This Row],[veto_drafter_team_id]],drafter_teams[id],drafter_teams[name]))</f>
        <v/>
      </c>
      <c r="Q2509" t="s">
        <v>15497</v>
      </c>
      <c r="R2509" t="str">
        <f>IF(OR(ISBLANK(draft_picks[[#This Row],[veto_override_drafter_id]]),draft_picks[[#This Row],[veto_override_drafter_id]]=""),"",_xlfn.XLOOKUP(draft_picks[[#This Row],[veto_override_drafter_id]],drafters[id],drafters[name]))</f>
        <v/>
      </c>
      <c r="S2509" t="s">
        <v>15497</v>
      </c>
      <c r="T2509" t="str">
        <f>IF(OR(ISBLANK(draft_picks[[#This Row],[veto_override_team_id]]),draft_picks[[#This Row],[veto_override_team_id]]=""),"",_xlfn.XLOOKUP(draft_picks[[#This Row],[veto_override_team_id]],drafter_teams[id],drafter_teams[name]))</f>
        <v/>
      </c>
    </row>
    <row r="2510" spans="1:20" x14ac:dyDescent="0.25">
      <c r="A2510" t="s">
        <v>635</v>
      </c>
      <c r="B2510" t="str">
        <f>_xlfn.XLOOKUP(draft_picks[[#This Row],[draft_id]],drafts[id],drafts[title])</f>
        <v>Harrison Ford mini-Mega</v>
      </c>
      <c r="C2510" s="3">
        <v>9</v>
      </c>
      <c r="D2510">
        <f>IF(C2509&lt;draft_picks[[#This Row],[position]],1,IF(C2509&gt;draft_picks[[#This Row],[position]],D2509+1,IF(C2509=draft_picks[[#This Row],[position]],D2509+1)))</f>
        <v>6</v>
      </c>
      <c r="E2510" t="s">
        <v>1386</v>
      </c>
      <c r="F2510" t="str">
        <f>IF(ISBLANK(draft_picks[[#This Row],[movie_id]]),"",_xlfn.XLOOKUP(draft_picks[[#This Row],[movie_id]],drafts.movies[id],drafts.movies[movie_title]))</f>
        <v>Blade Runner</v>
      </c>
      <c r="G2510" s="3" t="s">
        <v>883</v>
      </c>
      <c r="H2510" t="str">
        <f>IF(ISBLANK(draft_picks[[#This Row],[drafter_id]]),"",_xlfn.XLOOKUP(draft_picks[[#This Row],[drafter_id]],drafters[id],drafters[name]))</f>
        <v>Joanna Robinson</v>
      </c>
      <c r="J2510" t="str">
        <f>IF(ISBLANK(draft_picks[[#This Row],[drafter_team_id]]),"",_xlfn.XLOOKUP(draft_picks[[#This Row],[drafter_team_id]],drafter_teams[id],drafter_teams[name]))</f>
        <v/>
      </c>
      <c r="K2510" s="3" t="s">
        <v>15484</v>
      </c>
      <c r="L2510" t="s">
        <v>1185</v>
      </c>
      <c r="M2510" t="str">
        <f>IF(OR(ISBLANK(draft_picks[[#This Row],[veto_drafter_id]]),draft_picks[[#This Row],[veto_drafter_id]]=""),"",_xlfn.XLOOKUP(draft_picks[[#This Row],[veto_drafter_id]],drafters[id],drafters[name]))</f>
        <v>Mallory Rubin</v>
      </c>
      <c r="N2510" t="s">
        <v>15497</v>
      </c>
      <c r="O2510" t="str">
        <f>IF(OR(ISBLANK(draft_picks[[#This Row],[veto_drafter_team_id]]),draft_picks[[#This Row],[veto_drafter_team_id]]=""),"",_xlfn.XLOOKUP(draft_picks[[#This Row],[veto_drafter_team_id]],drafter_teams[id],drafter_teams[name]))</f>
        <v/>
      </c>
      <c r="Q2510" t="s">
        <v>15497</v>
      </c>
      <c r="R2510" t="str">
        <f>IF(OR(ISBLANK(draft_picks[[#This Row],[veto_override_drafter_id]]),draft_picks[[#This Row],[veto_override_drafter_id]]=""),"",_xlfn.XLOOKUP(draft_picks[[#This Row],[veto_override_drafter_id]],drafters[id],drafters[name]))</f>
        <v/>
      </c>
      <c r="S2510" t="s">
        <v>15497</v>
      </c>
      <c r="T2510" t="str">
        <f>IF(OR(ISBLANK(draft_picks[[#This Row],[veto_override_team_id]]),draft_picks[[#This Row],[veto_override_team_id]]=""),"",_xlfn.XLOOKUP(draft_picks[[#This Row],[veto_override_team_id]],drafter_teams[id],drafter_teams[name]))</f>
        <v/>
      </c>
    </row>
    <row r="2511" spans="1:20" x14ac:dyDescent="0.25">
      <c r="A2511" t="s">
        <v>635</v>
      </c>
      <c r="B2511" t="str">
        <f>_xlfn.XLOOKUP(draft_picks[[#This Row],[draft_id]],drafts[id],drafts[title])</f>
        <v>Harrison Ford mini-Mega</v>
      </c>
      <c r="C2511" s="3">
        <v>9</v>
      </c>
      <c r="D2511">
        <f>IF(C2510&lt;draft_picks[[#This Row],[position]],1,IF(C2510&gt;draft_picks[[#This Row],[position]],D2510+1,IF(C2510=draft_picks[[#This Row],[position]],D2510+1)))</f>
        <v>7</v>
      </c>
      <c r="E2511" t="s">
        <v>2691</v>
      </c>
      <c r="F2511" t="str">
        <f>IF(ISBLANK(draft_picks[[#This Row],[movie_id]]),"",_xlfn.XLOOKUP(draft_picks[[#This Row],[movie_id]],drafts.movies[id],drafts.movies[movie_title]))</f>
        <v>The Mosquito Coast</v>
      </c>
      <c r="G2511" s="3" t="s">
        <v>883</v>
      </c>
      <c r="H2511" t="str">
        <f>IF(ISBLANK(draft_picks[[#This Row],[drafter_id]]),"",_xlfn.XLOOKUP(draft_picks[[#This Row],[drafter_id]],drafters[id],drafters[name]))</f>
        <v>Joanna Robinson</v>
      </c>
      <c r="J2511" t="str">
        <f>IF(ISBLANK(draft_picks[[#This Row],[drafter_team_id]]),"",_xlfn.XLOOKUP(draft_picks[[#This Row],[drafter_team_id]],drafter_teams[id],drafter_teams[name]))</f>
        <v/>
      </c>
      <c r="K2511" s="3" t="s">
        <v>15497</v>
      </c>
      <c r="L2511" t="s">
        <v>15497</v>
      </c>
      <c r="M2511" t="str">
        <f>IF(OR(ISBLANK(draft_picks[[#This Row],[veto_drafter_id]]),draft_picks[[#This Row],[veto_drafter_id]]=""),"",_xlfn.XLOOKUP(draft_picks[[#This Row],[veto_drafter_id]],drafters[id],drafters[name]))</f>
        <v/>
      </c>
      <c r="N2511" t="s">
        <v>15497</v>
      </c>
      <c r="O2511" t="str">
        <f>IF(OR(ISBLANK(draft_picks[[#This Row],[veto_drafter_team_id]]),draft_picks[[#This Row],[veto_drafter_team_id]]=""),"",_xlfn.XLOOKUP(draft_picks[[#This Row],[veto_drafter_team_id]],drafter_teams[id],drafter_teams[name]))</f>
        <v/>
      </c>
      <c r="Q2511" t="s">
        <v>15497</v>
      </c>
      <c r="R2511" t="str">
        <f>IF(OR(ISBLANK(draft_picks[[#This Row],[veto_override_drafter_id]]),draft_picks[[#This Row],[veto_override_drafter_id]]=""),"",_xlfn.XLOOKUP(draft_picks[[#This Row],[veto_override_drafter_id]],drafters[id],drafters[name]))</f>
        <v/>
      </c>
      <c r="S2511" t="s">
        <v>15497</v>
      </c>
      <c r="T2511" t="str">
        <f>IF(OR(ISBLANK(draft_picks[[#This Row],[veto_override_team_id]]),draft_picks[[#This Row],[veto_override_team_id]]=""),"",_xlfn.XLOOKUP(draft_picks[[#This Row],[veto_override_team_id]],drafter_teams[id],drafter_teams[name]))</f>
        <v/>
      </c>
    </row>
    <row r="2512" spans="1:20" x14ac:dyDescent="0.25">
      <c r="A2512" t="s">
        <v>635</v>
      </c>
      <c r="B2512" t="str">
        <f>_xlfn.XLOOKUP(draft_picks[[#This Row],[draft_id]],drafts[id],drafts[title])</f>
        <v>Harrison Ford mini-Mega</v>
      </c>
      <c r="C2512" s="3">
        <v>8</v>
      </c>
      <c r="D2512">
        <f>IF(C2511&lt;draft_picks[[#This Row],[position]],1,IF(C2511&gt;draft_picks[[#This Row],[position]],D2511+1,IF(C2511=draft_picks[[#This Row],[position]],D2511+1)))</f>
        <v>8</v>
      </c>
      <c r="E2512" t="s">
        <v>6743</v>
      </c>
      <c r="F2512" t="str">
        <f>IF(ISBLANK(draft_picks[[#This Row],[movie_id]]),"",_xlfn.XLOOKUP(draft_picks[[#This Row],[movie_id]],drafts.movies[id],drafts.movies[movie_title]))</f>
        <v>Working Girl</v>
      </c>
      <c r="G2512" s="3" t="s">
        <v>1185</v>
      </c>
      <c r="H2512" t="str">
        <f>IF(ISBLANK(draft_picks[[#This Row],[drafter_id]]),"",_xlfn.XLOOKUP(draft_picks[[#This Row],[drafter_id]],drafters[id],drafters[name]))</f>
        <v>Mallory Rubin</v>
      </c>
      <c r="J2512" t="str">
        <f>IF(ISBLANK(draft_picks[[#This Row],[drafter_team_id]]),"",_xlfn.XLOOKUP(draft_picks[[#This Row],[drafter_team_id]],drafter_teams[id],drafter_teams[name]))</f>
        <v/>
      </c>
      <c r="K2512" s="3" t="s">
        <v>15484</v>
      </c>
      <c r="L2512" t="s">
        <v>789</v>
      </c>
      <c r="M2512" t="str">
        <f>IF(OR(ISBLANK(draft_picks[[#This Row],[veto_drafter_id]]),draft_picks[[#This Row],[veto_drafter_id]]=""),"",_xlfn.XLOOKUP(draft_picks[[#This Row],[veto_drafter_id]],drafters[id],drafters[name]))</f>
        <v>Bryan Cogman</v>
      </c>
      <c r="N2512" t="s">
        <v>15497</v>
      </c>
      <c r="O2512" t="str">
        <f>IF(OR(ISBLANK(draft_picks[[#This Row],[veto_drafter_team_id]]),draft_picks[[#This Row],[veto_drafter_team_id]]=""),"",_xlfn.XLOOKUP(draft_picks[[#This Row],[veto_drafter_team_id]],drafter_teams[id],drafter_teams[name]))</f>
        <v/>
      </c>
      <c r="Q2512" t="s">
        <v>15497</v>
      </c>
      <c r="R2512" t="str">
        <f>IF(OR(ISBLANK(draft_picks[[#This Row],[veto_override_drafter_id]]),draft_picks[[#This Row],[veto_override_drafter_id]]=""),"",_xlfn.XLOOKUP(draft_picks[[#This Row],[veto_override_drafter_id]],drafters[id],drafters[name]))</f>
        <v/>
      </c>
      <c r="S2512" t="s">
        <v>15497</v>
      </c>
      <c r="T2512" t="str">
        <f>IF(OR(ISBLANK(draft_picks[[#This Row],[veto_override_team_id]]),draft_picks[[#This Row],[veto_override_team_id]]=""),"",_xlfn.XLOOKUP(draft_picks[[#This Row],[veto_override_team_id]],drafter_teams[id],drafter_teams[name]))</f>
        <v/>
      </c>
    </row>
    <row r="2513" spans="1:20" x14ac:dyDescent="0.25">
      <c r="A2513" t="s">
        <v>635</v>
      </c>
      <c r="B2513" t="str">
        <f>_xlfn.XLOOKUP(draft_picks[[#This Row],[draft_id]],drafts[id],drafts[title])</f>
        <v>Harrison Ford mini-Mega</v>
      </c>
      <c r="C2513" s="3">
        <v>8</v>
      </c>
      <c r="D2513">
        <f>IF(C2512&lt;draft_picks[[#This Row],[position]],1,IF(C2512&gt;draft_picks[[#This Row],[position]],D2512+1,IF(C2512=draft_picks[[#This Row],[position]],D2512+1)))</f>
        <v>9</v>
      </c>
      <c r="E2513" t="s">
        <v>5665</v>
      </c>
      <c r="F2513" t="str">
        <f>IF(ISBLANK(draft_picks[[#This Row],[movie_id]]),"",_xlfn.XLOOKUP(draft_picks[[#This Row],[movie_id]],drafts.movies[id],drafts.movies[movie_title]))</f>
        <v>Star Wars: Episode IV - A New Hope</v>
      </c>
      <c r="G2513" s="3" t="s">
        <v>1185</v>
      </c>
      <c r="H2513" t="str">
        <f>IF(ISBLANK(draft_picks[[#This Row],[drafter_id]]),"",_xlfn.XLOOKUP(draft_picks[[#This Row],[drafter_id]],drafters[id],drafters[name]))</f>
        <v>Mallory Rubin</v>
      </c>
      <c r="J2513" t="str">
        <f>IF(ISBLANK(draft_picks[[#This Row],[drafter_team_id]]),"",_xlfn.XLOOKUP(draft_picks[[#This Row],[drafter_team_id]],drafter_teams[id],drafter_teams[name]))</f>
        <v/>
      </c>
      <c r="K2513" s="3" t="s">
        <v>15497</v>
      </c>
      <c r="L2513" t="s">
        <v>15497</v>
      </c>
      <c r="M2513" t="str">
        <f>IF(OR(ISBLANK(draft_picks[[#This Row],[veto_drafter_id]]),draft_picks[[#This Row],[veto_drafter_id]]=""),"",_xlfn.XLOOKUP(draft_picks[[#This Row],[veto_drafter_id]],drafters[id],drafters[name]))</f>
        <v/>
      </c>
      <c r="N2513" t="s">
        <v>15497</v>
      </c>
      <c r="O2513" t="str">
        <f>IF(OR(ISBLANK(draft_picks[[#This Row],[veto_drafter_team_id]]),draft_picks[[#This Row],[veto_drafter_team_id]]=""),"",_xlfn.XLOOKUP(draft_picks[[#This Row],[veto_drafter_team_id]],drafter_teams[id],drafter_teams[name]))</f>
        <v/>
      </c>
      <c r="Q2513" t="s">
        <v>15497</v>
      </c>
      <c r="R2513" t="str">
        <f>IF(OR(ISBLANK(draft_picks[[#This Row],[veto_override_drafter_id]]),draft_picks[[#This Row],[veto_override_drafter_id]]=""),"",_xlfn.XLOOKUP(draft_picks[[#This Row],[veto_override_drafter_id]],drafters[id],drafters[name]))</f>
        <v/>
      </c>
      <c r="S2513" t="s">
        <v>15497</v>
      </c>
      <c r="T2513" t="str">
        <f>IF(OR(ISBLANK(draft_picks[[#This Row],[veto_override_team_id]]),draft_picks[[#This Row],[veto_override_team_id]]=""),"",_xlfn.XLOOKUP(draft_picks[[#This Row],[veto_override_team_id]],drafter_teams[id],drafter_teams[name]))</f>
        <v/>
      </c>
    </row>
    <row r="2514" spans="1:20" x14ac:dyDescent="0.25">
      <c r="A2514" t="s">
        <v>635</v>
      </c>
      <c r="B2514" t="str">
        <f>_xlfn.XLOOKUP(draft_picks[[#This Row],[draft_id]],drafts[id],drafts[title])</f>
        <v>Harrison Ford mini-Mega</v>
      </c>
      <c r="C2514" s="3">
        <v>7</v>
      </c>
      <c r="D2514">
        <f>IF(C2513&lt;draft_picks[[#This Row],[position]],1,IF(C2513&gt;draft_picks[[#This Row],[position]],D2513+1,IF(C2513=draft_picks[[#This Row],[position]],D2513+1)))</f>
        <v>10</v>
      </c>
      <c r="E2514" t="s">
        <v>3648</v>
      </c>
      <c r="F2514" t="str">
        <f>IF(ISBLANK(draft_picks[[#This Row],[movie_id]]),"",_xlfn.XLOOKUP(draft_picks[[#This Row],[movie_id]],drafts.movies[id],drafts.movies[movie_title]))</f>
        <v>Indiana Jones and the Last Crusade</v>
      </c>
      <c r="G2514" s="3" t="s">
        <v>789</v>
      </c>
      <c r="H2514" t="str">
        <f>IF(ISBLANK(draft_picks[[#This Row],[drafter_id]]),"",_xlfn.XLOOKUP(draft_picks[[#This Row],[drafter_id]],drafters[id],drafters[name]))</f>
        <v>Bryan Cogman</v>
      </c>
      <c r="J2514" t="str">
        <f>IF(ISBLANK(draft_picks[[#This Row],[drafter_team_id]]),"",_xlfn.XLOOKUP(draft_picks[[#This Row],[drafter_team_id]],drafter_teams[id],drafter_teams[name]))</f>
        <v/>
      </c>
      <c r="K2514" s="3" t="s">
        <v>15484</v>
      </c>
      <c r="L2514" t="s">
        <v>883</v>
      </c>
      <c r="M2514" t="str">
        <f>IF(OR(ISBLANK(draft_picks[[#This Row],[veto_drafter_id]]),draft_picks[[#This Row],[veto_drafter_id]]=""),"",_xlfn.XLOOKUP(draft_picks[[#This Row],[veto_drafter_id]],drafters[id],drafters[name]))</f>
        <v>Joanna Robinson</v>
      </c>
      <c r="N2514" t="s">
        <v>15497</v>
      </c>
      <c r="O2514" t="str">
        <f>IF(OR(ISBLANK(draft_picks[[#This Row],[veto_drafter_team_id]]),draft_picks[[#This Row],[veto_drafter_team_id]]=""),"",_xlfn.XLOOKUP(draft_picks[[#This Row],[veto_drafter_team_id]],drafter_teams[id],drafter_teams[name]))</f>
        <v/>
      </c>
      <c r="Q2514" t="s">
        <v>15497</v>
      </c>
      <c r="R2514" t="str">
        <f>IF(OR(ISBLANK(draft_picks[[#This Row],[veto_override_drafter_id]]),draft_picks[[#This Row],[veto_override_drafter_id]]=""),"",_xlfn.XLOOKUP(draft_picks[[#This Row],[veto_override_drafter_id]],drafters[id],drafters[name]))</f>
        <v/>
      </c>
      <c r="S2514" t="s">
        <v>15497</v>
      </c>
      <c r="T2514" t="str">
        <f>IF(OR(ISBLANK(draft_picks[[#This Row],[veto_override_team_id]]),draft_picks[[#This Row],[veto_override_team_id]]=""),"",_xlfn.XLOOKUP(draft_picks[[#This Row],[veto_override_team_id]],drafter_teams[id],drafter_teams[name]))</f>
        <v/>
      </c>
    </row>
    <row r="2515" spans="1:20" x14ac:dyDescent="0.25">
      <c r="A2515" t="s">
        <v>635</v>
      </c>
      <c r="B2515" t="str">
        <f>_xlfn.XLOOKUP(draft_picks[[#This Row],[draft_id]],drafts[id],drafts[title])</f>
        <v>Harrison Ford mini-Mega</v>
      </c>
      <c r="C2515" s="3">
        <v>7</v>
      </c>
      <c r="D2515">
        <f>IF(C2514&lt;draft_picks[[#This Row],[position]],1,IF(C2514&gt;draft_picks[[#This Row],[position]],D2514+1,IF(C2514=draft_picks[[#This Row],[position]],D2514+1)))</f>
        <v>11</v>
      </c>
      <c r="E2515" t="s">
        <v>1386</v>
      </c>
      <c r="F2515" t="str">
        <f>IF(ISBLANK(draft_picks[[#This Row],[movie_id]]),"",_xlfn.XLOOKUP(draft_picks[[#This Row],[movie_id]],drafts.movies[id],drafts.movies[movie_title]))</f>
        <v>Blade Runner</v>
      </c>
      <c r="G2515" s="3" t="s">
        <v>789</v>
      </c>
      <c r="H2515" t="str">
        <f>IF(ISBLANK(draft_picks[[#This Row],[drafter_id]]),"",_xlfn.XLOOKUP(draft_picks[[#This Row],[drafter_id]],drafters[id],drafters[name]))</f>
        <v>Bryan Cogman</v>
      </c>
      <c r="J2515" t="str">
        <f>IF(ISBLANK(draft_picks[[#This Row],[drafter_team_id]]),"",_xlfn.XLOOKUP(draft_picks[[#This Row],[drafter_team_id]],drafter_teams[id],drafter_teams[name]))</f>
        <v/>
      </c>
      <c r="K2515" s="3" t="s">
        <v>15497</v>
      </c>
      <c r="L2515" t="s">
        <v>15497</v>
      </c>
      <c r="M2515" t="str">
        <f>IF(OR(ISBLANK(draft_picks[[#This Row],[veto_drafter_id]]),draft_picks[[#This Row],[veto_drafter_id]]=""),"",_xlfn.XLOOKUP(draft_picks[[#This Row],[veto_drafter_id]],drafters[id],drafters[name]))</f>
        <v/>
      </c>
      <c r="N2515" t="s">
        <v>15497</v>
      </c>
      <c r="O2515" t="str">
        <f>IF(OR(ISBLANK(draft_picks[[#This Row],[veto_drafter_team_id]]),draft_picks[[#This Row],[veto_drafter_team_id]]=""),"",_xlfn.XLOOKUP(draft_picks[[#This Row],[veto_drafter_team_id]],drafter_teams[id],drafter_teams[name]))</f>
        <v/>
      </c>
      <c r="Q2515" t="s">
        <v>15497</v>
      </c>
      <c r="R2515" t="str">
        <f>IF(OR(ISBLANK(draft_picks[[#This Row],[veto_override_drafter_id]]),draft_picks[[#This Row],[veto_override_drafter_id]]=""),"",_xlfn.XLOOKUP(draft_picks[[#This Row],[veto_override_drafter_id]],drafters[id],drafters[name]))</f>
        <v/>
      </c>
      <c r="S2515" t="s">
        <v>15497</v>
      </c>
      <c r="T2515" t="str">
        <f>IF(OR(ISBLANK(draft_picks[[#This Row],[veto_override_team_id]]),draft_picks[[#This Row],[veto_override_team_id]]=""),"",_xlfn.XLOOKUP(draft_picks[[#This Row],[veto_override_team_id]],drafter_teams[id],drafter_teams[name]))</f>
        <v/>
      </c>
    </row>
    <row r="2516" spans="1:20" x14ac:dyDescent="0.25">
      <c r="A2516" t="s">
        <v>635</v>
      </c>
      <c r="B2516" t="str">
        <f>_xlfn.XLOOKUP(draft_picks[[#This Row],[draft_id]],drafts[id],drafts[title])</f>
        <v>Harrison Ford mini-Mega</v>
      </c>
      <c r="C2516" s="3">
        <v>6</v>
      </c>
      <c r="D2516">
        <f>IF(C2515&lt;draft_picks[[#This Row],[position]],1,IF(C2515&gt;draft_picks[[#This Row],[position]],D2515+1,IF(C2515=draft_picks[[#This Row],[position]],D2515+1)))</f>
        <v>12</v>
      </c>
      <c r="E2516" t="s">
        <v>5937</v>
      </c>
      <c r="F2516" t="str">
        <f>IF(ISBLANK(draft_picks[[#This Row],[movie_id]]),"",_xlfn.XLOOKUP(draft_picks[[#This Row],[movie_id]],drafts.movies[id],drafts.movies[movie_title]))</f>
        <v>The Fugitive</v>
      </c>
      <c r="G2516" s="3" t="s">
        <v>883</v>
      </c>
      <c r="H2516" t="str">
        <f>IF(ISBLANK(draft_picks[[#This Row],[drafter_id]]),"",_xlfn.XLOOKUP(draft_picks[[#This Row],[drafter_id]],drafters[id],drafters[name]))</f>
        <v>Joanna Robinson</v>
      </c>
      <c r="J2516" t="str">
        <f>IF(ISBLANK(draft_picks[[#This Row],[drafter_team_id]]),"",_xlfn.XLOOKUP(draft_picks[[#This Row],[drafter_team_id]],drafter_teams[id],drafter_teams[name]))</f>
        <v/>
      </c>
      <c r="K2516" s="3" t="s">
        <v>15497</v>
      </c>
      <c r="L2516" t="s">
        <v>15497</v>
      </c>
      <c r="M2516" t="str">
        <f>IF(OR(ISBLANK(draft_picks[[#This Row],[veto_drafter_id]]),draft_picks[[#This Row],[veto_drafter_id]]=""),"",_xlfn.XLOOKUP(draft_picks[[#This Row],[veto_drafter_id]],drafters[id],drafters[name]))</f>
        <v/>
      </c>
      <c r="N2516" t="s">
        <v>15497</v>
      </c>
      <c r="O2516" t="str">
        <f>IF(OR(ISBLANK(draft_picks[[#This Row],[veto_drafter_team_id]]),draft_picks[[#This Row],[veto_drafter_team_id]]=""),"",_xlfn.XLOOKUP(draft_picks[[#This Row],[veto_drafter_team_id]],drafter_teams[id],drafter_teams[name]))</f>
        <v/>
      </c>
      <c r="Q2516" t="s">
        <v>15497</v>
      </c>
      <c r="R2516" t="str">
        <f>IF(OR(ISBLANK(draft_picks[[#This Row],[veto_override_drafter_id]]),draft_picks[[#This Row],[veto_override_drafter_id]]=""),"",_xlfn.XLOOKUP(draft_picks[[#This Row],[veto_override_drafter_id]],drafters[id],drafters[name]))</f>
        <v/>
      </c>
      <c r="S2516" t="s">
        <v>15497</v>
      </c>
      <c r="T2516" t="str">
        <f>IF(OR(ISBLANK(draft_picks[[#This Row],[veto_override_team_id]]),draft_picks[[#This Row],[veto_override_team_id]]=""),"",_xlfn.XLOOKUP(draft_picks[[#This Row],[veto_override_team_id]],drafter_teams[id],drafter_teams[name]))</f>
        <v/>
      </c>
    </row>
    <row r="2517" spans="1:20" x14ac:dyDescent="0.25">
      <c r="A2517" t="s">
        <v>635</v>
      </c>
      <c r="B2517" t="str">
        <f>_xlfn.XLOOKUP(draft_picks[[#This Row],[draft_id]],drafts[id],drafts[title])</f>
        <v>Harrison Ford mini-Mega</v>
      </c>
      <c r="C2517" s="3">
        <v>5</v>
      </c>
      <c r="D2517">
        <f>IF(C2516&lt;draft_picks[[#This Row],[position]],1,IF(C2516&gt;draft_picks[[#This Row],[position]],D2516+1,IF(C2516=draft_picks[[#This Row],[position]],D2516+1)))</f>
        <v>13</v>
      </c>
      <c r="E2517" t="s">
        <v>6743</v>
      </c>
      <c r="F2517" t="str">
        <f>IF(ISBLANK(draft_picks[[#This Row],[movie_id]]),"",_xlfn.XLOOKUP(draft_picks[[#This Row],[movie_id]],drafts.movies[id],drafts.movies[movie_title]))</f>
        <v>Working Girl</v>
      </c>
      <c r="G2517" s="3" t="s">
        <v>1185</v>
      </c>
      <c r="H2517" t="str">
        <f>IF(ISBLANK(draft_picks[[#This Row],[drafter_id]]),"",_xlfn.XLOOKUP(draft_picks[[#This Row],[drafter_id]],drafters[id],drafters[name]))</f>
        <v>Mallory Rubin</v>
      </c>
      <c r="J2517" t="str">
        <f>IF(ISBLANK(draft_picks[[#This Row],[drafter_team_id]]),"",_xlfn.XLOOKUP(draft_picks[[#This Row],[drafter_team_id]],drafter_teams[id],drafter_teams[name]))</f>
        <v/>
      </c>
      <c r="K2517" s="3" t="s">
        <v>15497</v>
      </c>
      <c r="L2517" t="s">
        <v>15497</v>
      </c>
      <c r="M2517" t="str">
        <f>IF(OR(ISBLANK(draft_picks[[#This Row],[veto_drafter_id]]),draft_picks[[#This Row],[veto_drafter_id]]=""),"",_xlfn.XLOOKUP(draft_picks[[#This Row],[veto_drafter_id]],drafters[id],drafters[name]))</f>
        <v/>
      </c>
      <c r="N2517" t="s">
        <v>15497</v>
      </c>
      <c r="O2517" t="str">
        <f>IF(OR(ISBLANK(draft_picks[[#This Row],[veto_drafter_team_id]]),draft_picks[[#This Row],[veto_drafter_team_id]]=""),"",_xlfn.XLOOKUP(draft_picks[[#This Row],[veto_drafter_team_id]],drafter_teams[id],drafter_teams[name]))</f>
        <v/>
      </c>
      <c r="Q2517" t="s">
        <v>15497</v>
      </c>
      <c r="R2517" t="str">
        <f>IF(OR(ISBLANK(draft_picks[[#This Row],[veto_override_drafter_id]]),draft_picks[[#This Row],[veto_override_drafter_id]]=""),"",_xlfn.XLOOKUP(draft_picks[[#This Row],[veto_override_drafter_id]],drafters[id],drafters[name]))</f>
        <v/>
      </c>
      <c r="S2517" t="s">
        <v>15497</v>
      </c>
      <c r="T2517" t="str">
        <f>IF(OR(ISBLANK(draft_picks[[#This Row],[veto_override_team_id]]),draft_picks[[#This Row],[veto_override_team_id]]=""),"",_xlfn.XLOOKUP(draft_picks[[#This Row],[veto_override_team_id]],drafter_teams[id],drafter_teams[name]))</f>
        <v/>
      </c>
    </row>
    <row r="2518" spans="1:20" x14ac:dyDescent="0.25">
      <c r="A2518" t="s">
        <v>635</v>
      </c>
      <c r="B2518" t="str">
        <f>_xlfn.XLOOKUP(draft_picks[[#This Row],[draft_id]],drafts[id],drafts[title])</f>
        <v>Harrison Ford mini-Mega</v>
      </c>
      <c r="C2518" s="3">
        <v>4</v>
      </c>
      <c r="D2518">
        <f>IF(C2517&lt;draft_picks[[#This Row],[position]],1,IF(C2517&gt;draft_picks[[#This Row],[position]],D2517+1,IF(C2517=draft_picks[[#This Row],[position]],D2517+1)))</f>
        <v>14</v>
      </c>
      <c r="E2518" t="s">
        <v>3648</v>
      </c>
      <c r="F2518" t="str">
        <f>IF(ISBLANK(draft_picks[[#This Row],[movie_id]]),"",_xlfn.XLOOKUP(draft_picks[[#This Row],[movie_id]],drafts.movies[id],drafts.movies[movie_title]))</f>
        <v>Indiana Jones and the Last Crusade</v>
      </c>
      <c r="G2518" s="3" t="s">
        <v>789</v>
      </c>
      <c r="H2518" t="str">
        <f>IF(ISBLANK(draft_picks[[#This Row],[drafter_id]]),"",_xlfn.XLOOKUP(draft_picks[[#This Row],[drafter_id]],drafters[id],drafters[name]))</f>
        <v>Bryan Cogman</v>
      </c>
      <c r="J2518" t="str">
        <f>IF(ISBLANK(draft_picks[[#This Row],[drafter_team_id]]),"",_xlfn.XLOOKUP(draft_picks[[#This Row],[drafter_team_id]],drafter_teams[id],drafter_teams[name]))</f>
        <v/>
      </c>
      <c r="K2518" s="3" t="s">
        <v>15497</v>
      </c>
      <c r="L2518" t="s">
        <v>15497</v>
      </c>
      <c r="M2518" t="str">
        <f>IF(OR(ISBLANK(draft_picks[[#This Row],[veto_drafter_id]]),draft_picks[[#This Row],[veto_drafter_id]]=""),"",_xlfn.XLOOKUP(draft_picks[[#This Row],[veto_drafter_id]],drafters[id],drafters[name]))</f>
        <v/>
      </c>
      <c r="N2518" t="s">
        <v>15497</v>
      </c>
      <c r="O2518" t="str">
        <f>IF(OR(ISBLANK(draft_picks[[#This Row],[veto_drafter_team_id]]),draft_picks[[#This Row],[veto_drafter_team_id]]=""),"",_xlfn.XLOOKUP(draft_picks[[#This Row],[veto_drafter_team_id]],drafter_teams[id],drafter_teams[name]))</f>
        <v/>
      </c>
      <c r="Q2518" t="s">
        <v>15497</v>
      </c>
      <c r="R2518" t="str">
        <f>IF(OR(ISBLANK(draft_picks[[#This Row],[veto_override_drafter_id]]),draft_picks[[#This Row],[veto_override_drafter_id]]=""),"",_xlfn.XLOOKUP(draft_picks[[#This Row],[veto_override_drafter_id]],drafters[id],drafters[name]))</f>
        <v/>
      </c>
      <c r="S2518" t="s">
        <v>15497</v>
      </c>
      <c r="T2518" t="str">
        <f>IF(OR(ISBLANK(draft_picks[[#This Row],[veto_override_team_id]]),draft_picks[[#This Row],[veto_override_team_id]]=""),"",_xlfn.XLOOKUP(draft_picks[[#This Row],[veto_override_team_id]],drafter_teams[id],drafter_teams[name]))</f>
        <v/>
      </c>
    </row>
    <row r="2519" spans="1:20" x14ac:dyDescent="0.25">
      <c r="A2519" t="s">
        <v>635</v>
      </c>
      <c r="B2519" t="str">
        <f>_xlfn.XLOOKUP(draft_picks[[#This Row],[draft_id]],drafts[id],drafts[title])</f>
        <v>Harrison Ford mini-Mega</v>
      </c>
      <c r="C2519" s="3">
        <v>3</v>
      </c>
      <c r="D2519">
        <f>IF(C2518&lt;draft_picks[[#This Row],[position]],1,IF(C2518&gt;draft_picks[[#This Row],[position]],D2518+1,IF(C2518=draft_picks[[#This Row],[position]],D2518+1)))</f>
        <v>15</v>
      </c>
      <c r="E2519" t="s">
        <v>5079</v>
      </c>
      <c r="F2519" t="str">
        <f>IF(ISBLANK(draft_picks[[#This Row],[movie_id]]),"",_xlfn.XLOOKUP(draft_picks[[#This Row],[movie_id]],drafts.movies[id],drafts.movies[movie_title]))</f>
        <v>Star Wars: Episode V - The Empire Strikes Back</v>
      </c>
      <c r="G2519" s="3" t="s">
        <v>883</v>
      </c>
      <c r="H2519" t="str">
        <f>IF(ISBLANK(draft_picks[[#This Row],[drafter_id]]),"",_xlfn.XLOOKUP(draft_picks[[#This Row],[drafter_id]],drafters[id],drafters[name]))</f>
        <v>Joanna Robinson</v>
      </c>
      <c r="J2519" t="str">
        <f>IF(ISBLANK(draft_picks[[#This Row],[drafter_team_id]]),"",_xlfn.XLOOKUP(draft_picks[[#This Row],[drafter_team_id]],drafter_teams[id],drafter_teams[name]))</f>
        <v/>
      </c>
      <c r="K2519" s="3" t="s">
        <v>15497</v>
      </c>
      <c r="L2519" t="s">
        <v>15497</v>
      </c>
      <c r="M2519" t="str">
        <f>IF(OR(ISBLANK(draft_picks[[#This Row],[veto_drafter_id]]),draft_picks[[#This Row],[veto_drafter_id]]=""),"",_xlfn.XLOOKUP(draft_picks[[#This Row],[veto_drafter_id]],drafters[id],drafters[name]))</f>
        <v/>
      </c>
      <c r="N2519" t="s">
        <v>15497</v>
      </c>
      <c r="O2519" t="str">
        <f>IF(OR(ISBLANK(draft_picks[[#This Row],[veto_drafter_team_id]]),draft_picks[[#This Row],[veto_drafter_team_id]]=""),"",_xlfn.XLOOKUP(draft_picks[[#This Row],[veto_drafter_team_id]],drafter_teams[id],drafter_teams[name]))</f>
        <v/>
      </c>
      <c r="Q2519" t="s">
        <v>15497</v>
      </c>
      <c r="R2519" t="str">
        <f>IF(OR(ISBLANK(draft_picks[[#This Row],[veto_override_drafter_id]]),draft_picks[[#This Row],[veto_override_drafter_id]]=""),"",_xlfn.XLOOKUP(draft_picks[[#This Row],[veto_override_drafter_id]],drafters[id],drafters[name]))</f>
        <v/>
      </c>
      <c r="S2519" t="s">
        <v>15497</v>
      </c>
      <c r="T2519" t="str">
        <f>IF(OR(ISBLANK(draft_picks[[#This Row],[veto_override_team_id]]),draft_picks[[#This Row],[veto_override_team_id]]=""),"",_xlfn.XLOOKUP(draft_picks[[#This Row],[veto_override_team_id]],drafter_teams[id],drafter_teams[name]))</f>
        <v/>
      </c>
    </row>
    <row r="2520" spans="1:20" x14ac:dyDescent="0.25">
      <c r="A2520" t="s">
        <v>635</v>
      </c>
      <c r="B2520" t="str">
        <f>_xlfn.XLOOKUP(draft_picks[[#This Row],[draft_id]],drafts[id],drafts[title])</f>
        <v>Harrison Ford mini-Mega</v>
      </c>
      <c r="C2520" s="3">
        <v>2</v>
      </c>
      <c r="D2520">
        <f>IF(C2519&lt;draft_picks[[#This Row],[position]],1,IF(C2519&gt;draft_picks[[#This Row],[position]],D2519+1,IF(C2519=draft_picks[[#This Row],[position]],D2519+1)))</f>
        <v>16</v>
      </c>
      <c r="E2520" t="s">
        <v>4059</v>
      </c>
      <c r="F2520" t="str">
        <f>IF(ISBLANK(draft_picks[[#This Row],[movie_id]]),"",_xlfn.XLOOKUP(draft_picks[[#This Row],[movie_id]],drafts.movies[id],drafts.movies[movie_title]))</f>
        <v>Witness</v>
      </c>
      <c r="G2520" s="3" t="s">
        <v>1185</v>
      </c>
      <c r="H2520" t="str">
        <f>IF(ISBLANK(draft_picks[[#This Row],[drafter_id]]),"",_xlfn.XLOOKUP(draft_picks[[#This Row],[drafter_id]],drafters[id],drafters[name]))</f>
        <v>Mallory Rubin</v>
      </c>
      <c r="J2520" t="str">
        <f>IF(ISBLANK(draft_picks[[#This Row],[drafter_team_id]]),"",_xlfn.XLOOKUP(draft_picks[[#This Row],[drafter_team_id]],drafter_teams[id],drafter_teams[name]))</f>
        <v/>
      </c>
      <c r="K2520" s="3" t="s">
        <v>15497</v>
      </c>
      <c r="L2520" t="s">
        <v>15497</v>
      </c>
      <c r="M2520" t="str">
        <f>IF(OR(ISBLANK(draft_picks[[#This Row],[veto_drafter_id]]),draft_picks[[#This Row],[veto_drafter_id]]=""),"",_xlfn.XLOOKUP(draft_picks[[#This Row],[veto_drafter_id]],drafters[id],drafters[name]))</f>
        <v/>
      </c>
      <c r="N2520" t="s">
        <v>15497</v>
      </c>
      <c r="O2520" t="str">
        <f>IF(OR(ISBLANK(draft_picks[[#This Row],[veto_drafter_team_id]]),draft_picks[[#This Row],[veto_drafter_team_id]]=""),"",_xlfn.XLOOKUP(draft_picks[[#This Row],[veto_drafter_team_id]],drafter_teams[id],drafter_teams[name]))</f>
        <v/>
      </c>
      <c r="Q2520" t="s">
        <v>15497</v>
      </c>
      <c r="R2520" t="str">
        <f>IF(OR(ISBLANK(draft_picks[[#This Row],[veto_override_drafter_id]]),draft_picks[[#This Row],[veto_override_drafter_id]]=""),"",_xlfn.XLOOKUP(draft_picks[[#This Row],[veto_override_drafter_id]],drafters[id],drafters[name]))</f>
        <v/>
      </c>
      <c r="S2520" t="s">
        <v>15497</v>
      </c>
      <c r="T2520" t="str">
        <f>IF(OR(ISBLANK(draft_picks[[#This Row],[veto_override_team_id]]),draft_picks[[#This Row],[veto_override_team_id]]=""),"",_xlfn.XLOOKUP(draft_picks[[#This Row],[veto_override_team_id]],drafter_teams[id],drafter_teams[name]))</f>
        <v/>
      </c>
    </row>
    <row r="2521" spans="1:20" x14ac:dyDescent="0.25">
      <c r="A2521" t="s">
        <v>635</v>
      </c>
      <c r="B2521" t="str">
        <f>_xlfn.XLOOKUP(draft_picks[[#This Row],[draft_id]],drafts[id],drafts[title])</f>
        <v>Harrison Ford mini-Mega</v>
      </c>
      <c r="C2521" s="3">
        <v>1</v>
      </c>
      <c r="D2521">
        <f>IF(C2520&lt;draft_picks[[#This Row],[position]],1,IF(C2520&gt;draft_picks[[#This Row],[position]],D2520+1,IF(C2520=draft_picks[[#This Row],[position]],D2520+1)))</f>
        <v>17</v>
      </c>
      <c r="E2521" t="s">
        <v>3915</v>
      </c>
      <c r="F2521" t="str">
        <f>IF(ISBLANK(draft_picks[[#This Row],[movie_id]]),"",_xlfn.XLOOKUP(draft_picks[[#This Row],[movie_id]],drafts.movies[id],drafts.movies[movie_title]))</f>
        <v>Raiders of the Lost Ark</v>
      </c>
      <c r="G2521" s="3" t="s">
        <v>789</v>
      </c>
      <c r="H2521" t="str">
        <f>IF(ISBLANK(draft_picks[[#This Row],[drafter_id]]),"",_xlfn.XLOOKUP(draft_picks[[#This Row],[drafter_id]],drafters[id],drafters[name]))</f>
        <v>Bryan Cogman</v>
      </c>
      <c r="J2521" t="str">
        <f>IF(ISBLANK(draft_picks[[#This Row],[drafter_team_id]]),"",_xlfn.XLOOKUP(draft_picks[[#This Row],[drafter_team_id]],drafter_teams[id],drafter_teams[name]))</f>
        <v/>
      </c>
      <c r="K2521" s="3" t="s">
        <v>15497</v>
      </c>
      <c r="L2521" t="s">
        <v>15497</v>
      </c>
      <c r="M2521" t="str">
        <f>IF(OR(ISBLANK(draft_picks[[#This Row],[veto_drafter_id]]),draft_picks[[#This Row],[veto_drafter_id]]=""),"",_xlfn.XLOOKUP(draft_picks[[#This Row],[veto_drafter_id]],drafters[id],drafters[name]))</f>
        <v/>
      </c>
      <c r="N2521" t="s">
        <v>15497</v>
      </c>
      <c r="O2521" t="str">
        <f>IF(OR(ISBLANK(draft_picks[[#This Row],[veto_drafter_team_id]]),draft_picks[[#This Row],[veto_drafter_team_id]]=""),"",_xlfn.XLOOKUP(draft_picks[[#This Row],[veto_drafter_team_id]],drafter_teams[id],drafter_teams[name]))</f>
        <v/>
      </c>
      <c r="Q2521" t="s">
        <v>15497</v>
      </c>
      <c r="R2521" t="str">
        <f>IF(OR(ISBLANK(draft_picks[[#This Row],[veto_override_drafter_id]]),draft_picks[[#This Row],[veto_override_drafter_id]]=""),"",_xlfn.XLOOKUP(draft_picks[[#This Row],[veto_override_drafter_id]],drafters[id],drafters[name]))</f>
        <v/>
      </c>
      <c r="S2521" t="s">
        <v>15497</v>
      </c>
      <c r="T2521" t="str">
        <f>IF(OR(ISBLANK(draft_picks[[#This Row],[veto_override_team_id]]),draft_picks[[#This Row],[veto_override_team_id]]=""),"",_xlfn.XLOOKUP(draft_picks[[#This Row],[veto_override_team_id]],drafter_teams[id],drafter_teams[name]))</f>
        <v/>
      </c>
    </row>
    <row r="2522" spans="1:20" x14ac:dyDescent="0.25">
      <c r="A2522" t="s">
        <v>383</v>
      </c>
      <c r="B2522" t="str">
        <f>_xlfn.XLOOKUP(draft_picks[[#This Row],[draft_id]],drafts[id],drafts[title])</f>
        <v>Rocky/Creed Super Draft</v>
      </c>
      <c r="C2522" s="3">
        <v>9</v>
      </c>
      <c r="D2522">
        <f>IF(C2521&lt;draft_picks[[#This Row],[position]],1,IF(C2521&gt;draft_picks[[#This Row],[position]],D2521+1,IF(C2521=draft_picks[[#This Row],[position]],D2521+1)))</f>
        <v>1</v>
      </c>
      <c r="E2522" t="s">
        <v>6791</v>
      </c>
      <c r="F2522" t="str">
        <f>IF(ISBLANK(draft_picks[[#This Row],[movie_id]]),"",_xlfn.XLOOKUP(draft_picks[[#This Row],[movie_id]],drafts.movies[id],drafts.movies[movie_title]))</f>
        <v>Rocky V</v>
      </c>
      <c r="G2522" s="3" t="s">
        <v>809</v>
      </c>
      <c r="H2522" t="str">
        <f>IF(ISBLANK(draft_picks[[#This Row],[drafter_id]]),"",_xlfn.XLOOKUP(draft_picks[[#This Row],[drafter_id]],drafters[id],drafters[name]))</f>
        <v>Marc Bernardin</v>
      </c>
      <c r="J2522" t="str">
        <f>IF(ISBLANK(draft_picks[[#This Row],[drafter_team_id]]),"",_xlfn.XLOOKUP(draft_picks[[#This Row],[drafter_team_id]],drafter_teams[id],drafter_teams[name]))</f>
        <v/>
      </c>
      <c r="K2522" s="3" t="s">
        <v>15497</v>
      </c>
      <c r="L2522" t="s">
        <v>15497</v>
      </c>
      <c r="M2522" t="str">
        <f>IF(OR(ISBLANK(draft_picks[[#This Row],[veto_drafter_id]]),draft_picks[[#This Row],[veto_drafter_id]]=""),"",_xlfn.XLOOKUP(draft_picks[[#This Row],[veto_drafter_id]],drafters[id],drafters[name]))</f>
        <v/>
      </c>
      <c r="N2522" t="s">
        <v>15497</v>
      </c>
      <c r="O2522" t="str">
        <f>IF(OR(ISBLANK(draft_picks[[#This Row],[veto_drafter_team_id]]),draft_picks[[#This Row],[veto_drafter_team_id]]=""),"",_xlfn.XLOOKUP(draft_picks[[#This Row],[veto_drafter_team_id]],drafter_teams[id],drafter_teams[name]))</f>
        <v/>
      </c>
      <c r="Q2522" t="s">
        <v>15497</v>
      </c>
      <c r="R2522" t="str">
        <f>IF(OR(ISBLANK(draft_picks[[#This Row],[veto_override_drafter_id]]),draft_picks[[#This Row],[veto_override_drafter_id]]=""),"",_xlfn.XLOOKUP(draft_picks[[#This Row],[veto_override_drafter_id]],drafters[id],drafters[name]))</f>
        <v/>
      </c>
      <c r="S2522" t="s">
        <v>15497</v>
      </c>
      <c r="T2522" t="str">
        <f>IF(OR(ISBLANK(draft_picks[[#This Row],[veto_override_team_id]]),draft_picks[[#This Row],[veto_override_team_id]]=""),"",_xlfn.XLOOKUP(draft_picks[[#This Row],[veto_override_team_id]],drafter_teams[id],drafter_teams[name]))</f>
        <v/>
      </c>
    </row>
    <row r="2523" spans="1:20" x14ac:dyDescent="0.25">
      <c r="A2523" t="s">
        <v>383</v>
      </c>
      <c r="B2523" t="str">
        <f>_xlfn.XLOOKUP(draft_picks[[#This Row],[draft_id]],drafts[id],drafts[title])</f>
        <v>Rocky/Creed Super Draft</v>
      </c>
      <c r="C2523" s="3">
        <v>8</v>
      </c>
      <c r="D2523">
        <f>IF(C2522&lt;draft_picks[[#This Row],[position]],1,IF(C2522&gt;draft_picks[[#This Row],[position]],D2522+1,IF(C2522=draft_picks[[#This Row],[position]],D2522+1)))</f>
        <v>2</v>
      </c>
      <c r="E2523" t="s">
        <v>5704</v>
      </c>
      <c r="F2523" t="str">
        <f>IF(ISBLANK(draft_picks[[#This Row],[movie_id]]),"",_xlfn.XLOOKUP(draft_picks[[#This Row],[movie_id]],drafts.movies[id],drafts.movies[movie_title]))</f>
        <v>Rocky Balboa</v>
      </c>
      <c r="G2523" s="3" t="s">
        <v>1115</v>
      </c>
      <c r="H2523" t="str">
        <f>IF(ISBLANK(draft_picks[[#This Row],[drafter_id]]),"",_xlfn.XLOOKUP(draft_picks[[#This Row],[drafter_id]],drafters[id],drafters[name]))</f>
        <v>Ryan Marker</v>
      </c>
      <c r="J2523" t="str">
        <f>IF(ISBLANK(draft_picks[[#This Row],[drafter_team_id]]),"",_xlfn.XLOOKUP(draft_picks[[#This Row],[drafter_team_id]],drafter_teams[id],drafter_teams[name]))</f>
        <v/>
      </c>
      <c r="K2523" s="3" t="s">
        <v>15497</v>
      </c>
      <c r="L2523" t="s">
        <v>15497</v>
      </c>
      <c r="M2523" t="str">
        <f>IF(OR(ISBLANK(draft_picks[[#This Row],[veto_drafter_id]]),draft_picks[[#This Row],[veto_drafter_id]]=""),"",_xlfn.XLOOKUP(draft_picks[[#This Row],[veto_drafter_id]],drafters[id],drafters[name]))</f>
        <v/>
      </c>
      <c r="N2523" t="s">
        <v>15497</v>
      </c>
      <c r="O2523" t="str">
        <f>IF(OR(ISBLANK(draft_picks[[#This Row],[veto_drafter_team_id]]),draft_picks[[#This Row],[veto_drafter_team_id]]=""),"",_xlfn.XLOOKUP(draft_picks[[#This Row],[veto_drafter_team_id]],drafter_teams[id],drafter_teams[name]))</f>
        <v/>
      </c>
      <c r="Q2523" t="s">
        <v>15497</v>
      </c>
      <c r="R2523" t="str">
        <f>IF(OR(ISBLANK(draft_picks[[#This Row],[veto_override_drafter_id]]),draft_picks[[#This Row],[veto_override_drafter_id]]=""),"",_xlfn.XLOOKUP(draft_picks[[#This Row],[veto_override_drafter_id]],drafters[id],drafters[name]))</f>
        <v/>
      </c>
      <c r="S2523" t="s">
        <v>15497</v>
      </c>
      <c r="T2523" t="str">
        <f>IF(OR(ISBLANK(draft_picks[[#This Row],[veto_override_team_id]]),draft_picks[[#This Row],[veto_override_team_id]]=""),"",_xlfn.XLOOKUP(draft_picks[[#This Row],[veto_override_team_id]],drafter_teams[id],drafter_teams[name]))</f>
        <v/>
      </c>
    </row>
    <row r="2524" spans="1:20" x14ac:dyDescent="0.25">
      <c r="A2524" t="s">
        <v>383</v>
      </c>
      <c r="B2524" t="str">
        <f>_xlfn.XLOOKUP(draft_picks[[#This Row],[draft_id]],drafts[id],drafts[title])</f>
        <v>Rocky/Creed Super Draft</v>
      </c>
      <c r="C2524" s="3">
        <v>7</v>
      </c>
      <c r="D2524">
        <f>IF(C2523&lt;draft_picks[[#This Row],[position]],1,IF(C2523&gt;draft_picks[[#This Row],[position]],D2523+1,IF(C2523=draft_picks[[#This Row],[position]],D2523+1)))</f>
        <v>3</v>
      </c>
      <c r="E2524" t="s">
        <v>3280</v>
      </c>
      <c r="F2524" t="str">
        <f>IF(ISBLANK(draft_picks[[#This Row],[movie_id]]),"",_xlfn.XLOOKUP(draft_picks[[#This Row],[movie_id]],drafts.movies[id],drafts.movies[movie_title]))</f>
        <v>Rocky II</v>
      </c>
      <c r="G2524" s="3" t="s">
        <v>1115</v>
      </c>
      <c r="H2524" t="str">
        <f>IF(ISBLANK(draft_picks[[#This Row],[drafter_id]]),"",_xlfn.XLOOKUP(draft_picks[[#This Row],[drafter_id]],drafters[id],drafters[name]))</f>
        <v>Ryan Marker</v>
      </c>
      <c r="J2524" t="str">
        <f>IF(ISBLANK(draft_picks[[#This Row],[drafter_team_id]]),"",_xlfn.XLOOKUP(draft_picks[[#This Row],[drafter_team_id]],drafter_teams[id],drafter_teams[name]))</f>
        <v/>
      </c>
      <c r="K2524" s="3" t="s">
        <v>15497</v>
      </c>
      <c r="L2524" t="s">
        <v>15497</v>
      </c>
      <c r="M2524" t="str">
        <f>IF(OR(ISBLANK(draft_picks[[#This Row],[veto_drafter_id]]),draft_picks[[#This Row],[veto_drafter_id]]=""),"",_xlfn.XLOOKUP(draft_picks[[#This Row],[veto_drafter_id]],drafters[id],drafters[name]))</f>
        <v/>
      </c>
      <c r="N2524" t="s">
        <v>15497</v>
      </c>
      <c r="O2524" t="str">
        <f>IF(OR(ISBLANK(draft_picks[[#This Row],[veto_drafter_team_id]]),draft_picks[[#This Row],[veto_drafter_team_id]]=""),"",_xlfn.XLOOKUP(draft_picks[[#This Row],[veto_drafter_team_id]],drafter_teams[id],drafter_teams[name]))</f>
        <v/>
      </c>
      <c r="Q2524" t="s">
        <v>15497</v>
      </c>
      <c r="R2524" t="str">
        <f>IF(OR(ISBLANK(draft_picks[[#This Row],[veto_override_drafter_id]]),draft_picks[[#This Row],[veto_override_drafter_id]]=""),"",_xlfn.XLOOKUP(draft_picks[[#This Row],[veto_override_drafter_id]],drafters[id],drafters[name]))</f>
        <v/>
      </c>
      <c r="S2524" t="s">
        <v>15497</v>
      </c>
      <c r="T2524" t="str">
        <f>IF(OR(ISBLANK(draft_picks[[#This Row],[veto_override_team_id]]),draft_picks[[#This Row],[veto_override_team_id]]=""),"",_xlfn.XLOOKUP(draft_picks[[#This Row],[veto_override_team_id]],drafter_teams[id],drafter_teams[name]))</f>
        <v/>
      </c>
    </row>
    <row r="2525" spans="1:20" x14ac:dyDescent="0.25">
      <c r="A2525" t="s">
        <v>383</v>
      </c>
      <c r="B2525" t="str">
        <f>_xlfn.XLOOKUP(draft_picks[[#This Row],[draft_id]],drafts[id],drafts[title])</f>
        <v>Rocky/Creed Super Draft</v>
      </c>
      <c r="C2525" s="3">
        <v>6</v>
      </c>
      <c r="D2525">
        <f>IF(C2524&lt;draft_picks[[#This Row],[position]],1,IF(C2524&gt;draft_picks[[#This Row],[position]],D2524+1,IF(C2524=draft_picks[[#This Row],[position]],D2524+1)))</f>
        <v>4</v>
      </c>
      <c r="E2525" t="s">
        <v>6501</v>
      </c>
      <c r="F2525" t="str">
        <f>IF(ISBLANK(draft_picks[[#This Row],[movie_id]]),"",_xlfn.XLOOKUP(draft_picks[[#This Row],[movie_id]],drafts.movies[id],drafts.movies[movie_title]))</f>
        <v>Creed III</v>
      </c>
      <c r="G2525" s="3" t="s">
        <v>809</v>
      </c>
      <c r="H2525" t="str">
        <f>IF(ISBLANK(draft_picks[[#This Row],[drafter_id]]),"",_xlfn.XLOOKUP(draft_picks[[#This Row],[drafter_id]],drafters[id],drafters[name]))</f>
        <v>Marc Bernardin</v>
      </c>
      <c r="J2525" t="str">
        <f>IF(ISBLANK(draft_picks[[#This Row],[drafter_team_id]]),"",_xlfn.XLOOKUP(draft_picks[[#This Row],[drafter_team_id]],drafter_teams[id],drafter_teams[name]))</f>
        <v/>
      </c>
      <c r="K2525" s="3" t="s">
        <v>15497</v>
      </c>
      <c r="L2525" t="s">
        <v>15497</v>
      </c>
      <c r="M2525" t="str">
        <f>IF(OR(ISBLANK(draft_picks[[#This Row],[veto_drafter_id]]),draft_picks[[#This Row],[veto_drafter_id]]=""),"",_xlfn.XLOOKUP(draft_picks[[#This Row],[veto_drafter_id]],drafters[id],drafters[name]))</f>
        <v/>
      </c>
      <c r="N2525" t="s">
        <v>15497</v>
      </c>
      <c r="O2525" t="str">
        <f>IF(OR(ISBLANK(draft_picks[[#This Row],[veto_drafter_team_id]]),draft_picks[[#This Row],[veto_drafter_team_id]]=""),"",_xlfn.XLOOKUP(draft_picks[[#This Row],[veto_drafter_team_id]],drafter_teams[id],drafter_teams[name]))</f>
        <v/>
      </c>
      <c r="Q2525" t="s">
        <v>15497</v>
      </c>
      <c r="R2525" t="str">
        <f>IF(OR(ISBLANK(draft_picks[[#This Row],[veto_override_drafter_id]]),draft_picks[[#This Row],[veto_override_drafter_id]]=""),"",_xlfn.XLOOKUP(draft_picks[[#This Row],[veto_override_drafter_id]],drafters[id],drafters[name]))</f>
        <v/>
      </c>
      <c r="S2525" t="s">
        <v>15497</v>
      </c>
      <c r="T2525" t="str">
        <f>IF(OR(ISBLANK(draft_picks[[#This Row],[veto_override_team_id]]),draft_picks[[#This Row],[veto_override_team_id]]=""),"",_xlfn.XLOOKUP(draft_picks[[#This Row],[veto_override_team_id]],drafter_teams[id],drafter_teams[name]))</f>
        <v/>
      </c>
    </row>
    <row r="2526" spans="1:20" x14ac:dyDescent="0.25">
      <c r="A2526" t="s">
        <v>383</v>
      </c>
      <c r="B2526" t="str">
        <f>_xlfn.XLOOKUP(draft_picks[[#This Row],[draft_id]],drafts[id],drafts[title])</f>
        <v>Rocky/Creed Super Draft</v>
      </c>
      <c r="C2526" s="3">
        <v>5</v>
      </c>
      <c r="D2526">
        <f>IF(C2525&lt;draft_picks[[#This Row],[position]],1,IF(C2525&gt;draft_picks[[#This Row],[position]],D2525+1,IF(C2525=draft_picks[[#This Row],[position]],D2525+1)))</f>
        <v>5</v>
      </c>
      <c r="E2526" t="s">
        <v>1949</v>
      </c>
      <c r="F2526" t="str">
        <f>IF(ISBLANK(draft_picks[[#This Row],[movie_id]]),"",_xlfn.XLOOKUP(draft_picks[[#This Row],[movie_id]],drafts.movies[id],drafts.movies[movie_title]))</f>
        <v>Rocky III</v>
      </c>
      <c r="G2526" s="3" t="s">
        <v>1115</v>
      </c>
      <c r="H2526" t="str">
        <f>IF(ISBLANK(draft_picks[[#This Row],[drafter_id]]),"",_xlfn.XLOOKUP(draft_picks[[#This Row],[drafter_id]],drafters[id],drafters[name]))</f>
        <v>Ryan Marker</v>
      </c>
      <c r="J2526" t="str">
        <f>IF(ISBLANK(draft_picks[[#This Row],[drafter_team_id]]),"",_xlfn.XLOOKUP(draft_picks[[#This Row],[drafter_team_id]],drafter_teams[id],drafter_teams[name]))</f>
        <v/>
      </c>
      <c r="K2526" s="3" t="s">
        <v>15484</v>
      </c>
      <c r="L2526" t="s">
        <v>809</v>
      </c>
      <c r="M2526" t="str">
        <f>IF(OR(ISBLANK(draft_picks[[#This Row],[veto_drafter_id]]),draft_picks[[#This Row],[veto_drafter_id]]=""),"",_xlfn.XLOOKUP(draft_picks[[#This Row],[veto_drafter_id]],drafters[id],drafters[name]))</f>
        <v>Marc Bernardin</v>
      </c>
      <c r="N2526" t="s">
        <v>15497</v>
      </c>
      <c r="O2526" t="str">
        <f>IF(OR(ISBLANK(draft_picks[[#This Row],[veto_drafter_team_id]]),draft_picks[[#This Row],[veto_drafter_team_id]]=""),"",_xlfn.XLOOKUP(draft_picks[[#This Row],[veto_drafter_team_id]],drafter_teams[id],drafter_teams[name]))</f>
        <v/>
      </c>
      <c r="Q2526" t="s">
        <v>15497</v>
      </c>
      <c r="R2526" t="str">
        <f>IF(OR(ISBLANK(draft_picks[[#This Row],[veto_override_drafter_id]]),draft_picks[[#This Row],[veto_override_drafter_id]]=""),"",_xlfn.XLOOKUP(draft_picks[[#This Row],[veto_override_drafter_id]],drafters[id],drafters[name]))</f>
        <v/>
      </c>
      <c r="S2526" t="s">
        <v>15497</v>
      </c>
      <c r="T2526" t="str">
        <f>IF(OR(ISBLANK(draft_picks[[#This Row],[veto_override_team_id]]),draft_picks[[#This Row],[veto_override_team_id]]=""),"",_xlfn.XLOOKUP(draft_picks[[#This Row],[veto_override_team_id]],drafter_teams[id],drafter_teams[name]))</f>
        <v/>
      </c>
    </row>
    <row r="2527" spans="1:20" x14ac:dyDescent="0.25">
      <c r="A2527" t="s">
        <v>383</v>
      </c>
      <c r="B2527" t="str">
        <f>_xlfn.XLOOKUP(draft_picks[[#This Row],[draft_id]],drafts[id],drafts[title])</f>
        <v>Rocky/Creed Super Draft</v>
      </c>
      <c r="C2527" s="3">
        <v>5</v>
      </c>
      <c r="D2527">
        <f>IF(C2526&lt;draft_picks[[#This Row],[position]],1,IF(C2526&gt;draft_picks[[#This Row],[position]],D2526+1,IF(C2526=draft_picks[[#This Row],[position]],D2526+1)))</f>
        <v>6</v>
      </c>
      <c r="E2527" t="s">
        <v>5737</v>
      </c>
      <c r="F2527" t="str">
        <f>IF(ISBLANK(draft_picks[[#This Row],[movie_id]]),"",_xlfn.XLOOKUP(draft_picks[[#This Row],[movie_id]],drafts.movies[id],drafts.movies[movie_title]))</f>
        <v>Creed II</v>
      </c>
      <c r="G2527" s="3" t="s">
        <v>1115</v>
      </c>
      <c r="H2527" t="str">
        <f>IF(ISBLANK(draft_picks[[#This Row],[drafter_id]]),"",_xlfn.XLOOKUP(draft_picks[[#This Row],[drafter_id]],drafters[id],drafters[name]))</f>
        <v>Ryan Marker</v>
      </c>
      <c r="J2527" t="str">
        <f>IF(ISBLANK(draft_picks[[#This Row],[drafter_team_id]]),"",_xlfn.XLOOKUP(draft_picks[[#This Row],[drafter_team_id]],drafter_teams[id],drafter_teams[name]))</f>
        <v/>
      </c>
      <c r="K2527" s="3" t="s">
        <v>15497</v>
      </c>
      <c r="L2527" t="s">
        <v>15497</v>
      </c>
      <c r="M2527" t="str">
        <f>IF(OR(ISBLANK(draft_picks[[#This Row],[veto_drafter_id]]),draft_picks[[#This Row],[veto_drafter_id]]=""),"",_xlfn.XLOOKUP(draft_picks[[#This Row],[veto_drafter_id]],drafters[id],drafters[name]))</f>
        <v/>
      </c>
      <c r="N2527" t="s">
        <v>15497</v>
      </c>
      <c r="O2527" t="str">
        <f>IF(OR(ISBLANK(draft_picks[[#This Row],[veto_drafter_team_id]]),draft_picks[[#This Row],[veto_drafter_team_id]]=""),"",_xlfn.XLOOKUP(draft_picks[[#This Row],[veto_drafter_team_id]],drafter_teams[id],drafter_teams[name]))</f>
        <v/>
      </c>
      <c r="Q2527" t="s">
        <v>15497</v>
      </c>
      <c r="R2527" t="str">
        <f>IF(OR(ISBLANK(draft_picks[[#This Row],[veto_override_drafter_id]]),draft_picks[[#This Row],[veto_override_drafter_id]]=""),"",_xlfn.XLOOKUP(draft_picks[[#This Row],[veto_override_drafter_id]],drafters[id],drafters[name]))</f>
        <v/>
      </c>
      <c r="S2527" t="s">
        <v>15497</v>
      </c>
      <c r="T2527" t="str">
        <f>IF(OR(ISBLANK(draft_picks[[#This Row],[veto_override_team_id]]),draft_picks[[#This Row],[veto_override_team_id]]=""),"",_xlfn.XLOOKUP(draft_picks[[#This Row],[veto_override_team_id]],drafter_teams[id],drafter_teams[name]))</f>
        <v/>
      </c>
    </row>
    <row r="2528" spans="1:20" x14ac:dyDescent="0.25">
      <c r="A2528" t="s">
        <v>383</v>
      </c>
      <c r="B2528" t="str">
        <f>_xlfn.XLOOKUP(draft_picks[[#This Row],[draft_id]],drafts[id],drafts[title])</f>
        <v>Rocky/Creed Super Draft</v>
      </c>
      <c r="C2528" s="3">
        <v>4</v>
      </c>
      <c r="D2528">
        <f>IF(C2527&lt;draft_picks[[#This Row],[position]],1,IF(C2527&gt;draft_picks[[#This Row],[position]],D2527+1,IF(C2527=draft_picks[[#This Row],[position]],D2527+1)))</f>
        <v>7</v>
      </c>
      <c r="E2528" t="s">
        <v>5552</v>
      </c>
      <c r="F2528" t="str">
        <f>IF(ISBLANK(draft_picks[[#This Row],[movie_id]]),"",_xlfn.XLOOKUP(draft_picks[[#This Row],[movie_id]],drafts.movies[id],drafts.movies[movie_title]))</f>
        <v>Rocky IV</v>
      </c>
      <c r="G2528" s="3" t="s">
        <v>809</v>
      </c>
      <c r="H2528" t="str">
        <f>IF(ISBLANK(draft_picks[[#This Row],[drafter_id]]),"",_xlfn.XLOOKUP(draft_picks[[#This Row],[drafter_id]],drafters[id],drafters[name]))</f>
        <v>Marc Bernardin</v>
      </c>
      <c r="J2528" t="str">
        <f>IF(ISBLANK(draft_picks[[#This Row],[drafter_team_id]]),"",_xlfn.XLOOKUP(draft_picks[[#This Row],[drafter_team_id]],drafter_teams[id],drafter_teams[name]))</f>
        <v/>
      </c>
      <c r="K2528" s="3" t="s">
        <v>15484</v>
      </c>
      <c r="L2528" t="s">
        <v>1115</v>
      </c>
      <c r="M2528" t="str">
        <f>IF(OR(ISBLANK(draft_picks[[#This Row],[veto_drafter_id]]),draft_picks[[#This Row],[veto_drafter_id]]=""),"",_xlfn.XLOOKUP(draft_picks[[#This Row],[veto_drafter_id]],drafters[id],drafters[name]))</f>
        <v>Ryan Marker</v>
      </c>
      <c r="N2528" t="s">
        <v>15497</v>
      </c>
      <c r="O2528" t="str">
        <f>IF(OR(ISBLANK(draft_picks[[#This Row],[veto_drafter_team_id]]),draft_picks[[#This Row],[veto_drafter_team_id]]=""),"",_xlfn.XLOOKUP(draft_picks[[#This Row],[veto_drafter_team_id]],drafter_teams[id],drafter_teams[name]))</f>
        <v/>
      </c>
      <c r="Q2528" t="s">
        <v>15497</v>
      </c>
      <c r="R2528" t="str">
        <f>IF(OR(ISBLANK(draft_picks[[#This Row],[veto_override_drafter_id]]),draft_picks[[#This Row],[veto_override_drafter_id]]=""),"",_xlfn.XLOOKUP(draft_picks[[#This Row],[veto_override_drafter_id]],drafters[id],drafters[name]))</f>
        <v/>
      </c>
      <c r="S2528" t="s">
        <v>15497</v>
      </c>
      <c r="T2528" t="str">
        <f>IF(OR(ISBLANK(draft_picks[[#This Row],[veto_override_team_id]]),draft_picks[[#This Row],[veto_override_team_id]]=""),"",_xlfn.XLOOKUP(draft_picks[[#This Row],[veto_override_team_id]],drafter_teams[id],drafter_teams[name]))</f>
        <v/>
      </c>
    </row>
    <row r="2529" spans="1:20" x14ac:dyDescent="0.25">
      <c r="A2529" t="s">
        <v>383</v>
      </c>
      <c r="B2529" t="str">
        <f>_xlfn.XLOOKUP(draft_picks[[#This Row],[draft_id]],drafts[id],drafts[title])</f>
        <v>Rocky/Creed Super Draft</v>
      </c>
      <c r="C2529" s="3">
        <v>4</v>
      </c>
      <c r="D2529">
        <f>IF(C2528&lt;draft_picks[[#This Row],[position]],1,IF(C2528&gt;draft_picks[[#This Row],[position]],D2528+1,IF(C2528=draft_picks[[#This Row],[position]],D2528+1)))</f>
        <v>8</v>
      </c>
      <c r="E2529" t="s">
        <v>1949</v>
      </c>
      <c r="F2529" t="str">
        <f>IF(ISBLANK(draft_picks[[#This Row],[movie_id]]),"",_xlfn.XLOOKUP(draft_picks[[#This Row],[movie_id]],drafts.movies[id],drafts.movies[movie_title]))</f>
        <v>Rocky III</v>
      </c>
      <c r="G2529" s="3" t="s">
        <v>809</v>
      </c>
      <c r="H2529" t="str">
        <f>IF(ISBLANK(draft_picks[[#This Row],[drafter_id]]),"",_xlfn.XLOOKUP(draft_picks[[#This Row],[drafter_id]],drafters[id],drafters[name]))</f>
        <v>Marc Bernardin</v>
      </c>
      <c r="J2529" t="str">
        <f>IF(ISBLANK(draft_picks[[#This Row],[drafter_team_id]]),"",_xlfn.XLOOKUP(draft_picks[[#This Row],[drafter_team_id]],drafter_teams[id],drafter_teams[name]))</f>
        <v/>
      </c>
      <c r="K2529" s="3" t="s">
        <v>15497</v>
      </c>
      <c r="L2529" t="s">
        <v>15497</v>
      </c>
      <c r="M2529" t="str">
        <f>IF(OR(ISBLANK(draft_picks[[#This Row],[veto_drafter_id]]),draft_picks[[#This Row],[veto_drafter_id]]=""),"",_xlfn.XLOOKUP(draft_picks[[#This Row],[veto_drafter_id]],drafters[id],drafters[name]))</f>
        <v/>
      </c>
      <c r="N2529" t="s">
        <v>15497</v>
      </c>
      <c r="O2529" t="str">
        <f>IF(OR(ISBLANK(draft_picks[[#This Row],[veto_drafter_team_id]]),draft_picks[[#This Row],[veto_drafter_team_id]]=""),"",_xlfn.XLOOKUP(draft_picks[[#This Row],[veto_drafter_team_id]],drafter_teams[id],drafter_teams[name]))</f>
        <v/>
      </c>
      <c r="Q2529" t="s">
        <v>15497</v>
      </c>
      <c r="R2529" t="str">
        <f>IF(OR(ISBLANK(draft_picks[[#This Row],[veto_override_drafter_id]]),draft_picks[[#This Row],[veto_override_drafter_id]]=""),"",_xlfn.XLOOKUP(draft_picks[[#This Row],[veto_override_drafter_id]],drafters[id],drafters[name]))</f>
        <v/>
      </c>
      <c r="S2529" t="s">
        <v>15497</v>
      </c>
      <c r="T2529" t="str">
        <f>IF(OR(ISBLANK(draft_picks[[#This Row],[veto_override_team_id]]),draft_picks[[#This Row],[veto_override_team_id]]=""),"",_xlfn.XLOOKUP(draft_picks[[#This Row],[veto_override_team_id]],drafter_teams[id],drafter_teams[name]))</f>
        <v/>
      </c>
    </row>
    <row r="2530" spans="1:20" x14ac:dyDescent="0.25">
      <c r="A2530" t="s">
        <v>383</v>
      </c>
      <c r="B2530" t="str">
        <f>_xlfn.XLOOKUP(draft_picks[[#This Row],[draft_id]],drafts[id],drafts[title])</f>
        <v>Rocky/Creed Super Draft</v>
      </c>
      <c r="C2530" s="3">
        <v>3</v>
      </c>
      <c r="D2530">
        <f>IF(C2529&lt;draft_picks[[#This Row],[position]],1,IF(C2529&gt;draft_picks[[#This Row],[position]],D2529+1,IF(C2529=draft_picks[[#This Row],[position]],D2529+1)))</f>
        <v>9</v>
      </c>
      <c r="E2530" t="s">
        <v>5552</v>
      </c>
      <c r="F2530" t="str">
        <f>IF(ISBLANK(draft_picks[[#This Row],[movie_id]]),"",_xlfn.XLOOKUP(draft_picks[[#This Row],[movie_id]],drafts.movies[id],drafts.movies[movie_title]))</f>
        <v>Rocky IV</v>
      </c>
      <c r="G2530" s="3" t="s">
        <v>1115</v>
      </c>
      <c r="H2530" t="str">
        <f>IF(ISBLANK(draft_picks[[#This Row],[drafter_id]]),"",_xlfn.XLOOKUP(draft_picks[[#This Row],[drafter_id]],drafters[id],drafters[name]))</f>
        <v>Ryan Marker</v>
      </c>
      <c r="J2530" t="str">
        <f>IF(ISBLANK(draft_picks[[#This Row],[drafter_team_id]]),"",_xlfn.XLOOKUP(draft_picks[[#This Row],[drafter_team_id]],drafter_teams[id],drafter_teams[name]))</f>
        <v/>
      </c>
      <c r="K2530" s="3" t="s">
        <v>15497</v>
      </c>
      <c r="L2530" t="s">
        <v>15497</v>
      </c>
      <c r="M2530" t="str">
        <f>IF(OR(ISBLANK(draft_picks[[#This Row],[veto_drafter_id]]),draft_picks[[#This Row],[veto_drafter_id]]=""),"",_xlfn.XLOOKUP(draft_picks[[#This Row],[veto_drafter_id]],drafters[id],drafters[name]))</f>
        <v/>
      </c>
      <c r="N2530" t="s">
        <v>15497</v>
      </c>
      <c r="O2530" t="str">
        <f>IF(OR(ISBLANK(draft_picks[[#This Row],[veto_drafter_team_id]]),draft_picks[[#This Row],[veto_drafter_team_id]]=""),"",_xlfn.XLOOKUP(draft_picks[[#This Row],[veto_drafter_team_id]],drafter_teams[id],drafter_teams[name]))</f>
        <v/>
      </c>
      <c r="Q2530" t="s">
        <v>15497</v>
      </c>
      <c r="R2530" t="str">
        <f>IF(OR(ISBLANK(draft_picks[[#This Row],[veto_override_drafter_id]]),draft_picks[[#This Row],[veto_override_drafter_id]]=""),"",_xlfn.XLOOKUP(draft_picks[[#This Row],[veto_override_drafter_id]],drafters[id],drafters[name]))</f>
        <v/>
      </c>
      <c r="S2530" t="s">
        <v>15497</v>
      </c>
      <c r="T2530" t="str">
        <f>IF(OR(ISBLANK(draft_picks[[#This Row],[veto_override_team_id]]),draft_picks[[#This Row],[veto_override_team_id]]=""),"",_xlfn.XLOOKUP(draft_picks[[#This Row],[veto_override_team_id]],drafter_teams[id],drafter_teams[name]))</f>
        <v/>
      </c>
    </row>
    <row r="2531" spans="1:20" x14ac:dyDescent="0.25">
      <c r="A2531" t="s">
        <v>383</v>
      </c>
      <c r="B2531" t="str">
        <f>_xlfn.XLOOKUP(draft_picks[[#This Row],[draft_id]],drafts[id],drafts[title])</f>
        <v>Rocky/Creed Super Draft</v>
      </c>
      <c r="C2531" s="3">
        <v>2</v>
      </c>
      <c r="D2531">
        <f>IF(C2530&lt;draft_picks[[#This Row],[position]],1,IF(C2530&gt;draft_picks[[#This Row],[position]],D2530+1,IF(C2530=draft_picks[[#This Row],[position]],D2530+1)))</f>
        <v>10</v>
      </c>
      <c r="E2531" t="s">
        <v>4653</v>
      </c>
      <c r="F2531" t="str">
        <f>IF(ISBLANK(draft_picks[[#This Row],[movie_id]]),"",_xlfn.XLOOKUP(draft_picks[[#This Row],[movie_id]],drafts.movies[id],drafts.movies[movie_title]))</f>
        <v>Rocky</v>
      </c>
      <c r="G2531" s="3" t="s">
        <v>809</v>
      </c>
      <c r="H2531" t="str">
        <f>IF(ISBLANK(draft_picks[[#This Row],[drafter_id]]),"",_xlfn.XLOOKUP(draft_picks[[#This Row],[drafter_id]],drafters[id],drafters[name]))</f>
        <v>Marc Bernardin</v>
      </c>
      <c r="J2531" t="str">
        <f>IF(ISBLANK(draft_picks[[#This Row],[drafter_team_id]]),"",_xlfn.XLOOKUP(draft_picks[[#This Row],[drafter_team_id]],drafter_teams[id],drafter_teams[name]))</f>
        <v/>
      </c>
      <c r="K2531" s="3" t="s">
        <v>15497</v>
      </c>
      <c r="L2531" t="s">
        <v>15497</v>
      </c>
      <c r="M2531" t="str">
        <f>IF(OR(ISBLANK(draft_picks[[#This Row],[veto_drafter_id]]),draft_picks[[#This Row],[veto_drafter_id]]=""),"",_xlfn.XLOOKUP(draft_picks[[#This Row],[veto_drafter_id]],drafters[id],drafters[name]))</f>
        <v/>
      </c>
      <c r="N2531" t="s">
        <v>15497</v>
      </c>
      <c r="O2531" t="str">
        <f>IF(OR(ISBLANK(draft_picks[[#This Row],[veto_drafter_team_id]]),draft_picks[[#This Row],[veto_drafter_team_id]]=""),"",_xlfn.XLOOKUP(draft_picks[[#This Row],[veto_drafter_team_id]],drafter_teams[id],drafter_teams[name]))</f>
        <v/>
      </c>
      <c r="Q2531" t="s">
        <v>15497</v>
      </c>
      <c r="R2531" t="str">
        <f>IF(OR(ISBLANK(draft_picks[[#This Row],[veto_override_drafter_id]]),draft_picks[[#This Row],[veto_override_drafter_id]]=""),"",_xlfn.XLOOKUP(draft_picks[[#This Row],[veto_override_drafter_id]],drafters[id],drafters[name]))</f>
        <v/>
      </c>
      <c r="S2531" t="s">
        <v>15497</v>
      </c>
      <c r="T2531" t="str">
        <f>IF(OR(ISBLANK(draft_picks[[#This Row],[veto_override_team_id]]),draft_picks[[#This Row],[veto_override_team_id]]=""),"",_xlfn.XLOOKUP(draft_picks[[#This Row],[veto_override_team_id]],drafter_teams[id],drafter_teams[name]))</f>
        <v/>
      </c>
    </row>
    <row r="2532" spans="1:20" x14ac:dyDescent="0.25">
      <c r="A2532" t="s">
        <v>383</v>
      </c>
      <c r="B2532" t="str">
        <f>_xlfn.XLOOKUP(draft_picks[[#This Row],[draft_id]],drafts[id],drafts[title])</f>
        <v>Rocky/Creed Super Draft</v>
      </c>
      <c r="C2532" s="3">
        <v>1</v>
      </c>
      <c r="D2532">
        <f>IF(C2531&lt;draft_picks[[#This Row],[position]],1,IF(C2531&gt;draft_picks[[#This Row],[position]],D2531+1,IF(C2531=draft_picks[[#This Row],[position]],D2531+1)))</f>
        <v>11</v>
      </c>
      <c r="E2532" t="s">
        <v>6764</v>
      </c>
      <c r="F2532" t="str">
        <f>IF(ISBLANK(draft_picks[[#This Row],[movie_id]]),"",_xlfn.XLOOKUP(draft_picks[[#This Row],[movie_id]],drafts.movies[id],drafts.movies[movie_title]))</f>
        <v>Creed</v>
      </c>
      <c r="G2532" s="3" t="s">
        <v>1115</v>
      </c>
      <c r="H2532" t="str">
        <f>IF(ISBLANK(draft_picks[[#This Row],[drafter_id]]),"",_xlfn.XLOOKUP(draft_picks[[#This Row],[drafter_id]],drafters[id],drafters[name]))</f>
        <v>Ryan Marker</v>
      </c>
      <c r="J2532" t="str">
        <f>IF(ISBLANK(draft_picks[[#This Row],[drafter_team_id]]),"",_xlfn.XLOOKUP(draft_picks[[#This Row],[drafter_team_id]],drafter_teams[id],drafter_teams[name]))</f>
        <v/>
      </c>
      <c r="K2532" s="3" t="s">
        <v>15497</v>
      </c>
      <c r="L2532" t="s">
        <v>15497</v>
      </c>
      <c r="M2532" t="str">
        <f>IF(OR(ISBLANK(draft_picks[[#This Row],[veto_drafter_id]]),draft_picks[[#This Row],[veto_drafter_id]]=""),"",_xlfn.XLOOKUP(draft_picks[[#This Row],[veto_drafter_id]],drafters[id],drafters[name]))</f>
        <v/>
      </c>
      <c r="N2532" t="s">
        <v>15497</v>
      </c>
      <c r="O2532" t="str">
        <f>IF(OR(ISBLANK(draft_picks[[#This Row],[veto_drafter_team_id]]),draft_picks[[#This Row],[veto_drafter_team_id]]=""),"",_xlfn.XLOOKUP(draft_picks[[#This Row],[veto_drafter_team_id]],drafter_teams[id],drafter_teams[name]))</f>
        <v/>
      </c>
      <c r="Q2532" t="s">
        <v>15497</v>
      </c>
      <c r="R2532" t="str">
        <f>IF(OR(ISBLANK(draft_picks[[#This Row],[veto_override_drafter_id]]),draft_picks[[#This Row],[veto_override_drafter_id]]=""),"",_xlfn.XLOOKUP(draft_picks[[#This Row],[veto_override_drafter_id]],drafters[id],drafters[name]))</f>
        <v/>
      </c>
      <c r="S2532" t="s">
        <v>15497</v>
      </c>
      <c r="T2532" t="str">
        <f>IF(OR(ISBLANK(draft_picks[[#This Row],[veto_override_team_id]]),draft_picks[[#This Row],[veto_override_team_id]]=""),"",_xlfn.XLOOKUP(draft_picks[[#This Row],[veto_override_team_id]],drafter_teams[id],drafter_teams[name]))</f>
        <v/>
      </c>
    </row>
    <row r="2533" spans="1:20" x14ac:dyDescent="0.25">
      <c r="A2533" t="s">
        <v>192</v>
      </c>
      <c r="B2533" t="str">
        <f>_xlfn.XLOOKUP(draft_picks[[#This Row],[draft_id]],drafts[id],drafts[title])</f>
        <v>Screwball Comedy mini-Mega</v>
      </c>
      <c r="C2533" s="3">
        <v>11</v>
      </c>
      <c r="D2533">
        <f>IF(C2532&lt;draft_picks[[#This Row],[position]],1,IF(C2532&gt;draft_picks[[#This Row],[position]],D2532+1,IF(C2532=draft_picks[[#This Row],[position]],D2532+1)))</f>
        <v>1</v>
      </c>
      <c r="E2533" t="s">
        <v>2550</v>
      </c>
      <c r="F2533" t="str">
        <f>IF(ISBLANK(draft_picks[[#This Row],[movie_id]]),"",_xlfn.XLOOKUP(draft_picks[[#This Row],[movie_id]],drafts.movies[id],drafts.movies[movie_title]))</f>
        <v>Easy Living</v>
      </c>
      <c r="G2533" s="3" t="s">
        <v>789</v>
      </c>
      <c r="H2533" t="str">
        <f>IF(ISBLANK(draft_picks[[#This Row],[drafter_id]]),"",_xlfn.XLOOKUP(draft_picks[[#This Row],[drafter_id]],drafters[id],drafters[name]))</f>
        <v>Bryan Cogman</v>
      </c>
      <c r="J2533" t="str">
        <f>IF(ISBLANK(draft_picks[[#This Row],[drafter_team_id]]),"",_xlfn.XLOOKUP(draft_picks[[#This Row],[drafter_team_id]],drafter_teams[id],drafter_teams[name]))</f>
        <v/>
      </c>
      <c r="K2533" s="3" t="s">
        <v>15497</v>
      </c>
      <c r="L2533" t="s">
        <v>15497</v>
      </c>
      <c r="M2533" t="str">
        <f>IF(OR(ISBLANK(draft_picks[[#This Row],[veto_drafter_id]]),draft_picks[[#This Row],[veto_drafter_id]]=""),"",_xlfn.XLOOKUP(draft_picks[[#This Row],[veto_drafter_id]],drafters[id],drafters[name]))</f>
        <v/>
      </c>
      <c r="N2533" t="s">
        <v>15497</v>
      </c>
      <c r="O2533" t="str">
        <f>IF(OR(ISBLANK(draft_picks[[#This Row],[veto_drafter_team_id]]),draft_picks[[#This Row],[veto_drafter_team_id]]=""),"",_xlfn.XLOOKUP(draft_picks[[#This Row],[veto_drafter_team_id]],drafter_teams[id],drafter_teams[name]))</f>
        <v/>
      </c>
      <c r="Q2533" t="s">
        <v>15497</v>
      </c>
      <c r="R2533" t="str">
        <f>IF(OR(ISBLANK(draft_picks[[#This Row],[veto_override_drafter_id]]),draft_picks[[#This Row],[veto_override_drafter_id]]=""),"",_xlfn.XLOOKUP(draft_picks[[#This Row],[veto_override_drafter_id]],drafters[id],drafters[name]))</f>
        <v/>
      </c>
      <c r="S2533" t="s">
        <v>15497</v>
      </c>
      <c r="T2533" t="str">
        <f>IF(OR(ISBLANK(draft_picks[[#This Row],[veto_override_team_id]]),draft_picks[[#This Row],[veto_override_team_id]]=""),"",_xlfn.XLOOKUP(draft_picks[[#This Row],[veto_override_team_id]],drafter_teams[id],drafter_teams[name]))</f>
        <v/>
      </c>
    </row>
    <row r="2534" spans="1:20" x14ac:dyDescent="0.25">
      <c r="A2534" t="s">
        <v>192</v>
      </c>
      <c r="B2534" t="str">
        <f>_xlfn.XLOOKUP(draft_picks[[#This Row],[draft_id]],drafts[id],drafts[title])</f>
        <v>Screwball Comedy mini-Mega</v>
      </c>
      <c r="C2534" s="3">
        <v>10</v>
      </c>
      <c r="D2534">
        <f>IF(C2533&lt;draft_picks[[#This Row],[position]],1,IF(C2533&gt;draft_picks[[#This Row],[position]],D2533+1,IF(C2533=draft_picks[[#This Row],[position]],D2533+1)))</f>
        <v>2</v>
      </c>
      <c r="E2534" t="s">
        <v>3370</v>
      </c>
      <c r="F2534" t="str">
        <f>IF(ISBLANK(draft_picks[[#This Row],[movie_id]]),"",_xlfn.XLOOKUP(draft_picks[[#This Row],[movie_id]],drafts.movies[id],drafts.movies[movie_title]))</f>
        <v>The Palm Beach Story</v>
      </c>
      <c r="G2534" s="3" t="s">
        <v>789</v>
      </c>
      <c r="H2534" t="str">
        <f>IF(ISBLANK(draft_picks[[#This Row],[drafter_id]]),"",_xlfn.XLOOKUP(draft_picks[[#This Row],[drafter_id]],drafters[id],drafters[name]))</f>
        <v>Bryan Cogman</v>
      </c>
      <c r="J2534" t="str">
        <f>IF(ISBLANK(draft_picks[[#This Row],[drafter_team_id]]),"",_xlfn.XLOOKUP(draft_picks[[#This Row],[drafter_team_id]],drafter_teams[id],drafter_teams[name]))</f>
        <v/>
      </c>
      <c r="K2534" s="3" t="s">
        <v>15497</v>
      </c>
      <c r="L2534" t="s">
        <v>15497</v>
      </c>
      <c r="M2534" t="str">
        <f>IF(OR(ISBLANK(draft_picks[[#This Row],[veto_drafter_id]]),draft_picks[[#This Row],[veto_drafter_id]]=""),"",_xlfn.XLOOKUP(draft_picks[[#This Row],[veto_drafter_id]],drafters[id],drafters[name]))</f>
        <v/>
      </c>
      <c r="N2534" t="s">
        <v>15497</v>
      </c>
      <c r="O2534" t="str">
        <f>IF(OR(ISBLANK(draft_picks[[#This Row],[veto_drafter_team_id]]),draft_picks[[#This Row],[veto_drafter_team_id]]=""),"",_xlfn.XLOOKUP(draft_picks[[#This Row],[veto_drafter_team_id]],drafter_teams[id],drafter_teams[name]))</f>
        <v/>
      </c>
      <c r="Q2534" t="s">
        <v>15497</v>
      </c>
      <c r="R2534" t="str">
        <f>IF(OR(ISBLANK(draft_picks[[#This Row],[veto_override_drafter_id]]),draft_picks[[#This Row],[veto_override_drafter_id]]=""),"",_xlfn.XLOOKUP(draft_picks[[#This Row],[veto_override_drafter_id]],drafters[id],drafters[name]))</f>
        <v/>
      </c>
      <c r="S2534" t="s">
        <v>15497</v>
      </c>
      <c r="T2534" t="str">
        <f>IF(OR(ISBLANK(draft_picks[[#This Row],[veto_override_team_id]]),draft_picks[[#This Row],[veto_override_team_id]]=""),"",_xlfn.XLOOKUP(draft_picks[[#This Row],[veto_override_team_id]],drafter_teams[id],drafter_teams[name]))</f>
        <v/>
      </c>
    </row>
    <row r="2535" spans="1:20" x14ac:dyDescent="0.25">
      <c r="A2535" t="s">
        <v>192</v>
      </c>
      <c r="B2535" t="str">
        <f>_xlfn.XLOOKUP(draft_picks[[#This Row],[draft_id]],drafts[id],drafts[title])</f>
        <v>Screwball Comedy mini-Mega</v>
      </c>
      <c r="C2535" s="3">
        <v>9</v>
      </c>
      <c r="D2535">
        <f>IF(C2534&lt;draft_picks[[#This Row],[position]],1,IF(C2534&gt;draft_picks[[#This Row],[position]],D2534+1,IF(C2534=draft_picks[[#This Row],[position]],D2534+1)))</f>
        <v>3</v>
      </c>
      <c r="E2535" t="s">
        <v>2706</v>
      </c>
      <c r="F2535" t="str">
        <f>IF(ISBLANK(draft_picks[[#This Row],[movie_id]]),"",_xlfn.XLOOKUP(draft_picks[[#This Row],[movie_id]],drafts.movies[id],drafts.movies[movie_title]))</f>
        <v>I Married a Witch</v>
      </c>
      <c r="G2535" s="3" t="s">
        <v>1133</v>
      </c>
      <c r="H2535" t="str">
        <f>IF(ISBLANK(draft_picks[[#This Row],[drafter_id]]),"",_xlfn.XLOOKUP(draft_picks[[#This Row],[drafter_id]],drafters[id],drafters[name]))</f>
        <v>Oriana Nudo</v>
      </c>
      <c r="J2535" t="str">
        <f>IF(ISBLANK(draft_picks[[#This Row],[drafter_team_id]]),"",_xlfn.XLOOKUP(draft_picks[[#This Row],[drafter_team_id]],drafter_teams[id],drafter_teams[name]))</f>
        <v/>
      </c>
      <c r="K2535" s="3" t="s">
        <v>15497</v>
      </c>
      <c r="L2535" t="s">
        <v>15497</v>
      </c>
      <c r="M2535" t="str">
        <f>IF(OR(ISBLANK(draft_picks[[#This Row],[veto_drafter_id]]),draft_picks[[#This Row],[veto_drafter_id]]=""),"",_xlfn.XLOOKUP(draft_picks[[#This Row],[veto_drafter_id]],drafters[id],drafters[name]))</f>
        <v/>
      </c>
      <c r="N2535" t="s">
        <v>15497</v>
      </c>
      <c r="O2535" t="str">
        <f>IF(OR(ISBLANK(draft_picks[[#This Row],[veto_drafter_team_id]]),draft_picks[[#This Row],[veto_drafter_team_id]]=""),"",_xlfn.XLOOKUP(draft_picks[[#This Row],[veto_drafter_team_id]],drafter_teams[id],drafter_teams[name]))</f>
        <v/>
      </c>
      <c r="Q2535" t="s">
        <v>15497</v>
      </c>
      <c r="R2535" t="str">
        <f>IF(OR(ISBLANK(draft_picks[[#This Row],[veto_override_drafter_id]]),draft_picks[[#This Row],[veto_override_drafter_id]]=""),"",_xlfn.XLOOKUP(draft_picks[[#This Row],[veto_override_drafter_id]],drafters[id],drafters[name]))</f>
        <v/>
      </c>
      <c r="S2535" t="s">
        <v>15497</v>
      </c>
      <c r="T2535" t="str">
        <f>IF(OR(ISBLANK(draft_picks[[#This Row],[veto_override_team_id]]),draft_picks[[#This Row],[veto_override_team_id]]=""),"",_xlfn.XLOOKUP(draft_picks[[#This Row],[veto_override_team_id]],drafter_teams[id],drafter_teams[name]))</f>
        <v/>
      </c>
    </row>
    <row r="2536" spans="1:20" x14ac:dyDescent="0.25">
      <c r="A2536" t="s">
        <v>192</v>
      </c>
      <c r="B2536" t="str">
        <f>_xlfn.XLOOKUP(draft_picks[[#This Row],[draft_id]],drafts[id],drafts[title])</f>
        <v>Screwball Comedy mini-Mega</v>
      </c>
      <c r="C2536" s="3">
        <v>8</v>
      </c>
      <c r="D2536">
        <f>IF(C2535&lt;draft_picks[[#This Row],[position]],1,IF(C2535&gt;draft_picks[[#This Row],[position]],D2535+1,IF(C2535=draft_picks[[#This Row],[position]],D2535+1)))</f>
        <v>4</v>
      </c>
      <c r="E2536" t="s">
        <v>4284</v>
      </c>
      <c r="F2536" t="str">
        <f>IF(ISBLANK(draft_picks[[#This Row],[movie_id]]),"",_xlfn.XLOOKUP(draft_picks[[#This Row],[movie_id]],drafts.movies[id],drafts.movies[movie_title]))</f>
        <v>The Miracle of Morgan's Creek</v>
      </c>
      <c r="G2536" s="3" t="s">
        <v>1133</v>
      </c>
      <c r="H2536" t="str">
        <f>IF(ISBLANK(draft_picks[[#This Row],[drafter_id]]),"",_xlfn.XLOOKUP(draft_picks[[#This Row],[drafter_id]],drafters[id],drafters[name]))</f>
        <v>Oriana Nudo</v>
      </c>
      <c r="J2536" t="str">
        <f>IF(ISBLANK(draft_picks[[#This Row],[drafter_team_id]]),"",_xlfn.XLOOKUP(draft_picks[[#This Row],[drafter_team_id]],drafter_teams[id],drafter_teams[name]))</f>
        <v/>
      </c>
      <c r="K2536" s="3" t="s">
        <v>15484</v>
      </c>
      <c r="L2536" t="s">
        <v>951</v>
      </c>
      <c r="M2536" t="str">
        <f>IF(OR(ISBLANK(draft_picks[[#This Row],[veto_drafter_id]]),draft_picks[[#This Row],[veto_drafter_id]]=""),"",_xlfn.XLOOKUP(draft_picks[[#This Row],[veto_drafter_id]],drafters[id],drafters[name]))</f>
        <v>Maureen Lee Lenker</v>
      </c>
      <c r="N2536" t="s">
        <v>15497</v>
      </c>
      <c r="O2536" t="str">
        <f>IF(OR(ISBLANK(draft_picks[[#This Row],[veto_drafter_team_id]]),draft_picks[[#This Row],[veto_drafter_team_id]]=""),"",_xlfn.XLOOKUP(draft_picks[[#This Row],[veto_drafter_team_id]],drafter_teams[id],drafter_teams[name]))</f>
        <v/>
      </c>
      <c r="Q2536" t="s">
        <v>15497</v>
      </c>
      <c r="R2536" t="str">
        <f>IF(OR(ISBLANK(draft_picks[[#This Row],[veto_override_drafter_id]]),draft_picks[[#This Row],[veto_override_drafter_id]]=""),"",_xlfn.XLOOKUP(draft_picks[[#This Row],[veto_override_drafter_id]],drafters[id],drafters[name]))</f>
        <v/>
      </c>
      <c r="S2536" t="s">
        <v>15497</v>
      </c>
      <c r="T2536" t="str">
        <f>IF(OR(ISBLANK(draft_picks[[#This Row],[veto_override_team_id]]),draft_picks[[#This Row],[veto_override_team_id]]=""),"",_xlfn.XLOOKUP(draft_picks[[#This Row],[veto_override_team_id]],drafter_teams[id],drafter_teams[name]))</f>
        <v/>
      </c>
    </row>
    <row r="2537" spans="1:20" x14ac:dyDescent="0.25">
      <c r="A2537" t="s">
        <v>192</v>
      </c>
      <c r="B2537" t="str">
        <f>_xlfn.XLOOKUP(draft_picks[[#This Row],[draft_id]],drafts[id],drafts[title])</f>
        <v>Screwball Comedy mini-Mega</v>
      </c>
      <c r="C2537" s="3">
        <v>8</v>
      </c>
      <c r="D2537">
        <f>IF(C2536&lt;draft_picks[[#This Row],[position]],1,IF(C2536&gt;draft_picks[[#This Row],[position]],D2536+1,IF(C2536=draft_picks[[#This Row],[position]],D2536+1)))</f>
        <v>5</v>
      </c>
      <c r="E2537" t="s">
        <v>5334</v>
      </c>
      <c r="F2537" t="str">
        <f>IF(ISBLANK(draft_picks[[#This Row],[movie_id]]),"",_xlfn.XLOOKUP(draft_picks[[#This Row],[movie_id]],drafts.movies[id],drafts.movies[movie_title]))</f>
        <v>Arsenic and Old Lace</v>
      </c>
      <c r="G2537" s="3" t="s">
        <v>1133</v>
      </c>
      <c r="H2537" t="str">
        <f>IF(ISBLANK(draft_picks[[#This Row],[drafter_id]]),"",_xlfn.XLOOKUP(draft_picks[[#This Row],[drafter_id]],drafters[id],drafters[name]))</f>
        <v>Oriana Nudo</v>
      </c>
      <c r="J2537" t="str">
        <f>IF(ISBLANK(draft_picks[[#This Row],[drafter_team_id]]),"",_xlfn.XLOOKUP(draft_picks[[#This Row],[drafter_team_id]],drafter_teams[id],drafter_teams[name]))</f>
        <v/>
      </c>
      <c r="K2537" s="3" t="s">
        <v>15484</v>
      </c>
      <c r="L2537" t="s">
        <v>789</v>
      </c>
      <c r="M2537" t="str">
        <f>IF(OR(ISBLANK(draft_picks[[#This Row],[veto_drafter_id]]),draft_picks[[#This Row],[veto_drafter_id]]=""),"",_xlfn.XLOOKUP(draft_picks[[#This Row],[veto_drafter_id]],drafters[id],drafters[name]))</f>
        <v>Bryan Cogman</v>
      </c>
      <c r="N2537" t="s">
        <v>15497</v>
      </c>
      <c r="O2537" t="str">
        <f>IF(OR(ISBLANK(draft_picks[[#This Row],[veto_drafter_team_id]]),draft_picks[[#This Row],[veto_drafter_team_id]]=""),"",_xlfn.XLOOKUP(draft_picks[[#This Row],[veto_drafter_team_id]],drafter_teams[id],drafter_teams[name]))</f>
        <v/>
      </c>
      <c r="Q2537" t="s">
        <v>15497</v>
      </c>
      <c r="R2537" t="str">
        <f>IF(OR(ISBLANK(draft_picks[[#This Row],[veto_override_drafter_id]]),draft_picks[[#This Row],[veto_override_drafter_id]]=""),"",_xlfn.XLOOKUP(draft_picks[[#This Row],[veto_override_drafter_id]],drafters[id],drafters[name]))</f>
        <v/>
      </c>
      <c r="S2537" t="s">
        <v>15497</v>
      </c>
      <c r="T2537" t="str">
        <f>IF(OR(ISBLANK(draft_picks[[#This Row],[veto_override_team_id]]),draft_picks[[#This Row],[veto_override_team_id]]=""),"",_xlfn.XLOOKUP(draft_picks[[#This Row],[veto_override_team_id]],drafter_teams[id],drafter_teams[name]))</f>
        <v/>
      </c>
    </row>
    <row r="2538" spans="1:20" x14ac:dyDescent="0.25">
      <c r="A2538" t="s">
        <v>192</v>
      </c>
      <c r="B2538" t="str">
        <f>_xlfn.XLOOKUP(draft_picks[[#This Row],[draft_id]],drafts[id],drafts[title])</f>
        <v>Screwball Comedy mini-Mega</v>
      </c>
      <c r="C2538" s="3">
        <v>8</v>
      </c>
      <c r="D2538">
        <f>IF(C2537&lt;draft_picks[[#This Row],[position]],1,IF(C2537&gt;draft_picks[[#This Row],[position]],D2537+1,IF(C2537=draft_picks[[#This Row],[position]],D2537+1)))</f>
        <v>6</v>
      </c>
      <c r="E2538" t="s">
        <v>4160</v>
      </c>
      <c r="F2538" t="str">
        <f>IF(ISBLANK(draft_picks[[#This Row],[movie_id]]),"",_xlfn.XLOOKUP(draft_picks[[#This Row],[movie_id]],drafts.movies[id],drafts.movies[movie_title]))</f>
        <v>The Philadelphia Story</v>
      </c>
      <c r="G2538" s="3" t="s">
        <v>1133</v>
      </c>
      <c r="H2538" t="str">
        <f>IF(ISBLANK(draft_picks[[#This Row],[drafter_id]]),"",_xlfn.XLOOKUP(draft_picks[[#This Row],[drafter_id]],drafters[id],drafters[name]))</f>
        <v>Oriana Nudo</v>
      </c>
      <c r="J2538" t="str">
        <f>IF(ISBLANK(draft_picks[[#This Row],[drafter_team_id]]),"",_xlfn.XLOOKUP(draft_picks[[#This Row],[drafter_team_id]],drafter_teams[id],drafter_teams[name]))</f>
        <v/>
      </c>
      <c r="K2538" s="3" t="s">
        <v>15497</v>
      </c>
      <c r="L2538" t="s">
        <v>15497</v>
      </c>
      <c r="M2538" t="str">
        <f>IF(OR(ISBLANK(draft_picks[[#This Row],[veto_drafter_id]]),draft_picks[[#This Row],[veto_drafter_id]]=""),"",_xlfn.XLOOKUP(draft_picks[[#This Row],[veto_drafter_id]],drafters[id],drafters[name]))</f>
        <v/>
      </c>
      <c r="N2538" t="s">
        <v>15497</v>
      </c>
      <c r="O2538" t="str">
        <f>IF(OR(ISBLANK(draft_picks[[#This Row],[veto_drafter_team_id]]),draft_picks[[#This Row],[veto_drafter_team_id]]=""),"",_xlfn.XLOOKUP(draft_picks[[#This Row],[veto_drafter_team_id]],drafter_teams[id],drafter_teams[name]))</f>
        <v/>
      </c>
      <c r="Q2538" t="s">
        <v>15497</v>
      </c>
      <c r="R2538" t="str">
        <f>IF(OR(ISBLANK(draft_picks[[#This Row],[veto_override_drafter_id]]),draft_picks[[#This Row],[veto_override_drafter_id]]=""),"",_xlfn.XLOOKUP(draft_picks[[#This Row],[veto_override_drafter_id]],drafters[id],drafters[name]))</f>
        <v/>
      </c>
      <c r="S2538" t="s">
        <v>15497</v>
      </c>
      <c r="T2538" t="str">
        <f>IF(OR(ISBLANK(draft_picks[[#This Row],[veto_override_team_id]]),draft_picks[[#This Row],[veto_override_team_id]]=""),"",_xlfn.XLOOKUP(draft_picks[[#This Row],[veto_override_team_id]],drafter_teams[id],drafter_teams[name]))</f>
        <v/>
      </c>
    </row>
    <row r="2539" spans="1:20" x14ac:dyDescent="0.25">
      <c r="A2539" t="s">
        <v>192</v>
      </c>
      <c r="B2539" t="str">
        <f>_xlfn.XLOOKUP(draft_picks[[#This Row],[draft_id]],drafts[id],drafts[title])</f>
        <v>Screwball Comedy mini-Mega</v>
      </c>
      <c r="C2539" s="3">
        <v>7</v>
      </c>
      <c r="D2539">
        <f>IF(C2538&lt;draft_picks[[#This Row],[position]],1,IF(C2538&gt;draft_picks[[#This Row],[position]],D2538+1,IF(C2538=draft_picks[[#This Row],[position]],D2538+1)))</f>
        <v>7</v>
      </c>
      <c r="E2539" t="s">
        <v>4581</v>
      </c>
      <c r="F2539" t="str">
        <f>IF(ISBLANK(draft_picks[[#This Row],[movie_id]]),"",_xlfn.XLOOKUP(draft_picks[[#This Row],[movie_id]],drafts.movies[id],drafts.movies[movie_title]))</f>
        <v>Christmas in Connecticut</v>
      </c>
      <c r="G2539" s="3" t="s">
        <v>951</v>
      </c>
      <c r="H2539" t="str">
        <f>IF(ISBLANK(draft_picks[[#This Row],[drafter_id]]),"",_xlfn.XLOOKUP(draft_picks[[#This Row],[drafter_id]],drafters[id],drafters[name]))</f>
        <v>Maureen Lee Lenker</v>
      </c>
      <c r="J2539" t="str">
        <f>IF(ISBLANK(draft_picks[[#This Row],[drafter_team_id]]),"",_xlfn.XLOOKUP(draft_picks[[#This Row],[drafter_team_id]],drafter_teams[id],drafter_teams[name]))</f>
        <v/>
      </c>
      <c r="K2539" s="3" t="s">
        <v>15484</v>
      </c>
      <c r="L2539" t="s">
        <v>789</v>
      </c>
      <c r="M2539" t="str">
        <f>IF(OR(ISBLANK(draft_picks[[#This Row],[veto_drafter_id]]),draft_picks[[#This Row],[veto_drafter_id]]=""),"",_xlfn.XLOOKUP(draft_picks[[#This Row],[veto_drafter_id]],drafters[id],drafters[name]))</f>
        <v>Bryan Cogman</v>
      </c>
      <c r="N2539" t="s">
        <v>15497</v>
      </c>
      <c r="O2539" t="str">
        <f>IF(OR(ISBLANK(draft_picks[[#This Row],[veto_drafter_team_id]]),draft_picks[[#This Row],[veto_drafter_team_id]]=""),"",_xlfn.XLOOKUP(draft_picks[[#This Row],[veto_drafter_team_id]],drafter_teams[id],drafter_teams[name]))</f>
        <v/>
      </c>
      <c r="Q2539" t="s">
        <v>15497</v>
      </c>
      <c r="R2539" t="str">
        <f>IF(OR(ISBLANK(draft_picks[[#This Row],[veto_override_drafter_id]]),draft_picks[[#This Row],[veto_override_drafter_id]]=""),"",_xlfn.XLOOKUP(draft_picks[[#This Row],[veto_override_drafter_id]],drafters[id],drafters[name]))</f>
        <v/>
      </c>
      <c r="S2539" t="s">
        <v>15497</v>
      </c>
      <c r="T2539" t="str">
        <f>IF(OR(ISBLANK(draft_picks[[#This Row],[veto_override_team_id]]),draft_picks[[#This Row],[veto_override_team_id]]=""),"",_xlfn.XLOOKUP(draft_picks[[#This Row],[veto_override_team_id]],drafter_teams[id],drafter_teams[name]))</f>
        <v/>
      </c>
    </row>
    <row r="2540" spans="1:20" x14ac:dyDescent="0.25">
      <c r="A2540" t="s">
        <v>192</v>
      </c>
      <c r="B2540" t="str">
        <f>_xlfn.XLOOKUP(draft_picks[[#This Row],[draft_id]],drafts[id],drafts[title])</f>
        <v>Screwball Comedy mini-Mega</v>
      </c>
      <c r="C2540" s="3">
        <v>7</v>
      </c>
      <c r="D2540">
        <f>IF(C2539&lt;draft_picks[[#This Row],[position]],1,IF(C2539&gt;draft_picks[[#This Row],[position]],D2539+1,IF(C2539=draft_picks[[#This Row],[position]],D2539+1)))</f>
        <v>8</v>
      </c>
      <c r="E2540" t="s">
        <v>8369</v>
      </c>
      <c r="F2540" t="str">
        <f>IF(ISBLANK(draft_picks[[#This Row],[movie_id]]),"",_xlfn.XLOOKUP(draft_picks[[#This Row],[movie_id]],drafts.movies[id],drafts.movies[movie_title]))</f>
        <v>Ball of Fire</v>
      </c>
      <c r="G2540" s="3" t="s">
        <v>951</v>
      </c>
      <c r="H2540" t="str">
        <f>IF(ISBLANK(draft_picks[[#This Row],[drafter_id]]),"",_xlfn.XLOOKUP(draft_picks[[#This Row],[drafter_id]],drafters[id],drafters[name]))</f>
        <v>Maureen Lee Lenker</v>
      </c>
      <c r="J2540" t="str">
        <f>IF(ISBLANK(draft_picks[[#This Row],[drafter_team_id]]),"",_xlfn.XLOOKUP(draft_picks[[#This Row],[drafter_team_id]],drafter_teams[id],drafter_teams[name]))</f>
        <v/>
      </c>
      <c r="K2540" s="3" t="s">
        <v>15497</v>
      </c>
      <c r="L2540" t="s">
        <v>15497</v>
      </c>
      <c r="M2540" t="str">
        <f>IF(OR(ISBLANK(draft_picks[[#This Row],[veto_drafter_id]]),draft_picks[[#This Row],[veto_drafter_id]]=""),"",_xlfn.XLOOKUP(draft_picks[[#This Row],[veto_drafter_id]],drafters[id],drafters[name]))</f>
        <v/>
      </c>
      <c r="N2540" t="s">
        <v>15497</v>
      </c>
      <c r="O2540" t="str">
        <f>IF(OR(ISBLANK(draft_picks[[#This Row],[veto_drafter_team_id]]),draft_picks[[#This Row],[veto_drafter_team_id]]=""),"",_xlfn.XLOOKUP(draft_picks[[#This Row],[veto_drafter_team_id]],drafter_teams[id],drafter_teams[name]))</f>
        <v/>
      </c>
      <c r="Q2540" t="s">
        <v>15497</v>
      </c>
      <c r="R2540" t="str">
        <f>IF(OR(ISBLANK(draft_picks[[#This Row],[veto_override_drafter_id]]),draft_picks[[#This Row],[veto_override_drafter_id]]=""),"",_xlfn.XLOOKUP(draft_picks[[#This Row],[veto_override_drafter_id]],drafters[id],drafters[name]))</f>
        <v/>
      </c>
      <c r="S2540" t="s">
        <v>15497</v>
      </c>
      <c r="T2540" t="str">
        <f>IF(OR(ISBLANK(draft_picks[[#This Row],[veto_override_team_id]]),draft_picks[[#This Row],[veto_override_team_id]]=""),"",_xlfn.XLOOKUP(draft_picks[[#This Row],[veto_override_team_id]],drafter_teams[id],drafter_teams[name]))</f>
        <v/>
      </c>
    </row>
    <row r="2541" spans="1:20" x14ac:dyDescent="0.25">
      <c r="A2541" t="s">
        <v>192</v>
      </c>
      <c r="B2541" t="str">
        <f>_xlfn.XLOOKUP(draft_picks[[#This Row],[draft_id]],drafts[id],drafts[title])</f>
        <v>Screwball Comedy mini-Mega</v>
      </c>
      <c r="C2541" s="3">
        <v>6</v>
      </c>
      <c r="D2541">
        <f>IF(C2540&lt;draft_picks[[#This Row],[position]],1,IF(C2540&gt;draft_picks[[#This Row],[position]],D2540+1,IF(C2540=draft_picks[[#This Row],[position]],D2540+1)))</f>
        <v>9</v>
      </c>
      <c r="E2541" t="s">
        <v>1859</v>
      </c>
      <c r="F2541" t="str">
        <f>IF(ISBLANK(draft_picks[[#This Row],[movie_id]]),"",_xlfn.XLOOKUP(draft_picks[[#This Row],[movie_id]],drafts.movies[id],drafts.movies[movie_title]))</f>
        <v>His Girl Friday</v>
      </c>
      <c r="G2541" s="3" t="s">
        <v>789</v>
      </c>
      <c r="H2541" t="str">
        <f>IF(ISBLANK(draft_picks[[#This Row],[drafter_id]]),"",_xlfn.XLOOKUP(draft_picks[[#This Row],[drafter_id]],drafters[id],drafters[name]))</f>
        <v>Bryan Cogman</v>
      </c>
      <c r="J2541" t="str">
        <f>IF(ISBLANK(draft_picks[[#This Row],[drafter_team_id]]),"",_xlfn.XLOOKUP(draft_picks[[#This Row],[drafter_team_id]],drafter_teams[id],drafter_teams[name]))</f>
        <v/>
      </c>
      <c r="K2541" s="3" t="s">
        <v>15497</v>
      </c>
      <c r="L2541" t="s">
        <v>15497</v>
      </c>
      <c r="M2541" t="str">
        <f>IF(OR(ISBLANK(draft_picks[[#This Row],[veto_drafter_id]]),draft_picks[[#This Row],[veto_drafter_id]]=""),"",_xlfn.XLOOKUP(draft_picks[[#This Row],[veto_drafter_id]],drafters[id],drafters[name]))</f>
        <v/>
      </c>
      <c r="N2541" t="s">
        <v>15497</v>
      </c>
      <c r="O2541" t="str">
        <f>IF(OR(ISBLANK(draft_picks[[#This Row],[veto_drafter_team_id]]),draft_picks[[#This Row],[veto_drafter_team_id]]=""),"",_xlfn.XLOOKUP(draft_picks[[#This Row],[veto_drafter_team_id]],drafter_teams[id],drafter_teams[name]))</f>
        <v/>
      </c>
      <c r="Q2541" t="s">
        <v>15497</v>
      </c>
      <c r="R2541" t="str">
        <f>IF(OR(ISBLANK(draft_picks[[#This Row],[veto_override_drafter_id]]),draft_picks[[#This Row],[veto_override_drafter_id]]=""),"",_xlfn.XLOOKUP(draft_picks[[#This Row],[veto_override_drafter_id]],drafters[id],drafters[name]))</f>
        <v/>
      </c>
      <c r="S2541" t="s">
        <v>15497</v>
      </c>
      <c r="T2541" t="str">
        <f>IF(OR(ISBLANK(draft_picks[[#This Row],[veto_override_team_id]]),draft_picks[[#This Row],[veto_override_team_id]]=""),"",_xlfn.XLOOKUP(draft_picks[[#This Row],[veto_override_team_id]],drafter_teams[id],drafter_teams[name]))</f>
        <v/>
      </c>
    </row>
    <row r="2542" spans="1:20" x14ac:dyDescent="0.25">
      <c r="A2542" t="s">
        <v>192</v>
      </c>
      <c r="B2542" t="str">
        <f>_xlfn.XLOOKUP(draft_picks[[#This Row],[draft_id]],drafts[id],drafts[title])</f>
        <v>Screwball Comedy mini-Mega</v>
      </c>
      <c r="C2542" s="3">
        <v>5</v>
      </c>
      <c r="D2542">
        <f>IF(C2541&lt;draft_picks[[#This Row],[position]],1,IF(C2541&gt;draft_picks[[#This Row],[position]],D2541+1,IF(C2541=draft_picks[[#This Row],[position]],D2541+1)))</f>
        <v>10</v>
      </c>
      <c r="E2542" t="s">
        <v>5677</v>
      </c>
      <c r="F2542" t="str">
        <f>IF(ISBLANK(draft_picks[[#This Row],[movie_id]]),"",_xlfn.XLOOKUP(draft_picks[[#This Row],[movie_id]],drafts.movies[id],drafts.movies[movie_title]))</f>
        <v>Bringing Up Baby</v>
      </c>
      <c r="G2542" s="3" t="s">
        <v>1133</v>
      </c>
      <c r="H2542" t="str">
        <f>IF(ISBLANK(draft_picks[[#This Row],[drafter_id]]),"",_xlfn.XLOOKUP(draft_picks[[#This Row],[drafter_id]],drafters[id],drafters[name]))</f>
        <v>Oriana Nudo</v>
      </c>
      <c r="J2542" t="str">
        <f>IF(ISBLANK(draft_picks[[#This Row],[drafter_team_id]]),"",_xlfn.XLOOKUP(draft_picks[[#This Row],[drafter_team_id]],drafter_teams[id],drafter_teams[name]))</f>
        <v/>
      </c>
      <c r="K2542" s="3" t="s">
        <v>15484</v>
      </c>
      <c r="L2542" t="s">
        <v>951</v>
      </c>
      <c r="M2542" t="str">
        <f>IF(OR(ISBLANK(draft_picks[[#This Row],[veto_drafter_id]]),draft_picks[[#This Row],[veto_drafter_id]]=""),"",_xlfn.XLOOKUP(draft_picks[[#This Row],[veto_drafter_id]],drafters[id],drafters[name]))</f>
        <v>Maureen Lee Lenker</v>
      </c>
      <c r="N2542" t="s">
        <v>15497</v>
      </c>
      <c r="O2542" t="str">
        <f>IF(OR(ISBLANK(draft_picks[[#This Row],[veto_drafter_team_id]]),draft_picks[[#This Row],[veto_drafter_team_id]]=""),"",_xlfn.XLOOKUP(draft_picks[[#This Row],[veto_drafter_team_id]],drafter_teams[id],drafter_teams[name]))</f>
        <v/>
      </c>
      <c r="Q2542" t="s">
        <v>15497</v>
      </c>
      <c r="R2542" t="str">
        <f>IF(OR(ISBLANK(draft_picks[[#This Row],[veto_override_drafter_id]]),draft_picks[[#This Row],[veto_override_drafter_id]]=""),"",_xlfn.XLOOKUP(draft_picks[[#This Row],[veto_override_drafter_id]],drafters[id],drafters[name]))</f>
        <v/>
      </c>
      <c r="S2542" t="s">
        <v>15497</v>
      </c>
      <c r="T2542" t="str">
        <f>IF(OR(ISBLANK(draft_picks[[#This Row],[veto_override_team_id]]),draft_picks[[#This Row],[veto_override_team_id]]=""),"",_xlfn.XLOOKUP(draft_picks[[#This Row],[veto_override_team_id]],drafter_teams[id],drafter_teams[name]))</f>
        <v/>
      </c>
    </row>
    <row r="2543" spans="1:20" x14ac:dyDescent="0.25">
      <c r="A2543" t="s">
        <v>192</v>
      </c>
      <c r="B2543" t="str">
        <f>_xlfn.XLOOKUP(draft_picks[[#This Row],[draft_id]],drafts[id],drafts[title])</f>
        <v>Screwball Comedy mini-Mega</v>
      </c>
      <c r="C2543" s="3">
        <v>5</v>
      </c>
      <c r="D2543">
        <f>IF(C2542&lt;draft_picks[[#This Row],[position]],1,IF(C2542&gt;draft_picks[[#This Row],[position]],D2542+1,IF(C2542=draft_picks[[#This Row],[position]],D2542+1)))</f>
        <v>11</v>
      </c>
      <c r="E2543" t="s">
        <v>6207</v>
      </c>
      <c r="F2543" t="str">
        <f>IF(ISBLANK(draft_picks[[#This Row],[movie_id]]),"",_xlfn.XLOOKUP(draft_picks[[#This Row],[movie_id]],drafts.movies[id],drafts.movies[movie_title]))</f>
        <v>My Man Godfrey</v>
      </c>
      <c r="G2543" s="3" t="s">
        <v>1133</v>
      </c>
      <c r="H2543" t="str">
        <f>IF(ISBLANK(draft_picks[[#This Row],[drafter_id]]),"",_xlfn.XLOOKUP(draft_picks[[#This Row],[drafter_id]],drafters[id],drafters[name]))</f>
        <v>Oriana Nudo</v>
      </c>
      <c r="J2543" t="str">
        <f>IF(ISBLANK(draft_picks[[#This Row],[drafter_team_id]]),"",_xlfn.XLOOKUP(draft_picks[[#This Row],[drafter_team_id]],drafter_teams[id],drafter_teams[name]))</f>
        <v/>
      </c>
      <c r="K2543" s="3" t="s">
        <v>15497</v>
      </c>
      <c r="L2543" t="s">
        <v>15497</v>
      </c>
      <c r="M2543" t="str">
        <f>IF(OR(ISBLANK(draft_picks[[#This Row],[veto_drafter_id]]),draft_picks[[#This Row],[veto_drafter_id]]=""),"",_xlfn.XLOOKUP(draft_picks[[#This Row],[veto_drafter_id]],drafters[id],drafters[name]))</f>
        <v/>
      </c>
      <c r="N2543" t="s">
        <v>15497</v>
      </c>
      <c r="O2543" t="str">
        <f>IF(OR(ISBLANK(draft_picks[[#This Row],[veto_drafter_team_id]]),draft_picks[[#This Row],[veto_drafter_team_id]]=""),"",_xlfn.XLOOKUP(draft_picks[[#This Row],[veto_drafter_team_id]],drafter_teams[id],drafter_teams[name]))</f>
        <v/>
      </c>
      <c r="Q2543" t="s">
        <v>15497</v>
      </c>
      <c r="R2543" t="str">
        <f>IF(OR(ISBLANK(draft_picks[[#This Row],[veto_override_drafter_id]]),draft_picks[[#This Row],[veto_override_drafter_id]]=""),"",_xlfn.XLOOKUP(draft_picks[[#This Row],[veto_override_drafter_id]],drafters[id],drafters[name]))</f>
        <v/>
      </c>
      <c r="S2543" t="s">
        <v>15497</v>
      </c>
      <c r="T2543" t="str">
        <f>IF(OR(ISBLANK(draft_picks[[#This Row],[veto_override_team_id]]),draft_picks[[#This Row],[veto_override_team_id]]=""),"",_xlfn.XLOOKUP(draft_picks[[#This Row],[veto_override_team_id]],drafter_teams[id],drafter_teams[name]))</f>
        <v/>
      </c>
    </row>
    <row r="2544" spans="1:20" x14ac:dyDescent="0.25">
      <c r="A2544" t="s">
        <v>192</v>
      </c>
      <c r="B2544" t="str">
        <f>_xlfn.XLOOKUP(draft_picks[[#This Row],[draft_id]],drafts[id],drafts[title])</f>
        <v>Screwball Comedy mini-Mega</v>
      </c>
      <c r="C2544" s="3">
        <v>4</v>
      </c>
      <c r="D2544">
        <f>IF(C2543&lt;draft_picks[[#This Row],[position]],1,IF(C2543&gt;draft_picks[[#This Row],[position]],D2543+1,IF(C2543=draft_picks[[#This Row],[position]],D2543+1)))</f>
        <v>12</v>
      </c>
      <c r="E2544" t="s">
        <v>7916</v>
      </c>
      <c r="F2544" t="str">
        <f>IF(ISBLANK(draft_picks[[#This Row],[movie_id]]),"",_xlfn.XLOOKUP(draft_picks[[#This Row],[movie_id]],drafts.movies[id],drafts.movies[movie_title]))</f>
        <v>The Awful Truth</v>
      </c>
      <c r="G2544" s="3" t="s">
        <v>951</v>
      </c>
      <c r="H2544" t="str">
        <f>IF(ISBLANK(draft_picks[[#This Row],[drafter_id]]),"",_xlfn.XLOOKUP(draft_picks[[#This Row],[drafter_id]],drafters[id],drafters[name]))</f>
        <v>Maureen Lee Lenker</v>
      </c>
      <c r="J2544" t="str">
        <f>IF(ISBLANK(draft_picks[[#This Row],[drafter_team_id]]),"",_xlfn.XLOOKUP(draft_picks[[#This Row],[drafter_team_id]],drafter_teams[id],drafter_teams[name]))</f>
        <v/>
      </c>
      <c r="K2544" s="3" t="s">
        <v>15497</v>
      </c>
      <c r="L2544" t="s">
        <v>15497</v>
      </c>
      <c r="M2544" t="str">
        <f>IF(OR(ISBLANK(draft_picks[[#This Row],[veto_drafter_id]]),draft_picks[[#This Row],[veto_drafter_id]]=""),"",_xlfn.XLOOKUP(draft_picks[[#This Row],[veto_drafter_id]],drafters[id],drafters[name]))</f>
        <v/>
      </c>
      <c r="N2544" t="s">
        <v>15497</v>
      </c>
      <c r="O2544" t="str">
        <f>IF(OR(ISBLANK(draft_picks[[#This Row],[veto_drafter_team_id]]),draft_picks[[#This Row],[veto_drafter_team_id]]=""),"",_xlfn.XLOOKUP(draft_picks[[#This Row],[veto_drafter_team_id]],drafter_teams[id],drafter_teams[name]))</f>
        <v/>
      </c>
      <c r="Q2544" t="s">
        <v>15497</v>
      </c>
      <c r="R2544" t="str">
        <f>IF(OR(ISBLANK(draft_picks[[#This Row],[veto_override_drafter_id]]),draft_picks[[#This Row],[veto_override_drafter_id]]=""),"",_xlfn.XLOOKUP(draft_picks[[#This Row],[veto_override_drafter_id]],drafters[id],drafters[name]))</f>
        <v/>
      </c>
      <c r="S2544" t="s">
        <v>15497</v>
      </c>
      <c r="T2544" t="str">
        <f>IF(OR(ISBLANK(draft_picks[[#This Row],[veto_override_team_id]]),draft_picks[[#This Row],[veto_override_team_id]]=""),"",_xlfn.XLOOKUP(draft_picks[[#This Row],[veto_override_team_id]],drafter_teams[id],drafter_teams[name]))</f>
        <v/>
      </c>
    </row>
    <row r="2545" spans="1:20" x14ac:dyDescent="0.25">
      <c r="A2545" t="s">
        <v>192</v>
      </c>
      <c r="B2545" t="str">
        <f>_xlfn.XLOOKUP(draft_picks[[#This Row],[draft_id]],drafts[id],drafts[title])</f>
        <v>Screwball Comedy mini-Mega</v>
      </c>
      <c r="C2545" s="3">
        <v>3</v>
      </c>
      <c r="D2545">
        <f>IF(C2544&lt;draft_picks[[#This Row],[position]],1,IF(C2544&gt;draft_picks[[#This Row],[position]],D2544+1,IF(C2544=draft_picks[[#This Row],[position]],D2544+1)))</f>
        <v>13</v>
      </c>
      <c r="E2545" t="s">
        <v>3006</v>
      </c>
      <c r="F2545" t="str">
        <f>IF(ISBLANK(draft_picks[[#This Row],[movie_id]]),"",_xlfn.XLOOKUP(draft_picks[[#This Row],[movie_id]],drafts.movies[id],drafts.movies[movie_title]))</f>
        <v>The Lady Eve</v>
      </c>
      <c r="G2545" s="3" t="s">
        <v>789</v>
      </c>
      <c r="H2545" t="str">
        <f>IF(ISBLANK(draft_picks[[#This Row],[drafter_id]]),"",_xlfn.XLOOKUP(draft_picks[[#This Row],[drafter_id]],drafters[id],drafters[name]))</f>
        <v>Bryan Cogman</v>
      </c>
      <c r="J2545" t="str">
        <f>IF(ISBLANK(draft_picks[[#This Row],[drafter_team_id]]),"",_xlfn.XLOOKUP(draft_picks[[#This Row],[drafter_team_id]],drafter_teams[id],drafter_teams[name]))</f>
        <v/>
      </c>
      <c r="K2545" s="3" t="s">
        <v>15497</v>
      </c>
      <c r="L2545" t="s">
        <v>15497</v>
      </c>
      <c r="M2545" t="str">
        <f>IF(OR(ISBLANK(draft_picks[[#This Row],[veto_drafter_id]]),draft_picks[[#This Row],[veto_drafter_id]]=""),"",_xlfn.XLOOKUP(draft_picks[[#This Row],[veto_drafter_id]],drafters[id],drafters[name]))</f>
        <v/>
      </c>
      <c r="N2545" t="s">
        <v>15497</v>
      </c>
      <c r="O2545" t="str">
        <f>IF(OR(ISBLANK(draft_picks[[#This Row],[veto_drafter_team_id]]),draft_picks[[#This Row],[veto_drafter_team_id]]=""),"",_xlfn.XLOOKUP(draft_picks[[#This Row],[veto_drafter_team_id]],drafter_teams[id],drafter_teams[name]))</f>
        <v/>
      </c>
      <c r="Q2545" t="s">
        <v>15497</v>
      </c>
      <c r="R2545" t="str">
        <f>IF(OR(ISBLANK(draft_picks[[#This Row],[veto_override_drafter_id]]),draft_picks[[#This Row],[veto_override_drafter_id]]=""),"",_xlfn.XLOOKUP(draft_picks[[#This Row],[veto_override_drafter_id]],drafters[id],drafters[name]))</f>
        <v/>
      </c>
      <c r="S2545" t="s">
        <v>15497</v>
      </c>
      <c r="T2545" t="str">
        <f>IF(OR(ISBLANK(draft_picks[[#This Row],[veto_override_team_id]]),draft_picks[[#This Row],[veto_override_team_id]]=""),"",_xlfn.XLOOKUP(draft_picks[[#This Row],[veto_override_team_id]],drafter_teams[id],drafter_teams[name]))</f>
        <v/>
      </c>
    </row>
    <row r="2546" spans="1:20" x14ac:dyDescent="0.25">
      <c r="A2546" t="s">
        <v>192</v>
      </c>
      <c r="B2546" t="str">
        <f>_xlfn.XLOOKUP(draft_picks[[#This Row],[draft_id]],drafts[id],drafts[title])</f>
        <v>Screwball Comedy mini-Mega</v>
      </c>
      <c r="C2546" s="3">
        <v>2</v>
      </c>
      <c r="D2546">
        <f>IF(C2545&lt;draft_picks[[#This Row],[position]],1,IF(C2545&gt;draft_picks[[#This Row],[position]],D2545+1,IF(C2545=draft_picks[[#This Row],[position]],D2545+1)))</f>
        <v>14</v>
      </c>
      <c r="E2546" t="s">
        <v>5677</v>
      </c>
      <c r="F2546" t="str">
        <f>IF(ISBLANK(draft_picks[[#This Row],[movie_id]]),"",_xlfn.XLOOKUP(draft_picks[[#This Row],[movie_id]],drafts.movies[id],drafts.movies[movie_title]))</f>
        <v>Bringing Up Baby</v>
      </c>
      <c r="G2546" s="3" t="s">
        <v>1133</v>
      </c>
      <c r="H2546" t="str">
        <f>IF(ISBLANK(draft_picks[[#This Row],[drafter_id]]),"",_xlfn.XLOOKUP(draft_picks[[#This Row],[drafter_id]],drafters[id],drafters[name]))</f>
        <v>Oriana Nudo</v>
      </c>
      <c r="J2546" t="str">
        <f>IF(ISBLANK(draft_picks[[#This Row],[drafter_team_id]]),"",_xlfn.XLOOKUP(draft_picks[[#This Row],[drafter_team_id]],drafter_teams[id],drafter_teams[name]))</f>
        <v/>
      </c>
      <c r="K2546" s="3" t="s">
        <v>15497</v>
      </c>
      <c r="L2546" t="s">
        <v>15497</v>
      </c>
      <c r="M2546" t="str">
        <f>IF(OR(ISBLANK(draft_picks[[#This Row],[veto_drafter_id]]),draft_picks[[#This Row],[veto_drafter_id]]=""),"",_xlfn.XLOOKUP(draft_picks[[#This Row],[veto_drafter_id]],drafters[id],drafters[name]))</f>
        <v/>
      </c>
      <c r="N2546" t="s">
        <v>15497</v>
      </c>
      <c r="O2546" t="str">
        <f>IF(OR(ISBLANK(draft_picks[[#This Row],[veto_drafter_team_id]]),draft_picks[[#This Row],[veto_drafter_team_id]]=""),"",_xlfn.XLOOKUP(draft_picks[[#This Row],[veto_drafter_team_id]],drafter_teams[id],drafter_teams[name]))</f>
        <v/>
      </c>
      <c r="Q2546" t="s">
        <v>15497</v>
      </c>
      <c r="R2546" t="str">
        <f>IF(OR(ISBLANK(draft_picks[[#This Row],[veto_override_drafter_id]]),draft_picks[[#This Row],[veto_override_drafter_id]]=""),"",_xlfn.XLOOKUP(draft_picks[[#This Row],[veto_override_drafter_id]],drafters[id],drafters[name]))</f>
        <v/>
      </c>
      <c r="S2546" t="s">
        <v>15497</v>
      </c>
      <c r="T2546" t="str">
        <f>IF(OR(ISBLANK(draft_picks[[#This Row],[veto_override_team_id]]),draft_picks[[#This Row],[veto_override_team_id]]=""),"",_xlfn.XLOOKUP(draft_picks[[#This Row],[veto_override_team_id]],drafter_teams[id],drafter_teams[name]))</f>
        <v/>
      </c>
    </row>
    <row r="2547" spans="1:20" x14ac:dyDescent="0.25">
      <c r="A2547" t="s">
        <v>192</v>
      </c>
      <c r="B2547" t="str">
        <f>_xlfn.XLOOKUP(draft_picks[[#This Row],[draft_id]],drafts[id],drafts[title])</f>
        <v>Screwball Comedy mini-Mega</v>
      </c>
      <c r="C2547" s="3">
        <v>1</v>
      </c>
      <c r="D2547">
        <f>IF(C2546&lt;draft_picks[[#This Row],[position]],1,IF(C2546&gt;draft_picks[[#This Row],[position]],D2546+1,IF(C2546=draft_picks[[#This Row],[position]],D2546+1)))</f>
        <v>15</v>
      </c>
      <c r="E2547" t="s">
        <v>6261</v>
      </c>
      <c r="F2547" t="str">
        <f>IF(ISBLANK(draft_picks[[#This Row],[movie_id]]),"",_xlfn.XLOOKUP(draft_picks[[#This Row],[movie_id]],drafts.movies[id],drafts.movies[movie_title]))</f>
        <v>It Happened One Night</v>
      </c>
      <c r="G2547" s="3" t="s">
        <v>951</v>
      </c>
      <c r="H2547" t="str">
        <f>IF(ISBLANK(draft_picks[[#This Row],[drafter_id]]),"",_xlfn.XLOOKUP(draft_picks[[#This Row],[drafter_id]],drafters[id],drafters[name]))</f>
        <v>Maureen Lee Lenker</v>
      </c>
      <c r="J2547" t="str">
        <f>IF(ISBLANK(draft_picks[[#This Row],[drafter_team_id]]),"",_xlfn.XLOOKUP(draft_picks[[#This Row],[drafter_team_id]],drafter_teams[id],drafter_teams[name]))</f>
        <v/>
      </c>
      <c r="K2547" s="3" t="s">
        <v>15497</v>
      </c>
      <c r="L2547" t="s">
        <v>15497</v>
      </c>
      <c r="M2547" t="str">
        <f>IF(OR(ISBLANK(draft_picks[[#This Row],[veto_drafter_id]]),draft_picks[[#This Row],[veto_drafter_id]]=""),"",_xlfn.XLOOKUP(draft_picks[[#This Row],[veto_drafter_id]],drafters[id],drafters[name]))</f>
        <v/>
      </c>
      <c r="N2547" t="s">
        <v>15497</v>
      </c>
      <c r="O2547" t="str">
        <f>IF(OR(ISBLANK(draft_picks[[#This Row],[veto_drafter_team_id]]),draft_picks[[#This Row],[veto_drafter_team_id]]=""),"",_xlfn.XLOOKUP(draft_picks[[#This Row],[veto_drafter_team_id]],drafter_teams[id],drafter_teams[name]))</f>
        <v/>
      </c>
      <c r="Q2547" t="s">
        <v>15497</v>
      </c>
      <c r="R2547" t="str">
        <f>IF(OR(ISBLANK(draft_picks[[#This Row],[veto_override_drafter_id]]),draft_picks[[#This Row],[veto_override_drafter_id]]=""),"",_xlfn.XLOOKUP(draft_picks[[#This Row],[veto_override_drafter_id]],drafters[id],drafters[name]))</f>
        <v/>
      </c>
      <c r="S2547" t="s">
        <v>15497</v>
      </c>
      <c r="T2547" t="str">
        <f>IF(OR(ISBLANK(draft_picks[[#This Row],[veto_override_team_id]]),draft_picks[[#This Row],[veto_override_team_id]]=""),"",_xlfn.XLOOKUP(draft_picks[[#This Row],[veto_override_team_id]],drafter_teams[id],drafter_teams[name]))</f>
        <v/>
      </c>
    </row>
    <row r="2548" spans="1:20" x14ac:dyDescent="0.25">
      <c r="A2548" t="s">
        <v>457</v>
      </c>
      <c r="B2548" t="str">
        <f>_xlfn.XLOOKUP(draft_picks[[#This Row],[draft_id]],drafts[id],drafts[title])</f>
        <v>Union Movies</v>
      </c>
      <c r="C2548" s="3">
        <v>7</v>
      </c>
      <c r="D2548">
        <f>IF(C2547&lt;draft_picks[[#This Row],[position]],1,IF(C2547&gt;draft_picks[[#This Row],[position]],D2547+1,IF(C2547=draft_picks[[#This Row],[position]],D2547+1)))</f>
        <v>1</v>
      </c>
      <c r="E2548" t="s">
        <v>5423</v>
      </c>
      <c r="F2548" t="str">
        <f>IF(ISBLANK(draft_picks[[#This Row],[movie_id]]),"",_xlfn.XLOOKUP(draft_picks[[#This Row],[movie_id]],drafts.movies[id],drafts.movies[movie_title]))</f>
        <v>Billy Elliot</v>
      </c>
      <c r="G2548" s="3" t="s">
        <v>825</v>
      </c>
      <c r="H2548" t="str">
        <f>IF(ISBLANK(draft_picks[[#This Row],[drafter_id]]),"",_xlfn.XLOOKUP(draft_picks[[#This Row],[drafter_id]],drafters[id],drafters[name]))</f>
        <v>Kenny Neibart</v>
      </c>
      <c r="J2548" t="str">
        <f>IF(ISBLANK(draft_picks[[#This Row],[drafter_team_id]]),"",_xlfn.XLOOKUP(draft_picks[[#This Row],[drafter_team_id]],drafter_teams[id],drafter_teams[name]))</f>
        <v/>
      </c>
      <c r="K2548" s="3" t="s">
        <v>15497</v>
      </c>
      <c r="L2548" t="s">
        <v>15497</v>
      </c>
      <c r="M2548" t="str">
        <f>IF(OR(ISBLANK(draft_picks[[#This Row],[veto_drafter_id]]),draft_picks[[#This Row],[veto_drafter_id]]=""),"",_xlfn.XLOOKUP(draft_picks[[#This Row],[veto_drafter_id]],drafters[id],drafters[name]))</f>
        <v/>
      </c>
      <c r="N2548" t="s">
        <v>15497</v>
      </c>
      <c r="O2548" t="str">
        <f>IF(OR(ISBLANK(draft_picks[[#This Row],[veto_drafter_team_id]]),draft_picks[[#This Row],[veto_drafter_team_id]]=""),"",_xlfn.XLOOKUP(draft_picks[[#This Row],[veto_drafter_team_id]],drafter_teams[id],drafter_teams[name]))</f>
        <v/>
      </c>
      <c r="Q2548" t="s">
        <v>15497</v>
      </c>
      <c r="R2548" t="str">
        <f>IF(OR(ISBLANK(draft_picks[[#This Row],[veto_override_drafter_id]]),draft_picks[[#This Row],[veto_override_drafter_id]]=""),"",_xlfn.XLOOKUP(draft_picks[[#This Row],[veto_override_drafter_id]],drafters[id],drafters[name]))</f>
        <v/>
      </c>
      <c r="S2548" t="s">
        <v>15497</v>
      </c>
      <c r="T2548" t="str">
        <f>IF(OR(ISBLANK(draft_picks[[#This Row],[veto_override_team_id]]),draft_picks[[#This Row],[veto_override_team_id]]=""),"",_xlfn.XLOOKUP(draft_picks[[#This Row],[veto_override_team_id]],drafter_teams[id],drafter_teams[name]))</f>
        <v/>
      </c>
    </row>
    <row r="2549" spans="1:20" x14ac:dyDescent="0.25">
      <c r="A2549" t="s">
        <v>457</v>
      </c>
      <c r="B2549" t="str">
        <f>_xlfn.XLOOKUP(draft_picks[[#This Row],[draft_id]],drafts[id],drafts[title])</f>
        <v>Union Movies</v>
      </c>
      <c r="C2549" s="3">
        <v>6</v>
      </c>
      <c r="D2549">
        <f>IF(C2548&lt;draft_picks[[#This Row],[position]],1,IF(C2548&gt;draft_picks[[#This Row],[position]],D2548+1,IF(C2548=draft_picks[[#This Row],[position]],D2548+1)))</f>
        <v>2</v>
      </c>
      <c r="E2549" t="s">
        <v>6288</v>
      </c>
      <c r="F2549" t="str">
        <f>IF(ISBLANK(draft_picks[[#This Row],[movie_id]]),"",_xlfn.XLOOKUP(draft_picks[[#This Row],[movie_id]],drafts.movies[id],drafts.movies[movie_title]))</f>
        <v>American Dream</v>
      </c>
      <c r="G2549" s="3" t="s">
        <v>825</v>
      </c>
      <c r="H2549" t="str">
        <f>IF(ISBLANK(draft_picks[[#This Row],[drafter_id]]),"",_xlfn.XLOOKUP(draft_picks[[#This Row],[drafter_id]],drafters[id],drafters[name]))</f>
        <v>Kenny Neibart</v>
      </c>
      <c r="J2549" t="str">
        <f>IF(ISBLANK(draft_picks[[#This Row],[drafter_team_id]]),"",_xlfn.XLOOKUP(draft_picks[[#This Row],[drafter_team_id]],drafter_teams[id],drafter_teams[name]))</f>
        <v/>
      </c>
      <c r="K2549" s="3" t="s">
        <v>15497</v>
      </c>
      <c r="L2549" t="s">
        <v>15497</v>
      </c>
      <c r="M2549" t="str">
        <f>IF(OR(ISBLANK(draft_picks[[#This Row],[veto_drafter_id]]),draft_picks[[#This Row],[veto_drafter_id]]=""),"",_xlfn.XLOOKUP(draft_picks[[#This Row],[veto_drafter_id]],drafters[id],drafters[name]))</f>
        <v/>
      </c>
      <c r="N2549" t="s">
        <v>15497</v>
      </c>
      <c r="O2549" t="str">
        <f>IF(OR(ISBLANK(draft_picks[[#This Row],[veto_drafter_team_id]]),draft_picks[[#This Row],[veto_drafter_team_id]]=""),"",_xlfn.XLOOKUP(draft_picks[[#This Row],[veto_drafter_team_id]],drafter_teams[id],drafter_teams[name]))</f>
        <v/>
      </c>
      <c r="Q2549" t="s">
        <v>15497</v>
      </c>
      <c r="R2549" t="str">
        <f>IF(OR(ISBLANK(draft_picks[[#This Row],[veto_override_drafter_id]]),draft_picks[[#This Row],[veto_override_drafter_id]]=""),"",_xlfn.XLOOKUP(draft_picks[[#This Row],[veto_override_drafter_id]],drafters[id],drafters[name]))</f>
        <v/>
      </c>
      <c r="S2549" t="s">
        <v>15497</v>
      </c>
      <c r="T2549" t="str">
        <f>IF(OR(ISBLANK(draft_picks[[#This Row],[veto_override_team_id]]),draft_picks[[#This Row],[veto_override_team_id]]=""),"",_xlfn.XLOOKUP(draft_picks[[#This Row],[veto_override_team_id]],drafter_teams[id],drafter_teams[name]))</f>
        <v/>
      </c>
    </row>
    <row r="2550" spans="1:20" x14ac:dyDescent="0.25">
      <c r="A2550" t="s">
        <v>457</v>
      </c>
      <c r="B2550" t="str">
        <f>_xlfn.XLOOKUP(draft_picks[[#This Row],[draft_id]],drafts[id],drafts[title])</f>
        <v>Union Movies</v>
      </c>
      <c r="C2550" s="3">
        <v>5</v>
      </c>
      <c r="D2550">
        <f>IF(C2549&lt;draft_picks[[#This Row],[position]],1,IF(C2549&gt;draft_picks[[#This Row],[position]],D2549+1,IF(C2549=draft_picks[[#This Row],[position]],D2549+1)))</f>
        <v>3</v>
      </c>
      <c r="E2550" t="s">
        <v>3454</v>
      </c>
      <c r="F2550" t="str">
        <f>IF(ISBLANK(draft_picks[[#This Row],[movie_id]]),"",_xlfn.XLOOKUP(draft_picks[[#This Row],[movie_id]],drafts.movies[id],drafts.movies[movie_title]))</f>
        <v>Sorry to Bother You</v>
      </c>
      <c r="G2550" s="3" t="s">
        <v>1029</v>
      </c>
      <c r="H2550" t="str">
        <f>IF(ISBLANK(draft_picks[[#This Row],[drafter_id]]),"",_xlfn.XLOOKUP(draft_picks[[#This Row],[drafter_id]],drafters[id],drafters[name]))</f>
        <v>Liz Hannah</v>
      </c>
      <c r="J2550" t="str">
        <f>IF(ISBLANK(draft_picks[[#This Row],[drafter_team_id]]),"",_xlfn.XLOOKUP(draft_picks[[#This Row],[drafter_team_id]],drafter_teams[id],drafter_teams[name]))</f>
        <v/>
      </c>
      <c r="K2550" s="3" t="s">
        <v>15497</v>
      </c>
      <c r="L2550" t="s">
        <v>15497</v>
      </c>
      <c r="M2550" t="str">
        <f>IF(OR(ISBLANK(draft_picks[[#This Row],[veto_drafter_id]]),draft_picks[[#This Row],[veto_drafter_id]]=""),"",_xlfn.XLOOKUP(draft_picks[[#This Row],[veto_drafter_id]],drafters[id],drafters[name]))</f>
        <v/>
      </c>
      <c r="N2550" t="s">
        <v>15497</v>
      </c>
      <c r="O2550" t="str">
        <f>IF(OR(ISBLANK(draft_picks[[#This Row],[veto_drafter_team_id]]),draft_picks[[#This Row],[veto_drafter_team_id]]=""),"",_xlfn.XLOOKUP(draft_picks[[#This Row],[veto_drafter_team_id]],drafter_teams[id],drafter_teams[name]))</f>
        <v/>
      </c>
      <c r="Q2550" t="s">
        <v>15497</v>
      </c>
      <c r="R2550" t="str">
        <f>IF(OR(ISBLANK(draft_picks[[#This Row],[veto_override_drafter_id]]),draft_picks[[#This Row],[veto_override_drafter_id]]=""),"",_xlfn.XLOOKUP(draft_picks[[#This Row],[veto_override_drafter_id]],drafters[id],drafters[name]))</f>
        <v/>
      </c>
      <c r="S2550" t="s">
        <v>15497</v>
      </c>
      <c r="T2550" t="str">
        <f>IF(OR(ISBLANK(draft_picks[[#This Row],[veto_override_team_id]]),draft_picks[[#This Row],[veto_override_team_id]]=""),"",_xlfn.XLOOKUP(draft_picks[[#This Row],[veto_override_team_id]],drafter_teams[id],drafter_teams[name]))</f>
        <v/>
      </c>
    </row>
    <row r="2551" spans="1:20" x14ac:dyDescent="0.25">
      <c r="A2551" t="s">
        <v>457</v>
      </c>
      <c r="B2551" t="str">
        <f>_xlfn.XLOOKUP(draft_picks[[#This Row],[draft_id]],drafts[id],drafts[title])</f>
        <v>Union Movies</v>
      </c>
      <c r="C2551" s="3">
        <v>4</v>
      </c>
      <c r="D2551">
        <f>IF(C2550&lt;draft_picks[[#This Row],[position]],1,IF(C2550&gt;draft_picks[[#This Row],[position]],D2550+1,IF(C2550=draft_picks[[#This Row],[position]],D2550+1)))</f>
        <v>4</v>
      </c>
      <c r="E2551" t="s">
        <v>4503</v>
      </c>
      <c r="F2551" t="str">
        <f>IF(ISBLANK(draft_picks[[#This Row],[movie_id]]),"",_xlfn.XLOOKUP(draft_picks[[#This Row],[movie_id]],drafts.movies[id],drafts.movies[movie_title]))</f>
        <v>On the Waterfront</v>
      </c>
      <c r="G2551" s="3" t="s">
        <v>825</v>
      </c>
      <c r="H2551" t="str">
        <f>IF(ISBLANK(draft_picks[[#This Row],[drafter_id]]),"",_xlfn.XLOOKUP(draft_picks[[#This Row],[drafter_id]],drafters[id],drafters[name]))</f>
        <v>Kenny Neibart</v>
      </c>
      <c r="J2551" t="str">
        <f>IF(ISBLANK(draft_picks[[#This Row],[drafter_team_id]]),"",_xlfn.XLOOKUP(draft_picks[[#This Row],[drafter_team_id]],drafter_teams[id],drafter_teams[name]))</f>
        <v/>
      </c>
      <c r="K2551" s="3" t="s">
        <v>15497</v>
      </c>
      <c r="L2551" t="s">
        <v>15497</v>
      </c>
      <c r="M2551" t="str">
        <f>IF(OR(ISBLANK(draft_picks[[#This Row],[veto_drafter_id]]),draft_picks[[#This Row],[veto_drafter_id]]=""),"",_xlfn.XLOOKUP(draft_picks[[#This Row],[veto_drafter_id]],drafters[id],drafters[name]))</f>
        <v/>
      </c>
      <c r="N2551" t="s">
        <v>15497</v>
      </c>
      <c r="O2551" t="str">
        <f>IF(OR(ISBLANK(draft_picks[[#This Row],[veto_drafter_team_id]]),draft_picks[[#This Row],[veto_drafter_team_id]]=""),"",_xlfn.XLOOKUP(draft_picks[[#This Row],[veto_drafter_team_id]],drafter_teams[id],drafter_teams[name]))</f>
        <v/>
      </c>
      <c r="Q2551" t="s">
        <v>15497</v>
      </c>
      <c r="R2551" t="str">
        <f>IF(OR(ISBLANK(draft_picks[[#This Row],[veto_override_drafter_id]]),draft_picks[[#This Row],[veto_override_drafter_id]]=""),"",_xlfn.XLOOKUP(draft_picks[[#This Row],[veto_override_drafter_id]],drafters[id],drafters[name]))</f>
        <v/>
      </c>
      <c r="S2551" t="s">
        <v>15497</v>
      </c>
      <c r="T2551" t="str">
        <f>IF(OR(ISBLANK(draft_picks[[#This Row],[veto_override_team_id]]),draft_picks[[#This Row],[veto_override_team_id]]=""),"",_xlfn.XLOOKUP(draft_picks[[#This Row],[veto_override_team_id]],drafter_teams[id],drafter_teams[name]))</f>
        <v/>
      </c>
    </row>
    <row r="2552" spans="1:20" x14ac:dyDescent="0.25">
      <c r="A2552" t="s">
        <v>457</v>
      </c>
      <c r="B2552" t="str">
        <f>_xlfn.XLOOKUP(draft_picks[[#This Row],[draft_id]],drafts[id],drafts[title])</f>
        <v>Union Movies</v>
      </c>
      <c r="C2552" s="3">
        <v>3</v>
      </c>
      <c r="D2552">
        <f>IF(C2551&lt;draft_picks[[#This Row],[position]],1,IF(C2551&gt;draft_picks[[#This Row],[position]],D2551+1,IF(C2551=draft_picks[[#This Row],[position]],D2551+1)))</f>
        <v>5</v>
      </c>
      <c r="E2552" t="s">
        <v>3472</v>
      </c>
      <c r="F2552" t="str">
        <f>IF(ISBLANK(draft_picks[[#This Row],[movie_id]]),"",_xlfn.XLOOKUP(draft_picks[[#This Row],[movie_id]],drafts.movies[id],drafts.movies[movie_title]))</f>
        <v>Silkwood</v>
      </c>
      <c r="G2552" s="3" t="s">
        <v>1029</v>
      </c>
      <c r="H2552" t="str">
        <f>IF(ISBLANK(draft_picks[[#This Row],[drafter_id]]),"",_xlfn.XLOOKUP(draft_picks[[#This Row],[drafter_id]],drafters[id],drafters[name]))</f>
        <v>Liz Hannah</v>
      </c>
      <c r="J2552" t="str">
        <f>IF(ISBLANK(draft_picks[[#This Row],[drafter_team_id]]),"",_xlfn.XLOOKUP(draft_picks[[#This Row],[drafter_team_id]],drafter_teams[id],drafter_teams[name]))</f>
        <v/>
      </c>
      <c r="K2552" s="3" t="s">
        <v>15484</v>
      </c>
      <c r="L2552" t="s">
        <v>825</v>
      </c>
      <c r="M2552" t="str">
        <f>IF(OR(ISBLANK(draft_picks[[#This Row],[veto_drafter_id]]),draft_picks[[#This Row],[veto_drafter_id]]=""),"",_xlfn.XLOOKUP(draft_picks[[#This Row],[veto_drafter_id]],drafters[id],drafters[name]))</f>
        <v>Kenny Neibart</v>
      </c>
      <c r="N2552" t="s">
        <v>15497</v>
      </c>
      <c r="O2552" t="str">
        <f>IF(OR(ISBLANK(draft_picks[[#This Row],[veto_drafter_team_id]]),draft_picks[[#This Row],[veto_drafter_team_id]]=""),"",_xlfn.XLOOKUP(draft_picks[[#This Row],[veto_drafter_team_id]],drafter_teams[id],drafter_teams[name]))</f>
        <v/>
      </c>
      <c r="Q2552" t="s">
        <v>15497</v>
      </c>
      <c r="R2552" t="str">
        <f>IF(OR(ISBLANK(draft_picks[[#This Row],[veto_override_drafter_id]]),draft_picks[[#This Row],[veto_override_drafter_id]]=""),"",_xlfn.XLOOKUP(draft_picks[[#This Row],[veto_override_drafter_id]],drafters[id],drafters[name]))</f>
        <v/>
      </c>
      <c r="S2552" t="s">
        <v>15497</v>
      </c>
      <c r="T2552" t="str">
        <f>IF(OR(ISBLANK(draft_picks[[#This Row],[veto_override_team_id]]),draft_picks[[#This Row],[veto_override_team_id]]=""),"",_xlfn.XLOOKUP(draft_picks[[#This Row],[veto_override_team_id]],drafter_teams[id],drafter_teams[name]))</f>
        <v/>
      </c>
    </row>
    <row r="2553" spans="1:20" x14ac:dyDescent="0.25">
      <c r="A2553" t="s">
        <v>457</v>
      </c>
      <c r="B2553" t="str">
        <f>_xlfn.XLOOKUP(draft_picks[[#This Row],[draft_id]],drafts[id],drafts[title])</f>
        <v>Union Movies</v>
      </c>
      <c r="C2553" s="3">
        <v>3</v>
      </c>
      <c r="D2553">
        <f>IF(C2552&lt;draft_picks[[#This Row],[position]],1,IF(C2552&gt;draft_picks[[#This Row],[position]],D2552+1,IF(C2552=draft_picks[[#This Row],[position]],D2552+1)))</f>
        <v>6</v>
      </c>
      <c r="E2553" t="s">
        <v>3897</v>
      </c>
      <c r="F2553" t="str">
        <f>IF(ISBLANK(draft_picks[[#This Row],[movie_id]]),"",_xlfn.XLOOKUP(draft_picks[[#This Row],[movie_id]],drafts.movies[id],drafts.movies[movie_title]))</f>
        <v>Norma Rae</v>
      </c>
      <c r="G2553" s="3" t="s">
        <v>1029</v>
      </c>
      <c r="H2553" t="str">
        <f>IF(ISBLANK(draft_picks[[#This Row],[drafter_id]]),"",_xlfn.XLOOKUP(draft_picks[[#This Row],[drafter_id]],drafters[id],drafters[name]))</f>
        <v>Liz Hannah</v>
      </c>
      <c r="J2553" t="str">
        <f>IF(ISBLANK(draft_picks[[#This Row],[drafter_team_id]]),"",_xlfn.XLOOKUP(draft_picks[[#This Row],[drafter_team_id]],drafter_teams[id],drafter_teams[name]))</f>
        <v/>
      </c>
      <c r="K2553" s="3" t="s">
        <v>15497</v>
      </c>
      <c r="L2553" t="s">
        <v>15497</v>
      </c>
      <c r="M2553" t="str">
        <f>IF(OR(ISBLANK(draft_picks[[#This Row],[veto_drafter_id]]),draft_picks[[#This Row],[veto_drafter_id]]=""),"",_xlfn.XLOOKUP(draft_picks[[#This Row],[veto_drafter_id]],drafters[id],drafters[name]))</f>
        <v/>
      </c>
      <c r="N2553" t="s">
        <v>15497</v>
      </c>
      <c r="O2553" t="str">
        <f>IF(OR(ISBLANK(draft_picks[[#This Row],[veto_drafter_team_id]]),draft_picks[[#This Row],[veto_drafter_team_id]]=""),"",_xlfn.XLOOKUP(draft_picks[[#This Row],[veto_drafter_team_id]],drafter_teams[id],drafter_teams[name]))</f>
        <v/>
      </c>
      <c r="Q2553" t="s">
        <v>15497</v>
      </c>
      <c r="R2553" t="str">
        <f>IF(OR(ISBLANK(draft_picks[[#This Row],[veto_override_drafter_id]]),draft_picks[[#This Row],[veto_override_drafter_id]]=""),"",_xlfn.XLOOKUP(draft_picks[[#This Row],[veto_override_drafter_id]],drafters[id],drafters[name]))</f>
        <v/>
      </c>
      <c r="S2553" t="s">
        <v>15497</v>
      </c>
      <c r="T2553" t="str">
        <f>IF(OR(ISBLANK(draft_picks[[#This Row],[veto_override_team_id]]),draft_picks[[#This Row],[veto_override_team_id]]=""),"",_xlfn.XLOOKUP(draft_picks[[#This Row],[veto_override_team_id]],drafter_teams[id],drafter_teams[name]))</f>
        <v/>
      </c>
    </row>
    <row r="2554" spans="1:20" x14ac:dyDescent="0.25">
      <c r="A2554" t="s">
        <v>457</v>
      </c>
      <c r="B2554" t="str">
        <f>_xlfn.XLOOKUP(draft_picks[[#This Row],[draft_id]],drafts[id],drafts[title])</f>
        <v>Union Movies</v>
      </c>
      <c r="C2554" s="3">
        <v>2</v>
      </c>
      <c r="D2554">
        <f>IF(C2553&lt;draft_picks[[#This Row],[position]],1,IF(C2553&gt;draft_picks[[#This Row],[position]],D2553+1,IF(C2553=draft_picks[[#This Row],[position]],D2553+1)))</f>
        <v>7</v>
      </c>
      <c r="E2554" t="s">
        <v>1461</v>
      </c>
      <c r="F2554" t="str">
        <f>IF(ISBLANK(draft_picks[[#This Row],[movie_id]]),"",_xlfn.XLOOKUP(draft_picks[[#This Row],[movie_id]],drafts.movies[id],drafts.movies[movie_title]))</f>
        <v>Matewan</v>
      </c>
      <c r="G2554" s="3" t="s">
        <v>825</v>
      </c>
      <c r="H2554" t="str">
        <f>IF(ISBLANK(draft_picks[[#This Row],[drafter_id]]),"",_xlfn.XLOOKUP(draft_picks[[#This Row],[drafter_id]],drafters[id],drafters[name]))</f>
        <v>Kenny Neibart</v>
      </c>
      <c r="J2554" t="str">
        <f>IF(ISBLANK(draft_picks[[#This Row],[drafter_team_id]]),"",_xlfn.XLOOKUP(draft_picks[[#This Row],[drafter_team_id]],drafter_teams[id],drafter_teams[name]))</f>
        <v/>
      </c>
      <c r="K2554" s="3" t="s">
        <v>15497</v>
      </c>
      <c r="L2554" t="s">
        <v>15497</v>
      </c>
      <c r="M2554" t="str">
        <f>IF(OR(ISBLANK(draft_picks[[#This Row],[veto_drafter_id]]),draft_picks[[#This Row],[veto_drafter_id]]=""),"",_xlfn.XLOOKUP(draft_picks[[#This Row],[veto_drafter_id]],drafters[id],drafters[name]))</f>
        <v/>
      </c>
      <c r="N2554" t="s">
        <v>15497</v>
      </c>
      <c r="O2554" t="str">
        <f>IF(OR(ISBLANK(draft_picks[[#This Row],[veto_drafter_team_id]]),draft_picks[[#This Row],[veto_drafter_team_id]]=""),"",_xlfn.XLOOKUP(draft_picks[[#This Row],[veto_drafter_team_id]],drafter_teams[id],drafter_teams[name]))</f>
        <v/>
      </c>
      <c r="Q2554" t="s">
        <v>15497</v>
      </c>
      <c r="R2554" t="str">
        <f>IF(OR(ISBLANK(draft_picks[[#This Row],[veto_override_drafter_id]]),draft_picks[[#This Row],[veto_override_drafter_id]]=""),"",_xlfn.XLOOKUP(draft_picks[[#This Row],[veto_override_drafter_id]],drafters[id],drafters[name]))</f>
        <v/>
      </c>
      <c r="S2554" t="s">
        <v>15497</v>
      </c>
      <c r="T2554" t="str">
        <f>IF(OR(ISBLANK(draft_picks[[#This Row],[veto_override_team_id]]),draft_picks[[#This Row],[veto_override_team_id]]=""),"",_xlfn.XLOOKUP(draft_picks[[#This Row],[veto_override_team_id]],drafter_teams[id],drafter_teams[name]))</f>
        <v/>
      </c>
    </row>
    <row r="2555" spans="1:20" x14ac:dyDescent="0.25">
      <c r="A2555" t="s">
        <v>457</v>
      </c>
      <c r="B2555" t="str">
        <f>_xlfn.XLOOKUP(draft_picks[[#This Row],[draft_id]],drafts[id],drafts[title])</f>
        <v>Union Movies</v>
      </c>
      <c r="C2555" s="3">
        <v>1</v>
      </c>
      <c r="D2555">
        <f>IF(C2554&lt;draft_picks[[#This Row],[position]],1,IF(C2554&gt;draft_picks[[#This Row],[position]],D2554+1,IF(C2554=draft_picks[[#This Row],[position]],D2554+1)))</f>
        <v>8</v>
      </c>
      <c r="E2555" t="s">
        <v>4065</v>
      </c>
      <c r="F2555" t="str">
        <f>IF(ISBLANK(draft_picks[[#This Row],[movie_id]]),"",_xlfn.XLOOKUP(draft_picks[[#This Row],[movie_id]],drafts.movies[id],drafts.movies[movie_title]))</f>
        <v>Newsies</v>
      </c>
      <c r="G2555" s="3" t="s">
        <v>1029</v>
      </c>
      <c r="H2555" t="str">
        <f>IF(ISBLANK(draft_picks[[#This Row],[drafter_id]]),"",_xlfn.XLOOKUP(draft_picks[[#This Row],[drafter_id]],drafters[id],drafters[name]))</f>
        <v>Liz Hannah</v>
      </c>
      <c r="J2555" t="str">
        <f>IF(ISBLANK(draft_picks[[#This Row],[drafter_team_id]]),"",_xlfn.XLOOKUP(draft_picks[[#This Row],[drafter_team_id]],drafter_teams[id],drafter_teams[name]))</f>
        <v/>
      </c>
      <c r="K2555" s="3" t="s">
        <v>15497</v>
      </c>
      <c r="L2555" t="s">
        <v>15497</v>
      </c>
      <c r="M2555" t="str">
        <f>IF(OR(ISBLANK(draft_picks[[#This Row],[veto_drafter_id]]),draft_picks[[#This Row],[veto_drafter_id]]=""),"",_xlfn.XLOOKUP(draft_picks[[#This Row],[veto_drafter_id]],drafters[id],drafters[name]))</f>
        <v/>
      </c>
      <c r="N2555" t="s">
        <v>15497</v>
      </c>
      <c r="O2555" t="str">
        <f>IF(OR(ISBLANK(draft_picks[[#This Row],[veto_drafter_team_id]]),draft_picks[[#This Row],[veto_drafter_team_id]]=""),"",_xlfn.XLOOKUP(draft_picks[[#This Row],[veto_drafter_team_id]],drafter_teams[id],drafter_teams[name]))</f>
        <v/>
      </c>
      <c r="Q2555" t="s">
        <v>15497</v>
      </c>
      <c r="R2555" t="str">
        <f>IF(OR(ISBLANK(draft_picks[[#This Row],[veto_override_drafter_id]]),draft_picks[[#This Row],[veto_override_drafter_id]]=""),"",_xlfn.XLOOKUP(draft_picks[[#This Row],[veto_override_drafter_id]],drafters[id],drafters[name]))</f>
        <v/>
      </c>
      <c r="S2555" t="s">
        <v>15497</v>
      </c>
      <c r="T2555" t="str">
        <f>IF(OR(ISBLANK(draft_picks[[#This Row],[veto_override_team_id]]),draft_picks[[#This Row],[veto_override_team_id]]=""),"",_xlfn.XLOOKUP(draft_picks[[#This Row],[veto_override_team_id]],drafter_teams[id],drafter_teams[name]))</f>
        <v/>
      </c>
    </row>
    <row r="2556" spans="1:20" x14ac:dyDescent="0.25">
      <c r="A2556" t="s">
        <v>647</v>
      </c>
      <c r="B2556" t="str">
        <f>_xlfn.XLOOKUP(draft_picks[[#This Row],[draft_id]],drafts[id],drafts[title])</f>
        <v>Fivequels</v>
      </c>
      <c r="C2556" s="3">
        <v>7</v>
      </c>
      <c r="D2556">
        <f>IF(C2555&lt;draft_picks[[#This Row],[position]],1,IF(C2555&gt;draft_picks[[#This Row],[position]],D2555+1,IF(C2555=draft_picks[[#This Row],[position]],D2555+1)))</f>
        <v>1</v>
      </c>
      <c r="E2556" t="s">
        <v>8251</v>
      </c>
      <c r="F2556" t="str">
        <f>IF(ISBLANK(draft_picks[[#This Row],[movie_id]]),"",_xlfn.XLOOKUP(draft_picks[[#This Row],[movie_id]],drafts.movies[id],drafts.movies[movie_title]))</f>
        <v>Vacation</v>
      </c>
      <c r="G2556" s="3" t="s">
        <v>897</v>
      </c>
      <c r="H2556" t="str">
        <f>IF(ISBLANK(draft_picks[[#This Row],[drafter_id]]),"",_xlfn.XLOOKUP(draft_picks[[#This Row],[drafter_id]],drafters[id],drafters[name]))</f>
        <v>Mike Ryan</v>
      </c>
      <c r="J2556" t="str">
        <f>IF(ISBLANK(draft_picks[[#This Row],[drafter_team_id]]),"",_xlfn.XLOOKUP(draft_picks[[#This Row],[drafter_team_id]],drafter_teams[id],drafter_teams[name]))</f>
        <v/>
      </c>
      <c r="K2556" s="3" t="s">
        <v>15497</v>
      </c>
      <c r="L2556" t="s">
        <v>15497</v>
      </c>
      <c r="M2556" t="str">
        <f>IF(OR(ISBLANK(draft_picks[[#This Row],[veto_drafter_id]]),draft_picks[[#This Row],[veto_drafter_id]]=""),"",_xlfn.XLOOKUP(draft_picks[[#This Row],[veto_drafter_id]],drafters[id],drafters[name]))</f>
        <v/>
      </c>
      <c r="N2556" t="s">
        <v>15497</v>
      </c>
      <c r="O2556" t="str">
        <f>IF(OR(ISBLANK(draft_picks[[#This Row],[veto_drafter_team_id]]),draft_picks[[#This Row],[veto_drafter_team_id]]=""),"",_xlfn.XLOOKUP(draft_picks[[#This Row],[veto_drafter_team_id]],drafter_teams[id],drafter_teams[name]))</f>
        <v/>
      </c>
      <c r="Q2556" t="s">
        <v>15497</v>
      </c>
      <c r="R2556" t="str">
        <f>IF(OR(ISBLANK(draft_picks[[#This Row],[veto_override_drafter_id]]),draft_picks[[#This Row],[veto_override_drafter_id]]=""),"",_xlfn.XLOOKUP(draft_picks[[#This Row],[veto_override_drafter_id]],drafters[id],drafters[name]))</f>
        <v/>
      </c>
      <c r="S2556" t="s">
        <v>15497</v>
      </c>
      <c r="T2556" t="str">
        <f>IF(OR(ISBLANK(draft_picks[[#This Row],[veto_override_team_id]]),draft_picks[[#This Row],[veto_override_team_id]]=""),"",_xlfn.XLOOKUP(draft_picks[[#This Row],[veto_override_team_id]],drafter_teams[id],drafter_teams[name]))</f>
        <v/>
      </c>
    </row>
    <row r="2557" spans="1:20" x14ac:dyDescent="0.25">
      <c r="A2557" t="s">
        <v>647</v>
      </c>
      <c r="B2557" t="str">
        <f>_xlfn.XLOOKUP(draft_picks[[#This Row],[draft_id]],drafts[id],drafts[title])</f>
        <v>Fivequels</v>
      </c>
      <c r="C2557" s="3">
        <v>6</v>
      </c>
      <c r="D2557">
        <f>IF(C2556&lt;draft_picks[[#This Row],[position]],1,IF(C2556&gt;draft_picks[[#This Row],[position]],D2556+1,IF(C2556=draft_picks[[#This Row],[position]],D2556+1)))</f>
        <v>2</v>
      </c>
      <c r="E2557" t="s">
        <v>2928</v>
      </c>
      <c r="F2557" t="str">
        <f>IF(ISBLANK(draft_picks[[#This Row],[movie_id]]),"",_xlfn.XLOOKUP(draft_picks[[#This Row],[movie_id]],drafts.movies[id],drafts.movies[movie_title]))</f>
        <v>The Dead Pool</v>
      </c>
      <c r="G2557" s="3" t="s">
        <v>897</v>
      </c>
      <c r="H2557" t="str">
        <f>IF(ISBLANK(draft_picks[[#This Row],[drafter_id]]),"",_xlfn.XLOOKUP(draft_picks[[#This Row],[drafter_id]],drafters[id],drafters[name]))</f>
        <v>Mike Ryan</v>
      </c>
      <c r="J2557" t="str">
        <f>IF(ISBLANK(draft_picks[[#This Row],[drafter_team_id]]),"",_xlfn.XLOOKUP(draft_picks[[#This Row],[drafter_team_id]],drafter_teams[id],drafter_teams[name]))</f>
        <v/>
      </c>
      <c r="K2557" s="3" t="s">
        <v>15497</v>
      </c>
      <c r="L2557" t="s">
        <v>15497</v>
      </c>
      <c r="M2557" t="str">
        <f>IF(OR(ISBLANK(draft_picks[[#This Row],[veto_drafter_id]]),draft_picks[[#This Row],[veto_drafter_id]]=""),"",_xlfn.XLOOKUP(draft_picks[[#This Row],[veto_drafter_id]],drafters[id],drafters[name]))</f>
        <v/>
      </c>
      <c r="N2557" t="s">
        <v>15497</v>
      </c>
      <c r="O2557" t="str">
        <f>IF(OR(ISBLANK(draft_picks[[#This Row],[veto_drafter_team_id]]),draft_picks[[#This Row],[veto_drafter_team_id]]=""),"",_xlfn.XLOOKUP(draft_picks[[#This Row],[veto_drafter_team_id]],drafter_teams[id],drafter_teams[name]))</f>
        <v/>
      </c>
      <c r="Q2557" t="s">
        <v>15497</v>
      </c>
      <c r="R2557" t="str">
        <f>IF(OR(ISBLANK(draft_picks[[#This Row],[veto_override_drafter_id]]),draft_picks[[#This Row],[veto_override_drafter_id]]=""),"",_xlfn.XLOOKUP(draft_picks[[#This Row],[veto_override_drafter_id]],drafters[id],drafters[name]))</f>
        <v/>
      </c>
      <c r="S2557" t="s">
        <v>15497</v>
      </c>
      <c r="T2557" t="str">
        <f>IF(OR(ISBLANK(draft_picks[[#This Row],[veto_override_team_id]]),draft_picks[[#This Row],[veto_override_team_id]]=""),"",_xlfn.XLOOKUP(draft_picks[[#This Row],[veto_override_team_id]],drafter_teams[id],drafter_teams[name]))</f>
        <v/>
      </c>
    </row>
    <row r="2558" spans="1:20" x14ac:dyDescent="0.25">
      <c r="A2558" t="s">
        <v>647</v>
      </c>
      <c r="B2558" t="str">
        <f>_xlfn.XLOOKUP(draft_picks[[#This Row],[draft_id]],drafts[id],drafts[title])</f>
        <v>Fivequels</v>
      </c>
      <c r="C2558" s="3">
        <v>5</v>
      </c>
      <c r="D2558">
        <f>IF(C2557&lt;draft_picks[[#This Row],[position]],1,IF(C2557&gt;draft_picks[[#This Row],[position]],D2557+1,IF(C2557=draft_picks[[#This Row],[position]],D2557+1)))</f>
        <v>3</v>
      </c>
      <c r="E2558" t="s">
        <v>3316</v>
      </c>
      <c r="F2558" t="str">
        <f>IF(ISBLANK(draft_picks[[#This Row],[movie_id]]),"",_xlfn.XLOOKUP(draft_picks[[#This Row],[movie_id]],drafts.movies[id],drafts.movies[movie_title]))</f>
        <v>Ip Man 4: The Finale</v>
      </c>
      <c r="G2558" s="3" t="s">
        <v>979</v>
      </c>
      <c r="H2558" t="str">
        <f>IF(ISBLANK(draft_picks[[#This Row],[drafter_id]]),"",_xlfn.XLOOKUP(draft_picks[[#This Row],[drafter_id]],drafters[id],drafters[name]))</f>
        <v>Andy Levy</v>
      </c>
      <c r="J2558" t="str">
        <f>IF(ISBLANK(draft_picks[[#This Row],[drafter_team_id]]),"",_xlfn.XLOOKUP(draft_picks[[#This Row],[drafter_team_id]],drafter_teams[id],drafter_teams[name]))</f>
        <v/>
      </c>
      <c r="K2558" s="3" t="s">
        <v>15497</v>
      </c>
      <c r="L2558" t="s">
        <v>15497</v>
      </c>
      <c r="M2558" t="str">
        <f>IF(OR(ISBLANK(draft_picks[[#This Row],[veto_drafter_id]]),draft_picks[[#This Row],[veto_drafter_id]]=""),"",_xlfn.XLOOKUP(draft_picks[[#This Row],[veto_drafter_id]],drafters[id],drafters[name]))</f>
        <v/>
      </c>
      <c r="N2558" t="s">
        <v>15497</v>
      </c>
      <c r="O2558" t="str">
        <f>IF(OR(ISBLANK(draft_picks[[#This Row],[veto_drafter_team_id]]),draft_picks[[#This Row],[veto_drafter_team_id]]=""),"",_xlfn.XLOOKUP(draft_picks[[#This Row],[veto_drafter_team_id]],drafter_teams[id],drafter_teams[name]))</f>
        <v/>
      </c>
      <c r="Q2558" t="s">
        <v>15497</v>
      </c>
      <c r="R2558" t="str">
        <f>IF(OR(ISBLANK(draft_picks[[#This Row],[veto_override_drafter_id]]),draft_picks[[#This Row],[veto_override_drafter_id]]=""),"",_xlfn.XLOOKUP(draft_picks[[#This Row],[veto_override_drafter_id]],drafters[id],drafters[name]))</f>
        <v/>
      </c>
      <c r="S2558" t="s">
        <v>15497</v>
      </c>
      <c r="T2558" t="str">
        <f>IF(OR(ISBLANK(draft_picks[[#This Row],[veto_override_team_id]]),draft_picks[[#This Row],[veto_override_team_id]]=""),"",_xlfn.XLOOKUP(draft_picks[[#This Row],[veto_override_team_id]],drafter_teams[id],drafter_teams[name]))</f>
        <v/>
      </c>
    </row>
    <row r="2559" spans="1:20" x14ac:dyDescent="0.25">
      <c r="A2559" t="s">
        <v>647</v>
      </c>
      <c r="B2559" t="str">
        <f>_xlfn.XLOOKUP(draft_picks[[#This Row],[draft_id]],drafts[id],drafts[title])</f>
        <v>Fivequels</v>
      </c>
      <c r="C2559" s="3">
        <v>4</v>
      </c>
      <c r="D2559">
        <f>IF(C2558&lt;draft_picks[[#This Row],[position]],1,IF(C2558&gt;draft_picks[[#This Row],[position]],D2558+1,IF(C2558=draft_picks[[#This Row],[position]],D2558+1)))</f>
        <v>4</v>
      </c>
      <c r="E2559" t="s">
        <v>3136</v>
      </c>
      <c r="F2559" t="str">
        <f>IF(ISBLANK(draft_picks[[#This Row],[movie_id]]),"",_xlfn.XLOOKUP(draft_picks[[#This Row],[movie_id]],drafts.movies[id],drafts.movies[movie_title]))</f>
        <v>X-Men: First Class</v>
      </c>
      <c r="G2559" s="3" t="s">
        <v>897</v>
      </c>
      <c r="H2559" t="str">
        <f>IF(ISBLANK(draft_picks[[#This Row],[drafter_id]]),"",_xlfn.XLOOKUP(draft_picks[[#This Row],[drafter_id]],drafters[id],drafters[name]))</f>
        <v>Mike Ryan</v>
      </c>
      <c r="J2559" t="str">
        <f>IF(ISBLANK(draft_picks[[#This Row],[drafter_team_id]]),"",_xlfn.XLOOKUP(draft_picks[[#This Row],[drafter_team_id]],drafter_teams[id],drafter_teams[name]))</f>
        <v/>
      </c>
      <c r="K2559" s="3" t="s">
        <v>15497</v>
      </c>
      <c r="L2559" t="s">
        <v>15497</v>
      </c>
      <c r="M2559" t="str">
        <f>IF(OR(ISBLANK(draft_picks[[#This Row],[veto_drafter_id]]),draft_picks[[#This Row],[veto_drafter_id]]=""),"",_xlfn.XLOOKUP(draft_picks[[#This Row],[veto_drafter_id]],drafters[id],drafters[name]))</f>
        <v/>
      </c>
      <c r="N2559" t="s">
        <v>15497</v>
      </c>
      <c r="O2559" t="str">
        <f>IF(OR(ISBLANK(draft_picks[[#This Row],[veto_drafter_team_id]]),draft_picks[[#This Row],[veto_drafter_team_id]]=""),"",_xlfn.XLOOKUP(draft_picks[[#This Row],[veto_drafter_team_id]],drafter_teams[id],drafter_teams[name]))</f>
        <v/>
      </c>
      <c r="Q2559" t="s">
        <v>15497</v>
      </c>
      <c r="R2559" t="str">
        <f>IF(OR(ISBLANK(draft_picks[[#This Row],[veto_override_drafter_id]]),draft_picks[[#This Row],[veto_override_drafter_id]]=""),"",_xlfn.XLOOKUP(draft_picks[[#This Row],[veto_override_drafter_id]],drafters[id],drafters[name]))</f>
        <v/>
      </c>
      <c r="S2559" t="s">
        <v>15497</v>
      </c>
      <c r="T2559" t="str">
        <f>IF(OR(ISBLANK(draft_picks[[#This Row],[veto_override_team_id]]),draft_picks[[#This Row],[veto_override_team_id]]=""),"",_xlfn.XLOOKUP(draft_picks[[#This Row],[veto_override_team_id]],drafter_teams[id],drafter_teams[name]))</f>
        <v/>
      </c>
    </row>
    <row r="2560" spans="1:20" x14ac:dyDescent="0.25">
      <c r="A2560" t="s">
        <v>647</v>
      </c>
      <c r="B2560" t="str">
        <f>_xlfn.XLOOKUP(draft_picks[[#This Row],[draft_id]],drafts[id],drafts[title])</f>
        <v>Fivequels</v>
      </c>
      <c r="C2560" s="3">
        <v>3</v>
      </c>
      <c r="D2560">
        <f>IF(C2559&lt;draft_picks[[#This Row],[position]],1,IF(C2559&gt;draft_picks[[#This Row],[position]],D2559+1,IF(C2559=draft_picks[[#This Row],[position]],D2559+1)))</f>
        <v>5</v>
      </c>
      <c r="E2560" t="s">
        <v>8110</v>
      </c>
      <c r="F2560" t="str">
        <f>IF(ISBLANK(draft_picks[[#This Row],[movie_id]]),"",_xlfn.XLOOKUP(draft_picks[[#This Row],[movie_id]],drafts.movies[id],drafts.movies[movie_title]))</f>
        <v>Mission: Impossible - Rogue Nation</v>
      </c>
      <c r="G2560" s="3" t="s">
        <v>979</v>
      </c>
      <c r="H2560" t="str">
        <f>IF(ISBLANK(draft_picks[[#This Row],[drafter_id]]),"",_xlfn.XLOOKUP(draft_picks[[#This Row],[drafter_id]],drafters[id],drafters[name]))</f>
        <v>Andy Levy</v>
      </c>
      <c r="J2560" t="str">
        <f>IF(ISBLANK(draft_picks[[#This Row],[drafter_team_id]]),"",_xlfn.XLOOKUP(draft_picks[[#This Row],[drafter_team_id]],drafter_teams[id],drafter_teams[name]))</f>
        <v/>
      </c>
      <c r="K2560" s="3" t="s">
        <v>15497</v>
      </c>
      <c r="L2560" t="s">
        <v>15497</v>
      </c>
      <c r="M2560" t="str">
        <f>IF(OR(ISBLANK(draft_picks[[#This Row],[veto_drafter_id]]),draft_picks[[#This Row],[veto_drafter_id]]=""),"",_xlfn.XLOOKUP(draft_picks[[#This Row],[veto_drafter_id]],drafters[id],drafters[name]))</f>
        <v/>
      </c>
      <c r="N2560" t="s">
        <v>15497</v>
      </c>
      <c r="O2560" t="str">
        <f>IF(OR(ISBLANK(draft_picks[[#This Row],[veto_drafter_team_id]]),draft_picks[[#This Row],[veto_drafter_team_id]]=""),"",_xlfn.XLOOKUP(draft_picks[[#This Row],[veto_drafter_team_id]],drafter_teams[id],drafter_teams[name]))</f>
        <v/>
      </c>
      <c r="Q2560" t="s">
        <v>15497</v>
      </c>
      <c r="R2560" t="str">
        <f>IF(OR(ISBLANK(draft_picks[[#This Row],[veto_override_drafter_id]]),draft_picks[[#This Row],[veto_override_drafter_id]]=""),"",_xlfn.XLOOKUP(draft_picks[[#This Row],[veto_override_drafter_id]],drafters[id],drafters[name]))</f>
        <v/>
      </c>
      <c r="S2560" t="s">
        <v>15497</v>
      </c>
      <c r="T2560" t="str">
        <f>IF(OR(ISBLANK(draft_picks[[#This Row],[veto_override_team_id]]),draft_picks[[#This Row],[veto_override_team_id]]=""),"",_xlfn.XLOOKUP(draft_picks[[#This Row],[veto_override_team_id]],drafter_teams[id],drafter_teams[name]))</f>
        <v/>
      </c>
    </row>
    <row r="2561" spans="1:20" x14ac:dyDescent="0.25">
      <c r="A2561" t="s">
        <v>647</v>
      </c>
      <c r="B2561" t="str">
        <f>_xlfn.XLOOKUP(draft_picks[[#This Row],[draft_id]],drafts[id],drafts[title])</f>
        <v>Fivequels</v>
      </c>
      <c r="C2561" s="3">
        <v>2</v>
      </c>
      <c r="D2561">
        <f>IF(C2560&lt;draft_picks[[#This Row],[position]],1,IF(C2560&gt;draft_picks[[#This Row],[position]],D2560+1,IF(C2560=draft_picks[[#This Row],[position]],D2560+1)))</f>
        <v>6</v>
      </c>
      <c r="E2561" t="s">
        <v>1643</v>
      </c>
      <c r="F2561" t="str">
        <f>IF(ISBLANK(draft_picks[[#This Row],[movie_id]]),"",_xlfn.XLOOKUP(draft_picks[[#This Row],[movie_id]],drafts.movies[id],drafts.movies[movie_title]))</f>
        <v>Fast Five</v>
      </c>
      <c r="G2561" s="3" t="s">
        <v>897</v>
      </c>
      <c r="H2561" t="str">
        <f>IF(ISBLANK(draft_picks[[#This Row],[drafter_id]]),"",_xlfn.XLOOKUP(draft_picks[[#This Row],[drafter_id]],drafters[id],drafters[name]))</f>
        <v>Mike Ryan</v>
      </c>
      <c r="J2561" t="str">
        <f>IF(ISBLANK(draft_picks[[#This Row],[drafter_team_id]]),"",_xlfn.XLOOKUP(draft_picks[[#This Row],[drafter_team_id]],drafter_teams[id],drafter_teams[name]))</f>
        <v/>
      </c>
      <c r="K2561" s="3" t="s">
        <v>15497</v>
      </c>
      <c r="L2561" t="s">
        <v>15497</v>
      </c>
      <c r="M2561" t="str">
        <f>IF(OR(ISBLANK(draft_picks[[#This Row],[veto_drafter_id]]),draft_picks[[#This Row],[veto_drafter_id]]=""),"",_xlfn.XLOOKUP(draft_picks[[#This Row],[veto_drafter_id]],drafters[id],drafters[name]))</f>
        <v/>
      </c>
      <c r="N2561" t="s">
        <v>15497</v>
      </c>
      <c r="O2561" t="str">
        <f>IF(OR(ISBLANK(draft_picks[[#This Row],[veto_drafter_team_id]]),draft_picks[[#This Row],[veto_drafter_team_id]]=""),"",_xlfn.XLOOKUP(draft_picks[[#This Row],[veto_drafter_team_id]],drafter_teams[id],drafter_teams[name]))</f>
        <v/>
      </c>
      <c r="Q2561" t="s">
        <v>15497</v>
      </c>
      <c r="R2561" t="str">
        <f>IF(OR(ISBLANK(draft_picks[[#This Row],[veto_override_drafter_id]]),draft_picks[[#This Row],[veto_override_drafter_id]]=""),"",_xlfn.XLOOKUP(draft_picks[[#This Row],[veto_override_drafter_id]],drafters[id],drafters[name]))</f>
        <v/>
      </c>
      <c r="S2561" t="s">
        <v>15497</v>
      </c>
      <c r="T2561" t="str">
        <f>IF(OR(ISBLANK(draft_picks[[#This Row],[veto_override_team_id]]),draft_picks[[#This Row],[veto_override_team_id]]=""),"",_xlfn.XLOOKUP(draft_picks[[#This Row],[veto_override_team_id]],drafter_teams[id],drafter_teams[name]))</f>
        <v/>
      </c>
    </row>
    <row r="2562" spans="1:20" x14ac:dyDescent="0.25">
      <c r="A2562" t="s">
        <v>647</v>
      </c>
      <c r="B2562" t="str">
        <f>_xlfn.XLOOKUP(draft_picks[[#This Row],[draft_id]],drafts[id],drafts[title])</f>
        <v>Fivequels</v>
      </c>
      <c r="C2562" s="3">
        <v>1</v>
      </c>
      <c r="D2562">
        <f>IF(C2561&lt;draft_picks[[#This Row],[position]],1,IF(C2561&gt;draft_picks[[#This Row],[position]],D2561+1,IF(C2561=draft_picks[[#This Row],[position]],D2561+1)))</f>
        <v>7</v>
      </c>
      <c r="E2562" t="s">
        <v>7030</v>
      </c>
      <c r="F2562" t="str">
        <f>IF(ISBLANK(draft_picks[[#This Row],[movie_id]]),"",_xlfn.XLOOKUP(draft_picks[[#This Row],[movie_id]],drafts.movies[id],drafts.movies[movie_title]))</f>
        <v>Prometheus</v>
      </c>
      <c r="G2562" s="3" t="s">
        <v>979</v>
      </c>
      <c r="H2562" t="str">
        <f>IF(ISBLANK(draft_picks[[#This Row],[drafter_id]]),"",_xlfn.XLOOKUP(draft_picks[[#This Row],[drafter_id]],drafters[id],drafters[name]))</f>
        <v>Andy Levy</v>
      </c>
      <c r="J2562" t="str">
        <f>IF(ISBLANK(draft_picks[[#This Row],[drafter_team_id]]),"",_xlfn.XLOOKUP(draft_picks[[#This Row],[drafter_team_id]],drafter_teams[id],drafter_teams[name]))</f>
        <v/>
      </c>
      <c r="K2562" s="3" t="s">
        <v>15497</v>
      </c>
      <c r="L2562" t="s">
        <v>15497</v>
      </c>
      <c r="M2562" t="str">
        <f>IF(OR(ISBLANK(draft_picks[[#This Row],[veto_drafter_id]]),draft_picks[[#This Row],[veto_drafter_id]]=""),"",_xlfn.XLOOKUP(draft_picks[[#This Row],[veto_drafter_id]],drafters[id],drafters[name]))</f>
        <v/>
      </c>
      <c r="N2562" t="s">
        <v>15497</v>
      </c>
      <c r="O2562" t="str">
        <f>IF(OR(ISBLANK(draft_picks[[#This Row],[veto_drafter_team_id]]),draft_picks[[#This Row],[veto_drafter_team_id]]=""),"",_xlfn.XLOOKUP(draft_picks[[#This Row],[veto_drafter_team_id]],drafter_teams[id],drafter_teams[name]))</f>
        <v/>
      </c>
      <c r="Q2562" t="s">
        <v>15497</v>
      </c>
      <c r="R2562" t="str">
        <f>IF(OR(ISBLANK(draft_picks[[#This Row],[veto_override_drafter_id]]),draft_picks[[#This Row],[veto_override_drafter_id]]=""),"",_xlfn.XLOOKUP(draft_picks[[#This Row],[veto_override_drafter_id]],drafters[id],drafters[name]))</f>
        <v/>
      </c>
      <c r="S2562" t="s">
        <v>15497</v>
      </c>
      <c r="T2562" t="str">
        <f>IF(OR(ISBLANK(draft_picks[[#This Row],[veto_override_team_id]]),draft_picks[[#This Row],[veto_override_team_id]]=""),"",_xlfn.XLOOKUP(draft_picks[[#This Row],[veto_override_team_id]],drafter_teams[id],drafter_teams[name]))</f>
        <v/>
      </c>
    </row>
    <row r="2563" spans="1:20" x14ac:dyDescent="0.25">
      <c r="A2563" t="s">
        <v>369</v>
      </c>
      <c r="B2563" t="str">
        <f>_xlfn.XLOOKUP(draft_picks[[#This Row],[draft_id]],drafts[id],drafts[title])</f>
        <v>'90s Superhero</v>
      </c>
      <c r="C2563" s="3">
        <v>7</v>
      </c>
      <c r="D2563">
        <f>IF(C2562&lt;draft_picks[[#This Row],[position]],1,IF(C2562&gt;draft_picks[[#This Row],[position]],D2562+1,IF(C2562=draft_picks[[#This Row],[position]],D2562+1)))</f>
        <v>1</v>
      </c>
      <c r="E2563" t="s">
        <v>3220</v>
      </c>
      <c r="F2563" t="str">
        <f>IF(ISBLANK(draft_picks[[#This Row],[movie_id]]),"",_xlfn.XLOOKUP(draft_picks[[#This Row],[movie_id]],drafts.movies[id],drafts.movies[movie_title]))</f>
        <v>Judge Dredd</v>
      </c>
      <c r="G2563" s="3" t="s">
        <v>1149</v>
      </c>
      <c r="H2563" t="str">
        <f>IF(ISBLANK(draft_picks[[#This Row],[drafter_id]]),"",_xlfn.XLOOKUP(draft_picks[[#This Row],[drafter_id]],drafters[id],drafters[name]))</f>
        <v>Dave Schilling</v>
      </c>
      <c r="J2563" t="str">
        <f>IF(ISBLANK(draft_picks[[#This Row],[drafter_team_id]]),"",_xlfn.XLOOKUP(draft_picks[[#This Row],[drafter_team_id]],drafter_teams[id],drafter_teams[name]))</f>
        <v/>
      </c>
      <c r="K2563" s="3" t="s">
        <v>15497</v>
      </c>
      <c r="L2563" t="s">
        <v>15497</v>
      </c>
      <c r="M2563" t="str">
        <f>IF(OR(ISBLANK(draft_picks[[#This Row],[veto_drafter_id]]),draft_picks[[#This Row],[veto_drafter_id]]=""),"",_xlfn.XLOOKUP(draft_picks[[#This Row],[veto_drafter_id]],drafters[id],drafters[name]))</f>
        <v/>
      </c>
      <c r="N2563" t="s">
        <v>15497</v>
      </c>
      <c r="O2563" t="str">
        <f>IF(OR(ISBLANK(draft_picks[[#This Row],[veto_drafter_team_id]]),draft_picks[[#This Row],[veto_drafter_team_id]]=""),"",_xlfn.XLOOKUP(draft_picks[[#This Row],[veto_drafter_team_id]],drafter_teams[id],drafter_teams[name]))</f>
        <v/>
      </c>
      <c r="Q2563" t="s">
        <v>15497</v>
      </c>
      <c r="R2563" t="str">
        <f>IF(OR(ISBLANK(draft_picks[[#This Row],[veto_override_drafter_id]]),draft_picks[[#This Row],[veto_override_drafter_id]]=""),"",_xlfn.XLOOKUP(draft_picks[[#This Row],[veto_override_drafter_id]],drafters[id],drafters[name]))</f>
        <v/>
      </c>
      <c r="S2563" t="s">
        <v>15497</v>
      </c>
      <c r="T2563" t="str">
        <f>IF(OR(ISBLANK(draft_picks[[#This Row],[veto_override_team_id]]),draft_picks[[#This Row],[veto_override_team_id]]=""),"",_xlfn.XLOOKUP(draft_picks[[#This Row],[veto_override_team_id]],drafter_teams[id],drafter_teams[name]))</f>
        <v/>
      </c>
    </row>
    <row r="2564" spans="1:20" x14ac:dyDescent="0.25">
      <c r="A2564" t="s">
        <v>369</v>
      </c>
      <c r="B2564" t="str">
        <f>_xlfn.XLOOKUP(draft_picks[[#This Row],[draft_id]],drafts[id],drafts[title])</f>
        <v>'90s Superhero</v>
      </c>
      <c r="C2564" s="3">
        <v>6</v>
      </c>
      <c r="D2564">
        <f>IF(C2563&lt;draft_picks[[#This Row],[position]],1,IF(C2563&gt;draft_picks[[#This Row],[position]],D2563+1,IF(C2563=draft_picks[[#This Row],[position]],D2563+1)))</f>
        <v>2</v>
      </c>
      <c r="E2564" t="s">
        <v>6306</v>
      </c>
      <c r="F2564" t="str">
        <f>IF(ISBLANK(draft_picks[[#This Row],[movie_id]]),"",_xlfn.XLOOKUP(draft_picks[[#This Row],[movie_id]],drafts.movies[id],drafts.movies[movie_title]))</f>
        <v>The Rocketeer</v>
      </c>
      <c r="G2564" s="3" t="s">
        <v>1149</v>
      </c>
      <c r="H2564" t="str">
        <f>IF(ISBLANK(draft_picks[[#This Row],[drafter_id]]),"",_xlfn.XLOOKUP(draft_picks[[#This Row],[drafter_id]],drafters[id],drafters[name]))</f>
        <v>Dave Schilling</v>
      </c>
      <c r="J2564" t="str">
        <f>IF(ISBLANK(draft_picks[[#This Row],[drafter_team_id]]),"",_xlfn.XLOOKUP(draft_picks[[#This Row],[drafter_team_id]],drafter_teams[id],drafter_teams[name]))</f>
        <v/>
      </c>
      <c r="K2564" s="3" t="s">
        <v>15497</v>
      </c>
      <c r="L2564" t="s">
        <v>15497</v>
      </c>
      <c r="M2564" t="str">
        <f>IF(OR(ISBLANK(draft_picks[[#This Row],[veto_drafter_id]]),draft_picks[[#This Row],[veto_drafter_id]]=""),"",_xlfn.XLOOKUP(draft_picks[[#This Row],[veto_drafter_id]],drafters[id],drafters[name]))</f>
        <v/>
      </c>
      <c r="N2564" t="s">
        <v>15497</v>
      </c>
      <c r="O2564" t="str">
        <f>IF(OR(ISBLANK(draft_picks[[#This Row],[veto_drafter_team_id]]),draft_picks[[#This Row],[veto_drafter_team_id]]=""),"",_xlfn.XLOOKUP(draft_picks[[#This Row],[veto_drafter_team_id]],drafter_teams[id],drafter_teams[name]))</f>
        <v/>
      </c>
      <c r="Q2564" t="s">
        <v>15497</v>
      </c>
      <c r="R2564" t="str">
        <f>IF(OR(ISBLANK(draft_picks[[#This Row],[veto_override_drafter_id]]),draft_picks[[#This Row],[veto_override_drafter_id]]=""),"",_xlfn.XLOOKUP(draft_picks[[#This Row],[veto_override_drafter_id]],drafters[id],drafters[name]))</f>
        <v/>
      </c>
      <c r="S2564" t="s">
        <v>15497</v>
      </c>
      <c r="T2564" t="str">
        <f>IF(OR(ISBLANK(draft_picks[[#This Row],[veto_override_team_id]]),draft_picks[[#This Row],[veto_override_team_id]]=""),"",_xlfn.XLOOKUP(draft_picks[[#This Row],[veto_override_team_id]],drafter_teams[id],drafter_teams[name]))</f>
        <v/>
      </c>
    </row>
    <row r="2565" spans="1:20" x14ac:dyDescent="0.25">
      <c r="A2565" t="s">
        <v>369</v>
      </c>
      <c r="B2565" t="str">
        <f>_xlfn.XLOOKUP(draft_picks[[#This Row],[draft_id]],drafts[id],drafts[title])</f>
        <v>'90s Superhero</v>
      </c>
      <c r="C2565" s="3">
        <v>5</v>
      </c>
      <c r="D2565">
        <f>IF(C2564&lt;draft_picks[[#This Row],[position]],1,IF(C2564&gt;draft_picks[[#This Row],[position]],D2564+1,IF(C2564=draft_picks[[#This Row],[position]],D2564+1)))</f>
        <v>3</v>
      </c>
      <c r="E2565" t="s">
        <v>6450</v>
      </c>
      <c r="F2565" t="str">
        <f>IF(ISBLANK(draft_picks[[#This Row],[movie_id]]),"",_xlfn.XLOOKUP(draft_picks[[#This Row],[movie_id]],drafts.movies[id],drafts.movies[movie_title]))</f>
        <v>The Shadow</v>
      </c>
      <c r="G2565" s="3" t="s">
        <v>1177</v>
      </c>
      <c r="H2565" t="str">
        <f>IF(ISBLANK(draft_picks[[#This Row],[drafter_id]]),"",_xlfn.XLOOKUP(draft_picks[[#This Row],[drafter_id]],drafters[id],drafters[name]))</f>
        <v>Darren Franich</v>
      </c>
      <c r="J2565" t="str">
        <f>IF(ISBLANK(draft_picks[[#This Row],[drafter_team_id]]),"",_xlfn.XLOOKUP(draft_picks[[#This Row],[drafter_team_id]],drafter_teams[id],drafter_teams[name]))</f>
        <v/>
      </c>
      <c r="K2565" s="3" t="s">
        <v>15497</v>
      </c>
      <c r="L2565" t="s">
        <v>15497</v>
      </c>
      <c r="M2565" t="str">
        <f>IF(OR(ISBLANK(draft_picks[[#This Row],[veto_drafter_id]]),draft_picks[[#This Row],[veto_drafter_id]]=""),"",_xlfn.XLOOKUP(draft_picks[[#This Row],[veto_drafter_id]],drafters[id],drafters[name]))</f>
        <v/>
      </c>
      <c r="N2565" t="s">
        <v>15497</v>
      </c>
      <c r="O2565" t="str">
        <f>IF(OR(ISBLANK(draft_picks[[#This Row],[veto_drafter_team_id]]),draft_picks[[#This Row],[veto_drafter_team_id]]=""),"",_xlfn.XLOOKUP(draft_picks[[#This Row],[veto_drafter_team_id]],drafter_teams[id],drafter_teams[name]))</f>
        <v/>
      </c>
      <c r="Q2565" t="s">
        <v>15497</v>
      </c>
      <c r="R2565" t="str">
        <f>IF(OR(ISBLANK(draft_picks[[#This Row],[veto_override_drafter_id]]),draft_picks[[#This Row],[veto_override_drafter_id]]=""),"",_xlfn.XLOOKUP(draft_picks[[#This Row],[veto_override_drafter_id]],drafters[id],drafters[name]))</f>
        <v/>
      </c>
      <c r="S2565" t="s">
        <v>15497</v>
      </c>
      <c r="T2565" t="str">
        <f>IF(OR(ISBLANK(draft_picks[[#This Row],[veto_override_team_id]]),draft_picks[[#This Row],[veto_override_team_id]]=""),"",_xlfn.XLOOKUP(draft_picks[[#This Row],[veto_override_team_id]],drafter_teams[id],drafter_teams[name]))</f>
        <v/>
      </c>
    </row>
    <row r="2566" spans="1:20" x14ac:dyDescent="0.25">
      <c r="A2566" t="s">
        <v>369</v>
      </c>
      <c r="B2566" t="str">
        <f>_xlfn.XLOOKUP(draft_picks[[#This Row],[draft_id]],drafts[id],drafts[title])</f>
        <v>'90s Superhero</v>
      </c>
      <c r="C2566" s="3">
        <v>4</v>
      </c>
      <c r="D2566">
        <f>IF(C2565&lt;draft_picks[[#This Row],[position]],1,IF(C2565&gt;draft_picks[[#This Row],[position]],D2565+1,IF(C2565=draft_picks[[#This Row],[position]],D2565+1)))</f>
        <v>4</v>
      </c>
      <c r="E2566" t="s">
        <v>3457</v>
      </c>
      <c r="F2566" t="str">
        <f>IF(ISBLANK(draft_picks[[#This Row],[movie_id]]),"",_xlfn.XLOOKUP(draft_picks[[#This Row],[movie_id]],drafts.movies[id],drafts.movies[movie_title]))</f>
        <v>Teenage Mutant Ninja Turtles</v>
      </c>
      <c r="G2566" s="3" t="s">
        <v>1149</v>
      </c>
      <c r="H2566" t="str">
        <f>IF(ISBLANK(draft_picks[[#This Row],[drafter_id]]),"",_xlfn.XLOOKUP(draft_picks[[#This Row],[drafter_id]],drafters[id],drafters[name]))</f>
        <v>Dave Schilling</v>
      </c>
      <c r="J2566" t="str">
        <f>IF(ISBLANK(draft_picks[[#This Row],[drafter_team_id]]),"",_xlfn.XLOOKUP(draft_picks[[#This Row],[drafter_team_id]],drafter_teams[id],drafter_teams[name]))</f>
        <v/>
      </c>
      <c r="K2566" s="3" t="s">
        <v>15497</v>
      </c>
      <c r="L2566" t="s">
        <v>15497</v>
      </c>
      <c r="M2566" t="str">
        <f>IF(OR(ISBLANK(draft_picks[[#This Row],[veto_drafter_id]]),draft_picks[[#This Row],[veto_drafter_id]]=""),"",_xlfn.XLOOKUP(draft_picks[[#This Row],[veto_drafter_id]],drafters[id],drafters[name]))</f>
        <v/>
      </c>
      <c r="N2566" t="s">
        <v>15497</v>
      </c>
      <c r="O2566" t="str">
        <f>IF(OR(ISBLANK(draft_picks[[#This Row],[veto_drafter_team_id]]),draft_picks[[#This Row],[veto_drafter_team_id]]=""),"",_xlfn.XLOOKUP(draft_picks[[#This Row],[veto_drafter_team_id]],drafter_teams[id],drafter_teams[name]))</f>
        <v/>
      </c>
      <c r="Q2566" t="s">
        <v>15497</v>
      </c>
      <c r="R2566" t="str">
        <f>IF(OR(ISBLANK(draft_picks[[#This Row],[veto_override_drafter_id]]),draft_picks[[#This Row],[veto_override_drafter_id]]=""),"",_xlfn.XLOOKUP(draft_picks[[#This Row],[veto_override_drafter_id]],drafters[id],drafters[name]))</f>
        <v/>
      </c>
      <c r="S2566" t="s">
        <v>15497</v>
      </c>
      <c r="T2566" t="str">
        <f>IF(OR(ISBLANK(draft_picks[[#This Row],[veto_override_team_id]]),draft_picks[[#This Row],[veto_override_team_id]]=""),"",_xlfn.XLOOKUP(draft_picks[[#This Row],[veto_override_team_id]],drafter_teams[id],drafter_teams[name]))</f>
        <v/>
      </c>
    </row>
    <row r="2567" spans="1:20" x14ac:dyDescent="0.25">
      <c r="A2567" t="s">
        <v>369</v>
      </c>
      <c r="B2567" t="str">
        <f>_xlfn.XLOOKUP(draft_picks[[#This Row],[draft_id]],drafts[id],drafts[title])</f>
        <v>'90s Superhero</v>
      </c>
      <c r="C2567" s="3">
        <v>3</v>
      </c>
      <c r="D2567">
        <f>IF(C2566&lt;draft_picks[[#This Row],[position]],1,IF(C2566&gt;draft_picks[[#This Row],[position]],D2566+1,IF(C2566=draft_picks[[#This Row],[position]],D2566+1)))</f>
        <v>5</v>
      </c>
      <c r="E2567" t="s">
        <v>6824</v>
      </c>
      <c r="F2567" t="str">
        <f>IF(ISBLANK(draft_picks[[#This Row],[movie_id]]),"",_xlfn.XLOOKUP(draft_picks[[#This Row],[movie_id]],drafts.movies[id],drafts.movies[movie_title]))</f>
        <v>The Crow</v>
      </c>
      <c r="G2567" s="3" t="s">
        <v>1177</v>
      </c>
      <c r="H2567" t="str">
        <f>IF(ISBLANK(draft_picks[[#This Row],[drafter_id]]),"",_xlfn.XLOOKUP(draft_picks[[#This Row],[drafter_id]],drafters[id],drafters[name]))</f>
        <v>Darren Franich</v>
      </c>
      <c r="J2567" t="str">
        <f>IF(ISBLANK(draft_picks[[#This Row],[drafter_team_id]]),"",_xlfn.XLOOKUP(draft_picks[[#This Row],[drafter_team_id]],drafter_teams[id],drafter_teams[name]))</f>
        <v/>
      </c>
      <c r="K2567" s="3" t="s">
        <v>15497</v>
      </c>
      <c r="L2567" t="s">
        <v>15497</v>
      </c>
      <c r="M2567" t="str">
        <f>IF(OR(ISBLANK(draft_picks[[#This Row],[veto_drafter_id]]),draft_picks[[#This Row],[veto_drafter_id]]=""),"",_xlfn.XLOOKUP(draft_picks[[#This Row],[veto_drafter_id]],drafters[id],drafters[name]))</f>
        <v/>
      </c>
      <c r="N2567" t="s">
        <v>15497</v>
      </c>
      <c r="O2567" t="str">
        <f>IF(OR(ISBLANK(draft_picks[[#This Row],[veto_drafter_team_id]]),draft_picks[[#This Row],[veto_drafter_team_id]]=""),"",_xlfn.XLOOKUP(draft_picks[[#This Row],[veto_drafter_team_id]],drafter_teams[id],drafter_teams[name]))</f>
        <v/>
      </c>
      <c r="Q2567" t="s">
        <v>15497</v>
      </c>
      <c r="R2567" t="str">
        <f>IF(OR(ISBLANK(draft_picks[[#This Row],[veto_override_drafter_id]]),draft_picks[[#This Row],[veto_override_drafter_id]]=""),"",_xlfn.XLOOKUP(draft_picks[[#This Row],[veto_override_drafter_id]],drafters[id],drafters[name]))</f>
        <v/>
      </c>
      <c r="S2567" t="s">
        <v>15497</v>
      </c>
      <c r="T2567" t="str">
        <f>IF(OR(ISBLANK(draft_picks[[#This Row],[veto_override_team_id]]),draft_picks[[#This Row],[veto_override_team_id]]=""),"",_xlfn.XLOOKUP(draft_picks[[#This Row],[veto_override_team_id]],drafter_teams[id],drafter_teams[name]))</f>
        <v/>
      </c>
    </row>
    <row r="2568" spans="1:20" x14ac:dyDescent="0.25">
      <c r="A2568" t="s">
        <v>369</v>
      </c>
      <c r="B2568" t="str">
        <f>_xlfn.XLOOKUP(draft_picks[[#This Row],[draft_id]],drafts[id],drafts[title])</f>
        <v>'90s Superhero</v>
      </c>
      <c r="C2568" s="3">
        <v>2</v>
      </c>
      <c r="D2568">
        <f>IF(C2567&lt;draft_picks[[#This Row],[position]],1,IF(C2567&gt;draft_picks[[#This Row],[position]],D2567+1,IF(C2567=draft_picks[[#This Row],[position]],D2567+1)))</f>
        <v>6</v>
      </c>
      <c r="E2568" t="s">
        <v>4683</v>
      </c>
      <c r="F2568" t="str">
        <f>IF(ISBLANK(draft_picks[[#This Row],[movie_id]]),"",_xlfn.XLOOKUP(draft_picks[[#This Row],[movie_id]],drafts.movies[id],drafts.movies[movie_title]))</f>
        <v>Darkman</v>
      </c>
      <c r="G2568" s="3" t="s">
        <v>1149</v>
      </c>
      <c r="H2568" t="str">
        <f>IF(ISBLANK(draft_picks[[#This Row],[drafter_id]]),"",_xlfn.XLOOKUP(draft_picks[[#This Row],[drafter_id]],drafters[id],drafters[name]))</f>
        <v>Dave Schilling</v>
      </c>
      <c r="J2568" t="str">
        <f>IF(ISBLANK(draft_picks[[#This Row],[drafter_team_id]]),"",_xlfn.XLOOKUP(draft_picks[[#This Row],[drafter_team_id]],drafter_teams[id],drafter_teams[name]))</f>
        <v/>
      </c>
      <c r="K2568" s="3" t="s">
        <v>15484</v>
      </c>
      <c r="L2568" t="s">
        <v>1177</v>
      </c>
      <c r="M2568" t="str">
        <f>IF(OR(ISBLANK(draft_picks[[#This Row],[veto_drafter_id]]),draft_picks[[#This Row],[veto_drafter_id]]=""),"",_xlfn.XLOOKUP(draft_picks[[#This Row],[veto_drafter_id]],drafters[id],drafters[name]))</f>
        <v>Darren Franich</v>
      </c>
      <c r="N2568" t="s">
        <v>15497</v>
      </c>
      <c r="O2568" t="str">
        <f>IF(OR(ISBLANK(draft_picks[[#This Row],[veto_drafter_team_id]]),draft_picks[[#This Row],[veto_drafter_team_id]]=""),"",_xlfn.XLOOKUP(draft_picks[[#This Row],[veto_drafter_team_id]],drafter_teams[id],drafter_teams[name]))</f>
        <v/>
      </c>
      <c r="Q2568" t="s">
        <v>15497</v>
      </c>
      <c r="R2568" t="str">
        <f>IF(OR(ISBLANK(draft_picks[[#This Row],[veto_override_drafter_id]]),draft_picks[[#This Row],[veto_override_drafter_id]]=""),"",_xlfn.XLOOKUP(draft_picks[[#This Row],[veto_override_drafter_id]],drafters[id],drafters[name]))</f>
        <v/>
      </c>
      <c r="S2568" t="s">
        <v>15497</v>
      </c>
      <c r="T2568" t="str">
        <f>IF(OR(ISBLANK(draft_picks[[#This Row],[veto_override_team_id]]),draft_picks[[#This Row],[veto_override_team_id]]=""),"",_xlfn.XLOOKUP(draft_picks[[#This Row],[veto_override_team_id]],drafter_teams[id],drafter_teams[name]))</f>
        <v/>
      </c>
    </row>
    <row r="2569" spans="1:20" x14ac:dyDescent="0.25">
      <c r="A2569" t="s">
        <v>369</v>
      </c>
      <c r="B2569" t="str">
        <f>_xlfn.XLOOKUP(draft_picks[[#This Row],[draft_id]],drafts[id],drafts[title])</f>
        <v>'90s Superhero</v>
      </c>
      <c r="C2569" s="3">
        <v>2</v>
      </c>
      <c r="D2569">
        <f>IF(C2568&lt;draft_picks[[#This Row],[position]],1,IF(C2568&gt;draft_picks[[#This Row],[position]],D2568+1,IF(C2568=draft_picks[[#This Row],[position]],D2568+1)))</f>
        <v>7</v>
      </c>
      <c r="E2569" t="s">
        <v>6599</v>
      </c>
      <c r="F2569" t="str">
        <f>IF(ISBLANK(draft_picks[[#This Row],[movie_id]]),"",_xlfn.XLOOKUP(draft_picks[[#This Row],[movie_id]],drafts.movies[id],drafts.movies[movie_title]))</f>
        <v>Batman Returns</v>
      </c>
      <c r="G2569" s="3" t="s">
        <v>1149</v>
      </c>
      <c r="H2569" t="str">
        <f>IF(ISBLANK(draft_picks[[#This Row],[drafter_id]]),"",_xlfn.XLOOKUP(draft_picks[[#This Row],[drafter_id]],drafters[id],drafters[name]))</f>
        <v>Dave Schilling</v>
      </c>
      <c r="J2569" t="str">
        <f>IF(ISBLANK(draft_picks[[#This Row],[drafter_team_id]]),"",_xlfn.XLOOKUP(draft_picks[[#This Row],[drafter_team_id]],drafter_teams[id],drafter_teams[name]))</f>
        <v/>
      </c>
      <c r="K2569" s="3" t="s">
        <v>15497</v>
      </c>
      <c r="L2569" t="s">
        <v>15497</v>
      </c>
      <c r="M2569" t="str">
        <f>IF(OR(ISBLANK(draft_picks[[#This Row],[veto_drafter_id]]),draft_picks[[#This Row],[veto_drafter_id]]=""),"",_xlfn.XLOOKUP(draft_picks[[#This Row],[veto_drafter_id]],drafters[id],drafters[name]))</f>
        <v/>
      </c>
      <c r="N2569" t="s">
        <v>15497</v>
      </c>
      <c r="O2569" t="str">
        <f>IF(OR(ISBLANK(draft_picks[[#This Row],[veto_drafter_team_id]]),draft_picks[[#This Row],[veto_drafter_team_id]]=""),"",_xlfn.XLOOKUP(draft_picks[[#This Row],[veto_drafter_team_id]],drafter_teams[id],drafter_teams[name]))</f>
        <v/>
      </c>
      <c r="Q2569" t="s">
        <v>15497</v>
      </c>
      <c r="R2569" t="str">
        <f>IF(OR(ISBLANK(draft_picks[[#This Row],[veto_override_drafter_id]]),draft_picks[[#This Row],[veto_override_drafter_id]]=""),"",_xlfn.XLOOKUP(draft_picks[[#This Row],[veto_override_drafter_id]],drafters[id],drafters[name]))</f>
        <v/>
      </c>
      <c r="S2569" t="s">
        <v>15497</v>
      </c>
      <c r="T2569" t="str">
        <f>IF(OR(ISBLANK(draft_picks[[#This Row],[veto_override_team_id]]),draft_picks[[#This Row],[veto_override_team_id]]=""),"",_xlfn.XLOOKUP(draft_picks[[#This Row],[veto_override_team_id]],drafter_teams[id],drafter_teams[name]))</f>
        <v/>
      </c>
    </row>
    <row r="2570" spans="1:20" x14ac:dyDescent="0.25">
      <c r="A2570" t="s">
        <v>369</v>
      </c>
      <c r="B2570" t="str">
        <f>_xlfn.XLOOKUP(draft_picks[[#This Row],[draft_id]],drafts[id],drafts[title])</f>
        <v>'90s Superhero</v>
      </c>
      <c r="C2570" s="3">
        <v>1</v>
      </c>
      <c r="D2570">
        <f>IF(C2569&lt;draft_picks[[#This Row],[position]],1,IF(C2569&gt;draft_picks[[#This Row],[position]],D2569+1,IF(C2569=draft_picks[[#This Row],[position]],D2569+1)))</f>
        <v>8</v>
      </c>
      <c r="E2570" t="s">
        <v>3160</v>
      </c>
      <c r="F2570" t="str">
        <f>IF(ISBLANK(draft_picks[[#This Row],[movie_id]]),"",_xlfn.XLOOKUP(draft_picks[[#This Row],[movie_id]],drafts.movies[id],drafts.movies[movie_title]))</f>
        <v>Blade</v>
      </c>
      <c r="G2570" s="3" t="s">
        <v>1177</v>
      </c>
      <c r="H2570" t="str">
        <f>IF(ISBLANK(draft_picks[[#This Row],[drafter_id]]),"",_xlfn.XLOOKUP(draft_picks[[#This Row],[drafter_id]],drafters[id],drafters[name]))</f>
        <v>Darren Franich</v>
      </c>
      <c r="J2570" t="str">
        <f>IF(ISBLANK(draft_picks[[#This Row],[drafter_team_id]]),"",_xlfn.XLOOKUP(draft_picks[[#This Row],[drafter_team_id]],drafter_teams[id],drafter_teams[name]))</f>
        <v/>
      </c>
      <c r="K2570" s="3" t="s">
        <v>15497</v>
      </c>
      <c r="L2570" t="s">
        <v>15497</v>
      </c>
      <c r="M2570" t="str">
        <f>IF(OR(ISBLANK(draft_picks[[#This Row],[veto_drafter_id]]),draft_picks[[#This Row],[veto_drafter_id]]=""),"",_xlfn.XLOOKUP(draft_picks[[#This Row],[veto_drafter_id]],drafters[id],drafters[name]))</f>
        <v/>
      </c>
      <c r="N2570" t="s">
        <v>15497</v>
      </c>
      <c r="O2570" t="str">
        <f>IF(OR(ISBLANK(draft_picks[[#This Row],[veto_drafter_team_id]]),draft_picks[[#This Row],[veto_drafter_team_id]]=""),"",_xlfn.XLOOKUP(draft_picks[[#This Row],[veto_drafter_team_id]],drafter_teams[id],drafter_teams[name]))</f>
        <v/>
      </c>
      <c r="Q2570" t="s">
        <v>15497</v>
      </c>
      <c r="R2570" t="str">
        <f>IF(OR(ISBLANK(draft_picks[[#This Row],[veto_override_drafter_id]]),draft_picks[[#This Row],[veto_override_drafter_id]]=""),"",_xlfn.XLOOKUP(draft_picks[[#This Row],[veto_override_drafter_id]],drafters[id],drafters[name]))</f>
        <v/>
      </c>
      <c r="S2570" t="s">
        <v>15497</v>
      </c>
      <c r="T2570" t="str">
        <f>IF(OR(ISBLANK(draft_picks[[#This Row],[veto_override_team_id]]),draft_picks[[#This Row],[veto_override_team_id]]=""),"",_xlfn.XLOOKUP(draft_picks[[#This Row],[veto_override_team_id]],drafter_teams[id],drafter_teams[name]))</f>
        <v/>
      </c>
    </row>
    <row r="2571" spans="1:20" x14ac:dyDescent="0.25">
      <c r="A2571" t="s">
        <v>188</v>
      </c>
      <c r="B2571" t="str">
        <f>_xlfn.XLOOKUP(draft_picks[[#This Row],[draft_id]],drafts[id],drafts[title])</f>
        <v>George Clooney</v>
      </c>
      <c r="C2571" s="3">
        <v>7</v>
      </c>
      <c r="D2571">
        <f>IF(C2570&lt;draft_picks[[#This Row],[position]],1,IF(C2570&gt;draft_picks[[#This Row],[position]],D2570+1,IF(C2570=draft_picks[[#This Row],[position]],D2570+1)))</f>
        <v>1</v>
      </c>
      <c r="E2571" t="s">
        <v>2877</v>
      </c>
      <c r="F2571" t="str">
        <f>IF(ISBLANK(draft_picks[[#This Row],[movie_id]]),"",_xlfn.XLOOKUP(draft_picks[[#This Row],[movie_id]],drafts.movies[id],drafts.movies[movie_title]))</f>
        <v>The Perfect Storm</v>
      </c>
      <c r="G2571" s="3" t="s">
        <v>863</v>
      </c>
      <c r="H2571" t="str">
        <f>IF(ISBLANK(draft_picks[[#This Row],[drafter_id]]),"",_xlfn.XLOOKUP(draft_picks[[#This Row],[drafter_id]],drafters[id],drafters[name]))</f>
        <v>Ian Karmel</v>
      </c>
      <c r="J2571" t="str">
        <f>IF(ISBLANK(draft_picks[[#This Row],[drafter_team_id]]),"",_xlfn.XLOOKUP(draft_picks[[#This Row],[drafter_team_id]],drafter_teams[id],drafter_teams[name]))</f>
        <v/>
      </c>
      <c r="K2571" s="3" t="s">
        <v>15497</v>
      </c>
      <c r="L2571" t="s">
        <v>15497</v>
      </c>
      <c r="M2571" t="str">
        <f>IF(OR(ISBLANK(draft_picks[[#This Row],[veto_drafter_id]]),draft_picks[[#This Row],[veto_drafter_id]]=""),"",_xlfn.XLOOKUP(draft_picks[[#This Row],[veto_drafter_id]],drafters[id],drafters[name]))</f>
        <v/>
      </c>
      <c r="N2571" t="s">
        <v>15497</v>
      </c>
      <c r="O2571" t="str">
        <f>IF(OR(ISBLANK(draft_picks[[#This Row],[veto_drafter_team_id]]),draft_picks[[#This Row],[veto_drafter_team_id]]=""),"",_xlfn.XLOOKUP(draft_picks[[#This Row],[veto_drafter_team_id]],drafter_teams[id],drafter_teams[name]))</f>
        <v/>
      </c>
      <c r="Q2571" t="s">
        <v>15497</v>
      </c>
      <c r="R2571" t="str">
        <f>IF(OR(ISBLANK(draft_picks[[#This Row],[veto_override_drafter_id]]),draft_picks[[#This Row],[veto_override_drafter_id]]=""),"",_xlfn.XLOOKUP(draft_picks[[#This Row],[veto_override_drafter_id]],drafters[id],drafters[name]))</f>
        <v/>
      </c>
      <c r="S2571" t="s">
        <v>15497</v>
      </c>
      <c r="T2571" t="str">
        <f>IF(OR(ISBLANK(draft_picks[[#This Row],[veto_override_team_id]]),draft_picks[[#This Row],[veto_override_team_id]]=""),"",_xlfn.XLOOKUP(draft_picks[[#This Row],[veto_override_team_id]],drafter_teams[id],drafter_teams[name]))</f>
        <v/>
      </c>
    </row>
    <row r="2572" spans="1:20" x14ac:dyDescent="0.25">
      <c r="A2572" t="s">
        <v>188</v>
      </c>
      <c r="B2572" t="str">
        <f>_xlfn.XLOOKUP(draft_picks[[#This Row],[draft_id]],drafts[id],drafts[title])</f>
        <v>George Clooney</v>
      </c>
      <c r="C2572" s="3">
        <v>6</v>
      </c>
      <c r="D2572">
        <f>IF(C2571&lt;draft_picks[[#This Row],[position]],1,IF(C2571&gt;draft_picks[[#This Row],[position]],D2571+1,IF(C2571=draft_picks[[#This Row],[position]],D2571+1)))</f>
        <v>2</v>
      </c>
      <c r="E2572" t="s">
        <v>6231</v>
      </c>
      <c r="F2572" t="str">
        <f>IF(ISBLANK(draft_picks[[#This Row],[movie_id]]),"",_xlfn.XLOOKUP(draft_picks[[#This Row],[movie_id]],drafts.movies[id],drafts.movies[movie_title]))</f>
        <v>Up in the Air</v>
      </c>
      <c r="G2572" s="3" t="s">
        <v>863</v>
      </c>
      <c r="H2572" t="str">
        <f>IF(ISBLANK(draft_picks[[#This Row],[drafter_id]]),"",_xlfn.XLOOKUP(draft_picks[[#This Row],[drafter_id]],drafters[id],drafters[name]))</f>
        <v>Ian Karmel</v>
      </c>
      <c r="J2572" t="str">
        <f>IF(ISBLANK(draft_picks[[#This Row],[drafter_team_id]]),"",_xlfn.XLOOKUP(draft_picks[[#This Row],[drafter_team_id]],drafter_teams[id],drafter_teams[name]))</f>
        <v/>
      </c>
      <c r="K2572" s="3" t="s">
        <v>15497</v>
      </c>
      <c r="L2572" t="s">
        <v>15497</v>
      </c>
      <c r="M2572" t="str">
        <f>IF(OR(ISBLANK(draft_picks[[#This Row],[veto_drafter_id]]),draft_picks[[#This Row],[veto_drafter_id]]=""),"",_xlfn.XLOOKUP(draft_picks[[#This Row],[veto_drafter_id]],drafters[id],drafters[name]))</f>
        <v/>
      </c>
      <c r="N2572" t="s">
        <v>15497</v>
      </c>
      <c r="O2572" t="str">
        <f>IF(OR(ISBLANK(draft_picks[[#This Row],[veto_drafter_team_id]]),draft_picks[[#This Row],[veto_drafter_team_id]]=""),"",_xlfn.XLOOKUP(draft_picks[[#This Row],[veto_drafter_team_id]],drafter_teams[id],drafter_teams[name]))</f>
        <v/>
      </c>
      <c r="Q2572" t="s">
        <v>15497</v>
      </c>
      <c r="R2572" t="str">
        <f>IF(OR(ISBLANK(draft_picks[[#This Row],[veto_override_drafter_id]]),draft_picks[[#This Row],[veto_override_drafter_id]]=""),"",_xlfn.XLOOKUP(draft_picks[[#This Row],[veto_override_drafter_id]],drafters[id],drafters[name]))</f>
        <v/>
      </c>
      <c r="S2572" t="s">
        <v>15497</v>
      </c>
      <c r="T2572" t="str">
        <f>IF(OR(ISBLANK(draft_picks[[#This Row],[veto_override_team_id]]),draft_picks[[#This Row],[veto_override_team_id]]=""),"",_xlfn.XLOOKUP(draft_picks[[#This Row],[veto_override_team_id]],drafter_teams[id],drafter_teams[name]))</f>
        <v/>
      </c>
    </row>
    <row r="2573" spans="1:20" x14ac:dyDescent="0.25">
      <c r="A2573" t="s">
        <v>188</v>
      </c>
      <c r="B2573" t="str">
        <f>_xlfn.XLOOKUP(draft_picks[[#This Row],[draft_id]],drafts[id],drafts[title])</f>
        <v>George Clooney</v>
      </c>
      <c r="C2573" s="3">
        <v>5</v>
      </c>
      <c r="D2573">
        <f>IF(C2572&lt;draft_picks[[#This Row],[position]],1,IF(C2572&gt;draft_picks[[#This Row],[position]],D2572+1,IF(C2572=draft_picks[[#This Row],[position]],D2572+1)))</f>
        <v>3</v>
      </c>
      <c r="E2573" t="s">
        <v>5608</v>
      </c>
      <c r="F2573" t="str">
        <f>IF(ISBLANK(draft_picks[[#This Row],[movie_id]]),"",_xlfn.XLOOKUP(draft_picks[[#This Row],[movie_id]],drafts.movies[id],drafts.movies[movie_title]))</f>
        <v>From Dusk Till Dawn</v>
      </c>
      <c r="G2573" s="3" t="s">
        <v>1123</v>
      </c>
      <c r="H2573" t="str">
        <f>IF(ISBLANK(draft_picks[[#This Row],[drafter_id]]),"",_xlfn.XLOOKUP(draft_picks[[#This Row],[drafter_id]],drafters[id],drafters[name]))</f>
        <v>Sean Jordan</v>
      </c>
      <c r="J2573" t="str">
        <f>IF(ISBLANK(draft_picks[[#This Row],[drafter_team_id]]),"",_xlfn.XLOOKUP(draft_picks[[#This Row],[drafter_team_id]],drafter_teams[id],drafter_teams[name]))</f>
        <v/>
      </c>
      <c r="K2573" s="3" t="s">
        <v>15484</v>
      </c>
      <c r="L2573" t="s">
        <v>863</v>
      </c>
      <c r="M2573" t="str">
        <f>IF(OR(ISBLANK(draft_picks[[#This Row],[veto_drafter_id]]),draft_picks[[#This Row],[veto_drafter_id]]=""),"",_xlfn.XLOOKUP(draft_picks[[#This Row],[veto_drafter_id]],drafters[id],drafters[name]))</f>
        <v>Ian Karmel</v>
      </c>
      <c r="N2573" t="s">
        <v>15497</v>
      </c>
      <c r="O2573" t="str">
        <f>IF(OR(ISBLANK(draft_picks[[#This Row],[veto_drafter_team_id]]),draft_picks[[#This Row],[veto_drafter_team_id]]=""),"",_xlfn.XLOOKUP(draft_picks[[#This Row],[veto_drafter_team_id]],drafter_teams[id],drafter_teams[name]))</f>
        <v/>
      </c>
      <c r="Q2573" t="s">
        <v>15497</v>
      </c>
      <c r="R2573" t="str">
        <f>IF(OR(ISBLANK(draft_picks[[#This Row],[veto_override_drafter_id]]),draft_picks[[#This Row],[veto_override_drafter_id]]=""),"",_xlfn.XLOOKUP(draft_picks[[#This Row],[veto_override_drafter_id]],drafters[id],drafters[name]))</f>
        <v/>
      </c>
      <c r="S2573" t="s">
        <v>15497</v>
      </c>
      <c r="T2573" t="str">
        <f>IF(OR(ISBLANK(draft_picks[[#This Row],[veto_override_team_id]]),draft_picks[[#This Row],[veto_override_team_id]]=""),"",_xlfn.XLOOKUP(draft_picks[[#This Row],[veto_override_team_id]],drafter_teams[id],drafter_teams[name]))</f>
        <v/>
      </c>
    </row>
    <row r="2574" spans="1:20" x14ac:dyDescent="0.25">
      <c r="A2574" t="s">
        <v>188</v>
      </c>
      <c r="B2574" t="str">
        <f>_xlfn.XLOOKUP(draft_picks[[#This Row],[draft_id]],drafts[id],drafts[title])</f>
        <v>George Clooney</v>
      </c>
      <c r="C2574" s="3">
        <v>5</v>
      </c>
      <c r="D2574">
        <f>IF(C2573&lt;draft_picks[[#This Row],[position]],1,IF(C2573&gt;draft_picks[[#This Row],[position]],D2573+1,IF(C2573=draft_picks[[#This Row],[position]],D2573+1)))</f>
        <v>4</v>
      </c>
      <c r="E2574" t="s">
        <v>5498</v>
      </c>
      <c r="F2574" t="str">
        <f>IF(ISBLANK(draft_picks[[#This Row],[movie_id]]),"",_xlfn.XLOOKUP(draft_picks[[#This Row],[movie_id]],drafts.movies[id],drafts.movies[movie_title]))</f>
        <v>Fantastic Mr. Fox</v>
      </c>
      <c r="G2574" s="3" t="s">
        <v>1123</v>
      </c>
      <c r="H2574" t="str">
        <f>IF(ISBLANK(draft_picks[[#This Row],[drafter_id]]),"",_xlfn.XLOOKUP(draft_picks[[#This Row],[drafter_id]],drafters[id],drafters[name]))</f>
        <v>Sean Jordan</v>
      </c>
      <c r="J2574" t="str">
        <f>IF(ISBLANK(draft_picks[[#This Row],[drafter_team_id]]),"",_xlfn.XLOOKUP(draft_picks[[#This Row],[drafter_team_id]],drafter_teams[id],drafter_teams[name]))</f>
        <v/>
      </c>
      <c r="K2574" s="3" t="s">
        <v>15497</v>
      </c>
      <c r="L2574" t="s">
        <v>15497</v>
      </c>
      <c r="M2574" t="str">
        <f>IF(OR(ISBLANK(draft_picks[[#This Row],[veto_drafter_id]]),draft_picks[[#This Row],[veto_drafter_id]]=""),"",_xlfn.XLOOKUP(draft_picks[[#This Row],[veto_drafter_id]],drafters[id],drafters[name]))</f>
        <v/>
      </c>
      <c r="N2574" t="s">
        <v>15497</v>
      </c>
      <c r="O2574" t="str">
        <f>IF(OR(ISBLANK(draft_picks[[#This Row],[veto_drafter_team_id]]),draft_picks[[#This Row],[veto_drafter_team_id]]=""),"",_xlfn.XLOOKUP(draft_picks[[#This Row],[veto_drafter_team_id]],drafter_teams[id],drafter_teams[name]))</f>
        <v/>
      </c>
      <c r="Q2574" t="s">
        <v>15497</v>
      </c>
      <c r="R2574" t="str">
        <f>IF(OR(ISBLANK(draft_picks[[#This Row],[veto_override_drafter_id]]),draft_picks[[#This Row],[veto_override_drafter_id]]=""),"",_xlfn.XLOOKUP(draft_picks[[#This Row],[veto_override_drafter_id]],drafters[id],drafters[name]))</f>
        <v/>
      </c>
      <c r="S2574" t="s">
        <v>15497</v>
      </c>
      <c r="T2574" t="str">
        <f>IF(OR(ISBLANK(draft_picks[[#This Row],[veto_override_team_id]]),draft_picks[[#This Row],[veto_override_team_id]]=""),"",_xlfn.XLOOKUP(draft_picks[[#This Row],[veto_override_team_id]],drafter_teams[id],drafter_teams[name]))</f>
        <v/>
      </c>
    </row>
    <row r="2575" spans="1:20" x14ac:dyDescent="0.25">
      <c r="A2575" t="s">
        <v>188</v>
      </c>
      <c r="B2575" t="str">
        <f>_xlfn.XLOOKUP(draft_picks[[#This Row],[draft_id]],drafts[id],drafts[title])</f>
        <v>George Clooney</v>
      </c>
      <c r="C2575" s="3">
        <v>4</v>
      </c>
      <c r="D2575">
        <f>IF(C2574&lt;draft_picks[[#This Row],[position]],1,IF(C2574&gt;draft_picks[[#This Row],[position]],D2574+1,IF(C2574=draft_picks[[#This Row],[position]],D2574+1)))</f>
        <v>5</v>
      </c>
      <c r="E2575" t="s">
        <v>4551</v>
      </c>
      <c r="F2575" t="str">
        <f>IF(ISBLANK(draft_picks[[#This Row],[movie_id]]),"",_xlfn.XLOOKUP(draft_picks[[#This Row],[movie_id]],drafts.movies[id],drafts.movies[movie_title]))</f>
        <v>The Descendants</v>
      </c>
      <c r="G2575" s="3" t="s">
        <v>863</v>
      </c>
      <c r="H2575" t="str">
        <f>IF(ISBLANK(draft_picks[[#This Row],[drafter_id]]),"",_xlfn.XLOOKUP(draft_picks[[#This Row],[drafter_id]],drafters[id],drafters[name]))</f>
        <v>Ian Karmel</v>
      </c>
      <c r="J2575" t="str">
        <f>IF(ISBLANK(draft_picks[[#This Row],[drafter_team_id]]),"",_xlfn.XLOOKUP(draft_picks[[#This Row],[drafter_team_id]],drafter_teams[id],drafter_teams[name]))</f>
        <v/>
      </c>
      <c r="K2575" s="3" t="s">
        <v>15497</v>
      </c>
      <c r="L2575" t="s">
        <v>15497</v>
      </c>
      <c r="M2575" t="str">
        <f>IF(OR(ISBLANK(draft_picks[[#This Row],[veto_drafter_id]]),draft_picks[[#This Row],[veto_drafter_id]]=""),"",_xlfn.XLOOKUP(draft_picks[[#This Row],[veto_drafter_id]],drafters[id],drafters[name]))</f>
        <v/>
      </c>
      <c r="N2575" t="s">
        <v>15497</v>
      </c>
      <c r="O2575" t="str">
        <f>IF(OR(ISBLANK(draft_picks[[#This Row],[veto_drafter_team_id]]),draft_picks[[#This Row],[veto_drafter_team_id]]=""),"",_xlfn.XLOOKUP(draft_picks[[#This Row],[veto_drafter_team_id]],drafter_teams[id],drafter_teams[name]))</f>
        <v/>
      </c>
      <c r="Q2575" t="s">
        <v>15497</v>
      </c>
      <c r="R2575" t="str">
        <f>IF(OR(ISBLANK(draft_picks[[#This Row],[veto_override_drafter_id]]),draft_picks[[#This Row],[veto_override_drafter_id]]=""),"",_xlfn.XLOOKUP(draft_picks[[#This Row],[veto_override_drafter_id]],drafters[id],drafters[name]))</f>
        <v/>
      </c>
      <c r="S2575" t="s">
        <v>15497</v>
      </c>
      <c r="T2575" t="str">
        <f>IF(OR(ISBLANK(draft_picks[[#This Row],[veto_override_team_id]]),draft_picks[[#This Row],[veto_override_team_id]]=""),"",_xlfn.XLOOKUP(draft_picks[[#This Row],[veto_override_team_id]],drafter_teams[id],drafter_teams[name]))</f>
        <v/>
      </c>
    </row>
    <row r="2576" spans="1:20" x14ac:dyDescent="0.25">
      <c r="A2576" t="s">
        <v>188</v>
      </c>
      <c r="B2576" t="str">
        <f>_xlfn.XLOOKUP(draft_picks[[#This Row],[draft_id]],drafts[id],drafts[title])</f>
        <v>George Clooney</v>
      </c>
      <c r="C2576" s="3">
        <v>3</v>
      </c>
      <c r="D2576">
        <f>IF(C2575&lt;draft_picks[[#This Row],[position]],1,IF(C2575&gt;draft_picks[[#This Row],[position]],D2575+1,IF(C2575=draft_picks[[#This Row],[position]],D2575+1)))</f>
        <v>6</v>
      </c>
      <c r="E2576" t="s">
        <v>3855</v>
      </c>
      <c r="F2576" t="str">
        <f>IF(ISBLANK(draft_picks[[#This Row],[movie_id]]),"",_xlfn.XLOOKUP(draft_picks[[#This Row],[movie_id]],drafts.movies[id],drafts.movies[movie_title]))</f>
        <v>Three Kings</v>
      </c>
      <c r="G2576" s="3" t="s">
        <v>1123</v>
      </c>
      <c r="H2576" t="str">
        <f>IF(ISBLANK(draft_picks[[#This Row],[drafter_id]]),"",_xlfn.XLOOKUP(draft_picks[[#This Row],[drafter_id]],drafters[id],drafters[name]))</f>
        <v>Sean Jordan</v>
      </c>
      <c r="J2576" t="str">
        <f>IF(ISBLANK(draft_picks[[#This Row],[drafter_team_id]]),"",_xlfn.XLOOKUP(draft_picks[[#This Row],[drafter_team_id]],drafter_teams[id],drafter_teams[name]))</f>
        <v/>
      </c>
      <c r="K2576" s="3" t="s">
        <v>15497</v>
      </c>
      <c r="L2576" t="s">
        <v>15497</v>
      </c>
      <c r="M2576" t="str">
        <f>IF(OR(ISBLANK(draft_picks[[#This Row],[veto_drafter_id]]),draft_picks[[#This Row],[veto_drafter_id]]=""),"",_xlfn.XLOOKUP(draft_picks[[#This Row],[veto_drafter_id]],drafters[id],drafters[name]))</f>
        <v/>
      </c>
      <c r="N2576" t="s">
        <v>15497</v>
      </c>
      <c r="O2576" t="str">
        <f>IF(OR(ISBLANK(draft_picks[[#This Row],[veto_drafter_team_id]]),draft_picks[[#This Row],[veto_drafter_team_id]]=""),"",_xlfn.XLOOKUP(draft_picks[[#This Row],[veto_drafter_team_id]],drafter_teams[id],drafter_teams[name]))</f>
        <v/>
      </c>
      <c r="Q2576" t="s">
        <v>15497</v>
      </c>
      <c r="R2576" t="str">
        <f>IF(OR(ISBLANK(draft_picks[[#This Row],[veto_override_drafter_id]]),draft_picks[[#This Row],[veto_override_drafter_id]]=""),"",_xlfn.XLOOKUP(draft_picks[[#This Row],[veto_override_drafter_id]],drafters[id],drafters[name]))</f>
        <v/>
      </c>
      <c r="S2576" t="s">
        <v>15497</v>
      </c>
      <c r="T2576" t="str">
        <f>IF(OR(ISBLANK(draft_picks[[#This Row],[veto_override_team_id]]),draft_picks[[#This Row],[veto_override_team_id]]=""),"",_xlfn.XLOOKUP(draft_picks[[#This Row],[veto_override_team_id]],drafter_teams[id],drafter_teams[name]))</f>
        <v/>
      </c>
    </row>
    <row r="2577" spans="1:20" x14ac:dyDescent="0.25">
      <c r="A2577" t="s">
        <v>188</v>
      </c>
      <c r="B2577" t="str">
        <f>_xlfn.XLOOKUP(draft_picks[[#This Row],[draft_id]],drafts[id],drafts[title])</f>
        <v>George Clooney</v>
      </c>
      <c r="C2577" s="3">
        <v>2</v>
      </c>
      <c r="D2577">
        <f>IF(C2576&lt;draft_picks[[#This Row],[position]],1,IF(C2576&gt;draft_picks[[#This Row],[position]],D2576+1,IF(C2576=draft_picks[[#This Row],[position]],D2576+1)))</f>
        <v>7</v>
      </c>
      <c r="E2577" t="s">
        <v>6048</v>
      </c>
      <c r="F2577" t="str">
        <f>IF(ISBLANK(draft_picks[[#This Row],[movie_id]]),"",_xlfn.XLOOKUP(draft_picks[[#This Row],[movie_id]],drafts.movies[id],drafts.movies[movie_title]))</f>
        <v>Michael Clayton</v>
      </c>
      <c r="G2577" s="3" t="s">
        <v>863</v>
      </c>
      <c r="H2577" t="str">
        <f>IF(ISBLANK(draft_picks[[#This Row],[drafter_id]]),"",_xlfn.XLOOKUP(draft_picks[[#This Row],[drafter_id]],drafters[id],drafters[name]))</f>
        <v>Ian Karmel</v>
      </c>
      <c r="J2577" t="str">
        <f>IF(ISBLANK(draft_picks[[#This Row],[drafter_team_id]]),"",_xlfn.XLOOKUP(draft_picks[[#This Row],[drafter_team_id]],drafter_teams[id],drafter_teams[name]))</f>
        <v/>
      </c>
      <c r="K2577" s="3" t="s">
        <v>15497</v>
      </c>
      <c r="L2577" t="s">
        <v>15497</v>
      </c>
      <c r="M2577" t="str">
        <f>IF(OR(ISBLANK(draft_picks[[#This Row],[veto_drafter_id]]),draft_picks[[#This Row],[veto_drafter_id]]=""),"",_xlfn.XLOOKUP(draft_picks[[#This Row],[veto_drafter_id]],drafters[id],drafters[name]))</f>
        <v/>
      </c>
      <c r="N2577" t="s">
        <v>15497</v>
      </c>
      <c r="O2577" t="str">
        <f>IF(OR(ISBLANK(draft_picks[[#This Row],[veto_drafter_team_id]]),draft_picks[[#This Row],[veto_drafter_team_id]]=""),"",_xlfn.XLOOKUP(draft_picks[[#This Row],[veto_drafter_team_id]],drafter_teams[id],drafter_teams[name]))</f>
        <v/>
      </c>
      <c r="Q2577" t="s">
        <v>15497</v>
      </c>
      <c r="R2577" t="str">
        <f>IF(OR(ISBLANK(draft_picks[[#This Row],[veto_override_drafter_id]]),draft_picks[[#This Row],[veto_override_drafter_id]]=""),"",_xlfn.XLOOKUP(draft_picks[[#This Row],[veto_override_drafter_id]],drafters[id],drafters[name]))</f>
        <v/>
      </c>
      <c r="S2577" t="s">
        <v>15497</v>
      </c>
      <c r="T2577" t="str">
        <f>IF(OR(ISBLANK(draft_picks[[#This Row],[veto_override_team_id]]),draft_picks[[#This Row],[veto_override_team_id]]=""),"",_xlfn.XLOOKUP(draft_picks[[#This Row],[veto_override_team_id]],drafter_teams[id],drafter_teams[name]))</f>
        <v/>
      </c>
    </row>
    <row r="2578" spans="1:20" x14ac:dyDescent="0.25">
      <c r="A2578" t="s">
        <v>188</v>
      </c>
      <c r="B2578" t="str">
        <f>_xlfn.XLOOKUP(draft_picks[[#This Row],[draft_id]],drafts[id],drafts[title])</f>
        <v>George Clooney</v>
      </c>
      <c r="C2578" s="3">
        <v>1</v>
      </c>
      <c r="D2578">
        <f>IF(C2577&lt;draft_picks[[#This Row],[position]],1,IF(C2577&gt;draft_picks[[#This Row],[position]],D2577+1,IF(C2577=draft_picks[[#This Row],[position]],D2577+1)))</f>
        <v>8</v>
      </c>
      <c r="E2578" t="s">
        <v>1784</v>
      </c>
      <c r="F2578" t="str">
        <f>IF(ISBLANK(draft_picks[[#This Row],[movie_id]]),"",_xlfn.XLOOKUP(draft_picks[[#This Row],[movie_id]],drafts.movies[id],drafts.movies[movie_title]))</f>
        <v>O Brother, Where Art Thou?</v>
      </c>
      <c r="G2578" s="3" t="s">
        <v>1123</v>
      </c>
      <c r="H2578" t="str">
        <f>IF(ISBLANK(draft_picks[[#This Row],[drafter_id]]),"",_xlfn.XLOOKUP(draft_picks[[#This Row],[drafter_id]],drafters[id],drafters[name]))</f>
        <v>Sean Jordan</v>
      </c>
      <c r="J2578" t="str">
        <f>IF(ISBLANK(draft_picks[[#This Row],[drafter_team_id]]),"",_xlfn.XLOOKUP(draft_picks[[#This Row],[drafter_team_id]],drafter_teams[id],drafter_teams[name]))</f>
        <v/>
      </c>
      <c r="K2578" s="3" t="s">
        <v>15497</v>
      </c>
      <c r="L2578" t="s">
        <v>15497</v>
      </c>
      <c r="M2578" t="str">
        <f>IF(OR(ISBLANK(draft_picks[[#This Row],[veto_drafter_id]]),draft_picks[[#This Row],[veto_drafter_id]]=""),"",_xlfn.XLOOKUP(draft_picks[[#This Row],[veto_drafter_id]],drafters[id],drafters[name]))</f>
        <v/>
      </c>
      <c r="N2578" t="s">
        <v>15497</v>
      </c>
      <c r="O2578" t="str">
        <f>IF(OR(ISBLANK(draft_picks[[#This Row],[veto_drafter_team_id]]),draft_picks[[#This Row],[veto_drafter_team_id]]=""),"",_xlfn.XLOOKUP(draft_picks[[#This Row],[veto_drafter_team_id]],drafter_teams[id],drafter_teams[name]))</f>
        <v/>
      </c>
      <c r="Q2578" t="s">
        <v>15497</v>
      </c>
      <c r="R2578" t="str">
        <f>IF(OR(ISBLANK(draft_picks[[#This Row],[veto_override_drafter_id]]),draft_picks[[#This Row],[veto_override_drafter_id]]=""),"",_xlfn.XLOOKUP(draft_picks[[#This Row],[veto_override_drafter_id]],drafters[id],drafters[name]))</f>
        <v/>
      </c>
      <c r="S2578" t="s">
        <v>15497</v>
      </c>
      <c r="T2578" t="str">
        <f>IF(OR(ISBLANK(draft_picks[[#This Row],[veto_override_team_id]]),draft_picks[[#This Row],[veto_override_team_id]]=""),"",_xlfn.XLOOKUP(draft_picks[[#This Row],[veto_override_team_id]],drafter_teams[id],drafter_teams[name]))</f>
        <v/>
      </c>
    </row>
    <row r="2579" spans="1:20" x14ac:dyDescent="0.25">
      <c r="A2579" t="s">
        <v>748</v>
      </c>
      <c r="B2579" t="str">
        <f>_xlfn.XLOOKUP(draft_picks[[#This Row],[draft_id]],drafts[id],drafts[title])</f>
        <v>Screenwriters' Directorial Debuts</v>
      </c>
      <c r="C2579" s="3">
        <v>7</v>
      </c>
      <c r="D2579">
        <f>IF(C2578&lt;draft_picks[[#This Row],[position]],1,IF(C2578&gt;draft_picks[[#This Row],[position]],D2578+1,IF(C2578=draft_picks[[#This Row],[position]],D2578+1)))</f>
        <v>1</v>
      </c>
      <c r="E2579" t="s">
        <v>4461</v>
      </c>
      <c r="F2579" t="str">
        <f>IF(ISBLANK(draft_picks[[#This Row],[movie_id]]),"",_xlfn.XLOOKUP(draft_picks[[#This Row],[movie_id]],drafts.movies[id],drafts.movies[movie_title]))</f>
        <v>Ex Machina</v>
      </c>
      <c r="G2579" s="3" t="s">
        <v>1245</v>
      </c>
      <c r="H2579" t="str">
        <f>IF(ISBLANK(draft_picks[[#This Row],[drafter_id]]),"",_xlfn.XLOOKUP(draft_picks[[#This Row],[drafter_id]],drafters[id],drafters[name]))</f>
        <v>Eva Anderson</v>
      </c>
      <c r="J2579" t="str">
        <f>IF(ISBLANK(draft_picks[[#This Row],[drafter_team_id]]),"",_xlfn.XLOOKUP(draft_picks[[#This Row],[drafter_team_id]],drafter_teams[id],drafter_teams[name]))</f>
        <v/>
      </c>
      <c r="K2579" s="3" t="s">
        <v>15497</v>
      </c>
      <c r="L2579" t="s">
        <v>15497</v>
      </c>
      <c r="M2579" t="str">
        <f>IF(OR(ISBLANK(draft_picks[[#This Row],[veto_drafter_id]]),draft_picks[[#This Row],[veto_drafter_id]]=""),"",_xlfn.XLOOKUP(draft_picks[[#This Row],[veto_drafter_id]],drafters[id],drafters[name]))</f>
        <v/>
      </c>
      <c r="N2579" t="s">
        <v>15497</v>
      </c>
      <c r="O2579" t="str">
        <f>IF(OR(ISBLANK(draft_picks[[#This Row],[veto_drafter_team_id]]),draft_picks[[#This Row],[veto_drafter_team_id]]=""),"",_xlfn.XLOOKUP(draft_picks[[#This Row],[veto_drafter_team_id]],drafter_teams[id],drafter_teams[name]))</f>
        <v/>
      </c>
      <c r="Q2579" t="s">
        <v>15497</v>
      </c>
      <c r="R2579" t="str">
        <f>IF(OR(ISBLANK(draft_picks[[#This Row],[veto_override_drafter_id]]),draft_picks[[#This Row],[veto_override_drafter_id]]=""),"",_xlfn.XLOOKUP(draft_picks[[#This Row],[veto_override_drafter_id]],drafters[id],drafters[name]))</f>
        <v/>
      </c>
      <c r="S2579" t="s">
        <v>15497</v>
      </c>
      <c r="T2579" t="str">
        <f>IF(OR(ISBLANK(draft_picks[[#This Row],[veto_override_team_id]]),draft_picks[[#This Row],[veto_override_team_id]]=""),"",_xlfn.XLOOKUP(draft_picks[[#This Row],[veto_override_team_id]],drafter_teams[id],drafter_teams[name]))</f>
        <v/>
      </c>
    </row>
    <row r="2580" spans="1:20" x14ac:dyDescent="0.25">
      <c r="A2580" t="s">
        <v>748</v>
      </c>
      <c r="B2580" t="str">
        <f>_xlfn.XLOOKUP(draft_picks[[#This Row],[draft_id]],drafts[id],drafts[title])</f>
        <v>Screenwriters' Directorial Debuts</v>
      </c>
      <c r="C2580" s="3">
        <v>6</v>
      </c>
      <c r="D2580">
        <f>IF(C2579&lt;draft_picks[[#This Row],[position]],1,IF(C2579&gt;draft_picks[[#This Row],[position]],D2579+1,IF(C2579=draft_picks[[#This Row],[position]],D2579+1)))</f>
        <v>2</v>
      </c>
      <c r="E2580" t="s">
        <v>2643</v>
      </c>
      <c r="F2580" t="str">
        <f>IF(ISBLANK(draft_picks[[#This Row],[movie_id]]),"",_xlfn.XLOOKUP(draft_picks[[#This Row],[movie_id]],drafts.movies[id],drafts.movies[movie_title]))</f>
        <v>You Can Count on Me</v>
      </c>
      <c r="G2580" s="3" t="s">
        <v>1245</v>
      </c>
      <c r="H2580" t="str">
        <f>IF(ISBLANK(draft_picks[[#This Row],[drafter_id]]),"",_xlfn.XLOOKUP(draft_picks[[#This Row],[drafter_id]],drafters[id],drafters[name]))</f>
        <v>Eva Anderson</v>
      </c>
      <c r="J2580" t="str">
        <f>IF(ISBLANK(draft_picks[[#This Row],[drafter_team_id]]),"",_xlfn.XLOOKUP(draft_picks[[#This Row],[drafter_team_id]],drafter_teams[id],drafter_teams[name]))</f>
        <v/>
      </c>
      <c r="K2580" s="3" t="s">
        <v>15497</v>
      </c>
      <c r="L2580" t="s">
        <v>15497</v>
      </c>
      <c r="M2580" t="str">
        <f>IF(OR(ISBLANK(draft_picks[[#This Row],[veto_drafter_id]]),draft_picks[[#This Row],[veto_drafter_id]]=""),"",_xlfn.XLOOKUP(draft_picks[[#This Row],[veto_drafter_id]],drafters[id],drafters[name]))</f>
        <v/>
      </c>
      <c r="N2580" t="s">
        <v>15497</v>
      </c>
      <c r="O2580" t="str">
        <f>IF(OR(ISBLANK(draft_picks[[#This Row],[veto_drafter_team_id]]),draft_picks[[#This Row],[veto_drafter_team_id]]=""),"",_xlfn.XLOOKUP(draft_picks[[#This Row],[veto_drafter_team_id]],drafter_teams[id],drafter_teams[name]))</f>
        <v/>
      </c>
      <c r="Q2580" t="s">
        <v>15497</v>
      </c>
      <c r="R2580" t="str">
        <f>IF(OR(ISBLANK(draft_picks[[#This Row],[veto_override_drafter_id]]),draft_picks[[#This Row],[veto_override_drafter_id]]=""),"",_xlfn.XLOOKUP(draft_picks[[#This Row],[veto_override_drafter_id]],drafters[id],drafters[name]))</f>
        <v/>
      </c>
      <c r="S2580" t="s">
        <v>15497</v>
      </c>
      <c r="T2580" t="str">
        <f>IF(OR(ISBLANK(draft_picks[[#This Row],[veto_override_team_id]]),draft_picks[[#This Row],[veto_override_team_id]]=""),"",_xlfn.XLOOKUP(draft_picks[[#This Row],[veto_override_team_id]],drafter_teams[id],drafter_teams[name]))</f>
        <v/>
      </c>
    </row>
    <row r="2581" spans="1:20" x14ac:dyDescent="0.25">
      <c r="A2581" t="s">
        <v>748</v>
      </c>
      <c r="B2581" t="str">
        <f>_xlfn.XLOOKUP(draft_picks[[#This Row],[draft_id]],drafts[id],drafts[title])</f>
        <v>Screenwriters' Directorial Debuts</v>
      </c>
      <c r="C2581" s="3">
        <v>5</v>
      </c>
      <c r="D2581">
        <f>IF(C2580&lt;draft_picks[[#This Row],[position]],1,IF(C2580&gt;draft_picks[[#This Row],[position]],D2580+1,IF(C2580=draft_picks[[#This Row],[position]],D2580+1)))</f>
        <v>3</v>
      </c>
      <c r="E2581" t="s">
        <v>7817</v>
      </c>
      <c r="F2581" t="str">
        <f>IF(ISBLANK(draft_picks[[#This Row],[movie_id]]),"",_xlfn.XLOOKUP(draft_picks[[#This Row],[movie_id]],drafts.movies[id],drafts.movies[movie_title]))</f>
        <v>Kiss Kiss Bang Bang</v>
      </c>
      <c r="G2581" s="3" t="s">
        <v>793</v>
      </c>
      <c r="H2581" t="str">
        <f>IF(ISBLANK(draft_picks[[#This Row],[drafter_id]]),"",_xlfn.XLOOKUP(draft_picks[[#This Row],[drafter_id]],drafters[id],drafters[name]))</f>
        <v>Clarke Wolfe</v>
      </c>
      <c r="J2581" t="str">
        <f>IF(ISBLANK(draft_picks[[#This Row],[drafter_team_id]]),"",_xlfn.XLOOKUP(draft_picks[[#This Row],[drafter_team_id]],drafter_teams[id],drafter_teams[name]))</f>
        <v/>
      </c>
      <c r="K2581" s="3" t="s">
        <v>15497</v>
      </c>
      <c r="L2581" t="s">
        <v>15497</v>
      </c>
      <c r="M2581" t="str">
        <f>IF(OR(ISBLANK(draft_picks[[#This Row],[veto_drafter_id]]),draft_picks[[#This Row],[veto_drafter_id]]=""),"",_xlfn.XLOOKUP(draft_picks[[#This Row],[veto_drafter_id]],drafters[id],drafters[name]))</f>
        <v/>
      </c>
      <c r="N2581" t="s">
        <v>15497</v>
      </c>
      <c r="O2581" t="str">
        <f>IF(OR(ISBLANK(draft_picks[[#This Row],[veto_drafter_team_id]]),draft_picks[[#This Row],[veto_drafter_team_id]]=""),"",_xlfn.XLOOKUP(draft_picks[[#This Row],[veto_drafter_team_id]],drafter_teams[id],drafter_teams[name]))</f>
        <v/>
      </c>
      <c r="Q2581" t="s">
        <v>15497</v>
      </c>
      <c r="R2581" t="str">
        <f>IF(OR(ISBLANK(draft_picks[[#This Row],[veto_override_drafter_id]]),draft_picks[[#This Row],[veto_override_drafter_id]]=""),"",_xlfn.XLOOKUP(draft_picks[[#This Row],[veto_override_drafter_id]],drafters[id],drafters[name]))</f>
        <v/>
      </c>
      <c r="S2581" t="s">
        <v>15497</v>
      </c>
      <c r="T2581" t="str">
        <f>IF(OR(ISBLANK(draft_picks[[#This Row],[veto_override_team_id]]),draft_picks[[#This Row],[veto_override_team_id]]=""),"",_xlfn.XLOOKUP(draft_picks[[#This Row],[veto_override_team_id]],drafter_teams[id],drafter_teams[name]))</f>
        <v/>
      </c>
    </row>
    <row r="2582" spans="1:20" x14ac:dyDescent="0.25">
      <c r="A2582" t="s">
        <v>748</v>
      </c>
      <c r="B2582" t="str">
        <f>_xlfn.XLOOKUP(draft_picks[[#This Row],[draft_id]],drafts[id],drafts[title])</f>
        <v>Screenwriters' Directorial Debuts</v>
      </c>
      <c r="C2582" s="3">
        <v>4</v>
      </c>
      <c r="D2582">
        <f>IF(C2581&lt;draft_picks[[#This Row],[position]],1,IF(C2581&gt;draft_picks[[#This Row],[position]],D2581+1,IF(C2581=draft_picks[[#This Row],[position]],D2581+1)))</f>
        <v>4</v>
      </c>
      <c r="E2582" t="s">
        <v>4773</v>
      </c>
      <c r="F2582" t="str">
        <f>IF(ISBLANK(draft_picks[[#This Row],[movie_id]]),"",_xlfn.XLOOKUP(draft_picks[[#This Row],[movie_id]],drafts.movies[id],drafts.movies[movie_title]))</f>
        <v>Body Heat</v>
      </c>
      <c r="G2582" s="3" t="s">
        <v>1245</v>
      </c>
      <c r="H2582" t="str">
        <f>IF(ISBLANK(draft_picks[[#This Row],[drafter_id]]),"",_xlfn.XLOOKUP(draft_picks[[#This Row],[drafter_id]],drafters[id],drafters[name]))</f>
        <v>Eva Anderson</v>
      </c>
      <c r="J2582" t="str">
        <f>IF(ISBLANK(draft_picks[[#This Row],[drafter_team_id]]),"",_xlfn.XLOOKUP(draft_picks[[#This Row],[drafter_team_id]],drafter_teams[id],drafter_teams[name]))</f>
        <v/>
      </c>
      <c r="K2582" s="3" t="s">
        <v>15497</v>
      </c>
      <c r="L2582" t="s">
        <v>15497</v>
      </c>
      <c r="M2582" t="str">
        <f>IF(OR(ISBLANK(draft_picks[[#This Row],[veto_drafter_id]]),draft_picks[[#This Row],[veto_drafter_id]]=""),"",_xlfn.XLOOKUP(draft_picks[[#This Row],[veto_drafter_id]],drafters[id],drafters[name]))</f>
        <v/>
      </c>
      <c r="N2582" t="s">
        <v>15497</v>
      </c>
      <c r="O2582" t="str">
        <f>IF(OR(ISBLANK(draft_picks[[#This Row],[veto_drafter_team_id]]),draft_picks[[#This Row],[veto_drafter_team_id]]=""),"",_xlfn.XLOOKUP(draft_picks[[#This Row],[veto_drafter_team_id]],drafter_teams[id],drafter_teams[name]))</f>
        <v/>
      </c>
      <c r="Q2582" t="s">
        <v>15497</v>
      </c>
      <c r="R2582" t="str">
        <f>IF(OR(ISBLANK(draft_picks[[#This Row],[veto_override_drafter_id]]),draft_picks[[#This Row],[veto_override_drafter_id]]=""),"",_xlfn.XLOOKUP(draft_picks[[#This Row],[veto_override_drafter_id]],drafters[id],drafters[name]))</f>
        <v/>
      </c>
      <c r="S2582" t="s">
        <v>15497</v>
      </c>
      <c r="T2582" t="str">
        <f>IF(OR(ISBLANK(draft_picks[[#This Row],[veto_override_team_id]]),draft_picks[[#This Row],[veto_override_team_id]]=""),"",_xlfn.XLOOKUP(draft_picks[[#This Row],[veto_override_team_id]],drafter_teams[id],drafter_teams[name]))</f>
        <v/>
      </c>
    </row>
    <row r="2583" spans="1:20" x14ac:dyDescent="0.25">
      <c r="A2583" t="s">
        <v>748</v>
      </c>
      <c r="B2583" t="str">
        <f>_xlfn.XLOOKUP(draft_picks[[#This Row],[draft_id]],drafts[id],drafts[title])</f>
        <v>Screenwriters' Directorial Debuts</v>
      </c>
      <c r="C2583" s="3">
        <v>3</v>
      </c>
      <c r="D2583">
        <f>IF(C2582&lt;draft_picks[[#This Row],[position]],1,IF(C2582&gt;draft_picks[[#This Row],[position]],D2582+1,IF(C2582=draft_picks[[#This Row],[position]],D2582+1)))</f>
        <v>5</v>
      </c>
      <c r="E2583" t="s">
        <v>6204</v>
      </c>
      <c r="F2583" t="str">
        <f>IF(ISBLANK(draft_picks[[#This Row],[movie_id]]),"",_xlfn.XLOOKUP(draft_picks[[#This Row],[movie_id]],drafts.movies[id],drafts.movies[movie_title]))</f>
        <v>Promising Young Woman</v>
      </c>
      <c r="G2583" s="3" t="s">
        <v>793</v>
      </c>
      <c r="H2583" t="str">
        <f>IF(ISBLANK(draft_picks[[#This Row],[drafter_id]]),"",_xlfn.XLOOKUP(draft_picks[[#This Row],[drafter_id]],drafters[id],drafters[name]))</f>
        <v>Clarke Wolfe</v>
      </c>
      <c r="J2583" t="str">
        <f>IF(ISBLANK(draft_picks[[#This Row],[drafter_team_id]]),"",_xlfn.XLOOKUP(draft_picks[[#This Row],[drafter_team_id]],drafter_teams[id],drafter_teams[name]))</f>
        <v/>
      </c>
      <c r="K2583" s="3" t="s">
        <v>15497</v>
      </c>
      <c r="L2583" t="s">
        <v>15497</v>
      </c>
      <c r="M2583" t="str">
        <f>IF(OR(ISBLANK(draft_picks[[#This Row],[veto_drafter_id]]),draft_picks[[#This Row],[veto_drafter_id]]=""),"",_xlfn.XLOOKUP(draft_picks[[#This Row],[veto_drafter_id]],drafters[id],drafters[name]))</f>
        <v/>
      </c>
      <c r="N2583" t="s">
        <v>15497</v>
      </c>
      <c r="O2583" t="str">
        <f>IF(OR(ISBLANK(draft_picks[[#This Row],[veto_drafter_team_id]]),draft_picks[[#This Row],[veto_drafter_team_id]]=""),"",_xlfn.XLOOKUP(draft_picks[[#This Row],[veto_drafter_team_id]],drafter_teams[id],drafter_teams[name]))</f>
        <v/>
      </c>
      <c r="Q2583" t="s">
        <v>15497</v>
      </c>
      <c r="R2583" t="str">
        <f>IF(OR(ISBLANK(draft_picks[[#This Row],[veto_override_drafter_id]]),draft_picks[[#This Row],[veto_override_drafter_id]]=""),"",_xlfn.XLOOKUP(draft_picks[[#This Row],[veto_override_drafter_id]],drafters[id],drafters[name]))</f>
        <v/>
      </c>
      <c r="S2583" t="s">
        <v>15497</v>
      </c>
      <c r="T2583" t="str">
        <f>IF(OR(ISBLANK(draft_picks[[#This Row],[veto_override_team_id]]),draft_picks[[#This Row],[veto_override_team_id]]=""),"",_xlfn.XLOOKUP(draft_picks[[#This Row],[veto_override_team_id]],drafter_teams[id],drafter_teams[name]))</f>
        <v/>
      </c>
    </row>
    <row r="2584" spans="1:20" x14ac:dyDescent="0.25">
      <c r="A2584" t="s">
        <v>748</v>
      </c>
      <c r="B2584" t="str">
        <f>_xlfn.XLOOKUP(draft_picks[[#This Row],[draft_id]],drafts[id],drafts[title])</f>
        <v>Screenwriters' Directorial Debuts</v>
      </c>
      <c r="C2584" s="3">
        <v>2</v>
      </c>
      <c r="D2584">
        <f>IF(C2583&lt;draft_picks[[#This Row],[position]],1,IF(C2583&gt;draft_picks[[#This Row],[position]],D2583+1,IF(C2583=draft_picks[[#This Row],[position]],D2583+1)))</f>
        <v>6</v>
      </c>
      <c r="E2584" t="s">
        <v>6910</v>
      </c>
      <c r="F2584" t="str">
        <f>IF(ISBLANK(draft_picks[[#This Row],[movie_id]]),"",_xlfn.XLOOKUP(draft_picks[[#This Row],[movie_id]],drafts.movies[id],drafts.movies[movie_title]))</f>
        <v>The Maltese Falcon</v>
      </c>
      <c r="G2584" s="3" t="s">
        <v>1245</v>
      </c>
      <c r="H2584" t="str">
        <f>IF(ISBLANK(draft_picks[[#This Row],[drafter_id]]),"",_xlfn.XLOOKUP(draft_picks[[#This Row],[drafter_id]],drafters[id],drafters[name]))</f>
        <v>Eva Anderson</v>
      </c>
      <c r="J2584" t="str">
        <f>IF(ISBLANK(draft_picks[[#This Row],[drafter_team_id]]),"",_xlfn.XLOOKUP(draft_picks[[#This Row],[drafter_team_id]],drafter_teams[id],drafter_teams[name]))</f>
        <v/>
      </c>
      <c r="K2584" s="3" t="s">
        <v>15497</v>
      </c>
      <c r="L2584" t="s">
        <v>15497</v>
      </c>
      <c r="M2584" t="str">
        <f>IF(OR(ISBLANK(draft_picks[[#This Row],[veto_drafter_id]]),draft_picks[[#This Row],[veto_drafter_id]]=""),"",_xlfn.XLOOKUP(draft_picks[[#This Row],[veto_drafter_id]],drafters[id],drafters[name]))</f>
        <v/>
      </c>
      <c r="N2584" t="s">
        <v>15497</v>
      </c>
      <c r="O2584" t="str">
        <f>IF(OR(ISBLANK(draft_picks[[#This Row],[veto_drafter_team_id]]),draft_picks[[#This Row],[veto_drafter_team_id]]=""),"",_xlfn.XLOOKUP(draft_picks[[#This Row],[veto_drafter_team_id]],drafter_teams[id],drafter_teams[name]))</f>
        <v/>
      </c>
      <c r="Q2584" t="s">
        <v>15497</v>
      </c>
      <c r="R2584" t="str">
        <f>IF(OR(ISBLANK(draft_picks[[#This Row],[veto_override_drafter_id]]),draft_picks[[#This Row],[veto_override_drafter_id]]=""),"",_xlfn.XLOOKUP(draft_picks[[#This Row],[veto_override_drafter_id]],drafters[id],drafters[name]))</f>
        <v/>
      </c>
      <c r="S2584" t="s">
        <v>15497</v>
      </c>
      <c r="T2584" t="str">
        <f>IF(OR(ISBLANK(draft_picks[[#This Row],[veto_override_team_id]]),draft_picks[[#This Row],[veto_override_team_id]]=""),"",_xlfn.XLOOKUP(draft_picks[[#This Row],[veto_override_team_id]],drafter_teams[id],drafter_teams[name]))</f>
        <v/>
      </c>
    </row>
    <row r="2585" spans="1:20" x14ac:dyDescent="0.25">
      <c r="A2585" t="s">
        <v>748</v>
      </c>
      <c r="B2585" t="str">
        <f>_xlfn.XLOOKUP(draft_picks[[#This Row],[draft_id]],drafts[id],drafts[title])</f>
        <v>Screenwriters' Directorial Debuts</v>
      </c>
      <c r="C2585" s="3">
        <v>1</v>
      </c>
      <c r="D2585">
        <f>IF(C2584&lt;draft_picks[[#This Row],[position]],1,IF(C2584&gt;draft_picks[[#This Row],[position]],D2584+1,IF(C2584=draft_picks[[#This Row],[position]],D2584+1)))</f>
        <v>7</v>
      </c>
      <c r="E2585" t="s">
        <v>4308</v>
      </c>
      <c r="F2585" t="str">
        <f>IF(ISBLANK(draft_picks[[#This Row],[movie_id]]),"",_xlfn.XLOOKUP(draft_picks[[#This Row],[movie_id]],drafts.movies[id],drafts.movies[movie_title]))</f>
        <v>Trick 'r Treat</v>
      </c>
      <c r="G2585" s="3" t="s">
        <v>793</v>
      </c>
      <c r="H2585" t="str">
        <f>IF(ISBLANK(draft_picks[[#This Row],[drafter_id]]),"",_xlfn.XLOOKUP(draft_picks[[#This Row],[drafter_id]],drafters[id],drafters[name]))</f>
        <v>Clarke Wolfe</v>
      </c>
      <c r="J2585" t="str">
        <f>IF(ISBLANK(draft_picks[[#This Row],[drafter_team_id]]),"",_xlfn.XLOOKUP(draft_picks[[#This Row],[drafter_team_id]],drafter_teams[id],drafter_teams[name]))</f>
        <v/>
      </c>
      <c r="K2585" s="3" t="s">
        <v>15497</v>
      </c>
      <c r="L2585" t="s">
        <v>15497</v>
      </c>
      <c r="M2585" t="str">
        <f>IF(OR(ISBLANK(draft_picks[[#This Row],[veto_drafter_id]]),draft_picks[[#This Row],[veto_drafter_id]]=""),"",_xlfn.XLOOKUP(draft_picks[[#This Row],[veto_drafter_id]],drafters[id],drafters[name]))</f>
        <v/>
      </c>
      <c r="N2585" t="s">
        <v>15497</v>
      </c>
      <c r="O2585" t="str">
        <f>IF(OR(ISBLANK(draft_picks[[#This Row],[veto_drafter_team_id]]),draft_picks[[#This Row],[veto_drafter_team_id]]=""),"",_xlfn.XLOOKUP(draft_picks[[#This Row],[veto_drafter_team_id]],drafter_teams[id],drafter_teams[name]))</f>
        <v/>
      </c>
      <c r="Q2585" t="s">
        <v>15497</v>
      </c>
      <c r="R2585" t="str">
        <f>IF(OR(ISBLANK(draft_picks[[#This Row],[veto_override_drafter_id]]),draft_picks[[#This Row],[veto_override_drafter_id]]=""),"",_xlfn.XLOOKUP(draft_picks[[#This Row],[veto_override_drafter_id]],drafters[id],drafters[name]))</f>
        <v/>
      </c>
      <c r="S2585" t="s">
        <v>15497</v>
      </c>
      <c r="T2585" t="str">
        <f>IF(OR(ISBLANK(draft_picks[[#This Row],[veto_override_team_id]]),draft_picks[[#This Row],[veto_override_team_id]]=""),"",_xlfn.XLOOKUP(draft_picks[[#This Row],[veto_override_team_id]],drafter_teams[id],drafter_teams[name]))</f>
        <v/>
      </c>
    </row>
    <row r="2586" spans="1:20" x14ac:dyDescent="0.25">
      <c r="A2586" t="s">
        <v>73</v>
      </c>
      <c r="B2586" t="str">
        <f>_xlfn.XLOOKUP(draft_picks[[#This Row],[draft_id]],drafts[id],drafts[title])</f>
        <v>Country Music</v>
      </c>
      <c r="C2586" s="3">
        <v>7</v>
      </c>
      <c r="D2586">
        <f>IF(C2585&lt;draft_picks[[#This Row],[position]],1,IF(C2585&gt;draft_picks[[#This Row],[position]],D2585+1,IF(C2585=draft_picks[[#This Row],[position]],D2585+1)))</f>
        <v>1</v>
      </c>
      <c r="E2586" t="s">
        <v>1784</v>
      </c>
      <c r="F2586" t="str">
        <f>IF(ISBLANK(draft_picks[[#This Row],[movie_id]]),"",_xlfn.XLOOKUP(draft_picks[[#This Row],[movie_id]],drafts.movies[id],drafts.movies[movie_title]))</f>
        <v>O Brother, Where Art Thou?</v>
      </c>
      <c r="G2586" s="3" t="s">
        <v>871</v>
      </c>
      <c r="H2586" t="str">
        <f>IF(ISBLANK(draft_picks[[#This Row],[drafter_id]]),"",_xlfn.XLOOKUP(draft_picks[[#This Row],[drafter_id]],drafters[id],drafters[name]))</f>
        <v>Emily St. James</v>
      </c>
      <c r="J2586" t="str">
        <f>IF(ISBLANK(draft_picks[[#This Row],[drafter_team_id]]),"",_xlfn.XLOOKUP(draft_picks[[#This Row],[drafter_team_id]],drafter_teams[id],drafter_teams[name]))</f>
        <v/>
      </c>
      <c r="K2586" s="3" t="s">
        <v>15497</v>
      </c>
      <c r="L2586" t="s">
        <v>15497</v>
      </c>
      <c r="M2586" t="str">
        <f>IF(OR(ISBLANK(draft_picks[[#This Row],[veto_drafter_id]]),draft_picks[[#This Row],[veto_drafter_id]]=""),"",_xlfn.XLOOKUP(draft_picks[[#This Row],[veto_drafter_id]],drafters[id],drafters[name]))</f>
        <v/>
      </c>
      <c r="N2586" t="s">
        <v>15497</v>
      </c>
      <c r="O2586" t="str">
        <f>IF(OR(ISBLANK(draft_picks[[#This Row],[veto_drafter_team_id]]),draft_picks[[#This Row],[veto_drafter_team_id]]=""),"",_xlfn.XLOOKUP(draft_picks[[#This Row],[veto_drafter_team_id]],drafter_teams[id],drafter_teams[name]))</f>
        <v/>
      </c>
      <c r="Q2586" t="s">
        <v>15497</v>
      </c>
      <c r="R2586" t="str">
        <f>IF(OR(ISBLANK(draft_picks[[#This Row],[veto_override_drafter_id]]),draft_picks[[#This Row],[veto_override_drafter_id]]=""),"",_xlfn.XLOOKUP(draft_picks[[#This Row],[veto_override_drafter_id]],drafters[id],drafters[name]))</f>
        <v/>
      </c>
      <c r="S2586" t="s">
        <v>15497</v>
      </c>
      <c r="T2586" t="str">
        <f>IF(OR(ISBLANK(draft_picks[[#This Row],[veto_override_team_id]]),draft_picks[[#This Row],[veto_override_team_id]]=""),"",_xlfn.XLOOKUP(draft_picks[[#This Row],[veto_override_team_id]],drafter_teams[id],drafter_teams[name]))</f>
        <v/>
      </c>
    </row>
    <row r="2587" spans="1:20" x14ac:dyDescent="0.25">
      <c r="A2587" t="s">
        <v>73</v>
      </c>
      <c r="B2587" t="str">
        <f>_xlfn.XLOOKUP(draft_picks[[#This Row],[draft_id]],drafts[id],drafts[title])</f>
        <v>Country Music</v>
      </c>
      <c r="C2587" s="3">
        <v>6</v>
      </c>
      <c r="D2587">
        <f>IF(C2586&lt;draft_picks[[#This Row],[position]],1,IF(C2586&gt;draft_picks[[#This Row],[position]],D2586+1,IF(C2586=draft_picks[[#This Row],[position]],D2586+1)))</f>
        <v>2</v>
      </c>
      <c r="E2587" t="s">
        <v>5776</v>
      </c>
      <c r="F2587" t="str">
        <f>IF(ISBLANK(draft_picks[[#This Row],[movie_id]]),"",_xlfn.XLOOKUP(draft_picks[[#This Row],[movie_id]],drafts.movies[id],drafts.movies[movie_title]))</f>
        <v>The Thing Called Love</v>
      </c>
      <c r="G2587" s="3" t="s">
        <v>871</v>
      </c>
      <c r="H2587" t="str">
        <f>IF(ISBLANK(draft_picks[[#This Row],[drafter_id]]),"",_xlfn.XLOOKUP(draft_picks[[#This Row],[drafter_id]],drafters[id],drafters[name]))</f>
        <v>Emily St. James</v>
      </c>
      <c r="J2587" t="str">
        <f>IF(ISBLANK(draft_picks[[#This Row],[drafter_team_id]]),"",_xlfn.XLOOKUP(draft_picks[[#This Row],[drafter_team_id]],drafter_teams[id],drafter_teams[name]))</f>
        <v/>
      </c>
      <c r="K2587" s="3" t="s">
        <v>15497</v>
      </c>
      <c r="L2587" t="s">
        <v>15497</v>
      </c>
      <c r="M2587" t="str">
        <f>IF(OR(ISBLANK(draft_picks[[#This Row],[veto_drafter_id]]),draft_picks[[#This Row],[veto_drafter_id]]=""),"",_xlfn.XLOOKUP(draft_picks[[#This Row],[veto_drafter_id]],drafters[id],drafters[name]))</f>
        <v/>
      </c>
      <c r="N2587" t="s">
        <v>15497</v>
      </c>
      <c r="O2587" t="str">
        <f>IF(OR(ISBLANK(draft_picks[[#This Row],[veto_drafter_team_id]]),draft_picks[[#This Row],[veto_drafter_team_id]]=""),"",_xlfn.XLOOKUP(draft_picks[[#This Row],[veto_drafter_team_id]],drafter_teams[id],drafter_teams[name]))</f>
        <v/>
      </c>
      <c r="Q2587" t="s">
        <v>15497</v>
      </c>
      <c r="R2587" t="str">
        <f>IF(OR(ISBLANK(draft_picks[[#This Row],[veto_override_drafter_id]]),draft_picks[[#This Row],[veto_override_drafter_id]]=""),"",_xlfn.XLOOKUP(draft_picks[[#This Row],[veto_override_drafter_id]],drafters[id],drafters[name]))</f>
        <v/>
      </c>
      <c r="S2587" t="s">
        <v>15497</v>
      </c>
      <c r="T2587" t="str">
        <f>IF(OR(ISBLANK(draft_picks[[#This Row],[veto_override_team_id]]),draft_picks[[#This Row],[veto_override_team_id]]=""),"",_xlfn.XLOOKUP(draft_picks[[#This Row],[veto_override_team_id]],drafter_teams[id],drafter_teams[name]))</f>
        <v/>
      </c>
    </row>
    <row r="2588" spans="1:20" x14ac:dyDescent="0.25">
      <c r="A2588" t="s">
        <v>73</v>
      </c>
      <c r="B2588" t="str">
        <f>_xlfn.XLOOKUP(draft_picks[[#This Row],[draft_id]],drafts[id],drafts[title])</f>
        <v>Country Music</v>
      </c>
      <c r="C2588" s="3">
        <v>5</v>
      </c>
      <c r="D2588">
        <f>IF(C2587&lt;draft_picks[[#This Row],[position]],1,IF(C2587&gt;draft_picks[[#This Row],[position]],D2587+1,IF(C2587=draft_picks[[#This Row],[position]],D2587+1)))</f>
        <v>3</v>
      </c>
      <c r="E2588" t="s">
        <v>7423</v>
      </c>
      <c r="F2588" t="str">
        <f>IF(ISBLANK(draft_picks[[#This Row],[movie_id]]),"",_xlfn.XLOOKUP(draft_picks[[#This Row],[movie_id]],drafts.movies[id],drafts.movies[movie_title]))</f>
        <v>Walk Hard: The Dewey Cox Story</v>
      </c>
      <c r="G2588" s="3" t="s">
        <v>1183</v>
      </c>
      <c r="H2588" t="str">
        <f>IF(ISBLANK(draft_picks[[#This Row],[drafter_id]]),"",_xlfn.XLOOKUP(draft_picks[[#This Row],[drafter_id]],drafters[id],drafters[name]))</f>
        <v>Libby Hill</v>
      </c>
      <c r="J2588" t="str">
        <f>IF(ISBLANK(draft_picks[[#This Row],[drafter_team_id]]),"",_xlfn.XLOOKUP(draft_picks[[#This Row],[drafter_team_id]],drafter_teams[id],drafter_teams[name]))</f>
        <v/>
      </c>
      <c r="K2588" s="3" t="s">
        <v>15497</v>
      </c>
      <c r="L2588" t="s">
        <v>15497</v>
      </c>
      <c r="M2588" t="str">
        <f>IF(OR(ISBLANK(draft_picks[[#This Row],[veto_drafter_id]]),draft_picks[[#This Row],[veto_drafter_id]]=""),"",_xlfn.XLOOKUP(draft_picks[[#This Row],[veto_drafter_id]],drafters[id],drafters[name]))</f>
        <v/>
      </c>
      <c r="N2588" t="s">
        <v>15497</v>
      </c>
      <c r="O2588" t="str">
        <f>IF(OR(ISBLANK(draft_picks[[#This Row],[veto_drafter_team_id]]),draft_picks[[#This Row],[veto_drafter_team_id]]=""),"",_xlfn.XLOOKUP(draft_picks[[#This Row],[veto_drafter_team_id]],drafter_teams[id],drafter_teams[name]))</f>
        <v/>
      </c>
      <c r="Q2588" t="s">
        <v>15497</v>
      </c>
      <c r="R2588" t="str">
        <f>IF(OR(ISBLANK(draft_picks[[#This Row],[veto_override_drafter_id]]),draft_picks[[#This Row],[veto_override_drafter_id]]=""),"",_xlfn.XLOOKUP(draft_picks[[#This Row],[veto_override_drafter_id]],drafters[id],drafters[name]))</f>
        <v/>
      </c>
      <c r="S2588" t="s">
        <v>15497</v>
      </c>
      <c r="T2588" t="str">
        <f>IF(OR(ISBLANK(draft_picks[[#This Row],[veto_override_team_id]]),draft_picks[[#This Row],[veto_override_team_id]]=""),"",_xlfn.XLOOKUP(draft_picks[[#This Row],[veto_override_team_id]],drafter_teams[id],drafter_teams[name]))</f>
        <v/>
      </c>
    </row>
    <row r="2589" spans="1:20" x14ac:dyDescent="0.25">
      <c r="A2589" t="s">
        <v>73</v>
      </c>
      <c r="B2589" t="str">
        <f>_xlfn.XLOOKUP(draft_picks[[#This Row],[draft_id]],drafts[id],drafts[title])</f>
        <v>Country Music</v>
      </c>
      <c r="C2589" s="3">
        <v>4</v>
      </c>
      <c r="D2589">
        <f>IF(C2588&lt;draft_picks[[#This Row],[position]],1,IF(C2588&gt;draft_picks[[#This Row],[position]],D2588+1,IF(C2588=draft_picks[[#This Row],[position]],D2588+1)))</f>
        <v>4</v>
      </c>
      <c r="E2589" t="s">
        <v>1772</v>
      </c>
      <c r="F2589" t="str">
        <f>IF(ISBLANK(draft_picks[[#This Row],[movie_id]]),"",_xlfn.XLOOKUP(draft_picks[[#This Row],[movie_id]],drafts.movies[id],drafts.movies[movie_title]))</f>
        <v>Tender Mercies</v>
      </c>
      <c r="G2589" s="3" t="s">
        <v>871</v>
      </c>
      <c r="H2589" t="str">
        <f>IF(ISBLANK(draft_picks[[#This Row],[drafter_id]]),"",_xlfn.XLOOKUP(draft_picks[[#This Row],[drafter_id]],drafters[id],drafters[name]))</f>
        <v>Emily St. James</v>
      </c>
      <c r="J2589" t="str">
        <f>IF(ISBLANK(draft_picks[[#This Row],[drafter_team_id]]),"",_xlfn.XLOOKUP(draft_picks[[#This Row],[drafter_team_id]],drafter_teams[id],drafter_teams[name]))</f>
        <v/>
      </c>
      <c r="K2589" s="3" t="s">
        <v>15497</v>
      </c>
      <c r="L2589" t="s">
        <v>15497</v>
      </c>
      <c r="M2589" t="str">
        <f>IF(OR(ISBLANK(draft_picks[[#This Row],[veto_drafter_id]]),draft_picks[[#This Row],[veto_drafter_id]]=""),"",_xlfn.XLOOKUP(draft_picks[[#This Row],[veto_drafter_id]],drafters[id],drafters[name]))</f>
        <v/>
      </c>
      <c r="N2589" t="s">
        <v>15497</v>
      </c>
      <c r="O2589" t="str">
        <f>IF(OR(ISBLANK(draft_picks[[#This Row],[veto_drafter_team_id]]),draft_picks[[#This Row],[veto_drafter_team_id]]=""),"",_xlfn.XLOOKUP(draft_picks[[#This Row],[veto_drafter_team_id]],drafter_teams[id],drafter_teams[name]))</f>
        <v/>
      </c>
      <c r="Q2589" t="s">
        <v>15497</v>
      </c>
      <c r="R2589" t="str">
        <f>IF(OR(ISBLANK(draft_picks[[#This Row],[veto_override_drafter_id]]),draft_picks[[#This Row],[veto_override_drafter_id]]=""),"",_xlfn.XLOOKUP(draft_picks[[#This Row],[veto_override_drafter_id]],drafters[id],drafters[name]))</f>
        <v/>
      </c>
      <c r="S2589" t="s">
        <v>15497</v>
      </c>
      <c r="T2589" t="str">
        <f>IF(OR(ISBLANK(draft_picks[[#This Row],[veto_override_team_id]]),draft_picks[[#This Row],[veto_override_team_id]]=""),"",_xlfn.XLOOKUP(draft_picks[[#This Row],[veto_override_team_id]],drafter_teams[id],drafter_teams[name]))</f>
        <v/>
      </c>
    </row>
    <row r="2590" spans="1:20" x14ac:dyDescent="0.25">
      <c r="A2590" t="s">
        <v>73</v>
      </c>
      <c r="B2590" t="str">
        <f>_xlfn.XLOOKUP(draft_picks[[#This Row],[draft_id]],drafts[id],drafts[title])</f>
        <v>Country Music</v>
      </c>
      <c r="C2590" s="3">
        <v>3</v>
      </c>
      <c r="D2590">
        <f>IF(C2589&lt;draft_picks[[#This Row],[position]],1,IF(C2589&gt;draft_picks[[#This Row],[position]],D2589+1,IF(C2589=draft_picks[[#This Row],[position]],D2589+1)))</f>
        <v>5</v>
      </c>
      <c r="E2590" t="s">
        <v>2412</v>
      </c>
      <c r="F2590" t="str">
        <f>IF(ISBLANK(draft_picks[[#This Row],[movie_id]]),"",_xlfn.XLOOKUP(draft_picks[[#This Row],[movie_id]],drafts.movies[id],drafts.movies[movie_title]))</f>
        <v>Coal Miner's Daughter</v>
      </c>
      <c r="G2590" s="3" t="s">
        <v>1183</v>
      </c>
      <c r="H2590" t="str">
        <f>IF(ISBLANK(draft_picks[[#This Row],[drafter_id]]),"",_xlfn.XLOOKUP(draft_picks[[#This Row],[drafter_id]],drafters[id],drafters[name]))</f>
        <v>Libby Hill</v>
      </c>
      <c r="J2590" t="str">
        <f>IF(ISBLANK(draft_picks[[#This Row],[drafter_team_id]]),"",_xlfn.XLOOKUP(draft_picks[[#This Row],[drafter_team_id]],drafter_teams[id],drafter_teams[name]))</f>
        <v/>
      </c>
      <c r="K2590" s="3" t="s">
        <v>15497</v>
      </c>
      <c r="L2590" t="s">
        <v>15497</v>
      </c>
      <c r="M2590" t="str">
        <f>IF(OR(ISBLANK(draft_picks[[#This Row],[veto_drafter_id]]),draft_picks[[#This Row],[veto_drafter_id]]=""),"",_xlfn.XLOOKUP(draft_picks[[#This Row],[veto_drafter_id]],drafters[id],drafters[name]))</f>
        <v/>
      </c>
      <c r="N2590" t="s">
        <v>15497</v>
      </c>
      <c r="O2590" t="str">
        <f>IF(OR(ISBLANK(draft_picks[[#This Row],[veto_drafter_team_id]]),draft_picks[[#This Row],[veto_drafter_team_id]]=""),"",_xlfn.XLOOKUP(draft_picks[[#This Row],[veto_drafter_team_id]],drafter_teams[id],drafter_teams[name]))</f>
        <v/>
      </c>
      <c r="Q2590" t="s">
        <v>15497</v>
      </c>
      <c r="R2590" t="str">
        <f>IF(OR(ISBLANK(draft_picks[[#This Row],[veto_override_drafter_id]]),draft_picks[[#This Row],[veto_override_drafter_id]]=""),"",_xlfn.XLOOKUP(draft_picks[[#This Row],[veto_override_drafter_id]],drafters[id],drafters[name]))</f>
        <v/>
      </c>
      <c r="S2590" t="s">
        <v>15497</v>
      </c>
      <c r="T2590" t="str">
        <f>IF(OR(ISBLANK(draft_picks[[#This Row],[veto_override_team_id]]),draft_picks[[#This Row],[veto_override_team_id]]=""),"",_xlfn.XLOOKUP(draft_picks[[#This Row],[veto_override_team_id]],drafter_teams[id],drafter_teams[name]))</f>
        <v/>
      </c>
    </row>
    <row r="2591" spans="1:20" x14ac:dyDescent="0.25">
      <c r="A2591" t="s">
        <v>73</v>
      </c>
      <c r="B2591" t="str">
        <f>_xlfn.XLOOKUP(draft_picks[[#This Row],[draft_id]],drafts[id],drafts[title])</f>
        <v>Country Music</v>
      </c>
      <c r="C2591" s="3">
        <v>2</v>
      </c>
      <c r="D2591">
        <f>IF(C2590&lt;draft_picks[[#This Row],[position]],1,IF(C2590&gt;draft_picks[[#This Row],[position]],D2590+1,IF(C2590=draft_picks[[#This Row],[position]],D2590+1)))</f>
        <v>6</v>
      </c>
      <c r="E2591" t="s">
        <v>5594</v>
      </c>
      <c r="F2591" t="str">
        <f>IF(ISBLANK(draft_picks[[#This Row],[movie_id]]),"",_xlfn.XLOOKUP(draft_picks[[#This Row],[movie_id]],drafts.movies[id],drafts.movies[movie_title]))</f>
        <v>The Broken Circle Breakdown</v>
      </c>
      <c r="G2591" s="3" t="s">
        <v>871</v>
      </c>
      <c r="H2591" t="str">
        <f>IF(ISBLANK(draft_picks[[#This Row],[drafter_id]]),"",_xlfn.XLOOKUP(draft_picks[[#This Row],[drafter_id]],drafters[id],drafters[name]))</f>
        <v>Emily St. James</v>
      </c>
      <c r="J2591" t="str">
        <f>IF(ISBLANK(draft_picks[[#This Row],[drafter_team_id]]),"",_xlfn.XLOOKUP(draft_picks[[#This Row],[drafter_team_id]],drafter_teams[id],drafter_teams[name]))</f>
        <v/>
      </c>
      <c r="K2591" s="3" t="s">
        <v>15484</v>
      </c>
      <c r="L2591" t="s">
        <v>1183</v>
      </c>
      <c r="M2591" t="str">
        <f>IF(OR(ISBLANK(draft_picks[[#This Row],[veto_drafter_id]]),draft_picks[[#This Row],[veto_drafter_id]]=""),"",_xlfn.XLOOKUP(draft_picks[[#This Row],[veto_drafter_id]],drafters[id],drafters[name]))</f>
        <v>Libby Hill</v>
      </c>
      <c r="N2591" t="s">
        <v>15497</v>
      </c>
      <c r="O2591" t="str">
        <f>IF(OR(ISBLANK(draft_picks[[#This Row],[veto_drafter_team_id]]),draft_picks[[#This Row],[veto_drafter_team_id]]=""),"",_xlfn.XLOOKUP(draft_picks[[#This Row],[veto_drafter_team_id]],drafter_teams[id],drafter_teams[name]))</f>
        <v/>
      </c>
      <c r="Q2591" t="s">
        <v>15497</v>
      </c>
      <c r="R2591" t="str">
        <f>IF(OR(ISBLANK(draft_picks[[#This Row],[veto_override_drafter_id]]),draft_picks[[#This Row],[veto_override_drafter_id]]=""),"",_xlfn.XLOOKUP(draft_picks[[#This Row],[veto_override_drafter_id]],drafters[id],drafters[name]))</f>
        <v/>
      </c>
      <c r="S2591" t="s">
        <v>15497</v>
      </c>
      <c r="T2591" t="str">
        <f>IF(OR(ISBLANK(draft_picks[[#This Row],[veto_override_team_id]]),draft_picks[[#This Row],[veto_override_team_id]]=""),"",_xlfn.XLOOKUP(draft_picks[[#This Row],[veto_override_team_id]],drafter_teams[id],drafter_teams[name]))</f>
        <v/>
      </c>
    </row>
    <row r="2592" spans="1:20" x14ac:dyDescent="0.25">
      <c r="A2592" t="s">
        <v>73</v>
      </c>
      <c r="B2592" t="str">
        <f>_xlfn.XLOOKUP(draft_picks[[#This Row],[draft_id]],drafts[id],drafts[title])</f>
        <v>Country Music</v>
      </c>
      <c r="C2592" s="3">
        <v>2</v>
      </c>
      <c r="D2592">
        <f>IF(C2591&lt;draft_picks[[#This Row],[position]],1,IF(C2591&gt;draft_picks[[#This Row],[position]],D2591+1,IF(C2591=draft_picks[[#This Row],[position]],D2591+1)))</f>
        <v>7</v>
      </c>
      <c r="E2592" t="s">
        <v>3978</v>
      </c>
      <c r="F2592" t="str">
        <f>IF(ISBLANK(draft_picks[[#This Row],[movie_id]]),"",_xlfn.XLOOKUP(draft_picks[[#This Row],[movie_id]],drafts.movies[id],drafts.movies[movie_title]))</f>
        <v>Nashville</v>
      </c>
      <c r="G2592" s="3" t="s">
        <v>871</v>
      </c>
      <c r="H2592" t="str">
        <f>IF(ISBLANK(draft_picks[[#This Row],[drafter_id]]),"",_xlfn.XLOOKUP(draft_picks[[#This Row],[drafter_id]],drafters[id],drafters[name]))</f>
        <v>Emily St. James</v>
      </c>
      <c r="J2592" t="str">
        <f>IF(ISBLANK(draft_picks[[#This Row],[drafter_team_id]]),"",_xlfn.XLOOKUP(draft_picks[[#This Row],[drafter_team_id]],drafter_teams[id],drafter_teams[name]))</f>
        <v/>
      </c>
      <c r="K2592" s="3" t="s">
        <v>15497</v>
      </c>
      <c r="L2592" t="s">
        <v>15497</v>
      </c>
      <c r="M2592" t="str">
        <f>IF(OR(ISBLANK(draft_picks[[#This Row],[veto_drafter_id]]),draft_picks[[#This Row],[veto_drafter_id]]=""),"",_xlfn.XLOOKUP(draft_picks[[#This Row],[veto_drafter_id]],drafters[id],drafters[name]))</f>
        <v/>
      </c>
      <c r="N2592" t="s">
        <v>15497</v>
      </c>
      <c r="O2592" t="str">
        <f>IF(OR(ISBLANK(draft_picks[[#This Row],[veto_drafter_team_id]]),draft_picks[[#This Row],[veto_drafter_team_id]]=""),"",_xlfn.XLOOKUP(draft_picks[[#This Row],[veto_drafter_team_id]],drafter_teams[id],drafter_teams[name]))</f>
        <v/>
      </c>
      <c r="Q2592" t="s">
        <v>15497</v>
      </c>
      <c r="R2592" t="str">
        <f>IF(OR(ISBLANK(draft_picks[[#This Row],[veto_override_drafter_id]]),draft_picks[[#This Row],[veto_override_drafter_id]]=""),"",_xlfn.XLOOKUP(draft_picks[[#This Row],[veto_override_drafter_id]],drafters[id],drafters[name]))</f>
        <v/>
      </c>
      <c r="S2592" t="s">
        <v>15497</v>
      </c>
      <c r="T2592" t="str">
        <f>IF(OR(ISBLANK(draft_picks[[#This Row],[veto_override_team_id]]),draft_picks[[#This Row],[veto_override_team_id]]=""),"",_xlfn.XLOOKUP(draft_picks[[#This Row],[veto_override_team_id]],drafter_teams[id],drafter_teams[name]))</f>
        <v/>
      </c>
    </row>
    <row r="2593" spans="1:21" x14ac:dyDescent="0.25">
      <c r="A2593" t="s">
        <v>73</v>
      </c>
      <c r="B2593" t="str">
        <f>_xlfn.XLOOKUP(draft_picks[[#This Row],[draft_id]],drafts[id],drafts[title])</f>
        <v>Country Music</v>
      </c>
      <c r="C2593" s="3">
        <v>1</v>
      </c>
      <c r="D2593">
        <f>IF(C2592&lt;draft_picks[[#This Row],[position]],1,IF(C2592&gt;draft_picks[[#This Row],[position]],D2592+1,IF(C2592=draft_picks[[#This Row],[position]],D2592+1)))</f>
        <v>8</v>
      </c>
      <c r="E2593" t="s">
        <v>5594</v>
      </c>
      <c r="F2593" t="str">
        <f>IF(ISBLANK(draft_picks[[#This Row],[movie_id]]),"",_xlfn.XLOOKUP(draft_picks[[#This Row],[movie_id]],drafts.movies[id],drafts.movies[movie_title]))</f>
        <v>The Broken Circle Breakdown</v>
      </c>
      <c r="G2593" s="3" t="s">
        <v>1183</v>
      </c>
      <c r="H2593" t="str">
        <f>IF(ISBLANK(draft_picks[[#This Row],[drafter_id]]),"",_xlfn.XLOOKUP(draft_picks[[#This Row],[drafter_id]],drafters[id],drafters[name]))</f>
        <v>Libby Hill</v>
      </c>
      <c r="J2593" t="str">
        <f>IF(ISBLANK(draft_picks[[#This Row],[drafter_team_id]]),"",_xlfn.XLOOKUP(draft_picks[[#This Row],[drafter_team_id]],drafter_teams[id],drafter_teams[name]))</f>
        <v/>
      </c>
      <c r="K2593" s="3" t="s">
        <v>15497</v>
      </c>
      <c r="L2593" t="s">
        <v>15497</v>
      </c>
      <c r="M2593" t="str">
        <f>IF(OR(ISBLANK(draft_picks[[#This Row],[veto_drafter_id]]),draft_picks[[#This Row],[veto_drafter_id]]=""),"",_xlfn.XLOOKUP(draft_picks[[#This Row],[veto_drafter_id]],drafters[id],drafters[name]))</f>
        <v/>
      </c>
      <c r="N2593" t="s">
        <v>15497</v>
      </c>
      <c r="O2593" t="str">
        <f>IF(OR(ISBLANK(draft_picks[[#This Row],[veto_drafter_team_id]]),draft_picks[[#This Row],[veto_drafter_team_id]]=""),"",_xlfn.XLOOKUP(draft_picks[[#This Row],[veto_drafter_team_id]],drafter_teams[id],drafter_teams[name]))</f>
        <v/>
      </c>
      <c r="Q2593" t="s">
        <v>15497</v>
      </c>
      <c r="R2593" t="str">
        <f>IF(OR(ISBLANK(draft_picks[[#This Row],[veto_override_drafter_id]]),draft_picks[[#This Row],[veto_override_drafter_id]]=""),"",_xlfn.XLOOKUP(draft_picks[[#This Row],[veto_override_drafter_id]],drafters[id],drafters[name]))</f>
        <v/>
      </c>
      <c r="S2593" t="s">
        <v>15497</v>
      </c>
      <c r="T2593" t="str">
        <f>IF(OR(ISBLANK(draft_picks[[#This Row],[veto_override_team_id]]),draft_picks[[#This Row],[veto_override_team_id]]=""),"",_xlfn.XLOOKUP(draft_picks[[#This Row],[veto_override_team_id]],drafter_teams[id],drafter_teams[name]))</f>
        <v/>
      </c>
    </row>
    <row r="2594" spans="1:21" x14ac:dyDescent="0.25">
      <c r="A2594" t="s">
        <v>510</v>
      </c>
      <c r="B2594" t="str">
        <f>_xlfn.XLOOKUP(draft_picks[[#This Row],[draft_id]],drafts[id],drafts[title])</f>
        <v>Queer Crime</v>
      </c>
      <c r="C2594" s="3">
        <v>7</v>
      </c>
      <c r="D2594">
        <f>IF(C2593&lt;draft_picks[[#This Row],[position]],1,IF(C2593&gt;draft_picks[[#This Row],[position]],D2593+1,IF(C2593=draft_picks[[#This Row],[position]],D2593+1)))</f>
        <v>1</v>
      </c>
      <c r="E2594" t="s">
        <v>8053</v>
      </c>
      <c r="F2594" t="str">
        <f>IF(ISBLANK(draft_picks[[#This Row],[movie_id]]),"",_xlfn.XLOOKUP(draft_picks[[#This Row],[movie_id]],drafts.movies[id],drafts.movies[movie_title]))</f>
        <v>Can You Ever Forgive Me?</v>
      </c>
      <c r="G2594" s="3" t="s">
        <v>1105</v>
      </c>
      <c r="H2594" t="str">
        <f>IF(ISBLANK(draft_picks[[#This Row],[drafter_id]]),"",_xlfn.XLOOKUP(draft_picks[[#This Row],[drafter_id]],drafters[id],drafters[name]))</f>
        <v>Juan Barquin</v>
      </c>
      <c r="J2594" t="str">
        <f>IF(ISBLANK(draft_picks[[#This Row],[drafter_team_id]]),"",_xlfn.XLOOKUP(draft_picks[[#This Row],[drafter_team_id]],drafter_teams[id],drafter_teams[name]))</f>
        <v/>
      </c>
      <c r="K2594" s="3" t="s">
        <v>15497</v>
      </c>
      <c r="L2594" t="s">
        <v>15497</v>
      </c>
      <c r="M2594" t="str">
        <f>IF(OR(ISBLANK(draft_picks[[#This Row],[veto_drafter_id]]),draft_picks[[#This Row],[veto_drafter_id]]=""),"",_xlfn.XLOOKUP(draft_picks[[#This Row],[veto_drafter_id]],drafters[id],drafters[name]))</f>
        <v/>
      </c>
      <c r="N2594" t="s">
        <v>15497</v>
      </c>
      <c r="O2594" t="str">
        <f>IF(OR(ISBLANK(draft_picks[[#This Row],[veto_drafter_team_id]]),draft_picks[[#This Row],[veto_drafter_team_id]]=""),"",_xlfn.XLOOKUP(draft_picks[[#This Row],[veto_drafter_team_id]],drafter_teams[id],drafter_teams[name]))</f>
        <v/>
      </c>
      <c r="Q2594" t="s">
        <v>15497</v>
      </c>
      <c r="R2594" t="str">
        <f>IF(OR(ISBLANK(draft_picks[[#This Row],[veto_override_drafter_id]]),draft_picks[[#This Row],[veto_override_drafter_id]]=""),"",_xlfn.XLOOKUP(draft_picks[[#This Row],[veto_override_drafter_id]],drafters[id],drafters[name]))</f>
        <v/>
      </c>
      <c r="S2594" t="s">
        <v>15497</v>
      </c>
      <c r="T2594" t="str">
        <f>IF(OR(ISBLANK(draft_picks[[#This Row],[veto_override_team_id]]),draft_picks[[#This Row],[veto_override_team_id]]=""),"",_xlfn.XLOOKUP(draft_picks[[#This Row],[veto_override_team_id]],drafter_teams[id],drafter_teams[name]))</f>
        <v/>
      </c>
    </row>
    <row r="2595" spans="1:21" x14ac:dyDescent="0.25">
      <c r="A2595" t="s">
        <v>510</v>
      </c>
      <c r="B2595" t="str">
        <f>_xlfn.XLOOKUP(draft_picks[[#This Row],[draft_id]],drafts[id],drafts[title])</f>
        <v>Queer Crime</v>
      </c>
      <c r="C2595" s="3">
        <v>6</v>
      </c>
      <c r="D2595">
        <f>IF(C2594&lt;draft_picks[[#This Row],[position]],1,IF(C2594&gt;draft_picks[[#This Row],[position]],D2594+1,IF(C2594=draft_picks[[#This Row],[position]],D2594+1)))</f>
        <v>2</v>
      </c>
      <c r="E2595" t="s">
        <v>6414</v>
      </c>
      <c r="F2595" t="str">
        <f>IF(ISBLANK(draft_picks[[#This Row],[movie_id]]),"",_xlfn.XLOOKUP(draft_picks[[#This Row],[movie_id]],drafts.movies[id],drafts.movies[movie_title]))</f>
        <v>Kajillionaire</v>
      </c>
      <c r="G2595" s="3" t="s">
        <v>1105</v>
      </c>
      <c r="H2595" t="str">
        <f>IF(ISBLANK(draft_picks[[#This Row],[drafter_id]]),"",_xlfn.XLOOKUP(draft_picks[[#This Row],[drafter_id]],drafters[id],drafters[name]))</f>
        <v>Juan Barquin</v>
      </c>
      <c r="J2595" t="str">
        <f>IF(ISBLANK(draft_picks[[#This Row],[drafter_team_id]]),"",_xlfn.XLOOKUP(draft_picks[[#This Row],[drafter_team_id]],drafter_teams[id],drafter_teams[name]))</f>
        <v/>
      </c>
      <c r="K2595" s="3" t="s">
        <v>15484</v>
      </c>
      <c r="L2595" t="s">
        <v>1107</v>
      </c>
      <c r="M2595" t="str">
        <f>IF(OR(ISBLANK(draft_picks[[#This Row],[veto_drafter_id]]),draft_picks[[#This Row],[veto_drafter_id]]=""),"",_xlfn.XLOOKUP(draft_picks[[#This Row],[veto_drafter_id]],drafters[id],drafters[name]))</f>
        <v>Kyle Turner</v>
      </c>
      <c r="N2595" t="s">
        <v>15497</v>
      </c>
      <c r="O2595" t="str">
        <f>IF(OR(ISBLANK(draft_picks[[#This Row],[veto_drafter_team_id]]),draft_picks[[#This Row],[veto_drafter_team_id]]=""),"",_xlfn.XLOOKUP(draft_picks[[#This Row],[veto_drafter_team_id]],drafter_teams[id],drafter_teams[name]))</f>
        <v/>
      </c>
      <c r="Q2595" t="s">
        <v>15497</v>
      </c>
      <c r="R2595" t="str">
        <f>IF(OR(ISBLANK(draft_picks[[#This Row],[veto_override_drafter_id]]),draft_picks[[#This Row],[veto_override_drafter_id]]=""),"",_xlfn.XLOOKUP(draft_picks[[#This Row],[veto_override_drafter_id]],drafters[id],drafters[name]))</f>
        <v/>
      </c>
      <c r="S2595" t="s">
        <v>15497</v>
      </c>
      <c r="T2595" t="str">
        <f>IF(OR(ISBLANK(draft_picks[[#This Row],[veto_override_team_id]]),draft_picks[[#This Row],[veto_override_team_id]]=""),"",_xlfn.XLOOKUP(draft_picks[[#This Row],[veto_override_team_id]],drafter_teams[id],drafter_teams[name]))</f>
        <v/>
      </c>
    </row>
    <row r="2596" spans="1:21" x14ac:dyDescent="0.25">
      <c r="A2596" t="s">
        <v>510</v>
      </c>
      <c r="B2596" t="str">
        <f>_xlfn.XLOOKUP(draft_picks[[#This Row],[draft_id]],drafts[id],drafts[title])</f>
        <v>Queer Crime</v>
      </c>
      <c r="C2596" s="3">
        <v>6</v>
      </c>
      <c r="D2596">
        <f>IF(C2595&lt;draft_picks[[#This Row],[position]],1,IF(C2595&gt;draft_picks[[#This Row],[position]],D2595+1,IF(C2595=draft_picks[[#This Row],[position]],D2595+1)))</f>
        <v>3</v>
      </c>
      <c r="E2596" t="s">
        <v>1455</v>
      </c>
      <c r="F2596" t="str">
        <f>IF(ISBLANK(draft_picks[[#This Row],[movie_id]]),"",_xlfn.XLOOKUP(draft_picks[[#This Row],[movie_id]],drafts.movies[id],drafts.movies[movie_title]))</f>
        <v>Female Trouble</v>
      </c>
      <c r="G2596" s="3" t="s">
        <v>1105</v>
      </c>
      <c r="H2596" t="str">
        <f>IF(ISBLANK(draft_picks[[#This Row],[drafter_id]]),"",_xlfn.XLOOKUP(draft_picks[[#This Row],[drafter_id]],drafters[id],drafters[name]))</f>
        <v>Juan Barquin</v>
      </c>
      <c r="J2596" t="str">
        <f>IF(ISBLANK(draft_picks[[#This Row],[drafter_team_id]]),"",_xlfn.XLOOKUP(draft_picks[[#This Row],[drafter_team_id]],drafter_teams[id],drafter_teams[name]))</f>
        <v/>
      </c>
      <c r="K2596" s="3" t="s">
        <v>15497</v>
      </c>
      <c r="L2596" t="s">
        <v>15497</v>
      </c>
      <c r="M2596" t="str">
        <f>IF(OR(ISBLANK(draft_picks[[#This Row],[veto_drafter_id]]),draft_picks[[#This Row],[veto_drafter_id]]=""),"",_xlfn.XLOOKUP(draft_picks[[#This Row],[veto_drafter_id]],drafters[id],drafters[name]))</f>
        <v/>
      </c>
      <c r="N2596" t="s">
        <v>15497</v>
      </c>
      <c r="O2596" t="str">
        <f>IF(OR(ISBLANK(draft_picks[[#This Row],[veto_drafter_team_id]]),draft_picks[[#This Row],[veto_drafter_team_id]]=""),"",_xlfn.XLOOKUP(draft_picks[[#This Row],[veto_drafter_team_id]],drafter_teams[id],drafter_teams[name]))</f>
        <v/>
      </c>
      <c r="Q2596" t="s">
        <v>15497</v>
      </c>
      <c r="R2596" t="str">
        <f>IF(OR(ISBLANK(draft_picks[[#This Row],[veto_override_drafter_id]]),draft_picks[[#This Row],[veto_override_drafter_id]]=""),"",_xlfn.XLOOKUP(draft_picks[[#This Row],[veto_override_drafter_id]],drafters[id],drafters[name]))</f>
        <v/>
      </c>
      <c r="S2596" t="s">
        <v>15497</v>
      </c>
      <c r="T2596" t="str">
        <f>IF(OR(ISBLANK(draft_picks[[#This Row],[veto_override_team_id]]),draft_picks[[#This Row],[veto_override_team_id]]=""),"",_xlfn.XLOOKUP(draft_picks[[#This Row],[veto_override_team_id]],drafter_teams[id],drafter_teams[name]))</f>
        <v/>
      </c>
    </row>
    <row r="2597" spans="1:21" x14ac:dyDescent="0.25">
      <c r="A2597" t="s">
        <v>510</v>
      </c>
      <c r="B2597" t="str">
        <f>_xlfn.XLOOKUP(draft_picks[[#This Row],[draft_id]],drafts[id],drafts[title])</f>
        <v>Queer Crime</v>
      </c>
      <c r="C2597" s="3">
        <v>5</v>
      </c>
      <c r="D2597">
        <f>IF(C2596&lt;draft_picks[[#This Row],[position]],1,IF(C2596&gt;draft_picks[[#This Row],[position]],D2596+1,IF(C2596=draft_picks[[#This Row],[position]],D2596+1)))</f>
        <v>4</v>
      </c>
      <c r="E2597" t="s">
        <v>1808</v>
      </c>
      <c r="F2597" t="str">
        <f>IF(ISBLANK(draft_picks[[#This Row],[movie_id]]),"",_xlfn.XLOOKUP(draft_picks[[#This Row],[movie_id]],drafts.movies[id],drafts.movies[movie_title]))</f>
        <v>Querelle</v>
      </c>
      <c r="G2597" s="3" t="s">
        <v>1107</v>
      </c>
      <c r="H2597" t="str">
        <f>IF(ISBLANK(draft_picks[[#This Row],[drafter_id]]),"",_xlfn.XLOOKUP(draft_picks[[#This Row],[drafter_id]],drafters[id],drafters[name]))</f>
        <v>Kyle Turner</v>
      </c>
      <c r="J2597" t="str">
        <f>IF(ISBLANK(draft_picks[[#This Row],[drafter_team_id]]),"",_xlfn.XLOOKUP(draft_picks[[#This Row],[drafter_team_id]],drafter_teams[id],drafter_teams[name]))</f>
        <v/>
      </c>
      <c r="K2597" s="3" t="s">
        <v>15497</v>
      </c>
      <c r="L2597" t="s">
        <v>15497</v>
      </c>
      <c r="M2597" t="str">
        <f>IF(OR(ISBLANK(draft_picks[[#This Row],[veto_drafter_id]]),draft_picks[[#This Row],[veto_drafter_id]]=""),"",_xlfn.XLOOKUP(draft_picks[[#This Row],[veto_drafter_id]],drafters[id],drafters[name]))</f>
        <v/>
      </c>
      <c r="N2597" t="s">
        <v>15497</v>
      </c>
      <c r="O2597" t="str">
        <f>IF(OR(ISBLANK(draft_picks[[#This Row],[veto_drafter_team_id]]),draft_picks[[#This Row],[veto_drafter_team_id]]=""),"",_xlfn.XLOOKUP(draft_picks[[#This Row],[veto_drafter_team_id]],drafter_teams[id],drafter_teams[name]))</f>
        <v/>
      </c>
      <c r="Q2597" t="s">
        <v>15497</v>
      </c>
      <c r="R2597" t="str">
        <f>IF(OR(ISBLANK(draft_picks[[#This Row],[veto_override_drafter_id]]),draft_picks[[#This Row],[veto_override_drafter_id]]=""),"",_xlfn.XLOOKUP(draft_picks[[#This Row],[veto_override_drafter_id]],drafters[id],drafters[name]))</f>
        <v/>
      </c>
      <c r="S2597" t="s">
        <v>15497</v>
      </c>
      <c r="T2597" t="str">
        <f>IF(OR(ISBLANK(draft_picks[[#This Row],[veto_override_team_id]]),draft_picks[[#This Row],[veto_override_team_id]]=""),"",_xlfn.XLOOKUP(draft_picks[[#This Row],[veto_override_team_id]],drafter_teams[id],drafter_teams[name]))</f>
        <v/>
      </c>
    </row>
    <row r="2598" spans="1:21" x14ac:dyDescent="0.25">
      <c r="A2598" t="s">
        <v>510</v>
      </c>
      <c r="B2598" t="str">
        <f>_xlfn.XLOOKUP(draft_picks[[#This Row],[draft_id]],drafts[id],drafts[title])</f>
        <v>Queer Crime</v>
      </c>
      <c r="C2598" s="3">
        <v>4</v>
      </c>
      <c r="D2598">
        <f>IF(C2597&lt;draft_picks[[#This Row],[position]],1,IF(C2597&gt;draft_picks[[#This Row],[position]],D2597+1,IF(C2597=draft_picks[[#This Row],[position]],D2597+1)))</f>
        <v>5</v>
      </c>
      <c r="E2598" t="s">
        <v>1374</v>
      </c>
      <c r="F2598" t="str">
        <f>IF(ISBLANK(draft_picks[[#This Row],[movie_id]]),"",_xlfn.XLOOKUP(draft_picks[[#This Row],[movie_id]],drafts.movies[id],drafts.movies[movie_title]))</f>
        <v>The Handmaiden</v>
      </c>
      <c r="G2598" s="3" t="s">
        <v>1105</v>
      </c>
      <c r="H2598" t="str">
        <f>IF(ISBLANK(draft_picks[[#This Row],[drafter_id]]),"",_xlfn.XLOOKUP(draft_picks[[#This Row],[drafter_id]],drafters[id],drafters[name]))</f>
        <v>Juan Barquin</v>
      </c>
      <c r="J2598" t="str">
        <f>IF(ISBLANK(draft_picks[[#This Row],[drafter_team_id]]),"",_xlfn.XLOOKUP(draft_picks[[#This Row],[drafter_team_id]],drafter_teams[id],drafter_teams[name]))</f>
        <v/>
      </c>
      <c r="K2598" s="3" t="s">
        <v>15497</v>
      </c>
      <c r="L2598" t="s">
        <v>15497</v>
      </c>
      <c r="M2598" t="str">
        <f>IF(OR(ISBLANK(draft_picks[[#This Row],[veto_drafter_id]]),draft_picks[[#This Row],[veto_drafter_id]]=""),"",_xlfn.XLOOKUP(draft_picks[[#This Row],[veto_drafter_id]],drafters[id],drafters[name]))</f>
        <v/>
      </c>
      <c r="N2598" t="s">
        <v>15497</v>
      </c>
      <c r="O2598" t="str">
        <f>IF(OR(ISBLANK(draft_picks[[#This Row],[veto_drafter_team_id]]),draft_picks[[#This Row],[veto_drafter_team_id]]=""),"",_xlfn.XLOOKUP(draft_picks[[#This Row],[veto_drafter_team_id]],drafter_teams[id],drafter_teams[name]))</f>
        <v/>
      </c>
      <c r="Q2598" t="s">
        <v>15497</v>
      </c>
      <c r="R2598" t="str">
        <f>IF(OR(ISBLANK(draft_picks[[#This Row],[veto_override_drafter_id]]),draft_picks[[#This Row],[veto_override_drafter_id]]=""),"",_xlfn.XLOOKUP(draft_picks[[#This Row],[veto_override_drafter_id]],drafters[id],drafters[name]))</f>
        <v/>
      </c>
      <c r="S2598" t="s">
        <v>15497</v>
      </c>
      <c r="T2598" t="str">
        <f>IF(OR(ISBLANK(draft_picks[[#This Row],[veto_override_team_id]]),draft_picks[[#This Row],[veto_override_team_id]]=""),"",_xlfn.XLOOKUP(draft_picks[[#This Row],[veto_override_team_id]],drafter_teams[id],drafter_teams[name]))</f>
        <v/>
      </c>
    </row>
    <row r="2599" spans="1:21" x14ac:dyDescent="0.25">
      <c r="A2599" t="s">
        <v>510</v>
      </c>
      <c r="B2599" t="str">
        <f>_xlfn.XLOOKUP(draft_picks[[#This Row],[draft_id]],drafts[id],drafts[title])</f>
        <v>Queer Crime</v>
      </c>
      <c r="C2599" s="3">
        <v>3</v>
      </c>
      <c r="D2599">
        <f>IF(C2598&lt;draft_picks[[#This Row],[position]],1,IF(C2598&gt;draft_picks[[#This Row],[position]],D2598+1,IF(C2598=draft_picks[[#This Row],[position]],D2598+1)))</f>
        <v>6</v>
      </c>
      <c r="E2599" t="s">
        <v>4638</v>
      </c>
      <c r="F2599" t="str">
        <f>IF(ISBLANK(draft_picks[[#This Row],[movie_id]]),"",_xlfn.XLOOKUP(draft_picks[[#This Row],[movie_id]],drafts.movies[id],drafts.movies[movie_title]))</f>
        <v>The Raspberry Reich</v>
      </c>
      <c r="G2599" s="3" t="s">
        <v>1107</v>
      </c>
      <c r="H2599" t="str">
        <f>IF(ISBLANK(draft_picks[[#This Row],[drafter_id]]),"",_xlfn.XLOOKUP(draft_picks[[#This Row],[drafter_id]],drafters[id],drafters[name]))</f>
        <v>Kyle Turner</v>
      </c>
      <c r="J2599" t="str">
        <f>IF(ISBLANK(draft_picks[[#This Row],[drafter_team_id]]),"",_xlfn.XLOOKUP(draft_picks[[#This Row],[drafter_team_id]],drafter_teams[id],drafter_teams[name]))</f>
        <v/>
      </c>
      <c r="K2599" s="3" t="s">
        <v>15497</v>
      </c>
      <c r="L2599" t="s">
        <v>15497</v>
      </c>
      <c r="M2599" t="str">
        <f>IF(OR(ISBLANK(draft_picks[[#This Row],[veto_drafter_id]]),draft_picks[[#This Row],[veto_drafter_id]]=""),"",_xlfn.XLOOKUP(draft_picks[[#This Row],[veto_drafter_id]],drafters[id],drafters[name]))</f>
        <v/>
      </c>
      <c r="N2599" t="s">
        <v>15497</v>
      </c>
      <c r="O2599" t="str">
        <f>IF(OR(ISBLANK(draft_picks[[#This Row],[veto_drafter_team_id]]),draft_picks[[#This Row],[veto_drafter_team_id]]=""),"",_xlfn.XLOOKUP(draft_picks[[#This Row],[veto_drafter_team_id]],drafter_teams[id],drafter_teams[name]))</f>
        <v/>
      </c>
      <c r="Q2599" t="s">
        <v>15497</v>
      </c>
      <c r="R2599" t="str">
        <f>IF(OR(ISBLANK(draft_picks[[#This Row],[veto_override_drafter_id]]),draft_picks[[#This Row],[veto_override_drafter_id]]=""),"",_xlfn.XLOOKUP(draft_picks[[#This Row],[veto_override_drafter_id]],drafters[id],drafters[name]))</f>
        <v/>
      </c>
      <c r="S2599" t="s">
        <v>15497</v>
      </c>
      <c r="T2599" t="str">
        <f>IF(OR(ISBLANK(draft_picks[[#This Row],[veto_override_team_id]]),draft_picks[[#This Row],[veto_override_team_id]]=""),"",_xlfn.XLOOKUP(draft_picks[[#This Row],[veto_override_team_id]],drafter_teams[id],drafter_teams[name]))</f>
        <v/>
      </c>
    </row>
    <row r="2600" spans="1:21" x14ac:dyDescent="0.25">
      <c r="A2600" t="s">
        <v>510</v>
      </c>
      <c r="B2600" t="str">
        <f>_xlfn.XLOOKUP(draft_picks[[#This Row],[draft_id]],drafts[id],drafts[title])</f>
        <v>Queer Crime</v>
      </c>
      <c r="C2600" s="3">
        <v>2</v>
      </c>
      <c r="D2600">
        <f>IF(C2599&lt;draft_picks[[#This Row],[position]],1,IF(C2599&gt;draft_picks[[#This Row],[position]],D2599+1,IF(C2599=draft_picks[[#This Row],[position]],D2599+1)))</f>
        <v>7</v>
      </c>
      <c r="E2600" t="s">
        <v>4005</v>
      </c>
      <c r="F2600" t="str">
        <f>IF(ISBLANK(draft_picks[[#This Row],[movie_id]]),"",_xlfn.XLOOKUP(draft_picks[[#This Row],[movie_id]],drafts.movies[id],drafts.movies[movie_title]))</f>
        <v>Basic Instinct</v>
      </c>
      <c r="G2600" s="3" t="s">
        <v>1105</v>
      </c>
      <c r="H2600" t="str">
        <f>IF(ISBLANK(draft_picks[[#This Row],[drafter_id]]),"",_xlfn.XLOOKUP(draft_picks[[#This Row],[drafter_id]],drafters[id],drafters[name]))</f>
        <v>Juan Barquin</v>
      </c>
      <c r="J2600" t="str">
        <f>IF(ISBLANK(draft_picks[[#This Row],[drafter_team_id]]),"",_xlfn.XLOOKUP(draft_picks[[#This Row],[drafter_team_id]],drafter_teams[id],drafter_teams[name]))</f>
        <v/>
      </c>
      <c r="K2600" s="3" t="s">
        <v>15497</v>
      </c>
      <c r="L2600" t="s">
        <v>15497</v>
      </c>
      <c r="M2600" t="str">
        <f>IF(OR(ISBLANK(draft_picks[[#This Row],[veto_drafter_id]]),draft_picks[[#This Row],[veto_drafter_id]]=""),"",_xlfn.XLOOKUP(draft_picks[[#This Row],[veto_drafter_id]],drafters[id],drafters[name]))</f>
        <v/>
      </c>
      <c r="N2600" t="s">
        <v>15497</v>
      </c>
      <c r="O2600" t="str">
        <f>IF(OR(ISBLANK(draft_picks[[#This Row],[veto_drafter_team_id]]),draft_picks[[#This Row],[veto_drafter_team_id]]=""),"",_xlfn.XLOOKUP(draft_picks[[#This Row],[veto_drafter_team_id]],drafter_teams[id],drafter_teams[name]))</f>
        <v/>
      </c>
      <c r="Q2600" t="s">
        <v>15497</v>
      </c>
      <c r="R2600" t="str">
        <f>IF(OR(ISBLANK(draft_picks[[#This Row],[veto_override_drafter_id]]),draft_picks[[#This Row],[veto_override_drafter_id]]=""),"",_xlfn.XLOOKUP(draft_picks[[#This Row],[veto_override_drafter_id]],drafters[id],drafters[name]))</f>
        <v/>
      </c>
      <c r="S2600" t="s">
        <v>15497</v>
      </c>
      <c r="T2600" t="str">
        <f>IF(OR(ISBLANK(draft_picks[[#This Row],[veto_override_team_id]]),draft_picks[[#This Row],[veto_override_team_id]]=""),"",_xlfn.XLOOKUP(draft_picks[[#This Row],[veto_override_team_id]],drafter_teams[id],drafter_teams[name]))</f>
        <v/>
      </c>
    </row>
    <row r="2601" spans="1:21" x14ac:dyDescent="0.25">
      <c r="A2601" t="s">
        <v>510</v>
      </c>
      <c r="B2601" t="str">
        <f>_xlfn.XLOOKUP(draft_picks[[#This Row],[draft_id]],drafts[id],drafts[title])</f>
        <v>Queer Crime</v>
      </c>
      <c r="C2601" s="3">
        <v>1</v>
      </c>
      <c r="D2601">
        <f>IF(C2600&lt;draft_picks[[#This Row],[position]],1,IF(C2600&gt;draft_picks[[#This Row],[position]],D2600+1,IF(C2600=draft_picks[[#This Row],[position]],D2600+1)))</f>
        <v>8</v>
      </c>
      <c r="E2601" t="s">
        <v>4257</v>
      </c>
      <c r="F2601" t="str">
        <f>IF(ISBLANK(draft_picks[[#This Row],[movie_id]]),"",_xlfn.XLOOKUP(draft_picks[[#This Row],[movie_id]],drafts.movies[id],drafts.movies[movie_title]))</f>
        <v>Scorpio Rising</v>
      </c>
      <c r="G2601" s="3" t="s">
        <v>1107</v>
      </c>
      <c r="H2601" t="str">
        <f>IF(ISBLANK(draft_picks[[#This Row],[drafter_id]]),"",_xlfn.XLOOKUP(draft_picks[[#This Row],[drafter_id]],drafters[id],drafters[name]))</f>
        <v>Kyle Turner</v>
      </c>
      <c r="J2601" t="str">
        <f>IF(ISBLANK(draft_picks[[#This Row],[drafter_team_id]]),"",_xlfn.XLOOKUP(draft_picks[[#This Row],[drafter_team_id]],drafter_teams[id],drafter_teams[name]))</f>
        <v/>
      </c>
      <c r="K2601" s="3"/>
      <c r="L2601" t="s">
        <v>15497</v>
      </c>
      <c r="M2601" t="str">
        <f>IF(OR(ISBLANK(draft_picks[[#This Row],[veto_drafter_id]]),draft_picks[[#This Row],[veto_drafter_id]]=""),"",_xlfn.XLOOKUP(draft_picks[[#This Row],[veto_drafter_id]],drafters[id],drafters[name]))</f>
        <v/>
      </c>
      <c r="N2601" t="s">
        <v>15497</v>
      </c>
      <c r="O2601" t="str">
        <f>IF(OR(ISBLANK(draft_picks[[#This Row],[veto_drafter_team_id]]),draft_picks[[#This Row],[veto_drafter_team_id]]=""),"",_xlfn.XLOOKUP(draft_picks[[#This Row],[veto_drafter_team_id]],drafter_teams[id],drafter_teams[name]))</f>
        <v/>
      </c>
      <c r="Q2601" t="s">
        <v>15497</v>
      </c>
      <c r="R2601" t="str">
        <f>IF(OR(ISBLANK(draft_picks[[#This Row],[veto_override_drafter_id]]),draft_picks[[#This Row],[veto_override_drafter_id]]=""),"",_xlfn.XLOOKUP(draft_picks[[#This Row],[veto_override_drafter_id]],drafters[id],drafters[name]))</f>
        <v/>
      </c>
      <c r="S2601" t="s">
        <v>15497</v>
      </c>
      <c r="T2601" t="str">
        <f>IF(OR(ISBLANK(draft_picks[[#This Row],[veto_override_team_id]]),draft_picks[[#This Row],[veto_override_team_id]]=""),"",_xlfn.XLOOKUP(draft_picks[[#This Row],[veto_override_team_id]],drafter_teams[id],drafter_teams[name]))</f>
        <v/>
      </c>
      <c r="U2601" t="b">
        <v>1</v>
      </c>
    </row>
    <row r="2602" spans="1:21" x14ac:dyDescent="0.25">
      <c r="A2602" t="s">
        <v>510</v>
      </c>
      <c r="B2602" t="str">
        <f>_xlfn.XLOOKUP(draft_picks[[#This Row],[draft_id]],drafts[id],drafts[title])</f>
        <v>Queer Crime</v>
      </c>
      <c r="C2602" s="3">
        <v>1</v>
      </c>
      <c r="D2602">
        <f>IF(C2601&lt;draft_picks[[#This Row],[position]],1,IF(C2601&gt;draft_picks[[#This Row],[position]],D2601+1,IF(C2601=draft_picks[[#This Row],[position]],D2601+1)))</f>
        <v>9</v>
      </c>
      <c r="E2602" t="s">
        <v>3166</v>
      </c>
      <c r="F2602" t="str">
        <f>IF(ISBLANK(draft_picks[[#This Row],[movie_id]]),"",_xlfn.XLOOKUP(draft_picks[[#This Row],[movie_id]],drafts.movies[id],drafts.movies[movie_title]))</f>
        <v>Rope</v>
      </c>
      <c r="G2602" s="3" t="s">
        <v>1107</v>
      </c>
      <c r="H2602" t="str">
        <f>IF(ISBLANK(draft_picks[[#This Row],[drafter_id]]),"",_xlfn.XLOOKUP(draft_picks[[#This Row],[drafter_id]],drafters[id],drafters[name]))</f>
        <v>Kyle Turner</v>
      </c>
      <c r="J2602" t="str">
        <f>IF(ISBLANK(draft_picks[[#This Row],[drafter_team_id]]),"",_xlfn.XLOOKUP(draft_picks[[#This Row],[drafter_team_id]],drafter_teams[id],drafter_teams[name]))</f>
        <v/>
      </c>
      <c r="K2602" s="3" t="s">
        <v>15497</v>
      </c>
      <c r="L2602" t="s">
        <v>15497</v>
      </c>
      <c r="M2602" t="str">
        <f>IF(OR(ISBLANK(draft_picks[[#This Row],[veto_drafter_id]]),draft_picks[[#This Row],[veto_drafter_id]]=""),"",_xlfn.XLOOKUP(draft_picks[[#This Row],[veto_drafter_id]],drafters[id],drafters[name]))</f>
        <v/>
      </c>
      <c r="N2602" t="s">
        <v>15497</v>
      </c>
      <c r="O2602" t="str">
        <f>IF(OR(ISBLANK(draft_picks[[#This Row],[veto_drafter_team_id]]),draft_picks[[#This Row],[veto_drafter_team_id]]=""),"",_xlfn.XLOOKUP(draft_picks[[#This Row],[veto_drafter_team_id]],drafter_teams[id],drafter_teams[name]))</f>
        <v/>
      </c>
      <c r="Q2602" t="s">
        <v>15497</v>
      </c>
      <c r="R2602" t="str">
        <f>IF(OR(ISBLANK(draft_picks[[#This Row],[veto_override_drafter_id]]),draft_picks[[#This Row],[veto_override_drafter_id]]=""),"",_xlfn.XLOOKUP(draft_picks[[#This Row],[veto_override_drafter_id]],drafters[id],drafters[name]))</f>
        <v/>
      </c>
      <c r="S2602" t="s">
        <v>15497</v>
      </c>
      <c r="T2602" t="str">
        <f>IF(OR(ISBLANK(draft_picks[[#This Row],[veto_override_team_id]]),draft_picks[[#This Row],[veto_override_team_id]]=""),"",_xlfn.XLOOKUP(draft_picks[[#This Row],[veto_override_team_id]],drafter_teams[id],drafter_teams[name]))</f>
        <v/>
      </c>
    </row>
    <row r="2603" spans="1:21" x14ac:dyDescent="0.25">
      <c r="A2603" t="s">
        <v>132</v>
      </c>
      <c r="B2603" t="str">
        <f>_xlfn.XLOOKUP(draft_picks[[#This Row],[draft_id]],drafts[id],drafts[title])</f>
        <v>Vietnam War mini-Mega</v>
      </c>
      <c r="C2603" s="3">
        <v>11</v>
      </c>
      <c r="D2603">
        <f>IF(C2602&lt;draft_picks[[#This Row],[position]],1,IF(C2602&gt;draft_picks[[#This Row],[position]],D2602+1,IF(C2602=draft_picks[[#This Row],[position]],D2602+1)))</f>
        <v>1</v>
      </c>
      <c r="E2603" t="s">
        <v>1398</v>
      </c>
      <c r="F2603" t="str">
        <f>IF(ISBLANK(draft_picks[[#This Row],[movie_id]]),"",_xlfn.XLOOKUP(draft_picks[[#This Row],[movie_id]],drafts.movies[id],drafts.movies[movie_title]))</f>
        <v>The Boys in Company C</v>
      </c>
      <c r="G2603" s="3" t="s">
        <v>915</v>
      </c>
      <c r="H2603" t="str">
        <f>IF(ISBLANK(draft_picks[[#This Row],[drafter_id]]),"",_xlfn.XLOOKUP(draft_picks[[#This Row],[drafter_id]],drafters[id],drafters[name]))</f>
        <v>Billy Ray Brewton</v>
      </c>
      <c r="J2603" t="str">
        <f>IF(ISBLANK(draft_picks[[#This Row],[drafter_team_id]]),"",_xlfn.XLOOKUP(draft_picks[[#This Row],[drafter_team_id]],drafter_teams[id],drafter_teams[name]))</f>
        <v/>
      </c>
      <c r="K2603" s="3" t="s">
        <v>15497</v>
      </c>
      <c r="L2603" t="s">
        <v>15497</v>
      </c>
      <c r="M2603" t="str">
        <f>IF(OR(ISBLANK(draft_picks[[#This Row],[veto_drafter_id]]),draft_picks[[#This Row],[veto_drafter_id]]=""),"",_xlfn.XLOOKUP(draft_picks[[#This Row],[veto_drafter_id]],drafters[id],drafters[name]))</f>
        <v/>
      </c>
      <c r="N2603" t="s">
        <v>15497</v>
      </c>
      <c r="O2603" t="str">
        <f>IF(OR(ISBLANK(draft_picks[[#This Row],[veto_drafter_team_id]]),draft_picks[[#This Row],[veto_drafter_team_id]]=""),"",_xlfn.XLOOKUP(draft_picks[[#This Row],[veto_drafter_team_id]],drafter_teams[id],drafter_teams[name]))</f>
        <v/>
      </c>
      <c r="Q2603" t="s">
        <v>15497</v>
      </c>
      <c r="R2603" t="str">
        <f>IF(OR(ISBLANK(draft_picks[[#This Row],[veto_override_drafter_id]]),draft_picks[[#This Row],[veto_override_drafter_id]]=""),"",_xlfn.XLOOKUP(draft_picks[[#This Row],[veto_override_drafter_id]],drafters[id],drafters[name]))</f>
        <v/>
      </c>
      <c r="S2603" t="s">
        <v>15497</v>
      </c>
      <c r="T2603" t="str">
        <f>IF(OR(ISBLANK(draft_picks[[#This Row],[veto_override_team_id]]),draft_picks[[#This Row],[veto_override_team_id]]=""),"",_xlfn.XLOOKUP(draft_picks[[#This Row],[veto_override_team_id]],drafter_teams[id],drafter_teams[name]))</f>
        <v/>
      </c>
    </row>
    <row r="2604" spans="1:21" x14ac:dyDescent="0.25">
      <c r="A2604" t="s">
        <v>132</v>
      </c>
      <c r="B2604" t="str">
        <f>_xlfn.XLOOKUP(draft_picks[[#This Row],[draft_id]],drafts[id],drafts[title])</f>
        <v>Vietnam War mini-Mega</v>
      </c>
      <c r="C2604" s="3">
        <v>10</v>
      </c>
      <c r="D2604">
        <f>IF(C2603&lt;draft_picks[[#This Row],[position]],1,IF(C2603&gt;draft_picks[[#This Row],[position]],D2603+1,IF(C2603=draft_picks[[#This Row],[position]],D2603+1)))</f>
        <v>2</v>
      </c>
      <c r="E2604" t="s">
        <v>6489</v>
      </c>
      <c r="F2604" t="str">
        <f>IF(ISBLANK(draft_picks[[#This Row],[movie_id]]),"",_xlfn.XLOOKUP(draft_picks[[#This Row],[movie_id]],drafts.movies[id],drafts.movies[movie_title]))</f>
        <v>Bullet in the Head</v>
      </c>
      <c r="G2604" s="3" t="s">
        <v>915</v>
      </c>
      <c r="H2604" t="str">
        <f>IF(ISBLANK(draft_picks[[#This Row],[drafter_id]]),"",_xlfn.XLOOKUP(draft_picks[[#This Row],[drafter_id]],drafters[id],drafters[name]))</f>
        <v>Billy Ray Brewton</v>
      </c>
      <c r="J2604" t="str">
        <f>IF(ISBLANK(draft_picks[[#This Row],[drafter_team_id]]),"",_xlfn.XLOOKUP(draft_picks[[#This Row],[drafter_team_id]],drafter_teams[id],drafter_teams[name]))</f>
        <v/>
      </c>
      <c r="K2604" s="3"/>
      <c r="L2604" t="s">
        <v>15497</v>
      </c>
      <c r="M2604" t="str">
        <f>IF(OR(ISBLANK(draft_picks[[#This Row],[veto_drafter_id]]),draft_picks[[#This Row],[veto_drafter_id]]=""),"",_xlfn.XLOOKUP(draft_picks[[#This Row],[veto_drafter_id]],drafters[id],drafters[name]))</f>
        <v/>
      </c>
      <c r="N2604" t="s">
        <v>15497</v>
      </c>
      <c r="O2604" t="str">
        <f>IF(OR(ISBLANK(draft_picks[[#This Row],[veto_drafter_team_id]]),draft_picks[[#This Row],[veto_drafter_team_id]]=""),"",_xlfn.XLOOKUP(draft_picks[[#This Row],[veto_drafter_team_id]],drafter_teams[id],drafter_teams[name]))</f>
        <v/>
      </c>
      <c r="Q2604" t="s">
        <v>15497</v>
      </c>
      <c r="R2604" t="str">
        <f>IF(OR(ISBLANK(draft_picks[[#This Row],[veto_override_drafter_id]]),draft_picks[[#This Row],[veto_override_drafter_id]]=""),"",_xlfn.XLOOKUP(draft_picks[[#This Row],[veto_override_drafter_id]],drafters[id],drafters[name]))</f>
        <v/>
      </c>
      <c r="S2604" t="s">
        <v>15497</v>
      </c>
      <c r="T2604" t="str">
        <f>IF(OR(ISBLANK(draft_picks[[#This Row],[veto_override_team_id]]),draft_picks[[#This Row],[veto_override_team_id]]=""),"",_xlfn.XLOOKUP(draft_picks[[#This Row],[veto_override_team_id]],drafter_teams[id],drafter_teams[name]))</f>
        <v/>
      </c>
      <c r="U2604" t="b">
        <v>1</v>
      </c>
    </row>
    <row r="2605" spans="1:21" x14ac:dyDescent="0.25">
      <c r="A2605" t="s">
        <v>132</v>
      </c>
      <c r="B2605" t="str">
        <f>_xlfn.XLOOKUP(draft_picks[[#This Row],[draft_id]],drafts[id],drafts[title])</f>
        <v>Vietnam War mini-Mega</v>
      </c>
      <c r="C2605" s="3">
        <v>10</v>
      </c>
      <c r="D2605">
        <f>IF(C2604&lt;draft_picks[[#This Row],[position]],1,IF(C2604&gt;draft_picks[[#This Row],[position]],D2604+1,IF(C2604=draft_picks[[#This Row],[position]],D2604+1)))</f>
        <v>3</v>
      </c>
      <c r="E2605" t="s">
        <v>3534</v>
      </c>
      <c r="F2605" t="str">
        <f>IF(ISBLANK(draft_picks[[#This Row],[movie_id]]),"",_xlfn.XLOOKUP(draft_picks[[#This Row],[movie_id]],drafts.movies[id],drafts.movies[movie_title]))</f>
        <v>We Were Soldiers</v>
      </c>
      <c r="G2605" s="3" t="s">
        <v>915</v>
      </c>
      <c r="H2605" t="str">
        <f>IF(ISBLANK(draft_picks[[#This Row],[drafter_id]]),"",_xlfn.XLOOKUP(draft_picks[[#This Row],[drafter_id]],drafters[id],drafters[name]))</f>
        <v>Billy Ray Brewton</v>
      </c>
      <c r="J2605" t="str">
        <f>IF(ISBLANK(draft_picks[[#This Row],[drafter_team_id]]),"",_xlfn.XLOOKUP(draft_picks[[#This Row],[drafter_team_id]],drafter_teams[id],drafter_teams[name]))</f>
        <v/>
      </c>
      <c r="K2605" s="3" t="s">
        <v>15497</v>
      </c>
      <c r="L2605" t="s">
        <v>15497</v>
      </c>
      <c r="M2605" t="str">
        <f>IF(OR(ISBLANK(draft_picks[[#This Row],[veto_drafter_id]]),draft_picks[[#This Row],[veto_drafter_id]]=""),"",_xlfn.XLOOKUP(draft_picks[[#This Row],[veto_drafter_id]],drafters[id],drafters[name]))</f>
        <v/>
      </c>
      <c r="N2605" t="s">
        <v>15497</v>
      </c>
      <c r="O2605" t="str">
        <f>IF(OR(ISBLANK(draft_picks[[#This Row],[veto_drafter_team_id]]),draft_picks[[#This Row],[veto_drafter_team_id]]=""),"",_xlfn.XLOOKUP(draft_picks[[#This Row],[veto_drafter_team_id]],drafter_teams[id],drafter_teams[name]))</f>
        <v/>
      </c>
      <c r="Q2605" t="s">
        <v>15497</v>
      </c>
      <c r="R2605" t="str">
        <f>IF(OR(ISBLANK(draft_picks[[#This Row],[veto_override_drafter_id]]),draft_picks[[#This Row],[veto_override_drafter_id]]=""),"",_xlfn.XLOOKUP(draft_picks[[#This Row],[veto_override_drafter_id]],drafters[id],drafters[name]))</f>
        <v/>
      </c>
      <c r="S2605" t="s">
        <v>15497</v>
      </c>
      <c r="T2605" t="str">
        <f>IF(OR(ISBLANK(draft_picks[[#This Row],[veto_override_team_id]]),draft_picks[[#This Row],[veto_override_team_id]]=""),"",_xlfn.XLOOKUP(draft_picks[[#This Row],[veto_override_team_id]],drafter_teams[id],drafter_teams[name]))</f>
        <v/>
      </c>
    </row>
    <row r="2606" spans="1:21" x14ac:dyDescent="0.25">
      <c r="A2606" t="s">
        <v>132</v>
      </c>
      <c r="B2606" t="str">
        <f>_xlfn.XLOOKUP(draft_picks[[#This Row],[draft_id]],drafts[id],drafts[title])</f>
        <v>Vietnam War mini-Mega</v>
      </c>
      <c r="C2606" s="3">
        <v>9</v>
      </c>
      <c r="D2606">
        <f>IF(C2605&lt;draft_picks[[#This Row],[position]],1,IF(C2605&gt;draft_picks[[#This Row],[position]],D2605+1,IF(C2605=draft_picks[[#This Row],[position]],D2605+1)))</f>
        <v>4</v>
      </c>
      <c r="E2606" t="s">
        <v>3909</v>
      </c>
      <c r="F2606" t="str">
        <f>IF(ISBLANK(draft_picks[[#This Row],[movie_id]]),"",_xlfn.XLOOKUP(draft_picks[[#This Row],[movie_id]],drafts.movies[id],drafts.movies[movie_title]))</f>
        <v>Bat*21</v>
      </c>
      <c r="G2606" s="3" t="s">
        <v>1009</v>
      </c>
      <c r="H2606" t="str">
        <f>IF(ISBLANK(draft_picks[[#This Row],[drafter_id]]),"",_xlfn.XLOOKUP(draft_picks[[#This Row],[drafter_id]],drafters[id],drafters[name]))</f>
        <v>Drea Clark</v>
      </c>
      <c r="J2606" t="str">
        <f>IF(ISBLANK(draft_picks[[#This Row],[drafter_team_id]]),"",_xlfn.XLOOKUP(draft_picks[[#This Row],[drafter_team_id]],drafter_teams[id],drafter_teams[name]))</f>
        <v/>
      </c>
      <c r="K2606" s="3" t="s">
        <v>15497</v>
      </c>
      <c r="L2606" t="s">
        <v>15497</v>
      </c>
      <c r="M2606" t="str">
        <f>IF(OR(ISBLANK(draft_picks[[#This Row],[veto_drafter_id]]),draft_picks[[#This Row],[veto_drafter_id]]=""),"",_xlfn.XLOOKUP(draft_picks[[#This Row],[veto_drafter_id]],drafters[id],drafters[name]))</f>
        <v/>
      </c>
      <c r="N2606" t="s">
        <v>15497</v>
      </c>
      <c r="O2606" t="str">
        <f>IF(OR(ISBLANK(draft_picks[[#This Row],[veto_drafter_team_id]]),draft_picks[[#This Row],[veto_drafter_team_id]]=""),"",_xlfn.XLOOKUP(draft_picks[[#This Row],[veto_drafter_team_id]],drafter_teams[id],drafter_teams[name]))</f>
        <v/>
      </c>
      <c r="Q2606" t="s">
        <v>15497</v>
      </c>
      <c r="R2606" t="str">
        <f>IF(OR(ISBLANK(draft_picks[[#This Row],[veto_override_drafter_id]]),draft_picks[[#This Row],[veto_override_drafter_id]]=""),"",_xlfn.XLOOKUP(draft_picks[[#This Row],[veto_override_drafter_id]],drafters[id],drafters[name]))</f>
        <v/>
      </c>
      <c r="S2606" t="s">
        <v>15497</v>
      </c>
      <c r="T2606" t="str">
        <f>IF(OR(ISBLANK(draft_picks[[#This Row],[veto_override_team_id]]),draft_picks[[#This Row],[veto_override_team_id]]=""),"",_xlfn.XLOOKUP(draft_picks[[#This Row],[veto_override_team_id]],drafter_teams[id],drafter_teams[name]))</f>
        <v/>
      </c>
    </row>
    <row r="2607" spans="1:21" x14ac:dyDescent="0.25">
      <c r="A2607" t="s">
        <v>132</v>
      </c>
      <c r="B2607" t="str">
        <f>_xlfn.XLOOKUP(draft_picks[[#This Row],[draft_id]],drafts[id],drafts[title])</f>
        <v>Vietnam War mini-Mega</v>
      </c>
      <c r="C2607" s="3">
        <v>8</v>
      </c>
      <c r="D2607">
        <f>IF(C2606&lt;draft_picks[[#This Row],[position]],1,IF(C2606&gt;draft_picks[[#This Row],[position]],D2606+1,IF(C2606=draft_picks[[#This Row],[position]],D2606+1)))</f>
        <v>5</v>
      </c>
      <c r="E2607" t="s">
        <v>2805</v>
      </c>
      <c r="F2607" t="str">
        <f>IF(ISBLANK(draft_picks[[#This Row],[movie_id]]),"",_xlfn.XLOOKUP(draft_picks[[#This Row],[movie_id]],drafts.movies[id],drafts.movies[movie_title]))</f>
        <v>Good Morning, Vietnam</v>
      </c>
      <c r="G2607" s="3" t="s">
        <v>1009</v>
      </c>
      <c r="H2607" t="str">
        <f>IF(ISBLANK(draft_picks[[#This Row],[drafter_id]]),"",_xlfn.XLOOKUP(draft_picks[[#This Row],[drafter_id]],drafters[id],drafters[name]))</f>
        <v>Drea Clark</v>
      </c>
      <c r="J2607" t="str">
        <f>IF(ISBLANK(draft_picks[[#This Row],[drafter_team_id]]),"",_xlfn.XLOOKUP(draft_picks[[#This Row],[drafter_team_id]],drafter_teams[id],drafter_teams[name]))</f>
        <v/>
      </c>
      <c r="K2607" s="3" t="s">
        <v>15484</v>
      </c>
      <c r="L2607" t="s">
        <v>1051</v>
      </c>
      <c r="M2607" t="str">
        <f>IF(OR(ISBLANK(draft_picks[[#This Row],[veto_drafter_id]]),draft_picks[[#This Row],[veto_drafter_id]]=""),"",_xlfn.XLOOKUP(draft_picks[[#This Row],[veto_drafter_id]],drafters[id],drafters[name]))</f>
        <v>Drew McWeeny</v>
      </c>
      <c r="N2607" t="s">
        <v>15497</v>
      </c>
      <c r="O2607" t="str">
        <f>IF(OR(ISBLANK(draft_picks[[#This Row],[veto_drafter_team_id]]),draft_picks[[#This Row],[veto_drafter_team_id]]=""),"",_xlfn.XLOOKUP(draft_picks[[#This Row],[veto_drafter_team_id]],drafter_teams[id],drafter_teams[name]))</f>
        <v/>
      </c>
      <c r="Q2607" t="s">
        <v>15497</v>
      </c>
      <c r="R2607" t="str">
        <f>IF(OR(ISBLANK(draft_picks[[#This Row],[veto_override_drafter_id]]),draft_picks[[#This Row],[veto_override_drafter_id]]=""),"",_xlfn.XLOOKUP(draft_picks[[#This Row],[veto_override_drafter_id]],drafters[id],drafters[name]))</f>
        <v/>
      </c>
      <c r="S2607" t="s">
        <v>15497</v>
      </c>
      <c r="T2607" t="str">
        <f>IF(OR(ISBLANK(draft_picks[[#This Row],[veto_override_team_id]]),draft_picks[[#This Row],[veto_override_team_id]]=""),"",_xlfn.XLOOKUP(draft_picks[[#This Row],[veto_override_team_id]],drafter_teams[id],drafter_teams[name]))</f>
        <v/>
      </c>
    </row>
    <row r="2608" spans="1:21" x14ac:dyDescent="0.25">
      <c r="A2608" t="s">
        <v>132</v>
      </c>
      <c r="B2608" t="str">
        <f>_xlfn.XLOOKUP(draft_picks[[#This Row],[draft_id]],drafts[id],drafts[title])</f>
        <v>Vietnam War mini-Mega</v>
      </c>
      <c r="C2608" s="3">
        <v>8</v>
      </c>
      <c r="D2608">
        <f>IF(C2607&lt;draft_picks[[#This Row],[position]],1,IF(C2607&gt;draft_picks[[#This Row],[position]],D2607+1,IF(C2607=draft_picks[[#This Row],[position]],D2607+1)))</f>
        <v>6</v>
      </c>
      <c r="E2608" t="s">
        <v>8017</v>
      </c>
      <c r="F2608" t="str">
        <f>IF(ISBLANK(draft_picks[[#This Row],[movie_id]]),"",_xlfn.XLOOKUP(draft_picks[[#This Row],[movie_id]],drafts.movies[id],drafts.movies[movie_title]))</f>
        <v>Casualties of War</v>
      </c>
      <c r="G2608" s="3" t="s">
        <v>1009</v>
      </c>
      <c r="H2608" t="str">
        <f>IF(ISBLANK(draft_picks[[#This Row],[drafter_id]]),"",_xlfn.XLOOKUP(draft_picks[[#This Row],[drafter_id]],drafters[id],drafters[name]))</f>
        <v>Drea Clark</v>
      </c>
      <c r="J2608" t="str">
        <f>IF(ISBLANK(draft_picks[[#This Row],[drafter_team_id]]),"",_xlfn.XLOOKUP(draft_picks[[#This Row],[drafter_team_id]],drafter_teams[id],drafter_teams[name]))</f>
        <v/>
      </c>
      <c r="K2608" s="3" t="s">
        <v>15484</v>
      </c>
      <c r="L2608" t="s">
        <v>915</v>
      </c>
      <c r="M2608" t="str">
        <f>IF(OR(ISBLANK(draft_picks[[#This Row],[veto_drafter_id]]),draft_picks[[#This Row],[veto_drafter_id]]=""),"",_xlfn.XLOOKUP(draft_picks[[#This Row],[veto_drafter_id]],drafters[id],drafters[name]))</f>
        <v>Billy Ray Brewton</v>
      </c>
      <c r="N2608" t="s">
        <v>15497</v>
      </c>
      <c r="O2608" t="str">
        <f>IF(OR(ISBLANK(draft_picks[[#This Row],[veto_drafter_team_id]]),draft_picks[[#This Row],[veto_drafter_team_id]]=""),"",_xlfn.XLOOKUP(draft_picks[[#This Row],[veto_drafter_team_id]],drafter_teams[id],drafter_teams[name]))</f>
        <v/>
      </c>
      <c r="Q2608" t="s">
        <v>15497</v>
      </c>
      <c r="R2608" t="str">
        <f>IF(OR(ISBLANK(draft_picks[[#This Row],[veto_override_drafter_id]]),draft_picks[[#This Row],[veto_override_drafter_id]]=""),"",_xlfn.XLOOKUP(draft_picks[[#This Row],[veto_override_drafter_id]],drafters[id],drafters[name]))</f>
        <v/>
      </c>
      <c r="S2608" t="s">
        <v>15497</v>
      </c>
      <c r="T2608" t="str">
        <f>IF(OR(ISBLANK(draft_picks[[#This Row],[veto_override_team_id]]),draft_picks[[#This Row],[veto_override_team_id]]=""),"",_xlfn.XLOOKUP(draft_picks[[#This Row],[veto_override_team_id]],drafter_teams[id],drafter_teams[name]))</f>
        <v/>
      </c>
    </row>
    <row r="2609" spans="1:20" x14ac:dyDescent="0.25">
      <c r="A2609" t="s">
        <v>132</v>
      </c>
      <c r="B2609" t="str">
        <f>_xlfn.XLOOKUP(draft_picks[[#This Row],[draft_id]],drafts[id],drafts[title])</f>
        <v>Vietnam War mini-Mega</v>
      </c>
      <c r="C2609" s="3">
        <v>8</v>
      </c>
      <c r="D2609">
        <f>IF(C2608&lt;draft_picks[[#This Row],[position]],1,IF(C2608&gt;draft_picks[[#This Row],[position]],D2608+1,IF(C2608=draft_picks[[#This Row],[position]],D2608+1)))</f>
        <v>7</v>
      </c>
      <c r="E2609" t="s">
        <v>7051</v>
      </c>
      <c r="F2609" t="str">
        <f>IF(ISBLANK(draft_picks[[#This Row],[movie_id]]),"",_xlfn.XLOOKUP(draft_picks[[#This Row],[movie_id]],drafts.movies[id],drafts.movies[movie_title]))</f>
        <v>Rescue Dawn</v>
      </c>
      <c r="G2609" s="3" t="s">
        <v>1009</v>
      </c>
      <c r="H2609" t="str">
        <f>IF(ISBLANK(draft_picks[[#This Row],[drafter_id]]),"",_xlfn.XLOOKUP(draft_picks[[#This Row],[drafter_id]],drafters[id],drafters[name]))</f>
        <v>Drea Clark</v>
      </c>
      <c r="J2609" t="str">
        <f>IF(ISBLANK(draft_picks[[#This Row],[drafter_team_id]]),"",_xlfn.XLOOKUP(draft_picks[[#This Row],[drafter_team_id]],drafter_teams[id],drafter_teams[name]))</f>
        <v/>
      </c>
      <c r="K2609" s="3" t="s">
        <v>15497</v>
      </c>
      <c r="L2609" t="s">
        <v>15497</v>
      </c>
      <c r="M2609" t="str">
        <f>IF(OR(ISBLANK(draft_picks[[#This Row],[veto_drafter_id]]),draft_picks[[#This Row],[veto_drafter_id]]=""),"",_xlfn.XLOOKUP(draft_picks[[#This Row],[veto_drafter_id]],drafters[id],drafters[name]))</f>
        <v/>
      </c>
      <c r="N2609" t="s">
        <v>15497</v>
      </c>
      <c r="O2609" t="str">
        <f>IF(OR(ISBLANK(draft_picks[[#This Row],[veto_drafter_team_id]]),draft_picks[[#This Row],[veto_drafter_team_id]]=""),"",_xlfn.XLOOKUP(draft_picks[[#This Row],[veto_drafter_team_id]],drafter_teams[id],drafter_teams[name]))</f>
        <v/>
      </c>
      <c r="Q2609" t="s">
        <v>15497</v>
      </c>
      <c r="R2609" t="str">
        <f>IF(OR(ISBLANK(draft_picks[[#This Row],[veto_override_drafter_id]]),draft_picks[[#This Row],[veto_override_drafter_id]]=""),"",_xlfn.XLOOKUP(draft_picks[[#This Row],[veto_override_drafter_id]],drafters[id],drafters[name]))</f>
        <v/>
      </c>
      <c r="S2609" t="s">
        <v>15497</v>
      </c>
      <c r="T2609" t="str">
        <f>IF(OR(ISBLANK(draft_picks[[#This Row],[veto_override_team_id]]),draft_picks[[#This Row],[veto_override_team_id]]=""),"",_xlfn.XLOOKUP(draft_picks[[#This Row],[veto_override_team_id]],drafter_teams[id],drafter_teams[name]))</f>
        <v/>
      </c>
    </row>
    <row r="2610" spans="1:20" x14ac:dyDescent="0.25">
      <c r="A2610" t="s">
        <v>132</v>
      </c>
      <c r="B2610" t="str">
        <f>_xlfn.XLOOKUP(draft_picks[[#This Row],[draft_id]],drafts[id],drafts[title])</f>
        <v>Vietnam War mini-Mega</v>
      </c>
      <c r="C2610" s="3">
        <v>7</v>
      </c>
      <c r="D2610">
        <f>IF(C2609&lt;draft_picks[[#This Row],[position]],1,IF(C2609&gt;draft_picks[[#This Row],[position]],D2609+1,IF(C2609=draft_picks[[#This Row],[position]],D2609+1)))</f>
        <v>8</v>
      </c>
      <c r="E2610" t="s">
        <v>3517</v>
      </c>
      <c r="F2610" t="str">
        <f>IF(ISBLANK(draft_picks[[#This Row],[movie_id]]),"",_xlfn.XLOOKUP(draft_picks[[#This Row],[movie_id]],drafts.movies[id],drafts.movies[movie_title]))</f>
        <v>84C MoPic</v>
      </c>
      <c r="G2610" s="3" t="s">
        <v>1051</v>
      </c>
      <c r="H2610" t="str">
        <f>IF(ISBLANK(draft_picks[[#This Row],[drafter_id]]),"",_xlfn.XLOOKUP(draft_picks[[#This Row],[drafter_id]],drafters[id],drafters[name]))</f>
        <v>Drew McWeeny</v>
      </c>
      <c r="J2610" t="str">
        <f>IF(ISBLANK(draft_picks[[#This Row],[drafter_team_id]]),"",_xlfn.XLOOKUP(draft_picks[[#This Row],[drafter_team_id]],drafter_teams[id],drafter_teams[name]))</f>
        <v/>
      </c>
      <c r="K2610" s="3" t="s">
        <v>15497</v>
      </c>
      <c r="L2610" t="s">
        <v>15497</v>
      </c>
      <c r="M2610" t="str">
        <f>IF(OR(ISBLANK(draft_picks[[#This Row],[veto_drafter_id]]),draft_picks[[#This Row],[veto_drafter_id]]=""),"",_xlfn.XLOOKUP(draft_picks[[#This Row],[veto_drafter_id]],drafters[id],drafters[name]))</f>
        <v/>
      </c>
      <c r="N2610" t="s">
        <v>15497</v>
      </c>
      <c r="O2610" t="str">
        <f>IF(OR(ISBLANK(draft_picks[[#This Row],[veto_drafter_team_id]]),draft_picks[[#This Row],[veto_drafter_team_id]]=""),"",_xlfn.XLOOKUP(draft_picks[[#This Row],[veto_drafter_team_id]],drafter_teams[id],drafter_teams[name]))</f>
        <v/>
      </c>
      <c r="Q2610" t="s">
        <v>15497</v>
      </c>
      <c r="R2610" t="str">
        <f>IF(OR(ISBLANK(draft_picks[[#This Row],[veto_override_drafter_id]]),draft_picks[[#This Row],[veto_override_drafter_id]]=""),"",_xlfn.XLOOKUP(draft_picks[[#This Row],[veto_override_drafter_id]],drafters[id],drafters[name]))</f>
        <v/>
      </c>
      <c r="S2610" t="s">
        <v>15497</v>
      </c>
      <c r="T2610" t="str">
        <f>IF(OR(ISBLANK(draft_picks[[#This Row],[veto_override_team_id]]),draft_picks[[#This Row],[veto_override_team_id]]=""),"",_xlfn.XLOOKUP(draft_picks[[#This Row],[veto_override_team_id]],drafter_teams[id],drafter_teams[name]))</f>
        <v/>
      </c>
    </row>
    <row r="2611" spans="1:20" x14ac:dyDescent="0.25">
      <c r="A2611" t="s">
        <v>132</v>
      </c>
      <c r="B2611" t="str">
        <f>_xlfn.XLOOKUP(draft_picks[[#This Row],[draft_id]],drafts[id],drafts[title])</f>
        <v>Vietnam War mini-Mega</v>
      </c>
      <c r="C2611" s="3">
        <v>6</v>
      </c>
      <c r="D2611">
        <f>IF(C2610&lt;draft_picks[[#This Row],[position]],1,IF(C2610&gt;draft_picks[[#This Row],[position]],D2610+1,IF(C2610=draft_picks[[#This Row],[position]],D2610+1)))</f>
        <v>9</v>
      </c>
      <c r="E2611" t="s">
        <v>6625</v>
      </c>
      <c r="F2611" t="str">
        <f>IF(ISBLANK(draft_picks[[#This Row],[movie_id]]),"",_xlfn.XLOOKUP(draft_picks[[#This Row],[movie_id]],drafts.movies[id],drafts.movies[movie_title]))</f>
        <v>Da 5 Bloods</v>
      </c>
      <c r="G2611" s="3" t="s">
        <v>915</v>
      </c>
      <c r="H2611" t="str">
        <f>IF(ISBLANK(draft_picks[[#This Row],[drafter_id]]),"",_xlfn.XLOOKUP(draft_picks[[#This Row],[drafter_id]],drafters[id],drafters[name]))</f>
        <v>Billy Ray Brewton</v>
      </c>
      <c r="J2611" t="str">
        <f>IF(ISBLANK(draft_picks[[#This Row],[drafter_team_id]]),"",_xlfn.XLOOKUP(draft_picks[[#This Row],[drafter_team_id]],drafter_teams[id],drafter_teams[name]))</f>
        <v/>
      </c>
      <c r="K2611" s="3" t="s">
        <v>15484</v>
      </c>
      <c r="L2611" t="s">
        <v>1009</v>
      </c>
      <c r="M2611" t="str">
        <f>IF(OR(ISBLANK(draft_picks[[#This Row],[veto_drafter_id]]),draft_picks[[#This Row],[veto_drafter_id]]=""),"",_xlfn.XLOOKUP(draft_picks[[#This Row],[veto_drafter_id]],drafters[id],drafters[name]))</f>
        <v>Drea Clark</v>
      </c>
      <c r="N2611" t="s">
        <v>15497</v>
      </c>
      <c r="O2611" t="str">
        <f>IF(OR(ISBLANK(draft_picks[[#This Row],[veto_drafter_team_id]]),draft_picks[[#This Row],[veto_drafter_team_id]]=""),"",_xlfn.XLOOKUP(draft_picks[[#This Row],[veto_drafter_team_id]],drafter_teams[id],drafter_teams[name]))</f>
        <v/>
      </c>
      <c r="Q2611" t="s">
        <v>15497</v>
      </c>
      <c r="R2611" t="str">
        <f>IF(OR(ISBLANK(draft_picks[[#This Row],[veto_override_drafter_id]]),draft_picks[[#This Row],[veto_override_drafter_id]]=""),"",_xlfn.XLOOKUP(draft_picks[[#This Row],[veto_override_drafter_id]],drafters[id],drafters[name]))</f>
        <v/>
      </c>
      <c r="S2611" t="s">
        <v>15497</v>
      </c>
      <c r="T2611" t="str">
        <f>IF(OR(ISBLANK(draft_picks[[#This Row],[veto_override_team_id]]),draft_picks[[#This Row],[veto_override_team_id]]=""),"",_xlfn.XLOOKUP(draft_picks[[#This Row],[veto_override_team_id]],drafter_teams[id],drafter_teams[name]))</f>
        <v/>
      </c>
    </row>
    <row r="2612" spans="1:20" x14ac:dyDescent="0.25">
      <c r="A2612" t="s">
        <v>132</v>
      </c>
      <c r="B2612" t="str">
        <f>_xlfn.XLOOKUP(draft_picks[[#This Row],[draft_id]],drafts[id],drafts[title])</f>
        <v>Vietnam War mini-Mega</v>
      </c>
      <c r="C2612" s="3">
        <v>6</v>
      </c>
      <c r="D2612">
        <f>IF(C2611&lt;draft_picks[[#This Row],[position]],1,IF(C2611&gt;draft_picks[[#This Row],[position]],D2611+1,IF(C2611=draft_picks[[#This Row],[position]],D2611+1)))</f>
        <v>10</v>
      </c>
      <c r="E2612" t="s">
        <v>7972</v>
      </c>
      <c r="F2612" t="str">
        <f>IF(ISBLANK(draft_picks[[#This Row],[movie_id]]),"",_xlfn.XLOOKUP(draft_picks[[#This Row],[movie_id]],drafts.movies[id],drafts.movies[movie_title]))</f>
        <v>The Deer Hunter</v>
      </c>
      <c r="G2612" s="3" t="s">
        <v>915</v>
      </c>
      <c r="H2612" t="str">
        <f>IF(ISBLANK(draft_picks[[#This Row],[drafter_id]]),"",_xlfn.XLOOKUP(draft_picks[[#This Row],[drafter_id]],drafters[id],drafters[name]))</f>
        <v>Billy Ray Brewton</v>
      </c>
      <c r="J2612" t="str">
        <f>IF(ISBLANK(draft_picks[[#This Row],[drafter_team_id]]),"",_xlfn.XLOOKUP(draft_picks[[#This Row],[drafter_team_id]],drafter_teams[id],drafter_teams[name]))</f>
        <v/>
      </c>
      <c r="K2612" s="3" t="s">
        <v>15484</v>
      </c>
      <c r="L2612" t="s">
        <v>1051</v>
      </c>
      <c r="M2612" t="str">
        <f>IF(OR(ISBLANK(draft_picks[[#This Row],[veto_drafter_id]]),draft_picks[[#This Row],[veto_drafter_id]]=""),"",_xlfn.XLOOKUP(draft_picks[[#This Row],[veto_drafter_id]],drafters[id],drafters[name]))</f>
        <v>Drew McWeeny</v>
      </c>
      <c r="N2612" t="s">
        <v>15497</v>
      </c>
      <c r="O2612" t="str">
        <f>IF(OR(ISBLANK(draft_picks[[#This Row],[veto_drafter_team_id]]),draft_picks[[#This Row],[veto_drafter_team_id]]=""),"",_xlfn.XLOOKUP(draft_picks[[#This Row],[veto_drafter_team_id]],drafter_teams[id],drafter_teams[name]))</f>
        <v/>
      </c>
      <c r="Q2612" t="s">
        <v>15497</v>
      </c>
      <c r="R2612" t="str">
        <f>IF(OR(ISBLANK(draft_picks[[#This Row],[veto_override_drafter_id]]),draft_picks[[#This Row],[veto_override_drafter_id]]=""),"",_xlfn.XLOOKUP(draft_picks[[#This Row],[veto_override_drafter_id]],drafters[id],drafters[name]))</f>
        <v/>
      </c>
      <c r="S2612" t="s">
        <v>15497</v>
      </c>
      <c r="T2612" t="str">
        <f>IF(OR(ISBLANK(draft_picks[[#This Row],[veto_override_team_id]]),draft_picks[[#This Row],[veto_override_team_id]]=""),"",_xlfn.XLOOKUP(draft_picks[[#This Row],[veto_override_team_id]],drafter_teams[id],drafter_teams[name]))</f>
        <v/>
      </c>
    </row>
    <row r="2613" spans="1:20" x14ac:dyDescent="0.25">
      <c r="A2613" t="s">
        <v>132</v>
      </c>
      <c r="B2613" t="str">
        <f>_xlfn.XLOOKUP(draft_picks[[#This Row],[draft_id]],drafts[id],drafts[title])</f>
        <v>Vietnam War mini-Mega</v>
      </c>
      <c r="C2613" s="3">
        <v>6</v>
      </c>
      <c r="D2613">
        <f>IF(C2612&lt;draft_picks[[#This Row],[position]],1,IF(C2612&gt;draft_picks[[#This Row],[position]],D2612+1,IF(C2612=draft_picks[[#This Row],[position]],D2612+1)))</f>
        <v>11</v>
      </c>
      <c r="E2613" t="s">
        <v>3400</v>
      </c>
      <c r="F2613" t="str">
        <f>IF(ISBLANK(draft_picks[[#This Row],[movie_id]]),"",_xlfn.XLOOKUP(draft_picks[[#This Row],[movie_id]],drafts.movies[id],drafts.movies[movie_title]))</f>
        <v>Platoon</v>
      </c>
      <c r="G2613" s="3" t="s">
        <v>915</v>
      </c>
      <c r="H2613" t="str">
        <f>IF(ISBLANK(draft_picks[[#This Row],[drafter_id]]),"",_xlfn.XLOOKUP(draft_picks[[#This Row],[drafter_id]],drafters[id],drafters[name]))</f>
        <v>Billy Ray Brewton</v>
      </c>
      <c r="J2613" t="str">
        <f>IF(ISBLANK(draft_picks[[#This Row],[drafter_team_id]]),"",_xlfn.XLOOKUP(draft_picks[[#This Row],[drafter_team_id]],drafter_teams[id],drafter_teams[name]))</f>
        <v/>
      </c>
      <c r="K2613" s="3" t="s">
        <v>15497</v>
      </c>
      <c r="L2613" t="s">
        <v>15497</v>
      </c>
      <c r="M2613" t="str">
        <f>IF(OR(ISBLANK(draft_picks[[#This Row],[veto_drafter_id]]),draft_picks[[#This Row],[veto_drafter_id]]=""),"",_xlfn.XLOOKUP(draft_picks[[#This Row],[veto_drafter_id]],drafters[id],drafters[name]))</f>
        <v/>
      </c>
      <c r="N2613" t="s">
        <v>15497</v>
      </c>
      <c r="O2613" t="str">
        <f>IF(OR(ISBLANK(draft_picks[[#This Row],[veto_drafter_team_id]]),draft_picks[[#This Row],[veto_drafter_team_id]]=""),"",_xlfn.XLOOKUP(draft_picks[[#This Row],[veto_drafter_team_id]],drafter_teams[id],drafter_teams[name]))</f>
        <v/>
      </c>
      <c r="Q2613" t="s">
        <v>15497</v>
      </c>
      <c r="R2613" t="str">
        <f>IF(OR(ISBLANK(draft_picks[[#This Row],[veto_override_drafter_id]]),draft_picks[[#This Row],[veto_override_drafter_id]]=""),"",_xlfn.XLOOKUP(draft_picks[[#This Row],[veto_override_drafter_id]],drafters[id],drafters[name]))</f>
        <v/>
      </c>
      <c r="S2613" t="s">
        <v>15497</v>
      </c>
      <c r="T2613" t="str">
        <f>IF(OR(ISBLANK(draft_picks[[#This Row],[veto_override_team_id]]),draft_picks[[#This Row],[veto_override_team_id]]=""),"",_xlfn.XLOOKUP(draft_picks[[#This Row],[veto_override_team_id]],drafter_teams[id],drafter_teams[name]))</f>
        <v/>
      </c>
    </row>
    <row r="2614" spans="1:20" x14ac:dyDescent="0.25">
      <c r="A2614" t="s">
        <v>132</v>
      </c>
      <c r="B2614" t="str">
        <f>_xlfn.XLOOKUP(draft_picks[[#This Row],[draft_id]],drafts[id],drafts[title])</f>
        <v>Vietnam War mini-Mega</v>
      </c>
      <c r="C2614" s="3">
        <v>5</v>
      </c>
      <c r="D2614">
        <f>IF(C2613&lt;draft_picks[[#This Row],[position]],1,IF(C2613&gt;draft_picks[[#This Row],[position]],D2613+1,IF(C2613=draft_picks[[#This Row],[position]],D2613+1)))</f>
        <v>12</v>
      </c>
      <c r="E2614" t="s">
        <v>2562</v>
      </c>
      <c r="F2614" t="str">
        <f>IF(ISBLANK(draft_picks[[#This Row],[movie_id]]),"",_xlfn.XLOOKUP(draft_picks[[#This Row],[movie_id]],drafts.movies[id],drafts.movies[movie_title]))</f>
        <v>Hamburger Hill</v>
      </c>
      <c r="G2614" s="3" t="s">
        <v>1009</v>
      </c>
      <c r="H2614" t="str">
        <f>IF(ISBLANK(draft_picks[[#This Row],[drafter_id]]),"",_xlfn.XLOOKUP(draft_picks[[#This Row],[drafter_id]],drafters[id],drafters[name]))</f>
        <v>Drea Clark</v>
      </c>
      <c r="J2614" t="str">
        <f>IF(ISBLANK(draft_picks[[#This Row],[drafter_team_id]]),"",_xlfn.XLOOKUP(draft_picks[[#This Row],[drafter_team_id]],drafter_teams[id],drafter_teams[name]))</f>
        <v/>
      </c>
      <c r="K2614" s="3" t="s">
        <v>15484</v>
      </c>
      <c r="L2614" t="s">
        <v>1051</v>
      </c>
      <c r="M2614" t="str">
        <f>IF(OR(ISBLANK(draft_picks[[#This Row],[veto_drafter_id]]),draft_picks[[#This Row],[veto_drafter_id]]=""),"",_xlfn.XLOOKUP(draft_picks[[#This Row],[veto_drafter_id]],drafters[id],drafters[name]))</f>
        <v>Drew McWeeny</v>
      </c>
      <c r="N2614" t="s">
        <v>15497</v>
      </c>
      <c r="O2614" t="str">
        <f>IF(OR(ISBLANK(draft_picks[[#This Row],[veto_drafter_team_id]]),draft_picks[[#This Row],[veto_drafter_team_id]]=""),"",_xlfn.XLOOKUP(draft_picks[[#This Row],[veto_drafter_team_id]],drafter_teams[id],drafter_teams[name]))</f>
        <v/>
      </c>
      <c r="Q2614" t="s">
        <v>15497</v>
      </c>
      <c r="R2614" t="str">
        <f>IF(OR(ISBLANK(draft_picks[[#This Row],[veto_override_drafter_id]]),draft_picks[[#This Row],[veto_override_drafter_id]]=""),"",_xlfn.XLOOKUP(draft_picks[[#This Row],[veto_override_drafter_id]],drafters[id],drafters[name]))</f>
        <v/>
      </c>
      <c r="S2614" t="s">
        <v>15497</v>
      </c>
      <c r="T2614" t="str">
        <f>IF(OR(ISBLANK(draft_picks[[#This Row],[veto_override_team_id]]),draft_picks[[#This Row],[veto_override_team_id]]=""),"",_xlfn.XLOOKUP(draft_picks[[#This Row],[veto_override_team_id]],drafter_teams[id],drafter_teams[name]))</f>
        <v/>
      </c>
    </row>
    <row r="2615" spans="1:20" x14ac:dyDescent="0.25">
      <c r="A2615" t="s">
        <v>132</v>
      </c>
      <c r="B2615" t="str">
        <f>_xlfn.XLOOKUP(draft_picks[[#This Row],[draft_id]],drafts[id],drafts[title])</f>
        <v>Vietnam War mini-Mega</v>
      </c>
      <c r="C2615" s="3">
        <v>5</v>
      </c>
      <c r="D2615">
        <f>IF(C2614&lt;draft_picks[[#This Row],[position]],1,IF(C2614&gt;draft_picks[[#This Row],[position]],D2614+1,IF(C2614=draft_picks[[#This Row],[position]],D2614+1)))</f>
        <v>13</v>
      </c>
      <c r="E2615" t="s">
        <v>2805</v>
      </c>
      <c r="F2615" t="str">
        <f>IF(ISBLANK(draft_picks[[#This Row],[movie_id]]),"",_xlfn.XLOOKUP(draft_picks[[#This Row],[movie_id]],drafts.movies[id],drafts.movies[movie_title]))</f>
        <v>Good Morning, Vietnam</v>
      </c>
      <c r="G2615" s="3" t="s">
        <v>1009</v>
      </c>
      <c r="H2615" t="str">
        <f>IF(ISBLANK(draft_picks[[#This Row],[drafter_id]]),"",_xlfn.XLOOKUP(draft_picks[[#This Row],[drafter_id]],drafters[id],drafters[name]))</f>
        <v>Drea Clark</v>
      </c>
      <c r="J2615" t="str">
        <f>IF(ISBLANK(draft_picks[[#This Row],[drafter_team_id]]),"",_xlfn.XLOOKUP(draft_picks[[#This Row],[drafter_team_id]],drafter_teams[id],drafter_teams[name]))</f>
        <v/>
      </c>
      <c r="K2615" s="3" t="s">
        <v>15497</v>
      </c>
      <c r="L2615" t="s">
        <v>15497</v>
      </c>
      <c r="M2615" t="str">
        <f>IF(OR(ISBLANK(draft_picks[[#This Row],[veto_drafter_id]]),draft_picks[[#This Row],[veto_drafter_id]]=""),"",_xlfn.XLOOKUP(draft_picks[[#This Row],[veto_drafter_id]],drafters[id],drafters[name]))</f>
        <v/>
      </c>
      <c r="N2615" t="s">
        <v>15497</v>
      </c>
      <c r="O2615" t="str">
        <f>IF(OR(ISBLANK(draft_picks[[#This Row],[veto_drafter_team_id]]),draft_picks[[#This Row],[veto_drafter_team_id]]=""),"",_xlfn.XLOOKUP(draft_picks[[#This Row],[veto_drafter_team_id]],drafter_teams[id],drafter_teams[name]))</f>
        <v/>
      </c>
      <c r="Q2615" t="s">
        <v>15497</v>
      </c>
      <c r="R2615" t="str">
        <f>IF(OR(ISBLANK(draft_picks[[#This Row],[veto_override_drafter_id]]),draft_picks[[#This Row],[veto_override_drafter_id]]=""),"",_xlfn.XLOOKUP(draft_picks[[#This Row],[veto_override_drafter_id]],drafters[id],drafters[name]))</f>
        <v/>
      </c>
      <c r="S2615" t="s">
        <v>15497</v>
      </c>
      <c r="T2615" t="str">
        <f>IF(OR(ISBLANK(draft_picks[[#This Row],[veto_override_team_id]]),draft_picks[[#This Row],[veto_override_team_id]]=""),"",_xlfn.XLOOKUP(draft_picks[[#This Row],[veto_override_team_id]],drafter_teams[id],drafter_teams[name]))</f>
        <v/>
      </c>
    </row>
    <row r="2616" spans="1:20" x14ac:dyDescent="0.25">
      <c r="A2616" t="s">
        <v>132</v>
      </c>
      <c r="B2616" t="str">
        <f>_xlfn.XLOOKUP(draft_picks[[#This Row],[draft_id]],drafts[id],drafts[title])</f>
        <v>Vietnam War mini-Mega</v>
      </c>
      <c r="C2616" s="3">
        <v>4</v>
      </c>
      <c r="D2616">
        <f>IF(C2615&lt;draft_picks[[#This Row],[position]],1,IF(C2615&gt;draft_picks[[#This Row],[position]],D2615+1,IF(C2615=draft_picks[[#This Row],[position]],D2615+1)))</f>
        <v>14</v>
      </c>
      <c r="E2616" t="s">
        <v>8017</v>
      </c>
      <c r="F2616" t="str">
        <f>IF(ISBLANK(draft_picks[[#This Row],[movie_id]]),"",_xlfn.XLOOKUP(draft_picks[[#This Row],[movie_id]],drafts.movies[id],drafts.movies[movie_title]))</f>
        <v>Casualties of War</v>
      </c>
      <c r="G2616" s="3" t="s">
        <v>1051</v>
      </c>
      <c r="H2616" t="str">
        <f>IF(ISBLANK(draft_picks[[#This Row],[drafter_id]]),"",_xlfn.XLOOKUP(draft_picks[[#This Row],[drafter_id]],drafters[id],drafters[name]))</f>
        <v>Drew McWeeny</v>
      </c>
      <c r="J2616" t="str">
        <f>IF(ISBLANK(draft_picks[[#This Row],[drafter_team_id]]),"",_xlfn.XLOOKUP(draft_picks[[#This Row],[drafter_team_id]],drafter_teams[id],drafter_teams[name]))</f>
        <v/>
      </c>
      <c r="K2616" s="3" t="s">
        <v>15497</v>
      </c>
      <c r="L2616" t="s">
        <v>15497</v>
      </c>
      <c r="M2616" t="str">
        <f>IF(OR(ISBLANK(draft_picks[[#This Row],[veto_drafter_id]]),draft_picks[[#This Row],[veto_drafter_id]]=""),"",_xlfn.XLOOKUP(draft_picks[[#This Row],[veto_drafter_id]],drafters[id],drafters[name]))</f>
        <v/>
      </c>
      <c r="N2616" t="s">
        <v>15497</v>
      </c>
      <c r="O2616" t="str">
        <f>IF(OR(ISBLANK(draft_picks[[#This Row],[veto_drafter_team_id]]),draft_picks[[#This Row],[veto_drafter_team_id]]=""),"",_xlfn.XLOOKUP(draft_picks[[#This Row],[veto_drafter_team_id]],drafter_teams[id],drafter_teams[name]))</f>
        <v/>
      </c>
      <c r="Q2616" t="s">
        <v>15497</v>
      </c>
      <c r="R2616" t="str">
        <f>IF(OR(ISBLANK(draft_picks[[#This Row],[veto_override_drafter_id]]),draft_picks[[#This Row],[veto_override_drafter_id]]=""),"",_xlfn.XLOOKUP(draft_picks[[#This Row],[veto_override_drafter_id]],drafters[id],drafters[name]))</f>
        <v/>
      </c>
      <c r="S2616" t="s">
        <v>15497</v>
      </c>
      <c r="T2616" t="str">
        <f>IF(OR(ISBLANK(draft_picks[[#This Row],[veto_override_team_id]]),draft_picks[[#This Row],[veto_override_team_id]]=""),"",_xlfn.XLOOKUP(draft_picks[[#This Row],[veto_override_team_id]],drafter_teams[id],drafter_teams[name]))</f>
        <v/>
      </c>
    </row>
    <row r="2617" spans="1:20" x14ac:dyDescent="0.25">
      <c r="A2617" t="s">
        <v>132</v>
      </c>
      <c r="B2617" t="str">
        <f>_xlfn.XLOOKUP(draft_picks[[#This Row],[draft_id]],drafts[id],drafts[title])</f>
        <v>Vietnam War mini-Mega</v>
      </c>
      <c r="C2617" s="3">
        <v>3</v>
      </c>
      <c r="D2617">
        <f>IF(C2616&lt;draft_picks[[#This Row],[position]],1,IF(C2616&gt;draft_picks[[#This Row],[position]],D2616+1,IF(C2616=draft_picks[[#This Row],[position]],D2616+1)))</f>
        <v>15</v>
      </c>
      <c r="E2617" t="s">
        <v>7808</v>
      </c>
      <c r="F2617" t="str">
        <f>IF(ISBLANK(draft_picks[[#This Row],[movie_id]]),"",_xlfn.XLOOKUP(draft_picks[[#This Row],[movie_id]],drafts.movies[id],drafts.movies[movie_title]))</f>
        <v>Full Metal Jacket</v>
      </c>
      <c r="G2617" s="3" t="s">
        <v>915</v>
      </c>
      <c r="H2617" t="str">
        <f>IF(ISBLANK(draft_picks[[#This Row],[drafter_id]]),"",_xlfn.XLOOKUP(draft_picks[[#This Row],[drafter_id]],drafters[id],drafters[name]))</f>
        <v>Billy Ray Brewton</v>
      </c>
      <c r="J2617" t="str">
        <f>IF(ISBLANK(draft_picks[[#This Row],[drafter_team_id]]),"",_xlfn.XLOOKUP(draft_picks[[#This Row],[drafter_team_id]],drafter_teams[id],drafter_teams[name]))</f>
        <v/>
      </c>
      <c r="K2617" s="3" t="s">
        <v>15484</v>
      </c>
      <c r="L2617" t="s">
        <v>1009</v>
      </c>
      <c r="M2617" t="str">
        <f>IF(OR(ISBLANK(draft_picks[[#This Row],[veto_drafter_id]]),draft_picks[[#This Row],[veto_drafter_id]]=""),"",_xlfn.XLOOKUP(draft_picks[[#This Row],[veto_drafter_id]],drafters[id],drafters[name]))</f>
        <v>Drea Clark</v>
      </c>
      <c r="N2617" t="s">
        <v>15497</v>
      </c>
      <c r="O2617" t="str">
        <f>IF(OR(ISBLANK(draft_picks[[#This Row],[veto_drafter_team_id]]),draft_picks[[#This Row],[veto_drafter_team_id]]=""),"",_xlfn.XLOOKUP(draft_picks[[#This Row],[veto_drafter_team_id]],drafter_teams[id],drafter_teams[name]))</f>
        <v/>
      </c>
      <c r="Q2617" t="s">
        <v>15497</v>
      </c>
      <c r="R2617" t="str">
        <f>IF(OR(ISBLANK(draft_picks[[#This Row],[veto_override_drafter_id]]),draft_picks[[#This Row],[veto_override_drafter_id]]=""),"",_xlfn.XLOOKUP(draft_picks[[#This Row],[veto_override_drafter_id]],drafters[id],drafters[name]))</f>
        <v/>
      </c>
      <c r="S2617" t="s">
        <v>15497</v>
      </c>
      <c r="T2617" t="str">
        <f>IF(OR(ISBLANK(draft_picks[[#This Row],[veto_override_team_id]]),draft_picks[[#This Row],[veto_override_team_id]]=""),"",_xlfn.XLOOKUP(draft_picks[[#This Row],[veto_override_team_id]],drafter_teams[id],drafter_teams[name]))</f>
        <v/>
      </c>
    </row>
    <row r="2618" spans="1:20" x14ac:dyDescent="0.25">
      <c r="A2618" t="s">
        <v>132</v>
      </c>
      <c r="B2618" t="str">
        <f>_xlfn.XLOOKUP(draft_picks[[#This Row],[draft_id]],drafts[id],drafts[title])</f>
        <v>Vietnam War mini-Mega</v>
      </c>
      <c r="C2618" s="3">
        <v>3</v>
      </c>
      <c r="D2618">
        <f>IF(C2617&lt;draft_picks[[#This Row],[position]],1,IF(C2617&gt;draft_picks[[#This Row],[position]],D2617+1,IF(C2617=draft_picks[[#This Row],[position]],D2617+1)))</f>
        <v>16</v>
      </c>
      <c r="E2618" t="s">
        <v>4575</v>
      </c>
      <c r="F2618" t="str">
        <f>IF(ISBLANK(draft_picks[[#This Row],[movie_id]]),"",_xlfn.XLOOKUP(draft_picks[[#This Row],[movie_id]],drafts.movies[id],drafts.movies[movie_title]))</f>
        <v>Born on the Fourth of July</v>
      </c>
      <c r="G2618" s="3" t="s">
        <v>915</v>
      </c>
      <c r="H2618" t="str">
        <f>IF(ISBLANK(draft_picks[[#This Row],[drafter_id]]),"",_xlfn.XLOOKUP(draft_picks[[#This Row],[drafter_id]],drafters[id],drafters[name]))</f>
        <v>Billy Ray Brewton</v>
      </c>
      <c r="J2618" t="str">
        <f>IF(ISBLANK(draft_picks[[#This Row],[drafter_team_id]]),"",_xlfn.XLOOKUP(draft_picks[[#This Row],[drafter_team_id]],drafter_teams[id],drafter_teams[name]))</f>
        <v/>
      </c>
      <c r="K2618" s="3" t="s">
        <v>15497</v>
      </c>
      <c r="L2618" t="s">
        <v>15497</v>
      </c>
      <c r="M2618" t="str">
        <f>IF(OR(ISBLANK(draft_picks[[#This Row],[veto_drafter_id]]),draft_picks[[#This Row],[veto_drafter_id]]=""),"",_xlfn.XLOOKUP(draft_picks[[#This Row],[veto_drafter_id]],drafters[id],drafters[name]))</f>
        <v/>
      </c>
      <c r="N2618" t="s">
        <v>15497</v>
      </c>
      <c r="O2618" t="str">
        <f>IF(OR(ISBLANK(draft_picks[[#This Row],[veto_drafter_team_id]]),draft_picks[[#This Row],[veto_drafter_team_id]]=""),"",_xlfn.XLOOKUP(draft_picks[[#This Row],[veto_drafter_team_id]],drafter_teams[id],drafter_teams[name]))</f>
        <v/>
      </c>
      <c r="Q2618" t="s">
        <v>15497</v>
      </c>
      <c r="R2618" t="str">
        <f>IF(OR(ISBLANK(draft_picks[[#This Row],[veto_override_drafter_id]]),draft_picks[[#This Row],[veto_override_drafter_id]]=""),"",_xlfn.XLOOKUP(draft_picks[[#This Row],[veto_override_drafter_id]],drafters[id],drafters[name]))</f>
        <v/>
      </c>
      <c r="S2618" t="s">
        <v>15497</v>
      </c>
      <c r="T2618" t="str">
        <f>IF(OR(ISBLANK(draft_picks[[#This Row],[veto_override_team_id]]),draft_picks[[#This Row],[veto_override_team_id]]=""),"",_xlfn.XLOOKUP(draft_picks[[#This Row],[veto_override_team_id]],drafter_teams[id],drafter_teams[name]))</f>
        <v/>
      </c>
    </row>
    <row r="2619" spans="1:20" x14ac:dyDescent="0.25">
      <c r="A2619" t="s">
        <v>132</v>
      </c>
      <c r="B2619" t="str">
        <f>_xlfn.XLOOKUP(draft_picks[[#This Row],[draft_id]],drafts[id],drafts[title])</f>
        <v>Vietnam War mini-Mega</v>
      </c>
      <c r="C2619" s="3">
        <v>2</v>
      </c>
      <c r="D2619">
        <f>IF(C2618&lt;draft_picks[[#This Row],[position]],1,IF(C2618&gt;draft_picks[[#This Row],[position]],D2618+1,IF(C2618=draft_picks[[#This Row],[position]],D2618+1)))</f>
        <v>17</v>
      </c>
      <c r="E2619" t="s">
        <v>7808</v>
      </c>
      <c r="F2619" t="str">
        <f>IF(ISBLANK(draft_picks[[#This Row],[movie_id]]),"",_xlfn.XLOOKUP(draft_picks[[#This Row],[movie_id]],drafts.movies[id],drafts.movies[movie_title]))</f>
        <v>Full Metal Jacket</v>
      </c>
      <c r="G2619" s="3" t="s">
        <v>1009</v>
      </c>
      <c r="H2619" t="str">
        <f>IF(ISBLANK(draft_picks[[#This Row],[drafter_id]]),"",_xlfn.XLOOKUP(draft_picks[[#This Row],[drafter_id]],drafters[id],drafters[name]))</f>
        <v>Drea Clark</v>
      </c>
      <c r="J2619" t="str">
        <f>IF(ISBLANK(draft_picks[[#This Row],[drafter_team_id]]),"",_xlfn.XLOOKUP(draft_picks[[#This Row],[drafter_team_id]],drafter_teams[id],drafter_teams[name]))</f>
        <v/>
      </c>
      <c r="K2619" s="3" t="s">
        <v>15497</v>
      </c>
      <c r="L2619" t="s">
        <v>15497</v>
      </c>
      <c r="M2619" t="str">
        <f>IF(OR(ISBLANK(draft_picks[[#This Row],[veto_drafter_id]]),draft_picks[[#This Row],[veto_drafter_id]]=""),"",_xlfn.XLOOKUP(draft_picks[[#This Row],[veto_drafter_id]],drafters[id],drafters[name]))</f>
        <v/>
      </c>
      <c r="N2619" t="s">
        <v>15497</v>
      </c>
      <c r="O2619" t="str">
        <f>IF(OR(ISBLANK(draft_picks[[#This Row],[veto_drafter_team_id]]),draft_picks[[#This Row],[veto_drafter_team_id]]=""),"",_xlfn.XLOOKUP(draft_picks[[#This Row],[veto_drafter_team_id]],drafter_teams[id],drafter_teams[name]))</f>
        <v/>
      </c>
      <c r="Q2619" t="s">
        <v>15497</v>
      </c>
      <c r="R2619" t="str">
        <f>IF(OR(ISBLANK(draft_picks[[#This Row],[veto_override_drafter_id]]),draft_picks[[#This Row],[veto_override_drafter_id]]=""),"",_xlfn.XLOOKUP(draft_picks[[#This Row],[veto_override_drafter_id]],drafters[id],drafters[name]))</f>
        <v/>
      </c>
      <c r="S2619" t="s">
        <v>15497</v>
      </c>
      <c r="T2619" t="str">
        <f>IF(OR(ISBLANK(draft_picks[[#This Row],[veto_override_team_id]]),draft_picks[[#This Row],[veto_override_team_id]]=""),"",_xlfn.XLOOKUP(draft_picks[[#This Row],[veto_override_team_id]],drafter_teams[id],drafter_teams[name]))</f>
        <v/>
      </c>
    </row>
    <row r="2620" spans="1:20" x14ac:dyDescent="0.25">
      <c r="A2620" t="s">
        <v>132</v>
      </c>
      <c r="B2620" t="str">
        <f>_xlfn.XLOOKUP(draft_picks[[#This Row],[draft_id]],drafts[id],drafts[title])</f>
        <v>Vietnam War mini-Mega</v>
      </c>
      <c r="C2620" s="3">
        <v>1</v>
      </c>
      <c r="D2620">
        <f>IF(C2619&lt;draft_picks[[#This Row],[position]],1,IF(C2619&gt;draft_picks[[#This Row],[position]],D2619+1,IF(C2619=draft_picks[[#This Row],[position]],D2619+1)))</f>
        <v>18</v>
      </c>
      <c r="E2620" t="s">
        <v>2853</v>
      </c>
      <c r="F2620" t="str">
        <f>IF(ISBLANK(draft_picks[[#This Row],[movie_id]]),"",_xlfn.XLOOKUP(draft_picks[[#This Row],[movie_id]],drafts.movies[id],drafts.movies[movie_title]))</f>
        <v>Apocalypse Now</v>
      </c>
      <c r="G2620" s="3" t="s">
        <v>1051</v>
      </c>
      <c r="H2620" t="str">
        <f>IF(ISBLANK(draft_picks[[#This Row],[drafter_id]]),"",_xlfn.XLOOKUP(draft_picks[[#This Row],[drafter_id]],drafters[id],drafters[name]))</f>
        <v>Drew McWeeny</v>
      </c>
      <c r="J2620" t="str">
        <f>IF(ISBLANK(draft_picks[[#This Row],[drafter_team_id]]),"",_xlfn.XLOOKUP(draft_picks[[#This Row],[drafter_team_id]],drafter_teams[id],drafter_teams[name]))</f>
        <v/>
      </c>
      <c r="K2620" s="3" t="s">
        <v>15497</v>
      </c>
      <c r="L2620" t="s">
        <v>15497</v>
      </c>
      <c r="M2620" t="str">
        <f>IF(OR(ISBLANK(draft_picks[[#This Row],[veto_drafter_id]]),draft_picks[[#This Row],[veto_drafter_id]]=""),"",_xlfn.XLOOKUP(draft_picks[[#This Row],[veto_drafter_id]],drafters[id],drafters[name]))</f>
        <v/>
      </c>
      <c r="N2620" t="s">
        <v>15497</v>
      </c>
      <c r="O2620" t="str">
        <f>IF(OR(ISBLANK(draft_picks[[#This Row],[veto_drafter_team_id]]),draft_picks[[#This Row],[veto_drafter_team_id]]=""),"",_xlfn.XLOOKUP(draft_picks[[#This Row],[veto_drafter_team_id]],drafter_teams[id],drafter_teams[name]))</f>
        <v/>
      </c>
      <c r="Q2620" t="s">
        <v>15497</v>
      </c>
      <c r="R2620" t="str">
        <f>IF(OR(ISBLANK(draft_picks[[#This Row],[veto_override_drafter_id]]),draft_picks[[#This Row],[veto_override_drafter_id]]=""),"",_xlfn.XLOOKUP(draft_picks[[#This Row],[veto_override_drafter_id]],drafters[id],drafters[name]))</f>
        <v/>
      </c>
      <c r="S2620" t="s">
        <v>15497</v>
      </c>
      <c r="T2620" t="str">
        <f>IF(OR(ISBLANK(draft_picks[[#This Row],[veto_override_team_id]]),draft_picks[[#This Row],[veto_override_team_id]]=""),"",_xlfn.XLOOKUP(draft_picks[[#This Row],[veto_override_team_id]],drafter_teams[id],drafter_teams[name]))</f>
        <v/>
      </c>
    </row>
    <row r="2621" spans="1:20" x14ac:dyDescent="0.25">
      <c r="A2621" t="s">
        <v>584</v>
      </c>
      <c r="B2621" t="str">
        <f>_xlfn.XLOOKUP(draft_picks[[#This Row],[draft_id]],drafts[id],drafts[title])</f>
        <v>Greta Gerwig</v>
      </c>
      <c r="C2621" s="3">
        <v>7</v>
      </c>
      <c r="D2621">
        <f>IF(C2620&lt;draft_picks[[#This Row],[position]],1,IF(C2620&gt;draft_picks[[#This Row],[position]],D2620+1,IF(C2620=draft_picks[[#This Row],[position]],D2620+1)))</f>
        <v>1</v>
      </c>
      <c r="E2621" t="s">
        <v>4428</v>
      </c>
      <c r="F2621" t="str">
        <f>IF(ISBLANK(draft_picks[[#This Row],[movie_id]]),"",_xlfn.XLOOKUP(draft_picks[[#This Row],[movie_id]],drafts.movies[id],drafts.movies[movie_title]))</f>
        <v>Hannah Takes the Stairs</v>
      </c>
      <c r="G2621" s="3" t="s">
        <v>1001</v>
      </c>
      <c r="H2621" t="str">
        <f>IF(ISBLANK(draft_picks[[#This Row],[drafter_id]]),"",_xlfn.XLOOKUP(draft_picks[[#This Row],[drafter_id]],drafters[id],drafters[name]))</f>
        <v>Piya Sinha-Roy</v>
      </c>
      <c r="J2621" t="str">
        <f>IF(ISBLANK(draft_picks[[#This Row],[drafter_team_id]]),"",_xlfn.XLOOKUP(draft_picks[[#This Row],[drafter_team_id]],drafter_teams[id],drafter_teams[name]))</f>
        <v/>
      </c>
      <c r="K2621" s="3" t="s">
        <v>15497</v>
      </c>
      <c r="L2621" t="s">
        <v>15497</v>
      </c>
      <c r="M2621" t="str">
        <f>IF(OR(ISBLANK(draft_picks[[#This Row],[veto_drafter_id]]),draft_picks[[#This Row],[veto_drafter_id]]=""),"",_xlfn.XLOOKUP(draft_picks[[#This Row],[veto_drafter_id]],drafters[id],drafters[name]))</f>
        <v/>
      </c>
      <c r="N2621" t="s">
        <v>15497</v>
      </c>
      <c r="O2621" t="str">
        <f>IF(OR(ISBLANK(draft_picks[[#This Row],[veto_drafter_team_id]]),draft_picks[[#This Row],[veto_drafter_team_id]]=""),"",_xlfn.XLOOKUP(draft_picks[[#This Row],[veto_drafter_team_id]],drafter_teams[id],drafter_teams[name]))</f>
        <v/>
      </c>
      <c r="Q2621" t="s">
        <v>15497</v>
      </c>
      <c r="R2621" t="str">
        <f>IF(OR(ISBLANK(draft_picks[[#This Row],[veto_override_drafter_id]]),draft_picks[[#This Row],[veto_override_drafter_id]]=""),"",_xlfn.XLOOKUP(draft_picks[[#This Row],[veto_override_drafter_id]],drafters[id],drafters[name]))</f>
        <v/>
      </c>
      <c r="S2621" t="s">
        <v>15497</v>
      </c>
      <c r="T2621" t="str">
        <f>IF(OR(ISBLANK(draft_picks[[#This Row],[veto_override_team_id]]),draft_picks[[#This Row],[veto_override_team_id]]=""),"",_xlfn.XLOOKUP(draft_picks[[#This Row],[veto_override_team_id]],drafter_teams[id],drafter_teams[name]))</f>
        <v/>
      </c>
    </row>
    <row r="2622" spans="1:20" x14ac:dyDescent="0.25">
      <c r="A2622" t="s">
        <v>584</v>
      </c>
      <c r="B2622" t="str">
        <f>_xlfn.XLOOKUP(draft_picks[[#This Row],[draft_id]],drafts[id],drafts[title])</f>
        <v>Greta Gerwig</v>
      </c>
      <c r="C2622" s="3">
        <v>6</v>
      </c>
      <c r="D2622">
        <f>IF(C2621&lt;draft_picks[[#This Row],[position]],1,IF(C2621&gt;draft_picks[[#This Row],[position]],D2621+1,IF(C2621=draft_picks[[#This Row],[position]],D2621+1)))</f>
        <v>2</v>
      </c>
      <c r="E2622" t="s">
        <v>6637</v>
      </c>
      <c r="F2622" t="str">
        <f>IF(ISBLANK(draft_picks[[#This Row],[movie_id]]),"",_xlfn.XLOOKUP(draft_picks[[#This Row],[movie_id]],drafts.movies[id],drafts.movies[movie_title]))</f>
        <v>Greenberg</v>
      </c>
      <c r="G2622" s="3" t="s">
        <v>1001</v>
      </c>
      <c r="H2622" t="str">
        <f>IF(ISBLANK(draft_picks[[#This Row],[drafter_id]]),"",_xlfn.XLOOKUP(draft_picks[[#This Row],[drafter_id]],drafters[id],drafters[name]))</f>
        <v>Piya Sinha-Roy</v>
      </c>
      <c r="J2622" t="str">
        <f>IF(ISBLANK(draft_picks[[#This Row],[drafter_team_id]]),"",_xlfn.XLOOKUP(draft_picks[[#This Row],[drafter_team_id]],drafter_teams[id],drafter_teams[name]))</f>
        <v/>
      </c>
      <c r="K2622" s="3" t="s">
        <v>15497</v>
      </c>
      <c r="L2622" t="s">
        <v>15497</v>
      </c>
      <c r="M2622" t="str">
        <f>IF(OR(ISBLANK(draft_picks[[#This Row],[veto_drafter_id]]),draft_picks[[#This Row],[veto_drafter_id]]=""),"",_xlfn.XLOOKUP(draft_picks[[#This Row],[veto_drafter_id]],drafters[id],drafters[name]))</f>
        <v/>
      </c>
      <c r="N2622" t="s">
        <v>15497</v>
      </c>
      <c r="O2622" t="str">
        <f>IF(OR(ISBLANK(draft_picks[[#This Row],[veto_drafter_team_id]]),draft_picks[[#This Row],[veto_drafter_team_id]]=""),"",_xlfn.XLOOKUP(draft_picks[[#This Row],[veto_drafter_team_id]],drafter_teams[id],drafter_teams[name]))</f>
        <v/>
      </c>
      <c r="Q2622" t="s">
        <v>15497</v>
      </c>
      <c r="R2622" t="str">
        <f>IF(OR(ISBLANK(draft_picks[[#This Row],[veto_override_drafter_id]]),draft_picks[[#This Row],[veto_override_drafter_id]]=""),"",_xlfn.XLOOKUP(draft_picks[[#This Row],[veto_override_drafter_id]],drafters[id],drafters[name]))</f>
        <v/>
      </c>
      <c r="S2622" t="s">
        <v>15497</v>
      </c>
      <c r="T2622" t="str">
        <f>IF(OR(ISBLANK(draft_picks[[#This Row],[veto_override_team_id]]),draft_picks[[#This Row],[veto_override_team_id]]=""),"",_xlfn.XLOOKUP(draft_picks[[#This Row],[veto_override_team_id]],drafter_teams[id],drafter_teams[name]))</f>
        <v/>
      </c>
    </row>
    <row r="2623" spans="1:20" x14ac:dyDescent="0.25">
      <c r="A2623" t="s">
        <v>584</v>
      </c>
      <c r="B2623" t="str">
        <f>_xlfn.XLOOKUP(draft_picks[[#This Row],[draft_id]],drafts[id],drafts[title])</f>
        <v>Greta Gerwig</v>
      </c>
      <c r="C2623" s="3">
        <v>5</v>
      </c>
      <c r="D2623">
        <f>IF(C2622&lt;draft_picks[[#This Row],[position]],1,IF(C2622&gt;draft_picks[[#This Row],[position]],D2622+1,IF(C2622=draft_picks[[#This Row],[position]],D2622+1)))</f>
        <v>3</v>
      </c>
      <c r="E2623" t="s">
        <v>1817</v>
      </c>
      <c r="F2623" t="str">
        <f>IF(ISBLANK(draft_picks[[#This Row],[movie_id]]),"",_xlfn.XLOOKUP(draft_picks[[#This Row],[movie_id]],drafts.movies[id],drafts.movies[movie_title]))</f>
        <v>Mistress America</v>
      </c>
      <c r="G2623" s="3" t="s">
        <v>1027</v>
      </c>
      <c r="H2623" t="str">
        <f>IF(ISBLANK(draft_picks[[#This Row],[drafter_id]]),"",_xlfn.XLOOKUP(draft_picks[[#This Row],[drafter_id]],drafters[id],drafters[name]))</f>
        <v>Devan Coggan</v>
      </c>
      <c r="J2623" t="str">
        <f>IF(ISBLANK(draft_picks[[#This Row],[drafter_team_id]]),"",_xlfn.XLOOKUP(draft_picks[[#This Row],[drafter_team_id]],drafter_teams[id],drafter_teams[name]))</f>
        <v/>
      </c>
      <c r="K2623" s="3" t="s">
        <v>15497</v>
      </c>
      <c r="L2623" t="s">
        <v>15497</v>
      </c>
      <c r="M2623" t="str">
        <f>IF(OR(ISBLANK(draft_picks[[#This Row],[veto_drafter_id]]),draft_picks[[#This Row],[veto_drafter_id]]=""),"",_xlfn.XLOOKUP(draft_picks[[#This Row],[veto_drafter_id]],drafters[id],drafters[name]))</f>
        <v/>
      </c>
      <c r="N2623" t="s">
        <v>15497</v>
      </c>
      <c r="O2623" t="str">
        <f>IF(OR(ISBLANK(draft_picks[[#This Row],[veto_drafter_team_id]]),draft_picks[[#This Row],[veto_drafter_team_id]]=""),"",_xlfn.XLOOKUP(draft_picks[[#This Row],[veto_drafter_team_id]],drafter_teams[id],drafter_teams[name]))</f>
        <v/>
      </c>
      <c r="Q2623" t="s">
        <v>15497</v>
      </c>
      <c r="R2623" t="str">
        <f>IF(OR(ISBLANK(draft_picks[[#This Row],[veto_override_drafter_id]]),draft_picks[[#This Row],[veto_override_drafter_id]]=""),"",_xlfn.XLOOKUP(draft_picks[[#This Row],[veto_override_drafter_id]],drafters[id],drafters[name]))</f>
        <v/>
      </c>
      <c r="S2623" t="s">
        <v>15497</v>
      </c>
      <c r="T2623" t="str">
        <f>IF(OR(ISBLANK(draft_picks[[#This Row],[veto_override_team_id]]),draft_picks[[#This Row],[veto_override_team_id]]=""),"",_xlfn.XLOOKUP(draft_picks[[#This Row],[veto_override_team_id]],drafter_teams[id],drafter_teams[name]))</f>
        <v/>
      </c>
    </row>
    <row r="2624" spans="1:20" x14ac:dyDescent="0.25">
      <c r="A2624" t="s">
        <v>584</v>
      </c>
      <c r="B2624" t="str">
        <f>_xlfn.XLOOKUP(draft_picks[[#This Row],[draft_id]],drafts[id],drafts[title])</f>
        <v>Greta Gerwig</v>
      </c>
      <c r="C2624" s="3">
        <v>4</v>
      </c>
      <c r="D2624">
        <f>IF(C2623&lt;draft_picks[[#This Row],[position]],1,IF(C2623&gt;draft_picks[[#This Row],[position]],D2623+1,IF(C2623=draft_picks[[#This Row],[position]],D2623+1)))</f>
        <v>4</v>
      </c>
      <c r="E2624" t="s">
        <v>7303</v>
      </c>
      <c r="F2624" t="str">
        <f>IF(ISBLANK(draft_picks[[#This Row],[movie_id]]),"",_xlfn.XLOOKUP(draft_picks[[#This Row],[movie_id]],drafts.movies[id],drafts.movies[movie_title]))</f>
        <v>Barbie</v>
      </c>
      <c r="G2624" s="3" t="s">
        <v>1001</v>
      </c>
      <c r="H2624" t="str">
        <f>IF(ISBLANK(draft_picks[[#This Row],[drafter_id]]),"",_xlfn.XLOOKUP(draft_picks[[#This Row],[drafter_id]],drafters[id],drafters[name]))</f>
        <v>Piya Sinha-Roy</v>
      </c>
      <c r="J2624" t="str">
        <f>IF(ISBLANK(draft_picks[[#This Row],[drafter_team_id]]),"",_xlfn.XLOOKUP(draft_picks[[#This Row],[drafter_team_id]],drafter_teams[id],drafter_teams[name]))</f>
        <v/>
      </c>
      <c r="K2624" s="3" t="s">
        <v>15497</v>
      </c>
      <c r="L2624" t="s">
        <v>15497</v>
      </c>
      <c r="M2624" t="str">
        <f>IF(OR(ISBLANK(draft_picks[[#This Row],[veto_drafter_id]]),draft_picks[[#This Row],[veto_drafter_id]]=""),"",_xlfn.XLOOKUP(draft_picks[[#This Row],[veto_drafter_id]],drafters[id],drafters[name]))</f>
        <v/>
      </c>
      <c r="N2624" t="s">
        <v>15497</v>
      </c>
      <c r="O2624" t="str">
        <f>IF(OR(ISBLANK(draft_picks[[#This Row],[veto_drafter_team_id]]),draft_picks[[#This Row],[veto_drafter_team_id]]=""),"",_xlfn.XLOOKUP(draft_picks[[#This Row],[veto_drafter_team_id]],drafter_teams[id],drafter_teams[name]))</f>
        <v/>
      </c>
      <c r="Q2624" t="s">
        <v>15497</v>
      </c>
      <c r="R2624" t="str">
        <f>IF(OR(ISBLANK(draft_picks[[#This Row],[veto_override_drafter_id]]),draft_picks[[#This Row],[veto_override_drafter_id]]=""),"",_xlfn.XLOOKUP(draft_picks[[#This Row],[veto_override_drafter_id]],drafters[id],drafters[name]))</f>
        <v/>
      </c>
      <c r="S2624" t="s">
        <v>15497</v>
      </c>
      <c r="T2624" t="str">
        <f>IF(OR(ISBLANK(draft_picks[[#This Row],[veto_override_team_id]]),draft_picks[[#This Row],[veto_override_team_id]]=""),"",_xlfn.XLOOKUP(draft_picks[[#This Row],[veto_override_team_id]],drafter_teams[id],drafter_teams[name]))</f>
        <v/>
      </c>
    </row>
    <row r="2625" spans="1:20" x14ac:dyDescent="0.25">
      <c r="A2625" t="s">
        <v>584</v>
      </c>
      <c r="B2625" t="str">
        <f>_xlfn.XLOOKUP(draft_picks[[#This Row],[draft_id]],drafts[id],drafts[title])</f>
        <v>Greta Gerwig</v>
      </c>
      <c r="C2625" s="3">
        <v>3</v>
      </c>
      <c r="D2625">
        <f>IF(C2624&lt;draft_picks[[#This Row],[position]],1,IF(C2624&gt;draft_picks[[#This Row],[position]],D2624+1,IF(C2624=draft_picks[[#This Row],[position]],D2624+1)))</f>
        <v>5</v>
      </c>
      <c r="E2625" t="s">
        <v>2640</v>
      </c>
      <c r="F2625" t="str">
        <f>IF(ISBLANK(draft_picks[[#This Row],[movie_id]]),"",_xlfn.XLOOKUP(draft_picks[[#This Row],[movie_id]],drafts.movies[id],drafts.movies[movie_title]))</f>
        <v>Little Women</v>
      </c>
      <c r="G2625" s="3" t="s">
        <v>1027</v>
      </c>
      <c r="H2625" t="str">
        <f>IF(ISBLANK(draft_picks[[#This Row],[drafter_id]]),"",_xlfn.XLOOKUP(draft_picks[[#This Row],[drafter_id]],drafters[id],drafters[name]))</f>
        <v>Devan Coggan</v>
      </c>
      <c r="J2625" t="str">
        <f>IF(ISBLANK(draft_picks[[#This Row],[drafter_team_id]]),"",_xlfn.XLOOKUP(draft_picks[[#This Row],[drafter_team_id]],drafter_teams[id],drafter_teams[name]))</f>
        <v/>
      </c>
      <c r="K2625" s="3" t="s">
        <v>15497</v>
      </c>
      <c r="L2625" t="s">
        <v>15497</v>
      </c>
      <c r="M2625" t="str">
        <f>IF(OR(ISBLANK(draft_picks[[#This Row],[veto_drafter_id]]),draft_picks[[#This Row],[veto_drafter_id]]=""),"",_xlfn.XLOOKUP(draft_picks[[#This Row],[veto_drafter_id]],drafters[id],drafters[name]))</f>
        <v/>
      </c>
      <c r="N2625" t="s">
        <v>15497</v>
      </c>
      <c r="O2625" t="str">
        <f>IF(OR(ISBLANK(draft_picks[[#This Row],[veto_drafter_team_id]]),draft_picks[[#This Row],[veto_drafter_team_id]]=""),"",_xlfn.XLOOKUP(draft_picks[[#This Row],[veto_drafter_team_id]],drafter_teams[id],drafter_teams[name]))</f>
        <v/>
      </c>
      <c r="Q2625" t="s">
        <v>15497</v>
      </c>
      <c r="R2625" t="str">
        <f>IF(OR(ISBLANK(draft_picks[[#This Row],[veto_override_drafter_id]]),draft_picks[[#This Row],[veto_override_drafter_id]]=""),"",_xlfn.XLOOKUP(draft_picks[[#This Row],[veto_override_drafter_id]],drafters[id],drafters[name]))</f>
        <v/>
      </c>
      <c r="S2625" t="s">
        <v>15497</v>
      </c>
      <c r="T2625" t="str">
        <f>IF(OR(ISBLANK(draft_picks[[#This Row],[veto_override_team_id]]),draft_picks[[#This Row],[veto_override_team_id]]=""),"",_xlfn.XLOOKUP(draft_picks[[#This Row],[veto_override_team_id]],drafter_teams[id],drafter_teams[name]))</f>
        <v/>
      </c>
    </row>
    <row r="2626" spans="1:20" x14ac:dyDescent="0.25">
      <c r="A2626" t="s">
        <v>584</v>
      </c>
      <c r="B2626" t="str">
        <f>_xlfn.XLOOKUP(draft_picks[[#This Row],[draft_id]],drafts[id],drafts[title])</f>
        <v>Greta Gerwig</v>
      </c>
      <c r="C2626" s="3">
        <v>2</v>
      </c>
      <c r="D2626">
        <f>IF(C2625&lt;draft_picks[[#This Row],[position]],1,IF(C2625&gt;draft_picks[[#This Row],[position]],D2625+1,IF(C2625=draft_picks[[#This Row],[position]],D2625+1)))</f>
        <v>6</v>
      </c>
      <c r="E2626" t="s">
        <v>2436</v>
      </c>
      <c r="F2626" t="str">
        <f>IF(ISBLANK(draft_picks[[#This Row],[movie_id]]),"",_xlfn.XLOOKUP(draft_picks[[#This Row],[movie_id]],drafts.movies[id],drafts.movies[movie_title]))</f>
        <v>Frances Ha</v>
      </c>
      <c r="G2626" s="3" t="s">
        <v>1001</v>
      </c>
      <c r="H2626" t="str">
        <f>IF(ISBLANK(draft_picks[[#This Row],[drafter_id]]),"",_xlfn.XLOOKUP(draft_picks[[#This Row],[drafter_id]],drafters[id],drafters[name]))</f>
        <v>Piya Sinha-Roy</v>
      </c>
      <c r="J2626" t="str">
        <f>IF(ISBLANK(draft_picks[[#This Row],[drafter_team_id]]),"",_xlfn.XLOOKUP(draft_picks[[#This Row],[drafter_team_id]],drafter_teams[id],drafter_teams[name]))</f>
        <v/>
      </c>
      <c r="K2626" s="3" t="s">
        <v>15497</v>
      </c>
      <c r="L2626" t="s">
        <v>15497</v>
      </c>
      <c r="M2626" t="str">
        <f>IF(OR(ISBLANK(draft_picks[[#This Row],[veto_drafter_id]]),draft_picks[[#This Row],[veto_drafter_id]]=""),"",_xlfn.XLOOKUP(draft_picks[[#This Row],[veto_drafter_id]],drafters[id],drafters[name]))</f>
        <v/>
      </c>
      <c r="N2626" t="s">
        <v>15497</v>
      </c>
      <c r="O2626" t="str">
        <f>IF(OR(ISBLANK(draft_picks[[#This Row],[veto_drafter_team_id]]),draft_picks[[#This Row],[veto_drafter_team_id]]=""),"",_xlfn.XLOOKUP(draft_picks[[#This Row],[veto_drafter_team_id]],drafter_teams[id],drafter_teams[name]))</f>
        <v/>
      </c>
      <c r="Q2626" t="s">
        <v>15497</v>
      </c>
      <c r="R2626" t="str">
        <f>IF(OR(ISBLANK(draft_picks[[#This Row],[veto_override_drafter_id]]),draft_picks[[#This Row],[veto_override_drafter_id]]=""),"",_xlfn.XLOOKUP(draft_picks[[#This Row],[veto_override_drafter_id]],drafters[id],drafters[name]))</f>
        <v/>
      </c>
      <c r="S2626" t="s">
        <v>15497</v>
      </c>
      <c r="T2626" t="str">
        <f>IF(OR(ISBLANK(draft_picks[[#This Row],[veto_override_team_id]]),draft_picks[[#This Row],[veto_override_team_id]]=""),"",_xlfn.XLOOKUP(draft_picks[[#This Row],[veto_override_team_id]],drafter_teams[id],drafter_teams[name]))</f>
        <v/>
      </c>
    </row>
    <row r="2627" spans="1:20" x14ac:dyDescent="0.25">
      <c r="A2627" t="s">
        <v>584</v>
      </c>
      <c r="B2627" t="str">
        <f>_xlfn.XLOOKUP(draft_picks[[#This Row],[draft_id]],drafts[id],drafts[title])</f>
        <v>Greta Gerwig</v>
      </c>
      <c r="C2627" s="3">
        <v>1</v>
      </c>
      <c r="D2627">
        <f>IF(C2626&lt;draft_picks[[#This Row],[position]],1,IF(C2626&gt;draft_picks[[#This Row],[position]],D2626+1,IF(C2626=draft_picks[[#This Row],[position]],D2626+1)))</f>
        <v>7</v>
      </c>
      <c r="E2627" t="s">
        <v>2778</v>
      </c>
      <c r="F2627" t="str">
        <f>IF(ISBLANK(draft_picks[[#This Row],[movie_id]]),"",_xlfn.XLOOKUP(draft_picks[[#This Row],[movie_id]],drafts.movies[id],drafts.movies[movie_title]))</f>
        <v>Lady Bird</v>
      </c>
      <c r="G2627" s="3" t="s">
        <v>1027</v>
      </c>
      <c r="H2627" t="str">
        <f>IF(ISBLANK(draft_picks[[#This Row],[drafter_id]]),"",_xlfn.XLOOKUP(draft_picks[[#This Row],[drafter_id]],drafters[id],drafters[name]))</f>
        <v>Devan Coggan</v>
      </c>
      <c r="J2627" t="str">
        <f>IF(ISBLANK(draft_picks[[#This Row],[drafter_team_id]]),"",_xlfn.XLOOKUP(draft_picks[[#This Row],[drafter_team_id]],drafter_teams[id],drafter_teams[name]))</f>
        <v/>
      </c>
      <c r="K2627" s="3" t="s">
        <v>15497</v>
      </c>
      <c r="L2627" t="s">
        <v>15497</v>
      </c>
      <c r="M2627" t="str">
        <f>IF(OR(ISBLANK(draft_picks[[#This Row],[veto_drafter_id]]),draft_picks[[#This Row],[veto_drafter_id]]=""),"",_xlfn.XLOOKUP(draft_picks[[#This Row],[veto_drafter_id]],drafters[id],drafters[name]))</f>
        <v/>
      </c>
      <c r="N2627" t="s">
        <v>15497</v>
      </c>
      <c r="O2627" t="str">
        <f>IF(OR(ISBLANK(draft_picks[[#This Row],[veto_drafter_team_id]]),draft_picks[[#This Row],[veto_drafter_team_id]]=""),"",_xlfn.XLOOKUP(draft_picks[[#This Row],[veto_drafter_team_id]],drafter_teams[id],drafter_teams[name]))</f>
        <v/>
      </c>
      <c r="Q2627" t="s">
        <v>15497</v>
      </c>
      <c r="R2627" t="str">
        <f>IF(OR(ISBLANK(draft_picks[[#This Row],[veto_override_drafter_id]]),draft_picks[[#This Row],[veto_override_drafter_id]]=""),"",_xlfn.XLOOKUP(draft_picks[[#This Row],[veto_override_drafter_id]],drafters[id],drafters[name]))</f>
        <v/>
      </c>
      <c r="S2627" t="s">
        <v>15497</v>
      </c>
      <c r="T2627" t="str">
        <f>IF(OR(ISBLANK(draft_picks[[#This Row],[veto_override_team_id]]),draft_picks[[#This Row],[veto_override_team_id]]=""),"",_xlfn.XLOOKUP(draft_picks[[#This Row],[veto_override_team_id]],drafter_teams[id],drafter_teams[name]))</f>
        <v/>
      </c>
    </row>
    <row r="2628" spans="1:20" x14ac:dyDescent="0.25">
      <c r="A2628" t="s">
        <v>737</v>
      </c>
      <c r="B2628" t="str">
        <f>_xlfn.XLOOKUP(draft_picks[[#This Row],[draft_id]],drafts[id],drafts[title])</f>
        <v>1998 mini-Mega Draft</v>
      </c>
      <c r="C2628" s="3">
        <v>13</v>
      </c>
      <c r="D2628">
        <f>IF(C2627&lt;draft_picks[[#This Row],[position]],1,IF(C2627&gt;draft_picks[[#This Row],[position]],D2627+1,IF(C2627=draft_picks[[#This Row],[position]],D2627+1)))</f>
        <v>1</v>
      </c>
      <c r="E2628" t="s">
        <v>6770</v>
      </c>
      <c r="F2628" t="str">
        <f>IF(ISBLANK(draft_picks[[#This Row],[movie_id]]),"",_xlfn.XLOOKUP(draft_picks[[#This Row],[movie_id]],drafts.movies[id],drafts.movies[movie_title]))</f>
        <v>Velvet Goldmine</v>
      </c>
      <c r="G2628" s="3" t="s">
        <v>1085</v>
      </c>
      <c r="H2628" t="str">
        <f>IF(ISBLANK(draft_picks[[#This Row],[drafter_id]]),"",_xlfn.XLOOKUP(draft_picks[[#This Row],[drafter_id]],drafters[id],drafters[name]))</f>
        <v>Helen Shang</v>
      </c>
      <c r="J2628" t="str">
        <f>IF(ISBLANK(draft_picks[[#This Row],[drafter_team_id]]),"",_xlfn.XLOOKUP(draft_picks[[#This Row],[drafter_team_id]],drafter_teams[id],drafter_teams[name]))</f>
        <v/>
      </c>
      <c r="K2628" s="3" t="s">
        <v>15497</v>
      </c>
      <c r="L2628" t="s">
        <v>15497</v>
      </c>
      <c r="M2628" t="str">
        <f>IF(OR(ISBLANK(draft_picks[[#This Row],[veto_drafter_id]]),draft_picks[[#This Row],[veto_drafter_id]]=""),"",_xlfn.XLOOKUP(draft_picks[[#This Row],[veto_drafter_id]],drafters[id],drafters[name]))</f>
        <v/>
      </c>
      <c r="N2628" t="s">
        <v>15497</v>
      </c>
      <c r="O2628" t="str">
        <f>IF(OR(ISBLANK(draft_picks[[#This Row],[veto_drafter_team_id]]),draft_picks[[#This Row],[veto_drafter_team_id]]=""),"",_xlfn.XLOOKUP(draft_picks[[#This Row],[veto_drafter_team_id]],drafter_teams[id],drafter_teams[name]))</f>
        <v/>
      </c>
      <c r="Q2628" t="s">
        <v>15497</v>
      </c>
      <c r="R2628" t="str">
        <f>IF(OR(ISBLANK(draft_picks[[#This Row],[veto_override_drafter_id]]),draft_picks[[#This Row],[veto_override_drafter_id]]=""),"",_xlfn.XLOOKUP(draft_picks[[#This Row],[veto_override_drafter_id]],drafters[id],drafters[name]))</f>
        <v/>
      </c>
      <c r="S2628" t="s">
        <v>15497</v>
      </c>
      <c r="T2628" t="str">
        <f>IF(OR(ISBLANK(draft_picks[[#This Row],[veto_override_team_id]]),draft_picks[[#This Row],[veto_override_team_id]]=""),"",_xlfn.XLOOKUP(draft_picks[[#This Row],[veto_override_team_id]],drafter_teams[id],drafter_teams[name]))</f>
        <v/>
      </c>
    </row>
    <row r="2629" spans="1:20" x14ac:dyDescent="0.25">
      <c r="A2629" t="s">
        <v>737</v>
      </c>
      <c r="B2629" t="str">
        <f>_xlfn.XLOOKUP(draft_picks[[#This Row],[draft_id]],drafts[id],drafts[title])</f>
        <v>1998 mini-Mega Draft</v>
      </c>
      <c r="C2629" s="3">
        <v>12</v>
      </c>
      <c r="D2629">
        <f>IF(C2628&lt;draft_picks[[#This Row],[position]],1,IF(C2628&gt;draft_picks[[#This Row],[position]],D2628+1,IF(C2628=draft_picks[[#This Row],[position]],D2628+1)))</f>
        <v>2</v>
      </c>
      <c r="E2629" t="s">
        <v>4410</v>
      </c>
      <c r="F2629" t="str">
        <f>IF(ISBLANK(draft_picks[[#This Row],[movie_id]]),"",_xlfn.XLOOKUP(draft_picks[[#This Row],[movie_id]],drafts.movies[id],drafts.movies[movie_title]))</f>
        <v>Deep Impact</v>
      </c>
      <c r="G2629" s="3" t="s">
        <v>1085</v>
      </c>
      <c r="H2629" t="str">
        <f>IF(ISBLANK(draft_picks[[#This Row],[drafter_id]]),"",_xlfn.XLOOKUP(draft_picks[[#This Row],[drafter_id]],drafters[id],drafters[name]))</f>
        <v>Helen Shang</v>
      </c>
      <c r="J2629" t="str">
        <f>IF(ISBLANK(draft_picks[[#This Row],[drafter_team_id]]),"",_xlfn.XLOOKUP(draft_picks[[#This Row],[drafter_team_id]],drafter_teams[id],drafter_teams[name]))</f>
        <v/>
      </c>
      <c r="K2629" s="3" t="s">
        <v>15497</v>
      </c>
      <c r="L2629" t="s">
        <v>15497</v>
      </c>
      <c r="M2629" t="str">
        <f>IF(OR(ISBLANK(draft_picks[[#This Row],[veto_drafter_id]]),draft_picks[[#This Row],[veto_drafter_id]]=""),"",_xlfn.XLOOKUP(draft_picks[[#This Row],[veto_drafter_id]],drafters[id],drafters[name]))</f>
        <v/>
      </c>
      <c r="N2629" t="s">
        <v>15497</v>
      </c>
      <c r="O2629" t="str">
        <f>IF(OR(ISBLANK(draft_picks[[#This Row],[veto_drafter_team_id]]),draft_picks[[#This Row],[veto_drafter_team_id]]=""),"",_xlfn.XLOOKUP(draft_picks[[#This Row],[veto_drafter_team_id]],drafter_teams[id],drafter_teams[name]))</f>
        <v/>
      </c>
      <c r="Q2629" t="s">
        <v>15497</v>
      </c>
      <c r="R2629" t="str">
        <f>IF(OR(ISBLANK(draft_picks[[#This Row],[veto_override_drafter_id]]),draft_picks[[#This Row],[veto_override_drafter_id]]=""),"",_xlfn.XLOOKUP(draft_picks[[#This Row],[veto_override_drafter_id]],drafters[id],drafters[name]))</f>
        <v/>
      </c>
      <c r="S2629" t="s">
        <v>15497</v>
      </c>
      <c r="T2629" t="str">
        <f>IF(OR(ISBLANK(draft_picks[[#This Row],[veto_override_team_id]]),draft_picks[[#This Row],[veto_override_team_id]]=""),"",_xlfn.XLOOKUP(draft_picks[[#This Row],[veto_override_team_id]],drafter_teams[id],drafter_teams[name]))</f>
        <v/>
      </c>
    </row>
    <row r="2630" spans="1:20" x14ac:dyDescent="0.25">
      <c r="A2630" t="s">
        <v>737</v>
      </c>
      <c r="B2630" t="str">
        <f>_xlfn.XLOOKUP(draft_picks[[#This Row],[draft_id]],drafts[id],drafts[title])</f>
        <v>1998 mini-Mega Draft</v>
      </c>
      <c r="C2630" s="3">
        <v>11</v>
      </c>
      <c r="D2630">
        <f>IF(C2629&lt;draft_picks[[#This Row],[position]],1,IF(C2629&gt;draft_picks[[#This Row],[position]],D2629+1,IF(C2629=draft_picks[[#This Row],[position]],D2629+1)))</f>
        <v>3</v>
      </c>
      <c r="E2630" t="s">
        <v>4692</v>
      </c>
      <c r="F2630" t="str">
        <f>IF(ISBLANK(draft_picks[[#This Row],[movie_id]]),"",_xlfn.XLOOKUP(draft_picks[[#This Row],[movie_id]],drafts.movies[id],drafts.movies[movie_title]))</f>
        <v>Primary Colors</v>
      </c>
      <c r="G2630" s="3" t="s">
        <v>1007</v>
      </c>
      <c r="H2630" t="str">
        <f>IF(ISBLANK(draft_picks[[#This Row],[drafter_id]]),"",_xlfn.XLOOKUP(draft_picks[[#This Row],[drafter_id]],drafters[id],drafters[name]))</f>
        <v>Karen Tongson</v>
      </c>
      <c r="J2630" t="str">
        <f>IF(ISBLANK(draft_picks[[#This Row],[drafter_team_id]]),"",_xlfn.XLOOKUP(draft_picks[[#This Row],[drafter_team_id]],drafter_teams[id],drafter_teams[name]))</f>
        <v/>
      </c>
      <c r="K2630" s="3" t="s">
        <v>15497</v>
      </c>
      <c r="L2630" t="s">
        <v>15497</v>
      </c>
      <c r="M2630" t="str">
        <f>IF(OR(ISBLANK(draft_picks[[#This Row],[veto_drafter_id]]),draft_picks[[#This Row],[veto_drafter_id]]=""),"",_xlfn.XLOOKUP(draft_picks[[#This Row],[veto_drafter_id]],drafters[id],drafters[name]))</f>
        <v/>
      </c>
      <c r="N2630" t="s">
        <v>15497</v>
      </c>
      <c r="O2630" t="str">
        <f>IF(OR(ISBLANK(draft_picks[[#This Row],[veto_drafter_team_id]]),draft_picks[[#This Row],[veto_drafter_team_id]]=""),"",_xlfn.XLOOKUP(draft_picks[[#This Row],[veto_drafter_team_id]],drafter_teams[id],drafter_teams[name]))</f>
        <v/>
      </c>
      <c r="Q2630" t="s">
        <v>15497</v>
      </c>
      <c r="R2630" t="str">
        <f>IF(OR(ISBLANK(draft_picks[[#This Row],[veto_override_drafter_id]]),draft_picks[[#This Row],[veto_override_drafter_id]]=""),"",_xlfn.XLOOKUP(draft_picks[[#This Row],[veto_override_drafter_id]],drafters[id],drafters[name]))</f>
        <v/>
      </c>
      <c r="S2630" t="s">
        <v>15497</v>
      </c>
      <c r="T2630" t="str">
        <f>IF(OR(ISBLANK(draft_picks[[#This Row],[veto_override_team_id]]),draft_picks[[#This Row],[veto_override_team_id]]=""),"",_xlfn.XLOOKUP(draft_picks[[#This Row],[veto_override_team_id]],drafter_teams[id],drafter_teams[name]))</f>
        <v/>
      </c>
    </row>
    <row r="2631" spans="1:20" x14ac:dyDescent="0.25">
      <c r="A2631" t="s">
        <v>737</v>
      </c>
      <c r="B2631" t="str">
        <f>_xlfn.XLOOKUP(draft_picks[[#This Row],[draft_id]],drafts[id],drafts[title])</f>
        <v>1998 mini-Mega Draft</v>
      </c>
      <c r="C2631" s="3">
        <v>10</v>
      </c>
      <c r="D2631">
        <f>IF(C2630&lt;draft_picks[[#This Row],[position]],1,IF(C2630&gt;draft_picks[[#This Row],[position]],D2630+1,IF(C2630=draft_picks[[#This Row],[position]],D2630+1)))</f>
        <v>4</v>
      </c>
      <c r="E2631" t="s">
        <v>5755</v>
      </c>
      <c r="F2631" t="str">
        <f>IF(ISBLANK(draft_picks[[#This Row],[movie_id]]),"",_xlfn.XLOOKUP(draft_picks[[#This Row],[movie_id]],drafts.movies[id],drafts.movies[movie_title]))</f>
        <v>Buffalo '66</v>
      </c>
      <c r="G2631" s="3" t="s">
        <v>1017</v>
      </c>
      <c r="H2631" t="str">
        <f>IF(ISBLANK(draft_picks[[#This Row],[drafter_id]]),"",_xlfn.XLOOKUP(draft_picks[[#This Row],[drafter_id]],drafters[id],drafters[name]))</f>
        <v>Thomas Grabinski</v>
      </c>
      <c r="J2631" t="str">
        <f>IF(ISBLANK(draft_picks[[#This Row],[drafter_team_id]]),"",_xlfn.XLOOKUP(draft_picks[[#This Row],[drafter_team_id]],drafter_teams[id],drafter_teams[name]))</f>
        <v/>
      </c>
      <c r="K2631" s="3" t="s">
        <v>15497</v>
      </c>
      <c r="L2631" t="s">
        <v>15497</v>
      </c>
      <c r="M2631" t="str">
        <f>IF(OR(ISBLANK(draft_picks[[#This Row],[veto_drafter_id]]),draft_picks[[#This Row],[veto_drafter_id]]=""),"",_xlfn.XLOOKUP(draft_picks[[#This Row],[veto_drafter_id]],drafters[id],drafters[name]))</f>
        <v/>
      </c>
      <c r="N2631" t="s">
        <v>15497</v>
      </c>
      <c r="O2631" t="str">
        <f>IF(OR(ISBLANK(draft_picks[[#This Row],[veto_drafter_team_id]]),draft_picks[[#This Row],[veto_drafter_team_id]]=""),"",_xlfn.XLOOKUP(draft_picks[[#This Row],[veto_drafter_team_id]],drafter_teams[id],drafter_teams[name]))</f>
        <v/>
      </c>
      <c r="Q2631" t="s">
        <v>15497</v>
      </c>
      <c r="R2631" t="str">
        <f>IF(OR(ISBLANK(draft_picks[[#This Row],[veto_override_drafter_id]]),draft_picks[[#This Row],[veto_override_drafter_id]]=""),"",_xlfn.XLOOKUP(draft_picks[[#This Row],[veto_override_drafter_id]],drafters[id],drafters[name]))</f>
        <v/>
      </c>
      <c r="S2631" t="s">
        <v>15497</v>
      </c>
      <c r="T2631" t="str">
        <f>IF(OR(ISBLANK(draft_picks[[#This Row],[veto_override_team_id]]),draft_picks[[#This Row],[veto_override_team_id]]=""),"",_xlfn.XLOOKUP(draft_picks[[#This Row],[veto_override_team_id]],drafter_teams[id],drafter_teams[name]))</f>
        <v/>
      </c>
    </row>
    <row r="2632" spans="1:20" x14ac:dyDescent="0.25">
      <c r="A2632" t="s">
        <v>737</v>
      </c>
      <c r="B2632" t="str">
        <f>_xlfn.XLOOKUP(draft_picks[[#This Row],[draft_id]],drafts[id],drafts[title])</f>
        <v>1998 mini-Mega Draft</v>
      </c>
      <c r="C2632" s="3">
        <v>9</v>
      </c>
      <c r="D2632">
        <f>IF(C2631&lt;draft_picks[[#This Row],[position]],1,IF(C2631&gt;draft_picks[[#This Row],[position]],D2631+1,IF(C2631=draft_picks[[#This Row],[position]],D2631+1)))</f>
        <v>5</v>
      </c>
      <c r="E2632" t="s">
        <v>7033</v>
      </c>
      <c r="F2632" t="str">
        <f>IF(ISBLANK(draft_picks[[#This Row],[movie_id]]),"",_xlfn.XLOOKUP(draft_picks[[#This Row],[movie_id]],drafts.movies[id],drafts.movies[movie_title]))</f>
        <v>The Truman Show</v>
      </c>
      <c r="G2632" s="3" t="s">
        <v>1237</v>
      </c>
      <c r="H2632" t="str">
        <f>IF(ISBLANK(draft_picks[[#This Row],[drafter_id]]),"",_xlfn.XLOOKUP(draft_picks[[#This Row],[drafter_id]],drafters[id],drafters[name]))</f>
        <v>Clay Keller</v>
      </c>
      <c r="J2632" t="str">
        <f>IF(ISBLANK(draft_picks[[#This Row],[drafter_team_id]]),"",_xlfn.XLOOKUP(draft_picks[[#This Row],[drafter_team_id]],drafter_teams[id],drafter_teams[name]))</f>
        <v/>
      </c>
      <c r="K2632" s="3" t="s">
        <v>15497</v>
      </c>
      <c r="L2632" t="s">
        <v>15497</v>
      </c>
      <c r="M2632" t="str">
        <f>IF(OR(ISBLANK(draft_picks[[#This Row],[veto_drafter_id]]),draft_picks[[#This Row],[veto_drafter_id]]=""),"",_xlfn.XLOOKUP(draft_picks[[#This Row],[veto_drafter_id]],drafters[id],drafters[name]))</f>
        <v/>
      </c>
      <c r="N2632" t="s">
        <v>15497</v>
      </c>
      <c r="O2632" t="str">
        <f>IF(OR(ISBLANK(draft_picks[[#This Row],[veto_drafter_team_id]]),draft_picks[[#This Row],[veto_drafter_team_id]]=""),"",_xlfn.XLOOKUP(draft_picks[[#This Row],[veto_drafter_team_id]],drafter_teams[id],drafter_teams[name]))</f>
        <v/>
      </c>
      <c r="Q2632" t="s">
        <v>15497</v>
      </c>
      <c r="R2632" t="str">
        <f>IF(OR(ISBLANK(draft_picks[[#This Row],[veto_override_drafter_id]]),draft_picks[[#This Row],[veto_override_drafter_id]]=""),"",_xlfn.XLOOKUP(draft_picks[[#This Row],[veto_override_drafter_id]],drafters[id],drafters[name]))</f>
        <v/>
      </c>
      <c r="S2632" t="s">
        <v>15497</v>
      </c>
      <c r="T2632" t="str">
        <f>IF(OR(ISBLANK(draft_picks[[#This Row],[veto_override_team_id]]),draft_picks[[#This Row],[veto_override_team_id]]=""),"",_xlfn.XLOOKUP(draft_picks[[#This Row],[veto_override_team_id]],drafter_teams[id],drafter_teams[name]))</f>
        <v/>
      </c>
    </row>
    <row r="2633" spans="1:20" x14ac:dyDescent="0.25">
      <c r="A2633" t="s">
        <v>737</v>
      </c>
      <c r="B2633" t="str">
        <f>_xlfn.XLOOKUP(draft_picks[[#This Row],[draft_id]],drafts[id],drafts[title])</f>
        <v>1998 mini-Mega Draft</v>
      </c>
      <c r="C2633" s="3">
        <v>8</v>
      </c>
      <c r="D2633">
        <f>IF(C2632&lt;draft_picks[[#This Row],[position]],1,IF(C2632&gt;draft_picks[[#This Row],[position]],D2632+1,IF(C2632=draft_picks[[#This Row],[position]],D2632+1)))</f>
        <v>6</v>
      </c>
      <c r="E2633" t="s">
        <v>5770</v>
      </c>
      <c r="F2633" t="str">
        <f>IF(ISBLANK(draft_picks[[#This Row],[movie_id]]),"",_xlfn.XLOOKUP(draft_picks[[#This Row],[movie_id]],drafts.movies[id],drafts.movies[movie_title]))</f>
        <v>Mulan</v>
      </c>
      <c r="G2633" s="3" t="s">
        <v>1085</v>
      </c>
      <c r="H2633" t="str">
        <f>IF(ISBLANK(draft_picks[[#This Row],[drafter_id]]),"",_xlfn.XLOOKUP(draft_picks[[#This Row],[drafter_id]],drafters[id],drafters[name]))</f>
        <v>Helen Shang</v>
      </c>
      <c r="J2633" t="str">
        <f>IF(ISBLANK(draft_picks[[#This Row],[drafter_team_id]]),"",_xlfn.XLOOKUP(draft_picks[[#This Row],[drafter_team_id]],drafter_teams[id],drafter_teams[name]))</f>
        <v/>
      </c>
      <c r="K2633" s="3" t="s">
        <v>15497</v>
      </c>
      <c r="L2633" t="s">
        <v>15497</v>
      </c>
      <c r="M2633" t="str">
        <f>IF(OR(ISBLANK(draft_picks[[#This Row],[veto_drafter_id]]),draft_picks[[#This Row],[veto_drafter_id]]=""),"",_xlfn.XLOOKUP(draft_picks[[#This Row],[veto_drafter_id]],drafters[id],drafters[name]))</f>
        <v/>
      </c>
      <c r="N2633" t="s">
        <v>15497</v>
      </c>
      <c r="O2633" t="str">
        <f>IF(OR(ISBLANK(draft_picks[[#This Row],[veto_drafter_team_id]]),draft_picks[[#This Row],[veto_drafter_team_id]]=""),"",_xlfn.XLOOKUP(draft_picks[[#This Row],[veto_drafter_team_id]],drafter_teams[id],drafter_teams[name]))</f>
        <v/>
      </c>
      <c r="Q2633" t="s">
        <v>15497</v>
      </c>
      <c r="R2633" t="str">
        <f>IF(OR(ISBLANK(draft_picks[[#This Row],[veto_override_drafter_id]]),draft_picks[[#This Row],[veto_override_drafter_id]]=""),"",_xlfn.XLOOKUP(draft_picks[[#This Row],[veto_override_drafter_id]],drafters[id],drafters[name]))</f>
        <v/>
      </c>
      <c r="S2633" t="s">
        <v>15497</v>
      </c>
      <c r="T2633" t="str">
        <f>IF(OR(ISBLANK(draft_picks[[#This Row],[veto_override_team_id]]),draft_picks[[#This Row],[veto_override_team_id]]=""),"",_xlfn.XLOOKUP(draft_picks[[#This Row],[veto_override_team_id]],drafter_teams[id],drafter_teams[name]))</f>
        <v/>
      </c>
    </row>
    <row r="2634" spans="1:20" x14ac:dyDescent="0.25">
      <c r="A2634" t="s">
        <v>737</v>
      </c>
      <c r="B2634" t="str">
        <f>_xlfn.XLOOKUP(draft_picks[[#This Row],[draft_id]],drafts[id],drafts[title])</f>
        <v>1998 mini-Mega Draft</v>
      </c>
      <c r="C2634" s="3">
        <v>7</v>
      </c>
      <c r="D2634">
        <f>IF(C2633&lt;draft_picks[[#This Row],[position]],1,IF(C2633&gt;draft_picks[[#This Row],[position]],D2633+1,IF(C2633=draft_picks[[#This Row],[position]],D2633+1)))</f>
        <v>7</v>
      </c>
      <c r="E2634" t="s">
        <v>5136</v>
      </c>
      <c r="F2634" t="str">
        <f>IF(ISBLANK(draft_picks[[#This Row],[movie_id]]),"",_xlfn.XLOOKUP(draft_picks[[#This Row],[movie_id]],drafts.movies[id],drafts.movies[movie_title]))</f>
        <v>Rounders</v>
      </c>
      <c r="G2634" s="3" t="s">
        <v>1007</v>
      </c>
      <c r="H2634" t="str">
        <f>IF(ISBLANK(draft_picks[[#This Row],[drafter_id]]),"",_xlfn.XLOOKUP(draft_picks[[#This Row],[drafter_id]],drafters[id],drafters[name]))</f>
        <v>Karen Tongson</v>
      </c>
      <c r="J2634" t="str">
        <f>IF(ISBLANK(draft_picks[[#This Row],[drafter_team_id]]),"",_xlfn.XLOOKUP(draft_picks[[#This Row],[drafter_team_id]],drafter_teams[id],drafter_teams[name]))</f>
        <v/>
      </c>
      <c r="K2634" s="3" t="s">
        <v>15484</v>
      </c>
      <c r="L2634" t="s">
        <v>1237</v>
      </c>
      <c r="M2634" t="str">
        <f>IF(OR(ISBLANK(draft_picks[[#This Row],[veto_drafter_id]]),draft_picks[[#This Row],[veto_drafter_id]]=""),"",_xlfn.XLOOKUP(draft_picks[[#This Row],[veto_drafter_id]],drafters[id],drafters[name]))</f>
        <v>Clay Keller</v>
      </c>
      <c r="N2634" t="s">
        <v>15497</v>
      </c>
      <c r="O2634" t="str">
        <f>IF(OR(ISBLANK(draft_picks[[#This Row],[veto_drafter_team_id]]),draft_picks[[#This Row],[veto_drafter_team_id]]=""),"",_xlfn.XLOOKUP(draft_picks[[#This Row],[veto_drafter_team_id]],drafter_teams[id],drafter_teams[name]))</f>
        <v/>
      </c>
      <c r="Q2634" t="s">
        <v>15497</v>
      </c>
      <c r="R2634" t="str">
        <f>IF(OR(ISBLANK(draft_picks[[#This Row],[veto_override_drafter_id]]),draft_picks[[#This Row],[veto_override_drafter_id]]=""),"",_xlfn.XLOOKUP(draft_picks[[#This Row],[veto_override_drafter_id]],drafters[id],drafters[name]))</f>
        <v/>
      </c>
      <c r="S2634" t="s">
        <v>15497</v>
      </c>
      <c r="T2634" t="str">
        <f>IF(OR(ISBLANK(draft_picks[[#This Row],[veto_override_team_id]]),draft_picks[[#This Row],[veto_override_team_id]]=""),"",_xlfn.XLOOKUP(draft_picks[[#This Row],[veto_override_team_id]],drafter_teams[id],drafter_teams[name]))</f>
        <v/>
      </c>
    </row>
    <row r="2635" spans="1:20" x14ac:dyDescent="0.25">
      <c r="A2635" t="s">
        <v>737</v>
      </c>
      <c r="B2635" t="str">
        <f>_xlfn.XLOOKUP(draft_picks[[#This Row],[draft_id]],drafts[id],drafts[title])</f>
        <v>1998 mini-Mega Draft</v>
      </c>
      <c r="C2635" s="3">
        <v>7</v>
      </c>
      <c r="D2635">
        <f>IF(C2634&lt;draft_picks[[#This Row],[position]],1,IF(C2634&gt;draft_picks[[#This Row],[position]],D2634+1,IF(C2634=draft_picks[[#This Row],[position]],D2634+1)))</f>
        <v>8</v>
      </c>
      <c r="E2635" t="s">
        <v>6687</v>
      </c>
      <c r="F2635" t="str">
        <f>IF(ISBLANK(draft_picks[[#This Row],[movie_id]]),"",_xlfn.XLOOKUP(draft_picks[[#This Row],[movie_id]],drafts.movies[id],drafts.movies[movie_title]))</f>
        <v>Gods and Monsters</v>
      </c>
      <c r="G2635" s="3" t="s">
        <v>1007</v>
      </c>
      <c r="H2635" t="str">
        <f>IF(ISBLANK(draft_picks[[#This Row],[drafter_id]]),"",_xlfn.XLOOKUP(draft_picks[[#This Row],[drafter_id]],drafters[id],drafters[name]))</f>
        <v>Karen Tongson</v>
      </c>
      <c r="J2635" t="str">
        <f>IF(ISBLANK(draft_picks[[#This Row],[drafter_team_id]]),"",_xlfn.XLOOKUP(draft_picks[[#This Row],[drafter_team_id]],drafter_teams[id],drafter_teams[name]))</f>
        <v/>
      </c>
      <c r="K2635" s="3" t="s">
        <v>15497</v>
      </c>
      <c r="L2635" t="s">
        <v>15497</v>
      </c>
      <c r="M2635" t="str">
        <f>IF(OR(ISBLANK(draft_picks[[#This Row],[veto_drafter_id]]),draft_picks[[#This Row],[veto_drafter_id]]=""),"",_xlfn.XLOOKUP(draft_picks[[#This Row],[veto_drafter_id]],drafters[id],drafters[name]))</f>
        <v/>
      </c>
      <c r="N2635" t="s">
        <v>15497</v>
      </c>
      <c r="O2635" t="str">
        <f>IF(OR(ISBLANK(draft_picks[[#This Row],[veto_drafter_team_id]]),draft_picks[[#This Row],[veto_drafter_team_id]]=""),"",_xlfn.XLOOKUP(draft_picks[[#This Row],[veto_drafter_team_id]],drafter_teams[id],drafter_teams[name]))</f>
        <v/>
      </c>
      <c r="Q2635" t="s">
        <v>15497</v>
      </c>
      <c r="R2635" t="str">
        <f>IF(OR(ISBLANK(draft_picks[[#This Row],[veto_override_drafter_id]]),draft_picks[[#This Row],[veto_override_drafter_id]]=""),"",_xlfn.XLOOKUP(draft_picks[[#This Row],[veto_override_drafter_id]],drafters[id],drafters[name]))</f>
        <v/>
      </c>
      <c r="S2635" t="s">
        <v>15497</v>
      </c>
      <c r="T2635" t="str">
        <f>IF(OR(ISBLANK(draft_picks[[#This Row],[veto_override_team_id]]),draft_picks[[#This Row],[veto_override_team_id]]=""),"",_xlfn.XLOOKUP(draft_picks[[#This Row],[veto_override_team_id]],drafter_teams[id],drafter_teams[name]))</f>
        <v/>
      </c>
    </row>
    <row r="2636" spans="1:20" x14ac:dyDescent="0.25">
      <c r="A2636" t="s">
        <v>737</v>
      </c>
      <c r="B2636" t="str">
        <f>_xlfn.XLOOKUP(draft_picks[[#This Row],[draft_id]],drafts[id],drafts[title])</f>
        <v>1998 mini-Mega Draft</v>
      </c>
      <c r="C2636" s="3">
        <v>6</v>
      </c>
      <c r="D2636">
        <f>IF(C2635&lt;draft_picks[[#This Row],[position]],1,IF(C2635&gt;draft_picks[[#This Row],[position]],D2635+1,IF(C2635=draft_picks[[#This Row],[position]],D2635+1)))</f>
        <v>9</v>
      </c>
      <c r="E2636" t="s">
        <v>7632</v>
      </c>
      <c r="F2636" t="str">
        <f>IF(ISBLANK(draft_picks[[#This Row],[movie_id]]),"",_xlfn.XLOOKUP(draft_picks[[#This Row],[movie_id]],drafts.movies[id],drafts.movies[movie_title]))</f>
        <v>Funny Games</v>
      </c>
      <c r="G2636" s="3" t="s">
        <v>1017</v>
      </c>
      <c r="H2636" t="str">
        <f>IF(ISBLANK(draft_picks[[#This Row],[drafter_id]]),"",_xlfn.XLOOKUP(draft_picks[[#This Row],[drafter_id]],drafters[id],drafters[name]))</f>
        <v>Thomas Grabinski</v>
      </c>
      <c r="J2636" t="str">
        <f>IF(ISBLANK(draft_picks[[#This Row],[drafter_team_id]]),"",_xlfn.XLOOKUP(draft_picks[[#This Row],[drafter_team_id]],drafter_teams[id],drafter_teams[name]))</f>
        <v/>
      </c>
      <c r="K2636" s="3" t="s">
        <v>15484</v>
      </c>
      <c r="L2636" t="s">
        <v>1237</v>
      </c>
      <c r="M2636" t="str">
        <f>IF(OR(ISBLANK(draft_picks[[#This Row],[veto_drafter_id]]),draft_picks[[#This Row],[veto_drafter_id]]=""),"",_xlfn.XLOOKUP(draft_picks[[#This Row],[veto_drafter_id]],drafters[id],drafters[name]))</f>
        <v>Clay Keller</v>
      </c>
      <c r="N2636" t="s">
        <v>15497</v>
      </c>
      <c r="O2636" t="str">
        <f>IF(OR(ISBLANK(draft_picks[[#This Row],[veto_drafter_team_id]]),draft_picks[[#This Row],[veto_drafter_team_id]]=""),"",_xlfn.XLOOKUP(draft_picks[[#This Row],[veto_drafter_team_id]],drafter_teams[id],drafter_teams[name]))</f>
        <v/>
      </c>
      <c r="Q2636" t="s">
        <v>15497</v>
      </c>
      <c r="R2636" t="str">
        <f>IF(OR(ISBLANK(draft_picks[[#This Row],[veto_override_drafter_id]]),draft_picks[[#This Row],[veto_override_drafter_id]]=""),"",_xlfn.XLOOKUP(draft_picks[[#This Row],[veto_override_drafter_id]],drafters[id],drafters[name]))</f>
        <v/>
      </c>
      <c r="S2636" t="s">
        <v>15497</v>
      </c>
      <c r="T2636" t="str">
        <f>IF(OR(ISBLANK(draft_picks[[#This Row],[veto_override_team_id]]),draft_picks[[#This Row],[veto_override_team_id]]=""),"",_xlfn.XLOOKUP(draft_picks[[#This Row],[veto_override_team_id]],drafter_teams[id],drafter_teams[name]))</f>
        <v/>
      </c>
    </row>
    <row r="2637" spans="1:20" x14ac:dyDescent="0.25">
      <c r="A2637" t="s">
        <v>737</v>
      </c>
      <c r="B2637" t="str">
        <f>_xlfn.XLOOKUP(draft_picks[[#This Row],[draft_id]],drafts[id],drafts[title])</f>
        <v>1998 mini-Mega Draft</v>
      </c>
      <c r="C2637" s="3">
        <v>6</v>
      </c>
      <c r="D2637">
        <f>IF(C2636&lt;draft_picks[[#This Row],[position]],1,IF(C2636&gt;draft_picks[[#This Row],[position]],D2636+1,IF(C2636=draft_picks[[#This Row],[position]],D2636+1)))</f>
        <v>10</v>
      </c>
      <c r="E2637" t="s">
        <v>3699</v>
      </c>
      <c r="F2637" t="str">
        <f>IF(ISBLANK(draft_picks[[#This Row],[movie_id]]),"",_xlfn.XLOOKUP(draft_picks[[#This Row],[movie_id]],drafts.movies[id],drafts.movies[movie_title]))</f>
        <v>The Last Days of Disco</v>
      </c>
      <c r="G2637" s="3" t="s">
        <v>1017</v>
      </c>
      <c r="H2637" t="str">
        <f>IF(ISBLANK(draft_picks[[#This Row],[drafter_id]]),"",_xlfn.XLOOKUP(draft_picks[[#This Row],[drafter_id]],drafters[id],drafters[name]))</f>
        <v>Thomas Grabinski</v>
      </c>
      <c r="J2637" t="str">
        <f>IF(ISBLANK(draft_picks[[#This Row],[drafter_team_id]]),"",_xlfn.XLOOKUP(draft_picks[[#This Row],[drafter_team_id]],drafter_teams[id],drafter_teams[name]))</f>
        <v/>
      </c>
      <c r="K2637" s="3" t="s">
        <v>15497</v>
      </c>
      <c r="L2637" t="s">
        <v>15497</v>
      </c>
      <c r="M2637" t="str">
        <f>IF(OR(ISBLANK(draft_picks[[#This Row],[veto_drafter_id]]),draft_picks[[#This Row],[veto_drafter_id]]=""),"",_xlfn.XLOOKUP(draft_picks[[#This Row],[veto_drafter_id]],drafters[id],drafters[name]))</f>
        <v/>
      </c>
      <c r="N2637" t="s">
        <v>15497</v>
      </c>
      <c r="O2637" t="str">
        <f>IF(OR(ISBLANK(draft_picks[[#This Row],[veto_drafter_team_id]]),draft_picks[[#This Row],[veto_drafter_team_id]]=""),"",_xlfn.XLOOKUP(draft_picks[[#This Row],[veto_drafter_team_id]],drafter_teams[id],drafter_teams[name]))</f>
        <v/>
      </c>
      <c r="Q2637" t="s">
        <v>15497</v>
      </c>
      <c r="R2637" t="str">
        <f>IF(OR(ISBLANK(draft_picks[[#This Row],[veto_override_drafter_id]]),draft_picks[[#This Row],[veto_override_drafter_id]]=""),"",_xlfn.XLOOKUP(draft_picks[[#This Row],[veto_override_drafter_id]],drafters[id],drafters[name]))</f>
        <v/>
      </c>
      <c r="S2637" t="s">
        <v>15497</v>
      </c>
      <c r="T2637" t="str">
        <f>IF(OR(ISBLANK(draft_picks[[#This Row],[veto_override_team_id]]),draft_picks[[#This Row],[veto_override_team_id]]=""),"",_xlfn.XLOOKUP(draft_picks[[#This Row],[veto_override_team_id]],drafter_teams[id],drafter_teams[name]))</f>
        <v/>
      </c>
    </row>
    <row r="2638" spans="1:20" x14ac:dyDescent="0.25">
      <c r="A2638" t="s">
        <v>737</v>
      </c>
      <c r="B2638" t="str">
        <f>_xlfn.XLOOKUP(draft_picks[[#This Row],[draft_id]],drafts[id],drafts[title])</f>
        <v>1998 mini-Mega Draft</v>
      </c>
      <c r="C2638" s="3">
        <v>5</v>
      </c>
      <c r="D2638">
        <f>IF(C2637&lt;draft_picks[[#This Row],[position]],1,IF(C2637&gt;draft_picks[[#This Row],[position]],D2637+1,IF(C2637=draft_picks[[#This Row],[position]],D2637+1)))</f>
        <v>11</v>
      </c>
      <c r="E2638" t="s">
        <v>2946</v>
      </c>
      <c r="F2638" t="str">
        <f>IF(ISBLANK(draft_picks[[#This Row],[movie_id]]),"",_xlfn.XLOOKUP(draft_picks[[#This Row],[movie_id]],drafts.movies[id],drafts.movies[movie_title]))</f>
        <v>The Celebration</v>
      </c>
      <c r="G2638" s="3" t="s">
        <v>1237</v>
      </c>
      <c r="H2638" t="str">
        <f>IF(ISBLANK(draft_picks[[#This Row],[drafter_id]]),"",_xlfn.XLOOKUP(draft_picks[[#This Row],[drafter_id]],drafters[id],drafters[name]))</f>
        <v>Clay Keller</v>
      </c>
      <c r="J2638" t="str">
        <f>IF(ISBLANK(draft_picks[[#This Row],[drafter_team_id]]),"",_xlfn.XLOOKUP(draft_picks[[#This Row],[drafter_team_id]],drafter_teams[id],drafter_teams[name]))</f>
        <v/>
      </c>
      <c r="K2638" s="3" t="s">
        <v>15497</v>
      </c>
      <c r="L2638" t="s">
        <v>15497</v>
      </c>
      <c r="M2638" t="str">
        <f>IF(OR(ISBLANK(draft_picks[[#This Row],[veto_drafter_id]]),draft_picks[[#This Row],[veto_drafter_id]]=""),"",_xlfn.XLOOKUP(draft_picks[[#This Row],[veto_drafter_id]],drafters[id],drafters[name]))</f>
        <v/>
      </c>
      <c r="N2638" t="s">
        <v>15497</v>
      </c>
      <c r="O2638" t="str">
        <f>IF(OR(ISBLANK(draft_picks[[#This Row],[veto_drafter_team_id]]),draft_picks[[#This Row],[veto_drafter_team_id]]=""),"",_xlfn.XLOOKUP(draft_picks[[#This Row],[veto_drafter_team_id]],drafter_teams[id],drafter_teams[name]))</f>
        <v/>
      </c>
      <c r="Q2638" t="s">
        <v>15497</v>
      </c>
      <c r="R2638" t="str">
        <f>IF(OR(ISBLANK(draft_picks[[#This Row],[veto_override_drafter_id]]),draft_picks[[#This Row],[veto_override_drafter_id]]=""),"",_xlfn.XLOOKUP(draft_picks[[#This Row],[veto_override_drafter_id]],drafters[id],drafters[name]))</f>
        <v/>
      </c>
      <c r="S2638" t="s">
        <v>15497</v>
      </c>
      <c r="T2638" t="str">
        <f>IF(OR(ISBLANK(draft_picks[[#This Row],[veto_override_team_id]]),draft_picks[[#This Row],[veto_override_team_id]]=""),"",_xlfn.XLOOKUP(draft_picks[[#This Row],[veto_override_team_id]],drafter_teams[id],drafter_teams[name]))</f>
        <v/>
      </c>
    </row>
    <row r="2639" spans="1:20" x14ac:dyDescent="0.25">
      <c r="A2639" t="s">
        <v>737</v>
      </c>
      <c r="B2639" t="str">
        <f>_xlfn.XLOOKUP(draft_picks[[#This Row],[draft_id]],drafts[id],drafts[title])</f>
        <v>1998 mini-Mega Draft</v>
      </c>
      <c r="C2639" s="3">
        <v>4</v>
      </c>
      <c r="D2639">
        <f>IF(C2638&lt;draft_picks[[#This Row],[position]],1,IF(C2638&gt;draft_picks[[#This Row],[position]],D2638+1,IF(C2638=draft_picks[[#This Row],[position]],D2638+1)))</f>
        <v>12</v>
      </c>
      <c r="E2639" t="s">
        <v>5650</v>
      </c>
      <c r="F2639" t="str">
        <f>IF(ISBLANK(draft_picks[[#This Row],[movie_id]]),"",_xlfn.XLOOKUP(draft_picks[[#This Row],[movie_id]],drafts.movies[id],drafts.movies[movie_title]))</f>
        <v>Enemy of the State</v>
      </c>
      <c r="G2639" s="3" t="s">
        <v>1085</v>
      </c>
      <c r="H2639" t="str">
        <f>IF(ISBLANK(draft_picks[[#This Row],[drafter_id]]),"",_xlfn.XLOOKUP(draft_picks[[#This Row],[drafter_id]],drafters[id],drafters[name]))</f>
        <v>Helen Shang</v>
      </c>
      <c r="J2639" t="str">
        <f>IF(ISBLANK(draft_picks[[#This Row],[drafter_team_id]]),"",_xlfn.XLOOKUP(draft_picks[[#This Row],[drafter_team_id]],drafter_teams[id],drafter_teams[name]))</f>
        <v/>
      </c>
      <c r="K2639" s="3" t="s">
        <v>15484</v>
      </c>
      <c r="L2639" t="s">
        <v>1007</v>
      </c>
      <c r="M2639" t="str">
        <f>IF(OR(ISBLANK(draft_picks[[#This Row],[veto_drafter_id]]),draft_picks[[#This Row],[veto_drafter_id]]=""),"",_xlfn.XLOOKUP(draft_picks[[#This Row],[veto_drafter_id]],drafters[id],drafters[name]))</f>
        <v>Karen Tongson</v>
      </c>
      <c r="N2639" t="s">
        <v>15497</v>
      </c>
      <c r="O2639" t="str">
        <f>IF(OR(ISBLANK(draft_picks[[#This Row],[veto_drafter_team_id]]),draft_picks[[#This Row],[veto_drafter_team_id]]=""),"",_xlfn.XLOOKUP(draft_picks[[#This Row],[veto_drafter_team_id]],drafter_teams[id],drafter_teams[name]))</f>
        <v/>
      </c>
      <c r="Q2639" t="s">
        <v>15497</v>
      </c>
      <c r="R2639" t="str">
        <f>IF(OR(ISBLANK(draft_picks[[#This Row],[veto_override_drafter_id]]),draft_picks[[#This Row],[veto_override_drafter_id]]=""),"",_xlfn.XLOOKUP(draft_picks[[#This Row],[veto_override_drafter_id]],drafters[id],drafters[name]))</f>
        <v/>
      </c>
      <c r="S2639" t="s">
        <v>15497</v>
      </c>
      <c r="T2639" t="str">
        <f>IF(OR(ISBLANK(draft_picks[[#This Row],[veto_override_team_id]]),draft_picks[[#This Row],[veto_override_team_id]]=""),"",_xlfn.XLOOKUP(draft_picks[[#This Row],[veto_override_team_id]],drafter_teams[id],drafter_teams[name]))</f>
        <v/>
      </c>
    </row>
    <row r="2640" spans="1:20" x14ac:dyDescent="0.25">
      <c r="A2640" t="s">
        <v>737</v>
      </c>
      <c r="B2640" t="str">
        <f>_xlfn.XLOOKUP(draft_picks[[#This Row],[draft_id]],drafts[id],drafts[title])</f>
        <v>1998 mini-Mega Draft</v>
      </c>
      <c r="C2640" s="3">
        <v>4</v>
      </c>
      <c r="D2640">
        <f>IF(C2639&lt;draft_picks[[#This Row],[position]],1,IF(C2639&gt;draft_picks[[#This Row],[position]],D2639+1,IF(C2639=draft_picks[[#This Row],[position]],D2639+1)))</f>
        <v>13</v>
      </c>
      <c r="E2640" t="s">
        <v>1335</v>
      </c>
      <c r="F2640" t="str">
        <f>IF(ISBLANK(draft_picks[[#This Row],[movie_id]]),"",_xlfn.XLOOKUP(draft_picks[[#This Row],[movie_id]],drafts.movies[id],drafts.movies[movie_title]))</f>
        <v>Elizabeth</v>
      </c>
      <c r="G2640" s="3" t="s">
        <v>1085</v>
      </c>
      <c r="H2640" t="str">
        <f>IF(ISBLANK(draft_picks[[#This Row],[drafter_id]]),"",_xlfn.XLOOKUP(draft_picks[[#This Row],[drafter_id]],drafters[id],drafters[name]))</f>
        <v>Helen Shang</v>
      </c>
      <c r="J2640" t="str">
        <f>IF(ISBLANK(draft_picks[[#This Row],[drafter_team_id]]),"",_xlfn.XLOOKUP(draft_picks[[#This Row],[drafter_team_id]],drafter_teams[id],drafter_teams[name]))</f>
        <v/>
      </c>
      <c r="K2640" s="3" t="s">
        <v>15484</v>
      </c>
      <c r="L2640" t="s">
        <v>1017</v>
      </c>
      <c r="M2640" t="str">
        <f>IF(OR(ISBLANK(draft_picks[[#This Row],[veto_drafter_id]]),draft_picks[[#This Row],[veto_drafter_id]]=""),"",_xlfn.XLOOKUP(draft_picks[[#This Row],[veto_drafter_id]],drafters[id],drafters[name]))</f>
        <v>Thomas Grabinski</v>
      </c>
      <c r="N2640" t="s">
        <v>15497</v>
      </c>
      <c r="O2640" t="str">
        <f>IF(OR(ISBLANK(draft_picks[[#This Row],[veto_drafter_team_id]]),draft_picks[[#This Row],[veto_drafter_team_id]]=""),"",_xlfn.XLOOKUP(draft_picks[[#This Row],[veto_drafter_team_id]],drafter_teams[id],drafter_teams[name]))</f>
        <v/>
      </c>
      <c r="Q2640" t="s">
        <v>15497</v>
      </c>
      <c r="R2640" t="str">
        <f>IF(OR(ISBLANK(draft_picks[[#This Row],[veto_override_drafter_id]]),draft_picks[[#This Row],[veto_override_drafter_id]]=""),"",_xlfn.XLOOKUP(draft_picks[[#This Row],[veto_override_drafter_id]],drafters[id],drafters[name]))</f>
        <v/>
      </c>
      <c r="S2640" t="s">
        <v>15497</v>
      </c>
      <c r="T2640" t="str">
        <f>IF(OR(ISBLANK(draft_picks[[#This Row],[veto_override_team_id]]),draft_picks[[#This Row],[veto_override_team_id]]=""),"",_xlfn.XLOOKUP(draft_picks[[#This Row],[veto_override_team_id]],drafter_teams[id],drafter_teams[name]))</f>
        <v/>
      </c>
    </row>
    <row r="2641" spans="1:20" x14ac:dyDescent="0.25">
      <c r="A2641" t="s">
        <v>737</v>
      </c>
      <c r="B2641" t="str">
        <f>_xlfn.XLOOKUP(draft_picks[[#This Row],[draft_id]],drafts[id],drafts[title])</f>
        <v>1998 mini-Mega Draft</v>
      </c>
      <c r="C2641" s="3">
        <v>4</v>
      </c>
      <c r="D2641">
        <f>IF(C2640&lt;draft_picks[[#This Row],[position]],1,IF(C2640&gt;draft_picks[[#This Row],[position]],D2640+1,IF(C2640=draft_picks[[#This Row],[position]],D2640+1)))</f>
        <v>14</v>
      </c>
      <c r="E2641" t="s">
        <v>1574</v>
      </c>
      <c r="F2641" t="str">
        <f>IF(ISBLANK(draft_picks[[#This Row],[movie_id]]),"",_xlfn.XLOOKUP(draft_picks[[#This Row],[movie_id]],drafts.movies[id],drafts.movies[movie_title]))</f>
        <v>The Big Lebowski</v>
      </c>
      <c r="G2641" s="3" t="s">
        <v>1085</v>
      </c>
      <c r="H2641" t="str">
        <f>IF(ISBLANK(draft_picks[[#This Row],[drafter_id]]),"",_xlfn.XLOOKUP(draft_picks[[#This Row],[drafter_id]],drafters[id],drafters[name]))</f>
        <v>Helen Shang</v>
      </c>
      <c r="J2641" t="str">
        <f>IF(ISBLANK(draft_picks[[#This Row],[drafter_team_id]]),"",_xlfn.XLOOKUP(draft_picks[[#This Row],[drafter_team_id]],drafter_teams[id],drafter_teams[name]))</f>
        <v/>
      </c>
      <c r="K2641" s="3" t="s">
        <v>15497</v>
      </c>
      <c r="L2641" t="s">
        <v>15497</v>
      </c>
      <c r="M2641" t="str">
        <f>IF(OR(ISBLANK(draft_picks[[#This Row],[veto_drafter_id]]),draft_picks[[#This Row],[veto_drafter_id]]=""),"",_xlfn.XLOOKUP(draft_picks[[#This Row],[veto_drafter_id]],drafters[id],drafters[name]))</f>
        <v/>
      </c>
      <c r="N2641" t="s">
        <v>15497</v>
      </c>
      <c r="O2641" t="str">
        <f>IF(OR(ISBLANK(draft_picks[[#This Row],[veto_drafter_team_id]]),draft_picks[[#This Row],[veto_drafter_team_id]]=""),"",_xlfn.XLOOKUP(draft_picks[[#This Row],[veto_drafter_team_id]],drafter_teams[id],drafter_teams[name]))</f>
        <v/>
      </c>
      <c r="Q2641" t="s">
        <v>15497</v>
      </c>
      <c r="R2641" t="str">
        <f>IF(OR(ISBLANK(draft_picks[[#This Row],[veto_override_drafter_id]]),draft_picks[[#This Row],[veto_override_drafter_id]]=""),"",_xlfn.XLOOKUP(draft_picks[[#This Row],[veto_override_drafter_id]],drafters[id],drafters[name]))</f>
        <v/>
      </c>
      <c r="S2641" t="s">
        <v>15497</v>
      </c>
      <c r="T2641" t="str">
        <f>IF(OR(ISBLANK(draft_picks[[#This Row],[veto_override_team_id]]),draft_picks[[#This Row],[veto_override_team_id]]=""),"",_xlfn.XLOOKUP(draft_picks[[#This Row],[veto_override_team_id]],drafter_teams[id],drafter_teams[name]))</f>
        <v/>
      </c>
    </row>
    <row r="2642" spans="1:20" x14ac:dyDescent="0.25">
      <c r="A2642" t="s">
        <v>737</v>
      </c>
      <c r="B2642" t="str">
        <f>_xlfn.XLOOKUP(draft_picks[[#This Row],[draft_id]],drafts[id],drafts[title])</f>
        <v>1998 mini-Mega Draft</v>
      </c>
      <c r="C2642" s="3">
        <v>3</v>
      </c>
      <c r="D2642">
        <f>IF(C2641&lt;draft_picks[[#This Row],[position]],1,IF(C2641&gt;draft_picks[[#This Row],[position]],D2641+1,IF(C2641=draft_picks[[#This Row],[position]],D2641+1)))</f>
        <v>15</v>
      </c>
      <c r="E2642" t="s">
        <v>8239</v>
      </c>
      <c r="F2642" t="str">
        <f>IF(ISBLANK(draft_picks[[#This Row],[movie_id]]),"",_xlfn.XLOOKUP(draft_picks[[#This Row],[movie_id]],drafts.movies[id],drafts.movies[movie_title]))</f>
        <v>High Art</v>
      </c>
      <c r="G2642" s="3" t="s">
        <v>1007</v>
      </c>
      <c r="H2642" t="str">
        <f>IF(ISBLANK(draft_picks[[#This Row],[drafter_id]]),"",_xlfn.XLOOKUP(draft_picks[[#This Row],[drafter_id]],drafters[id],drafters[name]))</f>
        <v>Karen Tongson</v>
      </c>
      <c r="J2642" t="str">
        <f>IF(ISBLANK(draft_picks[[#This Row],[drafter_team_id]]),"",_xlfn.XLOOKUP(draft_picks[[#This Row],[drafter_team_id]],drafter_teams[id],drafter_teams[name]))</f>
        <v/>
      </c>
      <c r="K2642" s="3" t="s">
        <v>15484</v>
      </c>
      <c r="L2642" t="s">
        <v>1085</v>
      </c>
      <c r="M2642" t="str">
        <f>IF(OR(ISBLANK(draft_picks[[#This Row],[veto_drafter_id]]),draft_picks[[#This Row],[veto_drafter_id]]=""),"",_xlfn.XLOOKUP(draft_picks[[#This Row],[veto_drafter_id]],drafters[id],drafters[name]))</f>
        <v>Helen Shang</v>
      </c>
      <c r="N2642" t="s">
        <v>15497</v>
      </c>
      <c r="O2642" t="str">
        <f>IF(OR(ISBLANK(draft_picks[[#This Row],[veto_drafter_team_id]]),draft_picks[[#This Row],[veto_drafter_team_id]]=""),"",_xlfn.XLOOKUP(draft_picks[[#This Row],[veto_drafter_team_id]],drafter_teams[id],drafter_teams[name]))</f>
        <v/>
      </c>
      <c r="Q2642" t="s">
        <v>15497</v>
      </c>
      <c r="R2642" t="str">
        <f>IF(OR(ISBLANK(draft_picks[[#This Row],[veto_override_drafter_id]]),draft_picks[[#This Row],[veto_override_drafter_id]]=""),"",_xlfn.XLOOKUP(draft_picks[[#This Row],[veto_override_drafter_id]],drafters[id],drafters[name]))</f>
        <v/>
      </c>
      <c r="S2642" t="s">
        <v>15497</v>
      </c>
      <c r="T2642" t="str">
        <f>IF(OR(ISBLANK(draft_picks[[#This Row],[veto_override_team_id]]),draft_picks[[#This Row],[veto_override_team_id]]=""),"",_xlfn.XLOOKUP(draft_picks[[#This Row],[veto_override_team_id]],drafter_teams[id],drafter_teams[name]))</f>
        <v/>
      </c>
    </row>
    <row r="2643" spans="1:20" x14ac:dyDescent="0.25">
      <c r="A2643" t="s">
        <v>737</v>
      </c>
      <c r="B2643" t="str">
        <f>_xlfn.XLOOKUP(draft_picks[[#This Row],[draft_id]],drafts[id],drafts[title])</f>
        <v>1998 mini-Mega Draft</v>
      </c>
      <c r="C2643" s="3">
        <v>3</v>
      </c>
      <c r="D2643">
        <f>IF(C2642&lt;draft_picks[[#This Row],[position]],1,IF(C2642&gt;draft_picks[[#This Row],[position]],D2642+1,IF(C2642=draft_picks[[#This Row],[position]],D2642+1)))</f>
        <v>16</v>
      </c>
      <c r="E2643" t="s">
        <v>5346</v>
      </c>
      <c r="F2643" t="str">
        <f>IF(ISBLANK(draft_picks[[#This Row],[movie_id]]),"",_xlfn.XLOOKUP(draft_picks[[#This Row],[movie_id]],drafts.movies[id],drafts.movies[movie_title]))</f>
        <v>Pleasantville</v>
      </c>
      <c r="G2643" s="3" t="s">
        <v>1007</v>
      </c>
      <c r="H2643" t="str">
        <f>IF(ISBLANK(draft_picks[[#This Row],[drafter_id]]),"",_xlfn.XLOOKUP(draft_picks[[#This Row],[drafter_id]],drafters[id],drafters[name]))</f>
        <v>Karen Tongson</v>
      </c>
      <c r="J2643" t="str">
        <f>IF(ISBLANK(draft_picks[[#This Row],[drafter_team_id]]),"",_xlfn.XLOOKUP(draft_picks[[#This Row],[drafter_team_id]],drafter_teams[id],drafter_teams[name]))</f>
        <v/>
      </c>
      <c r="K2643" s="3" t="s">
        <v>15497</v>
      </c>
      <c r="L2643" t="s">
        <v>15497</v>
      </c>
      <c r="M2643" t="str">
        <f>IF(OR(ISBLANK(draft_picks[[#This Row],[veto_drafter_id]]),draft_picks[[#This Row],[veto_drafter_id]]=""),"",_xlfn.XLOOKUP(draft_picks[[#This Row],[veto_drafter_id]],drafters[id],drafters[name]))</f>
        <v/>
      </c>
      <c r="N2643" t="s">
        <v>15497</v>
      </c>
      <c r="O2643" t="str">
        <f>IF(OR(ISBLANK(draft_picks[[#This Row],[veto_drafter_team_id]]),draft_picks[[#This Row],[veto_drafter_team_id]]=""),"",_xlfn.XLOOKUP(draft_picks[[#This Row],[veto_drafter_team_id]],drafter_teams[id],drafter_teams[name]))</f>
        <v/>
      </c>
      <c r="Q2643" t="s">
        <v>15497</v>
      </c>
      <c r="R2643" t="str">
        <f>IF(OR(ISBLANK(draft_picks[[#This Row],[veto_override_drafter_id]]),draft_picks[[#This Row],[veto_override_drafter_id]]=""),"",_xlfn.XLOOKUP(draft_picks[[#This Row],[veto_override_drafter_id]],drafters[id],drafters[name]))</f>
        <v/>
      </c>
      <c r="S2643" t="s">
        <v>15497</v>
      </c>
      <c r="T2643" t="str">
        <f>IF(OR(ISBLANK(draft_picks[[#This Row],[veto_override_team_id]]),draft_picks[[#This Row],[veto_override_team_id]]=""),"",_xlfn.XLOOKUP(draft_picks[[#This Row],[veto_override_team_id]],drafter_teams[id],drafter_teams[name]))</f>
        <v/>
      </c>
    </row>
    <row r="2644" spans="1:20" x14ac:dyDescent="0.25">
      <c r="A2644" t="s">
        <v>737</v>
      </c>
      <c r="B2644" t="str">
        <f>_xlfn.XLOOKUP(draft_picks[[#This Row],[draft_id]],drafts[id],drafts[title])</f>
        <v>1998 mini-Mega Draft</v>
      </c>
      <c r="C2644" s="3">
        <v>2</v>
      </c>
      <c r="D2644">
        <f>IF(C2643&lt;draft_picks[[#This Row],[position]],1,IF(C2643&gt;draft_picks[[#This Row],[position]],D2643+1,IF(C2643=draft_picks[[#This Row],[position]],D2643+1)))</f>
        <v>17</v>
      </c>
      <c r="E2644" t="s">
        <v>5211</v>
      </c>
      <c r="F2644" t="str">
        <f>IF(ISBLANK(draft_picks[[#This Row],[movie_id]]),"",_xlfn.XLOOKUP(draft_picks[[#This Row],[movie_id]],drafts.movies[id],drafts.movies[movie_title]))</f>
        <v>The Thin Red Line</v>
      </c>
      <c r="G2644" s="3" t="s">
        <v>1017</v>
      </c>
      <c r="H2644" t="str">
        <f>IF(ISBLANK(draft_picks[[#This Row],[drafter_id]]),"",_xlfn.XLOOKUP(draft_picks[[#This Row],[drafter_id]],drafters[id],drafters[name]))</f>
        <v>Thomas Grabinski</v>
      </c>
      <c r="J2644" t="str">
        <f>IF(ISBLANK(draft_picks[[#This Row],[drafter_team_id]]),"",_xlfn.XLOOKUP(draft_picks[[#This Row],[drafter_team_id]],drafter_teams[id],drafter_teams[name]))</f>
        <v/>
      </c>
      <c r="K2644" s="3" t="s">
        <v>15497</v>
      </c>
      <c r="L2644" t="s">
        <v>15497</v>
      </c>
      <c r="M2644" t="str">
        <f>IF(OR(ISBLANK(draft_picks[[#This Row],[veto_drafter_id]]),draft_picks[[#This Row],[veto_drafter_id]]=""),"",_xlfn.XLOOKUP(draft_picks[[#This Row],[veto_drafter_id]],drafters[id],drafters[name]))</f>
        <v/>
      </c>
      <c r="N2644" t="s">
        <v>15497</v>
      </c>
      <c r="O2644" t="str">
        <f>IF(OR(ISBLANK(draft_picks[[#This Row],[veto_drafter_team_id]]),draft_picks[[#This Row],[veto_drafter_team_id]]=""),"",_xlfn.XLOOKUP(draft_picks[[#This Row],[veto_drafter_team_id]],drafter_teams[id],drafter_teams[name]))</f>
        <v/>
      </c>
      <c r="Q2644" t="s">
        <v>15497</v>
      </c>
      <c r="R2644" t="str">
        <f>IF(OR(ISBLANK(draft_picks[[#This Row],[veto_override_drafter_id]]),draft_picks[[#This Row],[veto_override_drafter_id]]=""),"",_xlfn.XLOOKUP(draft_picks[[#This Row],[veto_override_drafter_id]],drafters[id],drafters[name]))</f>
        <v/>
      </c>
      <c r="S2644" t="s">
        <v>15497</v>
      </c>
      <c r="T2644" t="str">
        <f>IF(OR(ISBLANK(draft_picks[[#This Row],[veto_override_team_id]]),draft_picks[[#This Row],[veto_override_team_id]]=""),"",_xlfn.XLOOKUP(draft_picks[[#This Row],[veto_override_team_id]],drafter_teams[id],drafter_teams[name]))</f>
        <v/>
      </c>
    </row>
    <row r="2645" spans="1:20" x14ac:dyDescent="0.25">
      <c r="A2645" t="s">
        <v>737</v>
      </c>
      <c r="B2645" t="str">
        <f>_xlfn.XLOOKUP(draft_picks[[#This Row],[draft_id]],drafts[id],drafts[title])</f>
        <v>1998 mini-Mega Draft</v>
      </c>
      <c r="C2645" s="3">
        <v>1</v>
      </c>
      <c r="D2645">
        <f>IF(C2644&lt;draft_picks[[#This Row],[position]],1,IF(C2644&gt;draft_picks[[#This Row],[position]],D2644+1,IF(C2644=draft_picks[[#This Row],[position]],D2644+1)))</f>
        <v>18</v>
      </c>
      <c r="E2645" t="s">
        <v>3009</v>
      </c>
      <c r="F2645" t="str">
        <f>IF(ISBLANK(draft_picks[[#This Row],[movie_id]]),"",_xlfn.XLOOKUP(draft_picks[[#This Row],[movie_id]],drafts.movies[id],drafts.movies[movie_title]))</f>
        <v>Rushmore</v>
      </c>
      <c r="G2645" s="3" t="s">
        <v>1237</v>
      </c>
      <c r="H2645" t="str">
        <f>IF(ISBLANK(draft_picks[[#This Row],[drafter_id]]),"",_xlfn.XLOOKUP(draft_picks[[#This Row],[drafter_id]],drafters[id],drafters[name]))</f>
        <v>Clay Keller</v>
      </c>
      <c r="J2645" t="str">
        <f>IF(ISBLANK(draft_picks[[#This Row],[drafter_team_id]]),"",_xlfn.XLOOKUP(draft_picks[[#This Row],[drafter_team_id]],drafter_teams[id],drafter_teams[name]))</f>
        <v/>
      </c>
      <c r="K2645" s="3" t="s">
        <v>15497</v>
      </c>
      <c r="L2645" t="s">
        <v>15497</v>
      </c>
      <c r="M2645" t="str">
        <f>IF(OR(ISBLANK(draft_picks[[#This Row],[veto_drafter_id]]),draft_picks[[#This Row],[veto_drafter_id]]=""),"",_xlfn.XLOOKUP(draft_picks[[#This Row],[veto_drafter_id]],drafters[id],drafters[name]))</f>
        <v/>
      </c>
      <c r="N2645" t="s">
        <v>15497</v>
      </c>
      <c r="O2645" t="str">
        <f>IF(OR(ISBLANK(draft_picks[[#This Row],[veto_drafter_team_id]]),draft_picks[[#This Row],[veto_drafter_team_id]]=""),"",_xlfn.XLOOKUP(draft_picks[[#This Row],[veto_drafter_team_id]],drafter_teams[id],drafter_teams[name]))</f>
        <v/>
      </c>
      <c r="Q2645" t="s">
        <v>15497</v>
      </c>
      <c r="R2645" t="str">
        <f>IF(OR(ISBLANK(draft_picks[[#This Row],[veto_override_drafter_id]]),draft_picks[[#This Row],[veto_override_drafter_id]]=""),"",_xlfn.XLOOKUP(draft_picks[[#This Row],[veto_override_drafter_id]],drafters[id],drafters[name]))</f>
        <v/>
      </c>
      <c r="S2645" t="s">
        <v>15497</v>
      </c>
      <c r="T2645" t="str">
        <f>IF(OR(ISBLANK(draft_picks[[#This Row],[veto_override_team_id]]),draft_picks[[#This Row],[veto_override_team_id]]=""),"",_xlfn.XLOOKUP(draft_picks[[#This Row],[veto_override_team_id]],drafter_teams[id],drafter_teams[name]))</f>
        <v/>
      </c>
    </row>
    <row r="2646" spans="1:20" x14ac:dyDescent="0.25">
      <c r="A2646" t="s">
        <v>13</v>
      </c>
      <c r="B2646" t="str">
        <f>_xlfn.XLOOKUP(draft_picks[[#This Row],[draft_id]],drafts[id],drafts[title])</f>
        <v>Blumhouse</v>
      </c>
      <c r="C2646" s="3">
        <v>7</v>
      </c>
      <c r="D2646">
        <f>IF(C2645&lt;draft_picks[[#This Row],[position]],1,IF(C2645&gt;draft_picks[[#This Row],[position]],D2645+1,IF(C2645=draft_picks[[#This Row],[position]],D2645+1)))</f>
        <v>1</v>
      </c>
      <c r="E2646" t="s">
        <v>6970</v>
      </c>
      <c r="F2646" t="str">
        <f>IF(ISBLANK(draft_picks[[#This Row],[movie_id]]),"",_xlfn.XLOOKUP(draft_picks[[#This Row],[movie_id]],drafts.movies[id],drafts.movies[movie_title]))</f>
        <v>Halloween Kills</v>
      </c>
      <c r="G2646" s="3" t="s">
        <v>915</v>
      </c>
      <c r="H2646" t="str">
        <f>IF(ISBLANK(draft_picks[[#This Row],[drafter_id]]),"",_xlfn.XLOOKUP(draft_picks[[#This Row],[drafter_id]],drafters[id],drafters[name]))</f>
        <v>Billy Ray Brewton</v>
      </c>
      <c r="J2646" t="str">
        <f>IF(ISBLANK(draft_picks[[#This Row],[drafter_team_id]]),"",_xlfn.XLOOKUP(draft_picks[[#This Row],[drafter_team_id]],drafter_teams[id],drafter_teams[name]))</f>
        <v/>
      </c>
      <c r="K2646" s="3" t="s">
        <v>15484</v>
      </c>
      <c r="L2646" t="s">
        <v>909</v>
      </c>
      <c r="M2646" t="str">
        <f>IF(OR(ISBLANK(draft_picks[[#This Row],[veto_drafter_id]]),draft_picks[[#This Row],[veto_drafter_id]]=""),"",_xlfn.XLOOKUP(draft_picks[[#This Row],[veto_drafter_id]],drafters[id],drafters[name]))</f>
        <v>Kyle Anderson</v>
      </c>
      <c r="N2646" t="s">
        <v>15497</v>
      </c>
      <c r="O2646" t="str">
        <f>IF(OR(ISBLANK(draft_picks[[#This Row],[veto_drafter_team_id]]),draft_picks[[#This Row],[veto_drafter_team_id]]=""),"",_xlfn.XLOOKUP(draft_picks[[#This Row],[veto_drafter_team_id]],drafter_teams[id],drafter_teams[name]))</f>
        <v/>
      </c>
      <c r="Q2646" t="s">
        <v>15497</v>
      </c>
      <c r="R2646" t="str">
        <f>IF(OR(ISBLANK(draft_picks[[#This Row],[veto_override_drafter_id]]),draft_picks[[#This Row],[veto_override_drafter_id]]=""),"",_xlfn.XLOOKUP(draft_picks[[#This Row],[veto_override_drafter_id]],drafters[id],drafters[name]))</f>
        <v/>
      </c>
      <c r="S2646" t="s">
        <v>15497</v>
      </c>
      <c r="T2646" t="str">
        <f>IF(OR(ISBLANK(draft_picks[[#This Row],[veto_override_team_id]]),draft_picks[[#This Row],[veto_override_team_id]]=""),"",_xlfn.XLOOKUP(draft_picks[[#This Row],[veto_override_team_id]],drafter_teams[id],drafter_teams[name]))</f>
        <v/>
      </c>
    </row>
    <row r="2647" spans="1:20" x14ac:dyDescent="0.25">
      <c r="A2647" t="s">
        <v>13</v>
      </c>
      <c r="B2647" t="str">
        <f>_xlfn.XLOOKUP(draft_picks[[#This Row],[draft_id]],drafts[id],drafts[title])</f>
        <v>Blumhouse</v>
      </c>
      <c r="C2647" s="3">
        <v>7</v>
      </c>
      <c r="D2647">
        <f>IF(C2646&lt;draft_picks[[#This Row],[position]],1,IF(C2646&gt;draft_picks[[#This Row],[position]],D2646+1,IF(C2646=draft_picks[[#This Row],[position]],D2646+1)))</f>
        <v>2</v>
      </c>
      <c r="E2647" t="s">
        <v>5352</v>
      </c>
      <c r="F2647" t="str">
        <f>IF(ISBLANK(draft_picks[[#This Row],[movie_id]]),"",_xlfn.XLOOKUP(draft_picks[[#This Row],[movie_id]],drafts.movies[id],drafts.movies[movie_title]))</f>
        <v>The Town That Dreaded Sundown</v>
      </c>
      <c r="G2647" s="3" t="s">
        <v>915</v>
      </c>
      <c r="H2647" t="str">
        <f>IF(ISBLANK(draft_picks[[#This Row],[drafter_id]]),"",_xlfn.XLOOKUP(draft_picks[[#This Row],[drafter_id]],drafters[id],drafters[name]))</f>
        <v>Billy Ray Brewton</v>
      </c>
      <c r="J2647" t="str">
        <f>IF(ISBLANK(draft_picks[[#This Row],[drafter_team_id]]),"",_xlfn.XLOOKUP(draft_picks[[#This Row],[drafter_team_id]],drafter_teams[id],drafter_teams[name]))</f>
        <v/>
      </c>
      <c r="K2647" s="3" t="s">
        <v>15497</v>
      </c>
      <c r="L2647" t="s">
        <v>15497</v>
      </c>
      <c r="M2647" t="str">
        <f>IF(OR(ISBLANK(draft_picks[[#This Row],[veto_drafter_id]]),draft_picks[[#This Row],[veto_drafter_id]]=""),"",_xlfn.XLOOKUP(draft_picks[[#This Row],[veto_drafter_id]],drafters[id],drafters[name]))</f>
        <v/>
      </c>
      <c r="N2647" t="s">
        <v>15497</v>
      </c>
      <c r="O2647" t="str">
        <f>IF(OR(ISBLANK(draft_picks[[#This Row],[veto_drafter_team_id]]),draft_picks[[#This Row],[veto_drafter_team_id]]=""),"",_xlfn.XLOOKUP(draft_picks[[#This Row],[veto_drafter_team_id]],drafter_teams[id],drafter_teams[name]))</f>
        <v/>
      </c>
      <c r="Q2647" t="s">
        <v>15497</v>
      </c>
      <c r="R2647" t="str">
        <f>IF(OR(ISBLANK(draft_picks[[#This Row],[veto_override_drafter_id]]),draft_picks[[#This Row],[veto_override_drafter_id]]=""),"",_xlfn.XLOOKUP(draft_picks[[#This Row],[veto_override_drafter_id]],drafters[id],drafters[name]))</f>
        <v/>
      </c>
      <c r="S2647" t="s">
        <v>15497</v>
      </c>
      <c r="T2647" t="str">
        <f>IF(OR(ISBLANK(draft_picks[[#This Row],[veto_override_team_id]]),draft_picks[[#This Row],[veto_override_team_id]]=""),"",_xlfn.XLOOKUP(draft_picks[[#This Row],[veto_override_team_id]],drafter_teams[id],drafter_teams[name]))</f>
        <v/>
      </c>
    </row>
    <row r="2648" spans="1:20" x14ac:dyDescent="0.25">
      <c r="A2648" t="s">
        <v>13</v>
      </c>
      <c r="B2648" t="str">
        <f>_xlfn.XLOOKUP(draft_picks[[#This Row],[draft_id]],drafts[id],drafts[title])</f>
        <v>Blumhouse</v>
      </c>
      <c r="C2648" s="3">
        <v>6</v>
      </c>
      <c r="D2648">
        <f>IF(C2647&lt;draft_picks[[#This Row],[position]],1,IF(C2647&gt;draft_picks[[#This Row],[position]],D2647+1,IF(C2647=draft_picks[[#This Row],[position]],D2647+1)))</f>
        <v>3</v>
      </c>
      <c r="E2648" t="s">
        <v>5528</v>
      </c>
      <c r="F2648" t="str">
        <f>IF(ISBLANK(draft_picks[[#This Row],[movie_id]]),"",_xlfn.XLOOKUP(draft_picks[[#This Row],[movie_id]],drafts.movies[id],drafts.movies[movie_title]))</f>
        <v>Us</v>
      </c>
      <c r="G2648" s="3" t="s">
        <v>915</v>
      </c>
      <c r="H2648" t="str">
        <f>IF(ISBLANK(draft_picks[[#This Row],[drafter_id]]),"",_xlfn.XLOOKUP(draft_picks[[#This Row],[drafter_id]],drafters[id],drafters[name]))</f>
        <v>Billy Ray Brewton</v>
      </c>
      <c r="J2648" t="str">
        <f>IF(ISBLANK(draft_picks[[#This Row],[drafter_team_id]]),"",_xlfn.XLOOKUP(draft_picks[[#This Row],[drafter_team_id]],drafter_teams[id],drafter_teams[name]))</f>
        <v/>
      </c>
      <c r="K2648" s="3" t="s">
        <v>15497</v>
      </c>
      <c r="L2648" t="s">
        <v>15497</v>
      </c>
      <c r="M2648" t="str">
        <f>IF(OR(ISBLANK(draft_picks[[#This Row],[veto_drafter_id]]),draft_picks[[#This Row],[veto_drafter_id]]=""),"",_xlfn.XLOOKUP(draft_picks[[#This Row],[veto_drafter_id]],drafters[id],drafters[name]))</f>
        <v/>
      </c>
      <c r="N2648" t="s">
        <v>15497</v>
      </c>
      <c r="O2648" t="str">
        <f>IF(OR(ISBLANK(draft_picks[[#This Row],[veto_drafter_team_id]]),draft_picks[[#This Row],[veto_drafter_team_id]]=""),"",_xlfn.XLOOKUP(draft_picks[[#This Row],[veto_drafter_team_id]],drafter_teams[id],drafter_teams[name]))</f>
        <v/>
      </c>
      <c r="Q2648" t="s">
        <v>15497</v>
      </c>
      <c r="R2648" t="str">
        <f>IF(OR(ISBLANK(draft_picks[[#This Row],[veto_override_drafter_id]]),draft_picks[[#This Row],[veto_override_drafter_id]]=""),"",_xlfn.XLOOKUP(draft_picks[[#This Row],[veto_override_drafter_id]],drafters[id],drafters[name]))</f>
        <v/>
      </c>
      <c r="S2648" t="s">
        <v>15497</v>
      </c>
      <c r="T2648" t="str">
        <f>IF(OR(ISBLANK(draft_picks[[#This Row],[veto_override_team_id]]),draft_picks[[#This Row],[veto_override_team_id]]=""),"",_xlfn.XLOOKUP(draft_picks[[#This Row],[veto_override_team_id]],drafter_teams[id],drafter_teams[name]))</f>
        <v/>
      </c>
    </row>
    <row r="2649" spans="1:20" x14ac:dyDescent="0.25">
      <c r="A2649" t="s">
        <v>13</v>
      </c>
      <c r="B2649" t="str">
        <f>_xlfn.XLOOKUP(draft_picks[[#This Row],[draft_id]],drafts[id],drafts[title])</f>
        <v>Blumhouse</v>
      </c>
      <c r="C2649" s="3">
        <v>5</v>
      </c>
      <c r="D2649">
        <f>IF(C2648&lt;draft_picks[[#This Row],[position]],1,IF(C2648&gt;draft_picks[[#This Row],[position]],D2648+1,IF(C2648=draft_picks[[#This Row],[position]],D2648+1)))</f>
        <v>4</v>
      </c>
      <c r="E2649" t="s">
        <v>3942</v>
      </c>
      <c r="F2649" t="str">
        <f>IF(ISBLANK(draft_picks[[#This Row],[movie_id]]),"",_xlfn.XLOOKUP(draft_picks[[#This Row],[movie_id]],drafts.movies[id],drafts.movies[movie_title]))</f>
        <v>Happy Death Day</v>
      </c>
      <c r="G2649" s="3" t="s">
        <v>909</v>
      </c>
      <c r="H2649" t="str">
        <f>IF(ISBLANK(draft_picks[[#This Row],[drafter_id]]),"",_xlfn.XLOOKUP(draft_picks[[#This Row],[drafter_id]],drafters[id],drafters[name]))</f>
        <v>Kyle Anderson</v>
      </c>
      <c r="J2649" t="str">
        <f>IF(ISBLANK(draft_picks[[#This Row],[drafter_team_id]]),"",_xlfn.XLOOKUP(draft_picks[[#This Row],[drafter_team_id]],drafter_teams[id],drafter_teams[name]))</f>
        <v/>
      </c>
      <c r="K2649" s="3" t="s">
        <v>15497</v>
      </c>
      <c r="L2649" t="s">
        <v>15497</v>
      </c>
      <c r="M2649" t="str">
        <f>IF(OR(ISBLANK(draft_picks[[#This Row],[veto_drafter_id]]),draft_picks[[#This Row],[veto_drafter_id]]=""),"",_xlfn.XLOOKUP(draft_picks[[#This Row],[veto_drafter_id]],drafters[id],drafters[name]))</f>
        <v/>
      </c>
      <c r="N2649" t="s">
        <v>15497</v>
      </c>
      <c r="O2649" t="str">
        <f>IF(OR(ISBLANK(draft_picks[[#This Row],[veto_drafter_team_id]]),draft_picks[[#This Row],[veto_drafter_team_id]]=""),"",_xlfn.XLOOKUP(draft_picks[[#This Row],[veto_drafter_team_id]],drafter_teams[id],drafter_teams[name]))</f>
        <v/>
      </c>
      <c r="Q2649" t="s">
        <v>15497</v>
      </c>
      <c r="R2649" t="str">
        <f>IF(OR(ISBLANK(draft_picks[[#This Row],[veto_override_drafter_id]]),draft_picks[[#This Row],[veto_override_drafter_id]]=""),"",_xlfn.XLOOKUP(draft_picks[[#This Row],[veto_override_drafter_id]],drafters[id],drafters[name]))</f>
        <v/>
      </c>
      <c r="S2649" t="s">
        <v>15497</v>
      </c>
      <c r="T2649" t="str">
        <f>IF(OR(ISBLANK(draft_picks[[#This Row],[veto_override_team_id]]),draft_picks[[#This Row],[veto_override_team_id]]=""),"",_xlfn.XLOOKUP(draft_picks[[#This Row],[veto_override_team_id]],drafter_teams[id],drafter_teams[name]))</f>
        <v/>
      </c>
    </row>
    <row r="2650" spans="1:20" x14ac:dyDescent="0.25">
      <c r="A2650" t="s">
        <v>13</v>
      </c>
      <c r="B2650" t="str">
        <f>_xlfn.XLOOKUP(draft_picks[[#This Row],[draft_id]],drafts[id],drafts[title])</f>
        <v>Blumhouse</v>
      </c>
      <c r="C2650" s="3">
        <v>4</v>
      </c>
      <c r="D2650">
        <f>IF(C2649&lt;draft_picks[[#This Row],[position]],1,IF(C2649&gt;draft_picks[[#This Row],[position]],D2649+1,IF(C2649=draft_picks[[#This Row],[position]],D2649+1)))</f>
        <v>5</v>
      </c>
      <c r="E2650" t="s">
        <v>6141</v>
      </c>
      <c r="F2650" t="str">
        <f>IF(ISBLANK(draft_picks[[#This Row],[movie_id]]),"",_xlfn.XLOOKUP(draft_picks[[#This Row],[movie_id]],drafts.movies[id],drafts.movies[movie_title]))</f>
        <v>Paranormal Activity</v>
      </c>
      <c r="G2650" s="3" t="s">
        <v>915</v>
      </c>
      <c r="H2650" t="str">
        <f>IF(ISBLANK(draft_picks[[#This Row],[drafter_id]]),"",_xlfn.XLOOKUP(draft_picks[[#This Row],[drafter_id]],drafters[id],drafters[name]))</f>
        <v>Billy Ray Brewton</v>
      </c>
      <c r="J2650" t="str">
        <f>IF(ISBLANK(draft_picks[[#This Row],[drafter_team_id]]),"",_xlfn.XLOOKUP(draft_picks[[#This Row],[drafter_team_id]],drafter_teams[id],drafter_teams[name]))</f>
        <v/>
      </c>
      <c r="K2650" s="3" t="s">
        <v>15497</v>
      </c>
      <c r="L2650" t="s">
        <v>15497</v>
      </c>
      <c r="M2650" t="str">
        <f>IF(OR(ISBLANK(draft_picks[[#This Row],[veto_drafter_id]]),draft_picks[[#This Row],[veto_drafter_id]]=""),"",_xlfn.XLOOKUP(draft_picks[[#This Row],[veto_drafter_id]],drafters[id],drafters[name]))</f>
        <v/>
      </c>
      <c r="N2650" t="s">
        <v>15497</v>
      </c>
      <c r="O2650" t="str">
        <f>IF(OR(ISBLANK(draft_picks[[#This Row],[veto_drafter_team_id]]),draft_picks[[#This Row],[veto_drafter_team_id]]=""),"",_xlfn.XLOOKUP(draft_picks[[#This Row],[veto_drafter_team_id]],drafter_teams[id],drafter_teams[name]))</f>
        <v/>
      </c>
      <c r="Q2650" t="s">
        <v>15497</v>
      </c>
      <c r="R2650" t="str">
        <f>IF(OR(ISBLANK(draft_picks[[#This Row],[veto_override_drafter_id]]),draft_picks[[#This Row],[veto_override_drafter_id]]=""),"",_xlfn.XLOOKUP(draft_picks[[#This Row],[veto_override_drafter_id]],drafters[id],drafters[name]))</f>
        <v/>
      </c>
      <c r="S2650" t="s">
        <v>15497</v>
      </c>
      <c r="T2650" t="str">
        <f>IF(OR(ISBLANK(draft_picks[[#This Row],[veto_override_team_id]]),draft_picks[[#This Row],[veto_override_team_id]]=""),"",_xlfn.XLOOKUP(draft_picks[[#This Row],[veto_override_team_id]],drafter_teams[id],drafter_teams[name]))</f>
        <v/>
      </c>
    </row>
    <row r="2651" spans="1:20" x14ac:dyDescent="0.25">
      <c r="A2651" t="s">
        <v>13</v>
      </c>
      <c r="B2651" t="str">
        <f>_xlfn.XLOOKUP(draft_picks[[#This Row],[draft_id]],drafts[id],drafts[title])</f>
        <v>Blumhouse</v>
      </c>
      <c r="C2651" s="3">
        <v>3</v>
      </c>
      <c r="D2651">
        <f>IF(C2650&lt;draft_picks[[#This Row],[position]],1,IF(C2650&gt;draft_picks[[#This Row],[position]],D2650+1,IF(C2650=draft_picks[[#This Row],[position]],D2650+1)))</f>
        <v>6</v>
      </c>
      <c r="E2651" t="s">
        <v>3358</v>
      </c>
      <c r="F2651" t="str">
        <f>IF(ISBLANK(draft_picks[[#This Row],[movie_id]]),"",_xlfn.XLOOKUP(draft_picks[[#This Row],[movie_id]],drafts.movies[id],drafts.movies[movie_title]))</f>
        <v>The Invisible Man</v>
      </c>
      <c r="G2651" s="3" t="s">
        <v>909</v>
      </c>
      <c r="H2651" t="str">
        <f>IF(ISBLANK(draft_picks[[#This Row],[drafter_id]]),"",_xlfn.XLOOKUP(draft_picks[[#This Row],[drafter_id]],drafters[id],drafters[name]))</f>
        <v>Kyle Anderson</v>
      </c>
      <c r="J2651" t="str">
        <f>IF(ISBLANK(draft_picks[[#This Row],[drafter_team_id]]),"",_xlfn.XLOOKUP(draft_picks[[#This Row],[drafter_team_id]],drafter_teams[id],drafter_teams[name]))</f>
        <v/>
      </c>
      <c r="K2651" s="3" t="s">
        <v>15497</v>
      </c>
      <c r="L2651" t="s">
        <v>15497</v>
      </c>
      <c r="M2651" t="str">
        <f>IF(OR(ISBLANK(draft_picks[[#This Row],[veto_drafter_id]]),draft_picks[[#This Row],[veto_drafter_id]]=""),"",_xlfn.XLOOKUP(draft_picks[[#This Row],[veto_drafter_id]],drafters[id],drafters[name]))</f>
        <v/>
      </c>
      <c r="N2651" t="s">
        <v>15497</v>
      </c>
      <c r="O2651" t="str">
        <f>IF(OR(ISBLANK(draft_picks[[#This Row],[veto_drafter_team_id]]),draft_picks[[#This Row],[veto_drafter_team_id]]=""),"",_xlfn.XLOOKUP(draft_picks[[#This Row],[veto_drafter_team_id]],drafter_teams[id],drafter_teams[name]))</f>
        <v/>
      </c>
      <c r="Q2651" t="s">
        <v>15497</v>
      </c>
      <c r="R2651" t="str">
        <f>IF(OR(ISBLANK(draft_picks[[#This Row],[veto_override_drafter_id]]),draft_picks[[#This Row],[veto_override_drafter_id]]=""),"",_xlfn.XLOOKUP(draft_picks[[#This Row],[veto_override_drafter_id]],drafters[id],drafters[name]))</f>
        <v/>
      </c>
      <c r="S2651" t="s">
        <v>15497</v>
      </c>
      <c r="T2651" t="str">
        <f>IF(OR(ISBLANK(draft_picks[[#This Row],[veto_override_team_id]]),draft_picks[[#This Row],[veto_override_team_id]]=""),"",_xlfn.XLOOKUP(draft_picks[[#This Row],[veto_override_team_id]],drafter_teams[id],drafter_teams[name]))</f>
        <v/>
      </c>
    </row>
    <row r="2652" spans="1:20" x14ac:dyDescent="0.25">
      <c r="A2652" t="s">
        <v>13</v>
      </c>
      <c r="B2652" t="str">
        <f>_xlfn.XLOOKUP(draft_picks[[#This Row],[draft_id]],drafts[id],drafts[title])</f>
        <v>Blumhouse</v>
      </c>
      <c r="C2652" s="3">
        <v>2</v>
      </c>
      <c r="D2652">
        <f>IF(C2651&lt;draft_picks[[#This Row],[position]],1,IF(C2651&gt;draft_picks[[#This Row],[position]],D2651+1,IF(C2651=draft_picks[[#This Row],[position]],D2651+1)))</f>
        <v>7</v>
      </c>
      <c r="E2652" t="s">
        <v>4127</v>
      </c>
      <c r="F2652" t="str">
        <f>IF(ISBLANK(draft_picks[[#This Row],[movie_id]]),"",_xlfn.XLOOKUP(draft_picks[[#This Row],[movie_id]],drafts.movies[id],drafts.movies[movie_title]))</f>
        <v>Insidious</v>
      </c>
      <c r="G2652" s="3" t="s">
        <v>915</v>
      </c>
      <c r="H2652" t="str">
        <f>IF(ISBLANK(draft_picks[[#This Row],[drafter_id]]),"",_xlfn.XLOOKUP(draft_picks[[#This Row],[drafter_id]],drafters[id],drafters[name]))</f>
        <v>Billy Ray Brewton</v>
      </c>
      <c r="J2652" t="str">
        <f>IF(ISBLANK(draft_picks[[#This Row],[drafter_team_id]]),"",_xlfn.XLOOKUP(draft_picks[[#This Row],[drafter_team_id]],drafter_teams[id],drafter_teams[name]))</f>
        <v/>
      </c>
      <c r="K2652" s="3" t="s">
        <v>15497</v>
      </c>
      <c r="L2652" t="s">
        <v>15497</v>
      </c>
      <c r="M2652" t="str">
        <f>IF(OR(ISBLANK(draft_picks[[#This Row],[veto_drafter_id]]),draft_picks[[#This Row],[veto_drafter_id]]=""),"",_xlfn.XLOOKUP(draft_picks[[#This Row],[veto_drafter_id]],drafters[id],drafters[name]))</f>
        <v/>
      </c>
      <c r="N2652" t="s">
        <v>15497</v>
      </c>
      <c r="O2652" t="str">
        <f>IF(OR(ISBLANK(draft_picks[[#This Row],[veto_drafter_team_id]]),draft_picks[[#This Row],[veto_drafter_team_id]]=""),"",_xlfn.XLOOKUP(draft_picks[[#This Row],[veto_drafter_team_id]],drafter_teams[id],drafter_teams[name]))</f>
        <v/>
      </c>
      <c r="Q2652" t="s">
        <v>15497</v>
      </c>
      <c r="R2652" t="str">
        <f>IF(OR(ISBLANK(draft_picks[[#This Row],[veto_override_drafter_id]]),draft_picks[[#This Row],[veto_override_drafter_id]]=""),"",_xlfn.XLOOKUP(draft_picks[[#This Row],[veto_override_drafter_id]],drafters[id],drafters[name]))</f>
        <v/>
      </c>
      <c r="S2652" t="s">
        <v>15497</v>
      </c>
      <c r="T2652" t="str">
        <f>IF(OR(ISBLANK(draft_picks[[#This Row],[veto_override_team_id]]),draft_picks[[#This Row],[veto_override_team_id]]=""),"",_xlfn.XLOOKUP(draft_picks[[#This Row],[veto_override_team_id]],drafter_teams[id],drafter_teams[name]))</f>
        <v/>
      </c>
    </row>
    <row r="2653" spans="1:20" x14ac:dyDescent="0.25">
      <c r="A2653" t="s">
        <v>13</v>
      </c>
      <c r="B2653" t="str">
        <f>_xlfn.XLOOKUP(draft_picks[[#This Row],[draft_id]],drafts[id],drafts[title])</f>
        <v>Blumhouse</v>
      </c>
      <c r="C2653" s="3">
        <v>1</v>
      </c>
      <c r="D2653">
        <f>IF(C2652&lt;draft_picks[[#This Row],[position]],1,IF(C2652&gt;draft_picks[[#This Row],[position]],D2652+1,IF(C2652=draft_picks[[#This Row],[position]],D2652+1)))</f>
        <v>8</v>
      </c>
      <c r="E2653" t="s">
        <v>2688</v>
      </c>
      <c r="F2653" t="str">
        <f>IF(ISBLANK(draft_picks[[#This Row],[movie_id]]),"",_xlfn.XLOOKUP(draft_picks[[#This Row],[movie_id]],drafts.movies[id],drafts.movies[movie_title]))</f>
        <v>Get Out</v>
      </c>
      <c r="G2653" s="3" t="s">
        <v>909</v>
      </c>
      <c r="H2653" t="str">
        <f>IF(ISBLANK(draft_picks[[#This Row],[drafter_id]]),"",_xlfn.XLOOKUP(draft_picks[[#This Row],[drafter_id]],drafters[id],drafters[name]))</f>
        <v>Kyle Anderson</v>
      </c>
      <c r="J2653" t="str">
        <f>IF(ISBLANK(draft_picks[[#This Row],[drafter_team_id]]),"",_xlfn.XLOOKUP(draft_picks[[#This Row],[drafter_team_id]],drafter_teams[id],drafter_teams[name]))</f>
        <v/>
      </c>
      <c r="K2653" s="3" t="s">
        <v>15484</v>
      </c>
      <c r="L2653" t="s">
        <v>915</v>
      </c>
      <c r="M2653" t="str">
        <f>IF(OR(ISBLANK(draft_picks[[#This Row],[veto_drafter_id]]),draft_picks[[#This Row],[veto_drafter_id]]=""),"",_xlfn.XLOOKUP(draft_picks[[#This Row],[veto_drafter_id]],drafters[id],drafters[name]))</f>
        <v>Billy Ray Brewton</v>
      </c>
      <c r="N2653" t="s">
        <v>15497</v>
      </c>
      <c r="O2653" t="str">
        <f>IF(OR(ISBLANK(draft_picks[[#This Row],[veto_drafter_team_id]]),draft_picks[[#This Row],[veto_drafter_team_id]]=""),"",_xlfn.XLOOKUP(draft_picks[[#This Row],[veto_drafter_team_id]],drafter_teams[id],drafter_teams[name]))</f>
        <v/>
      </c>
      <c r="Q2653" t="s">
        <v>15497</v>
      </c>
      <c r="R2653" t="str">
        <f>IF(OR(ISBLANK(draft_picks[[#This Row],[veto_override_drafter_id]]),draft_picks[[#This Row],[veto_override_drafter_id]]=""),"",_xlfn.XLOOKUP(draft_picks[[#This Row],[veto_override_drafter_id]],drafters[id],drafters[name]))</f>
        <v/>
      </c>
      <c r="S2653" t="s">
        <v>15497</v>
      </c>
      <c r="T2653" t="str">
        <f>IF(OR(ISBLANK(draft_picks[[#This Row],[veto_override_team_id]]),draft_picks[[#This Row],[veto_override_team_id]]=""),"",_xlfn.XLOOKUP(draft_picks[[#This Row],[veto_override_team_id]],drafter_teams[id],drafter_teams[name]))</f>
        <v/>
      </c>
    </row>
    <row r="2654" spans="1:20" x14ac:dyDescent="0.25">
      <c r="A2654" t="s">
        <v>13</v>
      </c>
      <c r="B2654" t="str">
        <f>_xlfn.XLOOKUP(draft_picks[[#This Row],[draft_id]],drafts[id],drafts[title])</f>
        <v>Blumhouse</v>
      </c>
      <c r="C2654" s="3">
        <v>1</v>
      </c>
      <c r="D2654">
        <f>IF(C2653&lt;draft_picks[[#This Row],[position]],1,IF(C2653&gt;draft_picks[[#This Row],[position]],D2653+1,IF(C2653=draft_picks[[#This Row],[position]],D2653+1)))</f>
        <v>9</v>
      </c>
      <c r="E2654" t="s">
        <v>7835</v>
      </c>
      <c r="F2654" t="str">
        <f>IF(ISBLANK(draft_picks[[#This Row],[movie_id]]),"",_xlfn.XLOOKUP(draft_picks[[#This Row],[movie_id]],drafts.movies[id],drafts.movies[movie_title]))</f>
        <v>Split</v>
      </c>
      <c r="G2654" s="3" t="s">
        <v>909</v>
      </c>
      <c r="H2654" t="str">
        <f>IF(ISBLANK(draft_picks[[#This Row],[drafter_id]]),"",_xlfn.XLOOKUP(draft_picks[[#This Row],[drafter_id]],drafters[id],drafters[name]))</f>
        <v>Kyle Anderson</v>
      </c>
      <c r="J2654" t="str">
        <f>IF(ISBLANK(draft_picks[[#This Row],[drafter_team_id]]),"",_xlfn.XLOOKUP(draft_picks[[#This Row],[drafter_team_id]],drafter_teams[id],drafter_teams[name]))</f>
        <v/>
      </c>
      <c r="K2654" s="3" t="s">
        <v>15497</v>
      </c>
      <c r="L2654" t="s">
        <v>15497</v>
      </c>
      <c r="M2654" t="str">
        <f>IF(OR(ISBLANK(draft_picks[[#This Row],[veto_drafter_id]]),draft_picks[[#This Row],[veto_drafter_id]]=""),"",_xlfn.XLOOKUP(draft_picks[[#This Row],[veto_drafter_id]],drafters[id],drafters[name]))</f>
        <v/>
      </c>
      <c r="N2654" t="s">
        <v>15497</v>
      </c>
      <c r="O2654" t="str">
        <f>IF(OR(ISBLANK(draft_picks[[#This Row],[veto_drafter_team_id]]),draft_picks[[#This Row],[veto_drafter_team_id]]=""),"",_xlfn.XLOOKUP(draft_picks[[#This Row],[veto_drafter_team_id]],drafter_teams[id],drafter_teams[name]))</f>
        <v/>
      </c>
      <c r="Q2654" t="s">
        <v>15497</v>
      </c>
      <c r="R2654" t="str">
        <f>IF(OR(ISBLANK(draft_picks[[#This Row],[veto_override_drafter_id]]),draft_picks[[#This Row],[veto_override_drafter_id]]=""),"",_xlfn.XLOOKUP(draft_picks[[#This Row],[veto_override_drafter_id]],drafters[id],drafters[name]))</f>
        <v/>
      </c>
      <c r="S2654" t="s">
        <v>15497</v>
      </c>
      <c r="T2654" t="str">
        <f>IF(OR(ISBLANK(draft_picks[[#This Row],[veto_override_team_id]]),draft_picks[[#This Row],[veto_override_team_id]]=""),"",_xlfn.XLOOKUP(draft_picks[[#This Row],[veto_override_team_id]],drafter_teams[id],drafter_teams[name]))</f>
        <v/>
      </c>
    </row>
    <row r="2655" spans="1:20" x14ac:dyDescent="0.25">
      <c r="A2655" t="s">
        <v>114</v>
      </c>
      <c r="B2655" t="str">
        <f>_xlfn.XLOOKUP(draft_picks[[#This Row],[draft_id]],drafts[id],drafts[title])</f>
        <v>Home Invasion</v>
      </c>
      <c r="C2655" s="3">
        <v>7</v>
      </c>
      <c r="D2655">
        <f>IF(C2654&lt;draft_picks[[#This Row],[position]],1,IF(C2654&gt;draft_picks[[#This Row],[position]],D2654+1,IF(C2654=draft_picks[[#This Row],[position]],D2654+1)))</f>
        <v>1</v>
      </c>
      <c r="E2655" t="s">
        <v>8170</v>
      </c>
      <c r="F2655" t="str">
        <f>IF(ISBLANK(draft_picks[[#This Row],[movie_id]]),"",_xlfn.XLOOKUP(draft_picks[[#This Row],[movie_id]],drafts.movies[id],drafts.movies[movie_title]))</f>
        <v>Knock Knock</v>
      </c>
      <c r="G2655" s="3" t="s">
        <v>1137</v>
      </c>
      <c r="H2655" t="str">
        <f>IF(ISBLANK(draft_picks[[#This Row],[drafter_id]]),"",_xlfn.XLOOKUP(draft_picks[[#This Row],[drafter_id]],drafters[id],drafters[name]))</f>
        <v>Wynter Mitchell</v>
      </c>
      <c r="J2655" t="str">
        <f>IF(ISBLANK(draft_picks[[#This Row],[drafter_team_id]]),"",_xlfn.XLOOKUP(draft_picks[[#This Row],[drafter_team_id]],drafter_teams[id],drafter_teams[name]))</f>
        <v/>
      </c>
      <c r="K2655" s="3" t="s">
        <v>15497</v>
      </c>
      <c r="L2655" t="s">
        <v>15497</v>
      </c>
      <c r="M2655" t="str">
        <f>IF(OR(ISBLANK(draft_picks[[#This Row],[veto_drafter_id]]),draft_picks[[#This Row],[veto_drafter_id]]=""),"",_xlfn.XLOOKUP(draft_picks[[#This Row],[veto_drafter_id]],drafters[id],drafters[name]))</f>
        <v/>
      </c>
      <c r="N2655" t="s">
        <v>15497</v>
      </c>
      <c r="O2655" t="str">
        <f>IF(OR(ISBLANK(draft_picks[[#This Row],[veto_drafter_team_id]]),draft_picks[[#This Row],[veto_drafter_team_id]]=""),"",_xlfn.XLOOKUP(draft_picks[[#This Row],[veto_drafter_team_id]],drafter_teams[id],drafter_teams[name]))</f>
        <v/>
      </c>
      <c r="Q2655" t="s">
        <v>15497</v>
      </c>
      <c r="R2655" t="str">
        <f>IF(OR(ISBLANK(draft_picks[[#This Row],[veto_override_drafter_id]]),draft_picks[[#This Row],[veto_override_drafter_id]]=""),"",_xlfn.XLOOKUP(draft_picks[[#This Row],[veto_override_drafter_id]],drafters[id],drafters[name]))</f>
        <v/>
      </c>
      <c r="S2655" t="s">
        <v>15497</v>
      </c>
      <c r="T2655" t="str">
        <f>IF(OR(ISBLANK(draft_picks[[#This Row],[veto_override_team_id]]),draft_picks[[#This Row],[veto_override_team_id]]=""),"",_xlfn.XLOOKUP(draft_picks[[#This Row],[veto_override_team_id]],drafter_teams[id],drafter_teams[name]))</f>
        <v/>
      </c>
    </row>
    <row r="2656" spans="1:20" x14ac:dyDescent="0.25">
      <c r="A2656" t="s">
        <v>114</v>
      </c>
      <c r="B2656" t="str">
        <f>_xlfn.XLOOKUP(draft_picks[[#This Row],[draft_id]],drafts[id],drafts[title])</f>
        <v>Home Invasion</v>
      </c>
      <c r="C2656" s="3">
        <v>6</v>
      </c>
      <c r="D2656">
        <f>IF(C2655&lt;draft_picks[[#This Row],[position]],1,IF(C2655&gt;draft_picks[[#This Row],[position]],D2655+1,IF(C2655=draft_picks[[#This Row],[position]],D2655+1)))</f>
        <v>2</v>
      </c>
      <c r="E2656" t="s">
        <v>1895</v>
      </c>
      <c r="F2656" t="str">
        <f>IF(ISBLANK(draft_picks[[#This Row],[movie_id]]),"",_xlfn.XLOOKUP(draft_picks[[#This Row],[movie_id]],drafts.movies[id],drafts.movies[movie_title]))</f>
        <v>Unlawful Entry</v>
      </c>
      <c r="G2656" s="3" t="s">
        <v>1137</v>
      </c>
      <c r="H2656" t="str">
        <f>IF(ISBLANK(draft_picks[[#This Row],[drafter_id]]),"",_xlfn.XLOOKUP(draft_picks[[#This Row],[drafter_id]],drafters[id],drafters[name]))</f>
        <v>Wynter Mitchell</v>
      </c>
      <c r="J2656" t="str">
        <f>IF(ISBLANK(draft_picks[[#This Row],[drafter_team_id]]),"",_xlfn.XLOOKUP(draft_picks[[#This Row],[drafter_team_id]],drafter_teams[id],drafter_teams[name]))</f>
        <v/>
      </c>
      <c r="K2656" s="3" t="s">
        <v>15497</v>
      </c>
      <c r="L2656" t="s">
        <v>15497</v>
      </c>
      <c r="M2656" t="str">
        <f>IF(OR(ISBLANK(draft_picks[[#This Row],[veto_drafter_id]]),draft_picks[[#This Row],[veto_drafter_id]]=""),"",_xlfn.XLOOKUP(draft_picks[[#This Row],[veto_drafter_id]],drafters[id],drafters[name]))</f>
        <v/>
      </c>
      <c r="N2656" t="s">
        <v>15497</v>
      </c>
      <c r="O2656" t="str">
        <f>IF(OR(ISBLANK(draft_picks[[#This Row],[veto_drafter_team_id]]),draft_picks[[#This Row],[veto_drafter_team_id]]=""),"",_xlfn.XLOOKUP(draft_picks[[#This Row],[veto_drafter_team_id]],drafter_teams[id],drafter_teams[name]))</f>
        <v/>
      </c>
      <c r="Q2656" t="s">
        <v>15497</v>
      </c>
      <c r="R2656" t="str">
        <f>IF(OR(ISBLANK(draft_picks[[#This Row],[veto_override_drafter_id]]),draft_picks[[#This Row],[veto_override_drafter_id]]=""),"",_xlfn.XLOOKUP(draft_picks[[#This Row],[veto_override_drafter_id]],drafters[id],drafters[name]))</f>
        <v/>
      </c>
      <c r="S2656" t="s">
        <v>15497</v>
      </c>
      <c r="T2656" t="str">
        <f>IF(OR(ISBLANK(draft_picks[[#This Row],[veto_override_team_id]]),draft_picks[[#This Row],[veto_override_team_id]]=""),"",_xlfn.XLOOKUP(draft_picks[[#This Row],[veto_override_team_id]],drafter_teams[id],drafter_teams[name]))</f>
        <v/>
      </c>
    </row>
    <row r="2657" spans="1:20" x14ac:dyDescent="0.25">
      <c r="A2657" t="s">
        <v>114</v>
      </c>
      <c r="B2657" t="str">
        <f>_xlfn.XLOOKUP(draft_picks[[#This Row],[draft_id]],drafts[id],drafts[title])</f>
        <v>Home Invasion</v>
      </c>
      <c r="C2657" s="3">
        <v>5</v>
      </c>
      <c r="D2657">
        <f>IF(C2656&lt;draft_picks[[#This Row],[position]],1,IF(C2656&gt;draft_picks[[#This Row],[position]],D2656+1,IF(C2656=draft_picks[[#This Row],[position]],D2656+1)))</f>
        <v>3</v>
      </c>
      <c r="E2657" t="s">
        <v>1862</v>
      </c>
      <c r="F2657" t="str">
        <f>IF(ISBLANK(draft_picks[[#This Row],[movie_id]]),"",_xlfn.XLOOKUP(draft_picks[[#This Row],[movie_id]],drafts.movies[id],drafts.movies[movie_title]))</f>
        <v>Panic Room</v>
      </c>
      <c r="G2657" s="3" t="s">
        <v>1129</v>
      </c>
      <c r="H2657" t="str">
        <f>IF(ISBLANK(draft_picks[[#This Row],[drafter_id]]),"",_xlfn.XLOOKUP(draft_picks[[#This Row],[drafter_id]],drafters[id],drafters[name]))</f>
        <v>Morgan Peter Brown</v>
      </c>
      <c r="J2657" t="str">
        <f>IF(ISBLANK(draft_picks[[#This Row],[drafter_team_id]]),"",_xlfn.XLOOKUP(draft_picks[[#This Row],[drafter_team_id]],drafter_teams[id],drafter_teams[name]))</f>
        <v/>
      </c>
      <c r="K2657" s="3" t="s">
        <v>15497</v>
      </c>
      <c r="L2657" t="s">
        <v>15497</v>
      </c>
      <c r="M2657" t="str">
        <f>IF(OR(ISBLANK(draft_picks[[#This Row],[veto_drafter_id]]),draft_picks[[#This Row],[veto_drafter_id]]=""),"",_xlfn.XLOOKUP(draft_picks[[#This Row],[veto_drafter_id]],drafters[id],drafters[name]))</f>
        <v/>
      </c>
      <c r="N2657" t="s">
        <v>15497</v>
      </c>
      <c r="O2657" t="str">
        <f>IF(OR(ISBLANK(draft_picks[[#This Row],[veto_drafter_team_id]]),draft_picks[[#This Row],[veto_drafter_team_id]]=""),"",_xlfn.XLOOKUP(draft_picks[[#This Row],[veto_drafter_team_id]],drafter_teams[id],drafter_teams[name]))</f>
        <v/>
      </c>
      <c r="Q2657" t="s">
        <v>15497</v>
      </c>
      <c r="R2657" t="str">
        <f>IF(OR(ISBLANK(draft_picks[[#This Row],[veto_override_drafter_id]]),draft_picks[[#This Row],[veto_override_drafter_id]]=""),"",_xlfn.XLOOKUP(draft_picks[[#This Row],[veto_override_drafter_id]],drafters[id],drafters[name]))</f>
        <v/>
      </c>
      <c r="S2657" t="s">
        <v>15497</v>
      </c>
      <c r="T2657" t="str">
        <f>IF(OR(ISBLANK(draft_picks[[#This Row],[veto_override_team_id]]),draft_picks[[#This Row],[veto_override_team_id]]=""),"",_xlfn.XLOOKUP(draft_picks[[#This Row],[veto_override_team_id]],drafter_teams[id],drafter_teams[name]))</f>
        <v/>
      </c>
    </row>
    <row r="2658" spans="1:20" x14ac:dyDescent="0.25">
      <c r="A2658" t="s">
        <v>114</v>
      </c>
      <c r="B2658" t="str">
        <f>_xlfn.XLOOKUP(draft_picks[[#This Row],[draft_id]],drafts[id],drafts[title])</f>
        <v>Home Invasion</v>
      </c>
      <c r="C2658" s="3">
        <v>4</v>
      </c>
      <c r="D2658">
        <f>IF(C2657&lt;draft_picks[[#This Row],[position]],1,IF(C2657&gt;draft_picks[[#This Row],[position]],D2657+1,IF(C2657=draft_picks[[#This Row],[position]],D2657+1)))</f>
        <v>4</v>
      </c>
      <c r="E2658" t="s">
        <v>6180</v>
      </c>
      <c r="F2658" t="str">
        <f>IF(ISBLANK(draft_picks[[#This Row],[movie_id]]),"",_xlfn.XLOOKUP(draft_picks[[#This Row],[movie_id]],drafts.movies[id],drafts.movies[movie_title]))</f>
        <v>Inside</v>
      </c>
      <c r="G2658" s="3" t="s">
        <v>1137</v>
      </c>
      <c r="H2658" t="str">
        <f>IF(ISBLANK(draft_picks[[#This Row],[drafter_id]]),"",_xlfn.XLOOKUP(draft_picks[[#This Row],[drafter_id]],drafters[id],drafters[name]))</f>
        <v>Wynter Mitchell</v>
      </c>
      <c r="J2658" t="str">
        <f>IF(ISBLANK(draft_picks[[#This Row],[drafter_team_id]]),"",_xlfn.XLOOKUP(draft_picks[[#This Row],[drafter_team_id]],drafter_teams[id],drafter_teams[name]))</f>
        <v/>
      </c>
      <c r="K2658" s="3" t="s">
        <v>15497</v>
      </c>
      <c r="L2658" t="s">
        <v>15497</v>
      </c>
      <c r="M2658" t="str">
        <f>IF(OR(ISBLANK(draft_picks[[#This Row],[veto_drafter_id]]),draft_picks[[#This Row],[veto_drafter_id]]=""),"",_xlfn.XLOOKUP(draft_picks[[#This Row],[veto_drafter_id]],drafters[id],drafters[name]))</f>
        <v/>
      </c>
      <c r="N2658" t="s">
        <v>15497</v>
      </c>
      <c r="O2658" t="str">
        <f>IF(OR(ISBLANK(draft_picks[[#This Row],[veto_drafter_team_id]]),draft_picks[[#This Row],[veto_drafter_team_id]]=""),"",_xlfn.XLOOKUP(draft_picks[[#This Row],[veto_drafter_team_id]],drafter_teams[id],drafter_teams[name]))</f>
        <v/>
      </c>
      <c r="Q2658" t="s">
        <v>15497</v>
      </c>
      <c r="R2658" t="str">
        <f>IF(OR(ISBLANK(draft_picks[[#This Row],[veto_override_drafter_id]]),draft_picks[[#This Row],[veto_override_drafter_id]]=""),"",_xlfn.XLOOKUP(draft_picks[[#This Row],[veto_override_drafter_id]],drafters[id],drafters[name]))</f>
        <v/>
      </c>
      <c r="S2658" t="s">
        <v>15497</v>
      </c>
      <c r="T2658" t="str">
        <f>IF(OR(ISBLANK(draft_picks[[#This Row],[veto_override_team_id]]),draft_picks[[#This Row],[veto_override_team_id]]=""),"",_xlfn.XLOOKUP(draft_picks[[#This Row],[veto_override_team_id]],drafter_teams[id],drafter_teams[name]))</f>
        <v/>
      </c>
    </row>
    <row r="2659" spans="1:20" x14ac:dyDescent="0.25">
      <c r="A2659" t="s">
        <v>114</v>
      </c>
      <c r="B2659" t="str">
        <f>_xlfn.XLOOKUP(draft_picks[[#This Row],[draft_id]],drafts[id],drafts[title])</f>
        <v>Home Invasion</v>
      </c>
      <c r="C2659" s="3">
        <v>3</v>
      </c>
      <c r="D2659">
        <f>IF(C2658&lt;draft_picks[[#This Row],[position]],1,IF(C2658&gt;draft_picks[[#This Row],[position]],D2658+1,IF(C2658=draft_picks[[#This Row],[position]],D2658+1)))</f>
        <v>5</v>
      </c>
      <c r="E2659" t="s">
        <v>2394</v>
      </c>
      <c r="F2659" t="str">
        <f>IF(ISBLANK(draft_picks[[#This Row],[movie_id]]),"",_xlfn.XLOOKUP(draft_picks[[#This Row],[movie_id]],drafts.movies[id],drafts.movies[movie_title]))</f>
        <v>Wait Until Dark</v>
      </c>
      <c r="G2659" s="3" t="s">
        <v>1129</v>
      </c>
      <c r="H2659" t="str">
        <f>IF(ISBLANK(draft_picks[[#This Row],[drafter_id]]),"",_xlfn.XLOOKUP(draft_picks[[#This Row],[drafter_id]],drafters[id],drafters[name]))</f>
        <v>Morgan Peter Brown</v>
      </c>
      <c r="J2659" t="str">
        <f>IF(ISBLANK(draft_picks[[#This Row],[drafter_team_id]]),"",_xlfn.XLOOKUP(draft_picks[[#This Row],[drafter_team_id]],drafter_teams[id],drafter_teams[name]))</f>
        <v/>
      </c>
      <c r="K2659" s="3" t="s">
        <v>15497</v>
      </c>
      <c r="L2659" t="s">
        <v>15497</v>
      </c>
      <c r="M2659" t="str">
        <f>IF(OR(ISBLANK(draft_picks[[#This Row],[veto_drafter_id]]),draft_picks[[#This Row],[veto_drafter_id]]=""),"",_xlfn.XLOOKUP(draft_picks[[#This Row],[veto_drafter_id]],drafters[id],drafters[name]))</f>
        <v/>
      </c>
      <c r="N2659" t="s">
        <v>15497</v>
      </c>
      <c r="O2659" t="str">
        <f>IF(OR(ISBLANK(draft_picks[[#This Row],[veto_drafter_team_id]]),draft_picks[[#This Row],[veto_drafter_team_id]]=""),"",_xlfn.XLOOKUP(draft_picks[[#This Row],[veto_drafter_team_id]],drafter_teams[id],drafter_teams[name]))</f>
        <v/>
      </c>
      <c r="Q2659" t="s">
        <v>15497</v>
      </c>
      <c r="R2659" t="str">
        <f>IF(OR(ISBLANK(draft_picks[[#This Row],[veto_override_drafter_id]]),draft_picks[[#This Row],[veto_override_drafter_id]]=""),"",_xlfn.XLOOKUP(draft_picks[[#This Row],[veto_override_drafter_id]],drafters[id],drafters[name]))</f>
        <v/>
      </c>
      <c r="S2659" t="s">
        <v>15497</v>
      </c>
      <c r="T2659" t="str">
        <f>IF(OR(ISBLANK(draft_picks[[#This Row],[veto_override_team_id]]),draft_picks[[#This Row],[veto_override_team_id]]=""),"",_xlfn.XLOOKUP(draft_picks[[#This Row],[veto_override_team_id]],drafter_teams[id],drafter_teams[name]))</f>
        <v/>
      </c>
    </row>
    <row r="2660" spans="1:20" x14ac:dyDescent="0.25">
      <c r="A2660" t="s">
        <v>114</v>
      </c>
      <c r="B2660" t="str">
        <f>_xlfn.XLOOKUP(draft_picks[[#This Row],[draft_id]],drafts[id],drafts[title])</f>
        <v>Home Invasion</v>
      </c>
      <c r="C2660" s="3">
        <v>2</v>
      </c>
      <c r="D2660">
        <f>IF(C2659&lt;draft_picks[[#This Row],[position]],1,IF(C2659&gt;draft_picks[[#This Row],[position]],D2659+1,IF(C2659=draft_picks[[#This Row],[position]],D2659+1)))</f>
        <v>6</v>
      </c>
      <c r="E2660" t="s">
        <v>2039</v>
      </c>
      <c r="F2660" t="str">
        <f>IF(ISBLANK(draft_picks[[#This Row],[movie_id]]),"",_xlfn.XLOOKUP(draft_picks[[#This Row],[movie_id]],drafts.movies[id],drafts.movies[movie_title]))</f>
        <v>Home Alone</v>
      </c>
      <c r="G2660" s="3" t="s">
        <v>1137</v>
      </c>
      <c r="H2660" t="str">
        <f>IF(ISBLANK(draft_picks[[#This Row],[drafter_id]]),"",_xlfn.XLOOKUP(draft_picks[[#This Row],[drafter_id]],drafters[id],drafters[name]))</f>
        <v>Wynter Mitchell</v>
      </c>
      <c r="J2660" t="str">
        <f>IF(ISBLANK(draft_picks[[#This Row],[drafter_team_id]]),"",_xlfn.XLOOKUP(draft_picks[[#This Row],[drafter_team_id]],drafter_teams[id],drafter_teams[name]))</f>
        <v/>
      </c>
      <c r="K2660" s="3" t="s">
        <v>15484</v>
      </c>
      <c r="L2660" t="s">
        <v>1129</v>
      </c>
      <c r="M2660" t="str">
        <f>IF(OR(ISBLANK(draft_picks[[#This Row],[veto_drafter_id]]),draft_picks[[#This Row],[veto_drafter_id]]=""),"",_xlfn.XLOOKUP(draft_picks[[#This Row],[veto_drafter_id]],drafters[id],drafters[name]))</f>
        <v>Morgan Peter Brown</v>
      </c>
      <c r="N2660" t="s">
        <v>15497</v>
      </c>
      <c r="O2660" t="str">
        <f>IF(OR(ISBLANK(draft_picks[[#This Row],[veto_drafter_team_id]]),draft_picks[[#This Row],[veto_drafter_team_id]]=""),"",_xlfn.XLOOKUP(draft_picks[[#This Row],[veto_drafter_team_id]],drafter_teams[id],drafter_teams[name]))</f>
        <v/>
      </c>
      <c r="Q2660" t="s">
        <v>15497</v>
      </c>
      <c r="R2660" t="str">
        <f>IF(OR(ISBLANK(draft_picks[[#This Row],[veto_override_drafter_id]]),draft_picks[[#This Row],[veto_override_drafter_id]]=""),"",_xlfn.XLOOKUP(draft_picks[[#This Row],[veto_override_drafter_id]],drafters[id],drafters[name]))</f>
        <v/>
      </c>
      <c r="S2660" t="s">
        <v>15497</v>
      </c>
      <c r="T2660" t="str">
        <f>IF(OR(ISBLANK(draft_picks[[#This Row],[veto_override_team_id]]),draft_picks[[#This Row],[veto_override_team_id]]=""),"",_xlfn.XLOOKUP(draft_picks[[#This Row],[veto_override_team_id]],drafter_teams[id],drafter_teams[name]))</f>
        <v/>
      </c>
    </row>
    <row r="2661" spans="1:20" x14ac:dyDescent="0.25">
      <c r="A2661" t="s">
        <v>114</v>
      </c>
      <c r="B2661" t="str">
        <f>_xlfn.XLOOKUP(draft_picks[[#This Row],[draft_id]],drafts[id],drafts[title])</f>
        <v>Home Invasion</v>
      </c>
      <c r="C2661" s="3">
        <v>2</v>
      </c>
      <c r="D2661">
        <f>IF(C2660&lt;draft_picks[[#This Row],[position]],1,IF(C2660&gt;draft_picks[[#This Row],[position]],D2660+1,IF(C2660=draft_picks[[#This Row],[position]],D2660+1)))</f>
        <v>7</v>
      </c>
      <c r="E2661" t="s">
        <v>5319</v>
      </c>
      <c r="F2661" t="str">
        <f>IF(ISBLANK(draft_picks[[#This Row],[movie_id]]),"",_xlfn.XLOOKUP(draft_picks[[#This Row],[movie_id]],drafts.movies[id],drafts.movies[movie_title]))</f>
        <v>Mother!</v>
      </c>
      <c r="G2661" s="3" t="s">
        <v>1137</v>
      </c>
      <c r="H2661" t="str">
        <f>IF(ISBLANK(draft_picks[[#This Row],[drafter_id]]),"",_xlfn.XLOOKUP(draft_picks[[#This Row],[drafter_id]],drafters[id],drafters[name]))</f>
        <v>Wynter Mitchell</v>
      </c>
      <c r="J2661" t="str">
        <f>IF(ISBLANK(draft_picks[[#This Row],[drafter_team_id]]),"",_xlfn.XLOOKUP(draft_picks[[#This Row],[drafter_team_id]],drafter_teams[id],drafter_teams[name]))</f>
        <v/>
      </c>
      <c r="K2661" s="3" t="s">
        <v>15484</v>
      </c>
      <c r="L2661" t="s">
        <v>1129</v>
      </c>
      <c r="M2661" t="str">
        <f>IF(OR(ISBLANK(draft_picks[[#This Row],[veto_drafter_id]]),draft_picks[[#This Row],[veto_drafter_id]]=""),"",_xlfn.XLOOKUP(draft_picks[[#This Row],[veto_drafter_id]],drafters[id],drafters[name]))</f>
        <v>Morgan Peter Brown</v>
      </c>
      <c r="N2661" t="s">
        <v>15497</v>
      </c>
      <c r="O2661" t="str">
        <f>IF(OR(ISBLANK(draft_picks[[#This Row],[veto_drafter_team_id]]),draft_picks[[#This Row],[veto_drafter_team_id]]=""),"",_xlfn.XLOOKUP(draft_picks[[#This Row],[veto_drafter_team_id]],drafter_teams[id],drafter_teams[name]))</f>
        <v/>
      </c>
      <c r="Q2661" t="s">
        <v>15497</v>
      </c>
      <c r="R2661" t="str">
        <f>IF(OR(ISBLANK(draft_picks[[#This Row],[veto_override_drafter_id]]),draft_picks[[#This Row],[veto_override_drafter_id]]=""),"",_xlfn.XLOOKUP(draft_picks[[#This Row],[veto_override_drafter_id]],drafters[id],drafters[name]))</f>
        <v/>
      </c>
      <c r="S2661" t="s">
        <v>15497</v>
      </c>
      <c r="T2661" t="str">
        <f>IF(OR(ISBLANK(draft_picks[[#This Row],[veto_override_team_id]]),draft_picks[[#This Row],[veto_override_team_id]]=""),"",_xlfn.XLOOKUP(draft_picks[[#This Row],[veto_override_team_id]],drafter_teams[id],drafter_teams[name]))</f>
        <v/>
      </c>
    </row>
    <row r="2662" spans="1:20" x14ac:dyDescent="0.25">
      <c r="A2662" t="s">
        <v>114</v>
      </c>
      <c r="B2662" t="str">
        <f>_xlfn.XLOOKUP(draft_picks[[#This Row],[draft_id]],drafts[id],drafts[title])</f>
        <v>Home Invasion</v>
      </c>
      <c r="C2662" s="3">
        <v>2</v>
      </c>
      <c r="D2662">
        <f>IF(C2661&lt;draft_picks[[#This Row],[position]],1,IF(C2661&gt;draft_picks[[#This Row],[position]],D2661+1,IF(C2661=draft_picks[[#This Row],[position]],D2661+1)))</f>
        <v>8</v>
      </c>
      <c r="E2662" t="s">
        <v>7632</v>
      </c>
      <c r="F2662" t="str">
        <f>IF(ISBLANK(draft_picks[[#This Row],[movie_id]]),"",_xlfn.XLOOKUP(draft_picks[[#This Row],[movie_id]],drafts.movies[id],drafts.movies[movie_title]))</f>
        <v>Funny Games</v>
      </c>
      <c r="G2662" s="3" t="s">
        <v>1137</v>
      </c>
      <c r="H2662" t="str">
        <f>IF(ISBLANK(draft_picks[[#This Row],[drafter_id]]),"",_xlfn.XLOOKUP(draft_picks[[#This Row],[drafter_id]],drafters[id],drafters[name]))</f>
        <v>Wynter Mitchell</v>
      </c>
      <c r="J2662" t="str">
        <f>IF(ISBLANK(draft_picks[[#This Row],[drafter_team_id]]),"",_xlfn.XLOOKUP(draft_picks[[#This Row],[drafter_team_id]],drafter_teams[id],drafter_teams[name]))</f>
        <v/>
      </c>
      <c r="K2662" s="3" t="s">
        <v>15484</v>
      </c>
      <c r="L2662" t="s">
        <v>1137</v>
      </c>
      <c r="M2662" t="str">
        <f>IF(OR(ISBLANK(draft_picks[[#This Row],[veto_drafter_id]]),draft_picks[[#This Row],[veto_drafter_id]]=""),"",_xlfn.XLOOKUP(draft_picks[[#This Row],[veto_drafter_id]],drafters[id],drafters[name]))</f>
        <v>Wynter Mitchell</v>
      </c>
      <c r="N2662" t="s">
        <v>15497</v>
      </c>
      <c r="O2662" t="str">
        <f>IF(OR(ISBLANK(draft_picks[[#This Row],[veto_drafter_team_id]]),draft_picks[[#This Row],[veto_drafter_team_id]]=""),"",_xlfn.XLOOKUP(draft_picks[[#This Row],[veto_drafter_team_id]],drafter_teams[id],drafter_teams[name]))</f>
        <v/>
      </c>
      <c r="Q2662" t="s">
        <v>15497</v>
      </c>
      <c r="R2662" t="str">
        <f>IF(OR(ISBLANK(draft_picks[[#This Row],[veto_override_drafter_id]]),draft_picks[[#This Row],[veto_override_drafter_id]]=""),"",_xlfn.XLOOKUP(draft_picks[[#This Row],[veto_override_drafter_id]],drafters[id],drafters[name]))</f>
        <v/>
      </c>
      <c r="S2662" t="s">
        <v>15497</v>
      </c>
      <c r="T2662" t="str">
        <f>IF(OR(ISBLANK(draft_picks[[#This Row],[veto_override_team_id]]),draft_picks[[#This Row],[veto_override_team_id]]=""),"",_xlfn.XLOOKUP(draft_picks[[#This Row],[veto_override_team_id]],drafter_teams[id],drafter_teams[name]))</f>
        <v/>
      </c>
    </row>
    <row r="2663" spans="1:20" x14ac:dyDescent="0.25">
      <c r="A2663" t="s">
        <v>114</v>
      </c>
      <c r="B2663" t="str">
        <f>_xlfn.XLOOKUP(draft_picks[[#This Row],[draft_id]],drafts[id],drafts[title])</f>
        <v>Home Invasion</v>
      </c>
      <c r="C2663" s="3">
        <v>2</v>
      </c>
      <c r="D2663">
        <f>IF(C2662&lt;draft_picks[[#This Row],[position]],1,IF(C2662&gt;draft_picks[[#This Row],[position]],D2662+1,IF(C2662=draft_picks[[#This Row],[position]],D2662+1)))</f>
        <v>9</v>
      </c>
      <c r="E2663" t="s">
        <v>7691</v>
      </c>
      <c r="F2663" t="str">
        <f>IF(ISBLANK(draft_picks[[#This Row],[movie_id]]),"",_xlfn.XLOOKUP(draft_picks[[#This Row],[movie_id]],drafts.movies[id],drafts.movies[movie_title]))</f>
        <v>The Strangers</v>
      </c>
      <c r="G2663" s="3" t="s">
        <v>1137</v>
      </c>
      <c r="H2663" t="str">
        <f>IF(ISBLANK(draft_picks[[#This Row],[drafter_id]]),"",_xlfn.XLOOKUP(draft_picks[[#This Row],[drafter_id]],drafters[id],drafters[name]))</f>
        <v>Wynter Mitchell</v>
      </c>
      <c r="J2663" t="str">
        <f>IF(ISBLANK(draft_picks[[#This Row],[drafter_team_id]]),"",_xlfn.XLOOKUP(draft_picks[[#This Row],[drafter_team_id]],drafter_teams[id],drafter_teams[name]))</f>
        <v/>
      </c>
      <c r="K2663" s="3" t="s">
        <v>15497</v>
      </c>
      <c r="L2663" t="s">
        <v>15497</v>
      </c>
      <c r="M2663" t="str">
        <f>IF(OR(ISBLANK(draft_picks[[#This Row],[veto_drafter_id]]),draft_picks[[#This Row],[veto_drafter_id]]=""),"",_xlfn.XLOOKUP(draft_picks[[#This Row],[veto_drafter_id]],drafters[id],drafters[name]))</f>
        <v/>
      </c>
      <c r="N2663" t="s">
        <v>15497</v>
      </c>
      <c r="O2663" t="str">
        <f>IF(OR(ISBLANK(draft_picks[[#This Row],[veto_drafter_team_id]]),draft_picks[[#This Row],[veto_drafter_team_id]]=""),"",_xlfn.XLOOKUP(draft_picks[[#This Row],[veto_drafter_team_id]],drafter_teams[id],drafter_teams[name]))</f>
        <v/>
      </c>
      <c r="Q2663" t="s">
        <v>15497</v>
      </c>
      <c r="R2663" t="str">
        <f>IF(OR(ISBLANK(draft_picks[[#This Row],[veto_override_drafter_id]]),draft_picks[[#This Row],[veto_override_drafter_id]]=""),"",_xlfn.XLOOKUP(draft_picks[[#This Row],[veto_override_drafter_id]],drafters[id],drafters[name]))</f>
        <v/>
      </c>
      <c r="S2663" t="s">
        <v>15497</v>
      </c>
      <c r="T2663" t="str">
        <f>IF(OR(ISBLANK(draft_picks[[#This Row],[veto_override_team_id]]),draft_picks[[#This Row],[veto_override_team_id]]=""),"",_xlfn.XLOOKUP(draft_picks[[#This Row],[veto_override_team_id]],drafter_teams[id],drafter_teams[name]))</f>
        <v/>
      </c>
    </row>
    <row r="2664" spans="1:20" x14ac:dyDescent="0.25">
      <c r="A2664" t="s">
        <v>114</v>
      </c>
      <c r="B2664" t="str">
        <f>_xlfn.XLOOKUP(draft_picks[[#This Row],[draft_id]],drafts[id],drafts[title])</f>
        <v>Home Invasion</v>
      </c>
      <c r="C2664" s="3">
        <v>1</v>
      </c>
      <c r="D2664">
        <f>IF(C2663&lt;draft_picks[[#This Row],[position]],1,IF(C2663&gt;draft_picks[[#This Row],[position]],D2663+1,IF(C2663=draft_picks[[#This Row],[position]],D2663+1)))</f>
        <v>10</v>
      </c>
      <c r="E2664" t="s">
        <v>7632</v>
      </c>
      <c r="F2664" t="str">
        <f>IF(ISBLANK(draft_picks[[#This Row],[movie_id]]),"",_xlfn.XLOOKUP(draft_picks[[#This Row],[movie_id]],drafts.movies[id],drafts.movies[movie_title]))</f>
        <v>Funny Games</v>
      </c>
      <c r="G2664" s="3" t="s">
        <v>1129</v>
      </c>
      <c r="H2664" t="str">
        <f>IF(ISBLANK(draft_picks[[#This Row],[drafter_id]]),"",_xlfn.XLOOKUP(draft_picks[[#This Row],[drafter_id]],drafters[id],drafters[name]))</f>
        <v>Morgan Peter Brown</v>
      </c>
      <c r="J2664" t="str">
        <f>IF(ISBLANK(draft_picks[[#This Row],[drafter_team_id]]),"",_xlfn.XLOOKUP(draft_picks[[#This Row],[drafter_team_id]],drafter_teams[id],drafter_teams[name]))</f>
        <v/>
      </c>
      <c r="K2664" s="3" t="s">
        <v>15497</v>
      </c>
      <c r="L2664" t="s">
        <v>15497</v>
      </c>
      <c r="M2664" t="str">
        <f>IF(OR(ISBLANK(draft_picks[[#This Row],[veto_drafter_id]]),draft_picks[[#This Row],[veto_drafter_id]]=""),"",_xlfn.XLOOKUP(draft_picks[[#This Row],[veto_drafter_id]],drafters[id],drafters[name]))</f>
        <v/>
      </c>
      <c r="N2664" t="s">
        <v>15497</v>
      </c>
      <c r="O2664" t="str">
        <f>IF(OR(ISBLANK(draft_picks[[#This Row],[veto_drafter_team_id]]),draft_picks[[#This Row],[veto_drafter_team_id]]=""),"",_xlfn.XLOOKUP(draft_picks[[#This Row],[veto_drafter_team_id]],drafter_teams[id],drafter_teams[name]))</f>
        <v/>
      </c>
      <c r="Q2664" t="s">
        <v>15497</v>
      </c>
      <c r="R2664" t="str">
        <f>IF(OR(ISBLANK(draft_picks[[#This Row],[veto_override_drafter_id]]),draft_picks[[#This Row],[veto_override_drafter_id]]=""),"",_xlfn.XLOOKUP(draft_picks[[#This Row],[veto_override_drafter_id]],drafters[id],drafters[name]))</f>
        <v/>
      </c>
      <c r="S2664" t="s">
        <v>15497</v>
      </c>
      <c r="T2664" t="str">
        <f>IF(OR(ISBLANK(draft_picks[[#This Row],[veto_override_team_id]]),draft_picks[[#This Row],[veto_override_team_id]]=""),"",_xlfn.XLOOKUP(draft_picks[[#This Row],[veto_override_team_id]],drafter_teams[id],drafter_teams[name]))</f>
        <v/>
      </c>
    </row>
    <row r="2665" spans="1:20" x14ac:dyDescent="0.25">
      <c r="A2665" t="s">
        <v>318</v>
      </c>
      <c r="B2665" t="str">
        <f>_xlfn.XLOOKUP(draft_picks[[#This Row],[draft_id]],drafts[id],drafts[title])</f>
        <v>Two Thumbs Down</v>
      </c>
      <c r="C2665" s="3">
        <v>7</v>
      </c>
      <c r="D2665">
        <f>IF(C2664&lt;draft_picks[[#This Row],[position]],1,IF(C2664&gt;draft_picks[[#This Row],[position]],D2664+1,IF(C2664=draft_picks[[#This Row],[position]],D2664+1)))</f>
        <v>1</v>
      </c>
      <c r="E2665" t="s">
        <v>5958</v>
      </c>
      <c r="F2665" t="str">
        <f>IF(ISBLANK(draft_picks[[#This Row],[movie_id]]),"",_xlfn.XLOOKUP(draft_picks[[#This Row],[movie_id]],drafts.movies[id],drafts.movies[movie_title]))</f>
        <v>Last Action Hero</v>
      </c>
      <c r="G2665" s="3" t="s">
        <v>1147</v>
      </c>
      <c r="H2665" t="str">
        <f>IF(ISBLANK(draft_picks[[#This Row],[drafter_id]]),"",_xlfn.XLOOKUP(draft_picks[[#This Row],[drafter_id]],drafters[id],drafters[name]))</f>
        <v>Matt Singer</v>
      </c>
      <c r="J2665" t="str">
        <f>IF(ISBLANK(draft_picks[[#This Row],[drafter_team_id]]),"",_xlfn.XLOOKUP(draft_picks[[#This Row],[drafter_team_id]],drafter_teams[id],drafter_teams[name]))</f>
        <v/>
      </c>
      <c r="K2665" s="3" t="s">
        <v>15497</v>
      </c>
      <c r="L2665" t="s">
        <v>15497</v>
      </c>
      <c r="M2665" t="str">
        <f>IF(OR(ISBLANK(draft_picks[[#This Row],[veto_drafter_id]]),draft_picks[[#This Row],[veto_drafter_id]]=""),"",_xlfn.XLOOKUP(draft_picks[[#This Row],[veto_drafter_id]],drafters[id],drafters[name]))</f>
        <v/>
      </c>
      <c r="N2665" t="s">
        <v>15497</v>
      </c>
      <c r="O2665" t="str">
        <f>IF(OR(ISBLANK(draft_picks[[#This Row],[veto_drafter_team_id]]),draft_picks[[#This Row],[veto_drafter_team_id]]=""),"",_xlfn.XLOOKUP(draft_picks[[#This Row],[veto_drafter_team_id]],drafter_teams[id],drafter_teams[name]))</f>
        <v/>
      </c>
      <c r="Q2665" t="s">
        <v>15497</v>
      </c>
      <c r="R2665" t="str">
        <f>IF(OR(ISBLANK(draft_picks[[#This Row],[veto_override_drafter_id]]),draft_picks[[#This Row],[veto_override_drafter_id]]=""),"",_xlfn.XLOOKUP(draft_picks[[#This Row],[veto_override_drafter_id]],drafters[id],drafters[name]))</f>
        <v/>
      </c>
      <c r="S2665" t="s">
        <v>15497</v>
      </c>
      <c r="T2665" t="str">
        <f>IF(OR(ISBLANK(draft_picks[[#This Row],[veto_override_team_id]]),draft_picks[[#This Row],[veto_override_team_id]]=""),"",_xlfn.XLOOKUP(draft_picks[[#This Row],[veto_override_team_id]],drafter_teams[id],drafter_teams[name]))</f>
        <v/>
      </c>
    </row>
    <row r="2666" spans="1:20" x14ac:dyDescent="0.25">
      <c r="A2666" t="s">
        <v>318</v>
      </c>
      <c r="B2666" t="str">
        <f>_xlfn.XLOOKUP(draft_picks[[#This Row],[draft_id]],drafts[id],drafts[title])</f>
        <v>Two Thumbs Down</v>
      </c>
      <c r="C2666" s="3">
        <v>6</v>
      </c>
      <c r="D2666">
        <f>IF(C2665&lt;draft_picks[[#This Row],[position]],1,IF(C2665&gt;draft_picks[[#This Row],[position]],D2665+1,IF(C2665=draft_picks[[#This Row],[position]],D2665+1)))</f>
        <v>2</v>
      </c>
      <c r="E2666" t="s">
        <v>8316</v>
      </c>
      <c r="F2666" t="str">
        <f>IF(ISBLANK(draft_picks[[#This Row],[movie_id]]),"",_xlfn.XLOOKUP(draft_picks[[#This Row],[movie_id]],drafts.movies[id],drafts.movies[movie_title]))</f>
        <v>Beetlejuice</v>
      </c>
      <c r="G2666" s="3" t="s">
        <v>1147</v>
      </c>
      <c r="H2666" t="str">
        <f>IF(ISBLANK(draft_picks[[#This Row],[drafter_id]]),"",_xlfn.XLOOKUP(draft_picks[[#This Row],[drafter_id]],drafters[id],drafters[name]))</f>
        <v>Matt Singer</v>
      </c>
      <c r="J2666" t="str">
        <f>IF(ISBLANK(draft_picks[[#This Row],[drafter_team_id]]),"",_xlfn.XLOOKUP(draft_picks[[#This Row],[drafter_team_id]],drafter_teams[id],drafter_teams[name]))</f>
        <v/>
      </c>
      <c r="K2666" s="3" t="s">
        <v>15497</v>
      </c>
      <c r="L2666" t="s">
        <v>15497</v>
      </c>
      <c r="M2666" t="str">
        <f>IF(OR(ISBLANK(draft_picks[[#This Row],[veto_drafter_id]]),draft_picks[[#This Row],[veto_drafter_id]]=""),"",_xlfn.XLOOKUP(draft_picks[[#This Row],[veto_drafter_id]],drafters[id],drafters[name]))</f>
        <v/>
      </c>
      <c r="N2666" t="s">
        <v>15497</v>
      </c>
      <c r="O2666" t="str">
        <f>IF(OR(ISBLANK(draft_picks[[#This Row],[veto_drafter_team_id]]),draft_picks[[#This Row],[veto_drafter_team_id]]=""),"",_xlfn.XLOOKUP(draft_picks[[#This Row],[veto_drafter_team_id]],drafter_teams[id],drafter_teams[name]))</f>
        <v/>
      </c>
      <c r="Q2666" t="s">
        <v>15497</v>
      </c>
      <c r="R2666" t="str">
        <f>IF(OR(ISBLANK(draft_picks[[#This Row],[veto_override_drafter_id]]),draft_picks[[#This Row],[veto_override_drafter_id]]=""),"",_xlfn.XLOOKUP(draft_picks[[#This Row],[veto_override_drafter_id]],drafters[id],drafters[name]))</f>
        <v/>
      </c>
      <c r="S2666" t="s">
        <v>15497</v>
      </c>
      <c r="T2666" t="str">
        <f>IF(OR(ISBLANK(draft_picks[[#This Row],[veto_override_team_id]]),draft_picks[[#This Row],[veto_override_team_id]]=""),"",_xlfn.XLOOKUP(draft_picks[[#This Row],[veto_override_team_id]],drafter_teams[id],drafter_teams[name]))</f>
        <v/>
      </c>
    </row>
    <row r="2667" spans="1:20" x14ac:dyDescent="0.25">
      <c r="A2667" t="s">
        <v>318</v>
      </c>
      <c r="B2667" t="str">
        <f>_xlfn.XLOOKUP(draft_picks[[#This Row],[draft_id]],drafts[id],drafts[title])</f>
        <v>Two Thumbs Down</v>
      </c>
      <c r="C2667" s="3">
        <v>5</v>
      </c>
      <c r="D2667">
        <f>IF(C2666&lt;draft_picks[[#This Row],[position]],1,IF(C2666&gt;draft_picks[[#This Row],[position]],D2666+1,IF(C2666=draft_picks[[#This Row],[position]],D2666+1)))</f>
        <v>3</v>
      </c>
      <c r="E2667" t="s">
        <v>7796</v>
      </c>
      <c r="F2667" t="str">
        <f>IF(ISBLANK(draft_picks[[#This Row],[movie_id]]),"",_xlfn.XLOOKUP(draft_picks[[#This Row],[movie_id]],drafts.movies[id],drafts.movies[movie_title]))</f>
        <v>Johnny Dangerously</v>
      </c>
      <c r="G2667" s="3" t="s">
        <v>1167</v>
      </c>
      <c r="H2667" t="str">
        <f>IF(ISBLANK(draft_picks[[#This Row],[drafter_id]]),"",_xlfn.XLOOKUP(draft_picks[[#This Row],[drafter_id]],drafters[id],drafters[name]))</f>
        <v>Jordan Hoffman</v>
      </c>
      <c r="J2667" t="str">
        <f>IF(ISBLANK(draft_picks[[#This Row],[drafter_team_id]]),"",_xlfn.XLOOKUP(draft_picks[[#This Row],[drafter_team_id]],drafter_teams[id],drafter_teams[name]))</f>
        <v/>
      </c>
      <c r="K2667" s="3" t="s">
        <v>15497</v>
      </c>
      <c r="L2667" t="s">
        <v>15497</v>
      </c>
      <c r="M2667" t="str">
        <f>IF(OR(ISBLANK(draft_picks[[#This Row],[veto_drafter_id]]),draft_picks[[#This Row],[veto_drafter_id]]=""),"",_xlfn.XLOOKUP(draft_picks[[#This Row],[veto_drafter_id]],drafters[id],drafters[name]))</f>
        <v/>
      </c>
      <c r="N2667" t="s">
        <v>15497</v>
      </c>
      <c r="O2667" t="str">
        <f>IF(OR(ISBLANK(draft_picks[[#This Row],[veto_drafter_team_id]]),draft_picks[[#This Row],[veto_drafter_team_id]]=""),"",_xlfn.XLOOKUP(draft_picks[[#This Row],[veto_drafter_team_id]],drafter_teams[id],drafter_teams[name]))</f>
        <v/>
      </c>
      <c r="Q2667" t="s">
        <v>15497</v>
      </c>
      <c r="R2667" t="str">
        <f>IF(OR(ISBLANK(draft_picks[[#This Row],[veto_override_drafter_id]]),draft_picks[[#This Row],[veto_override_drafter_id]]=""),"",_xlfn.XLOOKUP(draft_picks[[#This Row],[veto_override_drafter_id]],drafters[id],drafters[name]))</f>
        <v/>
      </c>
      <c r="S2667" t="s">
        <v>15497</v>
      </c>
      <c r="T2667" t="str">
        <f>IF(OR(ISBLANK(draft_picks[[#This Row],[veto_override_team_id]]),draft_picks[[#This Row],[veto_override_team_id]]=""),"",_xlfn.XLOOKUP(draft_picks[[#This Row],[veto_override_team_id]],drafter_teams[id],drafter_teams[name]))</f>
        <v/>
      </c>
    </row>
    <row r="2668" spans="1:20" x14ac:dyDescent="0.25">
      <c r="A2668" t="s">
        <v>318</v>
      </c>
      <c r="B2668" t="str">
        <f>_xlfn.XLOOKUP(draft_picks[[#This Row],[draft_id]],drafts[id],drafts[title])</f>
        <v>Two Thumbs Down</v>
      </c>
      <c r="C2668" s="3">
        <v>4</v>
      </c>
      <c r="D2668">
        <f>IF(C2667&lt;draft_picks[[#This Row],[position]],1,IF(C2667&gt;draft_picks[[#This Row],[position]],D2667+1,IF(C2667=draft_picks[[#This Row],[position]],D2667+1)))</f>
        <v>4</v>
      </c>
      <c r="E2668" t="s">
        <v>7593</v>
      </c>
      <c r="F2668" t="str">
        <f>IF(ISBLANK(draft_picks[[#This Row],[movie_id]]),"",_xlfn.XLOOKUP(draft_picks[[#This Row],[movie_id]],drafts.movies[id],drafts.movies[movie_title]))</f>
        <v>Army of Darkness</v>
      </c>
      <c r="G2668" s="3" t="s">
        <v>1147</v>
      </c>
      <c r="H2668" t="str">
        <f>IF(ISBLANK(draft_picks[[#This Row],[drafter_id]]),"",_xlfn.XLOOKUP(draft_picks[[#This Row],[drafter_id]],drafters[id],drafters[name]))</f>
        <v>Matt Singer</v>
      </c>
      <c r="J2668" t="str">
        <f>IF(ISBLANK(draft_picks[[#This Row],[drafter_team_id]]),"",_xlfn.XLOOKUP(draft_picks[[#This Row],[drafter_team_id]],drafter_teams[id],drafter_teams[name]))</f>
        <v/>
      </c>
      <c r="K2668" s="3" t="s">
        <v>15484</v>
      </c>
      <c r="L2668" t="s">
        <v>1167</v>
      </c>
      <c r="M2668" t="str">
        <f>IF(OR(ISBLANK(draft_picks[[#This Row],[veto_drafter_id]]),draft_picks[[#This Row],[veto_drafter_id]]=""),"",_xlfn.XLOOKUP(draft_picks[[#This Row],[veto_drafter_id]],drafters[id],drafters[name]))</f>
        <v>Jordan Hoffman</v>
      </c>
      <c r="N2668" t="s">
        <v>15497</v>
      </c>
      <c r="O2668" t="str">
        <f>IF(OR(ISBLANK(draft_picks[[#This Row],[veto_drafter_team_id]]),draft_picks[[#This Row],[veto_drafter_team_id]]=""),"",_xlfn.XLOOKUP(draft_picks[[#This Row],[veto_drafter_team_id]],drafter_teams[id],drafter_teams[name]))</f>
        <v/>
      </c>
      <c r="Q2668" t="s">
        <v>15497</v>
      </c>
      <c r="R2668" t="str">
        <f>IF(OR(ISBLANK(draft_picks[[#This Row],[veto_override_drafter_id]]),draft_picks[[#This Row],[veto_override_drafter_id]]=""),"",_xlfn.XLOOKUP(draft_picks[[#This Row],[veto_override_drafter_id]],drafters[id],drafters[name]))</f>
        <v/>
      </c>
      <c r="S2668" t="s">
        <v>15497</v>
      </c>
      <c r="T2668" t="str">
        <f>IF(OR(ISBLANK(draft_picks[[#This Row],[veto_override_team_id]]),draft_picks[[#This Row],[veto_override_team_id]]=""),"",_xlfn.XLOOKUP(draft_picks[[#This Row],[veto_override_team_id]],drafter_teams[id],drafter_teams[name]))</f>
        <v/>
      </c>
    </row>
    <row r="2669" spans="1:20" x14ac:dyDescent="0.25">
      <c r="A2669" t="s">
        <v>318</v>
      </c>
      <c r="B2669" t="str">
        <f>_xlfn.XLOOKUP(draft_picks[[#This Row],[draft_id]],drafts[id],drafts[title])</f>
        <v>Two Thumbs Down</v>
      </c>
      <c r="C2669" s="3">
        <v>4</v>
      </c>
      <c r="D2669">
        <f>IF(C2668&lt;draft_picks[[#This Row],[position]],1,IF(C2668&gt;draft_picks[[#This Row],[position]],D2668+1,IF(C2668=draft_picks[[#This Row],[position]],D2668+1)))</f>
        <v>5</v>
      </c>
      <c r="E2669" t="s">
        <v>7075</v>
      </c>
      <c r="F2669" t="str">
        <f>IF(ISBLANK(draft_picks[[#This Row],[movie_id]]),"",_xlfn.XLOOKUP(draft_picks[[#This Row],[movie_id]],drafts.movies[id],drafts.movies[movie_title]))</f>
        <v>Reservoir Dogs</v>
      </c>
      <c r="G2669" s="3" t="s">
        <v>1147</v>
      </c>
      <c r="H2669" t="str">
        <f>IF(ISBLANK(draft_picks[[#This Row],[drafter_id]]),"",_xlfn.XLOOKUP(draft_picks[[#This Row],[drafter_id]],drafters[id],drafters[name]))</f>
        <v>Matt Singer</v>
      </c>
      <c r="J2669" t="str">
        <f>IF(ISBLANK(draft_picks[[#This Row],[drafter_team_id]]),"",_xlfn.XLOOKUP(draft_picks[[#This Row],[drafter_team_id]],drafter_teams[id],drafter_teams[name]))</f>
        <v/>
      </c>
      <c r="K2669" s="3" t="s">
        <v>15497</v>
      </c>
      <c r="L2669" t="s">
        <v>15497</v>
      </c>
      <c r="M2669" t="str">
        <f>IF(OR(ISBLANK(draft_picks[[#This Row],[veto_drafter_id]]),draft_picks[[#This Row],[veto_drafter_id]]=""),"",_xlfn.XLOOKUP(draft_picks[[#This Row],[veto_drafter_id]],drafters[id],drafters[name]))</f>
        <v/>
      </c>
      <c r="N2669" t="s">
        <v>15497</v>
      </c>
      <c r="O2669" t="str">
        <f>IF(OR(ISBLANK(draft_picks[[#This Row],[veto_drafter_team_id]]),draft_picks[[#This Row],[veto_drafter_team_id]]=""),"",_xlfn.XLOOKUP(draft_picks[[#This Row],[veto_drafter_team_id]],drafter_teams[id],drafter_teams[name]))</f>
        <v/>
      </c>
      <c r="Q2669" t="s">
        <v>15497</v>
      </c>
      <c r="R2669" t="str">
        <f>IF(OR(ISBLANK(draft_picks[[#This Row],[veto_override_drafter_id]]),draft_picks[[#This Row],[veto_override_drafter_id]]=""),"",_xlfn.XLOOKUP(draft_picks[[#This Row],[veto_override_drafter_id]],drafters[id],drafters[name]))</f>
        <v/>
      </c>
      <c r="S2669" t="s">
        <v>15497</v>
      </c>
      <c r="T2669" t="str">
        <f>IF(OR(ISBLANK(draft_picks[[#This Row],[veto_override_team_id]]),draft_picks[[#This Row],[veto_override_team_id]]=""),"",_xlfn.XLOOKUP(draft_picks[[#This Row],[veto_override_team_id]],drafter_teams[id],drafter_teams[name]))</f>
        <v/>
      </c>
    </row>
    <row r="2670" spans="1:20" x14ac:dyDescent="0.25">
      <c r="A2670" t="s">
        <v>318</v>
      </c>
      <c r="B2670" t="str">
        <f>_xlfn.XLOOKUP(draft_picks[[#This Row],[draft_id]],drafts[id],drafts[title])</f>
        <v>Two Thumbs Down</v>
      </c>
      <c r="C2670" s="3">
        <v>3</v>
      </c>
      <c r="D2670">
        <f>IF(C2669&lt;draft_picks[[#This Row],[position]],1,IF(C2669&gt;draft_picks[[#This Row],[position]],D2669+1,IF(C2669=draft_picks[[#This Row],[position]],D2669+1)))</f>
        <v>6</v>
      </c>
      <c r="E2670" t="s">
        <v>4440</v>
      </c>
      <c r="F2670" t="str">
        <f>IF(ISBLANK(draft_picks[[#This Row],[movie_id]]),"",_xlfn.XLOOKUP(draft_picks[[#This Row],[movie_id]],drafts.movies[id],drafts.movies[movie_title]))</f>
        <v>Stealing Beauty</v>
      </c>
      <c r="G2670" s="3" t="s">
        <v>1167</v>
      </c>
      <c r="H2670" t="str">
        <f>IF(ISBLANK(draft_picks[[#This Row],[drafter_id]]),"",_xlfn.XLOOKUP(draft_picks[[#This Row],[drafter_id]],drafters[id],drafters[name]))</f>
        <v>Jordan Hoffman</v>
      </c>
      <c r="J2670" t="str">
        <f>IF(ISBLANK(draft_picks[[#This Row],[drafter_team_id]]),"",_xlfn.XLOOKUP(draft_picks[[#This Row],[drafter_team_id]],drafter_teams[id],drafter_teams[name]))</f>
        <v/>
      </c>
      <c r="K2670" s="3" t="s">
        <v>15497</v>
      </c>
      <c r="L2670" t="s">
        <v>15497</v>
      </c>
      <c r="M2670" t="str">
        <f>IF(OR(ISBLANK(draft_picks[[#This Row],[veto_drafter_id]]),draft_picks[[#This Row],[veto_drafter_id]]=""),"",_xlfn.XLOOKUP(draft_picks[[#This Row],[veto_drafter_id]],drafters[id],drafters[name]))</f>
        <v/>
      </c>
      <c r="N2670" t="s">
        <v>15497</v>
      </c>
      <c r="O2670" t="str">
        <f>IF(OR(ISBLANK(draft_picks[[#This Row],[veto_drafter_team_id]]),draft_picks[[#This Row],[veto_drafter_team_id]]=""),"",_xlfn.XLOOKUP(draft_picks[[#This Row],[veto_drafter_team_id]],drafter_teams[id],drafter_teams[name]))</f>
        <v/>
      </c>
      <c r="Q2670" t="s">
        <v>15497</v>
      </c>
      <c r="R2670" t="str">
        <f>IF(OR(ISBLANK(draft_picks[[#This Row],[veto_override_drafter_id]]),draft_picks[[#This Row],[veto_override_drafter_id]]=""),"",_xlfn.XLOOKUP(draft_picks[[#This Row],[veto_override_drafter_id]],drafters[id],drafters[name]))</f>
        <v/>
      </c>
      <c r="S2670" t="s">
        <v>15497</v>
      </c>
      <c r="T2670" t="str">
        <f>IF(OR(ISBLANK(draft_picks[[#This Row],[veto_override_team_id]]),draft_picks[[#This Row],[veto_override_team_id]]=""),"",_xlfn.XLOOKUP(draft_picks[[#This Row],[veto_override_team_id]],drafter_teams[id],drafter_teams[name]))</f>
        <v/>
      </c>
    </row>
    <row r="2671" spans="1:20" x14ac:dyDescent="0.25">
      <c r="A2671" t="s">
        <v>318</v>
      </c>
      <c r="B2671" t="str">
        <f>_xlfn.XLOOKUP(draft_picks[[#This Row],[draft_id]],drafts[id],drafts[title])</f>
        <v>Two Thumbs Down</v>
      </c>
      <c r="C2671" s="3">
        <v>2</v>
      </c>
      <c r="D2671">
        <f>IF(C2670&lt;draft_picks[[#This Row],[position]],1,IF(C2670&gt;draft_picks[[#This Row],[position]],D2670+1,IF(C2670=draft_picks[[#This Row],[position]],D2670+1)))</f>
        <v>7</v>
      </c>
      <c r="E2671" t="s">
        <v>1769</v>
      </c>
      <c r="F2671" t="str">
        <f>IF(ISBLANK(draft_picks[[#This Row],[movie_id]]),"",_xlfn.XLOOKUP(draft_picks[[#This Row],[movie_id]],drafts.movies[id],drafts.movies[movie_title]))</f>
        <v>The Color of Money</v>
      </c>
      <c r="G2671" s="3" t="s">
        <v>1147</v>
      </c>
      <c r="H2671" t="str">
        <f>IF(ISBLANK(draft_picks[[#This Row],[drafter_id]]),"",_xlfn.XLOOKUP(draft_picks[[#This Row],[drafter_id]],drafters[id],drafters[name]))</f>
        <v>Matt Singer</v>
      </c>
      <c r="J2671" t="str">
        <f>IF(ISBLANK(draft_picks[[#This Row],[drafter_team_id]]),"",_xlfn.XLOOKUP(draft_picks[[#This Row],[drafter_team_id]],drafter_teams[id],drafter_teams[name]))</f>
        <v/>
      </c>
      <c r="K2671" s="3" t="s">
        <v>15497</v>
      </c>
      <c r="L2671" t="s">
        <v>15497</v>
      </c>
      <c r="M2671" t="str">
        <f>IF(OR(ISBLANK(draft_picks[[#This Row],[veto_drafter_id]]),draft_picks[[#This Row],[veto_drafter_id]]=""),"",_xlfn.XLOOKUP(draft_picks[[#This Row],[veto_drafter_id]],drafters[id],drafters[name]))</f>
        <v/>
      </c>
      <c r="N2671" t="s">
        <v>15497</v>
      </c>
      <c r="O2671" t="str">
        <f>IF(OR(ISBLANK(draft_picks[[#This Row],[veto_drafter_team_id]]),draft_picks[[#This Row],[veto_drafter_team_id]]=""),"",_xlfn.XLOOKUP(draft_picks[[#This Row],[veto_drafter_team_id]],drafter_teams[id],drafter_teams[name]))</f>
        <v/>
      </c>
      <c r="Q2671" t="s">
        <v>15497</v>
      </c>
      <c r="R2671" t="str">
        <f>IF(OR(ISBLANK(draft_picks[[#This Row],[veto_override_drafter_id]]),draft_picks[[#This Row],[veto_override_drafter_id]]=""),"",_xlfn.XLOOKUP(draft_picks[[#This Row],[veto_override_drafter_id]],drafters[id],drafters[name]))</f>
        <v/>
      </c>
      <c r="S2671" t="s">
        <v>15497</v>
      </c>
      <c r="T2671" t="str">
        <f>IF(OR(ISBLANK(draft_picks[[#This Row],[veto_override_team_id]]),draft_picks[[#This Row],[veto_override_team_id]]=""),"",_xlfn.XLOOKUP(draft_picks[[#This Row],[veto_override_team_id]],drafter_teams[id],drafter_teams[name]))</f>
        <v/>
      </c>
    </row>
    <row r="2672" spans="1:20" x14ac:dyDescent="0.25">
      <c r="A2672" t="s">
        <v>318</v>
      </c>
      <c r="B2672" t="str">
        <f>_xlfn.XLOOKUP(draft_picks[[#This Row],[draft_id]],drafts[id],drafts[title])</f>
        <v>Two Thumbs Down</v>
      </c>
      <c r="C2672" s="3">
        <v>1</v>
      </c>
      <c r="D2672">
        <f>IF(C2671&lt;draft_picks[[#This Row],[position]],1,IF(C2671&gt;draft_picks[[#This Row],[position]],D2671+1,IF(C2671=draft_picks[[#This Row],[position]],D2671+1)))</f>
        <v>8</v>
      </c>
      <c r="E2672" t="s">
        <v>1467</v>
      </c>
      <c r="F2672" t="str">
        <f>IF(ISBLANK(draft_picks[[#This Row],[movie_id]]),"",_xlfn.XLOOKUP(draft_picks[[#This Row],[movie_id]],drafts.movies[id],drafts.movies[movie_title]))</f>
        <v>The Hudsucker Proxy</v>
      </c>
      <c r="G2672" s="3" t="s">
        <v>1167</v>
      </c>
      <c r="H2672" t="str">
        <f>IF(ISBLANK(draft_picks[[#This Row],[drafter_id]]),"",_xlfn.XLOOKUP(draft_picks[[#This Row],[drafter_id]],drafters[id],drafters[name]))</f>
        <v>Jordan Hoffman</v>
      </c>
      <c r="J2672" t="str">
        <f>IF(ISBLANK(draft_picks[[#This Row],[drafter_team_id]]),"",_xlfn.XLOOKUP(draft_picks[[#This Row],[drafter_team_id]],drafter_teams[id],drafter_teams[name]))</f>
        <v/>
      </c>
      <c r="K2672" s="3" t="s">
        <v>15497</v>
      </c>
      <c r="L2672" t="s">
        <v>15497</v>
      </c>
      <c r="M2672" t="str">
        <f>IF(OR(ISBLANK(draft_picks[[#This Row],[veto_drafter_id]]),draft_picks[[#This Row],[veto_drafter_id]]=""),"",_xlfn.XLOOKUP(draft_picks[[#This Row],[veto_drafter_id]],drafters[id],drafters[name]))</f>
        <v/>
      </c>
      <c r="N2672" t="s">
        <v>15497</v>
      </c>
      <c r="O2672" t="str">
        <f>IF(OR(ISBLANK(draft_picks[[#This Row],[veto_drafter_team_id]]),draft_picks[[#This Row],[veto_drafter_team_id]]=""),"",_xlfn.XLOOKUP(draft_picks[[#This Row],[veto_drafter_team_id]],drafter_teams[id],drafter_teams[name]))</f>
        <v/>
      </c>
      <c r="Q2672" t="s">
        <v>15497</v>
      </c>
      <c r="R2672" t="str">
        <f>IF(OR(ISBLANK(draft_picks[[#This Row],[veto_override_drafter_id]]),draft_picks[[#This Row],[veto_override_drafter_id]]=""),"",_xlfn.XLOOKUP(draft_picks[[#This Row],[veto_override_drafter_id]],drafters[id],drafters[name]))</f>
        <v/>
      </c>
      <c r="S2672" t="s">
        <v>15497</v>
      </c>
      <c r="T2672" t="str">
        <f>IF(OR(ISBLANK(draft_picks[[#This Row],[veto_override_team_id]]),draft_picks[[#This Row],[veto_override_team_id]]=""),"",_xlfn.XLOOKUP(draft_picks[[#This Row],[veto_override_team_id]],drafter_teams[id],drafter_teams[name]))</f>
        <v/>
      </c>
    </row>
    <row r="2673" spans="1:20" x14ac:dyDescent="0.25">
      <c r="A2673" t="s">
        <v>342</v>
      </c>
      <c r="B2673" t="str">
        <f>_xlfn.XLOOKUP(draft_picks[[#This Row],[draft_id]],drafts[id],drafts[title])</f>
        <v>Saw Super Draft</v>
      </c>
      <c r="C2673" s="3">
        <v>10</v>
      </c>
      <c r="D2673">
        <f>IF(C2672&lt;draft_picks[[#This Row],[position]],1,IF(C2672&gt;draft_picks[[#This Row],[position]],D2672+1,IF(C2672=draft_picks[[#This Row],[position]],D2672+1)))</f>
        <v>1</v>
      </c>
      <c r="E2673" t="s">
        <v>2937</v>
      </c>
      <c r="F2673" t="str">
        <f>IF(ISBLANK(draft_picks[[#This Row],[movie_id]]),"",_xlfn.XLOOKUP(draft_picks[[#This Row],[movie_id]],drafts.movies[id],drafts.movies[movie_title]))</f>
        <v>Spiral</v>
      </c>
      <c r="G2673" s="3" t="s">
        <v>1065</v>
      </c>
      <c r="H2673" t="str">
        <f>IF(ISBLANK(draft_picks[[#This Row],[drafter_id]]),"",_xlfn.XLOOKUP(draft_picks[[#This Row],[drafter_id]],drafters[id],drafters[name]))</f>
        <v>Megan Amram</v>
      </c>
      <c r="J2673" t="str">
        <f>IF(ISBLANK(draft_picks[[#This Row],[drafter_team_id]]),"",_xlfn.XLOOKUP(draft_picks[[#This Row],[drafter_team_id]],drafter_teams[id],drafter_teams[name]))</f>
        <v/>
      </c>
      <c r="K2673" s="3" t="s">
        <v>15497</v>
      </c>
      <c r="L2673" t="s">
        <v>15497</v>
      </c>
      <c r="M2673" t="str">
        <f>IF(OR(ISBLANK(draft_picks[[#This Row],[veto_drafter_id]]),draft_picks[[#This Row],[veto_drafter_id]]=""),"",_xlfn.XLOOKUP(draft_picks[[#This Row],[veto_drafter_id]],drafters[id],drafters[name]))</f>
        <v/>
      </c>
      <c r="N2673" t="s">
        <v>15497</v>
      </c>
      <c r="O2673" t="str">
        <f>IF(OR(ISBLANK(draft_picks[[#This Row],[veto_drafter_team_id]]),draft_picks[[#This Row],[veto_drafter_team_id]]=""),"",_xlfn.XLOOKUP(draft_picks[[#This Row],[veto_drafter_team_id]],drafter_teams[id],drafter_teams[name]))</f>
        <v/>
      </c>
      <c r="Q2673" t="s">
        <v>15497</v>
      </c>
      <c r="R2673" t="str">
        <f>IF(OR(ISBLANK(draft_picks[[#This Row],[veto_override_drafter_id]]),draft_picks[[#This Row],[veto_override_drafter_id]]=""),"",_xlfn.XLOOKUP(draft_picks[[#This Row],[veto_override_drafter_id]],drafters[id],drafters[name]))</f>
        <v/>
      </c>
      <c r="S2673" t="s">
        <v>15497</v>
      </c>
      <c r="T2673" t="str">
        <f>IF(OR(ISBLANK(draft_picks[[#This Row],[veto_override_team_id]]),draft_picks[[#This Row],[veto_override_team_id]]=""),"",_xlfn.XLOOKUP(draft_picks[[#This Row],[veto_override_team_id]],drafter_teams[id],drafter_teams[name]))</f>
        <v/>
      </c>
    </row>
    <row r="2674" spans="1:20" x14ac:dyDescent="0.25">
      <c r="A2674" t="s">
        <v>342</v>
      </c>
      <c r="B2674" t="str">
        <f>_xlfn.XLOOKUP(draft_picks[[#This Row],[draft_id]],drafts[id],drafts[title])</f>
        <v>Saw Super Draft</v>
      </c>
      <c r="C2674" s="3">
        <v>9</v>
      </c>
      <c r="D2674">
        <f>IF(C2673&lt;draft_picks[[#This Row],[position]],1,IF(C2673&gt;draft_picks[[#This Row],[position]],D2673+1,IF(C2673=draft_picks[[#This Row],[position]],D2673+1)))</f>
        <v>2</v>
      </c>
      <c r="E2674" t="s">
        <v>5268</v>
      </c>
      <c r="F2674" t="str">
        <f>IF(ISBLANK(draft_picks[[#This Row],[movie_id]]),"",_xlfn.XLOOKUP(draft_picks[[#This Row],[movie_id]],drafts.movies[id],drafts.movies[movie_title]))</f>
        <v>Saw V</v>
      </c>
      <c r="G2674" s="3" t="s">
        <v>1067</v>
      </c>
      <c r="H2674" t="str">
        <f>IF(ISBLANK(draft_picks[[#This Row],[drafter_id]]),"",_xlfn.XLOOKUP(draft_picks[[#This Row],[drafter_id]],drafters[id],drafters[name]))</f>
        <v>Walter Hollmann</v>
      </c>
      <c r="J2674" t="str">
        <f>IF(ISBLANK(draft_picks[[#This Row],[drafter_team_id]]),"",_xlfn.XLOOKUP(draft_picks[[#This Row],[drafter_team_id]],drafter_teams[id],drafter_teams[name]))</f>
        <v/>
      </c>
      <c r="K2674" s="3" t="s">
        <v>15484</v>
      </c>
      <c r="L2674" t="s">
        <v>1065</v>
      </c>
      <c r="M2674" t="str">
        <f>IF(OR(ISBLANK(draft_picks[[#This Row],[veto_drafter_id]]),draft_picks[[#This Row],[veto_drafter_id]]=""),"",_xlfn.XLOOKUP(draft_picks[[#This Row],[veto_drafter_id]],drafters[id],drafters[name]))</f>
        <v>Megan Amram</v>
      </c>
      <c r="N2674" t="s">
        <v>15497</v>
      </c>
      <c r="O2674" t="str">
        <f>IF(OR(ISBLANK(draft_picks[[#This Row],[veto_drafter_team_id]]),draft_picks[[#This Row],[veto_drafter_team_id]]=""),"",_xlfn.XLOOKUP(draft_picks[[#This Row],[veto_drafter_team_id]],drafter_teams[id],drafter_teams[name]))</f>
        <v/>
      </c>
      <c r="Q2674" t="s">
        <v>15497</v>
      </c>
      <c r="R2674" t="str">
        <f>IF(OR(ISBLANK(draft_picks[[#This Row],[veto_override_drafter_id]]),draft_picks[[#This Row],[veto_override_drafter_id]]=""),"",_xlfn.XLOOKUP(draft_picks[[#This Row],[veto_override_drafter_id]],drafters[id],drafters[name]))</f>
        <v/>
      </c>
      <c r="S2674" t="s">
        <v>15497</v>
      </c>
      <c r="T2674" t="str">
        <f>IF(OR(ISBLANK(draft_picks[[#This Row],[veto_override_team_id]]),draft_picks[[#This Row],[veto_override_team_id]]=""),"",_xlfn.XLOOKUP(draft_picks[[#This Row],[veto_override_team_id]],drafter_teams[id],drafter_teams[name]))</f>
        <v/>
      </c>
    </row>
    <row r="2675" spans="1:20" x14ac:dyDescent="0.25">
      <c r="A2675" t="s">
        <v>342</v>
      </c>
      <c r="B2675" t="str">
        <f>_xlfn.XLOOKUP(draft_picks[[#This Row],[draft_id]],drafts[id],drafts[title])</f>
        <v>Saw Super Draft</v>
      </c>
      <c r="C2675" s="3">
        <v>9</v>
      </c>
      <c r="D2675">
        <f>IF(C2674&lt;draft_picks[[#This Row],[position]],1,IF(C2674&gt;draft_picks[[#This Row],[position]],D2674+1,IF(C2674=draft_picks[[#This Row],[position]],D2674+1)))</f>
        <v>3</v>
      </c>
      <c r="E2675" t="s">
        <v>4190</v>
      </c>
      <c r="F2675" t="str">
        <f>IF(ISBLANK(draft_picks[[#This Row],[movie_id]]),"",_xlfn.XLOOKUP(draft_picks[[#This Row],[movie_id]],drafts.movies[id],drafts.movies[movie_title]))</f>
        <v>Jigsaw</v>
      </c>
      <c r="G2675" s="3" t="s">
        <v>1067</v>
      </c>
      <c r="H2675" t="str">
        <f>IF(ISBLANK(draft_picks[[#This Row],[drafter_id]]),"",_xlfn.XLOOKUP(draft_picks[[#This Row],[drafter_id]],drafters[id],drafters[name]))</f>
        <v>Walter Hollmann</v>
      </c>
      <c r="J2675" t="str">
        <f>IF(ISBLANK(draft_picks[[#This Row],[drafter_team_id]]),"",_xlfn.XLOOKUP(draft_picks[[#This Row],[drafter_team_id]],drafter_teams[id],drafter_teams[name]))</f>
        <v/>
      </c>
      <c r="K2675" s="3" t="s">
        <v>15497</v>
      </c>
      <c r="L2675" t="s">
        <v>15497</v>
      </c>
      <c r="M2675" t="str">
        <f>IF(OR(ISBLANK(draft_picks[[#This Row],[veto_drafter_id]]),draft_picks[[#This Row],[veto_drafter_id]]=""),"",_xlfn.XLOOKUP(draft_picks[[#This Row],[veto_drafter_id]],drafters[id],drafters[name]))</f>
        <v/>
      </c>
      <c r="N2675" t="s">
        <v>15497</v>
      </c>
      <c r="O2675" t="str">
        <f>IF(OR(ISBLANK(draft_picks[[#This Row],[veto_drafter_team_id]]),draft_picks[[#This Row],[veto_drafter_team_id]]=""),"",_xlfn.XLOOKUP(draft_picks[[#This Row],[veto_drafter_team_id]],drafter_teams[id],drafter_teams[name]))</f>
        <v/>
      </c>
      <c r="Q2675" t="s">
        <v>15497</v>
      </c>
      <c r="R2675" t="str">
        <f>IF(OR(ISBLANK(draft_picks[[#This Row],[veto_override_drafter_id]]),draft_picks[[#This Row],[veto_override_drafter_id]]=""),"",_xlfn.XLOOKUP(draft_picks[[#This Row],[veto_override_drafter_id]],drafters[id],drafters[name]))</f>
        <v/>
      </c>
      <c r="S2675" t="s">
        <v>15497</v>
      </c>
      <c r="T2675" t="str">
        <f>IF(OR(ISBLANK(draft_picks[[#This Row],[veto_override_team_id]]),draft_picks[[#This Row],[veto_override_team_id]]=""),"",_xlfn.XLOOKUP(draft_picks[[#This Row],[veto_override_team_id]],drafter_teams[id],drafter_teams[name]))</f>
        <v/>
      </c>
    </row>
    <row r="2676" spans="1:20" x14ac:dyDescent="0.25">
      <c r="A2676" t="s">
        <v>342</v>
      </c>
      <c r="B2676" t="str">
        <f>_xlfn.XLOOKUP(draft_picks[[#This Row],[draft_id]],drafts[id],drafts[title])</f>
        <v>Saw Super Draft</v>
      </c>
      <c r="C2676" s="3">
        <v>8</v>
      </c>
      <c r="D2676">
        <f>IF(C2675&lt;draft_picks[[#This Row],[position]],1,IF(C2675&gt;draft_picks[[#This Row],[position]],D2675+1,IF(C2675=draft_picks[[#This Row],[position]],D2675+1)))</f>
        <v>4</v>
      </c>
      <c r="E2676" t="s">
        <v>3969</v>
      </c>
      <c r="F2676" t="str">
        <f>IF(ISBLANK(draft_picks[[#This Row],[movie_id]]),"",_xlfn.XLOOKUP(draft_picks[[#This Row],[movie_id]],drafts.movies[id],drafts.movies[movie_title]))</f>
        <v>Saw 3D</v>
      </c>
      <c r="G2676" s="3" t="s">
        <v>1223</v>
      </c>
      <c r="H2676" t="str">
        <f>IF(ISBLANK(draft_picks[[#This Row],[drafter_id]]),"",_xlfn.XLOOKUP(draft_picks[[#This Row],[drafter_id]],drafters[id],drafters[name]))</f>
        <v>Ben Mekler</v>
      </c>
      <c r="J2676" t="str">
        <f>IF(ISBLANK(draft_picks[[#This Row],[drafter_team_id]]),"",_xlfn.XLOOKUP(draft_picks[[#This Row],[drafter_team_id]],drafter_teams[id],drafter_teams[name]))</f>
        <v/>
      </c>
      <c r="K2676" s="3" t="s">
        <v>15497</v>
      </c>
      <c r="L2676" t="s">
        <v>15497</v>
      </c>
      <c r="M2676" t="str">
        <f>IF(OR(ISBLANK(draft_picks[[#This Row],[veto_drafter_id]]),draft_picks[[#This Row],[veto_drafter_id]]=""),"",_xlfn.XLOOKUP(draft_picks[[#This Row],[veto_drafter_id]],drafters[id],drafters[name]))</f>
        <v/>
      </c>
      <c r="N2676" t="s">
        <v>15497</v>
      </c>
      <c r="O2676" t="str">
        <f>IF(OR(ISBLANK(draft_picks[[#This Row],[veto_drafter_team_id]]),draft_picks[[#This Row],[veto_drafter_team_id]]=""),"",_xlfn.XLOOKUP(draft_picks[[#This Row],[veto_drafter_team_id]],drafter_teams[id],drafter_teams[name]))</f>
        <v/>
      </c>
      <c r="Q2676" t="s">
        <v>15497</v>
      </c>
      <c r="R2676" t="str">
        <f>IF(OR(ISBLANK(draft_picks[[#This Row],[veto_override_drafter_id]]),draft_picks[[#This Row],[veto_override_drafter_id]]=""),"",_xlfn.XLOOKUP(draft_picks[[#This Row],[veto_override_drafter_id]],drafters[id],drafters[name]))</f>
        <v/>
      </c>
      <c r="S2676" t="s">
        <v>15497</v>
      </c>
      <c r="T2676" t="str">
        <f>IF(OR(ISBLANK(draft_picks[[#This Row],[veto_override_team_id]]),draft_picks[[#This Row],[veto_override_team_id]]=""),"",_xlfn.XLOOKUP(draft_picks[[#This Row],[veto_override_team_id]],drafter_teams[id],drafter_teams[name]))</f>
        <v/>
      </c>
    </row>
    <row r="2677" spans="1:20" x14ac:dyDescent="0.25">
      <c r="A2677" t="s">
        <v>342</v>
      </c>
      <c r="B2677" t="str">
        <f>_xlfn.XLOOKUP(draft_picks[[#This Row],[draft_id]],drafts[id],drafts[title])</f>
        <v>Saw Super Draft</v>
      </c>
      <c r="C2677" s="3">
        <v>7</v>
      </c>
      <c r="D2677">
        <f>IF(C2676&lt;draft_picks[[#This Row],[position]],1,IF(C2676&gt;draft_picks[[#This Row],[position]],D2676+1,IF(C2676=draft_picks[[#This Row],[position]],D2676+1)))</f>
        <v>5</v>
      </c>
      <c r="E2677" t="s">
        <v>4020</v>
      </c>
      <c r="F2677" t="str">
        <f>IF(ISBLANK(draft_picks[[#This Row],[movie_id]]),"",_xlfn.XLOOKUP(draft_picks[[#This Row],[movie_id]],drafts.movies[id],drafts.movies[movie_title]))</f>
        <v>Saw IV</v>
      </c>
      <c r="G2677" s="3" t="s">
        <v>1065</v>
      </c>
      <c r="H2677" t="str">
        <f>IF(ISBLANK(draft_picks[[#This Row],[drafter_id]]),"",_xlfn.XLOOKUP(draft_picks[[#This Row],[drafter_id]],drafters[id],drafters[name]))</f>
        <v>Megan Amram</v>
      </c>
      <c r="J2677" t="str">
        <f>IF(ISBLANK(draft_picks[[#This Row],[drafter_team_id]]),"",_xlfn.XLOOKUP(draft_picks[[#This Row],[drafter_team_id]],drafter_teams[id],drafter_teams[name]))</f>
        <v/>
      </c>
      <c r="K2677" s="3" t="s">
        <v>15497</v>
      </c>
      <c r="L2677" t="s">
        <v>15497</v>
      </c>
      <c r="M2677" t="str">
        <f>IF(OR(ISBLANK(draft_picks[[#This Row],[veto_drafter_id]]),draft_picks[[#This Row],[veto_drafter_id]]=""),"",_xlfn.XLOOKUP(draft_picks[[#This Row],[veto_drafter_id]],drafters[id],drafters[name]))</f>
        <v/>
      </c>
      <c r="N2677" t="s">
        <v>15497</v>
      </c>
      <c r="O2677" t="str">
        <f>IF(OR(ISBLANK(draft_picks[[#This Row],[veto_drafter_team_id]]),draft_picks[[#This Row],[veto_drafter_team_id]]=""),"",_xlfn.XLOOKUP(draft_picks[[#This Row],[veto_drafter_team_id]],drafter_teams[id],drafter_teams[name]))</f>
        <v/>
      </c>
      <c r="Q2677" t="s">
        <v>15497</v>
      </c>
      <c r="R2677" t="str">
        <f>IF(OR(ISBLANK(draft_picks[[#This Row],[veto_override_drafter_id]]),draft_picks[[#This Row],[veto_override_drafter_id]]=""),"",_xlfn.XLOOKUP(draft_picks[[#This Row],[veto_override_drafter_id]],drafters[id],drafters[name]))</f>
        <v/>
      </c>
      <c r="S2677" t="s">
        <v>15497</v>
      </c>
      <c r="T2677" t="str">
        <f>IF(OR(ISBLANK(draft_picks[[#This Row],[veto_override_team_id]]),draft_picks[[#This Row],[veto_override_team_id]]=""),"",_xlfn.XLOOKUP(draft_picks[[#This Row],[veto_override_team_id]],drafter_teams[id],drafter_teams[name]))</f>
        <v/>
      </c>
    </row>
    <row r="2678" spans="1:20" x14ac:dyDescent="0.25">
      <c r="A2678" t="s">
        <v>342</v>
      </c>
      <c r="B2678" t="str">
        <f>_xlfn.XLOOKUP(draft_picks[[#This Row],[draft_id]],drafts[id],drafts[title])</f>
        <v>Saw Super Draft</v>
      </c>
      <c r="C2678" s="3">
        <v>6</v>
      </c>
      <c r="D2678">
        <f>IF(C2677&lt;draft_picks[[#This Row],[position]],1,IF(C2677&gt;draft_picks[[#This Row],[position]],D2677+1,IF(C2677=draft_picks[[#This Row],[position]],D2677+1)))</f>
        <v>6</v>
      </c>
      <c r="E2678" t="s">
        <v>5268</v>
      </c>
      <c r="F2678" t="str">
        <f>IF(ISBLANK(draft_picks[[#This Row],[movie_id]]),"",_xlfn.XLOOKUP(draft_picks[[#This Row],[movie_id]],drafts.movies[id],drafts.movies[movie_title]))</f>
        <v>Saw V</v>
      </c>
      <c r="G2678" s="3" t="s">
        <v>1067</v>
      </c>
      <c r="H2678" t="str">
        <f>IF(ISBLANK(draft_picks[[#This Row],[drafter_id]]),"",_xlfn.XLOOKUP(draft_picks[[#This Row],[drafter_id]],drafters[id],drafters[name]))</f>
        <v>Walter Hollmann</v>
      </c>
      <c r="J2678" t="str">
        <f>IF(ISBLANK(draft_picks[[#This Row],[drafter_team_id]]),"",_xlfn.XLOOKUP(draft_picks[[#This Row],[drafter_team_id]],drafter_teams[id],drafter_teams[name]))</f>
        <v/>
      </c>
      <c r="K2678" s="3" t="s">
        <v>15497</v>
      </c>
      <c r="L2678" t="s">
        <v>15497</v>
      </c>
      <c r="M2678" t="str">
        <f>IF(OR(ISBLANK(draft_picks[[#This Row],[veto_drafter_id]]),draft_picks[[#This Row],[veto_drafter_id]]=""),"",_xlfn.XLOOKUP(draft_picks[[#This Row],[veto_drafter_id]],drafters[id],drafters[name]))</f>
        <v/>
      </c>
      <c r="N2678" t="s">
        <v>15497</v>
      </c>
      <c r="O2678" t="str">
        <f>IF(OR(ISBLANK(draft_picks[[#This Row],[veto_drafter_team_id]]),draft_picks[[#This Row],[veto_drafter_team_id]]=""),"",_xlfn.XLOOKUP(draft_picks[[#This Row],[veto_drafter_team_id]],drafter_teams[id],drafter_teams[name]))</f>
        <v/>
      </c>
      <c r="Q2678" t="s">
        <v>15497</v>
      </c>
      <c r="R2678" t="str">
        <f>IF(OR(ISBLANK(draft_picks[[#This Row],[veto_override_drafter_id]]),draft_picks[[#This Row],[veto_override_drafter_id]]=""),"",_xlfn.XLOOKUP(draft_picks[[#This Row],[veto_override_drafter_id]],drafters[id],drafters[name]))</f>
        <v/>
      </c>
      <c r="S2678" t="s">
        <v>15497</v>
      </c>
      <c r="T2678" t="str">
        <f>IF(OR(ISBLANK(draft_picks[[#This Row],[veto_override_team_id]]),draft_picks[[#This Row],[veto_override_team_id]]=""),"",_xlfn.XLOOKUP(draft_picks[[#This Row],[veto_override_team_id]],drafter_teams[id],drafter_teams[name]))</f>
        <v/>
      </c>
    </row>
    <row r="2679" spans="1:20" x14ac:dyDescent="0.25">
      <c r="A2679" t="s">
        <v>342</v>
      </c>
      <c r="B2679" t="str">
        <f>_xlfn.XLOOKUP(draft_picks[[#This Row],[draft_id]],drafts[id],drafts[title])</f>
        <v>Saw Super Draft</v>
      </c>
      <c r="C2679" s="3">
        <v>5</v>
      </c>
      <c r="D2679">
        <f>IF(C2678&lt;draft_picks[[#This Row],[position]],1,IF(C2678&gt;draft_picks[[#This Row],[position]],D2678+1,IF(C2678=draft_picks[[#This Row],[position]],D2678+1)))</f>
        <v>7</v>
      </c>
      <c r="E2679" t="s">
        <v>2063</v>
      </c>
      <c r="F2679" t="str">
        <f>IF(ISBLANK(draft_picks[[#This Row],[movie_id]]),"",_xlfn.XLOOKUP(draft_picks[[#This Row],[movie_id]],drafts.movies[id],drafts.movies[movie_title]))</f>
        <v>Saw</v>
      </c>
      <c r="G2679" s="3" t="s">
        <v>1223</v>
      </c>
      <c r="H2679" t="str">
        <f>IF(ISBLANK(draft_picks[[#This Row],[drafter_id]]),"",_xlfn.XLOOKUP(draft_picks[[#This Row],[drafter_id]],drafters[id],drafters[name]))</f>
        <v>Ben Mekler</v>
      </c>
      <c r="J2679" t="str">
        <f>IF(ISBLANK(draft_picks[[#This Row],[drafter_team_id]]),"",_xlfn.XLOOKUP(draft_picks[[#This Row],[drafter_team_id]],drafter_teams[id],drafter_teams[name]))</f>
        <v/>
      </c>
      <c r="K2679" s="3" t="s">
        <v>15484</v>
      </c>
      <c r="L2679" t="s">
        <v>1065</v>
      </c>
      <c r="M2679" t="str">
        <f>IF(OR(ISBLANK(draft_picks[[#This Row],[veto_drafter_id]]),draft_picks[[#This Row],[veto_drafter_id]]=""),"",_xlfn.XLOOKUP(draft_picks[[#This Row],[veto_drafter_id]],drafters[id],drafters[name]))</f>
        <v>Megan Amram</v>
      </c>
      <c r="N2679" t="s">
        <v>15497</v>
      </c>
      <c r="O2679" t="str">
        <f>IF(OR(ISBLANK(draft_picks[[#This Row],[veto_drafter_team_id]]),draft_picks[[#This Row],[veto_drafter_team_id]]=""),"",_xlfn.XLOOKUP(draft_picks[[#This Row],[veto_drafter_team_id]],drafter_teams[id],drafter_teams[name]))</f>
        <v/>
      </c>
      <c r="Q2679" t="s">
        <v>15497</v>
      </c>
      <c r="R2679" t="str">
        <f>IF(OR(ISBLANK(draft_picks[[#This Row],[veto_override_drafter_id]]),draft_picks[[#This Row],[veto_override_drafter_id]]=""),"",_xlfn.XLOOKUP(draft_picks[[#This Row],[veto_override_drafter_id]],drafters[id],drafters[name]))</f>
        <v/>
      </c>
      <c r="S2679" t="s">
        <v>15497</v>
      </c>
      <c r="T2679" t="str">
        <f>IF(OR(ISBLANK(draft_picks[[#This Row],[veto_override_team_id]]),draft_picks[[#This Row],[veto_override_team_id]]=""),"",_xlfn.XLOOKUP(draft_picks[[#This Row],[veto_override_team_id]],drafter_teams[id],drafter_teams[name]))</f>
        <v/>
      </c>
    </row>
    <row r="2680" spans="1:20" x14ac:dyDescent="0.25">
      <c r="A2680" t="s">
        <v>342</v>
      </c>
      <c r="B2680" t="str">
        <f>_xlfn.XLOOKUP(draft_picks[[#This Row],[draft_id]],drafts[id],drafts[title])</f>
        <v>Saw Super Draft</v>
      </c>
      <c r="C2680" s="3">
        <v>5</v>
      </c>
      <c r="D2680">
        <f>IF(C2679&lt;draft_picks[[#This Row],[position]],1,IF(C2679&gt;draft_picks[[#This Row],[position]],D2679+1,IF(C2679=draft_picks[[#This Row],[position]],D2679+1)))</f>
        <v>8</v>
      </c>
      <c r="E2680" t="s">
        <v>7333</v>
      </c>
      <c r="F2680" t="str">
        <f>IF(ISBLANK(draft_picks[[#This Row],[movie_id]]),"",_xlfn.XLOOKUP(draft_picks[[#This Row],[movie_id]],drafts.movies[id],drafts.movies[movie_title]))</f>
        <v>Saw II</v>
      </c>
      <c r="G2680" s="3" t="s">
        <v>1223</v>
      </c>
      <c r="H2680" t="str">
        <f>IF(ISBLANK(draft_picks[[#This Row],[drafter_id]]),"",_xlfn.XLOOKUP(draft_picks[[#This Row],[drafter_id]],drafters[id],drafters[name]))</f>
        <v>Ben Mekler</v>
      </c>
      <c r="J2680" t="str">
        <f>IF(ISBLANK(draft_picks[[#This Row],[drafter_team_id]]),"",_xlfn.XLOOKUP(draft_picks[[#This Row],[drafter_team_id]],drafter_teams[id],drafter_teams[name]))</f>
        <v/>
      </c>
      <c r="K2680" s="3" t="s">
        <v>15484</v>
      </c>
      <c r="L2680" t="s">
        <v>1067</v>
      </c>
      <c r="M2680" t="str">
        <f>IF(OR(ISBLANK(draft_picks[[#This Row],[veto_drafter_id]]),draft_picks[[#This Row],[veto_drafter_id]]=""),"",_xlfn.XLOOKUP(draft_picks[[#This Row],[veto_drafter_id]],drafters[id],drafters[name]))</f>
        <v>Walter Hollmann</v>
      </c>
      <c r="N2680" t="s">
        <v>15497</v>
      </c>
      <c r="O2680" t="str">
        <f>IF(OR(ISBLANK(draft_picks[[#This Row],[veto_drafter_team_id]]),draft_picks[[#This Row],[veto_drafter_team_id]]=""),"",_xlfn.XLOOKUP(draft_picks[[#This Row],[veto_drafter_team_id]],drafter_teams[id],drafter_teams[name]))</f>
        <v/>
      </c>
      <c r="Q2680" t="s">
        <v>15497</v>
      </c>
      <c r="R2680" t="str">
        <f>IF(OR(ISBLANK(draft_picks[[#This Row],[veto_override_drafter_id]]),draft_picks[[#This Row],[veto_override_drafter_id]]=""),"",_xlfn.XLOOKUP(draft_picks[[#This Row],[veto_override_drafter_id]],drafters[id],drafters[name]))</f>
        <v/>
      </c>
      <c r="S2680" t="s">
        <v>15497</v>
      </c>
      <c r="T2680" t="str">
        <f>IF(OR(ISBLANK(draft_picks[[#This Row],[veto_override_team_id]]),draft_picks[[#This Row],[veto_override_team_id]]=""),"",_xlfn.XLOOKUP(draft_picks[[#This Row],[veto_override_team_id]],drafter_teams[id],drafter_teams[name]))</f>
        <v/>
      </c>
    </row>
    <row r="2681" spans="1:20" x14ac:dyDescent="0.25">
      <c r="A2681" t="s">
        <v>342</v>
      </c>
      <c r="B2681" t="str">
        <f>_xlfn.XLOOKUP(draft_picks[[#This Row],[draft_id]],drafts[id],drafts[title])</f>
        <v>Saw Super Draft</v>
      </c>
      <c r="C2681" s="3">
        <v>5</v>
      </c>
      <c r="D2681">
        <f>IF(C2680&lt;draft_picks[[#This Row],[position]],1,IF(C2680&gt;draft_picks[[#This Row],[position]],D2680+1,IF(C2680=draft_picks[[#This Row],[position]],D2680+1)))</f>
        <v>9</v>
      </c>
      <c r="E2681" t="s">
        <v>4252</v>
      </c>
      <c r="F2681" t="str">
        <f>IF(ISBLANK(draft_picks[[#This Row],[movie_id]]),"",_xlfn.XLOOKUP(draft_picks[[#This Row],[movie_id]],drafts.movies[id],drafts.movies[movie_title]))</f>
        <v>Saw VI</v>
      </c>
      <c r="G2681" s="3" t="s">
        <v>1223</v>
      </c>
      <c r="H2681" t="str">
        <f>IF(ISBLANK(draft_picks[[#This Row],[drafter_id]]),"",_xlfn.XLOOKUP(draft_picks[[#This Row],[drafter_id]],drafters[id],drafters[name]))</f>
        <v>Ben Mekler</v>
      </c>
      <c r="J2681" t="str">
        <f>IF(ISBLANK(draft_picks[[#This Row],[drafter_team_id]]),"",_xlfn.XLOOKUP(draft_picks[[#This Row],[drafter_team_id]],drafter_teams[id],drafter_teams[name]))</f>
        <v/>
      </c>
      <c r="K2681" s="3" t="s">
        <v>15497</v>
      </c>
      <c r="L2681" t="s">
        <v>15497</v>
      </c>
      <c r="M2681" t="str">
        <f>IF(OR(ISBLANK(draft_picks[[#This Row],[veto_drafter_id]]),draft_picks[[#This Row],[veto_drafter_id]]=""),"",_xlfn.XLOOKUP(draft_picks[[#This Row],[veto_drafter_id]],drafters[id],drafters[name]))</f>
        <v/>
      </c>
      <c r="N2681" t="s">
        <v>15497</v>
      </c>
      <c r="O2681" t="str">
        <f>IF(OR(ISBLANK(draft_picks[[#This Row],[veto_drafter_team_id]]),draft_picks[[#This Row],[veto_drafter_team_id]]=""),"",_xlfn.XLOOKUP(draft_picks[[#This Row],[veto_drafter_team_id]],drafter_teams[id],drafter_teams[name]))</f>
        <v/>
      </c>
      <c r="Q2681" t="s">
        <v>15497</v>
      </c>
      <c r="R2681" t="str">
        <f>IF(OR(ISBLANK(draft_picks[[#This Row],[veto_override_drafter_id]]),draft_picks[[#This Row],[veto_override_drafter_id]]=""),"",_xlfn.XLOOKUP(draft_picks[[#This Row],[veto_override_drafter_id]],drafters[id],drafters[name]))</f>
        <v/>
      </c>
      <c r="S2681" t="s">
        <v>15497</v>
      </c>
      <c r="T2681" t="str">
        <f>IF(OR(ISBLANK(draft_picks[[#This Row],[veto_override_team_id]]),draft_picks[[#This Row],[veto_override_team_id]]=""),"",_xlfn.XLOOKUP(draft_picks[[#This Row],[veto_override_team_id]],drafter_teams[id],drafter_teams[name]))</f>
        <v/>
      </c>
    </row>
    <row r="2682" spans="1:20" x14ac:dyDescent="0.25">
      <c r="A2682" t="s">
        <v>342</v>
      </c>
      <c r="B2682" t="str">
        <f>_xlfn.XLOOKUP(draft_picks[[#This Row],[draft_id]],drafts[id],drafts[title])</f>
        <v>Saw Super Draft</v>
      </c>
      <c r="C2682" s="3">
        <v>4</v>
      </c>
      <c r="D2682">
        <f>IF(C2681&lt;draft_picks[[#This Row],[position]],1,IF(C2681&gt;draft_picks[[#This Row],[position]],D2681+1,IF(C2681=draft_picks[[#This Row],[position]],D2681+1)))</f>
        <v>10</v>
      </c>
      <c r="E2682" t="s">
        <v>1892</v>
      </c>
      <c r="F2682" t="str">
        <f>IF(ISBLANK(draft_picks[[#This Row],[movie_id]]),"",_xlfn.XLOOKUP(draft_picks[[#This Row],[movie_id]],drafts.movies[id],drafts.movies[movie_title]))</f>
        <v>Saw III</v>
      </c>
      <c r="G2682" s="3" t="s">
        <v>1065</v>
      </c>
      <c r="H2682" t="str">
        <f>IF(ISBLANK(draft_picks[[#This Row],[drafter_id]]),"",_xlfn.XLOOKUP(draft_picks[[#This Row],[drafter_id]],drafters[id],drafters[name]))</f>
        <v>Megan Amram</v>
      </c>
      <c r="J2682" t="str">
        <f>IF(ISBLANK(draft_picks[[#This Row],[drafter_team_id]]),"",_xlfn.XLOOKUP(draft_picks[[#This Row],[drafter_team_id]],drafter_teams[id],drafter_teams[name]))</f>
        <v/>
      </c>
      <c r="K2682" s="3" t="s">
        <v>15484</v>
      </c>
      <c r="L2682" t="s">
        <v>1223</v>
      </c>
      <c r="M2682" t="str">
        <f>IF(OR(ISBLANK(draft_picks[[#This Row],[veto_drafter_id]]),draft_picks[[#This Row],[veto_drafter_id]]=""),"",_xlfn.XLOOKUP(draft_picks[[#This Row],[veto_drafter_id]],drafters[id],drafters[name]))</f>
        <v>Ben Mekler</v>
      </c>
      <c r="N2682" t="s">
        <v>15497</v>
      </c>
      <c r="O2682" t="str">
        <f>IF(OR(ISBLANK(draft_picks[[#This Row],[veto_drafter_team_id]]),draft_picks[[#This Row],[veto_drafter_team_id]]=""),"",_xlfn.XLOOKUP(draft_picks[[#This Row],[veto_drafter_team_id]],drafter_teams[id],drafter_teams[name]))</f>
        <v/>
      </c>
      <c r="Q2682" t="s">
        <v>15497</v>
      </c>
      <c r="R2682" t="str">
        <f>IF(OR(ISBLANK(draft_picks[[#This Row],[veto_override_drafter_id]]),draft_picks[[#This Row],[veto_override_drafter_id]]=""),"",_xlfn.XLOOKUP(draft_picks[[#This Row],[veto_override_drafter_id]],drafters[id],drafters[name]))</f>
        <v/>
      </c>
      <c r="S2682" t="s">
        <v>15497</v>
      </c>
      <c r="T2682" t="str">
        <f>IF(OR(ISBLANK(draft_picks[[#This Row],[veto_override_team_id]]),draft_picks[[#This Row],[veto_override_team_id]]=""),"",_xlfn.XLOOKUP(draft_picks[[#This Row],[veto_override_team_id]],drafter_teams[id],drafter_teams[name]))</f>
        <v/>
      </c>
    </row>
    <row r="2683" spans="1:20" x14ac:dyDescent="0.25">
      <c r="A2683" t="s">
        <v>342</v>
      </c>
      <c r="B2683" t="str">
        <f>_xlfn.XLOOKUP(draft_picks[[#This Row],[draft_id]],drafts[id],drafts[title])</f>
        <v>Saw Super Draft</v>
      </c>
      <c r="C2683" s="3">
        <v>4</v>
      </c>
      <c r="D2683">
        <f>IF(C2682&lt;draft_picks[[#This Row],[position]],1,IF(C2682&gt;draft_picks[[#This Row],[position]],D2682+1,IF(C2682=draft_picks[[#This Row],[position]],D2682+1)))</f>
        <v>11</v>
      </c>
      <c r="E2683" t="s">
        <v>1428</v>
      </c>
      <c r="F2683" t="str">
        <f>IF(ISBLANK(draft_picks[[#This Row],[movie_id]]),"",_xlfn.XLOOKUP(draft_picks[[#This Row],[movie_id]],drafts.movies[id],drafts.movies[movie_title]))</f>
        <v>Saw X</v>
      </c>
      <c r="G2683" s="3" t="s">
        <v>1065</v>
      </c>
      <c r="H2683" t="str">
        <f>IF(ISBLANK(draft_picks[[#This Row],[drafter_id]]),"",_xlfn.XLOOKUP(draft_picks[[#This Row],[drafter_id]],drafters[id],drafters[name]))</f>
        <v>Megan Amram</v>
      </c>
      <c r="J2683" t="str">
        <f>IF(ISBLANK(draft_picks[[#This Row],[drafter_team_id]]),"",_xlfn.XLOOKUP(draft_picks[[#This Row],[drafter_team_id]],drafter_teams[id],drafter_teams[name]))</f>
        <v/>
      </c>
      <c r="K2683" s="3" t="s">
        <v>15484</v>
      </c>
      <c r="L2683" t="s">
        <v>1223</v>
      </c>
      <c r="M2683" t="str">
        <f>IF(OR(ISBLANK(draft_picks[[#This Row],[veto_drafter_id]]),draft_picks[[#This Row],[veto_drafter_id]]=""),"",_xlfn.XLOOKUP(draft_picks[[#This Row],[veto_drafter_id]],drafters[id],drafters[name]))</f>
        <v>Ben Mekler</v>
      </c>
      <c r="N2683" t="s">
        <v>15497</v>
      </c>
      <c r="O2683" t="str">
        <f>IF(OR(ISBLANK(draft_picks[[#This Row],[veto_drafter_team_id]]),draft_picks[[#This Row],[veto_drafter_team_id]]=""),"",_xlfn.XLOOKUP(draft_picks[[#This Row],[veto_drafter_team_id]],drafter_teams[id],drafter_teams[name]))</f>
        <v/>
      </c>
      <c r="Q2683" t="s">
        <v>15497</v>
      </c>
      <c r="R2683" t="str">
        <f>IF(OR(ISBLANK(draft_picks[[#This Row],[veto_override_drafter_id]]),draft_picks[[#This Row],[veto_override_drafter_id]]=""),"",_xlfn.XLOOKUP(draft_picks[[#This Row],[veto_override_drafter_id]],drafters[id],drafters[name]))</f>
        <v/>
      </c>
      <c r="S2683" t="s">
        <v>15497</v>
      </c>
      <c r="T2683" t="str">
        <f>IF(OR(ISBLANK(draft_picks[[#This Row],[veto_override_team_id]]),draft_picks[[#This Row],[veto_override_team_id]]=""),"",_xlfn.XLOOKUP(draft_picks[[#This Row],[veto_override_team_id]],drafter_teams[id],drafter_teams[name]))</f>
        <v/>
      </c>
    </row>
    <row r="2684" spans="1:20" x14ac:dyDescent="0.25">
      <c r="A2684" t="s">
        <v>342</v>
      </c>
      <c r="B2684" t="str">
        <f>_xlfn.XLOOKUP(draft_picks[[#This Row],[draft_id]],drafts[id],drafts[title])</f>
        <v>Saw Super Draft</v>
      </c>
      <c r="C2684" s="3">
        <v>4</v>
      </c>
      <c r="D2684">
        <f>IF(C2683&lt;draft_picks[[#This Row],[position]],1,IF(C2683&gt;draft_picks[[#This Row],[position]],D2683+1,IF(C2683=draft_picks[[#This Row],[position]],D2683+1)))</f>
        <v>12</v>
      </c>
      <c r="E2684" t="s">
        <v>2063</v>
      </c>
      <c r="F2684" t="str">
        <f>IF(ISBLANK(draft_picks[[#This Row],[movie_id]]),"",_xlfn.XLOOKUP(draft_picks[[#This Row],[movie_id]],drafts.movies[id],drafts.movies[movie_title]))</f>
        <v>Saw</v>
      </c>
      <c r="G2684" s="3" t="s">
        <v>1065</v>
      </c>
      <c r="H2684" t="str">
        <f>IF(ISBLANK(draft_picks[[#This Row],[drafter_id]]),"",_xlfn.XLOOKUP(draft_picks[[#This Row],[drafter_id]],drafters[id],drafters[name]))</f>
        <v>Megan Amram</v>
      </c>
      <c r="J2684" t="str">
        <f>IF(ISBLANK(draft_picks[[#This Row],[drafter_team_id]]),"",_xlfn.XLOOKUP(draft_picks[[#This Row],[drafter_team_id]],drafter_teams[id],drafter_teams[name]))</f>
        <v/>
      </c>
      <c r="K2684" s="3" t="s">
        <v>15497</v>
      </c>
      <c r="L2684" t="s">
        <v>15497</v>
      </c>
      <c r="M2684" t="str">
        <f>IF(OR(ISBLANK(draft_picks[[#This Row],[veto_drafter_id]]),draft_picks[[#This Row],[veto_drafter_id]]=""),"",_xlfn.XLOOKUP(draft_picks[[#This Row],[veto_drafter_id]],drafters[id],drafters[name]))</f>
        <v/>
      </c>
      <c r="N2684" t="s">
        <v>15497</v>
      </c>
      <c r="O2684" t="str">
        <f>IF(OR(ISBLANK(draft_picks[[#This Row],[veto_drafter_team_id]]),draft_picks[[#This Row],[veto_drafter_team_id]]=""),"",_xlfn.XLOOKUP(draft_picks[[#This Row],[veto_drafter_team_id]],drafter_teams[id],drafter_teams[name]))</f>
        <v/>
      </c>
      <c r="Q2684" t="s">
        <v>15497</v>
      </c>
      <c r="R2684" t="str">
        <f>IF(OR(ISBLANK(draft_picks[[#This Row],[veto_override_drafter_id]]),draft_picks[[#This Row],[veto_override_drafter_id]]=""),"",_xlfn.XLOOKUP(draft_picks[[#This Row],[veto_override_drafter_id]],drafters[id],drafters[name]))</f>
        <v/>
      </c>
      <c r="S2684" t="s">
        <v>15497</v>
      </c>
      <c r="T2684" t="str">
        <f>IF(OR(ISBLANK(draft_picks[[#This Row],[veto_override_team_id]]),draft_picks[[#This Row],[veto_override_team_id]]=""),"",_xlfn.XLOOKUP(draft_picks[[#This Row],[veto_override_team_id]],drafter_teams[id],drafter_teams[name]))</f>
        <v/>
      </c>
    </row>
    <row r="2685" spans="1:20" x14ac:dyDescent="0.25">
      <c r="A2685" t="s">
        <v>342</v>
      </c>
      <c r="B2685" t="str">
        <f>_xlfn.XLOOKUP(draft_picks[[#This Row],[draft_id]],drafts[id],drafts[title])</f>
        <v>Saw Super Draft</v>
      </c>
      <c r="C2685" s="3">
        <v>3</v>
      </c>
      <c r="D2685">
        <f>IF(C2684&lt;draft_picks[[#This Row],[position]],1,IF(C2684&gt;draft_picks[[#This Row],[position]],D2684+1,IF(C2684=draft_picks[[#This Row],[position]],D2684+1)))</f>
        <v>13</v>
      </c>
      <c r="E2685" t="s">
        <v>1892</v>
      </c>
      <c r="F2685" t="str">
        <f>IF(ISBLANK(draft_picks[[#This Row],[movie_id]]),"",_xlfn.XLOOKUP(draft_picks[[#This Row],[movie_id]],drafts.movies[id],drafts.movies[movie_title]))</f>
        <v>Saw III</v>
      </c>
      <c r="G2685" s="3" t="s">
        <v>1067</v>
      </c>
      <c r="H2685" t="str">
        <f>IF(ISBLANK(draft_picks[[#This Row],[drafter_id]]),"",_xlfn.XLOOKUP(draft_picks[[#This Row],[drafter_id]],drafters[id],drafters[name]))</f>
        <v>Walter Hollmann</v>
      </c>
      <c r="J2685" t="str">
        <f>IF(ISBLANK(draft_picks[[#This Row],[drafter_team_id]]),"",_xlfn.XLOOKUP(draft_picks[[#This Row],[drafter_team_id]],drafter_teams[id],drafter_teams[name]))</f>
        <v/>
      </c>
      <c r="K2685" s="3" t="s">
        <v>15497</v>
      </c>
      <c r="L2685" t="s">
        <v>15497</v>
      </c>
      <c r="M2685" t="str">
        <f>IF(OR(ISBLANK(draft_picks[[#This Row],[veto_drafter_id]]),draft_picks[[#This Row],[veto_drafter_id]]=""),"",_xlfn.XLOOKUP(draft_picks[[#This Row],[veto_drafter_id]],drafters[id],drafters[name]))</f>
        <v/>
      </c>
      <c r="N2685" t="s">
        <v>15497</v>
      </c>
      <c r="O2685" t="str">
        <f>IF(OR(ISBLANK(draft_picks[[#This Row],[veto_drafter_team_id]]),draft_picks[[#This Row],[veto_drafter_team_id]]=""),"",_xlfn.XLOOKUP(draft_picks[[#This Row],[veto_drafter_team_id]],drafter_teams[id],drafter_teams[name]))</f>
        <v/>
      </c>
      <c r="Q2685" t="s">
        <v>15497</v>
      </c>
      <c r="R2685" t="str">
        <f>IF(OR(ISBLANK(draft_picks[[#This Row],[veto_override_drafter_id]]),draft_picks[[#This Row],[veto_override_drafter_id]]=""),"",_xlfn.XLOOKUP(draft_picks[[#This Row],[veto_override_drafter_id]],drafters[id],drafters[name]))</f>
        <v/>
      </c>
      <c r="S2685" t="s">
        <v>15497</v>
      </c>
      <c r="T2685" t="str">
        <f>IF(OR(ISBLANK(draft_picks[[#This Row],[veto_override_team_id]]),draft_picks[[#This Row],[veto_override_team_id]]=""),"",_xlfn.XLOOKUP(draft_picks[[#This Row],[veto_override_team_id]],drafter_teams[id],drafter_teams[name]))</f>
        <v/>
      </c>
    </row>
    <row r="2686" spans="1:20" x14ac:dyDescent="0.25">
      <c r="A2686" t="s">
        <v>342</v>
      </c>
      <c r="B2686" t="str">
        <f>_xlfn.XLOOKUP(draft_picks[[#This Row],[draft_id]],drafts[id],drafts[title])</f>
        <v>Saw Super Draft</v>
      </c>
      <c r="C2686" s="3">
        <v>2</v>
      </c>
      <c r="D2686">
        <f>IF(C2685&lt;draft_picks[[#This Row],[position]],1,IF(C2685&gt;draft_picks[[#This Row],[position]],D2685+1,IF(C2685=draft_picks[[#This Row],[position]],D2685+1)))</f>
        <v>14</v>
      </c>
      <c r="E2686" t="s">
        <v>7333</v>
      </c>
      <c r="F2686" t="str">
        <f>IF(ISBLANK(draft_picks[[#This Row],[movie_id]]),"",_xlfn.XLOOKUP(draft_picks[[#This Row],[movie_id]],drafts.movies[id],drafts.movies[movie_title]))</f>
        <v>Saw II</v>
      </c>
      <c r="G2686" s="3" t="s">
        <v>1223</v>
      </c>
      <c r="H2686" t="str">
        <f>IF(ISBLANK(draft_picks[[#This Row],[drafter_id]]),"",_xlfn.XLOOKUP(draft_picks[[#This Row],[drafter_id]],drafters[id],drafters[name]))</f>
        <v>Ben Mekler</v>
      </c>
      <c r="J2686" t="str">
        <f>IF(ISBLANK(draft_picks[[#This Row],[drafter_team_id]]),"",_xlfn.XLOOKUP(draft_picks[[#This Row],[drafter_team_id]],drafter_teams[id],drafter_teams[name]))</f>
        <v/>
      </c>
      <c r="K2686" s="3" t="s">
        <v>15497</v>
      </c>
      <c r="L2686" t="s">
        <v>15497</v>
      </c>
      <c r="M2686" t="str">
        <f>IF(OR(ISBLANK(draft_picks[[#This Row],[veto_drafter_id]]),draft_picks[[#This Row],[veto_drafter_id]]=""),"",_xlfn.XLOOKUP(draft_picks[[#This Row],[veto_drafter_id]],drafters[id],drafters[name]))</f>
        <v/>
      </c>
      <c r="N2686" t="s">
        <v>15497</v>
      </c>
      <c r="O2686" t="str">
        <f>IF(OR(ISBLANK(draft_picks[[#This Row],[veto_drafter_team_id]]),draft_picks[[#This Row],[veto_drafter_team_id]]=""),"",_xlfn.XLOOKUP(draft_picks[[#This Row],[veto_drafter_team_id]],drafter_teams[id],drafter_teams[name]))</f>
        <v/>
      </c>
      <c r="Q2686" t="s">
        <v>15497</v>
      </c>
      <c r="R2686" t="str">
        <f>IF(OR(ISBLANK(draft_picks[[#This Row],[veto_override_drafter_id]]),draft_picks[[#This Row],[veto_override_drafter_id]]=""),"",_xlfn.XLOOKUP(draft_picks[[#This Row],[veto_override_drafter_id]],drafters[id],drafters[name]))</f>
        <v/>
      </c>
      <c r="S2686" t="s">
        <v>15497</v>
      </c>
      <c r="T2686" t="str">
        <f>IF(OR(ISBLANK(draft_picks[[#This Row],[veto_override_team_id]]),draft_picks[[#This Row],[veto_override_team_id]]=""),"",_xlfn.XLOOKUP(draft_picks[[#This Row],[veto_override_team_id]],drafter_teams[id],drafter_teams[name]))</f>
        <v/>
      </c>
    </row>
    <row r="2687" spans="1:20" x14ac:dyDescent="0.25">
      <c r="A2687" t="s">
        <v>342</v>
      </c>
      <c r="B2687" t="str">
        <f>_xlfn.XLOOKUP(draft_picks[[#This Row],[draft_id]],drafts[id],drafts[title])</f>
        <v>Saw Super Draft</v>
      </c>
      <c r="C2687" s="3">
        <v>1</v>
      </c>
      <c r="D2687">
        <f>IF(C2686&lt;draft_picks[[#This Row],[position]],1,IF(C2686&gt;draft_picks[[#This Row],[position]],D2686+1,IF(C2686=draft_picks[[#This Row],[position]],D2686+1)))</f>
        <v>15</v>
      </c>
      <c r="E2687" t="s">
        <v>1428</v>
      </c>
      <c r="F2687" t="str">
        <f>IF(ISBLANK(draft_picks[[#This Row],[movie_id]]),"",_xlfn.XLOOKUP(draft_picks[[#This Row],[movie_id]],drafts.movies[id],drafts.movies[movie_title]))</f>
        <v>Saw X</v>
      </c>
      <c r="G2687" s="3" t="s">
        <v>1065</v>
      </c>
      <c r="H2687" t="str">
        <f>IF(ISBLANK(draft_picks[[#This Row],[drafter_id]]),"",_xlfn.XLOOKUP(draft_picks[[#This Row],[drafter_id]],drafters[id],drafters[name]))</f>
        <v>Megan Amram</v>
      </c>
      <c r="J2687" t="str">
        <f>IF(ISBLANK(draft_picks[[#This Row],[drafter_team_id]]),"",_xlfn.XLOOKUP(draft_picks[[#This Row],[drafter_team_id]],drafter_teams[id],drafter_teams[name]))</f>
        <v/>
      </c>
      <c r="K2687" s="3" t="s">
        <v>15497</v>
      </c>
      <c r="L2687" t="s">
        <v>15497</v>
      </c>
      <c r="M2687" t="str">
        <f>IF(OR(ISBLANK(draft_picks[[#This Row],[veto_drafter_id]]),draft_picks[[#This Row],[veto_drafter_id]]=""),"",_xlfn.XLOOKUP(draft_picks[[#This Row],[veto_drafter_id]],drafters[id],drafters[name]))</f>
        <v/>
      </c>
      <c r="N2687" t="s">
        <v>15497</v>
      </c>
      <c r="O2687" t="str">
        <f>IF(OR(ISBLANK(draft_picks[[#This Row],[veto_drafter_team_id]]),draft_picks[[#This Row],[veto_drafter_team_id]]=""),"",_xlfn.XLOOKUP(draft_picks[[#This Row],[veto_drafter_team_id]],drafter_teams[id],drafter_teams[name]))</f>
        <v/>
      </c>
      <c r="Q2687" t="s">
        <v>15497</v>
      </c>
      <c r="R2687" t="str">
        <f>IF(OR(ISBLANK(draft_picks[[#This Row],[veto_override_drafter_id]]),draft_picks[[#This Row],[veto_override_drafter_id]]=""),"",_xlfn.XLOOKUP(draft_picks[[#This Row],[veto_override_drafter_id]],drafters[id],drafters[name]))</f>
        <v/>
      </c>
      <c r="S2687" t="s">
        <v>15497</v>
      </c>
      <c r="T2687" t="str">
        <f>IF(OR(ISBLANK(draft_picks[[#This Row],[veto_override_team_id]]),draft_picks[[#This Row],[veto_override_team_id]]=""),"",_xlfn.XLOOKUP(draft_picks[[#This Row],[veto_override_team_id]],drafter_teams[id],drafter_teams[name]))</f>
        <v/>
      </c>
    </row>
    <row r="2688" spans="1:20" x14ac:dyDescent="0.25">
      <c r="A2688" t="s">
        <v>522</v>
      </c>
      <c r="B2688" t="str">
        <f>_xlfn.XLOOKUP(draft_picks[[#This Row],[draft_id]],drafts[id],drafts[title])</f>
        <v>Halloween Super Draft</v>
      </c>
      <c r="C2688" s="3">
        <v>13</v>
      </c>
      <c r="D2688">
        <f>IF(C2687&lt;draft_picks[[#This Row],[position]],1,IF(C2687&gt;draft_picks[[#This Row],[position]],D2687+1,IF(C2687=draft_picks[[#This Row],[position]],D2687+1)))</f>
        <v>1</v>
      </c>
      <c r="E2688" t="s">
        <v>8212</v>
      </c>
      <c r="F2688" t="str">
        <f>IF(ISBLANK(draft_picks[[#This Row],[movie_id]]),"",_xlfn.XLOOKUP(draft_picks[[#This Row],[movie_id]],drafts.movies[id],drafts.movies[movie_title]))</f>
        <v>Halloween Ends</v>
      </c>
      <c r="G2688" s="3" t="s">
        <v>915</v>
      </c>
      <c r="H2688" t="str">
        <f>IF(ISBLANK(draft_picks[[#This Row],[drafter_id]]),"",_xlfn.XLOOKUP(draft_picks[[#This Row],[drafter_id]],drafters[id],drafters[name]))</f>
        <v>Billy Ray Brewton</v>
      </c>
      <c r="J2688" t="str">
        <f>IF(ISBLANK(draft_picks[[#This Row],[drafter_team_id]]),"",_xlfn.XLOOKUP(draft_picks[[#This Row],[drafter_team_id]],drafter_teams[id],drafter_teams[name]))</f>
        <v/>
      </c>
      <c r="K2688" s="3" t="s">
        <v>15497</v>
      </c>
      <c r="L2688" t="s">
        <v>15497</v>
      </c>
      <c r="M2688" t="str">
        <f>IF(OR(ISBLANK(draft_picks[[#This Row],[veto_drafter_id]]),draft_picks[[#This Row],[veto_drafter_id]]=""),"",_xlfn.XLOOKUP(draft_picks[[#This Row],[veto_drafter_id]],drafters[id],drafters[name]))</f>
        <v/>
      </c>
      <c r="N2688" t="s">
        <v>15497</v>
      </c>
      <c r="O2688" t="str">
        <f>IF(OR(ISBLANK(draft_picks[[#This Row],[veto_drafter_team_id]]),draft_picks[[#This Row],[veto_drafter_team_id]]=""),"",_xlfn.XLOOKUP(draft_picks[[#This Row],[veto_drafter_team_id]],drafter_teams[id],drafter_teams[name]))</f>
        <v/>
      </c>
      <c r="Q2688" t="s">
        <v>15497</v>
      </c>
      <c r="R2688" t="str">
        <f>IF(OR(ISBLANK(draft_picks[[#This Row],[veto_override_drafter_id]]),draft_picks[[#This Row],[veto_override_drafter_id]]=""),"",_xlfn.XLOOKUP(draft_picks[[#This Row],[veto_override_drafter_id]],drafters[id],drafters[name]))</f>
        <v/>
      </c>
      <c r="S2688" t="s">
        <v>15497</v>
      </c>
      <c r="T2688" t="str">
        <f>IF(OR(ISBLANK(draft_picks[[#This Row],[veto_override_team_id]]),draft_picks[[#This Row],[veto_override_team_id]]=""),"",_xlfn.XLOOKUP(draft_picks[[#This Row],[veto_override_team_id]],drafter_teams[id],drafter_teams[name]))</f>
        <v/>
      </c>
    </row>
    <row r="2689" spans="1:20" x14ac:dyDescent="0.25">
      <c r="A2689" t="s">
        <v>522</v>
      </c>
      <c r="B2689" t="str">
        <f>_xlfn.XLOOKUP(draft_picks[[#This Row],[draft_id]],drafts[id],drafts[title])</f>
        <v>Halloween Super Draft</v>
      </c>
      <c r="C2689" s="3">
        <v>12</v>
      </c>
      <c r="D2689">
        <f>IF(C2688&lt;draft_picks[[#This Row],[position]],1,IF(C2688&gt;draft_picks[[#This Row],[position]],D2688+1,IF(C2688=draft_picks[[#This Row],[position]],D2688+1)))</f>
        <v>2</v>
      </c>
      <c r="E2689" t="s">
        <v>6729</v>
      </c>
      <c r="F2689" t="str">
        <f>IF(ISBLANK(draft_picks[[#This Row],[movie_id]]),"",_xlfn.XLOOKUP(draft_picks[[#This Row],[movie_id]],drafts.movies[id],drafts.movies[movie_title]))</f>
        <v>Halloween: Resurrection</v>
      </c>
      <c r="G2689" s="3" t="s">
        <v>805</v>
      </c>
      <c r="H2689" t="str">
        <f>IF(ISBLANK(draft_picks[[#This Row],[drafter_id]]),"",_xlfn.XLOOKUP(draft_picks[[#This Row],[drafter_id]],drafters[id],drafters[name]))</f>
        <v>Elric Kane</v>
      </c>
      <c r="J2689" t="str">
        <f>IF(ISBLANK(draft_picks[[#This Row],[drafter_team_id]]),"",_xlfn.XLOOKUP(draft_picks[[#This Row],[drafter_team_id]],drafter_teams[id],drafter_teams[name]))</f>
        <v/>
      </c>
      <c r="K2689" s="3" t="s">
        <v>15497</v>
      </c>
      <c r="L2689" t="s">
        <v>15497</v>
      </c>
      <c r="M2689" t="str">
        <f>IF(OR(ISBLANK(draft_picks[[#This Row],[veto_drafter_id]]),draft_picks[[#This Row],[veto_drafter_id]]=""),"",_xlfn.XLOOKUP(draft_picks[[#This Row],[veto_drafter_id]],drafters[id],drafters[name]))</f>
        <v/>
      </c>
      <c r="N2689" t="s">
        <v>15497</v>
      </c>
      <c r="O2689" t="str">
        <f>IF(OR(ISBLANK(draft_picks[[#This Row],[veto_drafter_team_id]]),draft_picks[[#This Row],[veto_drafter_team_id]]=""),"",_xlfn.XLOOKUP(draft_picks[[#This Row],[veto_drafter_team_id]],drafter_teams[id],drafter_teams[name]))</f>
        <v/>
      </c>
      <c r="Q2689" t="s">
        <v>15497</v>
      </c>
      <c r="R2689" t="str">
        <f>IF(OR(ISBLANK(draft_picks[[#This Row],[veto_override_drafter_id]]),draft_picks[[#This Row],[veto_override_drafter_id]]=""),"",_xlfn.XLOOKUP(draft_picks[[#This Row],[veto_override_drafter_id]],drafters[id],drafters[name]))</f>
        <v/>
      </c>
      <c r="S2689" t="s">
        <v>15497</v>
      </c>
      <c r="T2689" t="str">
        <f>IF(OR(ISBLANK(draft_picks[[#This Row],[veto_override_team_id]]),draft_picks[[#This Row],[veto_override_team_id]]=""),"",_xlfn.XLOOKUP(draft_picks[[#This Row],[veto_override_team_id]],drafter_teams[id],drafter_teams[name]))</f>
        <v/>
      </c>
    </row>
    <row r="2690" spans="1:20" x14ac:dyDescent="0.25">
      <c r="A2690" t="s">
        <v>522</v>
      </c>
      <c r="B2690" t="str">
        <f>_xlfn.XLOOKUP(draft_picks[[#This Row],[draft_id]],drafts[id],drafts[title])</f>
        <v>Halloween Super Draft</v>
      </c>
      <c r="C2690" s="3">
        <v>11</v>
      </c>
      <c r="D2690">
        <f>IF(C2689&lt;draft_picks[[#This Row],[position]],1,IF(C2689&gt;draft_picks[[#This Row],[position]],D2689+1,IF(C2689=draft_picks[[#This Row],[position]],D2689+1)))</f>
        <v>3</v>
      </c>
      <c r="E2690" t="s">
        <v>3720</v>
      </c>
      <c r="F2690" t="str">
        <f>IF(ISBLANK(draft_picks[[#This Row],[movie_id]]),"",_xlfn.XLOOKUP(draft_picks[[#This Row],[movie_id]],drafts.movies[id],drafts.movies[movie_title]))</f>
        <v>Halloween</v>
      </c>
      <c r="G2690" s="3" t="s">
        <v>969</v>
      </c>
      <c r="H2690" t="str">
        <f>IF(ISBLANK(draft_picks[[#This Row],[drafter_id]]),"",_xlfn.XLOOKUP(draft_picks[[#This Row],[drafter_id]],drafters[id],drafters[name]))</f>
        <v>Graham Skipper</v>
      </c>
      <c r="J2690" t="str">
        <f>IF(ISBLANK(draft_picks[[#This Row],[drafter_team_id]]),"",_xlfn.XLOOKUP(draft_picks[[#This Row],[drafter_team_id]],drafter_teams[id],drafter_teams[name]))</f>
        <v/>
      </c>
      <c r="K2690" s="3" t="s">
        <v>15497</v>
      </c>
      <c r="L2690" t="s">
        <v>15497</v>
      </c>
      <c r="M2690" t="str">
        <f>IF(OR(ISBLANK(draft_picks[[#This Row],[veto_drafter_id]]),draft_picks[[#This Row],[veto_drafter_id]]=""),"",_xlfn.XLOOKUP(draft_picks[[#This Row],[veto_drafter_id]],drafters[id],drafters[name]))</f>
        <v/>
      </c>
      <c r="N2690" t="s">
        <v>15497</v>
      </c>
      <c r="O2690" t="str">
        <f>IF(OR(ISBLANK(draft_picks[[#This Row],[veto_drafter_team_id]]),draft_picks[[#This Row],[veto_drafter_team_id]]=""),"",_xlfn.XLOOKUP(draft_picks[[#This Row],[veto_drafter_team_id]],drafter_teams[id],drafter_teams[name]))</f>
        <v/>
      </c>
      <c r="Q2690" t="s">
        <v>15497</v>
      </c>
      <c r="R2690" t="str">
        <f>IF(OR(ISBLANK(draft_picks[[#This Row],[veto_override_drafter_id]]),draft_picks[[#This Row],[veto_override_drafter_id]]=""),"",_xlfn.XLOOKUP(draft_picks[[#This Row],[veto_override_drafter_id]],drafters[id],drafters[name]))</f>
        <v/>
      </c>
      <c r="S2690" t="s">
        <v>15497</v>
      </c>
      <c r="T2690" t="str">
        <f>IF(OR(ISBLANK(draft_picks[[#This Row],[veto_override_team_id]]),draft_picks[[#This Row],[veto_override_team_id]]=""),"",_xlfn.XLOOKUP(draft_picks[[#This Row],[veto_override_team_id]],drafter_teams[id],drafter_teams[name]))</f>
        <v/>
      </c>
    </row>
    <row r="2691" spans="1:20" x14ac:dyDescent="0.25">
      <c r="A2691" t="s">
        <v>522</v>
      </c>
      <c r="B2691" t="str">
        <f>_xlfn.XLOOKUP(draft_picks[[#This Row],[draft_id]],drafts[id],drafts[title])</f>
        <v>Halloween Super Draft</v>
      </c>
      <c r="C2691" s="3">
        <v>10</v>
      </c>
      <c r="D2691">
        <f>IF(C2690&lt;draft_picks[[#This Row],[position]],1,IF(C2690&gt;draft_picks[[#This Row],[position]],D2690+1,IF(C2690=draft_picks[[#This Row],[position]],D2690+1)))</f>
        <v>4</v>
      </c>
      <c r="E2691" t="s">
        <v>3232</v>
      </c>
      <c r="F2691" t="str">
        <f>IF(ISBLANK(draft_picks[[#This Row],[movie_id]]),"",_xlfn.XLOOKUP(draft_picks[[#This Row],[movie_id]],drafts.movies[id],drafts.movies[movie_title]))</f>
        <v>Halloween 5: The Revenge of Michael Myers</v>
      </c>
      <c r="G2691" s="3" t="s">
        <v>845</v>
      </c>
      <c r="H2691" t="str">
        <f>IF(ISBLANK(draft_picks[[#This Row],[drafter_id]]),"",_xlfn.XLOOKUP(draft_picks[[#This Row],[drafter_id]],drafters[id],drafters[name]))</f>
        <v>Rebekah McKendry</v>
      </c>
      <c r="J2691" t="str">
        <f>IF(ISBLANK(draft_picks[[#This Row],[drafter_team_id]]),"",_xlfn.XLOOKUP(draft_picks[[#This Row],[drafter_team_id]],drafter_teams[id],drafter_teams[name]))</f>
        <v/>
      </c>
      <c r="K2691" s="3" t="s">
        <v>15497</v>
      </c>
      <c r="L2691" t="s">
        <v>15497</v>
      </c>
      <c r="M2691" t="str">
        <f>IF(OR(ISBLANK(draft_picks[[#This Row],[veto_drafter_id]]),draft_picks[[#This Row],[veto_drafter_id]]=""),"",_xlfn.XLOOKUP(draft_picks[[#This Row],[veto_drafter_id]],drafters[id],drafters[name]))</f>
        <v/>
      </c>
      <c r="N2691" t="s">
        <v>15497</v>
      </c>
      <c r="O2691" t="str">
        <f>IF(OR(ISBLANK(draft_picks[[#This Row],[veto_drafter_team_id]]),draft_picks[[#This Row],[veto_drafter_team_id]]=""),"",_xlfn.XLOOKUP(draft_picks[[#This Row],[veto_drafter_team_id]],drafter_teams[id],drafter_teams[name]))</f>
        <v/>
      </c>
      <c r="Q2691" t="s">
        <v>15497</v>
      </c>
      <c r="R2691" t="str">
        <f>IF(OR(ISBLANK(draft_picks[[#This Row],[veto_override_drafter_id]]),draft_picks[[#This Row],[veto_override_drafter_id]]=""),"",_xlfn.XLOOKUP(draft_picks[[#This Row],[veto_override_drafter_id]],drafters[id],drafters[name]))</f>
        <v/>
      </c>
      <c r="S2691" t="s">
        <v>15497</v>
      </c>
      <c r="T2691" t="str">
        <f>IF(OR(ISBLANK(draft_picks[[#This Row],[veto_override_team_id]]),draft_picks[[#This Row],[veto_override_team_id]]=""),"",_xlfn.XLOOKUP(draft_picks[[#This Row],[veto_override_team_id]],drafter_teams[id],drafter_teams[name]))</f>
        <v/>
      </c>
    </row>
    <row r="2692" spans="1:20" x14ac:dyDescent="0.25">
      <c r="A2692" t="s">
        <v>522</v>
      </c>
      <c r="B2692" t="str">
        <f>_xlfn.XLOOKUP(draft_picks[[#This Row],[draft_id]],drafts[id],drafts[title])</f>
        <v>Halloween Super Draft</v>
      </c>
      <c r="C2692" s="3">
        <v>9</v>
      </c>
      <c r="D2692">
        <f>IF(C2691&lt;draft_picks[[#This Row],[position]],1,IF(C2691&gt;draft_picks[[#This Row],[position]],D2691+1,IF(C2691=draft_picks[[#This Row],[position]],D2691+1)))</f>
        <v>5</v>
      </c>
      <c r="E2692" t="s">
        <v>5788</v>
      </c>
      <c r="F2692" t="str">
        <f>IF(ISBLANK(draft_picks[[#This Row],[movie_id]]),"",_xlfn.XLOOKUP(draft_picks[[#This Row],[movie_id]],drafts.movies[id],drafts.movies[movie_title]))</f>
        <v>Halloween III: Season of the Witch</v>
      </c>
      <c r="G2692" s="3" t="s">
        <v>915</v>
      </c>
      <c r="H2692" t="str">
        <f>IF(ISBLANK(draft_picks[[#This Row],[drafter_id]]),"",_xlfn.XLOOKUP(draft_picks[[#This Row],[drafter_id]],drafters[id],drafters[name]))</f>
        <v>Billy Ray Brewton</v>
      </c>
      <c r="J2692" t="str">
        <f>IF(ISBLANK(draft_picks[[#This Row],[drafter_team_id]]),"",_xlfn.XLOOKUP(draft_picks[[#This Row],[drafter_team_id]],drafter_teams[id],drafter_teams[name]))</f>
        <v/>
      </c>
      <c r="K2692" s="3" t="s">
        <v>15484</v>
      </c>
      <c r="L2692" t="s">
        <v>845</v>
      </c>
      <c r="M2692" t="str">
        <f>IF(OR(ISBLANK(draft_picks[[#This Row],[veto_drafter_id]]),draft_picks[[#This Row],[veto_drafter_id]]=""),"",_xlfn.XLOOKUP(draft_picks[[#This Row],[veto_drafter_id]],drafters[id],drafters[name]))</f>
        <v>Rebekah McKendry</v>
      </c>
      <c r="N2692" t="s">
        <v>15497</v>
      </c>
      <c r="O2692" t="str">
        <f>IF(OR(ISBLANK(draft_picks[[#This Row],[veto_drafter_team_id]]),draft_picks[[#This Row],[veto_drafter_team_id]]=""),"",_xlfn.XLOOKUP(draft_picks[[#This Row],[veto_drafter_team_id]],drafter_teams[id],drafter_teams[name]))</f>
        <v/>
      </c>
      <c r="Q2692" t="s">
        <v>15497</v>
      </c>
      <c r="R2692" t="str">
        <f>IF(OR(ISBLANK(draft_picks[[#This Row],[veto_override_drafter_id]]),draft_picks[[#This Row],[veto_override_drafter_id]]=""),"",_xlfn.XLOOKUP(draft_picks[[#This Row],[veto_override_drafter_id]],drafters[id],drafters[name]))</f>
        <v/>
      </c>
      <c r="S2692" t="s">
        <v>15497</v>
      </c>
      <c r="T2692" t="str">
        <f>IF(OR(ISBLANK(draft_picks[[#This Row],[veto_override_team_id]]),draft_picks[[#This Row],[veto_override_team_id]]=""),"",_xlfn.XLOOKUP(draft_picks[[#This Row],[veto_override_team_id]],drafter_teams[id],drafter_teams[name]))</f>
        <v/>
      </c>
    </row>
    <row r="2693" spans="1:20" x14ac:dyDescent="0.25">
      <c r="A2693" t="s">
        <v>522</v>
      </c>
      <c r="B2693" t="str">
        <f>_xlfn.XLOOKUP(draft_picks[[#This Row],[draft_id]],drafts[id],drafts[title])</f>
        <v>Halloween Super Draft</v>
      </c>
      <c r="C2693" s="3">
        <v>9</v>
      </c>
      <c r="D2693">
        <f>IF(C2692&lt;draft_picks[[#This Row],[position]],1,IF(C2692&gt;draft_picks[[#This Row],[position]],D2692+1,IF(C2692=draft_picks[[#This Row],[position]],D2692+1)))</f>
        <v>6</v>
      </c>
      <c r="E2693" t="s">
        <v>2409</v>
      </c>
      <c r="F2693" t="str">
        <f>IF(ISBLANK(draft_picks[[#This Row],[movie_id]]),"",_xlfn.XLOOKUP(draft_picks[[#This Row],[movie_id]],drafts.movies[id],drafts.movies[movie_title]))</f>
        <v>Halloween: The Curse of Michael Myers</v>
      </c>
      <c r="G2693" s="3" t="s">
        <v>915</v>
      </c>
      <c r="H2693" t="str">
        <f>IF(ISBLANK(draft_picks[[#This Row],[drafter_id]]),"",_xlfn.XLOOKUP(draft_picks[[#This Row],[drafter_id]],drafters[id],drafters[name]))</f>
        <v>Billy Ray Brewton</v>
      </c>
      <c r="J2693" t="str">
        <f>IF(ISBLANK(draft_picks[[#This Row],[drafter_team_id]]),"",_xlfn.XLOOKUP(draft_picks[[#This Row],[drafter_team_id]],drafter_teams[id],drafter_teams[name]))</f>
        <v/>
      </c>
      <c r="K2693" s="3" t="s">
        <v>15484</v>
      </c>
      <c r="L2693" t="s">
        <v>969</v>
      </c>
      <c r="M2693" t="str">
        <f>IF(OR(ISBLANK(draft_picks[[#This Row],[veto_drafter_id]]),draft_picks[[#This Row],[veto_drafter_id]]=""),"",_xlfn.XLOOKUP(draft_picks[[#This Row],[veto_drafter_id]],drafters[id],drafters[name]))</f>
        <v>Graham Skipper</v>
      </c>
      <c r="N2693" t="s">
        <v>15497</v>
      </c>
      <c r="O2693" t="str">
        <f>IF(OR(ISBLANK(draft_picks[[#This Row],[veto_drafter_team_id]]),draft_picks[[#This Row],[veto_drafter_team_id]]=""),"",_xlfn.XLOOKUP(draft_picks[[#This Row],[veto_drafter_team_id]],drafter_teams[id],drafter_teams[name]))</f>
        <v/>
      </c>
      <c r="Q2693" t="s">
        <v>15497</v>
      </c>
      <c r="R2693" t="str">
        <f>IF(OR(ISBLANK(draft_picks[[#This Row],[veto_override_drafter_id]]),draft_picks[[#This Row],[veto_override_drafter_id]]=""),"",_xlfn.XLOOKUP(draft_picks[[#This Row],[veto_override_drafter_id]],drafters[id],drafters[name]))</f>
        <v/>
      </c>
      <c r="S2693" t="s">
        <v>15497</v>
      </c>
      <c r="T2693" t="str">
        <f>IF(OR(ISBLANK(draft_picks[[#This Row],[veto_override_team_id]]),draft_picks[[#This Row],[veto_override_team_id]]=""),"",_xlfn.XLOOKUP(draft_picks[[#This Row],[veto_override_team_id]],drafter_teams[id],drafter_teams[name]))</f>
        <v/>
      </c>
    </row>
    <row r="2694" spans="1:20" x14ac:dyDescent="0.25">
      <c r="A2694" t="s">
        <v>522</v>
      </c>
      <c r="B2694" t="str">
        <f>_xlfn.XLOOKUP(draft_picks[[#This Row],[draft_id]],drafts[id],drafts[title])</f>
        <v>Halloween Super Draft</v>
      </c>
      <c r="C2694" s="3">
        <v>9</v>
      </c>
      <c r="D2694">
        <f>IF(C2693&lt;draft_picks[[#This Row],[position]],1,IF(C2693&gt;draft_picks[[#This Row],[position]],D2693+1,IF(C2693=draft_picks[[#This Row],[position]],D2693+1)))</f>
        <v>7</v>
      </c>
      <c r="E2694" t="s">
        <v>2027</v>
      </c>
      <c r="F2694" t="str">
        <f>IF(ISBLANK(draft_picks[[#This Row],[movie_id]]),"",_xlfn.XLOOKUP(draft_picks[[#This Row],[movie_id]],drafts.movies[id],drafts.movies[movie_title]))</f>
        <v>Halloween II</v>
      </c>
      <c r="G2694" s="3" t="s">
        <v>915</v>
      </c>
      <c r="H2694" t="str">
        <f>IF(ISBLANK(draft_picks[[#This Row],[drafter_id]]),"",_xlfn.XLOOKUP(draft_picks[[#This Row],[drafter_id]],drafters[id],drafters[name]))</f>
        <v>Billy Ray Brewton</v>
      </c>
      <c r="J2694" t="str">
        <f>IF(ISBLANK(draft_picks[[#This Row],[drafter_team_id]]),"",_xlfn.XLOOKUP(draft_picks[[#This Row],[drafter_team_id]],drafter_teams[id],drafter_teams[name]))</f>
        <v/>
      </c>
      <c r="K2694" s="3" t="s">
        <v>15484</v>
      </c>
      <c r="L2694" t="s">
        <v>969</v>
      </c>
      <c r="M2694" t="str">
        <f>IF(OR(ISBLANK(draft_picks[[#This Row],[veto_drafter_id]]),draft_picks[[#This Row],[veto_drafter_id]]=""),"",_xlfn.XLOOKUP(draft_picks[[#This Row],[veto_drafter_id]],drafters[id],drafters[name]))</f>
        <v>Graham Skipper</v>
      </c>
      <c r="N2694" t="s">
        <v>15497</v>
      </c>
      <c r="O2694" t="str">
        <f>IF(OR(ISBLANK(draft_picks[[#This Row],[veto_drafter_team_id]]),draft_picks[[#This Row],[veto_drafter_team_id]]=""),"",_xlfn.XLOOKUP(draft_picks[[#This Row],[veto_drafter_team_id]],drafter_teams[id],drafter_teams[name]))</f>
        <v/>
      </c>
      <c r="Q2694" t="s">
        <v>15497</v>
      </c>
      <c r="R2694" t="str">
        <f>IF(OR(ISBLANK(draft_picks[[#This Row],[veto_override_drafter_id]]),draft_picks[[#This Row],[veto_override_drafter_id]]=""),"",_xlfn.XLOOKUP(draft_picks[[#This Row],[veto_override_drafter_id]],drafters[id],drafters[name]))</f>
        <v/>
      </c>
      <c r="S2694" t="s">
        <v>15497</v>
      </c>
      <c r="T2694" t="str">
        <f>IF(OR(ISBLANK(draft_picks[[#This Row],[veto_override_team_id]]),draft_picks[[#This Row],[veto_override_team_id]]=""),"",_xlfn.XLOOKUP(draft_picks[[#This Row],[veto_override_team_id]],drafter_teams[id],drafter_teams[name]))</f>
        <v/>
      </c>
    </row>
    <row r="2695" spans="1:20" x14ac:dyDescent="0.25">
      <c r="A2695" t="s">
        <v>522</v>
      </c>
      <c r="B2695" t="str">
        <f>_xlfn.XLOOKUP(draft_picks[[#This Row],[draft_id]],drafts[id],drafts[title])</f>
        <v>Halloween Super Draft</v>
      </c>
      <c r="C2695" s="3">
        <v>9</v>
      </c>
      <c r="D2695">
        <f>IF(C2694&lt;draft_picks[[#This Row],[position]],1,IF(C2694&gt;draft_picks[[#This Row],[position]],D2694+1,IF(C2694=draft_picks[[#This Row],[position]],D2694+1)))</f>
        <v>8</v>
      </c>
      <c r="E2695" t="s">
        <v>1955</v>
      </c>
      <c r="F2695" t="str">
        <f>IF(ISBLANK(draft_picks[[#This Row],[movie_id]]),"",_xlfn.XLOOKUP(draft_picks[[#This Row],[movie_id]],drafts.movies[id],drafts.movies[movie_title]))</f>
        <v>Halloween</v>
      </c>
      <c r="G2695" s="3" t="s">
        <v>915</v>
      </c>
      <c r="H2695" t="str">
        <f>IF(ISBLANK(draft_picks[[#This Row],[drafter_id]]),"",_xlfn.XLOOKUP(draft_picks[[#This Row],[drafter_id]],drafters[id],drafters[name]))</f>
        <v>Billy Ray Brewton</v>
      </c>
      <c r="J2695" t="str">
        <f>IF(ISBLANK(draft_picks[[#This Row],[drafter_team_id]]),"",_xlfn.XLOOKUP(draft_picks[[#This Row],[drafter_team_id]],drafter_teams[id],drafter_teams[name]))</f>
        <v/>
      </c>
      <c r="K2695" s="3" t="s">
        <v>15497</v>
      </c>
      <c r="L2695" t="s">
        <v>15497</v>
      </c>
      <c r="M2695" t="str">
        <f>IF(OR(ISBLANK(draft_picks[[#This Row],[veto_drafter_id]]),draft_picks[[#This Row],[veto_drafter_id]]=""),"",_xlfn.XLOOKUP(draft_picks[[#This Row],[veto_drafter_id]],drafters[id],drafters[name]))</f>
        <v/>
      </c>
      <c r="N2695" t="s">
        <v>15497</v>
      </c>
      <c r="O2695" t="str">
        <f>IF(OR(ISBLANK(draft_picks[[#This Row],[veto_drafter_team_id]]),draft_picks[[#This Row],[veto_drafter_team_id]]=""),"",_xlfn.XLOOKUP(draft_picks[[#This Row],[veto_drafter_team_id]],drafter_teams[id],drafter_teams[name]))</f>
        <v/>
      </c>
      <c r="Q2695" t="s">
        <v>15497</v>
      </c>
      <c r="R2695" t="str">
        <f>IF(OR(ISBLANK(draft_picks[[#This Row],[veto_override_drafter_id]]),draft_picks[[#This Row],[veto_override_drafter_id]]=""),"",_xlfn.XLOOKUP(draft_picks[[#This Row],[veto_override_drafter_id]],drafters[id],drafters[name]))</f>
        <v/>
      </c>
      <c r="S2695" t="s">
        <v>15497</v>
      </c>
      <c r="T2695" t="str">
        <f>IF(OR(ISBLANK(draft_picks[[#This Row],[veto_override_team_id]]),draft_picks[[#This Row],[veto_override_team_id]]=""),"",_xlfn.XLOOKUP(draft_picks[[#This Row],[veto_override_team_id]],drafter_teams[id],drafter_teams[name]))</f>
        <v/>
      </c>
    </row>
    <row r="2696" spans="1:20" x14ac:dyDescent="0.25">
      <c r="A2696" t="s">
        <v>522</v>
      </c>
      <c r="B2696" t="str">
        <f>_xlfn.XLOOKUP(draft_picks[[#This Row],[draft_id]],drafts[id],drafts[title])</f>
        <v>Halloween Super Draft</v>
      </c>
      <c r="C2696" s="3">
        <v>8</v>
      </c>
      <c r="D2696">
        <f>IF(C2695&lt;draft_picks[[#This Row],[position]],1,IF(C2695&gt;draft_picks[[#This Row],[position]],D2695+1,IF(C2695=draft_picks[[#This Row],[position]],D2695+1)))</f>
        <v>9</v>
      </c>
      <c r="E2696" t="s">
        <v>6970</v>
      </c>
      <c r="F2696" t="str">
        <f>IF(ISBLANK(draft_picks[[#This Row],[movie_id]]),"",_xlfn.XLOOKUP(draft_picks[[#This Row],[movie_id]],drafts.movies[id],drafts.movies[movie_title]))</f>
        <v>Halloween Kills</v>
      </c>
      <c r="G2696" s="3" t="s">
        <v>805</v>
      </c>
      <c r="H2696" t="str">
        <f>IF(ISBLANK(draft_picks[[#This Row],[drafter_id]]),"",_xlfn.XLOOKUP(draft_picks[[#This Row],[drafter_id]],drafters[id],drafters[name]))</f>
        <v>Elric Kane</v>
      </c>
      <c r="J2696" t="str">
        <f>IF(ISBLANK(draft_picks[[#This Row],[drafter_team_id]]),"",_xlfn.XLOOKUP(draft_picks[[#This Row],[drafter_team_id]],drafter_teams[id],drafter_teams[name]))</f>
        <v/>
      </c>
      <c r="K2696" s="3" t="s">
        <v>15484</v>
      </c>
      <c r="L2696" t="s">
        <v>915</v>
      </c>
      <c r="M2696" t="str">
        <f>IF(OR(ISBLANK(draft_picks[[#This Row],[veto_drafter_id]]),draft_picks[[#This Row],[veto_drafter_id]]=""),"",_xlfn.XLOOKUP(draft_picks[[#This Row],[veto_drafter_id]],drafters[id],drafters[name]))</f>
        <v>Billy Ray Brewton</v>
      </c>
      <c r="N2696" t="s">
        <v>15497</v>
      </c>
      <c r="O2696" t="str">
        <f>IF(OR(ISBLANK(draft_picks[[#This Row],[veto_drafter_team_id]]),draft_picks[[#This Row],[veto_drafter_team_id]]=""),"",_xlfn.XLOOKUP(draft_picks[[#This Row],[veto_drafter_team_id]],drafter_teams[id],drafter_teams[name]))</f>
        <v/>
      </c>
      <c r="P2696" t="b">
        <v>1</v>
      </c>
      <c r="Q2696" t="s">
        <v>969</v>
      </c>
      <c r="R2696" t="str">
        <f>IF(OR(ISBLANK(draft_picks[[#This Row],[veto_override_drafter_id]]),draft_picks[[#This Row],[veto_override_drafter_id]]=""),"",_xlfn.XLOOKUP(draft_picks[[#This Row],[veto_override_drafter_id]],drafters[id],drafters[name]))</f>
        <v>Graham Skipper</v>
      </c>
      <c r="S2696" t="s">
        <v>15497</v>
      </c>
      <c r="T2696" t="str">
        <f>IF(OR(ISBLANK(draft_picks[[#This Row],[veto_override_team_id]]),draft_picks[[#This Row],[veto_override_team_id]]=""),"",_xlfn.XLOOKUP(draft_picks[[#This Row],[veto_override_team_id]],drafter_teams[id],drafter_teams[name]))</f>
        <v/>
      </c>
    </row>
    <row r="2697" spans="1:20" x14ac:dyDescent="0.25">
      <c r="A2697" t="s">
        <v>522</v>
      </c>
      <c r="B2697" t="str">
        <f>_xlfn.XLOOKUP(draft_picks[[#This Row],[draft_id]],drafts[id],drafts[title])</f>
        <v>Halloween Super Draft</v>
      </c>
      <c r="C2697" s="3">
        <v>7</v>
      </c>
      <c r="D2697">
        <f>IF(C2696&lt;draft_picks[[#This Row],[position]],1,IF(C2696&gt;draft_picks[[#This Row],[position]],D2696+1,IF(C2696=draft_picks[[#This Row],[position]],D2696+1)))</f>
        <v>10</v>
      </c>
      <c r="E2697" t="s">
        <v>2383</v>
      </c>
      <c r="F2697" t="str">
        <f>IF(ISBLANK(draft_picks[[#This Row],[movie_id]]),"",_xlfn.XLOOKUP(draft_picks[[#This Row],[movie_id]],drafts.movies[id],drafts.movies[movie_title]))</f>
        <v>Halloween II</v>
      </c>
      <c r="G2697" s="3" t="s">
        <v>969</v>
      </c>
      <c r="H2697" t="str">
        <f>IF(ISBLANK(draft_picks[[#This Row],[drafter_id]]),"",_xlfn.XLOOKUP(draft_picks[[#This Row],[drafter_id]],drafters[id],drafters[name]))</f>
        <v>Graham Skipper</v>
      </c>
      <c r="J2697" t="str">
        <f>IF(ISBLANK(draft_picks[[#This Row],[drafter_team_id]]),"",_xlfn.XLOOKUP(draft_picks[[#This Row],[drafter_team_id]],drafter_teams[id],drafter_teams[name]))</f>
        <v/>
      </c>
      <c r="K2697" s="3" t="s">
        <v>15484</v>
      </c>
      <c r="L2697" t="s">
        <v>805</v>
      </c>
      <c r="M2697" t="str">
        <f>IF(OR(ISBLANK(draft_picks[[#This Row],[veto_drafter_id]]),draft_picks[[#This Row],[veto_drafter_id]]=""),"",_xlfn.XLOOKUP(draft_picks[[#This Row],[veto_drafter_id]],drafters[id],drafters[name]))</f>
        <v>Elric Kane</v>
      </c>
      <c r="N2697" t="s">
        <v>15497</v>
      </c>
      <c r="O2697" t="str">
        <f>IF(OR(ISBLANK(draft_picks[[#This Row],[veto_drafter_team_id]]),draft_picks[[#This Row],[veto_drafter_team_id]]=""),"",_xlfn.XLOOKUP(draft_picks[[#This Row],[veto_drafter_team_id]],drafter_teams[id],drafter_teams[name]))</f>
        <v/>
      </c>
      <c r="Q2697" t="s">
        <v>15497</v>
      </c>
      <c r="R2697" t="str">
        <f>IF(OR(ISBLANK(draft_picks[[#This Row],[veto_override_drafter_id]]),draft_picks[[#This Row],[veto_override_drafter_id]]=""),"",_xlfn.XLOOKUP(draft_picks[[#This Row],[veto_override_drafter_id]],drafters[id],drafters[name]))</f>
        <v/>
      </c>
      <c r="S2697" t="s">
        <v>15497</v>
      </c>
      <c r="T2697" t="str">
        <f>IF(OR(ISBLANK(draft_picks[[#This Row],[veto_override_team_id]]),draft_picks[[#This Row],[veto_override_team_id]]=""),"",_xlfn.XLOOKUP(draft_picks[[#This Row],[veto_override_team_id]],drafter_teams[id],drafter_teams[name]))</f>
        <v/>
      </c>
    </row>
    <row r="2698" spans="1:20" x14ac:dyDescent="0.25">
      <c r="A2698" t="s">
        <v>522</v>
      </c>
      <c r="B2698" t="str">
        <f>_xlfn.XLOOKUP(draft_picks[[#This Row],[draft_id]],drafts[id],drafts[title])</f>
        <v>Halloween Super Draft</v>
      </c>
      <c r="C2698" s="3">
        <v>7</v>
      </c>
      <c r="D2698">
        <f>IF(C2697&lt;draft_picks[[#This Row],[position]],1,IF(C2697&gt;draft_picks[[#This Row],[position]],D2697+1,IF(C2697=draft_picks[[#This Row],[position]],D2697+1)))</f>
        <v>11</v>
      </c>
      <c r="E2698" t="s">
        <v>1401</v>
      </c>
      <c r="F2698" t="str">
        <f>IF(ISBLANK(draft_picks[[#This Row],[movie_id]]),"",_xlfn.XLOOKUP(draft_picks[[#This Row],[movie_id]],drafts.movies[id],drafts.movies[movie_title]))</f>
        <v>Halloween 4: The Return of Michael Myers</v>
      </c>
      <c r="G2698" s="3" t="s">
        <v>969</v>
      </c>
      <c r="H2698" t="str">
        <f>IF(ISBLANK(draft_picks[[#This Row],[drafter_id]]),"",_xlfn.XLOOKUP(draft_picks[[#This Row],[drafter_id]],drafters[id],drafters[name]))</f>
        <v>Graham Skipper</v>
      </c>
      <c r="J2698" t="str">
        <f>IF(ISBLANK(draft_picks[[#This Row],[drafter_team_id]]),"",_xlfn.XLOOKUP(draft_picks[[#This Row],[drafter_team_id]],drafter_teams[id],drafter_teams[name]))</f>
        <v/>
      </c>
      <c r="K2698" s="3" t="s">
        <v>15484</v>
      </c>
      <c r="L2698" t="s">
        <v>915</v>
      </c>
      <c r="M2698" t="str">
        <f>IF(OR(ISBLANK(draft_picks[[#This Row],[veto_drafter_id]]),draft_picks[[#This Row],[veto_drafter_id]]=""),"",_xlfn.XLOOKUP(draft_picks[[#This Row],[veto_drafter_id]],drafters[id],drafters[name]))</f>
        <v>Billy Ray Brewton</v>
      </c>
      <c r="N2698" t="s">
        <v>15497</v>
      </c>
      <c r="O2698" t="str">
        <f>IF(OR(ISBLANK(draft_picks[[#This Row],[veto_drafter_team_id]]),draft_picks[[#This Row],[veto_drafter_team_id]]=""),"",_xlfn.XLOOKUP(draft_picks[[#This Row],[veto_drafter_team_id]],drafter_teams[id],drafter_teams[name]))</f>
        <v/>
      </c>
      <c r="Q2698" t="s">
        <v>15497</v>
      </c>
      <c r="R2698" t="str">
        <f>IF(OR(ISBLANK(draft_picks[[#This Row],[veto_override_drafter_id]]),draft_picks[[#This Row],[veto_override_drafter_id]]=""),"",_xlfn.XLOOKUP(draft_picks[[#This Row],[veto_override_drafter_id]],drafters[id],drafters[name]))</f>
        <v/>
      </c>
      <c r="S2698" t="s">
        <v>15497</v>
      </c>
      <c r="T2698" t="str">
        <f>IF(OR(ISBLANK(draft_picks[[#This Row],[veto_override_team_id]]),draft_picks[[#This Row],[veto_override_team_id]]=""),"",_xlfn.XLOOKUP(draft_picks[[#This Row],[veto_override_team_id]],drafter_teams[id],drafter_teams[name]))</f>
        <v/>
      </c>
    </row>
    <row r="2699" spans="1:20" x14ac:dyDescent="0.25">
      <c r="A2699" t="s">
        <v>522</v>
      </c>
      <c r="B2699" t="str">
        <f>_xlfn.XLOOKUP(draft_picks[[#This Row],[draft_id]],drafts[id],drafts[title])</f>
        <v>Halloween Super Draft</v>
      </c>
      <c r="C2699" s="3">
        <v>7</v>
      </c>
      <c r="D2699">
        <f>IF(C2698&lt;draft_picks[[#This Row],[position]],1,IF(C2698&gt;draft_picks[[#This Row],[position]],D2698+1,IF(C2698=draft_picks[[#This Row],[position]],D2698+1)))</f>
        <v>12</v>
      </c>
      <c r="E2699" t="s">
        <v>3080</v>
      </c>
      <c r="F2699" t="str">
        <f>IF(ISBLANK(draft_picks[[#This Row],[movie_id]]),"",_xlfn.XLOOKUP(draft_picks[[#This Row],[movie_id]],drafts.movies[id],drafts.movies[movie_title]))</f>
        <v>Halloween H20: 20 Years Later</v>
      </c>
      <c r="G2699" s="3" t="s">
        <v>969</v>
      </c>
      <c r="H2699" t="str">
        <f>IF(ISBLANK(draft_picks[[#This Row],[drafter_id]]),"",_xlfn.XLOOKUP(draft_picks[[#This Row],[drafter_id]],drafters[id],drafters[name]))</f>
        <v>Graham Skipper</v>
      </c>
      <c r="J2699" t="str">
        <f>IF(ISBLANK(draft_picks[[#This Row],[drafter_team_id]]),"",_xlfn.XLOOKUP(draft_picks[[#This Row],[drafter_team_id]],drafter_teams[id],drafter_teams[name]))</f>
        <v/>
      </c>
      <c r="K2699" s="3" t="s">
        <v>15484</v>
      </c>
      <c r="L2699" t="s">
        <v>915</v>
      </c>
      <c r="M2699" t="str">
        <f>IF(OR(ISBLANK(draft_picks[[#This Row],[veto_drafter_id]]),draft_picks[[#This Row],[veto_drafter_id]]=""),"",_xlfn.XLOOKUP(draft_picks[[#This Row],[veto_drafter_id]],drafters[id],drafters[name]))</f>
        <v>Billy Ray Brewton</v>
      </c>
      <c r="N2699" t="s">
        <v>15497</v>
      </c>
      <c r="O2699" t="str">
        <f>IF(OR(ISBLANK(draft_picks[[#This Row],[veto_drafter_team_id]]),draft_picks[[#This Row],[veto_drafter_team_id]]=""),"",_xlfn.XLOOKUP(draft_picks[[#This Row],[veto_drafter_team_id]],drafter_teams[id],drafter_teams[name]))</f>
        <v/>
      </c>
      <c r="Q2699" t="s">
        <v>15497</v>
      </c>
      <c r="R2699" t="str">
        <f>IF(OR(ISBLANK(draft_picks[[#This Row],[veto_override_drafter_id]]),draft_picks[[#This Row],[veto_override_drafter_id]]=""),"",_xlfn.XLOOKUP(draft_picks[[#This Row],[veto_override_drafter_id]],drafters[id],drafters[name]))</f>
        <v/>
      </c>
      <c r="S2699" t="s">
        <v>15497</v>
      </c>
      <c r="T2699" t="str">
        <f>IF(OR(ISBLANK(draft_picks[[#This Row],[veto_override_team_id]]),draft_picks[[#This Row],[veto_override_team_id]]=""),"",_xlfn.XLOOKUP(draft_picks[[#This Row],[veto_override_team_id]],drafter_teams[id],drafter_teams[name]))</f>
        <v/>
      </c>
    </row>
    <row r="2700" spans="1:20" x14ac:dyDescent="0.25">
      <c r="A2700" t="s">
        <v>522</v>
      </c>
      <c r="B2700" t="str">
        <f>_xlfn.XLOOKUP(draft_picks[[#This Row],[draft_id]],drafts[id],drafts[title])</f>
        <v>Halloween Super Draft</v>
      </c>
      <c r="C2700" s="3">
        <v>7</v>
      </c>
      <c r="D2700">
        <f>IF(C2699&lt;draft_picks[[#This Row],[position]],1,IF(C2699&gt;draft_picks[[#This Row],[position]],D2699+1,IF(C2699=draft_picks[[#This Row],[position]],D2699+1)))</f>
        <v>13</v>
      </c>
      <c r="E2700" t="s">
        <v>2027</v>
      </c>
      <c r="F2700" t="str">
        <f>IF(ISBLANK(draft_picks[[#This Row],[movie_id]]),"",_xlfn.XLOOKUP(draft_picks[[#This Row],[movie_id]],drafts.movies[id],drafts.movies[movie_title]))</f>
        <v>Halloween II</v>
      </c>
      <c r="G2700" s="3" t="s">
        <v>969</v>
      </c>
      <c r="H2700" t="str">
        <f>IF(ISBLANK(draft_picks[[#This Row],[drafter_id]]),"",_xlfn.XLOOKUP(draft_picks[[#This Row],[drafter_id]],drafters[id],drafters[name]))</f>
        <v>Graham Skipper</v>
      </c>
      <c r="J2700" t="str">
        <f>IF(ISBLANK(draft_picks[[#This Row],[drafter_team_id]]),"",_xlfn.XLOOKUP(draft_picks[[#This Row],[drafter_team_id]],drafter_teams[id],drafter_teams[name]))</f>
        <v/>
      </c>
      <c r="K2700" s="3" t="s">
        <v>15497</v>
      </c>
      <c r="L2700" t="s">
        <v>15497</v>
      </c>
      <c r="M2700" t="str">
        <f>IF(OR(ISBLANK(draft_picks[[#This Row],[veto_drafter_id]]),draft_picks[[#This Row],[veto_drafter_id]]=""),"",_xlfn.XLOOKUP(draft_picks[[#This Row],[veto_drafter_id]],drafters[id],drafters[name]))</f>
        <v/>
      </c>
      <c r="N2700" t="s">
        <v>15497</v>
      </c>
      <c r="O2700" t="str">
        <f>IF(OR(ISBLANK(draft_picks[[#This Row],[veto_drafter_team_id]]),draft_picks[[#This Row],[veto_drafter_team_id]]=""),"",_xlfn.XLOOKUP(draft_picks[[#This Row],[veto_drafter_team_id]],drafter_teams[id],drafter_teams[name]))</f>
        <v/>
      </c>
      <c r="Q2700" t="s">
        <v>15497</v>
      </c>
      <c r="R2700" t="str">
        <f>IF(OR(ISBLANK(draft_picks[[#This Row],[veto_override_drafter_id]]),draft_picks[[#This Row],[veto_override_drafter_id]]=""),"",_xlfn.XLOOKUP(draft_picks[[#This Row],[veto_override_drafter_id]],drafters[id],drafters[name]))</f>
        <v/>
      </c>
      <c r="S2700" t="s">
        <v>15497</v>
      </c>
      <c r="T2700" t="str">
        <f>IF(OR(ISBLANK(draft_picks[[#This Row],[veto_override_team_id]]),draft_picks[[#This Row],[veto_override_team_id]]=""),"",_xlfn.XLOOKUP(draft_picks[[#This Row],[veto_override_team_id]],drafter_teams[id],drafter_teams[name]))</f>
        <v/>
      </c>
    </row>
    <row r="2701" spans="1:20" x14ac:dyDescent="0.25">
      <c r="A2701" t="s">
        <v>522</v>
      </c>
      <c r="B2701" t="str">
        <f>_xlfn.XLOOKUP(draft_picks[[#This Row],[draft_id]],drafts[id],drafts[title])</f>
        <v>Halloween Super Draft</v>
      </c>
      <c r="C2701" s="3">
        <v>6</v>
      </c>
      <c r="D2701">
        <f>IF(C2700&lt;draft_picks[[#This Row],[position]],1,IF(C2700&gt;draft_picks[[#This Row],[position]],D2700+1,IF(C2700=draft_picks[[#This Row],[position]],D2700+1)))</f>
        <v>14</v>
      </c>
      <c r="E2701" t="s">
        <v>2409</v>
      </c>
      <c r="F2701" t="str">
        <f>IF(ISBLANK(draft_picks[[#This Row],[movie_id]]),"",_xlfn.XLOOKUP(draft_picks[[#This Row],[movie_id]],drafts.movies[id],drafts.movies[movie_title]))</f>
        <v>Halloween: The Curse of Michael Myers</v>
      </c>
      <c r="G2701" s="3" t="s">
        <v>845</v>
      </c>
      <c r="H2701" t="str">
        <f>IF(ISBLANK(draft_picks[[#This Row],[drafter_id]]),"",_xlfn.XLOOKUP(draft_picks[[#This Row],[drafter_id]],drafters[id],drafters[name]))</f>
        <v>Rebekah McKendry</v>
      </c>
      <c r="J2701" t="str">
        <f>IF(ISBLANK(draft_picks[[#This Row],[drafter_team_id]]),"",_xlfn.XLOOKUP(draft_picks[[#This Row],[drafter_team_id]],drafter_teams[id],drafter_teams[name]))</f>
        <v/>
      </c>
      <c r="K2701" s="3" t="s">
        <v>15497</v>
      </c>
      <c r="L2701" t="s">
        <v>15497</v>
      </c>
      <c r="M2701" t="str">
        <f>IF(OR(ISBLANK(draft_picks[[#This Row],[veto_drafter_id]]),draft_picks[[#This Row],[veto_drafter_id]]=""),"",_xlfn.XLOOKUP(draft_picks[[#This Row],[veto_drafter_id]],drafters[id],drafters[name]))</f>
        <v/>
      </c>
      <c r="N2701" t="s">
        <v>15497</v>
      </c>
      <c r="O2701" t="str">
        <f>IF(OR(ISBLANK(draft_picks[[#This Row],[veto_drafter_team_id]]),draft_picks[[#This Row],[veto_drafter_team_id]]=""),"",_xlfn.XLOOKUP(draft_picks[[#This Row],[veto_drafter_team_id]],drafter_teams[id],drafter_teams[name]))</f>
        <v/>
      </c>
      <c r="Q2701" t="s">
        <v>15497</v>
      </c>
      <c r="R2701" t="str">
        <f>IF(OR(ISBLANK(draft_picks[[#This Row],[veto_override_drafter_id]]),draft_picks[[#This Row],[veto_override_drafter_id]]=""),"",_xlfn.XLOOKUP(draft_picks[[#This Row],[veto_override_drafter_id]],drafters[id],drafters[name]))</f>
        <v/>
      </c>
      <c r="S2701" t="s">
        <v>15497</v>
      </c>
      <c r="T2701" t="str">
        <f>IF(OR(ISBLANK(draft_picks[[#This Row],[veto_override_team_id]]),draft_picks[[#This Row],[veto_override_team_id]]=""),"",_xlfn.XLOOKUP(draft_picks[[#This Row],[veto_override_team_id]],drafter_teams[id],drafter_teams[name]))</f>
        <v/>
      </c>
    </row>
    <row r="2702" spans="1:20" x14ac:dyDescent="0.25">
      <c r="A2702" t="s">
        <v>522</v>
      </c>
      <c r="B2702" t="str">
        <f>_xlfn.XLOOKUP(draft_picks[[#This Row],[draft_id]],drafts[id],drafts[title])</f>
        <v>Halloween Super Draft</v>
      </c>
      <c r="C2702" s="3">
        <v>5</v>
      </c>
      <c r="D2702">
        <f>IF(C2701&lt;draft_picks[[#This Row],[position]],1,IF(C2701&gt;draft_picks[[#This Row],[position]],D2701+1,IF(C2701=draft_picks[[#This Row],[position]],D2701+1)))</f>
        <v>15</v>
      </c>
      <c r="E2702" t="s">
        <v>5788</v>
      </c>
      <c r="F2702" t="str">
        <f>IF(ISBLANK(draft_picks[[#This Row],[movie_id]]),"",_xlfn.XLOOKUP(draft_picks[[#This Row],[movie_id]],drafts.movies[id],drafts.movies[movie_title]))</f>
        <v>Halloween III: Season of the Witch</v>
      </c>
      <c r="G2702" s="3" t="s">
        <v>915</v>
      </c>
      <c r="H2702" t="str">
        <f>IF(ISBLANK(draft_picks[[#This Row],[drafter_id]]),"",_xlfn.XLOOKUP(draft_picks[[#This Row],[drafter_id]],drafters[id],drafters[name]))</f>
        <v>Billy Ray Brewton</v>
      </c>
      <c r="J2702" t="str">
        <f>IF(ISBLANK(draft_picks[[#This Row],[drafter_team_id]]),"",_xlfn.XLOOKUP(draft_picks[[#This Row],[drafter_team_id]],drafter_teams[id],drafter_teams[name]))</f>
        <v/>
      </c>
      <c r="K2702" s="3" t="s">
        <v>15484</v>
      </c>
      <c r="L2702" t="s">
        <v>845</v>
      </c>
      <c r="M2702" t="str">
        <f>IF(OR(ISBLANK(draft_picks[[#This Row],[veto_drafter_id]]),draft_picks[[#This Row],[veto_drafter_id]]=""),"",_xlfn.XLOOKUP(draft_picks[[#This Row],[veto_drafter_id]],drafters[id],drafters[name]))</f>
        <v>Rebekah McKendry</v>
      </c>
      <c r="N2702" t="s">
        <v>15497</v>
      </c>
      <c r="O2702" t="str">
        <f>IF(OR(ISBLANK(draft_picks[[#This Row],[veto_drafter_team_id]]),draft_picks[[#This Row],[veto_drafter_team_id]]=""),"",_xlfn.XLOOKUP(draft_picks[[#This Row],[veto_drafter_team_id]],drafter_teams[id],drafter_teams[name]))</f>
        <v/>
      </c>
      <c r="Q2702" t="s">
        <v>15497</v>
      </c>
      <c r="R2702" t="str">
        <f>IF(OR(ISBLANK(draft_picks[[#This Row],[veto_override_drafter_id]]),draft_picks[[#This Row],[veto_override_drafter_id]]=""),"",_xlfn.XLOOKUP(draft_picks[[#This Row],[veto_override_drafter_id]],drafters[id],drafters[name]))</f>
        <v/>
      </c>
      <c r="S2702" t="s">
        <v>15497</v>
      </c>
      <c r="T2702" t="str">
        <f>IF(OR(ISBLANK(draft_picks[[#This Row],[veto_override_team_id]]),draft_picks[[#This Row],[veto_override_team_id]]=""),"",_xlfn.XLOOKUP(draft_picks[[#This Row],[veto_override_team_id]],drafter_teams[id],drafter_teams[name]))</f>
        <v/>
      </c>
    </row>
    <row r="2703" spans="1:20" x14ac:dyDescent="0.25">
      <c r="A2703" t="s">
        <v>522</v>
      </c>
      <c r="B2703" t="str">
        <f>_xlfn.XLOOKUP(draft_picks[[#This Row],[draft_id]],drafts[id],drafts[title])</f>
        <v>Halloween Super Draft</v>
      </c>
      <c r="C2703" s="3">
        <v>5</v>
      </c>
      <c r="D2703">
        <f>IF(C2702&lt;draft_picks[[#This Row],[position]],1,IF(C2702&gt;draft_picks[[#This Row],[position]],D2702+1,IF(C2702=draft_picks[[#This Row],[position]],D2702+1)))</f>
        <v>16</v>
      </c>
      <c r="E2703" t="s">
        <v>2383</v>
      </c>
      <c r="F2703" t="str">
        <f>IF(ISBLANK(draft_picks[[#This Row],[movie_id]]),"",_xlfn.XLOOKUP(draft_picks[[#This Row],[movie_id]],drafts.movies[id],drafts.movies[movie_title]))</f>
        <v>Halloween II</v>
      </c>
      <c r="G2703" s="3" t="s">
        <v>915</v>
      </c>
      <c r="H2703" t="str">
        <f>IF(ISBLANK(draft_picks[[#This Row],[drafter_id]]),"",_xlfn.XLOOKUP(draft_picks[[#This Row],[drafter_id]],drafters[id],drafters[name]))</f>
        <v>Billy Ray Brewton</v>
      </c>
      <c r="J2703" t="str">
        <f>IF(ISBLANK(draft_picks[[#This Row],[drafter_team_id]]),"",_xlfn.XLOOKUP(draft_picks[[#This Row],[drafter_team_id]],drafter_teams[id],drafter_teams[name]))</f>
        <v/>
      </c>
      <c r="K2703" s="3" t="s">
        <v>15497</v>
      </c>
      <c r="L2703" t="s">
        <v>15497</v>
      </c>
      <c r="M2703" t="str">
        <f>IF(OR(ISBLANK(draft_picks[[#This Row],[veto_drafter_id]]),draft_picks[[#This Row],[veto_drafter_id]]=""),"",_xlfn.XLOOKUP(draft_picks[[#This Row],[veto_drafter_id]],drafters[id],drafters[name]))</f>
        <v/>
      </c>
      <c r="N2703" t="s">
        <v>15497</v>
      </c>
      <c r="O2703" t="str">
        <f>IF(OR(ISBLANK(draft_picks[[#This Row],[veto_drafter_team_id]]),draft_picks[[#This Row],[veto_drafter_team_id]]=""),"",_xlfn.XLOOKUP(draft_picks[[#This Row],[veto_drafter_team_id]],drafter_teams[id],drafter_teams[name]))</f>
        <v/>
      </c>
      <c r="Q2703" t="s">
        <v>15497</v>
      </c>
      <c r="R2703" t="str">
        <f>IF(OR(ISBLANK(draft_picks[[#This Row],[veto_override_drafter_id]]),draft_picks[[#This Row],[veto_override_drafter_id]]=""),"",_xlfn.XLOOKUP(draft_picks[[#This Row],[veto_override_drafter_id]],drafters[id],drafters[name]))</f>
        <v/>
      </c>
      <c r="S2703" t="s">
        <v>15497</v>
      </c>
      <c r="T2703" t="str">
        <f>IF(OR(ISBLANK(draft_picks[[#This Row],[veto_override_team_id]]),draft_picks[[#This Row],[veto_override_team_id]]=""),"",_xlfn.XLOOKUP(draft_picks[[#This Row],[veto_override_team_id]],drafter_teams[id],drafter_teams[name]))</f>
        <v/>
      </c>
    </row>
    <row r="2704" spans="1:20" x14ac:dyDescent="0.25">
      <c r="A2704" t="s">
        <v>522</v>
      </c>
      <c r="B2704" t="str">
        <f>_xlfn.XLOOKUP(draft_picks[[#This Row],[draft_id]],drafts[id],drafts[title])</f>
        <v>Halloween Super Draft</v>
      </c>
      <c r="C2704" s="3">
        <v>4</v>
      </c>
      <c r="D2704">
        <f>IF(C2703&lt;draft_picks[[#This Row],[position]],1,IF(C2703&gt;draft_picks[[#This Row],[position]],D2703+1,IF(C2703=draft_picks[[#This Row],[position]],D2703+1)))</f>
        <v>17</v>
      </c>
      <c r="E2704" t="s">
        <v>3080</v>
      </c>
      <c r="F2704" t="str">
        <f>IF(ISBLANK(draft_picks[[#This Row],[movie_id]]),"",_xlfn.XLOOKUP(draft_picks[[#This Row],[movie_id]],drafts.movies[id],drafts.movies[movie_title]))</f>
        <v>Halloween H20: 20 Years Later</v>
      </c>
      <c r="G2704" s="3" t="s">
        <v>805</v>
      </c>
      <c r="H2704" t="str">
        <f>IF(ISBLANK(draft_picks[[#This Row],[drafter_id]]),"",_xlfn.XLOOKUP(draft_picks[[#This Row],[drafter_id]],drafters[id],drafters[name]))</f>
        <v>Elric Kane</v>
      </c>
      <c r="J2704" t="str">
        <f>IF(ISBLANK(draft_picks[[#This Row],[drafter_team_id]]),"",_xlfn.XLOOKUP(draft_picks[[#This Row],[drafter_team_id]],drafter_teams[id],drafter_teams[name]))</f>
        <v/>
      </c>
      <c r="K2704" s="3" t="s">
        <v>15497</v>
      </c>
      <c r="L2704" t="s">
        <v>15497</v>
      </c>
      <c r="M2704" t="str">
        <f>IF(OR(ISBLANK(draft_picks[[#This Row],[veto_drafter_id]]),draft_picks[[#This Row],[veto_drafter_id]]=""),"",_xlfn.XLOOKUP(draft_picks[[#This Row],[veto_drafter_id]],drafters[id],drafters[name]))</f>
        <v/>
      </c>
      <c r="N2704" t="s">
        <v>15497</v>
      </c>
      <c r="O2704" t="str">
        <f>IF(OR(ISBLANK(draft_picks[[#This Row],[veto_drafter_team_id]]),draft_picks[[#This Row],[veto_drafter_team_id]]=""),"",_xlfn.XLOOKUP(draft_picks[[#This Row],[veto_drafter_team_id]],drafter_teams[id],drafter_teams[name]))</f>
        <v/>
      </c>
      <c r="Q2704" t="s">
        <v>15497</v>
      </c>
      <c r="R2704" t="str">
        <f>IF(OR(ISBLANK(draft_picks[[#This Row],[veto_override_drafter_id]]),draft_picks[[#This Row],[veto_override_drafter_id]]=""),"",_xlfn.XLOOKUP(draft_picks[[#This Row],[veto_override_drafter_id]],drafters[id],drafters[name]))</f>
        <v/>
      </c>
      <c r="S2704" t="s">
        <v>15497</v>
      </c>
      <c r="T2704" t="str">
        <f>IF(OR(ISBLANK(draft_picks[[#This Row],[veto_override_team_id]]),draft_picks[[#This Row],[veto_override_team_id]]=""),"",_xlfn.XLOOKUP(draft_picks[[#This Row],[veto_override_team_id]],drafter_teams[id],drafter_teams[name]))</f>
        <v/>
      </c>
    </row>
    <row r="2705" spans="1:20" x14ac:dyDescent="0.25">
      <c r="A2705" t="s">
        <v>522</v>
      </c>
      <c r="B2705" t="str">
        <f>_xlfn.XLOOKUP(draft_picks[[#This Row],[draft_id]],drafts[id],drafts[title])</f>
        <v>Halloween Super Draft</v>
      </c>
      <c r="C2705" s="3">
        <v>3</v>
      </c>
      <c r="D2705">
        <f>IF(C2704&lt;draft_picks[[#This Row],[position]],1,IF(C2704&gt;draft_picks[[#This Row],[position]],D2704+1,IF(C2704=draft_picks[[#This Row],[position]],D2704+1)))</f>
        <v>18</v>
      </c>
      <c r="E2705" t="s">
        <v>1401</v>
      </c>
      <c r="F2705" t="str">
        <f>IF(ISBLANK(draft_picks[[#This Row],[movie_id]]),"",_xlfn.XLOOKUP(draft_picks[[#This Row],[movie_id]],drafts.movies[id],drafts.movies[movie_title]))</f>
        <v>Halloween 4: The Return of Michael Myers</v>
      </c>
      <c r="G2705" s="3" t="s">
        <v>969</v>
      </c>
      <c r="H2705" t="str">
        <f>IF(ISBLANK(draft_picks[[#This Row],[drafter_id]]),"",_xlfn.XLOOKUP(draft_picks[[#This Row],[drafter_id]],drafters[id],drafters[name]))</f>
        <v>Graham Skipper</v>
      </c>
      <c r="J2705" t="str">
        <f>IF(ISBLANK(draft_picks[[#This Row],[drafter_team_id]]),"",_xlfn.XLOOKUP(draft_picks[[#This Row],[drafter_team_id]],drafter_teams[id],drafter_teams[name]))</f>
        <v/>
      </c>
      <c r="K2705" s="3" t="s">
        <v>15497</v>
      </c>
      <c r="L2705" t="s">
        <v>15497</v>
      </c>
      <c r="M2705" t="str">
        <f>IF(OR(ISBLANK(draft_picks[[#This Row],[veto_drafter_id]]),draft_picks[[#This Row],[veto_drafter_id]]=""),"",_xlfn.XLOOKUP(draft_picks[[#This Row],[veto_drafter_id]],drafters[id],drafters[name]))</f>
        <v/>
      </c>
      <c r="N2705" t="s">
        <v>15497</v>
      </c>
      <c r="O2705" t="str">
        <f>IF(OR(ISBLANK(draft_picks[[#This Row],[veto_drafter_team_id]]),draft_picks[[#This Row],[veto_drafter_team_id]]=""),"",_xlfn.XLOOKUP(draft_picks[[#This Row],[veto_drafter_team_id]],drafter_teams[id],drafter_teams[name]))</f>
        <v/>
      </c>
      <c r="Q2705" t="s">
        <v>15497</v>
      </c>
      <c r="R2705" t="str">
        <f>IF(OR(ISBLANK(draft_picks[[#This Row],[veto_override_drafter_id]]),draft_picks[[#This Row],[veto_override_drafter_id]]=""),"",_xlfn.XLOOKUP(draft_picks[[#This Row],[veto_override_drafter_id]],drafters[id],drafters[name]))</f>
        <v/>
      </c>
      <c r="S2705" t="s">
        <v>15497</v>
      </c>
      <c r="T2705" t="str">
        <f>IF(OR(ISBLANK(draft_picks[[#This Row],[veto_override_team_id]]),draft_picks[[#This Row],[veto_override_team_id]]=""),"",_xlfn.XLOOKUP(draft_picks[[#This Row],[veto_override_team_id]],drafter_teams[id],drafter_teams[name]))</f>
        <v/>
      </c>
    </row>
    <row r="2706" spans="1:20" x14ac:dyDescent="0.25">
      <c r="A2706" t="s">
        <v>522</v>
      </c>
      <c r="B2706" t="str">
        <f>_xlfn.XLOOKUP(draft_picks[[#This Row],[draft_id]],drafts[id],drafts[title])</f>
        <v>Halloween Super Draft</v>
      </c>
      <c r="C2706" s="3">
        <v>2</v>
      </c>
      <c r="D2706">
        <f>IF(C2705&lt;draft_picks[[#This Row],[position]],1,IF(C2705&gt;draft_picks[[#This Row],[position]],D2705+1,IF(C2705=draft_picks[[#This Row],[position]],D2705+1)))</f>
        <v>19</v>
      </c>
      <c r="E2706" t="s">
        <v>5788</v>
      </c>
      <c r="F2706" t="str">
        <f>IF(ISBLANK(draft_picks[[#This Row],[movie_id]]),"",_xlfn.XLOOKUP(draft_picks[[#This Row],[movie_id]],drafts.movies[id],drafts.movies[movie_title]))</f>
        <v>Halloween III: Season of the Witch</v>
      </c>
      <c r="G2706" s="3" t="s">
        <v>845</v>
      </c>
      <c r="H2706" t="str">
        <f>IF(ISBLANK(draft_picks[[#This Row],[drafter_id]]),"",_xlfn.XLOOKUP(draft_picks[[#This Row],[drafter_id]],drafters[id],drafters[name]))</f>
        <v>Rebekah McKendry</v>
      </c>
      <c r="J2706" t="str">
        <f>IF(ISBLANK(draft_picks[[#This Row],[drafter_team_id]]),"",_xlfn.XLOOKUP(draft_picks[[#This Row],[drafter_team_id]],drafter_teams[id],drafter_teams[name]))</f>
        <v/>
      </c>
      <c r="K2706" s="3" t="s">
        <v>15497</v>
      </c>
      <c r="L2706" t="s">
        <v>15497</v>
      </c>
      <c r="M2706" t="str">
        <f>IF(OR(ISBLANK(draft_picks[[#This Row],[veto_drafter_id]]),draft_picks[[#This Row],[veto_drafter_id]]=""),"",_xlfn.XLOOKUP(draft_picks[[#This Row],[veto_drafter_id]],drafters[id],drafters[name]))</f>
        <v/>
      </c>
      <c r="N2706" t="s">
        <v>15497</v>
      </c>
      <c r="O2706" t="str">
        <f>IF(OR(ISBLANK(draft_picks[[#This Row],[veto_drafter_team_id]]),draft_picks[[#This Row],[veto_drafter_team_id]]=""),"",_xlfn.XLOOKUP(draft_picks[[#This Row],[veto_drafter_team_id]],drafter_teams[id],drafter_teams[name]))</f>
        <v/>
      </c>
      <c r="Q2706" t="s">
        <v>15497</v>
      </c>
      <c r="R2706" t="str">
        <f>IF(OR(ISBLANK(draft_picks[[#This Row],[veto_override_drafter_id]]),draft_picks[[#This Row],[veto_override_drafter_id]]=""),"",_xlfn.XLOOKUP(draft_picks[[#This Row],[veto_override_drafter_id]],drafters[id],drafters[name]))</f>
        <v/>
      </c>
      <c r="S2706" t="s">
        <v>15497</v>
      </c>
      <c r="T2706" t="str">
        <f>IF(OR(ISBLANK(draft_picks[[#This Row],[veto_override_team_id]]),draft_picks[[#This Row],[veto_override_team_id]]=""),"",_xlfn.XLOOKUP(draft_picks[[#This Row],[veto_override_team_id]],drafter_teams[id],drafter_teams[name]))</f>
        <v/>
      </c>
    </row>
    <row r="2707" spans="1:20" x14ac:dyDescent="0.25">
      <c r="A2707" t="s">
        <v>522</v>
      </c>
      <c r="B2707" t="str">
        <f>_xlfn.XLOOKUP(draft_picks[[#This Row],[draft_id]],drafts[id],drafts[title])</f>
        <v>Halloween Super Draft</v>
      </c>
      <c r="C2707" s="3">
        <v>1</v>
      </c>
      <c r="D2707">
        <f>IF(C2706&lt;draft_picks[[#This Row],[position]],1,IF(C2706&gt;draft_picks[[#This Row],[position]],D2706+1,IF(C2706=draft_picks[[#This Row],[position]],D2706+1)))</f>
        <v>20</v>
      </c>
      <c r="E2707" t="s">
        <v>3720</v>
      </c>
      <c r="F2707" t="str">
        <f>IF(ISBLANK(draft_picks[[#This Row],[movie_id]]),"",_xlfn.XLOOKUP(draft_picks[[#This Row],[movie_id]],drafts.movies[id],drafts.movies[movie_title]))</f>
        <v>Halloween</v>
      </c>
      <c r="G2707" s="3" t="s">
        <v>915</v>
      </c>
      <c r="H2707" t="str">
        <f>IF(ISBLANK(draft_picks[[#This Row],[drafter_id]]),"",_xlfn.XLOOKUP(draft_picks[[#This Row],[drafter_id]],drafters[id],drafters[name]))</f>
        <v>Billy Ray Brewton</v>
      </c>
      <c r="J2707" t="str">
        <f>IF(ISBLANK(draft_picks[[#This Row],[drafter_team_id]]),"",_xlfn.XLOOKUP(draft_picks[[#This Row],[drafter_team_id]],drafter_teams[id],drafter_teams[name]))</f>
        <v/>
      </c>
      <c r="K2707" s="3" t="s">
        <v>15497</v>
      </c>
      <c r="L2707" t="s">
        <v>15497</v>
      </c>
      <c r="M2707" t="str">
        <f>IF(OR(ISBLANK(draft_picks[[#This Row],[veto_drafter_id]]),draft_picks[[#This Row],[veto_drafter_id]]=""),"",_xlfn.XLOOKUP(draft_picks[[#This Row],[veto_drafter_id]],drafters[id],drafters[name]))</f>
        <v/>
      </c>
      <c r="N2707" t="s">
        <v>15497</v>
      </c>
      <c r="O2707" t="str">
        <f>IF(OR(ISBLANK(draft_picks[[#This Row],[veto_drafter_team_id]]),draft_picks[[#This Row],[veto_drafter_team_id]]=""),"",_xlfn.XLOOKUP(draft_picks[[#This Row],[veto_drafter_team_id]],drafter_teams[id],drafter_teams[name]))</f>
        <v/>
      </c>
      <c r="Q2707" t="s">
        <v>15497</v>
      </c>
      <c r="R2707" t="str">
        <f>IF(OR(ISBLANK(draft_picks[[#This Row],[veto_override_drafter_id]]),draft_picks[[#This Row],[veto_override_drafter_id]]=""),"",_xlfn.XLOOKUP(draft_picks[[#This Row],[veto_override_drafter_id]],drafters[id],drafters[name]))</f>
        <v/>
      </c>
      <c r="S2707" t="s">
        <v>15497</v>
      </c>
      <c r="T2707" t="str">
        <f>IF(OR(ISBLANK(draft_picks[[#This Row],[veto_override_team_id]]),draft_picks[[#This Row],[veto_override_team_id]]=""),"",_xlfn.XLOOKUP(draft_picks[[#This Row],[veto_override_team_id]],drafter_teams[id],drafter_teams[name]))</f>
        <v/>
      </c>
    </row>
    <row r="2708" spans="1:20" x14ac:dyDescent="0.25">
      <c r="A2708" t="s">
        <v>467</v>
      </c>
      <c r="B2708" t="str">
        <f>_xlfn.XLOOKUP(draft_picks[[#This Row],[draft_id]],drafts[id],drafts[title])</f>
        <v>Don Bluth Super Draft</v>
      </c>
      <c r="C2708" s="3">
        <v>10</v>
      </c>
      <c r="D2708">
        <f>IF(C2707&lt;draft_picks[[#This Row],[position]],1,IF(C2707&gt;draft_picks[[#This Row],[position]],D2707+1,IF(C2707=draft_picks[[#This Row],[position]],D2707+1)))</f>
        <v>1</v>
      </c>
      <c r="E2708" t="s">
        <v>5564</v>
      </c>
      <c r="F2708" t="str">
        <f>IF(ISBLANK(draft_picks[[#This Row],[movie_id]]),"",_xlfn.XLOOKUP(draft_picks[[#This Row],[movie_id]],drafts.movies[id],drafts.movies[movie_title]))</f>
        <v>The Pebble and the Penguin</v>
      </c>
      <c r="G2708" s="3" t="s">
        <v>799</v>
      </c>
      <c r="H2708" t="str">
        <f>IF(ISBLANK(draft_picks[[#This Row],[drafter_id]]),"",_xlfn.XLOOKUP(draft_picks[[#This Row],[drafter_id]],drafters[id],drafters[name]))</f>
        <v>Joe Reid</v>
      </c>
      <c r="J2708" t="str">
        <f>IF(ISBLANK(draft_picks[[#This Row],[drafter_team_id]]),"",_xlfn.XLOOKUP(draft_picks[[#This Row],[drafter_team_id]],drafter_teams[id],drafter_teams[name]))</f>
        <v/>
      </c>
      <c r="K2708" s="3" t="s">
        <v>15497</v>
      </c>
      <c r="L2708" t="s">
        <v>15497</v>
      </c>
      <c r="M2708" t="str">
        <f>IF(OR(ISBLANK(draft_picks[[#This Row],[veto_drafter_id]]),draft_picks[[#This Row],[veto_drafter_id]]=""),"",_xlfn.XLOOKUP(draft_picks[[#This Row],[veto_drafter_id]],drafters[id],drafters[name]))</f>
        <v/>
      </c>
      <c r="N2708" t="s">
        <v>15497</v>
      </c>
      <c r="O2708" t="str">
        <f>IF(OR(ISBLANK(draft_picks[[#This Row],[veto_drafter_team_id]]),draft_picks[[#This Row],[veto_drafter_team_id]]=""),"",_xlfn.XLOOKUP(draft_picks[[#This Row],[veto_drafter_team_id]],drafter_teams[id],drafter_teams[name]))</f>
        <v/>
      </c>
      <c r="Q2708" t="s">
        <v>15497</v>
      </c>
      <c r="R2708" t="str">
        <f>IF(OR(ISBLANK(draft_picks[[#This Row],[veto_override_drafter_id]]),draft_picks[[#This Row],[veto_override_drafter_id]]=""),"",_xlfn.XLOOKUP(draft_picks[[#This Row],[veto_override_drafter_id]],drafters[id],drafters[name]))</f>
        <v/>
      </c>
      <c r="S2708" t="s">
        <v>15497</v>
      </c>
      <c r="T2708" t="str">
        <f>IF(OR(ISBLANK(draft_picks[[#This Row],[veto_override_team_id]]),draft_picks[[#This Row],[veto_override_team_id]]=""),"",_xlfn.XLOOKUP(draft_picks[[#This Row],[veto_override_team_id]],drafter_teams[id],drafter_teams[name]))</f>
        <v/>
      </c>
    </row>
    <row r="2709" spans="1:20" x14ac:dyDescent="0.25">
      <c r="A2709" t="s">
        <v>467</v>
      </c>
      <c r="B2709" t="str">
        <f>_xlfn.XLOOKUP(draft_picks[[#This Row],[draft_id]],drafts[id],drafts[title])</f>
        <v>Don Bluth Super Draft</v>
      </c>
      <c r="C2709" s="3">
        <v>9</v>
      </c>
      <c r="D2709">
        <f>IF(C2708&lt;draft_picks[[#This Row],[position]],1,IF(C2708&gt;draft_picks[[#This Row],[position]],D2708+1,IF(C2708=draft_picks[[#This Row],[position]],D2708+1)))</f>
        <v>2</v>
      </c>
      <c r="E2709" t="s">
        <v>5067</v>
      </c>
      <c r="F2709" t="str">
        <f>IF(ISBLANK(draft_picks[[#This Row],[movie_id]]),"",_xlfn.XLOOKUP(draft_picks[[#This Row],[movie_id]],drafts.movies[id],drafts.movies[movie_title]))</f>
        <v>Rock-A-Doodle</v>
      </c>
      <c r="G2709" s="3" t="s">
        <v>799</v>
      </c>
      <c r="H2709" t="str">
        <f>IF(ISBLANK(draft_picks[[#This Row],[drafter_id]]),"",_xlfn.XLOOKUP(draft_picks[[#This Row],[drafter_id]],drafters[id],drafters[name]))</f>
        <v>Joe Reid</v>
      </c>
      <c r="J2709" t="str">
        <f>IF(ISBLANK(draft_picks[[#This Row],[drafter_team_id]]),"",_xlfn.XLOOKUP(draft_picks[[#This Row],[drafter_team_id]],drafter_teams[id],drafter_teams[name]))</f>
        <v/>
      </c>
      <c r="K2709" s="3" t="s">
        <v>15497</v>
      </c>
      <c r="L2709" t="s">
        <v>15497</v>
      </c>
      <c r="M2709" t="str">
        <f>IF(OR(ISBLANK(draft_picks[[#This Row],[veto_drafter_id]]),draft_picks[[#This Row],[veto_drafter_id]]=""),"",_xlfn.XLOOKUP(draft_picks[[#This Row],[veto_drafter_id]],drafters[id],drafters[name]))</f>
        <v/>
      </c>
      <c r="N2709" t="s">
        <v>15497</v>
      </c>
      <c r="O2709" t="str">
        <f>IF(OR(ISBLANK(draft_picks[[#This Row],[veto_drafter_team_id]]),draft_picks[[#This Row],[veto_drafter_team_id]]=""),"",_xlfn.XLOOKUP(draft_picks[[#This Row],[veto_drafter_team_id]],drafter_teams[id],drafter_teams[name]))</f>
        <v/>
      </c>
      <c r="Q2709" t="s">
        <v>15497</v>
      </c>
      <c r="R2709" t="str">
        <f>IF(OR(ISBLANK(draft_picks[[#This Row],[veto_override_drafter_id]]),draft_picks[[#This Row],[veto_override_drafter_id]]=""),"",_xlfn.XLOOKUP(draft_picks[[#This Row],[veto_override_drafter_id]],drafters[id],drafters[name]))</f>
        <v/>
      </c>
      <c r="S2709" t="s">
        <v>15497</v>
      </c>
      <c r="T2709" t="str">
        <f>IF(OR(ISBLANK(draft_picks[[#This Row],[veto_override_team_id]]),draft_picks[[#This Row],[veto_override_team_id]]=""),"",_xlfn.XLOOKUP(draft_picks[[#This Row],[veto_override_team_id]],drafter_teams[id],drafter_teams[name]))</f>
        <v/>
      </c>
    </row>
    <row r="2710" spans="1:20" x14ac:dyDescent="0.25">
      <c r="A2710" t="s">
        <v>467</v>
      </c>
      <c r="B2710" t="str">
        <f>_xlfn.XLOOKUP(draft_picks[[#This Row],[draft_id]],drafts[id],drafts[title])</f>
        <v>Don Bluth Super Draft</v>
      </c>
      <c r="C2710" s="3">
        <v>8</v>
      </c>
      <c r="D2710">
        <f>IF(C2709&lt;draft_picks[[#This Row],[position]],1,IF(C2709&gt;draft_picks[[#This Row],[position]],D2709+1,IF(C2709=draft_picks[[#This Row],[position]],D2709+1)))</f>
        <v>3</v>
      </c>
      <c r="E2710" t="s">
        <v>4836</v>
      </c>
      <c r="F2710" t="str">
        <f>IF(ISBLANK(draft_picks[[#This Row],[movie_id]]),"",_xlfn.XLOOKUP(draft_picks[[#This Row],[movie_id]],drafts.movies[id],drafts.movies[movie_title]))</f>
        <v>A Troll in Central Park</v>
      </c>
      <c r="G2710" s="3" t="s">
        <v>781</v>
      </c>
      <c r="H2710" t="str">
        <f>IF(ISBLANK(draft_picks[[#This Row],[drafter_id]]),"",_xlfn.XLOOKUP(draft_picks[[#This Row],[drafter_id]],drafters[id],drafters[name]))</f>
        <v>Adam B. Vary</v>
      </c>
      <c r="J2710" t="str">
        <f>IF(ISBLANK(draft_picks[[#This Row],[drafter_team_id]]),"",_xlfn.XLOOKUP(draft_picks[[#This Row],[drafter_team_id]],drafter_teams[id],drafter_teams[name]))</f>
        <v/>
      </c>
      <c r="K2710" s="3" t="s">
        <v>15497</v>
      </c>
      <c r="L2710" t="s">
        <v>15497</v>
      </c>
      <c r="M2710" t="str">
        <f>IF(OR(ISBLANK(draft_picks[[#This Row],[veto_drafter_id]]),draft_picks[[#This Row],[veto_drafter_id]]=""),"",_xlfn.XLOOKUP(draft_picks[[#This Row],[veto_drafter_id]],drafters[id],drafters[name]))</f>
        <v/>
      </c>
      <c r="N2710" t="s">
        <v>15497</v>
      </c>
      <c r="O2710" t="str">
        <f>IF(OR(ISBLANK(draft_picks[[#This Row],[veto_drafter_team_id]]),draft_picks[[#This Row],[veto_drafter_team_id]]=""),"",_xlfn.XLOOKUP(draft_picks[[#This Row],[veto_drafter_team_id]],drafter_teams[id],drafter_teams[name]))</f>
        <v/>
      </c>
      <c r="Q2710" t="s">
        <v>15497</v>
      </c>
      <c r="R2710" t="str">
        <f>IF(OR(ISBLANK(draft_picks[[#This Row],[veto_override_drafter_id]]),draft_picks[[#This Row],[veto_override_drafter_id]]=""),"",_xlfn.XLOOKUP(draft_picks[[#This Row],[veto_override_drafter_id]],drafters[id],drafters[name]))</f>
        <v/>
      </c>
      <c r="S2710" t="s">
        <v>15497</v>
      </c>
      <c r="T2710" t="str">
        <f>IF(OR(ISBLANK(draft_picks[[#This Row],[veto_override_team_id]]),draft_picks[[#This Row],[veto_override_team_id]]=""),"",_xlfn.XLOOKUP(draft_picks[[#This Row],[veto_override_team_id]],drafter_teams[id],drafter_teams[name]))</f>
        <v/>
      </c>
    </row>
    <row r="2711" spans="1:20" x14ac:dyDescent="0.25">
      <c r="A2711" t="s">
        <v>467</v>
      </c>
      <c r="B2711" t="str">
        <f>_xlfn.XLOOKUP(draft_picks[[#This Row],[draft_id]],drafts[id],drafts[title])</f>
        <v>Don Bluth Super Draft</v>
      </c>
      <c r="C2711" s="3">
        <v>7</v>
      </c>
      <c r="D2711">
        <f>IF(C2710&lt;draft_picks[[#This Row],[position]],1,IF(C2710&gt;draft_picks[[#This Row],[position]],D2710+1,IF(C2710=draft_picks[[#This Row],[position]],D2710+1)))</f>
        <v>4</v>
      </c>
      <c r="E2711" t="s">
        <v>6946</v>
      </c>
      <c r="F2711" t="str">
        <f>IF(ISBLANK(draft_picks[[#This Row],[movie_id]]),"",_xlfn.XLOOKUP(draft_picks[[#This Row],[movie_id]],drafts.movies[id],drafts.movies[movie_title]))</f>
        <v>Titan A.E.</v>
      </c>
      <c r="G2711" s="3" t="s">
        <v>799</v>
      </c>
      <c r="H2711" t="str">
        <f>IF(ISBLANK(draft_picks[[#This Row],[drafter_id]]),"",_xlfn.XLOOKUP(draft_picks[[#This Row],[drafter_id]],drafters[id],drafters[name]))</f>
        <v>Joe Reid</v>
      </c>
      <c r="J2711" t="str">
        <f>IF(ISBLANK(draft_picks[[#This Row],[drafter_team_id]]),"",_xlfn.XLOOKUP(draft_picks[[#This Row],[drafter_team_id]],drafter_teams[id],drafter_teams[name]))</f>
        <v/>
      </c>
      <c r="K2711" s="3" t="s">
        <v>15497</v>
      </c>
      <c r="L2711" t="s">
        <v>15497</v>
      </c>
      <c r="M2711" t="str">
        <f>IF(OR(ISBLANK(draft_picks[[#This Row],[veto_drafter_id]]),draft_picks[[#This Row],[veto_drafter_id]]=""),"",_xlfn.XLOOKUP(draft_picks[[#This Row],[veto_drafter_id]],drafters[id],drafters[name]))</f>
        <v/>
      </c>
      <c r="N2711" t="s">
        <v>15497</v>
      </c>
      <c r="O2711" t="str">
        <f>IF(OR(ISBLANK(draft_picks[[#This Row],[veto_drafter_team_id]]),draft_picks[[#This Row],[veto_drafter_team_id]]=""),"",_xlfn.XLOOKUP(draft_picks[[#This Row],[veto_drafter_team_id]],drafter_teams[id],drafter_teams[name]))</f>
        <v/>
      </c>
      <c r="Q2711" t="s">
        <v>15497</v>
      </c>
      <c r="R2711" t="str">
        <f>IF(OR(ISBLANK(draft_picks[[#This Row],[veto_override_drafter_id]]),draft_picks[[#This Row],[veto_override_drafter_id]]=""),"",_xlfn.XLOOKUP(draft_picks[[#This Row],[veto_override_drafter_id]],drafters[id],drafters[name]))</f>
        <v/>
      </c>
      <c r="S2711" t="s">
        <v>15497</v>
      </c>
      <c r="T2711" t="str">
        <f>IF(OR(ISBLANK(draft_picks[[#This Row],[veto_override_team_id]]),draft_picks[[#This Row],[veto_override_team_id]]=""),"",_xlfn.XLOOKUP(draft_picks[[#This Row],[veto_override_team_id]],drafter_teams[id],drafter_teams[name]))</f>
        <v/>
      </c>
    </row>
    <row r="2712" spans="1:20" x14ac:dyDescent="0.25">
      <c r="A2712" t="s">
        <v>467</v>
      </c>
      <c r="B2712" t="str">
        <f>_xlfn.XLOOKUP(draft_picks[[#This Row],[draft_id]],drafts[id],drafts[title])</f>
        <v>Don Bluth Super Draft</v>
      </c>
      <c r="C2712" s="3">
        <v>6</v>
      </c>
      <c r="D2712">
        <f>IF(C2711&lt;draft_picks[[#This Row],[position]],1,IF(C2711&gt;draft_picks[[#This Row],[position]],D2711+1,IF(C2711=draft_picks[[#This Row],[position]],D2711+1)))</f>
        <v>5</v>
      </c>
      <c r="E2712" t="s">
        <v>2799</v>
      </c>
      <c r="F2712" t="str">
        <f>IF(ISBLANK(draft_picks[[#This Row],[movie_id]]),"",_xlfn.XLOOKUP(draft_picks[[#This Row],[movie_id]],drafts.movies[id],drafts.movies[movie_title]))</f>
        <v>An American Tail</v>
      </c>
      <c r="G2712" s="3" t="s">
        <v>781</v>
      </c>
      <c r="H2712" t="str">
        <f>IF(ISBLANK(draft_picks[[#This Row],[drafter_id]]),"",_xlfn.XLOOKUP(draft_picks[[#This Row],[drafter_id]],drafters[id],drafters[name]))</f>
        <v>Adam B. Vary</v>
      </c>
      <c r="J2712" t="str">
        <f>IF(ISBLANK(draft_picks[[#This Row],[drafter_team_id]]),"",_xlfn.XLOOKUP(draft_picks[[#This Row],[drafter_team_id]],drafter_teams[id],drafter_teams[name]))</f>
        <v/>
      </c>
      <c r="K2712" s="3" t="s">
        <v>15484</v>
      </c>
      <c r="L2712" t="s">
        <v>799</v>
      </c>
      <c r="M2712" t="str">
        <f>IF(OR(ISBLANK(draft_picks[[#This Row],[veto_drafter_id]]),draft_picks[[#This Row],[veto_drafter_id]]=""),"",_xlfn.XLOOKUP(draft_picks[[#This Row],[veto_drafter_id]],drafters[id],drafters[name]))</f>
        <v>Joe Reid</v>
      </c>
      <c r="N2712" t="s">
        <v>15497</v>
      </c>
      <c r="O2712" t="str">
        <f>IF(OR(ISBLANK(draft_picks[[#This Row],[veto_drafter_team_id]]),draft_picks[[#This Row],[veto_drafter_team_id]]=""),"",_xlfn.XLOOKUP(draft_picks[[#This Row],[veto_drafter_team_id]],drafter_teams[id],drafter_teams[name]))</f>
        <v/>
      </c>
      <c r="Q2712" t="s">
        <v>15497</v>
      </c>
      <c r="R2712" t="str">
        <f>IF(OR(ISBLANK(draft_picks[[#This Row],[veto_override_drafter_id]]),draft_picks[[#This Row],[veto_override_drafter_id]]=""),"",_xlfn.XLOOKUP(draft_picks[[#This Row],[veto_override_drafter_id]],drafters[id],drafters[name]))</f>
        <v/>
      </c>
      <c r="S2712" t="s">
        <v>15497</v>
      </c>
      <c r="T2712" t="str">
        <f>IF(OR(ISBLANK(draft_picks[[#This Row],[veto_override_team_id]]),draft_picks[[#This Row],[veto_override_team_id]]=""),"",_xlfn.XLOOKUP(draft_picks[[#This Row],[veto_override_team_id]],drafter_teams[id],drafter_teams[name]))</f>
        <v/>
      </c>
    </row>
    <row r="2713" spans="1:20" x14ac:dyDescent="0.25">
      <c r="A2713" t="s">
        <v>467</v>
      </c>
      <c r="B2713" t="str">
        <f>_xlfn.XLOOKUP(draft_picks[[#This Row],[draft_id]],drafts[id],drafts[title])</f>
        <v>Don Bluth Super Draft</v>
      </c>
      <c r="C2713" s="3">
        <v>6</v>
      </c>
      <c r="D2713">
        <f>IF(C2712&lt;draft_picks[[#This Row],[position]],1,IF(C2712&gt;draft_picks[[#This Row],[position]],D2712+1,IF(C2712=draft_picks[[#This Row],[position]],D2712+1)))</f>
        <v>6</v>
      </c>
      <c r="E2713" t="s">
        <v>7243</v>
      </c>
      <c r="F2713" t="str">
        <f>IF(ISBLANK(draft_picks[[#This Row],[movie_id]]),"",_xlfn.XLOOKUP(draft_picks[[#This Row],[movie_id]],drafts.movies[id],drafts.movies[movie_title]))</f>
        <v>Thumbelina</v>
      </c>
      <c r="G2713" s="3" t="s">
        <v>781</v>
      </c>
      <c r="H2713" t="str">
        <f>IF(ISBLANK(draft_picks[[#This Row],[drafter_id]]),"",_xlfn.XLOOKUP(draft_picks[[#This Row],[drafter_id]],drafters[id],drafters[name]))</f>
        <v>Adam B. Vary</v>
      </c>
      <c r="J2713" t="str">
        <f>IF(ISBLANK(draft_picks[[#This Row],[drafter_team_id]]),"",_xlfn.XLOOKUP(draft_picks[[#This Row],[drafter_team_id]],drafter_teams[id],drafter_teams[name]))</f>
        <v/>
      </c>
      <c r="K2713" s="3" t="s">
        <v>15497</v>
      </c>
      <c r="L2713" t="s">
        <v>15497</v>
      </c>
      <c r="M2713" t="str">
        <f>IF(OR(ISBLANK(draft_picks[[#This Row],[veto_drafter_id]]),draft_picks[[#This Row],[veto_drafter_id]]=""),"",_xlfn.XLOOKUP(draft_picks[[#This Row],[veto_drafter_id]],drafters[id],drafters[name]))</f>
        <v/>
      </c>
      <c r="N2713" t="s">
        <v>15497</v>
      </c>
      <c r="O2713" t="str">
        <f>IF(OR(ISBLANK(draft_picks[[#This Row],[veto_drafter_team_id]]),draft_picks[[#This Row],[veto_drafter_team_id]]=""),"",_xlfn.XLOOKUP(draft_picks[[#This Row],[veto_drafter_team_id]],drafter_teams[id],drafter_teams[name]))</f>
        <v/>
      </c>
      <c r="Q2713" t="s">
        <v>15497</v>
      </c>
      <c r="R2713" t="str">
        <f>IF(OR(ISBLANK(draft_picks[[#This Row],[veto_override_drafter_id]]),draft_picks[[#This Row],[veto_override_drafter_id]]=""),"",_xlfn.XLOOKUP(draft_picks[[#This Row],[veto_override_drafter_id]],drafters[id],drafters[name]))</f>
        <v/>
      </c>
      <c r="S2713" t="s">
        <v>15497</v>
      </c>
      <c r="T2713" t="str">
        <f>IF(OR(ISBLANK(draft_picks[[#This Row],[veto_override_team_id]]),draft_picks[[#This Row],[veto_override_team_id]]=""),"",_xlfn.XLOOKUP(draft_picks[[#This Row],[veto_override_team_id]],drafter_teams[id],drafter_teams[name]))</f>
        <v/>
      </c>
    </row>
    <row r="2714" spans="1:20" x14ac:dyDescent="0.25">
      <c r="A2714" t="s">
        <v>467</v>
      </c>
      <c r="B2714" t="str">
        <f>_xlfn.XLOOKUP(draft_picks[[#This Row],[draft_id]],drafts[id],drafts[title])</f>
        <v>Don Bluth Super Draft</v>
      </c>
      <c r="C2714" s="3">
        <v>5</v>
      </c>
      <c r="D2714">
        <f>IF(C2713&lt;draft_picks[[#This Row],[position]],1,IF(C2713&gt;draft_picks[[#This Row],[position]],D2713+1,IF(C2713=draft_picks[[#This Row],[position]],D2713+1)))</f>
        <v>7</v>
      </c>
      <c r="E2714" t="s">
        <v>2838</v>
      </c>
      <c r="F2714" t="str">
        <f>IF(ISBLANK(draft_picks[[#This Row],[movie_id]]),"",_xlfn.XLOOKUP(draft_picks[[#This Row],[movie_id]],drafts.movies[id],drafts.movies[movie_title]))</f>
        <v>The Land Before Time</v>
      </c>
      <c r="G2714" s="3" t="s">
        <v>799</v>
      </c>
      <c r="H2714" t="str">
        <f>IF(ISBLANK(draft_picks[[#This Row],[drafter_id]]),"",_xlfn.XLOOKUP(draft_picks[[#This Row],[drafter_id]],drafters[id],drafters[name]))</f>
        <v>Joe Reid</v>
      </c>
      <c r="J2714" t="str">
        <f>IF(ISBLANK(draft_picks[[#This Row],[drafter_team_id]]),"",_xlfn.XLOOKUP(draft_picks[[#This Row],[drafter_team_id]],drafter_teams[id],drafter_teams[name]))</f>
        <v/>
      </c>
      <c r="K2714" s="3" t="s">
        <v>15497</v>
      </c>
      <c r="L2714" t="s">
        <v>15497</v>
      </c>
      <c r="M2714" t="str">
        <f>IF(OR(ISBLANK(draft_picks[[#This Row],[veto_drafter_id]]),draft_picks[[#This Row],[veto_drafter_id]]=""),"",_xlfn.XLOOKUP(draft_picks[[#This Row],[veto_drafter_id]],drafters[id],drafters[name]))</f>
        <v/>
      </c>
      <c r="N2714" t="s">
        <v>15497</v>
      </c>
      <c r="O2714" t="str">
        <f>IF(OR(ISBLANK(draft_picks[[#This Row],[veto_drafter_team_id]]),draft_picks[[#This Row],[veto_drafter_team_id]]=""),"",_xlfn.XLOOKUP(draft_picks[[#This Row],[veto_drafter_team_id]],drafter_teams[id],drafter_teams[name]))</f>
        <v/>
      </c>
      <c r="Q2714" t="s">
        <v>15497</v>
      </c>
      <c r="R2714" t="str">
        <f>IF(OR(ISBLANK(draft_picks[[#This Row],[veto_override_drafter_id]]),draft_picks[[#This Row],[veto_override_drafter_id]]=""),"",_xlfn.XLOOKUP(draft_picks[[#This Row],[veto_override_drafter_id]],drafters[id],drafters[name]))</f>
        <v/>
      </c>
      <c r="S2714" t="s">
        <v>15497</v>
      </c>
      <c r="T2714" t="str">
        <f>IF(OR(ISBLANK(draft_picks[[#This Row],[veto_override_team_id]]),draft_picks[[#This Row],[veto_override_team_id]]=""),"",_xlfn.XLOOKUP(draft_picks[[#This Row],[veto_override_team_id]],drafter_teams[id],drafter_teams[name]))</f>
        <v/>
      </c>
    </row>
    <row r="2715" spans="1:20" x14ac:dyDescent="0.25">
      <c r="A2715" t="s">
        <v>467</v>
      </c>
      <c r="B2715" t="str">
        <f>_xlfn.XLOOKUP(draft_picks[[#This Row],[draft_id]],drafts[id],drafts[title])</f>
        <v>Don Bluth Super Draft</v>
      </c>
      <c r="C2715" s="3">
        <v>4</v>
      </c>
      <c r="D2715">
        <f>IF(C2714&lt;draft_picks[[#This Row],[position]],1,IF(C2714&gt;draft_picks[[#This Row],[position]],D2714+1,IF(C2714=draft_picks[[#This Row],[position]],D2714+1)))</f>
        <v>8</v>
      </c>
      <c r="E2715" t="s">
        <v>2799</v>
      </c>
      <c r="F2715" t="str">
        <f>IF(ISBLANK(draft_picks[[#This Row],[movie_id]]),"",_xlfn.XLOOKUP(draft_picks[[#This Row],[movie_id]],drafts.movies[id],drafts.movies[movie_title]))</f>
        <v>An American Tail</v>
      </c>
      <c r="G2715" s="3" t="s">
        <v>781</v>
      </c>
      <c r="H2715" t="str">
        <f>IF(ISBLANK(draft_picks[[#This Row],[drafter_id]]),"",_xlfn.XLOOKUP(draft_picks[[#This Row],[drafter_id]],drafters[id],drafters[name]))</f>
        <v>Adam B. Vary</v>
      </c>
      <c r="J2715" t="str">
        <f>IF(ISBLANK(draft_picks[[#This Row],[drafter_team_id]]),"",_xlfn.XLOOKUP(draft_picks[[#This Row],[drafter_team_id]],drafter_teams[id],drafter_teams[name]))</f>
        <v/>
      </c>
      <c r="K2715" s="3" t="s">
        <v>15484</v>
      </c>
      <c r="L2715" t="s">
        <v>799</v>
      </c>
      <c r="M2715" t="str">
        <f>IF(OR(ISBLANK(draft_picks[[#This Row],[veto_drafter_id]]),draft_picks[[#This Row],[veto_drafter_id]]=""),"",_xlfn.XLOOKUP(draft_picks[[#This Row],[veto_drafter_id]],drafters[id],drafters[name]))</f>
        <v>Joe Reid</v>
      </c>
      <c r="N2715" t="s">
        <v>15497</v>
      </c>
      <c r="O2715" t="str">
        <f>IF(OR(ISBLANK(draft_picks[[#This Row],[veto_drafter_team_id]]),draft_picks[[#This Row],[veto_drafter_team_id]]=""),"",_xlfn.XLOOKUP(draft_picks[[#This Row],[veto_drafter_team_id]],drafter_teams[id],drafter_teams[name]))</f>
        <v/>
      </c>
      <c r="Q2715" t="s">
        <v>15497</v>
      </c>
      <c r="R2715" t="str">
        <f>IF(OR(ISBLANK(draft_picks[[#This Row],[veto_override_drafter_id]]),draft_picks[[#This Row],[veto_override_drafter_id]]=""),"",_xlfn.XLOOKUP(draft_picks[[#This Row],[veto_override_drafter_id]],drafters[id],drafters[name]))</f>
        <v/>
      </c>
      <c r="S2715" t="s">
        <v>15497</v>
      </c>
      <c r="T2715" t="str">
        <f>IF(OR(ISBLANK(draft_picks[[#This Row],[veto_override_team_id]]),draft_picks[[#This Row],[veto_override_team_id]]=""),"",_xlfn.XLOOKUP(draft_picks[[#This Row],[veto_override_team_id]],drafter_teams[id],drafter_teams[name]))</f>
        <v/>
      </c>
    </row>
    <row r="2716" spans="1:20" x14ac:dyDescent="0.25">
      <c r="A2716" t="s">
        <v>467</v>
      </c>
      <c r="B2716" t="str">
        <f>_xlfn.XLOOKUP(draft_picks[[#This Row],[draft_id]],drafts[id],drafts[title])</f>
        <v>Don Bluth Super Draft</v>
      </c>
      <c r="C2716" s="3">
        <v>4</v>
      </c>
      <c r="D2716">
        <f>IF(C2715&lt;draft_picks[[#This Row],[position]],1,IF(C2715&gt;draft_picks[[#This Row],[position]],D2715+1,IF(C2715=draft_picks[[#This Row],[position]],D2715+1)))</f>
        <v>9</v>
      </c>
      <c r="E2716" t="s">
        <v>7960</v>
      </c>
      <c r="F2716" t="str">
        <f>IF(ISBLANK(draft_picks[[#This Row],[movie_id]]),"",_xlfn.XLOOKUP(draft_picks[[#This Row],[movie_id]],drafts.movies[id],drafts.movies[movie_title]))</f>
        <v>All Dogs Go to Heaven</v>
      </c>
      <c r="G2716" s="3" t="s">
        <v>781</v>
      </c>
      <c r="H2716" t="str">
        <f>IF(ISBLANK(draft_picks[[#This Row],[drafter_id]]),"",_xlfn.XLOOKUP(draft_picks[[#This Row],[drafter_id]],drafters[id],drafters[name]))</f>
        <v>Adam B. Vary</v>
      </c>
      <c r="J2716" t="str">
        <f>IF(ISBLANK(draft_picks[[#This Row],[drafter_team_id]]),"",_xlfn.XLOOKUP(draft_picks[[#This Row],[drafter_team_id]],drafter_teams[id],drafter_teams[name]))</f>
        <v/>
      </c>
      <c r="K2716" s="3" t="s">
        <v>15497</v>
      </c>
      <c r="L2716" t="s">
        <v>15497</v>
      </c>
      <c r="M2716" t="str">
        <f>IF(OR(ISBLANK(draft_picks[[#This Row],[veto_drafter_id]]),draft_picks[[#This Row],[veto_drafter_id]]=""),"",_xlfn.XLOOKUP(draft_picks[[#This Row],[veto_drafter_id]],drafters[id],drafters[name]))</f>
        <v/>
      </c>
      <c r="N2716" t="s">
        <v>15497</v>
      </c>
      <c r="O2716" t="str">
        <f>IF(OR(ISBLANK(draft_picks[[#This Row],[veto_drafter_team_id]]),draft_picks[[#This Row],[veto_drafter_team_id]]=""),"",_xlfn.XLOOKUP(draft_picks[[#This Row],[veto_drafter_team_id]],drafter_teams[id],drafter_teams[name]))</f>
        <v/>
      </c>
      <c r="Q2716" t="s">
        <v>15497</v>
      </c>
      <c r="R2716" t="str">
        <f>IF(OR(ISBLANK(draft_picks[[#This Row],[veto_override_drafter_id]]),draft_picks[[#This Row],[veto_override_drafter_id]]=""),"",_xlfn.XLOOKUP(draft_picks[[#This Row],[veto_override_drafter_id]],drafters[id],drafters[name]))</f>
        <v/>
      </c>
      <c r="S2716" t="s">
        <v>15497</v>
      </c>
      <c r="T2716" t="str">
        <f>IF(OR(ISBLANK(draft_picks[[#This Row],[veto_override_team_id]]),draft_picks[[#This Row],[veto_override_team_id]]=""),"",_xlfn.XLOOKUP(draft_picks[[#This Row],[veto_override_team_id]],drafter_teams[id],drafter_teams[name]))</f>
        <v/>
      </c>
    </row>
    <row r="2717" spans="1:20" x14ac:dyDescent="0.25">
      <c r="A2717" t="s">
        <v>467</v>
      </c>
      <c r="B2717" t="str">
        <f>_xlfn.XLOOKUP(draft_picks[[#This Row],[draft_id]],drafts[id],drafts[title])</f>
        <v>Don Bluth Super Draft</v>
      </c>
      <c r="C2717" s="3">
        <v>3</v>
      </c>
      <c r="D2717">
        <f>IF(C2716&lt;draft_picks[[#This Row],[position]],1,IF(C2716&gt;draft_picks[[#This Row],[position]],D2716+1,IF(C2716=draft_picks[[#This Row],[position]],D2716+1)))</f>
        <v>10</v>
      </c>
      <c r="E2717" t="s">
        <v>8269</v>
      </c>
      <c r="F2717" t="str">
        <f>IF(ISBLANK(draft_picks[[#This Row],[movie_id]]),"",_xlfn.XLOOKUP(draft_picks[[#This Row],[movie_id]],drafts.movies[id],drafts.movies[movie_title]))</f>
        <v>The Secret of NIMH</v>
      </c>
      <c r="G2717" s="3" t="s">
        <v>799</v>
      </c>
      <c r="H2717" t="str">
        <f>IF(ISBLANK(draft_picks[[#This Row],[drafter_id]]),"",_xlfn.XLOOKUP(draft_picks[[#This Row],[drafter_id]],drafters[id],drafters[name]))</f>
        <v>Joe Reid</v>
      </c>
      <c r="J2717" t="str">
        <f>IF(ISBLANK(draft_picks[[#This Row],[drafter_team_id]]),"",_xlfn.XLOOKUP(draft_picks[[#This Row],[drafter_team_id]],drafter_teams[id],drafter_teams[name]))</f>
        <v/>
      </c>
      <c r="K2717" s="3" t="s">
        <v>15484</v>
      </c>
      <c r="L2717" t="s">
        <v>781</v>
      </c>
      <c r="M2717" t="str">
        <f>IF(OR(ISBLANK(draft_picks[[#This Row],[veto_drafter_id]]),draft_picks[[#This Row],[veto_drafter_id]]=""),"",_xlfn.XLOOKUP(draft_picks[[#This Row],[veto_drafter_id]],drafters[id],drafters[name]))</f>
        <v>Adam B. Vary</v>
      </c>
      <c r="N2717" t="s">
        <v>15497</v>
      </c>
      <c r="O2717" t="str">
        <f>IF(OR(ISBLANK(draft_picks[[#This Row],[veto_drafter_team_id]]),draft_picks[[#This Row],[veto_drafter_team_id]]=""),"",_xlfn.XLOOKUP(draft_picks[[#This Row],[veto_drafter_team_id]],drafter_teams[id],drafter_teams[name]))</f>
        <v/>
      </c>
      <c r="Q2717" t="s">
        <v>15497</v>
      </c>
      <c r="R2717" t="str">
        <f>IF(OR(ISBLANK(draft_picks[[#This Row],[veto_override_drafter_id]]),draft_picks[[#This Row],[veto_override_drafter_id]]=""),"",_xlfn.XLOOKUP(draft_picks[[#This Row],[veto_override_drafter_id]],drafters[id],drafters[name]))</f>
        <v/>
      </c>
      <c r="S2717" t="s">
        <v>15497</v>
      </c>
      <c r="T2717" t="str">
        <f>IF(OR(ISBLANK(draft_picks[[#This Row],[veto_override_team_id]]),draft_picks[[#This Row],[veto_override_team_id]]=""),"",_xlfn.XLOOKUP(draft_picks[[#This Row],[veto_override_team_id]],drafter_teams[id],drafter_teams[name]))</f>
        <v/>
      </c>
    </row>
    <row r="2718" spans="1:20" x14ac:dyDescent="0.25">
      <c r="A2718" t="s">
        <v>467</v>
      </c>
      <c r="B2718" t="str">
        <f>_xlfn.XLOOKUP(draft_picks[[#This Row],[draft_id]],drafts[id],drafts[title])</f>
        <v>Don Bluth Super Draft</v>
      </c>
      <c r="C2718" s="3">
        <v>3</v>
      </c>
      <c r="D2718">
        <f>IF(C2717&lt;draft_picks[[#This Row],[position]],1,IF(C2717&gt;draft_picks[[#This Row],[position]],D2717+1,IF(C2717=draft_picks[[#This Row],[position]],D2717+1)))</f>
        <v>11</v>
      </c>
      <c r="E2718" t="s">
        <v>7880</v>
      </c>
      <c r="F2718" t="str">
        <f>IF(ISBLANK(draft_picks[[#This Row],[movie_id]]),"",_xlfn.XLOOKUP(draft_picks[[#This Row],[movie_id]],drafts.movies[id],drafts.movies[movie_title]))</f>
        <v>Anastasia</v>
      </c>
      <c r="G2718" s="3" t="s">
        <v>799</v>
      </c>
      <c r="H2718" t="str">
        <f>IF(ISBLANK(draft_picks[[#This Row],[drafter_id]]),"",_xlfn.XLOOKUP(draft_picks[[#This Row],[drafter_id]],drafters[id],drafters[name]))</f>
        <v>Joe Reid</v>
      </c>
      <c r="J2718" t="str">
        <f>IF(ISBLANK(draft_picks[[#This Row],[drafter_team_id]]),"",_xlfn.XLOOKUP(draft_picks[[#This Row],[drafter_team_id]],drafter_teams[id],drafter_teams[name]))</f>
        <v/>
      </c>
      <c r="K2718" s="3" t="s">
        <v>15497</v>
      </c>
      <c r="L2718" t="s">
        <v>15497</v>
      </c>
      <c r="M2718" t="str">
        <f>IF(OR(ISBLANK(draft_picks[[#This Row],[veto_drafter_id]]),draft_picks[[#This Row],[veto_drafter_id]]=""),"",_xlfn.XLOOKUP(draft_picks[[#This Row],[veto_drafter_id]],drafters[id],drafters[name]))</f>
        <v/>
      </c>
      <c r="N2718" t="s">
        <v>15497</v>
      </c>
      <c r="O2718" t="str">
        <f>IF(OR(ISBLANK(draft_picks[[#This Row],[veto_drafter_team_id]]),draft_picks[[#This Row],[veto_drafter_team_id]]=""),"",_xlfn.XLOOKUP(draft_picks[[#This Row],[veto_drafter_team_id]],drafter_teams[id],drafter_teams[name]))</f>
        <v/>
      </c>
      <c r="Q2718" t="s">
        <v>15497</v>
      </c>
      <c r="R2718" t="str">
        <f>IF(OR(ISBLANK(draft_picks[[#This Row],[veto_override_drafter_id]]),draft_picks[[#This Row],[veto_override_drafter_id]]=""),"",_xlfn.XLOOKUP(draft_picks[[#This Row],[veto_override_drafter_id]],drafters[id],drafters[name]))</f>
        <v/>
      </c>
      <c r="S2718" t="s">
        <v>15497</v>
      </c>
      <c r="T2718" t="str">
        <f>IF(OR(ISBLANK(draft_picks[[#This Row],[veto_override_team_id]]),draft_picks[[#This Row],[veto_override_team_id]]=""),"",_xlfn.XLOOKUP(draft_picks[[#This Row],[veto_override_team_id]],drafter_teams[id],drafter_teams[name]))</f>
        <v/>
      </c>
    </row>
    <row r="2719" spans="1:20" x14ac:dyDescent="0.25">
      <c r="A2719" t="s">
        <v>467</v>
      </c>
      <c r="B2719" t="str">
        <f>_xlfn.XLOOKUP(draft_picks[[#This Row],[draft_id]],drafts[id],drafts[title])</f>
        <v>Don Bluth Super Draft</v>
      </c>
      <c r="C2719" s="3">
        <v>2</v>
      </c>
      <c r="D2719">
        <f>IF(C2718&lt;draft_picks[[#This Row],[position]],1,IF(C2718&gt;draft_picks[[#This Row],[position]],D2718+1,IF(C2718=draft_picks[[#This Row],[position]],D2718+1)))</f>
        <v>12</v>
      </c>
      <c r="E2719" t="s">
        <v>2799</v>
      </c>
      <c r="F2719" t="str">
        <f>IF(ISBLANK(draft_picks[[#This Row],[movie_id]]),"",_xlfn.XLOOKUP(draft_picks[[#This Row],[movie_id]],drafts.movies[id],drafts.movies[movie_title]))</f>
        <v>An American Tail</v>
      </c>
      <c r="G2719" s="3" t="s">
        <v>781</v>
      </c>
      <c r="H2719" t="str">
        <f>IF(ISBLANK(draft_picks[[#This Row],[drafter_id]]),"",_xlfn.XLOOKUP(draft_picks[[#This Row],[drafter_id]],drafters[id],drafters[name]))</f>
        <v>Adam B. Vary</v>
      </c>
      <c r="J2719" t="str">
        <f>IF(ISBLANK(draft_picks[[#This Row],[drafter_team_id]]),"",_xlfn.XLOOKUP(draft_picks[[#This Row],[drafter_team_id]],drafter_teams[id],drafter_teams[name]))</f>
        <v/>
      </c>
      <c r="K2719" s="3" t="s">
        <v>15497</v>
      </c>
      <c r="L2719" t="s">
        <v>15497</v>
      </c>
      <c r="M2719" t="str">
        <f>IF(OR(ISBLANK(draft_picks[[#This Row],[veto_drafter_id]]),draft_picks[[#This Row],[veto_drafter_id]]=""),"",_xlfn.XLOOKUP(draft_picks[[#This Row],[veto_drafter_id]],drafters[id],drafters[name]))</f>
        <v/>
      </c>
      <c r="N2719" t="s">
        <v>15497</v>
      </c>
      <c r="O2719" t="str">
        <f>IF(OR(ISBLANK(draft_picks[[#This Row],[veto_drafter_team_id]]),draft_picks[[#This Row],[veto_drafter_team_id]]=""),"",_xlfn.XLOOKUP(draft_picks[[#This Row],[veto_drafter_team_id]],drafter_teams[id],drafter_teams[name]))</f>
        <v/>
      </c>
      <c r="Q2719" t="s">
        <v>15497</v>
      </c>
      <c r="R2719" t="str">
        <f>IF(OR(ISBLANK(draft_picks[[#This Row],[veto_override_drafter_id]]),draft_picks[[#This Row],[veto_override_drafter_id]]=""),"",_xlfn.XLOOKUP(draft_picks[[#This Row],[veto_override_drafter_id]],drafters[id],drafters[name]))</f>
        <v/>
      </c>
      <c r="S2719" t="s">
        <v>15497</v>
      </c>
      <c r="T2719" t="str">
        <f>IF(OR(ISBLANK(draft_picks[[#This Row],[veto_override_team_id]]),draft_picks[[#This Row],[veto_override_team_id]]=""),"",_xlfn.XLOOKUP(draft_picks[[#This Row],[veto_override_team_id]],drafter_teams[id],drafter_teams[name]))</f>
        <v/>
      </c>
    </row>
    <row r="2720" spans="1:20" x14ac:dyDescent="0.25">
      <c r="A2720" t="s">
        <v>467</v>
      </c>
      <c r="B2720" t="str">
        <f>_xlfn.XLOOKUP(draft_picks[[#This Row],[draft_id]],drafts[id],drafts[title])</f>
        <v>Don Bluth Super Draft</v>
      </c>
      <c r="C2720" s="3">
        <v>1</v>
      </c>
      <c r="D2720">
        <f>IF(C2719&lt;draft_picks[[#This Row],[position]],1,IF(C2719&gt;draft_picks[[#This Row],[position]],D2719+1,IF(C2719=draft_picks[[#This Row],[position]],D2719+1)))</f>
        <v>13</v>
      </c>
      <c r="E2720" t="s">
        <v>8269</v>
      </c>
      <c r="F2720" t="str">
        <f>IF(ISBLANK(draft_picks[[#This Row],[movie_id]]),"",_xlfn.XLOOKUP(draft_picks[[#This Row],[movie_id]],drafts.movies[id],drafts.movies[movie_title]))</f>
        <v>The Secret of NIMH</v>
      </c>
      <c r="G2720" s="3" t="s">
        <v>799</v>
      </c>
      <c r="H2720" t="str">
        <f>IF(ISBLANK(draft_picks[[#This Row],[drafter_id]]),"",_xlfn.XLOOKUP(draft_picks[[#This Row],[drafter_id]],drafters[id],drafters[name]))</f>
        <v>Joe Reid</v>
      </c>
      <c r="J2720" t="str">
        <f>IF(ISBLANK(draft_picks[[#This Row],[drafter_team_id]]),"",_xlfn.XLOOKUP(draft_picks[[#This Row],[drafter_team_id]],drafter_teams[id],drafter_teams[name]))</f>
        <v/>
      </c>
      <c r="K2720" s="3" t="s">
        <v>15497</v>
      </c>
      <c r="L2720" t="s">
        <v>15497</v>
      </c>
      <c r="M2720" t="str">
        <f>IF(OR(ISBLANK(draft_picks[[#This Row],[veto_drafter_id]]),draft_picks[[#This Row],[veto_drafter_id]]=""),"",_xlfn.XLOOKUP(draft_picks[[#This Row],[veto_drafter_id]],drafters[id],drafters[name]))</f>
        <v/>
      </c>
      <c r="N2720" t="s">
        <v>15497</v>
      </c>
      <c r="O2720" t="str">
        <f>IF(OR(ISBLANK(draft_picks[[#This Row],[veto_drafter_team_id]]),draft_picks[[#This Row],[veto_drafter_team_id]]=""),"",_xlfn.XLOOKUP(draft_picks[[#This Row],[veto_drafter_team_id]],drafter_teams[id],drafter_teams[name]))</f>
        <v/>
      </c>
      <c r="Q2720" t="s">
        <v>15497</v>
      </c>
      <c r="R2720" t="str">
        <f>IF(OR(ISBLANK(draft_picks[[#This Row],[veto_override_drafter_id]]),draft_picks[[#This Row],[veto_override_drafter_id]]=""),"",_xlfn.XLOOKUP(draft_picks[[#This Row],[veto_override_drafter_id]],drafters[id],drafters[name]))</f>
        <v/>
      </c>
      <c r="S2720" t="s">
        <v>15497</v>
      </c>
      <c r="T2720" t="str">
        <f>IF(OR(ISBLANK(draft_picks[[#This Row],[veto_override_team_id]]),draft_picks[[#This Row],[veto_override_team_id]]=""),"",_xlfn.XLOOKUP(draft_picks[[#This Row],[veto_override_team_id]],drafter_teams[id],drafter_teams[name]))</f>
        <v/>
      </c>
    </row>
    <row r="2721" spans="1:20" x14ac:dyDescent="0.25">
      <c r="A2721" t="s">
        <v>614</v>
      </c>
      <c r="B2721" t="str">
        <f>_xlfn.XLOOKUP(draft_picks[[#This Row],[draft_id]],drafts[id],drafts[title])</f>
        <v>Disney Animation Studios Mega Draft</v>
      </c>
      <c r="C2721" s="3">
        <v>26</v>
      </c>
      <c r="D2721">
        <f>IF(C2720&lt;draft_picks[[#This Row],[position]],1,IF(C2720&gt;draft_picks[[#This Row],[position]],D2720+1,IF(C2720=draft_picks[[#This Row],[position]],D2720+1)))</f>
        <v>1</v>
      </c>
      <c r="E2721" t="s">
        <v>7168</v>
      </c>
      <c r="F2721" t="str">
        <f>IF(ISBLANK(draft_picks[[#This Row],[movie_id]]),"",_xlfn.XLOOKUP(draft_picks[[#This Row],[movie_id]],drafts.movies[id],drafts.movies[movie_title]))</f>
        <v>The Great Mouse Detective</v>
      </c>
      <c r="G2721" s="3" t="s">
        <v>983</v>
      </c>
      <c r="H2721" t="str">
        <f>IF(ISBLANK(draft_picks[[#This Row],[drafter_id]]),"",_xlfn.XLOOKUP(draft_picks[[#This Row],[drafter_id]],drafters[id],drafters[name]))</f>
        <v>B.J. Colangelo</v>
      </c>
      <c r="J2721" t="str">
        <f>IF(ISBLANK(draft_picks[[#This Row],[drafter_team_id]]),"",_xlfn.XLOOKUP(draft_picks[[#This Row],[drafter_team_id]],drafter_teams[id],drafter_teams[name]))</f>
        <v/>
      </c>
      <c r="K2721" s="3" t="s">
        <v>15497</v>
      </c>
      <c r="L2721" t="s">
        <v>15497</v>
      </c>
      <c r="M2721" t="str">
        <f>IF(OR(ISBLANK(draft_picks[[#This Row],[veto_drafter_id]]),draft_picks[[#This Row],[veto_drafter_id]]=""),"",_xlfn.XLOOKUP(draft_picks[[#This Row],[veto_drafter_id]],drafters[id],drafters[name]))</f>
        <v/>
      </c>
      <c r="N2721" t="s">
        <v>15497</v>
      </c>
      <c r="O2721" t="str">
        <f>IF(OR(ISBLANK(draft_picks[[#This Row],[veto_drafter_team_id]]),draft_picks[[#This Row],[veto_drafter_team_id]]=""),"",_xlfn.XLOOKUP(draft_picks[[#This Row],[veto_drafter_team_id]],drafter_teams[id],drafter_teams[name]))</f>
        <v/>
      </c>
      <c r="Q2721" t="s">
        <v>15497</v>
      </c>
      <c r="R2721" t="str">
        <f>IF(OR(ISBLANK(draft_picks[[#This Row],[veto_override_drafter_id]]),draft_picks[[#This Row],[veto_override_drafter_id]]=""),"",_xlfn.XLOOKUP(draft_picks[[#This Row],[veto_override_drafter_id]],drafters[id],drafters[name]))</f>
        <v/>
      </c>
      <c r="S2721" t="s">
        <v>15497</v>
      </c>
      <c r="T2721" t="str">
        <f>IF(OR(ISBLANK(draft_picks[[#This Row],[veto_override_team_id]]),draft_picks[[#This Row],[veto_override_team_id]]=""),"",_xlfn.XLOOKUP(draft_picks[[#This Row],[veto_override_team_id]],drafter_teams[id],drafter_teams[name]))</f>
        <v/>
      </c>
    </row>
    <row r="2722" spans="1:20" x14ac:dyDescent="0.25">
      <c r="A2722" t="s">
        <v>614</v>
      </c>
      <c r="B2722" t="str">
        <f>_xlfn.XLOOKUP(draft_picks[[#This Row],[draft_id]],drafts[id],drafts[title])</f>
        <v>Disney Animation Studios Mega Draft</v>
      </c>
      <c r="C2722" s="3">
        <v>25</v>
      </c>
      <c r="D2722">
        <f>IF(C2721&lt;draft_picks[[#This Row],[position]],1,IF(C2721&gt;draft_picks[[#This Row],[position]],D2721+1,IF(C2721=draft_picks[[#This Row],[position]],D2721+1)))</f>
        <v>2</v>
      </c>
      <c r="E2722" t="s">
        <v>5082</v>
      </c>
      <c r="F2722" t="str">
        <f>IF(ISBLANK(draft_picks[[#This Row],[movie_id]]),"",_xlfn.XLOOKUP(draft_picks[[#This Row],[movie_id]],drafts.movies[id],drafts.movies[movie_title]))</f>
        <v>Encanto</v>
      </c>
      <c r="G2722" s="3" t="s">
        <v>983</v>
      </c>
      <c r="H2722" t="str">
        <f>IF(ISBLANK(draft_picks[[#This Row],[drafter_id]]),"",_xlfn.XLOOKUP(draft_picks[[#This Row],[drafter_id]],drafters[id],drafters[name]))</f>
        <v>B.J. Colangelo</v>
      </c>
      <c r="J2722" t="str">
        <f>IF(ISBLANK(draft_picks[[#This Row],[drafter_team_id]]),"",_xlfn.XLOOKUP(draft_picks[[#This Row],[drafter_team_id]],drafter_teams[id],drafter_teams[name]))</f>
        <v/>
      </c>
      <c r="K2722" s="3" t="s">
        <v>15497</v>
      </c>
      <c r="L2722" t="s">
        <v>15497</v>
      </c>
      <c r="M2722" t="str">
        <f>IF(OR(ISBLANK(draft_picks[[#This Row],[veto_drafter_id]]),draft_picks[[#This Row],[veto_drafter_id]]=""),"",_xlfn.XLOOKUP(draft_picks[[#This Row],[veto_drafter_id]],drafters[id],drafters[name]))</f>
        <v/>
      </c>
      <c r="N2722" t="s">
        <v>15497</v>
      </c>
      <c r="O2722" t="str">
        <f>IF(OR(ISBLANK(draft_picks[[#This Row],[veto_drafter_team_id]]),draft_picks[[#This Row],[veto_drafter_team_id]]=""),"",_xlfn.XLOOKUP(draft_picks[[#This Row],[veto_drafter_team_id]],drafter_teams[id],drafter_teams[name]))</f>
        <v/>
      </c>
      <c r="Q2722" t="s">
        <v>15497</v>
      </c>
      <c r="R2722" t="str">
        <f>IF(OR(ISBLANK(draft_picks[[#This Row],[veto_override_drafter_id]]),draft_picks[[#This Row],[veto_override_drafter_id]]=""),"",_xlfn.XLOOKUP(draft_picks[[#This Row],[veto_override_drafter_id]],drafters[id],drafters[name]))</f>
        <v/>
      </c>
      <c r="S2722" t="s">
        <v>15497</v>
      </c>
      <c r="T2722" t="str">
        <f>IF(OR(ISBLANK(draft_picks[[#This Row],[veto_override_team_id]]),draft_picks[[#This Row],[veto_override_team_id]]=""),"",_xlfn.XLOOKUP(draft_picks[[#This Row],[veto_override_team_id]],drafter_teams[id],drafter_teams[name]))</f>
        <v/>
      </c>
    </row>
    <row r="2723" spans="1:20" x14ac:dyDescent="0.25">
      <c r="A2723" t="s">
        <v>614</v>
      </c>
      <c r="B2723" t="str">
        <f>_xlfn.XLOOKUP(draft_picks[[#This Row],[draft_id]],drafts[id],drafts[title])</f>
        <v>Disney Animation Studios Mega Draft</v>
      </c>
      <c r="C2723" s="3">
        <v>24</v>
      </c>
      <c r="D2723">
        <f>IF(C2722&lt;draft_picks[[#This Row],[position]],1,IF(C2722&gt;draft_picks[[#This Row],[position]],D2722+1,IF(C2722=draft_picks[[#This Row],[position]],D2722+1)))</f>
        <v>3</v>
      </c>
      <c r="E2723" t="s">
        <v>6006</v>
      </c>
      <c r="F2723" t="str">
        <f>IF(ISBLANK(draft_picks[[#This Row],[movie_id]]),"",_xlfn.XLOOKUP(draft_picks[[#This Row],[movie_id]],drafts.movies[id],drafts.movies[movie_title]))</f>
        <v>Meet the Robinsons</v>
      </c>
      <c r="G2723" s="3" t="s">
        <v>977</v>
      </c>
      <c r="H2723" t="str">
        <f>IF(ISBLANK(draft_picks[[#This Row],[drafter_id]]),"",_xlfn.XLOOKUP(draft_picks[[#This Row],[drafter_id]],drafters[id],drafters[name]))</f>
        <v>Louis Peitzman</v>
      </c>
      <c r="J2723" t="str">
        <f>IF(ISBLANK(draft_picks[[#This Row],[drafter_team_id]]),"",_xlfn.XLOOKUP(draft_picks[[#This Row],[drafter_team_id]],drafter_teams[id],drafter_teams[name]))</f>
        <v/>
      </c>
      <c r="K2723" s="3" t="s">
        <v>15497</v>
      </c>
      <c r="L2723" t="s">
        <v>15497</v>
      </c>
      <c r="M2723" t="str">
        <f>IF(OR(ISBLANK(draft_picks[[#This Row],[veto_drafter_id]]),draft_picks[[#This Row],[veto_drafter_id]]=""),"",_xlfn.XLOOKUP(draft_picks[[#This Row],[veto_drafter_id]],drafters[id],drafters[name]))</f>
        <v/>
      </c>
      <c r="N2723" t="s">
        <v>15497</v>
      </c>
      <c r="O2723" t="str">
        <f>IF(OR(ISBLANK(draft_picks[[#This Row],[veto_drafter_team_id]]),draft_picks[[#This Row],[veto_drafter_team_id]]=""),"",_xlfn.XLOOKUP(draft_picks[[#This Row],[veto_drafter_team_id]],drafter_teams[id],drafter_teams[name]))</f>
        <v/>
      </c>
      <c r="Q2723" t="s">
        <v>15497</v>
      </c>
      <c r="R2723" t="str">
        <f>IF(OR(ISBLANK(draft_picks[[#This Row],[veto_override_drafter_id]]),draft_picks[[#This Row],[veto_override_drafter_id]]=""),"",_xlfn.XLOOKUP(draft_picks[[#This Row],[veto_override_drafter_id]],drafters[id],drafters[name]))</f>
        <v/>
      </c>
      <c r="S2723" t="s">
        <v>15497</v>
      </c>
      <c r="T2723" t="str">
        <f>IF(OR(ISBLANK(draft_picks[[#This Row],[veto_override_team_id]]),draft_picks[[#This Row],[veto_override_team_id]]=""),"",_xlfn.XLOOKUP(draft_picks[[#This Row],[veto_override_team_id]],drafter_teams[id],drafter_teams[name]))</f>
        <v/>
      </c>
    </row>
    <row r="2724" spans="1:20" x14ac:dyDescent="0.25">
      <c r="A2724" t="s">
        <v>614</v>
      </c>
      <c r="B2724" t="str">
        <f>_xlfn.XLOOKUP(draft_picks[[#This Row],[draft_id]],drafts[id],drafts[title])</f>
        <v>Disney Animation Studios Mega Draft</v>
      </c>
      <c r="C2724" s="3">
        <v>23</v>
      </c>
      <c r="D2724">
        <f>IF(C2723&lt;draft_picks[[#This Row],[position]],1,IF(C2723&gt;draft_picks[[#This Row],[position]],D2723+1,IF(C2723=draft_picks[[#This Row],[position]],D2723+1)))</f>
        <v>4</v>
      </c>
      <c r="E2724" t="s">
        <v>6916</v>
      </c>
      <c r="F2724" t="str">
        <f>IF(ISBLANK(draft_picks[[#This Row],[movie_id]]),"",_xlfn.XLOOKUP(draft_picks[[#This Row],[movie_id]],drafts.movies[id],drafts.movies[movie_title]))</f>
        <v>Strange World</v>
      </c>
      <c r="G2724" s="3" t="s">
        <v>845</v>
      </c>
      <c r="H2724" t="str">
        <f>IF(ISBLANK(draft_picks[[#This Row],[drafter_id]]),"",_xlfn.XLOOKUP(draft_picks[[#This Row],[drafter_id]],drafters[id],drafters[name]))</f>
        <v>Rebekah McKendry</v>
      </c>
      <c r="J2724" t="str">
        <f>IF(ISBLANK(draft_picks[[#This Row],[drafter_team_id]]),"",_xlfn.XLOOKUP(draft_picks[[#This Row],[drafter_team_id]],drafter_teams[id],drafter_teams[name]))</f>
        <v/>
      </c>
      <c r="K2724" s="3" t="s">
        <v>15497</v>
      </c>
      <c r="L2724" t="s">
        <v>15497</v>
      </c>
      <c r="M2724" t="str">
        <f>IF(OR(ISBLANK(draft_picks[[#This Row],[veto_drafter_id]]),draft_picks[[#This Row],[veto_drafter_id]]=""),"",_xlfn.XLOOKUP(draft_picks[[#This Row],[veto_drafter_id]],drafters[id],drafters[name]))</f>
        <v/>
      </c>
      <c r="N2724" t="s">
        <v>15497</v>
      </c>
      <c r="O2724" t="str">
        <f>IF(OR(ISBLANK(draft_picks[[#This Row],[veto_drafter_team_id]]),draft_picks[[#This Row],[veto_drafter_team_id]]=""),"",_xlfn.XLOOKUP(draft_picks[[#This Row],[veto_drafter_team_id]],drafter_teams[id],drafter_teams[name]))</f>
        <v/>
      </c>
      <c r="Q2724" t="s">
        <v>15497</v>
      </c>
      <c r="R2724" t="str">
        <f>IF(OR(ISBLANK(draft_picks[[#This Row],[veto_override_drafter_id]]),draft_picks[[#This Row],[veto_override_drafter_id]]=""),"",_xlfn.XLOOKUP(draft_picks[[#This Row],[veto_override_drafter_id]],drafters[id],drafters[name]))</f>
        <v/>
      </c>
      <c r="S2724" t="s">
        <v>15497</v>
      </c>
      <c r="T2724" t="str">
        <f>IF(OR(ISBLANK(draft_picks[[#This Row],[veto_override_team_id]]),draft_picks[[#This Row],[veto_override_team_id]]=""),"",_xlfn.XLOOKUP(draft_picks[[#This Row],[veto_override_team_id]],drafter_teams[id],drafter_teams[name]))</f>
        <v/>
      </c>
    </row>
    <row r="2725" spans="1:20" x14ac:dyDescent="0.25">
      <c r="A2725" t="s">
        <v>614</v>
      </c>
      <c r="B2725" t="str">
        <f>_xlfn.XLOOKUP(draft_picks[[#This Row],[draft_id]],drafts[id],drafts[title])</f>
        <v>Disney Animation Studios Mega Draft</v>
      </c>
      <c r="C2725" s="3">
        <v>22</v>
      </c>
      <c r="D2725">
        <f>IF(C2724&lt;draft_picks[[#This Row],[position]],1,IF(C2724&gt;draft_picks[[#This Row],[position]],D2724+1,IF(C2724=draft_picks[[#This Row],[position]],D2724+1)))</f>
        <v>5</v>
      </c>
      <c r="E2725" t="s">
        <v>2727</v>
      </c>
      <c r="F2725" t="str">
        <f>IF(ISBLANK(draft_picks[[#This Row],[movie_id]]),"",_xlfn.XLOOKUP(draft_picks[[#This Row],[movie_id]],drafts.movies[id],drafts.movies[movie_title]))</f>
        <v>The Fox and the Hound</v>
      </c>
      <c r="G2725" s="3" t="s">
        <v>831</v>
      </c>
      <c r="H2725" t="str">
        <f>IF(ISBLANK(draft_picks[[#This Row],[drafter_id]]),"",_xlfn.XLOOKUP(draft_picks[[#This Row],[drafter_id]],drafters[id],drafters[name]))</f>
        <v>Dane McDonald</v>
      </c>
      <c r="J2725" t="str">
        <f>IF(ISBLANK(draft_picks[[#This Row],[drafter_team_id]]),"",_xlfn.XLOOKUP(draft_picks[[#This Row],[drafter_team_id]],drafter_teams[id],drafter_teams[name]))</f>
        <v/>
      </c>
      <c r="K2725" s="3" t="s">
        <v>15497</v>
      </c>
      <c r="L2725" t="s">
        <v>15497</v>
      </c>
      <c r="M2725" t="str">
        <f>IF(OR(ISBLANK(draft_picks[[#This Row],[veto_drafter_id]]),draft_picks[[#This Row],[veto_drafter_id]]=""),"",_xlfn.XLOOKUP(draft_picks[[#This Row],[veto_drafter_id]],drafters[id],drafters[name]))</f>
        <v/>
      </c>
      <c r="N2725" t="s">
        <v>15497</v>
      </c>
      <c r="O2725" t="str">
        <f>IF(OR(ISBLANK(draft_picks[[#This Row],[veto_drafter_team_id]]),draft_picks[[#This Row],[veto_drafter_team_id]]=""),"",_xlfn.XLOOKUP(draft_picks[[#This Row],[veto_drafter_team_id]],drafter_teams[id],drafter_teams[name]))</f>
        <v/>
      </c>
      <c r="Q2725" t="s">
        <v>15497</v>
      </c>
      <c r="R2725" t="str">
        <f>IF(OR(ISBLANK(draft_picks[[#This Row],[veto_override_drafter_id]]),draft_picks[[#This Row],[veto_override_drafter_id]]=""),"",_xlfn.XLOOKUP(draft_picks[[#This Row],[veto_override_drafter_id]],drafters[id],drafters[name]))</f>
        <v/>
      </c>
      <c r="S2725" t="s">
        <v>15497</v>
      </c>
      <c r="T2725" t="str">
        <f>IF(OR(ISBLANK(draft_picks[[#This Row],[veto_override_team_id]]),draft_picks[[#This Row],[veto_override_team_id]]=""),"",_xlfn.XLOOKUP(draft_picks[[#This Row],[veto_override_team_id]],drafter_teams[id],drafter_teams[name]))</f>
        <v/>
      </c>
    </row>
    <row r="2726" spans="1:20" x14ac:dyDescent="0.25">
      <c r="A2726" t="s">
        <v>614</v>
      </c>
      <c r="B2726" t="str">
        <f>_xlfn.XLOOKUP(draft_picks[[#This Row],[draft_id]],drafts[id],drafts[title])</f>
        <v>Disney Animation Studios Mega Draft</v>
      </c>
      <c r="C2726" s="3">
        <v>21</v>
      </c>
      <c r="D2726">
        <f>IF(C2725&lt;draft_picks[[#This Row],[position]],1,IF(C2725&gt;draft_picks[[#This Row],[position]],D2725+1,IF(C2725=draft_picks[[#This Row],[position]],D2725+1)))</f>
        <v>6</v>
      </c>
      <c r="E2726" t="s">
        <v>2403</v>
      </c>
      <c r="F2726" t="str">
        <f>IF(ISBLANK(draft_picks[[#This Row],[movie_id]]),"",_xlfn.XLOOKUP(draft_picks[[#This Row],[movie_id]],drafts.movies[id],drafts.movies[movie_title]))</f>
        <v>Hercules</v>
      </c>
      <c r="G2726" s="3" t="s">
        <v>983</v>
      </c>
      <c r="H2726" t="str">
        <f>IF(ISBLANK(draft_picks[[#This Row],[drafter_id]]),"",_xlfn.XLOOKUP(draft_picks[[#This Row],[drafter_id]],drafters[id],drafters[name]))</f>
        <v>B.J. Colangelo</v>
      </c>
      <c r="J2726" t="str">
        <f>IF(ISBLANK(draft_picks[[#This Row],[drafter_team_id]]),"",_xlfn.XLOOKUP(draft_picks[[#This Row],[drafter_team_id]],drafter_teams[id],drafter_teams[name]))</f>
        <v/>
      </c>
      <c r="K2726" s="3" t="s">
        <v>15497</v>
      </c>
      <c r="L2726" t="s">
        <v>15497</v>
      </c>
      <c r="M2726" t="str">
        <f>IF(OR(ISBLANK(draft_picks[[#This Row],[veto_drafter_id]]),draft_picks[[#This Row],[veto_drafter_id]]=""),"",_xlfn.XLOOKUP(draft_picks[[#This Row],[veto_drafter_id]],drafters[id],drafters[name]))</f>
        <v/>
      </c>
      <c r="N2726" t="s">
        <v>15497</v>
      </c>
      <c r="O2726" t="str">
        <f>IF(OR(ISBLANK(draft_picks[[#This Row],[veto_drafter_team_id]]),draft_picks[[#This Row],[veto_drafter_team_id]]=""),"",_xlfn.XLOOKUP(draft_picks[[#This Row],[veto_drafter_team_id]],drafter_teams[id],drafter_teams[name]))</f>
        <v/>
      </c>
      <c r="Q2726" t="s">
        <v>15497</v>
      </c>
      <c r="R2726" t="str">
        <f>IF(OR(ISBLANK(draft_picks[[#This Row],[veto_override_drafter_id]]),draft_picks[[#This Row],[veto_override_drafter_id]]=""),"",_xlfn.XLOOKUP(draft_picks[[#This Row],[veto_override_drafter_id]],drafters[id],drafters[name]))</f>
        <v/>
      </c>
      <c r="S2726" t="s">
        <v>15497</v>
      </c>
      <c r="T2726" t="str">
        <f>IF(OR(ISBLANK(draft_picks[[#This Row],[veto_override_team_id]]),draft_picks[[#This Row],[veto_override_team_id]]=""),"",_xlfn.XLOOKUP(draft_picks[[#This Row],[veto_override_team_id]],drafter_teams[id],drafter_teams[name]))</f>
        <v/>
      </c>
    </row>
    <row r="2727" spans="1:20" x14ac:dyDescent="0.25">
      <c r="A2727" t="s">
        <v>614</v>
      </c>
      <c r="B2727" t="str">
        <f>_xlfn.XLOOKUP(draft_picks[[#This Row],[draft_id]],drafts[id],drafts[title])</f>
        <v>Disney Animation Studios Mega Draft</v>
      </c>
      <c r="C2727" s="3">
        <v>20</v>
      </c>
      <c r="D2727">
        <f>IF(C2726&lt;draft_picks[[#This Row],[position]],1,IF(C2726&gt;draft_picks[[#This Row],[position]],D2726+1,IF(C2726=draft_picks[[#This Row],[position]],D2726+1)))</f>
        <v>7</v>
      </c>
      <c r="E2727" t="s">
        <v>4569</v>
      </c>
      <c r="F2727" t="str">
        <f>IF(ISBLANK(draft_picks[[#This Row],[movie_id]]),"",_xlfn.XLOOKUP(draft_picks[[#This Row],[movie_id]],drafts.movies[id],drafts.movies[movie_title]))</f>
        <v>Alice in Wonderland</v>
      </c>
      <c r="G2727" s="3" t="s">
        <v>977</v>
      </c>
      <c r="H2727" t="str">
        <f>IF(ISBLANK(draft_picks[[#This Row],[drafter_id]]),"",_xlfn.XLOOKUP(draft_picks[[#This Row],[drafter_id]],drafters[id],drafters[name]))</f>
        <v>Louis Peitzman</v>
      </c>
      <c r="J2727" t="str">
        <f>IF(ISBLANK(draft_picks[[#This Row],[drafter_team_id]]),"",_xlfn.XLOOKUP(draft_picks[[#This Row],[drafter_team_id]],drafter_teams[id],drafter_teams[name]))</f>
        <v/>
      </c>
      <c r="K2727" s="3" t="s">
        <v>15497</v>
      </c>
      <c r="L2727" t="s">
        <v>15497</v>
      </c>
      <c r="M2727" t="str">
        <f>IF(OR(ISBLANK(draft_picks[[#This Row],[veto_drafter_id]]),draft_picks[[#This Row],[veto_drafter_id]]=""),"",_xlfn.XLOOKUP(draft_picks[[#This Row],[veto_drafter_id]],drafters[id],drafters[name]))</f>
        <v/>
      </c>
      <c r="N2727" t="s">
        <v>15497</v>
      </c>
      <c r="O2727" t="str">
        <f>IF(OR(ISBLANK(draft_picks[[#This Row],[veto_drafter_team_id]]),draft_picks[[#This Row],[veto_drafter_team_id]]=""),"",_xlfn.XLOOKUP(draft_picks[[#This Row],[veto_drafter_team_id]],drafter_teams[id],drafter_teams[name]))</f>
        <v/>
      </c>
      <c r="Q2727" t="s">
        <v>15497</v>
      </c>
      <c r="R2727" t="str">
        <f>IF(OR(ISBLANK(draft_picks[[#This Row],[veto_override_drafter_id]]),draft_picks[[#This Row],[veto_override_drafter_id]]=""),"",_xlfn.XLOOKUP(draft_picks[[#This Row],[veto_override_drafter_id]],drafters[id],drafters[name]))</f>
        <v/>
      </c>
      <c r="S2727" t="s">
        <v>15497</v>
      </c>
      <c r="T2727" t="str">
        <f>IF(OR(ISBLANK(draft_picks[[#This Row],[veto_override_team_id]]),draft_picks[[#This Row],[veto_override_team_id]]=""),"",_xlfn.XLOOKUP(draft_picks[[#This Row],[veto_override_team_id]],drafter_teams[id],drafter_teams[name]))</f>
        <v/>
      </c>
    </row>
    <row r="2728" spans="1:20" x14ac:dyDescent="0.25">
      <c r="A2728" t="s">
        <v>614</v>
      </c>
      <c r="B2728" t="str">
        <f>_xlfn.XLOOKUP(draft_picks[[#This Row],[draft_id]],drafts[id],drafts[title])</f>
        <v>Disney Animation Studios Mega Draft</v>
      </c>
      <c r="C2728" s="3">
        <v>19</v>
      </c>
      <c r="D2728">
        <f>IF(C2727&lt;draft_picks[[#This Row],[position]],1,IF(C2727&gt;draft_picks[[#This Row],[position]],D2727+1,IF(C2727=draft_picks[[#This Row],[position]],D2727+1)))</f>
        <v>8</v>
      </c>
      <c r="E2728" t="s">
        <v>4941</v>
      </c>
      <c r="F2728" t="str">
        <f>IF(ISBLANK(draft_picks[[#This Row],[movie_id]]),"",_xlfn.XLOOKUP(draft_picks[[#This Row],[movie_id]],drafts.movies[id],drafts.movies[movie_title]))</f>
        <v>The Adventures of Ichabod and Mr. Toad</v>
      </c>
      <c r="G2728" s="3" t="s">
        <v>845</v>
      </c>
      <c r="H2728" t="str">
        <f>IF(ISBLANK(draft_picks[[#This Row],[drafter_id]]),"",_xlfn.XLOOKUP(draft_picks[[#This Row],[drafter_id]],drafters[id],drafters[name]))</f>
        <v>Rebekah McKendry</v>
      </c>
      <c r="J2728" t="str">
        <f>IF(ISBLANK(draft_picks[[#This Row],[drafter_team_id]]),"",_xlfn.XLOOKUP(draft_picks[[#This Row],[drafter_team_id]],drafter_teams[id],drafter_teams[name]))</f>
        <v/>
      </c>
      <c r="K2728" s="3" t="s">
        <v>15497</v>
      </c>
      <c r="L2728" t="s">
        <v>15497</v>
      </c>
      <c r="M2728" t="str">
        <f>IF(OR(ISBLANK(draft_picks[[#This Row],[veto_drafter_id]]),draft_picks[[#This Row],[veto_drafter_id]]=""),"",_xlfn.XLOOKUP(draft_picks[[#This Row],[veto_drafter_id]],drafters[id],drafters[name]))</f>
        <v/>
      </c>
      <c r="N2728" t="s">
        <v>15497</v>
      </c>
      <c r="O2728" t="str">
        <f>IF(OR(ISBLANK(draft_picks[[#This Row],[veto_drafter_team_id]]),draft_picks[[#This Row],[veto_drafter_team_id]]=""),"",_xlfn.XLOOKUP(draft_picks[[#This Row],[veto_drafter_team_id]],drafter_teams[id],drafter_teams[name]))</f>
        <v/>
      </c>
      <c r="Q2728" t="s">
        <v>15497</v>
      </c>
      <c r="R2728" t="str">
        <f>IF(OR(ISBLANK(draft_picks[[#This Row],[veto_override_drafter_id]]),draft_picks[[#This Row],[veto_override_drafter_id]]=""),"",_xlfn.XLOOKUP(draft_picks[[#This Row],[veto_override_drafter_id]],drafters[id],drafters[name]))</f>
        <v/>
      </c>
      <c r="S2728" t="s">
        <v>15497</v>
      </c>
      <c r="T2728" t="str">
        <f>IF(OR(ISBLANK(draft_picks[[#This Row],[veto_override_team_id]]),draft_picks[[#This Row],[veto_override_team_id]]=""),"",_xlfn.XLOOKUP(draft_picks[[#This Row],[veto_override_team_id]],drafter_teams[id],drafter_teams[name]))</f>
        <v/>
      </c>
    </row>
    <row r="2729" spans="1:20" x14ac:dyDescent="0.25">
      <c r="A2729" t="s">
        <v>614</v>
      </c>
      <c r="B2729" t="str">
        <f>_xlfn.XLOOKUP(draft_picks[[#This Row],[draft_id]],drafts[id],drafts[title])</f>
        <v>Disney Animation Studios Mega Draft</v>
      </c>
      <c r="C2729" s="3">
        <v>18</v>
      </c>
      <c r="D2729">
        <f>IF(C2728&lt;draft_picks[[#This Row],[position]],1,IF(C2728&gt;draft_picks[[#This Row],[position]],D2728+1,IF(C2728=draft_picks[[#This Row],[position]],D2728+1)))</f>
        <v>9</v>
      </c>
      <c r="E2729" t="s">
        <v>4260</v>
      </c>
      <c r="F2729" t="str">
        <f>IF(ISBLANK(draft_picks[[#This Row],[movie_id]]),"",_xlfn.XLOOKUP(draft_picks[[#This Row],[movie_id]],drafts.movies[id],drafts.movies[movie_title]))</f>
        <v>Pocahontas</v>
      </c>
      <c r="G2729" s="3" t="s">
        <v>831</v>
      </c>
      <c r="H2729" t="str">
        <f>IF(ISBLANK(draft_picks[[#This Row],[drafter_id]]),"",_xlfn.XLOOKUP(draft_picks[[#This Row],[drafter_id]],drafters[id],drafters[name]))</f>
        <v>Dane McDonald</v>
      </c>
      <c r="J2729" t="str">
        <f>IF(ISBLANK(draft_picks[[#This Row],[drafter_team_id]]),"",_xlfn.XLOOKUP(draft_picks[[#This Row],[drafter_team_id]],drafter_teams[id],drafter_teams[name]))</f>
        <v/>
      </c>
      <c r="K2729" s="3" t="s">
        <v>15484</v>
      </c>
      <c r="L2729" t="s">
        <v>977</v>
      </c>
      <c r="M2729" t="str">
        <f>IF(OR(ISBLANK(draft_picks[[#This Row],[veto_drafter_id]]),draft_picks[[#This Row],[veto_drafter_id]]=""),"",_xlfn.XLOOKUP(draft_picks[[#This Row],[veto_drafter_id]],drafters[id],drafters[name]))</f>
        <v>Louis Peitzman</v>
      </c>
      <c r="N2729" t="s">
        <v>15497</v>
      </c>
      <c r="O2729" t="str">
        <f>IF(OR(ISBLANK(draft_picks[[#This Row],[veto_drafter_team_id]]),draft_picks[[#This Row],[veto_drafter_team_id]]=""),"",_xlfn.XLOOKUP(draft_picks[[#This Row],[veto_drafter_team_id]],drafter_teams[id],drafter_teams[name]))</f>
        <v/>
      </c>
      <c r="Q2729" t="s">
        <v>15497</v>
      </c>
      <c r="R2729" t="str">
        <f>IF(OR(ISBLANK(draft_picks[[#This Row],[veto_override_drafter_id]]),draft_picks[[#This Row],[veto_override_drafter_id]]=""),"",_xlfn.XLOOKUP(draft_picks[[#This Row],[veto_override_drafter_id]],drafters[id],drafters[name]))</f>
        <v/>
      </c>
      <c r="S2729" t="s">
        <v>15497</v>
      </c>
      <c r="T2729" t="str">
        <f>IF(OR(ISBLANK(draft_picks[[#This Row],[veto_override_team_id]]),draft_picks[[#This Row],[veto_override_team_id]]=""),"",_xlfn.XLOOKUP(draft_picks[[#This Row],[veto_override_team_id]],drafter_teams[id],drafter_teams[name]))</f>
        <v/>
      </c>
    </row>
    <row r="2730" spans="1:20" x14ac:dyDescent="0.25">
      <c r="A2730" t="s">
        <v>614</v>
      </c>
      <c r="B2730" t="str">
        <f>_xlfn.XLOOKUP(draft_picks[[#This Row],[draft_id]],drafts[id],drafts[title])</f>
        <v>Disney Animation Studios Mega Draft</v>
      </c>
      <c r="C2730" s="3">
        <v>18</v>
      </c>
      <c r="D2730">
        <f>IF(C2729&lt;draft_picks[[#This Row],[position]],1,IF(C2729&gt;draft_picks[[#This Row],[position]],D2729+1,IF(C2729=draft_picks[[#This Row],[position]],D2729+1)))</f>
        <v>10</v>
      </c>
      <c r="E2730" t="s">
        <v>2132</v>
      </c>
      <c r="F2730" t="str">
        <f>IF(ISBLANK(draft_picks[[#This Row],[movie_id]]),"",_xlfn.XLOOKUP(draft_picks[[#This Row],[movie_id]],drafts.movies[id],drafts.movies[movie_title]))</f>
        <v>Frozen II</v>
      </c>
      <c r="G2730" s="3" t="s">
        <v>831</v>
      </c>
      <c r="H2730" t="str">
        <f>IF(ISBLANK(draft_picks[[#This Row],[drafter_id]]),"",_xlfn.XLOOKUP(draft_picks[[#This Row],[drafter_id]],drafters[id],drafters[name]))</f>
        <v>Dane McDonald</v>
      </c>
      <c r="J2730" t="str">
        <f>IF(ISBLANK(draft_picks[[#This Row],[drafter_team_id]]),"",_xlfn.XLOOKUP(draft_picks[[#This Row],[drafter_team_id]],drafter_teams[id],drafter_teams[name]))</f>
        <v/>
      </c>
      <c r="K2730" s="3" t="s">
        <v>15497</v>
      </c>
      <c r="L2730" t="s">
        <v>15497</v>
      </c>
      <c r="M2730" t="str">
        <f>IF(OR(ISBLANK(draft_picks[[#This Row],[veto_drafter_id]]),draft_picks[[#This Row],[veto_drafter_id]]=""),"",_xlfn.XLOOKUP(draft_picks[[#This Row],[veto_drafter_id]],drafters[id],drafters[name]))</f>
        <v/>
      </c>
      <c r="N2730" t="s">
        <v>15497</v>
      </c>
      <c r="O2730" t="str">
        <f>IF(OR(ISBLANK(draft_picks[[#This Row],[veto_drafter_team_id]]),draft_picks[[#This Row],[veto_drafter_team_id]]=""),"",_xlfn.XLOOKUP(draft_picks[[#This Row],[veto_drafter_team_id]],drafter_teams[id],drafter_teams[name]))</f>
        <v/>
      </c>
      <c r="Q2730" t="s">
        <v>15497</v>
      </c>
      <c r="R2730" t="str">
        <f>IF(OR(ISBLANK(draft_picks[[#This Row],[veto_override_drafter_id]]),draft_picks[[#This Row],[veto_override_drafter_id]]=""),"",_xlfn.XLOOKUP(draft_picks[[#This Row],[veto_override_drafter_id]],drafters[id],drafters[name]))</f>
        <v/>
      </c>
      <c r="S2730" t="s">
        <v>15497</v>
      </c>
      <c r="T2730" t="str">
        <f>IF(OR(ISBLANK(draft_picks[[#This Row],[veto_override_team_id]]),draft_picks[[#This Row],[veto_override_team_id]]=""),"",_xlfn.XLOOKUP(draft_picks[[#This Row],[veto_override_team_id]],drafter_teams[id],drafter_teams[name]))</f>
        <v/>
      </c>
    </row>
    <row r="2731" spans="1:20" x14ac:dyDescent="0.25">
      <c r="A2731" t="s">
        <v>614</v>
      </c>
      <c r="B2731" t="str">
        <f>_xlfn.XLOOKUP(draft_picks[[#This Row],[draft_id]],drafts[id],drafts[title])</f>
        <v>Disney Animation Studios Mega Draft</v>
      </c>
      <c r="C2731" s="3">
        <v>17</v>
      </c>
      <c r="D2731">
        <f>IF(C2730&lt;draft_picks[[#This Row],[position]],1,IF(C2730&gt;draft_picks[[#This Row],[position]],D2730+1,IF(C2730=draft_picks[[#This Row],[position]],D2730+1)))</f>
        <v>11</v>
      </c>
      <c r="E2731" t="s">
        <v>6276</v>
      </c>
      <c r="F2731" t="str">
        <f>IF(ISBLANK(draft_picks[[#This Row],[movie_id]]),"",_xlfn.XLOOKUP(draft_picks[[#This Row],[movie_id]],drafts.movies[id],drafts.movies[movie_title]))</f>
        <v>Robin Hood</v>
      </c>
      <c r="G2731" s="3" t="s">
        <v>983</v>
      </c>
      <c r="H2731" t="str">
        <f>IF(ISBLANK(draft_picks[[#This Row],[drafter_id]]),"",_xlfn.XLOOKUP(draft_picks[[#This Row],[drafter_id]],drafters[id],drafters[name]))</f>
        <v>B.J. Colangelo</v>
      </c>
      <c r="J2731" t="str">
        <f>IF(ISBLANK(draft_picks[[#This Row],[drafter_team_id]]),"",_xlfn.XLOOKUP(draft_picks[[#This Row],[drafter_team_id]],drafter_teams[id],drafter_teams[name]))</f>
        <v/>
      </c>
      <c r="K2731" s="3" t="s">
        <v>15497</v>
      </c>
      <c r="L2731" t="s">
        <v>15497</v>
      </c>
      <c r="M2731" t="str">
        <f>IF(OR(ISBLANK(draft_picks[[#This Row],[veto_drafter_id]]),draft_picks[[#This Row],[veto_drafter_id]]=""),"",_xlfn.XLOOKUP(draft_picks[[#This Row],[veto_drafter_id]],drafters[id],drafters[name]))</f>
        <v/>
      </c>
      <c r="N2731" t="s">
        <v>15497</v>
      </c>
      <c r="O2731" t="str">
        <f>IF(OR(ISBLANK(draft_picks[[#This Row],[veto_drafter_team_id]]),draft_picks[[#This Row],[veto_drafter_team_id]]=""),"",_xlfn.XLOOKUP(draft_picks[[#This Row],[veto_drafter_team_id]],drafter_teams[id],drafter_teams[name]))</f>
        <v/>
      </c>
      <c r="Q2731" t="s">
        <v>15497</v>
      </c>
      <c r="R2731" t="str">
        <f>IF(OR(ISBLANK(draft_picks[[#This Row],[veto_override_drafter_id]]),draft_picks[[#This Row],[veto_override_drafter_id]]=""),"",_xlfn.XLOOKUP(draft_picks[[#This Row],[veto_override_drafter_id]],drafters[id],drafters[name]))</f>
        <v/>
      </c>
      <c r="S2731" t="s">
        <v>15497</v>
      </c>
      <c r="T2731" t="str">
        <f>IF(OR(ISBLANK(draft_picks[[#This Row],[veto_override_team_id]]),draft_picks[[#This Row],[veto_override_team_id]]=""),"",_xlfn.XLOOKUP(draft_picks[[#This Row],[veto_override_team_id]],drafter_teams[id],drafter_teams[name]))</f>
        <v/>
      </c>
    </row>
    <row r="2732" spans="1:20" x14ac:dyDescent="0.25">
      <c r="A2732" t="s">
        <v>614</v>
      </c>
      <c r="B2732" t="str">
        <f>_xlfn.XLOOKUP(draft_picks[[#This Row],[draft_id]],drafts[id],drafts[title])</f>
        <v>Disney Animation Studios Mega Draft</v>
      </c>
      <c r="C2732" s="3">
        <v>16</v>
      </c>
      <c r="D2732">
        <f>IF(C2731&lt;draft_picks[[#This Row],[position]],1,IF(C2731&gt;draft_picks[[#This Row],[position]],D2731+1,IF(C2731=draft_picks[[#This Row],[position]],D2731+1)))</f>
        <v>12</v>
      </c>
      <c r="E2732" t="s">
        <v>8128</v>
      </c>
      <c r="F2732" t="str">
        <f>IF(ISBLANK(draft_picks[[#This Row],[movie_id]]),"",_xlfn.XLOOKUP(draft_picks[[#This Row],[movie_id]],drafts.movies[id],drafts.movies[movie_title]))</f>
        <v>The Emperor's New Groove</v>
      </c>
      <c r="G2732" s="3" t="s">
        <v>977</v>
      </c>
      <c r="H2732" t="str">
        <f>IF(ISBLANK(draft_picks[[#This Row],[drafter_id]]),"",_xlfn.XLOOKUP(draft_picks[[#This Row],[drafter_id]],drafters[id],drafters[name]))</f>
        <v>Louis Peitzman</v>
      </c>
      <c r="J2732" t="str">
        <f>IF(ISBLANK(draft_picks[[#This Row],[drafter_team_id]]),"",_xlfn.XLOOKUP(draft_picks[[#This Row],[drafter_team_id]],drafter_teams[id],drafter_teams[name]))</f>
        <v/>
      </c>
      <c r="K2732" s="3" t="s">
        <v>15497</v>
      </c>
      <c r="L2732" t="s">
        <v>15497</v>
      </c>
      <c r="M2732" t="str">
        <f>IF(OR(ISBLANK(draft_picks[[#This Row],[veto_drafter_id]]),draft_picks[[#This Row],[veto_drafter_id]]=""),"",_xlfn.XLOOKUP(draft_picks[[#This Row],[veto_drafter_id]],drafters[id],drafters[name]))</f>
        <v/>
      </c>
      <c r="N2732" t="s">
        <v>15497</v>
      </c>
      <c r="O2732" t="str">
        <f>IF(OR(ISBLANK(draft_picks[[#This Row],[veto_drafter_team_id]]),draft_picks[[#This Row],[veto_drafter_team_id]]=""),"",_xlfn.XLOOKUP(draft_picks[[#This Row],[veto_drafter_team_id]],drafter_teams[id],drafter_teams[name]))</f>
        <v/>
      </c>
      <c r="Q2732" t="s">
        <v>15497</v>
      </c>
      <c r="R2732" t="str">
        <f>IF(OR(ISBLANK(draft_picks[[#This Row],[veto_override_drafter_id]]),draft_picks[[#This Row],[veto_override_drafter_id]]=""),"",_xlfn.XLOOKUP(draft_picks[[#This Row],[veto_override_drafter_id]],drafters[id],drafters[name]))</f>
        <v/>
      </c>
      <c r="S2732" t="s">
        <v>15497</v>
      </c>
      <c r="T2732" t="str">
        <f>IF(OR(ISBLANK(draft_picks[[#This Row],[veto_override_team_id]]),draft_picks[[#This Row],[veto_override_team_id]]=""),"",_xlfn.XLOOKUP(draft_picks[[#This Row],[veto_override_team_id]],drafter_teams[id],drafter_teams[name]))</f>
        <v/>
      </c>
    </row>
    <row r="2733" spans="1:20" x14ac:dyDescent="0.25">
      <c r="A2733" t="s">
        <v>614</v>
      </c>
      <c r="B2733" t="str">
        <f>_xlfn.XLOOKUP(draft_picks[[#This Row],[draft_id]],drafts[id],drafts[title])</f>
        <v>Disney Animation Studios Mega Draft</v>
      </c>
      <c r="C2733" s="3">
        <v>15</v>
      </c>
      <c r="D2733">
        <f>IF(C2732&lt;draft_picks[[#This Row],[position]],1,IF(C2732&gt;draft_picks[[#This Row],[position]],D2732+1,IF(C2732=draft_picks[[#This Row],[position]],D2732+1)))</f>
        <v>13</v>
      </c>
      <c r="E2733" t="s">
        <v>2721</v>
      </c>
      <c r="F2733" t="str">
        <f>IF(ISBLANK(draft_picks[[#This Row],[movie_id]]),"",_xlfn.XLOOKUP(draft_picks[[#This Row],[movie_id]],drafts.movies[id],drafts.movies[movie_title]))</f>
        <v>The Sword in the Stone</v>
      </c>
      <c r="G2733" s="3" t="s">
        <v>845</v>
      </c>
      <c r="H2733" t="str">
        <f>IF(ISBLANK(draft_picks[[#This Row],[drafter_id]]),"",_xlfn.XLOOKUP(draft_picks[[#This Row],[drafter_id]],drafters[id],drafters[name]))</f>
        <v>Rebekah McKendry</v>
      </c>
      <c r="J2733" t="str">
        <f>IF(ISBLANK(draft_picks[[#This Row],[drafter_team_id]]),"",_xlfn.XLOOKUP(draft_picks[[#This Row],[drafter_team_id]],drafter_teams[id],drafter_teams[name]))</f>
        <v/>
      </c>
      <c r="K2733" s="3" t="s">
        <v>15484</v>
      </c>
      <c r="L2733" t="s">
        <v>983</v>
      </c>
      <c r="M2733" t="str">
        <f>IF(OR(ISBLANK(draft_picks[[#This Row],[veto_drafter_id]]),draft_picks[[#This Row],[veto_drafter_id]]=""),"",_xlfn.XLOOKUP(draft_picks[[#This Row],[veto_drafter_id]],drafters[id],drafters[name]))</f>
        <v>B.J. Colangelo</v>
      </c>
      <c r="N2733" t="s">
        <v>15497</v>
      </c>
      <c r="O2733" t="str">
        <f>IF(OR(ISBLANK(draft_picks[[#This Row],[veto_drafter_team_id]]),draft_picks[[#This Row],[veto_drafter_team_id]]=""),"",_xlfn.XLOOKUP(draft_picks[[#This Row],[veto_drafter_team_id]],drafter_teams[id],drafter_teams[name]))</f>
        <v/>
      </c>
      <c r="P2733" t="b">
        <v>1</v>
      </c>
      <c r="Q2733" t="s">
        <v>977</v>
      </c>
      <c r="R2733" t="str">
        <f>IF(OR(ISBLANK(draft_picks[[#This Row],[veto_override_drafter_id]]),draft_picks[[#This Row],[veto_override_drafter_id]]=""),"",_xlfn.XLOOKUP(draft_picks[[#This Row],[veto_override_drafter_id]],drafters[id],drafters[name]))</f>
        <v>Louis Peitzman</v>
      </c>
      <c r="S2733" t="s">
        <v>15497</v>
      </c>
      <c r="T2733" t="str">
        <f>IF(OR(ISBLANK(draft_picks[[#This Row],[veto_override_team_id]]),draft_picks[[#This Row],[veto_override_team_id]]=""),"",_xlfn.XLOOKUP(draft_picks[[#This Row],[veto_override_team_id]],drafter_teams[id],drafter_teams[name]))</f>
        <v/>
      </c>
    </row>
    <row r="2734" spans="1:20" x14ac:dyDescent="0.25">
      <c r="A2734" t="s">
        <v>614</v>
      </c>
      <c r="B2734" t="str">
        <f>_xlfn.XLOOKUP(draft_picks[[#This Row],[draft_id]],drafts[id],drafts[title])</f>
        <v>Disney Animation Studios Mega Draft</v>
      </c>
      <c r="C2734" s="3">
        <v>14</v>
      </c>
      <c r="D2734">
        <f>IF(C2733&lt;draft_picks[[#This Row],[position]],1,IF(C2733&gt;draft_picks[[#This Row],[position]],D2733+1,IF(C2733=draft_picks[[#This Row],[position]],D2733+1)))</f>
        <v>14</v>
      </c>
      <c r="E2734" t="s">
        <v>4965</v>
      </c>
      <c r="F2734" t="str">
        <f>IF(ISBLANK(draft_picks[[#This Row],[movie_id]]),"",_xlfn.XLOOKUP(draft_picks[[#This Row],[movie_id]],drafts.movies[id],drafts.movies[movie_title]))</f>
        <v>Snow White and the Seven Dwarfs</v>
      </c>
      <c r="G2734" s="3" t="s">
        <v>831</v>
      </c>
      <c r="H2734" t="str">
        <f>IF(ISBLANK(draft_picks[[#This Row],[drafter_id]]),"",_xlfn.XLOOKUP(draft_picks[[#This Row],[drafter_id]],drafters[id],drafters[name]))</f>
        <v>Dane McDonald</v>
      </c>
      <c r="J2734" t="str">
        <f>IF(ISBLANK(draft_picks[[#This Row],[drafter_team_id]]),"",_xlfn.XLOOKUP(draft_picks[[#This Row],[drafter_team_id]],drafter_teams[id],drafter_teams[name]))</f>
        <v/>
      </c>
      <c r="K2734" s="3" t="s">
        <v>15497</v>
      </c>
      <c r="L2734" t="s">
        <v>15497</v>
      </c>
      <c r="M2734" t="str">
        <f>IF(OR(ISBLANK(draft_picks[[#This Row],[veto_drafter_id]]),draft_picks[[#This Row],[veto_drafter_id]]=""),"",_xlfn.XLOOKUP(draft_picks[[#This Row],[veto_drafter_id]],drafters[id],drafters[name]))</f>
        <v/>
      </c>
      <c r="N2734" t="s">
        <v>15497</v>
      </c>
      <c r="O2734" t="str">
        <f>IF(OR(ISBLANK(draft_picks[[#This Row],[veto_drafter_team_id]]),draft_picks[[#This Row],[veto_drafter_team_id]]=""),"",_xlfn.XLOOKUP(draft_picks[[#This Row],[veto_drafter_team_id]],drafter_teams[id],drafter_teams[name]))</f>
        <v/>
      </c>
      <c r="Q2734" t="s">
        <v>15497</v>
      </c>
      <c r="R2734" t="str">
        <f>IF(OR(ISBLANK(draft_picks[[#This Row],[veto_override_drafter_id]]),draft_picks[[#This Row],[veto_override_drafter_id]]=""),"",_xlfn.XLOOKUP(draft_picks[[#This Row],[veto_override_drafter_id]],drafters[id],drafters[name]))</f>
        <v/>
      </c>
      <c r="S2734" t="s">
        <v>15497</v>
      </c>
      <c r="T2734" t="str">
        <f>IF(OR(ISBLANK(draft_picks[[#This Row],[veto_override_team_id]]),draft_picks[[#This Row],[veto_override_team_id]]=""),"",_xlfn.XLOOKUP(draft_picks[[#This Row],[veto_override_team_id]],drafter_teams[id],drafter_teams[name]))</f>
        <v/>
      </c>
    </row>
    <row r="2735" spans="1:20" x14ac:dyDescent="0.25">
      <c r="A2735" t="s">
        <v>614</v>
      </c>
      <c r="B2735" t="str">
        <f>_xlfn.XLOOKUP(draft_picks[[#This Row],[draft_id]],drafts[id],drafts[title])</f>
        <v>Disney Animation Studios Mega Draft</v>
      </c>
      <c r="C2735" s="3">
        <v>13</v>
      </c>
      <c r="D2735">
        <f>IF(C2734&lt;draft_picks[[#This Row],[position]],1,IF(C2734&gt;draft_picks[[#This Row],[position]],D2734+1,IF(C2734=draft_picks[[#This Row],[position]],D2734+1)))</f>
        <v>15</v>
      </c>
      <c r="E2735" t="s">
        <v>5770</v>
      </c>
      <c r="F2735" t="str">
        <f>IF(ISBLANK(draft_picks[[#This Row],[movie_id]]),"",_xlfn.XLOOKUP(draft_picks[[#This Row],[movie_id]],drafts.movies[id],drafts.movies[movie_title]))</f>
        <v>Mulan</v>
      </c>
      <c r="G2735" s="3" t="s">
        <v>983</v>
      </c>
      <c r="H2735" t="str">
        <f>IF(ISBLANK(draft_picks[[#This Row],[drafter_id]]),"",_xlfn.XLOOKUP(draft_picks[[#This Row],[drafter_id]],drafters[id],drafters[name]))</f>
        <v>B.J. Colangelo</v>
      </c>
      <c r="J2735" t="str">
        <f>IF(ISBLANK(draft_picks[[#This Row],[drafter_team_id]]),"",_xlfn.XLOOKUP(draft_picks[[#This Row],[drafter_team_id]],drafter_teams[id],drafter_teams[name]))</f>
        <v/>
      </c>
      <c r="K2735" s="3" t="s">
        <v>15497</v>
      </c>
      <c r="L2735" t="s">
        <v>15497</v>
      </c>
      <c r="M2735" t="str">
        <f>IF(OR(ISBLANK(draft_picks[[#This Row],[veto_drafter_id]]),draft_picks[[#This Row],[veto_drafter_id]]=""),"",_xlfn.XLOOKUP(draft_picks[[#This Row],[veto_drafter_id]],drafters[id],drafters[name]))</f>
        <v/>
      </c>
      <c r="N2735" t="s">
        <v>15497</v>
      </c>
      <c r="O2735" t="str">
        <f>IF(OR(ISBLANK(draft_picks[[#This Row],[veto_drafter_team_id]]),draft_picks[[#This Row],[veto_drafter_team_id]]=""),"",_xlfn.XLOOKUP(draft_picks[[#This Row],[veto_drafter_team_id]],drafter_teams[id],drafter_teams[name]))</f>
        <v/>
      </c>
      <c r="Q2735" t="s">
        <v>15497</v>
      </c>
      <c r="R2735" t="str">
        <f>IF(OR(ISBLANK(draft_picks[[#This Row],[veto_override_drafter_id]]),draft_picks[[#This Row],[veto_override_drafter_id]]=""),"",_xlfn.XLOOKUP(draft_picks[[#This Row],[veto_override_drafter_id]],drafters[id],drafters[name]))</f>
        <v/>
      </c>
      <c r="S2735" t="s">
        <v>15497</v>
      </c>
      <c r="T2735" t="str">
        <f>IF(OR(ISBLANK(draft_picks[[#This Row],[veto_override_team_id]]),draft_picks[[#This Row],[veto_override_team_id]]=""),"",_xlfn.XLOOKUP(draft_picks[[#This Row],[veto_override_team_id]],drafter_teams[id],drafter_teams[name]))</f>
        <v/>
      </c>
    </row>
    <row r="2736" spans="1:20" x14ac:dyDescent="0.25">
      <c r="A2736" t="s">
        <v>614</v>
      </c>
      <c r="B2736" t="str">
        <f>_xlfn.XLOOKUP(draft_picks[[#This Row],[draft_id]],drafts[id],drafts[title])</f>
        <v>Disney Animation Studios Mega Draft</v>
      </c>
      <c r="C2736" s="3">
        <v>12</v>
      </c>
      <c r="D2736">
        <f>IF(C2735&lt;draft_picks[[#This Row],[position]],1,IF(C2735&gt;draft_picks[[#This Row],[position]],D2735+1,IF(C2735=draft_picks[[#This Row],[position]],D2735+1)))</f>
        <v>16</v>
      </c>
      <c r="E2736" t="s">
        <v>7578</v>
      </c>
      <c r="F2736" t="str">
        <f>IF(ISBLANK(draft_picks[[#This Row],[movie_id]]),"",_xlfn.XLOOKUP(draft_picks[[#This Row],[movie_id]],drafts.movies[id],drafts.movies[movie_title]))</f>
        <v>One Hundred and One Dalmatians</v>
      </c>
      <c r="G2736" s="3" t="s">
        <v>983</v>
      </c>
      <c r="H2736" t="str">
        <f>IF(ISBLANK(draft_picks[[#This Row],[drafter_id]]),"",_xlfn.XLOOKUP(draft_picks[[#This Row],[drafter_id]],drafters[id],drafters[name]))</f>
        <v>B.J. Colangelo</v>
      </c>
      <c r="J2736" t="str">
        <f>IF(ISBLANK(draft_picks[[#This Row],[drafter_team_id]]),"",_xlfn.XLOOKUP(draft_picks[[#This Row],[drafter_team_id]],drafter_teams[id],drafter_teams[name]))</f>
        <v/>
      </c>
      <c r="K2736" s="3" t="s">
        <v>15497</v>
      </c>
      <c r="L2736" t="s">
        <v>15497</v>
      </c>
      <c r="M2736" t="str">
        <f>IF(OR(ISBLANK(draft_picks[[#This Row],[veto_drafter_id]]),draft_picks[[#This Row],[veto_drafter_id]]=""),"",_xlfn.XLOOKUP(draft_picks[[#This Row],[veto_drafter_id]],drafters[id],drafters[name]))</f>
        <v/>
      </c>
      <c r="N2736" t="s">
        <v>15497</v>
      </c>
      <c r="O2736" t="str">
        <f>IF(OR(ISBLANK(draft_picks[[#This Row],[veto_drafter_team_id]]),draft_picks[[#This Row],[veto_drafter_team_id]]=""),"",_xlfn.XLOOKUP(draft_picks[[#This Row],[veto_drafter_team_id]],drafter_teams[id],drafter_teams[name]))</f>
        <v/>
      </c>
      <c r="Q2736" t="s">
        <v>15497</v>
      </c>
      <c r="R2736" t="str">
        <f>IF(OR(ISBLANK(draft_picks[[#This Row],[veto_override_drafter_id]]),draft_picks[[#This Row],[veto_override_drafter_id]]=""),"",_xlfn.XLOOKUP(draft_picks[[#This Row],[veto_override_drafter_id]],drafters[id],drafters[name]))</f>
        <v/>
      </c>
      <c r="S2736" t="s">
        <v>15497</v>
      </c>
      <c r="T2736" t="str">
        <f>IF(OR(ISBLANK(draft_picks[[#This Row],[veto_override_team_id]]),draft_picks[[#This Row],[veto_override_team_id]]=""),"",_xlfn.XLOOKUP(draft_picks[[#This Row],[veto_override_team_id]],drafter_teams[id],drafter_teams[name]))</f>
        <v/>
      </c>
    </row>
    <row r="2737" spans="1:20" x14ac:dyDescent="0.25">
      <c r="A2737" t="s">
        <v>614</v>
      </c>
      <c r="B2737" t="str">
        <f>_xlfn.XLOOKUP(draft_picks[[#This Row],[draft_id]],drafts[id],drafts[title])</f>
        <v>Disney Animation Studios Mega Draft</v>
      </c>
      <c r="C2737" s="3">
        <v>11</v>
      </c>
      <c r="D2737">
        <f>IF(C2736&lt;draft_picks[[#This Row],[position]],1,IF(C2736&gt;draft_picks[[#This Row],[position]],D2736+1,IF(C2736=draft_picks[[#This Row],[position]],D2736+1)))</f>
        <v>17</v>
      </c>
      <c r="E2737" t="s">
        <v>7739</v>
      </c>
      <c r="F2737" t="str">
        <f>IF(ISBLANK(draft_picks[[#This Row],[movie_id]]),"",_xlfn.XLOOKUP(draft_picks[[#This Row],[movie_id]],drafts.movies[id],drafts.movies[movie_title]))</f>
        <v>Lilo &amp; Stitch</v>
      </c>
      <c r="G2737" s="3" t="s">
        <v>977</v>
      </c>
      <c r="H2737" t="str">
        <f>IF(ISBLANK(draft_picks[[#This Row],[drafter_id]]),"",_xlfn.XLOOKUP(draft_picks[[#This Row],[drafter_id]],drafters[id],drafters[name]))</f>
        <v>Louis Peitzman</v>
      </c>
      <c r="J2737" t="str">
        <f>IF(ISBLANK(draft_picks[[#This Row],[drafter_team_id]]),"",_xlfn.XLOOKUP(draft_picks[[#This Row],[drafter_team_id]],drafter_teams[id],drafter_teams[name]))</f>
        <v/>
      </c>
      <c r="K2737" s="3" t="s">
        <v>15497</v>
      </c>
      <c r="L2737" t="s">
        <v>15497</v>
      </c>
      <c r="M2737" t="str">
        <f>IF(OR(ISBLANK(draft_picks[[#This Row],[veto_drafter_id]]),draft_picks[[#This Row],[veto_drafter_id]]=""),"",_xlfn.XLOOKUP(draft_picks[[#This Row],[veto_drafter_id]],drafters[id],drafters[name]))</f>
        <v/>
      </c>
      <c r="N2737" t="s">
        <v>15497</v>
      </c>
      <c r="O2737" t="str">
        <f>IF(OR(ISBLANK(draft_picks[[#This Row],[veto_drafter_team_id]]),draft_picks[[#This Row],[veto_drafter_team_id]]=""),"",_xlfn.XLOOKUP(draft_picks[[#This Row],[veto_drafter_team_id]],drafter_teams[id],drafter_teams[name]))</f>
        <v/>
      </c>
      <c r="Q2737" t="s">
        <v>15497</v>
      </c>
      <c r="R2737" t="str">
        <f>IF(OR(ISBLANK(draft_picks[[#This Row],[veto_override_drafter_id]]),draft_picks[[#This Row],[veto_override_drafter_id]]=""),"",_xlfn.XLOOKUP(draft_picks[[#This Row],[veto_override_drafter_id]],drafters[id],drafters[name]))</f>
        <v/>
      </c>
      <c r="S2737" t="s">
        <v>15497</v>
      </c>
      <c r="T2737" t="str">
        <f>IF(OR(ISBLANK(draft_picks[[#This Row],[veto_override_team_id]]),draft_picks[[#This Row],[veto_override_team_id]]=""),"",_xlfn.XLOOKUP(draft_picks[[#This Row],[veto_override_team_id]],drafter_teams[id],drafter_teams[name]))</f>
        <v/>
      </c>
    </row>
    <row r="2738" spans="1:20" x14ac:dyDescent="0.25">
      <c r="A2738" t="s">
        <v>614</v>
      </c>
      <c r="B2738" t="str">
        <f>_xlfn.XLOOKUP(draft_picks[[#This Row],[draft_id]],drafts[id],drafts[title])</f>
        <v>Disney Animation Studios Mega Draft</v>
      </c>
      <c r="C2738" s="3">
        <v>10</v>
      </c>
      <c r="D2738">
        <f>IF(C2737&lt;draft_picks[[#This Row],[position]],1,IF(C2737&gt;draft_picks[[#This Row],[position]],D2737+1,IF(C2737=draft_picks[[#This Row],[position]],D2737+1)))</f>
        <v>18</v>
      </c>
      <c r="E2738" t="s">
        <v>2433</v>
      </c>
      <c r="F2738" t="str">
        <f>IF(ISBLANK(draft_picks[[#This Row],[movie_id]]),"",_xlfn.XLOOKUP(draft_picks[[#This Row],[movie_id]],drafts.movies[id],drafts.movies[movie_title]))</f>
        <v>The Little Mermaid</v>
      </c>
      <c r="G2738" s="3" t="s">
        <v>845</v>
      </c>
      <c r="H2738" t="str">
        <f>IF(ISBLANK(draft_picks[[#This Row],[drafter_id]]),"",_xlfn.XLOOKUP(draft_picks[[#This Row],[drafter_id]],drafters[id],drafters[name]))</f>
        <v>Rebekah McKendry</v>
      </c>
      <c r="J2738" t="str">
        <f>IF(ISBLANK(draft_picks[[#This Row],[drafter_team_id]]),"",_xlfn.XLOOKUP(draft_picks[[#This Row],[drafter_team_id]],drafter_teams[id],drafter_teams[name]))</f>
        <v/>
      </c>
      <c r="K2738" s="3" t="s">
        <v>15484</v>
      </c>
      <c r="L2738" t="s">
        <v>831</v>
      </c>
      <c r="M2738" t="str">
        <f>IF(OR(ISBLANK(draft_picks[[#This Row],[veto_drafter_id]]),draft_picks[[#This Row],[veto_drafter_id]]=""),"",_xlfn.XLOOKUP(draft_picks[[#This Row],[veto_drafter_id]],drafters[id],drafters[name]))</f>
        <v>Dane McDonald</v>
      </c>
      <c r="N2738" t="s">
        <v>15497</v>
      </c>
      <c r="O2738" t="str">
        <f>IF(OR(ISBLANK(draft_picks[[#This Row],[veto_drafter_team_id]]),draft_picks[[#This Row],[veto_drafter_team_id]]=""),"",_xlfn.XLOOKUP(draft_picks[[#This Row],[veto_drafter_team_id]],drafter_teams[id],drafter_teams[name]))</f>
        <v/>
      </c>
      <c r="Q2738" t="s">
        <v>15497</v>
      </c>
      <c r="R2738" t="str">
        <f>IF(OR(ISBLANK(draft_picks[[#This Row],[veto_override_drafter_id]]),draft_picks[[#This Row],[veto_override_drafter_id]]=""),"",_xlfn.XLOOKUP(draft_picks[[#This Row],[veto_override_drafter_id]],drafters[id],drafters[name]))</f>
        <v/>
      </c>
      <c r="S2738" t="s">
        <v>15497</v>
      </c>
      <c r="T2738" t="str">
        <f>IF(OR(ISBLANK(draft_picks[[#This Row],[veto_override_team_id]]),draft_picks[[#This Row],[veto_override_team_id]]=""),"",_xlfn.XLOOKUP(draft_picks[[#This Row],[veto_override_team_id]],drafter_teams[id],drafter_teams[name]))</f>
        <v/>
      </c>
    </row>
    <row r="2739" spans="1:20" x14ac:dyDescent="0.25">
      <c r="A2739" t="s">
        <v>614</v>
      </c>
      <c r="B2739" t="str">
        <f>_xlfn.XLOOKUP(draft_picks[[#This Row],[draft_id]],drafts[id],drafts[title])</f>
        <v>Disney Animation Studios Mega Draft</v>
      </c>
      <c r="C2739" s="3">
        <v>10</v>
      </c>
      <c r="D2739">
        <f>IF(C2738&lt;draft_picks[[#This Row],[position]],1,IF(C2738&gt;draft_picks[[#This Row],[position]],D2738+1,IF(C2738=draft_picks[[#This Row],[position]],D2738+1)))</f>
        <v>19</v>
      </c>
      <c r="E2739" t="s">
        <v>6312</v>
      </c>
      <c r="F2739" t="str">
        <f>IF(ISBLANK(draft_picks[[#This Row],[movie_id]]),"",_xlfn.XLOOKUP(draft_picks[[#This Row],[movie_id]],drafts.movies[id],drafts.movies[movie_title]))</f>
        <v>Tangled</v>
      </c>
      <c r="G2739" s="3" t="s">
        <v>845</v>
      </c>
      <c r="H2739" t="str">
        <f>IF(ISBLANK(draft_picks[[#This Row],[drafter_id]]),"",_xlfn.XLOOKUP(draft_picks[[#This Row],[drafter_id]],drafters[id],drafters[name]))</f>
        <v>Rebekah McKendry</v>
      </c>
      <c r="J2739" t="str">
        <f>IF(ISBLANK(draft_picks[[#This Row],[drafter_team_id]]),"",_xlfn.XLOOKUP(draft_picks[[#This Row],[drafter_team_id]],drafter_teams[id],drafter_teams[name]))</f>
        <v/>
      </c>
      <c r="K2739" s="3" t="s">
        <v>15497</v>
      </c>
      <c r="L2739" t="s">
        <v>15497</v>
      </c>
      <c r="M2739" t="str">
        <f>IF(OR(ISBLANK(draft_picks[[#This Row],[veto_drafter_id]]),draft_picks[[#This Row],[veto_drafter_id]]=""),"",_xlfn.XLOOKUP(draft_picks[[#This Row],[veto_drafter_id]],drafters[id],drafters[name]))</f>
        <v/>
      </c>
      <c r="N2739" t="s">
        <v>15497</v>
      </c>
      <c r="O2739" t="str">
        <f>IF(OR(ISBLANK(draft_picks[[#This Row],[veto_drafter_team_id]]),draft_picks[[#This Row],[veto_drafter_team_id]]=""),"",_xlfn.XLOOKUP(draft_picks[[#This Row],[veto_drafter_team_id]],drafter_teams[id],drafter_teams[name]))</f>
        <v/>
      </c>
      <c r="Q2739" t="s">
        <v>15497</v>
      </c>
      <c r="R2739" t="str">
        <f>IF(OR(ISBLANK(draft_picks[[#This Row],[veto_override_drafter_id]]),draft_picks[[#This Row],[veto_override_drafter_id]]=""),"",_xlfn.XLOOKUP(draft_picks[[#This Row],[veto_override_drafter_id]],drafters[id],drafters[name]))</f>
        <v/>
      </c>
      <c r="S2739" t="s">
        <v>15497</v>
      </c>
      <c r="T2739" t="str">
        <f>IF(OR(ISBLANK(draft_picks[[#This Row],[veto_override_team_id]]),draft_picks[[#This Row],[veto_override_team_id]]=""),"",_xlfn.XLOOKUP(draft_picks[[#This Row],[veto_override_team_id]],drafter_teams[id],drafter_teams[name]))</f>
        <v/>
      </c>
    </row>
    <row r="2740" spans="1:20" x14ac:dyDescent="0.25">
      <c r="A2740" t="s">
        <v>614</v>
      </c>
      <c r="B2740" t="str">
        <f>_xlfn.XLOOKUP(draft_picks[[#This Row],[draft_id]],drafts[id],drafts[title])</f>
        <v>Disney Animation Studios Mega Draft</v>
      </c>
      <c r="C2740" s="3">
        <v>9</v>
      </c>
      <c r="D2740">
        <f>IF(C2739&lt;draft_picks[[#This Row],[position]],1,IF(C2739&gt;draft_picks[[#This Row],[position]],D2739+1,IF(C2739=draft_picks[[#This Row],[position]],D2739+1)))</f>
        <v>20</v>
      </c>
      <c r="E2740" t="s">
        <v>1341</v>
      </c>
      <c r="F2740" t="str">
        <f>IF(ISBLANK(draft_picks[[#This Row],[movie_id]]),"",_xlfn.XLOOKUP(draft_picks[[#This Row],[movie_id]],drafts.movies[id],drafts.movies[movie_title]))</f>
        <v>Beauty and the Beast</v>
      </c>
      <c r="G2740" s="3" t="s">
        <v>831</v>
      </c>
      <c r="H2740" t="str">
        <f>IF(ISBLANK(draft_picks[[#This Row],[drafter_id]]),"",_xlfn.XLOOKUP(draft_picks[[#This Row],[drafter_id]],drafters[id],drafters[name]))</f>
        <v>Dane McDonald</v>
      </c>
      <c r="J2740" t="str">
        <f>IF(ISBLANK(draft_picks[[#This Row],[drafter_team_id]]),"",_xlfn.XLOOKUP(draft_picks[[#This Row],[drafter_team_id]],drafter_teams[id],drafter_teams[name]))</f>
        <v/>
      </c>
      <c r="K2740" s="3" t="s">
        <v>15497</v>
      </c>
      <c r="L2740" t="s">
        <v>15497</v>
      </c>
      <c r="M2740" t="str">
        <f>IF(OR(ISBLANK(draft_picks[[#This Row],[veto_drafter_id]]),draft_picks[[#This Row],[veto_drafter_id]]=""),"",_xlfn.XLOOKUP(draft_picks[[#This Row],[veto_drafter_id]],drafters[id],drafters[name]))</f>
        <v/>
      </c>
      <c r="N2740" t="s">
        <v>15497</v>
      </c>
      <c r="O2740" t="str">
        <f>IF(OR(ISBLANK(draft_picks[[#This Row],[veto_drafter_team_id]]),draft_picks[[#This Row],[veto_drafter_team_id]]=""),"",_xlfn.XLOOKUP(draft_picks[[#This Row],[veto_drafter_team_id]],drafter_teams[id],drafter_teams[name]))</f>
        <v/>
      </c>
      <c r="Q2740" t="s">
        <v>15497</v>
      </c>
      <c r="R2740" t="str">
        <f>IF(OR(ISBLANK(draft_picks[[#This Row],[veto_override_drafter_id]]),draft_picks[[#This Row],[veto_override_drafter_id]]=""),"",_xlfn.XLOOKUP(draft_picks[[#This Row],[veto_override_drafter_id]],drafters[id],drafters[name]))</f>
        <v/>
      </c>
      <c r="S2740" t="s">
        <v>15497</v>
      </c>
      <c r="T2740" t="str">
        <f>IF(OR(ISBLANK(draft_picks[[#This Row],[veto_override_team_id]]),draft_picks[[#This Row],[veto_override_team_id]]=""),"",_xlfn.XLOOKUP(draft_picks[[#This Row],[veto_override_team_id]],drafter_teams[id],drafter_teams[name]))</f>
        <v/>
      </c>
    </row>
    <row r="2741" spans="1:20" x14ac:dyDescent="0.25">
      <c r="A2741" t="s">
        <v>614</v>
      </c>
      <c r="B2741" t="str">
        <f>_xlfn.XLOOKUP(draft_picks[[#This Row],[draft_id]],drafts[id],drafts[title])</f>
        <v>Disney Animation Studios Mega Draft</v>
      </c>
      <c r="C2741" s="3">
        <v>8</v>
      </c>
      <c r="D2741">
        <f>IF(C2740&lt;draft_picks[[#This Row],[position]],1,IF(C2740&gt;draft_picks[[#This Row],[position]],D2740+1,IF(C2740=draft_picks[[#This Row],[position]],D2740+1)))</f>
        <v>21</v>
      </c>
      <c r="E2741" t="s">
        <v>2424</v>
      </c>
      <c r="F2741" t="str">
        <f>IF(ISBLANK(draft_picks[[#This Row],[movie_id]]),"",_xlfn.XLOOKUP(draft_picks[[#This Row],[movie_id]],drafts.movies[id],drafts.movies[movie_title]))</f>
        <v>Pinocchio</v>
      </c>
      <c r="G2741" s="3" t="s">
        <v>983</v>
      </c>
      <c r="H2741" t="str">
        <f>IF(ISBLANK(draft_picks[[#This Row],[drafter_id]]),"",_xlfn.XLOOKUP(draft_picks[[#This Row],[drafter_id]],drafters[id],drafters[name]))</f>
        <v>B.J. Colangelo</v>
      </c>
      <c r="J2741" t="str">
        <f>IF(ISBLANK(draft_picks[[#This Row],[drafter_team_id]]),"",_xlfn.XLOOKUP(draft_picks[[#This Row],[drafter_team_id]],drafter_teams[id],drafter_teams[name]))</f>
        <v/>
      </c>
      <c r="K2741" s="3" t="s">
        <v>15497</v>
      </c>
      <c r="L2741" t="s">
        <v>15497</v>
      </c>
      <c r="M2741" t="str">
        <f>IF(OR(ISBLANK(draft_picks[[#This Row],[veto_drafter_id]]),draft_picks[[#This Row],[veto_drafter_id]]=""),"",_xlfn.XLOOKUP(draft_picks[[#This Row],[veto_drafter_id]],drafters[id],drafters[name]))</f>
        <v/>
      </c>
      <c r="N2741" t="s">
        <v>15497</v>
      </c>
      <c r="O2741" t="str">
        <f>IF(OR(ISBLANK(draft_picks[[#This Row],[veto_drafter_team_id]]),draft_picks[[#This Row],[veto_drafter_team_id]]=""),"",_xlfn.XLOOKUP(draft_picks[[#This Row],[veto_drafter_team_id]],drafter_teams[id],drafter_teams[name]))</f>
        <v/>
      </c>
      <c r="Q2741" t="s">
        <v>15497</v>
      </c>
      <c r="R2741" t="str">
        <f>IF(OR(ISBLANK(draft_picks[[#This Row],[veto_override_drafter_id]]),draft_picks[[#This Row],[veto_override_drafter_id]]=""),"",_xlfn.XLOOKUP(draft_picks[[#This Row],[veto_override_drafter_id]],drafters[id],drafters[name]))</f>
        <v/>
      </c>
      <c r="S2741" t="s">
        <v>15497</v>
      </c>
      <c r="T2741" t="str">
        <f>IF(OR(ISBLANK(draft_picks[[#This Row],[veto_override_team_id]]),draft_picks[[#This Row],[veto_override_team_id]]=""),"",_xlfn.XLOOKUP(draft_picks[[#This Row],[veto_override_team_id]],drafter_teams[id],drafter_teams[name]))</f>
        <v/>
      </c>
    </row>
    <row r="2742" spans="1:20" x14ac:dyDescent="0.25">
      <c r="A2742" t="s">
        <v>614</v>
      </c>
      <c r="B2742" t="str">
        <f>_xlfn.XLOOKUP(draft_picks[[#This Row],[draft_id]],drafts[id],drafts[title])</f>
        <v>Disney Animation Studios Mega Draft</v>
      </c>
      <c r="C2742" s="3">
        <v>7</v>
      </c>
      <c r="D2742">
        <f>IF(C2741&lt;draft_picks[[#This Row],[position]],1,IF(C2741&gt;draft_picks[[#This Row],[position]],D2741+1,IF(C2741=draft_picks[[#This Row],[position]],D2741+1)))</f>
        <v>22</v>
      </c>
      <c r="E2742" t="s">
        <v>6735</v>
      </c>
      <c r="F2742" t="str">
        <f>IF(ISBLANK(draft_picks[[#This Row],[movie_id]]),"",_xlfn.XLOOKUP(draft_picks[[#This Row],[movie_id]],drafts.movies[id],drafts.movies[movie_title]))</f>
        <v>The Hunchback of Notre Dame</v>
      </c>
      <c r="G2742" s="3" t="s">
        <v>977</v>
      </c>
      <c r="H2742" t="str">
        <f>IF(ISBLANK(draft_picks[[#This Row],[drafter_id]]),"",_xlfn.XLOOKUP(draft_picks[[#This Row],[drafter_id]],drafters[id],drafters[name]))</f>
        <v>Louis Peitzman</v>
      </c>
      <c r="J2742" t="str">
        <f>IF(ISBLANK(draft_picks[[#This Row],[drafter_team_id]]),"",_xlfn.XLOOKUP(draft_picks[[#This Row],[drafter_team_id]],drafter_teams[id],drafter_teams[name]))</f>
        <v/>
      </c>
      <c r="K2742" s="3" t="s">
        <v>15484</v>
      </c>
      <c r="L2742" t="s">
        <v>831</v>
      </c>
      <c r="M2742" t="str">
        <f>IF(OR(ISBLANK(draft_picks[[#This Row],[veto_drafter_id]]),draft_picks[[#This Row],[veto_drafter_id]]=""),"",_xlfn.XLOOKUP(draft_picks[[#This Row],[veto_drafter_id]],drafters[id],drafters[name]))</f>
        <v>Dane McDonald</v>
      </c>
      <c r="N2742" t="s">
        <v>15497</v>
      </c>
      <c r="O2742" t="str">
        <f>IF(OR(ISBLANK(draft_picks[[#This Row],[veto_drafter_team_id]]),draft_picks[[#This Row],[veto_drafter_team_id]]=""),"",_xlfn.XLOOKUP(draft_picks[[#This Row],[veto_drafter_team_id]],drafter_teams[id],drafter_teams[name]))</f>
        <v/>
      </c>
      <c r="P2742" t="b">
        <v>1</v>
      </c>
      <c r="Q2742" t="s">
        <v>845</v>
      </c>
      <c r="R2742" t="str">
        <f>IF(OR(ISBLANK(draft_picks[[#This Row],[veto_override_drafter_id]]),draft_picks[[#This Row],[veto_override_drafter_id]]=""),"",_xlfn.XLOOKUP(draft_picks[[#This Row],[veto_override_drafter_id]],drafters[id],drafters[name]))</f>
        <v>Rebekah McKendry</v>
      </c>
      <c r="S2742" t="s">
        <v>15497</v>
      </c>
      <c r="T2742" t="str">
        <f>IF(OR(ISBLANK(draft_picks[[#This Row],[veto_override_team_id]]),draft_picks[[#This Row],[veto_override_team_id]]=""),"",_xlfn.XLOOKUP(draft_picks[[#This Row],[veto_override_team_id]],drafter_teams[id],drafter_teams[name]))</f>
        <v/>
      </c>
    </row>
    <row r="2743" spans="1:20" x14ac:dyDescent="0.25">
      <c r="A2743" t="s">
        <v>614</v>
      </c>
      <c r="B2743" t="str">
        <f>_xlfn.XLOOKUP(draft_picks[[#This Row],[draft_id]],drafts[id],drafts[title])</f>
        <v>Disney Animation Studios Mega Draft</v>
      </c>
      <c r="C2743" s="3">
        <v>6</v>
      </c>
      <c r="D2743">
        <f>IF(C2742&lt;draft_picks[[#This Row],[position]],1,IF(C2742&gt;draft_picks[[#This Row],[position]],D2742+1,IF(C2742=draft_picks[[#This Row],[position]],D2742+1)))</f>
        <v>23</v>
      </c>
      <c r="E2743" t="s">
        <v>6345</v>
      </c>
      <c r="F2743" t="str">
        <f>IF(ISBLANK(draft_picks[[#This Row],[movie_id]]),"",_xlfn.XLOOKUP(draft_picks[[#This Row],[movie_id]],drafts.movies[id],drafts.movies[movie_title]))</f>
        <v>Big Hero 6</v>
      </c>
      <c r="G2743" s="3" t="s">
        <v>845</v>
      </c>
      <c r="H2743" t="str">
        <f>IF(ISBLANK(draft_picks[[#This Row],[drafter_id]]),"",_xlfn.XLOOKUP(draft_picks[[#This Row],[drafter_id]],drafters[id],drafters[name]))</f>
        <v>Rebekah McKendry</v>
      </c>
      <c r="J2743" t="str">
        <f>IF(ISBLANK(draft_picks[[#This Row],[drafter_team_id]]),"",_xlfn.XLOOKUP(draft_picks[[#This Row],[drafter_team_id]],drafter_teams[id],drafter_teams[name]))</f>
        <v/>
      </c>
      <c r="K2743" s="3" t="s">
        <v>15484</v>
      </c>
      <c r="L2743" t="s">
        <v>983</v>
      </c>
      <c r="M2743" t="str">
        <f>IF(OR(ISBLANK(draft_picks[[#This Row],[veto_drafter_id]]),draft_picks[[#This Row],[veto_drafter_id]]=""),"",_xlfn.XLOOKUP(draft_picks[[#This Row],[veto_drafter_id]],drafters[id],drafters[name]))</f>
        <v>B.J. Colangelo</v>
      </c>
      <c r="N2743" t="s">
        <v>15497</v>
      </c>
      <c r="O2743" t="str">
        <f>IF(OR(ISBLANK(draft_picks[[#This Row],[veto_drafter_team_id]]),draft_picks[[#This Row],[veto_drafter_team_id]]=""),"",_xlfn.XLOOKUP(draft_picks[[#This Row],[veto_drafter_team_id]],drafter_teams[id],drafter_teams[name]))</f>
        <v/>
      </c>
      <c r="Q2743" t="s">
        <v>15497</v>
      </c>
      <c r="R2743" t="str">
        <f>IF(OR(ISBLANK(draft_picks[[#This Row],[veto_override_drafter_id]]),draft_picks[[#This Row],[veto_override_drafter_id]]=""),"",_xlfn.XLOOKUP(draft_picks[[#This Row],[veto_override_drafter_id]],drafters[id],drafters[name]))</f>
        <v/>
      </c>
      <c r="S2743" t="s">
        <v>15497</v>
      </c>
      <c r="T2743" t="str">
        <f>IF(OR(ISBLANK(draft_picks[[#This Row],[veto_override_team_id]]),draft_picks[[#This Row],[veto_override_team_id]]=""),"",_xlfn.XLOOKUP(draft_picks[[#This Row],[veto_override_team_id]],drafter_teams[id],drafter_teams[name]))</f>
        <v/>
      </c>
    </row>
    <row r="2744" spans="1:20" x14ac:dyDescent="0.25">
      <c r="A2744" t="s">
        <v>614</v>
      </c>
      <c r="B2744" t="str">
        <f>_xlfn.XLOOKUP(draft_picks[[#This Row],[draft_id]],drafts[id],drafts[title])</f>
        <v>Disney Animation Studios Mega Draft</v>
      </c>
      <c r="C2744" s="3">
        <v>6</v>
      </c>
      <c r="D2744">
        <f>IF(C2743&lt;draft_picks[[#This Row],[position]],1,IF(C2743&gt;draft_picks[[#This Row],[position]],D2743+1,IF(C2743=draft_picks[[#This Row],[position]],D2743+1)))</f>
        <v>24</v>
      </c>
      <c r="E2744" t="s">
        <v>7321</v>
      </c>
      <c r="F2744" t="str">
        <f>IF(ISBLANK(draft_picks[[#This Row],[movie_id]]),"",_xlfn.XLOOKUP(draft_picks[[#This Row],[movie_id]],drafts.movies[id],drafts.movies[movie_title]))</f>
        <v>Fantasia</v>
      </c>
      <c r="G2744" s="3" t="s">
        <v>845</v>
      </c>
      <c r="H2744" t="str">
        <f>IF(ISBLANK(draft_picks[[#This Row],[drafter_id]]),"",_xlfn.XLOOKUP(draft_picks[[#This Row],[drafter_id]],drafters[id],drafters[name]))</f>
        <v>Rebekah McKendry</v>
      </c>
      <c r="J2744" t="str">
        <f>IF(ISBLANK(draft_picks[[#This Row],[drafter_team_id]]),"",_xlfn.XLOOKUP(draft_picks[[#This Row],[drafter_team_id]],drafter_teams[id],drafter_teams[name]))</f>
        <v/>
      </c>
      <c r="K2744" s="3" t="s">
        <v>15497</v>
      </c>
      <c r="L2744" t="s">
        <v>15497</v>
      </c>
      <c r="M2744" t="str">
        <f>IF(OR(ISBLANK(draft_picks[[#This Row],[veto_drafter_id]]),draft_picks[[#This Row],[veto_drafter_id]]=""),"",_xlfn.XLOOKUP(draft_picks[[#This Row],[veto_drafter_id]],drafters[id],drafters[name]))</f>
        <v/>
      </c>
      <c r="N2744" t="s">
        <v>15497</v>
      </c>
      <c r="O2744" t="str">
        <f>IF(OR(ISBLANK(draft_picks[[#This Row],[veto_drafter_team_id]]),draft_picks[[#This Row],[veto_drafter_team_id]]=""),"",_xlfn.XLOOKUP(draft_picks[[#This Row],[veto_drafter_team_id]],drafter_teams[id],drafter_teams[name]))</f>
        <v/>
      </c>
      <c r="Q2744" t="s">
        <v>15497</v>
      </c>
      <c r="R2744" t="str">
        <f>IF(OR(ISBLANK(draft_picks[[#This Row],[veto_override_drafter_id]]),draft_picks[[#This Row],[veto_override_drafter_id]]=""),"",_xlfn.XLOOKUP(draft_picks[[#This Row],[veto_override_drafter_id]],drafters[id],drafters[name]))</f>
        <v/>
      </c>
      <c r="S2744" t="s">
        <v>15497</v>
      </c>
      <c r="T2744" t="str">
        <f>IF(OR(ISBLANK(draft_picks[[#This Row],[veto_override_team_id]]),draft_picks[[#This Row],[veto_override_team_id]]=""),"",_xlfn.XLOOKUP(draft_picks[[#This Row],[veto_override_team_id]],drafter_teams[id],drafter_teams[name]))</f>
        <v/>
      </c>
    </row>
    <row r="2745" spans="1:20" x14ac:dyDescent="0.25">
      <c r="A2745" t="s">
        <v>614</v>
      </c>
      <c r="B2745" t="str">
        <f>_xlfn.XLOOKUP(draft_picks[[#This Row],[draft_id]],drafts[id],drafts[title])</f>
        <v>Disney Animation Studios Mega Draft</v>
      </c>
      <c r="C2745" s="3">
        <v>5</v>
      </c>
      <c r="D2745">
        <f>IF(C2744&lt;draft_picks[[#This Row],[position]],1,IF(C2744&gt;draft_picks[[#This Row],[position]],D2744+1,IF(C2744=draft_picks[[#This Row],[position]],D2744+1)))</f>
        <v>25</v>
      </c>
      <c r="E2745" t="s">
        <v>4869</v>
      </c>
      <c r="F2745" t="str">
        <f>IF(ISBLANK(draft_picks[[#This Row],[movie_id]]),"",_xlfn.XLOOKUP(draft_picks[[#This Row],[movie_id]],drafts.movies[id],drafts.movies[movie_title]))</f>
        <v>Peter Pan</v>
      </c>
      <c r="G2745" s="3" t="s">
        <v>831</v>
      </c>
      <c r="H2745" t="str">
        <f>IF(ISBLANK(draft_picks[[#This Row],[drafter_id]]),"",_xlfn.XLOOKUP(draft_picks[[#This Row],[drafter_id]],drafters[id],drafters[name]))</f>
        <v>Dane McDonald</v>
      </c>
      <c r="J2745" t="str">
        <f>IF(ISBLANK(draft_picks[[#This Row],[drafter_team_id]]),"",_xlfn.XLOOKUP(draft_picks[[#This Row],[drafter_team_id]],drafter_teams[id],drafter_teams[name]))</f>
        <v/>
      </c>
      <c r="K2745" s="3" t="s">
        <v>15484</v>
      </c>
      <c r="L2745" t="s">
        <v>977</v>
      </c>
      <c r="M2745" t="str">
        <f>IF(OR(ISBLANK(draft_picks[[#This Row],[veto_drafter_id]]),draft_picks[[#This Row],[veto_drafter_id]]=""),"",_xlfn.XLOOKUP(draft_picks[[#This Row],[veto_drafter_id]],drafters[id],drafters[name]))</f>
        <v>Louis Peitzman</v>
      </c>
      <c r="N2745" t="s">
        <v>15497</v>
      </c>
      <c r="O2745" t="str">
        <f>IF(OR(ISBLANK(draft_picks[[#This Row],[veto_drafter_team_id]]),draft_picks[[#This Row],[veto_drafter_team_id]]=""),"",_xlfn.XLOOKUP(draft_picks[[#This Row],[veto_drafter_team_id]],drafter_teams[id],drafter_teams[name]))</f>
        <v/>
      </c>
      <c r="Q2745" t="s">
        <v>15497</v>
      </c>
      <c r="R2745" t="str">
        <f>IF(OR(ISBLANK(draft_picks[[#This Row],[veto_override_drafter_id]]),draft_picks[[#This Row],[veto_override_drafter_id]]=""),"",_xlfn.XLOOKUP(draft_picks[[#This Row],[veto_override_drafter_id]],drafters[id],drafters[name]))</f>
        <v/>
      </c>
      <c r="S2745" t="s">
        <v>15497</v>
      </c>
      <c r="T2745" t="str">
        <f>IF(OR(ISBLANK(draft_picks[[#This Row],[veto_override_team_id]]),draft_picks[[#This Row],[veto_override_team_id]]=""),"",_xlfn.XLOOKUP(draft_picks[[#This Row],[veto_override_team_id]],drafter_teams[id],drafter_teams[name]))</f>
        <v/>
      </c>
    </row>
    <row r="2746" spans="1:20" x14ac:dyDescent="0.25">
      <c r="A2746" t="s">
        <v>614</v>
      </c>
      <c r="B2746" t="str">
        <f>_xlfn.XLOOKUP(draft_picks[[#This Row],[draft_id]],drafts[id],drafts[title])</f>
        <v>Disney Animation Studios Mega Draft</v>
      </c>
      <c r="C2746" s="3">
        <v>5</v>
      </c>
      <c r="D2746">
        <f>IF(C2745&lt;draft_picks[[#This Row],[position]],1,IF(C2745&gt;draft_picks[[#This Row],[position]],D2745+1,IF(C2745=draft_picks[[#This Row],[position]],D2745+1)))</f>
        <v>26</v>
      </c>
      <c r="E2746" t="s">
        <v>1356</v>
      </c>
      <c r="F2746" t="str">
        <f>IF(ISBLANK(draft_picks[[#This Row],[movie_id]]),"",_xlfn.XLOOKUP(draft_picks[[#This Row],[movie_id]],drafts.movies[id],drafts.movies[movie_title]))</f>
        <v>Moana</v>
      </c>
      <c r="G2746" s="3" t="s">
        <v>831</v>
      </c>
      <c r="H2746" t="str">
        <f>IF(ISBLANK(draft_picks[[#This Row],[drafter_id]]),"",_xlfn.XLOOKUP(draft_picks[[#This Row],[drafter_id]],drafters[id],drafters[name]))</f>
        <v>Dane McDonald</v>
      </c>
      <c r="J2746" t="str">
        <f>IF(ISBLANK(draft_picks[[#This Row],[drafter_team_id]]),"",_xlfn.XLOOKUP(draft_picks[[#This Row],[drafter_team_id]],drafter_teams[id],drafter_teams[name]))</f>
        <v/>
      </c>
      <c r="K2746" s="3" t="s">
        <v>15497</v>
      </c>
      <c r="L2746" t="s">
        <v>15497</v>
      </c>
      <c r="M2746" t="str">
        <f>IF(OR(ISBLANK(draft_picks[[#This Row],[veto_drafter_id]]),draft_picks[[#This Row],[veto_drafter_id]]=""),"",_xlfn.XLOOKUP(draft_picks[[#This Row],[veto_drafter_id]],drafters[id],drafters[name]))</f>
        <v/>
      </c>
      <c r="N2746" t="s">
        <v>15497</v>
      </c>
      <c r="O2746" t="str">
        <f>IF(OR(ISBLANK(draft_picks[[#This Row],[veto_drafter_team_id]]),draft_picks[[#This Row],[veto_drafter_team_id]]=""),"",_xlfn.XLOOKUP(draft_picks[[#This Row],[veto_drafter_team_id]],drafter_teams[id],drafter_teams[name]))</f>
        <v/>
      </c>
      <c r="Q2746" t="s">
        <v>15497</v>
      </c>
      <c r="R2746" t="str">
        <f>IF(OR(ISBLANK(draft_picks[[#This Row],[veto_override_drafter_id]]),draft_picks[[#This Row],[veto_override_drafter_id]]=""),"",_xlfn.XLOOKUP(draft_picks[[#This Row],[veto_override_drafter_id]],drafters[id],drafters[name]))</f>
        <v/>
      </c>
      <c r="S2746" t="s">
        <v>15497</v>
      </c>
      <c r="T2746" t="str">
        <f>IF(OR(ISBLANK(draft_picks[[#This Row],[veto_override_team_id]]),draft_picks[[#This Row],[veto_override_team_id]]=""),"",_xlfn.XLOOKUP(draft_picks[[#This Row],[veto_override_team_id]],drafter_teams[id],drafter_teams[name]))</f>
        <v/>
      </c>
    </row>
    <row r="2747" spans="1:20" x14ac:dyDescent="0.25">
      <c r="A2747" t="s">
        <v>614</v>
      </c>
      <c r="B2747" t="str">
        <f>_xlfn.XLOOKUP(draft_picks[[#This Row],[draft_id]],drafts[id],drafts[title])</f>
        <v>Disney Animation Studios Mega Draft</v>
      </c>
      <c r="C2747" s="3">
        <v>4</v>
      </c>
      <c r="D2747">
        <f>IF(C2746&lt;draft_picks[[#This Row],[position]],1,IF(C2746&gt;draft_picks[[#This Row],[position]],D2746+1,IF(C2746=draft_picks[[#This Row],[position]],D2746+1)))</f>
        <v>27</v>
      </c>
      <c r="E2747" t="s">
        <v>2880</v>
      </c>
      <c r="F2747" t="str">
        <f>IF(ISBLANK(draft_picks[[#This Row],[movie_id]]),"",_xlfn.XLOOKUP(draft_picks[[#This Row],[movie_id]],drafts.movies[id],drafts.movies[movie_title]))</f>
        <v>The Many Adventures of Winnie the Pooh</v>
      </c>
      <c r="G2747" s="3" t="s">
        <v>983</v>
      </c>
      <c r="H2747" t="str">
        <f>IF(ISBLANK(draft_picks[[#This Row],[drafter_id]]),"",_xlfn.XLOOKUP(draft_picks[[#This Row],[drafter_id]],drafters[id],drafters[name]))</f>
        <v>B.J. Colangelo</v>
      </c>
      <c r="J2747" t="str">
        <f>IF(ISBLANK(draft_picks[[#This Row],[drafter_team_id]]),"",_xlfn.XLOOKUP(draft_picks[[#This Row],[drafter_team_id]],drafter_teams[id],drafter_teams[name]))</f>
        <v/>
      </c>
      <c r="K2747" s="3" t="s">
        <v>15497</v>
      </c>
      <c r="L2747" t="s">
        <v>15497</v>
      </c>
      <c r="M2747" t="str">
        <f>IF(OR(ISBLANK(draft_picks[[#This Row],[veto_drafter_id]]),draft_picks[[#This Row],[veto_drafter_id]]=""),"",_xlfn.XLOOKUP(draft_picks[[#This Row],[veto_drafter_id]],drafters[id],drafters[name]))</f>
        <v/>
      </c>
      <c r="N2747" t="s">
        <v>15497</v>
      </c>
      <c r="O2747" t="str">
        <f>IF(OR(ISBLANK(draft_picks[[#This Row],[veto_drafter_team_id]]),draft_picks[[#This Row],[veto_drafter_team_id]]=""),"",_xlfn.XLOOKUP(draft_picks[[#This Row],[veto_drafter_team_id]],drafter_teams[id],drafter_teams[name]))</f>
        <v/>
      </c>
      <c r="Q2747" t="s">
        <v>15497</v>
      </c>
      <c r="R2747" t="str">
        <f>IF(OR(ISBLANK(draft_picks[[#This Row],[veto_override_drafter_id]]),draft_picks[[#This Row],[veto_override_drafter_id]]=""),"",_xlfn.XLOOKUP(draft_picks[[#This Row],[veto_override_drafter_id]],drafters[id],drafters[name]))</f>
        <v/>
      </c>
      <c r="S2747" t="s">
        <v>15497</v>
      </c>
      <c r="T2747" t="str">
        <f>IF(OR(ISBLANK(draft_picks[[#This Row],[veto_override_team_id]]),draft_picks[[#This Row],[veto_override_team_id]]=""),"",_xlfn.XLOOKUP(draft_picks[[#This Row],[veto_override_team_id]],drafter_teams[id],drafter_teams[name]))</f>
        <v/>
      </c>
    </row>
    <row r="2748" spans="1:20" x14ac:dyDescent="0.25">
      <c r="A2748" t="s">
        <v>614</v>
      </c>
      <c r="B2748" t="str">
        <f>_xlfn.XLOOKUP(draft_picks[[#This Row],[draft_id]],drafts[id],drafts[title])</f>
        <v>Disney Animation Studios Mega Draft</v>
      </c>
      <c r="C2748" s="3">
        <v>3</v>
      </c>
      <c r="D2748">
        <f>IF(C2747&lt;draft_picks[[#This Row],[position]],1,IF(C2747&gt;draft_picks[[#This Row],[position]],D2747+1,IF(C2747=draft_picks[[#This Row],[position]],D2747+1)))</f>
        <v>28</v>
      </c>
      <c r="E2748" t="s">
        <v>3433</v>
      </c>
      <c r="F2748" t="str">
        <f>IF(ISBLANK(draft_picks[[#This Row],[movie_id]]),"",_xlfn.XLOOKUP(draft_picks[[#This Row],[movie_id]],drafts.movies[id],drafts.movies[movie_title]))</f>
        <v>Bambi</v>
      </c>
      <c r="G2748" s="3" t="s">
        <v>977</v>
      </c>
      <c r="H2748" t="str">
        <f>IF(ISBLANK(draft_picks[[#This Row],[drafter_id]]),"",_xlfn.XLOOKUP(draft_picks[[#This Row],[drafter_id]],drafters[id],drafters[name]))</f>
        <v>Louis Peitzman</v>
      </c>
      <c r="J2748" t="str">
        <f>IF(ISBLANK(draft_picks[[#This Row],[drafter_team_id]]),"",_xlfn.XLOOKUP(draft_picks[[#This Row],[drafter_team_id]],drafter_teams[id],drafter_teams[name]))</f>
        <v/>
      </c>
      <c r="K2748" s="3" t="s">
        <v>15497</v>
      </c>
      <c r="L2748" t="s">
        <v>15497</v>
      </c>
      <c r="M2748" t="str">
        <f>IF(OR(ISBLANK(draft_picks[[#This Row],[veto_drafter_id]]),draft_picks[[#This Row],[veto_drafter_id]]=""),"",_xlfn.XLOOKUP(draft_picks[[#This Row],[veto_drafter_id]],drafters[id],drafters[name]))</f>
        <v/>
      </c>
      <c r="N2748" t="s">
        <v>15497</v>
      </c>
      <c r="O2748" t="str">
        <f>IF(OR(ISBLANK(draft_picks[[#This Row],[veto_drafter_team_id]]),draft_picks[[#This Row],[veto_drafter_team_id]]=""),"",_xlfn.XLOOKUP(draft_picks[[#This Row],[veto_drafter_team_id]],drafter_teams[id],drafter_teams[name]))</f>
        <v/>
      </c>
      <c r="Q2748" t="s">
        <v>15497</v>
      </c>
      <c r="R2748" t="str">
        <f>IF(OR(ISBLANK(draft_picks[[#This Row],[veto_override_drafter_id]]),draft_picks[[#This Row],[veto_override_drafter_id]]=""),"",_xlfn.XLOOKUP(draft_picks[[#This Row],[veto_override_drafter_id]],drafters[id],drafters[name]))</f>
        <v/>
      </c>
      <c r="S2748" t="s">
        <v>15497</v>
      </c>
      <c r="T2748" t="str">
        <f>IF(OR(ISBLANK(draft_picks[[#This Row],[veto_override_team_id]]),draft_picks[[#This Row],[veto_override_team_id]]=""),"",_xlfn.XLOOKUP(draft_picks[[#This Row],[veto_override_team_id]],drafter_teams[id],drafter_teams[name]))</f>
        <v/>
      </c>
    </row>
    <row r="2749" spans="1:20" x14ac:dyDescent="0.25">
      <c r="A2749" t="s">
        <v>614</v>
      </c>
      <c r="B2749" t="str">
        <f>_xlfn.XLOOKUP(draft_picks[[#This Row],[draft_id]],drafts[id],drafts[title])</f>
        <v>Disney Animation Studios Mega Draft</v>
      </c>
      <c r="C2749" s="3">
        <v>2</v>
      </c>
      <c r="D2749">
        <f>IF(C2748&lt;draft_picks[[#This Row],[position]],1,IF(C2748&gt;draft_picks[[#This Row],[position]],D2748+1,IF(C2748=draft_picks[[#This Row],[position]],D2748+1)))</f>
        <v>29</v>
      </c>
      <c r="E2749" t="s">
        <v>2433</v>
      </c>
      <c r="F2749" t="str">
        <f>IF(ISBLANK(draft_picks[[#This Row],[movie_id]]),"",_xlfn.XLOOKUP(draft_picks[[#This Row],[movie_id]],drafts.movies[id],drafts.movies[movie_title]))</f>
        <v>The Little Mermaid</v>
      </c>
      <c r="G2749" s="3" t="s">
        <v>845</v>
      </c>
      <c r="H2749" t="str">
        <f>IF(ISBLANK(draft_picks[[#This Row],[drafter_id]]),"",_xlfn.XLOOKUP(draft_picks[[#This Row],[drafter_id]],drafters[id],drafters[name]))</f>
        <v>Rebekah McKendry</v>
      </c>
      <c r="J2749" t="str">
        <f>IF(ISBLANK(draft_picks[[#This Row],[drafter_team_id]]),"",_xlfn.XLOOKUP(draft_picks[[#This Row],[drafter_team_id]],drafter_teams[id],drafter_teams[name]))</f>
        <v/>
      </c>
      <c r="K2749" s="3" t="s">
        <v>15497</v>
      </c>
      <c r="L2749" t="s">
        <v>15497</v>
      </c>
      <c r="M2749" t="str">
        <f>IF(OR(ISBLANK(draft_picks[[#This Row],[veto_drafter_id]]),draft_picks[[#This Row],[veto_drafter_id]]=""),"",_xlfn.XLOOKUP(draft_picks[[#This Row],[veto_drafter_id]],drafters[id],drafters[name]))</f>
        <v/>
      </c>
      <c r="N2749" t="s">
        <v>15497</v>
      </c>
      <c r="O2749" t="str">
        <f>IF(OR(ISBLANK(draft_picks[[#This Row],[veto_drafter_team_id]]),draft_picks[[#This Row],[veto_drafter_team_id]]=""),"",_xlfn.XLOOKUP(draft_picks[[#This Row],[veto_drafter_team_id]],drafter_teams[id],drafter_teams[name]))</f>
        <v/>
      </c>
      <c r="Q2749" t="s">
        <v>15497</v>
      </c>
      <c r="R2749" t="str">
        <f>IF(OR(ISBLANK(draft_picks[[#This Row],[veto_override_drafter_id]]),draft_picks[[#This Row],[veto_override_drafter_id]]=""),"",_xlfn.XLOOKUP(draft_picks[[#This Row],[veto_override_drafter_id]],drafters[id],drafters[name]))</f>
        <v/>
      </c>
      <c r="S2749" t="s">
        <v>15497</v>
      </c>
      <c r="T2749" t="str">
        <f>IF(OR(ISBLANK(draft_picks[[#This Row],[veto_override_team_id]]),draft_picks[[#This Row],[veto_override_team_id]]=""),"",_xlfn.XLOOKUP(draft_picks[[#This Row],[veto_override_team_id]],drafter_teams[id],drafter_teams[name]))</f>
        <v/>
      </c>
    </row>
    <row r="2750" spans="1:20" x14ac:dyDescent="0.25">
      <c r="A2750" t="s">
        <v>614</v>
      </c>
      <c r="B2750" t="str">
        <f>_xlfn.XLOOKUP(draft_picks[[#This Row],[draft_id]],drafts[id],drafts[title])</f>
        <v>Disney Animation Studios Mega Draft</v>
      </c>
      <c r="C2750" s="3">
        <v>1</v>
      </c>
      <c r="D2750">
        <f>IF(C2749&lt;draft_picks[[#This Row],[position]],1,IF(C2749&gt;draft_picks[[#This Row],[position]],D2749+1,IF(C2749=draft_picks[[#This Row],[position]],D2749+1)))</f>
        <v>30</v>
      </c>
      <c r="E2750" t="s">
        <v>4923</v>
      </c>
      <c r="F2750" t="str">
        <f>IF(ISBLANK(draft_picks[[#This Row],[movie_id]]),"",_xlfn.XLOOKUP(draft_picks[[#This Row],[movie_id]],drafts.movies[id],drafts.movies[movie_title]))</f>
        <v>Sleeping Beauty</v>
      </c>
      <c r="G2750" s="3" t="s">
        <v>831</v>
      </c>
      <c r="H2750" t="str">
        <f>IF(ISBLANK(draft_picks[[#This Row],[drafter_id]]),"",_xlfn.XLOOKUP(draft_picks[[#This Row],[drafter_id]],drafters[id],drafters[name]))</f>
        <v>Dane McDonald</v>
      </c>
      <c r="J2750" t="str">
        <f>IF(ISBLANK(draft_picks[[#This Row],[drafter_team_id]]),"",_xlfn.XLOOKUP(draft_picks[[#This Row],[drafter_team_id]],drafter_teams[id],drafter_teams[name]))</f>
        <v/>
      </c>
      <c r="K2750" s="3" t="s">
        <v>15497</v>
      </c>
      <c r="L2750" t="s">
        <v>15497</v>
      </c>
      <c r="M2750" t="str">
        <f>IF(OR(ISBLANK(draft_picks[[#This Row],[veto_drafter_id]]),draft_picks[[#This Row],[veto_drafter_id]]=""),"",_xlfn.XLOOKUP(draft_picks[[#This Row],[veto_drafter_id]],drafters[id],drafters[name]))</f>
        <v/>
      </c>
      <c r="N2750" t="s">
        <v>15497</v>
      </c>
      <c r="O2750" t="str">
        <f>IF(OR(ISBLANK(draft_picks[[#This Row],[veto_drafter_team_id]]),draft_picks[[#This Row],[veto_drafter_team_id]]=""),"",_xlfn.XLOOKUP(draft_picks[[#This Row],[veto_drafter_team_id]],drafter_teams[id],drafter_teams[name]))</f>
        <v/>
      </c>
      <c r="Q2750" t="s">
        <v>15497</v>
      </c>
      <c r="R2750" t="str">
        <f>IF(OR(ISBLANK(draft_picks[[#This Row],[veto_override_drafter_id]]),draft_picks[[#This Row],[veto_override_drafter_id]]=""),"",_xlfn.XLOOKUP(draft_picks[[#This Row],[veto_override_drafter_id]],drafters[id],drafters[name]))</f>
        <v/>
      </c>
      <c r="S2750" t="s">
        <v>15497</v>
      </c>
      <c r="T2750" t="str">
        <f>IF(OR(ISBLANK(draft_picks[[#This Row],[veto_override_team_id]]),draft_picks[[#This Row],[veto_override_team_id]]=""),"",_xlfn.XLOOKUP(draft_picks[[#This Row],[veto_override_team_id]],drafter_teams[id],drafter_teams[name]))</f>
        <v/>
      </c>
    </row>
    <row r="2751" spans="1:20" x14ac:dyDescent="0.25">
      <c r="A2751" t="s">
        <v>90</v>
      </c>
      <c r="B2751" t="str">
        <f>_xlfn.XLOOKUP(draft_picks[[#This Row],[draft_id]],drafts[id],drafts[title])</f>
        <v>Ralph Bakshi Super Draft</v>
      </c>
      <c r="C2751" s="3">
        <v>10</v>
      </c>
      <c r="D2751">
        <f>IF(C2750&lt;draft_picks[[#This Row],[position]],1,IF(C2750&gt;draft_picks[[#This Row],[position]],D2750+1,IF(C2750=draft_picks[[#This Row],[position]],D2750+1)))</f>
        <v>1</v>
      </c>
      <c r="E2751" t="s">
        <v>7336</v>
      </c>
      <c r="F2751" t="str">
        <f>IF(ISBLANK(draft_picks[[#This Row],[movie_id]]),"",_xlfn.XLOOKUP(draft_picks[[#This Row],[movie_id]],drafts.movies[id],drafts.movies[movie_title]))</f>
        <v>Cool World</v>
      </c>
      <c r="G2751" s="3" t="s">
        <v>797</v>
      </c>
      <c r="H2751" t="str">
        <f>IF(ISBLANK(draft_picks[[#This Row],[drafter_id]]),"",_xlfn.XLOOKUP(draft_picks[[#This Row],[drafter_id]],drafters[id],drafters[name]))</f>
        <v>William Bibbiani</v>
      </c>
      <c r="J2751" t="str">
        <f>IF(ISBLANK(draft_picks[[#This Row],[drafter_team_id]]),"",_xlfn.XLOOKUP(draft_picks[[#This Row],[drafter_team_id]],drafter_teams[id],drafter_teams[name]))</f>
        <v/>
      </c>
      <c r="K2751" s="3" t="s">
        <v>15497</v>
      </c>
      <c r="L2751" t="s">
        <v>15497</v>
      </c>
      <c r="M2751" t="str">
        <f>IF(OR(ISBLANK(draft_picks[[#This Row],[veto_drafter_id]]),draft_picks[[#This Row],[veto_drafter_id]]=""),"",_xlfn.XLOOKUP(draft_picks[[#This Row],[veto_drafter_id]],drafters[id],drafters[name]))</f>
        <v/>
      </c>
      <c r="N2751" t="s">
        <v>15497</v>
      </c>
      <c r="O2751" t="str">
        <f>IF(OR(ISBLANK(draft_picks[[#This Row],[veto_drafter_team_id]]),draft_picks[[#This Row],[veto_drafter_team_id]]=""),"",_xlfn.XLOOKUP(draft_picks[[#This Row],[veto_drafter_team_id]],drafter_teams[id],drafter_teams[name]))</f>
        <v/>
      </c>
      <c r="Q2751" t="s">
        <v>15497</v>
      </c>
      <c r="R2751" t="str">
        <f>IF(OR(ISBLANK(draft_picks[[#This Row],[veto_override_drafter_id]]),draft_picks[[#This Row],[veto_override_drafter_id]]=""),"",_xlfn.XLOOKUP(draft_picks[[#This Row],[veto_override_drafter_id]],drafters[id],drafters[name]))</f>
        <v/>
      </c>
      <c r="S2751" t="s">
        <v>15497</v>
      </c>
      <c r="T2751" t="str">
        <f>IF(OR(ISBLANK(draft_picks[[#This Row],[veto_override_team_id]]),draft_picks[[#This Row],[veto_override_team_id]]=""),"",_xlfn.XLOOKUP(draft_picks[[#This Row],[veto_override_team_id]],drafter_teams[id],drafter_teams[name]))</f>
        <v/>
      </c>
    </row>
    <row r="2752" spans="1:20" x14ac:dyDescent="0.25">
      <c r="A2752" t="s">
        <v>90</v>
      </c>
      <c r="B2752" t="str">
        <f>_xlfn.XLOOKUP(draft_picks[[#This Row],[draft_id]],drafts[id],drafts[title])</f>
        <v>Ralph Bakshi Super Draft</v>
      </c>
      <c r="C2752" s="3">
        <v>9</v>
      </c>
      <c r="D2752">
        <f>IF(C2751&lt;draft_picks[[#This Row],[position]],1,IF(C2751&gt;draft_picks[[#This Row],[position]],D2751+1,IF(C2751=draft_picks[[#This Row],[position]],D2751+1)))</f>
        <v>2</v>
      </c>
      <c r="E2752" t="s">
        <v>4103</v>
      </c>
      <c r="F2752" t="str">
        <f>IF(ISBLANK(draft_picks[[#This Row],[movie_id]]),"",_xlfn.XLOOKUP(draft_picks[[#This Row],[movie_id]],drafts.movies[id],drafts.movies[movie_title]))</f>
        <v>Hey Good Lookin'</v>
      </c>
      <c r="G2752" s="3" t="s">
        <v>797</v>
      </c>
      <c r="H2752" t="str">
        <f>IF(ISBLANK(draft_picks[[#This Row],[drafter_id]]),"",_xlfn.XLOOKUP(draft_picks[[#This Row],[drafter_id]],drafters[id],drafters[name]))</f>
        <v>William Bibbiani</v>
      </c>
      <c r="J2752" t="str">
        <f>IF(ISBLANK(draft_picks[[#This Row],[drafter_team_id]]),"",_xlfn.XLOOKUP(draft_picks[[#This Row],[drafter_team_id]],drafter_teams[id],drafter_teams[name]))</f>
        <v/>
      </c>
      <c r="K2752" s="3" t="s">
        <v>15497</v>
      </c>
      <c r="L2752" t="s">
        <v>15497</v>
      </c>
      <c r="M2752" t="str">
        <f>IF(OR(ISBLANK(draft_picks[[#This Row],[veto_drafter_id]]),draft_picks[[#This Row],[veto_drafter_id]]=""),"",_xlfn.XLOOKUP(draft_picks[[#This Row],[veto_drafter_id]],drafters[id],drafters[name]))</f>
        <v/>
      </c>
      <c r="N2752" t="s">
        <v>15497</v>
      </c>
      <c r="O2752" t="str">
        <f>IF(OR(ISBLANK(draft_picks[[#This Row],[veto_drafter_team_id]]),draft_picks[[#This Row],[veto_drafter_team_id]]=""),"",_xlfn.XLOOKUP(draft_picks[[#This Row],[veto_drafter_team_id]],drafter_teams[id],drafter_teams[name]))</f>
        <v/>
      </c>
      <c r="Q2752" t="s">
        <v>15497</v>
      </c>
      <c r="R2752" t="str">
        <f>IF(OR(ISBLANK(draft_picks[[#This Row],[veto_override_drafter_id]]),draft_picks[[#This Row],[veto_override_drafter_id]]=""),"",_xlfn.XLOOKUP(draft_picks[[#This Row],[veto_override_drafter_id]],drafters[id],drafters[name]))</f>
        <v/>
      </c>
      <c r="S2752" t="s">
        <v>15497</v>
      </c>
      <c r="T2752" t="str">
        <f>IF(OR(ISBLANK(draft_picks[[#This Row],[veto_override_team_id]]),draft_picks[[#This Row],[veto_override_team_id]]=""),"",_xlfn.XLOOKUP(draft_picks[[#This Row],[veto_override_team_id]],drafter_teams[id],drafter_teams[name]))</f>
        <v/>
      </c>
    </row>
    <row r="2753" spans="1:20" x14ac:dyDescent="0.25">
      <c r="A2753" t="s">
        <v>90</v>
      </c>
      <c r="B2753" t="str">
        <f>_xlfn.XLOOKUP(draft_picks[[#This Row],[draft_id]],drafts[id],drafts[title])</f>
        <v>Ralph Bakshi Super Draft</v>
      </c>
      <c r="C2753" s="3">
        <v>8</v>
      </c>
      <c r="D2753">
        <f>IF(C2752&lt;draft_picks[[#This Row],[position]],1,IF(C2752&gt;draft_picks[[#This Row],[position]],D2752+1,IF(C2752=draft_picks[[#This Row],[position]],D2752+1)))</f>
        <v>3</v>
      </c>
      <c r="E2753" t="s">
        <v>7282</v>
      </c>
      <c r="F2753" t="str">
        <f>IF(ISBLANK(draft_picks[[#This Row],[movie_id]]),"",_xlfn.XLOOKUP(draft_picks[[#This Row],[movie_id]],drafts.movies[id],drafts.movies[movie_title]))</f>
        <v>Fire and Ice</v>
      </c>
      <c r="G2753" s="3" t="s">
        <v>1111</v>
      </c>
      <c r="H2753" t="str">
        <f>IF(ISBLANK(draft_picks[[#This Row],[drafter_id]]),"",_xlfn.XLOOKUP(draft_picks[[#This Row],[drafter_id]],drafters[id],drafters[name]))</f>
        <v>Harmony Colangelo</v>
      </c>
      <c r="J2753" t="str">
        <f>IF(ISBLANK(draft_picks[[#This Row],[drafter_team_id]]),"",_xlfn.XLOOKUP(draft_picks[[#This Row],[drafter_team_id]],drafter_teams[id],drafter_teams[name]))</f>
        <v/>
      </c>
      <c r="K2753" s="3" t="s">
        <v>15497</v>
      </c>
      <c r="L2753" t="s">
        <v>15497</v>
      </c>
      <c r="M2753" t="str">
        <f>IF(OR(ISBLANK(draft_picks[[#This Row],[veto_drafter_id]]),draft_picks[[#This Row],[veto_drafter_id]]=""),"",_xlfn.XLOOKUP(draft_picks[[#This Row],[veto_drafter_id]],drafters[id],drafters[name]))</f>
        <v/>
      </c>
      <c r="N2753" t="s">
        <v>15497</v>
      </c>
      <c r="O2753" t="str">
        <f>IF(OR(ISBLANK(draft_picks[[#This Row],[veto_drafter_team_id]]),draft_picks[[#This Row],[veto_drafter_team_id]]=""),"",_xlfn.XLOOKUP(draft_picks[[#This Row],[veto_drafter_team_id]],drafter_teams[id],drafter_teams[name]))</f>
        <v/>
      </c>
      <c r="Q2753" t="s">
        <v>15497</v>
      </c>
      <c r="R2753" t="str">
        <f>IF(OR(ISBLANK(draft_picks[[#This Row],[veto_override_drafter_id]]),draft_picks[[#This Row],[veto_override_drafter_id]]=""),"",_xlfn.XLOOKUP(draft_picks[[#This Row],[veto_override_drafter_id]],drafters[id],drafters[name]))</f>
        <v/>
      </c>
      <c r="S2753" t="s">
        <v>15497</v>
      </c>
      <c r="T2753" t="str">
        <f>IF(OR(ISBLANK(draft_picks[[#This Row],[veto_override_team_id]]),draft_picks[[#This Row],[veto_override_team_id]]=""),"",_xlfn.XLOOKUP(draft_picks[[#This Row],[veto_override_team_id]],drafter_teams[id],drafter_teams[name]))</f>
        <v/>
      </c>
    </row>
    <row r="2754" spans="1:20" x14ac:dyDescent="0.25">
      <c r="A2754" t="s">
        <v>90</v>
      </c>
      <c r="B2754" t="str">
        <f>_xlfn.XLOOKUP(draft_picks[[#This Row],[draft_id]],drafts[id],drafts[title])</f>
        <v>Ralph Bakshi Super Draft</v>
      </c>
      <c r="C2754" s="3">
        <v>7</v>
      </c>
      <c r="D2754">
        <f>IF(C2753&lt;draft_picks[[#This Row],[position]],1,IF(C2753&gt;draft_picks[[#This Row],[position]],D2753+1,IF(C2753=draft_picks[[#This Row],[position]],D2753+1)))</f>
        <v>4</v>
      </c>
      <c r="E2754" t="s">
        <v>7039</v>
      </c>
      <c r="F2754" t="str">
        <f>IF(ISBLANK(draft_picks[[#This Row],[movie_id]]),"",_xlfn.XLOOKUP(draft_picks[[#This Row],[movie_id]],drafts.movies[id],drafts.movies[movie_title]))</f>
        <v>Cool and the Crazy</v>
      </c>
      <c r="G2754" s="3" t="s">
        <v>797</v>
      </c>
      <c r="H2754" t="str">
        <f>IF(ISBLANK(draft_picks[[#This Row],[drafter_id]]),"",_xlfn.XLOOKUP(draft_picks[[#This Row],[drafter_id]],drafters[id],drafters[name]))</f>
        <v>William Bibbiani</v>
      </c>
      <c r="J2754" t="str">
        <f>IF(ISBLANK(draft_picks[[#This Row],[drafter_team_id]]),"",_xlfn.XLOOKUP(draft_picks[[#This Row],[drafter_team_id]],drafter_teams[id],drafter_teams[name]))</f>
        <v/>
      </c>
      <c r="K2754" s="3" t="s">
        <v>15497</v>
      </c>
      <c r="L2754" t="s">
        <v>15497</v>
      </c>
      <c r="M2754" t="str">
        <f>IF(OR(ISBLANK(draft_picks[[#This Row],[veto_drafter_id]]),draft_picks[[#This Row],[veto_drafter_id]]=""),"",_xlfn.XLOOKUP(draft_picks[[#This Row],[veto_drafter_id]],drafters[id],drafters[name]))</f>
        <v/>
      </c>
      <c r="N2754" t="s">
        <v>15497</v>
      </c>
      <c r="O2754" t="str">
        <f>IF(OR(ISBLANK(draft_picks[[#This Row],[veto_drafter_team_id]]),draft_picks[[#This Row],[veto_drafter_team_id]]=""),"",_xlfn.XLOOKUP(draft_picks[[#This Row],[veto_drafter_team_id]],drafter_teams[id],drafter_teams[name]))</f>
        <v/>
      </c>
      <c r="Q2754" t="s">
        <v>15497</v>
      </c>
      <c r="R2754" t="str">
        <f>IF(OR(ISBLANK(draft_picks[[#This Row],[veto_override_drafter_id]]),draft_picks[[#This Row],[veto_override_drafter_id]]=""),"",_xlfn.XLOOKUP(draft_picks[[#This Row],[veto_override_drafter_id]],drafters[id],drafters[name]))</f>
        <v/>
      </c>
      <c r="S2754" t="s">
        <v>15497</v>
      </c>
      <c r="T2754" t="str">
        <f>IF(OR(ISBLANK(draft_picks[[#This Row],[veto_override_team_id]]),draft_picks[[#This Row],[veto_override_team_id]]=""),"",_xlfn.XLOOKUP(draft_picks[[#This Row],[veto_override_team_id]],drafter_teams[id],drafter_teams[name]))</f>
        <v/>
      </c>
    </row>
    <row r="2755" spans="1:20" x14ac:dyDescent="0.25">
      <c r="A2755" t="s">
        <v>90</v>
      </c>
      <c r="B2755" t="str">
        <f>_xlfn.XLOOKUP(draft_picks[[#This Row],[draft_id]],drafts[id],drafts[title])</f>
        <v>Ralph Bakshi Super Draft</v>
      </c>
      <c r="C2755" s="3">
        <v>6</v>
      </c>
      <c r="D2755">
        <f>IF(C2754&lt;draft_picks[[#This Row],[position]],1,IF(C2754&gt;draft_picks[[#This Row],[position]],D2754+1,IF(C2754=draft_picks[[#This Row],[position]],D2754+1)))</f>
        <v>5</v>
      </c>
      <c r="E2755" t="s">
        <v>3292</v>
      </c>
      <c r="F2755" t="str">
        <f>IF(ISBLANK(draft_picks[[#This Row],[movie_id]]),"",_xlfn.XLOOKUP(draft_picks[[#This Row],[movie_id]],drafts.movies[id],drafts.movies[movie_title]))</f>
        <v>The Lord of the Rings</v>
      </c>
      <c r="G2755" s="3" t="s">
        <v>1111</v>
      </c>
      <c r="H2755" t="str">
        <f>IF(ISBLANK(draft_picks[[#This Row],[drafter_id]]),"",_xlfn.XLOOKUP(draft_picks[[#This Row],[drafter_id]],drafters[id],drafters[name]))</f>
        <v>Harmony Colangelo</v>
      </c>
      <c r="J2755" t="str">
        <f>IF(ISBLANK(draft_picks[[#This Row],[drafter_team_id]]),"",_xlfn.XLOOKUP(draft_picks[[#This Row],[drafter_team_id]],drafter_teams[id],drafter_teams[name]))</f>
        <v/>
      </c>
      <c r="K2755" s="3" t="s">
        <v>15497</v>
      </c>
      <c r="L2755" t="s">
        <v>15497</v>
      </c>
      <c r="M2755" t="str">
        <f>IF(OR(ISBLANK(draft_picks[[#This Row],[veto_drafter_id]]),draft_picks[[#This Row],[veto_drafter_id]]=""),"",_xlfn.XLOOKUP(draft_picks[[#This Row],[veto_drafter_id]],drafters[id],drafters[name]))</f>
        <v/>
      </c>
      <c r="N2755" t="s">
        <v>15497</v>
      </c>
      <c r="O2755" t="str">
        <f>IF(OR(ISBLANK(draft_picks[[#This Row],[veto_drafter_team_id]]),draft_picks[[#This Row],[veto_drafter_team_id]]=""),"",_xlfn.XLOOKUP(draft_picks[[#This Row],[veto_drafter_team_id]],drafter_teams[id],drafter_teams[name]))</f>
        <v/>
      </c>
      <c r="Q2755" t="s">
        <v>15497</v>
      </c>
      <c r="R2755" t="str">
        <f>IF(OR(ISBLANK(draft_picks[[#This Row],[veto_override_drafter_id]]),draft_picks[[#This Row],[veto_override_drafter_id]]=""),"",_xlfn.XLOOKUP(draft_picks[[#This Row],[veto_override_drafter_id]],drafters[id],drafters[name]))</f>
        <v/>
      </c>
      <c r="S2755" t="s">
        <v>15497</v>
      </c>
      <c r="T2755" t="str">
        <f>IF(OR(ISBLANK(draft_picks[[#This Row],[veto_override_team_id]]),draft_picks[[#This Row],[veto_override_team_id]]=""),"",_xlfn.XLOOKUP(draft_picks[[#This Row],[veto_override_team_id]],drafter_teams[id],drafter_teams[name]))</f>
        <v/>
      </c>
    </row>
    <row r="2756" spans="1:20" x14ac:dyDescent="0.25">
      <c r="A2756" t="s">
        <v>90</v>
      </c>
      <c r="B2756" t="str">
        <f>_xlfn.XLOOKUP(draft_picks[[#This Row],[draft_id]],drafts[id],drafts[title])</f>
        <v>Ralph Bakshi Super Draft</v>
      </c>
      <c r="C2756" s="3">
        <v>5</v>
      </c>
      <c r="D2756">
        <f>IF(C2755&lt;draft_picks[[#This Row],[position]],1,IF(C2755&gt;draft_picks[[#This Row],[position]],D2755+1,IF(C2755=draft_picks[[#This Row],[position]],D2755+1)))</f>
        <v>6</v>
      </c>
      <c r="E2756" t="s">
        <v>6752</v>
      </c>
      <c r="F2756" t="str">
        <f>IF(ISBLANK(draft_picks[[#This Row],[movie_id]]),"",_xlfn.XLOOKUP(draft_picks[[#This Row],[movie_id]],drafts.movies[id],drafts.movies[movie_title]))</f>
        <v>Wizards</v>
      </c>
      <c r="G2756" s="3" t="s">
        <v>797</v>
      </c>
      <c r="H2756" t="str">
        <f>IF(ISBLANK(draft_picks[[#This Row],[drafter_id]]),"",_xlfn.XLOOKUP(draft_picks[[#This Row],[drafter_id]],drafters[id],drafters[name]))</f>
        <v>William Bibbiani</v>
      </c>
      <c r="J2756" t="str">
        <f>IF(ISBLANK(draft_picks[[#This Row],[drafter_team_id]]),"",_xlfn.XLOOKUP(draft_picks[[#This Row],[drafter_team_id]],drafter_teams[id],drafter_teams[name]))</f>
        <v/>
      </c>
      <c r="K2756" s="3" t="s">
        <v>15497</v>
      </c>
      <c r="L2756" t="s">
        <v>15497</v>
      </c>
      <c r="M2756" t="str">
        <f>IF(OR(ISBLANK(draft_picks[[#This Row],[veto_drafter_id]]),draft_picks[[#This Row],[veto_drafter_id]]=""),"",_xlfn.XLOOKUP(draft_picks[[#This Row],[veto_drafter_id]],drafters[id],drafters[name]))</f>
        <v/>
      </c>
      <c r="N2756" t="s">
        <v>15497</v>
      </c>
      <c r="O2756" t="str">
        <f>IF(OR(ISBLANK(draft_picks[[#This Row],[veto_drafter_team_id]]),draft_picks[[#This Row],[veto_drafter_team_id]]=""),"",_xlfn.XLOOKUP(draft_picks[[#This Row],[veto_drafter_team_id]],drafter_teams[id],drafter_teams[name]))</f>
        <v/>
      </c>
      <c r="Q2756" t="s">
        <v>15497</v>
      </c>
      <c r="R2756" t="str">
        <f>IF(OR(ISBLANK(draft_picks[[#This Row],[veto_override_drafter_id]]),draft_picks[[#This Row],[veto_override_drafter_id]]=""),"",_xlfn.XLOOKUP(draft_picks[[#This Row],[veto_override_drafter_id]],drafters[id],drafters[name]))</f>
        <v/>
      </c>
      <c r="S2756" t="s">
        <v>15497</v>
      </c>
      <c r="T2756" t="str">
        <f>IF(OR(ISBLANK(draft_picks[[#This Row],[veto_override_team_id]]),draft_picks[[#This Row],[veto_override_team_id]]=""),"",_xlfn.XLOOKUP(draft_picks[[#This Row],[veto_override_team_id]],drafter_teams[id],drafter_teams[name]))</f>
        <v/>
      </c>
    </row>
    <row r="2757" spans="1:20" x14ac:dyDescent="0.25">
      <c r="A2757" t="s">
        <v>90</v>
      </c>
      <c r="B2757" t="str">
        <f>_xlfn.XLOOKUP(draft_picks[[#This Row],[draft_id]],drafts[id],drafts[title])</f>
        <v>Ralph Bakshi Super Draft</v>
      </c>
      <c r="C2757" s="3">
        <v>4</v>
      </c>
      <c r="D2757">
        <f>IF(C2756&lt;draft_picks[[#This Row],[position]],1,IF(C2756&gt;draft_picks[[#This Row],[position]],D2756+1,IF(C2756=draft_picks[[#This Row],[position]],D2756+1)))</f>
        <v>7</v>
      </c>
      <c r="E2757" t="s">
        <v>4395</v>
      </c>
      <c r="F2757" t="str">
        <f>IF(ISBLANK(draft_picks[[#This Row],[movie_id]]),"",_xlfn.XLOOKUP(draft_picks[[#This Row],[movie_id]],drafts.movies[id],drafts.movies[movie_title]))</f>
        <v>American Pop</v>
      </c>
      <c r="G2757" s="3" t="s">
        <v>1111</v>
      </c>
      <c r="H2757" t="str">
        <f>IF(ISBLANK(draft_picks[[#This Row],[drafter_id]]),"",_xlfn.XLOOKUP(draft_picks[[#This Row],[drafter_id]],drafters[id],drafters[name]))</f>
        <v>Harmony Colangelo</v>
      </c>
      <c r="J2757" t="str">
        <f>IF(ISBLANK(draft_picks[[#This Row],[drafter_team_id]]),"",_xlfn.XLOOKUP(draft_picks[[#This Row],[drafter_team_id]],drafter_teams[id],drafter_teams[name]))</f>
        <v/>
      </c>
      <c r="K2757" s="3" t="s">
        <v>15497</v>
      </c>
      <c r="L2757" t="s">
        <v>15497</v>
      </c>
      <c r="M2757" t="str">
        <f>IF(OR(ISBLANK(draft_picks[[#This Row],[veto_drafter_id]]),draft_picks[[#This Row],[veto_drafter_id]]=""),"",_xlfn.XLOOKUP(draft_picks[[#This Row],[veto_drafter_id]],drafters[id],drafters[name]))</f>
        <v/>
      </c>
      <c r="N2757" t="s">
        <v>15497</v>
      </c>
      <c r="O2757" t="str">
        <f>IF(OR(ISBLANK(draft_picks[[#This Row],[veto_drafter_team_id]]),draft_picks[[#This Row],[veto_drafter_team_id]]=""),"",_xlfn.XLOOKUP(draft_picks[[#This Row],[veto_drafter_team_id]],drafter_teams[id],drafter_teams[name]))</f>
        <v/>
      </c>
      <c r="Q2757" t="s">
        <v>15497</v>
      </c>
      <c r="R2757" t="str">
        <f>IF(OR(ISBLANK(draft_picks[[#This Row],[veto_override_drafter_id]]),draft_picks[[#This Row],[veto_override_drafter_id]]=""),"",_xlfn.XLOOKUP(draft_picks[[#This Row],[veto_override_drafter_id]],drafters[id],drafters[name]))</f>
        <v/>
      </c>
      <c r="S2757" t="s">
        <v>15497</v>
      </c>
      <c r="T2757" t="str">
        <f>IF(OR(ISBLANK(draft_picks[[#This Row],[veto_override_team_id]]),draft_picks[[#This Row],[veto_override_team_id]]=""),"",_xlfn.XLOOKUP(draft_picks[[#This Row],[veto_override_team_id]],drafter_teams[id],drafter_teams[name]))</f>
        <v/>
      </c>
    </row>
    <row r="2758" spans="1:20" x14ac:dyDescent="0.25">
      <c r="A2758" t="s">
        <v>90</v>
      </c>
      <c r="B2758" t="str">
        <f>_xlfn.XLOOKUP(draft_picks[[#This Row],[draft_id]],drafts[id],drafts[title])</f>
        <v>Ralph Bakshi Super Draft</v>
      </c>
      <c r="C2758" s="3">
        <v>3</v>
      </c>
      <c r="D2758">
        <f>IF(C2757&lt;draft_picks[[#This Row],[position]],1,IF(C2757&gt;draft_picks[[#This Row],[position]],D2757+1,IF(C2757=draft_picks[[#This Row],[position]],D2757+1)))</f>
        <v>8</v>
      </c>
      <c r="E2758" t="s">
        <v>2739</v>
      </c>
      <c r="F2758" t="str">
        <f>IF(ISBLANK(draft_picks[[#This Row],[movie_id]]),"",_xlfn.XLOOKUP(draft_picks[[#This Row],[movie_id]],drafts.movies[id],drafts.movies[movie_title]))</f>
        <v>Fritz the Cat</v>
      </c>
      <c r="G2758" s="3" t="s">
        <v>797</v>
      </c>
      <c r="H2758" t="str">
        <f>IF(ISBLANK(draft_picks[[#This Row],[drafter_id]]),"",_xlfn.XLOOKUP(draft_picks[[#This Row],[drafter_id]],drafters[id],drafters[name]))</f>
        <v>William Bibbiani</v>
      </c>
      <c r="J2758" t="str">
        <f>IF(ISBLANK(draft_picks[[#This Row],[drafter_team_id]]),"",_xlfn.XLOOKUP(draft_picks[[#This Row],[drafter_team_id]],drafter_teams[id],drafter_teams[name]))</f>
        <v/>
      </c>
      <c r="K2758" s="3" t="s">
        <v>15497</v>
      </c>
      <c r="L2758" t="s">
        <v>15497</v>
      </c>
      <c r="M2758" t="str">
        <f>IF(OR(ISBLANK(draft_picks[[#This Row],[veto_drafter_id]]),draft_picks[[#This Row],[veto_drafter_id]]=""),"",_xlfn.XLOOKUP(draft_picks[[#This Row],[veto_drafter_id]],drafters[id],drafters[name]))</f>
        <v/>
      </c>
      <c r="N2758" t="s">
        <v>15497</v>
      </c>
      <c r="O2758" t="str">
        <f>IF(OR(ISBLANK(draft_picks[[#This Row],[veto_drafter_team_id]]),draft_picks[[#This Row],[veto_drafter_team_id]]=""),"",_xlfn.XLOOKUP(draft_picks[[#This Row],[veto_drafter_team_id]],drafter_teams[id],drafter_teams[name]))</f>
        <v/>
      </c>
      <c r="Q2758" t="s">
        <v>15497</v>
      </c>
      <c r="R2758" t="str">
        <f>IF(OR(ISBLANK(draft_picks[[#This Row],[veto_override_drafter_id]]),draft_picks[[#This Row],[veto_override_drafter_id]]=""),"",_xlfn.XLOOKUP(draft_picks[[#This Row],[veto_override_drafter_id]],drafters[id],drafters[name]))</f>
        <v/>
      </c>
      <c r="S2758" t="s">
        <v>15497</v>
      </c>
      <c r="T2758" t="str">
        <f>IF(OR(ISBLANK(draft_picks[[#This Row],[veto_override_team_id]]),draft_picks[[#This Row],[veto_override_team_id]]=""),"",_xlfn.XLOOKUP(draft_picks[[#This Row],[veto_override_team_id]],drafter_teams[id],drafter_teams[name]))</f>
        <v/>
      </c>
    </row>
    <row r="2759" spans="1:20" x14ac:dyDescent="0.25">
      <c r="A2759" t="s">
        <v>90</v>
      </c>
      <c r="B2759" t="str">
        <f>_xlfn.XLOOKUP(draft_picks[[#This Row],[draft_id]],drafts[id],drafts[title])</f>
        <v>Ralph Bakshi Super Draft</v>
      </c>
      <c r="C2759" s="3">
        <v>2</v>
      </c>
      <c r="D2759">
        <f>IF(C2758&lt;draft_picks[[#This Row],[position]],1,IF(C2758&gt;draft_picks[[#This Row],[position]],D2758+1,IF(C2758=draft_picks[[#This Row],[position]],D2758+1)))</f>
        <v>9</v>
      </c>
      <c r="E2759" t="s">
        <v>2368</v>
      </c>
      <c r="F2759" t="str">
        <f>IF(ISBLANK(draft_picks[[#This Row],[movie_id]]),"",_xlfn.XLOOKUP(draft_picks[[#This Row],[movie_id]],drafts.movies[id],drafts.movies[movie_title]))</f>
        <v>Heavy Traffic</v>
      </c>
      <c r="G2759" s="3" t="s">
        <v>1111</v>
      </c>
      <c r="H2759" t="str">
        <f>IF(ISBLANK(draft_picks[[#This Row],[drafter_id]]),"",_xlfn.XLOOKUP(draft_picks[[#This Row],[drafter_id]],drafters[id],drafters[name]))</f>
        <v>Harmony Colangelo</v>
      </c>
      <c r="J2759" t="str">
        <f>IF(ISBLANK(draft_picks[[#This Row],[drafter_team_id]]),"",_xlfn.XLOOKUP(draft_picks[[#This Row],[drafter_team_id]],drafter_teams[id],drafter_teams[name]))</f>
        <v/>
      </c>
      <c r="K2759" s="3" t="s">
        <v>15497</v>
      </c>
      <c r="L2759" t="s">
        <v>15497</v>
      </c>
      <c r="M2759" t="str">
        <f>IF(OR(ISBLANK(draft_picks[[#This Row],[veto_drafter_id]]),draft_picks[[#This Row],[veto_drafter_id]]=""),"",_xlfn.XLOOKUP(draft_picks[[#This Row],[veto_drafter_id]],drafters[id],drafters[name]))</f>
        <v/>
      </c>
      <c r="N2759" t="s">
        <v>15497</v>
      </c>
      <c r="O2759" t="str">
        <f>IF(OR(ISBLANK(draft_picks[[#This Row],[veto_drafter_team_id]]),draft_picks[[#This Row],[veto_drafter_team_id]]=""),"",_xlfn.XLOOKUP(draft_picks[[#This Row],[veto_drafter_team_id]],drafter_teams[id],drafter_teams[name]))</f>
        <v/>
      </c>
      <c r="Q2759" t="s">
        <v>15497</v>
      </c>
      <c r="R2759" t="str">
        <f>IF(OR(ISBLANK(draft_picks[[#This Row],[veto_override_drafter_id]]),draft_picks[[#This Row],[veto_override_drafter_id]]=""),"",_xlfn.XLOOKUP(draft_picks[[#This Row],[veto_override_drafter_id]],drafters[id],drafters[name]))</f>
        <v/>
      </c>
      <c r="S2759" t="s">
        <v>15497</v>
      </c>
      <c r="T2759" t="str">
        <f>IF(OR(ISBLANK(draft_picks[[#This Row],[veto_override_team_id]]),draft_picks[[#This Row],[veto_override_team_id]]=""),"",_xlfn.XLOOKUP(draft_picks[[#This Row],[veto_override_team_id]],drafter_teams[id],drafter_teams[name]))</f>
        <v/>
      </c>
    </row>
    <row r="2760" spans="1:20" x14ac:dyDescent="0.25">
      <c r="A2760" t="s">
        <v>90</v>
      </c>
      <c r="B2760" t="str">
        <f>_xlfn.XLOOKUP(draft_picks[[#This Row],[draft_id]],drafts[id],drafts[title])</f>
        <v>Ralph Bakshi Super Draft</v>
      </c>
      <c r="C2760" s="3">
        <v>1</v>
      </c>
      <c r="D2760">
        <f>IF(C2759&lt;draft_picks[[#This Row],[position]],1,IF(C2759&gt;draft_picks[[#This Row],[position]],D2759+1,IF(C2759=draft_picks[[#This Row],[position]],D2759+1)))</f>
        <v>10</v>
      </c>
      <c r="E2760" t="s">
        <v>2907</v>
      </c>
      <c r="F2760" t="str">
        <f>IF(ISBLANK(draft_picks[[#This Row],[movie_id]]),"",_xlfn.XLOOKUP(draft_picks[[#This Row],[movie_id]],drafts.movies[id],drafts.movies[movie_title]))</f>
        <v>Coonskin</v>
      </c>
      <c r="G2760" s="3" t="s">
        <v>797</v>
      </c>
      <c r="H2760" t="str">
        <f>IF(ISBLANK(draft_picks[[#This Row],[drafter_id]]),"",_xlfn.XLOOKUP(draft_picks[[#This Row],[drafter_id]],drafters[id],drafters[name]))</f>
        <v>William Bibbiani</v>
      </c>
      <c r="J2760" t="str">
        <f>IF(ISBLANK(draft_picks[[#This Row],[drafter_team_id]]),"",_xlfn.XLOOKUP(draft_picks[[#This Row],[drafter_team_id]],drafter_teams[id],drafter_teams[name]))</f>
        <v/>
      </c>
      <c r="K2760" s="3" t="s">
        <v>15497</v>
      </c>
      <c r="L2760" t="s">
        <v>15497</v>
      </c>
      <c r="M2760" t="str">
        <f>IF(OR(ISBLANK(draft_picks[[#This Row],[veto_drafter_id]]),draft_picks[[#This Row],[veto_drafter_id]]=""),"",_xlfn.XLOOKUP(draft_picks[[#This Row],[veto_drafter_id]],drafters[id],drafters[name]))</f>
        <v/>
      </c>
      <c r="N2760" t="s">
        <v>15497</v>
      </c>
      <c r="O2760" t="str">
        <f>IF(OR(ISBLANK(draft_picks[[#This Row],[veto_drafter_team_id]]),draft_picks[[#This Row],[veto_drafter_team_id]]=""),"",_xlfn.XLOOKUP(draft_picks[[#This Row],[veto_drafter_team_id]],drafter_teams[id],drafter_teams[name]))</f>
        <v/>
      </c>
      <c r="Q2760" t="s">
        <v>15497</v>
      </c>
      <c r="R2760" t="str">
        <f>IF(OR(ISBLANK(draft_picks[[#This Row],[veto_override_drafter_id]]),draft_picks[[#This Row],[veto_override_drafter_id]]=""),"",_xlfn.XLOOKUP(draft_picks[[#This Row],[veto_override_drafter_id]],drafters[id],drafters[name]))</f>
        <v/>
      </c>
      <c r="S2760" t="s">
        <v>15497</v>
      </c>
      <c r="T2760" t="str">
        <f>IF(OR(ISBLANK(draft_picks[[#This Row],[veto_override_team_id]]),draft_picks[[#This Row],[veto_override_team_id]]=""),"",_xlfn.XLOOKUP(draft_picks[[#This Row],[veto_override_team_id]],drafter_teams[id],drafter_teams[name]))</f>
        <v/>
      </c>
    </row>
    <row r="2761" spans="1:20" x14ac:dyDescent="0.25">
      <c r="A2761" t="s">
        <v>292</v>
      </c>
      <c r="B2761" t="str">
        <f>_xlfn.XLOOKUP(draft_picks[[#This Row],[draft_id]],drafts[id],drafts[title])</f>
        <v>Judy Garland</v>
      </c>
      <c r="C2761" s="3">
        <v>7</v>
      </c>
      <c r="D2761">
        <f>IF(C2760&lt;draft_picks[[#This Row],[position]],1,IF(C2760&gt;draft_picks[[#This Row],[position]],D2760+1,IF(C2760=draft_picks[[#This Row],[position]],D2760+1)))</f>
        <v>1</v>
      </c>
      <c r="E2761" t="s">
        <v>8158</v>
      </c>
      <c r="F2761" t="str">
        <f>IF(ISBLANK(draft_picks[[#This Row],[movie_id]]),"",_xlfn.XLOOKUP(draft_picks[[#This Row],[movie_id]],drafts.movies[id],drafts.movies[movie_title]))</f>
        <v>Summer Stock</v>
      </c>
      <c r="G2761" s="3" t="s">
        <v>1133</v>
      </c>
      <c r="H2761" t="str">
        <f>IF(ISBLANK(draft_picks[[#This Row],[drafter_id]]),"",_xlfn.XLOOKUP(draft_picks[[#This Row],[drafter_id]],drafters[id],drafters[name]))</f>
        <v>Oriana Nudo</v>
      </c>
      <c r="J2761" t="str">
        <f>IF(ISBLANK(draft_picks[[#This Row],[drafter_team_id]]),"",_xlfn.XLOOKUP(draft_picks[[#This Row],[drafter_team_id]],drafter_teams[id],drafter_teams[name]))</f>
        <v/>
      </c>
      <c r="K2761" s="3" t="s">
        <v>15497</v>
      </c>
      <c r="L2761" t="s">
        <v>15497</v>
      </c>
      <c r="M2761" t="str">
        <f>IF(OR(ISBLANK(draft_picks[[#This Row],[veto_drafter_id]]),draft_picks[[#This Row],[veto_drafter_id]]=""),"",_xlfn.XLOOKUP(draft_picks[[#This Row],[veto_drafter_id]],drafters[id],drafters[name]))</f>
        <v/>
      </c>
      <c r="N2761" t="s">
        <v>15497</v>
      </c>
      <c r="O2761" t="str">
        <f>IF(OR(ISBLANK(draft_picks[[#This Row],[veto_drafter_team_id]]),draft_picks[[#This Row],[veto_drafter_team_id]]=""),"",_xlfn.XLOOKUP(draft_picks[[#This Row],[veto_drafter_team_id]],drafter_teams[id],drafter_teams[name]))</f>
        <v/>
      </c>
      <c r="Q2761" t="s">
        <v>15497</v>
      </c>
      <c r="R2761" t="str">
        <f>IF(OR(ISBLANK(draft_picks[[#This Row],[veto_override_drafter_id]]),draft_picks[[#This Row],[veto_override_drafter_id]]=""),"",_xlfn.XLOOKUP(draft_picks[[#This Row],[veto_override_drafter_id]],drafters[id],drafters[name]))</f>
        <v/>
      </c>
      <c r="S2761" t="s">
        <v>15497</v>
      </c>
      <c r="T2761" t="str">
        <f>IF(OR(ISBLANK(draft_picks[[#This Row],[veto_override_team_id]]),draft_picks[[#This Row],[veto_override_team_id]]=""),"",_xlfn.XLOOKUP(draft_picks[[#This Row],[veto_override_team_id]],drafter_teams[id],drafter_teams[name]))</f>
        <v/>
      </c>
    </row>
    <row r="2762" spans="1:20" x14ac:dyDescent="0.25">
      <c r="A2762" t="s">
        <v>292</v>
      </c>
      <c r="B2762" t="str">
        <f>_xlfn.XLOOKUP(draft_picks[[#This Row],[draft_id]],drafts[id],drafts[title])</f>
        <v>Judy Garland</v>
      </c>
      <c r="C2762" s="3">
        <v>6</v>
      </c>
      <c r="D2762">
        <f>IF(C2761&lt;draft_picks[[#This Row],[position]],1,IF(C2761&gt;draft_picks[[#This Row],[position]],D2761+1,IF(C2761=draft_picks[[#This Row],[position]],D2761+1)))</f>
        <v>2</v>
      </c>
      <c r="E2762" t="s">
        <v>2916</v>
      </c>
      <c r="F2762" t="str">
        <f>IF(ISBLANK(draft_picks[[#This Row],[movie_id]]),"",_xlfn.XLOOKUP(draft_picks[[#This Row],[movie_id]],drafts.movies[id],drafts.movies[movie_title]))</f>
        <v>A Child Is Waiting</v>
      </c>
      <c r="G2762" s="3" t="s">
        <v>1133</v>
      </c>
      <c r="H2762" t="str">
        <f>IF(ISBLANK(draft_picks[[#This Row],[drafter_id]]),"",_xlfn.XLOOKUP(draft_picks[[#This Row],[drafter_id]],drafters[id],drafters[name]))</f>
        <v>Oriana Nudo</v>
      </c>
      <c r="J2762" t="str">
        <f>IF(ISBLANK(draft_picks[[#This Row],[drafter_team_id]]),"",_xlfn.XLOOKUP(draft_picks[[#This Row],[drafter_team_id]],drafter_teams[id],drafter_teams[name]))</f>
        <v/>
      </c>
      <c r="K2762" s="3" t="s">
        <v>15497</v>
      </c>
      <c r="L2762" t="s">
        <v>15497</v>
      </c>
      <c r="M2762" t="str">
        <f>IF(OR(ISBLANK(draft_picks[[#This Row],[veto_drafter_id]]),draft_picks[[#This Row],[veto_drafter_id]]=""),"",_xlfn.XLOOKUP(draft_picks[[#This Row],[veto_drafter_id]],drafters[id],drafters[name]))</f>
        <v/>
      </c>
      <c r="N2762" t="s">
        <v>15497</v>
      </c>
      <c r="O2762" t="str">
        <f>IF(OR(ISBLANK(draft_picks[[#This Row],[veto_drafter_team_id]]),draft_picks[[#This Row],[veto_drafter_team_id]]=""),"",_xlfn.XLOOKUP(draft_picks[[#This Row],[veto_drafter_team_id]],drafter_teams[id],drafter_teams[name]))</f>
        <v/>
      </c>
      <c r="Q2762" t="s">
        <v>15497</v>
      </c>
      <c r="R2762" t="str">
        <f>IF(OR(ISBLANK(draft_picks[[#This Row],[veto_override_drafter_id]]),draft_picks[[#This Row],[veto_override_drafter_id]]=""),"",_xlfn.XLOOKUP(draft_picks[[#This Row],[veto_override_drafter_id]],drafters[id],drafters[name]))</f>
        <v/>
      </c>
      <c r="S2762" t="s">
        <v>15497</v>
      </c>
      <c r="T2762" t="str">
        <f>IF(OR(ISBLANK(draft_picks[[#This Row],[veto_override_team_id]]),draft_picks[[#This Row],[veto_override_team_id]]=""),"",_xlfn.XLOOKUP(draft_picks[[#This Row],[veto_override_team_id]],drafter_teams[id],drafter_teams[name]))</f>
        <v/>
      </c>
    </row>
    <row r="2763" spans="1:20" x14ac:dyDescent="0.25">
      <c r="A2763" t="s">
        <v>292</v>
      </c>
      <c r="B2763" t="str">
        <f>_xlfn.XLOOKUP(draft_picks[[#This Row],[draft_id]],drafts[id],drafts[title])</f>
        <v>Judy Garland</v>
      </c>
      <c r="C2763" s="3">
        <v>5</v>
      </c>
      <c r="D2763">
        <f>IF(C2762&lt;draft_picks[[#This Row],[position]],1,IF(C2762&gt;draft_picks[[#This Row],[position]],D2762+1,IF(C2762=draft_picks[[#This Row],[position]],D2762+1)))</f>
        <v>3</v>
      </c>
      <c r="E2763" t="s">
        <v>7411</v>
      </c>
      <c r="F2763" t="str">
        <f>IF(ISBLANK(draft_picks[[#This Row],[movie_id]]),"",_xlfn.XLOOKUP(draft_picks[[#This Row],[movie_id]],drafts.movies[id],drafts.movies[movie_title]))</f>
        <v>The Pirate</v>
      </c>
      <c r="G2763" s="3" t="s">
        <v>951</v>
      </c>
      <c r="H2763" t="str">
        <f>IF(ISBLANK(draft_picks[[#This Row],[drafter_id]]),"",_xlfn.XLOOKUP(draft_picks[[#This Row],[drafter_id]],drafters[id],drafters[name]))</f>
        <v>Maureen Lee Lenker</v>
      </c>
      <c r="J2763" t="str">
        <f>IF(ISBLANK(draft_picks[[#This Row],[drafter_team_id]]),"",_xlfn.XLOOKUP(draft_picks[[#This Row],[drafter_team_id]],drafter_teams[id],drafter_teams[name]))</f>
        <v/>
      </c>
      <c r="K2763" s="3" t="s">
        <v>15497</v>
      </c>
      <c r="L2763" t="s">
        <v>15497</v>
      </c>
      <c r="M2763" t="str">
        <f>IF(OR(ISBLANK(draft_picks[[#This Row],[veto_drafter_id]]),draft_picks[[#This Row],[veto_drafter_id]]=""),"",_xlfn.XLOOKUP(draft_picks[[#This Row],[veto_drafter_id]],drafters[id],drafters[name]))</f>
        <v/>
      </c>
      <c r="N2763" t="s">
        <v>15497</v>
      </c>
      <c r="O2763" t="str">
        <f>IF(OR(ISBLANK(draft_picks[[#This Row],[veto_drafter_team_id]]),draft_picks[[#This Row],[veto_drafter_team_id]]=""),"",_xlfn.XLOOKUP(draft_picks[[#This Row],[veto_drafter_team_id]],drafter_teams[id],drafter_teams[name]))</f>
        <v/>
      </c>
      <c r="Q2763" t="s">
        <v>15497</v>
      </c>
      <c r="R2763" t="str">
        <f>IF(OR(ISBLANK(draft_picks[[#This Row],[veto_override_drafter_id]]),draft_picks[[#This Row],[veto_override_drafter_id]]=""),"",_xlfn.XLOOKUP(draft_picks[[#This Row],[veto_override_drafter_id]],drafters[id],drafters[name]))</f>
        <v/>
      </c>
      <c r="S2763" t="s">
        <v>15497</v>
      </c>
      <c r="T2763" t="str">
        <f>IF(OR(ISBLANK(draft_picks[[#This Row],[veto_override_team_id]]),draft_picks[[#This Row],[veto_override_team_id]]=""),"",_xlfn.XLOOKUP(draft_picks[[#This Row],[veto_override_team_id]],drafter_teams[id],drafter_teams[name]))</f>
        <v/>
      </c>
    </row>
    <row r="2764" spans="1:20" x14ac:dyDescent="0.25">
      <c r="A2764" t="s">
        <v>292</v>
      </c>
      <c r="B2764" t="str">
        <f>_xlfn.XLOOKUP(draft_picks[[#This Row],[draft_id]],drafts[id],drafts[title])</f>
        <v>Judy Garland</v>
      </c>
      <c r="C2764" s="3">
        <v>4</v>
      </c>
      <c r="D2764">
        <f>IF(C2763&lt;draft_picks[[#This Row],[position]],1,IF(C2763&gt;draft_picks[[#This Row],[position]],D2763+1,IF(C2763=draft_picks[[#This Row],[position]],D2763+1)))</f>
        <v>4</v>
      </c>
      <c r="E2764" t="s">
        <v>6720</v>
      </c>
      <c r="F2764" t="str">
        <f>IF(ISBLANK(draft_picks[[#This Row],[movie_id]]),"",_xlfn.XLOOKUP(draft_picks[[#This Row],[movie_id]],drafts.movies[id],drafts.movies[movie_title]))</f>
        <v>A Star Is Born</v>
      </c>
      <c r="G2764" s="3" t="s">
        <v>1133</v>
      </c>
      <c r="H2764" t="str">
        <f>IF(ISBLANK(draft_picks[[#This Row],[drafter_id]]),"",_xlfn.XLOOKUP(draft_picks[[#This Row],[drafter_id]],drafters[id],drafters[name]))</f>
        <v>Oriana Nudo</v>
      </c>
      <c r="J2764" t="str">
        <f>IF(ISBLANK(draft_picks[[#This Row],[drafter_team_id]]),"",_xlfn.XLOOKUP(draft_picks[[#This Row],[drafter_team_id]],drafter_teams[id],drafter_teams[name]))</f>
        <v/>
      </c>
      <c r="K2764" s="3" t="s">
        <v>15497</v>
      </c>
      <c r="L2764" t="s">
        <v>15497</v>
      </c>
      <c r="M2764" t="str">
        <f>IF(OR(ISBLANK(draft_picks[[#This Row],[veto_drafter_id]]),draft_picks[[#This Row],[veto_drafter_id]]=""),"",_xlfn.XLOOKUP(draft_picks[[#This Row],[veto_drafter_id]],drafters[id],drafters[name]))</f>
        <v/>
      </c>
      <c r="N2764" t="s">
        <v>15497</v>
      </c>
      <c r="O2764" t="str">
        <f>IF(OR(ISBLANK(draft_picks[[#This Row],[veto_drafter_team_id]]),draft_picks[[#This Row],[veto_drafter_team_id]]=""),"",_xlfn.XLOOKUP(draft_picks[[#This Row],[veto_drafter_team_id]],drafter_teams[id],drafter_teams[name]))</f>
        <v/>
      </c>
      <c r="Q2764" t="s">
        <v>15497</v>
      </c>
      <c r="R2764" t="str">
        <f>IF(OR(ISBLANK(draft_picks[[#This Row],[veto_override_drafter_id]]),draft_picks[[#This Row],[veto_override_drafter_id]]=""),"",_xlfn.XLOOKUP(draft_picks[[#This Row],[veto_override_drafter_id]],drafters[id],drafters[name]))</f>
        <v/>
      </c>
      <c r="S2764" t="s">
        <v>15497</v>
      </c>
      <c r="T2764" t="str">
        <f>IF(OR(ISBLANK(draft_picks[[#This Row],[veto_override_team_id]]),draft_picks[[#This Row],[veto_override_team_id]]=""),"",_xlfn.XLOOKUP(draft_picks[[#This Row],[veto_override_team_id]],drafter_teams[id],drafter_teams[name]))</f>
        <v/>
      </c>
    </row>
    <row r="2765" spans="1:20" x14ac:dyDescent="0.25">
      <c r="A2765" t="s">
        <v>292</v>
      </c>
      <c r="B2765" t="str">
        <f>_xlfn.XLOOKUP(draft_picks[[#This Row],[draft_id]],drafts[id],drafts[title])</f>
        <v>Judy Garland</v>
      </c>
      <c r="C2765" s="3">
        <v>3</v>
      </c>
      <c r="D2765">
        <f>IF(C2764&lt;draft_picks[[#This Row],[position]],1,IF(C2764&gt;draft_picks[[#This Row],[position]],D2764+1,IF(C2764=draft_picks[[#This Row],[position]],D2764+1)))</f>
        <v>5</v>
      </c>
      <c r="E2765" t="s">
        <v>2781</v>
      </c>
      <c r="F2765" t="str">
        <f>IF(ISBLANK(draft_picks[[#This Row],[movie_id]]),"",_xlfn.XLOOKUP(draft_picks[[#This Row],[movie_id]],drafts.movies[id],drafts.movies[movie_title]))</f>
        <v>The Clock</v>
      </c>
      <c r="G2765" s="3" t="s">
        <v>951</v>
      </c>
      <c r="H2765" t="str">
        <f>IF(ISBLANK(draft_picks[[#This Row],[drafter_id]]),"",_xlfn.XLOOKUP(draft_picks[[#This Row],[drafter_id]],drafters[id],drafters[name]))</f>
        <v>Maureen Lee Lenker</v>
      </c>
      <c r="J2765" t="str">
        <f>IF(ISBLANK(draft_picks[[#This Row],[drafter_team_id]]),"",_xlfn.XLOOKUP(draft_picks[[#This Row],[drafter_team_id]],drafter_teams[id],drafter_teams[name]))</f>
        <v/>
      </c>
      <c r="K2765" s="3" t="s">
        <v>15497</v>
      </c>
      <c r="L2765" t="s">
        <v>15497</v>
      </c>
      <c r="M2765" t="str">
        <f>IF(OR(ISBLANK(draft_picks[[#This Row],[veto_drafter_id]]),draft_picks[[#This Row],[veto_drafter_id]]=""),"",_xlfn.XLOOKUP(draft_picks[[#This Row],[veto_drafter_id]],drafters[id],drafters[name]))</f>
        <v/>
      </c>
      <c r="N2765" t="s">
        <v>15497</v>
      </c>
      <c r="O2765" t="str">
        <f>IF(OR(ISBLANK(draft_picks[[#This Row],[veto_drafter_team_id]]),draft_picks[[#This Row],[veto_drafter_team_id]]=""),"",_xlfn.XLOOKUP(draft_picks[[#This Row],[veto_drafter_team_id]],drafter_teams[id],drafter_teams[name]))</f>
        <v/>
      </c>
      <c r="Q2765" t="s">
        <v>15497</v>
      </c>
      <c r="R2765" t="str">
        <f>IF(OR(ISBLANK(draft_picks[[#This Row],[veto_override_drafter_id]]),draft_picks[[#This Row],[veto_override_drafter_id]]=""),"",_xlfn.XLOOKUP(draft_picks[[#This Row],[veto_override_drafter_id]],drafters[id],drafters[name]))</f>
        <v/>
      </c>
      <c r="S2765" t="s">
        <v>15497</v>
      </c>
      <c r="T2765" t="str">
        <f>IF(OR(ISBLANK(draft_picks[[#This Row],[veto_override_team_id]]),draft_picks[[#This Row],[veto_override_team_id]]=""),"",_xlfn.XLOOKUP(draft_picks[[#This Row],[veto_override_team_id]],drafter_teams[id],drafter_teams[name]))</f>
        <v/>
      </c>
    </row>
    <row r="2766" spans="1:20" x14ac:dyDescent="0.25">
      <c r="A2766" t="s">
        <v>292</v>
      </c>
      <c r="B2766" t="str">
        <f>_xlfn.XLOOKUP(draft_picks[[#This Row],[draft_id]],drafts[id],drafts[title])</f>
        <v>Judy Garland</v>
      </c>
      <c r="C2766" s="3">
        <v>2</v>
      </c>
      <c r="D2766">
        <f>IF(C2765&lt;draft_picks[[#This Row],[position]],1,IF(C2765&gt;draft_picks[[#This Row],[position]],D2765+1,IF(C2765=draft_picks[[#This Row],[position]],D2765+1)))</f>
        <v>6</v>
      </c>
      <c r="E2766" t="s">
        <v>6033</v>
      </c>
      <c r="F2766" t="str">
        <f>IF(ISBLANK(draft_picks[[#This Row],[movie_id]]),"",_xlfn.XLOOKUP(draft_picks[[#This Row],[movie_id]],drafts.movies[id],drafts.movies[movie_title]))</f>
        <v>The Wizard of Oz</v>
      </c>
      <c r="G2766" s="3" t="s">
        <v>1133</v>
      </c>
      <c r="H2766" t="str">
        <f>IF(ISBLANK(draft_picks[[#This Row],[drafter_id]]),"",_xlfn.XLOOKUP(draft_picks[[#This Row],[drafter_id]],drafters[id],drafters[name]))</f>
        <v>Oriana Nudo</v>
      </c>
      <c r="J2766" t="str">
        <f>IF(ISBLANK(draft_picks[[#This Row],[drafter_team_id]]),"",_xlfn.XLOOKUP(draft_picks[[#This Row],[drafter_team_id]],drafter_teams[id],drafter_teams[name]))</f>
        <v/>
      </c>
      <c r="K2766" s="3" t="s">
        <v>15497</v>
      </c>
      <c r="L2766" t="s">
        <v>15497</v>
      </c>
      <c r="M2766" t="str">
        <f>IF(OR(ISBLANK(draft_picks[[#This Row],[veto_drafter_id]]),draft_picks[[#This Row],[veto_drafter_id]]=""),"",_xlfn.XLOOKUP(draft_picks[[#This Row],[veto_drafter_id]],drafters[id],drafters[name]))</f>
        <v/>
      </c>
      <c r="N2766" t="s">
        <v>15497</v>
      </c>
      <c r="O2766" t="str">
        <f>IF(OR(ISBLANK(draft_picks[[#This Row],[veto_drafter_team_id]]),draft_picks[[#This Row],[veto_drafter_team_id]]=""),"",_xlfn.XLOOKUP(draft_picks[[#This Row],[veto_drafter_team_id]],drafter_teams[id],drafter_teams[name]))</f>
        <v/>
      </c>
      <c r="Q2766" t="s">
        <v>15497</v>
      </c>
      <c r="R2766" t="str">
        <f>IF(OR(ISBLANK(draft_picks[[#This Row],[veto_override_drafter_id]]),draft_picks[[#This Row],[veto_override_drafter_id]]=""),"",_xlfn.XLOOKUP(draft_picks[[#This Row],[veto_override_drafter_id]],drafters[id],drafters[name]))</f>
        <v/>
      </c>
      <c r="S2766" t="s">
        <v>15497</v>
      </c>
      <c r="T2766" t="str">
        <f>IF(OR(ISBLANK(draft_picks[[#This Row],[veto_override_team_id]]),draft_picks[[#This Row],[veto_override_team_id]]=""),"",_xlfn.XLOOKUP(draft_picks[[#This Row],[veto_override_team_id]],drafter_teams[id],drafter_teams[name]))</f>
        <v/>
      </c>
    </row>
    <row r="2767" spans="1:20" x14ac:dyDescent="0.25">
      <c r="A2767" t="s">
        <v>292</v>
      </c>
      <c r="B2767" t="str">
        <f>_xlfn.XLOOKUP(draft_picks[[#This Row],[draft_id]],drafts[id],drafts[title])</f>
        <v>Judy Garland</v>
      </c>
      <c r="C2767" s="3">
        <v>1</v>
      </c>
      <c r="D2767">
        <f>IF(C2766&lt;draft_picks[[#This Row],[position]],1,IF(C2766&gt;draft_picks[[#This Row],[position]],D2766+1,IF(C2766=draft_picks[[#This Row],[position]],D2766+1)))</f>
        <v>7</v>
      </c>
      <c r="E2767" t="s">
        <v>8302</v>
      </c>
      <c r="F2767" t="str">
        <f>IF(ISBLANK(draft_picks[[#This Row],[movie_id]]),"",_xlfn.XLOOKUP(draft_picks[[#This Row],[movie_id]],drafts.movies[id],drafts.movies[movie_title]))</f>
        <v>Meet Me in St. Louis</v>
      </c>
      <c r="G2767" s="3" t="s">
        <v>951</v>
      </c>
      <c r="H2767" t="str">
        <f>IF(ISBLANK(draft_picks[[#This Row],[drafter_id]]),"",_xlfn.XLOOKUP(draft_picks[[#This Row],[drafter_id]],drafters[id],drafters[name]))</f>
        <v>Maureen Lee Lenker</v>
      </c>
      <c r="J2767" t="str">
        <f>IF(ISBLANK(draft_picks[[#This Row],[drafter_team_id]]),"",_xlfn.XLOOKUP(draft_picks[[#This Row],[drafter_team_id]],drafter_teams[id],drafter_teams[name]))</f>
        <v/>
      </c>
      <c r="K2767" s="3" t="s">
        <v>15497</v>
      </c>
      <c r="L2767" t="s">
        <v>15497</v>
      </c>
      <c r="M2767" t="str">
        <f>IF(OR(ISBLANK(draft_picks[[#This Row],[veto_drafter_id]]),draft_picks[[#This Row],[veto_drafter_id]]=""),"",_xlfn.XLOOKUP(draft_picks[[#This Row],[veto_drafter_id]],drafters[id],drafters[name]))</f>
        <v/>
      </c>
      <c r="N2767" t="s">
        <v>15497</v>
      </c>
      <c r="O2767" t="str">
        <f>IF(OR(ISBLANK(draft_picks[[#This Row],[veto_drafter_team_id]]),draft_picks[[#This Row],[veto_drafter_team_id]]=""),"",_xlfn.XLOOKUP(draft_picks[[#This Row],[veto_drafter_team_id]],drafter_teams[id],drafter_teams[name]))</f>
        <v/>
      </c>
      <c r="Q2767" t="s">
        <v>15497</v>
      </c>
      <c r="R2767" t="str">
        <f>IF(OR(ISBLANK(draft_picks[[#This Row],[veto_override_drafter_id]]),draft_picks[[#This Row],[veto_override_drafter_id]]=""),"",_xlfn.XLOOKUP(draft_picks[[#This Row],[veto_override_drafter_id]],drafters[id],drafters[name]))</f>
        <v/>
      </c>
      <c r="S2767" t="s">
        <v>15497</v>
      </c>
      <c r="T2767" t="str">
        <f>IF(OR(ISBLANK(draft_picks[[#This Row],[veto_override_team_id]]),draft_picks[[#This Row],[veto_override_team_id]]=""),"",_xlfn.XLOOKUP(draft_picks[[#This Row],[veto_override_team_id]],drafter_teams[id],drafter_teams[name]))</f>
        <v/>
      </c>
    </row>
    <row r="2768" spans="1:20" x14ac:dyDescent="0.25">
      <c r="A2768" t="s">
        <v>530</v>
      </c>
      <c r="B2768" t="str">
        <f>_xlfn.XLOOKUP(draft_picks[[#This Row],[draft_id]],drafts[id],drafts[title])</f>
        <v>'80s Sports mini-Mega</v>
      </c>
      <c r="C2768" s="3">
        <v>11</v>
      </c>
      <c r="D2768">
        <f>IF(C2767&lt;draft_picks[[#This Row],[position]],1,IF(C2767&gt;draft_picks[[#This Row],[position]],D2767+1,IF(C2767=draft_picks[[#This Row],[position]],D2767+1)))</f>
        <v>1</v>
      </c>
      <c r="E2768" t="s">
        <v>1625</v>
      </c>
      <c r="F2768" t="str">
        <f>IF(ISBLANK(draft_picks[[#This Row],[movie_id]]),"",_xlfn.XLOOKUP(draft_picks[[#This Row],[movie_id]],drafts.movies[id],drafts.movies[movie_title]))</f>
        <v>Personal Best</v>
      </c>
      <c r="G2768" s="3" t="s">
        <v>1193</v>
      </c>
      <c r="H2768" t="str">
        <f>IF(ISBLANK(draft_picks[[#This Row],[drafter_id]]),"",_xlfn.XLOOKUP(draft_picks[[#This Row],[drafter_id]],drafters[id],drafters[name]))</f>
        <v>Daniel Fienberg</v>
      </c>
      <c r="J2768" t="str">
        <f>IF(ISBLANK(draft_picks[[#This Row],[drafter_team_id]]),"",_xlfn.XLOOKUP(draft_picks[[#This Row],[drafter_team_id]],drafter_teams[id],drafter_teams[name]))</f>
        <v/>
      </c>
      <c r="K2768" s="3" t="s">
        <v>15497</v>
      </c>
      <c r="L2768" t="s">
        <v>15497</v>
      </c>
      <c r="M2768" t="str">
        <f>IF(OR(ISBLANK(draft_picks[[#This Row],[veto_drafter_id]]),draft_picks[[#This Row],[veto_drafter_id]]=""),"",_xlfn.XLOOKUP(draft_picks[[#This Row],[veto_drafter_id]],drafters[id],drafters[name]))</f>
        <v/>
      </c>
      <c r="N2768" t="s">
        <v>15497</v>
      </c>
      <c r="O2768" t="str">
        <f>IF(OR(ISBLANK(draft_picks[[#This Row],[veto_drafter_team_id]]),draft_picks[[#This Row],[veto_drafter_team_id]]=""),"",_xlfn.XLOOKUP(draft_picks[[#This Row],[veto_drafter_team_id]],drafter_teams[id],drafter_teams[name]))</f>
        <v/>
      </c>
      <c r="Q2768" t="s">
        <v>15497</v>
      </c>
      <c r="R2768" t="str">
        <f>IF(OR(ISBLANK(draft_picks[[#This Row],[veto_override_drafter_id]]),draft_picks[[#This Row],[veto_override_drafter_id]]=""),"",_xlfn.XLOOKUP(draft_picks[[#This Row],[veto_override_drafter_id]],drafters[id],drafters[name]))</f>
        <v/>
      </c>
      <c r="S2768" t="s">
        <v>15497</v>
      </c>
      <c r="T2768" t="str">
        <f>IF(OR(ISBLANK(draft_picks[[#This Row],[veto_override_team_id]]),draft_picks[[#This Row],[veto_override_team_id]]=""),"",_xlfn.XLOOKUP(draft_picks[[#This Row],[veto_override_team_id]],drafter_teams[id],drafter_teams[name]))</f>
        <v/>
      </c>
    </row>
    <row r="2769" spans="1:20" x14ac:dyDescent="0.25">
      <c r="A2769" t="s">
        <v>530</v>
      </c>
      <c r="B2769" t="str">
        <f>_xlfn.XLOOKUP(draft_picks[[#This Row],[draft_id]],drafts[id],drafts[title])</f>
        <v>'80s Sports mini-Mega</v>
      </c>
      <c r="C2769" s="3">
        <v>10</v>
      </c>
      <c r="D2769">
        <f>IF(C2768&lt;draft_picks[[#This Row],[position]],1,IF(C2768&gt;draft_picks[[#This Row],[position]],D2768+1,IF(C2768=draft_picks[[#This Row],[position]],D2768+1)))</f>
        <v>2</v>
      </c>
      <c r="E2769" t="s">
        <v>1769</v>
      </c>
      <c r="F2769" t="str">
        <f>IF(ISBLANK(draft_picks[[#This Row],[movie_id]]),"",_xlfn.XLOOKUP(draft_picks[[#This Row],[movie_id]],drafts.movies[id],drafts.movies[movie_title]))</f>
        <v>The Color of Money</v>
      </c>
      <c r="G2769" s="3" t="s">
        <v>1193</v>
      </c>
      <c r="H2769" t="str">
        <f>IF(ISBLANK(draft_picks[[#This Row],[drafter_id]]),"",_xlfn.XLOOKUP(draft_picks[[#This Row],[drafter_id]],drafters[id],drafters[name]))</f>
        <v>Daniel Fienberg</v>
      </c>
      <c r="J2769" t="str">
        <f>IF(ISBLANK(draft_picks[[#This Row],[drafter_team_id]]),"",_xlfn.XLOOKUP(draft_picks[[#This Row],[drafter_team_id]],drafter_teams[id],drafter_teams[name]))</f>
        <v/>
      </c>
      <c r="K2769" s="3" t="s">
        <v>15497</v>
      </c>
      <c r="L2769" t="s">
        <v>15497</v>
      </c>
      <c r="M2769" t="str">
        <f>IF(OR(ISBLANK(draft_picks[[#This Row],[veto_drafter_id]]),draft_picks[[#This Row],[veto_drafter_id]]=""),"",_xlfn.XLOOKUP(draft_picks[[#This Row],[veto_drafter_id]],drafters[id],drafters[name]))</f>
        <v/>
      </c>
      <c r="N2769" t="s">
        <v>15497</v>
      </c>
      <c r="O2769" t="str">
        <f>IF(OR(ISBLANK(draft_picks[[#This Row],[veto_drafter_team_id]]),draft_picks[[#This Row],[veto_drafter_team_id]]=""),"",_xlfn.XLOOKUP(draft_picks[[#This Row],[veto_drafter_team_id]],drafter_teams[id],drafter_teams[name]))</f>
        <v/>
      </c>
      <c r="Q2769" t="s">
        <v>15497</v>
      </c>
      <c r="R2769" t="str">
        <f>IF(OR(ISBLANK(draft_picks[[#This Row],[veto_override_drafter_id]]),draft_picks[[#This Row],[veto_override_drafter_id]]=""),"",_xlfn.XLOOKUP(draft_picks[[#This Row],[veto_override_drafter_id]],drafters[id],drafters[name]))</f>
        <v/>
      </c>
      <c r="S2769" t="s">
        <v>15497</v>
      </c>
      <c r="T2769" t="str">
        <f>IF(OR(ISBLANK(draft_picks[[#This Row],[veto_override_team_id]]),draft_picks[[#This Row],[veto_override_team_id]]=""),"",_xlfn.XLOOKUP(draft_picks[[#This Row],[veto_override_team_id]],drafter_teams[id],drafter_teams[name]))</f>
        <v/>
      </c>
    </row>
    <row r="2770" spans="1:20" x14ac:dyDescent="0.25">
      <c r="A2770" t="s">
        <v>530</v>
      </c>
      <c r="B2770" t="str">
        <f>_xlfn.XLOOKUP(draft_picks[[#This Row],[draft_id]],drafts[id],drafts[title])</f>
        <v>'80s Sports mini-Mega</v>
      </c>
      <c r="C2770" s="3">
        <v>9</v>
      </c>
      <c r="D2770">
        <f>IF(C2769&lt;draft_picks[[#This Row],[position]],1,IF(C2769&gt;draft_picks[[#This Row],[position]],D2769+1,IF(C2769=draft_picks[[#This Row],[position]],D2769+1)))</f>
        <v>3</v>
      </c>
      <c r="E2770" t="s">
        <v>4770</v>
      </c>
      <c r="F2770" t="str">
        <f>IF(ISBLANK(draft_picks[[#This Row],[movie_id]]),"",_xlfn.XLOOKUP(draft_picks[[#This Row],[movie_id]],drafts.movies[id],drafts.movies[movie_title]))</f>
        <v>Major League</v>
      </c>
      <c r="G2770" s="3" t="s">
        <v>987</v>
      </c>
      <c r="H2770" t="str">
        <f>IF(ISBLANK(draft_picks[[#This Row],[drafter_id]]),"",_xlfn.XLOOKUP(draft_picks[[#This Row],[drafter_id]],drafters[id],drafters[name]))</f>
        <v>Alan Sepinwall</v>
      </c>
      <c r="J2770" t="str">
        <f>IF(ISBLANK(draft_picks[[#This Row],[drafter_team_id]]),"",_xlfn.XLOOKUP(draft_picks[[#This Row],[drafter_team_id]],drafter_teams[id],drafter_teams[name]))</f>
        <v/>
      </c>
      <c r="K2770" s="3" t="s">
        <v>15497</v>
      </c>
      <c r="L2770" t="s">
        <v>15497</v>
      </c>
      <c r="M2770" t="str">
        <f>IF(OR(ISBLANK(draft_picks[[#This Row],[veto_drafter_id]]),draft_picks[[#This Row],[veto_drafter_id]]=""),"",_xlfn.XLOOKUP(draft_picks[[#This Row],[veto_drafter_id]],drafters[id],drafters[name]))</f>
        <v/>
      </c>
      <c r="N2770" t="s">
        <v>15497</v>
      </c>
      <c r="O2770" t="str">
        <f>IF(OR(ISBLANK(draft_picks[[#This Row],[veto_drafter_team_id]]),draft_picks[[#This Row],[veto_drafter_team_id]]=""),"",_xlfn.XLOOKUP(draft_picks[[#This Row],[veto_drafter_team_id]],drafter_teams[id],drafter_teams[name]))</f>
        <v/>
      </c>
      <c r="Q2770" t="s">
        <v>15497</v>
      </c>
      <c r="R2770" t="str">
        <f>IF(OR(ISBLANK(draft_picks[[#This Row],[veto_override_drafter_id]]),draft_picks[[#This Row],[veto_override_drafter_id]]=""),"",_xlfn.XLOOKUP(draft_picks[[#This Row],[veto_override_drafter_id]],drafters[id],drafters[name]))</f>
        <v/>
      </c>
      <c r="S2770" t="s">
        <v>15497</v>
      </c>
      <c r="T2770" t="str">
        <f>IF(OR(ISBLANK(draft_picks[[#This Row],[veto_override_team_id]]),draft_picks[[#This Row],[veto_override_team_id]]=""),"",_xlfn.XLOOKUP(draft_picks[[#This Row],[veto_override_team_id]],drafter_teams[id],drafter_teams[name]))</f>
        <v/>
      </c>
    </row>
    <row r="2771" spans="1:20" x14ac:dyDescent="0.25">
      <c r="A2771" t="s">
        <v>530</v>
      </c>
      <c r="B2771" t="str">
        <f>_xlfn.XLOOKUP(draft_picks[[#This Row],[draft_id]],drafts[id],drafts[title])</f>
        <v>'80s Sports mini-Mega</v>
      </c>
      <c r="C2771" s="3">
        <v>8</v>
      </c>
      <c r="D2771">
        <f>IF(C2770&lt;draft_picks[[#This Row],[position]],1,IF(C2770&gt;draft_picks[[#This Row],[position]],D2770+1,IF(C2770=draft_picks[[#This Row],[position]],D2770+1)))</f>
        <v>4</v>
      </c>
      <c r="E2771" t="s">
        <v>3921</v>
      </c>
      <c r="F2771" t="str">
        <f>IF(ISBLANK(draft_picks[[#This Row],[movie_id]]),"",_xlfn.XLOOKUP(draft_picks[[#This Row],[movie_id]],drafts.movies[id],drafts.movies[movie_title]))</f>
        <v>Hoosiers</v>
      </c>
      <c r="G2771" s="3" t="s">
        <v>987</v>
      </c>
      <c r="H2771" t="str">
        <f>IF(ISBLANK(draft_picks[[#This Row],[drafter_id]]),"",_xlfn.XLOOKUP(draft_picks[[#This Row],[drafter_id]],drafters[id],drafters[name]))</f>
        <v>Alan Sepinwall</v>
      </c>
      <c r="J2771" t="str">
        <f>IF(ISBLANK(draft_picks[[#This Row],[drafter_team_id]]),"",_xlfn.XLOOKUP(draft_picks[[#This Row],[drafter_team_id]],drafter_teams[id],drafter_teams[name]))</f>
        <v/>
      </c>
      <c r="K2771" s="3" t="s">
        <v>15497</v>
      </c>
      <c r="L2771" t="s">
        <v>15497</v>
      </c>
      <c r="M2771" t="str">
        <f>IF(OR(ISBLANK(draft_picks[[#This Row],[veto_drafter_id]]),draft_picks[[#This Row],[veto_drafter_id]]=""),"",_xlfn.XLOOKUP(draft_picks[[#This Row],[veto_drafter_id]],drafters[id],drafters[name]))</f>
        <v/>
      </c>
      <c r="N2771" t="s">
        <v>15497</v>
      </c>
      <c r="O2771" t="str">
        <f>IF(OR(ISBLANK(draft_picks[[#This Row],[veto_drafter_team_id]]),draft_picks[[#This Row],[veto_drafter_team_id]]=""),"",_xlfn.XLOOKUP(draft_picks[[#This Row],[veto_drafter_team_id]],drafter_teams[id],drafter_teams[name]))</f>
        <v/>
      </c>
      <c r="Q2771" t="s">
        <v>15497</v>
      </c>
      <c r="R2771" t="str">
        <f>IF(OR(ISBLANK(draft_picks[[#This Row],[veto_override_drafter_id]]),draft_picks[[#This Row],[veto_override_drafter_id]]=""),"",_xlfn.XLOOKUP(draft_picks[[#This Row],[veto_override_drafter_id]],drafters[id],drafters[name]))</f>
        <v/>
      </c>
      <c r="S2771" t="s">
        <v>15497</v>
      </c>
      <c r="T2771" t="str">
        <f>IF(OR(ISBLANK(draft_picks[[#This Row],[veto_override_team_id]]),draft_picks[[#This Row],[veto_override_team_id]]=""),"",_xlfn.XLOOKUP(draft_picks[[#This Row],[veto_override_team_id]],drafter_teams[id],drafter_teams[name]))</f>
        <v/>
      </c>
    </row>
    <row r="2772" spans="1:20" x14ac:dyDescent="0.25">
      <c r="A2772" t="s">
        <v>530</v>
      </c>
      <c r="B2772" t="str">
        <f>_xlfn.XLOOKUP(draft_picks[[#This Row],[draft_id]],drafts[id],drafts[title])</f>
        <v>'80s Sports mini-Mega</v>
      </c>
      <c r="C2772" s="3">
        <v>7</v>
      </c>
      <c r="D2772">
        <f>IF(C2771&lt;draft_picks[[#This Row],[position]],1,IF(C2771&gt;draft_picks[[#This Row],[position]],D2771+1,IF(C2771=draft_picks[[#This Row],[position]],D2771+1)))</f>
        <v>5</v>
      </c>
      <c r="E2772" t="s">
        <v>2427</v>
      </c>
      <c r="F2772" t="str">
        <f>IF(ISBLANK(draft_picks[[#This Row],[movie_id]]),"",_xlfn.XLOOKUP(draft_picks[[#This Row],[movie_id]],drafts.movies[id],drafts.movies[movie_title]))</f>
        <v>Lucas</v>
      </c>
      <c r="G2772" s="3" t="s">
        <v>1079</v>
      </c>
      <c r="H2772" t="str">
        <f>IF(ISBLANK(draft_picks[[#This Row],[drafter_id]]),"",_xlfn.XLOOKUP(draft_picks[[#This Row],[drafter_id]],drafters[id],drafters[name]))</f>
        <v>Linda Holmes</v>
      </c>
      <c r="J2772" t="str">
        <f>IF(ISBLANK(draft_picks[[#This Row],[drafter_team_id]]),"",_xlfn.XLOOKUP(draft_picks[[#This Row],[drafter_team_id]],drafter_teams[id],drafter_teams[name]))</f>
        <v/>
      </c>
      <c r="K2772" s="3" t="s">
        <v>15497</v>
      </c>
      <c r="L2772" t="s">
        <v>15497</v>
      </c>
      <c r="M2772" t="str">
        <f>IF(OR(ISBLANK(draft_picks[[#This Row],[veto_drafter_id]]),draft_picks[[#This Row],[veto_drafter_id]]=""),"",_xlfn.XLOOKUP(draft_picks[[#This Row],[veto_drafter_id]],drafters[id],drafters[name]))</f>
        <v/>
      </c>
      <c r="N2772" t="s">
        <v>15497</v>
      </c>
      <c r="O2772" t="str">
        <f>IF(OR(ISBLANK(draft_picks[[#This Row],[veto_drafter_team_id]]),draft_picks[[#This Row],[veto_drafter_team_id]]=""),"",_xlfn.XLOOKUP(draft_picks[[#This Row],[veto_drafter_team_id]],drafter_teams[id],drafter_teams[name]))</f>
        <v/>
      </c>
      <c r="Q2772" t="s">
        <v>15497</v>
      </c>
      <c r="R2772" t="str">
        <f>IF(OR(ISBLANK(draft_picks[[#This Row],[veto_override_drafter_id]]),draft_picks[[#This Row],[veto_override_drafter_id]]=""),"",_xlfn.XLOOKUP(draft_picks[[#This Row],[veto_override_drafter_id]],drafters[id],drafters[name]))</f>
        <v/>
      </c>
      <c r="S2772" t="s">
        <v>15497</v>
      </c>
      <c r="T2772" t="str">
        <f>IF(OR(ISBLANK(draft_picks[[#This Row],[veto_override_team_id]]),draft_picks[[#This Row],[veto_override_team_id]]=""),"",_xlfn.XLOOKUP(draft_picks[[#This Row],[veto_override_team_id]],drafter_teams[id],drafter_teams[name]))</f>
        <v/>
      </c>
    </row>
    <row r="2773" spans="1:20" x14ac:dyDescent="0.25">
      <c r="A2773" t="s">
        <v>530</v>
      </c>
      <c r="B2773" t="str">
        <f>_xlfn.XLOOKUP(draft_picks[[#This Row],[draft_id]],drafts[id],drafts[title])</f>
        <v>'80s Sports mini-Mega</v>
      </c>
      <c r="C2773" s="3">
        <v>6</v>
      </c>
      <c r="D2773">
        <f>IF(C2772&lt;draft_picks[[#This Row],[position]],1,IF(C2772&gt;draft_picks[[#This Row],[position]],D2772+1,IF(C2772=draft_picks[[#This Row],[position]],D2772+1)))</f>
        <v>6</v>
      </c>
      <c r="E2773" t="s">
        <v>3933</v>
      </c>
      <c r="F2773" t="str">
        <f>IF(ISBLANK(draft_picks[[#This Row],[movie_id]]),"",_xlfn.XLOOKUP(draft_picks[[#This Row],[movie_id]],drafts.movies[id],drafts.movies[movie_title]))</f>
        <v>Eight Men Out</v>
      </c>
      <c r="G2773" s="3" t="s">
        <v>1193</v>
      </c>
      <c r="H2773" t="str">
        <f>IF(ISBLANK(draft_picks[[#This Row],[drafter_id]]),"",_xlfn.XLOOKUP(draft_picks[[#This Row],[drafter_id]],drafters[id],drafters[name]))</f>
        <v>Daniel Fienberg</v>
      </c>
      <c r="J2773" t="str">
        <f>IF(ISBLANK(draft_picks[[#This Row],[drafter_team_id]]),"",_xlfn.XLOOKUP(draft_picks[[#This Row],[drafter_team_id]],drafter_teams[id],drafter_teams[name]))</f>
        <v/>
      </c>
      <c r="K2773" s="3" t="s">
        <v>15497</v>
      </c>
      <c r="L2773" t="s">
        <v>15497</v>
      </c>
      <c r="M2773" t="str">
        <f>IF(OR(ISBLANK(draft_picks[[#This Row],[veto_drafter_id]]),draft_picks[[#This Row],[veto_drafter_id]]=""),"",_xlfn.XLOOKUP(draft_picks[[#This Row],[veto_drafter_id]],drafters[id],drafters[name]))</f>
        <v/>
      </c>
      <c r="N2773" t="s">
        <v>15497</v>
      </c>
      <c r="O2773" t="str">
        <f>IF(OR(ISBLANK(draft_picks[[#This Row],[veto_drafter_team_id]]),draft_picks[[#This Row],[veto_drafter_team_id]]=""),"",_xlfn.XLOOKUP(draft_picks[[#This Row],[veto_drafter_team_id]],drafter_teams[id],drafter_teams[name]))</f>
        <v/>
      </c>
      <c r="Q2773" t="s">
        <v>15497</v>
      </c>
      <c r="R2773" t="str">
        <f>IF(OR(ISBLANK(draft_picks[[#This Row],[veto_override_drafter_id]]),draft_picks[[#This Row],[veto_override_drafter_id]]=""),"",_xlfn.XLOOKUP(draft_picks[[#This Row],[veto_override_drafter_id]],drafters[id],drafters[name]))</f>
        <v/>
      </c>
      <c r="S2773" t="s">
        <v>15497</v>
      </c>
      <c r="T2773" t="str">
        <f>IF(OR(ISBLANK(draft_picks[[#This Row],[veto_override_team_id]]),draft_picks[[#This Row],[veto_override_team_id]]=""),"",_xlfn.XLOOKUP(draft_picks[[#This Row],[veto_override_team_id]],drafter_teams[id],drafter_teams[name]))</f>
        <v/>
      </c>
    </row>
    <row r="2774" spans="1:20" x14ac:dyDescent="0.25">
      <c r="A2774" t="s">
        <v>530</v>
      </c>
      <c r="B2774" t="str">
        <f>_xlfn.XLOOKUP(draft_picks[[#This Row],[draft_id]],drafts[id],drafts[title])</f>
        <v>'80s Sports mini-Mega</v>
      </c>
      <c r="C2774" s="3">
        <v>5</v>
      </c>
      <c r="D2774">
        <f>IF(C2773&lt;draft_picks[[#This Row],[position]],1,IF(C2773&gt;draft_picks[[#This Row],[position]],D2773+1,IF(C2773=draft_picks[[#This Row],[position]],D2773+1)))</f>
        <v>7</v>
      </c>
      <c r="E2774" t="s">
        <v>6510</v>
      </c>
      <c r="F2774" t="str">
        <f>IF(ISBLANK(draft_picks[[#This Row],[movie_id]]),"",_xlfn.XLOOKUP(draft_picks[[#This Row],[movie_id]],drafts.movies[id],drafts.movies[movie_title]))</f>
        <v>The Karate Kid</v>
      </c>
      <c r="G2774" s="3" t="s">
        <v>987</v>
      </c>
      <c r="H2774" t="str">
        <f>IF(ISBLANK(draft_picks[[#This Row],[drafter_id]]),"",_xlfn.XLOOKUP(draft_picks[[#This Row],[drafter_id]],drafters[id],drafters[name]))</f>
        <v>Alan Sepinwall</v>
      </c>
      <c r="J2774" t="str">
        <f>IF(ISBLANK(draft_picks[[#This Row],[drafter_team_id]]),"",_xlfn.XLOOKUP(draft_picks[[#This Row],[drafter_team_id]],drafter_teams[id],drafter_teams[name]))</f>
        <v/>
      </c>
      <c r="K2774" s="3" t="s">
        <v>15497</v>
      </c>
      <c r="L2774" t="s">
        <v>15497</v>
      </c>
      <c r="M2774" t="str">
        <f>IF(OR(ISBLANK(draft_picks[[#This Row],[veto_drafter_id]]),draft_picks[[#This Row],[veto_drafter_id]]=""),"",_xlfn.XLOOKUP(draft_picks[[#This Row],[veto_drafter_id]],drafters[id],drafters[name]))</f>
        <v/>
      </c>
      <c r="N2774" t="s">
        <v>15497</v>
      </c>
      <c r="O2774" t="str">
        <f>IF(OR(ISBLANK(draft_picks[[#This Row],[veto_drafter_team_id]]),draft_picks[[#This Row],[veto_drafter_team_id]]=""),"",_xlfn.XLOOKUP(draft_picks[[#This Row],[veto_drafter_team_id]],drafter_teams[id],drafter_teams[name]))</f>
        <v/>
      </c>
      <c r="Q2774" t="s">
        <v>15497</v>
      </c>
      <c r="R2774" t="str">
        <f>IF(OR(ISBLANK(draft_picks[[#This Row],[veto_override_drafter_id]]),draft_picks[[#This Row],[veto_override_drafter_id]]=""),"",_xlfn.XLOOKUP(draft_picks[[#This Row],[veto_override_drafter_id]],drafters[id],drafters[name]))</f>
        <v/>
      </c>
      <c r="S2774" t="s">
        <v>15497</v>
      </c>
      <c r="T2774" t="str">
        <f>IF(OR(ISBLANK(draft_picks[[#This Row],[veto_override_team_id]]),draft_picks[[#This Row],[veto_override_team_id]]=""),"",_xlfn.XLOOKUP(draft_picks[[#This Row],[veto_override_team_id]],drafter_teams[id],drafter_teams[name]))</f>
        <v/>
      </c>
    </row>
    <row r="2775" spans="1:20" x14ac:dyDescent="0.25">
      <c r="A2775" t="s">
        <v>530</v>
      </c>
      <c r="B2775" t="str">
        <f>_xlfn.XLOOKUP(draft_picks[[#This Row],[draft_id]],drafts[id],drafts[title])</f>
        <v>'80s Sports mini-Mega</v>
      </c>
      <c r="C2775" s="3">
        <v>4</v>
      </c>
      <c r="D2775">
        <f>IF(C2774&lt;draft_picks[[#This Row],[position]],1,IF(C2774&gt;draft_picks[[#This Row],[position]],D2774+1,IF(C2774=draft_picks[[#This Row],[position]],D2774+1)))</f>
        <v>8</v>
      </c>
      <c r="E2775" t="s">
        <v>3705</v>
      </c>
      <c r="F2775" t="str">
        <f>IF(ISBLANK(draft_picks[[#This Row],[movie_id]]),"",_xlfn.XLOOKUP(draft_picks[[#This Row],[movie_id]],drafts.movies[id],drafts.movies[movie_title]))</f>
        <v>Field of Dreams</v>
      </c>
      <c r="G2775" s="3" t="s">
        <v>1079</v>
      </c>
      <c r="H2775" t="str">
        <f>IF(ISBLANK(draft_picks[[#This Row],[drafter_id]]),"",_xlfn.XLOOKUP(draft_picks[[#This Row],[drafter_id]],drafters[id],drafters[name]))</f>
        <v>Linda Holmes</v>
      </c>
      <c r="J2775" t="str">
        <f>IF(ISBLANK(draft_picks[[#This Row],[drafter_team_id]]),"",_xlfn.XLOOKUP(draft_picks[[#This Row],[drafter_team_id]],drafter_teams[id],drafter_teams[name]))</f>
        <v/>
      </c>
      <c r="K2775" s="3" t="s">
        <v>15497</v>
      </c>
      <c r="L2775" t="s">
        <v>15497</v>
      </c>
      <c r="M2775" t="str">
        <f>IF(OR(ISBLANK(draft_picks[[#This Row],[veto_drafter_id]]),draft_picks[[#This Row],[veto_drafter_id]]=""),"",_xlfn.XLOOKUP(draft_picks[[#This Row],[veto_drafter_id]],drafters[id],drafters[name]))</f>
        <v/>
      </c>
      <c r="N2775" t="s">
        <v>15497</v>
      </c>
      <c r="O2775" t="str">
        <f>IF(OR(ISBLANK(draft_picks[[#This Row],[veto_drafter_team_id]]),draft_picks[[#This Row],[veto_drafter_team_id]]=""),"",_xlfn.XLOOKUP(draft_picks[[#This Row],[veto_drafter_team_id]],drafter_teams[id],drafter_teams[name]))</f>
        <v/>
      </c>
      <c r="Q2775" t="s">
        <v>15497</v>
      </c>
      <c r="R2775" t="str">
        <f>IF(OR(ISBLANK(draft_picks[[#This Row],[veto_override_drafter_id]]),draft_picks[[#This Row],[veto_override_drafter_id]]=""),"",_xlfn.XLOOKUP(draft_picks[[#This Row],[veto_override_drafter_id]],drafters[id],drafters[name]))</f>
        <v/>
      </c>
      <c r="S2775" t="s">
        <v>15497</v>
      </c>
      <c r="T2775" t="str">
        <f>IF(OR(ISBLANK(draft_picks[[#This Row],[veto_override_team_id]]),draft_picks[[#This Row],[veto_override_team_id]]=""),"",_xlfn.XLOOKUP(draft_picks[[#This Row],[veto_override_team_id]],drafter_teams[id],drafter_teams[name]))</f>
        <v/>
      </c>
    </row>
    <row r="2776" spans="1:20" x14ac:dyDescent="0.25">
      <c r="A2776" t="s">
        <v>530</v>
      </c>
      <c r="B2776" t="str">
        <f>_xlfn.XLOOKUP(draft_picks[[#This Row],[draft_id]],drafts[id],drafts[title])</f>
        <v>'80s Sports mini-Mega</v>
      </c>
      <c r="C2776" s="3">
        <v>3</v>
      </c>
      <c r="D2776">
        <f>IF(C2775&lt;draft_picks[[#This Row],[position]],1,IF(C2775&gt;draft_picks[[#This Row],[position]],D2775+1,IF(C2775=draft_picks[[#This Row],[position]],D2775+1)))</f>
        <v>9</v>
      </c>
      <c r="E2776" t="s">
        <v>7351</v>
      </c>
      <c r="F2776" t="str">
        <f>IF(ISBLANK(draft_picks[[#This Row],[movie_id]]),"",_xlfn.XLOOKUP(draft_picks[[#This Row],[movie_id]],drafts.movies[id],drafts.movies[movie_title]))</f>
        <v>Raging Bull</v>
      </c>
      <c r="G2776" s="3" t="s">
        <v>1193</v>
      </c>
      <c r="H2776" t="str">
        <f>IF(ISBLANK(draft_picks[[#This Row],[drafter_id]]),"",_xlfn.XLOOKUP(draft_picks[[#This Row],[drafter_id]],drafters[id],drafters[name]))</f>
        <v>Daniel Fienberg</v>
      </c>
      <c r="J2776" t="str">
        <f>IF(ISBLANK(draft_picks[[#This Row],[drafter_team_id]]),"",_xlfn.XLOOKUP(draft_picks[[#This Row],[drafter_team_id]],drafter_teams[id],drafter_teams[name]))</f>
        <v/>
      </c>
      <c r="K2776" s="3" t="s">
        <v>15497</v>
      </c>
      <c r="L2776" t="s">
        <v>15497</v>
      </c>
      <c r="M2776" t="str">
        <f>IF(OR(ISBLANK(draft_picks[[#This Row],[veto_drafter_id]]),draft_picks[[#This Row],[veto_drafter_id]]=""),"",_xlfn.XLOOKUP(draft_picks[[#This Row],[veto_drafter_id]],drafters[id],drafters[name]))</f>
        <v/>
      </c>
      <c r="N2776" t="s">
        <v>15497</v>
      </c>
      <c r="O2776" t="str">
        <f>IF(OR(ISBLANK(draft_picks[[#This Row],[veto_drafter_team_id]]),draft_picks[[#This Row],[veto_drafter_team_id]]=""),"",_xlfn.XLOOKUP(draft_picks[[#This Row],[veto_drafter_team_id]],drafter_teams[id],drafter_teams[name]))</f>
        <v/>
      </c>
      <c r="Q2776" t="s">
        <v>15497</v>
      </c>
      <c r="R2776" t="str">
        <f>IF(OR(ISBLANK(draft_picks[[#This Row],[veto_override_drafter_id]]),draft_picks[[#This Row],[veto_override_drafter_id]]=""),"",_xlfn.XLOOKUP(draft_picks[[#This Row],[veto_override_drafter_id]],drafters[id],drafters[name]))</f>
        <v/>
      </c>
      <c r="S2776" t="s">
        <v>15497</v>
      </c>
      <c r="T2776" t="str">
        <f>IF(OR(ISBLANK(draft_picks[[#This Row],[veto_override_team_id]]),draft_picks[[#This Row],[veto_override_team_id]]=""),"",_xlfn.XLOOKUP(draft_picks[[#This Row],[veto_override_team_id]],drafter_teams[id],drafter_teams[name]))</f>
        <v/>
      </c>
    </row>
    <row r="2777" spans="1:20" x14ac:dyDescent="0.25">
      <c r="A2777" t="s">
        <v>530</v>
      </c>
      <c r="B2777" t="str">
        <f>_xlfn.XLOOKUP(draft_picks[[#This Row],[draft_id]],drafts[id],drafts[title])</f>
        <v>'80s Sports mini-Mega</v>
      </c>
      <c r="C2777" s="3">
        <v>2</v>
      </c>
      <c r="D2777">
        <f>IF(C2776&lt;draft_picks[[#This Row],[position]],1,IF(C2776&gt;draft_picks[[#This Row],[position]],D2776+1,IF(C2776=draft_picks[[#This Row],[position]],D2776+1)))</f>
        <v>10</v>
      </c>
      <c r="E2777" t="s">
        <v>1949</v>
      </c>
      <c r="F2777" t="str">
        <f>IF(ISBLANK(draft_picks[[#This Row],[movie_id]]),"",_xlfn.XLOOKUP(draft_picks[[#This Row],[movie_id]],drafts.movies[id],drafts.movies[movie_title]))</f>
        <v>Rocky III</v>
      </c>
      <c r="G2777" s="3" t="s">
        <v>987</v>
      </c>
      <c r="H2777" t="str">
        <f>IF(ISBLANK(draft_picks[[#This Row],[drafter_id]]),"",_xlfn.XLOOKUP(draft_picks[[#This Row],[drafter_id]],drafters[id],drafters[name]))</f>
        <v>Alan Sepinwall</v>
      </c>
      <c r="J2777" t="str">
        <f>IF(ISBLANK(draft_picks[[#This Row],[drafter_team_id]]),"",_xlfn.XLOOKUP(draft_picks[[#This Row],[drafter_team_id]],drafter_teams[id],drafter_teams[name]))</f>
        <v/>
      </c>
      <c r="K2777" s="3" t="s">
        <v>15484</v>
      </c>
      <c r="L2777" t="s">
        <v>1193</v>
      </c>
      <c r="M2777" t="str">
        <f>IF(OR(ISBLANK(draft_picks[[#This Row],[veto_drafter_id]]),draft_picks[[#This Row],[veto_drafter_id]]=""),"",_xlfn.XLOOKUP(draft_picks[[#This Row],[veto_drafter_id]],drafters[id],drafters[name]))</f>
        <v>Daniel Fienberg</v>
      </c>
      <c r="N2777" t="s">
        <v>15497</v>
      </c>
      <c r="O2777" t="str">
        <f>IF(OR(ISBLANK(draft_picks[[#This Row],[veto_drafter_team_id]]),draft_picks[[#This Row],[veto_drafter_team_id]]=""),"",_xlfn.XLOOKUP(draft_picks[[#This Row],[veto_drafter_team_id]],drafter_teams[id],drafter_teams[name]))</f>
        <v/>
      </c>
      <c r="Q2777" t="s">
        <v>15497</v>
      </c>
      <c r="R2777" t="str">
        <f>IF(OR(ISBLANK(draft_picks[[#This Row],[veto_override_drafter_id]]),draft_picks[[#This Row],[veto_override_drafter_id]]=""),"",_xlfn.XLOOKUP(draft_picks[[#This Row],[veto_override_drafter_id]],drafters[id],drafters[name]))</f>
        <v/>
      </c>
      <c r="S2777" t="s">
        <v>15497</v>
      </c>
      <c r="T2777" t="str">
        <f>IF(OR(ISBLANK(draft_picks[[#This Row],[veto_override_team_id]]),draft_picks[[#This Row],[veto_override_team_id]]=""),"",_xlfn.XLOOKUP(draft_picks[[#This Row],[veto_override_team_id]],drafter_teams[id],drafter_teams[name]))</f>
        <v/>
      </c>
    </row>
    <row r="2778" spans="1:20" x14ac:dyDescent="0.25">
      <c r="A2778" t="s">
        <v>530</v>
      </c>
      <c r="B2778" t="str">
        <f>_xlfn.XLOOKUP(draft_picks[[#This Row],[draft_id]],drafts[id],drafts[title])</f>
        <v>'80s Sports mini-Mega</v>
      </c>
      <c r="C2778" s="3">
        <v>2</v>
      </c>
      <c r="D2778">
        <f>IF(C2777&lt;draft_picks[[#This Row],[position]],1,IF(C2777&gt;draft_picks[[#This Row],[position]],D2777+1,IF(C2777=draft_picks[[#This Row],[position]],D2777+1)))</f>
        <v>11</v>
      </c>
      <c r="E2778" t="s">
        <v>6504</v>
      </c>
      <c r="F2778" t="str">
        <f>IF(ISBLANK(draft_picks[[#This Row],[movie_id]]),"",_xlfn.XLOOKUP(draft_picks[[#This Row],[movie_id]],drafts.movies[id],drafts.movies[movie_title]))</f>
        <v>The Natural</v>
      </c>
      <c r="G2778" s="3" t="s">
        <v>987</v>
      </c>
      <c r="H2778" t="str">
        <f>IF(ISBLANK(draft_picks[[#This Row],[drafter_id]]),"",_xlfn.XLOOKUP(draft_picks[[#This Row],[drafter_id]],drafters[id],drafters[name]))</f>
        <v>Alan Sepinwall</v>
      </c>
      <c r="J2778" t="str">
        <f>IF(ISBLANK(draft_picks[[#This Row],[drafter_team_id]]),"",_xlfn.XLOOKUP(draft_picks[[#This Row],[drafter_team_id]],drafter_teams[id],drafter_teams[name]))</f>
        <v/>
      </c>
      <c r="K2778" s="3" t="s">
        <v>15497</v>
      </c>
      <c r="L2778" t="s">
        <v>15497</v>
      </c>
      <c r="M2778" t="str">
        <f>IF(OR(ISBLANK(draft_picks[[#This Row],[veto_drafter_id]]),draft_picks[[#This Row],[veto_drafter_id]]=""),"",_xlfn.XLOOKUP(draft_picks[[#This Row],[veto_drafter_id]],drafters[id],drafters[name]))</f>
        <v/>
      </c>
      <c r="N2778" t="s">
        <v>15497</v>
      </c>
      <c r="O2778" t="str">
        <f>IF(OR(ISBLANK(draft_picks[[#This Row],[veto_drafter_team_id]]),draft_picks[[#This Row],[veto_drafter_team_id]]=""),"",_xlfn.XLOOKUP(draft_picks[[#This Row],[veto_drafter_team_id]],drafter_teams[id],drafter_teams[name]))</f>
        <v/>
      </c>
      <c r="Q2778" t="s">
        <v>15497</v>
      </c>
      <c r="R2778" t="str">
        <f>IF(OR(ISBLANK(draft_picks[[#This Row],[veto_override_drafter_id]]),draft_picks[[#This Row],[veto_override_drafter_id]]=""),"",_xlfn.XLOOKUP(draft_picks[[#This Row],[veto_override_drafter_id]],drafters[id],drafters[name]))</f>
        <v/>
      </c>
      <c r="S2778" t="s">
        <v>15497</v>
      </c>
      <c r="T2778" t="str">
        <f>IF(OR(ISBLANK(draft_picks[[#This Row],[veto_override_team_id]]),draft_picks[[#This Row],[veto_override_team_id]]=""),"",_xlfn.XLOOKUP(draft_picks[[#This Row],[veto_override_team_id]],drafter_teams[id],drafter_teams[name]))</f>
        <v/>
      </c>
    </row>
    <row r="2779" spans="1:20" x14ac:dyDescent="0.25">
      <c r="A2779" t="s">
        <v>530</v>
      </c>
      <c r="B2779" t="str">
        <f>_xlfn.XLOOKUP(draft_picks[[#This Row],[draft_id]],drafts[id],drafts[title])</f>
        <v>'80s Sports mini-Mega</v>
      </c>
      <c r="C2779" s="3">
        <v>1</v>
      </c>
      <c r="D2779">
        <f>IF(C2778&lt;draft_picks[[#This Row],[position]],1,IF(C2778&gt;draft_picks[[#This Row],[position]],D2778+1,IF(C2778=draft_picks[[#This Row],[position]],D2778+1)))</f>
        <v>12</v>
      </c>
      <c r="E2779" t="s">
        <v>2240</v>
      </c>
      <c r="F2779" t="str">
        <f>IF(ISBLANK(draft_picks[[#This Row],[movie_id]]),"",_xlfn.XLOOKUP(draft_picks[[#This Row],[movie_id]],drafts.movies[id],drafts.movies[movie_title]))</f>
        <v>Bull Durham</v>
      </c>
      <c r="G2779" s="3" t="s">
        <v>1079</v>
      </c>
      <c r="H2779" t="str">
        <f>IF(ISBLANK(draft_picks[[#This Row],[drafter_id]]),"",_xlfn.XLOOKUP(draft_picks[[#This Row],[drafter_id]],drafters[id],drafters[name]))</f>
        <v>Linda Holmes</v>
      </c>
      <c r="J2779" t="str">
        <f>IF(ISBLANK(draft_picks[[#This Row],[drafter_team_id]]),"",_xlfn.XLOOKUP(draft_picks[[#This Row],[drafter_team_id]],drafter_teams[id],drafter_teams[name]))</f>
        <v/>
      </c>
      <c r="K2779" s="3" t="s">
        <v>15497</v>
      </c>
      <c r="L2779" t="s">
        <v>15497</v>
      </c>
      <c r="M2779" t="str">
        <f>IF(OR(ISBLANK(draft_picks[[#This Row],[veto_drafter_id]]),draft_picks[[#This Row],[veto_drafter_id]]=""),"",_xlfn.XLOOKUP(draft_picks[[#This Row],[veto_drafter_id]],drafters[id],drafters[name]))</f>
        <v/>
      </c>
      <c r="N2779" t="s">
        <v>15497</v>
      </c>
      <c r="O2779" t="str">
        <f>IF(OR(ISBLANK(draft_picks[[#This Row],[veto_drafter_team_id]]),draft_picks[[#This Row],[veto_drafter_team_id]]=""),"",_xlfn.XLOOKUP(draft_picks[[#This Row],[veto_drafter_team_id]],drafter_teams[id],drafter_teams[name]))</f>
        <v/>
      </c>
      <c r="Q2779" t="s">
        <v>15497</v>
      </c>
      <c r="R2779" t="str">
        <f>IF(OR(ISBLANK(draft_picks[[#This Row],[veto_override_drafter_id]]),draft_picks[[#This Row],[veto_override_drafter_id]]=""),"",_xlfn.XLOOKUP(draft_picks[[#This Row],[veto_override_drafter_id]],drafters[id],drafters[name]))</f>
        <v/>
      </c>
      <c r="S2779" t="s">
        <v>15497</v>
      </c>
      <c r="T2779" t="str">
        <f>IF(OR(ISBLANK(draft_picks[[#This Row],[veto_override_team_id]]),draft_picks[[#This Row],[veto_override_team_id]]=""),"",_xlfn.XLOOKUP(draft_picks[[#This Row],[veto_override_team_id]],drafter_teams[id],drafter_teams[name]))</f>
        <v/>
      </c>
    </row>
    <row r="2780" spans="1:20" x14ac:dyDescent="0.25">
      <c r="A2780" t="s">
        <v>683</v>
      </c>
      <c r="B2780" t="str">
        <f>_xlfn.XLOOKUP(draft_picks[[#This Row],[draft_id]],drafts[id],drafts[title])</f>
        <v>AARP Action</v>
      </c>
      <c r="C2780" s="3">
        <v>7</v>
      </c>
      <c r="D2780">
        <f>IF(C2779&lt;draft_picks[[#This Row],[position]],1,IF(C2779&gt;draft_picks[[#This Row],[position]],D2779+1,IF(C2779=draft_picks[[#This Row],[position]],D2779+1)))</f>
        <v>1</v>
      </c>
      <c r="E2780" t="s">
        <v>6495</v>
      </c>
      <c r="F2780" t="str">
        <f>IF(ISBLANK(draft_picks[[#This Row],[movie_id]]),"",_xlfn.XLOOKUP(draft_picks[[#This Row],[movie_id]],drafts.movies[id],drafts.movies[movie_title]))</f>
        <v>Mission: Impossible - Dead Reckoning Part One</v>
      </c>
      <c r="G2780" s="3" t="s">
        <v>1025</v>
      </c>
      <c r="H2780" t="str">
        <f>IF(ISBLANK(draft_picks[[#This Row],[drafter_id]]),"",_xlfn.XLOOKUP(draft_picks[[#This Row],[drafter_id]],drafters[id],drafters[name]))</f>
        <v>Gina Ippolito</v>
      </c>
      <c r="J2780" t="str">
        <f>IF(ISBLANK(draft_picks[[#This Row],[drafter_team_id]]),"",_xlfn.XLOOKUP(draft_picks[[#This Row],[drafter_team_id]],drafter_teams[id],drafter_teams[name]))</f>
        <v/>
      </c>
      <c r="K2780" s="3" t="s">
        <v>15497</v>
      </c>
      <c r="L2780" t="s">
        <v>15497</v>
      </c>
      <c r="M2780" t="str">
        <f>IF(OR(ISBLANK(draft_picks[[#This Row],[veto_drafter_id]]),draft_picks[[#This Row],[veto_drafter_id]]=""),"",_xlfn.XLOOKUP(draft_picks[[#This Row],[veto_drafter_id]],drafters[id],drafters[name]))</f>
        <v/>
      </c>
      <c r="N2780" t="s">
        <v>15497</v>
      </c>
      <c r="O2780" t="str">
        <f>IF(OR(ISBLANK(draft_picks[[#This Row],[veto_drafter_team_id]]),draft_picks[[#This Row],[veto_drafter_team_id]]=""),"",_xlfn.XLOOKUP(draft_picks[[#This Row],[veto_drafter_team_id]],drafter_teams[id],drafter_teams[name]))</f>
        <v/>
      </c>
      <c r="Q2780" t="s">
        <v>15497</v>
      </c>
      <c r="R2780" t="str">
        <f>IF(OR(ISBLANK(draft_picks[[#This Row],[veto_override_drafter_id]]),draft_picks[[#This Row],[veto_override_drafter_id]]=""),"",_xlfn.XLOOKUP(draft_picks[[#This Row],[veto_override_drafter_id]],drafters[id],drafters[name]))</f>
        <v/>
      </c>
      <c r="S2780" t="s">
        <v>15497</v>
      </c>
      <c r="T2780" t="str">
        <f>IF(OR(ISBLANK(draft_picks[[#This Row],[veto_override_team_id]]),draft_picks[[#This Row],[veto_override_team_id]]=""),"",_xlfn.XLOOKUP(draft_picks[[#This Row],[veto_override_team_id]],drafter_teams[id],drafter_teams[name]))</f>
        <v/>
      </c>
    </row>
    <row r="2781" spans="1:20" x14ac:dyDescent="0.25">
      <c r="A2781" t="s">
        <v>683</v>
      </c>
      <c r="B2781" t="str">
        <f>_xlfn.XLOOKUP(draft_picks[[#This Row],[draft_id]],drafts[id],drafts[title])</f>
        <v>AARP Action</v>
      </c>
      <c r="C2781" s="3">
        <v>6</v>
      </c>
      <c r="D2781">
        <f>IF(C2780&lt;draft_picks[[#This Row],[position]],1,IF(C2780&gt;draft_picks[[#This Row],[position]],D2780+1,IF(C2780=draft_picks[[#This Row],[position]],D2780+1)))</f>
        <v>2</v>
      </c>
      <c r="E2781" t="s">
        <v>1919</v>
      </c>
      <c r="F2781" t="str">
        <f>IF(ISBLANK(draft_picks[[#This Row],[movie_id]]),"",_xlfn.XLOOKUP(draft_picks[[#This Row],[movie_id]],drafts.movies[id],drafts.movies[movie_title]))</f>
        <v>The Expendables</v>
      </c>
      <c r="G2781" s="3" t="s">
        <v>1025</v>
      </c>
      <c r="H2781" t="str">
        <f>IF(ISBLANK(draft_picks[[#This Row],[drafter_id]]),"",_xlfn.XLOOKUP(draft_picks[[#This Row],[drafter_id]],drafters[id],drafters[name]))</f>
        <v>Gina Ippolito</v>
      </c>
      <c r="J2781" t="str">
        <f>IF(ISBLANK(draft_picks[[#This Row],[drafter_team_id]]),"",_xlfn.XLOOKUP(draft_picks[[#This Row],[drafter_team_id]],drafter_teams[id],drafter_teams[name]))</f>
        <v/>
      </c>
      <c r="K2781" s="3" t="s">
        <v>15497</v>
      </c>
      <c r="L2781" t="s">
        <v>15497</v>
      </c>
      <c r="M2781" t="str">
        <f>IF(OR(ISBLANK(draft_picks[[#This Row],[veto_drafter_id]]),draft_picks[[#This Row],[veto_drafter_id]]=""),"",_xlfn.XLOOKUP(draft_picks[[#This Row],[veto_drafter_id]],drafters[id],drafters[name]))</f>
        <v/>
      </c>
      <c r="N2781" t="s">
        <v>15497</v>
      </c>
      <c r="O2781" t="str">
        <f>IF(OR(ISBLANK(draft_picks[[#This Row],[veto_drafter_team_id]]),draft_picks[[#This Row],[veto_drafter_team_id]]=""),"",_xlfn.XLOOKUP(draft_picks[[#This Row],[veto_drafter_team_id]],drafter_teams[id],drafter_teams[name]))</f>
        <v/>
      </c>
      <c r="Q2781" t="s">
        <v>15497</v>
      </c>
      <c r="R2781" t="str">
        <f>IF(OR(ISBLANK(draft_picks[[#This Row],[veto_override_drafter_id]]),draft_picks[[#This Row],[veto_override_drafter_id]]=""),"",_xlfn.XLOOKUP(draft_picks[[#This Row],[veto_override_drafter_id]],drafters[id],drafters[name]))</f>
        <v/>
      </c>
      <c r="S2781" t="s">
        <v>15497</v>
      </c>
      <c r="T2781" t="str">
        <f>IF(OR(ISBLANK(draft_picks[[#This Row],[veto_override_team_id]]),draft_picks[[#This Row],[veto_override_team_id]]=""),"",_xlfn.XLOOKUP(draft_picks[[#This Row],[veto_override_team_id]],drafter_teams[id],drafter_teams[name]))</f>
        <v/>
      </c>
    </row>
    <row r="2782" spans="1:20" x14ac:dyDescent="0.25">
      <c r="A2782" t="s">
        <v>683</v>
      </c>
      <c r="B2782" t="str">
        <f>_xlfn.XLOOKUP(draft_picks[[#This Row],[draft_id]],drafts[id],drafts[title])</f>
        <v>AARP Action</v>
      </c>
      <c r="C2782" s="3">
        <v>5</v>
      </c>
      <c r="D2782">
        <f>IF(C2781&lt;draft_picks[[#This Row],[position]],1,IF(C2781&gt;draft_picks[[#This Row],[position]],D2781+1,IF(C2781=draft_picks[[#This Row],[position]],D2781+1)))</f>
        <v>3</v>
      </c>
      <c r="E2782" t="s">
        <v>3071</v>
      </c>
      <c r="F2782" t="str">
        <f>IF(ISBLANK(draft_picks[[#This Row],[movie_id]]),"",_xlfn.XLOOKUP(draft_picks[[#This Row],[movie_id]],drafts.movies[id],drafts.movies[movie_title]))</f>
        <v>The Equalizer</v>
      </c>
      <c r="G2782" s="3" t="s">
        <v>1227</v>
      </c>
      <c r="H2782" t="str">
        <f>IF(ISBLANK(draft_picks[[#This Row],[drafter_id]]),"",_xlfn.XLOOKUP(draft_picks[[#This Row],[drafter_id]],drafters[id],drafters[name]))</f>
        <v>Jordan Morris</v>
      </c>
      <c r="J2782" t="str">
        <f>IF(ISBLANK(draft_picks[[#This Row],[drafter_team_id]]),"",_xlfn.XLOOKUP(draft_picks[[#This Row],[drafter_team_id]],drafter_teams[id],drafter_teams[name]))</f>
        <v/>
      </c>
      <c r="K2782" s="3" t="s">
        <v>15497</v>
      </c>
      <c r="L2782" t="s">
        <v>15497</v>
      </c>
      <c r="M2782" t="str">
        <f>IF(OR(ISBLANK(draft_picks[[#This Row],[veto_drafter_id]]),draft_picks[[#This Row],[veto_drafter_id]]=""),"",_xlfn.XLOOKUP(draft_picks[[#This Row],[veto_drafter_id]],drafters[id],drafters[name]))</f>
        <v/>
      </c>
      <c r="N2782" t="s">
        <v>15497</v>
      </c>
      <c r="O2782" t="str">
        <f>IF(OR(ISBLANK(draft_picks[[#This Row],[veto_drafter_team_id]]),draft_picks[[#This Row],[veto_drafter_team_id]]=""),"",_xlfn.XLOOKUP(draft_picks[[#This Row],[veto_drafter_team_id]],drafter_teams[id],drafter_teams[name]))</f>
        <v/>
      </c>
      <c r="Q2782" t="s">
        <v>15497</v>
      </c>
      <c r="R2782" t="str">
        <f>IF(OR(ISBLANK(draft_picks[[#This Row],[veto_override_drafter_id]]),draft_picks[[#This Row],[veto_override_drafter_id]]=""),"",_xlfn.XLOOKUP(draft_picks[[#This Row],[veto_override_drafter_id]],drafters[id],drafters[name]))</f>
        <v/>
      </c>
      <c r="S2782" t="s">
        <v>15497</v>
      </c>
      <c r="T2782" t="str">
        <f>IF(OR(ISBLANK(draft_picks[[#This Row],[veto_override_team_id]]),draft_picks[[#This Row],[veto_override_team_id]]=""),"",_xlfn.XLOOKUP(draft_picks[[#This Row],[veto_override_team_id]],drafter_teams[id],drafter_teams[name]))</f>
        <v/>
      </c>
    </row>
    <row r="2783" spans="1:20" x14ac:dyDescent="0.25">
      <c r="A2783" t="s">
        <v>683</v>
      </c>
      <c r="B2783" t="str">
        <f>_xlfn.XLOOKUP(draft_picks[[#This Row],[draft_id]],drafts[id],drafts[title])</f>
        <v>AARP Action</v>
      </c>
      <c r="C2783" s="3">
        <v>4</v>
      </c>
      <c r="D2783">
        <f>IF(C2782&lt;draft_picks[[#This Row],[position]],1,IF(C2782&gt;draft_picks[[#This Row],[position]],D2782+1,IF(C2782=draft_picks[[#This Row],[position]],D2782+1)))</f>
        <v>4</v>
      </c>
      <c r="E2783" t="s">
        <v>6069</v>
      </c>
      <c r="F2783" t="str">
        <f>IF(ISBLANK(draft_picks[[#This Row],[movie_id]]),"",_xlfn.XLOOKUP(draft_picks[[#This Row],[movie_id]],drafts.movies[id],drafts.movies[movie_title]))</f>
        <v>RED</v>
      </c>
      <c r="G2783" s="3" t="s">
        <v>1025</v>
      </c>
      <c r="H2783" t="str">
        <f>IF(ISBLANK(draft_picks[[#This Row],[drafter_id]]),"",_xlfn.XLOOKUP(draft_picks[[#This Row],[drafter_id]],drafters[id],drafters[name]))</f>
        <v>Gina Ippolito</v>
      </c>
      <c r="J2783" t="str">
        <f>IF(ISBLANK(draft_picks[[#This Row],[drafter_team_id]]),"",_xlfn.XLOOKUP(draft_picks[[#This Row],[drafter_team_id]],drafter_teams[id],drafter_teams[name]))</f>
        <v/>
      </c>
      <c r="K2783" s="3" t="s">
        <v>15497</v>
      </c>
      <c r="L2783" t="s">
        <v>15497</v>
      </c>
      <c r="M2783" t="str">
        <f>IF(OR(ISBLANK(draft_picks[[#This Row],[veto_drafter_id]]),draft_picks[[#This Row],[veto_drafter_id]]=""),"",_xlfn.XLOOKUP(draft_picks[[#This Row],[veto_drafter_id]],drafters[id],drafters[name]))</f>
        <v/>
      </c>
      <c r="N2783" t="s">
        <v>15497</v>
      </c>
      <c r="O2783" t="str">
        <f>IF(OR(ISBLANK(draft_picks[[#This Row],[veto_drafter_team_id]]),draft_picks[[#This Row],[veto_drafter_team_id]]=""),"",_xlfn.XLOOKUP(draft_picks[[#This Row],[veto_drafter_team_id]],drafter_teams[id],drafter_teams[name]))</f>
        <v/>
      </c>
      <c r="Q2783" t="s">
        <v>15497</v>
      </c>
      <c r="R2783" t="str">
        <f>IF(OR(ISBLANK(draft_picks[[#This Row],[veto_override_drafter_id]]),draft_picks[[#This Row],[veto_override_drafter_id]]=""),"",_xlfn.XLOOKUP(draft_picks[[#This Row],[veto_override_drafter_id]],drafters[id],drafters[name]))</f>
        <v/>
      </c>
      <c r="S2783" t="s">
        <v>15497</v>
      </c>
      <c r="T2783" t="str">
        <f>IF(OR(ISBLANK(draft_picks[[#This Row],[veto_override_team_id]]),draft_picks[[#This Row],[veto_override_team_id]]=""),"",_xlfn.XLOOKUP(draft_picks[[#This Row],[veto_override_team_id]],drafter_teams[id],drafter_teams[name]))</f>
        <v/>
      </c>
    </row>
    <row r="2784" spans="1:20" x14ac:dyDescent="0.25">
      <c r="A2784" t="s">
        <v>683</v>
      </c>
      <c r="B2784" t="str">
        <f>_xlfn.XLOOKUP(draft_picks[[#This Row],[draft_id]],drafts[id],drafts[title])</f>
        <v>AARP Action</v>
      </c>
      <c r="C2784" s="3">
        <v>3</v>
      </c>
      <c r="D2784">
        <f>IF(C2783&lt;draft_picks[[#This Row],[position]],1,IF(C2783&gt;draft_picks[[#This Row],[position]],D2783+1,IF(C2783=draft_picks[[#This Row],[position]],D2783+1)))</f>
        <v>5</v>
      </c>
      <c r="E2784" t="s">
        <v>3343</v>
      </c>
      <c r="F2784" t="str">
        <f>IF(ISBLANK(draft_picks[[#This Row],[movie_id]]),"",_xlfn.XLOOKUP(draft_picks[[#This Row],[movie_id]],drafts.movies[id],drafts.movies[movie_title]))</f>
        <v>The Limey</v>
      </c>
      <c r="G2784" s="3" t="s">
        <v>1227</v>
      </c>
      <c r="H2784" t="str">
        <f>IF(ISBLANK(draft_picks[[#This Row],[drafter_id]]),"",_xlfn.XLOOKUP(draft_picks[[#This Row],[drafter_id]],drafters[id],drafters[name]))</f>
        <v>Jordan Morris</v>
      </c>
      <c r="J2784" t="str">
        <f>IF(ISBLANK(draft_picks[[#This Row],[drafter_team_id]]),"",_xlfn.XLOOKUP(draft_picks[[#This Row],[drafter_team_id]],drafter_teams[id],drafter_teams[name]))</f>
        <v/>
      </c>
      <c r="K2784" s="3" t="s">
        <v>15484</v>
      </c>
      <c r="L2784" t="s">
        <v>1025</v>
      </c>
      <c r="M2784" t="str">
        <f>IF(OR(ISBLANK(draft_picks[[#This Row],[veto_drafter_id]]),draft_picks[[#This Row],[veto_drafter_id]]=""),"",_xlfn.XLOOKUP(draft_picks[[#This Row],[veto_drafter_id]],drafters[id],drafters[name]))</f>
        <v>Gina Ippolito</v>
      </c>
      <c r="N2784" t="s">
        <v>15497</v>
      </c>
      <c r="O2784" t="str">
        <f>IF(OR(ISBLANK(draft_picks[[#This Row],[veto_drafter_team_id]]),draft_picks[[#This Row],[veto_drafter_team_id]]=""),"",_xlfn.XLOOKUP(draft_picks[[#This Row],[veto_drafter_team_id]],drafter_teams[id],drafter_teams[name]))</f>
        <v/>
      </c>
      <c r="Q2784" t="s">
        <v>15497</v>
      </c>
      <c r="R2784" t="str">
        <f>IF(OR(ISBLANK(draft_picks[[#This Row],[veto_override_drafter_id]]),draft_picks[[#This Row],[veto_override_drafter_id]]=""),"",_xlfn.XLOOKUP(draft_picks[[#This Row],[veto_override_drafter_id]],drafters[id],drafters[name]))</f>
        <v/>
      </c>
      <c r="S2784" t="s">
        <v>15497</v>
      </c>
      <c r="T2784" t="str">
        <f>IF(OR(ISBLANK(draft_picks[[#This Row],[veto_override_team_id]]),draft_picks[[#This Row],[veto_override_team_id]]=""),"",_xlfn.XLOOKUP(draft_picks[[#This Row],[veto_override_team_id]],drafter_teams[id],drafter_teams[name]))</f>
        <v/>
      </c>
    </row>
    <row r="2785" spans="1:20" x14ac:dyDescent="0.25">
      <c r="A2785" t="s">
        <v>683</v>
      </c>
      <c r="B2785" t="str">
        <f>_xlfn.XLOOKUP(draft_picks[[#This Row],[draft_id]],drafts[id],drafts[title])</f>
        <v>AARP Action</v>
      </c>
      <c r="C2785" s="3">
        <v>3</v>
      </c>
      <c r="D2785">
        <f>IF(C2784&lt;draft_picks[[#This Row],[position]],1,IF(C2784&gt;draft_picks[[#This Row],[position]],D2784+1,IF(C2784=draft_picks[[#This Row],[position]],D2784+1)))</f>
        <v>6</v>
      </c>
      <c r="E2785" t="s">
        <v>5169</v>
      </c>
      <c r="F2785" t="str">
        <f>IF(ISBLANK(draft_picks[[#This Row],[movie_id]]),"",_xlfn.XLOOKUP(draft_picks[[#This Row],[movie_id]],drafts.movies[id],drafts.movies[movie_title]))</f>
        <v>Let Him Go</v>
      </c>
      <c r="G2785" s="3" t="s">
        <v>1227</v>
      </c>
      <c r="H2785" t="str">
        <f>IF(ISBLANK(draft_picks[[#This Row],[drafter_id]]),"",_xlfn.XLOOKUP(draft_picks[[#This Row],[drafter_id]],drafters[id],drafters[name]))</f>
        <v>Jordan Morris</v>
      </c>
      <c r="J2785" t="str">
        <f>IF(ISBLANK(draft_picks[[#This Row],[drafter_team_id]]),"",_xlfn.XLOOKUP(draft_picks[[#This Row],[drafter_team_id]],drafter_teams[id],drafter_teams[name]))</f>
        <v/>
      </c>
      <c r="K2785" s="3" t="s">
        <v>15497</v>
      </c>
      <c r="L2785" t="s">
        <v>15497</v>
      </c>
      <c r="M2785" t="str">
        <f>IF(OR(ISBLANK(draft_picks[[#This Row],[veto_drafter_id]]),draft_picks[[#This Row],[veto_drafter_id]]=""),"",_xlfn.XLOOKUP(draft_picks[[#This Row],[veto_drafter_id]],drafters[id],drafters[name]))</f>
        <v/>
      </c>
      <c r="N2785" t="s">
        <v>15497</v>
      </c>
      <c r="O2785" t="str">
        <f>IF(OR(ISBLANK(draft_picks[[#This Row],[veto_drafter_team_id]]),draft_picks[[#This Row],[veto_drafter_team_id]]=""),"",_xlfn.XLOOKUP(draft_picks[[#This Row],[veto_drafter_team_id]],drafter_teams[id],drafter_teams[name]))</f>
        <v/>
      </c>
      <c r="Q2785" t="s">
        <v>15497</v>
      </c>
      <c r="R2785" t="str">
        <f>IF(OR(ISBLANK(draft_picks[[#This Row],[veto_override_drafter_id]]),draft_picks[[#This Row],[veto_override_drafter_id]]=""),"",_xlfn.XLOOKUP(draft_picks[[#This Row],[veto_override_drafter_id]],drafters[id],drafters[name]))</f>
        <v/>
      </c>
      <c r="S2785" t="s">
        <v>15497</v>
      </c>
      <c r="T2785" t="str">
        <f>IF(OR(ISBLANK(draft_picks[[#This Row],[veto_override_team_id]]),draft_picks[[#This Row],[veto_override_team_id]]=""),"",_xlfn.XLOOKUP(draft_picks[[#This Row],[veto_override_team_id]],drafter_teams[id],drafter_teams[name]))</f>
        <v/>
      </c>
    </row>
    <row r="2786" spans="1:20" x14ac:dyDescent="0.25">
      <c r="A2786" t="s">
        <v>683</v>
      </c>
      <c r="B2786" t="str">
        <f>_xlfn.XLOOKUP(draft_picks[[#This Row],[draft_id]],drafts[id],drafts[title])</f>
        <v>AARP Action</v>
      </c>
      <c r="C2786" s="3">
        <v>2</v>
      </c>
      <c r="D2786">
        <f>IF(C2785&lt;draft_picks[[#This Row],[position]],1,IF(C2785&gt;draft_picks[[#This Row],[position]],D2785+1,IF(C2785=draft_picks[[#This Row],[position]],D2785+1)))</f>
        <v>7</v>
      </c>
      <c r="E2786" t="s">
        <v>4974</v>
      </c>
      <c r="F2786" t="str">
        <f>IF(ISBLANK(draft_picks[[#This Row],[movie_id]]),"",_xlfn.XLOOKUP(draft_picks[[#This Row],[movie_id]],drafts.movies[id],drafts.movies[movie_title]))</f>
        <v>The Unbearable Weight of Massive Talent</v>
      </c>
      <c r="G2786" s="3" t="s">
        <v>1025</v>
      </c>
      <c r="H2786" t="str">
        <f>IF(ISBLANK(draft_picks[[#This Row],[drafter_id]]),"",_xlfn.XLOOKUP(draft_picks[[#This Row],[drafter_id]],drafters[id],drafters[name]))</f>
        <v>Gina Ippolito</v>
      </c>
      <c r="J2786" t="str">
        <f>IF(ISBLANK(draft_picks[[#This Row],[drafter_team_id]]),"",_xlfn.XLOOKUP(draft_picks[[#This Row],[drafter_team_id]],drafter_teams[id],drafter_teams[name]))</f>
        <v/>
      </c>
      <c r="K2786" s="3" t="s">
        <v>15484</v>
      </c>
      <c r="L2786" t="s">
        <v>1227</v>
      </c>
      <c r="M2786" t="str">
        <f>IF(OR(ISBLANK(draft_picks[[#This Row],[veto_drafter_id]]),draft_picks[[#This Row],[veto_drafter_id]]=""),"",_xlfn.XLOOKUP(draft_picks[[#This Row],[veto_drafter_id]],drafters[id],drafters[name]))</f>
        <v>Jordan Morris</v>
      </c>
      <c r="N2786" t="s">
        <v>15497</v>
      </c>
      <c r="O2786" t="str">
        <f>IF(OR(ISBLANK(draft_picks[[#This Row],[veto_drafter_team_id]]),draft_picks[[#This Row],[veto_drafter_team_id]]=""),"",_xlfn.XLOOKUP(draft_picks[[#This Row],[veto_drafter_team_id]],drafter_teams[id],drafter_teams[name]))</f>
        <v/>
      </c>
      <c r="Q2786" t="s">
        <v>15497</v>
      </c>
      <c r="R2786" t="str">
        <f>IF(OR(ISBLANK(draft_picks[[#This Row],[veto_override_drafter_id]]),draft_picks[[#This Row],[veto_override_drafter_id]]=""),"",_xlfn.XLOOKUP(draft_picks[[#This Row],[veto_override_drafter_id]],drafters[id],drafters[name]))</f>
        <v/>
      </c>
      <c r="S2786" t="s">
        <v>15497</v>
      </c>
      <c r="T2786" t="str">
        <f>IF(OR(ISBLANK(draft_picks[[#This Row],[veto_override_team_id]]),draft_picks[[#This Row],[veto_override_team_id]]=""),"",_xlfn.XLOOKUP(draft_picks[[#This Row],[veto_override_team_id]],drafter_teams[id],drafter_teams[name]))</f>
        <v/>
      </c>
    </row>
    <row r="2787" spans="1:20" x14ac:dyDescent="0.25">
      <c r="A2787" t="s">
        <v>683</v>
      </c>
      <c r="B2787" t="str">
        <f>_xlfn.XLOOKUP(draft_picks[[#This Row],[draft_id]],drafts[id],drafts[title])</f>
        <v>AARP Action</v>
      </c>
      <c r="C2787" s="3">
        <v>2</v>
      </c>
      <c r="D2787">
        <f>IF(C2786&lt;draft_picks[[#This Row],[position]],1,IF(C2786&gt;draft_picks[[#This Row],[position]],D2786+1,IF(C2786=draft_picks[[#This Row],[position]],D2786+1)))</f>
        <v>8</v>
      </c>
      <c r="E2787" t="s">
        <v>5103</v>
      </c>
      <c r="F2787" t="str">
        <f>IF(ISBLANK(draft_picks[[#This Row],[movie_id]]),"",_xlfn.XLOOKUP(draft_picks[[#This Row],[movie_id]],drafts.movies[id],drafts.movies[movie_title]))</f>
        <v>Everything Everywhere All at Once</v>
      </c>
      <c r="G2787" s="3" t="s">
        <v>1025</v>
      </c>
      <c r="H2787" t="str">
        <f>IF(ISBLANK(draft_picks[[#This Row],[drafter_id]]),"",_xlfn.XLOOKUP(draft_picks[[#This Row],[drafter_id]],drafters[id],drafters[name]))</f>
        <v>Gina Ippolito</v>
      </c>
      <c r="J2787" t="str">
        <f>IF(ISBLANK(draft_picks[[#This Row],[drafter_team_id]]),"",_xlfn.XLOOKUP(draft_picks[[#This Row],[drafter_team_id]],drafter_teams[id],drafter_teams[name]))</f>
        <v/>
      </c>
      <c r="K2787" s="3" t="s">
        <v>15497</v>
      </c>
      <c r="L2787" t="s">
        <v>15497</v>
      </c>
      <c r="M2787" t="str">
        <f>IF(OR(ISBLANK(draft_picks[[#This Row],[veto_drafter_id]]),draft_picks[[#This Row],[veto_drafter_id]]=""),"",_xlfn.XLOOKUP(draft_picks[[#This Row],[veto_drafter_id]],drafters[id],drafters[name]))</f>
        <v/>
      </c>
      <c r="N2787" t="s">
        <v>15497</v>
      </c>
      <c r="O2787" t="str">
        <f>IF(OR(ISBLANK(draft_picks[[#This Row],[veto_drafter_team_id]]),draft_picks[[#This Row],[veto_drafter_team_id]]=""),"",_xlfn.XLOOKUP(draft_picks[[#This Row],[veto_drafter_team_id]],drafter_teams[id],drafter_teams[name]))</f>
        <v/>
      </c>
      <c r="Q2787" t="s">
        <v>15497</v>
      </c>
      <c r="R2787" t="str">
        <f>IF(OR(ISBLANK(draft_picks[[#This Row],[veto_override_drafter_id]]),draft_picks[[#This Row],[veto_override_drafter_id]]=""),"",_xlfn.XLOOKUP(draft_picks[[#This Row],[veto_override_drafter_id]],drafters[id],drafters[name]))</f>
        <v/>
      </c>
      <c r="S2787" t="s">
        <v>15497</v>
      </c>
      <c r="T2787" t="str">
        <f>IF(OR(ISBLANK(draft_picks[[#This Row],[veto_override_team_id]]),draft_picks[[#This Row],[veto_override_team_id]]=""),"",_xlfn.XLOOKUP(draft_picks[[#This Row],[veto_override_team_id]],drafter_teams[id],drafter_teams[name]))</f>
        <v/>
      </c>
    </row>
    <row r="2788" spans="1:20" x14ac:dyDescent="0.25">
      <c r="A2788" t="s">
        <v>683</v>
      </c>
      <c r="B2788" t="str">
        <f>_xlfn.XLOOKUP(draft_picks[[#This Row],[draft_id]],drafts[id],drafts[title])</f>
        <v>AARP Action</v>
      </c>
      <c r="C2788" s="3">
        <v>1</v>
      </c>
      <c r="D2788">
        <f>IF(C2787&lt;draft_picks[[#This Row],[position]],1,IF(C2787&gt;draft_picks[[#This Row],[position]],D2787+1,IF(C2787=draft_picks[[#This Row],[position]],D2787+1)))</f>
        <v>9</v>
      </c>
      <c r="E2788" t="s">
        <v>3062</v>
      </c>
      <c r="F2788" t="str">
        <f>IF(ISBLANK(draft_picks[[#This Row],[movie_id]]),"",_xlfn.XLOOKUP(draft_picks[[#This Row],[movie_id]],drafts.movies[id],drafts.movies[movie_title]))</f>
        <v>Taken</v>
      </c>
      <c r="G2788" s="3" t="s">
        <v>1227</v>
      </c>
      <c r="H2788" t="str">
        <f>IF(ISBLANK(draft_picks[[#This Row],[drafter_id]]),"",_xlfn.XLOOKUP(draft_picks[[#This Row],[drafter_id]],drafters[id],drafters[name]))</f>
        <v>Jordan Morris</v>
      </c>
      <c r="J2788" t="str">
        <f>IF(ISBLANK(draft_picks[[#This Row],[drafter_team_id]]),"",_xlfn.XLOOKUP(draft_picks[[#This Row],[drafter_team_id]],drafter_teams[id],drafter_teams[name]))</f>
        <v/>
      </c>
      <c r="K2788" s="3" t="s">
        <v>15497</v>
      </c>
      <c r="L2788" t="s">
        <v>15497</v>
      </c>
      <c r="M2788" t="str">
        <f>IF(OR(ISBLANK(draft_picks[[#This Row],[veto_drafter_id]]),draft_picks[[#This Row],[veto_drafter_id]]=""),"",_xlfn.XLOOKUP(draft_picks[[#This Row],[veto_drafter_id]],drafters[id],drafters[name]))</f>
        <v/>
      </c>
      <c r="N2788" t="s">
        <v>15497</v>
      </c>
      <c r="O2788" t="str">
        <f>IF(OR(ISBLANK(draft_picks[[#This Row],[veto_drafter_team_id]]),draft_picks[[#This Row],[veto_drafter_team_id]]=""),"",_xlfn.XLOOKUP(draft_picks[[#This Row],[veto_drafter_team_id]],drafter_teams[id],drafter_teams[name]))</f>
        <v/>
      </c>
      <c r="Q2788" t="s">
        <v>15497</v>
      </c>
      <c r="R2788" t="str">
        <f>IF(OR(ISBLANK(draft_picks[[#This Row],[veto_override_drafter_id]]),draft_picks[[#This Row],[veto_override_drafter_id]]=""),"",_xlfn.XLOOKUP(draft_picks[[#This Row],[veto_override_drafter_id]],drafters[id],drafters[name]))</f>
        <v/>
      </c>
      <c r="S2788" t="s">
        <v>15497</v>
      </c>
      <c r="T2788" t="str">
        <f>IF(OR(ISBLANK(draft_picks[[#This Row],[veto_override_team_id]]),draft_picks[[#This Row],[veto_override_team_id]]=""),"",_xlfn.XLOOKUP(draft_picks[[#This Row],[veto_override_team_id]],drafter_teams[id],drafter_teams[name]))</f>
        <v/>
      </c>
    </row>
    <row r="2789" spans="1:20" x14ac:dyDescent="0.25">
      <c r="A2789" t="s">
        <v>110</v>
      </c>
      <c r="B2789" t="str">
        <f>_xlfn.XLOOKUP(draft_picks[[#This Row],[draft_id]],drafts[id],drafts[title])</f>
        <v>Juliette Binoche mini-Mega</v>
      </c>
      <c r="C2789" s="3">
        <v>13</v>
      </c>
      <c r="D2789">
        <f>IF(C2788&lt;draft_picks[[#This Row],[position]],1,IF(C2788&gt;draft_picks[[#This Row],[position]],D2788+1,IF(C2788=draft_picks[[#This Row],[position]],D2788+1)))</f>
        <v>1</v>
      </c>
      <c r="E2789" t="s">
        <v>7545</v>
      </c>
      <c r="F2789" t="str">
        <f>IF(ISBLANK(draft_picks[[#This Row],[movie_id]]),"",_xlfn.XLOOKUP(draft_picks[[#This Row],[movie_id]],drafts.movies[id],drafts.movies[movie_title]))</f>
        <v>Both Sides of the Blade</v>
      </c>
      <c r="G2789" s="3" t="s">
        <v>1017</v>
      </c>
      <c r="H2789" t="str">
        <f>IF(ISBLANK(draft_picks[[#This Row],[drafter_id]]),"",_xlfn.XLOOKUP(draft_picks[[#This Row],[drafter_id]],drafters[id],drafters[name]))</f>
        <v>Thomas Grabinski</v>
      </c>
      <c r="J2789" t="str">
        <f>IF(ISBLANK(draft_picks[[#This Row],[drafter_team_id]]),"",_xlfn.XLOOKUP(draft_picks[[#This Row],[drafter_team_id]],drafter_teams[id],drafter_teams[name]))</f>
        <v/>
      </c>
      <c r="K2789" s="3" t="s">
        <v>15497</v>
      </c>
      <c r="L2789" t="s">
        <v>15497</v>
      </c>
      <c r="M2789" t="str">
        <f>IF(OR(ISBLANK(draft_picks[[#This Row],[veto_drafter_id]]),draft_picks[[#This Row],[veto_drafter_id]]=""),"",_xlfn.XLOOKUP(draft_picks[[#This Row],[veto_drafter_id]],drafters[id],drafters[name]))</f>
        <v/>
      </c>
      <c r="N2789" t="s">
        <v>15497</v>
      </c>
      <c r="O2789" t="str">
        <f>IF(OR(ISBLANK(draft_picks[[#This Row],[veto_drafter_team_id]]),draft_picks[[#This Row],[veto_drafter_team_id]]=""),"",_xlfn.XLOOKUP(draft_picks[[#This Row],[veto_drafter_team_id]],drafter_teams[id],drafter_teams[name]))</f>
        <v/>
      </c>
      <c r="Q2789" t="s">
        <v>15497</v>
      </c>
      <c r="R2789" t="str">
        <f>IF(OR(ISBLANK(draft_picks[[#This Row],[veto_override_drafter_id]]),draft_picks[[#This Row],[veto_override_drafter_id]]=""),"",_xlfn.XLOOKUP(draft_picks[[#This Row],[veto_override_drafter_id]],drafters[id],drafters[name]))</f>
        <v/>
      </c>
      <c r="S2789" t="s">
        <v>15497</v>
      </c>
      <c r="T2789" t="str">
        <f>IF(OR(ISBLANK(draft_picks[[#This Row],[veto_override_team_id]]),draft_picks[[#This Row],[veto_override_team_id]]=""),"",_xlfn.XLOOKUP(draft_picks[[#This Row],[veto_override_team_id]],drafter_teams[id],drafter_teams[name]))</f>
        <v/>
      </c>
    </row>
    <row r="2790" spans="1:20" x14ac:dyDescent="0.25">
      <c r="A2790" t="s">
        <v>110</v>
      </c>
      <c r="B2790" t="str">
        <f>_xlfn.XLOOKUP(draft_picks[[#This Row],[draft_id]],drafts[id],drafts[title])</f>
        <v>Juliette Binoche mini-Mega</v>
      </c>
      <c r="C2790" s="3">
        <v>12</v>
      </c>
      <c r="D2790">
        <f>IF(C2789&lt;draft_picks[[#This Row],[position]],1,IF(C2789&gt;draft_picks[[#This Row],[position]],D2789+1,IF(C2789=draft_picks[[#This Row],[position]],D2789+1)))</f>
        <v>2</v>
      </c>
      <c r="E2790" t="s">
        <v>5758</v>
      </c>
      <c r="F2790" t="str">
        <f>IF(ISBLANK(draft_picks[[#This Row],[movie_id]]),"",_xlfn.XLOOKUP(draft_picks[[#This Row],[movie_id]],drafts.movies[id],drafts.movies[movie_title]))</f>
        <v>The Unbearable Lightness of Being</v>
      </c>
      <c r="G2790" s="3" t="s">
        <v>1017</v>
      </c>
      <c r="H2790" t="str">
        <f>IF(ISBLANK(draft_picks[[#This Row],[drafter_id]]),"",_xlfn.XLOOKUP(draft_picks[[#This Row],[drafter_id]],drafters[id],drafters[name]))</f>
        <v>Thomas Grabinski</v>
      </c>
      <c r="J2790" t="str">
        <f>IF(ISBLANK(draft_picks[[#This Row],[drafter_team_id]]),"",_xlfn.XLOOKUP(draft_picks[[#This Row],[drafter_team_id]],drafter_teams[id],drafter_teams[name]))</f>
        <v/>
      </c>
      <c r="K2790" s="3" t="s">
        <v>15484</v>
      </c>
      <c r="L2790" t="s">
        <v>1115</v>
      </c>
      <c r="M2790" t="str">
        <f>IF(OR(ISBLANK(draft_picks[[#This Row],[veto_drafter_id]]),draft_picks[[#This Row],[veto_drafter_id]]=""),"",_xlfn.XLOOKUP(draft_picks[[#This Row],[veto_drafter_id]],drafters[id],drafters[name]))</f>
        <v>Ryan Marker</v>
      </c>
      <c r="N2790" t="s">
        <v>15497</v>
      </c>
      <c r="O2790" t="str">
        <f>IF(OR(ISBLANK(draft_picks[[#This Row],[veto_drafter_team_id]]),draft_picks[[#This Row],[veto_drafter_team_id]]=""),"",_xlfn.XLOOKUP(draft_picks[[#This Row],[veto_drafter_team_id]],drafter_teams[id],drafter_teams[name]))</f>
        <v/>
      </c>
      <c r="P2790" t="b">
        <v>1</v>
      </c>
      <c r="Q2790" t="s">
        <v>1237</v>
      </c>
      <c r="R2790" t="str">
        <f>IF(OR(ISBLANK(draft_picks[[#This Row],[veto_override_drafter_id]]),draft_picks[[#This Row],[veto_override_drafter_id]]=""),"",_xlfn.XLOOKUP(draft_picks[[#This Row],[veto_override_drafter_id]],drafters[id],drafters[name]))</f>
        <v>Clay Keller</v>
      </c>
      <c r="S2790" t="s">
        <v>15497</v>
      </c>
      <c r="T2790" t="str">
        <f>IF(OR(ISBLANK(draft_picks[[#This Row],[veto_override_team_id]]),draft_picks[[#This Row],[veto_override_team_id]]=""),"",_xlfn.XLOOKUP(draft_picks[[#This Row],[veto_override_team_id]],drafter_teams[id],drafter_teams[name]))</f>
        <v/>
      </c>
    </row>
    <row r="2791" spans="1:20" x14ac:dyDescent="0.25">
      <c r="A2791" t="s">
        <v>110</v>
      </c>
      <c r="B2791" t="str">
        <f>_xlfn.XLOOKUP(draft_picks[[#This Row],[draft_id]],drafts[id],drafts[title])</f>
        <v>Juliette Binoche mini-Mega</v>
      </c>
      <c r="C2791" s="3">
        <v>11</v>
      </c>
      <c r="D2791">
        <f>IF(C2790&lt;draft_picks[[#This Row],[position]],1,IF(C2790&gt;draft_picks[[#This Row],[position]],D2790+1,IF(C2790=draft_picks[[#This Row],[position]],D2790+1)))</f>
        <v>3</v>
      </c>
      <c r="E2791" t="s">
        <v>7288</v>
      </c>
      <c r="F2791" t="str">
        <f>IF(ISBLANK(draft_picks[[#This Row],[movie_id]]),"",_xlfn.XLOOKUP(draft_picks[[#This Row],[movie_id]],drafts.movies[id],drafts.movies[movie_title]))</f>
        <v>Non-Fiction</v>
      </c>
      <c r="G2791" s="3" t="s">
        <v>1237</v>
      </c>
      <c r="H2791" t="str">
        <f>IF(ISBLANK(draft_picks[[#This Row],[drafter_id]]),"",_xlfn.XLOOKUP(draft_picks[[#This Row],[drafter_id]],drafters[id],drafters[name]))</f>
        <v>Clay Keller</v>
      </c>
      <c r="J2791" t="str">
        <f>IF(ISBLANK(draft_picks[[#This Row],[drafter_team_id]]),"",_xlfn.XLOOKUP(draft_picks[[#This Row],[drafter_team_id]],drafter_teams[id],drafter_teams[name]))</f>
        <v/>
      </c>
      <c r="K2791" s="3" t="s">
        <v>15497</v>
      </c>
      <c r="L2791" t="s">
        <v>15497</v>
      </c>
      <c r="M2791" t="str">
        <f>IF(OR(ISBLANK(draft_picks[[#This Row],[veto_drafter_id]]),draft_picks[[#This Row],[veto_drafter_id]]=""),"",_xlfn.XLOOKUP(draft_picks[[#This Row],[veto_drafter_id]],drafters[id],drafters[name]))</f>
        <v/>
      </c>
      <c r="N2791" t="s">
        <v>15497</v>
      </c>
      <c r="O2791" t="str">
        <f>IF(OR(ISBLANK(draft_picks[[#This Row],[veto_drafter_team_id]]),draft_picks[[#This Row],[veto_drafter_team_id]]=""),"",_xlfn.XLOOKUP(draft_picks[[#This Row],[veto_drafter_team_id]],drafter_teams[id],drafter_teams[name]))</f>
        <v/>
      </c>
      <c r="Q2791" t="s">
        <v>15497</v>
      </c>
      <c r="R2791" t="str">
        <f>IF(OR(ISBLANK(draft_picks[[#This Row],[veto_override_drafter_id]]),draft_picks[[#This Row],[veto_override_drafter_id]]=""),"",_xlfn.XLOOKUP(draft_picks[[#This Row],[veto_override_drafter_id]],drafters[id],drafters[name]))</f>
        <v/>
      </c>
      <c r="S2791" t="s">
        <v>15497</v>
      </c>
      <c r="T2791" t="str">
        <f>IF(OR(ISBLANK(draft_picks[[#This Row],[veto_override_team_id]]),draft_picks[[#This Row],[veto_override_team_id]]=""),"",_xlfn.XLOOKUP(draft_picks[[#This Row],[veto_override_team_id]],drafter_teams[id],drafter_teams[name]))</f>
        <v/>
      </c>
    </row>
    <row r="2792" spans="1:20" x14ac:dyDescent="0.25">
      <c r="A2792" t="s">
        <v>110</v>
      </c>
      <c r="B2792" t="str">
        <f>_xlfn.XLOOKUP(draft_picks[[#This Row],[draft_id]],drafts[id],drafts[title])</f>
        <v>Juliette Binoche mini-Mega</v>
      </c>
      <c r="C2792" s="3">
        <v>10</v>
      </c>
      <c r="D2792">
        <f>IF(C2791&lt;draft_picks[[#This Row],[position]],1,IF(C2791&gt;draft_picks[[#This Row],[position]],D2791+1,IF(C2791=draft_picks[[#This Row],[position]],D2791+1)))</f>
        <v>4</v>
      </c>
      <c r="E2792" t="s">
        <v>1727</v>
      </c>
      <c r="F2792" t="str">
        <f>IF(ISBLANK(draft_picks[[#This Row],[movie_id]]),"",_xlfn.XLOOKUP(draft_picks[[#This Row],[movie_id]],drafts.movies[id],drafts.movies[movie_title]))</f>
        <v>High Life</v>
      </c>
      <c r="G2792" s="3" t="s">
        <v>1115</v>
      </c>
      <c r="H2792" t="str">
        <f>IF(ISBLANK(draft_picks[[#This Row],[drafter_id]]),"",_xlfn.XLOOKUP(draft_picks[[#This Row],[drafter_id]],drafters[id],drafters[name]))</f>
        <v>Ryan Marker</v>
      </c>
      <c r="J2792" t="str">
        <f>IF(ISBLANK(draft_picks[[#This Row],[drafter_team_id]]),"",_xlfn.XLOOKUP(draft_picks[[#This Row],[drafter_team_id]],drafter_teams[id],drafter_teams[name]))</f>
        <v/>
      </c>
      <c r="K2792" s="3" t="s">
        <v>15497</v>
      </c>
      <c r="L2792" t="s">
        <v>15497</v>
      </c>
      <c r="M2792" t="str">
        <f>IF(OR(ISBLANK(draft_picks[[#This Row],[veto_drafter_id]]),draft_picks[[#This Row],[veto_drafter_id]]=""),"",_xlfn.XLOOKUP(draft_picks[[#This Row],[veto_drafter_id]],drafters[id],drafters[name]))</f>
        <v/>
      </c>
      <c r="N2792" t="s">
        <v>15497</v>
      </c>
      <c r="O2792" t="str">
        <f>IF(OR(ISBLANK(draft_picks[[#This Row],[veto_drafter_team_id]]),draft_picks[[#This Row],[veto_drafter_team_id]]=""),"",_xlfn.XLOOKUP(draft_picks[[#This Row],[veto_drafter_team_id]],drafter_teams[id],drafter_teams[name]))</f>
        <v/>
      </c>
      <c r="Q2792" t="s">
        <v>15497</v>
      </c>
      <c r="R2792" t="str">
        <f>IF(OR(ISBLANK(draft_picks[[#This Row],[veto_override_drafter_id]]),draft_picks[[#This Row],[veto_override_drafter_id]]=""),"",_xlfn.XLOOKUP(draft_picks[[#This Row],[veto_override_drafter_id]],drafters[id],drafters[name]))</f>
        <v/>
      </c>
      <c r="S2792" t="s">
        <v>15497</v>
      </c>
      <c r="T2792" t="str">
        <f>IF(OR(ISBLANK(draft_picks[[#This Row],[veto_override_team_id]]),draft_picks[[#This Row],[veto_override_team_id]]=""),"",_xlfn.XLOOKUP(draft_picks[[#This Row],[veto_override_team_id]],drafter_teams[id],drafter_teams[name]))</f>
        <v/>
      </c>
    </row>
    <row r="2793" spans="1:20" x14ac:dyDescent="0.25">
      <c r="A2793" t="s">
        <v>110</v>
      </c>
      <c r="B2793" t="str">
        <f>_xlfn.XLOOKUP(draft_picks[[#This Row],[draft_id]],drafts[id],drafts[title])</f>
        <v>Juliette Binoche mini-Mega</v>
      </c>
      <c r="C2793" s="3">
        <v>9</v>
      </c>
      <c r="D2793">
        <f>IF(C2792&lt;draft_picks[[#This Row],[position]],1,IF(C2792&gt;draft_picks[[#This Row],[position]],D2792+1,IF(C2792=draft_picks[[#This Row],[position]],D2792+1)))</f>
        <v>5</v>
      </c>
      <c r="E2793" t="s">
        <v>6336</v>
      </c>
      <c r="F2793" t="str">
        <f>IF(ISBLANK(draft_picks[[#This Row],[movie_id]]),"",_xlfn.XLOOKUP(draft_picks[[#This Row],[movie_id]],drafts.movies[id],drafts.movies[movie_title]))</f>
        <v>The Taste of Things</v>
      </c>
      <c r="G2793" s="3" t="s">
        <v>1017</v>
      </c>
      <c r="H2793" t="str">
        <f>IF(ISBLANK(draft_picks[[#This Row],[drafter_id]]),"",_xlfn.XLOOKUP(draft_picks[[#This Row],[drafter_id]],drafters[id],drafters[name]))</f>
        <v>Thomas Grabinski</v>
      </c>
      <c r="J2793" t="str">
        <f>IF(ISBLANK(draft_picks[[#This Row],[drafter_team_id]]),"",_xlfn.XLOOKUP(draft_picks[[#This Row],[drafter_team_id]],drafter_teams[id],drafter_teams[name]))</f>
        <v/>
      </c>
      <c r="K2793" s="3" t="s">
        <v>15497</v>
      </c>
      <c r="L2793" t="s">
        <v>15497</v>
      </c>
      <c r="M2793" t="str">
        <f>IF(OR(ISBLANK(draft_picks[[#This Row],[veto_drafter_id]]),draft_picks[[#This Row],[veto_drafter_id]]=""),"",_xlfn.XLOOKUP(draft_picks[[#This Row],[veto_drafter_id]],drafters[id],drafters[name]))</f>
        <v/>
      </c>
      <c r="N2793" t="s">
        <v>15497</v>
      </c>
      <c r="O2793" t="str">
        <f>IF(OR(ISBLANK(draft_picks[[#This Row],[veto_drafter_team_id]]),draft_picks[[#This Row],[veto_drafter_team_id]]=""),"",_xlfn.XLOOKUP(draft_picks[[#This Row],[veto_drafter_team_id]],drafter_teams[id],drafter_teams[name]))</f>
        <v/>
      </c>
      <c r="Q2793" t="s">
        <v>15497</v>
      </c>
      <c r="R2793" t="str">
        <f>IF(OR(ISBLANK(draft_picks[[#This Row],[veto_override_drafter_id]]),draft_picks[[#This Row],[veto_override_drafter_id]]=""),"",_xlfn.XLOOKUP(draft_picks[[#This Row],[veto_override_drafter_id]],drafters[id],drafters[name]))</f>
        <v/>
      </c>
      <c r="S2793" t="s">
        <v>15497</v>
      </c>
      <c r="T2793" t="str">
        <f>IF(OR(ISBLANK(draft_picks[[#This Row],[veto_override_team_id]]),draft_picks[[#This Row],[veto_override_team_id]]=""),"",_xlfn.XLOOKUP(draft_picks[[#This Row],[veto_override_team_id]],drafter_teams[id],drafter_teams[name]))</f>
        <v/>
      </c>
    </row>
    <row r="2794" spans="1:20" x14ac:dyDescent="0.25">
      <c r="A2794" t="s">
        <v>110</v>
      </c>
      <c r="B2794" t="str">
        <f>_xlfn.XLOOKUP(draft_picks[[#This Row],[draft_id]],drafts[id],drafts[title])</f>
        <v>Juliette Binoche mini-Mega</v>
      </c>
      <c r="C2794" s="3">
        <v>8</v>
      </c>
      <c r="D2794">
        <f>IF(C2793&lt;draft_picks[[#This Row],[position]],1,IF(C2793&gt;draft_picks[[#This Row],[position]],D2793+1,IF(C2793=draft_picks[[#This Row],[position]],D2793+1)))</f>
        <v>6</v>
      </c>
      <c r="E2794" t="s">
        <v>5340</v>
      </c>
      <c r="F2794" t="str">
        <f>IF(ISBLANK(draft_picks[[#This Row],[movie_id]]),"",_xlfn.XLOOKUP(draft_picks[[#This Row],[movie_id]],drafts.movies[id],drafts.movies[movie_title]))</f>
        <v>The English Patient</v>
      </c>
      <c r="G2794" s="3" t="s">
        <v>1237</v>
      </c>
      <c r="H2794" t="str">
        <f>IF(ISBLANK(draft_picks[[#This Row],[drafter_id]]),"",_xlfn.XLOOKUP(draft_picks[[#This Row],[drafter_id]],drafters[id],drafters[name]))</f>
        <v>Clay Keller</v>
      </c>
      <c r="J2794" t="str">
        <f>IF(ISBLANK(draft_picks[[#This Row],[drafter_team_id]]),"",_xlfn.XLOOKUP(draft_picks[[#This Row],[drafter_team_id]],drafter_teams[id],drafter_teams[name]))</f>
        <v/>
      </c>
      <c r="K2794" s="3" t="s">
        <v>15484</v>
      </c>
      <c r="L2794" t="s">
        <v>1115</v>
      </c>
      <c r="M2794" t="str">
        <f>IF(OR(ISBLANK(draft_picks[[#This Row],[veto_drafter_id]]),draft_picks[[#This Row],[veto_drafter_id]]=""),"",_xlfn.XLOOKUP(draft_picks[[#This Row],[veto_drafter_id]],drafters[id],drafters[name]))</f>
        <v>Ryan Marker</v>
      </c>
      <c r="N2794" t="s">
        <v>15497</v>
      </c>
      <c r="O2794" t="str">
        <f>IF(OR(ISBLANK(draft_picks[[#This Row],[veto_drafter_team_id]]),draft_picks[[#This Row],[veto_drafter_team_id]]=""),"",_xlfn.XLOOKUP(draft_picks[[#This Row],[veto_drafter_team_id]],drafter_teams[id],drafter_teams[name]))</f>
        <v/>
      </c>
      <c r="Q2794" t="s">
        <v>15497</v>
      </c>
      <c r="R2794" t="str">
        <f>IF(OR(ISBLANK(draft_picks[[#This Row],[veto_override_drafter_id]]),draft_picks[[#This Row],[veto_override_drafter_id]]=""),"",_xlfn.XLOOKUP(draft_picks[[#This Row],[veto_override_drafter_id]],drafters[id],drafters[name]))</f>
        <v/>
      </c>
      <c r="S2794" t="s">
        <v>15497</v>
      </c>
      <c r="T2794" t="str">
        <f>IF(OR(ISBLANK(draft_picks[[#This Row],[veto_override_team_id]]),draft_picks[[#This Row],[veto_override_team_id]]=""),"",_xlfn.XLOOKUP(draft_picks[[#This Row],[veto_override_team_id]],drafter_teams[id],drafter_teams[name]))</f>
        <v/>
      </c>
    </row>
    <row r="2795" spans="1:20" x14ac:dyDescent="0.25">
      <c r="A2795" t="s">
        <v>110</v>
      </c>
      <c r="B2795" t="str">
        <f>_xlfn.XLOOKUP(draft_picks[[#This Row],[draft_id]],drafts[id],drafts[title])</f>
        <v>Juliette Binoche mini-Mega</v>
      </c>
      <c r="C2795" s="3">
        <v>8</v>
      </c>
      <c r="D2795">
        <f>IF(C2794&lt;draft_picks[[#This Row],[position]],1,IF(C2794&gt;draft_picks[[#This Row],[position]],D2794+1,IF(C2794=draft_picks[[#This Row],[position]],D2794+1)))</f>
        <v>7</v>
      </c>
      <c r="E2795" t="s">
        <v>4800</v>
      </c>
      <c r="F2795" t="str">
        <f>IF(ISBLANK(draft_picks[[#This Row],[movie_id]]),"",_xlfn.XLOOKUP(draft_picks[[#This Row],[movie_id]],drafts.movies[id],drafts.movies[movie_title]))</f>
        <v>Summer Hours</v>
      </c>
      <c r="G2795" s="3" t="s">
        <v>1237</v>
      </c>
      <c r="H2795" t="str">
        <f>IF(ISBLANK(draft_picks[[#This Row],[drafter_id]]),"",_xlfn.XLOOKUP(draft_picks[[#This Row],[drafter_id]],drafters[id],drafters[name]))</f>
        <v>Clay Keller</v>
      </c>
      <c r="J2795" t="str">
        <f>IF(ISBLANK(draft_picks[[#This Row],[drafter_team_id]]),"",_xlfn.XLOOKUP(draft_picks[[#This Row],[drafter_team_id]],drafter_teams[id],drafter_teams[name]))</f>
        <v/>
      </c>
      <c r="K2795" s="3" t="s">
        <v>15497</v>
      </c>
      <c r="L2795" t="s">
        <v>15497</v>
      </c>
      <c r="M2795" t="str">
        <f>IF(OR(ISBLANK(draft_picks[[#This Row],[veto_drafter_id]]),draft_picks[[#This Row],[veto_drafter_id]]=""),"",_xlfn.XLOOKUP(draft_picks[[#This Row],[veto_drafter_id]],drafters[id],drafters[name]))</f>
        <v/>
      </c>
      <c r="N2795" t="s">
        <v>15497</v>
      </c>
      <c r="O2795" t="str">
        <f>IF(OR(ISBLANK(draft_picks[[#This Row],[veto_drafter_team_id]]),draft_picks[[#This Row],[veto_drafter_team_id]]=""),"",_xlfn.XLOOKUP(draft_picks[[#This Row],[veto_drafter_team_id]],drafter_teams[id],drafter_teams[name]))</f>
        <v/>
      </c>
      <c r="Q2795" t="s">
        <v>15497</v>
      </c>
      <c r="R2795" t="str">
        <f>IF(OR(ISBLANK(draft_picks[[#This Row],[veto_override_drafter_id]]),draft_picks[[#This Row],[veto_override_drafter_id]]=""),"",_xlfn.XLOOKUP(draft_picks[[#This Row],[veto_override_drafter_id]],drafters[id],drafters[name]))</f>
        <v/>
      </c>
      <c r="S2795" t="s">
        <v>15497</v>
      </c>
      <c r="T2795" t="str">
        <f>IF(OR(ISBLANK(draft_picks[[#This Row],[veto_override_team_id]]),draft_picks[[#This Row],[veto_override_team_id]]=""),"",_xlfn.XLOOKUP(draft_picks[[#This Row],[veto_override_team_id]],drafter_teams[id],drafter_teams[name]))</f>
        <v/>
      </c>
    </row>
    <row r="2796" spans="1:20" x14ac:dyDescent="0.25">
      <c r="A2796" t="s">
        <v>110</v>
      </c>
      <c r="B2796" t="str">
        <f>_xlfn.XLOOKUP(draft_picks[[#This Row],[draft_id]],drafts[id],drafts[title])</f>
        <v>Juliette Binoche mini-Mega</v>
      </c>
      <c r="C2796" s="3">
        <v>7</v>
      </c>
      <c r="D2796">
        <f>IF(C2795&lt;draft_picks[[#This Row],[position]],1,IF(C2795&gt;draft_picks[[#This Row],[position]],D2795+1,IF(C2795=draft_picks[[#This Row],[position]],D2795+1)))</f>
        <v>8</v>
      </c>
      <c r="E2796" t="s">
        <v>6702</v>
      </c>
      <c r="F2796" t="str">
        <f>IF(ISBLANK(draft_picks[[#This Row],[movie_id]]),"",_xlfn.XLOOKUP(draft_picks[[#This Row],[movie_id]],drafts.movies[id],drafts.movies[movie_title]))</f>
        <v>Certified Copy</v>
      </c>
      <c r="G2796" s="3" t="s">
        <v>1115</v>
      </c>
      <c r="H2796" t="str">
        <f>IF(ISBLANK(draft_picks[[#This Row],[drafter_id]]),"",_xlfn.XLOOKUP(draft_picks[[#This Row],[drafter_id]],drafters[id],drafters[name]))</f>
        <v>Ryan Marker</v>
      </c>
      <c r="J2796" t="str">
        <f>IF(ISBLANK(draft_picks[[#This Row],[drafter_team_id]]),"",_xlfn.XLOOKUP(draft_picks[[#This Row],[drafter_team_id]],drafter_teams[id],drafter_teams[name]))</f>
        <v/>
      </c>
      <c r="K2796" s="3" t="s">
        <v>15497</v>
      </c>
      <c r="L2796" t="s">
        <v>15497</v>
      </c>
      <c r="M2796" t="str">
        <f>IF(OR(ISBLANK(draft_picks[[#This Row],[veto_drafter_id]]),draft_picks[[#This Row],[veto_drafter_id]]=""),"",_xlfn.XLOOKUP(draft_picks[[#This Row],[veto_drafter_id]],drafters[id],drafters[name]))</f>
        <v/>
      </c>
      <c r="N2796" t="s">
        <v>15497</v>
      </c>
      <c r="O2796" t="str">
        <f>IF(OR(ISBLANK(draft_picks[[#This Row],[veto_drafter_team_id]]),draft_picks[[#This Row],[veto_drafter_team_id]]=""),"",_xlfn.XLOOKUP(draft_picks[[#This Row],[veto_drafter_team_id]],drafter_teams[id],drafter_teams[name]))</f>
        <v/>
      </c>
      <c r="Q2796" t="s">
        <v>15497</v>
      </c>
      <c r="R2796" t="str">
        <f>IF(OR(ISBLANK(draft_picks[[#This Row],[veto_override_drafter_id]]),draft_picks[[#This Row],[veto_override_drafter_id]]=""),"",_xlfn.XLOOKUP(draft_picks[[#This Row],[veto_override_drafter_id]],drafters[id],drafters[name]))</f>
        <v/>
      </c>
      <c r="S2796" t="s">
        <v>15497</v>
      </c>
      <c r="T2796" t="str">
        <f>IF(OR(ISBLANK(draft_picks[[#This Row],[veto_override_team_id]]),draft_picks[[#This Row],[veto_override_team_id]]=""),"",_xlfn.XLOOKUP(draft_picks[[#This Row],[veto_override_team_id]],drafter_teams[id],drafter_teams[name]))</f>
        <v/>
      </c>
    </row>
    <row r="2797" spans="1:20" x14ac:dyDescent="0.25">
      <c r="A2797" t="s">
        <v>110</v>
      </c>
      <c r="B2797" t="str">
        <f>_xlfn.XLOOKUP(draft_picks[[#This Row],[draft_id]],drafts[id],drafts[title])</f>
        <v>Juliette Binoche mini-Mega</v>
      </c>
      <c r="C2797" s="3">
        <v>6</v>
      </c>
      <c r="D2797">
        <f>IF(C2796&lt;draft_picks[[#This Row],[position]],1,IF(C2796&gt;draft_picks[[#This Row],[position]],D2796+1,IF(C2796=draft_picks[[#This Row],[position]],D2796+1)))</f>
        <v>9</v>
      </c>
      <c r="E2797" t="s">
        <v>3999</v>
      </c>
      <c r="F2797" t="str">
        <f>IF(ISBLANK(draft_picks[[#This Row],[movie_id]]),"",_xlfn.XLOOKUP(draft_picks[[#This Row],[movie_id]],drafts.movies[id],drafts.movies[movie_title]))</f>
        <v>CachÃƒÂ©</v>
      </c>
      <c r="G2797" s="3" t="s">
        <v>1017</v>
      </c>
      <c r="H2797" t="str">
        <f>IF(ISBLANK(draft_picks[[#This Row],[drafter_id]]),"",_xlfn.XLOOKUP(draft_picks[[#This Row],[drafter_id]],drafters[id],drafters[name]))</f>
        <v>Thomas Grabinski</v>
      </c>
      <c r="J2797" t="str">
        <f>IF(ISBLANK(draft_picks[[#This Row],[drafter_team_id]]),"",_xlfn.XLOOKUP(draft_picks[[#This Row],[drafter_team_id]],drafter_teams[id],drafter_teams[name]))</f>
        <v/>
      </c>
      <c r="K2797" s="3" t="s">
        <v>15497</v>
      </c>
      <c r="L2797" t="s">
        <v>15497</v>
      </c>
      <c r="M2797" t="str">
        <f>IF(OR(ISBLANK(draft_picks[[#This Row],[veto_drafter_id]]),draft_picks[[#This Row],[veto_drafter_id]]=""),"",_xlfn.XLOOKUP(draft_picks[[#This Row],[veto_drafter_id]],drafters[id],drafters[name]))</f>
        <v/>
      </c>
      <c r="N2797" t="s">
        <v>15497</v>
      </c>
      <c r="O2797" t="str">
        <f>IF(OR(ISBLANK(draft_picks[[#This Row],[veto_drafter_team_id]]),draft_picks[[#This Row],[veto_drafter_team_id]]=""),"",_xlfn.XLOOKUP(draft_picks[[#This Row],[veto_drafter_team_id]],drafter_teams[id],drafter_teams[name]))</f>
        <v/>
      </c>
      <c r="Q2797" t="s">
        <v>15497</v>
      </c>
      <c r="R2797" t="str">
        <f>IF(OR(ISBLANK(draft_picks[[#This Row],[veto_override_drafter_id]]),draft_picks[[#This Row],[veto_override_drafter_id]]=""),"",_xlfn.XLOOKUP(draft_picks[[#This Row],[veto_override_drafter_id]],drafters[id],drafters[name]))</f>
        <v/>
      </c>
      <c r="S2797" t="s">
        <v>15497</v>
      </c>
      <c r="T2797" t="str">
        <f>IF(OR(ISBLANK(draft_picks[[#This Row],[veto_override_team_id]]),draft_picks[[#This Row],[veto_override_team_id]]=""),"",_xlfn.XLOOKUP(draft_picks[[#This Row],[veto_override_team_id]],drafter_teams[id],drafter_teams[name]))</f>
        <v/>
      </c>
    </row>
    <row r="2798" spans="1:20" x14ac:dyDescent="0.25">
      <c r="A2798" t="s">
        <v>110</v>
      </c>
      <c r="B2798" t="str">
        <f>_xlfn.XLOOKUP(draft_picks[[#This Row],[draft_id]],drafts[id],drafts[title])</f>
        <v>Juliette Binoche mini-Mega</v>
      </c>
      <c r="C2798" s="3">
        <v>5</v>
      </c>
      <c r="D2798">
        <f>IF(C2797&lt;draft_picks[[#This Row],[position]],1,IF(C2797&gt;draft_picks[[#This Row],[position]],D2797+1,IF(C2797=draft_picks[[#This Row],[position]],D2797+1)))</f>
        <v>10</v>
      </c>
      <c r="E2798" t="s">
        <v>7742</v>
      </c>
      <c r="F2798" t="str">
        <f>IF(ISBLANK(draft_picks[[#This Row],[movie_id]]),"",_xlfn.XLOOKUP(draft_picks[[#This Row],[movie_id]],drafts.movies[id],drafts.movies[movie_title]))</f>
        <v>Bad Blood</v>
      </c>
      <c r="G2798" s="3" t="s">
        <v>1237</v>
      </c>
      <c r="H2798" t="str">
        <f>IF(ISBLANK(draft_picks[[#This Row],[drafter_id]]),"",_xlfn.XLOOKUP(draft_picks[[#This Row],[drafter_id]],drafters[id],drafters[name]))</f>
        <v>Clay Keller</v>
      </c>
      <c r="J2798" t="str">
        <f>IF(ISBLANK(draft_picks[[#This Row],[drafter_team_id]]),"",_xlfn.XLOOKUP(draft_picks[[#This Row],[drafter_team_id]],drafter_teams[id],drafter_teams[name]))</f>
        <v/>
      </c>
      <c r="K2798" s="3" t="s">
        <v>15497</v>
      </c>
      <c r="L2798" t="s">
        <v>15497</v>
      </c>
      <c r="M2798" t="str">
        <f>IF(OR(ISBLANK(draft_picks[[#This Row],[veto_drafter_id]]),draft_picks[[#This Row],[veto_drafter_id]]=""),"",_xlfn.XLOOKUP(draft_picks[[#This Row],[veto_drafter_id]],drafters[id],drafters[name]))</f>
        <v/>
      </c>
      <c r="N2798" t="s">
        <v>15497</v>
      </c>
      <c r="O2798" t="str">
        <f>IF(OR(ISBLANK(draft_picks[[#This Row],[veto_drafter_team_id]]),draft_picks[[#This Row],[veto_drafter_team_id]]=""),"",_xlfn.XLOOKUP(draft_picks[[#This Row],[veto_drafter_team_id]],drafter_teams[id],drafter_teams[name]))</f>
        <v/>
      </c>
      <c r="Q2798" t="s">
        <v>15497</v>
      </c>
      <c r="R2798" t="str">
        <f>IF(OR(ISBLANK(draft_picks[[#This Row],[veto_override_drafter_id]]),draft_picks[[#This Row],[veto_override_drafter_id]]=""),"",_xlfn.XLOOKUP(draft_picks[[#This Row],[veto_override_drafter_id]],drafters[id],drafters[name]))</f>
        <v/>
      </c>
      <c r="S2798" t="s">
        <v>15497</v>
      </c>
      <c r="T2798" t="str">
        <f>IF(OR(ISBLANK(draft_picks[[#This Row],[veto_override_team_id]]),draft_picks[[#This Row],[veto_override_team_id]]=""),"",_xlfn.XLOOKUP(draft_picks[[#This Row],[veto_override_team_id]],drafter_teams[id],drafter_teams[name]))</f>
        <v/>
      </c>
    </row>
    <row r="2799" spans="1:20" x14ac:dyDescent="0.25">
      <c r="A2799" t="s">
        <v>110</v>
      </c>
      <c r="B2799" t="str">
        <f>_xlfn.XLOOKUP(draft_picks[[#This Row],[draft_id]],drafts[id],drafts[title])</f>
        <v>Juliette Binoche mini-Mega</v>
      </c>
      <c r="C2799" s="3">
        <v>4</v>
      </c>
      <c r="D2799">
        <f>IF(C2798&lt;draft_picks[[#This Row],[position]],1,IF(C2798&gt;draft_picks[[#This Row],[position]],D2798+1,IF(C2798=draft_picks[[#This Row],[position]],D2798+1)))</f>
        <v>11</v>
      </c>
      <c r="E2799" t="s">
        <v>5901</v>
      </c>
      <c r="F2799" t="str">
        <f>IF(ISBLANK(draft_picks[[#This Row],[movie_id]]),"",_xlfn.XLOOKUP(draft_picks[[#This Row],[movie_id]],drafts.movies[id],drafts.movies[movie_title]))</f>
        <v>Let the Sunshine In</v>
      </c>
      <c r="G2799" s="3" t="s">
        <v>1115</v>
      </c>
      <c r="H2799" t="str">
        <f>IF(ISBLANK(draft_picks[[#This Row],[drafter_id]]),"",_xlfn.XLOOKUP(draft_picks[[#This Row],[drafter_id]],drafters[id],drafters[name]))</f>
        <v>Ryan Marker</v>
      </c>
      <c r="J2799" t="str">
        <f>IF(ISBLANK(draft_picks[[#This Row],[drafter_team_id]]),"",_xlfn.XLOOKUP(draft_picks[[#This Row],[drafter_team_id]],drafter_teams[id],drafter_teams[name]))</f>
        <v/>
      </c>
      <c r="K2799" s="3" t="s">
        <v>15484</v>
      </c>
      <c r="L2799" t="s">
        <v>1017</v>
      </c>
      <c r="M2799" t="str">
        <f>IF(OR(ISBLANK(draft_picks[[#This Row],[veto_drafter_id]]),draft_picks[[#This Row],[veto_drafter_id]]=""),"",_xlfn.XLOOKUP(draft_picks[[#This Row],[veto_drafter_id]],drafters[id],drafters[name]))</f>
        <v>Thomas Grabinski</v>
      </c>
      <c r="N2799" t="s">
        <v>15497</v>
      </c>
      <c r="O2799" t="str">
        <f>IF(OR(ISBLANK(draft_picks[[#This Row],[veto_drafter_team_id]]),draft_picks[[#This Row],[veto_drafter_team_id]]=""),"",_xlfn.XLOOKUP(draft_picks[[#This Row],[veto_drafter_team_id]],drafter_teams[id],drafter_teams[name]))</f>
        <v/>
      </c>
      <c r="Q2799" t="s">
        <v>15497</v>
      </c>
      <c r="R2799" t="str">
        <f>IF(OR(ISBLANK(draft_picks[[#This Row],[veto_override_drafter_id]]),draft_picks[[#This Row],[veto_override_drafter_id]]=""),"",_xlfn.XLOOKUP(draft_picks[[#This Row],[veto_override_drafter_id]],drafters[id],drafters[name]))</f>
        <v/>
      </c>
      <c r="S2799" t="s">
        <v>15497</v>
      </c>
      <c r="T2799" t="str">
        <f>IF(OR(ISBLANK(draft_picks[[#This Row],[veto_override_team_id]]),draft_picks[[#This Row],[veto_override_team_id]]=""),"",_xlfn.XLOOKUP(draft_picks[[#This Row],[veto_override_team_id]],drafter_teams[id],drafter_teams[name]))</f>
        <v/>
      </c>
    </row>
    <row r="2800" spans="1:20" x14ac:dyDescent="0.25">
      <c r="A2800" t="s">
        <v>110</v>
      </c>
      <c r="B2800" t="str">
        <f>_xlfn.XLOOKUP(draft_picks[[#This Row],[draft_id]],drafts[id],drafts[title])</f>
        <v>Juliette Binoche mini-Mega</v>
      </c>
      <c r="C2800" s="3">
        <v>4</v>
      </c>
      <c r="D2800">
        <f>IF(C2799&lt;draft_picks[[#This Row],[position]],1,IF(C2799&gt;draft_picks[[#This Row],[position]],D2799+1,IF(C2799=draft_picks[[#This Row],[position]],D2799+1)))</f>
        <v>12</v>
      </c>
      <c r="E2800" t="s">
        <v>8325</v>
      </c>
      <c r="F2800" t="str">
        <f>IF(ISBLANK(draft_picks[[#This Row],[movie_id]]),"",_xlfn.XLOOKUP(draft_picks[[#This Row],[movie_id]],drafts.movies[id],drafts.movies[movie_title]))</f>
        <v>Clouds of Sils Maria</v>
      </c>
      <c r="G2800" s="3" t="s">
        <v>1115</v>
      </c>
      <c r="H2800" t="str">
        <f>IF(ISBLANK(draft_picks[[#This Row],[drafter_id]]),"",_xlfn.XLOOKUP(draft_picks[[#This Row],[drafter_id]],drafters[id],drafters[name]))</f>
        <v>Ryan Marker</v>
      </c>
      <c r="J2800" t="str">
        <f>IF(ISBLANK(draft_picks[[#This Row],[drafter_team_id]]),"",_xlfn.XLOOKUP(draft_picks[[#This Row],[drafter_team_id]],drafter_teams[id],drafter_teams[name]))</f>
        <v/>
      </c>
      <c r="K2800" s="3" t="s">
        <v>15484</v>
      </c>
      <c r="L2800" t="s">
        <v>1237</v>
      </c>
      <c r="M2800" t="str">
        <f>IF(OR(ISBLANK(draft_picks[[#This Row],[veto_drafter_id]]),draft_picks[[#This Row],[veto_drafter_id]]=""),"",_xlfn.XLOOKUP(draft_picks[[#This Row],[veto_drafter_id]],drafters[id],drafters[name]))</f>
        <v>Clay Keller</v>
      </c>
      <c r="N2800" t="s">
        <v>15497</v>
      </c>
      <c r="O2800" t="str">
        <f>IF(OR(ISBLANK(draft_picks[[#This Row],[veto_drafter_team_id]]),draft_picks[[#This Row],[veto_drafter_team_id]]=""),"",_xlfn.XLOOKUP(draft_picks[[#This Row],[veto_drafter_team_id]],drafter_teams[id],drafter_teams[name]))</f>
        <v/>
      </c>
      <c r="Q2800" t="s">
        <v>15497</v>
      </c>
      <c r="R2800" t="str">
        <f>IF(OR(ISBLANK(draft_picks[[#This Row],[veto_override_drafter_id]]),draft_picks[[#This Row],[veto_override_drafter_id]]=""),"",_xlfn.XLOOKUP(draft_picks[[#This Row],[veto_override_drafter_id]],drafters[id],drafters[name]))</f>
        <v/>
      </c>
      <c r="S2800" t="s">
        <v>15497</v>
      </c>
      <c r="T2800" t="str">
        <f>IF(OR(ISBLANK(draft_picks[[#This Row],[veto_override_team_id]]),draft_picks[[#This Row],[veto_override_team_id]]=""),"",_xlfn.XLOOKUP(draft_picks[[#This Row],[veto_override_team_id]],drafter_teams[id],drafter_teams[name]))</f>
        <v/>
      </c>
    </row>
    <row r="2801" spans="1:20" x14ac:dyDescent="0.25">
      <c r="A2801" t="s">
        <v>110</v>
      </c>
      <c r="B2801" t="str">
        <f>_xlfn.XLOOKUP(draft_picks[[#This Row],[draft_id]],drafts[id],drafts[title])</f>
        <v>Juliette Binoche mini-Mega</v>
      </c>
      <c r="C2801" s="3">
        <v>4</v>
      </c>
      <c r="D2801">
        <f>IF(C2800&lt;draft_picks[[#This Row],[position]],1,IF(C2800&gt;draft_picks[[#This Row],[position]],D2800+1,IF(C2800=draft_picks[[#This Row],[position]],D2800+1)))</f>
        <v>13</v>
      </c>
      <c r="E2801" t="s">
        <v>2823</v>
      </c>
      <c r="F2801" t="str">
        <f>IF(ISBLANK(draft_picks[[#This Row],[movie_id]]),"",_xlfn.XLOOKUP(draft_picks[[#This Row],[movie_id]],drafts.movies[id],drafts.movies[movie_title]))</f>
        <v>Damage</v>
      </c>
      <c r="G2801" s="3" t="s">
        <v>1115</v>
      </c>
      <c r="H2801" t="str">
        <f>IF(ISBLANK(draft_picks[[#This Row],[drafter_id]]),"",_xlfn.XLOOKUP(draft_picks[[#This Row],[drafter_id]],drafters[id],drafters[name]))</f>
        <v>Ryan Marker</v>
      </c>
      <c r="J2801" t="str">
        <f>IF(ISBLANK(draft_picks[[#This Row],[drafter_team_id]]),"",_xlfn.XLOOKUP(draft_picks[[#This Row],[drafter_team_id]],drafter_teams[id],drafter_teams[name]))</f>
        <v/>
      </c>
      <c r="K2801" s="3" t="s">
        <v>15497</v>
      </c>
      <c r="L2801" t="s">
        <v>15497</v>
      </c>
      <c r="M2801" t="str">
        <f>IF(OR(ISBLANK(draft_picks[[#This Row],[veto_drafter_id]]),draft_picks[[#This Row],[veto_drafter_id]]=""),"",_xlfn.XLOOKUP(draft_picks[[#This Row],[veto_drafter_id]],drafters[id],drafters[name]))</f>
        <v/>
      </c>
      <c r="N2801" t="s">
        <v>15497</v>
      </c>
      <c r="O2801" t="str">
        <f>IF(OR(ISBLANK(draft_picks[[#This Row],[veto_drafter_team_id]]),draft_picks[[#This Row],[veto_drafter_team_id]]=""),"",_xlfn.XLOOKUP(draft_picks[[#This Row],[veto_drafter_team_id]],drafter_teams[id],drafter_teams[name]))</f>
        <v/>
      </c>
      <c r="Q2801" t="s">
        <v>15497</v>
      </c>
      <c r="R2801" t="str">
        <f>IF(OR(ISBLANK(draft_picks[[#This Row],[veto_override_drafter_id]]),draft_picks[[#This Row],[veto_override_drafter_id]]=""),"",_xlfn.XLOOKUP(draft_picks[[#This Row],[veto_override_drafter_id]],drafters[id],drafters[name]))</f>
        <v/>
      </c>
      <c r="S2801" t="s">
        <v>15497</v>
      </c>
      <c r="T2801" t="str">
        <f>IF(OR(ISBLANK(draft_picks[[#This Row],[veto_override_team_id]]),draft_picks[[#This Row],[veto_override_team_id]]=""),"",_xlfn.XLOOKUP(draft_picks[[#This Row],[veto_override_team_id]],drafter_teams[id],drafter_teams[name]))</f>
        <v/>
      </c>
    </row>
    <row r="2802" spans="1:20" x14ac:dyDescent="0.25">
      <c r="A2802" t="s">
        <v>110</v>
      </c>
      <c r="B2802" t="str">
        <f>_xlfn.XLOOKUP(draft_picks[[#This Row],[draft_id]],drafts[id],drafts[title])</f>
        <v>Juliette Binoche mini-Mega</v>
      </c>
      <c r="C2802" s="3">
        <v>3</v>
      </c>
      <c r="D2802">
        <f>IF(C2801&lt;draft_picks[[#This Row],[position]],1,IF(C2801&gt;draft_picks[[#This Row],[position]],D2801+1,IF(C2801=draft_picks[[#This Row],[position]],D2801+1)))</f>
        <v>14</v>
      </c>
      <c r="E2802" t="s">
        <v>6573</v>
      </c>
      <c r="F2802" t="str">
        <f>IF(ISBLANK(draft_picks[[#This Row],[movie_id]]),"",_xlfn.XLOOKUP(draft_picks[[#This Row],[movie_id]],drafts.movies[id],drafts.movies[movie_title]))</f>
        <v>The Lovers on the Bridge</v>
      </c>
      <c r="G2802" s="3" t="s">
        <v>1017</v>
      </c>
      <c r="H2802" t="str">
        <f>IF(ISBLANK(draft_picks[[#This Row],[drafter_id]]),"",_xlfn.XLOOKUP(draft_picks[[#This Row],[drafter_id]],drafters[id],drafters[name]))</f>
        <v>Thomas Grabinski</v>
      </c>
      <c r="J2802" t="str">
        <f>IF(ISBLANK(draft_picks[[#This Row],[drafter_team_id]]),"",_xlfn.XLOOKUP(draft_picks[[#This Row],[drafter_team_id]],drafter_teams[id],drafter_teams[name]))</f>
        <v/>
      </c>
      <c r="K2802" s="3" t="s">
        <v>15497</v>
      </c>
      <c r="L2802" t="s">
        <v>15497</v>
      </c>
      <c r="M2802" t="str">
        <f>IF(OR(ISBLANK(draft_picks[[#This Row],[veto_drafter_id]]),draft_picks[[#This Row],[veto_drafter_id]]=""),"",_xlfn.XLOOKUP(draft_picks[[#This Row],[veto_drafter_id]],drafters[id],drafters[name]))</f>
        <v/>
      </c>
      <c r="N2802" t="s">
        <v>15497</v>
      </c>
      <c r="O2802" t="str">
        <f>IF(OR(ISBLANK(draft_picks[[#This Row],[veto_drafter_team_id]]),draft_picks[[#This Row],[veto_drafter_team_id]]=""),"",_xlfn.XLOOKUP(draft_picks[[#This Row],[veto_drafter_team_id]],drafter_teams[id],drafter_teams[name]))</f>
        <v/>
      </c>
      <c r="Q2802" t="s">
        <v>15497</v>
      </c>
      <c r="R2802" t="str">
        <f>IF(OR(ISBLANK(draft_picks[[#This Row],[veto_override_drafter_id]]),draft_picks[[#This Row],[veto_override_drafter_id]]=""),"",_xlfn.XLOOKUP(draft_picks[[#This Row],[veto_override_drafter_id]],drafters[id],drafters[name]))</f>
        <v/>
      </c>
      <c r="S2802" t="s">
        <v>15497</v>
      </c>
      <c r="T2802" t="str">
        <f>IF(OR(ISBLANK(draft_picks[[#This Row],[veto_override_team_id]]),draft_picks[[#This Row],[veto_override_team_id]]=""),"",_xlfn.XLOOKUP(draft_picks[[#This Row],[veto_override_team_id]],drafter_teams[id],drafter_teams[name]))</f>
        <v/>
      </c>
    </row>
    <row r="2803" spans="1:20" x14ac:dyDescent="0.25">
      <c r="A2803" t="s">
        <v>110</v>
      </c>
      <c r="B2803" t="str">
        <f>_xlfn.XLOOKUP(draft_picks[[#This Row],[draft_id]],drafts[id],drafts[title])</f>
        <v>Juliette Binoche mini-Mega</v>
      </c>
      <c r="C2803" s="3">
        <v>2</v>
      </c>
      <c r="D2803">
        <f>IF(C2802&lt;draft_picks[[#This Row],[position]],1,IF(C2802&gt;draft_picks[[#This Row],[position]],D2802+1,IF(C2802=draft_picks[[#This Row],[position]],D2802+1)))</f>
        <v>15</v>
      </c>
      <c r="E2803" t="s">
        <v>8325</v>
      </c>
      <c r="F2803" t="str">
        <f>IF(ISBLANK(draft_picks[[#This Row],[movie_id]]),"",_xlfn.XLOOKUP(draft_picks[[#This Row],[movie_id]],drafts.movies[id],drafts.movies[movie_title]))</f>
        <v>Clouds of Sils Maria</v>
      </c>
      <c r="G2803" s="3" t="s">
        <v>1237</v>
      </c>
      <c r="H2803" t="str">
        <f>IF(ISBLANK(draft_picks[[#This Row],[drafter_id]]),"",_xlfn.XLOOKUP(draft_picks[[#This Row],[drafter_id]],drafters[id],drafters[name]))</f>
        <v>Clay Keller</v>
      </c>
      <c r="J2803" t="str">
        <f>IF(ISBLANK(draft_picks[[#This Row],[drafter_team_id]]),"",_xlfn.XLOOKUP(draft_picks[[#This Row],[drafter_team_id]],drafter_teams[id],drafter_teams[name]))</f>
        <v/>
      </c>
      <c r="K2803" s="3" t="s">
        <v>15497</v>
      </c>
      <c r="L2803" t="s">
        <v>15497</v>
      </c>
      <c r="M2803" t="str">
        <f>IF(OR(ISBLANK(draft_picks[[#This Row],[veto_drafter_id]]),draft_picks[[#This Row],[veto_drafter_id]]=""),"",_xlfn.XLOOKUP(draft_picks[[#This Row],[veto_drafter_id]],drafters[id],drafters[name]))</f>
        <v/>
      </c>
      <c r="N2803" t="s">
        <v>15497</v>
      </c>
      <c r="O2803" t="str">
        <f>IF(OR(ISBLANK(draft_picks[[#This Row],[veto_drafter_team_id]]),draft_picks[[#This Row],[veto_drafter_team_id]]=""),"",_xlfn.XLOOKUP(draft_picks[[#This Row],[veto_drafter_team_id]],drafter_teams[id],drafter_teams[name]))</f>
        <v/>
      </c>
      <c r="Q2803" t="s">
        <v>15497</v>
      </c>
      <c r="R2803" t="str">
        <f>IF(OR(ISBLANK(draft_picks[[#This Row],[veto_override_drafter_id]]),draft_picks[[#This Row],[veto_override_drafter_id]]=""),"",_xlfn.XLOOKUP(draft_picks[[#This Row],[veto_override_drafter_id]],drafters[id],drafters[name]))</f>
        <v/>
      </c>
      <c r="S2803" t="s">
        <v>15497</v>
      </c>
      <c r="T2803" t="str">
        <f>IF(OR(ISBLANK(draft_picks[[#This Row],[veto_override_team_id]]),draft_picks[[#This Row],[veto_override_team_id]]=""),"",_xlfn.XLOOKUP(draft_picks[[#This Row],[veto_override_team_id]],drafter_teams[id],drafter_teams[name]))</f>
        <v/>
      </c>
    </row>
    <row r="2804" spans="1:20" x14ac:dyDescent="0.25">
      <c r="A2804" t="s">
        <v>110</v>
      </c>
      <c r="B2804" t="str">
        <f>_xlfn.XLOOKUP(draft_picks[[#This Row],[draft_id]],drafts[id],drafts[title])</f>
        <v>Juliette Binoche mini-Mega</v>
      </c>
      <c r="C2804" s="3">
        <v>1</v>
      </c>
      <c r="D2804">
        <f>IF(C2803&lt;draft_picks[[#This Row],[position]],1,IF(C2803&gt;draft_picks[[#This Row],[position]],D2803+1,IF(C2803=draft_picks[[#This Row],[position]],D2803+1)))</f>
        <v>16</v>
      </c>
      <c r="E2804" t="s">
        <v>7823</v>
      </c>
      <c r="F2804" t="str">
        <f>IF(ISBLANK(draft_picks[[#This Row],[movie_id]]),"",_xlfn.XLOOKUP(draft_picks[[#This Row],[movie_id]],drafts.movies[id],drafts.movies[movie_title]))</f>
        <v>Three Colors: Blue</v>
      </c>
      <c r="G2804" s="3" t="s">
        <v>1115</v>
      </c>
      <c r="H2804" t="str">
        <f>IF(ISBLANK(draft_picks[[#This Row],[drafter_id]]),"",_xlfn.XLOOKUP(draft_picks[[#This Row],[drafter_id]],drafters[id],drafters[name]))</f>
        <v>Ryan Marker</v>
      </c>
      <c r="J2804" t="str">
        <f>IF(ISBLANK(draft_picks[[#This Row],[drafter_team_id]]),"",_xlfn.XLOOKUP(draft_picks[[#This Row],[drafter_team_id]],drafter_teams[id],drafter_teams[name]))</f>
        <v/>
      </c>
      <c r="K2804" s="3" t="s">
        <v>15497</v>
      </c>
      <c r="L2804" t="s">
        <v>15497</v>
      </c>
      <c r="M2804" t="str">
        <f>IF(OR(ISBLANK(draft_picks[[#This Row],[veto_drafter_id]]),draft_picks[[#This Row],[veto_drafter_id]]=""),"",_xlfn.XLOOKUP(draft_picks[[#This Row],[veto_drafter_id]],drafters[id],drafters[name]))</f>
        <v/>
      </c>
      <c r="N2804" t="s">
        <v>15497</v>
      </c>
      <c r="O2804" t="str">
        <f>IF(OR(ISBLANK(draft_picks[[#This Row],[veto_drafter_team_id]]),draft_picks[[#This Row],[veto_drafter_team_id]]=""),"",_xlfn.XLOOKUP(draft_picks[[#This Row],[veto_drafter_team_id]],drafter_teams[id],drafter_teams[name]))</f>
        <v/>
      </c>
      <c r="Q2804" t="s">
        <v>15497</v>
      </c>
      <c r="R2804" t="str">
        <f>IF(OR(ISBLANK(draft_picks[[#This Row],[veto_override_drafter_id]]),draft_picks[[#This Row],[veto_override_drafter_id]]=""),"",_xlfn.XLOOKUP(draft_picks[[#This Row],[veto_override_drafter_id]],drafters[id],drafters[name]))</f>
        <v/>
      </c>
      <c r="S2804" t="s">
        <v>15497</v>
      </c>
      <c r="T2804" t="str">
        <f>IF(OR(ISBLANK(draft_picks[[#This Row],[veto_override_team_id]]),draft_picks[[#This Row],[veto_override_team_id]]=""),"",_xlfn.XLOOKUP(draft_picks[[#This Row],[veto_override_team_id]],drafter_teams[id],drafter_teams[name]))</f>
        <v/>
      </c>
    </row>
    <row r="2805" spans="1:20" x14ac:dyDescent="0.25">
      <c r="A2805" t="s">
        <v>288</v>
      </c>
      <c r="B2805" t="str">
        <f>_xlfn.XLOOKUP(draft_picks[[#This Row],[draft_id]],drafts[id],drafts[title])</f>
        <v>Martin Scorsese Super Draft</v>
      </c>
      <c r="C2805" s="3">
        <v>30</v>
      </c>
      <c r="D2805">
        <f>IF(C2804&lt;draft_picks[[#This Row],[position]],1,IF(C2804&gt;draft_picks[[#This Row],[position]],D2804+1,IF(C2804=draft_picks[[#This Row],[position]],D2804+1)))</f>
        <v>1</v>
      </c>
      <c r="E2805" t="s">
        <v>5579</v>
      </c>
      <c r="F2805" t="str">
        <f>IF(ISBLANK(draft_picks[[#This Row],[movie_id]]),"",_xlfn.XLOOKUP(draft_picks[[#This Row],[movie_id]],drafts.movies[id],drafts.movies[movie_title]))</f>
        <v>The Departed</v>
      </c>
      <c r="G2805" s="3" t="s">
        <v>825</v>
      </c>
      <c r="H2805" t="str">
        <f>IF(ISBLANK(draft_picks[[#This Row],[drafter_id]]),"",_xlfn.XLOOKUP(draft_picks[[#This Row],[drafter_id]],drafters[id],drafters[name]))</f>
        <v>Kenny Neibart</v>
      </c>
      <c r="J2805" t="str">
        <f>IF(ISBLANK(draft_picks[[#This Row],[drafter_team_id]]),"",_xlfn.XLOOKUP(draft_picks[[#This Row],[drafter_team_id]],drafter_teams[id],drafter_teams[name]))</f>
        <v/>
      </c>
      <c r="K2805" s="3" t="s">
        <v>15484</v>
      </c>
      <c r="L2805" t="s">
        <v>857</v>
      </c>
      <c r="M2805" t="str">
        <f>IF(OR(ISBLANK(draft_picks[[#This Row],[veto_drafter_id]]),draft_picks[[#This Row],[veto_drafter_id]]=""),"",_xlfn.XLOOKUP(draft_picks[[#This Row],[veto_drafter_id]],drafters[id],drafters[name]))</f>
        <v>Patreon Members</v>
      </c>
      <c r="N2805" t="s">
        <v>15497</v>
      </c>
      <c r="O2805" t="str">
        <f>IF(OR(ISBLANK(draft_picks[[#This Row],[veto_drafter_team_id]]),draft_picks[[#This Row],[veto_drafter_team_id]]=""),"",_xlfn.XLOOKUP(draft_picks[[#This Row],[veto_drafter_team_id]],drafter_teams[id],drafter_teams[name]))</f>
        <v/>
      </c>
      <c r="Q2805" t="s">
        <v>15497</v>
      </c>
      <c r="R2805" t="str">
        <f>IF(OR(ISBLANK(draft_picks[[#This Row],[veto_override_drafter_id]]),draft_picks[[#This Row],[veto_override_drafter_id]]=""),"",_xlfn.XLOOKUP(draft_picks[[#This Row],[veto_override_drafter_id]],drafters[id],drafters[name]))</f>
        <v/>
      </c>
      <c r="S2805" t="s">
        <v>15497</v>
      </c>
      <c r="T2805" t="str">
        <f>IF(OR(ISBLANK(draft_picks[[#This Row],[veto_override_team_id]]),draft_picks[[#This Row],[veto_override_team_id]]=""),"",_xlfn.XLOOKUP(draft_picks[[#This Row],[veto_override_team_id]],drafter_teams[id],drafter_teams[name]))</f>
        <v/>
      </c>
    </row>
    <row r="2806" spans="1:20" x14ac:dyDescent="0.25">
      <c r="A2806" t="s">
        <v>288</v>
      </c>
      <c r="B2806" t="str">
        <f>_xlfn.XLOOKUP(draft_picks[[#This Row],[draft_id]],drafts[id],drafts[title])</f>
        <v>Martin Scorsese Super Draft</v>
      </c>
      <c r="C2806" s="3">
        <v>30</v>
      </c>
      <c r="D2806">
        <f>IF(C2805&lt;draft_picks[[#This Row],[position]],1,IF(C2805&gt;draft_picks[[#This Row],[position]],D2805+1,IF(C2805=draft_picks[[#This Row],[position]],D2805+1)))</f>
        <v>2</v>
      </c>
      <c r="E2806" t="s">
        <v>7441</v>
      </c>
      <c r="F2806" t="str">
        <f>IF(ISBLANK(draft_picks[[#This Row],[movie_id]]),"",_xlfn.XLOOKUP(draft_picks[[#This Row],[movie_id]],drafts.movies[id],drafts.movies[movie_title]))</f>
        <v>Shine a Light</v>
      </c>
      <c r="G2806" s="3" t="s">
        <v>825</v>
      </c>
      <c r="H2806" t="str">
        <f>IF(ISBLANK(draft_picks[[#This Row],[drafter_id]]),"",_xlfn.XLOOKUP(draft_picks[[#This Row],[drafter_id]],drafters[id],drafters[name]))</f>
        <v>Kenny Neibart</v>
      </c>
      <c r="J2806" t="str">
        <f>IF(ISBLANK(draft_picks[[#This Row],[drafter_team_id]]),"",_xlfn.XLOOKUP(draft_picks[[#This Row],[drafter_team_id]],drafter_teams[id],drafter_teams[name]))</f>
        <v/>
      </c>
      <c r="K2806" s="3" t="s">
        <v>15497</v>
      </c>
      <c r="L2806" t="s">
        <v>15497</v>
      </c>
      <c r="M2806" t="str">
        <f>IF(OR(ISBLANK(draft_picks[[#This Row],[veto_drafter_id]]),draft_picks[[#This Row],[veto_drafter_id]]=""),"",_xlfn.XLOOKUP(draft_picks[[#This Row],[veto_drafter_id]],drafters[id],drafters[name]))</f>
        <v/>
      </c>
      <c r="N2806" t="s">
        <v>15497</v>
      </c>
      <c r="O2806" t="str">
        <f>IF(OR(ISBLANK(draft_picks[[#This Row],[veto_drafter_team_id]]),draft_picks[[#This Row],[veto_drafter_team_id]]=""),"",_xlfn.XLOOKUP(draft_picks[[#This Row],[veto_drafter_team_id]],drafter_teams[id],drafter_teams[name]))</f>
        <v/>
      </c>
      <c r="Q2806" t="s">
        <v>15497</v>
      </c>
      <c r="R2806" t="str">
        <f>IF(OR(ISBLANK(draft_picks[[#This Row],[veto_override_drafter_id]]),draft_picks[[#This Row],[veto_override_drafter_id]]=""),"",_xlfn.XLOOKUP(draft_picks[[#This Row],[veto_override_drafter_id]],drafters[id],drafters[name]))</f>
        <v/>
      </c>
      <c r="S2806" t="s">
        <v>15497</v>
      </c>
      <c r="T2806" t="str">
        <f>IF(OR(ISBLANK(draft_picks[[#This Row],[veto_override_team_id]]),draft_picks[[#This Row],[veto_override_team_id]]=""),"",_xlfn.XLOOKUP(draft_picks[[#This Row],[veto_override_team_id]],drafter_teams[id],drafter_teams[name]))</f>
        <v/>
      </c>
    </row>
    <row r="2807" spans="1:20" x14ac:dyDescent="0.25">
      <c r="A2807" t="s">
        <v>288</v>
      </c>
      <c r="B2807" t="str">
        <f>_xlfn.XLOOKUP(draft_picks[[#This Row],[draft_id]],drafts[id],drafts[title])</f>
        <v>Martin Scorsese Super Draft</v>
      </c>
      <c r="C2807" s="3">
        <v>29</v>
      </c>
      <c r="D2807">
        <f>IF(C2806&lt;draft_picks[[#This Row],[position]],1,IF(C2806&gt;draft_picks[[#This Row],[position]],D2806+1,IF(C2806=draft_picks[[#This Row],[position]],D2806+1)))</f>
        <v>3</v>
      </c>
      <c r="E2807" t="s">
        <v>1736</v>
      </c>
      <c r="F2807" t="str">
        <f>IF(ISBLANK(draft_picks[[#This Row],[movie_id]]),"",_xlfn.XLOOKUP(draft_picks[[#This Row],[movie_id]],drafts.movies[id],drafts.movies[movie_title]))</f>
        <v>New York, New York</v>
      </c>
      <c r="G2807" s="3" t="s">
        <v>825</v>
      </c>
      <c r="H2807" t="str">
        <f>IF(ISBLANK(draft_picks[[#This Row],[drafter_id]]),"",_xlfn.XLOOKUP(draft_picks[[#This Row],[drafter_id]],drafters[id],drafters[name]))</f>
        <v>Kenny Neibart</v>
      </c>
      <c r="J2807" t="str">
        <f>IF(ISBLANK(draft_picks[[#This Row],[drafter_team_id]]),"",_xlfn.XLOOKUP(draft_picks[[#This Row],[drafter_team_id]],drafter_teams[id],drafter_teams[name]))</f>
        <v/>
      </c>
      <c r="K2807" s="3" t="s">
        <v>15484</v>
      </c>
      <c r="L2807" t="s">
        <v>871</v>
      </c>
      <c r="M2807" t="str">
        <f>IF(OR(ISBLANK(draft_picks[[#This Row],[veto_drafter_id]]),draft_picks[[#This Row],[veto_drafter_id]]=""),"",_xlfn.XLOOKUP(draft_picks[[#This Row],[veto_drafter_id]],drafters[id],drafters[name]))</f>
        <v>Emily St. James</v>
      </c>
      <c r="N2807" t="s">
        <v>15497</v>
      </c>
      <c r="O2807" t="str">
        <f>IF(OR(ISBLANK(draft_picks[[#This Row],[veto_drafter_team_id]]),draft_picks[[#This Row],[veto_drafter_team_id]]=""),"",_xlfn.XLOOKUP(draft_picks[[#This Row],[veto_drafter_team_id]],drafter_teams[id],drafter_teams[name]))</f>
        <v/>
      </c>
      <c r="Q2807" t="s">
        <v>15497</v>
      </c>
      <c r="R2807" t="str">
        <f>IF(OR(ISBLANK(draft_picks[[#This Row],[veto_override_drafter_id]]),draft_picks[[#This Row],[veto_override_drafter_id]]=""),"",_xlfn.XLOOKUP(draft_picks[[#This Row],[veto_override_drafter_id]],drafters[id],drafters[name]))</f>
        <v/>
      </c>
      <c r="S2807" t="s">
        <v>15497</v>
      </c>
      <c r="T2807" t="str">
        <f>IF(OR(ISBLANK(draft_picks[[#This Row],[veto_override_team_id]]),draft_picks[[#This Row],[veto_override_team_id]]=""),"",_xlfn.XLOOKUP(draft_picks[[#This Row],[veto_override_team_id]],drafter_teams[id],drafter_teams[name]))</f>
        <v/>
      </c>
    </row>
    <row r="2808" spans="1:20" x14ac:dyDescent="0.25">
      <c r="A2808" t="s">
        <v>288</v>
      </c>
      <c r="B2808" t="str">
        <f>_xlfn.XLOOKUP(draft_picks[[#This Row],[draft_id]],drafts[id],drafts[title])</f>
        <v>Martin Scorsese Super Draft</v>
      </c>
      <c r="C2808" s="3">
        <v>29</v>
      </c>
      <c r="D2808">
        <f>IF(C2807&lt;draft_picks[[#This Row],[position]],1,IF(C2807&gt;draft_picks[[#This Row],[position]],D2807+1,IF(C2807=draft_picks[[#This Row],[position]],D2807+1)))</f>
        <v>4</v>
      </c>
      <c r="E2808" t="s">
        <v>2844</v>
      </c>
      <c r="F2808" t="str">
        <f>IF(ISBLANK(draft_picks[[#This Row],[movie_id]]),"",_xlfn.XLOOKUP(draft_picks[[#This Row],[movie_id]],drafts.movies[id],drafts.movies[movie_title]))</f>
        <v>The Last Temptation of Christ</v>
      </c>
      <c r="G2808" s="3" t="s">
        <v>825</v>
      </c>
      <c r="H2808" t="str">
        <f>IF(ISBLANK(draft_picks[[#This Row],[drafter_id]]),"",_xlfn.XLOOKUP(draft_picks[[#This Row],[drafter_id]],drafters[id],drafters[name]))</f>
        <v>Kenny Neibart</v>
      </c>
      <c r="J2808" t="str">
        <f>IF(ISBLANK(draft_picks[[#This Row],[drafter_team_id]]),"",_xlfn.XLOOKUP(draft_picks[[#This Row],[drafter_team_id]],drafter_teams[id],drafter_teams[name]))</f>
        <v/>
      </c>
      <c r="K2808" s="3" t="s">
        <v>15484</v>
      </c>
      <c r="L2808" t="s">
        <v>871</v>
      </c>
      <c r="M2808" t="str">
        <f>IF(OR(ISBLANK(draft_picks[[#This Row],[veto_drafter_id]]),draft_picks[[#This Row],[veto_drafter_id]]=""),"",_xlfn.XLOOKUP(draft_picks[[#This Row],[veto_drafter_id]],drafters[id],drafters[name]))</f>
        <v>Emily St. James</v>
      </c>
      <c r="N2808" t="s">
        <v>15497</v>
      </c>
      <c r="O2808" t="str">
        <f>IF(OR(ISBLANK(draft_picks[[#This Row],[veto_drafter_team_id]]),draft_picks[[#This Row],[veto_drafter_team_id]]=""),"",_xlfn.XLOOKUP(draft_picks[[#This Row],[veto_drafter_team_id]],drafter_teams[id],drafter_teams[name]))</f>
        <v/>
      </c>
      <c r="Q2808" t="s">
        <v>15497</v>
      </c>
      <c r="R2808" t="str">
        <f>IF(OR(ISBLANK(draft_picks[[#This Row],[veto_override_drafter_id]]),draft_picks[[#This Row],[veto_override_drafter_id]]=""),"",_xlfn.XLOOKUP(draft_picks[[#This Row],[veto_override_drafter_id]],drafters[id],drafters[name]))</f>
        <v/>
      </c>
      <c r="S2808" t="s">
        <v>15497</v>
      </c>
      <c r="T2808" t="str">
        <f>IF(OR(ISBLANK(draft_picks[[#This Row],[veto_override_team_id]]),draft_picks[[#This Row],[veto_override_team_id]]=""),"",_xlfn.XLOOKUP(draft_picks[[#This Row],[veto_override_team_id]],drafter_teams[id],drafter_teams[name]))</f>
        <v/>
      </c>
    </row>
    <row r="2809" spans="1:20" x14ac:dyDescent="0.25">
      <c r="A2809" t="s">
        <v>288</v>
      </c>
      <c r="B2809" t="str">
        <f>_xlfn.XLOOKUP(draft_picks[[#This Row],[draft_id]],drafts[id],drafts[title])</f>
        <v>Martin Scorsese Super Draft</v>
      </c>
      <c r="C2809" s="3">
        <v>29</v>
      </c>
      <c r="D2809">
        <f>IF(C2808&lt;draft_picks[[#This Row],[position]],1,IF(C2808&gt;draft_picks[[#This Row],[position]],D2808+1,IF(C2808=draft_picks[[#This Row],[position]],D2808+1)))</f>
        <v>5</v>
      </c>
      <c r="E2809" t="s">
        <v>3687</v>
      </c>
      <c r="F2809" t="str">
        <f>IF(ISBLANK(draft_picks[[#This Row],[movie_id]]),"",_xlfn.XLOOKUP(draft_picks[[#This Row],[movie_id]],drafts.movies[id],drafts.movies[movie_title]))</f>
        <v>Shutter Island</v>
      </c>
      <c r="G2809" s="3" t="s">
        <v>825</v>
      </c>
      <c r="H2809" t="str">
        <f>IF(ISBLANK(draft_picks[[#This Row],[drafter_id]]),"",_xlfn.XLOOKUP(draft_picks[[#This Row],[drafter_id]],drafters[id],drafters[name]))</f>
        <v>Kenny Neibart</v>
      </c>
      <c r="J2809" t="str">
        <f>IF(ISBLANK(draft_picks[[#This Row],[drafter_team_id]]),"",_xlfn.XLOOKUP(draft_picks[[#This Row],[drafter_team_id]],drafter_teams[id],drafter_teams[name]))</f>
        <v/>
      </c>
      <c r="K2809" s="3" t="s">
        <v>15484</v>
      </c>
      <c r="L2809" t="s">
        <v>905</v>
      </c>
      <c r="M2809" t="str">
        <f>IF(OR(ISBLANK(draft_picks[[#This Row],[veto_drafter_id]]),draft_picks[[#This Row],[veto_drafter_id]]=""),"",_xlfn.XLOOKUP(draft_picks[[#This Row],[veto_drafter_id]],drafters[id],drafters[name]))</f>
        <v>Phil Iscove</v>
      </c>
      <c r="N2809" t="s">
        <v>15497</v>
      </c>
      <c r="O2809" t="str">
        <f>IF(OR(ISBLANK(draft_picks[[#This Row],[veto_drafter_team_id]]),draft_picks[[#This Row],[veto_drafter_team_id]]=""),"",_xlfn.XLOOKUP(draft_picks[[#This Row],[veto_drafter_team_id]],drafter_teams[id],drafter_teams[name]))</f>
        <v/>
      </c>
      <c r="Q2809" t="s">
        <v>15497</v>
      </c>
      <c r="R2809" t="str">
        <f>IF(OR(ISBLANK(draft_picks[[#This Row],[veto_override_drafter_id]]),draft_picks[[#This Row],[veto_override_drafter_id]]=""),"",_xlfn.XLOOKUP(draft_picks[[#This Row],[veto_override_drafter_id]],drafters[id],drafters[name]))</f>
        <v/>
      </c>
      <c r="S2809" t="s">
        <v>15497</v>
      </c>
      <c r="T2809" t="str">
        <f>IF(OR(ISBLANK(draft_picks[[#This Row],[veto_override_team_id]]),draft_picks[[#This Row],[veto_override_team_id]]=""),"",_xlfn.XLOOKUP(draft_picks[[#This Row],[veto_override_team_id]],drafter_teams[id],drafter_teams[name]))</f>
        <v/>
      </c>
    </row>
    <row r="2810" spans="1:20" x14ac:dyDescent="0.25">
      <c r="A2810" t="s">
        <v>288</v>
      </c>
      <c r="B2810" t="str">
        <f>_xlfn.XLOOKUP(draft_picks[[#This Row],[draft_id]],drafts[id],drafts[title])</f>
        <v>Martin Scorsese Super Draft</v>
      </c>
      <c r="C2810" s="3">
        <v>29</v>
      </c>
      <c r="D2810">
        <f>IF(C2809&lt;draft_picks[[#This Row],[position]],1,IF(C2809&gt;draft_picks[[#This Row],[position]],D2809+1,IF(C2809=draft_picks[[#This Row],[position]],D2809+1)))</f>
        <v>6</v>
      </c>
      <c r="E2810" t="s">
        <v>3612</v>
      </c>
      <c r="F2810" t="str">
        <f>IF(ISBLANK(draft_picks[[#This Row],[movie_id]]),"",_xlfn.XLOOKUP(draft_picks[[#This Row],[movie_id]],drafts.movies[id],drafts.movies[movie_title]))</f>
        <v>The Age of Innocence</v>
      </c>
      <c r="G2810" s="3" t="s">
        <v>825</v>
      </c>
      <c r="H2810" t="str">
        <f>IF(ISBLANK(draft_picks[[#This Row],[drafter_id]]),"",_xlfn.XLOOKUP(draft_picks[[#This Row],[drafter_id]],drafters[id],drafters[name]))</f>
        <v>Kenny Neibart</v>
      </c>
      <c r="J2810" t="str">
        <f>IF(ISBLANK(draft_picks[[#This Row],[drafter_team_id]]),"",_xlfn.XLOOKUP(draft_picks[[#This Row],[drafter_team_id]],drafter_teams[id],drafter_teams[name]))</f>
        <v/>
      </c>
      <c r="K2810" s="3" t="s">
        <v>15484</v>
      </c>
      <c r="L2810" t="s">
        <v>905</v>
      </c>
      <c r="M2810" t="str">
        <f>IF(OR(ISBLANK(draft_picks[[#This Row],[veto_drafter_id]]),draft_picks[[#This Row],[veto_drafter_id]]=""),"",_xlfn.XLOOKUP(draft_picks[[#This Row],[veto_drafter_id]],drafters[id],drafters[name]))</f>
        <v>Phil Iscove</v>
      </c>
      <c r="N2810" t="s">
        <v>15497</v>
      </c>
      <c r="O2810" t="str">
        <f>IF(OR(ISBLANK(draft_picks[[#This Row],[veto_drafter_team_id]]),draft_picks[[#This Row],[veto_drafter_team_id]]=""),"",_xlfn.XLOOKUP(draft_picks[[#This Row],[veto_drafter_team_id]],drafter_teams[id],drafter_teams[name]))</f>
        <v/>
      </c>
      <c r="Q2810" t="s">
        <v>15497</v>
      </c>
      <c r="R2810" t="str">
        <f>IF(OR(ISBLANK(draft_picks[[#This Row],[veto_override_drafter_id]]),draft_picks[[#This Row],[veto_override_drafter_id]]=""),"",_xlfn.XLOOKUP(draft_picks[[#This Row],[veto_override_drafter_id]],drafters[id],drafters[name]))</f>
        <v/>
      </c>
      <c r="S2810" t="s">
        <v>15497</v>
      </c>
      <c r="T2810" t="str">
        <f>IF(OR(ISBLANK(draft_picks[[#This Row],[veto_override_team_id]]),draft_picks[[#This Row],[veto_override_team_id]]=""),"",_xlfn.XLOOKUP(draft_picks[[#This Row],[veto_override_team_id]],drafter_teams[id],drafter_teams[name]))</f>
        <v/>
      </c>
    </row>
    <row r="2811" spans="1:20" x14ac:dyDescent="0.25">
      <c r="A2811" t="s">
        <v>288</v>
      </c>
      <c r="B2811" t="str">
        <f>_xlfn.XLOOKUP(draft_picks[[#This Row],[draft_id]],drafts[id],drafts[title])</f>
        <v>Martin Scorsese Super Draft</v>
      </c>
      <c r="C2811" s="3">
        <v>29</v>
      </c>
      <c r="D2811">
        <f>IF(C2810&lt;draft_picks[[#This Row],[position]],1,IF(C2810&gt;draft_picks[[#This Row],[position]],D2810+1,IF(C2810=draft_picks[[#This Row],[position]],D2810+1)))</f>
        <v>7</v>
      </c>
      <c r="E2811" t="s">
        <v>7599</v>
      </c>
      <c r="F2811" t="str">
        <f>IF(ISBLANK(draft_picks[[#This Row],[movie_id]]),"",_xlfn.XLOOKUP(draft_picks[[#This Row],[movie_id]],drafts.movies[id],drafts.movies[movie_title]))</f>
        <v>The Irishman</v>
      </c>
      <c r="G2811" s="3" t="s">
        <v>825</v>
      </c>
      <c r="H2811" t="str">
        <f>IF(ISBLANK(draft_picks[[#This Row],[drafter_id]]),"",_xlfn.XLOOKUP(draft_picks[[#This Row],[drafter_id]],drafters[id],drafters[name]))</f>
        <v>Kenny Neibart</v>
      </c>
      <c r="J2811" t="str">
        <f>IF(ISBLANK(draft_picks[[#This Row],[drafter_team_id]]),"",_xlfn.XLOOKUP(draft_picks[[#This Row],[drafter_team_id]],drafter_teams[id],drafter_teams[name]))</f>
        <v/>
      </c>
      <c r="K2811" s="3" t="s">
        <v>15497</v>
      </c>
      <c r="L2811" t="s">
        <v>15497</v>
      </c>
      <c r="M2811" t="str">
        <f>IF(OR(ISBLANK(draft_picks[[#This Row],[veto_drafter_id]]),draft_picks[[#This Row],[veto_drafter_id]]=""),"",_xlfn.XLOOKUP(draft_picks[[#This Row],[veto_drafter_id]],drafters[id],drafters[name]))</f>
        <v/>
      </c>
      <c r="N2811" t="s">
        <v>15497</v>
      </c>
      <c r="O2811" t="str">
        <f>IF(OR(ISBLANK(draft_picks[[#This Row],[veto_drafter_team_id]]),draft_picks[[#This Row],[veto_drafter_team_id]]=""),"",_xlfn.XLOOKUP(draft_picks[[#This Row],[veto_drafter_team_id]],drafter_teams[id],drafter_teams[name]))</f>
        <v/>
      </c>
      <c r="Q2811" t="s">
        <v>15497</v>
      </c>
      <c r="R2811" t="str">
        <f>IF(OR(ISBLANK(draft_picks[[#This Row],[veto_override_drafter_id]]),draft_picks[[#This Row],[veto_override_drafter_id]]=""),"",_xlfn.XLOOKUP(draft_picks[[#This Row],[veto_override_drafter_id]],drafters[id],drafters[name]))</f>
        <v/>
      </c>
      <c r="S2811" t="s">
        <v>15497</v>
      </c>
      <c r="T2811" t="str">
        <f>IF(OR(ISBLANK(draft_picks[[#This Row],[veto_override_team_id]]),draft_picks[[#This Row],[veto_override_team_id]]=""),"",_xlfn.XLOOKUP(draft_picks[[#This Row],[veto_override_team_id]],drafter_teams[id],drafter_teams[name]))</f>
        <v/>
      </c>
    </row>
    <row r="2812" spans="1:20" x14ac:dyDescent="0.25">
      <c r="A2812" t="s">
        <v>288</v>
      </c>
      <c r="B2812" t="str">
        <f>_xlfn.XLOOKUP(draft_picks[[#This Row],[draft_id]],drafts[id],drafts[title])</f>
        <v>Martin Scorsese Super Draft</v>
      </c>
      <c r="C2812" s="3">
        <v>28</v>
      </c>
      <c r="D2812">
        <f>IF(C2811&lt;draft_picks[[#This Row],[position]],1,IF(C2811&gt;draft_picks[[#This Row],[position]],D2811+1,IF(C2811=draft_picks[[#This Row],[position]],D2811+1)))</f>
        <v>8</v>
      </c>
      <c r="E2812" t="s">
        <v>1736</v>
      </c>
      <c r="F2812" t="str">
        <f>IF(ISBLANK(draft_picks[[#This Row],[movie_id]]),"",_xlfn.XLOOKUP(draft_picks[[#This Row],[movie_id]],drafts.movies[id],drafts.movies[movie_title]))</f>
        <v>New York, New York</v>
      </c>
      <c r="G2812" s="3" t="s">
        <v>905</v>
      </c>
      <c r="H2812" t="str">
        <f>IF(ISBLANK(draft_picks[[#This Row],[drafter_id]]),"",_xlfn.XLOOKUP(draft_picks[[#This Row],[drafter_id]],drafters[id],drafters[name]))</f>
        <v>Phil Iscove</v>
      </c>
      <c r="J2812" t="str">
        <f>IF(ISBLANK(draft_picks[[#This Row],[drafter_team_id]]),"",_xlfn.XLOOKUP(draft_picks[[#This Row],[drafter_team_id]],drafter_teams[id],drafter_teams[name]))</f>
        <v/>
      </c>
      <c r="K2812" s="3" t="s">
        <v>15497</v>
      </c>
      <c r="L2812" t="s">
        <v>15497</v>
      </c>
      <c r="M2812" t="str">
        <f>IF(OR(ISBLANK(draft_picks[[#This Row],[veto_drafter_id]]),draft_picks[[#This Row],[veto_drafter_id]]=""),"",_xlfn.XLOOKUP(draft_picks[[#This Row],[veto_drafter_id]],drafters[id],drafters[name]))</f>
        <v/>
      </c>
      <c r="N2812" t="s">
        <v>15497</v>
      </c>
      <c r="O2812" t="str">
        <f>IF(OR(ISBLANK(draft_picks[[#This Row],[veto_drafter_team_id]]),draft_picks[[#This Row],[veto_drafter_team_id]]=""),"",_xlfn.XLOOKUP(draft_picks[[#This Row],[veto_drafter_team_id]],drafter_teams[id],drafter_teams[name]))</f>
        <v/>
      </c>
      <c r="Q2812" t="s">
        <v>15497</v>
      </c>
      <c r="R2812" t="str">
        <f>IF(OR(ISBLANK(draft_picks[[#This Row],[veto_override_drafter_id]]),draft_picks[[#This Row],[veto_override_drafter_id]]=""),"",_xlfn.XLOOKUP(draft_picks[[#This Row],[veto_override_drafter_id]],drafters[id],drafters[name]))</f>
        <v/>
      </c>
      <c r="S2812" t="s">
        <v>15497</v>
      </c>
      <c r="T2812" t="str">
        <f>IF(OR(ISBLANK(draft_picks[[#This Row],[veto_override_team_id]]),draft_picks[[#This Row],[veto_override_team_id]]=""),"",_xlfn.XLOOKUP(draft_picks[[#This Row],[veto_override_team_id]],drafter_teams[id],drafter_teams[name]))</f>
        <v/>
      </c>
    </row>
    <row r="2813" spans="1:20" x14ac:dyDescent="0.25">
      <c r="A2813" t="s">
        <v>288</v>
      </c>
      <c r="B2813" t="str">
        <f>_xlfn.XLOOKUP(draft_picks[[#This Row],[draft_id]],drafts[id],drafts[title])</f>
        <v>Martin Scorsese Super Draft</v>
      </c>
      <c r="C2813" s="3">
        <v>27</v>
      </c>
      <c r="D2813">
        <f>IF(C2812&lt;draft_picks[[#This Row],[position]],1,IF(C2812&gt;draft_picks[[#This Row],[position]],D2812+1,IF(C2812=draft_picks[[#This Row],[position]],D2812+1)))</f>
        <v>9</v>
      </c>
      <c r="E2813" t="s">
        <v>1751</v>
      </c>
      <c r="F2813" t="str">
        <f>IF(ISBLANK(draft_picks[[#This Row],[movie_id]]),"",_xlfn.XLOOKUP(draft_picks[[#This Row],[movie_id]],drafts.movies[id],drafts.movies[movie_title]))</f>
        <v>Who's That Knocking at My Door</v>
      </c>
      <c r="G2813" s="3" t="s">
        <v>871</v>
      </c>
      <c r="H2813" t="str">
        <f>IF(ISBLANK(draft_picks[[#This Row],[drafter_id]]),"",_xlfn.XLOOKUP(draft_picks[[#This Row],[drafter_id]],drafters[id],drafters[name]))</f>
        <v>Emily St. James</v>
      </c>
      <c r="J2813" t="str">
        <f>IF(ISBLANK(draft_picks[[#This Row],[drafter_team_id]]),"",_xlfn.XLOOKUP(draft_picks[[#This Row],[drafter_team_id]],drafter_teams[id],drafter_teams[name]))</f>
        <v/>
      </c>
      <c r="K2813" s="3" t="s">
        <v>15484</v>
      </c>
      <c r="L2813" t="s">
        <v>825</v>
      </c>
      <c r="M2813" t="str">
        <f>IF(OR(ISBLANK(draft_picks[[#This Row],[veto_drafter_id]]),draft_picks[[#This Row],[veto_drafter_id]]=""),"",_xlfn.XLOOKUP(draft_picks[[#This Row],[veto_drafter_id]],drafters[id],drafters[name]))</f>
        <v>Kenny Neibart</v>
      </c>
      <c r="N2813" t="s">
        <v>15497</v>
      </c>
      <c r="O2813" t="str">
        <f>IF(OR(ISBLANK(draft_picks[[#This Row],[veto_drafter_team_id]]),draft_picks[[#This Row],[veto_drafter_team_id]]=""),"",_xlfn.XLOOKUP(draft_picks[[#This Row],[veto_drafter_team_id]],drafter_teams[id],drafter_teams[name]))</f>
        <v/>
      </c>
      <c r="Q2813" t="s">
        <v>15497</v>
      </c>
      <c r="R2813" t="str">
        <f>IF(OR(ISBLANK(draft_picks[[#This Row],[veto_override_drafter_id]]),draft_picks[[#This Row],[veto_override_drafter_id]]=""),"",_xlfn.XLOOKUP(draft_picks[[#This Row],[veto_override_drafter_id]],drafters[id],drafters[name]))</f>
        <v/>
      </c>
      <c r="S2813" t="s">
        <v>15497</v>
      </c>
      <c r="T2813" t="str">
        <f>IF(OR(ISBLANK(draft_picks[[#This Row],[veto_override_team_id]]),draft_picks[[#This Row],[veto_override_team_id]]=""),"",_xlfn.XLOOKUP(draft_picks[[#This Row],[veto_override_team_id]],drafter_teams[id],drafter_teams[name]))</f>
        <v/>
      </c>
    </row>
    <row r="2814" spans="1:20" x14ac:dyDescent="0.25">
      <c r="A2814" t="s">
        <v>288</v>
      </c>
      <c r="B2814" t="str">
        <f>_xlfn.XLOOKUP(draft_picks[[#This Row],[draft_id]],drafts[id],drafts[title])</f>
        <v>Martin Scorsese Super Draft</v>
      </c>
      <c r="C2814" s="3">
        <v>27</v>
      </c>
      <c r="D2814">
        <f>IF(C2813&lt;draft_picks[[#This Row],[position]],1,IF(C2813&gt;draft_picks[[#This Row],[position]],D2813+1,IF(C2813=draft_picks[[#This Row],[position]],D2813+1)))</f>
        <v>10</v>
      </c>
      <c r="E2814" t="s">
        <v>7646</v>
      </c>
      <c r="F2814" t="str">
        <f>IF(ISBLANK(draft_picks[[#This Row],[movie_id]]),"",_xlfn.XLOOKUP(draft_picks[[#This Row],[movie_id]],drafts.movies[id],drafts.movies[movie_title]))</f>
        <v>Cape Fear</v>
      </c>
      <c r="G2814" s="3" t="s">
        <v>871</v>
      </c>
      <c r="H2814" t="str">
        <f>IF(ISBLANK(draft_picks[[#This Row],[drafter_id]]),"",_xlfn.XLOOKUP(draft_picks[[#This Row],[drafter_id]],drafters[id],drafters[name]))</f>
        <v>Emily St. James</v>
      </c>
      <c r="J2814" t="str">
        <f>IF(ISBLANK(draft_picks[[#This Row],[drafter_team_id]]),"",_xlfn.XLOOKUP(draft_picks[[#This Row],[drafter_team_id]],drafter_teams[id],drafter_teams[name]))</f>
        <v/>
      </c>
      <c r="K2814" s="3" t="s">
        <v>15484</v>
      </c>
      <c r="L2814" t="s">
        <v>825</v>
      </c>
      <c r="M2814" t="str">
        <f>IF(OR(ISBLANK(draft_picks[[#This Row],[veto_drafter_id]]),draft_picks[[#This Row],[veto_drafter_id]]=""),"",_xlfn.XLOOKUP(draft_picks[[#This Row],[veto_drafter_id]],drafters[id],drafters[name]))</f>
        <v>Kenny Neibart</v>
      </c>
      <c r="N2814" t="s">
        <v>15497</v>
      </c>
      <c r="O2814" t="str">
        <f>IF(OR(ISBLANK(draft_picks[[#This Row],[veto_drafter_team_id]]),draft_picks[[#This Row],[veto_drafter_team_id]]=""),"",_xlfn.XLOOKUP(draft_picks[[#This Row],[veto_drafter_team_id]],drafter_teams[id],drafter_teams[name]))</f>
        <v/>
      </c>
      <c r="Q2814" t="s">
        <v>15497</v>
      </c>
      <c r="R2814" t="str">
        <f>IF(OR(ISBLANK(draft_picks[[#This Row],[veto_override_drafter_id]]),draft_picks[[#This Row],[veto_override_drafter_id]]=""),"",_xlfn.XLOOKUP(draft_picks[[#This Row],[veto_override_drafter_id]],drafters[id],drafters[name]))</f>
        <v/>
      </c>
      <c r="S2814" t="s">
        <v>15497</v>
      </c>
      <c r="T2814" t="str">
        <f>IF(OR(ISBLANK(draft_picks[[#This Row],[veto_override_team_id]]),draft_picks[[#This Row],[veto_override_team_id]]=""),"",_xlfn.XLOOKUP(draft_picks[[#This Row],[veto_override_team_id]],drafter_teams[id],drafter_teams[name]))</f>
        <v/>
      </c>
    </row>
    <row r="2815" spans="1:20" x14ac:dyDescent="0.25">
      <c r="A2815" t="s">
        <v>288</v>
      </c>
      <c r="B2815" t="str">
        <f>_xlfn.XLOOKUP(draft_picks[[#This Row],[draft_id]],drafts[id],drafts[title])</f>
        <v>Martin Scorsese Super Draft</v>
      </c>
      <c r="C2815" s="3">
        <v>27</v>
      </c>
      <c r="D2815">
        <f>IF(C2814&lt;draft_picks[[#This Row],[position]],1,IF(C2814&gt;draft_picks[[#This Row],[position]],D2814+1,IF(C2814=draft_picks[[#This Row],[position]],D2814+1)))</f>
        <v>11</v>
      </c>
      <c r="E2815" t="s">
        <v>1769</v>
      </c>
      <c r="F2815" t="str">
        <f>IF(ISBLANK(draft_picks[[#This Row],[movie_id]]),"",_xlfn.XLOOKUP(draft_picks[[#This Row],[movie_id]],drafts.movies[id],drafts.movies[movie_title]))</f>
        <v>The Color of Money</v>
      </c>
      <c r="G2815" s="3" t="s">
        <v>871</v>
      </c>
      <c r="H2815" t="str">
        <f>IF(ISBLANK(draft_picks[[#This Row],[drafter_id]]),"",_xlfn.XLOOKUP(draft_picks[[#This Row],[drafter_id]],drafters[id],drafters[name]))</f>
        <v>Emily St. James</v>
      </c>
      <c r="J2815" t="str">
        <f>IF(ISBLANK(draft_picks[[#This Row],[drafter_team_id]]),"",_xlfn.XLOOKUP(draft_picks[[#This Row],[drafter_team_id]],drafter_teams[id],drafter_teams[name]))</f>
        <v/>
      </c>
      <c r="K2815" s="3" t="s">
        <v>15497</v>
      </c>
      <c r="L2815" t="s">
        <v>15497</v>
      </c>
      <c r="M2815" t="str">
        <f>IF(OR(ISBLANK(draft_picks[[#This Row],[veto_drafter_id]]),draft_picks[[#This Row],[veto_drafter_id]]=""),"",_xlfn.XLOOKUP(draft_picks[[#This Row],[veto_drafter_id]],drafters[id],drafters[name]))</f>
        <v/>
      </c>
      <c r="N2815" t="s">
        <v>15497</v>
      </c>
      <c r="O2815" t="str">
        <f>IF(OR(ISBLANK(draft_picks[[#This Row],[veto_drafter_team_id]]),draft_picks[[#This Row],[veto_drafter_team_id]]=""),"",_xlfn.XLOOKUP(draft_picks[[#This Row],[veto_drafter_team_id]],drafter_teams[id],drafter_teams[name]))</f>
        <v/>
      </c>
      <c r="Q2815" t="s">
        <v>15497</v>
      </c>
      <c r="R2815" t="str">
        <f>IF(OR(ISBLANK(draft_picks[[#This Row],[veto_override_drafter_id]]),draft_picks[[#This Row],[veto_override_drafter_id]]=""),"",_xlfn.XLOOKUP(draft_picks[[#This Row],[veto_override_drafter_id]],drafters[id],drafters[name]))</f>
        <v/>
      </c>
      <c r="S2815" t="s">
        <v>15497</v>
      </c>
      <c r="T2815" t="str">
        <f>IF(OR(ISBLANK(draft_picks[[#This Row],[veto_override_team_id]]),draft_picks[[#This Row],[veto_override_team_id]]=""),"",_xlfn.XLOOKUP(draft_picks[[#This Row],[veto_override_team_id]],drafter_teams[id],drafter_teams[name]))</f>
        <v/>
      </c>
    </row>
    <row r="2816" spans="1:20" x14ac:dyDescent="0.25">
      <c r="A2816" t="s">
        <v>288</v>
      </c>
      <c r="B2816" t="str">
        <f>_xlfn.XLOOKUP(draft_picks[[#This Row],[draft_id]],drafts[id],drafts[title])</f>
        <v>Martin Scorsese Super Draft</v>
      </c>
      <c r="C2816" s="3">
        <v>26</v>
      </c>
      <c r="D2816">
        <f>IF(C2815&lt;draft_picks[[#This Row],[position]],1,IF(C2815&gt;draft_picks[[#This Row],[position]],D2815+1,IF(C2815=draft_picks[[#This Row],[position]],D2815+1)))</f>
        <v>12</v>
      </c>
      <c r="E2816" t="s">
        <v>3687</v>
      </c>
      <c r="F2816" t="str">
        <f>IF(ISBLANK(draft_picks[[#This Row],[movie_id]]),"",_xlfn.XLOOKUP(draft_picks[[#This Row],[movie_id]],drafts.movies[id],drafts.movies[movie_title]))</f>
        <v>Shutter Island</v>
      </c>
      <c r="G2816" s="3" t="s">
        <v>825</v>
      </c>
      <c r="H2816" t="str">
        <f>IF(ISBLANK(draft_picks[[#This Row],[drafter_id]]),"",_xlfn.XLOOKUP(draft_picks[[#This Row],[drafter_id]],drafters[id],drafters[name]))</f>
        <v>Kenny Neibart</v>
      </c>
      <c r="J2816" t="str">
        <f>IF(ISBLANK(draft_picks[[#This Row],[drafter_team_id]]),"",_xlfn.XLOOKUP(draft_picks[[#This Row],[drafter_team_id]],drafter_teams[id],drafter_teams[name]))</f>
        <v/>
      </c>
      <c r="K2816" s="3" t="s">
        <v>15497</v>
      </c>
      <c r="L2816" t="s">
        <v>15497</v>
      </c>
      <c r="M2816" t="str">
        <f>IF(OR(ISBLANK(draft_picks[[#This Row],[veto_drafter_id]]),draft_picks[[#This Row],[veto_drafter_id]]=""),"",_xlfn.XLOOKUP(draft_picks[[#This Row],[veto_drafter_id]],drafters[id],drafters[name]))</f>
        <v/>
      </c>
      <c r="N2816" t="s">
        <v>15497</v>
      </c>
      <c r="O2816" t="str">
        <f>IF(OR(ISBLANK(draft_picks[[#This Row],[veto_drafter_team_id]]),draft_picks[[#This Row],[veto_drafter_team_id]]=""),"",_xlfn.XLOOKUP(draft_picks[[#This Row],[veto_drafter_team_id]],drafter_teams[id],drafter_teams[name]))</f>
        <v/>
      </c>
      <c r="Q2816" t="s">
        <v>15497</v>
      </c>
      <c r="R2816" t="str">
        <f>IF(OR(ISBLANK(draft_picks[[#This Row],[veto_override_drafter_id]]),draft_picks[[#This Row],[veto_override_drafter_id]]=""),"",_xlfn.XLOOKUP(draft_picks[[#This Row],[veto_override_drafter_id]],drafters[id],drafters[name]))</f>
        <v/>
      </c>
      <c r="S2816" t="s">
        <v>15497</v>
      </c>
      <c r="T2816" t="str">
        <f>IF(OR(ISBLANK(draft_picks[[#This Row],[veto_override_team_id]]),draft_picks[[#This Row],[veto_override_team_id]]=""),"",_xlfn.XLOOKUP(draft_picks[[#This Row],[veto_override_team_id]],drafter_teams[id],drafter_teams[name]))</f>
        <v/>
      </c>
    </row>
    <row r="2817" spans="1:20" x14ac:dyDescent="0.25">
      <c r="A2817" t="s">
        <v>288</v>
      </c>
      <c r="B2817" t="str">
        <f>_xlfn.XLOOKUP(draft_picks[[#This Row],[draft_id]],drafts[id],drafts[title])</f>
        <v>Martin Scorsese Super Draft</v>
      </c>
      <c r="C2817" s="3">
        <v>25</v>
      </c>
      <c r="D2817">
        <f>IF(C2816&lt;draft_picks[[#This Row],[position]],1,IF(C2816&gt;draft_picks[[#This Row],[position]],D2816+1,IF(C2816=draft_picks[[#This Row],[position]],D2816+1)))</f>
        <v>13</v>
      </c>
      <c r="E2817" t="s">
        <v>5166</v>
      </c>
      <c r="F2817" t="str">
        <f>IF(ISBLANK(draft_picks[[#This Row],[movie_id]]),"",_xlfn.XLOOKUP(draft_picks[[#This Row],[movie_id]],drafts.movies[id],drafts.movies[movie_title]))</f>
        <v>Gangs of New York</v>
      </c>
      <c r="G2817" s="3" t="s">
        <v>905</v>
      </c>
      <c r="H2817" t="str">
        <f>IF(ISBLANK(draft_picks[[#This Row],[drafter_id]]),"",_xlfn.XLOOKUP(draft_picks[[#This Row],[drafter_id]],drafters[id],drafters[name]))</f>
        <v>Phil Iscove</v>
      </c>
      <c r="J2817" t="str">
        <f>IF(ISBLANK(draft_picks[[#This Row],[drafter_team_id]]),"",_xlfn.XLOOKUP(draft_picks[[#This Row],[drafter_team_id]],drafter_teams[id],drafter_teams[name]))</f>
        <v/>
      </c>
      <c r="K2817" s="3" t="s">
        <v>15497</v>
      </c>
      <c r="L2817" t="s">
        <v>15497</v>
      </c>
      <c r="M2817" t="str">
        <f>IF(OR(ISBLANK(draft_picks[[#This Row],[veto_drafter_id]]),draft_picks[[#This Row],[veto_drafter_id]]=""),"",_xlfn.XLOOKUP(draft_picks[[#This Row],[veto_drafter_id]],drafters[id],drafters[name]))</f>
        <v/>
      </c>
      <c r="N2817" t="s">
        <v>15497</v>
      </c>
      <c r="O2817" t="str">
        <f>IF(OR(ISBLANK(draft_picks[[#This Row],[veto_drafter_team_id]]),draft_picks[[#This Row],[veto_drafter_team_id]]=""),"",_xlfn.XLOOKUP(draft_picks[[#This Row],[veto_drafter_team_id]],drafter_teams[id],drafter_teams[name]))</f>
        <v/>
      </c>
      <c r="Q2817" t="s">
        <v>15497</v>
      </c>
      <c r="R2817" t="str">
        <f>IF(OR(ISBLANK(draft_picks[[#This Row],[veto_override_drafter_id]]),draft_picks[[#This Row],[veto_override_drafter_id]]=""),"",_xlfn.XLOOKUP(draft_picks[[#This Row],[veto_override_drafter_id]],drafters[id],drafters[name]))</f>
        <v/>
      </c>
      <c r="S2817" t="s">
        <v>15497</v>
      </c>
      <c r="T2817" t="str">
        <f>IF(OR(ISBLANK(draft_picks[[#This Row],[veto_override_team_id]]),draft_picks[[#This Row],[veto_override_team_id]]=""),"",_xlfn.XLOOKUP(draft_picks[[#This Row],[veto_override_team_id]],drafter_teams[id],drafter_teams[name]))</f>
        <v/>
      </c>
    </row>
    <row r="2818" spans="1:20" x14ac:dyDescent="0.25">
      <c r="A2818" t="s">
        <v>288</v>
      </c>
      <c r="B2818" t="str">
        <f>_xlfn.XLOOKUP(draft_picks[[#This Row],[draft_id]],drafts[id],drafts[title])</f>
        <v>Martin Scorsese Super Draft</v>
      </c>
      <c r="C2818" s="3">
        <v>24</v>
      </c>
      <c r="D2818">
        <f>IF(C2817&lt;draft_picks[[#This Row],[position]],1,IF(C2817&gt;draft_picks[[#This Row],[position]],D2817+1,IF(C2817=draft_picks[[#This Row],[position]],D2817+1)))</f>
        <v>14</v>
      </c>
      <c r="E2818" t="s">
        <v>7646</v>
      </c>
      <c r="F2818" t="str">
        <f>IF(ISBLANK(draft_picks[[#This Row],[movie_id]]),"",_xlfn.XLOOKUP(draft_picks[[#This Row],[movie_id]],drafts.movies[id],drafts.movies[movie_title]))</f>
        <v>Cape Fear</v>
      </c>
      <c r="G2818" s="3" t="s">
        <v>871</v>
      </c>
      <c r="H2818" t="str">
        <f>IF(ISBLANK(draft_picks[[#This Row],[drafter_id]]),"",_xlfn.XLOOKUP(draft_picks[[#This Row],[drafter_id]],drafters[id],drafters[name]))</f>
        <v>Emily St. James</v>
      </c>
      <c r="J2818" t="str">
        <f>IF(ISBLANK(draft_picks[[#This Row],[drafter_team_id]]),"",_xlfn.XLOOKUP(draft_picks[[#This Row],[drafter_team_id]],drafter_teams[id],drafter_teams[name]))</f>
        <v/>
      </c>
      <c r="K2818" s="3" t="s">
        <v>15484</v>
      </c>
      <c r="L2818" t="s">
        <v>905</v>
      </c>
      <c r="M2818" t="str">
        <f>IF(OR(ISBLANK(draft_picks[[#This Row],[veto_drafter_id]]),draft_picks[[#This Row],[veto_drafter_id]]=""),"",_xlfn.XLOOKUP(draft_picks[[#This Row],[veto_drafter_id]],drafters[id],drafters[name]))</f>
        <v>Phil Iscove</v>
      </c>
      <c r="N2818" t="s">
        <v>15497</v>
      </c>
      <c r="O2818" t="str">
        <f>IF(OR(ISBLANK(draft_picks[[#This Row],[veto_drafter_team_id]]),draft_picks[[#This Row],[veto_drafter_team_id]]=""),"",_xlfn.XLOOKUP(draft_picks[[#This Row],[veto_drafter_team_id]],drafter_teams[id],drafter_teams[name]))</f>
        <v/>
      </c>
      <c r="Q2818" t="s">
        <v>15497</v>
      </c>
      <c r="R2818" t="str">
        <f>IF(OR(ISBLANK(draft_picks[[#This Row],[veto_override_drafter_id]]),draft_picks[[#This Row],[veto_override_drafter_id]]=""),"",_xlfn.XLOOKUP(draft_picks[[#This Row],[veto_override_drafter_id]],drafters[id],drafters[name]))</f>
        <v/>
      </c>
      <c r="S2818" t="s">
        <v>15497</v>
      </c>
      <c r="T2818" t="str">
        <f>IF(OR(ISBLANK(draft_picks[[#This Row],[veto_override_team_id]]),draft_picks[[#This Row],[veto_override_team_id]]=""),"",_xlfn.XLOOKUP(draft_picks[[#This Row],[veto_override_team_id]],drafter_teams[id],drafter_teams[name]))</f>
        <v/>
      </c>
    </row>
    <row r="2819" spans="1:20" x14ac:dyDescent="0.25">
      <c r="A2819" t="s">
        <v>288</v>
      </c>
      <c r="B2819" t="str">
        <f>_xlfn.XLOOKUP(draft_picks[[#This Row],[draft_id]],drafts[id],drafts[title])</f>
        <v>Martin Scorsese Super Draft</v>
      </c>
      <c r="C2819" s="3">
        <v>24</v>
      </c>
      <c r="D2819">
        <f>IF(C2818&lt;draft_picks[[#This Row],[position]],1,IF(C2818&gt;draft_picks[[#This Row],[position]],D2818+1,IF(C2818=draft_picks[[#This Row],[position]],D2818+1)))</f>
        <v>15</v>
      </c>
      <c r="E2819" t="s">
        <v>1718</v>
      </c>
      <c r="F2819" t="str">
        <f>IF(ISBLANK(draft_picks[[#This Row],[movie_id]]),"",_xlfn.XLOOKUP(draft_picks[[#This Row],[movie_id]],drafts.movies[id],drafts.movies[movie_title]))</f>
        <v>Bringing Out the Dead</v>
      </c>
      <c r="G2819" s="3" t="s">
        <v>871</v>
      </c>
      <c r="H2819" t="str">
        <f>IF(ISBLANK(draft_picks[[#This Row],[drafter_id]]),"",_xlfn.XLOOKUP(draft_picks[[#This Row],[drafter_id]],drafters[id],drafters[name]))</f>
        <v>Emily St. James</v>
      </c>
      <c r="J2819" t="str">
        <f>IF(ISBLANK(draft_picks[[#This Row],[drafter_team_id]]),"",_xlfn.XLOOKUP(draft_picks[[#This Row],[drafter_team_id]],drafter_teams[id],drafter_teams[name]))</f>
        <v/>
      </c>
      <c r="K2819" s="3" t="s">
        <v>15497</v>
      </c>
      <c r="L2819" t="s">
        <v>15497</v>
      </c>
      <c r="M2819" t="str">
        <f>IF(OR(ISBLANK(draft_picks[[#This Row],[veto_drafter_id]]),draft_picks[[#This Row],[veto_drafter_id]]=""),"",_xlfn.XLOOKUP(draft_picks[[#This Row],[veto_drafter_id]],drafters[id],drafters[name]))</f>
        <v/>
      </c>
      <c r="N2819" t="s">
        <v>15497</v>
      </c>
      <c r="O2819" t="str">
        <f>IF(OR(ISBLANK(draft_picks[[#This Row],[veto_drafter_team_id]]),draft_picks[[#This Row],[veto_drafter_team_id]]=""),"",_xlfn.XLOOKUP(draft_picks[[#This Row],[veto_drafter_team_id]],drafter_teams[id],drafter_teams[name]))</f>
        <v/>
      </c>
      <c r="Q2819" t="s">
        <v>15497</v>
      </c>
      <c r="R2819" t="str">
        <f>IF(OR(ISBLANK(draft_picks[[#This Row],[veto_override_drafter_id]]),draft_picks[[#This Row],[veto_override_drafter_id]]=""),"",_xlfn.XLOOKUP(draft_picks[[#This Row],[veto_override_drafter_id]],drafters[id],drafters[name]))</f>
        <v/>
      </c>
      <c r="S2819" t="s">
        <v>15497</v>
      </c>
      <c r="T2819" t="str">
        <f>IF(OR(ISBLANK(draft_picks[[#This Row],[veto_override_team_id]]),draft_picks[[#This Row],[veto_override_team_id]]=""),"",_xlfn.XLOOKUP(draft_picks[[#This Row],[veto_override_team_id]],drafter_teams[id],drafter_teams[name]))</f>
        <v/>
      </c>
    </row>
    <row r="2820" spans="1:20" x14ac:dyDescent="0.25">
      <c r="A2820" t="s">
        <v>288</v>
      </c>
      <c r="B2820" t="str">
        <f>_xlfn.XLOOKUP(draft_picks[[#This Row],[draft_id]],drafts[id],drafts[title])</f>
        <v>Martin Scorsese Super Draft</v>
      </c>
      <c r="C2820" s="3">
        <v>23</v>
      </c>
      <c r="D2820">
        <f>IF(C2819&lt;draft_picks[[#This Row],[position]],1,IF(C2819&gt;draft_picks[[#This Row],[position]],D2819+1,IF(C2819=draft_picks[[#This Row],[position]],D2819+1)))</f>
        <v>16</v>
      </c>
      <c r="E2820" t="s">
        <v>2844</v>
      </c>
      <c r="F2820" t="str">
        <f>IF(ISBLANK(draft_picks[[#This Row],[movie_id]]),"",_xlfn.XLOOKUP(draft_picks[[#This Row],[movie_id]],drafts.movies[id],drafts.movies[movie_title]))</f>
        <v>The Last Temptation of Christ</v>
      </c>
      <c r="G2820" s="3" t="s">
        <v>825</v>
      </c>
      <c r="H2820" t="str">
        <f>IF(ISBLANK(draft_picks[[#This Row],[drafter_id]]),"",_xlfn.XLOOKUP(draft_picks[[#This Row],[drafter_id]],drafters[id],drafters[name]))</f>
        <v>Kenny Neibart</v>
      </c>
      <c r="J2820" t="str">
        <f>IF(ISBLANK(draft_picks[[#This Row],[drafter_team_id]]),"",_xlfn.XLOOKUP(draft_picks[[#This Row],[drafter_team_id]],drafter_teams[id],drafter_teams[name]))</f>
        <v/>
      </c>
      <c r="K2820" s="3" t="s">
        <v>15497</v>
      </c>
      <c r="L2820" t="s">
        <v>15497</v>
      </c>
      <c r="M2820" t="str">
        <f>IF(OR(ISBLANK(draft_picks[[#This Row],[veto_drafter_id]]),draft_picks[[#This Row],[veto_drafter_id]]=""),"",_xlfn.XLOOKUP(draft_picks[[#This Row],[veto_drafter_id]],drafters[id],drafters[name]))</f>
        <v/>
      </c>
      <c r="N2820" t="s">
        <v>15497</v>
      </c>
      <c r="O2820" t="str">
        <f>IF(OR(ISBLANK(draft_picks[[#This Row],[veto_drafter_team_id]]),draft_picks[[#This Row],[veto_drafter_team_id]]=""),"",_xlfn.XLOOKUP(draft_picks[[#This Row],[veto_drafter_team_id]],drafter_teams[id],drafter_teams[name]))</f>
        <v/>
      </c>
      <c r="Q2820" t="s">
        <v>15497</v>
      </c>
      <c r="R2820" t="str">
        <f>IF(OR(ISBLANK(draft_picks[[#This Row],[veto_override_drafter_id]]),draft_picks[[#This Row],[veto_override_drafter_id]]=""),"",_xlfn.XLOOKUP(draft_picks[[#This Row],[veto_override_drafter_id]],drafters[id],drafters[name]))</f>
        <v/>
      </c>
      <c r="S2820" t="s">
        <v>15497</v>
      </c>
      <c r="T2820" t="str">
        <f>IF(OR(ISBLANK(draft_picks[[#This Row],[veto_override_team_id]]),draft_picks[[#This Row],[veto_override_team_id]]=""),"",_xlfn.XLOOKUP(draft_picks[[#This Row],[veto_override_team_id]],drafter_teams[id],drafter_teams[name]))</f>
        <v/>
      </c>
    </row>
    <row r="2821" spans="1:20" x14ac:dyDescent="0.25">
      <c r="A2821" t="s">
        <v>288</v>
      </c>
      <c r="B2821" t="str">
        <f>_xlfn.XLOOKUP(draft_picks[[#This Row],[draft_id]],drafts[id],drafts[title])</f>
        <v>Martin Scorsese Super Draft</v>
      </c>
      <c r="C2821" s="3">
        <v>22</v>
      </c>
      <c r="D2821">
        <f>IF(C2820&lt;draft_picks[[#This Row],[position]],1,IF(C2820&gt;draft_picks[[#This Row],[position]],D2820+1,IF(C2820=draft_picks[[#This Row],[position]],D2820+1)))</f>
        <v>17</v>
      </c>
      <c r="E2821" t="s">
        <v>1946</v>
      </c>
      <c r="F2821" t="str">
        <f>IF(ISBLANK(draft_picks[[#This Row],[movie_id]]),"",_xlfn.XLOOKUP(draft_picks[[#This Row],[movie_id]],drafts.movies[id],drafts.movies[movie_title]))</f>
        <v>Boxcar Bertha</v>
      </c>
      <c r="G2821" s="3" t="s">
        <v>905</v>
      </c>
      <c r="H2821" t="str">
        <f>IF(ISBLANK(draft_picks[[#This Row],[drafter_id]]),"",_xlfn.XLOOKUP(draft_picks[[#This Row],[drafter_id]],drafters[id],drafters[name]))</f>
        <v>Phil Iscove</v>
      </c>
      <c r="J2821" t="str">
        <f>IF(ISBLANK(draft_picks[[#This Row],[drafter_team_id]]),"",_xlfn.XLOOKUP(draft_picks[[#This Row],[drafter_team_id]],drafter_teams[id],drafter_teams[name]))</f>
        <v/>
      </c>
      <c r="K2821" s="3" t="s">
        <v>15497</v>
      </c>
      <c r="L2821" t="s">
        <v>15497</v>
      </c>
      <c r="M2821" t="str">
        <f>IF(OR(ISBLANK(draft_picks[[#This Row],[veto_drafter_id]]),draft_picks[[#This Row],[veto_drafter_id]]=""),"",_xlfn.XLOOKUP(draft_picks[[#This Row],[veto_drafter_id]],drafters[id],drafters[name]))</f>
        <v/>
      </c>
      <c r="N2821" t="s">
        <v>15497</v>
      </c>
      <c r="O2821" t="str">
        <f>IF(OR(ISBLANK(draft_picks[[#This Row],[veto_drafter_team_id]]),draft_picks[[#This Row],[veto_drafter_team_id]]=""),"",_xlfn.XLOOKUP(draft_picks[[#This Row],[veto_drafter_team_id]],drafter_teams[id],drafter_teams[name]))</f>
        <v/>
      </c>
      <c r="Q2821" t="s">
        <v>15497</v>
      </c>
      <c r="R2821" t="str">
        <f>IF(OR(ISBLANK(draft_picks[[#This Row],[veto_override_drafter_id]]),draft_picks[[#This Row],[veto_override_drafter_id]]=""),"",_xlfn.XLOOKUP(draft_picks[[#This Row],[veto_override_drafter_id]],drafters[id],drafters[name]))</f>
        <v/>
      </c>
      <c r="S2821" t="s">
        <v>15497</v>
      </c>
      <c r="T2821" t="str">
        <f>IF(OR(ISBLANK(draft_picks[[#This Row],[veto_override_team_id]]),draft_picks[[#This Row],[veto_override_team_id]]=""),"",_xlfn.XLOOKUP(draft_picks[[#This Row],[veto_override_team_id]],drafter_teams[id],drafter_teams[name]))</f>
        <v/>
      </c>
    </row>
    <row r="2822" spans="1:20" x14ac:dyDescent="0.25">
      <c r="A2822" t="s">
        <v>288</v>
      </c>
      <c r="B2822" t="str">
        <f>_xlfn.XLOOKUP(draft_picks[[#This Row],[draft_id]],drafts[id],drafts[title])</f>
        <v>Martin Scorsese Super Draft</v>
      </c>
      <c r="C2822" s="3">
        <v>21</v>
      </c>
      <c r="D2822">
        <f>IF(C2821&lt;draft_picks[[#This Row],[position]],1,IF(C2821&gt;draft_picks[[#This Row],[position]],D2821+1,IF(C2821=draft_picks[[#This Row],[position]],D2821+1)))</f>
        <v>18</v>
      </c>
      <c r="E2822" t="s">
        <v>3121</v>
      </c>
      <c r="F2822" t="str">
        <f>IF(ISBLANK(draft_picks[[#This Row],[movie_id]]),"",_xlfn.XLOOKUP(draft_picks[[#This Row],[movie_id]],drafts.movies[id],drafts.movies[movie_title]))</f>
        <v>Casino</v>
      </c>
      <c r="G2822" s="3" t="s">
        <v>871</v>
      </c>
      <c r="H2822" t="str">
        <f>IF(ISBLANK(draft_picks[[#This Row],[drafter_id]]),"",_xlfn.XLOOKUP(draft_picks[[#This Row],[drafter_id]],drafters[id],drafters[name]))</f>
        <v>Emily St. James</v>
      </c>
      <c r="J2822" t="str">
        <f>IF(ISBLANK(draft_picks[[#This Row],[drafter_team_id]]),"",_xlfn.XLOOKUP(draft_picks[[#This Row],[drafter_team_id]],drafter_teams[id],drafter_teams[name]))</f>
        <v/>
      </c>
      <c r="K2822" s="3" t="s">
        <v>15497</v>
      </c>
      <c r="L2822" t="s">
        <v>15497</v>
      </c>
      <c r="M2822" t="str">
        <f>IF(OR(ISBLANK(draft_picks[[#This Row],[veto_drafter_id]]),draft_picks[[#This Row],[veto_drafter_id]]=""),"",_xlfn.XLOOKUP(draft_picks[[#This Row],[veto_drafter_id]],drafters[id],drafters[name]))</f>
        <v/>
      </c>
      <c r="N2822" t="s">
        <v>15497</v>
      </c>
      <c r="O2822" t="str">
        <f>IF(OR(ISBLANK(draft_picks[[#This Row],[veto_drafter_team_id]]),draft_picks[[#This Row],[veto_drafter_team_id]]=""),"",_xlfn.XLOOKUP(draft_picks[[#This Row],[veto_drafter_team_id]],drafter_teams[id],drafter_teams[name]))</f>
        <v/>
      </c>
      <c r="Q2822" t="s">
        <v>15497</v>
      </c>
      <c r="R2822" t="str">
        <f>IF(OR(ISBLANK(draft_picks[[#This Row],[veto_override_drafter_id]]),draft_picks[[#This Row],[veto_override_drafter_id]]=""),"",_xlfn.XLOOKUP(draft_picks[[#This Row],[veto_override_drafter_id]],drafters[id],drafters[name]))</f>
        <v/>
      </c>
      <c r="S2822" t="s">
        <v>15497</v>
      </c>
      <c r="T2822" t="str">
        <f>IF(OR(ISBLANK(draft_picks[[#This Row],[veto_override_team_id]]),draft_picks[[#This Row],[veto_override_team_id]]=""),"",_xlfn.XLOOKUP(draft_picks[[#This Row],[veto_override_team_id]],drafter_teams[id],drafter_teams[name]))</f>
        <v/>
      </c>
    </row>
    <row r="2823" spans="1:20" x14ac:dyDescent="0.25">
      <c r="A2823" t="s">
        <v>288</v>
      </c>
      <c r="B2823" t="str">
        <f>_xlfn.XLOOKUP(draft_picks[[#This Row],[draft_id]],drafts[id],drafts[title])</f>
        <v>Martin Scorsese Super Draft</v>
      </c>
      <c r="C2823" s="3">
        <v>20</v>
      </c>
      <c r="D2823">
        <f>IF(C2822&lt;draft_picks[[#This Row],[position]],1,IF(C2822&gt;draft_picks[[#This Row],[position]],D2822+1,IF(C2822=draft_picks[[#This Row],[position]],D2822+1)))</f>
        <v>19</v>
      </c>
      <c r="E2823" t="s">
        <v>1751</v>
      </c>
      <c r="F2823" t="str">
        <f>IF(ISBLANK(draft_picks[[#This Row],[movie_id]]),"",_xlfn.XLOOKUP(draft_picks[[#This Row],[movie_id]],drafts.movies[id],drafts.movies[movie_title]))</f>
        <v>Who's That Knocking at My Door</v>
      </c>
      <c r="G2823" s="3" t="s">
        <v>1095</v>
      </c>
      <c r="H2823" t="str">
        <f>IF(ISBLANK(draft_picks[[#This Row],[drafter_id]]),"",_xlfn.XLOOKUP(draft_picks[[#This Row],[drafter_id]],drafters[id],drafters[name]))</f>
        <v>Katey Rich</v>
      </c>
      <c r="J2823" t="str">
        <f>IF(ISBLANK(draft_picks[[#This Row],[drafter_team_id]]),"",_xlfn.XLOOKUP(draft_picks[[#This Row],[drafter_team_id]],drafter_teams[id],drafter_teams[name]))</f>
        <v/>
      </c>
      <c r="K2823" s="3" t="s">
        <v>15497</v>
      </c>
      <c r="L2823" t="s">
        <v>15497</v>
      </c>
      <c r="M2823" t="str">
        <f>IF(OR(ISBLANK(draft_picks[[#This Row],[veto_drafter_id]]),draft_picks[[#This Row],[veto_drafter_id]]=""),"",_xlfn.XLOOKUP(draft_picks[[#This Row],[veto_drafter_id]],drafters[id],drafters[name]))</f>
        <v/>
      </c>
      <c r="N2823" t="s">
        <v>15497</v>
      </c>
      <c r="O2823" t="str">
        <f>IF(OR(ISBLANK(draft_picks[[#This Row],[veto_drafter_team_id]]),draft_picks[[#This Row],[veto_drafter_team_id]]=""),"",_xlfn.XLOOKUP(draft_picks[[#This Row],[veto_drafter_team_id]],drafter_teams[id],drafter_teams[name]))</f>
        <v/>
      </c>
      <c r="Q2823" t="s">
        <v>15497</v>
      </c>
      <c r="R2823" t="str">
        <f>IF(OR(ISBLANK(draft_picks[[#This Row],[veto_override_drafter_id]]),draft_picks[[#This Row],[veto_override_drafter_id]]=""),"",_xlfn.XLOOKUP(draft_picks[[#This Row],[veto_override_drafter_id]],drafters[id],drafters[name]))</f>
        <v/>
      </c>
      <c r="S2823" t="s">
        <v>15497</v>
      </c>
      <c r="T2823" t="str">
        <f>IF(OR(ISBLANK(draft_picks[[#This Row],[veto_override_team_id]]),draft_picks[[#This Row],[veto_override_team_id]]=""),"",_xlfn.XLOOKUP(draft_picks[[#This Row],[veto_override_team_id]],drafter_teams[id],drafter_teams[name]))</f>
        <v/>
      </c>
    </row>
    <row r="2824" spans="1:20" x14ac:dyDescent="0.25">
      <c r="A2824" t="s">
        <v>288</v>
      </c>
      <c r="B2824" t="str">
        <f>_xlfn.XLOOKUP(draft_picks[[#This Row],[draft_id]],drafts[id],drafts[title])</f>
        <v>Martin Scorsese Super Draft</v>
      </c>
      <c r="C2824" s="3">
        <v>19</v>
      </c>
      <c r="D2824">
        <f>IF(C2823&lt;draft_picks[[#This Row],[position]],1,IF(C2823&gt;draft_picks[[#This Row],[position]],D2823+1,IF(C2823=draft_picks[[#This Row],[position]],D2823+1)))</f>
        <v>20</v>
      </c>
      <c r="E2824" t="s">
        <v>6129</v>
      </c>
      <c r="F2824" t="str">
        <f>IF(ISBLANK(draft_picks[[#This Row],[movie_id]]),"",_xlfn.XLOOKUP(draft_picks[[#This Row],[movie_id]],drafts.movies[id],drafts.movies[movie_title]))</f>
        <v>No Direction Home: Bob Dylan</v>
      </c>
      <c r="G2824" s="3" t="s">
        <v>1095</v>
      </c>
      <c r="H2824" t="str">
        <f>IF(ISBLANK(draft_picks[[#This Row],[drafter_id]]),"",_xlfn.XLOOKUP(draft_picks[[#This Row],[drafter_id]],drafters[id],drafters[name]))</f>
        <v>Katey Rich</v>
      </c>
      <c r="J2824" t="str">
        <f>IF(ISBLANK(draft_picks[[#This Row],[drafter_team_id]]),"",_xlfn.XLOOKUP(draft_picks[[#This Row],[drafter_team_id]],drafter_teams[id],drafter_teams[name]))</f>
        <v/>
      </c>
      <c r="K2824" s="3" t="s">
        <v>15497</v>
      </c>
      <c r="L2824" t="s">
        <v>15497</v>
      </c>
      <c r="M2824" t="str">
        <f>IF(OR(ISBLANK(draft_picks[[#This Row],[veto_drafter_id]]),draft_picks[[#This Row],[veto_drafter_id]]=""),"",_xlfn.XLOOKUP(draft_picks[[#This Row],[veto_drafter_id]],drafters[id],drafters[name]))</f>
        <v/>
      </c>
      <c r="N2824" t="s">
        <v>15497</v>
      </c>
      <c r="O2824" t="str">
        <f>IF(OR(ISBLANK(draft_picks[[#This Row],[veto_drafter_team_id]]),draft_picks[[#This Row],[veto_drafter_team_id]]=""),"",_xlfn.XLOOKUP(draft_picks[[#This Row],[veto_drafter_team_id]],drafter_teams[id],drafter_teams[name]))</f>
        <v/>
      </c>
      <c r="Q2824" t="s">
        <v>15497</v>
      </c>
      <c r="R2824" t="str">
        <f>IF(OR(ISBLANK(draft_picks[[#This Row],[veto_override_drafter_id]]),draft_picks[[#This Row],[veto_override_drafter_id]]=""),"",_xlfn.XLOOKUP(draft_picks[[#This Row],[veto_override_drafter_id]],drafters[id],drafters[name]))</f>
        <v/>
      </c>
      <c r="S2824" t="s">
        <v>15497</v>
      </c>
      <c r="T2824" t="str">
        <f>IF(OR(ISBLANK(draft_picks[[#This Row],[veto_override_team_id]]),draft_picks[[#This Row],[veto_override_team_id]]=""),"",_xlfn.XLOOKUP(draft_picks[[#This Row],[veto_override_team_id]],drafter_teams[id],drafter_teams[name]))</f>
        <v/>
      </c>
    </row>
    <row r="2825" spans="1:20" x14ac:dyDescent="0.25">
      <c r="A2825" t="s">
        <v>288</v>
      </c>
      <c r="B2825" t="str">
        <f>_xlfn.XLOOKUP(draft_picks[[#This Row],[draft_id]],drafts[id],drafts[title])</f>
        <v>Martin Scorsese Super Draft</v>
      </c>
      <c r="C2825" s="3">
        <v>18</v>
      </c>
      <c r="D2825">
        <f>IF(C2824&lt;draft_picks[[#This Row],[position]],1,IF(C2824&gt;draft_picks[[#This Row],[position]],D2824+1,IF(C2824=draft_picks[[#This Row],[position]],D2824+1)))</f>
        <v>21</v>
      </c>
      <c r="E2825" t="s">
        <v>1928</v>
      </c>
      <c r="F2825" t="str">
        <f>IF(ISBLANK(draft_picks[[#This Row],[movie_id]]),"",_xlfn.XLOOKUP(draft_picks[[#This Row],[movie_id]],drafts.movies[id],drafts.movies[movie_title]))</f>
        <v>The Last Waltz</v>
      </c>
      <c r="G2825" s="3" t="s">
        <v>957</v>
      </c>
      <c r="H2825" t="str">
        <f>IF(ISBLANK(draft_picks[[#This Row],[drafter_id]]),"",_xlfn.XLOOKUP(draft_picks[[#This Row],[drafter_id]],drafters[id],drafters[name]))</f>
        <v>Chris Feil</v>
      </c>
      <c r="J2825" t="str">
        <f>IF(ISBLANK(draft_picks[[#This Row],[drafter_team_id]]),"",_xlfn.XLOOKUP(draft_picks[[#This Row],[drafter_team_id]],drafter_teams[id],drafter_teams[name]))</f>
        <v/>
      </c>
      <c r="K2825" s="3" t="s">
        <v>15484</v>
      </c>
      <c r="L2825" t="s">
        <v>1095</v>
      </c>
      <c r="M2825" t="str">
        <f>IF(OR(ISBLANK(draft_picks[[#This Row],[veto_drafter_id]]),draft_picks[[#This Row],[veto_drafter_id]]=""),"",_xlfn.XLOOKUP(draft_picks[[#This Row],[veto_drafter_id]],drafters[id],drafters[name]))</f>
        <v>Katey Rich</v>
      </c>
      <c r="N2825" t="s">
        <v>15497</v>
      </c>
      <c r="O2825" t="str">
        <f>IF(OR(ISBLANK(draft_picks[[#This Row],[veto_drafter_team_id]]),draft_picks[[#This Row],[veto_drafter_team_id]]=""),"",_xlfn.XLOOKUP(draft_picks[[#This Row],[veto_drafter_team_id]],drafter_teams[id],drafter_teams[name]))</f>
        <v/>
      </c>
      <c r="Q2825" t="s">
        <v>15497</v>
      </c>
      <c r="R2825" t="str">
        <f>IF(OR(ISBLANK(draft_picks[[#This Row],[veto_override_drafter_id]]),draft_picks[[#This Row],[veto_override_drafter_id]]=""),"",_xlfn.XLOOKUP(draft_picks[[#This Row],[veto_override_drafter_id]],drafters[id],drafters[name]))</f>
        <v/>
      </c>
      <c r="S2825" t="s">
        <v>15497</v>
      </c>
      <c r="T2825" t="str">
        <f>IF(OR(ISBLANK(draft_picks[[#This Row],[veto_override_team_id]]),draft_picks[[#This Row],[veto_override_team_id]]=""),"",_xlfn.XLOOKUP(draft_picks[[#This Row],[veto_override_team_id]],drafter_teams[id],drafter_teams[name]))</f>
        <v/>
      </c>
    </row>
    <row r="2826" spans="1:20" x14ac:dyDescent="0.25">
      <c r="A2826" t="s">
        <v>288</v>
      </c>
      <c r="B2826" t="str">
        <f>_xlfn.XLOOKUP(draft_picks[[#This Row],[draft_id]],drafts[id],drafts[title])</f>
        <v>Martin Scorsese Super Draft</v>
      </c>
      <c r="C2826" s="3">
        <v>18</v>
      </c>
      <c r="D2826">
        <f>IF(C2825&lt;draft_picks[[#This Row],[position]],1,IF(C2825&gt;draft_picks[[#This Row],[position]],D2825+1,IF(C2825=draft_picks[[#This Row],[position]],D2825+1)))</f>
        <v>22</v>
      </c>
      <c r="E2826" t="s">
        <v>6892</v>
      </c>
      <c r="F2826" t="str">
        <f>IF(ISBLANK(draft_picks[[#This Row],[movie_id]]),"",_xlfn.XLOOKUP(draft_picks[[#This Row],[movie_id]],drafts.movies[id],drafts.movies[movie_title]))</f>
        <v>Hugo</v>
      </c>
      <c r="G2826" s="3" t="s">
        <v>957</v>
      </c>
      <c r="H2826" t="str">
        <f>IF(ISBLANK(draft_picks[[#This Row],[drafter_id]]),"",_xlfn.XLOOKUP(draft_picks[[#This Row],[drafter_id]],drafters[id],drafters[name]))</f>
        <v>Chris Feil</v>
      </c>
      <c r="J2826" t="str">
        <f>IF(ISBLANK(draft_picks[[#This Row],[drafter_team_id]]),"",_xlfn.XLOOKUP(draft_picks[[#This Row],[drafter_team_id]],drafter_teams[id],drafter_teams[name]))</f>
        <v/>
      </c>
      <c r="K2826" s="3" t="s">
        <v>15497</v>
      </c>
      <c r="L2826" t="s">
        <v>15497</v>
      </c>
      <c r="M2826" t="str">
        <f>IF(OR(ISBLANK(draft_picks[[#This Row],[veto_drafter_id]]),draft_picks[[#This Row],[veto_drafter_id]]=""),"",_xlfn.XLOOKUP(draft_picks[[#This Row],[veto_drafter_id]],drafters[id],drafters[name]))</f>
        <v/>
      </c>
      <c r="N2826" t="s">
        <v>15497</v>
      </c>
      <c r="O2826" t="str">
        <f>IF(OR(ISBLANK(draft_picks[[#This Row],[veto_drafter_team_id]]),draft_picks[[#This Row],[veto_drafter_team_id]]=""),"",_xlfn.XLOOKUP(draft_picks[[#This Row],[veto_drafter_team_id]],drafter_teams[id],drafter_teams[name]))</f>
        <v/>
      </c>
      <c r="Q2826" t="s">
        <v>15497</v>
      </c>
      <c r="R2826" t="str">
        <f>IF(OR(ISBLANK(draft_picks[[#This Row],[veto_override_drafter_id]]),draft_picks[[#This Row],[veto_override_drafter_id]]=""),"",_xlfn.XLOOKUP(draft_picks[[#This Row],[veto_override_drafter_id]],drafters[id],drafters[name]))</f>
        <v/>
      </c>
      <c r="S2826" t="s">
        <v>15497</v>
      </c>
      <c r="T2826" t="str">
        <f>IF(OR(ISBLANK(draft_picks[[#This Row],[veto_override_team_id]]),draft_picks[[#This Row],[veto_override_team_id]]=""),"",_xlfn.XLOOKUP(draft_picks[[#This Row],[veto_override_team_id]],drafter_teams[id],drafter_teams[name]))</f>
        <v/>
      </c>
    </row>
    <row r="2827" spans="1:20" x14ac:dyDescent="0.25">
      <c r="A2827" t="s">
        <v>288</v>
      </c>
      <c r="B2827" t="str">
        <f>_xlfn.XLOOKUP(draft_picks[[#This Row],[draft_id]],drafts[id],drafts[title])</f>
        <v>Martin Scorsese Super Draft</v>
      </c>
      <c r="C2827" s="3">
        <v>17</v>
      </c>
      <c r="D2827">
        <f>IF(C2826&lt;draft_picks[[#This Row],[position]],1,IF(C2826&gt;draft_picks[[#This Row],[position]],D2826+1,IF(C2826=draft_picks[[#This Row],[position]],D2826+1)))</f>
        <v>23</v>
      </c>
      <c r="E2827" t="s">
        <v>3861</v>
      </c>
      <c r="F2827" t="str">
        <f>IF(ISBLANK(draft_picks[[#This Row],[movie_id]]),"",_xlfn.XLOOKUP(draft_picks[[#This Row],[movie_id]],drafts.movies[id],drafts.movies[movie_title]))</f>
        <v>Rolling Thunder Revue</v>
      </c>
      <c r="G2827" s="3" t="s">
        <v>799</v>
      </c>
      <c r="H2827" t="str">
        <f>IF(ISBLANK(draft_picks[[#This Row],[drafter_id]]),"",_xlfn.XLOOKUP(draft_picks[[#This Row],[drafter_id]],drafters[id],drafters[name]))</f>
        <v>Joe Reid</v>
      </c>
      <c r="J2827" t="str">
        <f>IF(ISBLANK(draft_picks[[#This Row],[drafter_team_id]]),"",_xlfn.XLOOKUP(draft_picks[[#This Row],[drafter_team_id]],drafter_teams[id],drafter_teams[name]))</f>
        <v/>
      </c>
      <c r="K2827" s="3" t="s">
        <v>15497</v>
      </c>
      <c r="L2827" t="s">
        <v>15497</v>
      </c>
      <c r="M2827" t="str">
        <f>IF(OR(ISBLANK(draft_picks[[#This Row],[veto_drafter_id]]),draft_picks[[#This Row],[veto_drafter_id]]=""),"",_xlfn.XLOOKUP(draft_picks[[#This Row],[veto_drafter_id]],drafters[id],drafters[name]))</f>
        <v/>
      </c>
      <c r="N2827" t="s">
        <v>15497</v>
      </c>
      <c r="O2827" t="str">
        <f>IF(OR(ISBLANK(draft_picks[[#This Row],[veto_drafter_team_id]]),draft_picks[[#This Row],[veto_drafter_team_id]]=""),"",_xlfn.XLOOKUP(draft_picks[[#This Row],[veto_drafter_team_id]],drafter_teams[id],drafter_teams[name]))</f>
        <v/>
      </c>
      <c r="Q2827" t="s">
        <v>15497</v>
      </c>
      <c r="R2827" t="str">
        <f>IF(OR(ISBLANK(draft_picks[[#This Row],[veto_override_drafter_id]]),draft_picks[[#This Row],[veto_override_drafter_id]]=""),"",_xlfn.XLOOKUP(draft_picks[[#This Row],[veto_override_drafter_id]],drafters[id],drafters[name]))</f>
        <v/>
      </c>
      <c r="S2827" t="s">
        <v>15497</v>
      </c>
      <c r="T2827" t="str">
        <f>IF(OR(ISBLANK(draft_picks[[#This Row],[veto_override_team_id]]),draft_picks[[#This Row],[veto_override_team_id]]=""),"",_xlfn.XLOOKUP(draft_picks[[#This Row],[veto_override_team_id]],drafter_teams[id],drafter_teams[name]))</f>
        <v/>
      </c>
    </row>
    <row r="2828" spans="1:20" x14ac:dyDescent="0.25">
      <c r="A2828" t="s">
        <v>288</v>
      </c>
      <c r="B2828" t="str">
        <f>_xlfn.XLOOKUP(draft_picks[[#This Row],[draft_id]],drafts[id],drafts[title])</f>
        <v>Martin Scorsese Super Draft</v>
      </c>
      <c r="C2828" s="3">
        <v>16</v>
      </c>
      <c r="D2828">
        <f>IF(C2827&lt;draft_picks[[#This Row],[position]],1,IF(C2827&gt;draft_picks[[#This Row],[position]],D2827+1,IF(C2827=draft_picks[[#This Row],[position]],D2827+1)))</f>
        <v>24</v>
      </c>
      <c r="E2828" t="s">
        <v>1763</v>
      </c>
      <c r="F2828" t="str">
        <f>IF(ISBLANK(draft_picks[[#This Row],[movie_id]]),"",_xlfn.XLOOKUP(draft_picks[[#This Row],[movie_id]],drafts.movies[id],drafts.movies[movie_title]))</f>
        <v>Kundun</v>
      </c>
      <c r="G2828" s="3" t="s">
        <v>1095</v>
      </c>
      <c r="H2828" t="str">
        <f>IF(ISBLANK(draft_picks[[#This Row],[drafter_id]]),"",_xlfn.XLOOKUP(draft_picks[[#This Row],[drafter_id]],drafters[id],drafters[name]))</f>
        <v>Katey Rich</v>
      </c>
      <c r="J2828" t="str">
        <f>IF(ISBLANK(draft_picks[[#This Row],[drafter_team_id]]),"",_xlfn.XLOOKUP(draft_picks[[#This Row],[drafter_team_id]],drafter_teams[id],drafter_teams[name]))</f>
        <v/>
      </c>
      <c r="K2828" s="3" t="s">
        <v>15497</v>
      </c>
      <c r="L2828" t="s">
        <v>15497</v>
      </c>
      <c r="M2828" t="str">
        <f>IF(OR(ISBLANK(draft_picks[[#This Row],[veto_drafter_id]]),draft_picks[[#This Row],[veto_drafter_id]]=""),"",_xlfn.XLOOKUP(draft_picks[[#This Row],[veto_drafter_id]],drafters[id],drafters[name]))</f>
        <v/>
      </c>
      <c r="N2828" t="s">
        <v>15497</v>
      </c>
      <c r="O2828" t="str">
        <f>IF(OR(ISBLANK(draft_picks[[#This Row],[veto_drafter_team_id]]),draft_picks[[#This Row],[veto_drafter_team_id]]=""),"",_xlfn.XLOOKUP(draft_picks[[#This Row],[veto_drafter_team_id]],drafter_teams[id],drafter_teams[name]))</f>
        <v/>
      </c>
      <c r="Q2828" t="s">
        <v>15497</v>
      </c>
      <c r="R2828" t="str">
        <f>IF(OR(ISBLANK(draft_picks[[#This Row],[veto_override_drafter_id]]),draft_picks[[#This Row],[veto_override_drafter_id]]=""),"",_xlfn.XLOOKUP(draft_picks[[#This Row],[veto_override_drafter_id]],drafters[id],drafters[name]))</f>
        <v/>
      </c>
      <c r="S2828" t="s">
        <v>15497</v>
      </c>
      <c r="T2828" t="str">
        <f>IF(OR(ISBLANK(draft_picks[[#This Row],[veto_override_team_id]]),draft_picks[[#This Row],[veto_override_team_id]]=""),"",_xlfn.XLOOKUP(draft_picks[[#This Row],[veto_override_team_id]],drafter_teams[id],drafter_teams[name]))</f>
        <v/>
      </c>
    </row>
    <row r="2829" spans="1:20" x14ac:dyDescent="0.25">
      <c r="A2829" t="s">
        <v>288</v>
      </c>
      <c r="B2829" t="str">
        <f>_xlfn.XLOOKUP(draft_picks[[#This Row],[draft_id]],drafts[id],drafts[title])</f>
        <v>Martin Scorsese Super Draft</v>
      </c>
      <c r="C2829" s="3">
        <v>15</v>
      </c>
      <c r="D2829">
        <f>IF(C2828&lt;draft_picks[[#This Row],[position]],1,IF(C2828&gt;draft_picks[[#This Row],[position]],D2828+1,IF(C2828=draft_picks[[#This Row],[position]],D2828+1)))</f>
        <v>25</v>
      </c>
      <c r="E2829" t="s">
        <v>1928</v>
      </c>
      <c r="F2829" t="str">
        <f>IF(ISBLANK(draft_picks[[#This Row],[movie_id]]),"",_xlfn.XLOOKUP(draft_picks[[#This Row],[movie_id]],drafts.movies[id],drafts.movies[movie_title]))</f>
        <v>The Last Waltz</v>
      </c>
      <c r="G2829" s="3" t="s">
        <v>957</v>
      </c>
      <c r="H2829" t="str">
        <f>IF(ISBLANK(draft_picks[[#This Row],[drafter_id]]),"",_xlfn.XLOOKUP(draft_picks[[#This Row],[drafter_id]],drafters[id],drafters[name]))</f>
        <v>Chris Feil</v>
      </c>
      <c r="J2829" t="str">
        <f>IF(ISBLANK(draft_picks[[#This Row],[drafter_team_id]]),"",_xlfn.XLOOKUP(draft_picks[[#This Row],[drafter_team_id]],drafter_teams[id],drafter_teams[name]))</f>
        <v/>
      </c>
      <c r="K2829" s="3" t="s">
        <v>15484</v>
      </c>
      <c r="L2829" t="s">
        <v>799</v>
      </c>
      <c r="M2829" t="str">
        <f>IF(OR(ISBLANK(draft_picks[[#This Row],[veto_drafter_id]]),draft_picks[[#This Row],[veto_drafter_id]]=""),"",_xlfn.XLOOKUP(draft_picks[[#This Row],[veto_drafter_id]],drafters[id],drafters[name]))</f>
        <v>Joe Reid</v>
      </c>
      <c r="N2829" t="s">
        <v>15497</v>
      </c>
      <c r="O2829" t="str">
        <f>IF(OR(ISBLANK(draft_picks[[#This Row],[veto_drafter_team_id]]),draft_picks[[#This Row],[veto_drafter_team_id]]=""),"",_xlfn.XLOOKUP(draft_picks[[#This Row],[veto_drafter_team_id]],drafter_teams[id],drafter_teams[name]))</f>
        <v/>
      </c>
      <c r="Q2829" t="s">
        <v>15497</v>
      </c>
      <c r="R2829" t="str">
        <f>IF(OR(ISBLANK(draft_picks[[#This Row],[veto_override_drafter_id]]),draft_picks[[#This Row],[veto_override_drafter_id]]=""),"",_xlfn.XLOOKUP(draft_picks[[#This Row],[veto_override_drafter_id]],drafters[id],drafters[name]))</f>
        <v/>
      </c>
      <c r="S2829" t="s">
        <v>15497</v>
      </c>
      <c r="T2829" t="str">
        <f>IF(OR(ISBLANK(draft_picks[[#This Row],[veto_override_team_id]]),draft_picks[[#This Row],[veto_override_team_id]]=""),"",_xlfn.XLOOKUP(draft_picks[[#This Row],[veto_override_team_id]],drafter_teams[id],drafter_teams[name]))</f>
        <v/>
      </c>
    </row>
    <row r="2830" spans="1:20" x14ac:dyDescent="0.25">
      <c r="A2830" t="s">
        <v>288</v>
      </c>
      <c r="B2830" t="str">
        <f>_xlfn.XLOOKUP(draft_picks[[#This Row],[draft_id]],drafts[id],drafts[title])</f>
        <v>Martin Scorsese Super Draft</v>
      </c>
      <c r="C2830" s="3">
        <v>15</v>
      </c>
      <c r="D2830">
        <f>IF(C2829&lt;draft_picks[[#This Row],[position]],1,IF(C2829&gt;draft_picks[[#This Row],[position]],D2829+1,IF(C2829=draft_picks[[#This Row],[position]],D2829+1)))</f>
        <v>26</v>
      </c>
      <c r="E2830" t="s">
        <v>3355</v>
      </c>
      <c r="F2830" t="str">
        <f>IF(ISBLANK(draft_picks[[#This Row],[movie_id]]),"",_xlfn.XLOOKUP(draft_picks[[#This Row],[movie_id]],drafts.movies[id],drafts.movies[movie_title]))</f>
        <v>The Aviator</v>
      </c>
      <c r="G2830" s="3" t="s">
        <v>957</v>
      </c>
      <c r="H2830" t="str">
        <f>IF(ISBLANK(draft_picks[[#This Row],[drafter_id]]),"",_xlfn.XLOOKUP(draft_picks[[#This Row],[drafter_id]],drafters[id],drafters[name]))</f>
        <v>Chris Feil</v>
      </c>
      <c r="J2830" t="str">
        <f>IF(ISBLANK(draft_picks[[#This Row],[drafter_team_id]]),"",_xlfn.XLOOKUP(draft_picks[[#This Row],[drafter_team_id]],drafter_teams[id],drafter_teams[name]))</f>
        <v/>
      </c>
      <c r="K2830" s="3" t="s">
        <v>15497</v>
      </c>
      <c r="L2830" t="s">
        <v>15497</v>
      </c>
      <c r="M2830" t="str">
        <f>IF(OR(ISBLANK(draft_picks[[#This Row],[veto_drafter_id]]),draft_picks[[#This Row],[veto_drafter_id]]=""),"",_xlfn.XLOOKUP(draft_picks[[#This Row],[veto_drafter_id]],drafters[id],drafters[name]))</f>
        <v/>
      </c>
      <c r="N2830" t="s">
        <v>15497</v>
      </c>
      <c r="O2830" t="str">
        <f>IF(OR(ISBLANK(draft_picks[[#This Row],[veto_drafter_team_id]]),draft_picks[[#This Row],[veto_drafter_team_id]]=""),"",_xlfn.XLOOKUP(draft_picks[[#This Row],[veto_drafter_team_id]],drafter_teams[id],drafter_teams[name]))</f>
        <v/>
      </c>
      <c r="Q2830" t="s">
        <v>15497</v>
      </c>
      <c r="R2830" t="str">
        <f>IF(OR(ISBLANK(draft_picks[[#This Row],[veto_override_drafter_id]]),draft_picks[[#This Row],[veto_override_drafter_id]]=""),"",_xlfn.XLOOKUP(draft_picks[[#This Row],[veto_override_drafter_id]],drafters[id],drafters[name]))</f>
        <v/>
      </c>
      <c r="S2830" t="s">
        <v>15497</v>
      </c>
      <c r="T2830" t="str">
        <f>IF(OR(ISBLANK(draft_picks[[#This Row],[veto_override_team_id]]),draft_picks[[#This Row],[veto_override_team_id]]=""),"",_xlfn.XLOOKUP(draft_picks[[#This Row],[veto_override_team_id]],drafter_teams[id],drafter_teams[name]))</f>
        <v/>
      </c>
    </row>
    <row r="2831" spans="1:20" x14ac:dyDescent="0.25">
      <c r="A2831" t="s">
        <v>288</v>
      </c>
      <c r="B2831" t="str">
        <f>_xlfn.XLOOKUP(draft_picks[[#This Row],[draft_id]],drafts[id],drafts[title])</f>
        <v>Martin Scorsese Super Draft</v>
      </c>
      <c r="C2831" s="3">
        <v>14</v>
      </c>
      <c r="D2831">
        <f>IF(C2830&lt;draft_picks[[#This Row],[position]],1,IF(C2830&gt;draft_picks[[#This Row],[position]],D2830+1,IF(C2830=draft_picks[[#This Row],[position]],D2830+1)))</f>
        <v>27</v>
      </c>
      <c r="E2831" t="s">
        <v>5579</v>
      </c>
      <c r="F2831" t="str">
        <f>IF(ISBLANK(draft_picks[[#This Row],[movie_id]]),"",_xlfn.XLOOKUP(draft_picks[[#This Row],[movie_id]],drafts.movies[id],drafts.movies[movie_title]))</f>
        <v>The Departed</v>
      </c>
      <c r="G2831" s="3" t="s">
        <v>799</v>
      </c>
      <c r="H2831" t="str">
        <f>IF(ISBLANK(draft_picks[[#This Row],[drafter_id]]),"",_xlfn.XLOOKUP(draft_picks[[#This Row],[drafter_id]],drafters[id],drafters[name]))</f>
        <v>Joe Reid</v>
      </c>
      <c r="J2831" t="str">
        <f>IF(ISBLANK(draft_picks[[#This Row],[drafter_team_id]]),"",_xlfn.XLOOKUP(draft_picks[[#This Row],[drafter_team_id]],drafter_teams[id],drafter_teams[name]))</f>
        <v/>
      </c>
      <c r="K2831" s="3" t="s">
        <v>15484</v>
      </c>
      <c r="L2831" t="s">
        <v>1095</v>
      </c>
      <c r="M2831" t="str">
        <f>IF(OR(ISBLANK(draft_picks[[#This Row],[veto_drafter_id]]),draft_picks[[#This Row],[veto_drafter_id]]=""),"",_xlfn.XLOOKUP(draft_picks[[#This Row],[veto_drafter_id]],drafters[id],drafters[name]))</f>
        <v>Katey Rich</v>
      </c>
      <c r="N2831" t="s">
        <v>15497</v>
      </c>
      <c r="O2831" t="str">
        <f>IF(OR(ISBLANK(draft_picks[[#This Row],[veto_drafter_team_id]]),draft_picks[[#This Row],[veto_drafter_team_id]]=""),"",_xlfn.XLOOKUP(draft_picks[[#This Row],[veto_drafter_team_id]],drafter_teams[id],drafter_teams[name]))</f>
        <v/>
      </c>
      <c r="Q2831" t="s">
        <v>15497</v>
      </c>
      <c r="R2831" t="str">
        <f>IF(OR(ISBLANK(draft_picks[[#This Row],[veto_override_drafter_id]]),draft_picks[[#This Row],[veto_override_drafter_id]]=""),"",_xlfn.XLOOKUP(draft_picks[[#This Row],[veto_override_drafter_id]],drafters[id],drafters[name]))</f>
        <v/>
      </c>
      <c r="S2831" t="s">
        <v>15497</v>
      </c>
      <c r="T2831" t="str">
        <f>IF(OR(ISBLANK(draft_picks[[#This Row],[veto_override_team_id]]),draft_picks[[#This Row],[veto_override_team_id]]=""),"",_xlfn.XLOOKUP(draft_picks[[#This Row],[veto_override_team_id]],drafter_teams[id],drafter_teams[name]))</f>
        <v/>
      </c>
    </row>
    <row r="2832" spans="1:20" x14ac:dyDescent="0.25">
      <c r="A2832" t="s">
        <v>288</v>
      </c>
      <c r="B2832" t="str">
        <f>_xlfn.XLOOKUP(draft_picks[[#This Row],[draft_id]],drafts[id],drafts[title])</f>
        <v>Martin Scorsese Super Draft</v>
      </c>
      <c r="C2832" s="3">
        <v>14</v>
      </c>
      <c r="D2832">
        <f>IF(C2831&lt;draft_picks[[#This Row],[position]],1,IF(C2831&gt;draft_picks[[#This Row],[position]],D2831+1,IF(C2831=draft_picks[[#This Row],[position]],D2831+1)))</f>
        <v>28</v>
      </c>
      <c r="E2832" t="s">
        <v>4695</v>
      </c>
      <c r="F2832" t="str">
        <f>IF(ISBLANK(draft_picks[[#This Row],[movie_id]]),"",_xlfn.XLOOKUP(draft_picks[[#This Row],[movie_id]],drafts.movies[id],drafts.movies[movie_title]))</f>
        <v>The Wolf of Wall Street</v>
      </c>
      <c r="G2832" s="3" t="s">
        <v>799</v>
      </c>
      <c r="H2832" t="str">
        <f>IF(ISBLANK(draft_picks[[#This Row],[drafter_id]]),"",_xlfn.XLOOKUP(draft_picks[[#This Row],[drafter_id]],drafters[id],drafters[name]))</f>
        <v>Joe Reid</v>
      </c>
      <c r="J2832" t="str">
        <f>IF(ISBLANK(draft_picks[[#This Row],[drafter_team_id]]),"",_xlfn.XLOOKUP(draft_picks[[#This Row],[drafter_team_id]],drafter_teams[id],drafter_teams[name]))</f>
        <v/>
      </c>
      <c r="K2832" s="3" t="s">
        <v>15497</v>
      </c>
      <c r="L2832" t="s">
        <v>15497</v>
      </c>
      <c r="M2832" t="str">
        <f>IF(OR(ISBLANK(draft_picks[[#This Row],[veto_drafter_id]]),draft_picks[[#This Row],[veto_drafter_id]]=""),"",_xlfn.XLOOKUP(draft_picks[[#This Row],[veto_drafter_id]],drafters[id],drafters[name]))</f>
        <v/>
      </c>
      <c r="N2832" t="s">
        <v>15497</v>
      </c>
      <c r="O2832" t="str">
        <f>IF(OR(ISBLANK(draft_picks[[#This Row],[veto_drafter_team_id]]),draft_picks[[#This Row],[veto_drafter_team_id]]=""),"",_xlfn.XLOOKUP(draft_picks[[#This Row],[veto_drafter_team_id]],drafter_teams[id],drafter_teams[name]))</f>
        <v/>
      </c>
      <c r="Q2832" t="s">
        <v>15497</v>
      </c>
      <c r="R2832" t="str">
        <f>IF(OR(ISBLANK(draft_picks[[#This Row],[veto_override_drafter_id]]),draft_picks[[#This Row],[veto_override_drafter_id]]=""),"",_xlfn.XLOOKUP(draft_picks[[#This Row],[veto_override_drafter_id]],drafters[id],drafters[name]))</f>
        <v/>
      </c>
      <c r="S2832" t="s">
        <v>15497</v>
      </c>
      <c r="T2832" t="str">
        <f>IF(OR(ISBLANK(draft_picks[[#This Row],[veto_override_team_id]]),draft_picks[[#This Row],[veto_override_team_id]]=""),"",_xlfn.XLOOKUP(draft_picks[[#This Row],[veto_override_team_id]],drafter_teams[id],drafter_teams[name]))</f>
        <v/>
      </c>
    </row>
    <row r="2833" spans="1:20" x14ac:dyDescent="0.25">
      <c r="A2833" t="s">
        <v>288</v>
      </c>
      <c r="B2833" t="str">
        <f>_xlfn.XLOOKUP(draft_picks[[#This Row],[draft_id]],drafts[id],drafts[title])</f>
        <v>Martin Scorsese Super Draft</v>
      </c>
      <c r="C2833" s="3">
        <v>13</v>
      </c>
      <c r="D2833">
        <f>IF(C2832&lt;draft_picks[[#This Row],[position]],1,IF(C2832&gt;draft_picks[[#This Row],[position]],D2832+1,IF(C2832=draft_picks[[#This Row],[position]],D2832+1)))</f>
        <v>29</v>
      </c>
      <c r="E2833" t="s">
        <v>7351</v>
      </c>
      <c r="F2833" t="str">
        <f>IF(ISBLANK(draft_picks[[#This Row],[movie_id]]),"",_xlfn.XLOOKUP(draft_picks[[#This Row],[movie_id]],drafts.movies[id],drafts.movies[movie_title]))</f>
        <v>Raging Bull</v>
      </c>
      <c r="G2833" s="3" t="s">
        <v>1095</v>
      </c>
      <c r="H2833" t="str">
        <f>IF(ISBLANK(draft_picks[[#This Row],[drafter_id]]),"",_xlfn.XLOOKUP(draft_picks[[#This Row],[drafter_id]],drafters[id],drafters[name]))</f>
        <v>Katey Rich</v>
      </c>
      <c r="J2833" t="str">
        <f>IF(ISBLANK(draft_picks[[#This Row],[drafter_team_id]]),"",_xlfn.XLOOKUP(draft_picks[[#This Row],[drafter_team_id]],drafter_teams[id],drafter_teams[name]))</f>
        <v/>
      </c>
      <c r="K2833" s="3" t="s">
        <v>15484</v>
      </c>
      <c r="L2833" t="s">
        <v>957</v>
      </c>
      <c r="M2833" t="str">
        <f>IF(OR(ISBLANK(draft_picks[[#This Row],[veto_drafter_id]]),draft_picks[[#This Row],[veto_drafter_id]]=""),"",_xlfn.XLOOKUP(draft_picks[[#This Row],[veto_drafter_id]],drafters[id],drafters[name]))</f>
        <v>Chris Feil</v>
      </c>
      <c r="N2833" t="s">
        <v>15497</v>
      </c>
      <c r="O2833" t="str">
        <f>IF(OR(ISBLANK(draft_picks[[#This Row],[veto_drafter_team_id]]),draft_picks[[#This Row],[veto_drafter_team_id]]=""),"",_xlfn.XLOOKUP(draft_picks[[#This Row],[veto_drafter_team_id]],drafter_teams[id],drafter_teams[name]))</f>
        <v/>
      </c>
      <c r="P2833" t="b">
        <v>1</v>
      </c>
      <c r="Q2833" t="s">
        <v>799</v>
      </c>
      <c r="R2833" t="str">
        <f>IF(OR(ISBLANK(draft_picks[[#This Row],[veto_override_drafter_id]]),draft_picks[[#This Row],[veto_override_drafter_id]]=""),"",_xlfn.XLOOKUP(draft_picks[[#This Row],[veto_override_drafter_id]],drafters[id],drafters[name]))</f>
        <v>Joe Reid</v>
      </c>
      <c r="S2833" t="s">
        <v>15497</v>
      </c>
      <c r="T2833" t="str">
        <f>IF(OR(ISBLANK(draft_picks[[#This Row],[veto_override_team_id]]),draft_picks[[#This Row],[veto_override_team_id]]=""),"",_xlfn.XLOOKUP(draft_picks[[#This Row],[veto_override_team_id]],drafter_teams[id],drafter_teams[name]))</f>
        <v/>
      </c>
    </row>
    <row r="2834" spans="1:20" x14ac:dyDescent="0.25">
      <c r="A2834" t="s">
        <v>288</v>
      </c>
      <c r="B2834" t="str">
        <f>_xlfn.XLOOKUP(draft_picks[[#This Row],[draft_id]],drafts[id],drafts[title])</f>
        <v>Martin Scorsese Super Draft</v>
      </c>
      <c r="C2834" s="3">
        <v>12</v>
      </c>
      <c r="D2834">
        <f>IF(C2833&lt;draft_picks[[#This Row],[position]],1,IF(C2833&gt;draft_picks[[#This Row],[position]],D2833+1,IF(C2833=draft_picks[[#This Row],[position]],D2833+1)))</f>
        <v>30</v>
      </c>
      <c r="E2834" t="s">
        <v>1928</v>
      </c>
      <c r="F2834" t="str">
        <f>IF(ISBLANK(draft_picks[[#This Row],[movie_id]]),"",_xlfn.XLOOKUP(draft_picks[[#This Row],[movie_id]],drafts.movies[id],drafts.movies[movie_title]))</f>
        <v>The Last Waltz</v>
      </c>
      <c r="G2834" s="3" t="s">
        <v>957</v>
      </c>
      <c r="H2834" t="str">
        <f>IF(ISBLANK(draft_picks[[#This Row],[drafter_id]]),"",_xlfn.XLOOKUP(draft_picks[[#This Row],[drafter_id]],drafters[id],drafters[name]))</f>
        <v>Chris Feil</v>
      </c>
      <c r="J2834" t="str">
        <f>IF(ISBLANK(draft_picks[[#This Row],[drafter_team_id]]),"",_xlfn.XLOOKUP(draft_picks[[#This Row],[drafter_team_id]],drafter_teams[id],drafter_teams[name]))</f>
        <v/>
      </c>
      <c r="K2834" s="3" t="s">
        <v>15497</v>
      </c>
      <c r="L2834" t="s">
        <v>15497</v>
      </c>
      <c r="M2834" t="str">
        <f>IF(OR(ISBLANK(draft_picks[[#This Row],[veto_drafter_id]]),draft_picks[[#This Row],[veto_drafter_id]]=""),"",_xlfn.XLOOKUP(draft_picks[[#This Row],[veto_drafter_id]],drafters[id],drafters[name]))</f>
        <v/>
      </c>
      <c r="N2834" t="s">
        <v>15497</v>
      </c>
      <c r="O2834" t="str">
        <f>IF(OR(ISBLANK(draft_picks[[#This Row],[veto_drafter_team_id]]),draft_picks[[#This Row],[veto_drafter_team_id]]=""),"",_xlfn.XLOOKUP(draft_picks[[#This Row],[veto_drafter_team_id]],drafter_teams[id],drafter_teams[name]))</f>
        <v/>
      </c>
      <c r="Q2834" t="s">
        <v>15497</v>
      </c>
      <c r="R2834" t="str">
        <f>IF(OR(ISBLANK(draft_picks[[#This Row],[veto_override_drafter_id]]),draft_picks[[#This Row],[veto_override_drafter_id]]=""),"",_xlfn.XLOOKUP(draft_picks[[#This Row],[veto_override_drafter_id]],drafters[id],drafters[name]))</f>
        <v/>
      </c>
      <c r="S2834" t="s">
        <v>15497</v>
      </c>
      <c r="T2834" t="str">
        <f>IF(OR(ISBLANK(draft_picks[[#This Row],[veto_override_team_id]]),draft_picks[[#This Row],[veto_override_team_id]]=""),"",_xlfn.XLOOKUP(draft_picks[[#This Row],[veto_override_team_id]],drafter_teams[id],drafter_teams[name]))</f>
        <v/>
      </c>
    </row>
    <row r="2835" spans="1:20" x14ac:dyDescent="0.25">
      <c r="A2835" t="s">
        <v>288</v>
      </c>
      <c r="B2835" t="str">
        <f>_xlfn.XLOOKUP(draft_picks[[#This Row],[draft_id]],drafts[id],drafts[title])</f>
        <v>Martin Scorsese Super Draft</v>
      </c>
      <c r="C2835" s="3">
        <v>11</v>
      </c>
      <c r="D2835">
        <f>IF(C2834&lt;draft_picks[[#This Row],[position]],1,IF(C2834&gt;draft_picks[[#This Row],[position]],D2834+1,IF(C2834=draft_picks[[#This Row],[position]],D2834+1)))</f>
        <v>31</v>
      </c>
      <c r="E2835" t="s">
        <v>5579</v>
      </c>
      <c r="F2835" t="str">
        <f>IF(ISBLANK(draft_picks[[#This Row],[movie_id]]),"",_xlfn.XLOOKUP(draft_picks[[#This Row],[movie_id]],drafts.movies[id],drafts.movies[movie_title]))</f>
        <v>The Departed</v>
      </c>
      <c r="G2835" s="3" t="s">
        <v>799</v>
      </c>
      <c r="H2835" t="str">
        <f>IF(ISBLANK(draft_picks[[#This Row],[drafter_id]]),"",_xlfn.XLOOKUP(draft_picks[[#This Row],[drafter_id]],drafters[id],drafters[name]))</f>
        <v>Joe Reid</v>
      </c>
      <c r="J2835" t="str">
        <f>IF(ISBLANK(draft_picks[[#This Row],[drafter_team_id]]),"",_xlfn.XLOOKUP(draft_picks[[#This Row],[drafter_team_id]],drafter_teams[id],drafter_teams[name]))</f>
        <v/>
      </c>
      <c r="K2835" s="3" t="s">
        <v>15497</v>
      </c>
      <c r="L2835" t="s">
        <v>15497</v>
      </c>
      <c r="M2835" t="str">
        <f>IF(OR(ISBLANK(draft_picks[[#This Row],[veto_drafter_id]]),draft_picks[[#This Row],[veto_drafter_id]]=""),"",_xlfn.XLOOKUP(draft_picks[[#This Row],[veto_drafter_id]],drafters[id],drafters[name]))</f>
        <v/>
      </c>
      <c r="N2835" t="s">
        <v>15497</v>
      </c>
      <c r="O2835" t="str">
        <f>IF(OR(ISBLANK(draft_picks[[#This Row],[veto_drafter_team_id]]),draft_picks[[#This Row],[veto_drafter_team_id]]=""),"",_xlfn.XLOOKUP(draft_picks[[#This Row],[veto_drafter_team_id]],drafter_teams[id],drafter_teams[name]))</f>
        <v/>
      </c>
      <c r="Q2835" t="s">
        <v>15497</v>
      </c>
      <c r="R2835" t="str">
        <f>IF(OR(ISBLANK(draft_picks[[#This Row],[veto_override_drafter_id]]),draft_picks[[#This Row],[veto_override_drafter_id]]=""),"",_xlfn.XLOOKUP(draft_picks[[#This Row],[veto_override_drafter_id]],drafters[id],drafters[name]))</f>
        <v/>
      </c>
      <c r="S2835" t="s">
        <v>15497</v>
      </c>
      <c r="T2835" t="str">
        <f>IF(OR(ISBLANK(draft_picks[[#This Row],[veto_override_team_id]]),draft_picks[[#This Row],[veto_override_team_id]]=""),"",_xlfn.XLOOKUP(draft_picks[[#This Row],[veto_override_team_id]],drafter_teams[id],drafter_teams[name]))</f>
        <v/>
      </c>
    </row>
    <row r="2836" spans="1:20" x14ac:dyDescent="0.25">
      <c r="A2836" t="s">
        <v>288</v>
      </c>
      <c r="B2836" t="str">
        <f>_xlfn.XLOOKUP(draft_picks[[#This Row],[draft_id]],drafts[id],drafts[title])</f>
        <v>Martin Scorsese Super Draft</v>
      </c>
      <c r="C2836" s="3">
        <v>10</v>
      </c>
      <c r="D2836">
        <f>IF(C2835&lt;draft_picks[[#This Row],[position]],1,IF(C2835&gt;draft_picks[[#This Row],[position]],D2835+1,IF(C2835=draft_picks[[#This Row],[position]],D2835+1)))</f>
        <v>32</v>
      </c>
      <c r="E2836" t="s">
        <v>7646</v>
      </c>
      <c r="F2836" t="str">
        <f>IF(ISBLANK(draft_picks[[#This Row],[movie_id]]),"",_xlfn.XLOOKUP(draft_picks[[#This Row],[movie_id]],drafts.movies[id],drafts.movies[movie_title]))</f>
        <v>Cape Fear</v>
      </c>
      <c r="G2836" s="3" t="s">
        <v>1133</v>
      </c>
      <c r="H2836" t="str">
        <f>IF(ISBLANK(draft_picks[[#This Row],[drafter_id]]),"",_xlfn.XLOOKUP(draft_picks[[#This Row],[drafter_id]],drafters[id],drafters[name]))</f>
        <v>Oriana Nudo</v>
      </c>
      <c r="J2836" t="str">
        <f>IF(ISBLANK(draft_picks[[#This Row],[drafter_team_id]]),"",_xlfn.XLOOKUP(draft_picks[[#This Row],[drafter_team_id]],drafter_teams[id],drafter_teams[name]))</f>
        <v/>
      </c>
      <c r="K2836" s="3" t="s">
        <v>15497</v>
      </c>
      <c r="L2836" t="s">
        <v>15497</v>
      </c>
      <c r="M2836" t="str">
        <f>IF(OR(ISBLANK(draft_picks[[#This Row],[veto_drafter_id]]),draft_picks[[#This Row],[veto_drafter_id]]=""),"",_xlfn.XLOOKUP(draft_picks[[#This Row],[veto_drafter_id]],drafters[id],drafters[name]))</f>
        <v/>
      </c>
      <c r="N2836" t="s">
        <v>15497</v>
      </c>
      <c r="O2836" t="str">
        <f>IF(OR(ISBLANK(draft_picks[[#This Row],[veto_drafter_team_id]]),draft_picks[[#This Row],[veto_drafter_team_id]]=""),"",_xlfn.XLOOKUP(draft_picks[[#This Row],[veto_drafter_team_id]],drafter_teams[id],drafter_teams[name]))</f>
        <v/>
      </c>
      <c r="Q2836" t="s">
        <v>15497</v>
      </c>
      <c r="R2836" t="str">
        <f>IF(OR(ISBLANK(draft_picks[[#This Row],[veto_override_drafter_id]]),draft_picks[[#This Row],[veto_override_drafter_id]]=""),"",_xlfn.XLOOKUP(draft_picks[[#This Row],[veto_override_drafter_id]],drafters[id],drafters[name]))</f>
        <v/>
      </c>
      <c r="S2836" t="s">
        <v>15497</v>
      </c>
      <c r="T2836" t="str">
        <f>IF(OR(ISBLANK(draft_picks[[#This Row],[veto_override_team_id]]),draft_picks[[#This Row],[veto_override_team_id]]=""),"",_xlfn.XLOOKUP(draft_picks[[#This Row],[veto_override_team_id]],drafter_teams[id],drafter_teams[name]))</f>
        <v/>
      </c>
    </row>
    <row r="2837" spans="1:20" x14ac:dyDescent="0.25">
      <c r="A2837" t="s">
        <v>288</v>
      </c>
      <c r="B2837" t="str">
        <f>_xlfn.XLOOKUP(draft_picks[[#This Row],[draft_id]],drafts[id],drafts[title])</f>
        <v>Martin Scorsese Super Draft</v>
      </c>
      <c r="C2837" s="3">
        <v>9</v>
      </c>
      <c r="D2837">
        <f>IF(C2836&lt;draft_picks[[#This Row],[position]],1,IF(C2836&gt;draft_picks[[#This Row],[position]],D2836+1,IF(C2836=draft_picks[[#This Row],[position]],D2836+1)))</f>
        <v>33</v>
      </c>
      <c r="E2837" t="s">
        <v>3505</v>
      </c>
      <c r="F2837" t="str">
        <f>IF(ISBLANK(draft_picks[[#This Row],[movie_id]]),"",_xlfn.XLOOKUP(draft_picks[[#This Row],[movie_id]],drafts.movies[id],drafts.movies[movie_title]))</f>
        <v>Alice Doesn't Live Here Anymore</v>
      </c>
      <c r="G2837" s="3" t="s">
        <v>789</v>
      </c>
      <c r="H2837" t="str">
        <f>IF(ISBLANK(draft_picks[[#This Row],[drafter_id]]),"",_xlfn.XLOOKUP(draft_picks[[#This Row],[drafter_id]],drafters[id],drafters[name]))</f>
        <v>Bryan Cogman</v>
      </c>
      <c r="J2837" t="str">
        <f>IF(ISBLANK(draft_picks[[#This Row],[drafter_team_id]]),"",_xlfn.XLOOKUP(draft_picks[[#This Row],[drafter_team_id]],drafter_teams[id],drafter_teams[name]))</f>
        <v/>
      </c>
      <c r="K2837" s="3" t="s">
        <v>15497</v>
      </c>
      <c r="L2837" t="s">
        <v>15497</v>
      </c>
      <c r="M2837" t="str">
        <f>IF(OR(ISBLANK(draft_picks[[#This Row],[veto_drafter_id]]),draft_picks[[#This Row],[veto_drafter_id]]=""),"",_xlfn.XLOOKUP(draft_picks[[#This Row],[veto_drafter_id]],drafters[id],drafters[name]))</f>
        <v/>
      </c>
      <c r="N2837" t="s">
        <v>15497</v>
      </c>
      <c r="O2837" t="str">
        <f>IF(OR(ISBLANK(draft_picks[[#This Row],[veto_drafter_team_id]]),draft_picks[[#This Row],[veto_drafter_team_id]]=""),"",_xlfn.XLOOKUP(draft_picks[[#This Row],[veto_drafter_team_id]],drafter_teams[id],drafter_teams[name]))</f>
        <v/>
      </c>
      <c r="Q2837" t="s">
        <v>15497</v>
      </c>
      <c r="R2837" t="str">
        <f>IF(OR(ISBLANK(draft_picks[[#This Row],[veto_override_drafter_id]]),draft_picks[[#This Row],[veto_override_drafter_id]]=""),"",_xlfn.XLOOKUP(draft_picks[[#This Row],[veto_override_drafter_id]],drafters[id],drafters[name]))</f>
        <v/>
      </c>
      <c r="S2837" t="s">
        <v>15497</v>
      </c>
      <c r="T2837" t="str">
        <f>IF(OR(ISBLANK(draft_picks[[#This Row],[veto_override_team_id]]),draft_picks[[#This Row],[veto_override_team_id]]=""),"",_xlfn.XLOOKUP(draft_picks[[#This Row],[veto_override_team_id]],drafter_teams[id],drafter_teams[name]))</f>
        <v/>
      </c>
    </row>
    <row r="2838" spans="1:20" x14ac:dyDescent="0.25">
      <c r="A2838" t="s">
        <v>288</v>
      </c>
      <c r="B2838" t="str">
        <f>_xlfn.XLOOKUP(draft_picks[[#This Row],[draft_id]],drafts[id],drafts[title])</f>
        <v>Martin Scorsese Super Draft</v>
      </c>
      <c r="C2838" s="3">
        <v>8</v>
      </c>
      <c r="D2838">
        <f>IF(C2837&lt;draft_picks[[#This Row],[position]],1,IF(C2837&gt;draft_picks[[#This Row],[position]],D2837+1,IF(C2837=draft_picks[[#This Row],[position]],D2837+1)))</f>
        <v>34</v>
      </c>
      <c r="E2838" t="s">
        <v>3349</v>
      </c>
      <c r="F2838" t="str">
        <f>IF(ISBLANK(draft_picks[[#This Row],[movie_id]]),"",_xlfn.XLOOKUP(draft_picks[[#This Row],[movie_id]],drafts.movies[id],drafts.movies[movie_title]))</f>
        <v>Silence</v>
      </c>
      <c r="G2838" s="3" t="s">
        <v>1221</v>
      </c>
      <c r="H2838" t="str">
        <f>IF(ISBLANK(draft_picks[[#This Row],[drafter_id]]),"",_xlfn.XLOOKUP(draft_picks[[#This Row],[drafter_id]],drafters[id],drafters[name]))</f>
        <v>Roxana Hadadi</v>
      </c>
      <c r="J2838" t="str">
        <f>IF(ISBLANK(draft_picks[[#This Row],[drafter_team_id]]),"",_xlfn.XLOOKUP(draft_picks[[#This Row],[drafter_team_id]],drafter_teams[id],drafter_teams[name]))</f>
        <v/>
      </c>
      <c r="K2838" s="3" t="s">
        <v>15497</v>
      </c>
      <c r="L2838" t="s">
        <v>15497</v>
      </c>
      <c r="M2838" t="str">
        <f>IF(OR(ISBLANK(draft_picks[[#This Row],[veto_drafter_id]]),draft_picks[[#This Row],[veto_drafter_id]]=""),"",_xlfn.XLOOKUP(draft_picks[[#This Row],[veto_drafter_id]],drafters[id],drafters[name]))</f>
        <v/>
      </c>
      <c r="N2838" t="s">
        <v>15497</v>
      </c>
      <c r="O2838" t="str">
        <f>IF(OR(ISBLANK(draft_picks[[#This Row],[veto_drafter_team_id]]),draft_picks[[#This Row],[veto_drafter_team_id]]=""),"",_xlfn.XLOOKUP(draft_picks[[#This Row],[veto_drafter_team_id]],drafter_teams[id],drafter_teams[name]))</f>
        <v/>
      </c>
      <c r="Q2838" t="s">
        <v>15497</v>
      </c>
      <c r="R2838" t="str">
        <f>IF(OR(ISBLANK(draft_picks[[#This Row],[veto_override_drafter_id]]),draft_picks[[#This Row],[veto_override_drafter_id]]=""),"",_xlfn.XLOOKUP(draft_picks[[#This Row],[veto_override_drafter_id]],drafters[id],drafters[name]))</f>
        <v/>
      </c>
      <c r="S2838" t="s">
        <v>15497</v>
      </c>
      <c r="T2838" t="str">
        <f>IF(OR(ISBLANK(draft_picks[[#This Row],[veto_override_team_id]]),draft_picks[[#This Row],[veto_override_team_id]]=""),"",_xlfn.XLOOKUP(draft_picks[[#This Row],[veto_override_team_id]],drafter_teams[id],drafter_teams[name]))</f>
        <v/>
      </c>
    </row>
    <row r="2839" spans="1:20" x14ac:dyDescent="0.25">
      <c r="A2839" t="s">
        <v>288</v>
      </c>
      <c r="B2839" t="str">
        <f>_xlfn.XLOOKUP(draft_picks[[#This Row],[draft_id]],drafts[id],drafts[title])</f>
        <v>Martin Scorsese Super Draft</v>
      </c>
      <c r="C2839" s="3">
        <v>7</v>
      </c>
      <c r="D2839">
        <f>IF(C2838&lt;draft_picks[[#This Row],[position]],1,IF(C2838&gt;draft_picks[[#This Row],[position]],D2838+1,IF(C2838=draft_picks[[#This Row],[position]],D2838+1)))</f>
        <v>35</v>
      </c>
      <c r="E2839" t="s">
        <v>8068</v>
      </c>
      <c r="F2839" t="str">
        <f>IF(ISBLANK(draft_picks[[#This Row],[movie_id]]),"",_xlfn.XLOOKUP(draft_picks[[#This Row],[movie_id]],drafts.movies[id],drafts.movies[movie_title]))</f>
        <v>Mean Streets</v>
      </c>
      <c r="G2839" s="3" t="s">
        <v>1133</v>
      </c>
      <c r="H2839" t="str">
        <f>IF(ISBLANK(draft_picks[[#This Row],[drafter_id]]),"",_xlfn.XLOOKUP(draft_picks[[#This Row],[drafter_id]],drafters[id],drafters[name]))</f>
        <v>Oriana Nudo</v>
      </c>
      <c r="J2839" t="str">
        <f>IF(ISBLANK(draft_picks[[#This Row],[drafter_team_id]]),"",_xlfn.XLOOKUP(draft_picks[[#This Row],[drafter_team_id]],drafter_teams[id],drafter_teams[name]))</f>
        <v/>
      </c>
      <c r="K2839" s="3" t="s">
        <v>15497</v>
      </c>
      <c r="L2839" t="s">
        <v>15497</v>
      </c>
      <c r="M2839" t="str">
        <f>IF(OR(ISBLANK(draft_picks[[#This Row],[veto_drafter_id]]),draft_picks[[#This Row],[veto_drafter_id]]=""),"",_xlfn.XLOOKUP(draft_picks[[#This Row],[veto_drafter_id]],drafters[id],drafters[name]))</f>
        <v/>
      </c>
      <c r="N2839" t="s">
        <v>15497</v>
      </c>
      <c r="O2839" t="str">
        <f>IF(OR(ISBLANK(draft_picks[[#This Row],[veto_drafter_team_id]]),draft_picks[[#This Row],[veto_drafter_team_id]]=""),"",_xlfn.XLOOKUP(draft_picks[[#This Row],[veto_drafter_team_id]],drafter_teams[id],drafter_teams[name]))</f>
        <v/>
      </c>
      <c r="Q2839" t="s">
        <v>15497</v>
      </c>
      <c r="R2839" t="str">
        <f>IF(OR(ISBLANK(draft_picks[[#This Row],[veto_override_drafter_id]]),draft_picks[[#This Row],[veto_override_drafter_id]]=""),"",_xlfn.XLOOKUP(draft_picks[[#This Row],[veto_override_drafter_id]],drafters[id],drafters[name]))</f>
        <v/>
      </c>
      <c r="S2839" t="s">
        <v>15497</v>
      </c>
      <c r="T2839" t="str">
        <f>IF(OR(ISBLANK(draft_picks[[#This Row],[veto_override_team_id]]),draft_picks[[#This Row],[veto_override_team_id]]=""),"",_xlfn.XLOOKUP(draft_picks[[#This Row],[veto_override_team_id]],drafter_teams[id],drafter_teams[name]))</f>
        <v/>
      </c>
    </row>
    <row r="2840" spans="1:20" x14ac:dyDescent="0.25">
      <c r="A2840" t="s">
        <v>288</v>
      </c>
      <c r="B2840" t="str">
        <f>_xlfn.XLOOKUP(draft_picks[[#This Row],[draft_id]],drafts[id],drafts[title])</f>
        <v>Martin Scorsese Super Draft</v>
      </c>
      <c r="C2840" s="3">
        <v>6</v>
      </c>
      <c r="D2840">
        <f>IF(C2839&lt;draft_picks[[#This Row],[position]],1,IF(C2839&gt;draft_picks[[#This Row],[position]],D2839+1,IF(C2839=draft_picks[[#This Row],[position]],D2839+1)))</f>
        <v>36</v>
      </c>
      <c r="E2840" t="s">
        <v>5540</v>
      </c>
      <c r="F2840" t="str">
        <f>IF(ISBLANK(draft_picks[[#This Row],[movie_id]]),"",_xlfn.XLOOKUP(draft_picks[[#This Row],[movie_id]],drafts.movies[id],drafts.movies[movie_title]))</f>
        <v>Killers of the Flower Moon</v>
      </c>
      <c r="G2840" s="3" t="s">
        <v>789</v>
      </c>
      <c r="H2840" t="str">
        <f>IF(ISBLANK(draft_picks[[#This Row],[drafter_id]]),"",_xlfn.XLOOKUP(draft_picks[[#This Row],[drafter_id]],drafters[id],drafters[name]))</f>
        <v>Bryan Cogman</v>
      </c>
      <c r="J2840" t="str">
        <f>IF(ISBLANK(draft_picks[[#This Row],[drafter_team_id]]),"",_xlfn.XLOOKUP(draft_picks[[#This Row],[drafter_team_id]],drafter_teams[id],drafter_teams[name]))</f>
        <v/>
      </c>
      <c r="K2840" s="3" t="s">
        <v>15484</v>
      </c>
      <c r="L2840" t="s">
        <v>1221</v>
      </c>
      <c r="M2840" t="str">
        <f>IF(OR(ISBLANK(draft_picks[[#This Row],[veto_drafter_id]]),draft_picks[[#This Row],[veto_drafter_id]]=""),"",_xlfn.XLOOKUP(draft_picks[[#This Row],[veto_drafter_id]],drafters[id],drafters[name]))</f>
        <v>Roxana Hadadi</v>
      </c>
      <c r="N2840" t="s">
        <v>15497</v>
      </c>
      <c r="O2840" t="str">
        <f>IF(OR(ISBLANK(draft_picks[[#This Row],[veto_drafter_team_id]]),draft_picks[[#This Row],[veto_drafter_team_id]]=""),"",_xlfn.XLOOKUP(draft_picks[[#This Row],[veto_drafter_team_id]],drafter_teams[id],drafter_teams[name]))</f>
        <v/>
      </c>
      <c r="Q2840" t="s">
        <v>15497</v>
      </c>
      <c r="R2840" t="str">
        <f>IF(OR(ISBLANK(draft_picks[[#This Row],[veto_override_drafter_id]]),draft_picks[[#This Row],[veto_override_drafter_id]]=""),"",_xlfn.XLOOKUP(draft_picks[[#This Row],[veto_override_drafter_id]],drafters[id],drafters[name]))</f>
        <v/>
      </c>
      <c r="S2840" t="s">
        <v>15497</v>
      </c>
      <c r="T2840" t="str">
        <f>IF(OR(ISBLANK(draft_picks[[#This Row],[veto_override_team_id]]),draft_picks[[#This Row],[veto_override_team_id]]=""),"",_xlfn.XLOOKUP(draft_picks[[#This Row],[veto_override_team_id]],drafter_teams[id],drafter_teams[name]))</f>
        <v/>
      </c>
    </row>
    <row r="2841" spans="1:20" x14ac:dyDescent="0.25">
      <c r="A2841" t="s">
        <v>288</v>
      </c>
      <c r="B2841" t="str">
        <f>_xlfn.XLOOKUP(draft_picks[[#This Row],[draft_id]],drafts[id],drafts[title])</f>
        <v>Martin Scorsese Super Draft</v>
      </c>
      <c r="C2841" s="3">
        <v>6</v>
      </c>
      <c r="D2841">
        <f>IF(C2840&lt;draft_picks[[#This Row],[position]],1,IF(C2840&gt;draft_picks[[#This Row],[position]],D2840+1,IF(C2840=draft_picks[[#This Row],[position]],D2840+1)))</f>
        <v>37</v>
      </c>
      <c r="E2841" t="s">
        <v>4136</v>
      </c>
      <c r="F2841" t="str">
        <f>IF(ISBLANK(draft_picks[[#This Row],[movie_id]]),"",_xlfn.XLOOKUP(draft_picks[[#This Row],[movie_id]],drafts.movies[id],drafts.movies[movie_title]))</f>
        <v>The King of Comedy</v>
      </c>
      <c r="G2841" s="3" t="s">
        <v>789</v>
      </c>
      <c r="H2841" t="str">
        <f>IF(ISBLANK(draft_picks[[#This Row],[drafter_id]]),"",_xlfn.XLOOKUP(draft_picks[[#This Row],[drafter_id]],drafters[id],drafters[name]))</f>
        <v>Bryan Cogman</v>
      </c>
      <c r="J2841" t="str">
        <f>IF(ISBLANK(draft_picks[[#This Row],[drafter_team_id]]),"",_xlfn.XLOOKUP(draft_picks[[#This Row],[drafter_team_id]],drafter_teams[id],drafter_teams[name]))</f>
        <v/>
      </c>
      <c r="K2841" s="3" t="s">
        <v>15484</v>
      </c>
      <c r="L2841" t="s">
        <v>1133</v>
      </c>
      <c r="M2841" t="str">
        <f>IF(OR(ISBLANK(draft_picks[[#This Row],[veto_drafter_id]]),draft_picks[[#This Row],[veto_drafter_id]]=""),"",_xlfn.XLOOKUP(draft_picks[[#This Row],[veto_drafter_id]],drafters[id],drafters[name]))</f>
        <v>Oriana Nudo</v>
      </c>
      <c r="N2841" t="s">
        <v>15497</v>
      </c>
      <c r="O2841" t="str">
        <f>IF(OR(ISBLANK(draft_picks[[#This Row],[veto_drafter_team_id]]),draft_picks[[#This Row],[veto_drafter_team_id]]=""),"",_xlfn.XLOOKUP(draft_picks[[#This Row],[veto_drafter_team_id]],drafter_teams[id],drafter_teams[name]))</f>
        <v/>
      </c>
      <c r="P2841" t="b">
        <v>1</v>
      </c>
      <c r="Q2841" t="s">
        <v>1221</v>
      </c>
      <c r="R2841" t="str">
        <f>IF(OR(ISBLANK(draft_picks[[#This Row],[veto_override_drafter_id]]),draft_picks[[#This Row],[veto_override_drafter_id]]=""),"",_xlfn.XLOOKUP(draft_picks[[#This Row],[veto_override_drafter_id]],drafters[id],drafters[name]))</f>
        <v>Roxana Hadadi</v>
      </c>
      <c r="S2841" t="s">
        <v>15497</v>
      </c>
      <c r="T2841" t="str">
        <f>IF(OR(ISBLANK(draft_picks[[#This Row],[veto_override_team_id]]),draft_picks[[#This Row],[veto_override_team_id]]=""),"",_xlfn.XLOOKUP(draft_picks[[#This Row],[veto_override_team_id]],drafter_teams[id],drafter_teams[name]))</f>
        <v/>
      </c>
    </row>
    <row r="2842" spans="1:20" x14ac:dyDescent="0.25">
      <c r="A2842" t="s">
        <v>288</v>
      </c>
      <c r="B2842" t="str">
        <f>_xlfn.XLOOKUP(draft_picks[[#This Row],[draft_id]],drafts[id],drafts[title])</f>
        <v>Martin Scorsese Super Draft</v>
      </c>
      <c r="C2842" s="3">
        <v>5</v>
      </c>
      <c r="D2842">
        <f>IF(C2841&lt;draft_picks[[#This Row],[position]],1,IF(C2841&gt;draft_picks[[#This Row],[position]],D2841+1,IF(C2841=draft_picks[[#This Row],[position]],D2841+1)))</f>
        <v>38</v>
      </c>
      <c r="E2842" t="s">
        <v>7294</v>
      </c>
      <c r="F2842" t="str">
        <f>IF(ISBLANK(draft_picks[[#This Row],[movie_id]]),"",_xlfn.XLOOKUP(draft_picks[[#This Row],[movie_id]],drafts.movies[id],drafts.movies[movie_title]))</f>
        <v>After Hours</v>
      </c>
      <c r="G2842" s="3" t="s">
        <v>1221</v>
      </c>
      <c r="H2842" t="str">
        <f>IF(ISBLANK(draft_picks[[#This Row],[drafter_id]]),"",_xlfn.XLOOKUP(draft_picks[[#This Row],[drafter_id]],drafters[id],drafters[name]))</f>
        <v>Roxana Hadadi</v>
      </c>
      <c r="J2842" t="str">
        <f>IF(ISBLANK(draft_picks[[#This Row],[drafter_team_id]]),"",_xlfn.XLOOKUP(draft_picks[[#This Row],[drafter_team_id]],drafter_teams[id],drafter_teams[name]))</f>
        <v/>
      </c>
      <c r="K2842" s="3" t="s">
        <v>15497</v>
      </c>
      <c r="L2842" t="s">
        <v>15497</v>
      </c>
      <c r="M2842" t="str">
        <f>IF(OR(ISBLANK(draft_picks[[#This Row],[veto_drafter_id]]),draft_picks[[#This Row],[veto_drafter_id]]=""),"",_xlfn.XLOOKUP(draft_picks[[#This Row],[veto_drafter_id]],drafters[id],drafters[name]))</f>
        <v/>
      </c>
      <c r="N2842" t="s">
        <v>15497</v>
      </c>
      <c r="O2842" t="str">
        <f>IF(OR(ISBLANK(draft_picks[[#This Row],[veto_drafter_team_id]]),draft_picks[[#This Row],[veto_drafter_team_id]]=""),"",_xlfn.XLOOKUP(draft_picks[[#This Row],[veto_drafter_team_id]],drafter_teams[id],drafter_teams[name]))</f>
        <v/>
      </c>
      <c r="Q2842" t="s">
        <v>15497</v>
      </c>
      <c r="R2842" t="str">
        <f>IF(OR(ISBLANK(draft_picks[[#This Row],[veto_override_drafter_id]]),draft_picks[[#This Row],[veto_override_drafter_id]]=""),"",_xlfn.XLOOKUP(draft_picks[[#This Row],[veto_override_drafter_id]],drafters[id],drafters[name]))</f>
        <v/>
      </c>
      <c r="S2842" t="s">
        <v>15497</v>
      </c>
      <c r="T2842" t="str">
        <f>IF(OR(ISBLANK(draft_picks[[#This Row],[veto_override_team_id]]),draft_picks[[#This Row],[veto_override_team_id]]=""),"",_xlfn.XLOOKUP(draft_picks[[#This Row],[veto_override_team_id]],drafter_teams[id],drafter_teams[name]))</f>
        <v/>
      </c>
    </row>
    <row r="2843" spans="1:20" x14ac:dyDescent="0.25">
      <c r="A2843" t="s">
        <v>288</v>
      </c>
      <c r="B2843" t="str">
        <f>_xlfn.XLOOKUP(draft_picks[[#This Row],[draft_id]],drafts[id],drafts[title])</f>
        <v>Martin Scorsese Super Draft</v>
      </c>
      <c r="C2843" s="3">
        <v>4</v>
      </c>
      <c r="D2843">
        <f>IF(C2842&lt;draft_picks[[#This Row],[position]],1,IF(C2842&gt;draft_picks[[#This Row],[position]],D2842+1,IF(C2842=draft_picks[[#This Row],[position]],D2842+1)))</f>
        <v>39</v>
      </c>
      <c r="E2843" t="s">
        <v>5540</v>
      </c>
      <c r="F2843" t="str">
        <f>IF(ISBLANK(draft_picks[[#This Row],[movie_id]]),"",_xlfn.XLOOKUP(draft_picks[[#This Row],[movie_id]],drafts.movies[id],drafts.movies[movie_title]))</f>
        <v>Killers of the Flower Moon</v>
      </c>
      <c r="G2843" s="3" t="s">
        <v>1133</v>
      </c>
      <c r="H2843" t="str">
        <f>IF(ISBLANK(draft_picks[[#This Row],[drafter_id]]),"",_xlfn.XLOOKUP(draft_picks[[#This Row],[drafter_id]],drafters[id],drafters[name]))</f>
        <v>Oriana Nudo</v>
      </c>
      <c r="J2843" t="str">
        <f>IF(ISBLANK(draft_picks[[#This Row],[drafter_team_id]]),"",_xlfn.XLOOKUP(draft_picks[[#This Row],[drafter_team_id]],drafter_teams[id],drafter_teams[name]))</f>
        <v/>
      </c>
      <c r="K2843" s="3" t="s">
        <v>15497</v>
      </c>
      <c r="L2843" t="s">
        <v>15497</v>
      </c>
      <c r="M2843" t="str">
        <f>IF(OR(ISBLANK(draft_picks[[#This Row],[veto_drafter_id]]),draft_picks[[#This Row],[veto_drafter_id]]=""),"",_xlfn.XLOOKUP(draft_picks[[#This Row],[veto_drafter_id]],drafters[id],drafters[name]))</f>
        <v/>
      </c>
      <c r="N2843" t="s">
        <v>15497</v>
      </c>
      <c r="O2843" t="str">
        <f>IF(OR(ISBLANK(draft_picks[[#This Row],[veto_drafter_team_id]]),draft_picks[[#This Row],[veto_drafter_team_id]]=""),"",_xlfn.XLOOKUP(draft_picks[[#This Row],[veto_drafter_team_id]],drafter_teams[id],drafter_teams[name]))</f>
        <v/>
      </c>
      <c r="Q2843" t="s">
        <v>15497</v>
      </c>
      <c r="R2843" t="str">
        <f>IF(OR(ISBLANK(draft_picks[[#This Row],[veto_override_drafter_id]]),draft_picks[[#This Row],[veto_override_drafter_id]]=""),"",_xlfn.XLOOKUP(draft_picks[[#This Row],[veto_override_drafter_id]],drafters[id],drafters[name]))</f>
        <v/>
      </c>
      <c r="S2843" t="s">
        <v>15497</v>
      </c>
      <c r="T2843" t="str">
        <f>IF(OR(ISBLANK(draft_picks[[#This Row],[veto_override_team_id]]),draft_picks[[#This Row],[veto_override_team_id]]=""),"",_xlfn.XLOOKUP(draft_picks[[#This Row],[veto_override_team_id]],drafter_teams[id],drafter_teams[name]))</f>
        <v/>
      </c>
    </row>
    <row r="2844" spans="1:20" x14ac:dyDescent="0.25">
      <c r="A2844" t="s">
        <v>288</v>
      </c>
      <c r="B2844" t="str">
        <f>_xlfn.XLOOKUP(draft_picks[[#This Row],[draft_id]],drafts[id],drafts[title])</f>
        <v>Martin Scorsese Super Draft</v>
      </c>
      <c r="C2844" s="3">
        <v>3</v>
      </c>
      <c r="D2844">
        <f>IF(C2843&lt;draft_picks[[#This Row],[position]],1,IF(C2843&gt;draft_picks[[#This Row],[position]],D2843+1,IF(C2843=draft_picks[[#This Row],[position]],D2843+1)))</f>
        <v>40</v>
      </c>
      <c r="E2844" t="s">
        <v>3612</v>
      </c>
      <c r="F2844" t="str">
        <f>IF(ISBLANK(draft_picks[[#This Row],[movie_id]]),"",_xlfn.XLOOKUP(draft_picks[[#This Row],[movie_id]],drafts.movies[id],drafts.movies[movie_title]))</f>
        <v>The Age of Innocence</v>
      </c>
      <c r="G2844" s="3" t="s">
        <v>789</v>
      </c>
      <c r="H2844" t="str">
        <f>IF(ISBLANK(draft_picks[[#This Row],[drafter_id]]),"",_xlfn.XLOOKUP(draft_picks[[#This Row],[drafter_id]],drafters[id],drafters[name]))</f>
        <v>Bryan Cogman</v>
      </c>
      <c r="J2844" t="str">
        <f>IF(ISBLANK(draft_picks[[#This Row],[drafter_team_id]]),"",_xlfn.XLOOKUP(draft_picks[[#This Row],[drafter_team_id]],drafter_teams[id],drafter_teams[name]))</f>
        <v/>
      </c>
      <c r="K2844" s="3" t="s">
        <v>15484</v>
      </c>
      <c r="L2844" t="s">
        <v>1133</v>
      </c>
      <c r="M2844" t="str">
        <f>IF(OR(ISBLANK(draft_picks[[#This Row],[veto_drafter_id]]),draft_picks[[#This Row],[veto_drafter_id]]=""),"",_xlfn.XLOOKUP(draft_picks[[#This Row],[veto_drafter_id]],drafters[id],drafters[name]))</f>
        <v>Oriana Nudo</v>
      </c>
      <c r="N2844" t="s">
        <v>15497</v>
      </c>
      <c r="O2844" t="str">
        <f>IF(OR(ISBLANK(draft_picks[[#This Row],[veto_drafter_team_id]]),draft_picks[[#This Row],[veto_drafter_team_id]]=""),"",_xlfn.XLOOKUP(draft_picks[[#This Row],[veto_drafter_team_id]],drafter_teams[id],drafter_teams[name]))</f>
        <v/>
      </c>
      <c r="Q2844" t="s">
        <v>15497</v>
      </c>
      <c r="R2844" t="str">
        <f>IF(OR(ISBLANK(draft_picks[[#This Row],[veto_override_drafter_id]]),draft_picks[[#This Row],[veto_override_drafter_id]]=""),"",_xlfn.XLOOKUP(draft_picks[[#This Row],[veto_override_drafter_id]],drafters[id],drafters[name]))</f>
        <v/>
      </c>
      <c r="S2844" t="s">
        <v>15497</v>
      </c>
      <c r="T2844" t="str">
        <f>IF(OR(ISBLANK(draft_picks[[#This Row],[veto_override_team_id]]),draft_picks[[#This Row],[veto_override_team_id]]=""),"",_xlfn.XLOOKUP(draft_picks[[#This Row],[veto_override_team_id]],drafter_teams[id],drafter_teams[name]))</f>
        <v/>
      </c>
    </row>
    <row r="2845" spans="1:20" x14ac:dyDescent="0.25">
      <c r="A2845" t="s">
        <v>288</v>
      </c>
      <c r="B2845" t="str">
        <f>_xlfn.XLOOKUP(draft_picks[[#This Row],[draft_id]],drafts[id],drafts[title])</f>
        <v>Martin Scorsese Super Draft</v>
      </c>
      <c r="C2845" s="3">
        <v>3</v>
      </c>
      <c r="D2845">
        <f>IF(C2844&lt;draft_picks[[#This Row],[position]],1,IF(C2844&gt;draft_picks[[#This Row],[position]],D2844+1,IF(C2844=draft_picks[[#This Row],[position]],D2844+1)))</f>
        <v>41</v>
      </c>
      <c r="E2845" t="s">
        <v>3870</v>
      </c>
      <c r="F2845" t="str">
        <f>IF(ISBLANK(draft_picks[[#This Row],[movie_id]]),"",_xlfn.XLOOKUP(draft_picks[[#This Row],[movie_id]],drafts.movies[id],drafts.movies[movie_title]))</f>
        <v>Taxi Driver</v>
      </c>
      <c r="G2845" s="3" t="s">
        <v>789</v>
      </c>
      <c r="H2845" t="str">
        <f>IF(ISBLANK(draft_picks[[#This Row],[drafter_id]]),"",_xlfn.XLOOKUP(draft_picks[[#This Row],[drafter_id]],drafters[id],drafters[name]))</f>
        <v>Bryan Cogman</v>
      </c>
      <c r="J2845" t="str">
        <f>IF(ISBLANK(draft_picks[[#This Row],[drafter_team_id]]),"",_xlfn.XLOOKUP(draft_picks[[#This Row],[drafter_team_id]],drafter_teams[id],drafter_teams[name]))</f>
        <v/>
      </c>
      <c r="K2845" s="3" t="s">
        <v>15497</v>
      </c>
      <c r="L2845" t="s">
        <v>15497</v>
      </c>
      <c r="M2845" t="str">
        <f>IF(OR(ISBLANK(draft_picks[[#This Row],[veto_drafter_id]]),draft_picks[[#This Row],[veto_drafter_id]]=""),"",_xlfn.XLOOKUP(draft_picks[[#This Row],[veto_drafter_id]],drafters[id],drafters[name]))</f>
        <v/>
      </c>
      <c r="N2845" t="s">
        <v>15497</v>
      </c>
      <c r="O2845" t="str">
        <f>IF(OR(ISBLANK(draft_picks[[#This Row],[veto_drafter_team_id]]),draft_picks[[#This Row],[veto_drafter_team_id]]=""),"",_xlfn.XLOOKUP(draft_picks[[#This Row],[veto_drafter_team_id]],drafter_teams[id],drafter_teams[name]))</f>
        <v/>
      </c>
      <c r="Q2845" t="s">
        <v>15497</v>
      </c>
      <c r="R2845" t="str">
        <f>IF(OR(ISBLANK(draft_picks[[#This Row],[veto_override_drafter_id]]),draft_picks[[#This Row],[veto_override_drafter_id]]=""),"",_xlfn.XLOOKUP(draft_picks[[#This Row],[veto_override_drafter_id]],drafters[id],drafters[name]))</f>
        <v/>
      </c>
      <c r="S2845" t="s">
        <v>15497</v>
      </c>
      <c r="T2845" t="str">
        <f>IF(OR(ISBLANK(draft_picks[[#This Row],[veto_override_team_id]]),draft_picks[[#This Row],[veto_override_team_id]]=""),"",_xlfn.XLOOKUP(draft_picks[[#This Row],[veto_override_team_id]],drafter_teams[id],drafter_teams[name]))</f>
        <v/>
      </c>
    </row>
    <row r="2846" spans="1:20" x14ac:dyDescent="0.25">
      <c r="A2846" t="s">
        <v>288</v>
      </c>
      <c r="B2846" t="str">
        <f>_xlfn.XLOOKUP(draft_picks[[#This Row],[draft_id]],drafts[id],drafts[title])</f>
        <v>Martin Scorsese Super Draft</v>
      </c>
      <c r="C2846" s="3">
        <v>2</v>
      </c>
      <c r="D2846">
        <f>IF(C2845&lt;draft_picks[[#This Row],[position]],1,IF(C2845&gt;draft_picks[[#This Row],[position]],D2845+1,IF(C2845=draft_picks[[#This Row],[position]],D2845+1)))</f>
        <v>42</v>
      </c>
      <c r="E2846" t="s">
        <v>4068</v>
      </c>
      <c r="F2846" t="str">
        <f>IF(ISBLANK(draft_picks[[#This Row],[movie_id]]),"",_xlfn.XLOOKUP(draft_picks[[#This Row],[movie_id]],drafts.movies[id],drafts.movies[movie_title]))</f>
        <v>Goodfellas</v>
      </c>
      <c r="G2846" s="3" t="s">
        <v>1221</v>
      </c>
      <c r="H2846" t="str">
        <f>IF(ISBLANK(draft_picks[[#This Row],[drafter_id]]),"",_xlfn.XLOOKUP(draft_picks[[#This Row],[drafter_id]],drafters[id],drafters[name]))</f>
        <v>Roxana Hadadi</v>
      </c>
      <c r="J2846" t="str">
        <f>IF(ISBLANK(draft_picks[[#This Row],[drafter_team_id]]),"",_xlfn.XLOOKUP(draft_picks[[#This Row],[drafter_team_id]],drafter_teams[id],drafter_teams[name]))</f>
        <v/>
      </c>
      <c r="K2846" s="3" t="s">
        <v>15484</v>
      </c>
      <c r="L2846" t="s">
        <v>857</v>
      </c>
      <c r="M2846" t="str">
        <f>IF(OR(ISBLANK(draft_picks[[#This Row],[veto_drafter_id]]),draft_picks[[#This Row],[veto_drafter_id]]=""),"",_xlfn.XLOOKUP(draft_picks[[#This Row],[veto_drafter_id]],drafters[id],drafters[name]))</f>
        <v>Patreon Members</v>
      </c>
      <c r="N2846" t="s">
        <v>15497</v>
      </c>
      <c r="O2846" t="str">
        <f>IF(OR(ISBLANK(draft_picks[[#This Row],[veto_drafter_team_id]]),draft_picks[[#This Row],[veto_drafter_team_id]]=""),"",_xlfn.XLOOKUP(draft_picks[[#This Row],[veto_drafter_team_id]],drafter_teams[id],drafter_teams[name]))</f>
        <v/>
      </c>
      <c r="P2846" t="b">
        <v>1</v>
      </c>
      <c r="Q2846" t="s">
        <v>1133</v>
      </c>
      <c r="R2846" t="str">
        <f>IF(OR(ISBLANK(draft_picks[[#This Row],[veto_override_drafter_id]]),draft_picks[[#This Row],[veto_override_drafter_id]]=""),"",_xlfn.XLOOKUP(draft_picks[[#This Row],[veto_override_drafter_id]],drafters[id],drafters[name]))</f>
        <v>Oriana Nudo</v>
      </c>
      <c r="S2846" t="s">
        <v>15497</v>
      </c>
      <c r="T2846" t="str">
        <f>IF(OR(ISBLANK(draft_picks[[#This Row],[veto_override_team_id]]),draft_picks[[#This Row],[veto_override_team_id]]=""),"",_xlfn.XLOOKUP(draft_picks[[#This Row],[veto_override_team_id]],drafter_teams[id],drafter_teams[name]))</f>
        <v/>
      </c>
    </row>
    <row r="2847" spans="1:20" x14ac:dyDescent="0.25">
      <c r="A2847" t="s">
        <v>288</v>
      </c>
      <c r="B2847" t="str">
        <f>_xlfn.XLOOKUP(draft_picks[[#This Row],[draft_id]],drafts[id],drafts[title])</f>
        <v>Martin Scorsese Super Draft</v>
      </c>
      <c r="C2847" s="3">
        <v>1</v>
      </c>
      <c r="D2847">
        <f>IF(C2846&lt;draft_picks[[#This Row],[position]],1,IF(C2846&gt;draft_picks[[#This Row],[position]],D2846+1,IF(C2846=draft_picks[[#This Row],[position]],D2846+1)))</f>
        <v>43</v>
      </c>
      <c r="E2847" t="s">
        <v>3612</v>
      </c>
      <c r="F2847" t="str">
        <f>IF(ISBLANK(draft_picks[[#This Row],[movie_id]]),"",_xlfn.XLOOKUP(draft_picks[[#This Row],[movie_id]],drafts.movies[id],drafts.movies[movie_title]))</f>
        <v>The Age of Innocence</v>
      </c>
      <c r="G2847" s="3" t="s">
        <v>1133</v>
      </c>
      <c r="H2847" t="str">
        <f>IF(ISBLANK(draft_picks[[#This Row],[drafter_id]]),"",_xlfn.XLOOKUP(draft_picks[[#This Row],[drafter_id]],drafters[id],drafters[name]))</f>
        <v>Oriana Nudo</v>
      </c>
      <c r="J2847" t="str">
        <f>IF(ISBLANK(draft_picks[[#This Row],[drafter_team_id]]),"",_xlfn.XLOOKUP(draft_picks[[#This Row],[drafter_team_id]],drafter_teams[id],drafter_teams[name]))</f>
        <v/>
      </c>
      <c r="K2847" s="3" t="s">
        <v>15497</v>
      </c>
      <c r="L2847" t="s">
        <v>15497</v>
      </c>
      <c r="M2847" t="str">
        <f>IF(OR(ISBLANK(draft_picks[[#This Row],[veto_drafter_id]]),draft_picks[[#This Row],[veto_drafter_id]]=""),"",_xlfn.XLOOKUP(draft_picks[[#This Row],[veto_drafter_id]],drafters[id],drafters[name]))</f>
        <v/>
      </c>
      <c r="N2847" t="s">
        <v>15497</v>
      </c>
      <c r="O2847" t="str">
        <f>IF(OR(ISBLANK(draft_picks[[#This Row],[veto_drafter_team_id]]),draft_picks[[#This Row],[veto_drafter_team_id]]=""),"",_xlfn.XLOOKUP(draft_picks[[#This Row],[veto_drafter_team_id]],drafter_teams[id],drafter_teams[name]))</f>
        <v/>
      </c>
      <c r="Q2847" t="s">
        <v>15497</v>
      </c>
      <c r="R2847" t="str">
        <f>IF(OR(ISBLANK(draft_picks[[#This Row],[veto_override_drafter_id]]),draft_picks[[#This Row],[veto_override_drafter_id]]=""),"",_xlfn.XLOOKUP(draft_picks[[#This Row],[veto_override_drafter_id]],drafters[id],drafters[name]))</f>
        <v/>
      </c>
      <c r="S2847" t="s">
        <v>15497</v>
      </c>
      <c r="T2847" t="str">
        <f>IF(OR(ISBLANK(draft_picks[[#This Row],[veto_override_team_id]]),draft_picks[[#This Row],[veto_override_team_id]]=""),"",_xlfn.XLOOKUP(draft_picks[[#This Row],[veto_override_team_id]],drafter_teams[id],drafter_teams[name]))</f>
        <v/>
      </c>
    </row>
    <row r="2848" spans="1:20" x14ac:dyDescent="0.25">
      <c r="A2848" t="s">
        <v>94</v>
      </c>
      <c r="B2848" t="str">
        <f>_xlfn.XLOOKUP(draft_picks[[#This Row],[draft_id]],drafts[id],drafts[title])</f>
        <v>Criterion World Cinema Project</v>
      </c>
      <c r="C2848" s="3">
        <v>7</v>
      </c>
      <c r="D2848">
        <f>IF(C2847&lt;draft_picks[[#This Row],[position]],1,IF(C2847&gt;draft_picks[[#This Row],[position]],D2847+1,IF(C2847=draft_picks[[#This Row],[position]],D2847+1)))</f>
        <v>1</v>
      </c>
      <c r="E2848" t="s">
        <v>1479</v>
      </c>
      <c r="F2848" t="str">
        <f>IF(ISBLANK(draft_picks[[#This Row],[movie_id]]),"",_xlfn.XLOOKUP(draft_picks[[#This Row],[movie_id]],drafts.movies[id],drafts.movies[movie_title]))</f>
        <v>Prisioneros de la tierra</v>
      </c>
      <c r="G2848" s="3" t="s">
        <v>1115</v>
      </c>
      <c r="H2848" t="str">
        <f>IF(ISBLANK(draft_picks[[#This Row],[drafter_id]]),"",_xlfn.XLOOKUP(draft_picks[[#This Row],[drafter_id]],drafters[id],drafters[name]))</f>
        <v>Ryan Marker</v>
      </c>
      <c r="J2848" t="str">
        <f>IF(ISBLANK(draft_picks[[#This Row],[drafter_team_id]]),"",_xlfn.XLOOKUP(draft_picks[[#This Row],[drafter_team_id]],drafter_teams[id],drafter_teams[name]))</f>
        <v/>
      </c>
      <c r="K2848" s="3" t="s">
        <v>15497</v>
      </c>
      <c r="L2848" t="s">
        <v>15497</v>
      </c>
      <c r="M2848" t="str">
        <f>IF(OR(ISBLANK(draft_picks[[#This Row],[veto_drafter_id]]),draft_picks[[#This Row],[veto_drafter_id]]=""),"",_xlfn.XLOOKUP(draft_picks[[#This Row],[veto_drafter_id]],drafters[id],drafters[name]))</f>
        <v/>
      </c>
      <c r="N2848" t="s">
        <v>15497</v>
      </c>
      <c r="O2848" t="str">
        <f>IF(OR(ISBLANK(draft_picks[[#This Row],[veto_drafter_team_id]]),draft_picks[[#This Row],[veto_drafter_team_id]]=""),"",_xlfn.XLOOKUP(draft_picks[[#This Row],[veto_drafter_team_id]],drafter_teams[id],drafter_teams[name]))</f>
        <v/>
      </c>
      <c r="Q2848" t="s">
        <v>15497</v>
      </c>
      <c r="R2848" t="str">
        <f>IF(OR(ISBLANK(draft_picks[[#This Row],[veto_override_drafter_id]]),draft_picks[[#This Row],[veto_override_drafter_id]]=""),"",_xlfn.XLOOKUP(draft_picks[[#This Row],[veto_override_drafter_id]],drafters[id],drafters[name]))</f>
        <v/>
      </c>
      <c r="S2848" t="s">
        <v>15497</v>
      </c>
      <c r="T2848" t="str">
        <f>IF(OR(ISBLANK(draft_picks[[#This Row],[veto_override_team_id]]),draft_picks[[#This Row],[veto_override_team_id]]=""),"",_xlfn.XLOOKUP(draft_picks[[#This Row],[veto_override_team_id]],drafter_teams[id],drafter_teams[name]))</f>
        <v/>
      </c>
    </row>
    <row r="2849" spans="1:20" x14ac:dyDescent="0.25">
      <c r="A2849" t="s">
        <v>94</v>
      </c>
      <c r="B2849" t="str">
        <f>_xlfn.XLOOKUP(draft_picks[[#This Row],[draft_id]],drafts[id],drafts[title])</f>
        <v>Criterion World Cinema Project</v>
      </c>
      <c r="C2849" s="3">
        <v>6</v>
      </c>
      <c r="D2849">
        <f>IF(C2848&lt;draft_picks[[#This Row],[position]],1,IF(C2848&gt;draft_picks[[#This Row],[position]],D2848+1,IF(C2848=draft_picks[[#This Row],[position]],D2848+1)))</f>
        <v>2</v>
      </c>
      <c r="E2849" t="s">
        <v>7509</v>
      </c>
      <c r="F2849" t="str">
        <f>IF(ISBLANK(draft_picks[[#This Row],[movie_id]]),"",_xlfn.XLOOKUP(draft_picks[[#This Row],[movie_id]],drafts.movies[id],drafts.movies[movie_title]))</f>
        <v>Trances</v>
      </c>
      <c r="G2849" s="3" t="s">
        <v>1115</v>
      </c>
      <c r="H2849" t="str">
        <f>IF(ISBLANK(draft_picks[[#This Row],[drafter_id]]),"",_xlfn.XLOOKUP(draft_picks[[#This Row],[drafter_id]],drafters[id],drafters[name]))</f>
        <v>Ryan Marker</v>
      </c>
      <c r="J2849" t="str">
        <f>IF(ISBLANK(draft_picks[[#This Row],[drafter_team_id]]),"",_xlfn.XLOOKUP(draft_picks[[#This Row],[drafter_team_id]],drafter_teams[id],drafter_teams[name]))</f>
        <v/>
      </c>
      <c r="K2849" s="3" t="s">
        <v>15497</v>
      </c>
      <c r="L2849" t="s">
        <v>15497</v>
      </c>
      <c r="M2849" t="str">
        <f>IF(OR(ISBLANK(draft_picks[[#This Row],[veto_drafter_id]]),draft_picks[[#This Row],[veto_drafter_id]]=""),"",_xlfn.XLOOKUP(draft_picks[[#This Row],[veto_drafter_id]],drafters[id],drafters[name]))</f>
        <v/>
      </c>
      <c r="N2849" t="s">
        <v>15497</v>
      </c>
      <c r="O2849" t="str">
        <f>IF(OR(ISBLANK(draft_picks[[#This Row],[veto_drafter_team_id]]),draft_picks[[#This Row],[veto_drafter_team_id]]=""),"",_xlfn.XLOOKUP(draft_picks[[#This Row],[veto_drafter_team_id]],drafter_teams[id],drafter_teams[name]))</f>
        <v/>
      </c>
      <c r="Q2849" t="s">
        <v>15497</v>
      </c>
      <c r="R2849" t="str">
        <f>IF(OR(ISBLANK(draft_picks[[#This Row],[veto_override_drafter_id]]),draft_picks[[#This Row],[veto_override_drafter_id]]=""),"",_xlfn.XLOOKUP(draft_picks[[#This Row],[veto_override_drafter_id]],drafters[id],drafters[name]))</f>
        <v/>
      </c>
      <c r="S2849" t="s">
        <v>15497</v>
      </c>
      <c r="T2849" t="str">
        <f>IF(OR(ISBLANK(draft_picks[[#This Row],[veto_override_team_id]]),draft_picks[[#This Row],[veto_override_team_id]]=""),"",_xlfn.XLOOKUP(draft_picks[[#This Row],[veto_override_team_id]],drafter_teams[id],drafter_teams[name]))</f>
        <v/>
      </c>
    </row>
    <row r="2850" spans="1:20" x14ac:dyDescent="0.25">
      <c r="A2850" t="s">
        <v>94</v>
      </c>
      <c r="B2850" t="str">
        <f>_xlfn.XLOOKUP(draft_picks[[#This Row],[draft_id]],drafts[id],drafts[title])</f>
        <v>Criterion World Cinema Project</v>
      </c>
      <c r="C2850" s="3">
        <v>5</v>
      </c>
      <c r="D2850">
        <f>IF(C2849&lt;draft_picks[[#This Row],[position]],1,IF(C2849&gt;draft_picks[[#This Row],[position]],D2849+1,IF(C2849=draft_picks[[#This Row],[position]],D2849+1)))</f>
        <v>3</v>
      </c>
      <c r="E2850" t="s">
        <v>4008</v>
      </c>
      <c r="F2850" t="str">
        <f>IF(ISBLANK(draft_picks[[#This Row],[movie_id]]),"",_xlfn.XLOOKUP(draft_picks[[#This Row],[movie_id]],drafts.movies[id],drafts.movies[movie_title]))</f>
        <v>The Color of Pomegranates</v>
      </c>
      <c r="G2850" s="3" t="s">
        <v>921</v>
      </c>
      <c r="H2850" t="str">
        <f>IF(ISBLANK(draft_picks[[#This Row],[drafter_id]]),"",_xlfn.XLOOKUP(draft_picks[[#This Row],[drafter_id]],drafters[id],drafters[name]))</f>
        <v>Marya Gates</v>
      </c>
      <c r="J2850" t="str">
        <f>IF(ISBLANK(draft_picks[[#This Row],[drafter_team_id]]),"",_xlfn.XLOOKUP(draft_picks[[#This Row],[drafter_team_id]],drafter_teams[id],drafter_teams[name]))</f>
        <v/>
      </c>
      <c r="K2850" s="3" t="s">
        <v>15497</v>
      </c>
      <c r="L2850" t="s">
        <v>15497</v>
      </c>
      <c r="M2850" t="str">
        <f>IF(OR(ISBLANK(draft_picks[[#This Row],[veto_drafter_id]]),draft_picks[[#This Row],[veto_drafter_id]]=""),"",_xlfn.XLOOKUP(draft_picks[[#This Row],[veto_drafter_id]],drafters[id],drafters[name]))</f>
        <v/>
      </c>
      <c r="N2850" t="s">
        <v>15497</v>
      </c>
      <c r="O2850" t="str">
        <f>IF(OR(ISBLANK(draft_picks[[#This Row],[veto_drafter_team_id]]),draft_picks[[#This Row],[veto_drafter_team_id]]=""),"",_xlfn.XLOOKUP(draft_picks[[#This Row],[veto_drafter_team_id]],drafter_teams[id],drafter_teams[name]))</f>
        <v/>
      </c>
      <c r="Q2850" t="s">
        <v>15497</v>
      </c>
      <c r="R2850" t="str">
        <f>IF(OR(ISBLANK(draft_picks[[#This Row],[veto_override_drafter_id]]),draft_picks[[#This Row],[veto_override_drafter_id]]=""),"",_xlfn.XLOOKUP(draft_picks[[#This Row],[veto_override_drafter_id]],drafters[id],drafters[name]))</f>
        <v/>
      </c>
      <c r="S2850" t="s">
        <v>15497</v>
      </c>
      <c r="T2850" t="str">
        <f>IF(OR(ISBLANK(draft_picks[[#This Row],[veto_override_team_id]]),draft_picks[[#This Row],[veto_override_team_id]]=""),"",_xlfn.XLOOKUP(draft_picks[[#This Row],[veto_override_team_id]],drafter_teams[id],drafter_teams[name]))</f>
        <v/>
      </c>
    </row>
    <row r="2851" spans="1:20" x14ac:dyDescent="0.25">
      <c r="A2851" t="s">
        <v>94</v>
      </c>
      <c r="B2851" t="str">
        <f>_xlfn.XLOOKUP(draft_picks[[#This Row],[draft_id]],drafts[id],drafts[title])</f>
        <v>Criterion World Cinema Project</v>
      </c>
      <c r="C2851" s="3">
        <v>4</v>
      </c>
      <c r="D2851">
        <f>IF(C2850&lt;draft_picks[[#This Row],[position]],1,IF(C2850&gt;draft_picks[[#This Row],[position]],D2850+1,IF(C2850=draft_picks[[#This Row],[position]],D2850+1)))</f>
        <v>4</v>
      </c>
      <c r="E2851" t="s">
        <v>8155</v>
      </c>
      <c r="F2851" t="str">
        <f>IF(ISBLANK(draft_picks[[#This Row],[movie_id]]),"",_xlfn.XLOOKUP(draft_picks[[#This Row],[movie_id]],drafts.movies[id],drafts.movies[movie_title]))</f>
        <v>Insiang</v>
      </c>
      <c r="G2851" s="3" t="s">
        <v>1115</v>
      </c>
      <c r="H2851" t="str">
        <f>IF(ISBLANK(draft_picks[[#This Row],[drafter_id]]),"",_xlfn.XLOOKUP(draft_picks[[#This Row],[drafter_id]],drafters[id],drafters[name]))</f>
        <v>Ryan Marker</v>
      </c>
      <c r="J2851" t="str">
        <f>IF(ISBLANK(draft_picks[[#This Row],[drafter_team_id]]),"",_xlfn.XLOOKUP(draft_picks[[#This Row],[drafter_team_id]],drafter_teams[id],drafter_teams[name]))</f>
        <v/>
      </c>
      <c r="K2851" s="3" t="s">
        <v>15497</v>
      </c>
      <c r="L2851" t="s">
        <v>15497</v>
      </c>
      <c r="M2851" t="str">
        <f>IF(OR(ISBLANK(draft_picks[[#This Row],[veto_drafter_id]]),draft_picks[[#This Row],[veto_drafter_id]]=""),"",_xlfn.XLOOKUP(draft_picks[[#This Row],[veto_drafter_id]],drafters[id],drafters[name]))</f>
        <v/>
      </c>
      <c r="N2851" t="s">
        <v>15497</v>
      </c>
      <c r="O2851" t="str">
        <f>IF(OR(ISBLANK(draft_picks[[#This Row],[veto_drafter_team_id]]),draft_picks[[#This Row],[veto_drafter_team_id]]=""),"",_xlfn.XLOOKUP(draft_picks[[#This Row],[veto_drafter_team_id]],drafter_teams[id],drafter_teams[name]))</f>
        <v/>
      </c>
      <c r="Q2851" t="s">
        <v>15497</v>
      </c>
      <c r="R2851" t="str">
        <f>IF(OR(ISBLANK(draft_picks[[#This Row],[veto_override_drafter_id]]),draft_picks[[#This Row],[veto_override_drafter_id]]=""),"",_xlfn.XLOOKUP(draft_picks[[#This Row],[veto_override_drafter_id]],drafters[id],drafters[name]))</f>
        <v/>
      </c>
      <c r="S2851" t="s">
        <v>15497</v>
      </c>
      <c r="T2851" t="str">
        <f>IF(OR(ISBLANK(draft_picks[[#This Row],[veto_override_team_id]]),draft_picks[[#This Row],[veto_override_team_id]]=""),"",_xlfn.XLOOKUP(draft_picks[[#This Row],[veto_override_team_id]],drafter_teams[id],drafter_teams[name]))</f>
        <v/>
      </c>
    </row>
    <row r="2852" spans="1:20" x14ac:dyDescent="0.25">
      <c r="A2852" t="s">
        <v>94</v>
      </c>
      <c r="B2852" t="str">
        <f>_xlfn.XLOOKUP(draft_picks[[#This Row],[draft_id]],drafts[id],drafts[title])</f>
        <v>Criterion World Cinema Project</v>
      </c>
      <c r="C2852" s="3">
        <v>3</v>
      </c>
      <c r="D2852">
        <f>IF(C2851&lt;draft_picks[[#This Row],[position]],1,IF(C2851&gt;draft_picks[[#This Row],[position]],D2851+1,IF(C2851=draft_picks[[#This Row],[position]],D2851+1)))</f>
        <v>5</v>
      </c>
      <c r="E2852" t="s">
        <v>5316</v>
      </c>
      <c r="F2852" t="str">
        <f>IF(ISBLANK(draft_picks[[#This Row],[movie_id]]),"",_xlfn.XLOOKUP(draft_picks[[#This Row],[movie_id]],drafts.movies[id],drafts.movies[movie_title]))</f>
        <v>Limit</v>
      </c>
      <c r="G2852" s="3" t="s">
        <v>921</v>
      </c>
      <c r="H2852" t="str">
        <f>IF(ISBLANK(draft_picks[[#This Row],[drafter_id]]),"",_xlfn.XLOOKUP(draft_picks[[#This Row],[drafter_id]],drafters[id],drafters[name]))</f>
        <v>Marya Gates</v>
      </c>
      <c r="J2852" t="str">
        <f>IF(ISBLANK(draft_picks[[#This Row],[drafter_team_id]]),"",_xlfn.XLOOKUP(draft_picks[[#This Row],[drafter_team_id]],drafter_teams[id],drafter_teams[name]))</f>
        <v/>
      </c>
      <c r="K2852" s="3" t="s">
        <v>15497</v>
      </c>
      <c r="L2852" t="s">
        <v>15497</v>
      </c>
      <c r="M2852" t="str">
        <f>IF(OR(ISBLANK(draft_picks[[#This Row],[veto_drafter_id]]),draft_picks[[#This Row],[veto_drafter_id]]=""),"",_xlfn.XLOOKUP(draft_picks[[#This Row],[veto_drafter_id]],drafters[id],drafters[name]))</f>
        <v/>
      </c>
      <c r="N2852" t="s">
        <v>15497</v>
      </c>
      <c r="O2852" t="str">
        <f>IF(OR(ISBLANK(draft_picks[[#This Row],[veto_drafter_team_id]]),draft_picks[[#This Row],[veto_drafter_team_id]]=""),"",_xlfn.XLOOKUP(draft_picks[[#This Row],[veto_drafter_team_id]],drafter_teams[id],drafter_teams[name]))</f>
        <v/>
      </c>
      <c r="Q2852" t="s">
        <v>15497</v>
      </c>
      <c r="R2852" t="str">
        <f>IF(OR(ISBLANK(draft_picks[[#This Row],[veto_override_drafter_id]]),draft_picks[[#This Row],[veto_override_drafter_id]]=""),"",_xlfn.XLOOKUP(draft_picks[[#This Row],[veto_override_drafter_id]],drafters[id],drafters[name]))</f>
        <v/>
      </c>
      <c r="S2852" t="s">
        <v>15497</v>
      </c>
      <c r="T2852" t="str">
        <f>IF(OR(ISBLANK(draft_picks[[#This Row],[veto_override_team_id]]),draft_picks[[#This Row],[veto_override_team_id]]=""),"",_xlfn.XLOOKUP(draft_picks[[#This Row],[veto_override_team_id]],drafter_teams[id],drafter_teams[name]))</f>
        <v/>
      </c>
    </row>
    <row r="2853" spans="1:20" x14ac:dyDescent="0.25">
      <c r="A2853" t="s">
        <v>94</v>
      </c>
      <c r="B2853" t="str">
        <f>_xlfn.XLOOKUP(draft_picks[[#This Row],[draft_id]],drafts[id],drafts[title])</f>
        <v>Criterion World Cinema Project</v>
      </c>
      <c r="C2853" s="3">
        <v>2</v>
      </c>
      <c r="D2853">
        <f>IF(C2852&lt;draft_picks[[#This Row],[position]],1,IF(C2852&gt;draft_picks[[#This Row],[position]],D2852+1,IF(C2852=draft_picks[[#This Row],[position]],D2852+1)))</f>
        <v>6</v>
      </c>
      <c r="E2853" t="s">
        <v>5483</v>
      </c>
      <c r="F2853" t="str">
        <f>IF(ISBLANK(draft_picks[[#This Row],[movie_id]]),"",_xlfn.XLOOKUP(draft_picks[[#This Row],[movie_id]],drafts.movies[id],drafts.movies[movie_title]))</f>
        <v>The Housemaid</v>
      </c>
      <c r="G2853" s="3" t="s">
        <v>1115</v>
      </c>
      <c r="H2853" t="str">
        <f>IF(ISBLANK(draft_picks[[#This Row],[drafter_id]]),"",_xlfn.XLOOKUP(draft_picks[[#This Row],[drafter_id]],drafters[id],drafters[name]))</f>
        <v>Ryan Marker</v>
      </c>
      <c r="J2853" t="str">
        <f>IF(ISBLANK(draft_picks[[#This Row],[drafter_team_id]]),"",_xlfn.XLOOKUP(draft_picks[[#This Row],[drafter_team_id]],drafter_teams[id],drafter_teams[name]))</f>
        <v/>
      </c>
      <c r="K2853" s="3" t="s">
        <v>15497</v>
      </c>
      <c r="L2853" t="s">
        <v>15497</v>
      </c>
      <c r="M2853" t="str">
        <f>IF(OR(ISBLANK(draft_picks[[#This Row],[veto_drafter_id]]),draft_picks[[#This Row],[veto_drafter_id]]=""),"",_xlfn.XLOOKUP(draft_picks[[#This Row],[veto_drafter_id]],drafters[id],drafters[name]))</f>
        <v/>
      </c>
      <c r="N2853" t="s">
        <v>15497</v>
      </c>
      <c r="O2853" t="str">
        <f>IF(OR(ISBLANK(draft_picks[[#This Row],[veto_drafter_team_id]]),draft_picks[[#This Row],[veto_drafter_team_id]]=""),"",_xlfn.XLOOKUP(draft_picks[[#This Row],[veto_drafter_team_id]],drafter_teams[id],drafter_teams[name]))</f>
        <v/>
      </c>
      <c r="Q2853" t="s">
        <v>15497</v>
      </c>
      <c r="R2853" t="str">
        <f>IF(OR(ISBLANK(draft_picks[[#This Row],[veto_override_drafter_id]]),draft_picks[[#This Row],[veto_override_drafter_id]]=""),"",_xlfn.XLOOKUP(draft_picks[[#This Row],[veto_override_drafter_id]],drafters[id],drafters[name]))</f>
        <v/>
      </c>
      <c r="S2853" t="s">
        <v>15497</v>
      </c>
      <c r="T2853" t="str">
        <f>IF(OR(ISBLANK(draft_picks[[#This Row],[veto_override_team_id]]),draft_picks[[#This Row],[veto_override_team_id]]=""),"",_xlfn.XLOOKUP(draft_picks[[#This Row],[veto_override_team_id]],drafter_teams[id],drafter_teams[name]))</f>
        <v/>
      </c>
    </row>
    <row r="2854" spans="1:20" x14ac:dyDescent="0.25">
      <c r="A2854" t="s">
        <v>94</v>
      </c>
      <c r="B2854" t="str">
        <f>_xlfn.XLOOKUP(draft_picks[[#This Row],[draft_id]],drafts[id],drafts[title])</f>
        <v>Criterion World Cinema Project</v>
      </c>
      <c r="C2854" s="3">
        <v>1</v>
      </c>
      <c r="D2854">
        <f>IF(C2853&lt;draft_picks[[#This Row],[position]],1,IF(C2853&gt;draft_picks[[#This Row],[position]],D2853+1,IF(C2853=draft_picks[[#This Row],[position]],D2853+1)))</f>
        <v>7</v>
      </c>
      <c r="E2854" t="s">
        <v>4530</v>
      </c>
      <c r="F2854" t="str">
        <f>IF(ISBLANK(draft_picks[[#This Row],[movie_id]]),"",_xlfn.XLOOKUP(draft_picks[[#This Row],[movie_id]],drafts.movies[id],drafts.movies[movie_title]))</f>
        <v>Sambizanga</v>
      </c>
      <c r="G2854" s="3" t="s">
        <v>921</v>
      </c>
      <c r="H2854" t="str">
        <f>IF(ISBLANK(draft_picks[[#This Row],[drafter_id]]),"",_xlfn.XLOOKUP(draft_picks[[#This Row],[drafter_id]],drafters[id],drafters[name]))</f>
        <v>Marya Gates</v>
      </c>
      <c r="J2854" t="str">
        <f>IF(ISBLANK(draft_picks[[#This Row],[drafter_team_id]]),"",_xlfn.XLOOKUP(draft_picks[[#This Row],[drafter_team_id]],drafter_teams[id],drafter_teams[name]))</f>
        <v/>
      </c>
      <c r="K2854" s="3" t="s">
        <v>15497</v>
      </c>
      <c r="L2854" t="s">
        <v>15497</v>
      </c>
      <c r="M2854" t="str">
        <f>IF(OR(ISBLANK(draft_picks[[#This Row],[veto_drafter_id]]),draft_picks[[#This Row],[veto_drafter_id]]=""),"",_xlfn.XLOOKUP(draft_picks[[#This Row],[veto_drafter_id]],drafters[id],drafters[name]))</f>
        <v/>
      </c>
      <c r="N2854" t="s">
        <v>15497</v>
      </c>
      <c r="O2854" t="str">
        <f>IF(OR(ISBLANK(draft_picks[[#This Row],[veto_drafter_team_id]]),draft_picks[[#This Row],[veto_drafter_team_id]]=""),"",_xlfn.XLOOKUP(draft_picks[[#This Row],[veto_drafter_team_id]],drafter_teams[id],drafter_teams[name]))</f>
        <v/>
      </c>
      <c r="Q2854" t="s">
        <v>15497</v>
      </c>
      <c r="R2854" t="str">
        <f>IF(OR(ISBLANK(draft_picks[[#This Row],[veto_override_drafter_id]]),draft_picks[[#This Row],[veto_override_drafter_id]]=""),"",_xlfn.XLOOKUP(draft_picks[[#This Row],[veto_override_drafter_id]],drafters[id],drafters[name]))</f>
        <v/>
      </c>
      <c r="S2854" t="s">
        <v>15497</v>
      </c>
      <c r="T2854" t="str">
        <f>IF(OR(ISBLANK(draft_picks[[#This Row],[veto_override_team_id]]),draft_picks[[#This Row],[veto_override_team_id]]=""),"",_xlfn.XLOOKUP(draft_picks[[#This Row],[veto_override_team_id]],drafter_teams[id],drafter_teams[name]))</f>
        <v/>
      </c>
    </row>
    <row r="2855" spans="1:20" x14ac:dyDescent="0.25">
      <c r="A2855" t="s">
        <v>332</v>
      </c>
      <c r="B2855" t="str">
        <f>_xlfn.XLOOKUP(draft_picks[[#This Row],[draft_id]],drafts[id],drafts[title])</f>
        <v>Scorsese Produced mini-Mega</v>
      </c>
      <c r="C2855" s="3">
        <v>11</v>
      </c>
      <c r="D2855">
        <f>IF(C2854&lt;draft_picks[[#This Row],[position]],1,IF(C2854&gt;draft_picks[[#This Row],[position]],D2854+1,IF(C2854=draft_picks[[#This Row],[position]],D2854+1)))</f>
        <v>1</v>
      </c>
      <c r="E2855" t="s">
        <v>2457</v>
      </c>
      <c r="F2855" t="str">
        <f>IF(ISBLANK(draft_picks[[#This Row],[movie_id]]),"",_xlfn.XLOOKUP(draft_picks[[#This Row],[movie_id]],drafts.movies[id],drafts.movies[movie_title]))</f>
        <v>Pieces of a Woman</v>
      </c>
      <c r="G2855" s="3" t="s">
        <v>1009</v>
      </c>
      <c r="H2855" t="str">
        <f>IF(ISBLANK(draft_picks[[#This Row],[drafter_id]]),"",_xlfn.XLOOKUP(draft_picks[[#This Row],[drafter_id]],drafters[id],drafters[name]))</f>
        <v>Drea Clark</v>
      </c>
      <c r="J2855" t="str">
        <f>IF(ISBLANK(draft_picks[[#This Row],[drafter_team_id]]),"",_xlfn.XLOOKUP(draft_picks[[#This Row],[drafter_team_id]],drafter_teams[id],drafter_teams[name]))</f>
        <v/>
      </c>
      <c r="K2855" s="3" t="s">
        <v>15497</v>
      </c>
      <c r="L2855" t="s">
        <v>15497</v>
      </c>
      <c r="M2855" t="str">
        <f>IF(OR(ISBLANK(draft_picks[[#This Row],[veto_drafter_id]]),draft_picks[[#This Row],[veto_drafter_id]]=""),"",_xlfn.XLOOKUP(draft_picks[[#This Row],[veto_drafter_id]],drafters[id],drafters[name]))</f>
        <v/>
      </c>
      <c r="N2855" t="s">
        <v>15497</v>
      </c>
      <c r="O2855" t="str">
        <f>IF(OR(ISBLANK(draft_picks[[#This Row],[veto_drafter_team_id]]),draft_picks[[#This Row],[veto_drafter_team_id]]=""),"",_xlfn.XLOOKUP(draft_picks[[#This Row],[veto_drafter_team_id]],drafter_teams[id],drafter_teams[name]))</f>
        <v/>
      </c>
      <c r="Q2855" t="s">
        <v>15497</v>
      </c>
      <c r="R2855" t="str">
        <f>IF(OR(ISBLANK(draft_picks[[#This Row],[veto_override_drafter_id]]),draft_picks[[#This Row],[veto_override_drafter_id]]=""),"",_xlfn.XLOOKUP(draft_picks[[#This Row],[veto_override_drafter_id]],drafters[id],drafters[name]))</f>
        <v/>
      </c>
      <c r="S2855" t="s">
        <v>15497</v>
      </c>
      <c r="T2855" t="str">
        <f>IF(OR(ISBLANK(draft_picks[[#This Row],[veto_override_team_id]]),draft_picks[[#This Row],[veto_override_team_id]]=""),"",_xlfn.XLOOKUP(draft_picks[[#This Row],[veto_override_team_id]],drafter_teams[id],drafter_teams[name]))</f>
        <v/>
      </c>
    </row>
    <row r="2856" spans="1:20" x14ac:dyDescent="0.25">
      <c r="A2856" t="s">
        <v>332</v>
      </c>
      <c r="B2856" t="str">
        <f>_xlfn.XLOOKUP(draft_picks[[#This Row],[draft_id]],drafts[id],drafts[title])</f>
        <v>Scorsese Produced mini-Mega</v>
      </c>
      <c r="C2856" s="3">
        <v>10</v>
      </c>
      <c r="D2856">
        <f>IF(C2855&lt;draft_picks[[#This Row],[position]],1,IF(C2855&gt;draft_picks[[#This Row],[position]],D2855+1,IF(C2855=draft_picks[[#This Row],[position]],D2855+1)))</f>
        <v>2</v>
      </c>
      <c r="E2856" t="s">
        <v>2658</v>
      </c>
      <c r="F2856" t="str">
        <f>IF(ISBLANK(draft_picks[[#This Row],[movie_id]]),"",_xlfn.XLOOKUP(draft_picks[[#This Row],[movie_id]],drafts.movies[id],drafts.movies[movie_title]))</f>
        <v>Maestro</v>
      </c>
      <c r="G2856" s="3" t="s">
        <v>1009</v>
      </c>
      <c r="H2856" t="str">
        <f>IF(ISBLANK(draft_picks[[#This Row],[drafter_id]]),"",_xlfn.XLOOKUP(draft_picks[[#This Row],[drafter_id]],drafters[id],drafters[name]))</f>
        <v>Drea Clark</v>
      </c>
      <c r="J2856" t="str">
        <f>IF(ISBLANK(draft_picks[[#This Row],[drafter_team_id]]),"",_xlfn.XLOOKUP(draft_picks[[#This Row],[drafter_team_id]],drafter_teams[id],drafter_teams[name]))</f>
        <v/>
      </c>
      <c r="K2856" s="3" t="s">
        <v>15497</v>
      </c>
      <c r="L2856" t="s">
        <v>15497</v>
      </c>
      <c r="M2856" t="str">
        <f>IF(OR(ISBLANK(draft_picks[[#This Row],[veto_drafter_id]]),draft_picks[[#This Row],[veto_drafter_id]]=""),"",_xlfn.XLOOKUP(draft_picks[[#This Row],[veto_drafter_id]],drafters[id],drafters[name]))</f>
        <v/>
      </c>
      <c r="N2856" t="s">
        <v>15497</v>
      </c>
      <c r="O2856" t="str">
        <f>IF(OR(ISBLANK(draft_picks[[#This Row],[veto_drafter_team_id]]),draft_picks[[#This Row],[veto_drafter_team_id]]=""),"",_xlfn.XLOOKUP(draft_picks[[#This Row],[veto_drafter_team_id]],drafter_teams[id],drafter_teams[name]))</f>
        <v/>
      </c>
      <c r="Q2856" t="s">
        <v>15497</v>
      </c>
      <c r="R2856" t="str">
        <f>IF(OR(ISBLANK(draft_picks[[#This Row],[veto_override_drafter_id]]),draft_picks[[#This Row],[veto_override_drafter_id]]=""),"",_xlfn.XLOOKUP(draft_picks[[#This Row],[veto_override_drafter_id]],drafters[id],drafters[name]))</f>
        <v/>
      </c>
      <c r="S2856" t="s">
        <v>15497</v>
      </c>
      <c r="T2856" t="str">
        <f>IF(OR(ISBLANK(draft_picks[[#This Row],[veto_override_team_id]]),draft_picks[[#This Row],[veto_override_team_id]]=""),"",_xlfn.XLOOKUP(draft_picks[[#This Row],[veto_override_team_id]],drafter_teams[id],drafter_teams[name]))</f>
        <v/>
      </c>
    </row>
    <row r="2857" spans="1:20" x14ac:dyDescent="0.25">
      <c r="A2857" t="s">
        <v>332</v>
      </c>
      <c r="B2857" t="str">
        <f>_xlfn.XLOOKUP(draft_picks[[#This Row],[draft_id]],drafts[id],drafts[title])</f>
        <v>Scorsese Produced mini-Mega</v>
      </c>
      <c r="C2857" s="3">
        <v>9</v>
      </c>
      <c r="D2857">
        <f>IF(C2856&lt;draft_picks[[#This Row],[position]],1,IF(C2856&gt;draft_picks[[#This Row],[position]],D2856+1,IF(C2856=draft_picks[[#This Row],[position]],D2856+1)))</f>
        <v>3</v>
      </c>
      <c r="E2857" t="s">
        <v>4023</v>
      </c>
      <c r="F2857" t="str">
        <f>IF(ISBLANK(draft_picks[[#This Row],[movie_id]]),"",_xlfn.XLOOKUP(draft_picks[[#This Row],[movie_id]],drafts.movies[id],drafts.movies[movie_title]))</f>
        <v>Port Authority</v>
      </c>
      <c r="G2857" s="3" t="s">
        <v>1251</v>
      </c>
      <c r="H2857" t="str">
        <f>IF(ISBLANK(draft_picks[[#This Row],[drafter_id]]),"",_xlfn.XLOOKUP(draft_picks[[#This Row],[drafter_id]],drafters[id],drafters[name]))</f>
        <v>Inkoo Kang</v>
      </c>
      <c r="J2857" t="str">
        <f>IF(ISBLANK(draft_picks[[#This Row],[drafter_team_id]]),"",_xlfn.XLOOKUP(draft_picks[[#This Row],[drafter_team_id]],drafter_teams[id],drafter_teams[name]))</f>
        <v/>
      </c>
      <c r="K2857" s="3" t="s">
        <v>15484</v>
      </c>
      <c r="L2857" t="s">
        <v>1229</v>
      </c>
      <c r="M2857" t="str">
        <f>IF(OR(ISBLANK(draft_picks[[#This Row],[veto_drafter_id]]),draft_picks[[#This Row],[veto_drafter_id]]=""),"",_xlfn.XLOOKUP(draft_picks[[#This Row],[veto_drafter_id]],drafters[id],drafters[name]))</f>
        <v>Ify Nwadiwe</v>
      </c>
      <c r="N2857" t="s">
        <v>15497</v>
      </c>
      <c r="O2857" t="str">
        <f>IF(OR(ISBLANK(draft_picks[[#This Row],[veto_drafter_team_id]]),draft_picks[[#This Row],[veto_drafter_team_id]]=""),"",_xlfn.XLOOKUP(draft_picks[[#This Row],[veto_drafter_team_id]],drafter_teams[id],drafter_teams[name]))</f>
        <v/>
      </c>
      <c r="Q2857" t="s">
        <v>15497</v>
      </c>
      <c r="R2857" t="str">
        <f>IF(OR(ISBLANK(draft_picks[[#This Row],[veto_override_drafter_id]]),draft_picks[[#This Row],[veto_override_drafter_id]]=""),"",_xlfn.XLOOKUP(draft_picks[[#This Row],[veto_override_drafter_id]],drafters[id],drafters[name]))</f>
        <v/>
      </c>
      <c r="S2857" t="s">
        <v>15497</v>
      </c>
      <c r="T2857" t="str">
        <f>IF(OR(ISBLANK(draft_picks[[#This Row],[veto_override_team_id]]),draft_picks[[#This Row],[veto_override_team_id]]=""),"",_xlfn.XLOOKUP(draft_picks[[#This Row],[veto_override_team_id]],drafter_teams[id],drafter_teams[name]))</f>
        <v/>
      </c>
    </row>
    <row r="2858" spans="1:20" x14ac:dyDescent="0.25">
      <c r="A2858" t="s">
        <v>332</v>
      </c>
      <c r="B2858" t="str">
        <f>_xlfn.XLOOKUP(draft_picks[[#This Row],[draft_id]],drafts[id],drafts[title])</f>
        <v>Scorsese Produced mini-Mega</v>
      </c>
      <c r="C2858" s="3">
        <v>9</v>
      </c>
      <c r="D2858">
        <f>IF(C2857&lt;draft_picks[[#This Row],[position]],1,IF(C2857&gt;draft_picks[[#This Row],[position]],D2857+1,IF(C2857=draft_picks[[#This Row],[position]],D2857+1)))</f>
        <v>4</v>
      </c>
      <c r="E2858" t="s">
        <v>8071</v>
      </c>
      <c r="F2858" t="str">
        <f>IF(ISBLANK(draft_picks[[#This Row],[movie_id]]),"",_xlfn.XLOOKUP(draft_picks[[#This Row],[movie_id]],drafts.movies[id],drafts.movies[movie_title]))</f>
        <v>The Grifters</v>
      </c>
      <c r="G2858" s="3" t="s">
        <v>1251</v>
      </c>
      <c r="H2858" t="str">
        <f>IF(ISBLANK(draft_picks[[#This Row],[drafter_id]]),"",_xlfn.XLOOKUP(draft_picks[[#This Row],[drafter_id]],drafters[id],drafters[name]))</f>
        <v>Inkoo Kang</v>
      </c>
      <c r="J2858" t="str">
        <f>IF(ISBLANK(draft_picks[[#This Row],[drafter_team_id]]),"",_xlfn.XLOOKUP(draft_picks[[#This Row],[drafter_team_id]],drafter_teams[id],drafter_teams[name]))</f>
        <v/>
      </c>
      <c r="K2858" s="3" t="s">
        <v>15484</v>
      </c>
      <c r="L2858" t="s">
        <v>1009</v>
      </c>
      <c r="M2858" t="str">
        <f>IF(OR(ISBLANK(draft_picks[[#This Row],[veto_drafter_id]]),draft_picks[[#This Row],[veto_drafter_id]]=""),"",_xlfn.XLOOKUP(draft_picks[[#This Row],[veto_drafter_id]],drafters[id],drafters[name]))</f>
        <v>Drea Clark</v>
      </c>
      <c r="N2858" t="s">
        <v>15497</v>
      </c>
      <c r="O2858" t="str">
        <f>IF(OR(ISBLANK(draft_picks[[#This Row],[veto_drafter_team_id]]),draft_picks[[#This Row],[veto_drafter_team_id]]=""),"",_xlfn.XLOOKUP(draft_picks[[#This Row],[veto_drafter_team_id]],drafter_teams[id],drafter_teams[name]))</f>
        <v/>
      </c>
      <c r="Q2858" t="s">
        <v>15497</v>
      </c>
      <c r="R2858" t="str">
        <f>IF(OR(ISBLANK(draft_picks[[#This Row],[veto_override_drafter_id]]),draft_picks[[#This Row],[veto_override_drafter_id]]=""),"",_xlfn.XLOOKUP(draft_picks[[#This Row],[veto_override_drafter_id]],drafters[id],drafters[name]))</f>
        <v/>
      </c>
      <c r="S2858" t="s">
        <v>15497</v>
      </c>
      <c r="T2858" t="str">
        <f>IF(OR(ISBLANK(draft_picks[[#This Row],[veto_override_team_id]]),draft_picks[[#This Row],[veto_override_team_id]]=""),"",_xlfn.XLOOKUP(draft_picks[[#This Row],[veto_override_team_id]],drafter_teams[id],drafter_teams[name]))</f>
        <v/>
      </c>
    </row>
    <row r="2859" spans="1:20" x14ac:dyDescent="0.25">
      <c r="A2859" t="s">
        <v>332</v>
      </c>
      <c r="B2859" t="str">
        <f>_xlfn.XLOOKUP(draft_picks[[#This Row],[draft_id]],drafts[id],drafts[title])</f>
        <v>Scorsese Produced mini-Mega</v>
      </c>
      <c r="C2859" s="3">
        <v>9</v>
      </c>
      <c r="D2859">
        <f>IF(C2858&lt;draft_picks[[#This Row],[position]],1,IF(C2858&gt;draft_picks[[#This Row],[position]],D2858+1,IF(C2858=draft_picks[[#This Row],[position]],D2858+1)))</f>
        <v>5</v>
      </c>
      <c r="E2859" t="s">
        <v>2643</v>
      </c>
      <c r="F2859" t="str">
        <f>IF(ISBLANK(draft_picks[[#This Row],[movie_id]]),"",_xlfn.XLOOKUP(draft_picks[[#This Row],[movie_id]],drafts.movies[id],drafts.movies[movie_title]))</f>
        <v>You Can Count on Me</v>
      </c>
      <c r="G2859" s="3" t="s">
        <v>1251</v>
      </c>
      <c r="H2859" t="str">
        <f>IF(ISBLANK(draft_picks[[#This Row],[drafter_id]]),"",_xlfn.XLOOKUP(draft_picks[[#This Row],[drafter_id]],drafters[id],drafters[name]))</f>
        <v>Inkoo Kang</v>
      </c>
      <c r="J2859" t="str">
        <f>IF(ISBLANK(draft_picks[[#This Row],[drafter_team_id]]),"",_xlfn.XLOOKUP(draft_picks[[#This Row],[drafter_team_id]],drafter_teams[id],drafter_teams[name]))</f>
        <v/>
      </c>
      <c r="K2859" s="3" t="s">
        <v>15497</v>
      </c>
      <c r="L2859" t="s">
        <v>15497</v>
      </c>
      <c r="M2859" t="str">
        <f>IF(OR(ISBLANK(draft_picks[[#This Row],[veto_drafter_id]]),draft_picks[[#This Row],[veto_drafter_id]]=""),"",_xlfn.XLOOKUP(draft_picks[[#This Row],[veto_drafter_id]],drafters[id],drafters[name]))</f>
        <v/>
      </c>
      <c r="N2859" t="s">
        <v>15497</v>
      </c>
      <c r="O2859" t="str">
        <f>IF(OR(ISBLANK(draft_picks[[#This Row],[veto_drafter_team_id]]),draft_picks[[#This Row],[veto_drafter_team_id]]=""),"",_xlfn.XLOOKUP(draft_picks[[#This Row],[veto_drafter_team_id]],drafter_teams[id],drafter_teams[name]))</f>
        <v/>
      </c>
      <c r="Q2859" t="s">
        <v>15497</v>
      </c>
      <c r="R2859" t="str">
        <f>IF(OR(ISBLANK(draft_picks[[#This Row],[veto_override_drafter_id]]),draft_picks[[#This Row],[veto_override_drafter_id]]=""),"",_xlfn.XLOOKUP(draft_picks[[#This Row],[veto_override_drafter_id]],drafters[id],drafters[name]))</f>
        <v/>
      </c>
      <c r="S2859" t="s">
        <v>15497</v>
      </c>
      <c r="T2859" t="str">
        <f>IF(OR(ISBLANK(draft_picks[[#This Row],[veto_override_team_id]]),draft_picks[[#This Row],[veto_override_team_id]]=""),"",_xlfn.XLOOKUP(draft_picks[[#This Row],[veto_override_team_id]],drafter_teams[id],drafter_teams[name]))</f>
        <v/>
      </c>
    </row>
    <row r="2860" spans="1:20" x14ac:dyDescent="0.25">
      <c r="A2860" t="s">
        <v>332</v>
      </c>
      <c r="B2860" t="str">
        <f>_xlfn.XLOOKUP(draft_picks[[#This Row],[draft_id]],drafts[id],drafts[title])</f>
        <v>Scorsese Produced mini-Mega</v>
      </c>
      <c r="C2860" s="3">
        <v>8</v>
      </c>
      <c r="D2860">
        <f>IF(C2859&lt;draft_picks[[#This Row],[position]],1,IF(C2859&gt;draft_picks[[#This Row],[position]],D2859+1,IF(C2859=draft_picks[[#This Row],[position]],D2859+1)))</f>
        <v>6</v>
      </c>
      <c r="E2860" t="s">
        <v>4082</v>
      </c>
      <c r="F2860" t="str">
        <f>IF(ISBLANK(draft_picks[[#This Row],[movie_id]]),"",_xlfn.XLOOKUP(draft_picks[[#This Row],[movie_id]],drafts.movies[id],drafts.movies[movie_title]))</f>
        <v>Happy as Lazzaro</v>
      </c>
      <c r="G2860" s="3" t="s">
        <v>1251</v>
      </c>
      <c r="H2860" t="str">
        <f>IF(ISBLANK(draft_picks[[#This Row],[drafter_id]]),"",_xlfn.XLOOKUP(draft_picks[[#This Row],[drafter_id]],drafters[id],drafters[name]))</f>
        <v>Inkoo Kang</v>
      </c>
      <c r="J2860" t="str">
        <f>IF(ISBLANK(draft_picks[[#This Row],[drafter_team_id]]),"",_xlfn.XLOOKUP(draft_picks[[#This Row],[drafter_team_id]],drafter_teams[id],drafter_teams[name]))</f>
        <v/>
      </c>
      <c r="K2860" s="3" t="s">
        <v>15497</v>
      </c>
      <c r="L2860" t="s">
        <v>15497</v>
      </c>
      <c r="M2860" t="str">
        <f>IF(OR(ISBLANK(draft_picks[[#This Row],[veto_drafter_id]]),draft_picks[[#This Row],[veto_drafter_id]]=""),"",_xlfn.XLOOKUP(draft_picks[[#This Row],[veto_drafter_id]],drafters[id],drafters[name]))</f>
        <v/>
      </c>
      <c r="N2860" t="s">
        <v>15497</v>
      </c>
      <c r="O2860" t="str">
        <f>IF(OR(ISBLANK(draft_picks[[#This Row],[veto_drafter_team_id]]),draft_picks[[#This Row],[veto_drafter_team_id]]=""),"",_xlfn.XLOOKUP(draft_picks[[#This Row],[veto_drafter_team_id]],drafter_teams[id],drafter_teams[name]))</f>
        <v/>
      </c>
      <c r="Q2860" t="s">
        <v>15497</v>
      </c>
      <c r="R2860" t="str">
        <f>IF(OR(ISBLANK(draft_picks[[#This Row],[veto_override_drafter_id]]),draft_picks[[#This Row],[veto_override_drafter_id]]=""),"",_xlfn.XLOOKUP(draft_picks[[#This Row],[veto_override_drafter_id]],drafters[id],drafters[name]))</f>
        <v/>
      </c>
      <c r="S2860" t="s">
        <v>15497</v>
      </c>
      <c r="T2860" t="str">
        <f>IF(OR(ISBLANK(draft_picks[[#This Row],[veto_override_team_id]]),draft_picks[[#This Row],[veto_override_team_id]]=""),"",_xlfn.XLOOKUP(draft_picks[[#This Row],[veto_override_team_id]],drafter_teams[id],drafter_teams[name]))</f>
        <v/>
      </c>
    </row>
    <row r="2861" spans="1:20" x14ac:dyDescent="0.25">
      <c r="A2861" t="s">
        <v>332</v>
      </c>
      <c r="B2861" t="str">
        <f>_xlfn.XLOOKUP(draft_picks[[#This Row],[draft_id]],drafts[id],drafts[title])</f>
        <v>Scorsese Produced mini-Mega</v>
      </c>
      <c r="C2861" s="3">
        <v>7</v>
      </c>
      <c r="D2861">
        <f>IF(C2860&lt;draft_picks[[#This Row],[position]],1,IF(C2860&gt;draft_picks[[#This Row],[position]],D2860+1,IF(C2860=draft_picks[[#This Row],[position]],D2860+1)))</f>
        <v>7</v>
      </c>
      <c r="E2861" t="s">
        <v>5698</v>
      </c>
      <c r="F2861" t="str">
        <f>IF(ISBLANK(draft_picks[[#This Row],[movie_id]]),"",_xlfn.XLOOKUP(draft_picks[[#This Row],[movie_id]],drafts.movies[id],drafts.movies[movie_title]))</f>
        <v>Clockers</v>
      </c>
      <c r="G2861" s="3" t="s">
        <v>1229</v>
      </c>
      <c r="H2861" t="str">
        <f>IF(ISBLANK(draft_picks[[#This Row],[drafter_id]]),"",_xlfn.XLOOKUP(draft_picks[[#This Row],[drafter_id]],drafters[id],drafters[name]))</f>
        <v>Ify Nwadiwe</v>
      </c>
      <c r="J2861" t="str">
        <f>IF(ISBLANK(draft_picks[[#This Row],[drafter_team_id]]),"",_xlfn.XLOOKUP(draft_picks[[#This Row],[drafter_team_id]],drafter_teams[id],drafter_teams[name]))</f>
        <v/>
      </c>
      <c r="K2861" s="3" t="s">
        <v>15497</v>
      </c>
      <c r="L2861" t="s">
        <v>15497</v>
      </c>
      <c r="M2861" t="str">
        <f>IF(OR(ISBLANK(draft_picks[[#This Row],[veto_drafter_id]]),draft_picks[[#This Row],[veto_drafter_id]]=""),"",_xlfn.XLOOKUP(draft_picks[[#This Row],[veto_drafter_id]],drafters[id],drafters[name]))</f>
        <v/>
      </c>
      <c r="N2861" t="s">
        <v>15497</v>
      </c>
      <c r="O2861" t="str">
        <f>IF(OR(ISBLANK(draft_picks[[#This Row],[veto_drafter_team_id]]),draft_picks[[#This Row],[veto_drafter_team_id]]=""),"",_xlfn.XLOOKUP(draft_picks[[#This Row],[veto_drafter_team_id]],drafter_teams[id],drafter_teams[name]))</f>
        <v/>
      </c>
      <c r="Q2861" t="s">
        <v>15497</v>
      </c>
      <c r="R2861" t="str">
        <f>IF(OR(ISBLANK(draft_picks[[#This Row],[veto_override_drafter_id]]),draft_picks[[#This Row],[veto_override_drafter_id]]=""),"",_xlfn.XLOOKUP(draft_picks[[#This Row],[veto_override_drafter_id]],drafters[id],drafters[name]))</f>
        <v/>
      </c>
      <c r="S2861" t="s">
        <v>15497</v>
      </c>
      <c r="T2861" t="str">
        <f>IF(OR(ISBLANK(draft_picks[[#This Row],[veto_override_team_id]]),draft_picks[[#This Row],[veto_override_team_id]]=""),"",_xlfn.XLOOKUP(draft_picks[[#This Row],[veto_override_team_id]],drafter_teams[id],drafter_teams[name]))</f>
        <v/>
      </c>
    </row>
    <row r="2862" spans="1:20" x14ac:dyDescent="0.25">
      <c r="A2862" t="s">
        <v>332</v>
      </c>
      <c r="B2862" t="str">
        <f>_xlfn.XLOOKUP(draft_picks[[#This Row],[draft_id]],drafts[id],drafts[title])</f>
        <v>Scorsese Produced mini-Mega</v>
      </c>
      <c r="C2862" s="3">
        <v>6</v>
      </c>
      <c r="D2862">
        <f>IF(C2861&lt;draft_picks[[#This Row],[position]],1,IF(C2861&gt;draft_picks[[#This Row],[position]],D2861+1,IF(C2861=draft_picks[[#This Row],[position]],D2861+1)))</f>
        <v>8</v>
      </c>
      <c r="E2862" t="s">
        <v>6758</v>
      </c>
      <c r="F2862" t="str">
        <f>IF(ISBLANK(draft_picks[[#This Row],[movie_id]]),"",_xlfn.XLOOKUP(draft_picks[[#This Row],[movie_id]],drafts.movies[id],drafts.movies[movie_title]))</f>
        <v>The Eternal Daughter</v>
      </c>
      <c r="G2862" s="3" t="s">
        <v>1009</v>
      </c>
      <c r="H2862" t="str">
        <f>IF(ISBLANK(draft_picks[[#This Row],[drafter_id]]),"",_xlfn.XLOOKUP(draft_picks[[#This Row],[drafter_id]],drafters[id],drafters[name]))</f>
        <v>Drea Clark</v>
      </c>
      <c r="J2862" t="str">
        <f>IF(ISBLANK(draft_picks[[#This Row],[drafter_team_id]]),"",_xlfn.XLOOKUP(draft_picks[[#This Row],[drafter_team_id]],drafter_teams[id],drafter_teams[name]))</f>
        <v/>
      </c>
      <c r="K2862" s="3" t="s">
        <v>15484</v>
      </c>
      <c r="L2862" t="s">
        <v>1251</v>
      </c>
      <c r="M2862" t="str">
        <f>IF(OR(ISBLANK(draft_picks[[#This Row],[veto_drafter_id]]),draft_picks[[#This Row],[veto_drafter_id]]=""),"",_xlfn.XLOOKUP(draft_picks[[#This Row],[veto_drafter_id]],drafters[id],drafters[name]))</f>
        <v>Inkoo Kang</v>
      </c>
      <c r="N2862" t="s">
        <v>15497</v>
      </c>
      <c r="O2862" t="str">
        <f>IF(OR(ISBLANK(draft_picks[[#This Row],[veto_drafter_team_id]]),draft_picks[[#This Row],[veto_drafter_team_id]]=""),"",_xlfn.XLOOKUP(draft_picks[[#This Row],[veto_drafter_team_id]],drafter_teams[id],drafter_teams[name]))</f>
        <v/>
      </c>
      <c r="Q2862" t="s">
        <v>15497</v>
      </c>
      <c r="R2862" t="str">
        <f>IF(OR(ISBLANK(draft_picks[[#This Row],[veto_override_drafter_id]]),draft_picks[[#This Row],[veto_override_drafter_id]]=""),"",_xlfn.XLOOKUP(draft_picks[[#This Row],[veto_override_drafter_id]],drafters[id],drafters[name]))</f>
        <v/>
      </c>
      <c r="S2862" t="s">
        <v>15497</v>
      </c>
      <c r="T2862" t="str">
        <f>IF(OR(ISBLANK(draft_picks[[#This Row],[veto_override_team_id]]),draft_picks[[#This Row],[veto_override_team_id]]=""),"",_xlfn.XLOOKUP(draft_picks[[#This Row],[veto_override_team_id]],drafter_teams[id],drafter_teams[name]))</f>
        <v/>
      </c>
    </row>
    <row r="2863" spans="1:20" x14ac:dyDescent="0.25">
      <c r="A2863" t="s">
        <v>332</v>
      </c>
      <c r="B2863" t="str">
        <f>_xlfn.XLOOKUP(draft_picks[[#This Row],[draft_id]],drafts[id],drafts[title])</f>
        <v>Scorsese Produced mini-Mega</v>
      </c>
      <c r="C2863" s="3">
        <v>6</v>
      </c>
      <c r="D2863">
        <f>IF(C2862&lt;draft_picks[[#This Row],[position]],1,IF(C2862&gt;draft_picks[[#This Row],[position]],D2862+1,IF(C2862=draft_picks[[#This Row],[position]],D2862+1)))</f>
        <v>9</v>
      </c>
      <c r="E2863" t="s">
        <v>7883</v>
      </c>
      <c r="F2863" t="str">
        <f>IF(ISBLANK(draft_picks[[#This Row],[movie_id]]),"",_xlfn.XLOOKUP(draft_picks[[#This Row],[movie_id]],drafts.movies[id],drafts.movies[movie_title]))</f>
        <v>Shirley</v>
      </c>
      <c r="G2863" s="3" t="s">
        <v>1009</v>
      </c>
      <c r="H2863" t="str">
        <f>IF(ISBLANK(draft_picks[[#This Row],[drafter_id]]),"",_xlfn.XLOOKUP(draft_picks[[#This Row],[drafter_id]],drafters[id],drafters[name]))</f>
        <v>Drea Clark</v>
      </c>
      <c r="J2863" t="str">
        <f>IF(ISBLANK(draft_picks[[#This Row],[drafter_team_id]]),"",_xlfn.XLOOKUP(draft_picks[[#This Row],[drafter_team_id]],drafter_teams[id],drafter_teams[name]))</f>
        <v/>
      </c>
      <c r="K2863" s="3" t="s">
        <v>15497</v>
      </c>
      <c r="L2863" t="s">
        <v>15497</v>
      </c>
      <c r="M2863" t="str">
        <f>IF(OR(ISBLANK(draft_picks[[#This Row],[veto_drafter_id]]),draft_picks[[#This Row],[veto_drafter_id]]=""),"",_xlfn.XLOOKUP(draft_picks[[#This Row],[veto_drafter_id]],drafters[id],drafters[name]))</f>
        <v/>
      </c>
      <c r="N2863" t="s">
        <v>15497</v>
      </c>
      <c r="O2863" t="str">
        <f>IF(OR(ISBLANK(draft_picks[[#This Row],[veto_drafter_team_id]]),draft_picks[[#This Row],[veto_drafter_team_id]]=""),"",_xlfn.XLOOKUP(draft_picks[[#This Row],[veto_drafter_team_id]],drafter_teams[id],drafter_teams[name]))</f>
        <v/>
      </c>
      <c r="Q2863" t="s">
        <v>15497</v>
      </c>
      <c r="R2863" t="str">
        <f>IF(OR(ISBLANK(draft_picks[[#This Row],[veto_override_drafter_id]]),draft_picks[[#This Row],[veto_override_drafter_id]]=""),"",_xlfn.XLOOKUP(draft_picks[[#This Row],[veto_override_drafter_id]],drafters[id],drafters[name]))</f>
        <v/>
      </c>
      <c r="S2863" t="s">
        <v>15497</v>
      </c>
      <c r="T2863" t="str">
        <f>IF(OR(ISBLANK(draft_picks[[#This Row],[veto_override_team_id]]),draft_picks[[#This Row],[veto_override_team_id]]=""),"",_xlfn.XLOOKUP(draft_picks[[#This Row],[veto_override_team_id]],drafter_teams[id],drafter_teams[name]))</f>
        <v/>
      </c>
    </row>
    <row r="2864" spans="1:20" x14ac:dyDescent="0.25">
      <c r="A2864" t="s">
        <v>332</v>
      </c>
      <c r="B2864" t="str">
        <f>_xlfn.XLOOKUP(draft_picks[[#This Row],[draft_id]],drafts[id],drafts[title])</f>
        <v>Scorsese Produced mini-Mega</v>
      </c>
      <c r="C2864" s="3">
        <v>5</v>
      </c>
      <c r="D2864">
        <f>IF(C2863&lt;draft_picks[[#This Row],[position]],1,IF(C2863&gt;draft_picks[[#This Row],[position]],D2863+1,IF(C2863=draft_picks[[#This Row],[position]],D2863+1)))</f>
        <v>10</v>
      </c>
      <c r="E2864" t="s">
        <v>4023</v>
      </c>
      <c r="F2864" t="str">
        <f>IF(ISBLANK(draft_picks[[#This Row],[movie_id]]),"",_xlfn.XLOOKUP(draft_picks[[#This Row],[movie_id]],drafts.movies[id],drafts.movies[movie_title]))</f>
        <v>Port Authority</v>
      </c>
      <c r="G2864" s="3" t="s">
        <v>1251</v>
      </c>
      <c r="H2864" t="str">
        <f>IF(ISBLANK(draft_picks[[#This Row],[drafter_id]]),"",_xlfn.XLOOKUP(draft_picks[[#This Row],[drafter_id]],drafters[id],drafters[name]))</f>
        <v>Inkoo Kang</v>
      </c>
      <c r="J2864" t="str">
        <f>IF(ISBLANK(draft_picks[[#This Row],[drafter_team_id]]),"",_xlfn.XLOOKUP(draft_picks[[#This Row],[drafter_team_id]],drafter_teams[id],drafter_teams[name]))</f>
        <v/>
      </c>
      <c r="K2864" s="3" t="s">
        <v>15497</v>
      </c>
      <c r="L2864" t="s">
        <v>15497</v>
      </c>
      <c r="M2864" t="str">
        <f>IF(OR(ISBLANK(draft_picks[[#This Row],[veto_drafter_id]]),draft_picks[[#This Row],[veto_drafter_id]]=""),"",_xlfn.XLOOKUP(draft_picks[[#This Row],[veto_drafter_id]],drafters[id],drafters[name]))</f>
        <v/>
      </c>
      <c r="N2864" t="s">
        <v>15497</v>
      </c>
      <c r="O2864" t="str">
        <f>IF(OR(ISBLANK(draft_picks[[#This Row],[veto_drafter_team_id]]),draft_picks[[#This Row],[veto_drafter_team_id]]=""),"",_xlfn.XLOOKUP(draft_picks[[#This Row],[veto_drafter_team_id]],drafter_teams[id],drafter_teams[name]))</f>
        <v/>
      </c>
      <c r="Q2864" t="s">
        <v>15497</v>
      </c>
      <c r="R2864" t="str">
        <f>IF(OR(ISBLANK(draft_picks[[#This Row],[veto_override_drafter_id]]),draft_picks[[#This Row],[veto_override_drafter_id]]=""),"",_xlfn.XLOOKUP(draft_picks[[#This Row],[veto_override_drafter_id]],drafters[id],drafters[name]))</f>
        <v/>
      </c>
      <c r="S2864" t="s">
        <v>15497</v>
      </c>
      <c r="T2864" t="str">
        <f>IF(OR(ISBLANK(draft_picks[[#This Row],[veto_override_team_id]]),draft_picks[[#This Row],[veto_override_team_id]]=""),"",_xlfn.XLOOKUP(draft_picks[[#This Row],[veto_override_team_id]],drafter_teams[id],drafter_teams[name]))</f>
        <v/>
      </c>
    </row>
    <row r="2865" spans="1:20" x14ac:dyDescent="0.25">
      <c r="A2865" t="s">
        <v>332</v>
      </c>
      <c r="B2865" t="str">
        <f>_xlfn.XLOOKUP(draft_picks[[#This Row],[draft_id]],drafts[id],drafts[title])</f>
        <v>Scorsese Produced mini-Mega</v>
      </c>
      <c r="C2865" s="3">
        <v>4</v>
      </c>
      <c r="D2865">
        <f>IF(C2864&lt;draft_picks[[#This Row],[position]],1,IF(C2864&gt;draft_picks[[#This Row],[position]],D2864+1,IF(C2864=draft_picks[[#This Row],[position]],D2864+1)))</f>
        <v>11</v>
      </c>
      <c r="E2865" t="s">
        <v>8071</v>
      </c>
      <c r="F2865" t="str">
        <f>IF(ISBLANK(draft_picks[[#This Row],[movie_id]]),"",_xlfn.XLOOKUP(draft_picks[[#This Row],[movie_id]],drafts.movies[id],drafts.movies[movie_title]))</f>
        <v>The Grifters</v>
      </c>
      <c r="G2865" s="3" t="s">
        <v>1229</v>
      </c>
      <c r="H2865" t="str">
        <f>IF(ISBLANK(draft_picks[[#This Row],[drafter_id]]),"",_xlfn.XLOOKUP(draft_picks[[#This Row],[drafter_id]],drafters[id],drafters[name]))</f>
        <v>Ify Nwadiwe</v>
      </c>
      <c r="J2865" t="str">
        <f>IF(ISBLANK(draft_picks[[#This Row],[drafter_team_id]]),"",_xlfn.XLOOKUP(draft_picks[[#This Row],[drafter_team_id]],drafter_teams[id],drafter_teams[name]))</f>
        <v/>
      </c>
      <c r="K2865" s="3" t="s">
        <v>15497</v>
      </c>
      <c r="L2865" t="s">
        <v>15497</v>
      </c>
      <c r="M2865" t="str">
        <f>IF(OR(ISBLANK(draft_picks[[#This Row],[veto_drafter_id]]),draft_picks[[#This Row],[veto_drafter_id]]=""),"",_xlfn.XLOOKUP(draft_picks[[#This Row],[veto_drafter_id]],drafters[id],drafters[name]))</f>
        <v/>
      </c>
      <c r="N2865" t="s">
        <v>15497</v>
      </c>
      <c r="O2865" t="str">
        <f>IF(OR(ISBLANK(draft_picks[[#This Row],[veto_drafter_team_id]]),draft_picks[[#This Row],[veto_drafter_team_id]]=""),"",_xlfn.XLOOKUP(draft_picks[[#This Row],[veto_drafter_team_id]],drafter_teams[id],drafter_teams[name]))</f>
        <v/>
      </c>
      <c r="Q2865" t="s">
        <v>15497</v>
      </c>
      <c r="R2865" t="str">
        <f>IF(OR(ISBLANK(draft_picks[[#This Row],[veto_override_drafter_id]]),draft_picks[[#This Row],[veto_override_drafter_id]]=""),"",_xlfn.XLOOKUP(draft_picks[[#This Row],[veto_override_drafter_id]],drafters[id],drafters[name]))</f>
        <v/>
      </c>
      <c r="S2865" t="s">
        <v>15497</v>
      </c>
      <c r="T2865" t="str">
        <f>IF(OR(ISBLANK(draft_picks[[#This Row],[veto_override_team_id]]),draft_picks[[#This Row],[veto_override_team_id]]=""),"",_xlfn.XLOOKUP(draft_picks[[#This Row],[veto_override_team_id]],drafter_teams[id],drafter_teams[name]))</f>
        <v/>
      </c>
    </row>
    <row r="2866" spans="1:20" x14ac:dyDescent="0.25">
      <c r="A2866" t="s">
        <v>332</v>
      </c>
      <c r="B2866" t="str">
        <f>_xlfn.XLOOKUP(draft_picks[[#This Row],[draft_id]],drafts[id],drafts[title])</f>
        <v>Scorsese Produced mini-Mega</v>
      </c>
      <c r="C2866" s="3">
        <v>3</v>
      </c>
      <c r="D2866">
        <f>IF(C2865&lt;draft_picks[[#This Row],[position]],1,IF(C2865&gt;draft_picks[[#This Row],[position]],D2865+1,IF(C2865=draft_picks[[#This Row],[position]],D2865+1)))</f>
        <v>12</v>
      </c>
      <c r="E2866" t="s">
        <v>6758</v>
      </c>
      <c r="F2866" t="str">
        <f>IF(ISBLANK(draft_picks[[#This Row],[movie_id]]),"",_xlfn.XLOOKUP(draft_picks[[#This Row],[movie_id]],drafts.movies[id],drafts.movies[movie_title]))</f>
        <v>The Eternal Daughter</v>
      </c>
      <c r="G2866" s="3" t="s">
        <v>1009</v>
      </c>
      <c r="H2866" t="str">
        <f>IF(ISBLANK(draft_picks[[#This Row],[drafter_id]]),"",_xlfn.XLOOKUP(draft_picks[[#This Row],[drafter_id]],drafters[id],drafters[name]))</f>
        <v>Drea Clark</v>
      </c>
      <c r="J2866" t="str">
        <f>IF(ISBLANK(draft_picks[[#This Row],[drafter_team_id]]),"",_xlfn.XLOOKUP(draft_picks[[#This Row],[drafter_team_id]],drafter_teams[id],drafter_teams[name]))</f>
        <v/>
      </c>
      <c r="K2866" s="3" t="s">
        <v>15497</v>
      </c>
      <c r="L2866" t="s">
        <v>15497</v>
      </c>
      <c r="M2866" t="str">
        <f>IF(OR(ISBLANK(draft_picks[[#This Row],[veto_drafter_id]]),draft_picks[[#This Row],[veto_drafter_id]]=""),"",_xlfn.XLOOKUP(draft_picks[[#This Row],[veto_drafter_id]],drafters[id],drafters[name]))</f>
        <v/>
      </c>
      <c r="N2866" t="s">
        <v>15497</v>
      </c>
      <c r="O2866" t="str">
        <f>IF(OR(ISBLANK(draft_picks[[#This Row],[veto_drafter_team_id]]),draft_picks[[#This Row],[veto_drafter_team_id]]=""),"",_xlfn.XLOOKUP(draft_picks[[#This Row],[veto_drafter_team_id]],drafter_teams[id],drafter_teams[name]))</f>
        <v/>
      </c>
      <c r="Q2866" t="s">
        <v>15497</v>
      </c>
      <c r="R2866" t="str">
        <f>IF(OR(ISBLANK(draft_picks[[#This Row],[veto_override_drafter_id]]),draft_picks[[#This Row],[veto_override_drafter_id]]=""),"",_xlfn.XLOOKUP(draft_picks[[#This Row],[veto_override_drafter_id]],drafters[id],drafters[name]))</f>
        <v/>
      </c>
      <c r="S2866" t="s">
        <v>15497</v>
      </c>
      <c r="T2866" t="str">
        <f>IF(OR(ISBLANK(draft_picks[[#This Row],[veto_override_team_id]]),draft_picks[[#This Row],[veto_override_team_id]]=""),"",_xlfn.XLOOKUP(draft_picks[[#This Row],[veto_override_team_id]],drafter_teams[id],drafter_teams[name]))</f>
        <v/>
      </c>
    </row>
    <row r="2867" spans="1:20" x14ac:dyDescent="0.25">
      <c r="A2867" t="s">
        <v>332</v>
      </c>
      <c r="B2867" t="str">
        <f>_xlfn.XLOOKUP(draft_picks[[#This Row],[draft_id]],drafts[id],drafts[title])</f>
        <v>Scorsese Produced mini-Mega</v>
      </c>
      <c r="C2867" s="3">
        <v>2</v>
      </c>
      <c r="D2867">
        <f>IF(C2866&lt;draft_picks[[#This Row],[position]],1,IF(C2866&gt;draft_picks[[#This Row],[position]],D2866+1,IF(C2866=draft_picks[[#This Row],[position]],D2866+1)))</f>
        <v>13</v>
      </c>
      <c r="E2867" t="s">
        <v>8098</v>
      </c>
      <c r="F2867" t="str">
        <f>IF(ISBLANK(draft_picks[[#This Row],[movie_id]]),"",_xlfn.XLOOKUP(draft_picks[[#This Row],[movie_id]],drafts.movies[id],drafts.movies[movie_title]))</f>
        <v>Uncut Gems</v>
      </c>
      <c r="G2867" s="3" t="s">
        <v>1251</v>
      </c>
      <c r="H2867" t="str">
        <f>IF(ISBLANK(draft_picks[[#This Row],[drafter_id]]),"",_xlfn.XLOOKUP(draft_picks[[#This Row],[drafter_id]],drafters[id],drafters[name]))</f>
        <v>Inkoo Kang</v>
      </c>
      <c r="J2867" t="str">
        <f>IF(ISBLANK(draft_picks[[#This Row],[drafter_team_id]]),"",_xlfn.XLOOKUP(draft_picks[[#This Row],[drafter_team_id]],drafter_teams[id],drafter_teams[name]))</f>
        <v/>
      </c>
      <c r="K2867" s="3" t="s">
        <v>15484</v>
      </c>
      <c r="L2867" t="s">
        <v>1229</v>
      </c>
      <c r="M2867" t="str">
        <f>IF(OR(ISBLANK(draft_picks[[#This Row],[veto_drafter_id]]),draft_picks[[#This Row],[veto_drafter_id]]=""),"",_xlfn.XLOOKUP(draft_picks[[#This Row],[veto_drafter_id]],drafters[id],drafters[name]))</f>
        <v>Ify Nwadiwe</v>
      </c>
      <c r="N2867" t="s">
        <v>15497</v>
      </c>
      <c r="O2867" t="str">
        <f>IF(OR(ISBLANK(draft_picks[[#This Row],[veto_drafter_team_id]]),draft_picks[[#This Row],[veto_drafter_team_id]]=""),"",_xlfn.XLOOKUP(draft_picks[[#This Row],[veto_drafter_team_id]],drafter_teams[id],drafter_teams[name]))</f>
        <v/>
      </c>
      <c r="Q2867" t="s">
        <v>15497</v>
      </c>
      <c r="R2867" t="str">
        <f>IF(OR(ISBLANK(draft_picks[[#This Row],[veto_override_drafter_id]]),draft_picks[[#This Row],[veto_override_drafter_id]]=""),"",_xlfn.XLOOKUP(draft_picks[[#This Row],[veto_override_drafter_id]],drafters[id],drafters[name]))</f>
        <v/>
      </c>
      <c r="S2867" t="s">
        <v>15497</v>
      </c>
      <c r="T2867" t="str">
        <f>IF(OR(ISBLANK(draft_picks[[#This Row],[veto_override_team_id]]),draft_picks[[#This Row],[veto_override_team_id]]=""),"",_xlfn.XLOOKUP(draft_picks[[#This Row],[veto_override_team_id]],drafter_teams[id],drafter_teams[name]))</f>
        <v/>
      </c>
    </row>
    <row r="2868" spans="1:20" x14ac:dyDescent="0.25">
      <c r="A2868" t="s">
        <v>332</v>
      </c>
      <c r="B2868" t="str">
        <f>_xlfn.XLOOKUP(draft_picks[[#This Row],[draft_id]],drafts[id],drafts[title])</f>
        <v>Scorsese Produced mini-Mega</v>
      </c>
      <c r="C2868" s="3">
        <v>2</v>
      </c>
      <c r="D2868">
        <f>IF(C2867&lt;draft_picks[[#This Row],[position]],1,IF(C2867&gt;draft_picks[[#This Row],[position]],D2867+1,IF(C2867=draft_picks[[#This Row],[position]],D2867+1)))</f>
        <v>14</v>
      </c>
      <c r="E2868" t="s">
        <v>2601</v>
      </c>
      <c r="F2868" t="str">
        <f>IF(ISBLANK(draft_picks[[#This Row],[movie_id]]),"",_xlfn.XLOOKUP(draft_picks[[#This Row],[movie_id]],drafts.movies[id],drafts.movies[movie_title]))</f>
        <v>A Ciambra</v>
      </c>
      <c r="G2868" s="3" t="s">
        <v>1251</v>
      </c>
      <c r="H2868" t="str">
        <f>IF(ISBLANK(draft_picks[[#This Row],[drafter_id]]),"",_xlfn.XLOOKUP(draft_picks[[#This Row],[drafter_id]],drafters[id],drafters[name]))</f>
        <v>Inkoo Kang</v>
      </c>
      <c r="J2868" t="str">
        <f>IF(ISBLANK(draft_picks[[#This Row],[drafter_team_id]]),"",_xlfn.XLOOKUP(draft_picks[[#This Row],[drafter_team_id]],drafter_teams[id],drafter_teams[name]))</f>
        <v/>
      </c>
      <c r="K2868" s="3" t="s">
        <v>15497</v>
      </c>
      <c r="L2868" t="s">
        <v>15497</v>
      </c>
      <c r="M2868" t="str">
        <f>IF(OR(ISBLANK(draft_picks[[#This Row],[veto_drafter_id]]),draft_picks[[#This Row],[veto_drafter_id]]=""),"",_xlfn.XLOOKUP(draft_picks[[#This Row],[veto_drafter_id]],drafters[id],drafters[name]))</f>
        <v/>
      </c>
      <c r="N2868" t="s">
        <v>15497</v>
      </c>
      <c r="O2868" t="str">
        <f>IF(OR(ISBLANK(draft_picks[[#This Row],[veto_drafter_team_id]]),draft_picks[[#This Row],[veto_drafter_team_id]]=""),"",_xlfn.XLOOKUP(draft_picks[[#This Row],[veto_drafter_team_id]],drafter_teams[id],drafter_teams[name]))</f>
        <v/>
      </c>
      <c r="Q2868" t="s">
        <v>15497</v>
      </c>
      <c r="R2868" t="str">
        <f>IF(OR(ISBLANK(draft_picks[[#This Row],[veto_override_drafter_id]]),draft_picks[[#This Row],[veto_override_drafter_id]]=""),"",_xlfn.XLOOKUP(draft_picks[[#This Row],[veto_override_drafter_id]],drafters[id],drafters[name]))</f>
        <v/>
      </c>
      <c r="S2868" t="s">
        <v>15497</v>
      </c>
      <c r="T2868" t="str">
        <f>IF(OR(ISBLANK(draft_picks[[#This Row],[veto_override_team_id]]),draft_picks[[#This Row],[veto_override_team_id]]=""),"",_xlfn.XLOOKUP(draft_picks[[#This Row],[veto_override_team_id]],drafter_teams[id],drafter_teams[name]))</f>
        <v/>
      </c>
    </row>
    <row r="2869" spans="1:20" x14ac:dyDescent="0.25">
      <c r="A2869" t="s">
        <v>332</v>
      </c>
      <c r="B2869" t="str">
        <f>_xlfn.XLOOKUP(draft_picks[[#This Row],[draft_id]],drafts[id],drafts[title])</f>
        <v>Scorsese Produced mini-Mega</v>
      </c>
      <c r="C2869" s="3">
        <v>1</v>
      </c>
      <c r="D2869">
        <f>IF(C2868&lt;draft_picks[[#This Row],[position]],1,IF(C2868&gt;draft_picks[[#This Row],[position]],D2868+1,IF(C2868=draft_picks[[#This Row],[position]],D2868+1)))</f>
        <v>15</v>
      </c>
      <c r="E2869" t="s">
        <v>8098</v>
      </c>
      <c r="F2869" t="str">
        <f>IF(ISBLANK(draft_picks[[#This Row],[movie_id]]),"",_xlfn.XLOOKUP(draft_picks[[#This Row],[movie_id]],drafts.movies[id],drafts.movies[movie_title]))</f>
        <v>Uncut Gems</v>
      </c>
      <c r="G2869" s="3" t="s">
        <v>1229</v>
      </c>
      <c r="H2869" t="str">
        <f>IF(ISBLANK(draft_picks[[#This Row],[drafter_id]]),"",_xlfn.XLOOKUP(draft_picks[[#This Row],[drafter_id]],drafters[id],drafters[name]))</f>
        <v>Ify Nwadiwe</v>
      </c>
      <c r="J2869" t="str">
        <f>IF(ISBLANK(draft_picks[[#This Row],[drafter_team_id]]),"",_xlfn.XLOOKUP(draft_picks[[#This Row],[drafter_team_id]],drafter_teams[id],drafter_teams[name]))</f>
        <v/>
      </c>
      <c r="K2869" s="3" t="s">
        <v>15497</v>
      </c>
      <c r="L2869" t="s">
        <v>15497</v>
      </c>
      <c r="M2869" t="str">
        <f>IF(OR(ISBLANK(draft_picks[[#This Row],[veto_drafter_id]]),draft_picks[[#This Row],[veto_drafter_id]]=""),"",_xlfn.XLOOKUP(draft_picks[[#This Row],[veto_drafter_id]],drafters[id],drafters[name]))</f>
        <v/>
      </c>
      <c r="N2869" t="s">
        <v>15497</v>
      </c>
      <c r="O2869" t="str">
        <f>IF(OR(ISBLANK(draft_picks[[#This Row],[veto_drafter_team_id]]),draft_picks[[#This Row],[veto_drafter_team_id]]=""),"",_xlfn.XLOOKUP(draft_picks[[#This Row],[veto_drafter_team_id]],drafter_teams[id],drafter_teams[name]))</f>
        <v/>
      </c>
      <c r="Q2869" t="s">
        <v>15497</v>
      </c>
      <c r="R2869" t="str">
        <f>IF(OR(ISBLANK(draft_picks[[#This Row],[veto_override_drafter_id]]),draft_picks[[#This Row],[veto_override_drafter_id]]=""),"",_xlfn.XLOOKUP(draft_picks[[#This Row],[veto_override_drafter_id]],drafters[id],drafters[name]))</f>
        <v/>
      </c>
      <c r="S2869" t="s">
        <v>15497</v>
      </c>
      <c r="T2869" t="str">
        <f>IF(OR(ISBLANK(draft_picks[[#This Row],[veto_override_team_id]]),draft_picks[[#This Row],[veto_override_team_id]]=""),"",_xlfn.XLOOKUP(draft_picks[[#This Row],[veto_override_team_id]],drafter_teams[id],drafter_teams[name]))</f>
        <v/>
      </c>
    </row>
    <row r="2870" spans="1:20" x14ac:dyDescent="0.25">
      <c r="A2870" t="s">
        <v>108</v>
      </c>
      <c r="B2870" t="str">
        <f>_xlfn.XLOOKUP(draft_picks[[#This Row],[draft_id]],drafts[id],drafts[title])</f>
        <v>Queer Comedy</v>
      </c>
      <c r="C2870" s="3">
        <v>7</v>
      </c>
      <c r="D2870">
        <f>IF(C2869&lt;draft_picks[[#This Row],[position]],1,IF(C2869&gt;draft_picks[[#This Row],[position]],D2869+1,IF(C2869=draft_picks[[#This Row],[position]],D2869+1)))</f>
        <v>1</v>
      </c>
      <c r="E2870" t="s">
        <v>5677</v>
      </c>
      <c r="F2870" t="str">
        <f>IF(ISBLANK(draft_picks[[#This Row],[movie_id]]),"",_xlfn.XLOOKUP(draft_picks[[#This Row],[movie_id]],drafts.movies[id],drafts.movies[movie_title]))</f>
        <v>Bringing Up Baby</v>
      </c>
      <c r="G2870" s="3" t="s">
        <v>1107</v>
      </c>
      <c r="H2870" t="str">
        <f>IF(ISBLANK(draft_picks[[#This Row],[drafter_id]]),"",_xlfn.XLOOKUP(draft_picks[[#This Row],[drafter_id]],drafters[id],drafters[name]))</f>
        <v>Kyle Turner</v>
      </c>
      <c r="J2870" t="str">
        <f>IF(ISBLANK(draft_picks[[#This Row],[drafter_team_id]]),"",_xlfn.XLOOKUP(draft_picks[[#This Row],[drafter_team_id]],drafter_teams[id],drafter_teams[name]))</f>
        <v/>
      </c>
      <c r="K2870" s="3" t="s">
        <v>15497</v>
      </c>
      <c r="L2870" t="s">
        <v>15497</v>
      </c>
      <c r="M2870" t="str">
        <f>IF(OR(ISBLANK(draft_picks[[#This Row],[veto_drafter_id]]),draft_picks[[#This Row],[veto_drafter_id]]=""),"",_xlfn.XLOOKUP(draft_picks[[#This Row],[veto_drafter_id]],drafters[id],drafters[name]))</f>
        <v/>
      </c>
      <c r="N2870" t="s">
        <v>15497</v>
      </c>
      <c r="O2870" t="str">
        <f>IF(OR(ISBLANK(draft_picks[[#This Row],[veto_drafter_team_id]]),draft_picks[[#This Row],[veto_drafter_team_id]]=""),"",_xlfn.XLOOKUP(draft_picks[[#This Row],[veto_drafter_team_id]],drafter_teams[id],drafter_teams[name]))</f>
        <v/>
      </c>
      <c r="Q2870" t="s">
        <v>15497</v>
      </c>
      <c r="R2870" t="str">
        <f>IF(OR(ISBLANK(draft_picks[[#This Row],[veto_override_drafter_id]]),draft_picks[[#This Row],[veto_override_drafter_id]]=""),"",_xlfn.XLOOKUP(draft_picks[[#This Row],[veto_override_drafter_id]],drafters[id],drafters[name]))</f>
        <v/>
      </c>
      <c r="S2870" t="s">
        <v>15497</v>
      </c>
      <c r="T2870" t="str">
        <f>IF(OR(ISBLANK(draft_picks[[#This Row],[veto_override_team_id]]),draft_picks[[#This Row],[veto_override_team_id]]=""),"",_xlfn.XLOOKUP(draft_picks[[#This Row],[veto_override_team_id]],drafter_teams[id],drafter_teams[name]))</f>
        <v/>
      </c>
    </row>
    <row r="2871" spans="1:20" x14ac:dyDescent="0.25">
      <c r="A2871" t="s">
        <v>108</v>
      </c>
      <c r="B2871" t="str">
        <f>_xlfn.XLOOKUP(draft_picks[[#This Row],[draft_id]],drafts[id],drafts[title])</f>
        <v>Queer Comedy</v>
      </c>
      <c r="C2871" s="3">
        <v>6</v>
      </c>
      <c r="D2871">
        <f>IF(C2870&lt;draft_picks[[#This Row],[position]],1,IF(C2870&gt;draft_picks[[#This Row],[position]],D2870+1,IF(C2870=draft_picks[[#This Row],[position]],D2870+1)))</f>
        <v>2</v>
      </c>
      <c r="E2871" t="s">
        <v>7069</v>
      </c>
      <c r="F2871" t="str">
        <f>IF(ISBLANK(draft_picks[[#This Row],[movie_id]]),"",_xlfn.XLOOKUP(draft_picks[[#This Row],[movie_id]],drafts.movies[id],drafts.movies[movie_title]))</f>
        <v>To Wong Foo, Thanks for Everything! Julie Newmar</v>
      </c>
      <c r="G2871" s="3" t="s">
        <v>1107</v>
      </c>
      <c r="H2871" t="str">
        <f>IF(ISBLANK(draft_picks[[#This Row],[drafter_id]]),"",_xlfn.XLOOKUP(draft_picks[[#This Row],[drafter_id]],drafters[id],drafters[name]))</f>
        <v>Kyle Turner</v>
      </c>
      <c r="J2871" t="str">
        <f>IF(ISBLANK(draft_picks[[#This Row],[drafter_team_id]]),"",_xlfn.XLOOKUP(draft_picks[[#This Row],[drafter_team_id]],drafter_teams[id],drafter_teams[name]))</f>
        <v/>
      </c>
      <c r="K2871" s="3" t="s">
        <v>15497</v>
      </c>
      <c r="L2871" t="s">
        <v>15497</v>
      </c>
      <c r="M2871" t="str">
        <f>IF(OR(ISBLANK(draft_picks[[#This Row],[veto_drafter_id]]),draft_picks[[#This Row],[veto_drafter_id]]=""),"",_xlfn.XLOOKUP(draft_picks[[#This Row],[veto_drafter_id]],drafters[id],drafters[name]))</f>
        <v/>
      </c>
      <c r="N2871" t="s">
        <v>15497</v>
      </c>
      <c r="O2871" t="str">
        <f>IF(OR(ISBLANK(draft_picks[[#This Row],[veto_drafter_team_id]]),draft_picks[[#This Row],[veto_drafter_team_id]]=""),"",_xlfn.XLOOKUP(draft_picks[[#This Row],[veto_drafter_team_id]],drafter_teams[id],drafter_teams[name]))</f>
        <v/>
      </c>
      <c r="Q2871" t="s">
        <v>15497</v>
      </c>
      <c r="R2871" t="str">
        <f>IF(OR(ISBLANK(draft_picks[[#This Row],[veto_override_drafter_id]]),draft_picks[[#This Row],[veto_override_drafter_id]]=""),"",_xlfn.XLOOKUP(draft_picks[[#This Row],[veto_override_drafter_id]],drafters[id],drafters[name]))</f>
        <v/>
      </c>
      <c r="S2871" t="s">
        <v>15497</v>
      </c>
      <c r="T2871" t="str">
        <f>IF(OR(ISBLANK(draft_picks[[#This Row],[veto_override_team_id]]),draft_picks[[#This Row],[veto_override_team_id]]=""),"",_xlfn.XLOOKUP(draft_picks[[#This Row],[veto_override_team_id]],drafter_teams[id],drafter_teams[name]))</f>
        <v/>
      </c>
    </row>
    <row r="2872" spans="1:20" x14ac:dyDescent="0.25">
      <c r="A2872" t="s">
        <v>108</v>
      </c>
      <c r="B2872" t="str">
        <f>_xlfn.XLOOKUP(draft_picks[[#This Row],[draft_id]],drafts[id],drafts[title])</f>
        <v>Queer Comedy</v>
      </c>
      <c r="C2872" s="3">
        <v>5</v>
      </c>
      <c r="D2872">
        <f>IF(C2871&lt;draft_picks[[#This Row],[position]],1,IF(C2871&gt;draft_picks[[#This Row],[position]],D2871+1,IF(C2871=draft_picks[[#This Row],[position]],D2871+1)))</f>
        <v>3</v>
      </c>
      <c r="E2872" t="s">
        <v>1694</v>
      </c>
      <c r="F2872" t="str">
        <f>IF(ISBLANK(draft_picks[[#This Row],[movie_id]]),"",_xlfn.XLOOKUP(draft_picks[[#This Row],[movie_id]],drafts.movies[id],drafts.movies[movie_title]))</f>
        <v>Chasing Amy</v>
      </c>
      <c r="G2872" s="3" t="s">
        <v>1105</v>
      </c>
      <c r="H2872" t="str">
        <f>IF(ISBLANK(draft_picks[[#This Row],[drafter_id]]),"",_xlfn.XLOOKUP(draft_picks[[#This Row],[drafter_id]],drafters[id],drafters[name]))</f>
        <v>Juan Barquin</v>
      </c>
      <c r="J2872" t="str">
        <f>IF(ISBLANK(draft_picks[[#This Row],[drafter_team_id]]),"",_xlfn.XLOOKUP(draft_picks[[#This Row],[drafter_team_id]],drafter_teams[id],drafter_teams[name]))</f>
        <v/>
      </c>
      <c r="K2872" s="3" t="s">
        <v>15484</v>
      </c>
      <c r="L2872" t="s">
        <v>1107</v>
      </c>
      <c r="M2872" t="str">
        <f>IF(OR(ISBLANK(draft_picks[[#This Row],[veto_drafter_id]]),draft_picks[[#This Row],[veto_drafter_id]]=""),"",_xlfn.XLOOKUP(draft_picks[[#This Row],[veto_drafter_id]],drafters[id],drafters[name]))</f>
        <v>Kyle Turner</v>
      </c>
      <c r="N2872" t="s">
        <v>15497</v>
      </c>
      <c r="O2872" t="str">
        <f>IF(OR(ISBLANK(draft_picks[[#This Row],[veto_drafter_team_id]]),draft_picks[[#This Row],[veto_drafter_team_id]]=""),"",_xlfn.XLOOKUP(draft_picks[[#This Row],[veto_drafter_team_id]],drafter_teams[id],drafter_teams[name]))</f>
        <v/>
      </c>
      <c r="Q2872" t="s">
        <v>15497</v>
      </c>
      <c r="R2872" t="str">
        <f>IF(OR(ISBLANK(draft_picks[[#This Row],[veto_override_drafter_id]]),draft_picks[[#This Row],[veto_override_drafter_id]]=""),"",_xlfn.XLOOKUP(draft_picks[[#This Row],[veto_override_drafter_id]],drafters[id],drafters[name]))</f>
        <v/>
      </c>
      <c r="S2872" t="s">
        <v>15497</v>
      </c>
      <c r="T2872" t="str">
        <f>IF(OR(ISBLANK(draft_picks[[#This Row],[veto_override_team_id]]),draft_picks[[#This Row],[veto_override_team_id]]=""),"",_xlfn.XLOOKUP(draft_picks[[#This Row],[veto_override_team_id]],drafter_teams[id],drafter_teams[name]))</f>
        <v/>
      </c>
    </row>
    <row r="2873" spans="1:20" x14ac:dyDescent="0.25">
      <c r="A2873" t="s">
        <v>108</v>
      </c>
      <c r="B2873" t="str">
        <f>_xlfn.XLOOKUP(draft_picks[[#This Row],[draft_id]],drafts[id],drafts[title])</f>
        <v>Queer Comedy</v>
      </c>
      <c r="C2873" s="3">
        <v>5</v>
      </c>
      <c r="D2873">
        <f>IF(C2872&lt;draft_picks[[#This Row],[position]],1,IF(C2872&gt;draft_picks[[#This Row],[position]],D2872+1,IF(C2872=draft_picks[[#This Row],[position]],D2872+1)))</f>
        <v>4</v>
      </c>
      <c r="E2873" t="s">
        <v>5976</v>
      </c>
      <c r="F2873" t="str">
        <f>IF(ISBLANK(draft_picks[[#This Row],[movie_id]]),"",_xlfn.XLOOKUP(draft_picks[[#This Row],[movie_id]],drafts.movies[id],drafts.movies[movie_title]))</f>
        <v>The Birdcage</v>
      </c>
      <c r="G2873" s="3" t="s">
        <v>1105</v>
      </c>
      <c r="H2873" t="str">
        <f>IF(ISBLANK(draft_picks[[#This Row],[drafter_id]]),"",_xlfn.XLOOKUP(draft_picks[[#This Row],[drafter_id]],drafters[id],drafters[name]))</f>
        <v>Juan Barquin</v>
      </c>
      <c r="J2873" t="str">
        <f>IF(ISBLANK(draft_picks[[#This Row],[drafter_team_id]]),"",_xlfn.XLOOKUP(draft_picks[[#This Row],[drafter_team_id]],drafter_teams[id],drafter_teams[name]))</f>
        <v/>
      </c>
      <c r="K2873" s="3" t="s">
        <v>15497</v>
      </c>
      <c r="L2873" t="s">
        <v>15497</v>
      </c>
      <c r="M2873" t="str">
        <f>IF(OR(ISBLANK(draft_picks[[#This Row],[veto_drafter_id]]),draft_picks[[#This Row],[veto_drafter_id]]=""),"",_xlfn.XLOOKUP(draft_picks[[#This Row],[veto_drafter_id]],drafters[id],drafters[name]))</f>
        <v/>
      </c>
      <c r="N2873" t="s">
        <v>15497</v>
      </c>
      <c r="O2873" t="str">
        <f>IF(OR(ISBLANK(draft_picks[[#This Row],[veto_drafter_team_id]]),draft_picks[[#This Row],[veto_drafter_team_id]]=""),"",_xlfn.XLOOKUP(draft_picks[[#This Row],[veto_drafter_team_id]],drafter_teams[id],drafter_teams[name]))</f>
        <v/>
      </c>
      <c r="Q2873" t="s">
        <v>15497</v>
      </c>
      <c r="R2873" t="str">
        <f>IF(OR(ISBLANK(draft_picks[[#This Row],[veto_override_drafter_id]]),draft_picks[[#This Row],[veto_override_drafter_id]]=""),"",_xlfn.XLOOKUP(draft_picks[[#This Row],[veto_override_drafter_id]],drafters[id],drafters[name]))</f>
        <v/>
      </c>
      <c r="S2873" t="s">
        <v>15497</v>
      </c>
      <c r="T2873" t="str">
        <f>IF(OR(ISBLANK(draft_picks[[#This Row],[veto_override_team_id]]),draft_picks[[#This Row],[veto_override_team_id]]=""),"",_xlfn.XLOOKUP(draft_picks[[#This Row],[veto_override_team_id]],drafter_teams[id],drafter_teams[name]))</f>
        <v/>
      </c>
    </row>
    <row r="2874" spans="1:20" x14ac:dyDescent="0.25">
      <c r="A2874" t="s">
        <v>108</v>
      </c>
      <c r="B2874" t="str">
        <f>_xlfn.XLOOKUP(draft_picks[[#This Row],[draft_id]],drafts[id],drafts[title])</f>
        <v>Queer Comedy</v>
      </c>
      <c r="C2874" s="3">
        <v>4</v>
      </c>
      <c r="D2874">
        <f>IF(C2873&lt;draft_picks[[#This Row],[position]],1,IF(C2873&gt;draft_picks[[#This Row],[position]],D2873+1,IF(C2873=draft_picks[[#This Row],[position]],D2873+1)))</f>
        <v>5</v>
      </c>
      <c r="E2874" t="s">
        <v>3618</v>
      </c>
      <c r="F2874" t="str">
        <f>IF(ISBLANK(draft_picks[[#This Row],[movie_id]]),"",_xlfn.XLOOKUP(draft_picks[[#This Row],[movie_id]],drafts.movies[id],drafts.movies[movie_title]))</f>
        <v>Pink Flamingos</v>
      </c>
      <c r="G2874" s="3" t="s">
        <v>1107</v>
      </c>
      <c r="H2874" t="str">
        <f>IF(ISBLANK(draft_picks[[#This Row],[drafter_id]]),"",_xlfn.XLOOKUP(draft_picks[[#This Row],[drafter_id]],drafters[id],drafters[name]))</f>
        <v>Kyle Turner</v>
      </c>
      <c r="J2874" t="str">
        <f>IF(ISBLANK(draft_picks[[#This Row],[drafter_team_id]]),"",_xlfn.XLOOKUP(draft_picks[[#This Row],[drafter_team_id]],drafter_teams[id],drafter_teams[name]))</f>
        <v/>
      </c>
      <c r="K2874" s="3" t="s">
        <v>15497</v>
      </c>
      <c r="L2874" t="s">
        <v>15497</v>
      </c>
      <c r="M2874" t="str">
        <f>IF(OR(ISBLANK(draft_picks[[#This Row],[veto_drafter_id]]),draft_picks[[#This Row],[veto_drafter_id]]=""),"",_xlfn.XLOOKUP(draft_picks[[#This Row],[veto_drafter_id]],drafters[id],drafters[name]))</f>
        <v/>
      </c>
      <c r="N2874" t="s">
        <v>15497</v>
      </c>
      <c r="O2874" t="str">
        <f>IF(OR(ISBLANK(draft_picks[[#This Row],[veto_drafter_team_id]]),draft_picks[[#This Row],[veto_drafter_team_id]]=""),"",_xlfn.XLOOKUP(draft_picks[[#This Row],[veto_drafter_team_id]],drafter_teams[id],drafter_teams[name]))</f>
        <v/>
      </c>
      <c r="Q2874" t="s">
        <v>15497</v>
      </c>
      <c r="R2874" t="str">
        <f>IF(OR(ISBLANK(draft_picks[[#This Row],[veto_override_drafter_id]]),draft_picks[[#This Row],[veto_override_drafter_id]]=""),"",_xlfn.XLOOKUP(draft_picks[[#This Row],[veto_override_drafter_id]],drafters[id],drafters[name]))</f>
        <v/>
      </c>
      <c r="S2874" t="s">
        <v>15497</v>
      </c>
      <c r="T2874" t="str">
        <f>IF(OR(ISBLANK(draft_picks[[#This Row],[veto_override_team_id]]),draft_picks[[#This Row],[veto_override_team_id]]=""),"",_xlfn.XLOOKUP(draft_picks[[#This Row],[veto_override_team_id]],drafter_teams[id],drafter_teams[name]))</f>
        <v/>
      </c>
    </row>
    <row r="2875" spans="1:20" x14ac:dyDescent="0.25">
      <c r="A2875" t="s">
        <v>108</v>
      </c>
      <c r="B2875" t="str">
        <f>_xlfn.XLOOKUP(draft_picks[[#This Row],[draft_id]],drafts[id],drafts[title])</f>
        <v>Queer Comedy</v>
      </c>
      <c r="C2875" s="3">
        <v>3</v>
      </c>
      <c r="D2875">
        <f>IF(C2874&lt;draft_picks[[#This Row],[position]],1,IF(C2874&gt;draft_picks[[#This Row],[position]],D2874+1,IF(C2874=draft_picks[[#This Row],[position]],D2874+1)))</f>
        <v>6</v>
      </c>
      <c r="E2875" t="s">
        <v>7003</v>
      </c>
      <c r="F2875" t="str">
        <f>IF(ISBLANK(draft_picks[[#This Row],[movie_id]]),"",_xlfn.XLOOKUP(draft_picks[[#This Row],[movie_id]],drafts.movies[id],drafts.movies[movie_title]))</f>
        <v>Tangerine</v>
      </c>
      <c r="G2875" s="3" t="s">
        <v>1105</v>
      </c>
      <c r="H2875" t="str">
        <f>IF(ISBLANK(draft_picks[[#This Row],[drafter_id]]),"",_xlfn.XLOOKUP(draft_picks[[#This Row],[drafter_id]],drafters[id],drafters[name]))</f>
        <v>Juan Barquin</v>
      </c>
      <c r="J2875" t="str">
        <f>IF(ISBLANK(draft_picks[[#This Row],[drafter_team_id]]),"",_xlfn.XLOOKUP(draft_picks[[#This Row],[drafter_team_id]],drafter_teams[id],drafter_teams[name]))</f>
        <v/>
      </c>
      <c r="K2875" s="3" t="s">
        <v>15497</v>
      </c>
      <c r="L2875" t="s">
        <v>15497</v>
      </c>
      <c r="M2875" t="str">
        <f>IF(OR(ISBLANK(draft_picks[[#This Row],[veto_drafter_id]]),draft_picks[[#This Row],[veto_drafter_id]]=""),"",_xlfn.XLOOKUP(draft_picks[[#This Row],[veto_drafter_id]],drafters[id],drafters[name]))</f>
        <v/>
      </c>
      <c r="N2875" t="s">
        <v>15497</v>
      </c>
      <c r="O2875" t="str">
        <f>IF(OR(ISBLANK(draft_picks[[#This Row],[veto_drafter_team_id]]),draft_picks[[#This Row],[veto_drafter_team_id]]=""),"",_xlfn.XLOOKUP(draft_picks[[#This Row],[veto_drafter_team_id]],drafter_teams[id],drafter_teams[name]))</f>
        <v/>
      </c>
      <c r="Q2875" t="s">
        <v>15497</v>
      </c>
      <c r="R2875" t="str">
        <f>IF(OR(ISBLANK(draft_picks[[#This Row],[veto_override_drafter_id]]),draft_picks[[#This Row],[veto_override_drafter_id]]=""),"",_xlfn.XLOOKUP(draft_picks[[#This Row],[veto_override_drafter_id]],drafters[id],drafters[name]))</f>
        <v/>
      </c>
      <c r="S2875" t="s">
        <v>15497</v>
      </c>
      <c r="T2875" t="str">
        <f>IF(OR(ISBLANK(draft_picks[[#This Row],[veto_override_team_id]]),draft_picks[[#This Row],[veto_override_team_id]]=""),"",_xlfn.XLOOKUP(draft_picks[[#This Row],[veto_override_team_id]],drafter_teams[id],drafter_teams[name]))</f>
        <v/>
      </c>
    </row>
    <row r="2876" spans="1:20" x14ac:dyDescent="0.25">
      <c r="A2876" t="s">
        <v>108</v>
      </c>
      <c r="B2876" t="str">
        <f>_xlfn.XLOOKUP(draft_picks[[#This Row],[draft_id]],drafts[id],drafts[title])</f>
        <v>Queer Comedy</v>
      </c>
      <c r="C2876" s="3">
        <v>2</v>
      </c>
      <c r="D2876">
        <f>IF(C2875&lt;draft_picks[[#This Row],[position]],1,IF(C2875&gt;draft_picks[[#This Row],[position]],D2875+1,IF(C2875=draft_picks[[#This Row],[position]],D2875+1)))</f>
        <v>7</v>
      </c>
      <c r="E2876" t="s">
        <v>2362</v>
      </c>
      <c r="F2876" t="str">
        <f>IF(ISBLANK(draft_picks[[#This Row],[movie_id]]),"",_xlfn.XLOOKUP(draft_picks[[#This Row],[movie_id]],drafts.movies[id],drafts.movies[movie_title]))</f>
        <v>The Watermelon Woman</v>
      </c>
      <c r="G2876" s="3" t="s">
        <v>1107</v>
      </c>
      <c r="H2876" t="str">
        <f>IF(ISBLANK(draft_picks[[#This Row],[drafter_id]]),"",_xlfn.XLOOKUP(draft_picks[[#This Row],[drafter_id]],drafters[id],drafters[name]))</f>
        <v>Kyle Turner</v>
      </c>
      <c r="J2876" t="str">
        <f>IF(ISBLANK(draft_picks[[#This Row],[drafter_team_id]]),"",_xlfn.XLOOKUP(draft_picks[[#This Row],[drafter_team_id]],drafter_teams[id],drafter_teams[name]))</f>
        <v/>
      </c>
      <c r="K2876" s="3" t="s">
        <v>15497</v>
      </c>
      <c r="L2876" t="s">
        <v>15497</v>
      </c>
      <c r="M2876" t="str">
        <f>IF(OR(ISBLANK(draft_picks[[#This Row],[veto_drafter_id]]),draft_picks[[#This Row],[veto_drafter_id]]=""),"",_xlfn.XLOOKUP(draft_picks[[#This Row],[veto_drafter_id]],drafters[id],drafters[name]))</f>
        <v/>
      </c>
      <c r="N2876" t="s">
        <v>15497</v>
      </c>
      <c r="O2876" t="str">
        <f>IF(OR(ISBLANK(draft_picks[[#This Row],[veto_drafter_team_id]]),draft_picks[[#This Row],[veto_drafter_team_id]]=""),"",_xlfn.XLOOKUP(draft_picks[[#This Row],[veto_drafter_team_id]],drafter_teams[id],drafter_teams[name]))</f>
        <v/>
      </c>
      <c r="Q2876" t="s">
        <v>15497</v>
      </c>
      <c r="R2876" t="str">
        <f>IF(OR(ISBLANK(draft_picks[[#This Row],[veto_override_drafter_id]]),draft_picks[[#This Row],[veto_override_drafter_id]]=""),"",_xlfn.XLOOKUP(draft_picks[[#This Row],[veto_override_drafter_id]],drafters[id],drafters[name]))</f>
        <v/>
      </c>
      <c r="S2876" t="s">
        <v>15497</v>
      </c>
      <c r="T2876" t="str">
        <f>IF(OR(ISBLANK(draft_picks[[#This Row],[veto_override_team_id]]),draft_picks[[#This Row],[veto_override_team_id]]=""),"",_xlfn.XLOOKUP(draft_picks[[#This Row],[veto_override_team_id]],drafter_teams[id],drafter_teams[name]))</f>
        <v/>
      </c>
    </row>
    <row r="2877" spans="1:20" x14ac:dyDescent="0.25">
      <c r="A2877" t="s">
        <v>108</v>
      </c>
      <c r="B2877" t="str">
        <f>_xlfn.XLOOKUP(draft_picks[[#This Row],[draft_id]],drafts[id],drafts[title])</f>
        <v>Queer Comedy</v>
      </c>
      <c r="C2877" s="3">
        <v>1</v>
      </c>
      <c r="D2877">
        <f>IF(C2876&lt;draft_picks[[#This Row],[position]],1,IF(C2876&gt;draft_picks[[#This Row],[position]],D2876+1,IF(C2876=draft_picks[[#This Row],[position]],D2876+1)))</f>
        <v>8</v>
      </c>
      <c r="E2877" t="s">
        <v>2754</v>
      </c>
      <c r="F2877" t="str">
        <f>IF(ISBLANK(draft_picks[[#This Row],[movie_id]]),"",_xlfn.XLOOKUP(draft_picks[[#This Row],[movie_id]],drafts.movies[id],drafts.movies[movie_title]))</f>
        <v>Some Like It Hot</v>
      </c>
      <c r="G2877" s="3" t="s">
        <v>1105</v>
      </c>
      <c r="H2877" t="str">
        <f>IF(ISBLANK(draft_picks[[#This Row],[drafter_id]]),"",_xlfn.XLOOKUP(draft_picks[[#This Row],[drafter_id]],drafters[id],drafters[name]))</f>
        <v>Juan Barquin</v>
      </c>
      <c r="J2877" t="str">
        <f>IF(ISBLANK(draft_picks[[#This Row],[drafter_team_id]]),"",_xlfn.XLOOKUP(draft_picks[[#This Row],[drafter_team_id]],drafter_teams[id],drafter_teams[name]))</f>
        <v/>
      </c>
      <c r="K2877" s="3" t="s">
        <v>15497</v>
      </c>
      <c r="L2877" t="s">
        <v>15497</v>
      </c>
      <c r="M2877" t="str">
        <f>IF(OR(ISBLANK(draft_picks[[#This Row],[veto_drafter_id]]),draft_picks[[#This Row],[veto_drafter_id]]=""),"",_xlfn.XLOOKUP(draft_picks[[#This Row],[veto_drafter_id]],drafters[id],drafters[name]))</f>
        <v/>
      </c>
      <c r="N2877" t="s">
        <v>15497</v>
      </c>
      <c r="O2877" t="str">
        <f>IF(OR(ISBLANK(draft_picks[[#This Row],[veto_drafter_team_id]]),draft_picks[[#This Row],[veto_drafter_team_id]]=""),"",_xlfn.XLOOKUP(draft_picks[[#This Row],[veto_drafter_team_id]],drafter_teams[id],drafter_teams[name]))</f>
        <v/>
      </c>
      <c r="Q2877" t="s">
        <v>15497</v>
      </c>
      <c r="R2877" t="str">
        <f>IF(OR(ISBLANK(draft_picks[[#This Row],[veto_override_drafter_id]]),draft_picks[[#This Row],[veto_override_drafter_id]]=""),"",_xlfn.XLOOKUP(draft_picks[[#This Row],[veto_override_drafter_id]],drafters[id],drafters[name]))</f>
        <v/>
      </c>
      <c r="S2877" t="s">
        <v>15497</v>
      </c>
      <c r="T2877" t="str">
        <f>IF(OR(ISBLANK(draft_picks[[#This Row],[veto_override_team_id]]),draft_picks[[#This Row],[veto_override_team_id]]=""),"",_xlfn.XLOOKUP(draft_picks[[#This Row],[veto_override_team_id]],drafter_teams[id],drafter_teams[name]))</f>
        <v/>
      </c>
    </row>
    <row r="2878" spans="1:20" x14ac:dyDescent="0.25">
      <c r="A2878" t="s">
        <v>556</v>
      </c>
      <c r="B2878" t="str">
        <f>_xlfn.XLOOKUP(draft_picks[[#This Row],[draft_id]],drafts[id],drafts[title])</f>
        <v>Ozploitation</v>
      </c>
      <c r="C2878" s="3">
        <v>7</v>
      </c>
      <c r="D2878">
        <f>IF(C2877&lt;draft_picks[[#This Row],[position]],1,IF(C2877&gt;draft_picks[[#This Row],[position]],D2877+1,IF(C2877=draft_picks[[#This Row],[position]],D2877+1)))</f>
        <v>1</v>
      </c>
      <c r="E2878" t="s">
        <v>3499</v>
      </c>
      <c r="F2878" t="str">
        <f>IF(ISBLANK(draft_picks[[#This Row],[movie_id]]),"",_xlfn.XLOOKUP(draft_picks[[#This Row],[movie_id]],drafts.movies[id],drafts.movies[movie_title]))</f>
        <v>Fortress</v>
      </c>
      <c r="G2878" s="3" t="s">
        <v>805</v>
      </c>
      <c r="H2878" t="str">
        <f>IF(ISBLANK(draft_picks[[#This Row],[drafter_id]]),"",_xlfn.XLOOKUP(draft_picks[[#This Row],[drafter_id]],drafters[id],drafters[name]))</f>
        <v>Elric Kane</v>
      </c>
      <c r="J2878" t="str">
        <f>IF(ISBLANK(draft_picks[[#This Row],[drafter_team_id]]),"",_xlfn.XLOOKUP(draft_picks[[#This Row],[drafter_team_id]],drafter_teams[id],drafter_teams[name]))</f>
        <v/>
      </c>
      <c r="K2878" s="3" t="s">
        <v>15497</v>
      </c>
      <c r="L2878" t="s">
        <v>15497</v>
      </c>
      <c r="M2878" t="str">
        <f>IF(OR(ISBLANK(draft_picks[[#This Row],[veto_drafter_id]]),draft_picks[[#This Row],[veto_drafter_id]]=""),"",_xlfn.XLOOKUP(draft_picks[[#This Row],[veto_drafter_id]],drafters[id],drafters[name]))</f>
        <v/>
      </c>
      <c r="N2878" t="s">
        <v>15497</v>
      </c>
      <c r="O2878" t="str">
        <f>IF(OR(ISBLANK(draft_picks[[#This Row],[veto_drafter_team_id]]),draft_picks[[#This Row],[veto_drafter_team_id]]=""),"",_xlfn.XLOOKUP(draft_picks[[#This Row],[veto_drafter_team_id]],drafter_teams[id],drafter_teams[name]))</f>
        <v/>
      </c>
      <c r="Q2878" t="s">
        <v>15497</v>
      </c>
      <c r="R2878" t="str">
        <f>IF(OR(ISBLANK(draft_picks[[#This Row],[veto_override_drafter_id]]),draft_picks[[#This Row],[veto_override_drafter_id]]=""),"",_xlfn.XLOOKUP(draft_picks[[#This Row],[veto_override_drafter_id]],drafters[id],drafters[name]))</f>
        <v/>
      </c>
      <c r="S2878" t="s">
        <v>15497</v>
      </c>
      <c r="T2878" t="str">
        <f>IF(OR(ISBLANK(draft_picks[[#This Row],[veto_override_team_id]]),draft_picks[[#This Row],[veto_override_team_id]]=""),"",_xlfn.XLOOKUP(draft_picks[[#This Row],[veto_override_team_id]],drafter_teams[id],drafter_teams[name]))</f>
        <v/>
      </c>
    </row>
    <row r="2879" spans="1:20" x14ac:dyDescent="0.25">
      <c r="A2879" t="s">
        <v>556</v>
      </c>
      <c r="B2879" t="str">
        <f>_xlfn.XLOOKUP(draft_picks[[#This Row],[draft_id]],drafts[id],drafts[title])</f>
        <v>Ozploitation</v>
      </c>
      <c r="C2879" s="3">
        <v>6</v>
      </c>
      <c r="D2879">
        <f>IF(C2878&lt;draft_picks[[#This Row],[position]],1,IF(C2878&gt;draft_picks[[#This Row],[position]],D2878+1,IF(C2878=draft_picks[[#This Row],[position]],D2878+1)))</f>
        <v>2</v>
      </c>
      <c r="E2879" t="s">
        <v>6300</v>
      </c>
      <c r="F2879" t="str">
        <f>IF(ISBLANK(draft_picks[[#This Row],[movie_id]]),"",_xlfn.XLOOKUP(draft_picks[[#This Row],[movie_id]],drafts.movies[id],drafts.movies[movie_title]))</f>
        <v>The Man from Hong Kong</v>
      </c>
      <c r="G2879" s="3" t="s">
        <v>805</v>
      </c>
      <c r="H2879" t="str">
        <f>IF(ISBLANK(draft_picks[[#This Row],[drafter_id]]),"",_xlfn.XLOOKUP(draft_picks[[#This Row],[drafter_id]],drafters[id],drafters[name]))</f>
        <v>Elric Kane</v>
      </c>
      <c r="J2879" t="str">
        <f>IF(ISBLANK(draft_picks[[#This Row],[drafter_team_id]]),"",_xlfn.XLOOKUP(draft_picks[[#This Row],[drafter_team_id]],drafter_teams[id],drafter_teams[name]))</f>
        <v/>
      </c>
      <c r="K2879" s="3" t="s">
        <v>15497</v>
      </c>
      <c r="L2879" t="s">
        <v>15497</v>
      </c>
      <c r="M2879" t="str">
        <f>IF(OR(ISBLANK(draft_picks[[#This Row],[veto_drafter_id]]),draft_picks[[#This Row],[veto_drafter_id]]=""),"",_xlfn.XLOOKUP(draft_picks[[#This Row],[veto_drafter_id]],drafters[id],drafters[name]))</f>
        <v/>
      </c>
      <c r="N2879" t="s">
        <v>15497</v>
      </c>
      <c r="O2879" t="str">
        <f>IF(OR(ISBLANK(draft_picks[[#This Row],[veto_drafter_team_id]]),draft_picks[[#This Row],[veto_drafter_team_id]]=""),"",_xlfn.XLOOKUP(draft_picks[[#This Row],[veto_drafter_team_id]],drafter_teams[id],drafter_teams[name]))</f>
        <v/>
      </c>
      <c r="Q2879" t="s">
        <v>15497</v>
      </c>
      <c r="R2879" t="str">
        <f>IF(OR(ISBLANK(draft_picks[[#This Row],[veto_override_drafter_id]]),draft_picks[[#This Row],[veto_override_drafter_id]]=""),"",_xlfn.XLOOKUP(draft_picks[[#This Row],[veto_override_drafter_id]],drafters[id],drafters[name]))</f>
        <v/>
      </c>
      <c r="S2879" t="s">
        <v>15497</v>
      </c>
      <c r="T2879" t="str">
        <f>IF(OR(ISBLANK(draft_picks[[#This Row],[veto_override_team_id]]),draft_picks[[#This Row],[veto_override_team_id]]=""),"",_xlfn.XLOOKUP(draft_picks[[#This Row],[veto_override_team_id]],drafter_teams[id],drafter_teams[name]))</f>
        <v/>
      </c>
    </row>
    <row r="2880" spans="1:20" x14ac:dyDescent="0.25">
      <c r="A2880" t="s">
        <v>556</v>
      </c>
      <c r="B2880" t="str">
        <f>_xlfn.XLOOKUP(draft_picks[[#This Row],[draft_id]],drafts[id],drafts[title])</f>
        <v>Ozploitation</v>
      </c>
      <c r="C2880" s="3">
        <v>5</v>
      </c>
      <c r="D2880">
        <f>IF(C2879&lt;draft_picks[[#This Row],[position]],1,IF(C2879&gt;draft_picks[[#This Row],[position]],D2879+1,IF(C2879=draft_picks[[#This Row],[position]],D2879+1)))</f>
        <v>3</v>
      </c>
      <c r="E2880" t="s">
        <v>5997</v>
      </c>
      <c r="F2880" t="str">
        <f>IF(ISBLANK(draft_picks[[#This Row],[movie_id]]),"",_xlfn.XLOOKUP(draft_picks[[#This Row],[movie_id]],drafts.movies[id],drafts.movies[movie_title]))</f>
        <v>Stone</v>
      </c>
      <c r="G2880" s="3" t="s">
        <v>1219</v>
      </c>
      <c r="H2880" t="str">
        <f>IF(ISBLANK(draft_picks[[#This Row],[drafter_id]]),"",_xlfn.XLOOKUP(draft_picks[[#This Row],[drafter_id]],drafters[id],drafters[name]))</f>
        <v>Blake Howard</v>
      </c>
      <c r="J2880" t="str">
        <f>IF(ISBLANK(draft_picks[[#This Row],[drafter_team_id]]),"",_xlfn.XLOOKUP(draft_picks[[#This Row],[drafter_team_id]],drafter_teams[id],drafter_teams[name]))</f>
        <v/>
      </c>
      <c r="K2880" s="3" t="s">
        <v>15497</v>
      </c>
      <c r="L2880" t="s">
        <v>15497</v>
      </c>
      <c r="M2880" t="str">
        <f>IF(OR(ISBLANK(draft_picks[[#This Row],[veto_drafter_id]]),draft_picks[[#This Row],[veto_drafter_id]]=""),"",_xlfn.XLOOKUP(draft_picks[[#This Row],[veto_drafter_id]],drafters[id],drafters[name]))</f>
        <v/>
      </c>
      <c r="N2880" t="s">
        <v>15497</v>
      </c>
      <c r="O2880" t="str">
        <f>IF(OR(ISBLANK(draft_picks[[#This Row],[veto_drafter_team_id]]),draft_picks[[#This Row],[veto_drafter_team_id]]=""),"",_xlfn.XLOOKUP(draft_picks[[#This Row],[veto_drafter_team_id]],drafter_teams[id],drafter_teams[name]))</f>
        <v/>
      </c>
      <c r="Q2880" t="s">
        <v>15497</v>
      </c>
      <c r="R2880" t="str">
        <f>IF(OR(ISBLANK(draft_picks[[#This Row],[veto_override_drafter_id]]),draft_picks[[#This Row],[veto_override_drafter_id]]=""),"",_xlfn.XLOOKUP(draft_picks[[#This Row],[veto_override_drafter_id]],drafters[id],drafters[name]))</f>
        <v/>
      </c>
      <c r="S2880" t="s">
        <v>15497</v>
      </c>
      <c r="T2880" t="str">
        <f>IF(OR(ISBLANK(draft_picks[[#This Row],[veto_override_team_id]]),draft_picks[[#This Row],[veto_override_team_id]]=""),"",_xlfn.XLOOKUP(draft_picks[[#This Row],[veto_override_team_id]],drafter_teams[id],drafter_teams[name]))</f>
        <v/>
      </c>
    </row>
    <row r="2881" spans="1:21" x14ac:dyDescent="0.25">
      <c r="A2881" t="s">
        <v>556</v>
      </c>
      <c r="B2881" t="str">
        <f>_xlfn.XLOOKUP(draft_picks[[#This Row],[draft_id]],drafts[id],drafts[title])</f>
        <v>Ozploitation</v>
      </c>
      <c r="C2881" s="3">
        <v>4</v>
      </c>
      <c r="D2881">
        <f>IF(C2880&lt;draft_picks[[#This Row],[position]],1,IF(C2880&gt;draft_picks[[#This Row],[position]],D2880+1,IF(C2880=draft_picks[[#This Row],[position]],D2880+1)))</f>
        <v>4</v>
      </c>
      <c r="E2881" t="s">
        <v>5393</v>
      </c>
      <c r="F2881" t="str">
        <f>IF(ISBLANK(draft_picks[[#This Row],[movie_id]]),"",_xlfn.XLOOKUP(draft_picks[[#This Row],[movie_id]],drafts.movies[id],drafts.movies[movie_title]))</f>
        <v>Long Weekend</v>
      </c>
      <c r="G2881" s="3" t="s">
        <v>805</v>
      </c>
      <c r="H2881" t="str">
        <f>IF(ISBLANK(draft_picks[[#This Row],[drafter_id]]),"",_xlfn.XLOOKUP(draft_picks[[#This Row],[drafter_id]],drafters[id],drafters[name]))</f>
        <v>Elric Kane</v>
      </c>
      <c r="J2881" t="str">
        <f>IF(ISBLANK(draft_picks[[#This Row],[drafter_team_id]]),"",_xlfn.XLOOKUP(draft_picks[[#This Row],[drafter_team_id]],drafter_teams[id],drafter_teams[name]))</f>
        <v/>
      </c>
      <c r="K2881" s="3" t="s">
        <v>15497</v>
      </c>
      <c r="L2881" t="s">
        <v>15497</v>
      </c>
      <c r="M2881" t="str">
        <f>IF(OR(ISBLANK(draft_picks[[#This Row],[veto_drafter_id]]),draft_picks[[#This Row],[veto_drafter_id]]=""),"",_xlfn.XLOOKUP(draft_picks[[#This Row],[veto_drafter_id]],drafters[id],drafters[name]))</f>
        <v/>
      </c>
      <c r="N2881" t="s">
        <v>15497</v>
      </c>
      <c r="O2881" t="str">
        <f>IF(OR(ISBLANK(draft_picks[[#This Row],[veto_drafter_team_id]]),draft_picks[[#This Row],[veto_drafter_team_id]]=""),"",_xlfn.XLOOKUP(draft_picks[[#This Row],[veto_drafter_team_id]],drafter_teams[id],drafter_teams[name]))</f>
        <v/>
      </c>
      <c r="Q2881" t="s">
        <v>15497</v>
      </c>
      <c r="R2881" t="str">
        <f>IF(OR(ISBLANK(draft_picks[[#This Row],[veto_override_drafter_id]]),draft_picks[[#This Row],[veto_override_drafter_id]]=""),"",_xlfn.XLOOKUP(draft_picks[[#This Row],[veto_override_drafter_id]],drafters[id],drafters[name]))</f>
        <v/>
      </c>
      <c r="S2881" t="s">
        <v>15497</v>
      </c>
      <c r="T2881" t="str">
        <f>IF(OR(ISBLANK(draft_picks[[#This Row],[veto_override_team_id]]),draft_picks[[#This Row],[veto_override_team_id]]=""),"",_xlfn.XLOOKUP(draft_picks[[#This Row],[veto_override_team_id]],drafter_teams[id],drafter_teams[name]))</f>
        <v/>
      </c>
    </row>
    <row r="2882" spans="1:21" x14ac:dyDescent="0.25">
      <c r="A2882" t="s">
        <v>556</v>
      </c>
      <c r="B2882" t="str">
        <f>_xlfn.XLOOKUP(draft_picks[[#This Row],[draft_id]],drafts[id],drafts[title])</f>
        <v>Ozploitation</v>
      </c>
      <c r="C2882" s="3">
        <v>3</v>
      </c>
      <c r="D2882">
        <f>IF(C2881&lt;draft_picks[[#This Row],[position]],1,IF(C2881&gt;draft_picks[[#This Row],[position]],D2881+1,IF(C2881=draft_picks[[#This Row],[position]],D2881+1)))</f>
        <v>5</v>
      </c>
      <c r="E2882" t="s">
        <v>3573</v>
      </c>
      <c r="F2882" t="str">
        <f>IF(ISBLANK(draft_picks[[#This Row],[movie_id]]),"",_xlfn.XLOOKUP(draft_picks[[#This Row],[movie_id]],drafts.movies[id],drafts.movies[movie_title]))</f>
        <v>Razorback</v>
      </c>
      <c r="G2882" s="3" t="s">
        <v>1219</v>
      </c>
      <c r="H2882" t="str">
        <f>IF(ISBLANK(draft_picks[[#This Row],[drafter_id]]),"",_xlfn.XLOOKUP(draft_picks[[#This Row],[drafter_id]],drafters[id],drafters[name]))</f>
        <v>Blake Howard</v>
      </c>
      <c r="J2882" t="str">
        <f>IF(ISBLANK(draft_picks[[#This Row],[drafter_team_id]]),"",_xlfn.XLOOKUP(draft_picks[[#This Row],[drafter_team_id]],drafter_teams[id],drafter_teams[name]))</f>
        <v/>
      </c>
      <c r="K2882" s="3" t="s">
        <v>15497</v>
      </c>
      <c r="L2882" t="s">
        <v>15497</v>
      </c>
      <c r="M2882" t="str">
        <f>IF(OR(ISBLANK(draft_picks[[#This Row],[veto_drafter_id]]),draft_picks[[#This Row],[veto_drafter_id]]=""),"",_xlfn.XLOOKUP(draft_picks[[#This Row],[veto_drafter_id]],drafters[id],drafters[name]))</f>
        <v/>
      </c>
      <c r="N2882" t="s">
        <v>15497</v>
      </c>
      <c r="O2882" t="str">
        <f>IF(OR(ISBLANK(draft_picks[[#This Row],[veto_drafter_team_id]]),draft_picks[[#This Row],[veto_drafter_team_id]]=""),"",_xlfn.XLOOKUP(draft_picks[[#This Row],[veto_drafter_team_id]],drafter_teams[id],drafter_teams[name]))</f>
        <v/>
      </c>
      <c r="Q2882" t="s">
        <v>15497</v>
      </c>
      <c r="R2882" t="str">
        <f>IF(OR(ISBLANK(draft_picks[[#This Row],[veto_override_drafter_id]]),draft_picks[[#This Row],[veto_override_drafter_id]]=""),"",_xlfn.XLOOKUP(draft_picks[[#This Row],[veto_override_drafter_id]],drafters[id],drafters[name]))</f>
        <v/>
      </c>
      <c r="S2882" t="s">
        <v>15497</v>
      </c>
      <c r="T2882" t="str">
        <f>IF(OR(ISBLANK(draft_picks[[#This Row],[veto_override_team_id]]),draft_picks[[#This Row],[veto_override_team_id]]=""),"",_xlfn.XLOOKUP(draft_picks[[#This Row],[veto_override_team_id]],drafter_teams[id],drafter_teams[name]))</f>
        <v/>
      </c>
    </row>
    <row r="2883" spans="1:21" x14ac:dyDescent="0.25">
      <c r="A2883" t="s">
        <v>556</v>
      </c>
      <c r="B2883" t="str">
        <f>_xlfn.XLOOKUP(draft_picks[[#This Row],[draft_id]],drafts[id],drafts[title])</f>
        <v>Ozploitation</v>
      </c>
      <c r="C2883" s="3">
        <v>2</v>
      </c>
      <c r="D2883">
        <f>IF(C2882&lt;draft_picks[[#This Row],[position]],1,IF(C2882&gt;draft_picks[[#This Row],[position]],D2882+1,IF(C2882=draft_picks[[#This Row],[position]],D2882+1)))</f>
        <v>6</v>
      </c>
      <c r="E2883" t="s">
        <v>1505</v>
      </c>
      <c r="F2883" t="str">
        <f>IF(ISBLANK(draft_picks[[#This Row],[movie_id]]),"",_xlfn.XLOOKUP(draft_picks[[#This Row],[movie_id]],drafts.movies[id],drafts.movies[movie_title]))</f>
        <v>Road Games</v>
      </c>
      <c r="G2883" s="3" t="s">
        <v>805</v>
      </c>
      <c r="H2883" t="str">
        <f>IF(ISBLANK(draft_picks[[#This Row],[drafter_id]]),"",_xlfn.XLOOKUP(draft_picks[[#This Row],[drafter_id]],drafters[id],drafters[name]))</f>
        <v>Elric Kane</v>
      </c>
      <c r="J2883" t="str">
        <f>IF(ISBLANK(draft_picks[[#This Row],[drafter_team_id]]),"",_xlfn.XLOOKUP(draft_picks[[#This Row],[drafter_team_id]],drafter_teams[id],drafter_teams[name]))</f>
        <v/>
      </c>
      <c r="K2883" s="3" t="s">
        <v>15484</v>
      </c>
      <c r="L2883" t="s">
        <v>1219</v>
      </c>
      <c r="M2883" t="str">
        <f>IF(OR(ISBLANK(draft_picks[[#This Row],[veto_drafter_id]]),draft_picks[[#This Row],[veto_drafter_id]]=""),"",_xlfn.XLOOKUP(draft_picks[[#This Row],[veto_drafter_id]],drafters[id],drafters[name]))</f>
        <v>Blake Howard</v>
      </c>
      <c r="N2883" t="s">
        <v>15497</v>
      </c>
      <c r="O2883" t="str">
        <f>IF(OR(ISBLANK(draft_picks[[#This Row],[veto_drafter_team_id]]),draft_picks[[#This Row],[veto_drafter_team_id]]=""),"",_xlfn.XLOOKUP(draft_picks[[#This Row],[veto_drafter_team_id]],drafter_teams[id],drafter_teams[name]))</f>
        <v/>
      </c>
      <c r="Q2883" t="s">
        <v>15497</v>
      </c>
      <c r="R2883" t="str">
        <f>IF(OR(ISBLANK(draft_picks[[#This Row],[veto_override_drafter_id]]),draft_picks[[#This Row],[veto_override_drafter_id]]=""),"",_xlfn.XLOOKUP(draft_picks[[#This Row],[veto_override_drafter_id]],drafters[id],drafters[name]))</f>
        <v/>
      </c>
      <c r="S2883" t="s">
        <v>15497</v>
      </c>
      <c r="T2883" t="str">
        <f>IF(OR(ISBLANK(draft_picks[[#This Row],[veto_override_team_id]]),draft_picks[[#This Row],[veto_override_team_id]]=""),"",_xlfn.XLOOKUP(draft_picks[[#This Row],[veto_override_team_id]],drafter_teams[id],drafter_teams[name]))</f>
        <v/>
      </c>
    </row>
    <row r="2884" spans="1:21" x14ac:dyDescent="0.25">
      <c r="A2884" t="s">
        <v>556</v>
      </c>
      <c r="B2884" t="str">
        <f>_xlfn.XLOOKUP(draft_picks[[#This Row],[draft_id]],drafts[id],drafts[title])</f>
        <v>Ozploitation</v>
      </c>
      <c r="C2884" s="3">
        <v>2</v>
      </c>
      <c r="D2884">
        <f>IF(C2883&lt;draft_picks[[#This Row],[position]],1,IF(C2883&gt;draft_picks[[#This Row],[position]],D2883+1,IF(C2883=draft_picks[[#This Row],[position]],D2883+1)))</f>
        <v>7</v>
      </c>
      <c r="E2884" t="s">
        <v>8077</v>
      </c>
      <c r="F2884" t="str">
        <f>IF(ISBLANK(draft_picks[[#This Row],[movie_id]]),"",_xlfn.XLOOKUP(draft_picks[[#This Row],[movie_id]],drafts.movies[id],drafts.movies[movie_title]))</f>
        <v>Wake in Fright</v>
      </c>
      <c r="G2884" s="3" t="s">
        <v>805</v>
      </c>
      <c r="H2884" t="str">
        <f>IF(ISBLANK(draft_picks[[#This Row],[drafter_id]]),"",_xlfn.XLOOKUP(draft_picks[[#This Row],[drafter_id]],drafters[id],drafters[name]))</f>
        <v>Elric Kane</v>
      </c>
      <c r="J2884" t="str">
        <f>IF(ISBLANK(draft_picks[[#This Row],[drafter_team_id]]),"",_xlfn.XLOOKUP(draft_picks[[#This Row],[drafter_team_id]],drafter_teams[id],drafter_teams[name]))</f>
        <v/>
      </c>
      <c r="K2884" s="3"/>
      <c r="L2884" t="s">
        <v>15497</v>
      </c>
      <c r="M2884" t="str">
        <f>IF(OR(ISBLANK(draft_picks[[#This Row],[veto_drafter_id]]),draft_picks[[#This Row],[veto_drafter_id]]=""),"",_xlfn.XLOOKUP(draft_picks[[#This Row],[veto_drafter_id]],drafters[id],drafters[name]))</f>
        <v/>
      </c>
      <c r="N2884" t="s">
        <v>15497</v>
      </c>
      <c r="O2884" t="str">
        <f>IF(OR(ISBLANK(draft_picks[[#This Row],[veto_drafter_team_id]]),draft_picks[[#This Row],[veto_drafter_team_id]]=""),"",_xlfn.XLOOKUP(draft_picks[[#This Row],[veto_drafter_team_id]],drafter_teams[id],drafter_teams[name]))</f>
        <v/>
      </c>
      <c r="Q2884" t="s">
        <v>15497</v>
      </c>
      <c r="R2884" t="str">
        <f>IF(OR(ISBLANK(draft_picks[[#This Row],[veto_override_drafter_id]]),draft_picks[[#This Row],[veto_override_drafter_id]]=""),"",_xlfn.XLOOKUP(draft_picks[[#This Row],[veto_override_drafter_id]],drafters[id],drafters[name]))</f>
        <v/>
      </c>
      <c r="S2884" t="s">
        <v>15497</v>
      </c>
      <c r="T2884" t="str">
        <f>IF(OR(ISBLANK(draft_picks[[#This Row],[veto_override_team_id]]),draft_picks[[#This Row],[veto_override_team_id]]=""),"",_xlfn.XLOOKUP(draft_picks[[#This Row],[veto_override_team_id]],drafter_teams[id],drafter_teams[name]))</f>
        <v/>
      </c>
      <c r="U2884" t="b">
        <v>1</v>
      </c>
    </row>
    <row r="2885" spans="1:21" x14ac:dyDescent="0.25">
      <c r="A2885" t="s">
        <v>556</v>
      </c>
      <c r="B2885" t="str">
        <f>_xlfn.XLOOKUP(draft_picks[[#This Row],[draft_id]],drafts[id],drafts[title])</f>
        <v>Ozploitation</v>
      </c>
      <c r="C2885" s="3">
        <v>2</v>
      </c>
      <c r="D2885">
        <f>IF(C2884&lt;draft_picks[[#This Row],[position]],1,IF(C2884&gt;draft_picks[[#This Row],[position]],D2884+1,IF(C2884=draft_picks[[#This Row],[position]],D2884+1)))</f>
        <v>8</v>
      </c>
      <c r="E2885" t="s">
        <v>3361</v>
      </c>
      <c r="F2885" t="str">
        <f>IF(ISBLANK(draft_picks[[#This Row],[movie_id]]),"",_xlfn.XLOOKUP(draft_picks[[#This Row],[movie_id]],drafts.movies[id],drafts.movies[movie_title]))</f>
        <v>Mad Max</v>
      </c>
      <c r="G2885" s="3" t="s">
        <v>805</v>
      </c>
      <c r="H2885" t="str">
        <f>IF(ISBLANK(draft_picks[[#This Row],[drafter_id]]),"",_xlfn.XLOOKUP(draft_picks[[#This Row],[drafter_id]],drafters[id],drafters[name]))</f>
        <v>Elric Kane</v>
      </c>
      <c r="J2885" t="str">
        <f>IF(ISBLANK(draft_picks[[#This Row],[drafter_team_id]]),"",_xlfn.XLOOKUP(draft_picks[[#This Row],[drafter_team_id]],drafter_teams[id],drafter_teams[name]))</f>
        <v/>
      </c>
      <c r="K2885" s="3" t="s">
        <v>15497</v>
      </c>
      <c r="L2885" t="s">
        <v>15497</v>
      </c>
      <c r="M2885" t="str">
        <f>IF(OR(ISBLANK(draft_picks[[#This Row],[veto_drafter_id]]),draft_picks[[#This Row],[veto_drafter_id]]=""),"",_xlfn.XLOOKUP(draft_picks[[#This Row],[veto_drafter_id]],drafters[id],drafters[name]))</f>
        <v/>
      </c>
      <c r="N2885" t="s">
        <v>15497</v>
      </c>
      <c r="O2885" t="str">
        <f>IF(OR(ISBLANK(draft_picks[[#This Row],[veto_drafter_team_id]]),draft_picks[[#This Row],[veto_drafter_team_id]]=""),"",_xlfn.XLOOKUP(draft_picks[[#This Row],[veto_drafter_team_id]],drafter_teams[id],drafter_teams[name]))</f>
        <v/>
      </c>
      <c r="Q2885" t="s">
        <v>15497</v>
      </c>
      <c r="R2885" t="str">
        <f>IF(OR(ISBLANK(draft_picks[[#This Row],[veto_override_drafter_id]]),draft_picks[[#This Row],[veto_override_drafter_id]]=""),"",_xlfn.XLOOKUP(draft_picks[[#This Row],[veto_override_drafter_id]],drafters[id],drafters[name]))</f>
        <v/>
      </c>
      <c r="S2885" t="s">
        <v>15497</v>
      </c>
      <c r="T2885" t="str">
        <f>IF(OR(ISBLANK(draft_picks[[#This Row],[veto_override_team_id]]),draft_picks[[#This Row],[veto_override_team_id]]=""),"",_xlfn.XLOOKUP(draft_picks[[#This Row],[veto_override_team_id]],drafter_teams[id],drafter_teams[name]))</f>
        <v/>
      </c>
    </row>
    <row r="2886" spans="1:21" x14ac:dyDescent="0.25">
      <c r="A2886" t="s">
        <v>556</v>
      </c>
      <c r="B2886" t="str">
        <f>_xlfn.XLOOKUP(draft_picks[[#This Row],[draft_id]],drafts[id],drafts[title])</f>
        <v>Ozploitation</v>
      </c>
      <c r="C2886" s="3">
        <v>1</v>
      </c>
      <c r="D2886">
        <f>IF(C2885&lt;draft_picks[[#This Row],[position]],1,IF(C2885&gt;draft_picks[[#This Row],[position]],D2885+1,IF(C2885=draft_picks[[#This Row],[position]],D2885+1)))</f>
        <v>9</v>
      </c>
      <c r="E2886" t="s">
        <v>1505</v>
      </c>
      <c r="F2886" t="str">
        <f>IF(ISBLANK(draft_picks[[#This Row],[movie_id]]),"",_xlfn.XLOOKUP(draft_picks[[#This Row],[movie_id]],drafts.movies[id],drafts.movies[movie_title]))</f>
        <v>Road Games</v>
      </c>
      <c r="G2886" s="3" t="s">
        <v>1219</v>
      </c>
      <c r="H2886" t="str">
        <f>IF(ISBLANK(draft_picks[[#This Row],[drafter_id]]),"",_xlfn.XLOOKUP(draft_picks[[#This Row],[drafter_id]],drafters[id],drafters[name]))</f>
        <v>Blake Howard</v>
      </c>
      <c r="J2886" t="str">
        <f>IF(ISBLANK(draft_picks[[#This Row],[drafter_team_id]]),"",_xlfn.XLOOKUP(draft_picks[[#This Row],[drafter_team_id]],drafter_teams[id],drafter_teams[name]))</f>
        <v/>
      </c>
      <c r="K2886" s="3" t="s">
        <v>15497</v>
      </c>
      <c r="L2886" t="s">
        <v>15497</v>
      </c>
      <c r="M2886" t="str">
        <f>IF(OR(ISBLANK(draft_picks[[#This Row],[veto_drafter_id]]),draft_picks[[#This Row],[veto_drafter_id]]=""),"",_xlfn.XLOOKUP(draft_picks[[#This Row],[veto_drafter_id]],drafters[id],drafters[name]))</f>
        <v/>
      </c>
      <c r="N2886" t="s">
        <v>15497</v>
      </c>
      <c r="O2886" t="str">
        <f>IF(OR(ISBLANK(draft_picks[[#This Row],[veto_drafter_team_id]]),draft_picks[[#This Row],[veto_drafter_team_id]]=""),"",_xlfn.XLOOKUP(draft_picks[[#This Row],[veto_drafter_team_id]],drafter_teams[id],drafter_teams[name]))</f>
        <v/>
      </c>
      <c r="Q2886" t="s">
        <v>15497</v>
      </c>
      <c r="R2886" t="str">
        <f>IF(OR(ISBLANK(draft_picks[[#This Row],[veto_override_drafter_id]]),draft_picks[[#This Row],[veto_override_drafter_id]]=""),"",_xlfn.XLOOKUP(draft_picks[[#This Row],[veto_override_drafter_id]],drafters[id],drafters[name]))</f>
        <v/>
      </c>
      <c r="S2886" t="s">
        <v>15497</v>
      </c>
      <c r="T2886" t="str">
        <f>IF(OR(ISBLANK(draft_picks[[#This Row],[veto_override_team_id]]),draft_picks[[#This Row],[veto_override_team_id]]=""),"",_xlfn.XLOOKUP(draft_picks[[#This Row],[veto_override_team_id]],drafter_teams[id],drafter_teams[name]))</f>
        <v/>
      </c>
    </row>
    <row r="2887" spans="1:21" x14ac:dyDescent="0.25">
      <c r="A2887" t="s">
        <v>286</v>
      </c>
      <c r="B2887" t="str">
        <f>_xlfn.XLOOKUP(draft_picks[[#This Row],[draft_id]],drafts[id],drafts[title])</f>
        <v>Stephen King mini-Mega</v>
      </c>
      <c r="C2887" s="3">
        <v>13</v>
      </c>
      <c r="D2887">
        <f>IF(C2886&lt;draft_picks[[#This Row],[position]],1,IF(C2886&gt;draft_picks[[#This Row],[position]],D2886+1,IF(C2886=draft_picks[[#This Row],[position]],D2886+1)))</f>
        <v>1</v>
      </c>
      <c r="E2887" t="s">
        <v>5184</v>
      </c>
      <c r="F2887" t="str">
        <f>IF(ISBLANK(draft_picks[[#This Row],[movie_id]]),"",_xlfn.XLOOKUP(draft_picks[[#This Row],[movie_id]],drafts.movies[id],drafts.movies[movie_title]))</f>
        <v>The Night Flier</v>
      </c>
      <c r="G2887" s="3" t="s">
        <v>1047</v>
      </c>
      <c r="H2887" t="str">
        <f>IF(ISBLANK(draft_picks[[#This Row],[drafter_id]]),"",_xlfn.XLOOKUP(draft_picks[[#This Row],[drafter_id]],drafters[id],drafters[name]))</f>
        <v>Scott Wampler</v>
      </c>
      <c r="J2887" t="str">
        <f>IF(ISBLANK(draft_picks[[#This Row],[drafter_team_id]]),"",_xlfn.XLOOKUP(draft_picks[[#This Row],[drafter_team_id]],drafter_teams[id],drafter_teams[name]))</f>
        <v/>
      </c>
      <c r="K2887" s="3" t="s">
        <v>15497</v>
      </c>
      <c r="L2887" t="s">
        <v>15497</v>
      </c>
      <c r="M2887" t="str">
        <f>IF(OR(ISBLANK(draft_picks[[#This Row],[veto_drafter_id]]),draft_picks[[#This Row],[veto_drafter_id]]=""),"",_xlfn.XLOOKUP(draft_picks[[#This Row],[veto_drafter_id]],drafters[id],drafters[name]))</f>
        <v/>
      </c>
      <c r="N2887" t="s">
        <v>15497</v>
      </c>
      <c r="O2887" t="str">
        <f>IF(OR(ISBLANK(draft_picks[[#This Row],[veto_drafter_team_id]]),draft_picks[[#This Row],[veto_drafter_team_id]]=""),"",_xlfn.XLOOKUP(draft_picks[[#This Row],[veto_drafter_team_id]],drafter_teams[id],drafter_teams[name]))</f>
        <v/>
      </c>
      <c r="Q2887" t="s">
        <v>15497</v>
      </c>
      <c r="R2887" t="str">
        <f>IF(OR(ISBLANK(draft_picks[[#This Row],[veto_override_drafter_id]]),draft_picks[[#This Row],[veto_override_drafter_id]]=""),"",_xlfn.XLOOKUP(draft_picks[[#This Row],[veto_override_drafter_id]],drafters[id],drafters[name]))</f>
        <v/>
      </c>
      <c r="S2887" t="s">
        <v>15497</v>
      </c>
      <c r="T2887" t="str">
        <f>IF(OR(ISBLANK(draft_picks[[#This Row],[veto_override_team_id]]),draft_picks[[#This Row],[veto_override_team_id]]=""),"",_xlfn.XLOOKUP(draft_picks[[#This Row],[veto_override_team_id]],drafter_teams[id],drafter_teams[name]))</f>
        <v/>
      </c>
    </row>
    <row r="2888" spans="1:21" x14ac:dyDescent="0.25">
      <c r="A2888" t="s">
        <v>286</v>
      </c>
      <c r="B2888" t="str">
        <f>_xlfn.XLOOKUP(draft_picks[[#This Row],[draft_id]],drafts[id],drafts[title])</f>
        <v>Stephen King mini-Mega</v>
      </c>
      <c r="C2888" s="3">
        <v>12</v>
      </c>
      <c r="D2888">
        <f>IF(C2887&lt;draft_picks[[#This Row],[position]],1,IF(C2887&gt;draft_picks[[#This Row],[position]],D2887+1,IF(C2887=draft_picks[[#This Row],[position]],D2887+1)))</f>
        <v>2</v>
      </c>
      <c r="E2888" t="s">
        <v>1473</v>
      </c>
      <c r="F2888" t="str">
        <f>IF(ISBLANK(draft_picks[[#This Row],[movie_id]]),"",_xlfn.XLOOKUP(draft_picks[[#This Row],[movie_id]],drafts.movies[id],drafts.movies[movie_title]))</f>
        <v>Maximum Overdrive</v>
      </c>
      <c r="G2888" s="3" t="s">
        <v>1047</v>
      </c>
      <c r="H2888" t="str">
        <f>IF(ISBLANK(draft_picks[[#This Row],[drafter_id]]),"",_xlfn.XLOOKUP(draft_picks[[#This Row],[drafter_id]],drafters[id],drafters[name]))</f>
        <v>Scott Wampler</v>
      </c>
      <c r="J2888" t="str">
        <f>IF(ISBLANK(draft_picks[[#This Row],[drafter_team_id]]),"",_xlfn.XLOOKUP(draft_picks[[#This Row],[drafter_team_id]],drafter_teams[id],drafter_teams[name]))</f>
        <v/>
      </c>
      <c r="K2888" s="3" t="s">
        <v>15497</v>
      </c>
      <c r="L2888" t="s">
        <v>15497</v>
      </c>
      <c r="M2888" t="str">
        <f>IF(OR(ISBLANK(draft_picks[[#This Row],[veto_drafter_id]]),draft_picks[[#This Row],[veto_drafter_id]]=""),"",_xlfn.XLOOKUP(draft_picks[[#This Row],[veto_drafter_id]],drafters[id],drafters[name]))</f>
        <v/>
      </c>
      <c r="N2888" t="s">
        <v>15497</v>
      </c>
      <c r="O2888" t="str">
        <f>IF(OR(ISBLANK(draft_picks[[#This Row],[veto_drafter_team_id]]),draft_picks[[#This Row],[veto_drafter_team_id]]=""),"",_xlfn.XLOOKUP(draft_picks[[#This Row],[veto_drafter_team_id]],drafter_teams[id],drafter_teams[name]))</f>
        <v/>
      </c>
      <c r="Q2888" t="s">
        <v>15497</v>
      </c>
      <c r="R2888" t="str">
        <f>IF(OR(ISBLANK(draft_picks[[#This Row],[veto_override_drafter_id]]),draft_picks[[#This Row],[veto_override_drafter_id]]=""),"",_xlfn.XLOOKUP(draft_picks[[#This Row],[veto_override_drafter_id]],drafters[id],drafters[name]))</f>
        <v/>
      </c>
      <c r="S2888" t="s">
        <v>15497</v>
      </c>
      <c r="T2888" t="str">
        <f>IF(OR(ISBLANK(draft_picks[[#This Row],[veto_override_team_id]]),draft_picks[[#This Row],[veto_override_team_id]]=""),"",_xlfn.XLOOKUP(draft_picks[[#This Row],[veto_override_team_id]],drafter_teams[id],drafter_teams[name]))</f>
        <v/>
      </c>
    </row>
    <row r="2889" spans="1:21" x14ac:dyDescent="0.25">
      <c r="A2889" t="s">
        <v>286</v>
      </c>
      <c r="B2889" t="str">
        <f>_xlfn.XLOOKUP(draft_picks[[#This Row],[draft_id]],drafts[id],drafts[title])</f>
        <v>Stephen King mini-Mega</v>
      </c>
      <c r="C2889" s="3">
        <v>11</v>
      </c>
      <c r="D2889">
        <f>IF(C2888&lt;draft_picks[[#This Row],[position]],1,IF(C2888&gt;draft_picks[[#This Row],[position]],D2888+1,IF(C2888=draft_picks[[#This Row],[position]],D2888+1)))</f>
        <v>3</v>
      </c>
      <c r="E2889" t="s">
        <v>3799</v>
      </c>
      <c r="F2889" t="str">
        <f>IF(ISBLANK(draft_picks[[#This Row],[movie_id]]),"",_xlfn.XLOOKUP(draft_picks[[#This Row],[movie_id]],drafts.movies[id],drafts.movies[movie_title]))</f>
        <v>Cujo</v>
      </c>
      <c r="G2889" s="3" t="s">
        <v>977</v>
      </c>
      <c r="H2889" t="str">
        <f>IF(ISBLANK(draft_picks[[#This Row],[drafter_id]]),"",_xlfn.XLOOKUP(draft_picks[[#This Row],[drafter_id]],drafters[id],drafters[name]))</f>
        <v>Louis Peitzman</v>
      </c>
      <c r="J2889" t="str">
        <f>IF(ISBLANK(draft_picks[[#This Row],[drafter_team_id]]),"",_xlfn.XLOOKUP(draft_picks[[#This Row],[drafter_team_id]],drafter_teams[id],drafter_teams[name]))</f>
        <v/>
      </c>
      <c r="K2889" s="3" t="s">
        <v>15497</v>
      </c>
      <c r="L2889" t="s">
        <v>15497</v>
      </c>
      <c r="M2889" t="str">
        <f>IF(OR(ISBLANK(draft_picks[[#This Row],[veto_drafter_id]]),draft_picks[[#This Row],[veto_drafter_id]]=""),"",_xlfn.XLOOKUP(draft_picks[[#This Row],[veto_drafter_id]],drafters[id],drafters[name]))</f>
        <v/>
      </c>
      <c r="N2889" t="s">
        <v>15497</v>
      </c>
      <c r="O2889" t="str">
        <f>IF(OR(ISBLANK(draft_picks[[#This Row],[veto_drafter_team_id]]),draft_picks[[#This Row],[veto_drafter_team_id]]=""),"",_xlfn.XLOOKUP(draft_picks[[#This Row],[veto_drafter_team_id]],drafter_teams[id],drafter_teams[name]))</f>
        <v/>
      </c>
      <c r="Q2889" t="s">
        <v>15497</v>
      </c>
      <c r="R2889" t="str">
        <f>IF(OR(ISBLANK(draft_picks[[#This Row],[veto_override_drafter_id]]),draft_picks[[#This Row],[veto_override_drafter_id]]=""),"",_xlfn.XLOOKUP(draft_picks[[#This Row],[veto_override_drafter_id]],drafters[id],drafters[name]))</f>
        <v/>
      </c>
      <c r="S2889" t="s">
        <v>15497</v>
      </c>
      <c r="T2889" t="str">
        <f>IF(OR(ISBLANK(draft_picks[[#This Row],[veto_override_team_id]]),draft_picks[[#This Row],[veto_override_team_id]]=""),"",_xlfn.XLOOKUP(draft_picks[[#This Row],[veto_override_team_id]],drafter_teams[id],drafter_teams[name]))</f>
        <v/>
      </c>
    </row>
    <row r="2890" spans="1:21" x14ac:dyDescent="0.25">
      <c r="A2890" t="s">
        <v>286</v>
      </c>
      <c r="B2890" t="str">
        <f>_xlfn.XLOOKUP(draft_picks[[#This Row],[draft_id]],drafts[id],drafts[title])</f>
        <v>Stephen King mini-Mega</v>
      </c>
      <c r="C2890" s="3">
        <v>10</v>
      </c>
      <c r="D2890">
        <f>IF(C2889&lt;draft_picks[[#This Row],[position]],1,IF(C2889&gt;draft_picks[[#This Row],[position]],D2889+1,IF(C2889=draft_picks[[#This Row],[position]],D2889+1)))</f>
        <v>4</v>
      </c>
      <c r="E2890" t="s">
        <v>4208</v>
      </c>
      <c r="F2890">
        <f>IF(ISBLANK(draft_picks[[#This Row],[movie_id]]),"",_xlfn.XLOOKUP(draft_picks[[#This Row],[movie_id]],drafts.movies[id],drafts.movies[movie_title]))</f>
        <v>1408</v>
      </c>
      <c r="G2890" s="3" t="s">
        <v>1137</v>
      </c>
      <c r="H2890" t="str">
        <f>IF(ISBLANK(draft_picks[[#This Row],[drafter_id]]),"",_xlfn.XLOOKUP(draft_picks[[#This Row],[drafter_id]],drafters[id],drafters[name]))</f>
        <v>Wynter Mitchell</v>
      </c>
      <c r="J2890" t="str">
        <f>IF(ISBLANK(draft_picks[[#This Row],[drafter_team_id]]),"",_xlfn.XLOOKUP(draft_picks[[#This Row],[drafter_team_id]],drafter_teams[id],drafter_teams[name]))</f>
        <v/>
      </c>
      <c r="K2890" s="3" t="s">
        <v>15497</v>
      </c>
      <c r="L2890" t="s">
        <v>15497</v>
      </c>
      <c r="M2890" t="str">
        <f>IF(OR(ISBLANK(draft_picks[[#This Row],[veto_drafter_id]]),draft_picks[[#This Row],[veto_drafter_id]]=""),"",_xlfn.XLOOKUP(draft_picks[[#This Row],[veto_drafter_id]],drafters[id],drafters[name]))</f>
        <v/>
      </c>
      <c r="N2890" t="s">
        <v>15497</v>
      </c>
      <c r="O2890" t="str">
        <f>IF(OR(ISBLANK(draft_picks[[#This Row],[veto_drafter_team_id]]),draft_picks[[#This Row],[veto_drafter_team_id]]=""),"",_xlfn.XLOOKUP(draft_picks[[#This Row],[veto_drafter_team_id]],drafter_teams[id],drafter_teams[name]))</f>
        <v/>
      </c>
      <c r="Q2890" t="s">
        <v>15497</v>
      </c>
      <c r="R2890" t="str">
        <f>IF(OR(ISBLANK(draft_picks[[#This Row],[veto_override_drafter_id]]),draft_picks[[#This Row],[veto_override_drafter_id]]=""),"",_xlfn.XLOOKUP(draft_picks[[#This Row],[veto_override_drafter_id]],drafters[id],drafters[name]))</f>
        <v/>
      </c>
      <c r="S2890" t="s">
        <v>15497</v>
      </c>
      <c r="T2890" t="str">
        <f>IF(OR(ISBLANK(draft_picks[[#This Row],[veto_override_team_id]]),draft_picks[[#This Row],[veto_override_team_id]]=""),"",_xlfn.XLOOKUP(draft_picks[[#This Row],[veto_override_team_id]],drafter_teams[id],drafter_teams[name]))</f>
        <v/>
      </c>
    </row>
    <row r="2891" spans="1:21" x14ac:dyDescent="0.25">
      <c r="A2891" t="s">
        <v>286</v>
      </c>
      <c r="B2891" t="str">
        <f>_xlfn.XLOOKUP(draft_picks[[#This Row],[draft_id]],drafts[id],drafts[title])</f>
        <v>Stephen King mini-Mega</v>
      </c>
      <c r="C2891" s="3">
        <v>9</v>
      </c>
      <c r="D2891">
        <f>IF(C2890&lt;draft_picks[[#This Row],[position]],1,IF(C2890&gt;draft_picks[[#This Row],[position]],D2890+1,IF(C2890=draft_picks[[#This Row],[position]],D2890+1)))</f>
        <v>5</v>
      </c>
      <c r="E2891" t="s">
        <v>5115</v>
      </c>
      <c r="F2891" t="str">
        <f>IF(ISBLANK(draft_picks[[#This Row],[movie_id]]),"",_xlfn.XLOOKUP(draft_picks[[#This Row],[movie_id]],drafts.movies[id],drafts.movies[movie_title]))</f>
        <v>Doctor Sleep</v>
      </c>
      <c r="G2891" s="3" t="s">
        <v>907</v>
      </c>
      <c r="H2891" t="str">
        <f>IF(ISBLANK(draft_picks[[#This Row],[drafter_id]]),"",_xlfn.XLOOKUP(draft_picks[[#This Row],[drafter_id]],drafters[id],drafters[name]))</f>
        <v>Eric Vespe</v>
      </c>
      <c r="J2891" t="str">
        <f>IF(ISBLANK(draft_picks[[#This Row],[drafter_team_id]]),"",_xlfn.XLOOKUP(draft_picks[[#This Row],[drafter_team_id]],drafter_teams[id],drafter_teams[name]))</f>
        <v/>
      </c>
      <c r="K2891" s="3" t="s">
        <v>15497</v>
      </c>
      <c r="L2891" t="s">
        <v>15497</v>
      </c>
      <c r="M2891" t="str">
        <f>IF(OR(ISBLANK(draft_picks[[#This Row],[veto_drafter_id]]),draft_picks[[#This Row],[veto_drafter_id]]=""),"",_xlfn.XLOOKUP(draft_picks[[#This Row],[veto_drafter_id]],drafters[id],drafters[name]))</f>
        <v/>
      </c>
      <c r="N2891" t="s">
        <v>15497</v>
      </c>
      <c r="O2891" t="str">
        <f>IF(OR(ISBLANK(draft_picks[[#This Row],[veto_drafter_team_id]]),draft_picks[[#This Row],[veto_drafter_team_id]]=""),"",_xlfn.XLOOKUP(draft_picks[[#This Row],[veto_drafter_team_id]],drafter_teams[id],drafter_teams[name]))</f>
        <v/>
      </c>
      <c r="Q2891" t="s">
        <v>15497</v>
      </c>
      <c r="R2891" t="str">
        <f>IF(OR(ISBLANK(draft_picks[[#This Row],[veto_override_drafter_id]]),draft_picks[[#This Row],[veto_override_drafter_id]]=""),"",_xlfn.XLOOKUP(draft_picks[[#This Row],[veto_override_drafter_id]],drafters[id],drafters[name]))</f>
        <v/>
      </c>
      <c r="S2891" t="s">
        <v>15497</v>
      </c>
      <c r="T2891" t="str">
        <f>IF(OR(ISBLANK(draft_picks[[#This Row],[veto_override_team_id]]),draft_picks[[#This Row],[veto_override_team_id]]=""),"",_xlfn.XLOOKUP(draft_picks[[#This Row],[veto_override_team_id]],drafter_teams[id],drafter_teams[name]))</f>
        <v/>
      </c>
    </row>
    <row r="2892" spans="1:21" x14ac:dyDescent="0.25">
      <c r="A2892" t="s">
        <v>286</v>
      </c>
      <c r="B2892" t="str">
        <f>_xlfn.XLOOKUP(draft_picks[[#This Row],[draft_id]],drafts[id],drafts[title])</f>
        <v>Stephen King mini-Mega</v>
      </c>
      <c r="C2892" s="3">
        <v>8</v>
      </c>
      <c r="D2892">
        <f>IF(C2891&lt;draft_picks[[#This Row],[position]],1,IF(C2891&gt;draft_picks[[#This Row],[position]],D2891+1,IF(C2891=draft_picks[[#This Row],[position]],D2891+1)))</f>
        <v>6</v>
      </c>
      <c r="E2892" t="s">
        <v>6587</v>
      </c>
      <c r="F2892" t="str">
        <f>IF(ISBLANK(draft_picks[[#This Row],[movie_id]]),"",_xlfn.XLOOKUP(draft_picks[[#This Row],[movie_id]],drafts.movies[id],drafts.movies[movie_title]))</f>
        <v>Gerald's Game</v>
      </c>
      <c r="G2892" s="3" t="s">
        <v>1047</v>
      </c>
      <c r="H2892" t="str">
        <f>IF(ISBLANK(draft_picks[[#This Row],[drafter_id]]),"",_xlfn.XLOOKUP(draft_picks[[#This Row],[drafter_id]],drafters[id],drafters[name]))</f>
        <v>Scott Wampler</v>
      </c>
      <c r="J2892" t="str">
        <f>IF(ISBLANK(draft_picks[[#This Row],[drafter_team_id]]),"",_xlfn.XLOOKUP(draft_picks[[#This Row],[drafter_team_id]],drafter_teams[id],drafter_teams[name]))</f>
        <v/>
      </c>
      <c r="K2892" s="3" t="s">
        <v>15497</v>
      </c>
      <c r="L2892" t="s">
        <v>15497</v>
      </c>
      <c r="M2892" t="str">
        <f>IF(OR(ISBLANK(draft_picks[[#This Row],[veto_drafter_id]]),draft_picks[[#This Row],[veto_drafter_id]]=""),"",_xlfn.XLOOKUP(draft_picks[[#This Row],[veto_drafter_id]],drafters[id],drafters[name]))</f>
        <v/>
      </c>
      <c r="N2892" t="s">
        <v>15497</v>
      </c>
      <c r="O2892" t="str">
        <f>IF(OR(ISBLANK(draft_picks[[#This Row],[veto_drafter_team_id]]),draft_picks[[#This Row],[veto_drafter_team_id]]=""),"",_xlfn.XLOOKUP(draft_picks[[#This Row],[veto_drafter_team_id]],drafter_teams[id],drafter_teams[name]))</f>
        <v/>
      </c>
      <c r="Q2892" t="s">
        <v>15497</v>
      </c>
      <c r="R2892" t="str">
        <f>IF(OR(ISBLANK(draft_picks[[#This Row],[veto_override_drafter_id]]),draft_picks[[#This Row],[veto_override_drafter_id]]=""),"",_xlfn.XLOOKUP(draft_picks[[#This Row],[veto_override_drafter_id]],drafters[id],drafters[name]))</f>
        <v/>
      </c>
      <c r="S2892" t="s">
        <v>15497</v>
      </c>
      <c r="T2892" t="str">
        <f>IF(OR(ISBLANK(draft_picks[[#This Row],[veto_override_team_id]]),draft_picks[[#This Row],[veto_override_team_id]]=""),"",_xlfn.XLOOKUP(draft_picks[[#This Row],[veto_override_team_id]],drafter_teams[id],drafter_teams[name]))</f>
        <v/>
      </c>
    </row>
    <row r="2893" spans="1:21" x14ac:dyDescent="0.25">
      <c r="A2893" t="s">
        <v>286</v>
      </c>
      <c r="B2893" t="str">
        <f>_xlfn.XLOOKUP(draft_picks[[#This Row],[draft_id]],drafts[id],drafts[title])</f>
        <v>Stephen King mini-Mega</v>
      </c>
      <c r="C2893" s="3">
        <v>7</v>
      </c>
      <c r="D2893">
        <f>IF(C2892&lt;draft_picks[[#This Row],[position]],1,IF(C2892&gt;draft_picks[[#This Row],[position]],D2892+1,IF(C2892=draft_picks[[#This Row],[position]],D2892+1)))</f>
        <v>7</v>
      </c>
      <c r="E2893" t="s">
        <v>2790</v>
      </c>
      <c r="F2893" t="str">
        <f>IF(ISBLANK(draft_picks[[#This Row],[movie_id]]),"",_xlfn.XLOOKUP(draft_picks[[#This Row],[movie_id]],drafts.movies[id],drafts.movies[movie_title]))</f>
        <v>Stand by Me</v>
      </c>
      <c r="G2893" s="3" t="s">
        <v>977</v>
      </c>
      <c r="H2893" t="str">
        <f>IF(ISBLANK(draft_picks[[#This Row],[drafter_id]]),"",_xlfn.XLOOKUP(draft_picks[[#This Row],[drafter_id]],drafters[id],drafters[name]))</f>
        <v>Louis Peitzman</v>
      </c>
      <c r="J2893" t="str">
        <f>IF(ISBLANK(draft_picks[[#This Row],[drafter_team_id]]),"",_xlfn.XLOOKUP(draft_picks[[#This Row],[drafter_team_id]],drafter_teams[id],drafter_teams[name]))</f>
        <v/>
      </c>
      <c r="K2893" s="3" t="s">
        <v>15484</v>
      </c>
      <c r="L2893" t="s">
        <v>907</v>
      </c>
      <c r="M2893" t="str">
        <f>IF(OR(ISBLANK(draft_picks[[#This Row],[veto_drafter_id]]),draft_picks[[#This Row],[veto_drafter_id]]=""),"",_xlfn.XLOOKUP(draft_picks[[#This Row],[veto_drafter_id]],drafters[id],drafters[name]))</f>
        <v>Eric Vespe</v>
      </c>
      <c r="N2893" t="s">
        <v>15497</v>
      </c>
      <c r="O2893" t="str">
        <f>IF(OR(ISBLANK(draft_picks[[#This Row],[veto_drafter_team_id]]),draft_picks[[#This Row],[veto_drafter_team_id]]=""),"",_xlfn.XLOOKUP(draft_picks[[#This Row],[veto_drafter_team_id]],drafter_teams[id],drafter_teams[name]))</f>
        <v/>
      </c>
      <c r="Q2893" t="s">
        <v>15497</v>
      </c>
      <c r="R2893" t="str">
        <f>IF(OR(ISBLANK(draft_picks[[#This Row],[veto_override_drafter_id]]),draft_picks[[#This Row],[veto_override_drafter_id]]=""),"",_xlfn.XLOOKUP(draft_picks[[#This Row],[veto_override_drafter_id]],drafters[id],drafters[name]))</f>
        <v/>
      </c>
      <c r="S2893" t="s">
        <v>15497</v>
      </c>
      <c r="T2893" t="str">
        <f>IF(OR(ISBLANK(draft_picks[[#This Row],[veto_override_team_id]]),draft_picks[[#This Row],[veto_override_team_id]]=""),"",_xlfn.XLOOKUP(draft_picks[[#This Row],[veto_override_team_id]],drafter_teams[id],drafter_teams[name]))</f>
        <v/>
      </c>
    </row>
    <row r="2894" spans="1:21" x14ac:dyDescent="0.25">
      <c r="A2894" t="s">
        <v>286</v>
      </c>
      <c r="B2894" t="str">
        <f>_xlfn.XLOOKUP(draft_picks[[#This Row],[draft_id]],drafts[id],drafts[title])</f>
        <v>Stephen King mini-Mega</v>
      </c>
      <c r="C2894" s="3">
        <v>7</v>
      </c>
      <c r="D2894">
        <f>IF(C2893&lt;draft_picks[[#This Row],[position]],1,IF(C2893&gt;draft_picks[[#This Row],[position]],D2893+1,IF(C2893=draft_picks[[#This Row],[position]],D2893+1)))</f>
        <v>8</v>
      </c>
      <c r="E2894" t="s">
        <v>3528</v>
      </c>
      <c r="F2894" t="str">
        <f>IF(ISBLANK(draft_picks[[#This Row],[movie_id]]),"",_xlfn.XLOOKUP(draft_picks[[#This Row],[movie_id]],drafts.movies[id],drafts.movies[movie_title]))</f>
        <v>Christine</v>
      </c>
      <c r="G2894" s="3" t="s">
        <v>977</v>
      </c>
      <c r="H2894" t="str">
        <f>IF(ISBLANK(draft_picks[[#This Row],[drafter_id]]),"",_xlfn.XLOOKUP(draft_picks[[#This Row],[drafter_id]],drafters[id],drafters[name]))</f>
        <v>Louis Peitzman</v>
      </c>
      <c r="J2894" t="str">
        <f>IF(ISBLANK(draft_picks[[#This Row],[drafter_team_id]]),"",_xlfn.XLOOKUP(draft_picks[[#This Row],[drafter_team_id]],drafter_teams[id],drafter_teams[name]))</f>
        <v/>
      </c>
      <c r="K2894" s="3" t="s">
        <v>15484</v>
      </c>
      <c r="L2894" t="s">
        <v>1047</v>
      </c>
      <c r="M2894" t="str">
        <f>IF(OR(ISBLANK(draft_picks[[#This Row],[veto_drafter_id]]),draft_picks[[#This Row],[veto_drafter_id]]=""),"",_xlfn.XLOOKUP(draft_picks[[#This Row],[veto_drafter_id]],drafters[id],drafters[name]))</f>
        <v>Scott Wampler</v>
      </c>
      <c r="N2894" t="s">
        <v>15497</v>
      </c>
      <c r="O2894" t="str">
        <f>IF(OR(ISBLANK(draft_picks[[#This Row],[veto_drafter_team_id]]),draft_picks[[#This Row],[veto_drafter_team_id]]=""),"",_xlfn.XLOOKUP(draft_picks[[#This Row],[veto_drafter_team_id]],drafter_teams[id],drafter_teams[name]))</f>
        <v/>
      </c>
      <c r="Q2894" t="s">
        <v>15497</v>
      </c>
      <c r="R2894" t="str">
        <f>IF(OR(ISBLANK(draft_picks[[#This Row],[veto_override_drafter_id]]),draft_picks[[#This Row],[veto_override_drafter_id]]=""),"",_xlfn.XLOOKUP(draft_picks[[#This Row],[veto_override_drafter_id]],drafters[id],drafters[name]))</f>
        <v/>
      </c>
      <c r="S2894" t="s">
        <v>15497</v>
      </c>
      <c r="T2894" t="str">
        <f>IF(OR(ISBLANK(draft_picks[[#This Row],[veto_override_team_id]]),draft_picks[[#This Row],[veto_override_team_id]]=""),"",_xlfn.XLOOKUP(draft_picks[[#This Row],[veto_override_team_id]],drafter_teams[id],drafter_teams[name]))</f>
        <v/>
      </c>
    </row>
    <row r="2895" spans="1:21" x14ac:dyDescent="0.25">
      <c r="A2895" t="s">
        <v>286</v>
      </c>
      <c r="B2895" t="str">
        <f>_xlfn.XLOOKUP(draft_picks[[#This Row],[draft_id]],drafts[id],drafts[title])</f>
        <v>Stephen King mini-Mega</v>
      </c>
      <c r="C2895" s="3">
        <v>7</v>
      </c>
      <c r="D2895">
        <f>IF(C2894&lt;draft_picks[[#This Row],[position]],1,IF(C2894&gt;draft_picks[[#This Row],[position]],D2894+1,IF(C2894=draft_picks[[#This Row],[position]],D2894+1)))</f>
        <v>9</v>
      </c>
      <c r="E2895" t="s">
        <v>2021</v>
      </c>
      <c r="F2895" t="str">
        <f>IF(ISBLANK(draft_picks[[#This Row],[movie_id]]),"",_xlfn.XLOOKUP(draft_picks[[#This Row],[movie_id]],drafts.movies[id],drafts.movies[movie_title]))</f>
        <v>The Mist</v>
      </c>
      <c r="G2895" s="3" t="s">
        <v>977</v>
      </c>
      <c r="H2895" t="str">
        <f>IF(ISBLANK(draft_picks[[#This Row],[drafter_id]]),"",_xlfn.XLOOKUP(draft_picks[[#This Row],[drafter_id]],drafters[id],drafters[name]))</f>
        <v>Louis Peitzman</v>
      </c>
      <c r="J2895" t="str">
        <f>IF(ISBLANK(draft_picks[[#This Row],[drafter_team_id]]),"",_xlfn.XLOOKUP(draft_picks[[#This Row],[drafter_team_id]],drafter_teams[id],drafter_teams[name]))</f>
        <v/>
      </c>
      <c r="K2895" s="3" t="s">
        <v>15497</v>
      </c>
      <c r="L2895" t="s">
        <v>15497</v>
      </c>
      <c r="M2895" t="str">
        <f>IF(OR(ISBLANK(draft_picks[[#This Row],[veto_drafter_id]]),draft_picks[[#This Row],[veto_drafter_id]]=""),"",_xlfn.XLOOKUP(draft_picks[[#This Row],[veto_drafter_id]],drafters[id],drafters[name]))</f>
        <v/>
      </c>
      <c r="N2895" t="s">
        <v>15497</v>
      </c>
      <c r="O2895" t="str">
        <f>IF(OR(ISBLANK(draft_picks[[#This Row],[veto_drafter_team_id]]),draft_picks[[#This Row],[veto_drafter_team_id]]=""),"",_xlfn.XLOOKUP(draft_picks[[#This Row],[veto_drafter_team_id]],drafter_teams[id],drafter_teams[name]))</f>
        <v/>
      </c>
      <c r="Q2895" t="s">
        <v>15497</v>
      </c>
      <c r="R2895" t="str">
        <f>IF(OR(ISBLANK(draft_picks[[#This Row],[veto_override_drafter_id]]),draft_picks[[#This Row],[veto_override_drafter_id]]=""),"",_xlfn.XLOOKUP(draft_picks[[#This Row],[veto_override_drafter_id]],drafters[id],drafters[name]))</f>
        <v/>
      </c>
      <c r="S2895" t="s">
        <v>15497</v>
      </c>
      <c r="T2895" t="str">
        <f>IF(OR(ISBLANK(draft_picks[[#This Row],[veto_override_team_id]]),draft_picks[[#This Row],[veto_override_team_id]]=""),"",_xlfn.XLOOKUP(draft_picks[[#This Row],[veto_override_team_id]],drafter_teams[id],drafter_teams[name]))</f>
        <v/>
      </c>
    </row>
    <row r="2896" spans="1:21" x14ac:dyDescent="0.25">
      <c r="A2896" t="s">
        <v>286</v>
      </c>
      <c r="B2896" t="str">
        <f>_xlfn.XLOOKUP(draft_picks[[#This Row],[draft_id]],drafts[id],drafts[title])</f>
        <v>Stephen King mini-Mega</v>
      </c>
      <c r="C2896" s="3">
        <v>6</v>
      </c>
      <c r="D2896">
        <f>IF(C2895&lt;draft_picks[[#This Row],[position]],1,IF(C2895&gt;draft_picks[[#This Row],[position]],D2895+1,IF(C2895=draft_picks[[#This Row],[position]],D2895+1)))</f>
        <v>10</v>
      </c>
      <c r="E2896" t="s">
        <v>2790</v>
      </c>
      <c r="F2896" t="str">
        <f>IF(ISBLANK(draft_picks[[#This Row],[movie_id]]),"",_xlfn.XLOOKUP(draft_picks[[#This Row],[movie_id]],drafts.movies[id],drafts.movies[movie_title]))</f>
        <v>Stand by Me</v>
      </c>
      <c r="G2896" s="3" t="s">
        <v>1137</v>
      </c>
      <c r="H2896" t="str">
        <f>IF(ISBLANK(draft_picks[[#This Row],[drafter_id]]),"",_xlfn.XLOOKUP(draft_picks[[#This Row],[drafter_id]],drafters[id],drafters[name]))</f>
        <v>Wynter Mitchell</v>
      </c>
      <c r="J2896" t="str">
        <f>IF(ISBLANK(draft_picks[[#This Row],[drafter_team_id]]),"",_xlfn.XLOOKUP(draft_picks[[#This Row],[drafter_team_id]],drafter_teams[id],drafter_teams[name]))</f>
        <v/>
      </c>
      <c r="K2896" s="3" t="s">
        <v>15497</v>
      </c>
      <c r="L2896" t="s">
        <v>15497</v>
      </c>
      <c r="M2896" t="str">
        <f>IF(OR(ISBLANK(draft_picks[[#This Row],[veto_drafter_id]]),draft_picks[[#This Row],[veto_drafter_id]]=""),"",_xlfn.XLOOKUP(draft_picks[[#This Row],[veto_drafter_id]],drafters[id],drafters[name]))</f>
        <v/>
      </c>
      <c r="N2896" t="s">
        <v>15497</v>
      </c>
      <c r="O2896" t="str">
        <f>IF(OR(ISBLANK(draft_picks[[#This Row],[veto_drafter_team_id]]),draft_picks[[#This Row],[veto_drafter_team_id]]=""),"",_xlfn.XLOOKUP(draft_picks[[#This Row],[veto_drafter_team_id]],drafter_teams[id],drafter_teams[name]))</f>
        <v/>
      </c>
      <c r="Q2896" t="s">
        <v>15497</v>
      </c>
      <c r="R2896" t="str">
        <f>IF(OR(ISBLANK(draft_picks[[#This Row],[veto_override_drafter_id]]),draft_picks[[#This Row],[veto_override_drafter_id]]=""),"",_xlfn.XLOOKUP(draft_picks[[#This Row],[veto_override_drafter_id]],drafters[id],drafters[name]))</f>
        <v/>
      </c>
      <c r="S2896" t="s">
        <v>15497</v>
      </c>
      <c r="T2896" t="str">
        <f>IF(OR(ISBLANK(draft_picks[[#This Row],[veto_override_team_id]]),draft_picks[[#This Row],[veto_override_team_id]]=""),"",_xlfn.XLOOKUP(draft_picks[[#This Row],[veto_override_team_id]],drafter_teams[id],drafter_teams[name]))</f>
        <v/>
      </c>
    </row>
    <row r="2897" spans="1:20" x14ac:dyDescent="0.25">
      <c r="A2897" t="s">
        <v>286</v>
      </c>
      <c r="B2897" t="str">
        <f>_xlfn.XLOOKUP(draft_picks[[#This Row],[draft_id]],drafts[id],drafts[title])</f>
        <v>Stephen King mini-Mega</v>
      </c>
      <c r="C2897" s="3">
        <v>5</v>
      </c>
      <c r="D2897">
        <f>IF(C2896&lt;draft_picks[[#This Row],[position]],1,IF(C2896&gt;draft_picks[[#This Row],[position]],D2896+1,IF(C2896=draft_picks[[#This Row],[position]],D2896+1)))</f>
        <v>11</v>
      </c>
      <c r="E2897" t="s">
        <v>7922</v>
      </c>
      <c r="F2897" t="str">
        <f>IF(ISBLANK(draft_picks[[#This Row],[movie_id]]),"",_xlfn.XLOOKUP(draft_picks[[#This Row],[movie_id]],drafts.movies[id],drafts.movies[movie_title]))</f>
        <v>It</v>
      </c>
      <c r="G2897" s="3" t="s">
        <v>907</v>
      </c>
      <c r="H2897" t="str">
        <f>IF(ISBLANK(draft_picks[[#This Row],[drafter_id]]),"",_xlfn.XLOOKUP(draft_picks[[#This Row],[drafter_id]],drafters[id],drafters[name]))</f>
        <v>Eric Vespe</v>
      </c>
      <c r="J2897" t="str">
        <f>IF(ISBLANK(draft_picks[[#This Row],[drafter_team_id]]),"",_xlfn.XLOOKUP(draft_picks[[#This Row],[drafter_team_id]],drafter_teams[id],drafter_teams[name]))</f>
        <v/>
      </c>
      <c r="K2897" s="3" t="s">
        <v>15484</v>
      </c>
      <c r="L2897" t="s">
        <v>977</v>
      </c>
      <c r="M2897" t="str">
        <f>IF(OR(ISBLANK(draft_picks[[#This Row],[veto_drafter_id]]),draft_picks[[#This Row],[veto_drafter_id]]=""),"",_xlfn.XLOOKUP(draft_picks[[#This Row],[veto_drafter_id]],drafters[id],drafters[name]))</f>
        <v>Louis Peitzman</v>
      </c>
      <c r="N2897" t="s">
        <v>15497</v>
      </c>
      <c r="O2897" t="str">
        <f>IF(OR(ISBLANK(draft_picks[[#This Row],[veto_drafter_team_id]]),draft_picks[[#This Row],[veto_drafter_team_id]]=""),"",_xlfn.XLOOKUP(draft_picks[[#This Row],[veto_drafter_team_id]],drafter_teams[id],drafter_teams[name]))</f>
        <v/>
      </c>
      <c r="Q2897" t="s">
        <v>15497</v>
      </c>
      <c r="R2897" t="str">
        <f>IF(OR(ISBLANK(draft_picks[[#This Row],[veto_override_drafter_id]]),draft_picks[[#This Row],[veto_override_drafter_id]]=""),"",_xlfn.XLOOKUP(draft_picks[[#This Row],[veto_override_drafter_id]],drafters[id],drafters[name]))</f>
        <v/>
      </c>
      <c r="S2897" t="s">
        <v>15497</v>
      </c>
      <c r="T2897" t="str">
        <f>IF(OR(ISBLANK(draft_picks[[#This Row],[veto_override_team_id]]),draft_picks[[#This Row],[veto_override_team_id]]=""),"",_xlfn.XLOOKUP(draft_picks[[#This Row],[veto_override_team_id]],drafter_teams[id],drafter_teams[name]))</f>
        <v/>
      </c>
    </row>
    <row r="2898" spans="1:20" x14ac:dyDescent="0.25">
      <c r="A2898" t="s">
        <v>286</v>
      </c>
      <c r="B2898" t="str">
        <f>_xlfn.XLOOKUP(draft_picks[[#This Row],[draft_id]],drafts[id],drafts[title])</f>
        <v>Stephen King mini-Mega</v>
      </c>
      <c r="C2898" s="3">
        <v>5</v>
      </c>
      <c r="D2898">
        <f>IF(C2897&lt;draft_picks[[#This Row],[position]],1,IF(C2897&gt;draft_picks[[#This Row],[position]],D2897+1,IF(C2897=draft_picks[[#This Row],[position]],D2897+1)))</f>
        <v>12</v>
      </c>
      <c r="E2898" t="s">
        <v>5420</v>
      </c>
      <c r="F2898" t="str">
        <f>IF(ISBLANK(draft_picks[[#This Row],[movie_id]]),"",_xlfn.XLOOKUP(draft_picks[[#This Row],[movie_id]],drafts.movies[id],drafts.movies[movie_title]))</f>
        <v>Carrie</v>
      </c>
      <c r="G2898" s="3" t="s">
        <v>907</v>
      </c>
      <c r="H2898" t="str">
        <f>IF(ISBLANK(draft_picks[[#This Row],[drafter_id]]),"",_xlfn.XLOOKUP(draft_picks[[#This Row],[drafter_id]],drafters[id],drafters[name]))</f>
        <v>Eric Vespe</v>
      </c>
      <c r="J2898" t="str">
        <f>IF(ISBLANK(draft_picks[[#This Row],[drafter_team_id]]),"",_xlfn.XLOOKUP(draft_picks[[#This Row],[drafter_team_id]],drafter_teams[id],drafter_teams[name]))</f>
        <v/>
      </c>
      <c r="K2898" s="3" t="s">
        <v>15497</v>
      </c>
      <c r="L2898" t="s">
        <v>15497</v>
      </c>
      <c r="M2898" t="str">
        <f>IF(OR(ISBLANK(draft_picks[[#This Row],[veto_drafter_id]]),draft_picks[[#This Row],[veto_drafter_id]]=""),"",_xlfn.XLOOKUP(draft_picks[[#This Row],[veto_drafter_id]],drafters[id],drafters[name]))</f>
        <v/>
      </c>
      <c r="N2898" t="s">
        <v>15497</v>
      </c>
      <c r="O2898" t="str">
        <f>IF(OR(ISBLANK(draft_picks[[#This Row],[veto_drafter_team_id]]),draft_picks[[#This Row],[veto_drafter_team_id]]=""),"",_xlfn.XLOOKUP(draft_picks[[#This Row],[veto_drafter_team_id]],drafter_teams[id],drafter_teams[name]))</f>
        <v/>
      </c>
      <c r="Q2898" t="s">
        <v>15497</v>
      </c>
      <c r="R2898" t="str">
        <f>IF(OR(ISBLANK(draft_picks[[#This Row],[veto_override_drafter_id]]),draft_picks[[#This Row],[veto_override_drafter_id]]=""),"",_xlfn.XLOOKUP(draft_picks[[#This Row],[veto_override_drafter_id]],drafters[id],drafters[name]))</f>
        <v/>
      </c>
      <c r="S2898" t="s">
        <v>15497</v>
      </c>
      <c r="T2898" t="str">
        <f>IF(OR(ISBLANK(draft_picks[[#This Row],[veto_override_team_id]]),draft_picks[[#This Row],[veto_override_team_id]]=""),"",_xlfn.XLOOKUP(draft_picks[[#This Row],[veto_override_team_id]],drafter_teams[id],drafter_teams[name]))</f>
        <v/>
      </c>
    </row>
    <row r="2899" spans="1:20" x14ac:dyDescent="0.25">
      <c r="A2899" t="s">
        <v>286</v>
      </c>
      <c r="B2899" t="str">
        <f>_xlfn.XLOOKUP(draft_picks[[#This Row],[draft_id]],drafts[id],drafts[title])</f>
        <v>Stephen King mini-Mega</v>
      </c>
      <c r="C2899" s="3">
        <v>4</v>
      </c>
      <c r="D2899">
        <f>IF(C2898&lt;draft_picks[[#This Row],[position]],1,IF(C2898&gt;draft_picks[[#This Row],[position]],D2898+1,IF(C2898=draft_picks[[#This Row],[position]],D2898+1)))</f>
        <v>13</v>
      </c>
      <c r="E2899" t="s">
        <v>3588</v>
      </c>
      <c r="F2899" t="str">
        <f>IF(ISBLANK(draft_picks[[#This Row],[movie_id]]),"",_xlfn.XLOOKUP(draft_picks[[#This Row],[movie_id]],drafts.movies[id],drafts.movies[movie_title]))</f>
        <v>The Dead Zone</v>
      </c>
      <c r="G2899" s="3" t="s">
        <v>1047</v>
      </c>
      <c r="H2899" t="str">
        <f>IF(ISBLANK(draft_picks[[#This Row],[drafter_id]]),"",_xlfn.XLOOKUP(draft_picks[[#This Row],[drafter_id]],drafters[id],drafters[name]))</f>
        <v>Scott Wampler</v>
      </c>
      <c r="J2899" t="str">
        <f>IF(ISBLANK(draft_picks[[#This Row],[drafter_team_id]]),"",_xlfn.XLOOKUP(draft_picks[[#This Row],[drafter_team_id]],drafter_teams[id],drafter_teams[name]))</f>
        <v/>
      </c>
      <c r="K2899" s="3" t="s">
        <v>15484</v>
      </c>
      <c r="L2899" t="s">
        <v>1137</v>
      </c>
      <c r="M2899" t="str">
        <f>IF(OR(ISBLANK(draft_picks[[#This Row],[veto_drafter_id]]),draft_picks[[#This Row],[veto_drafter_id]]=""),"",_xlfn.XLOOKUP(draft_picks[[#This Row],[veto_drafter_id]],drafters[id],drafters[name]))</f>
        <v>Wynter Mitchell</v>
      </c>
      <c r="N2899" t="s">
        <v>15497</v>
      </c>
      <c r="O2899" t="str">
        <f>IF(OR(ISBLANK(draft_picks[[#This Row],[veto_drafter_team_id]]),draft_picks[[#This Row],[veto_drafter_team_id]]=""),"",_xlfn.XLOOKUP(draft_picks[[#This Row],[veto_drafter_team_id]],drafter_teams[id],drafter_teams[name]))</f>
        <v/>
      </c>
      <c r="P2899" t="b">
        <v>1</v>
      </c>
      <c r="Q2899" t="s">
        <v>977</v>
      </c>
      <c r="R2899" t="str">
        <f>IF(OR(ISBLANK(draft_picks[[#This Row],[veto_override_drafter_id]]),draft_picks[[#This Row],[veto_override_drafter_id]]=""),"",_xlfn.XLOOKUP(draft_picks[[#This Row],[veto_override_drafter_id]],drafters[id],drafters[name]))</f>
        <v>Louis Peitzman</v>
      </c>
      <c r="S2899" t="s">
        <v>15497</v>
      </c>
      <c r="T2899" t="str">
        <f>IF(OR(ISBLANK(draft_picks[[#This Row],[veto_override_team_id]]),draft_picks[[#This Row],[veto_override_team_id]]=""),"",_xlfn.XLOOKUP(draft_picks[[#This Row],[veto_override_team_id]],drafter_teams[id],drafter_teams[name]))</f>
        <v/>
      </c>
    </row>
    <row r="2900" spans="1:20" x14ac:dyDescent="0.25">
      <c r="A2900" t="s">
        <v>286</v>
      </c>
      <c r="B2900" t="str">
        <f>_xlfn.XLOOKUP(draft_picks[[#This Row],[draft_id]],drafts[id],drafts[title])</f>
        <v>Stephen King mini-Mega</v>
      </c>
      <c r="C2900" s="3">
        <v>3</v>
      </c>
      <c r="D2900">
        <f>IF(C2899&lt;draft_picks[[#This Row],[position]],1,IF(C2899&gt;draft_picks[[#This Row],[position]],D2899+1,IF(C2899=draft_picks[[#This Row],[position]],D2899+1)))</f>
        <v>14</v>
      </c>
      <c r="E2900" t="s">
        <v>2096</v>
      </c>
      <c r="F2900" t="str">
        <f>IF(ISBLANK(draft_picks[[#This Row],[movie_id]]),"",_xlfn.XLOOKUP(draft_picks[[#This Row],[movie_id]],drafts.movies[id],drafts.movies[movie_title]))</f>
        <v>Misery</v>
      </c>
      <c r="G2900" s="3" t="s">
        <v>977</v>
      </c>
      <c r="H2900" t="str">
        <f>IF(ISBLANK(draft_picks[[#This Row],[drafter_id]]),"",_xlfn.XLOOKUP(draft_picks[[#This Row],[drafter_id]],drafters[id],drafters[name]))</f>
        <v>Louis Peitzman</v>
      </c>
      <c r="J2900" t="str">
        <f>IF(ISBLANK(draft_picks[[#This Row],[drafter_team_id]]),"",_xlfn.XLOOKUP(draft_picks[[#This Row],[drafter_team_id]],drafter_teams[id],drafter_teams[name]))</f>
        <v/>
      </c>
      <c r="K2900" s="3" t="s">
        <v>15497</v>
      </c>
      <c r="L2900" t="s">
        <v>15497</v>
      </c>
      <c r="M2900" t="str">
        <f>IF(OR(ISBLANK(draft_picks[[#This Row],[veto_drafter_id]]),draft_picks[[#This Row],[veto_drafter_id]]=""),"",_xlfn.XLOOKUP(draft_picks[[#This Row],[veto_drafter_id]],drafters[id],drafters[name]))</f>
        <v/>
      </c>
      <c r="N2900" t="s">
        <v>15497</v>
      </c>
      <c r="O2900" t="str">
        <f>IF(OR(ISBLANK(draft_picks[[#This Row],[veto_drafter_team_id]]),draft_picks[[#This Row],[veto_drafter_team_id]]=""),"",_xlfn.XLOOKUP(draft_picks[[#This Row],[veto_drafter_team_id]],drafter_teams[id],drafter_teams[name]))</f>
        <v/>
      </c>
      <c r="Q2900" t="s">
        <v>15497</v>
      </c>
      <c r="R2900" t="str">
        <f>IF(OR(ISBLANK(draft_picks[[#This Row],[veto_override_drafter_id]]),draft_picks[[#This Row],[veto_override_drafter_id]]=""),"",_xlfn.XLOOKUP(draft_picks[[#This Row],[veto_override_drafter_id]],drafters[id],drafters[name]))</f>
        <v/>
      </c>
      <c r="S2900" t="s">
        <v>15497</v>
      </c>
      <c r="T2900" t="str">
        <f>IF(OR(ISBLANK(draft_picks[[#This Row],[veto_override_team_id]]),draft_picks[[#This Row],[veto_override_team_id]]=""),"",_xlfn.XLOOKUP(draft_picks[[#This Row],[veto_override_team_id]],drafter_teams[id],drafter_teams[name]))</f>
        <v/>
      </c>
    </row>
    <row r="2901" spans="1:20" x14ac:dyDescent="0.25">
      <c r="A2901" t="s">
        <v>286</v>
      </c>
      <c r="B2901" t="str">
        <f>_xlfn.XLOOKUP(draft_picks[[#This Row],[draft_id]],drafts[id],drafts[title])</f>
        <v>Stephen King mini-Mega</v>
      </c>
      <c r="C2901" s="3">
        <v>2</v>
      </c>
      <c r="D2901">
        <f>IF(C2900&lt;draft_picks[[#This Row],[position]],1,IF(C2900&gt;draft_picks[[#This Row],[position]],D2900+1,IF(C2900=draft_picks[[#This Row],[position]],D2900+1)))</f>
        <v>15</v>
      </c>
      <c r="E2901" t="s">
        <v>3528</v>
      </c>
      <c r="F2901" t="str">
        <f>IF(ISBLANK(draft_picks[[#This Row],[movie_id]]),"",_xlfn.XLOOKUP(draft_picks[[#This Row],[movie_id]],drafts.movies[id],drafts.movies[movie_title]))</f>
        <v>Christine</v>
      </c>
      <c r="G2901" s="3" t="s">
        <v>1137</v>
      </c>
      <c r="H2901" t="str">
        <f>IF(ISBLANK(draft_picks[[#This Row],[drafter_id]]),"",_xlfn.XLOOKUP(draft_picks[[#This Row],[drafter_id]],drafters[id],drafters[name]))</f>
        <v>Wynter Mitchell</v>
      </c>
      <c r="J2901" t="str">
        <f>IF(ISBLANK(draft_picks[[#This Row],[drafter_team_id]]),"",_xlfn.XLOOKUP(draft_picks[[#This Row],[drafter_team_id]],drafter_teams[id],drafter_teams[name]))</f>
        <v/>
      </c>
      <c r="K2901" s="3" t="s">
        <v>15484</v>
      </c>
      <c r="L2901" t="s">
        <v>907</v>
      </c>
      <c r="M2901" t="str">
        <f>IF(OR(ISBLANK(draft_picks[[#This Row],[veto_drafter_id]]),draft_picks[[#This Row],[veto_drafter_id]]=""),"",_xlfn.XLOOKUP(draft_picks[[#This Row],[veto_drafter_id]],drafters[id],drafters[name]))</f>
        <v>Eric Vespe</v>
      </c>
      <c r="N2901" t="s">
        <v>15497</v>
      </c>
      <c r="O2901" t="str">
        <f>IF(OR(ISBLANK(draft_picks[[#This Row],[veto_drafter_team_id]]),draft_picks[[#This Row],[veto_drafter_team_id]]=""),"",_xlfn.XLOOKUP(draft_picks[[#This Row],[veto_drafter_team_id]],drafter_teams[id],drafter_teams[name]))</f>
        <v/>
      </c>
      <c r="Q2901" t="s">
        <v>15497</v>
      </c>
      <c r="R2901" t="str">
        <f>IF(OR(ISBLANK(draft_picks[[#This Row],[veto_override_drafter_id]]),draft_picks[[#This Row],[veto_override_drafter_id]]=""),"",_xlfn.XLOOKUP(draft_picks[[#This Row],[veto_override_drafter_id]],drafters[id],drafters[name]))</f>
        <v/>
      </c>
      <c r="S2901" t="s">
        <v>15497</v>
      </c>
      <c r="T2901" t="str">
        <f>IF(OR(ISBLANK(draft_picks[[#This Row],[veto_override_team_id]]),draft_picks[[#This Row],[veto_override_team_id]]=""),"",_xlfn.XLOOKUP(draft_picks[[#This Row],[veto_override_team_id]],drafter_teams[id],drafter_teams[name]))</f>
        <v/>
      </c>
    </row>
    <row r="2902" spans="1:20" x14ac:dyDescent="0.25">
      <c r="A2902" t="s">
        <v>286</v>
      </c>
      <c r="B2902" t="str">
        <f>_xlfn.XLOOKUP(draft_picks[[#This Row],[draft_id]],drafts[id],drafts[title])</f>
        <v>Stephen King mini-Mega</v>
      </c>
      <c r="C2902" s="3">
        <v>2</v>
      </c>
      <c r="D2902">
        <f>IF(C2901&lt;draft_picks[[#This Row],[position]],1,IF(C2901&gt;draft_picks[[#This Row],[position]],D2901+1,IF(C2901=draft_picks[[#This Row],[position]],D2901+1)))</f>
        <v>16</v>
      </c>
      <c r="E2902" t="s">
        <v>6111</v>
      </c>
      <c r="F2902" t="str">
        <f>IF(ISBLANK(draft_picks[[#This Row],[movie_id]]),"",_xlfn.XLOOKUP(draft_picks[[#This Row],[movie_id]],drafts.movies[id],drafts.movies[movie_title]))</f>
        <v>The Shining</v>
      </c>
      <c r="G2902" s="3" t="s">
        <v>1137</v>
      </c>
      <c r="H2902" t="str">
        <f>IF(ISBLANK(draft_picks[[#This Row],[drafter_id]]),"",_xlfn.XLOOKUP(draft_picks[[#This Row],[drafter_id]],drafters[id],drafters[name]))</f>
        <v>Wynter Mitchell</v>
      </c>
      <c r="J2902" t="str">
        <f>IF(ISBLANK(draft_picks[[#This Row],[drafter_team_id]]),"",_xlfn.XLOOKUP(draft_picks[[#This Row],[drafter_team_id]],drafter_teams[id],drafter_teams[name]))</f>
        <v/>
      </c>
      <c r="K2902" s="3" t="s">
        <v>15497</v>
      </c>
      <c r="L2902" t="s">
        <v>15497</v>
      </c>
      <c r="M2902" t="str">
        <f>IF(OR(ISBLANK(draft_picks[[#This Row],[veto_drafter_id]]),draft_picks[[#This Row],[veto_drafter_id]]=""),"",_xlfn.XLOOKUP(draft_picks[[#This Row],[veto_drafter_id]],drafters[id],drafters[name]))</f>
        <v/>
      </c>
      <c r="N2902" t="s">
        <v>15497</v>
      </c>
      <c r="O2902" t="str">
        <f>IF(OR(ISBLANK(draft_picks[[#This Row],[veto_drafter_team_id]]),draft_picks[[#This Row],[veto_drafter_team_id]]=""),"",_xlfn.XLOOKUP(draft_picks[[#This Row],[veto_drafter_team_id]],drafter_teams[id],drafter_teams[name]))</f>
        <v/>
      </c>
      <c r="Q2902" t="s">
        <v>15497</v>
      </c>
      <c r="R2902" t="str">
        <f>IF(OR(ISBLANK(draft_picks[[#This Row],[veto_override_drafter_id]]),draft_picks[[#This Row],[veto_override_drafter_id]]=""),"",_xlfn.XLOOKUP(draft_picks[[#This Row],[veto_override_drafter_id]],drafters[id],drafters[name]))</f>
        <v/>
      </c>
      <c r="S2902" t="s">
        <v>15497</v>
      </c>
      <c r="T2902" t="str">
        <f>IF(OR(ISBLANK(draft_picks[[#This Row],[veto_override_team_id]]),draft_picks[[#This Row],[veto_override_team_id]]=""),"",_xlfn.XLOOKUP(draft_picks[[#This Row],[veto_override_team_id]],drafter_teams[id],drafter_teams[name]))</f>
        <v/>
      </c>
    </row>
    <row r="2903" spans="1:20" x14ac:dyDescent="0.25">
      <c r="A2903" t="s">
        <v>286</v>
      </c>
      <c r="B2903" t="str">
        <f>_xlfn.XLOOKUP(draft_picks[[#This Row],[draft_id]],drafts[id],drafts[title])</f>
        <v>Stephen King mini-Mega</v>
      </c>
      <c r="C2903" s="3">
        <v>1</v>
      </c>
      <c r="D2903">
        <f>IF(C2902&lt;draft_picks[[#This Row],[position]],1,IF(C2902&gt;draft_picks[[#This Row],[position]],D2902+1,IF(C2902=draft_picks[[#This Row],[position]],D2902+1)))</f>
        <v>17</v>
      </c>
      <c r="E2903" t="s">
        <v>2622</v>
      </c>
      <c r="F2903" t="str">
        <f>IF(ISBLANK(draft_picks[[#This Row],[movie_id]]),"",_xlfn.XLOOKUP(draft_picks[[#This Row],[movie_id]],drafts.movies[id],drafts.movies[movie_title]))</f>
        <v>The Shawshank Redemption</v>
      </c>
      <c r="G2903" s="3" t="s">
        <v>907</v>
      </c>
      <c r="H2903" t="str">
        <f>IF(ISBLANK(draft_picks[[#This Row],[drafter_id]]),"",_xlfn.XLOOKUP(draft_picks[[#This Row],[drafter_id]],drafters[id],drafters[name]))</f>
        <v>Eric Vespe</v>
      </c>
      <c r="J2903" t="str">
        <f>IF(ISBLANK(draft_picks[[#This Row],[drafter_team_id]]),"",_xlfn.XLOOKUP(draft_picks[[#This Row],[drafter_team_id]],drafter_teams[id],drafter_teams[name]))</f>
        <v/>
      </c>
      <c r="K2903" s="3" t="s">
        <v>15497</v>
      </c>
      <c r="L2903" t="s">
        <v>15497</v>
      </c>
      <c r="M2903" t="str">
        <f>IF(OR(ISBLANK(draft_picks[[#This Row],[veto_drafter_id]]),draft_picks[[#This Row],[veto_drafter_id]]=""),"",_xlfn.XLOOKUP(draft_picks[[#This Row],[veto_drafter_id]],drafters[id],drafters[name]))</f>
        <v/>
      </c>
      <c r="N2903" t="s">
        <v>15497</v>
      </c>
      <c r="O2903" t="str">
        <f>IF(OR(ISBLANK(draft_picks[[#This Row],[veto_drafter_team_id]]),draft_picks[[#This Row],[veto_drafter_team_id]]=""),"",_xlfn.XLOOKUP(draft_picks[[#This Row],[veto_drafter_team_id]],drafter_teams[id],drafter_teams[name]))</f>
        <v/>
      </c>
      <c r="Q2903" t="s">
        <v>15497</v>
      </c>
      <c r="R2903" t="str">
        <f>IF(OR(ISBLANK(draft_picks[[#This Row],[veto_override_drafter_id]]),draft_picks[[#This Row],[veto_override_drafter_id]]=""),"",_xlfn.XLOOKUP(draft_picks[[#This Row],[veto_override_drafter_id]],drafters[id],drafters[name]))</f>
        <v/>
      </c>
      <c r="S2903" t="s">
        <v>15497</v>
      </c>
      <c r="T2903" t="str">
        <f>IF(OR(ISBLANK(draft_picks[[#This Row],[veto_override_team_id]]),draft_picks[[#This Row],[veto_override_team_id]]=""),"",_xlfn.XLOOKUP(draft_picks[[#This Row],[veto_override_team_id]],drafter_teams[id],drafter_teams[name]))</f>
        <v/>
      </c>
    </row>
    <row r="2904" spans="1:20" x14ac:dyDescent="0.25">
      <c r="A2904" t="s">
        <v>146</v>
      </c>
      <c r="B2904" t="str">
        <f>_xlfn.XLOOKUP(draft_picks[[#This Row],[draft_id]],drafts[id],drafts[title])</f>
        <v>2023 Mega Draft</v>
      </c>
      <c r="C2904" s="3">
        <v>20</v>
      </c>
      <c r="D2904">
        <f>IF(C2903&lt;draft_picks[[#This Row],[position]],1,IF(C2903&gt;draft_picks[[#This Row],[position]],D2903+1,IF(C2903=draft_picks[[#This Row],[position]],D2903+1)))</f>
        <v>1</v>
      </c>
      <c r="E2904" t="s">
        <v>3540</v>
      </c>
      <c r="F2904" t="str">
        <f>IF(ISBLANK(draft_picks[[#This Row],[movie_id]]),"",_xlfn.XLOOKUP(draft_picks[[#This Row],[movie_id]],drafts.movies[id],drafts.movies[movie_title]))</f>
        <v>Asteroid City</v>
      </c>
      <c r="G2904" s="3" t="s">
        <v>841</v>
      </c>
      <c r="H2904" t="str">
        <f>IF(ISBLANK(draft_picks[[#This Row],[drafter_id]]),"",_xlfn.XLOOKUP(draft_picks[[#This Row],[drafter_id]],drafters[id],drafters[name]))</f>
        <v>Katie Walsh</v>
      </c>
      <c r="J2904" t="str">
        <f>IF(ISBLANK(draft_picks[[#This Row],[drafter_team_id]]),"",_xlfn.XLOOKUP(draft_picks[[#This Row],[drafter_team_id]],drafter_teams[id],drafter_teams[name]))</f>
        <v/>
      </c>
      <c r="K2904" s="3" t="s">
        <v>15484</v>
      </c>
      <c r="L2904" t="s">
        <v>1237</v>
      </c>
      <c r="M2904" t="str">
        <f>IF(OR(ISBLANK(draft_picks[[#This Row],[veto_drafter_id]]),draft_picks[[#This Row],[veto_drafter_id]]=""),"",_xlfn.XLOOKUP(draft_picks[[#This Row],[veto_drafter_id]],drafters[id],drafters[name]))</f>
        <v>Clay Keller</v>
      </c>
      <c r="N2904" t="s">
        <v>15497</v>
      </c>
      <c r="O2904" t="str">
        <f>IF(OR(ISBLANK(draft_picks[[#This Row],[veto_drafter_team_id]]),draft_picks[[#This Row],[veto_drafter_team_id]]=""),"",_xlfn.XLOOKUP(draft_picks[[#This Row],[veto_drafter_team_id]],drafter_teams[id],drafter_teams[name]))</f>
        <v/>
      </c>
      <c r="Q2904" t="s">
        <v>15497</v>
      </c>
      <c r="R2904" t="str">
        <f>IF(OR(ISBLANK(draft_picks[[#This Row],[veto_override_drafter_id]]),draft_picks[[#This Row],[veto_override_drafter_id]]=""),"",_xlfn.XLOOKUP(draft_picks[[#This Row],[veto_override_drafter_id]],drafters[id],drafters[name]))</f>
        <v/>
      </c>
      <c r="S2904" t="s">
        <v>15497</v>
      </c>
      <c r="T2904" t="str">
        <f>IF(OR(ISBLANK(draft_picks[[#This Row],[veto_override_team_id]]),draft_picks[[#This Row],[veto_override_team_id]]=""),"",_xlfn.XLOOKUP(draft_picks[[#This Row],[veto_override_team_id]],drafter_teams[id],drafter_teams[name]))</f>
        <v/>
      </c>
    </row>
    <row r="2905" spans="1:20" x14ac:dyDescent="0.25">
      <c r="A2905" t="s">
        <v>146</v>
      </c>
      <c r="B2905" t="str">
        <f>_xlfn.XLOOKUP(draft_picks[[#This Row],[draft_id]],drafts[id],drafts[title])</f>
        <v>2023 Mega Draft</v>
      </c>
      <c r="C2905" s="3">
        <v>20</v>
      </c>
      <c r="D2905">
        <f>IF(C2904&lt;draft_picks[[#This Row],[position]],1,IF(C2904&gt;draft_picks[[#This Row],[position]],D2904+1,IF(C2904=draft_picks[[#This Row],[position]],D2904+1)))</f>
        <v>2</v>
      </c>
      <c r="E2905" t="s">
        <v>3693</v>
      </c>
      <c r="F2905" t="str">
        <f>IF(ISBLANK(draft_picks[[#This Row],[movie_id]]),"",_xlfn.XLOOKUP(draft_picks[[#This Row],[movie_id]],drafts.movies[id],drafts.movies[movie_title]))</f>
        <v>Passages</v>
      </c>
      <c r="G2905" s="3" t="s">
        <v>841</v>
      </c>
      <c r="H2905" t="str">
        <f>IF(ISBLANK(draft_picks[[#This Row],[drafter_id]]),"",_xlfn.XLOOKUP(draft_picks[[#This Row],[drafter_id]],drafters[id],drafters[name]))</f>
        <v>Katie Walsh</v>
      </c>
      <c r="J2905" t="str">
        <f>IF(ISBLANK(draft_picks[[#This Row],[drafter_team_id]]),"",_xlfn.XLOOKUP(draft_picks[[#This Row],[drafter_team_id]],drafter_teams[id],drafter_teams[name]))</f>
        <v/>
      </c>
      <c r="K2905" s="3" t="s">
        <v>15497</v>
      </c>
      <c r="L2905" t="s">
        <v>15497</v>
      </c>
      <c r="M2905" t="str">
        <f>IF(OR(ISBLANK(draft_picks[[#This Row],[veto_drafter_id]]),draft_picks[[#This Row],[veto_drafter_id]]=""),"",_xlfn.XLOOKUP(draft_picks[[#This Row],[veto_drafter_id]],drafters[id],drafters[name]))</f>
        <v/>
      </c>
      <c r="N2905" t="s">
        <v>15497</v>
      </c>
      <c r="O2905" t="str">
        <f>IF(OR(ISBLANK(draft_picks[[#This Row],[veto_drafter_team_id]]),draft_picks[[#This Row],[veto_drafter_team_id]]=""),"",_xlfn.XLOOKUP(draft_picks[[#This Row],[veto_drafter_team_id]],drafter_teams[id],drafter_teams[name]))</f>
        <v/>
      </c>
      <c r="Q2905" t="s">
        <v>15497</v>
      </c>
      <c r="R2905" t="str">
        <f>IF(OR(ISBLANK(draft_picks[[#This Row],[veto_override_drafter_id]]),draft_picks[[#This Row],[veto_override_drafter_id]]=""),"",_xlfn.XLOOKUP(draft_picks[[#This Row],[veto_override_drafter_id]],drafters[id],drafters[name]))</f>
        <v/>
      </c>
      <c r="S2905" t="s">
        <v>15497</v>
      </c>
      <c r="T2905" t="str">
        <f>IF(OR(ISBLANK(draft_picks[[#This Row],[veto_override_team_id]]),draft_picks[[#This Row],[veto_override_team_id]]=""),"",_xlfn.XLOOKUP(draft_picks[[#This Row],[veto_override_team_id]],drafter_teams[id],drafter_teams[name]))</f>
        <v/>
      </c>
    </row>
    <row r="2906" spans="1:20" x14ac:dyDescent="0.25">
      <c r="A2906" t="s">
        <v>146</v>
      </c>
      <c r="B2906" t="str">
        <f>_xlfn.XLOOKUP(draft_picks[[#This Row],[draft_id]],drafts[id],drafts[title])</f>
        <v>2023 Mega Draft</v>
      </c>
      <c r="C2906" s="3">
        <v>19</v>
      </c>
      <c r="D2906">
        <f>IF(C2905&lt;draft_picks[[#This Row],[position]],1,IF(C2905&gt;draft_picks[[#This Row],[position]],D2905+1,IF(C2905=draft_picks[[#This Row],[position]],D2905+1)))</f>
        <v>3</v>
      </c>
      <c r="E2906" t="s">
        <v>3445</v>
      </c>
      <c r="F2906" t="str">
        <f>IF(ISBLANK(draft_picks[[#This Row],[movie_id]]),"",_xlfn.XLOOKUP(draft_picks[[#This Row],[movie_id]],drafts.movies[id],drafts.movies[movie_title]))</f>
        <v>Jules</v>
      </c>
      <c r="G2906" s="3" t="s">
        <v>915</v>
      </c>
      <c r="H2906" t="str">
        <f>IF(ISBLANK(draft_picks[[#This Row],[drafter_id]]),"",_xlfn.XLOOKUP(draft_picks[[#This Row],[drafter_id]],drafters[id],drafters[name]))</f>
        <v>Billy Ray Brewton</v>
      </c>
      <c r="J2906" t="str">
        <f>IF(ISBLANK(draft_picks[[#This Row],[drafter_team_id]]),"",_xlfn.XLOOKUP(draft_picks[[#This Row],[drafter_team_id]],drafter_teams[id],drafter_teams[name]))</f>
        <v/>
      </c>
      <c r="K2906" s="3" t="s">
        <v>15484</v>
      </c>
      <c r="L2906" t="s">
        <v>841</v>
      </c>
      <c r="M2906" t="str">
        <f>IF(OR(ISBLANK(draft_picks[[#This Row],[veto_drafter_id]]),draft_picks[[#This Row],[veto_drafter_id]]=""),"",_xlfn.XLOOKUP(draft_picks[[#This Row],[veto_drafter_id]],drafters[id],drafters[name]))</f>
        <v>Katie Walsh</v>
      </c>
      <c r="N2906" t="s">
        <v>15497</v>
      </c>
      <c r="O2906" t="str">
        <f>IF(OR(ISBLANK(draft_picks[[#This Row],[veto_drafter_team_id]]),draft_picks[[#This Row],[veto_drafter_team_id]]=""),"",_xlfn.XLOOKUP(draft_picks[[#This Row],[veto_drafter_team_id]],drafter_teams[id],drafter_teams[name]))</f>
        <v/>
      </c>
      <c r="Q2906" t="s">
        <v>15497</v>
      </c>
      <c r="R2906" t="str">
        <f>IF(OR(ISBLANK(draft_picks[[#This Row],[veto_override_drafter_id]]),draft_picks[[#This Row],[veto_override_drafter_id]]=""),"",_xlfn.XLOOKUP(draft_picks[[#This Row],[veto_override_drafter_id]],drafters[id],drafters[name]))</f>
        <v/>
      </c>
      <c r="S2906" t="s">
        <v>15497</v>
      </c>
      <c r="T2906" t="str">
        <f>IF(OR(ISBLANK(draft_picks[[#This Row],[veto_override_team_id]]),draft_picks[[#This Row],[veto_override_team_id]]=""),"",_xlfn.XLOOKUP(draft_picks[[#This Row],[veto_override_team_id]],drafter_teams[id],drafter_teams[name]))</f>
        <v/>
      </c>
    </row>
    <row r="2907" spans="1:20" x14ac:dyDescent="0.25">
      <c r="A2907" t="s">
        <v>146</v>
      </c>
      <c r="B2907" t="str">
        <f>_xlfn.XLOOKUP(draft_picks[[#This Row],[draft_id]],drafts[id],drafts[title])</f>
        <v>2023 Mega Draft</v>
      </c>
      <c r="C2907" s="3">
        <v>19</v>
      </c>
      <c r="D2907">
        <f>IF(C2906&lt;draft_picks[[#This Row],[position]],1,IF(C2906&gt;draft_picks[[#This Row],[position]],D2906+1,IF(C2906=draft_picks[[#This Row],[position]],D2906+1)))</f>
        <v>4</v>
      </c>
      <c r="E2907" t="s">
        <v>5106</v>
      </c>
      <c r="F2907" t="str">
        <f>IF(ISBLANK(draft_picks[[#This Row],[movie_id]]),"",_xlfn.XLOOKUP(draft_picks[[#This Row],[movie_id]],drafts.movies[id],drafts.movies[movie_title]))</f>
        <v>The Eight Mountains</v>
      </c>
      <c r="G2907" s="3" t="s">
        <v>915</v>
      </c>
      <c r="H2907" t="str">
        <f>IF(ISBLANK(draft_picks[[#This Row],[drafter_id]]),"",_xlfn.XLOOKUP(draft_picks[[#This Row],[drafter_id]],drafters[id],drafters[name]))</f>
        <v>Billy Ray Brewton</v>
      </c>
      <c r="J2907" t="str">
        <f>IF(ISBLANK(draft_picks[[#This Row],[drafter_team_id]]),"",_xlfn.XLOOKUP(draft_picks[[#This Row],[drafter_team_id]],drafter_teams[id],drafter_teams[name]))</f>
        <v/>
      </c>
      <c r="K2907" s="3" t="s">
        <v>15497</v>
      </c>
      <c r="L2907" t="s">
        <v>15497</v>
      </c>
      <c r="M2907" t="str">
        <f>IF(OR(ISBLANK(draft_picks[[#This Row],[veto_drafter_id]]),draft_picks[[#This Row],[veto_drafter_id]]=""),"",_xlfn.XLOOKUP(draft_picks[[#This Row],[veto_drafter_id]],drafters[id],drafters[name]))</f>
        <v/>
      </c>
      <c r="N2907" t="s">
        <v>15497</v>
      </c>
      <c r="O2907" t="str">
        <f>IF(OR(ISBLANK(draft_picks[[#This Row],[veto_drafter_team_id]]),draft_picks[[#This Row],[veto_drafter_team_id]]=""),"",_xlfn.XLOOKUP(draft_picks[[#This Row],[veto_drafter_team_id]],drafter_teams[id],drafter_teams[name]))</f>
        <v/>
      </c>
      <c r="Q2907" t="s">
        <v>15497</v>
      </c>
      <c r="R2907" t="str">
        <f>IF(OR(ISBLANK(draft_picks[[#This Row],[veto_override_drafter_id]]),draft_picks[[#This Row],[veto_override_drafter_id]]=""),"",_xlfn.XLOOKUP(draft_picks[[#This Row],[veto_override_drafter_id]],drafters[id],drafters[name]))</f>
        <v/>
      </c>
      <c r="S2907" t="s">
        <v>15497</v>
      </c>
      <c r="T2907" t="str">
        <f>IF(OR(ISBLANK(draft_picks[[#This Row],[veto_override_team_id]]),draft_picks[[#This Row],[veto_override_team_id]]=""),"",_xlfn.XLOOKUP(draft_picks[[#This Row],[veto_override_team_id]],drafter_teams[id],drafter_teams[name]))</f>
        <v/>
      </c>
    </row>
    <row r="2908" spans="1:20" x14ac:dyDescent="0.25">
      <c r="A2908" t="s">
        <v>146</v>
      </c>
      <c r="B2908" t="str">
        <f>_xlfn.XLOOKUP(draft_picks[[#This Row],[draft_id]],drafts[id],drafts[title])</f>
        <v>2023 Mega Draft</v>
      </c>
      <c r="C2908" s="3">
        <v>18</v>
      </c>
      <c r="D2908">
        <f>IF(C2907&lt;draft_picks[[#This Row],[position]],1,IF(C2907&gt;draft_picks[[#This Row],[position]],D2907+1,IF(C2907=draft_picks[[#This Row],[position]],D2907+1)))</f>
        <v>5</v>
      </c>
      <c r="E2908" t="s">
        <v>2826</v>
      </c>
      <c r="F2908" t="str">
        <f>IF(ISBLANK(draft_picks[[#This Row],[movie_id]]),"",_xlfn.XLOOKUP(draft_picks[[#This Row],[movie_id]],drafts.movies[id],drafts.movies[movie_title]))</f>
        <v>Evil Dead Rise</v>
      </c>
      <c r="G2908" s="3" t="s">
        <v>915</v>
      </c>
      <c r="H2908" t="str">
        <f>IF(ISBLANK(draft_picks[[#This Row],[drafter_id]]),"",_xlfn.XLOOKUP(draft_picks[[#This Row],[drafter_id]],drafters[id],drafters[name]))</f>
        <v>Billy Ray Brewton</v>
      </c>
      <c r="J2908" t="str">
        <f>IF(ISBLANK(draft_picks[[#This Row],[drafter_team_id]]),"",_xlfn.XLOOKUP(draft_picks[[#This Row],[drafter_team_id]],drafter_teams[id],drafter_teams[name]))</f>
        <v/>
      </c>
      <c r="K2908" s="3" t="s">
        <v>15497</v>
      </c>
      <c r="L2908" t="s">
        <v>15497</v>
      </c>
      <c r="M2908" t="str">
        <f>IF(OR(ISBLANK(draft_picks[[#This Row],[veto_drafter_id]]),draft_picks[[#This Row],[veto_drafter_id]]=""),"",_xlfn.XLOOKUP(draft_picks[[#This Row],[veto_drafter_id]],drafters[id],drafters[name]))</f>
        <v/>
      </c>
      <c r="N2908" t="s">
        <v>15497</v>
      </c>
      <c r="O2908" t="str">
        <f>IF(OR(ISBLANK(draft_picks[[#This Row],[veto_drafter_team_id]]),draft_picks[[#This Row],[veto_drafter_team_id]]=""),"",_xlfn.XLOOKUP(draft_picks[[#This Row],[veto_drafter_team_id]],drafter_teams[id],drafter_teams[name]))</f>
        <v/>
      </c>
      <c r="Q2908" t="s">
        <v>15497</v>
      </c>
      <c r="R2908" t="str">
        <f>IF(OR(ISBLANK(draft_picks[[#This Row],[veto_override_drafter_id]]),draft_picks[[#This Row],[veto_override_drafter_id]]=""),"",_xlfn.XLOOKUP(draft_picks[[#This Row],[veto_override_drafter_id]],drafters[id],drafters[name]))</f>
        <v/>
      </c>
      <c r="S2908" t="s">
        <v>15497</v>
      </c>
      <c r="T2908" t="str">
        <f>IF(OR(ISBLANK(draft_picks[[#This Row],[veto_override_team_id]]),draft_picks[[#This Row],[veto_override_team_id]]=""),"",_xlfn.XLOOKUP(draft_picks[[#This Row],[veto_override_team_id]],drafter_teams[id],drafter_teams[name]))</f>
        <v/>
      </c>
    </row>
    <row r="2909" spans="1:20" x14ac:dyDescent="0.25">
      <c r="A2909" t="s">
        <v>146</v>
      </c>
      <c r="B2909" t="str">
        <f>_xlfn.XLOOKUP(draft_picks[[#This Row],[draft_id]],drafts[id],drafts[title])</f>
        <v>2023 Mega Draft</v>
      </c>
      <c r="C2909" s="3">
        <v>17</v>
      </c>
      <c r="D2909">
        <f>IF(C2908&lt;draft_picks[[#This Row],[position]],1,IF(C2908&gt;draft_picks[[#This Row],[position]],D2908+1,IF(C2908=draft_picks[[#This Row],[position]],D2908+1)))</f>
        <v>6</v>
      </c>
      <c r="E2909" t="s">
        <v>6237</v>
      </c>
      <c r="F2909" t="str">
        <f>IF(ISBLANK(draft_picks[[#This Row],[movie_id]]),"",_xlfn.XLOOKUP(draft_picks[[#This Row],[movie_id]],drafts.movies[id],drafts.movies[movie_title]))</f>
        <v>A Haunting in Venice</v>
      </c>
      <c r="G2909" s="3" t="s">
        <v>1237</v>
      </c>
      <c r="H2909" t="str">
        <f>IF(ISBLANK(draft_picks[[#This Row],[drafter_id]]),"",_xlfn.XLOOKUP(draft_picks[[#This Row],[drafter_id]],drafters[id],drafters[name]))</f>
        <v>Clay Keller</v>
      </c>
      <c r="J2909" t="str">
        <f>IF(ISBLANK(draft_picks[[#This Row],[drafter_team_id]]),"",_xlfn.XLOOKUP(draft_picks[[#This Row],[drafter_team_id]],drafter_teams[id],drafter_teams[name]))</f>
        <v/>
      </c>
      <c r="K2909" s="3" t="s">
        <v>15497</v>
      </c>
      <c r="L2909" t="s">
        <v>15497</v>
      </c>
      <c r="M2909" t="str">
        <f>IF(OR(ISBLANK(draft_picks[[#This Row],[veto_drafter_id]]),draft_picks[[#This Row],[veto_drafter_id]]=""),"",_xlfn.XLOOKUP(draft_picks[[#This Row],[veto_drafter_id]],drafters[id],drafters[name]))</f>
        <v/>
      </c>
      <c r="N2909" t="s">
        <v>15497</v>
      </c>
      <c r="O2909" t="str">
        <f>IF(OR(ISBLANK(draft_picks[[#This Row],[veto_drafter_team_id]]),draft_picks[[#This Row],[veto_drafter_team_id]]=""),"",_xlfn.XLOOKUP(draft_picks[[#This Row],[veto_drafter_team_id]],drafter_teams[id],drafter_teams[name]))</f>
        <v/>
      </c>
      <c r="Q2909" t="s">
        <v>15497</v>
      </c>
      <c r="R2909" t="str">
        <f>IF(OR(ISBLANK(draft_picks[[#This Row],[veto_override_drafter_id]]),draft_picks[[#This Row],[veto_override_drafter_id]]=""),"",_xlfn.XLOOKUP(draft_picks[[#This Row],[veto_override_drafter_id]],drafters[id],drafters[name]))</f>
        <v/>
      </c>
      <c r="S2909" t="s">
        <v>15497</v>
      </c>
      <c r="T2909" t="str">
        <f>IF(OR(ISBLANK(draft_picks[[#This Row],[veto_override_team_id]]),draft_picks[[#This Row],[veto_override_team_id]]=""),"",_xlfn.XLOOKUP(draft_picks[[#This Row],[veto_override_team_id]],drafter_teams[id],drafter_teams[name]))</f>
        <v/>
      </c>
    </row>
    <row r="2910" spans="1:20" x14ac:dyDescent="0.25">
      <c r="A2910" t="s">
        <v>146</v>
      </c>
      <c r="B2910" t="str">
        <f>_xlfn.XLOOKUP(draft_picks[[#This Row],[draft_id]],drafts[id],drafts[title])</f>
        <v>2023 Mega Draft</v>
      </c>
      <c r="C2910" s="3">
        <v>16</v>
      </c>
      <c r="D2910">
        <f>IF(C2909&lt;draft_picks[[#This Row],[position]],1,IF(C2909&gt;draft_picks[[#This Row],[position]],D2909+1,IF(C2909=draft_picks[[#This Row],[position]],D2909+1)))</f>
        <v>7</v>
      </c>
      <c r="E2910" t="s">
        <v>6258</v>
      </c>
      <c r="F2910" t="str">
        <f>IF(ISBLANK(draft_picks[[#This Row],[movie_id]]),"",_xlfn.XLOOKUP(draft_picks[[#This Row],[movie_id]],drafts.movies[id],drafts.movies[movie_title]))</f>
        <v>Godzilla Minus One</v>
      </c>
      <c r="G2910" s="3" t="s">
        <v>841</v>
      </c>
      <c r="H2910" t="str">
        <f>IF(ISBLANK(draft_picks[[#This Row],[drafter_id]]),"",_xlfn.XLOOKUP(draft_picks[[#This Row],[drafter_id]],drafters[id],drafters[name]))</f>
        <v>Katie Walsh</v>
      </c>
      <c r="J2910" t="str">
        <f>IF(ISBLANK(draft_picks[[#This Row],[drafter_team_id]]),"",_xlfn.XLOOKUP(draft_picks[[#This Row],[drafter_team_id]],drafter_teams[id],drafter_teams[name]))</f>
        <v/>
      </c>
      <c r="K2910" s="3" t="s">
        <v>15497</v>
      </c>
      <c r="L2910" t="s">
        <v>15497</v>
      </c>
      <c r="M2910" t="str">
        <f>IF(OR(ISBLANK(draft_picks[[#This Row],[veto_drafter_id]]),draft_picks[[#This Row],[veto_drafter_id]]=""),"",_xlfn.XLOOKUP(draft_picks[[#This Row],[veto_drafter_id]],drafters[id],drafters[name]))</f>
        <v/>
      </c>
      <c r="N2910" t="s">
        <v>15497</v>
      </c>
      <c r="O2910" t="str">
        <f>IF(OR(ISBLANK(draft_picks[[#This Row],[veto_drafter_team_id]]),draft_picks[[#This Row],[veto_drafter_team_id]]=""),"",_xlfn.XLOOKUP(draft_picks[[#This Row],[veto_drafter_team_id]],drafter_teams[id],drafter_teams[name]))</f>
        <v/>
      </c>
      <c r="Q2910" t="s">
        <v>15497</v>
      </c>
      <c r="R2910" t="str">
        <f>IF(OR(ISBLANK(draft_picks[[#This Row],[veto_override_drafter_id]]),draft_picks[[#This Row],[veto_override_drafter_id]]=""),"",_xlfn.XLOOKUP(draft_picks[[#This Row],[veto_override_drafter_id]],drafters[id],drafters[name]))</f>
        <v/>
      </c>
      <c r="S2910" t="s">
        <v>15497</v>
      </c>
      <c r="T2910" t="str">
        <f>IF(OR(ISBLANK(draft_picks[[#This Row],[veto_override_team_id]]),draft_picks[[#This Row],[veto_override_team_id]]=""),"",_xlfn.XLOOKUP(draft_picks[[#This Row],[veto_override_team_id]],drafter_teams[id],drafter_teams[name]))</f>
        <v/>
      </c>
    </row>
    <row r="2911" spans="1:20" x14ac:dyDescent="0.25">
      <c r="A2911" t="s">
        <v>146</v>
      </c>
      <c r="B2911" t="str">
        <f>_xlfn.XLOOKUP(draft_picks[[#This Row],[draft_id]],drafts[id],drafts[title])</f>
        <v>2023 Mega Draft</v>
      </c>
      <c r="C2911" s="3">
        <v>15</v>
      </c>
      <c r="D2911">
        <f>IF(C2910&lt;draft_picks[[#This Row],[position]],1,IF(C2910&gt;draft_picks[[#This Row],[position]],D2910+1,IF(C2910=draft_picks[[#This Row],[position]],D2910+1)))</f>
        <v>8</v>
      </c>
      <c r="E2911" t="s">
        <v>2066</v>
      </c>
      <c r="F2911" t="str">
        <f>IF(ISBLANK(draft_picks[[#This Row],[movie_id]]),"",_xlfn.XLOOKUP(draft_picks[[#This Row],[movie_id]],drafts.movies[id],drafts.movies[movie_title]))</f>
        <v>May December</v>
      </c>
      <c r="G2911" s="3" t="s">
        <v>915</v>
      </c>
      <c r="H2911" t="str">
        <f>IF(ISBLANK(draft_picks[[#This Row],[drafter_id]]),"",_xlfn.XLOOKUP(draft_picks[[#This Row],[drafter_id]],drafters[id],drafters[name]))</f>
        <v>Billy Ray Brewton</v>
      </c>
      <c r="J2911" t="str">
        <f>IF(ISBLANK(draft_picks[[#This Row],[drafter_team_id]]),"",_xlfn.XLOOKUP(draft_picks[[#This Row],[drafter_team_id]],drafter_teams[id],drafter_teams[name]))</f>
        <v/>
      </c>
      <c r="K2911" s="3" t="s">
        <v>15497</v>
      </c>
      <c r="L2911" t="s">
        <v>15497</v>
      </c>
      <c r="M2911" t="str">
        <f>IF(OR(ISBLANK(draft_picks[[#This Row],[veto_drafter_id]]),draft_picks[[#This Row],[veto_drafter_id]]=""),"",_xlfn.XLOOKUP(draft_picks[[#This Row],[veto_drafter_id]],drafters[id],drafters[name]))</f>
        <v/>
      </c>
      <c r="N2911" t="s">
        <v>15497</v>
      </c>
      <c r="O2911" t="str">
        <f>IF(OR(ISBLANK(draft_picks[[#This Row],[veto_drafter_team_id]]),draft_picks[[#This Row],[veto_drafter_team_id]]=""),"",_xlfn.XLOOKUP(draft_picks[[#This Row],[veto_drafter_team_id]],drafter_teams[id],drafter_teams[name]))</f>
        <v/>
      </c>
      <c r="Q2911" t="s">
        <v>15497</v>
      </c>
      <c r="R2911" t="str">
        <f>IF(OR(ISBLANK(draft_picks[[#This Row],[veto_override_drafter_id]]),draft_picks[[#This Row],[veto_override_drafter_id]]=""),"",_xlfn.XLOOKUP(draft_picks[[#This Row],[veto_override_drafter_id]],drafters[id],drafters[name]))</f>
        <v/>
      </c>
      <c r="S2911" t="s">
        <v>15497</v>
      </c>
      <c r="T2911" t="str">
        <f>IF(OR(ISBLANK(draft_picks[[#This Row],[veto_override_team_id]]),draft_picks[[#This Row],[veto_override_team_id]]=""),"",_xlfn.XLOOKUP(draft_picks[[#This Row],[veto_override_team_id]],drafter_teams[id],drafter_teams[name]))</f>
        <v/>
      </c>
    </row>
    <row r="2912" spans="1:20" x14ac:dyDescent="0.25">
      <c r="A2912" t="s">
        <v>146</v>
      </c>
      <c r="B2912" t="str">
        <f>_xlfn.XLOOKUP(draft_picks[[#This Row],[draft_id]],drafts[id],drafts[title])</f>
        <v>2023 Mega Draft</v>
      </c>
      <c r="C2912" s="3">
        <v>14</v>
      </c>
      <c r="D2912">
        <f>IF(C2911&lt;draft_picks[[#This Row],[position]],1,IF(C2911&gt;draft_picks[[#This Row],[position]],D2911+1,IF(C2911=draft_picks[[#This Row],[position]],D2911+1)))</f>
        <v>9</v>
      </c>
      <c r="E2912" t="s">
        <v>1383</v>
      </c>
      <c r="F2912" t="str">
        <f>IF(ISBLANK(draft_picks[[#This Row],[movie_id]]),"",_xlfn.XLOOKUP(draft_picks[[#This Row],[movie_id]],drafts.movies[id],drafts.movies[movie_title]))</f>
        <v>Bottoms</v>
      </c>
      <c r="G2912" s="3" t="s">
        <v>1009</v>
      </c>
      <c r="H2912" t="str">
        <f>IF(ISBLANK(draft_picks[[#This Row],[drafter_id]]),"",_xlfn.XLOOKUP(draft_picks[[#This Row],[drafter_id]],drafters[id],drafters[name]))</f>
        <v>Drea Clark</v>
      </c>
      <c r="J2912" t="str">
        <f>IF(ISBLANK(draft_picks[[#This Row],[drafter_team_id]]),"",_xlfn.XLOOKUP(draft_picks[[#This Row],[drafter_team_id]],drafter_teams[id],drafter_teams[name]))</f>
        <v/>
      </c>
      <c r="K2912" s="3" t="s">
        <v>15497</v>
      </c>
      <c r="L2912" t="s">
        <v>15497</v>
      </c>
      <c r="M2912" t="str">
        <f>IF(OR(ISBLANK(draft_picks[[#This Row],[veto_drafter_id]]),draft_picks[[#This Row],[veto_drafter_id]]=""),"",_xlfn.XLOOKUP(draft_picks[[#This Row],[veto_drafter_id]],drafters[id],drafters[name]))</f>
        <v/>
      </c>
      <c r="N2912" t="s">
        <v>15497</v>
      </c>
      <c r="O2912" t="str">
        <f>IF(OR(ISBLANK(draft_picks[[#This Row],[veto_drafter_team_id]]),draft_picks[[#This Row],[veto_drafter_team_id]]=""),"",_xlfn.XLOOKUP(draft_picks[[#This Row],[veto_drafter_team_id]],drafter_teams[id],drafter_teams[name]))</f>
        <v/>
      </c>
      <c r="Q2912" t="s">
        <v>15497</v>
      </c>
      <c r="R2912" t="str">
        <f>IF(OR(ISBLANK(draft_picks[[#This Row],[veto_override_drafter_id]]),draft_picks[[#This Row],[veto_override_drafter_id]]=""),"",_xlfn.XLOOKUP(draft_picks[[#This Row],[veto_override_drafter_id]],drafters[id],drafters[name]))</f>
        <v/>
      </c>
      <c r="S2912" t="s">
        <v>15497</v>
      </c>
      <c r="T2912" t="str">
        <f>IF(OR(ISBLANK(draft_picks[[#This Row],[veto_override_team_id]]),draft_picks[[#This Row],[veto_override_team_id]]=""),"",_xlfn.XLOOKUP(draft_picks[[#This Row],[veto_override_team_id]],drafter_teams[id],drafter_teams[name]))</f>
        <v/>
      </c>
    </row>
    <row r="2913" spans="1:20" x14ac:dyDescent="0.25">
      <c r="A2913" t="s">
        <v>146</v>
      </c>
      <c r="B2913" t="str">
        <f>_xlfn.XLOOKUP(draft_picks[[#This Row],[draft_id]],drafts[id],drafts[title])</f>
        <v>2023 Mega Draft</v>
      </c>
      <c r="C2913" s="3">
        <v>13</v>
      </c>
      <c r="D2913">
        <f>IF(C2912&lt;draft_picks[[#This Row],[position]],1,IF(C2912&gt;draft_picks[[#This Row],[position]],D2912+1,IF(C2912=draft_picks[[#This Row],[position]],D2912+1)))</f>
        <v>10</v>
      </c>
      <c r="E2913" t="s">
        <v>5907</v>
      </c>
      <c r="F2913" t="str">
        <f>IF(ISBLANK(draft_picks[[#This Row],[movie_id]]),"",_xlfn.XLOOKUP(draft_picks[[#This Row],[movie_id]],drafts.movies[id],drafts.movies[movie_title]))</f>
        <v>Are You There God? It's Me, Margaret.</v>
      </c>
      <c r="G2913" s="3" t="s">
        <v>1237</v>
      </c>
      <c r="H2913" t="str">
        <f>IF(ISBLANK(draft_picks[[#This Row],[drafter_id]]),"",_xlfn.XLOOKUP(draft_picks[[#This Row],[drafter_id]],drafters[id],drafters[name]))</f>
        <v>Clay Keller</v>
      </c>
      <c r="J2913" t="str">
        <f>IF(ISBLANK(draft_picks[[#This Row],[drafter_team_id]]),"",_xlfn.XLOOKUP(draft_picks[[#This Row],[drafter_team_id]],drafter_teams[id],drafter_teams[name]))</f>
        <v/>
      </c>
      <c r="K2913" s="3" t="s">
        <v>15497</v>
      </c>
      <c r="L2913" t="s">
        <v>15497</v>
      </c>
      <c r="M2913" t="str">
        <f>IF(OR(ISBLANK(draft_picks[[#This Row],[veto_drafter_id]]),draft_picks[[#This Row],[veto_drafter_id]]=""),"",_xlfn.XLOOKUP(draft_picks[[#This Row],[veto_drafter_id]],drafters[id],drafters[name]))</f>
        <v/>
      </c>
      <c r="N2913" t="s">
        <v>15497</v>
      </c>
      <c r="O2913" t="str">
        <f>IF(OR(ISBLANK(draft_picks[[#This Row],[veto_drafter_team_id]]),draft_picks[[#This Row],[veto_drafter_team_id]]=""),"",_xlfn.XLOOKUP(draft_picks[[#This Row],[veto_drafter_team_id]],drafter_teams[id],drafter_teams[name]))</f>
        <v/>
      </c>
      <c r="Q2913" t="s">
        <v>15497</v>
      </c>
      <c r="R2913" t="str">
        <f>IF(OR(ISBLANK(draft_picks[[#This Row],[veto_override_drafter_id]]),draft_picks[[#This Row],[veto_override_drafter_id]]=""),"",_xlfn.XLOOKUP(draft_picks[[#This Row],[veto_override_drafter_id]],drafters[id],drafters[name]))</f>
        <v/>
      </c>
      <c r="S2913" t="s">
        <v>15497</v>
      </c>
      <c r="T2913" t="str">
        <f>IF(OR(ISBLANK(draft_picks[[#This Row],[veto_override_team_id]]),draft_picks[[#This Row],[veto_override_team_id]]=""),"",_xlfn.XLOOKUP(draft_picks[[#This Row],[veto_override_team_id]],drafter_teams[id],drafter_teams[name]))</f>
        <v/>
      </c>
    </row>
    <row r="2914" spans="1:20" x14ac:dyDescent="0.25">
      <c r="A2914" t="s">
        <v>146</v>
      </c>
      <c r="B2914" t="str">
        <f>_xlfn.XLOOKUP(draft_picks[[#This Row],[draft_id]],drafts[id],drafts[title])</f>
        <v>2023 Mega Draft</v>
      </c>
      <c r="C2914" s="3">
        <v>12</v>
      </c>
      <c r="D2914">
        <f>IF(C2913&lt;draft_picks[[#This Row],[position]],1,IF(C2913&gt;draft_picks[[#This Row],[position]],D2913+1,IF(C2913=draft_picks[[#This Row],[position]],D2913+1)))</f>
        <v>11</v>
      </c>
      <c r="E2914" t="s">
        <v>5904</v>
      </c>
      <c r="F2914" t="str">
        <f>IF(ISBLANK(draft_picks[[#This Row],[movie_id]]),"",_xlfn.XLOOKUP(draft_picks[[#This Row],[movie_id]],drafts.movies[id],drafts.movies[movie_title]))</f>
        <v>Anatomy of a Fall</v>
      </c>
      <c r="G2914" s="3" t="s">
        <v>841</v>
      </c>
      <c r="H2914" t="str">
        <f>IF(ISBLANK(draft_picks[[#This Row],[drafter_id]]),"",_xlfn.XLOOKUP(draft_picks[[#This Row],[drafter_id]],drafters[id],drafters[name]))</f>
        <v>Katie Walsh</v>
      </c>
      <c r="J2914" t="str">
        <f>IF(ISBLANK(draft_picks[[#This Row],[drafter_team_id]]),"",_xlfn.XLOOKUP(draft_picks[[#This Row],[drafter_team_id]],drafter_teams[id],drafter_teams[name]))</f>
        <v/>
      </c>
      <c r="K2914" s="3" t="s">
        <v>15497</v>
      </c>
      <c r="L2914" t="s">
        <v>15497</v>
      </c>
      <c r="M2914" t="str">
        <f>IF(OR(ISBLANK(draft_picks[[#This Row],[veto_drafter_id]]),draft_picks[[#This Row],[veto_drafter_id]]=""),"",_xlfn.XLOOKUP(draft_picks[[#This Row],[veto_drafter_id]],drafters[id],drafters[name]))</f>
        <v/>
      </c>
      <c r="N2914" t="s">
        <v>15497</v>
      </c>
      <c r="O2914" t="str">
        <f>IF(OR(ISBLANK(draft_picks[[#This Row],[veto_drafter_team_id]]),draft_picks[[#This Row],[veto_drafter_team_id]]=""),"",_xlfn.XLOOKUP(draft_picks[[#This Row],[veto_drafter_team_id]],drafter_teams[id],drafter_teams[name]))</f>
        <v/>
      </c>
      <c r="Q2914" t="s">
        <v>15497</v>
      </c>
      <c r="R2914" t="str">
        <f>IF(OR(ISBLANK(draft_picks[[#This Row],[veto_override_drafter_id]]),draft_picks[[#This Row],[veto_override_drafter_id]]=""),"",_xlfn.XLOOKUP(draft_picks[[#This Row],[veto_override_drafter_id]],drafters[id],drafters[name]))</f>
        <v/>
      </c>
      <c r="S2914" t="s">
        <v>15497</v>
      </c>
      <c r="T2914" t="str">
        <f>IF(OR(ISBLANK(draft_picks[[#This Row],[veto_override_team_id]]),draft_picks[[#This Row],[veto_override_team_id]]=""),"",_xlfn.XLOOKUP(draft_picks[[#This Row],[veto_override_team_id]],drafter_teams[id],drafter_teams[name]))</f>
        <v/>
      </c>
    </row>
    <row r="2915" spans="1:20" x14ac:dyDescent="0.25">
      <c r="A2915" t="s">
        <v>146</v>
      </c>
      <c r="B2915" t="str">
        <f>_xlfn.XLOOKUP(draft_picks[[#This Row],[draft_id]],drafts[id],drafts[title])</f>
        <v>2023 Mega Draft</v>
      </c>
      <c r="C2915" s="3">
        <v>11</v>
      </c>
      <c r="D2915">
        <f>IF(C2914&lt;draft_picks[[#This Row],[position]],1,IF(C2914&gt;draft_picks[[#This Row],[position]],D2914+1,IF(C2914=draft_picks[[#This Row],[position]],D2914+1)))</f>
        <v>12</v>
      </c>
      <c r="E2915" t="s">
        <v>5175</v>
      </c>
      <c r="F2915" t="str">
        <f>IF(ISBLANK(draft_picks[[#This Row],[movie_id]]),"",_xlfn.XLOOKUP(draft_picks[[#This Row],[movie_id]],drafts.movies[id],drafts.movies[movie_title]))</f>
        <v>Society of the Snow</v>
      </c>
      <c r="G2915" s="3" t="s">
        <v>915</v>
      </c>
      <c r="H2915" t="str">
        <f>IF(ISBLANK(draft_picks[[#This Row],[drafter_id]]),"",_xlfn.XLOOKUP(draft_picks[[#This Row],[drafter_id]],drafters[id],drafters[name]))</f>
        <v>Billy Ray Brewton</v>
      </c>
      <c r="J2915" t="str">
        <f>IF(ISBLANK(draft_picks[[#This Row],[drafter_team_id]]),"",_xlfn.XLOOKUP(draft_picks[[#This Row],[drafter_team_id]],drafter_teams[id],drafter_teams[name]))</f>
        <v/>
      </c>
      <c r="K2915" s="3" t="s">
        <v>15497</v>
      </c>
      <c r="L2915" t="s">
        <v>15497</v>
      </c>
      <c r="M2915" t="str">
        <f>IF(OR(ISBLANK(draft_picks[[#This Row],[veto_drafter_id]]),draft_picks[[#This Row],[veto_drafter_id]]=""),"",_xlfn.XLOOKUP(draft_picks[[#This Row],[veto_drafter_id]],drafters[id],drafters[name]))</f>
        <v/>
      </c>
      <c r="N2915" t="s">
        <v>15497</v>
      </c>
      <c r="O2915" t="str">
        <f>IF(OR(ISBLANK(draft_picks[[#This Row],[veto_drafter_team_id]]),draft_picks[[#This Row],[veto_drafter_team_id]]=""),"",_xlfn.XLOOKUP(draft_picks[[#This Row],[veto_drafter_team_id]],drafter_teams[id],drafter_teams[name]))</f>
        <v/>
      </c>
      <c r="Q2915" t="s">
        <v>15497</v>
      </c>
      <c r="R2915" t="str">
        <f>IF(OR(ISBLANK(draft_picks[[#This Row],[veto_override_drafter_id]]),draft_picks[[#This Row],[veto_override_drafter_id]]=""),"",_xlfn.XLOOKUP(draft_picks[[#This Row],[veto_override_drafter_id]],drafters[id],drafters[name]))</f>
        <v/>
      </c>
      <c r="S2915" t="s">
        <v>15497</v>
      </c>
      <c r="T2915" t="str">
        <f>IF(OR(ISBLANK(draft_picks[[#This Row],[veto_override_team_id]]),draft_picks[[#This Row],[veto_override_team_id]]=""),"",_xlfn.XLOOKUP(draft_picks[[#This Row],[veto_override_team_id]],drafter_teams[id],drafter_teams[name]))</f>
        <v/>
      </c>
    </row>
    <row r="2916" spans="1:20" x14ac:dyDescent="0.25">
      <c r="A2916" t="s">
        <v>146</v>
      </c>
      <c r="B2916" t="str">
        <f>_xlfn.XLOOKUP(draft_picks[[#This Row],[draft_id]],drafts[id],drafts[title])</f>
        <v>2023 Mega Draft</v>
      </c>
      <c r="C2916" s="3">
        <v>10</v>
      </c>
      <c r="D2916">
        <f>IF(C2915&lt;draft_picks[[#This Row],[position]],1,IF(C2915&gt;draft_picks[[#This Row],[position]],D2915+1,IF(C2915=draft_picks[[#This Row],[position]],D2915+1)))</f>
        <v>13</v>
      </c>
      <c r="E2916" t="s">
        <v>1778</v>
      </c>
      <c r="F2916" t="str">
        <f>IF(ISBLANK(draft_picks[[#This Row],[movie_id]]),"",_xlfn.XLOOKUP(draft_picks[[#This Row],[movie_id]],drafts.movies[id],drafts.movies[movie_title]))</f>
        <v>Eileen</v>
      </c>
      <c r="G2916" s="3" t="s">
        <v>1009</v>
      </c>
      <c r="H2916" t="str">
        <f>IF(ISBLANK(draft_picks[[#This Row],[drafter_id]]),"",_xlfn.XLOOKUP(draft_picks[[#This Row],[drafter_id]],drafters[id],drafters[name]))</f>
        <v>Drea Clark</v>
      </c>
      <c r="J2916" t="str">
        <f>IF(ISBLANK(draft_picks[[#This Row],[drafter_team_id]]),"",_xlfn.XLOOKUP(draft_picks[[#This Row],[drafter_team_id]],drafter_teams[id],drafter_teams[name]))</f>
        <v/>
      </c>
      <c r="K2916" s="3" t="s">
        <v>15497</v>
      </c>
      <c r="L2916" t="s">
        <v>15497</v>
      </c>
      <c r="M2916" t="str">
        <f>IF(OR(ISBLANK(draft_picks[[#This Row],[veto_drafter_id]]),draft_picks[[#This Row],[veto_drafter_id]]=""),"",_xlfn.XLOOKUP(draft_picks[[#This Row],[veto_drafter_id]],drafters[id],drafters[name]))</f>
        <v/>
      </c>
      <c r="N2916" t="s">
        <v>15497</v>
      </c>
      <c r="O2916" t="str">
        <f>IF(OR(ISBLANK(draft_picks[[#This Row],[veto_drafter_team_id]]),draft_picks[[#This Row],[veto_drafter_team_id]]=""),"",_xlfn.XLOOKUP(draft_picks[[#This Row],[veto_drafter_team_id]],drafter_teams[id],drafter_teams[name]))</f>
        <v/>
      </c>
      <c r="Q2916" t="s">
        <v>15497</v>
      </c>
      <c r="R2916" t="str">
        <f>IF(OR(ISBLANK(draft_picks[[#This Row],[veto_override_drafter_id]]),draft_picks[[#This Row],[veto_override_drafter_id]]=""),"",_xlfn.XLOOKUP(draft_picks[[#This Row],[veto_override_drafter_id]],drafters[id],drafters[name]))</f>
        <v/>
      </c>
      <c r="S2916" t="s">
        <v>15497</v>
      </c>
      <c r="T2916" t="str">
        <f>IF(OR(ISBLANK(draft_picks[[#This Row],[veto_override_team_id]]),draft_picks[[#This Row],[veto_override_team_id]]=""),"",_xlfn.XLOOKUP(draft_picks[[#This Row],[veto_override_team_id]],drafter_teams[id],drafter_teams[name]))</f>
        <v/>
      </c>
    </row>
    <row r="2917" spans="1:20" x14ac:dyDescent="0.25">
      <c r="A2917" t="s">
        <v>146</v>
      </c>
      <c r="B2917" t="str">
        <f>_xlfn.XLOOKUP(draft_picks[[#This Row],[draft_id]],drafts[id],drafts[title])</f>
        <v>2023 Mega Draft</v>
      </c>
      <c r="C2917" s="3">
        <v>9</v>
      </c>
      <c r="D2917">
        <f>IF(C2916&lt;draft_picks[[#This Row],[position]],1,IF(C2916&gt;draft_picks[[#This Row],[position]],D2916+1,IF(C2916=draft_picks[[#This Row],[position]],D2916+1)))</f>
        <v>14</v>
      </c>
      <c r="E2917" t="s">
        <v>7945</v>
      </c>
      <c r="F2917" t="str">
        <f>IF(ISBLANK(draft_picks[[#This Row],[movie_id]]),"",_xlfn.XLOOKUP(draft_picks[[#This Row],[movie_id]],drafts.movies[id],drafts.movies[movie_title]))</f>
        <v>BlackBerry</v>
      </c>
      <c r="G2917" s="3" t="s">
        <v>1237</v>
      </c>
      <c r="H2917" t="str">
        <f>IF(ISBLANK(draft_picks[[#This Row],[drafter_id]]),"",_xlfn.XLOOKUP(draft_picks[[#This Row],[drafter_id]],drafters[id],drafters[name]))</f>
        <v>Clay Keller</v>
      </c>
      <c r="J2917" t="str">
        <f>IF(ISBLANK(draft_picks[[#This Row],[drafter_team_id]]),"",_xlfn.XLOOKUP(draft_picks[[#This Row],[drafter_team_id]],drafter_teams[id],drafter_teams[name]))</f>
        <v/>
      </c>
      <c r="K2917" s="3" t="s">
        <v>15484</v>
      </c>
      <c r="L2917" t="s">
        <v>1009</v>
      </c>
      <c r="M2917" t="str">
        <f>IF(OR(ISBLANK(draft_picks[[#This Row],[veto_drafter_id]]),draft_picks[[#This Row],[veto_drafter_id]]=""),"",_xlfn.XLOOKUP(draft_picks[[#This Row],[veto_drafter_id]],drafters[id],drafters[name]))</f>
        <v>Drea Clark</v>
      </c>
      <c r="N2917" t="s">
        <v>15497</v>
      </c>
      <c r="O2917" t="str">
        <f>IF(OR(ISBLANK(draft_picks[[#This Row],[veto_drafter_team_id]]),draft_picks[[#This Row],[veto_drafter_team_id]]=""),"",_xlfn.XLOOKUP(draft_picks[[#This Row],[veto_drafter_team_id]],drafter_teams[id],drafter_teams[name]))</f>
        <v/>
      </c>
      <c r="Q2917" t="s">
        <v>15497</v>
      </c>
      <c r="R2917" t="str">
        <f>IF(OR(ISBLANK(draft_picks[[#This Row],[veto_override_drafter_id]]),draft_picks[[#This Row],[veto_override_drafter_id]]=""),"",_xlfn.XLOOKUP(draft_picks[[#This Row],[veto_override_drafter_id]],drafters[id],drafters[name]))</f>
        <v/>
      </c>
      <c r="S2917" t="s">
        <v>15497</v>
      </c>
      <c r="T2917" t="str">
        <f>IF(OR(ISBLANK(draft_picks[[#This Row],[veto_override_team_id]]),draft_picks[[#This Row],[veto_override_team_id]]=""),"",_xlfn.XLOOKUP(draft_picks[[#This Row],[veto_override_team_id]],drafter_teams[id],drafter_teams[name]))</f>
        <v/>
      </c>
    </row>
    <row r="2918" spans="1:20" x14ac:dyDescent="0.25">
      <c r="A2918" t="s">
        <v>146</v>
      </c>
      <c r="B2918" t="str">
        <f>_xlfn.XLOOKUP(draft_picks[[#This Row],[draft_id]],drafts[id],drafts[title])</f>
        <v>2023 Mega Draft</v>
      </c>
      <c r="C2918" s="3">
        <v>9</v>
      </c>
      <c r="D2918">
        <f>IF(C2917&lt;draft_picks[[#This Row],[position]],1,IF(C2917&gt;draft_picks[[#This Row],[position]],D2917+1,IF(C2917=draft_picks[[#This Row],[position]],D2917+1)))</f>
        <v>15</v>
      </c>
      <c r="E2918" t="s">
        <v>3814</v>
      </c>
      <c r="F2918" t="str">
        <f>IF(ISBLANK(draft_picks[[#This Row],[movie_id]]),"",_xlfn.XLOOKUP(draft_picks[[#This Row],[movie_id]],drafts.movies[id],drafts.movies[movie_title]))</f>
        <v>Poor Things</v>
      </c>
      <c r="G2918" s="3" t="s">
        <v>1237</v>
      </c>
      <c r="H2918" t="str">
        <f>IF(ISBLANK(draft_picks[[#This Row],[drafter_id]]),"",_xlfn.XLOOKUP(draft_picks[[#This Row],[drafter_id]],drafters[id],drafters[name]))</f>
        <v>Clay Keller</v>
      </c>
      <c r="J2918" t="str">
        <f>IF(ISBLANK(draft_picks[[#This Row],[drafter_team_id]]),"",_xlfn.XLOOKUP(draft_picks[[#This Row],[drafter_team_id]],drafter_teams[id],drafter_teams[name]))</f>
        <v/>
      </c>
      <c r="K2918" s="3" t="s">
        <v>15497</v>
      </c>
      <c r="L2918" t="s">
        <v>15497</v>
      </c>
      <c r="M2918" t="str">
        <f>IF(OR(ISBLANK(draft_picks[[#This Row],[veto_drafter_id]]),draft_picks[[#This Row],[veto_drafter_id]]=""),"",_xlfn.XLOOKUP(draft_picks[[#This Row],[veto_drafter_id]],drafters[id],drafters[name]))</f>
        <v/>
      </c>
      <c r="N2918" t="s">
        <v>15497</v>
      </c>
      <c r="O2918" t="str">
        <f>IF(OR(ISBLANK(draft_picks[[#This Row],[veto_drafter_team_id]]),draft_picks[[#This Row],[veto_drafter_team_id]]=""),"",_xlfn.XLOOKUP(draft_picks[[#This Row],[veto_drafter_team_id]],drafter_teams[id],drafter_teams[name]))</f>
        <v/>
      </c>
      <c r="Q2918" t="s">
        <v>15497</v>
      </c>
      <c r="R2918" t="str">
        <f>IF(OR(ISBLANK(draft_picks[[#This Row],[veto_override_drafter_id]]),draft_picks[[#This Row],[veto_override_drafter_id]]=""),"",_xlfn.XLOOKUP(draft_picks[[#This Row],[veto_override_drafter_id]],drafters[id],drafters[name]))</f>
        <v/>
      </c>
      <c r="S2918" t="s">
        <v>15497</v>
      </c>
      <c r="T2918" t="str">
        <f>IF(OR(ISBLANK(draft_picks[[#This Row],[veto_override_team_id]]),draft_picks[[#This Row],[veto_override_team_id]]=""),"",_xlfn.XLOOKUP(draft_picks[[#This Row],[veto_override_team_id]],drafter_teams[id],drafter_teams[name]))</f>
        <v/>
      </c>
    </row>
    <row r="2919" spans="1:20" x14ac:dyDescent="0.25">
      <c r="A2919" t="s">
        <v>146</v>
      </c>
      <c r="B2919" t="str">
        <f>_xlfn.XLOOKUP(draft_picks[[#This Row],[draft_id]],drafts[id],drafts[title])</f>
        <v>2023 Mega Draft</v>
      </c>
      <c r="C2919" s="3">
        <v>8</v>
      </c>
      <c r="D2919">
        <f>IF(C2918&lt;draft_picks[[#This Row],[position]],1,IF(C2918&gt;draft_picks[[#This Row],[position]],D2918+1,IF(C2918=draft_picks[[#This Row],[position]],D2918+1)))</f>
        <v>16</v>
      </c>
      <c r="E2919" t="s">
        <v>6979</v>
      </c>
      <c r="F2919" t="str">
        <f>IF(ISBLANK(draft_picks[[#This Row],[movie_id]]),"",_xlfn.XLOOKUP(draft_picks[[#This Row],[movie_id]],drafts.movies[id],drafts.movies[movie_title]))</f>
        <v>The Holdovers</v>
      </c>
      <c r="G2919" s="3" t="s">
        <v>841</v>
      </c>
      <c r="H2919" t="str">
        <f>IF(ISBLANK(draft_picks[[#This Row],[drafter_id]]),"",_xlfn.XLOOKUP(draft_picks[[#This Row],[drafter_id]],drafters[id],drafters[name]))</f>
        <v>Katie Walsh</v>
      </c>
      <c r="J2919" t="str">
        <f>IF(ISBLANK(draft_picks[[#This Row],[drafter_team_id]]),"",_xlfn.XLOOKUP(draft_picks[[#This Row],[drafter_team_id]],drafter_teams[id],drafter_teams[name]))</f>
        <v/>
      </c>
      <c r="K2919" s="3" t="s">
        <v>15497</v>
      </c>
      <c r="L2919" t="s">
        <v>15497</v>
      </c>
      <c r="M2919" t="str">
        <f>IF(OR(ISBLANK(draft_picks[[#This Row],[veto_drafter_id]]),draft_picks[[#This Row],[veto_drafter_id]]=""),"",_xlfn.XLOOKUP(draft_picks[[#This Row],[veto_drafter_id]],drafters[id],drafters[name]))</f>
        <v/>
      </c>
      <c r="N2919" t="s">
        <v>15497</v>
      </c>
      <c r="O2919" t="str">
        <f>IF(OR(ISBLANK(draft_picks[[#This Row],[veto_drafter_team_id]]),draft_picks[[#This Row],[veto_drafter_team_id]]=""),"",_xlfn.XLOOKUP(draft_picks[[#This Row],[veto_drafter_team_id]],drafter_teams[id],drafter_teams[name]))</f>
        <v/>
      </c>
      <c r="Q2919" t="s">
        <v>15497</v>
      </c>
      <c r="R2919" t="str">
        <f>IF(OR(ISBLANK(draft_picks[[#This Row],[veto_override_drafter_id]]),draft_picks[[#This Row],[veto_override_drafter_id]]=""),"",_xlfn.XLOOKUP(draft_picks[[#This Row],[veto_override_drafter_id]],drafters[id],drafters[name]))</f>
        <v/>
      </c>
      <c r="S2919" t="s">
        <v>15497</v>
      </c>
      <c r="T2919" t="str">
        <f>IF(OR(ISBLANK(draft_picks[[#This Row],[veto_override_team_id]]),draft_picks[[#This Row],[veto_override_team_id]]=""),"",_xlfn.XLOOKUP(draft_picks[[#This Row],[veto_override_team_id]],drafter_teams[id],drafter_teams[name]))</f>
        <v/>
      </c>
    </row>
    <row r="2920" spans="1:20" x14ac:dyDescent="0.25">
      <c r="A2920" t="s">
        <v>146</v>
      </c>
      <c r="B2920" t="str">
        <f>_xlfn.XLOOKUP(draft_picks[[#This Row],[draft_id]],drafts[id],drafts[title])</f>
        <v>2023 Mega Draft</v>
      </c>
      <c r="C2920" s="3">
        <v>7</v>
      </c>
      <c r="D2920">
        <f>IF(C2919&lt;draft_picks[[#This Row],[position]],1,IF(C2919&gt;draft_picks[[#This Row],[position]],D2919+1,IF(C2919=draft_picks[[#This Row],[position]],D2919+1)))</f>
        <v>17</v>
      </c>
      <c r="E2920" t="s">
        <v>6195</v>
      </c>
      <c r="F2920" t="str">
        <f>IF(ISBLANK(draft_picks[[#This Row],[movie_id]]),"",_xlfn.XLOOKUP(draft_picks[[#This Row],[movie_id]],drafts.movies[id],drafts.movies[movie_title]))</f>
        <v>Oppenheimer</v>
      </c>
      <c r="G2920" s="3" t="s">
        <v>915</v>
      </c>
      <c r="H2920" t="str">
        <f>IF(ISBLANK(draft_picks[[#This Row],[drafter_id]]),"",_xlfn.XLOOKUP(draft_picks[[#This Row],[drafter_id]],drafters[id],drafters[name]))</f>
        <v>Billy Ray Brewton</v>
      </c>
      <c r="J2920" t="str">
        <f>IF(ISBLANK(draft_picks[[#This Row],[drafter_team_id]]),"",_xlfn.XLOOKUP(draft_picks[[#This Row],[drafter_team_id]],drafter_teams[id],drafter_teams[name]))</f>
        <v/>
      </c>
      <c r="K2920" s="3" t="s">
        <v>15497</v>
      </c>
      <c r="L2920" t="s">
        <v>15497</v>
      </c>
      <c r="M2920" t="str">
        <f>IF(OR(ISBLANK(draft_picks[[#This Row],[veto_drafter_id]]),draft_picks[[#This Row],[veto_drafter_id]]=""),"",_xlfn.XLOOKUP(draft_picks[[#This Row],[veto_drafter_id]],drafters[id],drafters[name]))</f>
        <v/>
      </c>
      <c r="N2920" t="s">
        <v>15497</v>
      </c>
      <c r="O2920" t="str">
        <f>IF(OR(ISBLANK(draft_picks[[#This Row],[veto_drafter_team_id]]),draft_picks[[#This Row],[veto_drafter_team_id]]=""),"",_xlfn.XLOOKUP(draft_picks[[#This Row],[veto_drafter_team_id]],drafter_teams[id],drafter_teams[name]))</f>
        <v/>
      </c>
      <c r="Q2920" t="s">
        <v>15497</v>
      </c>
      <c r="R2920" t="str">
        <f>IF(OR(ISBLANK(draft_picks[[#This Row],[veto_override_drafter_id]]),draft_picks[[#This Row],[veto_override_drafter_id]]=""),"",_xlfn.XLOOKUP(draft_picks[[#This Row],[veto_override_drafter_id]],drafters[id],drafters[name]))</f>
        <v/>
      </c>
      <c r="S2920" t="s">
        <v>15497</v>
      </c>
      <c r="T2920" t="str">
        <f>IF(OR(ISBLANK(draft_picks[[#This Row],[veto_override_team_id]]),draft_picks[[#This Row],[veto_override_team_id]]=""),"",_xlfn.XLOOKUP(draft_picks[[#This Row],[veto_override_team_id]],drafter_teams[id],drafter_teams[name]))</f>
        <v/>
      </c>
    </row>
    <row r="2921" spans="1:20" x14ac:dyDescent="0.25">
      <c r="A2921" t="s">
        <v>146</v>
      </c>
      <c r="B2921" t="str">
        <f>_xlfn.XLOOKUP(draft_picks[[#This Row],[draft_id]],drafts[id],drafts[title])</f>
        <v>2023 Mega Draft</v>
      </c>
      <c r="C2921" s="3">
        <v>6</v>
      </c>
      <c r="D2921">
        <f>IF(C2920&lt;draft_picks[[#This Row],[position]],1,IF(C2920&gt;draft_picks[[#This Row],[position]],D2920+1,IF(C2920=draft_picks[[#This Row],[position]],D2920+1)))</f>
        <v>18</v>
      </c>
      <c r="E2921" t="s">
        <v>6525</v>
      </c>
      <c r="F2921" t="str">
        <f>IF(ISBLANK(draft_picks[[#This Row],[movie_id]]),"",_xlfn.XLOOKUP(draft_picks[[#This Row],[movie_id]],drafts.movies[id],drafts.movies[movie_title]))</f>
        <v>Past Lives</v>
      </c>
      <c r="G2921" s="3" t="s">
        <v>1009</v>
      </c>
      <c r="H2921" t="str">
        <f>IF(ISBLANK(draft_picks[[#This Row],[drafter_id]]),"",_xlfn.XLOOKUP(draft_picks[[#This Row],[drafter_id]],drafters[id],drafters[name]))</f>
        <v>Drea Clark</v>
      </c>
      <c r="J2921" t="str">
        <f>IF(ISBLANK(draft_picks[[#This Row],[drafter_team_id]]),"",_xlfn.XLOOKUP(draft_picks[[#This Row],[drafter_team_id]],drafter_teams[id],drafter_teams[name]))</f>
        <v/>
      </c>
      <c r="K2921" s="3" t="s">
        <v>15497</v>
      </c>
      <c r="L2921" t="s">
        <v>15497</v>
      </c>
      <c r="M2921" t="str">
        <f>IF(OR(ISBLANK(draft_picks[[#This Row],[veto_drafter_id]]),draft_picks[[#This Row],[veto_drafter_id]]=""),"",_xlfn.XLOOKUP(draft_picks[[#This Row],[veto_drafter_id]],drafters[id],drafters[name]))</f>
        <v/>
      </c>
      <c r="N2921" t="s">
        <v>15497</v>
      </c>
      <c r="O2921" t="str">
        <f>IF(OR(ISBLANK(draft_picks[[#This Row],[veto_drafter_team_id]]),draft_picks[[#This Row],[veto_drafter_team_id]]=""),"",_xlfn.XLOOKUP(draft_picks[[#This Row],[veto_drafter_team_id]],drafter_teams[id],drafter_teams[name]))</f>
        <v/>
      </c>
      <c r="Q2921" t="s">
        <v>15497</v>
      </c>
      <c r="R2921" t="str">
        <f>IF(OR(ISBLANK(draft_picks[[#This Row],[veto_override_drafter_id]]),draft_picks[[#This Row],[veto_override_drafter_id]]=""),"",_xlfn.XLOOKUP(draft_picks[[#This Row],[veto_override_drafter_id]],drafters[id],drafters[name]))</f>
        <v/>
      </c>
      <c r="S2921" t="s">
        <v>15497</v>
      </c>
      <c r="T2921" t="str">
        <f>IF(OR(ISBLANK(draft_picks[[#This Row],[veto_override_team_id]]),draft_picks[[#This Row],[veto_override_team_id]]=""),"",_xlfn.XLOOKUP(draft_picks[[#This Row],[veto_override_team_id]],drafter_teams[id],drafter_teams[name]))</f>
        <v/>
      </c>
    </row>
    <row r="2922" spans="1:20" x14ac:dyDescent="0.25">
      <c r="A2922" t="s">
        <v>146</v>
      </c>
      <c r="B2922" t="str">
        <f>_xlfn.XLOOKUP(draft_picks[[#This Row],[draft_id]],drafts[id],drafts[title])</f>
        <v>2023 Mega Draft</v>
      </c>
      <c r="C2922" s="3">
        <v>5</v>
      </c>
      <c r="D2922">
        <f>IF(C2921&lt;draft_picks[[#This Row],[position]],1,IF(C2921&gt;draft_picks[[#This Row],[position]],D2921+1,IF(C2921=draft_picks[[#This Row],[position]],D2921+1)))</f>
        <v>19</v>
      </c>
      <c r="E2922" t="s">
        <v>6336</v>
      </c>
      <c r="F2922" t="str">
        <f>IF(ISBLANK(draft_picks[[#This Row],[movie_id]]),"",_xlfn.XLOOKUP(draft_picks[[#This Row],[movie_id]],drafts.movies[id],drafts.movies[movie_title]))</f>
        <v>The Taste of Things</v>
      </c>
      <c r="G2922" s="3" t="s">
        <v>1237</v>
      </c>
      <c r="H2922" t="str">
        <f>IF(ISBLANK(draft_picks[[#This Row],[drafter_id]]),"",_xlfn.XLOOKUP(draft_picks[[#This Row],[drafter_id]],drafters[id],drafters[name]))</f>
        <v>Clay Keller</v>
      </c>
      <c r="J2922" t="str">
        <f>IF(ISBLANK(draft_picks[[#This Row],[drafter_team_id]]),"",_xlfn.XLOOKUP(draft_picks[[#This Row],[drafter_team_id]],drafter_teams[id],drafter_teams[name]))</f>
        <v/>
      </c>
      <c r="K2922" s="3" t="s">
        <v>15497</v>
      </c>
      <c r="L2922" t="s">
        <v>15497</v>
      </c>
      <c r="M2922" t="str">
        <f>IF(OR(ISBLANK(draft_picks[[#This Row],[veto_drafter_id]]),draft_picks[[#This Row],[veto_drafter_id]]=""),"",_xlfn.XLOOKUP(draft_picks[[#This Row],[veto_drafter_id]],drafters[id],drafters[name]))</f>
        <v/>
      </c>
      <c r="N2922" t="s">
        <v>15497</v>
      </c>
      <c r="O2922" t="str">
        <f>IF(OR(ISBLANK(draft_picks[[#This Row],[veto_drafter_team_id]]),draft_picks[[#This Row],[veto_drafter_team_id]]=""),"",_xlfn.XLOOKUP(draft_picks[[#This Row],[veto_drafter_team_id]],drafter_teams[id],drafter_teams[name]))</f>
        <v/>
      </c>
      <c r="Q2922" t="s">
        <v>15497</v>
      </c>
      <c r="R2922" t="str">
        <f>IF(OR(ISBLANK(draft_picks[[#This Row],[veto_override_drafter_id]]),draft_picks[[#This Row],[veto_override_drafter_id]]=""),"",_xlfn.XLOOKUP(draft_picks[[#This Row],[veto_override_drafter_id]],drafters[id],drafters[name]))</f>
        <v/>
      </c>
      <c r="S2922" t="s">
        <v>15497</v>
      </c>
      <c r="T2922" t="str">
        <f>IF(OR(ISBLANK(draft_picks[[#This Row],[veto_override_team_id]]),draft_picks[[#This Row],[veto_override_team_id]]=""),"",_xlfn.XLOOKUP(draft_picks[[#This Row],[veto_override_team_id]],drafter_teams[id],drafter_teams[name]))</f>
        <v/>
      </c>
    </row>
    <row r="2923" spans="1:20" x14ac:dyDescent="0.25">
      <c r="A2923" t="s">
        <v>146</v>
      </c>
      <c r="B2923" t="str">
        <f>_xlfn.XLOOKUP(draft_picks[[#This Row],[draft_id]],drafts[id],drafts[title])</f>
        <v>2023 Mega Draft</v>
      </c>
      <c r="C2923" s="3">
        <v>4</v>
      </c>
      <c r="D2923">
        <f>IF(C2922&lt;draft_picks[[#This Row],[position]],1,IF(C2922&gt;draft_picks[[#This Row],[position]],D2922+1,IF(C2922=draft_picks[[#This Row],[position]],D2922+1)))</f>
        <v>20</v>
      </c>
      <c r="E2923" t="s">
        <v>3540</v>
      </c>
      <c r="F2923" t="str">
        <f>IF(ISBLANK(draft_picks[[#This Row],[movie_id]]),"",_xlfn.XLOOKUP(draft_picks[[#This Row],[movie_id]],drafts.movies[id],drafts.movies[movie_title]))</f>
        <v>Asteroid City</v>
      </c>
      <c r="G2923" s="3" t="s">
        <v>1237</v>
      </c>
      <c r="H2923" t="str">
        <f>IF(ISBLANK(draft_picks[[#This Row],[drafter_id]]),"",_xlfn.XLOOKUP(draft_picks[[#This Row],[drafter_id]],drafters[id],drafters[name]))</f>
        <v>Clay Keller</v>
      </c>
      <c r="J2923" t="str">
        <f>IF(ISBLANK(draft_picks[[#This Row],[drafter_team_id]]),"",_xlfn.XLOOKUP(draft_picks[[#This Row],[drafter_team_id]],drafter_teams[id],drafter_teams[name]))</f>
        <v/>
      </c>
      <c r="K2923" s="3" t="s">
        <v>15497</v>
      </c>
      <c r="L2923" t="s">
        <v>15497</v>
      </c>
      <c r="M2923" t="str">
        <f>IF(OR(ISBLANK(draft_picks[[#This Row],[veto_drafter_id]]),draft_picks[[#This Row],[veto_drafter_id]]=""),"",_xlfn.XLOOKUP(draft_picks[[#This Row],[veto_drafter_id]],drafters[id],drafters[name]))</f>
        <v/>
      </c>
      <c r="N2923" t="s">
        <v>15497</v>
      </c>
      <c r="O2923" t="str">
        <f>IF(OR(ISBLANK(draft_picks[[#This Row],[veto_drafter_team_id]]),draft_picks[[#This Row],[veto_drafter_team_id]]=""),"",_xlfn.XLOOKUP(draft_picks[[#This Row],[veto_drafter_team_id]],drafter_teams[id],drafter_teams[name]))</f>
        <v/>
      </c>
      <c r="Q2923" t="s">
        <v>15497</v>
      </c>
      <c r="R2923" t="str">
        <f>IF(OR(ISBLANK(draft_picks[[#This Row],[veto_override_drafter_id]]),draft_picks[[#This Row],[veto_override_drafter_id]]=""),"",_xlfn.XLOOKUP(draft_picks[[#This Row],[veto_override_drafter_id]],drafters[id],drafters[name]))</f>
        <v/>
      </c>
      <c r="S2923" t="s">
        <v>15497</v>
      </c>
      <c r="T2923" t="str">
        <f>IF(OR(ISBLANK(draft_picks[[#This Row],[veto_override_team_id]]),draft_picks[[#This Row],[veto_override_team_id]]=""),"",_xlfn.XLOOKUP(draft_picks[[#This Row],[veto_override_team_id]],drafter_teams[id],drafter_teams[name]))</f>
        <v/>
      </c>
    </row>
    <row r="2924" spans="1:20" x14ac:dyDescent="0.25">
      <c r="A2924" t="s">
        <v>146</v>
      </c>
      <c r="B2924" t="str">
        <f>_xlfn.XLOOKUP(draft_picks[[#This Row],[draft_id]],drafts[id],drafts[title])</f>
        <v>2023 Mega Draft</v>
      </c>
      <c r="C2924" s="3">
        <v>3</v>
      </c>
      <c r="D2924">
        <f>IF(C2923&lt;draft_picks[[#This Row],[position]],1,IF(C2923&gt;draft_picks[[#This Row],[position]],D2923+1,IF(C2923=draft_picks[[#This Row],[position]],D2923+1)))</f>
        <v>21</v>
      </c>
      <c r="E2924" t="s">
        <v>5540</v>
      </c>
      <c r="F2924" t="str">
        <f>IF(ISBLANK(draft_picks[[#This Row],[movie_id]]),"",_xlfn.XLOOKUP(draft_picks[[#This Row],[movie_id]],drafts.movies[id],drafts.movies[movie_title]))</f>
        <v>Killers of the Flower Moon</v>
      </c>
      <c r="G2924" s="3" t="s">
        <v>841</v>
      </c>
      <c r="H2924" t="str">
        <f>IF(ISBLANK(draft_picks[[#This Row],[drafter_id]]),"",_xlfn.XLOOKUP(draft_picks[[#This Row],[drafter_id]],drafters[id],drafters[name]))</f>
        <v>Katie Walsh</v>
      </c>
      <c r="J2924" t="str">
        <f>IF(ISBLANK(draft_picks[[#This Row],[drafter_team_id]]),"",_xlfn.XLOOKUP(draft_picks[[#This Row],[drafter_team_id]],drafter_teams[id],drafter_teams[name]))</f>
        <v/>
      </c>
      <c r="K2924" s="3" t="s">
        <v>15497</v>
      </c>
      <c r="L2924" t="s">
        <v>15497</v>
      </c>
      <c r="M2924" t="str">
        <f>IF(OR(ISBLANK(draft_picks[[#This Row],[veto_drafter_id]]),draft_picks[[#This Row],[veto_drafter_id]]=""),"",_xlfn.XLOOKUP(draft_picks[[#This Row],[veto_drafter_id]],drafters[id],drafters[name]))</f>
        <v/>
      </c>
      <c r="N2924" t="s">
        <v>15497</v>
      </c>
      <c r="O2924" t="str">
        <f>IF(OR(ISBLANK(draft_picks[[#This Row],[veto_drafter_team_id]]),draft_picks[[#This Row],[veto_drafter_team_id]]=""),"",_xlfn.XLOOKUP(draft_picks[[#This Row],[veto_drafter_team_id]],drafter_teams[id],drafter_teams[name]))</f>
        <v/>
      </c>
      <c r="Q2924" t="s">
        <v>15497</v>
      </c>
      <c r="R2924" t="str">
        <f>IF(OR(ISBLANK(draft_picks[[#This Row],[veto_override_drafter_id]]),draft_picks[[#This Row],[veto_override_drafter_id]]=""),"",_xlfn.XLOOKUP(draft_picks[[#This Row],[veto_override_drafter_id]],drafters[id],drafters[name]))</f>
        <v/>
      </c>
      <c r="S2924" t="s">
        <v>15497</v>
      </c>
      <c r="T2924" t="str">
        <f>IF(OR(ISBLANK(draft_picks[[#This Row],[veto_override_team_id]]),draft_picks[[#This Row],[veto_override_team_id]]=""),"",_xlfn.XLOOKUP(draft_picks[[#This Row],[veto_override_team_id]],drafter_teams[id],drafter_teams[name]))</f>
        <v/>
      </c>
    </row>
    <row r="2925" spans="1:20" x14ac:dyDescent="0.25">
      <c r="A2925" t="s">
        <v>146</v>
      </c>
      <c r="B2925" t="str">
        <f>_xlfn.XLOOKUP(draft_picks[[#This Row],[draft_id]],drafts[id],drafts[title])</f>
        <v>2023 Mega Draft</v>
      </c>
      <c r="C2925" s="3">
        <v>2</v>
      </c>
      <c r="D2925">
        <f>IF(C2924&lt;draft_picks[[#This Row],[position]],1,IF(C2924&gt;draft_picks[[#This Row],[position]],D2924+1,IF(C2924=draft_picks[[#This Row],[position]],D2924+1)))</f>
        <v>22</v>
      </c>
      <c r="E2925" t="s">
        <v>4293</v>
      </c>
      <c r="F2925" t="str">
        <f>IF(ISBLANK(draft_picks[[#This Row],[movie_id]]),"",_xlfn.XLOOKUP(draft_picks[[#This Row],[movie_id]],drafts.movies[id],drafts.movies[movie_title]))</f>
        <v>All of Us Strangers</v>
      </c>
      <c r="G2925" s="3" t="s">
        <v>915</v>
      </c>
      <c r="H2925" t="str">
        <f>IF(ISBLANK(draft_picks[[#This Row],[drafter_id]]),"",_xlfn.XLOOKUP(draft_picks[[#This Row],[drafter_id]],drafters[id],drafters[name]))</f>
        <v>Billy Ray Brewton</v>
      </c>
      <c r="J2925" t="str">
        <f>IF(ISBLANK(draft_picks[[#This Row],[drafter_team_id]]),"",_xlfn.XLOOKUP(draft_picks[[#This Row],[drafter_team_id]],drafter_teams[id],drafter_teams[name]))</f>
        <v/>
      </c>
      <c r="K2925" s="3" t="s">
        <v>15484</v>
      </c>
      <c r="L2925" t="s">
        <v>1009</v>
      </c>
      <c r="M2925" t="str">
        <f>IF(OR(ISBLANK(draft_picks[[#This Row],[veto_drafter_id]]),draft_picks[[#This Row],[veto_drafter_id]]=""),"",_xlfn.XLOOKUP(draft_picks[[#This Row],[veto_drafter_id]],drafters[id],drafters[name]))</f>
        <v>Drea Clark</v>
      </c>
      <c r="N2925" t="s">
        <v>15497</v>
      </c>
      <c r="O2925" t="str">
        <f>IF(OR(ISBLANK(draft_picks[[#This Row],[veto_drafter_team_id]]),draft_picks[[#This Row],[veto_drafter_team_id]]=""),"",_xlfn.XLOOKUP(draft_picks[[#This Row],[veto_drafter_team_id]],drafter_teams[id],drafter_teams[name]))</f>
        <v/>
      </c>
      <c r="Q2925" t="s">
        <v>15497</v>
      </c>
      <c r="R2925" t="str">
        <f>IF(OR(ISBLANK(draft_picks[[#This Row],[veto_override_drafter_id]]),draft_picks[[#This Row],[veto_override_drafter_id]]=""),"",_xlfn.XLOOKUP(draft_picks[[#This Row],[veto_override_drafter_id]],drafters[id],drafters[name]))</f>
        <v/>
      </c>
      <c r="S2925" t="s">
        <v>15497</v>
      </c>
      <c r="T2925" t="str">
        <f>IF(OR(ISBLANK(draft_picks[[#This Row],[veto_override_team_id]]),draft_picks[[#This Row],[veto_override_team_id]]=""),"",_xlfn.XLOOKUP(draft_picks[[#This Row],[veto_override_team_id]],drafter_teams[id],drafter_teams[name]))</f>
        <v/>
      </c>
    </row>
    <row r="2926" spans="1:20" x14ac:dyDescent="0.25">
      <c r="A2926" t="s">
        <v>146</v>
      </c>
      <c r="B2926" t="str">
        <f>_xlfn.XLOOKUP(draft_picks[[#This Row],[draft_id]],drafts[id],drafts[title])</f>
        <v>2023 Mega Draft</v>
      </c>
      <c r="C2926" s="3">
        <v>2</v>
      </c>
      <c r="D2926">
        <f>IF(C2925&lt;draft_picks[[#This Row],[position]],1,IF(C2925&gt;draft_picks[[#This Row],[position]],D2925+1,IF(C2925=draft_picks[[#This Row],[position]],D2925+1)))</f>
        <v>23</v>
      </c>
      <c r="E2926" t="s">
        <v>4014</v>
      </c>
      <c r="F2926" t="str">
        <f>IF(ISBLANK(draft_picks[[#This Row],[movie_id]]),"",_xlfn.XLOOKUP(draft_picks[[#This Row],[movie_id]],drafts.movies[id],drafts.movies[movie_title]))</f>
        <v>The Zone of Interest</v>
      </c>
      <c r="G2926" s="3" t="s">
        <v>915</v>
      </c>
      <c r="H2926" t="str">
        <f>IF(ISBLANK(draft_picks[[#This Row],[drafter_id]]),"",_xlfn.XLOOKUP(draft_picks[[#This Row],[drafter_id]],drafters[id],drafters[name]))</f>
        <v>Billy Ray Brewton</v>
      </c>
      <c r="J2926" t="str">
        <f>IF(ISBLANK(draft_picks[[#This Row],[drafter_team_id]]),"",_xlfn.XLOOKUP(draft_picks[[#This Row],[drafter_team_id]],drafter_teams[id],drafter_teams[name]))</f>
        <v/>
      </c>
      <c r="K2926" s="3" t="s">
        <v>15497</v>
      </c>
      <c r="L2926" t="s">
        <v>15497</v>
      </c>
      <c r="M2926" t="str">
        <f>IF(OR(ISBLANK(draft_picks[[#This Row],[veto_drafter_id]]),draft_picks[[#This Row],[veto_drafter_id]]=""),"",_xlfn.XLOOKUP(draft_picks[[#This Row],[veto_drafter_id]],drafters[id],drafters[name]))</f>
        <v/>
      </c>
      <c r="N2926" t="s">
        <v>15497</v>
      </c>
      <c r="O2926" t="str">
        <f>IF(OR(ISBLANK(draft_picks[[#This Row],[veto_drafter_team_id]]),draft_picks[[#This Row],[veto_drafter_team_id]]=""),"",_xlfn.XLOOKUP(draft_picks[[#This Row],[veto_drafter_team_id]],drafter_teams[id],drafter_teams[name]))</f>
        <v/>
      </c>
      <c r="Q2926" t="s">
        <v>15497</v>
      </c>
      <c r="R2926" t="str">
        <f>IF(OR(ISBLANK(draft_picks[[#This Row],[veto_override_drafter_id]]),draft_picks[[#This Row],[veto_override_drafter_id]]=""),"",_xlfn.XLOOKUP(draft_picks[[#This Row],[veto_override_drafter_id]],drafters[id],drafters[name]))</f>
        <v/>
      </c>
      <c r="S2926" t="s">
        <v>15497</v>
      </c>
      <c r="T2926" t="str">
        <f>IF(OR(ISBLANK(draft_picks[[#This Row],[veto_override_team_id]]),draft_picks[[#This Row],[veto_override_team_id]]=""),"",_xlfn.XLOOKUP(draft_picks[[#This Row],[veto_override_team_id]],drafter_teams[id],drafter_teams[name]))</f>
        <v/>
      </c>
    </row>
    <row r="2927" spans="1:20" x14ac:dyDescent="0.25">
      <c r="A2927" t="s">
        <v>146</v>
      </c>
      <c r="B2927" t="str">
        <f>_xlfn.XLOOKUP(draft_picks[[#This Row],[draft_id]],drafts[id],drafts[title])</f>
        <v>2023 Mega Draft</v>
      </c>
      <c r="C2927" s="3">
        <v>1</v>
      </c>
      <c r="D2927">
        <f>IF(C2926&lt;draft_picks[[#This Row],[position]],1,IF(C2926&gt;draft_picks[[#This Row],[position]],D2926+1,IF(C2926=draft_picks[[#This Row],[position]],D2926+1)))</f>
        <v>24</v>
      </c>
      <c r="E2927" t="s">
        <v>4293</v>
      </c>
      <c r="F2927" t="str">
        <f>IF(ISBLANK(draft_picks[[#This Row],[movie_id]]),"",_xlfn.XLOOKUP(draft_picks[[#This Row],[movie_id]],drafts.movies[id],drafts.movies[movie_title]))</f>
        <v>All of Us Strangers</v>
      </c>
      <c r="G2927" s="3" t="s">
        <v>1009</v>
      </c>
      <c r="H2927" t="str">
        <f>IF(ISBLANK(draft_picks[[#This Row],[drafter_id]]),"",_xlfn.XLOOKUP(draft_picks[[#This Row],[drafter_id]],drafters[id],drafters[name]))</f>
        <v>Drea Clark</v>
      </c>
      <c r="J2927" t="str">
        <f>IF(ISBLANK(draft_picks[[#This Row],[drafter_team_id]]),"",_xlfn.XLOOKUP(draft_picks[[#This Row],[drafter_team_id]],drafter_teams[id],drafter_teams[name]))</f>
        <v/>
      </c>
      <c r="K2927" s="3" t="s">
        <v>15497</v>
      </c>
      <c r="L2927" t="s">
        <v>15497</v>
      </c>
      <c r="M2927" t="str">
        <f>IF(OR(ISBLANK(draft_picks[[#This Row],[veto_drafter_id]]),draft_picks[[#This Row],[veto_drafter_id]]=""),"",_xlfn.XLOOKUP(draft_picks[[#This Row],[veto_drafter_id]],drafters[id],drafters[name]))</f>
        <v/>
      </c>
      <c r="N2927" t="s">
        <v>15497</v>
      </c>
      <c r="O2927" t="str">
        <f>IF(OR(ISBLANK(draft_picks[[#This Row],[veto_drafter_team_id]]),draft_picks[[#This Row],[veto_drafter_team_id]]=""),"",_xlfn.XLOOKUP(draft_picks[[#This Row],[veto_drafter_team_id]],drafter_teams[id],drafter_teams[name]))</f>
        <v/>
      </c>
      <c r="Q2927" t="s">
        <v>15497</v>
      </c>
      <c r="R2927" t="str">
        <f>IF(OR(ISBLANK(draft_picks[[#This Row],[veto_override_drafter_id]]),draft_picks[[#This Row],[veto_override_drafter_id]]=""),"",_xlfn.XLOOKUP(draft_picks[[#This Row],[veto_override_drafter_id]],drafters[id],drafters[name]))</f>
        <v/>
      </c>
      <c r="S2927" t="s">
        <v>15497</v>
      </c>
      <c r="T2927" t="str">
        <f>IF(OR(ISBLANK(draft_picks[[#This Row],[veto_override_team_id]]),draft_picks[[#This Row],[veto_override_team_id]]=""),"",_xlfn.XLOOKUP(draft_picks[[#This Row],[veto_override_team_id]],drafter_teams[id],drafter_teams[name]))</f>
        <v/>
      </c>
    </row>
    <row r="2928" spans="1:20" x14ac:dyDescent="0.25">
      <c r="A2928" t="s">
        <v>719</v>
      </c>
      <c r="B2928" t="str">
        <f>_xlfn.XLOOKUP(draft_picks[[#This Row],[draft_id]],drafts[id],drafts[title])</f>
        <v>Horror Musicals</v>
      </c>
      <c r="C2928" s="3">
        <v>7</v>
      </c>
      <c r="D2928">
        <f>IF(C2927&lt;draft_picks[[#This Row],[position]],1,IF(C2927&gt;draft_picks[[#This Row],[position]],D2927+1,IF(C2927=draft_picks[[#This Row],[position]],D2927+1)))</f>
        <v>1</v>
      </c>
      <c r="E2928" t="s">
        <v>7712</v>
      </c>
      <c r="F2928" t="str">
        <f>IF(ISBLANK(draft_picks[[#This Row],[movie_id]]),"",_xlfn.XLOOKUP(draft_picks[[#This Row],[movie_id]],drafts.movies[id],drafts.movies[movie_title]))</f>
        <v>The Apple</v>
      </c>
      <c r="G2928" s="3" t="s">
        <v>845</v>
      </c>
      <c r="H2928" t="str">
        <f>IF(ISBLANK(draft_picks[[#This Row],[drafter_id]]),"",_xlfn.XLOOKUP(draft_picks[[#This Row],[drafter_id]],drafters[id],drafters[name]))</f>
        <v>Rebekah McKendry</v>
      </c>
      <c r="J2928" t="str">
        <f>IF(ISBLANK(draft_picks[[#This Row],[drafter_team_id]]),"",_xlfn.XLOOKUP(draft_picks[[#This Row],[drafter_team_id]],drafter_teams[id],drafter_teams[name]))</f>
        <v/>
      </c>
      <c r="K2928" s="3" t="s">
        <v>15497</v>
      </c>
      <c r="L2928" t="s">
        <v>15497</v>
      </c>
      <c r="M2928" t="str">
        <f>IF(OR(ISBLANK(draft_picks[[#This Row],[veto_drafter_id]]),draft_picks[[#This Row],[veto_drafter_id]]=""),"",_xlfn.XLOOKUP(draft_picks[[#This Row],[veto_drafter_id]],drafters[id],drafters[name]))</f>
        <v/>
      </c>
      <c r="N2928" t="s">
        <v>15497</v>
      </c>
      <c r="O2928" t="str">
        <f>IF(OR(ISBLANK(draft_picks[[#This Row],[veto_drafter_team_id]]),draft_picks[[#This Row],[veto_drafter_team_id]]=""),"",_xlfn.XLOOKUP(draft_picks[[#This Row],[veto_drafter_team_id]],drafter_teams[id],drafter_teams[name]))</f>
        <v/>
      </c>
      <c r="Q2928" t="s">
        <v>15497</v>
      </c>
      <c r="R2928" t="str">
        <f>IF(OR(ISBLANK(draft_picks[[#This Row],[veto_override_drafter_id]]),draft_picks[[#This Row],[veto_override_drafter_id]]=""),"",_xlfn.XLOOKUP(draft_picks[[#This Row],[veto_override_drafter_id]],drafters[id],drafters[name]))</f>
        <v/>
      </c>
      <c r="S2928" t="s">
        <v>15497</v>
      </c>
      <c r="T2928" t="str">
        <f>IF(OR(ISBLANK(draft_picks[[#This Row],[veto_override_team_id]]),draft_picks[[#This Row],[veto_override_team_id]]=""),"",_xlfn.XLOOKUP(draft_picks[[#This Row],[veto_override_team_id]],drafter_teams[id],drafter_teams[name]))</f>
        <v/>
      </c>
    </row>
    <row r="2929" spans="1:21" x14ac:dyDescent="0.25">
      <c r="A2929" t="s">
        <v>719</v>
      </c>
      <c r="B2929" t="str">
        <f>_xlfn.XLOOKUP(draft_picks[[#This Row],[draft_id]],drafts[id],drafts[title])</f>
        <v>Horror Musicals</v>
      </c>
      <c r="C2929" s="3">
        <v>6</v>
      </c>
      <c r="D2929">
        <f>IF(C2928&lt;draft_picks[[#This Row],[position]],1,IF(C2928&gt;draft_picks[[#This Row],[position]],D2928+1,IF(C2928=draft_picks[[#This Row],[position]],D2928+1)))</f>
        <v>2</v>
      </c>
      <c r="E2929" t="s">
        <v>2400</v>
      </c>
      <c r="F2929" t="str">
        <f>IF(ISBLANK(draft_picks[[#This Row],[movie_id]]),"",_xlfn.XLOOKUP(draft_picks[[#This Row],[movie_id]],drafts.movies[id],drafts.movies[movie_title]))</f>
        <v>The Wicker Man</v>
      </c>
      <c r="G2929" s="3" t="s">
        <v>845</v>
      </c>
      <c r="H2929" t="str">
        <f>IF(ISBLANK(draft_picks[[#This Row],[drafter_id]]),"",_xlfn.XLOOKUP(draft_picks[[#This Row],[drafter_id]],drafters[id],drafters[name]))</f>
        <v>Rebekah McKendry</v>
      </c>
      <c r="J2929" t="str">
        <f>IF(ISBLANK(draft_picks[[#This Row],[drafter_team_id]]),"",_xlfn.XLOOKUP(draft_picks[[#This Row],[drafter_team_id]],drafter_teams[id],drafter_teams[name]))</f>
        <v/>
      </c>
      <c r="K2929" s="3" t="s">
        <v>15497</v>
      </c>
      <c r="L2929" t="s">
        <v>15497</v>
      </c>
      <c r="M2929" t="str">
        <f>IF(OR(ISBLANK(draft_picks[[#This Row],[veto_drafter_id]]),draft_picks[[#This Row],[veto_drafter_id]]=""),"",_xlfn.XLOOKUP(draft_picks[[#This Row],[veto_drafter_id]],drafters[id],drafters[name]))</f>
        <v/>
      </c>
      <c r="N2929" t="s">
        <v>15497</v>
      </c>
      <c r="O2929" t="str">
        <f>IF(OR(ISBLANK(draft_picks[[#This Row],[veto_drafter_team_id]]),draft_picks[[#This Row],[veto_drafter_team_id]]=""),"",_xlfn.XLOOKUP(draft_picks[[#This Row],[veto_drafter_team_id]],drafter_teams[id],drafter_teams[name]))</f>
        <v/>
      </c>
      <c r="Q2929" t="s">
        <v>15497</v>
      </c>
      <c r="R2929" t="str">
        <f>IF(OR(ISBLANK(draft_picks[[#This Row],[veto_override_drafter_id]]),draft_picks[[#This Row],[veto_override_drafter_id]]=""),"",_xlfn.XLOOKUP(draft_picks[[#This Row],[veto_override_drafter_id]],drafters[id],drafters[name]))</f>
        <v/>
      </c>
      <c r="S2929" t="s">
        <v>15497</v>
      </c>
      <c r="T2929" t="str">
        <f>IF(OR(ISBLANK(draft_picks[[#This Row],[veto_override_team_id]]),draft_picks[[#This Row],[veto_override_team_id]]=""),"",_xlfn.XLOOKUP(draft_picks[[#This Row],[veto_override_team_id]],drafter_teams[id],drafter_teams[name]))</f>
        <v/>
      </c>
    </row>
    <row r="2930" spans="1:21" x14ac:dyDescent="0.25">
      <c r="A2930" t="s">
        <v>719</v>
      </c>
      <c r="B2930" t="str">
        <f>_xlfn.XLOOKUP(draft_picks[[#This Row],[draft_id]],drafts[id],drafts[title])</f>
        <v>Horror Musicals</v>
      </c>
      <c r="C2930" s="3">
        <v>5</v>
      </c>
      <c r="D2930">
        <f>IF(C2929&lt;draft_picks[[#This Row],[position]],1,IF(C2929&gt;draft_picks[[#This Row],[position]],D2929+1,IF(C2929=draft_picks[[#This Row],[position]],D2929+1)))</f>
        <v>3</v>
      </c>
      <c r="E2930" t="s">
        <v>8116</v>
      </c>
      <c r="F2930" t="str">
        <f>IF(ISBLANK(draft_picks[[#This Row],[movie_id]]),"",_xlfn.XLOOKUP(draft_picks[[#This Row],[movie_id]],drafts.movies[id],drafts.movies[movie_title]))</f>
        <v>Sweeney Todd: The Demon Barber of Fleet Street</v>
      </c>
      <c r="G2930" s="3" t="s">
        <v>969</v>
      </c>
      <c r="H2930" t="str">
        <f>IF(ISBLANK(draft_picks[[#This Row],[drafter_id]]),"",_xlfn.XLOOKUP(draft_picks[[#This Row],[drafter_id]],drafters[id],drafters[name]))</f>
        <v>Graham Skipper</v>
      </c>
      <c r="J2930" t="str">
        <f>IF(ISBLANK(draft_picks[[#This Row],[drafter_team_id]]),"",_xlfn.XLOOKUP(draft_picks[[#This Row],[drafter_team_id]],drafter_teams[id],drafter_teams[name]))</f>
        <v/>
      </c>
      <c r="K2930" s="3"/>
      <c r="L2930" t="s">
        <v>15497</v>
      </c>
      <c r="M2930" t="str">
        <f>IF(OR(ISBLANK(draft_picks[[#This Row],[veto_drafter_id]]),draft_picks[[#This Row],[veto_drafter_id]]=""),"",_xlfn.XLOOKUP(draft_picks[[#This Row],[veto_drafter_id]],drafters[id],drafters[name]))</f>
        <v/>
      </c>
      <c r="N2930" t="s">
        <v>15497</v>
      </c>
      <c r="O2930" t="str">
        <f>IF(OR(ISBLANK(draft_picks[[#This Row],[veto_drafter_team_id]]),draft_picks[[#This Row],[veto_drafter_team_id]]=""),"",_xlfn.XLOOKUP(draft_picks[[#This Row],[veto_drafter_team_id]],drafter_teams[id],drafter_teams[name]))</f>
        <v/>
      </c>
      <c r="Q2930" t="s">
        <v>15497</v>
      </c>
      <c r="R2930" t="str">
        <f>IF(OR(ISBLANK(draft_picks[[#This Row],[veto_override_drafter_id]]),draft_picks[[#This Row],[veto_override_drafter_id]]=""),"",_xlfn.XLOOKUP(draft_picks[[#This Row],[veto_override_drafter_id]],drafters[id],drafters[name]))</f>
        <v/>
      </c>
      <c r="S2930" t="s">
        <v>15497</v>
      </c>
      <c r="T2930" t="str">
        <f>IF(OR(ISBLANK(draft_picks[[#This Row],[veto_override_team_id]]),draft_picks[[#This Row],[veto_override_team_id]]=""),"",_xlfn.XLOOKUP(draft_picks[[#This Row],[veto_override_team_id]],drafter_teams[id],drafter_teams[name]))</f>
        <v/>
      </c>
      <c r="U2930" t="b">
        <v>1</v>
      </c>
    </row>
    <row r="2931" spans="1:21" x14ac:dyDescent="0.25">
      <c r="A2931" t="s">
        <v>719</v>
      </c>
      <c r="B2931" t="str">
        <f>_xlfn.XLOOKUP(draft_picks[[#This Row],[draft_id]],drafts[id],drafts[title])</f>
        <v>Horror Musicals</v>
      </c>
      <c r="C2931" s="3">
        <v>5</v>
      </c>
      <c r="D2931">
        <f>IF(C2930&lt;draft_picks[[#This Row],[position]],1,IF(C2930&gt;draft_picks[[#This Row],[position]],D2930+1,IF(C2930=draft_picks[[#This Row],[position]],D2930+1)))</f>
        <v>4</v>
      </c>
      <c r="E2931" t="s">
        <v>6297</v>
      </c>
      <c r="F2931" t="str">
        <f>IF(ISBLANK(draft_picks[[#This Row],[movie_id]]),"",_xlfn.XLOOKUP(draft_picks[[#This Row],[movie_id]],drafts.movies[id],drafts.movies[movie_title]))</f>
        <v>Pink Floyd: The Wall</v>
      </c>
      <c r="G2931" s="3" t="s">
        <v>969</v>
      </c>
      <c r="H2931" t="str">
        <f>IF(ISBLANK(draft_picks[[#This Row],[drafter_id]]),"",_xlfn.XLOOKUP(draft_picks[[#This Row],[drafter_id]],drafters[id],drafters[name]))</f>
        <v>Graham Skipper</v>
      </c>
      <c r="J2931" t="str">
        <f>IF(ISBLANK(draft_picks[[#This Row],[drafter_team_id]]),"",_xlfn.XLOOKUP(draft_picks[[#This Row],[drafter_team_id]],drafter_teams[id],drafter_teams[name]))</f>
        <v/>
      </c>
      <c r="K2931" s="3"/>
      <c r="L2931" t="s">
        <v>15497</v>
      </c>
      <c r="M2931" t="str">
        <f>IF(OR(ISBLANK(draft_picks[[#This Row],[veto_drafter_id]]),draft_picks[[#This Row],[veto_drafter_id]]=""),"",_xlfn.XLOOKUP(draft_picks[[#This Row],[veto_drafter_id]],drafters[id],drafters[name]))</f>
        <v/>
      </c>
      <c r="N2931" t="s">
        <v>15497</v>
      </c>
      <c r="O2931" t="str">
        <f>IF(OR(ISBLANK(draft_picks[[#This Row],[veto_drafter_team_id]]),draft_picks[[#This Row],[veto_drafter_team_id]]=""),"",_xlfn.XLOOKUP(draft_picks[[#This Row],[veto_drafter_team_id]],drafter_teams[id],drafter_teams[name]))</f>
        <v/>
      </c>
      <c r="Q2931" t="s">
        <v>15497</v>
      </c>
      <c r="R2931" t="str">
        <f>IF(OR(ISBLANK(draft_picks[[#This Row],[veto_override_drafter_id]]),draft_picks[[#This Row],[veto_override_drafter_id]]=""),"",_xlfn.XLOOKUP(draft_picks[[#This Row],[veto_override_drafter_id]],drafters[id],drafters[name]))</f>
        <v/>
      </c>
      <c r="S2931" t="s">
        <v>15497</v>
      </c>
      <c r="T2931" t="str">
        <f>IF(OR(ISBLANK(draft_picks[[#This Row],[veto_override_team_id]]),draft_picks[[#This Row],[veto_override_team_id]]=""),"",_xlfn.XLOOKUP(draft_picks[[#This Row],[veto_override_team_id]],drafter_teams[id],drafter_teams[name]))</f>
        <v/>
      </c>
      <c r="U2931" t="b">
        <v>1</v>
      </c>
    </row>
    <row r="2932" spans="1:21" x14ac:dyDescent="0.25">
      <c r="A2932" t="s">
        <v>719</v>
      </c>
      <c r="B2932" t="str">
        <f>_xlfn.XLOOKUP(draft_picks[[#This Row],[draft_id]],drafts[id],drafts[title])</f>
        <v>Horror Musicals</v>
      </c>
      <c r="C2932" s="3">
        <v>5</v>
      </c>
      <c r="D2932">
        <f>IF(C2931&lt;draft_picks[[#This Row],[position]],1,IF(C2931&gt;draft_picks[[#This Row],[position]],D2931+1,IF(C2931=draft_picks[[#This Row],[position]],D2931+1)))</f>
        <v>5</v>
      </c>
      <c r="E2932" t="s">
        <v>7309</v>
      </c>
      <c r="F2932" t="str">
        <f>IF(ISBLANK(draft_picks[[#This Row],[movie_id]]),"",_xlfn.XLOOKUP(draft_picks[[#This Row],[movie_id]],drafts.movies[id],drafts.movies[movie_title]))</f>
        <v>Phantom of the Paradise</v>
      </c>
      <c r="G2932" s="3" t="s">
        <v>969</v>
      </c>
      <c r="H2932" t="str">
        <f>IF(ISBLANK(draft_picks[[#This Row],[drafter_id]]),"",_xlfn.XLOOKUP(draft_picks[[#This Row],[drafter_id]],drafters[id],drafters[name]))</f>
        <v>Graham Skipper</v>
      </c>
      <c r="J2932" t="str">
        <f>IF(ISBLANK(draft_picks[[#This Row],[drafter_team_id]]),"",_xlfn.XLOOKUP(draft_picks[[#This Row],[drafter_team_id]],drafter_teams[id],drafter_teams[name]))</f>
        <v/>
      </c>
      <c r="K2932" s="3" t="s">
        <v>15484</v>
      </c>
      <c r="L2932" t="s">
        <v>845</v>
      </c>
      <c r="M2932" t="str">
        <f>IF(OR(ISBLANK(draft_picks[[#This Row],[veto_drafter_id]]),draft_picks[[#This Row],[veto_drafter_id]]=""),"",_xlfn.XLOOKUP(draft_picks[[#This Row],[veto_drafter_id]],drafters[id],drafters[name]))</f>
        <v>Rebekah McKendry</v>
      </c>
      <c r="N2932" t="s">
        <v>15497</v>
      </c>
      <c r="O2932" t="str">
        <f>IF(OR(ISBLANK(draft_picks[[#This Row],[veto_drafter_team_id]]),draft_picks[[#This Row],[veto_drafter_team_id]]=""),"",_xlfn.XLOOKUP(draft_picks[[#This Row],[veto_drafter_team_id]],drafter_teams[id],drafter_teams[name]))</f>
        <v/>
      </c>
      <c r="Q2932" t="s">
        <v>15497</v>
      </c>
      <c r="R2932" t="str">
        <f>IF(OR(ISBLANK(draft_picks[[#This Row],[veto_override_drafter_id]]),draft_picks[[#This Row],[veto_override_drafter_id]]=""),"",_xlfn.XLOOKUP(draft_picks[[#This Row],[veto_override_drafter_id]],drafters[id],drafters[name]))</f>
        <v/>
      </c>
      <c r="S2932" t="s">
        <v>15497</v>
      </c>
      <c r="T2932" t="str">
        <f>IF(OR(ISBLANK(draft_picks[[#This Row],[veto_override_team_id]]),draft_picks[[#This Row],[veto_override_team_id]]=""),"",_xlfn.XLOOKUP(draft_picks[[#This Row],[veto_override_team_id]],drafter_teams[id],drafter_teams[name]))</f>
        <v/>
      </c>
    </row>
    <row r="2933" spans="1:21" x14ac:dyDescent="0.25">
      <c r="A2933" t="s">
        <v>719</v>
      </c>
      <c r="B2933" t="str">
        <f>_xlfn.XLOOKUP(draft_picks[[#This Row],[draft_id]],drafts[id],drafts[title])</f>
        <v>Horror Musicals</v>
      </c>
      <c r="C2933" s="3">
        <v>5</v>
      </c>
      <c r="D2933">
        <f>IF(C2932&lt;draft_picks[[#This Row],[position]],1,IF(C2932&gt;draft_picks[[#This Row],[position]],D2932+1,IF(C2932=draft_picks[[#This Row],[position]],D2932+1)))</f>
        <v>6</v>
      </c>
      <c r="E2933" t="s">
        <v>3757</v>
      </c>
      <c r="F2933" t="str">
        <f>IF(ISBLANK(draft_picks[[#This Row],[movie_id]]),"",_xlfn.XLOOKUP(draft_picks[[#This Row],[movie_id]],drafts.movies[id],drafts.movies[movie_title]))</f>
        <v>Dancer in the Dark</v>
      </c>
      <c r="G2933" s="3" t="s">
        <v>969</v>
      </c>
      <c r="H2933" t="str">
        <f>IF(ISBLANK(draft_picks[[#This Row],[drafter_id]]),"",_xlfn.XLOOKUP(draft_picks[[#This Row],[drafter_id]],drafters[id],drafters[name]))</f>
        <v>Graham Skipper</v>
      </c>
      <c r="J2933" t="str">
        <f>IF(ISBLANK(draft_picks[[#This Row],[drafter_team_id]]),"",_xlfn.XLOOKUP(draft_picks[[#This Row],[drafter_team_id]],drafter_teams[id],drafter_teams[name]))</f>
        <v/>
      </c>
      <c r="K2933" s="3" t="s">
        <v>15497</v>
      </c>
      <c r="L2933" t="s">
        <v>15497</v>
      </c>
      <c r="M2933" t="str">
        <f>IF(OR(ISBLANK(draft_picks[[#This Row],[veto_drafter_id]]),draft_picks[[#This Row],[veto_drafter_id]]=""),"",_xlfn.XLOOKUP(draft_picks[[#This Row],[veto_drafter_id]],drafters[id],drafters[name]))</f>
        <v/>
      </c>
      <c r="N2933" t="s">
        <v>15497</v>
      </c>
      <c r="O2933" t="str">
        <f>IF(OR(ISBLANK(draft_picks[[#This Row],[veto_drafter_team_id]]),draft_picks[[#This Row],[veto_drafter_team_id]]=""),"",_xlfn.XLOOKUP(draft_picks[[#This Row],[veto_drafter_team_id]],drafter_teams[id],drafter_teams[name]))</f>
        <v/>
      </c>
      <c r="Q2933" t="s">
        <v>15497</v>
      </c>
      <c r="R2933" t="str">
        <f>IF(OR(ISBLANK(draft_picks[[#This Row],[veto_override_drafter_id]]),draft_picks[[#This Row],[veto_override_drafter_id]]=""),"",_xlfn.XLOOKUP(draft_picks[[#This Row],[veto_override_drafter_id]],drafters[id],drafters[name]))</f>
        <v/>
      </c>
      <c r="S2933" t="s">
        <v>15497</v>
      </c>
      <c r="T2933" t="str">
        <f>IF(OR(ISBLANK(draft_picks[[#This Row],[veto_override_team_id]]),draft_picks[[#This Row],[veto_override_team_id]]=""),"",_xlfn.XLOOKUP(draft_picks[[#This Row],[veto_override_team_id]],drafter_teams[id],drafter_teams[name]))</f>
        <v/>
      </c>
    </row>
    <row r="2934" spans="1:21" x14ac:dyDescent="0.25">
      <c r="A2934" t="s">
        <v>719</v>
      </c>
      <c r="B2934" t="str">
        <f>_xlfn.XLOOKUP(draft_picks[[#This Row],[draft_id]],drafts[id],drafts[title])</f>
        <v>Horror Musicals</v>
      </c>
      <c r="C2934" s="3">
        <v>4</v>
      </c>
      <c r="D2934">
        <f>IF(C2933&lt;draft_picks[[#This Row],[position]],1,IF(C2933&gt;draft_picks[[#This Row],[position]],D2933+1,IF(C2933=draft_picks[[#This Row],[position]],D2933+1)))</f>
        <v>7</v>
      </c>
      <c r="E2934" t="s">
        <v>3409</v>
      </c>
      <c r="F2934" t="str">
        <f>IF(ISBLANK(draft_picks[[#This Row],[movie_id]]),"",_xlfn.XLOOKUP(draft_picks[[#This Row],[movie_id]],drafts.movies[id],drafts.movies[movie_title]))</f>
        <v>Reefer Madness: The Movie Musical</v>
      </c>
      <c r="G2934" s="3" t="s">
        <v>845</v>
      </c>
      <c r="H2934" t="str">
        <f>IF(ISBLANK(draft_picks[[#This Row],[drafter_id]]),"",_xlfn.XLOOKUP(draft_picks[[#This Row],[drafter_id]],drafters[id],drafters[name]))</f>
        <v>Rebekah McKendry</v>
      </c>
      <c r="J2934" t="str">
        <f>IF(ISBLANK(draft_picks[[#This Row],[drafter_team_id]]),"",_xlfn.XLOOKUP(draft_picks[[#This Row],[drafter_team_id]],drafter_teams[id],drafter_teams[name]))</f>
        <v/>
      </c>
      <c r="K2934" s="3" t="s">
        <v>15497</v>
      </c>
      <c r="L2934" t="s">
        <v>15497</v>
      </c>
      <c r="M2934" t="str">
        <f>IF(OR(ISBLANK(draft_picks[[#This Row],[veto_drafter_id]]),draft_picks[[#This Row],[veto_drafter_id]]=""),"",_xlfn.XLOOKUP(draft_picks[[#This Row],[veto_drafter_id]],drafters[id],drafters[name]))</f>
        <v/>
      </c>
      <c r="N2934" t="s">
        <v>15497</v>
      </c>
      <c r="O2934" t="str">
        <f>IF(OR(ISBLANK(draft_picks[[#This Row],[veto_drafter_team_id]]),draft_picks[[#This Row],[veto_drafter_team_id]]=""),"",_xlfn.XLOOKUP(draft_picks[[#This Row],[veto_drafter_team_id]],drafter_teams[id],drafter_teams[name]))</f>
        <v/>
      </c>
      <c r="Q2934" t="s">
        <v>15497</v>
      </c>
      <c r="R2934" t="str">
        <f>IF(OR(ISBLANK(draft_picks[[#This Row],[veto_override_drafter_id]]),draft_picks[[#This Row],[veto_override_drafter_id]]=""),"",_xlfn.XLOOKUP(draft_picks[[#This Row],[veto_override_drafter_id]],drafters[id],drafters[name]))</f>
        <v/>
      </c>
      <c r="S2934" t="s">
        <v>15497</v>
      </c>
      <c r="T2934" t="str">
        <f>IF(OR(ISBLANK(draft_picks[[#This Row],[veto_override_team_id]]),draft_picks[[#This Row],[veto_override_team_id]]=""),"",_xlfn.XLOOKUP(draft_picks[[#This Row],[veto_override_team_id]],drafter_teams[id],drafter_teams[name]))</f>
        <v/>
      </c>
    </row>
    <row r="2935" spans="1:21" x14ac:dyDescent="0.25">
      <c r="A2935" t="s">
        <v>719</v>
      </c>
      <c r="B2935" t="str">
        <f>_xlfn.XLOOKUP(draft_picks[[#This Row],[draft_id]],drafts[id],drafts[title])</f>
        <v>Horror Musicals</v>
      </c>
      <c r="C2935" s="3">
        <v>3</v>
      </c>
      <c r="D2935">
        <f>IF(C2934&lt;draft_picks[[#This Row],[position]],1,IF(C2934&gt;draft_picks[[#This Row],[position]],D2934+1,IF(C2934=draft_picks[[#This Row],[position]],D2934+1)))</f>
        <v>8</v>
      </c>
      <c r="E2935" t="s">
        <v>7309</v>
      </c>
      <c r="F2935" t="str">
        <f>IF(ISBLANK(draft_picks[[#This Row],[movie_id]]),"",_xlfn.XLOOKUP(draft_picks[[#This Row],[movie_id]],drafts.movies[id],drafts.movies[movie_title]))</f>
        <v>Phantom of the Paradise</v>
      </c>
      <c r="G2935" s="3" t="s">
        <v>969</v>
      </c>
      <c r="H2935" t="str">
        <f>IF(ISBLANK(draft_picks[[#This Row],[drafter_id]]),"",_xlfn.XLOOKUP(draft_picks[[#This Row],[drafter_id]],drafters[id],drafters[name]))</f>
        <v>Graham Skipper</v>
      </c>
      <c r="J2935" t="str">
        <f>IF(ISBLANK(draft_picks[[#This Row],[drafter_team_id]]),"",_xlfn.XLOOKUP(draft_picks[[#This Row],[drafter_team_id]],drafter_teams[id],drafter_teams[name]))</f>
        <v/>
      </c>
      <c r="K2935" s="3" t="s">
        <v>15497</v>
      </c>
      <c r="L2935" t="s">
        <v>15497</v>
      </c>
      <c r="M2935" t="str">
        <f>IF(OR(ISBLANK(draft_picks[[#This Row],[veto_drafter_id]]),draft_picks[[#This Row],[veto_drafter_id]]=""),"",_xlfn.XLOOKUP(draft_picks[[#This Row],[veto_drafter_id]],drafters[id],drafters[name]))</f>
        <v/>
      </c>
      <c r="N2935" t="s">
        <v>15497</v>
      </c>
      <c r="O2935" t="str">
        <f>IF(OR(ISBLANK(draft_picks[[#This Row],[veto_drafter_team_id]]),draft_picks[[#This Row],[veto_drafter_team_id]]=""),"",_xlfn.XLOOKUP(draft_picks[[#This Row],[veto_drafter_team_id]],drafter_teams[id],drafter_teams[name]))</f>
        <v/>
      </c>
      <c r="Q2935" t="s">
        <v>15497</v>
      </c>
      <c r="R2935" t="str">
        <f>IF(OR(ISBLANK(draft_picks[[#This Row],[veto_override_drafter_id]]),draft_picks[[#This Row],[veto_override_drafter_id]]=""),"",_xlfn.XLOOKUP(draft_picks[[#This Row],[veto_override_drafter_id]],drafters[id],drafters[name]))</f>
        <v/>
      </c>
      <c r="S2935" t="s">
        <v>15497</v>
      </c>
      <c r="T2935" t="str">
        <f>IF(OR(ISBLANK(draft_picks[[#This Row],[veto_override_team_id]]),draft_picks[[#This Row],[veto_override_team_id]]=""),"",_xlfn.XLOOKUP(draft_picks[[#This Row],[veto_override_team_id]],drafter_teams[id],drafter_teams[name]))</f>
        <v/>
      </c>
    </row>
    <row r="2936" spans="1:21" x14ac:dyDescent="0.25">
      <c r="A2936" t="s">
        <v>719</v>
      </c>
      <c r="B2936" t="str">
        <f>_xlfn.XLOOKUP(draft_picks[[#This Row],[draft_id]],drafts[id],drafts[title])</f>
        <v>Horror Musicals</v>
      </c>
      <c r="C2936" s="3">
        <v>2</v>
      </c>
      <c r="D2936">
        <f>IF(C2935&lt;draft_picks[[#This Row],[position]],1,IF(C2935&gt;draft_picks[[#This Row],[position]],D2935+1,IF(C2935=draft_picks[[#This Row],[position]],D2935+1)))</f>
        <v>9</v>
      </c>
      <c r="E2936" t="s">
        <v>6675</v>
      </c>
      <c r="F2936" t="str">
        <f>IF(ISBLANK(draft_picks[[#This Row],[movie_id]]),"",_xlfn.XLOOKUP(draft_picks[[#This Row],[movie_id]],drafts.movies[id],drafts.movies[movie_title]))</f>
        <v>The Rocky Horror Picture Show</v>
      </c>
      <c r="G2936" s="3" t="s">
        <v>845</v>
      </c>
      <c r="H2936" t="str">
        <f>IF(ISBLANK(draft_picks[[#This Row],[drafter_id]]),"",_xlfn.XLOOKUP(draft_picks[[#This Row],[drafter_id]],drafters[id],drafters[name]))</f>
        <v>Rebekah McKendry</v>
      </c>
      <c r="J2936" t="str">
        <f>IF(ISBLANK(draft_picks[[#This Row],[drafter_team_id]]),"",_xlfn.XLOOKUP(draft_picks[[#This Row],[drafter_team_id]],drafter_teams[id],drafter_teams[name]))</f>
        <v/>
      </c>
      <c r="K2936" s="3" t="s">
        <v>15497</v>
      </c>
      <c r="L2936" t="s">
        <v>15497</v>
      </c>
      <c r="M2936" t="str">
        <f>IF(OR(ISBLANK(draft_picks[[#This Row],[veto_drafter_id]]),draft_picks[[#This Row],[veto_drafter_id]]=""),"",_xlfn.XLOOKUP(draft_picks[[#This Row],[veto_drafter_id]],drafters[id],drafters[name]))</f>
        <v/>
      </c>
      <c r="N2936" t="s">
        <v>15497</v>
      </c>
      <c r="O2936" t="str">
        <f>IF(OR(ISBLANK(draft_picks[[#This Row],[veto_drafter_team_id]]),draft_picks[[#This Row],[veto_drafter_team_id]]=""),"",_xlfn.XLOOKUP(draft_picks[[#This Row],[veto_drafter_team_id]],drafter_teams[id],drafter_teams[name]))</f>
        <v/>
      </c>
      <c r="Q2936" t="s">
        <v>15497</v>
      </c>
      <c r="R2936" t="str">
        <f>IF(OR(ISBLANK(draft_picks[[#This Row],[veto_override_drafter_id]]),draft_picks[[#This Row],[veto_override_drafter_id]]=""),"",_xlfn.XLOOKUP(draft_picks[[#This Row],[veto_override_drafter_id]],drafters[id],drafters[name]))</f>
        <v/>
      </c>
      <c r="S2936" t="s">
        <v>15497</v>
      </c>
      <c r="T2936" t="str">
        <f>IF(OR(ISBLANK(draft_picks[[#This Row],[veto_override_team_id]]),draft_picks[[#This Row],[veto_override_team_id]]=""),"",_xlfn.XLOOKUP(draft_picks[[#This Row],[veto_override_team_id]],drafter_teams[id],drafter_teams[name]))</f>
        <v/>
      </c>
    </row>
    <row r="2937" spans="1:21" x14ac:dyDescent="0.25">
      <c r="A2937" t="s">
        <v>719</v>
      </c>
      <c r="B2937" t="str">
        <f>_xlfn.XLOOKUP(draft_picks[[#This Row],[draft_id]],drafts[id],drafts[title])</f>
        <v>Horror Musicals</v>
      </c>
      <c r="C2937" s="3">
        <v>1</v>
      </c>
      <c r="D2937">
        <f>IF(C2936&lt;draft_picks[[#This Row],[position]],1,IF(C2936&gt;draft_picks[[#This Row],[position]],D2936+1,IF(C2936=draft_picks[[#This Row],[position]],D2936+1)))</f>
        <v>10</v>
      </c>
      <c r="E2937" t="s">
        <v>7345</v>
      </c>
      <c r="F2937" t="str">
        <f>IF(ISBLANK(draft_picks[[#This Row],[movie_id]]),"",_xlfn.XLOOKUP(draft_picks[[#This Row],[movie_id]],drafts.movies[id],drafts.movies[movie_title]))</f>
        <v>Little Shop of Horrors</v>
      </c>
      <c r="G2937" s="3" t="s">
        <v>969</v>
      </c>
      <c r="H2937" t="str">
        <f>IF(ISBLANK(draft_picks[[#This Row],[drafter_id]]),"",_xlfn.XLOOKUP(draft_picks[[#This Row],[drafter_id]],drafters[id],drafters[name]))</f>
        <v>Graham Skipper</v>
      </c>
      <c r="J2937" t="str">
        <f>IF(ISBLANK(draft_picks[[#This Row],[drafter_team_id]]),"",_xlfn.XLOOKUP(draft_picks[[#This Row],[drafter_team_id]],drafter_teams[id],drafter_teams[name]))</f>
        <v/>
      </c>
      <c r="K2937" s="3" t="s">
        <v>15497</v>
      </c>
      <c r="L2937" t="s">
        <v>15497</v>
      </c>
      <c r="M2937" t="str">
        <f>IF(OR(ISBLANK(draft_picks[[#This Row],[veto_drafter_id]]),draft_picks[[#This Row],[veto_drafter_id]]=""),"",_xlfn.XLOOKUP(draft_picks[[#This Row],[veto_drafter_id]],drafters[id],drafters[name]))</f>
        <v/>
      </c>
      <c r="N2937" t="s">
        <v>15497</v>
      </c>
      <c r="O2937" t="str">
        <f>IF(OR(ISBLANK(draft_picks[[#This Row],[veto_drafter_team_id]]),draft_picks[[#This Row],[veto_drafter_team_id]]=""),"",_xlfn.XLOOKUP(draft_picks[[#This Row],[veto_drafter_team_id]],drafter_teams[id],drafter_teams[name]))</f>
        <v/>
      </c>
      <c r="Q2937" t="s">
        <v>15497</v>
      </c>
      <c r="R2937" t="str">
        <f>IF(OR(ISBLANK(draft_picks[[#This Row],[veto_override_drafter_id]]),draft_picks[[#This Row],[veto_override_drafter_id]]=""),"",_xlfn.XLOOKUP(draft_picks[[#This Row],[veto_override_drafter_id]],drafters[id],drafters[name]))</f>
        <v/>
      </c>
      <c r="S2937" t="s">
        <v>15497</v>
      </c>
      <c r="T2937" t="str">
        <f>IF(OR(ISBLANK(draft_picks[[#This Row],[veto_override_team_id]]),draft_picks[[#This Row],[veto_override_team_id]]=""),"",_xlfn.XLOOKUP(draft_picks[[#This Row],[veto_override_team_id]],drafter_teams[id],drafter_teams[name]))</f>
        <v/>
      </c>
    </row>
    <row r="2938" spans="1:21" x14ac:dyDescent="0.25">
      <c r="A2938" t="s">
        <v>387</v>
      </c>
      <c r="B2938" t="str">
        <f>_xlfn.XLOOKUP(draft_picks[[#This Row],[draft_id]],drafts[id],drafts[title])</f>
        <v>2009 Horror</v>
      </c>
      <c r="C2938" s="3">
        <v>7</v>
      </c>
      <c r="D2938">
        <f>IF(C2937&lt;draft_picks[[#This Row],[position]],1,IF(C2937&gt;draft_picks[[#This Row],[position]],D2937+1,IF(C2937=draft_picks[[#This Row],[position]],D2937+1)))</f>
        <v>1</v>
      </c>
      <c r="E2938" t="s">
        <v>6141</v>
      </c>
      <c r="F2938" t="str">
        <f>IF(ISBLANK(draft_picks[[#This Row],[movie_id]]),"",_xlfn.XLOOKUP(draft_picks[[#This Row],[movie_id]],drafts.movies[id],drafts.movies[movie_title]))</f>
        <v>Paranormal Activity</v>
      </c>
      <c r="G2938" s="3" t="s">
        <v>1201</v>
      </c>
      <c r="H2938" t="str">
        <f>IF(ISBLANK(draft_picks[[#This Row],[drafter_id]]),"",_xlfn.XLOOKUP(draft_picks[[#This Row],[drafter_id]],drafters[id],drafters[name]))</f>
        <v>Penny Cox</v>
      </c>
      <c r="J2938" t="str">
        <f>IF(ISBLANK(draft_picks[[#This Row],[drafter_team_id]]),"",_xlfn.XLOOKUP(draft_picks[[#This Row],[drafter_team_id]],drafter_teams[id],drafter_teams[name]))</f>
        <v/>
      </c>
      <c r="K2938" s="3" t="s">
        <v>15497</v>
      </c>
      <c r="L2938" t="s">
        <v>15497</v>
      </c>
      <c r="M2938" t="str">
        <f>IF(OR(ISBLANK(draft_picks[[#This Row],[veto_drafter_id]]),draft_picks[[#This Row],[veto_drafter_id]]=""),"",_xlfn.XLOOKUP(draft_picks[[#This Row],[veto_drafter_id]],drafters[id],drafters[name]))</f>
        <v/>
      </c>
      <c r="N2938" t="s">
        <v>15497</v>
      </c>
      <c r="O2938" t="str">
        <f>IF(OR(ISBLANK(draft_picks[[#This Row],[veto_drafter_team_id]]),draft_picks[[#This Row],[veto_drafter_team_id]]=""),"",_xlfn.XLOOKUP(draft_picks[[#This Row],[veto_drafter_team_id]],drafter_teams[id],drafter_teams[name]))</f>
        <v/>
      </c>
      <c r="Q2938" t="s">
        <v>15497</v>
      </c>
      <c r="R2938" t="str">
        <f>IF(OR(ISBLANK(draft_picks[[#This Row],[veto_override_drafter_id]]),draft_picks[[#This Row],[veto_override_drafter_id]]=""),"",_xlfn.XLOOKUP(draft_picks[[#This Row],[veto_override_drafter_id]],drafters[id],drafters[name]))</f>
        <v/>
      </c>
      <c r="S2938" t="s">
        <v>15497</v>
      </c>
      <c r="T2938" t="str">
        <f>IF(OR(ISBLANK(draft_picks[[#This Row],[veto_override_team_id]]),draft_picks[[#This Row],[veto_override_team_id]]=""),"",_xlfn.XLOOKUP(draft_picks[[#This Row],[veto_override_team_id]],drafter_teams[id],drafter_teams[name]))</f>
        <v/>
      </c>
    </row>
    <row r="2939" spans="1:21" x14ac:dyDescent="0.25">
      <c r="A2939" t="s">
        <v>387</v>
      </c>
      <c r="B2939" t="str">
        <f>_xlfn.XLOOKUP(draft_picks[[#This Row],[draft_id]],drafts[id],drafts[title])</f>
        <v>2009 Horror</v>
      </c>
      <c r="C2939" s="3">
        <v>6</v>
      </c>
      <c r="D2939">
        <f>IF(C2938&lt;draft_picks[[#This Row],[position]],1,IF(C2938&gt;draft_picks[[#This Row],[position]],D2938+1,IF(C2938=draft_picks[[#This Row],[position]],D2938+1)))</f>
        <v>2</v>
      </c>
      <c r="E2939" t="s">
        <v>6360</v>
      </c>
      <c r="F2939" t="str">
        <f>IF(ISBLANK(draft_picks[[#This Row],[movie_id]]),"",_xlfn.XLOOKUP(draft_picks[[#This Row],[movie_id]],drafts.movies[id],drafts.movies[movie_title]))</f>
        <v>The Collector</v>
      </c>
      <c r="G2939" s="3" t="s">
        <v>1201</v>
      </c>
      <c r="H2939" t="str">
        <f>IF(ISBLANK(draft_picks[[#This Row],[drafter_id]]),"",_xlfn.XLOOKUP(draft_picks[[#This Row],[drafter_id]],drafters[id],drafters[name]))</f>
        <v>Penny Cox</v>
      </c>
      <c r="J2939" t="str">
        <f>IF(ISBLANK(draft_picks[[#This Row],[drafter_team_id]]),"",_xlfn.XLOOKUP(draft_picks[[#This Row],[drafter_team_id]],drafter_teams[id],drafter_teams[name]))</f>
        <v/>
      </c>
      <c r="K2939" s="3" t="s">
        <v>15497</v>
      </c>
      <c r="L2939" t="s">
        <v>15497</v>
      </c>
      <c r="M2939" t="str">
        <f>IF(OR(ISBLANK(draft_picks[[#This Row],[veto_drafter_id]]),draft_picks[[#This Row],[veto_drafter_id]]=""),"",_xlfn.XLOOKUP(draft_picks[[#This Row],[veto_drafter_id]],drafters[id],drafters[name]))</f>
        <v/>
      </c>
      <c r="N2939" t="s">
        <v>15497</v>
      </c>
      <c r="O2939" t="str">
        <f>IF(OR(ISBLANK(draft_picks[[#This Row],[veto_drafter_team_id]]),draft_picks[[#This Row],[veto_drafter_team_id]]=""),"",_xlfn.XLOOKUP(draft_picks[[#This Row],[veto_drafter_team_id]],drafter_teams[id],drafter_teams[name]))</f>
        <v/>
      </c>
      <c r="Q2939" t="s">
        <v>15497</v>
      </c>
      <c r="R2939" t="str">
        <f>IF(OR(ISBLANK(draft_picks[[#This Row],[veto_override_drafter_id]]),draft_picks[[#This Row],[veto_override_drafter_id]]=""),"",_xlfn.XLOOKUP(draft_picks[[#This Row],[veto_override_drafter_id]],drafters[id],drafters[name]))</f>
        <v/>
      </c>
      <c r="S2939" t="s">
        <v>15497</v>
      </c>
      <c r="T2939" t="str">
        <f>IF(OR(ISBLANK(draft_picks[[#This Row],[veto_override_team_id]]),draft_picks[[#This Row],[veto_override_team_id]]=""),"",_xlfn.XLOOKUP(draft_picks[[#This Row],[veto_override_team_id]],drafter_teams[id],drafter_teams[name]))</f>
        <v/>
      </c>
    </row>
    <row r="2940" spans="1:21" x14ac:dyDescent="0.25">
      <c r="A2940" t="s">
        <v>387</v>
      </c>
      <c r="B2940" t="str">
        <f>_xlfn.XLOOKUP(draft_picks[[#This Row],[draft_id]],drafts[id],drafts[title])</f>
        <v>2009 Horror</v>
      </c>
      <c r="C2940" s="3">
        <v>5</v>
      </c>
      <c r="D2940">
        <f>IF(C2939&lt;draft_picks[[#This Row],[position]],1,IF(C2939&gt;draft_picks[[#This Row],[position]],D2939+1,IF(C2939=draft_picks[[#This Row],[position]],D2939+1)))</f>
        <v>3</v>
      </c>
      <c r="E2940" t="s">
        <v>4252</v>
      </c>
      <c r="F2940" t="str">
        <f>IF(ISBLANK(draft_picks[[#This Row],[movie_id]]),"",_xlfn.XLOOKUP(draft_picks[[#This Row],[movie_id]],drafts.movies[id],drafts.movies[movie_title]))</f>
        <v>Saw VI</v>
      </c>
      <c r="G2940" s="3" t="s">
        <v>947</v>
      </c>
      <c r="H2940" t="str">
        <f>IF(ISBLANK(draft_picks[[#This Row],[drafter_id]]),"",_xlfn.XLOOKUP(draft_picks[[#This Row],[drafter_id]],drafters[id],drafters[name]))</f>
        <v>Brian Collins</v>
      </c>
      <c r="J2940" t="str">
        <f>IF(ISBLANK(draft_picks[[#This Row],[drafter_team_id]]),"",_xlfn.XLOOKUP(draft_picks[[#This Row],[drafter_team_id]],drafter_teams[id],drafter_teams[name]))</f>
        <v/>
      </c>
      <c r="K2940" s="3" t="s">
        <v>15484</v>
      </c>
      <c r="L2940" t="s">
        <v>1201</v>
      </c>
      <c r="M2940" t="str">
        <f>IF(OR(ISBLANK(draft_picks[[#This Row],[veto_drafter_id]]),draft_picks[[#This Row],[veto_drafter_id]]=""),"",_xlfn.XLOOKUP(draft_picks[[#This Row],[veto_drafter_id]],drafters[id],drafters[name]))</f>
        <v>Penny Cox</v>
      </c>
      <c r="N2940" t="s">
        <v>15497</v>
      </c>
      <c r="O2940" t="str">
        <f>IF(OR(ISBLANK(draft_picks[[#This Row],[veto_drafter_team_id]]),draft_picks[[#This Row],[veto_drafter_team_id]]=""),"",_xlfn.XLOOKUP(draft_picks[[#This Row],[veto_drafter_team_id]],drafter_teams[id],drafter_teams[name]))</f>
        <v/>
      </c>
      <c r="Q2940" t="s">
        <v>15497</v>
      </c>
      <c r="R2940" t="str">
        <f>IF(OR(ISBLANK(draft_picks[[#This Row],[veto_override_drafter_id]]),draft_picks[[#This Row],[veto_override_drafter_id]]=""),"",_xlfn.XLOOKUP(draft_picks[[#This Row],[veto_override_drafter_id]],drafters[id],drafters[name]))</f>
        <v/>
      </c>
      <c r="S2940" t="s">
        <v>15497</v>
      </c>
      <c r="T2940" t="str">
        <f>IF(OR(ISBLANK(draft_picks[[#This Row],[veto_override_team_id]]),draft_picks[[#This Row],[veto_override_team_id]]=""),"",_xlfn.XLOOKUP(draft_picks[[#This Row],[veto_override_team_id]],drafter_teams[id],drafter_teams[name]))</f>
        <v/>
      </c>
    </row>
    <row r="2941" spans="1:21" x14ac:dyDescent="0.25">
      <c r="A2941" t="s">
        <v>387</v>
      </c>
      <c r="B2941" t="str">
        <f>_xlfn.XLOOKUP(draft_picks[[#This Row],[draft_id]],drafts[id],drafts[title])</f>
        <v>2009 Horror</v>
      </c>
      <c r="C2941" s="3">
        <v>5</v>
      </c>
      <c r="D2941">
        <f>IF(C2940&lt;draft_picks[[#This Row],[position]],1,IF(C2940&gt;draft_picks[[#This Row],[position]],D2940+1,IF(C2940=draft_picks[[#This Row],[position]],D2940+1)))</f>
        <v>4</v>
      </c>
      <c r="E2941" t="s">
        <v>8449</v>
      </c>
      <c r="F2941" t="str">
        <f>IF(ISBLANK(draft_picks[[#This Row],[movie_id]]),"",_xlfn.XLOOKUP(draft_picks[[#This Row],[movie_id]],drafts.movies[id],drafts.movies[movie_title]))</f>
        <v>Thirst</v>
      </c>
      <c r="G2941" s="3" t="s">
        <v>947</v>
      </c>
      <c r="H2941" t="str">
        <f>IF(ISBLANK(draft_picks[[#This Row],[drafter_id]]),"",_xlfn.XLOOKUP(draft_picks[[#This Row],[drafter_id]],drafters[id],drafters[name]))</f>
        <v>Brian Collins</v>
      </c>
      <c r="J2941" t="str">
        <f>IF(ISBLANK(draft_picks[[#This Row],[drafter_team_id]]),"",_xlfn.XLOOKUP(draft_picks[[#This Row],[drafter_team_id]],drafter_teams[id],drafter_teams[name]))</f>
        <v/>
      </c>
      <c r="K2941" s="3" t="s">
        <v>15497</v>
      </c>
      <c r="L2941" t="s">
        <v>15497</v>
      </c>
      <c r="M2941" t="str">
        <f>IF(OR(ISBLANK(draft_picks[[#This Row],[veto_drafter_id]]),draft_picks[[#This Row],[veto_drafter_id]]=""),"",_xlfn.XLOOKUP(draft_picks[[#This Row],[veto_drafter_id]],drafters[id],drafters[name]))</f>
        <v/>
      </c>
      <c r="N2941" t="s">
        <v>15497</v>
      </c>
      <c r="O2941" t="str">
        <f>IF(OR(ISBLANK(draft_picks[[#This Row],[veto_drafter_team_id]]),draft_picks[[#This Row],[veto_drafter_team_id]]=""),"",_xlfn.XLOOKUP(draft_picks[[#This Row],[veto_drafter_team_id]],drafter_teams[id],drafter_teams[name]))</f>
        <v/>
      </c>
      <c r="Q2941" t="s">
        <v>15497</v>
      </c>
      <c r="R2941" t="str">
        <f>IF(OR(ISBLANK(draft_picks[[#This Row],[veto_override_drafter_id]]),draft_picks[[#This Row],[veto_override_drafter_id]]=""),"",_xlfn.XLOOKUP(draft_picks[[#This Row],[veto_override_drafter_id]],drafters[id],drafters[name]))</f>
        <v/>
      </c>
      <c r="S2941" t="s">
        <v>15497</v>
      </c>
      <c r="T2941" t="str">
        <f>IF(OR(ISBLANK(draft_picks[[#This Row],[veto_override_team_id]]),draft_picks[[#This Row],[veto_override_team_id]]=""),"",_xlfn.XLOOKUP(draft_picks[[#This Row],[veto_override_team_id]],drafter_teams[id],drafter_teams[name]))</f>
        <v/>
      </c>
    </row>
    <row r="2942" spans="1:21" x14ac:dyDescent="0.25">
      <c r="A2942" t="s">
        <v>387</v>
      </c>
      <c r="B2942" t="str">
        <f>_xlfn.XLOOKUP(draft_picks[[#This Row],[draft_id]],drafts[id],drafts[title])</f>
        <v>2009 Horror</v>
      </c>
      <c r="C2942" s="3">
        <v>4</v>
      </c>
      <c r="D2942">
        <f>IF(C2941&lt;draft_picks[[#This Row],[position]],1,IF(C2941&gt;draft_picks[[#This Row],[position]],D2941+1,IF(C2941=draft_picks[[#This Row],[position]],D2941+1)))</f>
        <v>5</v>
      </c>
      <c r="E2942" t="s">
        <v>7126</v>
      </c>
      <c r="F2942" t="str">
        <f>IF(ISBLANK(draft_picks[[#This Row],[movie_id]]),"",_xlfn.XLOOKUP(draft_picks[[#This Row],[movie_id]],drafts.movies[id],drafts.movies[movie_title]))</f>
        <v>Jennifer's Body</v>
      </c>
      <c r="G2942" s="3" t="s">
        <v>1201</v>
      </c>
      <c r="H2942" t="str">
        <f>IF(ISBLANK(draft_picks[[#This Row],[drafter_id]]),"",_xlfn.XLOOKUP(draft_picks[[#This Row],[drafter_id]],drafters[id],drafters[name]))</f>
        <v>Penny Cox</v>
      </c>
      <c r="J2942" t="str">
        <f>IF(ISBLANK(draft_picks[[#This Row],[drafter_team_id]]),"",_xlfn.XLOOKUP(draft_picks[[#This Row],[drafter_team_id]],drafter_teams[id],drafter_teams[name]))</f>
        <v/>
      </c>
      <c r="K2942" s="3" t="s">
        <v>15497</v>
      </c>
      <c r="L2942" t="s">
        <v>15497</v>
      </c>
      <c r="M2942" t="str">
        <f>IF(OR(ISBLANK(draft_picks[[#This Row],[veto_drafter_id]]),draft_picks[[#This Row],[veto_drafter_id]]=""),"",_xlfn.XLOOKUP(draft_picks[[#This Row],[veto_drafter_id]],drafters[id],drafters[name]))</f>
        <v/>
      </c>
      <c r="N2942" t="s">
        <v>15497</v>
      </c>
      <c r="O2942" t="str">
        <f>IF(OR(ISBLANK(draft_picks[[#This Row],[veto_drafter_team_id]]),draft_picks[[#This Row],[veto_drafter_team_id]]=""),"",_xlfn.XLOOKUP(draft_picks[[#This Row],[veto_drafter_team_id]],drafter_teams[id],drafter_teams[name]))</f>
        <v/>
      </c>
      <c r="Q2942" t="s">
        <v>15497</v>
      </c>
      <c r="R2942" t="str">
        <f>IF(OR(ISBLANK(draft_picks[[#This Row],[veto_override_drafter_id]]),draft_picks[[#This Row],[veto_override_drafter_id]]=""),"",_xlfn.XLOOKUP(draft_picks[[#This Row],[veto_override_drafter_id]],drafters[id],drafters[name]))</f>
        <v/>
      </c>
      <c r="S2942" t="s">
        <v>15497</v>
      </c>
      <c r="T2942" t="str">
        <f>IF(OR(ISBLANK(draft_picks[[#This Row],[veto_override_team_id]]),draft_picks[[#This Row],[veto_override_team_id]]=""),"",_xlfn.XLOOKUP(draft_picks[[#This Row],[veto_override_team_id]],drafter_teams[id],drafter_teams[name]))</f>
        <v/>
      </c>
    </row>
    <row r="2943" spans="1:21" x14ac:dyDescent="0.25">
      <c r="A2943" t="s">
        <v>387</v>
      </c>
      <c r="B2943" t="str">
        <f>_xlfn.XLOOKUP(draft_picks[[#This Row],[draft_id]],drafts[id],drafts[title])</f>
        <v>2009 Horror</v>
      </c>
      <c r="C2943" s="3">
        <v>3</v>
      </c>
      <c r="D2943">
        <f>IF(C2942&lt;draft_picks[[#This Row],[position]],1,IF(C2942&gt;draft_picks[[#This Row],[position]],D2942+1,IF(C2942=draft_picks[[#This Row],[position]],D2942+1)))</f>
        <v>6</v>
      </c>
      <c r="E2943" t="s">
        <v>4644</v>
      </c>
      <c r="F2943" t="str">
        <f>IF(ISBLANK(draft_picks[[#This Row],[movie_id]]),"",_xlfn.XLOOKUP(draft_picks[[#This Row],[movie_id]],drafts.movies[id],drafts.movies[movie_title]))</f>
        <v>Drag Me to Hell</v>
      </c>
      <c r="G2943" s="3" t="s">
        <v>947</v>
      </c>
      <c r="H2943" t="str">
        <f>IF(ISBLANK(draft_picks[[#This Row],[drafter_id]]),"",_xlfn.XLOOKUP(draft_picks[[#This Row],[drafter_id]],drafters[id],drafters[name]))</f>
        <v>Brian Collins</v>
      </c>
      <c r="J2943" t="str">
        <f>IF(ISBLANK(draft_picks[[#This Row],[drafter_team_id]]),"",_xlfn.XLOOKUP(draft_picks[[#This Row],[drafter_team_id]],drafter_teams[id],drafter_teams[name]))</f>
        <v/>
      </c>
      <c r="K2943" s="3" t="s">
        <v>15497</v>
      </c>
      <c r="L2943" t="s">
        <v>15497</v>
      </c>
      <c r="M2943" t="str">
        <f>IF(OR(ISBLANK(draft_picks[[#This Row],[veto_drafter_id]]),draft_picks[[#This Row],[veto_drafter_id]]=""),"",_xlfn.XLOOKUP(draft_picks[[#This Row],[veto_drafter_id]],drafters[id],drafters[name]))</f>
        <v/>
      </c>
      <c r="N2943" t="s">
        <v>15497</v>
      </c>
      <c r="O2943" t="str">
        <f>IF(OR(ISBLANK(draft_picks[[#This Row],[veto_drafter_team_id]]),draft_picks[[#This Row],[veto_drafter_team_id]]=""),"",_xlfn.XLOOKUP(draft_picks[[#This Row],[veto_drafter_team_id]],drafter_teams[id],drafter_teams[name]))</f>
        <v/>
      </c>
      <c r="Q2943" t="s">
        <v>15497</v>
      </c>
      <c r="R2943" t="str">
        <f>IF(OR(ISBLANK(draft_picks[[#This Row],[veto_override_drafter_id]]),draft_picks[[#This Row],[veto_override_drafter_id]]=""),"",_xlfn.XLOOKUP(draft_picks[[#This Row],[veto_override_drafter_id]],drafters[id],drafters[name]))</f>
        <v/>
      </c>
      <c r="S2943" t="s">
        <v>15497</v>
      </c>
      <c r="T2943" t="str">
        <f>IF(OR(ISBLANK(draft_picks[[#This Row],[veto_override_team_id]]),draft_picks[[#This Row],[veto_override_team_id]]=""),"",_xlfn.XLOOKUP(draft_picks[[#This Row],[veto_override_team_id]],drafter_teams[id],drafter_teams[name]))</f>
        <v/>
      </c>
    </row>
    <row r="2944" spans="1:21" x14ac:dyDescent="0.25">
      <c r="A2944" t="s">
        <v>387</v>
      </c>
      <c r="B2944" t="str">
        <f>_xlfn.XLOOKUP(draft_picks[[#This Row],[draft_id]],drafts[id],drafts[title])</f>
        <v>2009 Horror</v>
      </c>
      <c r="C2944" s="3">
        <v>2</v>
      </c>
      <c r="D2944">
        <f>IF(C2943&lt;draft_picks[[#This Row],[position]],1,IF(C2943&gt;draft_picks[[#This Row],[position]],D2943+1,IF(C2943=draft_picks[[#This Row],[position]],D2943+1)))</f>
        <v>7</v>
      </c>
      <c r="E2944" t="s">
        <v>7330</v>
      </c>
      <c r="F2944" t="str">
        <f>IF(ISBLANK(draft_picks[[#This Row],[movie_id]]),"",_xlfn.XLOOKUP(draft_picks[[#This Row],[movie_id]],drafts.movies[id],drafts.movies[movie_title]))</f>
        <v>Friday the 13th</v>
      </c>
      <c r="G2944" s="3" t="s">
        <v>1201</v>
      </c>
      <c r="H2944" t="str">
        <f>IF(ISBLANK(draft_picks[[#This Row],[drafter_id]]),"",_xlfn.XLOOKUP(draft_picks[[#This Row],[drafter_id]],drafters[id],drafters[name]))</f>
        <v>Penny Cox</v>
      </c>
      <c r="J2944" t="str">
        <f>IF(ISBLANK(draft_picks[[#This Row],[drafter_team_id]]),"",_xlfn.XLOOKUP(draft_picks[[#This Row],[drafter_team_id]],drafter_teams[id],drafter_teams[name]))</f>
        <v/>
      </c>
      <c r="K2944" s="3" t="s">
        <v>15497</v>
      </c>
      <c r="L2944" t="s">
        <v>15497</v>
      </c>
      <c r="M2944" t="str">
        <f>IF(OR(ISBLANK(draft_picks[[#This Row],[veto_drafter_id]]),draft_picks[[#This Row],[veto_drafter_id]]=""),"",_xlfn.XLOOKUP(draft_picks[[#This Row],[veto_drafter_id]],drafters[id],drafters[name]))</f>
        <v/>
      </c>
      <c r="N2944" t="s">
        <v>15497</v>
      </c>
      <c r="O2944" t="str">
        <f>IF(OR(ISBLANK(draft_picks[[#This Row],[veto_drafter_team_id]]),draft_picks[[#This Row],[veto_drafter_team_id]]=""),"",_xlfn.XLOOKUP(draft_picks[[#This Row],[veto_drafter_team_id]],drafter_teams[id],drafter_teams[name]))</f>
        <v/>
      </c>
      <c r="Q2944" t="s">
        <v>15497</v>
      </c>
      <c r="R2944" t="str">
        <f>IF(OR(ISBLANK(draft_picks[[#This Row],[veto_override_drafter_id]]),draft_picks[[#This Row],[veto_override_drafter_id]]=""),"",_xlfn.XLOOKUP(draft_picks[[#This Row],[veto_override_drafter_id]],drafters[id],drafters[name]))</f>
        <v/>
      </c>
      <c r="S2944" t="s">
        <v>15497</v>
      </c>
      <c r="T2944" t="str">
        <f>IF(OR(ISBLANK(draft_picks[[#This Row],[veto_override_team_id]]),draft_picks[[#This Row],[veto_override_team_id]]=""),"",_xlfn.XLOOKUP(draft_picks[[#This Row],[veto_override_team_id]],drafter_teams[id],drafter_teams[name]))</f>
        <v/>
      </c>
    </row>
    <row r="2945" spans="1:20" x14ac:dyDescent="0.25">
      <c r="A2945" t="s">
        <v>387</v>
      </c>
      <c r="B2945" t="str">
        <f>_xlfn.XLOOKUP(draft_picks[[#This Row],[draft_id]],drafts[id],drafts[title])</f>
        <v>2009 Horror</v>
      </c>
      <c r="C2945" s="3">
        <v>1</v>
      </c>
      <c r="D2945">
        <f>IF(C2944&lt;draft_picks[[#This Row],[position]],1,IF(C2944&gt;draft_picks[[#This Row],[position]],D2944+1,IF(C2944=draft_picks[[#This Row],[position]],D2944+1)))</f>
        <v>8</v>
      </c>
      <c r="E2945" t="s">
        <v>2889</v>
      </c>
      <c r="F2945" t="str">
        <f>IF(ISBLANK(draft_picks[[#This Row],[movie_id]]),"",_xlfn.XLOOKUP(draft_picks[[#This Row],[movie_id]],drafts.movies[id],drafts.movies[movie_title]))</f>
        <v>Orphan</v>
      </c>
      <c r="G2945" s="3" t="s">
        <v>947</v>
      </c>
      <c r="H2945" t="str">
        <f>IF(ISBLANK(draft_picks[[#This Row],[drafter_id]]),"",_xlfn.XLOOKUP(draft_picks[[#This Row],[drafter_id]],drafters[id],drafters[name]))</f>
        <v>Brian Collins</v>
      </c>
      <c r="J2945" t="str">
        <f>IF(ISBLANK(draft_picks[[#This Row],[drafter_team_id]]),"",_xlfn.XLOOKUP(draft_picks[[#This Row],[drafter_team_id]],drafter_teams[id],drafter_teams[name]))</f>
        <v/>
      </c>
      <c r="K2945" s="3" t="s">
        <v>15497</v>
      </c>
      <c r="L2945" t="s">
        <v>15497</v>
      </c>
      <c r="M2945" t="str">
        <f>IF(OR(ISBLANK(draft_picks[[#This Row],[veto_drafter_id]]),draft_picks[[#This Row],[veto_drafter_id]]=""),"",_xlfn.XLOOKUP(draft_picks[[#This Row],[veto_drafter_id]],drafters[id],drafters[name]))</f>
        <v/>
      </c>
      <c r="N2945" t="s">
        <v>15497</v>
      </c>
      <c r="O2945" t="str">
        <f>IF(OR(ISBLANK(draft_picks[[#This Row],[veto_drafter_team_id]]),draft_picks[[#This Row],[veto_drafter_team_id]]=""),"",_xlfn.XLOOKUP(draft_picks[[#This Row],[veto_drafter_team_id]],drafter_teams[id],drafter_teams[name]))</f>
        <v/>
      </c>
      <c r="Q2945" t="s">
        <v>15497</v>
      </c>
      <c r="R2945" t="str">
        <f>IF(OR(ISBLANK(draft_picks[[#This Row],[veto_override_drafter_id]]),draft_picks[[#This Row],[veto_override_drafter_id]]=""),"",_xlfn.XLOOKUP(draft_picks[[#This Row],[veto_override_drafter_id]],drafters[id],drafters[name]))</f>
        <v/>
      </c>
      <c r="S2945" t="s">
        <v>15497</v>
      </c>
      <c r="T2945" t="str">
        <f>IF(OR(ISBLANK(draft_picks[[#This Row],[veto_override_team_id]]),draft_picks[[#This Row],[veto_override_team_id]]=""),"",_xlfn.XLOOKUP(draft_picks[[#This Row],[veto_override_team_id]],drafter_teams[id],drafter_teams[name]))</f>
        <v/>
      </c>
    </row>
    <row r="2946" spans="1:20" x14ac:dyDescent="0.25">
      <c r="A2946" t="s">
        <v>302</v>
      </c>
      <c r="B2946" t="str">
        <f>_xlfn.XLOOKUP(draft_picks[[#This Row],[draft_id]],drafts[id],drafts[title])</f>
        <v>Jodie Foster</v>
      </c>
      <c r="C2946" s="3">
        <v>7</v>
      </c>
      <c r="D2946">
        <f>IF(C2945&lt;draft_picks[[#This Row],[position]],1,IF(C2945&gt;draft_picks[[#This Row],[position]],D2945+1,IF(C2945=draft_picks[[#This Row],[position]],D2945+1)))</f>
        <v>1</v>
      </c>
      <c r="E2946" t="s">
        <v>1862</v>
      </c>
      <c r="F2946" t="str">
        <f>IF(ISBLANK(draft_picks[[#This Row],[movie_id]]),"",_xlfn.XLOOKUP(draft_picks[[#This Row],[movie_id]],drafts.movies[id],drafts.movies[movie_title]))</f>
        <v>Panic Room</v>
      </c>
      <c r="G2946" s="3" t="s">
        <v>1103</v>
      </c>
      <c r="H2946" t="str">
        <f>IF(ISBLANK(draft_picks[[#This Row],[drafter_id]]),"",_xlfn.XLOOKUP(draft_picks[[#This Row],[drafter_id]],drafters[id],drafters[name]))</f>
        <v>Erik Anderson</v>
      </c>
      <c r="J2946" t="str">
        <f>IF(ISBLANK(draft_picks[[#This Row],[drafter_team_id]]),"",_xlfn.XLOOKUP(draft_picks[[#This Row],[drafter_team_id]],drafter_teams[id],drafter_teams[name]))</f>
        <v/>
      </c>
      <c r="K2946" s="3" t="s">
        <v>15497</v>
      </c>
      <c r="L2946" t="s">
        <v>15497</v>
      </c>
      <c r="M2946" t="str">
        <f>IF(OR(ISBLANK(draft_picks[[#This Row],[veto_drafter_id]]),draft_picks[[#This Row],[veto_drafter_id]]=""),"",_xlfn.XLOOKUP(draft_picks[[#This Row],[veto_drafter_id]],drafters[id],drafters[name]))</f>
        <v/>
      </c>
      <c r="N2946" t="s">
        <v>15497</v>
      </c>
      <c r="O2946" t="str">
        <f>IF(OR(ISBLANK(draft_picks[[#This Row],[veto_drafter_team_id]]),draft_picks[[#This Row],[veto_drafter_team_id]]=""),"",_xlfn.XLOOKUP(draft_picks[[#This Row],[veto_drafter_team_id]],drafter_teams[id],drafter_teams[name]))</f>
        <v/>
      </c>
      <c r="Q2946" t="s">
        <v>15497</v>
      </c>
      <c r="R2946" t="str">
        <f>IF(OR(ISBLANK(draft_picks[[#This Row],[veto_override_drafter_id]]),draft_picks[[#This Row],[veto_override_drafter_id]]=""),"",_xlfn.XLOOKUP(draft_picks[[#This Row],[veto_override_drafter_id]],drafters[id],drafters[name]))</f>
        <v/>
      </c>
      <c r="S2946" t="s">
        <v>15497</v>
      </c>
      <c r="T2946" t="str">
        <f>IF(OR(ISBLANK(draft_picks[[#This Row],[veto_override_team_id]]),draft_picks[[#This Row],[veto_override_team_id]]=""),"",_xlfn.XLOOKUP(draft_picks[[#This Row],[veto_override_team_id]],drafter_teams[id],drafter_teams[name]))</f>
        <v/>
      </c>
    </row>
    <row r="2947" spans="1:20" x14ac:dyDescent="0.25">
      <c r="A2947" t="s">
        <v>302</v>
      </c>
      <c r="B2947" t="str">
        <f>_xlfn.XLOOKUP(draft_picks[[#This Row],[draft_id]],drafts[id],drafts[title])</f>
        <v>Jodie Foster</v>
      </c>
      <c r="C2947" s="3">
        <v>6</v>
      </c>
      <c r="D2947">
        <f>IF(C2946&lt;draft_picks[[#This Row],[position]],1,IF(C2946&gt;draft_picks[[#This Row],[position]],D2946+1,IF(C2946=draft_picks[[#This Row],[position]],D2946+1)))</f>
        <v>2</v>
      </c>
      <c r="E2947" t="s">
        <v>6800</v>
      </c>
      <c r="F2947" t="str">
        <f>IF(ISBLANK(draft_picks[[#This Row],[movie_id]]),"",_xlfn.XLOOKUP(draft_picks[[#This Row],[movie_id]],drafts.movies[id],drafts.movies[movie_title]))</f>
        <v>Freaky Friday</v>
      </c>
      <c r="G2947" s="3" t="s">
        <v>1103</v>
      </c>
      <c r="H2947" t="str">
        <f>IF(ISBLANK(draft_picks[[#This Row],[drafter_id]]),"",_xlfn.XLOOKUP(draft_picks[[#This Row],[drafter_id]],drafters[id],drafters[name]))</f>
        <v>Erik Anderson</v>
      </c>
      <c r="J2947" t="str">
        <f>IF(ISBLANK(draft_picks[[#This Row],[drafter_team_id]]),"",_xlfn.XLOOKUP(draft_picks[[#This Row],[drafter_team_id]],drafter_teams[id],drafter_teams[name]))</f>
        <v/>
      </c>
      <c r="K2947" s="3" t="s">
        <v>15497</v>
      </c>
      <c r="L2947" t="s">
        <v>15497</v>
      </c>
      <c r="M2947" t="str">
        <f>IF(OR(ISBLANK(draft_picks[[#This Row],[veto_drafter_id]]),draft_picks[[#This Row],[veto_drafter_id]]=""),"",_xlfn.XLOOKUP(draft_picks[[#This Row],[veto_drafter_id]],drafters[id],drafters[name]))</f>
        <v/>
      </c>
      <c r="N2947" t="s">
        <v>15497</v>
      </c>
      <c r="O2947" t="str">
        <f>IF(OR(ISBLANK(draft_picks[[#This Row],[veto_drafter_team_id]]),draft_picks[[#This Row],[veto_drafter_team_id]]=""),"",_xlfn.XLOOKUP(draft_picks[[#This Row],[veto_drafter_team_id]],drafter_teams[id],drafter_teams[name]))</f>
        <v/>
      </c>
      <c r="Q2947" t="s">
        <v>15497</v>
      </c>
      <c r="R2947" t="str">
        <f>IF(OR(ISBLANK(draft_picks[[#This Row],[veto_override_drafter_id]]),draft_picks[[#This Row],[veto_override_drafter_id]]=""),"",_xlfn.XLOOKUP(draft_picks[[#This Row],[veto_override_drafter_id]],drafters[id],drafters[name]))</f>
        <v/>
      </c>
      <c r="S2947" t="s">
        <v>15497</v>
      </c>
      <c r="T2947" t="str">
        <f>IF(OR(ISBLANK(draft_picks[[#This Row],[veto_override_team_id]]),draft_picks[[#This Row],[veto_override_team_id]]=""),"",_xlfn.XLOOKUP(draft_picks[[#This Row],[veto_override_team_id]],drafter_teams[id],drafter_teams[name]))</f>
        <v/>
      </c>
    </row>
    <row r="2948" spans="1:20" x14ac:dyDescent="0.25">
      <c r="A2948" t="s">
        <v>302</v>
      </c>
      <c r="B2948" t="str">
        <f>_xlfn.XLOOKUP(draft_picks[[#This Row],[draft_id]],drafts[id],drafts[title])</f>
        <v>Jodie Foster</v>
      </c>
      <c r="C2948" s="3">
        <v>5</v>
      </c>
      <c r="D2948">
        <f>IF(C2947&lt;draft_picks[[#This Row],[position]],1,IF(C2947&gt;draft_picks[[#This Row],[position]],D2947+1,IF(C2947=draft_picks[[#This Row],[position]],D2947+1)))</f>
        <v>3</v>
      </c>
      <c r="E2948" t="s">
        <v>8446</v>
      </c>
      <c r="F2948" t="str">
        <f>IF(ISBLANK(draft_picks[[#This Row],[movie_id]]),"",_xlfn.XLOOKUP(draft_picks[[#This Row],[movie_id]],drafts.movies[id],drafts.movies[movie_title]))</f>
        <v>Home for the Holidays</v>
      </c>
      <c r="G2948" s="3" t="s">
        <v>1049</v>
      </c>
      <c r="H2948" t="str">
        <f>IF(ISBLANK(draft_picks[[#This Row],[drafter_id]]),"",_xlfn.XLOOKUP(draft_picks[[#This Row],[drafter_id]],drafters[id],drafters[name]))</f>
        <v>Jacqueline Coley</v>
      </c>
      <c r="J2948" t="str">
        <f>IF(ISBLANK(draft_picks[[#This Row],[drafter_team_id]]),"",_xlfn.XLOOKUP(draft_picks[[#This Row],[drafter_team_id]],drafter_teams[id],drafter_teams[name]))</f>
        <v/>
      </c>
      <c r="K2948" s="3" t="s">
        <v>15497</v>
      </c>
      <c r="L2948" t="s">
        <v>15497</v>
      </c>
      <c r="M2948" t="str">
        <f>IF(OR(ISBLANK(draft_picks[[#This Row],[veto_drafter_id]]),draft_picks[[#This Row],[veto_drafter_id]]=""),"",_xlfn.XLOOKUP(draft_picks[[#This Row],[veto_drafter_id]],drafters[id],drafters[name]))</f>
        <v/>
      </c>
      <c r="N2948" t="s">
        <v>15497</v>
      </c>
      <c r="O2948" t="str">
        <f>IF(OR(ISBLANK(draft_picks[[#This Row],[veto_drafter_team_id]]),draft_picks[[#This Row],[veto_drafter_team_id]]=""),"",_xlfn.XLOOKUP(draft_picks[[#This Row],[veto_drafter_team_id]],drafter_teams[id],drafter_teams[name]))</f>
        <v/>
      </c>
      <c r="Q2948" t="s">
        <v>15497</v>
      </c>
      <c r="R2948" t="str">
        <f>IF(OR(ISBLANK(draft_picks[[#This Row],[veto_override_drafter_id]]),draft_picks[[#This Row],[veto_override_drafter_id]]=""),"",_xlfn.XLOOKUP(draft_picks[[#This Row],[veto_override_drafter_id]],drafters[id],drafters[name]))</f>
        <v/>
      </c>
      <c r="S2948" t="s">
        <v>15497</v>
      </c>
      <c r="T2948" t="str">
        <f>IF(OR(ISBLANK(draft_picks[[#This Row],[veto_override_team_id]]),draft_picks[[#This Row],[veto_override_team_id]]=""),"",_xlfn.XLOOKUP(draft_picks[[#This Row],[veto_override_team_id]],drafter_teams[id],drafter_teams[name]))</f>
        <v/>
      </c>
    </row>
    <row r="2949" spans="1:20" x14ac:dyDescent="0.25">
      <c r="A2949" t="s">
        <v>302</v>
      </c>
      <c r="B2949" t="str">
        <f>_xlfn.XLOOKUP(draft_picks[[#This Row],[draft_id]],drafts[id],drafts[title])</f>
        <v>Jodie Foster</v>
      </c>
      <c r="C2949" s="3">
        <v>4</v>
      </c>
      <c r="D2949">
        <f>IF(C2948&lt;draft_picks[[#This Row],[position]],1,IF(C2948&gt;draft_picks[[#This Row],[position]],D2948+1,IF(C2948=draft_picks[[#This Row],[position]],D2948+1)))</f>
        <v>4</v>
      </c>
      <c r="E2949" t="s">
        <v>3870</v>
      </c>
      <c r="F2949" t="str">
        <f>IF(ISBLANK(draft_picks[[#This Row],[movie_id]]),"",_xlfn.XLOOKUP(draft_picks[[#This Row],[movie_id]],drafts.movies[id],drafts.movies[movie_title]))</f>
        <v>Taxi Driver</v>
      </c>
      <c r="G2949" s="3" t="s">
        <v>1103</v>
      </c>
      <c r="H2949" t="str">
        <f>IF(ISBLANK(draft_picks[[#This Row],[drafter_id]]),"",_xlfn.XLOOKUP(draft_picks[[#This Row],[drafter_id]],drafters[id],drafters[name]))</f>
        <v>Erik Anderson</v>
      </c>
      <c r="J2949" t="str">
        <f>IF(ISBLANK(draft_picks[[#This Row],[drafter_team_id]]),"",_xlfn.XLOOKUP(draft_picks[[#This Row],[drafter_team_id]],drafter_teams[id],drafter_teams[name]))</f>
        <v/>
      </c>
      <c r="K2949" s="3" t="s">
        <v>15497</v>
      </c>
      <c r="L2949" t="s">
        <v>15497</v>
      </c>
      <c r="M2949" t="str">
        <f>IF(OR(ISBLANK(draft_picks[[#This Row],[veto_drafter_id]]),draft_picks[[#This Row],[veto_drafter_id]]=""),"",_xlfn.XLOOKUP(draft_picks[[#This Row],[veto_drafter_id]],drafters[id],drafters[name]))</f>
        <v/>
      </c>
      <c r="N2949" t="s">
        <v>15497</v>
      </c>
      <c r="O2949" t="str">
        <f>IF(OR(ISBLANK(draft_picks[[#This Row],[veto_drafter_team_id]]),draft_picks[[#This Row],[veto_drafter_team_id]]=""),"",_xlfn.XLOOKUP(draft_picks[[#This Row],[veto_drafter_team_id]],drafter_teams[id],drafter_teams[name]))</f>
        <v/>
      </c>
      <c r="Q2949" t="s">
        <v>15497</v>
      </c>
      <c r="R2949" t="str">
        <f>IF(OR(ISBLANK(draft_picks[[#This Row],[veto_override_drafter_id]]),draft_picks[[#This Row],[veto_override_drafter_id]]=""),"",_xlfn.XLOOKUP(draft_picks[[#This Row],[veto_override_drafter_id]],drafters[id],drafters[name]))</f>
        <v/>
      </c>
      <c r="S2949" t="s">
        <v>15497</v>
      </c>
      <c r="T2949" t="str">
        <f>IF(OR(ISBLANK(draft_picks[[#This Row],[veto_override_team_id]]),draft_picks[[#This Row],[veto_override_team_id]]=""),"",_xlfn.XLOOKUP(draft_picks[[#This Row],[veto_override_team_id]],drafter_teams[id],drafter_teams[name]))</f>
        <v/>
      </c>
    </row>
    <row r="2950" spans="1:20" x14ac:dyDescent="0.25">
      <c r="A2950" t="s">
        <v>302</v>
      </c>
      <c r="B2950" t="str">
        <f>_xlfn.XLOOKUP(draft_picks[[#This Row],[draft_id]],drafts[id],drafts[title])</f>
        <v>Jodie Foster</v>
      </c>
      <c r="C2950" s="3">
        <v>3</v>
      </c>
      <c r="D2950">
        <f>IF(C2949&lt;draft_picks[[#This Row],[position]],1,IF(C2949&gt;draft_picks[[#This Row],[position]],D2949+1,IF(C2949=draft_picks[[#This Row],[position]],D2949+1)))</f>
        <v>5</v>
      </c>
      <c r="E2950" t="s">
        <v>2982</v>
      </c>
      <c r="F2950" t="str">
        <f>IF(ISBLANK(draft_picks[[#This Row],[movie_id]]),"",_xlfn.XLOOKUP(draft_picks[[#This Row],[movie_id]],drafts.movies[id],drafts.movies[movie_title]))</f>
        <v>Inside Man</v>
      </c>
      <c r="G2950" s="3" t="s">
        <v>1049</v>
      </c>
      <c r="H2950" t="str">
        <f>IF(ISBLANK(draft_picks[[#This Row],[drafter_id]]),"",_xlfn.XLOOKUP(draft_picks[[#This Row],[drafter_id]],drafters[id],drafters[name]))</f>
        <v>Jacqueline Coley</v>
      </c>
      <c r="J2950" t="str">
        <f>IF(ISBLANK(draft_picks[[#This Row],[drafter_team_id]]),"",_xlfn.XLOOKUP(draft_picks[[#This Row],[drafter_team_id]],drafter_teams[id],drafter_teams[name]))</f>
        <v/>
      </c>
      <c r="K2950" s="3" t="s">
        <v>15497</v>
      </c>
      <c r="L2950" t="s">
        <v>15497</v>
      </c>
      <c r="M2950" t="str">
        <f>IF(OR(ISBLANK(draft_picks[[#This Row],[veto_drafter_id]]),draft_picks[[#This Row],[veto_drafter_id]]=""),"",_xlfn.XLOOKUP(draft_picks[[#This Row],[veto_drafter_id]],drafters[id],drafters[name]))</f>
        <v/>
      </c>
      <c r="N2950" t="s">
        <v>15497</v>
      </c>
      <c r="O2950" t="str">
        <f>IF(OR(ISBLANK(draft_picks[[#This Row],[veto_drafter_team_id]]),draft_picks[[#This Row],[veto_drafter_team_id]]=""),"",_xlfn.XLOOKUP(draft_picks[[#This Row],[veto_drafter_team_id]],drafter_teams[id],drafter_teams[name]))</f>
        <v/>
      </c>
      <c r="Q2950" t="s">
        <v>15497</v>
      </c>
      <c r="R2950" t="str">
        <f>IF(OR(ISBLANK(draft_picks[[#This Row],[veto_override_drafter_id]]),draft_picks[[#This Row],[veto_override_drafter_id]]=""),"",_xlfn.XLOOKUP(draft_picks[[#This Row],[veto_override_drafter_id]],drafters[id],drafters[name]))</f>
        <v/>
      </c>
      <c r="S2950" t="s">
        <v>15497</v>
      </c>
      <c r="T2950" t="str">
        <f>IF(OR(ISBLANK(draft_picks[[#This Row],[veto_override_team_id]]),draft_picks[[#This Row],[veto_override_team_id]]=""),"",_xlfn.XLOOKUP(draft_picks[[#This Row],[veto_override_team_id]],drafter_teams[id],drafter_teams[name]))</f>
        <v/>
      </c>
    </row>
    <row r="2951" spans="1:20" x14ac:dyDescent="0.25">
      <c r="A2951" t="s">
        <v>302</v>
      </c>
      <c r="B2951" t="str">
        <f>_xlfn.XLOOKUP(draft_picks[[#This Row],[draft_id]],drafts[id],drafts[title])</f>
        <v>Jodie Foster</v>
      </c>
      <c r="C2951" s="3">
        <v>2</v>
      </c>
      <c r="D2951">
        <f>IF(C2950&lt;draft_picks[[#This Row],[position]],1,IF(C2950&gt;draft_picks[[#This Row],[position]],D2950+1,IF(C2950=draft_picks[[#This Row],[position]],D2950+1)))</f>
        <v>6</v>
      </c>
      <c r="E2951" t="s">
        <v>7060</v>
      </c>
      <c r="F2951" t="str">
        <f>IF(ISBLANK(draft_picks[[#This Row],[movie_id]]),"",_xlfn.XLOOKUP(draft_picks[[#This Row],[movie_id]],drafts.movies[id],drafts.movies[movie_title]))</f>
        <v>Contact</v>
      </c>
      <c r="G2951" s="3" t="s">
        <v>1103</v>
      </c>
      <c r="H2951" t="str">
        <f>IF(ISBLANK(draft_picks[[#This Row],[drafter_id]]),"",_xlfn.XLOOKUP(draft_picks[[#This Row],[drafter_id]],drafters[id],drafters[name]))</f>
        <v>Erik Anderson</v>
      </c>
      <c r="J2951" t="str">
        <f>IF(ISBLANK(draft_picks[[#This Row],[drafter_team_id]]),"",_xlfn.XLOOKUP(draft_picks[[#This Row],[drafter_team_id]],drafter_teams[id],drafter_teams[name]))</f>
        <v/>
      </c>
      <c r="K2951" s="3" t="s">
        <v>15497</v>
      </c>
      <c r="L2951" t="s">
        <v>15497</v>
      </c>
      <c r="M2951" t="str">
        <f>IF(OR(ISBLANK(draft_picks[[#This Row],[veto_drafter_id]]),draft_picks[[#This Row],[veto_drafter_id]]=""),"",_xlfn.XLOOKUP(draft_picks[[#This Row],[veto_drafter_id]],drafters[id],drafters[name]))</f>
        <v/>
      </c>
      <c r="N2951" t="s">
        <v>15497</v>
      </c>
      <c r="O2951" t="str">
        <f>IF(OR(ISBLANK(draft_picks[[#This Row],[veto_drafter_team_id]]),draft_picks[[#This Row],[veto_drafter_team_id]]=""),"",_xlfn.XLOOKUP(draft_picks[[#This Row],[veto_drafter_team_id]],drafter_teams[id],drafter_teams[name]))</f>
        <v/>
      </c>
      <c r="Q2951" t="s">
        <v>15497</v>
      </c>
      <c r="R2951" t="str">
        <f>IF(OR(ISBLANK(draft_picks[[#This Row],[veto_override_drafter_id]]),draft_picks[[#This Row],[veto_override_drafter_id]]=""),"",_xlfn.XLOOKUP(draft_picks[[#This Row],[veto_override_drafter_id]],drafters[id],drafters[name]))</f>
        <v/>
      </c>
      <c r="S2951" t="s">
        <v>15497</v>
      </c>
      <c r="T2951" t="str">
        <f>IF(OR(ISBLANK(draft_picks[[#This Row],[veto_override_team_id]]),draft_picks[[#This Row],[veto_override_team_id]]=""),"",_xlfn.XLOOKUP(draft_picks[[#This Row],[veto_override_team_id]],drafter_teams[id],drafter_teams[name]))</f>
        <v/>
      </c>
    </row>
    <row r="2952" spans="1:20" x14ac:dyDescent="0.25">
      <c r="A2952" t="s">
        <v>302</v>
      </c>
      <c r="B2952" t="str">
        <f>_xlfn.XLOOKUP(draft_picks[[#This Row],[draft_id]],drafts[id],drafts[title])</f>
        <v>Jodie Foster</v>
      </c>
      <c r="C2952" s="3">
        <v>1</v>
      </c>
      <c r="D2952">
        <f>IF(C2951&lt;draft_picks[[#This Row],[position]],1,IF(C2951&gt;draft_picks[[#This Row],[position]],D2951+1,IF(C2951=draft_picks[[#This Row],[position]],D2951+1)))</f>
        <v>7</v>
      </c>
      <c r="E2952" t="s">
        <v>7605</v>
      </c>
      <c r="F2952" t="str">
        <f>IF(ISBLANK(draft_picks[[#This Row],[movie_id]]),"",_xlfn.XLOOKUP(draft_picks[[#This Row],[movie_id]],drafts.movies[id],drafts.movies[movie_title]))</f>
        <v>The Silence of the Lambs</v>
      </c>
      <c r="G2952" s="3" t="s">
        <v>1049</v>
      </c>
      <c r="H2952" t="str">
        <f>IF(ISBLANK(draft_picks[[#This Row],[drafter_id]]),"",_xlfn.XLOOKUP(draft_picks[[#This Row],[drafter_id]],drafters[id],drafters[name]))</f>
        <v>Jacqueline Coley</v>
      </c>
      <c r="J2952" t="str">
        <f>IF(ISBLANK(draft_picks[[#This Row],[drafter_team_id]]),"",_xlfn.XLOOKUP(draft_picks[[#This Row],[drafter_team_id]],drafter_teams[id],drafter_teams[name]))</f>
        <v/>
      </c>
      <c r="K2952" s="3" t="s">
        <v>15497</v>
      </c>
      <c r="L2952" t="s">
        <v>15497</v>
      </c>
      <c r="M2952" t="str">
        <f>IF(OR(ISBLANK(draft_picks[[#This Row],[veto_drafter_id]]),draft_picks[[#This Row],[veto_drafter_id]]=""),"",_xlfn.XLOOKUP(draft_picks[[#This Row],[veto_drafter_id]],drafters[id],drafters[name]))</f>
        <v/>
      </c>
      <c r="N2952" t="s">
        <v>15497</v>
      </c>
      <c r="O2952" t="str">
        <f>IF(OR(ISBLANK(draft_picks[[#This Row],[veto_drafter_team_id]]),draft_picks[[#This Row],[veto_drafter_team_id]]=""),"",_xlfn.XLOOKUP(draft_picks[[#This Row],[veto_drafter_team_id]],drafter_teams[id],drafter_teams[name]))</f>
        <v/>
      </c>
      <c r="Q2952" t="s">
        <v>15497</v>
      </c>
      <c r="R2952" t="str">
        <f>IF(OR(ISBLANK(draft_picks[[#This Row],[veto_override_drafter_id]]),draft_picks[[#This Row],[veto_override_drafter_id]]=""),"",_xlfn.XLOOKUP(draft_picks[[#This Row],[veto_override_drafter_id]],drafters[id],drafters[name]))</f>
        <v/>
      </c>
      <c r="S2952" t="s">
        <v>15497</v>
      </c>
      <c r="T2952" t="str">
        <f>IF(OR(ISBLANK(draft_picks[[#This Row],[veto_override_team_id]]),draft_picks[[#This Row],[veto_override_team_id]]=""),"",_xlfn.XLOOKUP(draft_picks[[#This Row],[veto_override_team_id]],drafter_teams[id],drafter_teams[name]))</f>
        <v/>
      </c>
    </row>
    <row r="2953" spans="1:20" x14ac:dyDescent="0.25">
      <c r="A2953" t="s">
        <v>15</v>
      </c>
      <c r="B2953" t="str">
        <f>_xlfn.XLOOKUP(draft_picks[[#This Row],[draft_id]],drafts[id],drafts[title])</f>
        <v>Lynn Shelton Super Draft</v>
      </c>
      <c r="C2953" s="3">
        <v>8</v>
      </c>
      <c r="D2953">
        <f>IF(C2952&lt;draft_picks[[#This Row],[position]],1,IF(C2952&gt;draft_picks[[#This Row],[position]],D2952+1,IF(C2952=draft_picks[[#This Row],[position]],D2952+1)))</f>
        <v>1</v>
      </c>
      <c r="E2953" t="s">
        <v>2508</v>
      </c>
      <c r="F2953" t="str">
        <f>IF(ISBLANK(draft_picks[[#This Row],[movie_id]]),"",_xlfn.XLOOKUP(draft_picks[[#This Row],[movie_id]],drafts.movies[id],drafts.movies[movie_title]))</f>
        <v>My Effortless Brilliance</v>
      </c>
      <c r="G2953" s="3" t="s">
        <v>1166</v>
      </c>
      <c r="H2953" t="str">
        <f>IF(ISBLANK(draft_picks[[#This Row],[drafter_id]]),"",_xlfn.XLOOKUP(draft_picks[[#This Row],[drafter_id]],drafters[id],drafters[name]))</f>
        <v>Lucé Tomlin-Brenner</v>
      </c>
      <c r="J2953" t="str">
        <f>IF(ISBLANK(draft_picks[[#This Row],[drafter_team_id]]),"",_xlfn.XLOOKUP(draft_picks[[#This Row],[drafter_team_id]],drafter_teams[id],drafter_teams[name]))</f>
        <v/>
      </c>
      <c r="K2953" s="3" t="s">
        <v>15497</v>
      </c>
      <c r="L2953" t="s">
        <v>15497</v>
      </c>
      <c r="M2953" t="str">
        <f>IF(OR(ISBLANK(draft_picks[[#This Row],[veto_drafter_id]]),draft_picks[[#This Row],[veto_drafter_id]]=""),"",_xlfn.XLOOKUP(draft_picks[[#This Row],[veto_drafter_id]],drafters[id],drafters[name]))</f>
        <v/>
      </c>
      <c r="N2953" t="s">
        <v>15497</v>
      </c>
      <c r="O2953" t="str">
        <f>IF(OR(ISBLANK(draft_picks[[#This Row],[veto_drafter_team_id]]),draft_picks[[#This Row],[veto_drafter_team_id]]=""),"",_xlfn.XLOOKUP(draft_picks[[#This Row],[veto_drafter_team_id]],drafter_teams[id],drafter_teams[name]))</f>
        <v/>
      </c>
      <c r="Q2953" t="s">
        <v>15497</v>
      </c>
      <c r="R2953" t="str">
        <f>IF(OR(ISBLANK(draft_picks[[#This Row],[veto_override_drafter_id]]),draft_picks[[#This Row],[veto_override_drafter_id]]=""),"",_xlfn.XLOOKUP(draft_picks[[#This Row],[veto_override_drafter_id]],drafters[id],drafters[name]))</f>
        <v/>
      </c>
      <c r="S2953" t="s">
        <v>15497</v>
      </c>
      <c r="T2953" t="str">
        <f>IF(OR(ISBLANK(draft_picks[[#This Row],[veto_override_team_id]]),draft_picks[[#This Row],[veto_override_team_id]]=""),"",_xlfn.XLOOKUP(draft_picks[[#This Row],[veto_override_team_id]],drafter_teams[id],drafter_teams[name]))</f>
        <v/>
      </c>
    </row>
    <row r="2954" spans="1:20" x14ac:dyDescent="0.25">
      <c r="A2954" t="s">
        <v>15</v>
      </c>
      <c r="B2954" t="str">
        <f>_xlfn.XLOOKUP(draft_picks[[#This Row],[draft_id]],drafts[id],drafts[title])</f>
        <v>Lynn Shelton Super Draft</v>
      </c>
      <c r="C2954" s="3">
        <v>7</v>
      </c>
      <c r="D2954">
        <f>IF(C2953&lt;draft_picks[[#This Row],[position]],1,IF(C2953&gt;draft_picks[[#This Row],[position]],D2953+1,IF(C2953=draft_picks[[#This Row],[position]],D2953+1)))</f>
        <v>2</v>
      </c>
      <c r="E2954" t="s">
        <v>3328</v>
      </c>
      <c r="F2954" t="str">
        <f>IF(ISBLANK(draft_picks[[#This Row],[movie_id]]),"",_xlfn.XLOOKUP(draft_picks[[#This Row],[movie_id]],drafts.movies[id],drafts.movies[movie_title]))</f>
        <v>Humpday</v>
      </c>
      <c r="G2954" s="3" t="s">
        <v>1166</v>
      </c>
      <c r="H2954" t="str">
        <f>IF(ISBLANK(draft_picks[[#This Row],[drafter_id]]),"",_xlfn.XLOOKUP(draft_picks[[#This Row],[drafter_id]],drafters[id],drafters[name]))</f>
        <v>Lucé Tomlin-Brenner</v>
      </c>
      <c r="J2954" t="str">
        <f>IF(ISBLANK(draft_picks[[#This Row],[drafter_team_id]]),"",_xlfn.XLOOKUP(draft_picks[[#This Row],[drafter_team_id]],drafter_teams[id],drafter_teams[name]))</f>
        <v/>
      </c>
      <c r="K2954" s="3" t="s">
        <v>15484</v>
      </c>
      <c r="L2954" t="s">
        <v>1115</v>
      </c>
      <c r="M2954" t="str">
        <f>IF(OR(ISBLANK(draft_picks[[#This Row],[veto_drafter_id]]),draft_picks[[#This Row],[veto_drafter_id]]=""),"",_xlfn.XLOOKUP(draft_picks[[#This Row],[veto_drafter_id]],drafters[id],drafters[name]))</f>
        <v>Ryan Marker</v>
      </c>
      <c r="N2954" t="s">
        <v>15497</v>
      </c>
      <c r="O2954" t="str">
        <f>IF(OR(ISBLANK(draft_picks[[#This Row],[veto_drafter_team_id]]),draft_picks[[#This Row],[veto_drafter_team_id]]=""),"",_xlfn.XLOOKUP(draft_picks[[#This Row],[veto_drafter_team_id]],drafter_teams[id],drafter_teams[name]))</f>
        <v/>
      </c>
      <c r="Q2954" t="s">
        <v>15497</v>
      </c>
      <c r="R2954" t="str">
        <f>IF(OR(ISBLANK(draft_picks[[#This Row],[veto_override_drafter_id]]),draft_picks[[#This Row],[veto_override_drafter_id]]=""),"",_xlfn.XLOOKUP(draft_picks[[#This Row],[veto_override_drafter_id]],drafters[id],drafters[name]))</f>
        <v/>
      </c>
      <c r="S2954" t="s">
        <v>15497</v>
      </c>
      <c r="T2954" t="str">
        <f>IF(OR(ISBLANK(draft_picks[[#This Row],[veto_override_team_id]]),draft_picks[[#This Row],[veto_override_team_id]]=""),"",_xlfn.XLOOKUP(draft_picks[[#This Row],[veto_override_team_id]],drafter_teams[id],drafter_teams[name]))</f>
        <v/>
      </c>
    </row>
    <row r="2955" spans="1:20" x14ac:dyDescent="0.25">
      <c r="A2955" t="s">
        <v>15</v>
      </c>
      <c r="B2955" t="str">
        <f>_xlfn.XLOOKUP(draft_picks[[#This Row],[draft_id]],drafts[id],drafts[title])</f>
        <v>Lynn Shelton Super Draft</v>
      </c>
      <c r="C2955" s="3">
        <v>7</v>
      </c>
      <c r="D2955">
        <f>IF(C2954&lt;draft_picks[[#This Row],[position]],1,IF(C2954&gt;draft_picks[[#This Row],[position]],D2954+1,IF(C2954=draft_picks[[#This Row],[position]],D2954+1)))</f>
        <v>3</v>
      </c>
      <c r="E2955" t="s">
        <v>2961</v>
      </c>
      <c r="F2955" t="str">
        <f>IF(ISBLANK(draft_picks[[#This Row],[movie_id]]),"",_xlfn.XLOOKUP(draft_picks[[#This Row],[movie_id]],drafts.movies[id],drafts.movies[movie_title]))</f>
        <v>Laggies</v>
      </c>
      <c r="G2955" s="3" t="s">
        <v>1166</v>
      </c>
      <c r="H2955" t="str">
        <f>IF(ISBLANK(draft_picks[[#This Row],[drafter_id]]),"",_xlfn.XLOOKUP(draft_picks[[#This Row],[drafter_id]],drafters[id],drafters[name]))</f>
        <v>Lucé Tomlin-Brenner</v>
      </c>
      <c r="J2955" t="str">
        <f>IF(ISBLANK(draft_picks[[#This Row],[drafter_team_id]]),"",_xlfn.XLOOKUP(draft_picks[[#This Row],[drafter_team_id]],drafter_teams[id],drafter_teams[name]))</f>
        <v/>
      </c>
      <c r="K2955" s="3" t="s">
        <v>15497</v>
      </c>
      <c r="L2955" t="s">
        <v>15497</v>
      </c>
      <c r="M2955" t="str">
        <f>IF(OR(ISBLANK(draft_picks[[#This Row],[veto_drafter_id]]),draft_picks[[#This Row],[veto_drafter_id]]=""),"",_xlfn.XLOOKUP(draft_picks[[#This Row],[veto_drafter_id]],drafters[id],drafters[name]))</f>
        <v/>
      </c>
      <c r="N2955" t="s">
        <v>15497</v>
      </c>
      <c r="O2955" t="str">
        <f>IF(OR(ISBLANK(draft_picks[[#This Row],[veto_drafter_team_id]]),draft_picks[[#This Row],[veto_drafter_team_id]]=""),"",_xlfn.XLOOKUP(draft_picks[[#This Row],[veto_drafter_team_id]],drafter_teams[id],drafter_teams[name]))</f>
        <v/>
      </c>
      <c r="Q2955" t="s">
        <v>15497</v>
      </c>
      <c r="R2955" t="str">
        <f>IF(OR(ISBLANK(draft_picks[[#This Row],[veto_override_drafter_id]]),draft_picks[[#This Row],[veto_override_drafter_id]]=""),"",_xlfn.XLOOKUP(draft_picks[[#This Row],[veto_override_drafter_id]],drafters[id],drafters[name]))</f>
        <v/>
      </c>
      <c r="S2955" t="s">
        <v>15497</v>
      </c>
      <c r="T2955" t="str">
        <f>IF(OR(ISBLANK(draft_picks[[#This Row],[veto_override_team_id]]),draft_picks[[#This Row],[veto_override_team_id]]=""),"",_xlfn.XLOOKUP(draft_picks[[#This Row],[veto_override_team_id]],drafter_teams[id],drafter_teams[name]))</f>
        <v/>
      </c>
    </row>
    <row r="2956" spans="1:20" x14ac:dyDescent="0.25">
      <c r="A2956" t="s">
        <v>15</v>
      </c>
      <c r="B2956" t="str">
        <f>_xlfn.XLOOKUP(draft_picks[[#This Row],[draft_id]],drafts[id],drafts[title])</f>
        <v>Lynn Shelton Super Draft</v>
      </c>
      <c r="C2956" s="3">
        <v>6</v>
      </c>
      <c r="D2956">
        <f>IF(C2955&lt;draft_picks[[#This Row],[position]],1,IF(C2955&gt;draft_picks[[#This Row],[position]],D2955+1,IF(C2955=draft_picks[[#This Row],[position]],D2955+1)))</f>
        <v>4</v>
      </c>
      <c r="E2956" t="s">
        <v>3772</v>
      </c>
      <c r="F2956" t="str">
        <f>IF(ISBLANK(draft_picks[[#This Row],[movie_id]]),"",_xlfn.XLOOKUP(draft_picks[[#This Row],[movie_id]],drafts.movies[id],drafts.movies[movie_title]))</f>
        <v>Your Sister's Sister</v>
      </c>
      <c r="G2956" s="3" t="s">
        <v>1115</v>
      </c>
      <c r="H2956" t="str">
        <f>IF(ISBLANK(draft_picks[[#This Row],[drafter_id]]),"",_xlfn.XLOOKUP(draft_picks[[#This Row],[drafter_id]],drafters[id],drafters[name]))</f>
        <v>Ryan Marker</v>
      </c>
      <c r="J2956" t="str">
        <f>IF(ISBLANK(draft_picks[[#This Row],[drafter_team_id]]),"",_xlfn.XLOOKUP(draft_picks[[#This Row],[drafter_team_id]],drafter_teams[id],drafter_teams[name]))</f>
        <v/>
      </c>
      <c r="K2956" s="3" t="s">
        <v>15484</v>
      </c>
      <c r="L2956" t="s">
        <v>1166</v>
      </c>
      <c r="M2956" t="str">
        <f>IF(OR(ISBLANK(draft_picks[[#This Row],[veto_drafter_id]]),draft_picks[[#This Row],[veto_drafter_id]]=""),"",_xlfn.XLOOKUP(draft_picks[[#This Row],[veto_drafter_id]],drafters[id],drafters[name]))</f>
        <v>Lucé Tomlin-Brenner</v>
      </c>
      <c r="N2956" t="s">
        <v>15497</v>
      </c>
      <c r="O2956" t="str">
        <f>IF(OR(ISBLANK(draft_picks[[#This Row],[veto_drafter_team_id]]),draft_picks[[#This Row],[veto_drafter_team_id]]=""),"",_xlfn.XLOOKUP(draft_picks[[#This Row],[veto_drafter_team_id]],drafter_teams[id],drafter_teams[name]))</f>
        <v/>
      </c>
      <c r="Q2956" t="s">
        <v>15497</v>
      </c>
      <c r="R2956" t="str">
        <f>IF(OR(ISBLANK(draft_picks[[#This Row],[veto_override_drafter_id]]),draft_picks[[#This Row],[veto_override_drafter_id]]=""),"",_xlfn.XLOOKUP(draft_picks[[#This Row],[veto_override_drafter_id]],drafters[id],drafters[name]))</f>
        <v/>
      </c>
      <c r="S2956" t="s">
        <v>15497</v>
      </c>
      <c r="T2956" t="str">
        <f>IF(OR(ISBLANK(draft_picks[[#This Row],[veto_override_team_id]]),draft_picks[[#This Row],[veto_override_team_id]]=""),"",_xlfn.XLOOKUP(draft_picks[[#This Row],[veto_override_team_id]],drafter_teams[id],drafter_teams[name]))</f>
        <v/>
      </c>
    </row>
    <row r="2957" spans="1:20" x14ac:dyDescent="0.25">
      <c r="A2957" t="s">
        <v>15</v>
      </c>
      <c r="B2957" t="str">
        <f>_xlfn.XLOOKUP(draft_picks[[#This Row],[draft_id]],drafts[id],drafts[title])</f>
        <v>Lynn Shelton Super Draft</v>
      </c>
      <c r="C2957" s="3">
        <v>6</v>
      </c>
      <c r="D2957">
        <f>IF(C2956&lt;draft_picks[[#This Row],[position]],1,IF(C2956&gt;draft_picks[[#This Row],[position]],D2956+1,IF(C2956=draft_picks[[#This Row],[position]],D2956+1)))</f>
        <v>5</v>
      </c>
      <c r="E2957" t="s">
        <v>7987</v>
      </c>
      <c r="F2957" t="str">
        <f>IF(ISBLANK(draft_picks[[#This Row],[movie_id]]),"",_xlfn.XLOOKUP(draft_picks[[#This Row],[movie_id]],drafts.movies[id],drafts.movies[movie_title]))</f>
        <v>Sword of Trust</v>
      </c>
      <c r="G2957" s="3" t="s">
        <v>1115</v>
      </c>
      <c r="H2957" t="str">
        <f>IF(ISBLANK(draft_picks[[#This Row],[drafter_id]]),"",_xlfn.XLOOKUP(draft_picks[[#This Row],[drafter_id]],drafters[id],drafters[name]))</f>
        <v>Ryan Marker</v>
      </c>
      <c r="J2957" t="str">
        <f>IF(ISBLANK(draft_picks[[#This Row],[drafter_team_id]]),"",_xlfn.XLOOKUP(draft_picks[[#This Row],[drafter_team_id]],drafter_teams[id],drafter_teams[name]))</f>
        <v/>
      </c>
      <c r="K2957" s="3" t="s">
        <v>15497</v>
      </c>
      <c r="L2957" t="s">
        <v>15497</v>
      </c>
      <c r="M2957" t="str">
        <f>IF(OR(ISBLANK(draft_picks[[#This Row],[veto_drafter_id]]),draft_picks[[#This Row],[veto_drafter_id]]=""),"",_xlfn.XLOOKUP(draft_picks[[#This Row],[veto_drafter_id]],drafters[id],drafters[name]))</f>
        <v/>
      </c>
      <c r="N2957" t="s">
        <v>15497</v>
      </c>
      <c r="O2957" t="str">
        <f>IF(OR(ISBLANK(draft_picks[[#This Row],[veto_drafter_team_id]]),draft_picks[[#This Row],[veto_drafter_team_id]]=""),"",_xlfn.XLOOKUP(draft_picks[[#This Row],[veto_drafter_team_id]],drafter_teams[id],drafter_teams[name]))</f>
        <v/>
      </c>
      <c r="Q2957" t="s">
        <v>15497</v>
      </c>
      <c r="R2957" t="str">
        <f>IF(OR(ISBLANK(draft_picks[[#This Row],[veto_override_drafter_id]]),draft_picks[[#This Row],[veto_override_drafter_id]]=""),"",_xlfn.XLOOKUP(draft_picks[[#This Row],[veto_override_drafter_id]],drafters[id],drafters[name]))</f>
        <v/>
      </c>
      <c r="S2957" t="s">
        <v>15497</v>
      </c>
      <c r="T2957" t="str">
        <f>IF(OR(ISBLANK(draft_picks[[#This Row],[veto_override_team_id]]),draft_picks[[#This Row],[veto_override_team_id]]=""),"",_xlfn.XLOOKUP(draft_picks[[#This Row],[veto_override_team_id]],drafter_teams[id],drafter_teams[name]))</f>
        <v/>
      </c>
    </row>
    <row r="2958" spans="1:20" x14ac:dyDescent="0.25">
      <c r="A2958" t="s">
        <v>15</v>
      </c>
      <c r="B2958" t="str">
        <f>_xlfn.XLOOKUP(draft_picks[[#This Row],[draft_id]],drafts[id],drafts[title])</f>
        <v>Lynn Shelton Super Draft</v>
      </c>
      <c r="C2958" s="3">
        <v>5</v>
      </c>
      <c r="D2958">
        <f>IF(C2957&lt;draft_picks[[#This Row],[position]],1,IF(C2957&gt;draft_picks[[#This Row],[position]],D2957+1,IF(C2957=draft_picks[[#This Row],[position]],D2957+1)))</f>
        <v>6</v>
      </c>
      <c r="E2958" t="s">
        <v>6605</v>
      </c>
      <c r="F2958" t="str">
        <f>IF(ISBLANK(draft_picks[[#This Row],[movie_id]]),"",_xlfn.XLOOKUP(draft_picks[[#This Row],[movie_id]],drafts.movies[id],drafts.movies[movie_title]))</f>
        <v>We Go Way Back</v>
      </c>
      <c r="G2958" s="3" t="s">
        <v>1166</v>
      </c>
      <c r="H2958" t="str">
        <f>IF(ISBLANK(draft_picks[[#This Row],[drafter_id]]),"",_xlfn.XLOOKUP(draft_picks[[#This Row],[drafter_id]],drafters[id],drafters[name]))</f>
        <v>Lucé Tomlin-Brenner</v>
      </c>
      <c r="J2958" t="str">
        <f>IF(ISBLANK(draft_picks[[#This Row],[drafter_team_id]]),"",_xlfn.XLOOKUP(draft_picks[[#This Row],[drafter_team_id]],drafter_teams[id],drafter_teams[name]))</f>
        <v/>
      </c>
      <c r="K2958" s="3" t="s">
        <v>15484</v>
      </c>
      <c r="L2958" t="s">
        <v>1115</v>
      </c>
      <c r="M2958" t="str">
        <f>IF(OR(ISBLANK(draft_picks[[#This Row],[veto_drafter_id]]),draft_picks[[#This Row],[veto_drafter_id]]=""),"",_xlfn.XLOOKUP(draft_picks[[#This Row],[veto_drafter_id]],drafters[id],drafters[name]))</f>
        <v>Ryan Marker</v>
      </c>
      <c r="N2958" t="s">
        <v>15497</v>
      </c>
      <c r="O2958" t="str">
        <f>IF(OR(ISBLANK(draft_picks[[#This Row],[veto_drafter_team_id]]),draft_picks[[#This Row],[veto_drafter_team_id]]=""),"",_xlfn.XLOOKUP(draft_picks[[#This Row],[veto_drafter_team_id]],drafter_teams[id],drafter_teams[name]))</f>
        <v/>
      </c>
      <c r="Q2958" t="s">
        <v>15497</v>
      </c>
      <c r="R2958" t="str">
        <f>IF(OR(ISBLANK(draft_picks[[#This Row],[veto_override_drafter_id]]),draft_picks[[#This Row],[veto_override_drafter_id]]=""),"",_xlfn.XLOOKUP(draft_picks[[#This Row],[veto_override_drafter_id]],drafters[id],drafters[name]))</f>
        <v/>
      </c>
      <c r="S2958" t="s">
        <v>15497</v>
      </c>
      <c r="T2958" t="str">
        <f>IF(OR(ISBLANK(draft_picks[[#This Row],[veto_override_team_id]]),draft_picks[[#This Row],[veto_override_team_id]]=""),"",_xlfn.XLOOKUP(draft_picks[[#This Row],[veto_override_team_id]],drafter_teams[id],drafter_teams[name]))</f>
        <v/>
      </c>
    </row>
    <row r="2959" spans="1:20" x14ac:dyDescent="0.25">
      <c r="A2959" t="s">
        <v>15</v>
      </c>
      <c r="B2959" t="str">
        <f>_xlfn.XLOOKUP(draft_picks[[#This Row],[draft_id]],drafts[id],drafts[title])</f>
        <v>Lynn Shelton Super Draft</v>
      </c>
      <c r="C2959" s="3">
        <v>5</v>
      </c>
      <c r="D2959">
        <f>IF(C2958&lt;draft_picks[[#This Row],[position]],1,IF(C2958&gt;draft_picks[[#This Row],[position]],D2958+1,IF(C2958=draft_picks[[#This Row],[position]],D2958+1)))</f>
        <v>7</v>
      </c>
      <c r="E2959" t="s">
        <v>3328</v>
      </c>
      <c r="F2959" t="str">
        <f>IF(ISBLANK(draft_picks[[#This Row],[movie_id]]),"",_xlfn.XLOOKUP(draft_picks[[#This Row],[movie_id]],drafts.movies[id],drafts.movies[movie_title]))</f>
        <v>Humpday</v>
      </c>
      <c r="G2959" s="3" t="s">
        <v>1166</v>
      </c>
      <c r="H2959" t="str">
        <f>IF(ISBLANK(draft_picks[[#This Row],[drafter_id]]),"",_xlfn.XLOOKUP(draft_picks[[#This Row],[drafter_id]],drafters[id],drafters[name]))</f>
        <v>Lucé Tomlin-Brenner</v>
      </c>
      <c r="J2959" t="str">
        <f>IF(ISBLANK(draft_picks[[#This Row],[drafter_team_id]]),"",_xlfn.XLOOKUP(draft_picks[[#This Row],[drafter_team_id]],drafter_teams[id],drafter_teams[name]))</f>
        <v/>
      </c>
      <c r="K2959" s="3" t="s">
        <v>15497</v>
      </c>
      <c r="L2959" t="s">
        <v>15497</v>
      </c>
      <c r="M2959" t="str">
        <f>IF(OR(ISBLANK(draft_picks[[#This Row],[veto_drafter_id]]),draft_picks[[#This Row],[veto_drafter_id]]=""),"",_xlfn.XLOOKUP(draft_picks[[#This Row],[veto_drafter_id]],drafters[id],drafters[name]))</f>
        <v/>
      </c>
      <c r="N2959" t="s">
        <v>15497</v>
      </c>
      <c r="O2959" t="str">
        <f>IF(OR(ISBLANK(draft_picks[[#This Row],[veto_drafter_team_id]]),draft_picks[[#This Row],[veto_drafter_team_id]]=""),"",_xlfn.XLOOKUP(draft_picks[[#This Row],[veto_drafter_team_id]],drafter_teams[id],drafter_teams[name]))</f>
        <v/>
      </c>
      <c r="Q2959" t="s">
        <v>15497</v>
      </c>
      <c r="R2959" t="str">
        <f>IF(OR(ISBLANK(draft_picks[[#This Row],[veto_override_drafter_id]]),draft_picks[[#This Row],[veto_override_drafter_id]]=""),"",_xlfn.XLOOKUP(draft_picks[[#This Row],[veto_override_drafter_id]],drafters[id],drafters[name]))</f>
        <v/>
      </c>
      <c r="S2959" t="s">
        <v>15497</v>
      </c>
      <c r="T2959" t="str">
        <f>IF(OR(ISBLANK(draft_picks[[#This Row],[veto_override_team_id]]),draft_picks[[#This Row],[veto_override_team_id]]=""),"",_xlfn.XLOOKUP(draft_picks[[#This Row],[veto_override_team_id]],drafter_teams[id],drafter_teams[name]))</f>
        <v/>
      </c>
    </row>
    <row r="2960" spans="1:20" x14ac:dyDescent="0.25">
      <c r="A2960" t="s">
        <v>15</v>
      </c>
      <c r="B2960" t="str">
        <f>_xlfn.XLOOKUP(draft_picks[[#This Row],[draft_id]],drafts[id],drafts[title])</f>
        <v>Lynn Shelton Super Draft</v>
      </c>
      <c r="C2960" s="3">
        <v>4</v>
      </c>
      <c r="D2960">
        <f>IF(C2959&lt;draft_picks[[#This Row],[position]],1,IF(C2959&gt;draft_picks[[#This Row],[position]],D2959+1,IF(C2959=draft_picks[[#This Row],[position]],D2959+1)))</f>
        <v>8</v>
      </c>
      <c r="E2960" t="s">
        <v>2796</v>
      </c>
      <c r="F2960" t="str">
        <f>IF(ISBLANK(draft_picks[[#This Row],[movie_id]]),"",_xlfn.XLOOKUP(draft_picks[[#This Row],[movie_id]],drafts.movies[id],drafts.movies[movie_title]))</f>
        <v>Touchy Feely</v>
      </c>
      <c r="G2960" s="3" t="s">
        <v>1115</v>
      </c>
      <c r="H2960" t="str">
        <f>IF(ISBLANK(draft_picks[[#This Row],[drafter_id]]),"",_xlfn.XLOOKUP(draft_picks[[#This Row],[drafter_id]],drafters[id],drafters[name]))</f>
        <v>Ryan Marker</v>
      </c>
      <c r="J2960" t="str">
        <f>IF(ISBLANK(draft_picks[[#This Row],[drafter_team_id]]),"",_xlfn.XLOOKUP(draft_picks[[#This Row],[drafter_team_id]],drafter_teams[id],drafter_teams[name]))</f>
        <v/>
      </c>
      <c r="K2960" s="3" t="s">
        <v>15497</v>
      </c>
      <c r="L2960" t="s">
        <v>15497</v>
      </c>
      <c r="M2960" t="str">
        <f>IF(OR(ISBLANK(draft_picks[[#This Row],[veto_drafter_id]]),draft_picks[[#This Row],[veto_drafter_id]]=""),"",_xlfn.XLOOKUP(draft_picks[[#This Row],[veto_drafter_id]],drafters[id],drafters[name]))</f>
        <v/>
      </c>
      <c r="N2960" t="s">
        <v>15497</v>
      </c>
      <c r="O2960" t="str">
        <f>IF(OR(ISBLANK(draft_picks[[#This Row],[veto_drafter_team_id]]),draft_picks[[#This Row],[veto_drafter_team_id]]=""),"",_xlfn.XLOOKUP(draft_picks[[#This Row],[veto_drafter_team_id]],drafter_teams[id],drafter_teams[name]))</f>
        <v/>
      </c>
      <c r="Q2960" t="s">
        <v>15497</v>
      </c>
      <c r="R2960" t="str">
        <f>IF(OR(ISBLANK(draft_picks[[#This Row],[veto_override_drafter_id]]),draft_picks[[#This Row],[veto_override_drafter_id]]=""),"",_xlfn.XLOOKUP(draft_picks[[#This Row],[veto_override_drafter_id]],drafters[id],drafters[name]))</f>
        <v/>
      </c>
      <c r="S2960" t="s">
        <v>15497</v>
      </c>
      <c r="T2960" t="str">
        <f>IF(OR(ISBLANK(draft_picks[[#This Row],[veto_override_team_id]]),draft_picks[[#This Row],[veto_override_team_id]]=""),"",_xlfn.XLOOKUP(draft_picks[[#This Row],[veto_override_team_id]],drafter_teams[id],drafter_teams[name]))</f>
        <v/>
      </c>
    </row>
    <row r="2961" spans="1:20" x14ac:dyDescent="0.25">
      <c r="A2961" t="s">
        <v>15</v>
      </c>
      <c r="B2961" t="str">
        <f>_xlfn.XLOOKUP(draft_picks[[#This Row],[draft_id]],drafts[id],drafts[title])</f>
        <v>Lynn Shelton Super Draft</v>
      </c>
      <c r="C2961" s="3">
        <v>3</v>
      </c>
      <c r="D2961">
        <f>IF(C2960&lt;draft_picks[[#This Row],[position]],1,IF(C2960&gt;draft_picks[[#This Row],[position]],D2960+1,IF(C2960=draft_picks[[#This Row],[position]],D2960+1)))</f>
        <v>9</v>
      </c>
      <c r="E2961" t="s">
        <v>6605</v>
      </c>
      <c r="F2961" t="str">
        <f>IF(ISBLANK(draft_picks[[#This Row],[movie_id]]),"",_xlfn.XLOOKUP(draft_picks[[#This Row],[movie_id]],drafts.movies[id],drafts.movies[movie_title]))</f>
        <v>We Go Way Back</v>
      </c>
      <c r="G2961" s="3" t="s">
        <v>1166</v>
      </c>
      <c r="H2961" t="str">
        <f>IF(ISBLANK(draft_picks[[#This Row],[drafter_id]]),"",_xlfn.XLOOKUP(draft_picks[[#This Row],[drafter_id]],drafters[id],drafters[name]))</f>
        <v>Lucé Tomlin-Brenner</v>
      </c>
      <c r="J2961" t="str">
        <f>IF(ISBLANK(draft_picks[[#This Row],[drafter_team_id]]),"",_xlfn.XLOOKUP(draft_picks[[#This Row],[drafter_team_id]],drafter_teams[id],drafter_teams[name]))</f>
        <v/>
      </c>
      <c r="K2961" s="3" t="s">
        <v>15497</v>
      </c>
      <c r="L2961" t="s">
        <v>15497</v>
      </c>
      <c r="M2961" t="str">
        <f>IF(OR(ISBLANK(draft_picks[[#This Row],[veto_drafter_id]]),draft_picks[[#This Row],[veto_drafter_id]]=""),"",_xlfn.XLOOKUP(draft_picks[[#This Row],[veto_drafter_id]],drafters[id],drafters[name]))</f>
        <v/>
      </c>
      <c r="N2961" t="s">
        <v>15497</v>
      </c>
      <c r="O2961" t="str">
        <f>IF(OR(ISBLANK(draft_picks[[#This Row],[veto_drafter_team_id]]),draft_picks[[#This Row],[veto_drafter_team_id]]=""),"",_xlfn.XLOOKUP(draft_picks[[#This Row],[veto_drafter_team_id]],drafter_teams[id],drafter_teams[name]))</f>
        <v/>
      </c>
      <c r="Q2961" t="s">
        <v>15497</v>
      </c>
      <c r="R2961" t="str">
        <f>IF(OR(ISBLANK(draft_picks[[#This Row],[veto_override_drafter_id]]),draft_picks[[#This Row],[veto_override_drafter_id]]=""),"",_xlfn.XLOOKUP(draft_picks[[#This Row],[veto_override_drafter_id]],drafters[id],drafters[name]))</f>
        <v/>
      </c>
      <c r="S2961" t="s">
        <v>15497</v>
      </c>
      <c r="T2961" t="str">
        <f>IF(OR(ISBLANK(draft_picks[[#This Row],[veto_override_team_id]]),draft_picks[[#This Row],[veto_override_team_id]]=""),"",_xlfn.XLOOKUP(draft_picks[[#This Row],[veto_override_team_id]],drafter_teams[id],drafter_teams[name]))</f>
        <v/>
      </c>
    </row>
    <row r="2962" spans="1:20" x14ac:dyDescent="0.25">
      <c r="A2962" t="s">
        <v>15</v>
      </c>
      <c r="B2962" t="str">
        <f>_xlfn.XLOOKUP(draft_picks[[#This Row],[draft_id]],drafts[id],drafts[title])</f>
        <v>Lynn Shelton Super Draft</v>
      </c>
      <c r="C2962" s="3">
        <v>2</v>
      </c>
      <c r="D2962">
        <f>IF(C2961&lt;draft_picks[[#This Row],[position]],1,IF(C2961&gt;draft_picks[[#This Row],[position]],D2961+1,IF(C2961=draft_picks[[#This Row],[position]],D2961+1)))</f>
        <v>10</v>
      </c>
      <c r="E2962" t="s">
        <v>3772</v>
      </c>
      <c r="F2962" t="str">
        <f>IF(ISBLANK(draft_picks[[#This Row],[movie_id]]),"",_xlfn.XLOOKUP(draft_picks[[#This Row],[movie_id]],drafts.movies[id],drafts.movies[movie_title]))</f>
        <v>Your Sister's Sister</v>
      </c>
      <c r="G2962" s="3" t="s">
        <v>1115</v>
      </c>
      <c r="H2962" t="str">
        <f>IF(ISBLANK(draft_picks[[#This Row],[drafter_id]]),"",_xlfn.XLOOKUP(draft_picks[[#This Row],[drafter_id]],drafters[id],drafters[name]))</f>
        <v>Ryan Marker</v>
      </c>
      <c r="J2962" t="str">
        <f>IF(ISBLANK(draft_picks[[#This Row],[drafter_team_id]]),"",_xlfn.XLOOKUP(draft_picks[[#This Row],[drafter_team_id]],drafter_teams[id],drafter_teams[name]))</f>
        <v/>
      </c>
      <c r="K2962" s="3" t="s">
        <v>15497</v>
      </c>
      <c r="L2962" t="s">
        <v>15497</v>
      </c>
      <c r="M2962" t="str">
        <f>IF(OR(ISBLANK(draft_picks[[#This Row],[veto_drafter_id]]),draft_picks[[#This Row],[veto_drafter_id]]=""),"",_xlfn.XLOOKUP(draft_picks[[#This Row],[veto_drafter_id]],drafters[id],drafters[name]))</f>
        <v/>
      </c>
      <c r="N2962" t="s">
        <v>15497</v>
      </c>
      <c r="O2962" t="str">
        <f>IF(OR(ISBLANK(draft_picks[[#This Row],[veto_drafter_team_id]]),draft_picks[[#This Row],[veto_drafter_team_id]]=""),"",_xlfn.XLOOKUP(draft_picks[[#This Row],[veto_drafter_team_id]],drafter_teams[id],drafter_teams[name]))</f>
        <v/>
      </c>
      <c r="Q2962" t="s">
        <v>15497</v>
      </c>
      <c r="R2962" t="str">
        <f>IF(OR(ISBLANK(draft_picks[[#This Row],[veto_override_drafter_id]]),draft_picks[[#This Row],[veto_override_drafter_id]]=""),"",_xlfn.XLOOKUP(draft_picks[[#This Row],[veto_override_drafter_id]],drafters[id],drafters[name]))</f>
        <v/>
      </c>
      <c r="S2962" t="s">
        <v>15497</v>
      </c>
      <c r="T2962" t="str">
        <f>IF(OR(ISBLANK(draft_picks[[#This Row],[veto_override_team_id]]),draft_picks[[#This Row],[veto_override_team_id]]=""),"",_xlfn.XLOOKUP(draft_picks[[#This Row],[veto_override_team_id]],drafter_teams[id],drafter_teams[name]))</f>
        <v/>
      </c>
    </row>
    <row r="2963" spans="1:20" x14ac:dyDescent="0.25">
      <c r="A2963" t="s">
        <v>15</v>
      </c>
      <c r="B2963" t="str">
        <f>_xlfn.XLOOKUP(draft_picks[[#This Row],[draft_id]],drafts[id],drafts[title])</f>
        <v>Lynn Shelton Super Draft</v>
      </c>
      <c r="C2963" s="3">
        <v>1</v>
      </c>
      <c r="D2963">
        <f>IF(C2962&lt;draft_picks[[#This Row],[position]],1,IF(C2962&gt;draft_picks[[#This Row],[position]],D2962+1,IF(C2962=draft_picks[[#This Row],[position]],D2962+1)))</f>
        <v>11</v>
      </c>
      <c r="E2963" t="s">
        <v>1559</v>
      </c>
      <c r="F2963" t="str">
        <f>IF(ISBLANK(draft_picks[[#This Row],[movie_id]]),"",_xlfn.XLOOKUP(draft_picks[[#This Row],[movie_id]],drafts.movies[id],drafts.movies[movie_title]))</f>
        <v>Outside In</v>
      </c>
      <c r="G2963" s="3" t="s">
        <v>1166</v>
      </c>
      <c r="H2963" t="str">
        <f>IF(ISBLANK(draft_picks[[#This Row],[drafter_id]]),"",_xlfn.XLOOKUP(draft_picks[[#This Row],[drafter_id]],drafters[id],drafters[name]))</f>
        <v>Lucé Tomlin-Brenner</v>
      </c>
      <c r="J2963" t="str">
        <f>IF(ISBLANK(draft_picks[[#This Row],[drafter_team_id]]),"",_xlfn.XLOOKUP(draft_picks[[#This Row],[drafter_team_id]],drafter_teams[id],drafter_teams[name]))</f>
        <v/>
      </c>
      <c r="K2963" s="3" t="s">
        <v>15497</v>
      </c>
      <c r="L2963" t="s">
        <v>15497</v>
      </c>
      <c r="M2963" t="str">
        <f>IF(OR(ISBLANK(draft_picks[[#This Row],[veto_drafter_id]]),draft_picks[[#This Row],[veto_drafter_id]]=""),"",_xlfn.XLOOKUP(draft_picks[[#This Row],[veto_drafter_id]],drafters[id],drafters[name]))</f>
        <v/>
      </c>
      <c r="N2963" t="s">
        <v>15497</v>
      </c>
      <c r="O2963" t="str">
        <f>IF(OR(ISBLANK(draft_picks[[#This Row],[veto_drafter_team_id]]),draft_picks[[#This Row],[veto_drafter_team_id]]=""),"",_xlfn.XLOOKUP(draft_picks[[#This Row],[veto_drafter_team_id]],drafter_teams[id],drafter_teams[name]))</f>
        <v/>
      </c>
      <c r="Q2963" t="s">
        <v>15497</v>
      </c>
      <c r="R2963" t="str">
        <f>IF(OR(ISBLANK(draft_picks[[#This Row],[veto_override_drafter_id]]),draft_picks[[#This Row],[veto_override_drafter_id]]=""),"",_xlfn.XLOOKUP(draft_picks[[#This Row],[veto_override_drafter_id]],drafters[id],drafters[name]))</f>
        <v/>
      </c>
      <c r="S2963" t="s">
        <v>15497</v>
      </c>
      <c r="T2963" t="str">
        <f>IF(OR(ISBLANK(draft_picks[[#This Row],[veto_override_team_id]]),draft_picks[[#This Row],[veto_override_team_id]]=""),"",_xlfn.XLOOKUP(draft_picks[[#This Row],[veto_override_team_id]],drafter_teams[id],drafter_teams[name]))</f>
        <v/>
      </c>
    </row>
    <row r="2964" spans="1:20" x14ac:dyDescent="0.25">
      <c r="A2964" t="s">
        <v>490</v>
      </c>
      <c r="B2964" t="str">
        <f>_xlfn.XLOOKUP(draft_picks[[#This Row],[draft_id]],drafts[id],drafts[title])</f>
        <v>Aaron Sorkin Super Draft</v>
      </c>
      <c r="C2964" s="3">
        <v>10</v>
      </c>
      <c r="D2964">
        <f>IF(C2963&lt;draft_picks[[#This Row],[position]],1,IF(C2963&gt;draft_picks[[#This Row],[position]],D2963+1,IF(C2963=draft_picks[[#This Row],[position]],D2963+1)))</f>
        <v>1</v>
      </c>
      <c r="E2964" t="s">
        <v>4899</v>
      </c>
      <c r="F2964" t="str">
        <f>IF(ISBLANK(draft_picks[[#This Row],[movie_id]]),"",_xlfn.XLOOKUP(draft_picks[[#This Row],[movie_id]],drafts.movies[id],drafts.movies[movie_title]))</f>
        <v>Being the Ricardos</v>
      </c>
      <c r="G2964" s="3" t="s">
        <v>1215</v>
      </c>
      <c r="H2964" t="str">
        <f>IF(ISBLANK(draft_picks[[#This Row],[drafter_id]]),"",_xlfn.XLOOKUP(draft_picks[[#This Row],[drafter_id]],drafters[id],drafters[name]))</f>
        <v>Mike Makowsky</v>
      </c>
      <c r="J2964" t="str">
        <f>IF(ISBLANK(draft_picks[[#This Row],[drafter_team_id]]),"",_xlfn.XLOOKUP(draft_picks[[#This Row],[drafter_team_id]],drafter_teams[id],drafter_teams[name]))</f>
        <v/>
      </c>
      <c r="K2964" s="3" t="s">
        <v>15497</v>
      </c>
      <c r="L2964" t="s">
        <v>15497</v>
      </c>
      <c r="M2964" t="str">
        <f>IF(OR(ISBLANK(draft_picks[[#This Row],[veto_drafter_id]]),draft_picks[[#This Row],[veto_drafter_id]]=""),"",_xlfn.XLOOKUP(draft_picks[[#This Row],[veto_drafter_id]],drafters[id],drafters[name]))</f>
        <v/>
      </c>
      <c r="N2964" t="s">
        <v>15497</v>
      </c>
      <c r="O2964" t="str">
        <f>IF(OR(ISBLANK(draft_picks[[#This Row],[veto_drafter_team_id]]),draft_picks[[#This Row],[veto_drafter_team_id]]=""),"",_xlfn.XLOOKUP(draft_picks[[#This Row],[veto_drafter_team_id]],drafter_teams[id],drafter_teams[name]))</f>
        <v/>
      </c>
      <c r="Q2964" t="s">
        <v>15497</v>
      </c>
      <c r="R2964" t="str">
        <f>IF(OR(ISBLANK(draft_picks[[#This Row],[veto_override_drafter_id]]),draft_picks[[#This Row],[veto_override_drafter_id]]=""),"",_xlfn.XLOOKUP(draft_picks[[#This Row],[veto_override_drafter_id]],drafters[id],drafters[name]))</f>
        <v/>
      </c>
      <c r="S2964" t="s">
        <v>15497</v>
      </c>
      <c r="T2964" t="str">
        <f>IF(OR(ISBLANK(draft_picks[[#This Row],[veto_override_team_id]]),draft_picks[[#This Row],[veto_override_team_id]]=""),"",_xlfn.XLOOKUP(draft_picks[[#This Row],[veto_override_team_id]],drafter_teams[id],drafter_teams[name]))</f>
        <v/>
      </c>
    </row>
    <row r="2965" spans="1:20" x14ac:dyDescent="0.25">
      <c r="A2965" t="s">
        <v>490</v>
      </c>
      <c r="B2965" t="str">
        <f>_xlfn.XLOOKUP(draft_picks[[#This Row],[draft_id]],drafts[id],drafts[title])</f>
        <v>Aaron Sorkin Super Draft</v>
      </c>
      <c r="C2965" s="3">
        <v>9</v>
      </c>
      <c r="D2965">
        <f>IF(C2964&lt;draft_picks[[#This Row],[position]],1,IF(C2964&gt;draft_picks[[#This Row],[position]],D2964+1,IF(C2964=draft_picks[[#This Row],[position]],D2964+1)))</f>
        <v>2</v>
      </c>
      <c r="E2965" t="s">
        <v>5040</v>
      </c>
      <c r="F2965" t="str">
        <f>IF(ISBLANK(draft_picks[[#This Row],[movie_id]]),"",_xlfn.XLOOKUP(draft_picks[[#This Row],[movie_id]],drafts.movies[id],drafts.movies[movie_title]))</f>
        <v>Charlie Wilson's War</v>
      </c>
      <c r="G2965" s="3" t="s">
        <v>1093</v>
      </c>
      <c r="H2965" t="str">
        <f>IF(ISBLANK(draft_picks[[#This Row],[drafter_id]]),"",_xlfn.XLOOKUP(draft_picks[[#This Row],[drafter_id]],drafters[id],drafters[name]))</f>
        <v>Brian Duffield</v>
      </c>
      <c r="J2965" t="str">
        <f>IF(ISBLANK(draft_picks[[#This Row],[drafter_team_id]]),"",_xlfn.XLOOKUP(draft_picks[[#This Row],[drafter_team_id]],drafter_teams[id],drafter_teams[name]))</f>
        <v/>
      </c>
      <c r="K2965" s="3" t="s">
        <v>15497</v>
      </c>
      <c r="L2965" t="s">
        <v>15497</v>
      </c>
      <c r="M2965" t="str">
        <f>IF(OR(ISBLANK(draft_picks[[#This Row],[veto_drafter_id]]),draft_picks[[#This Row],[veto_drafter_id]]=""),"",_xlfn.XLOOKUP(draft_picks[[#This Row],[veto_drafter_id]],drafters[id],drafters[name]))</f>
        <v/>
      </c>
      <c r="N2965" t="s">
        <v>15497</v>
      </c>
      <c r="O2965" t="str">
        <f>IF(OR(ISBLANK(draft_picks[[#This Row],[veto_drafter_team_id]]),draft_picks[[#This Row],[veto_drafter_team_id]]=""),"",_xlfn.XLOOKUP(draft_picks[[#This Row],[veto_drafter_team_id]],drafter_teams[id],drafter_teams[name]))</f>
        <v/>
      </c>
      <c r="Q2965" t="s">
        <v>15497</v>
      </c>
      <c r="R2965" t="str">
        <f>IF(OR(ISBLANK(draft_picks[[#This Row],[veto_override_drafter_id]]),draft_picks[[#This Row],[veto_override_drafter_id]]=""),"",_xlfn.XLOOKUP(draft_picks[[#This Row],[veto_override_drafter_id]],drafters[id],drafters[name]))</f>
        <v/>
      </c>
      <c r="S2965" t="s">
        <v>15497</v>
      </c>
      <c r="T2965" t="str">
        <f>IF(OR(ISBLANK(draft_picks[[#This Row],[veto_override_team_id]]),draft_picks[[#This Row],[veto_override_team_id]]=""),"",_xlfn.XLOOKUP(draft_picks[[#This Row],[veto_override_team_id]],drafter_teams[id],drafter_teams[name]))</f>
        <v/>
      </c>
    </row>
    <row r="2966" spans="1:20" x14ac:dyDescent="0.25">
      <c r="A2966" t="s">
        <v>490</v>
      </c>
      <c r="B2966" t="str">
        <f>_xlfn.XLOOKUP(draft_picks[[#This Row],[draft_id]],drafts[id],drafts[title])</f>
        <v>Aaron Sorkin Super Draft</v>
      </c>
      <c r="C2966" s="3">
        <v>8</v>
      </c>
      <c r="D2966">
        <f>IF(C2965&lt;draft_picks[[#This Row],[position]],1,IF(C2965&gt;draft_picks[[#This Row],[position]],D2965+1,IF(C2965=draft_picks[[#This Row],[position]],D2965+1)))</f>
        <v>3</v>
      </c>
      <c r="E2966" t="s">
        <v>2466</v>
      </c>
      <c r="F2966" t="str">
        <f>IF(ISBLANK(draft_picks[[#This Row],[movie_id]]),"",_xlfn.XLOOKUP(draft_picks[[#This Row],[movie_id]],drafts.movies[id],drafts.movies[movie_title]))</f>
        <v>Molly's Game</v>
      </c>
      <c r="G2966" s="3" t="s">
        <v>1029</v>
      </c>
      <c r="H2966" t="str">
        <f>IF(ISBLANK(draft_picks[[#This Row],[drafter_id]]),"",_xlfn.XLOOKUP(draft_picks[[#This Row],[drafter_id]],drafters[id],drafters[name]))</f>
        <v>Liz Hannah</v>
      </c>
      <c r="J2966" t="str">
        <f>IF(ISBLANK(draft_picks[[#This Row],[drafter_team_id]]),"",_xlfn.XLOOKUP(draft_picks[[#This Row],[drafter_team_id]],drafter_teams[id],drafter_teams[name]))</f>
        <v/>
      </c>
      <c r="K2966" s="3" t="s">
        <v>15497</v>
      </c>
      <c r="L2966" t="s">
        <v>15497</v>
      </c>
      <c r="M2966" t="str">
        <f>IF(OR(ISBLANK(draft_picks[[#This Row],[veto_drafter_id]]),draft_picks[[#This Row],[veto_drafter_id]]=""),"",_xlfn.XLOOKUP(draft_picks[[#This Row],[veto_drafter_id]],drafters[id],drafters[name]))</f>
        <v/>
      </c>
      <c r="N2966" t="s">
        <v>15497</v>
      </c>
      <c r="O2966" t="str">
        <f>IF(OR(ISBLANK(draft_picks[[#This Row],[veto_drafter_team_id]]),draft_picks[[#This Row],[veto_drafter_team_id]]=""),"",_xlfn.XLOOKUP(draft_picks[[#This Row],[veto_drafter_team_id]],drafter_teams[id],drafter_teams[name]))</f>
        <v/>
      </c>
      <c r="Q2966" t="s">
        <v>15497</v>
      </c>
      <c r="R2966" t="str">
        <f>IF(OR(ISBLANK(draft_picks[[#This Row],[veto_override_drafter_id]]),draft_picks[[#This Row],[veto_override_drafter_id]]=""),"",_xlfn.XLOOKUP(draft_picks[[#This Row],[veto_override_drafter_id]],drafters[id],drafters[name]))</f>
        <v/>
      </c>
      <c r="S2966" t="s">
        <v>15497</v>
      </c>
      <c r="T2966" t="str">
        <f>IF(OR(ISBLANK(draft_picks[[#This Row],[veto_override_team_id]]),draft_picks[[#This Row],[veto_override_team_id]]=""),"",_xlfn.XLOOKUP(draft_picks[[#This Row],[veto_override_team_id]],drafter_teams[id],drafter_teams[name]))</f>
        <v/>
      </c>
    </row>
    <row r="2967" spans="1:20" x14ac:dyDescent="0.25">
      <c r="A2967" t="s">
        <v>490</v>
      </c>
      <c r="B2967" t="str">
        <f>_xlfn.XLOOKUP(draft_picks[[#This Row],[draft_id]],drafts[id],drafts[title])</f>
        <v>Aaron Sorkin Super Draft</v>
      </c>
      <c r="C2967" s="3">
        <v>7</v>
      </c>
      <c r="D2967">
        <f>IF(C2966&lt;draft_picks[[#This Row],[position]],1,IF(C2966&gt;draft_picks[[#This Row],[position]],D2966+1,IF(C2966=draft_picks[[#This Row],[position]],D2966+1)))</f>
        <v>4</v>
      </c>
      <c r="E2967" t="s">
        <v>4383</v>
      </c>
      <c r="F2967" t="str">
        <f>IF(ISBLANK(draft_picks[[#This Row],[movie_id]]),"",_xlfn.XLOOKUP(draft_picks[[#This Row],[movie_id]],drafts.movies[id],drafts.movies[movie_title]))</f>
        <v>Malice</v>
      </c>
      <c r="G2967" s="3" t="s">
        <v>1215</v>
      </c>
      <c r="H2967" t="str">
        <f>IF(ISBLANK(draft_picks[[#This Row],[drafter_id]]),"",_xlfn.XLOOKUP(draft_picks[[#This Row],[drafter_id]],drafters[id],drafters[name]))</f>
        <v>Mike Makowsky</v>
      </c>
      <c r="J2967" t="str">
        <f>IF(ISBLANK(draft_picks[[#This Row],[drafter_team_id]]),"",_xlfn.XLOOKUP(draft_picks[[#This Row],[drafter_team_id]],drafter_teams[id],drafter_teams[name]))</f>
        <v/>
      </c>
      <c r="K2967" s="3" t="s">
        <v>15497</v>
      </c>
      <c r="L2967" t="s">
        <v>15497</v>
      </c>
      <c r="M2967" t="str">
        <f>IF(OR(ISBLANK(draft_picks[[#This Row],[veto_drafter_id]]),draft_picks[[#This Row],[veto_drafter_id]]=""),"",_xlfn.XLOOKUP(draft_picks[[#This Row],[veto_drafter_id]],drafters[id],drafters[name]))</f>
        <v/>
      </c>
      <c r="N2967" t="s">
        <v>15497</v>
      </c>
      <c r="O2967" t="str">
        <f>IF(OR(ISBLANK(draft_picks[[#This Row],[veto_drafter_team_id]]),draft_picks[[#This Row],[veto_drafter_team_id]]=""),"",_xlfn.XLOOKUP(draft_picks[[#This Row],[veto_drafter_team_id]],drafter_teams[id],drafter_teams[name]))</f>
        <v/>
      </c>
      <c r="Q2967" t="s">
        <v>15497</v>
      </c>
      <c r="R2967" t="str">
        <f>IF(OR(ISBLANK(draft_picks[[#This Row],[veto_override_drafter_id]]),draft_picks[[#This Row],[veto_override_drafter_id]]=""),"",_xlfn.XLOOKUP(draft_picks[[#This Row],[veto_override_drafter_id]],drafters[id],drafters[name]))</f>
        <v/>
      </c>
      <c r="S2967" t="s">
        <v>15497</v>
      </c>
      <c r="T2967" t="str">
        <f>IF(OR(ISBLANK(draft_picks[[#This Row],[veto_override_team_id]]),draft_picks[[#This Row],[veto_override_team_id]]=""),"",_xlfn.XLOOKUP(draft_picks[[#This Row],[veto_override_team_id]],drafter_teams[id],drafter_teams[name]))</f>
        <v/>
      </c>
    </row>
    <row r="2968" spans="1:20" x14ac:dyDescent="0.25">
      <c r="A2968" t="s">
        <v>490</v>
      </c>
      <c r="B2968" t="str">
        <f>_xlfn.XLOOKUP(draft_picks[[#This Row],[draft_id]],drafts[id],drafts[title])</f>
        <v>Aaron Sorkin Super Draft</v>
      </c>
      <c r="C2968" s="3">
        <v>6</v>
      </c>
      <c r="D2968">
        <f>IF(C2967&lt;draft_picks[[#This Row],[position]],1,IF(C2967&gt;draft_picks[[#This Row],[position]],D2967+1,IF(C2967=draft_picks[[#This Row],[position]],D2967+1)))</f>
        <v>5</v>
      </c>
      <c r="E2968" t="s">
        <v>2371</v>
      </c>
      <c r="F2968" t="str">
        <f>IF(ISBLANK(draft_picks[[#This Row],[movie_id]]),"",_xlfn.XLOOKUP(draft_picks[[#This Row],[movie_id]],drafts.movies[id],drafts.movies[movie_title]))</f>
        <v>The Trial of the Chicago 7</v>
      </c>
      <c r="G2968" s="3" t="s">
        <v>1093</v>
      </c>
      <c r="H2968" t="str">
        <f>IF(ISBLANK(draft_picks[[#This Row],[drafter_id]]),"",_xlfn.XLOOKUP(draft_picks[[#This Row],[drafter_id]],drafters[id],drafters[name]))</f>
        <v>Brian Duffield</v>
      </c>
      <c r="J2968" t="str">
        <f>IF(ISBLANK(draft_picks[[#This Row],[drafter_team_id]]),"",_xlfn.XLOOKUP(draft_picks[[#This Row],[drafter_team_id]],drafter_teams[id],drafter_teams[name]))</f>
        <v/>
      </c>
      <c r="K2968" s="3" t="s">
        <v>15497</v>
      </c>
      <c r="L2968" t="s">
        <v>15497</v>
      </c>
      <c r="M2968" t="str">
        <f>IF(OR(ISBLANK(draft_picks[[#This Row],[veto_drafter_id]]),draft_picks[[#This Row],[veto_drafter_id]]=""),"",_xlfn.XLOOKUP(draft_picks[[#This Row],[veto_drafter_id]],drafters[id],drafters[name]))</f>
        <v/>
      </c>
      <c r="N2968" t="s">
        <v>15497</v>
      </c>
      <c r="O2968" t="str">
        <f>IF(OR(ISBLANK(draft_picks[[#This Row],[veto_drafter_team_id]]),draft_picks[[#This Row],[veto_drafter_team_id]]=""),"",_xlfn.XLOOKUP(draft_picks[[#This Row],[veto_drafter_team_id]],drafter_teams[id],drafter_teams[name]))</f>
        <v/>
      </c>
      <c r="Q2968" t="s">
        <v>15497</v>
      </c>
      <c r="R2968" t="str">
        <f>IF(OR(ISBLANK(draft_picks[[#This Row],[veto_override_drafter_id]]),draft_picks[[#This Row],[veto_override_drafter_id]]=""),"",_xlfn.XLOOKUP(draft_picks[[#This Row],[veto_override_drafter_id]],drafters[id],drafters[name]))</f>
        <v/>
      </c>
      <c r="S2968" t="s">
        <v>15497</v>
      </c>
      <c r="T2968" t="str">
        <f>IF(OR(ISBLANK(draft_picks[[#This Row],[veto_override_team_id]]),draft_picks[[#This Row],[veto_override_team_id]]=""),"",_xlfn.XLOOKUP(draft_picks[[#This Row],[veto_override_team_id]],drafter_teams[id],drafter_teams[name]))</f>
        <v/>
      </c>
    </row>
    <row r="2969" spans="1:20" x14ac:dyDescent="0.25">
      <c r="A2969" t="s">
        <v>490</v>
      </c>
      <c r="B2969" t="str">
        <f>_xlfn.XLOOKUP(draft_picks[[#This Row],[draft_id]],drafts[id],drafts[title])</f>
        <v>Aaron Sorkin Super Draft</v>
      </c>
      <c r="C2969" s="3">
        <v>5</v>
      </c>
      <c r="D2969">
        <f>IF(C2968&lt;draft_picks[[#This Row],[position]],1,IF(C2968&gt;draft_picks[[#This Row],[position]],D2968+1,IF(C2968=draft_picks[[#This Row],[position]],D2968+1)))</f>
        <v>6</v>
      </c>
      <c r="E2969" t="s">
        <v>7438</v>
      </c>
      <c r="F2969" t="str">
        <f>IF(ISBLANK(draft_picks[[#This Row],[movie_id]]),"",_xlfn.XLOOKUP(draft_picks[[#This Row],[movie_id]],drafts.movies[id],drafts.movies[movie_title]))</f>
        <v>Steve Jobs</v>
      </c>
      <c r="G2969" s="3" t="s">
        <v>1029</v>
      </c>
      <c r="H2969" t="str">
        <f>IF(ISBLANK(draft_picks[[#This Row],[drafter_id]]),"",_xlfn.XLOOKUP(draft_picks[[#This Row],[drafter_id]],drafters[id],drafters[name]))</f>
        <v>Liz Hannah</v>
      </c>
      <c r="J2969" t="str">
        <f>IF(ISBLANK(draft_picks[[#This Row],[drafter_team_id]]),"",_xlfn.XLOOKUP(draft_picks[[#This Row],[drafter_team_id]],drafter_teams[id],drafter_teams[name]))</f>
        <v/>
      </c>
      <c r="K2969" s="3" t="s">
        <v>15484</v>
      </c>
      <c r="L2969" t="s">
        <v>1215</v>
      </c>
      <c r="M2969" t="str">
        <f>IF(OR(ISBLANK(draft_picks[[#This Row],[veto_drafter_id]]),draft_picks[[#This Row],[veto_drafter_id]]=""),"",_xlfn.XLOOKUP(draft_picks[[#This Row],[veto_drafter_id]],drafters[id],drafters[name]))</f>
        <v>Mike Makowsky</v>
      </c>
      <c r="N2969" t="s">
        <v>15497</v>
      </c>
      <c r="O2969" t="str">
        <f>IF(OR(ISBLANK(draft_picks[[#This Row],[veto_drafter_team_id]]),draft_picks[[#This Row],[veto_drafter_team_id]]=""),"",_xlfn.XLOOKUP(draft_picks[[#This Row],[veto_drafter_team_id]],drafter_teams[id],drafter_teams[name]))</f>
        <v/>
      </c>
      <c r="Q2969" t="s">
        <v>15497</v>
      </c>
      <c r="R2969" t="str">
        <f>IF(OR(ISBLANK(draft_picks[[#This Row],[veto_override_drafter_id]]),draft_picks[[#This Row],[veto_override_drafter_id]]=""),"",_xlfn.XLOOKUP(draft_picks[[#This Row],[veto_override_drafter_id]],drafters[id],drafters[name]))</f>
        <v/>
      </c>
      <c r="S2969" t="s">
        <v>15497</v>
      </c>
      <c r="T2969" t="str">
        <f>IF(OR(ISBLANK(draft_picks[[#This Row],[veto_override_team_id]]),draft_picks[[#This Row],[veto_override_team_id]]=""),"",_xlfn.XLOOKUP(draft_picks[[#This Row],[veto_override_team_id]],drafter_teams[id],drafter_teams[name]))</f>
        <v/>
      </c>
    </row>
    <row r="2970" spans="1:20" x14ac:dyDescent="0.25">
      <c r="A2970" t="s">
        <v>490</v>
      </c>
      <c r="B2970" t="str">
        <f>_xlfn.XLOOKUP(draft_picks[[#This Row],[draft_id]],drafts[id],drafts[title])</f>
        <v>Aaron Sorkin Super Draft</v>
      </c>
      <c r="C2970" s="3">
        <v>5</v>
      </c>
      <c r="D2970">
        <f>IF(C2969&lt;draft_picks[[#This Row],[position]],1,IF(C2969&gt;draft_picks[[#This Row],[position]],D2969+1,IF(C2969=draft_picks[[#This Row],[position]],D2969+1)))</f>
        <v>7</v>
      </c>
      <c r="E2970" t="s">
        <v>4665</v>
      </c>
      <c r="F2970" t="str">
        <f>IF(ISBLANK(draft_picks[[#This Row],[movie_id]]),"",_xlfn.XLOOKUP(draft_picks[[#This Row],[movie_id]],drafts.movies[id],drafts.movies[movie_title]))</f>
        <v>Moneyball</v>
      </c>
      <c r="G2970" s="3" t="s">
        <v>1029</v>
      </c>
      <c r="H2970" t="str">
        <f>IF(ISBLANK(draft_picks[[#This Row],[drafter_id]]),"",_xlfn.XLOOKUP(draft_picks[[#This Row],[drafter_id]],drafters[id],drafters[name]))</f>
        <v>Liz Hannah</v>
      </c>
      <c r="J2970" t="str">
        <f>IF(ISBLANK(draft_picks[[#This Row],[drafter_team_id]]),"",_xlfn.XLOOKUP(draft_picks[[#This Row],[drafter_team_id]],drafter_teams[id],drafter_teams[name]))</f>
        <v/>
      </c>
      <c r="K2970" s="3" t="s">
        <v>15497</v>
      </c>
      <c r="L2970" t="s">
        <v>15497</v>
      </c>
      <c r="M2970" t="str">
        <f>IF(OR(ISBLANK(draft_picks[[#This Row],[veto_drafter_id]]),draft_picks[[#This Row],[veto_drafter_id]]=""),"",_xlfn.XLOOKUP(draft_picks[[#This Row],[veto_drafter_id]],drafters[id],drafters[name]))</f>
        <v/>
      </c>
      <c r="N2970" t="s">
        <v>15497</v>
      </c>
      <c r="O2970" t="str">
        <f>IF(OR(ISBLANK(draft_picks[[#This Row],[veto_drafter_team_id]]),draft_picks[[#This Row],[veto_drafter_team_id]]=""),"",_xlfn.XLOOKUP(draft_picks[[#This Row],[veto_drafter_team_id]],drafter_teams[id],drafter_teams[name]))</f>
        <v/>
      </c>
      <c r="Q2970" t="s">
        <v>15497</v>
      </c>
      <c r="R2970" t="str">
        <f>IF(OR(ISBLANK(draft_picks[[#This Row],[veto_override_drafter_id]]),draft_picks[[#This Row],[veto_override_drafter_id]]=""),"",_xlfn.XLOOKUP(draft_picks[[#This Row],[veto_override_drafter_id]],drafters[id],drafters[name]))</f>
        <v/>
      </c>
      <c r="S2970" t="s">
        <v>15497</v>
      </c>
      <c r="T2970" t="str">
        <f>IF(OR(ISBLANK(draft_picks[[#This Row],[veto_override_team_id]]),draft_picks[[#This Row],[veto_override_team_id]]=""),"",_xlfn.XLOOKUP(draft_picks[[#This Row],[veto_override_team_id]],drafter_teams[id],drafter_teams[name]))</f>
        <v/>
      </c>
    </row>
    <row r="2971" spans="1:20" x14ac:dyDescent="0.25">
      <c r="A2971" t="s">
        <v>490</v>
      </c>
      <c r="B2971" t="str">
        <f>_xlfn.XLOOKUP(draft_picks[[#This Row],[draft_id]],drafts[id],drafts[title])</f>
        <v>Aaron Sorkin Super Draft</v>
      </c>
      <c r="C2971" s="3">
        <v>4</v>
      </c>
      <c r="D2971">
        <f>IF(C2970&lt;draft_picks[[#This Row],[position]],1,IF(C2970&gt;draft_picks[[#This Row],[position]],D2970+1,IF(C2970=draft_picks[[#This Row],[position]],D2970+1)))</f>
        <v>8</v>
      </c>
      <c r="E2971" t="s">
        <v>3083</v>
      </c>
      <c r="F2971" t="str">
        <f>IF(ISBLANK(draft_picks[[#This Row],[movie_id]]),"",_xlfn.XLOOKUP(draft_picks[[#This Row],[movie_id]],drafts.movies[id],drafts.movies[movie_title]))</f>
        <v>The American President</v>
      </c>
      <c r="G2971" s="3" t="s">
        <v>1215</v>
      </c>
      <c r="H2971" t="str">
        <f>IF(ISBLANK(draft_picks[[#This Row],[drafter_id]]),"",_xlfn.XLOOKUP(draft_picks[[#This Row],[drafter_id]],drafters[id],drafters[name]))</f>
        <v>Mike Makowsky</v>
      </c>
      <c r="J2971" t="str">
        <f>IF(ISBLANK(draft_picks[[#This Row],[drafter_team_id]]),"",_xlfn.XLOOKUP(draft_picks[[#This Row],[drafter_team_id]],drafter_teams[id],drafter_teams[name]))</f>
        <v/>
      </c>
      <c r="K2971" s="3" t="s">
        <v>15484</v>
      </c>
      <c r="L2971" t="s">
        <v>1029</v>
      </c>
      <c r="M2971" t="str">
        <f>IF(OR(ISBLANK(draft_picks[[#This Row],[veto_drafter_id]]),draft_picks[[#This Row],[veto_drafter_id]]=""),"",_xlfn.XLOOKUP(draft_picks[[#This Row],[veto_drafter_id]],drafters[id],drafters[name]))</f>
        <v>Liz Hannah</v>
      </c>
      <c r="N2971" t="s">
        <v>15497</v>
      </c>
      <c r="O2971" t="str">
        <f>IF(OR(ISBLANK(draft_picks[[#This Row],[veto_drafter_team_id]]),draft_picks[[#This Row],[veto_drafter_team_id]]=""),"",_xlfn.XLOOKUP(draft_picks[[#This Row],[veto_drafter_team_id]],drafter_teams[id],drafter_teams[name]))</f>
        <v/>
      </c>
      <c r="Q2971" t="s">
        <v>15497</v>
      </c>
      <c r="R2971" t="str">
        <f>IF(OR(ISBLANK(draft_picks[[#This Row],[veto_override_drafter_id]]),draft_picks[[#This Row],[veto_override_drafter_id]]=""),"",_xlfn.XLOOKUP(draft_picks[[#This Row],[veto_override_drafter_id]],drafters[id],drafters[name]))</f>
        <v/>
      </c>
      <c r="S2971" t="s">
        <v>15497</v>
      </c>
      <c r="T2971" t="str">
        <f>IF(OR(ISBLANK(draft_picks[[#This Row],[veto_override_team_id]]),draft_picks[[#This Row],[veto_override_team_id]]=""),"",_xlfn.XLOOKUP(draft_picks[[#This Row],[veto_override_team_id]],drafter_teams[id],drafter_teams[name]))</f>
        <v/>
      </c>
    </row>
    <row r="2972" spans="1:20" x14ac:dyDescent="0.25">
      <c r="A2972" t="s">
        <v>490</v>
      </c>
      <c r="B2972" t="str">
        <f>_xlfn.XLOOKUP(draft_picks[[#This Row],[draft_id]],drafts[id],drafts[title])</f>
        <v>Aaron Sorkin Super Draft</v>
      </c>
      <c r="C2972" s="3">
        <v>4</v>
      </c>
      <c r="D2972">
        <f>IF(C2971&lt;draft_picks[[#This Row],[position]],1,IF(C2971&gt;draft_picks[[#This Row],[position]],D2971+1,IF(C2971=draft_picks[[#This Row],[position]],D2971+1)))</f>
        <v>9</v>
      </c>
      <c r="E2972" t="s">
        <v>7438</v>
      </c>
      <c r="F2972" t="str">
        <f>IF(ISBLANK(draft_picks[[#This Row],[movie_id]]),"",_xlfn.XLOOKUP(draft_picks[[#This Row],[movie_id]],drafts.movies[id],drafts.movies[movie_title]))</f>
        <v>Steve Jobs</v>
      </c>
      <c r="G2972" s="3" t="s">
        <v>1215</v>
      </c>
      <c r="H2972" t="str">
        <f>IF(ISBLANK(draft_picks[[#This Row],[drafter_id]]),"",_xlfn.XLOOKUP(draft_picks[[#This Row],[drafter_id]],drafters[id],drafters[name]))</f>
        <v>Mike Makowsky</v>
      </c>
      <c r="J2972" t="str">
        <f>IF(ISBLANK(draft_picks[[#This Row],[drafter_team_id]]),"",_xlfn.XLOOKUP(draft_picks[[#This Row],[drafter_team_id]],drafter_teams[id],drafter_teams[name]))</f>
        <v/>
      </c>
      <c r="K2972" s="3" t="s">
        <v>15497</v>
      </c>
      <c r="L2972" t="s">
        <v>15497</v>
      </c>
      <c r="M2972" t="str">
        <f>IF(OR(ISBLANK(draft_picks[[#This Row],[veto_drafter_id]]),draft_picks[[#This Row],[veto_drafter_id]]=""),"",_xlfn.XLOOKUP(draft_picks[[#This Row],[veto_drafter_id]],drafters[id],drafters[name]))</f>
        <v/>
      </c>
      <c r="N2972" t="s">
        <v>15497</v>
      </c>
      <c r="O2972" t="str">
        <f>IF(OR(ISBLANK(draft_picks[[#This Row],[veto_drafter_team_id]]),draft_picks[[#This Row],[veto_drafter_team_id]]=""),"",_xlfn.XLOOKUP(draft_picks[[#This Row],[veto_drafter_team_id]],drafter_teams[id],drafter_teams[name]))</f>
        <v/>
      </c>
      <c r="Q2972" t="s">
        <v>15497</v>
      </c>
      <c r="R2972" t="str">
        <f>IF(OR(ISBLANK(draft_picks[[#This Row],[veto_override_drafter_id]]),draft_picks[[#This Row],[veto_override_drafter_id]]=""),"",_xlfn.XLOOKUP(draft_picks[[#This Row],[veto_override_drafter_id]],drafters[id],drafters[name]))</f>
        <v/>
      </c>
      <c r="S2972" t="s">
        <v>15497</v>
      </c>
      <c r="T2972" t="str">
        <f>IF(OR(ISBLANK(draft_picks[[#This Row],[veto_override_team_id]]),draft_picks[[#This Row],[veto_override_team_id]]=""),"",_xlfn.XLOOKUP(draft_picks[[#This Row],[veto_override_team_id]],drafter_teams[id],drafter_teams[name]))</f>
        <v/>
      </c>
    </row>
    <row r="2973" spans="1:20" x14ac:dyDescent="0.25">
      <c r="A2973" t="s">
        <v>490</v>
      </c>
      <c r="B2973" t="str">
        <f>_xlfn.XLOOKUP(draft_picks[[#This Row],[draft_id]],drafts[id],drafts[title])</f>
        <v>Aaron Sorkin Super Draft</v>
      </c>
      <c r="C2973" s="3">
        <v>3</v>
      </c>
      <c r="D2973">
        <f>IF(C2972&lt;draft_picks[[#This Row],[position]],1,IF(C2972&gt;draft_picks[[#This Row],[position]],D2972+1,IF(C2972=draft_picks[[#This Row],[position]],D2972+1)))</f>
        <v>10</v>
      </c>
      <c r="E2973" t="s">
        <v>3083</v>
      </c>
      <c r="F2973" t="str">
        <f>IF(ISBLANK(draft_picks[[#This Row],[movie_id]]),"",_xlfn.XLOOKUP(draft_picks[[#This Row],[movie_id]],drafts.movies[id],drafts.movies[movie_title]))</f>
        <v>The American President</v>
      </c>
      <c r="G2973" s="3" t="s">
        <v>1093</v>
      </c>
      <c r="H2973" t="str">
        <f>IF(ISBLANK(draft_picks[[#This Row],[drafter_id]]),"",_xlfn.XLOOKUP(draft_picks[[#This Row],[drafter_id]],drafters[id],drafters[name]))</f>
        <v>Brian Duffield</v>
      </c>
      <c r="J2973" t="str">
        <f>IF(ISBLANK(draft_picks[[#This Row],[drafter_team_id]]),"",_xlfn.XLOOKUP(draft_picks[[#This Row],[drafter_team_id]],drafter_teams[id],drafter_teams[name]))</f>
        <v/>
      </c>
      <c r="K2973" s="3" t="s">
        <v>15497</v>
      </c>
      <c r="L2973" t="s">
        <v>15497</v>
      </c>
      <c r="M2973" t="str">
        <f>IF(OR(ISBLANK(draft_picks[[#This Row],[veto_drafter_id]]),draft_picks[[#This Row],[veto_drafter_id]]=""),"",_xlfn.XLOOKUP(draft_picks[[#This Row],[veto_drafter_id]],drafters[id],drafters[name]))</f>
        <v/>
      </c>
      <c r="N2973" t="s">
        <v>15497</v>
      </c>
      <c r="O2973" t="str">
        <f>IF(OR(ISBLANK(draft_picks[[#This Row],[veto_drafter_team_id]]),draft_picks[[#This Row],[veto_drafter_team_id]]=""),"",_xlfn.XLOOKUP(draft_picks[[#This Row],[veto_drafter_team_id]],drafter_teams[id],drafter_teams[name]))</f>
        <v/>
      </c>
      <c r="Q2973" t="s">
        <v>15497</v>
      </c>
      <c r="R2973" t="str">
        <f>IF(OR(ISBLANK(draft_picks[[#This Row],[veto_override_drafter_id]]),draft_picks[[#This Row],[veto_override_drafter_id]]=""),"",_xlfn.XLOOKUP(draft_picks[[#This Row],[veto_override_drafter_id]],drafters[id],drafters[name]))</f>
        <v/>
      </c>
      <c r="S2973" t="s">
        <v>15497</v>
      </c>
      <c r="T2973" t="str">
        <f>IF(OR(ISBLANK(draft_picks[[#This Row],[veto_override_team_id]]),draft_picks[[#This Row],[veto_override_team_id]]=""),"",_xlfn.XLOOKUP(draft_picks[[#This Row],[veto_override_team_id]],drafter_teams[id],drafter_teams[name]))</f>
        <v/>
      </c>
    </row>
    <row r="2974" spans="1:20" x14ac:dyDescent="0.25">
      <c r="A2974" t="s">
        <v>490</v>
      </c>
      <c r="B2974" t="str">
        <f>_xlfn.XLOOKUP(draft_picks[[#This Row],[draft_id]],drafts[id],drafts[title])</f>
        <v>Aaron Sorkin Super Draft</v>
      </c>
      <c r="C2974" s="3">
        <v>2</v>
      </c>
      <c r="D2974">
        <f>IF(C2973&lt;draft_picks[[#This Row],[position]],1,IF(C2973&gt;draft_picks[[#This Row],[position]],D2973+1,IF(C2973=draft_picks[[#This Row],[position]],D2973+1)))</f>
        <v>11</v>
      </c>
      <c r="E2974" t="s">
        <v>1622</v>
      </c>
      <c r="F2974" t="str">
        <f>IF(ISBLANK(draft_picks[[#This Row],[movie_id]]),"",_xlfn.XLOOKUP(draft_picks[[#This Row],[movie_id]],drafts.movies[id],drafts.movies[movie_title]))</f>
        <v>The Social Network</v>
      </c>
      <c r="G2974" s="3" t="s">
        <v>1029</v>
      </c>
      <c r="H2974" t="str">
        <f>IF(ISBLANK(draft_picks[[#This Row],[drafter_id]]),"",_xlfn.XLOOKUP(draft_picks[[#This Row],[drafter_id]],drafters[id],drafters[name]))</f>
        <v>Liz Hannah</v>
      </c>
      <c r="J2974" t="str">
        <f>IF(ISBLANK(draft_picks[[#This Row],[drafter_team_id]]),"",_xlfn.XLOOKUP(draft_picks[[#This Row],[drafter_team_id]],drafter_teams[id],drafter_teams[name]))</f>
        <v/>
      </c>
      <c r="K2974" s="3" t="s">
        <v>15484</v>
      </c>
      <c r="L2974" t="s">
        <v>1093</v>
      </c>
      <c r="M2974" t="str">
        <f>IF(OR(ISBLANK(draft_picks[[#This Row],[veto_drafter_id]]),draft_picks[[#This Row],[veto_drafter_id]]=""),"",_xlfn.XLOOKUP(draft_picks[[#This Row],[veto_drafter_id]],drafters[id],drafters[name]))</f>
        <v>Brian Duffield</v>
      </c>
      <c r="N2974" t="s">
        <v>15497</v>
      </c>
      <c r="O2974" t="str">
        <f>IF(OR(ISBLANK(draft_picks[[#This Row],[veto_drafter_team_id]]),draft_picks[[#This Row],[veto_drafter_team_id]]=""),"",_xlfn.XLOOKUP(draft_picks[[#This Row],[veto_drafter_team_id]],drafter_teams[id],drafter_teams[name]))</f>
        <v/>
      </c>
      <c r="Q2974" t="s">
        <v>15497</v>
      </c>
      <c r="R2974" t="str">
        <f>IF(OR(ISBLANK(draft_picks[[#This Row],[veto_override_drafter_id]]),draft_picks[[#This Row],[veto_override_drafter_id]]=""),"",_xlfn.XLOOKUP(draft_picks[[#This Row],[veto_override_drafter_id]],drafters[id],drafters[name]))</f>
        <v/>
      </c>
      <c r="S2974" t="s">
        <v>15497</v>
      </c>
      <c r="T2974" t="str">
        <f>IF(OR(ISBLANK(draft_picks[[#This Row],[veto_override_team_id]]),draft_picks[[#This Row],[veto_override_team_id]]=""),"",_xlfn.XLOOKUP(draft_picks[[#This Row],[veto_override_team_id]],drafter_teams[id],drafter_teams[name]))</f>
        <v/>
      </c>
    </row>
    <row r="2975" spans="1:20" x14ac:dyDescent="0.25">
      <c r="A2975" t="s">
        <v>490</v>
      </c>
      <c r="B2975" t="str">
        <f>_xlfn.XLOOKUP(draft_picks[[#This Row],[draft_id]],drafts[id],drafts[title])</f>
        <v>Aaron Sorkin Super Draft</v>
      </c>
      <c r="C2975" s="3">
        <v>2</v>
      </c>
      <c r="D2975">
        <f>IF(C2974&lt;draft_picks[[#This Row],[position]],1,IF(C2974&gt;draft_picks[[#This Row],[position]],D2974+1,IF(C2974=draft_picks[[#This Row],[position]],D2974+1)))</f>
        <v>12</v>
      </c>
      <c r="E2975" t="s">
        <v>7736</v>
      </c>
      <c r="F2975" t="str">
        <f>IF(ISBLANK(draft_picks[[#This Row],[movie_id]]),"",_xlfn.XLOOKUP(draft_picks[[#This Row],[movie_id]],drafts.movies[id],drafts.movies[movie_title]))</f>
        <v>A Few Good Men</v>
      </c>
      <c r="G2975" s="3" t="s">
        <v>1029</v>
      </c>
      <c r="H2975" t="str">
        <f>IF(ISBLANK(draft_picks[[#This Row],[drafter_id]]),"",_xlfn.XLOOKUP(draft_picks[[#This Row],[drafter_id]],drafters[id],drafters[name]))</f>
        <v>Liz Hannah</v>
      </c>
      <c r="J2975" t="str">
        <f>IF(ISBLANK(draft_picks[[#This Row],[drafter_team_id]]),"",_xlfn.XLOOKUP(draft_picks[[#This Row],[drafter_team_id]],drafter_teams[id],drafter_teams[name]))</f>
        <v/>
      </c>
      <c r="K2975" s="3" t="s">
        <v>15497</v>
      </c>
      <c r="L2975" t="s">
        <v>15497</v>
      </c>
      <c r="M2975" t="str">
        <f>IF(OR(ISBLANK(draft_picks[[#This Row],[veto_drafter_id]]),draft_picks[[#This Row],[veto_drafter_id]]=""),"",_xlfn.XLOOKUP(draft_picks[[#This Row],[veto_drafter_id]],drafters[id],drafters[name]))</f>
        <v/>
      </c>
      <c r="N2975" t="s">
        <v>15497</v>
      </c>
      <c r="O2975" t="str">
        <f>IF(OR(ISBLANK(draft_picks[[#This Row],[veto_drafter_team_id]]),draft_picks[[#This Row],[veto_drafter_team_id]]=""),"",_xlfn.XLOOKUP(draft_picks[[#This Row],[veto_drafter_team_id]],drafter_teams[id],drafter_teams[name]))</f>
        <v/>
      </c>
      <c r="Q2975" t="s">
        <v>15497</v>
      </c>
      <c r="R2975" t="str">
        <f>IF(OR(ISBLANK(draft_picks[[#This Row],[veto_override_drafter_id]]),draft_picks[[#This Row],[veto_override_drafter_id]]=""),"",_xlfn.XLOOKUP(draft_picks[[#This Row],[veto_override_drafter_id]],drafters[id],drafters[name]))</f>
        <v/>
      </c>
      <c r="S2975" t="s">
        <v>15497</v>
      </c>
      <c r="T2975" t="str">
        <f>IF(OR(ISBLANK(draft_picks[[#This Row],[veto_override_team_id]]),draft_picks[[#This Row],[veto_override_team_id]]=""),"",_xlfn.XLOOKUP(draft_picks[[#This Row],[veto_override_team_id]],drafter_teams[id],drafter_teams[name]))</f>
        <v/>
      </c>
    </row>
    <row r="2976" spans="1:20" x14ac:dyDescent="0.25">
      <c r="A2976" t="s">
        <v>490</v>
      </c>
      <c r="B2976" t="str">
        <f>_xlfn.XLOOKUP(draft_picks[[#This Row],[draft_id]],drafts[id],drafts[title])</f>
        <v>Aaron Sorkin Super Draft</v>
      </c>
      <c r="C2976" s="3">
        <v>1</v>
      </c>
      <c r="D2976">
        <f>IF(C2975&lt;draft_picks[[#This Row],[position]],1,IF(C2975&gt;draft_picks[[#This Row],[position]],D2975+1,IF(C2975=draft_picks[[#This Row],[position]],D2975+1)))</f>
        <v>13</v>
      </c>
      <c r="E2976" t="s">
        <v>1622</v>
      </c>
      <c r="F2976" t="str">
        <f>IF(ISBLANK(draft_picks[[#This Row],[movie_id]]),"",_xlfn.XLOOKUP(draft_picks[[#This Row],[movie_id]],drafts.movies[id],drafts.movies[movie_title]))</f>
        <v>The Social Network</v>
      </c>
      <c r="G2976" s="3" t="s">
        <v>1215</v>
      </c>
      <c r="H2976" t="str">
        <f>IF(ISBLANK(draft_picks[[#This Row],[drafter_id]]),"",_xlfn.XLOOKUP(draft_picks[[#This Row],[drafter_id]],drafters[id],drafters[name]))</f>
        <v>Mike Makowsky</v>
      </c>
      <c r="J2976" t="str">
        <f>IF(ISBLANK(draft_picks[[#This Row],[drafter_team_id]]),"",_xlfn.XLOOKUP(draft_picks[[#This Row],[drafter_team_id]],drafter_teams[id],drafter_teams[name]))</f>
        <v/>
      </c>
      <c r="K2976" s="3" t="s">
        <v>15497</v>
      </c>
      <c r="L2976" t="s">
        <v>15497</v>
      </c>
      <c r="M2976" t="str">
        <f>IF(OR(ISBLANK(draft_picks[[#This Row],[veto_drafter_id]]),draft_picks[[#This Row],[veto_drafter_id]]=""),"",_xlfn.XLOOKUP(draft_picks[[#This Row],[veto_drafter_id]],drafters[id],drafters[name]))</f>
        <v/>
      </c>
      <c r="N2976" t="s">
        <v>15497</v>
      </c>
      <c r="O2976" t="str">
        <f>IF(OR(ISBLANK(draft_picks[[#This Row],[veto_drafter_team_id]]),draft_picks[[#This Row],[veto_drafter_team_id]]=""),"",_xlfn.XLOOKUP(draft_picks[[#This Row],[veto_drafter_team_id]],drafter_teams[id],drafter_teams[name]))</f>
        <v/>
      </c>
      <c r="Q2976" t="s">
        <v>15497</v>
      </c>
      <c r="R2976" t="str">
        <f>IF(OR(ISBLANK(draft_picks[[#This Row],[veto_override_drafter_id]]),draft_picks[[#This Row],[veto_override_drafter_id]]=""),"",_xlfn.XLOOKUP(draft_picks[[#This Row],[veto_override_drafter_id]],drafters[id],drafters[name]))</f>
        <v/>
      </c>
      <c r="S2976" t="s">
        <v>15497</v>
      </c>
      <c r="T2976" t="str">
        <f>IF(OR(ISBLANK(draft_picks[[#This Row],[veto_override_team_id]]),draft_picks[[#This Row],[veto_override_team_id]]=""),"",_xlfn.XLOOKUP(draft_picks[[#This Row],[veto_override_team_id]],drafter_teams[id],drafter_teams[name]))</f>
        <v/>
      </c>
    </row>
    <row r="2977" spans="1:20" x14ac:dyDescent="0.25">
      <c r="A2977" t="s">
        <v>542</v>
      </c>
      <c r="B2977" t="str">
        <f>_xlfn.XLOOKUP(draft_picks[[#This Row],[draft_id]],drafts[id],drafts[title])</f>
        <v>Action Sequels</v>
      </c>
      <c r="C2977" s="3">
        <v>7</v>
      </c>
      <c r="D2977">
        <f>IF(C2976&lt;draft_picks[[#This Row],[position]],1,IF(C2976&gt;draft_picks[[#This Row],[position]],D2976+1,IF(C2976=draft_picks[[#This Row],[position]],D2976+1)))</f>
        <v>1</v>
      </c>
      <c r="E2977" t="s">
        <v>6075</v>
      </c>
      <c r="F2977" t="str">
        <f>IF(ISBLANK(draft_picks[[#This Row],[movie_id]]),"",_xlfn.XLOOKUP(draft_picks[[#This Row],[movie_id]],drafts.movies[id],drafts.movies[movie_title]))</f>
        <v>Bad Boys II</v>
      </c>
      <c r="G2977" s="3" t="s">
        <v>1015</v>
      </c>
      <c r="H2977" t="str">
        <f>IF(ISBLANK(draft_picks[[#This Row],[drafter_id]]),"",_xlfn.XLOOKUP(draft_picks[[#This Row],[drafter_id]],drafters[id],drafters[name]))</f>
        <v>Chris Hewitt</v>
      </c>
      <c r="J2977" t="str">
        <f>IF(ISBLANK(draft_picks[[#This Row],[drafter_team_id]]),"",_xlfn.XLOOKUP(draft_picks[[#This Row],[drafter_team_id]],drafter_teams[id],drafter_teams[name]))</f>
        <v/>
      </c>
      <c r="K2977" s="3" t="s">
        <v>15497</v>
      </c>
      <c r="L2977" t="s">
        <v>15497</v>
      </c>
      <c r="M2977" t="str">
        <f>IF(OR(ISBLANK(draft_picks[[#This Row],[veto_drafter_id]]),draft_picks[[#This Row],[veto_drafter_id]]=""),"",_xlfn.XLOOKUP(draft_picks[[#This Row],[veto_drafter_id]],drafters[id],drafters[name]))</f>
        <v/>
      </c>
      <c r="N2977" t="s">
        <v>15497</v>
      </c>
      <c r="O2977" t="str">
        <f>IF(OR(ISBLANK(draft_picks[[#This Row],[veto_drafter_team_id]]),draft_picks[[#This Row],[veto_drafter_team_id]]=""),"",_xlfn.XLOOKUP(draft_picks[[#This Row],[veto_drafter_team_id]],drafter_teams[id],drafter_teams[name]))</f>
        <v/>
      </c>
      <c r="Q2977" t="s">
        <v>15497</v>
      </c>
      <c r="R2977" t="str">
        <f>IF(OR(ISBLANK(draft_picks[[#This Row],[veto_override_drafter_id]]),draft_picks[[#This Row],[veto_override_drafter_id]]=""),"",_xlfn.XLOOKUP(draft_picks[[#This Row],[veto_override_drafter_id]],drafters[id],drafters[name]))</f>
        <v/>
      </c>
      <c r="S2977" t="s">
        <v>15497</v>
      </c>
      <c r="T2977" t="str">
        <f>IF(OR(ISBLANK(draft_picks[[#This Row],[veto_override_team_id]]),draft_picks[[#This Row],[veto_override_team_id]]=""),"",_xlfn.XLOOKUP(draft_picks[[#This Row],[veto_override_team_id]],drafter_teams[id],drafter_teams[name]))</f>
        <v/>
      </c>
    </row>
    <row r="2978" spans="1:20" x14ac:dyDescent="0.25">
      <c r="A2978" t="s">
        <v>542</v>
      </c>
      <c r="B2978" t="str">
        <f>_xlfn.XLOOKUP(draft_picks[[#This Row],[draft_id]],drafts[id],drafts[title])</f>
        <v>Action Sequels</v>
      </c>
      <c r="C2978" s="3">
        <v>6</v>
      </c>
      <c r="D2978">
        <f>IF(C2977&lt;draft_picks[[#This Row],[position]],1,IF(C2977&gt;draft_picks[[#This Row],[position]],D2977+1,IF(C2977=draft_picks[[#This Row],[position]],D2977+1)))</f>
        <v>2</v>
      </c>
      <c r="E2978" t="s">
        <v>5073</v>
      </c>
      <c r="F2978" t="str">
        <f>IF(ISBLANK(draft_picks[[#This Row],[movie_id]]),"",_xlfn.XLOOKUP(draft_picks[[#This Row],[movie_id]],drafts.movies[id],drafts.movies[movie_title]))</f>
        <v>Lethal Weapon 2</v>
      </c>
      <c r="G2978" s="3" t="s">
        <v>1015</v>
      </c>
      <c r="H2978" t="str">
        <f>IF(ISBLANK(draft_picks[[#This Row],[drafter_id]]),"",_xlfn.XLOOKUP(draft_picks[[#This Row],[drafter_id]],drafters[id],drafters[name]))</f>
        <v>Chris Hewitt</v>
      </c>
      <c r="J2978" t="str">
        <f>IF(ISBLANK(draft_picks[[#This Row],[drafter_team_id]]),"",_xlfn.XLOOKUP(draft_picks[[#This Row],[drafter_team_id]],drafter_teams[id],drafter_teams[name]))</f>
        <v/>
      </c>
      <c r="K2978" s="3" t="s">
        <v>15497</v>
      </c>
      <c r="L2978" t="s">
        <v>15497</v>
      </c>
      <c r="M2978" t="str">
        <f>IF(OR(ISBLANK(draft_picks[[#This Row],[veto_drafter_id]]),draft_picks[[#This Row],[veto_drafter_id]]=""),"",_xlfn.XLOOKUP(draft_picks[[#This Row],[veto_drafter_id]],drafters[id],drafters[name]))</f>
        <v/>
      </c>
      <c r="N2978" t="s">
        <v>15497</v>
      </c>
      <c r="O2978" t="str">
        <f>IF(OR(ISBLANK(draft_picks[[#This Row],[veto_drafter_team_id]]),draft_picks[[#This Row],[veto_drafter_team_id]]=""),"",_xlfn.XLOOKUP(draft_picks[[#This Row],[veto_drafter_team_id]],drafter_teams[id],drafter_teams[name]))</f>
        <v/>
      </c>
      <c r="Q2978" t="s">
        <v>15497</v>
      </c>
      <c r="R2978" t="str">
        <f>IF(OR(ISBLANK(draft_picks[[#This Row],[veto_override_drafter_id]]),draft_picks[[#This Row],[veto_override_drafter_id]]=""),"",_xlfn.XLOOKUP(draft_picks[[#This Row],[veto_override_drafter_id]],drafters[id],drafters[name]))</f>
        <v/>
      </c>
      <c r="S2978" t="s">
        <v>15497</v>
      </c>
      <c r="T2978" t="str">
        <f>IF(OR(ISBLANK(draft_picks[[#This Row],[veto_override_team_id]]),draft_picks[[#This Row],[veto_override_team_id]]=""),"",_xlfn.XLOOKUP(draft_picks[[#This Row],[veto_override_team_id]],drafter_teams[id],drafter_teams[name]))</f>
        <v/>
      </c>
    </row>
    <row r="2979" spans="1:20" x14ac:dyDescent="0.25">
      <c r="A2979" t="s">
        <v>542</v>
      </c>
      <c r="B2979" t="str">
        <f>_xlfn.XLOOKUP(draft_picks[[#This Row],[draft_id]],drafts[id],drafts[title])</f>
        <v>Action Sequels</v>
      </c>
      <c r="C2979" s="3">
        <v>5</v>
      </c>
      <c r="D2979">
        <f>IF(C2978&lt;draft_picks[[#This Row],[position]],1,IF(C2978&gt;draft_picks[[#This Row],[position]],D2978+1,IF(C2978=draft_picks[[#This Row],[position]],D2978+1)))</f>
        <v>3</v>
      </c>
      <c r="E2979" t="s">
        <v>8146</v>
      </c>
      <c r="F2979" t="str">
        <f>IF(ISBLANK(draft_picks[[#This Row],[movie_id]]),"",_xlfn.XLOOKUP(draft_picks[[#This Row],[movie_id]],drafts.movies[id],drafts.movies[movie_title]))</f>
        <v>Drunken Master II</v>
      </c>
      <c r="G2979" s="3" t="s">
        <v>1083</v>
      </c>
      <c r="H2979" t="str">
        <f>IF(ISBLANK(draft_picks[[#This Row],[drafter_id]]),"",_xlfn.XLOOKUP(draft_picks[[#This Row],[drafter_id]],drafters[id],drafters[name]))</f>
        <v>Nick de Semlyen</v>
      </c>
      <c r="J2979" t="str">
        <f>IF(ISBLANK(draft_picks[[#This Row],[drafter_team_id]]),"",_xlfn.XLOOKUP(draft_picks[[#This Row],[drafter_team_id]],drafter_teams[id],drafter_teams[name]))</f>
        <v/>
      </c>
      <c r="K2979" s="3" t="s">
        <v>15497</v>
      </c>
      <c r="L2979" t="s">
        <v>15497</v>
      </c>
      <c r="M2979" t="str">
        <f>IF(OR(ISBLANK(draft_picks[[#This Row],[veto_drafter_id]]),draft_picks[[#This Row],[veto_drafter_id]]=""),"",_xlfn.XLOOKUP(draft_picks[[#This Row],[veto_drafter_id]],drafters[id],drafters[name]))</f>
        <v/>
      </c>
      <c r="N2979" t="s">
        <v>15497</v>
      </c>
      <c r="O2979" t="str">
        <f>IF(OR(ISBLANK(draft_picks[[#This Row],[veto_drafter_team_id]]),draft_picks[[#This Row],[veto_drafter_team_id]]=""),"",_xlfn.XLOOKUP(draft_picks[[#This Row],[veto_drafter_team_id]],drafter_teams[id],drafter_teams[name]))</f>
        <v/>
      </c>
      <c r="Q2979" t="s">
        <v>15497</v>
      </c>
      <c r="R2979" t="str">
        <f>IF(OR(ISBLANK(draft_picks[[#This Row],[veto_override_drafter_id]]),draft_picks[[#This Row],[veto_override_drafter_id]]=""),"",_xlfn.XLOOKUP(draft_picks[[#This Row],[veto_override_drafter_id]],drafters[id],drafters[name]))</f>
        <v/>
      </c>
      <c r="S2979" t="s">
        <v>15497</v>
      </c>
      <c r="T2979" t="str">
        <f>IF(OR(ISBLANK(draft_picks[[#This Row],[veto_override_team_id]]),draft_picks[[#This Row],[veto_override_team_id]]=""),"",_xlfn.XLOOKUP(draft_picks[[#This Row],[veto_override_team_id]],drafter_teams[id],drafter_teams[name]))</f>
        <v/>
      </c>
    </row>
    <row r="2980" spans="1:20" x14ac:dyDescent="0.25">
      <c r="A2980" t="s">
        <v>542</v>
      </c>
      <c r="B2980" t="str">
        <f>_xlfn.XLOOKUP(draft_picks[[#This Row],[draft_id]],drafts[id],drafts[title])</f>
        <v>Action Sequels</v>
      </c>
      <c r="C2980" s="3">
        <v>4</v>
      </c>
      <c r="D2980">
        <f>IF(C2979&lt;draft_picks[[#This Row],[position]],1,IF(C2979&gt;draft_picks[[#This Row],[position]],D2979+1,IF(C2979=draft_picks[[#This Row],[position]],D2979+1)))</f>
        <v>4</v>
      </c>
      <c r="E2980" t="s">
        <v>7969</v>
      </c>
      <c r="F2980" t="str">
        <f>IF(ISBLANK(draft_picks[[#This Row],[movie_id]]),"",_xlfn.XLOOKUP(draft_picks[[#This Row],[movie_id]],drafts.movies[id],drafts.movies[movie_title]))</f>
        <v>John Wick: Chapter 2</v>
      </c>
      <c r="G2980" s="3" t="s">
        <v>1015</v>
      </c>
      <c r="H2980" t="str">
        <f>IF(ISBLANK(draft_picks[[#This Row],[drafter_id]]),"",_xlfn.XLOOKUP(draft_picks[[#This Row],[drafter_id]],drafters[id],drafters[name]))</f>
        <v>Chris Hewitt</v>
      </c>
      <c r="J2980" t="str">
        <f>IF(ISBLANK(draft_picks[[#This Row],[drafter_team_id]]),"",_xlfn.XLOOKUP(draft_picks[[#This Row],[drafter_team_id]],drafter_teams[id],drafter_teams[name]))</f>
        <v/>
      </c>
      <c r="K2980" s="3" t="s">
        <v>15484</v>
      </c>
      <c r="L2980" t="s">
        <v>1083</v>
      </c>
      <c r="M2980" t="str">
        <f>IF(OR(ISBLANK(draft_picks[[#This Row],[veto_drafter_id]]),draft_picks[[#This Row],[veto_drafter_id]]=""),"",_xlfn.XLOOKUP(draft_picks[[#This Row],[veto_drafter_id]],drafters[id],drafters[name]))</f>
        <v>Nick de Semlyen</v>
      </c>
      <c r="N2980" t="s">
        <v>15497</v>
      </c>
      <c r="O2980" t="str">
        <f>IF(OR(ISBLANK(draft_picks[[#This Row],[veto_drafter_team_id]]),draft_picks[[#This Row],[veto_drafter_team_id]]=""),"",_xlfn.XLOOKUP(draft_picks[[#This Row],[veto_drafter_team_id]],drafter_teams[id],drafter_teams[name]))</f>
        <v/>
      </c>
      <c r="Q2980" t="s">
        <v>15497</v>
      </c>
      <c r="R2980" t="str">
        <f>IF(OR(ISBLANK(draft_picks[[#This Row],[veto_override_drafter_id]]),draft_picks[[#This Row],[veto_override_drafter_id]]=""),"",_xlfn.XLOOKUP(draft_picks[[#This Row],[veto_override_drafter_id]],drafters[id],drafters[name]))</f>
        <v/>
      </c>
      <c r="S2980" t="s">
        <v>15497</v>
      </c>
      <c r="T2980" t="str">
        <f>IF(OR(ISBLANK(draft_picks[[#This Row],[veto_override_team_id]]),draft_picks[[#This Row],[veto_override_team_id]]=""),"",_xlfn.XLOOKUP(draft_picks[[#This Row],[veto_override_team_id]],drafter_teams[id],drafter_teams[name]))</f>
        <v/>
      </c>
    </row>
    <row r="2981" spans="1:20" x14ac:dyDescent="0.25">
      <c r="A2981" t="s">
        <v>542</v>
      </c>
      <c r="B2981" t="str">
        <f>_xlfn.XLOOKUP(draft_picks[[#This Row],[draft_id]],drafts[id],drafts[title])</f>
        <v>Action Sequels</v>
      </c>
      <c r="C2981" s="3">
        <v>4</v>
      </c>
      <c r="D2981">
        <f>IF(C2980&lt;draft_picks[[#This Row],[position]],1,IF(C2980&gt;draft_picks[[#This Row],[position]],D2980+1,IF(C2980=draft_picks[[#This Row],[position]],D2980+1)))</f>
        <v>5</v>
      </c>
      <c r="E2981" t="s">
        <v>4749</v>
      </c>
      <c r="F2981" t="str">
        <f>IF(ISBLANK(draft_picks[[#This Row],[movie_id]]),"",_xlfn.XLOOKUP(draft_picks[[#This Row],[movie_id]],drafts.movies[id],drafts.movies[movie_title]))</f>
        <v>The Raid 2</v>
      </c>
      <c r="G2981" s="3" t="s">
        <v>1015</v>
      </c>
      <c r="H2981" t="str">
        <f>IF(ISBLANK(draft_picks[[#This Row],[drafter_id]]),"",_xlfn.XLOOKUP(draft_picks[[#This Row],[drafter_id]],drafters[id],drafters[name]))</f>
        <v>Chris Hewitt</v>
      </c>
      <c r="J2981" t="str">
        <f>IF(ISBLANK(draft_picks[[#This Row],[drafter_team_id]]),"",_xlfn.XLOOKUP(draft_picks[[#This Row],[drafter_team_id]],drafter_teams[id],drafter_teams[name]))</f>
        <v/>
      </c>
      <c r="K2981" s="3" t="s">
        <v>15497</v>
      </c>
      <c r="L2981" t="s">
        <v>15497</v>
      </c>
      <c r="M2981" t="str">
        <f>IF(OR(ISBLANK(draft_picks[[#This Row],[veto_drafter_id]]),draft_picks[[#This Row],[veto_drafter_id]]=""),"",_xlfn.XLOOKUP(draft_picks[[#This Row],[veto_drafter_id]],drafters[id],drafters[name]))</f>
        <v/>
      </c>
      <c r="N2981" t="s">
        <v>15497</v>
      </c>
      <c r="O2981" t="str">
        <f>IF(OR(ISBLANK(draft_picks[[#This Row],[veto_drafter_team_id]]),draft_picks[[#This Row],[veto_drafter_team_id]]=""),"",_xlfn.XLOOKUP(draft_picks[[#This Row],[veto_drafter_team_id]],drafter_teams[id],drafter_teams[name]))</f>
        <v/>
      </c>
      <c r="Q2981" t="s">
        <v>15497</v>
      </c>
      <c r="R2981" t="str">
        <f>IF(OR(ISBLANK(draft_picks[[#This Row],[veto_override_drafter_id]]),draft_picks[[#This Row],[veto_override_drafter_id]]=""),"",_xlfn.XLOOKUP(draft_picks[[#This Row],[veto_override_drafter_id]],drafters[id],drafters[name]))</f>
        <v/>
      </c>
      <c r="S2981" t="s">
        <v>15497</v>
      </c>
      <c r="T2981" t="str">
        <f>IF(OR(ISBLANK(draft_picks[[#This Row],[veto_override_team_id]]),draft_picks[[#This Row],[veto_override_team_id]]=""),"",_xlfn.XLOOKUP(draft_picks[[#This Row],[veto_override_team_id]],drafter_teams[id],drafter_teams[name]))</f>
        <v/>
      </c>
    </row>
    <row r="2982" spans="1:20" x14ac:dyDescent="0.25">
      <c r="A2982" t="s">
        <v>542</v>
      </c>
      <c r="B2982" t="str">
        <f>_xlfn.XLOOKUP(draft_picks[[#This Row],[draft_id]],drafts[id],drafts[title])</f>
        <v>Action Sequels</v>
      </c>
      <c r="C2982" s="3">
        <v>3</v>
      </c>
      <c r="D2982">
        <f>IF(C2981&lt;draft_picks[[#This Row],[position]],1,IF(C2981&gt;draft_picks[[#This Row],[position]],D2981+1,IF(C2981=draft_picks[[#This Row],[position]],D2981+1)))</f>
        <v>6</v>
      </c>
      <c r="E2982" t="s">
        <v>4332</v>
      </c>
      <c r="F2982" t="str">
        <f>IF(ISBLANK(draft_picks[[#This Row],[movie_id]]),"",_xlfn.XLOOKUP(draft_picks[[#This Row],[movie_id]],drafts.movies[id],drafts.movies[movie_title]))</f>
        <v>Indiana Jones and the Temple of Doom</v>
      </c>
      <c r="G2982" s="3" t="s">
        <v>1083</v>
      </c>
      <c r="H2982" t="str">
        <f>IF(ISBLANK(draft_picks[[#This Row],[drafter_id]]),"",_xlfn.XLOOKUP(draft_picks[[#This Row],[drafter_id]],drafters[id],drafters[name]))</f>
        <v>Nick de Semlyen</v>
      </c>
      <c r="J2982" t="str">
        <f>IF(ISBLANK(draft_picks[[#This Row],[drafter_team_id]]),"",_xlfn.XLOOKUP(draft_picks[[#This Row],[drafter_team_id]],drafter_teams[id],drafter_teams[name]))</f>
        <v/>
      </c>
      <c r="K2982" s="3" t="s">
        <v>15484</v>
      </c>
      <c r="L2982" t="s">
        <v>1015</v>
      </c>
      <c r="M2982" t="str">
        <f>IF(OR(ISBLANK(draft_picks[[#This Row],[veto_drafter_id]]),draft_picks[[#This Row],[veto_drafter_id]]=""),"",_xlfn.XLOOKUP(draft_picks[[#This Row],[veto_drafter_id]],drafters[id],drafters[name]))</f>
        <v>Chris Hewitt</v>
      </c>
      <c r="N2982" t="s">
        <v>15497</v>
      </c>
      <c r="O2982" t="str">
        <f>IF(OR(ISBLANK(draft_picks[[#This Row],[veto_drafter_team_id]]),draft_picks[[#This Row],[veto_drafter_team_id]]=""),"",_xlfn.XLOOKUP(draft_picks[[#This Row],[veto_drafter_team_id]],drafter_teams[id],drafter_teams[name]))</f>
        <v/>
      </c>
      <c r="Q2982" t="s">
        <v>15497</v>
      </c>
      <c r="R2982" t="str">
        <f>IF(OR(ISBLANK(draft_picks[[#This Row],[veto_override_drafter_id]]),draft_picks[[#This Row],[veto_override_drafter_id]]=""),"",_xlfn.XLOOKUP(draft_picks[[#This Row],[veto_override_drafter_id]],drafters[id],drafters[name]))</f>
        <v/>
      </c>
      <c r="S2982" t="s">
        <v>15497</v>
      </c>
      <c r="T2982" t="str">
        <f>IF(OR(ISBLANK(draft_picks[[#This Row],[veto_override_team_id]]),draft_picks[[#This Row],[veto_override_team_id]]=""),"",_xlfn.XLOOKUP(draft_picks[[#This Row],[veto_override_team_id]],drafter_teams[id],drafter_teams[name]))</f>
        <v/>
      </c>
    </row>
    <row r="2983" spans="1:20" x14ac:dyDescent="0.25">
      <c r="A2983" t="s">
        <v>542</v>
      </c>
      <c r="B2983" t="str">
        <f>_xlfn.XLOOKUP(draft_picks[[#This Row],[draft_id]],drafts[id],drafts[title])</f>
        <v>Action Sequels</v>
      </c>
      <c r="C2983" s="3">
        <v>3</v>
      </c>
      <c r="D2983">
        <f>IF(C2982&lt;draft_picks[[#This Row],[position]],1,IF(C2982&gt;draft_picks[[#This Row],[position]],D2982+1,IF(C2982=draft_picks[[#This Row],[position]],D2982+1)))</f>
        <v>7</v>
      </c>
      <c r="E2983" t="s">
        <v>2730</v>
      </c>
      <c r="F2983" t="str">
        <f>IF(ISBLANK(draft_picks[[#This Row],[movie_id]]),"",_xlfn.XLOOKUP(draft_picks[[#This Row],[movie_id]],drafts.movies[id],drafts.movies[movie_title]))</f>
        <v>Aliens</v>
      </c>
      <c r="G2983" s="3" t="s">
        <v>1083</v>
      </c>
      <c r="H2983" t="str">
        <f>IF(ISBLANK(draft_picks[[#This Row],[drafter_id]]),"",_xlfn.XLOOKUP(draft_picks[[#This Row],[drafter_id]],drafters[id],drafters[name]))</f>
        <v>Nick de Semlyen</v>
      </c>
      <c r="J2983" t="str">
        <f>IF(ISBLANK(draft_picks[[#This Row],[drafter_team_id]]),"",_xlfn.XLOOKUP(draft_picks[[#This Row],[drafter_team_id]],drafter_teams[id],drafter_teams[name]))</f>
        <v/>
      </c>
      <c r="K2983" s="3" t="s">
        <v>15497</v>
      </c>
      <c r="L2983" t="s">
        <v>15497</v>
      </c>
      <c r="M2983" t="str">
        <f>IF(OR(ISBLANK(draft_picks[[#This Row],[veto_drafter_id]]),draft_picks[[#This Row],[veto_drafter_id]]=""),"",_xlfn.XLOOKUP(draft_picks[[#This Row],[veto_drafter_id]],drafters[id],drafters[name]))</f>
        <v/>
      </c>
      <c r="N2983" t="s">
        <v>15497</v>
      </c>
      <c r="O2983" t="str">
        <f>IF(OR(ISBLANK(draft_picks[[#This Row],[veto_drafter_team_id]]),draft_picks[[#This Row],[veto_drafter_team_id]]=""),"",_xlfn.XLOOKUP(draft_picks[[#This Row],[veto_drafter_team_id]],drafter_teams[id],drafter_teams[name]))</f>
        <v/>
      </c>
      <c r="Q2983" t="s">
        <v>15497</v>
      </c>
      <c r="R2983" t="str">
        <f>IF(OR(ISBLANK(draft_picks[[#This Row],[veto_override_drafter_id]]),draft_picks[[#This Row],[veto_override_drafter_id]]=""),"",_xlfn.XLOOKUP(draft_picks[[#This Row],[veto_override_drafter_id]],drafters[id],drafters[name]))</f>
        <v/>
      </c>
      <c r="S2983" t="s">
        <v>15497</v>
      </c>
      <c r="T2983" t="str">
        <f>IF(OR(ISBLANK(draft_picks[[#This Row],[veto_override_team_id]]),draft_picks[[#This Row],[veto_override_team_id]]=""),"",_xlfn.XLOOKUP(draft_picks[[#This Row],[veto_override_team_id]],drafter_teams[id],drafter_teams[name]))</f>
        <v/>
      </c>
    </row>
    <row r="2984" spans="1:20" x14ac:dyDescent="0.25">
      <c r="A2984" t="s">
        <v>542</v>
      </c>
      <c r="B2984" t="str">
        <f>_xlfn.XLOOKUP(draft_picks[[#This Row],[draft_id]],drafts[id],drafts[title])</f>
        <v>Action Sequels</v>
      </c>
      <c r="C2984" s="3">
        <v>2</v>
      </c>
      <c r="D2984">
        <f>IF(C2983&lt;draft_picks[[#This Row],[position]],1,IF(C2983&gt;draft_picks[[#This Row],[position]],D2983+1,IF(C2983=draft_picks[[#This Row],[position]],D2983+1)))</f>
        <v>8</v>
      </c>
      <c r="E2984" t="s">
        <v>2120</v>
      </c>
      <c r="F2984" t="str">
        <f>IF(ISBLANK(draft_picks[[#This Row],[movie_id]]),"",_xlfn.XLOOKUP(draft_picks[[#This Row],[movie_id]],drafts.movies[id],drafts.movies[movie_title]))</f>
        <v>Terminator 2: Judgment Day</v>
      </c>
      <c r="G2984" s="3" t="s">
        <v>1015</v>
      </c>
      <c r="H2984" t="str">
        <f>IF(ISBLANK(draft_picks[[#This Row],[drafter_id]]),"",_xlfn.XLOOKUP(draft_picks[[#This Row],[drafter_id]],drafters[id],drafters[name]))</f>
        <v>Chris Hewitt</v>
      </c>
      <c r="J2984" t="str">
        <f>IF(ISBLANK(draft_picks[[#This Row],[drafter_team_id]]),"",_xlfn.XLOOKUP(draft_picks[[#This Row],[drafter_team_id]],drafter_teams[id],drafter_teams[name]))</f>
        <v/>
      </c>
      <c r="K2984" s="3" t="s">
        <v>15497</v>
      </c>
      <c r="L2984" t="s">
        <v>15497</v>
      </c>
      <c r="M2984" t="str">
        <f>IF(OR(ISBLANK(draft_picks[[#This Row],[veto_drafter_id]]),draft_picks[[#This Row],[veto_drafter_id]]=""),"",_xlfn.XLOOKUP(draft_picks[[#This Row],[veto_drafter_id]],drafters[id],drafters[name]))</f>
        <v/>
      </c>
      <c r="N2984" t="s">
        <v>15497</v>
      </c>
      <c r="O2984" t="str">
        <f>IF(OR(ISBLANK(draft_picks[[#This Row],[veto_drafter_team_id]]),draft_picks[[#This Row],[veto_drafter_team_id]]=""),"",_xlfn.XLOOKUP(draft_picks[[#This Row],[veto_drafter_team_id]],drafter_teams[id],drafter_teams[name]))</f>
        <v/>
      </c>
      <c r="Q2984" t="s">
        <v>15497</v>
      </c>
      <c r="R2984" t="str">
        <f>IF(OR(ISBLANK(draft_picks[[#This Row],[veto_override_drafter_id]]),draft_picks[[#This Row],[veto_override_drafter_id]]=""),"",_xlfn.XLOOKUP(draft_picks[[#This Row],[veto_override_drafter_id]],drafters[id],drafters[name]))</f>
        <v/>
      </c>
      <c r="S2984" t="s">
        <v>15497</v>
      </c>
      <c r="T2984" t="str">
        <f>IF(OR(ISBLANK(draft_picks[[#This Row],[veto_override_team_id]]),draft_picks[[#This Row],[veto_override_team_id]]=""),"",_xlfn.XLOOKUP(draft_picks[[#This Row],[veto_override_team_id]],drafter_teams[id],drafter_teams[name]))</f>
        <v/>
      </c>
    </row>
    <row r="2985" spans="1:20" x14ac:dyDescent="0.25">
      <c r="A2985" t="s">
        <v>542</v>
      </c>
      <c r="B2985" t="str">
        <f>_xlfn.XLOOKUP(draft_picks[[#This Row],[draft_id]],drafts[id],drafts[title])</f>
        <v>Action Sequels</v>
      </c>
      <c r="C2985" s="3">
        <v>1</v>
      </c>
      <c r="D2985">
        <f>IF(C2984&lt;draft_picks[[#This Row],[position]],1,IF(C2984&gt;draft_picks[[#This Row],[position]],D2984+1,IF(C2984=draft_picks[[#This Row],[position]],D2984+1)))</f>
        <v>9</v>
      </c>
      <c r="E2985" t="s">
        <v>5426</v>
      </c>
      <c r="F2985" t="str">
        <f>IF(ISBLANK(draft_picks[[#This Row],[movie_id]]),"",_xlfn.XLOOKUP(draft_picks[[#This Row],[movie_id]],drafts.movies[id],drafts.movies[movie_title]))</f>
        <v>Top Gun: Maverick</v>
      </c>
      <c r="G2985" s="3" t="s">
        <v>1083</v>
      </c>
      <c r="H2985" t="str">
        <f>IF(ISBLANK(draft_picks[[#This Row],[drafter_id]]),"",_xlfn.XLOOKUP(draft_picks[[#This Row],[drafter_id]],drafters[id],drafters[name]))</f>
        <v>Nick de Semlyen</v>
      </c>
      <c r="J2985" t="str">
        <f>IF(ISBLANK(draft_picks[[#This Row],[drafter_team_id]]),"",_xlfn.XLOOKUP(draft_picks[[#This Row],[drafter_team_id]],drafter_teams[id],drafter_teams[name]))</f>
        <v/>
      </c>
      <c r="K2985" s="3" t="s">
        <v>15497</v>
      </c>
      <c r="L2985" t="s">
        <v>15497</v>
      </c>
      <c r="M2985" t="str">
        <f>IF(OR(ISBLANK(draft_picks[[#This Row],[veto_drafter_id]]),draft_picks[[#This Row],[veto_drafter_id]]=""),"",_xlfn.XLOOKUP(draft_picks[[#This Row],[veto_drafter_id]],drafters[id],drafters[name]))</f>
        <v/>
      </c>
      <c r="N2985" t="s">
        <v>15497</v>
      </c>
      <c r="O2985" t="str">
        <f>IF(OR(ISBLANK(draft_picks[[#This Row],[veto_drafter_team_id]]),draft_picks[[#This Row],[veto_drafter_team_id]]=""),"",_xlfn.XLOOKUP(draft_picks[[#This Row],[veto_drafter_team_id]],drafter_teams[id],drafter_teams[name]))</f>
        <v/>
      </c>
      <c r="Q2985" t="s">
        <v>15497</v>
      </c>
      <c r="R2985" t="str">
        <f>IF(OR(ISBLANK(draft_picks[[#This Row],[veto_override_drafter_id]]),draft_picks[[#This Row],[veto_override_drafter_id]]=""),"",_xlfn.XLOOKUP(draft_picks[[#This Row],[veto_override_drafter_id]],drafters[id],drafters[name]))</f>
        <v/>
      </c>
      <c r="S2985" t="s">
        <v>15497</v>
      </c>
      <c r="T2985" t="str">
        <f>IF(OR(ISBLANK(draft_picks[[#This Row],[veto_override_team_id]]),draft_picks[[#This Row],[veto_override_team_id]]=""),"",_xlfn.XLOOKUP(draft_picks[[#This Row],[veto_override_team_id]],drafter_teams[id],drafter_teams[name]))</f>
        <v/>
      </c>
    </row>
    <row r="2986" spans="1:20" x14ac:dyDescent="0.25">
      <c r="A2986" t="s">
        <v>449</v>
      </c>
      <c r="B2986" t="str">
        <f>_xlfn.XLOOKUP(draft_picks[[#This Row],[draft_id]],drafts[id],drafts[title])</f>
        <v>The Afterlife</v>
      </c>
      <c r="C2986" s="3">
        <v>7</v>
      </c>
      <c r="D2986">
        <f>IF(C2985&lt;draft_picks[[#This Row],[position]],1,IF(C2985&gt;draft_picks[[#This Row],[position]],D2985+1,IF(C2985=draft_picks[[#This Row],[position]],D2985+1)))</f>
        <v>1</v>
      </c>
      <c r="E2986" t="s">
        <v>8287</v>
      </c>
      <c r="F2986" t="str">
        <f>IF(ISBLANK(draft_picks[[#This Row],[movie_id]]),"",_xlfn.XLOOKUP(draft_picks[[#This Row],[movie_id]],drafts.movies[id],drafts.movies[movie_title]))</f>
        <v>Brainstorm</v>
      </c>
      <c r="G2986" s="3" t="s">
        <v>797</v>
      </c>
      <c r="H2986" t="str">
        <f>IF(ISBLANK(draft_picks[[#This Row],[drafter_id]]),"",_xlfn.XLOOKUP(draft_picks[[#This Row],[drafter_id]],drafters[id],drafters[name]))</f>
        <v>William Bibbiani</v>
      </c>
      <c r="J2986" t="str">
        <f>IF(ISBLANK(draft_picks[[#This Row],[drafter_team_id]]),"",_xlfn.XLOOKUP(draft_picks[[#This Row],[drafter_team_id]],drafter_teams[id],drafter_teams[name]))</f>
        <v/>
      </c>
      <c r="K2986" s="3" t="s">
        <v>15497</v>
      </c>
      <c r="L2986" t="s">
        <v>15497</v>
      </c>
      <c r="M2986" t="str">
        <f>IF(OR(ISBLANK(draft_picks[[#This Row],[veto_drafter_id]]),draft_picks[[#This Row],[veto_drafter_id]]=""),"",_xlfn.XLOOKUP(draft_picks[[#This Row],[veto_drafter_id]],drafters[id],drafters[name]))</f>
        <v/>
      </c>
      <c r="N2986" t="s">
        <v>15497</v>
      </c>
      <c r="O2986" t="str">
        <f>IF(OR(ISBLANK(draft_picks[[#This Row],[veto_drafter_team_id]]),draft_picks[[#This Row],[veto_drafter_team_id]]=""),"",_xlfn.XLOOKUP(draft_picks[[#This Row],[veto_drafter_team_id]],drafter_teams[id],drafter_teams[name]))</f>
        <v/>
      </c>
      <c r="Q2986" t="s">
        <v>15497</v>
      </c>
      <c r="R2986" t="str">
        <f>IF(OR(ISBLANK(draft_picks[[#This Row],[veto_override_drafter_id]]),draft_picks[[#This Row],[veto_override_drafter_id]]=""),"",_xlfn.XLOOKUP(draft_picks[[#This Row],[veto_override_drafter_id]],drafters[id],drafters[name]))</f>
        <v/>
      </c>
      <c r="S2986" t="s">
        <v>15497</v>
      </c>
      <c r="T2986" t="str">
        <f>IF(OR(ISBLANK(draft_picks[[#This Row],[veto_override_team_id]]),draft_picks[[#This Row],[veto_override_team_id]]=""),"",_xlfn.XLOOKUP(draft_picks[[#This Row],[veto_override_team_id]],drafter_teams[id],drafter_teams[name]))</f>
        <v/>
      </c>
    </row>
    <row r="2987" spans="1:20" x14ac:dyDescent="0.25">
      <c r="A2987" t="s">
        <v>449</v>
      </c>
      <c r="B2987" t="str">
        <f>_xlfn.XLOOKUP(draft_picks[[#This Row],[draft_id]],drafts[id],drafts[title])</f>
        <v>The Afterlife</v>
      </c>
      <c r="C2987" s="3">
        <v>6</v>
      </c>
      <c r="D2987">
        <f>IF(C2986&lt;draft_picks[[#This Row],[position]],1,IF(C2986&gt;draft_picks[[#This Row],[position]],D2986+1,IF(C2986=draft_picks[[#This Row],[position]],D2986+1)))</f>
        <v>2</v>
      </c>
      <c r="E2987" t="s">
        <v>3615</v>
      </c>
      <c r="F2987" t="str">
        <f>IF(ISBLANK(draft_picks[[#This Row],[movie_id]]),"",_xlfn.XLOOKUP(draft_picks[[#This Row],[movie_id]],drafts.movies[id],drafts.movies[movie_title]))</f>
        <v>High and Low</v>
      </c>
      <c r="G2987" s="3" t="s">
        <v>797</v>
      </c>
      <c r="H2987" t="str">
        <f>IF(ISBLANK(draft_picks[[#This Row],[drafter_id]]),"",_xlfn.XLOOKUP(draft_picks[[#This Row],[drafter_id]],drafters[id],drafters[name]))</f>
        <v>William Bibbiani</v>
      </c>
      <c r="J2987" t="str">
        <f>IF(ISBLANK(draft_picks[[#This Row],[drafter_team_id]]),"",_xlfn.XLOOKUP(draft_picks[[#This Row],[drafter_team_id]],drafter_teams[id],drafter_teams[name]))</f>
        <v/>
      </c>
      <c r="K2987" s="3" t="s">
        <v>15497</v>
      </c>
      <c r="L2987" t="s">
        <v>15497</v>
      </c>
      <c r="M2987" t="str">
        <f>IF(OR(ISBLANK(draft_picks[[#This Row],[veto_drafter_id]]),draft_picks[[#This Row],[veto_drafter_id]]=""),"",_xlfn.XLOOKUP(draft_picks[[#This Row],[veto_drafter_id]],drafters[id],drafters[name]))</f>
        <v/>
      </c>
      <c r="N2987" t="s">
        <v>15497</v>
      </c>
      <c r="O2987" t="str">
        <f>IF(OR(ISBLANK(draft_picks[[#This Row],[veto_drafter_team_id]]),draft_picks[[#This Row],[veto_drafter_team_id]]=""),"",_xlfn.XLOOKUP(draft_picks[[#This Row],[veto_drafter_team_id]],drafter_teams[id],drafter_teams[name]))</f>
        <v/>
      </c>
      <c r="Q2987" t="s">
        <v>15497</v>
      </c>
      <c r="R2987" t="str">
        <f>IF(OR(ISBLANK(draft_picks[[#This Row],[veto_override_drafter_id]]),draft_picks[[#This Row],[veto_override_drafter_id]]=""),"",_xlfn.XLOOKUP(draft_picks[[#This Row],[veto_override_drafter_id]],drafters[id],drafters[name]))</f>
        <v/>
      </c>
      <c r="S2987" t="s">
        <v>15497</v>
      </c>
      <c r="T2987" t="str">
        <f>IF(OR(ISBLANK(draft_picks[[#This Row],[veto_override_team_id]]),draft_picks[[#This Row],[veto_override_team_id]]=""),"",_xlfn.XLOOKUP(draft_picks[[#This Row],[veto_override_team_id]],drafter_teams[id],drafter_teams[name]))</f>
        <v/>
      </c>
    </row>
    <row r="2988" spans="1:20" x14ac:dyDescent="0.25">
      <c r="A2988" t="s">
        <v>449</v>
      </c>
      <c r="B2988" t="str">
        <f>_xlfn.XLOOKUP(draft_picks[[#This Row],[draft_id]],drafts[id],drafts[title])</f>
        <v>The Afterlife</v>
      </c>
      <c r="C2988" s="3">
        <v>5</v>
      </c>
      <c r="D2988">
        <f>IF(C2987&lt;draft_picks[[#This Row],[position]],1,IF(C2987&gt;draft_picks[[#This Row],[position]],D2987+1,IF(C2987=draft_picks[[#This Row],[position]],D2987+1)))</f>
        <v>3</v>
      </c>
      <c r="E2988" t="s">
        <v>7204</v>
      </c>
      <c r="F2988" t="str">
        <f>IF(ISBLANK(draft_picks[[#This Row],[movie_id]]),"",_xlfn.XLOOKUP(draft_picks[[#This Row],[movie_id]],drafts.movies[id],drafts.movies[movie_title]))</f>
        <v>Black Orpheus</v>
      </c>
      <c r="G2988" s="3" t="s">
        <v>1023</v>
      </c>
      <c r="H2988" t="str">
        <f>IF(ISBLANK(draft_picks[[#This Row],[drafter_id]]),"",_xlfn.XLOOKUP(draft_picks[[#This Row],[drafter_id]],drafters[id],drafters[name]))</f>
        <v>Walter Chaw</v>
      </c>
      <c r="J2988" t="str">
        <f>IF(ISBLANK(draft_picks[[#This Row],[drafter_team_id]]),"",_xlfn.XLOOKUP(draft_picks[[#This Row],[drafter_team_id]],drafter_teams[id],drafter_teams[name]))</f>
        <v/>
      </c>
      <c r="K2988" s="3" t="s">
        <v>15497</v>
      </c>
      <c r="L2988" t="s">
        <v>15497</v>
      </c>
      <c r="M2988" t="str">
        <f>IF(OR(ISBLANK(draft_picks[[#This Row],[veto_drafter_id]]),draft_picks[[#This Row],[veto_drafter_id]]=""),"",_xlfn.XLOOKUP(draft_picks[[#This Row],[veto_drafter_id]],drafters[id],drafters[name]))</f>
        <v/>
      </c>
      <c r="N2988" t="s">
        <v>15497</v>
      </c>
      <c r="O2988" t="str">
        <f>IF(OR(ISBLANK(draft_picks[[#This Row],[veto_drafter_team_id]]),draft_picks[[#This Row],[veto_drafter_team_id]]=""),"",_xlfn.XLOOKUP(draft_picks[[#This Row],[veto_drafter_team_id]],drafter_teams[id],drafter_teams[name]))</f>
        <v/>
      </c>
      <c r="Q2988" t="s">
        <v>15497</v>
      </c>
      <c r="R2988" t="str">
        <f>IF(OR(ISBLANK(draft_picks[[#This Row],[veto_override_drafter_id]]),draft_picks[[#This Row],[veto_override_drafter_id]]=""),"",_xlfn.XLOOKUP(draft_picks[[#This Row],[veto_override_drafter_id]],drafters[id],drafters[name]))</f>
        <v/>
      </c>
      <c r="S2988" t="s">
        <v>15497</v>
      </c>
      <c r="T2988" t="str">
        <f>IF(OR(ISBLANK(draft_picks[[#This Row],[veto_override_team_id]]),draft_picks[[#This Row],[veto_override_team_id]]=""),"",_xlfn.XLOOKUP(draft_picks[[#This Row],[veto_override_team_id]],drafter_teams[id],drafter_teams[name]))</f>
        <v/>
      </c>
    </row>
    <row r="2989" spans="1:20" x14ac:dyDescent="0.25">
      <c r="A2989" t="s">
        <v>449</v>
      </c>
      <c r="B2989" t="str">
        <f>_xlfn.XLOOKUP(draft_picks[[#This Row],[draft_id]],drafts[id],drafts[title])</f>
        <v>The Afterlife</v>
      </c>
      <c r="C2989" s="3">
        <v>4</v>
      </c>
      <c r="D2989">
        <f>IF(C2988&lt;draft_picks[[#This Row],[position]],1,IF(C2988&gt;draft_picks[[#This Row],[position]],D2988+1,IF(C2988=draft_picks[[#This Row],[position]],D2988+1)))</f>
        <v>4</v>
      </c>
      <c r="E2989" t="s">
        <v>2332</v>
      </c>
      <c r="F2989" t="str">
        <f>IF(ISBLANK(draft_picks[[#This Row],[movie_id]]),"",_xlfn.XLOOKUP(draft_picks[[#This Row],[movie_id]],drafts.movies[id],drafts.movies[movie_title]))</f>
        <v>Heaven Can Wait</v>
      </c>
      <c r="G2989" s="3" t="s">
        <v>797</v>
      </c>
      <c r="H2989" t="str">
        <f>IF(ISBLANK(draft_picks[[#This Row],[drafter_id]]),"",_xlfn.XLOOKUP(draft_picks[[#This Row],[drafter_id]],drafters[id],drafters[name]))</f>
        <v>William Bibbiani</v>
      </c>
      <c r="J2989" t="str">
        <f>IF(ISBLANK(draft_picks[[#This Row],[drafter_team_id]]),"",_xlfn.XLOOKUP(draft_picks[[#This Row],[drafter_team_id]],drafter_teams[id],drafter_teams[name]))</f>
        <v/>
      </c>
      <c r="K2989" s="3" t="s">
        <v>15484</v>
      </c>
      <c r="L2989" t="s">
        <v>1023</v>
      </c>
      <c r="M2989" t="str">
        <f>IF(OR(ISBLANK(draft_picks[[#This Row],[veto_drafter_id]]),draft_picks[[#This Row],[veto_drafter_id]]=""),"",_xlfn.XLOOKUP(draft_picks[[#This Row],[veto_drafter_id]],drafters[id],drafters[name]))</f>
        <v>Walter Chaw</v>
      </c>
      <c r="N2989" t="s">
        <v>15497</v>
      </c>
      <c r="O2989" t="str">
        <f>IF(OR(ISBLANK(draft_picks[[#This Row],[veto_drafter_team_id]]),draft_picks[[#This Row],[veto_drafter_team_id]]=""),"",_xlfn.XLOOKUP(draft_picks[[#This Row],[veto_drafter_team_id]],drafter_teams[id],drafter_teams[name]))</f>
        <v/>
      </c>
      <c r="Q2989" t="s">
        <v>15497</v>
      </c>
      <c r="R2989" t="str">
        <f>IF(OR(ISBLANK(draft_picks[[#This Row],[veto_override_drafter_id]]),draft_picks[[#This Row],[veto_override_drafter_id]]=""),"",_xlfn.XLOOKUP(draft_picks[[#This Row],[veto_override_drafter_id]],drafters[id],drafters[name]))</f>
        <v/>
      </c>
      <c r="S2989" t="s">
        <v>15497</v>
      </c>
      <c r="T2989" t="str">
        <f>IF(OR(ISBLANK(draft_picks[[#This Row],[veto_override_team_id]]),draft_picks[[#This Row],[veto_override_team_id]]=""),"",_xlfn.XLOOKUP(draft_picks[[#This Row],[veto_override_team_id]],drafter_teams[id],drafter_teams[name]))</f>
        <v/>
      </c>
    </row>
    <row r="2990" spans="1:20" x14ac:dyDescent="0.25">
      <c r="A2990" t="s">
        <v>449</v>
      </c>
      <c r="B2990" t="str">
        <f>_xlfn.XLOOKUP(draft_picks[[#This Row],[draft_id]],drafts[id],drafts[title])</f>
        <v>The Afterlife</v>
      </c>
      <c r="C2990" s="3">
        <v>4</v>
      </c>
      <c r="D2990">
        <f>IF(C2989&lt;draft_picks[[#This Row],[position]],1,IF(C2989&gt;draft_picks[[#This Row],[position]],D2989+1,IF(C2989=draft_picks[[#This Row],[position]],D2989+1)))</f>
        <v>5</v>
      </c>
      <c r="E2990" t="s">
        <v>7357</v>
      </c>
      <c r="F2990" t="str">
        <f>IF(ISBLANK(draft_picks[[#This Row],[movie_id]]),"",_xlfn.XLOOKUP(draft_picks[[#This Row],[movie_id]],drafts.movies[id],drafts.movies[movie_title]))</f>
        <v>Coco</v>
      </c>
      <c r="G2990" s="3" t="s">
        <v>797</v>
      </c>
      <c r="H2990" t="str">
        <f>IF(ISBLANK(draft_picks[[#This Row],[drafter_id]]),"",_xlfn.XLOOKUP(draft_picks[[#This Row],[drafter_id]],drafters[id],drafters[name]))</f>
        <v>William Bibbiani</v>
      </c>
      <c r="J2990" t="str">
        <f>IF(ISBLANK(draft_picks[[#This Row],[drafter_team_id]]),"",_xlfn.XLOOKUP(draft_picks[[#This Row],[drafter_team_id]],drafter_teams[id],drafter_teams[name]))</f>
        <v/>
      </c>
      <c r="K2990" s="3" t="s">
        <v>15497</v>
      </c>
      <c r="L2990" t="s">
        <v>15497</v>
      </c>
      <c r="M2990" t="str">
        <f>IF(OR(ISBLANK(draft_picks[[#This Row],[veto_drafter_id]]),draft_picks[[#This Row],[veto_drafter_id]]=""),"",_xlfn.XLOOKUP(draft_picks[[#This Row],[veto_drafter_id]],drafters[id],drafters[name]))</f>
        <v/>
      </c>
      <c r="N2990" t="s">
        <v>15497</v>
      </c>
      <c r="O2990" t="str">
        <f>IF(OR(ISBLANK(draft_picks[[#This Row],[veto_drafter_team_id]]),draft_picks[[#This Row],[veto_drafter_team_id]]=""),"",_xlfn.XLOOKUP(draft_picks[[#This Row],[veto_drafter_team_id]],drafter_teams[id],drafter_teams[name]))</f>
        <v/>
      </c>
      <c r="Q2990" t="s">
        <v>15497</v>
      </c>
      <c r="R2990" t="str">
        <f>IF(OR(ISBLANK(draft_picks[[#This Row],[veto_override_drafter_id]]),draft_picks[[#This Row],[veto_override_drafter_id]]=""),"",_xlfn.XLOOKUP(draft_picks[[#This Row],[veto_override_drafter_id]],drafters[id],drafters[name]))</f>
        <v/>
      </c>
      <c r="S2990" t="s">
        <v>15497</v>
      </c>
      <c r="T2990" t="str">
        <f>IF(OR(ISBLANK(draft_picks[[#This Row],[veto_override_team_id]]),draft_picks[[#This Row],[veto_override_team_id]]=""),"",_xlfn.XLOOKUP(draft_picks[[#This Row],[veto_override_team_id]],drafter_teams[id],drafter_teams[name]))</f>
        <v/>
      </c>
    </row>
    <row r="2991" spans="1:20" x14ac:dyDescent="0.25">
      <c r="A2991" t="s">
        <v>449</v>
      </c>
      <c r="B2991" t="str">
        <f>_xlfn.XLOOKUP(draft_picks[[#This Row],[draft_id]],drafts[id],drafts[title])</f>
        <v>The Afterlife</v>
      </c>
      <c r="C2991" s="3">
        <v>3</v>
      </c>
      <c r="D2991">
        <f>IF(C2990&lt;draft_picks[[#This Row],[position]],1,IF(C2990&gt;draft_picks[[#This Row],[position]],D2990+1,IF(C2990=draft_picks[[#This Row],[position]],D2990+1)))</f>
        <v>6</v>
      </c>
      <c r="E2991" t="s">
        <v>4656</v>
      </c>
      <c r="F2991" t="str">
        <f>IF(ISBLANK(draft_picks[[#This Row],[movie_id]]),"",_xlfn.XLOOKUP(draft_picks[[#This Row],[movie_id]],drafts.movies[id],drafts.movies[movie_title]))</f>
        <v>After Life</v>
      </c>
      <c r="G2991" s="3" t="s">
        <v>1023</v>
      </c>
      <c r="H2991" t="str">
        <f>IF(ISBLANK(draft_picks[[#This Row],[drafter_id]]),"",_xlfn.XLOOKUP(draft_picks[[#This Row],[drafter_id]],drafters[id],drafters[name]))</f>
        <v>Walter Chaw</v>
      </c>
      <c r="J2991" t="str">
        <f>IF(ISBLANK(draft_picks[[#This Row],[drafter_team_id]]),"",_xlfn.XLOOKUP(draft_picks[[#This Row],[drafter_team_id]],drafter_teams[id],drafter_teams[name]))</f>
        <v/>
      </c>
      <c r="K2991" s="3" t="s">
        <v>15484</v>
      </c>
      <c r="L2991" t="s">
        <v>797</v>
      </c>
      <c r="M2991" t="str">
        <f>IF(OR(ISBLANK(draft_picks[[#This Row],[veto_drafter_id]]),draft_picks[[#This Row],[veto_drafter_id]]=""),"",_xlfn.XLOOKUP(draft_picks[[#This Row],[veto_drafter_id]],drafters[id],drafters[name]))</f>
        <v>William Bibbiani</v>
      </c>
      <c r="N2991" t="s">
        <v>15497</v>
      </c>
      <c r="O2991" t="str">
        <f>IF(OR(ISBLANK(draft_picks[[#This Row],[veto_drafter_team_id]]),draft_picks[[#This Row],[veto_drafter_team_id]]=""),"",_xlfn.XLOOKUP(draft_picks[[#This Row],[veto_drafter_team_id]],drafter_teams[id],drafter_teams[name]))</f>
        <v/>
      </c>
      <c r="Q2991" t="s">
        <v>15497</v>
      </c>
      <c r="R2991" t="str">
        <f>IF(OR(ISBLANK(draft_picks[[#This Row],[veto_override_drafter_id]]),draft_picks[[#This Row],[veto_override_drafter_id]]=""),"",_xlfn.XLOOKUP(draft_picks[[#This Row],[veto_override_drafter_id]],drafters[id],drafters[name]))</f>
        <v/>
      </c>
      <c r="S2991" t="s">
        <v>15497</v>
      </c>
      <c r="T2991" t="str">
        <f>IF(OR(ISBLANK(draft_picks[[#This Row],[veto_override_team_id]]),draft_picks[[#This Row],[veto_override_team_id]]=""),"",_xlfn.XLOOKUP(draft_picks[[#This Row],[veto_override_team_id]],drafter_teams[id],drafter_teams[name]))</f>
        <v/>
      </c>
    </row>
    <row r="2992" spans="1:20" x14ac:dyDescent="0.25">
      <c r="A2992" t="s">
        <v>449</v>
      </c>
      <c r="B2992" t="str">
        <f>_xlfn.XLOOKUP(draft_picks[[#This Row],[draft_id]],drafts[id],drafts[title])</f>
        <v>The Afterlife</v>
      </c>
      <c r="C2992" s="3">
        <v>3</v>
      </c>
      <c r="D2992">
        <f>IF(C2991&lt;draft_picks[[#This Row],[position]],1,IF(C2991&gt;draft_picks[[#This Row],[position]],D2991+1,IF(C2991=draft_picks[[#This Row],[position]],D2991+1)))</f>
        <v>7</v>
      </c>
      <c r="E2992" t="s">
        <v>8313</v>
      </c>
      <c r="F2992" t="str">
        <f>IF(ISBLANK(draft_picks[[#This Row],[movie_id]]),"",_xlfn.XLOOKUP(draft_picks[[#This Row],[movie_id]],drafts.movies[id],drafts.movies[movie_title]))</f>
        <v>Defending Your Life</v>
      </c>
      <c r="G2992" s="3" t="s">
        <v>1023</v>
      </c>
      <c r="H2992" t="str">
        <f>IF(ISBLANK(draft_picks[[#This Row],[drafter_id]]),"",_xlfn.XLOOKUP(draft_picks[[#This Row],[drafter_id]],drafters[id],drafters[name]))</f>
        <v>Walter Chaw</v>
      </c>
      <c r="J2992" t="str">
        <f>IF(ISBLANK(draft_picks[[#This Row],[drafter_team_id]]),"",_xlfn.XLOOKUP(draft_picks[[#This Row],[drafter_team_id]],drafter_teams[id],drafter_teams[name]))</f>
        <v/>
      </c>
      <c r="K2992" s="3" t="s">
        <v>15497</v>
      </c>
      <c r="L2992" t="s">
        <v>15497</v>
      </c>
      <c r="M2992" t="str">
        <f>IF(OR(ISBLANK(draft_picks[[#This Row],[veto_drafter_id]]),draft_picks[[#This Row],[veto_drafter_id]]=""),"",_xlfn.XLOOKUP(draft_picks[[#This Row],[veto_drafter_id]],drafters[id],drafters[name]))</f>
        <v/>
      </c>
      <c r="N2992" t="s">
        <v>15497</v>
      </c>
      <c r="O2992" t="str">
        <f>IF(OR(ISBLANK(draft_picks[[#This Row],[veto_drafter_team_id]]),draft_picks[[#This Row],[veto_drafter_team_id]]=""),"",_xlfn.XLOOKUP(draft_picks[[#This Row],[veto_drafter_team_id]],drafter_teams[id],drafter_teams[name]))</f>
        <v/>
      </c>
      <c r="Q2992" t="s">
        <v>15497</v>
      </c>
      <c r="R2992" t="str">
        <f>IF(OR(ISBLANK(draft_picks[[#This Row],[veto_override_drafter_id]]),draft_picks[[#This Row],[veto_override_drafter_id]]=""),"",_xlfn.XLOOKUP(draft_picks[[#This Row],[veto_override_drafter_id]],drafters[id],drafters[name]))</f>
        <v/>
      </c>
      <c r="S2992" t="s">
        <v>15497</v>
      </c>
      <c r="T2992" t="str">
        <f>IF(OR(ISBLANK(draft_picks[[#This Row],[veto_override_team_id]]),draft_picks[[#This Row],[veto_override_team_id]]=""),"",_xlfn.XLOOKUP(draft_picks[[#This Row],[veto_override_team_id]],drafter_teams[id],drafter_teams[name]))</f>
        <v/>
      </c>
    </row>
    <row r="2993" spans="1:20" x14ac:dyDescent="0.25">
      <c r="A2993" t="s">
        <v>449</v>
      </c>
      <c r="B2993" t="str">
        <f>_xlfn.XLOOKUP(draft_picks[[#This Row],[draft_id]],drafts[id],drafts[title])</f>
        <v>The Afterlife</v>
      </c>
      <c r="C2993" s="3">
        <v>2</v>
      </c>
      <c r="D2993">
        <f>IF(C2992&lt;draft_picks[[#This Row],[position]],1,IF(C2992&gt;draft_picks[[#This Row],[position]],D2992+1,IF(C2992=draft_picks[[#This Row],[position]],D2992+1)))</f>
        <v>8</v>
      </c>
      <c r="E2993" t="s">
        <v>2287</v>
      </c>
      <c r="F2993" t="str">
        <f>IF(ISBLANK(draft_picks[[#This Row],[movie_id]]),"",_xlfn.XLOOKUP(draft_picks[[#This Row],[movie_id]],drafts.movies[id],drafts.movies[movie_title]))</f>
        <v>A Matter of Life and Death</v>
      </c>
      <c r="G2993" s="3" t="s">
        <v>797</v>
      </c>
      <c r="H2993" t="str">
        <f>IF(ISBLANK(draft_picks[[#This Row],[drafter_id]]),"",_xlfn.XLOOKUP(draft_picks[[#This Row],[drafter_id]],drafters[id],drafters[name]))</f>
        <v>William Bibbiani</v>
      </c>
      <c r="J2993" t="str">
        <f>IF(ISBLANK(draft_picks[[#This Row],[drafter_team_id]]),"",_xlfn.XLOOKUP(draft_picks[[#This Row],[drafter_team_id]],drafter_teams[id],drafter_teams[name]))</f>
        <v/>
      </c>
      <c r="K2993" s="3" t="s">
        <v>15497</v>
      </c>
      <c r="L2993" t="s">
        <v>15497</v>
      </c>
      <c r="M2993" t="str">
        <f>IF(OR(ISBLANK(draft_picks[[#This Row],[veto_drafter_id]]),draft_picks[[#This Row],[veto_drafter_id]]=""),"",_xlfn.XLOOKUP(draft_picks[[#This Row],[veto_drafter_id]],drafters[id],drafters[name]))</f>
        <v/>
      </c>
      <c r="N2993" t="s">
        <v>15497</v>
      </c>
      <c r="O2993" t="str">
        <f>IF(OR(ISBLANK(draft_picks[[#This Row],[veto_drafter_team_id]]),draft_picks[[#This Row],[veto_drafter_team_id]]=""),"",_xlfn.XLOOKUP(draft_picks[[#This Row],[veto_drafter_team_id]],drafter_teams[id],drafter_teams[name]))</f>
        <v/>
      </c>
      <c r="Q2993" t="s">
        <v>15497</v>
      </c>
      <c r="R2993" t="str">
        <f>IF(OR(ISBLANK(draft_picks[[#This Row],[veto_override_drafter_id]]),draft_picks[[#This Row],[veto_override_drafter_id]]=""),"",_xlfn.XLOOKUP(draft_picks[[#This Row],[veto_override_drafter_id]],drafters[id],drafters[name]))</f>
        <v/>
      </c>
      <c r="S2993" t="s">
        <v>15497</v>
      </c>
      <c r="T2993" t="str">
        <f>IF(OR(ISBLANK(draft_picks[[#This Row],[veto_override_team_id]]),draft_picks[[#This Row],[veto_override_team_id]]=""),"",_xlfn.XLOOKUP(draft_picks[[#This Row],[veto_override_team_id]],drafter_teams[id],drafter_teams[name]))</f>
        <v/>
      </c>
    </row>
    <row r="2994" spans="1:20" x14ac:dyDescent="0.25">
      <c r="A2994" t="s">
        <v>449</v>
      </c>
      <c r="B2994" t="str">
        <f>_xlfn.XLOOKUP(draft_picks[[#This Row],[draft_id]],drafts[id],drafts[title])</f>
        <v>The Afterlife</v>
      </c>
      <c r="C2994" s="3">
        <v>1</v>
      </c>
      <c r="D2994">
        <f>IF(C2993&lt;draft_picks[[#This Row],[position]],1,IF(C2993&gt;draft_picks[[#This Row],[position]],D2993+1,IF(C2993=draft_picks[[#This Row],[position]],D2993+1)))</f>
        <v>9</v>
      </c>
      <c r="E2994" t="s">
        <v>4656</v>
      </c>
      <c r="F2994" t="str">
        <f>IF(ISBLANK(draft_picks[[#This Row],[movie_id]]),"",_xlfn.XLOOKUP(draft_picks[[#This Row],[movie_id]],drafts.movies[id],drafts.movies[movie_title]))</f>
        <v>After Life</v>
      </c>
      <c r="G2994" s="3" t="s">
        <v>1023</v>
      </c>
      <c r="H2994" t="str">
        <f>IF(ISBLANK(draft_picks[[#This Row],[drafter_id]]),"",_xlfn.XLOOKUP(draft_picks[[#This Row],[drafter_id]],drafters[id],drafters[name]))</f>
        <v>Walter Chaw</v>
      </c>
      <c r="J2994" t="str">
        <f>IF(ISBLANK(draft_picks[[#This Row],[drafter_team_id]]),"",_xlfn.XLOOKUP(draft_picks[[#This Row],[drafter_team_id]],drafter_teams[id],drafter_teams[name]))</f>
        <v/>
      </c>
      <c r="K2994" s="3" t="s">
        <v>15497</v>
      </c>
      <c r="L2994" t="s">
        <v>15497</v>
      </c>
      <c r="M2994" t="str">
        <f>IF(OR(ISBLANK(draft_picks[[#This Row],[veto_drafter_id]]),draft_picks[[#This Row],[veto_drafter_id]]=""),"",_xlfn.XLOOKUP(draft_picks[[#This Row],[veto_drafter_id]],drafters[id],drafters[name]))</f>
        <v/>
      </c>
      <c r="N2994" t="s">
        <v>15497</v>
      </c>
      <c r="O2994" t="str">
        <f>IF(OR(ISBLANK(draft_picks[[#This Row],[veto_drafter_team_id]]),draft_picks[[#This Row],[veto_drafter_team_id]]=""),"",_xlfn.XLOOKUP(draft_picks[[#This Row],[veto_drafter_team_id]],drafter_teams[id],drafter_teams[name]))</f>
        <v/>
      </c>
      <c r="Q2994" t="s">
        <v>15497</v>
      </c>
      <c r="R2994" t="str">
        <f>IF(OR(ISBLANK(draft_picks[[#This Row],[veto_override_drafter_id]]),draft_picks[[#This Row],[veto_override_drafter_id]]=""),"",_xlfn.XLOOKUP(draft_picks[[#This Row],[veto_override_drafter_id]],drafters[id],drafters[name]))</f>
        <v/>
      </c>
      <c r="S2994" t="s">
        <v>15497</v>
      </c>
      <c r="T2994" t="str">
        <f>IF(OR(ISBLANK(draft_picks[[#This Row],[veto_override_team_id]]),draft_picks[[#This Row],[veto_override_team_id]]=""),"",_xlfn.XLOOKUP(draft_picks[[#This Row],[veto_override_team_id]],drafter_teams[id],drafter_teams[name]))</f>
        <v/>
      </c>
    </row>
    <row r="2995" spans="1:20" x14ac:dyDescent="0.25">
      <c r="A2995" t="s">
        <v>352</v>
      </c>
      <c r="B2995" t="str">
        <f>_xlfn.XLOOKUP(draft_picks[[#This Row],[draft_id]],drafts[id],drafts[title])</f>
        <v>Horror Anthologies</v>
      </c>
      <c r="C2995" s="3">
        <v>7</v>
      </c>
      <c r="D2995">
        <f>IF(C2994&lt;draft_picks[[#This Row],[position]],1,IF(C2994&gt;draft_picks[[#This Row],[position]],D2994+1,IF(C2994=draft_picks[[#This Row],[position]],D2994+1)))</f>
        <v>1</v>
      </c>
      <c r="E2995" t="s">
        <v>1865</v>
      </c>
      <c r="F2995" t="str">
        <f>IF(ISBLANK(draft_picks[[#This Row],[movie_id]]),"",_xlfn.XLOOKUP(draft_picks[[#This Row],[movie_id]],drafts.movies[id],drafts.movies[movie_title]))</f>
        <v>V/H/S/2</v>
      </c>
      <c r="G2995" s="3" t="s">
        <v>793</v>
      </c>
      <c r="H2995" t="str">
        <f>IF(ISBLANK(draft_picks[[#This Row],[drafter_id]]),"",_xlfn.XLOOKUP(draft_picks[[#This Row],[drafter_id]],drafters[id],drafters[name]))</f>
        <v>Clarke Wolfe</v>
      </c>
      <c r="J2995" t="str">
        <f>IF(ISBLANK(draft_picks[[#This Row],[drafter_team_id]]),"",_xlfn.XLOOKUP(draft_picks[[#This Row],[drafter_team_id]],drafter_teams[id],drafter_teams[name]))</f>
        <v/>
      </c>
      <c r="K2995" s="3" t="s">
        <v>15497</v>
      </c>
      <c r="L2995" t="s">
        <v>15497</v>
      </c>
      <c r="M2995" t="str">
        <f>IF(OR(ISBLANK(draft_picks[[#This Row],[veto_drafter_id]]),draft_picks[[#This Row],[veto_drafter_id]]=""),"",_xlfn.XLOOKUP(draft_picks[[#This Row],[veto_drafter_id]],drafters[id],drafters[name]))</f>
        <v/>
      </c>
      <c r="N2995" t="s">
        <v>15497</v>
      </c>
      <c r="O2995" t="str">
        <f>IF(OR(ISBLANK(draft_picks[[#This Row],[veto_drafter_team_id]]),draft_picks[[#This Row],[veto_drafter_team_id]]=""),"",_xlfn.XLOOKUP(draft_picks[[#This Row],[veto_drafter_team_id]],drafter_teams[id],drafter_teams[name]))</f>
        <v/>
      </c>
      <c r="Q2995" t="s">
        <v>15497</v>
      </c>
      <c r="R2995" t="str">
        <f>IF(OR(ISBLANK(draft_picks[[#This Row],[veto_override_drafter_id]]),draft_picks[[#This Row],[veto_override_drafter_id]]=""),"",_xlfn.XLOOKUP(draft_picks[[#This Row],[veto_override_drafter_id]],drafters[id],drafters[name]))</f>
        <v/>
      </c>
      <c r="S2995" t="s">
        <v>15497</v>
      </c>
      <c r="T2995" t="str">
        <f>IF(OR(ISBLANK(draft_picks[[#This Row],[veto_override_team_id]]),draft_picks[[#This Row],[veto_override_team_id]]=""),"",_xlfn.XLOOKUP(draft_picks[[#This Row],[veto_override_team_id]],drafter_teams[id],drafter_teams[name]))</f>
        <v/>
      </c>
    </row>
    <row r="2996" spans="1:20" x14ac:dyDescent="0.25">
      <c r="A2996" t="s">
        <v>352</v>
      </c>
      <c r="B2996" t="str">
        <f>_xlfn.XLOOKUP(draft_picks[[#This Row],[draft_id]],drafts[id],drafts[title])</f>
        <v>Horror Anthologies</v>
      </c>
      <c r="C2996" s="3">
        <v>6</v>
      </c>
      <c r="D2996">
        <f>IF(C2995&lt;draft_picks[[#This Row],[position]],1,IF(C2995&gt;draft_picks[[#This Row],[position]],D2995+1,IF(C2995=draft_picks[[#This Row],[position]],D2995+1)))</f>
        <v>2</v>
      </c>
      <c r="E2996" t="s">
        <v>6372</v>
      </c>
      <c r="F2996" t="str">
        <f>IF(ISBLANK(draft_picks[[#This Row],[movie_id]]),"",_xlfn.XLOOKUP(draft_picks[[#This Row],[movie_id]],drafts.movies[id],drafts.movies[movie_title]))</f>
        <v>Creepshow</v>
      </c>
      <c r="G2996" s="3" t="s">
        <v>793</v>
      </c>
      <c r="H2996" t="str">
        <f>IF(ISBLANK(draft_picks[[#This Row],[drafter_id]]),"",_xlfn.XLOOKUP(draft_picks[[#This Row],[drafter_id]],drafters[id],drafters[name]))</f>
        <v>Clarke Wolfe</v>
      </c>
      <c r="J2996" t="str">
        <f>IF(ISBLANK(draft_picks[[#This Row],[drafter_team_id]]),"",_xlfn.XLOOKUP(draft_picks[[#This Row],[drafter_team_id]],drafter_teams[id],drafter_teams[name]))</f>
        <v/>
      </c>
      <c r="K2996" s="3" t="s">
        <v>15484</v>
      </c>
      <c r="L2996" t="s">
        <v>855</v>
      </c>
      <c r="M2996" t="str">
        <f>IF(OR(ISBLANK(draft_picks[[#This Row],[veto_drafter_id]]),draft_picks[[#This Row],[veto_drafter_id]]=""),"",_xlfn.XLOOKUP(draft_picks[[#This Row],[veto_drafter_id]],drafters[id],drafters[name]))</f>
        <v>Fayna Sanchez</v>
      </c>
      <c r="N2996" t="s">
        <v>15497</v>
      </c>
      <c r="O2996" t="str">
        <f>IF(OR(ISBLANK(draft_picks[[#This Row],[veto_drafter_team_id]]),draft_picks[[#This Row],[veto_drafter_team_id]]=""),"",_xlfn.XLOOKUP(draft_picks[[#This Row],[veto_drafter_team_id]],drafter_teams[id],drafter_teams[name]))</f>
        <v/>
      </c>
      <c r="Q2996" t="s">
        <v>15497</v>
      </c>
      <c r="R2996" t="str">
        <f>IF(OR(ISBLANK(draft_picks[[#This Row],[veto_override_drafter_id]]),draft_picks[[#This Row],[veto_override_drafter_id]]=""),"",_xlfn.XLOOKUP(draft_picks[[#This Row],[veto_override_drafter_id]],drafters[id],drafters[name]))</f>
        <v/>
      </c>
      <c r="S2996" t="s">
        <v>15497</v>
      </c>
      <c r="T2996" t="str">
        <f>IF(OR(ISBLANK(draft_picks[[#This Row],[veto_override_team_id]]),draft_picks[[#This Row],[veto_override_team_id]]=""),"",_xlfn.XLOOKUP(draft_picks[[#This Row],[veto_override_team_id]],drafter_teams[id],drafter_teams[name]))</f>
        <v/>
      </c>
    </row>
    <row r="2997" spans="1:20" x14ac:dyDescent="0.25">
      <c r="A2997" t="s">
        <v>352</v>
      </c>
      <c r="B2997" t="str">
        <f>_xlfn.XLOOKUP(draft_picks[[#This Row],[draft_id]],drafts[id],drafts[title])</f>
        <v>Horror Anthologies</v>
      </c>
      <c r="C2997" s="3">
        <v>6</v>
      </c>
      <c r="D2997">
        <f>IF(C2996&lt;draft_picks[[#This Row],[position]],1,IF(C2996&gt;draft_picks[[#This Row],[position]],D2996+1,IF(C2996=draft_picks[[#This Row],[position]],D2996+1)))</f>
        <v>3</v>
      </c>
      <c r="E2997" t="s">
        <v>2279</v>
      </c>
      <c r="F2997" t="str">
        <f>IF(ISBLANK(draft_picks[[#This Row],[movie_id]]),"",_xlfn.XLOOKUP(draft_picks[[#This Row],[movie_id]],drafts.movies[id],drafts.movies[movie_title]))</f>
        <v>Tales from the Hood</v>
      </c>
      <c r="G2997" s="3" t="s">
        <v>793</v>
      </c>
      <c r="H2997" t="str">
        <f>IF(ISBLANK(draft_picks[[#This Row],[drafter_id]]),"",_xlfn.XLOOKUP(draft_picks[[#This Row],[drafter_id]],drafters[id],drafters[name]))</f>
        <v>Clarke Wolfe</v>
      </c>
      <c r="J2997" t="str">
        <f>IF(ISBLANK(draft_picks[[#This Row],[drafter_team_id]]),"",_xlfn.XLOOKUP(draft_picks[[#This Row],[drafter_team_id]],drafter_teams[id],drafter_teams[name]))</f>
        <v/>
      </c>
      <c r="K2997" s="3" t="s">
        <v>15497</v>
      </c>
      <c r="L2997" t="s">
        <v>15497</v>
      </c>
      <c r="M2997" t="str">
        <f>IF(OR(ISBLANK(draft_picks[[#This Row],[veto_drafter_id]]),draft_picks[[#This Row],[veto_drafter_id]]=""),"",_xlfn.XLOOKUP(draft_picks[[#This Row],[veto_drafter_id]],drafters[id],drafters[name]))</f>
        <v/>
      </c>
      <c r="N2997" t="s">
        <v>15497</v>
      </c>
      <c r="O2997" t="str">
        <f>IF(OR(ISBLANK(draft_picks[[#This Row],[veto_drafter_team_id]]),draft_picks[[#This Row],[veto_drafter_team_id]]=""),"",_xlfn.XLOOKUP(draft_picks[[#This Row],[veto_drafter_team_id]],drafter_teams[id],drafter_teams[name]))</f>
        <v/>
      </c>
      <c r="Q2997" t="s">
        <v>15497</v>
      </c>
      <c r="R2997" t="str">
        <f>IF(OR(ISBLANK(draft_picks[[#This Row],[veto_override_drafter_id]]),draft_picks[[#This Row],[veto_override_drafter_id]]=""),"",_xlfn.XLOOKUP(draft_picks[[#This Row],[veto_override_drafter_id]],drafters[id],drafters[name]))</f>
        <v/>
      </c>
      <c r="S2997" t="s">
        <v>15497</v>
      </c>
      <c r="T2997" t="str">
        <f>IF(OR(ISBLANK(draft_picks[[#This Row],[veto_override_team_id]]),draft_picks[[#This Row],[veto_override_team_id]]=""),"",_xlfn.XLOOKUP(draft_picks[[#This Row],[veto_override_team_id]],drafter_teams[id],drafter_teams[name]))</f>
        <v/>
      </c>
    </row>
    <row r="2998" spans="1:20" x14ac:dyDescent="0.25">
      <c r="A2998" t="s">
        <v>352</v>
      </c>
      <c r="B2998" t="str">
        <f>_xlfn.XLOOKUP(draft_picks[[#This Row],[draft_id]],drafts[id],drafts[title])</f>
        <v>Horror Anthologies</v>
      </c>
      <c r="C2998" s="3">
        <v>5</v>
      </c>
      <c r="D2998">
        <f>IF(C2997&lt;draft_picks[[#This Row],[position]],1,IF(C2997&gt;draft_picks[[#This Row],[position]],D2997+1,IF(C2997=draft_picks[[#This Row],[position]],D2997+1)))</f>
        <v>4</v>
      </c>
      <c r="E2998" t="s">
        <v>2634</v>
      </c>
      <c r="F2998" t="str">
        <f>IF(ISBLANK(draft_picks[[#This Row],[movie_id]]),"",_xlfn.XLOOKUP(draft_picks[[#This Row],[movie_id]],drafts.movies[id],drafts.movies[movie_title]))</f>
        <v>Body Bags</v>
      </c>
      <c r="G2998" s="3" t="s">
        <v>855</v>
      </c>
      <c r="H2998" t="str">
        <f>IF(ISBLANK(draft_picks[[#This Row],[drafter_id]]),"",_xlfn.XLOOKUP(draft_picks[[#This Row],[drafter_id]],drafters[id],drafters[name]))</f>
        <v>Fayna Sanchez</v>
      </c>
      <c r="J2998" t="str">
        <f>IF(ISBLANK(draft_picks[[#This Row],[drafter_team_id]]),"",_xlfn.XLOOKUP(draft_picks[[#This Row],[drafter_team_id]],drafter_teams[id],drafter_teams[name]))</f>
        <v/>
      </c>
      <c r="K2998" s="3" t="s">
        <v>15497</v>
      </c>
      <c r="L2998" t="s">
        <v>15497</v>
      </c>
      <c r="M2998" t="str">
        <f>IF(OR(ISBLANK(draft_picks[[#This Row],[veto_drafter_id]]),draft_picks[[#This Row],[veto_drafter_id]]=""),"",_xlfn.XLOOKUP(draft_picks[[#This Row],[veto_drafter_id]],drafters[id],drafters[name]))</f>
        <v/>
      </c>
      <c r="N2998" t="s">
        <v>15497</v>
      </c>
      <c r="O2998" t="str">
        <f>IF(OR(ISBLANK(draft_picks[[#This Row],[veto_drafter_team_id]]),draft_picks[[#This Row],[veto_drafter_team_id]]=""),"",_xlfn.XLOOKUP(draft_picks[[#This Row],[veto_drafter_team_id]],drafter_teams[id],drafter_teams[name]))</f>
        <v/>
      </c>
      <c r="Q2998" t="s">
        <v>15497</v>
      </c>
      <c r="R2998" t="str">
        <f>IF(OR(ISBLANK(draft_picks[[#This Row],[veto_override_drafter_id]]),draft_picks[[#This Row],[veto_override_drafter_id]]=""),"",_xlfn.XLOOKUP(draft_picks[[#This Row],[veto_override_drafter_id]],drafters[id],drafters[name]))</f>
        <v/>
      </c>
      <c r="S2998" t="s">
        <v>15497</v>
      </c>
      <c r="T2998" t="str">
        <f>IF(OR(ISBLANK(draft_picks[[#This Row],[veto_override_team_id]]),draft_picks[[#This Row],[veto_override_team_id]]=""),"",_xlfn.XLOOKUP(draft_picks[[#This Row],[veto_override_team_id]],drafter_teams[id],drafter_teams[name]))</f>
        <v/>
      </c>
    </row>
    <row r="2999" spans="1:20" x14ac:dyDescent="0.25">
      <c r="A2999" t="s">
        <v>352</v>
      </c>
      <c r="B2999" t="str">
        <f>_xlfn.XLOOKUP(draft_picks[[#This Row],[draft_id]],drafts[id],drafts[title])</f>
        <v>Horror Anthologies</v>
      </c>
      <c r="C2999" s="3">
        <v>4</v>
      </c>
      <c r="D2999">
        <f>IF(C2998&lt;draft_picks[[#This Row],[position]],1,IF(C2998&gt;draft_picks[[#This Row],[position]],D2998+1,IF(C2998=draft_picks[[#This Row],[position]],D2998+1)))</f>
        <v>5</v>
      </c>
      <c r="E2999" t="s">
        <v>3020</v>
      </c>
      <c r="F2999" t="str">
        <f>IF(ISBLANK(draft_picks[[#This Row],[movie_id]]),"",_xlfn.XLOOKUP(draft_picks[[#This Row],[movie_id]],drafts.movies[id],drafts.movies[movie_title]))</f>
        <v>Black Sabbath</v>
      </c>
      <c r="G2999" s="3" t="s">
        <v>793</v>
      </c>
      <c r="H2999" t="str">
        <f>IF(ISBLANK(draft_picks[[#This Row],[drafter_id]]),"",_xlfn.XLOOKUP(draft_picks[[#This Row],[drafter_id]],drafters[id],drafters[name]))</f>
        <v>Clarke Wolfe</v>
      </c>
      <c r="J2999" t="str">
        <f>IF(ISBLANK(draft_picks[[#This Row],[drafter_team_id]]),"",_xlfn.XLOOKUP(draft_picks[[#This Row],[drafter_team_id]],drafter_teams[id],drafter_teams[name]))</f>
        <v/>
      </c>
      <c r="K2999" s="3" t="s">
        <v>15497</v>
      </c>
      <c r="L2999" t="s">
        <v>15497</v>
      </c>
      <c r="M2999" t="str">
        <f>IF(OR(ISBLANK(draft_picks[[#This Row],[veto_drafter_id]]),draft_picks[[#This Row],[veto_drafter_id]]=""),"",_xlfn.XLOOKUP(draft_picks[[#This Row],[veto_drafter_id]],drafters[id],drafters[name]))</f>
        <v/>
      </c>
      <c r="N2999" t="s">
        <v>15497</v>
      </c>
      <c r="O2999" t="str">
        <f>IF(OR(ISBLANK(draft_picks[[#This Row],[veto_drafter_team_id]]),draft_picks[[#This Row],[veto_drafter_team_id]]=""),"",_xlfn.XLOOKUP(draft_picks[[#This Row],[veto_drafter_team_id]],drafter_teams[id],drafter_teams[name]))</f>
        <v/>
      </c>
      <c r="Q2999" t="s">
        <v>15497</v>
      </c>
      <c r="R2999" t="str">
        <f>IF(OR(ISBLANK(draft_picks[[#This Row],[veto_override_drafter_id]]),draft_picks[[#This Row],[veto_override_drafter_id]]=""),"",_xlfn.XLOOKUP(draft_picks[[#This Row],[veto_override_drafter_id]],drafters[id],drafters[name]))</f>
        <v/>
      </c>
      <c r="S2999" t="s">
        <v>15497</v>
      </c>
      <c r="T2999" t="str">
        <f>IF(OR(ISBLANK(draft_picks[[#This Row],[veto_override_team_id]]),draft_picks[[#This Row],[veto_override_team_id]]=""),"",_xlfn.XLOOKUP(draft_picks[[#This Row],[veto_override_team_id]],drafter_teams[id],drafter_teams[name]))</f>
        <v/>
      </c>
    </row>
    <row r="3000" spans="1:20" x14ac:dyDescent="0.25">
      <c r="A3000" t="s">
        <v>352</v>
      </c>
      <c r="B3000" t="str">
        <f>_xlfn.XLOOKUP(draft_picks[[#This Row],[draft_id]],drafts[id],drafts[title])</f>
        <v>Horror Anthologies</v>
      </c>
      <c r="C3000" s="3">
        <v>3</v>
      </c>
      <c r="D3000">
        <f>IF(C2999&lt;draft_picks[[#This Row],[position]],1,IF(C2999&gt;draft_picks[[#This Row],[position]],D2999+1,IF(C2999=draft_picks[[#This Row],[position]],D2999+1)))</f>
        <v>6</v>
      </c>
      <c r="E3000" t="s">
        <v>6372</v>
      </c>
      <c r="F3000" t="str">
        <f>IF(ISBLANK(draft_picks[[#This Row],[movie_id]]),"",_xlfn.XLOOKUP(draft_picks[[#This Row],[movie_id]],drafts.movies[id],drafts.movies[movie_title]))</f>
        <v>Creepshow</v>
      </c>
      <c r="G3000" s="3" t="s">
        <v>855</v>
      </c>
      <c r="H3000" t="str">
        <f>IF(ISBLANK(draft_picks[[#This Row],[drafter_id]]),"",_xlfn.XLOOKUP(draft_picks[[#This Row],[drafter_id]],drafters[id],drafters[name]))</f>
        <v>Fayna Sanchez</v>
      </c>
      <c r="J3000" t="str">
        <f>IF(ISBLANK(draft_picks[[#This Row],[drafter_team_id]]),"",_xlfn.XLOOKUP(draft_picks[[#This Row],[drafter_team_id]],drafter_teams[id],drafter_teams[name]))</f>
        <v/>
      </c>
      <c r="K3000" s="3" t="s">
        <v>15497</v>
      </c>
      <c r="L3000" t="s">
        <v>15497</v>
      </c>
      <c r="M3000" t="str">
        <f>IF(OR(ISBLANK(draft_picks[[#This Row],[veto_drafter_id]]),draft_picks[[#This Row],[veto_drafter_id]]=""),"",_xlfn.XLOOKUP(draft_picks[[#This Row],[veto_drafter_id]],drafters[id],drafters[name]))</f>
        <v/>
      </c>
      <c r="N3000" t="s">
        <v>15497</v>
      </c>
      <c r="O3000" t="str">
        <f>IF(OR(ISBLANK(draft_picks[[#This Row],[veto_drafter_team_id]]),draft_picks[[#This Row],[veto_drafter_team_id]]=""),"",_xlfn.XLOOKUP(draft_picks[[#This Row],[veto_drafter_team_id]],drafter_teams[id],drafter_teams[name]))</f>
        <v/>
      </c>
      <c r="Q3000" t="s">
        <v>15497</v>
      </c>
      <c r="R3000" t="str">
        <f>IF(OR(ISBLANK(draft_picks[[#This Row],[veto_override_drafter_id]]),draft_picks[[#This Row],[veto_override_drafter_id]]=""),"",_xlfn.XLOOKUP(draft_picks[[#This Row],[veto_override_drafter_id]],drafters[id],drafters[name]))</f>
        <v/>
      </c>
      <c r="S3000" t="s">
        <v>15497</v>
      </c>
      <c r="T3000" t="str">
        <f>IF(OR(ISBLANK(draft_picks[[#This Row],[veto_override_team_id]]),draft_picks[[#This Row],[veto_override_team_id]]=""),"",_xlfn.XLOOKUP(draft_picks[[#This Row],[veto_override_team_id]],drafter_teams[id],drafter_teams[name]))</f>
        <v/>
      </c>
    </row>
    <row r="3001" spans="1:20" x14ac:dyDescent="0.25">
      <c r="A3001" t="s">
        <v>352</v>
      </c>
      <c r="B3001" t="str">
        <f>_xlfn.XLOOKUP(draft_picks[[#This Row],[draft_id]],drafts[id],drafts[title])</f>
        <v>Horror Anthologies</v>
      </c>
      <c r="C3001" s="3">
        <v>2</v>
      </c>
      <c r="D3001">
        <f>IF(C3000&lt;draft_picks[[#This Row],[position]],1,IF(C3000&gt;draft_picks[[#This Row],[position]],D3000+1,IF(C3000=draft_picks[[#This Row],[position]],D3000+1)))</f>
        <v>7</v>
      </c>
      <c r="E3001" t="s">
        <v>6666</v>
      </c>
      <c r="F3001" t="str">
        <f>IF(ISBLANK(draft_picks[[#This Row],[movie_id]]),"",_xlfn.XLOOKUP(draft_picks[[#This Row],[movie_id]],drafts.movies[id],drafts.movies[movie_title]))</f>
        <v>Dead of Night</v>
      </c>
      <c r="G3001" s="3" t="s">
        <v>793</v>
      </c>
      <c r="H3001" t="str">
        <f>IF(ISBLANK(draft_picks[[#This Row],[drafter_id]]),"",_xlfn.XLOOKUP(draft_picks[[#This Row],[drafter_id]],drafters[id],drafters[name]))</f>
        <v>Clarke Wolfe</v>
      </c>
      <c r="J3001" t="str">
        <f>IF(ISBLANK(draft_picks[[#This Row],[drafter_team_id]]),"",_xlfn.XLOOKUP(draft_picks[[#This Row],[drafter_team_id]],drafter_teams[id],drafter_teams[name]))</f>
        <v/>
      </c>
      <c r="K3001" s="3" t="s">
        <v>15497</v>
      </c>
      <c r="L3001" t="s">
        <v>15497</v>
      </c>
      <c r="M3001" t="str">
        <f>IF(OR(ISBLANK(draft_picks[[#This Row],[veto_drafter_id]]),draft_picks[[#This Row],[veto_drafter_id]]=""),"",_xlfn.XLOOKUP(draft_picks[[#This Row],[veto_drafter_id]],drafters[id],drafters[name]))</f>
        <v/>
      </c>
      <c r="N3001" t="s">
        <v>15497</v>
      </c>
      <c r="O3001" t="str">
        <f>IF(OR(ISBLANK(draft_picks[[#This Row],[veto_drafter_team_id]]),draft_picks[[#This Row],[veto_drafter_team_id]]=""),"",_xlfn.XLOOKUP(draft_picks[[#This Row],[veto_drafter_team_id]],drafter_teams[id],drafter_teams[name]))</f>
        <v/>
      </c>
      <c r="Q3001" t="s">
        <v>15497</v>
      </c>
      <c r="R3001" t="str">
        <f>IF(OR(ISBLANK(draft_picks[[#This Row],[veto_override_drafter_id]]),draft_picks[[#This Row],[veto_override_drafter_id]]=""),"",_xlfn.XLOOKUP(draft_picks[[#This Row],[veto_override_drafter_id]],drafters[id],drafters[name]))</f>
        <v/>
      </c>
      <c r="S3001" t="s">
        <v>15497</v>
      </c>
      <c r="T3001" t="str">
        <f>IF(OR(ISBLANK(draft_picks[[#This Row],[veto_override_team_id]]),draft_picks[[#This Row],[veto_override_team_id]]=""),"",_xlfn.XLOOKUP(draft_picks[[#This Row],[veto_override_team_id]],drafter_teams[id],drafter_teams[name]))</f>
        <v/>
      </c>
    </row>
    <row r="3002" spans="1:20" x14ac:dyDescent="0.25">
      <c r="A3002" t="s">
        <v>352</v>
      </c>
      <c r="B3002" t="str">
        <f>_xlfn.XLOOKUP(draft_picks[[#This Row],[draft_id]],drafts[id],drafts[title])</f>
        <v>Horror Anthologies</v>
      </c>
      <c r="C3002" s="3">
        <v>1</v>
      </c>
      <c r="D3002">
        <f>IF(C3001&lt;draft_picks[[#This Row],[position]],1,IF(C3001&gt;draft_picks[[#This Row],[position]],D3001+1,IF(C3001=draft_picks[[#This Row],[position]],D3001+1)))</f>
        <v>8</v>
      </c>
      <c r="E3002" t="s">
        <v>4308</v>
      </c>
      <c r="F3002" t="str">
        <f>IF(ISBLANK(draft_picks[[#This Row],[movie_id]]),"",_xlfn.XLOOKUP(draft_picks[[#This Row],[movie_id]],drafts.movies[id],drafts.movies[movie_title]))</f>
        <v>Trick 'r Treat</v>
      </c>
      <c r="G3002" s="3" t="s">
        <v>855</v>
      </c>
      <c r="H3002" t="str">
        <f>IF(ISBLANK(draft_picks[[#This Row],[drafter_id]]),"",_xlfn.XLOOKUP(draft_picks[[#This Row],[drafter_id]],drafters[id],drafters[name]))</f>
        <v>Fayna Sanchez</v>
      </c>
      <c r="J3002" t="str">
        <f>IF(ISBLANK(draft_picks[[#This Row],[drafter_team_id]]),"",_xlfn.XLOOKUP(draft_picks[[#This Row],[drafter_team_id]],drafter_teams[id],drafter_teams[name]))</f>
        <v/>
      </c>
      <c r="K3002" s="3" t="s">
        <v>15497</v>
      </c>
      <c r="L3002" t="s">
        <v>15497</v>
      </c>
      <c r="M3002" t="str">
        <f>IF(OR(ISBLANK(draft_picks[[#This Row],[veto_drafter_id]]),draft_picks[[#This Row],[veto_drafter_id]]=""),"",_xlfn.XLOOKUP(draft_picks[[#This Row],[veto_drafter_id]],drafters[id],drafters[name]))</f>
        <v/>
      </c>
      <c r="N3002" t="s">
        <v>15497</v>
      </c>
      <c r="O3002" t="str">
        <f>IF(OR(ISBLANK(draft_picks[[#This Row],[veto_drafter_team_id]]),draft_picks[[#This Row],[veto_drafter_team_id]]=""),"",_xlfn.XLOOKUP(draft_picks[[#This Row],[veto_drafter_team_id]],drafter_teams[id],drafter_teams[name]))</f>
        <v/>
      </c>
      <c r="Q3002" t="s">
        <v>15497</v>
      </c>
      <c r="R3002" t="str">
        <f>IF(OR(ISBLANK(draft_picks[[#This Row],[veto_override_drafter_id]]),draft_picks[[#This Row],[veto_override_drafter_id]]=""),"",_xlfn.XLOOKUP(draft_picks[[#This Row],[veto_override_drafter_id]],drafters[id],drafters[name]))</f>
        <v/>
      </c>
      <c r="S3002" t="s">
        <v>15497</v>
      </c>
      <c r="T3002" t="str">
        <f>IF(OR(ISBLANK(draft_picks[[#This Row],[veto_override_team_id]]),draft_picks[[#This Row],[veto_override_team_id]]=""),"",_xlfn.XLOOKUP(draft_picks[[#This Row],[veto_override_team_id]],drafter_teams[id],drafter_teams[name]))</f>
        <v/>
      </c>
    </row>
    <row r="3003" spans="1:20" x14ac:dyDescent="0.25">
      <c r="A3003" t="s">
        <v>211</v>
      </c>
      <c r="B3003" t="str">
        <f>_xlfn.XLOOKUP(draft_picks[[#This Row],[draft_id]],drafts[id],drafts[title])</f>
        <v>Vinegar Syndrome</v>
      </c>
      <c r="C3003" s="3">
        <v>7</v>
      </c>
      <c r="D3003">
        <f>IF(C3002&lt;draft_picks[[#This Row],[position]],1,IF(C3002&gt;draft_picks[[#This Row],[position]],D3002+1,IF(C3002=draft_picks[[#This Row],[position]],D3002+1)))</f>
        <v>1</v>
      </c>
      <c r="E3003" t="s">
        <v>5181</v>
      </c>
      <c r="F3003" t="str">
        <f>IF(ISBLANK(draft_picks[[#This Row],[movie_id]]),"",_xlfn.XLOOKUP(draft_picks[[#This Row],[movie_id]],drafts.movies[id],drafts.movies[movie_title]))</f>
        <v>Terminal Island</v>
      </c>
      <c r="G3003" s="3" t="s">
        <v>1141</v>
      </c>
      <c r="H3003" t="str">
        <f>IF(ISBLANK(draft_picks[[#This Row],[drafter_id]]),"",_xlfn.XLOOKUP(draft_picks[[#This Row],[drafter_id]],drafters[id],drafters[name]))</f>
        <v>Justin LaLiberty</v>
      </c>
      <c r="J3003" t="str">
        <f>IF(ISBLANK(draft_picks[[#This Row],[drafter_team_id]]),"",_xlfn.XLOOKUP(draft_picks[[#This Row],[drafter_team_id]],drafter_teams[id],drafter_teams[name]))</f>
        <v/>
      </c>
      <c r="K3003" s="3" t="s">
        <v>15497</v>
      </c>
      <c r="L3003" t="s">
        <v>15497</v>
      </c>
      <c r="M3003" t="str">
        <f>IF(OR(ISBLANK(draft_picks[[#This Row],[veto_drafter_id]]),draft_picks[[#This Row],[veto_drafter_id]]=""),"",_xlfn.XLOOKUP(draft_picks[[#This Row],[veto_drafter_id]],drafters[id],drafters[name]))</f>
        <v/>
      </c>
      <c r="N3003" t="s">
        <v>15497</v>
      </c>
      <c r="O3003" t="str">
        <f>IF(OR(ISBLANK(draft_picks[[#This Row],[veto_drafter_team_id]]),draft_picks[[#This Row],[veto_drafter_team_id]]=""),"",_xlfn.XLOOKUP(draft_picks[[#This Row],[veto_drafter_team_id]],drafter_teams[id],drafter_teams[name]))</f>
        <v/>
      </c>
      <c r="Q3003" t="s">
        <v>15497</v>
      </c>
      <c r="R3003" t="str">
        <f>IF(OR(ISBLANK(draft_picks[[#This Row],[veto_override_drafter_id]]),draft_picks[[#This Row],[veto_override_drafter_id]]=""),"",_xlfn.XLOOKUP(draft_picks[[#This Row],[veto_override_drafter_id]],drafters[id],drafters[name]))</f>
        <v/>
      </c>
      <c r="S3003" t="s">
        <v>15497</v>
      </c>
      <c r="T3003" t="str">
        <f>IF(OR(ISBLANK(draft_picks[[#This Row],[veto_override_team_id]]),draft_picks[[#This Row],[veto_override_team_id]]=""),"",_xlfn.XLOOKUP(draft_picks[[#This Row],[veto_override_team_id]],drafter_teams[id],drafter_teams[name]))</f>
        <v/>
      </c>
    </row>
    <row r="3004" spans="1:20" x14ac:dyDescent="0.25">
      <c r="A3004" t="s">
        <v>211</v>
      </c>
      <c r="B3004" t="str">
        <f>_xlfn.XLOOKUP(draft_picks[[#This Row],[draft_id]],drafts[id],drafts[title])</f>
        <v>Vinegar Syndrome</v>
      </c>
      <c r="C3004" s="3">
        <v>6</v>
      </c>
      <c r="D3004">
        <f>IF(C3003&lt;draft_picks[[#This Row],[position]],1,IF(C3003&gt;draft_picks[[#This Row],[position]],D3003+1,IF(C3003=draft_picks[[#This Row],[position]],D3003+1)))</f>
        <v>2</v>
      </c>
      <c r="E3004" t="s">
        <v>2841</v>
      </c>
      <c r="F3004" t="str">
        <f>IF(ISBLANK(draft_picks[[#This Row],[movie_id]]),"",_xlfn.XLOOKUP(draft_picks[[#This Row],[movie_id]],drafts.movies[id],drafts.movies[movie_title]))</f>
        <v>Tough Guys Don't Dance</v>
      </c>
      <c r="G3004" s="3" t="s">
        <v>1141</v>
      </c>
      <c r="H3004" t="str">
        <f>IF(ISBLANK(draft_picks[[#This Row],[drafter_id]]),"",_xlfn.XLOOKUP(draft_picks[[#This Row],[drafter_id]],drafters[id],drafters[name]))</f>
        <v>Justin LaLiberty</v>
      </c>
      <c r="J3004" t="str">
        <f>IF(ISBLANK(draft_picks[[#This Row],[drafter_team_id]]),"",_xlfn.XLOOKUP(draft_picks[[#This Row],[drafter_team_id]],drafter_teams[id],drafter_teams[name]))</f>
        <v/>
      </c>
      <c r="K3004" s="3" t="s">
        <v>15497</v>
      </c>
      <c r="L3004" t="s">
        <v>15497</v>
      </c>
      <c r="M3004" t="str">
        <f>IF(OR(ISBLANK(draft_picks[[#This Row],[veto_drafter_id]]),draft_picks[[#This Row],[veto_drafter_id]]=""),"",_xlfn.XLOOKUP(draft_picks[[#This Row],[veto_drafter_id]],drafters[id],drafters[name]))</f>
        <v/>
      </c>
      <c r="N3004" t="s">
        <v>15497</v>
      </c>
      <c r="O3004" t="str">
        <f>IF(OR(ISBLANK(draft_picks[[#This Row],[veto_drafter_team_id]]),draft_picks[[#This Row],[veto_drafter_team_id]]=""),"",_xlfn.XLOOKUP(draft_picks[[#This Row],[veto_drafter_team_id]],drafter_teams[id],drafter_teams[name]))</f>
        <v/>
      </c>
      <c r="Q3004" t="s">
        <v>15497</v>
      </c>
      <c r="R3004" t="str">
        <f>IF(OR(ISBLANK(draft_picks[[#This Row],[veto_override_drafter_id]]),draft_picks[[#This Row],[veto_override_drafter_id]]=""),"",_xlfn.XLOOKUP(draft_picks[[#This Row],[veto_override_drafter_id]],drafters[id],drafters[name]))</f>
        <v/>
      </c>
      <c r="S3004" t="s">
        <v>15497</v>
      </c>
      <c r="T3004" t="str">
        <f>IF(OR(ISBLANK(draft_picks[[#This Row],[veto_override_team_id]]),draft_picks[[#This Row],[veto_override_team_id]]=""),"",_xlfn.XLOOKUP(draft_picks[[#This Row],[veto_override_team_id]],drafter_teams[id],drafter_teams[name]))</f>
        <v/>
      </c>
    </row>
    <row r="3005" spans="1:20" x14ac:dyDescent="0.25">
      <c r="A3005" t="s">
        <v>211</v>
      </c>
      <c r="B3005" t="str">
        <f>_xlfn.XLOOKUP(draft_picks[[#This Row],[draft_id]],drafts[id],drafts[title])</f>
        <v>Vinegar Syndrome</v>
      </c>
      <c r="C3005" s="3">
        <v>5</v>
      </c>
      <c r="D3005">
        <f>IF(C3004&lt;draft_picks[[#This Row],[position]],1,IF(C3004&gt;draft_picks[[#This Row],[position]],D3004+1,IF(C3004=draft_picks[[#This Row],[position]],D3004+1)))</f>
        <v>3</v>
      </c>
      <c r="E3005" t="s">
        <v>4425</v>
      </c>
      <c r="F3005" t="str">
        <f>IF(ISBLANK(draft_picks[[#This Row],[movie_id]]),"",_xlfn.XLOOKUP(draft_picks[[#This Row],[movie_id]],drafts.movies[id],drafts.movies[movie_title]))</f>
        <v>Petey Wheatstraw</v>
      </c>
      <c r="G3005" s="3" t="s">
        <v>1187</v>
      </c>
      <c r="H3005" t="str">
        <f>IF(ISBLANK(draft_picks[[#This Row],[drafter_id]]),"",_xlfn.XLOOKUP(draft_picks[[#This Row],[drafter_id]],drafters[id],drafters[name]))</f>
        <v>Samm Deighan</v>
      </c>
      <c r="J3005" t="str">
        <f>IF(ISBLANK(draft_picks[[#This Row],[drafter_team_id]]),"",_xlfn.XLOOKUP(draft_picks[[#This Row],[drafter_team_id]],drafter_teams[id],drafter_teams[name]))</f>
        <v/>
      </c>
      <c r="K3005" s="3" t="s">
        <v>15497</v>
      </c>
      <c r="L3005" t="s">
        <v>15497</v>
      </c>
      <c r="M3005" t="str">
        <f>IF(OR(ISBLANK(draft_picks[[#This Row],[veto_drafter_id]]),draft_picks[[#This Row],[veto_drafter_id]]=""),"",_xlfn.XLOOKUP(draft_picks[[#This Row],[veto_drafter_id]],drafters[id],drafters[name]))</f>
        <v/>
      </c>
      <c r="N3005" t="s">
        <v>15497</v>
      </c>
      <c r="O3005" t="str">
        <f>IF(OR(ISBLANK(draft_picks[[#This Row],[veto_drafter_team_id]]),draft_picks[[#This Row],[veto_drafter_team_id]]=""),"",_xlfn.XLOOKUP(draft_picks[[#This Row],[veto_drafter_team_id]],drafter_teams[id],drafter_teams[name]))</f>
        <v/>
      </c>
      <c r="Q3005" t="s">
        <v>15497</v>
      </c>
      <c r="R3005" t="str">
        <f>IF(OR(ISBLANK(draft_picks[[#This Row],[veto_override_drafter_id]]),draft_picks[[#This Row],[veto_override_drafter_id]]=""),"",_xlfn.XLOOKUP(draft_picks[[#This Row],[veto_override_drafter_id]],drafters[id],drafters[name]))</f>
        <v/>
      </c>
      <c r="S3005" t="s">
        <v>15497</v>
      </c>
      <c r="T3005" t="str">
        <f>IF(OR(ISBLANK(draft_picks[[#This Row],[veto_override_team_id]]),draft_picks[[#This Row],[veto_override_team_id]]=""),"",_xlfn.XLOOKUP(draft_picks[[#This Row],[veto_override_team_id]],drafter_teams[id],drafter_teams[name]))</f>
        <v/>
      </c>
    </row>
    <row r="3006" spans="1:20" x14ac:dyDescent="0.25">
      <c r="A3006" t="s">
        <v>211</v>
      </c>
      <c r="B3006" t="str">
        <f>_xlfn.XLOOKUP(draft_picks[[#This Row],[draft_id]],drafts[id],drafts[title])</f>
        <v>Vinegar Syndrome</v>
      </c>
      <c r="C3006" s="3">
        <v>4</v>
      </c>
      <c r="D3006">
        <f>IF(C3005&lt;draft_picks[[#This Row],[position]],1,IF(C3005&gt;draft_picks[[#This Row],[position]],D3005+1,IF(C3005=draft_picks[[#This Row],[position]],D3005+1)))</f>
        <v>4</v>
      </c>
      <c r="E3006" t="s">
        <v>8455</v>
      </c>
      <c r="F3006" t="str">
        <f>IF(ISBLANK(draft_picks[[#This Row],[movie_id]]),"",_xlfn.XLOOKUP(draft_picks[[#This Row],[movie_id]],drafts.movies[id],drafts.movies[movie_title]))</f>
        <v>A Woman's Torment</v>
      </c>
      <c r="G3006" s="3" t="s">
        <v>1141</v>
      </c>
      <c r="H3006" t="str">
        <f>IF(ISBLANK(draft_picks[[#This Row],[drafter_id]]),"",_xlfn.XLOOKUP(draft_picks[[#This Row],[drafter_id]],drafters[id],drafters[name]))</f>
        <v>Justin LaLiberty</v>
      </c>
      <c r="J3006" t="str">
        <f>IF(ISBLANK(draft_picks[[#This Row],[drafter_team_id]]),"",_xlfn.XLOOKUP(draft_picks[[#This Row],[drafter_team_id]],drafter_teams[id],drafter_teams[name]))</f>
        <v/>
      </c>
      <c r="K3006" s="3" t="s">
        <v>15497</v>
      </c>
      <c r="L3006" t="s">
        <v>15497</v>
      </c>
      <c r="M3006" t="str">
        <f>IF(OR(ISBLANK(draft_picks[[#This Row],[veto_drafter_id]]),draft_picks[[#This Row],[veto_drafter_id]]=""),"",_xlfn.XLOOKUP(draft_picks[[#This Row],[veto_drafter_id]],drafters[id],drafters[name]))</f>
        <v/>
      </c>
      <c r="N3006" t="s">
        <v>15497</v>
      </c>
      <c r="O3006" t="str">
        <f>IF(OR(ISBLANK(draft_picks[[#This Row],[veto_drafter_team_id]]),draft_picks[[#This Row],[veto_drafter_team_id]]=""),"",_xlfn.XLOOKUP(draft_picks[[#This Row],[veto_drafter_team_id]],drafter_teams[id],drafter_teams[name]))</f>
        <v/>
      </c>
      <c r="Q3006" t="s">
        <v>15497</v>
      </c>
      <c r="R3006" t="str">
        <f>IF(OR(ISBLANK(draft_picks[[#This Row],[veto_override_drafter_id]]),draft_picks[[#This Row],[veto_override_drafter_id]]=""),"",_xlfn.XLOOKUP(draft_picks[[#This Row],[veto_override_drafter_id]],drafters[id],drafters[name]))</f>
        <v/>
      </c>
      <c r="S3006" t="s">
        <v>15497</v>
      </c>
      <c r="T3006" t="str">
        <f>IF(OR(ISBLANK(draft_picks[[#This Row],[veto_override_team_id]]),draft_picks[[#This Row],[veto_override_team_id]]=""),"",_xlfn.XLOOKUP(draft_picks[[#This Row],[veto_override_team_id]],drafter_teams[id],drafter_teams[name]))</f>
        <v/>
      </c>
    </row>
    <row r="3007" spans="1:20" x14ac:dyDescent="0.25">
      <c r="A3007" t="s">
        <v>211</v>
      </c>
      <c r="B3007" t="str">
        <f>_xlfn.XLOOKUP(draft_picks[[#This Row],[draft_id]],drafts[id],drafts[title])</f>
        <v>Vinegar Syndrome</v>
      </c>
      <c r="C3007" s="3">
        <v>3</v>
      </c>
      <c r="D3007">
        <f>IF(C3006&lt;draft_picks[[#This Row],[position]],1,IF(C3006&gt;draft_picks[[#This Row],[position]],D3006+1,IF(C3006=draft_picks[[#This Row],[position]],D3006+1)))</f>
        <v>5</v>
      </c>
      <c r="E3007" t="s">
        <v>3690</v>
      </c>
      <c r="F3007" t="str">
        <f>IF(ISBLANK(draft_picks[[#This Row],[movie_id]]),"",_xlfn.XLOOKUP(draft_picks[[#This Row],[movie_id]],drafts.movies[id],drafts.movies[movie_title]))</f>
        <v>The Telephone Book</v>
      </c>
      <c r="G3007" s="3" t="s">
        <v>1187</v>
      </c>
      <c r="H3007" t="str">
        <f>IF(ISBLANK(draft_picks[[#This Row],[drafter_id]]),"",_xlfn.XLOOKUP(draft_picks[[#This Row],[drafter_id]],drafters[id],drafters[name]))</f>
        <v>Samm Deighan</v>
      </c>
      <c r="J3007" t="str">
        <f>IF(ISBLANK(draft_picks[[#This Row],[drafter_team_id]]),"",_xlfn.XLOOKUP(draft_picks[[#This Row],[drafter_team_id]],drafter_teams[id],drafter_teams[name]))</f>
        <v/>
      </c>
      <c r="K3007" s="3" t="s">
        <v>15497</v>
      </c>
      <c r="L3007" t="s">
        <v>15497</v>
      </c>
      <c r="M3007" t="str">
        <f>IF(OR(ISBLANK(draft_picks[[#This Row],[veto_drafter_id]]),draft_picks[[#This Row],[veto_drafter_id]]=""),"",_xlfn.XLOOKUP(draft_picks[[#This Row],[veto_drafter_id]],drafters[id],drafters[name]))</f>
        <v/>
      </c>
      <c r="N3007" t="s">
        <v>15497</v>
      </c>
      <c r="O3007" t="str">
        <f>IF(OR(ISBLANK(draft_picks[[#This Row],[veto_drafter_team_id]]),draft_picks[[#This Row],[veto_drafter_team_id]]=""),"",_xlfn.XLOOKUP(draft_picks[[#This Row],[veto_drafter_team_id]],drafter_teams[id],drafter_teams[name]))</f>
        <v/>
      </c>
      <c r="Q3007" t="s">
        <v>15497</v>
      </c>
      <c r="R3007" t="str">
        <f>IF(OR(ISBLANK(draft_picks[[#This Row],[veto_override_drafter_id]]),draft_picks[[#This Row],[veto_override_drafter_id]]=""),"",_xlfn.XLOOKUP(draft_picks[[#This Row],[veto_override_drafter_id]],drafters[id],drafters[name]))</f>
        <v/>
      </c>
      <c r="S3007" t="s">
        <v>15497</v>
      </c>
      <c r="T3007" t="str">
        <f>IF(OR(ISBLANK(draft_picks[[#This Row],[veto_override_team_id]]),draft_picks[[#This Row],[veto_override_team_id]]=""),"",_xlfn.XLOOKUP(draft_picks[[#This Row],[veto_override_team_id]],drafter_teams[id],drafter_teams[name]))</f>
        <v/>
      </c>
    </row>
    <row r="3008" spans="1:20" x14ac:dyDescent="0.25">
      <c r="A3008" t="s">
        <v>211</v>
      </c>
      <c r="B3008" t="str">
        <f>_xlfn.XLOOKUP(draft_picks[[#This Row],[draft_id]],drafts[id],drafts[title])</f>
        <v>Vinegar Syndrome</v>
      </c>
      <c r="C3008" s="3">
        <v>2</v>
      </c>
      <c r="D3008">
        <f>IF(C3007&lt;draft_picks[[#This Row],[position]],1,IF(C3007&gt;draft_picks[[#This Row],[position]],D3007+1,IF(C3007=draft_picks[[#This Row],[position]],D3007+1)))</f>
        <v>6</v>
      </c>
      <c r="E3008" t="s">
        <v>7141</v>
      </c>
      <c r="F3008" t="str">
        <f>IF(ISBLANK(draft_picks[[#This Row],[movie_id]]),"",_xlfn.XLOOKUP(draft_picks[[#This Row],[movie_id]],drafts.movies[id],drafts.movies[movie_title]))</f>
        <v>Emma Mae</v>
      </c>
      <c r="G3008" s="3" t="s">
        <v>1141</v>
      </c>
      <c r="H3008" t="str">
        <f>IF(ISBLANK(draft_picks[[#This Row],[drafter_id]]),"",_xlfn.XLOOKUP(draft_picks[[#This Row],[drafter_id]],drafters[id],drafters[name]))</f>
        <v>Justin LaLiberty</v>
      </c>
      <c r="J3008" t="str">
        <f>IF(ISBLANK(draft_picks[[#This Row],[drafter_team_id]]),"",_xlfn.XLOOKUP(draft_picks[[#This Row],[drafter_team_id]],drafter_teams[id],drafter_teams[name]))</f>
        <v/>
      </c>
      <c r="K3008" s="3" t="s">
        <v>15497</v>
      </c>
      <c r="L3008" t="s">
        <v>15497</v>
      </c>
      <c r="M3008" t="str">
        <f>IF(OR(ISBLANK(draft_picks[[#This Row],[veto_drafter_id]]),draft_picks[[#This Row],[veto_drafter_id]]=""),"",_xlfn.XLOOKUP(draft_picks[[#This Row],[veto_drafter_id]],drafters[id],drafters[name]))</f>
        <v/>
      </c>
      <c r="N3008" t="s">
        <v>15497</v>
      </c>
      <c r="O3008" t="str">
        <f>IF(OR(ISBLANK(draft_picks[[#This Row],[veto_drafter_team_id]]),draft_picks[[#This Row],[veto_drafter_team_id]]=""),"",_xlfn.XLOOKUP(draft_picks[[#This Row],[veto_drafter_team_id]],drafter_teams[id],drafter_teams[name]))</f>
        <v/>
      </c>
      <c r="Q3008" t="s">
        <v>15497</v>
      </c>
      <c r="R3008" t="str">
        <f>IF(OR(ISBLANK(draft_picks[[#This Row],[veto_override_drafter_id]]),draft_picks[[#This Row],[veto_override_drafter_id]]=""),"",_xlfn.XLOOKUP(draft_picks[[#This Row],[veto_override_drafter_id]],drafters[id],drafters[name]))</f>
        <v/>
      </c>
      <c r="S3008" t="s">
        <v>15497</v>
      </c>
      <c r="T3008" t="str">
        <f>IF(OR(ISBLANK(draft_picks[[#This Row],[veto_override_team_id]]),draft_picks[[#This Row],[veto_override_team_id]]=""),"",_xlfn.XLOOKUP(draft_picks[[#This Row],[veto_override_team_id]],drafter_teams[id],drafter_teams[name]))</f>
        <v/>
      </c>
    </row>
    <row r="3009" spans="1:20" x14ac:dyDescent="0.25">
      <c r="A3009" t="s">
        <v>211</v>
      </c>
      <c r="B3009" t="str">
        <f>_xlfn.XLOOKUP(draft_picks[[#This Row],[draft_id]],drafts[id],drafts[title])</f>
        <v>Vinegar Syndrome</v>
      </c>
      <c r="C3009" s="3">
        <v>1</v>
      </c>
      <c r="D3009">
        <f>IF(C3008&lt;draft_picks[[#This Row],[position]],1,IF(C3008&gt;draft_picks[[#This Row],[position]],D3008+1,IF(C3008=draft_picks[[#This Row],[position]],D3008+1)))</f>
        <v>7</v>
      </c>
      <c r="E3009" t="s">
        <v>7285</v>
      </c>
      <c r="F3009" t="str">
        <f>IF(ISBLANK(draft_picks[[#This Row],[movie_id]]),"",_xlfn.XLOOKUP(draft_picks[[#This Row],[movie_id]],drafts.movies[id],drafts.movies[movie_title]))</f>
        <v>Corruption</v>
      </c>
      <c r="G3009" s="3" t="s">
        <v>1187</v>
      </c>
      <c r="H3009" t="str">
        <f>IF(ISBLANK(draft_picks[[#This Row],[drafter_id]]),"",_xlfn.XLOOKUP(draft_picks[[#This Row],[drafter_id]],drafters[id],drafters[name]))</f>
        <v>Samm Deighan</v>
      </c>
      <c r="J3009" t="str">
        <f>IF(ISBLANK(draft_picks[[#This Row],[drafter_team_id]]),"",_xlfn.XLOOKUP(draft_picks[[#This Row],[drafter_team_id]],drafter_teams[id],drafter_teams[name]))</f>
        <v/>
      </c>
      <c r="K3009" s="3" t="s">
        <v>15497</v>
      </c>
      <c r="L3009" t="s">
        <v>15497</v>
      </c>
      <c r="M3009" t="str">
        <f>IF(OR(ISBLANK(draft_picks[[#This Row],[veto_drafter_id]]),draft_picks[[#This Row],[veto_drafter_id]]=""),"",_xlfn.XLOOKUP(draft_picks[[#This Row],[veto_drafter_id]],drafters[id],drafters[name]))</f>
        <v/>
      </c>
      <c r="N3009" t="s">
        <v>15497</v>
      </c>
      <c r="O3009" t="str">
        <f>IF(OR(ISBLANK(draft_picks[[#This Row],[veto_drafter_team_id]]),draft_picks[[#This Row],[veto_drafter_team_id]]=""),"",_xlfn.XLOOKUP(draft_picks[[#This Row],[veto_drafter_team_id]],drafter_teams[id],drafter_teams[name]))</f>
        <v/>
      </c>
      <c r="Q3009" t="s">
        <v>15497</v>
      </c>
      <c r="R3009" t="str">
        <f>IF(OR(ISBLANK(draft_picks[[#This Row],[veto_override_drafter_id]]),draft_picks[[#This Row],[veto_override_drafter_id]]=""),"",_xlfn.XLOOKUP(draft_picks[[#This Row],[veto_override_drafter_id]],drafters[id],drafters[name]))</f>
        <v/>
      </c>
      <c r="S3009" t="s">
        <v>15497</v>
      </c>
      <c r="T3009" t="str">
        <f>IF(OR(ISBLANK(draft_picks[[#This Row],[veto_override_team_id]]),draft_picks[[#This Row],[veto_override_team_id]]=""),"",_xlfn.XLOOKUP(draft_picks[[#This Row],[veto_override_team_id]],drafter_teams[id],drafter_teams[name]))</f>
        <v/>
      </c>
    </row>
    <row r="3010" spans="1:20" x14ac:dyDescent="0.25">
      <c r="A3010" t="s">
        <v>610</v>
      </c>
      <c r="B3010" t="str">
        <f>_xlfn.XLOOKUP(draft_picks[[#This Row],[draft_id]],drafts[id],drafts[title])</f>
        <v>Booed at Cannes</v>
      </c>
      <c r="C3010" s="3">
        <v>7</v>
      </c>
      <c r="D3010">
        <f>IF(C3009&lt;draft_picks[[#This Row],[position]],1,IF(C3009&gt;draft_picks[[#This Row],[position]],D3009+1,IF(C3009=draft_picks[[#This Row],[position]],D3009+1)))</f>
        <v>1</v>
      </c>
      <c r="E3010" t="s">
        <v>7661</v>
      </c>
      <c r="F3010" t="str">
        <f>IF(ISBLANK(draft_picks[[#This Row],[movie_id]]),"",_xlfn.XLOOKUP(draft_picks[[#This Row],[movie_id]],drafts.movies[id],drafts.movies[movie_title]))</f>
        <v>Southland Tales</v>
      </c>
      <c r="G3010" s="3" t="s">
        <v>833</v>
      </c>
      <c r="H3010" t="str">
        <f>IF(ISBLANK(draft_picks[[#This Row],[drafter_id]]),"",_xlfn.XLOOKUP(draft_picks[[#This Row],[drafter_id]],drafters[id],drafters[name]))</f>
        <v>Jordan Crucchiola</v>
      </c>
      <c r="J3010" t="str">
        <f>IF(ISBLANK(draft_picks[[#This Row],[drafter_team_id]]),"",_xlfn.XLOOKUP(draft_picks[[#This Row],[drafter_team_id]],drafter_teams[id],drafter_teams[name]))</f>
        <v/>
      </c>
      <c r="K3010" s="3" t="s">
        <v>15497</v>
      </c>
      <c r="L3010" t="s">
        <v>15497</v>
      </c>
      <c r="M3010" t="str">
        <f>IF(OR(ISBLANK(draft_picks[[#This Row],[veto_drafter_id]]),draft_picks[[#This Row],[veto_drafter_id]]=""),"",_xlfn.XLOOKUP(draft_picks[[#This Row],[veto_drafter_id]],drafters[id],drafters[name]))</f>
        <v/>
      </c>
      <c r="N3010" t="s">
        <v>15497</v>
      </c>
      <c r="O3010" t="str">
        <f>IF(OR(ISBLANK(draft_picks[[#This Row],[veto_drafter_team_id]]),draft_picks[[#This Row],[veto_drafter_team_id]]=""),"",_xlfn.XLOOKUP(draft_picks[[#This Row],[veto_drafter_team_id]],drafter_teams[id],drafter_teams[name]))</f>
        <v/>
      </c>
      <c r="Q3010" t="s">
        <v>15497</v>
      </c>
      <c r="R3010" t="str">
        <f>IF(OR(ISBLANK(draft_picks[[#This Row],[veto_override_drafter_id]]),draft_picks[[#This Row],[veto_override_drafter_id]]=""),"",_xlfn.XLOOKUP(draft_picks[[#This Row],[veto_override_drafter_id]],drafters[id],drafters[name]))</f>
        <v/>
      </c>
      <c r="S3010" t="s">
        <v>15497</v>
      </c>
      <c r="T3010" t="str">
        <f>IF(OR(ISBLANK(draft_picks[[#This Row],[veto_override_team_id]]),draft_picks[[#This Row],[veto_override_team_id]]=""),"",_xlfn.XLOOKUP(draft_picks[[#This Row],[veto_override_team_id]],drafter_teams[id],drafter_teams[name]))</f>
        <v/>
      </c>
    </row>
    <row r="3011" spans="1:20" x14ac:dyDescent="0.25">
      <c r="A3011" t="s">
        <v>610</v>
      </c>
      <c r="B3011" t="str">
        <f>_xlfn.XLOOKUP(draft_picks[[#This Row],[draft_id]],drafts[id],drafts[title])</f>
        <v>Booed at Cannes</v>
      </c>
      <c r="C3011" s="3">
        <v>6</v>
      </c>
      <c r="D3011">
        <f>IF(C3010&lt;draft_picks[[#This Row],[position]],1,IF(C3010&gt;draft_picks[[#This Row],[position]],D3010+1,IF(C3010=draft_picks[[#This Row],[position]],D3010+1)))</f>
        <v>2</v>
      </c>
      <c r="E3011" t="s">
        <v>4515</v>
      </c>
      <c r="F3011" t="str">
        <f>IF(ISBLANK(draft_picks[[#This Row],[movie_id]]),"",_xlfn.XLOOKUP(draft_picks[[#This Row],[movie_id]],drafts.movies[id],drafts.movies[movie_title]))</f>
        <v>Irreversible</v>
      </c>
      <c r="G3011" s="3" t="s">
        <v>833</v>
      </c>
      <c r="H3011" t="str">
        <f>IF(ISBLANK(draft_picks[[#This Row],[drafter_id]]),"",_xlfn.XLOOKUP(draft_picks[[#This Row],[drafter_id]],drafters[id],drafters[name]))</f>
        <v>Jordan Crucchiola</v>
      </c>
      <c r="J3011" t="str">
        <f>IF(ISBLANK(draft_picks[[#This Row],[drafter_team_id]]),"",_xlfn.XLOOKUP(draft_picks[[#This Row],[drafter_team_id]],drafter_teams[id],drafter_teams[name]))</f>
        <v/>
      </c>
      <c r="K3011" s="3" t="s">
        <v>15497</v>
      </c>
      <c r="L3011" t="s">
        <v>15497</v>
      </c>
      <c r="M3011" t="str">
        <f>IF(OR(ISBLANK(draft_picks[[#This Row],[veto_drafter_id]]),draft_picks[[#This Row],[veto_drafter_id]]=""),"",_xlfn.XLOOKUP(draft_picks[[#This Row],[veto_drafter_id]],drafters[id],drafters[name]))</f>
        <v/>
      </c>
      <c r="N3011" t="s">
        <v>15497</v>
      </c>
      <c r="O3011" t="str">
        <f>IF(OR(ISBLANK(draft_picks[[#This Row],[veto_drafter_team_id]]),draft_picks[[#This Row],[veto_drafter_team_id]]=""),"",_xlfn.XLOOKUP(draft_picks[[#This Row],[veto_drafter_team_id]],drafter_teams[id],drafter_teams[name]))</f>
        <v/>
      </c>
      <c r="Q3011" t="s">
        <v>15497</v>
      </c>
      <c r="R3011" t="str">
        <f>IF(OR(ISBLANK(draft_picks[[#This Row],[veto_override_drafter_id]]),draft_picks[[#This Row],[veto_override_drafter_id]]=""),"",_xlfn.XLOOKUP(draft_picks[[#This Row],[veto_override_drafter_id]],drafters[id],drafters[name]))</f>
        <v/>
      </c>
      <c r="S3011" t="s">
        <v>15497</v>
      </c>
      <c r="T3011" t="str">
        <f>IF(OR(ISBLANK(draft_picks[[#This Row],[veto_override_team_id]]),draft_picks[[#This Row],[veto_override_team_id]]=""),"",_xlfn.XLOOKUP(draft_picks[[#This Row],[veto_override_team_id]],drafter_teams[id],drafter_teams[name]))</f>
        <v/>
      </c>
    </row>
    <row r="3012" spans="1:20" x14ac:dyDescent="0.25">
      <c r="A3012" t="s">
        <v>610</v>
      </c>
      <c r="B3012" t="str">
        <f>_xlfn.XLOOKUP(draft_picks[[#This Row],[draft_id]],drafts[id],drafts[title])</f>
        <v>Booed at Cannes</v>
      </c>
      <c r="C3012" s="3">
        <v>5</v>
      </c>
      <c r="D3012">
        <f>IF(C3011&lt;draft_picks[[#This Row],[position]],1,IF(C3011&gt;draft_picks[[#This Row],[position]],D3011+1,IF(C3011=draft_picks[[#This Row],[position]],D3011+1)))</f>
        <v>3</v>
      </c>
      <c r="E3012" t="s">
        <v>3244</v>
      </c>
      <c r="F3012" t="str">
        <f>IF(ISBLANK(draft_picks[[#This Row],[movie_id]]),"",_xlfn.XLOOKUP(draft_picks[[#This Row],[movie_id]],drafts.movies[id],drafts.movies[movie_title]))</f>
        <v>The Paperboy</v>
      </c>
      <c r="G3012" s="3" t="s">
        <v>1177</v>
      </c>
      <c r="H3012" t="str">
        <f>IF(ISBLANK(draft_picks[[#This Row],[drafter_id]]),"",_xlfn.XLOOKUP(draft_picks[[#This Row],[drafter_id]],drafters[id],drafters[name]))</f>
        <v>Darren Franich</v>
      </c>
      <c r="J3012" t="str">
        <f>IF(ISBLANK(draft_picks[[#This Row],[drafter_team_id]]),"",_xlfn.XLOOKUP(draft_picks[[#This Row],[drafter_team_id]],drafter_teams[id],drafter_teams[name]))</f>
        <v/>
      </c>
      <c r="K3012" s="3" t="s">
        <v>15497</v>
      </c>
      <c r="L3012" t="s">
        <v>15497</v>
      </c>
      <c r="M3012" t="str">
        <f>IF(OR(ISBLANK(draft_picks[[#This Row],[veto_drafter_id]]),draft_picks[[#This Row],[veto_drafter_id]]=""),"",_xlfn.XLOOKUP(draft_picks[[#This Row],[veto_drafter_id]],drafters[id],drafters[name]))</f>
        <v/>
      </c>
      <c r="N3012" t="s">
        <v>15497</v>
      </c>
      <c r="O3012" t="str">
        <f>IF(OR(ISBLANK(draft_picks[[#This Row],[veto_drafter_team_id]]),draft_picks[[#This Row],[veto_drafter_team_id]]=""),"",_xlfn.XLOOKUP(draft_picks[[#This Row],[veto_drafter_team_id]],drafter_teams[id],drafter_teams[name]))</f>
        <v/>
      </c>
      <c r="Q3012" t="s">
        <v>15497</v>
      </c>
      <c r="R3012" t="str">
        <f>IF(OR(ISBLANK(draft_picks[[#This Row],[veto_override_drafter_id]]),draft_picks[[#This Row],[veto_override_drafter_id]]=""),"",_xlfn.XLOOKUP(draft_picks[[#This Row],[veto_override_drafter_id]],drafters[id],drafters[name]))</f>
        <v/>
      </c>
      <c r="S3012" t="s">
        <v>15497</v>
      </c>
      <c r="T3012" t="str">
        <f>IF(OR(ISBLANK(draft_picks[[#This Row],[veto_override_team_id]]),draft_picks[[#This Row],[veto_override_team_id]]=""),"",_xlfn.XLOOKUP(draft_picks[[#This Row],[veto_override_team_id]],drafter_teams[id],drafter_teams[name]))</f>
        <v/>
      </c>
    </row>
    <row r="3013" spans="1:20" x14ac:dyDescent="0.25">
      <c r="A3013" t="s">
        <v>610</v>
      </c>
      <c r="B3013" t="str">
        <f>_xlfn.XLOOKUP(draft_picks[[#This Row],[draft_id]],drafts[id],drafts[title])</f>
        <v>Booed at Cannes</v>
      </c>
      <c r="C3013" s="3">
        <v>4</v>
      </c>
      <c r="D3013">
        <f>IF(C3012&lt;draft_picks[[#This Row],[position]],1,IF(C3012&gt;draft_picks[[#This Row],[position]],D3012+1,IF(C3012=draft_picks[[#This Row],[position]],D3012+1)))</f>
        <v>4</v>
      </c>
      <c r="E3013" t="s">
        <v>2374</v>
      </c>
      <c r="F3013" t="str">
        <f>IF(ISBLANK(draft_picks[[#This Row],[movie_id]]),"",_xlfn.XLOOKUP(draft_picks[[#This Row],[movie_id]],drafts.movies[id],drafts.movies[movie_title]))</f>
        <v>The Neon Demon</v>
      </c>
      <c r="G3013" s="3" t="s">
        <v>833</v>
      </c>
      <c r="H3013" t="str">
        <f>IF(ISBLANK(draft_picks[[#This Row],[drafter_id]]),"",_xlfn.XLOOKUP(draft_picks[[#This Row],[drafter_id]],drafters[id],drafters[name]))</f>
        <v>Jordan Crucchiola</v>
      </c>
      <c r="J3013" t="str">
        <f>IF(ISBLANK(draft_picks[[#This Row],[drafter_team_id]]),"",_xlfn.XLOOKUP(draft_picks[[#This Row],[drafter_team_id]],drafter_teams[id],drafter_teams[name]))</f>
        <v/>
      </c>
      <c r="K3013" s="3" t="s">
        <v>15497</v>
      </c>
      <c r="L3013" t="s">
        <v>15497</v>
      </c>
      <c r="M3013" t="str">
        <f>IF(OR(ISBLANK(draft_picks[[#This Row],[veto_drafter_id]]),draft_picks[[#This Row],[veto_drafter_id]]=""),"",_xlfn.XLOOKUP(draft_picks[[#This Row],[veto_drafter_id]],drafters[id],drafters[name]))</f>
        <v/>
      </c>
      <c r="N3013" t="s">
        <v>15497</v>
      </c>
      <c r="O3013" t="str">
        <f>IF(OR(ISBLANK(draft_picks[[#This Row],[veto_drafter_team_id]]),draft_picks[[#This Row],[veto_drafter_team_id]]=""),"",_xlfn.XLOOKUP(draft_picks[[#This Row],[veto_drafter_team_id]],drafter_teams[id],drafter_teams[name]))</f>
        <v/>
      </c>
      <c r="Q3013" t="s">
        <v>15497</v>
      </c>
      <c r="R3013" t="str">
        <f>IF(OR(ISBLANK(draft_picks[[#This Row],[veto_override_drafter_id]]),draft_picks[[#This Row],[veto_override_drafter_id]]=""),"",_xlfn.XLOOKUP(draft_picks[[#This Row],[veto_override_drafter_id]],drafters[id],drafters[name]))</f>
        <v/>
      </c>
      <c r="S3013" t="s">
        <v>15497</v>
      </c>
      <c r="T3013" t="str">
        <f>IF(OR(ISBLANK(draft_picks[[#This Row],[veto_override_team_id]]),draft_picks[[#This Row],[veto_override_team_id]]=""),"",_xlfn.XLOOKUP(draft_picks[[#This Row],[veto_override_team_id]],drafter_teams[id],drafter_teams[name]))</f>
        <v/>
      </c>
    </row>
    <row r="3014" spans="1:20" x14ac:dyDescent="0.25">
      <c r="A3014" t="s">
        <v>610</v>
      </c>
      <c r="B3014" t="str">
        <f>_xlfn.XLOOKUP(draft_picks[[#This Row],[draft_id]],drafts[id],drafts[title])</f>
        <v>Booed at Cannes</v>
      </c>
      <c r="C3014" s="3">
        <v>3</v>
      </c>
      <c r="D3014">
        <f>IF(C3013&lt;draft_picks[[#This Row],[position]],1,IF(C3013&gt;draft_picks[[#This Row],[position]],D3013+1,IF(C3013=draft_picks[[#This Row],[position]],D3013+1)))</f>
        <v>5</v>
      </c>
      <c r="E3014" t="s">
        <v>3757</v>
      </c>
      <c r="F3014" t="str">
        <f>IF(ISBLANK(draft_picks[[#This Row],[movie_id]]),"",_xlfn.XLOOKUP(draft_picks[[#This Row],[movie_id]],drafts.movies[id],drafts.movies[movie_title]))</f>
        <v>Dancer in the Dark</v>
      </c>
      <c r="G3014" s="3" t="s">
        <v>1177</v>
      </c>
      <c r="H3014" t="str">
        <f>IF(ISBLANK(draft_picks[[#This Row],[drafter_id]]),"",_xlfn.XLOOKUP(draft_picks[[#This Row],[drafter_id]],drafters[id],drafters[name]))</f>
        <v>Darren Franich</v>
      </c>
      <c r="J3014" t="str">
        <f>IF(ISBLANK(draft_picks[[#This Row],[drafter_team_id]]),"",_xlfn.XLOOKUP(draft_picks[[#This Row],[drafter_team_id]],drafter_teams[id],drafter_teams[name]))</f>
        <v/>
      </c>
      <c r="K3014" s="3" t="s">
        <v>15484</v>
      </c>
      <c r="L3014" t="s">
        <v>833</v>
      </c>
      <c r="M3014" t="str">
        <f>IF(OR(ISBLANK(draft_picks[[#This Row],[veto_drafter_id]]),draft_picks[[#This Row],[veto_drafter_id]]=""),"",_xlfn.XLOOKUP(draft_picks[[#This Row],[veto_drafter_id]],drafters[id],drafters[name]))</f>
        <v>Jordan Crucchiola</v>
      </c>
      <c r="N3014" t="s">
        <v>15497</v>
      </c>
      <c r="O3014" t="str">
        <f>IF(OR(ISBLANK(draft_picks[[#This Row],[veto_drafter_team_id]]),draft_picks[[#This Row],[veto_drafter_team_id]]=""),"",_xlfn.XLOOKUP(draft_picks[[#This Row],[veto_drafter_team_id]],drafter_teams[id],drafter_teams[name]))</f>
        <v/>
      </c>
      <c r="Q3014" t="s">
        <v>15497</v>
      </c>
      <c r="R3014" t="str">
        <f>IF(OR(ISBLANK(draft_picks[[#This Row],[veto_override_drafter_id]]),draft_picks[[#This Row],[veto_override_drafter_id]]=""),"",_xlfn.XLOOKUP(draft_picks[[#This Row],[veto_override_drafter_id]],drafters[id],drafters[name]))</f>
        <v/>
      </c>
      <c r="S3014" t="s">
        <v>15497</v>
      </c>
      <c r="T3014" t="str">
        <f>IF(OR(ISBLANK(draft_picks[[#This Row],[veto_override_team_id]]),draft_picks[[#This Row],[veto_override_team_id]]=""),"",_xlfn.XLOOKUP(draft_picks[[#This Row],[veto_override_team_id]],drafter_teams[id],drafter_teams[name]))</f>
        <v/>
      </c>
    </row>
    <row r="3015" spans="1:20" x14ac:dyDescent="0.25">
      <c r="A3015" t="s">
        <v>610</v>
      </c>
      <c r="B3015" t="str">
        <f>_xlfn.XLOOKUP(draft_picks[[#This Row],[draft_id]],drafts[id],drafts[title])</f>
        <v>Booed at Cannes</v>
      </c>
      <c r="C3015" s="3">
        <v>3</v>
      </c>
      <c r="D3015">
        <f>IF(C3014&lt;draft_picks[[#This Row],[position]],1,IF(C3014&gt;draft_picks[[#This Row],[position]],D3014+1,IF(C3014=draft_picks[[#This Row],[position]],D3014+1)))</f>
        <v>6</v>
      </c>
      <c r="E3015" t="s">
        <v>2090</v>
      </c>
      <c r="F3015" t="str">
        <f>IF(ISBLANK(draft_picks[[#This Row],[movie_id]]),"",_xlfn.XLOOKUP(draft_picks[[#This Row],[movie_id]],drafts.movies[id],drafts.movies[movie_title]))</f>
        <v>The Idiots</v>
      </c>
      <c r="G3015" s="3" t="s">
        <v>1177</v>
      </c>
      <c r="H3015" t="str">
        <f>IF(ISBLANK(draft_picks[[#This Row],[drafter_id]]),"",_xlfn.XLOOKUP(draft_picks[[#This Row],[drafter_id]],drafters[id],drafters[name]))</f>
        <v>Darren Franich</v>
      </c>
      <c r="J3015" t="str">
        <f>IF(ISBLANK(draft_picks[[#This Row],[drafter_team_id]]),"",_xlfn.XLOOKUP(draft_picks[[#This Row],[drafter_team_id]],drafter_teams[id],drafter_teams[name]))</f>
        <v/>
      </c>
      <c r="K3015" s="3" t="s">
        <v>15497</v>
      </c>
      <c r="L3015" t="s">
        <v>15497</v>
      </c>
      <c r="M3015" t="str">
        <f>IF(OR(ISBLANK(draft_picks[[#This Row],[veto_drafter_id]]),draft_picks[[#This Row],[veto_drafter_id]]=""),"",_xlfn.XLOOKUP(draft_picks[[#This Row],[veto_drafter_id]],drafters[id],drafters[name]))</f>
        <v/>
      </c>
      <c r="N3015" t="s">
        <v>15497</v>
      </c>
      <c r="O3015" t="str">
        <f>IF(OR(ISBLANK(draft_picks[[#This Row],[veto_drafter_team_id]]),draft_picks[[#This Row],[veto_drafter_team_id]]=""),"",_xlfn.XLOOKUP(draft_picks[[#This Row],[veto_drafter_team_id]],drafter_teams[id],drafter_teams[name]))</f>
        <v/>
      </c>
      <c r="Q3015" t="s">
        <v>15497</v>
      </c>
      <c r="R3015" t="str">
        <f>IF(OR(ISBLANK(draft_picks[[#This Row],[veto_override_drafter_id]]),draft_picks[[#This Row],[veto_override_drafter_id]]=""),"",_xlfn.XLOOKUP(draft_picks[[#This Row],[veto_override_drafter_id]],drafters[id],drafters[name]))</f>
        <v/>
      </c>
      <c r="S3015" t="s">
        <v>15497</v>
      </c>
      <c r="T3015" t="str">
        <f>IF(OR(ISBLANK(draft_picks[[#This Row],[veto_override_team_id]]),draft_picks[[#This Row],[veto_override_team_id]]=""),"",_xlfn.XLOOKUP(draft_picks[[#This Row],[veto_override_team_id]],drafter_teams[id],drafter_teams[name]))</f>
        <v/>
      </c>
    </row>
    <row r="3016" spans="1:20" x14ac:dyDescent="0.25">
      <c r="A3016" t="s">
        <v>610</v>
      </c>
      <c r="B3016" t="str">
        <f>_xlfn.XLOOKUP(draft_picks[[#This Row],[draft_id]],drafts[id],drafts[title])</f>
        <v>Booed at Cannes</v>
      </c>
      <c r="C3016" s="3">
        <v>2</v>
      </c>
      <c r="D3016">
        <f>IF(C3015&lt;draft_picks[[#This Row],[position]],1,IF(C3015&gt;draft_picks[[#This Row],[position]],D3015+1,IF(C3015=draft_picks[[#This Row],[position]],D3015+1)))</f>
        <v>7</v>
      </c>
      <c r="E3016" t="s">
        <v>5602</v>
      </c>
      <c r="F3016" t="str">
        <f>IF(ISBLANK(draft_picks[[#This Row],[movie_id]]),"",_xlfn.XLOOKUP(draft_picks[[#This Row],[movie_id]],drafts.movies[id],drafts.movies[movie_title]))</f>
        <v>Personal Shopper</v>
      </c>
      <c r="G3016" s="3" t="s">
        <v>833</v>
      </c>
      <c r="H3016" t="str">
        <f>IF(ISBLANK(draft_picks[[#This Row],[drafter_id]]),"",_xlfn.XLOOKUP(draft_picks[[#This Row],[drafter_id]],drafters[id],drafters[name]))</f>
        <v>Jordan Crucchiola</v>
      </c>
      <c r="J3016" t="str">
        <f>IF(ISBLANK(draft_picks[[#This Row],[drafter_team_id]]),"",_xlfn.XLOOKUP(draft_picks[[#This Row],[drafter_team_id]],drafter_teams[id],drafter_teams[name]))</f>
        <v/>
      </c>
      <c r="K3016" s="3" t="s">
        <v>15497</v>
      </c>
      <c r="L3016" t="s">
        <v>15497</v>
      </c>
      <c r="M3016" t="str">
        <f>IF(OR(ISBLANK(draft_picks[[#This Row],[veto_drafter_id]]),draft_picks[[#This Row],[veto_drafter_id]]=""),"",_xlfn.XLOOKUP(draft_picks[[#This Row],[veto_drafter_id]],drafters[id],drafters[name]))</f>
        <v/>
      </c>
      <c r="N3016" t="s">
        <v>15497</v>
      </c>
      <c r="O3016" t="str">
        <f>IF(OR(ISBLANK(draft_picks[[#This Row],[veto_drafter_team_id]]),draft_picks[[#This Row],[veto_drafter_team_id]]=""),"",_xlfn.XLOOKUP(draft_picks[[#This Row],[veto_drafter_team_id]],drafter_teams[id],drafter_teams[name]))</f>
        <v/>
      </c>
      <c r="Q3016" t="s">
        <v>15497</v>
      </c>
      <c r="R3016" t="str">
        <f>IF(OR(ISBLANK(draft_picks[[#This Row],[veto_override_drafter_id]]),draft_picks[[#This Row],[veto_override_drafter_id]]=""),"",_xlfn.XLOOKUP(draft_picks[[#This Row],[veto_override_drafter_id]],drafters[id],drafters[name]))</f>
        <v/>
      </c>
      <c r="S3016" t="s">
        <v>15497</v>
      </c>
      <c r="T3016" t="str">
        <f>IF(OR(ISBLANK(draft_picks[[#This Row],[veto_override_team_id]]),draft_picks[[#This Row],[veto_override_team_id]]=""),"",_xlfn.XLOOKUP(draft_picks[[#This Row],[veto_override_team_id]],drafter_teams[id],drafter_teams[name]))</f>
        <v/>
      </c>
    </row>
    <row r="3017" spans="1:20" x14ac:dyDescent="0.25">
      <c r="A3017" t="s">
        <v>610</v>
      </c>
      <c r="B3017" t="str">
        <f>_xlfn.XLOOKUP(draft_picks[[#This Row],[draft_id]],drafts[id],drafts[title])</f>
        <v>Booed at Cannes</v>
      </c>
      <c r="C3017" s="3">
        <v>1</v>
      </c>
      <c r="D3017">
        <f>IF(C3016&lt;draft_picks[[#This Row],[position]],1,IF(C3016&gt;draft_picks[[#This Row],[position]],D3016+1,IF(C3016=draft_picks[[#This Row],[position]],D3016+1)))</f>
        <v>8</v>
      </c>
      <c r="E3017" t="s">
        <v>6696</v>
      </c>
      <c r="F3017" t="str">
        <f>IF(ISBLANK(draft_picks[[#This Row],[movie_id]]),"",_xlfn.XLOOKUP(draft_picks[[#This Row],[movie_id]],drafts.movies[id],drafts.movies[movie_title]))</f>
        <v>Twin Peaks: Fire Walk with Me</v>
      </c>
      <c r="G3017" s="3" t="s">
        <v>1177</v>
      </c>
      <c r="H3017" t="str">
        <f>IF(ISBLANK(draft_picks[[#This Row],[drafter_id]]),"",_xlfn.XLOOKUP(draft_picks[[#This Row],[drafter_id]],drafters[id],drafters[name]))</f>
        <v>Darren Franich</v>
      </c>
      <c r="J3017" t="str">
        <f>IF(ISBLANK(draft_picks[[#This Row],[drafter_team_id]]),"",_xlfn.XLOOKUP(draft_picks[[#This Row],[drafter_team_id]],drafter_teams[id],drafter_teams[name]))</f>
        <v/>
      </c>
      <c r="K3017" s="3" t="s">
        <v>15497</v>
      </c>
      <c r="L3017" t="s">
        <v>15497</v>
      </c>
      <c r="M3017" t="str">
        <f>IF(OR(ISBLANK(draft_picks[[#This Row],[veto_drafter_id]]),draft_picks[[#This Row],[veto_drafter_id]]=""),"",_xlfn.XLOOKUP(draft_picks[[#This Row],[veto_drafter_id]],drafters[id],drafters[name]))</f>
        <v/>
      </c>
      <c r="N3017" t="s">
        <v>15497</v>
      </c>
      <c r="O3017" t="str">
        <f>IF(OR(ISBLANK(draft_picks[[#This Row],[veto_drafter_team_id]]),draft_picks[[#This Row],[veto_drafter_team_id]]=""),"",_xlfn.XLOOKUP(draft_picks[[#This Row],[veto_drafter_team_id]],drafter_teams[id],drafter_teams[name]))</f>
        <v/>
      </c>
      <c r="Q3017" t="s">
        <v>15497</v>
      </c>
      <c r="R3017" t="str">
        <f>IF(OR(ISBLANK(draft_picks[[#This Row],[veto_override_drafter_id]]),draft_picks[[#This Row],[veto_override_drafter_id]]=""),"",_xlfn.XLOOKUP(draft_picks[[#This Row],[veto_override_drafter_id]],drafters[id],drafters[name]))</f>
        <v/>
      </c>
      <c r="S3017" t="s">
        <v>15497</v>
      </c>
      <c r="T3017" t="str">
        <f>IF(OR(ISBLANK(draft_picks[[#This Row],[veto_override_team_id]]),draft_picks[[#This Row],[veto_override_team_id]]=""),"",_xlfn.XLOOKUP(draft_picks[[#This Row],[veto_override_team_id]],drafter_teams[id],drafter_teams[name]))</f>
        <v/>
      </c>
    </row>
    <row r="3018" spans="1:20" x14ac:dyDescent="0.25">
      <c r="A3018" t="s">
        <v>330</v>
      </c>
      <c r="B3018" t="str">
        <f>_xlfn.XLOOKUP(draft_picks[[#This Row],[draft_id]],drafts[id],drafts[title])</f>
        <v>Natalie Portman</v>
      </c>
      <c r="C3018" s="3">
        <v>7</v>
      </c>
      <c r="D3018">
        <f>IF(C3017&lt;draft_picks[[#This Row],[position]],1,IF(C3017&gt;draft_picks[[#This Row],[position]],D3017+1,IF(C3017=draft_picks[[#This Row],[position]],D3017+1)))</f>
        <v>1</v>
      </c>
      <c r="E3018" t="s">
        <v>3050</v>
      </c>
      <c r="F3018" t="str">
        <f>IF(ISBLANK(draft_picks[[#This Row],[movie_id]]),"",_xlfn.XLOOKUP(draft_picks[[#This Row],[movie_id]],drafts.movies[id],drafts.movies[movie_title]))</f>
        <v>Garden State</v>
      </c>
      <c r="G3018" s="3" t="s">
        <v>961</v>
      </c>
      <c r="H3018" t="str">
        <f>IF(ISBLANK(draft_picks[[#This Row],[drafter_id]]),"",_xlfn.XLOOKUP(draft_picks[[#This Row],[drafter_id]],drafters[id],drafters[name]))</f>
        <v>Dana Schwartz</v>
      </c>
      <c r="J3018" t="str">
        <f>IF(ISBLANK(draft_picks[[#This Row],[drafter_team_id]]),"",_xlfn.XLOOKUP(draft_picks[[#This Row],[drafter_team_id]],drafter_teams[id],drafter_teams[name]))</f>
        <v/>
      </c>
      <c r="K3018" s="3" t="s">
        <v>15497</v>
      </c>
      <c r="L3018" t="s">
        <v>15497</v>
      </c>
      <c r="M3018" t="str">
        <f>IF(OR(ISBLANK(draft_picks[[#This Row],[veto_drafter_id]]),draft_picks[[#This Row],[veto_drafter_id]]=""),"",_xlfn.XLOOKUP(draft_picks[[#This Row],[veto_drafter_id]],drafters[id],drafters[name]))</f>
        <v/>
      </c>
      <c r="N3018" t="s">
        <v>15497</v>
      </c>
      <c r="O3018" t="str">
        <f>IF(OR(ISBLANK(draft_picks[[#This Row],[veto_drafter_team_id]]),draft_picks[[#This Row],[veto_drafter_team_id]]=""),"",_xlfn.XLOOKUP(draft_picks[[#This Row],[veto_drafter_team_id]],drafter_teams[id],drafter_teams[name]))</f>
        <v/>
      </c>
      <c r="Q3018" t="s">
        <v>15497</v>
      </c>
      <c r="R3018" t="str">
        <f>IF(OR(ISBLANK(draft_picks[[#This Row],[veto_override_drafter_id]]),draft_picks[[#This Row],[veto_override_drafter_id]]=""),"",_xlfn.XLOOKUP(draft_picks[[#This Row],[veto_override_drafter_id]],drafters[id],drafters[name]))</f>
        <v/>
      </c>
      <c r="S3018" t="s">
        <v>15497</v>
      </c>
      <c r="T3018" t="str">
        <f>IF(OR(ISBLANK(draft_picks[[#This Row],[veto_override_team_id]]),draft_picks[[#This Row],[veto_override_team_id]]=""),"",_xlfn.XLOOKUP(draft_picks[[#This Row],[veto_override_team_id]],drafter_teams[id],drafter_teams[name]))</f>
        <v/>
      </c>
    </row>
    <row r="3019" spans="1:20" x14ac:dyDescent="0.25">
      <c r="A3019" t="s">
        <v>330</v>
      </c>
      <c r="B3019" t="str">
        <f>_xlfn.XLOOKUP(draft_picks[[#This Row],[draft_id]],drafts[id],drafts[title])</f>
        <v>Natalie Portman</v>
      </c>
      <c r="C3019" s="3">
        <v>6</v>
      </c>
      <c r="D3019">
        <f>IF(C3018&lt;draft_picks[[#This Row],[position]],1,IF(C3018&gt;draft_picks[[#This Row],[position]],D3018+1,IF(C3018=draft_picks[[#This Row],[position]],D3018+1)))</f>
        <v>2</v>
      </c>
      <c r="E3019" t="s">
        <v>2538</v>
      </c>
      <c r="F3019" t="str">
        <f>IF(ISBLANK(draft_picks[[#This Row],[movie_id]]),"",_xlfn.XLOOKUP(draft_picks[[#This Row],[movie_id]],drafts.movies[id],drafts.movies[movie_title]))</f>
        <v>Star Wars: Episode III - Revenge of the Sith</v>
      </c>
      <c r="G3019" s="3" t="s">
        <v>961</v>
      </c>
      <c r="H3019" t="str">
        <f>IF(ISBLANK(draft_picks[[#This Row],[drafter_id]]),"",_xlfn.XLOOKUP(draft_picks[[#This Row],[drafter_id]],drafters[id],drafters[name]))</f>
        <v>Dana Schwartz</v>
      </c>
      <c r="J3019" t="str">
        <f>IF(ISBLANK(draft_picks[[#This Row],[drafter_team_id]]),"",_xlfn.XLOOKUP(draft_picks[[#This Row],[drafter_team_id]],drafter_teams[id],drafter_teams[name]))</f>
        <v/>
      </c>
      <c r="K3019" s="3" t="s">
        <v>15497</v>
      </c>
      <c r="L3019" t="s">
        <v>15497</v>
      </c>
      <c r="M3019" t="str">
        <f>IF(OR(ISBLANK(draft_picks[[#This Row],[veto_drafter_id]]),draft_picks[[#This Row],[veto_drafter_id]]=""),"",_xlfn.XLOOKUP(draft_picks[[#This Row],[veto_drafter_id]],drafters[id],drafters[name]))</f>
        <v/>
      </c>
      <c r="N3019" t="s">
        <v>15497</v>
      </c>
      <c r="O3019" t="str">
        <f>IF(OR(ISBLANK(draft_picks[[#This Row],[veto_drafter_team_id]]),draft_picks[[#This Row],[veto_drafter_team_id]]=""),"",_xlfn.XLOOKUP(draft_picks[[#This Row],[veto_drafter_team_id]],drafter_teams[id],drafter_teams[name]))</f>
        <v/>
      </c>
      <c r="Q3019" t="s">
        <v>15497</v>
      </c>
      <c r="R3019" t="str">
        <f>IF(OR(ISBLANK(draft_picks[[#This Row],[veto_override_drafter_id]]),draft_picks[[#This Row],[veto_override_drafter_id]]=""),"",_xlfn.XLOOKUP(draft_picks[[#This Row],[veto_override_drafter_id]],drafters[id],drafters[name]))</f>
        <v/>
      </c>
      <c r="S3019" t="s">
        <v>15497</v>
      </c>
      <c r="T3019" t="str">
        <f>IF(OR(ISBLANK(draft_picks[[#This Row],[veto_override_team_id]]),draft_picks[[#This Row],[veto_override_team_id]]=""),"",_xlfn.XLOOKUP(draft_picks[[#This Row],[veto_override_team_id]],drafter_teams[id],drafter_teams[name]))</f>
        <v/>
      </c>
    </row>
    <row r="3020" spans="1:20" x14ac:dyDescent="0.25">
      <c r="A3020" t="s">
        <v>330</v>
      </c>
      <c r="B3020" t="str">
        <f>_xlfn.XLOOKUP(draft_picks[[#This Row],[draft_id]],drafts[id],drafts[title])</f>
        <v>Natalie Portman</v>
      </c>
      <c r="C3020" s="3">
        <v>5</v>
      </c>
      <c r="D3020">
        <f>IF(C3019&lt;draft_picks[[#This Row],[position]],1,IF(C3019&gt;draft_picks[[#This Row],[position]],D3019+1,IF(C3019=draft_picks[[#This Row],[position]],D3019+1)))</f>
        <v>3</v>
      </c>
      <c r="E3020" t="s">
        <v>7108</v>
      </c>
      <c r="F3020" t="str">
        <f>IF(ISBLANK(draft_picks[[#This Row],[movie_id]]),"",_xlfn.XLOOKUP(draft_picks[[#This Row],[movie_id]],drafts.movies[id],drafts.movies[movie_title]))</f>
        <v>LÃƒÂ©on: The Professional</v>
      </c>
      <c r="G3020" s="3" t="s">
        <v>905</v>
      </c>
      <c r="H3020" t="str">
        <f>IF(ISBLANK(draft_picks[[#This Row],[drafter_id]]),"",_xlfn.XLOOKUP(draft_picks[[#This Row],[drafter_id]],drafters[id],drafters[name]))</f>
        <v>Phil Iscove</v>
      </c>
      <c r="J3020" t="str">
        <f>IF(ISBLANK(draft_picks[[#This Row],[drafter_team_id]]),"",_xlfn.XLOOKUP(draft_picks[[#This Row],[drafter_team_id]],drafter_teams[id],drafter_teams[name]))</f>
        <v/>
      </c>
      <c r="K3020" s="3" t="s">
        <v>15497</v>
      </c>
      <c r="L3020" t="s">
        <v>15497</v>
      </c>
      <c r="M3020" t="str">
        <f>IF(OR(ISBLANK(draft_picks[[#This Row],[veto_drafter_id]]),draft_picks[[#This Row],[veto_drafter_id]]=""),"",_xlfn.XLOOKUP(draft_picks[[#This Row],[veto_drafter_id]],drafters[id],drafters[name]))</f>
        <v/>
      </c>
      <c r="N3020" t="s">
        <v>15497</v>
      </c>
      <c r="O3020" t="str">
        <f>IF(OR(ISBLANK(draft_picks[[#This Row],[veto_drafter_team_id]]),draft_picks[[#This Row],[veto_drafter_team_id]]=""),"",_xlfn.XLOOKUP(draft_picks[[#This Row],[veto_drafter_team_id]],drafter_teams[id],drafter_teams[name]))</f>
        <v/>
      </c>
      <c r="Q3020" t="s">
        <v>15497</v>
      </c>
      <c r="R3020" t="str">
        <f>IF(OR(ISBLANK(draft_picks[[#This Row],[veto_override_drafter_id]]),draft_picks[[#This Row],[veto_override_drafter_id]]=""),"",_xlfn.XLOOKUP(draft_picks[[#This Row],[veto_override_drafter_id]],drafters[id],drafters[name]))</f>
        <v/>
      </c>
      <c r="S3020" t="s">
        <v>15497</v>
      </c>
      <c r="T3020" t="str">
        <f>IF(OR(ISBLANK(draft_picks[[#This Row],[veto_override_team_id]]),draft_picks[[#This Row],[veto_override_team_id]]=""),"",_xlfn.XLOOKUP(draft_picks[[#This Row],[veto_override_team_id]],drafter_teams[id],drafter_teams[name]))</f>
        <v/>
      </c>
    </row>
    <row r="3021" spans="1:20" x14ac:dyDescent="0.25">
      <c r="A3021" t="s">
        <v>330</v>
      </c>
      <c r="B3021" t="str">
        <f>_xlfn.XLOOKUP(draft_picks[[#This Row],[draft_id]],drafts[id],drafts[title])</f>
        <v>Natalie Portman</v>
      </c>
      <c r="C3021" s="3">
        <v>4</v>
      </c>
      <c r="D3021">
        <f>IF(C3020&lt;draft_picks[[#This Row],[position]],1,IF(C3020&gt;draft_picks[[#This Row],[position]],D3020+1,IF(C3020=draft_picks[[#This Row],[position]],D3020+1)))</f>
        <v>4</v>
      </c>
      <c r="E3021" t="s">
        <v>4950</v>
      </c>
      <c r="F3021" t="str">
        <f>IF(ISBLANK(draft_picks[[#This Row],[movie_id]]),"",_xlfn.XLOOKUP(draft_picks[[#This Row],[movie_id]],drafts.movies[id],drafts.movies[movie_title]))</f>
        <v>Jackie</v>
      </c>
      <c r="G3021" s="3" t="s">
        <v>961</v>
      </c>
      <c r="H3021" t="str">
        <f>IF(ISBLANK(draft_picks[[#This Row],[drafter_id]]),"",_xlfn.XLOOKUP(draft_picks[[#This Row],[drafter_id]],drafters[id],drafters[name]))</f>
        <v>Dana Schwartz</v>
      </c>
      <c r="J3021" t="str">
        <f>IF(ISBLANK(draft_picks[[#This Row],[drafter_team_id]]),"",_xlfn.XLOOKUP(draft_picks[[#This Row],[drafter_team_id]],drafter_teams[id],drafter_teams[name]))</f>
        <v/>
      </c>
      <c r="K3021" s="3" t="s">
        <v>15497</v>
      </c>
      <c r="L3021" t="s">
        <v>15497</v>
      </c>
      <c r="M3021" t="str">
        <f>IF(OR(ISBLANK(draft_picks[[#This Row],[veto_drafter_id]]),draft_picks[[#This Row],[veto_drafter_id]]=""),"",_xlfn.XLOOKUP(draft_picks[[#This Row],[veto_drafter_id]],drafters[id],drafters[name]))</f>
        <v/>
      </c>
      <c r="N3021" t="s">
        <v>15497</v>
      </c>
      <c r="O3021" t="str">
        <f>IF(OR(ISBLANK(draft_picks[[#This Row],[veto_drafter_team_id]]),draft_picks[[#This Row],[veto_drafter_team_id]]=""),"",_xlfn.XLOOKUP(draft_picks[[#This Row],[veto_drafter_team_id]],drafter_teams[id],drafter_teams[name]))</f>
        <v/>
      </c>
      <c r="Q3021" t="s">
        <v>15497</v>
      </c>
      <c r="R3021" t="str">
        <f>IF(OR(ISBLANK(draft_picks[[#This Row],[veto_override_drafter_id]]),draft_picks[[#This Row],[veto_override_drafter_id]]=""),"",_xlfn.XLOOKUP(draft_picks[[#This Row],[veto_override_drafter_id]],drafters[id],drafters[name]))</f>
        <v/>
      </c>
      <c r="S3021" t="s">
        <v>15497</v>
      </c>
      <c r="T3021" t="str">
        <f>IF(OR(ISBLANK(draft_picks[[#This Row],[veto_override_team_id]]),draft_picks[[#This Row],[veto_override_team_id]]=""),"",_xlfn.XLOOKUP(draft_picks[[#This Row],[veto_override_team_id]],drafter_teams[id],drafter_teams[name]))</f>
        <v/>
      </c>
    </row>
    <row r="3022" spans="1:20" x14ac:dyDescent="0.25">
      <c r="A3022" t="s">
        <v>330</v>
      </c>
      <c r="B3022" t="str">
        <f>_xlfn.XLOOKUP(draft_picks[[#This Row],[draft_id]],drafts[id],drafts[title])</f>
        <v>Natalie Portman</v>
      </c>
      <c r="C3022" s="3">
        <v>3</v>
      </c>
      <c r="D3022">
        <f>IF(C3021&lt;draft_picks[[#This Row],[position]],1,IF(C3021&gt;draft_picks[[#This Row],[position]],D3021+1,IF(C3021=draft_picks[[#This Row],[position]],D3021+1)))</f>
        <v>5</v>
      </c>
      <c r="E3022" t="s">
        <v>7426</v>
      </c>
      <c r="F3022" t="str">
        <f>IF(ISBLANK(draft_picks[[#This Row],[movie_id]]),"",_xlfn.XLOOKUP(draft_picks[[#This Row],[movie_id]],drafts.movies[id],drafts.movies[movie_title]))</f>
        <v>Annihilation</v>
      </c>
      <c r="G3022" s="3" t="s">
        <v>905</v>
      </c>
      <c r="H3022" t="str">
        <f>IF(ISBLANK(draft_picks[[#This Row],[drafter_id]]),"",_xlfn.XLOOKUP(draft_picks[[#This Row],[drafter_id]],drafters[id],drafters[name]))</f>
        <v>Phil Iscove</v>
      </c>
      <c r="J3022" t="str">
        <f>IF(ISBLANK(draft_picks[[#This Row],[drafter_team_id]]),"",_xlfn.XLOOKUP(draft_picks[[#This Row],[drafter_team_id]],drafter_teams[id],drafter_teams[name]))</f>
        <v/>
      </c>
      <c r="K3022" s="3" t="s">
        <v>15497</v>
      </c>
      <c r="L3022" t="s">
        <v>15497</v>
      </c>
      <c r="M3022" t="str">
        <f>IF(OR(ISBLANK(draft_picks[[#This Row],[veto_drafter_id]]),draft_picks[[#This Row],[veto_drafter_id]]=""),"",_xlfn.XLOOKUP(draft_picks[[#This Row],[veto_drafter_id]],drafters[id],drafters[name]))</f>
        <v/>
      </c>
      <c r="N3022" t="s">
        <v>15497</v>
      </c>
      <c r="O3022" t="str">
        <f>IF(OR(ISBLANK(draft_picks[[#This Row],[veto_drafter_team_id]]),draft_picks[[#This Row],[veto_drafter_team_id]]=""),"",_xlfn.XLOOKUP(draft_picks[[#This Row],[veto_drafter_team_id]],drafter_teams[id],drafter_teams[name]))</f>
        <v/>
      </c>
      <c r="Q3022" t="s">
        <v>15497</v>
      </c>
      <c r="R3022" t="str">
        <f>IF(OR(ISBLANK(draft_picks[[#This Row],[veto_override_drafter_id]]),draft_picks[[#This Row],[veto_override_drafter_id]]=""),"",_xlfn.XLOOKUP(draft_picks[[#This Row],[veto_override_drafter_id]],drafters[id],drafters[name]))</f>
        <v/>
      </c>
      <c r="S3022" t="s">
        <v>15497</v>
      </c>
      <c r="T3022" t="str">
        <f>IF(OR(ISBLANK(draft_picks[[#This Row],[veto_override_team_id]]),draft_picks[[#This Row],[veto_override_team_id]]=""),"",_xlfn.XLOOKUP(draft_picks[[#This Row],[veto_override_team_id]],drafter_teams[id],drafter_teams[name]))</f>
        <v/>
      </c>
    </row>
    <row r="3023" spans="1:20" x14ac:dyDescent="0.25">
      <c r="A3023" t="s">
        <v>330</v>
      </c>
      <c r="B3023" t="str">
        <f>_xlfn.XLOOKUP(draft_picks[[#This Row],[draft_id]],drafts[id],drafts[title])</f>
        <v>Natalie Portman</v>
      </c>
      <c r="C3023" s="3">
        <v>2</v>
      </c>
      <c r="D3023">
        <f>IF(C3022&lt;draft_picks[[#This Row],[position]],1,IF(C3022&gt;draft_picks[[#This Row],[position]],D3022+1,IF(C3022=draft_picks[[#This Row],[position]],D3022+1)))</f>
        <v>6</v>
      </c>
      <c r="E3023" t="s">
        <v>5256</v>
      </c>
      <c r="F3023" t="str">
        <f>IF(ISBLANK(draft_picks[[#This Row],[movie_id]]),"",_xlfn.XLOOKUP(draft_picks[[#This Row],[movie_id]],drafts.movies[id],drafts.movies[movie_title]))</f>
        <v>V for Vendetta</v>
      </c>
      <c r="G3023" s="3" t="s">
        <v>961</v>
      </c>
      <c r="H3023" t="str">
        <f>IF(ISBLANK(draft_picks[[#This Row],[drafter_id]]),"",_xlfn.XLOOKUP(draft_picks[[#This Row],[drafter_id]],drafters[id],drafters[name]))</f>
        <v>Dana Schwartz</v>
      </c>
      <c r="J3023" t="str">
        <f>IF(ISBLANK(draft_picks[[#This Row],[drafter_team_id]]),"",_xlfn.XLOOKUP(draft_picks[[#This Row],[drafter_team_id]],drafter_teams[id],drafter_teams[name]))</f>
        <v/>
      </c>
      <c r="K3023" s="3" t="s">
        <v>15484</v>
      </c>
      <c r="L3023" t="s">
        <v>905</v>
      </c>
      <c r="M3023" t="str">
        <f>IF(OR(ISBLANK(draft_picks[[#This Row],[veto_drafter_id]]),draft_picks[[#This Row],[veto_drafter_id]]=""),"",_xlfn.XLOOKUP(draft_picks[[#This Row],[veto_drafter_id]],drafters[id],drafters[name]))</f>
        <v>Phil Iscove</v>
      </c>
      <c r="N3023" t="s">
        <v>15497</v>
      </c>
      <c r="O3023" t="str">
        <f>IF(OR(ISBLANK(draft_picks[[#This Row],[veto_drafter_team_id]]),draft_picks[[#This Row],[veto_drafter_team_id]]=""),"",_xlfn.XLOOKUP(draft_picks[[#This Row],[veto_drafter_team_id]],drafter_teams[id],drafter_teams[name]))</f>
        <v/>
      </c>
      <c r="Q3023" t="s">
        <v>15497</v>
      </c>
      <c r="R3023" t="str">
        <f>IF(OR(ISBLANK(draft_picks[[#This Row],[veto_override_drafter_id]]),draft_picks[[#This Row],[veto_override_drafter_id]]=""),"",_xlfn.XLOOKUP(draft_picks[[#This Row],[veto_override_drafter_id]],drafters[id],drafters[name]))</f>
        <v/>
      </c>
      <c r="S3023" t="s">
        <v>15497</v>
      </c>
      <c r="T3023" t="str">
        <f>IF(OR(ISBLANK(draft_picks[[#This Row],[veto_override_team_id]]),draft_picks[[#This Row],[veto_override_team_id]]=""),"",_xlfn.XLOOKUP(draft_picks[[#This Row],[veto_override_team_id]],drafter_teams[id],drafter_teams[name]))</f>
        <v/>
      </c>
    </row>
    <row r="3024" spans="1:20" x14ac:dyDescent="0.25">
      <c r="A3024" t="s">
        <v>330</v>
      </c>
      <c r="B3024" t="str">
        <f>_xlfn.XLOOKUP(draft_picks[[#This Row],[draft_id]],drafts[id],drafts[title])</f>
        <v>Natalie Portman</v>
      </c>
      <c r="C3024" s="3">
        <v>2</v>
      </c>
      <c r="D3024">
        <f>IF(C3023&lt;draft_picks[[#This Row],[position]],1,IF(C3023&gt;draft_picks[[#This Row],[position]],D3023+1,IF(C3023=draft_picks[[#This Row],[position]],D3023+1)))</f>
        <v>7</v>
      </c>
      <c r="E3024" t="s">
        <v>2066</v>
      </c>
      <c r="F3024" t="str">
        <f>IF(ISBLANK(draft_picks[[#This Row],[movie_id]]),"",_xlfn.XLOOKUP(draft_picks[[#This Row],[movie_id]],drafts.movies[id],drafts.movies[movie_title]))</f>
        <v>May December</v>
      </c>
      <c r="G3024" s="3" t="s">
        <v>961</v>
      </c>
      <c r="H3024" t="str">
        <f>IF(ISBLANK(draft_picks[[#This Row],[drafter_id]]),"",_xlfn.XLOOKUP(draft_picks[[#This Row],[drafter_id]],drafters[id],drafters[name]))</f>
        <v>Dana Schwartz</v>
      </c>
      <c r="J3024" t="str">
        <f>IF(ISBLANK(draft_picks[[#This Row],[drafter_team_id]]),"",_xlfn.XLOOKUP(draft_picks[[#This Row],[drafter_team_id]],drafter_teams[id],drafter_teams[name]))</f>
        <v/>
      </c>
      <c r="K3024" s="3" t="s">
        <v>15497</v>
      </c>
      <c r="L3024" t="s">
        <v>15497</v>
      </c>
      <c r="M3024" t="str">
        <f>IF(OR(ISBLANK(draft_picks[[#This Row],[veto_drafter_id]]),draft_picks[[#This Row],[veto_drafter_id]]=""),"",_xlfn.XLOOKUP(draft_picks[[#This Row],[veto_drafter_id]],drafters[id],drafters[name]))</f>
        <v/>
      </c>
      <c r="N3024" t="s">
        <v>15497</v>
      </c>
      <c r="O3024" t="str">
        <f>IF(OR(ISBLANK(draft_picks[[#This Row],[veto_drafter_team_id]]),draft_picks[[#This Row],[veto_drafter_team_id]]=""),"",_xlfn.XLOOKUP(draft_picks[[#This Row],[veto_drafter_team_id]],drafter_teams[id],drafter_teams[name]))</f>
        <v/>
      </c>
      <c r="Q3024" t="s">
        <v>15497</v>
      </c>
      <c r="R3024" t="str">
        <f>IF(OR(ISBLANK(draft_picks[[#This Row],[veto_override_drafter_id]]),draft_picks[[#This Row],[veto_override_drafter_id]]=""),"",_xlfn.XLOOKUP(draft_picks[[#This Row],[veto_override_drafter_id]],drafters[id],drafters[name]))</f>
        <v/>
      </c>
      <c r="S3024" t="s">
        <v>15497</v>
      </c>
      <c r="T3024" t="str">
        <f>IF(OR(ISBLANK(draft_picks[[#This Row],[veto_override_team_id]]),draft_picks[[#This Row],[veto_override_team_id]]=""),"",_xlfn.XLOOKUP(draft_picks[[#This Row],[veto_override_team_id]],drafter_teams[id],drafter_teams[name]))</f>
        <v/>
      </c>
    </row>
    <row r="3025" spans="1:20" x14ac:dyDescent="0.25">
      <c r="A3025" t="s">
        <v>330</v>
      </c>
      <c r="B3025" t="str">
        <f>_xlfn.XLOOKUP(draft_picks[[#This Row],[draft_id]],drafts[id],drafts[title])</f>
        <v>Natalie Portman</v>
      </c>
      <c r="C3025" s="3">
        <v>1</v>
      </c>
      <c r="D3025">
        <f>IF(C3024&lt;draft_picks[[#This Row],[position]],1,IF(C3024&gt;draft_picks[[#This Row],[position]],D3024+1,IF(C3024=draft_picks[[#This Row],[position]],D3024+1)))</f>
        <v>8</v>
      </c>
      <c r="E3025" t="s">
        <v>2532</v>
      </c>
      <c r="F3025" t="str">
        <f>IF(ISBLANK(draft_picks[[#This Row],[movie_id]]),"",_xlfn.XLOOKUP(draft_picks[[#This Row],[movie_id]],drafts.movies[id],drafts.movies[movie_title]))</f>
        <v>Black Swan</v>
      </c>
      <c r="G3025" s="3" t="s">
        <v>905</v>
      </c>
      <c r="H3025" t="str">
        <f>IF(ISBLANK(draft_picks[[#This Row],[drafter_id]]),"",_xlfn.XLOOKUP(draft_picks[[#This Row],[drafter_id]],drafters[id],drafters[name]))</f>
        <v>Phil Iscove</v>
      </c>
      <c r="J3025" t="str">
        <f>IF(ISBLANK(draft_picks[[#This Row],[drafter_team_id]]),"",_xlfn.XLOOKUP(draft_picks[[#This Row],[drafter_team_id]],drafter_teams[id],drafter_teams[name]))</f>
        <v/>
      </c>
      <c r="K3025" s="3" t="s">
        <v>15497</v>
      </c>
      <c r="L3025" t="s">
        <v>15497</v>
      </c>
      <c r="M3025" t="str">
        <f>IF(OR(ISBLANK(draft_picks[[#This Row],[veto_drafter_id]]),draft_picks[[#This Row],[veto_drafter_id]]=""),"",_xlfn.XLOOKUP(draft_picks[[#This Row],[veto_drafter_id]],drafters[id],drafters[name]))</f>
        <v/>
      </c>
      <c r="N3025" t="s">
        <v>15497</v>
      </c>
      <c r="O3025" t="str">
        <f>IF(OR(ISBLANK(draft_picks[[#This Row],[veto_drafter_team_id]]),draft_picks[[#This Row],[veto_drafter_team_id]]=""),"",_xlfn.XLOOKUP(draft_picks[[#This Row],[veto_drafter_team_id]],drafter_teams[id],drafter_teams[name]))</f>
        <v/>
      </c>
      <c r="Q3025" t="s">
        <v>15497</v>
      </c>
      <c r="R3025" t="str">
        <f>IF(OR(ISBLANK(draft_picks[[#This Row],[veto_override_drafter_id]]),draft_picks[[#This Row],[veto_override_drafter_id]]=""),"",_xlfn.XLOOKUP(draft_picks[[#This Row],[veto_override_drafter_id]],drafters[id],drafters[name]))</f>
        <v/>
      </c>
      <c r="S3025" t="s">
        <v>15497</v>
      </c>
      <c r="T3025" t="str">
        <f>IF(OR(ISBLANK(draft_picks[[#This Row],[veto_override_team_id]]),draft_picks[[#This Row],[veto_override_team_id]]=""),"",_xlfn.XLOOKUP(draft_picks[[#This Row],[veto_override_team_id]],drafter_teams[id],drafter_teams[name]))</f>
        <v/>
      </c>
    </row>
    <row r="3026" spans="1:20" x14ac:dyDescent="0.25">
      <c r="A3026" t="s">
        <v>550</v>
      </c>
      <c r="B3026" t="str">
        <f>_xlfn.XLOOKUP(draft_picks[[#This Row],[draft_id]],drafts[id],drafts[title])</f>
        <v>Planet of the Apes Super Draft</v>
      </c>
      <c r="C3026" s="3">
        <v>10</v>
      </c>
      <c r="D3026">
        <f>IF(C3025&lt;draft_picks[[#This Row],[position]],1,IF(C3025&gt;draft_picks[[#This Row],[position]],D3025+1,IF(C3025=draft_picks[[#This Row],[position]],D3025+1)))</f>
        <v>1</v>
      </c>
      <c r="E3026" t="s">
        <v>6620</v>
      </c>
      <c r="F3026" t="str">
        <f>IF(ISBLANK(draft_picks[[#This Row],[movie_id]]),"",_xlfn.XLOOKUP(draft_picks[[#This Row],[movie_id]],drafts.movies[id],drafts.movies[movie_title]))</f>
        <v>Planet of the Apes</v>
      </c>
      <c r="G3026" s="3" t="s">
        <v>809</v>
      </c>
      <c r="H3026" t="str">
        <f>IF(ISBLANK(draft_picks[[#This Row],[drafter_id]]),"",_xlfn.XLOOKUP(draft_picks[[#This Row],[drafter_id]],drafters[id],drafters[name]))</f>
        <v>Marc Bernardin</v>
      </c>
      <c r="J3026" t="str">
        <f>IF(ISBLANK(draft_picks[[#This Row],[drafter_team_id]]),"",_xlfn.XLOOKUP(draft_picks[[#This Row],[drafter_team_id]],drafter_teams[id],drafter_teams[name]))</f>
        <v/>
      </c>
      <c r="K3026" s="3" t="s">
        <v>15497</v>
      </c>
      <c r="L3026" t="s">
        <v>15497</v>
      </c>
      <c r="M3026" t="str">
        <f>IF(OR(ISBLANK(draft_picks[[#This Row],[veto_drafter_id]]),draft_picks[[#This Row],[veto_drafter_id]]=""),"",_xlfn.XLOOKUP(draft_picks[[#This Row],[veto_drafter_id]],drafters[id],drafters[name]))</f>
        <v/>
      </c>
      <c r="N3026" t="s">
        <v>15497</v>
      </c>
      <c r="O3026" t="str">
        <f>IF(OR(ISBLANK(draft_picks[[#This Row],[veto_drafter_team_id]]),draft_picks[[#This Row],[veto_drafter_team_id]]=""),"",_xlfn.XLOOKUP(draft_picks[[#This Row],[veto_drafter_team_id]],drafter_teams[id],drafter_teams[name]))</f>
        <v/>
      </c>
      <c r="Q3026" t="s">
        <v>15497</v>
      </c>
      <c r="R3026" t="str">
        <f>IF(OR(ISBLANK(draft_picks[[#This Row],[veto_override_drafter_id]]),draft_picks[[#This Row],[veto_override_drafter_id]]=""),"",_xlfn.XLOOKUP(draft_picks[[#This Row],[veto_override_drafter_id]],drafters[id],drafters[name]))</f>
        <v/>
      </c>
      <c r="S3026" t="s">
        <v>15497</v>
      </c>
      <c r="T3026" t="str">
        <f>IF(OR(ISBLANK(draft_picks[[#This Row],[veto_override_team_id]]),draft_picks[[#This Row],[veto_override_team_id]]=""),"",_xlfn.XLOOKUP(draft_picks[[#This Row],[veto_override_team_id]],drafter_teams[id],drafter_teams[name]))</f>
        <v/>
      </c>
    </row>
    <row r="3027" spans="1:20" x14ac:dyDescent="0.25">
      <c r="A3027" t="s">
        <v>550</v>
      </c>
      <c r="B3027" t="str">
        <f>_xlfn.XLOOKUP(draft_picks[[#This Row],[draft_id]],drafts[id],drafts[title])</f>
        <v>Planet of the Apes Super Draft</v>
      </c>
      <c r="C3027" s="3">
        <v>9</v>
      </c>
      <c r="D3027">
        <f>IF(C3026&lt;draft_picks[[#This Row],[position]],1,IF(C3026&gt;draft_picks[[#This Row],[position]],D3026+1,IF(C3026=draft_picks[[#This Row],[position]],D3026+1)))</f>
        <v>2</v>
      </c>
      <c r="E3027" t="s">
        <v>4281</v>
      </c>
      <c r="F3027" t="str">
        <f>IF(ISBLANK(draft_picks[[#This Row],[movie_id]]),"",_xlfn.XLOOKUP(draft_picks[[#This Row],[movie_id]],drafts.movies[id],drafts.movies[movie_title]))</f>
        <v>Dawn of the Planet of the Apes</v>
      </c>
      <c r="G3027" s="3" t="s">
        <v>1177</v>
      </c>
      <c r="H3027" t="str">
        <f>IF(ISBLANK(draft_picks[[#This Row],[drafter_id]]),"",_xlfn.XLOOKUP(draft_picks[[#This Row],[drafter_id]],drafters[id],drafters[name]))</f>
        <v>Darren Franich</v>
      </c>
      <c r="J3027" t="str">
        <f>IF(ISBLANK(draft_picks[[#This Row],[drafter_team_id]]),"",_xlfn.XLOOKUP(draft_picks[[#This Row],[drafter_team_id]],drafter_teams[id],drafter_teams[name]))</f>
        <v/>
      </c>
      <c r="K3027" s="3" t="s">
        <v>15484</v>
      </c>
      <c r="L3027" t="s">
        <v>809</v>
      </c>
      <c r="M3027" t="str">
        <f>IF(OR(ISBLANK(draft_picks[[#This Row],[veto_drafter_id]]),draft_picks[[#This Row],[veto_drafter_id]]=""),"",_xlfn.XLOOKUP(draft_picks[[#This Row],[veto_drafter_id]],drafters[id],drafters[name]))</f>
        <v>Marc Bernardin</v>
      </c>
      <c r="N3027" t="s">
        <v>15497</v>
      </c>
      <c r="O3027" t="str">
        <f>IF(OR(ISBLANK(draft_picks[[#This Row],[veto_drafter_team_id]]),draft_picks[[#This Row],[veto_drafter_team_id]]=""),"",_xlfn.XLOOKUP(draft_picks[[#This Row],[veto_drafter_team_id]],drafter_teams[id],drafter_teams[name]))</f>
        <v/>
      </c>
      <c r="Q3027" t="s">
        <v>15497</v>
      </c>
      <c r="R3027" t="str">
        <f>IF(OR(ISBLANK(draft_picks[[#This Row],[veto_override_drafter_id]]),draft_picks[[#This Row],[veto_override_drafter_id]]=""),"",_xlfn.XLOOKUP(draft_picks[[#This Row],[veto_override_drafter_id]],drafters[id],drafters[name]))</f>
        <v/>
      </c>
      <c r="S3027" t="s">
        <v>15497</v>
      </c>
      <c r="T3027" t="str">
        <f>IF(OR(ISBLANK(draft_picks[[#This Row],[veto_override_team_id]]),draft_picks[[#This Row],[veto_override_team_id]]=""),"",_xlfn.XLOOKUP(draft_picks[[#This Row],[veto_override_team_id]],drafter_teams[id],drafter_teams[name]))</f>
        <v/>
      </c>
    </row>
    <row r="3028" spans="1:20" x14ac:dyDescent="0.25">
      <c r="A3028" t="s">
        <v>550</v>
      </c>
      <c r="B3028" t="str">
        <f>_xlfn.XLOOKUP(draft_picks[[#This Row],[draft_id]],drafts[id],drafts[title])</f>
        <v>Planet of the Apes Super Draft</v>
      </c>
      <c r="C3028" s="3">
        <v>9</v>
      </c>
      <c r="D3028">
        <f>IF(C3027&lt;draft_picks[[#This Row],[position]],1,IF(C3027&gt;draft_picks[[#This Row],[position]],D3027+1,IF(C3027=draft_picks[[#This Row],[position]],D3027+1)))</f>
        <v>3</v>
      </c>
      <c r="E3028" t="s">
        <v>5438</v>
      </c>
      <c r="F3028" t="str">
        <f>IF(ISBLANK(draft_picks[[#This Row],[movie_id]]),"",_xlfn.XLOOKUP(draft_picks[[#This Row],[movie_id]],drafts.movies[id],drafts.movies[movie_title]))</f>
        <v>War for the Planet of the Apes</v>
      </c>
      <c r="G3028" s="3" t="s">
        <v>1177</v>
      </c>
      <c r="H3028" t="str">
        <f>IF(ISBLANK(draft_picks[[#This Row],[drafter_id]]),"",_xlfn.XLOOKUP(draft_picks[[#This Row],[drafter_id]],drafters[id],drafters[name]))</f>
        <v>Darren Franich</v>
      </c>
      <c r="J3028" t="str">
        <f>IF(ISBLANK(draft_picks[[#This Row],[drafter_team_id]]),"",_xlfn.XLOOKUP(draft_picks[[#This Row],[drafter_team_id]],drafter_teams[id],drafter_teams[name]))</f>
        <v/>
      </c>
      <c r="K3028" s="3" t="s">
        <v>15497</v>
      </c>
      <c r="L3028" t="s">
        <v>15497</v>
      </c>
      <c r="M3028" t="str">
        <f>IF(OR(ISBLANK(draft_picks[[#This Row],[veto_drafter_id]]),draft_picks[[#This Row],[veto_drafter_id]]=""),"",_xlfn.XLOOKUP(draft_picks[[#This Row],[veto_drafter_id]],drafters[id],drafters[name]))</f>
        <v/>
      </c>
      <c r="N3028" t="s">
        <v>15497</v>
      </c>
      <c r="O3028" t="str">
        <f>IF(OR(ISBLANK(draft_picks[[#This Row],[veto_drafter_team_id]]),draft_picks[[#This Row],[veto_drafter_team_id]]=""),"",_xlfn.XLOOKUP(draft_picks[[#This Row],[veto_drafter_team_id]],drafter_teams[id],drafter_teams[name]))</f>
        <v/>
      </c>
      <c r="Q3028" t="s">
        <v>15497</v>
      </c>
      <c r="R3028" t="str">
        <f>IF(OR(ISBLANK(draft_picks[[#This Row],[veto_override_drafter_id]]),draft_picks[[#This Row],[veto_override_drafter_id]]=""),"",_xlfn.XLOOKUP(draft_picks[[#This Row],[veto_override_drafter_id]],drafters[id],drafters[name]))</f>
        <v/>
      </c>
      <c r="S3028" t="s">
        <v>15497</v>
      </c>
      <c r="T3028" t="str">
        <f>IF(OR(ISBLANK(draft_picks[[#This Row],[veto_override_team_id]]),draft_picks[[#This Row],[veto_override_team_id]]=""),"",_xlfn.XLOOKUP(draft_picks[[#This Row],[veto_override_team_id]],drafter_teams[id],drafter_teams[name]))</f>
        <v/>
      </c>
    </row>
    <row r="3029" spans="1:20" x14ac:dyDescent="0.25">
      <c r="A3029" t="s">
        <v>550</v>
      </c>
      <c r="B3029" t="str">
        <f>_xlfn.XLOOKUP(draft_picks[[#This Row],[draft_id]],drafts[id],drafts[title])</f>
        <v>Planet of the Apes Super Draft</v>
      </c>
      <c r="C3029" s="3">
        <v>8</v>
      </c>
      <c r="D3029">
        <f>IF(C3028&lt;draft_picks[[#This Row],[position]],1,IF(C3028&gt;draft_picks[[#This Row],[position]],D3028+1,IF(C3028=draft_picks[[#This Row],[position]],D3028+1)))</f>
        <v>4</v>
      </c>
      <c r="E3029" t="s">
        <v>3205</v>
      </c>
      <c r="F3029" t="str">
        <f>IF(ISBLANK(draft_picks[[#This Row],[movie_id]]),"",_xlfn.XLOOKUP(draft_picks[[#This Row],[movie_id]],drafts.movies[id],drafts.movies[movie_title]))</f>
        <v>Battle for the Planet of the Apes</v>
      </c>
      <c r="G3029" s="3" t="s">
        <v>1149</v>
      </c>
      <c r="H3029" t="str">
        <f>IF(ISBLANK(draft_picks[[#This Row],[drafter_id]]),"",_xlfn.XLOOKUP(draft_picks[[#This Row],[drafter_id]],drafters[id],drafters[name]))</f>
        <v>Dave Schilling</v>
      </c>
      <c r="J3029" t="str">
        <f>IF(ISBLANK(draft_picks[[#This Row],[drafter_team_id]]),"",_xlfn.XLOOKUP(draft_picks[[#This Row],[drafter_team_id]],drafter_teams[id],drafter_teams[name]))</f>
        <v/>
      </c>
      <c r="K3029" s="3" t="s">
        <v>15497</v>
      </c>
      <c r="L3029" t="s">
        <v>15497</v>
      </c>
      <c r="M3029" t="str">
        <f>IF(OR(ISBLANK(draft_picks[[#This Row],[veto_drafter_id]]),draft_picks[[#This Row],[veto_drafter_id]]=""),"",_xlfn.XLOOKUP(draft_picks[[#This Row],[veto_drafter_id]],drafters[id],drafters[name]))</f>
        <v/>
      </c>
      <c r="N3029" t="s">
        <v>15497</v>
      </c>
      <c r="O3029" t="str">
        <f>IF(OR(ISBLANK(draft_picks[[#This Row],[veto_drafter_team_id]]),draft_picks[[#This Row],[veto_drafter_team_id]]=""),"",_xlfn.XLOOKUP(draft_picks[[#This Row],[veto_drafter_team_id]],drafter_teams[id],drafter_teams[name]))</f>
        <v/>
      </c>
      <c r="Q3029" t="s">
        <v>15497</v>
      </c>
      <c r="R3029" t="str">
        <f>IF(OR(ISBLANK(draft_picks[[#This Row],[veto_override_drafter_id]]),draft_picks[[#This Row],[veto_override_drafter_id]]=""),"",_xlfn.XLOOKUP(draft_picks[[#This Row],[veto_override_drafter_id]],drafters[id],drafters[name]))</f>
        <v/>
      </c>
      <c r="S3029" t="s">
        <v>15497</v>
      </c>
      <c r="T3029" t="str">
        <f>IF(OR(ISBLANK(draft_picks[[#This Row],[veto_override_team_id]]),draft_picks[[#This Row],[veto_override_team_id]]=""),"",_xlfn.XLOOKUP(draft_picks[[#This Row],[veto_override_team_id]],drafter_teams[id],drafter_teams[name]))</f>
        <v/>
      </c>
    </row>
    <row r="3030" spans="1:20" x14ac:dyDescent="0.25">
      <c r="A3030" t="s">
        <v>550</v>
      </c>
      <c r="B3030" t="str">
        <f>_xlfn.XLOOKUP(draft_picks[[#This Row],[draft_id]],drafts[id],drafts[title])</f>
        <v>Planet of the Apes Super Draft</v>
      </c>
      <c r="C3030" s="3">
        <v>7</v>
      </c>
      <c r="D3030">
        <f>IF(C3029&lt;draft_picks[[#This Row],[position]],1,IF(C3029&gt;draft_picks[[#This Row],[position]],D3029+1,IF(C3029=draft_picks[[#This Row],[position]],D3029+1)))</f>
        <v>5</v>
      </c>
      <c r="E3030" t="s">
        <v>3217</v>
      </c>
      <c r="F3030" t="str">
        <f>IF(ISBLANK(draft_picks[[#This Row],[movie_id]]),"",_xlfn.XLOOKUP(draft_picks[[#This Row],[movie_id]],drafts.movies[id],drafts.movies[movie_title]))</f>
        <v>Escape from the Planet of the Apes</v>
      </c>
      <c r="G3030" s="3" t="s">
        <v>809</v>
      </c>
      <c r="H3030" t="str">
        <f>IF(ISBLANK(draft_picks[[#This Row],[drafter_id]]),"",_xlfn.XLOOKUP(draft_picks[[#This Row],[drafter_id]],drafters[id],drafters[name]))</f>
        <v>Marc Bernardin</v>
      </c>
      <c r="J3030" t="str">
        <f>IF(ISBLANK(draft_picks[[#This Row],[drafter_team_id]]),"",_xlfn.XLOOKUP(draft_picks[[#This Row],[drafter_team_id]],drafter_teams[id],drafter_teams[name]))</f>
        <v/>
      </c>
      <c r="K3030" s="3" t="s">
        <v>15497</v>
      </c>
      <c r="L3030" t="s">
        <v>15497</v>
      </c>
      <c r="M3030" t="str">
        <f>IF(OR(ISBLANK(draft_picks[[#This Row],[veto_drafter_id]]),draft_picks[[#This Row],[veto_drafter_id]]=""),"",_xlfn.XLOOKUP(draft_picks[[#This Row],[veto_drafter_id]],drafters[id],drafters[name]))</f>
        <v/>
      </c>
      <c r="N3030" t="s">
        <v>15497</v>
      </c>
      <c r="O3030" t="str">
        <f>IF(OR(ISBLANK(draft_picks[[#This Row],[veto_drafter_team_id]]),draft_picks[[#This Row],[veto_drafter_team_id]]=""),"",_xlfn.XLOOKUP(draft_picks[[#This Row],[veto_drafter_team_id]],drafter_teams[id],drafter_teams[name]))</f>
        <v/>
      </c>
      <c r="Q3030" t="s">
        <v>15497</v>
      </c>
      <c r="R3030" t="str">
        <f>IF(OR(ISBLANK(draft_picks[[#This Row],[veto_override_drafter_id]]),draft_picks[[#This Row],[veto_override_drafter_id]]=""),"",_xlfn.XLOOKUP(draft_picks[[#This Row],[veto_override_drafter_id]],drafters[id],drafters[name]))</f>
        <v/>
      </c>
      <c r="S3030" t="s">
        <v>15497</v>
      </c>
      <c r="T3030" t="str">
        <f>IF(OR(ISBLANK(draft_picks[[#This Row],[veto_override_team_id]]),draft_picks[[#This Row],[veto_override_team_id]]=""),"",_xlfn.XLOOKUP(draft_picks[[#This Row],[veto_override_team_id]],drafter_teams[id],drafter_teams[name]))</f>
        <v/>
      </c>
    </row>
    <row r="3031" spans="1:20" x14ac:dyDescent="0.25">
      <c r="A3031" t="s">
        <v>550</v>
      </c>
      <c r="B3031" t="str">
        <f>_xlfn.XLOOKUP(draft_picks[[#This Row],[draft_id]],drafts[id],drafts[title])</f>
        <v>Planet of the Apes Super Draft</v>
      </c>
      <c r="C3031" s="3">
        <v>6</v>
      </c>
      <c r="D3031">
        <f>IF(C3030&lt;draft_picks[[#This Row],[position]],1,IF(C3030&gt;draft_picks[[#This Row],[position]],D3030+1,IF(C3030=draft_picks[[#This Row],[position]],D3030+1)))</f>
        <v>6</v>
      </c>
      <c r="E3031" t="s">
        <v>4281</v>
      </c>
      <c r="F3031" t="str">
        <f>IF(ISBLANK(draft_picks[[#This Row],[movie_id]]),"",_xlfn.XLOOKUP(draft_picks[[#This Row],[movie_id]],drafts.movies[id],drafts.movies[movie_title]))</f>
        <v>Dawn of the Planet of the Apes</v>
      </c>
      <c r="G3031" s="3" t="s">
        <v>1177</v>
      </c>
      <c r="H3031" t="str">
        <f>IF(ISBLANK(draft_picks[[#This Row],[drafter_id]]),"",_xlfn.XLOOKUP(draft_picks[[#This Row],[drafter_id]],drafters[id],drafters[name]))</f>
        <v>Darren Franich</v>
      </c>
      <c r="J3031" t="str">
        <f>IF(ISBLANK(draft_picks[[#This Row],[drafter_team_id]]),"",_xlfn.XLOOKUP(draft_picks[[#This Row],[drafter_team_id]],drafter_teams[id],drafter_teams[name]))</f>
        <v/>
      </c>
      <c r="K3031" s="3" t="s">
        <v>15484</v>
      </c>
      <c r="L3031" t="s">
        <v>1149</v>
      </c>
      <c r="M3031" t="str">
        <f>IF(OR(ISBLANK(draft_picks[[#This Row],[veto_drafter_id]]),draft_picks[[#This Row],[veto_drafter_id]]=""),"",_xlfn.XLOOKUP(draft_picks[[#This Row],[veto_drafter_id]],drafters[id],drafters[name]))</f>
        <v>Dave Schilling</v>
      </c>
      <c r="N3031" t="s">
        <v>15497</v>
      </c>
      <c r="O3031" t="str">
        <f>IF(OR(ISBLANK(draft_picks[[#This Row],[veto_drafter_team_id]]),draft_picks[[#This Row],[veto_drafter_team_id]]=""),"",_xlfn.XLOOKUP(draft_picks[[#This Row],[veto_drafter_team_id]],drafter_teams[id],drafter_teams[name]))</f>
        <v/>
      </c>
      <c r="Q3031" t="s">
        <v>15497</v>
      </c>
      <c r="R3031" t="str">
        <f>IF(OR(ISBLANK(draft_picks[[#This Row],[veto_override_drafter_id]]),draft_picks[[#This Row],[veto_override_drafter_id]]=""),"",_xlfn.XLOOKUP(draft_picks[[#This Row],[veto_override_drafter_id]],drafters[id],drafters[name]))</f>
        <v/>
      </c>
      <c r="S3031" t="s">
        <v>15497</v>
      </c>
      <c r="T3031" t="str">
        <f>IF(OR(ISBLANK(draft_picks[[#This Row],[veto_override_team_id]]),draft_picks[[#This Row],[veto_override_team_id]]=""),"",_xlfn.XLOOKUP(draft_picks[[#This Row],[veto_override_team_id]],drafter_teams[id],drafter_teams[name]))</f>
        <v/>
      </c>
    </row>
    <row r="3032" spans="1:20" x14ac:dyDescent="0.25">
      <c r="A3032" t="s">
        <v>550</v>
      </c>
      <c r="B3032" t="str">
        <f>_xlfn.XLOOKUP(draft_picks[[#This Row],[draft_id]],drafts[id],drafts[title])</f>
        <v>Planet of the Apes Super Draft</v>
      </c>
      <c r="C3032" s="3">
        <v>6</v>
      </c>
      <c r="D3032">
        <f>IF(C3031&lt;draft_picks[[#This Row],[position]],1,IF(C3031&gt;draft_picks[[#This Row],[position]],D3031+1,IF(C3031=draft_picks[[#This Row],[position]],D3031+1)))</f>
        <v>7</v>
      </c>
      <c r="E3032" t="s">
        <v>6543</v>
      </c>
      <c r="F3032" t="str">
        <f>IF(ISBLANK(draft_picks[[#This Row],[movie_id]]),"",_xlfn.XLOOKUP(draft_picks[[#This Row],[movie_id]],drafts.movies[id],drafts.movies[movie_title]))</f>
        <v>Rise of the Planet of the Apes</v>
      </c>
      <c r="G3032" s="3" t="s">
        <v>1177</v>
      </c>
      <c r="H3032" t="str">
        <f>IF(ISBLANK(draft_picks[[#This Row],[drafter_id]]),"",_xlfn.XLOOKUP(draft_picks[[#This Row],[drafter_id]],drafters[id],drafters[name]))</f>
        <v>Darren Franich</v>
      </c>
      <c r="J3032" t="str">
        <f>IF(ISBLANK(draft_picks[[#This Row],[drafter_team_id]]),"",_xlfn.XLOOKUP(draft_picks[[#This Row],[drafter_team_id]],drafter_teams[id],drafter_teams[name]))</f>
        <v/>
      </c>
      <c r="K3032" s="3" t="s">
        <v>15484</v>
      </c>
      <c r="L3032" t="s">
        <v>809</v>
      </c>
      <c r="M3032" t="str">
        <f>IF(OR(ISBLANK(draft_picks[[#This Row],[veto_drafter_id]]),draft_picks[[#This Row],[veto_drafter_id]]=""),"",_xlfn.XLOOKUP(draft_picks[[#This Row],[veto_drafter_id]],drafters[id],drafters[name]))</f>
        <v>Marc Bernardin</v>
      </c>
      <c r="N3032" t="s">
        <v>15497</v>
      </c>
      <c r="O3032" t="str">
        <f>IF(OR(ISBLANK(draft_picks[[#This Row],[veto_drafter_team_id]]),draft_picks[[#This Row],[veto_drafter_team_id]]=""),"",_xlfn.XLOOKUP(draft_picks[[#This Row],[veto_drafter_team_id]],drafter_teams[id],drafter_teams[name]))</f>
        <v/>
      </c>
      <c r="Q3032" t="s">
        <v>15497</v>
      </c>
      <c r="R3032" t="str">
        <f>IF(OR(ISBLANK(draft_picks[[#This Row],[veto_override_drafter_id]]),draft_picks[[#This Row],[veto_override_drafter_id]]=""),"",_xlfn.XLOOKUP(draft_picks[[#This Row],[veto_override_drafter_id]],drafters[id],drafters[name]))</f>
        <v/>
      </c>
      <c r="S3032" t="s">
        <v>15497</v>
      </c>
      <c r="T3032" t="str">
        <f>IF(OR(ISBLANK(draft_picks[[#This Row],[veto_override_team_id]]),draft_picks[[#This Row],[veto_override_team_id]]=""),"",_xlfn.XLOOKUP(draft_picks[[#This Row],[veto_override_team_id]],drafter_teams[id],drafter_teams[name]))</f>
        <v/>
      </c>
    </row>
    <row r="3033" spans="1:20" x14ac:dyDescent="0.25">
      <c r="A3033" t="s">
        <v>550</v>
      </c>
      <c r="B3033" t="str">
        <f>_xlfn.XLOOKUP(draft_picks[[#This Row],[draft_id]],drafts[id],drafts[title])</f>
        <v>Planet of the Apes Super Draft</v>
      </c>
      <c r="C3033" s="3">
        <v>6</v>
      </c>
      <c r="D3033">
        <f>IF(C3032&lt;draft_picks[[#This Row],[position]],1,IF(C3032&gt;draft_picks[[#This Row],[position]],D3032+1,IF(C3032=draft_picks[[#This Row],[position]],D3032+1)))</f>
        <v>8</v>
      </c>
      <c r="E3033" t="s">
        <v>6672</v>
      </c>
      <c r="F3033" t="str">
        <f>IF(ISBLANK(draft_picks[[#This Row],[movie_id]]),"",_xlfn.XLOOKUP(draft_picks[[#This Row],[movie_id]],drafts.movies[id],drafts.movies[movie_title]))</f>
        <v>Kingdom of the Planet of the Apes</v>
      </c>
      <c r="G3033" s="3" t="s">
        <v>1177</v>
      </c>
      <c r="H3033" t="str">
        <f>IF(ISBLANK(draft_picks[[#This Row],[drafter_id]]),"",_xlfn.XLOOKUP(draft_picks[[#This Row],[drafter_id]],drafters[id],drafters[name]))</f>
        <v>Darren Franich</v>
      </c>
      <c r="J3033" t="str">
        <f>IF(ISBLANK(draft_picks[[#This Row],[drafter_team_id]]),"",_xlfn.XLOOKUP(draft_picks[[#This Row],[drafter_team_id]],drafter_teams[id],drafter_teams[name]))</f>
        <v/>
      </c>
      <c r="K3033" s="3" t="s">
        <v>15497</v>
      </c>
      <c r="L3033" t="s">
        <v>15497</v>
      </c>
      <c r="M3033" t="str">
        <f>IF(OR(ISBLANK(draft_picks[[#This Row],[veto_drafter_id]]),draft_picks[[#This Row],[veto_drafter_id]]=""),"",_xlfn.XLOOKUP(draft_picks[[#This Row],[veto_drafter_id]],drafters[id],drafters[name]))</f>
        <v/>
      </c>
      <c r="N3033" t="s">
        <v>15497</v>
      </c>
      <c r="O3033" t="str">
        <f>IF(OR(ISBLANK(draft_picks[[#This Row],[veto_drafter_team_id]]),draft_picks[[#This Row],[veto_drafter_team_id]]=""),"",_xlfn.XLOOKUP(draft_picks[[#This Row],[veto_drafter_team_id]],drafter_teams[id],drafter_teams[name]))</f>
        <v/>
      </c>
      <c r="Q3033" t="s">
        <v>15497</v>
      </c>
      <c r="R3033" t="str">
        <f>IF(OR(ISBLANK(draft_picks[[#This Row],[veto_override_drafter_id]]),draft_picks[[#This Row],[veto_override_drafter_id]]=""),"",_xlfn.XLOOKUP(draft_picks[[#This Row],[veto_override_drafter_id]],drafters[id],drafters[name]))</f>
        <v/>
      </c>
      <c r="S3033" t="s">
        <v>15497</v>
      </c>
      <c r="T3033" t="str">
        <f>IF(OR(ISBLANK(draft_picks[[#This Row],[veto_override_team_id]]),draft_picks[[#This Row],[veto_override_team_id]]=""),"",_xlfn.XLOOKUP(draft_picks[[#This Row],[veto_override_team_id]],drafter_teams[id],drafter_teams[name]))</f>
        <v/>
      </c>
    </row>
    <row r="3034" spans="1:20" x14ac:dyDescent="0.25">
      <c r="A3034" t="s">
        <v>550</v>
      </c>
      <c r="B3034" t="str">
        <f>_xlfn.XLOOKUP(draft_picks[[#This Row],[draft_id]],drafts[id],drafts[title])</f>
        <v>Planet of the Apes Super Draft</v>
      </c>
      <c r="C3034" s="3">
        <v>5</v>
      </c>
      <c r="D3034">
        <f>IF(C3033&lt;draft_picks[[#This Row],[position]],1,IF(C3033&gt;draft_picks[[#This Row],[position]],D3033+1,IF(C3033=draft_picks[[#This Row],[position]],D3033+1)))</f>
        <v>9</v>
      </c>
      <c r="E3034" t="s">
        <v>4079</v>
      </c>
      <c r="F3034" t="str">
        <f>IF(ISBLANK(draft_picks[[#This Row],[movie_id]]),"",_xlfn.XLOOKUP(draft_picks[[#This Row],[movie_id]],drafts.movies[id],drafts.movies[movie_title]))</f>
        <v>Beneath the Planet of the Apes</v>
      </c>
      <c r="G3034" s="3" t="s">
        <v>1149</v>
      </c>
      <c r="H3034" t="str">
        <f>IF(ISBLANK(draft_picks[[#This Row],[drafter_id]]),"",_xlfn.XLOOKUP(draft_picks[[#This Row],[drafter_id]],drafters[id],drafters[name]))</f>
        <v>Dave Schilling</v>
      </c>
      <c r="J3034" t="str">
        <f>IF(ISBLANK(draft_picks[[#This Row],[drafter_team_id]]),"",_xlfn.XLOOKUP(draft_picks[[#This Row],[drafter_team_id]],drafter_teams[id],drafter_teams[name]))</f>
        <v/>
      </c>
      <c r="K3034" s="3" t="s">
        <v>15484</v>
      </c>
      <c r="L3034" t="s">
        <v>1177</v>
      </c>
      <c r="M3034" t="str">
        <f>IF(OR(ISBLANK(draft_picks[[#This Row],[veto_drafter_id]]),draft_picks[[#This Row],[veto_drafter_id]]=""),"",_xlfn.XLOOKUP(draft_picks[[#This Row],[veto_drafter_id]],drafters[id],drafters[name]))</f>
        <v>Darren Franich</v>
      </c>
      <c r="N3034" t="s">
        <v>15497</v>
      </c>
      <c r="O3034" t="str">
        <f>IF(OR(ISBLANK(draft_picks[[#This Row],[veto_drafter_team_id]]),draft_picks[[#This Row],[veto_drafter_team_id]]=""),"",_xlfn.XLOOKUP(draft_picks[[#This Row],[veto_drafter_team_id]],drafter_teams[id],drafter_teams[name]))</f>
        <v/>
      </c>
      <c r="Q3034" t="s">
        <v>15497</v>
      </c>
      <c r="R3034" t="str">
        <f>IF(OR(ISBLANK(draft_picks[[#This Row],[veto_override_drafter_id]]),draft_picks[[#This Row],[veto_override_drafter_id]]=""),"",_xlfn.XLOOKUP(draft_picks[[#This Row],[veto_override_drafter_id]],drafters[id],drafters[name]))</f>
        <v/>
      </c>
      <c r="S3034" t="s">
        <v>15497</v>
      </c>
      <c r="T3034" t="str">
        <f>IF(OR(ISBLANK(draft_picks[[#This Row],[veto_override_team_id]]),draft_picks[[#This Row],[veto_override_team_id]]=""),"",_xlfn.XLOOKUP(draft_picks[[#This Row],[veto_override_team_id]],drafter_teams[id],drafter_teams[name]))</f>
        <v/>
      </c>
    </row>
    <row r="3035" spans="1:20" x14ac:dyDescent="0.25">
      <c r="A3035" t="s">
        <v>550</v>
      </c>
      <c r="B3035" t="str">
        <f>_xlfn.XLOOKUP(draft_picks[[#This Row],[draft_id]],drafts[id],drafts[title])</f>
        <v>Planet of the Apes Super Draft</v>
      </c>
      <c r="C3035" s="3">
        <v>5</v>
      </c>
      <c r="D3035">
        <f>IF(C3034&lt;draft_picks[[#This Row],[position]],1,IF(C3034&gt;draft_picks[[#This Row],[position]],D3034+1,IF(C3034=draft_picks[[#This Row],[position]],D3034+1)))</f>
        <v>10</v>
      </c>
      <c r="E3035" t="s">
        <v>6543</v>
      </c>
      <c r="F3035" t="str">
        <f>IF(ISBLANK(draft_picks[[#This Row],[movie_id]]),"",_xlfn.XLOOKUP(draft_picks[[#This Row],[movie_id]],drafts.movies[id],drafts.movies[movie_title]))</f>
        <v>Rise of the Planet of the Apes</v>
      </c>
      <c r="G3035" s="3" t="s">
        <v>1149</v>
      </c>
      <c r="H3035" t="str">
        <f>IF(ISBLANK(draft_picks[[#This Row],[drafter_id]]),"",_xlfn.XLOOKUP(draft_picks[[#This Row],[drafter_id]],drafters[id],drafters[name]))</f>
        <v>Dave Schilling</v>
      </c>
      <c r="J3035" t="str">
        <f>IF(ISBLANK(draft_picks[[#This Row],[drafter_team_id]]),"",_xlfn.XLOOKUP(draft_picks[[#This Row],[drafter_team_id]],drafter_teams[id],drafter_teams[name]))</f>
        <v/>
      </c>
      <c r="K3035" s="3" t="s">
        <v>15497</v>
      </c>
      <c r="L3035" t="s">
        <v>15497</v>
      </c>
      <c r="M3035" t="str">
        <f>IF(OR(ISBLANK(draft_picks[[#This Row],[veto_drafter_id]]),draft_picks[[#This Row],[veto_drafter_id]]=""),"",_xlfn.XLOOKUP(draft_picks[[#This Row],[veto_drafter_id]],drafters[id],drafters[name]))</f>
        <v/>
      </c>
      <c r="N3035" t="s">
        <v>15497</v>
      </c>
      <c r="O3035" t="str">
        <f>IF(OR(ISBLANK(draft_picks[[#This Row],[veto_drafter_team_id]]),draft_picks[[#This Row],[veto_drafter_team_id]]=""),"",_xlfn.XLOOKUP(draft_picks[[#This Row],[veto_drafter_team_id]],drafter_teams[id],drafter_teams[name]))</f>
        <v/>
      </c>
      <c r="Q3035" t="s">
        <v>15497</v>
      </c>
      <c r="R3035" t="str">
        <f>IF(OR(ISBLANK(draft_picks[[#This Row],[veto_override_drafter_id]]),draft_picks[[#This Row],[veto_override_drafter_id]]=""),"",_xlfn.XLOOKUP(draft_picks[[#This Row],[veto_override_drafter_id]],drafters[id],drafters[name]))</f>
        <v/>
      </c>
      <c r="S3035" t="s">
        <v>15497</v>
      </c>
      <c r="T3035" t="str">
        <f>IF(OR(ISBLANK(draft_picks[[#This Row],[veto_override_team_id]]),draft_picks[[#This Row],[veto_override_team_id]]=""),"",_xlfn.XLOOKUP(draft_picks[[#This Row],[veto_override_team_id]],drafter_teams[id],drafter_teams[name]))</f>
        <v/>
      </c>
    </row>
    <row r="3036" spans="1:20" x14ac:dyDescent="0.25">
      <c r="A3036" t="s">
        <v>550</v>
      </c>
      <c r="B3036" t="str">
        <f>_xlfn.XLOOKUP(draft_picks[[#This Row],[draft_id]],drafts[id],drafts[title])</f>
        <v>Planet of the Apes Super Draft</v>
      </c>
      <c r="C3036" s="3">
        <v>4</v>
      </c>
      <c r="D3036">
        <f>IF(C3035&lt;draft_picks[[#This Row],[position]],1,IF(C3035&gt;draft_picks[[#This Row],[position]],D3035+1,IF(C3035=draft_picks[[#This Row],[position]],D3035+1)))</f>
        <v>11</v>
      </c>
      <c r="E3036" t="s">
        <v>4079</v>
      </c>
      <c r="F3036" t="str">
        <f>IF(ISBLANK(draft_picks[[#This Row],[movie_id]]),"",_xlfn.XLOOKUP(draft_picks[[#This Row],[movie_id]],drafts.movies[id],drafts.movies[movie_title]))</f>
        <v>Beneath the Planet of the Apes</v>
      </c>
      <c r="G3036" s="3" t="s">
        <v>809</v>
      </c>
      <c r="H3036" t="str">
        <f>IF(ISBLANK(draft_picks[[#This Row],[drafter_id]]),"",_xlfn.XLOOKUP(draft_picks[[#This Row],[drafter_id]],drafters[id],drafters[name]))</f>
        <v>Marc Bernardin</v>
      </c>
      <c r="J3036" t="str">
        <f>IF(ISBLANK(draft_picks[[#This Row],[drafter_team_id]]),"",_xlfn.XLOOKUP(draft_picks[[#This Row],[drafter_team_id]],drafter_teams[id],drafter_teams[name]))</f>
        <v/>
      </c>
      <c r="K3036" s="3" t="s">
        <v>15497</v>
      </c>
      <c r="L3036" t="s">
        <v>15497</v>
      </c>
      <c r="M3036" t="str">
        <f>IF(OR(ISBLANK(draft_picks[[#This Row],[veto_drafter_id]]),draft_picks[[#This Row],[veto_drafter_id]]=""),"",_xlfn.XLOOKUP(draft_picks[[#This Row],[veto_drafter_id]],drafters[id],drafters[name]))</f>
        <v/>
      </c>
      <c r="N3036" t="s">
        <v>15497</v>
      </c>
      <c r="O3036" t="str">
        <f>IF(OR(ISBLANK(draft_picks[[#This Row],[veto_drafter_team_id]]),draft_picks[[#This Row],[veto_drafter_team_id]]=""),"",_xlfn.XLOOKUP(draft_picks[[#This Row],[veto_drafter_team_id]],drafter_teams[id],drafter_teams[name]))</f>
        <v/>
      </c>
      <c r="Q3036" t="s">
        <v>15497</v>
      </c>
      <c r="R3036" t="str">
        <f>IF(OR(ISBLANK(draft_picks[[#This Row],[veto_override_drafter_id]]),draft_picks[[#This Row],[veto_override_drafter_id]]=""),"",_xlfn.XLOOKUP(draft_picks[[#This Row],[veto_override_drafter_id]],drafters[id],drafters[name]))</f>
        <v/>
      </c>
      <c r="S3036" t="s">
        <v>15497</v>
      </c>
      <c r="T3036" t="str">
        <f>IF(OR(ISBLANK(draft_picks[[#This Row],[veto_override_team_id]]),draft_picks[[#This Row],[veto_override_team_id]]=""),"",_xlfn.XLOOKUP(draft_picks[[#This Row],[veto_override_team_id]],drafter_teams[id],drafter_teams[name]))</f>
        <v/>
      </c>
    </row>
    <row r="3037" spans="1:20" x14ac:dyDescent="0.25">
      <c r="A3037" t="s">
        <v>550</v>
      </c>
      <c r="B3037" t="str">
        <f>_xlfn.XLOOKUP(draft_picks[[#This Row],[draft_id]],drafts[id],drafts[title])</f>
        <v>Planet of the Apes Super Draft</v>
      </c>
      <c r="C3037" s="3">
        <v>3</v>
      </c>
      <c r="D3037">
        <f>IF(C3036&lt;draft_picks[[#This Row],[position]],1,IF(C3036&gt;draft_picks[[#This Row],[position]],D3036+1,IF(C3036=draft_picks[[#This Row],[position]],D3036+1)))</f>
        <v>12</v>
      </c>
      <c r="E3037" t="s">
        <v>4281</v>
      </c>
      <c r="F3037" t="str">
        <f>IF(ISBLANK(draft_picks[[#This Row],[movie_id]]),"",_xlfn.XLOOKUP(draft_picks[[#This Row],[movie_id]],drafts.movies[id],drafts.movies[movie_title]))</f>
        <v>Dawn of the Planet of the Apes</v>
      </c>
      <c r="G3037" s="3" t="s">
        <v>1177</v>
      </c>
      <c r="H3037" t="str">
        <f>IF(ISBLANK(draft_picks[[#This Row],[drafter_id]]),"",_xlfn.XLOOKUP(draft_picks[[#This Row],[drafter_id]],drafters[id],drafters[name]))</f>
        <v>Darren Franich</v>
      </c>
      <c r="J3037" t="str">
        <f>IF(ISBLANK(draft_picks[[#This Row],[drafter_team_id]]),"",_xlfn.XLOOKUP(draft_picks[[#This Row],[drafter_team_id]],drafter_teams[id],drafter_teams[name]))</f>
        <v/>
      </c>
      <c r="K3037" s="3" t="s">
        <v>15497</v>
      </c>
      <c r="L3037" t="s">
        <v>15497</v>
      </c>
      <c r="M3037" t="str">
        <f>IF(OR(ISBLANK(draft_picks[[#This Row],[veto_drafter_id]]),draft_picks[[#This Row],[veto_drafter_id]]=""),"",_xlfn.XLOOKUP(draft_picks[[#This Row],[veto_drafter_id]],drafters[id],drafters[name]))</f>
        <v/>
      </c>
      <c r="N3037" t="s">
        <v>15497</v>
      </c>
      <c r="O3037" t="str">
        <f>IF(OR(ISBLANK(draft_picks[[#This Row],[veto_drafter_team_id]]),draft_picks[[#This Row],[veto_drafter_team_id]]=""),"",_xlfn.XLOOKUP(draft_picks[[#This Row],[veto_drafter_team_id]],drafter_teams[id],drafter_teams[name]))</f>
        <v/>
      </c>
      <c r="Q3037" t="s">
        <v>15497</v>
      </c>
      <c r="R3037" t="str">
        <f>IF(OR(ISBLANK(draft_picks[[#This Row],[veto_override_drafter_id]]),draft_picks[[#This Row],[veto_override_drafter_id]]=""),"",_xlfn.XLOOKUP(draft_picks[[#This Row],[veto_override_drafter_id]],drafters[id],drafters[name]))</f>
        <v/>
      </c>
      <c r="S3037" t="s">
        <v>15497</v>
      </c>
      <c r="T3037" t="str">
        <f>IF(OR(ISBLANK(draft_picks[[#This Row],[veto_override_team_id]]),draft_picks[[#This Row],[veto_override_team_id]]=""),"",_xlfn.XLOOKUP(draft_picks[[#This Row],[veto_override_team_id]],drafter_teams[id],drafter_teams[name]))</f>
        <v/>
      </c>
    </row>
    <row r="3038" spans="1:20" x14ac:dyDescent="0.25">
      <c r="A3038" t="s">
        <v>550</v>
      </c>
      <c r="B3038" t="str">
        <f>_xlfn.XLOOKUP(draft_picks[[#This Row],[draft_id]],drafts[id],drafts[title])</f>
        <v>Planet of the Apes Super Draft</v>
      </c>
      <c r="C3038" s="3">
        <v>2</v>
      </c>
      <c r="D3038">
        <f>IF(C3037&lt;draft_picks[[#This Row],[position]],1,IF(C3037&gt;draft_picks[[#This Row],[position]],D3037+1,IF(C3037=draft_picks[[#This Row],[position]],D3037+1)))</f>
        <v>13</v>
      </c>
      <c r="E3038" t="s">
        <v>8149</v>
      </c>
      <c r="F3038" t="str">
        <f>IF(ISBLANK(draft_picks[[#This Row],[movie_id]]),"",_xlfn.XLOOKUP(draft_picks[[#This Row],[movie_id]],drafts.movies[id],drafts.movies[movie_title]))</f>
        <v>Conquest of the Planet of the Apes</v>
      </c>
      <c r="G3038" s="3" t="s">
        <v>1149</v>
      </c>
      <c r="H3038" t="str">
        <f>IF(ISBLANK(draft_picks[[#This Row],[drafter_id]]),"",_xlfn.XLOOKUP(draft_picks[[#This Row],[drafter_id]],drafters[id],drafters[name]))</f>
        <v>Dave Schilling</v>
      </c>
      <c r="J3038" t="str">
        <f>IF(ISBLANK(draft_picks[[#This Row],[drafter_team_id]]),"",_xlfn.XLOOKUP(draft_picks[[#This Row],[drafter_team_id]],drafter_teams[id],drafter_teams[name]))</f>
        <v/>
      </c>
      <c r="K3038" s="3" t="s">
        <v>15484</v>
      </c>
      <c r="L3038" t="s">
        <v>1177</v>
      </c>
      <c r="M3038" t="str">
        <f>IF(OR(ISBLANK(draft_picks[[#This Row],[veto_drafter_id]]),draft_picks[[#This Row],[veto_drafter_id]]=""),"",_xlfn.XLOOKUP(draft_picks[[#This Row],[veto_drafter_id]],drafters[id],drafters[name]))</f>
        <v>Darren Franich</v>
      </c>
      <c r="N3038" t="s">
        <v>15497</v>
      </c>
      <c r="O3038" t="str">
        <f>IF(OR(ISBLANK(draft_picks[[#This Row],[veto_drafter_team_id]]),draft_picks[[#This Row],[veto_drafter_team_id]]=""),"",_xlfn.XLOOKUP(draft_picks[[#This Row],[veto_drafter_team_id]],drafter_teams[id],drafter_teams[name]))</f>
        <v/>
      </c>
      <c r="Q3038" t="s">
        <v>15497</v>
      </c>
      <c r="R3038" t="str">
        <f>IF(OR(ISBLANK(draft_picks[[#This Row],[veto_override_drafter_id]]),draft_picks[[#This Row],[veto_override_drafter_id]]=""),"",_xlfn.XLOOKUP(draft_picks[[#This Row],[veto_override_drafter_id]],drafters[id],drafters[name]))</f>
        <v/>
      </c>
      <c r="S3038" t="s">
        <v>15497</v>
      </c>
      <c r="T3038" t="str">
        <f>IF(OR(ISBLANK(draft_picks[[#This Row],[veto_override_team_id]]),draft_picks[[#This Row],[veto_override_team_id]]=""),"",_xlfn.XLOOKUP(draft_picks[[#This Row],[veto_override_team_id]],drafter_teams[id],drafter_teams[name]))</f>
        <v/>
      </c>
    </row>
    <row r="3039" spans="1:20" x14ac:dyDescent="0.25">
      <c r="A3039" t="s">
        <v>550</v>
      </c>
      <c r="B3039" t="str">
        <f>_xlfn.XLOOKUP(draft_picks[[#This Row],[draft_id]],drafts[id],drafts[title])</f>
        <v>Planet of the Apes Super Draft</v>
      </c>
      <c r="C3039" s="3">
        <v>2</v>
      </c>
      <c r="D3039">
        <f>IF(C3038&lt;draft_picks[[#This Row],[position]],1,IF(C3038&gt;draft_picks[[#This Row],[position]],D3038+1,IF(C3038=draft_picks[[#This Row],[position]],D3038+1)))</f>
        <v>14</v>
      </c>
      <c r="E3039" t="s">
        <v>3325</v>
      </c>
      <c r="F3039" t="str">
        <f>IF(ISBLANK(draft_picks[[#This Row],[movie_id]]),"",_xlfn.XLOOKUP(draft_picks[[#This Row],[movie_id]],drafts.movies[id],drafts.movies[movie_title]))</f>
        <v>Planet of the Apes</v>
      </c>
      <c r="G3039" s="3" t="s">
        <v>1149</v>
      </c>
      <c r="H3039" t="str">
        <f>IF(ISBLANK(draft_picks[[#This Row],[drafter_id]]),"",_xlfn.XLOOKUP(draft_picks[[#This Row],[drafter_id]],drafters[id],drafters[name]))</f>
        <v>Dave Schilling</v>
      </c>
      <c r="J3039" t="str">
        <f>IF(ISBLANK(draft_picks[[#This Row],[drafter_team_id]]),"",_xlfn.XLOOKUP(draft_picks[[#This Row],[drafter_team_id]],drafter_teams[id],drafter_teams[name]))</f>
        <v/>
      </c>
      <c r="K3039" s="3" t="s">
        <v>15497</v>
      </c>
      <c r="L3039" t="s">
        <v>15497</v>
      </c>
      <c r="M3039" t="str">
        <f>IF(OR(ISBLANK(draft_picks[[#This Row],[veto_drafter_id]]),draft_picks[[#This Row],[veto_drafter_id]]=""),"",_xlfn.XLOOKUP(draft_picks[[#This Row],[veto_drafter_id]],drafters[id],drafters[name]))</f>
        <v/>
      </c>
      <c r="N3039" t="s">
        <v>15497</v>
      </c>
      <c r="O3039" t="str">
        <f>IF(OR(ISBLANK(draft_picks[[#This Row],[veto_drafter_team_id]]),draft_picks[[#This Row],[veto_drafter_team_id]]=""),"",_xlfn.XLOOKUP(draft_picks[[#This Row],[veto_drafter_team_id]],drafter_teams[id],drafter_teams[name]))</f>
        <v/>
      </c>
      <c r="Q3039" t="s">
        <v>15497</v>
      </c>
      <c r="R3039" t="str">
        <f>IF(OR(ISBLANK(draft_picks[[#This Row],[veto_override_drafter_id]]),draft_picks[[#This Row],[veto_override_drafter_id]]=""),"",_xlfn.XLOOKUP(draft_picks[[#This Row],[veto_override_drafter_id]],drafters[id],drafters[name]))</f>
        <v/>
      </c>
      <c r="S3039" t="s">
        <v>15497</v>
      </c>
      <c r="T3039" t="str">
        <f>IF(OR(ISBLANK(draft_picks[[#This Row],[veto_override_team_id]]),draft_picks[[#This Row],[veto_override_team_id]]=""),"",_xlfn.XLOOKUP(draft_picks[[#This Row],[veto_override_team_id]],drafter_teams[id],drafter_teams[name]))</f>
        <v/>
      </c>
    </row>
    <row r="3040" spans="1:20" x14ac:dyDescent="0.25">
      <c r="A3040" t="s">
        <v>550</v>
      </c>
      <c r="B3040" t="str">
        <f>_xlfn.XLOOKUP(draft_picks[[#This Row],[draft_id]],drafts[id],drafts[title])</f>
        <v>Planet of the Apes Super Draft</v>
      </c>
      <c r="C3040" s="3">
        <v>1</v>
      </c>
      <c r="D3040">
        <f>IF(C3039&lt;draft_picks[[#This Row],[position]],1,IF(C3039&gt;draft_picks[[#This Row],[position]],D3039+1,IF(C3039=draft_picks[[#This Row],[position]],D3039+1)))</f>
        <v>15</v>
      </c>
      <c r="E3040" t="s">
        <v>8149</v>
      </c>
      <c r="F3040" t="str">
        <f>IF(ISBLANK(draft_picks[[#This Row],[movie_id]]),"",_xlfn.XLOOKUP(draft_picks[[#This Row],[movie_id]],drafts.movies[id],drafts.movies[movie_title]))</f>
        <v>Conquest of the Planet of the Apes</v>
      </c>
      <c r="G3040" s="3" t="s">
        <v>809</v>
      </c>
      <c r="H3040" t="str">
        <f>IF(ISBLANK(draft_picks[[#This Row],[drafter_id]]),"",_xlfn.XLOOKUP(draft_picks[[#This Row],[drafter_id]],drafters[id],drafters[name]))</f>
        <v>Marc Bernardin</v>
      </c>
      <c r="J3040" t="str">
        <f>IF(ISBLANK(draft_picks[[#This Row],[drafter_team_id]]),"",_xlfn.XLOOKUP(draft_picks[[#This Row],[drafter_team_id]],drafter_teams[id],drafter_teams[name]))</f>
        <v/>
      </c>
      <c r="K3040" s="3" t="s">
        <v>15497</v>
      </c>
      <c r="L3040" t="s">
        <v>15497</v>
      </c>
      <c r="M3040" t="str">
        <f>IF(OR(ISBLANK(draft_picks[[#This Row],[veto_drafter_id]]),draft_picks[[#This Row],[veto_drafter_id]]=""),"",_xlfn.XLOOKUP(draft_picks[[#This Row],[veto_drafter_id]],drafters[id],drafters[name]))</f>
        <v/>
      </c>
      <c r="N3040" t="s">
        <v>15497</v>
      </c>
      <c r="O3040" t="str">
        <f>IF(OR(ISBLANK(draft_picks[[#This Row],[veto_drafter_team_id]]),draft_picks[[#This Row],[veto_drafter_team_id]]=""),"",_xlfn.XLOOKUP(draft_picks[[#This Row],[veto_drafter_team_id]],drafter_teams[id],drafter_teams[name]))</f>
        <v/>
      </c>
      <c r="Q3040" t="s">
        <v>15497</v>
      </c>
      <c r="R3040" t="str">
        <f>IF(OR(ISBLANK(draft_picks[[#This Row],[veto_override_drafter_id]]),draft_picks[[#This Row],[veto_override_drafter_id]]=""),"",_xlfn.XLOOKUP(draft_picks[[#This Row],[veto_override_drafter_id]],drafters[id],drafters[name]))</f>
        <v/>
      </c>
      <c r="S3040" t="s">
        <v>15497</v>
      </c>
      <c r="T3040" t="str">
        <f>IF(OR(ISBLANK(draft_picks[[#This Row],[veto_override_team_id]]),draft_picks[[#This Row],[veto_override_team_id]]=""),"",_xlfn.XLOOKUP(draft_picks[[#This Row],[veto_override_team_id]],drafter_teams[id],drafter_teams[name]))</f>
        <v/>
      </c>
    </row>
    <row r="3041" spans="1:20" x14ac:dyDescent="0.25">
      <c r="A3041" t="s">
        <v>423</v>
      </c>
      <c r="B3041" t="str">
        <f>_xlfn.XLOOKUP(draft_picks[[#This Row],[draft_id]],drafts[id],drafts[title])</f>
        <v>MTV Movie Awards Best Kiss Winners</v>
      </c>
      <c r="C3041" s="3">
        <v>7</v>
      </c>
      <c r="D3041">
        <f>IF(C3040&lt;draft_picks[[#This Row],[position]],1,IF(C3040&gt;draft_picks[[#This Row],[position]],D3040+1,IF(C3040=draft_picks[[#This Row],[position]],D3040+1)))</f>
        <v>1</v>
      </c>
      <c r="E3041" t="s">
        <v>8200</v>
      </c>
      <c r="F3041" t="str">
        <f>IF(ISBLANK(draft_picks[[#This Row],[movie_id]]),"",_xlfn.XLOOKUP(draft_picks[[#This Row],[movie_id]],drafts.movies[id],drafts.movies[movie_title]))</f>
        <v>Dumb and Dumber</v>
      </c>
      <c r="G3041" s="3" t="s">
        <v>837</v>
      </c>
      <c r="H3041" t="str">
        <f>IF(ISBLANK(draft_picks[[#This Row],[drafter_id]]),"",_xlfn.XLOOKUP(draft_picks[[#This Row],[drafter_id]],drafters[id],drafters[name]))</f>
        <v>Ash Crossan</v>
      </c>
      <c r="J3041" t="str">
        <f>IF(ISBLANK(draft_picks[[#This Row],[drafter_team_id]]),"",_xlfn.XLOOKUP(draft_picks[[#This Row],[drafter_team_id]],drafter_teams[id],drafter_teams[name]))</f>
        <v/>
      </c>
      <c r="K3041" s="3" t="s">
        <v>15497</v>
      </c>
      <c r="L3041" t="s">
        <v>15497</v>
      </c>
      <c r="M3041" t="str">
        <f>IF(OR(ISBLANK(draft_picks[[#This Row],[veto_drafter_id]]),draft_picks[[#This Row],[veto_drafter_id]]=""),"",_xlfn.XLOOKUP(draft_picks[[#This Row],[veto_drafter_id]],drafters[id],drafters[name]))</f>
        <v/>
      </c>
      <c r="N3041" t="s">
        <v>15497</v>
      </c>
      <c r="O3041" t="str">
        <f>IF(OR(ISBLANK(draft_picks[[#This Row],[veto_drafter_team_id]]),draft_picks[[#This Row],[veto_drafter_team_id]]=""),"",_xlfn.XLOOKUP(draft_picks[[#This Row],[veto_drafter_team_id]],drafter_teams[id],drafter_teams[name]))</f>
        <v/>
      </c>
      <c r="Q3041" t="s">
        <v>15497</v>
      </c>
      <c r="R3041" t="str">
        <f>IF(OR(ISBLANK(draft_picks[[#This Row],[veto_override_drafter_id]]),draft_picks[[#This Row],[veto_override_drafter_id]]=""),"",_xlfn.XLOOKUP(draft_picks[[#This Row],[veto_override_drafter_id]],drafters[id],drafters[name]))</f>
        <v/>
      </c>
      <c r="S3041" t="s">
        <v>15497</v>
      </c>
      <c r="T3041" t="str">
        <f>IF(OR(ISBLANK(draft_picks[[#This Row],[veto_override_team_id]]),draft_picks[[#This Row],[veto_override_team_id]]=""),"",_xlfn.XLOOKUP(draft_picks[[#This Row],[veto_override_team_id]],drafter_teams[id],drafter_teams[name]))</f>
        <v/>
      </c>
    </row>
    <row r="3042" spans="1:20" x14ac:dyDescent="0.25">
      <c r="A3042" t="s">
        <v>423</v>
      </c>
      <c r="B3042" t="str">
        <f>_xlfn.XLOOKUP(draft_picks[[#This Row],[draft_id]],drafts[id],drafts[title])</f>
        <v>MTV Movie Awards Best Kiss Winners</v>
      </c>
      <c r="C3042" s="3">
        <v>6</v>
      </c>
      <c r="D3042">
        <f>IF(C3041&lt;draft_picks[[#This Row],[position]],1,IF(C3041&gt;draft_picks[[#This Row],[position]],D3041+1,IF(C3041=draft_picks[[#This Row],[position]],D3041+1)))</f>
        <v>2</v>
      </c>
      <c r="E3042" t="s">
        <v>6546</v>
      </c>
      <c r="F3042" t="str">
        <f>IF(ISBLANK(draft_picks[[#This Row],[movie_id]]),"",_xlfn.XLOOKUP(draft_picks[[#This Row],[movie_id]],drafts.movies[id],drafts.movies[movie_title]))</f>
        <v>Twilight</v>
      </c>
      <c r="G3042" s="3" t="s">
        <v>837</v>
      </c>
      <c r="H3042" t="str">
        <f>IF(ISBLANK(draft_picks[[#This Row],[drafter_id]]),"",_xlfn.XLOOKUP(draft_picks[[#This Row],[drafter_id]],drafters[id],drafters[name]))</f>
        <v>Ash Crossan</v>
      </c>
      <c r="J3042" t="str">
        <f>IF(ISBLANK(draft_picks[[#This Row],[drafter_team_id]]),"",_xlfn.XLOOKUP(draft_picks[[#This Row],[drafter_team_id]],drafter_teams[id],drafter_teams[name]))</f>
        <v/>
      </c>
      <c r="K3042" s="3" t="s">
        <v>15497</v>
      </c>
      <c r="L3042" t="s">
        <v>15497</v>
      </c>
      <c r="M3042" t="str">
        <f>IF(OR(ISBLANK(draft_picks[[#This Row],[veto_drafter_id]]),draft_picks[[#This Row],[veto_drafter_id]]=""),"",_xlfn.XLOOKUP(draft_picks[[#This Row],[veto_drafter_id]],drafters[id],drafters[name]))</f>
        <v/>
      </c>
      <c r="N3042" t="s">
        <v>15497</v>
      </c>
      <c r="O3042" t="str">
        <f>IF(OR(ISBLANK(draft_picks[[#This Row],[veto_drafter_team_id]]),draft_picks[[#This Row],[veto_drafter_team_id]]=""),"",_xlfn.XLOOKUP(draft_picks[[#This Row],[veto_drafter_team_id]],drafter_teams[id],drafter_teams[name]))</f>
        <v/>
      </c>
      <c r="Q3042" t="s">
        <v>15497</v>
      </c>
      <c r="R3042" t="str">
        <f>IF(OR(ISBLANK(draft_picks[[#This Row],[veto_override_drafter_id]]),draft_picks[[#This Row],[veto_override_drafter_id]]=""),"",_xlfn.XLOOKUP(draft_picks[[#This Row],[veto_override_drafter_id]],drafters[id],drafters[name]))</f>
        <v/>
      </c>
      <c r="S3042" t="s">
        <v>15497</v>
      </c>
      <c r="T3042" t="str">
        <f>IF(OR(ISBLANK(draft_picks[[#This Row],[veto_override_team_id]]),draft_picks[[#This Row],[veto_override_team_id]]=""),"",_xlfn.XLOOKUP(draft_picks[[#This Row],[veto_override_team_id]],drafter_teams[id],drafter_teams[name]))</f>
        <v/>
      </c>
    </row>
    <row r="3043" spans="1:20" x14ac:dyDescent="0.25">
      <c r="A3043" t="s">
        <v>423</v>
      </c>
      <c r="B3043" t="str">
        <f>_xlfn.XLOOKUP(draft_picks[[#This Row],[draft_id]],drafts[id],drafts[title])</f>
        <v>MTV Movie Awards Best Kiss Winners</v>
      </c>
      <c r="C3043" s="3">
        <v>5</v>
      </c>
      <c r="D3043">
        <f>IF(C3042&lt;draft_picks[[#This Row],[position]],1,IF(C3042&gt;draft_picks[[#This Row],[position]],D3042+1,IF(C3042=draft_picks[[#This Row],[position]],D3042+1)))</f>
        <v>3</v>
      </c>
      <c r="E3043" t="s">
        <v>5617</v>
      </c>
      <c r="F3043" t="str">
        <f>IF(ISBLANK(draft_picks[[#This Row],[movie_id]]),"",_xlfn.XLOOKUP(draft_picks[[#This Row],[movie_id]],drafts.movies[id],drafts.movies[movie_title]))</f>
        <v>Spider-Man</v>
      </c>
      <c r="G3043" s="3" t="s">
        <v>1145</v>
      </c>
      <c r="H3043" t="str">
        <f>IF(ISBLANK(draft_picks[[#This Row],[drafter_id]]),"",_xlfn.XLOOKUP(draft_picks[[#This Row],[drafter_id]],drafters[id],drafters[name]))</f>
        <v>Kris Tapley</v>
      </c>
      <c r="J3043" t="str">
        <f>IF(ISBLANK(draft_picks[[#This Row],[drafter_team_id]]),"",_xlfn.XLOOKUP(draft_picks[[#This Row],[drafter_team_id]],drafter_teams[id],drafter_teams[name]))</f>
        <v/>
      </c>
      <c r="K3043" s="3" t="s">
        <v>15497</v>
      </c>
      <c r="L3043" t="s">
        <v>15497</v>
      </c>
      <c r="M3043" t="str">
        <f>IF(OR(ISBLANK(draft_picks[[#This Row],[veto_drafter_id]]),draft_picks[[#This Row],[veto_drafter_id]]=""),"",_xlfn.XLOOKUP(draft_picks[[#This Row],[veto_drafter_id]],drafters[id],drafters[name]))</f>
        <v/>
      </c>
      <c r="N3043" t="s">
        <v>15497</v>
      </c>
      <c r="O3043" t="str">
        <f>IF(OR(ISBLANK(draft_picks[[#This Row],[veto_drafter_team_id]]),draft_picks[[#This Row],[veto_drafter_team_id]]=""),"",_xlfn.XLOOKUP(draft_picks[[#This Row],[veto_drafter_team_id]],drafter_teams[id],drafter_teams[name]))</f>
        <v/>
      </c>
      <c r="Q3043" t="s">
        <v>15497</v>
      </c>
      <c r="R3043" t="str">
        <f>IF(OR(ISBLANK(draft_picks[[#This Row],[veto_override_drafter_id]]),draft_picks[[#This Row],[veto_override_drafter_id]]=""),"",_xlfn.XLOOKUP(draft_picks[[#This Row],[veto_override_drafter_id]],drafters[id],drafters[name]))</f>
        <v/>
      </c>
      <c r="S3043" t="s">
        <v>15497</v>
      </c>
      <c r="T3043" t="str">
        <f>IF(OR(ISBLANK(draft_picks[[#This Row],[veto_override_team_id]]),draft_picks[[#This Row],[veto_override_team_id]]=""),"",_xlfn.XLOOKUP(draft_picks[[#This Row],[veto_override_team_id]],drafter_teams[id],drafter_teams[name]))</f>
        <v/>
      </c>
    </row>
    <row r="3044" spans="1:20" x14ac:dyDescent="0.25">
      <c r="A3044" t="s">
        <v>423</v>
      </c>
      <c r="B3044" t="str">
        <f>_xlfn.XLOOKUP(draft_picks[[#This Row],[draft_id]],drafts[id],drafts[title])</f>
        <v>MTV Movie Awards Best Kiss Winners</v>
      </c>
      <c r="C3044" s="3">
        <v>4</v>
      </c>
      <c r="D3044">
        <f>IF(C3043&lt;draft_picks[[#This Row],[position]],1,IF(C3043&gt;draft_picks[[#This Row],[position]],D3043+1,IF(C3043=draft_picks[[#This Row],[position]],D3043+1)))</f>
        <v>4</v>
      </c>
      <c r="E3044" t="s">
        <v>5145</v>
      </c>
      <c r="F3044" t="str">
        <f>IF(ISBLANK(draft_picks[[#This Row],[movie_id]]),"",_xlfn.XLOOKUP(draft_picks[[#This Row],[movie_id]],drafts.movies[id],drafts.movies[movie_title]))</f>
        <v>Jackass Forever</v>
      </c>
      <c r="G3044" s="3" t="s">
        <v>837</v>
      </c>
      <c r="H3044" t="str">
        <f>IF(ISBLANK(draft_picks[[#This Row],[drafter_id]]),"",_xlfn.XLOOKUP(draft_picks[[#This Row],[drafter_id]],drafters[id],drafters[name]))</f>
        <v>Ash Crossan</v>
      </c>
      <c r="J3044" t="str">
        <f>IF(ISBLANK(draft_picks[[#This Row],[drafter_team_id]]),"",_xlfn.XLOOKUP(draft_picks[[#This Row],[drafter_team_id]],drafter_teams[id],drafter_teams[name]))</f>
        <v/>
      </c>
      <c r="K3044" s="3" t="s">
        <v>15484</v>
      </c>
      <c r="L3044" t="s">
        <v>1145</v>
      </c>
      <c r="M3044" t="str">
        <f>IF(OR(ISBLANK(draft_picks[[#This Row],[veto_drafter_id]]),draft_picks[[#This Row],[veto_drafter_id]]=""),"",_xlfn.XLOOKUP(draft_picks[[#This Row],[veto_drafter_id]],drafters[id],drafters[name]))</f>
        <v>Kris Tapley</v>
      </c>
      <c r="N3044" t="s">
        <v>15497</v>
      </c>
      <c r="O3044" t="str">
        <f>IF(OR(ISBLANK(draft_picks[[#This Row],[veto_drafter_team_id]]),draft_picks[[#This Row],[veto_drafter_team_id]]=""),"",_xlfn.XLOOKUP(draft_picks[[#This Row],[veto_drafter_team_id]],drafter_teams[id],drafter_teams[name]))</f>
        <v/>
      </c>
      <c r="Q3044" t="s">
        <v>15497</v>
      </c>
      <c r="R3044" t="str">
        <f>IF(OR(ISBLANK(draft_picks[[#This Row],[veto_override_drafter_id]]),draft_picks[[#This Row],[veto_override_drafter_id]]=""),"",_xlfn.XLOOKUP(draft_picks[[#This Row],[veto_override_drafter_id]],drafters[id],drafters[name]))</f>
        <v/>
      </c>
      <c r="S3044" t="s">
        <v>15497</v>
      </c>
      <c r="T3044" t="str">
        <f>IF(OR(ISBLANK(draft_picks[[#This Row],[veto_override_team_id]]),draft_picks[[#This Row],[veto_override_team_id]]=""),"",_xlfn.XLOOKUP(draft_picks[[#This Row],[veto_override_team_id]],drafter_teams[id],drafter_teams[name]))</f>
        <v/>
      </c>
    </row>
    <row r="3045" spans="1:20" x14ac:dyDescent="0.25">
      <c r="A3045" t="s">
        <v>423</v>
      </c>
      <c r="B3045" t="str">
        <f>_xlfn.XLOOKUP(draft_picks[[#This Row],[draft_id]],drafts[id],drafts[title])</f>
        <v>MTV Movie Awards Best Kiss Winners</v>
      </c>
      <c r="C3045" s="3">
        <v>4</v>
      </c>
      <c r="D3045">
        <f>IF(C3044&lt;draft_picks[[#This Row],[position]],1,IF(C3044&gt;draft_picks[[#This Row],[position]],D3044+1,IF(C3044=draft_picks[[#This Row],[position]],D3044+1)))</f>
        <v>5</v>
      </c>
      <c r="E3045" t="s">
        <v>7456</v>
      </c>
      <c r="F3045" t="str">
        <f>IF(ISBLANK(draft_picks[[#This Row],[movie_id]]),"",_xlfn.XLOOKUP(draft_picks[[#This Row],[movie_id]],drafts.movies[id],drafts.movies[movie_title]))</f>
        <v>Love, Simon</v>
      </c>
      <c r="G3045" s="3" t="s">
        <v>837</v>
      </c>
      <c r="H3045" t="str">
        <f>IF(ISBLANK(draft_picks[[#This Row],[drafter_id]]),"",_xlfn.XLOOKUP(draft_picks[[#This Row],[drafter_id]],drafters[id],drafters[name]))</f>
        <v>Ash Crossan</v>
      </c>
      <c r="J3045" t="str">
        <f>IF(ISBLANK(draft_picks[[#This Row],[drafter_team_id]]),"",_xlfn.XLOOKUP(draft_picks[[#This Row],[drafter_team_id]],drafter_teams[id],drafter_teams[name]))</f>
        <v/>
      </c>
      <c r="K3045" s="3" t="s">
        <v>15497</v>
      </c>
      <c r="L3045" t="s">
        <v>15497</v>
      </c>
      <c r="M3045" t="str">
        <f>IF(OR(ISBLANK(draft_picks[[#This Row],[veto_drafter_id]]),draft_picks[[#This Row],[veto_drafter_id]]=""),"",_xlfn.XLOOKUP(draft_picks[[#This Row],[veto_drafter_id]],drafters[id],drafters[name]))</f>
        <v/>
      </c>
      <c r="N3045" t="s">
        <v>15497</v>
      </c>
      <c r="O3045" t="str">
        <f>IF(OR(ISBLANK(draft_picks[[#This Row],[veto_drafter_team_id]]),draft_picks[[#This Row],[veto_drafter_team_id]]=""),"",_xlfn.XLOOKUP(draft_picks[[#This Row],[veto_drafter_team_id]],drafter_teams[id],drafter_teams[name]))</f>
        <v/>
      </c>
      <c r="Q3045" t="s">
        <v>15497</v>
      </c>
      <c r="R3045" t="str">
        <f>IF(OR(ISBLANK(draft_picks[[#This Row],[veto_override_drafter_id]]),draft_picks[[#This Row],[veto_override_drafter_id]]=""),"",_xlfn.XLOOKUP(draft_picks[[#This Row],[veto_override_drafter_id]],drafters[id],drafters[name]))</f>
        <v/>
      </c>
      <c r="S3045" t="s">
        <v>15497</v>
      </c>
      <c r="T3045" t="str">
        <f>IF(OR(ISBLANK(draft_picks[[#This Row],[veto_override_team_id]]),draft_picks[[#This Row],[veto_override_team_id]]=""),"",_xlfn.XLOOKUP(draft_picks[[#This Row],[veto_override_team_id]],drafter_teams[id],drafter_teams[name]))</f>
        <v/>
      </c>
    </row>
    <row r="3046" spans="1:20" x14ac:dyDescent="0.25">
      <c r="A3046" t="s">
        <v>423</v>
      </c>
      <c r="B3046" t="str">
        <f>_xlfn.XLOOKUP(draft_picks[[#This Row],[draft_id]],drafts[id],drafts[title])</f>
        <v>MTV Movie Awards Best Kiss Winners</v>
      </c>
      <c r="C3046" s="3">
        <v>3</v>
      </c>
      <c r="D3046">
        <f>IF(C3045&lt;draft_picks[[#This Row],[position]],1,IF(C3045&gt;draft_picks[[#This Row],[position]],D3045+1,IF(C3045=draft_picks[[#This Row],[position]],D3045+1)))</f>
        <v>6</v>
      </c>
      <c r="E3046" t="s">
        <v>2529</v>
      </c>
      <c r="F3046" t="str">
        <f>IF(ISBLANK(draft_picks[[#This Row],[movie_id]]),"",_xlfn.XLOOKUP(draft_picks[[#This Row],[movie_id]],drafts.movies[id],drafts.movies[movie_title]))</f>
        <v>Shakespeare in Love</v>
      </c>
      <c r="G3046" s="3" t="s">
        <v>1145</v>
      </c>
      <c r="H3046" t="str">
        <f>IF(ISBLANK(draft_picks[[#This Row],[drafter_id]]),"",_xlfn.XLOOKUP(draft_picks[[#This Row],[drafter_id]],drafters[id],drafters[name]))</f>
        <v>Kris Tapley</v>
      </c>
      <c r="J3046" t="str">
        <f>IF(ISBLANK(draft_picks[[#This Row],[drafter_team_id]]),"",_xlfn.XLOOKUP(draft_picks[[#This Row],[drafter_team_id]],drafter_teams[id],drafter_teams[name]))</f>
        <v/>
      </c>
      <c r="K3046" s="3" t="s">
        <v>15497</v>
      </c>
      <c r="L3046" t="s">
        <v>15497</v>
      </c>
      <c r="M3046" t="str">
        <f>IF(OR(ISBLANK(draft_picks[[#This Row],[veto_drafter_id]]),draft_picks[[#This Row],[veto_drafter_id]]=""),"",_xlfn.XLOOKUP(draft_picks[[#This Row],[veto_drafter_id]],drafters[id],drafters[name]))</f>
        <v/>
      </c>
      <c r="N3046" t="s">
        <v>15497</v>
      </c>
      <c r="O3046" t="str">
        <f>IF(OR(ISBLANK(draft_picks[[#This Row],[veto_drafter_team_id]]),draft_picks[[#This Row],[veto_drafter_team_id]]=""),"",_xlfn.XLOOKUP(draft_picks[[#This Row],[veto_drafter_team_id]],drafter_teams[id],drafter_teams[name]))</f>
        <v/>
      </c>
      <c r="Q3046" t="s">
        <v>15497</v>
      </c>
      <c r="R3046" t="str">
        <f>IF(OR(ISBLANK(draft_picks[[#This Row],[veto_override_drafter_id]]),draft_picks[[#This Row],[veto_override_drafter_id]]=""),"",_xlfn.XLOOKUP(draft_picks[[#This Row],[veto_override_drafter_id]],drafters[id],drafters[name]))</f>
        <v/>
      </c>
      <c r="S3046" t="s">
        <v>15497</v>
      </c>
      <c r="T3046" t="str">
        <f>IF(OR(ISBLANK(draft_picks[[#This Row],[veto_override_team_id]]),draft_picks[[#This Row],[veto_override_team_id]]=""),"",_xlfn.XLOOKUP(draft_picks[[#This Row],[veto_override_team_id]],drafter_teams[id],drafter_teams[name]))</f>
        <v/>
      </c>
    </row>
    <row r="3047" spans="1:20" x14ac:dyDescent="0.25">
      <c r="A3047" t="s">
        <v>423</v>
      </c>
      <c r="B3047" t="str">
        <f>_xlfn.XLOOKUP(draft_picks[[#This Row],[draft_id]],drafts[id],drafts[title])</f>
        <v>MTV Movie Awards Best Kiss Winners</v>
      </c>
      <c r="C3047" s="3">
        <v>2</v>
      </c>
      <c r="D3047">
        <f>IF(C3046&lt;draft_picks[[#This Row],[position]],1,IF(C3046&gt;draft_picks[[#This Row],[position]],D3046+1,IF(C3046=draft_picks[[#This Row],[position]],D3046+1)))</f>
        <v>7</v>
      </c>
      <c r="E3047" t="s">
        <v>4422</v>
      </c>
      <c r="F3047" t="str">
        <f>IF(ISBLANK(draft_picks[[#This Row],[movie_id]]),"",_xlfn.XLOOKUP(draft_picks[[#This Row],[movie_id]],drafts.movies[id],drafts.movies[movie_title]))</f>
        <v>The Notebook</v>
      </c>
      <c r="G3047" s="3" t="s">
        <v>837</v>
      </c>
      <c r="H3047" t="str">
        <f>IF(ISBLANK(draft_picks[[#This Row],[drafter_id]]),"",_xlfn.XLOOKUP(draft_picks[[#This Row],[drafter_id]],drafters[id],drafters[name]))</f>
        <v>Ash Crossan</v>
      </c>
      <c r="J3047" t="str">
        <f>IF(ISBLANK(draft_picks[[#This Row],[drafter_team_id]]),"",_xlfn.XLOOKUP(draft_picks[[#This Row],[drafter_team_id]],drafter_teams[id],drafter_teams[name]))</f>
        <v/>
      </c>
      <c r="K3047" s="3" t="s">
        <v>15497</v>
      </c>
      <c r="L3047" t="s">
        <v>15497</v>
      </c>
      <c r="M3047" t="str">
        <f>IF(OR(ISBLANK(draft_picks[[#This Row],[veto_drafter_id]]),draft_picks[[#This Row],[veto_drafter_id]]=""),"",_xlfn.XLOOKUP(draft_picks[[#This Row],[veto_drafter_id]],drafters[id],drafters[name]))</f>
        <v/>
      </c>
      <c r="N3047" t="s">
        <v>15497</v>
      </c>
      <c r="O3047" t="str">
        <f>IF(OR(ISBLANK(draft_picks[[#This Row],[veto_drafter_team_id]]),draft_picks[[#This Row],[veto_drafter_team_id]]=""),"",_xlfn.XLOOKUP(draft_picks[[#This Row],[veto_drafter_team_id]],drafter_teams[id],drafter_teams[name]))</f>
        <v/>
      </c>
      <c r="Q3047" t="s">
        <v>15497</v>
      </c>
      <c r="R3047" t="str">
        <f>IF(OR(ISBLANK(draft_picks[[#This Row],[veto_override_drafter_id]]),draft_picks[[#This Row],[veto_override_drafter_id]]=""),"",_xlfn.XLOOKUP(draft_picks[[#This Row],[veto_override_drafter_id]],drafters[id],drafters[name]))</f>
        <v/>
      </c>
      <c r="S3047" t="s">
        <v>15497</v>
      </c>
      <c r="T3047" t="str">
        <f>IF(OR(ISBLANK(draft_picks[[#This Row],[veto_override_team_id]]),draft_picks[[#This Row],[veto_override_team_id]]=""),"",_xlfn.XLOOKUP(draft_picks[[#This Row],[veto_override_team_id]],drafter_teams[id],drafter_teams[name]))</f>
        <v/>
      </c>
    </row>
    <row r="3048" spans="1:20" x14ac:dyDescent="0.25">
      <c r="A3048" t="s">
        <v>423</v>
      </c>
      <c r="B3048" t="str">
        <f>_xlfn.XLOOKUP(draft_picks[[#This Row],[draft_id]],drafts[id],drafts[title])</f>
        <v>MTV Movie Awards Best Kiss Winners</v>
      </c>
      <c r="C3048" s="3">
        <v>1</v>
      </c>
      <c r="D3048">
        <f>IF(C3047&lt;draft_picks[[#This Row],[position]],1,IF(C3047&gt;draft_picks[[#This Row],[position]],D3047+1,IF(C3047=draft_picks[[#This Row],[position]],D3047+1)))</f>
        <v>8</v>
      </c>
      <c r="E3048" t="s">
        <v>7399</v>
      </c>
      <c r="F3048" t="str">
        <f>IF(ISBLANK(draft_picks[[#This Row],[movie_id]]),"",_xlfn.XLOOKUP(draft_picks[[#This Row],[movie_id]],drafts.movies[id],drafts.movies[movie_title]))</f>
        <v>Moonlight</v>
      </c>
      <c r="G3048" s="3" t="s">
        <v>1145</v>
      </c>
      <c r="H3048" t="str">
        <f>IF(ISBLANK(draft_picks[[#This Row],[drafter_id]]),"",_xlfn.XLOOKUP(draft_picks[[#This Row],[drafter_id]],drafters[id],drafters[name]))</f>
        <v>Kris Tapley</v>
      </c>
      <c r="J3048" t="str">
        <f>IF(ISBLANK(draft_picks[[#This Row],[drafter_team_id]]),"",_xlfn.XLOOKUP(draft_picks[[#This Row],[drafter_team_id]],drafter_teams[id],drafter_teams[name]))</f>
        <v/>
      </c>
      <c r="K3048" s="3" t="s">
        <v>15497</v>
      </c>
      <c r="L3048" t="s">
        <v>15497</v>
      </c>
      <c r="M3048" t="str">
        <f>IF(OR(ISBLANK(draft_picks[[#This Row],[veto_drafter_id]]),draft_picks[[#This Row],[veto_drafter_id]]=""),"",_xlfn.XLOOKUP(draft_picks[[#This Row],[veto_drafter_id]],drafters[id],drafters[name]))</f>
        <v/>
      </c>
      <c r="N3048" t="s">
        <v>15497</v>
      </c>
      <c r="O3048" t="str">
        <f>IF(OR(ISBLANK(draft_picks[[#This Row],[veto_drafter_team_id]]),draft_picks[[#This Row],[veto_drafter_team_id]]=""),"",_xlfn.XLOOKUP(draft_picks[[#This Row],[veto_drafter_team_id]],drafter_teams[id],drafter_teams[name]))</f>
        <v/>
      </c>
      <c r="Q3048" t="s">
        <v>15497</v>
      </c>
      <c r="R3048" t="str">
        <f>IF(OR(ISBLANK(draft_picks[[#This Row],[veto_override_drafter_id]]),draft_picks[[#This Row],[veto_override_drafter_id]]=""),"",_xlfn.XLOOKUP(draft_picks[[#This Row],[veto_override_drafter_id]],drafters[id],drafters[name]))</f>
        <v/>
      </c>
      <c r="S3048" t="s">
        <v>15497</v>
      </c>
      <c r="T3048" t="str">
        <f>IF(OR(ISBLANK(draft_picks[[#This Row],[veto_override_team_id]]),draft_picks[[#This Row],[veto_override_team_id]]=""),"",_xlfn.XLOOKUP(draft_picks[[#This Row],[veto_override_team_id]],drafter_teams[id],drafter_teams[name]))</f>
        <v/>
      </c>
    </row>
    <row r="3049" spans="1:20" x14ac:dyDescent="0.25">
      <c r="A3049" t="s">
        <v>344</v>
      </c>
      <c r="B3049" t="str">
        <f>_xlfn.XLOOKUP(draft_picks[[#This Row],[draft_id]],drafts[id],drafts[title])</f>
        <v>Geena Davis</v>
      </c>
      <c r="C3049" s="3">
        <v>7</v>
      </c>
      <c r="D3049">
        <f>IF(C3048&lt;draft_picks[[#This Row],[position]],1,IF(C3048&gt;draft_picks[[#This Row],[position]],D3048+1,IF(C3048=draft_picks[[#This Row],[position]],D3048+1)))</f>
        <v>1</v>
      </c>
      <c r="E3049" t="s">
        <v>5782</v>
      </c>
      <c r="F3049" t="str">
        <f>IF(ISBLANK(draft_picks[[#This Row],[movie_id]]),"",_xlfn.XLOOKUP(draft_picks[[#This Row],[movie_id]],drafts.movies[id],drafts.movies[movie_title]))</f>
        <v>Quick Change</v>
      </c>
      <c r="G3049" s="3" t="s">
        <v>915</v>
      </c>
      <c r="H3049" t="str">
        <f>IF(ISBLANK(draft_picks[[#This Row],[drafter_id]]),"",_xlfn.XLOOKUP(draft_picks[[#This Row],[drafter_id]],drafters[id],drafters[name]))</f>
        <v>Billy Ray Brewton</v>
      </c>
      <c r="J3049" t="str">
        <f>IF(ISBLANK(draft_picks[[#This Row],[drafter_team_id]]),"",_xlfn.XLOOKUP(draft_picks[[#This Row],[drafter_team_id]],drafter_teams[id],drafter_teams[name]))</f>
        <v/>
      </c>
      <c r="K3049" s="3" t="s">
        <v>15484</v>
      </c>
      <c r="L3049" t="s">
        <v>1009</v>
      </c>
      <c r="M3049" t="str">
        <f>IF(OR(ISBLANK(draft_picks[[#This Row],[veto_drafter_id]]),draft_picks[[#This Row],[veto_drafter_id]]=""),"",_xlfn.XLOOKUP(draft_picks[[#This Row],[veto_drafter_id]],drafters[id],drafters[name]))</f>
        <v>Drea Clark</v>
      </c>
      <c r="N3049" t="s">
        <v>15497</v>
      </c>
      <c r="O3049" t="str">
        <f>IF(OR(ISBLANK(draft_picks[[#This Row],[veto_drafter_team_id]]),draft_picks[[#This Row],[veto_drafter_team_id]]=""),"",_xlfn.XLOOKUP(draft_picks[[#This Row],[veto_drafter_team_id]],drafter_teams[id],drafter_teams[name]))</f>
        <v/>
      </c>
      <c r="Q3049" t="s">
        <v>15497</v>
      </c>
      <c r="R3049" t="str">
        <f>IF(OR(ISBLANK(draft_picks[[#This Row],[veto_override_drafter_id]]),draft_picks[[#This Row],[veto_override_drafter_id]]=""),"",_xlfn.XLOOKUP(draft_picks[[#This Row],[veto_override_drafter_id]],drafters[id],drafters[name]))</f>
        <v/>
      </c>
      <c r="S3049" t="s">
        <v>15497</v>
      </c>
      <c r="T3049" t="str">
        <f>IF(OR(ISBLANK(draft_picks[[#This Row],[veto_override_team_id]]),draft_picks[[#This Row],[veto_override_team_id]]=""),"",_xlfn.XLOOKUP(draft_picks[[#This Row],[veto_override_team_id]],drafter_teams[id],drafter_teams[name]))</f>
        <v/>
      </c>
    </row>
    <row r="3050" spans="1:20" x14ac:dyDescent="0.25">
      <c r="A3050" t="s">
        <v>344</v>
      </c>
      <c r="B3050" t="str">
        <f>_xlfn.XLOOKUP(draft_picks[[#This Row],[draft_id]],drafts[id],drafts[title])</f>
        <v>Geena Davis</v>
      </c>
      <c r="C3050" s="3">
        <v>7</v>
      </c>
      <c r="D3050">
        <f>IF(C3049&lt;draft_picks[[#This Row],[position]],1,IF(C3049&gt;draft_picks[[#This Row],[position]],D3049+1,IF(C3049=draft_picks[[#This Row],[position]],D3049+1)))</f>
        <v>2</v>
      </c>
      <c r="E3050" t="s">
        <v>7557</v>
      </c>
      <c r="F3050" t="str">
        <f>IF(ISBLANK(draft_picks[[#This Row],[movie_id]]),"",_xlfn.XLOOKUP(draft_picks[[#This Row],[movie_id]],drafts.movies[id],drafts.movies[movie_title]))</f>
        <v>Hero</v>
      </c>
      <c r="G3050" s="3" t="s">
        <v>915</v>
      </c>
      <c r="H3050" t="str">
        <f>IF(ISBLANK(draft_picks[[#This Row],[drafter_id]]),"",_xlfn.XLOOKUP(draft_picks[[#This Row],[drafter_id]],drafters[id],drafters[name]))</f>
        <v>Billy Ray Brewton</v>
      </c>
      <c r="J3050" t="str">
        <f>IF(ISBLANK(draft_picks[[#This Row],[drafter_team_id]]),"",_xlfn.XLOOKUP(draft_picks[[#This Row],[drafter_team_id]],drafter_teams[id],drafter_teams[name]))</f>
        <v/>
      </c>
      <c r="K3050" s="3" t="s">
        <v>15497</v>
      </c>
      <c r="L3050" t="s">
        <v>15497</v>
      </c>
      <c r="M3050" t="str">
        <f>IF(OR(ISBLANK(draft_picks[[#This Row],[veto_drafter_id]]),draft_picks[[#This Row],[veto_drafter_id]]=""),"",_xlfn.XLOOKUP(draft_picks[[#This Row],[veto_drafter_id]],drafters[id],drafters[name]))</f>
        <v/>
      </c>
      <c r="N3050" t="s">
        <v>15497</v>
      </c>
      <c r="O3050" t="str">
        <f>IF(OR(ISBLANK(draft_picks[[#This Row],[veto_drafter_team_id]]),draft_picks[[#This Row],[veto_drafter_team_id]]=""),"",_xlfn.XLOOKUP(draft_picks[[#This Row],[veto_drafter_team_id]],drafter_teams[id],drafter_teams[name]))</f>
        <v/>
      </c>
      <c r="Q3050" t="s">
        <v>15497</v>
      </c>
      <c r="R3050" t="str">
        <f>IF(OR(ISBLANK(draft_picks[[#This Row],[veto_override_drafter_id]]),draft_picks[[#This Row],[veto_override_drafter_id]]=""),"",_xlfn.XLOOKUP(draft_picks[[#This Row],[veto_override_drafter_id]],drafters[id],drafters[name]))</f>
        <v/>
      </c>
      <c r="S3050" t="s">
        <v>15497</v>
      </c>
      <c r="T3050" t="str">
        <f>IF(OR(ISBLANK(draft_picks[[#This Row],[veto_override_team_id]]),draft_picks[[#This Row],[veto_override_team_id]]=""),"",_xlfn.XLOOKUP(draft_picks[[#This Row],[veto_override_team_id]],drafter_teams[id],drafter_teams[name]))</f>
        <v/>
      </c>
    </row>
    <row r="3051" spans="1:20" x14ac:dyDescent="0.25">
      <c r="A3051" t="s">
        <v>344</v>
      </c>
      <c r="B3051" t="str">
        <f>_xlfn.XLOOKUP(draft_picks[[#This Row],[draft_id]],drafts[id],drafts[title])</f>
        <v>Geena Davis</v>
      </c>
      <c r="C3051" s="3">
        <v>6</v>
      </c>
      <c r="D3051">
        <f>IF(C3050&lt;draft_picks[[#This Row],[position]],1,IF(C3050&gt;draft_picks[[#This Row],[position]],D3050+1,IF(C3050=draft_picks[[#This Row],[position]],D3050+1)))</f>
        <v>3</v>
      </c>
      <c r="E3051" t="s">
        <v>8316</v>
      </c>
      <c r="F3051" t="str">
        <f>IF(ISBLANK(draft_picks[[#This Row],[movie_id]]),"",_xlfn.XLOOKUP(draft_picks[[#This Row],[movie_id]],drafts.movies[id],drafts.movies[movie_title]))</f>
        <v>Beetlejuice</v>
      </c>
      <c r="G3051" s="3" t="s">
        <v>915</v>
      </c>
      <c r="H3051" t="str">
        <f>IF(ISBLANK(draft_picks[[#This Row],[drafter_id]]),"",_xlfn.XLOOKUP(draft_picks[[#This Row],[drafter_id]],drafters[id],drafters[name]))</f>
        <v>Billy Ray Brewton</v>
      </c>
      <c r="J3051" t="str">
        <f>IF(ISBLANK(draft_picks[[#This Row],[drafter_team_id]]),"",_xlfn.XLOOKUP(draft_picks[[#This Row],[drafter_team_id]],drafter_teams[id],drafter_teams[name]))</f>
        <v/>
      </c>
      <c r="K3051" s="3" t="s">
        <v>15497</v>
      </c>
      <c r="L3051" t="s">
        <v>15497</v>
      </c>
      <c r="M3051" t="str">
        <f>IF(OR(ISBLANK(draft_picks[[#This Row],[veto_drafter_id]]),draft_picks[[#This Row],[veto_drafter_id]]=""),"",_xlfn.XLOOKUP(draft_picks[[#This Row],[veto_drafter_id]],drafters[id],drafters[name]))</f>
        <v/>
      </c>
      <c r="N3051" t="s">
        <v>15497</v>
      </c>
      <c r="O3051" t="str">
        <f>IF(OR(ISBLANK(draft_picks[[#This Row],[veto_drafter_team_id]]),draft_picks[[#This Row],[veto_drafter_team_id]]=""),"",_xlfn.XLOOKUP(draft_picks[[#This Row],[veto_drafter_team_id]],drafter_teams[id],drafter_teams[name]))</f>
        <v/>
      </c>
      <c r="Q3051" t="s">
        <v>15497</v>
      </c>
      <c r="R3051" t="str">
        <f>IF(OR(ISBLANK(draft_picks[[#This Row],[veto_override_drafter_id]]),draft_picks[[#This Row],[veto_override_drafter_id]]=""),"",_xlfn.XLOOKUP(draft_picks[[#This Row],[veto_override_drafter_id]],drafters[id],drafters[name]))</f>
        <v/>
      </c>
      <c r="S3051" t="s">
        <v>15497</v>
      </c>
      <c r="T3051" t="str">
        <f>IF(OR(ISBLANK(draft_picks[[#This Row],[veto_override_team_id]]),draft_picks[[#This Row],[veto_override_team_id]]=""),"",_xlfn.XLOOKUP(draft_picks[[#This Row],[veto_override_team_id]],drafter_teams[id],drafter_teams[name]))</f>
        <v/>
      </c>
    </row>
    <row r="3052" spans="1:20" x14ac:dyDescent="0.25">
      <c r="A3052" t="s">
        <v>344</v>
      </c>
      <c r="B3052" t="str">
        <f>_xlfn.XLOOKUP(draft_picks[[#This Row],[draft_id]],drafts[id],drafts[title])</f>
        <v>Geena Davis</v>
      </c>
      <c r="C3052" s="3">
        <v>5</v>
      </c>
      <c r="D3052">
        <f>IF(C3051&lt;draft_picks[[#This Row],[position]],1,IF(C3051&gt;draft_picks[[#This Row],[position]],D3051+1,IF(C3051=draft_picks[[#This Row],[position]],D3051+1)))</f>
        <v>4</v>
      </c>
      <c r="E3052" t="s">
        <v>2105</v>
      </c>
      <c r="F3052" t="str">
        <f>IF(ISBLANK(draft_picks[[#This Row],[movie_id]]),"",_xlfn.XLOOKUP(draft_picks[[#This Row],[movie_id]],drafts.movies[id],drafts.movies[movie_title]))</f>
        <v>The Accidental Tourist</v>
      </c>
      <c r="G3052" s="3" t="s">
        <v>1009</v>
      </c>
      <c r="H3052" t="str">
        <f>IF(ISBLANK(draft_picks[[#This Row],[drafter_id]]),"",_xlfn.XLOOKUP(draft_picks[[#This Row],[drafter_id]],drafters[id],drafters[name]))</f>
        <v>Drea Clark</v>
      </c>
      <c r="J3052" t="str">
        <f>IF(ISBLANK(draft_picks[[#This Row],[drafter_team_id]]),"",_xlfn.XLOOKUP(draft_picks[[#This Row],[drafter_team_id]],drafter_teams[id],drafter_teams[name]))</f>
        <v/>
      </c>
      <c r="K3052" s="3" t="s">
        <v>15497</v>
      </c>
      <c r="L3052" t="s">
        <v>15497</v>
      </c>
      <c r="M3052" t="str">
        <f>IF(OR(ISBLANK(draft_picks[[#This Row],[veto_drafter_id]]),draft_picks[[#This Row],[veto_drafter_id]]=""),"",_xlfn.XLOOKUP(draft_picks[[#This Row],[veto_drafter_id]],drafters[id],drafters[name]))</f>
        <v/>
      </c>
      <c r="N3052" t="s">
        <v>15497</v>
      </c>
      <c r="O3052" t="str">
        <f>IF(OR(ISBLANK(draft_picks[[#This Row],[veto_drafter_team_id]]),draft_picks[[#This Row],[veto_drafter_team_id]]=""),"",_xlfn.XLOOKUP(draft_picks[[#This Row],[veto_drafter_team_id]],drafter_teams[id],drafter_teams[name]))</f>
        <v/>
      </c>
      <c r="Q3052" t="s">
        <v>15497</v>
      </c>
      <c r="R3052" t="str">
        <f>IF(OR(ISBLANK(draft_picks[[#This Row],[veto_override_drafter_id]]),draft_picks[[#This Row],[veto_override_drafter_id]]=""),"",_xlfn.XLOOKUP(draft_picks[[#This Row],[veto_override_drafter_id]],drafters[id],drafters[name]))</f>
        <v/>
      </c>
      <c r="S3052" t="s">
        <v>15497</v>
      </c>
      <c r="T3052" t="str">
        <f>IF(OR(ISBLANK(draft_picks[[#This Row],[veto_override_team_id]]),draft_picks[[#This Row],[veto_override_team_id]]=""),"",_xlfn.XLOOKUP(draft_picks[[#This Row],[veto_override_team_id]],drafter_teams[id],drafter_teams[name]))</f>
        <v/>
      </c>
    </row>
    <row r="3053" spans="1:20" x14ac:dyDescent="0.25">
      <c r="A3053" t="s">
        <v>344</v>
      </c>
      <c r="B3053" t="str">
        <f>_xlfn.XLOOKUP(draft_picks[[#This Row],[draft_id]],drafts[id],drafts[title])</f>
        <v>Geena Davis</v>
      </c>
      <c r="C3053" s="3">
        <v>4</v>
      </c>
      <c r="D3053">
        <f>IF(C3052&lt;draft_picks[[#This Row],[position]],1,IF(C3052&gt;draft_picks[[#This Row],[position]],D3052+1,IF(C3052=draft_picks[[#This Row],[position]],D3052+1)))</f>
        <v>5</v>
      </c>
      <c r="E3053" t="s">
        <v>1425</v>
      </c>
      <c r="F3053" t="str">
        <f>IF(ISBLANK(draft_picks[[#This Row],[movie_id]]),"",_xlfn.XLOOKUP(draft_picks[[#This Row],[movie_id]],drafts.movies[id],drafts.movies[movie_title]))</f>
        <v>The Fly</v>
      </c>
      <c r="G3053" s="3" t="s">
        <v>915</v>
      </c>
      <c r="H3053" t="str">
        <f>IF(ISBLANK(draft_picks[[#This Row],[drafter_id]]),"",_xlfn.XLOOKUP(draft_picks[[#This Row],[drafter_id]],drafters[id],drafters[name]))</f>
        <v>Billy Ray Brewton</v>
      </c>
      <c r="J3053" t="str">
        <f>IF(ISBLANK(draft_picks[[#This Row],[drafter_team_id]]),"",_xlfn.XLOOKUP(draft_picks[[#This Row],[drafter_team_id]],drafter_teams[id],drafter_teams[name]))</f>
        <v/>
      </c>
      <c r="K3053" s="3" t="s">
        <v>15497</v>
      </c>
      <c r="L3053" t="s">
        <v>15497</v>
      </c>
      <c r="M3053" t="str">
        <f>IF(OR(ISBLANK(draft_picks[[#This Row],[veto_drafter_id]]),draft_picks[[#This Row],[veto_drafter_id]]=""),"",_xlfn.XLOOKUP(draft_picks[[#This Row],[veto_drafter_id]],drafters[id],drafters[name]))</f>
        <v/>
      </c>
      <c r="N3053" t="s">
        <v>15497</v>
      </c>
      <c r="O3053" t="str">
        <f>IF(OR(ISBLANK(draft_picks[[#This Row],[veto_drafter_team_id]]),draft_picks[[#This Row],[veto_drafter_team_id]]=""),"",_xlfn.XLOOKUP(draft_picks[[#This Row],[veto_drafter_team_id]],drafter_teams[id],drafter_teams[name]))</f>
        <v/>
      </c>
      <c r="Q3053" t="s">
        <v>15497</v>
      </c>
      <c r="R3053" t="str">
        <f>IF(OR(ISBLANK(draft_picks[[#This Row],[veto_override_drafter_id]]),draft_picks[[#This Row],[veto_override_drafter_id]]=""),"",_xlfn.XLOOKUP(draft_picks[[#This Row],[veto_override_drafter_id]],drafters[id],drafters[name]))</f>
        <v/>
      </c>
      <c r="S3053" t="s">
        <v>15497</v>
      </c>
      <c r="T3053" t="str">
        <f>IF(OR(ISBLANK(draft_picks[[#This Row],[veto_override_team_id]]),draft_picks[[#This Row],[veto_override_team_id]]=""),"",_xlfn.XLOOKUP(draft_picks[[#This Row],[veto_override_team_id]],drafter_teams[id],drafter_teams[name]))</f>
        <v/>
      </c>
    </row>
    <row r="3054" spans="1:20" x14ac:dyDescent="0.25">
      <c r="A3054" t="s">
        <v>344</v>
      </c>
      <c r="B3054" t="str">
        <f>_xlfn.XLOOKUP(draft_picks[[#This Row],[draft_id]],drafts[id],drafts[title])</f>
        <v>Geena Davis</v>
      </c>
      <c r="C3054" s="3">
        <v>3</v>
      </c>
      <c r="D3054">
        <f>IF(C3053&lt;draft_picks[[#This Row],[position]],1,IF(C3053&gt;draft_picks[[#This Row],[position]],D3053+1,IF(C3053=draft_picks[[#This Row],[position]],D3053+1)))</f>
        <v>6</v>
      </c>
      <c r="E3054" t="s">
        <v>4878</v>
      </c>
      <c r="F3054" t="str">
        <f>IF(ISBLANK(draft_picks[[#This Row],[movie_id]]),"",_xlfn.XLOOKUP(draft_picks[[#This Row],[movie_id]],drafts.movies[id],drafts.movies[movie_title]))</f>
        <v>A League of Their Own</v>
      </c>
      <c r="G3054" s="3" t="s">
        <v>1009</v>
      </c>
      <c r="H3054" t="str">
        <f>IF(ISBLANK(draft_picks[[#This Row],[drafter_id]]),"",_xlfn.XLOOKUP(draft_picks[[#This Row],[drafter_id]],drafters[id],drafters[name]))</f>
        <v>Drea Clark</v>
      </c>
      <c r="J3054" t="str">
        <f>IF(ISBLANK(draft_picks[[#This Row],[drafter_team_id]]),"",_xlfn.XLOOKUP(draft_picks[[#This Row],[drafter_team_id]],drafter_teams[id],drafter_teams[name]))</f>
        <v/>
      </c>
      <c r="K3054" s="3" t="s">
        <v>15497</v>
      </c>
      <c r="L3054" t="s">
        <v>15497</v>
      </c>
      <c r="M3054" t="str">
        <f>IF(OR(ISBLANK(draft_picks[[#This Row],[veto_drafter_id]]),draft_picks[[#This Row],[veto_drafter_id]]=""),"",_xlfn.XLOOKUP(draft_picks[[#This Row],[veto_drafter_id]],drafters[id],drafters[name]))</f>
        <v/>
      </c>
      <c r="N3054" t="s">
        <v>15497</v>
      </c>
      <c r="O3054" t="str">
        <f>IF(OR(ISBLANK(draft_picks[[#This Row],[veto_drafter_team_id]]),draft_picks[[#This Row],[veto_drafter_team_id]]=""),"",_xlfn.XLOOKUP(draft_picks[[#This Row],[veto_drafter_team_id]],drafter_teams[id],drafter_teams[name]))</f>
        <v/>
      </c>
      <c r="Q3054" t="s">
        <v>15497</v>
      </c>
      <c r="R3054" t="str">
        <f>IF(OR(ISBLANK(draft_picks[[#This Row],[veto_override_drafter_id]]),draft_picks[[#This Row],[veto_override_drafter_id]]=""),"",_xlfn.XLOOKUP(draft_picks[[#This Row],[veto_override_drafter_id]],drafters[id],drafters[name]))</f>
        <v/>
      </c>
      <c r="S3054" t="s">
        <v>15497</v>
      </c>
      <c r="T3054" t="str">
        <f>IF(OR(ISBLANK(draft_picks[[#This Row],[veto_override_team_id]]),draft_picks[[#This Row],[veto_override_team_id]]=""),"",_xlfn.XLOOKUP(draft_picks[[#This Row],[veto_override_team_id]],drafter_teams[id],drafter_teams[name]))</f>
        <v/>
      </c>
    </row>
    <row r="3055" spans="1:20" x14ac:dyDescent="0.25">
      <c r="A3055" t="s">
        <v>344</v>
      </c>
      <c r="B3055" t="str">
        <f>_xlfn.XLOOKUP(draft_picks[[#This Row],[draft_id]],drafts[id],drafts[title])</f>
        <v>Geena Davis</v>
      </c>
      <c r="C3055" s="3">
        <v>2</v>
      </c>
      <c r="D3055">
        <f>IF(C3054&lt;draft_picks[[#This Row],[position]],1,IF(C3054&gt;draft_picks[[#This Row],[position]],D3054+1,IF(C3054=draft_picks[[#This Row],[position]],D3054+1)))</f>
        <v>7</v>
      </c>
      <c r="E3055" t="s">
        <v>7889</v>
      </c>
      <c r="F3055" t="str">
        <f>IF(ISBLANK(draft_picks[[#This Row],[movie_id]]),"",_xlfn.XLOOKUP(draft_picks[[#This Row],[movie_id]],drafts.movies[id],drafts.movies[movie_title]))</f>
        <v>Thelma &amp; Louise</v>
      </c>
      <c r="G3055" s="3" t="s">
        <v>915</v>
      </c>
      <c r="H3055" t="str">
        <f>IF(ISBLANK(draft_picks[[#This Row],[drafter_id]]),"",_xlfn.XLOOKUP(draft_picks[[#This Row],[drafter_id]],drafters[id],drafters[name]))</f>
        <v>Billy Ray Brewton</v>
      </c>
      <c r="J3055" t="str">
        <f>IF(ISBLANK(draft_picks[[#This Row],[drafter_team_id]]),"",_xlfn.XLOOKUP(draft_picks[[#This Row],[drafter_team_id]],drafter_teams[id],drafter_teams[name]))</f>
        <v/>
      </c>
      <c r="K3055" s="3" t="s">
        <v>15497</v>
      </c>
      <c r="L3055" t="s">
        <v>15497</v>
      </c>
      <c r="M3055" t="str">
        <f>IF(OR(ISBLANK(draft_picks[[#This Row],[veto_drafter_id]]),draft_picks[[#This Row],[veto_drafter_id]]=""),"",_xlfn.XLOOKUP(draft_picks[[#This Row],[veto_drafter_id]],drafters[id],drafters[name]))</f>
        <v/>
      </c>
      <c r="N3055" t="s">
        <v>15497</v>
      </c>
      <c r="O3055" t="str">
        <f>IF(OR(ISBLANK(draft_picks[[#This Row],[veto_drafter_team_id]]),draft_picks[[#This Row],[veto_drafter_team_id]]=""),"",_xlfn.XLOOKUP(draft_picks[[#This Row],[veto_drafter_team_id]],drafter_teams[id],drafter_teams[name]))</f>
        <v/>
      </c>
      <c r="Q3055" t="s">
        <v>15497</v>
      </c>
      <c r="R3055" t="str">
        <f>IF(OR(ISBLANK(draft_picks[[#This Row],[veto_override_drafter_id]]),draft_picks[[#This Row],[veto_override_drafter_id]]=""),"",_xlfn.XLOOKUP(draft_picks[[#This Row],[veto_override_drafter_id]],drafters[id],drafters[name]))</f>
        <v/>
      </c>
      <c r="S3055" t="s">
        <v>15497</v>
      </c>
      <c r="T3055" t="str">
        <f>IF(OR(ISBLANK(draft_picks[[#This Row],[veto_override_team_id]]),draft_picks[[#This Row],[veto_override_team_id]]=""),"",_xlfn.XLOOKUP(draft_picks[[#This Row],[veto_override_team_id]],drafter_teams[id],drafter_teams[name]))</f>
        <v/>
      </c>
    </row>
    <row r="3056" spans="1:20" x14ac:dyDescent="0.25">
      <c r="A3056" t="s">
        <v>344</v>
      </c>
      <c r="B3056" t="str">
        <f>_xlfn.XLOOKUP(draft_picks[[#This Row],[draft_id]],drafts[id],drafts[title])</f>
        <v>Geena Davis</v>
      </c>
      <c r="C3056" s="3">
        <v>1</v>
      </c>
      <c r="D3056">
        <f>IF(C3055&lt;draft_picks[[#This Row],[position]],1,IF(C3055&gt;draft_picks[[#This Row],[position]],D3055+1,IF(C3055=draft_picks[[#This Row],[position]],D3055+1)))</f>
        <v>8</v>
      </c>
      <c r="E3056" t="s">
        <v>6219</v>
      </c>
      <c r="F3056" t="str">
        <f>IF(ISBLANK(draft_picks[[#This Row],[movie_id]]),"",_xlfn.XLOOKUP(draft_picks[[#This Row],[movie_id]],drafts.movies[id],drafts.movies[movie_title]))</f>
        <v>The Long Kiss Goodnight</v>
      </c>
      <c r="G3056" s="3" t="s">
        <v>1009</v>
      </c>
      <c r="H3056" t="str">
        <f>IF(ISBLANK(draft_picks[[#This Row],[drafter_id]]),"",_xlfn.XLOOKUP(draft_picks[[#This Row],[drafter_id]],drafters[id],drafters[name]))</f>
        <v>Drea Clark</v>
      </c>
      <c r="J3056" t="str">
        <f>IF(ISBLANK(draft_picks[[#This Row],[drafter_team_id]]),"",_xlfn.XLOOKUP(draft_picks[[#This Row],[drafter_team_id]],drafter_teams[id],drafter_teams[name]))</f>
        <v/>
      </c>
      <c r="K3056" s="3" t="s">
        <v>15497</v>
      </c>
      <c r="L3056" t="s">
        <v>15497</v>
      </c>
      <c r="M3056" t="str">
        <f>IF(OR(ISBLANK(draft_picks[[#This Row],[veto_drafter_id]]),draft_picks[[#This Row],[veto_drafter_id]]=""),"",_xlfn.XLOOKUP(draft_picks[[#This Row],[veto_drafter_id]],drafters[id],drafters[name]))</f>
        <v/>
      </c>
      <c r="N3056" t="s">
        <v>15497</v>
      </c>
      <c r="O3056" t="str">
        <f>IF(OR(ISBLANK(draft_picks[[#This Row],[veto_drafter_team_id]]),draft_picks[[#This Row],[veto_drafter_team_id]]=""),"",_xlfn.XLOOKUP(draft_picks[[#This Row],[veto_drafter_team_id]],drafter_teams[id],drafter_teams[name]))</f>
        <v/>
      </c>
      <c r="Q3056" t="s">
        <v>15497</v>
      </c>
      <c r="R3056" t="str">
        <f>IF(OR(ISBLANK(draft_picks[[#This Row],[veto_override_drafter_id]]),draft_picks[[#This Row],[veto_override_drafter_id]]=""),"",_xlfn.XLOOKUP(draft_picks[[#This Row],[veto_override_drafter_id]],drafters[id],drafters[name]))</f>
        <v/>
      </c>
      <c r="S3056" t="s">
        <v>15497</v>
      </c>
      <c r="T3056" t="str">
        <f>IF(OR(ISBLANK(draft_picks[[#This Row],[veto_override_team_id]]),draft_picks[[#This Row],[veto_override_team_id]]=""),"",_xlfn.XLOOKUP(draft_picks[[#This Row],[veto_override_team_id]],drafter_teams[id],drafter_teams[name]))</f>
        <v/>
      </c>
    </row>
    <row r="3057" spans="1:20" x14ac:dyDescent="0.25">
      <c r="A3057" t="s">
        <v>528</v>
      </c>
      <c r="B3057" t="str">
        <f>_xlfn.XLOOKUP(draft_picks[[#This Row],[draft_id]],drafts[id],drafts[title])</f>
        <v>Joel Schumacher mini-Mega</v>
      </c>
      <c r="C3057" s="3">
        <v>9</v>
      </c>
      <c r="D3057">
        <f>IF(C3056&lt;draft_picks[[#This Row],[position]],1,IF(C3056&gt;draft_picks[[#This Row],[position]],D3056+1,IF(C3056=draft_picks[[#This Row],[position]],D3056+1)))</f>
        <v>1</v>
      </c>
      <c r="E3057" t="s">
        <v>7255</v>
      </c>
      <c r="F3057" t="str">
        <f>IF(ISBLANK(draft_picks[[#This Row],[movie_id]]),"",_xlfn.XLOOKUP(draft_picks[[#This Row],[movie_id]],drafts.movies[id],drafts.movies[movie_title]))</f>
        <v>8MM</v>
      </c>
      <c r="G3057" s="3" t="s">
        <v>977</v>
      </c>
      <c r="H3057" t="str">
        <f>IF(ISBLANK(draft_picks[[#This Row],[drafter_id]]),"",_xlfn.XLOOKUP(draft_picks[[#This Row],[drafter_id]],drafters[id],drafters[name]))</f>
        <v>Louis Peitzman</v>
      </c>
      <c r="J3057" t="str">
        <f>IF(ISBLANK(draft_picks[[#This Row],[drafter_team_id]]),"",_xlfn.XLOOKUP(draft_picks[[#This Row],[drafter_team_id]],drafter_teams[id],drafter_teams[name]))</f>
        <v/>
      </c>
      <c r="K3057" s="3" t="s">
        <v>15497</v>
      </c>
      <c r="L3057" t="s">
        <v>15497</v>
      </c>
      <c r="M3057" t="str">
        <f>IF(OR(ISBLANK(draft_picks[[#This Row],[veto_drafter_id]]),draft_picks[[#This Row],[veto_drafter_id]]=""),"",_xlfn.XLOOKUP(draft_picks[[#This Row],[veto_drafter_id]],drafters[id],drafters[name]))</f>
        <v/>
      </c>
      <c r="N3057" t="s">
        <v>15497</v>
      </c>
      <c r="O3057" t="str">
        <f>IF(OR(ISBLANK(draft_picks[[#This Row],[veto_drafter_team_id]]),draft_picks[[#This Row],[veto_drafter_team_id]]=""),"",_xlfn.XLOOKUP(draft_picks[[#This Row],[veto_drafter_team_id]],drafter_teams[id],drafter_teams[name]))</f>
        <v/>
      </c>
      <c r="Q3057" t="s">
        <v>15497</v>
      </c>
      <c r="R3057" t="str">
        <f>IF(OR(ISBLANK(draft_picks[[#This Row],[veto_override_drafter_id]]),draft_picks[[#This Row],[veto_override_drafter_id]]=""),"",_xlfn.XLOOKUP(draft_picks[[#This Row],[veto_override_drafter_id]],drafters[id],drafters[name]))</f>
        <v/>
      </c>
      <c r="S3057" t="s">
        <v>15497</v>
      </c>
      <c r="T3057" t="str">
        <f>IF(OR(ISBLANK(draft_picks[[#This Row],[veto_override_team_id]]),draft_picks[[#This Row],[veto_override_team_id]]=""),"",_xlfn.XLOOKUP(draft_picks[[#This Row],[veto_override_team_id]],drafter_teams[id],drafter_teams[name]))</f>
        <v/>
      </c>
    </row>
    <row r="3058" spans="1:20" x14ac:dyDescent="0.25">
      <c r="A3058" t="s">
        <v>528</v>
      </c>
      <c r="B3058" t="str">
        <f>_xlfn.XLOOKUP(draft_picks[[#This Row],[draft_id]],drafts[id],drafts[title])</f>
        <v>Joel Schumacher mini-Mega</v>
      </c>
      <c r="C3058" s="3">
        <v>8</v>
      </c>
      <c r="D3058">
        <f>IF(C3057&lt;draft_picks[[#This Row],[position]],1,IF(C3057&gt;draft_picks[[#This Row],[position]],D3057+1,IF(C3057=draft_picks[[#This Row],[position]],D3057+1)))</f>
        <v>2</v>
      </c>
      <c r="E3058" t="s">
        <v>4554</v>
      </c>
      <c r="F3058" t="str">
        <f>IF(ISBLANK(draft_picks[[#This Row],[movie_id]]),"",_xlfn.XLOOKUP(draft_picks[[#This Row],[movie_id]],drafts.movies[id],drafts.movies[movie_title]))</f>
        <v>The Phantom of the Opera</v>
      </c>
      <c r="G3058" s="3" t="s">
        <v>977</v>
      </c>
      <c r="H3058" t="str">
        <f>IF(ISBLANK(draft_picks[[#This Row],[drafter_id]]),"",_xlfn.XLOOKUP(draft_picks[[#This Row],[drafter_id]],drafters[id],drafters[name]))</f>
        <v>Louis Peitzman</v>
      </c>
      <c r="J3058" t="str">
        <f>IF(ISBLANK(draft_picks[[#This Row],[drafter_team_id]]),"",_xlfn.XLOOKUP(draft_picks[[#This Row],[drafter_team_id]],drafter_teams[id],drafter_teams[name]))</f>
        <v/>
      </c>
      <c r="K3058" s="3" t="s">
        <v>15497</v>
      </c>
      <c r="L3058" t="s">
        <v>15497</v>
      </c>
      <c r="M3058" t="str">
        <f>IF(OR(ISBLANK(draft_picks[[#This Row],[veto_drafter_id]]),draft_picks[[#This Row],[veto_drafter_id]]=""),"",_xlfn.XLOOKUP(draft_picks[[#This Row],[veto_drafter_id]],drafters[id],drafters[name]))</f>
        <v/>
      </c>
      <c r="N3058" t="s">
        <v>15497</v>
      </c>
      <c r="O3058" t="str">
        <f>IF(OR(ISBLANK(draft_picks[[#This Row],[veto_drafter_team_id]]),draft_picks[[#This Row],[veto_drafter_team_id]]=""),"",_xlfn.XLOOKUP(draft_picks[[#This Row],[veto_drafter_team_id]],drafter_teams[id],drafter_teams[name]))</f>
        <v/>
      </c>
      <c r="Q3058" t="s">
        <v>15497</v>
      </c>
      <c r="R3058" t="str">
        <f>IF(OR(ISBLANK(draft_picks[[#This Row],[veto_override_drafter_id]]),draft_picks[[#This Row],[veto_override_drafter_id]]=""),"",_xlfn.XLOOKUP(draft_picks[[#This Row],[veto_override_drafter_id]],drafters[id],drafters[name]))</f>
        <v/>
      </c>
      <c r="S3058" t="s">
        <v>15497</v>
      </c>
      <c r="T3058" t="str">
        <f>IF(OR(ISBLANK(draft_picks[[#This Row],[veto_override_team_id]]),draft_picks[[#This Row],[veto_override_team_id]]=""),"",_xlfn.XLOOKUP(draft_picks[[#This Row],[veto_override_team_id]],drafter_teams[id],drafter_teams[name]))</f>
        <v/>
      </c>
    </row>
    <row r="3059" spans="1:20" x14ac:dyDescent="0.25">
      <c r="A3059" t="s">
        <v>528</v>
      </c>
      <c r="B3059" t="str">
        <f>_xlfn.XLOOKUP(draft_picks[[#This Row],[draft_id]],drafts[id],drafts[title])</f>
        <v>Joel Schumacher mini-Mega</v>
      </c>
      <c r="C3059" s="3">
        <v>7</v>
      </c>
      <c r="D3059">
        <f>IF(C3058&lt;draft_picks[[#This Row],[position]],1,IF(C3058&gt;draft_picks[[#This Row],[position]],D3058+1,IF(C3058=draft_picks[[#This Row],[position]],D3058+1)))</f>
        <v>3</v>
      </c>
      <c r="E3059" t="s">
        <v>5931</v>
      </c>
      <c r="F3059" t="str">
        <f>IF(ISBLANK(draft_picks[[#This Row],[movie_id]]),"",_xlfn.XLOOKUP(draft_picks[[#This Row],[movie_id]],drafts.movies[id],drafts.movies[movie_title]))</f>
        <v>Veronica Guerin</v>
      </c>
      <c r="G3059" s="3" t="s">
        <v>799</v>
      </c>
      <c r="H3059" t="str">
        <f>IF(ISBLANK(draft_picks[[#This Row],[drafter_id]]),"",_xlfn.XLOOKUP(draft_picks[[#This Row],[drafter_id]],drafters[id],drafters[name]))</f>
        <v>Joe Reid</v>
      </c>
      <c r="J3059" t="str">
        <f>IF(ISBLANK(draft_picks[[#This Row],[drafter_team_id]]),"",_xlfn.XLOOKUP(draft_picks[[#This Row],[drafter_team_id]],drafter_teams[id],drafter_teams[name]))</f>
        <v/>
      </c>
      <c r="K3059" s="3" t="s">
        <v>15497</v>
      </c>
      <c r="L3059" t="s">
        <v>15497</v>
      </c>
      <c r="M3059" t="str">
        <f>IF(OR(ISBLANK(draft_picks[[#This Row],[veto_drafter_id]]),draft_picks[[#This Row],[veto_drafter_id]]=""),"",_xlfn.XLOOKUP(draft_picks[[#This Row],[veto_drafter_id]],drafters[id],drafters[name]))</f>
        <v/>
      </c>
      <c r="N3059" t="s">
        <v>15497</v>
      </c>
      <c r="O3059" t="str">
        <f>IF(OR(ISBLANK(draft_picks[[#This Row],[veto_drafter_team_id]]),draft_picks[[#This Row],[veto_drafter_team_id]]=""),"",_xlfn.XLOOKUP(draft_picks[[#This Row],[veto_drafter_team_id]],drafter_teams[id],drafter_teams[name]))</f>
        <v/>
      </c>
      <c r="Q3059" t="s">
        <v>15497</v>
      </c>
      <c r="R3059" t="str">
        <f>IF(OR(ISBLANK(draft_picks[[#This Row],[veto_override_drafter_id]]),draft_picks[[#This Row],[veto_override_drafter_id]]=""),"",_xlfn.XLOOKUP(draft_picks[[#This Row],[veto_override_drafter_id]],drafters[id],drafters[name]))</f>
        <v/>
      </c>
      <c r="S3059" t="s">
        <v>15497</v>
      </c>
      <c r="T3059" t="str">
        <f>IF(OR(ISBLANK(draft_picks[[#This Row],[veto_override_team_id]]),draft_picks[[#This Row],[veto_override_team_id]]=""),"",_xlfn.XLOOKUP(draft_picks[[#This Row],[veto_override_team_id]],drafter_teams[id],drafter_teams[name]))</f>
        <v/>
      </c>
    </row>
    <row r="3060" spans="1:20" x14ac:dyDescent="0.25">
      <c r="A3060" t="s">
        <v>528</v>
      </c>
      <c r="B3060" t="str">
        <f>_xlfn.XLOOKUP(draft_picks[[#This Row],[draft_id]],drafts[id],drafts[title])</f>
        <v>Joel Schumacher mini-Mega</v>
      </c>
      <c r="C3060" s="3">
        <v>6</v>
      </c>
      <c r="D3060">
        <f>IF(C3059&lt;draft_picks[[#This Row],[position]],1,IF(C3059&gt;draft_picks[[#This Row],[position]],D3059+1,IF(C3059=draft_picks[[#This Row],[position]],D3059+1)))</f>
        <v>4</v>
      </c>
      <c r="E3060" t="s">
        <v>5785</v>
      </c>
      <c r="F3060" t="str">
        <f>IF(ISBLANK(draft_picks[[#This Row],[movie_id]]),"",_xlfn.XLOOKUP(draft_picks[[#This Row],[movie_id]],drafts.movies[id],drafts.movies[movie_title]))</f>
        <v>Phone Booth</v>
      </c>
      <c r="G3060" s="3" t="s">
        <v>977</v>
      </c>
      <c r="H3060" t="str">
        <f>IF(ISBLANK(draft_picks[[#This Row],[drafter_id]]),"",_xlfn.XLOOKUP(draft_picks[[#This Row],[drafter_id]],drafters[id],drafters[name]))</f>
        <v>Louis Peitzman</v>
      </c>
      <c r="J3060" t="str">
        <f>IF(ISBLANK(draft_picks[[#This Row],[drafter_team_id]]),"",_xlfn.XLOOKUP(draft_picks[[#This Row],[drafter_team_id]],drafter_teams[id],drafter_teams[name]))</f>
        <v/>
      </c>
      <c r="K3060" s="3" t="s">
        <v>15497</v>
      </c>
      <c r="L3060" t="s">
        <v>15497</v>
      </c>
      <c r="M3060" t="str">
        <f>IF(OR(ISBLANK(draft_picks[[#This Row],[veto_drafter_id]]),draft_picks[[#This Row],[veto_drafter_id]]=""),"",_xlfn.XLOOKUP(draft_picks[[#This Row],[veto_drafter_id]],drafters[id],drafters[name]))</f>
        <v/>
      </c>
      <c r="N3060" t="s">
        <v>15497</v>
      </c>
      <c r="O3060" t="str">
        <f>IF(OR(ISBLANK(draft_picks[[#This Row],[veto_drafter_team_id]]),draft_picks[[#This Row],[veto_drafter_team_id]]=""),"",_xlfn.XLOOKUP(draft_picks[[#This Row],[veto_drafter_team_id]],drafter_teams[id],drafter_teams[name]))</f>
        <v/>
      </c>
      <c r="Q3060" t="s">
        <v>15497</v>
      </c>
      <c r="R3060" t="str">
        <f>IF(OR(ISBLANK(draft_picks[[#This Row],[veto_override_drafter_id]]),draft_picks[[#This Row],[veto_override_drafter_id]]=""),"",_xlfn.XLOOKUP(draft_picks[[#This Row],[veto_override_drafter_id]],drafters[id],drafters[name]))</f>
        <v/>
      </c>
      <c r="S3060" t="s">
        <v>15497</v>
      </c>
      <c r="T3060" t="str">
        <f>IF(OR(ISBLANK(draft_picks[[#This Row],[veto_override_team_id]]),draft_picks[[#This Row],[veto_override_team_id]]=""),"",_xlfn.XLOOKUP(draft_picks[[#This Row],[veto_override_team_id]],drafter_teams[id],drafter_teams[name]))</f>
        <v/>
      </c>
    </row>
    <row r="3061" spans="1:20" x14ac:dyDescent="0.25">
      <c r="A3061" t="s">
        <v>528</v>
      </c>
      <c r="B3061" t="str">
        <f>_xlfn.XLOOKUP(draft_picks[[#This Row],[draft_id]],drafts[id],drafts[title])</f>
        <v>Joel Schumacher mini-Mega</v>
      </c>
      <c r="C3061" s="3">
        <v>5</v>
      </c>
      <c r="D3061">
        <f>IF(C3060&lt;draft_picks[[#This Row],[position]],1,IF(C3060&gt;draft_picks[[#This Row],[position]],D3060+1,IF(C3060=draft_picks[[#This Row],[position]],D3060+1)))</f>
        <v>5</v>
      </c>
      <c r="E3061" t="s">
        <v>5913</v>
      </c>
      <c r="F3061" t="str">
        <f>IF(ISBLANK(draft_picks[[#This Row],[movie_id]]),"",_xlfn.XLOOKUP(draft_picks[[#This Row],[movie_id]],drafts.movies[id],drafts.movies[movie_title]))</f>
        <v>Batman Forever</v>
      </c>
      <c r="G3061" s="3" t="s">
        <v>799</v>
      </c>
      <c r="H3061" t="str">
        <f>IF(ISBLANK(draft_picks[[#This Row],[drafter_id]]),"",_xlfn.XLOOKUP(draft_picks[[#This Row],[drafter_id]],drafters[id],drafters[name]))</f>
        <v>Joe Reid</v>
      </c>
      <c r="J3061" t="str">
        <f>IF(ISBLANK(draft_picks[[#This Row],[drafter_team_id]]),"",_xlfn.XLOOKUP(draft_picks[[#This Row],[drafter_team_id]],drafter_teams[id],drafter_teams[name]))</f>
        <v/>
      </c>
      <c r="K3061" s="3" t="s">
        <v>15497</v>
      </c>
      <c r="L3061" t="s">
        <v>15497</v>
      </c>
      <c r="M3061" t="str">
        <f>IF(OR(ISBLANK(draft_picks[[#This Row],[veto_drafter_id]]),draft_picks[[#This Row],[veto_drafter_id]]=""),"",_xlfn.XLOOKUP(draft_picks[[#This Row],[veto_drafter_id]],drafters[id],drafters[name]))</f>
        <v/>
      </c>
      <c r="N3061" t="s">
        <v>15497</v>
      </c>
      <c r="O3061" t="str">
        <f>IF(OR(ISBLANK(draft_picks[[#This Row],[veto_drafter_team_id]]),draft_picks[[#This Row],[veto_drafter_team_id]]=""),"",_xlfn.XLOOKUP(draft_picks[[#This Row],[veto_drafter_team_id]],drafter_teams[id],drafter_teams[name]))</f>
        <v/>
      </c>
      <c r="Q3061" t="s">
        <v>15497</v>
      </c>
      <c r="R3061" t="str">
        <f>IF(OR(ISBLANK(draft_picks[[#This Row],[veto_override_drafter_id]]),draft_picks[[#This Row],[veto_override_drafter_id]]=""),"",_xlfn.XLOOKUP(draft_picks[[#This Row],[veto_override_drafter_id]],drafters[id],drafters[name]))</f>
        <v/>
      </c>
      <c r="S3061" t="s">
        <v>15497</v>
      </c>
      <c r="T3061" t="str">
        <f>IF(OR(ISBLANK(draft_picks[[#This Row],[veto_override_team_id]]),draft_picks[[#This Row],[veto_override_team_id]]=""),"",_xlfn.XLOOKUP(draft_picks[[#This Row],[veto_override_team_id]],drafter_teams[id],drafter_teams[name]))</f>
        <v/>
      </c>
    </row>
    <row r="3062" spans="1:20" x14ac:dyDescent="0.25">
      <c r="A3062" t="s">
        <v>528</v>
      </c>
      <c r="B3062" t="str">
        <f>_xlfn.XLOOKUP(draft_picks[[#This Row],[draft_id]],drafts[id],drafts[title])</f>
        <v>Joel Schumacher mini-Mega</v>
      </c>
      <c r="C3062" s="3">
        <v>4</v>
      </c>
      <c r="D3062">
        <f>IF(C3061&lt;draft_picks[[#This Row],[position]],1,IF(C3061&gt;draft_picks[[#This Row],[position]],D3061+1,IF(C3061=draft_picks[[#This Row],[position]],D3061+1)))</f>
        <v>6</v>
      </c>
      <c r="E3062" t="s">
        <v>1529</v>
      </c>
      <c r="F3062" t="str">
        <f>IF(ISBLANK(draft_picks[[#This Row],[movie_id]]),"",_xlfn.XLOOKUP(draft_picks[[#This Row],[movie_id]],drafts.movies[id],drafts.movies[movie_title]))</f>
        <v>Tigerland</v>
      </c>
      <c r="G3062" s="3" t="s">
        <v>977</v>
      </c>
      <c r="H3062" t="str">
        <f>IF(ISBLANK(draft_picks[[#This Row],[drafter_id]]),"",_xlfn.XLOOKUP(draft_picks[[#This Row],[drafter_id]],drafters[id],drafters[name]))</f>
        <v>Louis Peitzman</v>
      </c>
      <c r="J3062" t="str">
        <f>IF(ISBLANK(draft_picks[[#This Row],[drafter_team_id]]),"",_xlfn.XLOOKUP(draft_picks[[#This Row],[drafter_team_id]],drafter_teams[id],drafter_teams[name]))</f>
        <v/>
      </c>
      <c r="K3062" s="3" t="s">
        <v>15497</v>
      </c>
      <c r="L3062" t="s">
        <v>15497</v>
      </c>
      <c r="M3062" t="str">
        <f>IF(OR(ISBLANK(draft_picks[[#This Row],[veto_drafter_id]]),draft_picks[[#This Row],[veto_drafter_id]]=""),"",_xlfn.XLOOKUP(draft_picks[[#This Row],[veto_drafter_id]],drafters[id],drafters[name]))</f>
        <v/>
      </c>
      <c r="N3062" t="s">
        <v>15497</v>
      </c>
      <c r="O3062" t="str">
        <f>IF(OR(ISBLANK(draft_picks[[#This Row],[veto_drafter_team_id]]),draft_picks[[#This Row],[veto_drafter_team_id]]=""),"",_xlfn.XLOOKUP(draft_picks[[#This Row],[veto_drafter_team_id]],drafter_teams[id],drafter_teams[name]))</f>
        <v/>
      </c>
      <c r="Q3062" t="s">
        <v>15497</v>
      </c>
      <c r="R3062" t="str">
        <f>IF(OR(ISBLANK(draft_picks[[#This Row],[veto_override_drafter_id]]),draft_picks[[#This Row],[veto_override_drafter_id]]=""),"",_xlfn.XLOOKUP(draft_picks[[#This Row],[veto_override_drafter_id]],drafters[id],drafters[name]))</f>
        <v/>
      </c>
      <c r="S3062" t="s">
        <v>15497</v>
      </c>
      <c r="T3062" t="str">
        <f>IF(OR(ISBLANK(draft_picks[[#This Row],[veto_override_team_id]]),draft_picks[[#This Row],[veto_override_team_id]]=""),"",_xlfn.XLOOKUP(draft_picks[[#This Row],[veto_override_team_id]],drafter_teams[id],drafter_teams[name]))</f>
        <v/>
      </c>
    </row>
    <row r="3063" spans="1:20" x14ac:dyDescent="0.25">
      <c r="A3063" t="s">
        <v>528</v>
      </c>
      <c r="B3063" t="str">
        <f>_xlfn.XLOOKUP(draft_picks[[#This Row],[draft_id]],drafts[id],drafts[title])</f>
        <v>Joel Schumacher mini-Mega</v>
      </c>
      <c r="C3063" s="3">
        <v>3</v>
      </c>
      <c r="D3063">
        <f>IF(C3062&lt;draft_picks[[#This Row],[position]],1,IF(C3062&gt;draft_picks[[#This Row],[position]],D3062+1,IF(C3062=draft_picks[[#This Row],[position]],D3062+1)))</f>
        <v>7</v>
      </c>
      <c r="E3063" t="s">
        <v>6117</v>
      </c>
      <c r="F3063" t="str">
        <f>IF(ISBLANK(draft_picks[[#This Row],[movie_id]]),"",_xlfn.XLOOKUP(draft_picks[[#This Row],[movie_id]],drafts.movies[id],drafts.movies[movie_title]))</f>
        <v>The Lost Boys</v>
      </c>
      <c r="G3063" s="3" t="s">
        <v>799</v>
      </c>
      <c r="H3063" t="str">
        <f>IF(ISBLANK(draft_picks[[#This Row],[drafter_id]]),"",_xlfn.XLOOKUP(draft_picks[[#This Row],[drafter_id]],drafters[id],drafters[name]))</f>
        <v>Joe Reid</v>
      </c>
      <c r="J3063" t="str">
        <f>IF(ISBLANK(draft_picks[[#This Row],[drafter_team_id]]),"",_xlfn.XLOOKUP(draft_picks[[#This Row],[drafter_team_id]],drafter_teams[id],drafter_teams[name]))</f>
        <v/>
      </c>
      <c r="K3063" s="3" t="s">
        <v>15497</v>
      </c>
      <c r="L3063" t="s">
        <v>15497</v>
      </c>
      <c r="M3063" t="str">
        <f>IF(OR(ISBLANK(draft_picks[[#This Row],[veto_drafter_id]]),draft_picks[[#This Row],[veto_drafter_id]]=""),"",_xlfn.XLOOKUP(draft_picks[[#This Row],[veto_drafter_id]],drafters[id],drafters[name]))</f>
        <v/>
      </c>
      <c r="N3063" t="s">
        <v>15497</v>
      </c>
      <c r="O3063" t="str">
        <f>IF(OR(ISBLANK(draft_picks[[#This Row],[veto_drafter_team_id]]),draft_picks[[#This Row],[veto_drafter_team_id]]=""),"",_xlfn.XLOOKUP(draft_picks[[#This Row],[veto_drafter_team_id]],drafter_teams[id],drafter_teams[name]))</f>
        <v/>
      </c>
      <c r="Q3063" t="s">
        <v>15497</v>
      </c>
      <c r="R3063" t="str">
        <f>IF(OR(ISBLANK(draft_picks[[#This Row],[veto_override_drafter_id]]),draft_picks[[#This Row],[veto_override_drafter_id]]=""),"",_xlfn.XLOOKUP(draft_picks[[#This Row],[veto_override_drafter_id]],drafters[id],drafters[name]))</f>
        <v/>
      </c>
      <c r="S3063" t="s">
        <v>15497</v>
      </c>
      <c r="T3063" t="str">
        <f>IF(OR(ISBLANK(draft_picks[[#This Row],[veto_override_team_id]]),draft_picks[[#This Row],[veto_override_team_id]]=""),"",_xlfn.XLOOKUP(draft_picks[[#This Row],[veto_override_team_id]],drafter_teams[id],drafter_teams[name]))</f>
        <v/>
      </c>
    </row>
    <row r="3064" spans="1:20" x14ac:dyDescent="0.25">
      <c r="A3064" t="s">
        <v>528</v>
      </c>
      <c r="B3064" t="str">
        <f>_xlfn.XLOOKUP(draft_picks[[#This Row],[draft_id]],drafts[id],drafts[title])</f>
        <v>Joel Schumacher mini-Mega</v>
      </c>
      <c r="C3064" s="3">
        <v>2</v>
      </c>
      <c r="D3064">
        <f>IF(C3063&lt;draft_picks[[#This Row],[position]],1,IF(C3063&gt;draft_picks[[#This Row],[position]],D3063+1,IF(C3063=draft_picks[[#This Row],[position]],D3063+1)))</f>
        <v>8</v>
      </c>
      <c r="E3064" t="s">
        <v>5791</v>
      </c>
      <c r="F3064" t="str">
        <f>IF(ISBLANK(draft_picks[[#This Row],[movie_id]]),"",_xlfn.XLOOKUP(draft_picks[[#This Row],[movie_id]],drafts.movies[id],drafts.movies[movie_title]))</f>
        <v>Falling Down</v>
      </c>
      <c r="G3064" s="3" t="s">
        <v>977</v>
      </c>
      <c r="H3064" t="str">
        <f>IF(ISBLANK(draft_picks[[#This Row],[drafter_id]]),"",_xlfn.XLOOKUP(draft_picks[[#This Row],[drafter_id]],drafters[id],drafters[name]))</f>
        <v>Louis Peitzman</v>
      </c>
      <c r="J3064" t="str">
        <f>IF(ISBLANK(draft_picks[[#This Row],[drafter_team_id]]),"",_xlfn.XLOOKUP(draft_picks[[#This Row],[drafter_team_id]],drafter_teams[id],drafter_teams[name]))</f>
        <v/>
      </c>
      <c r="K3064" s="3" t="s">
        <v>15497</v>
      </c>
      <c r="L3064" t="s">
        <v>15497</v>
      </c>
      <c r="M3064" t="str">
        <f>IF(OR(ISBLANK(draft_picks[[#This Row],[veto_drafter_id]]),draft_picks[[#This Row],[veto_drafter_id]]=""),"",_xlfn.XLOOKUP(draft_picks[[#This Row],[veto_drafter_id]],drafters[id],drafters[name]))</f>
        <v/>
      </c>
      <c r="N3064" t="s">
        <v>15497</v>
      </c>
      <c r="O3064" t="str">
        <f>IF(OR(ISBLANK(draft_picks[[#This Row],[veto_drafter_team_id]]),draft_picks[[#This Row],[veto_drafter_team_id]]=""),"",_xlfn.XLOOKUP(draft_picks[[#This Row],[veto_drafter_team_id]],drafter_teams[id],drafter_teams[name]))</f>
        <v/>
      </c>
      <c r="Q3064" t="s">
        <v>15497</v>
      </c>
      <c r="R3064" t="str">
        <f>IF(OR(ISBLANK(draft_picks[[#This Row],[veto_override_drafter_id]]),draft_picks[[#This Row],[veto_override_drafter_id]]=""),"",_xlfn.XLOOKUP(draft_picks[[#This Row],[veto_override_drafter_id]],drafters[id],drafters[name]))</f>
        <v/>
      </c>
      <c r="S3064" t="s">
        <v>15497</v>
      </c>
      <c r="T3064" t="str">
        <f>IF(OR(ISBLANK(draft_picks[[#This Row],[veto_override_team_id]]),draft_picks[[#This Row],[veto_override_team_id]]=""),"",_xlfn.XLOOKUP(draft_picks[[#This Row],[veto_override_team_id]],drafter_teams[id],drafter_teams[name]))</f>
        <v/>
      </c>
    </row>
    <row r="3065" spans="1:20" x14ac:dyDescent="0.25">
      <c r="A3065" t="s">
        <v>528</v>
      </c>
      <c r="B3065" t="str">
        <f>_xlfn.XLOOKUP(draft_picks[[#This Row],[draft_id]],drafts[id],drafts[title])</f>
        <v>Joel Schumacher mini-Mega</v>
      </c>
      <c r="C3065" s="3">
        <v>1</v>
      </c>
      <c r="D3065">
        <f>IF(C3064&lt;draft_picks[[#This Row],[position]],1,IF(C3064&gt;draft_picks[[#This Row],[position]],D3064+1,IF(C3064=draft_picks[[#This Row],[position]],D3064+1)))</f>
        <v>9</v>
      </c>
      <c r="E3065" t="s">
        <v>2589</v>
      </c>
      <c r="F3065" t="str">
        <f>IF(ISBLANK(draft_picks[[#This Row],[movie_id]]),"",_xlfn.XLOOKUP(draft_picks[[#This Row],[movie_id]],drafts.movies[id],drafts.movies[movie_title]))</f>
        <v>The Client</v>
      </c>
      <c r="G3065" s="3" t="s">
        <v>799</v>
      </c>
      <c r="H3065" t="str">
        <f>IF(ISBLANK(draft_picks[[#This Row],[drafter_id]]),"",_xlfn.XLOOKUP(draft_picks[[#This Row],[drafter_id]],drafters[id],drafters[name]))</f>
        <v>Joe Reid</v>
      </c>
      <c r="J3065" t="str">
        <f>IF(ISBLANK(draft_picks[[#This Row],[drafter_team_id]]),"",_xlfn.XLOOKUP(draft_picks[[#This Row],[drafter_team_id]],drafter_teams[id],drafter_teams[name]))</f>
        <v/>
      </c>
      <c r="K3065" s="3" t="s">
        <v>15497</v>
      </c>
      <c r="L3065" t="s">
        <v>15497</v>
      </c>
      <c r="M3065" t="str">
        <f>IF(OR(ISBLANK(draft_picks[[#This Row],[veto_drafter_id]]),draft_picks[[#This Row],[veto_drafter_id]]=""),"",_xlfn.XLOOKUP(draft_picks[[#This Row],[veto_drafter_id]],drafters[id],drafters[name]))</f>
        <v/>
      </c>
      <c r="N3065" t="s">
        <v>15497</v>
      </c>
      <c r="O3065" t="str">
        <f>IF(OR(ISBLANK(draft_picks[[#This Row],[veto_drafter_team_id]]),draft_picks[[#This Row],[veto_drafter_team_id]]=""),"",_xlfn.XLOOKUP(draft_picks[[#This Row],[veto_drafter_team_id]],drafter_teams[id],drafter_teams[name]))</f>
        <v/>
      </c>
      <c r="Q3065" t="s">
        <v>15497</v>
      </c>
      <c r="R3065" t="str">
        <f>IF(OR(ISBLANK(draft_picks[[#This Row],[veto_override_drafter_id]]),draft_picks[[#This Row],[veto_override_drafter_id]]=""),"",_xlfn.XLOOKUP(draft_picks[[#This Row],[veto_override_drafter_id]],drafters[id],drafters[name]))</f>
        <v/>
      </c>
      <c r="S3065" t="s">
        <v>15497</v>
      </c>
      <c r="T3065" t="str">
        <f>IF(OR(ISBLANK(draft_picks[[#This Row],[veto_override_team_id]]),draft_picks[[#This Row],[veto_override_team_id]]=""),"",_xlfn.XLOOKUP(draft_picks[[#This Row],[veto_override_team_id]],drafter_teams[id],drafter_teams[name]))</f>
        <v/>
      </c>
    </row>
    <row r="3066" spans="1:20" x14ac:dyDescent="0.25">
      <c r="A3066" t="s">
        <v>623</v>
      </c>
      <c r="B3066" t="str">
        <f>_xlfn.XLOOKUP(draft_picks[[#This Row],[draft_id]],drafts[id],drafts[title])</f>
        <v>Lesbians mini-Mega</v>
      </c>
      <c r="C3066" s="3">
        <v>11</v>
      </c>
      <c r="D3066">
        <f>IF(C3065&lt;draft_picks[[#This Row],[position]],1,IF(C3065&gt;draft_picks[[#This Row],[position]],D3065+1,IF(C3065=draft_picks[[#This Row],[position]],D3065+1)))</f>
        <v>1</v>
      </c>
      <c r="E3066" t="s">
        <v>1383</v>
      </c>
      <c r="F3066" t="str">
        <f>IF(ISBLANK(draft_picks[[#This Row],[movie_id]]),"",_xlfn.XLOOKUP(draft_picks[[#This Row],[movie_id]],drafts.movies[id],drafts.movies[movie_title]))</f>
        <v>Bottoms</v>
      </c>
      <c r="G3066" s="3" t="s">
        <v>1183</v>
      </c>
      <c r="H3066" t="str">
        <f>IF(ISBLANK(draft_picks[[#This Row],[drafter_id]]),"",_xlfn.XLOOKUP(draft_picks[[#This Row],[drafter_id]],drafters[id],drafters[name]))</f>
        <v>Libby Hill</v>
      </c>
      <c r="J3066" t="str">
        <f>IF(ISBLANK(draft_picks[[#This Row],[drafter_team_id]]),"",_xlfn.XLOOKUP(draft_picks[[#This Row],[drafter_team_id]],drafter_teams[id],drafter_teams[name]))</f>
        <v/>
      </c>
      <c r="K3066" s="3" t="s">
        <v>15497</v>
      </c>
      <c r="L3066" t="s">
        <v>15497</v>
      </c>
      <c r="M3066" t="str">
        <f>IF(OR(ISBLANK(draft_picks[[#This Row],[veto_drafter_id]]),draft_picks[[#This Row],[veto_drafter_id]]=""),"",_xlfn.XLOOKUP(draft_picks[[#This Row],[veto_drafter_id]],drafters[id],drafters[name]))</f>
        <v/>
      </c>
      <c r="N3066" t="s">
        <v>15497</v>
      </c>
      <c r="O3066" t="str">
        <f>IF(OR(ISBLANK(draft_picks[[#This Row],[veto_drafter_team_id]]),draft_picks[[#This Row],[veto_drafter_team_id]]=""),"",_xlfn.XLOOKUP(draft_picks[[#This Row],[veto_drafter_team_id]],drafter_teams[id],drafter_teams[name]))</f>
        <v/>
      </c>
      <c r="Q3066" t="s">
        <v>15497</v>
      </c>
      <c r="R3066" t="str">
        <f>IF(OR(ISBLANK(draft_picks[[#This Row],[veto_override_drafter_id]]),draft_picks[[#This Row],[veto_override_drafter_id]]=""),"",_xlfn.XLOOKUP(draft_picks[[#This Row],[veto_override_drafter_id]],drafters[id],drafters[name]))</f>
        <v/>
      </c>
      <c r="S3066" t="s">
        <v>15497</v>
      </c>
      <c r="T3066" t="str">
        <f>IF(OR(ISBLANK(draft_picks[[#This Row],[veto_override_team_id]]),draft_picks[[#This Row],[veto_override_team_id]]=""),"",_xlfn.XLOOKUP(draft_picks[[#This Row],[veto_override_team_id]],drafter_teams[id],drafter_teams[name]))</f>
        <v/>
      </c>
    </row>
    <row r="3067" spans="1:20" x14ac:dyDescent="0.25">
      <c r="A3067" t="s">
        <v>623</v>
      </c>
      <c r="B3067" t="str">
        <f>_xlfn.XLOOKUP(draft_picks[[#This Row],[draft_id]],drafts[id],drafts[title])</f>
        <v>Lesbians mini-Mega</v>
      </c>
      <c r="C3067" s="3">
        <v>10</v>
      </c>
      <c r="D3067">
        <f>IF(C3066&lt;draft_picks[[#This Row],[position]],1,IF(C3066&gt;draft_picks[[#This Row],[position]],D3066+1,IF(C3066=draft_picks[[#This Row],[position]],D3066+1)))</f>
        <v>2</v>
      </c>
      <c r="E3067" t="s">
        <v>1347</v>
      </c>
      <c r="F3067" t="str">
        <f>IF(ISBLANK(draft_picks[[#This Row],[movie_id]]),"",_xlfn.XLOOKUP(draft_picks[[#This Row],[movie_id]],drafts.movies[id],drafts.movies[movie_title]))</f>
        <v>The Children's Hour</v>
      </c>
      <c r="G3067" s="3" t="s">
        <v>1183</v>
      </c>
      <c r="H3067" t="str">
        <f>IF(ISBLANK(draft_picks[[#This Row],[drafter_id]]),"",_xlfn.XLOOKUP(draft_picks[[#This Row],[drafter_id]],drafters[id],drafters[name]))</f>
        <v>Libby Hill</v>
      </c>
      <c r="J3067" t="str">
        <f>IF(ISBLANK(draft_picks[[#This Row],[drafter_team_id]]),"",_xlfn.XLOOKUP(draft_picks[[#This Row],[drafter_team_id]],drafter_teams[id],drafter_teams[name]))</f>
        <v/>
      </c>
      <c r="K3067" s="3" t="s">
        <v>15497</v>
      </c>
      <c r="L3067" t="s">
        <v>15497</v>
      </c>
      <c r="M3067" t="str">
        <f>IF(OR(ISBLANK(draft_picks[[#This Row],[veto_drafter_id]]),draft_picks[[#This Row],[veto_drafter_id]]=""),"",_xlfn.XLOOKUP(draft_picks[[#This Row],[veto_drafter_id]],drafters[id],drafters[name]))</f>
        <v/>
      </c>
      <c r="N3067" t="s">
        <v>15497</v>
      </c>
      <c r="O3067" t="str">
        <f>IF(OR(ISBLANK(draft_picks[[#This Row],[veto_drafter_team_id]]),draft_picks[[#This Row],[veto_drafter_team_id]]=""),"",_xlfn.XLOOKUP(draft_picks[[#This Row],[veto_drafter_team_id]],drafter_teams[id],drafter_teams[name]))</f>
        <v/>
      </c>
      <c r="Q3067" t="s">
        <v>15497</v>
      </c>
      <c r="R3067" t="str">
        <f>IF(OR(ISBLANK(draft_picks[[#This Row],[veto_override_drafter_id]]),draft_picks[[#This Row],[veto_override_drafter_id]]=""),"",_xlfn.XLOOKUP(draft_picks[[#This Row],[veto_override_drafter_id]],drafters[id],drafters[name]))</f>
        <v/>
      </c>
      <c r="S3067" t="s">
        <v>15497</v>
      </c>
      <c r="T3067" t="str">
        <f>IF(OR(ISBLANK(draft_picks[[#This Row],[veto_override_team_id]]),draft_picks[[#This Row],[veto_override_team_id]]=""),"",_xlfn.XLOOKUP(draft_picks[[#This Row],[veto_override_team_id]],drafter_teams[id],drafter_teams[name]))</f>
        <v/>
      </c>
    </row>
    <row r="3068" spans="1:20" x14ac:dyDescent="0.25">
      <c r="A3068" t="s">
        <v>623</v>
      </c>
      <c r="B3068" t="str">
        <f>_xlfn.XLOOKUP(draft_picks[[#This Row],[draft_id]],drafts[id],drafts[title])</f>
        <v>Lesbians mini-Mega</v>
      </c>
      <c r="C3068" s="3">
        <v>9</v>
      </c>
      <c r="D3068">
        <f>IF(C3067&lt;draft_picks[[#This Row],[position]],1,IF(C3067&gt;draft_picks[[#This Row],[position]],D3067+1,IF(C3067=draft_picks[[#This Row],[position]],D3067+1)))</f>
        <v>3</v>
      </c>
      <c r="E3068" t="s">
        <v>2048</v>
      </c>
      <c r="F3068" t="str">
        <f>IF(ISBLANK(draft_picks[[#This Row],[movie_id]]),"",_xlfn.XLOOKUP(draft_picks[[#This Row],[movie_id]],drafts.movies[id],drafts.movies[movie_title]))</f>
        <v>Bit</v>
      </c>
      <c r="G3068" s="3" t="s">
        <v>833</v>
      </c>
      <c r="H3068" t="str">
        <f>IF(ISBLANK(draft_picks[[#This Row],[drafter_id]]),"",_xlfn.XLOOKUP(draft_picks[[#This Row],[drafter_id]],drafters[id],drafters[name]))</f>
        <v>Jordan Crucchiola</v>
      </c>
      <c r="J3068" t="str">
        <f>IF(ISBLANK(draft_picks[[#This Row],[drafter_team_id]]),"",_xlfn.XLOOKUP(draft_picks[[#This Row],[drafter_team_id]],drafter_teams[id],drafter_teams[name]))</f>
        <v/>
      </c>
      <c r="K3068" s="3" t="s">
        <v>15497</v>
      </c>
      <c r="L3068" t="s">
        <v>15497</v>
      </c>
      <c r="M3068" t="str">
        <f>IF(OR(ISBLANK(draft_picks[[#This Row],[veto_drafter_id]]),draft_picks[[#This Row],[veto_drafter_id]]=""),"",_xlfn.XLOOKUP(draft_picks[[#This Row],[veto_drafter_id]],drafters[id],drafters[name]))</f>
        <v/>
      </c>
      <c r="N3068" t="s">
        <v>15497</v>
      </c>
      <c r="O3068" t="str">
        <f>IF(OR(ISBLANK(draft_picks[[#This Row],[veto_drafter_team_id]]),draft_picks[[#This Row],[veto_drafter_team_id]]=""),"",_xlfn.XLOOKUP(draft_picks[[#This Row],[veto_drafter_team_id]],drafter_teams[id],drafter_teams[name]))</f>
        <v/>
      </c>
      <c r="Q3068" t="s">
        <v>15497</v>
      </c>
      <c r="R3068" t="str">
        <f>IF(OR(ISBLANK(draft_picks[[#This Row],[veto_override_drafter_id]]),draft_picks[[#This Row],[veto_override_drafter_id]]=""),"",_xlfn.XLOOKUP(draft_picks[[#This Row],[veto_override_drafter_id]],drafters[id],drafters[name]))</f>
        <v/>
      </c>
      <c r="S3068" t="s">
        <v>15497</v>
      </c>
      <c r="T3068" t="str">
        <f>IF(OR(ISBLANK(draft_picks[[#This Row],[veto_override_team_id]]),draft_picks[[#This Row],[veto_override_team_id]]=""),"",_xlfn.XLOOKUP(draft_picks[[#This Row],[veto_override_team_id]],drafter_teams[id],drafter_teams[name]))</f>
        <v/>
      </c>
    </row>
    <row r="3069" spans="1:20" x14ac:dyDescent="0.25">
      <c r="A3069" t="s">
        <v>623</v>
      </c>
      <c r="B3069" t="str">
        <f>_xlfn.XLOOKUP(draft_picks[[#This Row],[draft_id]],drafts[id],drafts[title])</f>
        <v>Lesbians mini-Mega</v>
      </c>
      <c r="C3069" s="3">
        <v>8</v>
      </c>
      <c r="D3069">
        <f>IF(C3068&lt;draft_picks[[#This Row],[position]],1,IF(C3068&gt;draft_picks[[#This Row],[position]],D3068+1,IF(C3068=draft_picks[[#This Row],[position]],D3068+1)))</f>
        <v>4</v>
      </c>
      <c r="E3069" t="s">
        <v>5474</v>
      </c>
      <c r="F3069" t="str">
        <f>IF(ISBLANK(draft_picks[[#This Row],[movie_id]]),"",_xlfn.XLOOKUP(draft_picks[[#This Row],[movie_id]],drafts.movies[id],drafts.movies[movie_title]))</f>
        <v>D.E.B.S.</v>
      </c>
      <c r="G3069" s="3" t="s">
        <v>833</v>
      </c>
      <c r="H3069" t="str">
        <f>IF(ISBLANK(draft_picks[[#This Row],[drafter_id]]),"",_xlfn.XLOOKUP(draft_picks[[#This Row],[drafter_id]],drafters[id],drafters[name]))</f>
        <v>Jordan Crucchiola</v>
      </c>
      <c r="J3069" t="str">
        <f>IF(ISBLANK(draft_picks[[#This Row],[drafter_team_id]]),"",_xlfn.XLOOKUP(draft_picks[[#This Row],[drafter_team_id]],drafter_teams[id],drafter_teams[name]))</f>
        <v/>
      </c>
      <c r="K3069" s="3" t="s">
        <v>15497</v>
      </c>
      <c r="L3069" t="s">
        <v>15497</v>
      </c>
      <c r="M3069" t="str">
        <f>IF(OR(ISBLANK(draft_picks[[#This Row],[veto_drafter_id]]),draft_picks[[#This Row],[veto_drafter_id]]=""),"",_xlfn.XLOOKUP(draft_picks[[#This Row],[veto_drafter_id]],drafters[id],drafters[name]))</f>
        <v/>
      </c>
      <c r="N3069" t="s">
        <v>15497</v>
      </c>
      <c r="O3069" t="str">
        <f>IF(OR(ISBLANK(draft_picks[[#This Row],[veto_drafter_team_id]]),draft_picks[[#This Row],[veto_drafter_team_id]]=""),"",_xlfn.XLOOKUP(draft_picks[[#This Row],[veto_drafter_team_id]],drafter_teams[id],drafter_teams[name]))</f>
        <v/>
      </c>
      <c r="Q3069" t="s">
        <v>15497</v>
      </c>
      <c r="R3069" t="str">
        <f>IF(OR(ISBLANK(draft_picks[[#This Row],[veto_override_drafter_id]]),draft_picks[[#This Row],[veto_override_drafter_id]]=""),"",_xlfn.XLOOKUP(draft_picks[[#This Row],[veto_override_drafter_id]],drafters[id],drafters[name]))</f>
        <v/>
      </c>
      <c r="S3069" t="s">
        <v>15497</v>
      </c>
      <c r="T3069" t="str">
        <f>IF(OR(ISBLANK(draft_picks[[#This Row],[veto_override_team_id]]),draft_picks[[#This Row],[veto_override_team_id]]=""),"",_xlfn.XLOOKUP(draft_picks[[#This Row],[veto_override_team_id]],drafter_teams[id],drafter_teams[name]))</f>
        <v/>
      </c>
    </row>
    <row r="3070" spans="1:20" x14ac:dyDescent="0.25">
      <c r="A3070" t="s">
        <v>623</v>
      </c>
      <c r="B3070" t="str">
        <f>_xlfn.XLOOKUP(draft_picks[[#This Row],[draft_id]],drafts[id],drafts[title])</f>
        <v>Lesbians mini-Mega</v>
      </c>
      <c r="C3070" s="3">
        <v>7</v>
      </c>
      <c r="D3070">
        <f>IF(C3069&lt;draft_picks[[#This Row],[position]],1,IF(C3069&gt;draft_picks[[#This Row],[position]],D3069+1,IF(C3069=draft_picks[[#This Row],[position]],D3069+1)))</f>
        <v>5</v>
      </c>
      <c r="E3070" t="s">
        <v>7688</v>
      </c>
      <c r="F3070" t="str">
        <f>IF(ISBLANK(draft_picks[[#This Row],[movie_id]]),"",_xlfn.XLOOKUP(draft_picks[[#This Row],[movie_id]],drafts.movies[id],drafts.movies[movie_title]))</f>
        <v>Show Me Love</v>
      </c>
      <c r="G3070" s="3" t="s">
        <v>871</v>
      </c>
      <c r="H3070" t="str">
        <f>IF(ISBLANK(draft_picks[[#This Row],[drafter_id]]),"",_xlfn.XLOOKUP(draft_picks[[#This Row],[drafter_id]],drafters[id],drafters[name]))</f>
        <v>Emily St. James</v>
      </c>
      <c r="J3070" t="str">
        <f>IF(ISBLANK(draft_picks[[#This Row],[drafter_team_id]]),"",_xlfn.XLOOKUP(draft_picks[[#This Row],[drafter_team_id]],drafter_teams[id],drafter_teams[name]))</f>
        <v/>
      </c>
      <c r="K3070" s="3" t="s">
        <v>15497</v>
      </c>
      <c r="L3070" t="s">
        <v>15497</v>
      </c>
      <c r="M3070" t="str">
        <f>IF(OR(ISBLANK(draft_picks[[#This Row],[veto_drafter_id]]),draft_picks[[#This Row],[veto_drafter_id]]=""),"",_xlfn.XLOOKUP(draft_picks[[#This Row],[veto_drafter_id]],drafters[id],drafters[name]))</f>
        <v/>
      </c>
      <c r="N3070" t="s">
        <v>15497</v>
      </c>
      <c r="O3070" t="str">
        <f>IF(OR(ISBLANK(draft_picks[[#This Row],[veto_drafter_team_id]]),draft_picks[[#This Row],[veto_drafter_team_id]]=""),"",_xlfn.XLOOKUP(draft_picks[[#This Row],[veto_drafter_team_id]],drafter_teams[id],drafter_teams[name]))</f>
        <v/>
      </c>
      <c r="Q3070" t="s">
        <v>15497</v>
      </c>
      <c r="R3070" t="str">
        <f>IF(OR(ISBLANK(draft_picks[[#This Row],[veto_override_drafter_id]]),draft_picks[[#This Row],[veto_override_drafter_id]]=""),"",_xlfn.XLOOKUP(draft_picks[[#This Row],[veto_override_drafter_id]],drafters[id],drafters[name]))</f>
        <v/>
      </c>
      <c r="S3070" t="s">
        <v>15497</v>
      </c>
      <c r="T3070" t="str">
        <f>IF(OR(ISBLANK(draft_picks[[#This Row],[veto_override_team_id]]),draft_picks[[#This Row],[veto_override_team_id]]=""),"",_xlfn.XLOOKUP(draft_picks[[#This Row],[veto_override_team_id]],drafter_teams[id],drafter_teams[name]))</f>
        <v/>
      </c>
    </row>
    <row r="3071" spans="1:20" x14ac:dyDescent="0.25">
      <c r="A3071" t="s">
        <v>623</v>
      </c>
      <c r="B3071" t="str">
        <f>_xlfn.XLOOKUP(draft_picks[[#This Row],[draft_id]],drafts[id],drafts[title])</f>
        <v>Lesbians mini-Mega</v>
      </c>
      <c r="C3071" s="3">
        <v>6</v>
      </c>
      <c r="D3071">
        <f>IF(C3070&lt;draft_picks[[#This Row],[position]],1,IF(C3070&gt;draft_picks[[#This Row],[position]],D3070+1,IF(C3070=draft_picks[[#This Row],[position]],D3070+1)))</f>
        <v>6</v>
      </c>
      <c r="E3071" t="s">
        <v>2237</v>
      </c>
      <c r="F3071" t="str">
        <f>IF(ISBLANK(draft_picks[[#This Row],[movie_id]]),"",_xlfn.XLOOKUP(draft_picks[[#This Row],[movie_id]],drafts.movies[id],drafts.movies[movie_title]))</f>
        <v>Carol</v>
      </c>
      <c r="G3071" s="3" t="s">
        <v>1183</v>
      </c>
      <c r="H3071" t="str">
        <f>IF(ISBLANK(draft_picks[[#This Row],[drafter_id]]),"",_xlfn.XLOOKUP(draft_picks[[#This Row],[drafter_id]],drafters[id],drafters[name]))</f>
        <v>Libby Hill</v>
      </c>
      <c r="J3071" t="str">
        <f>IF(ISBLANK(draft_picks[[#This Row],[drafter_team_id]]),"",_xlfn.XLOOKUP(draft_picks[[#This Row],[drafter_team_id]],drafter_teams[id],drafter_teams[name]))</f>
        <v/>
      </c>
      <c r="K3071" s="3" t="s">
        <v>15497</v>
      </c>
      <c r="L3071" t="s">
        <v>15497</v>
      </c>
      <c r="M3071" t="str">
        <f>IF(OR(ISBLANK(draft_picks[[#This Row],[veto_drafter_id]]),draft_picks[[#This Row],[veto_drafter_id]]=""),"",_xlfn.XLOOKUP(draft_picks[[#This Row],[veto_drafter_id]],drafters[id],drafters[name]))</f>
        <v/>
      </c>
      <c r="N3071" t="s">
        <v>15497</v>
      </c>
      <c r="O3071" t="str">
        <f>IF(OR(ISBLANK(draft_picks[[#This Row],[veto_drafter_team_id]]),draft_picks[[#This Row],[veto_drafter_team_id]]=""),"",_xlfn.XLOOKUP(draft_picks[[#This Row],[veto_drafter_team_id]],drafter_teams[id],drafter_teams[name]))</f>
        <v/>
      </c>
      <c r="Q3071" t="s">
        <v>15497</v>
      </c>
      <c r="R3071" t="str">
        <f>IF(OR(ISBLANK(draft_picks[[#This Row],[veto_override_drafter_id]]),draft_picks[[#This Row],[veto_override_drafter_id]]=""),"",_xlfn.XLOOKUP(draft_picks[[#This Row],[veto_override_drafter_id]],drafters[id],drafters[name]))</f>
        <v/>
      </c>
      <c r="S3071" t="s">
        <v>15497</v>
      </c>
      <c r="T3071" t="str">
        <f>IF(OR(ISBLANK(draft_picks[[#This Row],[veto_override_team_id]]),draft_picks[[#This Row],[veto_override_team_id]]=""),"",_xlfn.XLOOKUP(draft_picks[[#This Row],[veto_override_team_id]],drafter_teams[id],drafter_teams[name]))</f>
        <v/>
      </c>
    </row>
    <row r="3072" spans="1:20" x14ac:dyDescent="0.25">
      <c r="A3072" t="s">
        <v>623</v>
      </c>
      <c r="B3072" t="str">
        <f>_xlfn.XLOOKUP(draft_picks[[#This Row],[draft_id]],drafts[id],drafts[title])</f>
        <v>Lesbians mini-Mega</v>
      </c>
      <c r="C3072" s="3">
        <v>5</v>
      </c>
      <c r="D3072">
        <f>IF(C3071&lt;draft_picks[[#This Row],[position]],1,IF(C3071&gt;draft_picks[[#This Row],[position]],D3071+1,IF(C3071=draft_picks[[#This Row],[position]],D3071+1)))</f>
        <v>7</v>
      </c>
      <c r="E3072" t="s">
        <v>1374</v>
      </c>
      <c r="F3072" t="str">
        <f>IF(ISBLANK(draft_picks[[#This Row],[movie_id]]),"",_xlfn.XLOOKUP(draft_picks[[#This Row],[movie_id]],drafts.movies[id],drafts.movies[movie_title]))</f>
        <v>The Handmaiden</v>
      </c>
      <c r="G3072" s="3" t="s">
        <v>833</v>
      </c>
      <c r="H3072" t="str">
        <f>IF(ISBLANK(draft_picks[[#This Row],[drafter_id]]),"",_xlfn.XLOOKUP(draft_picks[[#This Row],[drafter_id]],drafters[id],drafters[name]))</f>
        <v>Jordan Crucchiola</v>
      </c>
      <c r="J3072" t="str">
        <f>IF(ISBLANK(draft_picks[[#This Row],[drafter_team_id]]),"",_xlfn.XLOOKUP(draft_picks[[#This Row],[drafter_team_id]],drafter_teams[id],drafter_teams[name]))</f>
        <v/>
      </c>
      <c r="K3072" s="3" t="s">
        <v>15497</v>
      </c>
      <c r="L3072" t="s">
        <v>15497</v>
      </c>
      <c r="M3072" t="str">
        <f>IF(OR(ISBLANK(draft_picks[[#This Row],[veto_drafter_id]]),draft_picks[[#This Row],[veto_drafter_id]]=""),"",_xlfn.XLOOKUP(draft_picks[[#This Row],[veto_drafter_id]],drafters[id],drafters[name]))</f>
        <v/>
      </c>
      <c r="N3072" t="s">
        <v>15497</v>
      </c>
      <c r="O3072" t="str">
        <f>IF(OR(ISBLANK(draft_picks[[#This Row],[veto_drafter_team_id]]),draft_picks[[#This Row],[veto_drafter_team_id]]=""),"",_xlfn.XLOOKUP(draft_picks[[#This Row],[veto_drafter_team_id]],drafter_teams[id],drafter_teams[name]))</f>
        <v/>
      </c>
      <c r="Q3072" t="s">
        <v>15497</v>
      </c>
      <c r="R3072" t="str">
        <f>IF(OR(ISBLANK(draft_picks[[#This Row],[veto_override_drafter_id]]),draft_picks[[#This Row],[veto_override_drafter_id]]=""),"",_xlfn.XLOOKUP(draft_picks[[#This Row],[veto_override_drafter_id]],drafters[id],drafters[name]))</f>
        <v/>
      </c>
      <c r="S3072" t="s">
        <v>15497</v>
      </c>
      <c r="T3072" t="str">
        <f>IF(OR(ISBLANK(draft_picks[[#This Row],[veto_override_team_id]]),draft_picks[[#This Row],[veto_override_team_id]]=""),"",_xlfn.XLOOKUP(draft_picks[[#This Row],[veto_override_team_id]],drafter_teams[id],drafter_teams[name]))</f>
        <v/>
      </c>
    </row>
    <row r="3073" spans="1:20" x14ac:dyDescent="0.25">
      <c r="A3073" t="s">
        <v>623</v>
      </c>
      <c r="B3073" t="str">
        <f>_xlfn.XLOOKUP(draft_picks[[#This Row],[draft_id]],drafts[id],drafts[title])</f>
        <v>Lesbians mini-Mega</v>
      </c>
      <c r="C3073" s="3">
        <v>4</v>
      </c>
      <c r="D3073">
        <f>IF(C3072&lt;draft_picks[[#This Row],[position]],1,IF(C3072&gt;draft_picks[[#This Row],[position]],D3072+1,IF(C3072=draft_picks[[#This Row],[position]],D3072+1)))</f>
        <v>8</v>
      </c>
      <c r="E3073" t="s">
        <v>2362</v>
      </c>
      <c r="F3073" t="str">
        <f>IF(ISBLANK(draft_picks[[#This Row],[movie_id]]),"",_xlfn.XLOOKUP(draft_picks[[#This Row],[movie_id]],drafts.movies[id],drafts.movies[movie_title]))</f>
        <v>The Watermelon Woman</v>
      </c>
      <c r="G3073" s="3" t="s">
        <v>871</v>
      </c>
      <c r="H3073" t="str">
        <f>IF(ISBLANK(draft_picks[[#This Row],[drafter_id]]),"",_xlfn.XLOOKUP(draft_picks[[#This Row],[drafter_id]],drafters[id],drafters[name]))</f>
        <v>Emily St. James</v>
      </c>
      <c r="J3073" t="str">
        <f>IF(ISBLANK(draft_picks[[#This Row],[drafter_team_id]]),"",_xlfn.XLOOKUP(draft_picks[[#This Row],[drafter_team_id]],drafter_teams[id],drafter_teams[name]))</f>
        <v/>
      </c>
      <c r="K3073" s="3" t="s">
        <v>15497</v>
      </c>
      <c r="L3073" t="s">
        <v>15497</v>
      </c>
      <c r="M3073" t="str">
        <f>IF(OR(ISBLANK(draft_picks[[#This Row],[veto_drafter_id]]),draft_picks[[#This Row],[veto_drafter_id]]=""),"",_xlfn.XLOOKUP(draft_picks[[#This Row],[veto_drafter_id]],drafters[id],drafters[name]))</f>
        <v/>
      </c>
      <c r="N3073" t="s">
        <v>15497</v>
      </c>
      <c r="O3073" t="str">
        <f>IF(OR(ISBLANK(draft_picks[[#This Row],[veto_drafter_team_id]]),draft_picks[[#This Row],[veto_drafter_team_id]]=""),"",_xlfn.XLOOKUP(draft_picks[[#This Row],[veto_drafter_team_id]],drafter_teams[id],drafter_teams[name]))</f>
        <v/>
      </c>
      <c r="Q3073" t="s">
        <v>15497</v>
      </c>
      <c r="R3073" t="str">
        <f>IF(OR(ISBLANK(draft_picks[[#This Row],[veto_override_drafter_id]]),draft_picks[[#This Row],[veto_override_drafter_id]]=""),"",_xlfn.XLOOKUP(draft_picks[[#This Row],[veto_override_drafter_id]],drafters[id],drafters[name]))</f>
        <v/>
      </c>
      <c r="S3073" t="s">
        <v>15497</v>
      </c>
      <c r="T3073" t="str">
        <f>IF(OR(ISBLANK(draft_picks[[#This Row],[veto_override_team_id]]),draft_picks[[#This Row],[veto_override_team_id]]=""),"",_xlfn.XLOOKUP(draft_picks[[#This Row],[veto_override_team_id]],drafter_teams[id],drafter_teams[name]))</f>
        <v/>
      </c>
    </row>
    <row r="3074" spans="1:20" x14ac:dyDescent="0.25">
      <c r="A3074" t="s">
        <v>623</v>
      </c>
      <c r="B3074" t="str">
        <f>_xlfn.XLOOKUP(draft_picks[[#This Row],[draft_id]],drafts[id],drafts[title])</f>
        <v>Lesbians mini-Mega</v>
      </c>
      <c r="C3074" s="3">
        <v>3</v>
      </c>
      <c r="D3074">
        <f>IF(C3073&lt;draft_picks[[#This Row],[position]],1,IF(C3073&gt;draft_picks[[#This Row],[position]],D3073+1,IF(C3073=draft_picks[[#This Row],[position]],D3073+1)))</f>
        <v>9</v>
      </c>
      <c r="E3074" t="s">
        <v>5982</v>
      </c>
      <c r="F3074" t="str">
        <f>IF(ISBLANK(draft_picks[[#This Row],[movie_id]]),"",_xlfn.XLOOKUP(draft_picks[[#This Row],[movie_id]],drafts.movies[id],drafts.movies[movie_title]))</f>
        <v>Desert Hearts</v>
      </c>
      <c r="G3074" s="3" t="s">
        <v>1183</v>
      </c>
      <c r="H3074" t="str">
        <f>IF(ISBLANK(draft_picks[[#This Row],[drafter_id]]),"",_xlfn.XLOOKUP(draft_picks[[#This Row],[drafter_id]],drafters[id],drafters[name]))</f>
        <v>Libby Hill</v>
      </c>
      <c r="J3074" t="str">
        <f>IF(ISBLANK(draft_picks[[#This Row],[drafter_team_id]]),"",_xlfn.XLOOKUP(draft_picks[[#This Row],[drafter_team_id]],drafter_teams[id],drafter_teams[name]))</f>
        <v/>
      </c>
      <c r="K3074" s="3" t="s">
        <v>15497</v>
      </c>
      <c r="L3074" t="s">
        <v>15497</v>
      </c>
      <c r="M3074" t="str">
        <f>IF(OR(ISBLANK(draft_picks[[#This Row],[veto_drafter_id]]),draft_picks[[#This Row],[veto_drafter_id]]=""),"",_xlfn.XLOOKUP(draft_picks[[#This Row],[veto_drafter_id]],drafters[id],drafters[name]))</f>
        <v/>
      </c>
      <c r="N3074" t="s">
        <v>15497</v>
      </c>
      <c r="O3074" t="str">
        <f>IF(OR(ISBLANK(draft_picks[[#This Row],[veto_drafter_team_id]]),draft_picks[[#This Row],[veto_drafter_team_id]]=""),"",_xlfn.XLOOKUP(draft_picks[[#This Row],[veto_drafter_team_id]],drafter_teams[id],drafter_teams[name]))</f>
        <v/>
      </c>
      <c r="Q3074" t="s">
        <v>15497</v>
      </c>
      <c r="R3074" t="str">
        <f>IF(OR(ISBLANK(draft_picks[[#This Row],[veto_override_drafter_id]]),draft_picks[[#This Row],[veto_override_drafter_id]]=""),"",_xlfn.XLOOKUP(draft_picks[[#This Row],[veto_override_drafter_id]],drafters[id],drafters[name]))</f>
        <v/>
      </c>
      <c r="S3074" t="s">
        <v>15497</v>
      </c>
      <c r="T3074" t="str">
        <f>IF(OR(ISBLANK(draft_picks[[#This Row],[veto_override_team_id]]),draft_picks[[#This Row],[veto_override_team_id]]=""),"",_xlfn.XLOOKUP(draft_picks[[#This Row],[veto_override_team_id]],drafter_teams[id],drafter_teams[name]))</f>
        <v/>
      </c>
    </row>
    <row r="3075" spans="1:20" x14ac:dyDescent="0.25">
      <c r="A3075" t="s">
        <v>623</v>
      </c>
      <c r="B3075" t="str">
        <f>_xlfn.XLOOKUP(draft_picks[[#This Row],[draft_id]],drafts[id],drafts[title])</f>
        <v>Lesbians mini-Mega</v>
      </c>
      <c r="C3075" s="3">
        <v>2</v>
      </c>
      <c r="D3075">
        <f>IF(C3074&lt;draft_picks[[#This Row],[position]],1,IF(C3074&gt;draft_picks[[#This Row],[position]],D3074+1,IF(C3074=draft_picks[[#This Row],[position]],D3074+1)))</f>
        <v>10</v>
      </c>
      <c r="E3075" t="s">
        <v>2613</v>
      </c>
      <c r="F3075" t="str">
        <f>IF(ISBLANK(draft_picks[[#This Row],[movie_id]]),"",_xlfn.XLOOKUP(draft_picks[[#This Row],[movie_id]],drafts.movies[id],drafts.movies[movie_title]))</f>
        <v>Bound</v>
      </c>
      <c r="G3075" s="3" t="s">
        <v>833</v>
      </c>
      <c r="H3075" t="str">
        <f>IF(ISBLANK(draft_picks[[#This Row],[drafter_id]]),"",_xlfn.XLOOKUP(draft_picks[[#This Row],[drafter_id]],drafters[id],drafters[name]))</f>
        <v>Jordan Crucchiola</v>
      </c>
      <c r="J3075" t="str">
        <f>IF(ISBLANK(draft_picks[[#This Row],[drafter_team_id]]),"",_xlfn.XLOOKUP(draft_picks[[#This Row],[drafter_team_id]],drafter_teams[id],drafter_teams[name]))</f>
        <v/>
      </c>
      <c r="K3075" s="3" t="s">
        <v>15497</v>
      </c>
      <c r="L3075" t="s">
        <v>15497</v>
      </c>
      <c r="M3075" t="str">
        <f>IF(OR(ISBLANK(draft_picks[[#This Row],[veto_drafter_id]]),draft_picks[[#This Row],[veto_drafter_id]]=""),"",_xlfn.XLOOKUP(draft_picks[[#This Row],[veto_drafter_id]],drafters[id],drafters[name]))</f>
        <v/>
      </c>
      <c r="N3075" t="s">
        <v>15497</v>
      </c>
      <c r="O3075" t="str">
        <f>IF(OR(ISBLANK(draft_picks[[#This Row],[veto_drafter_team_id]]),draft_picks[[#This Row],[veto_drafter_team_id]]=""),"",_xlfn.XLOOKUP(draft_picks[[#This Row],[veto_drafter_team_id]],drafter_teams[id],drafter_teams[name]))</f>
        <v/>
      </c>
      <c r="Q3075" t="s">
        <v>15497</v>
      </c>
      <c r="R3075" t="str">
        <f>IF(OR(ISBLANK(draft_picks[[#This Row],[veto_override_drafter_id]]),draft_picks[[#This Row],[veto_override_drafter_id]]=""),"",_xlfn.XLOOKUP(draft_picks[[#This Row],[veto_override_drafter_id]],drafters[id],drafters[name]))</f>
        <v/>
      </c>
      <c r="S3075" t="s">
        <v>15497</v>
      </c>
      <c r="T3075" t="str">
        <f>IF(OR(ISBLANK(draft_picks[[#This Row],[veto_override_team_id]]),draft_picks[[#This Row],[veto_override_team_id]]=""),"",_xlfn.XLOOKUP(draft_picks[[#This Row],[veto_override_team_id]],drafter_teams[id],drafter_teams[name]))</f>
        <v/>
      </c>
    </row>
    <row r="3076" spans="1:20" x14ac:dyDescent="0.25">
      <c r="A3076" t="s">
        <v>623</v>
      </c>
      <c r="B3076" t="str">
        <f>_xlfn.XLOOKUP(draft_picks[[#This Row],[draft_id]],drafts[id],drafts[title])</f>
        <v>Lesbians mini-Mega</v>
      </c>
      <c r="C3076" s="3">
        <v>1</v>
      </c>
      <c r="D3076">
        <f>IF(C3075&lt;draft_picks[[#This Row],[position]],1,IF(C3075&gt;draft_picks[[#This Row],[position]],D3075+1,IF(C3075=draft_picks[[#This Row],[position]],D3075+1)))</f>
        <v>11</v>
      </c>
      <c r="E3076" t="s">
        <v>8152</v>
      </c>
      <c r="F3076" t="str">
        <f>IF(ISBLANK(draft_picks[[#This Row],[movie_id]]),"",_xlfn.XLOOKUP(draft_picks[[#This Row],[movie_id]],drafts.movies[id],drafts.movies[movie_title]))</f>
        <v>Portrait of a Lady on Fire</v>
      </c>
      <c r="G3076" s="3" t="s">
        <v>871</v>
      </c>
      <c r="H3076" t="str">
        <f>IF(ISBLANK(draft_picks[[#This Row],[drafter_id]]),"",_xlfn.XLOOKUP(draft_picks[[#This Row],[drafter_id]],drafters[id],drafters[name]))</f>
        <v>Emily St. James</v>
      </c>
      <c r="J3076" t="str">
        <f>IF(ISBLANK(draft_picks[[#This Row],[drafter_team_id]]),"",_xlfn.XLOOKUP(draft_picks[[#This Row],[drafter_team_id]],drafter_teams[id],drafter_teams[name]))</f>
        <v/>
      </c>
      <c r="K3076" s="3" t="s">
        <v>15497</v>
      </c>
      <c r="L3076" t="s">
        <v>15497</v>
      </c>
      <c r="M3076" t="str">
        <f>IF(OR(ISBLANK(draft_picks[[#This Row],[veto_drafter_id]]),draft_picks[[#This Row],[veto_drafter_id]]=""),"",_xlfn.XLOOKUP(draft_picks[[#This Row],[veto_drafter_id]],drafters[id],drafters[name]))</f>
        <v/>
      </c>
      <c r="N3076" t="s">
        <v>15497</v>
      </c>
      <c r="O3076" t="str">
        <f>IF(OR(ISBLANK(draft_picks[[#This Row],[veto_drafter_team_id]]),draft_picks[[#This Row],[veto_drafter_team_id]]=""),"",_xlfn.XLOOKUP(draft_picks[[#This Row],[veto_drafter_team_id]],drafter_teams[id],drafter_teams[name]))</f>
        <v/>
      </c>
      <c r="Q3076" t="s">
        <v>15497</v>
      </c>
      <c r="R3076" t="str">
        <f>IF(OR(ISBLANK(draft_picks[[#This Row],[veto_override_drafter_id]]),draft_picks[[#This Row],[veto_override_drafter_id]]=""),"",_xlfn.XLOOKUP(draft_picks[[#This Row],[veto_override_drafter_id]],drafters[id],drafters[name]))</f>
        <v/>
      </c>
      <c r="S3076" t="s">
        <v>15497</v>
      </c>
      <c r="T3076" t="str">
        <f>IF(OR(ISBLANK(draft_picks[[#This Row],[veto_override_team_id]]),draft_picks[[#This Row],[veto_override_team_id]]=""),"",_xlfn.XLOOKUP(draft_picks[[#This Row],[veto_override_team_id]],drafter_teams[id],drafter_teams[name]))</f>
        <v/>
      </c>
    </row>
    <row r="3077" spans="1:20" x14ac:dyDescent="0.25">
      <c r="A3077" t="s">
        <v>570</v>
      </c>
      <c r="B3077" t="str">
        <f>_xlfn.XLOOKUP(draft_picks[[#This Row],[draft_id]],drafts[id],drafts[title])</f>
        <v>Angela Bassett</v>
      </c>
      <c r="C3077" s="3">
        <v>7</v>
      </c>
      <c r="D3077">
        <f>IF(C3076&lt;draft_picks[[#This Row],[position]],1,IF(C3076&gt;draft_picks[[#This Row],[position]],D3076+1,IF(C3076=draft_picks[[#This Row],[position]],D3076+1)))</f>
        <v>1</v>
      </c>
      <c r="E3077" t="s">
        <v>2520</v>
      </c>
      <c r="F3077" t="str">
        <f>IF(ISBLANK(draft_picks[[#This Row],[movie_id]]),"",_xlfn.XLOOKUP(draft_picks[[#This Row],[movie_id]],drafts.movies[id],drafts.movies[movie_title]))</f>
        <v>Waiting to Exhale</v>
      </c>
      <c r="G3077" s="3" t="s">
        <v>781</v>
      </c>
      <c r="H3077" t="str">
        <f>IF(ISBLANK(draft_picks[[#This Row],[drafter_id]]),"",_xlfn.XLOOKUP(draft_picks[[#This Row],[drafter_id]],drafters[id],drafters[name]))</f>
        <v>Adam B. Vary</v>
      </c>
      <c r="J3077" t="str">
        <f>IF(ISBLANK(draft_picks[[#This Row],[drafter_team_id]]),"",_xlfn.XLOOKUP(draft_picks[[#This Row],[drafter_team_id]],drafter_teams[id],drafter_teams[name]))</f>
        <v/>
      </c>
      <c r="K3077" s="3" t="s">
        <v>15497</v>
      </c>
      <c r="L3077" t="s">
        <v>15497</v>
      </c>
      <c r="M3077" t="str">
        <f>IF(OR(ISBLANK(draft_picks[[#This Row],[veto_drafter_id]]),draft_picks[[#This Row],[veto_drafter_id]]=""),"",_xlfn.XLOOKUP(draft_picks[[#This Row],[veto_drafter_id]],drafters[id],drafters[name]))</f>
        <v/>
      </c>
      <c r="N3077" t="s">
        <v>15497</v>
      </c>
      <c r="O3077" t="str">
        <f>IF(OR(ISBLANK(draft_picks[[#This Row],[veto_drafter_team_id]]),draft_picks[[#This Row],[veto_drafter_team_id]]=""),"",_xlfn.XLOOKUP(draft_picks[[#This Row],[veto_drafter_team_id]],drafter_teams[id],drafter_teams[name]))</f>
        <v/>
      </c>
      <c r="Q3077" t="s">
        <v>15497</v>
      </c>
      <c r="R3077" t="str">
        <f>IF(OR(ISBLANK(draft_picks[[#This Row],[veto_override_drafter_id]]),draft_picks[[#This Row],[veto_override_drafter_id]]=""),"",_xlfn.XLOOKUP(draft_picks[[#This Row],[veto_override_drafter_id]],drafters[id],drafters[name]))</f>
        <v/>
      </c>
      <c r="S3077" t="s">
        <v>15497</v>
      </c>
      <c r="T3077" t="str">
        <f>IF(OR(ISBLANK(draft_picks[[#This Row],[veto_override_team_id]]),draft_picks[[#This Row],[veto_override_team_id]]=""),"",_xlfn.XLOOKUP(draft_picks[[#This Row],[veto_override_team_id]],drafter_teams[id],drafter_teams[name]))</f>
        <v/>
      </c>
    </row>
    <row r="3078" spans="1:20" x14ac:dyDescent="0.25">
      <c r="A3078" t="s">
        <v>570</v>
      </c>
      <c r="B3078" t="str">
        <f>_xlfn.XLOOKUP(draft_picks[[#This Row],[draft_id]],drafts[id],drafts[title])</f>
        <v>Angela Bassett</v>
      </c>
      <c r="C3078" s="3">
        <v>6</v>
      </c>
      <c r="D3078">
        <f>IF(C3077&lt;draft_picks[[#This Row],[position]],1,IF(C3077&gt;draft_picks[[#This Row],[position]],D3077+1,IF(C3077=draft_picks[[#This Row],[position]],D3077+1)))</f>
        <v>2</v>
      </c>
      <c r="E3078" t="s">
        <v>2144</v>
      </c>
      <c r="F3078" t="str">
        <f>IF(ISBLANK(draft_picks[[#This Row],[movie_id]]),"",_xlfn.XLOOKUP(draft_picks[[#This Row],[movie_id]],drafts.movies[id],drafts.movies[movie_title]))</f>
        <v>Black Panther: Wakanda Forever</v>
      </c>
      <c r="G3078" s="3" t="s">
        <v>781</v>
      </c>
      <c r="H3078" t="str">
        <f>IF(ISBLANK(draft_picks[[#This Row],[drafter_id]]),"",_xlfn.XLOOKUP(draft_picks[[#This Row],[drafter_id]],drafters[id],drafters[name]))</f>
        <v>Adam B. Vary</v>
      </c>
      <c r="J3078" t="str">
        <f>IF(ISBLANK(draft_picks[[#This Row],[drafter_team_id]]),"",_xlfn.XLOOKUP(draft_picks[[#This Row],[drafter_team_id]],drafter_teams[id],drafter_teams[name]))</f>
        <v/>
      </c>
      <c r="K3078" s="3" t="s">
        <v>15497</v>
      </c>
      <c r="L3078" t="s">
        <v>15497</v>
      </c>
      <c r="M3078" t="str">
        <f>IF(OR(ISBLANK(draft_picks[[#This Row],[veto_drafter_id]]),draft_picks[[#This Row],[veto_drafter_id]]=""),"",_xlfn.XLOOKUP(draft_picks[[#This Row],[veto_drafter_id]],drafters[id],drafters[name]))</f>
        <v/>
      </c>
      <c r="N3078" t="s">
        <v>15497</v>
      </c>
      <c r="O3078" t="str">
        <f>IF(OR(ISBLANK(draft_picks[[#This Row],[veto_drafter_team_id]]),draft_picks[[#This Row],[veto_drafter_team_id]]=""),"",_xlfn.XLOOKUP(draft_picks[[#This Row],[veto_drafter_team_id]],drafter_teams[id],drafter_teams[name]))</f>
        <v/>
      </c>
      <c r="Q3078" t="s">
        <v>15497</v>
      </c>
      <c r="R3078" t="str">
        <f>IF(OR(ISBLANK(draft_picks[[#This Row],[veto_override_drafter_id]]),draft_picks[[#This Row],[veto_override_drafter_id]]=""),"",_xlfn.XLOOKUP(draft_picks[[#This Row],[veto_override_drafter_id]],drafters[id],drafters[name]))</f>
        <v/>
      </c>
      <c r="S3078" t="s">
        <v>15497</v>
      </c>
      <c r="T3078" t="str">
        <f>IF(OR(ISBLANK(draft_picks[[#This Row],[veto_override_team_id]]),draft_picks[[#This Row],[veto_override_team_id]]=""),"",_xlfn.XLOOKUP(draft_picks[[#This Row],[veto_override_team_id]],drafter_teams[id],drafter_teams[name]))</f>
        <v/>
      </c>
    </row>
    <row r="3079" spans="1:20" x14ac:dyDescent="0.25">
      <c r="A3079" t="s">
        <v>570</v>
      </c>
      <c r="B3079" t="str">
        <f>_xlfn.XLOOKUP(draft_picks[[#This Row],[draft_id]],drafts[id],drafts[title])</f>
        <v>Angela Bassett</v>
      </c>
      <c r="C3079" s="3">
        <v>5</v>
      </c>
      <c r="D3079">
        <f>IF(C3078&lt;draft_picks[[#This Row],[position]],1,IF(C3078&gt;draft_picks[[#This Row],[position]],D3078+1,IF(C3078=draft_picks[[#This Row],[position]],D3078+1)))</f>
        <v>3</v>
      </c>
      <c r="E3079" t="s">
        <v>6690</v>
      </c>
      <c r="F3079" t="str">
        <f>IF(ISBLANK(draft_picks[[#This Row],[movie_id]]),"",_xlfn.XLOOKUP(draft_picks[[#This Row],[movie_id]],drafts.movies[id],drafts.movies[movie_title]))</f>
        <v>Akeelah and the Bee</v>
      </c>
      <c r="G3079" s="3" t="s">
        <v>1173</v>
      </c>
      <c r="H3079" t="str">
        <f>IF(ISBLANK(draft_picks[[#This Row],[drafter_id]]),"",_xlfn.XLOOKUP(draft_picks[[#This Row],[drafter_id]],drafters[id],drafters[name]))</f>
        <v>Angelique Jackson</v>
      </c>
      <c r="J3079" t="str">
        <f>IF(ISBLANK(draft_picks[[#This Row],[drafter_team_id]]),"",_xlfn.XLOOKUP(draft_picks[[#This Row],[drafter_team_id]],drafter_teams[id],drafter_teams[name]))</f>
        <v/>
      </c>
      <c r="K3079" s="3" t="s">
        <v>15497</v>
      </c>
      <c r="L3079" t="s">
        <v>15497</v>
      </c>
      <c r="M3079" t="str">
        <f>IF(OR(ISBLANK(draft_picks[[#This Row],[veto_drafter_id]]),draft_picks[[#This Row],[veto_drafter_id]]=""),"",_xlfn.XLOOKUP(draft_picks[[#This Row],[veto_drafter_id]],drafters[id],drafters[name]))</f>
        <v/>
      </c>
      <c r="N3079" t="s">
        <v>15497</v>
      </c>
      <c r="O3079" t="str">
        <f>IF(OR(ISBLANK(draft_picks[[#This Row],[veto_drafter_team_id]]),draft_picks[[#This Row],[veto_drafter_team_id]]=""),"",_xlfn.XLOOKUP(draft_picks[[#This Row],[veto_drafter_team_id]],drafter_teams[id],drafter_teams[name]))</f>
        <v/>
      </c>
      <c r="Q3079" t="s">
        <v>15497</v>
      </c>
      <c r="R3079" t="str">
        <f>IF(OR(ISBLANK(draft_picks[[#This Row],[veto_override_drafter_id]]),draft_picks[[#This Row],[veto_override_drafter_id]]=""),"",_xlfn.XLOOKUP(draft_picks[[#This Row],[veto_override_drafter_id]],drafters[id],drafters[name]))</f>
        <v/>
      </c>
      <c r="S3079" t="s">
        <v>15497</v>
      </c>
      <c r="T3079" t="str">
        <f>IF(OR(ISBLANK(draft_picks[[#This Row],[veto_override_team_id]]),draft_picks[[#This Row],[veto_override_team_id]]=""),"",_xlfn.XLOOKUP(draft_picks[[#This Row],[veto_override_team_id]],drafter_teams[id],drafter_teams[name]))</f>
        <v/>
      </c>
    </row>
    <row r="3080" spans="1:20" x14ac:dyDescent="0.25">
      <c r="A3080" t="s">
        <v>570</v>
      </c>
      <c r="B3080" t="str">
        <f>_xlfn.XLOOKUP(draft_picks[[#This Row],[draft_id]],drafts[id],drafts[title])</f>
        <v>Angela Bassett</v>
      </c>
      <c r="C3080" s="3">
        <v>4</v>
      </c>
      <c r="D3080">
        <f>IF(C3079&lt;draft_picks[[#This Row],[position]],1,IF(C3079&gt;draft_picks[[#This Row],[position]],D3079+1,IF(C3079=draft_picks[[#This Row],[position]],D3079+1)))</f>
        <v>4</v>
      </c>
      <c r="E3080" t="s">
        <v>7471</v>
      </c>
      <c r="F3080" t="str">
        <f>IF(ISBLANK(draft_picks[[#This Row],[movie_id]]),"",_xlfn.XLOOKUP(draft_picks[[#This Row],[movie_id]],drafts.movies[id],drafts.movies[movie_title]))</f>
        <v>Boyz n the Hood</v>
      </c>
      <c r="G3080" s="3" t="s">
        <v>781</v>
      </c>
      <c r="H3080" t="str">
        <f>IF(ISBLANK(draft_picks[[#This Row],[drafter_id]]),"",_xlfn.XLOOKUP(draft_picks[[#This Row],[drafter_id]],drafters[id],drafters[name]))</f>
        <v>Adam B. Vary</v>
      </c>
      <c r="J3080" t="str">
        <f>IF(ISBLANK(draft_picks[[#This Row],[drafter_team_id]]),"",_xlfn.XLOOKUP(draft_picks[[#This Row],[drafter_team_id]],drafter_teams[id],drafter_teams[name]))</f>
        <v/>
      </c>
      <c r="K3080" s="3" t="s">
        <v>15497</v>
      </c>
      <c r="L3080" t="s">
        <v>15497</v>
      </c>
      <c r="M3080" t="str">
        <f>IF(OR(ISBLANK(draft_picks[[#This Row],[veto_drafter_id]]),draft_picks[[#This Row],[veto_drafter_id]]=""),"",_xlfn.XLOOKUP(draft_picks[[#This Row],[veto_drafter_id]],drafters[id],drafters[name]))</f>
        <v/>
      </c>
      <c r="N3080" t="s">
        <v>15497</v>
      </c>
      <c r="O3080" t="str">
        <f>IF(OR(ISBLANK(draft_picks[[#This Row],[veto_drafter_team_id]]),draft_picks[[#This Row],[veto_drafter_team_id]]=""),"",_xlfn.XLOOKUP(draft_picks[[#This Row],[veto_drafter_team_id]],drafter_teams[id],drafter_teams[name]))</f>
        <v/>
      </c>
      <c r="Q3080" t="s">
        <v>15497</v>
      </c>
      <c r="R3080" t="str">
        <f>IF(OR(ISBLANK(draft_picks[[#This Row],[veto_override_drafter_id]]),draft_picks[[#This Row],[veto_override_drafter_id]]=""),"",_xlfn.XLOOKUP(draft_picks[[#This Row],[veto_override_drafter_id]],drafters[id],drafters[name]))</f>
        <v/>
      </c>
      <c r="S3080" t="s">
        <v>15497</v>
      </c>
      <c r="T3080" t="str">
        <f>IF(OR(ISBLANK(draft_picks[[#This Row],[veto_override_team_id]]),draft_picks[[#This Row],[veto_override_team_id]]=""),"",_xlfn.XLOOKUP(draft_picks[[#This Row],[veto_override_team_id]],drafter_teams[id],drafter_teams[name]))</f>
        <v/>
      </c>
    </row>
    <row r="3081" spans="1:20" x14ac:dyDescent="0.25">
      <c r="A3081" t="s">
        <v>570</v>
      </c>
      <c r="B3081" t="str">
        <f>_xlfn.XLOOKUP(draft_picks[[#This Row],[draft_id]],drafts[id],drafts[title])</f>
        <v>Angela Bassett</v>
      </c>
      <c r="C3081" s="3">
        <v>3</v>
      </c>
      <c r="D3081">
        <f>IF(C3080&lt;draft_picks[[#This Row],[position]],1,IF(C3080&gt;draft_picks[[#This Row],[position]],D3080+1,IF(C3080=draft_picks[[#This Row],[position]],D3080+1)))</f>
        <v>5</v>
      </c>
      <c r="E3081" t="s">
        <v>1886</v>
      </c>
      <c r="F3081" t="str">
        <f>IF(ISBLANK(draft_picks[[#This Row],[movie_id]]),"",_xlfn.XLOOKUP(draft_picks[[#This Row],[movie_id]],drafts.movies[id],drafts.movies[movie_title]))</f>
        <v>How Stella Got Her Groove Back</v>
      </c>
      <c r="G3081" s="3" t="s">
        <v>1173</v>
      </c>
      <c r="H3081" t="str">
        <f>IF(ISBLANK(draft_picks[[#This Row],[drafter_id]]),"",_xlfn.XLOOKUP(draft_picks[[#This Row],[drafter_id]],drafters[id],drafters[name]))</f>
        <v>Angelique Jackson</v>
      </c>
      <c r="J3081" t="str">
        <f>IF(ISBLANK(draft_picks[[#This Row],[drafter_team_id]]),"",_xlfn.XLOOKUP(draft_picks[[#This Row],[drafter_team_id]],drafter_teams[id],drafter_teams[name]))</f>
        <v/>
      </c>
      <c r="K3081" s="3" t="s">
        <v>15484</v>
      </c>
      <c r="L3081" t="s">
        <v>781</v>
      </c>
      <c r="M3081" t="str">
        <f>IF(OR(ISBLANK(draft_picks[[#This Row],[veto_drafter_id]]),draft_picks[[#This Row],[veto_drafter_id]]=""),"",_xlfn.XLOOKUP(draft_picks[[#This Row],[veto_drafter_id]],drafters[id],drafters[name]))</f>
        <v>Adam B. Vary</v>
      </c>
      <c r="N3081" t="s">
        <v>15497</v>
      </c>
      <c r="O3081" t="str">
        <f>IF(OR(ISBLANK(draft_picks[[#This Row],[veto_drafter_team_id]]),draft_picks[[#This Row],[veto_drafter_team_id]]=""),"",_xlfn.XLOOKUP(draft_picks[[#This Row],[veto_drafter_team_id]],drafter_teams[id],drafter_teams[name]))</f>
        <v/>
      </c>
      <c r="Q3081" t="s">
        <v>15497</v>
      </c>
      <c r="R3081" t="str">
        <f>IF(OR(ISBLANK(draft_picks[[#This Row],[veto_override_drafter_id]]),draft_picks[[#This Row],[veto_override_drafter_id]]=""),"",_xlfn.XLOOKUP(draft_picks[[#This Row],[veto_override_drafter_id]],drafters[id],drafters[name]))</f>
        <v/>
      </c>
      <c r="S3081" t="s">
        <v>15497</v>
      </c>
      <c r="T3081" t="str">
        <f>IF(OR(ISBLANK(draft_picks[[#This Row],[veto_override_team_id]]),draft_picks[[#This Row],[veto_override_team_id]]=""),"",_xlfn.XLOOKUP(draft_picks[[#This Row],[veto_override_team_id]],drafter_teams[id],drafter_teams[name]))</f>
        <v/>
      </c>
    </row>
    <row r="3082" spans="1:20" x14ac:dyDescent="0.25">
      <c r="A3082" t="s">
        <v>570</v>
      </c>
      <c r="B3082" t="str">
        <f>_xlfn.XLOOKUP(draft_picks[[#This Row],[draft_id]],drafts[id],drafts[title])</f>
        <v>Angela Bassett</v>
      </c>
      <c r="C3082" s="3">
        <v>3</v>
      </c>
      <c r="D3082">
        <f>IF(C3081&lt;draft_picks[[#This Row],[position]],1,IF(C3081&gt;draft_picks[[#This Row],[position]],D3081+1,IF(C3081=draft_picks[[#This Row],[position]],D3081+1)))</f>
        <v>6</v>
      </c>
      <c r="E3082" t="s">
        <v>5432</v>
      </c>
      <c r="F3082" t="str">
        <f>IF(ISBLANK(draft_picks[[#This Row],[movie_id]]),"",_xlfn.XLOOKUP(draft_picks[[#This Row],[movie_id]],drafts.movies[id],drafts.movies[movie_title]))</f>
        <v>Malcolm X</v>
      </c>
      <c r="G3082" s="3" t="s">
        <v>1173</v>
      </c>
      <c r="H3082" t="str">
        <f>IF(ISBLANK(draft_picks[[#This Row],[drafter_id]]),"",_xlfn.XLOOKUP(draft_picks[[#This Row],[drafter_id]],drafters[id],drafters[name]))</f>
        <v>Angelique Jackson</v>
      </c>
      <c r="J3082" t="str">
        <f>IF(ISBLANK(draft_picks[[#This Row],[drafter_team_id]]),"",_xlfn.XLOOKUP(draft_picks[[#This Row],[drafter_team_id]],drafter_teams[id],drafter_teams[name]))</f>
        <v/>
      </c>
      <c r="K3082" s="3" t="s">
        <v>15497</v>
      </c>
      <c r="L3082" t="s">
        <v>15497</v>
      </c>
      <c r="M3082" t="str">
        <f>IF(OR(ISBLANK(draft_picks[[#This Row],[veto_drafter_id]]),draft_picks[[#This Row],[veto_drafter_id]]=""),"",_xlfn.XLOOKUP(draft_picks[[#This Row],[veto_drafter_id]],drafters[id],drafters[name]))</f>
        <v/>
      </c>
      <c r="N3082" t="s">
        <v>15497</v>
      </c>
      <c r="O3082" t="str">
        <f>IF(OR(ISBLANK(draft_picks[[#This Row],[veto_drafter_team_id]]),draft_picks[[#This Row],[veto_drafter_team_id]]=""),"",_xlfn.XLOOKUP(draft_picks[[#This Row],[veto_drafter_team_id]],drafter_teams[id],drafter_teams[name]))</f>
        <v/>
      </c>
      <c r="Q3082" t="s">
        <v>15497</v>
      </c>
      <c r="R3082" t="str">
        <f>IF(OR(ISBLANK(draft_picks[[#This Row],[veto_override_drafter_id]]),draft_picks[[#This Row],[veto_override_drafter_id]]=""),"",_xlfn.XLOOKUP(draft_picks[[#This Row],[veto_override_drafter_id]],drafters[id],drafters[name]))</f>
        <v/>
      </c>
      <c r="S3082" t="s">
        <v>15497</v>
      </c>
      <c r="T3082" t="str">
        <f>IF(OR(ISBLANK(draft_picks[[#This Row],[veto_override_team_id]]),draft_picks[[#This Row],[veto_override_team_id]]=""),"",_xlfn.XLOOKUP(draft_picks[[#This Row],[veto_override_team_id]],drafter_teams[id],drafter_teams[name]))</f>
        <v/>
      </c>
    </row>
    <row r="3083" spans="1:20" x14ac:dyDescent="0.25">
      <c r="A3083" t="s">
        <v>570</v>
      </c>
      <c r="B3083" t="str">
        <f>_xlfn.XLOOKUP(draft_picks[[#This Row],[draft_id]],drafts[id],drafts[title])</f>
        <v>Angela Bassett</v>
      </c>
      <c r="C3083" s="3">
        <v>2</v>
      </c>
      <c r="D3083">
        <f>IF(C3082&lt;draft_picks[[#This Row],[position]],1,IF(C3082&gt;draft_picks[[#This Row],[position]],D3082+1,IF(C3082=draft_picks[[#This Row],[position]],D3082+1)))</f>
        <v>7</v>
      </c>
      <c r="E3083" t="s">
        <v>3972</v>
      </c>
      <c r="F3083" t="str">
        <f>IF(ISBLANK(draft_picks[[#This Row],[movie_id]]),"",_xlfn.XLOOKUP(draft_picks[[#This Row],[movie_id]],drafts.movies[id],drafts.movies[movie_title]))</f>
        <v>What's Love Got to Do with It</v>
      </c>
      <c r="G3083" s="3" t="s">
        <v>781</v>
      </c>
      <c r="H3083" t="str">
        <f>IF(ISBLANK(draft_picks[[#This Row],[drafter_id]]),"",_xlfn.XLOOKUP(draft_picks[[#This Row],[drafter_id]],drafters[id],drafters[name]))</f>
        <v>Adam B. Vary</v>
      </c>
      <c r="J3083" t="str">
        <f>IF(ISBLANK(draft_picks[[#This Row],[drafter_team_id]]),"",_xlfn.XLOOKUP(draft_picks[[#This Row],[drafter_team_id]],drafter_teams[id],drafter_teams[name]))</f>
        <v/>
      </c>
      <c r="K3083" s="3" t="s">
        <v>15497</v>
      </c>
      <c r="L3083" t="s">
        <v>15497</v>
      </c>
      <c r="M3083" t="str">
        <f>IF(OR(ISBLANK(draft_picks[[#This Row],[veto_drafter_id]]),draft_picks[[#This Row],[veto_drafter_id]]=""),"",_xlfn.XLOOKUP(draft_picks[[#This Row],[veto_drafter_id]],drafters[id],drafters[name]))</f>
        <v/>
      </c>
      <c r="N3083" t="s">
        <v>15497</v>
      </c>
      <c r="O3083" t="str">
        <f>IF(OR(ISBLANK(draft_picks[[#This Row],[veto_drafter_team_id]]),draft_picks[[#This Row],[veto_drafter_team_id]]=""),"",_xlfn.XLOOKUP(draft_picks[[#This Row],[veto_drafter_team_id]],drafter_teams[id],drafter_teams[name]))</f>
        <v/>
      </c>
      <c r="Q3083" t="s">
        <v>15497</v>
      </c>
      <c r="R3083" t="str">
        <f>IF(OR(ISBLANK(draft_picks[[#This Row],[veto_override_drafter_id]]),draft_picks[[#This Row],[veto_override_drafter_id]]=""),"",_xlfn.XLOOKUP(draft_picks[[#This Row],[veto_override_drafter_id]],drafters[id],drafters[name]))</f>
        <v/>
      </c>
      <c r="S3083" t="s">
        <v>15497</v>
      </c>
      <c r="T3083" t="str">
        <f>IF(OR(ISBLANK(draft_picks[[#This Row],[veto_override_team_id]]),draft_picks[[#This Row],[veto_override_team_id]]=""),"",_xlfn.XLOOKUP(draft_picks[[#This Row],[veto_override_team_id]],drafter_teams[id],drafter_teams[name]))</f>
        <v/>
      </c>
    </row>
    <row r="3084" spans="1:20" x14ac:dyDescent="0.25">
      <c r="A3084" t="s">
        <v>570</v>
      </c>
      <c r="B3084" t="str">
        <f>_xlfn.XLOOKUP(draft_picks[[#This Row],[draft_id]],drafts[id],drafts[title])</f>
        <v>Angela Bassett</v>
      </c>
      <c r="C3084" s="3">
        <v>1</v>
      </c>
      <c r="D3084">
        <f>IF(C3083&lt;draft_picks[[#This Row],[position]],1,IF(C3083&gt;draft_picks[[#This Row],[position]],D3083+1,IF(C3083=draft_picks[[#This Row],[position]],D3083+1)))</f>
        <v>8</v>
      </c>
      <c r="E3084" t="s">
        <v>1886</v>
      </c>
      <c r="F3084" t="str">
        <f>IF(ISBLANK(draft_picks[[#This Row],[movie_id]]),"",_xlfn.XLOOKUP(draft_picks[[#This Row],[movie_id]],drafts.movies[id],drafts.movies[movie_title]))</f>
        <v>How Stella Got Her Groove Back</v>
      </c>
      <c r="G3084" s="3" t="s">
        <v>1173</v>
      </c>
      <c r="H3084" t="str">
        <f>IF(ISBLANK(draft_picks[[#This Row],[drafter_id]]),"",_xlfn.XLOOKUP(draft_picks[[#This Row],[drafter_id]],drafters[id],drafters[name]))</f>
        <v>Angelique Jackson</v>
      </c>
      <c r="J3084" t="str">
        <f>IF(ISBLANK(draft_picks[[#This Row],[drafter_team_id]]),"",_xlfn.XLOOKUP(draft_picks[[#This Row],[drafter_team_id]],drafter_teams[id],drafter_teams[name]))</f>
        <v/>
      </c>
      <c r="K3084" s="3" t="s">
        <v>15497</v>
      </c>
      <c r="L3084" t="s">
        <v>15497</v>
      </c>
      <c r="M3084" t="str">
        <f>IF(OR(ISBLANK(draft_picks[[#This Row],[veto_drafter_id]]),draft_picks[[#This Row],[veto_drafter_id]]=""),"",_xlfn.XLOOKUP(draft_picks[[#This Row],[veto_drafter_id]],drafters[id],drafters[name]))</f>
        <v/>
      </c>
      <c r="N3084" t="s">
        <v>15497</v>
      </c>
      <c r="O3084" t="str">
        <f>IF(OR(ISBLANK(draft_picks[[#This Row],[veto_drafter_team_id]]),draft_picks[[#This Row],[veto_drafter_team_id]]=""),"",_xlfn.XLOOKUP(draft_picks[[#This Row],[veto_drafter_team_id]],drafter_teams[id],drafter_teams[name]))</f>
        <v/>
      </c>
      <c r="Q3084" t="s">
        <v>15497</v>
      </c>
      <c r="R3084" t="str">
        <f>IF(OR(ISBLANK(draft_picks[[#This Row],[veto_override_drafter_id]]),draft_picks[[#This Row],[veto_override_drafter_id]]=""),"",_xlfn.XLOOKUP(draft_picks[[#This Row],[veto_override_drafter_id]],drafters[id],drafters[name]))</f>
        <v/>
      </c>
      <c r="S3084" t="s">
        <v>15497</v>
      </c>
      <c r="T3084" t="str">
        <f>IF(OR(ISBLANK(draft_picks[[#This Row],[veto_override_team_id]]),draft_picks[[#This Row],[veto_override_team_id]]=""),"",_xlfn.XLOOKUP(draft_picks[[#This Row],[veto_override_team_id]],drafter_teams[id],drafter_teams[name]))</f>
        <v/>
      </c>
    </row>
    <row r="3085" spans="1:20" x14ac:dyDescent="0.25">
      <c r="A3085" t="s">
        <v>602</v>
      </c>
      <c r="B3085" t="str">
        <f>_xlfn.XLOOKUP(draft_picks[[#This Row],[draft_id]],drafts[id],drafts[title])</f>
        <v>1939 mini-Mega</v>
      </c>
      <c r="C3085" s="3">
        <v>13</v>
      </c>
      <c r="D3085">
        <f>IF(C3084&lt;draft_picks[[#This Row],[position]],1,IF(C3084&gt;draft_picks[[#This Row],[position]],D3084+1,IF(C3084=draft_picks[[#This Row],[position]],D3084+1)))</f>
        <v>1</v>
      </c>
      <c r="E3085" t="s">
        <v>6735</v>
      </c>
      <c r="F3085" t="str">
        <f>IF(ISBLANK(draft_picks[[#This Row],[movie_id]]),"",_xlfn.XLOOKUP(draft_picks[[#This Row],[movie_id]],drafts.movies[id],drafts.movies[movie_title]))</f>
        <v>The Hunchback of Notre Dame</v>
      </c>
      <c r="G3085" s="3" t="s">
        <v>789</v>
      </c>
      <c r="H3085" t="str">
        <f>IF(ISBLANK(draft_picks[[#This Row],[drafter_id]]),"",_xlfn.XLOOKUP(draft_picks[[#This Row],[drafter_id]],drafters[id],drafters[name]))</f>
        <v>Bryan Cogman</v>
      </c>
      <c r="J3085" t="str">
        <f>IF(ISBLANK(draft_picks[[#This Row],[drafter_team_id]]),"",_xlfn.XLOOKUP(draft_picks[[#This Row],[drafter_team_id]],drafter_teams[id],drafter_teams[name]))</f>
        <v/>
      </c>
      <c r="K3085" s="3" t="s">
        <v>15497</v>
      </c>
      <c r="L3085" t="s">
        <v>15497</v>
      </c>
      <c r="M3085" t="str">
        <f>IF(OR(ISBLANK(draft_picks[[#This Row],[veto_drafter_id]]),draft_picks[[#This Row],[veto_drafter_id]]=""),"",_xlfn.XLOOKUP(draft_picks[[#This Row],[veto_drafter_id]],drafters[id],drafters[name]))</f>
        <v/>
      </c>
      <c r="N3085" t="s">
        <v>15497</v>
      </c>
      <c r="O3085" t="str">
        <f>IF(OR(ISBLANK(draft_picks[[#This Row],[veto_drafter_team_id]]),draft_picks[[#This Row],[veto_drafter_team_id]]=""),"",_xlfn.XLOOKUP(draft_picks[[#This Row],[veto_drafter_team_id]],drafter_teams[id],drafter_teams[name]))</f>
        <v/>
      </c>
      <c r="Q3085" t="s">
        <v>15497</v>
      </c>
      <c r="R3085" t="str">
        <f>IF(OR(ISBLANK(draft_picks[[#This Row],[veto_override_drafter_id]]),draft_picks[[#This Row],[veto_override_drafter_id]]=""),"",_xlfn.XLOOKUP(draft_picks[[#This Row],[veto_override_drafter_id]],drafters[id],drafters[name]))</f>
        <v/>
      </c>
      <c r="S3085" t="s">
        <v>15497</v>
      </c>
      <c r="T3085" t="str">
        <f>IF(OR(ISBLANK(draft_picks[[#This Row],[veto_override_team_id]]),draft_picks[[#This Row],[veto_override_team_id]]=""),"",_xlfn.XLOOKUP(draft_picks[[#This Row],[veto_override_team_id]],drafter_teams[id],drafter_teams[name]))</f>
        <v/>
      </c>
    </row>
    <row r="3086" spans="1:20" x14ac:dyDescent="0.25">
      <c r="A3086" t="s">
        <v>602</v>
      </c>
      <c r="B3086" t="str">
        <f>_xlfn.XLOOKUP(draft_picks[[#This Row],[draft_id]],drafts[id],drafts[title])</f>
        <v>1939 mini-Mega</v>
      </c>
      <c r="C3086" s="3">
        <v>12</v>
      </c>
      <c r="D3086">
        <f>IF(C3085&lt;draft_picks[[#This Row],[position]],1,IF(C3085&gt;draft_picks[[#This Row],[position]],D3085+1,IF(C3085=draft_picks[[#This Row],[position]],D3085+1)))</f>
        <v>2</v>
      </c>
      <c r="E3086" t="s">
        <v>3406</v>
      </c>
      <c r="F3086" t="str">
        <f>IF(ISBLANK(draft_picks[[#This Row],[movie_id]]),"",_xlfn.XLOOKUP(draft_picks[[#This Row],[movie_id]],drafts.movies[id],drafts.movies[movie_title]))</f>
        <v>The Roaring Twenties</v>
      </c>
      <c r="G3086" s="3" t="s">
        <v>789</v>
      </c>
      <c r="H3086" t="str">
        <f>IF(ISBLANK(draft_picks[[#This Row],[drafter_id]]),"",_xlfn.XLOOKUP(draft_picks[[#This Row],[drafter_id]],drafters[id],drafters[name]))</f>
        <v>Bryan Cogman</v>
      </c>
      <c r="J3086" t="str">
        <f>IF(ISBLANK(draft_picks[[#This Row],[drafter_team_id]]),"",_xlfn.XLOOKUP(draft_picks[[#This Row],[drafter_team_id]],drafter_teams[id],drafter_teams[name]))</f>
        <v/>
      </c>
      <c r="K3086" s="3" t="s">
        <v>15497</v>
      </c>
      <c r="L3086" t="s">
        <v>15497</v>
      </c>
      <c r="M3086" t="str">
        <f>IF(OR(ISBLANK(draft_picks[[#This Row],[veto_drafter_id]]),draft_picks[[#This Row],[veto_drafter_id]]=""),"",_xlfn.XLOOKUP(draft_picks[[#This Row],[veto_drafter_id]],drafters[id],drafters[name]))</f>
        <v/>
      </c>
      <c r="N3086" t="s">
        <v>15497</v>
      </c>
      <c r="O3086" t="str">
        <f>IF(OR(ISBLANK(draft_picks[[#This Row],[veto_drafter_team_id]]),draft_picks[[#This Row],[veto_drafter_team_id]]=""),"",_xlfn.XLOOKUP(draft_picks[[#This Row],[veto_drafter_team_id]],drafter_teams[id],drafter_teams[name]))</f>
        <v/>
      </c>
      <c r="Q3086" t="s">
        <v>15497</v>
      </c>
      <c r="R3086" t="str">
        <f>IF(OR(ISBLANK(draft_picks[[#This Row],[veto_override_drafter_id]]),draft_picks[[#This Row],[veto_override_drafter_id]]=""),"",_xlfn.XLOOKUP(draft_picks[[#This Row],[veto_override_drafter_id]],drafters[id],drafters[name]))</f>
        <v/>
      </c>
      <c r="S3086" t="s">
        <v>15497</v>
      </c>
      <c r="T3086" t="str">
        <f>IF(OR(ISBLANK(draft_picks[[#This Row],[veto_override_team_id]]),draft_picks[[#This Row],[veto_override_team_id]]=""),"",_xlfn.XLOOKUP(draft_picks[[#This Row],[veto_override_team_id]],drafter_teams[id],drafter_teams[name]))</f>
        <v/>
      </c>
    </row>
    <row r="3087" spans="1:20" x14ac:dyDescent="0.25">
      <c r="A3087" t="s">
        <v>602</v>
      </c>
      <c r="B3087" t="str">
        <f>_xlfn.XLOOKUP(draft_picks[[#This Row],[draft_id]],drafts[id],drafts[title])</f>
        <v>1939 mini-Mega</v>
      </c>
      <c r="C3087" s="3">
        <v>11</v>
      </c>
      <c r="D3087">
        <f>IF(C3086&lt;draft_picks[[#This Row],[position]],1,IF(C3086&gt;draft_picks[[#This Row],[position]],D3086+1,IF(C3086=draft_picks[[#This Row],[position]],D3086+1)))</f>
        <v>3</v>
      </c>
      <c r="E3087" t="s">
        <v>3484</v>
      </c>
      <c r="F3087" t="str">
        <f>IF(ISBLANK(draft_picks[[#This Row],[movie_id]]),"",_xlfn.XLOOKUP(draft_picks[[#This Row],[movie_id]],drafts.movies[id],drafts.movies[movie_title]))</f>
        <v>Golden Boy</v>
      </c>
      <c r="G3087" s="3" t="s">
        <v>1133</v>
      </c>
      <c r="H3087" t="str">
        <f>IF(ISBLANK(draft_picks[[#This Row],[drafter_id]]),"",_xlfn.XLOOKUP(draft_picks[[#This Row],[drafter_id]],drafters[id],drafters[name]))</f>
        <v>Oriana Nudo</v>
      </c>
      <c r="J3087" t="str">
        <f>IF(ISBLANK(draft_picks[[#This Row],[drafter_team_id]]),"",_xlfn.XLOOKUP(draft_picks[[#This Row],[drafter_team_id]],drafter_teams[id],drafter_teams[name]))</f>
        <v/>
      </c>
      <c r="K3087" s="3" t="s">
        <v>15497</v>
      </c>
      <c r="L3087" t="s">
        <v>15497</v>
      </c>
      <c r="M3087" t="str">
        <f>IF(OR(ISBLANK(draft_picks[[#This Row],[veto_drafter_id]]),draft_picks[[#This Row],[veto_drafter_id]]=""),"",_xlfn.XLOOKUP(draft_picks[[#This Row],[veto_drafter_id]],drafters[id],drafters[name]))</f>
        <v/>
      </c>
      <c r="N3087" t="s">
        <v>15497</v>
      </c>
      <c r="O3087" t="str">
        <f>IF(OR(ISBLANK(draft_picks[[#This Row],[veto_drafter_team_id]]),draft_picks[[#This Row],[veto_drafter_team_id]]=""),"",_xlfn.XLOOKUP(draft_picks[[#This Row],[veto_drafter_team_id]],drafter_teams[id],drafter_teams[name]))</f>
        <v/>
      </c>
      <c r="Q3087" t="s">
        <v>15497</v>
      </c>
      <c r="R3087" t="str">
        <f>IF(OR(ISBLANK(draft_picks[[#This Row],[veto_override_drafter_id]]),draft_picks[[#This Row],[veto_override_drafter_id]]=""),"",_xlfn.XLOOKUP(draft_picks[[#This Row],[veto_override_drafter_id]],drafters[id],drafters[name]))</f>
        <v/>
      </c>
      <c r="S3087" t="s">
        <v>15497</v>
      </c>
      <c r="T3087" t="str">
        <f>IF(OR(ISBLANK(draft_picks[[#This Row],[veto_override_team_id]]),draft_picks[[#This Row],[veto_override_team_id]]=""),"",_xlfn.XLOOKUP(draft_picks[[#This Row],[veto_override_team_id]],drafter_teams[id],drafter_teams[name]))</f>
        <v/>
      </c>
    </row>
    <row r="3088" spans="1:20" x14ac:dyDescent="0.25">
      <c r="A3088" t="s">
        <v>602</v>
      </c>
      <c r="B3088" t="str">
        <f>_xlfn.XLOOKUP(draft_picks[[#This Row],[draft_id]],drafts[id],drafts[title])</f>
        <v>1939 mini-Mega</v>
      </c>
      <c r="C3088" s="3">
        <v>10</v>
      </c>
      <c r="D3088">
        <f>IF(C3087&lt;draft_picks[[#This Row],[position]],1,IF(C3087&gt;draft_picks[[#This Row],[position]],D3087+1,IF(C3087=draft_picks[[#This Row],[position]],D3087+1)))</f>
        <v>4</v>
      </c>
      <c r="E3088" t="s">
        <v>8322</v>
      </c>
      <c r="F3088" t="str">
        <f>IF(ISBLANK(draft_picks[[#This Row],[movie_id]]),"",_xlfn.XLOOKUP(draft_picks[[#This Row],[movie_id]],drafts.movies[id],drafts.movies[movie_title]))</f>
        <v>Wuthering Heights</v>
      </c>
      <c r="G3088" s="3" t="s">
        <v>951</v>
      </c>
      <c r="H3088" t="str">
        <f>IF(ISBLANK(draft_picks[[#This Row],[drafter_id]]),"",_xlfn.XLOOKUP(draft_picks[[#This Row],[drafter_id]],drafters[id],drafters[name]))</f>
        <v>Maureen Lee Lenker</v>
      </c>
      <c r="J3088" t="str">
        <f>IF(ISBLANK(draft_picks[[#This Row],[drafter_team_id]]),"",_xlfn.XLOOKUP(draft_picks[[#This Row],[drafter_team_id]],drafter_teams[id],drafter_teams[name]))</f>
        <v/>
      </c>
      <c r="K3088" s="3" t="s">
        <v>15497</v>
      </c>
      <c r="L3088" t="s">
        <v>15497</v>
      </c>
      <c r="M3088" t="str">
        <f>IF(OR(ISBLANK(draft_picks[[#This Row],[veto_drafter_id]]),draft_picks[[#This Row],[veto_drafter_id]]=""),"",_xlfn.XLOOKUP(draft_picks[[#This Row],[veto_drafter_id]],drafters[id],drafters[name]))</f>
        <v/>
      </c>
      <c r="N3088" t="s">
        <v>15497</v>
      </c>
      <c r="O3088" t="str">
        <f>IF(OR(ISBLANK(draft_picks[[#This Row],[veto_drafter_team_id]]),draft_picks[[#This Row],[veto_drafter_team_id]]=""),"",_xlfn.XLOOKUP(draft_picks[[#This Row],[veto_drafter_team_id]],drafter_teams[id],drafter_teams[name]))</f>
        <v/>
      </c>
      <c r="Q3088" t="s">
        <v>15497</v>
      </c>
      <c r="R3088" t="str">
        <f>IF(OR(ISBLANK(draft_picks[[#This Row],[veto_override_drafter_id]]),draft_picks[[#This Row],[veto_override_drafter_id]]=""),"",_xlfn.XLOOKUP(draft_picks[[#This Row],[veto_override_drafter_id]],drafters[id],drafters[name]))</f>
        <v/>
      </c>
      <c r="S3088" t="s">
        <v>15497</v>
      </c>
      <c r="T3088" t="str">
        <f>IF(OR(ISBLANK(draft_picks[[#This Row],[veto_override_team_id]]),draft_picks[[#This Row],[veto_override_team_id]]=""),"",_xlfn.XLOOKUP(draft_picks[[#This Row],[veto_override_team_id]],drafter_teams[id],drafter_teams[name]))</f>
        <v/>
      </c>
    </row>
    <row r="3089" spans="1:20" x14ac:dyDescent="0.25">
      <c r="A3089" t="s">
        <v>602</v>
      </c>
      <c r="B3089" t="str">
        <f>_xlfn.XLOOKUP(draft_picks[[#This Row],[draft_id]],drafts[id],drafts[title])</f>
        <v>1939 mini-Mega</v>
      </c>
      <c r="C3089" s="3">
        <v>9</v>
      </c>
      <c r="D3089">
        <f>IF(C3088&lt;draft_picks[[#This Row],[position]],1,IF(C3088&gt;draft_picks[[#This Row],[position]],D3088+1,IF(C3088=draft_picks[[#This Row],[position]],D3088+1)))</f>
        <v>5</v>
      </c>
      <c r="E3089" t="s">
        <v>2264</v>
      </c>
      <c r="F3089" t="str">
        <f>IF(ISBLANK(draft_picks[[#This Row],[movie_id]]),"",_xlfn.XLOOKUP(draft_picks[[#This Row],[movie_id]],drafts.movies[id],drafts.movies[movie_title]))</f>
        <v>The Rules of the Game</v>
      </c>
      <c r="G3089" s="3" t="s">
        <v>789</v>
      </c>
      <c r="H3089" t="str">
        <f>IF(ISBLANK(draft_picks[[#This Row],[drafter_id]]),"",_xlfn.XLOOKUP(draft_picks[[#This Row],[drafter_id]],drafters[id],drafters[name]))</f>
        <v>Bryan Cogman</v>
      </c>
      <c r="J3089" t="str">
        <f>IF(ISBLANK(draft_picks[[#This Row],[drafter_team_id]]),"",_xlfn.XLOOKUP(draft_picks[[#This Row],[drafter_team_id]],drafter_teams[id],drafter_teams[name]))</f>
        <v/>
      </c>
      <c r="K3089" s="3" t="s">
        <v>15497</v>
      </c>
      <c r="L3089" t="s">
        <v>15497</v>
      </c>
      <c r="M3089" t="str">
        <f>IF(OR(ISBLANK(draft_picks[[#This Row],[veto_drafter_id]]),draft_picks[[#This Row],[veto_drafter_id]]=""),"",_xlfn.XLOOKUP(draft_picks[[#This Row],[veto_drafter_id]],drafters[id],drafters[name]))</f>
        <v/>
      </c>
      <c r="N3089" t="s">
        <v>15497</v>
      </c>
      <c r="O3089" t="str">
        <f>IF(OR(ISBLANK(draft_picks[[#This Row],[veto_drafter_team_id]]),draft_picks[[#This Row],[veto_drafter_team_id]]=""),"",_xlfn.XLOOKUP(draft_picks[[#This Row],[veto_drafter_team_id]],drafter_teams[id],drafter_teams[name]))</f>
        <v/>
      </c>
      <c r="Q3089" t="s">
        <v>15497</v>
      </c>
      <c r="R3089" t="str">
        <f>IF(OR(ISBLANK(draft_picks[[#This Row],[veto_override_drafter_id]]),draft_picks[[#This Row],[veto_override_drafter_id]]=""),"",_xlfn.XLOOKUP(draft_picks[[#This Row],[veto_override_drafter_id]],drafters[id],drafters[name]))</f>
        <v/>
      </c>
      <c r="S3089" t="s">
        <v>15497</v>
      </c>
      <c r="T3089" t="str">
        <f>IF(OR(ISBLANK(draft_picks[[#This Row],[veto_override_team_id]]),draft_picks[[#This Row],[veto_override_team_id]]=""),"",_xlfn.XLOOKUP(draft_picks[[#This Row],[veto_override_team_id]],drafter_teams[id],drafter_teams[name]))</f>
        <v/>
      </c>
    </row>
    <row r="3090" spans="1:20" x14ac:dyDescent="0.25">
      <c r="A3090" t="s">
        <v>602</v>
      </c>
      <c r="B3090" t="str">
        <f>_xlfn.XLOOKUP(draft_picks[[#This Row],[draft_id]],drafts[id],drafts[title])</f>
        <v>1939 mini-Mega</v>
      </c>
      <c r="C3090" s="3">
        <v>8</v>
      </c>
      <c r="D3090">
        <f>IF(C3089&lt;draft_picks[[#This Row],[position]],1,IF(C3089&gt;draft_picks[[#This Row],[position]],D3089+1,IF(C3089=draft_picks[[#This Row],[position]],D3089+1)))</f>
        <v>6</v>
      </c>
      <c r="E3090" t="s">
        <v>5489</v>
      </c>
      <c r="F3090" t="str">
        <f>IF(ISBLANK(draft_picks[[#This Row],[movie_id]]),"",_xlfn.XLOOKUP(draft_picks[[#This Row],[movie_id]],drafts.movies[id],drafts.movies[movie_title]))</f>
        <v>Only Angels Have Wings</v>
      </c>
      <c r="G3090" s="3" t="s">
        <v>1133</v>
      </c>
      <c r="H3090" t="str">
        <f>IF(ISBLANK(draft_picks[[#This Row],[drafter_id]]),"",_xlfn.XLOOKUP(draft_picks[[#This Row],[drafter_id]],drafters[id],drafters[name]))</f>
        <v>Oriana Nudo</v>
      </c>
      <c r="J3090" t="str">
        <f>IF(ISBLANK(draft_picks[[#This Row],[drafter_team_id]]),"",_xlfn.XLOOKUP(draft_picks[[#This Row],[drafter_team_id]],drafter_teams[id],drafter_teams[name]))</f>
        <v/>
      </c>
      <c r="K3090" s="3" t="s">
        <v>15497</v>
      </c>
      <c r="L3090" t="s">
        <v>15497</v>
      </c>
      <c r="M3090" t="str">
        <f>IF(OR(ISBLANK(draft_picks[[#This Row],[veto_drafter_id]]),draft_picks[[#This Row],[veto_drafter_id]]=""),"",_xlfn.XLOOKUP(draft_picks[[#This Row],[veto_drafter_id]],drafters[id],drafters[name]))</f>
        <v/>
      </c>
      <c r="N3090" t="s">
        <v>15497</v>
      </c>
      <c r="O3090" t="str">
        <f>IF(OR(ISBLANK(draft_picks[[#This Row],[veto_drafter_team_id]]),draft_picks[[#This Row],[veto_drafter_team_id]]=""),"",_xlfn.XLOOKUP(draft_picks[[#This Row],[veto_drafter_team_id]],drafter_teams[id],drafter_teams[name]))</f>
        <v/>
      </c>
      <c r="Q3090" t="s">
        <v>15497</v>
      </c>
      <c r="R3090" t="str">
        <f>IF(OR(ISBLANK(draft_picks[[#This Row],[veto_override_drafter_id]]),draft_picks[[#This Row],[veto_override_drafter_id]]=""),"",_xlfn.XLOOKUP(draft_picks[[#This Row],[veto_override_drafter_id]],drafters[id],drafters[name]))</f>
        <v/>
      </c>
      <c r="S3090" t="s">
        <v>15497</v>
      </c>
      <c r="T3090" t="str">
        <f>IF(OR(ISBLANK(draft_picks[[#This Row],[veto_override_team_id]]),draft_picks[[#This Row],[veto_override_team_id]]=""),"",_xlfn.XLOOKUP(draft_picks[[#This Row],[veto_override_team_id]],drafter_teams[id],drafter_teams[name]))</f>
        <v/>
      </c>
    </row>
    <row r="3091" spans="1:20" x14ac:dyDescent="0.25">
      <c r="A3091" t="s">
        <v>602</v>
      </c>
      <c r="B3091" t="str">
        <f>_xlfn.XLOOKUP(draft_picks[[#This Row],[draft_id]],drafts[id],drafts[title])</f>
        <v>1939 mini-Mega</v>
      </c>
      <c r="C3091" s="3">
        <v>7</v>
      </c>
      <c r="D3091">
        <f>IF(C3090&lt;draft_picks[[#This Row],[position]],1,IF(C3090&gt;draft_picks[[#This Row],[position]],D3090+1,IF(C3090=draft_picks[[#This Row],[position]],D3090+1)))</f>
        <v>7</v>
      </c>
      <c r="E3091" t="s">
        <v>7784</v>
      </c>
      <c r="F3091" t="str">
        <f>IF(ISBLANK(draft_picks[[#This Row],[movie_id]]),"",_xlfn.XLOOKUP(draft_picks[[#This Row],[movie_id]],drafts.movies[id],drafts.movies[movie_title]))</f>
        <v>Ninotchka</v>
      </c>
      <c r="G3091" s="3" t="s">
        <v>951</v>
      </c>
      <c r="H3091" t="str">
        <f>IF(ISBLANK(draft_picks[[#This Row],[drafter_id]]),"",_xlfn.XLOOKUP(draft_picks[[#This Row],[drafter_id]],drafters[id],drafters[name]))</f>
        <v>Maureen Lee Lenker</v>
      </c>
      <c r="J3091" t="str">
        <f>IF(ISBLANK(draft_picks[[#This Row],[drafter_team_id]]),"",_xlfn.XLOOKUP(draft_picks[[#This Row],[drafter_team_id]],drafter_teams[id],drafter_teams[name]))</f>
        <v/>
      </c>
      <c r="K3091" s="3" t="s">
        <v>15497</v>
      </c>
      <c r="L3091" t="s">
        <v>15497</v>
      </c>
      <c r="M3091" t="str">
        <f>IF(OR(ISBLANK(draft_picks[[#This Row],[veto_drafter_id]]),draft_picks[[#This Row],[veto_drafter_id]]=""),"",_xlfn.XLOOKUP(draft_picks[[#This Row],[veto_drafter_id]],drafters[id],drafters[name]))</f>
        <v/>
      </c>
      <c r="N3091" t="s">
        <v>15497</v>
      </c>
      <c r="O3091" t="str">
        <f>IF(OR(ISBLANK(draft_picks[[#This Row],[veto_drafter_team_id]]),draft_picks[[#This Row],[veto_drafter_team_id]]=""),"",_xlfn.XLOOKUP(draft_picks[[#This Row],[veto_drafter_team_id]],drafter_teams[id],drafter_teams[name]))</f>
        <v/>
      </c>
      <c r="Q3091" t="s">
        <v>15497</v>
      </c>
      <c r="R3091" t="str">
        <f>IF(OR(ISBLANK(draft_picks[[#This Row],[veto_override_drafter_id]]),draft_picks[[#This Row],[veto_override_drafter_id]]=""),"",_xlfn.XLOOKUP(draft_picks[[#This Row],[veto_override_drafter_id]],drafters[id],drafters[name]))</f>
        <v/>
      </c>
      <c r="S3091" t="s">
        <v>15497</v>
      </c>
      <c r="T3091" t="str">
        <f>IF(OR(ISBLANK(draft_picks[[#This Row],[veto_override_team_id]]),draft_picks[[#This Row],[veto_override_team_id]]=""),"",_xlfn.XLOOKUP(draft_picks[[#This Row],[veto_override_team_id]],drafter_teams[id],drafter_teams[name]))</f>
        <v/>
      </c>
    </row>
    <row r="3092" spans="1:20" x14ac:dyDescent="0.25">
      <c r="A3092" t="s">
        <v>602</v>
      </c>
      <c r="B3092" t="str">
        <f>_xlfn.XLOOKUP(draft_picks[[#This Row],[draft_id]],drafts[id],drafts[title])</f>
        <v>1939 mini-Mega</v>
      </c>
      <c r="C3092" s="3">
        <v>6</v>
      </c>
      <c r="D3092">
        <f>IF(C3091&lt;draft_picks[[#This Row],[position]],1,IF(C3091&gt;draft_picks[[#This Row],[position]],D3091+1,IF(C3091=draft_picks[[#This Row],[position]],D3091+1)))</f>
        <v>8</v>
      </c>
      <c r="E3092" t="s">
        <v>3163</v>
      </c>
      <c r="F3092" t="str">
        <f>IF(ISBLANK(draft_picks[[#This Row],[movie_id]]),"",_xlfn.XLOOKUP(draft_picks[[#This Row],[movie_id]],drafts.movies[id],drafts.movies[movie_title]))</f>
        <v>Mr. Smith Goes to Washington</v>
      </c>
      <c r="G3092" s="3" t="s">
        <v>789</v>
      </c>
      <c r="H3092" t="str">
        <f>IF(ISBLANK(draft_picks[[#This Row],[drafter_id]]),"",_xlfn.XLOOKUP(draft_picks[[#This Row],[drafter_id]],drafters[id],drafters[name]))</f>
        <v>Bryan Cogman</v>
      </c>
      <c r="J3092" t="str">
        <f>IF(ISBLANK(draft_picks[[#This Row],[drafter_team_id]]),"",_xlfn.XLOOKUP(draft_picks[[#This Row],[drafter_team_id]],drafter_teams[id],drafter_teams[name]))</f>
        <v/>
      </c>
      <c r="K3092" s="3" t="s">
        <v>15497</v>
      </c>
      <c r="L3092" t="s">
        <v>15497</v>
      </c>
      <c r="M3092" t="str">
        <f>IF(OR(ISBLANK(draft_picks[[#This Row],[veto_drafter_id]]),draft_picks[[#This Row],[veto_drafter_id]]=""),"",_xlfn.XLOOKUP(draft_picks[[#This Row],[veto_drafter_id]],drafters[id],drafters[name]))</f>
        <v/>
      </c>
      <c r="N3092" t="s">
        <v>15497</v>
      </c>
      <c r="O3092" t="str">
        <f>IF(OR(ISBLANK(draft_picks[[#This Row],[veto_drafter_team_id]]),draft_picks[[#This Row],[veto_drafter_team_id]]=""),"",_xlfn.XLOOKUP(draft_picks[[#This Row],[veto_drafter_team_id]],drafter_teams[id],drafter_teams[name]))</f>
        <v/>
      </c>
      <c r="Q3092" t="s">
        <v>15497</v>
      </c>
      <c r="R3092" t="str">
        <f>IF(OR(ISBLANK(draft_picks[[#This Row],[veto_override_drafter_id]]),draft_picks[[#This Row],[veto_override_drafter_id]]=""),"",_xlfn.XLOOKUP(draft_picks[[#This Row],[veto_override_drafter_id]],drafters[id],drafters[name]))</f>
        <v/>
      </c>
      <c r="S3092" t="s">
        <v>15497</v>
      </c>
      <c r="T3092" t="str">
        <f>IF(OR(ISBLANK(draft_picks[[#This Row],[veto_override_team_id]]),draft_picks[[#This Row],[veto_override_team_id]]=""),"",_xlfn.XLOOKUP(draft_picks[[#This Row],[veto_override_team_id]],drafter_teams[id],drafter_teams[name]))</f>
        <v/>
      </c>
    </row>
    <row r="3093" spans="1:20" x14ac:dyDescent="0.25">
      <c r="A3093" t="s">
        <v>602</v>
      </c>
      <c r="B3093" t="str">
        <f>_xlfn.XLOOKUP(draft_picks[[#This Row],[draft_id]],drafts[id],drafts[title])</f>
        <v>1939 mini-Mega</v>
      </c>
      <c r="C3093" s="3">
        <v>5</v>
      </c>
      <c r="D3093">
        <f>IF(C3092&lt;draft_picks[[#This Row],[position]],1,IF(C3092&gt;draft_picks[[#This Row],[position]],D3092+1,IF(C3092=draft_picks[[#This Row],[position]],D3092+1)))</f>
        <v>9</v>
      </c>
      <c r="E3093" t="s">
        <v>6705</v>
      </c>
      <c r="F3093" t="str">
        <f>IF(ISBLANK(draft_picks[[#This Row],[movie_id]]),"",_xlfn.XLOOKUP(draft_picks[[#This Row],[movie_id]],drafts.movies[id],drafts.movies[movie_title]))</f>
        <v>Young Mr. Lincoln</v>
      </c>
      <c r="G3093" s="3" t="s">
        <v>1133</v>
      </c>
      <c r="H3093" t="str">
        <f>IF(ISBLANK(draft_picks[[#This Row],[drafter_id]]),"",_xlfn.XLOOKUP(draft_picks[[#This Row],[drafter_id]],drafters[id],drafters[name]))</f>
        <v>Oriana Nudo</v>
      </c>
      <c r="J3093" t="str">
        <f>IF(ISBLANK(draft_picks[[#This Row],[drafter_team_id]]),"",_xlfn.XLOOKUP(draft_picks[[#This Row],[drafter_team_id]],drafter_teams[id],drafter_teams[name]))</f>
        <v/>
      </c>
      <c r="K3093" s="3" t="s">
        <v>15484</v>
      </c>
      <c r="L3093" t="s">
        <v>951</v>
      </c>
      <c r="M3093" t="str">
        <f>IF(OR(ISBLANK(draft_picks[[#This Row],[veto_drafter_id]]),draft_picks[[#This Row],[veto_drafter_id]]=""),"",_xlfn.XLOOKUP(draft_picks[[#This Row],[veto_drafter_id]],drafters[id],drafters[name]))</f>
        <v>Maureen Lee Lenker</v>
      </c>
      <c r="N3093" t="s">
        <v>15497</v>
      </c>
      <c r="O3093" t="str">
        <f>IF(OR(ISBLANK(draft_picks[[#This Row],[veto_drafter_team_id]]),draft_picks[[#This Row],[veto_drafter_team_id]]=""),"",_xlfn.XLOOKUP(draft_picks[[#This Row],[veto_drafter_team_id]],drafter_teams[id],drafter_teams[name]))</f>
        <v/>
      </c>
      <c r="Q3093" t="s">
        <v>15497</v>
      </c>
      <c r="R3093" t="str">
        <f>IF(OR(ISBLANK(draft_picks[[#This Row],[veto_override_drafter_id]]),draft_picks[[#This Row],[veto_override_drafter_id]]=""),"",_xlfn.XLOOKUP(draft_picks[[#This Row],[veto_override_drafter_id]],drafters[id],drafters[name]))</f>
        <v/>
      </c>
      <c r="S3093" t="s">
        <v>15497</v>
      </c>
      <c r="T3093" t="str">
        <f>IF(OR(ISBLANK(draft_picks[[#This Row],[veto_override_team_id]]),draft_picks[[#This Row],[veto_override_team_id]]=""),"",_xlfn.XLOOKUP(draft_picks[[#This Row],[veto_override_team_id]],drafter_teams[id],drafter_teams[name]))</f>
        <v/>
      </c>
    </row>
    <row r="3094" spans="1:20" x14ac:dyDescent="0.25">
      <c r="A3094" t="s">
        <v>602</v>
      </c>
      <c r="B3094" t="str">
        <f>_xlfn.XLOOKUP(draft_picks[[#This Row],[draft_id]],drafts[id],drafts[title])</f>
        <v>1939 mini-Mega</v>
      </c>
      <c r="C3094" s="3">
        <v>5</v>
      </c>
      <c r="D3094">
        <f>IF(C3093&lt;draft_picks[[#This Row],[position]],1,IF(C3093&gt;draft_picks[[#This Row],[position]],D3093+1,IF(C3093=draft_picks[[#This Row],[position]],D3093+1)))</f>
        <v>10</v>
      </c>
      <c r="E3094" t="s">
        <v>7596</v>
      </c>
      <c r="F3094" t="str">
        <f>IF(ISBLANK(draft_picks[[#This Row],[movie_id]]),"",_xlfn.XLOOKUP(draft_picks[[#This Row],[movie_id]],drafts.movies[id],drafts.movies[movie_title]))</f>
        <v>Dark Victory</v>
      </c>
      <c r="G3094" s="3" t="s">
        <v>1133</v>
      </c>
      <c r="H3094" t="str">
        <f>IF(ISBLANK(draft_picks[[#This Row],[drafter_id]]),"",_xlfn.XLOOKUP(draft_picks[[#This Row],[drafter_id]],drafters[id],drafters[name]))</f>
        <v>Oriana Nudo</v>
      </c>
      <c r="J3094" t="str">
        <f>IF(ISBLANK(draft_picks[[#This Row],[drafter_team_id]]),"",_xlfn.XLOOKUP(draft_picks[[#This Row],[drafter_team_id]],drafter_teams[id],drafter_teams[name]))</f>
        <v/>
      </c>
      <c r="K3094" s="3" t="s">
        <v>15497</v>
      </c>
      <c r="L3094" t="s">
        <v>15497</v>
      </c>
      <c r="M3094" t="str">
        <f>IF(OR(ISBLANK(draft_picks[[#This Row],[veto_drafter_id]]),draft_picks[[#This Row],[veto_drafter_id]]=""),"",_xlfn.XLOOKUP(draft_picks[[#This Row],[veto_drafter_id]],drafters[id],drafters[name]))</f>
        <v/>
      </c>
      <c r="N3094" t="s">
        <v>15497</v>
      </c>
      <c r="O3094" t="str">
        <f>IF(OR(ISBLANK(draft_picks[[#This Row],[veto_drafter_team_id]]),draft_picks[[#This Row],[veto_drafter_team_id]]=""),"",_xlfn.XLOOKUP(draft_picks[[#This Row],[veto_drafter_team_id]],drafter_teams[id],drafter_teams[name]))</f>
        <v/>
      </c>
      <c r="Q3094" t="s">
        <v>15497</v>
      </c>
      <c r="R3094" t="str">
        <f>IF(OR(ISBLANK(draft_picks[[#This Row],[veto_override_drafter_id]]),draft_picks[[#This Row],[veto_override_drafter_id]]=""),"",_xlfn.XLOOKUP(draft_picks[[#This Row],[veto_override_drafter_id]],drafters[id],drafters[name]))</f>
        <v/>
      </c>
      <c r="S3094" t="s">
        <v>15497</v>
      </c>
      <c r="T3094" t="str">
        <f>IF(OR(ISBLANK(draft_picks[[#This Row],[veto_override_team_id]]),draft_picks[[#This Row],[veto_override_team_id]]=""),"",_xlfn.XLOOKUP(draft_picks[[#This Row],[veto_override_team_id]],drafter_teams[id],drafter_teams[name]))</f>
        <v/>
      </c>
    </row>
    <row r="3095" spans="1:20" x14ac:dyDescent="0.25">
      <c r="A3095" t="s">
        <v>602</v>
      </c>
      <c r="B3095" t="str">
        <f>_xlfn.XLOOKUP(draft_picks[[#This Row],[draft_id]],drafts[id],drafts[title])</f>
        <v>1939 mini-Mega</v>
      </c>
      <c r="C3095" s="3">
        <v>4</v>
      </c>
      <c r="D3095">
        <f>IF(C3094&lt;draft_picks[[#This Row],[position]],1,IF(C3094&gt;draft_picks[[#This Row],[position]],D3094+1,IF(C3094=draft_picks[[#This Row],[position]],D3094+1)))</f>
        <v>11</v>
      </c>
      <c r="E3095" t="s">
        <v>2314</v>
      </c>
      <c r="F3095" t="str">
        <f>IF(ISBLANK(draft_picks[[#This Row],[movie_id]]),"",_xlfn.XLOOKUP(draft_picks[[#This Row],[movie_id]],drafts.movies[id],drafts.movies[movie_title]))</f>
        <v>The Women</v>
      </c>
      <c r="G3095" s="3" t="s">
        <v>951</v>
      </c>
      <c r="H3095" t="str">
        <f>IF(ISBLANK(draft_picks[[#This Row],[drafter_id]]),"",_xlfn.XLOOKUP(draft_picks[[#This Row],[drafter_id]],drafters[id],drafters[name]))</f>
        <v>Maureen Lee Lenker</v>
      </c>
      <c r="J3095" t="str">
        <f>IF(ISBLANK(draft_picks[[#This Row],[drafter_team_id]]),"",_xlfn.XLOOKUP(draft_picks[[#This Row],[drafter_team_id]],drafter_teams[id],drafter_teams[name]))</f>
        <v/>
      </c>
      <c r="K3095" s="3" t="s">
        <v>15497</v>
      </c>
      <c r="L3095" t="s">
        <v>15497</v>
      </c>
      <c r="M3095" t="str">
        <f>IF(OR(ISBLANK(draft_picks[[#This Row],[veto_drafter_id]]),draft_picks[[#This Row],[veto_drafter_id]]=""),"",_xlfn.XLOOKUP(draft_picks[[#This Row],[veto_drafter_id]],drafters[id],drafters[name]))</f>
        <v/>
      </c>
      <c r="N3095" t="s">
        <v>15497</v>
      </c>
      <c r="O3095" t="str">
        <f>IF(OR(ISBLANK(draft_picks[[#This Row],[veto_drafter_team_id]]),draft_picks[[#This Row],[veto_drafter_team_id]]=""),"",_xlfn.XLOOKUP(draft_picks[[#This Row],[veto_drafter_team_id]],drafter_teams[id],drafter_teams[name]))</f>
        <v/>
      </c>
      <c r="Q3095" t="s">
        <v>15497</v>
      </c>
      <c r="R3095" t="str">
        <f>IF(OR(ISBLANK(draft_picks[[#This Row],[veto_override_drafter_id]]),draft_picks[[#This Row],[veto_override_drafter_id]]=""),"",_xlfn.XLOOKUP(draft_picks[[#This Row],[veto_override_drafter_id]],drafters[id],drafters[name]))</f>
        <v/>
      </c>
      <c r="S3095" t="s">
        <v>15497</v>
      </c>
      <c r="T3095" t="str">
        <f>IF(OR(ISBLANK(draft_picks[[#This Row],[veto_override_team_id]]),draft_picks[[#This Row],[veto_override_team_id]]=""),"",_xlfn.XLOOKUP(draft_picks[[#This Row],[veto_override_team_id]],drafter_teams[id],drafter_teams[name]))</f>
        <v/>
      </c>
    </row>
    <row r="3096" spans="1:20" x14ac:dyDescent="0.25">
      <c r="A3096" t="s">
        <v>602</v>
      </c>
      <c r="B3096" t="str">
        <f>_xlfn.XLOOKUP(draft_picks[[#This Row],[draft_id]],drafts[id],drafts[title])</f>
        <v>1939 mini-Mega</v>
      </c>
      <c r="C3096" s="3">
        <v>3</v>
      </c>
      <c r="D3096">
        <f>IF(C3095&lt;draft_picks[[#This Row],[position]],1,IF(C3095&gt;draft_picks[[#This Row],[position]],D3095+1,IF(C3095=draft_picks[[#This Row],[position]],D3095+1)))</f>
        <v>12</v>
      </c>
      <c r="E3096" t="s">
        <v>2108</v>
      </c>
      <c r="F3096" t="str">
        <f>IF(ISBLANK(draft_picks[[#This Row],[movie_id]]),"",_xlfn.XLOOKUP(draft_picks[[#This Row],[movie_id]],drafts.movies[id],drafts.movies[movie_title]))</f>
        <v>Stagecoach</v>
      </c>
      <c r="G3096" s="3" t="s">
        <v>789</v>
      </c>
      <c r="H3096" t="str">
        <f>IF(ISBLANK(draft_picks[[#This Row],[drafter_id]]),"",_xlfn.XLOOKUP(draft_picks[[#This Row],[drafter_id]],drafters[id],drafters[name]))</f>
        <v>Bryan Cogman</v>
      </c>
      <c r="J3096" t="str">
        <f>IF(ISBLANK(draft_picks[[#This Row],[drafter_team_id]]),"",_xlfn.XLOOKUP(draft_picks[[#This Row],[drafter_team_id]],drafter_teams[id],drafter_teams[name]))</f>
        <v/>
      </c>
      <c r="K3096" s="3" t="s">
        <v>15497</v>
      </c>
      <c r="L3096" t="s">
        <v>15497</v>
      </c>
      <c r="M3096" t="str">
        <f>IF(OR(ISBLANK(draft_picks[[#This Row],[veto_drafter_id]]),draft_picks[[#This Row],[veto_drafter_id]]=""),"",_xlfn.XLOOKUP(draft_picks[[#This Row],[veto_drafter_id]],drafters[id],drafters[name]))</f>
        <v/>
      </c>
      <c r="N3096" t="s">
        <v>15497</v>
      </c>
      <c r="O3096" t="str">
        <f>IF(OR(ISBLANK(draft_picks[[#This Row],[veto_drafter_team_id]]),draft_picks[[#This Row],[veto_drafter_team_id]]=""),"",_xlfn.XLOOKUP(draft_picks[[#This Row],[veto_drafter_team_id]],drafter_teams[id],drafter_teams[name]))</f>
        <v/>
      </c>
      <c r="Q3096" t="s">
        <v>15497</v>
      </c>
      <c r="R3096" t="str">
        <f>IF(OR(ISBLANK(draft_picks[[#This Row],[veto_override_drafter_id]]),draft_picks[[#This Row],[veto_override_drafter_id]]=""),"",_xlfn.XLOOKUP(draft_picks[[#This Row],[veto_override_drafter_id]],drafters[id],drafters[name]))</f>
        <v/>
      </c>
      <c r="S3096" t="s">
        <v>15497</v>
      </c>
      <c r="T3096" t="str">
        <f>IF(OR(ISBLANK(draft_picks[[#This Row],[veto_override_team_id]]),draft_picks[[#This Row],[veto_override_team_id]]=""),"",_xlfn.XLOOKUP(draft_picks[[#This Row],[veto_override_team_id]],drafter_teams[id],drafter_teams[name]))</f>
        <v/>
      </c>
    </row>
    <row r="3097" spans="1:20" x14ac:dyDescent="0.25">
      <c r="A3097" t="s">
        <v>602</v>
      </c>
      <c r="B3097" t="str">
        <f>_xlfn.XLOOKUP(draft_picks[[#This Row],[draft_id]],drafts[id],drafts[title])</f>
        <v>1939 mini-Mega</v>
      </c>
      <c r="C3097" s="3">
        <v>2</v>
      </c>
      <c r="D3097">
        <f>IF(C3096&lt;draft_picks[[#This Row],[position]],1,IF(C3096&gt;draft_picks[[#This Row],[position]],D3096+1,IF(C3096=draft_picks[[#This Row],[position]],D3096+1)))</f>
        <v>13</v>
      </c>
      <c r="E3097" t="s">
        <v>7432</v>
      </c>
      <c r="F3097" t="str">
        <f>IF(ISBLANK(draft_picks[[#This Row],[movie_id]]),"",_xlfn.XLOOKUP(draft_picks[[#This Row],[movie_id]],drafts.movies[id],drafts.movies[movie_title]))</f>
        <v>Gone with the Wind</v>
      </c>
      <c r="G3097" s="3" t="s">
        <v>1133</v>
      </c>
      <c r="H3097" t="str">
        <f>IF(ISBLANK(draft_picks[[#This Row],[drafter_id]]),"",_xlfn.XLOOKUP(draft_picks[[#This Row],[drafter_id]],drafters[id],drafters[name]))</f>
        <v>Oriana Nudo</v>
      </c>
      <c r="J3097" t="str">
        <f>IF(ISBLANK(draft_picks[[#This Row],[drafter_team_id]]),"",_xlfn.XLOOKUP(draft_picks[[#This Row],[drafter_team_id]],drafter_teams[id],drafter_teams[name]))</f>
        <v/>
      </c>
      <c r="K3097" s="3" t="s">
        <v>15484</v>
      </c>
      <c r="L3097" t="s">
        <v>951</v>
      </c>
      <c r="M3097" t="str">
        <f>IF(OR(ISBLANK(draft_picks[[#This Row],[veto_drafter_id]]),draft_picks[[#This Row],[veto_drafter_id]]=""),"",_xlfn.XLOOKUP(draft_picks[[#This Row],[veto_drafter_id]],drafters[id],drafters[name]))</f>
        <v>Maureen Lee Lenker</v>
      </c>
      <c r="N3097" t="s">
        <v>15497</v>
      </c>
      <c r="O3097" t="str">
        <f>IF(OR(ISBLANK(draft_picks[[#This Row],[veto_drafter_team_id]]),draft_picks[[#This Row],[veto_drafter_team_id]]=""),"",_xlfn.XLOOKUP(draft_picks[[#This Row],[veto_drafter_team_id]],drafter_teams[id],drafter_teams[name]))</f>
        <v/>
      </c>
      <c r="P3097" t="b">
        <v>1</v>
      </c>
      <c r="Q3097" t="s">
        <v>789</v>
      </c>
      <c r="R3097" t="str">
        <f>IF(OR(ISBLANK(draft_picks[[#This Row],[veto_override_drafter_id]]),draft_picks[[#This Row],[veto_override_drafter_id]]=""),"",_xlfn.XLOOKUP(draft_picks[[#This Row],[veto_override_drafter_id]],drafters[id],drafters[name]))</f>
        <v>Bryan Cogman</v>
      </c>
      <c r="S3097" t="s">
        <v>15497</v>
      </c>
      <c r="T3097" t="str">
        <f>IF(OR(ISBLANK(draft_picks[[#This Row],[veto_override_team_id]]),draft_picks[[#This Row],[veto_override_team_id]]=""),"",_xlfn.XLOOKUP(draft_picks[[#This Row],[veto_override_team_id]],drafter_teams[id],drafter_teams[name]))</f>
        <v/>
      </c>
    </row>
    <row r="3098" spans="1:20" x14ac:dyDescent="0.25">
      <c r="A3098" t="s">
        <v>602</v>
      </c>
      <c r="B3098" t="str">
        <f>_xlfn.XLOOKUP(draft_picks[[#This Row],[draft_id]],drafts[id],drafts[title])</f>
        <v>1939 mini-Mega</v>
      </c>
      <c r="C3098" s="3">
        <v>1</v>
      </c>
      <c r="D3098">
        <f>IF(C3097&lt;draft_picks[[#This Row],[position]],1,IF(C3097&gt;draft_picks[[#This Row],[position]],D3097+1,IF(C3097=draft_picks[[#This Row],[position]],D3097+1)))</f>
        <v>14</v>
      </c>
      <c r="E3098" t="s">
        <v>6033</v>
      </c>
      <c r="F3098" t="str">
        <f>IF(ISBLANK(draft_picks[[#This Row],[movie_id]]),"",_xlfn.XLOOKUP(draft_picks[[#This Row],[movie_id]],drafts.movies[id],drafts.movies[movie_title]))</f>
        <v>The Wizard of Oz</v>
      </c>
      <c r="G3098" s="3" t="s">
        <v>951</v>
      </c>
      <c r="H3098" t="str">
        <f>IF(ISBLANK(draft_picks[[#This Row],[drafter_id]]),"",_xlfn.XLOOKUP(draft_picks[[#This Row],[drafter_id]],drafters[id],drafters[name]))</f>
        <v>Maureen Lee Lenker</v>
      </c>
      <c r="J3098" t="str">
        <f>IF(ISBLANK(draft_picks[[#This Row],[drafter_team_id]]),"",_xlfn.XLOOKUP(draft_picks[[#This Row],[drafter_team_id]],drafter_teams[id],drafter_teams[name]))</f>
        <v/>
      </c>
      <c r="K3098" s="3" t="s">
        <v>15497</v>
      </c>
      <c r="L3098" t="s">
        <v>15497</v>
      </c>
      <c r="M3098" t="str">
        <f>IF(OR(ISBLANK(draft_picks[[#This Row],[veto_drafter_id]]),draft_picks[[#This Row],[veto_drafter_id]]=""),"",_xlfn.XLOOKUP(draft_picks[[#This Row],[veto_drafter_id]],drafters[id],drafters[name]))</f>
        <v/>
      </c>
      <c r="N3098" t="s">
        <v>15497</v>
      </c>
      <c r="O3098" t="str">
        <f>IF(OR(ISBLANK(draft_picks[[#This Row],[veto_drafter_team_id]]),draft_picks[[#This Row],[veto_drafter_team_id]]=""),"",_xlfn.XLOOKUP(draft_picks[[#This Row],[veto_drafter_team_id]],drafter_teams[id],drafter_teams[name]))</f>
        <v/>
      </c>
      <c r="Q3098" t="s">
        <v>15497</v>
      </c>
      <c r="R3098" t="str">
        <f>IF(OR(ISBLANK(draft_picks[[#This Row],[veto_override_drafter_id]]),draft_picks[[#This Row],[veto_override_drafter_id]]=""),"",_xlfn.XLOOKUP(draft_picks[[#This Row],[veto_override_drafter_id]],drafters[id],drafters[name]))</f>
        <v/>
      </c>
      <c r="S3098" t="s">
        <v>15497</v>
      </c>
      <c r="T3098" t="str">
        <f>IF(OR(ISBLANK(draft_picks[[#This Row],[veto_override_team_id]]),draft_picks[[#This Row],[veto_override_team_id]]=""),"",_xlfn.XLOOKUP(draft_picks[[#This Row],[veto_override_team_id]],drafter_teams[id],drafter_teams[name]))</f>
        <v/>
      </c>
    </row>
    <row r="3099" spans="1:20" x14ac:dyDescent="0.25">
      <c r="A3099" t="s">
        <v>405</v>
      </c>
      <c r="B3099" t="str">
        <f>_xlfn.XLOOKUP(draft_picks[[#This Row],[draft_id]],drafts[id],drafts[title])</f>
        <v>Supernatural Kids</v>
      </c>
      <c r="C3099" s="3">
        <v>7</v>
      </c>
      <c r="D3099">
        <f>IF(C3098&lt;draft_picks[[#This Row],[position]],1,IF(C3098&gt;draft_picks[[#This Row],[position]],D3098+1,IF(C3098=draft_picks[[#This Row],[position]],D3098+1)))</f>
        <v>1</v>
      </c>
      <c r="E3099" t="s">
        <v>4896</v>
      </c>
      <c r="F3099" t="str">
        <f>IF(ISBLANK(draft_picks[[#This Row],[movie_id]]),"",_xlfn.XLOOKUP(draft_picks[[#This Row],[movie_id]],drafts.movies[id],drafts.movies[movie_title]))</f>
        <v>Village of the Damned</v>
      </c>
      <c r="G3099" s="3" t="s">
        <v>925</v>
      </c>
      <c r="H3099" t="str">
        <f>IF(ISBLANK(draft_picks[[#This Row],[drafter_id]]),"",_xlfn.XLOOKUP(draft_picks[[#This Row],[drafter_id]],drafters[id],drafters[name]))</f>
        <v>Elliott Kalan</v>
      </c>
      <c r="J3099" t="str">
        <f>IF(ISBLANK(draft_picks[[#This Row],[drafter_team_id]]),"",_xlfn.XLOOKUP(draft_picks[[#This Row],[drafter_team_id]],drafter_teams[id],drafter_teams[name]))</f>
        <v/>
      </c>
      <c r="K3099" s="3" t="s">
        <v>15497</v>
      </c>
      <c r="L3099" t="s">
        <v>15497</v>
      </c>
      <c r="M3099" t="str">
        <f>IF(OR(ISBLANK(draft_picks[[#This Row],[veto_drafter_id]]),draft_picks[[#This Row],[veto_drafter_id]]=""),"",_xlfn.XLOOKUP(draft_picks[[#This Row],[veto_drafter_id]],drafters[id],drafters[name]))</f>
        <v/>
      </c>
      <c r="N3099" t="s">
        <v>15497</v>
      </c>
      <c r="O3099" t="str">
        <f>IF(OR(ISBLANK(draft_picks[[#This Row],[veto_drafter_team_id]]),draft_picks[[#This Row],[veto_drafter_team_id]]=""),"",_xlfn.XLOOKUP(draft_picks[[#This Row],[veto_drafter_team_id]],drafter_teams[id],drafter_teams[name]))</f>
        <v/>
      </c>
      <c r="Q3099" t="s">
        <v>15497</v>
      </c>
      <c r="R3099" t="str">
        <f>IF(OR(ISBLANK(draft_picks[[#This Row],[veto_override_drafter_id]]),draft_picks[[#This Row],[veto_override_drafter_id]]=""),"",_xlfn.XLOOKUP(draft_picks[[#This Row],[veto_override_drafter_id]],drafters[id],drafters[name]))</f>
        <v/>
      </c>
      <c r="S3099" t="s">
        <v>15497</v>
      </c>
      <c r="T3099" t="str">
        <f>IF(OR(ISBLANK(draft_picks[[#This Row],[veto_override_team_id]]),draft_picks[[#This Row],[veto_override_team_id]]=""),"",_xlfn.XLOOKUP(draft_picks[[#This Row],[veto_override_team_id]],drafter_teams[id],drafter_teams[name]))</f>
        <v/>
      </c>
    </row>
    <row r="3100" spans="1:20" x14ac:dyDescent="0.25">
      <c r="A3100" t="s">
        <v>405</v>
      </c>
      <c r="B3100" t="str">
        <f>_xlfn.XLOOKUP(draft_picks[[#This Row],[draft_id]],drafts[id],drafts[title])</f>
        <v>Supernatural Kids</v>
      </c>
      <c r="C3100" s="3">
        <v>6</v>
      </c>
      <c r="D3100">
        <f>IF(C3099&lt;draft_picks[[#This Row],[position]],1,IF(C3099&gt;draft_picks[[#This Row],[position]],D3099+1,IF(C3099=draft_picks[[#This Row],[position]],D3099+1)))</f>
        <v>2</v>
      </c>
      <c r="E3100" t="s">
        <v>3421</v>
      </c>
      <c r="F3100" t="str">
        <f>IF(ISBLANK(draft_picks[[#This Row],[movie_id]]),"",_xlfn.XLOOKUP(draft_picks[[#This Row],[movie_id]],drafts.movies[id],drafts.movies[movie_title]))</f>
        <v>The Tin Drum</v>
      </c>
      <c r="G3100" s="3" t="s">
        <v>925</v>
      </c>
      <c r="H3100" t="str">
        <f>IF(ISBLANK(draft_picks[[#This Row],[drafter_id]]),"",_xlfn.XLOOKUP(draft_picks[[#This Row],[drafter_id]],drafters[id],drafters[name]))</f>
        <v>Elliott Kalan</v>
      </c>
      <c r="J3100" t="str">
        <f>IF(ISBLANK(draft_picks[[#This Row],[drafter_team_id]]),"",_xlfn.XLOOKUP(draft_picks[[#This Row],[drafter_team_id]],drafter_teams[id],drafter_teams[name]))</f>
        <v/>
      </c>
      <c r="K3100" s="3" t="s">
        <v>15497</v>
      </c>
      <c r="L3100" t="s">
        <v>15497</v>
      </c>
      <c r="M3100" t="str">
        <f>IF(OR(ISBLANK(draft_picks[[#This Row],[veto_drafter_id]]),draft_picks[[#This Row],[veto_drafter_id]]=""),"",_xlfn.XLOOKUP(draft_picks[[#This Row],[veto_drafter_id]],drafters[id],drafters[name]))</f>
        <v/>
      </c>
      <c r="N3100" t="s">
        <v>15497</v>
      </c>
      <c r="O3100" t="str">
        <f>IF(OR(ISBLANK(draft_picks[[#This Row],[veto_drafter_team_id]]),draft_picks[[#This Row],[veto_drafter_team_id]]=""),"",_xlfn.XLOOKUP(draft_picks[[#This Row],[veto_drafter_team_id]],drafter_teams[id],drafter_teams[name]))</f>
        <v/>
      </c>
      <c r="Q3100" t="s">
        <v>15497</v>
      </c>
      <c r="R3100" t="str">
        <f>IF(OR(ISBLANK(draft_picks[[#This Row],[veto_override_drafter_id]]),draft_picks[[#This Row],[veto_override_drafter_id]]=""),"",_xlfn.XLOOKUP(draft_picks[[#This Row],[veto_override_drafter_id]],drafters[id],drafters[name]))</f>
        <v/>
      </c>
      <c r="S3100" t="s">
        <v>15497</v>
      </c>
      <c r="T3100" t="str">
        <f>IF(OR(ISBLANK(draft_picks[[#This Row],[veto_override_team_id]]),draft_picks[[#This Row],[veto_override_team_id]]=""),"",_xlfn.XLOOKUP(draft_picks[[#This Row],[veto_override_team_id]],drafter_teams[id],drafter_teams[name]))</f>
        <v/>
      </c>
    </row>
    <row r="3101" spans="1:20" x14ac:dyDescent="0.25">
      <c r="A3101" t="s">
        <v>405</v>
      </c>
      <c r="B3101" t="str">
        <f>_xlfn.XLOOKUP(draft_picks[[#This Row],[draft_id]],drafts[id],drafts[title])</f>
        <v>Supernatural Kids</v>
      </c>
      <c r="C3101" s="3">
        <v>5</v>
      </c>
      <c r="D3101">
        <f>IF(C3100&lt;draft_picks[[#This Row],[position]],1,IF(C3100&gt;draft_picks[[#This Row],[position]],D3100+1,IF(C3100=draft_picks[[#This Row],[position]],D3100+1)))</f>
        <v>3</v>
      </c>
      <c r="E3101" t="s">
        <v>2162</v>
      </c>
      <c r="F3101" t="str">
        <f>IF(ISBLANK(draft_picks[[#This Row],[movie_id]]),"",_xlfn.XLOOKUP(draft_picks[[#This Row],[movie_id]],drafts.movies[id],drafts.movies[movie_title]))</f>
        <v>Sky High</v>
      </c>
      <c r="G3101" s="3" t="s">
        <v>1227</v>
      </c>
      <c r="H3101" t="str">
        <f>IF(ISBLANK(draft_picks[[#This Row],[drafter_id]]),"",_xlfn.XLOOKUP(draft_picks[[#This Row],[drafter_id]],drafters[id],drafters[name]))</f>
        <v>Jordan Morris</v>
      </c>
      <c r="J3101" t="str">
        <f>IF(ISBLANK(draft_picks[[#This Row],[drafter_team_id]]),"",_xlfn.XLOOKUP(draft_picks[[#This Row],[drafter_team_id]],drafter_teams[id],drafter_teams[name]))</f>
        <v/>
      </c>
      <c r="K3101" s="3" t="s">
        <v>15497</v>
      </c>
      <c r="L3101" t="s">
        <v>15497</v>
      </c>
      <c r="M3101" t="str">
        <f>IF(OR(ISBLANK(draft_picks[[#This Row],[veto_drafter_id]]),draft_picks[[#This Row],[veto_drafter_id]]=""),"",_xlfn.XLOOKUP(draft_picks[[#This Row],[veto_drafter_id]],drafters[id],drafters[name]))</f>
        <v/>
      </c>
      <c r="N3101" t="s">
        <v>15497</v>
      </c>
      <c r="O3101" t="str">
        <f>IF(OR(ISBLANK(draft_picks[[#This Row],[veto_drafter_team_id]]),draft_picks[[#This Row],[veto_drafter_team_id]]=""),"",_xlfn.XLOOKUP(draft_picks[[#This Row],[veto_drafter_team_id]],drafter_teams[id],drafter_teams[name]))</f>
        <v/>
      </c>
      <c r="Q3101" t="s">
        <v>15497</v>
      </c>
      <c r="R3101" t="str">
        <f>IF(OR(ISBLANK(draft_picks[[#This Row],[veto_override_drafter_id]]),draft_picks[[#This Row],[veto_override_drafter_id]]=""),"",_xlfn.XLOOKUP(draft_picks[[#This Row],[veto_override_drafter_id]],drafters[id],drafters[name]))</f>
        <v/>
      </c>
      <c r="S3101" t="s">
        <v>15497</v>
      </c>
      <c r="T3101" t="str">
        <f>IF(OR(ISBLANK(draft_picks[[#This Row],[veto_override_team_id]]),draft_picks[[#This Row],[veto_override_team_id]]=""),"",_xlfn.XLOOKUP(draft_picks[[#This Row],[veto_override_team_id]],drafter_teams[id],drafter_teams[name]))</f>
        <v/>
      </c>
    </row>
    <row r="3102" spans="1:20" x14ac:dyDescent="0.25">
      <c r="A3102" t="s">
        <v>405</v>
      </c>
      <c r="B3102" t="str">
        <f>_xlfn.XLOOKUP(draft_picks[[#This Row],[draft_id]],drafts[id],drafts[title])</f>
        <v>Supernatural Kids</v>
      </c>
      <c r="C3102" s="3">
        <v>4</v>
      </c>
      <c r="D3102">
        <f>IF(C3101&lt;draft_picks[[#This Row],[position]],1,IF(C3101&gt;draft_picks[[#This Row],[position]],D3101+1,IF(C3101=draft_picks[[#This Row],[position]],D3101+1)))</f>
        <v>4</v>
      </c>
      <c r="E3102" t="s">
        <v>3379</v>
      </c>
      <c r="F3102" t="str">
        <f>IF(ISBLANK(draft_picks[[#This Row],[movie_id]]),"",_xlfn.XLOOKUP(draft_picks[[#This Row],[movie_id]],drafts.movies[id],drafts.movies[movie_title]))</f>
        <v>Akira</v>
      </c>
      <c r="G3102" s="3" t="s">
        <v>925</v>
      </c>
      <c r="H3102" t="str">
        <f>IF(ISBLANK(draft_picks[[#This Row],[drafter_id]]),"",_xlfn.XLOOKUP(draft_picks[[#This Row],[drafter_id]],drafters[id],drafters[name]))</f>
        <v>Elliott Kalan</v>
      </c>
      <c r="J3102" t="str">
        <f>IF(ISBLANK(draft_picks[[#This Row],[drafter_team_id]]),"",_xlfn.XLOOKUP(draft_picks[[#This Row],[drafter_team_id]],drafter_teams[id],drafter_teams[name]))</f>
        <v/>
      </c>
      <c r="K3102" s="3" t="s">
        <v>15497</v>
      </c>
      <c r="L3102" t="s">
        <v>15497</v>
      </c>
      <c r="M3102" t="str">
        <f>IF(OR(ISBLANK(draft_picks[[#This Row],[veto_drafter_id]]),draft_picks[[#This Row],[veto_drafter_id]]=""),"",_xlfn.XLOOKUP(draft_picks[[#This Row],[veto_drafter_id]],drafters[id],drafters[name]))</f>
        <v/>
      </c>
      <c r="N3102" t="s">
        <v>15497</v>
      </c>
      <c r="O3102" t="str">
        <f>IF(OR(ISBLANK(draft_picks[[#This Row],[veto_drafter_team_id]]),draft_picks[[#This Row],[veto_drafter_team_id]]=""),"",_xlfn.XLOOKUP(draft_picks[[#This Row],[veto_drafter_team_id]],drafter_teams[id],drafter_teams[name]))</f>
        <v/>
      </c>
      <c r="Q3102" t="s">
        <v>15497</v>
      </c>
      <c r="R3102" t="str">
        <f>IF(OR(ISBLANK(draft_picks[[#This Row],[veto_override_drafter_id]]),draft_picks[[#This Row],[veto_override_drafter_id]]=""),"",_xlfn.XLOOKUP(draft_picks[[#This Row],[veto_override_drafter_id]],drafters[id],drafters[name]))</f>
        <v/>
      </c>
      <c r="S3102" t="s">
        <v>15497</v>
      </c>
      <c r="T3102" t="str">
        <f>IF(OR(ISBLANK(draft_picks[[#This Row],[veto_override_team_id]]),draft_picks[[#This Row],[veto_override_team_id]]=""),"",_xlfn.XLOOKUP(draft_picks[[#This Row],[veto_override_team_id]],drafter_teams[id],drafter_teams[name]))</f>
        <v/>
      </c>
    </row>
    <row r="3103" spans="1:20" x14ac:dyDescent="0.25">
      <c r="A3103" t="s">
        <v>405</v>
      </c>
      <c r="B3103" t="str">
        <f>_xlfn.XLOOKUP(draft_picks[[#This Row],[draft_id]],drafts[id],drafts[title])</f>
        <v>Supernatural Kids</v>
      </c>
      <c r="C3103" s="3">
        <v>3</v>
      </c>
      <c r="D3103">
        <f>IF(C3102&lt;draft_picks[[#This Row],[position]],1,IF(C3102&gt;draft_picks[[#This Row],[position]],D3102+1,IF(C3102=draft_picks[[#This Row],[position]],D3102+1)))</f>
        <v>5</v>
      </c>
      <c r="E3103" t="s">
        <v>5830</v>
      </c>
      <c r="F3103" t="str">
        <f>IF(ISBLANK(draft_picks[[#This Row],[movie_id]]),"",_xlfn.XLOOKUP(draft_picks[[#This Row],[movie_id]],drafts.movies[id],drafts.movies[movie_title]))</f>
        <v>Spider-Man: Into the Spider-Verse</v>
      </c>
      <c r="G3103" s="3" t="s">
        <v>1227</v>
      </c>
      <c r="H3103" t="str">
        <f>IF(ISBLANK(draft_picks[[#This Row],[drafter_id]]),"",_xlfn.XLOOKUP(draft_picks[[#This Row],[drafter_id]],drafters[id],drafters[name]))</f>
        <v>Jordan Morris</v>
      </c>
      <c r="J3103" t="str">
        <f>IF(ISBLANK(draft_picks[[#This Row],[drafter_team_id]]),"",_xlfn.XLOOKUP(draft_picks[[#This Row],[drafter_team_id]],drafter_teams[id],drafter_teams[name]))</f>
        <v/>
      </c>
      <c r="K3103" s="3" t="s">
        <v>15497</v>
      </c>
      <c r="L3103" t="s">
        <v>15497</v>
      </c>
      <c r="M3103" t="str">
        <f>IF(OR(ISBLANK(draft_picks[[#This Row],[veto_drafter_id]]),draft_picks[[#This Row],[veto_drafter_id]]=""),"",_xlfn.XLOOKUP(draft_picks[[#This Row],[veto_drafter_id]],drafters[id],drafters[name]))</f>
        <v/>
      </c>
      <c r="N3103" t="s">
        <v>15497</v>
      </c>
      <c r="O3103" t="str">
        <f>IF(OR(ISBLANK(draft_picks[[#This Row],[veto_drafter_team_id]]),draft_picks[[#This Row],[veto_drafter_team_id]]=""),"",_xlfn.XLOOKUP(draft_picks[[#This Row],[veto_drafter_team_id]],drafter_teams[id],drafter_teams[name]))</f>
        <v/>
      </c>
      <c r="Q3103" t="s">
        <v>15497</v>
      </c>
      <c r="R3103" t="str">
        <f>IF(OR(ISBLANK(draft_picks[[#This Row],[veto_override_drafter_id]]),draft_picks[[#This Row],[veto_override_drafter_id]]=""),"",_xlfn.XLOOKUP(draft_picks[[#This Row],[veto_override_drafter_id]],drafters[id],drafters[name]))</f>
        <v/>
      </c>
      <c r="S3103" t="s">
        <v>15497</v>
      </c>
      <c r="T3103" t="str">
        <f>IF(OR(ISBLANK(draft_picks[[#This Row],[veto_override_team_id]]),draft_picks[[#This Row],[veto_override_team_id]]=""),"",_xlfn.XLOOKUP(draft_picks[[#This Row],[veto_override_team_id]],drafter_teams[id],drafter_teams[name]))</f>
        <v/>
      </c>
    </row>
    <row r="3104" spans="1:20" x14ac:dyDescent="0.25">
      <c r="A3104" t="s">
        <v>405</v>
      </c>
      <c r="B3104" t="str">
        <f>_xlfn.XLOOKUP(draft_picks[[#This Row],[draft_id]],drafts[id],drafts[title])</f>
        <v>Supernatural Kids</v>
      </c>
      <c r="C3104" s="3">
        <v>2</v>
      </c>
      <c r="D3104">
        <f>IF(C3103&lt;draft_picks[[#This Row],[position]],1,IF(C3103&gt;draft_picks[[#This Row],[position]],D3103+1,IF(C3103=draft_picks[[#This Row],[position]],D3103+1)))</f>
        <v>6</v>
      </c>
      <c r="E3104" t="s">
        <v>5420</v>
      </c>
      <c r="F3104" t="str">
        <f>IF(ISBLANK(draft_picks[[#This Row],[movie_id]]),"",_xlfn.XLOOKUP(draft_picks[[#This Row],[movie_id]],drafts.movies[id],drafts.movies[movie_title]))</f>
        <v>Carrie</v>
      </c>
      <c r="G3104" s="3" t="s">
        <v>925</v>
      </c>
      <c r="H3104" t="str">
        <f>IF(ISBLANK(draft_picks[[#This Row],[drafter_id]]),"",_xlfn.XLOOKUP(draft_picks[[#This Row],[drafter_id]],drafters[id],drafters[name]))</f>
        <v>Elliott Kalan</v>
      </c>
      <c r="J3104" t="str">
        <f>IF(ISBLANK(draft_picks[[#This Row],[drafter_team_id]]),"",_xlfn.XLOOKUP(draft_picks[[#This Row],[drafter_team_id]],drafter_teams[id],drafter_teams[name]))</f>
        <v/>
      </c>
      <c r="K3104" s="3" t="s">
        <v>15497</v>
      </c>
      <c r="L3104" t="s">
        <v>15497</v>
      </c>
      <c r="M3104" t="str">
        <f>IF(OR(ISBLANK(draft_picks[[#This Row],[veto_drafter_id]]),draft_picks[[#This Row],[veto_drafter_id]]=""),"",_xlfn.XLOOKUP(draft_picks[[#This Row],[veto_drafter_id]],drafters[id],drafters[name]))</f>
        <v/>
      </c>
      <c r="N3104" t="s">
        <v>15497</v>
      </c>
      <c r="O3104" t="str">
        <f>IF(OR(ISBLANK(draft_picks[[#This Row],[veto_drafter_team_id]]),draft_picks[[#This Row],[veto_drafter_team_id]]=""),"",_xlfn.XLOOKUP(draft_picks[[#This Row],[veto_drafter_team_id]],drafter_teams[id],drafter_teams[name]))</f>
        <v/>
      </c>
      <c r="Q3104" t="s">
        <v>15497</v>
      </c>
      <c r="R3104" t="str">
        <f>IF(OR(ISBLANK(draft_picks[[#This Row],[veto_override_drafter_id]]),draft_picks[[#This Row],[veto_override_drafter_id]]=""),"",_xlfn.XLOOKUP(draft_picks[[#This Row],[veto_override_drafter_id]],drafters[id],drafters[name]))</f>
        <v/>
      </c>
      <c r="S3104" t="s">
        <v>15497</v>
      </c>
      <c r="T3104" t="str">
        <f>IF(OR(ISBLANK(draft_picks[[#This Row],[veto_override_team_id]]),draft_picks[[#This Row],[veto_override_team_id]]=""),"",_xlfn.XLOOKUP(draft_picks[[#This Row],[veto_override_team_id]],drafter_teams[id],drafter_teams[name]))</f>
        <v/>
      </c>
    </row>
    <row r="3105" spans="1:20" x14ac:dyDescent="0.25">
      <c r="A3105" t="s">
        <v>405</v>
      </c>
      <c r="B3105" t="str">
        <f>_xlfn.XLOOKUP(draft_picks[[#This Row],[draft_id]],drafts[id],drafts[title])</f>
        <v>Supernatural Kids</v>
      </c>
      <c r="C3105" s="3">
        <v>1</v>
      </c>
      <c r="D3105">
        <f>IF(C3104&lt;draft_picks[[#This Row],[position]],1,IF(C3104&gt;draft_picks[[#This Row],[position]],D3104+1,IF(C3104=draft_picks[[#This Row],[position]],D3104+1)))</f>
        <v>7</v>
      </c>
      <c r="E3105" t="s">
        <v>2628</v>
      </c>
      <c r="F3105" t="str">
        <f>IF(ISBLANK(draft_picks[[#This Row],[movie_id]]),"",_xlfn.XLOOKUP(draft_picks[[#This Row],[movie_id]],drafts.movies[id],drafts.movies[movie_title]))</f>
        <v>Kiki's Delivery Service</v>
      </c>
      <c r="G3105" s="3" t="s">
        <v>1227</v>
      </c>
      <c r="H3105" t="str">
        <f>IF(ISBLANK(draft_picks[[#This Row],[drafter_id]]),"",_xlfn.XLOOKUP(draft_picks[[#This Row],[drafter_id]],drafters[id],drafters[name]))</f>
        <v>Jordan Morris</v>
      </c>
      <c r="J3105" t="str">
        <f>IF(ISBLANK(draft_picks[[#This Row],[drafter_team_id]]),"",_xlfn.XLOOKUP(draft_picks[[#This Row],[drafter_team_id]],drafter_teams[id],drafter_teams[name]))</f>
        <v/>
      </c>
      <c r="K3105" s="3" t="s">
        <v>15497</v>
      </c>
      <c r="L3105" t="s">
        <v>15497</v>
      </c>
      <c r="M3105" t="str">
        <f>IF(OR(ISBLANK(draft_picks[[#This Row],[veto_drafter_id]]),draft_picks[[#This Row],[veto_drafter_id]]=""),"",_xlfn.XLOOKUP(draft_picks[[#This Row],[veto_drafter_id]],drafters[id],drafters[name]))</f>
        <v/>
      </c>
      <c r="N3105" t="s">
        <v>15497</v>
      </c>
      <c r="O3105" t="str">
        <f>IF(OR(ISBLANK(draft_picks[[#This Row],[veto_drafter_team_id]]),draft_picks[[#This Row],[veto_drafter_team_id]]=""),"",_xlfn.XLOOKUP(draft_picks[[#This Row],[veto_drafter_team_id]],drafter_teams[id],drafter_teams[name]))</f>
        <v/>
      </c>
      <c r="Q3105" t="s">
        <v>15497</v>
      </c>
      <c r="R3105" t="str">
        <f>IF(OR(ISBLANK(draft_picks[[#This Row],[veto_override_drafter_id]]),draft_picks[[#This Row],[veto_override_drafter_id]]=""),"",_xlfn.XLOOKUP(draft_picks[[#This Row],[veto_override_drafter_id]],drafters[id],drafters[name]))</f>
        <v/>
      </c>
      <c r="S3105" t="s">
        <v>15497</v>
      </c>
      <c r="T3105" t="str">
        <f>IF(OR(ISBLANK(draft_picks[[#This Row],[veto_override_team_id]]),draft_picks[[#This Row],[veto_override_team_id]]=""),"",_xlfn.XLOOKUP(draft_picks[[#This Row],[veto_override_team_id]],drafter_teams[id],drafter_teams[name]))</f>
        <v/>
      </c>
    </row>
    <row r="3106" spans="1:20" x14ac:dyDescent="0.25">
      <c r="A3106" t="s">
        <v>621</v>
      </c>
      <c r="B3106" t="str">
        <f>_xlfn.XLOOKUP(draft_picks[[#This Row],[draft_id]],drafts[id],drafts[title])</f>
        <v>Jean-Claude Van Damme</v>
      </c>
      <c r="C3106" s="3">
        <v>7</v>
      </c>
      <c r="D3106">
        <f>IF(C3105&lt;draft_picks[[#This Row],[position]],1,IF(C3105&gt;draft_picks[[#This Row],[position]],D3105+1,IF(C3105=draft_picks[[#This Row],[position]],D3105+1)))</f>
        <v>1</v>
      </c>
      <c r="E3106" t="s">
        <v>1392</v>
      </c>
      <c r="F3106" t="str">
        <f>IF(ISBLANK(draft_picks[[#This Row],[movie_id]]),"",_xlfn.XLOOKUP(draft_picks[[#This Row],[movie_id]],drafts.movies[id],drafts.movies[movie_title]))</f>
        <v>Street Fighter</v>
      </c>
      <c r="G3106" s="3" t="s">
        <v>895</v>
      </c>
      <c r="H3106" t="str">
        <f>IF(ISBLANK(draft_picks[[#This Row],[drafter_id]]),"",_xlfn.XLOOKUP(draft_picks[[#This Row],[drafter_id]],drafters[id],drafters[name]))</f>
        <v>Jon Gabrus</v>
      </c>
      <c r="J3106" t="str">
        <f>IF(ISBLANK(draft_picks[[#This Row],[drafter_team_id]]),"",_xlfn.XLOOKUP(draft_picks[[#This Row],[drafter_team_id]],drafter_teams[id],drafter_teams[name]))</f>
        <v/>
      </c>
      <c r="K3106" s="3" t="s">
        <v>15497</v>
      </c>
      <c r="L3106" t="s">
        <v>15497</v>
      </c>
      <c r="M3106" t="str">
        <f>IF(OR(ISBLANK(draft_picks[[#This Row],[veto_drafter_id]]),draft_picks[[#This Row],[veto_drafter_id]]=""),"",_xlfn.XLOOKUP(draft_picks[[#This Row],[veto_drafter_id]],drafters[id],drafters[name]))</f>
        <v/>
      </c>
      <c r="N3106" t="s">
        <v>15497</v>
      </c>
      <c r="O3106" t="str">
        <f>IF(OR(ISBLANK(draft_picks[[#This Row],[veto_drafter_team_id]]),draft_picks[[#This Row],[veto_drafter_team_id]]=""),"",_xlfn.XLOOKUP(draft_picks[[#This Row],[veto_drafter_team_id]],drafter_teams[id],drafter_teams[name]))</f>
        <v/>
      </c>
      <c r="Q3106" t="s">
        <v>15497</v>
      </c>
      <c r="R3106" t="str">
        <f>IF(OR(ISBLANK(draft_picks[[#This Row],[veto_override_drafter_id]]),draft_picks[[#This Row],[veto_override_drafter_id]]=""),"",_xlfn.XLOOKUP(draft_picks[[#This Row],[veto_override_drafter_id]],drafters[id],drafters[name]))</f>
        <v/>
      </c>
      <c r="S3106" t="s">
        <v>15497</v>
      </c>
      <c r="T3106" t="str">
        <f>IF(OR(ISBLANK(draft_picks[[#This Row],[veto_override_team_id]]),draft_picks[[#This Row],[veto_override_team_id]]=""),"",_xlfn.XLOOKUP(draft_picks[[#This Row],[veto_override_team_id]],drafter_teams[id],drafter_teams[name]))</f>
        <v/>
      </c>
    </row>
    <row r="3107" spans="1:20" x14ac:dyDescent="0.25">
      <c r="A3107" t="s">
        <v>621</v>
      </c>
      <c r="B3107" t="str">
        <f>_xlfn.XLOOKUP(draft_picks[[#This Row],[draft_id]],drafts[id],drafts[title])</f>
        <v>Jean-Claude Van Damme</v>
      </c>
      <c r="C3107" s="3">
        <v>6</v>
      </c>
      <c r="D3107">
        <f>IF(C3106&lt;draft_picks[[#This Row],[position]],1,IF(C3106&gt;draft_picks[[#This Row],[position]],D3106+1,IF(C3106=draft_picks[[#This Row],[position]],D3106+1)))</f>
        <v>2</v>
      </c>
      <c r="E3107" t="s">
        <v>3840</v>
      </c>
      <c r="F3107" t="str">
        <f>IF(ISBLANK(draft_picks[[#This Row],[movie_id]]),"",_xlfn.XLOOKUP(draft_picks[[#This Row],[movie_id]],drafts.movies[id],drafts.movies[movie_title]))</f>
        <v>Double Impact</v>
      </c>
      <c r="G3107" s="3" t="s">
        <v>895</v>
      </c>
      <c r="H3107" t="str">
        <f>IF(ISBLANK(draft_picks[[#This Row],[drafter_id]]),"",_xlfn.XLOOKUP(draft_picks[[#This Row],[drafter_id]],drafters[id],drafters[name]))</f>
        <v>Jon Gabrus</v>
      </c>
      <c r="J3107" t="str">
        <f>IF(ISBLANK(draft_picks[[#This Row],[drafter_team_id]]),"",_xlfn.XLOOKUP(draft_picks[[#This Row],[drafter_team_id]],drafter_teams[id],drafter_teams[name]))</f>
        <v/>
      </c>
      <c r="K3107" s="3" t="s">
        <v>15497</v>
      </c>
      <c r="L3107" t="s">
        <v>15497</v>
      </c>
      <c r="M3107" t="str">
        <f>IF(OR(ISBLANK(draft_picks[[#This Row],[veto_drafter_id]]),draft_picks[[#This Row],[veto_drafter_id]]=""),"",_xlfn.XLOOKUP(draft_picks[[#This Row],[veto_drafter_id]],drafters[id],drafters[name]))</f>
        <v/>
      </c>
      <c r="N3107" t="s">
        <v>15497</v>
      </c>
      <c r="O3107" t="str">
        <f>IF(OR(ISBLANK(draft_picks[[#This Row],[veto_drafter_team_id]]),draft_picks[[#This Row],[veto_drafter_team_id]]=""),"",_xlfn.XLOOKUP(draft_picks[[#This Row],[veto_drafter_team_id]],drafter_teams[id],drafter_teams[name]))</f>
        <v/>
      </c>
      <c r="Q3107" t="s">
        <v>15497</v>
      </c>
      <c r="R3107" t="str">
        <f>IF(OR(ISBLANK(draft_picks[[#This Row],[veto_override_drafter_id]]),draft_picks[[#This Row],[veto_override_drafter_id]]=""),"",_xlfn.XLOOKUP(draft_picks[[#This Row],[veto_override_drafter_id]],drafters[id],drafters[name]))</f>
        <v/>
      </c>
      <c r="S3107" t="s">
        <v>15497</v>
      </c>
      <c r="T3107" t="str">
        <f>IF(OR(ISBLANK(draft_picks[[#This Row],[veto_override_team_id]]),draft_picks[[#This Row],[veto_override_team_id]]=""),"",_xlfn.XLOOKUP(draft_picks[[#This Row],[veto_override_team_id]],drafter_teams[id],drafter_teams[name]))</f>
        <v/>
      </c>
    </row>
    <row r="3108" spans="1:20" x14ac:dyDescent="0.25">
      <c r="A3108" t="s">
        <v>621</v>
      </c>
      <c r="B3108" t="str">
        <f>_xlfn.XLOOKUP(draft_picks[[#This Row],[draft_id]],drafts[id],drafts[title])</f>
        <v>Jean-Claude Van Damme</v>
      </c>
      <c r="C3108" s="3">
        <v>5</v>
      </c>
      <c r="D3108">
        <f>IF(C3107&lt;draft_picks[[#This Row],[position]],1,IF(C3107&gt;draft_picks[[#This Row],[position]],D3107+1,IF(C3107=draft_picks[[#This Row],[position]],D3107+1)))</f>
        <v>3</v>
      </c>
      <c r="E3108" t="s">
        <v>1799</v>
      </c>
      <c r="F3108" t="str">
        <f>IF(ISBLANK(draft_picks[[#This Row],[movie_id]]),"",_xlfn.XLOOKUP(draft_picks[[#This Row],[movie_id]],drafts.movies[id],drafts.movies[movie_title]))</f>
        <v>Timecop</v>
      </c>
      <c r="G3108" s="3" t="s">
        <v>853</v>
      </c>
      <c r="H3108" t="str">
        <f>IF(ISBLANK(draft_picks[[#This Row],[drafter_id]]),"",_xlfn.XLOOKUP(draft_picks[[#This Row],[drafter_id]],drafters[id],drafters[name]))</f>
        <v>Ryan Stanger</v>
      </c>
      <c r="J3108" t="str">
        <f>IF(ISBLANK(draft_picks[[#This Row],[drafter_team_id]]),"",_xlfn.XLOOKUP(draft_picks[[#This Row],[drafter_team_id]],drafter_teams[id],drafter_teams[name]))</f>
        <v/>
      </c>
      <c r="K3108" s="3" t="s">
        <v>15497</v>
      </c>
      <c r="L3108" t="s">
        <v>15497</v>
      </c>
      <c r="M3108" t="str">
        <f>IF(OR(ISBLANK(draft_picks[[#This Row],[veto_drafter_id]]),draft_picks[[#This Row],[veto_drafter_id]]=""),"",_xlfn.XLOOKUP(draft_picks[[#This Row],[veto_drafter_id]],drafters[id],drafters[name]))</f>
        <v/>
      </c>
      <c r="N3108" t="s">
        <v>15497</v>
      </c>
      <c r="O3108" t="str">
        <f>IF(OR(ISBLANK(draft_picks[[#This Row],[veto_drafter_team_id]]),draft_picks[[#This Row],[veto_drafter_team_id]]=""),"",_xlfn.XLOOKUP(draft_picks[[#This Row],[veto_drafter_team_id]],drafter_teams[id],drafter_teams[name]))</f>
        <v/>
      </c>
      <c r="Q3108" t="s">
        <v>15497</v>
      </c>
      <c r="R3108" t="str">
        <f>IF(OR(ISBLANK(draft_picks[[#This Row],[veto_override_drafter_id]]),draft_picks[[#This Row],[veto_override_drafter_id]]=""),"",_xlfn.XLOOKUP(draft_picks[[#This Row],[veto_override_drafter_id]],drafters[id],drafters[name]))</f>
        <v/>
      </c>
      <c r="S3108" t="s">
        <v>15497</v>
      </c>
      <c r="T3108" t="str">
        <f>IF(OR(ISBLANK(draft_picks[[#This Row],[veto_override_team_id]]),draft_picks[[#This Row],[veto_override_team_id]]=""),"",_xlfn.XLOOKUP(draft_picks[[#This Row],[veto_override_team_id]],drafter_teams[id],drafter_teams[name]))</f>
        <v/>
      </c>
    </row>
    <row r="3109" spans="1:20" x14ac:dyDescent="0.25">
      <c r="A3109" t="s">
        <v>621</v>
      </c>
      <c r="B3109" t="str">
        <f>_xlfn.XLOOKUP(draft_picks[[#This Row],[draft_id]],drafts[id],drafts[title])</f>
        <v>Jean-Claude Van Damme</v>
      </c>
      <c r="C3109" s="3">
        <v>4</v>
      </c>
      <c r="D3109">
        <f>IF(C3108&lt;draft_picks[[#This Row],[position]],1,IF(C3108&gt;draft_picks[[#This Row],[position]],D3108+1,IF(C3108=draft_picks[[#This Row],[position]],D3108+1)))</f>
        <v>4</v>
      </c>
      <c r="E3109" t="s">
        <v>6590</v>
      </c>
      <c r="F3109" t="str">
        <f>IF(ISBLANK(draft_picks[[#This Row],[movie_id]]),"",_xlfn.XLOOKUP(draft_picks[[#This Row],[movie_id]],drafts.movies[id],drafts.movies[movie_title]))</f>
        <v>Hard Target</v>
      </c>
      <c r="G3109" s="3" t="s">
        <v>895</v>
      </c>
      <c r="H3109" t="str">
        <f>IF(ISBLANK(draft_picks[[#This Row],[drafter_id]]),"",_xlfn.XLOOKUP(draft_picks[[#This Row],[drafter_id]],drafters[id],drafters[name]))</f>
        <v>Jon Gabrus</v>
      </c>
      <c r="J3109" t="str">
        <f>IF(ISBLANK(draft_picks[[#This Row],[drafter_team_id]]),"",_xlfn.XLOOKUP(draft_picks[[#This Row],[drafter_team_id]],drafter_teams[id],drafter_teams[name]))</f>
        <v/>
      </c>
      <c r="K3109" s="3" t="s">
        <v>15497</v>
      </c>
      <c r="L3109" t="s">
        <v>15497</v>
      </c>
      <c r="M3109" t="str">
        <f>IF(OR(ISBLANK(draft_picks[[#This Row],[veto_drafter_id]]),draft_picks[[#This Row],[veto_drafter_id]]=""),"",_xlfn.XLOOKUP(draft_picks[[#This Row],[veto_drafter_id]],drafters[id],drafters[name]))</f>
        <v/>
      </c>
      <c r="N3109" t="s">
        <v>15497</v>
      </c>
      <c r="O3109" t="str">
        <f>IF(OR(ISBLANK(draft_picks[[#This Row],[veto_drafter_team_id]]),draft_picks[[#This Row],[veto_drafter_team_id]]=""),"",_xlfn.XLOOKUP(draft_picks[[#This Row],[veto_drafter_team_id]],drafter_teams[id],drafter_teams[name]))</f>
        <v/>
      </c>
      <c r="Q3109" t="s">
        <v>15497</v>
      </c>
      <c r="R3109" t="str">
        <f>IF(OR(ISBLANK(draft_picks[[#This Row],[veto_override_drafter_id]]),draft_picks[[#This Row],[veto_override_drafter_id]]=""),"",_xlfn.XLOOKUP(draft_picks[[#This Row],[veto_override_drafter_id]],drafters[id],drafters[name]))</f>
        <v/>
      </c>
      <c r="S3109" t="s">
        <v>15497</v>
      </c>
      <c r="T3109" t="str">
        <f>IF(OR(ISBLANK(draft_picks[[#This Row],[veto_override_team_id]]),draft_picks[[#This Row],[veto_override_team_id]]=""),"",_xlfn.XLOOKUP(draft_picks[[#This Row],[veto_override_team_id]],drafter_teams[id],drafter_teams[name]))</f>
        <v/>
      </c>
    </row>
    <row r="3110" spans="1:20" x14ac:dyDescent="0.25">
      <c r="A3110" t="s">
        <v>621</v>
      </c>
      <c r="B3110" t="str">
        <f>_xlfn.XLOOKUP(draft_picks[[#This Row],[draft_id]],drafts[id],drafts[title])</f>
        <v>Jean-Claude Van Damme</v>
      </c>
      <c r="C3110" s="3">
        <v>3</v>
      </c>
      <c r="D3110">
        <f>IF(C3109&lt;draft_picks[[#This Row],[position]],1,IF(C3109&gt;draft_picks[[#This Row],[position]],D3109+1,IF(C3109=draft_picks[[#This Row],[position]],D3109+1)))</f>
        <v>5</v>
      </c>
      <c r="E3110" t="s">
        <v>7258</v>
      </c>
      <c r="F3110" t="str">
        <f>IF(ISBLANK(draft_picks[[#This Row],[movie_id]]),"",_xlfn.XLOOKUP(draft_picks[[#This Row],[movie_id]],drafts.movies[id],drafts.movies[movie_title]))</f>
        <v>Lionheart</v>
      </c>
      <c r="G3110" s="3" t="s">
        <v>853</v>
      </c>
      <c r="H3110" t="str">
        <f>IF(ISBLANK(draft_picks[[#This Row],[drafter_id]]),"",_xlfn.XLOOKUP(draft_picks[[#This Row],[drafter_id]],drafters[id],drafters[name]))</f>
        <v>Ryan Stanger</v>
      </c>
      <c r="J3110" t="str">
        <f>IF(ISBLANK(draft_picks[[#This Row],[drafter_team_id]]),"",_xlfn.XLOOKUP(draft_picks[[#This Row],[drafter_team_id]],drafter_teams[id],drafter_teams[name]))</f>
        <v/>
      </c>
      <c r="K3110" s="3" t="s">
        <v>15497</v>
      </c>
      <c r="L3110" t="s">
        <v>15497</v>
      </c>
      <c r="M3110" t="str">
        <f>IF(OR(ISBLANK(draft_picks[[#This Row],[veto_drafter_id]]),draft_picks[[#This Row],[veto_drafter_id]]=""),"",_xlfn.XLOOKUP(draft_picks[[#This Row],[veto_drafter_id]],drafters[id],drafters[name]))</f>
        <v/>
      </c>
      <c r="N3110" t="s">
        <v>15497</v>
      </c>
      <c r="O3110" t="str">
        <f>IF(OR(ISBLANK(draft_picks[[#This Row],[veto_drafter_team_id]]),draft_picks[[#This Row],[veto_drafter_team_id]]=""),"",_xlfn.XLOOKUP(draft_picks[[#This Row],[veto_drafter_team_id]],drafter_teams[id],drafter_teams[name]))</f>
        <v/>
      </c>
      <c r="Q3110" t="s">
        <v>15497</v>
      </c>
      <c r="R3110" t="str">
        <f>IF(OR(ISBLANK(draft_picks[[#This Row],[veto_override_drafter_id]]),draft_picks[[#This Row],[veto_override_drafter_id]]=""),"",_xlfn.XLOOKUP(draft_picks[[#This Row],[veto_override_drafter_id]],drafters[id],drafters[name]))</f>
        <v/>
      </c>
      <c r="S3110" t="s">
        <v>15497</v>
      </c>
      <c r="T3110" t="str">
        <f>IF(OR(ISBLANK(draft_picks[[#This Row],[veto_override_team_id]]),draft_picks[[#This Row],[veto_override_team_id]]=""),"",_xlfn.XLOOKUP(draft_picks[[#This Row],[veto_override_team_id]],drafter_teams[id],drafter_teams[name]))</f>
        <v/>
      </c>
    </row>
    <row r="3111" spans="1:20" x14ac:dyDescent="0.25">
      <c r="A3111" t="s">
        <v>621</v>
      </c>
      <c r="B3111" t="str">
        <f>_xlfn.XLOOKUP(draft_picks[[#This Row],[draft_id]],drafts[id],drafts[title])</f>
        <v>Jean-Claude Van Damme</v>
      </c>
      <c r="C3111" s="3">
        <v>2</v>
      </c>
      <c r="D3111">
        <f>IF(C3110&lt;draft_picks[[#This Row],[position]],1,IF(C3110&gt;draft_picks[[#This Row],[position]],D3110+1,IF(C3110=draft_picks[[#This Row],[position]],D3110+1)))</f>
        <v>6</v>
      </c>
      <c r="E3111" t="s">
        <v>5809</v>
      </c>
      <c r="F3111" t="str">
        <f>IF(ISBLANK(draft_picks[[#This Row],[movie_id]]),"",_xlfn.XLOOKUP(draft_picks[[#This Row],[movie_id]],drafts.movies[id],drafts.movies[movie_title]))</f>
        <v>Kickboxer</v>
      </c>
      <c r="G3111" s="3" t="s">
        <v>895</v>
      </c>
      <c r="H3111" t="str">
        <f>IF(ISBLANK(draft_picks[[#This Row],[drafter_id]]),"",_xlfn.XLOOKUP(draft_picks[[#This Row],[drafter_id]],drafters[id],drafters[name]))</f>
        <v>Jon Gabrus</v>
      </c>
      <c r="J3111" t="str">
        <f>IF(ISBLANK(draft_picks[[#This Row],[drafter_team_id]]),"",_xlfn.XLOOKUP(draft_picks[[#This Row],[drafter_team_id]],drafter_teams[id],drafter_teams[name]))</f>
        <v/>
      </c>
      <c r="K3111" s="3" t="s">
        <v>15497</v>
      </c>
      <c r="L3111" t="s">
        <v>15497</v>
      </c>
      <c r="M3111" t="str">
        <f>IF(OR(ISBLANK(draft_picks[[#This Row],[veto_drafter_id]]),draft_picks[[#This Row],[veto_drafter_id]]=""),"",_xlfn.XLOOKUP(draft_picks[[#This Row],[veto_drafter_id]],drafters[id],drafters[name]))</f>
        <v/>
      </c>
      <c r="N3111" t="s">
        <v>15497</v>
      </c>
      <c r="O3111" t="str">
        <f>IF(OR(ISBLANK(draft_picks[[#This Row],[veto_drafter_team_id]]),draft_picks[[#This Row],[veto_drafter_team_id]]=""),"",_xlfn.XLOOKUP(draft_picks[[#This Row],[veto_drafter_team_id]],drafter_teams[id],drafter_teams[name]))</f>
        <v/>
      </c>
      <c r="Q3111" t="s">
        <v>15497</v>
      </c>
      <c r="R3111" t="str">
        <f>IF(OR(ISBLANK(draft_picks[[#This Row],[veto_override_drafter_id]]),draft_picks[[#This Row],[veto_override_drafter_id]]=""),"",_xlfn.XLOOKUP(draft_picks[[#This Row],[veto_override_drafter_id]],drafters[id],drafters[name]))</f>
        <v/>
      </c>
      <c r="S3111" t="s">
        <v>15497</v>
      </c>
      <c r="T3111" t="str">
        <f>IF(OR(ISBLANK(draft_picks[[#This Row],[veto_override_team_id]]),draft_picks[[#This Row],[veto_override_team_id]]=""),"",_xlfn.XLOOKUP(draft_picks[[#This Row],[veto_override_team_id]],drafter_teams[id],drafter_teams[name]))</f>
        <v/>
      </c>
    </row>
    <row r="3112" spans="1:20" x14ac:dyDescent="0.25">
      <c r="A3112" t="s">
        <v>621</v>
      </c>
      <c r="B3112" t="str">
        <f>_xlfn.XLOOKUP(draft_picks[[#This Row],[draft_id]],drafts[id],drafts[title])</f>
        <v>Jean-Claude Van Damme</v>
      </c>
      <c r="C3112" s="3">
        <v>1</v>
      </c>
      <c r="D3112">
        <f>IF(C3111&lt;draft_picks[[#This Row],[position]],1,IF(C3111&gt;draft_picks[[#This Row],[position]],D3111+1,IF(C3111=draft_picks[[#This Row],[position]],D3111+1)))</f>
        <v>7</v>
      </c>
      <c r="E3112" t="s">
        <v>4299</v>
      </c>
      <c r="F3112" t="str">
        <f>IF(ISBLANK(draft_picks[[#This Row],[movie_id]]),"",_xlfn.XLOOKUP(draft_picks[[#This Row],[movie_id]],drafts.movies[id],drafts.movies[movie_title]))</f>
        <v>Bloodsport</v>
      </c>
      <c r="G3112" s="3" t="s">
        <v>853</v>
      </c>
      <c r="H3112" t="str">
        <f>IF(ISBLANK(draft_picks[[#This Row],[drafter_id]]),"",_xlfn.XLOOKUP(draft_picks[[#This Row],[drafter_id]],drafters[id],drafters[name]))</f>
        <v>Ryan Stanger</v>
      </c>
      <c r="J3112" t="str">
        <f>IF(ISBLANK(draft_picks[[#This Row],[drafter_team_id]]),"",_xlfn.XLOOKUP(draft_picks[[#This Row],[drafter_team_id]],drafter_teams[id],drafter_teams[name]))</f>
        <v/>
      </c>
      <c r="K3112" s="3" t="s">
        <v>15497</v>
      </c>
      <c r="L3112" t="s">
        <v>15497</v>
      </c>
      <c r="M3112" t="str">
        <f>IF(OR(ISBLANK(draft_picks[[#This Row],[veto_drafter_id]]),draft_picks[[#This Row],[veto_drafter_id]]=""),"",_xlfn.XLOOKUP(draft_picks[[#This Row],[veto_drafter_id]],drafters[id],drafters[name]))</f>
        <v/>
      </c>
      <c r="N3112" t="s">
        <v>15497</v>
      </c>
      <c r="O3112" t="str">
        <f>IF(OR(ISBLANK(draft_picks[[#This Row],[veto_drafter_team_id]]),draft_picks[[#This Row],[veto_drafter_team_id]]=""),"",_xlfn.XLOOKUP(draft_picks[[#This Row],[veto_drafter_team_id]],drafter_teams[id],drafter_teams[name]))</f>
        <v/>
      </c>
      <c r="Q3112" t="s">
        <v>15497</v>
      </c>
      <c r="R3112" t="str">
        <f>IF(OR(ISBLANK(draft_picks[[#This Row],[veto_override_drafter_id]]),draft_picks[[#This Row],[veto_override_drafter_id]]=""),"",_xlfn.XLOOKUP(draft_picks[[#This Row],[veto_override_drafter_id]],drafters[id],drafters[name]))</f>
        <v/>
      </c>
      <c r="S3112" t="s">
        <v>15497</v>
      </c>
      <c r="T3112" t="str">
        <f>IF(OR(ISBLANK(draft_picks[[#This Row],[veto_override_team_id]]),draft_picks[[#This Row],[veto_override_team_id]]=""),"",_xlfn.XLOOKUP(draft_picks[[#This Row],[veto_override_team_id]],drafter_teams[id],drafter_teams[name]))</f>
        <v/>
      </c>
    </row>
    <row r="3113" spans="1:20" x14ac:dyDescent="0.25">
      <c r="A3113" t="s">
        <v>375</v>
      </c>
      <c r="B3113" t="str">
        <f>_xlfn.XLOOKUP(draft_picks[[#This Row],[draft_id]],drafts[id],drafts[title])</f>
        <v>Retail Hell</v>
      </c>
      <c r="C3113" s="3">
        <v>7</v>
      </c>
      <c r="D3113">
        <f>IF(C3112&lt;draft_picks[[#This Row],[position]],1,IF(C3112&gt;draft_picks[[#This Row],[position]],D3112+1,IF(C3112=draft_picks[[#This Row],[position]],D3112+1)))</f>
        <v>1</v>
      </c>
      <c r="E3113" t="s">
        <v>5025</v>
      </c>
      <c r="F3113" t="str">
        <f>IF(ISBLANK(draft_picks[[#This Row],[movie_id]]),"",_xlfn.XLOOKUP(draft_picks[[#This Row],[movie_id]],drafts.movies[id],drafts.movies[movie_title]))</f>
        <v>Notting Hill</v>
      </c>
      <c r="G3113" s="3" t="s">
        <v>1037</v>
      </c>
      <c r="H3113" t="str">
        <f>IF(ISBLANK(draft_picks[[#This Row],[drafter_id]]),"",_xlfn.XLOOKUP(draft_picks[[#This Row],[drafter_id]],drafters[id],drafters[name]))</f>
        <v>Mia Lee Vicino</v>
      </c>
      <c r="J3113" t="str">
        <f>IF(ISBLANK(draft_picks[[#This Row],[drafter_team_id]]),"",_xlfn.XLOOKUP(draft_picks[[#This Row],[drafter_team_id]],drafter_teams[id],drafter_teams[name]))</f>
        <v/>
      </c>
      <c r="K3113" s="3" t="s">
        <v>15497</v>
      </c>
      <c r="L3113" t="s">
        <v>15497</v>
      </c>
      <c r="M3113" t="str">
        <f>IF(OR(ISBLANK(draft_picks[[#This Row],[veto_drafter_id]]),draft_picks[[#This Row],[veto_drafter_id]]=""),"",_xlfn.XLOOKUP(draft_picks[[#This Row],[veto_drafter_id]],drafters[id],drafters[name]))</f>
        <v/>
      </c>
      <c r="N3113" t="s">
        <v>15497</v>
      </c>
      <c r="O3113" t="str">
        <f>IF(OR(ISBLANK(draft_picks[[#This Row],[veto_drafter_team_id]]),draft_picks[[#This Row],[veto_drafter_team_id]]=""),"",_xlfn.XLOOKUP(draft_picks[[#This Row],[veto_drafter_team_id]],drafter_teams[id],drafter_teams[name]))</f>
        <v/>
      </c>
      <c r="Q3113" t="s">
        <v>15497</v>
      </c>
      <c r="R3113" t="str">
        <f>IF(OR(ISBLANK(draft_picks[[#This Row],[veto_override_drafter_id]]),draft_picks[[#This Row],[veto_override_drafter_id]]=""),"",_xlfn.XLOOKUP(draft_picks[[#This Row],[veto_override_drafter_id]],drafters[id],drafters[name]))</f>
        <v/>
      </c>
      <c r="S3113" t="s">
        <v>15497</v>
      </c>
      <c r="T3113" t="str">
        <f>IF(OR(ISBLANK(draft_picks[[#This Row],[veto_override_team_id]]),draft_picks[[#This Row],[veto_override_team_id]]=""),"",_xlfn.XLOOKUP(draft_picks[[#This Row],[veto_override_team_id]],drafter_teams[id],drafter_teams[name]))</f>
        <v/>
      </c>
    </row>
    <row r="3114" spans="1:20" x14ac:dyDescent="0.25">
      <c r="A3114" t="s">
        <v>375</v>
      </c>
      <c r="B3114" t="str">
        <f>_xlfn.XLOOKUP(draft_picks[[#This Row],[draft_id]],drafts[id],drafts[title])</f>
        <v>Retail Hell</v>
      </c>
      <c r="C3114" s="3">
        <v>6</v>
      </c>
      <c r="D3114">
        <f>IF(C3113&lt;draft_picks[[#This Row],[position]],1,IF(C3113&gt;draft_picks[[#This Row],[position]],D3113+1,IF(C3113=draft_picks[[#This Row],[position]],D3113+1)))</f>
        <v>2</v>
      </c>
      <c r="E3114" t="s">
        <v>7345</v>
      </c>
      <c r="F3114" t="str">
        <f>IF(ISBLANK(draft_picks[[#This Row],[movie_id]]),"",_xlfn.XLOOKUP(draft_picks[[#This Row],[movie_id]],drafts.movies[id],drafts.movies[movie_title]))</f>
        <v>Little Shop of Horrors</v>
      </c>
      <c r="G3114" s="3" t="s">
        <v>1037</v>
      </c>
      <c r="H3114" t="str">
        <f>IF(ISBLANK(draft_picks[[#This Row],[drafter_id]]),"",_xlfn.XLOOKUP(draft_picks[[#This Row],[drafter_id]],drafters[id],drafters[name]))</f>
        <v>Mia Lee Vicino</v>
      </c>
      <c r="J3114" t="str">
        <f>IF(ISBLANK(draft_picks[[#This Row],[drafter_team_id]]),"",_xlfn.XLOOKUP(draft_picks[[#This Row],[drafter_team_id]],drafter_teams[id],drafter_teams[name]))</f>
        <v/>
      </c>
      <c r="K3114" s="3" t="s">
        <v>15497</v>
      </c>
      <c r="L3114" t="s">
        <v>15497</v>
      </c>
      <c r="M3114" t="str">
        <f>IF(OR(ISBLANK(draft_picks[[#This Row],[veto_drafter_id]]),draft_picks[[#This Row],[veto_drafter_id]]=""),"",_xlfn.XLOOKUP(draft_picks[[#This Row],[veto_drafter_id]],drafters[id],drafters[name]))</f>
        <v/>
      </c>
      <c r="N3114" t="s">
        <v>15497</v>
      </c>
      <c r="O3114" t="str">
        <f>IF(OR(ISBLANK(draft_picks[[#This Row],[veto_drafter_team_id]]),draft_picks[[#This Row],[veto_drafter_team_id]]=""),"",_xlfn.XLOOKUP(draft_picks[[#This Row],[veto_drafter_team_id]],drafter_teams[id],drafter_teams[name]))</f>
        <v/>
      </c>
      <c r="Q3114" t="s">
        <v>15497</v>
      </c>
      <c r="R3114" t="str">
        <f>IF(OR(ISBLANK(draft_picks[[#This Row],[veto_override_drafter_id]]),draft_picks[[#This Row],[veto_override_drafter_id]]=""),"",_xlfn.XLOOKUP(draft_picks[[#This Row],[veto_override_drafter_id]],drafters[id],drafters[name]))</f>
        <v/>
      </c>
      <c r="S3114" t="s">
        <v>15497</v>
      </c>
      <c r="T3114" t="str">
        <f>IF(OR(ISBLANK(draft_picks[[#This Row],[veto_override_team_id]]),draft_picks[[#This Row],[veto_override_team_id]]=""),"",_xlfn.XLOOKUP(draft_picks[[#This Row],[veto_override_team_id]],drafter_teams[id],drafter_teams[name]))</f>
        <v/>
      </c>
    </row>
    <row r="3115" spans="1:20" x14ac:dyDescent="0.25">
      <c r="A3115" t="s">
        <v>375</v>
      </c>
      <c r="B3115" t="str">
        <f>_xlfn.XLOOKUP(draft_picks[[#This Row],[draft_id]],drafts[id],drafts[title])</f>
        <v>Retail Hell</v>
      </c>
      <c r="C3115" s="3">
        <v>5</v>
      </c>
      <c r="D3115">
        <f>IF(C3114&lt;draft_picks[[#This Row],[position]],1,IF(C3114&gt;draft_picks[[#This Row],[position]],D3114+1,IF(C3114=draft_picks[[#This Row],[position]],D3114+1)))</f>
        <v>3</v>
      </c>
      <c r="E3115" t="s">
        <v>7922</v>
      </c>
      <c r="F3115" t="str">
        <f>IF(ISBLANK(draft_picks[[#This Row],[movie_id]]),"",_xlfn.XLOOKUP(draft_picks[[#This Row],[movie_id]],drafts.movies[id],drafts.movies[movie_title]))</f>
        <v>It</v>
      </c>
      <c r="G3115" s="3" t="s">
        <v>975</v>
      </c>
      <c r="H3115" t="str">
        <f>IF(ISBLANK(draft_picks[[#This Row],[drafter_id]]),"",_xlfn.XLOOKUP(draft_picks[[#This Row],[drafter_id]],drafters[id],drafters[name]))</f>
        <v>Bethy Squires</v>
      </c>
      <c r="J3115" t="str">
        <f>IF(ISBLANK(draft_picks[[#This Row],[drafter_team_id]]),"",_xlfn.XLOOKUP(draft_picks[[#This Row],[drafter_team_id]],drafter_teams[id],drafter_teams[name]))</f>
        <v/>
      </c>
      <c r="K3115" s="3" t="s">
        <v>15497</v>
      </c>
      <c r="L3115" t="s">
        <v>15497</v>
      </c>
      <c r="M3115" t="str">
        <f>IF(OR(ISBLANK(draft_picks[[#This Row],[veto_drafter_id]]),draft_picks[[#This Row],[veto_drafter_id]]=""),"",_xlfn.XLOOKUP(draft_picks[[#This Row],[veto_drafter_id]],drafters[id],drafters[name]))</f>
        <v/>
      </c>
      <c r="N3115" t="s">
        <v>15497</v>
      </c>
      <c r="O3115" t="str">
        <f>IF(OR(ISBLANK(draft_picks[[#This Row],[veto_drafter_team_id]]),draft_picks[[#This Row],[veto_drafter_team_id]]=""),"",_xlfn.XLOOKUP(draft_picks[[#This Row],[veto_drafter_team_id]],drafter_teams[id],drafter_teams[name]))</f>
        <v/>
      </c>
      <c r="Q3115" t="s">
        <v>15497</v>
      </c>
      <c r="R3115" t="str">
        <f>IF(OR(ISBLANK(draft_picks[[#This Row],[veto_override_drafter_id]]),draft_picks[[#This Row],[veto_override_drafter_id]]=""),"",_xlfn.XLOOKUP(draft_picks[[#This Row],[veto_override_drafter_id]],drafters[id],drafters[name]))</f>
        <v/>
      </c>
      <c r="S3115" t="s">
        <v>15497</v>
      </c>
      <c r="T3115" t="str">
        <f>IF(OR(ISBLANK(draft_picks[[#This Row],[veto_override_team_id]]),draft_picks[[#This Row],[veto_override_team_id]]=""),"",_xlfn.XLOOKUP(draft_picks[[#This Row],[veto_override_team_id]],drafter_teams[id],drafter_teams[name]))</f>
        <v/>
      </c>
    </row>
    <row r="3116" spans="1:20" x14ac:dyDescent="0.25">
      <c r="A3116" t="s">
        <v>375</v>
      </c>
      <c r="B3116" t="str">
        <f>_xlfn.XLOOKUP(draft_picks[[#This Row],[draft_id]],drafts[id],drafts[title])</f>
        <v>Retail Hell</v>
      </c>
      <c r="C3116" s="3">
        <v>4</v>
      </c>
      <c r="D3116">
        <f>IF(C3115&lt;draft_picks[[#This Row],[position]],1,IF(C3115&gt;draft_picks[[#This Row],[position]],D3115+1,IF(C3115=draft_picks[[#This Row],[position]],D3115+1)))</f>
        <v>4</v>
      </c>
      <c r="E3116" t="s">
        <v>3951</v>
      </c>
      <c r="F3116" t="str">
        <f>IF(ISBLANK(draft_picks[[#This Row],[movie_id]]),"",_xlfn.XLOOKUP(draft_picks[[#This Row],[movie_id]],drafts.movies[id],drafts.movies[movie_title]))</f>
        <v>The Shop Around the Corner</v>
      </c>
      <c r="G3116" s="3" t="s">
        <v>1037</v>
      </c>
      <c r="H3116" t="str">
        <f>IF(ISBLANK(draft_picks[[#This Row],[drafter_id]]),"",_xlfn.XLOOKUP(draft_picks[[#This Row],[drafter_id]],drafters[id],drafters[name]))</f>
        <v>Mia Lee Vicino</v>
      </c>
      <c r="J3116" t="str">
        <f>IF(ISBLANK(draft_picks[[#This Row],[drafter_team_id]]),"",_xlfn.XLOOKUP(draft_picks[[#This Row],[drafter_team_id]],drafter_teams[id],drafter_teams[name]))</f>
        <v/>
      </c>
      <c r="K3116" s="3" t="s">
        <v>15497</v>
      </c>
      <c r="L3116" t="s">
        <v>15497</v>
      </c>
      <c r="M3116" t="str">
        <f>IF(OR(ISBLANK(draft_picks[[#This Row],[veto_drafter_id]]),draft_picks[[#This Row],[veto_drafter_id]]=""),"",_xlfn.XLOOKUP(draft_picks[[#This Row],[veto_drafter_id]],drafters[id],drafters[name]))</f>
        <v/>
      </c>
      <c r="N3116" t="s">
        <v>15497</v>
      </c>
      <c r="O3116" t="str">
        <f>IF(OR(ISBLANK(draft_picks[[#This Row],[veto_drafter_team_id]]),draft_picks[[#This Row],[veto_drafter_team_id]]=""),"",_xlfn.XLOOKUP(draft_picks[[#This Row],[veto_drafter_team_id]],drafter_teams[id],drafter_teams[name]))</f>
        <v/>
      </c>
      <c r="Q3116" t="s">
        <v>15497</v>
      </c>
      <c r="R3116" t="str">
        <f>IF(OR(ISBLANK(draft_picks[[#This Row],[veto_override_drafter_id]]),draft_picks[[#This Row],[veto_override_drafter_id]]=""),"",_xlfn.XLOOKUP(draft_picks[[#This Row],[veto_override_drafter_id]],drafters[id],drafters[name]))</f>
        <v/>
      </c>
      <c r="S3116" t="s">
        <v>15497</v>
      </c>
      <c r="T3116" t="str">
        <f>IF(OR(ISBLANK(draft_picks[[#This Row],[veto_override_team_id]]),draft_picks[[#This Row],[veto_override_team_id]]=""),"",_xlfn.XLOOKUP(draft_picks[[#This Row],[veto_override_team_id]],drafter_teams[id],drafter_teams[name]))</f>
        <v/>
      </c>
    </row>
    <row r="3117" spans="1:20" x14ac:dyDescent="0.25">
      <c r="A3117" t="s">
        <v>375</v>
      </c>
      <c r="B3117" t="str">
        <f>_xlfn.XLOOKUP(draft_picks[[#This Row],[draft_id]],drafts[id],drafts[title])</f>
        <v>Retail Hell</v>
      </c>
      <c r="C3117" s="3">
        <v>3</v>
      </c>
      <c r="D3117">
        <f>IF(C3116&lt;draft_picks[[#This Row],[position]],1,IF(C3116&gt;draft_picks[[#This Row],[position]],D3116+1,IF(C3116=draft_picks[[#This Row],[position]],D3116+1)))</f>
        <v>5</v>
      </c>
      <c r="E3117" t="s">
        <v>4419</v>
      </c>
      <c r="F3117" t="str">
        <f>IF(ISBLANK(draft_picks[[#This Row],[movie_id]]),"",_xlfn.XLOOKUP(draft_picks[[#This Row],[movie_id]],drafts.movies[id],drafts.movies[movie_title]))</f>
        <v>Chopping Mall</v>
      </c>
      <c r="G3117" s="3" t="s">
        <v>975</v>
      </c>
      <c r="H3117" t="str">
        <f>IF(ISBLANK(draft_picks[[#This Row],[drafter_id]]),"",_xlfn.XLOOKUP(draft_picks[[#This Row],[drafter_id]],drafters[id],drafters[name]))</f>
        <v>Bethy Squires</v>
      </c>
      <c r="J3117" t="str">
        <f>IF(ISBLANK(draft_picks[[#This Row],[drafter_team_id]]),"",_xlfn.XLOOKUP(draft_picks[[#This Row],[drafter_team_id]],drafter_teams[id],drafter_teams[name]))</f>
        <v/>
      </c>
      <c r="K3117" s="3" t="s">
        <v>15497</v>
      </c>
      <c r="L3117" t="s">
        <v>15497</v>
      </c>
      <c r="M3117" t="str">
        <f>IF(OR(ISBLANK(draft_picks[[#This Row],[veto_drafter_id]]),draft_picks[[#This Row],[veto_drafter_id]]=""),"",_xlfn.XLOOKUP(draft_picks[[#This Row],[veto_drafter_id]],drafters[id],drafters[name]))</f>
        <v/>
      </c>
      <c r="N3117" t="s">
        <v>15497</v>
      </c>
      <c r="O3117" t="str">
        <f>IF(OR(ISBLANK(draft_picks[[#This Row],[veto_drafter_team_id]]),draft_picks[[#This Row],[veto_drafter_team_id]]=""),"",_xlfn.XLOOKUP(draft_picks[[#This Row],[veto_drafter_team_id]],drafter_teams[id],drafter_teams[name]))</f>
        <v/>
      </c>
      <c r="Q3117" t="s">
        <v>15497</v>
      </c>
      <c r="R3117" t="str">
        <f>IF(OR(ISBLANK(draft_picks[[#This Row],[veto_override_drafter_id]]),draft_picks[[#This Row],[veto_override_drafter_id]]=""),"",_xlfn.XLOOKUP(draft_picks[[#This Row],[veto_override_drafter_id]],drafters[id],drafters[name]))</f>
        <v/>
      </c>
      <c r="S3117" t="s">
        <v>15497</v>
      </c>
      <c r="T3117" t="str">
        <f>IF(OR(ISBLANK(draft_picks[[#This Row],[veto_override_team_id]]),draft_picks[[#This Row],[veto_override_team_id]]=""),"",_xlfn.XLOOKUP(draft_picks[[#This Row],[veto_override_team_id]],drafter_teams[id],drafter_teams[name]))</f>
        <v/>
      </c>
    </row>
    <row r="3118" spans="1:20" x14ac:dyDescent="0.25">
      <c r="A3118" t="s">
        <v>375</v>
      </c>
      <c r="B3118" t="str">
        <f>_xlfn.XLOOKUP(draft_picks[[#This Row],[draft_id]],drafts[id],drafts[title])</f>
        <v>Retail Hell</v>
      </c>
      <c r="C3118" s="3">
        <v>2</v>
      </c>
      <c r="D3118">
        <f>IF(C3117&lt;draft_picks[[#This Row],[position]],1,IF(C3117&gt;draft_picks[[#This Row],[position]],D3117+1,IF(C3117=draft_picks[[#This Row],[position]],D3117+1)))</f>
        <v>6</v>
      </c>
      <c r="E3118" t="s">
        <v>2362</v>
      </c>
      <c r="F3118" t="str">
        <f>IF(ISBLANK(draft_picks[[#This Row],[movie_id]]),"",_xlfn.XLOOKUP(draft_picks[[#This Row],[movie_id]],drafts.movies[id],drafts.movies[movie_title]))</f>
        <v>The Watermelon Woman</v>
      </c>
      <c r="G3118" s="3" t="s">
        <v>1037</v>
      </c>
      <c r="H3118" t="str">
        <f>IF(ISBLANK(draft_picks[[#This Row],[drafter_id]]),"",_xlfn.XLOOKUP(draft_picks[[#This Row],[drafter_id]],drafters[id],drafters[name]))</f>
        <v>Mia Lee Vicino</v>
      </c>
      <c r="J3118" t="str">
        <f>IF(ISBLANK(draft_picks[[#This Row],[drafter_team_id]]),"",_xlfn.XLOOKUP(draft_picks[[#This Row],[drafter_team_id]],drafter_teams[id],drafter_teams[name]))</f>
        <v/>
      </c>
      <c r="K3118" s="3" t="s">
        <v>15497</v>
      </c>
      <c r="L3118" t="s">
        <v>15497</v>
      </c>
      <c r="M3118" t="str">
        <f>IF(OR(ISBLANK(draft_picks[[#This Row],[veto_drafter_id]]),draft_picks[[#This Row],[veto_drafter_id]]=""),"",_xlfn.XLOOKUP(draft_picks[[#This Row],[veto_drafter_id]],drafters[id],drafters[name]))</f>
        <v/>
      </c>
      <c r="N3118" t="s">
        <v>15497</v>
      </c>
      <c r="O3118" t="str">
        <f>IF(OR(ISBLANK(draft_picks[[#This Row],[veto_drafter_team_id]]),draft_picks[[#This Row],[veto_drafter_team_id]]=""),"",_xlfn.XLOOKUP(draft_picks[[#This Row],[veto_drafter_team_id]],drafter_teams[id],drafter_teams[name]))</f>
        <v/>
      </c>
      <c r="Q3118" t="s">
        <v>15497</v>
      </c>
      <c r="R3118" t="str">
        <f>IF(OR(ISBLANK(draft_picks[[#This Row],[veto_override_drafter_id]]),draft_picks[[#This Row],[veto_override_drafter_id]]=""),"",_xlfn.XLOOKUP(draft_picks[[#This Row],[veto_override_drafter_id]],drafters[id],drafters[name]))</f>
        <v/>
      </c>
      <c r="S3118" t="s">
        <v>15497</v>
      </c>
      <c r="T3118" t="str">
        <f>IF(OR(ISBLANK(draft_picks[[#This Row],[veto_override_team_id]]),draft_picks[[#This Row],[veto_override_team_id]]=""),"",_xlfn.XLOOKUP(draft_picks[[#This Row],[veto_override_team_id]],drafter_teams[id],drafter_teams[name]))</f>
        <v/>
      </c>
    </row>
    <row r="3119" spans="1:20" x14ac:dyDescent="0.25">
      <c r="A3119" t="s">
        <v>375</v>
      </c>
      <c r="B3119" t="str">
        <f>_xlfn.XLOOKUP(draft_picks[[#This Row],[draft_id]],drafts[id],drafts[title])</f>
        <v>Retail Hell</v>
      </c>
      <c r="C3119" s="3">
        <v>1</v>
      </c>
      <c r="D3119">
        <f>IF(C3118&lt;draft_picks[[#This Row],[position]],1,IF(C3118&gt;draft_picks[[#This Row],[position]],D3118+1,IF(C3118=draft_picks[[#This Row],[position]],D3118+1)))</f>
        <v>7</v>
      </c>
      <c r="E3119" t="s">
        <v>7144</v>
      </c>
      <c r="F3119" t="str">
        <f>IF(ISBLANK(draft_picks[[#This Row],[movie_id]]),"",_xlfn.XLOOKUP(draft_picks[[#This Row],[movie_id]],drafts.movies[id],drafts.movies[movie_title]))</f>
        <v>Clerks</v>
      </c>
      <c r="G3119" s="3" t="s">
        <v>975</v>
      </c>
      <c r="H3119" t="str">
        <f>IF(ISBLANK(draft_picks[[#This Row],[drafter_id]]),"",_xlfn.XLOOKUP(draft_picks[[#This Row],[drafter_id]],drafters[id],drafters[name]))</f>
        <v>Bethy Squires</v>
      </c>
      <c r="J3119" t="str">
        <f>IF(ISBLANK(draft_picks[[#This Row],[drafter_team_id]]),"",_xlfn.XLOOKUP(draft_picks[[#This Row],[drafter_team_id]],drafter_teams[id],drafter_teams[name]))</f>
        <v/>
      </c>
      <c r="K3119" s="3" t="s">
        <v>15497</v>
      </c>
      <c r="L3119" t="s">
        <v>15497</v>
      </c>
      <c r="M3119" t="str">
        <f>IF(OR(ISBLANK(draft_picks[[#This Row],[veto_drafter_id]]),draft_picks[[#This Row],[veto_drafter_id]]=""),"",_xlfn.XLOOKUP(draft_picks[[#This Row],[veto_drafter_id]],drafters[id],drafters[name]))</f>
        <v/>
      </c>
      <c r="N3119" t="s">
        <v>15497</v>
      </c>
      <c r="O3119" t="str">
        <f>IF(OR(ISBLANK(draft_picks[[#This Row],[veto_drafter_team_id]]),draft_picks[[#This Row],[veto_drafter_team_id]]=""),"",_xlfn.XLOOKUP(draft_picks[[#This Row],[veto_drafter_team_id]],drafter_teams[id],drafter_teams[name]))</f>
        <v/>
      </c>
      <c r="Q3119" t="s">
        <v>15497</v>
      </c>
      <c r="R3119" t="str">
        <f>IF(OR(ISBLANK(draft_picks[[#This Row],[veto_override_drafter_id]]),draft_picks[[#This Row],[veto_override_drafter_id]]=""),"",_xlfn.XLOOKUP(draft_picks[[#This Row],[veto_override_drafter_id]],drafters[id],drafters[name]))</f>
        <v/>
      </c>
      <c r="S3119" t="s">
        <v>15497</v>
      </c>
      <c r="T3119" t="str">
        <f>IF(OR(ISBLANK(draft_picks[[#This Row],[veto_override_team_id]]),draft_picks[[#This Row],[veto_override_team_id]]=""),"",_xlfn.XLOOKUP(draft_picks[[#This Row],[veto_override_team_id]],drafter_teams[id],drafter_teams[name]))</f>
        <v/>
      </c>
    </row>
    <row r="3120" spans="1:20" x14ac:dyDescent="0.25">
      <c r="A3120" t="s">
        <v>588</v>
      </c>
      <c r="B3120" t="str">
        <f>_xlfn.XLOOKUP(draft_picks[[#This Row],[draft_id]],drafts[id],drafts[title])</f>
        <v>1994 mini-Mega</v>
      </c>
      <c r="C3120" s="3">
        <v>13</v>
      </c>
      <c r="D3120">
        <f>IF(C3119&lt;draft_picks[[#This Row],[position]],1,IF(C3119&gt;draft_picks[[#This Row],[position]],D3119+1,IF(C3119=draft_picks[[#This Row],[position]],D3119+1)))</f>
        <v>1</v>
      </c>
      <c r="E3120" t="s">
        <v>8197</v>
      </c>
      <c r="F3120" t="str">
        <f>IF(ISBLANK(draft_picks[[#This Row],[movie_id]]),"",_xlfn.XLOOKUP(draft_picks[[#This Row],[movie_id]],drafts.movies[id],drafts.movies[movie_title]))</f>
        <v>Fresh</v>
      </c>
      <c r="G3120" s="3" t="s">
        <v>1051</v>
      </c>
      <c r="H3120" t="str">
        <f>IF(ISBLANK(draft_picks[[#This Row],[drafter_id]]),"",_xlfn.XLOOKUP(draft_picks[[#This Row],[drafter_id]],drafters[id],drafters[name]))</f>
        <v>Drew McWeeny</v>
      </c>
      <c r="J3120" t="str">
        <f>IF(ISBLANK(draft_picks[[#This Row],[drafter_team_id]]),"",_xlfn.XLOOKUP(draft_picks[[#This Row],[drafter_team_id]],drafter_teams[id],drafter_teams[name]))</f>
        <v/>
      </c>
      <c r="K3120" s="3" t="s">
        <v>15497</v>
      </c>
      <c r="L3120" t="s">
        <v>15497</v>
      </c>
      <c r="M3120" t="str">
        <f>IF(OR(ISBLANK(draft_picks[[#This Row],[veto_drafter_id]]),draft_picks[[#This Row],[veto_drafter_id]]=""),"",_xlfn.XLOOKUP(draft_picks[[#This Row],[veto_drafter_id]],drafters[id],drafters[name]))</f>
        <v/>
      </c>
      <c r="N3120" t="s">
        <v>15497</v>
      </c>
      <c r="O3120" t="str">
        <f>IF(OR(ISBLANK(draft_picks[[#This Row],[veto_drafter_team_id]]),draft_picks[[#This Row],[veto_drafter_team_id]]=""),"",_xlfn.XLOOKUP(draft_picks[[#This Row],[veto_drafter_team_id]],drafter_teams[id],drafter_teams[name]))</f>
        <v/>
      </c>
      <c r="Q3120" t="s">
        <v>15497</v>
      </c>
      <c r="R3120" t="str">
        <f>IF(OR(ISBLANK(draft_picks[[#This Row],[veto_override_drafter_id]]),draft_picks[[#This Row],[veto_override_drafter_id]]=""),"",_xlfn.XLOOKUP(draft_picks[[#This Row],[veto_override_drafter_id]],drafters[id],drafters[name]))</f>
        <v/>
      </c>
      <c r="S3120" t="s">
        <v>15497</v>
      </c>
      <c r="T3120" t="str">
        <f>IF(OR(ISBLANK(draft_picks[[#This Row],[veto_override_team_id]]),draft_picks[[#This Row],[veto_override_team_id]]=""),"",_xlfn.XLOOKUP(draft_picks[[#This Row],[veto_override_team_id]],drafter_teams[id],drafter_teams[name]))</f>
        <v/>
      </c>
    </row>
    <row r="3121" spans="1:21" x14ac:dyDescent="0.25">
      <c r="A3121" t="s">
        <v>588</v>
      </c>
      <c r="B3121" t="str">
        <f>_xlfn.XLOOKUP(draft_picks[[#This Row],[draft_id]],drafts[id],drafts[title])</f>
        <v>1994 mini-Mega</v>
      </c>
      <c r="C3121" s="3">
        <v>12</v>
      </c>
      <c r="D3121">
        <f>IF(C3120&lt;draft_picks[[#This Row],[position]],1,IF(C3120&gt;draft_picks[[#This Row],[position]],D3120+1,IF(C3120=draft_picks[[#This Row],[position]],D3120+1)))</f>
        <v>2</v>
      </c>
      <c r="E3121" t="s">
        <v>2949</v>
      </c>
      <c r="F3121" t="str">
        <f>IF(ISBLANK(draft_picks[[#This Row],[movie_id]]),"",_xlfn.XLOOKUP(draft_picks[[#This Row],[movie_id]],drafts.movies[id],drafts.movies[movie_title]))</f>
        <v>Crooklyn</v>
      </c>
      <c r="G3121" s="3" t="s">
        <v>1051</v>
      </c>
      <c r="H3121" t="str">
        <f>IF(ISBLANK(draft_picks[[#This Row],[drafter_id]]),"",_xlfn.XLOOKUP(draft_picks[[#This Row],[drafter_id]],drafters[id],drafters[name]))</f>
        <v>Drew McWeeny</v>
      </c>
      <c r="J3121" t="str">
        <f>IF(ISBLANK(draft_picks[[#This Row],[drafter_team_id]]),"",_xlfn.XLOOKUP(draft_picks[[#This Row],[drafter_team_id]],drafter_teams[id],drafter_teams[name]))</f>
        <v/>
      </c>
      <c r="K3121" s="3" t="s">
        <v>15497</v>
      </c>
      <c r="L3121" t="s">
        <v>15497</v>
      </c>
      <c r="M3121" t="str">
        <f>IF(OR(ISBLANK(draft_picks[[#This Row],[veto_drafter_id]]),draft_picks[[#This Row],[veto_drafter_id]]=""),"",_xlfn.XLOOKUP(draft_picks[[#This Row],[veto_drafter_id]],drafters[id],drafters[name]))</f>
        <v/>
      </c>
      <c r="N3121" t="s">
        <v>15497</v>
      </c>
      <c r="O3121" t="str">
        <f>IF(OR(ISBLANK(draft_picks[[#This Row],[veto_drafter_team_id]]),draft_picks[[#This Row],[veto_drafter_team_id]]=""),"",_xlfn.XLOOKUP(draft_picks[[#This Row],[veto_drafter_team_id]],drafter_teams[id],drafter_teams[name]))</f>
        <v/>
      </c>
      <c r="Q3121" t="s">
        <v>15497</v>
      </c>
      <c r="R3121" t="str">
        <f>IF(OR(ISBLANK(draft_picks[[#This Row],[veto_override_drafter_id]]),draft_picks[[#This Row],[veto_override_drafter_id]]=""),"",_xlfn.XLOOKUP(draft_picks[[#This Row],[veto_override_drafter_id]],drafters[id],drafters[name]))</f>
        <v/>
      </c>
      <c r="S3121" t="s">
        <v>15497</v>
      </c>
      <c r="T3121" t="str">
        <f>IF(OR(ISBLANK(draft_picks[[#This Row],[veto_override_team_id]]),draft_picks[[#This Row],[veto_override_team_id]]=""),"",_xlfn.XLOOKUP(draft_picks[[#This Row],[veto_override_team_id]],drafter_teams[id],drafter_teams[name]))</f>
        <v/>
      </c>
    </row>
    <row r="3122" spans="1:21" x14ac:dyDescent="0.25">
      <c r="A3122" t="s">
        <v>588</v>
      </c>
      <c r="B3122" t="str">
        <f>_xlfn.XLOOKUP(draft_picks[[#This Row],[draft_id]],drafts[id],drafts[title])</f>
        <v>1994 mini-Mega</v>
      </c>
      <c r="C3122" s="3">
        <v>11</v>
      </c>
      <c r="D3122">
        <f>IF(C3121&lt;draft_picks[[#This Row],[position]],1,IF(C3121&gt;draft_picks[[#This Row],[position]],D3121+1,IF(C3121=draft_picks[[#This Row],[position]],D3121+1)))</f>
        <v>3</v>
      </c>
      <c r="E3122" t="s">
        <v>6714</v>
      </c>
      <c r="F3122" t="str">
        <f>IF(ISBLANK(draft_picks[[#This Row],[movie_id]]),"",_xlfn.XLOOKUP(draft_picks[[#This Row],[movie_id]],drafts.movies[id],drafts.movies[movie_title]))</f>
        <v>Four Weddings and a Funeral</v>
      </c>
      <c r="G3122" s="3" t="s">
        <v>1009</v>
      </c>
      <c r="H3122" t="str">
        <f>IF(ISBLANK(draft_picks[[#This Row],[drafter_id]]),"",_xlfn.XLOOKUP(draft_picks[[#This Row],[drafter_id]],drafters[id],drafters[name]))</f>
        <v>Drea Clark</v>
      </c>
      <c r="J3122" t="str">
        <f>IF(ISBLANK(draft_picks[[#This Row],[drafter_team_id]]),"",_xlfn.XLOOKUP(draft_picks[[#This Row],[drafter_team_id]],drafter_teams[id],drafter_teams[name]))</f>
        <v/>
      </c>
      <c r="K3122" s="3" t="s">
        <v>15497</v>
      </c>
      <c r="L3122" t="s">
        <v>15497</v>
      </c>
      <c r="M3122" t="str">
        <f>IF(OR(ISBLANK(draft_picks[[#This Row],[veto_drafter_id]]),draft_picks[[#This Row],[veto_drafter_id]]=""),"",_xlfn.XLOOKUP(draft_picks[[#This Row],[veto_drafter_id]],drafters[id],drafters[name]))</f>
        <v/>
      </c>
      <c r="N3122" t="s">
        <v>15497</v>
      </c>
      <c r="O3122" t="str">
        <f>IF(OR(ISBLANK(draft_picks[[#This Row],[veto_drafter_team_id]]),draft_picks[[#This Row],[veto_drafter_team_id]]=""),"",_xlfn.XLOOKUP(draft_picks[[#This Row],[veto_drafter_team_id]],drafter_teams[id],drafter_teams[name]))</f>
        <v/>
      </c>
      <c r="Q3122" t="s">
        <v>15497</v>
      </c>
      <c r="R3122" t="str">
        <f>IF(OR(ISBLANK(draft_picks[[#This Row],[veto_override_drafter_id]]),draft_picks[[#This Row],[veto_override_drafter_id]]=""),"",_xlfn.XLOOKUP(draft_picks[[#This Row],[veto_override_drafter_id]],drafters[id],drafters[name]))</f>
        <v/>
      </c>
      <c r="S3122" t="s">
        <v>15497</v>
      </c>
      <c r="T3122" t="str">
        <f>IF(OR(ISBLANK(draft_picks[[#This Row],[veto_override_team_id]]),draft_picks[[#This Row],[veto_override_team_id]]=""),"",_xlfn.XLOOKUP(draft_picks[[#This Row],[veto_override_team_id]],drafter_teams[id],drafter_teams[name]))</f>
        <v/>
      </c>
    </row>
    <row r="3123" spans="1:21" x14ac:dyDescent="0.25">
      <c r="A3123" t="s">
        <v>588</v>
      </c>
      <c r="B3123" t="str">
        <f>_xlfn.XLOOKUP(draft_picks[[#This Row],[draft_id]],drafts[id],drafts[title])</f>
        <v>1994 mini-Mega</v>
      </c>
      <c r="C3123" s="3">
        <v>10</v>
      </c>
      <c r="D3123">
        <f>IF(C3122&lt;draft_picks[[#This Row],[position]],1,IF(C3122&gt;draft_picks[[#This Row],[position]],D3122+1,IF(C3122=draft_picks[[#This Row],[position]],D3122+1)))</f>
        <v>4</v>
      </c>
      <c r="E3123" t="s">
        <v>8468</v>
      </c>
      <c r="F3123" t="str">
        <f>IF(ISBLANK(draft_picks[[#This Row],[movie_id]]),"",_xlfn.XLOOKUP(draft_picks[[#This Row],[movie_id]],drafts.movies[id],drafts.movies[movie_title]))</f>
        <v>Death and the Maiden</v>
      </c>
      <c r="G3123" s="3" t="s">
        <v>915</v>
      </c>
      <c r="H3123" t="str">
        <f>IF(ISBLANK(draft_picks[[#This Row],[drafter_id]]),"",_xlfn.XLOOKUP(draft_picks[[#This Row],[drafter_id]],drafters[id],drafters[name]))</f>
        <v>Billy Ray Brewton</v>
      </c>
      <c r="J3123" t="str">
        <f>IF(ISBLANK(draft_picks[[#This Row],[drafter_team_id]]),"",_xlfn.XLOOKUP(draft_picks[[#This Row],[drafter_team_id]],drafter_teams[id],drafter_teams[name]))</f>
        <v/>
      </c>
      <c r="K3123" s="3" t="s">
        <v>15497</v>
      </c>
      <c r="L3123" t="s">
        <v>15497</v>
      </c>
      <c r="M3123" t="str">
        <f>IF(OR(ISBLANK(draft_picks[[#This Row],[veto_drafter_id]]),draft_picks[[#This Row],[veto_drafter_id]]=""),"",_xlfn.XLOOKUP(draft_picks[[#This Row],[veto_drafter_id]],drafters[id],drafters[name]))</f>
        <v/>
      </c>
      <c r="N3123" t="s">
        <v>15497</v>
      </c>
      <c r="O3123" t="str">
        <f>IF(OR(ISBLANK(draft_picks[[#This Row],[veto_drafter_team_id]]),draft_picks[[#This Row],[veto_drafter_team_id]]=""),"",_xlfn.XLOOKUP(draft_picks[[#This Row],[veto_drafter_team_id]],drafter_teams[id],drafter_teams[name]))</f>
        <v/>
      </c>
      <c r="Q3123" t="s">
        <v>15497</v>
      </c>
      <c r="R3123" t="str">
        <f>IF(OR(ISBLANK(draft_picks[[#This Row],[veto_override_drafter_id]]),draft_picks[[#This Row],[veto_override_drafter_id]]=""),"",_xlfn.XLOOKUP(draft_picks[[#This Row],[veto_override_drafter_id]],drafters[id],drafters[name]))</f>
        <v/>
      </c>
      <c r="S3123" t="s">
        <v>15497</v>
      </c>
      <c r="T3123" t="str">
        <f>IF(OR(ISBLANK(draft_picks[[#This Row],[veto_override_team_id]]),draft_picks[[#This Row],[veto_override_team_id]]=""),"",_xlfn.XLOOKUP(draft_picks[[#This Row],[veto_override_team_id]],drafter_teams[id],drafter_teams[name]))</f>
        <v/>
      </c>
    </row>
    <row r="3124" spans="1:21" x14ac:dyDescent="0.25">
      <c r="A3124" t="s">
        <v>588</v>
      </c>
      <c r="B3124" t="str">
        <f>_xlfn.XLOOKUP(draft_picks[[#This Row],[draft_id]],drafts[id],drafts[title])</f>
        <v>1994 mini-Mega</v>
      </c>
      <c r="C3124" s="3">
        <v>9</v>
      </c>
      <c r="D3124">
        <f>IF(C3123&lt;draft_picks[[#This Row],[position]],1,IF(C3123&gt;draft_picks[[#This Row],[position]],D3123+1,IF(C3123=draft_picks[[#This Row],[position]],D3123+1)))</f>
        <v>5</v>
      </c>
      <c r="E3124" t="s">
        <v>1697</v>
      </c>
      <c r="F3124" t="str">
        <f>IF(ISBLANK(draft_picks[[#This Row],[movie_id]]),"",_xlfn.XLOOKUP(draft_picks[[#This Row],[movie_id]],drafts.movies[id],drafts.movies[movie_title]))</f>
        <v>Crumb</v>
      </c>
      <c r="G3124" s="3" t="s">
        <v>1051</v>
      </c>
      <c r="H3124" t="str">
        <f>IF(ISBLANK(draft_picks[[#This Row],[drafter_id]]),"",_xlfn.XLOOKUP(draft_picks[[#This Row],[drafter_id]],drafters[id],drafters[name]))</f>
        <v>Drew McWeeny</v>
      </c>
      <c r="J3124" t="str">
        <f>IF(ISBLANK(draft_picks[[#This Row],[drafter_team_id]]),"",_xlfn.XLOOKUP(draft_picks[[#This Row],[drafter_team_id]],drafter_teams[id],drafter_teams[name]))</f>
        <v/>
      </c>
      <c r="K3124" s="3"/>
      <c r="L3124" t="s">
        <v>15497</v>
      </c>
      <c r="M3124" t="str">
        <f>IF(OR(ISBLANK(draft_picks[[#This Row],[veto_drafter_id]]),draft_picks[[#This Row],[veto_drafter_id]]=""),"",_xlfn.XLOOKUP(draft_picks[[#This Row],[veto_drafter_id]],drafters[id],drafters[name]))</f>
        <v/>
      </c>
      <c r="N3124" t="s">
        <v>15497</v>
      </c>
      <c r="O3124" t="str">
        <f>IF(OR(ISBLANK(draft_picks[[#This Row],[veto_drafter_team_id]]),draft_picks[[#This Row],[veto_drafter_team_id]]=""),"",_xlfn.XLOOKUP(draft_picks[[#This Row],[veto_drafter_team_id]],drafter_teams[id],drafter_teams[name]))</f>
        <v/>
      </c>
      <c r="Q3124" t="s">
        <v>15497</v>
      </c>
      <c r="R3124" t="str">
        <f>IF(OR(ISBLANK(draft_picks[[#This Row],[veto_override_drafter_id]]),draft_picks[[#This Row],[veto_override_drafter_id]]=""),"",_xlfn.XLOOKUP(draft_picks[[#This Row],[veto_override_drafter_id]],drafters[id],drafters[name]))</f>
        <v/>
      </c>
      <c r="S3124" t="s">
        <v>15497</v>
      </c>
      <c r="T3124" t="str">
        <f>IF(OR(ISBLANK(draft_picks[[#This Row],[veto_override_team_id]]),draft_picks[[#This Row],[veto_override_team_id]]=""),"",_xlfn.XLOOKUP(draft_picks[[#This Row],[veto_override_team_id]],drafter_teams[id],drafter_teams[name]))</f>
        <v/>
      </c>
      <c r="U3124" t="b">
        <v>1</v>
      </c>
    </row>
    <row r="3125" spans="1:21" x14ac:dyDescent="0.25">
      <c r="A3125" t="s">
        <v>588</v>
      </c>
      <c r="B3125" t="str">
        <f>_xlfn.XLOOKUP(draft_picks[[#This Row],[draft_id]],drafts[id],drafts[title])</f>
        <v>1994 mini-Mega</v>
      </c>
      <c r="C3125" s="3">
        <v>9</v>
      </c>
      <c r="D3125">
        <f>IF(C3124&lt;draft_picks[[#This Row],[position]],1,IF(C3124&gt;draft_picks[[#This Row],[position]],D3124+1,IF(C3124=draft_picks[[#This Row],[position]],D3124+1)))</f>
        <v>6</v>
      </c>
      <c r="E3125" t="s">
        <v>4722</v>
      </c>
      <c r="F3125" t="str">
        <f>IF(ISBLANK(draft_picks[[#This Row],[movie_id]]),"",_xlfn.XLOOKUP(draft_picks[[#This Row],[movie_id]],drafts.movies[id],drafts.movies[movie_title]))</f>
        <v>Heavenly Creatures</v>
      </c>
      <c r="G3125" s="3" t="s">
        <v>1051</v>
      </c>
      <c r="H3125" t="str">
        <f>IF(ISBLANK(draft_picks[[#This Row],[drafter_id]]),"",_xlfn.XLOOKUP(draft_picks[[#This Row],[drafter_id]],drafters[id],drafters[name]))</f>
        <v>Drew McWeeny</v>
      </c>
      <c r="J3125" t="str">
        <f>IF(ISBLANK(draft_picks[[#This Row],[drafter_team_id]]),"",_xlfn.XLOOKUP(draft_picks[[#This Row],[drafter_team_id]],drafter_teams[id],drafter_teams[name]))</f>
        <v/>
      </c>
      <c r="K3125" s="3" t="s">
        <v>15497</v>
      </c>
      <c r="L3125" t="s">
        <v>15497</v>
      </c>
      <c r="M3125" t="str">
        <f>IF(OR(ISBLANK(draft_picks[[#This Row],[veto_drafter_id]]),draft_picks[[#This Row],[veto_drafter_id]]=""),"",_xlfn.XLOOKUP(draft_picks[[#This Row],[veto_drafter_id]],drafters[id],drafters[name]))</f>
        <v/>
      </c>
      <c r="N3125" t="s">
        <v>15497</v>
      </c>
      <c r="O3125" t="str">
        <f>IF(OR(ISBLANK(draft_picks[[#This Row],[veto_drafter_team_id]]),draft_picks[[#This Row],[veto_drafter_team_id]]=""),"",_xlfn.XLOOKUP(draft_picks[[#This Row],[veto_drafter_team_id]],drafter_teams[id],drafter_teams[name]))</f>
        <v/>
      </c>
      <c r="Q3125" t="s">
        <v>15497</v>
      </c>
      <c r="R3125" t="str">
        <f>IF(OR(ISBLANK(draft_picks[[#This Row],[veto_override_drafter_id]]),draft_picks[[#This Row],[veto_override_drafter_id]]=""),"",_xlfn.XLOOKUP(draft_picks[[#This Row],[veto_override_drafter_id]],drafters[id],drafters[name]))</f>
        <v/>
      </c>
      <c r="S3125" t="s">
        <v>15497</v>
      </c>
      <c r="T3125" t="str">
        <f>IF(OR(ISBLANK(draft_picks[[#This Row],[veto_override_team_id]]),draft_picks[[#This Row],[veto_override_team_id]]=""),"",_xlfn.XLOOKUP(draft_picks[[#This Row],[veto_override_team_id]],drafter_teams[id],drafter_teams[name]))</f>
        <v/>
      </c>
    </row>
    <row r="3126" spans="1:21" x14ac:dyDescent="0.25">
      <c r="A3126" t="s">
        <v>588</v>
      </c>
      <c r="B3126" t="str">
        <f>_xlfn.XLOOKUP(draft_picks[[#This Row],[draft_id]],drafts[id],drafts[title])</f>
        <v>1994 mini-Mega</v>
      </c>
      <c r="C3126" s="3">
        <v>8</v>
      </c>
      <c r="D3126">
        <f>IF(C3125&lt;draft_picks[[#This Row],[position]],1,IF(C3125&gt;draft_picks[[#This Row],[position]],D3125+1,IF(C3125=draft_picks[[#This Row],[position]],D3125+1)))</f>
        <v>7</v>
      </c>
      <c r="E3126" t="s">
        <v>1467</v>
      </c>
      <c r="F3126" t="str">
        <f>IF(ISBLANK(draft_picks[[#This Row],[movie_id]]),"",_xlfn.XLOOKUP(draft_picks[[#This Row],[movie_id]],drafts.movies[id],drafts.movies[movie_title]))</f>
        <v>The Hudsucker Proxy</v>
      </c>
      <c r="G3126" s="3" t="s">
        <v>1009</v>
      </c>
      <c r="H3126" t="str">
        <f>IF(ISBLANK(draft_picks[[#This Row],[drafter_id]]),"",_xlfn.XLOOKUP(draft_picks[[#This Row],[drafter_id]],drafters[id],drafters[name]))</f>
        <v>Drea Clark</v>
      </c>
      <c r="J3126" t="str">
        <f>IF(ISBLANK(draft_picks[[#This Row],[drafter_team_id]]),"",_xlfn.XLOOKUP(draft_picks[[#This Row],[drafter_team_id]],drafter_teams[id],drafter_teams[name]))</f>
        <v/>
      </c>
      <c r="K3126" s="3" t="s">
        <v>15497</v>
      </c>
      <c r="L3126" t="s">
        <v>15497</v>
      </c>
      <c r="M3126" t="str">
        <f>IF(OR(ISBLANK(draft_picks[[#This Row],[veto_drafter_id]]),draft_picks[[#This Row],[veto_drafter_id]]=""),"",_xlfn.XLOOKUP(draft_picks[[#This Row],[veto_drafter_id]],drafters[id],drafters[name]))</f>
        <v/>
      </c>
      <c r="N3126" t="s">
        <v>15497</v>
      </c>
      <c r="O3126" t="str">
        <f>IF(OR(ISBLANK(draft_picks[[#This Row],[veto_drafter_team_id]]),draft_picks[[#This Row],[veto_drafter_team_id]]=""),"",_xlfn.XLOOKUP(draft_picks[[#This Row],[veto_drafter_team_id]],drafter_teams[id],drafter_teams[name]))</f>
        <v/>
      </c>
      <c r="Q3126" t="s">
        <v>15497</v>
      </c>
      <c r="R3126" t="str">
        <f>IF(OR(ISBLANK(draft_picks[[#This Row],[veto_override_drafter_id]]),draft_picks[[#This Row],[veto_override_drafter_id]]=""),"",_xlfn.XLOOKUP(draft_picks[[#This Row],[veto_override_drafter_id]],drafters[id],drafters[name]))</f>
        <v/>
      </c>
      <c r="S3126" t="s">
        <v>15497</v>
      </c>
      <c r="T3126" t="str">
        <f>IF(OR(ISBLANK(draft_picks[[#This Row],[veto_override_team_id]]),draft_picks[[#This Row],[veto_override_team_id]]=""),"",_xlfn.XLOOKUP(draft_picks[[#This Row],[veto_override_team_id]],drafter_teams[id],drafter_teams[name]))</f>
        <v/>
      </c>
    </row>
    <row r="3127" spans="1:21" x14ac:dyDescent="0.25">
      <c r="A3127" t="s">
        <v>588</v>
      </c>
      <c r="B3127" t="str">
        <f>_xlfn.XLOOKUP(draft_picks[[#This Row],[draft_id]],drafts[id],drafts[title])</f>
        <v>1994 mini-Mega</v>
      </c>
      <c r="C3127" s="3">
        <v>7</v>
      </c>
      <c r="D3127">
        <f>IF(C3126&lt;draft_picks[[#This Row],[position]],1,IF(C3126&gt;draft_picks[[#This Row],[position]],D3126+1,IF(C3126=draft_picks[[#This Row],[position]],D3126+1)))</f>
        <v>8</v>
      </c>
      <c r="E3127" t="s">
        <v>5833</v>
      </c>
      <c r="F3127" t="str">
        <f>IF(ISBLANK(draft_picks[[#This Row],[movie_id]]),"",_xlfn.XLOOKUP(draft_picks[[#This Row],[movie_id]],drafts.movies[id],drafts.movies[movie_title]))</f>
        <v>Forrest Gump</v>
      </c>
      <c r="G3127" s="3" t="s">
        <v>915</v>
      </c>
      <c r="H3127" t="str">
        <f>IF(ISBLANK(draft_picks[[#This Row],[drafter_id]]),"",_xlfn.XLOOKUP(draft_picks[[#This Row],[drafter_id]],drafters[id],drafters[name]))</f>
        <v>Billy Ray Brewton</v>
      </c>
      <c r="J3127" t="str">
        <f>IF(ISBLANK(draft_picks[[#This Row],[drafter_team_id]]),"",_xlfn.XLOOKUP(draft_picks[[#This Row],[drafter_team_id]],drafter_teams[id],drafter_teams[name]))</f>
        <v/>
      </c>
      <c r="K3127" s="3" t="s">
        <v>15484</v>
      </c>
      <c r="L3127" t="s">
        <v>1009</v>
      </c>
      <c r="M3127" t="str">
        <f>IF(OR(ISBLANK(draft_picks[[#This Row],[veto_drafter_id]]),draft_picks[[#This Row],[veto_drafter_id]]=""),"",_xlfn.XLOOKUP(draft_picks[[#This Row],[veto_drafter_id]],drafters[id],drafters[name]))</f>
        <v>Drea Clark</v>
      </c>
      <c r="N3127" t="s">
        <v>15497</v>
      </c>
      <c r="O3127" t="str">
        <f>IF(OR(ISBLANK(draft_picks[[#This Row],[veto_drafter_team_id]]),draft_picks[[#This Row],[veto_drafter_team_id]]=""),"",_xlfn.XLOOKUP(draft_picks[[#This Row],[veto_drafter_team_id]],drafter_teams[id],drafter_teams[name]))</f>
        <v/>
      </c>
      <c r="Q3127" t="s">
        <v>15497</v>
      </c>
      <c r="R3127" t="str">
        <f>IF(OR(ISBLANK(draft_picks[[#This Row],[veto_override_drafter_id]]),draft_picks[[#This Row],[veto_override_drafter_id]]=""),"",_xlfn.XLOOKUP(draft_picks[[#This Row],[veto_override_drafter_id]],drafters[id],drafters[name]))</f>
        <v/>
      </c>
      <c r="S3127" t="s">
        <v>15497</v>
      </c>
      <c r="T3127" t="str">
        <f>IF(OR(ISBLANK(draft_picks[[#This Row],[veto_override_team_id]]),draft_picks[[#This Row],[veto_override_team_id]]=""),"",_xlfn.XLOOKUP(draft_picks[[#This Row],[veto_override_team_id]],drafter_teams[id],drafter_teams[name]))</f>
        <v/>
      </c>
    </row>
    <row r="3128" spans="1:21" x14ac:dyDescent="0.25">
      <c r="A3128" t="s">
        <v>588</v>
      </c>
      <c r="B3128" t="str">
        <f>_xlfn.XLOOKUP(draft_picks[[#This Row],[draft_id]],drafts[id],drafts[title])</f>
        <v>1994 mini-Mega</v>
      </c>
      <c r="C3128" s="3">
        <v>7</v>
      </c>
      <c r="D3128">
        <f>IF(C3127&lt;draft_picks[[#This Row],[position]],1,IF(C3127&gt;draft_picks[[#This Row],[position]],D3127+1,IF(C3127=draft_picks[[#This Row],[position]],D3127+1)))</f>
        <v>9</v>
      </c>
      <c r="E3128" t="s">
        <v>2622</v>
      </c>
      <c r="F3128" t="str">
        <f>IF(ISBLANK(draft_picks[[#This Row],[movie_id]]),"",_xlfn.XLOOKUP(draft_picks[[#This Row],[movie_id]],drafts.movies[id],drafts.movies[movie_title]))</f>
        <v>The Shawshank Redemption</v>
      </c>
      <c r="G3128" s="3" t="s">
        <v>915</v>
      </c>
      <c r="H3128" t="str">
        <f>IF(ISBLANK(draft_picks[[#This Row],[drafter_id]]),"",_xlfn.XLOOKUP(draft_picks[[#This Row],[drafter_id]],drafters[id],drafters[name]))</f>
        <v>Billy Ray Brewton</v>
      </c>
      <c r="J3128" t="str">
        <f>IF(ISBLANK(draft_picks[[#This Row],[drafter_team_id]]),"",_xlfn.XLOOKUP(draft_picks[[#This Row],[drafter_team_id]],drafter_teams[id],drafter_teams[name]))</f>
        <v/>
      </c>
      <c r="K3128" s="3" t="s">
        <v>15497</v>
      </c>
      <c r="L3128" t="s">
        <v>15497</v>
      </c>
      <c r="M3128" t="str">
        <f>IF(OR(ISBLANK(draft_picks[[#This Row],[veto_drafter_id]]),draft_picks[[#This Row],[veto_drafter_id]]=""),"",_xlfn.XLOOKUP(draft_picks[[#This Row],[veto_drafter_id]],drafters[id],drafters[name]))</f>
        <v/>
      </c>
      <c r="N3128" t="s">
        <v>15497</v>
      </c>
      <c r="O3128" t="str">
        <f>IF(OR(ISBLANK(draft_picks[[#This Row],[veto_drafter_team_id]]),draft_picks[[#This Row],[veto_drafter_team_id]]=""),"",_xlfn.XLOOKUP(draft_picks[[#This Row],[veto_drafter_team_id]],drafter_teams[id],drafter_teams[name]))</f>
        <v/>
      </c>
      <c r="Q3128" t="s">
        <v>15497</v>
      </c>
      <c r="R3128" t="str">
        <f>IF(OR(ISBLANK(draft_picks[[#This Row],[veto_override_drafter_id]]),draft_picks[[#This Row],[veto_override_drafter_id]]=""),"",_xlfn.XLOOKUP(draft_picks[[#This Row],[veto_override_drafter_id]],drafters[id],drafters[name]))</f>
        <v/>
      </c>
      <c r="S3128" t="s">
        <v>15497</v>
      </c>
      <c r="T3128" t="str">
        <f>IF(OR(ISBLANK(draft_picks[[#This Row],[veto_override_team_id]]),draft_picks[[#This Row],[veto_override_team_id]]=""),"",_xlfn.XLOOKUP(draft_picks[[#This Row],[veto_override_team_id]],drafter_teams[id],drafter_teams[name]))</f>
        <v/>
      </c>
    </row>
    <row r="3129" spans="1:21" x14ac:dyDescent="0.25">
      <c r="A3129" t="s">
        <v>588</v>
      </c>
      <c r="B3129" t="str">
        <f>_xlfn.XLOOKUP(draft_picks[[#This Row],[draft_id]],drafts[id],drafts[title])</f>
        <v>1994 mini-Mega</v>
      </c>
      <c r="C3129" s="3">
        <v>6</v>
      </c>
      <c r="D3129">
        <f>IF(C3128&lt;draft_picks[[#This Row],[position]],1,IF(C3128&gt;draft_picks[[#This Row],[position]],D3128+1,IF(C3128=draft_picks[[#This Row],[position]],D3128+1)))</f>
        <v>10</v>
      </c>
      <c r="E3129" t="s">
        <v>3576</v>
      </c>
      <c r="F3129" t="str">
        <f>IF(ISBLANK(draft_picks[[#This Row],[movie_id]]),"",_xlfn.XLOOKUP(draft_picks[[#This Row],[movie_id]],drafts.movies[id],drafts.movies[movie_title]))</f>
        <v>Chungking Express</v>
      </c>
      <c r="G3129" s="3" t="s">
        <v>1051</v>
      </c>
      <c r="H3129" t="str">
        <f>IF(ISBLANK(draft_picks[[#This Row],[drafter_id]]),"",_xlfn.XLOOKUP(draft_picks[[#This Row],[drafter_id]],drafters[id],drafters[name]))</f>
        <v>Drew McWeeny</v>
      </c>
      <c r="J3129" t="str">
        <f>IF(ISBLANK(draft_picks[[#This Row],[drafter_team_id]]),"",_xlfn.XLOOKUP(draft_picks[[#This Row],[drafter_team_id]],drafter_teams[id],drafter_teams[name]))</f>
        <v/>
      </c>
      <c r="K3129" s="3"/>
      <c r="L3129" t="s">
        <v>15497</v>
      </c>
      <c r="M3129" t="str">
        <f>IF(OR(ISBLANK(draft_picks[[#This Row],[veto_drafter_id]]),draft_picks[[#This Row],[veto_drafter_id]]=""),"",_xlfn.XLOOKUP(draft_picks[[#This Row],[veto_drafter_id]],drafters[id],drafters[name]))</f>
        <v/>
      </c>
      <c r="N3129" t="s">
        <v>15497</v>
      </c>
      <c r="O3129" t="str">
        <f>IF(OR(ISBLANK(draft_picks[[#This Row],[veto_drafter_team_id]]),draft_picks[[#This Row],[veto_drafter_team_id]]=""),"",_xlfn.XLOOKUP(draft_picks[[#This Row],[veto_drafter_team_id]],drafter_teams[id],drafter_teams[name]))</f>
        <v/>
      </c>
      <c r="Q3129" t="s">
        <v>15497</v>
      </c>
      <c r="R3129" t="str">
        <f>IF(OR(ISBLANK(draft_picks[[#This Row],[veto_override_drafter_id]]),draft_picks[[#This Row],[veto_override_drafter_id]]=""),"",_xlfn.XLOOKUP(draft_picks[[#This Row],[veto_override_drafter_id]],drafters[id],drafters[name]))</f>
        <v/>
      </c>
      <c r="S3129" t="s">
        <v>15497</v>
      </c>
      <c r="T3129" t="str">
        <f>IF(OR(ISBLANK(draft_picks[[#This Row],[veto_override_team_id]]),draft_picks[[#This Row],[veto_override_team_id]]=""),"",_xlfn.XLOOKUP(draft_picks[[#This Row],[veto_override_team_id]],drafter_teams[id],drafter_teams[name]))</f>
        <v/>
      </c>
      <c r="U3129" t="b">
        <v>1</v>
      </c>
    </row>
    <row r="3130" spans="1:21" x14ac:dyDescent="0.25">
      <c r="A3130" t="s">
        <v>588</v>
      </c>
      <c r="B3130" t="str">
        <f>_xlfn.XLOOKUP(draft_picks[[#This Row],[draft_id]],drafts[id],drafts[title])</f>
        <v>1994 mini-Mega</v>
      </c>
      <c r="C3130" s="3">
        <v>6</v>
      </c>
      <c r="D3130">
        <f>IF(C3129&lt;draft_picks[[#This Row],[position]],1,IF(C3129&gt;draft_picks[[#This Row],[position]],D3129+1,IF(C3129=draft_picks[[#This Row],[position]],D3129+1)))</f>
        <v>11</v>
      </c>
      <c r="E3130" t="s">
        <v>7623</v>
      </c>
      <c r="F3130" t="str">
        <f>IF(ISBLANK(draft_picks[[#This Row],[movie_id]]),"",_xlfn.XLOOKUP(draft_picks[[#This Row],[movie_id]],drafts.movies[id],drafts.movies[movie_title]))</f>
        <v>Speed</v>
      </c>
      <c r="G3130" s="3" t="s">
        <v>1051</v>
      </c>
      <c r="H3130" t="str">
        <f>IF(ISBLANK(draft_picks[[#This Row],[drafter_id]]),"",_xlfn.XLOOKUP(draft_picks[[#This Row],[drafter_id]],drafters[id],drafters[name]))</f>
        <v>Drew McWeeny</v>
      </c>
      <c r="J3130" t="str">
        <f>IF(ISBLANK(draft_picks[[#This Row],[drafter_team_id]]),"",_xlfn.XLOOKUP(draft_picks[[#This Row],[drafter_team_id]],drafter_teams[id],drafter_teams[name]))</f>
        <v/>
      </c>
      <c r="K3130" s="3" t="s">
        <v>15497</v>
      </c>
      <c r="L3130" t="s">
        <v>15497</v>
      </c>
      <c r="M3130" t="str">
        <f>IF(OR(ISBLANK(draft_picks[[#This Row],[veto_drafter_id]]),draft_picks[[#This Row],[veto_drafter_id]]=""),"",_xlfn.XLOOKUP(draft_picks[[#This Row],[veto_drafter_id]],drafters[id],drafters[name]))</f>
        <v/>
      </c>
      <c r="N3130" t="s">
        <v>15497</v>
      </c>
      <c r="O3130" t="str">
        <f>IF(OR(ISBLANK(draft_picks[[#This Row],[veto_drafter_team_id]]),draft_picks[[#This Row],[veto_drafter_team_id]]=""),"",_xlfn.XLOOKUP(draft_picks[[#This Row],[veto_drafter_team_id]],drafter_teams[id],drafter_teams[name]))</f>
        <v/>
      </c>
      <c r="Q3130" t="s">
        <v>15497</v>
      </c>
      <c r="R3130" t="str">
        <f>IF(OR(ISBLANK(draft_picks[[#This Row],[veto_override_drafter_id]]),draft_picks[[#This Row],[veto_override_drafter_id]]=""),"",_xlfn.XLOOKUP(draft_picks[[#This Row],[veto_override_drafter_id]],drafters[id],drafters[name]))</f>
        <v/>
      </c>
      <c r="S3130" t="s">
        <v>15497</v>
      </c>
      <c r="T3130" t="str">
        <f>IF(OR(ISBLANK(draft_picks[[#This Row],[veto_override_team_id]]),draft_picks[[#This Row],[veto_override_team_id]]=""),"",_xlfn.XLOOKUP(draft_picks[[#This Row],[veto_override_team_id]],drafter_teams[id],drafter_teams[name]))</f>
        <v/>
      </c>
    </row>
    <row r="3131" spans="1:21" x14ac:dyDescent="0.25">
      <c r="A3131" t="s">
        <v>588</v>
      </c>
      <c r="B3131" t="str">
        <f>_xlfn.XLOOKUP(draft_picks[[#This Row],[draft_id]],drafts[id],drafts[title])</f>
        <v>1994 mini-Mega</v>
      </c>
      <c r="C3131" s="3">
        <v>5</v>
      </c>
      <c r="D3131">
        <f>IF(C3130&lt;draft_picks[[#This Row],[position]],1,IF(C3130&gt;draft_picks[[#This Row],[position]],D3130+1,IF(C3130=draft_picks[[#This Row],[position]],D3130+1)))</f>
        <v>12</v>
      </c>
      <c r="E3131" t="s">
        <v>5441</v>
      </c>
      <c r="F3131" t="str">
        <f>IF(ISBLANK(draft_picks[[#This Row],[movie_id]]),"",_xlfn.XLOOKUP(draft_picks[[#This Row],[movie_id]],drafts.movies[id],drafts.movies[movie_title]))</f>
        <v>Three Colors: Red</v>
      </c>
      <c r="G3131" s="3" t="s">
        <v>1009</v>
      </c>
      <c r="H3131" t="str">
        <f>IF(ISBLANK(draft_picks[[#This Row],[drafter_id]]),"",_xlfn.XLOOKUP(draft_picks[[#This Row],[drafter_id]],drafters[id],drafters[name]))</f>
        <v>Drea Clark</v>
      </c>
      <c r="J3131" t="str">
        <f>IF(ISBLANK(draft_picks[[#This Row],[drafter_team_id]]),"",_xlfn.XLOOKUP(draft_picks[[#This Row],[drafter_team_id]],drafter_teams[id],drafter_teams[name]))</f>
        <v/>
      </c>
      <c r="K3131" s="3" t="s">
        <v>15497</v>
      </c>
      <c r="L3131" t="s">
        <v>15497</v>
      </c>
      <c r="M3131" t="str">
        <f>IF(OR(ISBLANK(draft_picks[[#This Row],[veto_drafter_id]]),draft_picks[[#This Row],[veto_drafter_id]]=""),"",_xlfn.XLOOKUP(draft_picks[[#This Row],[veto_drafter_id]],drafters[id],drafters[name]))</f>
        <v/>
      </c>
      <c r="N3131" t="s">
        <v>15497</v>
      </c>
      <c r="O3131" t="str">
        <f>IF(OR(ISBLANK(draft_picks[[#This Row],[veto_drafter_team_id]]),draft_picks[[#This Row],[veto_drafter_team_id]]=""),"",_xlfn.XLOOKUP(draft_picks[[#This Row],[veto_drafter_team_id]],drafter_teams[id],drafter_teams[name]))</f>
        <v/>
      </c>
      <c r="Q3131" t="s">
        <v>15497</v>
      </c>
      <c r="R3131" t="str">
        <f>IF(OR(ISBLANK(draft_picks[[#This Row],[veto_override_drafter_id]]),draft_picks[[#This Row],[veto_override_drafter_id]]=""),"",_xlfn.XLOOKUP(draft_picks[[#This Row],[veto_override_drafter_id]],drafters[id],drafters[name]))</f>
        <v/>
      </c>
      <c r="S3131" t="s">
        <v>15497</v>
      </c>
      <c r="T3131" t="str">
        <f>IF(OR(ISBLANK(draft_picks[[#This Row],[veto_override_team_id]]),draft_picks[[#This Row],[veto_override_team_id]]=""),"",_xlfn.XLOOKUP(draft_picks[[#This Row],[veto_override_team_id]],drafter_teams[id],drafter_teams[name]))</f>
        <v/>
      </c>
    </row>
    <row r="3132" spans="1:21" x14ac:dyDescent="0.25">
      <c r="A3132" t="s">
        <v>588</v>
      </c>
      <c r="B3132" t="str">
        <f>_xlfn.XLOOKUP(draft_picks[[#This Row],[draft_id]],drafts[id],drafts[title])</f>
        <v>1994 mini-Mega</v>
      </c>
      <c r="C3132" s="3">
        <v>4</v>
      </c>
      <c r="D3132">
        <f>IF(C3131&lt;draft_picks[[#This Row],[position]],1,IF(C3131&gt;draft_picks[[#This Row],[position]],D3131+1,IF(C3131=draft_picks[[#This Row],[position]],D3131+1)))</f>
        <v>13</v>
      </c>
      <c r="E3132" t="s">
        <v>5247</v>
      </c>
      <c r="F3132" t="str">
        <f>IF(ISBLANK(draft_picks[[#This Row],[movie_id]]),"",_xlfn.XLOOKUP(draft_picks[[#This Row],[movie_id]],drafts.movies[id],drafts.movies[movie_title]))</f>
        <v>Quiz Show</v>
      </c>
      <c r="G3132" s="3" t="s">
        <v>915</v>
      </c>
      <c r="H3132" t="str">
        <f>IF(ISBLANK(draft_picks[[#This Row],[drafter_id]]),"",_xlfn.XLOOKUP(draft_picks[[#This Row],[drafter_id]],drafters[id],drafters[name]))</f>
        <v>Billy Ray Brewton</v>
      </c>
      <c r="J3132" t="str">
        <f>IF(ISBLANK(draft_picks[[#This Row],[drafter_team_id]]),"",_xlfn.XLOOKUP(draft_picks[[#This Row],[drafter_team_id]],drafter_teams[id],drafter_teams[name]))</f>
        <v/>
      </c>
      <c r="K3132" s="3" t="s">
        <v>15497</v>
      </c>
      <c r="L3132" t="s">
        <v>15497</v>
      </c>
      <c r="M3132" t="str">
        <f>IF(OR(ISBLANK(draft_picks[[#This Row],[veto_drafter_id]]),draft_picks[[#This Row],[veto_drafter_id]]=""),"",_xlfn.XLOOKUP(draft_picks[[#This Row],[veto_drafter_id]],drafters[id],drafters[name]))</f>
        <v/>
      </c>
      <c r="N3132" t="s">
        <v>15497</v>
      </c>
      <c r="O3132" t="str">
        <f>IF(OR(ISBLANK(draft_picks[[#This Row],[veto_drafter_team_id]]),draft_picks[[#This Row],[veto_drafter_team_id]]=""),"",_xlfn.XLOOKUP(draft_picks[[#This Row],[veto_drafter_team_id]],drafter_teams[id],drafter_teams[name]))</f>
        <v/>
      </c>
      <c r="Q3132" t="s">
        <v>15497</v>
      </c>
      <c r="R3132" t="str">
        <f>IF(OR(ISBLANK(draft_picks[[#This Row],[veto_override_drafter_id]]),draft_picks[[#This Row],[veto_override_drafter_id]]=""),"",_xlfn.XLOOKUP(draft_picks[[#This Row],[veto_override_drafter_id]],drafters[id],drafters[name]))</f>
        <v/>
      </c>
      <c r="S3132" t="s">
        <v>15497</v>
      </c>
      <c r="T3132" t="str">
        <f>IF(OR(ISBLANK(draft_picks[[#This Row],[veto_override_team_id]]),draft_picks[[#This Row],[veto_override_team_id]]=""),"",_xlfn.XLOOKUP(draft_picks[[#This Row],[veto_override_team_id]],drafter_teams[id],drafter_teams[name]))</f>
        <v/>
      </c>
    </row>
    <row r="3133" spans="1:21" x14ac:dyDescent="0.25">
      <c r="A3133" t="s">
        <v>588</v>
      </c>
      <c r="B3133" t="str">
        <f>_xlfn.XLOOKUP(draft_picks[[#This Row],[draft_id]],drafts[id],drafts[title])</f>
        <v>1994 mini-Mega</v>
      </c>
      <c r="C3133" s="3">
        <v>3</v>
      </c>
      <c r="D3133">
        <f>IF(C3132&lt;draft_picks[[#This Row],[position]],1,IF(C3132&gt;draft_picks[[#This Row],[position]],D3132+1,IF(C3132=draft_picks[[#This Row],[position]],D3132+1)))</f>
        <v>14</v>
      </c>
      <c r="E3133" t="s">
        <v>6042</v>
      </c>
      <c r="F3133" t="str">
        <f>IF(ISBLANK(draft_picks[[#This Row],[movie_id]]),"",_xlfn.XLOOKUP(draft_picks[[#This Row],[movie_id]],drafts.movies[id],drafts.movies[movie_title]))</f>
        <v>Ed Wood</v>
      </c>
      <c r="G3133" s="3" t="s">
        <v>1051</v>
      </c>
      <c r="H3133" t="str">
        <f>IF(ISBLANK(draft_picks[[#This Row],[drafter_id]]),"",_xlfn.XLOOKUP(draft_picks[[#This Row],[drafter_id]],drafters[id],drafters[name]))</f>
        <v>Drew McWeeny</v>
      </c>
      <c r="J3133" t="str">
        <f>IF(ISBLANK(draft_picks[[#This Row],[drafter_team_id]]),"",_xlfn.XLOOKUP(draft_picks[[#This Row],[drafter_team_id]],drafter_teams[id],drafter_teams[name]))</f>
        <v/>
      </c>
      <c r="K3133" s="3" t="s">
        <v>15497</v>
      </c>
      <c r="L3133" t="s">
        <v>15497</v>
      </c>
      <c r="M3133" t="str">
        <f>IF(OR(ISBLANK(draft_picks[[#This Row],[veto_drafter_id]]),draft_picks[[#This Row],[veto_drafter_id]]=""),"",_xlfn.XLOOKUP(draft_picks[[#This Row],[veto_drafter_id]],drafters[id],drafters[name]))</f>
        <v/>
      </c>
      <c r="N3133" t="s">
        <v>15497</v>
      </c>
      <c r="O3133" t="str">
        <f>IF(OR(ISBLANK(draft_picks[[#This Row],[veto_drafter_team_id]]),draft_picks[[#This Row],[veto_drafter_team_id]]=""),"",_xlfn.XLOOKUP(draft_picks[[#This Row],[veto_drafter_team_id]],drafter_teams[id],drafter_teams[name]))</f>
        <v/>
      </c>
      <c r="Q3133" t="s">
        <v>15497</v>
      </c>
      <c r="R3133" t="str">
        <f>IF(OR(ISBLANK(draft_picks[[#This Row],[veto_override_drafter_id]]),draft_picks[[#This Row],[veto_override_drafter_id]]=""),"",_xlfn.XLOOKUP(draft_picks[[#This Row],[veto_override_drafter_id]],drafters[id],drafters[name]))</f>
        <v/>
      </c>
      <c r="S3133" t="s">
        <v>15497</v>
      </c>
      <c r="T3133" t="str">
        <f>IF(OR(ISBLANK(draft_picks[[#This Row],[veto_override_team_id]]),draft_picks[[#This Row],[veto_override_team_id]]=""),"",_xlfn.XLOOKUP(draft_picks[[#This Row],[veto_override_team_id]],drafter_teams[id],drafter_teams[name]))</f>
        <v/>
      </c>
    </row>
    <row r="3134" spans="1:21" x14ac:dyDescent="0.25">
      <c r="A3134" t="s">
        <v>588</v>
      </c>
      <c r="B3134" t="str">
        <f>_xlfn.XLOOKUP(draft_picks[[#This Row],[draft_id]],drafts[id],drafts[title])</f>
        <v>1994 mini-Mega</v>
      </c>
      <c r="C3134" s="3">
        <v>2</v>
      </c>
      <c r="D3134">
        <f>IF(C3133&lt;draft_picks[[#This Row],[position]],1,IF(C3133&gt;draft_picks[[#This Row],[position]],D3133+1,IF(C3133=draft_picks[[#This Row],[position]],D3133+1)))</f>
        <v>15</v>
      </c>
      <c r="E3134" t="s">
        <v>4740</v>
      </c>
      <c r="F3134" t="str">
        <f>IF(ISBLANK(draft_picks[[#This Row],[movie_id]]),"",_xlfn.XLOOKUP(draft_picks[[#This Row],[movie_id]],drafts.movies[id],drafts.movies[movie_title]))</f>
        <v>Pulp Fiction</v>
      </c>
      <c r="G3134" s="3" t="s">
        <v>1009</v>
      </c>
      <c r="H3134" t="str">
        <f>IF(ISBLANK(draft_picks[[#This Row],[drafter_id]]),"",_xlfn.XLOOKUP(draft_picks[[#This Row],[drafter_id]],drafters[id],drafters[name]))</f>
        <v>Drea Clark</v>
      </c>
      <c r="J3134" t="str">
        <f>IF(ISBLANK(draft_picks[[#This Row],[drafter_team_id]]),"",_xlfn.XLOOKUP(draft_picks[[#This Row],[drafter_team_id]],drafter_teams[id],drafter_teams[name]))</f>
        <v/>
      </c>
      <c r="K3134" s="3" t="s">
        <v>15497</v>
      </c>
      <c r="L3134" t="s">
        <v>15497</v>
      </c>
      <c r="M3134" t="str">
        <f>IF(OR(ISBLANK(draft_picks[[#This Row],[veto_drafter_id]]),draft_picks[[#This Row],[veto_drafter_id]]=""),"",_xlfn.XLOOKUP(draft_picks[[#This Row],[veto_drafter_id]],drafters[id],drafters[name]))</f>
        <v/>
      </c>
      <c r="N3134" t="s">
        <v>15497</v>
      </c>
      <c r="O3134" t="str">
        <f>IF(OR(ISBLANK(draft_picks[[#This Row],[veto_drafter_team_id]]),draft_picks[[#This Row],[veto_drafter_team_id]]=""),"",_xlfn.XLOOKUP(draft_picks[[#This Row],[veto_drafter_team_id]],drafter_teams[id],drafter_teams[name]))</f>
        <v/>
      </c>
      <c r="Q3134" t="s">
        <v>15497</v>
      </c>
      <c r="R3134" t="str">
        <f>IF(OR(ISBLANK(draft_picks[[#This Row],[veto_override_drafter_id]]),draft_picks[[#This Row],[veto_override_drafter_id]]=""),"",_xlfn.XLOOKUP(draft_picks[[#This Row],[veto_override_drafter_id]],drafters[id],drafters[name]))</f>
        <v/>
      </c>
      <c r="S3134" t="s">
        <v>15497</v>
      </c>
      <c r="T3134" t="str">
        <f>IF(OR(ISBLANK(draft_picks[[#This Row],[veto_override_team_id]]),draft_picks[[#This Row],[veto_override_team_id]]=""),"",_xlfn.XLOOKUP(draft_picks[[#This Row],[veto_override_team_id]],drafter_teams[id],drafter_teams[name]))</f>
        <v/>
      </c>
    </row>
    <row r="3135" spans="1:21" x14ac:dyDescent="0.25">
      <c r="A3135" t="s">
        <v>588</v>
      </c>
      <c r="B3135" t="str">
        <f>_xlfn.XLOOKUP(draft_picks[[#This Row],[draft_id]],drafts[id],drafts[title])</f>
        <v>1994 mini-Mega</v>
      </c>
      <c r="C3135" s="3">
        <v>1</v>
      </c>
      <c r="D3135">
        <f>IF(C3134&lt;draft_picks[[#This Row],[position]],1,IF(C3134&gt;draft_picks[[#This Row],[position]],D3134+1,IF(C3134=draft_picks[[#This Row],[position]],D3134+1)))</f>
        <v>16</v>
      </c>
      <c r="E3135" t="s">
        <v>2757</v>
      </c>
      <c r="F3135" t="str">
        <f>IF(ISBLANK(draft_picks[[#This Row],[movie_id]]),"",_xlfn.XLOOKUP(draft_picks[[#This Row],[movie_id]],drafts.movies[id],drafts.movies[movie_title]))</f>
        <v>Hoop Dreams</v>
      </c>
      <c r="G3135" s="3" t="s">
        <v>915</v>
      </c>
      <c r="H3135" t="str">
        <f>IF(ISBLANK(draft_picks[[#This Row],[drafter_id]]),"",_xlfn.XLOOKUP(draft_picks[[#This Row],[drafter_id]],drafters[id],drafters[name]))</f>
        <v>Billy Ray Brewton</v>
      </c>
      <c r="J3135" t="str">
        <f>IF(ISBLANK(draft_picks[[#This Row],[drafter_team_id]]),"",_xlfn.XLOOKUP(draft_picks[[#This Row],[drafter_team_id]],drafter_teams[id],drafter_teams[name]))</f>
        <v/>
      </c>
      <c r="K3135" s="3" t="s">
        <v>15497</v>
      </c>
      <c r="L3135" t="s">
        <v>15497</v>
      </c>
      <c r="M3135" t="str">
        <f>IF(OR(ISBLANK(draft_picks[[#This Row],[veto_drafter_id]]),draft_picks[[#This Row],[veto_drafter_id]]=""),"",_xlfn.XLOOKUP(draft_picks[[#This Row],[veto_drafter_id]],drafters[id],drafters[name]))</f>
        <v/>
      </c>
      <c r="N3135" t="s">
        <v>15497</v>
      </c>
      <c r="O3135" t="str">
        <f>IF(OR(ISBLANK(draft_picks[[#This Row],[veto_drafter_team_id]]),draft_picks[[#This Row],[veto_drafter_team_id]]=""),"",_xlfn.XLOOKUP(draft_picks[[#This Row],[veto_drafter_team_id]],drafter_teams[id],drafter_teams[name]))</f>
        <v/>
      </c>
      <c r="Q3135" t="s">
        <v>15497</v>
      </c>
      <c r="R3135" t="str">
        <f>IF(OR(ISBLANK(draft_picks[[#This Row],[veto_override_drafter_id]]),draft_picks[[#This Row],[veto_override_drafter_id]]=""),"",_xlfn.XLOOKUP(draft_picks[[#This Row],[veto_override_drafter_id]],drafters[id],drafters[name]))</f>
        <v/>
      </c>
      <c r="S3135" t="s">
        <v>15497</v>
      </c>
      <c r="T3135" t="str">
        <f>IF(OR(ISBLANK(draft_picks[[#This Row],[veto_override_team_id]]),draft_picks[[#This Row],[veto_override_team_id]]=""),"",_xlfn.XLOOKUP(draft_picks[[#This Row],[veto_override_team_id]],drafter_teams[id],drafter_teams[name]))</f>
        <v/>
      </c>
    </row>
    <row r="3136" spans="1:21" x14ac:dyDescent="0.25">
      <c r="A3136" t="s">
        <v>144</v>
      </c>
      <c r="B3136" t="str">
        <f>_xlfn.XLOOKUP(draft_picks[[#This Row],[draft_id]],drafts[id],drafts[title])</f>
        <v>Michael Mann Super Draft</v>
      </c>
      <c r="C3136" s="3">
        <v>13</v>
      </c>
      <c r="D3136">
        <f>IF(C3135&lt;draft_picks[[#This Row],[position]],1,IF(C3135&gt;draft_picks[[#This Row],[position]],D3135+1,IF(C3135=draft_picks[[#This Row],[position]],D3135+1)))</f>
        <v>1</v>
      </c>
      <c r="E3136" t="s">
        <v>4199</v>
      </c>
      <c r="F3136" t="str">
        <f>IF(ISBLANK(draft_picks[[#This Row],[movie_id]]),"",_xlfn.XLOOKUP(draft_picks[[#This Row],[movie_id]],drafts.movies[id],drafts.movies[movie_title]))</f>
        <v>The Keep</v>
      </c>
      <c r="G3136" s="3" t="s">
        <v>1243</v>
      </c>
      <c r="H3136" t="str">
        <f>IF(ISBLANK(draft_picks[[#This Row],[drafter_id]]),"",_xlfn.XLOOKUP(draft_picks[[#This Row],[drafter_id]],drafters[id],drafters[name]))</f>
        <v>Brandon Streussnig</v>
      </c>
      <c r="J3136" t="str">
        <f>IF(ISBLANK(draft_picks[[#This Row],[drafter_team_id]]),"",_xlfn.XLOOKUP(draft_picks[[#This Row],[drafter_team_id]],drafter_teams[id],drafter_teams[name]))</f>
        <v/>
      </c>
      <c r="K3136" s="3" t="s">
        <v>15497</v>
      </c>
      <c r="L3136" t="s">
        <v>15497</v>
      </c>
      <c r="M3136" t="str">
        <f>IF(OR(ISBLANK(draft_picks[[#This Row],[veto_drafter_id]]),draft_picks[[#This Row],[veto_drafter_id]]=""),"",_xlfn.XLOOKUP(draft_picks[[#This Row],[veto_drafter_id]],drafters[id],drafters[name]))</f>
        <v/>
      </c>
      <c r="N3136" t="s">
        <v>15497</v>
      </c>
      <c r="O3136" t="str">
        <f>IF(OR(ISBLANK(draft_picks[[#This Row],[veto_drafter_team_id]]),draft_picks[[#This Row],[veto_drafter_team_id]]=""),"",_xlfn.XLOOKUP(draft_picks[[#This Row],[veto_drafter_team_id]],drafter_teams[id],drafter_teams[name]))</f>
        <v/>
      </c>
      <c r="Q3136" t="s">
        <v>15497</v>
      </c>
      <c r="R3136" t="str">
        <f>IF(OR(ISBLANK(draft_picks[[#This Row],[veto_override_drafter_id]]),draft_picks[[#This Row],[veto_override_drafter_id]]=""),"",_xlfn.XLOOKUP(draft_picks[[#This Row],[veto_override_drafter_id]],drafters[id],drafters[name]))</f>
        <v/>
      </c>
      <c r="S3136" t="s">
        <v>15497</v>
      </c>
      <c r="T3136" t="str">
        <f>IF(OR(ISBLANK(draft_picks[[#This Row],[veto_override_team_id]]),draft_picks[[#This Row],[veto_override_team_id]]=""),"",_xlfn.XLOOKUP(draft_picks[[#This Row],[veto_override_team_id]],drafter_teams[id],drafter_teams[name]))</f>
        <v/>
      </c>
    </row>
    <row r="3137" spans="1:21" x14ac:dyDescent="0.25">
      <c r="A3137" t="s">
        <v>144</v>
      </c>
      <c r="B3137" t="str">
        <f>_xlfn.XLOOKUP(draft_picks[[#This Row],[draft_id]],drafts[id],drafts[title])</f>
        <v>Michael Mann Super Draft</v>
      </c>
      <c r="C3137" s="3">
        <v>12</v>
      </c>
      <c r="D3137">
        <f>IF(C3136&lt;draft_picks[[#This Row],[position]],1,IF(C3136&gt;draft_picks[[#This Row],[position]],D3136+1,IF(C3136=draft_picks[[#This Row],[position]],D3136+1)))</f>
        <v>2</v>
      </c>
      <c r="E3137" t="s">
        <v>3478</v>
      </c>
      <c r="F3137" t="str">
        <f>IF(ISBLANK(draft_picks[[#This Row],[movie_id]]),"",_xlfn.XLOOKUP(draft_picks[[#This Row],[movie_id]],drafts.movies[id],drafts.movies[movie_title]))</f>
        <v>The Jericho Mile</v>
      </c>
      <c r="G3137" s="3" t="s">
        <v>1243</v>
      </c>
      <c r="H3137" t="str">
        <f>IF(ISBLANK(draft_picks[[#This Row],[drafter_id]]),"",_xlfn.XLOOKUP(draft_picks[[#This Row],[drafter_id]],drafters[id],drafters[name]))</f>
        <v>Brandon Streussnig</v>
      </c>
      <c r="J3137" t="str">
        <f>IF(ISBLANK(draft_picks[[#This Row],[drafter_team_id]]),"",_xlfn.XLOOKUP(draft_picks[[#This Row],[drafter_team_id]],drafter_teams[id],drafter_teams[name]))</f>
        <v/>
      </c>
      <c r="K3137" s="3" t="s">
        <v>15497</v>
      </c>
      <c r="L3137" t="s">
        <v>15497</v>
      </c>
      <c r="M3137" t="str">
        <f>IF(OR(ISBLANK(draft_picks[[#This Row],[veto_drafter_id]]),draft_picks[[#This Row],[veto_drafter_id]]=""),"",_xlfn.XLOOKUP(draft_picks[[#This Row],[veto_drafter_id]],drafters[id],drafters[name]))</f>
        <v/>
      </c>
      <c r="N3137" t="s">
        <v>15497</v>
      </c>
      <c r="O3137" t="str">
        <f>IF(OR(ISBLANK(draft_picks[[#This Row],[veto_drafter_team_id]]),draft_picks[[#This Row],[veto_drafter_team_id]]=""),"",_xlfn.XLOOKUP(draft_picks[[#This Row],[veto_drafter_team_id]],drafter_teams[id],drafter_teams[name]))</f>
        <v/>
      </c>
      <c r="Q3137" t="s">
        <v>15497</v>
      </c>
      <c r="R3137" t="str">
        <f>IF(OR(ISBLANK(draft_picks[[#This Row],[veto_override_drafter_id]]),draft_picks[[#This Row],[veto_override_drafter_id]]=""),"",_xlfn.XLOOKUP(draft_picks[[#This Row],[veto_override_drafter_id]],drafters[id],drafters[name]))</f>
        <v/>
      </c>
      <c r="S3137" t="s">
        <v>15497</v>
      </c>
      <c r="T3137" t="str">
        <f>IF(OR(ISBLANK(draft_picks[[#This Row],[veto_override_team_id]]),draft_picks[[#This Row],[veto_override_team_id]]=""),"",_xlfn.XLOOKUP(draft_picks[[#This Row],[veto_override_team_id]],drafter_teams[id],drafter_teams[name]))</f>
        <v/>
      </c>
    </row>
    <row r="3138" spans="1:21" x14ac:dyDescent="0.25">
      <c r="A3138" t="s">
        <v>144</v>
      </c>
      <c r="B3138" t="str">
        <f>_xlfn.XLOOKUP(draft_picks[[#This Row],[draft_id]],drafts[id],drafts[title])</f>
        <v>Michael Mann Super Draft</v>
      </c>
      <c r="C3138" s="3">
        <v>11</v>
      </c>
      <c r="D3138">
        <f>IF(C3137&lt;draft_picks[[#This Row],[position]],1,IF(C3137&gt;draft_picks[[#This Row],[position]],D3137+1,IF(C3137=draft_picks[[#This Row],[position]],D3137+1)))</f>
        <v>3</v>
      </c>
      <c r="E3138" t="s">
        <v>5094</v>
      </c>
      <c r="F3138" t="str">
        <f>IF(ISBLANK(draft_picks[[#This Row],[movie_id]]),"",_xlfn.XLOOKUP(draft_picks[[#This Row],[movie_id]],drafts.movies[id],drafts.movies[movie_title]))</f>
        <v>Blackhat</v>
      </c>
      <c r="G3138" s="3" t="s">
        <v>1217</v>
      </c>
      <c r="H3138" t="str">
        <f>IF(ISBLANK(draft_picks[[#This Row],[drafter_id]]),"",_xlfn.XLOOKUP(draft_picks[[#This Row],[drafter_id]],drafters[id],drafters[name]))</f>
        <v>Bilge Ebiri</v>
      </c>
      <c r="J3138" t="str">
        <f>IF(ISBLANK(draft_picks[[#This Row],[drafter_team_id]]),"",_xlfn.XLOOKUP(draft_picks[[#This Row],[drafter_team_id]],drafter_teams[id],drafter_teams[name]))</f>
        <v/>
      </c>
      <c r="K3138" s="3" t="s">
        <v>15497</v>
      </c>
      <c r="L3138" t="s">
        <v>15497</v>
      </c>
      <c r="M3138" t="str">
        <f>IF(OR(ISBLANK(draft_picks[[#This Row],[veto_drafter_id]]),draft_picks[[#This Row],[veto_drafter_id]]=""),"",_xlfn.XLOOKUP(draft_picks[[#This Row],[veto_drafter_id]],drafters[id],drafters[name]))</f>
        <v/>
      </c>
      <c r="N3138" t="s">
        <v>15497</v>
      </c>
      <c r="O3138" t="str">
        <f>IF(OR(ISBLANK(draft_picks[[#This Row],[veto_drafter_team_id]]),draft_picks[[#This Row],[veto_drafter_team_id]]=""),"",_xlfn.XLOOKUP(draft_picks[[#This Row],[veto_drafter_team_id]],drafter_teams[id],drafter_teams[name]))</f>
        <v/>
      </c>
      <c r="Q3138" t="s">
        <v>15497</v>
      </c>
      <c r="R3138" t="str">
        <f>IF(OR(ISBLANK(draft_picks[[#This Row],[veto_override_drafter_id]]),draft_picks[[#This Row],[veto_override_drafter_id]]=""),"",_xlfn.XLOOKUP(draft_picks[[#This Row],[veto_override_drafter_id]],drafters[id],drafters[name]))</f>
        <v/>
      </c>
      <c r="S3138" t="s">
        <v>15497</v>
      </c>
      <c r="T3138" t="str">
        <f>IF(OR(ISBLANK(draft_picks[[#This Row],[veto_override_team_id]]),draft_picks[[#This Row],[veto_override_team_id]]=""),"",_xlfn.XLOOKUP(draft_picks[[#This Row],[veto_override_team_id]],drafter_teams[id],drafter_teams[name]))</f>
        <v/>
      </c>
    </row>
    <row r="3139" spans="1:21" x14ac:dyDescent="0.25">
      <c r="A3139" t="s">
        <v>144</v>
      </c>
      <c r="B3139" t="str">
        <f>_xlfn.XLOOKUP(draft_picks[[#This Row],[draft_id]],drafts[id],drafts[title])</f>
        <v>Michael Mann Super Draft</v>
      </c>
      <c r="C3139" s="3">
        <v>10</v>
      </c>
      <c r="D3139">
        <f>IF(C3138&lt;draft_picks[[#This Row],[position]],1,IF(C3138&gt;draft_picks[[#This Row],[position]],D3138+1,IF(C3138=draft_picks[[#This Row],[position]],D3138+1)))</f>
        <v>4</v>
      </c>
      <c r="E3139" t="s">
        <v>6567</v>
      </c>
      <c r="F3139" t="str">
        <f>IF(ISBLANK(draft_picks[[#This Row],[movie_id]]),"",_xlfn.XLOOKUP(draft_picks[[#This Row],[movie_id]],drafts.movies[id],drafts.movies[movie_title]))</f>
        <v>Public Enemies</v>
      </c>
      <c r="G3139" s="3" t="s">
        <v>1221</v>
      </c>
      <c r="H3139" t="str">
        <f>IF(ISBLANK(draft_picks[[#This Row],[drafter_id]]),"",_xlfn.XLOOKUP(draft_picks[[#This Row],[drafter_id]],drafters[id],drafters[name]))</f>
        <v>Roxana Hadadi</v>
      </c>
      <c r="J3139" t="str">
        <f>IF(ISBLANK(draft_picks[[#This Row],[drafter_team_id]]),"",_xlfn.XLOOKUP(draft_picks[[#This Row],[drafter_team_id]],drafter_teams[id],drafter_teams[name]))</f>
        <v/>
      </c>
      <c r="K3139" s="3" t="s">
        <v>15497</v>
      </c>
      <c r="L3139" t="s">
        <v>15497</v>
      </c>
      <c r="M3139" t="str">
        <f>IF(OR(ISBLANK(draft_picks[[#This Row],[veto_drafter_id]]),draft_picks[[#This Row],[veto_drafter_id]]=""),"",_xlfn.XLOOKUP(draft_picks[[#This Row],[veto_drafter_id]],drafters[id],drafters[name]))</f>
        <v/>
      </c>
      <c r="N3139" t="s">
        <v>15497</v>
      </c>
      <c r="O3139" t="str">
        <f>IF(OR(ISBLANK(draft_picks[[#This Row],[veto_drafter_team_id]]),draft_picks[[#This Row],[veto_drafter_team_id]]=""),"",_xlfn.XLOOKUP(draft_picks[[#This Row],[veto_drafter_team_id]],drafter_teams[id],drafter_teams[name]))</f>
        <v/>
      </c>
      <c r="Q3139" t="s">
        <v>15497</v>
      </c>
      <c r="R3139" t="str">
        <f>IF(OR(ISBLANK(draft_picks[[#This Row],[veto_override_drafter_id]]),draft_picks[[#This Row],[veto_override_drafter_id]]=""),"",_xlfn.XLOOKUP(draft_picks[[#This Row],[veto_override_drafter_id]],drafters[id],drafters[name]))</f>
        <v/>
      </c>
      <c r="S3139" t="s">
        <v>15497</v>
      </c>
      <c r="T3139" t="str">
        <f>IF(OR(ISBLANK(draft_picks[[#This Row],[veto_override_team_id]]),draft_picks[[#This Row],[veto_override_team_id]]=""),"",_xlfn.XLOOKUP(draft_picks[[#This Row],[veto_override_team_id]],drafter_teams[id],drafter_teams[name]))</f>
        <v/>
      </c>
    </row>
    <row r="3140" spans="1:21" x14ac:dyDescent="0.25">
      <c r="A3140" t="s">
        <v>144</v>
      </c>
      <c r="B3140" t="str">
        <f>_xlfn.XLOOKUP(draft_picks[[#This Row],[draft_id]],drafts[id],drafts[title])</f>
        <v>Michael Mann Super Draft</v>
      </c>
      <c r="C3140" s="3">
        <v>9</v>
      </c>
      <c r="D3140">
        <f>IF(C3139&lt;draft_picks[[#This Row],[position]],1,IF(C3139&gt;draft_picks[[#This Row],[position]],D3139+1,IF(C3139=draft_picks[[#This Row],[position]],D3139+1)))</f>
        <v>5</v>
      </c>
      <c r="E3140" t="s">
        <v>3017</v>
      </c>
      <c r="F3140" t="str">
        <f>IF(ISBLANK(draft_picks[[#This Row],[movie_id]]),"",_xlfn.XLOOKUP(draft_picks[[#This Row],[movie_id]],drafts.movies[id],drafts.movies[movie_title]))</f>
        <v>Ali</v>
      </c>
      <c r="G3140" s="3" t="s">
        <v>1243</v>
      </c>
      <c r="H3140" t="str">
        <f>IF(ISBLANK(draft_picks[[#This Row],[drafter_id]]),"",_xlfn.XLOOKUP(draft_picks[[#This Row],[drafter_id]],drafters[id],drafters[name]))</f>
        <v>Brandon Streussnig</v>
      </c>
      <c r="J3140" t="str">
        <f>IF(ISBLANK(draft_picks[[#This Row],[drafter_team_id]]),"",_xlfn.XLOOKUP(draft_picks[[#This Row],[drafter_team_id]],drafter_teams[id],drafter_teams[name]))</f>
        <v/>
      </c>
      <c r="K3140" s="3" t="s">
        <v>15497</v>
      </c>
      <c r="L3140" t="s">
        <v>15497</v>
      </c>
      <c r="M3140" t="str">
        <f>IF(OR(ISBLANK(draft_picks[[#This Row],[veto_drafter_id]]),draft_picks[[#This Row],[veto_drafter_id]]=""),"",_xlfn.XLOOKUP(draft_picks[[#This Row],[veto_drafter_id]],drafters[id],drafters[name]))</f>
        <v/>
      </c>
      <c r="N3140" t="s">
        <v>15497</v>
      </c>
      <c r="O3140" t="str">
        <f>IF(OR(ISBLANK(draft_picks[[#This Row],[veto_drafter_team_id]]),draft_picks[[#This Row],[veto_drafter_team_id]]=""),"",_xlfn.XLOOKUP(draft_picks[[#This Row],[veto_drafter_team_id]],drafter_teams[id],drafter_teams[name]))</f>
        <v/>
      </c>
      <c r="Q3140" t="s">
        <v>15497</v>
      </c>
      <c r="R3140" t="str">
        <f>IF(OR(ISBLANK(draft_picks[[#This Row],[veto_override_drafter_id]]),draft_picks[[#This Row],[veto_override_drafter_id]]=""),"",_xlfn.XLOOKUP(draft_picks[[#This Row],[veto_override_drafter_id]],drafters[id],drafters[name]))</f>
        <v/>
      </c>
      <c r="S3140" t="s">
        <v>15497</v>
      </c>
      <c r="T3140" t="str">
        <f>IF(OR(ISBLANK(draft_picks[[#This Row],[veto_override_team_id]]),draft_picks[[#This Row],[veto_override_team_id]]=""),"",_xlfn.XLOOKUP(draft_picks[[#This Row],[veto_override_team_id]],drafter_teams[id],drafter_teams[name]))</f>
        <v/>
      </c>
    </row>
    <row r="3141" spans="1:21" x14ac:dyDescent="0.25">
      <c r="A3141" t="s">
        <v>144</v>
      </c>
      <c r="B3141" t="str">
        <f>_xlfn.XLOOKUP(draft_picks[[#This Row],[draft_id]],drafts[id],drafts[title])</f>
        <v>Michael Mann Super Draft</v>
      </c>
      <c r="C3141" s="3">
        <v>8</v>
      </c>
      <c r="D3141">
        <f>IF(C3140&lt;draft_picks[[#This Row],[position]],1,IF(C3140&gt;draft_picks[[#This Row],[position]],D3140+1,IF(C3140=draft_picks[[#This Row],[position]],D3140+1)))</f>
        <v>6</v>
      </c>
      <c r="E3141" t="s">
        <v>1437</v>
      </c>
      <c r="F3141" t="str">
        <f>IF(ISBLANK(draft_picks[[#This Row],[movie_id]]),"",_xlfn.XLOOKUP(draft_picks[[#This Row],[movie_id]],drafts.movies[id],drafts.movies[movie_title]))</f>
        <v>Thief</v>
      </c>
      <c r="G3141" s="3" t="s">
        <v>1217</v>
      </c>
      <c r="H3141" t="str">
        <f>IF(ISBLANK(draft_picks[[#This Row],[drafter_id]]),"",_xlfn.XLOOKUP(draft_picks[[#This Row],[drafter_id]],drafters[id],drafters[name]))</f>
        <v>Bilge Ebiri</v>
      </c>
      <c r="J3141" t="str">
        <f>IF(ISBLANK(draft_picks[[#This Row],[drafter_team_id]]),"",_xlfn.XLOOKUP(draft_picks[[#This Row],[drafter_team_id]],drafter_teams[id],drafter_teams[name]))</f>
        <v/>
      </c>
      <c r="K3141" s="3" t="s">
        <v>15497</v>
      </c>
      <c r="L3141" t="s">
        <v>15497</v>
      </c>
      <c r="M3141" t="str">
        <f>IF(OR(ISBLANK(draft_picks[[#This Row],[veto_drafter_id]]),draft_picks[[#This Row],[veto_drafter_id]]=""),"",_xlfn.XLOOKUP(draft_picks[[#This Row],[veto_drafter_id]],drafters[id],drafters[name]))</f>
        <v/>
      </c>
      <c r="N3141" t="s">
        <v>15497</v>
      </c>
      <c r="O3141" t="str">
        <f>IF(OR(ISBLANK(draft_picks[[#This Row],[veto_drafter_team_id]]),draft_picks[[#This Row],[veto_drafter_team_id]]=""),"",_xlfn.XLOOKUP(draft_picks[[#This Row],[veto_drafter_team_id]],drafter_teams[id],drafter_teams[name]))</f>
        <v/>
      </c>
      <c r="Q3141" t="s">
        <v>15497</v>
      </c>
      <c r="R3141" t="str">
        <f>IF(OR(ISBLANK(draft_picks[[#This Row],[veto_override_drafter_id]]),draft_picks[[#This Row],[veto_override_drafter_id]]=""),"",_xlfn.XLOOKUP(draft_picks[[#This Row],[veto_override_drafter_id]],drafters[id],drafters[name]))</f>
        <v/>
      </c>
      <c r="S3141" t="s">
        <v>15497</v>
      </c>
      <c r="T3141" t="str">
        <f>IF(OR(ISBLANK(draft_picks[[#This Row],[veto_override_team_id]]),draft_picks[[#This Row],[veto_override_team_id]]=""),"",_xlfn.XLOOKUP(draft_picks[[#This Row],[veto_override_team_id]],drafter_teams[id],drafter_teams[name]))</f>
        <v/>
      </c>
    </row>
    <row r="3142" spans="1:21" x14ac:dyDescent="0.25">
      <c r="A3142" t="s">
        <v>144</v>
      </c>
      <c r="B3142" t="str">
        <f>_xlfn.XLOOKUP(draft_picks[[#This Row],[draft_id]],drafts[id],drafts[title])</f>
        <v>Michael Mann Super Draft</v>
      </c>
      <c r="C3142" s="3">
        <v>7</v>
      </c>
      <c r="D3142">
        <f>IF(C3141&lt;draft_picks[[#This Row],[position]],1,IF(C3141&gt;draft_picks[[#This Row],[position]],D3141+1,IF(C3141=draft_picks[[#This Row],[position]],D3141+1)))</f>
        <v>7</v>
      </c>
      <c r="E3142" t="s">
        <v>4431</v>
      </c>
      <c r="F3142" t="str">
        <f>IF(ISBLANK(draft_picks[[#This Row],[movie_id]]),"",_xlfn.XLOOKUP(draft_picks[[#This Row],[movie_id]],drafts.movies[id],drafts.movies[movie_title]))</f>
        <v>Ferrari</v>
      </c>
      <c r="G3142" s="3" t="s">
        <v>1221</v>
      </c>
      <c r="H3142" t="str">
        <f>IF(ISBLANK(draft_picks[[#This Row],[drafter_id]]),"",_xlfn.XLOOKUP(draft_picks[[#This Row],[drafter_id]],drafters[id],drafters[name]))</f>
        <v>Roxana Hadadi</v>
      </c>
      <c r="J3142" t="str">
        <f>IF(ISBLANK(draft_picks[[#This Row],[drafter_team_id]]),"",_xlfn.XLOOKUP(draft_picks[[#This Row],[drafter_team_id]],drafter_teams[id],drafter_teams[name]))</f>
        <v/>
      </c>
      <c r="K3142" s="3" t="s">
        <v>15484</v>
      </c>
      <c r="L3142" t="s">
        <v>1217</v>
      </c>
      <c r="M3142" t="str">
        <f>IF(OR(ISBLANK(draft_picks[[#This Row],[veto_drafter_id]]),draft_picks[[#This Row],[veto_drafter_id]]=""),"",_xlfn.XLOOKUP(draft_picks[[#This Row],[veto_drafter_id]],drafters[id],drafters[name]))</f>
        <v>Bilge Ebiri</v>
      </c>
      <c r="N3142" t="s">
        <v>15497</v>
      </c>
      <c r="O3142" t="str">
        <f>IF(OR(ISBLANK(draft_picks[[#This Row],[veto_drafter_team_id]]),draft_picks[[#This Row],[veto_drafter_team_id]]=""),"",_xlfn.XLOOKUP(draft_picks[[#This Row],[veto_drafter_team_id]],drafter_teams[id],drafter_teams[name]))</f>
        <v/>
      </c>
      <c r="Q3142" t="s">
        <v>15497</v>
      </c>
      <c r="R3142" t="str">
        <f>IF(OR(ISBLANK(draft_picks[[#This Row],[veto_override_drafter_id]]),draft_picks[[#This Row],[veto_override_drafter_id]]=""),"",_xlfn.XLOOKUP(draft_picks[[#This Row],[veto_override_drafter_id]],drafters[id],drafters[name]))</f>
        <v/>
      </c>
      <c r="S3142" t="s">
        <v>15497</v>
      </c>
      <c r="T3142" t="str">
        <f>IF(OR(ISBLANK(draft_picks[[#This Row],[veto_override_team_id]]),draft_picks[[#This Row],[veto_override_team_id]]=""),"",_xlfn.XLOOKUP(draft_picks[[#This Row],[veto_override_team_id]],drafter_teams[id],drafter_teams[name]))</f>
        <v/>
      </c>
    </row>
    <row r="3143" spans="1:21" x14ac:dyDescent="0.25">
      <c r="A3143" t="s">
        <v>144</v>
      </c>
      <c r="B3143" t="str">
        <f>_xlfn.XLOOKUP(draft_picks[[#This Row],[draft_id]],drafts[id],drafts[title])</f>
        <v>Michael Mann Super Draft</v>
      </c>
      <c r="C3143" s="3">
        <v>7</v>
      </c>
      <c r="D3143">
        <f>IF(C3142&lt;draft_picks[[#This Row],[position]],1,IF(C3142&gt;draft_picks[[#This Row],[position]],D3142+1,IF(C3142=draft_picks[[#This Row],[position]],D3142+1)))</f>
        <v>8</v>
      </c>
      <c r="E3143" t="s">
        <v>7584</v>
      </c>
      <c r="F3143" t="str">
        <f>IF(ISBLANK(draft_picks[[#This Row],[movie_id]]),"",_xlfn.XLOOKUP(draft_picks[[#This Row],[movie_id]],drafts.movies[id],drafts.movies[movie_title]))</f>
        <v>Manhunter</v>
      </c>
      <c r="G3143" s="3" t="s">
        <v>1221</v>
      </c>
      <c r="H3143" t="str">
        <f>IF(ISBLANK(draft_picks[[#This Row],[drafter_id]]),"",_xlfn.XLOOKUP(draft_picks[[#This Row],[drafter_id]],drafters[id],drafters[name]))</f>
        <v>Roxana Hadadi</v>
      </c>
      <c r="J3143" t="str">
        <f>IF(ISBLANK(draft_picks[[#This Row],[drafter_team_id]]),"",_xlfn.XLOOKUP(draft_picks[[#This Row],[drafter_team_id]],drafter_teams[id],drafter_teams[name]))</f>
        <v/>
      </c>
      <c r="K3143" s="3" t="s">
        <v>15484</v>
      </c>
      <c r="L3143" t="s">
        <v>1243</v>
      </c>
      <c r="M3143" t="str">
        <f>IF(OR(ISBLANK(draft_picks[[#This Row],[veto_drafter_id]]),draft_picks[[#This Row],[veto_drafter_id]]=""),"",_xlfn.XLOOKUP(draft_picks[[#This Row],[veto_drafter_id]],drafters[id],drafters[name]))</f>
        <v>Brandon Streussnig</v>
      </c>
      <c r="N3143" t="s">
        <v>15497</v>
      </c>
      <c r="O3143" t="str">
        <f>IF(OR(ISBLANK(draft_picks[[#This Row],[veto_drafter_team_id]]),draft_picks[[#This Row],[veto_drafter_team_id]]=""),"",_xlfn.XLOOKUP(draft_picks[[#This Row],[veto_drafter_team_id]],drafter_teams[id],drafter_teams[name]))</f>
        <v/>
      </c>
      <c r="Q3143" t="s">
        <v>15497</v>
      </c>
      <c r="R3143" t="str">
        <f>IF(OR(ISBLANK(draft_picks[[#This Row],[veto_override_drafter_id]]),draft_picks[[#This Row],[veto_override_drafter_id]]=""),"",_xlfn.XLOOKUP(draft_picks[[#This Row],[veto_override_drafter_id]],drafters[id],drafters[name]))</f>
        <v/>
      </c>
      <c r="S3143" t="s">
        <v>15497</v>
      </c>
      <c r="T3143" t="str">
        <f>IF(OR(ISBLANK(draft_picks[[#This Row],[veto_override_team_id]]),draft_picks[[#This Row],[veto_override_team_id]]=""),"",_xlfn.XLOOKUP(draft_picks[[#This Row],[veto_override_team_id]],drafter_teams[id],drafter_teams[name]))</f>
        <v/>
      </c>
    </row>
    <row r="3144" spans="1:21" x14ac:dyDescent="0.25">
      <c r="A3144" t="s">
        <v>144</v>
      </c>
      <c r="B3144" t="str">
        <f>_xlfn.XLOOKUP(draft_picks[[#This Row],[draft_id]],drafts[id],drafts[title])</f>
        <v>Michael Mann Super Draft</v>
      </c>
      <c r="C3144" s="3">
        <v>7</v>
      </c>
      <c r="D3144">
        <f>IF(C3143&lt;draft_picks[[#This Row],[position]],1,IF(C3143&gt;draft_picks[[#This Row],[position]],D3143+1,IF(C3143=draft_picks[[#This Row],[position]],D3143+1)))</f>
        <v>9</v>
      </c>
      <c r="E3144" t="s">
        <v>2580</v>
      </c>
      <c r="F3144" t="str">
        <f>IF(ISBLANK(draft_picks[[#This Row],[movie_id]]),"",_xlfn.XLOOKUP(draft_picks[[#This Row],[movie_id]],drafts.movies[id],drafts.movies[movie_title]))</f>
        <v>Miami Vice</v>
      </c>
      <c r="G3144" s="3" t="s">
        <v>1221</v>
      </c>
      <c r="H3144" t="str">
        <f>IF(ISBLANK(draft_picks[[#This Row],[drafter_id]]),"",_xlfn.XLOOKUP(draft_picks[[#This Row],[drafter_id]],drafters[id],drafters[name]))</f>
        <v>Roxana Hadadi</v>
      </c>
      <c r="J3144" t="str">
        <f>IF(ISBLANK(draft_picks[[#This Row],[drafter_team_id]]),"",_xlfn.XLOOKUP(draft_picks[[#This Row],[drafter_team_id]],drafter_teams[id],drafter_teams[name]))</f>
        <v/>
      </c>
      <c r="K3144" s="3" t="s">
        <v>15497</v>
      </c>
      <c r="L3144" t="s">
        <v>15497</v>
      </c>
      <c r="M3144" t="str">
        <f>IF(OR(ISBLANK(draft_picks[[#This Row],[veto_drafter_id]]),draft_picks[[#This Row],[veto_drafter_id]]=""),"",_xlfn.XLOOKUP(draft_picks[[#This Row],[veto_drafter_id]],drafters[id],drafters[name]))</f>
        <v/>
      </c>
      <c r="N3144" t="s">
        <v>15497</v>
      </c>
      <c r="O3144" t="str">
        <f>IF(OR(ISBLANK(draft_picks[[#This Row],[veto_drafter_team_id]]),draft_picks[[#This Row],[veto_drafter_team_id]]=""),"",_xlfn.XLOOKUP(draft_picks[[#This Row],[veto_drafter_team_id]],drafter_teams[id],drafter_teams[name]))</f>
        <v/>
      </c>
      <c r="Q3144" t="s">
        <v>15497</v>
      </c>
      <c r="R3144" t="str">
        <f>IF(OR(ISBLANK(draft_picks[[#This Row],[veto_override_drafter_id]]),draft_picks[[#This Row],[veto_override_drafter_id]]=""),"",_xlfn.XLOOKUP(draft_picks[[#This Row],[veto_override_drafter_id]],drafters[id],drafters[name]))</f>
        <v/>
      </c>
      <c r="S3144" t="s">
        <v>15497</v>
      </c>
      <c r="T3144" t="str">
        <f>IF(OR(ISBLANK(draft_picks[[#This Row],[veto_override_team_id]]),draft_picks[[#This Row],[veto_override_team_id]]=""),"",_xlfn.XLOOKUP(draft_picks[[#This Row],[veto_override_team_id]],drafter_teams[id],drafter_teams[name]))</f>
        <v/>
      </c>
    </row>
    <row r="3145" spans="1:21" x14ac:dyDescent="0.25">
      <c r="A3145" t="s">
        <v>144</v>
      </c>
      <c r="B3145" t="str">
        <f>_xlfn.XLOOKUP(draft_picks[[#This Row],[draft_id]],drafts[id],drafts[title])</f>
        <v>Michael Mann Super Draft</v>
      </c>
      <c r="C3145" s="3">
        <v>6</v>
      </c>
      <c r="D3145">
        <f>IF(C3144&lt;draft_picks[[#This Row],[position]],1,IF(C3144&gt;draft_picks[[#This Row],[position]],D3144+1,IF(C3144=draft_picks[[#This Row],[position]],D3144+1)))</f>
        <v>10</v>
      </c>
      <c r="E3145" t="s">
        <v>4431</v>
      </c>
      <c r="F3145" t="str">
        <f>IF(ISBLANK(draft_picks[[#This Row],[movie_id]]),"",_xlfn.XLOOKUP(draft_picks[[#This Row],[movie_id]],drafts.movies[id],drafts.movies[movie_title]))</f>
        <v>Ferrari</v>
      </c>
      <c r="G3145" s="3" t="s">
        <v>1243</v>
      </c>
      <c r="H3145" t="str">
        <f>IF(ISBLANK(draft_picks[[#This Row],[drafter_id]]),"",_xlfn.XLOOKUP(draft_picks[[#This Row],[drafter_id]],drafters[id],drafters[name]))</f>
        <v>Brandon Streussnig</v>
      </c>
      <c r="J3145" t="str">
        <f>IF(ISBLANK(draft_picks[[#This Row],[drafter_team_id]]),"",_xlfn.XLOOKUP(draft_picks[[#This Row],[drafter_team_id]],drafter_teams[id],drafter_teams[name]))</f>
        <v/>
      </c>
      <c r="K3145" s="3" t="s">
        <v>15497</v>
      </c>
      <c r="L3145" t="s">
        <v>15497</v>
      </c>
      <c r="M3145" t="str">
        <f>IF(OR(ISBLANK(draft_picks[[#This Row],[veto_drafter_id]]),draft_picks[[#This Row],[veto_drafter_id]]=""),"",_xlfn.XLOOKUP(draft_picks[[#This Row],[veto_drafter_id]],drafters[id],drafters[name]))</f>
        <v/>
      </c>
      <c r="N3145" t="s">
        <v>15497</v>
      </c>
      <c r="O3145" t="str">
        <f>IF(OR(ISBLANK(draft_picks[[#This Row],[veto_drafter_team_id]]),draft_picks[[#This Row],[veto_drafter_team_id]]=""),"",_xlfn.XLOOKUP(draft_picks[[#This Row],[veto_drafter_team_id]],drafter_teams[id],drafter_teams[name]))</f>
        <v/>
      </c>
      <c r="Q3145" t="s">
        <v>15497</v>
      </c>
      <c r="R3145" t="str">
        <f>IF(OR(ISBLANK(draft_picks[[#This Row],[veto_override_drafter_id]]),draft_picks[[#This Row],[veto_override_drafter_id]]=""),"",_xlfn.XLOOKUP(draft_picks[[#This Row],[veto_override_drafter_id]],drafters[id],drafters[name]))</f>
        <v/>
      </c>
      <c r="S3145" t="s">
        <v>15497</v>
      </c>
      <c r="T3145" t="str">
        <f>IF(OR(ISBLANK(draft_picks[[#This Row],[veto_override_team_id]]),draft_picks[[#This Row],[veto_override_team_id]]=""),"",_xlfn.XLOOKUP(draft_picks[[#This Row],[veto_override_team_id]],drafter_teams[id],drafter_teams[name]))</f>
        <v/>
      </c>
    </row>
    <row r="3146" spans="1:21" x14ac:dyDescent="0.25">
      <c r="A3146" t="s">
        <v>144</v>
      </c>
      <c r="B3146" t="str">
        <f>_xlfn.XLOOKUP(draft_picks[[#This Row],[draft_id]],drafts[id],drafts[title])</f>
        <v>Michael Mann Super Draft</v>
      </c>
      <c r="C3146" s="3">
        <v>5</v>
      </c>
      <c r="D3146">
        <f>IF(C3145&lt;draft_picks[[#This Row],[position]],1,IF(C3145&gt;draft_picks[[#This Row],[position]],D3145+1,IF(C3145=draft_picks[[#This Row],[position]],D3145+1)))</f>
        <v>11</v>
      </c>
      <c r="E3146" t="s">
        <v>7584</v>
      </c>
      <c r="F3146" t="str">
        <f>IF(ISBLANK(draft_picks[[#This Row],[movie_id]]),"",_xlfn.XLOOKUP(draft_picks[[#This Row],[movie_id]],drafts.movies[id],drafts.movies[movie_title]))</f>
        <v>Manhunter</v>
      </c>
      <c r="G3146" s="3" t="s">
        <v>1217</v>
      </c>
      <c r="H3146" t="str">
        <f>IF(ISBLANK(draft_picks[[#This Row],[drafter_id]]),"",_xlfn.XLOOKUP(draft_picks[[#This Row],[drafter_id]],drafters[id],drafters[name]))</f>
        <v>Bilge Ebiri</v>
      </c>
      <c r="J3146" t="str">
        <f>IF(ISBLANK(draft_picks[[#This Row],[drafter_team_id]]),"",_xlfn.XLOOKUP(draft_picks[[#This Row],[drafter_team_id]],drafter_teams[id],drafter_teams[name]))</f>
        <v/>
      </c>
      <c r="K3146" s="3" t="s">
        <v>15497</v>
      </c>
      <c r="L3146" t="s">
        <v>15497</v>
      </c>
      <c r="M3146" t="str">
        <f>IF(OR(ISBLANK(draft_picks[[#This Row],[veto_drafter_id]]),draft_picks[[#This Row],[veto_drafter_id]]=""),"",_xlfn.XLOOKUP(draft_picks[[#This Row],[veto_drafter_id]],drafters[id],drafters[name]))</f>
        <v/>
      </c>
      <c r="N3146" t="s">
        <v>15497</v>
      </c>
      <c r="O3146" t="str">
        <f>IF(OR(ISBLANK(draft_picks[[#This Row],[veto_drafter_team_id]]),draft_picks[[#This Row],[veto_drafter_team_id]]=""),"",_xlfn.XLOOKUP(draft_picks[[#This Row],[veto_drafter_team_id]],drafter_teams[id],drafter_teams[name]))</f>
        <v/>
      </c>
      <c r="Q3146" t="s">
        <v>15497</v>
      </c>
      <c r="R3146" t="str">
        <f>IF(OR(ISBLANK(draft_picks[[#This Row],[veto_override_drafter_id]]),draft_picks[[#This Row],[veto_override_drafter_id]]=""),"",_xlfn.XLOOKUP(draft_picks[[#This Row],[veto_override_drafter_id]],drafters[id],drafters[name]))</f>
        <v/>
      </c>
      <c r="S3146" t="s">
        <v>15497</v>
      </c>
      <c r="T3146" t="str">
        <f>IF(OR(ISBLANK(draft_picks[[#This Row],[veto_override_team_id]]),draft_picks[[#This Row],[veto_override_team_id]]=""),"",_xlfn.XLOOKUP(draft_picks[[#This Row],[veto_override_team_id]],drafter_teams[id],drafter_teams[name]))</f>
        <v/>
      </c>
    </row>
    <row r="3147" spans="1:21" x14ac:dyDescent="0.25">
      <c r="A3147" t="s">
        <v>144</v>
      </c>
      <c r="B3147" t="str">
        <f>_xlfn.XLOOKUP(draft_picks[[#This Row],[draft_id]],drafts[id],drafts[title])</f>
        <v>Michael Mann Super Draft</v>
      </c>
      <c r="C3147" s="3">
        <v>4</v>
      </c>
      <c r="D3147">
        <f>IF(C3146&lt;draft_picks[[#This Row],[position]],1,IF(C3146&gt;draft_picks[[#This Row],[position]],D3146+1,IF(C3146=draft_picks[[#This Row],[position]],D3146+1)))</f>
        <v>12</v>
      </c>
      <c r="E3147" t="s">
        <v>4563</v>
      </c>
      <c r="F3147" t="str">
        <f>IF(ISBLANK(draft_picks[[#This Row],[movie_id]]),"",_xlfn.XLOOKUP(draft_picks[[#This Row],[movie_id]],drafts.movies[id],drafts.movies[movie_title]))</f>
        <v>The Last of the Mohicans</v>
      </c>
      <c r="G3147" s="3" t="s">
        <v>1221</v>
      </c>
      <c r="H3147" t="str">
        <f>IF(ISBLANK(draft_picks[[#This Row],[drafter_id]]),"",_xlfn.XLOOKUP(draft_picks[[#This Row],[drafter_id]],drafters[id],drafters[name]))</f>
        <v>Roxana Hadadi</v>
      </c>
      <c r="J3147" t="str">
        <f>IF(ISBLANK(draft_picks[[#This Row],[drafter_team_id]]),"",_xlfn.XLOOKUP(draft_picks[[#This Row],[drafter_team_id]],drafter_teams[id],drafter_teams[name]))</f>
        <v/>
      </c>
      <c r="K3147" s="3" t="s">
        <v>15497</v>
      </c>
      <c r="L3147" t="s">
        <v>15497</v>
      </c>
      <c r="M3147" t="str">
        <f>IF(OR(ISBLANK(draft_picks[[#This Row],[veto_drafter_id]]),draft_picks[[#This Row],[veto_drafter_id]]=""),"",_xlfn.XLOOKUP(draft_picks[[#This Row],[veto_drafter_id]],drafters[id],drafters[name]))</f>
        <v/>
      </c>
      <c r="N3147" t="s">
        <v>15497</v>
      </c>
      <c r="O3147" t="str">
        <f>IF(OR(ISBLANK(draft_picks[[#This Row],[veto_drafter_team_id]]),draft_picks[[#This Row],[veto_drafter_team_id]]=""),"",_xlfn.XLOOKUP(draft_picks[[#This Row],[veto_drafter_team_id]],drafter_teams[id],drafter_teams[name]))</f>
        <v/>
      </c>
      <c r="Q3147" t="s">
        <v>15497</v>
      </c>
      <c r="R3147" t="str">
        <f>IF(OR(ISBLANK(draft_picks[[#This Row],[veto_override_drafter_id]]),draft_picks[[#This Row],[veto_override_drafter_id]]=""),"",_xlfn.XLOOKUP(draft_picks[[#This Row],[veto_override_drafter_id]],drafters[id],drafters[name]))</f>
        <v/>
      </c>
      <c r="S3147" t="s">
        <v>15497</v>
      </c>
      <c r="T3147" t="str">
        <f>IF(OR(ISBLANK(draft_picks[[#This Row],[veto_override_team_id]]),draft_picks[[#This Row],[veto_override_team_id]]=""),"",_xlfn.XLOOKUP(draft_picks[[#This Row],[veto_override_team_id]],drafter_teams[id],drafter_teams[name]))</f>
        <v/>
      </c>
    </row>
    <row r="3148" spans="1:21" x14ac:dyDescent="0.25">
      <c r="A3148" t="s">
        <v>144</v>
      </c>
      <c r="B3148" t="str">
        <f>_xlfn.XLOOKUP(draft_picks[[#This Row],[draft_id]],drafts[id],drafts[title])</f>
        <v>Michael Mann Super Draft</v>
      </c>
      <c r="C3148" s="3">
        <v>3</v>
      </c>
      <c r="D3148">
        <f>IF(C3147&lt;draft_picks[[#This Row],[position]],1,IF(C3147&gt;draft_picks[[#This Row],[position]],D3147+1,IF(C3147=draft_picks[[#This Row],[position]],D3147+1)))</f>
        <v>13</v>
      </c>
      <c r="E3148" t="s">
        <v>6785</v>
      </c>
      <c r="F3148" t="str">
        <f>IF(ISBLANK(draft_picks[[#This Row],[movie_id]]),"",_xlfn.XLOOKUP(draft_picks[[#This Row],[movie_id]],drafts.movies[id],drafts.movies[movie_title]))</f>
        <v>Collateral</v>
      </c>
      <c r="G3148" s="3" t="s">
        <v>1243</v>
      </c>
      <c r="H3148" t="str">
        <f>IF(ISBLANK(draft_picks[[#This Row],[drafter_id]]),"",_xlfn.XLOOKUP(draft_picks[[#This Row],[drafter_id]],drafters[id],drafters[name]))</f>
        <v>Brandon Streussnig</v>
      </c>
      <c r="J3148" t="str">
        <f>IF(ISBLANK(draft_picks[[#This Row],[drafter_team_id]]),"",_xlfn.XLOOKUP(draft_picks[[#This Row],[drafter_team_id]],drafter_teams[id],drafter_teams[name]))</f>
        <v/>
      </c>
      <c r="K3148" s="3" t="s">
        <v>15497</v>
      </c>
      <c r="L3148" t="s">
        <v>15497</v>
      </c>
      <c r="M3148" t="str">
        <f>IF(OR(ISBLANK(draft_picks[[#This Row],[veto_drafter_id]]),draft_picks[[#This Row],[veto_drafter_id]]=""),"",_xlfn.XLOOKUP(draft_picks[[#This Row],[veto_drafter_id]],drafters[id],drafters[name]))</f>
        <v/>
      </c>
      <c r="N3148" t="s">
        <v>15497</v>
      </c>
      <c r="O3148" t="str">
        <f>IF(OR(ISBLANK(draft_picks[[#This Row],[veto_drafter_team_id]]),draft_picks[[#This Row],[veto_drafter_team_id]]=""),"",_xlfn.XLOOKUP(draft_picks[[#This Row],[veto_drafter_team_id]],drafter_teams[id],drafter_teams[name]))</f>
        <v/>
      </c>
      <c r="Q3148" t="s">
        <v>15497</v>
      </c>
      <c r="R3148" t="str">
        <f>IF(OR(ISBLANK(draft_picks[[#This Row],[veto_override_drafter_id]]),draft_picks[[#This Row],[veto_override_drafter_id]]=""),"",_xlfn.XLOOKUP(draft_picks[[#This Row],[veto_override_drafter_id]],drafters[id],drafters[name]))</f>
        <v/>
      </c>
      <c r="S3148" t="s">
        <v>15497</v>
      </c>
      <c r="T3148" t="str">
        <f>IF(OR(ISBLANK(draft_picks[[#This Row],[veto_override_team_id]]),draft_picks[[#This Row],[veto_override_team_id]]=""),"",_xlfn.XLOOKUP(draft_picks[[#This Row],[veto_override_team_id]],drafter_teams[id],drafter_teams[name]))</f>
        <v/>
      </c>
    </row>
    <row r="3149" spans="1:21" x14ac:dyDescent="0.25">
      <c r="A3149" t="s">
        <v>144</v>
      </c>
      <c r="B3149" t="str">
        <f>_xlfn.XLOOKUP(draft_picks[[#This Row],[draft_id]],drafts[id],drafts[title])</f>
        <v>Michael Mann Super Draft</v>
      </c>
      <c r="C3149" s="3">
        <v>2</v>
      </c>
      <c r="D3149">
        <f>IF(C3148&lt;draft_picks[[#This Row],[position]],1,IF(C3148&gt;draft_picks[[#This Row],[position]],D3148+1,IF(C3148=draft_picks[[#This Row],[position]],D3148+1)))</f>
        <v>14</v>
      </c>
      <c r="E3149" t="s">
        <v>6462</v>
      </c>
      <c r="F3149" t="str">
        <f>IF(ISBLANK(draft_picks[[#This Row],[movie_id]]),"",_xlfn.XLOOKUP(draft_picks[[#This Row],[movie_id]],drafts.movies[id],drafts.movies[movie_title]))</f>
        <v>The Insider</v>
      </c>
      <c r="G3149" s="3" t="s">
        <v>1217</v>
      </c>
      <c r="H3149" t="str">
        <f>IF(ISBLANK(draft_picks[[#This Row],[drafter_id]]),"",_xlfn.XLOOKUP(draft_picks[[#This Row],[drafter_id]],drafters[id],drafters[name]))</f>
        <v>Bilge Ebiri</v>
      </c>
      <c r="J3149" t="str">
        <f>IF(ISBLANK(draft_picks[[#This Row],[drafter_team_id]]),"",_xlfn.XLOOKUP(draft_picks[[#This Row],[drafter_team_id]],drafter_teams[id],drafter_teams[name]))</f>
        <v/>
      </c>
      <c r="K3149" s="3" t="s">
        <v>15497</v>
      </c>
      <c r="L3149" t="s">
        <v>15497</v>
      </c>
      <c r="M3149" t="str">
        <f>IF(OR(ISBLANK(draft_picks[[#This Row],[veto_drafter_id]]),draft_picks[[#This Row],[veto_drafter_id]]=""),"",_xlfn.XLOOKUP(draft_picks[[#This Row],[veto_drafter_id]],drafters[id],drafters[name]))</f>
        <v/>
      </c>
      <c r="N3149" t="s">
        <v>15497</v>
      </c>
      <c r="O3149" t="str">
        <f>IF(OR(ISBLANK(draft_picks[[#This Row],[veto_drafter_team_id]]),draft_picks[[#This Row],[veto_drafter_team_id]]=""),"",_xlfn.XLOOKUP(draft_picks[[#This Row],[veto_drafter_team_id]],drafter_teams[id],drafter_teams[name]))</f>
        <v/>
      </c>
      <c r="Q3149" t="s">
        <v>15497</v>
      </c>
      <c r="R3149" t="str">
        <f>IF(OR(ISBLANK(draft_picks[[#This Row],[veto_override_drafter_id]]),draft_picks[[#This Row],[veto_override_drafter_id]]=""),"",_xlfn.XLOOKUP(draft_picks[[#This Row],[veto_override_drafter_id]],drafters[id],drafters[name]))</f>
        <v/>
      </c>
      <c r="S3149" t="s">
        <v>15497</v>
      </c>
      <c r="T3149" t="str">
        <f>IF(OR(ISBLANK(draft_picks[[#This Row],[veto_override_team_id]]),draft_picks[[#This Row],[veto_override_team_id]]=""),"",_xlfn.XLOOKUP(draft_picks[[#This Row],[veto_override_team_id]],drafter_teams[id],drafter_teams[name]))</f>
        <v/>
      </c>
    </row>
    <row r="3150" spans="1:21" x14ac:dyDescent="0.25">
      <c r="A3150" t="s">
        <v>144</v>
      </c>
      <c r="B3150" t="str">
        <f>_xlfn.XLOOKUP(draft_picks[[#This Row],[draft_id]],drafts[id],drafts[title])</f>
        <v>Michael Mann Super Draft</v>
      </c>
      <c r="C3150" s="3">
        <v>1</v>
      </c>
      <c r="D3150">
        <f>IF(C3149&lt;draft_picks[[#This Row],[position]],1,IF(C3149&gt;draft_picks[[#This Row],[position]],D3149+1,IF(C3149=draft_picks[[#This Row],[position]],D3149+1)))</f>
        <v>15</v>
      </c>
      <c r="E3150" t="s">
        <v>4347</v>
      </c>
      <c r="F3150" t="str">
        <f>IF(ISBLANK(draft_picks[[#This Row],[movie_id]]),"",_xlfn.XLOOKUP(draft_picks[[#This Row],[movie_id]],drafts.movies[id],drafts.movies[movie_title]))</f>
        <v>Heat</v>
      </c>
      <c r="G3150" s="3" t="s">
        <v>1221</v>
      </c>
      <c r="H3150" t="str">
        <f>IF(ISBLANK(draft_picks[[#This Row],[drafter_id]]),"",_xlfn.XLOOKUP(draft_picks[[#This Row],[drafter_id]],drafters[id],drafters[name]))</f>
        <v>Roxana Hadadi</v>
      </c>
      <c r="J3150" t="str">
        <f>IF(ISBLANK(draft_picks[[#This Row],[drafter_team_id]]),"",_xlfn.XLOOKUP(draft_picks[[#This Row],[drafter_team_id]],drafter_teams[id],drafter_teams[name]))</f>
        <v/>
      </c>
      <c r="K3150" s="3" t="s">
        <v>15497</v>
      </c>
      <c r="L3150" t="s">
        <v>15497</v>
      </c>
      <c r="M3150" t="str">
        <f>IF(OR(ISBLANK(draft_picks[[#This Row],[veto_drafter_id]]),draft_picks[[#This Row],[veto_drafter_id]]=""),"",_xlfn.XLOOKUP(draft_picks[[#This Row],[veto_drafter_id]],drafters[id],drafters[name]))</f>
        <v/>
      </c>
      <c r="N3150" t="s">
        <v>15497</v>
      </c>
      <c r="O3150" t="str">
        <f>IF(OR(ISBLANK(draft_picks[[#This Row],[veto_drafter_team_id]]),draft_picks[[#This Row],[veto_drafter_team_id]]=""),"",_xlfn.XLOOKUP(draft_picks[[#This Row],[veto_drafter_team_id]],drafter_teams[id],drafter_teams[name]))</f>
        <v/>
      </c>
      <c r="Q3150" t="s">
        <v>15497</v>
      </c>
      <c r="R3150" t="str">
        <f>IF(OR(ISBLANK(draft_picks[[#This Row],[veto_override_drafter_id]]),draft_picks[[#This Row],[veto_override_drafter_id]]=""),"",_xlfn.XLOOKUP(draft_picks[[#This Row],[veto_override_drafter_id]],drafters[id],drafters[name]))</f>
        <v/>
      </c>
      <c r="S3150" t="s">
        <v>15497</v>
      </c>
      <c r="T3150" t="str">
        <f>IF(OR(ISBLANK(draft_picks[[#This Row],[veto_override_team_id]]),draft_picks[[#This Row],[veto_override_team_id]]=""),"",_xlfn.XLOOKUP(draft_picks[[#This Row],[veto_override_team_id]],drafter_teams[id],drafter_teams[name]))</f>
        <v/>
      </c>
    </row>
    <row r="3151" spans="1:21" x14ac:dyDescent="0.25">
      <c r="A3151" t="s">
        <v>46</v>
      </c>
      <c r="B3151" t="str">
        <f>_xlfn.XLOOKUP(draft_picks[[#This Row],[draft_id]],drafts[id],drafts[title])</f>
        <v>Castaways</v>
      </c>
      <c r="C3151" s="3">
        <v>7</v>
      </c>
      <c r="D3151">
        <f>IF(C3150&lt;draft_picks[[#This Row],[position]],1,IF(C3150&gt;draft_picks[[#This Row],[position]],D3150+1,IF(C3150=draft_picks[[#This Row],[position]],D3150+1)))</f>
        <v>1</v>
      </c>
      <c r="E3151" t="s">
        <v>6904</v>
      </c>
      <c r="F3151" t="str">
        <f>IF(ISBLANK(draft_picks[[#This Row],[movie_id]]),"",_xlfn.XLOOKUP(draft_picks[[#This Row],[movie_id]],drafts.movies[id],drafts.movies[movie_title]))</f>
        <v>I Saw the TV Glow</v>
      </c>
      <c r="G3151" s="3" t="s">
        <v>871</v>
      </c>
      <c r="H3151" t="str">
        <f>IF(ISBLANK(draft_picks[[#This Row],[drafter_id]]),"",_xlfn.XLOOKUP(draft_picks[[#This Row],[drafter_id]],drafters[id],drafters[name]))</f>
        <v>Emily St. James</v>
      </c>
      <c r="J3151" t="str">
        <f>IF(ISBLANK(draft_picks[[#This Row],[drafter_team_id]]),"",_xlfn.XLOOKUP(draft_picks[[#This Row],[drafter_team_id]],drafter_teams[id],drafter_teams[name]))</f>
        <v/>
      </c>
      <c r="K3151" s="3"/>
      <c r="L3151" t="s">
        <v>15497</v>
      </c>
      <c r="M3151" t="str">
        <f>IF(OR(ISBLANK(draft_picks[[#This Row],[veto_drafter_id]]),draft_picks[[#This Row],[veto_drafter_id]]=""),"",_xlfn.XLOOKUP(draft_picks[[#This Row],[veto_drafter_id]],drafters[id],drafters[name]))</f>
        <v/>
      </c>
      <c r="N3151" t="s">
        <v>15497</v>
      </c>
      <c r="O3151" t="str">
        <f>IF(OR(ISBLANK(draft_picks[[#This Row],[veto_drafter_team_id]]),draft_picks[[#This Row],[veto_drafter_team_id]]=""),"",_xlfn.XLOOKUP(draft_picks[[#This Row],[veto_drafter_team_id]],drafter_teams[id],drafter_teams[name]))</f>
        <v/>
      </c>
      <c r="Q3151" t="s">
        <v>15497</v>
      </c>
      <c r="R3151" t="str">
        <f>IF(OR(ISBLANK(draft_picks[[#This Row],[veto_override_drafter_id]]),draft_picks[[#This Row],[veto_override_drafter_id]]=""),"",_xlfn.XLOOKUP(draft_picks[[#This Row],[veto_override_drafter_id]],drafters[id],drafters[name]))</f>
        <v/>
      </c>
      <c r="S3151" t="s">
        <v>15497</v>
      </c>
      <c r="T3151" t="str">
        <f>IF(OR(ISBLANK(draft_picks[[#This Row],[veto_override_team_id]]),draft_picks[[#This Row],[veto_override_team_id]]=""),"",_xlfn.XLOOKUP(draft_picks[[#This Row],[veto_override_team_id]],drafter_teams[id],drafter_teams[name]))</f>
        <v/>
      </c>
      <c r="U3151" t="b">
        <v>1</v>
      </c>
    </row>
    <row r="3152" spans="1:21" x14ac:dyDescent="0.25">
      <c r="A3152" t="s">
        <v>46</v>
      </c>
      <c r="B3152" t="str">
        <f>_xlfn.XLOOKUP(draft_picks[[#This Row],[draft_id]],drafts[id],drafts[title])</f>
        <v>Castaways</v>
      </c>
      <c r="C3152" s="3">
        <v>7</v>
      </c>
      <c r="D3152">
        <f>IF(C3151&lt;draft_picks[[#This Row],[position]],1,IF(C3151&gt;draft_picks[[#This Row],[position]],D3151+1,IF(C3151=draft_picks[[#This Row],[position]],D3151+1)))</f>
        <v>2</v>
      </c>
      <c r="E3152" t="s">
        <v>8305</v>
      </c>
      <c r="F3152" t="str">
        <f>IF(ISBLANK(draft_picks[[#This Row],[movie_id]]),"",_xlfn.XLOOKUP(draft_picks[[#This Row],[movie_id]],drafts.movies[id],drafts.movies[movie_title]))</f>
        <v>The Black Stallion</v>
      </c>
      <c r="G3152" s="3" t="s">
        <v>871</v>
      </c>
      <c r="H3152" t="str">
        <f>IF(ISBLANK(draft_picks[[#This Row],[drafter_id]]),"",_xlfn.XLOOKUP(draft_picks[[#This Row],[drafter_id]],drafters[id],drafters[name]))</f>
        <v>Emily St. James</v>
      </c>
      <c r="J3152" t="str">
        <f>IF(ISBLANK(draft_picks[[#This Row],[drafter_team_id]]),"",_xlfn.XLOOKUP(draft_picks[[#This Row],[drafter_team_id]],drafter_teams[id],drafter_teams[name]))</f>
        <v/>
      </c>
      <c r="K3152" s="3" t="s">
        <v>15497</v>
      </c>
      <c r="L3152" t="s">
        <v>15497</v>
      </c>
      <c r="M3152" t="str">
        <f>IF(OR(ISBLANK(draft_picks[[#This Row],[veto_drafter_id]]),draft_picks[[#This Row],[veto_drafter_id]]=""),"",_xlfn.XLOOKUP(draft_picks[[#This Row],[veto_drafter_id]],drafters[id],drafters[name]))</f>
        <v/>
      </c>
      <c r="N3152" t="s">
        <v>15497</v>
      </c>
      <c r="O3152" t="str">
        <f>IF(OR(ISBLANK(draft_picks[[#This Row],[veto_drafter_team_id]]),draft_picks[[#This Row],[veto_drafter_team_id]]=""),"",_xlfn.XLOOKUP(draft_picks[[#This Row],[veto_drafter_team_id]],drafter_teams[id],drafter_teams[name]))</f>
        <v/>
      </c>
      <c r="Q3152" t="s">
        <v>15497</v>
      </c>
      <c r="R3152" t="str">
        <f>IF(OR(ISBLANK(draft_picks[[#This Row],[veto_override_drafter_id]]),draft_picks[[#This Row],[veto_override_drafter_id]]=""),"",_xlfn.XLOOKUP(draft_picks[[#This Row],[veto_override_drafter_id]],drafters[id],drafters[name]))</f>
        <v/>
      </c>
      <c r="S3152" t="s">
        <v>15497</v>
      </c>
      <c r="T3152" t="str">
        <f>IF(OR(ISBLANK(draft_picks[[#This Row],[veto_override_team_id]]),draft_picks[[#This Row],[veto_override_team_id]]=""),"",_xlfn.XLOOKUP(draft_picks[[#This Row],[veto_override_team_id]],drafter_teams[id],drafter_teams[name]))</f>
        <v/>
      </c>
    </row>
    <row r="3153" spans="1:20" x14ac:dyDescent="0.25">
      <c r="A3153" t="s">
        <v>46</v>
      </c>
      <c r="B3153" t="str">
        <f>_xlfn.XLOOKUP(draft_picks[[#This Row],[draft_id]],drafts[id],drafts[title])</f>
        <v>Castaways</v>
      </c>
      <c r="C3153" s="3">
        <v>6</v>
      </c>
      <c r="D3153">
        <f>IF(C3152&lt;draft_picks[[#This Row],[position]],1,IF(C3152&gt;draft_picks[[#This Row],[position]],D3152+1,IF(C3152=draft_picks[[#This Row],[position]],D3152+1)))</f>
        <v>3</v>
      </c>
      <c r="E3153" t="s">
        <v>2308</v>
      </c>
      <c r="F3153" t="str">
        <f>IF(ISBLANK(draft_picks[[#This Row],[movie_id]]),"",_xlfn.XLOOKUP(draft_picks[[#This Row],[movie_id]],drafts.movies[id],drafts.movies[movie_title]))</f>
        <v>The Red Turtle</v>
      </c>
      <c r="G3153" s="3" t="s">
        <v>871</v>
      </c>
      <c r="H3153" t="str">
        <f>IF(ISBLANK(draft_picks[[#This Row],[drafter_id]]),"",_xlfn.XLOOKUP(draft_picks[[#This Row],[drafter_id]],drafters[id],drafters[name]))</f>
        <v>Emily St. James</v>
      </c>
      <c r="J3153" t="str">
        <f>IF(ISBLANK(draft_picks[[#This Row],[drafter_team_id]]),"",_xlfn.XLOOKUP(draft_picks[[#This Row],[drafter_team_id]],drafter_teams[id],drafter_teams[name]))</f>
        <v/>
      </c>
      <c r="K3153" s="3" t="s">
        <v>15497</v>
      </c>
      <c r="L3153" t="s">
        <v>15497</v>
      </c>
      <c r="M3153" t="str">
        <f>IF(OR(ISBLANK(draft_picks[[#This Row],[veto_drafter_id]]),draft_picks[[#This Row],[veto_drafter_id]]=""),"",_xlfn.XLOOKUP(draft_picks[[#This Row],[veto_drafter_id]],drafters[id],drafters[name]))</f>
        <v/>
      </c>
      <c r="N3153" t="s">
        <v>15497</v>
      </c>
      <c r="O3153" t="str">
        <f>IF(OR(ISBLANK(draft_picks[[#This Row],[veto_drafter_team_id]]),draft_picks[[#This Row],[veto_drafter_team_id]]=""),"",_xlfn.XLOOKUP(draft_picks[[#This Row],[veto_drafter_team_id]],drafter_teams[id],drafter_teams[name]))</f>
        <v/>
      </c>
      <c r="Q3153" t="s">
        <v>15497</v>
      </c>
      <c r="R3153" t="str">
        <f>IF(OR(ISBLANK(draft_picks[[#This Row],[veto_override_drafter_id]]),draft_picks[[#This Row],[veto_override_drafter_id]]=""),"",_xlfn.XLOOKUP(draft_picks[[#This Row],[veto_override_drafter_id]],drafters[id],drafters[name]))</f>
        <v/>
      </c>
      <c r="S3153" t="s">
        <v>15497</v>
      </c>
      <c r="T3153" t="str">
        <f>IF(OR(ISBLANK(draft_picks[[#This Row],[veto_override_team_id]]),draft_picks[[#This Row],[veto_override_team_id]]=""),"",_xlfn.XLOOKUP(draft_picks[[#This Row],[veto_override_team_id]],drafter_teams[id],drafter_teams[name]))</f>
        <v/>
      </c>
    </row>
    <row r="3154" spans="1:20" x14ac:dyDescent="0.25">
      <c r="A3154" t="s">
        <v>46</v>
      </c>
      <c r="B3154" t="str">
        <f>_xlfn.XLOOKUP(draft_picks[[#This Row],[draft_id]],drafts[id],drafts[title])</f>
        <v>Castaways</v>
      </c>
      <c r="C3154" s="3">
        <v>5</v>
      </c>
      <c r="D3154">
        <f>IF(C3153&lt;draft_picks[[#This Row],[position]],1,IF(C3153&gt;draft_picks[[#This Row],[position]],D3153+1,IF(C3153=draft_picks[[#This Row],[position]],D3153+1)))</f>
        <v>4</v>
      </c>
      <c r="E3154" t="s">
        <v>2865</v>
      </c>
      <c r="F3154" t="str">
        <f>IF(ISBLANK(draft_picks[[#This Row],[movie_id]]),"",_xlfn.XLOOKUP(draft_picks[[#This Row],[movie_id]],drafts.movies[id],drafts.movies[movie_title]))</f>
        <v>Sweetheart</v>
      </c>
      <c r="G3154" s="3" t="s">
        <v>949</v>
      </c>
      <c r="H3154" t="str">
        <f>IF(ISBLANK(draft_picks[[#This Row],[drafter_id]]),"",_xlfn.XLOOKUP(draft_picks[[#This Row],[drafter_id]],drafters[id],drafters[name]))</f>
        <v>Noel Murray</v>
      </c>
      <c r="J3154" t="str">
        <f>IF(ISBLANK(draft_picks[[#This Row],[drafter_team_id]]),"",_xlfn.XLOOKUP(draft_picks[[#This Row],[drafter_team_id]],drafter_teams[id],drafter_teams[name]))</f>
        <v/>
      </c>
      <c r="K3154" s="3" t="s">
        <v>15497</v>
      </c>
      <c r="L3154" t="s">
        <v>15497</v>
      </c>
      <c r="M3154" t="str">
        <f>IF(OR(ISBLANK(draft_picks[[#This Row],[veto_drafter_id]]),draft_picks[[#This Row],[veto_drafter_id]]=""),"",_xlfn.XLOOKUP(draft_picks[[#This Row],[veto_drafter_id]],drafters[id],drafters[name]))</f>
        <v/>
      </c>
      <c r="N3154" t="s">
        <v>15497</v>
      </c>
      <c r="O3154" t="str">
        <f>IF(OR(ISBLANK(draft_picks[[#This Row],[veto_drafter_team_id]]),draft_picks[[#This Row],[veto_drafter_team_id]]=""),"",_xlfn.XLOOKUP(draft_picks[[#This Row],[veto_drafter_team_id]],drafter_teams[id],drafter_teams[name]))</f>
        <v/>
      </c>
      <c r="Q3154" t="s">
        <v>15497</v>
      </c>
      <c r="R3154" t="str">
        <f>IF(OR(ISBLANK(draft_picks[[#This Row],[veto_override_drafter_id]]),draft_picks[[#This Row],[veto_override_drafter_id]]=""),"",_xlfn.XLOOKUP(draft_picks[[#This Row],[veto_override_drafter_id]],drafters[id],drafters[name]))</f>
        <v/>
      </c>
      <c r="S3154" t="s">
        <v>15497</v>
      </c>
      <c r="T3154" t="str">
        <f>IF(OR(ISBLANK(draft_picks[[#This Row],[veto_override_team_id]]),draft_picks[[#This Row],[veto_override_team_id]]=""),"",_xlfn.XLOOKUP(draft_picks[[#This Row],[veto_override_team_id]],drafter_teams[id],drafter_teams[name]))</f>
        <v/>
      </c>
    </row>
    <row r="3155" spans="1:20" x14ac:dyDescent="0.25">
      <c r="A3155" t="s">
        <v>46</v>
      </c>
      <c r="B3155" t="str">
        <f>_xlfn.XLOOKUP(draft_picks[[#This Row],[draft_id]],drafts[id],drafts[title])</f>
        <v>Castaways</v>
      </c>
      <c r="C3155" s="3">
        <v>4</v>
      </c>
      <c r="D3155">
        <f>IF(C3154&lt;draft_picks[[#This Row],[position]],1,IF(C3154&gt;draft_picks[[#This Row],[position]],D3154+1,IF(C3154=draft_picks[[#This Row],[position]],D3154+1)))</f>
        <v>5</v>
      </c>
      <c r="E3155" t="s">
        <v>5310</v>
      </c>
      <c r="F3155" t="str">
        <f>IF(ISBLANK(draft_picks[[#This Row],[movie_id]]),"",_xlfn.XLOOKUP(draft_picks[[#This Row],[movie_id]],drafts.movies[id],drafts.movies[movie_title]))</f>
        <v>Lord of the Flies</v>
      </c>
      <c r="G3155" s="3" t="s">
        <v>871</v>
      </c>
      <c r="H3155" t="str">
        <f>IF(ISBLANK(draft_picks[[#This Row],[drafter_id]]),"",_xlfn.XLOOKUP(draft_picks[[#This Row],[drafter_id]],drafters[id],drafters[name]))</f>
        <v>Emily St. James</v>
      </c>
      <c r="J3155" t="str">
        <f>IF(ISBLANK(draft_picks[[#This Row],[drafter_team_id]]),"",_xlfn.XLOOKUP(draft_picks[[#This Row],[drafter_team_id]],drafter_teams[id],drafter_teams[name]))</f>
        <v/>
      </c>
      <c r="K3155" s="3" t="s">
        <v>15497</v>
      </c>
      <c r="L3155" t="s">
        <v>15497</v>
      </c>
      <c r="M3155" t="str">
        <f>IF(OR(ISBLANK(draft_picks[[#This Row],[veto_drafter_id]]),draft_picks[[#This Row],[veto_drafter_id]]=""),"",_xlfn.XLOOKUP(draft_picks[[#This Row],[veto_drafter_id]],drafters[id],drafters[name]))</f>
        <v/>
      </c>
      <c r="N3155" t="s">
        <v>15497</v>
      </c>
      <c r="O3155" t="str">
        <f>IF(OR(ISBLANK(draft_picks[[#This Row],[veto_drafter_team_id]]),draft_picks[[#This Row],[veto_drafter_team_id]]=""),"",_xlfn.XLOOKUP(draft_picks[[#This Row],[veto_drafter_team_id]],drafter_teams[id],drafter_teams[name]))</f>
        <v/>
      </c>
      <c r="Q3155" t="s">
        <v>15497</v>
      </c>
      <c r="R3155" t="str">
        <f>IF(OR(ISBLANK(draft_picks[[#This Row],[veto_override_drafter_id]]),draft_picks[[#This Row],[veto_override_drafter_id]]=""),"",_xlfn.XLOOKUP(draft_picks[[#This Row],[veto_override_drafter_id]],drafters[id],drafters[name]))</f>
        <v/>
      </c>
      <c r="S3155" t="s">
        <v>15497</v>
      </c>
      <c r="T3155" t="str">
        <f>IF(OR(ISBLANK(draft_picks[[#This Row],[veto_override_team_id]]),draft_picks[[#This Row],[veto_override_team_id]]=""),"",_xlfn.XLOOKUP(draft_picks[[#This Row],[veto_override_team_id]],drafter_teams[id],drafter_teams[name]))</f>
        <v/>
      </c>
    </row>
    <row r="3156" spans="1:20" x14ac:dyDescent="0.25">
      <c r="A3156" t="s">
        <v>46</v>
      </c>
      <c r="B3156" t="str">
        <f>_xlfn.XLOOKUP(draft_picks[[#This Row],[draft_id]],drafts[id],drafts[title])</f>
        <v>Castaways</v>
      </c>
      <c r="C3156" s="3">
        <v>3</v>
      </c>
      <c r="D3156">
        <f>IF(C3155&lt;draft_picks[[#This Row],[position]],1,IF(C3155&gt;draft_picks[[#This Row],[position]],D3155+1,IF(C3155=draft_picks[[#This Row],[position]],D3155+1)))</f>
        <v>6</v>
      </c>
      <c r="E3156" t="s">
        <v>2607</v>
      </c>
      <c r="F3156" t="str">
        <f>IF(ISBLANK(draft_picks[[#This Row],[movie_id]]),"",_xlfn.XLOOKUP(draft_picks[[#This Row],[movie_id]],drafts.movies[id],drafts.movies[movie_title]))</f>
        <v>The Martian</v>
      </c>
      <c r="G3156" s="3" t="s">
        <v>949</v>
      </c>
      <c r="H3156" t="str">
        <f>IF(ISBLANK(draft_picks[[#This Row],[drafter_id]]),"",_xlfn.XLOOKUP(draft_picks[[#This Row],[drafter_id]],drafters[id],drafters[name]))</f>
        <v>Noel Murray</v>
      </c>
      <c r="J3156" t="str">
        <f>IF(ISBLANK(draft_picks[[#This Row],[drafter_team_id]]),"",_xlfn.XLOOKUP(draft_picks[[#This Row],[drafter_team_id]],drafter_teams[id],drafter_teams[name]))</f>
        <v/>
      </c>
      <c r="K3156" s="3" t="s">
        <v>15497</v>
      </c>
      <c r="L3156" t="s">
        <v>15497</v>
      </c>
      <c r="M3156" t="str">
        <f>IF(OR(ISBLANK(draft_picks[[#This Row],[veto_drafter_id]]),draft_picks[[#This Row],[veto_drafter_id]]=""),"",_xlfn.XLOOKUP(draft_picks[[#This Row],[veto_drafter_id]],drafters[id],drafters[name]))</f>
        <v/>
      </c>
      <c r="N3156" t="s">
        <v>15497</v>
      </c>
      <c r="O3156" t="str">
        <f>IF(OR(ISBLANK(draft_picks[[#This Row],[veto_drafter_team_id]]),draft_picks[[#This Row],[veto_drafter_team_id]]=""),"",_xlfn.XLOOKUP(draft_picks[[#This Row],[veto_drafter_team_id]],drafter_teams[id],drafter_teams[name]))</f>
        <v/>
      </c>
      <c r="Q3156" t="s">
        <v>15497</v>
      </c>
      <c r="R3156" t="str">
        <f>IF(OR(ISBLANK(draft_picks[[#This Row],[veto_override_drafter_id]]),draft_picks[[#This Row],[veto_override_drafter_id]]=""),"",_xlfn.XLOOKUP(draft_picks[[#This Row],[veto_override_drafter_id]],drafters[id],drafters[name]))</f>
        <v/>
      </c>
      <c r="S3156" t="s">
        <v>15497</v>
      </c>
      <c r="T3156" t="str">
        <f>IF(OR(ISBLANK(draft_picks[[#This Row],[veto_override_team_id]]),draft_picks[[#This Row],[veto_override_team_id]]=""),"",_xlfn.XLOOKUP(draft_picks[[#This Row],[veto_override_team_id]],drafter_teams[id],drafter_teams[name]))</f>
        <v/>
      </c>
    </row>
    <row r="3157" spans="1:20" x14ac:dyDescent="0.25">
      <c r="A3157" t="s">
        <v>46</v>
      </c>
      <c r="B3157" t="str">
        <f>_xlfn.XLOOKUP(draft_picks[[#This Row],[draft_id]],drafts[id],drafts[title])</f>
        <v>Castaways</v>
      </c>
      <c r="C3157" s="3">
        <v>2</v>
      </c>
      <c r="D3157">
        <f>IF(C3156&lt;draft_picks[[#This Row],[position]],1,IF(C3156&gt;draft_picks[[#This Row],[position]],D3156+1,IF(C3156=draft_picks[[#This Row],[position]],D3156+1)))</f>
        <v>7</v>
      </c>
      <c r="E3157" t="s">
        <v>3903</v>
      </c>
      <c r="F3157" t="str">
        <f>IF(ISBLANK(draft_picks[[#This Row],[movie_id]]),"",_xlfn.XLOOKUP(draft_picks[[#This Row],[movie_id]],drafts.movies[id],drafts.movies[movie_title]))</f>
        <v>Swept Away</v>
      </c>
      <c r="G3157" s="3" t="s">
        <v>871</v>
      </c>
      <c r="H3157" t="str">
        <f>IF(ISBLANK(draft_picks[[#This Row],[drafter_id]]),"",_xlfn.XLOOKUP(draft_picks[[#This Row],[drafter_id]],drafters[id],drafters[name]))</f>
        <v>Emily St. James</v>
      </c>
      <c r="J3157" t="str">
        <f>IF(ISBLANK(draft_picks[[#This Row],[drafter_team_id]]),"",_xlfn.XLOOKUP(draft_picks[[#This Row],[drafter_team_id]],drafter_teams[id],drafter_teams[name]))</f>
        <v/>
      </c>
      <c r="K3157" s="3" t="s">
        <v>15497</v>
      </c>
      <c r="L3157" t="s">
        <v>15497</v>
      </c>
      <c r="M3157" t="str">
        <f>IF(OR(ISBLANK(draft_picks[[#This Row],[veto_drafter_id]]),draft_picks[[#This Row],[veto_drafter_id]]=""),"",_xlfn.XLOOKUP(draft_picks[[#This Row],[veto_drafter_id]],drafters[id],drafters[name]))</f>
        <v/>
      </c>
      <c r="N3157" t="s">
        <v>15497</v>
      </c>
      <c r="O3157" t="str">
        <f>IF(OR(ISBLANK(draft_picks[[#This Row],[veto_drafter_team_id]]),draft_picks[[#This Row],[veto_drafter_team_id]]=""),"",_xlfn.XLOOKUP(draft_picks[[#This Row],[veto_drafter_team_id]],drafter_teams[id],drafter_teams[name]))</f>
        <v/>
      </c>
      <c r="Q3157" t="s">
        <v>15497</v>
      </c>
      <c r="R3157" t="str">
        <f>IF(OR(ISBLANK(draft_picks[[#This Row],[veto_override_drafter_id]]),draft_picks[[#This Row],[veto_override_drafter_id]]=""),"",_xlfn.XLOOKUP(draft_picks[[#This Row],[veto_override_drafter_id]],drafters[id],drafters[name]))</f>
        <v/>
      </c>
      <c r="S3157" t="s">
        <v>15497</v>
      </c>
      <c r="T3157" t="str">
        <f>IF(OR(ISBLANK(draft_picks[[#This Row],[veto_override_team_id]]),draft_picks[[#This Row],[veto_override_team_id]]=""),"",_xlfn.XLOOKUP(draft_picks[[#This Row],[veto_override_team_id]],drafter_teams[id],drafter_teams[name]))</f>
        <v/>
      </c>
    </row>
    <row r="3158" spans="1:20" x14ac:dyDescent="0.25">
      <c r="A3158" t="s">
        <v>46</v>
      </c>
      <c r="B3158" t="str">
        <f>_xlfn.XLOOKUP(draft_picks[[#This Row],[draft_id]],drafts[id],drafts[title])</f>
        <v>Castaways</v>
      </c>
      <c r="C3158" s="3">
        <v>1</v>
      </c>
      <c r="D3158">
        <f>IF(C3157&lt;draft_picks[[#This Row],[position]],1,IF(C3157&gt;draft_picks[[#This Row],[position]],D3157+1,IF(C3157=draft_picks[[#This Row],[position]],D3157+1)))</f>
        <v>8</v>
      </c>
      <c r="E3158" t="s">
        <v>5842</v>
      </c>
      <c r="F3158" t="str">
        <f>IF(ISBLANK(draft_picks[[#This Row],[movie_id]]),"",_xlfn.XLOOKUP(draft_picks[[#This Row],[movie_id]],drafts.movies[id],drafts.movies[movie_title]))</f>
        <v>Cast Away</v>
      </c>
      <c r="G3158" s="3" t="s">
        <v>949</v>
      </c>
      <c r="H3158" t="str">
        <f>IF(ISBLANK(draft_picks[[#This Row],[drafter_id]]),"",_xlfn.XLOOKUP(draft_picks[[#This Row],[drafter_id]],drafters[id],drafters[name]))</f>
        <v>Noel Murray</v>
      </c>
      <c r="J3158" t="str">
        <f>IF(ISBLANK(draft_picks[[#This Row],[drafter_team_id]]),"",_xlfn.XLOOKUP(draft_picks[[#This Row],[drafter_team_id]],drafter_teams[id],drafter_teams[name]))</f>
        <v/>
      </c>
      <c r="K3158" s="3" t="s">
        <v>15497</v>
      </c>
      <c r="L3158" t="s">
        <v>15497</v>
      </c>
      <c r="M3158" t="str">
        <f>IF(OR(ISBLANK(draft_picks[[#This Row],[veto_drafter_id]]),draft_picks[[#This Row],[veto_drafter_id]]=""),"",_xlfn.XLOOKUP(draft_picks[[#This Row],[veto_drafter_id]],drafters[id],drafters[name]))</f>
        <v/>
      </c>
      <c r="N3158" t="s">
        <v>15497</v>
      </c>
      <c r="O3158" t="str">
        <f>IF(OR(ISBLANK(draft_picks[[#This Row],[veto_drafter_team_id]]),draft_picks[[#This Row],[veto_drafter_team_id]]=""),"",_xlfn.XLOOKUP(draft_picks[[#This Row],[veto_drafter_team_id]],drafter_teams[id],drafter_teams[name]))</f>
        <v/>
      </c>
      <c r="Q3158" t="s">
        <v>15497</v>
      </c>
      <c r="R3158" t="str">
        <f>IF(OR(ISBLANK(draft_picks[[#This Row],[veto_override_drafter_id]]),draft_picks[[#This Row],[veto_override_drafter_id]]=""),"",_xlfn.XLOOKUP(draft_picks[[#This Row],[veto_override_drafter_id]],drafters[id],drafters[name]))</f>
        <v/>
      </c>
      <c r="S3158" t="s">
        <v>15497</v>
      </c>
      <c r="T3158" t="str">
        <f>IF(OR(ISBLANK(draft_picks[[#This Row],[veto_override_team_id]]),draft_picks[[#This Row],[veto_override_team_id]]=""),"",_xlfn.XLOOKUP(draft_picks[[#This Row],[veto_override_team_id]],drafter_teams[id],drafter_teams[name]))</f>
        <v/>
      </c>
    </row>
    <row r="3159" spans="1:20" x14ac:dyDescent="0.25">
      <c r="A3159" t="s">
        <v>473</v>
      </c>
      <c r="B3159" t="str">
        <f>_xlfn.XLOOKUP(draft_picks[[#This Row],[draft_id]],drafts[id],drafts[title])</f>
        <v>Michael Crichton Super Draft</v>
      </c>
      <c r="C3159" s="3">
        <v>22</v>
      </c>
      <c r="D3159">
        <f>IF(C3158&lt;draft_picks[[#This Row],[position]],1,IF(C3158&gt;draft_picks[[#This Row],[position]],D3158+1,IF(C3158=draft_picks[[#This Row],[position]],D3158+1)))</f>
        <v>1</v>
      </c>
      <c r="E3159" t="s">
        <v>7617</v>
      </c>
      <c r="F3159" t="str">
        <f>IF(ISBLANK(draft_picks[[#This Row],[movie_id]]),"",_xlfn.XLOOKUP(draft_picks[[#This Row],[movie_id]],drafts.movies[id],drafts.movies[movie_title]))</f>
        <v>Physical Evidence</v>
      </c>
      <c r="G3159" s="3" t="s">
        <v>1237</v>
      </c>
      <c r="H3159" t="str">
        <f>IF(ISBLANK(draft_picks[[#This Row],[drafter_id]]),"",_xlfn.XLOOKUP(draft_picks[[#This Row],[drafter_id]],drafters[id],drafters[name]))</f>
        <v>Clay Keller</v>
      </c>
      <c r="J3159" t="str">
        <f>IF(ISBLANK(draft_picks[[#This Row],[drafter_team_id]]),"",_xlfn.XLOOKUP(draft_picks[[#This Row],[drafter_team_id]],drafter_teams[id],drafter_teams[name]))</f>
        <v/>
      </c>
      <c r="K3159" s="3" t="s">
        <v>15497</v>
      </c>
      <c r="L3159" t="s">
        <v>15497</v>
      </c>
      <c r="M3159" t="str">
        <f>IF(OR(ISBLANK(draft_picks[[#This Row],[veto_drafter_id]]),draft_picks[[#This Row],[veto_drafter_id]]=""),"",_xlfn.XLOOKUP(draft_picks[[#This Row],[veto_drafter_id]],drafters[id],drafters[name]))</f>
        <v/>
      </c>
      <c r="N3159" t="s">
        <v>15497</v>
      </c>
      <c r="O3159" t="str">
        <f>IF(OR(ISBLANK(draft_picks[[#This Row],[veto_drafter_team_id]]),draft_picks[[#This Row],[veto_drafter_team_id]]=""),"",_xlfn.XLOOKUP(draft_picks[[#This Row],[veto_drafter_team_id]],drafter_teams[id],drafter_teams[name]))</f>
        <v/>
      </c>
      <c r="Q3159" t="s">
        <v>15497</v>
      </c>
      <c r="R3159" t="str">
        <f>IF(OR(ISBLANK(draft_picks[[#This Row],[veto_override_drafter_id]]),draft_picks[[#This Row],[veto_override_drafter_id]]=""),"",_xlfn.XLOOKUP(draft_picks[[#This Row],[veto_override_drafter_id]],drafters[id],drafters[name]))</f>
        <v/>
      </c>
      <c r="S3159" t="s">
        <v>15497</v>
      </c>
      <c r="T3159" t="str">
        <f>IF(OR(ISBLANK(draft_picks[[#This Row],[veto_override_team_id]]),draft_picks[[#This Row],[veto_override_team_id]]=""),"",_xlfn.XLOOKUP(draft_picks[[#This Row],[veto_override_team_id]],drafter_teams[id],drafter_teams[name]))</f>
        <v/>
      </c>
    </row>
    <row r="3160" spans="1:20" x14ac:dyDescent="0.25">
      <c r="A3160" t="s">
        <v>473</v>
      </c>
      <c r="B3160" t="str">
        <f>_xlfn.XLOOKUP(draft_picks[[#This Row],[draft_id]],drafts[id],drafts[title])</f>
        <v>Michael Crichton Super Draft</v>
      </c>
      <c r="C3160" s="3">
        <v>21</v>
      </c>
      <c r="D3160">
        <f>IF(C3159&lt;draft_picks[[#This Row],[position]],1,IF(C3159&gt;draft_picks[[#This Row],[position]],D3159+1,IF(C3159=draft_picks[[#This Row],[position]],D3159+1)))</f>
        <v>2</v>
      </c>
      <c r="E3160" t="s">
        <v>6658</v>
      </c>
      <c r="F3160" t="str">
        <f>IF(ISBLANK(draft_picks[[#This Row],[movie_id]]),"",_xlfn.XLOOKUP(draft_picks[[#This Row],[movie_id]],drafts.movies[id],drafts.movies[movie_title]))</f>
        <v>The Terminal Man</v>
      </c>
      <c r="G3160" s="3" t="s">
        <v>1237</v>
      </c>
      <c r="H3160" t="str">
        <f>IF(ISBLANK(draft_picks[[#This Row],[drafter_id]]),"",_xlfn.XLOOKUP(draft_picks[[#This Row],[drafter_id]],drafters[id],drafters[name]))</f>
        <v>Clay Keller</v>
      </c>
      <c r="J3160" t="str">
        <f>IF(ISBLANK(draft_picks[[#This Row],[drafter_team_id]]),"",_xlfn.XLOOKUP(draft_picks[[#This Row],[drafter_team_id]],drafter_teams[id],drafter_teams[name]))</f>
        <v/>
      </c>
      <c r="K3160" s="3" t="s">
        <v>15497</v>
      </c>
      <c r="L3160" t="s">
        <v>15497</v>
      </c>
      <c r="M3160" t="str">
        <f>IF(OR(ISBLANK(draft_picks[[#This Row],[veto_drafter_id]]),draft_picks[[#This Row],[veto_drafter_id]]=""),"",_xlfn.XLOOKUP(draft_picks[[#This Row],[veto_drafter_id]],drafters[id],drafters[name]))</f>
        <v/>
      </c>
      <c r="N3160" t="s">
        <v>15497</v>
      </c>
      <c r="O3160" t="str">
        <f>IF(OR(ISBLANK(draft_picks[[#This Row],[veto_drafter_team_id]]),draft_picks[[#This Row],[veto_drafter_team_id]]=""),"",_xlfn.XLOOKUP(draft_picks[[#This Row],[veto_drafter_team_id]],drafter_teams[id],drafter_teams[name]))</f>
        <v/>
      </c>
      <c r="Q3160" t="s">
        <v>15497</v>
      </c>
      <c r="R3160" t="str">
        <f>IF(OR(ISBLANK(draft_picks[[#This Row],[veto_override_drafter_id]]),draft_picks[[#This Row],[veto_override_drafter_id]]=""),"",_xlfn.XLOOKUP(draft_picks[[#This Row],[veto_override_drafter_id]],drafters[id],drafters[name]))</f>
        <v/>
      </c>
      <c r="S3160" t="s">
        <v>15497</v>
      </c>
      <c r="T3160" t="str">
        <f>IF(OR(ISBLANK(draft_picks[[#This Row],[veto_override_team_id]]),draft_picks[[#This Row],[veto_override_team_id]]=""),"",_xlfn.XLOOKUP(draft_picks[[#This Row],[veto_override_team_id]],drafter_teams[id],drafter_teams[name]))</f>
        <v/>
      </c>
    </row>
    <row r="3161" spans="1:20" x14ac:dyDescent="0.25">
      <c r="A3161" t="s">
        <v>473</v>
      </c>
      <c r="B3161" t="str">
        <f>_xlfn.XLOOKUP(draft_picks[[#This Row],[draft_id]],drafts[id],drafts[title])</f>
        <v>Michael Crichton Super Draft</v>
      </c>
      <c r="C3161" s="3">
        <v>20</v>
      </c>
      <c r="D3161">
        <f>IF(C3160&lt;draft_picks[[#This Row],[position]],1,IF(C3160&gt;draft_picks[[#This Row],[position]],D3160+1,IF(C3160=draft_picks[[#This Row],[position]],D3160+1)))</f>
        <v>3</v>
      </c>
      <c r="E3161" t="s">
        <v>3636</v>
      </c>
      <c r="F3161" t="str">
        <f>IF(ISBLANK(draft_picks[[#This Row],[movie_id]]),"",_xlfn.XLOOKUP(draft_picks[[#This Row],[movie_id]],drafts.movies[id],drafts.movies[movie_title]))</f>
        <v>Rising Sun</v>
      </c>
      <c r="G3161" s="3" t="s">
        <v>915</v>
      </c>
      <c r="H3161" t="str">
        <f>IF(ISBLANK(draft_picks[[#This Row],[drafter_id]]),"",_xlfn.XLOOKUP(draft_picks[[#This Row],[drafter_id]],drafters[id],drafters[name]))</f>
        <v>Billy Ray Brewton</v>
      </c>
      <c r="J3161" t="str">
        <f>IF(ISBLANK(draft_picks[[#This Row],[drafter_team_id]]),"",_xlfn.XLOOKUP(draft_picks[[#This Row],[drafter_team_id]],drafter_teams[id],drafter_teams[name]))</f>
        <v/>
      </c>
      <c r="K3161" s="3" t="s">
        <v>15497</v>
      </c>
      <c r="L3161" t="s">
        <v>15497</v>
      </c>
      <c r="M3161" t="str">
        <f>IF(OR(ISBLANK(draft_picks[[#This Row],[veto_drafter_id]]),draft_picks[[#This Row],[veto_drafter_id]]=""),"",_xlfn.XLOOKUP(draft_picks[[#This Row],[veto_drafter_id]],drafters[id],drafters[name]))</f>
        <v/>
      </c>
      <c r="N3161" t="s">
        <v>15497</v>
      </c>
      <c r="O3161" t="str">
        <f>IF(OR(ISBLANK(draft_picks[[#This Row],[veto_drafter_team_id]]),draft_picks[[#This Row],[veto_drafter_team_id]]=""),"",_xlfn.XLOOKUP(draft_picks[[#This Row],[veto_drafter_team_id]],drafter_teams[id],drafter_teams[name]))</f>
        <v/>
      </c>
      <c r="Q3161" t="s">
        <v>15497</v>
      </c>
      <c r="R3161" t="str">
        <f>IF(OR(ISBLANK(draft_picks[[#This Row],[veto_override_drafter_id]]),draft_picks[[#This Row],[veto_override_drafter_id]]=""),"",_xlfn.XLOOKUP(draft_picks[[#This Row],[veto_override_drafter_id]],drafters[id],drafters[name]))</f>
        <v/>
      </c>
      <c r="S3161" t="s">
        <v>15497</v>
      </c>
      <c r="T3161" t="str">
        <f>IF(OR(ISBLANK(draft_picks[[#This Row],[veto_override_team_id]]),draft_picks[[#This Row],[veto_override_team_id]]=""),"",_xlfn.XLOOKUP(draft_picks[[#This Row],[veto_override_team_id]],drafter_teams[id],drafter_teams[name]))</f>
        <v/>
      </c>
    </row>
    <row r="3162" spans="1:20" x14ac:dyDescent="0.25">
      <c r="A3162" t="s">
        <v>473</v>
      </c>
      <c r="B3162" t="str">
        <f>_xlfn.XLOOKUP(draft_picks[[#This Row],[draft_id]],drafts[id],drafts[title])</f>
        <v>Michael Crichton Super Draft</v>
      </c>
      <c r="C3162" s="3">
        <v>19</v>
      </c>
      <c r="D3162">
        <f>IF(C3161&lt;draft_picks[[#This Row],[position]],1,IF(C3161&gt;draft_picks[[#This Row],[position]],D3161+1,IF(C3161=draft_picks[[#This Row],[position]],D3161+1)))</f>
        <v>4</v>
      </c>
      <c r="E3162" t="s">
        <v>8113</v>
      </c>
      <c r="F3162" t="str">
        <f>IF(ISBLANK(draft_picks[[#This Row],[movie_id]]),"",_xlfn.XLOOKUP(draft_picks[[#This Row],[movie_id]],drafts.movies[id],drafts.movies[movie_title]))</f>
        <v>The 13th Warrior</v>
      </c>
      <c r="G3162" s="3" t="s">
        <v>779</v>
      </c>
      <c r="H3162" t="str">
        <f>IF(ISBLANK(draft_picks[[#This Row],[drafter_id]]),"",_xlfn.XLOOKUP(draft_picks[[#This Row],[drafter_id]],drafters[id],drafters[name]))</f>
        <v>Darrin Navarro</v>
      </c>
      <c r="J3162" t="str">
        <f>IF(ISBLANK(draft_picks[[#This Row],[drafter_team_id]]),"",_xlfn.XLOOKUP(draft_picks[[#This Row],[drafter_team_id]],drafter_teams[id],drafter_teams[name]))</f>
        <v/>
      </c>
      <c r="K3162" s="3" t="s">
        <v>15497</v>
      </c>
      <c r="L3162" t="s">
        <v>15497</v>
      </c>
      <c r="M3162" t="str">
        <f>IF(OR(ISBLANK(draft_picks[[#This Row],[veto_drafter_id]]),draft_picks[[#This Row],[veto_drafter_id]]=""),"",_xlfn.XLOOKUP(draft_picks[[#This Row],[veto_drafter_id]],drafters[id],drafters[name]))</f>
        <v/>
      </c>
      <c r="N3162" t="s">
        <v>15497</v>
      </c>
      <c r="O3162" t="str">
        <f>IF(OR(ISBLANK(draft_picks[[#This Row],[veto_drafter_team_id]]),draft_picks[[#This Row],[veto_drafter_team_id]]=""),"",_xlfn.XLOOKUP(draft_picks[[#This Row],[veto_drafter_team_id]],drafter_teams[id],drafter_teams[name]))</f>
        <v/>
      </c>
      <c r="Q3162" t="s">
        <v>15497</v>
      </c>
      <c r="R3162" t="str">
        <f>IF(OR(ISBLANK(draft_picks[[#This Row],[veto_override_drafter_id]]),draft_picks[[#This Row],[veto_override_drafter_id]]=""),"",_xlfn.XLOOKUP(draft_picks[[#This Row],[veto_override_drafter_id]],drafters[id],drafters[name]))</f>
        <v/>
      </c>
      <c r="S3162" t="s">
        <v>15497</v>
      </c>
      <c r="T3162" t="str">
        <f>IF(OR(ISBLANK(draft_picks[[#This Row],[veto_override_team_id]]),draft_picks[[#This Row],[veto_override_team_id]]=""),"",_xlfn.XLOOKUP(draft_picks[[#This Row],[veto_override_team_id]],drafter_teams[id],drafter_teams[name]))</f>
        <v/>
      </c>
    </row>
    <row r="3163" spans="1:20" x14ac:dyDescent="0.25">
      <c r="A3163" t="s">
        <v>473</v>
      </c>
      <c r="B3163" t="str">
        <f>_xlfn.XLOOKUP(draft_picks[[#This Row],[draft_id]],drafts[id],drafts[title])</f>
        <v>Michael Crichton Super Draft</v>
      </c>
      <c r="C3163" s="3">
        <v>18</v>
      </c>
      <c r="D3163">
        <f>IF(C3162&lt;draft_picks[[#This Row],[position]],1,IF(C3162&gt;draft_picks[[#This Row],[position]],D3162+1,IF(C3162=draft_picks[[#This Row],[position]],D3162+1)))</f>
        <v>5</v>
      </c>
      <c r="E3163" t="s">
        <v>7850</v>
      </c>
      <c r="F3163" t="str">
        <f>IF(ISBLANK(draft_picks[[#This Row],[movie_id]]),"",_xlfn.XLOOKUP(draft_picks[[#This Row],[movie_id]],drafts.movies[id],drafts.movies[movie_title]))</f>
        <v>Disclosure</v>
      </c>
      <c r="G3163" s="3" t="s">
        <v>1237</v>
      </c>
      <c r="H3163" t="str">
        <f>IF(ISBLANK(draft_picks[[#This Row],[drafter_id]]),"",_xlfn.XLOOKUP(draft_picks[[#This Row],[drafter_id]],drafters[id],drafters[name]))</f>
        <v>Clay Keller</v>
      </c>
      <c r="J3163" t="str">
        <f>IF(ISBLANK(draft_picks[[#This Row],[drafter_team_id]]),"",_xlfn.XLOOKUP(draft_picks[[#This Row],[drafter_team_id]],drafter_teams[id],drafter_teams[name]))</f>
        <v/>
      </c>
      <c r="K3163" s="3" t="s">
        <v>15497</v>
      </c>
      <c r="L3163" t="s">
        <v>15497</v>
      </c>
      <c r="M3163" t="str">
        <f>IF(OR(ISBLANK(draft_picks[[#This Row],[veto_drafter_id]]),draft_picks[[#This Row],[veto_drafter_id]]=""),"",_xlfn.XLOOKUP(draft_picks[[#This Row],[veto_drafter_id]],drafters[id],drafters[name]))</f>
        <v/>
      </c>
      <c r="N3163" t="s">
        <v>15497</v>
      </c>
      <c r="O3163" t="str">
        <f>IF(OR(ISBLANK(draft_picks[[#This Row],[veto_drafter_team_id]]),draft_picks[[#This Row],[veto_drafter_team_id]]=""),"",_xlfn.XLOOKUP(draft_picks[[#This Row],[veto_drafter_team_id]],drafter_teams[id],drafter_teams[name]))</f>
        <v/>
      </c>
      <c r="Q3163" t="s">
        <v>15497</v>
      </c>
      <c r="R3163" t="str">
        <f>IF(OR(ISBLANK(draft_picks[[#This Row],[veto_override_drafter_id]]),draft_picks[[#This Row],[veto_override_drafter_id]]=""),"",_xlfn.XLOOKUP(draft_picks[[#This Row],[veto_override_drafter_id]],drafters[id],drafters[name]))</f>
        <v/>
      </c>
      <c r="S3163" t="s">
        <v>15497</v>
      </c>
      <c r="T3163" t="str">
        <f>IF(OR(ISBLANK(draft_picks[[#This Row],[veto_override_team_id]]),draft_picks[[#This Row],[veto_override_team_id]]=""),"",_xlfn.XLOOKUP(draft_picks[[#This Row],[veto_override_team_id]],drafter_teams[id],drafter_teams[name]))</f>
        <v/>
      </c>
    </row>
    <row r="3164" spans="1:20" x14ac:dyDescent="0.25">
      <c r="A3164" t="s">
        <v>473</v>
      </c>
      <c r="B3164" t="str">
        <f>_xlfn.XLOOKUP(draft_picks[[#This Row],[draft_id]],drafts[id],drafts[title])</f>
        <v>Michael Crichton Super Draft</v>
      </c>
      <c r="C3164" s="3">
        <v>17</v>
      </c>
      <c r="D3164">
        <f>IF(C3163&lt;draft_picks[[#This Row],[position]],1,IF(C3163&gt;draft_picks[[#This Row],[position]],D3163+1,IF(C3163=draft_picks[[#This Row],[position]],D3163+1)))</f>
        <v>6</v>
      </c>
      <c r="E3164" t="s">
        <v>5725</v>
      </c>
      <c r="F3164" t="str">
        <f>IF(ISBLANK(draft_picks[[#This Row],[movie_id]]),"",_xlfn.XLOOKUP(draft_picks[[#This Row],[movie_id]],drafts.movies[id],drafts.movies[movie_title]))</f>
        <v>Coma</v>
      </c>
      <c r="G3164" s="3" t="s">
        <v>915</v>
      </c>
      <c r="H3164" t="str">
        <f>IF(ISBLANK(draft_picks[[#This Row],[drafter_id]]),"",_xlfn.XLOOKUP(draft_picks[[#This Row],[drafter_id]],drafters[id],drafters[name]))</f>
        <v>Billy Ray Brewton</v>
      </c>
      <c r="J3164" t="str">
        <f>IF(ISBLANK(draft_picks[[#This Row],[drafter_team_id]]),"",_xlfn.XLOOKUP(draft_picks[[#This Row],[drafter_team_id]],drafter_teams[id],drafter_teams[name]))</f>
        <v/>
      </c>
      <c r="K3164" s="3" t="s">
        <v>15484</v>
      </c>
      <c r="L3164" t="s">
        <v>1237</v>
      </c>
      <c r="M3164" t="str">
        <f>IF(OR(ISBLANK(draft_picks[[#This Row],[veto_drafter_id]]),draft_picks[[#This Row],[veto_drafter_id]]=""),"",_xlfn.XLOOKUP(draft_picks[[#This Row],[veto_drafter_id]],drafters[id],drafters[name]))</f>
        <v>Clay Keller</v>
      </c>
      <c r="N3164" t="s">
        <v>15497</v>
      </c>
      <c r="O3164" t="str">
        <f>IF(OR(ISBLANK(draft_picks[[#This Row],[veto_drafter_team_id]]),draft_picks[[#This Row],[veto_drafter_team_id]]=""),"",_xlfn.XLOOKUP(draft_picks[[#This Row],[veto_drafter_team_id]],drafter_teams[id],drafter_teams[name]))</f>
        <v/>
      </c>
      <c r="Q3164" t="s">
        <v>15497</v>
      </c>
      <c r="R3164" t="str">
        <f>IF(OR(ISBLANK(draft_picks[[#This Row],[veto_override_drafter_id]]),draft_picks[[#This Row],[veto_override_drafter_id]]=""),"",_xlfn.XLOOKUP(draft_picks[[#This Row],[veto_override_drafter_id]],drafters[id],drafters[name]))</f>
        <v/>
      </c>
      <c r="S3164" t="s">
        <v>15497</v>
      </c>
      <c r="T3164" t="str">
        <f>IF(OR(ISBLANK(draft_picks[[#This Row],[veto_override_team_id]]),draft_picks[[#This Row],[veto_override_team_id]]=""),"",_xlfn.XLOOKUP(draft_picks[[#This Row],[veto_override_team_id]],drafter_teams[id],drafter_teams[name]))</f>
        <v/>
      </c>
    </row>
    <row r="3165" spans="1:20" x14ac:dyDescent="0.25">
      <c r="A3165" t="s">
        <v>473</v>
      </c>
      <c r="B3165" t="str">
        <f>_xlfn.XLOOKUP(draft_picks[[#This Row],[draft_id]],drafts[id],drafts[title])</f>
        <v>Michael Crichton Super Draft</v>
      </c>
      <c r="C3165" s="3">
        <v>17</v>
      </c>
      <c r="D3165">
        <f>IF(C3164&lt;draft_picks[[#This Row],[position]],1,IF(C3164&gt;draft_picks[[#This Row],[position]],D3164+1,IF(C3164=draft_picks[[#This Row],[position]],D3164+1)))</f>
        <v>7</v>
      </c>
      <c r="E3165" t="s">
        <v>2619</v>
      </c>
      <c r="F3165" t="str">
        <f>IF(ISBLANK(draft_picks[[#This Row],[movie_id]]),"",_xlfn.XLOOKUP(draft_picks[[#This Row],[movie_id]],drafts.movies[id],drafts.movies[movie_title]))</f>
        <v>Westworld</v>
      </c>
      <c r="G3165" s="3" t="s">
        <v>915</v>
      </c>
      <c r="H3165" t="str">
        <f>IF(ISBLANK(draft_picks[[#This Row],[drafter_id]]),"",_xlfn.XLOOKUP(draft_picks[[#This Row],[drafter_id]],drafters[id],drafters[name]))</f>
        <v>Billy Ray Brewton</v>
      </c>
      <c r="J3165" t="str">
        <f>IF(ISBLANK(draft_picks[[#This Row],[drafter_team_id]]),"",_xlfn.XLOOKUP(draft_picks[[#This Row],[drafter_team_id]],drafter_teams[id],drafter_teams[name]))</f>
        <v/>
      </c>
      <c r="K3165" s="3" t="s">
        <v>15497</v>
      </c>
      <c r="L3165" t="s">
        <v>15497</v>
      </c>
      <c r="M3165" t="str">
        <f>IF(OR(ISBLANK(draft_picks[[#This Row],[veto_drafter_id]]),draft_picks[[#This Row],[veto_drafter_id]]=""),"",_xlfn.XLOOKUP(draft_picks[[#This Row],[veto_drafter_id]],drafters[id],drafters[name]))</f>
        <v/>
      </c>
      <c r="N3165" t="s">
        <v>15497</v>
      </c>
      <c r="O3165" t="str">
        <f>IF(OR(ISBLANK(draft_picks[[#This Row],[veto_drafter_team_id]]),draft_picks[[#This Row],[veto_drafter_team_id]]=""),"",_xlfn.XLOOKUP(draft_picks[[#This Row],[veto_drafter_team_id]],drafter_teams[id],drafter_teams[name]))</f>
        <v/>
      </c>
      <c r="Q3165" t="s">
        <v>15497</v>
      </c>
      <c r="R3165" t="str">
        <f>IF(OR(ISBLANK(draft_picks[[#This Row],[veto_override_drafter_id]]),draft_picks[[#This Row],[veto_override_drafter_id]]=""),"",_xlfn.XLOOKUP(draft_picks[[#This Row],[veto_override_drafter_id]],drafters[id],drafters[name]))</f>
        <v/>
      </c>
      <c r="S3165" t="s">
        <v>15497</v>
      </c>
      <c r="T3165" t="str">
        <f>IF(OR(ISBLANK(draft_picks[[#This Row],[veto_override_team_id]]),draft_picks[[#This Row],[veto_override_team_id]]=""),"",_xlfn.XLOOKUP(draft_picks[[#This Row],[veto_override_team_id]],drafter_teams[id],drafter_teams[name]))</f>
        <v/>
      </c>
    </row>
    <row r="3166" spans="1:20" x14ac:dyDescent="0.25">
      <c r="A3166" t="s">
        <v>473</v>
      </c>
      <c r="B3166" t="str">
        <f>_xlfn.XLOOKUP(draft_picks[[#This Row],[draft_id]],drafts[id],drafts[title])</f>
        <v>Michael Crichton Super Draft</v>
      </c>
      <c r="C3166" s="3">
        <v>16</v>
      </c>
      <c r="D3166">
        <f>IF(C3165&lt;draft_picks[[#This Row],[position]],1,IF(C3165&gt;draft_picks[[#This Row],[position]],D3165+1,IF(C3165=draft_picks[[#This Row],[position]],D3165+1)))</f>
        <v>8</v>
      </c>
      <c r="E3166" t="s">
        <v>4272</v>
      </c>
      <c r="F3166" t="str">
        <f>IF(ISBLANK(draft_picks[[#This Row],[movie_id]]),"",_xlfn.XLOOKUP(draft_picks[[#This Row],[movie_id]],drafts.movies[id],drafts.movies[movie_title]))</f>
        <v>Extreme Close-Up</v>
      </c>
      <c r="G3166" s="3" t="s">
        <v>779</v>
      </c>
      <c r="H3166" t="str">
        <f>IF(ISBLANK(draft_picks[[#This Row],[drafter_id]]),"",_xlfn.XLOOKUP(draft_picks[[#This Row],[drafter_id]],drafters[id],drafters[name]))</f>
        <v>Darrin Navarro</v>
      </c>
      <c r="J3166" t="str">
        <f>IF(ISBLANK(draft_picks[[#This Row],[drafter_team_id]]),"",_xlfn.XLOOKUP(draft_picks[[#This Row],[drafter_team_id]],drafter_teams[id],drafter_teams[name]))</f>
        <v/>
      </c>
      <c r="K3166" s="3" t="s">
        <v>15497</v>
      </c>
      <c r="L3166" t="s">
        <v>15497</v>
      </c>
      <c r="M3166" t="str">
        <f>IF(OR(ISBLANK(draft_picks[[#This Row],[veto_drafter_id]]),draft_picks[[#This Row],[veto_drafter_id]]=""),"",_xlfn.XLOOKUP(draft_picks[[#This Row],[veto_drafter_id]],drafters[id],drafters[name]))</f>
        <v/>
      </c>
      <c r="N3166" t="s">
        <v>15497</v>
      </c>
      <c r="O3166" t="str">
        <f>IF(OR(ISBLANK(draft_picks[[#This Row],[veto_drafter_team_id]]),draft_picks[[#This Row],[veto_drafter_team_id]]=""),"",_xlfn.XLOOKUP(draft_picks[[#This Row],[veto_drafter_team_id]],drafter_teams[id],drafter_teams[name]))</f>
        <v/>
      </c>
      <c r="Q3166" t="s">
        <v>15497</v>
      </c>
      <c r="R3166" t="str">
        <f>IF(OR(ISBLANK(draft_picks[[#This Row],[veto_override_drafter_id]]),draft_picks[[#This Row],[veto_override_drafter_id]]=""),"",_xlfn.XLOOKUP(draft_picks[[#This Row],[veto_override_drafter_id]],drafters[id],drafters[name]))</f>
        <v/>
      </c>
      <c r="S3166" t="s">
        <v>15497</v>
      </c>
      <c r="T3166" t="str">
        <f>IF(OR(ISBLANK(draft_picks[[#This Row],[veto_override_team_id]]),draft_picks[[#This Row],[veto_override_team_id]]=""),"",_xlfn.XLOOKUP(draft_picks[[#This Row],[veto_override_team_id]],drafter_teams[id],drafter_teams[name]))</f>
        <v/>
      </c>
    </row>
    <row r="3167" spans="1:20" x14ac:dyDescent="0.25">
      <c r="A3167" t="s">
        <v>473</v>
      </c>
      <c r="B3167" t="str">
        <f>_xlfn.XLOOKUP(draft_picks[[#This Row],[draft_id]],drafts[id],drafts[title])</f>
        <v>Michael Crichton Super Draft</v>
      </c>
      <c r="C3167" s="3">
        <v>15</v>
      </c>
      <c r="D3167">
        <f>IF(C3166&lt;draft_picks[[#This Row],[position]],1,IF(C3166&gt;draft_picks[[#This Row],[position]],D3166+1,IF(C3166=draft_picks[[#This Row],[position]],D3166+1)))</f>
        <v>9</v>
      </c>
      <c r="E3167" t="s">
        <v>6018</v>
      </c>
      <c r="F3167" t="str">
        <f>IF(ISBLANK(draft_picks[[#This Row],[movie_id]]),"",_xlfn.XLOOKUP(draft_picks[[#This Row],[movie_id]],drafts.movies[id],drafts.movies[movie_title]))</f>
        <v>Timeline</v>
      </c>
      <c r="G3167" s="3" t="s">
        <v>1237</v>
      </c>
      <c r="H3167" t="str">
        <f>IF(ISBLANK(draft_picks[[#This Row],[drafter_id]]),"",_xlfn.XLOOKUP(draft_picks[[#This Row],[drafter_id]],drafters[id],drafters[name]))</f>
        <v>Clay Keller</v>
      </c>
      <c r="J3167" t="str">
        <f>IF(ISBLANK(draft_picks[[#This Row],[drafter_team_id]]),"",_xlfn.XLOOKUP(draft_picks[[#This Row],[drafter_team_id]],drafter_teams[id],drafter_teams[name]))</f>
        <v/>
      </c>
      <c r="K3167" s="3" t="s">
        <v>15497</v>
      </c>
      <c r="L3167" t="s">
        <v>15497</v>
      </c>
      <c r="M3167" t="str">
        <f>IF(OR(ISBLANK(draft_picks[[#This Row],[veto_drafter_id]]),draft_picks[[#This Row],[veto_drafter_id]]=""),"",_xlfn.XLOOKUP(draft_picks[[#This Row],[veto_drafter_id]],drafters[id],drafters[name]))</f>
        <v/>
      </c>
      <c r="N3167" t="s">
        <v>15497</v>
      </c>
      <c r="O3167" t="str">
        <f>IF(OR(ISBLANK(draft_picks[[#This Row],[veto_drafter_team_id]]),draft_picks[[#This Row],[veto_drafter_team_id]]=""),"",_xlfn.XLOOKUP(draft_picks[[#This Row],[veto_drafter_team_id]],drafter_teams[id],drafter_teams[name]))</f>
        <v/>
      </c>
      <c r="Q3167" t="s">
        <v>15497</v>
      </c>
      <c r="R3167" t="str">
        <f>IF(OR(ISBLANK(draft_picks[[#This Row],[veto_override_drafter_id]]),draft_picks[[#This Row],[veto_override_drafter_id]]=""),"",_xlfn.XLOOKUP(draft_picks[[#This Row],[veto_override_drafter_id]],drafters[id],drafters[name]))</f>
        <v/>
      </c>
      <c r="S3167" t="s">
        <v>15497</v>
      </c>
      <c r="T3167" t="str">
        <f>IF(OR(ISBLANK(draft_picks[[#This Row],[veto_override_team_id]]),draft_picks[[#This Row],[veto_override_team_id]]=""),"",_xlfn.XLOOKUP(draft_picks[[#This Row],[veto_override_team_id]],drafter_teams[id],drafter_teams[name]))</f>
        <v/>
      </c>
    </row>
    <row r="3168" spans="1:20" x14ac:dyDescent="0.25">
      <c r="A3168" t="s">
        <v>473</v>
      </c>
      <c r="B3168" t="str">
        <f>_xlfn.XLOOKUP(draft_picks[[#This Row],[draft_id]],drafts[id],drafts[title])</f>
        <v>Michael Crichton Super Draft</v>
      </c>
      <c r="C3168" s="3">
        <v>14</v>
      </c>
      <c r="D3168">
        <f>IF(C3167&lt;draft_picks[[#This Row],[position]],1,IF(C3167&gt;draft_picks[[#This Row],[position]],D3167+1,IF(C3167=draft_picks[[#This Row],[position]],D3167+1)))</f>
        <v>10</v>
      </c>
      <c r="E3168" t="s">
        <v>5725</v>
      </c>
      <c r="F3168" t="str">
        <f>IF(ISBLANK(draft_picks[[#This Row],[movie_id]]),"",_xlfn.XLOOKUP(draft_picks[[#This Row],[movie_id]],drafts.movies[id],drafts.movies[movie_title]))</f>
        <v>Coma</v>
      </c>
      <c r="G3168" s="3" t="s">
        <v>915</v>
      </c>
      <c r="H3168" t="str">
        <f>IF(ISBLANK(draft_picks[[#This Row],[drafter_id]]),"",_xlfn.XLOOKUP(draft_picks[[#This Row],[drafter_id]],drafters[id],drafters[name]))</f>
        <v>Billy Ray Brewton</v>
      </c>
      <c r="J3168" t="str">
        <f>IF(ISBLANK(draft_picks[[#This Row],[drafter_team_id]]),"",_xlfn.XLOOKUP(draft_picks[[#This Row],[drafter_team_id]],drafter_teams[id],drafter_teams[name]))</f>
        <v/>
      </c>
      <c r="K3168" s="3" t="s">
        <v>15484</v>
      </c>
      <c r="L3168" t="s">
        <v>779</v>
      </c>
      <c r="M3168" t="str">
        <f>IF(OR(ISBLANK(draft_picks[[#This Row],[veto_drafter_id]]),draft_picks[[#This Row],[veto_drafter_id]]=""),"",_xlfn.XLOOKUP(draft_picks[[#This Row],[veto_drafter_id]],drafters[id],drafters[name]))</f>
        <v>Darrin Navarro</v>
      </c>
      <c r="N3168" t="s">
        <v>15497</v>
      </c>
      <c r="O3168" t="str">
        <f>IF(OR(ISBLANK(draft_picks[[#This Row],[veto_drafter_team_id]]),draft_picks[[#This Row],[veto_drafter_team_id]]=""),"",_xlfn.XLOOKUP(draft_picks[[#This Row],[veto_drafter_team_id]],drafter_teams[id],drafter_teams[name]))</f>
        <v/>
      </c>
      <c r="Q3168" t="s">
        <v>15497</v>
      </c>
      <c r="R3168" t="str">
        <f>IF(OR(ISBLANK(draft_picks[[#This Row],[veto_override_drafter_id]]),draft_picks[[#This Row],[veto_override_drafter_id]]=""),"",_xlfn.XLOOKUP(draft_picks[[#This Row],[veto_override_drafter_id]],drafters[id],drafters[name]))</f>
        <v/>
      </c>
      <c r="S3168" t="s">
        <v>15497</v>
      </c>
      <c r="T3168" t="str">
        <f>IF(OR(ISBLANK(draft_picks[[#This Row],[veto_override_team_id]]),draft_picks[[#This Row],[veto_override_team_id]]=""),"",_xlfn.XLOOKUP(draft_picks[[#This Row],[veto_override_team_id]],drafter_teams[id],drafter_teams[name]))</f>
        <v/>
      </c>
    </row>
    <row r="3169" spans="1:20" x14ac:dyDescent="0.25">
      <c r="A3169" t="s">
        <v>473</v>
      </c>
      <c r="B3169" t="str">
        <f>_xlfn.XLOOKUP(draft_picks[[#This Row],[draft_id]],drafts[id],drafts[title])</f>
        <v>Michael Crichton Super Draft</v>
      </c>
      <c r="C3169" s="3">
        <v>14</v>
      </c>
      <c r="D3169">
        <f>IF(C3168&lt;draft_picks[[#This Row],[position]],1,IF(C3168&gt;draft_picks[[#This Row],[position]],D3168+1,IF(C3168=draft_picks[[#This Row],[position]],D3168+1)))</f>
        <v>11</v>
      </c>
      <c r="E3169" t="s">
        <v>1760</v>
      </c>
      <c r="F3169" t="str">
        <f>IF(ISBLANK(draft_picks[[#This Row],[movie_id]]),"",_xlfn.XLOOKUP(draft_picks[[#This Row],[movie_id]],drafts.movies[id],drafts.movies[movie_title]))</f>
        <v>The Carey Treatment</v>
      </c>
      <c r="G3169" s="3" t="s">
        <v>915</v>
      </c>
      <c r="H3169" t="str">
        <f>IF(ISBLANK(draft_picks[[#This Row],[drafter_id]]),"",_xlfn.XLOOKUP(draft_picks[[#This Row],[drafter_id]],drafters[id],drafters[name]))</f>
        <v>Billy Ray Brewton</v>
      </c>
      <c r="J3169" t="str">
        <f>IF(ISBLANK(draft_picks[[#This Row],[drafter_team_id]]),"",_xlfn.XLOOKUP(draft_picks[[#This Row],[drafter_team_id]],drafter_teams[id],drafter_teams[name]))</f>
        <v/>
      </c>
      <c r="K3169" s="3" t="s">
        <v>15484</v>
      </c>
      <c r="L3169" t="s">
        <v>779</v>
      </c>
      <c r="M3169" t="str">
        <f>IF(OR(ISBLANK(draft_picks[[#This Row],[veto_drafter_id]]),draft_picks[[#This Row],[veto_drafter_id]]=""),"",_xlfn.XLOOKUP(draft_picks[[#This Row],[veto_drafter_id]],drafters[id],drafters[name]))</f>
        <v>Darrin Navarro</v>
      </c>
      <c r="N3169" t="s">
        <v>15497</v>
      </c>
      <c r="O3169" t="str">
        <f>IF(OR(ISBLANK(draft_picks[[#This Row],[veto_drafter_team_id]]),draft_picks[[#This Row],[veto_drafter_team_id]]=""),"",_xlfn.XLOOKUP(draft_picks[[#This Row],[veto_drafter_team_id]],drafter_teams[id],drafter_teams[name]))</f>
        <v/>
      </c>
      <c r="Q3169" t="s">
        <v>15497</v>
      </c>
      <c r="R3169" t="str">
        <f>IF(OR(ISBLANK(draft_picks[[#This Row],[veto_override_drafter_id]]),draft_picks[[#This Row],[veto_override_drafter_id]]=""),"",_xlfn.XLOOKUP(draft_picks[[#This Row],[veto_override_drafter_id]],drafters[id],drafters[name]))</f>
        <v/>
      </c>
      <c r="S3169" t="s">
        <v>15497</v>
      </c>
      <c r="T3169" t="str">
        <f>IF(OR(ISBLANK(draft_picks[[#This Row],[veto_override_team_id]]),draft_picks[[#This Row],[veto_override_team_id]]=""),"",_xlfn.XLOOKUP(draft_picks[[#This Row],[veto_override_team_id]],drafter_teams[id],drafter_teams[name]))</f>
        <v/>
      </c>
    </row>
    <row r="3170" spans="1:20" x14ac:dyDescent="0.25">
      <c r="A3170" t="s">
        <v>473</v>
      </c>
      <c r="B3170" t="str">
        <f>_xlfn.XLOOKUP(draft_picks[[#This Row],[draft_id]],drafts[id],drafts[title])</f>
        <v>Michael Crichton Super Draft</v>
      </c>
      <c r="C3170" s="3">
        <v>14</v>
      </c>
      <c r="D3170">
        <f>IF(C3169&lt;draft_picks[[#This Row],[position]],1,IF(C3169&gt;draft_picks[[#This Row],[position]],D3169+1,IF(C3169=draft_picks[[#This Row],[position]],D3169+1)))</f>
        <v>12</v>
      </c>
      <c r="E3170" t="s">
        <v>1344</v>
      </c>
      <c r="F3170" t="str">
        <f>IF(ISBLANK(draft_picks[[#This Row],[movie_id]]),"",_xlfn.XLOOKUP(draft_picks[[#This Row],[movie_id]],drafts.movies[id],drafts.movies[movie_title]))</f>
        <v>Sphere</v>
      </c>
      <c r="G3170" s="3" t="s">
        <v>915</v>
      </c>
      <c r="H3170" t="str">
        <f>IF(ISBLANK(draft_picks[[#This Row],[drafter_id]]),"",_xlfn.XLOOKUP(draft_picks[[#This Row],[drafter_id]],drafters[id],drafters[name]))</f>
        <v>Billy Ray Brewton</v>
      </c>
      <c r="J3170" t="str">
        <f>IF(ISBLANK(draft_picks[[#This Row],[drafter_team_id]]),"",_xlfn.XLOOKUP(draft_picks[[#This Row],[drafter_team_id]],drafter_teams[id],drafter_teams[name]))</f>
        <v/>
      </c>
      <c r="K3170" s="3" t="s">
        <v>15497</v>
      </c>
      <c r="L3170" t="s">
        <v>15497</v>
      </c>
      <c r="M3170" t="str">
        <f>IF(OR(ISBLANK(draft_picks[[#This Row],[veto_drafter_id]]),draft_picks[[#This Row],[veto_drafter_id]]=""),"",_xlfn.XLOOKUP(draft_picks[[#This Row],[veto_drafter_id]],drafters[id],drafters[name]))</f>
        <v/>
      </c>
      <c r="N3170" t="s">
        <v>15497</v>
      </c>
      <c r="O3170" t="str">
        <f>IF(OR(ISBLANK(draft_picks[[#This Row],[veto_drafter_team_id]]),draft_picks[[#This Row],[veto_drafter_team_id]]=""),"",_xlfn.XLOOKUP(draft_picks[[#This Row],[veto_drafter_team_id]],drafter_teams[id],drafter_teams[name]))</f>
        <v/>
      </c>
      <c r="Q3170" t="s">
        <v>15497</v>
      </c>
      <c r="R3170" t="str">
        <f>IF(OR(ISBLANK(draft_picks[[#This Row],[veto_override_drafter_id]]),draft_picks[[#This Row],[veto_override_drafter_id]]=""),"",_xlfn.XLOOKUP(draft_picks[[#This Row],[veto_override_drafter_id]],drafters[id],drafters[name]))</f>
        <v/>
      </c>
      <c r="S3170" t="s">
        <v>15497</v>
      </c>
      <c r="T3170" t="str">
        <f>IF(OR(ISBLANK(draft_picks[[#This Row],[veto_override_team_id]]),draft_picks[[#This Row],[veto_override_team_id]]=""),"",_xlfn.XLOOKUP(draft_picks[[#This Row],[veto_override_team_id]],drafter_teams[id],drafter_teams[name]))</f>
        <v/>
      </c>
    </row>
    <row r="3171" spans="1:20" x14ac:dyDescent="0.25">
      <c r="A3171" t="s">
        <v>473</v>
      </c>
      <c r="B3171" t="str">
        <f>_xlfn.XLOOKUP(draft_picks[[#This Row],[draft_id]],drafts[id],drafts[title])</f>
        <v>Michael Crichton Super Draft</v>
      </c>
      <c r="C3171" s="3">
        <v>13</v>
      </c>
      <c r="D3171">
        <f>IF(C3170&lt;draft_picks[[#This Row],[position]],1,IF(C3170&gt;draft_picks[[#This Row],[position]],D3170+1,IF(C3170=draft_picks[[#This Row],[position]],D3170+1)))</f>
        <v>13</v>
      </c>
      <c r="E3171" t="s">
        <v>6126</v>
      </c>
      <c r="F3171" t="str">
        <f>IF(ISBLANK(draft_picks[[#This Row],[movie_id]]),"",_xlfn.XLOOKUP(draft_picks[[#This Row],[movie_id]],drafts.movies[id],drafts.movies[movie_title]))</f>
        <v>Congo</v>
      </c>
      <c r="G3171" s="3" t="s">
        <v>779</v>
      </c>
      <c r="H3171" t="str">
        <f>IF(ISBLANK(draft_picks[[#This Row],[drafter_id]]),"",_xlfn.XLOOKUP(draft_picks[[#This Row],[drafter_id]],drafters[id],drafters[name]))</f>
        <v>Darrin Navarro</v>
      </c>
      <c r="J3171" t="str">
        <f>IF(ISBLANK(draft_picks[[#This Row],[drafter_team_id]]),"",_xlfn.XLOOKUP(draft_picks[[#This Row],[drafter_team_id]],drafter_teams[id],drafter_teams[name]))</f>
        <v/>
      </c>
      <c r="K3171" s="3" t="s">
        <v>15484</v>
      </c>
      <c r="L3171" t="s">
        <v>915</v>
      </c>
      <c r="M3171" t="str">
        <f>IF(OR(ISBLANK(draft_picks[[#This Row],[veto_drafter_id]]),draft_picks[[#This Row],[veto_drafter_id]]=""),"",_xlfn.XLOOKUP(draft_picks[[#This Row],[veto_drafter_id]],drafters[id],drafters[name]))</f>
        <v>Billy Ray Brewton</v>
      </c>
      <c r="N3171" t="s">
        <v>15497</v>
      </c>
      <c r="O3171" t="str">
        <f>IF(OR(ISBLANK(draft_picks[[#This Row],[veto_drafter_team_id]]),draft_picks[[#This Row],[veto_drafter_team_id]]=""),"",_xlfn.XLOOKUP(draft_picks[[#This Row],[veto_drafter_team_id]],drafter_teams[id],drafter_teams[name]))</f>
        <v/>
      </c>
      <c r="P3171" t="b">
        <v>1</v>
      </c>
      <c r="Q3171" t="s">
        <v>1237</v>
      </c>
      <c r="R3171" t="str">
        <f>IF(OR(ISBLANK(draft_picks[[#This Row],[veto_override_drafter_id]]),draft_picks[[#This Row],[veto_override_drafter_id]]=""),"",_xlfn.XLOOKUP(draft_picks[[#This Row],[veto_override_drafter_id]],drafters[id],drafters[name]))</f>
        <v>Clay Keller</v>
      </c>
      <c r="S3171" t="s">
        <v>15497</v>
      </c>
      <c r="T3171" t="str">
        <f>IF(OR(ISBLANK(draft_picks[[#This Row],[veto_override_team_id]]),draft_picks[[#This Row],[veto_override_team_id]]=""),"",_xlfn.XLOOKUP(draft_picks[[#This Row],[veto_override_team_id]],drafter_teams[id],drafter_teams[name]))</f>
        <v/>
      </c>
    </row>
    <row r="3172" spans="1:20" x14ac:dyDescent="0.25">
      <c r="A3172" t="s">
        <v>473</v>
      </c>
      <c r="B3172" t="str">
        <f>_xlfn.XLOOKUP(draft_picks[[#This Row],[draft_id]],drafts[id],drafts[title])</f>
        <v>Michael Crichton Super Draft</v>
      </c>
      <c r="C3172" s="3">
        <v>12</v>
      </c>
      <c r="D3172">
        <f>IF(C3171&lt;draft_picks[[#This Row],[position]],1,IF(C3171&gt;draft_picks[[#This Row],[position]],D3171+1,IF(C3171=draft_picks[[#This Row],[position]],D3171+1)))</f>
        <v>14</v>
      </c>
      <c r="E3172" t="s">
        <v>4249</v>
      </c>
      <c r="F3172" t="str">
        <f>IF(ISBLANK(draft_picks[[#This Row],[movie_id]]),"",_xlfn.XLOOKUP(draft_picks[[#This Row],[movie_id]],drafts.movies[id],drafts.movies[movie_title]))</f>
        <v>Runaway</v>
      </c>
      <c r="G3172" s="3" t="s">
        <v>1237</v>
      </c>
      <c r="H3172" t="str">
        <f>IF(ISBLANK(draft_picks[[#This Row],[drafter_id]]),"",_xlfn.XLOOKUP(draft_picks[[#This Row],[drafter_id]],drafters[id],drafters[name]))</f>
        <v>Clay Keller</v>
      </c>
      <c r="J3172" t="str">
        <f>IF(ISBLANK(draft_picks[[#This Row],[drafter_team_id]]),"",_xlfn.XLOOKUP(draft_picks[[#This Row],[drafter_team_id]],drafter_teams[id],drafter_teams[name]))</f>
        <v/>
      </c>
      <c r="K3172" s="3" t="s">
        <v>15497</v>
      </c>
      <c r="L3172" t="s">
        <v>15497</v>
      </c>
      <c r="M3172" t="str">
        <f>IF(OR(ISBLANK(draft_picks[[#This Row],[veto_drafter_id]]),draft_picks[[#This Row],[veto_drafter_id]]=""),"",_xlfn.XLOOKUP(draft_picks[[#This Row],[veto_drafter_id]],drafters[id],drafters[name]))</f>
        <v/>
      </c>
      <c r="N3172" t="s">
        <v>15497</v>
      </c>
      <c r="O3172" t="str">
        <f>IF(OR(ISBLANK(draft_picks[[#This Row],[veto_drafter_team_id]]),draft_picks[[#This Row],[veto_drafter_team_id]]=""),"",_xlfn.XLOOKUP(draft_picks[[#This Row],[veto_drafter_team_id]],drafter_teams[id],drafter_teams[name]))</f>
        <v/>
      </c>
      <c r="Q3172" t="s">
        <v>15497</v>
      </c>
      <c r="R3172" t="str">
        <f>IF(OR(ISBLANK(draft_picks[[#This Row],[veto_override_drafter_id]]),draft_picks[[#This Row],[veto_override_drafter_id]]=""),"",_xlfn.XLOOKUP(draft_picks[[#This Row],[veto_override_drafter_id]],drafters[id],drafters[name]))</f>
        <v/>
      </c>
      <c r="S3172" t="s">
        <v>15497</v>
      </c>
      <c r="T3172" t="str">
        <f>IF(OR(ISBLANK(draft_picks[[#This Row],[veto_override_team_id]]),draft_picks[[#This Row],[veto_override_team_id]]=""),"",_xlfn.XLOOKUP(draft_picks[[#This Row],[veto_override_team_id]],drafter_teams[id],drafter_teams[name]))</f>
        <v/>
      </c>
    </row>
    <row r="3173" spans="1:20" x14ac:dyDescent="0.25">
      <c r="A3173" t="s">
        <v>473</v>
      </c>
      <c r="B3173" t="str">
        <f>_xlfn.XLOOKUP(draft_picks[[#This Row],[draft_id]],drafts[id],drafts[title])</f>
        <v>Michael Crichton Super Draft</v>
      </c>
      <c r="C3173" s="3">
        <v>11</v>
      </c>
      <c r="D3173">
        <f>IF(C3172&lt;draft_picks[[#This Row],[position]],1,IF(C3172&gt;draft_picks[[#This Row],[position]],D3172+1,IF(C3172=draft_picks[[#This Row],[position]],D3172+1)))</f>
        <v>15</v>
      </c>
      <c r="E3173" t="s">
        <v>5725</v>
      </c>
      <c r="F3173" t="str">
        <f>IF(ISBLANK(draft_picks[[#This Row],[movie_id]]),"",_xlfn.XLOOKUP(draft_picks[[#This Row],[movie_id]],drafts.movies[id],drafts.movies[movie_title]))</f>
        <v>Coma</v>
      </c>
      <c r="G3173" s="3" t="s">
        <v>915</v>
      </c>
      <c r="H3173" t="str">
        <f>IF(ISBLANK(draft_picks[[#This Row],[drafter_id]]),"",_xlfn.XLOOKUP(draft_picks[[#This Row],[drafter_id]],drafters[id],drafters[name]))</f>
        <v>Billy Ray Brewton</v>
      </c>
      <c r="J3173" t="str">
        <f>IF(ISBLANK(draft_picks[[#This Row],[drafter_team_id]]),"",_xlfn.XLOOKUP(draft_picks[[#This Row],[drafter_team_id]],drafter_teams[id],drafter_teams[name]))</f>
        <v/>
      </c>
      <c r="K3173" s="3" t="s">
        <v>15484</v>
      </c>
      <c r="L3173" t="s">
        <v>779</v>
      </c>
      <c r="M3173" t="str">
        <f>IF(OR(ISBLANK(draft_picks[[#This Row],[veto_drafter_id]]),draft_picks[[#This Row],[veto_drafter_id]]=""),"",_xlfn.XLOOKUP(draft_picks[[#This Row],[veto_drafter_id]],drafters[id],drafters[name]))</f>
        <v>Darrin Navarro</v>
      </c>
      <c r="N3173" t="s">
        <v>15497</v>
      </c>
      <c r="O3173" t="str">
        <f>IF(OR(ISBLANK(draft_picks[[#This Row],[veto_drafter_team_id]]),draft_picks[[#This Row],[veto_drafter_team_id]]=""),"",_xlfn.XLOOKUP(draft_picks[[#This Row],[veto_drafter_team_id]],drafter_teams[id],drafter_teams[name]))</f>
        <v/>
      </c>
      <c r="Q3173" t="s">
        <v>15497</v>
      </c>
      <c r="R3173" t="str">
        <f>IF(OR(ISBLANK(draft_picks[[#This Row],[veto_override_drafter_id]]),draft_picks[[#This Row],[veto_override_drafter_id]]=""),"",_xlfn.XLOOKUP(draft_picks[[#This Row],[veto_override_drafter_id]],drafters[id],drafters[name]))</f>
        <v/>
      </c>
      <c r="S3173" t="s">
        <v>15497</v>
      </c>
      <c r="T3173" t="str">
        <f>IF(OR(ISBLANK(draft_picks[[#This Row],[veto_override_team_id]]),draft_picks[[#This Row],[veto_override_team_id]]=""),"",_xlfn.XLOOKUP(draft_picks[[#This Row],[veto_override_team_id]],drafter_teams[id],drafter_teams[name]))</f>
        <v/>
      </c>
    </row>
    <row r="3174" spans="1:20" x14ac:dyDescent="0.25">
      <c r="A3174" t="s">
        <v>473</v>
      </c>
      <c r="B3174" t="str">
        <f>_xlfn.XLOOKUP(draft_picks[[#This Row],[draft_id]],drafts[id],drafts[title])</f>
        <v>Michael Crichton Super Draft</v>
      </c>
      <c r="C3174" s="3">
        <v>11</v>
      </c>
      <c r="D3174">
        <f>IF(C3173&lt;draft_picks[[#This Row],[position]],1,IF(C3173&gt;draft_picks[[#This Row],[position]],D3173+1,IF(C3173=draft_picks[[#This Row],[position]],D3173+1)))</f>
        <v>16</v>
      </c>
      <c r="E3174" t="s">
        <v>1760</v>
      </c>
      <c r="F3174" t="str">
        <f>IF(ISBLANK(draft_picks[[#This Row],[movie_id]]),"",_xlfn.XLOOKUP(draft_picks[[#This Row],[movie_id]],drafts.movies[id],drafts.movies[movie_title]))</f>
        <v>The Carey Treatment</v>
      </c>
      <c r="G3174" s="3" t="s">
        <v>915</v>
      </c>
      <c r="H3174" t="str">
        <f>IF(ISBLANK(draft_picks[[#This Row],[drafter_id]]),"",_xlfn.XLOOKUP(draft_picks[[#This Row],[drafter_id]],drafters[id],drafters[name]))</f>
        <v>Billy Ray Brewton</v>
      </c>
      <c r="J3174" t="str">
        <f>IF(ISBLANK(draft_picks[[#This Row],[drafter_team_id]]),"",_xlfn.XLOOKUP(draft_picks[[#This Row],[drafter_team_id]],drafter_teams[id],drafter_teams[name]))</f>
        <v/>
      </c>
      <c r="K3174" s="3" t="s">
        <v>15497</v>
      </c>
      <c r="L3174" t="s">
        <v>15497</v>
      </c>
      <c r="M3174" t="str">
        <f>IF(OR(ISBLANK(draft_picks[[#This Row],[veto_drafter_id]]),draft_picks[[#This Row],[veto_drafter_id]]=""),"",_xlfn.XLOOKUP(draft_picks[[#This Row],[veto_drafter_id]],drafters[id],drafters[name]))</f>
        <v/>
      </c>
      <c r="N3174" t="s">
        <v>15497</v>
      </c>
      <c r="O3174" t="str">
        <f>IF(OR(ISBLANK(draft_picks[[#This Row],[veto_drafter_team_id]]),draft_picks[[#This Row],[veto_drafter_team_id]]=""),"",_xlfn.XLOOKUP(draft_picks[[#This Row],[veto_drafter_team_id]],drafter_teams[id],drafter_teams[name]))</f>
        <v/>
      </c>
      <c r="Q3174" t="s">
        <v>15497</v>
      </c>
      <c r="R3174" t="str">
        <f>IF(OR(ISBLANK(draft_picks[[#This Row],[veto_override_drafter_id]]),draft_picks[[#This Row],[veto_override_drafter_id]]=""),"",_xlfn.XLOOKUP(draft_picks[[#This Row],[veto_override_drafter_id]],drafters[id],drafters[name]))</f>
        <v/>
      </c>
      <c r="S3174" t="s">
        <v>15497</v>
      </c>
      <c r="T3174" t="str">
        <f>IF(OR(ISBLANK(draft_picks[[#This Row],[veto_override_team_id]]),draft_picks[[#This Row],[veto_override_team_id]]=""),"",_xlfn.XLOOKUP(draft_picks[[#This Row],[veto_override_team_id]],drafter_teams[id],drafter_teams[name]))</f>
        <v/>
      </c>
    </row>
    <row r="3175" spans="1:20" x14ac:dyDescent="0.25">
      <c r="A3175" t="s">
        <v>473</v>
      </c>
      <c r="B3175" t="str">
        <f>_xlfn.XLOOKUP(draft_picks[[#This Row],[draft_id]],drafts[id],drafts[title])</f>
        <v>Michael Crichton Super Draft</v>
      </c>
      <c r="C3175" s="3">
        <v>10</v>
      </c>
      <c r="D3175">
        <f>IF(C3174&lt;draft_picks[[#This Row],[position]],1,IF(C3174&gt;draft_picks[[#This Row],[position]],D3174+1,IF(C3174=draft_picks[[#This Row],[position]],D3174+1)))</f>
        <v>17</v>
      </c>
      <c r="E3175" t="s">
        <v>1940</v>
      </c>
      <c r="F3175" t="str">
        <f>IF(ISBLANK(draft_picks[[#This Row],[movie_id]]),"",_xlfn.XLOOKUP(draft_picks[[#This Row],[movie_id]],drafts.movies[id],drafts.movies[movie_title]))</f>
        <v>Dealing: Or The Berkeley-to-Boston Forty-Brick Lost-Bag Blues</v>
      </c>
      <c r="G3175" s="3" t="s">
        <v>779</v>
      </c>
      <c r="H3175" t="str">
        <f>IF(ISBLANK(draft_picks[[#This Row],[drafter_id]]),"",_xlfn.XLOOKUP(draft_picks[[#This Row],[drafter_id]],drafters[id],drafters[name]))</f>
        <v>Darrin Navarro</v>
      </c>
      <c r="J3175" t="str">
        <f>IF(ISBLANK(draft_picks[[#This Row],[drafter_team_id]]),"",_xlfn.XLOOKUP(draft_picks[[#This Row],[drafter_team_id]],drafter_teams[id],drafter_teams[name]))</f>
        <v/>
      </c>
      <c r="K3175" s="3" t="s">
        <v>15497</v>
      </c>
      <c r="L3175" t="s">
        <v>15497</v>
      </c>
      <c r="M3175" t="str">
        <f>IF(OR(ISBLANK(draft_picks[[#This Row],[veto_drafter_id]]),draft_picks[[#This Row],[veto_drafter_id]]=""),"",_xlfn.XLOOKUP(draft_picks[[#This Row],[veto_drafter_id]],drafters[id],drafters[name]))</f>
        <v/>
      </c>
      <c r="N3175" t="s">
        <v>15497</v>
      </c>
      <c r="O3175" t="str">
        <f>IF(OR(ISBLANK(draft_picks[[#This Row],[veto_drafter_team_id]]),draft_picks[[#This Row],[veto_drafter_team_id]]=""),"",_xlfn.XLOOKUP(draft_picks[[#This Row],[veto_drafter_team_id]],drafter_teams[id],drafter_teams[name]))</f>
        <v/>
      </c>
      <c r="Q3175" t="s">
        <v>15497</v>
      </c>
      <c r="R3175" t="str">
        <f>IF(OR(ISBLANK(draft_picks[[#This Row],[veto_override_drafter_id]]),draft_picks[[#This Row],[veto_override_drafter_id]]=""),"",_xlfn.XLOOKUP(draft_picks[[#This Row],[veto_override_drafter_id]],drafters[id],drafters[name]))</f>
        <v/>
      </c>
      <c r="S3175" t="s">
        <v>15497</v>
      </c>
      <c r="T3175" t="str">
        <f>IF(OR(ISBLANK(draft_picks[[#This Row],[veto_override_team_id]]),draft_picks[[#This Row],[veto_override_team_id]]=""),"",_xlfn.XLOOKUP(draft_picks[[#This Row],[veto_override_team_id]],drafter_teams[id],drafter_teams[name]))</f>
        <v/>
      </c>
    </row>
    <row r="3176" spans="1:20" x14ac:dyDescent="0.25">
      <c r="A3176" t="s">
        <v>473</v>
      </c>
      <c r="B3176" t="str">
        <f>_xlfn.XLOOKUP(draft_picks[[#This Row],[draft_id]],drafts[id],drafts[title])</f>
        <v>Michael Crichton Super Draft</v>
      </c>
      <c r="C3176" s="3">
        <v>9</v>
      </c>
      <c r="D3176">
        <f>IF(C3175&lt;draft_picks[[#This Row],[position]],1,IF(C3175&gt;draft_picks[[#This Row],[position]],D3175+1,IF(C3175=draft_picks[[#This Row],[position]],D3175+1)))</f>
        <v>18</v>
      </c>
      <c r="E3176" t="s">
        <v>7024</v>
      </c>
      <c r="F3176" t="str">
        <f>IF(ISBLANK(draft_picks[[#This Row],[movie_id]]),"",_xlfn.XLOOKUP(draft_picks[[#This Row],[movie_id]],drafts.movies[id],drafts.movies[movie_title]))</f>
        <v>Pursuit</v>
      </c>
      <c r="G3176" s="3" t="s">
        <v>1237</v>
      </c>
      <c r="H3176" t="str">
        <f>IF(ISBLANK(draft_picks[[#This Row],[drafter_id]]),"",_xlfn.XLOOKUP(draft_picks[[#This Row],[drafter_id]],drafters[id],drafters[name]))</f>
        <v>Clay Keller</v>
      </c>
      <c r="J3176" t="str">
        <f>IF(ISBLANK(draft_picks[[#This Row],[drafter_team_id]]),"",_xlfn.XLOOKUP(draft_picks[[#This Row],[drafter_team_id]],drafter_teams[id],drafter_teams[name]))</f>
        <v/>
      </c>
      <c r="K3176" s="3" t="s">
        <v>15497</v>
      </c>
      <c r="L3176" t="s">
        <v>15497</v>
      </c>
      <c r="M3176" t="str">
        <f>IF(OR(ISBLANK(draft_picks[[#This Row],[veto_drafter_id]]),draft_picks[[#This Row],[veto_drafter_id]]=""),"",_xlfn.XLOOKUP(draft_picks[[#This Row],[veto_drafter_id]],drafters[id],drafters[name]))</f>
        <v/>
      </c>
      <c r="N3176" t="s">
        <v>15497</v>
      </c>
      <c r="O3176" t="str">
        <f>IF(OR(ISBLANK(draft_picks[[#This Row],[veto_drafter_team_id]]),draft_picks[[#This Row],[veto_drafter_team_id]]=""),"",_xlfn.XLOOKUP(draft_picks[[#This Row],[veto_drafter_team_id]],drafter_teams[id],drafter_teams[name]))</f>
        <v/>
      </c>
      <c r="Q3176" t="s">
        <v>15497</v>
      </c>
      <c r="R3176" t="str">
        <f>IF(OR(ISBLANK(draft_picks[[#This Row],[veto_override_drafter_id]]),draft_picks[[#This Row],[veto_override_drafter_id]]=""),"",_xlfn.XLOOKUP(draft_picks[[#This Row],[veto_override_drafter_id]],drafters[id],drafters[name]))</f>
        <v/>
      </c>
      <c r="S3176" t="s">
        <v>15497</v>
      </c>
      <c r="T3176" t="str">
        <f>IF(OR(ISBLANK(draft_picks[[#This Row],[veto_override_team_id]]),draft_picks[[#This Row],[veto_override_team_id]]=""),"",_xlfn.XLOOKUP(draft_picks[[#This Row],[veto_override_team_id]],drafter_teams[id],drafter_teams[name]))</f>
        <v/>
      </c>
    </row>
    <row r="3177" spans="1:20" x14ac:dyDescent="0.25">
      <c r="A3177" t="s">
        <v>473</v>
      </c>
      <c r="B3177" t="str">
        <f>_xlfn.XLOOKUP(draft_picks[[#This Row],[draft_id]],drafts[id],drafts[title])</f>
        <v>Michael Crichton Super Draft</v>
      </c>
      <c r="C3177" s="3">
        <v>8</v>
      </c>
      <c r="D3177">
        <f>IF(C3176&lt;draft_picks[[#This Row],[position]],1,IF(C3176&gt;draft_picks[[#This Row],[position]],D3176+1,IF(C3176=draft_picks[[#This Row],[position]],D3176+1)))</f>
        <v>19</v>
      </c>
      <c r="E3177" t="s">
        <v>7252</v>
      </c>
      <c r="F3177" t="str">
        <f>IF(ISBLANK(draft_picks[[#This Row],[movie_id]]),"",_xlfn.XLOOKUP(draft_picks[[#This Row],[movie_id]],drafts.movies[id],drafts.movies[movie_title]))</f>
        <v>The Andromeda Strain</v>
      </c>
      <c r="G3177" s="3" t="s">
        <v>915</v>
      </c>
      <c r="H3177" t="str">
        <f>IF(ISBLANK(draft_picks[[#This Row],[drafter_id]]),"",_xlfn.XLOOKUP(draft_picks[[#This Row],[drafter_id]],drafters[id],drafters[name]))</f>
        <v>Billy Ray Brewton</v>
      </c>
      <c r="J3177" t="str">
        <f>IF(ISBLANK(draft_picks[[#This Row],[drafter_team_id]]),"",_xlfn.XLOOKUP(draft_picks[[#This Row],[drafter_team_id]],drafter_teams[id],drafter_teams[name]))</f>
        <v/>
      </c>
      <c r="K3177" s="3" t="s">
        <v>15497</v>
      </c>
      <c r="L3177" t="s">
        <v>15497</v>
      </c>
      <c r="M3177" t="str">
        <f>IF(OR(ISBLANK(draft_picks[[#This Row],[veto_drafter_id]]),draft_picks[[#This Row],[veto_drafter_id]]=""),"",_xlfn.XLOOKUP(draft_picks[[#This Row],[veto_drafter_id]],drafters[id],drafters[name]))</f>
        <v/>
      </c>
      <c r="N3177" t="s">
        <v>15497</v>
      </c>
      <c r="O3177" t="str">
        <f>IF(OR(ISBLANK(draft_picks[[#This Row],[veto_drafter_team_id]]),draft_picks[[#This Row],[veto_drafter_team_id]]=""),"",_xlfn.XLOOKUP(draft_picks[[#This Row],[veto_drafter_team_id]],drafter_teams[id],drafter_teams[name]))</f>
        <v/>
      </c>
      <c r="Q3177" t="s">
        <v>15497</v>
      </c>
      <c r="R3177" t="str">
        <f>IF(OR(ISBLANK(draft_picks[[#This Row],[veto_override_drafter_id]]),draft_picks[[#This Row],[veto_override_drafter_id]]=""),"",_xlfn.XLOOKUP(draft_picks[[#This Row],[veto_override_drafter_id]],drafters[id],drafters[name]))</f>
        <v/>
      </c>
      <c r="S3177" t="s">
        <v>15497</v>
      </c>
      <c r="T3177" t="str">
        <f>IF(OR(ISBLANK(draft_picks[[#This Row],[veto_override_team_id]]),draft_picks[[#This Row],[veto_override_team_id]]=""),"",_xlfn.XLOOKUP(draft_picks[[#This Row],[veto_override_team_id]],drafter_teams[id],drafter_teams[name]))</f>
        <v/>
      </c>
    </row>
    <row r="3178" spans="1:20" x14ac:dyDescent="0.25">
      <c r="A3178" t="s">
        <v>473</v>
      </c>
      <c r="B3178" t="str">
        <f>_xlfn.XLOOKUP(draft_picks[[#This Row],[draft_id]],drafts[id],drafts[title])</f>
        <v>Michael Crichton Super Draft</v>
      </c>
      <c r="C3178" s="3">
        <v>7</v>
      </c>
      <c r="D3178">
        <f>IF(C3177&lt;draft_picks[[#This Row],[position]],1,IF(C3177&gt;draft_picks[[#This Row],[position]],D3177+1,IF(C3177=draft_picks[[#This Row],[position]],D3177+1)))</f>
        <v>20</v>
      </c>
      <c r="E3178" t="s">
        <v>8361</v>
      </c>
      <c r="F3178" t="str">
        <f>IF(ISBLANK(draft_picks[[#This Row],[movie_id]]),"",_xlfn.XLOOKUP(draft_picks[[#This Row],[movie_id]],drafts.movies[id],drafts.movies[movie_title]))</f>
        <v>24 Hours</v>
      </c>
      <c r="G3178" s="3" t="s">
        <v>779</v>
      </c>
      <c r="H3178" t="str">
        <f>IF(ISBLANK(draft_picks[[#This Row],[drafter_id]]),"",_xlfn.XLOOKUP(draft_picks[[#This Row],[drafter_id]],drafters[id],drafters[name]))</f>
        <v>Darrin Navarro</v>
      </c>
      <c r="J3178" t="str">
        <f>IF(ISBLANK(draft_picks[[#This Row],[drafter_team_id]]),"",_xlfn.XLOOKUP(draft_picks[[#This Row],[drafter_team_id]],drafter_teams[id],drafter_teams[name]))</f>
        <v/>
      </c>
      <c r="K3178" s="3" t="s">
        <v>15497</v>
      </c>
      <c r="L3178" t="s">
        <v>15497</v>
      </c>
      <c r="M3178" t="str">
        <f>IF(OR(ISBLANK(draft_picks[[#This Row],[veto_drafter_id]]),draft_picks[[#This Row],[veto_drafter_id]]=""),"",_xlfn.XLOOKUP(draft_picks[[#This Row],[veto_drafter_id]],drafters[id],drafters[name]))</f>
        <v/>
      </c>
      <c r="N3178" t="s">
        <v>15497</v>
      </c>
      <c r="O3178" t="str">
        <f>IF(OR(ISBLANK(draft_picks[[#This Row],[veto_drafter_team_id]]),draft_picks[[#This Row],[veto_drafter_team_id]]=""),"",_xlfn.XLOOKUP(draft_picks[[#This Row],[veto_drafter_team_id]],drafter_teams[id],drafter_teams[name]))</f>
        <v/>
      </c>
      <c r="Q3178" t="s">
        <v>15497</v>
      </c>
      <c r="R3178" t="str">
        <f>IF(OR(ISBLANK(draft_picks[[#This Row],[veto_override_drafter_id]]),draft_picks[[#This Row],[veto_override_drafter_id]]=""),"",_xlfn.XLOOKUP(draft_picks[[#This Row],[veto_override_drafter_id]],drafters[id],drafters[name]))</f>
        <v/>
      </c>
      <c r="S3178" t="s">
        <v>15497</v>
      </c>
      <c r="T3178" t="str">
        <f>IF(OR(ISBLANK(draft_picks[[#This Row],[veto_override_team_id]]),draft_picks[[#This Row],[veto_override_team_id]]=""),"",_xlfn.XLOOKUP(draft_picks[[#This Row],[veto_override_team_id]],drafter_teams[id],drafter_teams[name]))</f>
        <v/>
      </c>
    </row>
    <row r="3179" spans="1:20" x14ac:dyDescent="0.25">
      <c r="A3179" t="s">
        <v>473</v>
      </c>
      <c r="B3179" t="str">
        <f>_xlfn.XLOOKUP(draft_picks[[#This Row],[draft_id]],drafts[id],drafts[title])</f>
        <v>Michael Crichton Super Draft</v>
      </c>
      <c r="C3179" s="3">
        <v>6</v>
      </c>
      <c r="D3179">
        <f>IF(C3178&lt;draft_picks[[#This Row],[position]],1,IF(C3178&gt;draft_picks[[#This Row],[position]],D3178+1,IF(C3178=draft_picks[[#This Row],[position]],D3178+1)))</f>
        <v>21</v>
      </c>
      <c r="E3179" t="s">
        <v>4629</v>
      </c>
      <c r="F3179" t="str">
        <f>IF(ISBLANK(draft_picks[[#This Row],[movie_id]]),"",_xlfn.XLOOKUP(draft_picks[[#This Row],[movie_id]],drafts.movies[id],drafts.movies[movie_title]))</f>
        <v>Twister</v>
      </c>
      <c r="G3179" s="3" t="s">
        <v>1237</v>
      </c>
      <c r="H3179" t="str">
        <f>IF(ISBLANK(draft_picks[[#This Row],[drafter_id]]),"",_xlfn.XLOOKUP(draft_picks[[#This Row],[drafter_id]],drafters[id],drafters[name]))</f>
        <v>Clay Keller</v>
      </c>
      <c r="J3179" t="str">
        <f>IF(ISBLANK(draft_picks[[#This Row],[drafter_team_id]]),"",_xlfn.XLOOKUP(draft_picks[[#This Row],[drafter_team_id]],drafter_teams[id],drafter_teams[name]))</f>
        <v/>
      </c>
      <c r="K3179" s="3" t="s">
        <v>15484</v>
      </c>
      <c r="L3179" t="s">
        <v>915</v>
      </c>
      <c r="M3179" t="str">
        <f>IF(OR(ISBLANK(draft_picks[[#This Row],[veto_drafter_id]]),draft_picks[[#This Row],[veto_drafter_id]]=""),"",_xlfn.XLOOKUP(draft_picks[[#This Row],[veto_drafter_id]],drafters[id],drafters[name]))</f>
        <v>Billy Ray Brewton</v>
      </c>
      <c r="N3179" t="s">
        <v>15497</v>
      </c>
      <c r="O3179" t="str">
        <f>IF(OR(ISBLANK(draft_picks[[#This Row],[veto_drafter_team_id]]),draft_picks[[#This Row],[veto_drafter_team_id]]=""),"",_xlfn.XLOOKUP(draft_picks[[#This Row],[veto_drafter_team_id]],drafter_teams[id],drafter_teams[name]))</f>
        <v/>
      </c>
      <c r="Q3179" t="s">
        <v>15497</v>
      </c>
      <c r="R3179" t="str">
        <f>IF(OR(ISBLANK(draft_picks[[#This Row],[veto_override_drafter_id]]),draft_picks[[#This Row],[veto_override_drafter_id]]=""),"",_xlfn.XLOOKUP(draft_picks[[#This Row],[veto_override_drafter_id]],drafters[id],drafters[name]))</f>
        <v/>
      </c>
      <c r="S3179" t="s">
        <v>15497</v>
      </c>
      <c r="T3179" t="str">
        <f>IF(OR(ISBLANK(draft_picks[[#This Row],[veto_override_team_id]]),draft_picks[[#This Row],[veto_override_team_id]]=""),"",_xlfn.XLOOKUP(draft_picks[[#This Row],[veto_override_team_id]],drafter_teams[id],drafter_teams[name]))</f>
        <v/>
      </c>
    </row>
    <row r="3180" spans="1:20" x14ac:dyDescent="0.25">
      <c r="A3180" t="s">
        <v>473</v>
      </c>
      <c r="B3180" t="str">
        <f>_xlfn.XLOOKUP(draft_picks[[#This Row],[draft_id]],drafts[id],drafts[title])</f>
        <v>Michael Crichton Super Draft</v>
      </c>
      <c r="C3180" s="3">
        <v>6</v>
      </c>
      <c r="D3180">
        <f>IF(C3179&lt;draft_picks[[#This Row],[position]],1,IF(C3179&gt;draft_picks[[#This Row],[position]],D3179+1,IF(C3179=draft_picks[[#This Row],[position]],D3179+1)))</f>
        <v>22</v>
      </c>
      <c r="E3180" t="s">
        <v>5824</v>
      </c>
      <c r="F3180" t="str">
        <f>IF(ISBLANK(draft_picks[[#This Row],[movie_id]]),"",_xlfn.XLOOKUP(draft_picks[[#This Row],[movie_id]],drafts.movies[id],drafts.movies[movie_title]))</f>
        <v>The Lost World: Jurassic Park</v>
      </c>
      <c r="G3180" s="3" t="s">
        <v>1237</v>
      </c>
      <c r="H3180" t="str">
        <f>IF(ISBLANK(draft_picks[[#This Row],[drafter_id]]),"",_xlfn.XLOOKUP(draft_picks[[#This Row],[drafter_id]],drafters[id],drafters[name]))</f>
        <v>Clay Keller</v>
      </c>
      <c r="J3180" t="str">
        <f>IF(ISBLANK(draft_picks[[#This Row],[drafter_team_id]]),"",_xlfn.XLOOKUP(draft_picks[[#This Row],[drafter_team_id]],drafter_teams[id],drafter_teams[name]))</f>
        <v/>
      </c>
      <c r="K3180" s="3" t="s">
        <v>15497</v>
      </c>
      <c r="L3180" t="s">
        <v>15497</v>
      </c>
      <c r="M3180" t="str">
        <f>IF(OR(ISBLANK(draft_picks[[#This Row],[veto_drafter_id]]),draft_picks[[#This Row],[veto_drafter_id]]=""),"",_xlfn.XLOOKUP(draft_picks[[#This Row],[veto_drafter_id]],drafters[id],drafters[name]))</f>
        <v/>
      </c>
      <c r="N3180" t="s">
        <v>15497</v>
      </c>
      <c r="O3180" t="str">
        <f>IF(OR(ISBLANK(draft_picks[[#This Row],[veto_drafter_team_id]]),draft_picks[[#This Row],[veto_drafter_team_id]]=""),"",_xlfn.XLOOKUP(draft_picks[[#This Row],[veto_drafter_team_id]],drafter_teams[id],drafter_teams[name]))</f>
        <v/>
      </c>
      <c r="Q3180" t="s">
        <v>15497</v>
      </c>
      <c r="R3180" t="str">
        <f>IF(OR(ISBLANK(draft_picks[[#This Row],[veto_override_drafter_id]]),draft_picks[[#This Row],[veto_override_drafter_id]]=""),"",_xlfn.XLOOKUP(draft_picks[[#This Row],[veto_override_drafter_id]],drafters[id],drafters[name]))</f>
        <v/>
      </c>
      <c r="S3180" t="s">
        <v>15497</v>
      </c>
      <c r="T3180" t="str">
        <f>IF(OR(ISBLANK(draft_picks[[#This Row],[veto_override_team_id]]),draft_picks[[#This Row],[veto_override_team_id]]=""),"",_xlfn.XLOOKUP(draft_picks[[#This Row],[veto_override_team_id]],drafter_teams[id],drafter_teams[name]))</f>
        <v/>
      </c>
    </row>
    <row r="3181" spans="1:20" x14ac:dyDescent="0.25">
      <c r="A3181" t="s">
        <v>473</v>
      </c>
      <c r="B3181" t="str">
        <f>_xlfn.XLOOKUP(draft_picks[[#This Row],[draft_id]],drafts[id],drafts[title])</f>
        <v>Michael Crichton Super Draft</v>
      </c>
      <c r="C3181" s="3">
        <v>5</v>
      </c>
      <c r="D3181">
        <f>IF(C3180&lt;draft_picks[[#This Row],[position]],1,IF(C3180&gt;draft_picks[[#This Row],[position]],D3180+1,IF(C3180=draft_picks[[#This Row],[position]],D3180+1)))</f>
        <v>23</v>
      </c>
      <c r="E3181" t="s">
        <v>5725</v>
      </c>
      <c r="F3181" t="str">
        <f>IF(ISBLANK(draft_picks[[#This Row],[movie_id]]),"",_xlfn.XLOOKUP(draft_picks[[#This Row],[movie_id]],drafts.movies[id],drafts.movies[movie_title]))</f>
        <v>Coma</v>
      </c>
      <c r="G3181" s="3" t="s">
        <v>915</v>
      </c>
      <c r="H3181" t="str">
        <f>IF(ISBLANK(draft_picks[[#This Row],[drafter_id]]),"",_xlfn.XLOOKUP(draft_picks[[#This Row],[drafter_id]],drafters[id],drafters[name]))</f>
        <v>Billy Ray Brewton</v>
      </c>
      <c r="J3181" t="str">
        <f>IF(ISBLANK(draft_picks[[#This Row],[drafter_team_id]]),"",_xlfn.XLOOKUP(draft_picks[[#This Row],[drafter_team_id]],drafter_teams[id],drafter_teams[name]))</f>
        <v/>
      </c>
      <c r="K3181" s="3" t="s">
        <v>15497</v>
      </c>
      <c r="L3181" t="s">
        <v>15497</v>
      </c>
      <c r="M3181" t="str">
        <f>IF(OR(ISBLANK(draft_picks[[#This Row],[veto_drafter_id]]),draft_picks[[#This Row],[veto_drafter_id]]=""),"",_xlfn.XLOOKUP(draft_picks[[#This Row],[veto_drafter_id]],drafters[id],drafters[name]))</f>
        <v/>
      </c>
      <c r="N3181" t="s">
        <v>15497</v>
      </c>
      <c r="O3181" t="str">
        <f>IF(OR(ISBLANK(draft_picks[[#This Row],[veto_drafter_team_id]]),draft_picks[[#This Row],[veto_drafter_team_id]]=""),"",_xlfn.XLOOKUP(draft_picks[[#This Row],[veto_drafter_team_id]],drafter_teams[id],drafter_teams[name]))</f>
        <v/>
      </c>
      <c r="Q3181" t="s">
        <v>15497</v>
      </c>
      <c r="R3181" t="str">
        <f>IF(OR(ISBLANK(draft_picks[[#This Row],[veto_override_drafter_id]]),draft_picks[[#This Row],[veto_override_drafter_id]]=""),"",_xlfn.XLOOKUP(draft_picks[[#This Row],[veto_override_drafter_id]],drafters[id],drafters[name]))</f>
        <v/>
      </c>
      <c r="S3181" t="s">
        <v>15497</v>
      </c>
      <c r="T3181" t="str">
        <f>IF(OR(ISBLANK(draft_picks[[#This Row],[veto_override_team_id]]),draft_picks[[#This Row],[veto_override_team_id]]=""),"",_xlfn.XLOOKUP(draft_picks[[#This Row],[veto_override_team_id]],drafter_teams[id],drafter_teams[name]))</f>
        <v/>
      </c>
    </row>
    <row r="3182" spans="1:20" x14ac:dyDescent="0.25">
      <c r="A3182" t="s">
        <v>473</v>
      </c>
      <c r="B3182" t="str">
        <f>_xlfn.XLOOKUP(draft_picks[[#This Row],[draft_id]],drafts[id],drafts[title])</f>
        <v>Michael Crichton Super Draft</v>
      </c>
      <c r="C3182" s="3">
        <v>4</v>
      </c>
      <c r="D3182">
        <f>IF(C3181&lt;draft_picks[[#This Row],[position]],1,IF(C3181&gt;draft_picks[[#This Row],[position]],D3181+1,IF(C3181=draft_picks[[#This Row],[position]],D3181+1)))</f>
        <v>24</v>
      </c>
      <c r="E3182" t="s">
        <v>4521</v>
      </c>
      <c r="F3182" t="str">
        <f>IF(ISBLANK(draft_picks[[#This Row],[movie_id]]),"",_xlfn.XLOOKUP(draft_picks[[#This Row],[movie_id]],drafts.movies[id],drafts.movies[movie_title]))</f>
        <v>Looker</v>
      </c>
      <c r="G3182" s="3" t="s">
        <v>779</v>
      </c>
      <c r="H3182" t="str">
        <f>IF(ISBLANK(draft_picks[[#This Row],[drafter_id]]),"",_xlfn.XLOOKUP(draft_picks[[#This Row],[drafter_id]],drafters[id],drafters[name]))</f>
        <v>Darrin Navarro</v>
      </c>
      <c r="J3182" t="str">
        <f>IF(ISBLANK(draft_picks[[#This Row],[drafter_team_id]]),"",_xlfn.XLOOKUP(draft_picks[[#This Row],[drafter_team_id]],drafter_teams[id],drafter_teams[name]))</f>
        <v/>
      </c>
      <c r="K3182" s="3" t="s">
        <v>15497</v>
      </c>
      <c r="L3182" t="s">
        <v>15497</v>
      </c>
      <c r="M3182" t="str">
        <f>IF(OR(ISBLANK(draft_picks[[#This Row],[veto_drafter_id]]),draft_picks[[#This Row],[veto_drafter_id]]=""),"",_xlfn.XLOOKUP(draft_picks[[#This Row],[veto_drafter_id]],drafters[id],drafters[name]))</f>
        <v/>
      </c>
      <c r="N3182" t="s">
        <v>15497</v>
      </c>
      <c r="O3182" t="str">
        <f>IF(OR(ISBLANK(draft_picks[[#This Row],[veto_drafter_team_id]]),draft_picks[[#This Row],[veto_drafter_team_id]]=""),"",_xlfn.XLOOKUP(draft_picks[[#This Row],[veto_drafter_team_id]],drafter_teams[id],drafter_teams[name]))</f>
        <v/>
      </c>
      <c r="Q3182" t="s">
        <v>15497</v>
      </c>
      <c r="R3182" t="str">
        <f>IF(OR(ISBLANK(draft_picks[[#This Row],[veto_override_drafter_id]]),draft_picks[[#This Row],[veto_override_drafter_id]]=""),"",_xlfn.XLOOKUP(draft_picks[[#This Row],[veto_override_drafter_id]],drafters[id],drafters[name]))</f>
        <v/>
      </c>
      <c r="S3182" t="s">
        <v>15497</v>
      </c>
      <c r="T3182" t="str">
        <f>IF(OR(ISBLANK(draft_picks[[#This Row],[veto_override_team_id]]),draft_picks[[#This Row],[veto_override_team_id]]=""),"",_xlfn.XLOOKUP(draft_picks[[#This Row],[veto_override_team_id]],drafter_teams[id],drafter_teams[name]))</f>
        <v/>
      </c>
    </row>
    <row r="3183" spans="1:20" x14ac:dyDescent="0.25">
      <c r="A3183" t="s">
        <v>473</v>
      </c>
      <c r="B3183" t="str">
        <f>_xlfn.XLOOKUP(draft_picks[[#This Row],[draft_id]],drafts[id],drafts[title])</f>
        <v>Michael Crichton Super Draft</v>
      </c>
      <c r="C3183" s="3">
        <v>3</v>
      </c>
      <c r="D3183">
        <f>IF(C3182&lt;draft_picks[[#This Row],[position]],1,IF(C3182&gt;draft_picks[[#This Row],[position]],D3182+1,IF(C3182=draft_picks[[#This Row],[position]],D3182+1)))</f>
        <v>25</v>
      </c>
      <c r="E3183" t="s">
        <v>4629</v>
      </c>
      <c r="F3183" t="str">
        <f>IF(ISBLANK(draft_picks[[#This Row],[movie_id]]),"",_xlfn.XLOOKUP(draft_picks[[#This Row],[movie_id]],drafts.movies[id],drafts.movies[movie_title]))</f>
        <v>Twister</v>
      </c>
      <c r="G3183" s="3" t="s">
        <v>1237</v>
      </c>
      <c r="H3183" t="str">
        <f>IF(ISBLANK(draft_picks[[#This Row],[drafter_id]]),"",_xlfn.XLOOKUP(draft_picks[[#This Row],[drafter_id]],drafters[id],drafters[name]))</f>
        <v>Clay Keller</v>
      </c>
      <c r="J3183" t="str">
        <f>IF(ISBLANK(draft_picks[[#This Row],[drafter_team_id]]),"",_xlfn.XLOOKUP(draft_picks[[#This Row],[drafter_team_id]],drafter_teams[id],drafter_teams[name]))</f>
        <v/>
      </c>
      <c r="K3183" s="3" t="s">
        <v>15497</v>
      </c>
      <c r="L3183" t="s">
        <v>15497</v>
      </c>
      <c r="M3183" t="str">
        <f>IF(OR(ISBLANK(draft_picks[[#This Row],[veto_drafter_id]]),draft_picks[[#This Row],[veto_drafter_id]]=""),"",_xlfn.XLOOKUP(draft_picks[[#This Row],[veto_drafter_id]],drafters[id],drafters[name]))</f>
        <v/>
      </c>
      <c r="N3183" t="s">
        <v>15497</v>
      </c>
      <c r="O3183" t="str">
        <f>IF(OR(ISBLANK(draft_picks[[#This Row],[veto_drafter_team_id]]),draft_picks[[#This Row],[veto_drafter_team_id]]=""),"",_xlfn.XLOOKUP(draft_picks[[#This Row],[veto_drafter_team_id]],drafter_teams[id],drafter_teams[name]))</f>
        <v/>
      </c>
      <c r="Q3183" t="s">
        <v>15497</v>
      </c>
      <c r="R3183" t="str">
        <f>IF(OR(ISBLANK(draft_picks[[#This Row],[veto_override_drafter_id]]),draft_picks[[#This Row],[veto_override_drafter_id]]=""),"",_xlfn.XLOOKUP(draft_picks[[#This Row],[veto_override_drafter_id]],drafters[id],drafters[name]))</f>
        <v/>
      </c>
      <c r="S3183" t="s">
        <v>15497</v>
      </c>
      <c r="T3183" t="str">
        <f>IF(OR(ISBLANK(draft_picks[[#This Row],[veto_override_team_id]]),draft_picks[[#This Row],[veto_override_team_id]]=""),"",_xlfn.XLOOKUP(draft_picks[[#This Row],[veto_override_team_id]],drafter_teams[id],drafter_teams[name]))</f>
        <v/>
      </c>
    </row>
    <row r="3184" spans="1:20" x14ac:dyDescent="0.25">
      <c r="A3184" t="s">
        <v>473</v>
      </c>
      <c r="B3184" t="str">
        <f>_xlfn.XLOOKUP(draft_picks[[#This Row],[draft_id]],drafts[id],drafts[title])</f>
        <v>Michael Crichton Super Draft</v>
      </c>
      <c r="C3184" s="3">
        <v>2</v>
      </c>
      <c r="D3184">
        <f>IF(C3183&lt;draft_picks[[#This Row],[position]],1,IF(C3183&gt;draft_picks[[#This Row],[position]],D3183+1,IF(C3183=draft_picks[[#This Row],[position]],D3183+1)))</f>
        <v>26</v>
      </c>
      <c r="E3184" t="s">
        <v>1832</v>
      </c>
      <c r="F3184" t="str">
        <f>IF(ISBLANK(draft_picks[[#This Row],[movie_id]]),"",_xlfn.XLOOKUP(draft_picks[[#This Row],[movie_id]],drafts.movies[id],drafts.movies[movie_title]))</f>
        <v>Jurassic Park</v>
      </c>
      <c r="G3184" s="3" t="s">
        <v>915</v>
      </c>
      <c r="H3184" t="str">
        <f>IF(ISBLANK(draft_picks[[#This Row],[drafter_id]]),"",_xlfn.XLOOKUP(draft_picks[[#This Row],[drafter_id]],drafters[id],drafters[name]))</f>
        <v>Billy Ray Brewton</v>
      </c>
      <c r="J3184" t="str">
        <f>IF(ISBLANK(draft_picks[[#This Row],[drafter_team_id]]),"",_xlfn.XLOOKUP(draft_picks[[#This Row],[drafter_team_id]],drafter_teams[id],drafter_teams[name]))</f>
        <v/>
      </c>
      <c r="K3184" s="3" t="s">
        <v>15497</v>
      </c>
      <c r="L3184" t="s">
        <v>15497</v>
      </c>
      <c r="M3184" t="str">
        <f>IF(OR(ISBLANK(draft_picks[[#This Row],[veto_drafter_id]]),draft_picks[[#This Row],[veto_drafter_id]]=""),"",_xlfn.XLOOKUP(draft_picks[[#This Row],[veto_drafter_id]],drafters[id],drafters[name]))</f>
        <v/>
      </c>
      <c r="N3184" t="s">
        <v>15497</v>
      </c>
      <c r="O3184" t="str">
        <f>IF(OR(ISBLANK(draft_picks[[#This Row],[veto_drafter_team_id]]),draft_picks[[#This Row],[veto_drafter_team_id]]=""),"",_xlfn.XLOOKUP(draft_picks[[#This Row],[veto_drafter_team_id]],drafter_teams[id],drafter_teams[name]))</f>
        <v/>
      </c>
      <c r="Q3184" t="s">
        <v>15497</v>
      </c>
      <c r="R3184" t="str">
        <f>IF(OR(ISBLANK(draft_picks[[#This Row],[veto_override_drafter_id]]),draft_picks[[#This Row],[veto_override_drafter_id]]=""),"",_xlfn.XLOOKUP(draft_picks[[#This Row],[veto_override_drafter_id]],drafters[id],drafters[name]))</f>
        <v/>
      </c>
      <c r="S3184" t="s">
        <v>15497</v>
      </c>
      <c r="T3184" t="str">
        <f>IF(OR(ISBLANK(draft_picks[[#This Row],[veto_override_team_id]]),draft_picks[[#This Row],[veto_override_team_id]]=""),"",_xlfn.XLOOKUP(draft_picks[[#This Row],[veto_override_team_id]],drafter_teams[id],drafter_teams[name]))</f>
        <v/>
      </c>
    </row>
    <row r="3185" spans="1:20" x14ac:dyDescent="0.25">
      <c r="A3185" t="s">
        <v>473</v>
      </c>
      <c r="B3185" t="str">
        <f>_xlfn.XLOOKUP(draft_picks[[#This Row],[draft_id]],drafts[id],drafts[title])</f>
        <v>Michael Crichton Super Draft</v>
      </c>
      <c r="C3185" s="3">
        <v>1</v>
      </c>
      <c r="D3185">
        <f>IF(C3184&lt;draft_picks[[#This Row],[position]],1,IF(C3184&gt;draft_picks[[#This Row],[position]],D3184+1,IF(C3184=draft_picks[[#This Row],[position]],D3184+1)))</f>
        <v>27</v>
      </c>
      <c r="E3185" t="s">
        <v>4905</v>
      </c>
      <c r="F3185" t="str">
        <f>IF(ISBLANK(draft_picks[[#This Row],[movie_id]]),"",_xlfn.XLOOKUP(draft_picks[[#This Row],[movie_id]],drafts.movies[id],drafts.movies[movie_title]))</f>
        <v>The Great Train Robbery</v>
      </c>
      <c r="G3185" s="3" t="s">
        <v>779</v>
      </c>
      <c r="H3185" t="str">
        <f>IF(ISBLANK(draft_picks[[#This Row],[drafter_id]]),"",_xlfn.XLOOKUP(draft_picks[[#This Row],[drafter_id]],drafters[id],drafters[name]))</f>
        <v>Darrin Navarro</v>
      </c>
      <c r="J3185" t="str">
        <f>IF(ISBLANK(draft_picks[[#This Row],[drafter_team_id]]),"",_xlfn.XLOOKUP(draft_picks[[#This Row],[drafter_team_id]],drafter_teams[id],drafter_teams[name]))</f>
        <v/>
      </c>
      <c r="K3185" s="3" t="s">
        <v>15497</v>
      </c>
      <c r="L3185" t="s">
        <v>15497</v>
      </c>
      <c r="M3185" t="str">
        <f>IF(OR(ISBLANK(draft_picks[[#This Row],[veto_drafter_id]]),draft_picks[[#This Row],[veto_drafter_id]]=""),"",_xlfn.XLOOKUP(draft_picks[[#This Row],[veto_drafter_id]],drafters[id],drafters[name]))</f>
        <v/>
      </c>
      <c r="N3185" t="s">
        <v>15497</v>
      </c>
      <c r="O3185" t="str">
        <f>IF(OR(ISBLANK(draft_picks[[#This Row],[veto_drafter_team_id]]),draft_picks[[#This Row],[veto_drafter_team_id]]=""),"",_xlfn.XLOOKUP(draft_picks[[#This Row],[veto_drafter_team_id]],drafter_teams[id],drafter_teams[name]))</f>
        <v/>
      </c>
      <c r="Q3185" t="s">
        <v>15497</v>
      </c>
      <c r="R3185" t="str">
        <f>IF(OR(ISBLANK(draft_picks[[#This Row],[veto_override_drafter_id]]),draft_picks[[#This Row],[veto_override_drafter_id]]=""),"",_xlfn.XLOOKUP(draft_picks[[#This Row],[veto_override_drafter_id]],drafters[id],drafters[name]))</f>
        <v/>
      </c>
      <c r="S3185" t="s">
        <v>15497</v>
      </c>
      <c r="T3185" t="str">
        <f>IF(OR(ISBLANK(draft_picks[[#This Row],[veto_override_team_id]]),draft_picks[[#This Row],[veto_override_team_id]]=""),"",_xlfn.XLOOKUP(draft_picks[[#This Row],[veto_override_team_id]],drafter_teams[id],drafter_teams[name]))</f>
        <v/>
      </c>
    </row>
    <row r="3186" spans="1:20" x14ac:dyDescent="0.25">
      <c r="A3186" t="s">
        <v>417</v>
      </c>
      <c r="B3186" t="str">
        <f>_xlfn.XLOOKUP(draft_picks[[#This Row],[draft_id]],drafts[id],drafts[title])</f>
        <v>Elmore Leonard</v>
      </c>
      <c r="C3186" s="3">
        <v>7</v>
      </c>
      <c r="D3186">
        <f>IF(C3185&lt;draft_picks[[#This Row],[position]],1,IF(C3185&gt;draft_picks[[#This Row],[position]],D3185+1,IF(C3185=draft_picks[[#This Row],[position]],D3185+1)))</f>
        <v>1</v>
      </c>
      <c r="E3186" t="s">
        <v>1937</v>
      </c>
      <c r="F3186" t="str">
        <f>IF(ISBLANK(draft_picks[[#This Row],[movie_id]]),"",_xlfn.XLOOKUP(draft_picks[[#This Row],[movie_id]],drafts.movies[id],drafts.movies[movie_title]))</f>
        <v>52 Pick-Up</v>
      </c>
      <c r="G3186" s="3" t="s">
        <v>789</v>
      </c>
      <c r="H3186" t="str">
        <f>IF(ISBLANK(draft_picks[[#This Row],[drafter_id]]),"",_xlfn.XLOOKUP(draft_picks[[#This Row],[drafter_id]],drafters[id],drafters[name]))</f>
        <v>Bryan Cogman</v>
      </c>
      <c r="J3186" t="str">
        <f>IF(ISBLANK(draft_picks[[#This Row],[drafter_team_id]]),"",_xlfn.XLOOKUP(draft_picks[[#This Row],[drafter_team_id]],drafter_teams[id],drafter_teams[name]))</f>
        <v/>
      </c>
      <c r="K3186" s="3" t="s">
        <v>15497</v>
      </c>
      <c r="L3186" t="s">
        <v>15497</v>
      </c>
      <c r="M3186" t="str">
        <f>IF(OR(ISBLANK(draft_picks[[#This Row],[veto_drafter_id]]),draft_picks[[#This Row],[veto_drafter_id]]=""),"",_xlfn.XLOOKUP(draft_picks[[#This Row],[veto_drafter_id]],drafters[id],drafters[name]))</f>
        <v/>
      </c>
      <c r="N3186" t="s">
        <v>15497</v>
      </c>
      <c r="O3186" t="str">
        <f>IF(OR(ISBLANK(draft_picks[[#This Row],[veto_drafter_team_id]]),draft_picks[[#This Row],[veto_drafter_team_id]]=""),"",_xlfn.XLOOKUP(draft_picks[[#This Row],[veto_drafter_team_id]],drafter_teams[id],drafter_teams[name]))</f>
        <v/>
      </c>
      <c r="Q3186" t="s">
        <v>15497</v>
      </c>
      <c r="R3186" t="str">
        <f>IF(OR(ISBLANK(draft_picks[[#This Row],[veto_override_drafter_id]]),draft_picks[[#This Row],[veto_override_drafter_id]]=""),"",_xlfn.XLOOKUP(draft_picks[[#This Row],[veto_override_drafter_id]],drafters[id],drafters[name]))</f>
        <v/>
      </c>
      <c r="S3186" t="s">
        <v>15497</v>
      </c>
      <c r="T3186" t="str">
        <f>IF(OR(ISBLANK(draft_picks[[#This Row],[veto_override_team_id]]),draft_picks[[#This Row],[veto_override_team_id]]=""),"",_xlfn.XLOOKUP(draft_picks[[#This Row],[veto_override_team_id]],drafter_teams[id],drafter_teams[name]))</f>
        <v/>
      </c>
    </row>
    <row r="3187" spans="1:20" x14ac:dyDescent="0.25">
      <c r="A3187" t="s">
        <v>417</v>
      </c>
      <c r="B3187" t="str">
        <f>_xlfn.XLOOKUP(draft_picks[[#This Row],[draft_id]],drafts[id],drafts[title])</f>
        <v>Elmore Leonard</v>
      </c>
      <c r="C3187" s="3">
        <v>6</v>
      </c>
      <c r="D3187">
        <f>IF(C3186&lt;draft_picks[[#This Row],[position]],1,IF(C3186&gt;draft_picks[[#This Row],[position]],D3186+1,IF(C3186=draft_picks[[#This Row],[position]],D3186+1)))</f>
        <v>2</v>
      </c>
      <c r="E3187" t="s">
        <v>1871</v>
      </c>
      <c r="F3187" t="str">
        <f>IF(ISBLANK(draft_picks[[#This Row],[movie_id]]),"",_xlfn.XLOOKUP(draft_picks[[#This Row],[movie_id]],drafts.movies[id],drafts.movies[movie_title]))</f>
        <v>3:10 to Yuma</v>
      </c>
      <c r="G3187" s="3" t="s">
        <v>789</v>
      </c>
      <c r="H3187" t="str">
        <f>IF(ISBLANK(draft_picks[[#This Row],[drafter_id]]),"",_xlfn.XLOOKUP(draft_picks[[#This Row],[drafter_id]],drafters[id],drafters[name]))</f>
        <v>Bryan Cogman</v>
      </c>
      <c r="J3187" t="str">
        <f>IF(ISBLANK(draft_picks[[#This Row],[drafter_team_id]]),"",_xlfn.XLOOKUP(draft_picks[[#This Row],[drafter_team_id]],drafter_teams[id],drafter_teams[name]))</f>
        <v/>
      </c>
      <c r="K3187" s="3" t="s">
        <v>15497</v>
      </c>
      <c r="L3187" t="s">
        <v>15497</v>
      </c>
      <c r="M3187" t="str">
        <f>IF(OR(ISBLANK(draft_picks[[#This Row],[veto_drafter_id]]),draft_picks[[#This Row],[veto_drafter_id]]=""),"",_xlfn.XLOOKUP(draft_picks[[#This Row],[veto_drafter_id]],drafters[id],drafters[name]))</f>
        <v/>
      </c>
      <c r="N3187" t="s">
        <v>15497</v>
      </c>
      <c r="O3187" t="str">
        <f>IF(OR(ISBLANK(draft_picks[[#This Row],[veto_drafter_team_id]]),draft_picks[[#This Row],[veto_drafter_team_id]]=""),"",_xlfn.XLOOKUP(draft_picks[[#This Row],[veto_drafter_team_id]],drafter_teams[id],drafter_teams[name]))</f>
        <v/>
      </c>
      <c r="Q3187" t="s">
        <v>15497</v>
      </c>
      <c r="R3187" t="str">
        <f>IF(OR(ISBLANK(draft_picks[[#This Row],[veto_override_drafter_id]]),draft_picks[[#This Row],[veto_override_drafter_id]]=""),"",_xlfn.XLOOKUP(draft_picks[[#This Row],[veto_override_drafter_id]],drafters[id],drafters[name]))</f>
        <v/>
      </c>
      <c r="S3187" t="s">
        <v>15497</v>
      </c>
      <c r="T3187" t="str">
        <f>IF(OR(ISBLANK(draft_picks[[#This Row],[veto_override_team_id]]),draft_picks[[#This Row],[veto_override_team_id]]=""),"",_xlfn.XLOOKUP(draft_picks[[#This Row],[veto_override_team_id]],drafter_teams[id],drafter_teams[name]))</f>
        <v/>
      </c>
    </row>
    <row r="3188" spans="1:20" x14ac:dyDescent="0.25">
      <c r="A3188" t="s">
        <v>417</v>
      </c>
      <c r="B3188" t="str">
        <f>_xlfn.XLOOKUP(draft_picks[[#This Row],[draft_id]],drafts[id],drafts[title])</f>
        <v>Elmore Leonard</v>
      </c>
      <c r="C3188" s="3">
        <v>5</v>
      </c>
      <c r="D3188">
        <f>IF(C3187&lt;draft_picks[[#This Row],[position]],1,IF(C3187&gt;draft_picks[[#This Row],[position]],D3187+1,IF(C3187=draft_picks[[#This Row],[position]],D3187+1)))</f>
        <v>3</v>
      </c>
      <c r="E3188" t="s">
        <v>4368</v>
      </c>
      <c r="F3188" t="str">
        <f>IF(ISBLANK(draft_picks[[#This Row],[movie_id]]),"",_xlfn.XLOOKUP(draft_picks[[#This Row],[movie_id]],drafts.movies[id],drafts.movies[movie_title]))</f>
        <v>Life of Crime</v>
      </c>
      <c r="G3188" s="3" t="s">
        <v>967</v>
      </c>
      <c r="H3188" t="str">
        <f>IF(ISBLANK(draft_picks[[#This Row],[drafter_id]]),"",_xlfn.XLOOKUP(draft_picks[[#This Row],[drafter_id]],drafters[id],drafters[name]))</f>
        <v>Milla Bell-Hart</v>
      </c>
      <c r="J3188" t="str">
        <f>IF(ISBLANK(draft_picks[[#This Row],[drafter_team_id]]),"",_xlfn.XLOOKUP(draft_picks[[#This Row],[drafter_team_id]],drafter_teams[id],drafter_teams[name]))</f>
        <v/>
      </c>
      <c r="K3188" s="3" t="s">
        <v>15484</v>
      </c>
      <c r="L3188" t="s">
        <v>789</v>
      </c>
      <c r="M3188" t="str">
        <f>IF(OR(ISBLANK(draft_picks[[#This Row],[veto_drafter_id]]),draft_picks[[#This Row],[veto_drafter_id]]=""),"",_xlfn.XLOOKUP(draft_picks[[#This Row],[veto_drafter_id]],drafters[id],drafters[name]))</f>
        <v>Bryan Cogman</v>
      </c>
      <c r="N3188" t="s">
        <v>15497</v>
      </c>
      <c r="O3188" t="str">
        <f>IF(OR(ISBLANK(draft_picks[[#This Row],[veto_drafter_team_id]]),draft_picks[[#This Row],[veto_drafter_team_id]]=""),"",_xlfn.XLOOKUP(draft_picks[[#This Row],[veto_drafter_team_id]],drafter_teams[id],drafter_teams[name]))</f>
        <v/>
      </c>
      <c r="Q3188" t="s">
        <v>15497</v>
      </c>
      <c r="R3188" t="str">
        <f>IF(OR(ISBLANK(draft_picks[[#This Row],[veto_override_drafter_id]]),draft_picks[[#This Row],[veto_override_drafter_id]]=""),"",_xlfn.XLOOKUP(draft_picks[[#This Row],[veto_override_drafter_id]],drafters[id],drafters[name]))</f>
        <v/>
      </c>
      <c r="S3188" t="s">
        <v>15497</v>
      </c>
      <c r="T3188" t="str">
        <f>IF(OR(ISBLANK(draft_picks[[#This Row],[veto_override_team_id]]),draft_picks[[#This Row],[veto_override_team_id]]=""),"",_xlfn.XLOOKUP(draft_picks[[#This Row],[veto_override_team_id]],drafter_teams[id],drafter_teams[name]))</f>
        <v/>
      </c>
    </row>
    <row r="3189" spans="1:20" x14ac:dyDescent="0.25">
      <c r="A3189" t="s">
        <v>417</v>
      </c>
      <c r="B3189" t="str">
        <f>_xlfn.XLOOKUP(draft_picks[[#This Row],[draft_id]],drafts[id],drafts[title])</f>
        <v>Elmore Leonard</v>
      </c>
      <c r="C3189" s="3">
        <v>5</v>
      </c>
      <c r="D3189">
        <f>IF(C3188&lt;draft_picks[[#This Row],[position]],1,IF(C3188&gt;draft_picks[[#This Row],[position]],D3188+1,IF(C3188=draft_picks[[#This Row],[position]],D3188+1)))</f>
        <v>4</v>
      </c>
      <c r="E3189" t="s">
        <v>1868</v>
      </c>
      <c r="F3189" t="str">
        <f>IF(ISBLANK(draft_picks[[#This Row],[movie_id]]),"",_xlfn.XLOOKUP(draft_picks[[#This Row],[movie_id]],drafts.movies[id],drafts.movies[movie_title]))</f>
        <v>Touch</v>
      </c>
      <c r="G3189" s="3" t="s">
        <v>967</v>
      </c>
      <c r="H3189" t="str">
        <f>IF(ISBLANK(draft_picks[[#This Row],[drafter_id]]),"",_xlfn.XLOOKUP(draft_picks[[#This Row],[drafter_id]],drafters[id],drafters[name]))</f>
        <v>Milla Bell-Hart</v>
      </c>
      <c r="J3189" t="str">
        <f>IF(ISBLANK(draft_picks[[#This Row],[drafter_team_id]]),"",_xlfn.XLOOKUP(draft_picks[[#This Row],[drafter_team_id]],drafter_teams[id],drafter_teams[name]))</f>
        <v/>
      </c>
      <c r="K3189" s="3" t="s">
        <v>15497</v>
      </c>
      <c r="L3189" t="s">
        <v>15497</v>
      </c>
      <c r="M3189" t="str">
        <f>IF(OR(ISBLANK(draft_picks[[#This Row],[veto_drafter_id]]),draft_picks[[#This Row],[veto_drafter_id]]=""),"",_xlfn.XLOOKUP(draft_picks[[#This Row],[veto_drafter_id]],drafters[id],drafters[name]))</f>
        <v/>
      </c>
      <c r="N3189" t="s">
        <v>15497</v>
      </c>
      <c r="O3189" t="str">
        <f>IF(OR(ISBLANK(draft_picks[[#This Row],[veto_drafter_team_id]]),draft_picks[[#This Row],[veto_drafter_team_id]]=""),"",_xlfn.XLOOKUP(draft_picks[[#This Row],[veto_drafter_team_id]],drafter_teams[id],drafter_teams[name]))</f>
        <v/>
      </c>
      <c r="Q3189" t="s">
        <v>15497</v>
      </c>
      <c r="R3189" t="str">
        <f>IF(OR(ISBLANK(draft_picks[[#This Row],[veto_override_drafter_id]]),draft_picks[[#This Row],[veto_override_drafter_id]]=""),"",_xlfn.XLOOKUP(draft_picks[[#This Row],[veto_override_drafter_id]],drafters[id],drafters[name]))</f>
        <v/>
      </c>
      <c r="S3189" t="s">
        <v>15497</v>
      </c>
      <c r="T3189" t="str">
        <f>IF(OR(ISBLANK(draft_picks[[#This Row],[veto_override_team_id]]),draft_picks[[#This Row],[veto_override_team_id]]=""),"",_xlfn.XLOOKUP(draft_picks[[#This Row],[veto_override_team_id]],drafter_teams[id],drafter_teams[name]))</f>
        <v/>
      </c>
    </row>
    <row r="3190" spans="1:20" x14ac:dyDescent="0.25">
      <c r="A3190" t="s">
        <v>417</v>
      </c>
      <c r="B3190" t="str">
        <f>_xlfn.XLOOKUP(draft_picks[[#This Row],[draft_id]],drafts[id],drafts[title])</f>
        <v>Elmore Leonard</v>
      </c>
      <c r="C3190" s="3">
        <v>4</v>
      </c>
      <c r="D3190">
        <f>IF(C3189&lt;draft_picks[[#This Row],[position]],1,IF(C3189&gt;draft_picks[[#This Row],[position]],D3189+1,IF(C3189=draft_picks[[#This Row],[position]],D3189+1)))</f>
        <v>5</v>
      </c>
      <c r="E3190" t="s">
        <v>7936</v>
      </c>
      <c r="F3190" t="str">
        <f>IF(ISBLANK(draft_picks[[#This Row],[movie_id]]),"",_xlfn.XLOOKUP(draft_picks[[#This Row],[movie_id]],drafts.movies[id],drafts.movies[movie_title]))</f>
        <v>Mr. Majestyk</v>
      </c>
      <c r="G3190" s="3" t="s">
        <v>789</v>
      </c>
      <c r="H3190" t="str">
        <f>IF(ISBLANK(draft_picks[[#This Row],[drafter_id]]),"",_xlfn.XLOOKUP(draft_picks[[#This Row],[drafter_id]],drafters[id],drafters[name]))</f>
        <v>Bryan Cogman</v>
      </c>
      <c r="J3190" t="str">
        <f>IF(ISBLANK(draft_picks[[#This Row],[drafter_team_id]]),"",_xlfn.XLOOKUP(draft_picks[[#This Row],[drafter_team_id]],drafter_teams[id],drafter_teams[name]))</f>
        <v/>
      </c>
      <c r="K3190" s="3" t="s">
        <v>15484</v>
      </c>
      <c r="L3190" t="s">
        <v>967</v>
      </c>
      <c r="M3190" t="str">
        <f>IF(OR(ISBLANK(draft_picks[[#This Row],[veto_drafter_id]]),draft_picks[[#This Row],[veto_drafter_id]]=""),"",_xlfn.XLOOKUP(draft_picks[[#This Row],[veto_drafter_id]],drafters[id],drafters[name]))</f>
        <v>Milla Bell-Hart</v>
      </c>
      <c r="N3190" t="s">
        <v>15497</v>
      </c>
      <c r="O3190" t="str">
        <f>IF(OR(ISBLANK(draft_picks[[#This Row],[veto_drafter_team_id]]),draft_picks[[#This Row],[veto_drafter_team_id]]=""),"",_xlfn.XLOOKUP(draft_picks[[#This Row],[veto_drafter_team_id]],drafter_teams[id],drafter_teams[name]))</f>
        <v/>
      </c>
      <c r="Q3190" t="s">
        <v>15497</v>
      </c>
      <c r="R3190" t="str">
        <f>IF(OR(ISBLANK(draft_picks[[#This Row],[veto_override_drafter_id]]),draft_picks[[#This Row],[veto_override_drafter_id]]=""),"",_xlfn.XLOOKUP(draft_picks[[#This Row],[veto_override_drafter_id]],drafters[id],drafters[name]))</f>
        <v/>
      </c>
      <c r="S3190" t="s">
        <v>15497</v>
      </c>
      <c r="T3190" t="str">
        <f>IF(OR(ISBLANK(draft_picks[[#This Row],[veto_override_team_id]]),draft_picks[[#This Row],[veto_override_team_id]]=""),"",_xlfn.XLOOKUP(draft_picks[[#This Row],[veto_override_team_id]],drafter_teams[id],drafter_teams[name]))</f>
        <v/>
      </c>
    </row>
    <row r="3191" spans="1:20" x14ac:dyDescent="0.25">
      <c r="A3191" t="s">
        <v>417</v>
      </c>
      <c r="B3191" t="str">
        <f>_xlfn.XLOOKUP(draft_picks[[#This Row],[draft_id]],drafts[id],drafts[title])</f>
        <v>Elmore Leonard</v>
      </c>
      <c r="C3191" s="3">
        <v>4</v>
      </c>
      <c r="D3191">
        <f>IF(C3190&lt;draft_picks[[#This Row],[position]],1,IF(C3190&gt;draft_picks[[#This Row],[position]],D3190+1,IF(C3190=draft_picks[[#This Row],[position]],D3190+1)))</f>
        <v>6</v>
      </c>
      <c r="E3191" t="s">
        <v>4731</v>
      </c>
      <c r="F3191" t="str">
        <f>IF(ISBLANK(draft_picks[[#This Row],[movie_id]]),"",_xlfn.XLOOKUP(draft_picks[[#This Row],[movie_id]],drafts.movies[id],drafts.movies[movie_title]))</f>
        <v>Hombre</v>
      </c>
      <c r="G3191" s="3" t="s">
        <v>789</v>
      </c>
      <c r="H3191" t="str">
        <f>IF(ISBLANK(draft_picks[[#This Row],[drafter_id]]),"",_xlfn.XLOOKUP(draft_picks[[#This Row],[drafter_id]],drafters[id],drafters[name]))</f>
        <v>Bryan Cogman</v>
      </c>
      <c r="J3191" t="str">
        <f>IF(ISBLANK(draft_picks[[#This Row],[drafter_team_id]]),"",_xlfn.XLOOKUP(draft_picks[[#This Row],[drafter_team_id]],drafter_teams[id],drafter_teams[name]))</f>
        <v/>
      </c>
      <c r="K3191" s="3" t="s">
        <v>15497</v>
      </c>
      <c r="L3191" t="s">
        <v>15497</v>
      </c>
      <c r="M3191" t="str">
        <f>IF(OR(ISBLANK(draft_picks[[#This Row],[veto_drafter_id]]),draft_picks[[#This Row],[veto_drafter_id]]=""),"",_xlfn.XLOOKUP(draft_picks[[#This Row],[veto_drafter_id]],drafters[id],drafters[name]))</f>
        <v/>
      </c>
      <c r="N3191" t="s">
        <v>15497</v>
      </c>
      <c r="O3191" t="str">
        <f>IF(OR(ISBLANK(draft_picks[[#This Row],[veto_drafter_team_id]]),draft_picks[[#This Row],[veto_drafter_team_id]]=""),"",_xlfn.XLOOKUP(draft_picks[[#This Row],[veto_drafter_team_id]],drafter_teams[id],drafter_teams[name]))</f>
        <v/>
      </c>
      <c r="Q3191" t="s">
        <v>15497</v>
      </c>
      <c r="R3191" t="str">
        <f>IF(OR(ISBLANK(draft_picks[[#This Row],[veto_override_drafter_id]]),draft_picks[[#This Row],[veto_override_drafter_id]]=""),"",_xlfn.XLOOKUP(draft_picks[[#This Row],[veto_override_drafter_id]],drafters[id],drafters[name]))</f>
        <v/>
      </c>
      <c r="S3191" t="s">
        <v>15497</v>
      </c>
      <c r="T3191" t="str">
        <f>IF(OR(ISBLANK(draft_picks[[#This Row],[veto_override_team_id]]),draft_picks[[#This Row],[veto_override_team_id]]=""),"",_xlfn.XLOOKUP(draft_picks[[#This Row],[veto_override_team_id]],drafter_teams[id],drafter_teams[name]))</f>
        <v/>
      </c>
    </row>
    <row r="3192" spans="1:20" x14ac:dyDescent="0.25">
      <c r="A3192" t="s">
        <v>417</v>
      </c>
      <c r="B3192" t="str">
        <f>_xlfn.XLOOKUP(draft_picks[[#This Row],[draft_id]],drafts[id],drafts[title])</f>
        <v>Elmore Leonard</v>
      </c>
      <c r="C3192" s="3">
        <v>3</v>
      </c>
      <c r="D3192">
        <f>IF(C3191&lt;draft_picks[[#This Row],[position]],1,IF(C3191&gt;draft_picks[[#This Row],[position]],D3191+1,IF(C3191=draft_picks[[#This Row],[position]],D3191+1)))</f>
        <v>7</v>
      </c>
      <c r="E3192" t="s">
        <v>3088</v>
      </c>
      <c r="F3192" t="str">
        <f>IF(ISBLANK(draft_picks[[#This Row],[movie_id]]),"",_xlfn.XLOOKUP(draft_picks[[#This Row],[movie_id]],drafts.movies[id],drafts.movies[movie_title]))</f>
        <v>Get Shorty</v>
      </c>
      <c r="G3192" s="3" t="s">
        <v>967</v>
      </c>
      <c r="H3192" t="str">
        <f>IF(ISBLANK(draft_picks[[#This Row],[drafter_id]]),"",_xlfn.XLOOKUP(draft_picks[[#This Row],[drafter_id]],drafters[id],drafters[name]))</f>
        <v>Milla Bell-Hart</v>
      </c>
      <c r="J3192" t="str">
        <f>IF(ISBLANK(draft_picks[[#This Row],[drafter_team_id]]),"",_xlfn.XLOOKUP(draft_picks[[#This Row],[drafter_team_id]],drafter_teams[id],drafter_teams[name]))</f>
        <v/>
      </c>
      <c r="K3192" s="3" t="s">
        <v>15497</v>
      </c>
      <c r="L3192" t="s">
        <v>15497</v>
      </c>
      <c r="M3192" t="str">
        <f>IF(OR(ISBLANK(draft_picks[[#This Row],[veto_drafter_id]]),draft_picks[[#This Row],[veto_drafter_id]]=""),"",_xlfn.XLOOKUP(draft_picks[[#This Row],[veto_drafter_id]],drafters[id],drafters[name]))</f>
        <v/>
      </c>
      <c r="N3192" t="s">
        <v>15497</v>
      </c>
      <c r="O3192" t="str">
        <f>IF(OR(ISBLANK(draft_picks[[#This Row],[veto_drafter_team_id]]),draft_picks[[#This Row],[veto_drafter_team_id]]=""),"",_xlfn.XLOOKUP(draft_picks[[#This Row],[veto_drafter_team_id]],drafter_teams[id],drafter_teams[name]))</f>
        <v/>
      </c>
      <c r="Q3192" t="s">
        <v>15497</v>
      </c>
      <c r="R3192" t="str">
        <f>IF(OR(ISBLANK(draft_picks[[#This Row],[veto_override_drafter_id]]),draft_picks[[#This Row],[veto_override_drafter_id]]=""),"",_xlfn.XLOOKUP(draft_picks[[#This Row],[veto_override_drafter_id]],drafters[id],drafters[name]))</f>
        <v/>
      </c>
      <c r="S3192" t="s">
        <v>15497</v>
      </c>
      <c r="T3192" t="str">
        <f>IF(OR(ISBLANK(draft_picks[[#This Row],[veto_override_team_id]]),draft_picks[[#This Row],[veto_override_team_id]]=""),"",_xlfn.XLOOKUP(draft_picks[[#This Row],[veto_override_team_id]],drafter_teams[id],drafter_teams[name]))</f>
        <v/>
      </c>
    </row>
    <row r="3193" spans="1:20" x14ac:dyDescent="0.25">
      <c r="A3193" t="s">
        <v>417</v>
      </c>
      <c r="B3193" t="str">
        <f>_xlfn.XLOOKUP(draft_picks[[#This Row],[draft_id]],drafts[id],drafts[title])</f>
        <v>Elmore Leonard</v>
      </c>
      <c r="C3193" s="3">
        <v>2</v>
      </c>
      <c r="D3193">
        <f>IF(C3192&lt;draft_picks[[#This Row],[position]],1,IF(C3192&gt;draft_picks[[#This Row],[position]],D3192+1,IF(C3192=draft_picks[[#This Row],[position]],D3192+1)))</f>
        <v>8</v>
      </c>
      <c r="E3193" t="s">
        <v>5991</v>
      </c>
      <c r="F3193" t="str">
        <f>IF(ISBLANK(draft_picks[[#This Row],[movie_id]]),"",_xlfn.XLOOKUP(draft_picks[[#This Row],[movie_id]],drafts.movies[id],drafts.movies[movie_title]))</f>
        <v>Out of Sight</v>
      </c>
      <c r="G3193" s="3" t="s">
        <v>789</v>
      </c>
      <c r="H3193" t="str">
        <f>IF(ISBLANK(draft_picks[[#This Row],[drafter_id]]),"",_xlfn.XLOOKUP(draft_picks[[#This Row],[drafter_id]],drafters[id],drafters[name]))</f>
        <v>Bryan Cogman</v>
      </c>
      <c r="J3193" t="str">
        <f>IF(ISBLANK(draft_picks[[#This Row],[drafter_team_id]]),"",_xlfn.XLOOKUP(draft_picks[[#This Row],[drafter_team_id]],drafter_teams[id],drafter_teams[name]))</f>
        <v/>
      </c>
      <c r="K3193" s="3" t="s">
        <v>15497</v>
      </c>
      <c r="L3193" t="s">
        <v>15497</v>
      </c>
      <c r="M3193" t="str">
        <f>IF(OR(ISBLANK(draft_picks[[#This Row],[veto_drafter_id]]),draft_picks[[#This Row],[veto_drafter_id]]=""),"",_xlfn.XLOOKUP(draft_picks[[#This Row],[veto_drafter_id]],drafters[id],drafters[name]))</f>
        <v/>
      </c>
      <c r="N3193" t="s">
        <v>15497</v>
      </c>
      <c r="O3193" t="str">
        <f>IF(OR(ISBLANK(draft_picks[[#This Row],[veto_drafter_team_id]]),draft_picks[[#This Row],[veto_drafter_team_id]]=""),"",_xlfn.XLOOKUP(draft_picks[[#This Row],[veto_drafter_team_id]],drafter_teams[id],drafter_teams[name]))</f>
        <v/>
      </c>
      <c r="Q3193" t="s">
        <v>15497</v>
      </c>
      <c r="R3193" t="str">
        <f>IF(OR(ISBLANK(draft_picks[[#This Row],[veto_override_drafter_id]]),draft_picks[[#This Row],[veto_override_drafter_id]]=""),"",_xlfn.XLOOKUP(draft_picks[[#This Row],[veto_override_drafter_id]],drafters[id],drafters[name]))</f>
        <v/>
      </c>
      <c r="S3193" t="s">
        <v>15497</v>
      </c>
      <c r="T3193" t="str">
        <f>IF(OR(ISBLANK(draft_picks[[#This Row],[veto_override_team_id]]),draft_picks[[#This Row],[veto_override_team_id]]=""),"",_xlfn.XLOOKUP(draft_picks[[#This Row],[veto_override_team_id]],drafter_teams[id],drafter_teams[name]))</f>
        <v/>
      </c>
    </row>
    <row r="3194" spans="1:20" x14ac:dyDescent="0.25">
      <c r="A3194" t="s">
        <v>417</v>
      </c>
      <c r="B3194" t="str">
        <f>_xlfn.XLOOKUP(draft_picks[[#This Row],[draft_id]],drafts[id],drafts[title])</f>
        <v>Elmore Leonard</v>
      </c>
      <c r="C3194" s="3">
        <v>1</v>
      </c>
      <c r="D3194">
        <f>IF(C3193&lt;draft_picks[[#This Row],[position]],1,IF(C3193&gt;draft_picks[[#This Row],[position]],D3193+1,IF(C3193=draft_picks[[#This Row],[position]],D3193+1)))</f>
        <v>9</v>
      </c>
      <c r="E3194" t="s">
        <v>2715</v>
      </c>
      <c r="F3194" t="str">
        <f>IF(ISBLANK(draft_picks[[#This Row],[movie_id]]),"",_xlfn.XLOOKUP(draft_picks[[#This Row],[movie_id]],drafts.movies[id],drafts.movies[movie_title]))</f>
        <v>Jackie Brown</v>
      </c>
      <c r="G3194" s="3" t="s">
        <v>967</v>
      </c>
      <c r="H3194" t="str">
        <f>IF(ISBLANK(draft_picks[[#This Row],[drafter_id]]),"",_xlfn.XLOOKUP(draft_picks[[#This Row],[drafter_id]],drafters[id],drafters[name]))</f>
        <v>Milla Bell-Hart</v>
      </c>
      <c r="J3194" t="str">
        <f>IF(ISBLANK(draft_picks[[#This Row],[drafter_team_id]]),"",_xlfn.XLOOKUP(draft_picks[[#This Row],[drafter_team_id]],drafter_teams[id],drafter_teams[name]))</f>
        <v/>
      </c>
      <c r="K3194" s="3" t="s">
        <v>15497</v>
      </c>
      <c r="L3194" t="s">
        <v>15497</v>
      </c>
      <c r="M3194" t="str">
        <f>IF(OR(ISBLANK(draft_picks[[#This Row],[veto_drafter_id]]),draft_picks[[#This Row],[veto_drafter_id]]=""),"",_xlfn.XLOOKUP(draft_picks[[#This Row],[veto_drafter_id]],drafters[id],drafters[name]))</f>
        <v/>
      </c>
      <c r="N3194" t="s">
        <v>15497</v>
      </c>
      <c r="O3194" t="str">
        <f>IF(OR(ISBLANK(draft_picks[[#This Row],[veto_drafter_team_id]]),draft_picks[[#This Row],[veto_drafter_team_id]]=""),"",_xlfn.XLOOKUP(draft_picks[[#This Row],[veto_drafter_team_id]],drafter_teams[id],drafter_teams[name]))</f>
        <v/>
      </c>
      <c r="Q3194" t="s">
        <v>15497</v>
      </c>
      <c r="R3194" t="str">
        <f>IF(OR(ISBLANK(draft_picks[[#This Row],[veto_override_drafter_id]]),draft_picks[[#This Row],[veto_override_drafter_id]]=""),"",_xlfn.XLOOKUP(draft_picks[[#This Row],[veto_override_drafter_id]],drafters[id],drafters[name]))</f>
        <v/>
      </c>
      <c r="S3194" t="s">
        <v>15497</v>
      </c>
      <c r="T3194" t="str">
        <f>IF(OR(ISBLANK(draft_picks[[#This Row],[veto_override_team_id]]),draft_picks[[#This Row],[veto_override_team_id]]=""),"",_xlfn.XLOOKUP(draft_picks[[#This Row],[veto_override_team_id]],drafter_teams[id],drafter_teams[name]))</f>
        <v/>
      </c>
    </row>
    <row r="3195" spans="1:20" x14ac:dyDescent="0.25">
      <c r="A3195" t="s">
        <v>38</v>
      </c>
      <c r="B3195" t="str">
        <f>_xlfn.XLOOKUP(draft_picks[[#This Row],[draft_id]],drafts[id],drafts[title])</f>
        <v>'90s Sports mini-Mega</v>
      </c>
      <c r="C3195" s="3">
        <v>13</v>
      </c>
      <c r="D3195">
        <f>IF(C3194&lt;draft_picks[[#This Row],[position]],1,IF(C3194&gt;draft_picks[[#This Row],[position]],D3194+1,IF(C3194=draft_picks[[#This Row],[position]],D3194+1)))</f>
        <v>1</v>
      </c>
      <c r="E3195" t="s">
        <v>2481</v>
      </c>
      <c r="F3195" t="str">
        <f>IF(ISBLANK(draft_picks[[#This Row],[movie_id]]),"",_xlfn.XLOOKUP(draft_picks[[#This Row],[movie_id]],drafts.movies[id],drafts.movies[movie_title]))</f>
        <v>Tin Cup</v>
      </c>
      <c r="G3195" s="3" t="s">
        <v>987</v>
      </c>
      <c r="H3195" t="str">
        <f>IF(ISBLANK(draft_picks[[#This Row],[drafter_id]]),"",_xlfn.XLOOKUP(draft_picks[[#This Row],[drafter_id]],drafters[id],drafters[name]))</f>
        <v>Alan Sepinwall</v>
      </c>
      <c r="J3195" t="str">
        <f>IF(ISBLANK(draft_picks[[#This Row],[drafter_team_id]]),"",_xlfn.XLOOKUP(draft_picks[[#This Row],[drafter_team_id]],drafter_teams[id],drafter_teams[name]))</f>
        <v/>
      </c>
      <c r="K3195" s="3" t="s">
        <v>15497</v>
      </c>
      <c r="L3195" t="s">
        <v>15497</v>
      </c>
      <c r="M3195" t="str">
        <f>IF(OR(ISBLANK(draft_picks[[#This Row],[veto_drafter_id]]),draft_picks[[#This Row],[veto_drafter_id]]=""),"",_xlfn.XLOOKUP(draft_picks[[#This Row],[veto_drafter_id]],drafters[id],drafters[name]))</f>
        <v/>
      </c>
      <c r="N3195" t="s">
        <v>15497</v>
      </c>
      <c r="O3195" t="str">
        <f>IF(OR(ISBLANK(draft_picks[[#This Row],[veto_drafter_team_id]]),draft_picks[[#This Row],[veto_drafter_team_id]]=""),"",_xlfn.XLOOKUP(draft_picks[[#This Row],[veto_drafter_team_id]],drafter_teams[id],drafter_teams[name]))</f>
        <v/>
      </c>
      <c r="Q3195" t="s">
        <v>15497</v>
      </c>
      <c r="R3195" t="str">
        <f>IF(OR(ISBLANK(draft_picks[[#This Row],[veto_override_drafter_id]]),draft_picks[[#This Row],[veto_override_drafter_id]]=""),"",_xlfn.XLOOKUP(draft_picks[[#This Row],[veto_override_drafter_id]],drafters[id],drafters[name]))</f>
        <v/>
      </c>
      <c r="S3195" t="s">
        <v>15497</v>
      </c>
      <c r="T3195" t="str">
        <f>IF(OR(ISBLANK(draft_picks[[#This Row],[veto_override_team_id]]),draft_picks[[#This Row],[veto_override_team_id]]=""),"",_xlfn.XLOOKUP(draft_picks[[#This Row],[veto_override_team_id]],drafter_teams[id],drafter_teams[name]))</f>
        <v/>
      </c>
    </row>
    <row r="3196" spans="1:20" x14ac:dyDescent="0.25">
      <c r="A3196" t="s">
        <v>38</v>
      </c>
      <c r="B3196" t="str">
        <f>_xlfn.XLOOKUP(draft_picks[[#This Row],[draft_id]],drafts[id],drafts[title])</f>
        <v>'90s Sports mini-Mega</v>
      </c>
      <c r="C3196" s="3">
        <v>12</v>
      </c>
      <c r="D3196">
        <f>IF(C3195&lt;draft_picks[[#This Row],[position]],1,IF(C3195&gt;draft_picks[[#This Row],[position]],D3195+1,IF(C3195=draft_picks[[#This Row],[position]],D3195+1)))</f>
        <v>2</v>
      </c>
      <c r="E3196" t="s">
        <v>7429</v>
      </c>
      <c r="F3196" t="str">
        <f>IF(ISBLANK(draft_picks[[#This Row],[movie_id]]),"",_xlfn.XLOOKUP(draft_picks[[#This Row],[movie_id]],drafts.movies[id],drafts.movies[movie_title]))</f>
        <v>Searching for Bobby Fischer</v>
      </c>
      <c r="G3196" s="3" t="s">
        <v>987</v>
      </c>
      <c r="H3196" t="str">
        <f>IF(ISBLANK(draft_picks[[#This Row],[drafter_id]]),"",_xlfn.XLOOKUP(draft_picks[[#This Row],[drafter_id]],drafters[id],drafters[name]))</f>
        <v>Alan Sepinwall</v>
      </c>
      <c r="J3196" t="str">
        <f>IF(ISBLANK(draft_picks[[#This Row],[drafter_team_id]]),"",_xlfn.XLOOKUP(draft_picks[[#This Row],[drafter_team_id]],drafter_teams[id],drafter_teams[name]))</f>
        <v/>
      </c>
      <c r="K3196" s="3" t="s">
        <v>15497</v>
      </c>
      <c r="L3196" t="s">
        <v>15497</v>
      </c>
      <c r="M3196" t="str">
        <f>IF(OR(ISBLANK(draft_picks[[#This Row],[veto_drafter_id]]),draft_picks[[#This Row],[veto_drafter_id]]=""),"",_xlfn.XLOOKUP(draft_picks[[#This Row],[veto_drafter_id]],drafters[id],drafters[name]))</f>
        <v/>
      </c>
      <c r="N3196" t="s">
        <v>15497</v>
      </c>
      <c r="O3196" t="str">
        <f>IF(OR(ISBLANK(draft_picks[[#This Row],[veto_drafter_team_id]]),draft_picks[[#This Row],[veto_drafter_team_id]]=""),"",_xlfn.XLOOKUP(draft_picks[[#This Row],[veto_drafter_team_id]],drafter_teams[id],drafter_teams[name]))</f>
        <v/>
      </c>
      <c r="Q3196" t="s">
        <v>15497</v>
      </c>
      <c r="R3196" t="str">
        <f>IF(OR(ISBLANK(draft_picks[[#This Row],[veto_override_drafter_id]]),draft_picks[[#This Row],[veto_override_drafter_id]]=""),"",_xlfn.XLOOKUP(draft_picks[[#This Row],[veto_override_drafter_id]],drafters[id],drafters[name]))</f>
        <v/>
      </c>
      <c r="S3196" t="s">
        <v>15497</v>
      </c>
      <c r="T3196" t="str">
        <f>IF(OR(ISBLANK(draft_picks[[#This Row],[veto_override_team_id]]),draft_picks[[#This Row],[veto_override_team_id]]=""),"",_xlfn.XLOOKUP(draft_picks[[#This Row],[veto_override_team_id]],drafter_teams[id],drafter_teams[name]))</f>
        <v/>
      </c>
    </row>
    <row r="3197" spans="1:20" x14ac:dyDescent="0.25">
      <c r="A3197" t="s">
        <v>38</v>
      </c>
      <c r="B3197" t="str">
        <f>_xlfn.XLOOKUP(draft_picks[[#This Row],[draft_id]],drafts[id],drafts[title])</f>
        <v>'90s Sports mini-Mega</v>
      </c>
      <c r="C3197" s="3">
        <v>11</v>
      </c>
      <c r="D3197">
        <f>IF(C3196&lt;draft_picks[[#This Row],[position]],1,IF(C3196&gt;draft_picks[[#This Row],[position]],D3196+1,IF(C3196=draft_picks[[#This Row],[position]],D3196+1)))</f>
        <v>3</v>
      </c>
      <c r="E3197" t="s">
        <v>2204</v>
      </c>
      <c r="F3197" t="str">
        <f>IF(ISBLANK(draft_picks[[#This Row],[movie_id]]),"",_xlfn.XLOOKUP(draft_picks[[#This Row],[movie_id]],drafts.movies[id],drafts.movies[movie_title]))</f>
        <v>Mortal Kombat</v>
      </c>
      <c r="G3197" s="3" t="s">
        <v>1127</v>
      </c>
      <c r="H3197" t="str">
        <f>IF(ISBLANK(draft_picks[[#This Row],[drafter_id]]),"",_xlfn.XLOOKUP(draft_picks[[#This Row],[drafter_id]],drafters[id],drafters[name]))</f>
        <v>Jen Yamato</v>
      </c>
      <c r="J3197" t="str">
        <f>IF(ISBLANK(draft_picks[[#This Row],[drafter_team_id]]),"",_xlfn.XLOOKUP(draft_picks[[#This Row],[drafter_team_id]],drafter_teams[id],drafter_teams[name]))</f>
        <v/>
      </c>
      <c r="K3197" s="3" t="s">
        <v>15497</v>
      </c>
      <c r="L3197" t="s">
        <v>15497</v>
      </c>
      <c r="M3197" t="str">
        <f>IF(OR(ISBLANK(draft_picks[[#This Row],[veto_drafter_id]]),draft_picks[[#This Row],[veto_drafter_id]]=""),"",_xlfn.XLOOKUP(draft_picks[[#This Row],[veto_drafter_id]],drafters[id],drafters[name]))</f>
        <v/>
      </c>
      <c r="N3197" t="s">
        <v>15497</v>
      </c>
      <c r="O3197" t="str">
        <f>IF(OR(ISBLANK(draft_picks[[#This Row],[veto_drafter_team_id]]),draft_picks[[#This Row],[veto_drafter_team_id]]=""),"",_xlfn.XLOOKUP(draft_picks[[#This Row],[veto_drafter_team_id]],drafter_teams[id],drafter_teams[name]))</f>
        <v/>
      </c>
      <c r="Q3197" t="s">
        <v>15497</v>
      </c>
      <c r="R3197" t="str">
        <f>IF(OR(ISBLANK(draft_picks[[#This Row],[veto_override_drafter_id]]),draft_picks[[#This Row],[veto_override_drafter_id]]=""),"",_xlfn.XLOOKUP(draft_picks[[#This Row],[veto_override_drafter_id]],drafters[id],drafters[name]))</f>
        <v/>
      </c>
      <c r="S3197" t="s">
        <v>15497</v>
      </c>
      <c r="T3197" t="str">
        <f>IF(OR(ISBLANK(draft_picks[[#This Row],[veto_override_team_id]]),draft_picks[[#This Row],[veto_override_team_id]]=""),"",_xlfn.XLOOKUP(draft_picks[[#This Row],[veto_override_team_id]],drafter_teams[id],drafter_teams[name]))</f>
        <v/>
      </c>
    </row>
    <row r="3198" spans="1:20" x14ac:dyDescent="0.25">
      <c r="A3198" t="s">
        <v>38</v>
      </c>
      <c r="B3198" t="str">
        <f>_xlfn.XLOOKUP(draft_picks[[#This Row],[draft_id]],drafts[id],drafts[title])</f>
        <v>'90s Sports mini-Mega</v>
      </c>
      <c r="C3198" s="3">
        <v>10</v>
      </c>
      <c r="D3198">
        <f>IF(C3197&lt;draft_picks[[#This Row],[position]],1,IF(C3197&gt;draft_picks[[#This Row],[position]],D3197+1,IF(C3197=draft_picks[[#This Row],[position]],D3197+1)))</f>
        <v>4</v>
      </c>
      <c r="E3198" t="s">
        <v>3555</v>
      </c>
      <c r="F3198" t="str">
        <f>IF(ISBLANK(draft_picks[[#This Row],[movie_id]]),"",_xlfn.XLOOKUP(draft_picks[[#This Row],[movie_id]],drafts.movies[id],drafts.movies[movie_title]))</f>
        <v>Without Limits</v>
      </c>
      <c r="G3198" s="3" t="s">
        <v>1193</v>
      </c>
      <c r="H3198" t="str">
        <f>IF(ISBLANK(draft_picks[[#This Row],[drafter_id]]),"",_xlfn.XLOOKUP(draft_picks[[#This Row],[drafter_id]],drafters[id],drafters[name]))</f>
        <v>Daniel Fienberg</v>
      </c>
      <c r="J3198" t="str">
        <f>IF(ISBLANK(draft_picks[[#This Row],[drafter_team_id]]),"",_xlfn.XLOOKUP(draft_picks[[#This Row],[drafter_team_id]],drafter_teams[id],drafter_teams[name]))</f>
        <v/>
      </c>
      <c r="K3198" s="3" t="s">
        <v>15497</v>
      </c>
      <c r="L3198" t="s">
        <v>15497</v>
      </c>
      <c r="M3198" t="str">
        <f>IF(OR(ISBLANK(draft_picks[[#This Row],[veto_drafter_id]]),draft_picks[[#This Row],[veto_drafter_id]]=""),"",_xlfn.XLOOKUP(draft_picks[[#This Row],[veto_drafter_id]],drafters[id],drafters[name]))</f>
        <v/>
      </c>
      <c r="N3198" t="s">
        <v>15497</v>
      </c>
      <c r="O3198" t="str">
        <f>IF(OR(ISBLANK(draft_picks[[#This Row],[veto_drafter_team_id]]),draft_picks[[#This Row],[veto_drafter_team_id]]=""),"",_xlfn.XLOOKUP(draft_picks[[#This Row],[veto_drafter_team_id]],drafter_teams[id],drafter_teams[name]))</f>
        <v/>
      </c>
      <c r="Q3198" t="s">
        <v>15497</v>
      </c>
      <c r="R3198" t="str">
        <f>IF(OR(ISBLANK(draft_picks[[#This Row],[veto_override_drafter_id]]),draft_picks[[#This Row],[veto_override_drafter_id]]=""),"",_xlfn.XLOOKUP(draft_picks[[#This Row],[veto_override_drafter_id]],drafters[id],drafters[name]))</f>
        <v/>
      </c>
      <c r="S3198" t="s">
        <v>15497</v>
      </c>
      <c r="T3198" t="str">
        <f>IF(OR(ISBLANK(draft_picks[[#This Row],[veto_override_team_id]]),draft_picks[[#This Row],[veto_override_team_id]]=""),"",_xlfn.XLOOKUP(draft_picks[[#This Row],[veto_override_team_id]],drafter_teams[id],drafter_teams[name]))</f>
        <v/>
      </c>
    </row>
    <row r="3199" spans="1:20" x14ac:dyDescent="0.25">
      <c r="A3199" t="s">
        <v>38</v>
      </c>
      <c r="B3199" t="str">
        <f>_xlfn.XLOOKUP(draft_picks[[#This Row],[draft_id]],drafts[id],drafts[title])</f>
        <v>'90s Sports mini-Mega</v>
      </c>
      <c r="C3199" s="3">
        <v>9</v>
      </c>
      <c r="D3199">
        <f>IF(C3198&lt;draft_picks[[#This Row],[position]],1,IF(C3198&gt;draft_picks[[#This Row],[position]],D3198+1,IF(C3198=draft_picks[[#This Row],[position]],D3198+1)))</f>
        <v>5</v>
      </c>
      <c r="E3199" t="s">
        <v>6216</v>
      </c>
      <c r="F3199" t="str">
        <f>IF(ISBLANK(draft_picks[[#This Row],[movie_id]]),"",_xlfn.XLOOKUP(draft_picks[[#This Row],[movie_id]],drafts.movies[id],drafts.movies[movie_title]))</f>
        <v>The Cutting Edge</v>
      </c>
      <c r="G3199" s="3" t="s">
        <v>1079</v>
      </c>
      <c r="H3199" t="str">
        <f>IF(ISBLANK(draft_picks[[#This Row],[drafter_id]]),"",_xlfn.XLOOKUP(draft_picks[[#This Row],[drafter_id]],drafters[id],drafters[name]))</f>
        <v>Linda Holmes</v>
      </c>
      <c r="J3199" t="str">
        <f>IF(ISBLANK(draft_picks[[#This Row],[drafter_team_id]]),"",_xlfn.XLOOKUP(draft_picks[[#This Row],[drafter_team_id]],drafter_teams[id],drafter_teams[name]))</f>
        <v/>
      </c>
      <c r="K3199" s="3" t="s">
        <v>15497</v>
      </c>
      <c r="L3199" t="s">
        <v>15497</v>
      </c>
      <c r="M3199" t="str">
        <f>IF(OR(ISBLANK(draft_picks[[#This Row],[veto_drafter_id]]),draft_picks[[#This Row],[veto_drafter_id]]=""),"",_xlfn.XLOOKUP(draft_picks[[#This Row],[veto_drafter_id]],drafters[id],drafters[name]))</f>
        <v/>
      </c>
      <c r="N3199" t="s">
        <v>15497</v>
      </c>
      <c r="O3199" t="str">
        <f>IF(OR(ISBLANK(draft_picks[[#This Row],[veto_drafter_team_id]]),draft_picks[[#This Row],[veto_drafter_team_id]]=""),"",_xlfn.XLOOKUP(draft_picks[[#This Row],[veto_drafter_team_id]],drafter_teams[id],drafter_teams[name]))</f>
        <v/>
      </c>
      <c r="Q3199" t="s">
        <v>15497</v>
      </c>
      <c r="R3199" t="str">
        <f>IF(OR(ISBLANK(draft_picks[[#This Row],[veto_override_drafter_id]]),draft_picks[[#This Row],[veto_override_drafter_id]]=""),"",_xlfn.XLOOKUP(draft_picks[[#This Row],[veto_override_drafter_id]],drafters[id],drafters[name]))</f>
        <v/>
      </c>
      <c r="S3199" t="s">
        <v>15497</v>
      </c>
      <c r="T3199" t="str">
        <f>IF(OR(ISBLANK(draft_picks[[#This Row],[veto_override_team_id]]),draft_picks[[#This Row],[veto_override_team_id]]=""),"",_xlfn.XLOOKUP(draft_picks[[#This Row],[veto_override_team_id]],drafter_teams[id],drafter_teams[name]))</f>
        <v/>
      </c>
    </row>
    <row r="3200" spans="1:20" x14ac:dyDescent="0.25">
      <c r="A3200" t="s">
        <v>38</v>
      </c>
      <c r="B3200" t="str">
        <f>_xlfn.XLOOKUP(draft_picks[[#This Row],[draft_id]],drafts[id],drafts[title])</f>
        <v>'90s Sports mini-Mega</v>
      </c>
      <c r="C3200" s="3">
        <v>8</v>
      </c>
      <c r="D3200">
        <f>IF(C3199&lt;draft_picks[[#This Row],[position]],1,IF(C3199&gt;draft_picks[[#This Row],[position]],D3199+1,IF(C3199=draft_picks[[#This Row],[position]],D3199+1)))</f>
        <v>6</v>
      </c>
      <c r="E3200" t="s">
        <v>4911</v>
      </c>
      <c r="F3200" t="str">
        <f>IF(ISBLANK(draft_picks[[#This Row],[movie_id]]),"",_xlfn.XLOOKUP(draft_picks[[#This Row],[movie_id]],drafts.movies[id],drafts.movies[movie_title]))</f>
        <v>White Men Can't Jump</v>
      </c>
      <c r="G3200" s="3" t="s">
        <v>987</v>
      </c>
      <c r="H3200" t="str">
        <f>IF(ISBLANK(draft_picks[[#This Row],[drafter_id]]),"",_xlfn.XLOOKUP(draft_picks[[#This Row],[drafter_id]],drafters[id],drafters[name]))</f>
        <v>Alan Sepinwall</v>
      </c>
      <c r="J3200" t="str">
        <f>IF(ISBLANK(draft_picks[[#This Row],[drafter_team_id]]),"",_xlfn.XLOOKUP(draft_picks[[#This Row],[drafter_team_id]],drafter_teams[id],drafter_teams[name]))</f>
        <v/>
      </c>
      <c r="K3200" s="3" t="s">
        <v>15497</v>
      </c>
      <c r="L3200" t="s">
        <v>15497</v>
      </c>
      <c r="M3200" t="str">
        <f>IF(OR(ISBLANK(draft_picks[[#This Row],[veto_drafter_id]]),draft_picks[[#This Row],[veto_drafter_id]]=""),"",_xlfn.XLOOKUP(draft_picks[[#This Row],[veto_drafter_id]],drafters[id],drafters[name]))</f>
        <v/>
      </c>
      <c r="N3200" t="s">
        <v>15497</v>
      </c>
      <c r="O3200" t="str">
        <f>IF(OR(ISBLANK(draft_picks[[#This Row],[veto_drafter_team_id]]),draft_picks[[#This Row],[veto_drafter_team_id]]=""),"",_xlfn.XLOOKUP(draft_picks[[#This Row],[veto_drafter_team_id]],drafter_teams[id],drafter_teams[name]))</f>
        <v/>
      </c>
      <c r="Q3200" t="s">
        <v>15497</v>
      </c>
      <c r="R3200" t="str">
        <f>IF(OR(ISBLANK(draft_picks[[#This Row],[veto_override_drafter_id]]),draft_picks[[#This Row],[veto_override_drafter_id]]=""),"",_xlfn.XLOOKUP(draft_picks[[#This Row],[veto_override_drafter_id]],drafters[id],drafters[name]))</f>
        <v/>
      </c>
      <c r="S3200" t="s">
        <v>15497</v>
      </c>
      <c r="T3200" t="str">
        <f>IF(OR(ISBLANK(draft_picks[[#This Row],[veto_override_team_id]]),draft_picks[[#This Row],[veto_override_team_id]]=""),"",_xlfn.XLOOKUP(draft_picks[[#This Row],[veto_override_team_id]],drafter_teams[id],drafter_teams[name]))</f>
        <v/>
      </c>
    </row>
    <row r="3201" spans="1:20" x14ac:dyDescent="0.25">
      <c r="A3201" t="s">
        <v>38</v>
      </c>
      <c r="B3201" t="str">
        <f>_xlfn.XLOOKUP(draft_picks[[#This Row],[draft_id]],drafts[id],drafts[title])</f>
        <v>'90s Sports mini-Mega</v>
      </c>
      <c r="C3201" s="3">
        <v>7</v>
      </c>
      <c r="D3201">
        <f>IF(C3200&lt;draft_picks[[#This Row],[position]],1,IF(C3200&gt;draft_picks[[#This Row],[position]],D3200+1,IF(C3200=draft_picks[[#This Row],[position]],D3200+1)))</f>
        <v>7</v>
      </c>
      <c r="E3201" t="s">
        <v>2365</v>
      </c>
      <c r="F3201" t="str">
        <f>IF(ISBLANK(draft_picks[[#This Row],[movie_id]]),"",_xlfn.XLOOKUP(draft_picks[[#This Row],[movie_id]],drafts.movies[id],drafts.movies[movie_title]))</f>
        <v>Hitman Hart: Wrestling with Shadows</v>
      </c>
      <c r="G3201" s="3" t="s">
        <v>1127</v>
      </c>
      <c r="H3201" t="str">
        <f>IF(ISBLANK(draft_picks[[#This Row],[drafter_id]]),"",_xlfn.XLOOKUP(draft_picks[[#This Row],[drafter_id]],drafters[id],drafters[name]))</f>
        <v>Jen Yamato</v>
      </c>
      <c r="J3201" t="str">
        <f>IF(ISBLANK(draft_picks[[#This Row],[drafter_team_id]]),"",_xlfn.XLOOKUP(draft_picks[[#This Row],[drafter_team_id]],drafter_teams[id],drafter_teams[name]))</f>
        <v/>
      </c>
      <c r="K3201" s="3" t="s">
        <v>15497</v>
      </c>
      <c r="L3201" t="s">
        <v>15497</v>
      </c>
      <c r="M3201" t="str">
        <f>IF(OR(ISBLANK(draft_picks[[#This Row],[veto_drafter_id]]),draft_picks[[#This Row],[veto_drafter_id]]=""),"",_xlfn.XLOOKUP(draft_picks[[#This Row],[veto_drafter_id]],drafters[id],drafters[name]))</f>
        <v/>
      </c>
      <c r="N3201" t="s">
        <v>15497</v>
      </c>
      <c r="O3201" t="str">
        <f>IF(OR(ISBLANK(draft_picks[[#This Row],[veto_drafter_team_id]]),draft_picks[[#This Row],[veto_drafter_team_id]]=""),"",_xlfn.XLOOKUP(draft_picks[[#This Row],[veto_drafter_team_id]],drafter_teams[id],drafter_teams[name]))</f>
        <v/>
      </c>
      <c r="Q3201" t="s">
        <v>15497</v>
      </c>
      <c r="R3201" t="str">
        <f>IF(OR(ISBLANK(draft_picks[[#This Row],[veto_override_drafter_id]]),draft_picks[[#This Row],[veto_override_drafter_id]]=""),"",_xlfn.XLOOKUP(draft_picks[[#This Row],[veto_override_drafter_id]],drafters[id],drafters[name]))</f>
        <v/>
      </c>
      <c r="S3201" t="s">
        <v>15497</v>
      </c>
      <c r="T3201" t="str">
        <f>IF(OR(ISBLANK(draft_picks[[#This Row],[veto_override_team_id]]),draft_picks[[#This Row],[veto_override_team_id]]=""),"",_xlfn.XLOOKUP(draft_picks[[#This Row],[veto_override_team_id]],drafter_teams[id],drafter_teams[name]))</f>
        <v/>
      </c>
    </row>
    <row r="3202" spans="1:20" x14ac:dyDescent="0.25">
      <c r="A3202" t="s">
        <v>38</v>
      </c>
      <c r="B3202" t="str">
        <f>_xlfn.XLOOKUP(draft_picks[[#This Row],[draft_id]],drafts[id],drafts[title])</f>
        <v>'90s Sports mini-Mega</v>
      </c>
      <c r="C3202" s="3">
        <v>6</v>
      </c>
      <c r="D3202">
        <f>IF(C3201&lt;draft_picks[[#This Row],[position]],1,IF(C3201&gt;draft_picks[[#This Row],[position]],D3201+1,IF(C3201=draft_picks[[#This Row],[position]],D3201+1)))</f>
        <v>8</v>
      </c>
      <c r="E3202" t="s">
        <v>4608</v>
      </c>
      <c r="F3202" t="str">
        <f>IF(ISBLANK(draft_picks[[#This Row],[movie_id]]),"",_xlfn.XLOOKUP(draft_picks[[#This Row],[movie_id]],drafts.movies[id],drafts.movies[movie_title]))</f>
        <v>When We Were Kings</v>
      </c>
      <c r="G3202" s="3" t="s">
        <v>1193</v>
      </c>
      <c r="H3202" t="str">
        <f>IF(ISBLANK(draft_picks[[#This Row],[drafter_id]]),"",_xlfn.XLOOKUP(draft_picks[[#This Row],[drafter_id]],drafters[id],drafters[name]))</f>
        <v>Daniel Fienberg</v>
      </c>
      <c r="J3202" t="str">
        <f>IF(ISBLANK(draft_picks[[#This Row],[drafter_team_id]]),"",_xlfn.XLOOKUP(draft_picks[[#This Row],[drafter_team_id]],drafter_teams[id],drafter_teams[name]))</f>
        <v/>
      </c>
      <c r="K3202" s="3" t="s">
        <v>15497</v>
      </c>
      <c r="L3202" t="s">
        <v>15497</v>
      </c>
      <c r="M3202" t="str">
        <f>IF(OR(ISBLANK(draft_picks[[#This Row],[veto_drafter_id]]),draft_picks[[#This Row],[veto_drafter_id]]=""),"",_xlfn.XLOOKUP(draft_picks[[#This Row],[veto_drafter_id]],drafters[id],drafters[name]))</f>
        <v/>
      </c>
      <c r="N3202" t="s">
        <v>15497</v>
      </c>
      <c r="O3202" t="str">
        <f>IF(OR(ISBLANK(draft_picks[[#This Row],[veto_drafter_team_id]]),draft_picks[[#This Row],[veto_drafter_team_id]]=""),"",_xlfn.XLOOKUP(draft_picks[[#This Row],[veto_drafter_team_id]],drafter_teams[id],drafter_teams[name]))</f>
        <v/>
      </c>
      <c r="Q3202" t="s">
        <v>15497</v>
      </c>
      <c r="R3202" t="str">
        <f>IF(OR(ISBLANK(draft_picks[[#This Row],[veto_override_drafter_id]]),draft_picks[[#This Row],[veto_override_drafter_id]]=""),"",_xlfn.XLOOKUP(draft_picks[[#This Row],[veto_override_drafter_id]],drafters[id],drafters[name]))</f>
        <v/>
      </c>
      <c r="S3202" t="s">
        <v>15497</v>
      </c>
      <c r="T3202" t="str">
        <f>IF(OR(ISBLANK(draft_picks[[#This Row],[veto_override_team_id]]),draft_picks[[#This Row],[veto_override_team_id]]=""),"",_xlfn.XLOOKUP(draft_picks[[#This Row],[veto_override_team_id]],drafter_teams[id],drafter_teams[name]))</f>
        <v/>
      </c>
    </row>
    <row r="3203" spans="1:20" x14ac:dyDescent="0.25">
      <c r="A3203" t="s">
        <v>38</v>
      </c>
      <c r="B3203" t="str">
        <f>_xlfn.XLOOKUP(draft_picks[[#This Row],[draft_id]],drafts[id],drafts[title])</f>
        <v>'90s Sports mini-Mega</v>
      </c>
      <c r="C3203" s="3">
        <v>5</v>
      </c>
      <c r="D3203">
        <f>IF(C3202&lt;draft_picks[[#This Row],[position]],1,IF(C3202&gt;draft_picks[[#This Row],[position]],D3202+1,IF(C3202=draft_picks[[#This Row],[position]],D3202+1)))</f>
        <v>9</v>
      </c>
      <c r="E3203" t="s">
        <v>1733</v>
      </c>
      <c r="F3203" t="str">
        <f>IF(ISBLANK(draft_picks[[#This Row],[movie_id]]),"",_xlfn.XLOOKUP(draft_picks[[#This Row],[movie_id]],drafts.movies[id],drafts.movies[movie_title]))</f>
        <v>The Sandlot</v>
      </c>
      <c r="G3203" s="3" t="s">
        <v>1079</v>
      </c>
      <c r="H3203" t="str">
        <f>IF(ISBLANK(draft_picks[[#This Row],[drafter_id]]),"",_xlfn.XLOOKUP(draft_picks[[#This Row],[drafter_id]],drafters[id],drafters[name]))</f>
        <v>Linda Holmes</v>
      </c>
      <c r="J3203" t="str">
        <f>IF(ISBLANK(draft_picks[[#This Row],[drafter_team_id]]),"",_xlfn.XLOOKUP(draft_picks[[#This Row],[drafter_team_id]],drafter_teams[id],drafter_teams[name]))</f>
        <v/>
      </c>
      <c r="K3203" s="3" t="s">
        <v>15484</v>
      </c>
      <c r="L3203" t="s">
        <v>987</v>
      </c>
      <c r="M3203" t="str">
        <f>IF(OR(ISBLANK(draft_picks[[#This Row],[veto_drafter_id]]),draft_picks[[#This Row],[veto_drafter_id]]=""),"",_xlfn.XLOOKUP(draft_picks[[#This Row],[veto_drafter_id]],drafters[id],drafters[name]))</f>
        <v>Alan Sepinwall</v>
      </c>
      <c r="N3203" t="s">
        <v>15497</v>
      </c>
      <c r="O3203" t="str">
        <f>IF(OR(ISBLANK(draft_picks[[#This Row],[veto_drafter_team_id]]),draft_picks[[#This Row],[veto_drafter_team_id]]=""),"",_xlfn.XLOOKUP(draft_picks[[#This Row],[veto_drafter_team_id]],drafter_teams[id],drafter_teams[name]))</f>
        <v/>
      </c>
      <c r="P3203" t="b">
        <v>1</v>
      </c>
      <c r="Q3203" t="s">
        <v>1127</v>
      </c>
      <c r="R3203" t="str">
        <f>IF(OR(ISBLANK(draft_picks[[#This Row],[veto_override_drafter_id]]),draft_picks[[#This Row],[veto_override_drafter_id]]=""),"",_xlfn.XLOOKUP(draft_picks[[#This Row],[veto_override_drafter_id]],drafters[id],drafters[name]))</f>
        <v>Jen Yamato</v>
      </c>
      <c r="S3203" t="s">
        <v>15497</v>
      </c>
      <c r="T3203" t="str">
        <f>IF(OR(ISBLANK(draft_picks[[#This Row],[veto_override_team_id]]),draft_picks[[#This Row],[veto_override_team_id]]=""),"",_xlfn.XLOOKUP(draft_picks[[#This Row],[veto_override_team_id]],drafter_teams[id],drafter_teams[name]))</f>
        <v/>
      </c>
    </row>
    <row r="3204" spans="1:20" x14ac:dyDescent="0.25">
      <c r="A3204" t="s">
        <v>38</v>
      </c>
      <c r="B3204" t="str">
        <f>_xlfn.XLOOKUP(draft_picks[[#This Row],[draft_id]],drafts[id],drafts[title])</f>
        <v>'90s Sports mini-Mega</v>
      </c>
      <c r="C3204" s="3">
        <v>4</v>
      </c>
      <c r="D3204">
        <f>IF(C3203&lt;draft_picks[[#This Row],[position]],1,IF(C3203&gt;draft_picks[[#This Row],[position]],D3203+1,IF(C3203=draft_picks[[#This Row],[position]],D3203+1)))</f>
        <v>10</v>
      </c>
      <c r="E3204" t="s">
        <v>5761</v>
      </c>
      <c r="F3204" t="str">
        <f>IF(ISBLANK(draft_picks[[#This Row],[movie_id]]),"",_xlfn.XLOOKUP(draft_picks[[#This Row],[movie_id]],drafts.movies[id],drafts.movies[movie_title]))</f>
        <v>Jerry Maguire</v>
      </c>
      <c r="G3204" s="3" t="s">
        <v>987</v>
      </c>
      <c r="H3204" t="str">
        <f>IF(ISBLANK(draft_picks[[#This Row],[drafter_id]]),"",_xlfn.XLOOKUP(draft_picks[[#This Row],[drafter_id]],drafters[id],drafters[name]))</f>
        <v>Alan Sepinwall</v>
      </c>
      <c r="J3204" t="str">
        <f>IF(ISBLANK(draft_picks[[#This Row],[drafter_team_id]]),"",_xlfn.XLOOKUP(draft_picks[[#This Row],[drafter_team_id]],drafter_teams[id],drafter_teams[name]))</f>
        <v/>
      </c>
      <c r="K3204" s="3" t="s">
        <v>15484</v>
      </c>
      <c r="L3204" t="s">
        <v>1127</v>
      </c>
      <c r="M3204" t="str">
        <f>IF(OR(ISBLANK(draft_picks[[#This Row],[veto_drafter_id]]),draft_picks[[#This Row],[veto_drafter_id]]=""),"",_xlfn.XLOOKUP(draft_picks[[#This Row],[veto_drafter_id]],drafters[id],drafters[name]))</f>
        <v>Jen Yamato</v>
      </c>
      <c r="N3204" t="s">
        <v>15497</v>
      </c>
      <c r="O3204" t="str">
        <f>IF(OR(ISBLANK(draft_picks[[#This Row],[veto_drafter_team_id]]),draft_picks[[#This Row],[veto_drafter_team_id]]=""),"",_xlfn.XLOOKUP(draft_picks[[#This Row],[veto_drafter_team_id]],drafter_teams[id],drafter_teams[name]))</f>
        <v/>
      </c>
      <c r="P3204" t="b">
        <v>1</v>
      </c>
      <c r="Q3204" t="s">
        <v>1193</v>
      </c>
      <c r="R3204" t="str">
        <f>IF(OR(ISBLANK(draft_picks[[#This Row],[veto_override_drafter_id]]),draft_picks[[#This Row],[veto_override_drafter_id]]=""),"",_xlfn.XLOOKUP(draft_picks[[#This Row],[veto_override_drafter_id]],drafters[id],drafters[name]))</f>
        <v>Daniel Fienberg</v>
      </c>
      <c r="S3204" t="s">
        <v>15497</v>
      </c>
      <c r="T3204" t="str">
        <f>IF(OR(ISBLANK(draft_picks[[#This Row],[veto_override_team_id]]),draft_picks[[#This Row],[veto_override_team_id]]=""),"",_xlfn.XLOOKUP(draft_picks[[#This Row],[veto_override_team_id]],drafter_teams[id],drafter_teams[name]))</f>
        <v/>
      </c>
    </row>
    <row r="3205" spans="1:20" x14ac:dyDescent="0.25">
      <c r="A3205" t="s">
        <v>38</v>
      </c>
      <c r="B3205" t="str">
        <f>_xlfn.XLOOKUP(draft_picks[[#This Row],[draft_id]],drafts[id],drafts[title])</f>
        <v>'90s Sports mini-Mega</v>
      </c>
      <c r="C3205" s="3">
        <v>3</v>
      </c>
      <c r="D3205">
        <f>IF(C3204&lt;draft_picks[[#This Row],[position]],1,IF(C3204&gt;draft_picks[[#This Row],[position]],D3204+1,IF(C3204=draft_picks[[#This Row],[position]],D3204+1)))</f>
        <v>11</v>
      </c>
      <c r="E3205" t="s">
        <v>6465</v>
      </c>
      <c r="F3205" t="str">
        <f>IF(ISBLANK(draft_picks[[#This Row],[movie_id]]),"",_xlfn.XLOOKUP(draft_picks[[#This Row],[movie_id]],drafts.movies[id],drafts.movies[movie_title]))</f>
        <v>The Mighty Ducks</v>
      </c>
      <c r="G3205" s="3" t="s">
        <v>1127</v>
      </c>
      <c r="H3205" t="str">
        <f>IF(ISBLANK(draft_picks[[#This Row],[drafter_id]]),"",_xlfn.XLOOKUP(draft_picks[[#This Row],[drafter_id]],drafters[id],drafters[name]))</f>
        <v>Jen Yamato</v>
      </c>
      <c r="J3205" t="str">
        <f>IF(ISBLANK(draft_picks[[#This Row],[drafter_team_id]]),"",_xlfn.XLOOKUP(draft_picks[[#This Row],[drafter_team_id]],drafter_teams[id],drafter_teams[name]))</f>
        <v/>
      </c>
      <c r="K3205" s="3" t="s">
        <v>15497</v>
      </c>
      <c r="L3205" t="s">
        <v>15497</v>
      </c>
      <c r="M3205" t="str">
        <f>IF(OR(ISBLANK(draft_picks[[#This Row],[veto_drafter_id]]),draft_picks[[#This Row],[veto_drafter_id]]=""),"",_xlfn.XLOOKUP(draft_picks[[#This Row],[veto_drafter_id]],drafters[id],drafters[name]))</f>
        <v/>
      </c>
      <c r="N3205" t="s">
        <v>15497</v>
      </c>
      <c r="O3205" t="str">
        <f>IF(OR(ISBLANK(draft_picks[[#This Row],[veto_drafter_team_id]]),draft_picks[[#This Row],[veto_drafter_team_id]]=""),"",_xlfn.XLOOKUP(draft_picks[[#This Row],[veto_drafter_team_id]],drafter_teams[id],drafter_teams[name]))</f>
        <v/>
      </c>
      <c r="Q3205" t="s">
        <v>15497</v>
      </c>
      <c r="R3205" t="str">
        <f>IF(OR(ISBLANK(draft_picks[[#This Row],[veto_override_drafter_id]]),draft_picks[[#This Row],[veto_override_drafter_id]]=""),"",_xlfn.XLOOKUP(draft_picks[[#This Row],[veto_override_drafter_id]],drafters[id],drafters[name]))</f>
        <v/>
      </c>
      <c r="S3205" t="s">
        <v>15497</v>
      </c>
      <c r="T3205" t="str">
        <f>IF(OR(ISBLANK(draft_picks[[#This Row],[veto_override_team_id]]),draft_picks[[#This Row],[veto_override_team_id]]=""),"",_xlfn.XLOOKUP(draft_picks[[#This Row],[veto_override_team_id]],drafter_teams[id],drafter_teams[name]))</f>
        <v/>
      </c>
    </row>
    <row r="3206" spans="1:20" x14ac:dyDescent="0.25">
      <c r="A3206" t="s">
        <v>38</v>
      </c>
      <c r="B3206" t="str">
        <f>_xlfn.XLOOKUP(draft_picks[[#This Row],[draft_id]],drafts[id],drafts[title])</f>
        <v>'90s Sports mini-Mega</v>
      </c>
      <c r="C3206" s="3">
        <v>2</v>
      </c>
      <c r="D3206">
        <f>IF(C3205&lt;draft_picks[[#This Row],[position]],1,IF(C3205&gt;draft_picks[[#This Row],[position]],D3205+1,IF(C3205=draft_picks[[#This Row],[position]],D3205+1)))</f>
        <v>12</v>
      </c>
      <c r="E3206" t="s">
        <v>2757</v>
      </c>
      <c r="F3206" t="str">
        <f>IF(ISBLANK(draft_picks[[#This Row],[movie_id]]),"",_xlfn.XLOOKUP(draft_picks[[#This Row],[movie_id]],drafts.movies[id],drafts.movies[movie_title]))</f>
        <v>Hoop Dreams</v>
      </c>
      <c r="G3206" s="3" t="s">
        <v>1193</v>
      </c>
      <c r="H3206" t="str">
        <f>IF(ISBLANK(draft_picks[[#This Row],[drafter_id]]),"",_xlfn.XLOOKUP(draft_picks[[#This Row],[drafter_id]],drafters[id],drafters[name]))</f>
        <v>Daniel Fienberg</v>
      </c>
      <c r="J3206" t="str">
        <f>IF(ISBLANK(draft_picks[[#This Row],[drafter_team_id]]),"",_xlfn.XLOOKUP(draft_picks[[#This Row],[drafter_team_id]],drafter_teams[id],drafter_teams[name]))</f>
        <v/>
      </c>
      <c r="K3206" s="3" t="s">
        <v>15497</v>
      </c>
      <c r="L3206" t="s">
        <v>15497</v>
      </c>
      <c r="M3206" t="str">
        <f>IF(OR(ISBLANK(draft_picks[[#This Row],[veto_drafter_id]]),draft_picks[[#This Row],[veto_drafter_id]]=""),"",_xlfn.XLOOKUP(draft_picks[[#This Row],[veto_drafter_id]],drafters[id],drafters[name]))</f>
        <v/>
      </c>
      <c r="N3206" t="s">
        <v>15497</v>
      </c>
      <c r="O3206" t="str">
        <f>IF(OR(ISBLANK(draft_picks[[#This Row],[veto_drafter_team_id]]),draft_picks[[#This Row],[veto_drafter_team_id]]=""),"",_xlfn.XLOOKUP(draft_picks[[#This Row],[veto_drafter_team_id]],drafter_teams[id],drafter_teams[name]))</f>
        <v/>
      </c>
      <c r="Q3206" t="s">
        <v>15497</v>
      </c>
      <c r="R3206" t="str">
        <f>IF(OR(ISBLANK(draft_picks[[#This Row],[veto_override_drafter_id]]),draft_picks[[#This Row],[veto_override_drafter_id]]=""),"",_xlfn.XLOOKUP(draft_picks[[#This Row],[veto_override_drafter_id]],drafters[id],drafters[name]))</f>
        <v/>
      </c>
      <c r="S3206" t="s">
        <v>15497</v>
      </c>
      <c r="T3206" t="str">
        <f>IF(OR(ISBLANK(draft_picks[[#This Row],[veto_override_team_id]]),draft_picks[[#This Row],[veto_override_team_id]]=""),"",_xlfn.XLOOKUP(draft_picks[[#This Row],[veto_override_team_id]],drafter_teams[id],drafter_teams[name]))</f>
        <v/>
      </c>
    </row>
    <row r="3207" spans="1:20" x14ac:dyDescent="0.25">
      <c r="A3207" t="s">
        <v>38</v>
      </c>
      <c r="B3207" t="str">
        <f>_xlfn.XLOOKUP(draft_picks[[#This Row],[draft_id]],drafts[id],drafts[title])</f>
        <v>'90s Sports mini-Mega</v>
      </c>
      <c r="C3207" s="3">
        <v>1</v>
      </c>
      <c r="D3207">
        <f>IF(C3206&lt;draft_picks[[#This Row],[position]],1,IF(C3206&gt;draft_picks[[#This Row],[position]],D3206+1,IF(C3206=draft_picks[[#This Row],[position]],D3206+1)))</f>
        <v>13</v>
      </c>
      <c r="E3207" t="s">
        <v>4878</v>
      </c>
      <c r="F3207" t="str">
        <f>IF(ISBLANK(draft_picks[[#This Row],[movie_id]]),"",_xlfn.XLOOKUP(draft_picks[[#This Row],[movie_id]],drafts.movies[id],drafts.movies[movie_title]))</f>
        <v>A League of Their Own</v>
      </c>
      <c r="G3207" s="3" t="s">
        <v>1079</v>
      </c>
      <c r="H3207" t="str">
        <f>IF(ISBLANK(draft_picks[[#This Row],[drafter_id]]),"",_xlfn.XLOOKUP(draft_picks[[#This Row],[drafter_id]],drafters[id],drafters[name]))</f>
        <v>Linda Holmes</v>
      </c>
      <c r="J3207" t="str">
        <f>IF(ISBLANK(draft_picks[[#This Row],[drafter_team_id]]),"",_xlfn.XLOOKUP(draft_picks[[#This Row],[drafter_team_id]],drafter_teams[id],drafter_teams[name]))</f>
        <v/>
      </c>
      <c r="K3207" s="3" t="s">
        <v>15497</v>
      </c>
      <c r="L3207" t="s">
        <v>15497</v>
      </c>
      <c r="M3207" t="str">
        <f>IF(OR(ISBLANK(draft_picks[[#This Row],[veto_drafter_id]]),draft_picks[[#This Row],[veto_drafter_id]]=""),"",_xlfn.XLOOKUP(draft_picks[[#This Row],[veto_drafter_id]],drafters[id],drafters[name]))</f>
        <v/>
      </c>
      <c r="N3207" t="s">
        <v>15497</v>
      </c>
      <c r="O3207" t="str">
        <f>IF(OR(ISBLANK(draft_picks[[#This Row],[veto_drafter_team_id]]),draft_picks[[#This Row],[veto_drafter_team_id]]=""),"",_xlfn.XLOOKUP(draft_picks[[#This Row],[veto_drafter_team_id]],drafter_teams[id],drafter_teams[name]))</f>
        <v/>
      </c>
      <c r="Q3207" t="s">
        <v>15497</v>
      </c>
      <c r="R3207" t="str">
        <f>IF(OR(ISBLANK(draft_picks[[#This Row],[veto_override_drafter_id]]),draft_picks[[#This Row],[veto_override_drafter_id]]=""),"",_xlfn.XLOOKUP(draft_picks[[#This Row],[veto_override_drafter_id]],drafters[id],drafters[name]))</f>
        <v/>
      </c>
      <c r="S3207" t="s">
        <v>15497</v>
      </c>
      <c r="T3207" t="str">
        <f>IF(OR(ISBLANK(draft_picks[[#This Row],[veto_override_team_id]]),draft_picks[[#This Row],[veto_override_team_id]]=""),"",_xlfn.XLOOKUP(draft_picks[[#This Row],[veto_override_team_id]],drafter_teams[id],drafter_teams[name]))</f>
        <v/>
      </c>
    </row>
    <row r="3208" spans="1:20" x14ac:dyDescent="0.25">
      <c r="A3208" t="s">
        <v>627</v>
      </c>
      <c r="B3208" t="str">
        <f>_xlfn.XLOOKUP(draft_picks[[#This Row],[draft_id]],drafts[id],drafts[title])</f>
        <v>Patricia Highsmith</v>
      </c>
      <c r="C3208" s="3">
        <v>7</v>
      </c>
      <c r="D3208">
        <f>IF(C3207&lt;draft_picks[[#This Row],[position]],1,IF(C3207&gt;draft_picks[[#This Row],[position]],D3207+1,IF(C3207=draft_picks[[#This Row],[position]],D3207+1)))</f>
        <v>1</v>
      </c>
      <c r="E3208" t="s">
        <v>6602</v>
      </c>
      <c r="F3208" t="str">
        <f>IF(ISBLANK(draft_picks[[#This Row],[movie_id]]),"",_xlfn.XLOOKUP(draft_picks[[#This Row],[movie_id]],drafts.movies[id],drafts.movies[movie_title]))</f>
        <v>Deep Water</v>
      </c>
      <c r="G3208" s="3" t="s">
        <v>977</v>
      </c>
      <c r="H3208" t="str">
        <f>IF(ISBLANK(draft_picks[[#This Row],[drafter_id]]),"",_xlfn.XLOOKUP(draft_picks[[#This Row],[drafter_id]],drafters[id],drafters[name]))</f>
        <v>Louis Peitzman</v>
      </c>
      <c r="J3208" t="str">
        <f>IF(ISBLANK(draft_picks[[#This Row],[drafter_team_id]]),"",_xlfn.XLOOKUP(draft_picks[[#This Row],[drafter_team_id]],drafter_teams[id],drafter_teams[name]))</f>
        <v/>
      </c>
      <c r="K3208" s="3" t="s">
        <v>15497</v>
      </c>
      <c r="L3208" t="s">
        <v>15497</v>
      </c>
      <c r="M3208" t="str">
        <f>IF(OR(ISBLANK(draft_picks[[#This Row],[veto_drafter_id]]),draft_picks[[#This Row],[veto_drafter_id]]=""),"",_xlfn.XLOOKUP(draft_picks[[#This Row],[veto_drafter_id]],drafters[id],drafters[name]))</f>
        <v/>
      </c>
      <c r="N3208" t="s">
        <v>15497</v>
      </c>
      <c r="O3208" t="str">
        <f>IF(OR(ISBLANK(draft_picks[[#This Row],[veto_drafter_team_id]]),draft_picks[[#This Row],[veto_drafter_team_id]]=""),"",_xlfn.XLOOKUP(draft_picks[[#This Row],[veto_drafter_team_id]],drafter_teams[id],drafter_teams[name]))</f>
        <v/>
      </c>
      <c r="Q3208" t="s">
        <v>15497</v>
      </c>
      <c r="R3208" t="str">
        <f>IF(OR(ISBLANK(draft_picks[[#This Row],[veto_override_drafter_id]]),draft_picks[[#This Row],[veto_override_drafter_id]]=""),"",_xlfn.XLOOKUP(draft_picks[[#This Row],[veto_override_drafter_id]],drafters[id],drafters[name]))</f>
        <v/>
      </c>
      <c r="S3208" t="s">
        <v>15497</v>
      </c>
      <c r="T3208" t="str">
        <f>IF(OR(ISBLANK(draft_picks[[#This Row],[veto_override_team_id]]),draft_picks[[#This Row],[veto_override_team_id]]=""),"",_xlfn.XLOOKUP(draft_picks[[#This Row],[veto_override_team_id]],drafter_teams[id],drafter_teams[name]))</f>
        <v/>
      </c>
    </row>
    <row r="3209" spans="1:20" x14ac:dyDescent="0.25">
      <c r="A3209" t="s">
        <v>627</v>
      </c>
      <c r="B3209" t="str">
        <f>_xlfn.XLOOKUP(draft_picks[[#This Row],[draft_id]],drafts[id],drafts[title])</f>
        <v>Patricia Highsmith</v>
      </c>
      <c r="C3209" s="3">
        <v>6</v>
      </c>
      <c r="D3209">
        <f>IF(C3208&lt;draft_picks[[#This Row],[position]],1,IF(C3208&gt;draft_picks[[#This Row],[position]],D3208+1,IF(C3208=draft_picks[[#This Row],[position]],D3208+1)))</f>
        <v>2</v>
      </c>
      <c r="E3209" t="s">
        <v>3579</v>
      </c>
      <c r="F3209" t="str">
        <f>IF(ISBLANK(draft_picks[[#This Row],[movie_id]]),"",_xlfn.XLOOKUP(draft_picks[[#This Row],[movie_id]],drafts.movies[id],drafts.movies[movie_title]))</f>
        <v>Purple Noon</v>
      </c>
      <c r="G3209" s="3" t="s">
        <v>977</v>
      </c>
      <c r="H3209" t="str">
        <f>IF(ISBLANK(draft_picks[[#This Row],[drafter_id]]),"",_xlfn.XLOOKUP(draft_picks[[#This Row],[drafter_id]],drafters[id],drafters[name]))</f>
        <v>Louis Peitzman</v>
      </c>
      <c r="J3209" t="str">
        <f>IF(ISBLANK(draft_picks[[#This Row],[drafter_team_id]]),"",_xlfn.XLOOKUP(draft_picks[[#This Row],[drafter_team_id]],drafter_teams[id],drafter_teams[name]))</f>
        <v/>
      </c>
      <c r="K3209" s="3" t="s">
        <v>15497</v>
      </c>
      <c r="L3209" t="s">
        <v>15497</v>
      </c>
      <c r="M3209" t="str">
        <f>IF(OR(ISBLANK(draft_picks[[#This Row],[veto_drafter_id]]),draft_picks[[#This Row],[veto_drafter_id]]=""),"",_xlfn.XLOOKUP(draft_picks[[#This Row],[veto_drafter_id]],drafters[id],drafters[name]))</f>
        <v/>
      </c>
      <c r="N3209" t="s">
        <v>15497</v>
      </c>
      <c r="O3209" t="str">
        <f>IF(OR(ISBLANK(draft_picks[[#This Row],[veto_drafter_team_id]]),draft_picks[[#This Row],[veto_drafter_team_id]]=""),"",_xlfn.XLOOKUP(draft_picks[[#This Row],[veto_drafter_team_id]],drafter_teams[id],drafter_teams[name]))</f>
        <v/>
      </c>
      <c r="Q3209" t="s">
        <v>15497</v>
      </c>
      <c r="R3209" t="str">
        <f>IF(OR(ISBLANK(draft_picks[[#This Row],[veto_override_drafter_id]]),draft_picks[[#This Row],[veto_override_drafter_id]]=""),"",_xlfn.XLOOKUP(draft_picks[[#This Row],[veto_override_drafter_id]],drafters[id],drafters[name]))</f>
        <v/>
      </c>
      <c r="S3209" t="s">
        <v>15497</v>
      </c>
      <c r="T3209" t="str">
        <f>IF(OR(ISBLANK(draft_picks[[#This Row],[veto_override_team_id]]),draft_picks[[#This Row],[veto_override_team_id]]=""),"",_xlfn.XLOOKUP(draft_picks[[#This Row],[veto_override_team_id]],drafter_teams[id],drafter_teams[name]))</f>
        <v/>
      </c>
    </row>
    <row r="3210" spans="1:20" x14ac:dyDescent="0.25">
      <c r="A3210" t="s">
        <v>627</v>
      </c>
      <c r="B3210" t="str">
        <f>_xlfn.XLOOKUP(draft_picks[[#This Row],[draft_id]],drafts[id],drafts[title])</f>
        <v>Patricia Highsmith</v>
      </c>
      <c r="C3210" s="3">
        <v>5</v>
      </c>
      <c r="D3210">
        <f>IF(C3209&lt;draft_picks[[#This Row],[position]],1,IF(C3209&gt;draft_picks[[#This Row],[position]],D3209+1,IF(C3209=draft_picks[[#This Row],[position]],D3209+1)))</f>
        <v>3</v>
      </c>
      <c r="E3210" t="s">
        <v>3832</v>
      </c>
      <c r="F3210" t="str">
        <f>IF(ISBLANK(draft_picks[[#This Row],[movie_id]]),"",_xlfn.XLOOKUP(draft_picks[[#This Row],[movie_id]],drafts.movies[id],drafts.movies[movie_title]))</f>
        <v>The Two Faces of January</v>
      </c>
      <c r="G3210" s="3" t="s">
        <v>841</v>
      </c>
      <c r="H3210" t="str">
        <f>IF(ISBLANK(draft_picks[[#This Row],[drafter_id]]),"",_xlfn.XLOOKUP(draft_picks[[#This Row],[drafter_id]],drafters[id],drafters[name]))</f>
        <v>Katie Walsh</v>
      </c>
      <c r="J3210" t="str">
        <f>IF(ISBLANK(draft_picks[[#This Row],[drafter_team_id]]),"",_xlfn.XLOOKUP(draft_picks[[#This Row],[drafter_team_id]],drafter_teams[id],drafter_teams[name]))</f>
        <v/>
      </c>
      <c r="K3210" s="3" t="s">
        <v>15484</v>
      </c>
      <c r="L3210" t="s">
        <v>977</v>
      </c>
      <c r="M3210" t="str">
        <f>IF(OR(ISBLANK(draft_picks[[#This Row],[veto_drafter_id]]),draft_picks[[#This Row],[veto_drafter_id]]=""),"",_xlfn.XLOOKUP(draft_picks[[#This Row],[veto_drafter_id]],drafters[id],drafters[name]))</f>
        <v>Louis Peitzman</v>
      </c>
      <c r="N3210" t="s">
        <v>15497</v>
      </c>
      <c r="O3210" t="str">
        <f>IF(OR(ISBLANK(draft_picks[[#This Row],[veto_drafter_team_id]]),draft_picks[[#This Row],[veto_drafter_team_id]]=""),"",_xlfn.XLOOKUP(draft_picks[[#This Row],[veto_drafter_team_id]],drafter_teams[id],drafter_teams[name]))</f>
        <v/>
      </c>
      <c r="Q3210" t="s">
        <v>15497</v>
      </c>
      <c r="R3210" t="str">
        <f>IF(OR(ISBLANK(draft_picks[[#This Row],[veto_override_drafter_id]]),draft_picks[[#This Row],[veto_override_drafter_id]]=""),"",_xlfn.XLOOKUP(draft_picks[[#This Row],[veto_override_drafter_id]],drafters[id],drafters[name]))</f>
        <v/>
      </c>
      <c r="S3210" t="s">
        <v>15497</v>
      </c>
      <c r="T3210" t="str">
        <f>IF(OR(ISBLANK(draft_picks[[#This Row],[veto_override_team_id]]),draft_picks[[#This Row],[veto_override_team_id]]=""),"",_xlfn.XLOOKUP(draft_picks[[#This Row],[veto_override_team_id]],drafter_teams[id],drafter_teams[name]))</f>
        <v/>
      </c>
    </row>
    <row r="3211" spans="1:20" x14ac:dyDescent="0.25">
      <c r="A3211" t="s">
        <v>627</v>
      </c>
      <c r="B3211" t="str">
        <f>_xlfn.XLOOKUP(draft_picks[[#This Row],[draft_id]],drafts[id],drafts[title])</f>
        <v>Patricia Highsmith</v>
      </c>
      <c r="C3211" s="3">
        <v>5</v>
      </c>
      <c r="D3211">
        <f>IF(C3210&lt;draft_picks[[#This Row],[position]],1,IF(C3210&gt;draft_picks[[#This Row],[position]],D3210+1,IF(C3210=draft_picks[[#This Row],[position]],D3210+1)))</f>
        <v>4</v>
      </c>
      <c r="E3211" t="s">
        <v>8233</v>
      </c>
      <c r="F3211" t="str">
        <f>IF(ISBLANK(draft_picks[[#This Row],[movie_id]]),"",_xlfn.XLOOKUP(draft_picks[[#This Row],[movie_id]],drafts.movies[id],drafts.movies[movie_title]))</f>
        <v>Ripley's Game</v>
      </c>
      <c r="G3211" s="3" t="s">
        <v>841</v>
      </c>
      <c r="H3211" t="str">
        <f>IF(ISBLANK(draft_picks[[#This Row],[drafter_id]]),"",_xlfn.XLOOKUP(draft_picks[[#This Row],[drafter_id]],drafters[id],drafters[name]))</f>
        <v>Katie Walsh</v>
      </c>
      <c r="J3211" t="str">
        <f>IF(ISBLANK(draft_picks[[#This Row],[drafter_team_id]]),"",_xlfn.XLOOKUP(draft_picks[[#This Row],[drafter_team_id]],drafter_teams[id],drafter_teams[name]))</f>
        <v/>
      </c>
      <c r="K3211" s="3" t="s">
        <v>15497</v>
      </c>
      <c r="L3211" t="s">
        <v>15497</v>
      </c>
      <c r="M3211" t="str">
        <f>IF(OR(ISBLANK(draft_picks[[#This Row],[veto_drafter_id]]),draft_picks[[#This Row],[veto_drafter_id]]=""),"",_xlfn.XLOOKUP(draft_picks[[#This Row],[veto_drafter_id]],drafters[id],drafters[name]))</f>
        <v/>
      </c>
      <c r="N3211" t="s">
        <v>15497</v>
      </c>
      <c r="O3211" t="str">
        <f>IF(OR(ISBLANK(draft_picks[[#This Row],[veto_drafter_team_id]]),draft_picks[[#This Row],[veto_drafter_team_id]]=""),"",_xlfn.XLOOKUP(draft_picks[[#This Row],[veto_drafter_team_id]],drafter_teams[id],drafter_teams[name]))</f>
        <v/>
      </c>
      <c r="Q3211" t="s">
        <v>15497</v>
      </c>
      <c r="R3211" t="str">
        <f>IF(OR(ISBLANK(draft_picks[[#This Row],[veto_override_drafter_id]]),draft_picks[[#This Row],[veto_override_drafter_id]]=""),"",_xlfn.XLOOKUP(draft_picks[[#This Row],[veto_override_drafter_id]],drafters[id],drafters[name]))</f>
        <v/>
      </c>
      <c r="S3211" t="s">
        <v>15497</v>
      </c>
      <c r="T3211" t="str">
        <f>IF(OR(ISBLANK(draft_picks[[#This Row],[veto_override_team_id]]),draft_picks[[#This Row],[veto_override_team_id]]=""),"",_xlfn.XLOOKUP(draft_picks[[#This Row],[veto_override_team_id]],drafter_teams[id],drafter_teams[name]))</f>
        <v/>
      </c>
    </row>
    <row r="3212" spans="1:20" x14ac:dyDescent="0.25">
      <c r="A3212" t="s">
        <v>627</v>
      </c>
      <c r="B3212" t="str">
        <f>_xlfn.XLOOKUP(draft_picks[[#This Row],[draft_id]],drafts[id],drafts[title])</f>
        <v>Patricia Highsmith</v>
      </c>
      <c r="C3212" s="3">
        <v>4</v>
      </c>
      <c r="D3212">
        <f>IF(C3211&lt;draft_picks[[#This Row],[position]],1,IF(C3211&gt;draft_picks[[#This Row],[position]],D3211+1,IF(C3211=draft_picks[[#This Row],[position]],D3211+1)))</f>
        <v>5</v>
      </c>
      <c r="E3212" t="s">
        <v>4980</v>
      </c>
      <c r="F3212" t="str">
        <f>IF(ISBLANK(draft_picks[[#This Row],[movie_id]]),"",_xlfn.XLOOKUP(draft_picks[[#This Row],[movie_id]],drafts.movies[id],drafts.movies[movie_title]))</f>
        <v>The American Friend</v>
      </c>
      <c r="G3212" s="3" t="s">
        <v>977</v>
      </c>
      <c r="H3212" t="str">
        <f>IF(ISBLANK(draft_picks[[#This Row],[drafter_id]]),"",_xlfn.XLOOKUP(draft_picks[[#This Row],[drafter_id]],drafters[id],drafters[name]))</f>
        <v>Louis Peitzman</v>
      </c>
      <c r="J3212" t="str">
        <f>IF(ISBLANK(draft_picks[[#This Row],[drafter_team_id]]),"",_xlfn.XLOOKUP(draft_picks[[#This Row],[drafter_team_id]],drafter_teams[id],drafter_teams[name]))</f>
        <v/>
      </c>
      <c r="K3212" s="3" t="s">
        <v>15497</v>
      </c>
      <c r="L3212" t="s">
        <v>15497</v>
      </c>
      <c r="M3212" t="str">
        <f>IF(OR(ISBLANK(draft_picks[[#This Row],[veto_drafter_id]]),draft_picks[[#This Row],[veto_drafter_id]]=""),"",_xlfn.XLOOKUP(draft_picks[[#This Row],[veto_drafter_id]],drafters[id],drafters[name]))</f>
        <v/>
      </c>
      <c r="N3212" t="s">
        <v>15497</v>
      </c>
      <c r="O3212" t="str">
        <f>IF(OR(ISBLANK(draft_picks[[#This Row],[veto_drafter_team_id]]),draft_picks[[#This Row],[veto_drafter_team_id]]=""),"",_xlfn.XLOOKUP(draft_picks[[#This Row],[veto_drafter_team_id]],drafter_teams[id],drafter_teams[name]))</f>
        <v/>
      </c>
      <c r="Q3212" t="s">
        <v>15497</v>
      </c>
      <c r="R3212" t="str">
        <f>IF(OR(ISBLANK(draft_picks[[#This Row],[veto_override_drafter_id]]),draft_picks[[#This Row],[veto_override_drafter_id]]=""),"",_xlfn.XLOOKUP(draft_picks[[#This Row],[veto_override_drafter_id]],drafters[id],drafters[name]))</f>
        <v/>
      </c>
      <c r="S3212" t="s">
        <v>15497</v>
      </c>
      <c r="T3212" t="str">
        <f>IF(OR(ISBLANK(draft_picks[[#This Row],[veto_override_team_id]]),draft_picks[[#This Row],[veto_override_team_id]]=""),"",_xlfn.XLOOKUP(draft_picks[[#This Row],[veto_override_team_id]],drafter_teams[id],drafter_teams[name]))</f>
        <v/>
      </c>
    </row>
    <row r="3213" spans="1:20" x14ac:dyDescent="0.25">
      <c r="A3213" t="s">
        <v>627</v>
      </c>
      <c r="B3213" t="str">
        <f>_xlfn.XLOOKUP(draft_picks[[#This Row],[draft_id]],drafts[id],drafts[title])</f>
        <v>Patricia Highsmith</v>
      </c>
      <c r="C3213" s="3">
        <v>3</v>
      </c>
      <c r="D3213">
        <f>IF(C3212&lt;draft_picks[[#This Row],[position]],1,IF(C3212&gt;draft_picks[[#This Row],[position]],D3212+1,IF(C3212=draft_picks[[#This Row],[position]],D3212+1)))</f>
        <v>6</v>
      </c>
      <c r="E3213" t="s">
        <v>1380</v>
      </c>
      <c r="F3213" t="str">
        <f>IF(ISBLANK(draft_picks[[#This Row],[movie_id]]),"",_xlfn.XLOOKUP(draft_picks[[#This Row],[movie_id]],drafts.movies[id],drafts.movies[movie_title]))</f>
        <v>Strangers on a Train</v>
      </c>
      <c r="G3213" s="3" t="s">
        <v>841</v>
      </c>
      <c r="H3213" t="str">
        <f>IF(ISBLANK(draft_picks[[#This Row],[drafter_id]]),"",_xlfn.XLOOKUP(draft_picks[[#This Row],[drafter_id]],drafters[id],drafters[name]))</f>
        <v>Katie Walsh</v>
      </c>
      <c r="J3213" t="str">
        <f>IF(ISBLANK(draft_picks[[#This Row],[drafter_team_id]]),"",_xlfn.XLOOKUP(draft_picks[[#This Row],[drafter_team_id]],drafter_teams[id],drafter_teams[name]))</f>
        <v/>
      </c>
      <c r="K3213" s="3" t="s">
        <v>15497</v>
      </c>
      <c r="L3213" t="s">
        <v>15497</v>
      </c>
      <c r="M3213" t="str">
        <f>IF(OR(ISBLANK(draft_picks[[#This Row],[veto_drafter_id]]),draft_picks[[#This Row],[veto_drafter_id]]=""),"",_xlfn.XLOOKUP(draft_picks[[#This Row],[veto_drafter_id]],drafters[id],drafters[name]))</f>
        <v/>
      </c>
      <c r="N3213" t="s">
        <v>15497</v>
      </c>
      <c r="O3213" t="str">
        <f>IF(OR(ISBLANK(draft_picks[[#This Row],[veto_drafter_team_id]]),draft_picks[[#This Row],[veto_drafter_team_id]]=""),"",_xlfn.XLOOKUP(draft_picks[[#This Row],[veto_drafter_team_id]],drafter_teams[id],drafter_teams[name]))</f>
        <v/>
      </c>
      <c r="Q3213" t="s">
        <v>15497</v>
      </c>
      <c r="R3213" t="str">
        <f>IF(OR(ISBLANK(draft_picks[[#This Row],[veto_override_drafter_id]]),draft_picks[[#This Row],[veto_override_drafter_id]]=""),"",_xlfn.XLOOKUP(draft_picks[[#This Row],[veto_override_drafter_id]],drafters[id],drafters[name]))</f>
        <v/>
      </c>
      <c r="S3213" t="s">
        <v>15497</v>
      </c>
      <c r="T3213" t="str">
        <f>IF(OR(ISBLANK(draft_picks[[#This Row],[veto_override_team_id]]),draft_picks[[#This Row],[veto_override_team_id]]=""),"",_xlfn.XLOOKUP(draft_picks[[#This Row],[veto_override_team_id]],drafter_teams[id],drafter_teams[name]))</f>
        <v/>
      </c>
    </row>
    <row r="3214" spans="1:20" x14ac:dyDescent="0.25">
      <c r="A3214" t="s">
        <v>627</v>
      </c>
      <c r="B3214" t="str">
        <f>_xlfn.XLOOKUP(draft_picks[[#This Row],[draft_id]],drafts[id],drafts[title])</f>
        <v>Patricia Highsmith</v>
      </c>
      <c r="C3214" s="3">
        <v>2</v>
      </c>
      <c r="D3214">
        <f>IF(C3213&lt;draft_picks[[#This Row],[position]],1,IF(C3213&gt;draft_picks[[#This Row],[position]],D3213+1,IF(C3213=draft_picks[[#This Row],[position]],D3213+1)))</f>
        <v>7</v>
      </c>
      <c r="E3214" t="s">
        <v>6895</v>
      </c>
      <c r="F3214" t="str">
        <f>IF(ISBLANK(draft_picks[[#This Row],[movie_id]]),"",_xlfn.XLOOKUP(draft_picks[[#This Row],[movie_id]],drafts.movies[id],drafts.movies[movie_title]))</f>
        <v>The Talented Mr. Ripley</v>
      </c>
      <c r="G3214" s="3" t="s">
        <v>977</v>
      </c>
      <c r="H3214" t="str">
        <f>IF(ISBLANK(draft_picks[[#This Row],[drafter_id]]),"",_xlfn.XLOOKUP(draft_picks[[#This Row],[drafter_id]],drafters[id],drafters[name]))</f>
        <v>Louis Peitzman</v>
      </c>
      <c r="J3214" t="str">
        <f>IF(ISBLANK(draft_picks[[#This Row],[drafter_team_id]]),"",_xlfn.XLOOKUP(draft_picks[[#This Row],[drafter_team_id]],drafter_teams[id],drafter_teams[name]))</f>
        <v/>
      </c>
      <c r="K3214" s="3" t="s">
        <v>15484</v>
      </c>
      <c r="L3214" t="s">
        <v>841</v>
      </c>
      <c r="M3214" t="str">
        <f>IF(OR(ISBLANK(draft_picks[[#This Row],[veto_drafter_id]]),draft_picks[[#This Row],[veto_drafter_id]]=""),"",_xlfn.XLOOKUP(draft_picks[[#This Row],[veto_drafter_id]],drafters[id],drafters[name]))</f>
        <v>Katie Walsh</v>
      </c>
      <c r="N3214" t="s">
        <v>15497</v>
      </c>
      <c r="O3214" t="str">
        <f>IF(OR(ISBLANK(draft_picks[[#This Row],[veto_drafter_team_id]]),draft_picks[[#This Row],[veto_drafter_team_id]]=""),"",_xlfn.XLOOKUP(draft_picks[[#This Row],[veto_drafter_team_id]],drafter_teams[id],drafter_teams[name]))</f>
        <v/>
      </c>
      <c r="Q3214" t="s">
        <v>15497</v>
      </c>
      <c r="R3214" t="str">
        <f>IF(OR(ISBLANK(draft_picks[[#This Row],[veto_override_drafter_id]]),draft_picks[[#This Row],[veto_override_drafter_id]]=""),"",_xlfn.XLOOKUP(draft_picks[[#This Row],[veto_override_drafter_id]],drafters[id],drafters[name]))</f>
        <v/>
      </c>
      <c r="S3214" t="s">
        <v>15497</v>
      </c>
      <c r="T3214" t="str">
        <f>IF(OR(ISBLANK(draft_picks[[#This Row],[veto_override_team_id]]),draft_picks[[#This Row],[veto_override_team_id]]=""),"",_xlfn.XLOOKUP(draft_picks[[#This Row],[veto_override_team_id]],drafter_teams[id],drafter_teams[name]))</f>
        <v/>
      </c>
    </row>
    <row r="3215" spans="1:20" x14ac:dyDescent="0.25">
      <c r="A3215" t="s">
        <v>627</v>
      </c>
      <c r="B3215" t="str">
        <f>_xlfn.XLOOKUP(draft_picks[[#This Row],[draft_id]],drafts[id],drafts[title])</f>
        <v>Patricia Highsmith</v>
      </c>
      <c r="C3215" s="3">
        <v>2</v>
      </c>
      <c r="D3215">
        <f>IF(C3214&lt;draft_picks[[#This Row],[position]],1,IF(C3214&gt;draft_picks[[#This Row],[position]],D3214+1,IF(C3214=draft_picks[[#This Row],[position]],D3214+1)))</f>
        <v>8</v>
      </c>
      <c r="E3215" t="s">
        <v>2237</v>
      </c>
      <c r="F3215" t="str">
        <f>IF(ISBLANK(draft_picks[[#This Row],[movie_id]]),"",_xlfn.XLOOKUP(draft_picks[[#This Row],[movie_id]],drafts.movies[id],drafts.movies[movie_title]))</f>
        <v>Carol</v>
      </c>
      <c r="G3215" s="3" t="s">
        <v>977</v>
      </c>
      <c r="H3215" t="str">
        <f>IF(ISBLANK(draft_picks[[#This Row],[drafter_id]]),"",_xlfn.XLOOKUP(draft_picks[[#This Row],[drafter_id]],drafters[id],drafters[name]))</f>
        <v>Louis Peitzman</v>
      </c>
      <c r="J3215" t="str">
        <f>IF(ISBLANK(draft_picks[[#This Row],[drafter_team_id]]),"",_xlfn.XLOOKUP(draft_picks[[#This Row],[drafter_team_id]],drafter_teams[id],drafter_teams[name]))</f>
        <v/>
      </c>
      <c r="K3215" s="3" t="s">
        <v>15497</v>
      </c>
      <c r="L3215" t="s">
        <v>15497</v>
      </c>
      <c r="M3215" t="str">
        <f>IF(OR(ISBLANK(draft_picks[[#This Row],[veto_drafter_id]]),draft_picks[[#This Row],[veto_drafter_id]]=""),"",_xlfn.XLOOKUP(draft_picks[[#This Row],[veto_drafter_id]],drafters[id],drafters[name]))</f>
        <v/>
      </c>
      <c r="N3215" t="s">
        <v>15497</v>
      </c>
      <c r="O3215" t="str">
        <f>IF(OR(ISBLANK(draft_picks[[#This Row],[veto_drafter_team_id]]),draft_picks[[#This Row],[veto_drafter_team_id]]=""),"",_xlfn.XLOOKUP(draft_picks[[#This Row],[veto_drafter_team_id]],drafter_teams[id],drafter_teams[name]))</f>
        <v/>
      </c>
      <c r="Q3215" t="s">
        <v>15497</v>
      </c>
      <c r="R3215" t="str">
        <f>IF(OR(ISBLANK(draft_picks[[#This Row],[veto_override_drafter_id]]),draft_picks[[#This Row],[veto_override_drafter_id]]=""),"",_xlfn.XLOOKUP(draft_picks[[#This Row],[veto_override_drafter_id]],drafters[id],drafters[name]))</f>
        <v/>
      </c>
      <c r="S3215" t="s">
        <v>15497</v>
      </c>
      <c r="T3215" t="str">
        <f>IF(OR(ISBLANK(draft_picks[[#This Row],[veto_override_team_id]]),draft_picks[[#This Row],[veto_override_team_id]]=""),"",_xlfn.XLOOKUP(draft_picks[[#This Row],[veto_override_team_id]],drafter_teams[id],drafter_teams[name]))</f>
        <v/>
      </c>
    </row>
    <row r="3216" spans="1:20" x14ac:dyDescent="0.25">
      <c r="A3216" t="s">
        <v>627</v>
      </c>
      <c r="B3216" t="str">
        <f>_xlfn.XLOOKUP(draft_picks[[#This Row],[draft_id]],drafts[id],drafts[title])</f>
        <v>Patricia Highsmith</v>
      </c>
      <c r="C3216" s="3">
        <v>1</v>
      </c>
      <c r="D3216">
        <f>IF(C3215&lt;draft_picks[[#This Row],[position]],1,IF(C3215&gt;draft_picks[[#This Row],[position]],D3215+1,IF(C3215=draft_picks[[#This Row],[position]],D3215+1)))</f>
        <v>9</v>
      </c>
      <c r="E3216" t="s">
        <v>6895</v>
      </c>
      <c r="F3216" t="str">
        <f>IF(ISBLANK(draft_picks[[#This Row],[movie_id]]),"",_xlfn.XLOOKUP(draft_picks[[#This Row],[movie_id]],drafts.movies[id],drafts.movies[movie_title]))</f>
        <v>The Talented Mr. Ripley</v>
      </c>
      <c r="G3216" s="3" t="s">
        <v>841</v>
      </c>
      <c r="H3216" t="str">
        <f>IF(ISBLANK(draft_picks[[#This Row],[drafter_id]]),"",_xlfn.XLOOKUP(draft_picks[[#This Row],[drafter_id]],drafters[id],drafters[name]))</f>
        <v>Katie Walsh</v>
      </c>
      <c r="J3216" t="str">
        <f>IF(ISBLANK(draft_picks[[#This Row],[drafter_team_id]]),"",_xlfn.XLOOKUP(draft_picks[[#This Row],[drafter_team_id]],drafter_teams[id],drafter_teams[name]))</f>
        <v/>
      </c>
      <c r="K3216" s="3" t="s">
        <v>15497</v>
      </c>
      <c r="L3216" t="s">
        <v>15497</v>
      </c>
      <c r="M3216" t="str">
        <f>IF(OR(ISBLANK(draft_picks[[#This Row],[veto_drafter_id]]),draft_picks[[#This Row],[veto_drafter_id]]=""),"",_xlfn.XLOOKUP(draft_picks[[#This Row],[veto_drafter_id]],drafters[id],drafters[name]))</f>
        <v/>
      </c>
      <c r="N3216" t="s">
        <v>15497</v>
      </c>
      <c r="O3216" t="str">
        <f>IF(OR(ISBLANK(draft_picks[[#This Row],[veto_drafter_team_id]]),draft_picks[[#This Row],[veto_drafter_team_id]]=""),"",_xlfn.XLOOKUP(draft_picks[[#This Row],[veto_drafter_team_id]],drafter_teams[id],drafter_teams[name]))</f>
        <v/>
      </c>
      <c r="Q3216" t="s">
        <v>15497</v>
      </c>
      <c r="R3216" t="str">
        <f>IF(OR(ISBLANK(draft_picks[[#This Row],[veto_override_drafter_id]]),draft_picks[[#This Row],[veto_override_drafter_id]]=""),"",_xlfn.XLOOKUP(draft_picks[[#This Row],[veto_override_drafter_id]],drafters[id],drafters[name]))</f>
        <v/>
      </c>
      <c r="S3216" t="s">
        <v>15497</v>
      </c>
      <c r="T3216" t="str">
        <f>IF(OR(ISBLANK(draft_picks[[#This Row],[veto_override_team_id]]),draft_picks[[#This Row],[veto_override_team_id]]=""),"",_xlfn.XLOOKUP(draft_picks[[#This Row],[veto_override_team_id]],drafter_teams[id],drafter_teams[name]))</f>
        <v/>
      </c>
    </row>
    <row r="3217" spans="1:20" x14ac:dyDescent="0.25">
      <c r="A3217" t="s">
        <v>619</v>
      </c>
      <c r="B3217" t="str">
        <f>_xlfn.XLOOKUP(draft_picks[[#This Row],[draft_id]],drafts[id],drafts[title])</f>
        <v>Bookstore &amp; Library Movies</v>
      </c>
      <c r="C3217" s="3">
        <v>7</v>
      </c>
      <c r="D3217">
        <f>IF(C3216&lt;draft_picks[[#This Row],[position]],1,IF(C3216&gt;draft_picks[[#This Row],[position]],D3216+1,IF(C3216=draft_picks[[#This Row],[position]],D3216+1)))</f>
        <v>1</v>
      </c>
      <c r="E3217" t="s">
        <v>7117</v>
      </c>
      <c r="F3217" t="str">
        <f>IF(ISBLANK(draft_picks[[#This Row],[movie_id]]),"",_xlfn.XLOOKUP(draft_picks[[#This Row],[movie_id]],drafts.movies[id],drafts.movies[movie_title]))</f>
        <v>Party Girl</v>
      </c>
      <c r="G3217" s="3"/>
      <c r="H3217" t="str">
        <f>IF(ISBLANK(draft_picks[[#This Row],[drafter_id]]),"",_xlfn.XLOOKUP(draft_picks[[#This Row],[drafter_id]],drafters[id],drafters[name]))</f>
        <v/>
      </c>
      <c r="I3217" t="s">
        <v>1313</v>
      </c>
      <c r="J3217" t="str">
        <f>IF(ISBLANK(draft_picks[[#This Row],[drafter_team_id]]),"",_xlfn.XLOOKUP(draft_picks[[#This Row],[drafter_team_id]],drafter_teams[id],drafter_teams[name]))</f>
        <v>Team This Had Oscar Buzz</v>
      </c>
      <c r="K3217" s="3" t="s">
        <v>15497</v>
      </c>
      <c r="L3217" t="s">
        <v>15497</v>
      </c>
      <c r="M3217" t="str">
        <f>IF(OR(ISBLANK(draft_picks[[#This Row],[veto_drafter_id]]),draft_picks[[#This Row],[veto_drafter_id]]=""),"",_xlfn.XLOOKUP(draft_picks[[#This Row],[veto_drafter_id]],drafters[id],drafters[name]))</f>
        <v/>
      </c>
      <c r="N3217" t="s">
        <v>15497</v>
      </c>
      <c r="O3217" t="str">
        <f>IF(OR(ISBLANK(draft_picks[[#This Row],[veto_drafter_team_id]]),draft_picks[[#This Row],[veto_drafter_team_id]]=""),"",_xlfn.XLOOKUP(draft_picks[[#This Row],[veto_drafter_team_id]],drafter_teams[id],drafter_teams[name]))</f>
        <v/>
      </c>
      <c r="Q3217" t="s">
        <v>15497</v>
      </c>
      <c r="R3217" t="str">
        <f>IF(OR(ISBLANK(draft_picks[[#This Row],[veto_override_drafter_id]]),draft_picks[[#This Row],[veto_override_drafter_id]]=""),"",_xlfn.XLOOKUP(draft_picks[[#This Row],[veto_override_drafter_id]],drafters[id],drafters[name]))</f>
        <v/>
      </c>
      <c r="S3217" t="s">
        <v>15497</v>
      </c>
      <c r="T3217" t="str">
        <f>IF(OR(ISBLANK(draft_picks[[#This Row],[veto_override_team_id]]),draft_picks[[#This Row],[veto_override_team_id]]=""),"",_xlfn.XLOOKUP(draft_picks[[#This Row],[veto_override_team_id]],drafter_teams[id],drafter_teams[name]))</f>
        <v/>
      </c>
    </row>
    <row r="3218" spans="1:20" x14ac:dyDescent="0.25">
      <c r="A3218" t="s">
        <v>619</v>
      </c>
      <c r="B3218" t="str">
        <f>_xlfn.XLOOKUP(draft_picks[[#This Row],[draft_id]],drafts[id],drafts[title])</f>
        <v>Bookstore &amp; Library Movies</v>
      </c>
      <c r="C3218" s="3">
        <v>6</v>
      </c>
      <c r="D3218">
        <f>IF(C3217&lt;draft_picks[[#This Row],[position]],1,IF(C3217&gt;draft_picks[[#This Row],[position]],D3217+1,IF(C3217=draft_picks[[#This Row],[position]],D3217+1)))</f>
        <v>2</v>
      </c>
      <c r="E3218" t="s">
        <v>3585</v>
      </c>
      <c r="F3218" t="str">
        <f>IF(ISBLANK(draft_picks[[#This Row],[movie_id]]),"",_xlfn.XLOOKUP(draft_picks[[#This Row],[movie_id]],drafts.movies[id],drafts.movies[movie_title]))</f>
        <v>Ex Libris</v>
      </c>
      <c r="G3218" s="3"/>
      <c r="H3218" t="str">
        <f>IF(ISBLANK(draft_picks[[#This Row],[drafter_id]]),"",_xlfn.XLOOKUP(draft_picks[[#This Row],[drafter_id]],drafters[id],drafters[name]))</f>
        <v/>
      </c>
      <c r="I3218" t="s">
        <v>1313</v>
      </c>
      <c r="J3218" t="str">
        <f>IF(ISBLANK(draft_picks[[#This Row],[drafter_team_id]]),"",_xlfn.XLOOKUP(draft_picks[[#This Row],[drafter_team_id]],drafter_teams[id],drafter_teams[name]))</f>
        <v>Team This Had Oscar Buzz</v>
      </c>
      <c r="K3218" s="3" t="s">
        <v>15497</v>
      </c>
      <c r="L3218" t="s">
        <v>15497</v>
      </c>
      <c r="M3218" t="str">
        <f>IF(OR(ISBLANK(draft_picks[[#This Row],[veto_drafter_id]]),draft_picks[[#This Row],[veto_drafter_id]]=""),"",_xlfn.XLOOKUP(draft_picks[[#This Row],[veto_drafter_id]],drafters[id],drafters[name]))</f>
        <v/>
      </c>
      <c r="N3218" t="s">
        <v>15497</v>
      </c>
      <c r="O3218" t="str">
        <f>IF(OR(ISBLANK(draft_picks[[#This Row],[veto_drafter_team_id]]),draft_picks[[#This Row],[veto_drafter_team_id]]=""),"",_xlfn.XLOOKUP(draft_picks[[#This Row],[veto_drafter_team_id]],drafter_teams[id],drafter_teams[name]))</f>
        <v/>
      </c>
      <c r="Q3218" t="s">
        <v>15497</v>
      </c>
      <c r="R3218" t="str">
        <f>IF(OR(ISBLANK(draft_picks[[#This Row],[veto_override_drafter_id]]),draft_picks[[#This Row],[veto_override_drafter_id]]=""),"",_xlfn.XLOOKUP(draft_picks[[#This Row],[veto_override_drafter_id]],drafters[id],drafters[name]))</f>
        <v/>
      </c>
      <c r="S3218" t="s">
        <v>15497</v>
      </c>
      <c r="T3218" t="str">
        <f>IF(OR(ISBLANK(draft_picks[[#This Row],[veto_override_team_id]]),draft_picks[[#This Row],[veto_override_team_id]]=""),"",_xlfn.XLOOKUP(draft_picks[[#This Row],[veto_override_team_id]],drafter_teams[id],drafter_teams[name]))</f>
        <v/>
      </c>
    </row>
    <row r="3219" spans="1:20" x14ac:dyDescent="0.25">
      <c r="A3219" t="s">
        <v>619</v>
      </c>
      <c r="B3219" t="str">
        <f>_xlfn.XLOOKUP(draft_picks[[#This Row],[draft_id]],drafts[id],drafts[title])</f>
        <v>Bookstore &amp; Library Movies</v>
      </c>
      <c r="C3219" s="3">
        <v>5</v>
      </c>
      <c r="D3219">
        <f>IF(C3218&lt;draft_picks[[#This Row],[position]],1,IF(C3218&gt;draft_picks[[#This Row],[position]],D3218+1,IF(C3218=draft_picks[[#This Row],[position]],D3218+1)))</f>
        <v>3</v>
      </c>
      <c r="E3219" t="s">
        <v>8041</v>
      </c>
      <c r="F3219" t="str">
        <f>IF(ISBLANK(draft_picks[[#This Row],[movie_id]]),"",_xlfn.XLOOKUP(draft_picks[[#This Row],[movie_id]],drafts.movies[id],drafts.movies[movie_title]))</f>
        <v>84 Charing Cross Road</v>
      </c>
      <c r="G3219" s="3"/>
      <c r="H3219" t="str">
        <f>IF(ISBLANK(draft_picks[[#This Row],[drafter_id]]),"",_xlfn.XLOOKUP(draft_picks[[#This Row],[drafter_id]],drafters[id],drafters[name]))</f>
        <v/>
      </c>
      <c r="I3219" t="s">
        <v>1309</v>
      </c>
      <c r="J3219" t="str">
        <f>IF(ISBLANK(draft_picks[[#This Row],[drafter_team_id]]),"",_xlfn.XLOOKUP(draft_picks[[#This Row],[drafter_team_id]],drafter_teams[id],drafter_teams[name]))</f>
        <v>Katey Rich and Joanna Robinson</v>
      </c>
      <c r="K3219" s="3" t="s">
        <v>15497</v>
      </c>
      <c r="L3219" t="s">
        <v>15497</v>
      </c>
      <c r="M3219" t="str">
        <f>IF(OR(ISBLANK(draft_picks[[#This Row],[veto_drafter_id]]),draft_picks[[#This Row],[veto_drafter_id]]=""),"",_xlfn.XLOOKUP(draft_picks[[#This Row],[veto_drafter_id]],drafters[id],drafters[name]))</f>
        <v/>
      </c>
      <c r="N3219" t="s">
        <v>15497</v>
      </c>
      <c r="O3219" t="str">
        <f>IF(OR(ISBLANK(draft_picks[[#This Row],[veto_drafter_team_id]]),draft_picks[[#This Row],[veto_drafter_team_id]]=""),"",_xlfn.XLOOKUP(draft_picks[[#This Row],[veto_drafter_team_id]],drafter_teams[id],drafter_teams[name]))</f>
        <v/>
      </c>
      <c r="Q3219" t="s">
        <v>15497</v>
      </c>
      <c r="R3219" t="str">
        <f>IF(OR(ISBLANK(draft_picks[[#This Row],[veto_override_drafter_id]]),draft_picks[[#This Row],[veto_override_drafter_id]]=""),"",_xlfn.XLOOKUP(draft_picks[[#This Row],[veto_override_drafter_id]],drafters[id],drafters[name]))</f>
        <v/>
      </c>
      <c r="S3219" t="s">
        <v>15497</v>
      </c>
      <c r="T3219" t="str">
        <f>IF(OR(ISBLANK(draft_picks[[#This Row],[veto_override_team_id]]),draft_picks[[#This Row],[veto_override_team_id]]=""),"",_xlfn.XLOOKUP(draft_picks[[#This Row],[veto_override_team_id]],drafter_teams[id],drafter_teams[name]))</f>
        <v/>
      </c>
    </row>
    <row r="3220" spans="1:20" x14ac:dyDescent="0.25">
      <c r="A3220" t="s">
        <v>619</v>
      </c>
      <c r="B3220" t="str">
        <f>_xlfn.XLOOKUP(draft_picks[[#This Row],[draft_id]],drafts[id],drafts[title])</f>
        <v>Bookstore &amp; Library Movies</v>
      </c>
      <c r="C3220" s="3">
        <v>4</v>
      </c>
      <c r="D3220">
        <f>IF(C3219&lt;draft_picks[[#This Row],[position]],1,IF(C3219&gt;draft_picks[[#This Row],[position]],D3219+1,IF(C3219=draft_picks[[#This Row],[position]],D3219+1)))</f>
        <v>4</v>
      </c>
      <c r="E3220" t="s">
        <v>8053</v>
      </c>
      <c r="F3220" t="str">
        <f>IF(ISBLANK(draft_picks[[#This Row],[movie_id]]),"",_xlfn.XLOOKUP(draft_picks[[#This Row],[movie_id]],drafts.movies[id],drafts.movies[movie_title]))</f>
        <v>Can You Ever Forgive Me?</v>
      </c>
      <c r="G3220" s="3"/>
      <c r="H3220" t="str">
        <f>IF(ISBLANK(draft_picks[[#This Row],[drafter_id]]),"",_xlfn.XLOOKUP(draft_picks[[#This Row],[drafter_id]],drafters[id],drafters[name]))</f>
        <v/>
      </c>
      <c r="I3220" t="s">
        <v>1313</v>
      </c>
      <c r="J3220" t="str">
        <f>IF(ISBLANK(draft_picks[[#This Row],[drafter_team_id]]),"",_xlfn.XLOOKUP(draft_picks[[#This Row],[drafter_team_id]],drafter_teams[id],drafter_teams[name]))</f>
        <v>Team This Had Oscar Buzz</v>
      </c>
      <c r="K3220" s="3" t="s">
        <v>15497</v>
      </c>
      <c r="L3220" t="s">
        <v>15497</v>
      </c>
      <c r="M3220" t="str">
        <f>IF(OR(ISBLANK(draft_picks[[#This Row],[veto_drafter_id]]),draft_picks[[#This Row],[veto_drafter_id]]=""),"",_xlfn.XLOOKUP(draft_picks[[#This Row],[veto_drafter_id]],drafters[id],drafters[name]))</f>
        <v/>
      </c>
      <c r="N3220" t="s">
        <v>15497</v>
      </c>
      <c r="O3220" t="str">
        <f>IF(OR(ISBLANK(draft_picks[[#This Row],[veto_drafter_team_id]]),draft_picks[[#This Row],[veto_drafter_team_id]]=""),"",_xlfn.XLOOKUP(draft_picks[[#This Row],[veto_drafter_team_id]],drafter_teams[id],drafter_teams[name]))</f>
        <v/>
      </c>
      <c r="Q3220" t="s">
        <v>15497</v>
      </c>
      <c r="R3220" t="str">
        <f>IF(OR(ISBLANK(draft_picks[[#This Row],[veto_override_drafter_id]]),draft_picks[[#This Row],[veto_override_drafter_id]]=""),"",_xlfn.XLOOKUP(draft_picks[[#This Row],[veto_override_drafter_id]],drafters[id],drafters[name]))</f>
        <v/>
      </c>
      <c r="S3220" t="s">
        <v>15497</v>
      </c>
      <c r="T3220" t="str">
        <f>IF(OR(ISBLANK(draft_picks[[#This Row],[veto_override_team_id]]),draft_picks[[#This Row],[veto_override_team_id]]=""),"",_xlfn.XLOOKUP(draft_picks[[#This Row],[veto_override_team_id]],drafter_teams[id],drafter_teams[name]))</f>
        <v/>
      </c>
    </row>
    <row r="3221" spans="1:20" x14ac:dyDescent="0.25">
      <c r="A3221" t="s">
        <v>619</v>
      </c>
      <c r="B3221" t="str">
        <f>_xlfn.XLOOKUP(draft_picks[[#This Row],[draft_id]],drafts[id],drafts[title])</f>
        <v>Bookstore &amp; Library Movies</v>
      </c>
      <c r="C3221" s="3">
        <v>3</v>
      </c>
      <c r="D3221">
        <f>IF(C3220&lt;draft_picks[[#This Row],[position]],1,IF(C3220&gt;draft_picks[[#This Row],[position]],D3220+1,IF(C3220=draft_picks[[#This Row],[position]],D3220+1)))</f>
        <v>5</v>
      </c>
      <c r="E3221" t="s">
        <v>2814</v>
      </c>
      <c r="F3221" t="str">
        <f>IF(ISBLANK(draft_picks[[#This Row],[movie_id]]),"",_xlfn.XLOOKUP(draft_picks[[#This Row],[movie_id]],drafts.movies[id],drafts.movies[movie_title]))</f>
        <v>You've Got Mail</v>
      </c>
      <c r="G3221" s="3"/>
      <c r="H3221" t="str">
        <f>IF(ISBLANK(draft_picks[[#This Row],[drafter_id]]),"",_xlfn.XLOOKUP(draft_picks[[#This Row],[drafter_id]],drafters[id],drafters[name]))</f>
        <v/>
      </c>
      <c r="I3221" t="s">
        <v>1309</v>
      </c>
      <c r="J3221" t="str">
        <f>IF(ISBLANK(draft_picks[[#This Row],[drafter_team_id]]),"",_xlfn.XLOOKUP(draft_picks[[#This Row],[drafter_team_id]],drafter_teams[id],drafter_teams[name]))</f>
        <v>Katey Rich and Joanna Robinson</v>
      </c>
      <c r="K3221" s="3" t="s">
        <v>15497</v>
      </c>
      <c r="L3221" t="s">
        <v>15497</v>
      </c>
      <c r="M3221" t="str">
        <f>IF(OR(ISBLANK(draft_picks[[#This Row],[veto_drafter_id]]),draft_picks[[#This Row],[veto_drafter_id]]=""),"",_xlfn.XLOOKUP(draft_picks[[#This Row],[veto_drafter_id]],drafters[id],drafters[name]))</f>
        <v/>
      </c>
      <c r="N3221" t="s">
        <v>15497</v>
      </c>
      <c r="O3221" t="str">
        <f>IF(OR(ISBLANK(draft_picks[[#This Row],[veto_drafter_team_id]]),draft_picks[[#This Row],[veto_drafter_team_id]]=""),"",_xlfn.XLOOKUP(draft_picks[[#This Row],[veto_drafter_team_id]],drafter_teams[id],drafter_teams[name]))</f>
        <v/>
      </c>
      <c r="Q3221" t="s">
        <v>15497</v>
      </c>
      <c r="R3221" t="str">
        <f>IF(OR(ISBLANK(draft_picks[[#This Row],[veto_override_drafter_id]]),draft_picks[[#This Row],[veto_override_drafter_id]]=""),"",_xlfn.XLOOKUP(draft_picks[[#This Row],[veto_override_drafter_id]],drafters[id],drafters[name]))</f>
        <v/>
      </c>
      <c r="S3221" t="s">
        <v>15497</v>
      </c>
      <c r="T3221" t="str">
        <f>IF(OR(ISBLANK(draft_picks[[#This Row],[veto_override_team_id]]),draft_picks[[#This Row],[veto_override_team_id]]=""),"",_xlfn.XLOOKUP(draft_picks[[#This Row],[veto_override_team_id]],drafter_teams[id],drafter_teams[name]))</f>
        <v/>
      </c>
    </row>
    <row r="3222" spans="1:20" x14ac:dyDescent="0.25">
      <c r="A3222" t="s">
        <v>619</v>
      </c>
      <c r="B3222" t="str">
        <f>_xlfn.XLOOKUP(draft_picks[[#This Row],[draft_id]],drafts[id],drafts[title])</f>
        <v>Bookstore &amp; Library Movies</v>
      </c>
      <c r="C3222" s="3">
        <v>2</v>
      </c>
      <c r="D3222">
        <f>IF(C3221&lt;draft_picks[[#This Row],[position]],1,IF(C3221&gt;draft_picks[[#This Row],[position]],D3221+1,IF(C3221=draft_picks[[#This Row],[position]],D3221+1)))</f>
        <v>6</v>
      </c>
      <c r="E3222" t="s">
        <v>1341</v>
      </c>
      <c r="F3222" t="str">
        <f>IF(ISBLANK(draft_picks[[#This Row],[movie_id]]),"",_xlfn.XLOOKUP(draft_picks[[#This Row],[movie_id]],drafts.movies[id],drafts.movies[movie_title]))</f>
        <v>Beauty and the Beast</v>
      </c>
      <c r="G3222" s="3"/>
      <c r="H3222" t="str">
        <f>IF(ISBLANK(draft_picks[[#This Row],[drafter_id]]),"",_xlfn.XLOOKUP(draft_picks[[#This Row],[drafter_id]],drafters[id],drafters[name]))</f>
        <v/>
      </c>
      <c r="I3222" t="s">
        <v>1313</v>
      </c>
      <c r="J3222" t="str">
        <f>IF(ISBLANK(draft_picks[[#This Row],[drafter_team_id]]),"",_xlfn.XLOOKUP(draft_picks[[#This Row],[drafter_team_id]],drafter_teams[id],drafter_teams[name]))</f>
        <v>Team This Had Oscar Buzz</v>
      </c>
      <c r="K3222" s="3" t="s">
        <v>15497</v>
      </c>
      <c r="L3222" t="s">
        <v>15497</v>
      </c>
      <c r="M3222" t="str">
        <f>IF(OR(ISBLANK(draft_picks[[#This Row],[veto_drafter_id]]),draft_picks[[#This Row],[veto_drafter_id]]=""),"",_xlfn.XLOOKUP(draft_picks[[#This Row],[veto_drafter_id]],drafters[id],drafters[name]))</f>
        <v/>
      </c>
      <c r="N3222" t="s">
        <v>15497</v>
      </c>
      <c r="O3222" t="str">
        <f>IF(OR(ISBLANK(draft_picks[[#This Row],[veto_drafter_team_id]]),draft_picks[[#This Row],[veto_drafter_team_id]]=""),"",_xlfn.XLOOKUP(draft_picks[[#This Row],[veto_drafter_team_id]],drafter_teams[id],drafter_teams[name]))</f>
        <v/>
      </c>
      <c r="Q3222" t="s">
        <v>15497</v>
      </c>
      <c r="R3222" t="str">
        <f>IF(OR(ISBLANK(draft_picks[[#This Row],[veto_override_drafter_id]]),draft_picks[[#This Row],[veto_override_drafter_id]]=""),"",_xlfn.XLOOKUP(draft_picks[[#This Row],[veto_override_drafter_id]],drafters[id],drafters[name]))</f>
        <v/>
      </c>
      <c r="S3222" t="s">
        <v>15497</v>
      </c>
      <c r="T3222" t="str">
        <f>IF(OR(ISBLANK(draft_picks[[#This Row],[veto_override_team_id]]),draft_picks[[#This Row],[veto_override_team_id]]=""),"",_xlfn.XLOOKUP(draft_picks[[#This Row],[veto_override_team_id]],drafter_teams[id],drafter_teams[name]))</f>
        <v/>
      </c>
    </row>
    <row r="3223" spans="1:20" x14ac:dyDescent="0.25">
      <c r="A3223" t="s">
        <v>619</v>
      </c>
      <c r="B3223" t="str">
        <f>_xlfn.XLOOKUP(draft_picks[[#This Row],[draft_id]],drafts[id],drafts[title])</f>
        <v>Bookstore &amp; Library Movies</v>
      </c>
      <c r="C3223" s="3">
        <v>1</v>
      </c>
      <c r="D3223">
        <f>IF(C3222&lt;draft_picks[[#This Row],[position]],1,IF(C3222&gt;draft_picks[[#This Row],[position]],D3222+1,IF(C3222=draft_picks[[#This Row],[position]],D3222+1)))</f>
        <v>7</v>
      </c>
      <c r="E3223" t="s">
        <v>7342</v>
      </c>
      <c r="F3223" t="str">
        <f>IF(ISBLANK(draft_picks[[#This Row],[movie_id]]),"",_xlfn.XLOOKUP(draft_picks[[#This Row],[movie_id]],drafts.movies[id],drafts.movies[movie_title]))</f>
        <v>Desk Set</v>
      </c>
      <c r="G3223" s="3"/>
      <c r="H3223" t="str">
        <f>IF(ISBLANK(draft_picks[[#This Row],[drafter_id]]),"",_xlfn.XLOOKUP(draft_picks[[#This Row],[drafter_id]],drafters[id],drafters[name]))</f>
        <v/>
      </c>
      <c r="I3223" t="s">
        <v>1309</v>
      </c>
      <c r="J3223" t="str">
        <f>IF(ISBLANK(draft_picks[[#This Row],[drafter_team_id]]),"",_xlfn.XLOOKUP(draft_picks[[#This Row],[drafter_team_id]],drafter_teams[id],drafter_teams[name]))</f>
        <v>Katey Rich and Joanna Robinson</v>
      </c>
      <c r="K3223" s="3" t="s">
        <v>15497</v>
      </c>
      <c r="L3223" t="s">
        <v>15497</v>
      </c>
      <c r="M3223" t="str">
        <f>IF(OR(ISBLANK(draft_picks[[#This Row],[veto_drafter_id]]),draft_picks[[#This Row],[veto_drafter_id]]=""),"",_xlfn.XLOOKUP(draft_picks[[#This Row],[veto_drafter_id]],drafters[id],drafters[name]))</f>
        <v/>
      </c>
      <c r="N3223" t="s">
        <v>15497</v>
      </c>
      <c r="O3223" t="str">
        <f>IF(OR(ISBLANK(draft_picks[[#This Row],[veto_drafter_team_id]]),draft_picks[[#This Row],[veto_drafter_team_id]]=""),"",_xlfn.XLOOKUP(draft_picks[[#This Row],[veto_drafter_team_id]],drafter_teams[id],drafter_teams[name]))</f>
        <v/>
      </c>
      <c r="Q3223" t="s">
        <v>15497</v>
      </c>
      <c r="R3223" t="str">
        <f>IF(OR(ISBLANK(draft_picks[[#This Row],[veto_override_drafter_id]]),draft_picks[[#This Row],[veto_override_drafter_id]]=""),"",_xlfn.XLOOKUP(draft_picks[[#This Row],[veto_override_drafter_id]],drafters[id],drafters[name]))</f>
        <v/>
      </c>
      <c r="S3223" t="s">
        <v>15497</v>
      </c>
      <c r="T3223" t="str">
        <f>IF(OR(ISBLANK(draft_picks[[#This Row],[veto_override_team_id]]),draft_picks[[#This Row],[veto_override_team_id]]=""),"",_xlfn.XLOOKUP(draft_picks[[#This Row],[veto_override_team_id]],drafter_teams[id],drafter_teams[name]))</f>
        <v/>
      </c>
    </row>
    <row r="3224" spans="1:20" x14ac:dyDescent="0.25">
      <c r="A3224" t="s">
        <v>478</v>
      </c>
      <c r="B3224" t="str">
        <f>_xlfn.XLOOKUP(draft_picks[[#This Row],[draft_id]],drafts[id],drafts[title])</f>
        <v>1977 Horror</v>
      </c>
      <c r="C3224" s="3">
        <v>7</v>
      </c>
      <c r="D3224">
        <f>IF(C3223&lt;draft_picks[[#This Row],[position]],1,IF(C3223&gt;draft_picks[[#This Row],[position]],D3223+1,IF(C3223=draft_picks[[#This Row],[position]],D3223+1)))</f>
        <v>1</v>
      </c>
      <c r="E3224" t="s">
        <v>6931</v>
      </c>
      <c r="F3224" t="str">
        <f>IF(ISBLANK(draft_picks[[#This Row],[movie_id]]),"",_xlfn.XLOOKUP(draft_picks[[#This Row],[movie_id]],drafts.movies[id],drafts.movies[movie_title]))</f>
        <v>The Hills Have Eyes</v>
      </c>
      <c r="G3224" s="3" t="s">
        <v>915</v>
      </c>
      <c r="H3224" t="str">
        <f>IF(ISBLANK(draft_picks[[#This Row],[drafter_id]]),"",_xlfn.XLOOKUP(draft_picks[[#This Row],[drafter_id]],drafters[id],drafters[name]))</f>
        <v>Billy Ray Brewton</v>
      </c>
      <c r="J3224" t="str">
        <f>IF(ISBLANK(draft_picks[[#This Row],[drafter_team_id]]),"",_xlfn.XLOOKUP(draft_picks[[#This Row],[drafter_team_id]],drafter_teams[id],drafter_teams[name]))</f>
        <v/>
      </c>
      <c r="K3224" s="3" t="s">
        <v>15497</v>
      </c>
      <c r="L3224" t="s">
        <v>15497</v>
      </c>
      <c r="M3224" t="str">
        <f>IF(OR(ISBLANK(draft_picks[[#This Row],[veto_drafter_id]]),draft_picks[[#This Row],[veto_drafter_id]]=""),"",_xlfn.XLOOKUP(draft_picks[[#This Row],[veto_drafter_id]],drafters[id],drafters[name]))</f>
        <v/>
      </c>
      <c r="N3224" t="s">
        <v>15497</v>
      </c>
      <c r="O3224" t="str">
        <f>IF(OR(ISBLANK(draft_picks[[#This Row],[veto_drafter_team_id]]),draft_picks[[#This Row],[veto_drafter_team_id]]=""),"",_xlfn.XLOOKUP(draft_picks[[#This Row],[veto_drafter_team_id]],drafter_teams[id],drafter_teams[name]))</f>
        <v/>
      </c>
      <c r="Q3224" t="s">
        <v>15497</v>
      </c>
      <c r="R3224" t="str">
        <f>IF(OR(ISBLANK(draft_picks[[#This Row],[veto_override_drafter_id]]),draft_picks[[#This Row],[veto_override_drafter_id]]=""),"",_xlfn.XLOOKUP(draft_picks[[#This Row],[veto_override_drafter_id]],drafters[id],drafters[name]))</f>
        <v/>
      </c>
      <c r="S3224" t="s">
        <v>15497</v>
      </c>
      <c r="T3224" t="str">
        <f>IF(OR(ISBLANK(draft_picks[[#This Row],[veto_override_team_id]]),draft_picks[[#This Row],[veto_override_team_id]]=""),"",_xlfn.XLOOKUP(draft_picks[[#This Row],[veto_override_team_id]],drafter_teams[id],drafter_teams[name]))</f>
        <v/>
      </c>
    </row>
    <row r="3225" spans="1:20" x14ac:dyDescent="0.25">
      <c r="A3225" t="s">
        <v>478</v>
      </c>
      <c r="B3225" t="str">
        <f>_xlfn.XLOOKUP(draft_picks[[#This Row],[draft_id]],drafts[id],drafts[title])</f>
        <v>1977 Horror</v>
      </c>
      <c r="C3225" s="3">
        <v>6</v>
      </c>
      <c r="D3225">
        <f>IF(C3224&lt;draft_picks[[#This Row],[position]],1,IF(C3224&gt;draft_picks[[#This Row],[position]],D3224+1,IF(C3224=draft_picks[[#This Row],[position]],D3224+1)))</f>
        <v>2</v>
      </c>
      <c r="E3225" t="s">
        <v>2201</v>
      </c>
      <c r="F3225" t="str">
        <f>IF(ISBLANK(draft_picks[[#This Row],[movie_id]]),"",_xlfn.XLOOKUP(draft_picks[[#This Row],[movie_id]],drafts.movies[id],drafts.movies[movie_title]))</f>
        <v>Eaten Alive</v>
      </c>
      <c r="G3225" s="3" t="s">
        <v>915</v>
      </c>
      <c r="H3225" t="str">
        <f>IF(ISBLANK(draft_picks[[#This Row],[drafter_id]]),"",_xlfn.XLOOKUP(draft_picks[[#This Row],[drafter_id]],drafters[id],drafters[name]))</f>
        <v>Billy Ray Brewton</v>
      </c>
      <c r="J3225" t="str">
        <f>IF(ISBLANK(draft_picks[[#This Row],[drafter_team_id]]),"",_xlfn.XLOOKUP(draft_picks[[#This Row],[drafter_team_id]],drafter_teams[id],drafter_teams[name]))</f>
        <v/>
      </c>
      <c r="K3225" s="3" t="s">
        <v>15497</v>
      </c>
      <c r="L3225" t="s">
        <v>15497</v>
      </c>
      <c r="M3225" t="str">
        <f>IF(OR(ISBLANK(draft_picks[[#This Row],[veto_drafter_id]]),draft_picks[[#This Row],[veto_drafter_id]]=""),"",_xlfn.XLOOKUP(draft_picks[[#This Row],[veto_drafter_id]],drafters[id],drafters[name]))</f>
        <v/>
      </c>
      <c r="N3225" t="s">
        <v>15497</v>
      </c>
      <c r="O3225" t="str">
        <f>IF(OR(ISBLANK(draft_picks[[#This Row],[veto_drafter_team_id]]),draft_picks[[#This Row],[veto_drafter_team_id]]=""),"",_xlfn.XLOOKUP(draft_picks[[#This Row],[veto_drafter_team_id]],drafter_teams[id],drafter_teams[name]))</f>
        <v/>
      </c>
      <c r="Q3225" t="s">
        <v>15497</v>
      </c>
      <c r="R3225" t="str">
        <f>IF(OR(ISBLANK(draft_picks[[#This Row],[veto_override_drafter_id]]),draft_picks[[#This Row],[veto_override_drafter_id]]=""),"",_xlfn.XLOOKUP(draft_picks[[#This Row],[veto_override_drafter_id]],drafters[id],drafters[name]))</f>
        <v/>
      </c>
      <c r="S3225" t="s">
        <v>15497</v>
      </c>
      <c r="T3225" t="str">
        <f>IF(OR(ISBLANK(draft_picks[[#This Row],[veto_override_team_id]]),draft_picks[[#This Row],[veto_override_team_id]]=""),"",_xlfn.XLOOKUP(draft_picks[[#This Row],[veto_override_team_id]],drafter_teams[id],drafter_teams[name]))</f>
        <v/>
      </c>
    </row>
    <row r="3226" spans="1:20" x14ac:dyDescent="0.25">
      <c r="A3226" t="s">
        <v>478</v>
      </c>
      <c r="B3226" t="str">
        <f>_xlfn.XLOOKUP(draft_picks[[#This Row],[draft_id]],drafts[id],drafts[title])</f>
        <v>1977 Horror</v>
      </c>
      <c r="C3226" s="3">
        <v>5</v>
      </c>
      <c r="D3226">
        <f>IF(C3225&lt;draft_picks[[#This Row],[position]],1,IF(C3225&gt;draft_picks[[#This Row],[position]],D3225+1,IF(C3225=draft_picks[[#This Row],[position]],D3225+1)))</f>
        <v>3</v>
      </c>
      <c r="E3226" t="s">
        <v>5967</v>
      </c>
      <c r="F3226" t="str">
        <f>IF(ISBLANK(draft_picks[[#This Row],[movie_id]]),"",_xlfn.XLOOKUP(draft_picks[[#This Row],[movie_id]],drafts.movies[id],drafts.movies[movie_title]))</f>
        <v>The Car</v>
      </c>
      <c r="G3226" s="3" t="s">
        <v>909</v>
      </c>
      <c r="H3226" t="str">
        <f>IF(ISBLANK(draft_picks[[#This Row],[drafter_id]]),"",_xlfn.XLOOKUP(draft_picks[[#This Row],[drafter_id]],drafters[id],drafters[name]))</f>
        <v>Kyle Anderson</v>
      </c>
      <c r="J3226" t="str">
        <f>IF(ISBLANK(draft_picks[[#This Row],[drafter_team_id]]),"",_xlfn.XLOOKUP(draft_picks[[#This Row],[drafter_team_id]],drafter_teams[id],drafter_teams[name]))</f>
        <v/>
      </c>
      <c r="K3226" s="3" t="s">
        <v>15484</v>
      </c>
      <c r="L3226" t="s">
        <v>915</v>
      </c>
      <c r="M3226" t="str">
        <f>IF(OR(ISBLANK(draft_picks[[#This Row],[veto_drafter_id]]),draft_picks[[#This Row],[veto_drafter_id]]=""),"",_xlfn.XLOOKUP(draft_picks[[#This Row],[veto_drafter_id]],drafters[id],drafters[name]))</f>
        <v>Billy Ray Brewton</v>
      </c>
      <c r="N3226" t="s">
        <v>15497</v>
      </c>
      <c r="O3226" t="str">
        <f>IF(OR(ISBLANK(draft_picks[[#This Row],[veto_drafter_team_id]]),draft_picks[[#This Row],[veto_drafter_team_id]]=""),"",_xlfn.XLOOKUP(draft_picks[[#This Row],[veto_drafter_team_id]],drafter_teams[id],drafter_teams[name]))</f>
        <v/>
      </c>
      <c r="Q3226" t="s">
        <v>15497</v>
      </c>
      <c r="R3226" t="str">
        <f>IF(OR(ISBLANK(draft_picks[[#This Row],[veto_override_drafter_id]]),draft_picks[[#This Row],[veto_override_drafter_id]]=""),"",_xlfn.XLOOKUP(draft_picks[[#This Row],[veto_override_drafter_id]],drafters[id],drafters[name]))</f>
        <v/>
      </c>
      <c r="S3226" t="s">
        <v>15497</v>
      </c>
      <c r="T3226" t="str">
        <f>IF(OR(ISBLANK(draft_picks[[#This Row],[veto_override_team_id]]),draft_picks[[#This Row],[veto_override_team_id]]=""),"",_xlfn.XLOOKUP(draft_picks[[#This Row],[veto_override_team_id]],drafter_teams[id],drafter_teams[name]))</f>
        <v/>
      </c>
    </row>
    <row r="3227" spans="1:20" x14ac:dyDescent="0.25">
      <c r="A3227" t="s">
        <v>478</v>
      </c>
      <c r="B3227" t="str">
        <f>_xlfn.XLOOKUP(draft_picks[[#This Row],[draft_id]],drafts[id],drafts[title])</f>
        <v>1977 Horror</v>
      </c>
      <c r="C3227" s="3">
        <v>5</v>
      </c>
      <c r="D3227">
        <f>IF(C3226&lt;draft_picks[[#This Row],[position]],1,IF(C3226&gt;draft_picks[[#This Row],[position]],D3226+1,IF(C3226=draft_picks[[#This Row],[position]],D3226+1)))</f>
        <v>4</v>
      </c>
      <c r="E3227" t="s">
        <v>1523</v>
      </c>
      <c r="F3227" t="str">
        <f>IF(ISBLANK(draft_picks[[#This Row],[movie_id]]),"",_xlfn.XLOOKUP(draft_picks[[#This Row],[movie_id]],drafts.movies[id],drafts.movies[movie_title]))</f>
        <v>Rabid</v>
      </c>
      <c r="G3227" s="3" t="s">
        <v>909</v>
      </c>
      <c r="H3227" t="str">
        <f>IF(ISBLANK(draft_picks[[#This Row],[drafter_id]]),"",_xlfn.XLOOKUP(draft_picks[[#This Row],[drafter_id]],drafters[id],drafters[name]))</f>
        <v>Kyle Anderson</v>
      </c>
      <c r="J3227" t="str">
        <f>IF(ISBLANK(draft_picks[[#This Row],[drafter_team_id]]),"",_xlfn.XLOOKUP(draft_picks[[#This Row],[drafter_team_id]],drafter_teams[id],drafter_teams[name]))</f>
        <v/>
      </c>
      <c r="K3227" s="3" t="s">
        <v>15497</v>
      </c>
      <c r="L3227" t="s">
        <v>15497</v>
      </c>
      <c r="M3227" t="str">
        <f>IF(OR(ISBLANK(draft_picks[[#This Row],[veto_drafter_id]]),draft_picks[[#This Row],[veto_drafter_id]]=""),"",_xlfn.XLOOKUP(draft_picks[[#This Row],[veto_drafter_id]],drafters[id],drafters[name]))</f>
        <v/>
      </c>
      <c r="N3227" t="s">
        <v>15497</v>
      </c>
      <c r="O3227" t="str">
        <f>IF(OR(ISBLANK(draft_picks[[#This Row],[veto_drafter_team_id]]),draft_picks[[#This Row],[veto_drafter_team_id]]=""),"",_xlfn.XLOOKUP(draft_picks[[#This Row],[veto_drafter_team_id]],drafter_teams[id],drafter_teams[name]))</f>
        <v/>
      </c>
      <c r="Q3227" t="s">
        <v>15497</v>
      </c>
      <c r="R3227" t="str">
        <f>IF(OR(ISBLANK(draft_picks[[#This Row],[veto_override_drafter_id]]),draft_picks[[#This Row],[veto_override_drafter_id]]=""),"",_xlfn.XLOOKUP(draft_picks[[#This Row],[veto_override_drafter_id]],drafters[id],drafters[name]))</f>
        <v/>
      </c>
      <c r="S3227" t="s">
        <v>15497</v>
      </c>
      <c r="T3227" t="str">
        <f>IF(OR(ISBLANK(draft_picks[[#This Row],[veto_override_team_id]]),draft_picks[[#This Row],[veto_override_team_id]]=""),"",_xlfn.XLOOKUP(draft_picks[[#This Row],[veto_override_team_id]],drafter_teams[id],drafter_teams[name]))</f>
        <v/>
      </c>
    </row>
    <row r="3228" spans="1:20" x14ac:dyDescent="0.25">
      <c r="A3228" t="s">
        <v>478</v>
      </c>
      <c r="B3228" t="str">
        <f>_xlfn.XLOOKUP(draft_picks[[#This Row],[draft_id]],drafts[id],drafts[title])</f>
        <v>1977 Horror</v>
      </c>
      <c r="C3228" s="3">
        <v>4</v>
      </c>
      <c r="D3228">
        <f>IF(C3227&lt;draft_picks[[#This Row],[position]],1,IF(C3227&gt;draft_picks[[#This Row],[position]],D3227+1,IF(C3227=draft_picks[[#This Row],[position]],D3227+1)))</f>
        <v>5</v>
      </c>
      <c r="E3228" t="s">
        <v>2418</v>
      </c>
      <c r="F3228" t="str">
        <f>IF(ISBLANK(draft_picks[[#This Row],[movie_id]]),"",_xlfn.XLOOKUP(draft_picks[[#This Row],[movie_id]],drafts.movies[id],drafts.movies[movie_title]))</f>
        <v>Prey</v>
      </c>
      <c r="G3228" s="3" t="s">
        <v>915</v>
      </c>
      <c r="H3228" t="str">
        <f>IF(ISBLANK(draft_picks[[#This Row],[drafter_id]]),"",_xlfn.XLOOKUP(draft_picks[[#This Row],[drafter_id]],drafters[id],drafters[name]))</f>
        <v>Billy Ray Brewton</v>
      </c>
      <c r="J3228" t="str">
        <f>IF(ISBLANK(draft_picks[[#This Row],[drafter_team_id]]),"",_xlfn.XLOOKUP(draft_picks[[#This Row],[drafter_team_id]],drafter_teams[id],drafter_teams[name]))</f>
        <v/>
      </c>
      <c r="K3228" s="3" t="s">
        <v>15497</v>
      </c>
      <c r="L3228" t="s">
        <v>15497</v>
      </c>
      <c r="M3228" t="str">
        <f>IF(OR(ISBLANK(draft_picks[[#This Row],[veto_drafter_id]]),draft_picks[[#This Row],[veto_drafter_id]]=""),"",_xlfn.XLOOKUP(draft_picks[[#This Row],[veto_drafter_id]],drafters[id],drafters[name]))</f>
        <v/>
      </c>
      <c r="N3228" t="s">
        <v>15497</v>
      </c>
      <c r="O3228" t="str">
        <f>IF(OR(ISBLANK(draft_picks[[#This Row],[veto_drafter_team_id]]),draft_picks[[#This Row],[veto_drafter_team_id]]=""),"",_xlfn.XLOOKUP(draft_picks[[#This Row],[veto_drafter_team_id]],drafter_teams[id],drafter_teams[name]))</f>
        <v/>
      </c>
      <c r="Q3228" t="s">
        <v>15497</v>
      </c>
      <c r="R3228" t="str">
        <f>IF(OR(ISBLANK(draft_picks[[#This Row],[veto_override_drafter_id]]),draft_picks[[#This Row],[veto_override_drafter_id]]=""),"",_xlfn.XLOOKUP(draft_picks[[#This Row],[veto_override_drafter_id]],drafters[id],drafters[name]))</f>
        <v/>
      </c>
      <c r="S3228" t="s">
        <v>15497</v>
      </c>
      <c r="T3228" t="str">
        <f>IF(OR(ISBLANK(draft_picks[[#This Row],[veto_override_team_id]]),draft_picks[[#This Row],[veto_override_team_id]]=""),"",_xlfn.XLOOKUP(draft_picks[[#This Row],[veto_override_team_id]],drafter_teams[id],drafter_teams[name]))</f>
        <v/>
      </c>
    </row>
    <row r="3229" spans="1:20" x14ac:dyDescent="0.25">
      <c r="A3229" t="s">
        <v>478</v>
      </c>
      <c r="B3229" t="str">
        <f>_xlfn.XLOOKUP(draft_picks[[#This Row],[draft_id]],drafts[id],drafts[title])</f>
        <v>1977 Horror</v>
      </c>
      <c r="C3229" s="3">
        <v>3</v>
      </c>
      <c r="D3229">
        <f>IF(C3228&lt;draft_picks[[#This Row],[position]],1,IF(C3228&gt;draft_picks[[#This Row],[position]],D3228+1,IF(C3228=draft_picks[[#This Row],[position]],D3228+1)))</f>
        <v>6</v>
      </c>
      <c r="E3229" t="s">
        <v>4166</v>
      </c>
      <c r="F3229" t="str">
        <f>IF(ISBLANK(draft_picks[[#This Row],[movie_id]]),"",_xlfn.XLOOKUP(draft_picks[[#This Row],[movie_id]],drafts.movies[id],drafts.movies[movie_title]))</f>
        <v>Eraserhead</v>
      </c>
      <c r="G3229" s="3" t="s">
        <v>909</v>
      </c>
      <c r="H3229" t="str">
        <f>IF(ISBLANK(draft_picks[[#This Row],[drafter_id]]),"",_xlfn.XLOOKUP(draft_picks[[#This Row],[drafter_id]],drafters[id],drafters[name]))</f>
        <v>Kyle Anderson</v>
      </c>
      <c r="J3229" t="str">
        <f>IF(ISBLANK(draft_picks[[#This Row],[drafter_team_id]]),"",_xlfn.XLOOKUP(draft_picks[[#This Row],[drafter_team_id]],drafter_teams[id],drafter_teams[name]))</f>
        <v/>
      </c>
      <c r="K3229" s="3" t="s">
        <v>15497</v>
      </c>
      <c r="L3229" t="s">
        <v>15497</v>
      </c>
      <c r="M3229" t="str">
        <f>IF(OR(ISBLANK(draft_picks[[#This Row],[veto_drafter_id]]),draft_picks[[#This Row],[veto_drafter_id]]=""),"",_xlfn.XLOOKUP(draft_picks[[#This Row],[veto_drafter_id]],drafters[id],drafters[name]))</f>
        <v/>
      </c>
      <c r="N3229" t="s">
        <v>15497</v>
      </c>
      <c r="O3229" t="str">
        <f>IF(OR(ISBLANK(draft_picks[[#This Row],[veto_drafter_team_id]]),draft_picks[[#This Row],[veto_drafter_team_id]]=""),"",_xlfn.XLOOKUP(draft_picks[[#This Row],[veto_drafter_team_id]],drafter_teams[id],drafter_teams[name]))</f>
        <v/>
      </c>
      <c r="Q3229" t="s">
        <v>15497</v>
      </c>
      <c r="R3229" t="str">
        <f>IF(OR(ISBLANK(draft_picks[[#This Row],[veto_override_drafter_id]]),draft_picks[[#This Row],[veto_override_drafter_id]]=""),"",_xlfn.XLOOKUP(draft_picks[[#This Row],[veto_override_drafter_id]],drafters[id],drafters[name]))</f>
        <v/>
      </c>
      <c r="S3229" t="s">
        <v>15497</v>
      </c>
      <c r="T3229" t="str">
        <f>IF(OR(ISBLANK(draft_picks[[#This Row],[veto_override_team_id]]),draft_picks[[#This Row],[veto_override_team_id]]=""),"",_xlfn.XLOOKUP(draft_picks[[#This Row],[veto_override_team_id]],drafter_teams[id],drafter_teams[name]))</f>
        <v/>
      </c>
    </row>
    <row r="3230" spans="1:20" x14ac:dyDescent="0.25">
      <c r="A3230" t="s">
        <v>478</v>
      </c>
      <c r="B3230" t="str">
        <f>_xlfn.XLOOKUP(draft_picks[[#This Row],[draft_id]],drafts[id],drafts[title])</f>
        <v>1977 Horror</v>
      </c>
      <c r="C3230" s="3">
        <v>2</v>
      </c>
      <c r="D3230">
        <f>IF(C3229&lt;draft_picks[[#This Row],[position]],1,IF(C3229&gt;draft_picks[[#This Row],[position]],D3229+1,IF(C3229=draft_picks[[#This Row],[position]],D3229+1)))</f>
        <v>7</v>
      </c>
      <c r="E3230" t="s">
        <v>6821</v>
      </c>
      <c r="F3230" t="str">
        <f>IF(ISBLANK(draft_picks[[#This Row],[movie_id]]),"",_xlfn.XLOOKUP(draft_picks[[#This Row],[movie_id]],drafts.movies[id],drafts.movies[movie_title]))</f>
        <v>House</v>
      </c>
      <c r="G3230" s="3" t="s">
        <v>915</v>
      </c>
      <c r="H3230" t="str">
        <f>IF(ISBLANK(draft_picks[[#This Row],[drafter_id]]),"",_xlfn.XLOOKUP(draft_picks[[#This Row],[drafter_id]],drafters[id],drafters[name]))</f>
        <v>Billy Ray Brewton</v>
      </c>
      <c r="J3230" t="str">
        <f>IF(ISBLANK(draft_picks[[#This Row],[drafter_team_id]]),"",_xlfn.XLOOKUP(draft_picks[[#This Row],[drafter_team_id]],drafter_teams[id],drafter_teams[name]))</f>
        <v/>
      </c>
      <c r="K3230" s="3" t="s">
        <v>15497</v>
      </c>
      <c r="L3230" t="s">
        <v>15497</v>
      </c>
      <c r="M3230" t="str">
        <f>IF(OR(ISBLANK(draft_picks[[#This Row],[veto_drafter_id]]),draft_picks[[#This Row],[veto_drafter_id]]=""),"",_xlfn.XLOOKUP(draft_picks[[#This Row],[veto_drafter_id]],drafters[id],drafters[name]))</f>
        <v/>
      </c>
      <c r="N3230" t="s">
        <v>15497</v>
      </c>
      <c r="O3230" t="str">
        <f>IF(OR(ISBLANK(draft_picks[[#This Row],[veto_drafter_team_id]]),draft_picks[[#This Row],[veto_drafter_team_id]]=""),"",_xlfn.XLOOKUP(draft_picks[[#This Row],[veto_drafter_team_id]],drafter_teams[id],drafter_teams[name]))</f>
        <v/>
      </c>
      <c r="Q3230" t="s">
        <v>15497</v>
      </c>
      <c r="R3230" t="str">
        <f>IF(OR(ISBLANK(draft_picks[[#This Row],[veto_override_drafter_id]]),draft_picks[[#This Row],[veto_override_drafter_id]]=""),"",_xlfn.XLOOKUP(draft_picks[[#This Row],[veto_override_drafter_id]],drafters[id],drafters[name]))</f>
        <v/>
      </c>
      <c r="S3230" t="s">
        <v>15497</v>
      </c>
      <c r="T3230" t="str">
        <f>IF(OR(ISBLANK(draft_picks[[#This Row],[veto_override_team_id]]),draft_picks[[#This Row],[veto_override_team_id]]=""),"",_xlfn.XLOOKUP(draft_picks[[#This Row],[veto_override_team_id]],drafter_teams[id],drafter_teams[name]))</f>
        <v/>
      </c>
    </row>
    <row r="3231" spans="1:20" x14ac:dyDescent="0.25">
      <c r="A3231" t="s">
        <v>478</v>
      </c>
      <c r="B3231" t="str">
        <f>_xlfn.XLOOKUP(draft_picks[[#This Row],[draft_id]],drafts[id],drafts[title])</f>
        <v>1977 Horror</v>
      </c>
      <c r="C3231" s="3">
        <v>1</v>
      </c>
      <c r="D3231">
        <f>IF(C3230&lt;draft_picks[[#This Row],[position]],1,IF(C3230&gt;draft_picks[[#This Row],[position]],D3230+1,IF(C3230=draft_picks[[#This Row],[position]],D3230+1)))</f>
        <v>8</v>
      </c>
      <c r="E3231" t="s">
        <v>7676</v>
      </c>
      <c r="F3231" t="str">
        <f>IF(ISBLANK(draft_picks[[#This Row],[movie_id]]),"",_xlfn.XLOOKUP(draft_picks[[#This Row],[movie_id]],drafts.movies[id],drafts.movies[movie_title]))</f>
        <v>Suspiria</v>
      </c>
      <c r="G3231" s="3" t="s">
        <v>909</v>
      </c>
      <c r="H3231" t="str">
        <f>IF(ISBLANK(draft_picks[[#This Row],[drafter_id]]),"",_xlfn.XLOOKUP(draft_picks[[#This Row],[drafter_id]],drafters[id],drafters[name]))</f>
        <v>Kyle Anderson</v>
      </c>
      <c r="J3231" t="str">
        <f>IF(ISBLANK(draft_picks[[#This Row],[drafter_team_id]]),"",_xlfn.XLOOKUP(draft_picks[[#This Row],[drafter_team_id]],drafter_teams[id],drafter_teams[name]))</f>
        <v/>
      </c>
      <c r="K3231" s="3" t="s">
        <v>15497</v>
      </c>
      <c r="L3231" t="s">
        <v>15497</v>
      </c>
      <c r="M3231" t="str">
        <f>IF(OR(ISBLANK(draft_picks[[#This Row],[veto_drafter_id]]),draft_picks[[#This Row],[veto_drafter_id]]=""),"",_xlfn.XLOOKUP(draft_picks[[#This Row],[veto_drafter_id]],drafters[id],drafters[name]))</f>
        <v/>
      </c>
      <c r="N3231" t="s">
        <v>15497</v>
      </c>
      <c r="O3231" t="str">
        <f>IF(OR(ISBLANK(draft_picks[[#This Row],[veto_drafter_team_id]]),draft_picks[[#This Row],[veto_drafter_team_id]]=""),"",_xlfn.XLOOKUP(draft_picks[[#This Row],[veto_drafter_team_id]],drafter_teams[id],drafter_teams[name]))</f>
        <v/>
      </c>
      <c r="Q3231" t="s">
        <v>15497</v>
      </c>
      <c r="R3231" t="str">
        <f>IF(OR(ISBLANK(draft_picks[[#This Row],[veto_override_drafter_id]]),draft_picks[[#This Row],[veto_override_drafter_id]]=""),"",_xlfn.XLOOKUP(draft_picks[[#This Row],[veto_override_drafter_id]],drafters[id],drafters[name]))</f>
        <v/>
      </c>
      <c r="S3231" t="s">
        <v>15497</v>
      </c>
      <c r="T3231" t="str">
        <f>IF(OR(ISBLANK(draft_picks[[#This Row],[veto_override_team_id]]),draft_picks[[#This Row],[veto_override_team_id]]=""),"",_xlfn.XLOOKUP(draft_picks[[#This Row],[veto_override_team_id]],drafter_teams[id],drafter_teams[name]))</f>
        <v/>
      </c>
    </row>
    <row r="3232" spans="1:20" x14ac:dyDescent="0.25">
      <c r="A3232" t="s">
        <v>709</v>
      </c>
      <c r="B3232" t="str">
        <f>_xlfn.XLOOKUP(draft_picks[[#This Row],[draft_id]],drafts[id],drafts[title])</f>
        <v>Erotic Horror</v>
      </c>
      <c r="C3232" s="3">
        <v>7</v>
      </c>
      <c r="D3232">
        <f>IF(C3231&lt;draft_picks[[#This Row],[position]],1,IF(C3231&gt;draft_picks[[#This Row],[position]],D3231+1,IF(C3231=draft_picks[[#This Row],[position]],D3231+1)))</f>
        <v>1</v>
      </c>
      <c r="E3232" t="s">
        <v>7081</v>
      </c>
      <c r="F3232" t="str">
        <f>IF(ISBLANK(draft_picks[[#This Row],[movie_id]]),"",_xlfn.XLOOKUP(draft_picks[[#This Row],[movie_id]],drafts.movies[id],drafts.movies[movie_title]))</f>
        <v>Trouble Every Day</v>
      </c>
      <c r="G3232" s="3" t="s">
        <v>1141</v>
      </c>
      <c r="H3232" t="str">
        <f>IF(ISBLANK(draft_picks[[#This Row],[drafter_id]]),"",_xlfn.XLOOKUP(draft_picks[[#This Row],[drafter_id]],drafters[id],drafters[name]))</f>
        <v>Justin LaLiberty</v>
      </c>
      <c r="J3232" t="str">
        <f>IF(ISBLANK(draft_picks[[#This Row],[drafter_team_id]]),"",_xlfn.XLOOKUP(draft_picks[[#This Row],[drafter_team_id]],drafter_teams[id],drafter_teams[name]))</f>
        <v/>
      </c>
      <c r="K3232" s="3" t="s">
        <v>15497</v>
      </c>
      <c r="L3232" t="s">
        <v>15497</v>
      </c>
      <c r="M3232" t="str">
        <f>IF(OR(ISBLANK(draft_picks[[#This Row],[veto_drafter_id]]),draft_picks[[#This Row],[veto_drafter_id]]=""),"",_xlfn.XLOOKUP(draft_picks[[#This Row],[veto_drafter_id]],drafters[id],drafters[name]))</f>
        <v/>
      </c>
      <c r="N3232" t="s">
        <v>15497</v>
      </c>
      <c r="O3232" t="str">
        <f>IF(OR(ISBLANK(draft_picks[[#This Row],[veto_drafter_team_id]]),draft_picks[[#This Row],[veto_drafter_team_id]]=""),"",_xlfn.XLOOKUP(draft_picks[[#This Row],[veto_drafter_team_id]],drafter_teams[id],drafter_teams[name]))</f>
        <v/>
      </c>
      <c r="Q3232" t="s">
        <v>15497</v>
      </c>
      <c r="R3232" t="str">
        <f>IF(OR(ISBLANK(draft_picks[[#This Row],[veto_override_drafter_id]]),draft_picks[[#This Row],[veto_override_drafter_id]]=""),"",_xlfn.XLOOKUP(draft_picks[[#This Row],[veto_override_drafter_id]],drafters[id],drafters[name]))</f>
        <v/>
      </c>
      <c r="S3232" t="s">
        <v>15497</v>
      </c>
      <c r="T3232" t="str">
        <f>IF(OR(ISBLANK(draft_picks[[#This Row],[veto_override_team_id]]),draft_picks[[#This Row],[veto_override_team_id]]=""),"",_xlfn.XLOOKUP(draft_picks[[#This Row],[veto_override_team_id]],drafter_teams[id],drafter_teams[name]))</f>
        <v/>
      </c>
    </row>
    <row r="3233" spans="1:20" x14ac:dyDescent="0.25">
      <c r="A3233" t="s">
        <v>709</v>
      </c>
      <c r="B3233" t="str">
        <f>_xlfn.XLOOKUP(draft_picks[[#This Row],[draft_id]],drafts[id],drafts[title])</f>
        <v>Erotic Horror</v>
      </c>
      <c r="C3233" s="3">
        <v>6</v>
      </c>
      <c r="D3233">
        <f>IF(C3232&lt;draft_picks[[#This Row],[position]],1,IF(C3232&gt;draft_picks[[#This Row],[position]],D3232+1,IF(C3232=draft_picks[[#This Row],[position]],D3232+1)))</f>
        <v>2</v>
      </c>
      <c r="E3233" t="s">
        <v>3026</v>
      </c>
      <c r="F3233" t="str">
        <f>IF(ISBLANK(draft_picks[[#This Row],[movie_id]]),"",_xlfn.XLOOKUP(draft_picks[[#This Row],[movie_id]],drafts.movies[id],drafts.movies[movie_title]))</f>
        <v>Ganja &amp; Hess</v>
      </c>
      <c r="G3233" s="3" t="s">
        <v>1141</v>
      </c>
      <c r="H3233" t="str">
        <f>IF(ISBLANK(draft_picks[[#This Row],[drafter_id]]),"",_xlfn.XLOOKUP(draft_picks[[#This Row],[drafter_id]],drafters[id],drafters[name]))</f>
        <v>Justin LaLiberty</v>
      </c>
      <c r="J3233" t="str">
        <f>IF(ISBLANK(draft_picks[[#This Row],[drafter_team_id]]),"",_xlfn.XLOOKUP(draft_picks[[#This Row],[drafter_team_id]],drafter_teams[id],drafter_teams[name]))</f>
        <v/>
      </c>
      <c r="K3233" s="3" t="s">
        <v>15497</v>
      </c>
      <c r="L3233" t="s">
        <v>15497</v>
      </c>
      <c r="M3233" t="str">
        <f>IF(OR(ISBLANK(draft_picks[[#This Row],[veto_drafter_id]]),draft_picks[[#This Row],[veto_drafter_id]]=""),"",_xlfn.XLOOKUP(draft_picks[[#This Row],[veto_drafter_id]],drafters[id],drafters[name]))</f>
        <v/>
      </c>
      <c r="N3233" t="s">
        <v>15497</v>
      </c>
      <c r="O3233" t="str">
        <f>IF(OR(ISBLANK(draft_picks[[#This Row],[veto_drafter_team_id]]),draft_picks[[#This Row],[veto_drafter_team_id]]=""),"",_xlfn.XLOOKUP(draft_picks[[#This Row],[veto_drafter_team_id]],drafter_teams[id],drafter_teams[name]))</f>
        <v/>
      </c>
      <c r="Q3233" t="s">
        <v>15497</v>
      </c>
      <c r="R3233" t="str">
        <f>IF(OR(ISBLANK(draft_picks[[#This Row],[veto_override_drafter_id]]),draft_picks[[#This Row],[veto_override_drafter_id]]=""),"",_xlfn.XLOOKUP(draft_picks[[#This Row],[veto_override_drafter_id]],drafters[id],drafters[name]))</f>
        <v/>
      </c>
      <c r="S3233" t="s">
        <v>15497</v>
      </c>
      <c r="T3233" t="str">
        <f>IF(OR(ISBLANK(draft_picks[[#This Row],[veto_override_team_id]]),draft_picks[[#This Row],[veto_override_team_id]]=""),"",_xlfn.XLOOKUP(draft_picks[[#This Row],[veto_override_team_id]],drafter_teams[id],drafter_teams[name]))</f>
        <v/>
      </c>
    </row>
    <row r="3234" spans="1:20" x14ac:dyDescent="0.25">
      <c r="A3234" t="s">
        <v>709</v>
      </c>
      <c r="B3234" t="str">
        <f>_xlfn.XLOOKUP(draft_picks[[#This Row],[draft_id]],drafts[id],drafts[title])</f>
        <v>Erotic Horror</v>
      </c>
      <c r="C3234" s="3">
        <v>5</v>
      </c>
      <c r="D3234">
        <f>IF(C3233&lt;draft_picks[[#This Row],[position]],1,IF(C3233&gt;draft_picks[[#This Row],[position]],D3233+1,IF(C3233=draft_picks[[#This Row],[position]],D3233+1)))</f>
        <v>3</v>
      </c>
      <c r="E3234" t="s">
        <v>5459</v>
      </c>
      <c r="F3234" t="str">
        <f>IF(ISBLANK(draft_picks[[#This Row],[movie_id]]),"",_xlfn.XLOOKUP(draft_picks[[#This Row],[movie_id]],drafts.movies[id],drafts.movies[movie_title]))</f>
        <v>Muscle</v>
      </c>
      <c r="G3234" s="3" t="s">
        <v>1187</v>
      </c>
      <c r="H3234" t="str">
        <f>IF(ISBLANK(draft_picks[[#This Row],[drafter_id]]),"",_xlfn.XLOOKUP(draft_picks[[#This Row],[drafter_id]],drafters[id],drafters[name]))</f>
        <v>Samm Deighan</v>
      </c>
      <c r="J3234" t="str">
        <f>IF(ISBLANK(draft_picks[[#This Row],[drafter_team_id]]),"",_xlfn.XLOOKUP(draft_picks[[#This Row],[drafter_team_id]],drafter_teams[id],drafter_teams[name]))</f>
        <v/>
      </c>
      <c r="K3234" s="3" t="s">
        <v>15497</v>
      </c>
      <c r="L3234" t="s">
        <v>15497</v>
      </c>
      <c r="M3234" t="str">
        <f>IF(OR(ISBLANK(draft_picks[[#This Row],[veto_drafter_id]]),draft_picks[[#This Row],[veto_drafter_id]]=""),"",_xlfn.XLOOKUP(draft_picks[[#This Row],[veto_drafter_id]],drafters[id],drafters[name]))</f>
        <v/>
      </c>
      <c r="N3234" t="s">
        <v>15497</v>
      </c>
      <c r="O3234" t="str">
        <f>IF(OR(ISBLANK(draft_picks[[#This Row],[veto_drafter_team_id]]),draft_picks[[#This Row],[veto_drafter_team_id]]=""),"",_xlfn.XLOOKUP(draft_picks[[#This Row],[veto_drafter_team_id]],drafter_teams[id],drafter_teams[name]))</f>
        <v/>
      </c>
      <c r="Q3234" t="s">
        <v>15497</v>
      </c>
      <c r="R3234" t="str">
        <f>IF(OR(ISBLANK(draft_picks[[#This Row],[veto_override_drafter_id]]),draft_picks[[#This Row],[veto_override_drafter_id]]=""),"",_xlfn.XLOOKUP(draft_picks[[#This Row],[veto_override_drafter_id]],drafters[id],drafters[name]))</f>
        <v/>
      </c>
      <c r="S3234" t="s">
        <v>15497</v>
      </c>
      <c r="T3234" t="str">
        <f>IF(OR(ISBLANK(draft_picks[[#This Row],[veto_override_team_id]]),draft_picks[[#This Row],[veto_override_team_id]]=""),"",_xlfn.XLOOKUP(draft_picks[[#This Row],[veto_override_team_id]],drafter_teams[id],drafter_teams[name]))</f>
        <v/>
      </c>
    </row>
    <row r="3235" spans="1:20" x14ac:dyDescent="0.25">
      <c r="A3235" t="s">
        <v>709</v>
      </c>
      <c r="B3235" t="str">
        <f>_xlfn.XLOOKUP(draft_picks[[#This Row],[draft_id]],drafts[id],drafts[title])</f>
        <v>Erotic Horror</v>
      </c>
      <c r="C3235" s="3">
        <v>4</v>
      </c>
      <c r="D3235">
        <f>IF(C3234&lt;draft_picks[[#This Row],[position]],1,IF(C3234&gt;draft_picks[[#This Row],[position]],D3234+1,IF(C3234=draft_picks[[#This Row],[position]],D3234+1)))</f>
        <v>4</v>
      </c>
      <c r="E3235" t="s">
        <v>5863</v>
      </c>
      <c r="F3235" t="str">
        <f>IF(ISBLANK(draft_picks[[#This Row],[movie_id]]),"",_xlfn.XLOOKUP(draft_picks[[#This Row],[movie_id]],drafts.movies[id],drafts.movies[movie_title]))</f>
        <v>The Beast</v>
      </c>
      <c r="G3235" s="3" t="s">
        <v>1141</v>
      </c>
      <c r="H3235" t="str">
        <f>IF(ISBLANK(draft_picks[[#This Row],[drafter_id]]),"",_xlfn.XLOOKUP(draft_picks[[#This Row],[drafter_id]],drafters[id],drafters[name]))</f>
        <v>Justin LaLiberty</v>
      </c>
      <c r="J3235" t="str">
        <f>IF(ISBLANK(draft_picks[[#This Row],[drafter_team_id]]),"",_xlfn.XLOOKUP(draft_picks[[#This Row],[drafter_team_id]],drafter_teams[id],drafter_teams[name]))</f>
        <v/>
      </c>
      <c r="K3235" s="3" t="s">
        <v>15497</v>
      </c>
      <c r="L3235" t="s">
        <v>15497</v>
      </c>
      <c r="M3235" t="str">
        <f>IF(OR(ISBLANK(draft_picks[[#This Row],[veto_drafter_id]]),draft_picks[[#This Row],[veto_drafter_id]]=""),"",_xlfn.XLOOKUP(draft_picks[[#This Row],[veto_drafter_id]],drafters[id],drafters[name]))</f>
        <v/>
      </c>
      <c r="N3235" t="s">
        <v>15497</v>
      </c>
      <c r="O3235" t="str">
        <f>IF(OR(ISBLANK(draft_picks[[#This Row],[veto_drafter_team_id]]),draft_picks[[#This Row],[veto_drafter_team_id]]=""),"",_xlfn.XLOOKUP(draft_picks[[#This Row],[veto_drafter_team_id]],drafter_teams[id],drafter_teams[name]))</f>
        <v/>
      </c>
      <c r="Q3235" t="s">
        <v>15497</v>
      </c>
      <c r="R3235" t="str">
        <f>IF(OR(ISBLANK(draft_picks[[#This Row],[veto_override_drafter_id]]),draft_picks[[#This Row],[veto_override_drafter_id]]=""),"",_xlfn.XLOOKUP(draft_picks[[#This Row],[veto_override_drafter_id]],drafters[id],drafters[name]))</f>
        <v/>
      </c>
      <c r="S3235" t="s">
        <v>15497</v>
      </c>
      <c r="T3235" t="str">
        <f>IF(OR(ISBLANK(draft_picks[[#This Row],[veto_override_team_id]]),draft_picks[[#This Row],[veto_override_team_id]]=""),"",_xlfn.XLOOKUP(draft_picks[[#This Row],[veto_override_team_id]],drafter_teams[id],drafter_teams[name]))</f>
        <v/>
      </c>
    </row>
    <row r="3236" spans="1:20" x14ac:dyDescent="0.25">
      <c r="A3236" t="s">
        <v>709</v>
      </c>
      <c r="B3236" t="str">
        <f>_xlfn.XLOOKUP(draft_picks[[#This Row],[draft_id]],drafts[id],drafts[title])</f>
        <v>Erotic Horror</v>
      </c>
      <c r="C3236" s="3">
        <v>3</v>
      </c>
      <c r="D3236">
        <f>IF(C3235&lt;draft_picks[[#This Row],[position]],1,IF(C3235&gt;draft_picks[[#This Row],[position]],D3235+1,IF(C3235=draft_picks[[#This Row],[position]],D3235+1)))</f>
        <v>5</v>
      </c>
      <c r="E3236" t="s">
        <v>1712</v>
      </c>
      <c r="F3236" t="str">
        <f>IF(ISBLANK(draft_picks[[#This Row],[movie_id]]),"",_xlfn.XLOOKUP(draft_picks[[#This Row],[movie_id]],drafts.movies[id],drafts.movies[movie_title]))</f>
        <v>Crash</v>
      </c>
      <c r="G3236" s="3" t="s">
        <v>1187</v>
      </c>
      <c r="H3236" t="str">
        <f>IF(ISBLANK(draft_picks[[#This Row],[drafter_id]]),"",_xlfn.XLOOKUP(draft_picks[[#This Row],[drafter_id]],drafters[id],drafters[name]))</f>
        <v>Samm Deighan</v>
      </c>
      <c r="J3236" t="str">
        <f>IF(ISBLANK(draft_picks[[#This Row],[drafter_team_id]]),"",_xlfn.XLOOKUP(draft_picks[[#This Row],[drafter_team_id]],drafter_teams[id],drafter_teams[name]))</f>
        <v/>
      </c>
      <c r="K3236" s="3" t="s">
        <v>15497</v>
      </c>
      <c r="L3236" t="s">
        <v>15497</v>
      </c>
      <c r="M3236" t="str">
        <f>IF(OR(ISBLANK(draft_picks[[#This Row],[veto_drafter_id]]),draft_picks[[#This Row],[veto_drafter_id]]=""),"",_xlfn.XLOOKUP(draft_picks[[#This Row],[veto_drafter_id]],drafters[id],drafters[name]))</f>
        <v/>
      </c>
      <c r="N3236" t="s">
        <v>15497</v>
      </c>
      <c r="O3236" t="str">
        <f>IF(OR(ISBLANK(draft_picks[[#This Row],[veto_drafter_team_id]]),draft_picks[[#This Row],[veto_drafter_team_id]]=""),"",_xlfn.XLOOKUP(draft_picks[[#This Row],[veto_drafter_team_id]],drafter_teams[id],drafter_teams[name]))</f>
        <v/>
      </c>
      <c r="Q3236" t="s">
        <v>15497</v>
      </c>
      <c r="R3236" t="str">
        <f>IF(OR(ISBLANK(draft_picks[[#This Row],[veto_override_drafter_id]]),draft_picks[[#This Row],[veto_override_drafter_id]]=""),"",_xlfn.XLOOKUP(draft_picks[[#This Row],[veto_override_drafter_id]],drafters[id],drafters[name]))</f>
        <v/>
      </c>
      <c r="S3236" t="s">
        <v>15497</v>
      </c>
      <c r="T3236" t="str">
        <f>IF(OR(ISBLANK(draft_picks[[#This Row],[veto_override_team_id]]),draft_picks[[#This Row],[veto_override_team_id]]=""),"",_xlfn.XLOOKUP(draft_picks[[#This Row],[veto_override_team_id]],drafter_teams[id],drafter_teams[name]))</f>
        <v/>
      </c>
    </row>
    <row r="3237" spans="1:20" x14ac:dyDescent="0.25">
      <c r="A3237" t="s">
        <v>709</v>
      </c>
      <c r="B3237" t="str">
        <f>_xlfn.XLOOKUP(draft_picks[[#This Row],[draft_id]],drafts[id],drafts[title])</f>
        <v>Erotic Horror</v>
      </c>
      <c r="C3237" s="3">
        <v>2</v>
      </c>
      <c r="D3237">
        <f>IF(C3236&lt;draft_picks[[#This Row],[position]],1,IF(C3236&gt;draft_picks[[#This Row],[position]],D3236+1,IF(C3236=draft_picks[[#This Row],[position]],D3236+1)))</f>
        <v>6</v>
      </c>
      <c r="E3237" t="s">
        <v>8438</v>
      </c>
      <c r="F3237" t="str">
        <f>IF(ISBLANK(draft_picks[[#This Row],[movie_id]]),"",_xlfn.XLOOKUP(draft_picks[[#This Row],[movie_id]],drafts.movies[id],drafts.movies[movie_title]))</f>
        <v>The Hunger</v>
      </c>
      <c r="G3237" s="3" t="s">
        <v>1141</v>
      </c>
      <c r="H3237" t="str">
        <f>IF(ISBLANK(draft_picks[[#This Row],[drafter_id]]),"",_xlfn.XLOOKUP(draft_picks[[#This Row],[drafter_id]],drafters[id],drafters[name]))</f>
        <v>Justin LaLiberty</v>
      </c>
      <c r="J3237" t="str">
        <f>IF(ISBLANK(draft_picks[[#This Row],[drafter_team_id]]),"",_xlfn.XLOOKUP(draft_picks[[#This Row],[drafter_team_id]],drafter_teams[id],drafter_teams[name]))</f>
        <v/>
      </c>
      <c r="K3237" s="3" t="s">
        <v>15497</v>
      </c>
      <c r="L3237" t="s">
        <v>15497</v>
      </c>
      <c r="M3237" t="str">
        <f>IF(OR(ISBLANK(draft_picks[[#This Row],[veto_drafter_id]]),draft_picks[[#This Row],[veto_drafter_id]]=""),"",_xlfn.XLOOKUP(draft_picks[[#This Row],[veto_drafter_id]],drafters[id],drafters[name]))</f>
        <v/>
      </c>
      <c r="N3237" t="s">
        <v>15497</v>
      </c>
      <c r="O3237" t="str">
        <f>IF(OR(ISBLANK(draft_picks[[#This Row],[veto_drafter_team_id]]),draft_picks[[#This Row],[veto_drafter_team_id]]=""),"",_xlfn.XLOOKUP(draft_picks[[#This Row],[veto_drafter_team_id]],drafter_teams[id],drafter_teams[name]))</f>
        <v/>
      </c>
      <c r="Q3237" t="s">
        <v>15497</v>
      </c>
      <c r="R3237" t="str">
        <f>IF(OR(ISBLANK(draft_picks[[#This Row],[veto_override_drafter_id]]),draft_picks[[#This Row],[veto_override_drafter_id]]=""),"",_xlfn.XLOOKUP(draft_picks[[#This Row],[veto_override_drafter_id]],drafters[id],drafters[name]))</f>
        <v/>
      </c>
      <c r="S3237" t="s">
        <v>15497</v>
      </c>
      <c r="T3237" t="str">
        <f>IF(OR(ISBLANK(draft_picks[[#This Row],[veto_override_team_id]]),draft_picks[[#This Row],[veto_override_team_id]]=""),"",_xlfn.XLOOKUP(draft_picks[[#This Row],[veto_override_team_id]],drafter_teams[id],drafter_teams[name]))</f>
        <v/>
      </c>
    </row>
    <row r="3238" spans="1:20" x14ac:dyDescent="0.25">
      <c r="A3238" t="s">
        <v>709</v>
      </c>
      <c r="B3238" t="str">
        <f>_xlfn.XLOOKUP(draft_picks[[#This Row],[draft_id]],drafts[id],drafts[title])</f>
        <v>Erotic Horror</v>
      </c>
      <c r="C3238" s="3">
        <v>1</v>
      </c>
      <c r="D3238">
        <f>IF(C3237&lt;draft_picks[[#This Row],[position]],1,IF(C3237&gt;draft_picks[[#This Row],[position]],D3237+1,IF(C3237=draft_picks[[#This Row],[position]],D3237+1)))</f>
        <v>7</v>
      </c>
      <c r="E3238" t="s">
        <v>5447</v>
      </c>
      <c r="F3238" t="str">
        <f>IF(ISBLANK(draft_picks[[#This Row],[movie_id]]),"",_xlfn.XLOOKUP(draft_picks[[#This Row],[movie_id]],drafts.movies[id],drafts.movies[movie_title]))</f>
        <v>Blind Beast</v>
      </c>
      <c r="G3238" s="3" t="s">
        <v>1187</v>
      </c>
      <c r="H3238" t="str">
        <f>IF(ISBLANK(draft_picks[[#This Row],[drafter_id]]),"",_xlfn.XLOOKUP(draft_picks[[#This Row],[drafter_id]],drafters[id],drafters[name]))</f>
        <v>Samm Deighan</v>
      </c>
      <c r="J3238" t="str">
        <f>IF(ISBLANK(draft_picks[[#This Row],[drafter_team_id]]),"",_xlfn.XLOOKUP(draft_picks[[#This Row],[drafter_team_id]],drafter_teams[id],drafter_teams[name]))</f>
        <v/>
      </c>
      <c r="K3238" s="3" t="s">
        <v>15497</v>
      </c>
      <c r="L3238" t="s">
        <v>15497</v>
      </c>
      <c r="M3238" t="str">
        <f>IF(OR(ISBLANK(draft_picks[[#This Row],[veto_drafter_id]]),draft_picks[[#This Row],[veto_drafter_id]]=""),"",_xlfn.XLOOKUP(draft_picks[[#This Row],[veto_drafter_id]],drafters[id],drafters[name]))</f>
        <v/>
      </c>
      <c r="N3238" t="s">
        <v>15497</v>
      </c>
      <c r="O3238" t="str">
        <f>IF(OR(ISBLANK(draft_picks[[#This Row],[veto_drafter_team_id]]),draft_picks[[#This Row],[veto_drafter_team_id]]=""),"",_xlfn.XLOOKUP(draft_picks[[#This Row],[veto_drafter_team_id]],drafter_teams[id],drafter_teams[name]))</f>
        <v/>
      </c>
      <c r="Q3238" t="s">
        <v>15497</v>
      </c>
      <c r="R3238" t="str">
        <f>IF(OR(ISBLANK(draft_picks[[#This Row],[veto_override_drafter_id]]),draft_picks[[#This Row],[veto_override_drafter_id]]=""),"",_xlfn.XLOOKUP(draft_picks[[#This Row],[veto_override_drafter_id]],drafters[id],drafters[name]))</f>
        <v/>
      </c>
      <c r="S3238" t="s">
        <v>15497</v>
      </c>
      <c r="T3238" t="str">
        <f>IF(OR(ISBLANK(draft_picks[[#This Row],[veto_override_team_id]]),draft_picks[[#This Row],[veto_override_team_id]]=""),"",_xlfn.XLOOKUP(draft_picks[[#This Row],[veto_override_team_id]],drafter_teams[id],drafter_teams[name]))</f>
        <v/>
      </c>
    </row>
    <row r="3239" spans="1:20" x14ac:dyDescent="0.25">
      <c r="A3239" t="s">
        <v>608</v>
      </c>
      <c r="B3239" t="str">
        <f>_xlfn.XLOOKUP(draft_picks[[#This Row],[draft_id]],drafts[id],drafts[title])</f>
        <v>Rural Horror</v>
      </c>
      <c r="C3239" s="3">
        <v>7</v>
      </c>
      <c r="D3239">
        <f>IF(C3238&lt;draft_picks[[#This Row],[position]],1,IF(C3238&gt;draft_picks[[#This Row],[position]],D3238+1,IF(C3238=draft_picks[[#This Row],[position]],D3238+1)))</f>
        <v>1</v>
      </c>
      <c r="E3239" t="s">
        <v>6156</v>
      </c>
      <c r="F3239" t="str">
        <f>IF(ISBLANK(draft_picks[[#This Row],[movie_id]]),"",_xlfn.XLOOKUP(draft_picks[[#This Row],[movie_id]],drafts.movies[id],drafts.movies[movie_title]))</f>
        <v>The Dead Don't Die</v>
      </c>
      <c r="G3239" s="3" t="s">
        <v>1239</v>
      </c>
      <c r="H3239" t="str">
        <f>IF(ISBLANK(draft_picks[[#This Row],[drafter_id]]),"",_xlfn.XLOOKUP(draft_picks[[#This Row],[drafter_id]],drafters[id],drafters[name]))</f>
        <v>Joe George</v>
      </c>
      <c r="J3239" t="str">
        <f>IF(ISBLANK(draft_picks[[#This Row],[drafter_team_id]]),"",_xlfn.XLOOKUP(draft_picks[[#This Row],[drafter_team_id]],drafter_teams[id],drafter_teams[name]))</f>
        <v/>
      </c>
      <c r="K3239" s="3" t="s">
        <v>15497</v>
      </c>
      <c r="L3239" t="s">
        <v>15497</v>
      </c>
      <c r="M3239" t="str">
        <f>IF(OR(ISBLANK(draft_picks[[#This Row],[veto_drafter_id]]),draft_picks[[#This Row],[veto_drafter_id]]=""),"",_xlfn.XLOOKUP(draft_picks[[#This Row],[veto_drafter_id]],drafters[id],drafters[name]))</f>
        <v/>
      </c>
      <c r="N3239" t="s">
        <v>15497</v>
      </c>
      <c r="O3239" t="str">
        <f>IF(OR(ISBLANK(draft_picks[[#This Row],[veto_drafter_team_id]]),draft_picks[[#This Row],[veto_drafter_team_id]]=""),"",_xlfn.XLOOKUP(draft_picks[[#This Row],[veto_drafter_team_id]],drafter_teams[id],drafter_teams[name]))</f>
        <v/>
      </c>
      <c r="Q3239" t="s">
        <v>15497</v>
      </c>
      <c r="R3239" t="str">
        <f>IF(OR(ISBLANK(draft_picks[[#This Row],[veto_override_drafter_id]]),draft_picks[[#This Row],[veto_override_drafter_id]]=""),"",_xlfn.XLOOKUP(draft_picks[[#This Row],[veto_override_drafter_id]],drafters[id],drafters[name]))</f>
        <v/>
      </c>
      <c r="S3239" t="s">
        <v>15497</v>
      </c>
      <c r="T3239" t="str">
        <f>IF(OR(ISBLANK(draft_picks[[#This Row],[veto_override_team_id]]),draft_picks[[#This Row],[veto_override_team_id]]=""),"",_xlfn.XLOOKUP(draft_picks[[#This Row],[veto_override_team_id]],drafter_teams[id],drafter_teams[name]))</f>
        <v/>
      </c>
    </row>
    <row r="3240" spans="1:20" x14ac:dyDescent="0.25">
      <c r="A3240" t="s">
        <v>608</v>
      </c>
      <c r="B3240" t="str">
        <f>_xlfn.XLOOKUP(draft_picks[[#This Row],[draft_id]],drafts[id],drafts[title])</f>
        <v>Rural Horror</v>
      </c>
      <c r="C3240" s="3">
        <v>6</v>
      </c>
      <c r="D3240">
        <f>IF(C3239&lt;draft_picks[[#This Row],[position]],1,IF(C3239&gt;draft_picks[[#This Row],[position]],D3239+1,IF(C3239=draft_picks[[#This Row],[position]],D3239+1)))</f>
        <v>2</v>
      </c>
      <c r="E3240" t="s">
        <v>5600</v>
      </c>
      <c r="F3240" t="str">
        <f>IF(ISBLANK(draft_picks[[#This Row],[movie_id]]),"",_xlfn.XLOOKUP(draft_picks[[#This Row],[movie_id]],drafts.movies[id],drafts.movies[movie_title]))</f>
        <v>My Bloody Valentine</v>
      </c>
      <c r="G3240" s="3" t="s">
        <v>1239</v>
      </c>
      <c r="H3240" t="str">
        <f>IF(ISBLANK(draft_picks[[#This Row],[drafter_id]]),"",_xlfn.XLOOKUP(draft_picks[[#This Row],[drafter_id]],drafters[id],drafters[name]))</f>
        <v>Joe George</v>
      </c>
      <c r="J3240" t="str">
        <f>IF(ISBLANK(draft_picks[[#This Row],[drafter_team_id]]),"",_xlfn.XLOOKUP(draft_picks[[#This Row],[drafter_team_id]],drafter_teams[id],drafter_teams[name]))</f>
        <v/>
      </c>
      <c r="K3240" s="3" t="s">
        <v>15497</v>
      </c>
      <c r="L3240" t="s">
        <v>15497</v>
      </c>
      <c r="M3240" t="str">
        <f>IF(OR(ISBLANK(draft_picks[[#This Row],[veto_drafter_id]]),draft_picks[[#This Row],[veto_drafter_id]]=""),"",_xlfn.XLOOKUP(draft_picks[[#This Row],[veto_drafter_id]],drafters[id],drafters[name]))</f>
        <v/>
      </c>
      <c r="N3240" t="s">
        <v>15497</v>
      </c>
      <c r="O3240" t="str">
        <f>IF(OR(ISBLANK(draft_picks[[#This Row],[veto_drafter_team_id]]),draft_picks[[#This Row],[veto_drafter_team_id]]=""),"",_xlfn.XLOOKUP(draft_picks[[#This Row],[veto_drafter_team_id]],drafter_teams[id],drafter_teams[name]))</f>
        <v/>
      </c>
      <c r="Q3240" t="s">
        <v>15497</v>
      </c>
      <c r="R3240" t="str">
        <f>IF(OR(ISBLANK(draft_picks[[#This Row],[veto_override_drafter_id]]),draft_picks[[#This Row],[veto_override_drafter_id]]=""),"",_xlfn.XLOOKUP(draft_picks[[#This Row],[veto_override_drafter_id]],drafters[id],drafters[name]))</f>
        <v/>
      </c>
      <c r="S3240" t="s">
        <v>15497</v>
      </c>
      <c r="T3240" t="str">
        <f>IF(OR(ISBLANK(draft_picks[[#This Row],[veto_override_team_id]]),draft_picks[[#This Row],[veto_override_team_id]]=""),"",_xlfn.XLOOKUP(draft_picks[[#This Row],[veto_override_team_id]],drafter_teams[id],drafter_teams[name]))</f>
        <v/>
      </c>
    </row>
    <row r="3241" spans="1:20" x14ac:dyDescent="0.25">
      <c r="A3241" t="s">
        <v>608</v>
      </c>
      <c r="B3241" t="str">
        <f>_xlfn.XLOOKUP(draft_picks[[#This Row],[draft_id]],drafts[id],drafts[title])</f>
        <v>Rural Horror</v>
      </c>
      <c r="C3241" s="3">
        <v>5</v>
      </c>
      <c r="D3241">
        <f>IF(C3240&lt;draft_picks[[#This Row],[position]],1,IF(C3240&gt;draft_picks[[#This Row],[position]],D3240+1,IF(C3240=draft_picks[[#This Row],[position]],D3240+1)))</f>
        <v>3</v>
      </c>
      <c r="E3241" t="s">
        <v>2439</v>
      </c>
      <c r="F3241" t="str">
        <f>IF(ISBLANK(draft_picks[[#This Row],[movie_id]]),"",_xlfn.XLOOKUP(draft_picks[[#This Row],[movie_id]],drafts.movies[id],drafts.movies[movie_title]))</f>
        <v>Lamb</v>
      </c>
      <c r="G3241" s="3" t="s">
        <v>1071</v>
      </c>
      <c r="H3241" t="str">
        <f>IF(ISBLANK(draft_picks[[#This Row],[drafter_id]]),"",_xlfn.XLOOKUP(draft_picks[[#This Row],[drafter_id]],drafters[id],drafters[name]))</f>
        <v>Josh Larsen</v>
      </c>
      <c r="J3241" t="str">
        <f>IF(ISBLANK(draft_picks[[#This Row],[drafter_team_id]]),"",_xlfn.XLOOKUP(draft_picks[[#This Row],[drafter_team_id]],drafter_teams[id],drafter_teams[name]))</f>
        <v/>
      </c>
      <c r="K3241" s="3" t="s">
        <v>15484</v>
      </c>
      <c r="L3241" t="s">
        <v>1239</v>
      </c>
      <c r="M3241" t="str">
        <f>IF(OR(ISBLANK(draft_picks[[#This Row],[veto_drafter_id]]),draft_picks[[#This Row],[veto_drafter_id]]=""),"",_xlfn.XLOOKUP(draft_picks[[#This Row],[veto_drafter_id]],drafters[id],drafters[name]))</f>
        <v>Joe George</v>
      </c>
      <c r="N3241" t="s">
        <v>15497</v>
      </c>
      <c r="O3241" t="str">
        <f>IF(OR(ISBLANK(draft_picks[[#This Row],[veto_drafter_team_id]]),draft_picks[[#This Row],[veto_drafter_team_id]]=""),"",_xlfn.XLOOKUP(draft_picks[[#This Row],[veto_drafter_team_id]],drafter_teams[id],drafter_teams[name]))</f>
        <v/>
      </c>
      <c r="Q3241" t="s">
        <v>15497</v>
      </c>
      <c r="R3241" t="str">
        <f>IF(OR(ISBLANK(draft_picks[[#This Row],[veto_override_drafter_id]]),draft_picks[[#This Row],[veto_override_drafter_id]]=""),"",_xlfn.XLOOKUP(draft_picks[[#This Row],[veto_override_drafter_id]],drafters[id],drafters[name]))</f>
        <v/>
      </c>
      <c r="S3241" t="s">
        <v>15497</v>
      </c>
      <c r="T3241" t="str">
        <f>IF(OR(ISBLANK(draft_picks[[#This Row],[veto_override_team_id]]),draft_picks[[#This Row],[veto_override_team_id]]=""),"",_xlfn.XLOOKUP(draft_picks[[#This Row],[veto_override_team_id]],drafter_teams[id],drafter_teams[name]))</f>
        <v/>
      </c>
    </row>
    <row r="3242" spans="1:20" x14ac:dyDescent="0.25">
      <c r="A3242" t="s">
        <v>608</v>
      </c>
      <c r="B3242" t="str">
        <f>_xlfn.XLOOKUP(draft_picks[[#This Row],[draft_id]],drafts[id],drafts[title])</f>
        <v>Rural Horror</v>
      </c>
      <c r="C3242" s="3">
        <v>5</v>
      </c>
      <c r="D3242">
        <f>IF(C3241&lt;draft_picks[[#This Row],[position]],1,IF(C3241&gt;draft_picks[[#This Row],[position]],D3241+1,IF(C3241=draft_picks[[#This Row],[position]],D3241+1)))</f>
        <v>4</v>
      </c>
      <c r="E3242" t="s">
        <v>8086</v>
      </c>
      <c r="F3242" t="str">
        <f>IF(ISBLANK(draft_picks[[#This Row],[movie_id]]),"",_xlfn.XLOOKUP(draft_picks[[#This Row],[movie_id]],drafts.movies[id],drafts.movies[movie_title]))</f>
        <v>Near Dark</v>
      </c>
      <c r="G3242" s="3" t="s">
        <v>1071</v>
      </c>
      <c r="H3242" t="str">
        <f>IF(ISBLANK(draft_picks[[#This Row],[drafter_id]]),"",_xlfn.XLOOKUP(draft_picks[[#This Row],[drafter_id]],drafters[id],drafters[name]))</f>
        <v>Josh Larsen</v>
      </c>
      <c r="J3242" t="str">
        <f>IF(ISBLANK(draft_picks[[#This Row],[drafter_team_id]]),"",_xlfn.XLOOKUP(draft_picks[[#This Row],[drafter_team_id]],drafter_teams[id],drafter_teams[name]))</f>
        <v/>
      </c>
      <c r="K3242" s="3" t="s">
        <v>15497</v>
      </c>
      <c r="L3242" t="s">
        <v>15497</v>
      </c>
      <c r="M3242" t="str">
        <f>IF(OR(ISBLANK(draft_picks[[#This Row],[veto_drafter_id]]),draft_picks[[#This Row],[veto_drafter_id]]=""),"",_xlfn.XLOOKUP(draft_picks[[#This Row],[veto_drafter_id]],drafters[id],drafters[name]))</f>
        <v/>
      </c>
      <c r="N3242" t="s">
        <v>15497</v>
      </c>
      <c r="O3242" t="str">
        <f>IF(OR(ISBLANK(draft_picks[[#This Row],[veto_drafter_team_id]]),draft_picks[[#This Row],[veto_drafter_team_id]]=""),"",_xlfn.XLOOKUP(draft_picks[[#This Row],[veto_drafter_team_id]],drafter_teams[id],drafter_teams[name]))</f>
        <v/>
      </c>
      <c r="Q3242" t="s">
        <v>15497</v>
      </c>
      <c r="R3242" t="str">
        <f>IF(OR(ISBLANK(draft_picks[[#This Row],[veto_override_drafter_id]]),draft_picks[[#This Row],[veto_override_drafter_id]]=""),"",_xlfn.XLOOKUP(draft_picks[[#This Row],[veto_override_drafter_id]],drafters[id],drafters[name]))</f>
        <v/>
      </c>
      <c r="S3242" t="s">
        <v>15497</v>
      </c>
      <c r="T3242" t="str">
        <f>IF(OR(ISBLANK(draft_picks[[#This Row],[veto_override_team_id]]),draft_picks[[#This Row],[veto_override_team_id]]=""),"",_xlfn.XLOOKUP(draft_picks[[#This Row],[veto_override_team_id]],drafter_teams[id],drafter_teams[name]))</f>
        <v/>
      </c>
    </row>
    <row r="3243" spans="1:20" x14ac:dyDescent="0.25">
      <c r="A3243" t="s">
        <v>608</v>
      </c>
      <c r="B3243" t="str">
        <f>_xlfn.XLOOKUP(draft_picks[[#This Row],[draft_id]],drafts[id],drafts[title])</f>
        <v>Rural Horror</v>
      </c>
      <c r="C3243" s="3">
        <v>4</v>
      </c>
      <c r="D3243">
        <f>IF(C3242&lt;draft_picks[[#This Row],[position]],1,IF(C3242&gt;draft_picks[[#This Row],[position]],D3242+1,IF(C3242=draft_picks[[#This Row],[position]],D3242+1)))</f>
        <v>5</v>
      </c>
      <c r="E3243" t="s">
        <v>6732</v>
      </c>
      <c r="F3243" t="str">
        <f>IF(ISBLANK(draft_picks[[#This Row],[movie_id]]),"",_xlfn.XLOOKUP(draft_picks[[#This Row],[movie_id]],drafts.movies[id],drafts.movies[movie_title]))</f>
        <v>Tremors</v>
      </c>
      <c r="G3243" s="3" t="s">
        <v>1239</v>
      </c>
      <c r="H3243" t="str">
        <f>IF(ISBLANK(draft_picks[[#This Row],[drafter_id]]),"",_xlfn.XLOOKUP(draft_picks[[#This Row],[drafter_id]],drafters[id],drafters[name]))</f>
        <v>Joe George</v>
      </c>
      <c r="J3243" t="str">
        <f>IF(ISBLANK(draft_picks[[#This Row],[drafter_team_id]]),"",_xlfn.XLOOKUP(draft_picks[[#This Row],[drafter_team_id]],drafter_teams[id],drafter_teams[name]))</f>
        <v/>
      </c>
      <c r="K3243" s="3" t="s">
        <v>15497</v>
      </c>
      <c r="L3243" t="s">
        <v>15497</v>
      </c>
      <c r="M3243" t="str">
        <f>IF(OR(ISBLANK(draft_picks[[#This Row],[veto_drafter_id]]),draft_picks[[#This Row],[veto_drafter_id]]=""),"",_xlfn.XLOOKUP(draft_picks[[#This Row],[veto_drafter_id]],drafters[id],drafters[name]))</f>
        <v/>
      </c>
      <c r="N3243" t="s">
        <v>15497</v>
      </c>
      <c r="O3243" t="str">
        <f>IF(OR(ISBLANK(draft_picks[[#This Row],[veto_drafter_team_id]]),draft_picks[[#This Row],[veto_drafter_team_id]]=""),"",_xlfn.XLOOKUP(draft_picks[[#This Row],[veto_drafter_team_id]],drafter_teams[id],drafter_teams[name]))</f>
        <v/>
      </c>
      <c r="Q3243" t="s">
        <v>15497</v>
      </c>
      <c r="R3243" t="str">
        <f>IF(OR(ISBLANK(draft_picks[[#This Row],[veto_override_drafter_id]]),draft_picks[[#This Row],[veto_override_drafter_id]]=""),"",_xlfn.XLOOKUP(draft_picks[[#This Row],[veto_override_drafter_id]],drafters[id],drafters[name]))</f>
        <v/>
      </c>
      <c r="S3243" t="s">
        <v>15497</v>
      </c>
      <c r="T3243" t="str">
        <f>IF(OR(ISBLANK(draft_picks[[#This Row],[veto_override_team_id]]),draft_picks[[#This Row],[veto_override_team_id]]=""),"",_xlfn.XLOOKUP(draft_picks[[#This Row],[veto_override_team_id]],drafter_teams[id],drafter_teams[name]))</f>
        <v/>
      </c>
    </row>
    <row r="3244" spans="1:20" x14ac:dyDescent="0.25">
      <c r="A3244" t="s">
        <v>608</v>
      </c>
      <c r="B3244" t="str">
        <f>_xlfn.XLOOKUP(draft_picks[[#This Row],[draft_id]],drafts[id],drafts[title])</f>
        <v>Rural Horror</v>
      </c>
      <c r="C3244" s="3">
        <v>3</v>
      </c>
      <c r="D3244">
        <f>IF(C3243&lt;draft_picks[[#This Row],[position]],1,IF(C3243&gt;draft_picks[[#This Row],[position]],D3243+1,IF(C3243=draft_picks[[#This Row],[position]],D3243+1)))</f>
        <v>6</v>
      </c>
      <c r="E3244" t="s">
        <v>5531</v>
      </c>
      <c r="F3244" t="str">
        <f>IF(ISBLANK(draft_picks[[#This Row],[movie_id]]),"",_xlfn.XLOOKUP(draft_picks[[#This Row],[movie_id]],drafts.movies[id],drafts.movies[movie_title]))</f>
        <v>The Witch</v>
      </c>
      <c r="G3244" s="3" t="s">
        <v>1071</v>
      </c>
      <c r="H3244" t="str">
        <f>IF(ISBLANK(draft_picks[[#This Row],[drafter_id]]),"",_xlfn.XLOOKUP(draft_picks[[#This Row],[drafter_id]],drafters[id],drafters[name]))</f>
        <v>Josh Larsen</v>
      </c>
      <c r="J3244" t="str">
        <f>IF(ISBLANK(draft_picks[[#This Row],[drafter_team_id]]),"",_xlfn.XLOOKUP(draft_picks[[#This Row],[drafter_team_id]],drafter_teams[id],drafter_teams[name]))</f>
        <v/>
      </c>
      <c r="K3244" s="3" t="s">
        <v>15497</v>
      </c>
      <c r="L3244" t="s">
        <v>15497</v>
      </c>
      <c r="M3244" t="str">
        <f>IF(OR(ISBLANK(draft_picks[[#This Row],[veto_drafter_id]]),draft_picks[[#This Row],[veto_drafter_id]]=""),"",_xlfn.XLOOKUP(draft_picks[[#This Row],[veto_drafter_id]],drafters[id],drafters[name]))</f>
        <v/>
      </c>
      <c r="N3244" t="s">
        <v>15497</v>
      </c>
      <c r="O3244" t="str">
        <f>IF(OR(ISBLANK(draft_picks[[#This Row],[veto_drafter_team_id]]),draft_picks[[#This Row],[veto_drafter_team_id]]=""),"",_xlfn.XLOOKUP(draft_picks[[#This Row],[veto_drafter_team_id]],drafter_teams[id],drafter_teams[name]))</f>
        <v/>
      </c>
      <c r="Q3244" t="s">
        <v>15497</v>
      </c>
      <c r="R3244" t="str">
        <f>IF(OR(ISBLANK(draft_picks[[#This Row],[veto_override_drafter_id]]),draft_picks[[#This Row],[veto_override_drafter_id]]=""),"",_xlfn.XLOOKUP(draft_picks[[#This Row],[veto_override_drafter_id]],drafters[id],drafters[name]))</f>
        <v/>
      </c>
      <c r="S3244" t="s">
        <v>15497</v>
      </c>
      <c r="T3244" t="str">
        <f>IF(OR(ISBLANK(draft_picks[[#This Row],[veto_override_team_id]]),draft_picks[[#This Row],[veto_override_team_id]]=""),"",_xlfn.XLOOKUP(draft_picks[[#This Row],[veto_override_team_id]],drafter_teams[id],drafter_teams[name]))</f>
        <v/>
      </c>
    </row>
    <row r="3245" spans="1:20" x14ac:dyDescent="0.25">
      <c r="A3245" t="s">
        <v>608</v>
      </c>
      <c r="B3245" t="str">
        <f>_xlfn.XLOOKUP(draft_picks[[#This Row],[draft_id]],drafts[id],drafts[title])</f>
        <v>Rural Horror</v>
      </c>
      <c r="C3245" s="3">
        <v>2</v>
      </c>
      <c r="D3245">
        <f>IF(C3244&lt;draft_picks[[#This Row],[position]],1,IF(C3244&gt;draft_picks[[#This Row],[position]],D3244+1,IF(C3244=draft_picks[[#This Row],[position]],D3244+1)))</f>
        <v>7</v>
      </c>
      <c r="E3245" t="s">
        <v>1482</v>
      </c>
      <c r="F3245" t="str">
        <f>IF(ISBLANK(draft_picks[[#This Row],[movie_id]]),"",_xlfn.XLOOKUP(draft_picks[[#This Row],[movie_id]],drafts.movies[id],drafts.movies[movie_title]))</f>
        <v>The Texas Chainsaw Massacre</v>
      </c>
      <c r="G3245" s="3" t="s">
        <v>1239</v>
      </c>
      <c r="H3245" t="str">
        <f>IF(ISBLANK(draft_picks[[#This Row],[drafter_id]]),"",_xlfn.XLOOKUP(draft_picks[[#This Row],[drafter_id]],drafters[id],drafters[name]))</f>
        <v>Joe George</v>
      </c>
      <c r="J3245" t="str">
        <f>IF(ISBLANK(draft_picks[[#This Row],[drafter_team_id]]),"",_xlfn.XLOOKUP(draft_picks[[#This Row],[drafter_team_id]],drafter_teams[id],drafter_teams[name]))</f>
        <v/>
      </c>
      <c r="K3245" s="3" t="s">
        <v>15484</v>
      </c>
      <c r="L3245" t="s">
        <v>1071</v>
      </c>
      <c r="M3245" t="str">
        <f>IF(OR(ISBLANK(draft_picks[[#This Row],[veto_drafter_id]]),draft_picks[[#This Row],[veto_drafter_id]]=""),"",_xlfn.XLOOKUP(draft_picks[[#This Row],[veto_drafter_id]],drafters[id],drafters[name]))</f>
        <v>Josh Larsen</v>
      </c>
      <c r="N3245" t="s">
        <v>15497</v>
      </c>
      <c r="O3245" t="str">
        <f>IF(OR(ISBLANK(draft_picks[[#This Row],[veto_drafter_team_id]]),draft_picks[[#This Row],[veto_drafter_team_id]]=""),"",_xlfn.XLOOKUP(draft_picks[[#This Row],[veto_drafter_team_id]],drafter_teams[id],drafter_teams[name]))</f>
        <v/>
      </c>
      <c r="Q3245" t="s">
        <v>15497</v>
      </c>
      <c r="R3245" t="str">
        <f>IF(OR(ISBLANK(draft_picks[[#This Row],[veto_override_drafter_id]]),draft_picks[[#This Row],[veto_override_drafter_id]]=""),"",_xlfn.XLOOKUP(draft_picks[[#This Row],[veto_override_drafter_id]],drafters[id],drafters[name]))</f>
        <v/>
      </c>
      <c r="S3245" t="s">
        <v>15497</v>
      </c>
      <c r="T3245" t="str">
        <f>IF(OR(ISBLANK(draft_picks[[#This Row],[veto_override_team_id]]),draft_picks[[#This Row],[veto_override_team_id]]=""),"",_xlfn.XLOOKUP(draft_picks[[#This Row],[veto_override_team_id]],drafter_teams[id],drafter_teams[name]))</f>
        <v/>
      </c>
    </row>
    <row r="3246" spans="1:20" x14ac:dyDescent="0.25">
      <c r="A3246" t="s">
        <v>608</v>
      </c>
      <c r="B3246" t="str">
        <f>_xlfn.XLOOKUP(draft_picks[[#This Row],[draft_id]],drafts[id],drafts[title])</f>
        <v>Rural Horror</v>
      </c>
      <c r="C3246" s="3">
        <v>2</v>
      </c>
      <c r="D3246">
        <f>IF(C3245&lt;draft_picks[[#This Row],[position]],1,IF(C3245&gt;draft_picks[[#This Row],[position]],D3245+1,IF(C3245=draft_picks[[#This Row],[position]],D3245+1)))</f>
        <v>8</v>
      </c>
      <c r="E3246" t="s">
        <v>6696</v>
      </c>
      <c r="F3246" t="str">
        <f>IF(ISBLANK(draft_picks[[#This Row],[movie_id]]),"",_xlfn.XLOOKUP(draft_picks[[#This Row],[movie_id]],drafts.movies[id],drafts.movies[movie_title]))</f>
        <v>Twin Peaks: Fire Walk with Me</v>
      </c>
      <c r="G3246" s="3" t="s">
        <v>1239</v>
      </c>
      <c r="H3246" t="str">
        <f>IF(ISBLANK(draft_picks[[#This Row],[drafter_id]]),"",_xlfn.XLOOKUP(draft_picks[[#This Row],[drafter_id]],drafters[id],drafters[name]))</f>
        <v>Joe George</v>
      </c>
      <c r="J3246" t="str">
        <f>IF(ISBLANK(draft_picks[[#This Row],[drafter_team_id]]),"",_xlfn.XLOOKUP(draft_picks[[#This Row],[drafter_team_id]],drafter_teams[id],drafter_teams[name]))</f>
        <v/>
      </c>
      <c r="K3246" s="3" t="s">
        <v>15497</v>
      </c>
      <c r="L3246" t="s">
        <v>15497</v>
      </c>
      <c r="M3246" t="str">
        <f>IF(OR(ISBLANK(draft_picks[[#This Row],[veto_drafter_id]]),draft_picks[[#This Row],[veto_drafter_id]]=""),"",_xlfn.XLOOKUP(draft_picks[[#This Row],[veto_drafter_id]],drafters[id],drafters[name]))</f>
        <v/>
      </c>
      <c r="N3246" t="s">
        <v>15497</v>
      </c>
      <c r="O3246" t="str">
        <f>IF(OR(ISBLANK(draft_picks[[#This Row],[veto_drafter_team_id]]),draft_picks[[#This Row],[veto_drafter_team_id]]=""),"",_xlfn.XLOOKUP(draft_picks[[#This Row],[veto_drafter_team_id]],drafter_teams[id],drafter_teams[name]))</f>
        <v/>
      </c>
      <c r="Q3246" t="s">
        <v>15497</v>
      </c>
      <c r="R3246" t="str">
        <f>IF(OR(ISBLANK(draft_picks[[#This Row],[veto_override_drafter_id]]),draft_picks[[#This Row],[veto_override_drafter_id]]=""),"",_xlfn.XLOOKUP(draft_picks[[#This Row],[veto_override_drafter_id]],drafters[id],drafters[name]))</f>
        <v/>
      </c>
      <c r="S3246" t="s">
        <v>15497</v>
      </c>
      <c r="T3246" t="str">
        <f>IF(OR(ISBLANK(draft_picks[[#This Row],[veto_override_team_id]]),draft_picks[[#This Row],[veto_override_team_id]]=""),"",_xlfn.XLOOKUP(draft_picks[[#This Row],[veto_override_team_id]],drafter_teams[id],drafter_teams[name]))</f>
        <v/>
      </c>
    </row>
    <row r="3247" spans="1:20" x14ac:dyDescent="0.25">
      <c r="A3247" t="s">
        <v>608</v>
      </c>
      <c r="B3247" t="str">
        <f>_xlfn.XLOOKUP(draft_picks[[#This Row],[draft_id]],drafts[id],drafts[title])</f>
        <v>Rural Horror</v>
      </c>
      <c r="C3247" s="3">
        <v>1</v>
      </c>
      <c r="D3247">
        <f>IF(C3246&lt;draft_picks[[#This Row],[position]],1,IF(C3246&gt;draft_picks[[#This Row],[position]],D3246+1,IF(C3246=draft_picks[[#This Row],[position]],D3246+1)))</f>
        <v>9</v>
      </c>
      <c r="E3247" t="s">
        <v>1482</v>
      </c>
      <c r="F3247" t="str">
        <f>IF(ISBLANK(draft_picks[[#This Row],[movie_id]]),"",_xlfn.XLOOKUP(draft_picks[[#This Row],[movie_id]],drafts.movies[id],drafts.movies[movie_title]))</f>
        <v>The Texas Chainsaw Massacre</v>
      </c>
      <c r="G3247" s="3" t="s">
        <v>1071</v>
      </c>
      <c r="H3247" t="str">
        <f>IF(ISBLANK(draft_picks[[#This Row],[drafter_id]]),"",_xlfn.XLOOKUP(draft_picks[[#This Row],[drafter_id]],drafters[id],drafters[name]))</f>
        <v>Josh Larsen</v>
      </c>
      <c r="J3247" t="str">
        <f>IF(ISBLANK(draft_picks[[#This Row],[drafter_team_id]]),"",_xlfn.XLOOKUP(draft_picks[[#This Row],[drafter_team_id]],drafter_teams[id],drafter_teams[name]))</f>
        <v/>
      </c>
      <c r="K3247" s="3" t="s">
        <v>15497</v>
      </c>
      <c r="L3247" t="s">
        <v>15497</v>
      </c>
      <c r="M3247" t="str">
        <f>IF(OR(ISBLANK(draft_picks[[#This Row],[veto_drafter_id]]),draft_picks[[#This Row],[veto_drafter_id]]=""),"",_xlfn.XLOOKUP(draft_picks[[#This Row],[veto_drafter_id]],drafters[id],drafters[name]))</f>
        <v/>
      </c>
      <c r="N3247" t="s">
        <v>15497</v>
      </c>
      <c r="O3247" t="str">
        <f>IF(OR(ISBLANK(draft_picks[[#This Row],[veto_drafter_team_id]]),draft_picks[[#This Row],[veto_drafter_team_id]]=""),"",_xlfn.XLOOKUP(draft_picks[[#This Row],[veto_drafter_team_id]],drafter_teams[id],drafter_teams[name]))</f>
        <v/>
      </c>
      <c r="Q3247" t="s">
        <v>15497</v>
      </c>
      <c r="R3247" t="str">
        <f>IF(OR(ISBLANK(draft_picks[[#This Row],[veto_override_drafter_id]]),draft_picks[[#This Row],[veto_override_drafter_id]]=""),"",_xlfn.XLOOKUP(draft_picks[[#This Row],[veto_override_drafter_id]],drafters[id],drafters[name]))</f>
        <v/>
      </c>
      <c r="S3247" t="s">
        <v>15497</v>
      </c>
      <c r="T3247" t="str">
        <f>IF(OR(ISBLANK(draft_picks[[#This Row],[veto_override_team_id]]),draft_picks[[#This Row],[veto_override_team_id]]=""),"",_xlfn.XLOOKUP(draft_picks[[#This Row],[veto_override_team_id]],drafter_teams[id],drafter_teams[name]))</f>
        <v/>
      </c>
    </row>
    <row r="3248" spans="1:20" x14ac:dyDescent="0.25">
      <c r="A3248" t="s">
        <v>350</v>
      </c>
      <c r="B3248" t="str">
        <f>_xlfn.XLOOKUP(draft_picks[[#This Row],[draft_id]],drafts[id],drafts[title])</f>
        <v>Classic Hammer Horror mini-Mega</v>
      </c>
      <c r="C3248" s="3">
        <v>13</v>
      </c>
      <c r="D3248">
        <f>IF(C3247&lt;draft_picks[[#This Row],[position]],1,IF(C3247&gt;draft_picks[[#This Row],[position]],D3247+1,IF(C3247=draft_picks[[#This Row],[position]],D3247+1)))</f>
        <v>1</v>
      </c>
      <c r="E3248" t="s">
        <v>5453</v>
      </c>
      <c r="F3248" t="str">
        <f>IF(ISBLANK(draft_picks[[#This Row],[movie_id]]),"",_xlfn.XLOOKUP(draft_picks[[#This Row],[movie_id]],drafts.movies[id],drafts.movies[movie_title]))</f>
        <v>To the Devil a Daughter</v>
      </c>
      <c r="G3248" s="3" t="s">
        <v>789</v>
      </c>
      <c r="H3248" t="str">
        <f>IF(ISBLANK(draft_picks[[#This Row],[drafter_id]]),"",_xlfn.XLOOKUP(draft_picks[[#This Row],[drafter_id]],drafters[id],drafters[name]))</f>
        <v>Bryan Cogman</v>
      </c>
      <c r="J3248" t="str">
        <f>IF(ISBLANK(draft_picks[[#This Row],[drafter_team_id]]),"",_xlfn.XLOOKUP(draft_picks[[#This Row],[drafter_team_id]],drafter_teams[id],drafter_teams[name]))</f>
        <v/>
      </c>
      <c r="K3248" s="3" t="s">
        <v>15497</v>
      </c>
      <c r="L3248" t="s">
        <v>15497</v>
      </c>
      <c r="M3248" t="str">
        <f>IF(OR(ISBLANK(draft_picks[[#This Row],[veto_drafter_id]]),draft_picks[[#This Row],[veto_drafter_id]]=""),"",_xlfn.XLOOKUP(draft_picks[[#This Row],[veto_drafter_id]],drafters[id],drafters[name]))</f>
        <v/>
      </c>
      <c r="N3248" t="s">
        <v>15497</v>
      </c>
      <c r="O3248" t="str">
        <f>IF(OR(ISBLANK(draft_picks[[#This Row],[veto_drafter_team_id]]),draft_picks[[#This Row],[veto_drafter_team_id]]=""),"",_xlfn.XLOOKUP(draft_picks[[#This Row],[veto_drafter_team_id]],drafter_teams[id],drafter_teams[name]))</f>
        <v/>
      </c>
      <c r="Q3248" t="s">
        <v>15497</v>
      </c>
      <c r="R3248" t="str">
        <f>IF(OR(ISBLANK(draft_picks[[#This Row],[veto_override_drafter_id]]),draft_picks[[#This Row],[veto_override_drafter_id]]=""),"",_xlfn.XLOOKUP(draft_picks[[#This Row],[veto_override_drafter_id]],drafters[id],drafters[name]))</f>
        <v/>
      </c>
      <c r="S3248" t="s">
        <v>15497</v>
      </c>
      <c r="T3248" t="str">
        <f>IF(OR(ISBLANK(draft_picks[[#This Row],[veto_override_team_id]]),draft_picks[[#This Row],[veto_override_team_id]]=""),"",_xlfn.XLOOKUP(draft_picks[[#This Row],[veto_override_team_id]],drafter_teams[id],drafter_teams[name]))</f>
        <v/>
      </c>
    </row>
    <row r="3249" spans="1:20" x14ac:dyDescent="0.25">
      <c r="A3249" t="s">
        <v>350</v>
      </c>
      <c r="B3249" t="str">
        <f>_xlfn.XLOOKUP(draft_picks[[#This Row],[draft_id]],drafts[id],drafts[title])</f>
        <v>Classic Hammer Horror mini-Mega</v>
      </c>
      <c r="C3249" s="3">
        <v>12</v>
      </c>
      <c r="D3249">
        <f>IF(C3248&lt;draft_picks[[#This Row],[position]],1,IF(C3248&gt;draft_picks[[#This Row],[position]],D3248+1,IF(C3248=draft_picks[[#This Row],[position]],D3248+1)))</f>
        <v>2</v>
      </c>
      <c r="E3249" t="s">
        <v>1706</v>
      </c>
      <c r="F3249" t="str">
        <f>IF(ISBLANK(draft_picks[[#This Row],[movie_id]]),"",_xlfn.XLOOKUP(draft_picks[[#This Row],[movie_id]],drafts.movies[id],drafts.movies[movie_title]))</f>
        <v>The Quatermass Xperiment</v>
      </c>
      <c r="G3249" s="3" t="s">
        <v>789</v>
      </c>
      <c r="H3249" t="str">
        <f>IF(ISBLANK(draft_picks[[#This Row],[drafter_id]]),"",_xlfn.XLOOKUP(draft_picks[[#This Row],[drafter_id]],drafters[id],drafters[name]))</f>
        <v>Bryan Cogman</v>
      </c>
      <c r="J3249" t="str">
        <f>IF(ISBLANK(draft_picks[[#This Row],[drafter_team_id]]),"",_xlfn.XLOOKUP(draft_picks[[#This Row],[drafter_team_id]],drafter_teams[id],drafter_teams[name]))</f>
        <v/>
      </c>
      <c r="K3249" s="3" t="s">
        <v>15497</v>
      </c>
      <c r="L3249" t="s">
        <v>15497</v>
      </c>
      <c r="M3249" t="str">
        <f>IF(OR(ISBLANK(draft_picks[[#This Row],[veto_drafter_id]]),draft_picks[[#This Row],[veto_drafter_id]]=""),"",_xlfn.XLOOKUP(draft_picks[[#This Row],[veto_drafter_id]],drafters[id],drafters[name]))</f>
        <v/>
      </c>
      <c r="N3249" t="s">
        <v>15497</v>
      </c>
      <c r="O3249" t="str">
        <f>IF(OR(ISBLANK(draft_picks[[#This Row],[veto_drafter_team_id]]),draft_picks[[#This Row],[veto_drafter_team_id]]=""),"",_xlfn.XLOOKUP(draft_picks[[#This Row],[veto_drafter_team_id]],drafter_teams[id],drafter_teams[name]))</f>
        <v/>
      </c>
      <c r="Q3249" t="s">
        <v>15497</v>
      </c>
      <c r="R3249" t="str">
        <f>IF(OR(ISBLANK(draft_picks[[#This Row],[veto_override_drafter_id]]),draft_picks[[#This Row],[veto_override_drafter_id]]=""),"",_xlfn.XLOOKUP(draft_picks[[#This Row],[veto_override_drafter_id]],drafters[id],drafters[name]))</f>
        <v/>
      </c>
      <c r="S3249" t="s">
        <v>15497</v>
      </c>
      <c r="T3249" t="str">
        <f>IF(OR(ISBLANK(draft_picks[[#This Row],[veto_override_team_id]]),draft_picks[[#This Row],[veto_override_team_id]]=""),"",_xlfn.XLOOKUP(draft_picks[[#This Row],[veto_override_team_id]],drafter_teams[id],drafter_teams[name]))</f>
        <v/>
      </c>
    </row>
    <row r="3250" spans="1:20" x14ac:dyDescent="0.25">
      <c r="A3250" t="s">
        <v>350</v>
      </c>
      <c r="B3250" t="str">
        <f>_xlfn.XLOOKUP(draft_picks[[#This Row],[draft_id]],drafts[id],drafts[title])</f>
        <v>Classic Hammer Horror mini-Mega</v>
      </c>
      <c r="C3250" s="3">
        <v>11</v>
      </c>
      <c r="D3250">
        <f>IF(C3249&lt;draft_picks[[#This Row],[position]],1,IF(C3249&gt;draft_picks[[#This Row],[position]],D3249+1,IF(C3249=draft_picks[[#This Row],[position]],D3249+1)))</f>
        <v>3</v>
      </c>
      <c r="E3250" t="s">
        <v>4956</v>
      </c>
      <c r="F3250" t="str">
        <f>IF(ISBLANK(draft_picks[[#This Row],[movie_id]]),"",_xlfn.XLOOKUP(draft_picks[[#This Row],[movie_id]],drafts.movies[id],drafts.movies[movie_title]))</f>
        <v>The Curse of the Werewolf</v>
      </c>
      <c r="G3250" s="3" t="s">
        <v>983</v>
      </c>
      <c r="H3250" t="str">
        <f>IF(ISBLANK(draft_picks[[#This Row],[drafter_id]]),"",_xlfn.XLOOKUP(draft_picks[[#This Row],[drafter_id]],drafters[id],drafters[name]))</f>
        <v>B.J. Colangelo</v>
      </c>
      <c r="J3250" t="str">
        <f>IF(ISBLANK(draft_picks[[#This Row],[drafter_team_id]]),"",_xlfn.XLOOKUP(draft_picks[[#This Row],[drafter_team_id]],drafter_teams[id],drafter_teams[name]))</f>
        <v/>
      </c>
      <c r="K3250" s="3" t="s">
        <v>15497</v>
      </c>
      <c r="L3250" t="s">
        <v>15497</v>
      </c>
      <c r="M3250" t="str">
        <f>IF(OR(ISBLANK(draft_picks[[#This Row],[veto_drafter_id]]),draft_picks[[#This Row],[veto_drafter_id]]=""),"",_xlfn.XLOOKUP(draft_picks[[#This Row],[veto_drafter_id]],drafters[id],drafters[name]))</f>
        <v/>
      </c>
      <c r="N3250" t="s">
        <v>15497</v>
      </c>
      <c r="O3250" t="str">
        <f>IF(OR(ISBLANK(draft_picks[[#This Row],[veto_drafter_team_id]]),draft_picks[[#This Row],[veto_drafter_team_id]]=""),"",_xlfn.XLOOKUP(draft_picks[[#This Row],[veto_drafter_team_id]],drafter_teams[id],drafter_teams[name]))</f>
        <v/>
      </c>
      <c r="Q3250" t="s">
        <v>15497</v>
      </c>
      <c r="R3250" t="str">
        <f>IF(OR(ISBLANK(draft_picks[[#This Row],[veto_override_drafter_id]]),draft_picks[[#This Row],[veto_override_drafter_id]]=""),"",_xlfn.XLOOKUP(draft_picks[[#This Row],[veto_override_drafter_id]],drafters[id],drafters[name]))</f>
        <v/>
      </c>
      <c r="S3250" t="s">
        <v>15497</v>
      </c>
      <c r="T3250" t="str">
        <f>IF(OR(ISBLANK(draft_picks[[#This Row],[veto_override_team_id]]),draft_picks[[#This Row],[veto_override_team_id]]=""),"",_xlfn.XLOOKUP(draft_picks[[#This Row],[veto_override_team_id]],drafter_teams[id],drafter_teams[name]))</f>
        <v/>
      </c>
    </row>
    <row r="3251" spans="1:20" x14ac:dyDescent="0.25">
      <c r="A3251" t="s">
        <v>350</v>
      </c>
      <c r="B3251" t="str">
        <f>_xlfn.XLOOKUP(draft_picks[[#This Row],[draft_id]],drafts[id],drafts[title])</f>
        <v>Classic Hammer Horror mini-Mega</v>
      </c>
      <c r="C3251" s="3">
        <v>10</v>
      </c>
      <c r="D3251">
        <f>IF(C3250&lt;draft_picks[[#This Row],[position]],1,IF(C3250&gt;draft_picks[[#This Row],[position]],D3250+1,IF(C3250=draft_picks[[#This Row],[position]],D3250+1)))</f>
        <v>4</v>
      </c>
      <c r="E3251" t="s">
        <v>3412</v>
      </c>
      <c r="F3251" t="str">
        <f>IF(ISBLANK(draft_picks[[#This Row],[movie_id]]),"",_xlfn.XLOOKUP(draft_picks[[#This Row],[movie_id]],drafts.movies[id],drafts.movies[movie_title]))</f>
        <v>The Damned</v>
      </c>
      <c r="G3251" s="3" t="s">
        <v>1015</v>
      </c>
      <c r="H3251" t="str">
        <f>IF(ISBLANK(draft_picks[[#This Row],[drafter_id]]),"",_xlfn.XLOOKUP(draft_picks[[#This Row],[drafter_id]],drafters[id],drafters[name]))</f>
        <v>Chris Hewitt</v>
      </c>
      <c r="J3251" t="str">
        <f>IF(ISBLANK(draft_picks[[#This Row],[drafter_team_id]]),"",_xlfn.XLOOKUP(draft_picks[[#This Row],[drafter_team_id]],drafter_teams[id],drafter_teams[name]))</f>
        <v/>
      </c>
      <c r="K3251" s="3" t="s">
        <v>15497</v>
      </c>
      <c r="L3251" t="s">
        <v>15497</v>
      </c>
      <c r="M3251" t="str">
        <f>IF(OR(ISBLANK(draft_picks[[#This Row],[veto_drafter_id]]),draft_picks[[#This Row],[veto_drafter_id]]=""),"",_xlfn.XLOOKUP(draft_picks[[#This Row],[veto_drafter_id]],drafters[id],drafters[name]))</f>
        <v/>
      </c>
      <c r="N3251" t="s">
        <v>15497</v>
      </c>
      <c r="O3251" t="str">
        <f>IF(OR(ISBLANK(draft_picks[[#This Row],[veto_drafter_team_id]]),draft_picks[[#This Row],[veto_drafter_team_id]]=""),"",_xlfn.XLOOKUP(draft_picks[[#This Row],[veto_drafter_team_id]],drafter_teams[id],drafter_teams[name]))</f>
        <v/>
      </c>
      <c r="Q3251" t="s">
        <v>15497</v>
      </c>
      <c r="R3251" t="str">
        <f>IF(OR(ISBLANK(draft_picks[[#This Row],[veto_override_drafter_id]]),draft_picks[[#This Row],[veto_override_drafter_id]]=""),"",_xlfn.XLOOKUP(draft_picks[[#This Row],[veto_override_drafter_id]],drafters[id],drafters[name]))</f>
        <v/>
      </c>
      <c r="S3251" t="s">
        <v>15497</v>
      </c>
      <c r="T3251" t="str">
        <f>IF(OR(ISBLANK(draft_picks[[#This Row],[veto_override_team_id]]),draft_picks[[#This Row],[veto_override_team_id]]=""),"",_xlfn.XLOOKUP(draft_picks[[#This Row],[veto_override_team_id]],drafter_teams[id],drafter_teams[name]))</f>
        <v/>
      </c>
    </row>
    <row r="3252" spans="1:20" x14ac:dyDescent="0.25">
      <c r="A3252" t="s">
        <v>350</v>
      </c>
      <c r="B3252" t="str">
        <f>_xlfn.XLOOKUP(draft_picks[[#This Row],[draft_id]],drafts[id],drafts[title])</f>
        <v>Classic Hammer Horror mini-Mega</v>
      </c>
      <c r="C3252" s="3">
        <v>9</v>
      </c>
      <c r="D3252">
        <f>IF(C3251&lt;draft_picks[[#This Row],[position]],1,IF(C3251&gt;draft_picks[[#This Row],[position]],D3251+1,IF(C3251=draft_picks[[#This Row],[position]],D3251+1)))</f>
        <v>5</v>
      </c>
      <c r="E3252" t="s">
        <v>2123</v>
      </c>
      <c r="F3252" t="str">
        <f>IF(ISBLANK(draft_picks[[#This Row],[movie_id]]),"",_xlfn.XLOOKUP(draft_picks[[#This Row],[movie_id]],drafts.movies[id],drafts.movies[movie_title]))</f>
        <v>Dr Jekyll &amp; Sister Hyde</v>
      </c>
      <c r="G3252" s="3" t="s">
        <v>789</v>
      </c>
      <c r="H3252" t="str">
        <f>IF(ISBLANK(draft_picks[[#This Row],[drafter_id]]),"",_xlfn.XLOOKUP(draft_picks[[#This Row],[drafter_id]],drafters[id],drafters[name]))</f>
        <v>Bryan Cogman</v>
      </c>
      <c r="J3252" t="str">
        <f>IF(ISBLANK(draft_picks[[#This Row],[drafter_team_id]]),"",_xlfn.XLOOKUP(draft_picks[[#This Row],[drafter_team_id]],drafter_teams[id],drafter_teams[name]))</f>
        <v/>
      </c>
      <c r="K3252" s="3" t="s">
        <v>15497</v>
      </c>
      <c r="L3252" t="s">
        <v>15497</v>
      </c>
      <c r="M3252" t="str">
        <f>IF(OR(ISBLANK(draft_picks[[#This Row],[veto_drafter_id]]),draft_picks[[#This Row],[veto_drafter_id]]=""),"",_xlfn.XLOOKUP(draft_picks[[#This Row],[veto_drafter_id]],drafters[id],drafters[name]))</f>
        <v/>
      </c>
      <c r="N3252" t="s">
        <v>15497</v>
      </c>
      <c r="O3252" t="str">
        <f>IF(OR(ISBLANK(draft_picks[[#This Row],[veto_drafter_team_id]]),draft_picks[[#This Row],[veto_drafter_team_id]]=""),"",_xlfn.XLOOKUP(draft_picks[[#This Row],[veto_drafter_team_id]],drafter_teams[id],drafter_teams[name]))</f>
        <v/>
      </c>
      <c r="Q3252" t="s">
        <v>15497</v>
      </c>
      <c r="R3252" t="str">
        <f>IF(OR(ISBLANK(draft_picks[[#This Row],[veto_override_drafter_id]]),draft_picks[[#This Row],[veto_override_drafter_id]]=""),"",_xlfn.XLOOKUP(draft_picks[[#This Row],[veto_override_drafter_id]],drafters[id],drafters[name]))</f>
        <v/>
      </c>
      <c r="S3252" t="s">
        <v>15497</v>
      </c>
      <c r="T3252" t="str">
        <f>IF(OR(ISBLANK(draft_picks[[#This Row],[veto_override_team_id]]),draft_picks[[#This Row],[veto_override_team_id]]=""),"",_xlfn.XLOOKUP(draft_picks[[#This Row],[veto_override_team_id]],drafter_teams[id],drafter_teams[name]))</f>
        <v/>
      </c>
    </row>
    <row r="3253" spans="1:20" x14ac:dyDescent="0.25">
      <c r="A3253" t="s">
        <v>350</v>
      </c>
      <c r="B3253" t="str">
        <f>_xlfn.XLOOKUP(draft_picks[[#This Row],[draft_id]],drafts[id],drafts[title])</f>
        <v>Classic Hammer Horror mini-Mega</v>
      </c>
      <c r="C3253" s="3">
        <v>8</v>
      </c>
      <c r="D3253">
        <f>IF(C3252&lt;draft_picks[[#This Row],[position]],1,IF(C3252&gt;draft_picks[[#This Row],[position]],D3252+1,IF(C3252=draft_picks[[#This Row],[position]],D3252+1)))</f>
        <v>6</v>
      </c>
      <c r="E3253" t="s">
        <v>6788</v>
      </c>
      <c r="F3253" t="str">
        <f>IF(ISBLANK(draft_picks[[#This Row],[movie_id]]),"",_xlfn.XLOOKUP(draft_picks[[#This Row],[movie_id]],drafts.movies[id],drafts.movies[movie_title]))</f>
        <v>The Vampire Lovers</v>
      </c>
      <c r="G3253" s="3" t="s">
        <v>983</v>
      </c>
      <c r="H3253" t="str">
        <f>IF(ISBLANK(draft_picks[[#This Row],[drafter_id]]),"",_xlfn.XLOOKUP(draft_picks[[#This Row],[drafter_id]],drafters[id],drafters[name]))</f>
        <v>B.J. Colangelo</v>
      </c>
      <c r="J3253" t="str">
        <f>IF(ISBLANK(draft_picks[[#This Row],[drafter_team_id]]),"",_xlfn.XLOOKUP(draft_picks[[#This Row],[drafter_team_id]],drafter_teams[id],drafter_teams[name]))</f>
        <v/>
      </c>
      <c r="K3253" s="3" t="s">
        <v>15497</v>
      </c>
      <c r="L3253" t="s">
        <v>15497</v>
      </c>
      <c r="M3253" t="str">
        <f>IF(OR(ISBLANK(draft_picks[[#This Row],[veto_drafter_id]]),draft_picks[[#This Row],[veto_drafter_id]]=""),"",_xlfn.XLOOKUP(draft_picks[[#This Row],[veto_drafter_id]],drafters[id],drafters[name]))</f>
        <v/>
      </c>
      <c r="N3253" t="s">
        <v>15497</v>
      </c>
      <c r="O3253" t="str">
        <f>IF(OR(ISBLANK(draft_picks[[#This Row],[veto_drafter_team_id]]),draft_picks[[#This Row],[veto_drafter_team_id]]=""),"",_xlfn.XLOOKUP(draft_picks[[#This Row],[veto_drafter_team_id]],drafter_teams[id],drafter_teams[name]))</f>
        <v/>
      </c>
      <c r="Q3253" t="s">
        <v>15497</v>
      </c>
      <c r="R3253" t="str">
        <f>IF(OR(ISBLANK(draft_picks[[#This Row],[veto_override_drafter_id]]),draft_picks[[#This Row],[veto_override_drafter_id]]=""),"",_xlfn.XLOOKUP(draft_picks[[#This Row],[veto_override_drafter_id]],drafters[id],drafters[name]))</f>
        <v/>
      </c>
      <c r="S3253" t="s">
        <v>15497</v>
      </c>
      <c r="T3253" t="str">
        <f>IF(OR(ISBLANK(draft_picks[[#This Row],[veto_override_team_id]]),draft_picks[[#This Row],[veto_override_team_id]]=""),"",_xlfn.XLOOKUP(draft_picks[[#This Row],[veto_override_team_id]],drafter_teams[id],drafter_teams[name]))</f>
        <v/>
      </c>
    </row>
    <row r="3254" spans="1:20" x14ac:dyDescent="0.25">
      <c r="A3254" t="s">
        <v>350</v>
      </c>
      <c r="B3254" t="str">
        <f>_xlfn.XLOOKUP(draft_picks[[#This Row],[draft_id]],drafts[id],drafts[title])</f>
        <v>Classic Hammer Horror mini-Mega</v>
      </c>
      <c r="C3254" s="3">
        <v>7</v>
      </c>
      <c r="D3254">
        <f>IF(C3253&lt;draft_picks[[#This Row],[position]],1,IF(C3253&gt;draft_picks[[#This Row],[position]],D3253+1,IF(C3253=draft_picks[[#This Row],[position]],D3253+1)))</f>
        <v>7</v>
      </c>
      <c r="E3254" t="s">
        <v>6213</v>
      </c>
      <c r="F3254" t="str">
        <f>IF(ISBLANK(draft_picks[[#This Row],[movie_id]]),"",_xlfn.XLOOKUP(draft_picks[[#This Row],[movie_id]],drafts.movies[id],drafts.movies[movie_title]))</f>
        <v>The Satanic Rites of Dracula</v>
      </c>
      <c r="G3254" s="3" t="s">
        <v>1015</v>
      </c>
      <c r="H3254" t="str">
        <f>IF(ISBLANK(draft_picks[[#This Row],[drafter_id]]),"",_xlfn.XLOOKUP(draft_picks[[#This Row],[drafter_id]],drafters[id],drafters[name]))</f>
        <v>Chris Hewitt</v>
      </c>
      <c r="J3254" t="str">
        <f>IF(ISBLANK(draft_picks[[#This Row],[drafter_team_id]]),"",_xlfn.XLOOKUP(draft_picks[[#This Row],[drafter_team_id]],drafter_teams[id],drafter_teams[name]))</f>
        <v/>
      </c>
      <c r="K3254" s="3" t="s">
        <v>15484</v>
      </c>
      <c r="L3254" t="s">
        <v>789</v>
      </c>
      <c r="M3254" t="str">
        <f>IF(OR(ISBLANK(draft_picks[[#This Row],[veto_drafter_id]]),draft_picks[[#This Row],[veto_drafter_id]]=""),"",_xlfn.XLOOKUP(draft_picks[[#This Row],[veto_drafter_id]],drafters[id],drafters[name]))</f>
        <v>Bryan Cogman</v>
      </c>
      <c r="N3254" t="s">
        <v>15497</v>
      </c>
      <c r="O3254" t="str">
        <f>IF(OR(ISBLANK(draft_picks[[#This Row],[veto_drafter_team_id]]),draft_picks[[#This Row],[veto_drafter_team_id]]=""),"",_xlfn.XLOOKUP(draft_picks[[#This Row],[veto_drafter_team_id]],drafter_teams[id],drafter_teams[name]))</f>
        <v/>
      </c>
      <c r="Q3254" t="s">
        <v>15497</v>
      </c>
      <c r="R3254" t="str">
        <f>IF(OR(ISBLANK(draft_picks[[#This Row],[veto_override_drafter_id]]),draft_picks[[#This Row],[veto_override_drafter_id]]=""),"",_xlfn.XLOOKUP(draft_picks[[#This Row],[veto_override_drafter_id]],drafters[id],drafters[name]))</f>
        <v/>
      </c>
      <c r="S3254" t="s">
        <v>15497</v>
      </c>
      <c r="T3254" t="str">
        <f>IF(OR(ISBLANK(draft_picks[[#This Row],[veto_override_team_id]]),draft_picks[[#This Row],[veto_override_team_id]]=""),"",_xlfn.XLOOKUP(draft_picks[[#This Row],[veto_override_team_id]],drafter_teams[id],drafter_teams[name]))</f>
        <v/>
      </c>
    </row>
    <row r="3255" spans="1:20" x14ac:dyDescent="0.25">
      <c r="A3255" t="s">
        <v>350</v>
      </c>
      <c r="B3255" t="str">
        <f>_xlfn.XLOOKUP(draft_picks[[#This Row],[draft_id]],drafts[id],drafts[title])</f>
        <v>Classic Hammer Horror mini-Mega</v>
      </c>
      <c r="C3255" s="3">
        <v>7</v>
      </c>
      <c r="D3255">
        <f>IF(C3254&lt;draft_picks[[#This Row],[position]],1,IF(C3254&gt;draft_picks[[#This Row],[position]],D3254+1,IF(C3254=draft_picks[[#This Row],[position]],D3254+1)))</f>
        <v>8</v>
      </c>
      <c r="E3255" t="s">
        <v>7536</v>
      </c>
      <c r="F3255" t="str">
        <f>IF(ISBLANK(draft_picks[[#This Row],[movie_id]]),"",_xlfn.XLOOKUP(draft_picks[[#This Row],[movie_id]],drafts.movies[id],drafts.movies[movie_title]))</f>
        <v>Captain Kronos: Vampire Hunter</v>
      </c>
      <c r="G3255" s="3" t="s">
        <v>1015</v>
      </c>
      <c r="H3255" t="str">
        <f>IF(ISBLANK(draft_picks[[#This Row],[drafter_id]]),"",_xlfn.XLOOKUP(draft_picks[[#This Row],[drafter_id]],drafters[id],drafters[name]))</f>
        <v>Chris Hewitt</v>
      </c>
      <c r="J3255" t="str">
        <f>IF(ISBLANK(draft_picks[[#This Row],[drafter_team_id]]),"",_xlfn.XLOOKUP(draft_picks[[#This Row],[drafter_team_id]],drafter_teams[id],drafter_teams[name]))</f>
        <v/>
      </c>
      <c r="K3255" s="3" t="s">
        <v>15484</v>
      </c>
      <c r="L3255" t="s">
        <v>983</v>
      </c>
      <c r="M3255" t="str">
        <f>IF(OR(ISBLANK(draft_picks[[#This Row],[veto_drafter_id]]),draft_picks[[#This Row],[veto_drafter_id]]=""),"",_xlfn.XLOOKUP(draft_picks[[#This Row],[veto_drafter_id]],drafters[id],drafters[name]))</f>
        <v>B.J. Colangelo</v>
      </c>
      <c r="N3255" t="s">
        <v>15497</v>
      </c>
      <c r="O3255" t="str">
        <f>IF(OR(ISBLANK(draft_picks[[#This Row],[veto_drafter_team_id]]),draft_picks[[#This Row],[veto_drafter_team_id]]=""),"",_xlfn.XLOOKUP(draft_picks[[#This Row],[veto_drafter_team_id]],drafter_teams[id],drafter_teams[name]))</f>
        <v/>
      </c>
      <c r="Q3255" t="s">
        <v>15497</v>
      </c>
      <c r="R3255" t="str">
        <f>IF(OR(ISBLANK(draft_picks[[#This Row],[veto_override_drafter_id]]),draft_picks[[#This Row],[veto_override_drafter_id]]=""),"",_xlfn.XLOOKUP(draft_picks[[#This Row],[veto_override_drafter_id]],drafters[id],drafters[name]))</f>
        <v/>
      </c>
      <c r="S3255" t="s">
        <v>15497</v>
      </c>
      <c r="T3255" t="str">
        <f>IF(OR(ISBLANK(draft_picks[[#This Row],[veto_override_team_id]]),draft_picks[[#This Row],[veto_override_team_id]]=""),"",_xlfn.XLOOKUP(draft_picks[[#This Row],[veto_override_team_id]],drafter_teams[id],drafter_teams[name]))</f>
        <v/>
      </c>
    </row>
    <row r="3256" spans="1:20" x14ac:dyDescent="0.25">
      <c r="A3256" t="s">
        <v>350</v>
      </c>
      <c r="B3256" t="str">
        <f>_xlfn.XLOOKUP(draft_picks[[#This Row],[draft_id]],drafts[id],drafts[title])</f>
        <v>Classic Hammer Horror mini-Mega</v>
      </c>
      <c r="C3256" s="3">
        <v>7</v>
      </c>
      <c r="D3256">
        <f>IF(C3255&lt;draft_picks[[#This Row],[position]],1,IF(C3255&gt;draft_picks[[#This Row],[position]],D3255+1,IF(C3255=draft_picks[[#This Row],[position]],D3255+1)))</f>
        <v>9</v>
      </c>
      <c r="E3256" t="s">
        <v>2117</v>
      </c>
      <c r="F3256" t="str">
        <f>IF(ISBLANK(draft_picks[[#This Row],[movie_id]]),"",_xlfn.XLOOKUP(draft_picks[[#This Row],[movie_id]],drafts.movies[id],drafts.movies[movie_title]))</f>
        <v>Dracula A.D. 1972</v>
      </c>
      <c r="G3256" s="3" t="s">
        <v>1015</v>
      </c>
      <c r="H3256" t="str">
        <f>IF(ISBLANK(draft_picks[[#This Row],[drafter_id]]),"",_xlfn.XLOOKUP(draft_picks[[#This Row],[drafter_id]],drafters[id],drafters[name]))</f>
        <v>Chris Hewitt</v>
      </c>
      <c r="J3256" t="str">
        <f>IF(ISBLANK(draft_picks[[#This Row],[drafter_team_id]]),"",_xlfn.XLOOKUP(draft_picks[[#This Row],[drafter_team_id]],drafter_teams[id],drafter_teams[name]))</f>
        <v/>
      </c>
      <c r="K3256" s="3" t="s">
        <v>15497</v>
      </c>
      <c r="L3256" t="s">
        <v>15497</v>
      </c>
      <c r="M3256" t="str">
        <f>IF(OR(ISBLANK(draft_picks[[#This Row],[veto_drafter_id]]),draft_picks[[#This Row],[veto_drafter_id]]=""),"",_xlfn.XLOOKUP(draft_picks[[#This Row],[veto_drafter_id]],drafters[id],drafters[name]))</f>
        <v/>
      </c>
      <c r="N3256" t="s">
        <v>15497</v>
      </c>
      <c r="O3256" t="str">
        <f>IF(OR(ISBLANK(draft_picks[[#This Row],[veto_drafter_team_id]]),draft_picks[[#This Row],[veto_drafter_team_id]]=""),"",_xlfn.XLOOKUP(draft_picks[[#This Row],[veto_drafter_team_id]],drafter_teams[id],drafter_teams[name]))</f>
        <v/>
      </c>
      <c r="Q3256" t="s">
        <v>15497</v>
      </c>
      <c r="R3256" t="str">
        <f>IF(OR(ISBLANK(draft_picks[[#This Row],[veto_override_drafter_id]]),draft_picks[[#This Row],[veto_override_drafter_id]]=""),"",_xlfn.XLOOKUP(draft_picks[[#This Row],[veto_override_drafter_id]],drafters[id],drafters[name]))</f>
        <v/>
      </c>
      <c r="S3256" t="s">
        <v>15497</v>
      </c>
      <c r="T3256" t="str">
        <f>IF(OR(ISBLANK(draft_picks[[#This Row],[veto_override_team_id]]),draft_picks[[#This Row],[veto_override_team_id]]=""),"",_xlfn.XLOOKUP(draft_picks[[#This Row],[veto_override_team_id]],drafter_teams[id],drafter_teams[name]))</f>
        <v/>
      </c>
    </row>
    <row r="3257" spans="1:20" x14ac:dyDescent="0.25">
      <c r="A3257" t="s">
        <v>350</v>
      </c>
      <c r="B3257" t="str">
        <f>_xlfn.XLOOKUP(draft_picks[[#This Row],[draft_id]],drafts[id],drafts[title])</f>
        <v>Classic Hammer Horror mini-Mega</v>
      </c>
      <c r="C3257" s="3">
        <v>6</v>
      </c>
      <c r="D3257">
        <f>IF(C3256&lt;draft_picks[[#This Row],[position]],1,IF(C3256&gt;draft_picks[[#This Row],[position]],D3256+1,IF(C3256=draft_picks[[#This Row],[position]],D3256+1)))</f>
        <v>10</v>
      </c>
      <c r="E3257" t="s">
        <v>4056</v>
      </c>
      <c r="F3257" t="str">
        <f>IF(ISBLANK(draft_picks[[#This Row],[movie_id]]),"",_xlfn.XLOOKUP(draft_picks[[#This Row],[movie_id]],drafts.movies[id],drafts.movies[movie_title]))</f>
        <v>Twins of Evil</v>
      </c>
      <c r="G3257" s="3" t="s">
        <v>789</v>
      </c>
      <c r="H3257" t="str">
        <f>IF(ISBLANK(draft_picks[[#This Row],[drafter_id]]),"",_xlfn.XLOOKUP(draft_picks[[#This Row],[drafter_id]],drafters[id],drafters[name]))</f>
        <v>Bryan Cogman</v>
      </c>
      <c r="J3257" t="str">
        <f>IF(ISBLANK(draft_picks[[#This Row],[drafter_team_id]]),"",_xlfn.XLOOKUP(draft_picks[[#This Row],[drafter_team_id]],drafter_teams[id],drafter_teams[name]))</f>
        <v/>
      </c>
      <c r="K3257" s="3" t="s">
        <v>15497</v>
      </c>
      <c r="L3257" t="s">
        <v>15497</v>
      </c>
      <c r="M3257" t="str">
        <f>IF(OR(ISBLANK(draft_picks[[#This Row],[veto_drafter_id]]),draft_picks[[#This Row],[veto_drafter_id]]=""),"",_xlfn.XLOOKUP(draft_picks[[#This Row],[veto_drafter_id]],drafters[id],drafters[name]))</f>
        <v/>
      </c>
      <c r="N3257" t="s">
        <v>15497</v>
      </c>
      <c r="O3257" t="str">
        <f>IF(OR(ISBLANK(draft_picks[[#This Row],[veto_drafter_team_id]]),draft_picks[[#This Row],[veto_drafter_team_id]]=""),"",_xlfn.XLOOKUP(draft_picks[[#This Row],[veto_drafter_team_id]],drafter_teams[id],drafter_teams[name]))</f>
        <v/>
      </c>
      <c r="Q3257" t="s">
        <v>15497</v>
      </c>
      <c r="R3257" t="str">
        <f>IF(OR(ISBLANK(draft_picks[[#This Row],[veto_override_drafter_id]]),draft_picks[[#This Row],[veto_override_drafter_id]]=""),"",_xlfn.XLOOKUP(draft_picks[[#This Row],[veto_override_drafter_id]],drafters[id],drafters[name]))</f>
        <v/>
      </c>
      <c r="S3257" t="s">
        <v>15497</v>
      </c>
      <c r="T3257" t="str">
        <f>IF(OR(ISBLANK(draft_picks[[#This Row],[veto_override_team_id]]),draft_picks[[#This Row],[veto_override_team_id]]=""),"",_xlfn.XLOOKUP(draft_picks[[#This Row],[veto_override_team_id]],drafter_teams[id],drafter_teams[name]))</f>
        <v/>
      </c>
    </row>
    <row r="3258" spans="1:20" x14ac:dyDescent="0.25">
      <c r="A3258" t="s">
        <v>350</v>
      </c>
      <c r="B3258" t="str">
        <f>_xlfn.XLOOKUP(draft_picks[[#This Row],[draft_id]],drafts[id],drafts[title])</f>
        <v>Classic Hammer Horror mini-Mega</v>
      </c>
      <c r="C3258" s="3">
        <v>5</v>
      </c>
      <c r="D3258">
        <f>IF(C3257&lt;draft_picks[[#This Row],[position]],1,IF(C3257&gt;draft_picks[[#This Row],[position]],D3257+1,IF(C3257=draft_picks[[#This Row],[position]],D3257+1)))</f>
        <v>11</v>
      </c>
      <c r="E3258" t="s">
        <v>7315</v>
      </c>
      <c r="F3258" t="str">
        <f>IF(ISBLANK(draft_picks[[#This Row],[movie_id]]),"",_xlfn.XLOOKUP(draft_picks[[#This Row],[movie_id]],drafts.movies[id],drafts.movies[movie_title]))</f>
        <v>The Devil Rides Out</v>
      </c>
      <c r="G3258" s="3" t="s">
        <v>983</v>
      </c>
      <c r="H3258" t="str">
        <f>IF(ISBLANK(draft_picks[[#This Row],[drafter_id]]),"",_xlfn.XLOOKUP(draft_picks[[#This Row],[drafter_id]],drafters[id],drafters[name]))</f>
        <v>B.J. Colangelo</v>
      </c>
      <c r="J3258" t="str">
        <f>IF(ISBLANK(draft_picks[[#This Row],[drafter_team_id]]),"",_xlfn.XLOOKUP(draft_picks[[#This Row],[drafter_team_id]],drafter_teams[id],drafter_teams[name]))</f>
        <v/>
      </c>
      <c r="K3258" s="3" t="s">
        <v>15484</v>
      </c>
      <c r="L3258" t="s">
        <v>1015</v>
      </c>
      <c r="M3258" t="str">
        <f>IF(OR(ISBLANK(draft_picks[[#This Row],[veto_drafter_id]]),draft_picks[[#This Row],[veto_drafter_id]]=""),"",_xlfn.XLOOKUP(draft_picks[[#This Row],[veto_drafter_id]],drafters[id],drafters[name]))</f>
        <v>Chris Hewitt</v>
      </c>
      <c r="N3258" t="s">
        <v>15497</v>
      </c>
      <c r="O3258" t="str">
        <f>IF(OR(ISBLANK(draft_picks[[#This Row],[veto_drafter_team_id]]),draft_picks[[#This Row],[veto_drafter_team_id]]=""),"",_xlfn.XLOOKUP(draft_picks[[#This Row],[veto_drafter_team_id]],drafter_teams[id],drafter_teams[name]))</f>
        <v/>
      </c>
      <c r="Q3258" t="s">
        <v>15497</v>
      </c>
      <c r="R3258" t="str">
        <f>IF(OR(ISBLANK(draft_picks[[#This Row],[veto_override_drafter_id]]),draft_picks[[#This Row],[veto_override_drafter_id]]=""),"",_xlfn.XLOOKUP(draft_picks[[#This Row],[veto_override_drafter_id]],drafters[id],drafters[name]))</f>
        <v/>
      </c>
      <c r="S3258" t="s">
        <v>15497</v>
      </c>
      <c r="T3258" t="str">
        <f>IF(OR(ISBLANK(draft_picks[[#This Row],[veto_override_team_id]]),draft_picks[[#This Row],[veto_override_team_id]]=""),"",_xlfn.XLOOKUP(draft_picks[[#This Row],[veto_override_team_id]],drafter_teams[id],drafter_teams[name]))</f>
        <v/>
      </c>
    </row>
    <row r="3259" spans="1:20" x14ac:dyDescent="0.25">
      <c r="A3259" t="s">
        <v>350</v>
      </c>
      <c r="B3259" t="str">
        <f>_xlfn.XLOOKUP(draft_picks[[#This Row],[draft_id]],drafts[id],drafts[title])</f>
        <v>Classic Hammer Horror mini-Mega</v>
      </c>
      <c r="C3259" s="3">
        <v>5</v>
      </c>
      <c r="D3259">
        <f>IF(C3258&lt;draft_picks[[#This Row],[position]],1,IF(C3258&gt;draft_picks[[#This Row],[position]],D3258+1,IF(C3258=draft_picks[[#This Row],[position]],D3258+1)))</f>
        <v>12</v>
      </c>
      <c r="E3259" t="s">
        <v>3178</v>
      </c>
      <c r="F3259" t="str">
        <f>IF(ISBLANK(draft_picks[[#This Row],[movie_id]]),"",_xlfn.XLOOKUP(draft_picks[[#This Row],[movie_id]],drafts.movies[id],drafts.movies[movie_title]))</f>
        <v>The Brides of Dracula</v>
      </c>
      <c r="G3259" s="3" t="s">
        <v>983</v>
      </c>
      <c r="H3259" t="str">
        <f>IF(ISBLANK(draft_picks[[#This Row],[drafter_id]]),"",_xlfn.XLOOKUP(draft_picks[[#This Row],[drafter_id]],drafters[id],drafters[name]))</f>
        <v>B.J. Colangelo</v>
      </c>
      <c r="J3259" t="str">
        <f>IF(ISBLANK(draft_picks[[#This Row],[drafter_team_id]]),"",_xlfn.XLOOKUP(draft_picks[[#This Row],[drafter_team_id]],drafter_teams[id],drafter_teams[name]))</f>
        <v/>
      </c>
      <c r="K3259" s="3" t="s">
        <v>15497</v>
      </c>
      <c r="L3259" t="s">
        <v>15497</v>
      </c>
      <c r="M3259" t="str">
        <f>IF(OR(ISBLANK(draft_picks[[#This Row],[veto_drafter_id]]),draft_picks[[#This Row],[veto_drafter_id]]=""),"",_xlfn.XLOOKUP(draft_picks[[#This Row],[veto_drafter_id]],drafters[id],drafters[name]))</f>
        <v/>
      </c>
      <c r="N3259" t="s">
        <v>15497</v>
      </c>
      <c r="O3259" t="str">
        <f>IF(OR(ISBLANK(draft_picks[[#This Row],[veto_drafter_team_id]]),draft_picks[[#This Row],[veto_drafter_team_id]]=""),"",_xlfn.XLOOKUP(draft_picks[[#This Row],[veto_drafter_team_id]],drafter_teams[id],drafter_teams[name]))</f>
        <v/>
      </c>
      <c r="Q3259" t="s">
        <v>15497</v>
      </c>
      <c r="R3259" t="str">
        <f>IF(OR(ISBLANK(draft_picks[[#This Row],[veto_override_drafter_id]]),draft_picks[[#This Row],[veto_override_drafter_id]]=""),"",_xlfn.XLOOKUP(draft_picks[[#This Row],[veto_override_drafter_id]],drafters[id],drafters[name]))</f>
        <v/>
      </c>
      <c r="S3259" t="s">
        <v>15497</v>
      </c>
      <c r="T3259" t="str">
        <f>IF(OR(ISBLANK(draft_picks[[#This Row],[veto_override_team_id]]),draft_picks[[#This Row],[veto_override_team_id]]=""),"",_xlfn.XLOOKUP(draft_picks[[#This Row],[veto_override_team_id]],drafter_teams[id],drafter_teams[name]))</f>
        <v/>
      </c>
    </row>
    <row r="3260" spans="1:20" x14ac:dyDescent="0.25">
      <c r="A3260" t="s">
        <v>350</v>
      </c>
      <c r="B3260" t="str">
        <f>_xlfn.XLOOKUP(draft_picks[[#This Row],[draft_id]],drafts[id],drafts[title])</f>
        <v>Classic Hammer Horror mini-Mega</v>
      </c>
      <c r="C3260" s="3">
        <v>4</v>
      </c>
      <c r="D3260">
        <f>IF(C3259&lt;draft_picks[[#This Row],[position]],1,IF(C3259&gt;draft_picks[[#This Row],[position]],D3259+1,IF(C3259=draft_picks[[#This Row],[position]],D3259+1)))</f>
        <v>13</v>
      </c>
      <c r="E3260" t="s">
        <v>2559</v>
      </c>
      <c r="F3260" t="str">
        <f>IF(ISBLANK(draft_picks[[#This Row],[movie_id]]),"",_xlfn.XLOOKUP(draft_picks[[#This Row],[movie_id]],drafts.movies[id],drafts.movies[movie_title]))</f>
        <v>Dracula</v>
      </c>
      <c r="G3260" s="3" t="s">
        <v>1015</v>
      </c>
      <c r="H3260" t="str">
        <f>IF(ISBLANK(draft_picks[[#This Row],[drafter_id]]),"",_xlfn.XLOOKUP(draft_picks[[#This Row],[drafter_id]],drafters[id],drafters[name]))</f>
        <v>Chris Hewitt</v>
      </c>
      <c r="J3260" t="str">
        <f>IF(ISBLANK(draft_picks[[#This Row],[drafter_team_id]]),"",_xlfn.XLOOKUP(draft_picks[[#This Row],[drafter_team_id]],drafter_teams[id],drafter_teams[name]))</f>
        <v/>
      </c>
      <c r="K3260" s="3" t="s">
        <v>15497</v>
      </c>
      <c r="L3260" t="s">
        <v>15497</v>
      </c>
      <c r="M3260" t="str">
        <f>IF(OR(ISBLANK(draft_picks[[#This Row],[veto_drafter_id]]),draft_picks[[#This Row],[veto_drafter_id]]=""),"",_xlfn.XLOOKUP(draft_picks[[#This Row],[veto_drafter_id]],drafters[id],drafters[name]))</f>
        <v/>
      </c>
      <c r="N3260" t="s">
        <v>15497</v>
      </c>
      <c r="O3260" t="str">
        <f>IF(OR(ISBLANK(draft_picks[[#This Row],[veto_drafter_team_id]]),draft_picks[[#This Row],[veto_drafter_team_id]]=""),"",_xlfn.XLOOKUP(draft_picks[[#This Row],[veto_drafter_team_id]],drafter_teams[id],drafter_teams[name]))</f>
        <v/>
      </c>
      <c r="Q3260" t="s">
        <v>15497</v>
      </c>
      <c r="R3260" t="str">
        <f>IF(OR(ISBLANK(draft_picks[[#This Row],[veto_override_drafter_id]]),draft_picks[[#This Row],[veto_override_drafter_id]]=""),"",_xlfn.XLOOKUP(draft_picks[[#This Row],[veto_override_drafter_id]],drafters[id],drafters[name]))</f>
        <v/>
      </c>
      <c r="S3260" t="s">
        <v>15497</v>
      </c>
      <c r="T3260" t="str">
        <f>IF(OR(ISBLANK(draft_picks[[#This Row],[veto_override_team_id]]),draft_picks[[#This Row],[veto_override_team_id]]=""),"",_xlfn.XLOOKUP(draft_picks[[#This Row],[veto_override_team_id]],drafter_teams[id],drafter_teams[name]))</f>
        <v/>
      </c>
    </row>
    <row r="3261" spans="1:20" x14ac:dyDescent="0.25">
      <c r="A3261" t="s">
        <v>350</v>
      </c>
      <c r="B3261" t="str">
        <f>_xlfn.XLOOKUP(draft_picks[[#This Row],[draft_id]],drafts[id],drafts[title])</f>
        <v>Classic Hammer Horror mini-Mega</v>
      </c>
      <c r="C3261" s="3">
        <v>3</v>
      </c>
      <c r="D3261">
        <f>IF(C3260&lt;draft_picks[[#This Row],[position]],1,IF(C3260&gt;draft_picks[[#This Row],[position]],D3260+1,IF(C3260=draft_picks[[#This Row],[position]],D3260+1)))</f>
        <v>14</v>
      </c>
      <c r="E3261" t="s">
        <v>6348</v>
      </c>
      <c r="F3261" t="str">
        <f>IF(ISBLANK(draft_picks[[#This Row],[movie_id]]),"",_xlfn.XLOOKUP(draft_picks[[#This Row],[movie_id]],drafts.movies[id],drafts.movies[movie_title]))</f>
        <v>The Curse of Frankenstein</v>
      </c>
      <c r="G3261" s="3" t="s">
        <v>789</v>
      </c>
      <c r="H3261" t="str">
        <f>IF(ISBLANK(draft_picks[[#This Row],[drafter_id]]),"",_xlfn.XLOOKUP(draft_picks[[#This Row],[drafter_id]],drafters[id],drafters[name]))</f>
        <v>Bryan Cogman</v>
      </c>
      <c r="J3261" t="str">
        <f>IF(ISBLANK(draft_picks[[#This Row],[drafter_team_id]]),"",_xlfn.XLOOKUP(draft_picks[[#This Row],[drafter_team_id]],drafter_teams[id],drafter_teams[name]))</f>
        <v/>
      </c>
      <c r="K3261" s="3" t="s">
        <v>15484</v>
      </c>
      <c r="L3261" t="s">
        <v>789</v>
      </c>
      <c r="M3261" t="str">
        <f>IF(OR(ISBLANK(draft_picks[[#This Row],[veto_drafter_id]]),draft_picks[[#This Row],[veto_drafter_id]]=""),"",_xlfn.XLOOKUP(draft_picks[[#This Row],[veto_drafter_id]],drafters[id],drafters[name]))</f>
        <v>Bryan Cogman</v>
      </c>
      <c r="N3261" t="s">
        <v>15497</v>
      </c>
      <c r="O3261" t="str">
        <f>IF(OR(ISBLANK(draft_picks[[#This Row],[veto_drafter_team_id]]),draft_picks[[#This Row],[veto_drafter_team_id]]=""),"",_xlfn.XLOOKUP(draft_picks[[#This Row],[veto_drafter_team_id]],drafter_teams[id],drafter_teams[name]))</f>
        <v/>
      </c>
      <c r="Q3261" t="s">
        <v>15497</v>
      </c>
      <c r="R3261" t="str">
        <f>IF(OR(ISBLANK(draft_picks[[#This Row],[veto_override_drafter_id]]),draft_picks[[#This Row],[veto_override_drafter_id]]=""),"",_xlfn.XLOOKUP(draft_picks[[#This Row],[veto_override_drafter_id]],drafters[id],drafters[name]))</f>
        <v/>
      </c>
      <c r="S3261" t="s">
        <v>15497</v>
      </c>
      <c r="T3261" t="str">
        <f>IF(OR(ISBLANK(draft_picks[[#This Row],[veto_override_team_id]]),draft_picks[[#This Row],[veto_override_team_id]]=""),"",_xlfn.XLOOKUP(draft_picks[[#This Row],[veto_override_team_id]],drafter_teams[id],drafter_teams[name]))</f>
        <v/>
      </c>
    </row>
    <row r="3262" spans="1:20" x14ac:dyDescent="0.25">
      <c r="A3262" t="s">
        <v>350</v>
      </c>
      <c r="B3262" t="str">
        <f>_xlfn.XLOOKUP(draft_picks[[#This Row],[draft_id]],drafts[id],drafts[title])</f>
        <v>Classic Hammer Horror mini-Mega</v>
      </c>
      <c r="C3262" s="3">
        <v>3</v>
      </c>
      <c r="D3262">
        <f>IF(C3261&lt;draft_picks[[#This Row],[position]],1,IF(C3261&gt;draft_picks[[#This Row],[position]],D3261+1,IF(C3261=draft_picks[[#This Row],[position]],D3261+1)))</f>
        <v>15</v>
      </c>
      <c r="E3262" t="s">
        <v>2802</v>
      </c>
      <c r="F3262" t="str">
        <f>IF(ISBLANK(draft_picks[[#This Row],[movie_id]]),"",_xlfn.XLOOKUP(draft_picks[[#This Row],[movie_id]],drafts.movies[id],drafts.movies[movie_title]))</f>
        <v>Quatermass and the Pit</v>
      </c>
      <c r="G3262" s="3" t="s">
        <v>789</v>
      </c>
      <c r="H3262" t="str">
        <f>IF(ISBLANK(draft_picks[[#This Row],[drafter_id]]),"",_xlfn.XLOOKUP(draft_picks[[#This Row],[drafter_id]],drafters[id],drafters[name]))</f>
        <v>Bryan Cogman</v>
      </c>
      <c r="J3262" t="str">
        <f>IF(ISBLANK(draft_picks[[#This Row],[drafter_team_id]]),"",_xlfn.XLOOKUP(draft_picks[[#This Row],[drafter_team_id]],drafter_teams[id],drafter_teams[name]))</f>
        <v/>
      </c>
      <c r="K3262" s="3" t="s">
        <v>15497</v>
      </c>
      <c r="L3262" t="s">
        <v>15497</v>
      </c>
      <c r="M3262" t="str">
        <f>IF(OR(ISBLANK(draft_picks[[#This Row],[veto_drafter_id]]),draft_picks[[#This Row],[veto_drafter_id]]=""),"",_xlfn.XLOOKUP(draft_picks[[#This Row],[veto_drafter_id]],drafters[id],drafters[name]))</f>
        <v/>
      </c>
      <c r="N3262" t="s">
        <v>15497</v>
      </c>
      <c r="O3262" t="str">
        <f>IF(OR(ISBLANK(draft_picks[[#This Row],[veto_drafter_team_id]]),draft_picks[[#This Row],[veto_drafter_team_id]]=""),"",_xlfn.XLOOKUP(draft_picks[[#This Row],[veto_drafter_team_id]],drafter_teams[id],drafter_teams[name]))</f>
        <v/>
      </c>
      <c r="Q3262" t="s">
        <v>15497</v>
      </c>
      <c r="R3262" t="str">
        <f>IF(OR(ISBLANK(draft_picks[[#This Row],[veto_override_drafter_id]]),draft_picks[[#This Row],[veto_override_drafter_id]]=""),"",_xlfn.XLOOKUP(draft_picks[[#This Row],[veto_override_drafter_id]],drafters[id],drafters[name]))</f>
        <v/>
      </c>
      <c r="S3262" t="s">
        <v>15497</v>
      </c>
      <c r="T3262" t="str">
        <f>IF(OR(ISBLANK(draft_picks[[#This Row],[veto_override_team_id]]),draft_picks[[#This Row],[veto_override_team_id]]=""),"",_xlfn.XLOOKUP(draft_picks[[#This Row],[veto_override_team_id]],drafter_teams[id],drafter_teams[name]))</f>
        <v/>
      </c>
    </row>
    <row r="3263" spans="1:20" x14ac:dyDescent="0.25">
      <c r="A3263" t="s">
        <v>350</v>
      </c>
      <c r="B3263" t="str">
        <f>_xlfn.XLOOKUP(draft_picks[[#This Row],[draft_id]],drafts[id],drafts[title])</f>
        <v>Classic Hammer Horror mini-Mega</v>
      </c>
      <c r="C3263" s="3">
        <v>2</v>
      </c>
      <c r="D3263">
        <f>IF(C3262&lt;draft_picks[[#This Row],[position]],1,IF(C3262&gt;draft_picks[[#This Row],[position]],D3262+1,IF(C3262=draft_picks[[#This Row],[position]],D3262+1)))</f>
        <v>16</v>
      </c>
      <c r="E3263" t="s">
        <v>2547</v>
      </c>
      <c r="F3263" t="str">
        <f>IF(ISBLANK(draft_picks[[#This Row],[movie_id]]),"",_xlfn.XLOOKUP(draft_picks[[#This Row],[movie_id]],drafts.movies[id],drafts.movies[movie_title]))</f>
        <v>Frankenstein Must Be Destroyed</v>
      </c>
      <c r="G3263" s="3" t="s">
        <v>983</v>
      </c>
      <c r="H3263" t="str">
        <f>IF(ISBLANK(draft_picks[[#This Row],[drafter_id]]),"",_xlfn.XLOOKUP(draft_picks[[#This Row],[drafter_id]],drafters[id],drafters[name]))</f>
        <v>B.J. Colangelo</v>
      </c>
      <c r="J3263" t="str">
        <f>IF(ISBLANK(draft_picks[[#This Row],[drafter_team_id]]),"",_xlfn.XLOOKUP(draft_picks[[#This Row],[drafter_team_id]],drafter_teams[id],drafter_teams[name]))</f>
        <v/>
      </c>
      <c r="K3263" s="3" t="s">
        <v>15497</v>
      </c>
      <c r="L3263" t="s">
        <v>15497</v>
      </c>
      <c r="M3263" t="str">
        <f>IF(OR(ISBLANK(draft_picks[[#This Row],[veto_drafter_id]]),draft_picks[[#This Row],[veto_drafter_id]]=""),"",_xlfn.XLOOKUP(draft_picks[[#This Row],[veto_drafter_id]],drafters[id],drafters[name]))</f>
        <v/>
      </c>
      <c r="N3263" t="s">
        <v>15497</v>
      </c>
      <c r="O3263" t="str">
        <f>IF(OR(ISBLANK(draft_picks[[#This Row],[veto_drafter_team_id]]),draft_picks[[#This Row],[veto_drafter_team_id]]=""),"",_xlfn.XLOOKUP(draft_picks[[#This Row],[veto_drafter_team_id]],drafter_teams[id],drafter_teams[name]))</f>
        <v/>
      </c>
      <c r="Q3263" t="s">
        <v>15497</v>
      </c>
      <c r="R3263" t="str">
        <f>IF(OR(ISBLANK(draft_picks[[#This Row],[veto_override_drafter_id]]),draft_picks[[#This Row],[veto_override_drafter_id]]=""),"",_xlfn.XLOOKUP(draft_picks[[#This Row],[veto_override_drafter_id]],drafters[id],drafters[name]))</f>
        <v/>
      </c>
      <c r="S3263" t="s">
        <v>15497</v>
      </c>
      <c r="T3263" t="str">
        <f>IF(OR(ISBLANK(draft_picks[[#This Row],[veto_override_team_id]]),draft_picks[[#This Row],[veto_override_team_id]]=""),"",_xlfn.XLOOKUP(draft_picks[[#This Row],[veto_override_team_id]],drafter_teams[id],drafter_teams[name]))</f>
        <v/>
      </c>
    </row>
    <row r="3264" spans="1:20" x14ac:dyDescent="0.25">
      <c r="A3264" t="s">
        <v>350</v>
      </c>
      <c r="B3264" t="str">
        <f>_xlfn.XLOOKUP(draft_picks[[#This Row],[draft_id]],drafts[id],drafts[title])</f>
        <v>Classic Hammer Horror mini-Mega</v>
      </c>
      <c r="C3264" s="3">
        <v>1</v>
      </c>
      <c r="D3264">
        <f>IF(C3263&lt;draft_picks[[#This Row],[position]],1,IF(C3263&gt;draft_picks[[#This Row],[position]],D3263+1,IF(C3263=draft_picks[[#This Row],[position]],D3263+1)))</f>
        <v>17</v>
      </c>
      <c r="E3264" t="s">
        <v>7315</v>
      </c>
      <c r="F3264" t="str">
        <f>IF(ISBLANK(draft_picks[[#This Row],[movie_id]]),"",_xlfn.XLOOKUP(draft_picks[[#This Row],[movie_id]],drafts.movies[id],drafts.movies[movie_title]))</f>
        <v>The Devil Rides Out</v>
      </c>
      <c r="G3264" s="3" t="s">
        <v>1015</v>
      </c>
      <c r="H3264" t="str">
        <f>IF(ISBLANK(draft_picks[[#This Row],[drafter_id]]),"",_xlfn.XLOOKUP(draft_picks[[#This Row],[drafter_id]],drafters[id],drafters[name]))</f>
        <v>Chris Hewitt</v>
      </c>
      <c r="J3264" t="str">
        <f>IF(ISBLANK(draft_picks[[#This Row],[drafter_team_id]]),"",_xlfn.XLOOKUP(draft_picks[[#This Row],[drafter_team_id]],drafter_teams[id],drafter_teams[name]))</f>
        <v/>
      </c>
      <c r="K3264" s="3" t="s">
        <v>15497</v>
      </c>
      <c r="L3264" t="s">
        <v>15497</v>
      </c>
      <c r="M3264" t="str">
        <f>IF(OR(ISBLANK(draft_picks[[#This Row],[veto_drafter_id]]),draft_picks[[#This Row],[veto_drafter_id]]=""),"",_xlfn.XLOOKUP(draft_picks[[#This Row],[veto_drafter_id]],drafters[id],drafters[name]))</f>
        <v/>
      </c>
      <c r="N3264" t="s">
        <v>15497</v>
      </c>
      <c r="O3264" t="str">
        <f>IF(OR(ISBLANK(draft_picks[[#This Row],[veto_drafter_team_id]]),draft_picks[[#This Row],[veto_drafter_team_id]]=""),"",_xlfn.XLOOKUP(draft_picks[[#This Row],[veto_drafter_team_id]],drafter_teams[id],drafter_teams[name]))</f>
        <v/>
      </c>
      <c r="Q3264" t="s">
        <v>15497</v>
      </c>
      <c r="R3264" t="str">
        <f>IF(OR(ISBLANK(draft_picks[[#This Row],[veto_override_drafter_id]]),draft_picks[[#This Row],[veto_override_drafter_id]]=""),"",_xlfn.XLOOKUP(draft_picks[[#This Row],[veto_override_drafter_id]],drafters[id],drafters[name]))</f>
        <v/>
      </c>
      <c r="S3264" t="s">
        <v>15497</v>
      </c>
      <c r="T3264" t="str">
        <f>IF(OR(ISBLANK(draft_picks[[#This Row],[veto_override_team_id]]),draft_picks[[#This Row],[veto_override_team_id]]=""),"",_xlfn.XLOOKUP(draft_picks[[#This Row],[veto_override_team_id]],drafter_teams[id],drafter_teams[name]))</f>
        <v/>
      </c>
    </row>
    <row r="3265" spans="1:20" x14ac:dyDescent="0.25">
      <c r="A3265" t="s">
        <v>296</v>
      </c>
      <c r="B3265" t="str">
        <f>_xlfn.XLOOKUP(draft_picks[[#This Row],[draft_id]],drafts[id],drafts[title])</f>
        <v>Alfred Hitchcock Mega Draft</v>
      </c>
      <c r="C3265" s="3">
        <v>30</v>
      </c>
      <c r="D3265">
        <f>IF(C3264&lt;draft_picks[[#This Row],[position]],1,IF(C3264&gt;draft_picks[[#This Row],[position]],D3264+1,IF(C3264=draft_picks[[#This Row],[position]],D3264+1)))</f>
        <v>1</v>
      </c>
      <c r="E3265" t="s">
        <v>2475</v>
      </c>
      <c r="F3265" t="str">
        <f>IF(ISBLANK(draft_picks[[#This Row],[movie_id]]),"",_xlfn.XLOOKUP(draft_picks[[#This Row],[movie_id]],drafts.movies[id],drafts.movies[movie_title]))</f>
        <v>Downhill</v>
      </c>
      <c r="G3265" s="3" t="s">
        <v>1023</v>
      </c>
      <c r="H3265" t="str">
        <f>IF(ISBLANK(draft_picks[[#This Row],[drafter_id]]),"",_xlfn.XLOOKUP(draft_picks[[#This Row],[drafter_id]],drafters[id],drafters[name]))</f>
        <v>Walter Chaw</v>
      </c>
      <c r="J3265" t="str">
        <f>IF(ISBLANK(draft_picks[[#This Row],[drafter_team_id]]),"",_xlfn.XLOOKUP(draft_picks[[#This Row],[drafter_team_id]],drafter_teams[id],drafter_teams[name]))</f>
        <v/>
      </c>
      <c r="K3265" s="3" t="s">
        <v>15497</v>
      </c>
      <c r="L3265" t="s">
        <v>15497</v>
      </c>
      <c r="M3265" t="str">
        <f>IF(OR(ISBLANK(draft_picks[[#This Row],[veto_drafter_id]]),draft_picks[[#This Row],[veto_drafter_id]]=""),"",_xlfn.XLOOKUP(draft_picks[[#This Row],[veto_drafter_id]],drafters[id],drafters[name]))</f>
        <v/>
      </c>
      <c r="N3265" t="s">
        <v>15497</v>
      </c>
      <c r="O3265" t="str">
        <f>IF(OR(ISBLANK(draft_picks[[#This Row],[veto_drafter_team_id]]),draft_picks[[#This Row],[veto_drafter_team_id]]=""),"",_xlfn.XLOOKUP(draft_picks[[#This Row],[veto_drafter_team_id]],drafter_teams[id],drafter_teams[name]))</f>
        <v/>
      </c>
      <c r="Q3265" t="s">
        <v>15497</v>
      </c>
      <c r="R3265" t="str">
        <f>IF(OR(ISBLANK(draft_picks[[#This Row],[veto_override_drafter_id]]),draft_picks[[#This Row],[veto_override_drafter_id]]=""),"",_xlfn.XLOOKUP(draft_picks[[#This Row],[veto_override_drafter_id]],drafters[id],drafters[name]))</f>
        <v/>
      </c>
      <c r="S3265" t="s">
        <v>15497</v>
      </c>
      <c r="T3265" t="str">
        <f>IF(OR(ISBLANK(draft_picks[[#This Row],[veto_override_team_id]]),draft_picks[[#This Row],[veto_override_team_id]]=""),"",_xlfn.XLOOKUP(draft_picks[[#This Row],[veto_override_team_id]],drafter_teams[id],drafter_teams[name]))</f>
        <v/>
      </c>
    </row>
    <row r="3266" spans="1:20" x14ac:dyDescent="0.25">
      <c r="A3266" t="s">
        <v>296</v>
      </c>
      <c r="B3266" t="str">
        <f>_xlfn.XLOOKUP(draft_picks[[#This Row],[draft_id]],drafts[id],drafts[title])</f>
        <v>Alfred Hitchcock Mega Draft</v>
      </c>
      <c r="C3266" s="3">
        <v>29</v>
      </c>
      <c r="D3266">
        <f>IF(C3265&lt;draft_picks[[#This Row],[position]],1,IF(C3265&gt;draft_picks[[#This Row],[position]],D3265+1,IF(C3265=draft_picks[[#This Row],[position]],D3265+1)))</f>
        <v>2</v>
      </c>
      <c r="E3266" t="s">
        <v>6952</v>
      </c>
      <c r="F3266" t="str">
        <f>IF(ISBLANK(draft_picks[[#This Row],[movie_id]]),"",_xlfn.XLOOKUP(draft_picks[[#This Row],[movie_id]],drafts.movies[id],drafts.movies[movie_title]))</f>
        <v>Suspicion</v>
      </c>
      <c r="G3266" s="3" t="s">
        <v>1023</v>
      </c>
      <c r="H3266" t="str">
        <f>IF(ISBLANK(draft_picks[[#This Row],[drafter_id]]),"",_xlfn.XLOOKUP(draft_picks[[#This Row],[drafter_id]],drafters[id],drafters[name]))</f>
        <v>Walter Chaw</v>
      </c>
      <c r="J3266" t="str">
        <f>IF(ISBLANK(draft_picks[[#This Row],[drafter_team_id]]),"",_xlfn.XLOOKUP(draft_picks[[#This Row],[drafter_team_id]],drafter_teams[id],drafter_teams[name]))</f>
        <v/>
      </c>
      <c r="K3266" s="3" t="s">
        <v>15484</v>
      </c>
      <c r="L3266" t="s">
        <v>797</v>
      </c>
      <c r="M3266" t="str">
        <f>IF(OR(ISBLANK(draft_picks[[#This Row],[veto_drafter_id]]),draft_picks[[#This Row],[veto_drafter_id]]=""),"",_xlfn.XLOOKUP(draft_picks[[#This Row],[veto_drafter_id]],drafters[id],drafters[name]))</f>
        <v>William Bibbiani</v>
      </c>
      <c r="N3266" t="s">
        <v>15497</v>
      </c>
      <c r="O3266" t="str">
        <f>IF(OR(ISBLANK(draft_picks[[#This Row],[veto_drafter_team_id]]),draft_picks[[#This Row],[veto_drafter_team_id]]=""),"",_xlfn.XLOOKUP(draft_picks[[#This Row],[veto_drafter_team_id]],drafter_teams[id],drafter_teams[name]))</f>
        <v/>
      </c>
      <c r="Q3266" t="s">
        <v>15497</v>
      </c>
      <c r="R3266" t="str">
        <f>IF(OR(ISBLANK(draft_picks[[#This Row],[veto_override_drafter_id]]),draft_picks[[#This Row],[veto_override_drafter_id]]=""),"",_xlfn.XLOOKUP(draft_picks[[#This Row],[veto_override_drafter_id]],drafters[id],drafters[name]))</f>
        <v/>
      </c>
      <c r="S3266" t="s">
        <v>15497</v>
      </c>
      <c r="T3266" t="str">
        <f>IF(OR(ISBLANK(draft_picks[[#This Row],[veto_override_team_id]]),draft_picks[[#This Row],[veto_override_team_id]]=""),"",_xlfn.XLOOKUP(draft_picks[[#This Row],[veto_override_team_id]],drafter_teams[id],drafter_teams[name]))</f>
        <v/>
      </c>
    </row>
    <row r="3267" spans="1:20" x14ac:dyDescent="0.25">
      <c r="A3267" t="s">
        <v>296</v>
      </c>
      <c r="B3267" t="str">
        <f>_xlfn.XLOOKUP(draft_picks[[#This Row],[draft_id]],drafts[id],drafts[title])</f>
        <v>Alfred Hitchcock Mega Draft</v>
      </c>
      <c r="C3267" s="3">
        <v>29</v>
      </c>
      <c r="D3267">
        <f>IF(C3266&lt;draft_picks[[#This Row],[position]],1,IF(C3266&gt;draft_picks[[#This Row],[position]],D3266+1,IF(C3266=draft_picks[[#This Row],[position]],D3266+1)))</f>
        <v>3</v>
      </c>
      <c r="E3267" t="s">
        <v>7521</v>
      </c>
      <c r="F3267" t="str">
        <f>IF(ISBLANK(draft_picks[[#This Row],[movie_id]]),"",_xlfn.XLOOKUP(draft_picks[[#This Row],[movie_id]],drafts.movies[id],drafts.movies[movie_title]))</f>
        <v>Sabotage</v>
      </c>
      <c r="G3267" s="3" t="s">
        <v>1023</v>
      </c>
      <c r="H3267" t="str">
        <f>IF(ISBLANK(draft_picks[[#This Row],[drafter_id]]),"",_xlfn.XLOOKUP(draft_picks[[#This Row],[drafter_id]],drafters[id],drafters[name]))</f>
        <v>Walter Chaw</v>
      </c>
      <c r="J3267" t="str">
        <f>IF(ISBLANK(draft_picks[[#This Row],[drafter_team_id]]),"",_xlfn.XLOOKUP(draft_picks[[#This Row],[drafter_team_id]],drafter_teams[id],drafter_teams[name]))</f>
        <v/>
      </c>
      <c r="K3267" s="3" t="s">
        <v>15497</v>
      </c>
      <c r="L3267" t="s">
        <v>15497</v>
      </c>
      <c r="M3267" t="str">
        <f>IF(OR(ISBLANK(draft_picks[[#This Row],[veto_drafter_id]]),draft_picks[[#This Row],[veto_drafter_id]]=""),"",_xlfn.XLOOKUP(draft_picks[[#This Row],[veto_drafter_id]],drafters[id],drafters[name]))</f>
        <v/>
      </c>
      <c r="N3267" t="s">
        <v>15497</v>
      </c>
      <c r="O3267" t="str">
        <f>IF(OR(ISBLANK(draft_picks[[#This Row],[veto_drafter_team_id]]),draft_picks[[#This Row],[veto_drafter_team_id]]=""),"",_xlfn.XLOOKUP(draft_picks[[#This Row],[veto_drafter_team_id]],drafter_teams[id],drafter_teams[name]))</f>
        <v/>
      </c>
      <c r="Q3267" t="s">
        <v>15497</v>
      </c>
      <c r="R3267" t="str">
        <f>IF(OR(ISBLANK(draft_picks[[#This Row],[veto_override_drafter_id]]),draft_picks[[#This Row],[veto_override_drafter_id]]=""),"",_xlfn.XLOOKUP(draft_picks[[#This Row],[veto_override_drafter_id]],drafters[id],drafters[name]))</f>
        <v/>
      </c>
      <c r="S3267" t="s">
        <v>15497</v>
      </c>
      <c r="T3267" t="str">
        <f>IF(OR(ISBLANK(draft_picks[[#This Row],[veto_override_team_id]]),draft_picks[[#This Row],[veto_override_team_id]]=""),"",_xlfn.XLOOKUP(draft_picks[[#This Row],[veto_override_team_id]],drafter_teams[id],drafter_teams[name]))</f>
        <v/>
      </c>
    </row>
    <row r="3268" spans="1:20" x14ac:dyDescent="0.25">
      <c r="A3268" t="s">
        <v>296</v>
      </c>
      <c r="B3268" t="str">
        <f>_xlfn.XLOOKUP(draft_picks[[#This Row],[draft_id]],drafts[id],drafts[title])</f>
        <v>Alfred Hitchcock Mega Draft</v>
      </c>
      <c r="C3268" s="3">
        <v>28</v>
      </c>
      <c r="D3268">
        <f>IF(C3267&lt;draft_picks[[#This Row],[position]],1,IF(C3267&gt;draft_picks[[#This Row],[position]],D3267+1,IF(C3267=draft_picks[[#This Row],[position]],D3267+1)))</f>
        <v>4</v>
      </c>
      <c r="E3268" t="s">
        <v>4446</v>
      </c>
      <c r="F3268" t="str">
        <f>IF(ISBLANK(draft_picks[[#This Row],[movie_id]]),"",_xlfn.XLOOKUP(draft_picks[[#This Row],[movie_id]],drafts.movies[id],drafts.movies[movie_title]))</f>
        <v>Under Capricorn</v>
      </c>
      <c r="G3268" s="3" t="s">
        <v>797</v>
      </c>
      <c r="H3268" t="str">
        <f>IF(ISBLANK(draft_picks[[#This Row],[drafter_id]]),"",_xlfn.XLOOKUP(draft_picks[[#This Row],[drafter_id]],drafters[id],drafters[name]))</f>
        <v>William Bibbiani</v>
      </c>
      <c r="J3268" t="str">
        <f>IF(ISBLANK(draft_picks[[#This Row],[drafter_team_id]]),"",_xlfn.XLOOKUP(draft_picks[[#This Row],[drafter_team_id]],drafter_teams[id],drafter_teams[name]))</f>
        <v/>
      </c>
      <c r="K3268" s="3" t="s">
        <v>15484</v>
      </c>
      <c r="L3268" t="s">
        <v>1009</v>
      </c>
      <c r="M3268" t="str">
        <f>IF(OR(ISBLANK(draft_picks[[#This Row],[veto_drafter_id]]),draft_picks[[#This Row],[veto_drafter_id]]=""),"",_xlfn.XLOOKUP(draft_picks[[#This Row],[veto_drafter_id]],drafters[id],drafters[name]))</f>
        <v>Drea Clark</v>
      </c>
      <c r="N3268" t="s">
        <v>15497</v>
      </c>
      <c r="O3268" t="str">
        <f>IF(OR(ISBLANK(draft_picks[[#This Row],[veto_drafter_team_id]]),draft_picks[[#This Row],[veto_drafter_team_id]]=""),"",_xlfn.XLOOKUP(draft_picks[[#This Row],[veto_drafter_team_id]],drafter_teams[id],drafter_teams[name]))</f>
        <v/>
      </c>
      <c r="Q3268" t="s">
        <v>15497</v>
      </c>
      <c r="R3268" t="str">
        <f>IF(OR(ISBLANK(draft_picks[[#This Row],[veto_override_drafter_id]]),draft_picks[[#This Row],[veto_override_drafter_id]]=""),"",_xlfn.XLOOKUP(draft_picks[[#This Row],[veto_override_drafter_id]],drafters[id],drafters[name]))</f>
        <v/>
      </c>
      <c r="S3268" t="s">
        <v>15497</v>
      </c>
      <c r="T3268" t="str">
        <f>IF(OR(ISBLANK(draft_picks[[#This Row],[veto_override_team_id]]),draft_picks[[#This Row],[veto_override_team_id]]=""),"",_xlfn.XLOOKUP(draft_picks[[#This Row],[veto_override_team_id]],drafter_teams[id],drafter_teams[name]))</f>
        <v/>
      </c>
    </row>
    <row r="3269" spans="1:20" x14ac:dyDescent="0.25">
      <c r="A3269" t="s">
        <v>296</v>
      </c>
      <c r="B3269" t="str">
        <f>_xlfn.XLOOKUP(draft_picks[[#This Row],[draft_id]],drafts[id],drafts[title])</f>
        <v>Alfred Hitchcock Mega Draft</v>
      </c>
      <c r="C3269" s="3">
        <v>28</v>
      </c>
      <c r="D3269">
        <f>IF(C3268&lt;draft_picks[[#This Row],[position]],1,IF(C3268&gt;draft_picks[[#This Row],[position]],D3268+1,IF(C3268=draft_picks[[#This Row],[position]],D3268+1)))</f>
        <v>5</v>
      </c>
      <c r="E3269" t="s">
        <v>5187</v>
      </c>
      <c r="F3269" t="str">
        <f>IF(ISBLANK(draft_picks[[#This Row],[movie_id]]),"",_xlfn.XLOOKUP(draft_picks[[#This Row],[movie_id]],drafts.movies[id],drafts.movies[movie_title]))</f>
        <v>Jamaica Inn</v>
      </c>
      <c r="G3269" s="3" t="s">
        <v>797</v>
      </c>
      <c r="H3269" t="str">
        <f>IF(ISBLANK(draft_picks[[#This Row],[drafter_id]]),"",_xlfn.XLOOKUP(draft_picks[[#This Row],[drafter_id]],drafters[id],drafters[name]))</f>
        <v>William Bibbiani</v>
      </c>
      <c r="J3269" t="str">
        <f>IF(ISBLANK(draft_picks[[#This Row],[drafter_team_id]]),"",_xlfn.XLOOKUP(draft_picks[[#This Row],[drafter_team_id]],drafter_teams[id],drafter_teams[name]))</f>
        <v/>
      </c>
      <c r="K3269" s="3" t="s">
        <v>15484</v>
      </c>
      <c r="L3269" t="s">
        <v>1023</v>
      </c>
      <c r="M3269" t="str">
        <f>IF(OR(ISBLANK(draft_picks[[#This Row],[veto_drafter_id]]),draft_picks[[#This Row],[veto_drafter_id]]=""),"",_xlfn.XLOOKUP(draft_picks[[#This Row],[veto_drafter_id]],drafters[id],drafters[name]))</f>
        <v>Walter Chaw</v>
      </c>
      <c r="N3269" t="s">
        <v>15497</v>
      </c>
      <c r="O3269" t="str">
        <f>IF(OR(ISBLANK(draft_picks[[#This Row],[veto_drafter_team_id]]),draft_picks[[#This Row],[veto_drafter_team_id]]=""),"",_xlfn.XLOOKUP(draft_picks[[#This Row],[veto_drafter_team_id]],drafter_teams[id],drafter_teams[name]))</f>
        <v/>
      </c>
      <c r="Q3269" t="s">
        <v>15497</v>
      </c>
      <c r="R3269" t="str">
        <f>IF(OR(ISBLANK(draft_picks[[#This Row],[veto_override_drafter_id]]),draft_picks[[#This Row],[veto_override_drafter_id]]=""),"",_xlfn.XLOOKUP(draft_picks[[#This Row],[veto_override_drafter_id]],drafters[id],drafters[name]))</f>
        <v/>
      </c>
      <c r="S3269" t="s">
        <v>15497</v>
      </c>
      <c r="T3269" t="str">
        <f>IF(OR(ISBLANK(draft_picks[[#This Row],[veto_override_team_id]]),draft_picks[[#This Row],[veto_override_team_id]]=""),"",_xlfn.XLOOKUP(draft_picks[[#This Row],[veto_override_team_id]],drafter_teams[id],drafter_teams[name]))</f>
        <v/>
      </c>
    </row>
    <row r="3270" spans="1:20" x14ac:dyDescent="0.25">
      <c r="A3270" t="s">
        <v>296</v>
      </c>
      <c r="B3270" t="str">
        <f>_xlfn.XLOOKUP(draft_picks[[#This Row],[draft_id]],drafts[id],drafts[title])</f>
        <v>Alfred Hitchcock Mega Draft</v>
      </c>
      <c r="C3270" s="3">
        <v>28</v>
      </c>
      <c r="D3270">
        <f>IF(C3269&lt;draft_picks[[#This Row],[position]],1,IF(C3269&gt;draft_picks[[#This Row],[position]],D3269+1,IF(C3269=draft_picks[[#This Row],[position]],D3269+1)))</f>
        <v>6</v>
      </c>
      <c r="E3270" t="s">
        <v>6809</v>
      </c>
      <c r="F3270" t="str">
        <f>IF(ISBLANK(draft_picks[[#This Row],[movie_id]]),"",_xlfn.XLOOKUP(draft_picks[[#This Row],[movie_id]],drafts.movies[id],drafts.movies[movie_title]))</f>
        <v>Torn Curtain</v>
      </c>
      <c r="G3270" s="3" t="s">
        <v>797</v>
      </c>
      <c r="H3270" t="str">
        <f>IF(ISBLANK(draft_picks[[#This Row],[drafter_id]]),"",_xlfn.XLOOKUP(draft_picks[[#This Row],[drafter_id]],drafters[id],drafters[name]))</f>
        <v>William Bibbiani</v>
      </c>
      <c r="J3270" t="str">
        <f>IF(ISBLANK(draft_picks[[#This Row],[drafter_team_id]]),"",_xlfn.XLOOKUP(draft_picks[[#This Row],[drafter_team_id]],drafter_teams[id],drafter_teams[name]))</f>
        <v/>
      </c>
      <c r="K3270" s="3" t="s">
        <v>15497</v>
      </c>
      <c r="L3270" t="s">
        <v>15497</v>
      </c>
      <c r="M3270" t="str">
        <f>IF(OR(ISBLANK(draft_picks[[#This Row],[veto_drafter_id]]),draft_picks[[#This Row],[veto_drafter_id]]=""),"",_xlfn.XLOOKUP(draft_picks[[#This Row],[veto_drafter_id]],drafters[id],drafters[name]))</f>
        <v/>
      </c>
      <c r="N3270" t="s">
        <v>15497</v>
      </c>
      <c r="O3270" t="str">
        <f>IF(OR(ISBLANK(draft_picks[[#This Row],[veto_drafter_team_id]]),draft_picks[[#This Row],[veto_drafter_team_id]]=""),"",_xlfn.XLOOKUP(draft_picks[[#This Row],[veto_drafter_team_id]],drafter_teams[id],drafter_teams[name]))</f>
        <v/>
      </c>
      <c r="Q3270" t="s">
        <v>15497</v>
      </c>
      <c r="R3270" t="str">
        <f>IF(OR(ISBLANK(draft_picks[[#This Row],[veto_override_drafter_id]]),draft_picks[[#This Row],[veto_override_drafter_id]]=""),"",_xlfn.XLOOKUP(draft_picks[[#This Row],[veto_override_drafter_id]],drafters[id],drafters[name]))</f>
        <v/>
      </c>
      <c r="S3270" t="s">
        <v>15497</v>
      </c>
      <c r="T3270" t="str">
        <f>IF(OR(ISBLANK(draft_picks[[#This Row],[veto_override_team_id]]),draft_picks[[#This Row],[veto_override_team_id]]=""),"",_xlfn.XLOOKUP(draft_picks[[#This Row],[veto_override_team_id]],drafter_teams[id],drafter_teams[name]))</f>
        <v/>
      </c>
    </row>
    <row r="3271" spans="1:20" x14ac:dyDescent="0.25">
      <c r="A3271" t="s">
        <v>296</v>
      </c>
      <c r="B3271" t="str">
        <f>_xlfn.XLOOKUP(draft_picks[[#This Row],[draft_id]],drafts[id],drafts[title])</f>
        <v>Alfred Hitchcock Mega Draft</v>
      </c>
      <c r="C3271" s="3">
        <v>27</v>
      </c>
      <c r="D3271">
        <f>IF(C3270&lt;draft_picks[[#This Row],[position]],1,IF(C3270&gt;draft_picks[[#This Row],[position]],D3270+1,IF(C3270=draft_picks[[#This Row],[position]],D3270+1)))</f>
        <v>7</v>
      </c>
      <c r="E3271" t="s">
        <v>3808</v>
      </c>
      <c r="F3271" t="str">
        <f>IF(ISBLANK(draft_picks[[#This Row],[movie_id]]),"",_xlfn.XLOOKUP(draft_picks[[#This Row],[movie_id]],drafts.movies[id],drafts.movies[movie_title]))</f>
        <v>Young and Innocent</v>
      </c>
      <c r="G3271" s="3" t="s">
        <v>1009</v>
      </c>
      <c r="H3271" t="str">
        <f>IF(ISBLANK(draft_picks[[#This Row],[drafter_id]]),"",_xlfn.XLOOKUP(draft_picks[[#This Row],[drafter_id]],drafters[id],drafters[name]))</f>
        <v>Drea Clark</v>
      </c>
      <c r="J3271" t="str">
        <f>IF(ISBLANK(draft_picks[[#This Row],[drafter_team_id]]),"",_xlfn.XLOOKUP(draft_picks[[#This Row],[drafter_team_id]],drafter_teams[id],drafter_teams[name]))</f>
        <v/>
      </c>
      <c r="K3271" s="3" t="s">
        <v>15497</v>
      </c>
      <c r="L3271" t="s">
        <v>15497</v>
      </c>
      <c r="M3271" t="str">
        <f>IF(OR(ISBLANK(draft_picks[[#This Row],[veto_drafter_id]]),draft_picks[[#This Row],[veto_drafter_id]]=""),"",_xlfn.XLOOKUP(draft_picks[[#This Row],[veto_drafter_id]],drafters[id],drafters[name]))</f>
        <v/>
      </c>
      <c r="N3271" t="s">
        <v>15497</v>
      </c>
      <c r="O3271" t="str">
        <f>IF(OR(ISBLANK(draft_picks[[#This Row],[veto_drafter_team_id]]),draft_picks[[#This Row],[veto_drafter_team_id]]=""),"",_xlfn.XLOOKUP(draft_picks[[#This Row],[veto_drafter_team_id]],drafter_teams[id],drafter_teams[name]))</f>
        <v/>
      </c>
      <c r="Q3271" t="s">
        <v>15497</v>
      </c>
      <c r="R3271" t="str">
        <f>IF(OR(ISBLANK(draft_picks[[#This Row],[veto_override_drafter_id]]),draft_picks[[#This Row],[veto_override_drafter_id]]=""),"",_xlfn.XLOOKUP(draft_picks[[#This Row],[veto_override_drafter_id]],drafters[id],drafters[name]))</f>
        <v/>
      </c>
      <c r="S3271" t="s">
        <v>15497</v>
      </c>
      <c r="T3271" t="str">
        <f>IF(OR(ISBLANK(draft_picks[[#This Row],[veto_override_team_id]]),draft_picks[[#This Row],[veto_override_team_id]]=""),"",_xlfn.XLOOKUP(draft_picks[[#This Row],[veto_override_team_id]],drafter_teams[id],drafter_teams[name]))</f>
        <v/>
      </c>
    </row>
    <row r="3272" spans="1:20" x14ac:dyDescent="0.25">
      <c r="A3272" t="s">
        <v>296</v>
      </c>
      <c r="B3272" t="str">
        <f>_xlfn.XLOOKUP(draft_picks[[#This Row],[draft_id]],drafts[id],drafts[title])</f>
        <v>Alfred Hitchcock Mega Draft</v>
      </c>
      <c r="C3272" s="3">
        <v>26</v>
      </c>
      <c r="D3272">
        <f>IF(C3271&lt;draft_picks[[#This Row],[position]],1,IF(C3271&gt;draft_picks[[#This Row],[position]],D3271+1,IF(C3271=draft_picks[[#This Row],[position]],D3271+1)))</f>
        <v>8</v>
      </c>
      <c r="E3272" t="s">
        <v>4446</v>
      </c>
      <c r="F3272" t="str">
        <f>IF(ISBLANK(draft_picks[[#This Row],[movie_id]]),"",_xlfn.XLOOKUP(draft_picks[[#This Row],[movie_id]],drafts.movies[id],drafts.movies[movie_title]))</f>
        <v>Under Capricorn</v>
      </c>
      <c r="G3272" s="3" t="s">
        <v>1023</v>
      </c>
      <c r="H3272" t="str">
        <f>IF(ISBLANK(draft_picks[[#This Row],[drafter_id]]),"",_xlfn.XLOOKUP(draft_picks[[#This Row],[drafter_id]],drafters[id],drafters[name]))</f>
        <v>Walter Chaw</v>
      </c>
      <c r="J3272" t="str">
        <f>IF(ISBLANK(draft_picks[[#This Row],[drafter_team_id]]),"",_xlfn.XLOOKUP(draft_picks[[#This Row],[drafter_team_id]],drafter_teams[id],drafter_teams[name]))</f>
        <v/>
      </c>
      <c r="K3272" s="3" t="s">
        <v>15497</v>
      </c>
      <c r="L3272" t="s">
        <v>15497</v>
      </c>
      <c r="M3272" t="str">
        <f>IF(OR(ISBLANK(draft_picks[[#This Row],[veto_drafter_id]]),draft_picks[[#This Row],[veto_drafter_id]]=""),"",_xlfn.XLOOKUP(draft_picks[[#This Row],[veto_drafter_id]],drafters[id],drafters[name]))</f>
        <v/>
      </c>
      <c r="N3272" t="s">
        <v>15497</v>
      </c>
      <c r="O3272" t="str">
        <f>IF(OR(ISBLANK(draft_picks[[#This Row],[veto_drafter_team_id]]),draft_picks[[#This Row],[veto_drafter_team_id]]=""),"",_xlfn.XLOOKUP(draft_picks[[#This Row],[veto_drafter_team_id]],drafter_teams[id],drafter_teams[name]))</f>
        <v/>
      </c>
      <c r="Q3272" t="s">
        <v>15497</v>
      </c>
      <c r="R3272" t="str">
        <f>IF(OR(ISBLANK(draft_picks[[#This Row],[veto_override_drafter_id]]),draft_picks[[#This Row],[veto_override_drafter_id]]=""),"",_xlfn.XLOOKUP(draft_picks[[#This Row],[veto_override_drafter_id]],drafters[id],drafters[name]))</f>
        <v/>
      </c>
      <c r="S3272" t="s">
        <v>15497</v>
      </c>
      <c r="T3272" t="str">
        <f>IF(OR(ISBLANK(draft_picks[[#This Row],[veto_override_team_id]]),draft_picks[[#This Row],[veto_override_team_id]]=""),"",_xlfn.XLOOKUP(draft_picks[[#This Row],[veto_override_team_id]],drafter_teams[id],drafter_teams[name]))</f>
        <v/>
      </c>
    </row>
    <row r="3273" spans="1:20" x14ac:dyDescent="0.25">
      <c r="A3273" t="s">
        <v>296</v>
      </c>
      <c r="B3273" t="str">
        <f>_xlfn.XLOOKUP(draft_picks[[#This Row],[draft_id]],drafts[id],drafts[title])</f>
        <v>Alfred Hitchcock Mega Draft</v>
      </c>
      <c r="C3273" s="3">
        <v>25</v>
      </c>
      <c r="D3273">
        <f>IF(C3272&lt;draft_picks[[#This Row],[position]],1,IF(C3272&gt;draft_picks[[#This Row],[position]],D3272+1,IF(C3272=draft_picks[[#This Row],[position]],D3272+1)))</f>
        <v>9</v>
      </c>
      <c r="E3273" t="s">
        <v>8381</v>
      </c>
      <c r="F3273" t="str">
        <f>IF(ISBLANK(draft_picks[[#This Row],[movie_id]]),"",_xlfn.XLOOKUP(draft_picks[[#This Row],[movie_id]],drafts.movies[id],drafts.movies[movie_title]))</f>
        <v>Frenzy</v>
      </c>
      <c r="G3273" s="3" t="s">
        <v>797</v>
      </c>
      <c r="H3273" t="str">
        <f>IF(ISBLANK(draft_picks[[#This Row],[drafter_id]]),"",_xlfn.XLOOKUP(draft_picks[[#This Row],[drafter_id]],drafters[id],drafters[name]))</f>
        <v>William Bibbiani</v>
      </c>
      <c r="J3273" t="str">
        <f>IF(ISBLANK(draft_picks[[#This Row],[drafter_team_id]]),"",_xlfn.XLOOKUP(draft_picks[[#This Row],[drafter_team_id]],drafter_teams[id],drafter_teams[name]))</f>
        <v/>
      </c>
      <c r="K3273" s="3" t="s">
        <v>15497</v>
      </c>
      <c r="L3273" t="s">
        <v>15497</v>
      </c>
      <c r="M3273" t="str">
        <f>IF(OR(ISBLANK(draft_picks[[#This Row],[veto_drafter_id]]),draft_picks[[#This Row],[veto_drafter_id]]=""),"",_xlfn.XLOOKUP(draft_picks[[#This Row],[veto_drafter_id]],drafters[id],drafters[name]))</f>
        <v/>
      </c>
      <c r="N3273" t="s">
        <v>15497</v>
      </c>
      <c r="O3273" t="str">
        <f>IF(OR(ISBLANK(draft_picks[[#This Row],[veto_drafter_team_id]]),draft_picks[[#This Row],[veto_drafter_team_id]]=""),"",_xlfn.XLOOKUP(draft_picks[[#This Row],[veto_drafter_team_id]],drafter_teams[id],drafter_teams[name]))</f>
        <v/>
      </c>
      <c r="Q3273" t="s">
        <v>15497</v>
      </c>
      <c r="R3273" t="str">
        <f>IF(OR(ISBLANK(draft_picks[[#This Row],[veto_override_drafter_id]]),draft_picks[[#This Row],[veto_override_drafter_id]]=""),"",_xlfn.XLOOKUP(draft_picks[[#This Row],[veto_override_drafter_id]],drafters[id],drafters[name]))</f>
        <v/>
      </c>
      <c r="S3273" t="s">
        <v>15497</v>
      </c>
      <c r="T3273" t="str">
        <f>IF(OR(ISBLANK(draft_picks[[#This Row],[veto_override_team_id]]),draft_picks[[#This Row],[veto_override_team_id]]=""),"",_xlfn.XLOOKUP(draft_picks[[#This Row],[veto_override_team_id]],drafter_teams[id],drafter_teams[name]))</f>
        <v/>
      </c>
    </row>
    <row r="3274" spans="1:20" x14ac:dyDescent="0.25">
      <c r="A3274" t="s">
        <v>296</v>
      </c>
      <c r="B3274" t="str">
        <f>_xlfn.XLOOKUP(draft_picks[[#This Row],[draft_id]],drafts[id],drafts[title])</f>
        <v>Alfred Hitchcock Mega Draft</v>
      </c>
      <c r="C3274" s="3">
        <v>24</v>
      </c>
      <c r="D3274">
        <f>IF(C3273&lt;draft_picks[[#This Row],[position]],1,IF(C3273&gt;draft_picks[[#This Row],[position]],D3273+1,IF(C3273=draft_picks[[#This Row],[position]],D3273+1)))</f>
        <v>10</v>
      </c>
      <c r="E3274" t="s">
        <v>3522</v>
      </c>
      <c r="F3274" t="str">
        <f>IF(ISBLANK(draft_picks[[#This Row],[movie_id]]),"",_xlfn.XLOOKUP(draft_picks[[#This Row],[movie_id]],drafts.movies[id],drafts.movies[movie_title]))</f>
        <v>The Lady Vanishes</v>
      </c>
      <c r="G3274" s="3" t="s">
        <v>1009</v>
      </c>
      <c r="H3274" t="str">
        <f>IF(ISBLANK(draft_picks[[#This Row],[drafter_id]]),"",_xlfn.XLOOKUP(draft_picks[[#This Row],[drafter_id]],drafters[id],drafters[name]))</f>
        <v>Drea Clark</v>
      </c>
      <c r="J3274" t="str">
        <f>IF(ISBLANK(draft_picks[[#This Row],[drafter_team_id]]),"",_xlfn.XLOOKUP(draft_picks[[#This Row],[drafter_team_id]],drafter_teams[id],drafter_teams[name]))</f>
        <v/>
      </c>
      <c r="K3274" s="3" t="s">
        <v>15484</v>
      </c>
      <c r="L3274" t="s">
        <v>797</v>
      </c>
      <c r="M3274" t="str">
        <f>IF(OR(ISBLANK(draft_picks[[#This Row],[veto_drafter_id]]),draft_picks[[#This Row],[veto_drafter_id]]=""),"",_xlfn.XLOOKUP(draft_picks[[#This Row],[veto_drafter_id]],drafters[id],drafters[name]))</f>
        <v>William Bibbiani</v>
      </c>
      <c r="N3274" t="s">
        <v>15497</v>
      </c>
      <c r="O3274" t="str">
        <f>IF(OR(ISBLANK(draft_picks[[#This Row],[veto_drafter_team_id]]),draft_picks[[#This Row],[veto_drafter_team_id]]=""),"",_xlfn.XLOOKUP(draft_picks[[#This Row],[veto_drafter_team_id]],drafter_teams[id],drafter_teams[name]))</f>
        <v/>
      </c>
      <c r="Q3274" t="s">
        <v>15497</v>
      </c>
      <c r="R3274" t="str">
        <f>IF(OR(ISBLANK(draft_picks[[#This Row],[veto_override_drafter_id]]),draft_picks[[#This Row],[veto_override_drafter_id]]=""),"",_xlfn.XLOOKUP(draft_picks[[#This Row],[veto_override_drafter_id]],drafters[id],drafters[name]))</f>
        <v/>
      </c>
      <c r="S3274" t="s">
        <v>15497</v>
      </c>
      <c r="T3274" t="str">
        <f>IF(OR(ISBLANK(draft_picks[[#This Row],[veto_override_team_id]]),draft_picks[[#This Row],[veto_override_team_id]]=""),"",_xlfn.XLOOKUP(draft_picks[[#This Row],[veto_override_team_id]],drafter_teams[id],drafter_teams[name]))</f>
        <v/>
      </c>
    </row>
    <row r="3275" spans="1:20" x14ac:dyDescent="0.25">
      <c r="A3275" t="s">
        <v>296</v>
      </c>
      <c r="B3275" t="str">
        <f>_xlfn.XLOOKUP(draft_picks[[#This Row],[draft_id]],drafts[id],drafts[title])</f>
        <v>Alfred Hitchcock Mega Draft</v>
      </c>
      <c r="C3275" s="3">
        <v>24</v>
      </c>
      <c r="D3275">
        <f>IF(C3274&lt;draft_picks[[#This Row],[position]],1,IF(C3274&gt;draft_picks[[#This Row],[position]],D3274+1,IF(C3274=draft_picks[[#This Row],[position]],D3274+1)))</f>
        <v>11</v>
      </c>
      <c r="E3275" t="s">
        <v>3319</v>
      </c>
      <c r="F3275" t="str">
        <f>IF(ISBLANK(draft_picks[[#This Row],[movie_id]]),"",_xlfn.XLOOKUP(draft_picks[[#This Row],[movie_id]],drafts.movies[id],drafts.movies[movie_title]))</f>
        <v>The Trouble with Harry</v>
      </c>
      <c r="G3275" s="3" t="s">
        <v>1009</v>
      </c>
      <c r="H3275" t="str">
        <f>IF(ISBLANK(draft_picks[[#This Row],[drafter_id]]),"",_xlfn.XLOOKUP(draft_picks[[#This Row],[drafter_id]],drafters[id],drafters[name]))</f>
        <v>Drea Clark</v>
      </c>
      <c r="J3275" t="str">
        <f>IF(ISBLANK(draft_picks[[#This Row],[drafter_team_id]]),"",_xlfn.XLOOKUP(draft_picks[[#This Row],[drafter_team_id]],drafter_teams[id],drafter_teams[name]))</f>
        <v/>
      </c>
      <c r="K3275" s="3" t="s">
        <v>15497</v>
      </c>
      <c r="L3275" t="s">
        <v>15497</v>
      </c>
      <c r="M3275" t="str">
        <f>IF(OR(ISBLANK(draft_picks[[#This Row],[veto_drafter_id]]),draft_picks[[#This Row],[veto_drafter_id]]=""),"",_xlfn.XLOOKUP(draft_picks[[#This Row],[veto_drafter_id]],drafters[id],drafters[name]))</f>
        <v/>
      </c>
      <c r="N3275" t="s">
        <v>15497</v>
      </c>
      <c r="O3275" t="str">
        <f>IF(OR(ISBLANK(draft_picks[[#This Row],[veto_drafter_team_id]]),draft_picks[[#This Row],[veto_drafter_team_id]]=""),"",_xlfn.XLOOKUP(draft_picks[[#This Row],[veto_drafter_team_id]],drafter_teams[id],drafter_teams[name]))</f>
        <v/>
      </c>
      <c r="Q3275" t="s">
        <v>15497</v>
      </c>
      <c r="R3275" t="str">
        <f>IF(OR(ISBLANK(draft_picks[[#This Row],[veto_override_drafter_id]]),draft_picks[[#This Row],[veto_override_drafter_id]]=""),"",_xlfn.XLOOKUP(draft_picks[[#This Row],[veto_override_drafter_id]],drafters[id],drafters[name]))</f>
        <v/>
      </c>
      <c r="S3275" t="s">
        <v>15497</v>
      </c>
      <c r="T3275" t="str">
        <f>IF(OR(ISBLANK(draft_picks[[#This Row],[veto_override_team_id]]),draft_picks[[#This Row],[veto_override_team_id]]=""),"",_xlfn.XLOOKUP(draft_picks[[#This Row],[veto_override_team_id]],drafter_teams[id],drafter_teams[name]))</f>
        <v/>
      </c>
    </row>
    <row r="3276" spans="1:20" x14ac:dyDescent="0.25">
      <c r="A3276" t="s">
        <v>296</v>
      </c>
      <c r="B3276" t="str">
        <f>_xlfn.XLOOKUP(draft_picks[[#This Row],[draft_id]],drafts[id],drafts[title])</f>
        <v>Alfred Hitchcock Mega Draft</v>
      </c>
      <c r="C3276" s="3">
        <v>23</v>
      </c>
      <c r="D3276">
        <f>IF(C3275&lt;draft_picks[[#This Row],[position]],1,IF(C3275&gt;draft_picks[[#This Row],[position]],D3275+1,IF(C3275=draft_picks[[#This Row],[position]],D3275+1)))</f>
        <v>12</v>
      </c>
      <c r="E3276" t="s">
        <v>5504</v>
      </c>
      <c r="F3276" t="str">
        <f>IF(ISBLANK(draft_picks[[#This Row],[movie_id]]),"",_xlfn.XLOOKUP(draft_picks[[#This Row],[movie_id]],drafts.movies[id],drafts.movies[movie_title]))</f>
        <v>The Manxman</v>
      </c>
      <c r="G3276" s="3" t="s">
        <v>1023</v>
      </c>
      <c r="H3276" t="str">
        <f>IF(ISBLANK(draft_picks[[#This Row],[drafter_id]]),"",_xlfn.XLOOKUP(draft_picks[[#This Row],[drafter_id]],drafters[id],drafters[name]))</f>
        <v>Walter Chaw</v>
      </c>
      <c r="J3276" t="str">
        <f>IF(ISBLANK(draft_picks[[#This Row],[drafter_team_id]]),"",_xlfn.XLOOKUP(draft_picks[[#This Row],[drafter_team_id]],drafter_teams[id],drafter_teams[name]))</f>
        <v/>
      </c>
      <c r="K3276" s="3" t="s">
        <v>15497</v>
      </c>
      <c r="L3276" t="s">
        <v>15497</v>
      </c>
      <c r="M3276" t="str">
        <f>IF(OR(ISBLANK(draft_picks[[#This Row],[veto_drafter_id]]),draft_picks[[#This Row],[veto_drafter_id]]=""),"",_xlfn.XLOOKUP(draft_picks[[#This Row],[veto_drafter_id]],drafters[id],drafters[name]))</f>
        <v/>
      </c>
      <c r="N3276" t="s">
        <v>15497</v>
      </c>
      <c r="O3276" t="str">
        <f>IF(OR(ISBLANK(draft_picks[[#This Row],[veto_drafter_team_id]]),draft_picks[[#This Row],[veto_drafter_team_id]]=""),"",_xlfn.XLOOKUP(draft_picks[[#This Row],[veto_drafter_team_id]],drafter_teams[id],drafter_teams[name]))</f>
        <v/>
      </c>
      <c r="Q3276" t="s">
        <v>15497</v>
      </c>
      <c r="R3276" t="str">
        <f>IF(OR(ISBLANK(draft_picks[[#This Row],[veto_override_drafter_id]]),draft_picks[[#This Row],[veto_override_drafter_id]]=""),"",_xlfn.XLOOKUP(draft_picks[[#This Row],[veto_override_drafter_id]],drafters[id],drafters[name]))</f>
        <v/>
      </c>
      <c r="S3276" t="s">
        <v>15497</v>
      </c>
      <c r="T3276" t="str">
        <f>IF(OR(ISBLANK(draft_picks[[#This Row],[veto_override_team_id]]),draft_picks[[#This Row],[veto_override_team_id]]=""),"",_xlfn.XLOOKUP(draft_picks[[#This Row],[veto_override_team_id]],drafter_teams[id],drafter_teams[name]))</f>
        <v/>
      </c>
    </row>
    <row r="3277" spans="1:20" x14ac:dyDescent="0.25">
      <c r="A3277" t="s">
        <v>296</v>
      </c>
      <c r="B3277" t="str">
        <f>_xlfn.XLOOKUP(draft_picks[[#This Row],[draft_id]],drafts[id],drafts[title])</f>
        <v>Alfred Hitchcock Mega Draft</v>
      </c>
      <c r="C3277" s="3">
        <v>22</v>
      </c>
      <c r="D3277">
        <f>IF(C3276&lt;draft_picks[[#This Row],[position]],1,IF(C3276&gt;draft_picks[[#This Row],[position]],D3276+1,IF(C3276=draft_picks[[#This Row],[position]],D3276+1)))</f>
        <v>13</v>
      </c>
      <c r="E3277" t="s">
        <v>3439</v>
      </c>
      <c r="F3277" t="str">
        <f>IF(ISBLANK(draft_picks[[#This Row],[movie_id]]),"",_xlfn.XLOOKUP(draft_picks[[#This Row],[movie_id]],drafts.movies[id],drafts.movies[movie_title]))</f>
        <v>Vertigo</v>
      </c>
      <c r="G3277" s="3" t="s">
        <v>797</v>
      </c>
      <c r="H3277" t="str">
        <f>IF(ISBLANK(draft_picks[[#This Row],[drafter_id]]),"",_xlfn.XLOOKUP(draft_picks[[#This Row],[drafter_id]],drafters[id],drafters[name]))</f>
        <v>William Bibbiani</v>
      </c>
      <c r="J3277" t="str">
        <f>IF(ISBLANK(draft_picks[[#This Row],[drafter_team_id]]),"",_xlfn.XLOOKUP(draft_picks[[#This Row],[drafter_team_id]],drafter_teams[id],drafter_teams[name]))</f>
        <v/>
      </c>
      <c r="K3277" s="3" t="s">
        <v>15484</v>
      </c>
      <c r="L3277" t="s">
        <v>1009</v>
      </c>
      <c r="M3277" t="str">
        <f>IF(OR(ISBLANK(draft_picks[[#This Row],[veto_drafter_id]]),draft_picks[[#This Row],[veto_drafter_id]]=""),"",_xlfn.XLOOKUP(draft_picks[[#This Row],[veto_drafter_id]],drafters[id],drafters[name]))</f>
        <v>Drea Clark</v>
      </c>
      <c r="N3277" t="s">
        <v>15497</v>
      </c>
      <c r="O3277" t="str">
        <f>IF(OR(ISBLANK(draft_picks[[#This Row],[veto_drafter_team_id]]),draft_picks[[#This Row],[veto_drafter_team_id]]=""),"",_xlfn.XLOOKUP(draft_picks[[#This Row],[veto_drafter_team_id]],drafter_teams[id],drafter_teams[name]))</f>
        <v/>
      </c>
      <c r="Q3277" t="s">
        <v>15497</v>
      </c>
      <c r="R3277" t="str">
        <f>IF(OR(ISBLANK(draft_picks[[#This Row],[veto_override_drafter_id]]),draft_picks[[#This Row],[veto_override_drafter_id]]=""),"",_xlfn.XLOOKUP(draft_picks[[#This Row],[veto_override_drafter_id]],drafters[id],drafters[name]))</f>
        <v/>
      </c>
      <c r="S3277" t="s">
        <v>15497</v>
      </c>
      <c r="T3277" t="str">
        <f>IF(OR(ISBLANK(draft_picks[[#This Row],[veto_override_team_id]]),draft_picks[[#This Row],[veto_override_team_id]]=""),"",_xlfn.XLOOKUP(draft_picks[[#This Row],[veto_override_team_id]],drafter_teams[id],drafter_teams[name]))</f>
        <v/>
      </c>
    </row>
    <row r="3278" spans="1:20" x14ac:dyDescent="0.25">
      <c r="A3278" t="s">
        <v>296</v>
      </c>
      <c r="B3278" t="str">
        <f>_xlfn.XLOOKUP(draft_picks[[#This Row],[draft_id]],drafts[id],drafts[title])</f>
        <v>Alfred Hitchcock Mega Draft</v>
      </c>
      <c r="C3278" s="3">
        <v>22</v>
      </c>
      <c r="D3278">
        <f>IF(C3277&lt;draft_picks[[#This Row],[position]],1,IF(C3277&gt;draft_picks[[#This Row],[position]],D3277+1,IF(C3277=draft_picks[[#This Row],[position]],D3277+1)))</f>
        <v>14</v>
      </c>
      <c r="E3278" t="s">
        <v>5522</v>
      </c>
      <c r="F3278" t="str">
        <f>IF(ISBLANK(draft_picks[[#This Row],[movie_id]]),"",_xlfn.XLOOKUP(draft_picks[[#This Row],[movie_id]],drafts.movies[id],drafts.movies[movie_title]))</f>
        <v>The Wrong Man</v>
      </c>
      <c r="G3278" s="3" t="s">
        <v>797</v>
      </c>
      <c r="H3278" t="str">
        <f>IF(ISBLANK(draft_picks[[#This Row],[drafter_id]]),"",_xlfn.XLOOKUP(draft_picks[[#This Row],[drafter_id]],drafters[id],drafters[name]))</f>
        <v>William Bibbiani</v>
      </c>
      <c r="J3278" t="str">
        <f>IF(ISBLANK(draft_picks[[#This Row],[drafter_team_id]]),"",_xlfn.XLOOKUP(draft_picks[[#This Row],[drafter_team_id]],drafter_teams[id],drafter_teams[name]))</f>
        <v/>
      </c>
      <c r="K3278" s="3" t="s">
        <v>15497</v>
      </c>
      <c r="L3278" t="s">
        <v>15497</v>
      </c>
      <c r="M3278" t="str">
        <f>IF(OR(ISBLANK(draft_picks[[#This Row],[veto_drafter_id]]),draft_picks[[#This Row],[veto_drafter_id]]=""),"",_xlfn.XLOOKUP(draft_picks[[#This Row],[veto_drafter_id]],drafters[id],drafters[name]))</f>
        <v/>
      </c>
      <c r="N3278" t="s">
        <v>15497</v>
      </c>
      <c r="O3278" t="str">
        <f>IF(OR(ISBLANK(draft_picks[[#This Row],[veto_drafter_team_id]]),draft_picks[[#This Row],[veto_drafter_team_id]]=""),"",_xlfn.XLOOKUP(draft_picks[[#This Row],[veto_drafter_team_id]],drafter_teams[id],drafter_teams[name]))</f>
        <v/>
      </c>
      <c r="Q3278" t="s">
        <v>15497</v>
      </c>
      <c r="R3278" t="str">
        <f>IF(OR(ISBLANK(draft_picks[[#This Row],[veto_override_drafter_id]]),draft_picks[[#This Row],[veto_override_drafter_id]]=""),"",_xlfn.XLOOKUP(draft_picks[[#This Row],[veto_override_drafter_id]],drafters[id],drafters[name]))</f>
        <v/>
      </c>
      <c r="S3278" t="s">
        <v>15497</v>
      </c>
      <c r="T3278" t="str">
        <f>IF(OR(ISBLANK(draft_picks[[#This Row],[veto_override_team_id]]),draft_picks[[#This Row],[veto_override_team_id]]=""),"",_xlfn.XLOOKUP(draft_picks[[#This Row],[veto_override_team_id]],drafter_teams[id],drafter_teams[name]))</f>
        <v/>
      </c>
    </row>
    <row r="3279" spans="1:20" x14ac:dyDescent="0.25">
      <c r="A3279" t="s">
        <v>296</v>
      </c>
      <c r="B3279" t="str">
        <f>_xlfn.XLOOKUP(draft_picks[[#This Row],[draft_id]],drafts[id],drafts[title])</f>
        <v>Alfred Hitchcock Mega Draft</v>
      </c>
      <c r="C3279" s="3">
        <v>21</v>
      </c>
      <c r="D3279">
        <f>IF(C3278&lt;draft_picks[[#This Row],[position]],1,IF(C3278&gt;draft_picks[[#This Row],[position]],D3278+1,IF(C3278=draft_picks[[#This Row],[position]],D3278+1)))</f>
        <v>15</v>
      </c>
      <c r="E3279" t="s">
        <v>8343</v>
      </c>
      <c r="F3279" t="str">
        <f>IF(ISBLANK(draft_picks[[#This Row],[movie_id]]),"",_xlfn.XLOOKUP(draft_picks[[#This Row],[movie_id]],drafts.movies[id],drafts.movies[movie_title]))</f>
        <v>Spellbound</v>
      </c>
      <c r="G3279" s="3" t="s">
        <v>1009</v>
      </c>
      <c r="H3279" t="str">
        <f>IF(ISBLANK(draft_picks[[#This Row],[drafter_id]]),"",_xlfn.XLOOKUP(draft_picks[[#This Row],[drafter_id]],drafters[id],drafters[name]))</f>
        <v>Drea Clark</v>
      </c>
      <c r="J3279" t="str">
        <f>IF(ISBLANK(draft_picks[[#This Row],[drafter_team_id]]),"",_xlfn.XLOOKUP(draft_picks[[#This Row],[drafter_team_id]],drafter_teams[id],drafter_teams[name]))</f>
        <v/>
      </c>
      <c r="K3279" s="3" t="s">
        <v>15497</v>
      </c>
      <c r="L3279" t="s">
        <v>15497</v>
      </c>
      <c r="M3279" t="str">
        <f>IF(OR(ISBLANK(draft_picks[[#This Row],[veto_drafter_id]]),draft_picks[[#This Row],[veto_drafter_id]]=""),"",_xlfn.XLOOKUP(draft_picks[[#This Row],[veto_drafter_id]],drafters[id],drafters[name]))</f>
        <v/>
      </c>
      <c r="N3279" t="s">
        <v>15497</v>
      </c>
      <c r="O3279" t="str">
        <f>IF(OR(ISBLANK(draft_picks[[#This Row],[veto_drafter_team_id]]),draft_picks[[#This Row],[veto_drafter_team_id]]=""),"",_xlfn.XLOOKUP(draft_picks[[#This Row],[veto_drafter_team_id]],drafter_teams[id],drafter_teams[name]))</f>
        <v/>
      </c>
      <c r="Q3279" t="s">
        <v>15497</v>
      </c>
      <c r="R3279" t="str">
        <f>IF(OR(ISBLANK(draft_picks[[#This Row],[veto_override_drafter_id]]),draft_picks[[#This Row],[veto_override_drafter_id]]=""),"",_xlfn.XLOOKUP(draft_picks[[#This Row],[veto_override_drafter_id]],drafters[id],drafters[name]))</f>
        <v/>
      </c>
      <c r="S3279" t="s">
        <v>15497</v>
      </c>
      <c r="T3279" t="str">
        <f>IF(OR(ISBLANK(draft_picks[[#This Row],[veto_override_team_id]]),draft_picks[[#This Row],[veto_override_team_id]]=""),"",_xlfn.XLOOKUP(draft_picks[[#This Row],[veto_override_team_id]],drafter_teams[id],drafter_teams[name]))</f>
        <v/>
      </c>
    </row>
    <row r="3280" spans="1:20" x14ac:dyDescent="0.25">
      <c r="A3280" t="s">
        <v>296</v>
      </c>
      <c r="B3280" t="str">
        <f>_xlfn.XLOOKUP(draft_picks[[#This Row],[draft_id]],drafts[id],drafts[title])</f>
        <v>Alfred Hitchcock Mega Draft</v>
      </c>
      <c r="C3280" s="3">
        <v>20</v>
      </c>
      <c r="D3280">
        <f>IF(C3279&lt;draft_picks[[#This Row],[position]],1,IF(C3279&gt;draft_picks[[#This Row],[position]],D3279+1,IF(C3279=draft_picks[[#This Row],[position]],D3279+1)))</f>
        <v>16</v>
      </c>
      <c r="E3280" t="s">
        <v>2850</v>
      </c>
      <c r="F3280" t="str">
        <f>IF(ISBLANK(draft_picks[[#This Row],[movie_id]]),"",_xlfn.XLOOKUP(draft_picks[[#This Row],[movie_id]],drafts.movies[id],drafts.movies[movie_title]))</f>
        <v>Dial M for Murder</v>
      </c>
      <c r="G3280" s="3" t="s">
        <v>781</v>
      </c>
      <c r="H3280" t="str">
        <f>IF(ISBLANK(draft_picks[[#This Row],[drafter_id]]),"",_xlfn.XLOOKUP(draft_picks[[#This Row],[drafter_id]],drafters[id],drafters[name]))</f>
        <v>Adam B. Vary</v>
      </c>
      <c r="J3280" t="str">
        <f>IF(ISBLANK(draft_picks[[#This Row],[drafter_team_id]]),"",_xlfn.XLOOKUP(draft_picks[[#This Row],[drafter_team_id]],drafter_teams[id],drafter_teams[name]))</f>
        <v/>
      </c>
      <c r="K3280" s="3" t="s">
        <v>15497</v>
      </c>
      <c r="L3280" t="s">
        <v>15497</v>
      </c>
      <c r="M3280" t="str">
        <f>IF(OR(ISBLANK(draft_picks[[#This Row],[veto_drafter_id]]),draft_picks[[#This Row],[veto_drafter_id]]=""),"",_xlfn.XLOOKUP(draft_picks[[#This Row],[veto_drafter_id]],drafters[id],drafters[name]))</f>
        <v/>
      </c>
      <c r="N3280" t="s">
        <v>15497</v>
      </c>
      <c r="O3280" t="str">
        <f>IF(OR(ISBLANK(draft_picks[[#This Row],[veto_drafter_team_id]]),draft_picks[[#This Row],[veto_drafter_team_id]]=""),"",_xlfn.XLOOKUP(draft_picks[[#This Row],[veto_drafter_team_id]],drafter_teams[id],drafter_teams[name]))</f>
        <v/>
      </c>
      <c r="Q3280" t="s">
        <v>15497</v>
      </c>
      <c r="R3280" t="str">
        <f>IF(OR(ISBLANK(draft_picks[[#This Row],[veto_override_drafter_id]]),draft_picks[[#This Row],[veto_override_drafter_id]]=""),"",_xlfn.XLOOKUP(draft_picks[[#This Row],[veto_override_drafter_id]],drafters[id],drafters[name]))</f>
        <v/>
      </c>
      <c r="S3280" t="s">
        <v>15497</v>
      </c>
      <c r="T3280" t="str">
        <f>IF(OR(ISBLANK(draft_picks[[#This Row],[veto_override_team_id]]),draft_picks[[#This Row],[veto_override_team_id]]=""),"",_xlfn.XLOOKUP(draft_picks[[#This Row],[veto_override_team_id]],drafter_teams[id],drafter_teams[name]))</f>
        <v/>
      </c>
    </row>
    <row r="3281" spans="1:20" x14ac:dyDescent="0.25">
      <c r="A3281" t="s">
        <v>296</v>
      </c>
      <c r="B3281" t="str">
        <f>_xlfn.XLOOKUP(draft_picks[[#This Row],[draft_id]],drafts[id],drafts[title])</f>
        <v>Alfred Hitchcock Mega Draft</v>
      </c>
      <c r="C3281" s="3">
        <v>19</v>
      </c>
      <c r="D3281">
        <f>IF(C3280&lt;draft_picks[[#This Row],[position]],1,IF(C3280&gt;draft_picks[[#This Row],[position]],D3280+1,IF(C3280=draft_picks[[#This Row],[position]],D3280+1)))</f>
        <v>17</v>
      </c>
      <c r="E3281" t="s">
        <v>5662</v>
      </c>
      <c r="F3281" t="str">
        <f>IF(ISBLANK(draft_picks[[#This Row],[movie_id]]),"",_xlfn.XLOOKUP(draft_picks[[#This Row],[movie_id]],drafts.movies[id],drafts.movies[movie_title]))</f>
        <v>Stage Fright</v>
      </c>
      <c r="G3281" s="3" t="s">
        <v>781</v>
      </c>
      <c r="H3281" t="str">
        <f>IF(ISBLANK(draft_picks[[#This Row],[drafter_id]]),"",_xlfn.XLOOKUP(draft_picks[[#This Row],[drafter_id]],drafters[id],drafters[name]))</f>
        <v>Adam B. Vary</v>
      </c>
      <c r="J3281" t="str">
        <f>IF(ISBLANK(draft_picks[[#This Row],[drafter_team_id]]),"",_xlfn.XLOOKUP(draft_picks[[#This Row],[drafter_team_id]],drafter_teams[id],drafter_teams[name]))</f>
        <v/>
      </c>
      <c r="K3281" s="3" t="s">
        <v>15497</v>
      </c>
      <c r="L3281" t="s">
        <v>15497</v>
      </c>
      <c r="M3281" t="str">
        <f>IF(OR(ISBLANK(draft_picks[[#This Row],[veto_drafter_id]]),draft_picks[[#This Row],[veto_drafter_id]]=""),"",_xlfn.XLOOKUP(draft_picks[[#This Row],[veto_drafter_id]],drafters[id],drafters[name]))</f>
        <v/>
      </c>
      <c r="N3281" t="s">
        <v>15497</v>
      </c>
      <c r="O3281" t="str">
        <f>IF(OR(ISBLANK(draft_picks[[#This Row],[veto_drafter_team_id]]),draft_picks[[#This Row],[veto_drafter_team_id]]=""),"",_xlfn.XLOOKUP(draft_picks[[#This Row],[veto_drafter_team_id]],drafter_teams[id],drafter_teams[name]))</f>
        <v/>
      </c>
      <c r="Q3281" t="s">
        <v>15497</v>
      </c>
      <c r="R3281" t="str">
        <f>IF(OR(ISBLANK(draft_picks[[#This Row],[veto_override_drafter_id]]),draft_picks[[#This Row],[veto_override_drafter_id]]=""),"",_xlfn.XLOOKUP(draft_picks[[#This Row],[veto_override_drafter_id]],drafters[id],drafters[name]))</f>
        <v/>
      </c>
      <c r="S3281" t="s">
        <v>15497</v>
      </c>
      <c r="T3281" t="str">
        <f>IF(OR(ISBLANK(draft_picks[[#This Row],[veto_override_team_id]]),draft_picks[[#This Row],[veto_override_team_id]]=""),"",_xlfn.XLOOKUP(draft_picks[[#This Row],[veto_override_team_id]],drafter_teams[id],drafter_teams[name]))</f>
        <v/>
      </c>
    </row>
    <row r="3282" spans="1:20" x14ac:dyDescent="0.25">
      <c r="A3282" t="s">
        <v>296</v>
      </c>
      <c r="B3282" t="str">
        <f>_xlfn.XLOOKUP(draft_picks[[#This Row],[draft_id]],drafts[id],drafts[title])</f>
        <v>Alfred Hitchcock Mega Draft</v>
      </c>
      <c r="C3282" s="3">
        <v>18</v>
      </c>
      <c r="D3282">
        <f>IF(C3281&lt;draft_picks[[#This Row],[position]],1,IF(C3281&gt;draft_picks[[#This Row],[position]],D3281+1,IF(C3281=draft_picks[[#This Row],[position]],D3281+1)))</f>
        <v>18</v>
      </c>
      <c r="E3282" t="s">
        <v>5028</v>
      </c>
      <c r="F3282" t="str">
        <f>IF(ISBLANK(draft_picks[[#This Row],[movie_id]]),"",_xlfn.XLOOKUP(draft_picks[[#This Row],[movie_id]],drafts.movies[id],drafts.movies[movie_title]))</f>
        <v>Marnie</v>
      </c>
      <c r="G3282" s="3" t="s">
        <v>867</v>
      </c>
      <c r="H3282" t="str">
        <f>IF(ISBLANK(draft_picks[[#This Row],[drafter_id]]),"",_xlfn.XLOOKUP(draft_picks[[#This Row],[drafter_id]],drafters[id],drafters[name]))</f>
        <v>Mark Harris</v>
      </c>
      <c r="J3282" t="str">
        <f>IF(ISBLANK(draft_picks[[#This Row],[drafter_team_id]]),"",_xlfn.XLOOKUP(draft_picks[[#This Row],[drafter_team_id]],drafter_teams[id],drafter_teams[name]))</f>
        <v/>
      </c>
      <c r="K3282" s="3" t="s">
        <v>15497</v>
      </c>
      <c r="L3282" t="s">
        <v>15497</v>
      </c>
      <c r="M3282" t="str">
        <f>IF(OR(ISBLANK(draft_picks[[#This Row],[veto_drafter_id]]),draft_picks[[#This Row],[veto_drafter_id]]=""),"",_xlfn.XLOOKUP(draft_picks[[#This Row],[veto_drafter_id]],drafters[id],drafters[name]))</f>
        <v/>
      </c>
      <c r="N3282" t="s">
        <v>15497</v>
      </c>
      <c r="O3282" t="str">
        <f>IF(OR(ISBLANK(draft_picks[[#This Row],[veto_drafter_team_id]]),draft_picks[[#This Row],[veto_drafter_team_id]]=""),"",_xlfn.XLOOKUP(draft_picks[[#This Row],[veto_drafter_team_id]],drafter_teams[id],drafter_teams[name]))</f>
        <v/>
      </c>
      <c r="Q3282" t="s">
        <v>15497</v>
      </c>
      <c r="R3282" t="str">
        <f>IF(OR(ISBLANK(draft_picks[[#This Row],[veto_override_drafter_id]]),draft_picks[[#This Row],[veto_override_drafter_id]]=""),"",_xlfn.XLOOKUP(draft_picks[[#This Row],[veto_override_drafter_id]],drafters[id],drafters[name]))</f>
        <v/>
      </c>
      <c r="S3282" t="s">
        <v>15497</v>
      </c>
      <c r="T3282" t="str">
        <f>IF(OR(ISBLANK(draft_picks[[#This Row],[veto_override_team_id]]),draft_picks[[#This Row],[veto_override_team_id]]=""),"",_xlfn.XLOOKUP(draft_picks[[#This Row],[veto_override_team_id]],drafter_teams[id],drafter_teams[name]))</f>
        <v/>
      </c>
    </row>
    <row r="3283" spans="1:20" x14ac:dyDescent="0.25">
      <c r="A3283" t="s">
        <v>296</v>
      </c>
      <c r="B3283" t="str">
        <f>_xlfn.XLOOKUP(draft_picks[[#This Row],[draft_id]],drafts[id],drafts[title])</f>
        <v>Alfred Hitchcock Mega Draft</v>
      </c>
      <c r="C3283" s="3">
        <v>17</v>
      </c>
      <c r="D3283">
        <f>IF(C3282&lt;draft_picks[[#This Row],[position]],1,IF(C3282&gt;draft_picks[[#This Row],[position]],D3282+1,IF(C3282=draft_picks[[#This Row],[position]],D3282+1)))</f>
        <v>19</v>
      </c>
      <c r="E3283" t="s">
        <v>6435</v>
      </c>
      <c r="F3283" t="str">
        <f>IF(ISBLANK(draft_picks[[#This Row],[movie_id]]),"",_xlfn.XLOOKUP(draft_picks[[#This Row],[movie_id]],drafts.movies[id],drafts.movies[movie_title]))</f>
        <v>To Catch a Thief</v>
      </c>
      <c r="G3283" s="3" t="s">
        <v>1177</v>
      </c>
      <c r="H3283" t="str">
        <f>IF(ISBLANK(draft_picks[[#This Row],[drafter_id]]),"",_xlfn.XLOOKUP(draft_picks[[#This Row],[drafter_id]],drafters[id],drafters[name]))</f>
        <v>Darren Franich</v>
      </c>
      <c r="J3283" t="str">
        <f>IF(ISBLANK(draft_picks[[#This Row],[drafter_team_id]]),"",_xlfn.XLOOKUP(draft_picks[[#This Row],[drafter_team_id]],drafter_teams[id],drafter_teams[name]))</f>
        <v/>
      </c>
      <c r="K3283" s="3" t="s">
        <v>15484</v>
      </c>
      <c r="L3283" t="s">
        <v>781</v>
      </c>
      <c r="M3283" t="str">
        <f>IF(OR(ISBLANK(draft_picks[[#This Row],[veto_drafter_id]]),draft_picks[[#This Row],[veto_drafter_id]]=""),"",_xlfn.XLOOKUP(draft_picks[[#This Row],[veto_drafter_id]],drafters[id],drafters[name]))</f>
        <v>Adam B. Vary</v>
      </c>
      <c r="N3283" t="s">
        <v>15497</v>
      </c>
      <c r="O3283" t="str">
        <f>IF(OR(ISBLANK(draft_picks[[#This Row],[veto_drafter_team_id]]),draft_picks[[#This Row],[veto_drafter_team_id]]=""),"",_xlfn.XLOOKUP(draft_picks[[#This Row],[veto_drafter_team_id]],drafter_teams[id],drafter_teams[name]))</f>
        <v/>
      </c>
      <c r="Q3283" t="s">
        <v>15497</v>
      </c>
      <c r="R3283" t="str">
        <f>IF(OR(ISBLANK(draft_picks[[#This Row],[veto_override_drafter_id]]),draft_picks[[#This Row],[veto_override_drafter_id]]=""),"",_xlfn.XLOOKUP(draft_picks[[#This Row],[veto_override_drafter_id]],drafters[id],drafters[name]))</f>
        <v/>
      </c>
      <c r="S3283" t="s">
        <v>15497</v>
      </c>
      <c r="T3283" t="str">
        <f>IF(OR(ISBLANK(draft_picks[[#This Row],[veto_override_team_id]]),draft_picks[[#This Row],[veto_override_team_id]]=""),"",_xlfn.XLOOKUP(draft_picks[[#This Row],[veto_override_team_id]],drafter_teams[id],drafter_teams[name]))</f>
        <v/>
      </c>
    </row>
    <row r="3284" spans="1:20" x14ac:dyDescent="0.25">
      <c r="A3284" t="s">
        <v>296</v>
      </c>
      <c r="B3284" t="str">
        <f>_xlfn.XLOOKUP(draft_picks[[#This Row],[draft_id]],drafts[id],drafts[title])</f>
        <v>Alfred Hitchcock Mega Draft</v>
      </c>
      <c r="C3284" s="3">
        <v>17</v>
      </c>
      <c r="D3284">
        <f>IF(C3283&lt;draft_picks[[#This Row],[position]],1,IF(C3283&gt;draft_picks[[#This Row],[position]],D3283+1,IF(C3283=draft_picks[[#This Row],[position]],D3283+1)))</f>
        <v>20</v>
      </c>
      <c r="E3284" t="s">
        <v>8083</v>
      </c>
      <c r="F3284" t="str">
        <f>IF(ISBLANK(draft_picks[[#This Row],[movie_id]]),"",_xlfn.XLOOKUP(draft_picks[[#This Row],[movie_id]],drafts.movies[id],drafts.movies[movie_title]))</f>
        <v>The Man Who Knew Too Much</v>
      </c>
      <c r="G3284" s="3" t="s">
        <v>1177</v>
      </c>
      <c r="H3284" t="str">
        <f>IF(ISBLANK(draft_picks[[#This Row],[drafter_id]]),"",_xlfn.XLOOKUP(draft_picks[[#This Row],[drafter_id]],drafters[id],drafters[name]))</f>
        <v>Darren Franich</v>
      </c>
      <c r="J3284" t="str">
        <f>IF(ISBLANK(draft_picks[[#This Row],[drafter_team_id]]),"",_xlfn.XLOOKUP(draft_picks[[#This Row],[drafter_team_id]],drafter_teams[id],drafter_teams[name]))</f>
        <v/>
      </c>
      <c r="K3284" s="3" t="s">
        <v>15497</v>
      </c>
      <c r="L3284" t="s">
        <v>15497</v>
      </c>
      <c r="M3284" t="str">
        <f>IF(OR(ISBLANK(draft_picks[[#This Row],[veto_drafter_id]]),draft_picks[[#This Row],[veto_drafter_id]]=""),"",_xlfn.XLOOKUP(draft_picks[[#This Row],[veto_drafter_id]],drafters[id],drafters[name]))</f>
        <v/>
      </c>
      <c r="N3284" t="s">
        <v>15497</v>
      </c>
      <c r="O3284" t="str">
        <f>IF(OR(ISBLANK(draft_picks[[#This Row],[veto_drafter_team_id]]),draft_picks[[#This Row],[veto_drafter_team_id]]=""),"",_xlfn.XLOOKUP(draft_picks[[#This Row],[veto_drafter_team_id]],drafter_teams[id],drafter_teams[name]))</f>
        <v/>
      </c>
      <c r="Q3284" t="s">
        <v>15497</v>
      </c>
      <c r="R3284" t="str">
        <f>IF(OR(ISBLANK(draft_picks[[#This Row],[veto_override_drafter_id]]),draft_picks[[#This Row],[veto_override_drafter_id]]=""),"",_xlfn.XLOOKUP(draft_picks[[#This Row],[veto_override_drafter_id]],drafters[id],drafters[name]))</f>
        <v/>
      </c>
      <c r="S3284" t="s">
        <v>15497</v>
      </c>
      <c r="T3284" t="str">
        <f>IF(OR(ISBLANK(draft_picks[[#This Row],[veto_override_team_id]]),draft_picks[[#This Row],[veto_override_team_id]]=""),"",_xlfn.XLOOKUP(draft_picks[[#This Row],[veto_override_team_id]],drafter_teams[id],drafter_teams[name]))</f>
        <v/>
      </c>
    </row>
    <row r="3285" spans="1:20" x14ac:dyDescent="0.25">
      <c r="A3285" t="s">
        <v>296</v>
      </c>
      <c r="B3285" t="str">
        <f>_xlfn.XLOOKUP(draft_picks[[#This Row],[draft_id]],drafts[id],drafts[title])</f>
        <v>Alfred Hitchcock Mega Draft</v>
      </c>
      <c r="C3285" s="3">
        <v>16</v>
      </c>
      <c r="D3285">
        <f>IF(C3284&lt;draft_picks[[#This Row],[position]],1,IF(C3284&gt;draft_picks[[#This Row],[position]],D3284+1,IF(C3284=draft_picks[[#This Row],[position]],D3284+1)))</f>
        <v>21</v>
      </c>
      <c r="E3285" t="s">
        <v>8328</v>
      </c>
      <c r="F3285" t="str">
        <f>IF(ISBLANK(draft_picks[[#This Row],[movie_id]]),"",_xlfn.XLOOKUP(draft_picks[[#This Row],[movie_id]],drafts.movies[id],drafts.movies[movie_title]))</f>
        <v>Saboteur</v>
      </c>
      <c r="G3285" s="3" t="s">
        <v>781</v>
      </c>
      <c r="H3285" t="str">
        <f>IF(ISBLANK(draft_picks[[#This Row],[drafter_id]]),"",_xlfn.XLOOKUP(draft_picks[[#This Row],[drafter_id]],drafters[id],drafters[name]))</f>
        <v>Adam B. Vary</v>
      </c>
      <c r="J3285" t="str">
        <f>IF(ISBLANK(draft_picks[[#This Row],[drafter_team_id]]),"",_xlfn.XLOOKUP(draft_picks[[#This Row],[drafter_team_id]],drafter_teams[id],drafter_teams[name]))</f>
        <v/>
      </c>
      <c r="K3285" s="3" t="s">
        <v>15497</v>
      </c>
      <c r="L3285" t="s">
        <v>15497</v>
      </c>
      <c r="M3285" t="str">
        <f>IF(OR(ISBLANK(draft_picks[[#This Row],[veto_drafter_id]]),draft_picks[[#This Row],[veto_drafter_id]]=""),"",_xlfn.XLOOKUP(draft_picks[[#This Row],[veto_drafter_id]],drafters[id],drafters[name]))</f>
        <v/>
      </c>
      <c r="N3285" t="s">
        <v>15497</v>
      </c>
      <c r="O3285" t="str">
        <f>IF(OR(ISBLANK(draft_picks[[#This Row],[veto_drafter_team_id]]),draft_picks[[#This Row],[veto_drafter_team_id]]=""),"",_xlfn.XLOOKUP(draft_picks[[#This Row],[veto_drafter_team_id]],drafter_teams[id],drafter_teams[name]))</f>
        <v/>
      </c>
      <c r="Q3285" t="s">
        <v>15497</v>
      </c>
      <c r="R3285" t="str">
        <f>IF(OR(ISBLANK(draft_picks[[#This Row],[veto_override_drafter_id]]),draft_picks[[#This Row],[veto_override_drafter_id]]=""),"",_xlfn.XLOOKUP(draft_picks[[#This Row],[veto_override_drafter_id]],drafters[id],drafters[name]))</f>
        <v/>
      </c>
      <c r="S3285" t="s">
        <v>15497</v>
      </c>
      <c r="T3285" t="str">
        <f>IF(OR(ISBLANK(draft_picks[[#This Row],[veto_override_team_id]]),draft_picks[[#This Row],[veto_override_team_id]]=""),"",_xlfn.XLOOKUP(draft_picks[[#This Row],[veto_override_team_id]],drafter_teams[id],drafter_teams[name]))</f>
        <v/>
      </c>
    </row>
    <row r="3286" spans="1:20" x14ac:dyDescent="0.25">
      <c r="A3286" t="s">
        <v>296</v>
      </c>
      <c r="B3286" t="str">
        <f>_xlfn.XLOOKUP(draft_picks[[#This Row],[draft_id]],drafts[id],drafts[title])</f>
        <v>Alfred Hitchcock Mega Draft</v>
      </c>
      <c r="C3286" s="3">
        <v>15</v>
      </c>
      <c r="D3286">
        <f>IF(C3285&lt;draft_picks[[#This Row],[position]],1,IF(C3285&gt;draft_picks[[#This Row],[position]],D3285+1,IF(C3285=draft_picks[[#This Row],[position]],D3285+1)))</f>
        <v>22</v>
      </c>
      <c r="E3286" t="s">
        <v>6952</v>
      </c>
      <c r="F3286" t="str">
        <f>IF(ISBLANK(draft_picks[[#This Row],[movie_id]]),"",_xlfn.XLOOKUP(draft_picks[[#This Row],[movie_id]],drafts.movies[id],drafts.movies[movie_title]))</f>
        <v>Suspicion</v>
      </c>
      <c r="G3286" s="3" t="s">
        <v>867</v>
      </c>
      <c r="H3286" t="str">
        <f>IF(ISBLANK(draft_picks[[#This Row],[drafter_id]]),"",_xlfn.XLOOKUP(draft_picks[[#This Row],[drafter_id]],drafters[id],drafters[name]))</f>
        <v>Mark Harris</v>
      </c>
      <c r="J3286" t="str">
        <f>IF(ISBLANK(draft_picks[[#This Row],[drafter_team_id]]),"",_xlfn.XLOOKUP(draft_picks[[#This Row],[drafter_team_id]],drafter_teams[id],drafter_teams[name]))</f>
        <v/>
      </c>
      <c r="K3286" s="3" t="s">
        <v>15484</v>
      </c>
      <c r="L3286" t="s">
        <v>1177</v>
      </c>
      <c r="M3286" t="str">
        <f>IF(OR(ISBLANK(draft_picks[[#This Row],[veto_drafter_id]]),draft_picks[[#This Row],[veto_drafter_id]]=""),"",_xlfn.XLOOKUP(draft_picks[[#This Row],[veto_drafter_id]],drafters[id],drafters[name]))</f>
        <v>Darren Franich</v>
      </c>
      <c r="N3286" t="s">
        <v>15497</v>
      </c>
      <c r="O3286" t="str">
        <f>IF(OR(ISBLANK(draft_picks[[#This Row],[veto_drafter_team_id]]),draft_picks[[#This Row],[veto_drafter_team_id]]=""),"",_xlfn.XLOOKUP(draft_picks[[#This Row],[veto_drafter_team_id]],drafter_teams[id],drafter_teams[name]))</f>
        <v/>
      </c>
      <c r="Q3286" t="s">
        <v>15497</v>
      </c>
      <c r="R3286" t="str">
        <f>IF(OR(ISBLANK(draft_picks[[#This Row],[veto_override_drafter_id]]),draft_picks[[#This Row],[veto_override_drafter_id]]=""),"",_xlfn.XLOOKUP(draft_picks[[#This Row],[veto_override_drafter_id]],drafters[id],drafters[name]))</f>
        <v/>
      </c>
      <c r="S3286" t="s">
        <v>15497</v>
      </c>
      <c r="T3286" t="str">
        <f>IF(OR(ISBLANK(draft_picks[[#This Row],[veto_override_team_id]]),draft_picks[[#This Row],[veto_override_team_id]]=""),"",_xlfn.XLOOKUP(draft_picks[[#This Row],[veto_override_team_id]],drafter_teams[id],drafter_teams[name]))</f>
        <v/>
      </c>
    </row>
    <row r="3287" spans="1:20" x14ac:dyDescent="0.25">
      <c r="A3287" t="s">
        <v>296</v>
      </c>
      <c r="B3287" t="str">
        <f>_xlfn.XLOOKUP(draft_picks[[#This Row],[draft_id]],drafts[id],drafts[title])</f>
        <v>Alfred Hitchcock Mega Draft</v>
      </c>
      <c r="C3287" s="3">
        <v>15</v>
      </c>
      <c r="D3287">
        <f>IF(C3286&lt;draft_picks[[#This Row],[position]],1,IF(C3286&gt;draft_picks[[#This Row],[position]],D3286+1,IF(C3286=draft_picks[[#This Row],[position]],D3286+1)))</f>
        <v>23</v>
      </c>
      <c r="E3287" t="s">
        <v>3193</v>
      </c>
      <c r="F3287" t="str">
        <f>IF(ISBLANK(draft_picks[[#This Row],[movie_id]]),"",_xlfn.XLOOKUP(draft_picks[[#This Row],[movie_id]],drafts.movies[id],drafts.movies[movie_title]))</f>
        <v>Foreign Correspondent</v>
      </c>
      <c r="G3287" s="3" t="s">
        <v>867</v>
      </c>
      <c r="H3287" t="str">
        <f>IF(ISBLANK(draft_picks[[#This Row],[drafter_id]]),"",_xlfn.XLOOKUP(draft_picks[[#This Row],[drafter_id]],drafters[id],drafters[name]))</f>
        <v>Mark Harris</v>
      </c>
      <c r="J3287" t="str">
        <f>IF(ISBLANK(draft_picks[[#This Row],[drafter_team_id]]),"",_xlfn.XLOOKUP(draft_picks[[#This Row],[drafter_team_id]],drafter_teams[id],drafter_teams[name]))</f>
        <v/>
      </c>
      <c r="K3287" s="3" t="s">
        <v>15497</v>
      </c>
      <c r="L3287" t="s">
        <v>15497</v>
      </c>
      <c r="M3287" t="str">
        <f>IF(OR(ISBLANK(draft_picks[[#This Row],[veto_drafter_id]]),draft_picks[[#This Row],[veto_drafter_id]]=""),"",_xlfn.XLOOKUP(draft_picks[[#This Row],[veto_drafter_id]],drafters[id],drafters[name]))</f>
        <v/>
      </c>
      <c r="N3287" t="s">
        <v>15497</v>
      </c>
      <c r="O3287" t="str">
        <f>IF(OR(ISBLANK(draft_picks[[#This Row],[veto_drafter_team_id]]),draft_picks[[#This Row],[veto_drafter_team_id]]=""),"",_xlfn.XLOOKUP(draft_picks[[#This Row],[veto_drafter_team_id]],drafter_teams[id],drafter_teams[name]))</f>
        <v/>
      </c>
      <c r="Q3287" t="s">
        <v>15497</v>
      </c>
      <c r="R3287" t="str">
        <f>IF(OR(ISBLANK(draft_picks[[#This Row],[veto_override_drafter_id]]),draft_picks[[#This Row],[veto_override_drafter_id]]=""),"",_xlfn.XLOOKUP(draft_picks[[#This Row],[veto_override_drafter_id]],drafters[id],drafters[name]))</f>
        <v/>
      </c>
      <c r="S3287" t="s">
        <v>15497</v>
      </c>
      <c r="T3287" t="str">
        <f>IF(OR(ISBLANK(draft_picks[[#This Row],[veto_override_team_id]]),draft_picks[[#This Row],[veto_override_team_id]]=""),"",_xlfn.XLOOKUP(draft_picks[[#This Row],[veto_override_team_id]],drafter_teams[id],drafter_teams[name]))</f>
        <v/>
      </c>
    </row>
    <row r="3288" spans="1:20" x14ac:dyDescent="0.25">
      <c r="A3288" t="s">
        <v>296</v>
      </c>
      <c r="B3288" t="str">
        <f>_xlfn.XLOOKUP(draft_picks[[#This Row],[draft_id]],drafts[id],drafts[title])</f>
        <v>Alfred Hitchcock Mega Draft</v>
      </c>
      <c r="C3288" s="3">
        <v>14</v>
      </c>
      <c r="D3288">
        <f>IF(C3287&lt;draft_picks[[#This Row],[position]],1,IF(C3287&gt;draft_picks[[#This Row],[position]],D3287+1,IF(C3287=draft_picks[[#This Row],[position]],D3287+1)))</f>
        <v>24</v>
      </c>
      <c r="E3288" t="s">
        <v>6540</v>
      </c>
      <c r="F3288" t="str">
        <f>IF(ISBLANK(draft_picks[[#This Row],[movie_id]]),"",_xlfn.XLOOKUP(draft_picks[[#This Row],[movie_id]],drafts.movies[id],drafts.movies[movie_title]))</f>
        <v>Rebecca</v>
      </c>
      <c r="G3288" s="3" t="s">
        <v>1177</v>
      </c>
      <c r="H3288" t="str">
        <f>IF(ISBLANK(draft_picks[[#This Row],[drafter_id]]),"",_xlfn.XLOOKUP(draft_picks[[#This Row],[drafter_id]],drafters[id],drafters[name]))</f>
        <v>Darren Franich</v>
      </c>
      <c r="J3288" t="str">
        <f>IF(ISBLANK(draft_picks[[#This Row],[drafter_team_id]]),"",_xlfn.XLOOKUP(draft_picks[[#This Row],[drafter_team_id]],drafter_teams[id],drafter_teams[name]))</f>
        <v/>
      </c>
      <c r="K3288" s="3" t="s">
        <v>15484</v>
      </c>
      <c r="L3288" t="s">
        <v>867</v>
      </c>
      <c r="M3288" t="str">
        <f>IF(OR(ISBLANK(draft_picks[[#This Row],[veto_drafter_id]]),draft_picks[[#This Row],[veto_drafter_id]]=""),"",_xlfn.XLOOKUP(draft_picks[[#This Row],[veto_drafter_id]],drafters[id],drafters[name]))</f>
        <v>Mark Harris</v>
      </c>
      <c r="N3288" t="s">
        <v>15497</v>
      </c>
      <c r="O3288" t="str">
        <f>IF(OR(ISBLANK(draft_picks[[#This Row],[veto_drafter_team_id]]),draft_picks[[#This Row],[veto_drafter_team_id]]=""),"",_xlfn.XLOOKUP(draft_picks[[#This Row],[veto_drafter_team_id]],drafter_teams[id],drafter_teams[name]))</f>
        <v/>
      </c>
      <c r="Q3288" t="s">
        <v>15497</v>
      </c>
      <c r="R3288" t="str">
        <f>IF(OR(ISBLANK(draft_picks[[#This Row],[veto_override_drafter_id]]),draft_picks[[#This Row],[veto_override_drafter_id]]=""),"",_xlfn.XLOOKUP(draft_picks[[#This Row],[veto_override_drafter_id]],drafters[id],drafters[name]))</f>
        <v/>
      </c>
      <c r="S3288" t="s">
        <v>15497</v>
      </c>
      <c r="T3288" t="str">
        <f>IF(OR(ISBLANK(draft_picks[[#This Row],[veto_override_team_id]]),draft_picks[[#This Row],[veto_override_team_id]]=""),"",_xlfn.XLOOKUP(draft_picks[[#This Row],[veto_override_team_id]],drafter_teams[id],drafter_teams[name]))</f>
        <v/>
      </c>
    </row>
    <row r="3289" spans="1:20" x14ac:dyDescent="0.25">
      <c r="A3289" t="s">
        <v>296</v>
      </c>
      <c r="B3289" t="str">
        <f>_xlfn.XLOOKUP(draft_picks[[#This Row],[draft_id]],drafts[id],drafts[title])</f>
        <v>Alfred Hitchcock Mega Draft</v>
      </c>
      <c r="C3289" s="3">
        <v>14</v>
      </c>
      <c r="D3289">
        <f>IF(C3288&lt;draft_picks[[#This Row],[position]],1,IF(C3288&gt;draft_picks[[#This Row],[position]],D3288+1,IF(C3288=draft_picks[[#This Row],[position]],D3288+1)))</f>
        <v>25</v>
      </c>
      <c r="E3289" t="s">
        <v>7760</v>
      </c>
      <c r="F3289" t="str">
        <f>IF(ISBLANK(draft_picks[[#This Row],[movie_id]]),"",_xlfn.XLOOKUP(draft_picks[[#This Row],[movie_id]],drafts.movies[id],drafts.movies[movie_title]))</f>
        <v>Lifeboat</v>
      </c>
      <c r="G3289" s="3" t="s">
        <v>1177</v>
      </c>
      <c r="H3289" t="str">
        <f>IF(ISBLANK(draft_picks[[#This Row],[drafter_id]]),"",_xlfn.XLOOKUP(draft_picks[[#This Row],[drafter_id]],drafters[id],drafters[name]))</f>
        <v>Darren Franich</v>
      </c>
      <c r="J3289" t="str">
        <f>IF(ISBLANK(draft_picks[[#This Row],[drafter_team_id]]),"",_xlfn.XLOOKUP(draft_picks[[#This Row],[drafter_team_id]],drafter_teams[id],drafter_teams[name]))</f>
        <v/>
      </c>
      <c r="K3289" s="3" t="s">
        <v>15497</v>
      </c>
      <c r="L3289" t="s">
        <v>15497</v>
      </c>
      <c r="M3289" t="str">
        <f>IF(OR(ISBLANK(draft_picks[[#This Row],[veto_drafter_id]]),draft_picks[[#This Row],[veto_drafter_id]]=""),"",_xlfn.XLOOKUP(draft_picks[[#This Row],[veto_drafter_id]],drafters[id],drafters[name]))</f>
        <v/>
      </c>
      <c r="N3289" t="s">
        <v>15497</v>
      </c>
      <c r="O3289" t="str">
        <f>IF(OR(ISBLANK(draft_picks[[#This Row],[veto_drafter_team_id]]),draft_picks[[#This Row],[veto_drafter_team_id]]=""),"",_xlfn.XLOOKUP(draft_picks[[#This Row],[veto_drafter_team_id]],drafter_teams[id],drafter_teams[name]))</f>
        <v/>
      </c>
      <c r="Q3289" t="s">
        <v>15497</v>
      </c>
      <c r="R3289" t="str">
        <f>IF(OR(ISBLANK(draft_picks[[#This Row],[veto_override_drafter_id]]),draft_picks[[#This Row],[veto_override_drafter_id]]=""),"",_xlfn.XLOOKUP(draft_picks[[#This Row],[veto_override_drafter_id]],drafters[id],drafters[name]))</f>
        <v/>
      </c>
      <c r="S3289" t="s">
        <v>15497</v>
      </c>
      <c r="T3289" t="str">
        <f>IF(OR(ISBLANK(draft_picks[[#This Row],[veto_override_team_id]]),draft_picks[[#This Row],[veto_override_team_id]]=""),"",_xlfn.XLOOKUP(draft_picks[[#This Row],[veto_override_team_id]],drafter_teams[id],drafter_teams[name]))</f>
        <v/>
      </c>
    </row>
    <row r="3290" spans="1:20" x14ac:dyDescent="0.25">
      <c r="A3290" t="s">
        <v>296</v>
      </c>
      <c r="B3290" t="str">
        <f>_xlfn.XLOOKUP(draft_picks[[#This Row],[draft_id]],drafts[id],drafts[title])</f>
        <v>Alfred Hitchcock Mega Draft</v>
      </c>
      <c r="C3290" s="3">
        <v>13</v>
      </c>
      <c r="D3290">
        <f>IF(C3289&lt;draft_picks[[#This Row],[position]],1,IF(C3289&gt;draft_picks[[#This Row],[position]],D3289+1,IF(C3289=draft_picks[[#This Row],[position]],D3289+1)))</f>
        <v>26</v>
      </c>
      <c r="E3290" t="s">
        <v>8203</v>
      </c>
      <c r="F3290" t="str">
        <f>IF(ISBLANK(draft_picks[[#This Row],[movie_id]]),"",_xlfn.XLOOKUP(draft_picks[[#This Row],[movie_id]],drafts.movies[id],drafts.movies[movie_title]))</f>
        <v>Family Plot</v>
      </c>
      <c r="G3290" s="3" t="s">
        <v>781</v>
      </c>
      <c r="H3290" t="str">
        <f>IF(ISBLANK(draft_picks[[#This Row],[drafter_id]]),"",_xlfn.XLOOKUP(draft_picks[[#This Row],[drafter_id]],drafters[id],drafters[name]))</f>
        <v>Adam B. Vary</v>
      </c>
      <c r="J3290" t="str">
        <f>IF(ISBLANK(draft_picks[[#This Row],[drafter_team_id]]),"",_xlfn.XLOOKUP(draft_picks[[#This Row],[drafter_team_id]],drafter_teams[id],drafter_teams[name]))</f>
        <v/>
      </c>
      <c r="K3290" s="3" t="s">
        <v>15484</v>
      </c>
      <c r="L3290" t="s">
        <v>867</v>
      </c>
      <c r="M3290" t="str">
        <f>IF(OR(ISBLANK(draft_picks[[#This Row],[veto_drafter_id]]),draft_picks[[#This Row],[veto_drafter_id]]=""),"",_xlfn.XLOOKUP(draft_picks[[#This Row],[veto_drafter_id]],drafters[id],drafters[name]))</f>
        <v>Mark Harris</v>
      </c>
      <c r="N3290" t="s">
        <v>15497</v>
      </c>
      <c r="O3290" t="str">
        <f>IF(OR(ISBLANK(draft_picks[[#This Row],[veto_drafter_team_id]]),draft_picks[[#This Row],[veto_drafter_team_id]]=""),"",_xlfn.XLOOKUP(draft_picks[[#This Row],[veto_drafter_team_id]],drafter_teams[id],drafter_teams[name]))</f>
        <v/>
      </c>
      <c r="Q3290" t="s">
        <v>15497</v>
      </c>
      <c r="R3290" t="str">
        <f>IF(OR(ISBLANK(draft_picks[[#This Row],[veto_override_drafter_id]]),draft_picks[[#This Row],[veto_override_drafter_id]]=""),"",_xlfn.XLOOKUP(draft_picks[[#This Row],[veto_override_drafter_id]],drafters[id],drafters[name]))</f>
        <v/>
      </c>
      <c r="S3290" t="s">
        <v>15497</v>
      </c>
      <c r="T3290" t="str">
        <f>IF(OR(ISBLANK(draft_picks[[#This Row],[veto_override_team_id]]),draft_picks[[#This Row],[veto_override_team_id]]=""),"",_xlfn.XLOOKUP(draft_picks[[#This Row],[veto_override_team_id]],drafter_teams[id],drafter_teams[name]))</f>
        <v/>
      </c>
    </row>
    <row r="3291" spans="1:20" x14ac:dyDescent="0.25">
      <c r="A3291" t="s">
        <v>296</v>
      </c>
      <c r="B3291" t="str">
        <f>_xlfn.XLOOKUP(draft_picks[[#This Row],[draft_id]],drafts[id],drafts[title])</f>
        <v>Alfred Hitchcock Mega Draft</v>
      </c>
      <c r="C3291" s="3">
        <v>13</v>
      </c>
      <c r="D3291">
        <f>IF(C3290&lt;draft_picks[[#This Row],[position]],1,IF(C3290&gt;draft_picks[[#This Row],[position]],D3290+1,IF(C3290=draft_picks[[#This Row],[position]],D3290+1)))</f>
        <v>27</v>
      </c>
      <c r="E3291" t="s">
        <v>2523</v>
      </c>
      <c r="F3291" t="str">
        <f>IF(ISBLANK(draft_picks[[#This Row],[movie_id]]),"",_xlfn.XLOOKUP(draft_picks[[#This Row],[movie_id]],drafts.movies[id],drafts.movies[movie_title]))</f>
        <v>The Lodger: A Story of the London Fog</v>
      </c>
      <c r="G3291" s="3" t="s">
        <v>781</v>
      </c>
      <c r="H3291" t="str">
        <f>IF(ISBLANK(draft_picks[[#This Row],[drafter_id]]),"",_xlfn.XLOOKUP(draft_picks[[#This Row],[drafter_id]],drafters[id],drafters[name]))</f>
        <v>Adam B. Vary</v>
      </c>
      <c r="J3291" t="str">
        <f>IF(ISBLANK(draft_picks[[#This Row],[drafter_team_id]]),"",_xlfn.XLOOKUP(draft_picks[[#This Row],[drafter_team_id]],drafter_teams[id],drafter_teams[name]))</f>
        <v/>
      </c>
      <c r="K3291" s="3" t="s">
        <v>15497</v>
      </c>
      <c r="L3291" t="s">
        <v>15497</v>
      </c>
      <c r="M3291" t="str">
        <f>IF(OR(ISBLANK(draft_picks[[#This Row],[veto_drafter_id]]),draft_picks[[#This Row],[veto_drafter_id]]=""),"",_xlfn.XLOOKUP(draft_picks[[#This Row],[veto_drafter_id]],drafters[id],drafters[name]))</f>
        <v/>
      </c>
      <c r="N3291" t="s">
        <v>15497</v>
      </c>
      <c r="O3291" t="str">
        <f>IF(OR(ISBLANK(draft_picks[[#This Row],[veto_drafter_team_id]]),draft_picks[[#This Row],[veto_drafter_team_id]]=""),"",_xlfn.XLOOKUP(draft_picks[[#This Row],[veto_drafter_team_id]],drafter_teams[id],drafter_teams[name]))</f>
        <v/>
      </c>
      <c r="Q3291" t="s">
        <v>15497</v>
      </c>
      <c r="R3291" t="str">
        <f>IF(OR(ISBLANK(draft_picks[[#This Row],[veto_override_drafter_id]]),draft_picks[[#This Row],[veto_override_drafter_id]]=""),"",_xlfn.XLOOKUP(draft_picks[[#This Row],[veto_override_drafter_id]],drafters[id],drafters[name]))</f>
        <v/>
      </c>
      <c r="S3291" t="s">
        <v>15497</v>
      </c>
      <c r="T3291" t="str">
        <f>IF(OR(ISBLANK(draft_picks[[#This Row],[veto_override_team_id]]),draft_picks[[#This Row],[veto_override_team_id]]=""),"",_xlfn.XLOOKUP(draft_picks[[#This Row],[veto_override_team_id]],drafter_teams[id],drafter_teams[name]))</f>
        <v/>
      </c>
    </row>
    <row r="3292" spans="1:20" x14ac:dyDescent="0.25">
      <c r="A3292" t="s">
        <v>296</v>
      </c>
      <c r="B3292" t="str">
        <f>_xlfn.XLOOKUP(draft_picks[[#This Row],[draft_id]],drafts[id],drafts[title])</f>
        <v>Alfred Hitchcock Mega Draft</v>
      </c>
      <c r="C3292" s="3">
        <v>12</v>
      </c>
      <c r="D3292">
        <f>IF(C3291&lt;draft_picks[[#This Row],[position]],1,IF(C3291&gt;draft_picks[[#This Row],[position]],D3291+1,IF(C3291=draft_picks[[#This Row],[position]],D3291+1)))</f>
        <v>28</v>
      </c>
      <c r="E3292" t="s">
        <v>3166</v>
      </c>
      <c r="F3292" t="str">
        <f>IF(ISBLANK(draft_picks[[#This Row],[movie_id]]),"",_xlfn.XLOOKUP(draft_picks[[#This Row],[movie_id]],drafts.movies[id],drafts.movies[movie_title]))</f>
        <v>Rope</v>
      </c>
      <c r="G3292" s="3" t="s">
        <v>867</v>
      </c>
      <c r="H3292" t="str">
        <f>IF(ISBLANK(draft_picks[[#This Row],[drafter_id]]),"",_xlfn.XLOOKUP(draft_picks[[#This Row],[drafter_id]],drafters[id],drafters[name]))</f>
        <v>Mark Harris</v>
      </c>
      <c r="J3292" t="str">
        <f>IF(ISBLANK(draft_picks[[#This Row],[drafter_team_id]]),"",_xlfn.XLOOKUP(draft_picks[[#This Row],[drafter_team_id]],drafter_teams[id],drafter_teams[name]))</f>
        <v/>
      </c>
      <c r="K3292" s="3" t="s">
        <v>15484</v>
      </c>
      <c r="L3292" t="s">
        <v>1177</v>
      </c>
      <c r="M3292" t="str">
        <f>IF(OR(ISBLANK(draft_picks[[#This Row],[veto_drafter_id]]),draft_picks[[#This Row],[veto_drafter_id]]=""),"",_xlfn.XLOOKUP(draft_picks[[#This Row],[veto_drafter_id]],drafters[id],drafters[name]))</f>
        <v>Darren Franich</v>
      </c>
      <c r="N3292" t="s">
        <v>15497</v>
      </c>
      <c r="O3292" t="str">
        <f>IF(OR(ISBLANK(draft_picks[[#This Row],[veto_drafter_team_id]]),draft_picks[[#This Row],[veto_drafter_team_id]]=""),"",_xlfn.XLOOKUP(draft_picks[[#This Row],[veto_drafter_team_id]],drafter_teams[id],drafter_teams[name]))</f>
        <v/>
      </c>
      <c r="Q3292" t="s">
        <v>15497</v>
      </c>
      <c r="R3292" t="str">
        <f>IF(OR(ISBLANK(draft_picks[[#This Row],[veto_override_drafter_id]]),draft_picks[[#This Row],[veto_override_drafter_id]]=""),"",_xlfn.XLOOKUP(draft_picks[[#This Row],[veto_override_drafter_id]],drafters[id],drafters[name]))</f>
        <v/>
      </c>
      <c r="S3292" t="s">
        <v>15497</v>
      </c>
      <c r="T3292" t="str">
        <f>IF(OR(ISBLANK(draft_picks[[#This Row],[veto_override_team_id]]),draft_picks[[#This Row],[veto_override_team_id]]=""),"",_xlfn.XLOOKUP(draft_picks[[#This Row],[veto_override_team_id]],drafter_teams[id],drafter_teams[name]))</f>
        <v/>
      </c>
    </row>
    <row r="3293" spans="1:20" x14ac:dyDescent="0.25">
      <c r="A3293" t="s">
        <v>296</v>
      </c>
      <c r="B3293" t="str">
        <f>_xlfn.XLOOKUP(draft_picks[[#This Row],[draft_id]],drafts[id],drafts[title])</f>
        <v>Alfred Hitchcock Mega Draft</v>
      </c>
      <c r="C3293" s="3">
        <v>12</v>
      </c>
      <c r="D3293">
        <f>IF(C3292&lt;draft_picks[[#This Row],[position]],1,IF(C3292&gt;draft_picks[[#This Row],[position]],D3292+1,IF(C3292=draft_picks[[#This Row],[position]],D3292+1)))</f>
        <v>29</v>
      </c>
      <c r="E3293" t="s">
        <v>6540</v>
      </c>
      <c r="F3293" t="str">
        <f>IF(ISBLANK(draft_picks[[#This Row],[movie_id]]),"",_xlfn.XLOOKUP(draft_picks[[#This Row],[movie_id]],drafts.movies[id],drafts.movies[movie_title]))</f>
        <v>Rebecca</v>
      </c>
      <c r="G3293" s="3" t="s">
        <v>867</v>
      </c>
      <c r="H3293" t="str">
        <f>IF(ISBLANK(draft_picks[[#This Row],[drafter_id]]),"",_xlfn.XLOOKUP(draft_picks[[#This Row],[drafter_id]],drafters[id],drafters[name]))</f>
        <v>Mark Harris</v>
      </c>
      <c r="J3293" t="str">
        <f>IF(ISBLANK(draft_picks[[#This Row],[drafter_team_id]]),"",_xlfn.XLOOKUP(draft_picks[[#This Row],[drafter_team_id]],drafter_teams[id],drafter_teams[name]))</f>
        <v/>
      </c>
      <c r="K3293" s="3" t="s">
        <v>15497</v>
      </c>
      <c r="L3293" t="s">
        <v>15497</v>
      </c>
      <c r="M3293" t="str">
        <f>IF(OR(ISBLANK(draft_picks[[#This Row],[veto_drafter_id]]),draft_picks[[#This Row],[veto_drafter_id]]=""),"",_xlfn.XLOOKUP(draft_picks[[#This Row],[veto_drafter_id]],drafters[id],drafters[name]))</f>
        <v/>
      </c>
      <c r="N3293" t="s">
        <v>15497</v>
      </c>
      <c r="O3293" t="str">
        <f>IF(OR(ISBLANK(draft_picks[[#This Row],[veto_drafter_team_id]]),draft_picks[[#This Row],[veto_drafter_team_id]]=""),"",_xlfn.XLOOKUP(draft_picks[[#This Row],[veto_drafter_team_id]],drafter_teams[id],drafter_teams[name]))</f>
        <v/>
      </c>
      <c r="Q3293" t="s">
        <v>15497</v>
      </c>
      <c r="R3293" t="str">
        <f>IF(OR(ISBLANK(draft_picks[[#This Row],[veto_override_drafter_id]]),draft_picks[[#This Row],[veto_override_drafter_id]]=""),"",_xlfn.XLOOKUP(draft_picks[[#This Row],[veto_override_drafter_id]],drafters[id],drafters[name]))</f>
        <v/>
      </c>
      <c r="S3293" t="s">
        <v>15497</v>
      </c>
      <c r="T3293" t="str">
        <f>IF(OR(ISBLANK(draft_picks[[#This Row],[veto_override_team_id]]),draft_picks[[#This Row],[veto_override_team_id]]=""),"",_xlfn.XLOOKUP(draft_picks[[#This Row],[veto_override_team_id]],drafter_teams[id],drafter_teams[name]))</f>
        <v/>
      </c>
    </row>
    <row r="3294" spans="1:20" x14ac:dyDescent="0.25">
      <c r="A3294" t="s">
        <v>296</v>
      </c>
      <c r="B3294" t="str">
        <f>_xlfn.XLOOKUP(draft_picks[[#This Row],[draft_id]],drafts[id],drafts[title])</f>
        <v>Alfred Hitchcock Mega Draft</v>
      </c>
      <c r="C3294" s="3">
        <v>11</v>
      </c>
      <c r="D3294">
        <f>IF(C3293&lt;draft_picks[[#This Row],[position]],1,IF(C3293&gt;draft_picks[[#This Row],[position]],D3293+1,IF(C3293=draft_picks[[#This Row],[position]],D3293+1)))</f>
        <v>30</v>
      </c>
      <c r="E3294" t="s">
        <v>7420</v>
      </c>
      <c r="F3294" t="str">
        <f>IF(ISBLANK(draft_picks[[#This Row],[movie_id]]),"",_xlfn.XLOOKUP(draft_picks[[#This Row],[movie_id]],drafts.movies[id],drafts.movies[movie_title]))</f>
        <v>North by Northwest</v>
      </c>
      <c r="G3294" s="3" t="s">
        <v>1177</v>
      </c>
      <c r="H3294" t="str">
        <f>IF(ISBLANK(draft_picks[[#This Row],[drafter_id]]),"",_xlfn.XLOOKUP(draft_picks[[#This Row],[drafter_id]],drafters[id],drafters[name]))</f>
        <v>Darren Franich</v>
      </c>
      <c r="J3294" t="str">
        <f>IF(ISBLANK(draft_picks[[#This Row],[drafter_team_id]]),"",_xlfn.XLOOKUP(draft_picks[[#This Row],[drafter_team_id]],drafter_teams[id],drafter_teams[name]))</f>
        <v/>
      </c>
      <c r="K3294" s="3" t="s">
        <v>15484</v>
      </c>
      <c r="L3294" t="s">
        <v>781</v>
      </c>
      <c r="M3294" t="str">
        <f>IF(OR(ISBLANK(draft_picks[[#This Row],[veto_drafter_id]]),draft_picks[[#This Row],[veto_drafter_id]]=""),"",_xlfn.XLOOKUP(draft_picks[[#This Row],[veto_drafter_id]],drafters[id],drafters[name]))</f>
        <v>Adam B. Vary</v>
      </c>
      <c r="N3294" t="s">
        <v>15497</v>
      </c>
      <c r="O3294" t="str">
        <f>IF(OR(ISBLANK(draft_picks[[#This Row],[veto_drafter_team_id]]),draft_picks[[#This Row],[veto_drafter_team_id]]=""),"",_xlfn.XLOOKUP(draft_picks[[#This Row],[veto_drafter_team_id]],drafter_teams[id],drafter_teams[name]))</f>
        <v/>
      </c>
      <c r="Q3294" t="s">
        <v>15497</v>
      </c>
      <c r="R3294" t="str">
        <f>IF(OR(ISBLANK(draft_picks[[#This Row],[veto_override_drafter_id]]),draft_picks[[#This Row],[veto_override_drafter_id]]=""),"",_xlfn.XLOOKUP(draft_picks[[#This Row],[veto_override_drafter_id]],drafters[id],drafters[name]))</f>
        <v/>
      </c>
      <c r="S3294" t="s">
        <v>15497</v>
      </c>
      <c r="T3294" t="str">
        <f>IF(OR(ISBLANK(draft_picks[[#This Row],[veto_override_team_id]]),draft_picks[[#This Row],[veto_override_team_id]]=""),"",_xlfn.XLOOKUP(draft_picks[[#This Row],[veto_override_team_id]],drafter_teams[id],drafter_teams[name]))</f>
        <v/>
      </c>
    </row>
    <row r="3295" spans="1:20" x14ac:dyDescent="0.25">
      <c r="A3295" t="s">
        <v>296</v>
      </c>
      <c r="B3295" t="str">
        <f>_xlfn.XLOOKUP(draft_picks[[#This Row],[draft_id]],drafts[id],drafts[title])</f>
        <v>Alfred Hitchcock Mega Draft</v>
      </c>
      <c r="C3295" s="3">
        <v>11</v>
      </c>
      <c r="D3295">
        <f>IF(C3294&lt;draft_picks[[#This Row],[position]],1,IF(C3294&gt;draft_picks[[#This Row],[position]],D3294+1,IF(C3294=draft_picks[[#This Row],[position]],D3294+1)))</f>
        <v>31</v>
      </c>
      <c r="E3295" t="s">
        <v>2183</v>
      </c>
      <c r="F3295" t="str">
        <f>IF(ISBLANK(draft_picks[[#This Row],[movie_id]]),"",_xlfn.XLOOKUP(draft_picks[[#This Row],[movie_id]],drafts.movies[id],drafts.movies[movie_title]))</f>
        <v>The 39 Steps</v>
      </c>
      <c r="G3295" s="3" t="s">
        <v>1177</v>
      </c>
      <c r="H3295" t="str">
        <f>IF(ISBLANK(draft_picks[[#This Row],[drafter_id]]),"",_xlfn.XLOOKUP(draft_picks[[#This Row],[drafter_id]],drafters[id],drafters[name]))</f>
        <v>Darren Franich</v>
      </c>
      <c r="J3295" t="str">
        <f>IF(ISBLANK(draft_picks[[#This Row],[drafter_team_id]]),"",_xlfn.XLOOKUP(draft_picks[[#This Row],[drafter_team_id]],drafter_teams[id],drafter_teams[name]))</f>
        <v/>
      </c>
      <c r="K3295" s="3" t="s">
        <v>15497</v>
      </c>
      <c r="L3295" t="s">
        <v>15497</v>
      </c>
      <c r="M3295" t="str">
        <f>IF(OR(ISBLANK(draft_picks[[#This Row],[veto_drafter_id]]),draft_picks[[#This Row],[veto_drafter_id]]=""),"",_xlfn.XLOOKUP(draft_picks[[#This Row],[veto_drafter_id]],drafters[id],drafters[name]))</f>
        <v/>
      </c>
      <c r="N3295" t="s">
        <v>15497</v>
      </c>
      <c r="O3295" t="str">
        <f>IF(OR(ISBLANK(draft_picks[[#This Row],[veto_drafter_team_id]]),draft_picks[[#This Row],[veto_drafter_team_id]]=""),"",_xlfn.XLOOKUP(draft_picks[[#This Row],[veto_drafter_team_id]],drafter_teams[id],drafter_teams[name]))</f>
        <v/>
      </c>
      <c r="Q3295" t="s">
        <v>15497</v>
      </c>
      <c r="R3295" t="str">
        <f>IF(OR(ISBLANK(draft_picks[[#This Row],[veto_override_drafter_id]]),draft_picks[[#This Row],[veto_override_drafter_id]]=""),"",_xlfn.XLOOKUP(draft_picks[[#This Row],[veto_override_drafter_id]],drafters[id],drafters[name]))</f>
        <v/>
      </c>
      <c r="S3295" t="s">
        <v>15497</v>
      </c>
      <c r="T3295" t="str">
        <f>IF(OR(ISBLANK(draft_picks[[#This Row],[veto_override_team_id]]),draft_picks[[#This Row],[veto_override_team_id]]=""),"",_xlfn.XLOOKUP(draft_picks[[#This Row],[veto_override_team_id]],drafter_teams[id],drafter_teams[name]))</f>
        <v/>
      </c>
    </row>
    <row r="3296" spans="1:20" x14ac:dyDescent="0.25">
      <c r="A3296" t="s">
        <v>296</v>
      </c>
      <c r="B3296" t="str">
        <f>_xlfn.XLOOKUP(draft_picks[[#This Row],[draft_id]],drafts[id],drafts[title])</f>
        <v>Alfred Hitchcock Mega Draft</v>
      </c>
      <c r="C3296" s="3">
        <v>10</v>
      </c>
      <c r="D3296">
        <f>IF(C3295&lt;draft_picks[[#This Row],[position]],1,IF(C3295&gt;draft_picks[[#This Row],[position]],D3295+1,IF(C3295=draft_picks[[#This Row],[position]],D3295+1)))</f>
        <v>32</v>
      </c>
      <c r="E3296" t="s">
        <v>3522</v>
      </c>
      <c r="F3296" t="str">
        <f>IF(ISBLANK(draft_picks[[#This Row],[movie_id]]),"",_xlfn.XLOOKUP(draft_picks[[#This Row],[movie_id]],drafts.movies[id],drafts.movies[movie_title]))</f>
        <v>The Lady Vanishes</v>
      </c>
      <c r="G3296" s="3" t="s">
        <v>1133</v>
      </c>
      <c r="H3296" t="str">
        <f>IF(ISBLANK(draft_picks[[#This Row],[drafter_id]]),"",_xlfn.XLOOKUP(draft_picks[[#This Row],[drafter_id]],drafters[id],drafters[name]))</f>
        <v>Oriana Nudo</v>
      </c>
      <c r="J3296" t="str">
        <f>IF(ISBLANK(draft_picks[[#This Row],[drafter_team_id]]),"",_xlfn.XLOOKUP(draft_picks[[#This Row],[drafter_team_id]],drafter_teams[id],drafter_teams[name]))</f>
        <v/>
      </c>
      <c r="K3296" s="3" t="s">
        <v>15497</v>
      </c>
      <c r="L3296" t="s">
        <v>15497</v>
      </c>
      <c r="M3296" t="str">
        <f>IF(OR(ISBLANK(draft_picks[[#This Row],[veto_drafter_id]]),draft_picks[[#This Row],[veto_drafter_id]]=""),"",_xlfn.XLOOKUP(draft_picks[[#This Row],[veto_drafter_id]],drafters[id],drafters[name]))</f>
        <v/>
      </c>
      <c r="N3296" t="s">
        <v>15497</v>
      </c>
      <c r="O3296" t="str">
        <f>IF(OR(ISBLANK(draft_picks[[#This Row],[veto_drafter_team_id]]),draft_picks[[#This Row],[veto_drafter_team_id]]=""),"",_xlfn.XLOOKUP(draft_picks[[#This Row],[veto_drafter_team_id]],drafter_teams[id],drafter_teams[name]))</f>
        <v/>
      </c>
      <c r="Q3296" t="s">
        <v>15497</v>
      </c>
      <c r="R3296" t="str">
        <f>IF(OR(ISBLANK(draft_picks[[#This Row],[veto_override_drafter_id]]),draft_picks[[#This Row],[veto_override_drafter_id]]=""),"",_xlfn.XLOOKUP(draft_picks[[#This Row],[veto_override_drafter_id]],drafters[id],drafters[name]))</f>
        <v/>
      </c>
      <c r="S3296" t="s">
        <v>15497</v>
      </c>
      <c r="T3296" t="str">
        <f>IF(OR(ISBLANK(draft_picks[[#This Row],[veto_override_team_id]]),draft_picks[[#This Row],[veto_override_team_id]]=""),"",_xlfn.XLOOKUP(draft_picks[[#This Row],[veto_override_team_id]],drafter_teams[id],drafter_teams[name]))</f>
        <v/>
      </c>
    </row>
    <row r="3297" spans="1:20" x14ac:dyDescent="0.25">
      <c r="A3297" t="s">
        <v>296</v>
      </c>
      <c r="B3297" t="str">
        <f>_xlfn.XLOOKUP(draft_picks[[#This Row],[draft_id]],drafts[id],drafts[title])</f>
        <v>Alfred Hitchcock Mega Draft</v>
      </c>
      <c r="C3297" s="3">
        <v>9</v>
      </c>
      <c r="D3297">
        <f>IF(C3296&lt;draft_picks[[#This Row],[position]],1,IF(C3296&gt;draft_picks[[#This Row],[position]],D3296+1,IF(C3296=draft_picks[[#This Row],[position]],D3296+1)))</f>
        <v>33</v>
      </c>
      <c r="E3297" t="s">
        <v>3166</v>
      </c>
      <c r="F3297" t="str">
        <f>IF(ISBLANK(draft_picks[[#This Row],[movie_id]]),"",_xlfn.XLOOKUP(draft_picks[[#This Row],[movie_id]],drafts.movies[id],drafts.movies[movie_title]))</f>
        <v>Rope</v>
      </c>
      <c r="G3297" s="3" t="s">
        <v>1133</v>
      </c>
      <c r="H3297" t="str">
        <f>IF(ISBLANK(draft_picks[[#This Row],[drafter_id]]),"",_xlfn.XLOOKUP(draft_picks[[#This Row],[drafter_id]],drafters[id],drafters[name]))</f>
        <v>Oriana Nudo</v>
      </c>
      <c r="J3297" t="str">
        <f>IF(ISBLANK(draft_picks[[#This Row],[drafter_team_id]]),"",_xlfn.XLOOKUP(draft_picks[[#This Row],[drafter_team_id]],drafter_teams[id],drafter_teams[name]))</f>
        <v/>
      </c>
      <c r="K3297" s="3" t="s">
        <v>15497</v>
      </c>
      <c r="L3297" t="s">
        <v>15497</v>
      </c>
      <c r="M3297" t="str">
        <f>IF(OR(ISBLANK(draft_picks[[#This Row],[veto_drafter_id]]),draft_picks[[#This Row],[veto_drafter_id]]=""),"",_xlfn.XLOOKUP(draft_picks[[#This Row],[veto_drafter_id]],drafters[id],drafters[name]))</f>
        <v/>
      </c>
      <c r="N3297" t="s">
        <v>15497</v>
      </c>
      <c r="O3297" t="str">
        <f>IF(OR(ISBLANK(draft_picks[[#This Row],[veto_drafter_team_id]]),draft_picks[[#This Row],[veto_drafter_team_id]]=""),"",_xlfn.XLOOKUP(draft_picks[[#This Row],[veto_drafter_team_id]],drafter_teams[id],drafter_teams[name]))</f>
        <v/>
      </c>
      <c r="Q3297" t="s">
        <v>15497</v>
      </c>
      <c r="R3297" t="str">
        <f>IF(OR(ISBLANK(draft_picks[[#This Row],[veto_override_drafter_id]]),draft_picks[[#This Row],[veto_override_drafter_id]]=""),"",_xlfn.XLOOKUP(draft_picks[[#This Row],[veto_override_drafter_id]],drafters[id],drafters[name]))</f>
        <v/>
      </c>
      <c r="S3297" t="s">
        <v>15497</v>
      </c>
      <c r="T3297" t="str">
        <f>IF(OR(ISBLANK(draft_picks[[#This Row],[veto_override_team_id]]),draft_picks[[#This Row],[veto_override_team_id]]=""),"",_xlfn.XLOOKUP(draft_picks[[#This Row],[veto_override_team_id]],drafter_teams[id],drafter_teams[name]))</f>
        <v/>
      </c>
    </row>
    <row r="3298" spans="1:20" x14ac:dyDescent="0.25">
      <c r="A3298" t="s">
        <v>296</v>
      </c>
      <c r="B3298" t="str">
        <f>_xlfn.XLOOKUP(draft_picks[[#This Row],[draft_id]],drafts[id],drafts[title])</f>
        <v>Alfred Hitchcock Mega Draft</v>
      </c>
      <c r="C3298" s="3">
        <v>8</v>
      </c>
      <c r="D3298">
        <f>IF(C3297&lt;draft_picks[[#This Row],[position]],1,IF(C3297&gt;draft_picks[[#This Row],[position]],D3297+1,IF(C3297=draft_picks[[#This Row],[position]],D3297+1)))</f>
        <v>34</v>
      </c>
      <c r="E3298" t="s">
        <v>3439</v>
      </c>
      <c r="F3298" t="str">
        <f>IF(ISBLANK(draft_picks[[#This Row],[movie_id]]),"",_xlfn.XLOOKUP(draft_picks[[#This Row],[movie_id]],drafts.movies[id],drafts.movies[movie_title]))</f>
        <v>Vertigo</v>
      </c>
      <c r="G3298" s="3" t="s">
        <v>973</v>
      </c>
      <c r="H3298" t="str">
        <f>IF(ISBLANK(draft_picks[[#This Row],[drafter_id]]),"",_xlfn.XLOOKUP(draft_picks[[#This Row],[drafter_id]],drafters[id],drafters[name]))</f>
        <v>Ben Mankiewicz</v>
      </c>
      <c r="J3298" t="str">
        <f>IF(ISBLANK(draft_picks[[#This Row],[drafter_team_id]]),"",_xlfn.XLOOKUP(draft_picks[[#This Row],[drafter_team_id]],drafter_teams[id],drafter_teams[name]))</f>
        <v/>
      </c>
      <c r="K3298" s="3" t="s">
        <v>15497</v>
      </c>
      <c r="L3298" t="s">
        <v>15497</v>
      </c>
      <c r="M3298" t="str">
        <f>IF(OR(ISBLANK(draft_picks[[#This Row],[veto_drafter_id]]),draft_picks[[#This Row],[veto_drafter_id]]=""),"",_xlfn.XLOOKUP(draft_picks[[#This Row],[veto_drafter_id]],drafters[id],drafters[name]))</f>
        <v/>
      </c>
      <c r="N3298" t="s">
        <v>15497</v>
      </c>
      <c r="O3298" t="str">
        <f>IF(OR(ISBLANK(draft_picks[[#This Row],[veto_drafter_team_id]]),draft_picks[[#This Row],[veto_drafter_team_id]]=""),"",_xlfn.XLOOKUP(draft_picks[[#This Row],[veto_drafter_team_id]],drafter_teams[id],drafter_teams[name]))</f>
        <v/>
      </c>
      <c r="Q3298" t="s">
        <v>15497</v>
      </c>
      <c r="R3298" t="str">
        <f>IF(OR(ISBLANK(draft_picks[[#This Row],[veto_override_drafter_id]]),draft_picks[[#This Row],[veto_override_drafter_id]]=""),"",_xlfn.XLOOKUP(draft_picks[[#This Row],[veto_override_drafter_id]],drafters[id],drafters[name]))</f>
        <v/>
      </c>
      <c r="S3298" t="s">
        <v>15497</v>
      </c>
      <c r="T3298" t="str">
        <f>IF(OR(ISBLANK(draft_picks[[#This Row],[veto_override_team_id]]),draft_picks[[#This Row],[veto_override_team_id]]=""),"",_xlfn.XLOOKUP(draft_picks[[#This Row],[veto_override_team_id]],drafter_teams[id],drafter_teams[name]))</f>
        <v/>
      </c>
    </row>
    <row r="3299" spans="1:20" x14ac:dyDescent="0.25">
      <c r="A3299" t="s">
        <v>296</v>
      </c>
      <c r="B3299" t="str">
        <f>_xlfn.XLOOKUP(draft_picks[[#This Row],[draft_id]],drafts[id],drafts[title])</f>
        <v>Alfred Hitchcock Mega Draft</v>
      </c>
      <c r="C3299" s="3">
        <v>7</v>
      </c>
      <c r="D3299">
        <f>IF(C3298&lt;draft_picks[[#This Row],[position]],1,IF(C3298&gt;draft_picks[[#This Row],[position]],D3298+1,IF(C3298=draft_picks[[#This Row],[position]],D3298+1)))</f>
        <v>35</v>
      </c>
      <c r="E3299" t="s">
        <v>2243</v>
      </c>
      <c r="F3299" t="str">
        <f>IF(ISBLANK(draft_picks[[#This Row],[movie_id]]),"",_xlfn.XLOOKUP(draft_picks[[#This Row],[movie_id]],drafts.movies[id],drafts.movies[movie_title]))</f>
        <v>The Birds</v>
      </c>
      <c r="G3299" s="3" t="s">
        <v>951</v>
      </c>
      <c r="H3299" t="str">
        <f>IF(ISBLANK(draft_picks[[#This Row],[drafter_id]]),"",_xlfn.XLOOKUP(draft_picks[[#This Row],[drafter_id]],drafters[id],drafters[name]))</f>
        <v>Maureen Lee Lenker</v>
      </c>
      <c r="J3299" t="str">
        <f>IF(ISBLANK(draft_picks[[#This Row],[drafter_team_id]]),"",_xlfn.XLOOKUP(draft_picks[[#This Row],[drafter_team_id]],drafter_teams[id],drafter_teams[name]))</f>
        <v/>
      </c>
      <c r="K3299" s="3" t="s">
        <v>15497</v>
      </c>
      <c r="L3299" t="s">
        <v>15497</v>
      </c>
      <c r="M3299" t="str">
        <f>IF(OR(ISBLANK(draft_picks[[#This Row],[veto_drafter_id]]),draft_picks[[#This Row],[veto_drafter_id]]=""),"",_xlfn.XLOOKUP(draft_picks[[#This Row],[veto_drafter_id]],drafters[id],drafters[name]))</f>
        <v/>
      </c>
      <c r="N3299" t="s">
        <v>15497</v>
      </c>
      <c r="O3299" t="str">
        <f>IF(OR(ISBLANK(draft_picks[[#This Row],[veto_drafter_team_id]]),draft_picks[[#This Row],[veto_drafter_team_id]]=""),"",_xlfn.XLOOKUP(draft_picks[[#This Row],[veto_drafter_team_id]],drafter_teams[id],drafter_teams[name]))</f>
        <v/>
      </c>
      <c r="Q3299" t="s">
        <v>15497</v>
      </c>
      <c r="R3299" t="str">
        <f>IF(OR(ISBLANK(draft_picks[[#This Row],[veto_override_drafter_id]]),draft_picks[[#This Row],[veto_override_drafter_id]]=""),"",_xlfn.XLOOKUP(draft_picks[[#This Row],[veto_override_drafter_id]],drafters[id],drafters[name]))</f>
        <v/>
      </c>
      <c r="S3299" t="s">
        <v>15497</v>
      </c>
      <c r="T3299" t="str">
        <f>IF(OR(ISBLANK(draft_picks[[#This Row],[veto_override_team_id]]),draft_picks[[#This Row],[veto_override_team_id]]=""),"",_xlfn.XLOOKUP(draft_picks[[#This Row],[veto_override_team_id]],drafter_teams[id],drafter_teams[name]))</f>
        <v/>
      </c>
    </row>
    <row r="3300" spans="1:20" x14ac:dyDescent="0.25">
      <c r="A3300" t="s">
        <v>296</v>
      </c>
      <c r="B3300" t="str">
        <f>_xlfn.XLOOKUP(draft_picks[[#This Row],[draft_id]],drafts[id],drafts[title])</f>
        <v>Alfred Hitchcock Mega Draft</v>
      </c>
      <c r="C3300" s="3">
        <v>6</v>
      </c>
      <c r="D3300">
        <f>IF(C3299&lt;draft_picks[[#This Row],[position]],1,IF(C3299&gt;draft_picks[[#This Row],[position]],D3299+1,IF(C3299=draft_picks[[#This Row],[position]],D3299+1)))</f>
        <v>36</v>
      </c>
      <c r="E3300" t="s">
        <v>5671</v>
      </c>
      <c r="F3300" t="str">
        <f>IF(ISBLANK(draft_picks[[#This Row],[movie_id]]),"",_xlfn.XLOOKUP(draft_picks[[#This Row],[movie_id]],drafts.movies[id],drafts.movies[movie_title]))</f>
        <v>Shadow of a Doubt</v>
      </c>
      <c r="G3300" s="3" t="s">
        <v>1133</v>
      </c>
      <c r="H3300" t="str">
        <f>IF(ISBLANK(draft_picks[[#This Row],[drafter_id]]),"",_xlfn.XLOOKUP(draft_picks[[#This Row],[drafter_id]],drafters[id],drafters[name]))</f>
        <v>Oriana Nudo</v>
      </c>
      <c r="J3300" t="str">
        <f>IF(ISBLANK(draft_picks[[#This Row],[drafter_team_id]]),"",_xlfn.XLOOKUP(draft_picks[[#This Row],[drafter_team_id]],drafter_teams[id],drafter_teams[name]))</f>
        <v/>
      </c>
      <c r="K3300" s="3" t="s">
        <v>15484</v>
      </c>
      <c r="L3300" t="s">
        <v>973</v>
      </c>
      <c r="M3300" t="str">
        <f>IF(OR(ISBLANK(draft_picks[[#This Row],[veto_drafter_id]]),draft_picks[[#This Row],[veto_drafter_id]]=""),"",_xlfn.XLOOKUP(draft_picks[[#This Row],[veto_drafter_id]],drafters[id],drafters[name]))</f>
        <v>Ben Mankiewicz</v>
      </c>
      <c r="N3300" t="s">
        <v>15497</v>
      </c>
      <c r="O3300" t="str">
        <f>IF(OR(ISBLANK(draft_picks[[#This Row],[veto_drafter_team_id]]),draft_picks[[#This Row],[veto_drafter_team_id]]=""),"",_xlfn.XLOOKUP(draft_picks[[#This Row],[veto_drafter_team_id]],drafter_teams[id],drafter_teams[name]))</f>
        <v/>
      </c>
      <c r="P3300" t="b">
        <v>1</v>
      </c>
      <c r="Q3300" t="s">
        <v>951</v>
      </c>
      <c r="R3300" t="str">
        <f>IF(OR(ISBLANK(draft_picks[[#This Row],[veto_override_drafter_id]]),draft_picks[[#This Row],[veto_override_drafter_id]]=""),"",_xlfn.XLOOKUP(draft_picks[[#This Row],[veto_override_drafter_id]],drafters[id],drafters[name]))</f>
        <v>Maureen Lee Lenker</v>
      </c>
      <c r="S3300" t="s">
        <v>15497</v>
      </c>
      <c r="T3300" t="str">
        <f>IF(OR(ISBLANK(draft_picks[[#This Row],[veto_override_team_id]]),draft_picks[[#This Row],[veto_override_team_id]]=""),"",_xlfn.XLOOKUP(draft_picks[[#This Row],[veto_override_team_id]],drafter_teams[id],drafter_teams[name]))</f>
        <v/>
      </c>
    </row>
    <row r="3301" spans="1:20" x14ac:dyDescent="0.25">
      <c r="A3301" t="s">
        <v>296</v>
      </c>
      <c r="B3301" t="str">
        <f>_xlfn.XLOOKUP(draft_picks[[#This Row],[draft_id]],drafts[id],drafts[title])</f>
        <v>Alfred Hitchcock Mega Draft</v>
      </c>
      <c r="C3301" s="3">
        <v>5</v>
      </c>
      <c r="D3301">
        <f>IF(C3300&lt;draft_picks[[#This Row],[position]],1,IF(C3300&gt;draft_picks[[#This Row],[position]],D3300+1,IF(C3300=draft_picks[[#This Row],[position]],D3300+1)))</f>
        <v>37</v>
      </c>
      <c r="E3301" t="s">
        <v>3939</v>
      </c>
      <c r="F3301" t="str">
        <f>IF(ISBLANK(draft_picks[[#This Row],[movie_id]]),"",_xlfn.XLOOKUP(draft_picks[[#This Row],[movie_id]],drafts.movies[id],drafts.movies[movie_title]))</f>
        <v>Notorious</v>
      </c>
      <c r="G3301" s="3" t="s">
        <v>973</v>
      </c>
      <c r="H3301" t="str">
        <f>IF(ISBLANK(draft_picks[[#This Row],[drafter_id]]),"",_xlfn.XLOOKUP(draft_picks[[#This Row],[drafter_id]],drafters[id],drafters[name]))</f>
        <v>Ben Mankiewicz</v>
      </c>
      <c r="J3301" t="str">
        <f>IF(ISBLANK(draft_picks[[#This Row],[drafter_team_id]]),"",_xlfn.XLOOKUP(draft_picks[[#This Row],[drafter_team_id]],drafter_teams[id],drafter_teams[name]))</f>
        <v/>
      </c>
      <c r="K3301" s="3" t="s">
        <v>15484</v>
      </c>
      <c r="L3301" t="s">
        <v>951</v>
      </c>
      <c r="M3301" t="str">
        <f>IF(OR(ISBLANK(draft_picks[[#This Row],[veto_drafter_id]]),draft_picks[[#This Row],[veto_drafter_id]]=""),"",_xlfn.XLOOKUP(draft_picks[[#This Row],[veto_drafter_id]],drafters[id],drafters[name]))</f>
        <v>Maureen Lee Lenker</v>
      </c>
      <c r="N3301" t="s">
        <v>15497</v>
      </c>
      <c r="O3301" t="str">
        <f>IF(OR(ISBLANK(draft_picks[[#This Row],[veto_drafter_team_id]]),draft_picks[[#This Row],[veto_drafter_team_id]]=""),"",_xlfn.XLOOKUP(draft_picks[[#This Row],[veto_drafter_team_id]],drafter_teams[id],drafter_teams[name]))</f>
        <v/>
      </c>
      <c r="Q3301" t="s">
        <v>15497</v>
      </c>
      <c r="R3301" t="str">
        <f>IF(OR(ISBLANK(draft_picks[[#This Row],[veto_override_drafter_id]]),draft_picks[[#This Row],[veto_override_drafter_id]]=""),"",_xlfn.XLOOKUP(draft_picks[[#This Row],[veto_override_drafter_id]],drafters[id],drafters[name]))</f>
        <v/>
      </c>
      <c r="S3301" t="s">
        <v>15497</v>
      </c>
      <c r="T3301" t="str">
        <f>IF(OR(ISBLANK(draft_picks[[#This Row],[veto_override_team_id]]),draft_picks[[#This Row],[veto_override_team_id]]=""),"",_xlfn.XLOOKUP(draft_picks[[#This Row],[veto_override_team_id]],drafter_teams[id],drafter_teams[name]))</f>
        <v/>
      </c>
    </row>
    <row r="3302" spans="1:20" x14ac:dyDescent="0.25">
      <c r="A3302" t="s">
        <v>296</v>
      </c>
      <c r="B3302" t="str">
        <f>_xlfn.XLOOKUP(draft_picks[[#This Row],[draft_id]],drafts[id],drafts[title])</f>
        <v>Alfred Hitchcock Mega Draft</v>
      </c>
      <c r="C3302" s="3">
        <v>5</v>
      </c>
      <c r="D3302">
        <f>IF(C3301&lt;draft_picks[[#This Row],[position]],1,IF(C3301&gt;draft_picks[[#This Row],[position]],D3301+1,IF(C3301=draft_picks[[#This Row],[position]],D3301+1)))</f>
        <v>38</v>
      </c>
      <c r="E3302" t="s">
        <v>1380</v>
      </c>
      <c r="F3302" t="str">
        <f>IF(ISBLANK(draft_picks[[#This Row],[movie_id]]),"",_xlfn.XLOOKUP(draft_picks[[#This Row],[movie_id]],drafts.movies[id],drafts.movies[movie_title]))</f>
        <v>Strangers on a Train</v>
      </c>
      <c r="G3302" s="3" t="s">
        <v>973</v>
      </c>
      <c r="H3302" t="str">
        <f>IF(ISBLANK(draft_picks[[#This Row],[drafter_id]]),"",_xlfn.XLOOKUP(draft_picks[[#This Row],[drafter_id]],drafters[id],drafters[name]))</f>
        <v>Ben Mankiewicz</v>
      </c>
      <c r="J3302" t="str">
        <f>IF(ISBLANK(draft_picks[[#This Row],[drafter_team_id]]),"",_xlfn.XLOOKUP(draft_picks[[#This Row],[drafter_team_id]],drafter_teams[id],drafter_teams[name]))</f>
        <v/>
      </c>
      <c r="K3302" s="3" t="s">
        <v>15497</v>
      </c>
      <c r="L3302" t="s">
        <v>15497</v>
      </c>
      <c r="M3302" t="str">
        <f>IF(OR(ISBLANK(draft_picks[[#This Row],[veto_drafter_id]]),draft_picks[[#This Row],[veto_drafter_id]]=""),"",_xlfn.XLOOKUP(draft_picks[[#This Row],[veto_drafter_id]],drafters[id],drafters[name]))</f>
        <v/>
      </c>
      <c r="N3302" t="s">
        <v>15497</v>
      </c>
      <c r="O3302" t="str">
        <f>IF(OR(ISBLANK(draft_picks[[#This Row],[veto_drafter_team_id]]),draft_picks[[#This Row],[veto_drafter_team_id]]=""),"",_xlfn.XLOOKUP(draft_picks[[#This Row],[veto_drafter_team_id]],drafter_teams[id],drafter_teams[name]))</f>
        <v/>
      </c>
      <c r="Q3302" t="s">
        <v>15497</v>
      </c>
      <c r="R3302" t="str">
        <f>IF(OR(ISBLANK(draft_picks[[#This Row],[veto_override_drafter_id]]),draft_picks[[#This Row],[veto_override_drafter_id]]=""),"",_xlfn.XLOOKUP(draft_picks[[#This Row],[veto_override_drafter_id]],drafters[id],drafters[name]))</f>
        <v/>
      </c>
      <c r="S3302" t="s">
        <v>15497</v>
      </c>
      <c r="T3302" t="str">
        <f>IF(OR(ISBLANK(draft_picks[[#This Row],[veto_override_team_id]]),draft_picks[[#This Row],[veto_override_team_id]]=""),"",_xlfn.XLOOKUP(draft_picks[[#This Row],[veto_override_team_id]],drafter_teams[id],drafter_teams[name]))</f>
        <v/>
      </c>
    </row>
    <row r="3303" spans="1:20" x14ac:dyDescent="0.25">
      <c r="A3303" t="s">
        <v>296</v>
      </c>
      <c r="B3303" t="str">
        <f>_xlfn.XLOOKUP(draft_picks[[#This Row],[draft_id]],drafts[id],drafts[title])</f>
        <v>Alfred Hitchcock Mega Draft</v>
      </c>
      <c r="C3303" s="3">
        <v>4</v>
      </c>
      <c r="D3303">
        <f>IF(C3302&lt;draft_picks[[#This Row],[position]],1,IF(C3302&gt;draft_picks[[#This Row],[position]],D3302+1,IF(C3302=draft_picks[[#This Row],[position]],D3302+1)))</f>
        <v>39</v>
      </c>
      <c r="E3303" t="s">
        <v>6144</v>
      </c>
      <c r="F3303" t="str">
        <f>IF(ISBLANK(draft_picks[[#This Row],[movie_id]]),"",_xlfn.XLOOKUP(draft_picks[[#This Row],[movie_id]],drafts.movies[id],drafts.movies[movie_title]))</f>
        <v>Psycho</v>
      </c>
      <c r="G3303" s="3" t="s">
        <v>951</v>
      </c>
      <c r="H3303" t="str">
        <f>IF(ISBLANK(draft_picks[[#This Row],[drafter_id]]),"",_xlfn.XLOOKUP(draft_picks[[#This Row],[drafter_id]],drafters[id],drafters[name]))</f>
        <v>Maureen Lee Lenker</v>
      </c>
      <c r="J3303" t="str">
        <f>IF(ISBLANK(draft_picks[[#This Row],[drafter_team_id]]),"",_xlfn.XLOOKUP(draft_picks[[#This Row],[drafter_team_id]],drafter_teams[id],drafter_teams[name]))</f>
        <v/>
      </c>
      <c r="K3303" s="3" t="s">
        <v>15484</v>
      </c>
      <c r="L3303" t="s">
        <v>1133</v>
      </c>
      <c r="M3303" t="str">
        <f>IF(OR(ISBLANK(draft_picks[[#This Row],[veto_drafter_id]]),draft_picks[[#This Row],[veto_drafter_id]]=""),"",_xlfn.XLOOKUP(draft_picks[[#This Row],[veto_drafter_id]],drafters[id],drafters[name]))</f>
        <v>Oriana Nudo</v>
      </c>
      <c r="N3303" t="s">
        <v>15497</v>
      </c>
      <c r="O3303" t="str">
        <f>IF(OR(ISBLANK(draft_picks[[#This Row],[veto_drafter_team_id]]),draft_picks[[#This Row],[veto_drafter_team_id]]=""),"",_xlfn.XLOOKUP(draft_picks[[#This Row],[veto_drafter_team_id]],drafter_teams[id],drafter_teams[name]))</f>
        <v/>
      </c>
      <c r="Q3303" t="s">
        <v>15497</v>
      </c>
      <c r="R3303" t="str">
        <f>IF(OR(ISBLANK(draft_picks[[#This Row],[veto_override_drafter_id]]),draft_picks[[#This Row],[veto_override_drafter_id]]=""),"",_xlfn.XLOOKUP(draft_picks[[#This Row],[veto_override_drafter_id]],drafters[id],drafters[name]))</f>
        <v/>
      </c>
      <c r="S3303" t="s">
        <v>15497</v>
      </c>
      <c r="T3303" t="str">
        <f>IF(OR(ISBLANK(draft_picks[[#This Row],[veto_override_team_id]]),draft_picks[[#This Row],[veto_override_team_id]]=""),"",_xlfn.XLOOKUP(draft_picks[[#This Row],[veto_override_team_id]],drafter_teams[id],drafter_teams[name]))</f>
        <v/>
      </c>
    </row>
    <row r="3304" spans="1:20" x14ac:dyDescent="0.25">
      <c r="A3304" t="s">
        <v>296</v>
      </c>
      <c r="B3304" t="str">
        <f>_xlfn.XLOOKUP(draft_picks[[#This Row],[draft_id]],drafts[id],drafts[title])</f>
        <v>Alfred Hitchcock Mega Draft</v>
      </c>
      <c r="C3304" s="3">
        <v>4</v>
      </c>
      <c r="D3304">
        <f>IF(C3303&lt;draft_picks[[#This Row],[position]],1,IF(C3303&gt;draft_picks[[#This Row],[position]],D3303+1,IF(C3303=draft_picks[[#This Row],[position]],D3303+1)))</f>
        <v>40</v>
      </c>
      <c r="E3304" t="s">
        <v>5910</v>
      </c>
      <c r="F3304" t="str">
        <f>IF(ISBLANK(draft_picks[[#This Row],[movie_id]]),"",_xlfn.XLOOKUP(draft_picks[[#This Row],[movie_id]],drafts.movies[id],drafts.movies[movie_title]))</f>
        <v>Rear Window</v>
      </c>
      <c r="G3304" s="3" t="s">
        <v>951</v>
      </c>
      <c r="H3304" t="str">
        <f>IF(ISBLANK(draft_picks[[#This Row],[drafter_id]]),"",_xlfn.XLOOKUP(draft_picks[[#This Row],[drafter_id]],drafters[id],drafters[name]))</f>
        <v>Maureen Lee Lenker</v>
      </c>
      <c r="J3304" t="str">
        <f>IF(ISBLANK(draft_picks[[#This Row],[drafter_team_id]]),"",_xlfn.XLOOKUP(draft_picks[[#This Row],[drafter_team_id]],drafter_teams[id],drafter_teams[name]))</f>
        <v/>
      </c>
      <c r="K3304" s="3" t="s">
        <v>15484</v>
      </c>
      <c r="L3304" t="s">
        <v>857</v>
      </c>
      <c r="M3304" t="str">
        <f>IF(OR(ISBLANK(draft_picks[[#This Row],[veto_drafter_id]]),draft_picks[[#This Row],[veto_drafter_id]]=""),"",_xlfn.XLOOKUP(draft_picks[[#This Row],[veto_drafter_id]],drafters[id],drafters[name]))</f>
        <v>Patreon Members</v>
      </c>
      <c r="N3304" t="s">
        <v>15497</v>
      </c>
      <c r="O3304" t="str">
        <f>IF(OR(ISBLANK(draft_picks[[#This Row],[veto_drafter_team_id]]),draft_picks[[#This Row],[veto_drafter_team_id]]=""),"",_xlfn.XLOOKUP(draft_picks[[#This Row],[veto_drafter_team_id]],drafter_teams[id],drafter_teams[name]))</f>
        <v/>
      </c>
      <c r="P3304" t="b">
        <v>1</v>
      </c>
      <c r="Q3304" t="s">
        <v>1133</v>
      </c>
      <c r="R3304" t="str">
        <f>IF(OR(ISBLANK(draft_picks[[#This Row],[veto_override_drafter_id]]),draft_picks[[#This Row],[veto_override_drafter_id]]=""),"",_xlfn.XLOOKUP(draft_picks[[#This Row],[veto_override_drafter_id]],drafters[id],drafters[name]))</f>
        <v>Oriana Nudo</v>
      </c>
      <c r="S3304" t="s">
        <v>15497</v>
      </c>
      <c r="T3304" t="str">
        <f>IF(OR(ISBLANK(draft_picks[[#This Row],[veto_override_team_id]]),draft_picks[[#This Row],[veto_override_team_id]]=""),"",_xlfn.XLOOKUP(draft_picks[[#This Row],[veto_override_team_id]],drafter_teams[id],drafter_teams[name]))</f>
        <v/>
      </c>
    </row>
    <row r="3305" spans="1:20" x14ac:dyDescent="0.25">
      <c r="A3305" t="s">
        <v>296</v>
      </c>
      <c r="B3305" t="str">
        <f>_xlfn.XLOOKUP(draft_picks[[#This Row],[draft_id]],drafts[id],drafts[title])</f>
        <v>Alfred Hitchcock Mega Draft</v>
      </c>
      <c r="C3305" s="3">
        <v>3</v>
      </c>
      <c r="D3305">
        <f>IF(C3304&lt;draft_picks[[#This Row],[position]],1,IF(C3304&gt;draft_picks[[#This Row],[position]],D3304+1,IF(C3304=draft_picks[[#This Row],[position]],D3304+1)))</f>
        <v>41</v>
      </c>
      <c r="E3305" t="s">
        <v>7420</v>
      </c>
      <c r="F3305" t="str">
        <f>IF(ISBLANK(draft_picks[[#This Row],[movie_id]]),"",_xlfn.XLOOKUP(draft_picks[[#This Row],[movie_id]],drafts.movies[id],drafts.movies[movie_title]))</f>
        <v>North by Northwest</v>
      </c>
      <c r="G3305" s="3" t="s">
        <v>1133</v>
      </c>
      <c r="H3305" t="str">
        <f>IF(ISBLANK(draft_picks[[#This Row],[drafter_id]]),"",_xlfn.XLOOKUP(draft_picks[[#This Row],[drafter_id]],drafters[id],drafters[name]))</f>
        <v>Oriana Nudo</v>
      </c>
      <c r="J3305" t="str">
        <f>IF(ISBLANK(draft_picks[[#This Row],[drafter_team_id]]),"",_xlfn.XLOOKUP(draft_picks[[#This Row],[drafter_team_id]],drafter_teams[id],drafter_teams[name]))</f>
        <v/>
      </c>
      <c r="K3305" s="3" t="s">
        <v>15497</v>
      </c>
      <c r="L3305" t="s">
        <v>15497</v>
      </c>
      <c r="M3305" t="str">
        <f>IF(OR(ISBLANK(draft_picks[[#This Row],[veto_drafter_id]]),draft_picks[[#This Row],[veto_drafter_id]]=""),"",_xlfn.XLOOKUP(draft_picks[[#This Row],[veto_drafter_id]],drafters[id],drafters[name]))</f>
        <v/>
      </c>
      <c r="N3305" t="s">
        <v>15497</v>
      </c>
      <c r="O3305" t="str">
        <f>IF(OR(ISBLANK(draft_picks[[#This Row],[veto_drafter_team_id]]),draft_picks[[#This Row],[veto_drafter_team_id]]=""),"",_xlfn.XLOOKUP(draft_picks[[#This Row],[veto_drafter_team_id]],drafter_teams[id],drafter_teams[name]))</f>
        <v/>
      </c>
      <c r="Q3305" t="s">
        <v>15497</v>
      </c>
      <c r="R3305" t="str">
        <f>IF(OR(ISBLANK(draft_picks[[#This Row],[veto_override_drafter_id]]),draft_picks[[#This Row],[veto_override_drafter_id]]=""),"",_xlfn.XLOOKUP(draft_picks[[#This Row],[veto_override_drafter_id]],drafters[id],drafters[name]))</f>
        <v/>
      </c>
      <c r="S3305" t="s">
        <v>15497</v>
      </c>
      <c r="T3305" t="str">
        <f>IF(OR(ISBLANK(draft_picks[[#This Row],[veto_override_team_id]]),draft_picks[[#This Row],[veto_override_team_id]]=""),"",_xlfn.XLOOKUP(draft_picks[[#This Row],[veto_override_team_id]],drafter_teams[id],drafter_teams[name]))</f>
        <v/>
      </c>
    </row>
    <row r="3306" spans="1:20" x14ac:dyDescent="0.25">
      <c r="A3306" t="s">
        <v>296</v>
      </c>
      <c r="B3306" t="str">
        <f>_xlfn.XLOOKUP(draft_picks[[#This Row],[draft_id]],drafts[id],drafts[title])</f>
        <v>Alfred Hitchcock Mega Draft</v>
      </c>
      <c r="C3306" s="3">
        <v>2</v>
      </c>
      <c r="D3306">
        <f>IF(C3305&lt;draft_picks[[#This Row],[position]],1,IF(C3305&gt;draft_picks[[#This Row],[position]],D3305+1,IF(C3305=draft_picks[[#This Row],[position]],D3305+1)))</f>
        <v>42</v>
      </c>
      <c r="E3306" t="s">
        <v>3939</v>
      </c>
      <c r="F3306" t="str">
        <f>IF(ISBLANK(draft_picks[[#This Row],[movie_id]]),"",_xlfn.XLOOKUP(draft_picks[[#This Row],[movie_id]],drafts.movies[id],drafts.movies[movie_title]))</f>
        <v>Notorious</v>
      </c>
      <c r="G3306" s="3" t="s">
        <v>973</v>
      </c>
      <c r="H3306" t="str">
        <f>IF(ISBLANK(draft_picks[[#This Row],[drafter_id]]),"",_xlfn.XLOOKUP(draft_picks[[#This Row],[drafter_id]],drafters[id],drafters[name]))</f>
        <v>Ben Mankiewicz</v>
      </c>
      <c r="J3306" t="str">
        <f>IF(ISBLANK(draft_picks[[#This Row],[drafter_team_id]]),"",_xlfn.XLOOKUP(draft_picks[[#This Row],[drafter_team_id]],drafter_teams[id],drafter_teams[name]))</f>
        <v/>
      </c>
      <c r="K3306" s="3" t="s">
        <v>15497</v>
      </c>
      <c r="L3306" t="s">
        <v>15497</v>
      </c>
      <c r="M3306" t="str">
        <f>IF(OR(ISBLANK(draft_picks[[#This Row],[veto_drafter_id]]),draft_picks[[#This Row],[veto_drafter_id]]=""),"",_xlfn.XLOOKUP(draft_picks[[#This Row],[veto_drafter_id]],drafters[id],drafters[name]))</f>
        <v/>
      </c>
      <c r="N3306" t="s">
        <v>15497</v>
      </c>
      <c r="O3306" t="str">
        <f>IF(OR(ISBLANK(draft_picks[[#This Row],[veto_drafter_team_id]]),draft_picks[[#This Row],[veto_drafter_team_id]]=""),"",_xlfn.XLOOKUP(draft_picks[[#This Row],[veto_drafter_team_id]],drafter_teams[id],drafter_teams[name]))</f>
        <v/>
      </c>
      <c r="Q3306" t="s">
        <v>15497</v>
      </c>
      <c r="R3306" t="str">
        <f>IF(OR(ISBLANK(draft_picks[[#This Row],[veto_override_drafter_id]]),draft_picks[[#This Row],[veto_override_drafter_id]]=""),"",_xlfn.XLOOKUP(draft_picks[[#This Row],[veto_override_drafter_id]],drafters[id],drafters[name]))</f>
        <v/>
      </c>
      <c r="S3306" t="s">
        <v>15497</v>
      </c>
      <c r="T3306" t="str">
        <f>IF(OR(ISBLANK(draft_picks[[#This Row],[veto_override_team_id]]),draft_picks[[#This Row],[veto_override_team_id]]=""),"",_xlfn.XLOOKUP(draft_picks[[#This Row],[veto_override_team_id]],drafter_teams[id],drafter_teams[name]))</f>
        <v/>
      </c>
    </row>
    <row r="3307" spans="1:20" x14ac:dyDescent="0.25">
      <c r="A3307" t="s">
        <v>296</v>
      </c>
      <c r="B3307" t="str">
        <f>_xlfn.XLOOKUP(draft_picks[[#This Row],[draft_id]],drafts[id],drafts[title])</f>
        <v>Alfred Hitchcock Mega Draft</v>
      </c>
      <c r="C3307" s="3">
        <v>1</v>
      </c>
      <c r="D3307">
        <f>IF(C3306&lt;draft_picks[[#This Row],[position]],1,IF(C3306&gt;draft_picks[[#This Row],[position]],D3306+1,IF(C3306=draft_picks[[#This Row],[position]],D3306+1)))</f>
        <v>43</v>
      </c>
      <c r="E3307" t="s">
        <v>6144</v>
      </c>
      <c r="F3307" t="str">
        <f>IF(ISBLANK(draft_picks[[#This Row],[movie_id]]),"",_xlfn.XLOOKUP(draft_picks[[#This Row],[movie_id]],drafts.movies[id],drafts.movies[movie_title]))</f>
        <v>Psycho</v>
      </c>
      <c r="G3307" s="3" t="s">
        <v>951</v>
      </c>
      <c r="H3307" t="str">
        <f>IF(ISBLANK(draft_picks[[#This Row],[drafter_id]]),"",_xlfn.XLOOKUP(draft_picks[[#This Row],[drafter_id]],drafters[id],drafters[name]))</f>
        <v>Maureen Lee Lenker</v>
      </c>
      <c r="J3307" t="str">
        <f>IF(ISBLANK(draft_picks[[#This Row],[drafter_team_id]]),"",_xlfn.XLOOKUP(draft_picks[[#This Row],[drafter_team_id]],drafter_teams[id],drafter_teams[name]))</f>
        <v/>
      </c>
      <c r="K3307" s="3" t="s">
        <v>15497</v>
      </c>
      <c r="L3307" t="s">
        <v>15497</v>
      </c>
      <c r="M3307" t="str">
        <f>IF(OR(ISBLANK(draft_picks[[#This Row],[veto_drafter_id]]),draft_picks[[#This Row],[veto_drafter_id]]=""),"",_xlfn.XLOOKUP(draft_picks[[#This Row],[veto_drafter_id]],drafters[id],drafters[name]))</f>
        <v/>
      </c>
      <c r="N3307" t="s">
        <v>15497</v>
      </c>
      <c r="O3307" t="str">
        <f>IF(OR(ISBLANK(draft_picks[[#This Row],[veto_drafter_team_id]]),draft_picks[[#This Row],[veto_drafter_team_id]]=""),"",_xlfn.XLOOKUP(draft_picks[[#This Row],[veto_drafter_team_id]],drafter_teams[id],drafter_teams[name]))</f>
        <v/>
      </c>
      <c r="Q3307" t="s">
        <v>15497</v>
      </c>
      <c r="R3307" t="str">
        <f>IF(OR(ISBLANK(draft_picks[[#This Row],[veto_override_drafter_id]]),draft_picks[[#This Row],[veto_override_drafter_id]]=""),"",_xlfn.XLOOKUP(draft_picks[[#This Row],[veto_override_drafter_id]],drafters[id],drafters[name]))</f>
        <v/>
      </c>
      <c r="S3307" t="s">
        <v>15497</v>
      </c>
      <c r="T3307" t="str">
        <f>IF(OR(ISBLANK(draft_picks[[#This Row],[veto_override_team_id]]),draft_picks[[#This Row],[veto_override_team_id]]=""),"",_xlfn.XLOOKUP(draft_picks[[#This Row],[veto_override_team_id]],drafter_teams[id],drafter_teams[name]))</f>
        <v/>
      </c>
    </row>
    <row r="3308" spans="1:20" x14ac:dyDescent="0.25">
      <c r="A3308" t="s">
        <v>616</v>
      </c>
      <c r="B3308" t="str">
        <f>_xlfn.XLOOKUP(draft_picks[[#This Row],[draft_id]],drafts[id],drafts[title])</f>
        <v>François Truffaut Super Draft</v>
      </c>
      <c r="C3308" s="3">
        <v>21</v>
      </c>
      <c r="D3308">
        <f>IF(C3307&lt;draft_picks[[#This Row],[position]],1,IF(C3307&gt;draft_picks[[#This Row],[position]],D3307+1,IF(C3307=draft_picks[[#This Row],[position]],D3307+1)))</f>
        <v>1</v>
      </c>
      <c r="E3308" t="s">
        <v>6321</v>
      </c>
      <c r="F3308" t="str">
        <f>IF(ISBLANK(draft_picks[[#This Row],[movie_id]]),"",_xlfn.XLOOKUP(draft_picks[[#This Row],[movie_id]],drafts.movies[id],drafts.movies[movie_title]))</f>
        <v>Confidentially Yours</v>
      </c>
      <c r="G3308" s="3" t="s">
        <v>1237</v>
      </c>
      <c r="H3308" t="str">
        <f>IF(ISBLANK(draft_picks[[#This Row],[drafter_id]]),"",_xlfn.XLOOKUP(draft_picks[[#This Row],[drafter_id]],drafters[id],drafters[name]))</f>
        <v>Clay Keller</v>
      </c>
      <c r="J3308" t="str">
        <f>IF(ISBLANK(draft_picks[[#This Row],[drafter_team_id]]),"",_xlfn.XLOOKUP(draft_picks[[#This Row],[drafter_team_id]],drafter_teams[id],drafter_teams[name]))</f>
        <v/>
      </c>
      <c r="K3308" s="3" t="s">
        <v>15497</v>
      </c>
      <c r="L3308" t="s">
        <v>15497</v>
      </c>
      <c r="M3308" t="str">
        <f>IF(OR(ISBLANK(draft_picks[[#This Row],[veto_drafter_id]]),draft_picks[[#This Row],[veto_drafter_id]]=""),"",_xlfn.XLOOKUP(draft_picks[[#This Row],[veto_drafter_id]],drafters[id],drafters[name]))</f>
        <v/>
      </c>
      <c r="N3308" t="s">
        <v>15497</v>
      </c>
      <c r="O3308" t="str">
        <f>IF(OR(ISBLANK(draft_picks[[#This Row],[veto_drafter_team_id]]),draft_picks[[#This Row],[veto_drafter_team_id]]=""),"",_xlfn.XLOOKUP(draft_picks[[#This Row],[veto_drafter_team_id]],drafter_teams[id],drafter_teams[name]))</f>
        <v/>
      </c>
      <c r="Q3308" t="s">
        <v>15497</v>
      </c>
      <c r="R3308" t="str">
        <f>IF(OR(ISBLANK(draft_picks[[#This Row],[veto_override_drafter_id]]),draft_picks[[#This Row],[veto_override_drafter_id]]=""),"",_xlfn.XLOOKUP(draft_picks[[#This Row],[veto_override_drafter_id]],drafters[id],drafters[name]))</f>
        <v/>
      </c>
      <c r="S3308" t="s">
        <v>15497</v>
      </c>
      <c r="T3308" t="str">
        <f>IF(OR(ISBLANK(draft_picks[[#This Row],[veto_override_team_id]]),draft_picks[[#This Row],[veto_override_team_id]]=""),"",_xlfn.XLOOKUP(draft_picks[[#This Row],[veto_override_team_id]],drafter_teams[id],drafter_teams[name]))</f>
        <v/>
      </c>
    </row>
    <row r="3309" spans="1:20" x14ac:dyDescent="0.25">
      <c r="A3309" t="s">
        <v>616</v>
      </c>
      <c r="B3309" t="str">
        <f>_xlfn.XLOOKUP(draft_picks[[#This Row],[draft_id]],drafts[id],drafts[title])</f>
        <v>François Truffaut Super Draft</v>
      </c>
      <c r="C3309" s="3">
        <v>20</v>
      </c>
      <c r="D3309">
        <f>IF(C3308&lt;draft_picks[[#This Row],[position]],1,IF(C3308&gt;draft_picks[[#This Row],[position]],D3308+1,IF(C3308=draft_picks[[#This Row],[position]],D3308+1)))</f>
        <v>2</v>
      </c>
      <c r="E3309" t="s">
        <v>2000</v>
      </c>
      <c r="F3309" t="str">
        <f>IF(ISBLANK(draft_picks[[#This Row],[movie_id]]),"",_xlfn.XLOOKUP(draft_picks[[#This Row],[movie_id]],drafts.movies[id],drafts.movies[movie_title]))</f>
        <v>A Gorgeous Girl Like Me</v>
      </c>
      <c r="G3309" s="3" t="s">
        <v>1237</v>
      </c>
      <c r="H3309" t="str">
        <f>IF(ISBLANK(draft_picks[[#This Row],[drafter_id]]),"",_xlfn.XLOOKUP(draft_picks[[#This Row],[drafter_id]],drafters[id],drafters[name]))</f>
        <v>Clay Keller</v>
      </c>
      <c r="J3309" t="str">
        <f>IF(ISBLANK(draft_picks[[#This Row],[drafter_team_id]]),"",_xlfn.XLOOKUP(draft_picks[[#This Row],[drafter_team_id]],drafter_teams[id],drafter_teams[name]))</f>
        <v/>
      </c>
      <c r="K3309" s="3" t="s">
        <v>15497</v>
      </c>
      <c r="L3309" t="s">
        <v>15497</v>
      </c>
      <c r="M3309" t="str">
        <f>IF(OR(ISBLANK(draft_picks[[#This Row],[veto_drafter_id]]),draft_picks[[#This Row],[veto_drafter_id]]=""),"",_xlfn.XLOOKUP(draft_picks[[#This Row],[veto_drafter_id]],drafters[id],drafters[name]))</f>
        <v/>
      </c>
      <c r="N3309" t="s">
        <v>15497</v>
      </c>
      <c r="O3309" t="str">
        <f>IF(OR(ISBLANK(draft_picks[[#This Row],[veto_drafter_team_id]]),draft_picks[[#This Row],[veto_drafter_team_id]]=""),"",_xlfn.XLOOKUP(draft_picks[[#This Row],[veto_drafter_team_id]],drafter_teams[id],drafter_teams[name]))</f>
        <v/>
      </c>
      <c r="Q3309" t="s">
        <v>15497</v>
      </c>
      <c r="R3309" t="str">
        <f>IF(OR(ISBLANK(draft_picks[[#This Row],[veto_override_drafter_id]]),draft_picks[[#This Row],[veto_override_drafter_id]]=""),"",_xlfn.XLOOKUP(draft_picks[[#This Row],[veto_override_drafter_id]],drafters[id],drafters[name]))</f>
        <v/>
      </c>
      <c r="S3309" t="s">
        <v>15497</v>
      </c>
      <c r="T3309" t="str">
        <f>IF(OR(ISBLANK(draft_picks[[#This Row],[veto_override_team_id]]),draft_picks[[#This Row],[veto_override_team_id]]=""),"",_xlfn.XLOOKUP(draft_picks[[#This Row],[veto_override_team_id]],drafter_teams[id],drafter_teams[name]))</f>
        <v/>
      </c>
    </row>
    <row r="3310" spans="1:20" x14ac:dyDescent="0.25">
      <c r="A3310" t="s">
        <v>616</v>
      </c>
      <c r="B3310" t="str">
        <f>_xlfn.XLOOKUP(draft_picks[[#This Row],[draft_id]],drafts[id],drafts[title])</f>
        <v>François Truffaut Super Draft</v>
      </c>
      <c r="C3310" s="3">
        <v>19</v>
      </c>
      <c r="D3310">
        <f>IF(C3309&lt;draft_picks[[#This Row],[position]],1,IF(C3309&gt;draft_picks[[#This Row],[position]],D3309+1,IF(C3309=draft_picks[[#This Row],[position]],D3309+1)))</f>
        <v>3</v>
      </c>
      <c r="E3310" t="s">
        <v>5471</v>
      </c>
      <c r="F3310" t="str">
        <f>IF(ISBLANK(draft_picks[[#This Row],[movie_id]]),"",_xlfn.XLOOKUP(draft_picks[[#This Row],[movie_id]],drafts.movies[id],drafts.movies[movie_title]))</f>
        <v>The Green Room</v>
      </c>
      <c r="G3310" s="3" t="s">
        <v>921</v>
      </c>
      <c r="H3310" t="str">
        <f>IF(ISBLANK(draft_picks[[#This Row],[drafter_id]]),"",_xlfn.XLOOKUP(draft_picks[[#This Row],[drafter_id]],drafters[id],drafters[name]))</f>
        <v>Marya Gates</v>
      </c>
      <c r="J3310" t="str">
        <f>IF(ISBLANK(draft_picks[[#This Row],[drafter_team_id]]),"",_xlfn.XLOOKUP(draft_picks[[#This Row],[drafter_team_id]],drafter_teams[id],drafter_teams[name]))</f>
        <v/>
      </c>
      <c r="K3310" s="3" t="s">
        <v>15497</v>
      </c>
      <c r="L3310" t="s">
        <v>15497</v>
      </c>
      <c r="M3310" t="str">
        <f>IF(OR(ISBLANK(draft_picks[[#This Row],[veto_drafter_id]]),draft_picks[[#This Row],[veto_drafter_id]]=""),"",_xlfn.XLOOKUP(draft_picks[[#This Row],[veto_drafter_id]],drafters[id],drafters[name]))</f>
        <v/>
      </c>
      <c r="N3310" t="s">
        <v>15497</v>
      </c>
      <c r="O3310" t="str">
        <f>IF(OR(ISBLANK(draft_picks[[#This Row],[veto_drafter_team_id]]),draft_picks[[#This Row],[veto_drafter_team_id]]=""),"",_xlfn.XLOOKUP(draft_picks[[#This Row],[veto_drafter_team_id]],drafter_teams[id],drafter_teams[name]))</f>
        <v/>
      </c>
      <c r="Q3310" t="s">
        <v>15497</v>
      </c>
      <c r="R3310" t="str">
        <f>IF(OR(ISBLANK(draft_picks[[#This Row],[veto_override_drafter_id]]),draft_picks[[#This Row],[veto_override_drafter_id]]=""),"",_xlfn.XLOOKUP(draft_picks[[#This Row],[veto_override_drafter_id]],drafters[id],drafters[name]))</f>
        <v/>
      </c>
      <c r="S3310" t="s">
        <v>15497</v>
      </c>
      <c r="T3310" t="str">
        <f>IF(OR(ISBLANK(draft_picks[[#This Row],[veto_override_team_id]]),draft_picks[[#This Row],[veto_override_team_id]]=""),"",_xlfn.XLOOKUP(draft_picks[[#This Row],[veto_override_team_id]],drafter_teams[id],drafter_teams[name]))</f>
        <v/>
      </c>
    </row>
    <row r="3311" spans="1:20" x14ac:dyDescent="0.25">
      <c r="A3311" t="s">
        <v>616</v>
      </c>
      <c r="B3311" t="str">
        <f>_xlfn.XLOOKUP(draft_picks[[#This Row],[draft_id]],drafts[id],drafts[title])</f>
        <v>François Truffaut Super Draft</v>
      </c>
      <c r="C3311" s="3">
        <v>18</v>
      </c>
      <c r="D3311">
        <f>IF(C3310&lt;draft_picks[[#This Row],[position]],1,IF(C3310&gt;draft_picks[[#This Row],[position]],D3310+1,IF(C3310=draft_picks[[#This Row],[position]],D3310+1)))</f>
        <v>4</v>
      </c>
      <c r="E3311" t="s">
        <v>1490</v>
      </c>
      <c r="F3311" t="str">
        <f>IF(ISBLANK(draft_picks[[#This Row],[movie_id]]),"",_xlfn.XLOOKUP(draft_picks[[#This Row],[movie_id]],drafts.movies[id],drafts.movies[movie_title]))</f>
        <v>Fahrenheit 451</v>
      </c>
      <c r="G3311" s="3" t="s">
        <v>1115</v>
      </c>
      <c r="H3311" t="str">
        <f>IF(ISBLANK(draft_picks[[#This Row],[drafter_id]]),"",_xlfn.XLOOKUP(draft_picks[[#This Row],[drafter_id]],drafters[id],drafters[name]))</f>
        <v>Ryan Marker</v>
      </c>
      <c r="J3311" t="str">
        <f>IF(ISBLANK(draft_picks[[#This Row],[drafter_team_id]]),"",_xlfn.XLOOKUP(draft_picks[[#This Row],[drafter_team_id]],drafter_teams[id],drafter_teams[name]))</f>
        <v/>
      </c>
      <c r="K3311" s="3" t="s">
        <v>15484</v>
      </c>
      <c r="L3311" t="s">
        <v>921</v>
      </c>
      <c r="M3311" t="str">
        <f>IF(OR(ISBLANK(draft_picks[[#This Row],[veto_drafter_id]]),draft_picks[[#This Row],[veto_drafter_id]]=""),"",_xlfn.XLOOKUP(draft_picks[[#This Row],[veto_drafter_id]],drafters[id],drafters[name]))</f>
        <v>Marya Gates</v>
      </c>
      <c r="N3311" t="s">
        <v>15497</v>
      </c>
      <c r="O3311" t="str">
        <f>IF(OR(ISBLANK(draft_picks[[#This Row],[veto_drafter_team_id]]),draft_picks[[#This Row],[veto_drafter_team_id]]=""),"",_xlfn.XLOOKUP(draft_picks[[#This Row],[veto_drafter_team_id]],drafter_teams[id],drafter_teams[name]))</f>
        <v/>
      </c>
      <c r="Q3311" t="s">
        <v>15497</v>
      </c>
      <c r="R3311" t="str">
        <f>IF(OR(ISBLANK(draft_picks[[#This Row],[veto_override_drafter_id]]),draft_picks[[#This Row],[veto_override_drafter_id]]=""),"",_xlfn.XLOOKUP(draft_picks[[#This Row],[veto_override_drafter_id]],drafters[id],drafters[name]))</f>
        <v/>
      </c>
      <c r="S3311" t="s">
        <v>15497</v>
      </c>
      <c r="T3311" t="str">
        <f>IF(OR(ISBLANK(draft_picks[[#This Row],[veto_override_team_id]]),draft_picks[[#This Row],[veto_override_team_id]]=""),"",_xlfn.XLOOKUP(draft_picks[[#This Row],[veto_override_team_id]],drafter_teams[id],drafter_teams[name]))</f>
        <v/>
      </c>
    </row>
    <row r="3312" spans="1:20" x14ac:dyDescent="0.25">
      <c r="A3312" t="s">
        <v>616</v>
      </c>
      <c r="B3312" t="str">
        <f>_xlfn.XLOOKUP(draft_picks[[#This Row],[draft_id]],drafts[id],drafts[title])</f>
        <v>François Truffaut Super Draft</v>
      </c>
      <c r="C3312" s="3">
        <v>18</v>
      </c>
      <c r="D3312">
        <f>IF(C3311&lt;draft_picks[[#This Row],[position]],1,IF(C3311&gt;draft_picks[[#This Row],[position]],D3311+1,IF(C3311=draft_picks[[#This Row],[position]],D3311+1)))</f>
        <v>5</v>
      </c>
      <c r="E3312" t="s">
        <v>4404</v>
      </c>
      <c r="F3312" t="str">
        <f>IF(ISBLANK(draft_picks[[#This Row],[movie_id]]),"",_xlfn.XLOOKUP(draft_picks[[#This Row],[movie_id]],drafts.movies[id],drafts.movies[movie_title]))</f>
        <v>Bed &amp; Board</v>
      </c>
      <c r="G3312" s="3" t="s">
        <v>1115</v>
      </c>
      <c r="H3312" t="str">
        <f>IF(ISBLANK(draft_picks[[#This Row],[drafter_id]]),"",_xlfn.XLOOKUP(draft_picks[[#This Row],[drafter_id]],drafters[id],drafters[name]))</f>
        <v>Ryan Marker</v>
      </c>
      <c r="J3312" t="str">
        <f>IF(ISBLANK(draft_picks[[#This Row],[drafter_team_id]]),"",_xlfn.XLOOKUP(draft_picks[[#This Row],[drafter_team_id]],drafter_teams[id],drafter_teams[name]))</f>
        <v/>
      </c>
      <c r="K3312" s="3" t="s">
        <v>15497</v>
      </c>
      <c r="L3312" t="s">
        <v>15497</v>
      </c>
      <c r="M3312" t="str">
        <f>IF(OR(ISBLANK(draft_picks[[#This Row],[veto_drafter_id]]),draft_picks[[#This Row],[veto_drafter_id]]=""),"",_xlfn.XLOOKUP(draft_picks[[#This Row],[veto_drafter_id]],drafters[id],drafters[name]))</f>
        <v/>
      </c>
      <c r="N3312" t="s">
        <v>15497</v>
      </c>
      <c r="O3312" t="str">
        <f>IF(OR(ISBLANK(draft_picks[[#This Row],[veto_drafter_team_id]]),draft_picks[[#This Row],[veto_drafter_team_id]]=""),"",_xlfn.XLOOKUP(draft_picks[[#This Row],[veto_drafter_team_id]],drafter_teams[id],drafter_teams[name]))</f>
        <v/>
      </c>
      <c r="Q3312" t="s">
        <v>15497</v>
      </c>
      <c r="R3312" t="str">
        <f>IF(OR(ISBLANK(draft_picks[[#This Row],[veto_override_drafter_id]]),draft_picks[[#This Row],[veto_override_drafter_id]]=""),"",_xlfn.XLOOKUP(draft_picks[[#This Row],[veto_override_drafter_id]],drafters[id],drafters[name]))</f>
        <v/>
      </c>
      <c r="S3312" t="s">
        <v>15497</v>
      </c>
      <c r="T3312" t="str">
        <f>IF(OR(ISBLANK(draft_picks[[#This Row],[veto_override_team_id]]),draft_picks[[#This Row],[veto_override_team_id]]=""),"",_xlfn.XLOOKUP(draft_picks[[#This Row],[veto_override_team_id]],drafter_teams[id],drafter_teams[name]))</f>
        <v/>
      </c>
    </row>
    <row r="3313" spans="1:20" x14ac:dyDescent="0.25">
      <c r="A3313" t="s">
        <v>616</v>
      </c>
      <c r="B3313" t="str">
        <f>_xlfn.XLOOKUP(draft_picks[[#This Row],[draft_id]],drafts[id],drafts[title])</f>
        <v>François Truffaut Super Draft</v>
      </c>
      <c r="C3313" s="3">
        <v>17</v>
      </c>
      <c r="D3313">
        <f>IF(C3312&lt;draft_picks[[#This Row],[position]],1,IF(C3312&gt;draft_picks[[#This Row],[position]],D3312+1,IF(C3312=draft_picks[[#This Row],[position]],D3312+1)))</f>
        <v>6</v>
      </c>
      <c r="E3313" t="s">
        <v>3056</v>
      </c>
      <c r="F3313" t="str">
        <f>IF(ISBLANK(draft_picks[[#This Row],[movie_id]]),"",_xlfn.XLOOKUP(draft_picks[[#This Row],[movie_id]],drafts.movies[id],drafts.movies[movie_title]))</f>
        <v>The Woman Next Door</v>
      </c>
      <c r="G3313" s="3" t="s">
        <v>1237</v>
      </c>
      <c r="H3313" t="str">
        <f>IF(ISBLANK(draft_picks[[#This Row],[drafter_id]]),"",_xlfn.XLOOKUP(draft_picks[[#This Row],[drafter_id]],drafters[id],drafters[name]))</f>
        <v>Clay Keller</v>
      </c>
      <c r="J3313" t="str">
        <f>IF(ISBLANK(draft_picks[[#This Row],[drafter_team_id]]),"",_xlfn.XLOOKUP(draft_picks[[#This Row],[drafter_team_id]],drafter_teams[id],drafter_teams[name]))</f>
        <v/>
      </c>
      <c r="K3313" s="3" t="s">
        <v>15497</v>
      </c>
      <c r="L3313" t="s">
        <v>15497</v>
      </c>
      <c r="M3313" t="str">
        <f>IF(OR(ISBLANK(draft_picks[[#This Row],[veto_drafter_id]]),draft_picks[[#This Row],[veto_drafter_id]]=""),"",_xlfn.XLOOKUP(draft_picks[[#This Row],[veto_drafter_id]],drafters[id],drafters[name]))</f>
        <v/>
      </c>
      <c r="N3313" t="s">
        <v>15497</v>
      </c>
      <c r="O3313" t="str">
        <f>IF(OR(ISBLANK(draft_picks[[#This Row],[veto_drafter_team_id]]),draft_picks[[#This Row],[veto_drafter_team_id]]=""),"",_xlfn.XLOOKUP(draft_picks[[#This Row],[veto_drafter_team_id]],drafter_teams[id],drafter_teams[name]))</f>
        <v/>
      </c>
      <c r="Q3313" t="s">
        <v>15497</v>
      </c>
      <c r="R3313" t="str">
        <f>IF(OR(ISBLANK(draft_picks[[#This Row],[veto_override_drafter_id]]),draft_picks[[#This Row],[veto_override_drafter_id]]=""),"",_xlfn.XLOOKUP(draft_picks[[#This Row],[veto_override_drafter_id]],drafters[id],drafters[name]))</f>
        <v/>
      </c>
      <c r="S3313" t="s">
        <v>15497</v>
      </c>
      <c r="T3313" t="str">
        <f>IF(OR(ISBLANK(draft_picks[[#This Row],[veto_override_team_id]]),draft_picks[[#This Row],[veto_override_team_id]]=""),"",_xlfn.XLOOKUP(draft_picks[[#This Row],[veto_override_team_id]],drafter_teams[id],drafter_teams[name]))</f>
        <v/>
      </c>
    </row>
    <row r="3314" spans="1:20" x14ac:dyDescent="0.25">
      <c r="A3314" t="s">
        <v>616</v>
      </c>
      <c r="B3314" t="str">
        <f>_xlfn.XLOOKUP(draft_picks[[#This Row],[draft_id]],drafts[id],drafts[title])</f>
        <v>François Truffaut Super Draft</v>
      </c>
      <c r="C3314" s="3">
        <v>16</v>
      </c>
      <c r="D3314">
        <f>IF(C3313&lt;draft_picks[[#This Row],[position]],1,IF(C3313&gt;draft_picks[[#This Row],[position]],D3313+1,IF(C3313=draft_picks[[#This Row],[position]],D3313+1)))</f>
        <v>7</v>
      </c>
      <c r="E3314" t="s">
        <v>6839</v>
      </c>
      <c r="F3314" t="str">
        <f>IF(ISBLANK(draft_picks[[#This Row],[movie_id]]),"",_xlfn.XLOOKUP(draft_picks[[#This Row],[movie_id]],drafts.movies[id],drafts.movies[movie_title]))</f>
        <v>The Soft Skin</v>
      </c>
      <c r="G3314" s="3" t="s">
        <v>921</v>
      </c>
      <c r="H3314" t="str">
        <f>IF(ISBLANK(draft_picks[[#This Row],[drafter_id]]),"",_xlfn.XLOOKUP(draft_picks[[#This Row],[drafter_id]],drafters[id],drafters[name]))</f>
        <v>Marya Gates</v>
      </c>
      <c r="J3314" t="str">
        <f>IF(ISBLANK(draft_picks[[#This Row],[drafter_team_id]]),"",_xlfn.XLOOKUP(draft_picks[[#This Row],[drafter_team_id]],drafter_teams[id],drafter_teams[name]))</f>
        <v/>
      </c>
      <c r="K3314" s="3" t="s">
        <v>15484</v>
      </c>
      <c r="L3314" t="s">
        <v>1237</v>
      </c>
      <c r="M3314" t="str">
        <f>IF(OR(ISBLANK(draft_picks[[#This Row],[veto_drafter_id]]),draft_picks[[#This Row],[veto_drafter_id]]=""),"",_xlfn.XLOOKUP(draft_picks[[#This Row],[veto_drafter_id]],drafters[id],drafters[name]))</f>
        <v>Clay Keller</v>
      </c>
      <c r="N3314" t="s">
        <v>15497</v>
      </c>
      <c r="O3314" t="str">
        <f>IF(OR(ISBLANK(draft_picks[[#This Row],[veto_drafter_team_id]]),draft_picks[[#This Row],[veto_drafter_team_id]]=""),"",_xlfn.XLOOKUP(draft_picks[[#This Row],[veto_drafter_team_id]],drafter_teams[id],drafter_teams[name]))</f>
        <v/>
      </c>
      <c r="Q3314" t="s">
        <v>15497</v>
      </c>
      <c r="R3314" t="str">
        <f>IF(OR(ISBLANK(draft_picks[[#This Row],[veto_override_drafter_id]]),draft_picks[[#This Row],[veto_override_drafter_id]]=""),"",_xlfn.XLOOKUP(draft_picks[[#This Row],[veto_override_drafter_id]],drafters[id],drafters[name]))</f>
        <v/>
      </c>
      <c r="S3314" t="s">
        <v>15497</v>
      </c>
      <c r="T3314" t="str">
        <f>IF(OR(ISBLANK(draft_picks[[#This Row],[veto_override_team_id]]),draft_picks[[#This Row],[veto_override_team_id]]=""),"",_xlfn.XLOOKUP(draft_picks[[#This Row],[veto_override_team_id]],drafter_teams[id],drafter_teams[name]))</f>
        <v/>
      </c>
    </row>
    <row r="3315" spans="1:20" x14ac:dyDescent="0.25">
      <c r="A3315" t="s">
        <v>616</v>
      </c>
      <c r="B3315" t="str">
        <f>_xlfn.XLOOKUP(draft_picks[[#This Row],[draft_id]],drafts[id],drafts[title])</f>
        <v>François Truffaut Super Draft</v>
      </c>
      <c r="C3315" s="3">
        <v>16</v>
      </c>
      <c r="D3315">
        <f>IF(C3314&lt;draft_picks[[#This Row],[position]],1,IF(C3314&gt;draft_picks[[#This Row],[position]],D3314+1,IF(C3314=draft_picks[[#This Row],[position]],D3314+1)))</f>
        <v>8</v>
      </c>
      <c r="E3315" t="s">
        <v>6608</v>
      </c>
      <c r="F3315" t="str">
        <f>IF(ISBLANK(draft_picks[[#This Row],[movie_id]]),"",_xlfn.XLOOKUP(draft_picks[[#This Row],[movie_id]],drafts.movies[id],drafts.movies[movie_title]))</f>
        <v>The Bride Wore Black</v>
      </c>
      <c r="G3315" s="3" t="s">
        <v>921</v>
      </c>
      <c r="H3315" t="str">
        <f>IF(ISBLANK(draft_picks[[#This Row],[drafter_id]]),"",_xlfn.XLOOKUP(draft_picks[[#This Row],[drafter_id]],drafters[id],drafters[name]))</f>
        <v>Marya Gates</v>
      </c>
      <c r="J3315" t="str">
        <f>IF(ISBLANK(draft_picks[[#This Row],[drafter_team_id]]),"",_xlfn.XLOOKUP(draft_picks[[#This Row],[drafter_team_id]],drafter_teams[id],drafter_teams[name]))</f>
        <v/>
      </c>
      <c r="K3315" s="3" t="s">
        <v>15497</v>
      </c>
      <c r="L3315" t="s">
        <v>15497</v>
      </c>
      <c r="M3315" t="str">
        <f>IF(OR(ISBLANK(draft_picks[[#This Row],[veto_drafter_id]]),draft_picks[[#This Row],[veto_drafter_id]]=""),"",_xlfn.XLOOKUP(draft_picks[[#This Row],[veto_drafter_id]],drafters[id],drafters[name]))</f>
        <v/>
      </c>
      <c r="N3315" t="s">
        <v>15497</v>
      </c>
      <c r="O3315" t="str">
        <f>IF(OR(ISBLANK(draft_picks[[#This Row],[veto_drafter_team_id]]),draft_picks[[#This Row],[veto_drafter_team_id]]=""),"",_xlfn.XLOOKUP(draft_picks[[#This Row],[veto_drafter_team_id]],drafter_teams[id],drafter_teams[name]))</f>
        <v/>
      </c>
      <c r="Q3315" t="s">
        <v>15497</v>
      </c>
      <c r="R3315" t="str">
        <f>IF(OR(ISBLANK(draft_picks[[#This Row],[veto_override_drafter_id]]),draft_picks[[#This Row],[veto_override_drafter_id]]=""),"",_xlfn.XLOOKUP(draft_picks[[#This Row],[veto_override_drafter_id]],drafters[id],drafters[name]))</f>
        <v/>
      </c>
      <c r="S3315" t="s">
        <v>15497</v>
      </c>
      <c r="T3315" t="str">
        <f>IF(OR(ISBLANK(draft_picks[[#This Row],[veto_override_team_id]]),draft_picks[[#This Row],[veto_override_team_id]]=""),"",_xlfn.XLOOKUP(draft_picks[[#This Row],[veto_override_team_id]],drafter_teams[id],drafter_teams[name]))</f>
        <v/>
      </c>
    </row>
    <row r="3316" spans="1:20" x14ac:dyDescent="0.25">
      <c r="A3316" t="s">
        <v>616</v>
      </c>
      <c r="B3316" t="str">
        <f>_xlfn.XLOOKUP(draft_picks[[#This Row],[draft_id]],drafts[id],drafts[title])</f>
        <v>François Truffaut Super Draft</v>
      </c>
      <c r="C3316" s="3">
        <v>15</v>
      </c>
      <c r="D3316">
        <f>IF(C3315&lt;draft_picks[[#This Row],[position]],1,IF(C3315&gt;draft_picks[[#This Row],[position]],D3315+1,IF(C3315=draft_picks[[#This Row],[position]],D3315+1)))</f>
        <v>9</v>
      </c>
      <c r="E3316" t="s">
        <v>1490</v>
      </c>
      <c r="F3316" t="str">
        <f>IF(ISBLANK(draft_picks[[#This Row],[movie_id]]),"",_xlfn.XLOOKUP(draft_picks[[#This Row],[movie_id]],drafts.movies[id],drafts.movies[movie_title]))</f>
        <v>Fahrenheit 451</v>
      </c>
      <c r="G3316" s="3" t="s">
        <v>1115</v>
      </c>
      <c r="H3316" t="str">
        <f>IF(ISBLANK(draft_picks[[#This Row],[drafter_id]]),"",_xlfn.XLOOKUP(draft_picks[[#This Row],[drafter_id]],drafters[id],drafters[name]))</f>
        <v>Ryan Marker</v>
      </c>
      <c r="J3316" t="str">
        <f>IF(ISBLANK(draft_picks[[#This Row],[drafter_team_id]]),"",_xlfn.XLOOKUP(draft_picks[[#This Row],[drafter_team_id]],drafter_teams[id],drafter_teams[name]))</f>
        <v/>
      </c>
      <c r="K3316" s="3" t="s">
        <v>15484</v>
      </c>
      <c r="L3316" t="s">
        <v>921</v>
      </c>
      <c r="M3316" t="str">
        <f>IF(OR(ISBLANK(draft_picks[[#This Row],[veto_drafter_id]]),draft_picks[[#This Row],[veto_drafter_id]]=""),"",_xlfn.XLOOKUP(draft_picks[[#This Row],[veto_drafter_id]],drafters[id],drafters[name]))</f>
        <v>Marya Gates</v>
      </c>
      <c r="N3316" t="s">
        <v>15497</v>
      </c>
      <c r="O3316" t="str">
        <f>IF(OR(ISBLANK(draft_picks[[#This Row],[veto_drafter_team_id]]),draft_picks[[#This Row],[veto_drafter_team_id]]=""),"",_xlfn.XLOOKUP(draft_picks[[#This Row],[veto_drafter_team_id]],drafter_teams[id],drafter_teams[name]))</f>
        <v/>
      </c>
      <c r="Q3316" t="s">
        <v>15497</v>
      </c>
      <c r="R3316" t="str">
        <f>IF(OR(ISBLANK(draft_picks[[#This Row],[veto_override_drafter_id]]),draft_picks[[#This Row],[veto_override_drafter_id]]=""),"",_xlfn.XLOOKUP(draft_picks[[#This Row],[veto_override_drafter_id]],drafters[id],drafters[name]))</f>
        <v/>
      </c>
      <c r="S3316" t="s">
        <v>15497</v>
      </c>
      <c r="T3316" t="str">
        <f>IF(OR(ISBLANK(draft_picks[[#This Row],[veto_override_team_id]]),draft_picks[[#This Row],[veto_override_team_id]]=""),"",_xlfn.XLOOKUP(draft_picks[[#This Row],[veto_override_team_id]],drafter_teams[id],drafter_teams[name]))</f>
        <v/>
      </c>
    </row>
    <row r="3317" spans="1:20" x14ac:dyDescent="0.25">
      <c r="A3317" t="s">
        <v>616</v>
      </c>
      <c r="B3317" t="str">
        <f>_xlfn.XLOOKUP(draft_picks[[#This Row],[draft_id]],drafts[id],drafts[title])</f>
        <v>François Truffaut Super Draft</v>
      </c>
      <c r="C3317" s="3">
        <v>15</v>
      </c>
      <c r="D3317">
        <f>IF(C3316&lt;draft_picks[[#This Row],[position]],1,IF(C3316&gt;draft_picks[[#This Row],[position]],D3316+1,IF(C3316=draft_picks[[#This Row],[position]],D3316+1)))</f>
        <v>10</v>
      </c>
      <c r="E3317" t="s">
        <v>3609</v>
      </c>
      <c r="F3317" t="str">
        <f>IF(ISBLANK(draft_picks[[#This Row],[movie_id]]),"",_xlfn.XLOOKUP(draft_picks[[#This Row],[movie_id]],drafts.movies[id],drafts.movies[movie_title]))</f>
        <v>The Story of Adele H</v>
      </c>
      <c r="G3317" s="3" t="s">
        <v>1115</v>
      </c>
      <c r="H3317" t="str">
        <f>IF(ISBLANK(draft_picks[[#This Row],[drafter_id]]),"",_xlfn.XLOOKUP(draft_picks[[#This Row],[drafter_id]],drafters[id],drafters[name]))</f>
        <v>Ryan Marker</v>
      </c>
      <c r="J3317" t="str">
        <f>IF(ISBLANK(draft_picks[[#This Row],[drafter_team_id]]),"",_xlfn.XLOOKUP(draft_picks[[#This Row],[drafter_team_id]],drafter_teams[id],drafter_teams[name]))</f>
        <v/>
      </c>
      <c r="K3317" s="3" t="s">
        <v>15497</v>
      </c>
      <c r="L3317" t="s">
        <v>15497</v>
      </c>
      <c r="M3317" t="str">
        <f>IF(OR(ISBLANK(draft_picks[[#This Row],[veto_drafter_id]]),draft_picks[[#This Row],[veto_drafter_id]]=""),"",_xlfn.XLOOKUP(draft_picks[[#This Row],[veto_drafter_id]],drafters[id],drafters[name]))</f>
        <v/>
      </c>
      <c r="N3317" t="s">
        <v>15497</v>
      </c>
      <c r="O3317" t="str">
        <f>IF(OR(ISBLANK(draft_picks[[#This Row],[veto_drafter_team_id]]),draft_picks[[#This Row],[veto_drafter_team_id]]=""),"",_xlfn.XLOOKUP(draft_picks[[#This Row],[veto_drafter_team_id]],drafter_teams[id],drafter_teams[name]))</f>
        <v/>
      </c>
      <c r="Q3317" t="s">
        <v>15497</v>
      </c>
      <c r="R3317" t="str">
        <f>IF(OR(ISBLANK(draft_picks[[#This Row],[veto_override_drafter_id]]),draft_picks[[#This Row],[veto_override_drafter_id]]=""),"",_xlfn.XLOOKUP(draft_picks[[#This Row],[veto_override_drafter_id]],drafters[id],drafters[name]))</f>
        <v/>
      </c>
      <c r="S3317" t="s">
        <v>15497</v>
      </c>
      <c r="T3317" t="str">
        <f>IF(OR(ISBLANK(draft_picks[[#This Row],[veto_override_team_id]]),draft_picks[[#This Row],[veto_override_team_id]]=""),"",_xlfn.XLOOKUP(draft_picks[[#This Row],[veto_override_team_id]],drafter_teams[id],drafter_teams[name]))</f>
        <v/>
      </c>
    </row>
    <row r="3318" spans="1:20" x14ac:dyDescent="0.25">
      <c r="A3318" t="s">
        <v>616</v>
      </c>
      <c r="B3318" t="str">
        <f>_xlfn.XLOOKUP(draft_picks[[#This Row],[draft_id]],drafts[id],drafts[title])</f>
        <v>François Truffaut Super Draft</v>
      </c>
      <c r="C3318" s="3">
        <v>14</v>
      </c>
      <c r="D3318">
        <f>IF(C3317&lt;draft_picks[[#This Row],[position]],1,IF(C3317&gt;draft_picks[[#This Row],[position]],D3317+1,IF(C3317=draft_picks[[#This Row],[position]],D3317+1)))</f>
        <v>11</v>
      </c>
      <c r="E3318" t="s">
        <v>1464</v>
      </c>
      <c r="F3318" t="str">
        <f>IF(ISBLANK(draft_picks[[#This Row],[movie_id]]),"",_xlfn.XLOOKUP(draft_picks[[#This Row],[movie_id]],drafts.movies[id],drafts.movies[movie_title]))</f>
        <v>The Wild Child</v>
      </c>
      <c r="G3318" s="3" t="s">
        <v>1237</v>
      </c>
      <c r="H3318" t="str">
        <f>IF(ISBLANK(draft_picks[[#This Row],[drafter_id]]),"",_xlfn.XLOOKUP(draft_picks[[#This Row],[drafter_id]],drafters[id],drafters[name]))</f>
        <v>Clay Keller</v>
      </c>
      <c r="J3318" t="str">
        <f>IF(ISBLANK(draft_picks[[#This Row],[drafter_team_id]]),"",_xlfn.XLOOKUP(draft_picks[[#This Row],[drafter_team_id]],drafter_teams[id],drafter_teams[name]))</f>
        <v/>
      </c>
      <c r="K3318" s="3" t="s">
        <v>15484</v>
      </c>
      <c r="L3318" t="s">
        <v>1115</v>
      </c>
      <c r="M3318" t="str">
        <f>IF(OR(ISBLANK(draft_picks[[#This Row],[veto_drafter_id]]),draft_picks[[#This Row],[veto_drafter_id]]=""),"",_xlfn.XLOOKUP(draft_picks[[#This Row],[veto_drafter_id]],drafters[id],drafters[name]))</f>
        <v>Ryan Marker</v>
      </c>
      <c r="N3318" t="s">
        <v>15497</v>
      </c>
      <c r="O3318" t="str">
        <f>IF(OR(ISBLANK(draft_picks[[#This Row],[veto_drafter_team_id]]),draft_picks[[#This Row],[veto_drafter_team_id]]=""),"",_xlfn.XLOOKUP(draft_picks[[#This Row],[veto_drafter_team_id]],drafter_teams[id],drafter_teams[name]))</f>
        <v/>
      </c>
      <c r="Q3318" t="s">
        <v>15497</v>
      </c>
      <c r="R3318" t="str">
        <f>IF(OR(ISBLANK(draft_picks[[#This Row],[veto_override_drafter_id]]),draft_picks[[#This Row],[veto_override_drafter_id]]=""),"",_xlfn.XLOOKUP(draft_picks[[#This Row],[veto_override_drafter_id]],drafters[id],drafters[name]))</f>
        <v/>
      </c>
      <c r="S3318" t="s">
        <v>15497</v>
      </c>
      <c r="T3318" t="str">
        <f>IF(OR(ISBLANK(draft_picks[[#This Row],[veto_override_team_id]]),draft_picks[[#This Row],[veto_override_team_id]]=""),"",_xlfn.XLOOKUP(draft_picks[[#This Row],[veto_override_team_id]],drafter_teams[id],drafter_teams[name]))</f>
        <v/>
      </c>
    </row>
    <row r="3319" spans="1:20" x14ac:dyDescent="0.25">
      <c r="A3319" t="s">
        <v>616</v>
      </c>
      <c r="B3319" t="str">
        <f>_xlfn.XLOOKUP(draft_picks[[#This Row],[draft_id]],drafts[id],drafts[title])</f>
        <v>François Truffaut Super Draft</v>
      </c>
      <c r="C3319" s="3">
        <v>14</v>
      </c>
      <c r="D3319">
        <f>IF(C3318&lt;draft_picks[[#This Row],[position]],1,IF(C3318&gt;draft_picks[[#This Row],[position]],D3318+1,IF(C3318=draft_picks[[#This Row],[position]],D3318+1)))</f>
        <v>12</v>
      </c>
      <c r="E3319" t="s">
        <v>4097</v>
      </c>
      <c r="F3319" t="str">
        <f>IF(ISBLANK(draft_picks[[#This Row],[movie_id]]),"",_xlfn.XLOOKUP(draft_picks[[#This Row],[movie_id]],drafts.movies[id],drafts.movies[movie_title]))</f>
        <v>The Man Who Loved Women</v>
      </c>
      <c r="G3319" s="3" t="s">
        <v>1237</v>
      </c>
      <c r="H3319" t="str">
        <f>IF(ISBLANK(draft_picks[[#This Row],[drafter_id]]),"",_xlfn.XLOOKUP(draft_picks[[#This Row],[drafter_id]],drafters[id],drafters[name]))</f>
        <v>Clay Keller</v>
      </c>
      <c r="J3319" t="str">
        <f>IF(ISBLANK(draft_picks[[#This Row],[drafter_team_id]]),"",_xlfn.XLOOKUP(draft_picks[[#This Row],[drafter_team_id]],drafter_teams[id],drafter_teams[name]))</f>
        <v/>
      </c>
      <c r="K3319" s="3" t="s">
        <v>15497</v>
      </c>
      <c r="L3319" t="s">
        <v>15497</v>
      </c>
      <c r="M3319" t="str">
        <f>IF(OR(ISBLANK(draft_picks[[#This Row],[veto_drafter_id]]),draft_picks[[#This Row],[veto_drafter_id]]=""),"",_xlfn.XLOOKUP(draft_picks[[#This Row],[veto_drafter_id]],drafters[id],drafters[name]))</f>
        <v/>
      </c>
      <c r="N3319" t="s">
        <v>15497</v>
      </c>
      <c r="O3319" t="str">
        <f>IF(OR(ISBLANK(draft_picks[[#This Row],[veto_drafter_team_id]]),draft_picks[[#This Row],[veto_drafter_team_id]]=""),"",_xlfn.XLOOKUP(draft_picks[[#This Row],[veto_drafter_team_id]],drafter_teams[id],drafter_teams[name]))</f>
        <v/>
      </c>
      <c r="Q3319" t="s">
        <v>15497</v>
      </c>
      <c r="R3319" t="str">
        <f>IF(OR(ISBLANK(draft_picks[[#This Row],[veto_override_drafter_id]]),draft_picks[[#This Row],[veto_override_drafter_id]]=""),"",_xlfn.XLOOKUP(draft_picks[[#This Row],[veto_override_drafter_id]],drafters[id],drafters[name]))</f>
        <v/>
      </c>
      <c r="S3319" t="s">
        <v>15497</v>
      </c>
      <c r="T3319" t="str">
        <f>IF(OR(ISBLANK(draft_picks[[#This Row],[veto_override_team_id]]),draft_picks[[#This Row],[veto_override_team_id]]=""),"",_xlfn.XLOOKUP(draft_picks[[#This Row],[veto_override_team_id]],drafter_teams[id],drafter_teams[name]))</f>
        <v/>
      </c>
    </row>
    <row r="3320" spans="1:20" x14ac:dyDescent="0.25">
      <c r="A3320" t="s">
        <v>616</v>
      </c>
      <c r="B3320" t="str">
        <f>_xlfn.XLOOKUP(draft_picks[[#This Row],[draft_id]],drafts[id],drafts[title])</f>
        <v>François Truffaut Super Draft</v>
      </c>
      <c r="C3320" s="3">
        <v>13</v>
      </c>
      <c r="D3320">
        <f>IF(C3319&lt;draft_picks[[#This Row],[position]],1,IF(C3319&gt;draft_picks[[#This Row],[position]],D3319+1,IF(C3319=draft_picks[[#This Row],[position]],D3319+1)))</f>
        <v>13</v>
      </c>
      <c r="E3320" t="s">
        <v>2210</v>
      </c>
      <c r="F3320" t="str">
        <f>IF(ISBLANK(draft_picks[[#This Row],[movie_id]]),"",_xlfn.XLOOKUP(draft_picks[[#This Row],[movie_id]],drafts.movies[id],drafts.movies[movie_title]))</f>
        <v>Mississippi Mermaid</v>
      </c>
      <c r="G3320" s="3" t="s">
        <v>921</v>
      </c>
      <c r="H3320" t="str">
        <f>IF(ISBLANK(draft_picks[[#This Row],[drafter_id]]),"",_xlfn.XLOOKUP(draft_picks[[#This Row],[drafter_id]],drafters[id],drafters[name]))</f>
        <v>Marya Gates</v>
      </c>
      <c r="J3320" t="str">
        <f>IF(ISBLANK(draft_picks[[#This Row],[drafter_team_id]]),"",_xlfn.XLOOKUP(draft_picks[[#This Row],[drafter_team_id]],drafter_teams[id],drafter_teams[name]))</f>
        <v/>
      </c>
      <c r="K3320" s="3" t="s">
        <v>15484</v>
      </c>
      <c r="L3320" t="s">
        <v>1115</v>
      </c>
      <c r="M3320" t="str">
        <f>IF(OR(ISBLANK(draft_picks[[#This Row],[veto_drafter_id]]),draft_picks[[#This Row],[veto_drafter_id]]=""),"",_xlfn.XLOOKUP(draft_picks[[#This Row],[veto_drafter_id]],drafters[id],drafters[name]))</f>
        <v>Ryan Marker</v>
      </c>
      <c r="N3320" t="s">
        <v>15497</v>
      </c>
      <c r="O3320" t="str">
        <f>IF(OR(ISBLANK(draft_picks[[#This Row],[veto_drafter_team_id]]),draft_picks[[#This Row],[veto_drafter_team_id]]=""),"",_xlfn.XLOOKUP(draft_picks[[#This Row],[veto_drafter_team_id]],drafter_teams[id],drafter_teams[name]))</f>
        <v/>
      </c>
      <c r="P3320" t="b">
        <v>1</v>
      </c>
      <c r="Q3320" t="s">
        <v>1237</v>
      </c>
      <c r="R3320" t="str">
        <f>IF(OR(ISBLANK(draft_picks[[#This Row],[veto_override_drafter_id]]),draft_picks[[#This Row],[veto_override_drafter_id]]=""),"",_xlfn.XLOOKUP(draft_picks[[#This Row],[veto_override_drafter_id]],drafters[id],drafters[name]))</f>
        <v>Clay Keller</v>
      </c>
      <c r="S3320" t="s">
        <v>15497</v>
      </c>
      <c r="T3320" t="str">
        <f>IF(OR(ISBLANK(draft_picks[[#This Row],[veto_override_team_id]]),draft_picks[[#This Row],[veto_override_team_id]]=""),"",_xlfn.XLOOKUP(draft_picks[[#This Row],[veto_override_team_id]],drafter_teams[id],drafter_teams[name]))</f>
        <v/>
      </c>
    </row>
    <row r="3321" spans="1:20" x14ac:dyDescent="0.25">
      <c r="A3321" t="s">
        <v>616</v>
      </c>
      <c r="B3321" t="str">
        <f>_xlfn.XLOOKUP(draft_picks[[#This Row],[draft_id]],drafts[id],drafts[title])</f>
        <v>François Truffaut Super Draft</v>
      </c>
      <c r="C3321" s="3">
        <v>12</v>
      </c>
      <c r="D3321">
        <f>IF(C3320&lt;draft_picks[[#This Row],[position]],1,IF(C3320&gt;draft_picks[[#This Row],[position]],D3320+1,IF(C3320=draft_picks[[#This Row],[position]],D3320+1)))</f>
        <v>14</v>
      </c>
      <c r="E3321" t="s">
        <v>1490</v>
      </c>
      <c r="F3321" t="str">
        <f>IF(ISBLANK(draft_picks[[#This Row],[movie_id]]),"",_xlfn.XLOOKUP(draft_picks[[#This Row],[movie_id]],drafts.movies[id],drafts.movies[movie_title]))</f>
        <v>Fahrenheit 451</v>
      </c>
      <c r="G3321" s="3" t="s">
        <v>1115</v>
      </c>
      <c r="H3321" t="str">
        <f>IF(ISBLANK(draft_picks[[#This Row],[drafter_id]]),"",_xlfn.XLOOKUP(draft_picks[[#This Row],[drafter_id]],drafters[id],drafters[name]))</f>
        <v>Ryan Marker</v>
      </c>
      <c r="J3321" t="str">
        <f>IF(ISBLANK(draft_picks[[#This Row],[drafter_team_id]]),"",_xlfn.XLOOKUP(draft_picks[[#This Row],[drafter_team_id]],drafter_teams[id],drafter_teams[name]))</f>
        <v/>
      </c>
      <c r="K3321" s="3" t="s">
        <v>15497</v>
      </c>
      <c r="L3321" t="s">
        <v>15497</v>
      </c>
      <c r="M3321" t="str">
        <f>IF(OR(ISBLANK(draft_picks[[#This Row],[veto_drafter_id]]),draft_picks[[#This Row],[veto_drafter_id]]=""),"",_xlfn.XLOOKUP(draft_picks[[#This Row],[veto_drafter_id]],drafters[id],drafters[name]))</f>
        <v/>
      </c>
      <c r="N3321" t="s">
        <v>15497</v>
      </c>
      <c r="O3321" t="str">
        <f>IF(OR(ISBLANK(draft_picks[[#This Row],[veto_drafter_team_id]]),draft_picks[[#This Row],[veto_drafter_team_id]]=""),"",_xlfn.XLOOKUP(draft_picks[[#This Row],[veto_drafter_team_id]],drafter_teams[id],drafter_teams[name]))</f>
        <v/>
      </c>
      <c r="Q3321" t="s">
        <v>15497</v>
      </c>
      <c r="R3321" t="str">
        <f>IF(OR(ISBLANK(draft_picks[[#This Row],[veto_override_drafter_id]]),draft_picks[[#This Row],[veto_override_drafter_id]]=""),"",_xlfn.XLOOKUP(draft_picks[[#This Row],[veto_override_drafter_id]],drafters[id],drafters[name]))</f>
        <v/>
      </c>
      <c r="S3321" t="s">
        <v>15497</v>
      </c>
      <c r="T3321" t="str">
        <f>IF(OR(ISBLANK(draft_picks[[#This Row],[veto_override_team_id]]),draft_picks[[#This Row],[veto_override_team_id]]=""),"",_xlfn.XLOOKUP(draft_picks[[#This Row],[veto_override_team_id]],drafter_teams[id],drafter_teams[name]))</f>
        <v/>
      </c>
    </row>
    <row r="3322" spans="1:20" x14ac:dyDescent="0.25">
      <c r="A3322" t="s">
        <v>616</v>
      </c>
      <c r="B3322" t="str">
        <f>_xlfn.XLOOKUP(draft_picks[[#This Row],[draft_id]],drafts[id],drafts[title])</f>
        <v>François Truffaut Super Draft</v>
      </c>
      <c r="C3322" s="3">
        <v>11</v>
      </c>
      <c r="D3322">
        <f>IF(C3321&lt;draft_picks[[#This Row],[position]],1,IF(C3321&gt;draft_picks[[#This Row],[position]],D3321+1,IF(C3321=draft_picks[[#This Row],[position]],D3321+1)))</f>
        <v>15</v>
      </c>
      <c r="E3322" t="s">
        <v>7697</v>
      </c>
      <c r="F3322" t="str">
        <f>IF(ISBLANK(draft_picks[[#This Row],[movie_id]]),"",_xlfn.XLOOKUP(draft_picks[[#This Row],[movie_id]],drafts.movies[id],drafts.movies[movie_title]))</f>
        <v>Love on the Run</v>
      </c>
      <c r="G3322" s="3" t="s">
        <v>1115</v>
      </c>
      <c r="H3322" t="str">
        <f>IF(ISBLANK(draft_picks[[#This Row],[drafter_id]]),"",_xlfn.XLOOKUP(draft_picks[[#This Row],[drafter_id]],drafters[id],drafters[name]))</f>
        <v>Ryan Marker</v>
      </c>
      <c r="J3322" t="str">
        <f>IF(ISBLANK(draft_picks[[#This Row],[drafter_team_id]]),"",_xlfn.XLOOKUP(draft_picks[[#This Row],[drafter_team_id]],drafter_teams[id],drafter_teams[name]))</f>
        <v/>
      </c>
      <c r="K3322" s="3" t="s">
        <v>15497</v>
      </c>
      <c r="L3322" t="s">
        <v>15497</v>
      </c>
      <c r="M3322" t="str">
        <f>IF(OR(ISBLANK(draft_picks[[#This Row],[veto_drafter_id]]),draft_picks[[#This Row],[veto_drafter_id]]=""),"",_xlfn.XLOOKUP(draft_picks[[#This Row],[veto_drafter_id]],drafters[id],drafters[name]))</f>
        <v/>
      </c>
      <c r="N3322" t="s">
        <v>15497</v>
      </c>
      <c r="O3322" t="str">
        <f>IF(OR(ISBLANK(draft_picks[[#This Row],[veto_drafter_team_id]]),draft_picks[[#This Row],[veto_drafter_team_id]]=""),"",_xlfn.XLOOKUP(draft_picks[[#This Row],[veto_drafter_team_id]],drafter_teams[id],drafter_teams[name]))</f>
        <v/>
      </c>
      <c r="Q3322" t="s">
        <v>15497</v>
      </c>
      <c r="R3322" t="str">
        <f>IF(OR(ISBLANK(draft_picks[[#This Row],[veto_override_drafter_id]]),draft_picks[[#This Row],[veto_override_drafter_id]]=""),"",_xlfn.XLOOKUP(draft_picks[[#This Row],[veto_override_drafter_id]],drafters[id],drafters[name]))</f>
        <v/>
      </c>
      <c r="S3322" t="s">
        <v>15497</v>
      </c>
      <c r="T3322" t="str">
        <f>IF(OR(ISBLANK(draft_picks[[#This Row],[veto_override_team_id]]),draft_picks[[#This Row],[veto_override_team_id]]=""),"",_xlfn.XLOOKUP(draft_picks[[#This Row],[veto_override_team_id]],drafter_teams[id],drafter_teams[name]))</f>
        <v/>
      </c>
    </row>
    <row r="3323" spans="1:20" x14ac:dyDescent="0.25">
      <c r="A3323" t="s">
        <v>616</v>
      </c>
      <c r="B3323" t="str">
        <f>_xlfn.XLOOKUP(draft_picks[[#This Row],[draft_id]],drafts[id],drafts[title])</f>
        <v>François Truffaut Super Draft</v>
      </c>
      <c r="C3323" s="3">
        <v>10</v>
      </c>
      <c r="D3323">
        <f>IF(C3322&lt;draft_picks[[#This Row],[position]],1,IF(C3322&gt;draft_picks[[#This Row],[position]],D3322+1,IF(C3322=draft_picks[[#This Row],[position]],D3322+1)))</f>
        <v>16</v>
      </c>
      <c r="E3323" t="s">
        <v>1464</v>
      </c>
      <c r="F3323" t="str">
        <f>IF(ISBLANK(draft_picks[[#This Row],[movie_id]]),"",_xlfn.XLOOKUP(draft_picks[[#This Row],[movie_id]],drafts.movies[id],drafts.movies[movie_title]))</f>
        <v>The Wild Child</v>
      </c>
      <c r="G3323" s="3" t="s">
        <v>1237</v>
      </c>
      <c r="H3323" t="str">
        <f>IF(ISBLANK(draft_picks[[#This Row],[drafter_id]]),"",_xlfn.XLOOKUP(draft_picks[[#This Row],[drafter_id]],drafters[id],drafters[name]))</f>
        <v>Clay Keller</v>
      </c>
      <c r="J3323" t="str">
        <f>IF(ISBLANK(draft_picks[[#This Row],[drafter_team_id]]),"",_xlfn.XLOOKUP(draft_picks[[#This Row],[drafter_team_id]],drafter_teams[id],drafter_teams[name]))</f>
        <v/>
      </c>
      <c r="K3323" s="3" t="s">
        <v>15497</v>
      </c>
      <c r="L3323" t="s">
        <v>15497</v>
      </c>
      <c r="M3323" t="str">
        <f>IF(OR(ISBLANK(draft_picks[[#This Row],[veto_drafter_id]]),draft_picks[[#This Row],[veto_drafter_id]]=""),"",_xlfn.XLOOKUP(draft_picks[[#This Row],[veto_drafter_id]],drafters[id],drafters[name]))</f>
        <v/>
      </c>
      <c r="N3323" t="s">
        <v>15497</v>
      </c>
      <c r="O3323" t="str">
        <f>IF(OR(ISBLANK(draft_picks[[#This Row],[veto_drafter_team_id]]),draft_picks[[#This Row],[veto_drafter_team_id]]=""),"",_xlfn.XLOOKUP(draft_picks[[#This Row],[veto_drafter_team_id]],drafter_teams[id],drafter_teams[name]))</f>
        <v/>
      </c>
      <c r="Q3323" t="s">
        <v>15497</v>
      </c>
      <c r="R3323" t="str">
        <f>IF(OR(ISBLANK(draft_picks[[#This Row],[veto_override_drafter_id]]),draft_picks[[#This Row],[veto_override_drafter_id]]=""),"",_xlfn.XLOOKUP(draft_picks[[#This Row],[veto_override_drafter_id]],drafters[id],drafters[name]))</f>
        <v/>
      </c>
      <c r="S3323" t="s">
        <v>15497</v>
      </c>
      <c r="T3323" t="str">
        <f>IF(OR(ISBLANK(draft_picks[[#This Row],[veto_override_team_id]]),draft_picks[[#This Row],[veto_override_team_id]]=""),"",_xlfn.XLOOKUP(draft_picks[[#This Row],[veto_override_team_id]],drafter_teams[id],drafter_teams[name]))</f>
        <v/>
      </c>
    </row>
    <row r="3324" spans="1:20" x14ac:dyDescent="0.25">
      <c r="A3324" t="s">
        <v>616</v>
      </c>
      <c r="B3324" t="str">
        <f>_xlfn.XLOOKUP(draft_picks[[#This Row],[draft_id]],drafts[id],drafts[title])</f>
        <v>François Truffaut Super Draft</v>
      </c>
      <c r="C3324" s="3">
        <v>9</v>
      </c>
      <c r="D3324">
        <f>IF(C3323&lt;draft_picks[[#This Row],[position]],1,IF(C3323&gt;draft_picks[[#This Row],[position]],D3323+1,IF(C3323=draft_picks[[#This Row],[position]],D3323+1)))</f>
        <v>17</v>
      </c>
      <c r="E3324" t="s">
        <v>6839</v>
      </c>
      <c r="F3324" t="str">
        <f>IF(ISBLANK(draft_picks[[#This Row],[movie_id]]),"",_xlfn.XLOOKUP(draft_picks[[#This Row],[movie_id]],drafts.movies[id],drafts.movies[movie_title]))</f>
        <v>The Soft Skin</v>
      </c>
      <c r="G3324" s="3" t="s">
        <v>921</v>
      </c>
      <c r="H3324" t="str">
        <f>IF(ISBLANK(draft_picks[[#This Row],[drafter_id]]),"",_xlfn.XLOOKUP(draft_picks[[#This Row],[drafter_id]],drafters[id],drafters[name]))</f>
        <v>Marya Gates</v>
      </c>
      <c r="J3324" t="str">
        <f>IF(ISBLANK(draft_picks[[#This Row],[drafter_team_id]]),"",_xlfn.XLOOKUP(draft_picks[[#This Row],[drafter_team_id]],drafter_teams[id],drafter_teams[name]))</f>
        <v/>
      </c>
      <c r="K3324" s="3" t="s">
        <v>15497</v>
      </c>
      <c r="L3324" t="s">
        <v>15497</v>
      </c>
      <c r="M3324" t="str">
        <f>IF(OR(ISBLANK(draft_picks[[#This Row],[veto_drafter_id]]),draft_picks[[#This Row],[veto_drafter_id]]=""),"",_xlfn.XLOOKUP(draft_picks[[#This Row],[veto_drafter_id]],drafters[id],drafters[name]))</f>
        <v/>
      </c>
      <c r="N3324" t="s">
        <v>15497</v>
      </c>
      <c r="O3324" t="str">
        <f>IF(OR(ISBLANK(draft_picks[[#This Row],[veto_drafter_team_id]]),draft_picks[[#This Row],[veto_drafter_team_id]]=""),"",_xlfn.XLOOKUP(draft_picks[[#This Row],[veto_drafter_team_id]],drafter_teams[id],drafter_teams[name]))</f>
        <v/>
      </c>
      <c r="Q3324" t="s">
        <v>15497</v>
      </c>
      <c r="R3324" t="str">
        <f>IF(OR(ISBLANK(draft_picks[[#This Row],[veto_override_drafter_id]]),draft_picks[[#This Row],[veto_override_drafter_id]]=""),"",_xlfn.XLOOKUP(draft_picks[[#This Row],[veto_override_drafter_id]],drafters[id],drafters[name]))</f>
        <v/>
      </c>
      <c r="S3324" t="s">
        <v>15497</v>
      </c>
      <c r="T3324" t="str">
        <f>IF(OR(ISBLANK(draft_picks[[#This Row],[veto_override_team_id]]),draft_picks[[#This Row],[veto_override_team_id]]=""),"",_xlfn.XLOOKUP(draft_picks[[#This Row],[veto_override_team_id]],drafter_teams[id],drafter_teams[name]))</f>
        <v/>
      </c>
    </row>
    <row r="3325" spans="1:20" x14ac:dyDescent="0.25">
      <c r="A3325" t="s">
        <v>616</v>
      </c>
      <c r="B3325" t="str">
        <f>_xlfn.XLOOKUP(draft_picks[[#This Row],[draft_id]],drafts[id],drafts[title])</f>
        <v>François Truffaut Super Draft</v>
      </c>
      <c r="C3325" s="3">
        <v>8</v>
      </c>
      <c r="D3325">
        <f>IF(C3324&lt;draft_picks[[#This Row],[position]],1,IF(C3324&gt;draft_picks[[#This Row],[position]],D3324+1,IF(C3324=draft_picks[[#This Row],[position]],D3324+1)))</f>
        <v>18</v>
      </c>
      <c r="E3325" t="s">
        <v>6045</v>
      </c>
      <c r="F3325" t="str">
        <f>IF(ISBLANK(draft_picks[[#This Row],[movie_id]]),"",_xlfn.XLOOKUP(draft_picks[[#This Row],[movie_id]],drafts.movies[id],drafts.movies[movie_title]))</f>
        <v>Two English Girls</v>
      </c>
      <c r="G3325" s="3" t="s">
        <v>1115</v>
      </c>
      <c r="H3325" t="str">
        <f>IF(ISBLANK(draft_picks[[#This Row],[drafter_id]]),"",_xlfn.XLOOKUP(draft_picks[[#This Row],[drafter_id]],drafters[id],drafters[name]))</f>
        <v>Ryan Marker</v>
      </c>
      <c r="J3325" t="str">
        <f>IF(ISBLANK(draft_picks[[#This Row],[drafter_team_id]]),"",_xlfn.XLOOKUP(draft_picks[[#This Row],[drafter_team_id]],drafter_teams[id],drafter_teams[name]))</f>
        <v/>
      </c>
      <c r="K3325" s="3" t="s">
        <v>15484</v>
      </c>
      <c r="L3325" t="s">
        <v>921</v>
      </c>
      <c r="M3325" t="str">
        <f>IF(OR(ISBLANK(draft_picks[[#This Row],[veto_drafter_id]]),draft_picks[[#This Row],[veto_drafter_id]]=""),"",_xlfn.XLOOKUP(draft_picks[[#This Row],[veto_drafter_id]],drafters[id],drafters[name]))</f>
        <v>Marya Gates</v>
      </c>
      <c r="N3325" t="s">
        <v>15497</v>
      </c>
      <c r="O3325" t="str">
        <f>IF(OR(ISBLANK(draft_picks[[#This Row],[veto_drafter_team_id]]),draft_picks[[#This Row],[veto_drafter_team_id]]=""),"",_xlfn.XLOOKUP(draft_picks[[#This Row],[veto_drafter_team_id]],drafter_teams[id],drafter_teams[name]))</f>
        <v/>
      </c>
      <c r="Q3325" t="s">
        <v>15497</v>
      </c>
      <c r="R3325" t="str">
        <f>IF(OR(ISBLANK(draft_picks[[#This Row],[veto_override_drafter_id]]),draft_picks[[#This Row],[veto_override_drafter_id]]=""),"",_xlfn.XLOOKUP(draft_picks[[#This Row],[veto_override_drafter_id]],drafters[id],drafters[name]))</f>
        <v/>
      </c>
      <c r="S3325" t="s">
        <v>15497</v>
      </c>
      <c r="T3325" t="str">
        <f>IF(OR(ISBLANK(draft_picks[[#This Row],[veto_override_team_id]]),draft_picks[[#This Row],[veto_override_team_id]]=""),"",_xlfn.XLOOKUP(draft_picks[[#This Row],[veto_override_team_id]],drafter_teams[id],drafter_teams[name]))</f>
        <v/>
      </c>
    </row>
    <row r="3326" spans="1:20" x14ac:dyDescent="0.25">
      <c r="A3326" t="s">
        <v>616</v>
      </c>
      <c r="B3326" t="str">
        <f>_xlfn.XLOOKUP(draft_picks[[#This Row],[draft_id]],drafts[id],drafts[title])</f>
        <v>François Truffaut Super Draft</v>
      </c>
      <c r="C3326" s="3">
        <v>8</v>
      </c>
      <c r="D3326">
        <f>IF(C3325&lt;draft_picks[[#This Row],[position]],1,IF(C3325&gt;draft_picks[[#This Row],[position]],D3325+1,IF(C3325=draft_picks[[#This Row],[position]],D3325+1)))</f>
        <v>19</v>
      </c>
      <c r="E3326" t="s">
        <v>6961</v>
      </c>
      <c r="F3326" t="str">
        <f>IF(ISBLANK(draft_picks[[#This Row],[movie_id]]),"",_xlfn.XLOOKUP(draft_picks[[#This Row],[movie_id]],drafts.movies[id],drafts.movies[movie_title]))</f>
        <v>Day for Night</v>
      </c>
      <c r="G3326" s="3" t="s">
        <v>1115</v>
      </c>
      <c r="H3326" t="str">
        <f>IF(ISBLANK(draft_picks[[#This Row],[drafter_id]]),"",_xlfn.XLOOKUP(draft_picks[[#This Row],[drafter_id]],drafters[id],drafters[name]))</f>
        <v>Ryan Marker</v>
      </c>
      <c r="J3326" t="str">
        <f>IF(ISBLANK(draft_picks[[#This Row],[drafter_team_id]]),"",_xlfn.XLOOKUP(draft_picks[[#This Row],[drafter_team_id]],drafter_teams[id],drafter_teams[name]))</f>
        <v/>
      </c>
      <c r="K3326" s="3" t="s">
        <v>15497</v>
      </c>
      <c r="L3326" t="s">
        <v>15497</v>
      </c>
      <c r="M3326" t="str">
        <f>IF(OR(ISBLANK(draft_picks[[#This Row],[veto_drafter_id]]),draft_picks[[#This Row],[veto_drafter_id]]=""),"",_xlfn.XLOOKUP(draft_picks[[#This Row],[veto_drafter_id]],drafters[id],drafters[name]))</f>
        <v/>
      </c>
      <c r="N3326" t="s">
        <v>15497</v>
      </c>
      <c r="O3326" t="str">
        <f>IF(OR(ISBLANK(draft_picks[[#This Row],[veto_drafter_team_id]]),draft_picks[[#This Row],[veto_drafter_team_id]]=""),"",_xlfn.XLOOKUP(draft_picks[[#This Row],[veto_drafter_team_id]],drafter_teams[id],drafter_teams[name]))</f>
        <v/>
      </c>
      <c r="Q3326" t="s">
        <v>15497</v>
      </c>
      <c r="R3326" t="str">
        <f>IF(OR(ISBLANK(draft_picks[[#This Row],[veto_override_drafter_id]]),draft_picks[[#This Row],[veto_override_drafter_id]]=""),"",_xlfn.XLOOKUP(draft_picks[[#This Row],[veto_override_drafter_id]],drafters[id],drafters[name]))</f>
        <v/>
      </c>
      <c r="S3326" t="s">
        <v>15497</v>
      </c>
      <c r="T3326" t="str">
        <f>IF(OR(ISBLANK(draft_picks[[#This Row],[veto_override_team_id]]),draft_picks[[#This Row],[veto_override_team_id]]=""),"",_xlfn.XLOOKUP(draft_picks[[#This Row],[veto_override_team_id]],drafter_teams[id],drafter_teams[name]))</f>
        <v/>
      </c>
    </row>
    <row r="3327" spans="1:20" x14ac:dyDescent="0.25">
      <c r="A3327" t="s">
        <v>616</v>
      </c>
      <c r="B3327" t="str">
        <f>_xlfn.XLOOKUP(draft_picks[[#This Row],[draft_id]],drafts[id],drafts[title])</f>
        <v>François Truffaut Super Draft</v>
      </c>
      <c r="C3327" s="3">
        <v>7</v>
      </c>
      <c r="D3327">
        <f>IF(C3326&lt;draft_picks[[#This Row],[position]],1,IF(C3326&gt;draft_picks[[#This Row],[position]],D3326+1,IF(C3326=draft_picks[[#This Row],[position]],D3326+1)))</f>
        <v>20</v>
      </c>
      <c r="E3327" t="s">
        <v>6045</v>
      </c>
      <c r="F3327" t="str">
        <f>IF(ISBLANK(draft_picks[[#This Row],[movie_id]]),"",_xlfn.XLOOKUP(draft_picks[[#This Row],[movie_id]],drafts.movies[id],drafts.movies[movie_title]))</f>
        <v>Two English Girls</v>
      </c>
      <c r="G3327" s="3" t="s">
        <v>1237</v>
      </c>
      <c r="H3327" t="str">
        <f>IF(ISBLANK(draft_picks[[#This Row],[drafter_id]]),"",_xlfn.XLOOKUP(draft_picks[[#This Row],[drafter_id]],drafters[id],drafters[name]))</f>
        <v>Clay Keller</v>
      </c>
      <c r="J3327" t="str">
        <f>IF(ISBLANK(draft_picks[[#This Row],[drafter_team_id]]),"",_xlfn.XLOOKUP(draft_picks[[#This Row],[drafter_team_id]],drafter_teams[id],drafter_teams[name]))</f>
        <v/>
      </c>
      <c r="K3327" s="3" t="s">
        <v>15484</v>
      </c>
      <c r="L3327" t="s">
        <v>921</v>
      </c>
      <c r="M3327" t="str">
        <f>IF(OR(ISBLANK(draft_picks[[#This Row],[veto_drafter_id]]),draft_picks[[#This Row],[veto_drafter_id]]=""),"",_xlfn.XLOOKUP(draft_picks[[#This Row],[veto_drafter_id]],drafters[id],drafters[name]))</f>
        <v>Marya Gates</v>
      </c>
      <c r="N3327" t="s">
        <v>15497</v>
      </c>
      <c r="O3327" t="str">
        <f>IF(OR(ISBLANK(draft_picks[[#This Row],[veto_drafter_team_id]]),draft_picks[[#This Row],[veto_drafter_team_id]]=""),"",_xlfn.XLOOKUP(draft_picks[[#This Row],[veto_drafter_team_id]],drafter_teams[id],drafter_teams[name]))</f>
        <v/>
      </c>
      <c r="Q3327" t="s">
        <v>15497</v>
      </c>
      <c r="R3327" t="str">
        <f>IF(OR(ISBLANK(draft_picks[[#This Row],[veto_override_drafter_id]]),draft_picks[[#This Row],[veto_override_drafter_id]]=""),"",_xlfn.XLOOKUP(draft_picks[[#This Row],[veto_override_drafter_id]],drafters[id],drafters[name]))</f>
        <v/>
      </c>
      <c r="S3327" t="s">
        <v>15497</v>
      </c>
      <c r="T3327" t="str">
        <f>IF(OR(ISBLANK(draft_picks[[#This Row],[veto_override_team_id]]),draft_picks[[#This Row],[veto_override_team_id]]=""),"",_xlfn.XLOOKUP(draft_picks[[#This Row],[veto_override_team_id]],drafter_teams[id],drafter_teams[name]))</f>
        <v/>
      </c>
    </row>
    <row r="3328" spans="1:20" x14ac:dyDescent="0.25">
      <c r="A3328" t="s">
        <v>616</v>
      </c>
      <c r="B3328" t="str">
        <f>_xlfn.XLOOKUP(draft_picks[[#This Row],[draft_id]],drafts[id],drafts[title])</f>
        <v>François Truffaut Super Draft</v>
      </c>
      <c r="C3328" s="3">
        <v>7</v>
      </c>
      <c r="D3328">
        <f>IF(C3327&lt;draft_picks[[#This Row],[position]],1,IF(C3327&gt;draft_picks[[#This Row],[position]],D3327+1,IF(C3327=draft_picks[[#This Row],[position]],D3327+1)))</f>
        <v>21</v>
      </c>
      <c r="E3328" t="s">
        <v>1685</v>
      </c>
      <c r="F3328" t="str">
        <f>IF(ISBLANK(draft_picks[[#This Row],[movie_id]]),"",_xlfn.XLOOKUP(draft_picks[[#This Row],[movie_id]],drafts.movies[id],drafts.movies[movie_title]))</f>
        <v>Jules and Jim</v>
      </c>
      <c r="G3328" s="3" t="s">
        <v>857</v>
      </c>
      <c r="H3328" t="str">
        <f>IF(ISBLANK(draft_picks[[#This Row],[drafter_id]]),"",_xlfn.XLOOKUP(draft_picks[[#This Row],[drafter_id]],drafters[id],drafters[name]))</f>
        <v>Patreon Members</v>
      </c>
      <c r="J3328" t="str">
        <f>IF(ISBLANK(draft_picks[[#This Row],[drafter_team_id]]),"",_xlfn.XLOOKUP(draft_picks[[#This Row],[drafter_team_id]],drafter_teams[id],drafter_teams[name]))</f>
        <v/>
      </c>
      <c r="K3328" s="3" t="s">
        <v>15497</v>
      </c>
      <c r="L3328" t="s">
        <v>15497</v>
      </c>
      <c r="M3328" t="str">
        <f>IF(OR(ISBLANK(draft_picks[[#This Row],[veto_drafter_id]]),draft_picks[[#This Row],[veto_drafter_id]]=""),"",_xlfn.XLOOKUP(draft_picks[[#This Row],[veto_drafter_id]],drafters[id],drafters[name]))</f>
        <v/>
      </c>
      <c r="N3328" t="s">
        <v>15497</v>
      </c>
      <c r="O3328" t="str">
        <f>IF(OR(ISBLANK(draft_picks[[#This Row],[veto_drafter_team_id]]),draft_picks[[#This Row],[veto_drafter_team_id]]=""),"",_xlfn.XLOOKUP(draft_picks[[#This Row],[veto_drafter_team_id]],drafter_teams[id],drafter_teams[name]))</f>
        <v/>
      </c>
      <c r="Q3328" t="s">
        <v>15497</v>
      </c>
      <c r="R3328" t="str">
        <f>IF(OR(ISBLANK(draft_picks[[#This Row],[veto_override_drafter_id]]),draft_picks[[#This Row],[veto_override_drafter_id]]=""),"",_xlfn.XLOOKUP(draft_picks[[#This Row],[veto_override_drafter_id]],drafters[id],drafters[name]))</f>
        <v/>
      </c>
      <c r="S3328" t="s">
        <v>15497</v>
      </c>
      <c r="T3328" t="str">
        <f>IF(OR(ISBLANK(draft_picks[[#This Row],[veto_override_team_id]]),draft_picks[[#This Row],[veto_override_team_id]]=""),"",_xlfn.XLOOKUP(draft_picks[[#This Row],[veto_override_team_id]],drafter_teams[id],drafter_teams[name]))</f>
        <v/>
      </c>
    </row>
    <row r="3329" spans="1:20" x14ac:dyDescent="0.25">
      <c r="A3329" t="s">
        <v>616</v>
      </c>
      <c r="B3329" t="str">
        <f>_xlfn.XLOOKUP(draft_picks[[#This Row],[draft_id]],drafts[id],drafts[title])</f>
        <v>François Truffaut Super Draft</v>
      </c>
      <c r="C3329" s="3">
        <v>7</v>
      </c>
      <c r="D3329">
        <f>IF(C3328&lt;draft_picks[[#This Row],[position]],1,IF(C3328&gt;draft_picks[[#This Row],[position]],D3328+1,IF(C3328=draft_picks[[#This Row],[position]],D3328+1)))</f>
        <v>22</v>
      </c>
      <c r="E3329" t="s">
        <v>2679</v>
      </c>
      <c r="F3329" t="str">
        <f>IF(ISBLANK(draft_picks[[#This Row],[movie_id]]),"",_xlfn.XLOOKUP(draft_picks[[#This Row],[movie_id]],drafts.movies[id],drafts.movies[movie_title]))</f>
        <v>Small Change</v>
      </c>
      <c r="G3329" s="3" t="s">
        <v>1237</v>
      </c>
      <c r="H3329" t="str">
        <f>IF(ISBLANK(draft_picks[[#This Row],[drafter_id]]),"",_xlfn.XLOOKUP(draft_picks[[#This Row],[drafter_id]],drafters[id],drafters[name]))</f>
        <v>Clay Keller</v>
      </c>
      <c r="J3329" t="str">
        <f>IF(ISBLANK(draft_picks[[#This Row],[drafter_team_id]]),"",_xlfn.XLOOKUP(draft_picks[[#This Row],[drafter_team_id]],drafter_teams[id],drafter_teams[name]))</f>
        <v/>
      </c>
      <c r="K3329" s="3" t="s">
        <v>15497</v>
      </c>
      <c r="L3329" t="s">
        <v>15497</v>
      </c>
      <c r="M3329" t="str">
        <f>IF(OR(ISBLANK(draft_picks[[#This Row],[veto_drafter_id]]),draft_picks[[#This Row],[veto_drafter_id]]=""),"",_xlfn.XLOOKUP(draft_picks[[#This Row],[veto_drafter_id]],drafters[id],drafters[name]))</f>
        <v/>
      </c>
      <c r="N3329" t="s">
        <v>15497</v>
      </c>
      <c r="O3329" t="str">
        <f>IF(OR(ISBLANK(draft_picks[[#This Row],[veto_drafter_team_id]]),draft_picks[[#This Row],[veto_drafter_team_id]]=""),"",_xlfn.XLOOKUP(draft_picks[[#This Row],[veto_drafter_team_id]],drafter_teams[id],drafter_teams[name]))</f>
        <v/>
      </c>
      <c r="Q3329" t="s">
        <v>15497</v>
      </c>
      <c r="R3329" t="str">
        <f>IF(OR(ISBLANK(draft_picks[[#This Row],[veto_override_drafter_id]]),draft_picks[[#This Row],[veto_override_drafter_id]]=""),"",_xlfn.XLOOKUP(draft_picks[[#This Row],[veto_override_drafter_id]],drafters[id],drafters[name]))</f>
        <v/>
      </c>
      <c r="S3329" t="s">
        <v>15497</v>
      </c>
      <c r="T3329" t="str">
        <f>IF(OR(ISBLANK(draft_picks[[#This Row],[veto_override_team_id]]),draft_picks[[#This Row],[veto_override_team_id]]=""),"",_xlfn.XLOOKUP(draft_picks[[#This Row],[veto_override_team_id]],drafter_teams[id],drafter_teams[name]))</f>
        <v/>
      </c>
    </row>
    <row r="3330" spans="1:20" x14ac:dyDescent="0.25">
      <c r="A3330" t="s">
        <v>616</v>
      </c>
      <c r="B3330" t="str">
        <f>_xlfn.XLOOKUP(draft_picks[[#This Row],[draft_id]],drafts[id],drafts[title])</f>
        <v>François Truffaut Super Draft</v>
      </c>
      <c r="C3330" s="3">
        <v>6</v>
      </c>
      <c r="D3330">
        <f>IF(C3329&lt;draft_picks[[#This Row],[position]],1,IF(C3329&gt;draft_picks[[#This Row],[position]],D3329+1,IF(C3329=draft_picks[[#This Row],[position]],D3329+1)))</f>
        <v>23</v>
      </c>
      <c r="E3330" t="s">
        <v>2571</v>
      </c>
      <c r="F3330" t="str">
        <f>IF(ISBLANK(draft_picks[[#This Row],[movie_id]]),"",_xlfn.XLOOKUP(draft_picks[[#This Row],[movie_id]],drafts.movies[id],drafts.movies[movie_title]))</f>
        <v>Stolen Kisses</v>
      </c>
      <c r="G3330" s="3" t="s">
        <v>921</v>
      </c>
      <c r="H3330" t="str">
        <f>IF(ISBLANK(draft_picks[[#This Row],[drafter_id]]),"",_xlfn.XLOOKUP(draft_picks[[#This Row],[drafter_id]],drafters[id],drafters[name]))</f>
        <v>Marya Gates</v>
      </c>
      <c r="J3330" t="str">
        <f>IF(ISBLANK(draft_picks[[#This Row],[drafter_team_id]]),"",_xlfn.XLOOKUP(draft_picks[[#This Row],[drafter_team_id]],drafter_teams[id],drafter_teams[name]))</f>
        <v/>
      </c>
      <c r="K3330" s="3" t="s">
        <v>15497</v>
      </c>
      <c r="L3330" t="s">
        <v>15497</v>
      </c>
      <c r="M3330" t="str">
        <f>IF(OR(ISBLANK(draft_picks[[#This Row],[veto_drafter_id]]),draft_picks[[#This Row],[veto_drafter_id]]=""),"",_xlfn.XLOOKUP(draft_picks[[#This Row],[veto_drafter_id]],drafters[id],drafters[name]))</f>
        <v/>
      </c>
      <c r="N3330" t="s">
        <v>15497</v>
      </c>
      <c r="O3330" t="str">
        <f>IF(OR(ISBLANK(draft_picks[[#This Row],[veto_drafter_team_id]]),draft_picks[[#This Row],[veto_drafter_team_id]]=""),"",_xlfn.XLOOKUP(draft_picks[[#This Row],[veto_drafter_team_id]],drafter_teams[id],drafter_teams[name]))</f>
        <v/>
      </c>
      <c r="Q3330" t="s">
        <v>15497</v>
      </c>
      <c r="R3330" t="str">
        <f>IF(OR(ISBLANK(draft_picks[[#This Row],[veto_override_drafter_id]]),draft_picks[[#This Row],[veto_override_drafter_id]]=""),"",_xlfn.XLOOKUP(draft_picks[[#This Row],[veto_override_drafter_id]],drafters[id],drafters[name]))</f>
        <v/>
      </c>
      <c r="S3330" t="s">
        <v>15497</v>
      </c>
      <c r="T3330" t="str">
        <f>IF(OR(ISBLANK(draft_picks[[#This Row],[veto_override_team_id]]),draft_picks[[#This Row],[veto_override_team_id]]=""),"",_xlfn.XLOOKUP(draft_picks[[#This Row],[veto_override_team_id]],drafter_teams[id],drafter_teams[name]))</f>
        <v/>
      </c>
    </row>
    <row r="3331" spans="1:20" x14ac:dyDescent="0.25">
      <c r="A3331" t="s">
        <v>616</v>
      </c>
      <c r="B3331" t="str">
        <f>_xlfn.XLOOKUP(draft_picks[[#This Row],[draft_id]],drafts[id],drafts[title])</f>
        <v>François Truffaut Super Draft</v>
      </c>
      <c r="C3331" s="3">
        <v>5</v>
      </c>
      <c r="D3331">
        <f>IF(C3330&lt;draft_picks[[#This Row],[position]],1,IF(C3330&gt;draft_picks[[#This Row],[position]],D3330+1,IF(C3330=draft_picks[[#This Row],[position]],D3330+1)))</f>
        <v>24</v>
      </c>
      <c r="E3331" t="s">
        <v>6045</v>
      </c>
      <c r="F3331" t="str">
        <f>IF(ISBLANK(draft_picks[[#This Row],[movie_id]]),"",_xlfn.XLOOKUP(draft_picks[[#This Row],[movie_id]],drafts.movies[id],drafts.movies[movie_title]))</f>
        <v>Two English Girls</v>
      </c>
      <c r="G3331" s="3" t="s">
        <v>1115</v>
      </c>
      <c r="H3331" t="str">
        <f>IF(ISBLANK(draft_picks[[#This Row],[drafter_id]]),"",_xlfn.XLOOKUP(draft_picks[[#This Row],[drafter_id]],drafters[id],drafters[name]))</f>
        <v>Ryan Marker</v>
      </c>
      <c r="J3331" t="str">
        <f>IF(ISBLANK(draft_picks[[#This Row],[drafter_team_id]]),"",_xlfn.XLOOKUP(draft_picks[[#This Row],[drafter_team_id]],drafter_teams[id],drafter_teams[name]))</f>
        <v/>
      </c>
      <c r="K3331" s="3" t="s">
        <v>15497</v>
      </c>
      <c r="L3331" t="s">
        <v>15497</v>
      </c>
      <c r="M3331" t="str">
        <f>IF(OR(ISBLANK(draft_picks[[#This Row],[veto_drafter_id]]),draft_picks[[#This Row],[veto_drafter_id]]=""),"",_xlfn.XLOOKUP(draft_picks[[#This Row],[veto_drafter_id]],drafters[id],drafters[name]))</f>
        <v/>
      </c>
      <c r="N3331" t="s">
        <v>15497</v>
      </c>
      <c r="O3331" t="str">
        <f>IF(OR(ISBLANK(draft_picks[[#This Row],[veto_drafter_team_id]]),draft_picks[[#This Row],[veto_drafter_team_id]]=""),"",_xlfn.XLOOKUP(draft_picks[[#This Row],[veto_drafter_team_id]],drafter_teams[id],drafter_teams[name]))</f>
        <v/>
      </c>
      <c r="Q3331" t="s">
        <v>15497</v>
      </c>
      <c r="R3331" t="str">
        <f>IF(OR(ISBLANK(draft_picks[[#This Row],[veto_override_drafter_id]]),draft_picks[[#This Row],[veto_override_drafter_id]]=""),"",_xlfn.XLOOKUP(draft_picks[[#This Row],[veto_override_drafter_id]],drafters[id],drafters[name]))</f>
        <v/>
      </c>
      <c r="S3331" t="s">
        <v>15497</v>
      </c>
      <c r="T3331" t="str">
        <f>IF(OR(ISBLANK(draft_picks[[#This Row],[veto_override_team_id]]),draft_picks[[#This Row],[veto_override_team_id]]=""),"",_xlfn.XLOOKUP(draft_picks[[#This Row],[veto_override_team_id]],drafter_teams[id],drafter_teams[name]))</f>
        <v/>
      </c>
    </row>
    <row r="3332" spans="1:20" x14ac:dyDescent="0.25">
      <c r="A3332" t="s">
        <v>616</v>
      </c>
      <c r="B3332" t="str">
        <f>_xlfn.XLOOKUP(draft_picks[[#This Row],[draft_id]],drafts[id],drafts[title])</f>
        <v>François Truffaut Super Draft</v>
      </c>
      <c r="C3332" s="3">
        <v>4</v>
      </c>
      <c r="D3332">
        <f>IF(C3331&lt;draft_picks[[#This Row],[position]],1,IF(C3331&gt;draft_picks[[#This Row],[position]],D3331+1,IF(C3331=draft_picks[[#This Row],[position]],D3331+1)))</f>
        <v>25</v>
      </c>
      <c r="E3332" t="s">
        <v>1685</v>
      </c>
      <c r="F3332" t="str">
        <f>IF(ISBLANK(draft_picks[[#This Row],[movie_id]]),"",_xlfn.XLOOKUP(draft_picks[[#This Row],[movie_id]],drafts.movies[id],drafts.movies[movie_title]))</f>
        <v>Jules and Jim</v>
      </c>
      <c r="G3332" s="3" t="s">
        <v>857</v>
      </c>
      <c r="H3332" t="str">
        <f>IF(ISBLANK(draft_picks[[#This Row],[drafter_id]]),"",_xlfn.XLOOKUP(draft_picks[[#This Row],[drafter_id]],drafters[id],drafters[name]))</f>
        <v>Patreon Members</v>
      </c>
      <c r="J3332" t="str">
        <f>IF(ISBLANK(draft_picks[[#This Row],[drafter_team_id]]),"",_xlfn.XLOOKUP(draft_picks[[#This Row],[drafter_team_id]],drafter_teams[id],drafter_teams[name]))</f>
        <v/>
      </c>
      <c r="K3332" s="3" t="s">
        <v>15497</v>
      </c>
      <c r="L3332" t="s">
        <v>15497</v>
      </c>
      <c r="M3332" t="str">
        <f>IF(OR(ISBLANK(draft_picks[[#This Row],[veto_drafter_id]]),draft_picks[[#This Row],[veto_drafter_id]]=""),"",_xlfn.XLOOKUP(draft_picks[[#This Row],[veto_drafter_id]],drafters[id],drafters[name]))</f>
        <v/>
      </c>
      <c r="N3332" t="s">
        <v>15497</v>
      </c>
      <c r="O3332" t="str">
        <f>IF(OR(ISBLANK(draft_picks[[#This Row],[veto_drafter_team_id]]),draft_picks[[#This Row],[veto_drafter_team_id]]=""),"",_xlfn.XLOOKUP(draft_picks[[#This Row],[veto_drafter_team_id]],drafter_teams[id],drafter_teams[name]))</f>
        <v/>
      </c>
      <c r="Q3332" t="s">
        <v>15497</v>
      </c>
      <c r="R3332" t="str">
        <f>IF(OR(ISBLANK(draft_picks[[#This Row],[veto_override_drafter_id]]),draft_picks[[#This Row],[veto_override_drafter_id]]=""),"",_xlfn.XLOOKUP(draft_picks[[#This Row],[veto_override_drafter_id]],drafters[id],drafters[name]))</f>
        <v/>
      </c>
      <c r="S3332" t="s">
        <v>15497</v>
      </c>
      <c r="T3332" t="str">
        <f>IF(OR(ISBLANK(draft_picks[[#This Row],[veto_override_team_id]]),draft_picks[[#This Row],[veto_override_team_id]]=""),"",_xlfn.XLOOKUP(draft_picks[[#This Row],[veto_override_team_id]],drafter_teams[id],drafter_teams[name]))</f>
        <v/>
      </c>
    </row>
    <row r="3333" spans="1:20" x14ac:dyDescent="0.25">
      <c r="A3333" t="s">
        <v>616</v>
      </c>
      <c r="B3333" t="str">
        <f>_xlfn.XLOOKUP(draft_picks[[#This Row],[draft_id]],drafts[id],drafts[title])</f>
        <v>François Truffaut Super Draft</v>
      </c>
      <c r="C3333" s="3">
        <v>3</v>
      </c>
      <c r="D3333">
        <f>IF(C3332&lt;draft_picks[[#This Row],[position]],1,IF(C3332&gt;draft_picks[[#This Row],[position]],D3332+1,IF(C3332=draft_picks[[#This Row],[position]],D3332+1)))</f>
        <v>26</v>
      </c>
      <c r="E3333" t="s">
        <v>1664</v>
      </c>
      <c r="F3333" t="str">
        <f>IF(ISBLANK(draft_picks[[#This Row],[movie_id]]),"",_xlfn.XLOOKUP(draft_picks[[#This Row],[movie_id]],drafts.movies[id],drafts.movies[movie_title]))</f>
        <v>The Last Metro</v>
      </c>
      <c r="G3333" s="3" t="s">
        <v>1237</v>
      </c>
      <c r="H3333" t="str">
        <f>IF(ISBLANK(draft_picks[[#This Row],[drafter_id]]),"",_xlfn.XLOOKUP(draft_picks[[#This Row],[drafter_id]],drafters[id],drafters[name]))</f>
        <v>Clay Keller</v>
      </c>
      <c r="J3333" t="str">
        <f>IF(ISBLANK(draft_picks[[#This Row],[drafter_team_id]]),"",_xlfn.XLOOKUP(draft_picks[[#This Row],[drafter_team_id]],drafter_teams[id],drafter_teams[name]))</f>
        <v/>
      </c>
      <c r="K3333" s="3" t="s">
        <v>15497</v>
      </c>
      <c r="L3333" t="s">
        <v>15497</v>
      </c>
      <c r="M3333" t="str">
        <f>IF(OR(ISBLANK(draft_picks[[#This Row],[veto_drafter_id]]),draft_picks[[#This Row],[veto_drafter_id]]=""),"",_xlfn.XLOOKUP(draft_picks[[#This Row],[veto_drafter_id]],drafters[id],drafters[name]))</f>
        <v/>
      </c>
      <c r="N3333" t="s">
        <v>15497</v>
      </c>
      <c r="O3333" t="str">
        <f>IF(OR(ISBLANK(draft_picks[[#This Row],[veto_drafter_team_id]]),draft_picks[[#This Row],[veto_drafter_team_id]]=""),"",_xlfn.XLOOKUP(draft_picks[[#This Row],[veto_drafter_team_id]],drafter_teams[id],drafter_teams[name]))</f>
        <v/>
      </c>
      <c r="Q3333" t="s">
        <v>15497</v>
      </c>
      <c r="R3333" t="str">
        <f>IF(OR(ISBLANK(draft_picks[[#This Row],[veto_override_drafter_id]]),draft_picks[[#This Row],[veto_override_drafter_id]]=""),"",_xlfn.XLOOKUP(draft_picks[[#This Row],[veto_override_drafter_id]],drafters[id],drafters[name]))</f>
        <v/>
      </c>
      <c r="S3333" t="s">
        <v>15497</v>
      </c>
      <c r="T3333" t="str">
        <f>IF(OR(ISBLANK(draft_picks[[#This Row],[veto_override_team_id]]),draft_picks[[#This Row],[veto_override_team_id]]=""),"",_xlfn.XLOOKUP(draft_picks[[#This Row],[veto_override_team_id]],drafter_teams[id],drafter_teams[name]))</f>
        <v/>
      </c>
    </row>
    <row r="3334" spans="1:20" x14ac:dyDescent="0.25">
      <c r="A3334" t="s">
        <v>616</v>
      </c>
      <c r="B3334" t="str">
        <f>_xlfn.XLOOKUP(draft_picks[[#This Row],[draft_id]],drafts[id],drafts[title])</f>
        <v>François Truffaut Super Draft</v>
      </c>
      <c r="C3334" s="3">
        <v>2</v>
      </c>
      <c r="D3334">
        <f>IF(C3333&lt;draft_picks[[#This Row],[position]],1,IF(C3333&gt;draft_picks[[#This Row],[position]],D3333+1,IF(C3333=draft_picks[[#This Row],[position]],D3333+1)))</f>
        <v>27</v>
      </c>
      <c r="E3334" t="s">
        <v>3298</v>
      </c>
      <c r="F3334" t="str">
        <f>IF(ISBLANK(draft_picks[[#This Row],[movie_id]]),"",_xlfn.XLOOKUP(draft_picks[[#This Row],[movie_id]],drafts.movies[id],drafts.movies[movie_title]))</f>
        <v>Shoot the Piano Player</v>
      </c>
      <c r="G3334" s="3" t="s">
        <v>921</v>
      </c>
      <c r="H3334" t="str">
        <f>IF(ISBLANK(draft_picks[[#This Row],[drafter_id]]),"",_xlfn.XLOOKUP(draft_picks[[#This Row],[drafter_id]],drafters[id],drafters[name]))</f>
        <v>Marya Gates</v>
      </c>
      <c r="J3334" t="str">
        <f>IF(ISBLANK(draft_picks[[#This Row],[drafter_team_id]]),"",_xlfn.XLOOKUP(draft_picks[[#This Row],[drafter_team_id]],drafter_teams[id],drafter_teams[name]))</f>
        <v/>
      </c>
      <c r="K3334" s="3" t="s">
        <v>15497</v>
      </c>
      <c r="L3334" t="s">
        <v>15497</v>
      </c>
      <c r="M3334" t="str">
        <f>IF(OR(ISBLANK(draft_picks[[#This Row],[veto_drafter_id]]),draft_picks[[#This Row],[veto_drafter_id]]=""),"",_xlfn.XLOOKUP(draft_picks[[#This Row],[veto_drafter_id]],drafters[id],drafters[name]))</f>
        <v/>
      </c>
      <c r="N3334" t="s">
        <v>15497</v>
      </c>
      <c r="O3334" t="str">
        <f>IF(OR(ISBLANK(draft_picks[[#This Row],[veto_drafter_team_id]]),draft_picks[[#This Row],[veto_drafter_team_id]]=""),"",_xlfn.XLOOKUP(draft_picks[[#This Row],[veto_drafter_team_id]],drafter_teams[id],drafter_teams[name]))</f>
        <v/>
      </c>
      <c r="Q3334" t="s">
        <v>15497</v>
      </c>
      <c r="R3334" t="str">
        <f>IF(OR(ISBLANK(draft_picks[[#This Row],[veto_override_drafter_id]]),draft_picks[[#This Row],[veto_override_drafter_id]]=""),"",_xlfn.XLOOKUP(draft_picks[[#This Row],[veto_override_drafter_id]],drafters[id],drafters[name]))</f>
        <v/>
      </c>
      <c r="S3334" t="s">
        <v>15497</v>
      </c>
      <c r="T3334" t="str">
        <f>IF(OR(ISBLANK(draft_picks[[#This Row],[veto_override_team_id]]),draft_picks[[#This Row],[veto_override_team_id]]=""),"",_xlfn.XLOOKUP(draft_picks[[#This Row],[veto_override_team_id]],drafter_teams[id],drafter_teams[name]))</f>
        <v/>
      </c>
    </row>
    <row r="3335" spans="1:20" x14ac:dyDescent="0.25">
      <c r="A3335" t="s">
        <v>616</v>
      </c>
      <c r="B3335" t="str">
        <f>_xlfn.XLOOKUP(draft_picks[[#This Row],[draft_id]],drafts[id],drafts[title])</f>
        <v>François Truffaut Super Draft</v>
      </c>
      <c r="C3335" s="3">
        <v>1</v>
      </c>
      <c r="D3335">
        <f>IF(C3334&lt;draft_picks[[#This Row],[position]],1,IF(C3334&gt;draft_picks[[#This Row],[position]],D3334+1,IF(C3334=draft_picks[[#This Row],[position]],D3334+1)))</f>
        <v>28</v>
      </c>
      <c r="E3335" t="s">
        <v>3448</v>
      </c>
      <c r="F3335" t="str">
        <f>IF(ISBLANK(draft_picks[[#This Row],[movie_id]]),"",_xlfn.XLOOKUP(draft_picks[[#This Row],[movie_id]],drafts.movies[id],drafts.movies[movie_title]))</f>
        <v>The 400 Blows</v>
      </c>
      <c r="G3335" s="3" t="s">
        <v>1115</v>
      </c>
      <c r="H3335" t="str">
        <f>IF(ISBLANK(draft_picks[[#This Row],[drafter_id]]),"",_xlfn.XLOOKUP(draft_picks[[#This Row],[drafter_id]],drafters[id],drafters[name]))</f>
        <v>Ryan Marker</v>
      </c>
      <c r="J3335" t="str">
        <f>IF(ISBLANK(draft_picks[[#This Row],[drafter_team_id]]),"",_xlfn.XLOOKUP(draft_picks[[#This Row],[drafter_team_id]],drafter_teams[id],drafter_teams[name]))</f>
        <v/>
      </c>
      <c r="K3335" s="3" t="s">
        <v>15497</v>
      </c>
      <c r="L3335" t="s">
        <v>15497</v>
      </c>
      <c r="M3335" t="str">
        <f>IF(OR(ISBLANK(draft_picks[[#This Row],[veto_drafter_id]]),draft_picks[[#This Row],[veto_drafter_id]]=""),"",_xlfn.XLOOKUP(draft_picks[[#This Row],[veto_drafter_id]],drafters[id],drafters[name]))</f>
        <v/>
      </c>
      <c r="N3335" t="s">
        <v>15497</v>
      </c>
      <c r="O3335" t="str">
        <f>IF(OR(ISBLANK(draft_picks[[#This Row],[veto_drafter_team_id]]),draft_picks[[#This Row],[veto_drafter_team_id]]=""),"",_xlfn.XLOOKUP(draft_picks[[#This Row],[veto_drafter_team_id]],drafter_teams[id],drafter_teams[name]))</f>
        <v/>
      </c>
      <c r="Q3335" t="s">
        <v>15497</v>
      </c>
      <c r="R3335" t="str">
        <f>IF(OR(ISBLANK(draft_picks[[#This Row],[veto_override_drafter_id]]),draft_picks[[#This Row],[veto_override_drafter_id]]=""),"",_xlfn.XLOOKUP(draft_picks[[#This Row],[veto_override_drafter_id]],drafters[id],drafters[name]))</f>
        <v/>
      </c>
      <c r="S3335" t="s">
        <v>15497</v>
      </c>
      <c r="T3335" t="str">
        <f>IF(OR(ISBLANK(draft_picks[[#This Row],[veto_override_team_id]]),draft_picks[[#This Row],[veto_override_team_id]]=""),"",_xlfn.XLOOKUP(draft_picks[[#This Row],[veto_override_team_id]],drafter_teams[id],drafter_teams[name]))</f>
        <v/>
      </c>
    </row>
    <row r="3336" spans="1:20" x14ac:dyDescent="0.25">
      <c r="A3336" t="s">
        <v>540</v>
      </c>
      <c r="B3336" t="str">
        <f>_xlfn.XLOOKUP(draft_picks[[#This Row],[draft_id]],drafts[id],drafts[title])</f>
        <v>Holiday Horror (Non Christmas &amp; Halloween)</v>
      </c>
      <c r="C3336" s="3">
        <v>7</v>
      </c>
      <c r="D3336">
        <f>IF(C3335&lt;draft_picks[[#This Row],[position]],1,IF(C3335&gt;draft_picks[[#This Row],[position]],D3335+1,IF(C3335=draft_picks[[#This Row],[position]],D3335+1)))</f>
        <v>1</v>
      </c>
      <c r="E3336" t="s">
        <v>7249</v>
      </c>
      <c r="F3336" t="str">
        <f>IF(ISBLANK(draft_picks[[#This Row],[movie_id]]),"",_xlfn.XLOOKUP(draft_picks[[#This Row],[movie_id]],drafts.movies[id],drafts.movies[movie_title]))</f>
        <v>Holidays</v>
      </c>
      <c r="G3336" s="3" t="s">
        <v>793</v>
      </c>
      <c r="H3336" t="str">
        <f>IF(ISBLANK(draft_picks[[#This Row],[drafter_id]]),"",_xlfn.XLOOKUP(draft_picks[[#This Row],[drafter_id]],drafters[id],drafters[name]))</f>
        <v>Clarke Wolfe</v>
      </c>
      <c r="J3336" t="str">
        <f>IF(ISBLANK(draft_picks[[#This Row],[drafter_team_id]]),"",_xlfn.XLOOKUP(draft_picks[[#This Row],[drafter_team_id]],drafter_teams[id],drafter_teams[name]))</f>
        <v/>
      </c>
      <c r="K3336" s="3" t="s">
        <v>15497</v>
      </c>
      <c r="L3336" t="s">
        <v>15497</v>
      </c>
      <c r="M3336" t="str">
        <f>IF(OR(ISBLANK(draft_picks[[#This Row],[veto_drafter_id]]),draft_picks[[#This Row],[veto_drafter_id]]=""),"",_xlfn.XLOOKUP(draft_picks[[#This Row],[veto_drafter_id]],drafters[id],drafters[name]))</f>
        <v/>
      </c>
      <c r="N3336" t="s">
        <v>15497</v>
      </c>
      <c r="O3336" t="str">
        <f>IF(OR(ISBLANK(draft_picks[[#This Row],[veto_drafter_team_id]]),draft_picks[[#This Row],[veto_drafter_team_id]]=""),"",_xlfn.XLOOKUP(draft_picks[[#This Row],[veto_drafter_team_id]],drafter_teams[id],drafter_teams[name]))</f>
        <v/>
      </c>
      <c r="Q3336" t="s">
        <v>15497</v>
      </c>
      <c r="R3336" t="str">
        <f>IF(OR(ISBLANK(draft_picks[[#This Row],[veto_override_drafter_id]]),draft_picks[[#This Row],[veto_override_drafter_id]]=""),"",_xlfn.XLOOKUP(draft_picks[[#This Row],[veto_override_drafter_id]],drafters[id],drafters[name]))</f>
        <v/>
      </c>
      <c r="S3336" t="s">
        <v>15497</v>
      </c>
      <c r="T3336" t="str">
        <f>IF(OR(ISBLANK(draft_picks[[#This Row],[veto_override_team_id]]),draft_picks[[#This Row],[veto_override_team_id]]=""),"",_xlfn.XLOOKUP(draft_picks[[#This Row],[veto_override_team_id]],drafter_teams[id],drafter_teams[name]))</f>
        <v/>
      </c>
    </row>
    <row r="3337" spans="1:20" x14ac:dyDescent="0.25">
      <c r="A3337" t="s">
        <v>540</v>
      </c>
      <c r="B3337" t="str">
        <f>_xlfn.XLOOKUP(draft_picks[[#This Row],[draft_id]],drafts[id],drafts[title])</f>
        <v>Holiday Horror (Non Christmas &amp; Halloween)</v>
      </c>
      <c r="C3337" s="3">
        <v>6</v>
      </c>
      <c r="D3337">
        <f>IF(C3336&lt;draft_picks[[#This Row],[position]],1,IF(C3336&gt;draft_picks[[#This Row],[position]],D3336+1,IF(C3336=draft_picks[[#This Row],[position]],D3336+1)))</f>
        <v>2</v>
      </c>
      <c r="E3337" t="s">
        <v>7649</v>
      </c>
      <c r="F3337" t="str">
        <f>IF(ISBLANK(draft_picks[[#This Row],[movie_id]]),"",_xlfn.XLOOKUP(draft_picks[[#This Row],[movie_id]],drafts.movies[id],drafts.movies[movie_title]))</f>
        <v>The Blackening</v>
      </c>
      <c r="G3337" s="3" t="s">
        <v>793</v>
      </c>
      <c r="H3337" t="str">
        <f>IF(ISBLANK(draft_picks[[#This Row],[drafter_id]]),"",_xlfn.XLOOKUP(draft_picks[[#This Row],[drafter_id]],drafters[id],drafters[name]))</f>
        <v>Clarke Wolfe</v>
      </c>
      <c r="J3337" t="str">
        <f>IF(ISBLANK(draft_picks[[#This Row],[drafter_team_id]]),"",_xlfn.XLOOKUP(draft_picks[[#This Row],[drafter_team_id]],drafter_teams[id],drafter_teams[name]))</f>
        <v/>
      </c>
      <c r="K3337" s="3" t="s">
        <v>15497</v>
      </c>
      <c r="L3337" t="s">
        <v>15497</v>
      </c>
      <c r="M3337" t="str">
        <f>IF(OR(ISBLANK(draft_picks[[#This Row],[veto_drafter_id]]),draft_picks[[#This Row],[veto_drafter_id]]=""),"",_xlfn.XLOOKUP(draft_picks[[#This Row],[veto_drafter_id]],drafters[id],drafters[name]))</f>
        <v/>
      </c>
      <c r="N3337" t="s">
        <v>15497</v>
      </c>
      <c r="O3337" t="str">
        <f>IF(OR(ISBLANK(draft_picks[[#This Row],[veto_drafter_team_id]]),draft_picks[[#This Row],[veto_drafter_team_id]]=""),"",_xlfn.XLOOKUP(draft_picks[[#This Row],[veto_drafter_team_id]],drafter_teams[id],drafter_teams[name]))</f>
        <v/>
      </c>
      <c r="Q3337" t="s">
        <v>15497</v>
      </c>
      <c r="R3337" t="str">
        <f>IF(OR(ISBLANK(draft_picks[[#This Row],[veto_override_drafter_id]]),draft_picks[[#This Row],[veto_override_drafter_id]]=""),"",_xlfn.XLOOKUP(draft_picks[[#This Row],[veto_override_drafter_id]],drafters[id],drafters[name]))</f>
        <v/>
      </c>
      <c r="S3337" t="s">
        <v>15497</v>
      </c>
      <c r="T3337" t="str">
        <f>IF(OR(ISBLANK(draft_picks[[#This Row],[veto_override_team_id]]),draft_picks[[#This Row],[veto_override_team_id]]=""),"",_xlfn.XLOOKUP(draft_picks[[#This Row],[veto_override_team_id]],drafter_teams[id],drafter_teams[name]))</f>
        <v/>
      </c>
    </row>
    <row r="3338" spans="1:20" x14ac:dyDescent="0.25">
      <c r="A3338" t="s">
        <v>540</v>
      </c>
      <c r="B3338" t="str">
        <f>_xlfn.XLOOKUP(draft_picks[[#This Row],[draft_id]],drafts[id],drafts[title])</f>
        <v>Holiday Horror (Non Christmas &amp; Halloween)</v>
      </c>
      <c r="C3338" s="3">
        <v>5</v>
      </c>
      <c r="D3338">
        <f>IF(C3337&lt;draft_picks[[#This Row],[position]],1,IF(C3337&gt;draft_picks[[#This Row],[position]],D3337+1,IF(C3337=draft_picks[[#This Row],[position]],D3337+1)))</f>
        <v>3</v>
      </c>
      <c r="E3338" t="s">
        <v>3948</v>
      </c>
      <c r="F3338" t="str">
        <f>IF(ISBLANK(draft_picks[[#This Row],[movie_id]]),"",_xlfn.XLOOKUP(draft_picks[[#This Row],[movie_id]],drafts.movies[id],drafts.movies[movie_title]))</f>
        <v>Thanksgiving</v>
      </c>
      <c r="G3338" s="3" t="s">
        <v>873</v>
      </c>
      <c r="H3338" t="str">
        <f>IF(ISBLANK(draft_picks[[#This Row],[drafter_id]]),"",_xlfn.XLOOKUP(draft_picks[[#This Row],[drafter_id]],drafters[id],drafters[name]))</f>
        <v>Samm Levine</v>
      </c>
      <c r="J3338" t="str">
        <f>IF(ISBLANK(draft_picks[[#This Row],[drafter_team_id]]),"",_xlfn.XLOOKUP(draft_picks[[#This Row],[drafter_team_id]],drafter_teams[id],drafter_teams[name]))</f>
        <v/>
      </c>
      <c r="K3338" s="3" t="s">
        <v>15497</v>
      </c>
      <c r="L3338" t="s">
        <v>15497</v>
      </c>
      <c r="M3338" t="str">
        <f>IF(OR(ISBLANK(draft_picks[[#This Row],[veto_drafter_id]]),draft_picks[[#This Row],[veto_drafter_id]]=""),"",_xlfn.XLOOKUP(draft_picks[[#This Row],[veto_drafter_id]],drafters[id],drafters[name]))</f>
        <v/>
      </c>
      <c r="N3338" t="s">
        <v>15497</v>
      </c>
      <c r="O3338" t="str">
        <f>IF(OR(ISBLANK(draft_picks[[#This Row],[veto_drafter_team_id]]),draft_picks[[#This Row],[veto_drafter_team_id]]=""),"",_xlfn.XLOOKUP(draft_picks[[#This Row],[veto_drafter_team_id]],drafter_teams[id],drafter_teams[name]))</f>
        <v/>
      </c>
      <c r="Q3338" t="s">
        <v>15497</v>
      </c>
      <c r="R3338" t="str">
        <f>IF(OR(ISBLANK(draft_picks[[#This Row],[veto_override_drafter_id]]),draft_picks[[#This Row],[veto_override_drafter_id]]=""),"",_xlfn.XLOOKUP(draft_picks[[#This Row],[veto_override_drafter_id]],drafters[id],drafters[name]))</f>
        <v/>
      </c>
      <c r="S3338" t="s">
        <v>15497</v>
      </c>
      <c r="T3338" t="str">
        <f>IF(OR(ISBLANK(draft_picks[[#This Row],[veto_override_team_id]]),draft_picks[[#This Row],[veto_override_team_id]]=""),"",_xlfn.XLOOKUP(draft_picks[[#This Row],[veto_override_team_id]],drafter_teams[id],drafter_teams[name]))</f>
        <v/>
      </c>
    </row>
    <row r="3339" spans="1:20" x14ac:dyDescent="0.25">
      <c r="A3339" t="s">
        <v>540</v>
      </c>
      <c r="B3339" t="str">
        <f>_xlfn.XLOOKUP(draft_picks[[#This Row],[draft_id]],drafts[id],drafts[title])</f>
        <v>Holiday Horror (Non Christmas &amp; Halloween)</v>
      </c>
      <c r="C3339" s="3">
        <v>4</v>
      </c>
      <c r="D3339">
        <f>IF(C3338&lt;draft_picks[[#This Row],[position]],1,IF(C3338&gt;draft_picks[[#This Row],[position]],D3338+1,IF(C3338=draft_picks[[#This Row],[position]],D3338+1)))</f>
        <v>4</v>
      </c>
      <c r="E3339" t="s">
        <v>2886</v>
      </c>
      <c r="F3339" t="str">
        <f>IF(ISBLANK(draft_picks[[#This Row],[movie_id]]),"",_xlfn.XLOOKUP(draft_picks[[#This Row],[movie_id]],drafts.movies[id],drafts.movies[movie_title]))</f>
        <v>Midsommar</v>
      </c>
      <c r="G3339" s="3" t="s">
        <v>793</v>
      </c>
      <c r="H3339" t="str">
        <f>IF(ISBLANK(draft_picks[[#This Row],[drafter_id]]),"",_xlfn.XLOOKUP(draft_picks[[#This Row],[drafter_id]],drafters[id],drafters[name]))</f>
        <v>Clarke Wolfe</v>
      </c>
      <c r="J3339" t="str">
        <f>IF(ISBLANK(draft_picks[[#This Row],[drafter_team_id]]),"",_xlfn.XLOOKUP(draft_picks[[#This Row],[drafter_team_id]],drafter_teams[id],drafter_teams[name]))</f>
        <v/>
      </c>
      <c r="K3339" s="3" t="s">
        <v>15497</v>
      </c>
      <c r="L3339" t="s">
        <v>15497</v>
      </c>
      <c r="M3339" t="str">
        <f>IF(OR(ISBLANK(draft_picks[[#This Row],[veto_drafter_id]]),draft_picks[[#This Row],[veto_drafter_id]]=""),"",_xlfn.XLOOKUP(draft_picks[[#This Row],[veto_drafter_id]],drafters[id],drafters[name]))</f>
        <v/>
      </c>
      <c r="N3339" t="s">
        <v>15497</v>
      </c>
      <c r="O3339" t="str">
        <f>IF(OR(ISBLANK(draft_picks[[#This Row],[veto_drafter_team_id]]),draft_picks[[#This Row],[veto_drafter_team_id]]=""),"",_xlfn.XLOOKUP(draft_picks[[#This Row],[veto_drafter_team_id]],drafter_teams[id],drafter_teams[name]))</f>
        <v/>
      </c>
      <c r="Q3339" t="s">
        <v>15497</v>
      </c>
      <c r="R3339" t="str">
        <f>IF(OR(ISBLANK(draft_picks[[#This Row],[veto_override_drafter_id]]),draft_picks[[#This Row],[veto_override_drafter_id]]=""),"",_xlfn.XLOOKUP(draft_picks[[#This Row],[veto_override_drafter_id]],drafters[id],drafters[name]))</f>
        <v/>
      </c>
      <c r="S3339" t="s">
        <v>15497</v>
      </c>
      <c r="T3339" t="str">
        <f>IF(OR(ISBLANK(draft_picks[[#This Row],[veto_override_team_id]]),draft_picks[[#This Row],[veto_override_team_id]]=""),"",_xlfn.XLOOKUP(draft_picks[[#This Row],[veto_override_team_id]],drafter_teams[id],drafter_teams[name]))</f>
        <v/>
      </c>
    </row>
    <row r="3340" spans="1:20" x14ac:dyDescent="0.25">
      <c r="A3340" t="s">
        <v>540</v>
      </c>
      <c r="B3340" t="str">
        <f>_xlfn.XLOOKUP(draft_picks[[#This Row],[draft_id]],drafts[id],drafts[title])</f>
        <v>Holiday Horror (Non Christmas &amp; Halloween)</v>
      </c>
      <c r="C3340" s="3">
        <v>3</v>
      </c>
      <c r="D3340">
        <f>IF(C3339&lt;draft_picks[[#This Row],[position]],1,IF(C3339&gt;draft_picks[[#This Row],[position]],D3339+1,IF(C3339=draft_picks[[#This Row],[position]],D3339+1)))</f>
        <v>5</v>
      </c>
      <c r="E3340" t="s">
        <v>7922</v>
      </c>
      <c r="F3340" t="str">
        <f>IF(ISBLANK(draft_picks[[#This Row],[movie_id]]),"",_xlfn.XLOOKUP(draft_picks[[#This Row],[movie_id]],drafts.movies[id],drafts.movies[movie_title]))</f>
        <v>It</v>
      </c>
      <c r="G3340" s="3" t="s">
        <v>873</v>
      </c>
      <c r="H3340" t="str">
        <f>IF(ISBLANK(draft_picks[[#This Row],[drafter_id]]),"",_xlfn.XLOOKUP(draft_picks[[#This Row],[drafter_id]],drafters[id],drafters[name]))</f>
        <v>Samm Levine</v>
      </c>
      <c r="J3340" t="str">
        <f>IF(ISBLANK(draft_picks[[#This Row],[drafter_team_id]]),"",_xlfn.XLOOKUP(draft_picks[[#This Row],[drafter_team_id]],drafter_teams[id],drafter_teams[name]))</f>
        <v/>
      </c>
      <c r="K3340" s="3" t="s">
        <v>15497</v>
      </c>
      <c r="L3340" t="s">
        <v>15497</v>
      </c>
      <c r="M3340" t="str">
        <f>IF(OR(ISBLANK(draft_picks[[#This Row],[veto_drafter_id]]),draft_picks[[#This Row],[veto_drafter_id]]=""),"",_xlfn.XLOOKUP(draft_picks[[#This Row],[veto_drafter_id]],drafters[id],drafters[name]))</f>
        <v/>
      </c>
      <c r="N3340" t="s">
        <v>15497</v>
      </c>
      <c r="O3340" t="str">
        <f>IF(OR(ISBLANK(draft_picks[[#This Row],[veto_drafter_team_id]]),draft_picks[[#This Row],[veto_drafter_team_id]]=""),"",_xlfn.XLOOKUP(draft_picks[[#This Row],[veto_drafter_team_id]],drafter_teams[id],drafter_teams[name]))</f>
        <v/>
      </c>
      <c r="Q3340" t="s">
        <v>15497</v>
      </c>
      <c r="R3340" t="str">
        <f>IF(OR(ISBLANK(draft_picks[[#This Row],[veto_override_drafter_id]]),draft_picks[[#This Row],[veto_override_drafter_id]]=""),"",_xlfn.XLOOKUP(draft_picks[[#This Row],[veto_override_drafter_id]],drafters[id],drafters[name]))</f>
        <v/>
      </c>
      <c r="S3340" t="s">
        <v>15497</v>
      </c>
      <c r="T3340" t="str">
        <f>IF(OR(ISBLANK(draft_picks[[#This Row],[veto_override_team_id]]),draft_picks[[#This Row],[veto_override_team_id]]=""),"",_xlfn.XLOOKUP(draft_picks[[#This Row],[veto_override_team_id]],drafter_teams[id],drafter_teams[name]))</f>
        <v/>
      </c>
    </row>
    <row r="3341" spans="1:20" x14ac:dyDescent="0.25">
      <c r="A3341" t="s">
        <v>540</v>
      </c>
      <c r="B3341" t="str">
        <f>_xlfn.XLOOKUP(draft_picks[[#This Row],[draft_id]],drafts[id],drafts[title])</f>
        <v>Holiday Horror (Non Christmas &amp; Halloween)</v>
      </c>
      <c r="C3341" s="3">
        <v>2</v>
      </c>
      <c r="D3341">
        <f>IF(C3340&lt;draft_picks[[#This Row],[position]],1,IF(C3340&gt;draft_picks[[#This Row],[position]],D3340+1,IF(C3340=draft_picks[[#This Row],[position]],D3340+1)))</f>
        <v>6</v>
      </c>
      <c r="E3341" t="s">
        <v>2454</v>
      </c>
      <c r="F3341" t="str">
        <f>IF(ISBLANK(draft_picks[[#This Row],[movie_id]]),"",_xlfn.XLOOKUP(draft_picks[[#This Row],[movie_id]],drafts.movies[id],drafts.movies[movie_title]))</f>
        <v>My Bloody Valentine</v>
      </c>
      <c r="G3341" s="3" t="s">
        <v>793</v>
      </c>
      <c r="H3341" t="str">
        <f>IF(ISBLANK(draft_picks[[#This Row],[drafter_id]]),"",_xlfn.XLOOKUP(draft_picks[[#This Row],[drafter_id]],drafters[id],drafters[name]))</f>
        <v>Clarke Wolfe</v>
      </c>
      <c r="J3341" t="str">
        <f>IF(ISBLANK(draft_picks[[#This Row],[drafter_team_id]]),"",_xlfn.XLOOKUP(draft_picks[[#This Row],[drafter_team_id]],drafter_teams[id],drafter_teams[name]))</f>
        <v/>
      </c>
      <c r="K3341" s="3" t="s">
        <v>15497</v>
      </c>
      <c r="L3341" t="s">
        <v>15497</v>
      </c>
      <c r="M3341" t="str">
        <f>IF(OR(ISBLANK(draft_picks[[#This Row],[veto_drafter_id]]),draft_picks[[#This Row],[veto_drafter_id]]=""),"",_xlfn.XLOOKUP(draft_picks[[#This Row],[veto_drafter_id]],drafters[id],drafters[name]))</f>
        <v/>
      </c>
      <c r="N3341" t="s">
        <v>15497</v>
      </c>
      <c r="O3341" t="str">
        <f>IF(OR(ISBLANK(draft_picks[[#This Row],[veto_drafter_team_id]]),draft_picks[[#This Row],[veto_drafter_team_id]]=""),"",_xlfn.XLOOKUP(draft_picks[[#This Row],[veto_drafter_team_id]],drafter_teams[id],drafter_teams[name]))</f>
        <v/>
      </c>
      <c r="Q3341" t="s">
        <v>15497</v>
      </c>
      <c r="R3341" t="str">
        <f>IF(OR(ISBLANK(draft_picks[[#This Row],[veto_override_drafter_id]]),draft_picks[[#This Row],[veto_override_drafter_id]]=""),"",_xlfn.XLOOKUP(draft_picks[[#This Row],[veto_override_drafter_id]],drafters[id],drafters[name]))</f>
        <v/>
      </c>
      <c r="S3341" t="s">
        <v>15497</v>
      </c>
      <c r="T3341" t="str">
        <f>IF(OR(ISBLANK(draft_picks[[#This Row],[veto_override_team_id]]),draft_picks[[#This Row],[veto_override_team_id]]=""),"",_xlfn.XLOOKUP(draft_picks[[#This Row],[veto_override_team_id]],drafter_teams[id],drafter_teams[name]))</f>
        <v/>
      </c>
    </row>
    <row r="3342" spans="1:20" x14ac:dyDescent="0.25">
      <c r="A3342" t="s">
        <v>540</v>
      </c>
      <c r="B3342" t="str">
        <f>_xlfn.XLOOKUP(draft_picks[[#This Row],[draft_id]],drafts[id],drafts[title])</f>
        <v>Holiday Horror (Non Christmas &amp; Halloween)</v>
      </c>
      <c r="C3342" s="3">
        <v>1</v>
      </c>
      <c r="D3342">
        <f>IF(C3341&lt;draft_picks[[#This Row],[position]],1,IF(C3341&gt;draft_picks[[#This Row],[position]],D3341+1,IF(C3341=draft_picks[[#This Row],[position]],D3341+1)))</f>
        <v>7</v>
      </c>
      <c r="E3342" t="s">
        <v>5160</v>
      </c>
      <c r="F3342" t="str">
        <f>IF(ISBLANK(draft_picks[[#This Row],[movie_id]]),"",_xlfn.XLOOKUP(draft_picks[[#This Row],[movie_id]],drafts.movies[id],drafts.movies[movie_title]))</f>
        <v>Jaws</v>
      </c>
      <c r="G3342" s="3" t="s">
        <v>873</v>
      </c>
      <c r="H3342" t="str">
        <f>IF(ISBLANK(draft_picks[[#This Row],[drafter_id]]),"",_xlfn.XLOOKUP(draft_picks[[#This Row],[drafter_id]],drafters[id],drafters[name]))</f>
        <v>Samm Levine</v>
      </c>
      <c r="J3342" t="str">
        <f>IF(ISBLANK(draft_picks[[#This Row],[drafter_team_id]]),"",_xlfn.XLOOKUP(draft_picks[[#This Row],[drafter_team_id]],drafter_teams[id],drafter_teams[name]))</f>
        <v/>
      </c>
      <c r="K3342" s="3" t="s">
        <v>15497</v>
      </c>
      <c r="L3342" t="s">
        <v>15497</v>
      </c>
      <c r="M3342" t="str">
        <f>IF(OR(ISBLANK(draft_picks[[#This Row],[veto_drafter_id]]),draft_picks[[#This Row],[veto_drafter_id]]=""),"",_xlfn.XLOOKUP(draft_picks[[#This Row],[veto_drafter_id]],drafters[id],drafters[name]))</f>
        <v/>
      </c>
      <c r="N3342" t="s">
        <v>15497</v>
      </c>
      <c r="O3342" t="str">
        <f>IF(OR(ISBLANK(draft_picks[[#This Row],[veto_drafter_team_id]]),draft_picks[[#This Row],[veto_drafter_team_id]]=""),"",_xlfn.XLOOKUP(draft_picks[[#This Row],[veto_drafter_team_id]],drafter_teams[id],drafter_teams[name]))</f>
        <v/>
      </c>
      <c r="Q3342" t="s">
        <v>15497</v>
      </c>
      <c r="R3342" t="str">
        <f>IF(OR(ISBLANK(draft_picks[[#This Row],[veto_override_drafter_id]]),draft_picks[[#This Row],[veto_override_drafter_id]]=""),"",_xlfn.XLOOKUP(draft_picks[[#This Row],[veto_override_drafter_id]],drafters[id],drafters[name]))</f>
        <v/>
      </c>
      <c r="S3342" t="s">
        <v>15497</v>
      </c>
      <c r="T3342" t="str">
        <f>IF(OR(ISBLANK(draft_picks[[#This Row],[veto_override_team_id]]),draft_picks[[#This Row],[veto_override_team_id]]=""),"",_xlfn.XLOOKUP(draft_picks[[#This Row],[veto_override_team_id]],drafter_teams[id],drafter_teams[name]))</f>
        <v/>
      </c>
    </row>
    <row r="3343" spans="1:20" x14ac:dyDescent="0.25">
      <c r="A3343" t="s">
        <v>238</v>
      </c>
      <c r="B3343" t="str">
        <f>_xlfn.XLOOKUP(draft_picks[[#This Row],[draft_id]],drafts[id],drafts[title])</f>
        <v>Charlie Kaufman Super Draft</v>
      </c>
      <c r="C3343" s="3">
        <v>9</v>
      </c>
      <c r="D3343">
        <f>IF(C3342&lt;draft_picks[[#This Row],[position]],1,IF(C3342&gt;draft_picks[[#This Row],[position]],D3342+1,IF(C3342=draft_picks[[#This Row],[position]],D3342+1)))</f>
        <v>1</v>
      </c>
      <c r="E3343" t="s">
        <v>3781</v>
      </c>
      <c r="F3343" t="str">
        <f>IF(ISBLANK(draft_picks[[#This Row],[movie_id]]),"",_xlfn.XLOOKUP(draft_picks[[#This Row],[movie_id]],drafts.movies[id],drafts.movies[movie_title]))</f>
        <v>Human Nature</v>
      </c>
      <c r="G3343" s="3" t="s">
        <v>1033</v>
      </c>
      <c r="H3343" t="str">
        <f>IF(ISBLANK(draft_picks[[#This Row],[drafter_id]]),"",_xlfn.XLOOKUP(draft_picks[[#This Row],[drafter_id]],drafters[id],drafters[name]))</f>
        <v>Liz Shannon Miller</v>
      </c>
      <c r="J3343" t="str">
        <f>IF(ISBLANK(draft_picks[[#This Row],[drafter_team_id]]),"",_xlfn.XLOOKUP(draft_picks[[#This Row],[drafter_team_id]],drafter_teams[id],drafter_teams[name]))</f>
        <v/>
      </c>
      <c r="K3343" s="3" t="s">
        <v>15497</v>
      </c>
      <c r="L3343" t="s">
        <v>15497</v>
      </c>
      <c r="M3343" t="str">
        <f>IF(OR(ISBLANK(draft_picks[[#This Row],[veto_drafter_id]]),draft_picks[[#This Row],[veto_drafter_id]]=""),"",_xlfn.XLOOKUP(draft_picks[[#This Row],[veto_drafter_id]],drafters[id],drafters[name]))</f>
        <v/>
      </c>
      <c r="N3343" t="s">
        <v>15497</v>
      </c>
      <c r="O3343" t="str">
        <f>IF(OR(ISBLANK(draft_picks[[#This Row],[veto_drafter_team_id]]),draft_picks[[#This Row],[veto_drafter_team_id]]=""),"",_xlfn.XLOOKUP(draft_picks[[#This Row],[veto_drafter_team_id]],drafter_teams[id],drafter_teams[name]))</f>
        <v/>
      </c>
      <c r="Q3343" t="s">
        <v>15497</v>
      </c>
      <c r="R3343" t="str">
        <f>IF(OR(ISBLANK(draft_picks[[#This Row],[veto_override_drafter_id]]),draft_picks[[#This Row],[veto_override_drafter_id]]=""),"",_xlfn.XLOOKUP(draft_picks[[#This Row],[veto_override_drafter_id]],drafters[id],drafters[name]))</f>
        <v/>
      </c>
      <c r="S3343" t="s">
        <v>15497</v>
      </c>
      <c r="T3343" t="str">
        <f>IF(OR(ISBLANK(draft_picks[[#This Row],[veto_override_team_id]]),draft_picks[[#This Row],[veto_override_team_id]]=""),"",_xlfn.XLOOKUP(draft_picks[[#This Row],[veto_override_team_id]],drafter_teams[id],drafter_teams[name]))</f>
        <v/>
      </c>
    </row>
    <row r="3344" spans="1:20" x14ac:dyDescent="0.25">
      <c r="A3344" t="s">
        <v>238</v>
      </c>
      <c r="B3344" t="str">
        <f>_xlfn.XLOOKUP(draft_picks[[#This Row],[draft_id]],drafts[id],drafts[title])</f>
        <v>Charlie Kaufman Super Draft</v>
      </c>
      <c r="C3344" s="3">
        <v>8</v>
      </c>
      <c r="D3344">
        <f>IF(C3343&lt;draft_picks[[#This Row],[position]],1,IF(C3343&gt;draft_picks[[#This Row],[position]],D3343+1,IF(C3343=draft_picks[[#This Row],[position]],D3343+1)))</f>
        <v>2</v>
      </c>
      <c r="E3344" t="s">
        <v>6039</v>
      </c>
      <c r="F3344" t="str">
        <f>IF(ISBLANK(draft_picks[[#This Row],[movie_id]]),"",_xlfn.XLOOKUP(draft_picks[[#This Row],[movie_id]],drafts.movies[id],drafts.movies[movie_title]))</f>
        <v>Confessions of a Dangerous Mind</v>
      </c>
      <c r="G3344" s="3" t="s">
        <v>859</v>
      </c>
      <c r="H3344" t="str">
        <f>IF(ISBLANK(draft_picks[[#This Row],[drafter_id]]),"",_xlfn.XLOOKUP(draft_picks[[#This Row],[drafter_id]],drafters[id],drafters[name]))</f>
        <v>Angie Han</v>
      </c>
      <c r="J3344" t="str">
        <f>IF(ISBLANK(draft_picks[[#This Row],[drafter_team_id]]),"",_xlfn.XLOOKUP(draft_picks[[#This Row],[drafter_team_id]],drafter_teams[id],drafter_teams[name]))</f>
        <v/>
      </c>
      <c r="K3344" s="3" t="s">
        <v>15497</v>
      </c>
      <c r="L3344" t="s">
        <v>15497</v>
      </c>
      <c r="M3344" t="str">
        <f>IF(OR(ISBLANK(draft_picks[[#This Row],[veto_drafter_id]]),draft_picks[[#This Row],[veto_drafter_id]]=""),"",_xlfn.XLOOKUP(draft_picks[[#This Row],[veto_drafter_id]],drafters[id],drafters[name]))</f>
        <v/>
      </c>
      <c r="N3344" t="s">
        <v>15497</v>
      </c>
      <c r="O3344" t="str">
        <f>IF(OR(ISBLANK(draft_picks[[#This Row],[veto_drafter_team_id]]),draft_picks[[#This Row],[veto_drafter_team_id]]=""),"",_xlfn.XLOOKUP(draft_picks[[#This Row],[veto_drafter_team_id]],drafter_teams[id],drafter_teams[name]))</f>
        <v/>
      </c>
      <c r="Q3344" t="s">
        <v>15497</v>
      </c>
      <c r="R3344" t="str">
        <f>IF(OR(ISBLANK(draft_picks[[#This Row],[veto_override_drafter_id]]),draft_picks[[#This Row],[veto_override_drafter_id]]=""),"",_xlfn.XLOOKUP(draft_picks[[#This Row],[veto_override_drafter_id]],drafters[id],drafters[name]))</f>
        <v/>
      </c>
      <c r="S3344" t="s">
        <v>15497</v>
      </c>
      <c r="T3344" t="str">
        <f>IF(OR(ISBLANK(draft_picks[[#This Row],[veto_override_team_id]]),draft_picks[[#This Row],[veto_override_team_id]]=""),"",_xlfn.XLOOKUP(draft_picks[[#This Row],[veto_override_team_id]],drafter_teams[id],drafter_teams[name]))</f>
        <v/>
      </c>
    </row>
    <row r="3345" spans="1:20" x14ac:dyDescent="0.25">
      <c r="A3345" t="s">
        <v>238</v>
      </c>
      <c r="B3345" t="str">
        <f>_xlfn.XLOOKUP(draft_picks[[#This Row],[draft_id]],drafts[id],drafts[title])</f>
        <v>Charlie Kaufman Super Draft</v>
      </c>
      <c r="C3345" s="3">
        <v>7</v>
      </c>
      <c r="D3345">
        <f>IF(C3344&lt;draft_picks[[#This Row],[position]],1,IF(C3344&gt;draft_picks[[#This Row],[position]],D3344+1,IF(C3344=draft_picks[[#This Row],[position]],D3344+1)))</f>
        <v>3</v>
      </c>
      <c r="E3345" t="s">
        <v>2511</v>
      </c>
      <c r="F3345" t="str">
        <f>IF(ISBLANK(draft_picks[[#This Row],[movie_id]]),"",_xlfn.XLOOKUP(draft_picks[[#This Row],[movie_id]],drafts.movies[id],drafts.movies[movie_title]))</f>
        <v>Orion and the Dark</v>
      </c>
      <c r="G3345" s="3" t="s">
        <v>1033</v>
      </c>
      <c r="H3345" t="str">
        <f>IF(ISBLANK(draft_picks[[#This Row],[drafter_id]]),"",_xlfn.XLOOKUP(draft_picks[[#This Row],[drafter_id]],drafters[id],drafters[name]))</f>
        <v>Liz Shannon Miller</v>
      </c>
      <c r="J3345" t="str">
        <f>IF(ISBLANK(draft_picks[[#This Row],[drafter_team_id]]),"",_xlfn.XLOOKUP(draft_picks[[#This Row],[drafter_team_id]],drafter_teams[id],drafter_teams[name]))</f>
        <v/>
      </c>
      <c r="K3345" s="3" t="s">
        <v>15497</v>
      </c>
      <c r="L3345" t="s">
        <v>15497</v>
      </c>
      <c r="M3345" t="str">
        <f>IF(OR(ISBLANK(draft_picks[[#This Row],[veto_drafter_id]]),draft_picks[[#This Row],[veto_drafter_id]]=""),"",_xlfn.XLOOKUP(draft_picks[[#This Row],[veto_drafter_id]],drafters[id],drafters[name]))</f>
        <v/>
      </c>
      <c r="N3345" t="s">
        <v>15497</v>
      </c>
      <c r="O3345" t="str">
        <f>IF(OR(ISBLANK(draft_picks[[#This Row],[veto_drafter_team_id]]),draft_picks[[#This Row],[veto_drafter_team_id]]=""),"",_xlfn.XLOOKUP(draft_picks[[#This Row],[veto_drafter_team_id]],drafter_teams[id],drafter_teams[name]))</f>
        <v/>
      </c>
      <c r="Q3345" t="s">
        <v>15497</v>
      </c>
      <c r="R3345" t="str">
        <f>IF(OR(ISBLANK(draft_picks[[#This Row],[veto_override_drafter_id]]),draft_picks[[#This Row],[veto_override_drafter_id]]=""),"",_xlfn.XLOOKUP(draft_picks[[#This Row],[veto_override_drafter_id]],drafters[id],drafters[name]))</f>
        <v/>
      </c>
      <c r="S3345" t="s">
        <v>15497</v>
      </c>
      <c r="T3345" t="str">
        <f>IF(OR(ISBLANK(draft_picks[[#This Row],[veto_override_team_id]]),draft_picks[[#This Row],[veto_override_team_id]]=""),"",_xlfn.XLOOKUP(draft_picks[[#This Row],[veto_override_team_id]],drafter_teams[id],drafter_teams[name]))</f>
        <v/>
      </c>
    </row>
    <row r="3346" spans="1:20" x14ac:dyDescent="0.25">
      <c r="A3346" t="s">
        <v>238</v>
      </c>
      <c r="B3346" t="str">
        <f>_xlfn.XLOOKUP(draft_picks[[#This Row],[draft_id]],drafts[id],drafts[title])</f>
        <v>Charlie Kaufman Super Draft</v>
      </c>
      <c r="C3346" s="3">
        <v>6</v>
      </c>
      <c r="D3346">
        <f>IF(C3345&lt;draft_picks[[#This Row],[position]],1,IF(C3345&gt;draft_picks[[#This Row],[position]],D3345+1,IF(C3345=draft_picks[[#This Row],[position]],D3345+1)))</f>
        <v>4</v>
      </c>
      <c r="E3346" t="s">
        <v>1820</v>
      </c>
      <c r="F3346" t="str">
        <f>IF(ISBLANK(draft_picks[[#This Row],[movie_id]]),"",_xlfn.XLOOKUP(draft_picks[[#This Row],[movie_id]],drafts.movies[id],drafts.movies[movie_title]))</f>
        <v>Anomalisa</v>
      </c>
      <c r="G3346" s="3" t="s">
        <v>859</v>
      </c>
      <c r="H3346" t="str">
        <f>IF(ISBLANK(draft_picks[[#This Row],[drafter_id]]),"",_xlfn.XLOOKUP(draft_picks[[#This Row],[drafter_id]],drafters[id],drafters[name]))</f>
        <v>Angie Han</v>
      </c>
      <c r="J3346" t="str">
        <f>IF(ISBLANK(draft_picks[[#This Row],[drafter_team_id]]),"",_xlfn.XLOOKUP(draft_picks[[#This Row],[drafter_team_id]],drafter_teams[id],drafter_teams[name]))</f>
        <v/>
      </c>
      <c r="K3346" s="3" t="s">
        <v>15497</v>
      </c>
      <c r="L3346" t="s">
        <v>15497</v>
      </c>
      <c r="M3346" t="str">
        <f>IF(OR(ISBLANK(draft_picks[[#This Row],[veto_drafter_id]]),draft_picks[[#This Row],[veto_drafter_id]]=""),"",_xlfn.XLOOKUP(draft_picks[[#This Row],[veto_drafter_id]],drafters[id],drafters[name]))</f>
        <v/>
      </c>
      <c r="N3346" t="s">
        <v>15497</v>
      </c>
      <c r="O3346" t="str">
        <f>IF(OR(ISBLANK(draft_picks[[#This Row],[veto_drafter_team_id]]),draft_picks[[#This Row],[veto_drafter_team_id]]=""),"",_xlfn.XLOOKUP(draft_picks[[#This Row],[veto_drafter_team_id]],drafter_teams[id],drafter_teams[name]))</f>
        <v/>
      </c>
      <c r="Q3346" t="s">
        <v>15497</v>
      </c>
      <c r="R3346" t="str">
        <f>IF(OR(ISBLANK(draft_picks[[#This Row],[veto_override_drafter_id]]),draft_picks[[#This Row],[veto_override_drafter_id]]=""),"",_xlfn.XLOOKUP(draft_picks[[#This Row],[veto_override_drafter_id]],drafters[id],drafters[name]))</f>
        <v/>
      </c>
      <c r="S3346" t="s">
        <v>15497</v>
      </c>
      <c r="T3346" t="str">
        <f>IF(OR(ISBLANK(draft_picks[[#This Row],[veto_override_team_id]]),draft_picks[[#This Row],[veto_override_team_id]]=""),"",_xlfn.XLOOKUP(draft_picks[[#This Row],[veto_override_team_id]],drafter_teams[id],drafter_teams[name]))</f>
        <v/>
      </c>
    </row>
    <row r="3347" spans="1:20" x14ac:dyDescent="0.25">
      <c r="A3347" t="s">
        <v>238</v>
      </c>
      <c r="B3347" t="str">
        <f>_xlfn.XLOOKUP(draft_picks[[#This Row],[draft_id]],drafts[id],drafts[title])</f>
        <v>Charlie Kaufman Super Draft</v>
      </c>
      <c r="C3347" s="3">
        <v>5</v>
      </c>
      <c r="D3347">
        <f>IF(C3346&lt;draft_picks[[#This Row],[position]],1,IF(C3346&gt;draft_picks[[#This Row],[position]],D3346+1,IF(C3346=draft_picks[[#This Row],[position]],D3346+1)))</f>
        <v>5</v>
      </c>
      <c r="E3347" t="s">
        <v>6342</v>
      </c>
      <c r="F3347" t="str">
        <f>IF(ISBLANK(draft_picks[[#This Row],[movie_id]]),"",_xlfn.XLOOKUP(draft_picks[[#This Row],[movie_id]],drafts.movies[id],drafts.movies[movie_title]))</f>
        <v>I'm Thinking of Ending Things</v>
      </c>
      <c r="G3347" s="3" t="s">
        <v>1033</v>
      </c>
      <c r="H3347" t="str">
        <f>IF(ISBLANK(draft_picks[[#This Row],[drafter_id]]),"",_xlfn.XLOOKUP(draft_picks[[#This Row],[drafter_id]],drafters[id],drafters[name]))</f>
        <v>Liz Shannon Miller</v>
      </c>
      <c r="J3347" t="str">
        <f>IF(ISBLANK(draft_picks[[#This Row],[drafter_team_id]]),"",_xlfn.XLOOKUP(draft_picks[[#This Row],[drafter_team_id]],drafter_teams[id],drafter_teams[name]))</f>
        <v/>
      </c>
      <c r="K3347" s="3" t="s">
        <v>15497</v>
      </c>
      <c r="L3347" t="s">
        <v>15497</v>
      </c>
      <c r="M3347" t="str">
        <f>IF(OR(ISBLANK(draft_picks[[#This Row],[veto_drafter_id]]),draft_picks[[#This Row],[veto_drafter_id]]=""),"",_xlfn.XLOOKUP(draft_picks[[#This Row],[veto_drafter_id]],drafters[id],drafters[name]))</f>
        <v/>
      </c>
      <c r="N3347" t="s">
        <v>15497</v>
      </c>
      <c r="O3347" t="str">
        <f>IF(OR(ISBLANK(draft_picks[[#This Row],[veto_drafter_team_id]]),draft_picks[[#This Row],[veto_drafter_team_id]]=""),"",_xlfn.XLOOKUP(draft_picks[[#This Row],[veto_drafter_team_id]],drafter_teams[id],drafter_teams[name]))</f>
        <v/>
      </c>
      <c r="Q3347" t="s">
        <v>15497</v>
      </c>
      <c r="R3347" t="str">
        <f>IF(OR(ISBLANK(draft_picks[[#This Row],[veto_override_drafter_id]]),draft_picks[[#This Row],[veto_override_drafter_id]]=""),"",_xlfn.XLOOKUP(draft_picks[[#This Row],[veto_override_drafter_id]],drafters[id],drafters[name]))</f>
        <v/>
      </c>
      <c r="S3347" t="s">
        <v>15497</v>
      </c>
      <c r="T3347" t="str">
        <f>IF(OR(ISBLANK(draft_picks[[#This Row],[veto_override_team_id]]),draft_picks[[#This Row],[veto_override_team_id]]=""),"",_xlfn.XLOOKUP(draft_picks[[#This Row],[veto_override_team_id]],drafter_teams[id],drafter_teams[name]))</f>
        <v/>
      </c>
    </row>
    <row r="3348" spans="1:20" x14ac:dyDescent="0.25">
      <c r="A3348" t="s">
        <v>238</v>
      </c>
      <c r="B3348" t="str">
        <f>_xlfn.XLOOKUP(draft_picks[[#This Row],[draft_id]],drafts[id],drafts[title])</f>
        <v>Charlie Kaufman Super Draft</v>
      </c>
      <c r="C3348" s="3">
        <v>4</v>
      </c>
      <c r="D3348">
        <f>IF(C3347&lt;draft_picks[[#This Row],[position]],1,IF(C3347&gt;draft_picks[[#This Row],[position]],D3347+1,IF(C3347=draft_picks[[#This Row],[position]],D3347+1)))</f>
        <v>6</v>
      </c>
      <c r="E3348" t="s">
        <v>2985</v>
      </c>
      <c r="F3348" t="str">
        <f>IF(ISBLANK(draft_picks[[#This Row],[movie_id]]),"",_xlfn.XLOOKUP(draft_picks[[#This Row],[movie_id]],drafts.movies[id],drafts.movies[movie_title]))</f>
        <v>Adaptation.</v>
      </c>
      <c r="G3348" s="3" t="s">
        <v>859</v>
      </c>
      <c r="H3348" t="str">
        <f>IF(ISBLANK(draft_picks[[#This Row],[drafter_id]]),"",_xlfn.XLOOKUP(draft_picks[[#This Row],[drafter_id]],drafters[id],drafters[name]))</f>
        <v>Angie Han</v>
      </c>
      <c r="J3348" t="str">
        <f>IF(ISBLANK(draft_picks[[#This Row],[drafter_team_id]]),"",_xlfn.XLOOKUP(draft_picks[[#This Row],[drafter_team_id]],drafter_teams[id],drafter_teams[name]))</f>
        <v/>
      </c>
      <c r="K3348" s="3" t="s">
        <v>15497</v>
      </c>
      <c r="L3348" t="s">
        <v>15497</v>
      </c>
      <c r="M3348" t="str">
        <f>IF(OR(ISBLANK(draft_picks[[#This Row],[veto_drafter_id]]),draft_picks[[#This Row],[veto_drafter_id]]=""),"",_xlfn.XLOOKUP(draft_picks[[#This Row],[veto_drafter_id]],drafters[id],drafters[name]))</f>
        <v/>
      </c>
      <c r="N3348" t="s">
        <v>15497</v>
      </c>
      <c r="O3348" t="str">
        <f>IF(OR(ISBLANK(draft_picks[[#This Row],[veto_drafter_team_id]]),draft_picks[[#This Row],[veto_drafter_team_id]]=""),"",_xlfn.XLOOKUP(draft_picks[[#This Row],[veto_drafter_team_id]],drafter_teams[id],drafter_teams[name]))</f>
        <v/>
      </c>
      <c r="Q3348" t="s">
        <v>15497</v>
      </c>
      <c r="R3348" t="str">
        <f>IF(OR(ISBLANK(draft_picks[[#This Row],[veto_override_drafter_id]]),draft_picks[[#This Row],[veto_override_drafter_id]]=""),"",_xlfn.XLOOKUP(draft_picks[[#This Row],[veto_override_drafter_id]],drafters[id],drafters[name]))</f>
        <v/>
      </c>
      <c r="S3348" t="s">
        <v>15497</v>
      </c>
      <c r="T3348" t="str">
        <f>IF(OR(ISBLANK(draft_picks[[#This Row],[veto_override_team_id]]),draft_picks[[#This Row],[veto_override_team_id]]=""),"",_xlfn.XLOOKUP(draft_picks[[#This Row],[veto_override_team_id]],drafter_teams[id],drafter_teams[name]))</f>
        <v/>
      </c>
    </row>
    <row r="3349" spans="1:20" x14ac:dyDescent="0.25">
      <c r="A3349" t="s">
        <v>238</v>
      </c>
      <c r="B3349" t="str">
        <f>_xlfn.XLOOKUP(draft_picks[[#This Row],[draft_id]],drafts[id],drafts[title])</f>
        <v>Charlie Kaufman Super Draft</v>
      </c>
      <c r="C3349" s="3">
        <v>3</v>
      </c>
      <c r="D3349">
        <f>IF(C3348&lt;draft_picks[[#This Row],[position]],1,IF(C3348&gt;draft_picks[[#This Row],[position]],D3348+1,IF(C3348=draft_picks[[#This Row],[position]],D3348+1)))</f>
        <v>7</v>
      </c>
      <c r="E3349" t="s">
        <v>6084</v>
      </c>
      <c r="F3349" t="str">
        <f>IF(ISBLANK(draft_picks[[#This Row],[movie_id]]),"",_xlfn.XLOOKUP(draft_picks[[#This Row],[movie_id]],drafts.movies[id],drafts.movies[movie_title]))</f>
        <v>Synecdoche, New York</v>
      </c>
      <c r="G3349" s="3" t="s">
        <v>1033</v>
      </c>
      <c r="H3349" t="str">
        <f>IF(ISBLANK(draft_picks[[#This Row],[drafter_id]]),"",_xlfn.XLOOKUP(draft_picks[[#This Row],[drafter_id]],drafters[id],drafters[name]))</f>
        <v>Liz Shannon Miller</v>
      </c>
      <c r="J3349" t="str">
        <f>IF(ISBLANK(draft_picks[[#This Row],[drafter_team_id]]),"",_xlfn.XLOOKUP(draft_picks[[#This Row],[drafter_team_id]],drafter_teams[id],drafter_teams[name]))</f>
        <v/>
      </c>
      <c r="K3349" s="3" t="s">
        <v>15484</v>
      </c>
      <c r="L3349" t="s">
        <v>859</v>
      </c>
      <c r="M3349" t="str">
        <f>IF(OR(ISBLANK(draft_picks[[#This Row],[veto_drafter_id]]),draft_picks[[#This Row],[veto_drafter_id]]=""),"",_xlfn.XLOOKUP(draft_picks[[#This Row],[veto_drafter_id]],drafters[id],drafters[name]))</f>
        <v>Angie Han</v>
      </c>
      <c r="N3349" t="s">
        <v>15497</v>
      </c>
      <c r="O3349" t="str">
        <f>IF(OR(ISBLANK(draft_picks[[#This Row],[veto_drafter_team_id]]),draft_picks[[#This Row],[veto_drafter_team_id]]=""),"",_xlfn.XLOOKUP(draft_picks[[#This Row],[veto_drafter_team_id]],drafter_teams[id],drafter_teams[name]))</f>
        <v/>
      </c>
      <c r="Q3349" t="s">
        <v>15497</v>
      </c>
      <c r="R3349" t="str">
        <f>IF(OR(ISBLANK(draft_picks[[#This Row],[veto_override_drafter_id]]),draft_picks[[#This Row],[veto_override_drafter_id]]=""),"",_xlfn.XLOOKUP(draft_picks[[#This Row],[veto_override_drafter_id]],drafters[id],drafters[name]))</f>
        <v/>
      </c>
      <c r="S3349" t="s">
        <v>15497</v>
      </c>
      <c r="T3349" t="str">
        <f>IF(OR(ISBLANK(draft_picks[[#This Row],[veto_override_team_id]]),draft_picks[[#This Row],[veto_override_team_id]]=""),"",_xlfn.XLOOKUP(draft_picks[[#This Row],[veto_override_team_id]],drafter_teams[id],drafter_teams[name]))</f>
        <v/>
      </c>
    </row>
    <row r="3350" spans="1:20" x14ac:dyDescent="0.25">
      <c r="A3350" t="s">
        <v>238</v>
      </c>
      <c r="B3350" t="str">
        <f>_xlfn.XLOOKUP(draft_picks[[#This Row],[draft_id]],drafts[id],drafts[title])</f>
        <v>Charlie Kaufman Super Draft</v>
      </c>
      <c r="C3350" s="3">
        <v>3</v>
      </c>
      <c r="D3350">
        <f>IF(C3349&lt;draft_picks[[#This Row],[position]],1,IF(C3349&gt;draft_picks[[#This Row],[position]],D3349+1,IF(C3349=draft_picks[[#This Row],[position]],D3349+1)))</f>
        <v>8</v>
      </c>
      <c r="E3350" t="s">
        <v>8074</v>
      </c>
      <c r="F3350" t="str">
        <f>IF(ISBLANK(draft_picks[[#This Row],[movie_id]]),"",_xlfn.XLOOKUP(draft_picks[[#This Row],[movie_id]],drafts.movies[id],drafts.movies[movie_title]))</f>
        <v>Being John Malkovich</v>
      </c>
      <c r="G3350" s="3" t="s">
        <v>1033</v>
      </c>
      <c r="H3350" t="str">
        <f>IF(ISBLANK(draft_picks[[#This Row],[drafter_id]]),"",_xlfn.XLOOKUP(draft_picks[[#This Row],[drafter_id]],drafters[id],drafters[name]))</f>
        <v>Liz Shannon Miller</v>
      </c>
      <c r="J3350" t="str">
        <f>IF(ISBLANK(draft_picks[[#This Row],[drafter_team_id]]),"",_xlfn.XLOOKUP(draft_picks[[#This Row],[drafter_team_id]],drafter_teams[id],drafter_teams[name]))</f>
        <v/>
      </c>
      <c r="K3350" s="3" t="s">
        <v>15497</v>
      </c>
      <c r="L3350" t="s">
        <v>15497</v>
      </c>
      <c r="M3350" t="str">
        <f>IF(OR(ISBLANK(draft_picks[[#This Row],[veto_drafter_id]]),draft_picks[[#This Row],[veto_drafter_id]]=""),"",_xlfn.XLOOKUP(draft_picks[[#This Row],[veto_drafter_id]],drafters[id],drafters[name]))</f>
        <v/>
      </c>
      <c r="N3350" t="s">
        <v>15497</v>
      </c>
      <c r="O3350" t="str">
        <f>IF(OR(ISBLANK(draft_picks[[#This Row],[veto_drafter_team_id]]),draft_picks[[#This Row],[veto_drafter_team_id]]=""),"",_xlfn.XLOOKUP(draft_picks[[#This Row],[veto_drafter_team_id]],drafter_teams[id],drafter_teams[name]))</f>
        <v/>
      </c>
      <c r="Q3350" t="s">
        <v>15497</v>
      </c>
      <c r="R3350" t="str">
        <f>IF(OR(ISBLANK(draft_picks[[#This Row],[veto_override_drafter_id]]),draft_picks[[#This Row],[veto_override_drafter_id]]=""),"",_xlfn.XLOOKUP(draft_picks[[#This Row],[veto_override_drafter_id]],drafters[id],drafters[name]))</f>
        <v/>
      </c>
      <c r="S3350" t="s">
        <v>15497</v>
      </c>
      <c r="T3350" t="str">
        <f>IF(OR(ISBLANK(draft_picks[[#This Row],[veto_override_team_id]]),draft_picks[[#This Row],[veto_override_team_id]]=""),"",_xlfn.XLOOKUP(draft_picks[[#This Row],[veto_override_team_id]],drafter_teams[id],drafter_teams[name]))</f>
        <v/>
      </c>
    </row>
    <row r="3351" spans="1:20" x14ac:dyDescent="0.25">
      <c r="A3351" t="s">
        <v>238</v>
      </c>
      <c r="B3351" t="str">
        <f>_xlfn.XLOOKUP(draft_picks[[#This Row],[draft_id]],drafts[id],drafts[title])</f>
        <v>Charlie Kaufman Super Draft</v>
      </c>
      <c r="C3351" s="3">
        <v>2</v>
      </c>
      <c r="D3351">
        <f>IF(C3350&lt;draft_picks[[#This Row],[position]],1,IF(C3350&gt;draft_picks[[#This Row],[position]],D3350+1,IF(C3350=draft_picks[[#This Row],[position]],D3350+1)))</f>
        <v>9</v>
      </c>
      <c r="E3351" t="s">
        <v>5558</v>
      </c>
      <c r="F3351" t="str">
        <f>IF(ISBLANK(draft_picks[[#This Row],[movie_id]]),"",_xlfn.XLOOKUP(draft_picks[[#This Row],[movie_id]],drafts.movies[id],drafts.movies[movie_title]))</f>
        <v>Eternal Sunshine of the Spotless Mind</v>
      </c>
      <c r="G3351" s="3" t="s">
        <v>859</v>
      </c>
      <c r="H3351" t="str">
        <f>IF(ISBLANK(draft_picks[[#This Row],[drafter_id]]),"",_xlfn.XLOOKUP(draft_picks[[#This Row],[drafter_id]],drafters[id],drafters[name]))</f>
        <v>Angie Han</v>
      </c>
      <c r="J3351" t="str">
        <f>IF(ISBLANK(draft_picks[[#This Row],[drafter_team_id]]),"",_xlfn.XLOOKUP(draft_picks[[#This Row],[drafter_team_id]],drafter_teams[id],drafter_teams[name]))</f>
        <v/>
      </c>
      <c r="K3351" s="3" t="s">
        <v>15484</v>
      </c>
      <c r="L3351" t="s">
        <v>1033</v>
      </c>
      <c r="M3351" t="str">
        <f>IF(OR(ISBLANK(draft_picks[[#This Row],[veto_drafter_id]]),draft_picks[[#This Row],[veto_drafter_id]]=""),"",_xlfn.XLOOKUP(draft_picks[[#This Row],[veto_drafter_id]],drafters[id],drafters[name]))</f>
        <v>Liz Shannon Miller</v>
      </c>
      <c r="N3351" t="s">
        <v>15497</v>
      </c>
      <c r="O3351" t="str">
        <f>IF(OR(ISBLANK(draft_picks[[#This Row],[veto_drafter_team_id]]),draft_picks[[#This Row],[veto_drafter_team_id]]=""),"",_xlfn.XLOOKUP(draft_picks[[#This Row],[veto_drafter_team_id]],drafter_teams[id],drafter_teams[name]))</f>
        <v/>
      </c>
      <c r="Q3351" t="s">
        <v>15497</v>
      </c>
      <c r="R3351" t="str">
        <f>IF(OR(ISBLANK(draft_picks[[#This Row],[veto_override_drafter_id]]),draft_picks[[#This Row],[veto_override_drafter_id]]=""),"",_xlfn.XLOOKUP(draft_picks[[#This Row],[veto_override_drafter_id]],drafters[id],drafters[name]))</f>
        <v/>
      </c>
      <c r="S3351" t="s">
        <v>15497</v>
      </c>
      <c r="T3351" t="str">
        <f>IF(OR(ISBLANK(draft_picks[[#This Row],[veto_override_team_id]]),draft_picks[[#This Row],[veto_override_team_id]]=""),"",_xlfn.XLOOKUP(draft_picks[[#This Row],[veto_override_team_id]],drafter_teams[id],drafter_teams[name]))</f>
        <v/>
      </c>
    </row>
    <row r="3352" spans="1:20" x14ac:dyDescent="0.25">
      <c r="A3352" t="s">
        <v>238</v>
      </c>
      <c r="B3352" t="str">
        <f>_xlfn.XLOOKUP(draft_picks[[#This Row],[draft_id]],drafts[id],drafts[title])</f>
        <v>Charlie Kaufman Super Draft</v>
      </c>
      <c r="C3352" s="3">
        <v>2</v>
      </c>
      <c r="D3352">
        <f>IF(C3351&lt;draft_picks[[#This Row],[position]],1,IF(C3351&gt;draft_picks[[#This Row],[position]],D3351+1,IF(C3351=draft_picks[[#This Row],[position]],D3351+1)))</f>
        <v>10</v>
      </c>
      <c r="E3352" t="s">
        <v>6084</v>
      </c>
      <c r="F3352" t="str">
        <f>IF(ISBLANK(draft_picks[[#This Row],[movie_id]]),"",_xlfn.XLOOKUP(draft_picks[[#This Row],[movie_id]],drafts.movies[id],drafts.movies[movie_title]))</f>
        <v>Synecdoche, New York</v>
      </c>
      <c r="G3352" s="3" t="s">
        <v>859</v>
      </c>
      <c r="H3352" t="str">
        <f>IF(ISBLANK(draft_picks[[#This Row],[drafter_id]]),"",_xlfn.XLOOKUP(draft_picks[[#This Row],[drafter_id]],drafters[id],drafters[name]))</f>
        <v>Angie Han</v>
      </c>
      <c r="J3352" t="str">
        <f>IF(ISBLANK(draft_picks[[#This Row],[drafter_team_id]]),"",_xlfn.XLOOKUP(draft_picks[[#This Row],[drafter_team_id]],drafter_teams[id],drafter_teams[name]))</f>
        <v/>
      </c>
      <c r="K3352" s="3" t="s">
        <v>15497</v>
      </c>
      <c r="L3352" t="s">
        <v>15497</v>
      </c>
      <c r="M3352" t="str">
        <f>IF(OR(ISBLANK(draft_picks[[#This Row],[veto_drafter_id]]),draft_picks[[#This Row],[veto_drafter_id]]=""),"",_xlfn.XLOOKUP(draft_picks[[#This Row],[veto_drafter_id]],drafters[id],drafters[name]))</f>
        <v/>
      </c>
      <c r="N3352" t="s">
        <v>15497</v>
      </c>
      <c r="O3352" t="str">
        <f>IF(OR(ISBLANK(draft_picks[[#This Row],[veto_drafter_team_id]]),draft_picks[[#This Row],[veto_drafter_team_id]]=""),"",_xlfn.XLOOKUP(draft_picks[[#This Row],[veto_drafter_team_id]],drafter_teams[id],drafter_teams[name]))</f>
        <v/>
      </c>
      <c r="Q3352" t="s">
        <v>15497</v>
      </c>
      <c r="R3352" t="str">
        <f>IF(OR(ISBLANK(draft_picks[[#This Row],[veto_override_drafter_id]]),draft_picks[[#This Row],[veto_override_drafter_id]]=""),"",_xlfn.XLOOKUP(draft_picks[[#This Row],[veto_override_drafter_id]],drafters[id],drafters[name]))</f>
        <v/>
      </c>
      <c r="S3352" t="s">
        <v>15497</v>
      </c>
      <c r="T3352" t="str">
        <f>IF(OR(ISBLANK(draft_picks[[#This Row],[veto_override_team_id]]),draft_picks[[#This Row],[veto_override_team_id]]=""),"",_xlfn.XLOOKUP(draft_picks[[#This Row],[veto_override_team_id]],drafter_teams[id],drafter_teams[name]))</f>
        <v/>
      </c>
    </row>
    <row r="3353" spans="1:20" x14ac:dyDescent="0.25">
      <c r="A3353" t="s">
        <v>238</v>
      </c>
      <c r="B3353" t="str">
        <f>_xlfn.XLOOKUP(draft_picks[[#This Row],[draft_id]],drafts[id],drafts[title])</f>
        <v>Charlie Kaufman Super Draft</v>
      </c>
      <c r="C3353" s="3">
        <v>1</v>
      </c>
      <c r="D3353">
        <f>IF(C3352&lt;draft_picks[[#This Row],[position]],1,IF(C3352&gt;draft_picks[[#This Row],[position]],D3352+1,IF(C3352=draft_picks[[#This Row],[position]],D3352+1)))</f>
        <v>11</v>
      </c>
      <c r="E3353" t="s">
        <v>5558</v>
      </c>
      <c r="F3353" t="str">
        <f>IF(ISBLANK(draft_picks[[#This Row],[movie_id]]),"",_xlfn.XLOOKUP(draft_picks[[#This Row],[movie_id]],drafts.movies[id],drafts.movies[movie_title]))</f>
        <v>Eternal Sunshine of the Spotless Mind</v>
      </c>
      <c r="G3353" s="3" t="s">
        <v>1033</v>
      </c>
      <c r="H3353" t="str">
        <f>IF(ISBLANK(draft_picks[[#This Row],[drafter_id]]),"",_xlfn.XLOOKUP(draft_picks[[#This Row],[drafter_id]],drafters[id],drafters[name]))</f>
        <v>Liz Shannon Miller</v>
      </c>
      <c r="J3353" t="str">
        <f>IF(ISBLANK(draft_picks[[#This Row],[drafter_team_id]]),"",_xlfn.XLOOKUP(draft_picks[[#This Row],[drafter_team_id]],drafter_teams[id],drafter_teams[name]))</f>
        <v/>
      </c>
      <c r="K3353" s="3" t="s">
        <v>15497</v>
      </c>
      <c r="L3353" t="s">
        <v>15497</v>
      </c>
      <c r="M3353" t="str">
        <f>IF(OR(ISBLANK(draft_picks[[#This Row],[veto_drafter_id]]),draft_picks[[#This Row],[veto_drafter_id]]=""),"",_xlfn.XLOOKUP(draft_picks[[#This Row],[veto_drafter_id]],drafters[id],drafters[name]))</f>
        <v/>
      </c>
      <c r="N3353" t="s">
        <v>15497</v>
      </c>
      <c r="O3353" t="str">
        <f>IF(OR(ISBLANK(draft_picks[[#This Row],[veto_drafter_team_id]]),draft_picks[[#This Row],[veto_drafter_team_id]]=""),"",_xlfn.XLOOKUP(draft_picks[[#This Row],[veto_drafter_team_id]],drafter_teams[id],drafter_teams[name]))</f>
        <v/>
      </c>
      <c r="Q3353" t="s">
        <v>15497</v>
      </c>
      <c r="R3353" t="str">
        <f>IF(OR(ISBLANK(draft_picks[[#This Row],[veto_override_drafter_id]]),draft_picks[[#This Row],[veto_override_drafter_id]]=""),"",_xlfn.XLOOKUP(draft_picks[[#This Row],[veto_override_drafter_id]],drafters[id],drafters[name]))</f>
        <v/>
      </c>
      <c r="S3353" t="s">
        <v>15497</v>
      </c>
      <c r="T3353" t="str">
        <f>IF(OR(ISBLANK(draft_picks[[#This Row],[veto_override_team_id]]),draft_picks[[#This Row],[veto_override_team_id]]=""),"",_xlfn.XLOOKUP(draft_picks[[#This Row],[veto_override_team_id]],drafter_teams[id],drafter_teams[name]))</f>
        <v/>
      </c>
    </row>
    <row r="3354" spans="1:20" x14ac:dyDescent="0.25">
      <c r="A3354" t="s">
        <v>469</v>
      </c>
      <c r="B3354" t="str">
        <f>_xlfn.XLOOKUP(draft_picks[[#This Row],[draft_id]],drafts[id],drafts[title])</f>
        <v>Whit Stillman mini-Super Draft</v>
      </c>
      <c r="C3354" s="3">
        <v>5</v>
      </c>
      <c r="D3354">
        <f>IF(C3353&lt;draft_picks[[#This Row],[position]],1,IF(C3353&gt;draft_picks[[#This Row],[position]],D3353+1,IF(C3353=draft_picks[[#This Row],[position]],D3353+1)))</f>
        <v>1</v>
      </c>
      <c r="E3354" t="s">
        <v>3561</v>
      </c>
      <c r="F3354" t="str">
        <f>IF(ISBLANK(draft_picks[[#This Row],[movie_id]]),"",_xlfn.XLOOKUP(draft_picks[[#This Row],[movie_id]],drafts.movies[id],drafts.movies[movie_title]))</f>
        <v>Damsels in Distress</v>
      </c>
      <c r="G3354" s="3" t="s">
        <v>1115</v>
      </c>
      <c r="H3354" t="str">
        <f>IF(ISBLANK(draft_picks[[#This Row],[drafter_id]]),"",_xlfn.XLOOKUP(draft_picks[[#This Row],[drafter_id]],drafters[id],drafters[name]))</f>
        <v>Ryan Marker</v>
      </c>
      <c r="J3354" t="str">
        <f>IF(ISBLANK(draft_picks[[#This Row],[drafter_team_id]]),"",_xlfn.XLOOKUP(draft_picks[[#This Row],[drafter_team_id]],drafter_teams[id],drafter_teams[name]))</f>
        <v/>
      </c>
      <c r="K3354" s="3" t="s">
        <v>15497</v>
      </c>
      <c r="L3354" t="s">
        <v>15497</v>
      </c>
      <c r="M3354" t="str">
        <f>IF(OR(ISBLANK(draft_picks[[#This Row],[veto_drafter_id]]),draft_picks[[#This Row],[veto_drafter_id]]=""),"",_xlfn.XLOOKUP(draft_picks[[#This Row],[veto_drafter_id]],drafters[id],drafters[name]))</f>
        <v/>
      </c>
      <c r="N3354" t="s">
        <v>15497</v>
      </c>
      <c r="O3354" t="str">
        <f>IF(OR(ISBLANK(draft_picks[[#This Row],[veto_drafter_team_id]]),draft_picks[[#This Row],[veto_drafter_team_id]]=""),"",_xlfn.XLOOKUP(draft_picks[[#This Row],[veto_drafter_team_id]],drafter_teams[id],drafter_teams[name]))</f>
        <v/>
      </c>
      <c r="Q3354" t="s">
        <v>15497</v>
      </c>
      <c r="R3354" t="str">
        <f>IF(OR(ISBLANK(draft_picks[[#This Row],[veto_override_drafter_id]]),draft_picks[[#This Row],[veto_override_drafter_id]]=""),"",_xlfn.XLOOKUP(draft_picks[[#This Row],[veto_override_drafter_id]],drafters[id],drafters[name]))</f>
        <v/>
      </c>
      <c r="S3354" t="s">
        <v>15497</v>
      </c>
      <c r="T3354" t="str">
        <f>IF(OR(ISBLANK(draft_picks[[#This Row],[veto_override_team_id]]),draft_picks[[#This Row],[veto_override_team_id]]=""),"",_xlfn.XLOOKUP(draft_picks[[#This Row],[veto_override_team_id]],drafter_teams[id],drafter_teams[name]))</f>
        <v/>
      </c>
    </row>
    <row r="3355" spans="1:20" x14ac:dyDescent="0.25">
      <c r="A3355" t="s">
        <v>469</v>
      </c>
      <c r="B3355" t="str">
        <f>_xlfn.XLOOKUP(draft_picks[[#This Row],[draft_id]],drafts[id],drafts[title])</f>
        <v>Whit Stillman mini-Super Draft</v>
      </c>
      <c r="C3355" s="3">
        <v>4</v>
      </c>
      <c r="D3355">
        <f>IF(C3354&lt;draft_picks[[#This Row],[position]],1,IF(C3354&gt;draft_picks[[#This Row],[position]],D3354+1,IF(C3354=draft_picks[[#This Row],[position]],D3354+1)))</f>
        <v>2</v>
      </c>
      <c r="E3355" t="s">
        <v>1703</v>
      </c>
      <c r="F3355" t="str">
        <f>IF(ISBLANK(draft_picks[[#This Row],[movie_id]]),"",_xlfn.XLOOKUP(draft_picks[[#This Row],[movie_id]],drafts.movies[id],drafts.movies[movie_title]))</f>
        <v>Barcelona</v>
      </c>
      <c r="G3355" s="3" t="s">
        <v>1237</v>
      </c>
      <c r="H3355" t="str">
        <f>IF(ISBLANK(draft_picks[[#This Row],[drafter_id]]),"",_xlfn.XLOOKUP(draft_picks[[#This Row],[drafter_id]],drafters[id],drafters[name]))</f>
        <v>Clay Keller</v>
      </c>
      <c r="J3355" t="str">
        <f>IF(ISBLANK(draft_picks[[#This Row],[drafter_team_id]]),"",_xlfn.XLOOKUP(draft_picks[[#This Row],[drafter_team_id]],drafter_teams[id],drafter_teams[name]))</f>
        <v/>
      </c>
      <c r="K3355" s="3" t="s">
        <v>15484</v>
      </c>
      <c r="L3355" t="s">
        <v>1115</v>
      </c>
      <c r="M3355" t="str">
        <f>IF(OR(ISBLANK(draft_picks[[#This Row],[veto_drafter_id]]),draft_picks[[#This Row],[veto_drafter_id]]=""),"",_xlfn.XLOOKUP(draft_picks[[#This Row],[veto_drafter_id]],drafters[id],drafters[name]))</f>
        <v>Ryan Marker</v>
      </c>
      <c r="N3355" t="s">
        <v>15497</v>
      </c>
      <c r="O3355" t="str">
        <f>IF(OR(ISBLANK(draft_picks[[#This Row],[veto_drafter_team_id]]),draft_picks[[#This Row],[veto_drafter_team_id]]=""),"",_xlfn.XLOOKUP(draft_picks[[#This Row],[veto_drafter_team_id]],drafter_teams[id],drafter_teams[name]))</f>
        <v/>
      </c>
      <c r="Q3355" t="s">
        <v>15497</v>
      </c>
      <c r="R3355" t="str">
        <f>IF(OR(ISBLANK(draft_picks[[#This Row],[veto_override_drafter_id]]),draft_picks[[#This Row],[veto_override_drafter_id]]=""),"",_xlfn.XLOOKUP(draft_picks[[#This Row],[veto_override_drafter_id]],drafters[id],drafters[name]))</f>
        <v/>
      </c>
      <c r="S3355" t="s">
        <v>15497</v>
      </c>
      <c r="T3355" t="str">
        <f>IF(OR(ISBLANK(draft_picks[[#This Row],[veto_override_team_id]]),draft_picks[[#This Row],[veto_override_team_id]]=""),"",_xlfn.XLOOKUP(draft_picks[[#This Row],[veto_override_team_id]],drafter_teams[id],drafter_teams[name]))</f>
        <v/>
      </c>
    </row>
    <row r="3356" spans="1:20" x14ac:dyDescent="0.25">
      <c r="A3356" t="s">
        <v>469</v>
      </c>
      <c r="B3356" t="str">
        <f>_xlfn.XLOOKUP(draft_picks[[#This Row],[draft_id]],drafts[id],drafts[title])</f>
        <v>Whit Stillman mini-Super Draft</v>
      </c>
      <c r="C3356" s="3">
        <v>4</v>
      </c>
      <c r="D3356">
        <f>IF(C3355&lt;draft_picks[[#This Row],[position]],1,IF(C3355&gt;draft_picks[[#This Row],[position]],D3355+1,IF(C3355=draft_picks[[#This Row],[position]],D3355+1)))</f>
        <v>3</v>
      </c>
      <c r="E3356" t="s">
        <v>3660</v>
      </c>
      <c r="F3356" t="str">
        <f>IF(ISBLANK(draft_picks[[#This Row],[movie_id]]),"",_xlfn.XLOOKUP(draft_picks[[#This Row],[movie_id]],drafts.movies[id],drafts.movies[movie_title]))</f>
        <v>Love &amp; Friendship</v>
      </c>
      <c r="G3356" s="3" t="s">
        <v>1237</v>
      </c>
      <c r="H3356" t="str">
        <f>IF(ISBLANK(draft_picks[[#This Row],[drafter_id]]),"",_xlfn.XLOOKUP(draft_picks[[#This Row],[drafter_id]],drafters[id],drafters[name]))</f>
        <v>Clay Keller</v>
      </c>
      <c r="J3356" t="str">
        <f>IF(ISBLANK(draft_picks[[#This Row],[drafter_team_id]]),"",_xlfn.XLOOKUP(draft_picks[[#This Row],[drafter_team_id]],drafter_teams[id],drafter_teams[name]))</f>
        <v/>
      </c>
      <c r="K3356" s="3" t="s">
        <v>15497</v>
      </c>
      <c r="L3356" t="s">
        <v>15497</v>
      </c>
      <c r="M3356" t="str">
        <f>IF(OR(ISBLANK(draft_picks[[#This Row],[veto_drafter_id]]),draft_picks[[#This Row],[veto_drafter_id]]=""),"",_xlfn.XLOOKUP(draft_picks[[#This Row],[veto_drafter_id]],drafters[id],drafters[name]))</f>
        <v/>
      </c>
      <c r="N3356" t="s">
        <v>15497</v>
      </c>
      <c r="O3356" t="str">
        <f>IF(OR(ISBLANK(draft_picks[[#This Row],[veto_drafter_team_id]]),draft_picks[[#This Row],[veto_drafter_team_id]]=""),"",_xlfn.XLOOKUP(draft_picks[[#This Row],[veto_drafter_team_id]],drafter_teams[id],drafter_teams[name]))</f>
        <v/>
      </c>
      <c r="Q3356" t="s">
        <v>15497</v>
      </c>
      <c r="R3356" t="str">
        <f>IF(OR(ISBLANK(draft_picks[[#This Row],[veto_override_drafter_id]]),draft_picks[[#This Row],[veto_override_drafter_id]]=""),"",_xlfn.XLOOKUP(draft_picks[[#This Row],[veto_override_drafter_id]],drafters[id],drafters[name]))</f>
        <v/>
      </c>
      <c r="S3356" t="s">
        <v>15497</v>
      </c>
      <c r="T3356" t="str">
        <f>IF(OR(ISBLANK(draft_picks[[#This Row],[veto_override_team_id]]),draft_picks[[#This Row],[veto_override_team_id]]=""),"",_xlfn.XLOOKUP(draft_picks[[#This Row],[veto_override_team_id]],drafter_teams[id],drafter_teams[name]))</f>
        <v/>
      </c>
    </row>
    <row r="3357" spans="1:20" x14ac:dyDescent="0.25">
      <c r="A3357" t="s">
        <v>469</v>
      </c>
      <c r="B3357" t="str">
        <f>_xlfn.XLOOKUP(draft_picks[[#This Row],[draft_id]],drafts[id],drafts[title])</f>
        <v>Whit Stillman mini-Super Draft</v>
      </c>
      <c r="C3357" s="3">
        <v>3</v>
      </c>
      <c r="D3357">
        <f>IF(C3356&lt;draft_picks[[#This Row],[position]],1,IF(C3356&gt;draft_picks[[#This Row],[position]],D3356+1,IF(C3356=draft_picks[[#This Row],[position]],D3356+1)))</f>
        <v>4</v>
      </c>
      <c r="E3357" t="s">
        <v>1703</v>
      </c>
      <c r="F3357" t="str">
        <f>IF(ISBLANK(draft_picks[[#This Row],[movie_id]]),"",_xlfn.XLOOKUP(draft_picks[[#This Row],[movie_id]],drafts.movies[id],drafts.movies[movie_title]))</f>
        <v>Barcelona</v>
      </c>
      <c r="G3357" s="3" t="s">
        <v>1115</v>
      </c>
      <c r="H3357" t="str">
        <f>IF(ISBLANK(draft_picks[[#This Row],[drafter_id]]),"",_xlfn.XLOOKUP(draft_picks[[#This Row],[drafter_id]],drafters[id],drafters[name]))</f>
        <v>Ryan Marker</v>
      </c>
      <c r="J3357" t="str">
        <f>IF(ISBLANK(draft_picks[[#This Row],[drafter_team_id]]),"",_xlfn.XLOOKUP(draft_picks[[#This Row],[drafter_team_id]],drafter_teams[id],drafter_teams[name]))</f>
        <v/>
      </c>
      <c r="K3357" s="3" t="s">
        <v>15497</v>
      </c>
      <c r="L3357" t="s">
        <v>15497</v>
      </c>
      <c r="M3357" t="str">
        <f>IF(OR(ISBLANK(draft_picks[[#This Row],[veto_drafter_id]]),draft_picks[[#This Row],[veto_drafter_id]]=""),"",_xlfn.XLOOKUP(draft_picks[[#This Row],[veto_drafter_id]],drafters[id],drafters[name]))</f>
        <v/>
      </c>
      <c r="N3357" t="s">
        <v>15497</v>
      </c>
      <c r="O3357" t="str">
        <f>IF(OR(ISBLANK(draft_picks[[#This Row],[veto_drafter_team_id]]),draft_picks[[#This Row],[veto_drafter_team_id]]=""),"",_xlfn.XLOOKUP(draft_picks[[#This Row],[veto_drafter_team_id]],drafter_teams[id],drafter_teams[name]))</f>
        <v/>
      </c>
      <c r="Q3357" t="s">
        <v>15497</v>
      </c>
      <c r="R3357" t="str">
        <f>IF(OR(ISBLANK(draft_picks[[#This Row],[veto_override_drafter_id]]),draft_picks[[#This Row],[veto_override_drafter_id]]=""),"",_xlfn.XLOOKUP(draft_picks[[#This Row],[veto_override_drafter_id]],drafters[id],drafters[name]))</f>
        <v/>
      </c>
      <c r="S3357" t="s">
        <v>15497</v>
      </c>
      <c r="T3357" t="str">
        <f>IF(OR(ISBLANK(draft_picks[[#This Row],[veto_override_team_id]]),draft_picks[[#This Row],[veto_override_team_id]]=""),"",_xlfn.XLOOKUP(draft_picks[[#This Row],[veto_override_team_id]],drafter_teams[id],drafter_teams[name]))</f>
        <v/>
      </c>
    </row>
    <row r="3358" spans="1:20" x14ac:dyDescent="0.25">
      <c r="A3358" t="s">
        <v>469</v>
      </c>
      <c r="B3358" t="str">
        <f>_xlfn.XLOOKUP(draft_picks[[#This Row],[draft_id]],drafts[id],drafts[title])</f>
        <v>Whit Stillman mini-Super Draft</v>
      </c>
      <c r="C3358" s="3">
        <v>2</v>
      </c>
      <c r="D3358">
        <f>IF(C3357&lt;draft_picks[[#This Row],[position]],1,IF(C3357&gt;draft_picks[[#This Row],[position]],D3357+1,IF(C3357=draft_picks[[#This Row],[position]],D3357+1)))</f>
        <v>5</v>
      </c>
      <c r="E3358" t="s">
        <v>5773</v>
      </c>
      <c r="F3358" t="str">
        <f>IF(ISBLANK(draft_picks[[#This Row],[movie_id]]),"",_xlfn.XLOOKUP(draft_picks[[#This Row],[movie_id]],drafts.movies[id],drafts.movies[movie_title]))</f>
        <v>Metropolitan</v>
      </c>
      <c r="G3358" s="3" t="s">
        <v>1237</v>
      </c>
      <c r="H3358" t="str">
        <f>IF(ISBLANK(draft_picks[[#This Row],[drafter_id]]),"",_xlfn.XLOOKUP(draft_picks[[#This Row],[drafter_id]],drafters[id],drafters[name]))</f>
        <v>Clay Keller</v>
      </c>
      <c r="J3358" t="str">
        <f>IF(ISBLANK(draft_picks[[#This Row],[drafter_team_id]]),"",_xlfn.XLOOKUP(draft_picks[[#This Row],[drafter_team_id]],drafter_teams[id],drafter_teams[name]))</f>
        <v/>
      </c>
      <c r="K3358" s="3" t="s">
        <v>15497</v>
      </c>
      <c r="L3358" t="s">
        <v>15497</v>
      </c>
      <c r="M3358" t="str">
        <f>IF(OR(ISBLANK(draft_picks[[#This Row],[veto_drafter_id]]),draft_picks[[#This Row],[veto_drafter_id]]=""),"",_xlfn.XLOOKUP(draft_picks[[#This Row],[veto_drafter_id]],drafters[id],drafters[name]))</f>
        <v/>
      </c>
      <c r="N3358" t="s">
        <v>15497</v>
      </c>
      <c r="O3358" t="str">
        <f>IF(OR(ISBLANK(draft_picks[[#This Row],[veto_drafter_team_id]]),draft_picks[[#This Row],[veto_drafter_team_id]]=""),"",_xlfn.XLOOKUP(draft_picks[[#This Row],[veto_drafter_team_id]],drafter_teams[id],drafter_teams[name]))</f>
        <v/>
      </c>
      <c r="Q3358" t="s">
        <v>15497</v>
      </c>
      <c r="R3358" t="str">
        <f>IF(OR(ISBLANK(draft_picks[[#This Row],[veto_override_drafter_id]]),draft_picks[[#This Row],[veto_override_drafter_id]]=""),"",_xlfn.XLOOKUP(draft_picks[[#This Row],[veto_override_drafter_id]],drafters[id],drafters[name]))</f>
        <v/>
      </c>
      <c r="S3358" t="s">
        <v>15497</v>
      </c>
      <c r="T3358" t="str">
        <f>IF(OR(ISBLANK(draft_picks[[#This Row],[veto_override_team_id]]),draft_picks[[#This Row],[veto_override_team_id]]=""),"",_xlfn.XLOOKUP(draft_picks[[#This Row],[veto_override_team_id]],drafter_teams[id],drafter_teams[name]))</f>
        <v/>
      </c>
    </row>
    <row r="3359" spans="1:20" x14ac:dyDescent="0.25">
      <c r="A3359" t="s">
        <v>469</v>
      </c>
      <c r="B3359" t="str">
        <f>_xlfn.XLOOKUP(draft_picks[[#This Row],[draft_id]],drafts[id],drafts[title])</f>
        <v>Whit Stillman mini-Super Draft</v>
      </c>
      <c r="C3359" s="3">
        <v>1</v>
      </c>
      <c r="D3359">
        <f>IF(C3358&lt;draft_picks[[#This Row],[position]],1,IF(C3358&gt;draft_picks[[#This Row],[position]],D3358+1,IF(C3358=draft_picks[[#This Row],[position]],D3358+1)))</f>
        <v>6</v>
      </c>
      <c r="E3359" t="s">
        <v>3699</v>
      </c>
      <c r="F3359" t="str">
        <f>IF(ISBLANK(draft_picks[[#This Row],[movie_id]]),"",_xlfn.XLOOKUP(draft_picks[[#This Row],[movie_id]],drafts.movies[id],drafts.movies[movie_title]))</f>
        <v>The Last Days of Disco</v>
      </c>
      <c r="G3359" s="3" t="s">
        <v>1115</v>
      </c>
      <c r="H3359" t="str">
        <f>IF(ISBLANK(draft_picks[[#This Row],[drafter_id]]),"",_xlfn.XLOOKUP(draft_picks[[#This Row],[drafter_id]],drafters[id],drafters[name]))</f>
        <v>Ryan Marker</v>
      </c>
      <c r="J3359" t="str">
        <f>IF(ISBLANK(draft_picks[[#This Row],[drafter_team_id]]),"",_xlfn.XLOOKUP(draft_picks[[#This Row],[drafter_team_id]],drafter_teams[id],drafter_teams[name]))</f>
        <v/>
      </c>
      <c r="K3359" s="3" t="s">
        <v>15497</v>
      </c>
      <c r="L3359" t="s">
        <v>15497</v>
      </c>
      <c r="M3359" t="str">
        <f>IF(OR(ISBLANK(draft_picks[[#This Row],[veto_drafter_id]]),draft_picks[[#This Row],[veto_drafter_id]]=""),"",_xlfn.XLOOKUP(draft_picks[[#This Row],[veto_drafter_id]],drafters[id],drafters[name]))</f>
        <v/>
      </c>
      <c r="N3359" t="s">
        <v>15497</v>
      </c>
      <c r="O3359" t="str">
        <f>IF(OR(ISBLANK(draft_picks[[#This Row],[veto_drafter_team_id]]),draft_picks[[#This Row],[veto_drafter_team_id]]=""),"",_xlfn.XLOOKUP(draft_picks[[#This Row],[veto_drafter_team_id]],drafter_teams[id],drafter_teams[name]))</f>
        <v/>
      </c>
      <c r="Q3359" t="s">
        <v>15497</v>
      </c>
      <c r="R3359" t="str">
        <f>IF(OR(ISBLANK(draft_picks[[#This Row],[veto_override_drafter_id]]),draft_picks[[#This Row],[veto_override_drafter_id]]=""),"",_xlfn.XLOOKUP(draft_picks[[#This Row],[veto_override_drafter_id]],drafters[id],drafters[name]))</f>
        <v/>
      </c>
      <c r="S3359" t="s">
        <v>15497</v>
      </c>
      <c r="T3359" t="str">
        <f>IF(OR(ISBLANK(draft_picks[[#This Row],[veto_override_team_id]]),draft_picks[[#This Row],[veto_override_team_id]]=""),"",_xlfn.XLOOKUP(draft_picks[[#This Row],[veto_override_team_id]],drafter_teams[id],drafter_teams[name]))</f>
        <v/>
      </c>
    </row>
    <row r="3360" spans="1:20" x14ac:dyDescent="0.25">
      <c r="A3360" t="s">
        <v>381</v>
      </c>
      <c r="B3360" t="str">
        <f>_xlfn.XLOOKUP(draft_picks[[#This Row],[draft_id]],drafts[id],drafts[title])</f>
        <v>1999 mini-Mega</v>
      </c>
      <c r="C3360" s="3">
        <v>13</v>
      </c>
      <c r="D3360">
        <f>IF(C3359&lt;draft_picks[[#This Row],[position]],1,IF(C3359&gt;draft_picks[[#This Row],[position]],D3359+1,IF(C3359=draft_picks[[#This Row],[position]],D3359+1)))</f>
        <v>1</v>
      </c>
      <c r="E3360" t="s">
        <v>7480</v>
      </c>
      <c r="F3360" t="str">
        <f>IF(ISBLANK(draft_picks[[#This Row],[movie_id]]),"",_xlfn.XLOOKUP(draft_picks[[#This Row],[movie_id]],drafts.movies[id],drafts.movies[movie_title]))</f>
        <v>American Movie</v>
      </c>
      <c r="G3360" s="3" t="s">
        <v>905</v>
      </c>
      <c r="H3360" t="str">
        <f>IF(ISBLANK(draft_picks[[#This Row],[drafter_id]]),"",_xlfn.XLOOKUP(draft_picks[[#This Row],[drafter_id]],drafters[id],drafters[name]))</f>
        <v>Phil Iscove</v>
      </c>
      <c r="J3360" t="str">
        <f>IF(ISBLANK(draft_picks[[#This Row],[drafter_team_id]]),"",_xlfn.XLOOKUP(draft_picks[[#This Row],[drafter_team_id]],drafter_teams[id],drafter_teams[name]))</f>
        <v/>
      </c>
      <c r="K3360" s="3" t="s">
        <v>15497</v>
      </c>
      <c r="L3360" t="s">
        <v>15497</v>
      </c>
      <c r="M3360" t="str">
        <f>IF(OR(ISBLANK(draft_picks[[#This Row],[veto_drafter_id]]),draft_picks[[#This Row],[veto_drafter_id]]=""),"",_xlfn.XLOOKUP(draft_picks[[#This Row],[veto_drafter_id]],drafters[id],drafters[name]))</f>
        <v/>
      </c>
      <c r="N3360" t="s">
        <v>15497</v>
      </c>
      <c r="O3360" t="str">
        <f>IF(OR(ISBLANK(draft_picks[[#This Row],[veto_drafter_team_id]]),draft_picks[[#This Row],[veto_drafter_team_id]]=""),"",_xlfn.XLOOKUP(draft_picks[[#This Row],[veto_drafter_team_id]],drafter_teams[id],drafter_teams[name]))</f>
        <v/>
      </c>
      <c r="Q3360" t="s">
        <v>15497</v>
      </c>
      <c r="R3360" t="str">
        <f>IF(OR(ISBLANK(draft_picks[[#This Row],[veto_override_drafter_id]]),draft_picks[[#This Row],[veto_override_drafter_id]]=""),"",_xlfn.XLOOKUP(draft_picks[[#This Row],[veto_override_drafter_id]],drafters[id],drafters[name]))</f>
        <v/>
      </c>
      <c r="S3360" t="s">
        <v>15497</v>
      </c>
      <c r="T3360" t="str">
        <f>IF(OR(ISBLANK(draft_picks[[#This Row],[veto_override_team_id]]),draft_picks[[#This Row],[veto_override_team_id]]=""),"",_xlfn.XLOOKUP(draft_picks[[#This Row],[veto_override_team_id]],drafter_teams[id],drafter_teams[name]))</f>
        <v/>
      </c>
    </row>
    <row r="3361" spans="1:20" x14ac:dyDescent="0.25">
      <c r="A3361" t="s">
        <v>381</v>
      </c>
      <c r="B3361" t="str">
        <f>_xlfn.XLOOKUP(draft_picks[[#This Row],[draft_id]],drafts[id],drafts[title])</f>
        <v>1999 mini-Mega</v>
      </c>
      <c r="C3361" s="3">
        <v>12</v>
      </c>
      <c r="D3361">
        <f>IF(C3360&lt;draft_picks[[#This Row],[position]],1,IF(C3360&gt;draft_picks[[#This Row],[position]],D3360+1,IF(C3360=draft_picks[[#This Row],[position]],D3360+1)))</f>
        <v>2</v>
      </c>
      <c r="E3361" t="s">
        <v>5716</v>
      </c>
      <c r="F3361" t="str">
        <f>IF(ISBLANK(draft_picks[[#This Row],[movie_id]]),"",_xlfn.XLOOKUP(draft_picks[[#This Row],[movie_id]],drafts.movies[id],drafts.movies[movie_title]))</f>
        <v>Boys Don't Cry</v>
      </c>
      <c r="G3361" s="3" t="s">
        <v>905</v>
      </c>
      <c r="H3361" t="str">
        <f>IF(ISBLANK(draft_picks[[#This Row],[drafter_id]]),"",_xlfn.XLOOKUP(draft_picks[[#This Row],[drafter_id]],drafters[id],drafters[name]))</f>
        <v>Phil Iscove</v>
      </c>
      <c r="J3361" t="str">
        <f>IF(ISBLANK(draft_picks[[#This Row],[drafter_team_id]]),"",_xlfn.XLOOKUP(draft_picks[[#This Row],[drafter_team_id]],drafter_teams[id],drafter_teams[name]))</f>
        <v/>
      </c>
      <c r="K3361" s="3" t="s">
        <v>15497</v>
      </c>
      <c r="L3361" t="s">
        <v>15497</v>
      </c>
      <c r="M3361" t="str">
        <f>IF(OR(ISBLANK(draft_picks[[#This Row],[veto_drafter_id]]),draft_picks[[#This Row],[veto_drafter_id]]=""),"",_xlfn.XLOOKUP(draft_picks[[#This Row],[veto_drafter_id]],drafters[id],drafters[name]))</f>
        <v/>
      </c>
      <c r="N3361" t="s">
        <v>15497</v>
      </c>
      <c r="O3361" t="str">
        <f>IF(OR(ISBLANK(draft_picks[[#This Row],[veto_drafter_team_id]]),draft_picks[[#This Row],[veto_drafter_team_id]]=""),"",_xlfn.XLOOKUP(draft_picks[[#This Row],[veto_drafter_team_id]],drafter_teams[id],drafter_teams[name]))</f>
        <v/>
      </c>
      <c r="Q3361" t="s">
        <v>15497</v>
      </c>
      <c r="R3361" t="str">
        <f>IF(OR(ISBLANK(draft_picks[[#This Row],[veto_override_drafter_id]]),draft_picks[[#This Row],[veto_override_drafter_id]]=""),"",_xlfn.XLOOKUP(draft_picks[[#This Row],[veto_override_drafter_id]],drafters[id],drafters[name]))</f>
        <v/>
      </c>
      <c r="S3361" t="s">
        <v>15497</v>
      </c>
      <c r="T3361" t="str">
        <f>IF(OR(ISBLANK(draft_picks[[#This Row],[veto_override_team_id]]),draft_picks[[#This Row],[veto_override_team_id]]=""),"",_xlfn.XLOOKUP(draft_picks[[#This Row],[veto_override_team_id]],drafter_teams[id],drafter_teams[name]))</f>
        <v/>
      </c>
    </row>
    <row r="3362" spans="1:20" x14ac:dyDescent="0.25">
      <c r="A3362" t="s">
        <v>381</v>
      </c>
      <c r="B3362" t="str">
        <f>_xlfn.XLOOKUP(draft_picks[[#This Row],[draft_id]],drafts[id],drafts[title])</f>
        <v>1999 mini-Mega</v>
      </c>
      <c r="C3362" s="3">
        <v>11</v>
      </c>
      <c r="D3362">
        <f>IF(C3361&lt;draft_picks[[#This Row],[position]],1,IF(C3361&gt;draft_picks[[#This Row],[position]],D3361+1,IF(C3361=draft_picks[[#This Row],[position]],D3361+1)))</f>
        <v>3</v>
      </c>
      <c r="E3362" t="s">
        <v>6880</v>
      </c>
      <c r="F3362" t="str">
        <f>IF(ISBLANK(draft_picks[[#This Row],[movie_id]]),"",_xlfn.XLOOKUP(draft_picks[[#This Row],[movie_id]],drafts.movies[id],drafts.movies[movie_title]))</f>
        <v>The Iron Giant</v>
      </c>
      <c r="G3362" s="3" t="s">
        <v>1091</v>
      </c>
      <c r="H3362" t="str">
        <f>IF(ISBLANK(draft_picks[[#This Row],[drafter_id]]),"",_xlfn.XLOOKUP(draft_picks[[#This Row],[drafter_id]],drafters[id],drafters[name]))</f>
        <v>Carrie Wittmer</v>
      </c>
      <c r="J3362" t="str">
        <f>IF(ISBLANK(draft_picks[[#This Row],[drafter_team_id]]),"",_xlfn.XLOOKUP(draft_picks[[#This Row],[drafter_team_id]],drafter_teams[id],drafter_teams[name]))</f>
        <v/>
      </c>
      <c r="K3362" s="3" t="s">
        <v>15497</v>
      </c>
      <c r="L3362" t="s">
        <v>15497</v>
      </c>
      <c r="M3362" t="str">
        <f>IF(OR(ISBLANK(draft_picks[[#This Row],[veto_drafter_id]]),draft_picks[[#This Row],[veto_drafter_id]]=""),"",_xlfn.XLOOKUP(draft_picks[[#This Row],[veto_drafter_id]],drafters[id],drafters[name]))</f>
        <v/>
      </c>
      <c r="N3362" t="s">
        <v>15497</v>
      </c>
      <c r="O3362" t="str">
        <f>IF(OR(ISBLANK(draft_picks[[#This Row],[veto_drafter_team_id]]),draft_picks[[#This Row],[veto_drafter_team_id]]=""),"",_xlfn.XLOOKUP(draft_picks[[#This Row],[veto_drafter_team_id]],drafter_teams[id],drafter_teams[name]))</f>
        <v/>
      </c>
      <c r="Q3362" t="s">
        <v>15497</v>
      </c>
      <c r="R3362" t="str">
        <f>IF(OR(ISBLANK(draft_picks[[#This Row],[veto_override_drafter_id]]),draft_picks[[#This Row],[veto_override_drafter_id]]=""),"",_xlfn.XLOOKUP(draft_picks[[#This Row],[veto_override_drafter_id]],drafters[id],drafters[name]))</f>
        <v/>
      </c>
      <c r="S3362" t="s">
        <v>15497</v>
      </c>
      <c r="T3362" t="str">
        <f>IF(OR(ISBLANK(draft_picks[[#This Row],[veto_override_team_id]]),draft_picks[[#This Row],[veto_override_team_id]]=""),"",_xlfn.XLOOKUP(draft_picks[[#This Row],[veto_override_team_id]],drafter_teams[id],drafter_teams[name]))</f>
        <v/>
      </c>
    </row>
    <row r="3363" spans="1:20" x14ac:dyDescent="0.25">
      <c r="A3363" t="s">
        <v>381</v>
      </c>
      <c r="B3363" t="str">
        <f>_xlfn.XLOOKUP(draft_picks[[#This Row],[draft_id]],drafts[id],drafts[title])</f>
        <v>1999 mini-Mega</v>
      </c>
      <c r="C3363" s="3">
        <v>10</v>
      </c>
      <c r="D3363">
        <f>IF(C3362&lt;draft_picks[[#This Row],[position]],1,IF(C3362&gt;draft_picks[[#This Row],[position]],D3362+1,IF(C3362=draft_picks[[#This Row],[position]],D3362+1)))</f>
        <v>4</v>
      </c>
      <c r="E3363" t="s">
        <v>5561</v>
      </c>
      <c r="F3363" t="str">
        <f>IF(ISBLANK(draft_picks[[#This Row],[movie_id]]),"",_xlfn.XLOOKUP(draft_picks[[#This Row],[movie_id]],drafts.movies[id],drafts.movies[movie_title]))</f>
        <v>Felicia's Journey</v>
      </c>
      <c r="G3363" s="3" t="s">
        <v>1115</v>
      </c>
      <c r="H3363" t="str">
        <f>IF(ISBLANK(draft_picks[[#This Row],[drafter_id]]),"",_xlfn.XLOOKUP(draft_picks[[#This Row],[drafter_id]],drafters[id],drafters[name]))</f>
        <v>Ryan Marker</v>
      </c>
      <c r="J3363" t="str">
        <f>IF(ISBLANK(draft_picks[[#This Row],[drafter_team_id]]),"",_xlfn.XLOOKUP(draft_picks[[#This Row],[drafter_team_id]],drafter_teams[id],drafter_teams[name]))</f>
        <v/>
      </c>
      <c r="K3363" s="3" t="s">
        <v>15497</v>
      </c>
      <c r="L3363" t="s">
        <v>15497</v>
      </c>
      <c r="M3363" t="str">
        <f>IF(OR(ISBLANK(draft_picks[[#This Row],[veto_drafter_id]]),draft_picks[[#This Row],[veto_drafter_id]]=""),"",_xlfn.XLOOKUP(draft_picks[[#This Row],[veto_drafter_id]],drafters[id],drafters[name]))</f>
        <v/>
      </c>
      <c r="N3363" t="s">
        <v>15497</v>
      </c>
      <c r="O3363" t="str">
        <f>IF(OR(ISBLANK(draft_picks[[#This Row],[veto_drafter_team_id]]),draft_picks[[#This Row],[veto_drafter_team_id]]=""),"",_xlfn.XLOOKUP(draft_picks[[#This Row],[veto_drafter_team_id]],drafter_teams[id],drafter_teams[name]))</f>
        <v/>
      </c>
      <c r="Q3363" t="s">
        <v>15497</v>
      </c>
      <c r="R3363" t="str">
        <f>IF(OR(ISBLANK(draft_picks[[#This Row],[veto_override_drafter_id]]),draft_picks[[#This Row],[veto_override_drafter_id]]=""),"",_xlfn.XLOOKUP(draft_picks[[#This Row],[veto_override_drafter_id]],drafters[id],drafters[name]))</f>
        <v/>
      </c>
      <c r="S3363" t="s">
        <v>15497</v>
      </c>
      <c r="T3363" t="str">
        <f>IF(OR(ISBLANK(draft_picks[[#This Row],[veto_override_team_id]]),draft_picks[[#This Row],[veto_override_team_id]]=""),"",_xlfn.XLOOKUP(draft_picks[[#This Row],[veto_override_team_id]],drafter_teams[id],drafter_teams[name]))</f>
        <v/>
      </c>
    </row>
    <row r="3364" spans="1:20" x14ac:dyDescent="0.25">
      <c r="A3364" t="s">
        <v>381</v>
      </c>
      <c r="B3364" t="str">
        <f>_xlfn.XLOOKUP(draft_picks[[#This Row],[draft_id]],drafts[id],drafts[title])</f>
        <v>1999 mini-Mega</v>
      </c>
      <c r="C3364" s="3">
        <v>9</v>
      </c>
      <c r="D3364">
        <f>IF(C3363&lt;draft_picks[[#This Row],[position]],1,IF(C3363&gt;draft_picks[[#This Row],[position]],D3363+1,IF(C3363=draft_picks[[#This Row],[position]],D3363+1)))</f>
        <v>5</v>
      </c>
      <c r="E3364" t="s">
        <v>1967</v>
      </c>
      <c r="F3364" t="str">
        <f>IF(ISBLANK(draft_picks[[#This Row],[movie_id]]),"",_xlfn.XLOOKUP(draft_picks[[#This Row],[movie_id]],drafts.movies[id],drafts.movies[movie_title]))</f>
        <v>Last Night</v>
      </c>
      <c r="G3364" s="3" t="s">
        <v>825</v>
      </c>
      <c r="H3364" t="str">
        <f>IF(ISBLANK(draft_picks[[#This Row],[drafter_id]]),"",_xlfn.XLOOKUP(draft_picks[[#This Row],[drafter_id]],drafters[id],drafters[name]))</f>
        <v>Kenny Neibart</v>
      </c>
      <c r="J3364" t="str">
        <f>IF(ISBLANK(draft_picks[[#This Row],[drafter_team_id]]),"",_xlfn.XLOOKUP(draft_picks[[#This Row],[drafter_team_id]],drafter_teams[id],drafter_teams[name]))</f>
        <v/>
      </c>
      <c r="K3364" s="3" t="s">
        <v>15497</v>
      </c>
      <c r="L3364" t="s">
        <v>15497</v>
      </c>
      <c r="M3364" t="str">
        <f>IF(OR(ISBLANK(draft_picks[[#This Row],[veto_drafter_id]]),draft_picks[[#This Row],[veto_drafter_id]]=""),"",_xlfn.XLOOKUP(draft_picks[[#This Row],[veto_drafter_id]],drafters[id],drafters[name]))</f>
        <v/>
      </c>
      <c r="N3364" t="s">
        <v>15497</v>
      </c>
      <c r="O3364" t="str">
        <f>IF(OR(ISBLANK(draft_picks[[#This Row],[veto_drafter_team_id]]),draft_picks[[#This Row],[veto_drafter_team_id]]=""),"",_xlfn.XLOOKUP(draft_picks[[#This Row],[veto_drafter_team_id]],drafter_teams[id],drafter_teams[name]))</f>
        <v/>
      </c>
      <c r="Q3364" t="s">
        <v>15497</v>
      </c>
      <c r="R3364" t="str">
        <f>IF(OR(ISBLANK(draft_picks[[#This Row],[veto_override_drafter_id]]),draft_picks[[#This Row],[veto_override_drafter_id]]=""),"",_xlfn.XLOOKUP(draft_picks[[#This Row],[veto_override_drafter_id]],drafters[id],drafters[name]))</f>
        <v/>
      </c>
      <c r="S3364" t="s">
        <v>15497</v>
      </c>
      <c r="T3364" t="str">
        <f>IF(OR(ISBLANK(draft_picks[[#This Row],[veto_override_team_id]]),draft_picks[[#This Row],[veto_override_team_id]]=""),"",_xlfn.XLOOKUP(draft_picks[[#This Row],[veto_override_team_id]],drafter_teams[id],drafter_teams[name]))</f>
        <v/>
      </c>
    </row>
    <row r="3365" spans="1:20" x14ac:dyDescent="0.25">
      <c r="A3365" t="s">
        <v>381</v>
      </c>
      <c r="B3365" t="str">
        <f>_xlfn.XLOOKUP(draft_picks[[#This Row],[draft_id]],drafts[id],drafts[title])</f>
        <v>1999 mini-Mega</v>
      </c>
      <c r="C3365" s="3">
        <v>8</v>
      </c>
      <c r="D3365">
        <f>IF(C3364&lt;draft_picks[[#This Row],[position]],1,IF(C3364&gt;draft_picks[[#This Row],[position]],D3364+1,IF(C3364=draft_picks[[#This Row],[position]],D3364+1)))</f>
        <v>6</v>
      </c>
      <c r="E3365" t="s">
        <v>6462</v>
      </c>
      <c r="F3365" t="str">
        <f>IF(ISBLANK(draft_picks[[#This Row],[movie_id]]),"",_xlfn.XLOOKUP(draft_picks[[#This Row],[movie_id]],drafts.movies[id],drafts.movies[movie_title]))</f>
        <v>The Insider</v>
      </c>
      <c r="G3365" s="3" t="s">
        <v>905</v>
      </c>
      <c r="H3365" t="str">
        <f>IF(ISBLANK(draft_picks[[#This Row],[drafter_id]]),"",_xlfn.XLOOKUP(draft_picks[[#This Row],[drafter_id]],drafters[id],drafters[name]))</f>
        <v>Phil Iscove</v>
      </c>
      <c r="J3365" t="str">
        <f>IF(ISBLANK(draft_picks[[#This Row],[drafter_team_id]]),"",_xlfn.XLOOKUP(draft_picks[[#This Row],[drafter_team_id]],drafter_teams[id],drafter_teams[name]))</f>
        <v/>
      </c>
      <c r="K3365" s="3" t="s">
        <v>15497</v>
      </c>
      <c r="L3365" t="s">
        <v>15497</v>
      </c>
      <c r="M3365" t="str">
        <f>IF(OR(ISBLANK(draft_picks[[#This Row],[veto_drafter_id]]),draft_picks[[#This Row],[veto_drafter_id]]=""),"",_xlfn.XLOOKUP(draft_picks[[#This Row],[veto_drafter_id]],drafters[id],drafters[name]))</f>
        <v/>
      </c>
      <c r="N3365" t="s">
        <v>15497</v>
      </c>
      <c r="O3365" t="str">
        <f>IF(OR(ISBLANK(draft_picks[[#This Row],[veto_drafter_team_id]]),draft_picks[[#This Row],[veto_drafter_team_id]]=""),"",_xlfn.XLOOKUP(draft_picks[[#This Row],[veto_drafter_team_id]],drafter_teams[id],drafter_teams[name]))</f>
        <v/>
      </c>
      <c r="Q3365" t="s">
        <v>15497</v>
      </c>
      <c r="R3365" t="str">
        <f>IF(OR(ISBLANK(draft_picks[[#This Row],[veto_override_drafter_id]]),draft_picks[[#This Row],[veto_override_drafter_id]]=""),"",_xlfn.XLOOKUP(draft_picks[[#This Row],[veto_override_drafter_id]],drafters[id],drafters[name]))</f>
        <v/>
      </c>
      <c r="S3365" t="s">
        <v>15497</v>
      </c>
      <c r="T3365" t="str">
        <f>IF(OR(ISBLANK(draft_picks[[#This Row],[veto_override_team_id]]),draft_picks[[#This Row],[veto_override_team_id]]=""),"",_xlfn.XLOOKUP(draft_picks[[#This Row],[veto_override_team_id]],drafter_teams[id],drafter_teams[name]))</f>
        <v/>
      </c>
    </row>
    <row r="3366" spans="1:20" x14ac:dyDescent="0.25">
      <c r="A3366" t="s">
        <v>381</v>
      </c>
      <c r="B3366" t="str">
        <f>_xlfn.XLOOKUP(draft_picks[[#This Row],[draft_id]],drafts[id],drafts[title])</f>
        <v>1999 mini-Mega</v>
      </c>
      <c r="C3366" s="3">
        <v>7</v>
      </c>
      <c r="D3366">
        <f>IF(C3365&lt;draft_picks[[#This Row],[position]],1,IF(C3365&gt;draft_picks[[#This Row],[position]],D3365+1,IF(C3365=draft_picks[[#This Row],[position]],D3365+1)))</f>
        <v>7</v>
      </c>
      <c r="E3366" t="s">
        <v>4953</v>
      </c>
      <c r="F3366" t="str">
        <f>IF(ISBLANK(draft_picks[[#This Row],[movie_id]]),"",_xlfn.XLOOKUP(draft_picks[[#This Row],[movie_id]],drafts.movies[id],drafts.movies[movie_title]))</f>
        <v>Eyes Wide Shut</v>
      </c>
      <c r="G3366" s="3" t="s">
        <v>1091</v>
      </c>
      <c r="H3366" t="str">
        <f>IF(ISBLANK(draft_picks[[#This Row],[drafter_id]]),"",_xlfn.XLOOKUP(draft_picks[[#This Row],[drafter_id]],drafters[id],drafters[name]))</f>
        <v>Carrie Wittmer</v>
      </c>
      <c r="J3366" t="str">
        <f>IF(ISBLANK(draft_picks[[#This Row],[drafter_team_id]]),"",_xlfn.XLOOKUP(draft_picks[[#This Row],[drafter_team_id]],drafter_teams[id],drafter_teams[name]))</f>
        <v/>
      </c>
      <c r="K3366" s="3" t="s">
        <v>15497</v>
      </c>
      <c r="L3366" t="s">
        <v>15497</v>
      </c>
      <c r="M3366" t="str">
        <f>IF(OR(ISBLANK(draft_picks[[#This Row],[veto_drafter_id]]),draft_picks[[#This Row],[veto_drafter_id]]=""),"",_xlfn.XLOOKUP(draft_picks[[#This Row],[veto_drafter_id]],drafters[id],drafters[name]))</f>
        <v/>
      </c>
      <c r="N3366" t="s">
        <v>15497</v>
      </c>
      <c r="O3366" t="str">
        <f>IF(OR(ISBLANK(draft_picks[[#This Row],[veto_drafter_team_id]]),draft_picks[[#This Row],[veto_drafter_team_id]]=""),"",_xlfn.XLOOKUP(draft_picks[[#This Row],[veto_drafter_team_id]],drafter_teams[id],drafter_teams[name]))</f>
        <v/>
      </c>
      <c r="Q3366" t="s">
        <v>15497</v>
      </c>
      <c r="R3366" t="str">
        <f>IF(OR(ISBLANK(draft_picks[[#This Row],[veto_override_drafter_id]]),draft_picks[[#This Row],[veto_override_drafter_id]]=""),"",_xlfn.XLOOKUP(draft_picks[[#This Row],[veto_override_drafter_id]],drafters[id],drafters[name]))</f>
        <v/>
      </c>
      <c r="S3366" t="s">
        <v>15497</v>
      </c>
      <c r="T3366" t="str">
        <f>IF(OR(ISBLANK(draft_picks[[#This Row],[veto_override_team_id]]),draft_picks[[#This Row],[veto_override_team_id]]=""),"",_xlfn.XLOOKUP(draft_picks[[#This Row],[veto_override_team_id]],drafter_teams[id],drafter_teams[name]))</f>
        <v/>
      </c>
    </row>
    <row r="3367" spans="1:20" x14ac:dyDescent="0.25">
      <c r="A3367" t="s">
        <v>381</v>
      </c>
      <c r="B3367" t="str">
        <f>_xlfn.XLOOKUP(draft_picks[[#This Row],[draft_id]],drafts[id],drafts[title])</f>
        <v>1999 mini-Mega</v>
      </c>
      <c r="C3367" s="3">
        <v>6</v>
      </c>
      <c r="D3367">
        <f>IF(C3366&lt;draft_picks[[#This Row],[position]],1,IF(C3366&gt;draft_picks[[#This Row],[position]],D3366+1,IF(C3366=draft_picks[[#This Row],[position]],D3366+1)))</f>
        <v>8</v>
      </c>
      <c r="E3367" t="s">
        <v>6740</v>
      </c>
      <c r="F3367" t="str">
        <f>IF(ISBLANK(draft_picks[[#This Row],[movie_id]]),"",_xlfn.XLOOKUP(draft_picks[[#This Row],[movie_id]],drafts.movies[id],drafts.movies[movie_title]))</f>
        <v>All About My Mother</v>
      </c>
      <c r="G3367" s="3" t="s">
        <v>1115</v>
      </c>
      <c r="H3367" t="str">
        <f>IF(ISBLANK(draft_picks[[#This Row],[drafter_id]]),"",_xlfn.XLOOKUP(draft_picks[[#This Row],[drafter_id]],drafters[id],drafters[name]))</f>
        <v>Ryan Marker</v>
      </c>
      <c r="J3367" t="str">
        <f>IF(ISBLANK(draft_picks[[#This Row],[drafter_team_id]]),"",_xlfn.XLOOKUP(draft_picks[[#This Row],[drafter_team_id]],drafter_teams[id],drafter_teams[name]))</f>
        <v/>
      </c>
      <c r="K3367" s="3" t="s">
        <v>15497</v>
      </c>
      <c r="L3367" t="s">
        <v>15497</v>
      </c>
      <c r="M3367" t="str">
        <f>IF(OR(ISBLANK(draft_picks[[#This Row],[veto_drafter_id]]),draft_picks[[#This Row],[veto_drafter_id]]=""),"",_xlfn.XLOOKUP(draft_picks[[#This Row],[veto_drafter_id]],drafters[id],drafters[name]))</f>
        <v/>
      </c>
      <c r="N3367" t="s">
        <v>15497</v>
      </c>
      <c r="O3367" t="str">
        <f>IF(OR(ISBLANK(draft_picks[[#This Row],[veto_drafter_team_id]]),draft_picks[[#This Row],[veto_drafter_team_id]]=""),"",_xlfn.XLOOKUP(draft_picks[[#This Row],[veto_drafter_team_id]],drafter_teams[id],drafter_teams[name]))</f>
        <v/>
      </c>
      <c r="Q3367" t="s">
        <v>15497</v>
      </c>
      <c r="R3367" t="str">
        <f>IF(OR(ISBLANK(draft_picks[[#This Row],[veto_override_drafter_id]]),draft_picks[[#This Row],[veto_override_drafter_id]]=""),"",_xlfn.XLOOKUP(draft_picks[[#This Row],[veto_override_drafter_id]],drafters[id],drafters[name]))</f>
        <v/>
      </c>
      <c r="S3367" t="s">
        <v>15497</v>
      </c>
      <c r="T3367" t="str">
        <f>IF(OR(ISBLANK(draft_picks[[#This Row],[veto_override_team_id]]),draft_picks[[#This Row],[veto_override_team_id]]=""),"",_xlfn.XLOOKUP(draft_picks[[#This Row],[veto_override_team_id]],drafter_teams[id],drafter_teams[name]))</f>
        <v/>
      </c>
    </row>
    <row r="3368" spans="1:20" x14ac:dyDescent="0.25">
      <c r="A3368" t="s">
        <v>381</v>
      </c>
      <c r="B3368" t="str">
        <f>_xlfn.XLOOKUP(draft_picks[[#This Row],[draft_id]],drafts[id],drafts[title])</f>
        <v>1999 mini-Mega</v>
      </c>
      <c r="C3368" s="3">
        <v>5</v>
      </c>
      <c r="D3368">
        <f>IF(C3367&lt;draft_picks[[#This Row],[position]],1,IF(C3367&gt;draft_picks[[#This Row],[position]],D3367+1,IF(C3367=draft_picks[[#This Row],[position]],D3367+1)))</f>
        <v>9</v>
      </c>
      <c r="E3368" t="s">
        <v>5025</v>
      </c>
      <c r="F3368" t="str">
        <f>IF(ISBLANK(draft_picks[[#This Row],[movie_id]]),"",_xlfn.XLOOKUP(draft_picks[[#This Row],[movie_id]],drafts.movies[id],drafts.movies[movie_title]))</f>
        <v>Notting Hill</v>
      </c>
      <c r="G3368" s="3" t="s">
        <v>825</v>
      </c>
      <c r="H3368" t="str">
        <f>IF(ISBLANK(draft_picks[[#This Row],[drafter_id]]),"",_xlfn.XLOOKUP(draft_picks[[#This Row],[drafter_id]],drafters[id],drafters[name]))</f>
        <v>Kenny Neibart</v>
      </c>
      <c r="J3368" t="str">
        <f>IF(ISBLANK(draft_picks[[#This Row],[drafter_team_id]]),"",_xlfn.XLOOKUP(draft_picks[[#This Row],[drafter_team_id]],drafter_teams[id],drafter_teams[name]))</f>
        <v/>
      </c>
      <c r="K3368" s="3" t="s">
        <v>15497</v>
      </c>
      <c r="L3368" t="s">
        <v>15497</v>
      </c>
      <c r="M3368" t="str">
        <f>IF(OR(ISBLANK(draft_picks[[#This Row],[veto_drafter_id]]),draft_picks[[#This Row],[veto_drafter_id]]=""),"",_xlfn.XLOOKUP(draft_picks[[#This Row],[veto_drafter_id]],drafters[id],drafters[name]))</f>
        <v/>
      </c>
      <c r="N3368" t="s">
        <v>15497</v>
      </c>
      <c r="O3368" t="str">
        <f>IF(OR(ISBLANK(draft_picks[[#This Row],[veto_drafter_team_id]]),draft_picks[[#This Row],[veto_drafter_team_id]]=""),"",_xlfn.XLOOKUP(draft_picks[[#This Row],[veto_drafter_team_id]],drafter_teams[id],drafter_teams[name]))</f>
        <v/>
      </c>
      <c r="Q3368" t="s">
        <v>15497</v>
      </c>
      <c r="R3368" t="str">
        <f>IF(OR(ISBLANK(draft_picks[[#This Row],[veto_override_drafter_id]]),draft_picks[[#This Row],[veto_override_drafter_id]]=""),"",_xlfn.XLOOKUP(draft_picks[[#This Row],[veto_override_drafter_id]],drafters[id],drafters[name]))</f>
        <v/>
      </c>
      <c r="S3368" t="s">
        <v>15497</v>
      </c>
      <c r="T3368" t="str">
        <f>IF(OR(ISBLANK(draft_picks[[#This Row],[veto_override_team_id]]),draft_picks[[#This Row],[veto_override_team_id]]=""),"",_xlfn.XLOOKUP(draft_picks[[#This Row],[veto_override_team_id]],drafter_teams[id],drafter_teams[name]))</f>
        <v/>
      </c>
    </row>
    <row r="3369" spans="1:20" x14ac:dyDescent="0.25">
      <c r="A3369" t="s">
        <v>381</v>
      </c>
      <c r="B3369" t="str">
        <f>_xlfn.XLOOKUP(draft_picks[[#This Row],[draft_id]],drafts[id],drafts[title])</f>
        <v>1999 mini-Mega</v>
      </c>
      <c r="C3369" s="3">
        <v>4</v>
      </c>
      <c r="D3369">
        <f>IF(C3368&lt;draft_picks[[#This Row],[position]],1,IF(C3368&gt;draft_picks[[#This Row],[position]],D3368+1,IF(C3368=draft_picks[[#This Row],[position]],D3368+1)))</f>
        <v>10</v>
      </c>
      <c r="E3369" t="s">
        <v>1718</v>
      </c>
      <c r="F3369" t="str">
        <f>IF(ISBLANK(draft_picks[[#This Row],[movie_id]]),"",_xlfn.XLOOKUP(draft_picks[[#This Row],[movie_id]],drafts.movies[id],drafts.movies[movie_title]))</f>
        <v>Bringing Out the Dead</v>
      </c>
      <c r="G3369" s="3" t="s">
        <v>905</v>
      </c>
      <c r="H3369" t="str">
        <f>IF(ISBLANK(draft_picks[[#This Row],[drafter_id]]),"",_xlfn.XLOOKUP(draft_picks[[#This Row],[drafter_id]],drafters[id],drafters[name]))</f>
        <v>Phil Iscove</v>
      </c>
      <c r="J3369" t="str">
        <f>IF(ISBLANK(draft_picks[[#This Row],[drafter_team_id]]),"",_xlfn.XLOOKUP(draft_picks[[#This Row],[drafter_team_id]],drafter_teams[id],drafter_teams[name]))</f>
        <v/>
      </c>
      <c r="K3369" s="3" t="s">
        <v>15497</v>
      </c>
      <c r="L3369" t="s">
        <v>15497</v>
      </c>
      <c r="M3369" t="str">
        <f>IF(OR(ISBLANK(draft_picks[[#This Row],[veto_drafter_id]]),draft_picks[[#This Row],[veto_drafter_id]]=""),"",_xlfn.XLOOKUP(draft_picks[[#This Row],[veto_drafter_id]],drafters[id],drafters[name]))</f>
        <v/>
      </c>
      <c r="N3369" t="s">
        <v>15497</v>
      </c>
      <c r="O3369" t="str">
        <f>IF(OR(ISBLANK(draft_picks[[#This Row],[veto_drafter_team_id]]),draft_picks[[#This Row],[veto_drafter_team_id]]=""),"",_xlfn.XLOOKUP(draft_picks[[#This Row],[veto_drafter_team_id]],drafter_teams[id],drafter_teams[name]))</f>
        <v/>
      </c>
      <c r="Q3369" t="s">
        <v>15497</v>
      </c>
      <c r="R3369" t="str">
        <f>IF(OR(ISBLANK(draft_picks[[#This Row],[veto_override_drafter_id]]),draft_picks[[#This Row],[veto_override_drafter_id]]=""),"",_xlfn.XLOOKUP(draft_picks[[#This Row],[veto_override_drafter_id]],drafters[id],drafters[name]))</f>
        <v/>
      </c>
      <c r="S3369" t="s">
        <v>15497</v>
      </c>
      <c r="T3369" t="str">
        <f>IF(OR(ISBLANK(draft_picks[[#This Row],[veto_override_team_id]]),draft_picks[[#This Row],[veto_override_team_id]]=""),"",_xlfn.XLOOKUP(draft_picks[[#This Row],[veto_override_team_id]],drafter_teams[id],drafter_teams[name]))</f>
        <v/>
      </c>
    </row>
    <row r="3370" spans="1:20" x14ac:dyDescent="0.25">
      <c r="A3370" t="s">
        <v>381</v>
      </c>
      <c r="B3370" t="str">
        <f>_xlfn.XLOOKUP(draft_picks[[#This Row],[draft_id]],drafts[id],drafts[title])</f>
        <v>1999 mini-Mega</v>
      </c>
      <c r="C3370" s="3">
        <v>3</v>
      </c>
      <c r="D3370">
        <f>IF(C3369&lt;draft_picks[[#This Row],[position]],1,IF(C3369&gt;draft_picks[[#This Row],[position]],D3369+1,IF(C3369=draft_picks[[#This Row],[position]],D3369+1)))</f>
        <v>11</v>
      </c>
      <c r="E3370" t="s">
        <v>6895</v>
      </c>
      <c r="F3370" t="str">
        <f>IF(ISBLANK(draft_picks[[#This Row],[movie_id]]),"",_xlfn.XLOOKUP(draft_picks[[#This Row],[movie_id]],drafts.movies[id],drafts.movies[movie_title]))</f>
        <v>The Talented Mr. Ripley</v>
      </c>
      <c r="G3370" s="3" t="s">
        <v>1091</v>
      </c>
      <c r="H3370" t="str">
        <f>IF(ISBLANK(draft_picks[[#This Row],[drafter_id]]),"",_xlfn.XLOOKUP(draft_picks[[#This Row],[drafter_id]],drafters[id],drafters[name]))</f>
        <v>Carrie Wittmer</v>
      </c>
      <c r="J3370" t="str">
        <f>IF(ISBLANK(draft_picks[[#This Row],[drafter_team_id]]),"",_xlfn.XLOOKUP(draft_picks[[#This Row],[drafter_team_id]],drafter_teams[id],drafter_teams[name]))</f>
        <v/>
      </c>
      <c r="K3370" s="3" t="s">
        <v>15497</v>
      </c>
      <c r="L3370" t="s">
        <v>15497</v>
      </c>
      <c r="M3370" t="str">
        <f>IF(OR(ISBLANK(draft_picks[[#This Row],[veto_drafter_id]]),draft_picks[[#This Row],[veto_drafter_id]]=""),"",_xlfn.XLOOKUP(draft_picks[[#This Row],[veto_drafter_id]],drafters[id],drafters[name]))</f>
        <v/>
      </c>
      <c r="N3370" t="s">
        <v>15497</v>
      </c>
      <c r="O3370" t="str">
        <f>IF(OR(ISBLANK(draft_picks[[#This Row],[veto_drafter_team_id]]),draft_picks[[#This Row],[veto_drafter_team_id]]=""),"",_xlfn.XLOOKUP(draft_picks[[#This Row],[veto_drafter_team_id]],drafter_teams[id],drafter_teams[name]))</f>
        <v/>
      </c>
      <c r="Q3370" t="s">
        <v>15497</v>
      </c>
      <c r="R3370" t="str">
        <f>IF(OR(ISBLANK(draft_picks[[#This Row],[veto_override_drafter_id]]),draft_picks[[#This Row],[veto_override_drafter_id]]=""),"",_xlfn.XLOOKUP(draft_picks[[#This Row],[veto_override_drafter_id]],drafters[id],drafters[name]))</f>
        <v/>
      </c>
      <c r="S3370" t="s">
        <v>15497</v>
      </c>
      <c r="T3370" t="str">
        <f>IF(OR(ISBLANK(draft_picks[[#This Row],[veto_override_team_id]]),draft_picks[[#This Row],[veto_override_team_id]]=""),"",_xlfn.XLOOKUP(draft_picks[[#This Row],[veto_override_team_id]],drafter_teams[id],drafter_teams[name]))</f>
        <v/>
      </c>
    </row>
    <row r="3371" spans="1:20" x14ac:dyDescent="0.25">
      <c r="A3371" t="s">
        <v>381</v>
      </c>
      <c r="B3371" t="str">
        <f>_xlfn.XLOOKUP(draft_picks[[#This Row],[draft_id]],drafts[id],drafts[title])</f>
        <v>1999 mini-Mega</v>
      </c>
      <c r="C3371" s="3">
        <v>2</v>
      </c>
      <c r="D3371">
        <f>IF(C3370&lt;draft_picks[[#This Row],[position]],1,IF(C3370&gt;draft_picks[[#This Row],[position]],D3370+1,IF(C3370=draft_picks[[#This Row],[position]],D3370+1)))</f>
        <v>12</v>
      </c>
      <c r="E3371" t="s">
        <v>2189</v>
      </c>
      <c r="F3371" t="str">
        <f>IF(ISBLANK(draft_picks[[#This Row],[movie_id]]),"",_xlfn.XLOOKUP(draft_picks[[#This Row],[movie_id]],drafts.movies[id],drafts.movies[movie_title]))</f>
        <v>The Straight Story</v>
      </c>
      <c r="G3371" s="3" t="s">
        <v>1115</v>
      </c>
      <c r="H3371" t="str">
        <f>IF(ISBLANK(draft_picks[[#This Row],[drafter_id]]),"",_xlfn.XLOOKUP(draft_picks[[#This Row],[drafter_id]],drafters[id],drafters[name]))</f>
        <v>Ryan Marker</v>
      </c>
      <c r="J3371" t="str">
        <f>IF(ISBLANK(draft_picks[[#This Row],[drafter_team_id]]),"",_xlfn.XLOOKUP(draft_picks[[#This Row],[drafter_team_id]],drafter_teams[id],drafter_teams[name]))</f>
        <v/>
      </c>
      <c r="K3371" s="3" t="s">
        <v>15484</v>
      </c>
      <c r="L3371" t="s">
        <v>825</v>
      </c>
      <c r="M3371" t="str">
        <f>IF(OR(ISBLANK(draft_picks[[#This Row],[veto_drafter_id]]),draft_picks[[#This Row],[veto_drafter_id]]=""),"",_xlfn.XLOOKUP(draft_picks[[#This Row],[veto_drafter_id]],drafters[id],drafters[name]))</f>
        <v>Kenny Neibart</v>
      </c>
      <c r="N3371" t="s">
        <v>15497</v>
      </c>
      <c r="O3371" t="str">
        <f>IF(OR(ISBLANK(draft_picks[[#This Row],[veto_drafter_team_id]]),draft_picks[[#This Row],[veto_drafter_team_id]]=""),"",_xlfn.XLOOKUP(draft_picks[[#This Row],[veto_drafter_team_id]],drafter_teams[id],drafter_teams[name]))</f>
        <v/>
      </c>
      <c r="Q3371" t="s">
        <v>15497</v>
      </c>
      <c r="R3371" t="str">
        <f>IF(OR(ISBLANK(draft_picks[[#This Row],[veto_override_drafter_id]]),draft_picks[[#This Row],[veto_override_drafter_id]]=""),"",_xlfn.XLOOKUP(draft_picks[[#This Row],[veto_override_drafter_id]],drafters[id],drafters[name]))</f>
        <v/>
      </c>
      <c r="S3371" t="s">
        <v>15497</v>
      </c>
      <c r="T3371" t="str">
        <f>IF(OR(ISBLANK(draft_picks[[#This Row],[veto_override_team_id]]),draft_picks[[#This Row],[veto_override_team_id]]=""),"",_xlfn.XLOOKUP(draft_picks[[#This Row],[veto_override_team_id]],drafter_teams[id],drafter_teams[name]))</f>
        <v/>
      </c>
    </row>
    <row r="3372" spans="1:20" x14ac:dyDescent="0.25">
      <c r="A3372" t="s">
        <v>381</v>
      </c>
      <c r="B3372" t="str">
        <f>_xlfn.XLOOKUP(draft_picks[[#This Row],[draft_id]],drafts[id],drafts[title])</f>
        <v>1999 mini-Mega</v>
      </c>
      <c r="C3372" s="3">
        <v>2</v>
      </c>
      <c r="D3372">
        <f>IF(C3371&lt;draft_picks[[#This Row],[position]],1,IF(C3371&gt;draft_picks[[#This Row],[position]],D3371+1,IF(C3371=draft_picks[[#This Row],[position]],D3371+1)))</f>
        <v>13</v>
      </c>
      <c r="E3372" t="s">
        <v>3567</v>
      </c>
      <c r="F3372" t="str">
        <f>IF(ISBLANK(draft_picks[[#This Row],[movie_id]]),"",_xlfn.XLOOKUP(draft_picks[[#This Row],[movie_id]],drafts.movies[id],drafts.movies[movie_title]))</f>
        <v>Ghost Dog: The Way of the Samurai</v>
      </c>
      <c r="G3372" s="3" t="s">
        <v>1115</v>
      </c>
      <c r="H3372" t="str">
        <f>IF(ISBLANK(draft_picks[[#This Row],[drafter_id]]),"",_xlfn.XLOOKUP(draft_picks[[#This Row],[drafter_id]],drafters[id],drafters[name]))</f>
        <v>Ryan Marker</v>
      </c>
      <c r="J3372" t="str">
        <f>IF(ISBLANK(draft_picks[[#This Row],[drafter_team_id]]),"",_xlfn.XLOOKUP(draft_picks[[#This Row],[drafter_team_id]],drafter_teams[id],drafter_teams[name]))</f>
        <v/>
      </c>
      <c r="K3372" s="3" t="s">
        <v>15484</v>
      </c>
      <c r="L3372" t="s">
        <v>905</v>
      </c>
      <c r="M3372" t="str">
        <f>IF(OR(ISBLANK(draft_picks[[#This Row],[veto_drafter_id]]),draft_picks[[#This Row],[veto_drafter_id]]=""),"",_xlfn.XLOOKUP(draft_picks[[#This Row],[veto_drafter_id]],drafters[id],drafters[name]))</f>
        <v>Phil Iscove</v>
      </c>
      <c r="N3372" t="s">
        <v>15497</v>
      </c>
      <c r="O3372" t="str">
        <f>IF(OR(ISBLANK(draft_picks[[#This Row],[veto_drafter_team_id]]),draft_picks[[#This Row],[veto_drafter_team_id]]=""),"",_xlfn.XLOOKUP(draft_picks[[#This Row],[veto_drafter_team_id]],drafter_teams[id],drafter_teams[name]))</f>
        <v/>
      </c>
      <c r="P3372" t="b">
        <v>1</v>
      </c>
      <c r="Q3372" t="s">
        <v>1091</v>
      </c>
      <c r="R3372" t="str">
        <f>IF(OR(ISBLANK(draft_picks[[#This Row],[veto_override_drafter_id]]),draft_picks[[#This Row],[veto_override_drafter_id]]=""),"",_xlfn.XLOOKUP(draft_picks[[#This Row],[veto_override_drafter_id]],drafters[id],drafters[name]))</f>
        <v>Carrie Wittmer</v>
      </c>
      <c r="S3372" t="s">
        <v>15497</v>
      </c>
      <c r="T3372" t="str">
        <f>IF(OR(ISBLANK(draft_picks[[#This Row],[veto_override_team_id]]),draft_picks[[#This Row],[veto_override_team_id]]=""),"",_xlfn.XLOOKUP(draft_picks[[#This Row],[veto_override_team_id]],drafter_teams[id],drafter_teams[name]))</f>
        <v/>
      </c>
    </row>
    <row r="3373" spans="1:20" x14ac:dyDescent="0.25">
      <c r="A3373" t="s">
        <v>381</v>
      </c>
      <c r="B3373" t="str">
        <f>_xlfn.XLOOKUP(draft_picks[[#This Row],[draft_id]],drafts[id],drafts[title])</f>
        <v>1999 mini-Mega</v>
      </c>
      <c r="C3373" s="3">
        <v>1</v>
      </c>
      <c r="D3373">
        <f>IF(C3372&lt;draft_picks[[#This Row],[position]],1,IF(C3372&gt;draft_picks[[#This Row],[position]],D3372+1,IF(C3372=draft_picks[[#This Row],[position]],D3372+1)))</f>
        <v>14</v>
      </c>
      <c r="E3373" t="s">
        <v>5955</v>
      </c>
      <c r="F3373" t="str">
        <f>IF(ISBLANK(draft_picks[[#This Row],[movie_id]]),"",_xlfn.XLOOKUP(draft_picks[[#This Row],[movie_id]],drafts.movies[id],drafts.movies[movie_title]))</f>
        <v>Magnolia</v>
      </c>
      <c r="G3373" s="3" t="s">
        <v>825</v>
      </c>
      <c r="H3373" t="str">
        <f>IF(ISBLANK(draft_picks[[#This Row],[drafter_id]]),"",_xlfn.XLOOKUP(draft_picks[[#This Row],[drafter_id]],drafters[id],drafters[name]))</f>
        <v>Kenny Neibart</v>
      </c>
      <c r="J3373" t="str">
        <f>IF(ISBLANK(draft_picks[[#This Row],[drafter_team_id]]),"",_xlfn.XLOOKUP(draft_picks[[#This Row],[drafter_team_id]],drafter_teams[id],drafter_teams[name]))</f>
        <v/>
      </c>
      <c r="K3373" s="3" t="s">
        <v>15497</v>
      </c>
      <c r="L3373" t="s">
        <v>15497</v>
      </c>
      <c r="M3373" t="str">
        <f>IF(OR(ISBLANK(draft_picks[[#This Row],[veto_drafter_id]]),draft_picks[[#This Row],[veto_drafter_id]]=""),"",_xlfn.XLOOKUP(draft_picks[[#This Row],[veto_drafter_id]],drafters[id],drafters[name]))</f>
        <v/>
      </c>
      <c r="N3373" t="s">
        <v>15497</v>
      </c>
      <c r="O3373" t="str">
        <f>IF(OR(ISBLANK(draft_picks[[#This Row],[veto_drafter_team_id]]),draft_picks[[#This Row],[veto_drafter_team_id]]=""),"",_xlfn.XLOOKUP(draft_picks[[#This Row],[veto_drafter_team_id]],drafter_teams[id],drafter_teams[name]))</f>
        <v/>
      </c>
      <c r="Q3373" t="s">
        <v>15497</v>
      </c>
      <c r="R3373" t="str">
        <f>IF(OR(ISBLANK(draft_picks[[#This Row],[veto_override_drafter_id]]),draft_picks[[#This Row],[veto_override_drafter_id]]=""),"",_xlfn.XLOOKUP(draft_picks[[#This Row],[veto_override_drafter_id]],drafters[id],drafters[name]))</f>
        <v/>
      </c>
      <c r="S3373" t="s">
        <v>15497</v>
      </c>
      <c r="T3373" t="str">
        <f>IF(OR(ISBLANK(draft_picks[[#This Row],[veto_override_team_id]]),draft_picks[[#This Row],[veto_override_team_id]]=""),"",_xlfn.XLOOKUP(draft_picks[[#This Row],[veto_override_team_id]],drafter_teams[id],drafter_teams[name]))</f>
        <v/>
      </c>
    </row>
    <row r="3374" spans="1:20" x14ac:dyDescent="0.25">
      <c r="A3374" t="s">
        <v>163</v>
      </c>
      <c r="B3374" t="str">
        <f>_xlfn.XLOOKUP(draft_picks[[#This Row],[draft_id]],drafts[id],drafts[title])</f>
        <v>Sofia Coppola Super Draft</v>
      </c>
      <c r="C3374" s="3">
        <v>8</v>
      </c>
      <c r="D3374">
        <f>IF(C3373&lt;draft_picks[[#This Row],[position]],1,IF(C3373&gt;draft_picks[[#This Row],[position]],D3373+1,IF(C3373=draft_picks[[#This Row],[position]],D3373+1)))</f>
        <v>1</v>
      </c>
      <c r="E3374" t="s">
        <v>8263</v>
      </c>
      <c r="F3374" t="str">
        <f>IF(ISBLANK(draft_picks[[#This Row],[movie_id]]),"",_xlfn.XLOOKUP(draft_picks[[#This Row],[movie_id]],drafts.movies[id],drafts.movies[movie_title]))</f>
        <v>On the Rocks</v>
      </c>
      <c r="G3374" s="3" t="s">
        <v>831</v>
      </c>
      <c r="H3374" t="str">
        <f>IF(ISBLANK(draft_picks[[#This Row],[drafter_id]]),"",_xlfn.XLOOKUP(draft_picks[[#This Row],[drafter_id]],drafters[id],drafters[name]))</f>
        <v>Dane McDonald</v>
      </c>
      <c r="J3374" t="str">
        <f>IF(ISBLANK(draft_picks[[#This Row],[drafter_team_id]]),"",_xlfn.XLOOKUP(draft_picks[[#This Row],[drafter_team_id]],drafter_teams[id],drafter_teams[name]))</f>
        <v/>
      </c>
      <c r="K3374" s="3" t="s">
        <v>15497</v>
      </c>
      <c r="L3374" t="s">
        <v>15497</v>
      </c>
      <c r="M3374" t="str">
        <f>IF(OR(ISBLANK(draft_picks[[#This Row],[veto_drafter_id]]),draft_picks[[#This Row],[veto_drafter_id]]=""),"",_xlfn.XLOOKUP(draft_picks[[#This Row],[veto_drafter_id]],drafters[id],drafters[name]))</f>
        <v/>
      </c>
      <c r="N3374" t="s">
        <v>15497</v>
      </c>
      <c r="O3374" t="str">
        <f>IF(OR(ISBLANK(draft_picks[[#This Row],[veto_drafter_team_id]]),draft_picks[[#This Row],[veto_drafter_team_id]]=""),"",_xlfn.XLOOKUP(draft_picks[[#This Row],[veto_drafter_team_id]],drafter_teams[id],drafter_teams[name]))</f>
        <v/>
      </c>
      <c r="Q3374" t="s">
        <v>15497</v>
      </c>
      <c r="R3374" t="str">
        <f>IF(OR(ISBLANK(draft_picks[[#This Row],[veto_override_drafter_id]]),draft_picks[[#This Row],[veto_override_drafter_id]]=""),"",_xlfn.XLOOKUP(draft_picks[[#This Row],[veto_override_drafter_id]],drafters[id],drafters[name]))</f>
        <v/>
      </c>
      <c r="S3374" t="s">
        <v>15497</v>
      </c>
      <c r="T3374" t="str">
        <f>IF(OR(ISBLANK(draft_picks[[#This Row],[veto_override_team_id]]),draft_picks[[#This Row],[veto_override_team_id]]=""),"",_xlfn.XLOOKUP(draft_picks[[#This Row],[veto_override_team_id]],drafter_teams[id],drafter_teams[name]))</f>
        <v/>
      </c>
    </row>
    <row r="3375" spans="1:20" x14ac:dyDescent="0.25">
      <c r="A3375" t="s">
        <v>163</v>
      </c>
      <c r="B3375" t="str">
        <f>_xlfn.XLOOKUP(draft_picks[[#This Row],[draft_id]],drafts[id],drafts[title])</f>
        <v>Sofia Coppola Super Draft</v>
      </c>
      <c r="C3375" s="3">
        <v>7</v>
      </c>
      <c r="D3375">
        <f>IF(C3374&lt;draft_picks[[#This Row],[position]],1,IF(C3374&gt;draft_picks[[#This Row],[position]],D3374+1,IF(C3374=draft_picks[[#This Row],[position]],D3374+1)))</f>
        <v>2</v>
      </c>
      <c r="E3375" t="s">
        <v>6351</v>
      </c>
      <c r="F3375" t="str">
        <f>IF(ISBLANK(draft_picks[[#This Row],[movie_id]]),"",_xlfn.XLOOKUP(draft_picks[[#This Row],[movie_id]],drafts.movies[id],drafts.movies[movie_title]))</f>
        <v>Priscilla</v>
      </c>
      <c r="G3375" s="3" t="s">
        <v>831</v>
      </c>
      <c r="H3375" t="str">
        <f>IF(ISBLANK(draft_picks[[#This Row],[drafter_id]]),"",_xlfn.XLOOKUP(draft_picks[[#This Row],[drafter_id]],drafters[id],drafters[name]))</f>
        <v>Dane McDonald</v>
      </c>
      <c r="J3375" t="str">
        <f>IF(ISBLANK(draft_picks[[#This Row],[drafter_team_id]]),"",_xlfn.XLOOKUP(draft_picks[[#This Row],[drafter_team_id]],drafter_teams[id],drafter_teams[name]))</f>
        <v/>
      </c>
      <c r="K3375" s="3" t="s">
        <v>15497</v>
      </c>
      <c r="L3375" t="s">
        <v>15497</v>
      </c>
      <c r="M3375" t="str">
        <f>IF(OR(ISBLANK(draft_picks[[#This Row],[veto_drafter_id]]),draft_picks[[#This Row],[veto_drafter_id]]=""),"",_xlfn.XLOOKUP(draft_picks[[#This Row],[veto_drafter_id]],drafters[id],drafters[name]))</f>
        <v/>
      </c>
      <c r="N3375" t="s">
        <v>15497</v>
      </c>
      <c r="O3375" t="str">
        <f>IF(OR(ISBLANK(draft_picks[[#This Row],[veto_drafter_team_id]]),draft_picks[[#This Row],[veto_drafter_team_id]]=""),"",_xlfn.XLOOKUP(draft_picks[[#This Row],[veto_drafter_team_id]],drafter_teams[id],drafter_teams[name]))</f>
        <v/>
      </c>
      <c r="Q3375" t="s">
        <v>15497</v>
      </c>
      <c r="R3375" t="str">
        <f>IF(OR(ISBLANK(draft_picks[[#This Row],[veto_override_drafter_id]]),draft_picks[[#This Row],[veto_override_drafter_id]]=""),"",_xlfn.XLOOKUP(draft_picks[[#This Row],[veto_override_drafter_id]],drafters[id],drafters[name]))</f>
        <v/>
      </c>
      <c r="S3375" t="s">
        <v>15497</v>
      </c>
      <c r="T3375" t="str">
        <f>IF(OR(ISBLANK(draft_picks[[#This Row],[veto_override_team_id]]),draft_picks[[#This Row],[veto_override_team_id]]=""),"",_xlfn.XLOOKUP(draft_picks[[#This Row],[veto_override_team_id]],drafter_teams[id],drafter_teams[name]))</f>
        <v/>
      </c>
    </row>
    <row r="3376" spans="1:20" x14ac:dyDescent="0.25">
      <c r="A3376" t="s">
        <v>163</v>
      </c>
      <c r="B3376" t="str">
        <f>_xlfn.XLOOKUP(draft_picks[[#This Row],[draft_id]],drafts[id],drafts[title])</f>
        <v>Sofia Coppola Super Draft</v>
      </c>
      <c r="C3376" s="3">
        <v>6</v>
      </c>
      <c r="D3376">
        <f>IF(C3375&lt;draft_picks[[#This Row],[position]],1,IF(C3375&gt;draft_picks[[#This Row],[position]],D3375+1,IF(C3375=draft_picks[[#This Row],[position]],D3375+1)))</f>
        <v>3</v>
      </c>
      <c r="E3376" t="s">
        <v>7153</v>
      </c>
      <c r="F3376" t="str">
        <f>IF(ISBLANK(draft_picks[[#This Row],[movie_id]]),"",_xlfn.XLOOKUP(draft_picks[[#This Row],[movie_id]],drafts.movies[id],drafts.movies[movie_title]))</f>
        <v>The Beguiled</v>
      </c>
      <c r="G3376" s="3" t="s">
        <v>1133</v>
      </c>
      <c r="H3376" t="str">
        <f>IF(ISBLANK(draft_picks[[#This Row],[drafter_id]]),"",_xlfn.XLOOKUP(draft_picks[[#This Row],[drafter_id]],drafters[id],drafters[name]))</f>
        <v>Oriana Nudo</v>
      </c>
      <c r="J3376" t="str">
        <f>IF(ISBLANK(draft_picks[[#This Row],[drafter_team_id]]),"",_xlfn.XLOOKUP(draft_picks[[#This Row],[drafter_team_id]],drafter_teams[id],drafter_teams[name]))</f>
        <v/>
      </c>
      <c r="K3376" s="3" t="s">
        <v>15497</v>
      </c>
      <c r="L3376" t="s">
        <v>15497</v>
      </c>
      <c r="M3376" t="str">
        <f>IF(OR(ISBLANK(draft_picks[[#This Row],[veto_drafter_id]]),draft_picks[[#This Row],[veto_drafter_id]]=""),"",_xlfn.XLOOKUP(draft_picks[[#This Row],[veto_drafter_id]],drafters[id],drafters[name]))</f>
        <v/>
      </c>
      <c r="N3376" t="s">
        <v>15497</v>
      </c>
      <c r="O3376" t="str">
        <f>IF(OR(ISBLANK(draft_picks[[#This Row],[veto_drafter_team_id]]),draft_picks[[#This Row],[veto_drafter_team_id]]=""),"",_xlfn.XLOOKUP(draft_picks[[#This Row],[veto_drafter_team_id]],drafter_teams[id],drafter_teams[name]))</f>
        <v/>
      </c>
      <c r="Q3376" t="s">
        <v>15497</v>
      </c>
      <c r="R3376" t="str">
        <f>IF(OR(ISBLANK(draft_picks[[#This Row],[veto_override_drafter_id]]),draft_picks[[#This Row],[veto_override_drafter_id]]=""),"",_xlfn.XLOOKUP(draft_picks[[#This Row],[veto_override_drafter_id]],drafters[id],drafters[name]))</f>
        <v/>
      </c>
      <c r="S3376" t="s">
        <v>15497</v>
      </c>
      <c r="T3376" t="str">
        <f>IF(OR(ISBLANK(draft_picks[[#This Row],[veto_override_team_id]]),draft_picks[[#This Row],[veto_override_team_id]]=""),"",_xlfn.XLOOKUP(draft_picks[[#This Row],[veto_override_team_id]],drafter_teams[id],drafter_teams[name]))</f>
        <v/>
      </c>
    </row>
    <row r="3377" spans="1:20" x14ac:dyDescent="0.25">
      <c r="A3377" t="s">
        <v>163</v>
      </c>
      <c r="B3377" t="str">
        <f>_xlfn.XLOOKUP(draft_picks[[#This Row],[draft_id]],drafts[id],drafts[title])</f>
        <v>Sofia Coppola Super Draft</v>
      </c>
      <c r="C3377" s="3">
        <v>5</v>
      </c>
      <c r="D3377">
        <f>IF(C3376&lt;draft_picks[[#This Row],[position]],1,IF(C3376&gt;draft_picks[[#This Row],[position]],D3376+1,IF(C3376=draft_picks[[#This Row],[position]],D3376+1)))</f>
        <v>4</v>
      </c>
      <c r="E3377" t="s">
        <v>4833</v>
      </c>
      <c r="F3377" t="str">
        <f>IF(ISBLANK(draft_picks[[#This Row],[movie_id]]),"",_xlfn.XLOOKUP(draft_picks[[#This Row],[movie_id]],drafts.movies[id],drafts.movies[movie_title]))</f>
        <v>Lost in Translation</v>
      </c>
      <c r="G3377" s="3" t="s">
        <v>831</v>
      </c>
      <c r="H3377" t="str">
        <f>IF(ISBLANK(draft_picks[[#This Row],[drafter_id]]),"",_xlfn.XLOOKUP(draft_picks[[#This Row],[drafter_id]],drafters[id],drafters[name]))</f>
        <v>Dane McDonald</v>
      </c>
      <c r="J3377" t="str">
        <f>IF(ISBLANK(draft_picks[[#This Row],[drafter_team_id]]),"",_xlfn.XLOOKUP(draft_picks[[#This Row],[drafter_team_id]],drafter_teams[id],drafter_teams[name]))</f>
        <v/>
      </c>
      <c r="K3377" s="3" t="s">
        <v>15484</v>
      </c>
      <c r="L3377" t="s">
        <v>857</v>
      </c>
      <c r="M3377" t="str">
        <f>IF(OR(ISBLANK(draft_picks[[#This Row],[veto_drafter_id]]),draft_picks[[#This Row],[veto_drafter_id]]=""),"",_xlfn.XLOOKUP(draft_picks[[#This Row],[veto_drafter_id]],drafters[id],drafters[name]))</f>
        <v>Patreon Members</v>
      </c>
      <c r="N3377" t="s">
        <v>15497</v>
      </c>
      <c r="O3377" t="str">
        <f>IF(OR(ISBLANK(draft_picks[[#This Row],[veto_drafter_team_id]]),draft_picks[[#This Row],[veto_drafter_team_id]]=""),"",_xlfn.XLOOKUP(draft_picks[[#This Row],[veto_drafter_team_id]],drafter_teams[id],drafter_teams[name]))</f>
        <v/>
      </c>
      <c r="Q3377" t="s">
        <v>15497</v>
      </c>
      <c r="R3377" t="str">
        <f>IF(OR(ISBLANK(draft_picks[[#This Row],[veto_override_drafter_id]]),draft_picks[[#This Row],[veto_override_drafter_id]]=""),"",_xlfn.XLOOKUP(draft_picks[[#This Row],[veto_override_drafter_id]],drafters[id],drafters[name]))</f>
        <v/>
      </c>
      <c r="S3377" t="s">
        <v>15497</v>
      </c>
      <c r="T3377" t="str">
        <f>IF(OR(ISBLANK(draft_picks[[#This Row],[veto_override_team_id]]),draft_picks[[#This Row],[veto_override_team_id]]=""),"",_xlfn.XLOOKUP(draft_picks[[#This Row],[veto_override_team_id]],drafter_teams[id],drafter_teams[name]))</f>
        <v/>
      </c>
    </row>
    <row r="3378" spans="1:20" x14ac:dyDescent="0.25">
      <c r="A3378" t="s">
        <v>163</v>
      </c>
      <c r="B3378" t="str">
        <f>_xlfn.XLOOKUP(draft_picks[[#This Row],[draft_id]],drafts[id],drafts[title])</f>
        <v>Sofia Coppola Super Draft</v>
      </c>
      <c r="C3378" s="3">
        <v>5</v>
      </c>
      <c r="D3378">
        <f>IF(C3377&lt;draft_picks[[#This Row],[position]],1,IF(C3377&gt;draft_picks[[#This Row],[position]],D3377+1,IF(C3377=draft_picks[[#This Row],[position]],D3377+1)))</f>
        <v>5</v>
      </c>
      <c r="E3378" t="s">
        <v>2341</v>
      </c>
      <c r="F3378" t="str">
        <f>IF(ISBLANK(draft_picks[[#This Row],[movie_id]]),"",_xlfn.XLOOKUP(draft_picks[[#This Row],[movie_id]],drafts.movies[id],drafts.movies[movie_title]))</f>
        <v>The Bling Ring</v>
      </c>
      <c r="G3378" s="3" t="s">
        <v>831</v>
      </c>
      <c r="H3378" t="str">
        <f>IF(ISBLANK(draft_picks[[#This Row],[drafter_id]]),"",_xlfn.XLOOKUP(draft_picks[[#This Row],[drafter_id]],drafters[id],drafters[name]))</f>
        <v>Dane McDonald</v>
      </c>
      <c r="J3378" t="str">
        <f>IF(ISBLANK(draft_picks[[#This Row],[drafter_team_id]]),"",_xlfn.XLOOKUP(draft_picks[[#This Row],[drafter_team_id]],drafter_teams[id],drafter_teams[name]))</f>
        <v/>
      </c>
      <c r="K3378" s="3" t="s">
        <v>15497</v>
      </c>
      <c r="L3378" t="s">
        <v>15497</v>
      </c>
      <c r="M3378" t="str">
        <f>IF(OR(ISBLANK(draft_picks[[#This Row],[veto_drafter_id]]),draft_picks[[#This Row],[veto_drafter_id]]=""),"",_xlfn.XLOOKUP(draft_picks[[#This Row],[veto_drafter_id]],drafters[id],drafters[name]))</f>
        <v/>
      </c>
      <c r="N3378" t="s">
        <v>15497</v>
      </c>
      <c r="O3378" t="str">
        <f>IF(OR(ISBLANK(draft_picks[[#This Row],[veto_drafter_team_id]]),draft_picks[[#This Row],[veto_drafter_team_id]]=""),"",_xlfn.XLOOKUP(draft_picks[[#This Row],[veto_drafter_team_id]],drafter_teams[id],drafter_teams[name]))</f>
        <v/>
      </c>
      <c r="Q3378" t="s">
        <v>15497</v>
      </c>
      <c r="R3378" t="str">
        <f>IF(OR(ISBLANK(draft_picks[[#This Row],[veto_override_drafter_id]]),draft_picks[[#This Row],[veto_override_drafter_id]]=""),"",_xlfn.XLOOKUP(draft_picks[[#This Row],[veto_override_drafter_id]],drafters[id],drafters[name]))</f>
        <v/>
      </c>
      <c r="S3378" t="s">
        <v>15497</v>
      </c>
      <c r="T3378" t="str">
        <f>IF(OR(ISBLANK(draft_picks[[#This Row],[veto_override_team_id]]),draft_picks[[#This Row],[veto_override_team_id]]=""),"",_xlfn.XLOOKUP(draft_picks[[#This Row],[veto_override_team_id]],drafter_teams[id],drafter_teams[name]))</f>
        <v/>
      </c>
    </row>
    <row r="3379" spans="1:20" x14ac:dyDescent="0.25">
      <c r="A3379" t="s">
        <v>163</v>
      </c>
      <c r="B3379" t="str">
        <f>_xlfn.XLOOKUP(draft_picks[[#This Row],[draft_id]],drafts[id],drafts[title])</f>
        <v>Sofia Coppola Super Draft</v>
      </c>
      <c r="C3379" s="3">
        <v>4</v>
      </c>
      <c r="D3379">
        <f>IF(C3378&lt;draft_picks[[#This Row],[position]],1,IF(C3378&gt;draft_picks[[#This Row],[position]],D3378+1,IF(C3378=draft_picks[[#This Row],[position]],D3378+1)))</f>
        <v>6</v>
      </c>
      <c r="E3379" t="s">
        <v>4833</v>
      </c>
      <c r="F3379" t="str">
        <f>IF(ISBLANK(draft_picks[[#This Row],[movie_id]]),"",_xlfn.XLOOKUP(draft_picks[[#This Row],[movie_id]],drafts.movies[id],drafts.movies[movie_title]))</f>
        <v>Lost in Translation</v>
      </c>
      <c r="G3379" s="3" t="s">
        <v>1133</v>
      </c>
      <c r="H3379" t="str">
        <f>IF(ISBLANK(draft_picks[[#This Row],[drafter_id]]),"",_xlfn.XLOOKUP(draft_picks[[#This Row],[drafter_id]],drafters[id],drafters[name]))</f>
        <v>Oriana Nudo</v>
      </c>
      <c r="J3379" t="str">
        <f>IF(ISBLANK(draft_picks[[#This Row],[drafter_team_id]]),"",_xlfn.XLOOKUP(draft_picks[[#This Row],[drafter_team_id]],drafter_teams[id],drafter_teams[name]))</f>
        <v/>
      </c>
      <c r="K3379" s="3" t="s">
        <v>15497</v>
      </c>
      <c r="L3379" t="s">
        <v>15497</v>
      </c>
      <c r="M3379" t="str">
        <f>IF(OR(ISBLANK(draft_picks[[#This Row],[veto_drafter_id]]),draft_picks[[#This Row],[veto_drafter_id]]=""),"",_xlfn.XLOOKUP(draft_picks[[#This Row],[veto_drafter_id]],drafters[id],drafters[name]))</f>
        <v/>
      </c>
      <c r="N3379" t="s">
        <v>15497</v>
      </c>
      <c r="O3379" t="str">
        <f>IF(OR(ISBLANK(draft_picks[[#This Row],[veto_drafter_team_id]]),draft_picks[[#This Row],[veto_drafter_team_id]]=""),"",_xlfn.XLOOKUP(draft_picks[[#This Row],[veto_drafter_team_id]],drafter_teams[id],drafter_teams[name]))</f>
        <v/>
      </c>
      <c r="Q3379" t="s">
        <v>15497</v>
      </c>
      <c r="R3379" t="str">
        <f>IF(OR(ISBLANK(draft_picks[[#This Row],[veto_override_drafter_id]]),draft_picks[[#This Row],[veto_override_drafter_id]]=""),"",_xlfn.XLOOKUP(draft_picks[[#This Row],[veto_override_drafter_id]],drafters[id],drafters[name]))</f>
        <v/>
      </c>
      <c r="S3379" t="s">
        <v>15497</v>
      </c>
      <c r="T3379" t="str">
        <f>IF(OR(ISBLANK(draft_picks[[#This Row],[veto_override_team_id]]),draft_picks[[#This Row],[veto_override_team_id]]=""),"",_xlfn.XLOOKUP(draft_picks[[#This Row],[veto_override_team_id]],drafter_teams[id],drafter_teams[name]))</f>
        <v/>
      </c>
    </row>
    <row r="3380" spans="1:20" x14ac:dyDescent="0.25">
      <c r="A3380" t="s">
        <v>163</v>
      </c>
      <c r="B3380" t="str">
        <f>_xlfn.XLOOKUP(draft_picks[[#This Row],[draft_id]],drafts[id],drafts[title])</f>
        <v>Sofia Coppola Super Draft</v>
      </c>
      <c r="C3380" s="3">
        <v>3</v>
      </c>
      <c r="D3380">
        <f>IF(C3379&lt;draft_picks[[#This Row],[position]],1,IF(C3379&gt;draft_picks[[#This Row],[position]],D3379+1,IF(C3379=draft_picks[[#This Row],[position]],D3379+1)))</f>
        <v>7</v>
      </c>
      <c r="E3380" t="s">
        <v>7715</v>
      </c>
      <c r="F3380" t="str">
        <f>IF(ISBLANK(draft_picks[[#This Row],[movie_id]]),"",_xlfn.XLOOKUP(draft_picks[[#This Row],[movie_id]],drafts.movies[id],drafts.movies[movie_title]))</f>
        <v>The Virgin Suicides</v>
      </c>
      <c r="G3380" s="3" t="s">
        <v>831</v>
      </c>
      <c r="H3380" t="str">
        <f>IF(ISBLANK(draft_picks[[#This Row],[drafter_id]]),"",_xlfn.XLOOKUP(draft_picks[[#This Row],[drafter_id]],drafters[id],drafters[name]))</f>
        <v>Dane McDonald</v>
      </c>
      <c r="J3380" t="str">
        <f>IF(ISBLANK(draft_picks[[#This Row],[drafter_team_id]]),"",_xlfn.XLOOKUP(draft_picks[[#This Row],[drafter_team_id]],drafter_teams[id],drafter_teams[name]))</f>
        <v/>
      </c>
      <c r="K3380" s="3" t="s">
        <v>15497</v>
      </c>
      <c r="L3380" t="s">
        <v>15497</v>
      </c>
      <c r="M3380" t="str">
        <f>IF(OR(ISBLANK(draft_picks[[#This Row],[veto_drafter_id]]),draft_picks[[#This Row],[veto_drafter_id]]=""),"",_xlfn.XLOOKUP(draft_picks[[#This Row],[veto_drafter_id]],drafters[id],drafters[name]))</f>
        <v/>
      </c>
      <c r="N3380" t="s">
        <v>15497</v>
      </c>
      <c r="O3380" t="str">
        <f>IF(OR(ISBLANK(draft_picks[[#This Row],[veto_drafter_team_id]]),draft_picks[[#This Row],[veto_drafter_team_id]]=""),"",_xlfn.XLOOKUP(draft_picks[[#This Row],[veto_drafter_team_id]],drafter_teams[id],drafter_teams[name]))</f>
        <v/>
      </c>
      <c r="Q3380" t="s">
        <v>15497</v>
      </c>
      <c r="R3380" t="str">
        <f>IF(OR(ISBLANK(draft_picks[[#This Row],[veto_override_drafter_id]]),draft_picks[[#This Row],[veto_override_drafter_id]]=""),"",_xlfn.XLOOKUP(draft_picks[[#This Row],[veto_override_drafter_id]],drafters[id],drafters[name]))</f>
        <v/>
      </c>
      <c r="S3380" t="s">
        <v>15497</v>
      </c>
      <c r="T3380" t="str">
        <f>IF(OR(ISBLANK(draft_picks[[#This Row],[veto_override_team_id]]),draft_picks[[#This Row],[veto_override_team_id]]=""),"",_xlfn.XLOOKUP(draft_picks[[#This Row],[veto_override_team_id]],drafter_teams[id],drafter_teams[name]))</f>
        <v/>
      </c>
    </row>
    <row r="3381" spans="1:20" x14ac:dyDescent="0.25">
      <c r="A3381" t="s">
        <v>163</v>
      </c>
      <c r="B3381" t="str">
        <f>_xlfn.XLOOKUP(draft_picks[[#This Row],[draft_id]],drafts[id],drafts[title])</f>
        <v>Sofia Coppola Super Draft</v>
      </c>
      <c r="C3381" s="3">
        <v>2</v>
      </c>
      <c r="D3381">
        <f>IF(C3380&lt;draft_picks[[#This Row],[position]],1,IF(C3380&gt;draft_picks[[#This Row],[position]],D3380+1,IF(C3380=draft_picks[[#This Row],[position]],D3380+1)))</f>
        <v>8</v>
      </c>
      <c r="E3381" t="s">
        <v>6222</v>
      </c>
      <c r="F3381" t="str">
        <f>IF(ISBLANK(draft_picks[[#This Row],[movie_id]]),"",_xlfn.XLOOKUP(draft_picks[[#This Row],[movie_id]],drafts.movies[id],drafts.movies[movie_title]))</f>
        <v>Somewhere</v>
      </c>
      <c r="G3381" s="3" t="s">
        <v>1133</v>
      </c>
      <c r="H3381" t="str">
        <f>IF(ISBLANK(draft_picks[[#This Row],[drafter_id]]),"",_xlfn.XLOOKUP(draft_picks[[#This Row],[drafter_id]],drafters[id],drafters[name]))</f>
        <v>Oriana Nudo</v>
      </c>
      <c r="J3381" t="str">
        <f>IF(ISBLANK(draft_picks[[#This Row],[drafter_team_id]]),"",_xlfn.XLOOKUP(draft_picks[[#This Row],[drafter_team_id]],drafter_teams[id],drafter_teams[name]))</f>
        <v/>
      </c>
      <c r="K3381" s="3" t="s">
        <v>15497</v>
      </c>
      <c r="L3381" t="s">
        <v>15497</v>
      </c>
      <c r="M3381" t="str">
        <f>IF(OR(ISBLANK(draft_picks[[#This Row],[veto_drafter_id]]),draft_picks[[#This Row],[veto_drafter_id]]=""),"",_xlfn.XLOOKUP(draft_picks[[#This Row],[veto_drafter_id]],drafters[id],drafters[name]))</f>
        <v/>
      </c>
      <c r="N3381" t="s">
        <v>15497</v>
      </c>
      <c r="O3381" t="str">
        <f>IF(OR(ISBLANK(draft_picks[[#This Row],[veto_drafter_team_id]]),draft_picks[[#This Row],[veto_drafter_team_id]]=""),"",_xlfn.XLOOKUP(draft_picks[[#This Row],[veto_drafter_team_id]],drafter_teams[id],drafter_teams[name]))</f>
        <v/>
      </c>
      <c r="Q3381" t="s">
        <v>15497</v>
      </c>
      <c r="R3381" t="str">
        <f>IF(OR(ISBLANK(draft_picks[[#This Row],[veto_override_drafter_id]]),draft_picks[[#This Row],[veto_override_drafter_id]]=""),"",_xlfn.XLOOKUP(draft_picks[[#This Row],[veto_override_drafter_id]],drafters[id],drafters[name]))</f>
        <v/>
      </c>
      <c r="S3381" t="s">
        <v>15497</v>
      </c>
      <c r="T3381" t="str">
        <f>IF(OR(ISBLANK(draft_picks[[#This Row],[veto_override_team_id]]),draft_picks[[#This Row],[veto_override_team_id]]=""),"",_xlfn.XLOOKUP(draft_picks[[#This Row],[veto_override_team_id]],drafter_teams[id],drafter_teams[name]))</f>
        <v/>
      </c>
    </row>
    <row r="3382" spans="1:20" x14ac:dyDescent="0.25">
      <c r="A3382" t="s">
        <v>163</v>
      </c>
      <c r="B3382" t="str">
        <f>_xlfn.XLOOKUP(draft_picks[[#This Row],[draft_id]],drafts[id],drafts[title])</f>
        <v>Sofia Coppola Super Draft</v>
      </c>
      <c r="C3382" s="3">
        <v>1</v>
      </c>
      <c r="D3382">
        <f>IF(C3381&lt;draft_picks[[#This Row],[position]],1,IF(C3381&gt;draft_picks[[#This Row],[position]],D3381+1,IF(C3381=draft_picks[[#This Row],[position]],D3381+1)))</f>
        <v>9</v>
      </c>
      <c r="E3382" t="s">
        <v>8227</v>
      </c>
      <c r="F3382" t="str">
        <f>IF(ISBLANK(draft_picks[[#This Row],[movie_id]]),"",_xlfn.XLOOKUP(draft_picks[[#This Row],[movie_id]],drafts.movies[id],drafts.movies[movie_title]))</f>
        <v>Marie Antoinette</v>
      </c>
      <c r="G3382" s="3" t="s">
        <v>831</v>
      </c>
      <c r="H3382" t="str">
        <f>IF(ISBLANK(draft_picks[[#This Row],[drafter_id]]),"",_xlfn.XLOOKUP(draft_picks[[#This Row],[drafter_id]],drafters[id],drafters[name]))</f>
        <v>Dane McDonald</v>
      </c>
      <c r="J3382" t="str">
        <f>IF(ISBLANK(draft_picks[[#This Row],[drafter_team_id]]),"",_xlfn.XLOOKUP(draft_picks[[#This Row],[drafter_team_id]],drafter_teams[id],drafter_teams[name]))</f>
        <v/>
      </c>
      <c r="K3382" s="3" t="s">
        <v>15497</v>
      </c>
      <c r="L3382" t="s">
        <v>15497</v>
      </c>
      <c r="M3382" t="str">
        <f>IF(OR(ISBLANK(draft_picks[[#This Row],[veto_drafter_id]]),draft_picks[[#This Row],[veto_drafter_id]]=""),"",_xlfn.XLOOKUP(draft_picks[[#This Row],[veto_drafter_id]],drafters[id],drafters[name]))</f>
        <v/>
      </c>
      <c r="N3382" t="s">
        <v>15497</v>
      </c>
      <c r="O3382" t="str">
        <f>IF(OR(ISBLANK(draft_picks[[#This Row],[veto_drafter_team_id]]),draft_picks[[#This Row],[veto_drafter_team_id]]=""),"",_xlfn.XLOOKUP(draft_picks[[#This Row],[veto_drafter_team_id]],drafter_teams[id],drafter_teams[name]))</f>
        <v/>
      </c>
      <c r="Q3382" t="s">
        <v>15497</v>
      </c>
      <c r="R3382" t="str">
        <f>IF(OR(ISBLANK(draft_picks[[#This Row],[veto_override_drafter_id]]),draft_picks[[#This Row],[veto_override_drafter_id]]=""),"",_xlfn.XLOOKUP(draft_picks[[#This Row],[veto_override_drafter_id]],drafters[id],drafters[name]))</f>
        <v/>
      </c>
      <c r="S3382" t="s">
        <v>15497</v>
      </c>
      <c r="T3382" t="str">
        <f>IF(OR(ISBLANK(draft_picks[[#This Row],[veto_override_team_id]]),draft_picks[[#This Row],[veto_override_team_id]]=""),"",_xlfn.XLOOKUP(draft_picks[[#This Row],[veto_override_team_id]],drafter_teams[id],drafter_teams[name]))</f>
        <v/>
      </c>
    </row>
    <row r="3383" spans="1:20" x14ac:dyDescent="0.25">
      <c r="A3383" t="s">
        <v>685</v>
      </c>
      <c r="B3383" t="str">
        <f>_xlfn.XLOOKUP(draft_picks[[#This Row],[draft_id]],drafts[id],drafts[title])</f>
        <v>Francis Ford Coppola Super Draft</v>
      </c>
      <c r="C3383" s="3">
        <v>24</v>
      </c>
      <c r="D3383">
        <f>IF(C3382&lt;draft_picks[[#This Row],[position]],1,IF(C3382&gt;draft_picks[[#This Row],[position]],D3382+1,IF(C3382=draft_picks[[#This Row],[position]],D3382+1)))</f>
        <v>1</v>
      </c>
      <c r="E3383" t="s">
        <v>5537</v>
      </c>
      <c r="F3383" t="str">
        <f>IF(ISBLANK(draft_picks[[#This Row],[movie_id]]),"",_xlfn.XLOOKUP(draft_picks[[#This Row],[movie_id]],drafts.movies[id],drafts.movies[movie_title]))</f>
        <v>Captain EO</v>
      </c>
      <c r="G3383" s="3" t="s">
        <v>1073</v>
      </c>
      <c r="H3383" t="str">
        <f>IF(ISBLANK(draft_picks[[#This Row],[drafter_id]]),"",_xlfn.XLOOKUP(draft_picks[[#This Row],[drafter_id]],drafters[id],drafters[name]))</f>
        <v>Mitchell Beaupre</v>
      </c>
      <c r="J3383" t="str">
        <f>IF(ISBLANK(draft_picks[[#This Row],[drafter_team_id]]),"",_xlfn.XLOOKUP(draft_picks[[#This Row],[drafter_team_id]],drafter_teams[id],drafter_teams[name]))</f>
        <v/>
      </c>
      <c r="K3383" s="3" t="s">
        <v>15484</v>
      </c>
      <c r="L3383" t="s">
        <v>1115</v>
      </c>
      <c r="M3383" t="str">
        <f>IF(OR(ISBLANK(draft_picks[[#This Row],[veto_drafter_id]]),draft_picks[[#This Row],[veto_drafter_id]]=""),"",_xlfn.XLOOKUP(draft_picks[[#This Row],[veto_drafter_id]],drafters[id],drafters[name]))</f>
        <v>Ryan Marker</v>
      </c>
      <c r="N3383" t="s">
        <v>15497</v>
      </c>
      <c r="O3383" t="str">
        <f>IF(OR(ISBLANK(draft_picks[[#This Row],[veto_drafter_team_id]]),draft_picks[[#This Row],[veto_drafter_team_id]]=""),"",_xlfn.XLOOKUP(draft_picks[[#This Row],[veto_drafter_team_id]],drafter_teams[id],drafter_teams[name]))</f>
        <v/>
      </c>
      <c r="Q3383" t="s">
        <v>15497</v>
      </c>
      <c r="R3383" t="str">
        <f>IF(OR(ISBLANK(draft_picks[[#This Row],[veto_override_drafter_id]]),draft_picks[[#This Row],[veto_override_drafter_id]]=""),"",_xlfn.XLOOKUP(draft_picks[[#This Row],[veto_override_drafter_id]],drafters[id],drafters[name]))</f>
        <v/>
      </c>
      <c r="S3383" t="s">
        <v>15497</v>
      </c>
      <c r="T3383" t="str">
        <f>IF(OR(ISBLANK(draft_picks[[#This Row],[veto_override_team_id]]),draft_picks[[#This Row],[veto_override_team_id]]=""),"",_xlfn.XLOOKUP(draft_picks[[#This Row],[veto_override_team_id]],drafter_teams[id],drafter_teams[name]))</f>
        <v/>
      </c>
    </row>
    <row r="3384" spans="1:20" x14ac:dyDescent="0.25">
      <c r="A3384" t="s">
        <v>685</v>
      </c>
      <c r="B3384" t="str">
        <f>_xlfn.XLOOKUP(draft_picks[[#This Row],[draft_id]],drafts[id],drafts[title])</f>
        <v>Francis Ford Coppola Super Draft</v>
      </c>
      <c r="C3384" s="3">
        <v>24</v>
      </c>
      <c r="D3384">
        <f>IF(C3383&lt;draft_picks[[#This Row],[position]],1,IF(C3383&gt;draft_picks[[#This Row],[position]],D3383+1,IF(C3383=draft_picks[[#This Row],[position]],D3383+1)))</f>
        <v>2</v>
      </c>
      <c r="E3384" t="s">
        <v>5064</v>
      </c>
      <c r="F3384" t="str">
        <f>IF(ISBLANK(draft_picks[[#This Row],[movie_id]]),"",_xlfn.XLOOKUP(draft_picks[[#This Row],[movie_id]],drafts.movies[id],drafts.movies[movie_title]))</f>
        <v>Finian's Rainbow</v>
      </c>
      <c r="G3384" s="3" t="s">
        <v>1073</v>
      </c>
      <c r="H3384" t="str">
        <f>IF(ISBLANK(draft_picks[[#This Row],[drafter_id]]),"",_xlfn.XLOOKUP(draft_picks[[#This Row],[drafter_id]],drafters[id],drafters[name]))</f>
        <v>Mitchell Beaupre</v>
      </c>
      <c r="J3384" t="str">
        <f>IF(ISBLANK(draft_picks[[#This Row],[drafter_team_id]]),"",_xlfn.XLOOKUP(draft_picks[[#This Row],[drafter_team_id]],drafter_teams[id],drafter_teams[name]))</f>
        <v/>
      </c>
      <c r="K3384" s="3" t="s">
        <v>15497</v>
      </c>
      <c r="L3384" t="s">
        <v>15497</v>
      </c>
      <c r="M3384" t="str">
        <f>IF(OR(ISBLANK(draft_picks[[#This Row],[veto_drafter_id]]),draft_picks[[#This Row],[veto_drafter_id]]=""),"",_xlfn.XLOOKUP(draft_picks[[#This Row],[veto_drafter_id]],drafters[id],drafters[name]))</f>
        <v/>
      </c>
      <c r="N3384" t="s">
        <v>15497</v>
      </c>
      <c r="O3384" t="str">
        <f>IF(OR(ISBLANK(draft_picks[[#This Row],[veto_drafter_team_id]]),draft_picks[[#This Row],[veto_drafter_team_id]]=""),"",_xlfn.XLOOKUP(draft_picks[[#This Row],[veto_drafter_team_id]],drafter_teams[id],drafter_teams[name]))</f>
        <v/>
      </c>
      <c r="Q3384" t="s">
        <v>15497</v>
      </c>
      <c r="R3384" t="str">
        <f>IF(OR(ISBLANK(draft_picks[[#This Row],[veto_override_drafter_id]]),draft_picks[[#This Row],[veto_override_drafter_id]]=""),"",_xlfn.XLOOKUP(draft_picks[[#This Row],[veto_override_drafter_id]],drafters[id],drafters[name]))</f>
        <v/>
      </c>
      <c r="S3384" t="s">
        <v>15497</v>
      </c>
      <c r="T3384" t="str">
        <f>IF(OR(ISBLANK(draft_picks[[#This Row],[veto_override_team_id]]),draft_picks[[#This Row],[veto_override_team_id]]=""),"",_xlfn.XLOOKUP(draft_picks[[#This Row],[veto_override_team_id]],drafter_teams[id],drafter_teams[name]))</f>
        <v/>
      </c>
    </row>
    <row r="3385" spans="1:20" x14ac:dyDescent="0.25">
      <c r="A3385" t="s">
        <v>685</v>
      </c>
      <c r="B3385" t="str">
        <f>_xlfn.XLOOKUP(draft_picks[[#This Row],[draft_id]],drafts[id],drafts[title])</f>
        <v>Francis Ford Coppola Super Draft</v>
      </c>
      <c r="C3385" s="3">
        <v>23</v>
      </c>
      <c r="D3385">
        <f>IF(C3384&lt;draft_picks[[#This Row],[position]],1,IF(C3384&gt;draft_picks[[#This Row],[position]],D3384+1,IF(C3384=draft_picks[[#This Row],[position]],D3384+1)))</f>
        <v>3</v>
      </c>
      <c r="E3385" t="s">
        <v>1754</v>
      </c>
      <c r="F3385" t="str">
        <f>IF(ISBLANK(draft_picks[[#This Row],[movie_id]]),"",_xlfn.XLOOKUP(draft_picks[[#This Row],[movie_id]],drafts.movies[id],drafts.movies[movie_title]))</f>
        <v>You're a Big Boy Now</v>
      </c>
      <c r="G3385" s="3" t="s">
        <v>1221</v>
      </c>
      <c r="H3385" t="str">
        <f>IF(ISBLANK(draft_picks[[#This Row],[drafter_id]]),"",_xlfn.XLOOKUP(draft_picks[[#This Row],[drafter_id]],drafters[id],drafters[name]))</f>
        <v>Roxana Hadadi</v>
      </c>
      <c r="J3385" t="str">
        <f>IF(ISBLANK(draft_picks[[#This Row],[drafter_team_id]]),"",_xlfn.XLOOKUP(draft_picks[[#This Row],[drafter_team_id]],drafter_teams[id],drafter_teams[name]))</f>
        <v/>
      </c>
      <c r="K3385" s="3" t="s">
        <v>15497</v>
      </c>
      <c r="L3385" t="s">
        <v>15497</v>
      </c>
      <c r="M3385" t="str">
        <f>IF(OR(ISBLANK(draft_picks[[#This Row],[veto_drafter_id]]),draft_picks[[#This Row],[veto_drafter_id]]=""),"",_xlfn.XLOOKUP(draft_picks[[#This Row],[veto_drafter_id]],drafters[id],drafters[name]))</f>
        <v/>
      </c>
      <c r="N3385" t="s">
        <v>15497</v>
      </c>
      <c r="O3385" t="str">
        <f>IF(OR(ISBLANK(draft_picks[[#This Row],[veto_drafter_team_id]]),draft_picks[[#This Row],[veto_drafter_team_id]]=""),"",_xlfn.XLOOKUP(draft_picks[[#This Row],[veto_drafter_team_id]],drafter_teams[id],drafter_teams[name]))</f>
        <v/>
      </c>
      <c r="Q3385" t="s">
        <v>15497</v>
      </c>
      <c r="R3385" t="str">
        <f>IF(OR(ISBLANK(draft_picks[[#This Row],[veto_override_drafter_id]]),draft_picks[[#This Row],[veto_override_drafter_id]]=""),"",_xlfn.XLOOKUP(draft_picks[[#This Row],[veto_override_drafter_id]],drafters[id],drafters[name]))</f>
        <v/>
      </c>
      <c r="S3385" t="s">
        <v>15497</v>
      </c>
      <c r="T3385" t="str">
        <f>IF(OR(ISBLANK(draft_picks[[#This Row],[veto_override_team_id]]),draft_picks[[#This Row],[veto_override_team_id]]=""),"",_xlfn.XLOOKUP(draft_picks[[#This Row],[veto_override_team_id]],drafter_teams[id],drafter_teams[name]))</f>
        <v/>
      </c>
    </row>
    <row r="3386" spans="1:20" x14ac:dyDescent="0.25">
      <c r="A3386" t="s">
        <v>685</v>
      </c>
      <c r="B3386" t="str">
        <f>_xlfn.XLOOKUP(draft_picks[[#This Row],[draft_id]],drafts[id],drafts[title])</f>
        <v>Francis Ford Coppola Super Draft</v>
      </c>
      <c r="C3386" s="3">
        <v>22</v>
      </c>
      <c r="D3386">
        <f>IF(C3385&lt;draft_picks[[#This Row],[position]],1,IF(C3385&gt;draft_picks[[#This Row],[position]],D3385+1,IF(C3385=draft_picks[[#This Row],[position]],D3385+1)))</f>
        <v>4</v>
      </c>
      <c r="E3386" t="s">
        <v>7637</v>
      </c>
      <c r="F3386" t="str">
        <f>IF(ISBLANK(draft_picks[[#This Row],[movie_id]]),"",_xlfn.XLOOKUP(draft_picks[[#This Row],[movie_id]],drafts.movies[id],drafts.movies[movie_title]))</f>
        <v>Jack</v>
      </c>
      <c r="G3386" s="3" t="s">
        <v>1221</v>
      </c>
      <c r="H3386" t="str">
        <f>IF(ISBLANK(draft_picks[[#This Row],[drafter_id]]),"",_xlfn.XLOOKUP(draft_picks[[#This Row],[drafter_id]],drafters[id],drafters[name]))</f>
        <v>Roxana Hadadi</v>
      </c>
      <c r="J3386" t="str">
        <f>IF(ISBLANK(draft_picks[[#This Row],[drafter_team_id]]),"",_xlfn.XLOOKUP(draft_picks[[#This Row],[drafter_team_id]],drafter_teams[id],drafter_teams[name]))</f>
        <v/>
      </c>
      <c r="K3386" s="3" t="s">
        <v>15497</v>
      </c>
      <c r="L3386" t="s">
        <v>15497</v>
      </c>
      <c r="M3386" t="str">
        <f>IF(OR(ISBLANK(draft_picks[[#This Row],[veto_drafter_id]]),draft_picks[[#This Row],[veto_drafter_id]]=""),"",_xlfn.XLOOKUP(draft_picks[[#This Row],[veto_drafter_id]],drafters[id],drafters[name]))</f>
        <v/>
      </c>
      <c r="N3386" t="s">
        <v>15497</v>
      </c>
      <c r="O3386" t="str">
        <f>IF(OR(ISBLANK(draft_picks[[#This Row],[veto_drafter_team_id]]),draft_picks[[#This Row],[veto_drafter_team_id]]=""),"",_xlfn.XLOOKUP(draft_picks[[#This Row],[veto_drafter_team_id]],drafter_teams[id],drafter_teams[name]))</f>
        <v/>
      </c>
      <c r="Q3386" t="s">
        <v>15497</v>
      </c>
      <c r="R3386" t="str">
        <f>IF(OR(ISBLANK(draft_picks[[#This Row],[veto_override_drafter_id]]),draft_picks[[#This Row],[veto_override_drafter_id]]=""),"",_xlfn.XLOOKUP(draft_picks[[#This Row],[veto_override_drafter_id]],drafters[id],drafters[name]))</f>
        <v/>
      </c>
      <c r="S3386" t="s">
        <v>15497</v>
      </c>
      <c r="T3386" t="str">
        <f>IF(OR(ISBLANK(draft_picks[[#This Row],[veto_override_team_id]]),draft_picks[[#This Row],[veto_override_team_id]]=""),"",_xlfn.XLOOKUP(draft_picks[[#This Row],[veto_override_team_id]],drafter_teams[id],drafter_teams[name]))</f>
        <v/>
      </c>
    </row>
    <row r="3387" spans="1:20" x14ac:dyDescent="0.25">
      <c r="A3387" t="s">
        <v>685</v>
      </c>
      <c r="B3387" t="str">
        <f>_xlfn.XLOOKUP(draft_picks[[#This Row],[draft_id]],drafts[id],drafts[title])</f>
        <v>Francis Ford Coppola Super Draft</v>
      </c>
      <c r="C3387" s="3">
        <v>21</v>
      </c>
      <c r="D3387">
        <f>IF(C3386&lt;draft_picks[[#This Row],[position]],1,IF(C3386&gt;draft_picks[[#This Row],[position]],D3386+1,IF(C3386=draft_picks[[#This Row],[position]],D3386+1)))</f>
        <v>5</v>
      </c>
      <c r="E3387" t="s">
        <v>5537</v>
      </c>
      <c r="F3387" t="str">
        <f>IF(ISBLANK(draft_picks[[#This Row],[movie_id]]),"",_xlfn.XLOOKUP(draft_picks[[#This Row],[movie_id]],drafts.movies[id],drafts.movies[movie_title]))</f>
        <v>Captain EO</v>
      </c>
      <c r="G3387" s="3" t="s">
        <v>1219</v>
      </c>
      <c r="H3387" t="str">
        <f>IF(ISBLANK(draft_picks[[#This Row],[drafter_id]]),"",_xlfn.XLOOKUP(draft_picks[[#This Row],[drafter_id]],drafters[id],drafters[name]))</f>
        <v>Blake Howard</v>
      </c>
      <c r="J3387" t="str">
        <f>IF(ISBLANK(draft_picks[[#This Row],[drafter_team_id]]),"",_xlfn.XLOOKUP(draft_picks[[#This Row],[drafter_team_id]],drafter_teams[id],drafter_teams[name]))</f>
        <v/>
      </c>
      <c r="K3387" s="3" t="s">
        <v>15497</v>
      </c>
      <c r="L3387" t="s">
        <v>15497</v>
      </c>
      <c r="M3387" t="str">
        <f>IF(OR(ISBLANK(draft_picks[[#This Row],[veto_drafter_id]]),draft_picks[[#This Row],[veto_drafter_id]]=""),"",_xlfn.XLOOKUP(draft_picks[[#This Row],[veto_drafter_id]],drafters[id],drafters[name]))</f>
        <v/>
      </c>
      <c r="N3387" t="s">
        <v>15497</v>
      </c>
      <c r="O3387" t="str">
        <f>IF(OR(ISBLANK(draft_picks[[#This Row],[veto_drafter_team_id]]),draft_picks[[#This Row],[veto_drafter_team_id]]=""),"",_xlfn.XLOOKUP(draft_picks[[#This Row],[veto_drafter_team_id]],drafter_teams[id],drafter_teams[name]))</f>
        <v/>
      </c>
      <c r="Q3387" t="s">
        <v>15497</v>
      </c>
      <c r="R3387" t="str">
        <f>IF(OR(ISBLANK(draft_picks[[#This Row],[veto_override_drafter_id]]),draft_picks[[#This Row],[veto_override_drafter_id]]=""),"",_xlfn.XLOOKUP(draft_picks[[#This Row],[veto_override_drafter_id]],drafters[id],drafters[name]))</f>
        <v/>
      </c>
      <c r="S3387" t="s">
        <v>15497</v>
      </c>
      <c r="T3387" t="str">
        <f>IF(OR(ISBLANK(draft_picks[[#This Row],[veto_override_team_id]]),draft_picks[[#This Row],[veto_override_team_id]]=""),"",_xlfn.XLOOKUP(draft_picks[[#This Row],[veto_override_team_id]],drafter_teams[id],drafter_teams[name]))</f>
        <v/>
      </c>
    </row>
    <row r="3388" spans="1:20" x14ac:dyDescent="0.25">
      <c r="A3388" t="s">
        <v>685</v>
      </c>
      <c r="B3388" t="str">
        <f>_xlfn.XLOOKUP(draft_picks[[#This Row],[draft_id]],drafts[id],drafts[title])</f>
        <v>Francis Ford Coppola Super Draft</v>
      </c>
      <c r="C3388" s="3">
        <v>20</v>
      </c>
      <c r="D3388">
        <f>IF(C3387&lt;draft_picks[[#This Row],[position]],1,IF(C3387&gt;draft_picks[[#This Row],[position]],D3387+1,IF(C3387=draft_picks[[#This Row],[position]],D3387+1)))</f>
        <v>6</v>
      </c>
      <c r="E3388" t="s">
        <v>6856</v>
      </c>
      <c r="F3388" t="str">
        <f>IF(ISBLANK(draft_picks[[#This Row],[movie_id]]),"",_xlfn.XLOOKUP(draft_picks[[#This Row],[movie_id]],drafts.movies[id],drafts.movies[movie_title]))</f>
        <v>Tucker: The Man and His Dream</v>
      </c>
      <c r="G3388" s="3" t="s">
        <v>1219</v>
      </c>
      <c r="H3388" t="str">
        <f>IF(ISBLANK(draft_picks[[#This Row],[drafter_id]]),"",_xlfn.XLOOKUP(draft_picks[[#This Row],[drafter_id]],drafters[id],drafters[name]))</f>
        <v>Blake Howard</v>
      </c>
      <c r="J3388" t="str">
        <f>IF(ISBLANK(draft_picks[[#This Row],[drafter_team_id]]),"",_xlfn.XLOOKUP(draft_picks[[#This Row],[drafter_team_id]],drafter_teams[id],drafter_teams[name]))</f>
        <v/>
      </c>
      <c r="K3388" s="3" t="s">
        <v>15484</v>
      </c>
      <c r="L3388" t="s">
        <v>1115</v>
      </c>
      <c r="M3388" t="str">
        <f>IF(OR(ISBLANK(draft_picks[[#This Row],[veto_drafter_id]]),draft_picks[[#This Row],[veto_drafter_id]]=""),"",_xlfn.XLOOKUP(draft_picks[[#This Row],[veto_drafter_id]],drafters[id],drafters[name]))</f>
        <v>Ryan Marker</v>
      </c>
      <c r="N3388" t="s">
        <v>15497</v>
      </c>
      <c r="O3388" t="str">
        <f>IF(OR(ISBLANK(draft_picks[[#This Row],[veto_drafter_team_id]]),draft_picks[[#This Row],[veto_drafter_team_id]]=""),"",_xlfn.XLOOKUP(draft_picks[[#This Row],[veto_drafter_team_id]],drafter_teams[id],drafter_teams[name]))</f>
        <v/>
      </c>
      <c r="Q3388" t="s">
        <v>15497</v>
      </c>
      <c r="R3388" t="str">
        <f>IF(OR(ISBLANK(draft_picks[[#This Row],[veto_override_drafter_id]]),draft_picks[[#This Row],[veto_override_drafter_id]]=""),"",_xlfn.XLOOKUP(draft_picks[[#This Row],[veto_override_drafter_id]],drafters[id],drafters[name]))</f>
        <v/>
      </c>
      <c r="S3388" t="s">
        <v>15497</v>
      </c>
      <c r="T3388" t="str">
        <f>IF(OR(ISBLANK(draft_picks[[#This Row],[veto_override_team_id]]),draft_picks[[#This Row],[veto_override_team_id]]=""),"",_xlfn.XLOOKUP(draft_picks[[#This Row],[veto_override_team_id]],drafter_teams[id],drafter_teams[name]))</f>
        <v/>
      </c>
    </row>
    <row r="3389" spans="1:20" x14ac:dyDescent="0.25">
      <c r="A3389" t="s">
        <v>685</v>
      </c>
      <c r="B3389" t="str">
        <f>_xlfn.XLOOKUP(draft_picks[[#This Row],[draft_id]],drafts[id],drafts[title])</f>
        <v>Francis Ford Coppola Super Draft</v>
      </c>
      <c r="C3389" s="3">
        <v>20</v>
      </c>
      <c r="D3389">
        <f>IF(C3388&lt;draft_picks[[#This Row],[position]],1,IF(C3388&gt;draft_picks[[#This Row],[position]],D3388+1,IF(C3388=draft_picks[[#This Row],[position]],D3388+1)))</f>
        <v>7</v>
      </c>
      <c r="E3389" t="s">
        <v>3000</v>
      </c>
      <c r="F3389" t="str">
        <f>IF(ISBLANK(draft_picks[[#This Row],[movie_id]]),"",_xlfn.XLOOKUP(draft_picks[[#This Row],[movie_id]],drafts.movies[id],drafts.movies[movie_title]))</f>
        <v>Dementia 13</v>
      </c>
      <c r="G3389" s="3" t="s">
        <v>1219</v>
      </c>
      <c r="H3389" t="str">
        <f>IF(ISBLANK(draft_picks[[#This Row],[drafter_id]]),"",_xlfn.XLOOKUP(draft_picks[[#This Row],[drafter_id]],drafters[id],drafters[name]))</f>
        <v>Blake Howard</v>
      </c>
      <c r="J3389" t="str">
        <f>IF(ISBLANK(draft_picks[[#This Row],[drafter_team_id]]),"",_xlfn.XLOOKUP(draft_picks[[#This Row],[drafter_team_id]],drafter_teams[id],drafter_teams[name]))</f>
        <v/>
      </c>
      <c r="K3389" s="3" t="s">
        <v>15497</v>
      </c>
      <c r="L3389" t="s">
        <v>15497</v>
      </c>
      <c r="M3389" t="str">
        <f>IF(OR(ISBLANK(draft_picks[[#This Row],[veto_drafter_id]]),draft_picks[[#This Row],[veto_drafter_id]]=""),"",_xlfn.XLOOKUP(draft_picks[[#This Row],[veto_drafter_id]],drafters[id],drafters[name]))</f>
        <v/>
      </c>
      <c r="N3389" t="s">
        <v>15497</v>
      </c>
      <c r="O3389" t="str">
        <f>IF(OR(ISBLANK(draft_picks[[#This Row],[veto_drafter_team_id]]),draft_picks[[#This Row],[veto_drafter_team_id]]=""),"",_xlfn.XLOOKUP(draft_picks[[#This Row],[veto_drafter_team_id]],drafter_teams[id],drafter_teams[name]))</f>
        <v/>
      </c>
      <c r="Q3389" t="s">
        <v>15497</v>
      </c>
      <c r="R3389" t="str">
        <f>IF(OR(ISBLANK(draft_picks[[#This Row],[veto_override_drafter_id]]),draft_picks[[#This Row],[veto_override_drafter_id]]=""),"",_xlfn.XLOOKUP(draft_picks[[#This Row],[veto_override_drafter_id]],drafters[id],drafters[name]))</f>
        <v/>
      </c>
      <c r="S3389" t="s">
        <v>15497</v>
      </c>
      <c r="T3389" t="str">
        <f>IF(OR(ISBLANK(draft_picks[[#This Row],[veto_override_team_id]]),draft_picks[[#This Row],[veto_override_team_id]]=""),"",_xlfn.XLOOKUP(draft_picks[[#This Row],[veto_override_team_id]],drafter_teams[id],drafter_teams[name]))</f>
        <v/>
      </c>
    </row>
    <row r="3390" spans="1:20" x14ac:dyDescent="0.25">
      <c r="A3390" t="s">
        <v>685</v>
      </c>
      <c r="B3390" t="str">
        <f>_xlfn.XLOOKUP(draft_picks[[#This Row],[draft_id]],drafts[id],drafts[title])</f>
        <v>Francis Ford Coppola Super Draft</v>
      </c>
      <c r="C3390" s="3">
        <v>19</v>
      </c>
      <c r="D3390">
        <f>IF(C3389&lt;draft_picks[[#This Row],[position]],1,IF(C3389&gt;draft_picks[[#This Row],[position]],D3389+1,IF(C3389=draft_picks[[#This Row],[position]],D3389+1)))</f>
        <v>8</v>
      </c>
      <c r="E3390" t="s">
        <v>2742</v>
      </c>
      <c r="F3390" t="str">
        <f>IF(ISBLANK(draft_picks[[#This Row],[movie_id]]),"",_xlfn.XLOOKUP(draft_picks[[#This Row],[movie_id]],drafts.movies[id],drafts.movies[movie_title]))</f>
        <v>Gardens of Stone</v>
      </c>
      <c r="G3390" s="3" t="s">
        <v>1115</v>
      </c>
      <c r="H3390" t="str">
        <f>IF(ISBLANK(draft_picks[[#This Row],[drafter_id]]),"",_xlfn.XLOOKUP(draft_picks[[#This Row],[drafter_id]],drafters[id],drafters[name]))</f>
        <v>Ryan Marker</v>
      </c>
      <c r="J3390" t="str">
        <f>IF(ISBLANK(draft_picks[[#This Row],[drafter_team_id]]),"",_xlfn.XLOOKUP(draft_picks[[#This Row],[drafter_team_id]],drafter_teams[id],drafter_teams[name]))</f>
        <v/>
      </c>
      <c r="K3390" s="3" t="s">
        <v>15497</v>
      </c>
      <c r="L3390" t="s">
        <v>15497</v>
      </c>
      <c r="M3390" t="str">
        <f>IF(OR(ISBLANK(draft_picks[[#This Row],[veto_drafter_id]]),draft_picks[[#This Row],[veto_drafter_id]]=""),"",_xlfn.XLOOKUP(draft_picks[[#This Row],[veto_drafter_id]],drafters[id],drafters[name]))</f>
        <v/>
      </c>
      <c r="N3390" t="s">
        <v>15497</v>
      </c>
      <c r="O3390" t="str">
        <f>IF(OR(ISBLANK(draft_picks[[#This Row],[veto_drafter_team_id]]),draft_picks[[#This Row],[veto_drafter_team_id]]=""),"",_xlfn.XLOOKUP(draft_picks[[#This Row],[veto_drafter_team_id]],drafter_teams[id],drafter_teams[name]))</f>
        <v/>
      </c>
      <c r="Q3390" t="s">
        <v>15497</v>
      </c>
      <c r="R3390" t="str">
        <f>IF(OR(ISBLANK(draft_picks[[#This Row],[veto_override_drafter_id]]),draft_picks[[#This Row],[veto_override_drafter_id]]=""),"",_xlfn.XLOOKUP(draft_picks[[#This Row],[veto_override_drafter_id]],drafters[id],drafters[name]))</f>
        <v/>
      </c>
      <c r="S3390" t="s">
        <v>15497</v>
      </c>
      <c r="T3390" t="str">
        <f>IF(OR(ISBLANK(draft_picks[[#This Row],[veto_override_team_id]]),draft_picks[[#This Row],[veto_override_team_id]]=""),"",_xlfn.XLOOKUP(draft_picks[[#This Row],[veto_override_team_id]],drafter_teams[id],drafter_teams[name]))</f>
        <v/>
      </c>
    </row>
    <row r="3391" spans="1:20" x14ac:dyDescent="0.25">
      <c r="A3391" t="s">
        <v>685</v>
      </c>
      <c r="B3391" t="str">
        <f>_xlfn.XLOOKUP(draft_picks[[#This Row],[draft_id]],drafts[id],drafts[title])</f>
        <v>Francis Ford Coppola Super Draft</v>
      </c>
      <c r="C3391" s="3">
        <v>18</v>
      </c>
      <c r="D3391">
        <f>IF(C3390&lt;draft_picks[[#This Row],[position]],1,IF(C3390&gt;draft_picks[[#This Row],[position]],D3390+1,IF(C3390=draft_picks[[#This Row],[position]],D3390+1)))</f>
        <v>9</v>
      </c>
      <c r="E3391" t="s">
        <v>2964</v>
      </c>
      <c r="F3391" t="str">
        <f>IF(ISBLANK(draft_picks[[#This Row],[movie_id]]),"",_xlfn.XLOOKUP(draft_picks[[#This Row],[movie_id]],drafts.movies[id],drafts.movies[movie_title]))</f>
        <v>B'Twixt Now and Sunrise</v>
      </c>
      <c r="G3391" s="3" t="s">
        <v>1221</v>
      </c>
      <c r="H3391" t="str">
        <f>IF(ISBLANK(draft_picks[[#This Row],[drafter_id]]),"",_xlfn.XLOOKUP(draft_picks[[#This Row],[drafter_id]],drafters[id],drafters[name]))</f>
        <v>Roxana Hadadi</v>
      </c>
      <c r="J3391" t="str">
        <f>IF(ISBLANK(draft_picks[[#This Row],[drafter_team_id]]),"",_xlfn.XLOOKUP(draft_picks[[#This Row],[drafter_team_id]],drafter_teams[id],drafter_teams[name]))</f>
        <v/>
      </c>
      <c r="K3391" s="3" t="s">
        <v>15497</v>
      </c>
      <c r="L3391" t="s">
        <v>15497</v>
      </c>
      <c r="M3391" t="str">
        <f>IF(OR(ISBLANK(draft_picks[[#This Row],[veto_drafter_id]]),draft_picks[[#This Row],[veto_drafter_id]]=""),"",_xlfn.XLOOKUP(draft_picks[[#This Row],[veto_drafter_id]],drafters[id],drafters[name]))</f>
        <v/>
      </c>
      <c r="N3391" t="s">
        <v>15497</v>
      </c>
      <c r="O3391" t="str">
        <f>IF(OR(ISBLANK(draft_picks[[#This Row],[veto_drafter_team_id]]),draft_picks[[#This Row],[veto_drafter_team_id]]=""),"",_xlfn.XLOOKUP(draft_picks[[#This Row],[veto_drafter_team_id]],drafter_teams[id],drafter_teams[name]))</f>
        <v/>
      </c>
      <c r="Q3391" t="s">
        <v>15497</v>
      </c>
      <c r="R3391" t="str">
        <f>IF(OR(ISBLANK(draft_picks[[#This Row],[veto_override_drafter_id]]),draft_picks[[#This Row],[veto_override_drafter_id]]=""),"",_xlfn.XLOOKUP(draft_picks[[#This Row],[veto_override_drafter_id]],drafters[id],drafters[name]))</f>
        <v/>
      </c>
      <c r="S3391" t="s">
        <v>15497</v>
      </c>
      <c r="T3391" t="str">
        <f>IF(OR(ISBLANK(draft_picks[[#This Row],[veto_override_team_id]]),draft_picks[[#This Row],[veto_override_team_id]]=""),"",_xlfn.XLOOKUP(draft_picks[[#This Row],[veto_override_team_id]],drafter_teams[id],drafter_teams[name]))</f>
        <v/>
      </c>
    </row>
    <row r="3392" spans="1:20" x14ac:dyDescent="0.25">
      <c r="A3392" t="s">
        <v>685</v>
      </c>
      <c r="B3392" t="str">
        <f>_xlfn.XLOOKUP(draft_picks[[#This Row],[draft_id]],drafts[id],drafts[title])</f>
        <v>Francis Ford Coppola Super Draft</v>
      </c>
      <c r="C3392" s="3">
        <v>17</v>
      </c>
      <c r="D3392">
        <f>IF(C3391&lt;draft_picks[[#This Row],[position]],1,IF(C3391&gt;draft_picks[[#This Row],[position]],D3391+1,IF(C3391=draft_picks[[#This Row],[position]],D3391+1)))</f>
        <v>10</v>
      </c>
      <c r="E3392" t="s">
        <v>5875</v>
      </c>
      <c r="F3392" t="str">
        <f>IF(ISBLANK(draft_picks[[#This Row],[movie_id]]),"",_xlfn.XLOOKUP(draft_picks[[#This Row],[movie_id]],drafts.movies[id],drafts.movies[movie_title]))</f>
        <v>Youth Without Youth</v>
      </c>
      <c r="G3392" s="3" t="s">
        <v>1219</v>
      </c>
      <c r="H3392" t="str">
        <f>IF(ISBLANK(draft_picks[[#This Row],[drafter_id]]),"",_xlfn.XLOOKUP(draft_picks[[#This Row],[drafter_id]],drafters[id],drafters[name]))</f>
        <v>Blake Howard</v>
      </c>
      <c r="J3392" t="str">
        <f>IF(ISBLANK(draft_picks[[#This Row],[drafter_team_id]]),"",_xlfn.XLOOKUP(draft_picks[[#This Row],[drafter_team_id]],drafter_teams[id],drafter_teams[name]))</f>
        <v/>
      </c>
      <c r="K3392" s="3" t="s">
        <v>15497</v>
      </c>
      <c r="L3392" t="s">
        <v>15497</v>
      </c>
      <c r="M3392" t="str">
        <f>IF(OR(ISBLANK(draft_picks[[#This Row],[veto_drafter_id]]),draft_picks[[#This Row],[veto_drafter_id]]=""),"",_xlfn.XLOOKUP(draft_picks[[#This Row],[veto_drafter_id]],drafters[id],drafters[name]))</f>
        <v/>
      </c>
      <c r="N3392" t="s">
        <v>15497</v>
      </c>
      <c r="O3392" t="str">
        <f>IF(OR(ISBLANK(draft_picks[[#This Row],[veto_drafter_team_id]]),draft_picks[[#This Row],[veto_drafter_team_id]]=""),"",_xlfn.XLOOKUP(draft_picks[[#This Row],[veto_drafter_team_id]],drafter_teams[id],drafter_teams[name]))</f>
        <v/>
      </c>
      <c r="Q3392" t="s">
        <v>15497</v>
      </c>
      <c r="R3392" t="str">
        <f>IF(OR(ISBLANK(draft_picks[[#This Row],[veto_override_drafter_id]]),draft_picks[[#This Row],[veto_override_drafter_id]]=""),"",_xlfn.XLOOKUP(draft_picks[[#This Row],[veto_override_drafter_id]],drafters[id],drafters[name]))</f>
        <v/>
      </c>
      <c r="S3392" t="s">
        <v>15497</v>
      </c>
      <c r="T3392" t="str">
        <f>IF(OR(ISBLANK(draft_picks[[#This Row],[veto_override_team_id]]),draft_picks[[#This Row],[veto_override_team_id]]=""),"",_xlfn.XLOOKUP(draft_picks[[#This Row],[veto_override_team_id]],drafter_teams[id],drafter_teams[name]))</f>
        <v/>
      </c>
    </row>
    <row r="3393" spans="1:20" x14ac:dyDescent="0.25">
      <c r="A3393" t="s">
        <v>685</v>
      </c>
      <c r="B3393" t="str">
        <f>_xlfn.XLOOKUP(draft_picks[[#This Row],[draft_id]],drafts[id],drafts[title])</f>
        <v>Francis Ford Coppola Super Draft</v>
      </c>
      <c r="C3393" s="3">
        <v>16</v>
      </c>
      <c r="D3393">
        <f>IF(C3392&lt;draft_picks[[#This Row],[position]],1,IF(C3392&gt;draft_picks[[#This Row],[position]],D3392+1,IF(C3392=draft_picks[[#This Row],[position]],D3392+1)))</f>
        <v>11</v>
      </c>
      <c r="E3393" t="s">
        <v>3990</v>
      </c>
      <c r="F3393" t="str">
        <f>IF(ISBLANK(draft_picks[[#This Row],[movie_id]]),"",_xlfn.XLOOKUP(draft_picks[[#This Row],[movie_id]],drafts.movies[id],drafts.movies[movie_title]))</f>
        <v>The Rainmaker</v>
      </c>
      <c r="G3393" s="3" t="s">
        <v>1115</v>
      </c>
      <c r="H3393" t="str">
        <f>IF(ISBLANK(draft_picks[[#This Row],[drafter_id]]),"",_xlfn.XLOOKUP(draft_picks[[#This Row],[drafter_id]],drafters[id],drafters[name]))</f>
        <v>Ryan Marker</v>
      </c>
      <c r="J3393" t="str">
        <f>IF(ISBLANK(draft_picks[[#This Row],[drafter_team_id]]),"",_xlfn.XLOOKUP(draft_picks[[#This Row],[drafter_team_id]],drafter_teams[id],drafter_teams[name]))</f>
        <v/>
      </c>
      <c r="K3393" s="3" t="s">
        <v>15497</v>
      </c>
      <c r="L3393" t="s">
        <v>15497</v>
      </c>
      <c r="M3393" t="str">
        <f>IF(OR(ISBLANK(draft_picks[[#This Row],[veto_drafter_id]]),draft_picks[[#This Row],[veto_drafter_id]]=""),"",_xlfn.XLOOKUP(draft_picks[[#This Row],[veto_drafter_id]],drafters[id],drafters[name]))</f>
        <v/>
      </c>
      <c r="N3393" t="s">
        <v>15497</v>
      </c>
      <c r="O3393" t="str">
        <f>IF(OR(ISBLANK(draft_picks[[#This Row],[veto_drafter_team_id]]),draft_picks[[#This Row],[veto_drafter_team_id]]=""),"",_xlfn.XLOOKUP(draft_picks[[#This Row],[veto_drafter_team_id]],drafter_teams[id],drafter_teams[name]))</f>
        <v/>
      </c>
      <c r="Q3393" t="s">
        <v>15497</v>
      </c>
      <c r="R3393" t="str">
        <f>IF(OR(ISBLANK(draft_picks[[#This Row],[veto_override_drafter_id]]),draft_picks[[#This Row],[veto_override_drafter_id]]=""),"",_xlfn.XLOOKUP(draft_picks[[#This Row],[veto_override_drafter_id]],drafters[id],drafters[name]))</f>
        <v/>
      </c>
      <c r="S3393" t="s">
        <v>15497</v>
      </c>
      <c r="T3393" t="str">
        <f>IF(OR(ISBLANK(draft_picks[[#This Row],[veto_override_team_id]]),draft_picks[[#This Row],[veto_override_team_id]]=""),"",_xlfn.XLOOKUP(draft_picks[[#This Row],[veto_override_team_id]],drafter_teams[id],drafter_teams[name]))</f>
        <v/>
      </c>
    </row>
    <row r="3394" spans="1:20" x14ac:dyDescent="0.25">
      <c r="A3394" t="s">
        <v>685</v>
      </c>
      <c r="B3394" t="str">
        <f>_xlfn.XLOOKUP(draft_picks[[#This Row],[draft_id]],drafts[id],drafts[title])</f>
        <v>Francis Ford Coppola Super Draft</v>
      </c>
      <c r="C3394" s="3">
        <v>15</v>
      </c>
      <c r="D3394">
        <f>IF(C3393&lt;draft_picks[[#This Row],[position]],1,IF(C3393&gt;draft_picks[[#This Row],[position]],D3393+1,IF(C3393=draft_picks[[#This Row],[position]],D3393+1)))</f>
        <v>12</v>
      </c>
      <c r="E3394" t="s">
        <v>3211</v>
      </c>
      <c r="F3394" t="str">
        <f>IF(ISBLANK(draft_picks[[#This Row],[movie_id]]),"",_xlfn.XLOOKUP(draft_picks[[#This Row],[movie_id]],drafts.movies[id],drafts.movies[movie_title]))</f>
        <v>One from the Heart</v>
      </c>
      <c r="G3394" s="3" t="s">
        <v>1221</v>
      </c>
      <c r="H3394" t="str">
        <f>IF(ISBLANK(draft_picks[[#This Row],[drafter_id]]),"",_xlfn.XLOOKUP(draft_picks[[#This Row],[drafter_id]],drafters[id],drafters[name]))</f>
        <v>Roxana Hadadi</v>
      </c>
      <c r="J3394" t="str">
        <f>IF(ISBLANK(draft_picks[[#This Row],[drafter_team_id]]),"",_xlfn.XLOOKUP(draft_picks[[#This Row],[drafter_team_id]],drafter_teams[id],drafter_teams[name]))</f>
        <v/>
      </c>
      <c r="K3394" s="3" t="s">
        <v>15484</v>
      </c>
      <c r="L3394" t="s">
        <v>1115</v>
      </c>
      <c r="M3394" t="str">
        <f>IF(OR(ISBLANK(draft_picks[[#This Row],[veto_drafter_id]]),draft_picks[[#This Row],[veto_drafter_id]]=""),"",_xlfn.XLOOKUP(draft_picks[[#This Row],[veto_drafter_id]],drafters[id],drafters[name]))</f>
        <v>Ryan Marker</v>
      </c>
      <c r="N3394" t="s">
        <v>15497</v>
      </c>
      <c r="O3394" t="str">
        <f>IF(OR(ISBLANK(draft_picks[[#This Row],[veto_drafter_team_id]]),draft_picks[[#This Row],[veto_drafter_team_id]]=""),"",_xlfn.XLOOKUP(draft_picks[[#This Row],[veto_drafter_team_id]],drafter_teams[id],drafter_teams[name]))</f>
        <v/>
      </c>
      <c r="Q3394" t="s">
        <v>15497</v>
      </c>
      <c r="R3394" t="str">
        <f>IF(OR(ISBLANK(draft_picks[[#This Row],[veto_override_drafter_id]]),draft_picks[[#This Row],[veto_override_drafter_id]]=""),"",_xlfn.XLOOKUP(draft_picks[[#This Row],[veto_override_drafter_id]],drafters[id],drafters[name]))</f>
        <v/>
      </c>
      <c r="S3394" t="s">
        <v>15497</v>
      </c>
      <c r="T3394" t="str">
        <f>IF(OR(ISBLANK(draft_picks[[#This Row],[veto_override_team_id]]),draft_picks[[#This Row],[veto_override_team_id]]=""),"",_xlfn.XLOOKUP(draft_picks[[#This Row],[veto_override_team_id]],drafter_teams[id],drafter_teams[name]))</f>
        <v/>
      </c>
    </row>
    <row r="3395" spans="1:20" x14ac:dyDescent="0.25">
      <c r="A3395" t="s">
        <v>685</v>
      </c>
      <c r="B3395" t="str">
        <f>_xlfn.XLOOKUP(draft_picks[[#This Row],[draft_id]],drafts[id],drafts[title])</f>
        <v>Francis Ford Coppola Super Draft</v>
      </c>
      <c r="C3395" s="3">
        <v>15</v>
      </c>
      <c r="D3395">
        <f>IF(C3394&lt;draft_picks[[#This Row],[position]],1,IF(C3394&gt;draft_picks[[#This Row],[position]],D3394+1,IF(C3394=draft_picks[[#This Row],[position]],D3394+1)))</f>
        <v>13</v>
      </c>
      <c r="E3395" t="s">
        <v>6856</v>
      </c>
      <c r="F3395" t="str">
        <f>IF(ISBLANK(draft_picks[[#This Row],[movie_id]]),"",_xlfn.XLOOKUP(draft_picks[[#This Row],[movie_id]],drafts.movies[id],drafts.movies[movie_title]))</f>
        <v>Tucker: The Man and His Dream</v>
      </c>
      <c r="G3395" s="3" t="s">
        <v>1221</v>
      </c>
      <c r="H3395" t="str">
        <f>IF(ISBLANK(draft_picks[[#This Row],[drafter_id]]),"",_xlfn.XLOOKUP(draft_picks[[#This Row],[drafter_id]],drafters[id],drafters[name]))</f>
        <v>Roxana Hadadi</v>
      </c>
      <c r="J3395" t="str">
        <f>IF(ISBLANK(draft_picks[[#This Row],[drafter_team_id]]),"",_xlfn.XLOOKUP(draft_picks[[#This Row],[drafter_team_id]],drafter_teams[id],drafter_teams[name]))</f>
        <v/>
      </c>
      <c r="K3395" s="3" t="s">
        <v>15497</v>
      </c>
      <c r="L3395" t="s">
        <v>15497</v>
      </c>
      <c r="M3395" t="str">
        <f>IF(OR(ISBLANK(draft_picks[[#This Row],[veto_drafter_id]]),draft_picks[[#This Row],[veto_drafter_id]]=""),"",_xlfn.XLOOKUP(draft_picks[[#This Row],[veto_drafter_id]],drafters[id],drafters[name]))</f>
        <v/>
      </c>
      <c r="N3395" t="s">
        <v>15497</v>
      </c>
      <c r="O3395" t="str">
        <f>IF(OR(ISBLANK(draft_picks[[#This Row],[veto_drafter_team_id]]),draft_picks[[#This Row],[veto_drafter_team_id]]=""),"",_xlfn.XLOOKUP(draft_picks[[#This Row],[veto_drafter_team_id]],drafter_teams[id],drafter_teams[name]))</f>
        <v/>
      </c>
      <c r="Q3395" t="s">
        <v>15497</v>
      </c>
      <c r="R3395" t="str">
        <f>IF(OR(ISBLANK(draft_picks[[#This Row],[veto_override_drafter_id]]),draft_picks[[#This Row],[veto_override_drafter_id]]=""),"",_xlfn.XLOOKUP(draft_picks[[#This Row],[veto_override_drafter_id]],drafters[id],drafters[name]))</f>
        <v/>
      </c>
      <c r="S3395" t="s">
        <v>15497</v>
      </c>
      <c r="T3395" t="str">
        <f>IF(OR(ISBLANK(draft_picks[[#This Row],[veto_override_team_id]]),draft_picks[[#This Row],[veto_override_team_id]]=""),"",_xlfn.XLOOKUP(draft_picks[[#This Row],[veto_override_team_id]],drafter_teams[id],drafter_teams[name]))</f>
        <v/>
      </c>
    </row>
    <row r="3396" spans="1:20" x14ac:dyDescent="0.25">
      <c r="A3396" t="s">
        <v>685</v>
      </c>
      <c r="B3396" t="str">
        <f>_xlfn.XLOOKUP(draft_picks[[#This Row],[draft_id]],drafts[id],drafts[title])</f>
        <v>Francis Ford Coppola Super Draft</v>
      </c>
      <c r="C3396" s="3">
        <v>14</v>
      </c>
      <c r="D3396">
        <f>IF(C3395&lt;draft_picks[[#This Row],[position]],1,IF(C3395&gt;draft_picks[[#This Row],[position]],D3395+1,IF(C3395=draft_picks[[#This Row],[position]],D3395+1)))</f>
        <v>14</v>
      </c>
      <c r="E3396" t="s">
        <v>3211</v>
      </c>
      <c r="F3396" t="str">
        <f>IF(ISBLANK(draft_picks[[#This Row],[movie_id]]),"",_xlfn.XLOOKUP(draft_picks[[#This Row],[movie_id]],drafts.movies[id],drafts.movies[movie_title]))</f>
        <v>One from the Heart</v>
      </c>
      <c r="G3396" s="3" t="s">
        <v>1219</v>
      </c>
      <c r="H3396" t="str">
        <f>IF(ISBLANK(draft_picks[[#This Row],[drafter_id]]),"",_xlfn.XLOOKUP(draft_picks[[#This Row],[drafter_id]],drafters[id],drafters[name]))</f>
        <v>Blake Howard</v>
      </c>
      <c r="J3396" t="str">
        <f>IF(ISBLANK(draft_picks[[#This Row],[drafter_team_id]]),"",_xlfn.XLOOKUP(draft_picks[[#This Row],[drafter_team_id]],drafter_teams[id],drafter_teams[name]))</f>
        <v/>
      </c>
      <c r="K3396" s="3" t="s">
        <v>15497</v>
      </c>
      <c r="L3396" t="s">
        <v>15497</v>
      </c>
      <c r="M3396" t="str">
        <f>IF(OR(ISBLANK(draft_picks[[#This Row],[veto_drafter_id]]),draft_picks[[#This Row],[veto_drafter_id]]=""),"",_xlfn.XLOOKUP(draft_picks[[#This Row],[veto_drafter_id]],drafters[id],drafters[name]))</f>
        <v/>
      </c>
      <c r="N3396" t="s">
        <v>15497</v>
      </c>
      <c r="O3396" t="str">
        <f>IF(OR(ISBLANK(draft_picks[[#This Row],[veto_drafter_team_id]]),draft_picks[[#This Row],[veto_drafter_team_id]]=""),"",_xlfn.XLOOKUP(draft_picks[[#This Row],[veto_drafter_team_id]],drafter_teams[id],drafter_teams[name]))</f>
        <v/>
      </c>
      <c r="Q3396" t="s">
        <v>15497</v>
      </c>
      <c r="R3396" t="str">
        <f>IF(OR(ISBLANK(draft_picks[[#This Row],[veto_override_drafter_id]]),draft_picks[[#This Row],[veto_override_drafter_id]]=""),"",_xlfn.XLOOKUP(draft_picks[[#This Row],[veto_override_drafter_id]],drafters[id],drafters[name]))</f>
        <v/>
      </c>
      <c r="S3396" t="s">
        <v>15497</v>
      </c>
      <c r="T3396" t="str">
        <f>IF(OR(ISBLANK(draft_picks[[#This Row],[veto_override_team_id]]),draft_picks[[#This Row],[veto_override_team_id]]=""),"",_xlfn.XLOOKUP(draft_picks[[#This Row],[veto_override_team_id]],drafter_teams[id],drafter_teams[name]))</f>
        <v/>
      </c>
    </row>
    <row r="3397" spans="1:20" x14ac:dyDescent="0.25">
      <c r="A3397" t="s">
        <v>685</v>
      </c>
      <c r="B3397" t="str">
        <f>_xlfn.XLOOKUP(draft_picks[[#This Row],[draft_id]],drafts[id],drafts[title])</f>
        <v>Francis Ford Coppola Super Draft</v>
      </c>
      <c r="C3397" s="3">
        <v>13</v>
      </c>
      <c r="D3397">
        <f>IF(C3396&lt;draft_picks[[#This Row],[position]],1,IF(C3396&gt;draft_picks[[#This Row],[position]],D3396+1,IF(C3396=draft_picks[[#This Row],[position]],D3396+1)))</f>
        <v>15</v>
      </c>
      <c r="E3397" t="s">
        <v>5313</v>
      </c>
      <c r="F3397" t="str">
        <f>IF(ISBLANK(draft_picks[[#This Row],[movie_id]]),"",_xlfn.XLOOKUP(draft_picks[[#This Row],[movie_id]],drafts.movies[id],drafts.movies[movie_title]))</f>
        <v>The Cotton Club</v>
      </c>
      <c r="G3397" s="3" t="s">
        <v>1115</v>
      </c>
      <c r="H3397" t="str">
        <f>IF(ISBLANK(draft_picks[[#This Row],[drafter_id]]),"",_xlfn.XLOOKUP(draft_picks[[#This Row],[drafter_id]],drafters[id],drafters[name]))</f>
        <v>Ryan Marker</v>
      </c>
      <c r="J3397" t="str">
        <f>IF(ISBLANK(draft_picks[[#This Row],[drafter_team_id]]),"",_xlfn.XLOOKUP(draft_picks[[#This Row],[drafter_team_id]],drafter_teams[id],drafter_teams[name]))</f>
        <v/>
      </c>
      <c r="K3397" s="3" t="s">
        <v>15484</v>
      </c>
      <c r="L3397" t="s">
        <v>1221</v>
      </c>
      <c r="M3397" t="str">
        <f>IF(OR(ISBLANK(draft_picks[[#This Row],[veto_drafter_id]]),draft_picks[[#This Row],[veto_drafter_id]]=""),"",_xlfn.XLOOKUP(draft_picks[[#This Row],[veto_drafter_id]],drafters[id],drafters[name]))</f>
        <v>Roxana Hadadi</v>
      </c>
      <c r="N3397" t="s">
        <v>15497</v>
      </c>
      <c r="O3397" t="str">
        <f>IF(OR(ISBLANK(draft_picks[[#This Row],[veto_drafter_team_id]]),draft_picks[[#This Row],[veto_drafter_team_id]]=""),"",_xlfn.XLOOKUP(draft_picks[[#This Row],[veto_drafter_team_id]],drafter_teams[id],drafter_teams[name]))</f>
        <v/>
      </c>
      <c r="Q3397" t="s">
        <v>15497</v>
      </c>
      <c r="R3397" t="str">
        <f>IF(OR(ISBLANK(draft_picks[[#This Row],[veto_override_drafter_id]]),draft_picks[[#This Row],[veto_override_drafter_id]]=""),"",_xlfn.XLOOKUP(draft_picks[[#This Row],[veto_override_drafter_id]],drafters[id],drafters[name]))</f>
        <v/>
      </c>
      <c r="S3397" t="s">
        <v>15497</v>
      </c>
      <c r="T3397" t="str">
        <f>IF(OR(ISBLANK(draft_picks[[#This Row],[veto_override_team_id]]),draft_picks[[#This Row],[veto_override_team_id]]=""),"",_xlfn.XLOOKUP(draft_picks[[#This Row],[veto_override_team_id]],drafter_teams[id],drafter_teams[name]))</f>
        <v/>
      </c>
    </row>
    <row r="3398" spans="1:20" x14ac:dyDescent="0.25">
      <c r="A3398" t="s">
        <v>685</v>
      </c>
      <c r="B3398" t="str">
        <f>_xlfn.XLOOKUP(draft_picks[[#This Row],[draft_id]],drafts[id],drafts[title])</f>
        <v>Francis Ford Coppola Super Draft</v>
      </c>
      <c r="C3398" s="3">
        <v>13</v>
      </c>
      <c r="D3398">
        <f>IF(C3397&lt;draft_picks[[#This Row],[position]],1,IF(C3397&gt;draft_picks[[#This Row],[position]],D3397+1,IF(C3397=draft_picks[[#This Row],[position]],D3397+1)))</f>
        <v>16</v>
      </c>
      <c r="E3398" t="s">
        <v>5244</v>
      </c>
      <c r="F3398" t="str">
        <f>IF(ISBLANK(draft_picks[[#This Row],[movie_id]]),"",_xlfn.XLOOKUP(draft_picks[[#This Row],[movie_id]],drafts.movies[id],drafts.movies[movie_title]))</f>
        <v>The Rain People</v>
      </c>
      <c r="G3398" s="3" t="s">
        <v>1115</v>
      </c>
      <c r="H3398" t="str">
        <f>IF(ISBLANK(draft_picks[[#This Row],[drafter_id]]),"",_xlfn.XLOOKUP(draft_picks[[#This Row],[drafter_id]],drafters[id],drafters[name]))</f>
        <v>Ryan Marker</v>
      </c>
      <c r="J3398" t="str">
        <f>IF(ISBLANK(draft_picks[[#This Row],[drafter_team_id]]),"",_xlfn.XLOOKUP(draft_picks[[#This Row],[drafter_team_id]],drafter_teams[id],drafter_teams[name]))</f>
        <v/>
      </c>
      <c r="K3398" s="3" t="s">
        <v>15484</v>
      </c>
      <c r="L3398" t="s">
        <v>1221</v>
      </c>
      <c r="M3398" t="str">
        <f>IF(OR(ISBLANK(draft_picks[[#This Row],[veto_drafter_id]]),draft_picks[[#This Row],[veto_drafter_id]]=""),"",_xlfn.XLOOKUP(draft_picks[[#This Row],[veto_drafter_id]],drafters[id],drafters[name]))</f>
        <v>Roxana Hadadi</v>
      </c>
      <c r="N3398" t="s">
        <v>15497</v>
      </c>
      <c r="O3398" t="str">
        <f>IF(OR(ISBLANK(draft_picks[[#This Row],[veto_drafter_team_id]]),draft_picks[[#This Row],[veto_drafter_team_id]]=""),"",_xlfn.XLOOKUP(draft_picks[[#This Row],[veto_drafter_team_id]],drafter_teams[id],drafter_teams[name]))</f>
        <v/>
      </c>
      <c r="Q3398" t="s">
        <v>15497</v>
      </c>
      <c r="R3398" t="str">
        <f>IF(OR(ISBLANK(draft_picks[[#This Row],[veto_override_drafter_id]]),draft_picks[[#This Row],[veto_override_drafter_id]]=""),"",_xlfn.XLOOKUP(draft_picks[[#This Row],[veto_override_drafter_id]],drafters[id],drafters[name]))</f>
        <v/>
      </c>
      <c r="S3398" t="s">
        <v>15497</v>
      </c>
      <c r="T3398" t="str">
        <f>IF(OR(ISBLANK(draft_picks[[#This Row],[veto_override_team_id]]),draft_picks[[#This Row],[veto_override_team_id]]=""),"",_xlfn.XLOOKUP(draft_picks[[#This Row],[veto_override_team_id]],drafter_teams[id],drafter_teams[name]))</f>
        <v/>
      </c>
    </row>
    <row r="3399" spans="1:20" x14ac:dyDescent="0.25">
      <c r="A3399" t="s">
        <v>685</v>
      </c>
      <c r="B3399" t="str">
        <f>_xlfn.XLOOKUP(draft_picks[[#This Row],[draft_id]],drafts[id],drafts[title])</f>
        <v>Francis Ford Coppola Super Draft</v>
      </c>
      <c r="C3399" s="3">
        <v>13</v>
      </c>
      <c r="D3399">
        <f>IF(C3398&lt;draft_picks[[#This Row],[position]],1,IF(C3398&gt;draft_picks[[#This Row],[position]],D3398+1,IF(C3398=draft_picks[[#This Row],[position]],D3398+1)))</f>
        <v>17</v>
      </c>
      <c r="E3399" t="s">
        <v>3531</v>
      </c>
      <c r="F3399" t="str">
        <f>IF(ISBLANK(draft_picks[[#This Row],[movie_id]]),"",_xlfn.XLOOKUP(draft_picks[[#This Row],[movie_id]],drafts.movies[id],drafts.movies[movie_title]))</f>
        <v>Peggy Sue Got Married</v>
      </c>
      <c r="G3399" s="3" t="s">
        <v>1115</v>
      </c>
      <c r="H3399" t="str">
        <f>IF(ISBLANK(draft_picks[[#This Row],[drafter_id]]),"",_xlfn.XLOOKUP(draft_picks[[#This Row],[drafter_id]],drafters[id],drafters[name]))</f>
        <v>Ryan Marker</v>
      </c>
      <c r="J3399" t="str">
        <f>IF(ISBLANK(draft_picks[[#This Row],[drafter_team_id]]),"",_xlfn.XLOOKUP(draft_picks[[#This Row],[drafter_team_id]],drafter_teams[id],drafter_teams[name]))</f>
        <v/>
      </c>
      <c r="K3399" s="3" t="s">
        <v>15497</v>
      </c>
      <c r="L3399" t="s">
        <v>15497</v>
      </c>
      <c r="M3399" t="str">
        <f>IF(OR(ISBLANK(draft_picks[[#This Row],[veto_drafter_id]]),draft_picks[[#This Row],[veto_drafter_id]]=""),"",_xlfn.XLOOKUP(draft_picks[[#This Row],[veto_drafter_id]],drafters[id],drafters[name]))</f>
        <v/>
      </c>
      <c r="N3399" t="s">
        <v>15497</v>
      </c>
      <c r="O3399" t="str">
        <f>IF(OR(ISBLANK(draft_picks[[#This Row],[veto_drafter_team_id]]),draft_picks[[#This Row],[veto_drafter_team_id]]=""),"",_xlfn.XLOOKUP(draft_picks[[#This Row],[veto_drafter_team_id]],drafter_teams[id],drafter_teams[name]))</f>
        <v/>
      </c>
      <c r="Q3399" t="s">
        <v>15497</v>
      </c>
      <c r="R3399" t="str">
        <f>IF(OR(ISBLANK(draft_picks[[#This Row],[veto_override_drafter_id]]),draft_picks[[#This Row],[veto_override_drafter_id]]=""),"",_xlfn.XLOOKUP(draft_picks[[#This Row],[veto_override_drafter_id]],drafters[id],drafters[name]))</f>
        <v/>
      </c>
      <c r="S3399" t="s">
        <v>15497</v>
      </c>
      <c r="T3399" t="str">
        <f>IF(OR(ISBLANK(draft_picks[[#This Row],[veto_override_team_id]]),draft_picks[[#This Row],[veto_override_team_id]]=""),"",_xlfn.XLOOKUP(draft_picks[[#This Row],[veto_override_team_id]],drafter_teams[id],drafter_teams[name]))</f>
        <v/>
      </c>
    </row>
    <row r="3400" spans="1:20" x14ac:dyDescent="0.25">
      <c r="A3400" t="s">
        <v>685</v>
      </c>
      <c r="B3400" t="str">
        <f>_xlfn.XLOOKUP(draft_picks[[#This Row],[draft_id]],drafts[id],drafts[title])</f>
        <v>Francis Ford Coppola Super Draft</v>
      </c>
      <c r="C3400" s="3">
        <v>12</v>
      </c>
      <c r="D3400">
        <f>IF(C3399&lt;draft_picks[[#This Row],[position]],1,IF(C3399&gt;draft_picks[[#This Row],[position]],D3399+1,IF(C3399=draft_picks[[#This Row],[position]],D3399+1)))</f>
        <v>18</v>
      </c>
      <c r="E3400" t="s">
        <v>8337</v>
      </c>
      <c r="F3400" t="str">
        <f>IF(ISBLANK(draft_picks[[#This Row],[movie_id]]),"",_xlfn.XLOOKUP(draft_picks[[#This Row],[movie_id]],drafts.movies[id],drafts.movies[movie_title]))</f>
        <v>Megalopolis</v>
      </c>
      <c r="G3400" s="3" t="s">
        <v>883</v>
      </c>
      <c r="H3400" t="str">
        <f>IF(ISBLANK(draft_picks[[#This Row],[drafter_id]]),"",_xlfn.XLOOKUP(draft_picks[[#This Row],[drafter_id]],drafters[id],drafters[name]))</f>
        <v>Joanna Robinson</v>
      </c>
      <c r="J3400" t="str">
        <f>IF(ISBLANK(draft_picks[[#This Row],[drafter_team_id]]),"",_xlfn.XLOOKUP(draft_picks[[#This Row],[drafter_team_id]],drafter_teams[id],drafter_teams[name]))</f>
        <v/>
      </c>
      <c r="K3400" s="3" t="s">
        <v>15497</v>
      </c>
      <c r="L3400" t="s">
        <v>15497</v>
      </c>
      <c r="M3400" t="str">
        <f>IF(OR(ISBLANK(draft_picks[[#This Row],[veto_drafter_id]]),draft_picks[[#This Row],[veto_drafter_id]]=""),"",_xlfn.XLOOKUP(draft_picks[[#This Row],[veto_drafter_id]],drafters[id],drafters[name]))</f>
        <v/>
      </c>
      <c r="N3400" t="s">
        <v>15497</v>
      </c>
      <c r="O3400" t="str">
        <f>IF(OR(ISBLANK(draft_picks[[#This Row],[veto_drafter_team_id]]),draft_picks[[#This Row],[veto_drafter_team_id]]=""),"",_xlfn.XLOOKUP(draft_picks[[#This Row],[veto_drafter_team_id]],drafter_teams[id],drafter_teams[name]))</f>
        <v/>
      </c>
      <c r="Q3400" t="s">
        <v>15497</v>
      </c>
      <c r="R3400" t="str">
        <f>IF(OR(ISBLANK(draft_picks[[#This Row],[veto_override_drafter_id]]),draft_picks[[#This Row],[veto_override_drafter_id]]=""),"",_xlfn.XLOOKUP(draft_picks[[#This Row],[veto_override_drafter_id]],drafters[id],drafters[name]))</f>
        <v/>
      </c>
      <c r="S3400" t="s">
        <v>15497</v>
      </c>
      <c r="T3400" t="str">
        <f>IF(OR(ISBLANK(draft_picks[[#This Row],[veto_override_team_id]]),draft_picks[[#This Row],[veto_override_team_id]]=""),"",_xlfn.XLOOKUP(draft_picks[[#This Row],[veto_override_team_id]],drafter_teams[id],drafter_teams[name]))</f>
        <v/>
      </c>
    </row>
    <row r="3401" spans="1:20" x14ac:dyDescent="0.25">
      <c r="A3401" t="s">
        <v>685</v>
      </c>
      <c r="B3401" t="str">
        <f>_xlfn.XLOOKUP(draft_picks[[#This Row],[draft_id]],drafts[id],drafts[title])</f>
        <v>Francis Ford Coppola Super Draft</v>
      </c>
      <c r="C3401" s="3">
        <v>11</v>
      </c>
      <c r="D3401">
        <f>IF(C3400&lt;draft_picks[[#This Row],[position]],1,IF(C3400&gt;draft_picks[[#This Row],[position]],D3400+1,IF(C3400=draft_picks[[#This Row],[position]],D3400+1)))</f>
        <v>19</v>
      </c>
      <c r="E3401" t="s">
        <v>5244</v>
      </c>
      <c r="F3401" t="str">
        <f>IF(ISBLANK(draft_picks[[#This Row],[movie_id]]),"",_xlfn.XLOOKUP(draft_picks[[#This Row],[movie_id]],drafts.movies[id],drafts.movies[movie_title]))</f>
        <v>The Rain People</v>
      </c>
      <c r="G3401" s="3" t="s">
        <v>789</v>
      </c>
      <c r="H3401" t="str">
        <f>IF(ISBLANK(draft_picks[[#This Row],[drafter_id]]),"",_xlfn.XLOOKUP(draft_picks[[#This Row],[drafter_id]],drafters[id],drafters[name]))</f>
        <v>Bryan Cogman</v>
      </c>
      <c r="J3401" t="str">
        <f>IF(ISBLANK(draft_picks[[#This Row],[drafter_team_id]]),"",_xlfn.XLOOKUP(draft_picks[[#This Row],[drafter_team_id]],drafter_teams[id],drafter_teams[name]))</f>
        <v/>
      </c>
      <c r="K3401" s="3" t="s">
        <v>15497</v>
      </c>
      <c r="L3401" t="s">
        <v>15497</v>
      </c>
      <c r="M3401" t="str">
        <f>IF(OR(ISBLANK(draft_picks[[#This Row],[veto_drafter_id]]),draft_picks[[#This Row],[veto_drafter_id]]=""),"",_xlfn.XLOOKUP(draft_picks[[#This Row],[veto_drafter_id]],drafters[id],drafters[name]))</f>
        <v/>
      </c>
      <c r="N3401" t="s">
        <v>15497</v>
      </c>
      <c r="O3401" t="str">
        <f>IF(OR(ISBLANK(draft_picks[[#This Row],[veto_drafter_team_id]]),draft_picks[[#This Row],[veto_drafter_team_id]]=""),"",_xlfn.XLOOKUP(draft_picks[[#This Row],[veto_drafter_team_id]],drafter_teams[id],drafter_teams[name]))</f>
        <v/>
      </c>
      <c r="Q3401" t="s">
        <v>15497</v>
      </c>
      <c r="R3401" t="str">
        <f>IF(OR(ISBLANK(draft_picks[[#This Row],[veto_override_drafter_id]]),draft_picks[[#This Row],[veto_override_drafter_id]]=""),"",_xlfn.XLOOKUP(draft_picks[[#This Row],[veto_override_drafter_id]],drafters[id],drafters[name]))</f>
        <v/>
      </c>
      <c r="S3401" t="s">
        <v>15497</v>
      </c>
      <c r="T3401" t="str">
        <f>IF(OR(ISBLANK(draft_picks[[#This Row],[veto_override_team_id]]),draft_picks[[#This Row],[veto_override_team_id]]=""),"",_xlfn.XLOOKUP(draft_picks[[#This Row],[veto_override_team_id]],drafter_teams[id],drafter_teams[name]))</f>
        <v/>
      </c>
    </row>
    <row r="3402" spans="1:20" x14ac:dyDescent="0.25">
      <c r="A3402" t="s">
        <v>685</v>
      </c>
      <c r="B3402" t="str">
        <f>_xlfn.XLOOKUP(draft_picks[[#This Row],[draft_id]],drafts[id],drafts[title])</f>
        <v>Francis Ford Coppola Super Draft</v>
      </c>
      <c r="C3402" s="3">
        <v>10</v>
      </c>
      <c r="D3402">
        <f>IF(C3401&lt;draft_picks[[#This Row],[position]],1,IF(C3401&gt;draft_picks[[#This Row],[position]],D3401+1,IF(C3401=draft_picks[[#This Row],[position]],D3401+1)))</f>
        <v>20</v>
      </c>
      <c r="E3402" t="s">
        <v>5031</v>
      </c>
      <c r="F3402" t="str">
        <f>IF(ISBLANK(draft_picks[[#This Row],[movie_id]]),"",_xlfn.XLOOKUP(draft_picks[[#This Row],[movie_id]],drafts.movies[id],drafts.movies[movie_title]))</f>
        <v>Tetro</v>
      </c>
      <c r="G3402" s="3" t="s">
        <v>789</v>
      </c>
      <c r="H3402" t="str">
        <f>IF(ISBLANK(draft_picks[[#This Row],[drafter_id]]),"",_xlfn.XLOOKUP(draft_picks[[#This Row],[drafter_id]],drafters[id],drafters[name]))</f>
        <v>Bryan Cogman</v>
      </c>
      <c r="J3402" t="str">
        <f>IF(ISBLANK(draft_picks[[#This Row],[drafter_team_id]]),"",_xlfn.XLOOKUP(draft_picks[[#This Row],[drafter_team_id]],drafter_teams[id],drafter_teams[name]))</f>
        <v/>
      </c>
      <c r="K3402" s="3" t="s">
        <v>15484</v>
      </c>
      <c r="L3402" t="s">
        <v>1051</v>
      </c>
      <c r="M3402" t="str">
        <f>IF(OR(ISBLANK(draft_picks[[#This Row],[veto_drafter_id]]),draft_picks[[#This Row],[veto_drafter_id]]=""),"",_xlfn.XLOOKUP(draft_picks[[#This Row],[veto_drafter_id]],drafters[id],drafters[name]))</f>
        <v>Drew McWeeny</v>
      </c>
      <c r="N3402" t="s">
        <v>15497</v>
      </c>
      <c r="O3402" t="str">
        <f>IF(OR(ISBLANK(draft_picks[[#This Row],[veto_drafter_team_id]]),draft_picks[[#This Row],[veto_drafter_team_id]]=""),"",_xlfn.XLOOKUP(draft_picks[[#This Row],[veto_drafter_team_id]],drafter_teams[id],drafter_teams[name]))</f>
        <v/>
      </c>
      <c r="Q3402" t="s">
        <v>15497</v>
      </c>
      <c r="R3402" t="str">
        <f>IF(OR(ISBLANK(draft_picks[[#This Row],[veto_override_drafter_id]]),draft_picks[[#This Row],[veto_override_drafter_id]]=""),"",_xlfn.XLOOKUP(draft_picks[[#This Row],[veto_override_drafter_id]],drafters[id],drafters[name]))</f>
        <v/>
      </c>
      <c r="S3402" t="s">
        <v>15497</v>
      </c>
      <c r="T3402" t="str">
        <f>IF(OR(ISBLANK(draft_picks[[#This Row],[veto_override_team_id]]),draft_picks[[#This Row],[veto_override_team_id]]=""),"",_xlfn.XLOOKUP(draft_picks[[#This Row],[veto_override_team_id]],drafter_teams[id],drafter_teams[name]))</f>
        <v/>
      </c>
    </row>
    <row r="3403" spans="1:20" x14ac:dyDescent="0.25">
      <c r="A3403" t="s">
        <v>685</v>
      </c>
      <c r="B3403" t="str">
        <f>_xlfn.XLOOKUP(draft_picks[[#This Row],[draft_id]],drafts[id],drafts[title])</f>
        <v>Francis Ford Coppola Super Draft</v>
      </c>
      <c r="C3403" s="3">
        <v>10</v>
      </c>
      <c r="D3403">
        <f>IF(C3402&lt;draft_picks[[#This Row],[position]],1,IF(C3402&gt;draft_picks[[#This Row],[position]],D3402+1,IF(C3402=draft_picks[[#This Row],[position]],D3402+1)))</f>
        <v>21</v>
      </c>
      <c r="E3403" t="s">
        <v>8408</v>
      </c>
      <c r="F3403" t="str">
        <f>IF(ISBLANK(draft_picks[[#This Row],[movie_id]]),"",_xlfn.XLOOKUP(draft_picks[[#This Row],[movie_id]],drafts.movies[id],drafts.movies[movie_title]))</f>
        <v>The Outsiders</v>
      </c>
      <c r="G3403" s="3" t="s">
        <v>789</v>
      </c>
      <c r="H3403" t="str">
        <f>IF(ISBLANK(draft_picks[[#This Row],[drafter_id]]),"",_xlfn.XLOOKUP(draft_picks[[#This Row],[drafter_id]],drafters[id],drafters[name]))</f>
        <v>Bryan Cogman</v>
      </c>
      <c r="J3403" t="str">
        <f>IF(ISBLANK(draft_picks[[#This Row],[drafter_team_id]]),"",_xlfn.XLOOKUP(draft_picks[[#This Row],[drafter_team_id]],drafter_teams[id],drafter_teams[name]))</f>
        <v/>
      </c>
      <c r="K3403" s="3" t="s">
        <v>15497</v>
      </c>
      <c r="L3403" t="s">
        <v>15497</v>
      </c>
      <c r="M3403" t="str">
        <f>IF(OR(ISBLANK(draft_picks[[#This Row],[veto_drafter_id]]),draft_picks[[#This Row],[veto_drafter_id]]=""),"",_xlfn.XLOOKUP(draft_picks[[#This Row],[veto_drafter_id]],drafters[id],drafters[name]))</f>
        <v/>
      </c>
      <c r="N3403" t="s">
        <v>15497</v>
      </c>
      <c r="O3403" t="str">
        <f>IF(OR(ISBLANK(draft_picks[[#This Row],[veto_drafter_team_id]]),draft_picks[[#This Row],[veto_drafter_team_id]]=""),"",_xlfn.XLOOKUP(draft_picks[[#This Row],[veto_drafter_team_id]],drafter_teams[id],drafter_teams[name]))</f>
        <v/>
      </c>
      <c r="Q3403" t="s">
        <v>15497</v>
      </c>
      <c r="R3403" t="str">
        <f>IF(OR(ISBLANK(draft_picks[[#This Row],[veto_override_drafter_id]]),draft_picks[[#This Row],[veto_override_drafter_id]]=""),"",_xlfn.XLOOKUP(draft_picks[[#This Row],[veto_override_drafter_id]],drafters[id],drafters[name]))</f>
        <v/>
      </c>
      <c r="S3403" t="s">
        <v>15497</v>
      </c>
      <c r="T3403" t="str">
        <f>IF(OR(ISBLANK(draft_picks[[#This Row],[veto_override_team_id]]),draft_picks[[#This Row],[veto_override_team_id]]=""),"",_xlfn.XLOOKUP(draft_picks[[#This Row],[veto_override_team_id]],drafter_teams[id],drafter_teams[name]))</f>
        <v/>
      </c>
    </row>
    <row r="3404" spans="1:20" x14ac:dyDescent="0.25">
      <c r="A3404" t="s">
        <v>685</v>
      </c>
      <c r="B3404" t="str">
        <f>_xlfn.XLOOKUP(draft_picks[[#This Row],[draft_id]],drafts[id],drafts[title])</f>
        <v>Francis Ford Coppola Super Draft</v>
      </c>
      <c r="C3404" s="3">
        <v>9</v>
      </c>
      <c r="D3404">
        <f>IF(C3403&lt;draft_picks[[#This Row],[position]],1,IF(C3403&gt;draft_picks[[#This Row],[position]],D3403+1,IF(C3403=draft_picks[[#This Row],[position]],D3403+1)))</f>
        <v>22</v>
      </c>
      <c r="E3404" t="s">
        <v>5519</v>
      </c>
      <c r="F3404" t="str">
        <f>IF(ISBLANK(draft_picks[[#This Row],[movie_id]]),"",_xlfn.XLOOKUP(draft_picks[[#This Row],[movie_id]],drafts.movies[id],drafts.movies[movie_title]))</f>
        <v>The Godfather Part III</v>
      </c>
      <c r="G3404" s="3" t="s">
        <v>1051</v>
      </c>
      <c r="H3404" t="str">
        <f>IF(ISBLANK(draft_picks[[#This Row],[drafter_id]]),"",_xlfn.XLOOKUP(draft_picks[[#This Row],[drafter_id]],drafters[id],drafters[name]))</f>
        <v>Drew McWeeny</v>
      </c>
      <c r="J3404" t="str">
        <f>IF(ISBLANK(draft_picks[[#This Row],[drafter_team_id]]),"",_xlfn.XLOOKUP(draft_picks[[#This Row],[drafter_team_id]],drafter_teams[id],drafter_teams[name]))</f>
        <v/>
      </c>
      <c r="K3404" s="3" t="s">
        <v>15497</v>
      </c>
      <c r="L3404" t="s">
        <v>15497</v>
      </c>
      <c r="M3404" t="str">
        <f>IF(OR(ISBLANK(draft_picks[[#This Row],[veto_drafter_id]]),draft_picks[[#This Row],[veto_drafter_id]]=""),"",_xlfn.XLOOKUP(draft_picks[[#This Row],[veto_drafter_id]],drafters[id],drafters[name]))</f>
        <v/>
      </c>
      <c r="N3404" t="s">
        <v>15497</v>
      </c>
      <c r="O3404" t="str">
        <f>IF(OR(ISBLANK(draft_picks[[#This Row],[veto_drafter_team_id]]),draft_picks[[#This Row],[veto_drafter_team_id]]=""),"",_xlfn.XLOOKUP(draft_picks[[#This Row],[veto_drafter_team_id]],drafter_teams[id],drafter_teams[name]))</f>
        <v/>
      </c>
      <c r="Q3404" t="s">
        <v>15497</v>
      </c>
      <c r="R3404" t="str">
        <f>IF(OR(ISBLANK(draft_picks[[#This Row],[veto_override_drafter_id]]),draft_picks[[#This Row],[veto_override_drafter_id]]=""),"",_xlfn.XLOOKUP(draft_picks[[#This Row],[veto_override_drafter_id]],drafters[id],drafters[name]))</f>
        <v/>
      </c>
      <c r="S3404" t="s">
        <v>15497</v>
      </c>
      <c r="T3404" t="str">
        <f>IF(OR(ISBLANK(draft_picks[[#This Row],[veto_override_team_id]]),draft_picks[[#This Row],[veto_override_team_id]]=""),"",_xlfn.XLOOKUP(draft_picks[[#This Row],[veto_override_team_id]],drafter_teams[id],drafter_teams[name]))</f>
        <v/>
      </c>
    </row>
    <row r="3405" spans="1:20" x14ac:dyDescent="0.25">
      <c r="A3405" t="s">
        <v>685</v>
      </c>
      <c r="B3405" t="str">
        <f>_xlfn.XLOOKUP(draft_picks[[#This Row],[draft_id]],drafts[id],drafts[title])</f>
        <v>Francis Ford Coppola Super Draft</v>
      </c>
      <c r="C3405" s="3">
        <v>8</v>
      </c>
      <c r="D3405">
        <f>IF(C3404&lt;draft_picks[[#This Row],[position]],1,IF(C3404&gt;draft_picks[[#This Row],[position]],D3404+1,IF(C3404=draft_picks[[#This Row],[position]],D3404+1)))</f>
        <v>23</v>
      </c>
      <c r="E3405" t="s">
        <v>5313</v>
      </c>
      <c r="F3405" t="str">
        <f>IF(ISBLANK(draft_picks[[#This Row],[movie_id]]),"",_xlfn.XLOOKUP(draft_picks[[#This Row],[movie_id]],drafts.movies[id],drafts.movies[movie_title]))</f>
        <v>The Cotton Club</v>
      </c>
      <c r="G3405" s="3" t="s">
        <v>1051</v>
      </c>
      <c r="H3405" t="str">
        <f>IF(ISBLANK(draft_picks[[#This Row],[drafter_id]]),"",_xlfn.XLOOKUP(draft_picks[[#This Row],[drafter_id]],drafters[id],drafters[name]))</f>
        <v>Drew McWeeny</v>
      </c>
      <c r="J3405" t="str">
        <f>IF(ISBLANK(draft_picks[[#This Row],[drafter_team_id]]),"",_xlfn.XLOOKUP(draft_picks[[#This Row],[drafter_team_id]],drafter_teams[id],drafter_teams[name]))</f>
        <v/>
      </c>
      <c r="K3405" s="3" t="s">
        <v>15497</v>
      </c>
      <c r="L3405" t="s">
        <v>15497</v>
      </c>
      <c r="M3405" t="str">
        <f>IF(OR(ISBLANK(draft_picks[[#This Row],[veto_drafter_id]]),draft_picks[[#This Row],[veto_drafter_id]]=""),"",_xlfn.XLOOKUP(draft_picks[[#This Row],[veto_drafter_id]],drafters[id],drafters[name]))</f>
        <v/>
      </c>
      <c r="N3405" t="s">
        <v>15497</v>
      </c>
      <c r="O3405" t="str">
        <f>IF(OR(ISBLANK(draft_picks[[#This Row],[veto_drafter_team_id]]),draft_picks[[#This Row],[veto_drafter_team_id]]=""),"",_xlfn.XLOOKUP(draft_picks[[#This Row],[veto_drafter_team_id]],drafter_teams[id],drafter_teams[name]))</f>
        <v/>
      </c>
      <c r="Q3405" t="s">
        <v>15497</v>
      </c>
      <c r="R3405" t="str">
        <f>IF(OR(ISBLANK(draft_picks[[#This Row],[veto_override_drafter_id]]),draft_picks[[#This Row],[veto_override_drafter_id]]=""),"",_xlfn.XLOOKUP(draft_picks[[#This Row],[veto_override_drafter_id]],drafters[id],drafters[name]))</f>
        <v/>
      </c>
      <c r="S3405" t="s">
        <v>15497</v>
      </c>
      <c r="T3405" t="str">
        <f>IF(OR(ISBLANK(draft_picks[[#This Row],[veto_override_team_id]]),draft_picks[[#This Row],[veto_override_team_id]]=""),"",_xlfn.XLOOKUP(draft_picks[[#This Row],[veto_override_team_id]],drafter_teams[id],drafter_teams[name]))</f>
        <v/>
      </c>
    </row>
    <row r="3406" spans="1:20" x14ac:dyDescent="0.25">
      <c r="A3406" t="s">
        <v>685</v>
      </c>
      <c r="B3406" t="str">
        <f>_xlfn.XLOOKUP(draft_picks[[#This Row],[draft_id]],drafts[id],drafts[title])</f>
        <v>Francis Ford Coppola Super Draft</v>
      </c>
      <c r="C3406" s="3">
        <v>7</v>
      </c>
      <c r="D3406">
        <f>IF(C3405&lt;draft_picks[[#This Row],[position]],1,IF(C3405&gt;draft_picks[[#This Row],[position]],D3405+1,IF(C3405=draft_picks[[#This Row],[position]],D3405+1)))</f>
        <v>24</v>
      </c>
      <c r="E3406" t="s">
        <v>5031</v>
      </c>
      <c r="F3406" t="str">
        <f>IF(ISBLANK(draft_picks[[#This Row],[movie_id]]),"",_xlfn.XLOOKUP(draft_picks[[#This Row],[movie_id]],drafts.movies[id],drafts.movies[movie_title]))</f>
        <v>Tetro</v>
      </c>
      <c r="G3406" s="3" t="s">
        <v>883</v>
      </c>
      <c r="H3406" t="str">
        <f>IF(ISBLANK(draft_picks[[#This Row],[drafter_id]]),"",_xlfn.XLOOKUP(draft_picks[[#This Row],[drafter_id]],drafters[id],drafters[name]))</f>
        <v>Joanna Robinson</v>
      </c>
      <c r="J3406" t="str">
        <f>IF(ISBLANK(draft_picks[[#This Row],[drafter_team_id]]),"",_xlfn.XLOOKUP(draft_picks[[#This Row],[drafter_team_id]],drafter_teams[id],drafter_teams[name]))</f>
        <v/>
      </c>
      <c r="K3406" s="3" t="s">
        <v>15497</v>
      </c>
      <c r="L3406" t="s">
        <v>15497</v>
      </c>
      <c r="M3406" t="str">
        <f>IF(OR(ISBLANK(draft_picks[[#This Row],[veto_drafter_id]]),draft_picks[[#This Row],[veto_drafter_id]]=""),"",_xlfn.XLOOKUP(draft_picks[[#This Row],[veto_drafter_id]],drafters[id],drafters[name]))</f>
        <v/>
      </c>
      <c r="N3406" t="s">
        <v>15497</v>
      </c>
      <c r="O3406" t="str">
        <f>IF(OR(ISBLANK(draft_picks[[#This Row],[veto_drafter_team_id]]),draft_picks[[#This Row],[veto_drafter_team_id]]=""),"",_xlfn.XLOOKUP(draft_picks[[#This Row],[veto_drafter_team_id]],drafter_teams[id],drafter_teams[name]))</f>
        <v/>
      </c>
      <c r="Q3406" t="s">
        <v>15497</v>
      </c>
      <c r="R3406" t="str">
        <f>IF(OR(ISBLANK(draft_picks[[#This Row],[veto_override_drafter_id]]),draft_picks[[#This Row],[veto_override_drafter_id]]=""),"",_xlfn.XLOOKUP(draft_picks[[#This Row],[veto_override_drafter_id]],drafters[id],drafters[name]))</f>
        <v/>
      </c>
      <c r="S3406" t="s">
        <v>15497</v>
      </c>
      <c r="T3406" t="str">
        <f>IF(OR(ISBLANK(draft_picks[[#This Row],[veto_override_team_id]]),draft_picks[[#This Row],[veto_override_team_id]]=""),"",_xlfn.XLOOKUP(draft_picks[[#This Row],[veto_override_team_id]],drafter_teams[id],drafter_teams[name]))</f>
        <v/>
      </c>
    </row>
    <row r="3407" spans="1:20" x14ac:dyDescent="0.25">
      <c r="A3407" t="s">
        <v>685</v>
      </c>
      <c r="B3407" t="str">
        <f>_xlfn.XLOOKUP(draft_picks[[#This Row],[draft_id]],drafts[id],drafts[title])</f>
        <v>Francis Ford Coppola Super Draft</v>
      </c>
      <c r="C3407" s="3">
        <v>6</v>
      </c>
      <c r="D3407">
        <f>IF(C3406&lt;draft_picks[[#This Row],[position]],1,IF(C3406&gt;draft_picks[[#This Row],[position]],D3406+1,IF(C3406=draft_picks[[#This Row],[position]],D3406+1)))</f>
        <v>25</v>
      </c>
      <c r="E3407" t="s">
        <v>2448</v>
      </c>
      <c r="F3407" t="str">
        <f>IF(ISBLANK(draft_picks[[#This Row],[movie_id]]),"",_xlfn.XLOOKUP(draft_picks[[#This Row],[movie_id]],drafts.movies[id],drafts.movies[movie_title]))</f>
        <v>Rumble Fish</v>
      </c>
      <c r="G3407" s="3" t="s">
        <v>789</v>
      </c>
      <c r="H3407" t="str">
        <f>IF(ISBLANK(draft_picks[[#This Row],[drafter_id]]),"",_xlfn.XLOOKUP(draft_picks[[#This Row],[drafter_id]],drafters[id],drafters[name]))</f>
        <v>Bryan Cogman</v>
      </c>
      <c r="J3407" t="str">
        <f>IF(ISBLANK(draft_picks[[#This Row],[drafter_team_id]]),"",_xlfn.XLOOKUP(draft_picks[[#This Row],[drafter_team_id]],drafter_teams[id],drafter_teams[name]))</f>
        <v/>
      </c>
      <c r="K3407" s="3" t="s">
        <v>15484</v>
      </c>
      <c r="L3407" t="s">
        <v>883</v>
      </c>
      <c r="M3407" t="str">
        <f>IF(OR(ISBLANK(draft_picks[[#This Row],[veto_drafter_id]]),draft_picks[[#This Row],[veto_drafter_id]]=""),"",_xlfn.XLOOKUP(draft_picks[[#This Row],[veto_drafter_id]],drafters[id],drafters[name]))</f>
        <v>Joanna Robinson</v>
      </c>
      <c r="N3407" t="s">
        <v>15497</v>
      </c>
      <c r="O3407" t="str">
        <f>IF(OR(ISBLANK(draft_picks[[#This Row],[veto_drafter_team_id]]),draft_picks[[#This Row],[veto_drafter_team_id]]=""),"",_xlfn.XLOOKUP(draft_picks[[#This Row],[veto_drafter_team_id]],drafter_teams[id],drafter_teams[name]))</f>
        <v/>
      </c>
      <c r="Q3407" t="s">
        <v>15497</v>
      </c>
      <c r="R3407" t="str">
        <f>IF(OR(ISBLANK(draft_picks[[#This Row],[veto_override_drafter_id]]),draft_picks[[#This Row],[veto_override_drafter_id]]=""),"",_xlfn.XLOOKUP(draft_picks[[#This Row],[veto_override_drafter_id]],drafters[id],drafters[name]))</f>
        <v/>
      </c>
      <c r="S3407" t="s">
        <v>15497</v>
      </c>
      <c r="T3407" t="str">
        <f>IF(OR(ISBLANK(draft_picks[[#This Row],[veto_override_team_id]]),draft_picks[[#This Row],[veto_override_team_id]]=""),"",_xlfn.XLOOKUP(draft_picks[[#This Row],[veto_override_team_id]],drafter_teams[id],drafter_teams[name]))</f>
        <v/>
      </c>
    </row>
    <row r="3408" spans="1:20" x14ac:dyDescent="0.25">
      <c r="A3408" t="s">
        <v>685</v>
      </c>
      <c r="B3408" t="str">
        <f>_xlfn.XLOOKUP(draft_picks[[#This Row],[draft_id]],drafts[id],drafts[title])</f>
        <v>Francis Ford Coppola Super Draft</v>
      </c>
      <c r="C3408" s="3">
        <v>6</v>
      </c>
      <c r="D3408">
        <f>IF(C3407&lt;draft_picks[[#This Row],[position]],1,IF(C3407&gt;draft_picks[[#This Row],[position]],D3407+1,IF(C3407=draft_picks[[#This Row],[position]],D3407+1)))</f>
        <v>26</v>
      </c>
      <c r="E3408" t="s">
        <v>1679</v>
      </c>
      <c r="F3408" t="str">
        <f>IF(ISBLANK(draft_picks[[#This Row],[movie_id]]),"",_xlfn.XLOOKUP(draft_picks[[#This Row],[movie_id]],drafts.movies[id],drafts.movies[movie_title]))</f>
        <v>Bram Stoker's Dracula</v>
      </c>
      <c r="G3408" s="3" t="s">
        <v>789</v>
      </c>
      <c r="H3408" t="str">
        <f>IF(ISBLANK(draft_picks[[#This Row],[drafter_id]]),"",_xlfn.XLOOKUP(draft_picks[[#This Row],[drafter_id]],drafters[id],drafters[name]))</f>
        <v>Bryan Cogman</v>
      </c>
      <c r="J3408" t="str">
        <f>IF(ISBLANK(draft_picks[[#This Row],[drafter_team_id]]),"",_xlfn.XLOOKUP(draft_picks[[#This Row],[drafter_team_id]],drafter_teams[id],drafter_teams[name]))</f>
        <v/>
      </c>
      <c r="K3408" s="3" t="s">
        <v>15497</v>
      </c>
      <c r="L3408" t="s">
        <v>15497</v>
      </c>
      <c r="M3408" t="str">
        <f>IF(OR(ISBLANK(draft_picks[[#This Row],[veto_drafter_id]]),draft_picks[[#This Row],[veto_drafter_id]]=""),"",_xlfn.XLOOKUP(draft_picks[[#This Row],[veto_drafter_id]],drafters[id],drafters[name]))</f>
        <v/>
      </c>
      <c r="N3408" t="s">
        <v>15497</v>
      </c>
      <c r="O3408" t="str">
        <f>IF(OR(ISBLANK(draft_picks[[#This Row],[veto_drafter_team_id]]),draft_picks[[#This Row],[veto_drafter_team_id]]=""),"",_xlfn.XLOOKUP(draft_picks[[#This Row],[veto_drafter_team_id]],drafter_teams[id],drafter_teams[name]))</f>
        <v/>
      </c>
      <c r="Q3408" t="s">
        <v>15497</v>
      </c>
      <c r="R3408" t="str">
        <f>IF(OR(ISBLANK(draft_picks[[#This Row],[veto_override_drafter_id]]),draft_picks[[#This Row],[veto_override_drafter_id]]=""),"",_xlfn.XLOOKUP(draft_picks[[#This Row],[veto_override_drafter_id]],drafters[id],drafters[name]))</f>
        <v/>
      </c>
      <c r="S3408" t="s">
        <v>15497</v>
      </c>
      <c r="T3408" t="str">
        <f>IF(OR(ISBLANK(draft_picks[[#This Row],[veto_override_team_id]]),draft_picks[[#This Row],[veto_override_team_id]]=""),"",_xlfn.XLOOKUP(draft_picks[[#This Row],[veto_override_team_id]],drafter_teams[id],drafter_teams[name]))</f>
        <v/>
      </c>
    </row>
    <row r="3409" spans="1:20" x14ac:dyDescent="0.25">
      <c r="A3409" t="s">
        <v>685</v>
      </c>
      <c r="B3409" t="str">
        <f>_xlfn.XLOOKUP(draft_picks[[#This Row],[draft_id]],drafts[id],drafts[title])</f>
        <v>Francis Ford Coppola Super Draft</v>
      </c>
      <c r="C3409" s="3">
        <v>5</v>
      </c>
      <c r="D3409">
        <f>IF(C3408&lt;draft_picks[[#This Row],[position]],1,IF(C3408&gt;draft_picks[[#This Row],[position]],D3408+1,IF(C3408=draft_picks[[#This Row],[position]],D3408+1)))</f>
        <v>27</v>
      </c>
      <c r="E3409" t="s">
        <v>2448</v>
      </c>
      <c r="F3409" t="str">
        <f>IF(ISBLANK(draft_picks[[#This Row],[movie_id]]),"",_xlfn.XLOOKUP(draft_picks[[#This Row],[movie_id]],drafts.movies[id],drafts.movies[movie_title]))</f>
        <v>Rumble Fish</v>
      </c>
      <c r="G3409" s="3" t="s">
        <v>1051</v>
      </c>
      <c r="H3409" t="str">
        <f>IF(ISBLANK(draft_picks[[#This Row],[drafter_id]]),"",_xlfn.XLOOKUP(draft_picks[[#This Row],[drafter_id]],drafters[id],drafters[name]))</f>
        <v>Drew McWeeny</v>
      </c>
      <c r="J3409" t="str">
        <f>IF(ISBLANK(draft_picks[[#This Row],[drafter_team_id]]),"",_xlfn.XLOOKUP(draft_picks[[#This Row],[drafter_team_id]],drafter_teams[id],drafter_teams[name]))</f>
        <v/>
      </c>
      <c r="K3409" s="3" t="s">
        <v>15497</v>
      </c>
      <c r="L3409" t="s">
        <v>15497</v>
      </c>
      <c r="M3409" t="str">
        <f>IF(OR(ISBLANK(draft_picks[[#This Row],[veto_drafter_id]]),draft_picks[[#This Row],[veto_drafter_id]]=""),"",_xlfn.XLOOKUP(draft_picks[[#This Row],[veto_drafter_id]],drafters[id],drafters[name]))</f>
        <v/>
      </c>
      <c r="N3409" t="s">
        <v>15497</v>
      </c>
      <c r="O3409" t="str">
        <f>IF(OR(ISBLANK(draft_picks[[#This Row],[veto_drafter_team_id]]),draft_picks[[#This Row],[veto_drafter_team_id]]=""),"",_xlfn.XLOOKUP(draft_picks[[#This Row],[veto_drafter_team_id]],drafter_teams[id],drafter_teams[name]))</f>
        <v/>
      </c>
      <c r="Q3409" t="s">
        <v>15497</v>
      </c>
      <c r="R3409" t="str">
        <f>IF(OR(ISBLANK(draft_picks[[#This Row],[veto_override_drafter_id]]),draft_picks[[#This Row],[veto_override_drafter_id]]=""),"",_xlfn.XLOOKUP(draft_picks[[#This Row],[veto_override_drafter_id]],drafters[id],drafters[name]))</f>
        <v/>
      </c>
      <c r="S3409" t="s">
        <v>15497</v>
      </c>
      <c r="T3409" t="str">
        <f>IF(OR(ISBLANK(draft_picks[[#This Row],[veto_override_team_id]]),draft_picks[[#This Row],[veto_override_team_id]]=""),"",_xlfn.XLOOKUP(draft_picks[[#This Row],[veto_override_team_id]],drafter_teams[id],drafter_teams[name]))</f>
        <v/>
      </c>
    </row>
    <row r="3410" spans="1:20" x14ac:dyDescent="0.25">
      <c r="A3410" t="s">
        <v>685</v>
      </c>
      <c r="B3410" t="str">
        <f>_xlfn.XLOOKUP(draft_picks[[#This Row],[draft_id]],drafts[id],drafts[title])</f>
        <v>Francis Ford Coppola Super Draft</v>
      </c>
      <c r="C3410" s="3">
        <v>4</v>
      </c>
      <c r="D3410">
        <f>IF(C3409&lt;draft_picks[[#This Row],[position]],1,IF(C3409&gt;draft_picks[[#This Row],[position]],D3409+1,IF(C3409=draft_picks[[#This Row],[position]],D3409+1)))</f>
        <v>28</v>
      </c>
      <c r="E3410" t="s">
        <v>2649</v>
      </c>
      <c r="F3410" t="str">
        <f>IF(ISBLANK(draft_picks[[#This Row],[movie_id]]),"",_xlfn.XLOOKUP(draft_picks[[#This Row],[movie_id]],drafts.movies[id],drafts.movies[movie_title]))</f>
        <v>The Conversation</v>
      </c>
      <c r="G3410" s="3" t="s">
        <v>883</v>
      </c>
      <c r="H3410" t="str">
        <f>IF(ISBLANK(draft_picks[[#This Row],[drafter_id]]),"",_xlfn.XLOOKUP(draft_picks[[#This Row],[drafter_id]],drafters[id],drafters[name]))</f>
        <v>Joanna Robinson</v>
      </c>
      <c r="J3410" t="str">
        <f>IF(ISBLANK(draft_picks[[#This Row],[drafter_team_id]]),"",_xlfn.XLOOKUP(draft_picks[[#This Row],[drafter_team_id]],drafter_teams[id],drafter_teams[name]))</f>
        <v/>
      </c>
      <c r="K3410" s="3" t="s">
        <v>15484</v>
      </c>
      <c r="L3410" t="s">
        <v>1051</v>
      </c>
      <c r="M3410" t="str">
        <f>IF(OR(ISBLANK(draft_picks[[#This Row],[veto_drafter_id]]),draft_picks[[#This Row],[veto_drafter_id]]=""),"",_xlfn.XLOOKUP(draft_picks[[#This Row],[veto_drafter_id]],drafters[id],drafters[name]))</f>
        <v>Drew McWeeny</v>
      </c>
      <c r="N3410" t="s">
        <v>15497</v>
      </c>
      <c r="O3410" t="str">
        <f>IF(OR(ISBLANK(draft_picks[[#This Row],[veto_drafter_team_id]]),draft_picks[[#This Row],[veto_drafter_team_id]]=""),"",_xlfn.XLOOKUP(draft_picks[[#This Row],[veto_drafter_team_id]],drafter_teams[id],drafter_teams[name]))</f>
        <v/>
      </c>
      <c r="Q3410" t="s">
        <v>15497</v>
      </c>
      <c r="R3410" t="str">
        <f>IF(OR(ISBLANK(draft_picks[[#This Row],[veto_override_drafter_id]]),draft_picks[[#This Row],[veto_override_drafter_id]]=""),"",_xlfn.XLOOKUP(draft_picks[[#This Row],[veto_override_drafter_id]],drafters[id],drafters[name]))</f>
        <v/>
      </c>
      <c r="S3410" t="s">
        <v>15497</v>
      </c>
      <c r="T3410" t="str">
        <f>IF(OR(ISBLANK(draft_picks[[#This Row],[veto_override_team_id]]),draft_picks[[#This Row],[veto_override_team_id]]=""),"",_xlfn.XLOOKUP(draft_picks[[#This Row],[veto_override_team_id]],drafter_teams[id],drafter_teams[name]))</f>
        <v/>
      </c>
    </row>
    <row r="3411" spans="1:20" x14ac:dyDescent="0.25">
      <c r="A3411" t="s">
        <v>685</v>
      </c>
      <c r="B3411" t="str">
        <f>_xlfn.XLOOKUP(draft_picks[[#This Row],[draft_id]],drafts[id],drafts[title])</f>
        <v>Francis Ford Coppola Super Draft</v>
      </c>
      <c r="C3411" s="3">
        <v>4</v>
      </c>
      <c r="D3411">
        <f>IF(C3410&lt;draft_picks[[#This Row],[position]],1,IF(C3410&gt;draft_picks[[#This Row],[position]],D3410+1,IF(C3410=draft_picks[[#This Row],[position]],D3410+1)))</f>
        <v>29</v>
      </c>
      <c r="E3411" t="s">
        <v>2853</v>
      </c>
      <c r="F3411" t="str">
        <f>IF(ISBLANK(draft_picks[[#This Row],[movie_id]]),"",_xlfn.XLOOKUP(draft_picks[[#This Row],[movie_id]],drafts.movies[id],drafts.movies[movie_title]))</f>
        <v>Apocalypse Now</v>
      </c>
      <c r="G3411" s="3" t="s">
        <v>883</v>
      </c>
      <c r="H3411" t="str">
        <f>IF(ISBLANK(draft_picks[[#This Row],[drafter_id]]),"",_xlfn.XLOOKUP(draft_picks[[#This Row],[drafter_id]],drafters[id],drafters[name]))</f>
        <v>Joanna Robinson</v>
      </c>
      <c r="J3411" t="str">
        <f>IF(ISBLANK(draft_picks[[#This Row],[drafter_team_id]]),"",_xlfn.XLOOKUP(draft_picks[[#This Row],[drafter_team_id]],drafter_teams[id],drafter_teams[name]))</f>
        <v/>
      </c>
      <c r="K3411" s="3" t="s">
        <v>15484</v>
      </c>
      <c r="L3411" t="s">
        <v>789</v>
      </c>
      <c r="M3411" t="str">
        <f>IF(OR(ISBLANK(draft_picks[[#This Row],[veto_drafter_id]]),draft_picks[[#This Row],[veto_drafter_id]]=""),"",_xlfn.XLOOKUP(draft_picks[[#This Row],[veto_drafter_id]],drafters[id],drafters[name]))</f>
        <v>Bryan Cogman</v>
      </c>
      <c r="N3411" t="s">
        <v>15497</v>
      </c>
      <c r="O3411" t="str">
        <f>IF(OR(ISBLANK(draft_picks[[#This Row],[veto_drafter_team_id]]),draft_picks[[#This Row],[veto_drafter_team_id]]=""),"",_xlfn.XLOOKUP(draft_picks[[#This Row],[veto_drafter_team_id]],drafter_teams[id],drafter_teams[name]))</f>
        <v/>
      </c>
      <c r="Q3411" t="s">
        <v>15497</v>
      </c>
      <c r="R3411" t="str">
        <f>IF(OR(ISBLANK(draft_picks[[#This Row],[veto_override_drafter_id]]),draft_picks[[#This Row],[veto_override_drafter_id]]=""),"",_xlfn.XLOOKUP(draft_picks[[#This Row],[veto_override_drafter_id]],drafters[id],drafters[name]))</f>
        <v/>
      </c>
      <c r="S3411" t="s">
        <v>15497</v>
      </c>
      <c r="T3411" t="str">
        <f>IF(OR(ISBLANK(draft_picks[[#This Row],[veto_override_team_id]]),draft_picks[[#This Row],[veto_override_team_id]]=""),"",_xlfn.XLOOKUP(draft_picks[[#This Row],[veto_override_team_id]],drafter_teams[id],drafter_teams[name]))</f>
        <v/>
      </c>
    </row>
    <row r="3412" spans="1:20" x14ac:dyDescent="0.25">
      <c r="A3412" t="s">
        <v>685</v>
      </c>
      <c r="B3412" t="str">
        <f>_xlfn.XLOOKUP(draft_picks[[#This Row],[draft_id]],drafts[id],drafts[title])</f>
        <v>Francis Ford Coppola Super Draft</v>
      </c>
      <c r="C3412" s="3">
        <v>4</v>
      </c>
      <c r="D3412">
        <f>IF(C3411&lt;draft_picks[[#This Row],[position]],1,IF(C3411&gt;draft_picks[[#This Row],[position]],D3411+1,IF(C3411=draft_picks[[#This Row],[position]],D3411+1)))</f>
        <v>30</v>
      </c>
      <c r="E3412" t="s">
        <v>6003</v>
      </c>
      <c r="F3412" t="str">
        <f>IF(ISBLANK(draft_picks[[#This Row],[movie_id]]),"",_xlfn.XLOOKUP(draft_picks[[#This Row],[movie_id]],drafts.movies[id],drafts.movies[movie_title]))</f>
        <v>The Godfather</v>
      </c>
      <c r="G3412" s="3" t="s">
        <v>883</v>
      </c>
      <c r="H3412" t="str">
        <f>IF(ISBLANK(draft_picks[[#This Row],[drafter_id]]),"",_xlfn.XLOOKUP(draft_picks[[#This Row],[drafter_id]],drafters[id],drafters[name]))</f>
        <v>Joanna Robinson</v>
      </c>
      <c r="J3412" t="str">
        <f>IF(ISBLANK(draft_picks[[#This Row],[drafter_team_id]]),"",_xlfn.XLOOKUP(draft_picks[[#This Row],[drafter_team_id]],drafter_teams[id],drafter_teams[name]))</f>
        <v/>
      </c>
      <c r="K3412" s="3" t="s">
        <v>15484</v>
      </c>
      <c r="L3412" t="s">
        <v>857</v>
      </c>
      <c r="M3412" t="str">
        <f>IF(OR(ISBLANK(draft_picks[[#This Row],[veto_drafter_id]]),draft_picks[[#This Row],[veto_drafter_id]]=""),"",_xlfn.XLOOKUP(draft_picks[[#This Row],[veto_drafter_id]],drafters[id],drafters[name]))</f>
        <v>Patreon Members</v>
      </c>
      <c r="N3412" t="s">
        <v>15497</v>
      </c>
      <c r="O3412" t="str">
        <f>IF(OR(ISBLANK(draft_picks[[#This Row],[veto_drafter_team_id]]),draft_picks[[#This Row],[veto_drafter_team_id]]=""),"",_xlfn.XLOOKUP(draft_picks[[#This Row],[veto_drafter_team_id]],drafter_teams[id],drafter_teams[name]))</f>
        <v/>
      </c>
      <c r="P3412" t="b">
        <v>1</v>
      </c>
      <c r="Q3412" t="s">
        <v>789</v>
      </c>
      <c r="R3412" t="str">
        <f>IF(OR(ISBLANK(draft_picks[[#This Row],[veto_override_drafter_id]]),draft_picks[[#This Row],[veto_override_drafter_id]]=""),"",_xlfn.XLOOKUP(draft_picks[[#This Row],[veto_override_drafter_id]],drafters[id],drafters[name]))</f>
        <v>Bryan Cogman</v>
      </c>
      <c r="S3412" t="s">
        <v>15497</v>
      </c>
      <c r="T3412" t="str">
        <f>IF(OR(ISBLANK(draft_picks[[#This Row],[veto_override_team_id]]),draft_picks[[#This Row],[veto_override_team_id]]=""),"",_xlfn.XLOOKUP(draft_picks[[#This Row],[veto_override_team_id]],drafter_teams[id],drafter_teams[name]))</f>
        <v/>
      </c>
    </row>
    <row r="3413" spans="1:20" x14ac:dyDescent="0.25">
      <c r="A3413" t="s">
        <v>685</v>
      </c>
      <c r="B3413" t="str">
        <f>_xlfn.XLOOKUP(draft_picks[[#This Row],[draft_id]],drafts[id],drafts[title])</f>
        <v>Francis Ford Coppola Super Draft</v>
      </c>
      <c r="C3413" s="3">
        <v>3</v>
      </c>
      <c r="D3413">
        <f>IF(C3412&lt;draft_picks[[#This Row],[position]],1,IF(C3412&gt;draft_picks[[#This Row],[position]],D3412+1,IF(C3412=draft_picks[[#This Row],[position]],D3412+1)))</f>
        <v>31</v>
      </c>
      <c r="E3413" t="s">
        <v>2649</v>
      </c>
      <c r="F3413" t="str">
        <f>IF(ISBLANK(draft_picks[[#This Row],[movie_id]]),"",_xlfn.XLOOKUP(draft_picks[[#This Row],[movie_id]],drafts.movies[id],drafts.movies[movie_title]))</f>
        <v>The Conversation</v>
      </c>
      <c r="G3413" s="3" t="s">
        <v>789</v>
      </c>
      <c r="H3413" t="str">
        <f>IF(ISBLANK(draft_picks[[#This Row],[drafter_id]]),"",_xlfn.XLOOKUP(draft_picks[[#This Row],[drafter_id]],drafters[id],drafters[name]))</f>
        <v>Bryan Cogman</v>
      </c>
      <c r="J3413" t="str">
        <f>IF(ISBLANK(draft_picks[[#This Row],[drafter_team_id]]),"",_xlfn.XLOOKUP(draft_picks[[#This Row],[drafter_team_id]],drafter_teams[id],drafter_teams[name]))</f>
        <v/>
      </c>
      <c r="K3413" s="3" t="s">
        <v>15497</v>
      </c>
      <c r="L3413" t="s">
        <v>15497</v>
      </c>
      <c r="M3413" t="str">
        <f>IF(OR(ISBLANK(draft_picks[[#This Row],[veto_drafter_id]]),draft_picks[[#This Row],[veto_drafter_id]]=""),"",_xlfn.XLOOKUP(draft_picks[[#This Row],[veto_drafter_id]],drafters[id],drafters[name]))</f>
        <v/>
      </c>
      <c r="N3413" t="s">
        <v>15497</v>
      </c>
      <c r="O3413" t="str">
        <f>IF(OR(ISBLANK(draft_picks[[#This Row],[veto_drafter_team_id]]),draft_picks[[#This Row],[veto_drafter_team_id]]=""),"",_xlfn.XLOOKUP(draft_picks[[#This Row],[veto_drafter_team_id]],drafter_teams[id],drafter_teams[name]))</f>
        <v/>
      </c>
      <c r="Q3413" t="s">
        <v>15497</v>
      </c>
      <c r="R3413" t="str">
        <f>IF(OR(ISBLANK(draft_picks[[#This Row],[veto_override_drafter_id]]),draft_picks[[#This Row],[veto_override_drafter_id]]=""),"",_xlfn.XLOOKUP(draft_picks[[#This Row],[veto_override_drafter_id]],drafters[id],drafters[name]))</f>
        <v/>
      </c>
      <c r="S3413" t="s">
        <v>15497</v>
      </c>
      <c r="T3413" t="str">
        <f>IF(OR(ISBLANK(draft_picks[[#This Row],[veto_override_team_id]]),draft_picks[[#This Row],[veto_override_team_id]]=""),"",_xlfn.XLOOKUP(draft_picks[[#This Row],[veto_override_team_id]],drafter_teams[id],drafter_teams[name]))</f>
        <v/>
      </c>
    </row>
    <row r="3414" spans="1:20" x14ac:dyDescent="0.25">
      <c r="A3414" t="s">
        <v>685</v>
      </c>
      <c r="B3414" t="str">
        <f>_xlfn.XLOOKUP(draft_picks[[#This Row],[draft_id]],drafts[id],drafts[title])</f>
        <v>Francis Ford Coppola Super Draft</v>
      </c>
      <c r="C3414" s="3">
        <v>2</v>
      </c>
      <c r="D3414">
        <f>IF(C3413&lt;draft_picks[[#This Row],[position]],1,IF(C3413&gt;draft_picks[[#This Row],[position]],D3413+1,IF(C3413=draft_picks[[#This Row],[position]],D3413+1)))</f>
        <v>32</v>
      </c>
      <c r="E3414" t="s">
        <v>2853</v>
      </c>
      <c r="F3414" t="str">
        <f>IF(ISBLANK(draft_picks[[#This Row],[movie_id]]),"",_xlfn.XLOOKUP(draft_picks[[#This Row],[movie_id]],drafts.movies[id],drafts.movies[movie_title]))</f>
        <v>Apocalypse Now</v>
      </c>
      <c r="G3414" s="3" t="s">
        <v>1051</v>
      </c>
      <c r="H3414" t="str">
        <f>IF(ISBLANK(draft_picks[[#This Row],[drafter_id]]),"",_xlfn.XLOOKUP(draft_picks[[#This Row],[drafter_id]],drafters[id],drafters[name]))</f>
        <v>Drew McWeeny</v>
      </c>
      <c r="J3414" t="str">
        <f>IF(ISBLANK(draft_picks[[#This Row],[drafter_team_id]]),"",_xlfn.XLOOKUP(draft_picks[[#This Row],[drafter_team_id]],drafter_teams[id],drafter_teams[name]))</f>
        <v/>
      </c>
      <c r="K3414" s="3" t="s">
        <v>15497</v>
      </c>
      <c r="L3414" t="s">
        <v>15497</v>
      </c>
      <c r="M3414" t="str">
        <f>IF(OR(ISBLANK(draft_picks[[#This Row],[veto_drafter_id]]),draft_picks[[#This Row],[veto_drafter_id]]=""),"",_xlfn.XLOOKUP(draft_picks[[#This Row],[veto_drafter_id]],drafters[id],drafters[name]))</f>
        <v/>
      </c>
      <c r="N3414" t="s">
        <v>15497</v>
      </c>
      <c r="O3414" t="str">
        <f>IF(OR(ISBLANK(draft_picks[[#This Row],[veto_drafter_team_id]]),draft_picks[[#This Row],[veto_drafter_team_id]]=""),"",_xlfn.XLOOKUP(draft_picks[[#This Row],[veto_drafter_team_id]],drafter_teams[id],drafter_teams[name]))</f>
        <v/>
      </c>
      <c r="Q3414" t="s">
        <v>15497</v>
      </c>
      <c r="R3414" t="str">
        <f>IF(OR(ISBLANK(draft_picks[[#This Row],[veto_override_drafter_id]]),draft_picks[[#This Row],[veto_override_drafter_id]]=""),"",_xlfn.XLOOKUP(draft_picks[[#This Row],[veto_override_drafter_id]],drafters[id],drafters[name]))</f>
        <v/>
      </c>
      <c r="S3414" t="s">
        <v>15497</v>
      </c>
      <c r="T3414" t="str">
        <f>IF(OR(ISBLANK(draft_picks[[#This Row],[veto_override_team_id]]),draft_picks[[#This Row],[veto_override_team_id]]=""),"",_xlfn.XLOOKUP(draft_picks[[#This Row],[veto_override_team_id]],drafter_teams[id],drafter_teams[name]))</f>
        <v/>
      </c>
    </row>
    <row r="3415" spans="1:20" x14ac:dyDescent="0.25">
      <c r="A3415" t="s">
        <v>685</v>
      </c>
      <c r="B3415" t="str">
        <f>_xlfn.XLOOKUP(draft_picks[[#This Row],[draft_id]],drafts[id],drafts[title])</f>
        <v>Francis Ford Coppola Super Draft</v>
      </c>
      <c r="C3415" s="3">
        <v>1</v>
      </c>
      <c r="D3415">
        <f>IF(C3414&lt;draft_picks[[#This Row],[position]],1,IF(C3414&gt;draft_picks[[#This Row],[position]],D3414+1,IF(C3414=draft_picks[[#This Row],[position]],D3414+1)))</f>
        <v>33</v>
      </c>
      <c r="E3415" t="s">
        <v>6964</v>
      </c>
      <c r="F3415" t="str">
        <f>IF(ISBLANK(draft_picks[[#This Row],[movie_id]]),"",_xlfn.XLOOKUP(draft_picks[[#This Row],[movie_id]],drafts.movies[id],drafts.movies[movie_title]))</f>
        <v>The Godfather Part II</v>
      </c>
      <c r="G3415" s="3" t="s">
        <v>883</v>
      </c>
      <c r="H3415" t="str">
        <f>IF(ISBLANK(draft_picks[[#This Row],[drafter_id]]),"",_xlfn.XLOOKUP(draft_picks[[#This Row],[drafter_id]],drafters[id],drafters[name]))</f>
        <v>Joanna Robinson</v>
      </c>
      <c r="J3415" t="str">
        <f>IF(ISBLANK(draft_picks[[#This Row],[drafter_team_id]]),"",_xlfn.XLOOKUP(draft_picks[[#This Row],[drafter_team_id]],drafter_teams[id],drafter_teams[name]))</f>
        <v/>
      </c>
      <c r="K3415" s="3" t="s">
        <v>15497</v>
      </c>
      <c r="L3415" t="s">
        <v>15497</v>
      </c>
      <c r="M3415" t="str">
        <f>IF(OR(ISBLANK(draft_picks[[#This Row],[veto_drafter_id]]),draft_picks[[#This Row],[veto_drafter_id]]=""),"",_xlfn.XLOOKUP(draft_picks[[#This Row],[veto_drafter_id]],drafters[id],drafters[name]))</f>
        <v/>
      </c>
      <c r="N3415" t="s">
        <v>15497</v>
      </c>
      <c r="O3415" t="str">
        <f>IF(OR(ISBLANK(draft_picks[[#This Row],[veto_drafter_team_id]]),draft_picks[[#This Row],[veto_drafter_team_id]]=""),"",_xlfn.XLOOKUP(draft_picks[[#This Row],[veto_drafter_team_id]],drafter_teams[id],drafter_teams[name]))</f>
        <v/>
      </c>
      <c r="Q3415" t="s">
        <v>15497</v>
      </c>
      <c r="R3415" t="str">
        <f>IF(OR(ISBLANK(draft_picks[[#This Row],[veto_override_drafter_id]]),draft_picks[[#This Row],[veto_override_drafter_id]]=""),"",_xlfn.XLOOKUP(draft_picks[[#This Row],[veto_override_drafter_id]],drafters[id],drafters[name]))</f>
        <v/>
      </c>
      <c r="S3415" t="s">
        <v>15497</v>
      </c>
      <c r="T3415" t="str">
        <f>IF(OR(ISBLANK(draft_picks[[#This Row],[veto_override_team_id]]),draft_picks[[#This Row],[veto_override_team_id]]=""),"",_xlfn.XLOOKUP(draft_picks[[#This Row],[veto_override_team_id]],drafter_teams[id],drafter_teams[name]))</f>
        <v/>
      </c>
    </row>
    <row r="3416" spans="1:20" x14ac:dyDescent="0.25">
      <c r="A3416" t="s">
        <v>262</v>
      </c>
      <c r="B3416" t="str">
        <f>_xlfn.XLOOKUP(draft_picks[[#This Row],[draft_id]],drafts[id],drafts[title])</f>
        <v>American Zoetrope</v>
      </c>
      <c r="C3416" s="3">
        <v>7</v>
      </c>
      <c r="D3416">
        <f>IF(C3415&lt;draft_picks[[#This Row],[position]],1,IF(C3415&gt;draft_picks[[#This Row],[position]],D3415+1,IF(C3415=draft_picks[[#This Row],[position]],D3415+1)))</f>
        <v>1</v>
      </c>
      <c r="E3416" t="s">
        <v>3549</v>
      </c>
      <c r="F3416" t="str">
        <f>IF(ISBLANK(draft_picks[[#This Row],[movie_id]]),"",_xlfn.XLOOKUP(draft_picks[[#This Row],[movie_id]],drafts.movies[id],drafts.movies[movie_title]))</f>
        <v>Kinsey</v>
      </c>
      <c r="G3416" s="3" t="s">
        <v>915</v>
      </c>
      <c r="H3416" t="str">
        <f>IF(ISBLANK(draft_picks[[#This Row],[drafter_id]]),"",_xlfn.XLOOKUP(draft_picks[[#This Row],[drafter_id]],drafters[id],drafters[name]))</f>
        <v>Billy Ray Brewton</v>
      </c>
      <c r="J3416" t="str">
        <f>IF(ISBLANK(draft_picks[[#This Row],[drafter_team_id]]),"",_xlfn.XLOOKUP(draft_picks[[#This Row],[drafter_team_id]],drafter_teams[id],drafter_teams[name]))</f>
        <v/>
      </c>
      <c r="K3416" s="3" t="s">
        <v>15497</v>
      </c>
      <c r="L3416" t="s">
        <v>15497</v>
      </c>
      <c r="M3416" t="str">
        <f>IF(OR(ISBLANK(draft_picks[[#This Row],[veto_drafter_id]]),draft_picks[[#This Row],[veto_drafter_id]]=""),"",_xlfn.XLOOKUP(draft_picks[[#This Row],[veto_drafter_id]],drafters[id],drafters[name]))</f>
        <v/>
      </c>
      <c r="N3416" t="s">
        <v>15497</v>
      </c>
      <c r="O3416" t="str">
        <f>IF(OR(ISBLANK(draft_picks[[#This Row],[veto_drafter_team_id]]),draft_picks[[#This Row],[veto_drafter_team_id]]=""),"",_xlfn.XLOOKUP(draft_picks[[#This Row],[veto_drafter_team_id]],drafter_teams[id],drafter_teams[name]))</f>
        <v/>
      </c>
      <c r="Q3416" t="s">
        <v>15497</v>
      </c>
      <c r="R3416" t="str">
        <f>IF(OR(ISBLANK(draft_picks[[#This Row],[veto_override_drafter_id]]),draft_picks[[#This Row],[veto_override_drafter_id]]=""),"",_xlfn.XLOOKUP(draft_picks[[#This Row],[veto_override_drafter_id]],drafters[id],drafters[name]))</f>
        <v/>
      </c>
      <c r="S3416" t="s">
        <v>15497</v>
      </c>
      <c r="T3416" t="str">
        <f>IF(OR(ISBLANK(draft_picks[[#This Row],[veto_override_team_id]]),draft_picks[[#This Row],[veto_override_team_id]]=""),"",_xlfn.XLOOKUP(draft_picks[[#This Row],[veto_override_team_id]],drafter_teams[id],drafter_teams[name]))</f>
        <v/>
      </c>
    </row>
    <row r="3417" spans="1:20" x14ac:dyDescent="0.25">
      <c r="A3417" t="s">
        <v>262</v>
      </c>
      <c r="B3417" t="str">
        <f>_xlfn.XLOOKUP(draft_picks[[#This Row],[draft_id]],drafts[id],drafts[title])</f>
        <v>American Zoetrope</v>
      </c>
      <c r="C3417" s="3">
        <v>6</v>
      </c>
      <c r="D3417">
        <f>IF(C3416&lt;draft_picks[[#This Row],[position]],1,IF(C3416&gt;draft_picks[[#This Row],[position]],D3416+1,IF(C3416=draft_picks[[#This Row],[position]],D3416+1)))</f>
        <v>2</v>
      </c>
      <c r="E3417" t="s">
        <v>6438</v>
      </c>
      <c r="F3417" t="str">
        <f>IF(ISBLANK(draft_picks[[#This Row],[movie_id]]),"",_xlfn.XLOOKUP(draft_picks[[#This Row],[movie_id]],drafts.movies[id],drafts.movies[movie_title]))</f>
        <v>Koyaanisqatsi</v>
      </c>
      <c r="G3417" s="3" t="s">
        <v>915</v>
      </c>
      <c r="H3417" t="str">
        <f>IF(ISBLANK(draft_picks[[#This Row],[drafter_id]]),"",_xlfn.XLOOKUP(draft_picks[[#This Row],[drafter_id]],drafters[id],drafters[name]))</f>
        <v>Billy Ray Brewton</v>
      </c>
      <c r="J3417" t="str">
        <f>IF(ISBLANK(draft_picks[[#This Row],[drafter_team_id]]),"",_xlfn.XLOOKUP(draft_picks[[#This Row],[drafter_team_id]],drafter_teams[id],drafter_teams[name]))</f>
        <v/>
      </c>
      <c r="K3417" s="3" t="s">
        <v>15497</v>
      </c>
      <c r="L3417" t="s">
        <v>15497</v>
      </c>
      <c r="M3417" t="str">
        <f>IF(OR(ISBLANK(draft_picks[[#This Row],[veto_drafter_id]]),draft_picks[[#This Row],[veto_drafter_id]]=""),"",_xlfn.XLOOKUP(draft_picks[[#This Row],[veto_drafter_id]],drafters[id],drafters[name]))</f>
        <v/>
      </c>
      <c r="N3417" t="s">
        <v>15497</v>
      </c>
      <c r="O3417" t="str">
        <f>IF(OR(ISBLANK(draft_picks[[#This Row],[veto_drafter_team_id]]),draft_picks[[#This Row],[veto_drafter_team_id]]=""),"",_xlfn.XLOOKUP(draft_picks[[#This Row],[veto_drafter_team_id]],drafter_teams[id],drafter_teams[name]))</f>
        <v/>
      </c>
      <c r="Q3417" t="s">
        <v>15497</v>
      </c>
      <c r="R3417" t="str">
        <f>IF(OR(ISBLANK(draft_picks[[#This Row],[veto_override_drafter_id]]),draft_picks[[#This Row],[veto_override_drafter_id]]=""),"",_xlfn.XLOOKUP(draft_picks[[#This Row],[veto_override_drafter_id]],drafters[id],drafters[name]))</f>
        <v/>
      </c>
      <c r="S3417" t="s">
        <v>15497</v>
      </c>
      <c r="T3417" t="str">
        <f>IF(OR(ISBLANK(draft_picks[[#This Row],[veto_override_team_id]]),draft_picks[[#This Row],[veto_override_team_id]]=""),"",_xlfn.XLOOKUP(draft_picks[[#This Row],[veto_override_team_id]],drafter_teams[id],drafter_teams[name]))</f>
        <v/>
      </c>
    </row>
    <row r="3418" spans="1:20" x14ac:dyDescent="0.25">
      <c r="A3418" t="s">
        <v>262</v>
      </c>
      <c r="B3418" t="str">
        <f>_xlfn.XLOOKUP(draft_picks[[#This Row],[draft_id]],drafts[id],drafts[title])</f>
        <v>American Zoetrope</v>
      </c>
      <c r="C3418" s="3">
        <v>5</v>
      </c>
      <c r="D3418">
        <f>IF(C3417&lt;draft_picks[[#This Row],[position]],1,IF(C3417&gt;draft_picks[[#This Row],[position]],D3417+1,IF(C3417=draft_picks[[#This Row],[position]],D3417+1)))</f>
        <v>3</v>
      </c>
      <c r="E3418" t="s">
        <v>7201</v>
      </c>
      <c r="F3418" t="str">
        <f>IF(ISBLANK(draft_picks[[#This Row],[movie_id]]),"",_xlfn.XLOOKUP(draft_picks[[#This Row],[movie_id]],drafts.movies[id],drafts.movies[movie_title]))</f>
        <v>The Secret Garden</v>
      </c>
      <c r="G3418" s="3" t="s">
        <v>1115</v>
      </c>
      <c r="H3418" t="str">
        <f>IF(ISBLANK(draft_picks[[#This Row],[drafter_id]]),"",_xlfn.XLOOKUP(draft_picks[[#This Row],[drafter_id]],drafters[id],drafters[name]))</f>
        <v>Ryan Marker</v>
      </c>
      <c r="J3418" t="str">
        <f>IF(ISBLANK(draft_picks[[#This Row],[drafter_team_id]]),"",_xlfn.XLOOKUP(draft_picks[[#This Row],[drafter_team_id]],drafter_teams[id],drafter_teams[name]))</f>
        <v/>
      </c>
      <c r="K3418" s="3" t="s">
        <v>15497</v>
      </c>
      <c r="L3418" t="s">
        <v>15497</v>
      </c>
      <c r="M3418" t="str">
        <f>IF(OR(ISBLANK(draft_picks[[#This Row],[veto_drafter_id]]),draft_picks[[#This Row],[veto_drafter_id]]=""),"",_xlfn.XLOOKUP(draft_picks[[#This Row],[veto_drafter_id]],drafters[id],drafters[name]))</f>
        <v/>
      </c>
      <c r="N3418" t="s">
        <v>15497</v>
      </c>
      <c r="O3418" t="str">
        <f>IF(OR(ISBLANK(draft_picks[[#This Row],[veto_drafter_team_id]]),draft_picks[[#This Row],[veto_drafter_team_id]]=""),"",_xlfn.XLOOKUP(draft_picks[[#This Row],[veto_drafter_team_id]],drafter_teams[id],drafter_teams[name]))</f>
        <v/>
      </c>
      <c r="Q3418" t="s">
        <v>15497</v>
      </c>
      <c r="R3418" t="str">
        <f>IF(OR(ISBLANK(draft_picks[[#This Row],[veto_override_drafter_id]]),draft_picks[[#This Row],[veto_override_drafter_id]]=""),"",_xlfn.XLOOKUP(draft_picks[[#This Row],[veto_override_drafter_id]],drafters[id],drafters[name]))</f>
        <v/>
      </c>
      <c r="S3418" t="s">
        <v>15497</v>
      </c>
      <c r="T3418" t="str">
        <f>IF(OR(ISBLANK(draft_picks[[#This Row],[veto_override_team_id]]),draft_picks[[#This Row],[veto_override_team_id]]=""),"",_xlfn.XLOOKUP(draft_picks[[#This Row],[veto_override_team_id]],drafter_teams[id],drafter_teams[name]))</f>
        <v/>
      </c>
    </row>
    <row r="3419" spans="1:20" x14ac:dyDescent="0.25">
      <c r="A3419" t="s">
        <v>262</v>
      </c>
      <c r="B3419" t="str">
        <f>_xlfn.XLOOKUP(draft_picks[[#This Row],[draft_id]],drafts[id],drafts[title])</f>
        <v>American Zoetrope</v>
      </c>
      <c r="C3419" s="3">
        <v>4</v>
      </c>
      <c r="D3419">
        <f>IF(C3418&lt;draft_picks[[#This Row],[position]],1,IF(C3418&gt;draft_picks[[#This Row],[position]],D3418+1,IF(C3418=draft_picks[[#This Row],[position]],D3418+1)))</f>
        <v>4</v>
      </c>
      <c r="E3419" t="s">
        <v>3924</v>
      </c>
      <c r="F3419" t="str">
        <f>IF(ISBLANK(draft_picks[[#This Row],[movie_id]]),"",_xlfn.XLOOKUP(draft_picks[[#This Row],[movie_id]],drafts.movies[id],drafts.movies[movie_title]))</f>
        <v>Hearts of Darkness: A Filmmaker's Apocalypse</v>
      </c>
      <c r="G3419" s="3" t="s">
        <v>915</v>
      </c>
      <c r="H3419" t="str">
        <f>IF(ISBLANK(draft_picks[[#This Row],[drafter_id]]),"",_xlfn.XLOOKUP(draft_picks[[#This Row],[drafter_id]],drafters[id],drafters[name]))</f>
        <v>Billy Ray Brewton</v>
      </c>
      <c r="J3419" t="str">
        <f>IF(ISBLANK(draft_picks[[#This Row],[drafter_team_id]]),"",_xlfn.XLOOKUP(draft_picks[[#This Row],[drafter_team_id]],drafter_teams[id],drafter_teams[name]))</f>
        <v/>
      </c>
      <c r="K3419" s="3" t="s">
        <v>15497</v>
      </c>
      <c r="L3419" t="s">
        <v>15497</v>
      </c>
      <c r="M3419" t="str">
        <f>IF(OR(ISBLANK(draft_picks[[#This Row],[veto_drafter_id]]),draft_picks[[#This Row],[veto_drafter_id]]=""),"",_xlfn.XLOOKUP(draft_picks[[#This Row],[veto_drafter_id]],drafters[id],drafters[name]))</f>
        <v/>
      </c>
      <c r="N3419" t="s">
        <v>15497</v>
      </c>
      <c r="O3419" t="str">
        <f>IF(OR(ISBLANK(draft_picks[[#This Row],[veto_drafter_team_id]]),draft_picks[[#This Row],[veto_drafter_team_id]]=""),"",_xlfn.XLOOKUP(draft_picks[[#This Row],[veto_drafter_team_id]],drafter_teams[id],drafter_teams[name]))</f>
        <v/>
      </c>
      <c r="Q3419" t="s">
        <v>15497</v>
      </c>
      <c r="R3419" t="str">
        <f>IF(OR(ISBLANK(draft_picks[[#This Row],[veto_override_drafter_id]]),draft_picks[[#This Row],[veto_override_drafter_id]]=""),"",_xlfn.XLOOKUP(draft_picks[[#This Row],[veto_override_drafter_id]],drafters[id],drafters[name]))</f>
        <v/>
      </c>
      <c r="S3419" t="s">
        <v>15497</v>
      </c>
      <c r="T3419" t="str">
        <f>IF(OR(ISBLANK(draft_picks[[#This Row],[veto_override_team_id]]),draft_picks[[#This Row],[veto_override_team_id]]=""),"",_xlfn.XLOOKUP(draft_picks[[#This Row],[veto_override_team_id]],drafter_teams[id],drafter_teams[name]))</f>
        <v/>
      </c>
    </row>
    <row r="3420" spans="1:20" x14ac:dyDescent="0.25">
      <c r="A3420" t="s">
        <v>262</v>
      </c>
      <c r="B3420" t="str">
        <f>_xlfn.XLOOKUP(draft_picks[[#This Row],[draft_id]],drafts[id],drafts[title])</f>
        <v>American Zoetrope</v>
      </c>
      <c r="C3420" s="3">
        <v>3</v>
      </c>
      <c r="D3420">
        <f>IF(C3419&lt;draft_picks[[#This Row],[position]],1,IF(C3419&gt;draft_picks[[#This Row],[position]],D3419+1,IF(C3419=draft_picks[[#This Row],[position]],D3419+1)))</f>
        <v>5</v>
      </c>
      <c r="E3420" t="s">
        <v>6737</v>
      </c>
      <c r="F3420" t="str">
        <f>IF(ISBLANK(draft_picks[[#This Row],[movie_id]]),"",_xlfn.XLOOKUP(draft_picks[[#This Row],[movie_id]],drafts.movies[id],drafts.movies[movie_title]))</f>
        <v>Mishima: A Life in Four Chapters</v>
      </c>
      <c r="G3420" s="3" t="s">
        <v>1115</v>
      </c>
      <c r="H3420" t="str">
        <f>IF(ISBLANK(draft_picks[[#This Row],[drafter_id]]),"",_xlfn.XLOOKUP(draft_picks[[#This Row],[drafter_id]],drafters[id],drafters[name]))</f>
        <v>Ryan Marker</v>
      </c>
      <c r="J3420" t="str">
        <f>IF(ISBLANK(draft_picks[[#This Row],[drafter_team_id]]),"",_xlfn.XLOOKUP(draft_picks[[#This Row],[drafter_team_id]],drafter_teams[id],drafter_teams[name]))</f>
        <v/>
      </c>
      <c r="K3420" s="3" t="s">
        <v>15497</v>
      </c>
      <c r="L3420" t="s">
        <v>15497</v>
      </c>
      <c r="M3420" t="str">
        <f>IF(OR(ISBLANK(draft_picks[[#This Row],[veto_drafter_id]]),draft_picks[[#This Row],[veto_drafter_id]]=""),"",_xlfn.XLOOKUP(draft_picks[[#This Row],[veto_drafter_id]],drafters[id],drafters[name]))</f>
        <v/>
      </c>
      <c r="N3420" t="s">
        <v>15497</v>
      </c>
      <c r="O3420" t="str">
        <f>IF(OR(ISBLANK(draft_picks[[#This Row],[veto_drafter_team_id]]),draft_picks[[#This Row],[veto_drafter_team_id]]=""),"",_xlfn.XLOOKUP(draft_picks[[#This Row],[veto_drafter_team_id]],drafter_teams[id],drafter_teams[name]))</f>
        <v/>
      </c>
      <c r="Q3420" t="s">
        <v>15497</v>
      </c>
      <c r="R3420" t="str">
        <f>IF(OR(ISBLANK(draft_picks[[#This Row],[veto_override_drafter_id]]),draft_picks[[#This Row],[veto_override_drafter_id]]=""),"",_xlfn.XLOOKUP(draft_picks[[#This Row],[veto_override_drafter_id]],drafters[id],drafters[name]))</f>
        <v/>
      </c>
      <c r="S3420" t="s">
        <v>15497</v>
      </c>
      <c r="T3420" t="str">
        <f>IF(OR(ISBLANK(draft_picks[[#This Row],[veto_override_team_id]]),draft_picks[[#This Row],[veto_override_team_id]]=""),"",_xlfn.XLOOKUP(draft_picks[[#This Row],[veto_override_team_id]],drafter_teams[id],drafter_teams[name]))</f>
        <v/>
      </c>
    </row>
    <row r="3421" spans="1:20" x14ac:dyDescent="0.25">
      <c r="A3421" t="s">
        <v>262</v>
      </c>
      <c r="B3421" t="str">
        <f>_xlfn.XLOOKUP(draft_picks[[#This Row],[draft_id]],drafts[id],drafts[title])</f>
        <v>American Zoetrope</v>
      </c>
      <c r="C3421" s="3">
        <v>2</v>
      </c>
      <c r="D3421">
        <f>IF(C3420&lt;draft_picks[[#This Row],[position]],1,IF(C3420&gt;draft_picks[[#This Row],[position]],D3420+1,IF(C3420=draft_picks[[#This Row],[position]],D3420+1)))</f>
        <v>6</v>
      </c>
      <c r="E3421" t="s">
        <v>5001</v>
      </c>
      <c r="F3421" t="str">
        <f>IF(ISBLANK(draft_picks[[#This Row],[movie_id]]),"",_xlfn.XLOOKUP(draft_picks[[#This Row],[movie_id]],drafts.movies[id],drafts.movies[movie_title]))</f>
        <v>American Graffiti</v>
      </c>
      <c r="G3421" s="3" t="s">
        <v>915</v>
      </c>
      <c r="H3421" t="str">
        <f>IF(ISBLANK(draft_picks[[#This Row],[drafter_id]]),"",_xlfn.XLOOKUP(draft_picks[[#This Row],[drafter_id]],drafters[id],drafters[name]))</f>
        <v>Billy Ray Brewton</v>
      </c>
      <c r="J3421" t="str">
        <f>IF(ISBLANK(draft_picks[[#This Row],[drafter_team_id]]),"",_xlfn.XLOOKUP(draft_picks[[#This Row],[drafter_team_id]],drafter_teams[id],drafter_teams[name]))</f>
        <v/>
      </c>
      <c r="K3421" s="3" t="s">
        <v>15484</v>
      </c>
      <c r="L3421" t="s">
        <v>1115</v>
      </c>
      <c r="M3421" t="str">
        <f>IF(OR(ISBLANK(draft_picks[[#This Row],[veto_drafter_id]]),draft_picks[[#This Row],[veto_drafter_id]]=""),"",_xlfn.XLOOKUP(draft_picks[[#This Row],[veto_drafter_id]],drafters[id],drafters[name]))</f>
        <v>Ryan Marker</v>
      </c>
      <c r="N3421" t="s">
        <v>15497</v>
      </c>
      <c r="O3421" t="str">
        <f>IF(OR(ISBLANK(draft_picks[[#This Row],[veto_drafter_team_id]]),draft_picks[[#This Row],[veto_drafter_team_id]]=""),"",_xlfn.XLOOKUP(draft_picks[[#This Row],[veto_drafter_team_id]],drafter_teams[id],drafter_teams[name]))</f>
        <v/>
      </c>
      <c r="Q3421" t="s">
        <v>15497</v>
      </c>
      <c r="R3421" t="str">
        <f>IF(OR(ISBLANK(draft_picks[[#This Row],[veto_override_drafter_id]]),draft_picks[[#This Row],[veto_override_drafter_id]]=""),"",_xlfn.XLOOKUP(draft_picks[[#This Row],[veto_override_drafter_id]],drafters[id],drafters[name]))</f>
        <v/>
      </c>
      <c r="S3421" t="s">
        <v>15497</v>
      </c>
      <c r="T3421" t="str">
        <f>IF(OR(ISBLANK(draft_picks[[#This Row],[veto_override_team_id]]),draft_picks[[#This Row],[veto_override_team_id]]=""),"",_xlfn.XLOOKUP(draft_picks[[#This Row],[veto_override_team_id]],drafter_teams[id],drafter_teams[name]))</f>
        <v/>
      </c>
    </row>
    <row r="3422" spans="1:20" x14ac:dyDescent="0.25">
      <c r="A3422" t="s">
        <v>262</v>
      </c>
      <c r="B3422" t="str">
        <f>_xlfn.XLOOKUP(draft_picks[[#This Row],[draft_id]],drafts[id],drafts[title])</f>
        <v>American Zoetrope</v>
      </c>
      <c r="C3422" s="3">
        <v>2</v>
      </c>
      <c r="D3422">
        <f>IF(C3421&lt;draft_picks[[#This Row],[position]],1,IF(C3421&gt;draft_picks[[#This Row],[position]],D3421+1,IF(C3421=draft_picks[[#This Row],[position]],D3421+1)))</f>
        <v>7</v>
      </c>
      <c r="E3422" t="s">
        <v>7312</v>
      </c>
      <c r="F3422" t="str">
        <f>IF(ISBLANK(draft_picks[[#This Row],[movie_id]]),"",_xlfn.XLOOKUP(draft_picks[[#This Row],[movie_id]],drafts.movies[id],drafts.movies[movie_title]))</f>
        <v>Kagemusha: The Shadow Warrior</v>
      </c>
      <c r="G3422" s="3" t="s">
        <v>915</v>
      </c>
      <c r="H3422" t="str">
        <f>IF(ISBLANK(draft_picks[[#This Row],[drafter_id]]),"",_xlfn.XLOOKUP(draft_picks[[#This Row],[drafter_id]],drafters[id],drafters[name]))</f>
        <v>Billy Ray Brewton</v>
      </c>
      <c r="J3422" t="str">
        <f>IF(ISBLANK(draft_picks[[#This Row],[drafter_team_id]]),"",_xlfn.XLOOKUP(draft_picks[[#This Row],[drafter_team_id]],drafter_teams[id],drafter_teams[name]))</f>
        <v/>
      </c>
      <c r="K3422" s="3" t="s">
        <v>15497</v>
      </c>
      <c r="L3422" t="s">
        <v>15497</v>
      </c>
      <c r="M3422" t="str">
        <f>IF(OR(ISBLANK(draft_picks[[#This Row],[veto_drafter_id]]),draft_picks[[#This Row],[veto_drafter_id]]=""),"",_xlfn.XLOOKUP(draft_picks[[#This Row],[veto_drafter_id]],drafters[id],drafters[name]))</f>
        <v/>
      </c>
      <c r="N3422" t="s">
        <v>15497</v>
      </c>
      <c r="O3422" t="str">
        <f>IF(OR(ISBLANK(draft_picks[[#This Row],[veto_drafter_team_id]]),draft_picks[[#This Row],[veto_drafter_team_id]]=""),"",_xlfn.XLOOKUP(draft_picks[[#This Row],[veto_drafter_team_id]],drafter_teams[id],drafter_teams[name]))</f>
        <v/>
      </c>
      <c r="Q3422" t="s">
        <v>15497</v>
      </c>
      <c r="R3422" t="str">
        <f>IF(OR(ISBLANK(draft_picks[[#This Row],[veto_override_drafter_id]]),draft_picks[[#This Row],[veto_override_drafter_id]]=""),"",_xlfn.XLOOKUP(draft_picks[[#This Row],[veto_override_drafter_id]],drafters[id],drafters[name]))</f>
        <v/>
      </c>
      <c r="S3422" t="s">
        <v>15497</v>
      </c>
      <c r="T3422" t="str">
        <f>IF(OR(ISBLANK(draft_picks[[#This Row],[veto_override_team_id]]),draft_picks[[#This Row],[veto_override_team_id]]=""),"",_xlfn.XLOOKUP(draft_picks[[#This Row],[veto_override_team_id]],drafter_teams[id],drafter_teams[name]))</f>
        <v/>
      </c>
    </row>
    <row r="3423" spans="1:20" x14ac:dyDescent="0.25">
      <c r="A3423" t="s">
        <v>262</v>
      </c>
      <c r="B3423" t="str">
        <f>_xlfn.XLOOKUP(draft_picks[[#This Row],[draft_id]],drafts[id],drafts[title])</f>
        <v>American Zoetrope</v>
      </c>
      <c r="C3423" s="3">
        <v>1</v>
      </c>
      <c r="D3423">
        <f>IF(C3422&lt;draft_picks[[#This Row],[position]],1,IF(C3422&gt;draft_picks[[#This Row],[position]],D3422+1,IF(C3422=draft_picks[[#This Row],[position]],D3422+1)))</f>
        <v>8</v>
      </c>
      <c r="E3423" t="s">
        <v>5001</v>
      </c>
      <c r="F3423" t="str">
        <f>IF(ISBLANK(draft_picks[[#This Row],[movie_id]]),"",_xlfn.XLOOKUP(draft_picks[[#This Row],[movie_id]],drafts.movies[id],drafts.movies[movie_title]))</f>
        <v>American Graffiti</v>
      </c>
      <c r="G3423" s="3" t="s">
        <v>1115</v>
      </c>
      <c r="H3423" t="str">
        <f>IF(ISBLANK(draft_picks[[#This Row],[drafter_id]]),"",_xlfn.XLOOKUP(draft_picks[[#This Row],[drafter_id]],drafters[id],drafters[name]))</f>
        <v>Ryan Marker</v>
      </c>
      <c r="J3423" t="str">
        <f>IF(ISBLANK(draft_picks[[#This Row],[drafter_team_id]]),"",_xlfn.XLOOKUP(draft_picks[[#This Row],[drafter_team_id]],drafter_teams[id],drafter_teams[name]))</f>
        <v/>
      </c>
      <c r="K3423" s="3" t="s">
        <v>15497</v>
      </c>
      <c r="L3423" t="s">
        <v>15497</v>
      </c>
      <c r="M3423" t="str">
        <f>IF(OR(ISBLANK(draft_picks[[#This Row],[veto_drafter_id]]),draft_picks[[#This Row],[veto_drafter_id]]=""),"",_xlfn.XLOOKUP(draft_picks[[#This Row],[veto_drafter_id]],drafters[id],drafters[name]))</f>
        <v/>
      </c>
      <c r="N3423" t="s">
        <v>15497</v>
      </c>
      <c r="O3423" t="str">
        <f>IF(OR(ISBLANK(draft_picks[[#This Row],[veto_drafter_team_id]]),draft_picks[[#This Row],[veto_drafter_team_id]]=""),"",_xlfn.XLOOKUP(draft_picks[[#This Row],[veto_drafter_team_id]],drafter_teams[id],drafter_teams[name]))</f>
        <v/>
      </c>
      <c r="Q3423" t="s">
        <v>15497</v>
      </c>
      <c r="R3423" t="str">
        <f>IF(OR(ISBLANK(draft_picks[[#This Row],[veto_override_drafter_id]]),draft_picks[[#This Row],[veto_override_drafter_id]]=""),"",_xlfn.XLOOKUP(draft_picks[[#This Row],[veto_override_drafter_id]],drafters[id],drafters[name]))</f>
        <v/>
      </c>
      <c r="S3423" t="s">
        <v>15497</v>
      </c>
      <c r="T3423" t="str">
        <f>IF(OR(ISBLANK(draft_picks[[#This Row],[veto_override_team_id]]),draft_picks[[#This Row],[veto_override_team_id]]=""),"",_xlfn.XLOOKUP(draft_picks[[#This Row],[veto_override_team_id]],drafter_teams[id],drafter_teams[name]))</f>
        <v/>
      </c>
    </row>
    <row r="3424" spans="1:20" x14ac:dyDescent="0.25">
      <c r="A3424" t="s">
        <v>439</v>
      </c>
      <c r="B3424" t="str">
        <f>_xlfn.XLOOKUP(draft_picks[[#This Row],[draft_id]],drafts[id],drafts[title])</f>
        <v>Internet Horror</v>
      </c>
      <c r="C3424" s="3">
        <v>7</v>
      </c>
      <c r="D3424">
        <f>IF(C3423&lt;draft_picks[[#This Row],[position]],1,IF(C3423&gt;draft_picks[[#This Row],[position]],D3423+1,IF(C3423=draft_picks[[#This Row],[position]],D3423+1)))</f>
        <v>1</v>
      </c>
      <c r="E3424" t="s">
        <v>4854</v>
      </c>
      <c r="F3424" t="str">
        <f>IF(ISBLANK(draft_picks[[#This Row],[movie_id]]),"",_xlfn.XLOOKUP(draft_picks[[#This Row],[movie_id]],drafts.movies[id],drafts.movies[movie_title]))</f>
        <v>My Little Eye</v>
      </c>
      <c r="G3424" s="3" t="s">
        <v>845</v>
      </c>
      <c r="H3424" t="str">
        <f>IF(ISBLANK(draft_picks[[#This Row],[drafter_id]]),"",_xlfn.XLOOKUP(draft_picks[[#This Row],[drafter_id]],drafters[id],drafters[name]))</f>
        <v>Rebekah McKendry</v>
      </c>
      <c r="J3424" t="str">
        <f>IF(ISBLANK(draft_picks[[#This Row],[drafter_team_id]]),"",_xlfn.XLOOKUP(draft_picks[[#This Row],[drafter_team_id]],drafter_teams[id],drafter_teams[name]))</f>
        <v/>
      </c>
      <c r="K3424" s="3" t="s">
        <v>15484</v>
      </c>
      <c r="L3424" t="s">
        <v>805</v>
      </c>
      <c r="M3424" t="str">
        <f>IF(OR(ISBLANK(draft_picks[[#This Row],[veto_drafter_id]]),draft_picks[[#This Row],[veto_drafter_id]]=""),"",_xlfn.XLOOKUP(draft_picks[[#This Row],[veto_drafter_id]],drafters[id],drafters[name]))</f>
        <v>Elric Kane</v>
      </c>
      <c r="N3424" t="s">
        <v>15497</v>
      </c>
      <c r="O3424" t="str">
        <f>IF(OR(ISBLANK(draft_picks[[#This Row],[veto_drafter_team_id]]),draft_picks[[#This Row],[veto_drafter_team_id]]=""),"",_xlfn.XLOOKUP(draft_picks[[#This Row],[veto_drafter_team_id]],drafter_teams[id],drafter_teams[name]))</f>
        <v/>
      </c>
      <c r="Q3424" t="s">
        <v>15497</v>
      </c>
      <c r="R3424" t="str">
        <f>IF(OR(ISBLANK(draft_picks[[#This Row],[veto_override_drafter_id]]),draft_picks[[#This Row],[veto_override_drafter_id]]=""),"",_xlfn.XLOOKUP(draft_picks[[#This Row],[veto_override_drafter_id]],drafters[id],drafters[name]))</f>
        <v/>
      </c>
      <c r="S3424" t="s">
        <v>15497</v>
      </c>
      <c r="T3424" t="str">
        <f>IF(OR(ISBLANK(draft_picks[[#This Row],[veto_override_team_id]]),draft_picks[[#This Row],[veto_override_team_id]]=""),"",_xlfn.XLOOKUP(draft_picks[[#This Row],[veto_override_team_id]],drafter_teams[id],drafter_teams[name]))</f>
        <v/>
      </c>
    </row>
    <row r="3425" spans="1:20" x14ac:dyDescent="0.25">
      <c r="A3425" t="s">
        <v>439</v>
      </c>
      <c r="B3425" t="str">
        <f>_xlfn.XLOOKUP(draft_picks[[#This Row],[draft_id]],drafts[id],drafts[title])</f>
        <v>Internet Horror</v>
      </c>
      <c r="C3425" s="3">
        <v>7</v>
      </c>
      <c r="D3425">
        <f>IF(C3424&lt;draft_picks[[#This Row],[position]],1,IF(C3424&gt;draft_picks[[#This Row],[position]],D3424+1,IF(C3424=draft_picks[[#This Row],[position]],D3424+1)))</f>
        <v>2</v>
      </c>
      <c r="E3425" t="s">
        <v>5417</v>
      </c>
      <c r="F3425" t="str">
        <f>IF(ISBLANK(draft_picks[[#This Row],[movie_id]]),"",_xlfn.XLOOKUP(draft_picks[[#This Row],[movie_id]],drafts.movies[id],drafts.movies[movie_title]))</f>
        <v>Cam</v>
      </c>
      <c r="G3425" s="3" t="s">
        <v>845</v>
      </c>
      <c r="H3425" t="str">
        <f>IF(ISBLANK(draft_picks[[#This Row],[drafter_id]]),"",_xlfn.XLOOKUP(draft_picks[[#This Row],[drafter_id]],drafters[id],drafters[name]))</f>
        <v>Rebekah McKendry</v>
      </c>
      <c r="J3425" t="str">
        <f>IF(ISBLANK(draft_picks[[#This Row],[drafter_team_id]]),"",_xlfn.XLOOKUP(draft_picks[[#This Row],[drafter_team_id]],drafter_teams[id],drafter_teams[name]))</f>
        <v/>
      </c>
      <c r="K3425" s="3" t="s">
        <v>15497</v>
      </c>
      <c r="L3425" t="s">
        <v>15497</v>
      </c>
      <c r="M3425" t="str">
        <f>IF(OR(ISBLANK(draft_picks[[#This Row],[veto_drafter_id]]),draft_picks[[#This Row],[veto_drafter_id]]=""),"",_xlfn.XLOOKUP(draft_picks[[#This Row],[veto_drafter_id]],drafters[id],drafters[name]))</f>
        <v/>
      </c>
      <c r="N3425" t="s">
        <v>15497</v>
      </c>
      <c r="O3425" t="str">
        <f>IF(OR(ISBLANK(draft_picks[[#This Row],[veto_drafter_team_id]]),draft_picks[[#This Row],[veto_drafter_team_id]]=""),"",_xlfn.XLOOKUP(draft_picks[[#This Row],[veto_drafter_team_id]],drafter_teams[id],drafter_teams[name]))</f>
        <v/>
      </c>
      <c r="Q3425" t="s">
        <v>15497</v>
      </c>
      <c r="R3425" t="str">
        <f>IF(OR(ISBLANK(draft_picks[[#This Row],[veto_override_drafter_id]]),draft_picks[[#This Row],[veto_override_drafter_id]]=""),"",_xlfn.XLOOKUP(draft_picks[[#This Row],[veto_override_drafter_id]],drafters[id],drafters[name]))</f>
        <v/>
      </c>
      <c r="S3425" t="s">
        <v>15497</v>
      </c>
      <c r="T3425" t="str">
        <f>IF(OR(ISBLANK(draft_picks[[#This Row],[veto_override_team_id]]),draft_picks[[#This Row],[veto_override_team_id]]=""),"",_xlfn.XLOOKUP(draft_picks[[#This Row],[veto_override_team_id]],drafter_teams[id],drafter_teams[name]))</f>
        <v/>
      </c>
    </row>
    <row r="3426" spans="1:20" x14ac:dyDescent="0.25">
      <c r="A3426" t="s">
        <v>439</v>
      </c>
      <c r="B3426" t="str">
        <f>_xlfn.XLOOKUP(draft_picks[[#This Row],[draft_id]],drafts[id],drafts[title])</f>
        <v>Internet Horror</v>
      </c>
      <c r="C3426" s="3">
        <v>6</v>
      </c>
      <c r="D3426">
        <f>IF(C3425&lt;draft_picks[[#This Row],[position]],1,IF(C3425&gt;draft_picks[[#This Row],[position]],D3425+1,IF(C3425=draft_picks[[#This Row],[position]],D3425+1)))</f>
        <v>3</v>
      </c>
      <c r="E3426" t="s">
        <v>2610</v>
      </c>
      <c r="F3426" t="str">
        <f>IF(ISBLANK(draft_picks[[#This Row],[movie_id]]),"",_xlfn.XLOOKUP(draft_picks[[#This Row],[movie_id]],drafts.movies[id],drafts.movies[movie_title]))</f>
        <v>Perfect Blue</v>
      </c>
      <c r="G3426" s="3" t="s">
        <v>845</v>
      </c>
      <c r="H3426" t="str">
        <f>IF(ISBLANK(draft_picks[[#This Row],[drafter_id]]),"",_xlfn.XLOOKUP(draft_picks[[#This Row],[drafter_id]],drafters[id],drafters[name]))</f>
        <v>Rebekah McKendry</v>
      </c>
      <c r="J3426" t="str">
        <f>IF(ISBLANK(draft_picks[[#This Row],[drafter_team_id]]),"",_xlfn.XLOOKUP(draft_picks[[#This Row],[drafter_team_id]],drafter_teams[id],drafter_teams[name]))</f>
        <v/>
      </c>
      <c r="K3426" s="3" t="s">
        <v>15497</v>
      </c>
      <c r="L3426" t="s">
        <v>15497</v>
      </c>
      <c r="M3426" t="str">
        <f>IF(OR(ISBLANK(draft_picks[[#This Row],[veto_drafter_id]]),draft_picks[[#This Row],[veto_drafter_id]]=""),"",_xlfn.XLOOKUP(draft_picks[[#This Row],[veto_drafter_id]],drafters[id],drafters[name]))</f>
        <v/>
      </c>
      <c r="N3426" t="s">
        <v>15497</v>
      </c>
      <c r="O3426" t="str">
        <f>IF(OR(ISBLANK(draft_picks[[#This Row],[veto_drafter_team_id]]),draft_picks[[#This Row],[veto_drafter_team_id]]=""),"",_xlfn.XLOOKUP(draft_picks[[#This Row],[veto_drafter_team_id]],drafter_teams[id],drafter_teams[name]))</f>
        <v/>
      </c>
      <c r="Q3426" t="s">
        <v>15497</v>
      </c>
      <c r="R3426" t="str">
        <f>IF(OR(ISBLANK(draft_picks[[#This Row],[veto_override_drafter_id]]),draft_picks[[#This Row],[veto_override_drafter_id]]=""),"",_xlfn.XLOOKUP(draft_picks[[#This Row],[veto_override_drafter_id]],drafters[id],drafters[name]))</f>
        <v/>
      </c>
      <c r="S3426" t="s">
        <v>15497</v>
      </c>
      <c r="T3426" t="str">
        <f>IF(OR(ISBLANK(draft_picks[[#This Row],[veto_override_team_id]]),draft_picks[[#This Row],[veto_override_team_id]]=""),"",_xlfn.XLOOKUP(draft_picks[[#This Row],[veto_override_team_id]],drafter_teams[id],drafter_teams[name]))</f>
        <v/>
      </c>
    </row>
    <row r="3427" spans="1:20" x14ac:dyDescent="0.25">
      <c r="A3427" t="s">
        <v>439</v>
      </c>
      <c r="B3427" t="str">
        <f>_xlfn.XLOOKUP(draft_picks[[#This Row],[draft_id]],drafts[id],drafts[title])</f>
        <v>Internet Horror</v>
      </c>
      <c r="C3427" s="3">
        <v>5</v>
      </c>
      <c r="D3427">
        <f>IF(C3426&lt;draft_picks[[#This Row],[position]],1,IF(C3426&gt;draft_picks[[#This Row],[position]],D3426+1,IF(C3426=draft_picks[[#This Row],[position]],D3426+1)))</f>
        <v>4</v>
      </c>
      <c r="E3427" t="s">
        <v>2772</v>
      </c>
      <c r="F3427" t="str">
        <f>IF(ISBLANK(draft_picks[[#This Row],[movie_id]]),"",_xlfn.XLOOKUP(draft_picks[[#This Row],[movie_id]],drafts.movies[id],drafts.movies[movie_title]))</f>
        <v>We're All Going to the World's Fair</v>
      </c>
      <c r="G3427" s="3" t="s">
        <v>805</v>
      </c>
      <c r="H3427" t="str">
        <f>IF(ISBLANK(draft_picks[[#This Row],[drafter_id]]),"",_xlfn.XLOOKUP(draft_picks[[#This Row],[drafter_id]],drafters[id],drafters[name]))</f>
        <v>Elric Kane</v>
      </c>
      <c r="J3427" t="str">
        <f>IF(ISBLANK(draft_picks[[#This Row],[drafter_team_id]]),"",_xlfn.XLOOKUP(draft_picks[[#This Row],[drafter_team_id]],drafter_teams[id],drafter_teams[name]))</f>
        <v/>
      </c>
      <c r="K3427" s="3" t="s">
        <v>15497</v>
      </c>
      <c r="L3427" t="s">
        <v>15497</v>
      </c>
      <c r="M3427" t="str">
        <f>IF(OR(ISBLANK(draft_picks[[#This Row],[veto_drafter_id]]),draft_picks[[#This Row],[veto_drafter_id]]=""),"",_xlfn.XLOOKUP(draft_picks[[#This Row],[veto_drafter_id]],drafters[id],drafters[name]))</f>
        <v/>
      </c>
      <c r="N3427" t="s">
        <v>15497</v>
      </c>
      <c r="O3427" t="str">
        <f>IF(OR(ISBLANK(draft_picks[[#This Row],[veto_drafter_team_id]]),draft_picks[[#This Row],[veto_drafter_team_id]]=""),"",_xlfn.XLOOKUP(draft_picks[[#This Row],[veto_drafter_team_id]],drafter_teams[id],drafter_teams[name]))</f>
        <v/>
      </c>
      <c r="Q3427" t="s">
        <v>15497</v>
      </c>
      <c r="R3427" t="str">
        <f>IF(OR(ISBLANK(draft_picks[[#This Row],[veto_override_drafter_id]]),draft_picks[[#This Row],[veto_override_drafter_id]]=""),"",_xlfn.XLOOKUP(draft_picks[[#This Row],[veto_override_drafter_id]],drafters[id],drafters[name]))</f>
        <v/>
      </c>
      <c r="S3427" t="s">
        <v>15497</v>
      </c>
      <c r="T3427" t="str">
        <f>IF(OR(ISBLANK(draft_picks[[#This Row],[veto_override_team_id]]),draft_picks[[#This Row],[veto_override_team_id]]=""),"",_xlfn.XLOOKUP(draft_picks[[#This Row],[veto_override_team_id]],drafter_teams[id],drafter_teams[name]))</f>
        <v/>
      </c>
    </row>
    <row r="3428" spans="1:20" x14ac:dyDescent="0.25">
      <c r="A3428" t="s">
        <v>439</v>
      </c>
      <c r="B3428" t="str">
        <f>_xlfn.XLOOKUP(draft_picks[[#This Row],[draft_id]],drafts[id],drafts[title])</f>
        <v>Internet Horror</v>
      </c>
      <c r="C3428" s="3">
        <v>4</v>
      </c>
      <c r="D3428">
        <f>IF(C3427&lt;draft_picks[[#This Row],[position]],1,IF(C3427&gt;draft_picks[[#This Row],[position]],D3427+1,IF(C3427=draft_picks[[#This Row],[position]],D3427+1)))</f>
        <v>5</v>
      </c>
      <c r="E3428" t="s">
        <v>7572</v>
      </c>
      <c r="F3428" t="str">
        <f>IF(ISBLANK(draft_picks[[#This Row],[movie_id]]),"",_xlfn.XLOOKUP(draft_picks[[#This Row],[movie_id]],drafts.movies[id],drafts.movies[movie_title]))</f>
        <v>Unfriended: Dark Web</v>
      </c>
      <c r="G3428" s="3" t="s">
        <v>845</v>
      </c>
      <c r="H3428" t="str">
        <f>IF(ISBLANK(draft_picks[[#This Row],[drafter_id]]),"",_xlfn.XLOOKUP(draft_picks[[#This Row],[drafter_id]],drafters[id],drafters[name]))</f>
        <v>Rebekah McKendry</v>
      </c>
      <c r="J3428" t="str">
        <f>IF(ISBLANK(draft_picks[[#This Row],[drafter_team_id]]),"",_xlfn.XLOOKUP(draft_picks[[#This Row],[drafter_team_id]],drafter_teams[id],drafter_teams[name]))</f>
        <v/>
      </c>
      <c r="K3428" s="3" t="s">
        <v>15497</v>
      </c>
      <c r="L3428" t="s">
        <v>15497</v>
      </c>
      <c r="M3428" t="str">
        <f>IF(OR(ISBLANK(draft_picks[[#This Row],[veto_drafter_id]]),draft_picks[[#This Row],[veto_drafter_id]]=""),"",_xlfn.XLOOKUP(draft_picks[[#This Row],[veto_drafter_id]],drafters[id],drafters[name]))</f>
        <v/>
      </c>
      <c r="N3428" t="s">
        <v>15497</v>
      </c>
      <c r="O3428" t="str">
        <f>IF(OR(ISBLANK(draft_picks[[#This Row],[veto_drafter_team_id]]),draft_picks[[#This Row],[veto_drafter_team_id]]=""),"",_xlfn.XLOOKUP(draft_picks[[#This Row],[veto_drafter_team_id]],drafter_teams[id],drafter_teams[name]))</f>
        <v/>
      </c>
      <c r="Q3428" t="s">
        <v>15497</v>
      </c>
      <c r="R3428" t="str">
        <f>IF(OR(ISBLANK(draft_picks[[#This Row],[veto_override_drafter_id]]),draft_picks[[#This Row],[veto_override_drafter_id]]=""),"",_xlfn.XLOOKUP(draft_picks[[#This Row],[veto_override_drafter_id]],drafters[id],drafters[name]))</f>
        <v/>
      </c>
      <c r="S3428" t="s">
        <v>15497</v>
      </c>
      <c r="T3428" t="str">
        <f>IF(OR(ISBLANK(draft_picks[[#This Row],[veto_override_team_id]]),draft_picks[[#This Row],[veto_override_team_id]]=""),"",_xlfn.XLOOKUP(draft_picks[[#This Row],[veto_override_team_id]],drafter_teams[id],drafter_teams[name]))</f>
        <v/>
      </c>
    </row>
    <row r="3429" spans="1:20" x14ac:dyDescent="0.25">
      <c r="A3429" t="s">
        <v>439</v>
      </c>
      <c r="B3429" t="str">
        <f>_xlfn.XLOOKUP(draft_picks[[#This Row],[draft_id]],drafts[id],drafts[title])</f>
        <v>Internet Horror</v>
      </c>
      <c r="C3429" s="3">
        <v>3</v>
      </c>
      <c r="D3429">
        <f>IF(C3428&lt;draft_picks[[#This Row],[position]],1,IF(C3428&gt;draft_picks[[#This Row],[position]],D3428+1,IF(C3428=draft_picks[[#This Row],[position]],D3428+1)))</f>
        <v>6</v>
      </c>
      <c r="E3429" t="s">
        <v>1682</v>
      </c>
      <c r="F3429" t="str">
        <f>IF(ISBLANK(draft_picks[[#This Row],[movie_id]]),"",_xlfn.XLOOKUP(draft_picks[[#This Row],[movie_id]],drafts.movies[id],drafts.movies[movie_title]))</f>
        <v>Red Rooms</v>
      </c>
      <c r="G3429" s="3" t="s">
        <v>805</v>
      </c>
      <c r="H3429" t="str">
        <f>IF(ISBLANK(draft_picks[[#This Row],[drafter_id]]),"",_xlfn.XLOOKUP(draft_picks[[#This Row],[drafter_id]],drafters[id],drafters[name]))</f>
        <v>Elric Kane</v>
      </c>
      <c r="J3429" t="str">
        <f>IF(ISBLANK(draft_picks[[#This Row],[drafter_team_id]]),"",_xlfn.XLOOKUP(draft_picks[[#This Row],[drafter_team_id]],drafter_teams[id],drafter_teams[name]))</f>
        <v/>
      </c>
      <c r="K3429" s="3" t="s">
        <v>15497</v>
      </c>
      <c r="L3429" t="s">
        <v>15497</v>
      </c>
      <c r="M3429" t="str">
        <f>IF(OR(ISBLANK(draft_picks[[#This Row],[veto_drafter_id]]),draft_picks[[#This Row],[veto_drafter_id]]=""),"",_xlfn.XLOOKUP(draft_picks[[#This Row],[veto_drafter_id]],drafters[id],drafters[name]))</f>
        <v/>
      </c>
      <c r="N3429" t="s">
        <v>15497</v>
      </c>
      <c r="O3429" t="str">
        <f>IF(OR(ISBLANK(draft_picks[[#This Row],[veto_drafter_team_id]]),draft_picks[[#This Row],[veto_drafter_team_id]]=""),"",_xlfn.XLOOKUP(draft_picks[[#This Row],[veto_drafter_team_id]],drafter_teams[id],drafter_teams[name]))</f>
        <v/>
      </c>
      <c r="Q3429" t="s">
        <v>15497</v>
      </c>
      <c r="R3429" t="str">
        <f>IF(OR(ISBLANK(draft_picks[[#This Row],[veto_override_drafter_id]]),draft_picks[[#This Row],[veto_override_drafter_id]]=""),"",_xlfn.XLOOKUP(draft_picks[[#This Row],[veto_override_drafter_id]],drafters[id],drafters[name]))</f>
        <v/>
      </c>
      <c r="S3429" t="s">
        <v>15497</v>
      </c>
      <c r="T3429" t="str">
        <f>IF(OR(ISBLANK(draft_picks[[#This Row],[veto_override_team_id]]),draft_picks[[#This Row],[veto_override_team_id]]=""),"",_xlfn.XLOOKUP(draft_picks[[#This Row],[veto_override_team_id]],drafter_teams[id],drafter_teams[name]))</f>
        <v/>
      </c>
    </row>
    <row r="3430" spans="1:20" x14ac:dyDescent="0.25">
      <c r="A3430" t="s">
        <v>439</v>
      </c>
      <c r="B3430" t="str">
        <f>_xlfn.XLOOKUP(draft_picks[[#This Row],[draft_id]],drafts[id],drafts[title])</f>
        <v>Internet Horror</v>
      </c>
      <c r="C3430" s="3">
        <v>2</v>
      </c>
      <c r="D3430">
        <f>IF(C3429&lt;draft_picks[[#This Row],[position]],1,IF(C3429&gt;draft_picks[[#This Row],[position]],D3429+1,IF(C3429=draft_picks[[#This Row],[position]],D3429+1)))</f>
        <v>7</v>
      </c>
      <c r="E3430" t="s">
        <v>1676</v>
      </c>
      <c r="F3430" t="str">
        <f>IF(ISBLANK(draft_picks[[#This Row],[movie_id]]),"",_xlfn.XLOOKUP(draft_picks[[#This Row],[movie_id]],drafts.movies[id],drafts.movies[movie_title]))</f>
        <v>Host</v>
      </c>
      <c r="G3430" s="3" t="s">
        <v>845</v>
      </c>
      <c r="H3430" t="str">
        <f>IF(ISBLANK(draft_picks[[#This Row],[drafter_id]]),"",_xlfn.XLOOKUP(draft_picks[[#This Row],[drafter_id]],drafters[id],drafters[name]))</f>
        <v>Rebekah McKendry</v>
      </c>
      <c r="J3430" t="str">
        <f>IF(ISBLANK(draft_picks[[#This Row],[drafter_team_id]]),"",_xlfn.XLOOKUP(draft_picks[[#This Row],[drafter_team_id]],drafter_teams[id],drafter_teams[name]))</f>
        <v/>
      </c>
      <c r="K3430" s="3" t="s">
        <v>15497</v>
      </c>
      <c r="L3430" t="s">
        <v>15497</v>
      </c>
      <c r="M3430" t="str">
        <f>IF(OR(ISBLANK(draft_picks[[#This Row],[veto_drafter_id]]),draft_picks[[#This Row],[veto_drafter_id]]=""),"",_xlfn.XLOOKUP(draft_picks[[#This Row],[veto_drafter_id]],drafters[id],drafters[name]))</f>
        <v/>
      </c>
      <c r="N3430" t="s">
        <v>15497</v>
      </c>
      <c r="O3430" t="str">
        <f>IF(OR(ISBLANK(draft_picks[[#This Row],[veto_drafter_team_id]]),draft_picks[[#This Row],[veto_drafter_team_id]]=""),"",_xlfn.XLOOKUP(draft_picks[[#This Row],[veto_drafter_team_id]],drafter_teams[id],drafter_teams[name]))</f>
        <v/>
      </c>
      <c r="Q3430" t="s">
        <v>15497</v>
      </c>
      <c r="R3430" t="str">
        <f>IF(OR(ISBLANK(draft_picks[[#This Row],[veto_override_drafter_id]]),draft_picks[[#This Row],[veto_override_drafter_id]]=""),"",_xlfn.XLOOKUP(draft_picks[[#This Row],[veto_override_drafter_id]],drafters[id],drafters[name]))</f>
        <v/>
      </c>
      <c r="S3430" t="s">
        <v>15497</v>
      </c>
      <c r="T3430" t="str">
        <f>IF(OR(ISBLANK(draft_picks[[#This Row],[veto_override_team_id]]),draft_picks[[#This Row],[veto_override_team_id]]=""),"",_xlfn.XLOOKUP(draft_picks[[#This Row],[veto_override_team_id]],drafter_teams[id],drafter_teams[name]))</f>
        <v/>
      </c>
    </row>
    <row r="3431" spans="1:20" x14ac:dyDescent="0.25">
      <c r="A3431" t="s">
        <v>439</v>
      </c>
      <c r="B3431" t="str">
        <f>_xlfn.XLOOKUP(draft_picks[[#This Row],[draft_id]],drafts[id],drafts[title])</f>
        <v>Internet Horror</v>
      </c>
      <c r="C3431" s="3">
        <v>1</v>
      </c>
      <c r="D3431">
        <f>IF(C3430&lt;draft_picks[[#This Row],[position]],1,IF(C3430&gt;draft_picks[[#This Row],[position]],D3430+1,IF(C3430=draft_picks[[#This Row],[position]],D3430+1)))</f>
        <v>8</v>
      </c>
      <c r="E3431" t="s">
        <v>7907</v>
      </c>
      <c r="F3431" t="str">
        <f>IF(ISBLANK(draft_picks[[#This Row],[movie_id]]),"",_xlfn.XLOOKUP(draft_picks[[#This Row],[movie_id]],drafts.movies[id],drafts.movies[movie_title]))</f>
        <v>Pulse</v>
      </c>
      <c r="G3431" s="3" t="s">
        <v>805</v>
      </c>
      <c r="H3431" t="str">
        <f>IF(ISBLANK(draft_picks[[#This Row],[drafter_id]]),"",_xlfn.XLOOKUP(draft_picks[[#This Row],[drafter_id]],drafters[id],drafters[name]))</f>
        <v>Elric Kane</v>
      </c>
      <c r="J3431" t="str">
        <f>IF(ISBLANK(draft_picks[[#This Row],[drafter_team_id]]),"",_xlfn.XLOOKUP(draft_picks[[#This Row],[drafter_team_id]],drafter_teams[id],drafter_teams[name]))</f>
        <v/>
      </c>
      <c r="K3431" s="3" t="s">
        <v>15497</v>
      </c>
      <c r="L3431" t="s">
        <v>15497</v>
      </c>
      <c r="M3431" t="str">
        <f>IF(OR(ISBLANK(draft_picks[[#This Row],[veto_drafter_id]]),draft_picks[[#This Row],[veto_drafter_id]]=""),"",_xlfn.XLOOKUP(draft_picks[[#This Row],[veto_drafter_id]],drafters[id],drafters[name]))</f>
        <v/>
      </c>
      <c r="N3431" t="s">
        <v>15497</v>
      </c>
      <c r="O3431" t="str">
        <f>IF(OR(ISBLANK(draft_picks[[#This Row],[veto_drafter_team_id]]),draft_picks[[#This Row],[veto_drafter_team_id]]=""),"",_xlfn.XLOOKUP(draft_picks[[#This Row],[veto_drafter_team_id]],drafter_teams[id],drafter_teams[name]))</f>
        <v/>
      </c>
      <c r="Q3431" t="s">
        <v>15497</v>
      </c>
      <c r="R3431" t="str">
        <f>IF(OR(ISBLANK(draft_picks[[#This Row],[veto_override_drafter_id]]),draft_picks[[#This Row],[veto_override_drafter_id]]=""),"",_xlfn.XLOOKUP(draft_picks[[#This Row],[veto_override_drafter_id]],drafters[id],drafters[name]))</f>
        <v/>
      </c>
      <c r="S3431" t="s">
        <v>15497</v>
      </c>
      <c r="T3431" t="str">
        <f>IF(OR(ISBLANK(draft_picks[[#This Row],[veto_override_team_id]]),draft_picks[[#This Row],[veto_override_team_id]]=""),"",_xlfn.XLOOKUP(draft_picks[[#This Row],[veto_override_team_id]],drafter_teams[id],drafter_teams[name]))</f>
        <v/>
      </c>
    </row>
    <row r="3432" spans="1:20" x14ac:dyDescent="0.25">
      <c r="A3432" t="s">
        <v>96</v>
      </c>
      <c r="B3432" t="str">
        <f>_xlfn.XLOOKUP(draft_picks[[#This Row],[draft_id]],drafts[id],drafts[title])</f>
        <v>Vincente Minnelli</v>
      </c>
      <c r="C3432" s="3">
        <v>7</v>
      </c>
      <c r="D3432">
        <f>IF(C3431&lt;draft_picks[[#This Row],[position]],1,IF(C3431&gt;draft_picks[[#This Row],[position]],D3431+1,IF(C3431=draft_picks[[#This Row],[position]],D3431+1)))</f>
        <v>1</v>
      </c>
      <c r="E3432" t="s">
        <v>3094</v>
      </c>
      <c r="F3432" t="str">
        <f>IF(ISBLANK(draft_picks[[#This Row],[movie_id]]),"",_xlfn.XLOOKUP(draft_picks[[#This Row],[movie_id]],drafts.movies[id],drafts.movies[movie_title]))</f>
        <v>Bells Are Ringing</v>
      </c>
      <c r="G3432" s="3" t="s">
        <v>1095</v>
      </c>
      <c r="H3432" t="str">
        <f>IF(ISBLANK(draft_picks[[#This Row],[drafter_id]]),"",_xlfn.XLOOKUP(draft_picks[[#This Row],[drafter_id]],drafters[id],drafters[name]))</f>
        <v>Katey Rich</v>
      </c>
      <c r="J3432" t="str">
        <f>IF(ISBLANK(draft_picks[[#This Row],[drafter_team_id]]),"",_xlfn.XLOOKUP(draft_picks[[#This Row],[drafter_team_id]],drafter_teams[id],drafter_teams[name]))</f>
        <v/>
      </c>
      <c r="K3432" s="3" t="s">
        <v>15484</v>
      </c>
      <c r="L3432" t="s">
        <v>957</v>
      </c>
      <c r="M3432" t="str">
        <f>IF(OR(ISBLANK(draft_picks[[#This Row],[veto_drafter_id]]),draft_picks[[#This Row],[veto_drafter_id]]=""),"",_xlfn.XLOOKUP(draft_picks[[#This Row],[veto_drafter_id]],drafters[id],drafters[name]))</f>
        <v>Chris Feil</v>
      </c>
      <c r="N3432" t="s">
        <v>15497</v>
      </c>
      <c r="O3432" t="str">
        <f>IF(OR(ISBLANK(draft_picks[[#This Row],[veto_drafter_team_id]]),draft_picks[[#This Row],[veto_drafter_team_id]]=""),"",_xlfn.XLOOKUP(draft_picks[[#This Row],[veto_drafter_team_id]],drafter_teams[id],drafter_teams[name]))</f>
        <v/>
      </c>
      <c r="Q3432" t="s">
        <v>15497</v>
      </c>
      <c r="R3432" t="str">
        <f>IF(OR(ISBLANK(draft_picks[[#This Row],[veto_override_drafter_id]]),draft_picks[[#This Row],[veto_override_drafter_id]]=""),"",_xlfn.XLOOKUP(draft_picks[[#This Row],[veto_override_drafter_id]],drafters[id],drafters[name]))</f>
        <v/>
      </c>
      <c r="S3432" t="s">
        <v>15497</v>
      </c>
      <c r="T3432" t="str">
        <f>IF(OR(ISBLANK(draft_picks[[#This Row],[veto_override_team_id]]),draft_picks[[#This Row],[veto_override_team_id]]=""),"",_xlfn.XLOOKUP(draft_picks[[#This Row],[veto_override_team_id]],drafter_teams[id],drafter_teams[name]))</f>
        <v/>
      </c>
    </row>
    <row r="3433" spans="1:20" x14ac:dyDescent="0.25">
      <c r="A3433" t="s">
        <v>96</v>
      </c>
      <c r="B3433" t="str">
        <f>_xlfn.XLOOKUP(draft_picks[[#This Row],[draft_id]],drafts[id],drafts[title])</f>
        <v>Vincente Minnelli</v>
      </c>
      <c r="C3433" s="3">
        <v>7</v>
      </c>
      <c r="D3433">
        <f>IF(C3432&lt;draft_picks[[#This Row],[position]],1,IF(C3432&gt;draft_picks[[#This Row],[position]],D3432+1,IF(C3432=draft_picks[[#This Row],[position]],D3432+1)))</f>
        <v>2</v>
      </c>
      <c r="E3433" t="s">
        <v>2171</v>
      </c>
      <c r="F3433" t="str">
        <f>IF(ISBLANK(draft_picks[[#This Row],[movie_id]]),"",_xlfn.XLOOKUP(draft_picks[[#This Row],[movie_id]],drafts.movies[id],drafts.movies[movie_title]))</f>
        <v>Tea and Sympathy</v>
      </c>
      <c r="G3433" s="3" t="s">
        <v>1095</v>
      </c>
      <c r="H3433" t="str">
        <f>IF(ISBLANK(draft_picks[[#This Row],[drafter_id]]),"",_xlfn.XLOOKUP(draft_picks[[#This Row],[drafter_id]],drafters[id],drafters[name]))</f>
        <v>Katey Rich</v>
      </c>
      <c r="J3433" t="str">
        <f>IF(ISBLANK(draft_picks[[#This Row],[drafter_team_id]]),"",_xlfn.XLOOKUP(draft_picks[[#This Row],[drafter_team_id]],drafter_teams[id],drafter_teams[name]))</f>
        <v/>
      </c>
      <c r="K3433" s="3" t="s">
        <v>15497</v>
      </c>
      <c r="L3433" t="s">
        <v>15497</v>
      </c>
      <c r="M3433" t="str">
        <f>IF(OR(ISBLANK(draft_picks[[#This Row],[veto_drafter_id]]),draft_picks[[#This Row],[veto_drafter_id]]=""),"",_xlfn.XLOOKUP(draft_picks[[#This Row],[veto_drafter_id]],drafters[id],drafters[name]))</f>
        <v/>
      </c>
      <c r="N3433" t="s">
        <v>15497</v>
      </c>
      <c r="O3433" t="str">
        <f>IF(OR(ISBLANK(draft_picks[[#This Row],[veto_drafter_team_id]]),draft_picks[[#This Row],[veto_drafter_team_id]]=""),"",_xlfn.XLOOKUP(draft_picks[[#This Row],[veto_drafter_team_id]],drafter_teams[id],drafter_teams[name]))</f>
        <v/>
      </c>
      <c r="Q3433" t="s">
        <v>15497</v>
      </c>
      <c r="R3433" t="str">
        <f>IF(OR(ISBLANK(draft_picks[[#This Row],[veto_override_drafter_id]]),draft_picks[[#This Row],[veto_override_drafter_id]]=""),"",_xlfn.XLOOKUP(draft_picks[[#This Row],[veto_override_drafter_id]],drafters[id],drafters[name]))</f>
        <v/>
      </c>
      <c r="S3433" t="s">
        <v>15497</v>
      </c>
      <c r="T3433" t="str">
        <f>IF(OR(ISBLANK(draft_picks[[#This Row],[veto_override_team_id]]),draft_picks[[#This Row],[veto_override_team_id]]=""),"",_xlfn.XLOOKUP(draft_picks[[#This Row],[veto_override_team_id]],drafter_teams[id],drafter_teams[name]))</f>
        <v/>
      </c>
    </row>
    <row r="3434" spans="1:20" x14ac:dyDescent="0.25">
      <c r="A3434" t="s">
        <v>96</v>
      </c>
      <c r="B3434" t="str">
        <f>_xlfn.XLOOKUP(draft_picks[[#This Row],[draft_id]],drafts[id],drafts[title])</f>
        <v>Vincente Minnelli</v>
      </c>
      <c r="C3434" s="3">
        <v>6</v>
      </c>
      <c r="D3434">
        <f>IF(C3433&lt;draft_picks[[#This Row],[position]],1,IF(C3433&gt;draft_picks[[#This Row],[position]],D3433+1,IF(C3433=draft_picks[[#This Row],[position]],D3433+1)))</f>
        <v>3</v>
      </c>
      <c r="E3434" t="s">
        <v>4449</v>
      </c>
      <c r="F3434" t="str">
        <f>IF(ISBLANK(draft_picks[[#This Row],[movie_id]]),"",_xlfn.XLOOKUP(draft_picks[[#This Row],[movie_id]],drafts.movies[id],drafts.movies[movie_title]))</f>
        <v>The Band Wagon</v>
      </c>
      <c r="G3434" s="3" t="s">
        <v>1095</v>
      </c>
      <c r="H3434" t="str">
        <f>IF(ISBLANK(draft_picks[[#This Row],[drafter_id]]),"",_xlfn.XLOOKUP(draft_picks[[#This Row],[drafter_id]],drafters[id],drafters[name]))</f>
        <v>Katey Rich</v>
      </c>
      <c r="J3434" t="str">
        <f>IF(ISBLANK(draft_picks[[#This Row],[drafter_team_id]]),"",_xlfn.XLOOKUP(draft_picks[[#This Row],[drafter_team_id]],drafter_teams[id],drafter_teams[name]))</f>
        <v/>
      </c>
      <c r="K3434" s="3" t="s">
        <v>15497</v>
      </c>
      <c r="L3434" t="s">
        <v>15497</v>
      </c>
      <c r="M3434" t="str">
        <f>IF(OR(ISBLANK(draft_picks[[#This Row],[veto_drafter_id]]),draft_picks[[#This Row],[veto_drafter_id]]=""),"",_xlfn.XLOOKUP(draft_picks[[#This Row],[veto_drafter_id]],drafters[id],drafters[name]))</f>
        <v/>
      </c>
      <c r="N3434" t="s">
        <v>15497</v>
      </c>
      <c r="O3434" t="str">
        <f>IF(OR(ISBLANK(draft_picks[[#This Row],[veto_drafter_team_id]]),draft_picks[[#This Row],[veto_drafter_team_id]]=""),"",_xlfn.XLOOKUP(draft_picks[[#This Row],[veto_drafter_team_id]],drafter_teams[id],drafter_teams[name]))</f>
        <v/>
      </c>
      <c r="Q3434" t="s">
        <v>15497</v>
      </c>
      <c r="R3434" t="str">
        <f>IF(OR(ISBLANK(draft_picks[[#This Row],[veto_override_drafter_id]]),draft_picks[[#This Row],[veto_override_drafter_id]]=""),"",_xlfn.XLOOKUP(draft_picks[[#This Row],[veto_override_drafter_id]],drafters[id],drafters[name]))</f>
        <v/>
      </c>
      <c r="S3434" t="s">
        <v>15497</v>
      </c>
      <c r="T3434" t="str">
        <f>IF(OR(ISBLANK(draft_picks[[#This Row],[veto_override_team_id]]),draft_picks[[#This Row],[veto_override_team_id]]=""),"",_xlfn.XLOOKUP(draft_picks[[#This Row],[veto_override_team_id]],drafter_teams[id],drafter_teams[name]))</f>
        <v/>
      </c>
    </row>
    <row r="3435" spans="1:20" x14ac:dyDescent="0.25">
      <c r="A3435" t="s">
        <v>96</v>
      </c>
      <c r="B3435" t="str">
        <f>_xlfn.XLOOKUP(draft_picks[[#This Row],[draft_id]],drafts[id],drafts[title])</f>
        <v>Vincente Minnelli</v>
      </c>
      <c r="C3435" s="3">
        <v>5</v>
      </c>
      <c r="D3435">
        <f>IF(C3434&lt;draft_picks[[#This Row],[position]],1,IF(C3434&gt;draft_picks[[#This Row],[position]],D3434+1,IF(C3434=draft_picks[[#This Row],[position]],D3434+1)))</f>
        <v>4</v>
      </c>
      <c r="E3435" t="s">
        <v>6622</v>
      </c>
      <c r="F3435" t="str">
        <f>IF(ISBLANK(draft_picks[[#This Row],[movie_id]]),"",_xlfn.XLOOKUP(draft_picks[[#This Row],[movie_id]],drafts.movies[id],drafts.movies[movie_title]))</f>
        <v>An American in Paris</v>
      </c>
      <c r="G3435" s="3" t="s">
        <v>957</v>
      </c>
      <c r="H3435" t="str">
        <f>IF(ISBLANK(draft_picks[[#This Row],[drafter_id]]),"",_xlfn.XLOOKUP(draft_picks[[#This Row],[drafter_id]],drafters[id],drafters[name]))</f>
        <v>Chris Feil</v>
      </c>
      <c r="J3435" t="str">
        <f>IF(ISBLANK(draft_picks[[#This Row],[drafter_team_id]]),"",_xlfn.XLOOKUP(draft_picks[[#This Row],[drafter_team_id]],drafter_teams[id],drafter_teams[name]))</f>
        <v/>
      </c>
      <c r="K3435" s="3" t="s">
        <v>15497</v>
      </c>
      <c r="L3435" t="s">
        <v>15497</v>
      </c>
      <c r="M3435" t="str">
        <f>IF(OR(ISBLANK(draft_picks[[#This Row],[veto_drafter_id]]),draft_picks[[#This Row],[veto_drafter_id]]=""),"",_xlfn.XLOOKUP(draft_picks[[#This Row],[veto_drafter_id]],drafters[id],drafters[name]))</f>
        <v/>
      </c>
      <c r="N3435" t="s">
        <v>15497</v>
      </c>
      <c r="O3435" t="str">
        <f>IF(OR(ISBLANK(draft_picks[[#This Row],[veto_drafter_team_id]]),draft_picks[[#This Row],[veto_drafter_team_id]]=""),"",_xlfn.XLOOKUP(draft_picks[[#This Row],[veto_drafter_team_id]],drafter_teams[id],drafter_teams[name]))</f>
        <v/>
      </c>
      <c r="Q3435" t="s">
        <v>15497</v>
      </c>
      <c r="R3435" t="str">
        <f>IF(OR(ISBLANK(draft_picks[[#This Row],[veto_override_drafter_id]]),draft_picks[[#This Row],[veto_override_drafter_id]]=""),"",_xlfn.XLOOKUP(draft_picks[[#This Row],[veto_override_drafter_id]],drafters[id],drafters[name]))</f>
        <v/>
      </c>
      <c r="S3435" t="s">
        <v>15497</v>
      </c>
      <c r="T3435" t="str">
        <f>IF(OR(ISBLANK(draft_picks[[#This Row],[veto_override_team_id]]),draft_picks[[#This Row],[veto_override_team_id]]=""),"",_xlfn.XLOOKUP(draft_picks[[#This Row],[veto_override_team_id]],drafter_teams[id],drafter_teams[name]))</f>
        <v/>
      </c>
    </row>
    <row r="3436" spans="1:20" x14ac:dyDescent="0.25">
      <c r="A3436" t="s">
        <v>96</v>
      </c>
      <c r="B3436" t="str">
        <f>_xlfn.XLOOKUP(draft_picks[[#This Row],[draft_id]],drafts[id],drafts[title])</f>
        <v>Vincente Minnelli</v>
      </c>
      <c r="C3436" s="3">
        <v>4</v>
      </c>
      <c r="D3436">
        <f>IF(C3435&lt;draft_picks[[#This Row],[position]],1,IF(C3435&gt;draft_picks[[#This Row],[position]],D3435+1,IF(C3435=draft_picks[[#This Row],[position]],D3435+1)))</f>
        <v>5</v>
      </c>
      <c r="E3436" t="s">
        <v>2781</v>
      </c>
      <c r="F3436" t="str">
        <f>IF(ISBLANK(draft_picks[[#This Row],[movie_id]]),"",_xlfn.XLOOKUP(draft_picks[[#This Row],[movie_id]],drafts.movies[id],drafts.movies[movie_title]))</f>
        <v>The Clock</v>
      </c>
      <c r="G3436" s="3" t="s">
        <v>1095</v>
      </c>
      <c r="H3436" t="str">
        <f>IF(ISBLANK(draft_picks[[#This Row],[drafter_id]]),"",_xlfn.XLOOKUP(draft_picks[[#This Row],[drafter_id]],drafters[id],drafters[name]))</f>
        <v>Katey Rich</v>
      </c>
      <c r="J3436" t="str">
        <f>IF(ISBLANK(draft_picks[[#This Row],[drafter_team_id]]),"",_xlfn.XLOOKUP(draft_picks[[#This Row],[drafter_team_id]],drafter_teams[id],drafter_teams[name]))</f>
        <v/>
      </c>
      <c r="K3436" s="3" t="s">
        <v>15484</v>
      </c>
      <c r="L3436" t="s">
        <v>957</v>
      </c>
      <c r="M3436" t="str">
        <f>IF(OR(ISBLANK(draft_picks[[#This Row],[veto_drafter_id]]),draft_picks[[#This Row],[veto_drafter_id]]=""),"",_xlfn.XLOOKUP(draft_picks[[#This Row],[veto_drafter_id]],drafters[id],drafters[name]))</f>
        <v>Chris Feil</v>
      </c>
      <c r="N3436" t="s">
        <v>15497</v>
      </c>
      <c r="O3436" t="str">
        <f>IF(OR(ISBLANK(draft_picks[[#This Row],[veto_drafter_team_id]]),draft_picks[[#This Row],[veto_drafter_team_id]]=""),"",_xlfn.XLOOKUP(draft_picks[[#This Row],[veto_drafter_team_id]],drafter_teams[id],drafter_teams[name]))</f>
        <v/>
      </c>
      <c r="Q3436" t="s">
        <v>15497</v>
      </c>
      <c r="R3436" t="str">
        <f>IF(OR(ISBLANK(draft_picks[[#This Row],[veto_override_drafter_id]]),draft_picks[[#This Row],[veto_override_drafter_id]]=""),"",_xlfn.XLOOKUP(draft_picks[[#This Row],[veto_override_drafter_id]],drafters[id],drafters[name]))</f>
        <v/>
      </c>
      <c r="S3436" t="s">
        <v>15497</v>
      </c>
      <c r="T3436" t="str">
        <f>IF(OR(ISBLANK(draft_picks[[#This Row],[veto_override_team_id]]),draft_picks[[#This Row],[veto_override_team_id]]=""),"",_xlfn.XLOOKUP(draft_picks[[#This Row],[veto_override_team_id]],drafter_teams[id],drafter_teams[name]))</f>
        <v/>
      </c>
    </row>
    <row r="3437" spans="1:20" x14ac:dyDescent="0.25">
      <c r="A3437" t="s">
        <v>96</v>
      </c>
      <c r="B3437" t="str">
        <f>_xlfn.XLOOKUP(draft_picks[[#This Row],[draft_id]],drafts[id],drafts[title])</f>
        <v>Vincente Minnelli</v>
      </c>
      <c r="C3437" s="3">
        <v>4</v>
      </c>
      <c r="D3437">
        <f>IF(C3436&lt;draft_picks[[#This Row],[position]],1,IF(C3436&gt;draft_picks[[#This Row],[position]],D3436+1,IF(C3436=draft_picks[[#This Row],[position]],D3436+1)))</f>
        <v>6</v>
      </c>
      <c r="E3437" t="s">
        <v>3059</v>
      </c>
      <c r="F3437" t="str">
        <f>IF(ISBLANK(draft_picks[[#This Row],[movie_id]]),"",_xlfn.XLOOKUP(draft_picks[[#This Row],[movie_id]],drafts.movies[id],drafts.movies[movie_title]))</f>
        <v>Some Came Running</v>
      </c>
      <c r="G3437" s="3" t="s">
        <v>1095</v>
      </c>
      <c r="H3437" t="str">
        <f>IF(ISBLANK(draft_picks[[#This Row],[drafter_id]]),"",_xlfn.XLOOKUP(draft_picks[[#This Row],[drafter_id]],drafters[id],drafters[name]))</f>
        <v>Katey Rich</v>
      </c>
      <c r="J3437" t="str">
        <f>IF(ISBLANK(draft_picks[[#This Row],[drafter_team_id]]),"",_xlfn.XLOOKUP(draft_picks[[#This Row],[drafter_team_id]],drafter_teams[id],drafter_teams[name]))</f>
        <v/>
      </c>
      <c r="K3437" s="3" t="s">
        <v>15497</v>
      </c>
      <c r="L3437" t="s">
        <v>15497</v>
      </c>
      <c r="M3437" t="str">
        <f>IF(OR(ISBLANK(draft_picks[[#This Row],[veto_drafter_id]]),draft_picks[[#This Row],[veto_drafter_id]]=""),"",_xlfn.XLOOKUP(draft_picks[[#This Row],[veto_drafter_id]],drafters[id],drafters[name]))</f>
        <v/>
      </c>
      <c r="N3437" t="s">
        <v>15497</v>
      </c>
      <c r="O3437" t="str">
        <f>IF(OR(ISBLANK(draft_picks[[#This Row],[veto_drafter_team_id]]),draft_picks[[#This Row],[veto_drafter_team_id]]=""),"",_xlfn.XLOOKUP(draft_picks[[#This Row],[veto_drafter_team_id]],drafter_teams[id],drafter_teams[name]))</f>
        <v/>
      </c>
      <c r="Q3437" t="s">
        <v>15497</v>
      </c>
      <c r="R3437" t="str">
        <f>IF(OR(ISBLANK(draft_picks[[#This Row],[veto_override_drafter_id]]),draft_picks[[#This Row],[veto_override_drafter_id]]=""),"",_xlfn.XLOOKUP(draft_picks[[#This Row],[veto_override_drafter_id]],drafters[id],drafters[name]))</f>
        <v/>
      </c>
      <c r="S3437" t="s">
        <v>15497</v>
      </c>
      <c r="T3437" t="str">
        <f>IF(OR(ISBLANK(draft_picks[[#This Row],[veto_override_team_id]]),draft_picks[[#This Row],[veto_override_team_id]]=""),"",_xlfn.XLOOKUP(draft_picks[[#This Row],[veto_override_team_id]],drafter_teams[id],drafter_teams[name]))</f>
        <v/>
      </c>
    </row>
    <row r="3438" spans="1:20" x14ac:dyDescent="0.25">
      <c r="A3438" t="s">
        <v>96</v>
      </c>
      <c r="B3438" t="str">
        <f>_xlfn.XLOOKUP(draft_picks[[#This Row],[draft_id]],drafts[id],drafts[title])</f>
        <v>Vincente Minnelli</v>
      </c>
      <c r="C3438" s="3">
        <v>3</v>
      </c>
      <c r="D3438">
        <f>IF(C3437&lt;draft_picks[[#This Row],[position]],1,IF(C3437&gt;draft_picks[[#This Row],[position]],D3437+1,IF(C3437=draft_picks[[#This Row],[position]],D3437+1)))</f>
        <v>7</v>
      </c>
      <c r="E3438" t="s">
        <v>7474</v>
      </c>
      <c r="F3438" t="str">
        <f>IF(ISBLANK(draft_picks[[#This Row],[movie_id]]),"",_xlfn.XLOOKUP(draft_picks[[#This Row],[movie_id]],drafts.movies[id],drafts.movies[movie_title]))</f>
        <v>Home from the Hill</v>
      </c>
      <c r="G3438" s="3" t="s">
        <v>957</v>
      </c>
      <c r="H3438" t="str">
        <f>IF(ISBLANK(draft_picks[[#This Row],[drafter_id]]),"",_xlfn.XLOOKUP(draft_picks[[#This Row],[drafter_id]],drafters[id],drafters[name]))</f>
        <v>Chris Feil</v>
      </c>
      <c r="J3438" t="str">
        <f>IF(ISBLANK(draft_picks[[#This Row],[drafter_team_id]]),"",_xlfn.XLOOKUP(draft_picks[[#This Row],[drafter_team_id]],drafter_teams[id],drafter_teams[name]))</f>
        <v/>
      </c>
      <c r="K3438" s="3" t="s">
        <v>15484</v>
      </c>
      <c r="L3438" t="s">
        <v>1095</v>
      </c>
      <c r="M3438" t="str">
        <f>IF(OR(ISBLANK(draft_picks[[#This Row],[veto_drafter_id]]),draft_picks[[#This Row],[veto_drafter_id]]=""),"",_xlfn.XLOOKUP(draft_picks[[#This Row],[veto_drafter_id]],drafters[id],drafters[name]))</f>
        <v>Katey Rich</v>
      </c>
      <c r="N3438" t="s">
        <v>15497</v>
      </c>
      <c r="O3438" t="str">
        <f>IF(OR(ISBLANK(draft_picks[[#This Row],[veto_drafter_team_id]]),draft_picks[[#This Row],[veto_drafter_team_id]]=""),"",_xlfn.XLOOKUP(draft_picks[[#This Row],[veto_drafter_team_id]],drafter_teams[id],drafter_teams[name]))</f>
        <v/>
      </c>
      <c r="Q3438" t="s">
        <v>15497</v>
      </c>
      <c r="R3438" t="str">
        <f>IF(OR(ISBLANK(draft_picks[[#This Row],[veto_override_drafter_id]]),draft_picks[[#This Row],[veto_override_drafter_id]]=""),"",_xlfn.XLOOKUP(draft_picks[[#This Row],[veto_override_drafter_id]],drafters[id],drafters[name]))</f>
        <v/>
      </c>
      <c r="S3438" t="s">
        <v>15497</v>
      </c>
      <c r="T3438" t="str">
        <f>IF(OR(ISBLANK(draft_picks[[#This Row],[veto_override_team_id]]),draft_picks[[#This Row],[veto_override_team_id]]=""),"",_xlfn.XLOOKUP(draft_picks[[#This Row],[veto_override_team_id]],drafter_teams[id],drafter_teams[name]))</f>
        <v/>
      </c>
    </row>
    <row r="3439" spans="1:20" x14ac:dyDescent="0.25">
      <c r="A3439" t="s">
        <v>96</v>
      </c>
      <c r="B3439" t="str">
        <f>_xlfn.XLOOKUP(draft_picks[[#This Row],[draft_id]],drafts[id],drafts[title])</f>
        <v>Vincente Minnelli</v>
      </c>
      <c r="C3439" s="3">
        <v>3</v>
      </c>
      <c r="D3439">
        <f>IF(C3438&lt;draft_picks[[#This Row],[position]],1,IF(C3438&gt;draft_picks[[#This Row],[position]],D3438+1,IF(C3438=draft_picks[[#This Row],[position]],D3438+1)))</f>
        <v>8</v>
      </c>
      <c r="E3439" t="s">
        <v>4356</v>
      </c>
      <c r="F3439" t="str">
        <f>IF(ISBLANK(draft_picks[[#This Row],[movie_id]]),"",_xlfn.XLOOKUP(draft_picks[[#This Row],[movie_id]],drafts.movies[id],drafts.movies[movie_title]))</f>
        <v>The Bad and the Beautiful</v>
      </c>
      <c r="G3439" s="3" t="s">
        <v>957</v>
      </c>
      <c r="H3439" t="str">
        <f>IF(ISBLANK(draft_picks[[#This Row],[drafter_id]]),"",_xlfn.XLOOKUP(draft_picks[[#This Row],[drafter_id]],drafters[id],drafters[name]))</f>
        <v>Chris Feil</v>
      </c>
      <c r="J3439" t="str">
        <f>IF(ISBLANK(draft_picks[[#This Row],[drafter_team_id]]),"",_xlfn.XLOOKUP(draft_picks[[#This Row],[drafter_team_id]],drafter_teams[id],drafter_teams[name]))</f>
        <v/>
      </c>
      <c r="K3439" s="3" t="s">
        <v>15497</v>
      </c>
      <c r="L3439" t="s">
        <v>15497</v>
      </c>
      <c r="M3439" t="str">
        <f>IF(OR(ISBLANK(draft_picks[[#This Row],[veto_drafter_id]]),draft_picks[[#This Row],[veto_drafter_id]]=""),"",_xlfn.XLOOKUP(draft_picks[[#This Row],[veto_drafter_id]],drafters[id],drafters[name]))</f>
        <v/>
      </c>
      <c r="N3439" t="s">
        <v>15497</v>
      </c>
      <c r="O3439" t="str">
        <f>IF(OR(ISBLANK(draft_picks[[#This Row],[veto_drafter_team_id]]),draft_picks[[#This Row],[veto_drafter_team_id]]=""),"",_xlfn.XLOOKUP(draft_picks[[#This Row],[veto_drafter_team_id]],drafter_teams[id],drafter_teams[name]))</f>
        <v/>
      </c>
      <c r="Q3439" t="s">
        <v>15497</v>
      </c>
      <c r="R3439" t="str">
        <f>IF(OR(ISBLANK(draft_picks[[#This Row],[veto_override_drafter_id]]),draft_picks[[#This Row],[veto_override_drafter_id]]=""),"",_xlfn.XLOOKUP(draft_picks[[#This Row],[veto_override_drafter_id]],drafters[id],drafters[name]))</f>
        <v/>
      </c>
      <c r="S3439" t="s">
        <v>15497</v>
      </c>
      <c r="T3439" t="str">
        <f>IF(OR(ISBLANK(draft_picks[[#This Row],[veto_override_team_id]]),draft_picks[[#This Row],[veto_override_team_id]]=""),"",_xlfn.XLOOKUP(draft_picks[[#This Row],[veto_override_team_id]],drafter_teams[id],drafter_teams[name]))</f>
        <v/>
      </c>
    </row>
    <row r="3440" spans="1:20" x14ac:dyDescent="0.25">
      <c r="A3440" t="s">
        <v>96</v>
      </c>
      <c r="B3440" t="str">
        <f>_xlfn.XLOOKUP(draft_picks[[#This Row],[draft_id]],drafts[id],drafts[title])</f>
        <v>Vincente Minnelli</v>
      </c>
      <c r="C3440" s="3">
        <v>2</v>
      </c>
      <c r="D3440">
        <f>IF(C3439&lt;draft_picks[[#This Row],[position]],1,IF(C3439&gt;draft_picks[[#This Row],[position]],D3439+1,IF(C3439=draft_picks[[#This Row],[position]],D3439+1)))</f>
        <v>9</v>
      </c>
      <c r="E3440" t="s">
        <v>2781</v>
      </c>
      <c r="F3440" t="str">
        <f>IF(ISBLANK(draft_picks[[#This Row],[movie_id]]),"",_xlfn.XLOOKUP(draft_picks[[#This Row],[movie_id]],drafts.movies[id],drafts.movies[movie_title]))</f>
        <v>The Clock</v>
      </c>
      <c r="G3440" s="3" t="s">
        <v>1095</v>
      </c>
      <c r="H3440" t="str">
        <f>IF(ISBLANK(draft_picks[[#This Row],[drafter_id]]),"",_xlfn.XLOOKUP(draft_picks[[#This Row],[drafter_id]],drafters[id],drafters[name]))</f>
        <v>Katey Rich</v>
      </c>
      <c r="J3440" t="str">
        <f>IF(ISBLANK(draft_picks[[#This Row],[drafter_team_id]]),"",_xlfn.XLOOKUP(draft_picks[[#This Row],[drafter_team_id]],drafter_teams[id],drafter_teams[name]))</f>
        <v/>
      </c>
      <c r="K3440" s="3" t="s">
        <v>15497</v>
      </c>
      <c r="L3440" t="s">
        <v>15497</v>
      </c>
      <c r="M3440" t="str">
        <f>IF(OR(ISBLANK(draft_picks[[#This Row],[veto_drafter_id]]),draft_picks[[#This Row],[veto_drafter_id]]=""),"",_xlfn.XLOOKUP(draft_picks[[#This Row],[veto_drafter_id]],drafters[id],drafters[name]))</f>
        <v/>
      </c>
      <c r="N3440" t="s">
        <v>15497</v>
      </c>
      <c r="O3440" t="str">
        <f>IF(OR(ISBLANK(draft_picks[[#This Row],[veto_drafter_team_id]]),draft_picks[[#This Row],[veto_drafter_team_id]]=""),"",_xlfn.XLOOKUP(draft_picks[[#This Row],[veto_drafter_team_id]],drafter_teams[id],drafter_teams[name]))</f>
        <v/>
      </c>
      <c r="Q3440" t="s">
        <v>15497</v>
      </c>
      <c r="R3440" t="str">
        <f>IF(OR(ISBLANK(draft_picks[[#This Row],[veto_override_drafter_id]]),draft_picks[[#This Row],[veto_override_drafter_id]]=""),"",_xlfn.XLOOKUP(draft_picks[[#This Row],[veto_override_drafter_id]],drafters[id],drafters[name]))</f>
        <v/>
      </c>
      <c r="S3440" t="s">
        <v>15497</v>
      </c>
      <c r="T3440" t="str">
        <f>IF(OR(ISBLANK(draft_picks[[#This Row],[veto_override_team_id]]),draft_picks[[#This Row],[veto_override_team_id]]=""),"",_xlfn.XLOOKUP(draft_picks[[#This Row],[veto_override_team_id]],drafter_teams[id],drafter_teams[name]))</f>
        <v/>
      </c>
    </row>
    <row r="3441" spans="1:20" x14ac:dyDescent="0.25">
      <c r="A3441" t="s">
        <v>96</v>
      </c>
      <c r="B3441" t="str">
        <f>_xlfn.XLOOKUP(draft_picks[[#This Row],[draft_id]],drafts[id],drafts[title])</f>
        <v>Vincente Minnelli</v>
      </c>
      <c r="C3441" s="3">
        <v>1</v>
      </c>
      <c r="D3441">
        <f>IF(C3440&lt;draft_picks[[#This Row],[position]],1,IF(C3440&gt;draft_picks[[#This Row],[position]],D3440+1,IF(C3440=draft_picks[[#This Row],[position]],D3440+1)))</f>
        <v>10</v>
      </c>
      <c r="E3441" t="s">
        <v>8302</v>
      </c>
      <c r="F3441" t="str">
        <f>IF(ISBLANK(draft_picks[[#This Row],[movie_id]]),"",_xlfn.XLOOKUP(draft_picks[[#This Row],[movie_id]],drafts.movies[id],drafts.movies[movie_title]))</f>
        <v>Meet Me in St. Louis</v>
      </c>
      <c r="G3441" s="3" t="s">
        <v>957</v>
      </c>
      <c r="H3441" t="str">
        <f>IF(ISBLANK(draft_picks[[#This Row],[drafter_id]]),"",_xlfn.XLOOKUP(draft_picks[[#This Row],[drafter_id]],drafters[id],drafters[name]))</f>
        <v>Chris Feil</v>
      </c>
      <c r="J3441" t="str">
        <f>IF(ISBLANK(draft_picks[[#This Row],[drafter_team_id]]),"",_xlfn.XLOOKUP(draft_picks[[#This Row],[drafter_team_id]],drafter_teams[id],drafter_teams[name]))</f>
        <v/>
      </c>
      <c r="K3441" s="3" t="s">
        <v>15497</v>
      </c>
      <c r="L3441" t="s">
        <v>15497</v>
      </c>
      <c r="M3441" t="str">
        <f>IF(OR(ISBLANK(draft_picks[[#This Row],[veto_drafter_id]]),draft_picks[[#This Row],[veto_drafter_id]]=""),"",_xlfn.XLOOKUP(draft_picks[[#This Row],[veto_drafter_id]],drafters[id],drafters[name]))</f>
        <v/>
      </c>
      <c r="N3441" t="s">
        <v>15497</v>
      </c>
      <c r="O3441" t="str">
        <f>IF(OR(ISBLANK(draft_picks[[#This Row],[veto_drafter_team_id]]),draft_picks[[#This Row],[veto_drafter_team_id]]=""),"",_xlfn.XLOOKUP(draft_picks[[#This Row],[veto_drafter_team_id]],drafter_teams[id],drafter_teams[name]))</f>
        <v/>
      </c>
      <c r="Q3441" t="s">
        <v>15497</v>
      </c>
      <c r="R3441" t="str">
        <f>IF(OR(ISBLANK(draft_picks[[#This Row],[veto_override_drafter_id]]),draft_picks[[#This Row],[veto_override_drafter_id]]=""),"",_xlfn.XLOOKUP(draft_picks[[#This Row],[veto_override_drafter_id]],drafters[id],drafters[name]))</f>
        <v/>
      </c>
      <c r="S3441" t="s">
        <v>15497</v>
      </c>
      <c r="T3441" t="str">
        <f>IF(OR(ISBLANK(draft_picks[[#This Row],[veto_override_team_id]]),draft_picks[[#This Row],[veto_override_team_id]]=""),"",_xlfn.XLOOKUP(draft_picks[[#This Row],[veto_override_team_id]],drafter_teams[id],drafter_teams[name]))</f>
        <v/>
      </c>
    </row>
    <row r="3442" spans="1:20" x14ac:dyDescent="0.25">
      <c r="A3442" t="s">
        <v>120</v>
      </c>
      <c r="B3442" t="str">
        <f>_xlfn.XLOOKUP(draft_picks[[#This Row],[draft_id]],drafts[id],drafts[title])</f>
        <v>2024 Mega Draft</v>
      </c>
      <c r="C3442" s="3">
        <v>20</v>
      </c>
      <c r="D3442">
        <f>IF(C3441&lt;draft_picks[[#This Row],[position]],1,IF(C3441&gt;draft_picks[[#This Row],[position]],D3441+1,IF(C3441=draft_picks[[#This Row],[position]],D3441+1)))</f>
        <v>1</v>
      </c>
      <c r="E3442" t="s">
        <v>4470</v>
      </c>
      <c r="F3442" t="str">
        <f>IF(ISBLANK(draft_picks[[#This Row],[movie_id]]),"",_xlfn.XLOOKUP(draft_picks[[#This Row],[movie_id]],drafts.movies[id],drafts.movies[movie_title]))</f>
        <v>Kraven the Hunter</v>
      </c>
      <c r="G3442" s="3" t="s">
        <v>1115</v>
      </c>
      <c r="H3442" t="str">
        <f>IF(ISBLANK(draft_picks[[#This Row],[drafter_id]]),"",_xlfn.XLOOKUP(draft_picks[[#This Row],[drafter_id]],drafters[id],drafters[name]))</f>
        <v>Ryan Marker</v>
      </c>
      <c r="J3442" t="str">
        <f>IF(ISBLANK(draft_picks[[#This Row],[drafter_team_id]]),"",_xlfn.XLOOKUP(draft_picks[[#This Row],[drafter_team_id]],drafter_teams[id],drafter_teams[name]))</f>
        <v/>
      </c>
      <c r="K3442" s="3" t="s">
        <v>15484</v>
      </c>
      <c r="L3442" t="s">
        <v>1009</v>
      </c>
      <c r="M3442" t="str">
        <f>IF(OR(ISBLANK(draft_picks[[#This Row],[veto_drafter_id]]),draft_picks[[#This Row],[veto_drafter_id]]=""),"",_xlfn.XLOOKUP(draft_picks[[#This Row],[veto_drafter_id]],drafters[id],drafters[name]))</f>
        <v>Drea Clark</v>
      </c>
      <c r="N3442" t="s">
        <v>15497</v>
      </c>
      <c r="O3442" t="str">
        <f>IF(OR(ISBLANK(draft_picks[[#This Row],[veto_drafter_team_id]]),draft_picks[[#This Row],[veto_drafter_team_id]]=""),"",_xlfn.XLOOKUP(draft_picks[[#This Row],[veto_drafter_team_id]],drafter_teams[id],drafter_teams[name]))</f>
        <v/>
      </c>
      <c r="Q3442" t="s">
        <v>15497</v>
      </c>
      <c r="R3442" t="str">
        <f>IF(OR(ISBLANK(draft_picks[[#This Row],[veto_override_drafter_id]]),draft_picks[[#This Row],[veto_override_drafter_id]]=""),"",_xlfn.XLOOKUP(draft_picks[[#This Row],[veto_override_drafter_id]],drafters[id],drafters[name]))</f>
        <v/>
      </c>
      <c r="S3442" t="s">
        <v>15497</v>
      </c>
      <c r="T3442" t="str">
        <f>IF(OR(ISBLANK(draft_picks[[#This Row],[veto_override_team_id]]),draft_picks[[#This Row],[veto_override_team_id]]=""),"",_xlfn.XLOOKUP(draft_picks[[#This Row],[veto_override_team_id]],drafter_teams[id],drafter_teams[name]))</f>
        <v/>
      </c>
    </row>
    <row r="3443" spans="1:20" x14ac:dyDescent="0.25">
      <c r="A3443" t="s">
        <v>120</v>
      </c>
      <c r="B3443" t="str">
        <f>_xlfn.XLOOKUP(draft_picks[[#This Row],[draft_id]],drafts[id],drafts[title])</f>
        <v>2024 Mega Draft</v>
      </c>
      <c r="C3443" s="3">
        <v>20</v>
      </c>
      <c r="D3443">
        <f>IF(C3442&lt;draft_picks[[#This Row],[position]],1,IF(C3442&gt;draft_picks[[#This Row],[position]],D3442+1,IF(C3442=draft_picks[[#This Row],[position]],D3442+1)))</f>
        <v>2</v>
      </c>
      <c r="E3443" t="s">
        <v>1532</v>
      </c>
      <c r="F3443" t="str">
        <f>IF(ISBLANK(draft_picks[[#This Row],[movie_id]]),"",_xlfn.XLOOKUP(draft_picks[[#This Row],[movie_id]],drafts.movies[id],drafts.movies[movie_title]))</f>
        <v>Here</v>
      </c>
      <c r="G3443" s="3" t="s">
        <v>1115</v>
      </c>
      <c r="H3443" t="str">
        <f>IF(ISBLANK(draft_picks[[#This Row],[drafter_id]]),"",_xlfn.XLOOKUP(draft_picks[[#This Row],[drafter_id]],drafters[id],drafters[name]))</f>
        <v>Ryan Marker</v>
      </c>
      <c r="J3443" t="str">
        <f>IF(ISBLANK(draft_picks[[#This Row],[drafter_team_id]]),"",_xlfn.XLOOKUP(draft_picks[[#This Row],[drafter_team_id]],drafter_teams[id],drafter_teams[name]))</f>
        <v/>
      </c>
      <c r="K3443" s="3" t="s">
        <v>15484</v>
      </c>
      <c r="L3443" t="s">
        <v>985</v>
      </c>
      <c r="M3443" t="str">
        <f>IF(OR(ISBLANK(draft_picks[[#This Row],[veto_drafter_id]]),draft_picks[[#This Row],[veto_drafter_id]]=""),"",_xlfn.XLOOKUP(draft_picks[[#This Row],[veto_drafter_id]],drafters[id],drafters[name]))</f>
        <v>Alonso Duralde</v>
      </c>
      <c r="N3443" t="s">
        <v>15497</v>
      </c>
      <c r="O3443" t="str">
        <f>IF(OR(ISBLANK(draft_picks[[#This Row],[veto_drafter_team_id]]),draft_picks[[#This Row],[veto_drafter_team_id]]=""),"",_xlfn.XLOOKUP(draft_picks[[#This Row],[veto_drafter_team_id]],drafter_teams[id],drafter_teams[name]))</f>
        <v/>
      </c>
      <c r="Q3443" t="s">
        <v>15497</v>
      </c>
      <c r="R3443" t="str">
        <f>IF(OR(ISBLANK(draft_picks[[#This Row],[veto_override_drafter_id]]),draft_picks[[#This Row],[veto_override_drafter_id]]=""),"",_xlfn.XLOOKUP(draft_picks[[#This Row],[veto_override_drafter_id]],drafters[id],drafters[name]))</f>
        <v/>
      </c>
      <c r="S3443" t="s">
        <v>15497</v>
      </c>
      <c r="T3443" t="str">
        <f>IF(OR(ISBLANK(draft_picks[[#This Row],[veto_override_team_id]]),draft_picks[[#This Row],[veto_override_team_id]]=""),"",_xlfn.XLOOKUP(draft_picks[[#This Row],[veto_override_team_id]],drafter_teams[id],drafter_teams[name]))</f>
        <v/>
      </c>
    </row>
    <row r="3444" spans="1:20" x14ac:dyDescent="0.25">
      <c r="A3444" t="s">
        <v>120</v>
      </c>
      <c r="B3444" t="str">
        <f>_xlfn.XLOOKUP(draft_picks[[#This Row],[draft_id]],drafts[id],drafts[title])</f>
        <v>2024 Mega Draft</v>
      </c>
      <c r="C3444" s="3">
        <v>20</v>
      </c>
      <c r="D3444">
        <f>IF(C3443&lt;draft_picks[[#This Row],[position]],1,IF(C3443&gt;draft_picks[[#This Row],[position]],D3443+1,IF(C3443=draft_picks[[#This Row],[position]],D3443+1)))</f>
        <v>3</v>
      </c>
      <c r="E3444" t="s">
        <v>5647</v>
      </c>
      <c r="F3444" t="str">
        <f>IF(ISBLANK(draft_picks[[#This Row],[movie_id]]),"",_xlfn.XLOOKUP(draft_picks[[#This Row],[movie_id]],drafts.movies[id],drafts.movies[movie_title]))</f>
        <v>The Fall Guy</v>
      </c>
      <c r="G3444" s="3" t="s">
        <v>1115</v>
      </c>
      <c r="H3444" t="str">
        <f>IF(ISBLANK(draft_picks[[#This Row],[drafter_id]]),"",_xlfn.XLOOKUP(draft_picks[[#This Row],[drafter_id]],drafters[id],drafters[name]))</f>
        <v>Ryan Marker</v>
      </c>
      <c r="J3444" t="str">
        <f>IF(ISBLANK(draft_picks[[#This Row],[drafter_team_id]]),"",_xlfn.XLOOKUP(draft_picks[[#This Row],[drafter_team_id]],drafter_teams[id],drafter_teams[name]))</f>
        <v/>
      </c>
      <c r="K3444" s="3" t="s">
        <v>15497</v>
      </c>
      <c r="L3444" t="s">
        <v>15497</v>
      </c>
      <c r="M3444" t="str">
        <f>IF(OR(ISBLANK(draft_picks[[#This Row],[veto_drafter_id]]),draft_picks[[#This Row],[veto_drafter_id]]=""),"",_xlfn.XLOOKUP(draft_picks[[#This Row],[veto_drafter_id]],drafters[id],drafters[name]))</f>
        <v/>
      </c>
      <c r="N3444" t="s">
        <v>15497</v>
      </c>
      <c r="O3444" t="str">
        <f>IF(OR(ISBLANK(draft_picks[[#This Row],[veto_drafter_team_id]]),draft_picks[[#This Row],[veto_drafter_team_id]]=""),"",_xlfn.XLOOKUP(draft_picks[[#This Row],[veto_drafter_team_id]],drafter_teams[id],drafter_teams[name]))</f>
        <v/>
      </c>
      <c r="Q3444" t="s">
        <v>15497</v>
      </c>
      <c r="R3444" t="str">
        <f>IF(OR(ISBLANK(draft_picks[[#This Row],[veto_override_drafter_id]]),draft_picks[[#This Row],[veto_override_drafter_id]]=""),"",_xlfn.XLOOKUP(draft_picks[[#This Row],[veto_override_drafter_id]],drafters[id],drafters[name]))</f>
        <v/>
      </c>
      <c r="S3444" t="s">
        <v>15497</v>
      </c>
      <c r="T3444" t="str">
        <f>IF(OR(ISBLANK(draft_picks[[#This Row],[veto_override_team_id]]),draft_picks[[#This Row],[veto_override_team_id]]=""),"",_xlfn.XLOOKUP(draft_picks[[#This Row],[veto_override_team_id]],drafter_teams[id],drafter_teams[name]))</f>
        <v/>
      </c>
    </row>
    <row r="3445" spans="1:20" x14ac:dyDescent="0.25">
      <c r="A3445" t="s">
        <v>120</v>
      </c>
      <c r="B3445" t="str">
        <f>_xlfn.XLOOKUP(draft_picks[[#This Row],[draft_id]],drafts[id],drafts[title])</f>
        <v>2024 Mega Draft</v>
      </c>
      <c r="C3445" s="3">
        <v>19</v>
      </c>
      <c r="D3445">
        <f>IF(C3444&lt;draft_picks[[#This Row],[position]],1,IF(C3444&gt;draft_picks[[#This Row],[position]],D3444+1,IF(C3444=draft_picks[[#This Row],[position]],D3444+1)))</f>
        <v>4</v>
      </c>
      <c r="E3445" t="s">
        <v>3014</v>
      </c>
      <c r="F3445" t="str">
        <f>IF(ISBLANK(draft_picks[[#This Row],[movie_id]]),"",_xlfn.XLOOKUP(draft_picks[[#This Row],[movie_id]],drafts.movies[id],drafts.movies[movie_title]))</f>
        <v>Fancy Dance</v>
      </c>
      <c r="G3445" s="3" t="s">
        <v>915</v>
      </c>
      <c r="H3445" t="str">
        <f>IF(ISBLANK(draft_picks[[#This Row],[drafter_id]]),"",_xlfn.XLOOKUP(draft_picks[[#This Row],[drafter_id]],drafters[id],drafters[name]))</f>
        <v>Billy Ray Brewton</v>
      </c>
      <c r="J3445" t="str">
        <f>IF(ISBLANK(draft_picks[[#This Row],[drafter_team_id]]),"",_xlfn.XLOOKUP(draft_picks[[#This Row],[drafter_team_id]],drafter_teams[id],drafter_teams[name]))</f>
        <v/>
      </c>
      <c r="K3445" s="3" t="s">
        <v>15497</v>
      </c>
      <c r="L3445" t="s">
        <v>15497</v>
      </c>
      <c r="M3445" t="str">
        <f>IF(OR(ISBLANK(draft_picks[[#This Row],[veto_drafter_id]]),draft_picks[[#This Row],[veto_drafter_id]]=""),"",_xlfn.XLOOKUP(draft_picks[[#This Row],[veto_drafter_id]],drafters[id],drafters[name]))</f>
        <v/>
      </c>
      <c r="N3445" t="s">
        <v>15497</v>
      </c>
      <c r="O3445" t="str">
        <f>IF(OR(ISBLANK(draft_picks[[#This Row],[veto_drafter_team_id]]),draft_picks[[#This Row],[veto_drafter_team_id]]=""),"",_xlfn.XLOOKUP(draft_picks[[#This Row],[veto_drafter_team_id]],drafter_teams[id],drafter_teams[name]))</f>
        <v/>
      </c>
      <c r="Q3445" t="s">
        <v>15497</v>
      </c>
      <c r="R3445" t="str">
        <f>IF(OR(ISBLANK(draft_picks[[#This Row],[veto_override_drafter_id]]),draft_picks[[#This Row],[veto_override_drafter_id]]=""),"",_xlfn.XLOOKUP(draft_picks[[#This Row],[veto_override_drafter_id]],drafters[id],drafters[name]))</f>
        <v/>
      </c>
      <c r="S3445" t="s">
        <v>15497</v>
      </c>
      <c r="T3445" t="str">
        <f>IF(OR(ISBLANK(draft_picks[[#This Row],[veto_override_team_id]]),draft_picks[[#This Row],[veto_override_team_id]]=""),"",_xlfn.XLOOKUP(draft_picks[[#This Row],[veto_override_team_id]],drafter_teams[id],drafter_teams[name]))</f>
        <v/>
      </c>
    </row>
    <row r="3446" spans="1:20" x14ac:dyDescent="0.25">
      <c r="A3446" t="s">
        <v>120</v>
      </c>
      <c r="B3446" t="str">
        <f>_xlfn.XLOOKUP(draft_picks[[#This Row],[draft_id]],drafts[id],drafts[title])</f>
        <v>2024 Mega Draft</v>
      </c>
      <c r="C3446" s="3">
        <v>18</v>
      </c>
      <c r="D3446">
        <f>IF(C3445&lt;draft_picks[[#This Row],[position]],1,IF(C3445&gt;draft_picks[[#This Row],[position]],D3445+1,IF(C3445=draft_picks[[#This Row],[position]],D3445+1)))</f>
        <v>5</v>
      </c>
      <c r="E3446" t="s">
        <v>1709</v>
      </c>
      <c r="F3446" t="str">
        <f>IF(ISBLANK(draft_picks[[#This Row],[movie_id]]),"",_xlfn.XLOOKUP(draft_picks[[#This Row],[movie_id]],drafts.movies[id],drafts.movies[movie_title]))</f>
        <v>Ghostlight</v>
      </c>
      <c r="G3446" s="3" t="s">
        <v>915</v>
      </c>
      <c r="H3446" t="str">
        <f>IF(ISBLANK(draft_picks[[#This Row],[drafter_id]]),"",_xlfn.XLOOKUP(draft_picks[[#This Row],[drafter_id]],drafters[id],drafters[name]))</f>
        <v>Billy Ray Brewton</v>
      </c>
      <c r="J3446" t="str">
        <f>IF(ISBLANK(draft_picks[[#This Row],[drafter_team_id]]),"",_xlfn.XLOOKUP(draft_picks[[#This Row],[drafter_team_id]],drafter_teams[id],drafter_teams[name]))</f>
        <v/>
      </c>
      <c r="K3446" s="3" t="s">
        <v>15497</v>
      </c>
      <c r="L3446" t="s">
        <v>15497</v>
      </c>
      <c r="M3446" t="str">
        <f>IF(OR(ISBLANK(draft_picks[[#This Row],[veto_drafter_id]]),draft_picks[[#This Row],[veto_drafter_id]]=""),"",_xlfn.XLOOKUP(draft_picks[[#This Row],[veto_drafter_id]],drafters[id],drafters[name]))</f>
        <v/>
      </c>
      <c r="N3446" t="s">
        <v>15497</v>
      </c>
      <c r="O3446" t="str">
        <f>IF(OR(ISBLANK(draft_picks[[#This Row],[veto_drafter_team_id]]),draft_picks[[#This Row],[veto_drafter_team_id]]=""),"",_xlfn.XLOOKUP(draft_picks[[#This Row],[veto_drafter_team_id]],drafter_teams[id],drafter_teams[name]))</f>
        <v/>
      </c>
      <c r="Q3446" t="s">
        <v>15497</v>
      </c>
      <c r="R3446" t="str">
        <f>IF(OR(ISBLANK(draft_picks[[#This Row],[veto_override_drafter_id]]),draft_picks[[#This Row],[veto_override_drafter_id]]=""),"",_xlfn.XLOOKUP(draft_picks[[#This Row],[veto_override_drafter_id]],drafters[id],drafters[name]))</f>
        <v/>
      </c>
      <c r="S3446" t="s">
        <v>15497</v>
      </c>
      <c r="T3446" t="str">
        <f>IF(OR(ISBLANK(draft_picks[[#This Row],[veto_override_team_id]]),draft_picks[[#This Row],[veto_override_team_id]]=""),"",_xlfn.XLOOKUP(draft_picks[[#This Row],[veto_override_team_id]],drafter_teams[id],drafter_teams[name]))</f>
        <v/>
      </c>
    </row>
    <row r="3447" spans="1:20" x14ac:dyDescent="0.25">
      <c r="A3447" t="s">
        <v>120</v>
      </c>
      <c r="B3447" t="str">
        <f>_xlfn.XLOOKUP(draft_picks[[#This Row],[draft_id]],drafts[id],drafts[title])</f>
        <v>2024 Mega Draft</v>
      </c>
      <c r="C3447" s="3">
        <v>17</v>
      </c>
      <c r="D3447">
        <f>IF(C3446&lt;draft_picks[[#This Row],[position]],1,IF(C3446&gt;draft_picks[[#This Row],[position]],D3446+1,IF(C3446=draft_picks[[#This Row],[position]],D3446+1)))</f>
        <v>6</v>
      </c>
      <c r="E3447" t="s">
        <v>2784</v>
      </c>
      <c r="F3447" t="str">
        <f>IF(ISBLANK(draft_picks[[#This Row],[movie_id]]),"",_xlfn.XLOOKUP(draft_picks[[#This Row],[movie_id]],drafts.movies[id],drafts.movies[movie_title]))</f>
        <v>Big Boys</v>
      </c>
      <c r="G3447" s="3" t="s">
        <v>985</v>
      </c>
      <c r="H3447" t="str">
        <f>IF(ISBLANK(draft_picks[[#This Row],[drafter_id]]),"",_xlfn.XLOOKUP(draft_picks[[#This Row],[drafter_id]],drafters[id],drafters[name]))</f>
        <v>Alonso Duralde</v>
      </c>
      <c r="J3447" t="str">
        <f>IF(ISBLANK(draft_picks[[#This Row],[drafter_team_id]]),"",_xlfn.XLOOKUP(draft_picks[[#This Row],[drafter_team_id]],drafter_teams[id],drafter_teams[name]))</f>
        <v/>
      </c>
      <c r="K3447" s="3" t="s">
        <v>15497</v>
      </c>
      <c r="L3447" t="s">
        <v>15497</v>
      </c>
      <c r="M3447" t="str">
        <f>IF(OR(ISBLANK(draft_picks[[#This Row],[veto_drafter_id]]),draft_picks[[#This Row],[veto_drafter_id]]=""),"",_xlfn.XLOOKUP(draft_picks[[#This Row],[veto_drafter_id]],drafters[id],drafters[name]))</f>
        <v/>
      </c>
      <c r="N3447" t="s">
        <v>15497</v>
      </c>
      <c r="O3447" t="str">
        <f>IF(OR(ISBLANK(draft_picks[[#This Row],[veto_drafter_team_id]]),draft_picks[[#This Row],[veto_drafter_team_id]]=""),"",_xlfn.XLOOKUP(draft_picks[[#This Row],[veto_drafter_team_id]],drafter_teams[id],drafter_teams[name]))</f>
        <v/>
      </c>
      <c r="Q3447" t="s">
        <v>15497</v>
      </c>
      <c r="R3447" t="str">
        <f>IF(OR(ISBLANK(draft_picks[[#This Row],[veto_override_drafter_id]]),draft_picks[[#This Row],[veto_override_drafter_id]]=""),"",_xlfn.XLOOKUP(draft_picks[[#This Row],[veto_override_drafter_id]],drafters[id],drafters[name]))</f>
        <v/>
      </c>
      <c r="S3447" t="s">
        <v>15497</v>
      </c>
      <c r="T3447" t="str">
        <f>IF(OR(ISBLANK(draft_picks[[#This Row],[veto_override_team_id]]),draft_picks[[#This Row],[veto_override_team_id]]=""),"",_xlfn.XLOOKUP(draft_picks[[#This Row],[veto_override_team_id]],drafter_teams[id],drafter_teams[name]))</f>
        <v/>
      </c>
    </row>
    <row r="3448" spans="1:20" x14ac:dyDescent="0.25">
      <c r="A3448" t="s">
        <v>120</v>
      </c>
      <c r="B3448" t="str">
        <f>_xlfn.XLOOKUP(draft_picks[[#This Row],[draft_id]],drafts[id],drafts[title])</f>
        <v>2024 Mega Draft</v>
      </c>
      <c r="C3448" s="3">
        <v>16</v>
      </c>
      <c r="D3448">
        <f>IF(C3447&lt;draft_picks[[#This Row],[position]],1,IF(C3447&gt;draft_picks[[#This Row],[position]],D3447+1,IF(C3447=draft_picks[[#This Row],[position]],D3447+1)))</f>
        <v>7</v>
      </c>
      <c r="E3448" t="s">
        <v>4584</v>
      </c>
      <c r="F3448" t="str">
        <f>IF(ISBLANK(draft_picks[[#This Row],[movie_id]]),"",_xlfn.XLOOKUP(draft_picks[[#This Row],[movie_id]],drafts.movies[id],drafts.movies[movie_title]))</f>
        <v>Thelma</v>
      </c>
      <c r="G3448" s="3" t="s">
        <v>1115</v>
      </c>
      <c r="H3448" t="str">
        <f>IF(ISBLANK(draft_picks[[#This Row],[drafter_id]]),"",_xlfn.XLOOKUP(draft_picks[[#This Row],[drafter_id]],drafters[id],drafters[name]))</f>
        <v>Ryan Marker</v>
      </c>
      <c r="J3448" t="str">
        <f>IF(ISBLANK(draft_picks[[#This Row],[drafter_team_id]]),"",_xlfn.XLOOKUP(draft_picks[[#This Row],[drafter_team_id]],drafter_teams[id],drafter_teams[name]))</f>
        <v/>
      </c>
      <c r="K3448" s="3" t="s">
        <v>15497</v>
      </c>
      <c r="L3448" t="s">
        <v>15497</v>
      </c>
      <c r="M3448" t="str">
        <f>IF(OR(ISBLANK(draft_picks[[#This Row],[veto_drafter_id]]),draft_picks[[#This Row],[veto_drafter_id]]=""),"",_xlfn.XLOOKUP(draft_picks[[#This Row],[veto_drafter_id]],drafters[id],drafters[name]))</f>
        <v/>
      </c>
      <c r="N3448" t="s">
        <v>15497</v>
      </c>
      <c r="O3448" t="str">
        <f>IF(OR(ISBLANK(draft_picks[[#This Row],[veto_drafter_team_id]]),draft_picks[[#This Row],[veto_drafter_team_id]]=""),"",_xlfn.XLOOKUP(draft_picks[[#This Row],[veto_drafter_team_id]],drafter_teams[id],drafter_teams[name]))</f>
        <v/>
      </c>
      <c r="Q3448" t="s">
        <v>15497</v>
      </c>
      <c r="R3448" t="str">
        <f>IF(OR(ISBLANK(draft_picks[[#This Row],[veto_override_drafter_id]]),draft_picks[[#This Row],[veto_override_drafter_id]]=""),"",_xlfn.XLOOKUP(draft_picks[[#This Row],[veto_override_drafter_id]],drafters[id],drafters[name]))</f>
        <v/>
      </c>
      <c r="S3448" t="s">
        <v>15497</v>
      </c>
      <c r="T3448" t="str">
        <f>IF(OR(ISBLANK(draft_picks[[#This Row],[veto_override_team_id]]),draft_picks[[#This Row],[veto_override_team_id]]=""),"",_xlfn.XLOOKUP(draft_picks[[#This Row],[veto_override_team_id]],drafter_teams[id],drafter_teams[name]))</f>
        <v/>
      </c>
    </row>
    <row r="3449" spans="1:20" x14ac:dyDescent="0.25">
      <c r="A3449" t="s">
        <v>120</v>
      </c>
      <c r="B3449" t="str">
        <f>_xlfn.XLOOKUP(draft_picks[[#This Row],[draft_id]],drafts[id],drafts[title])</f>
        <v>2024 Mega Draft</v>
      </c>
      <c r="C3449" s="3">
        <v>15</v>
      </c>
      <c r="D3449">
        <f>IF(C3448&lt;draft_picks[[#This Row],[position]],1,IF(C3448&gt;draft_picks[[#This Row],[position]],D3448+1,IF(C3448=draft_picks[[#This Row],[position]],D3448+1)))</f>
        <v>8</v>
      </c>
      <c r="E3449" t="s">
        <v>5049</v>
      </c>
      <c r="F3449" t="str">
        <f>IF(ISBLANK(draft_picks[[#This Row],[movie_id]]),"",_xlfn.XLOOKUP(draft_picks[[#This Row],[movie_id]],drafts.movies[id],drafts.movies[movie_title]))</f>
        <v>Tuesday</v>
      </c>
      <c r="G3449" s="3" t="s">
        <v>1115</v>
      </c>
      <c r="H3449" t="str">
        <f>IF(ISBLANK(draft_picks[[#This Row],[drafter_id]]),"",_xlfn.XLOOKUP(draft_picks[[#This Row],[drafter_id]],drafters[id],drafters[name]))</f>
        <v>Ryan Marker</v>
      </c>
      <c r="J3449" t="str">
        <f>IF(ISBLANK(draft_picks[[#This Row],[drafter_team_id]]),"",_xlfn.XLOOKUP(draft_picks[[#This Row],[drafter_team_id]],drafter_teams[id],drafter_teams[name]))</f>
        <v/>
      </c>
      <c r="K3449" s="3" t="s">
        <v>15497</v>
      </c>
      <c r="L3449" t="s">
        <v>15497</v>
      </c>
      <c r="M3449" t="str">
        <f>IF(OR(ISBLANK(draft_picks[[#This Row],[veto_drafter_id]]),draft_picks[[#This Row],[veto_drafter_id]]=""),"",_xlfn.XLOOKUP(draft_picks[[#This Row],[veto_drafter_id]],drafters[id],drafters[name]))</f>
        <v/>
      </c>
      <c r="N3449" t="s">
        <v>15497</v>
      </c>
      <c r="O3449" t="str">
        <f>IF(OR(ISBLANK(draft_picks[[#This Row],[veto_drafter_team_id]]),draft_picks[[#This Row],[veto_drafter_team_id]]=""),"",_xlfn.XLOOKUP(draft_picks[[#This Row],[veto_drafter_team_id]],drafter_teams[id],drafter_teams[name]))</f>
        <v/>
      </c>
      <c r="Q3449" t="s">
        <v>15497</v>
      </c>
      <c r="R3449" t="str">
        <f>IF(OR(ISBLANK(draft_picks[[#This Row],[veto_override_drafter_id]]),draft_picks[[#This Row],[veto_override_drafter_id]]=""),"",_xlfn.XLOOKUP(draft_picks[[#This Row],[veto_override_drafter_id]],drafters[id],drafters[name]))</f>
        <v/>
      </c>
      <c r="S3449" t="s">
        <v>15497</v>
      </c>
      <c r="T3449" t="str">
        <f>IF(OR(ISBLANK(draft_picks[[#This Row],[veto_override_team_id]]),draft_picks[[#This Row],[veto_override_team_id]]=""),"",_xlfn.XLOOKUP(draft_picks[[#This Row],[veto_override_team_id]],drafter_teams[id],drafter_teams[name]))</f>
        <v/>
      </c>
    </row>
    <row r="3450" spans="1:20" x14ac:dyDescent="0.25">
      <c r="A3450" t="s">
        <v>120</v>
      </c>
      <c r="B3450" t="str">
        <f>_xlfn.XLOOKUP(draft_picks[[#This Row],[draft_id]],drafts[id],drafts[title])</f>
        <v>2024 Mega Draft</v>
      </c>
      <c r="C3450" s="3">
        <v>14</v>
      </c>
      <c r="D3450">
        <f>IF(C3449&lt;draft_picks[[#This Row],[position]],1,IF(C3449&gt;draft_picks[[#This Row],[position]],D3449+1,IF(C3449=draft_picks[[#This Row],[position]],D3449+1)))</f>
        <v>9</v>
      </c>
      <c r="E3450" t="s">
        <v>1610</v>
      </c>
      <c r="F3450" t="str">
        <f>IF(ISBLANK(draft_picks[[#This Row],[movie_id]]),"",_xlfn.XLOOKUP(draft_picks[[#This Row],[movie_id]],drafts.movies[id],drafts.movies[movie_title]))</f>
        <v>My Old Ass</v>
      </c>
      <c r="G3450" s="3" t="s">
        <v>1009</v>
      </c>
      <c r="H3450" t="str">
        <f>IF(ISBLANK(draft_picks[[#This Row],[drafter_id]]),"",_xlfn.XLOOKUP(draft_picks[[#This Row],[drafter_id]],drafters[id],drafters[name]))</f>
        <v>Drea Clark</v>
      </c>
      <c r="J3450" t="str">
        <f>IF(ISBLANK(draft_picks[[#This Row],[drafter_team_id]]),"",_xlfn.XLOOKUP(draft_picks[[#This Row],[drafter_team_id]],drafter_teams[id],drafter_teams[name]))</f>
        <v/>
      </c>
      <c r="K3450" s="3" t="s">
        <v>15497</v>
      </c>
      <c r="L3450" t="s">
        <v>15497</v>
      </c>
      <c r="M3450" t="str">
        <f>IF(OR(ISBLANK(draft_picks[[#This Row],[veto_drafter_id]]),draft_picks[[#This Row],[veto_drafter_id]]=""),"",_xlfn.XLOOKUP(draft_picks[[#This Row],[veto_drafter_id]],drafters[id],drafters[name]))</f>
        <v/>
      </c>
      <c r="N3450" t="s">
        <v>15497</v>
      </c>
      <c r="O3450" t="str">
        <f>IF(OR(ISBLANK(draft_picks[[#This Row],[veto_drafter_team_id]]),draft_picks[[#This Row],[veto_drafter_team_id]]=""),"",_xlfn.XLOOKUP(draft_picks[[#This Row],[veto_drafter_team_id]],drafter_teams[id],drafter_teams[name]))</f>
        <v/>
      </c>
      <c r="Q3450" t="s">
        <v>15497</v>
      </c>
      <c r="R3450" t="str">
        <f>IF(OR(ISBLANK(draft_picks[[#This Row],[veto_override_drafter_id]]),draft_picks[[#This Row],[veto_override_drafter_id]]=""),"",_xlfn.XLOOKUP(draft_picks[[#This Row],[veto_override_drafter_id]],drafters[id],drafters[name]))</f>
        <v/>
      </c>
      <c r="S3450" t="s">
        <v>15497</v>
      </c>
      <c r="T3450" t="str">
        <f>IF(OR(ISBLANK(draft_picks[[#This Row],[veto_override_team_id]]),draft_picks[[#This Row],[veto_override_team_id]]=""),"",_xlfn.XLOOKUP(draft_picks[[#This Row],[veto_override_team_id]],drafter_teams[id],drafter_teams[name]))</f>
        <v/>
      </c>
    </row>
    <row r="3451" spans="1:20" x14ac:dyDescent="0.25">
      <c r="A3451" t="s">
        <v>120</v>
      </c>
      <c r="B3451" t="str">
        <f>_xlfn.XLOOKUP(draft_picks[[#This Row],[draft_id]],drafts[id],drafts[title])</f>
        <v>2024 Mega Draft</v>
      </c>
      <c r="C3451" s="3">
        <v>13</v>
      </c>
      <c r="D3451">
        <f>IF(C3450&lt;draft_picks[[#This Row],[position]],1,IF(C3450&gt;draft_picks[[#This Row],[position]],D3450+1,IF(C3450=draft_picks[[#This Row],[position]],D3450+1)))</f>
        <v>10</v>
      </c>
      <c r="E3451" t="s">
        <v>3930</v>
      </c>
      <c r="F3451" t="str">
        <f>IF(ISBLANK(draft_picks[[#This Row],[movie_id]]),"",_xlfn.XLOOKUP(draft_picks[[#This Row],[movie_id]],drafts.movies[id],drafts.movies[movie_title]))</f>
        <v>In the Summers</v>
      </c>
      <c r="G3451" s="3" t="s">
        <v>985</v>
      </c>
      <c r="H3451" t="str">
        <f>IF(ISBLANK(draft_picks[[#This Row],[drafter_id]]),"",_xlfn.XLOOKUP(draft_picks[[#This Row],[drafter_id]],drafters[id],drafters[name]))</f>
        <v>Alonso Duralde</v>
      </c>
      <c r="J3451" t="str">
        <f>IF(ISBLANK(draft_picks[[#This Row],[drafter_team_id]]),"",_xlfn.XLOOKUP(draft_picks[[#This Row],[drafter_team_id]],drafter_teams[id],drafter_teams[name]))</f>
        <v/>
      </c>
      <c r="K3451" s="3" t="s">
        <v>15497</v>
      </c>
      <c r="L3451" t="s">
        <v>15497</v>
      </c>
      <c r="M3451" t="str">
        <f>IF(OR(ISBLANK(draft_picks[[#This Row],[veto_drafter_id]]),draft_picks[[#This Row],[veto_drafter_id]]=""),"",_xlfn.XLOOKUP(draft_picks[[#This Row],[veto_drafter_id]],drafters[id],drafters[name]))</f>
        <v/>
      </c>
      <c r="N3451" t="s">
        <v>15497</v>
      </c>
      <c r="O3451" t="str">
        <f>IF(OR(ISBLANK(draft_picks[[#This Row],[veto_drafter_team_id]]),draft_picks[[#This Row],[veto_drafter_team_id]]=""),"",_xlfn.XLOOKUP(draft_picks[[#This Row],[veto_drafter_team_id]],drafter_teams[id],drafter_teams[name]))</f>
        <v/>
      </c>
      <c r="Q3451" t="s">
        <v>15497</v>
      </c>
      <c r="R3451" t="str">
        <f>IF(OR(ISBLANK(draft_picks[[#This Row],[veto_override_drafter_id]]),draft_picks[[#This Row],[veto_override_drafter_id]]=""),"",_xlfn.XLOOKUP(draft_picks[[#This Row],[veto_override_drafter_id]],drafters[id],drafters[name]))</f>
        <v/>
      </c>
      <c r="S3451" t="s">
        <v>15497</v>
      </c>
      <c r="T3451" t="str">
        <f>IF(OR(ISBLANK(draft_picks[[#This Row],[veto_override_team_id]]),draft_picks[[#This Row],[veto_override_team_id]]=""),"",_xlfn.XLOOKUP(draft_picks[[#This Row],[veto_override_team_id]],drafter_teams[id],drafter_teams[name]))</f>
        <v/>
      </c>
    </row>
    <row r="3452" spans="1:20" x14ac:dyDescent="0.25">
      <c r="A3452" t="s">
        <v>120</v>
      </c>
      <c r="B3452" t="str">
        <f>_xlfn.XLOOKUP(draft_picks[[#This Row],[draft_id]],drafts[id],drafts[title])</f>
        <v>2024 Mega Draft</v>
      </c>
      <c r="C3452" s="3">
        <v>12</v>
      </c>
      <c r="D3452">
        <f>IF(C3451&lt;draft_picks[[#This Row],[position]],1,IF(C3451&gt;draft_picks[[#This Row],[position]],D3451+1,IF(C3451=draft_picks[[#This Row],[position]],D3451+1)))</f>
        <v>11</v>
      </c>
      <c r="E3452" t="s">
        <v>8429</v>
      </c>
      <c r="F3452" t="str">
        <f>IF(ISBLANK(draft_picks[[#This Row],[movie_id]]),"",_xlfn.XLOOKUP(draft_picks[[#This Row],[movie_id]],drafts.movies[id],drafts.movies[movie_title]))</f>
        <v>Flow</v>
      </c>
      <c r="G3452" s="3" t="s">
        <v>1115</v>
      </c>
      <c r="H3452" t="str">
        <f>IF(ISBLANK(draft_picks[[#This Row],[drafter_id]]),"",_xlfn.XLOOKUP(draft_picks[[#This Row],[drafter_id]],drafters[id],drafters[name]))</f>
        <v>Ryan Marker</v>
      </c>
      <c r="J3452" t="str">
        <f>IF(ISBLANK(draft_picks[[#This Row],[drafter_team_id]]),"",_xlfn.XLOOKUP(draft_picks[[#This Row],[drafter_team_id]],drafter_teams[id],drafter_teams[name]))</f>
        <v/>
      </c>
      <c r="K3452" s="3" t="s">
        <v>15497</v>
      </c>
      <c r="L3452" t="s">
        <v>15497</v>
      </c>
      <c r="M3452" t="str">
        <f>IF(OR(ISBLANK(draft_picks[[#This Row],[veto_drafter_id]]),draft_picks[[#This Row],[veto_drafter_id]]=""),"",_xlfn.XLOOKUP(draft_picks[[#This Row],[veto_drafter_id]],drafters[id],drafters[name]))</f>
        <v/>
      </c>
      <c r="N3452" t="s">
        <v>15497</v>
      </c>
      <c r="O3452" t="str">
        <f>IF(OR(ISBLANK(draft_picks[[#This Row],[veto_drafter_team_id]]),draft_picks[[#This Row],[veto_drafter_team_id]]=""),"",_xlfn.XLOOKUP(draft_picks[[#This Row],[veto_drafter_team_id]],drafter_teams[id],drafter_teams[name]))</f>
        <v/>
      </c>
      <c r="Q3452" t="s">
        <v>15497</v>
      </c>
      <c r="R3452" t="str">
        <f>IF(OR(ISBLANK(draft_picks[[#This Row],[veto_override_drafter_id]]),draft_picks[[#This Row],[veto_override_drafter_id]]=""),"",_xlfn.XLOOKUP(draft_picks[[#This Row],[veto_override_drafter_id]],drafters[id],drafters[name]))</f>
        <v/>
      </c>
      <c r="S3452" t="s">
        <v>15497</v>
      </c>
      <c r="T3452" t="str">
        <f>IF(OR(ISBLANK(draft_picks[[#This Row],[veto_override_team_id]]),draft_picks[[#This Row],[veto_override_team_id]]=""),"",_xlfn.XLOOKUP(draft_picks[[#This Row],[veto_override_team_id]],drafter_teams[id],drafter_teams[name]))</f>
        <v/>
      </c>
    </row>
    <row r="3453" spans="1:20" x14ac:dyDescent="0.25">
      <c r="A3453" t="s">
        <v>120</v>
      </c>
      <c r="B3453" t="str">
        <f>_xlfn.XLOOKUP(draft_picks[[#This Row],[draft_id]],drafts[id],drafts[title])</f>
        <v>2024 Mega Draft</v>
      </c>
      <c r="C3453" s="3">
        <v>11</v>
      </c>
      <c r="D3453">
        <f>IF(C3452&lt;draft_picks[[#This Row],[position]],1,IF(C3452&gt;draft_picks[[#This Row],[position]],D3452+1,IF(C3452=draft_picks[[#This Row],[position]],D3452+1)))</f>
        <v>12</v>
      </c>
      <c r="E3453" t="s">
        <v>6836</v>
      </c>
      <c r="F3453" t="str">
        <f>IF(ISBLANK(draft_picks[[#This Row],[movie_id]]),"",_xlfn.XLOOKUP(draft_picks[[#This Row],[movie_id]],drafts.movies[id],drafts.movies[movie_title]))</f>
        <v>The Piano Lesson</v>
      </c>
      <c r="G3453" s="3" t="s">
        <v>915</v>
      </c>
      <c r="H3453" t="str">
        <f>IF(ISBLANK(draft_picks[[#This Row],[drafter_id]]),"",_xlfn.XLOOKUP(draft_picks[[#This Row],[drafter_id]],drafters[id],drafters[name]))</f>
        <v>Billy Ray Brewton</v>
      </c>
      <c r="J3453" t="str">
        <f>IF(ISBLANK(draft_picks[[#This Row],[drafter_team_id]]),"",_xlfn.XLOOKUP(draft_picks[[#This Row],[drafter_team_id]],drafter_teams[id],drafter_teams[name]))</f>
        <v/>
      </c>
      <c r="K3453" s="3" t="s">
        <v>15497</v>
      </c>
      <c r="L3453" t="s">
        <v>15497</v>
      </c>
      <c r="M3453" t="str">
        <f>IF(OR(ISBLANK(draft_picks[[#This Row],[veto_drafter_id]]),draft_picks[[#This Row],[veto_drafter_id]]=""),"",_xlfn.XLOOKUP(draft_picks[[#This Row],[veto_drafter_id]],drafters[id],drafters[name]))</f>
        <v/>
      </c>
      <c r="N3453" t="s">
        <v>15497</v>
      </c>
      <c r="O3453" t="str">
        <f>IF(OR(ISBLANK(draft_picks[[#This Row],[veto_drafter_team_id]]),draft_picks[[#This Row],[veto_drafter_team_id]]=""),"",_xlfn.XLOOKUP(draft_picks[[#This Row],[veto_drafter_team_id]],drafter_teams[id],drafter_teams[name]))</f>
        <v/>
      </c>
      <c r="Q3453" t="s">
        <v>15497</v>
      </c>
      <c r="R3453" t="str">
        <f>IF(OR(ISBLANK(draft_picks[[#This Row],[veto_override_drafter_id]]),draft_picks[[#This Row],[veto_override_drafter_id]]=""),"",_xlfn.XLOOKUP(draft_picks[[#This Row],[veto_override_drafter_id]],drafters[id],drafters[name]))</f>
        <v/>
      </c>
      <c r="S3453" t="s">
        <v>15497</v>
      </c>
      <c r="T3453" t="str">
        <f>IF(OR(ISBLANK(draft_picks[[#This Row],[veto_override_team_id]]),draft_picks[[#This Row],[veto_override_team_id]]=""),"",_xlfn.XLOOKUP(draft_picks[[#This Row],[veto_override_team_id]],drafter_teams[id],drafter_teams[name]))</f>
        <v/>
      </c>
    </row>
    <row r="3454" spans="1:20" x14ac:dyDescent="0.25">
      <c r="A3454" t="s">
        <v>120</v>
      </c>
      <c r="B3454" t="str">
        <f>_xlfn.XLOOKUP(draft_picks[[#This Row],[draft_id]],drafts[id],drafts[title])</f>
        <v>2024 Mega Draft</v>
      </c>
      <c r="C3454" s="3">
        <v>10</v>
      </c>
      <c r="D3454">
        <f>IF(C3453&lt;draft_picks[[#This Row],[position]],1,IF(C3453&gt;draft_picks[[#This Row],[position]],D3453+1,IF(C3453=draft_picks[[#This Row],[position]],D3453+1)))</f>
        <v>13</v>
      </c>
      <c r="E3454" t="s">
        <v>6833</v>
      </c>
      <c r="F3454" t="str">
        <f>IF(ISBLANK(draft_picks[[#This Row],[movie_id]]),"",_xlfn.XLOOKUP(draft_picks[[#This Row],[movie_id]],drafts.movies[id],drafts.movies[movie_title]))</f>
        <v>A Different Man</v>
      </c>
      <c r="G3454" s="3" t="s">
        <v>1009</v>
      </c>
      <c r="H3454" t="str">
        <f>IF(ISBLANK(draft_picks[[#This Row],[drafter_id]]),"",_xlfn.XLOOKUP(draft_picks[[#This Row],[drafter_id]],drafters[id],drafters[name]))</f>
        <v>Drea Clark</v>
      </c>
      <c r="J3454" t="str">
        <f>IF(ISBLANK(draft_picks[[#This Row],[drafter_team_id]]),"",_xlfn.XLOOKUP(draft_picks[[#This Row],[drafter_team_id]],drafter_teams[id],drafter_teams[name]))</f>
        <v/>
      </c>
      <c r="K3454" s="3" t="s">
        <v>15497</v>
      </c>
      <c r="L3454" t="s">
        <v>15497</v>
      </c>
      <c r="M3454" t="str">
        <f>IF(OR(ISBLANK(draft_picks[[#This Row],[veto_drafter_id]]),draft_picks[[#This Row],[veto_drafter_id]]=""),"",_xlfn.XLOOKUP(draft_picks[[#This Row],[veto_drafter_id]],drafters[id],drafters[name]))</f>
        <v/>
      </c>
      <c r="N3454" t="s">
        <v>15497</v>
      </c>
      <c r="O3454" t="str">
        <f>IF(OR(ISBLANK(draft_picks[[#This Row],[veto_drafter_team_id]]),draft_picks[[#This Row],[veto_drafter_team_id]]=""),"",_xlfn.XLOOKUP(draft_picks[[#This Row],[veto_drafter_team_id]],drafter_teams[id],drafter_teams[name]))</f>
        <v/>
      </c>
      <c r="Q3454" t="s">
        <v>15497</v>
      </c>
      <c r="R3454" t="str">
        <f>IF(OR(ISBLANK(draft_picks[[#This Row],[veto_override_drafter_id]]),draft_picks[[#This Row],[veto_override_drafter_id]]=""),"",_xlfn.XLOOKUP(draft_picks[[#This Row],[veto_override_drafter_id]],drafters[id],drafters[name]))</f>
        <v/>
      </c>
      <c r="S3454" t="s">
        <v>15497</v>
      </c>
      <c r="T3454" t="str">
        <f>IF(OR(ISBLANK(draft_picks[[#This Row],[veto_override_team_id]]),draft_picks[[#This Row],[veto_override_team_id]]=""),"",_xlfn.XLOOKUP(draft_picks[[#This Row],[veto_override_team_id]],drafter_teams[id],drafter_teams[name]))</f>
        <v/>
      </c>
    </row>
    <row r="3455" spans="1:20" x14ac:dyDescent="0.25">
      <c r="A3455" t="s">
        <v>120</v>
      </c>
      <c r="B3455" t="str">
        <f>_xlfn.XLOOKUP(draft_picks[[#This Row],[draft_id]],drafts[id],drafts[title])</f>
        <v>2024 Mega Draft</v>
      </c>
      <c r="C3455" s="3">
        <v>9</v>
      </c>
      <c r="D3455">
        <f>IF(C3454&lt;draft_picks[[#This Row],[position]],1,IF(C3454&gt;draft_picks[[#This Row],[position]],D3454+1,IF(C3454=draft_picks[[#This Row],[position]],D3454+1)))</f>
        <v>14</v>
      </c>
      <c r="E3455" t="s">
        <v>5043</v>
      </c>
      <c r="F3455" t="str">
        <f>IF(ISBLANK(draft_picks[[#This Row],[movie_id]]),"",_xlfn.XLOOKUP(draft_picks[[#This Row],[movie_id]],drafts.movies[id],drafts.movies[movie_title]))</f>
        <v>Challengers</v>
      </c>
      <c r="G3455" s="3" t="s">
        <v>985</v>
      </c>
      <c r="H3455" t="str">
        <f>IF(ISBLANK(draft_picks[[#This Row],[drafter_id]]),"",_xlfn.XLOOKUP(draft_picks[[#This Row],[drafter_id]],drafters[id],drafters[name]))</f>
        <v>Alonso Duralde</v>
      </c>
      <c r="J3455" t="str">
        <f>IF(ISBLANK(draft_picks[[#This Row],[drafter_team_id]]),"",_xlfn.XLOOKUP(draft_picks[[#This Row],[drafter_team_id]],drafter_teams[id],drafter_teams[name]))</f>
        <v/>
      </c>
      <c r="K3455" s="3" t="s">
        <v>15484</v>
      </c>
      <c r="L3455" t="s">
        <v>915</v>
      </c>
      <c r="M3455" t="str">
        <f>IF(OR(ISBLANK(draft_picks[[#This Row],[veto_drafter_id]]),draft_picks[[#This Row],[veto_drafter_id]]=""),"",_xlfn.XLOOKUP(draft_picks[[#This Row],[veto_drafter_id]],drafters[id],drafters[name]))</f>
        <v>Billy Ray Brewton</v>
      </c>
      <c r="N3455" t="s">
        <v>15497</v>
      </c>
      <c r="O3455" t="str">
        <f>IF(OR(ISBLANK(draft_picks[[#This Row],[veto_drafter_team_id]]),draft_picks[[#This Row],[veto_drafter_team_id]]=""),"",_xlfn.XLOOKUP(draft_picks[[#This Row],[veto_drafter_team_id]],drafter_teams[id],drafter_teams[name]))</f>
        <v/>
      </c>
      <c r="P3455" t="b">
        <v>1</v>
      </c>
      <c r="Q3455" t="s">
        <v>1115</v>
      </c>
      <c r="R3455" t="str">
        <f>IF(OR(ISBLANK(draft_picks[[#This Row],[veto_override_drafter_id]]),draft_picks[[#This Row],[veto_override_drafter_id]]=""),"",_xlfn.XLOOKUP(draft_picks[[#This Row],[veto_override_drafter_id]],drafters[id],drafters[name]))</f>
        <v>Ryan Marker</v>
      </c>
      <c r="S3455" t="s">
        <v>15497</v>
      </c>
      <c r="T3455" t="str">
        <f>IF(OR(ISBLANK(draft_picks[[#This Row],[veto_override_team_id]]),draft_picks[[#This Row],[veto_override_team_id]]=""),"",_xlfn.XLOOKUP(draft_picks[[#This Row],[veto_override_team_id]],drafter_teams[id],drafter_teams[name]))</f>
        <v/>
      </c>
    </row>
    <row r="3456" spans="1:20" x14ac:dyDescent="0.25">
      <c r="A3456" t="s">
        <v>120</v>
      </c>
      <c r="B3456" t="str">
        <f>_xlfn.XLOOKUP(draft_picks[[#This Row],[draft_id]],drafts[id],drafts[title])</f>
        <v>2024 Mega Draft</v>
      </c>
      <c r="C3456" s="3">
        <v>8</v>
      </c>
      <c r="D3456">
        <f>IF(C3455&lt;draft_picks[[#This Row],[position]],1,IF(C3455&gt;draft_picks[[#This Row],[position]],D3455+1,IF(C3455=draft_picks[[#This Row],[position]],D3455+1)))</f>
        <v>15</v>
      </c>
      <c r="E3456" t="s">
        <v>8420</v>
      </c>
      <c r="F3456" t="str">
        <f>IF(ISBLANK(draft_picks[[#This Row],[movie_id]]),"",_xlfn.XLOOKUP(draft_picks[[#This Row],[movie_id]],drafts.movies[id],drafts.movies[movie_title]))</f>
        <v>The Apprentice</v>
      </c>
      <c r="G3456" s="3" t="s">
        <v>1115</v>
      </c>
      <c r="H3456" t="str">
        <f>IF(ISBLANK(draft_picks[[#This Row],[drafter_id]]),"",_xlfn.XLOOKUP(draft_picks[[#This Row],[drafter_id]],drafters[id],drafters[name]))</f>
        <v>Ryan Marker</v>
      </c>
      <c r="J3456" t="str">
        <f>IF(ISBLANK(draft_picks[[#This Row],[drafter_team_id]]),"",_xlfn.XLOOKUP(draft_picks[[#This Row],[drafter_team_id]],drafter_teams[id],drafter_teams[name]))</f>
        <v/>
      </c>
      <c r="K3456" s="3" t="s">
        <v>15497</v>
      </c>
      <c r="L3456" t="s">
        <v>15497</v>
      </c>
      <c r="M3456" t="str">
        <f>IF(OR(ISBLANK(draft_picks[[#This Row],[veto_drafter_id]]),draft_picks[[#This Row],[veto_drafter_id]]=""),"",_xlfn.XLOOKUP(draft_picks[[#This Row],[veto_drafter_id]],drafters[id],drafters[name]))</f>
        <v/>
      </c>
      <c r="N3456" t="s">
        <v>15497</v>
      </c>
      <c r="O3456" t="str">
        <f>IF(OR(ISBLANK(draft_picks[[#This Row],[veto_drafter_team_id]]),draft_picks[[#This Row],[veto_drafter_team_id]]=""),"",_xlfn.XLOOKUP(draft_picks[[#This Row],[veto_drafter_team_id]],drafter_teams[id],drafter_teams[name]))</f>
        <v/>
      </c>
      <c r="Q3456" t="s">
        <v>15497</v>
      </c>
      <c r="R3456" t="str">
        <f>IF(OR(ISBLANK(draft_picks[[#This Row],[veto_override_drafter_id]]),draft_picks[[#This Row],[veto_override_drafter_id]]=""),"",_xlfn.XLOOKUP(draft_picks[[#This Row],[veto_override_drafter_id]],drafters[id],drafters[name]))</f>
        <v/>
      </c>
      <c r="S3456" t="s">
        <v>15497</v>
      </c>
      <c r="T3456" t="str">
        <f>IF(OR(ISBLANK(draft_picks[[#This Row],[veto_override_team_id]]),draft_picks[[#This Row],[veto_override_team_id]]=""),"",_xlfn.XLOOKUP(draft_picks[[#This Row],[veto_override_team_id]],drafter_teams[id],drafter_teams[name]))</f>
        <v/>
      </c>
    </row>
    <row r="3457" spans="1:20" x14ac:dyDescent="0.25">
      <c r="A3457" t="s">
        <v>120</v>
      </c>
      <c r="B3457" t="str">
        <f>_xlfn.XLOOKUP(draft_picks[[#This Row],[draft_id]],drafts[id],drafts[title])</f>
        <v>2024 Mega Draft</v>
      </c>
      <c r="C3457" s="3">
        <v>7</v>
      </c>
      <c r="D3457">
        <f>IF(C3456&lt;draft_picks[[#This Row],[position]],1,IF(C3456&gt;draft_picks[[#This Row],[position]],D3456+1,IF(C3456=draft_picks[[#This Row],[position]],D3456+1)))</f>
        <v>16</v>
      </c>
      <c r="E3457" t="s">
        <v>6904</v>
      </c>
      <c r="F3457" t="str">
        <f>IF(ISBLANK(draft_picks[[#This Row],[movie_id]]),"",_xlfn.XLOOKUP(draft_picks[[#This Row],[movie_id]],drafts.movies[id],drafts.movies[movie_title]))</f>
        <v>I Saw the TV Glow</v>
      </c>
      <c r="G3457" s="3" t="s">
        <v>915</v>
      </c>
      <c r="H3457" t="str">
        <f>IF(ISBLANK(draft_picks[[#This Row],[drafter_id]]),"",_xlfn.XLOOKUP(draft_picks[[#This Row],[drafter_id]],drafters[id],drafters[name]))</f>
        <v>Billy Ray Brewton</v>
      </c>
      <c r="J3457" t="str">
        <f>IF(ISBLANK(draft_picks[[#This Row],[drafter_team_id]]),"",_xlfn.XLOOKUP(draft_picks[[#This Row],[drafter_team_id]],drafter_teams[id],drafter_teams[name]))</f>
        <v/>
      </c>
      <c r="K3457" s="3" t="s">
        <v>15497</v>
      </c>
      <c r="L3457" t="s">
        <v>15497</v>
      </c>
      <c r="M3457" t="str">
        <f>IF(OR(ISBLANK(draft_picks[[#This Row],[veto_drafter_id]]),draft_picks[[#This Row],[veto_drafter_id]]=""),"",_xlfn.XLOOKUP(draft_picks[[#This Row],[veto_drafter_id]],drafters[id],drafters[name]))</f>
        <v/>
      </c>
      <c r="N3457" t="s">
        <v>15497</v>
      </c>
      <c r="O3457" t="str">
        <f>IF(OR(ISBLANK(draft_picks[[#This Row],[veto_drafter_team_id]]),draft_picks[[#This Row],[veto_drafter_team_id]]=""),"",_xlfn.XLOOKUP(draft_picks[[#This Row],[veto_drafter_team_id]],drafter_teams[id],drafter_teams[name]))</f>
        <v/>
      </c>
      <c r="Q3457" t="s">
        <v>15497</v>
      </c>
      <c r="R3457" t="str">
        <f>IF(OR(ISBLANK(draft_picks[[#This Row],[veto_override_drafter_id]]),draft_picks[[#This Row],[veto_override_drafter_id]]=""),"",_xlfn.XLOOKUP(draft_picks[[#This Row],[veto_override_drafter_id]],drafters[id],drafters[name]))</f>
        <v/>
      </c>
      <c r="S3457" t="s">
        <v>15497</v>
      </c>
      <c r="T3457" t="str">
        <f>IF(OR(ISBLANK(draft_picks[[#This Row],[veto_override_team_id]]),draft_picks[[#This Row],[veto_override_team_id]]=""),"",_xlfn.XLOOKUP(draft_picks[[#This Row],[veto_override_team_id]],drafter_teams[id],drafter_teams[name]))</f>
        <v/>
      </c>
    </row>
    <row r="3458" spans="1:20" x14ac:dyDescent="0.25">
      <c r="A3458" t="s">
        <v>120</v>
      </c>
      <c r="B3458" t="str">
        <f>_xlfn.XLOOKUP(draft_picks[[#This Row],[draft_id]],drafts[id],drafts[title])</f>
        <v>2024 Mega Draft</v>
      </c>
      <c r="C3458" s="3">
        <v>6</v>
      </c>
      <c r="D3458">
        <f>IF(C3457&lt;draft_picks[[#This Row],[position]],1,IF(C3457&gt;draft_picks[[#This Row],[position]],D3457+1,IF(C3457=draft_picks[[#This Row],[position]],D3457+1)))</f>
        <v>17</v>
      </c>
      <c r="E3458" t="s">
        <v>2901</v>
      </c>
      <c r="F3458" t="str">
        <f>IF(ISBLANK(draft_picks[[#This Row],[movie_id]]),"",_xlfn.XLOOKUP(draft_picks[[#This Row],[movie_id]],drafts.movies[id],drafts.movies[movie_title]))</f>
        <v>Sing Sing</v>
      </c>
      <c r="G3458" s="3" t="s">
        <v>1009</v>
      </c>
      <c r="H3458" t="str">
        <f>IF(ISBLANK(draft_picks[[#This Row],[drafter_id]]),"",_xlfn.XLOOKUP(draft_picks[[#This Row],[drafter_id]],drafters[id],drafters[name]))</f>
        <v>Drea Clark</v>
      </c>
      <c r="J3458" t="str">
        <f>IF(ISBLANK(draft_picks[[#This Row],[drafter_team_id]]),"",_xlfn.XLOOKUP(draft_picks[[#This Row],[drafter_team_id]],drafter_teams[id],drafter_teams[name]))</f>
        <v/>
      </c>
      <c r="K3458" s="3" t="s">
        <v>15497</v>
      </c>
      <c r="L3458" t="s">
        <v>15497</v>
      </c>
      <c r="M3458" t="str">
        <f>IF(OR(ISBLANK(draft_picks[[#This Row],[veto_drafter_id]]),draft_picks[[#This Row],[veto_drafter_id]]=""),"",_xlfn.XLOOKUP(draft_picks[[#This Row],[veto_drafter_id]],drafters[id],drafters[name]))</f>
        <v/>
      </c>
      <c r="N3458" t="s">
        <v>15497</v>
      </c>
      <c r="O3458" t="str">
        <f>IF(OR(ISBLANK(draft_picks[[#This Row],[veto_drafter_team_id]]),draft_picks[[#This Row],[veto_drafter_team_id]]=""),"",_xlfn.XLOOKUP(draft_picks[[#This Row],[veto_drafter_team_id]],drafter_teams[id],drafter_teams[name]))</f>
        <v/>
      </c>
      <c r="Q3458" t="s">
        <v>15497</v>
      </c>
      <c r="R3458" t="str">
        <f>IF(OR(ISBLANK(draft_picks[[#This Row],[veto_override_drafter_id]]),draft_picks[[#This Row],[veto_override_drafter_id]]=""),"",_xlfn.XLOOKUP(draft_picks[[#This Row],[veto_override_drafter_id]],drafters[id],drafters[name]))</f>
        <v/>
      </c>
      <c r="S3458" t="s">
        <v>15497</v>
      </c>
      <c r="T3458" t="str">
        <f>IF(OR(ISBLANK(draft_picks[[#This Row],[veto_override_team_id]]),draft_picks[[#This Row],[veto_override_team_id]]=""),"",_xlfn.XLOOKUP(draft_picks[[#This Row],[veto_override_team_id]],drafter_teams[id],drafter_teams[name]))</f>
        <v/>
      </c>
    </row>
    <row r="3459" spans="1:20" x14ac:dyDescent="0.25">
      <c r="A3459" t="s">
        <v>120</v>
      </c>
      <c r="B3459" t="str">
        <f>_xlfn.XLOOKUP(draft_picks[[#This Row],[draft_id]],drafts[id],drafts[title])</f>
        <v>2024 Mega Draft</v>
      </c>
      <c r="C3459" s="3">
        <v>5</v>
      </c>
      <c r="D3459">
        <f>IF(C3458&lt;draft_picks[[#This Row],[position]],1,IF(C3458&gt;draft_picks[[#This Row],[position]],D3458+1,IF(C3458=draft_picks[[#This Row],[position]],D3458+1)))</f>
        <v>18</v>
      </c>
      <c r="E3459" t="s">
        <v>6528</v>
      </c>
      <c r="F3459" t="str">
        <f>IF(ISBLANK(draft_picks[[#This Row],[movie_id]]),"",_xlfn.XLOOKUP(draft_picks[[#This Row],[movie_id]],drafts.movies[id],drafts.movies[movie_title]))</f>
        <v>Hundreds of Beavers</v>
      </c>
      <c r="G3459" s="3" t="s">
        <v>985</v>
      </c>
      <c r="H3459" t="str">
        <f>IF(ISBLANK(draft_picks[[#This Row],[drafter_id]]),"",_xlfn.XLOOKUP(draft_picks[[#This Row],[drafter_id]],drafters[id],drafters[name]))</f>
        <v>Alonso Duralde</v>
      </c>
      <c r="J3459" t="str">
        <f>IF(ISBLANK(draft_picks[[#This Row],[drafter_team_id]]),"",_xlfn.XLOOKUP(draft_picks[[#This Row],[drafter_team_id]],drafter_teams[id],drafter_teams[name]))</f>
        <v/>
      </c>
      <c r="K3459" s="3" t="s">
        <v>15497</v>
      </c>
      <c r="L3459" t="s">
        <v>15497</v>
      </c>
      <c r="M3459" t="str">
        <f>IF(OR(ISBLANK(draft_picks[[#This Row],[veto_drafter_id]]),draft_picks[[#This Row],[veto_drafter_id]]=""),"",_xlfn.XLOOKUP(draft_picks[[#This Row],[veto_drafter_id]],drafters[id],drafters[name]))</f>
        <v/>
      </c>
      <c r="N3459" t="s">
        <v>15497</v>
      </c>
      <c r="O3459" t="str">
        <f>IF(OR(ISBLANK(draft_picks[[#This Row],[veto_drafter_team_id]]),draft_picks[[#This Row],[veto_drafter_team_id]]=""),"",_xlfn.XLOOKUP(draft_picks[[#This Row],[veto_drafter_team_id]],drafter_teams[id],drafter_teams[name]))</f>
        <v/>
      </c>
      <c r="Q3459" t="s">
        <v>15497</v>
      </c>
      <c r="R3459" t="str">
        <f>IF(OR(ISBLANK(draft_picks[[#This Row],[veto_override_drafter_id]]),draft_picks[[#This Row],[veto_override_drafter_id]]=""),"",_xlfn.XLOOKUP(draft_picks[[#This Row],[veto_override_drafter_id]],drafters[id],drafters[name]))</f>
        <v/>
      </c>
      <c r="S3459" t="s">
        <v>15497</v>
      </c>
      <c r="T3459" t="str">
        <f>IF(OR(ISBLANK(draft_picks[[#This Row],[veto_override_team_id]]),draft_picks[[#This Row],[veto_override_team_id]]=""),"",_xlfn.XLOOKUP(draft_picks[[#This Row],[veto_override_team_id]],drafter_teams[id],drafter_teams[name]))</f>
        <v/>
      </c>
    </row>
    <row r="3460" spans="1:20" x14ac:dyDescent="0.25">
      <c r="A3460" t="s">
        <v>120</v>
      </c>
      <c r="B3460" t="str">
        <f>_xlfn.XLOOKUP(draft_picks[[#This Row],[draft_id]],drafts[id],drafts[title])</f>
        <v>2024 Mega Draft</v>
      </c>
      <c r="C3460" s="3">
        <v>4</v>
      </c>
      <c r="D3460">
        <f>IF(C3459&lt;draft_picks[[#This Row],[position]],1,IF(C3459&gt;draft_picks[[#This Row],[position]],D3459+1,IF(C3459=draft_picks[[#This Row],[position]],D3459+1)))</f>
        <v>19</v>
      </c>
      <c r="E3460" t="s">
        <v>8331</v>
      </c>
      <c r="F3460" t="str">
        <f>IF(ISBLANK(draft_picks[[#This Row],[movie_id]]),"",_xlfn.XLOOKUP(draft_picks[[#This Row],[movie_id]],drafts.movies[id],drafts.movies[movie_title]))</f>
        <v>Christmas Eve in Miller's Point</v>
      </c>
      <c r="G3460" s="3" t="s">
        <v>985</v>
      </c>
      <c r="H3460" t="str">
        <f>IF(ISBLANK(draft_picks[[#This Row],[drafter_id]]),"",_xlfn.XLOOKUP(draft_picks[[#This Row],[drafter_id]],drafters[id],drafters[name]))</f>
        <v>Alonso Duralde</v>
      </c>
      <c r="J3460" t="str">
        <f>IF(ISBLANK(draft_picks[[#This Row],[drafter_team_id]]),"",_xlfn.XLOOKUP(draft_picks[[#This Row],[drafter_team_id]],drafter_teams[id],drafter_teams[name]))</f>
        <v/>
      </c>
      <c r="K3460" s="3" t="s">
        <v>15497</v>
      </c>
      <c r="L3460" t="s">
        <v>15497</v>
      </c>
      <c r="M3460" t="str">
        <f>IF(OR(ISBLANK(draft_picks[[#This Row],[veto_drafter_id]]),draft_picks[[#This Row],[veto_drafter_id]]=""),"",_xlfn.XLOOKUP(draft_picks[[#This Row],[veto_drafter_id]],drafters[id],drafters[name]))</f>
        <v/>
      </c>
      <c r="N3460" t="s">
        <v>15497</v>
      </c>
      <c r="O3460" t="str">
        <f>IF(OR(ISBLANK(draft_picks[[#This Row],[veto_drafter_team_id]]),draft_picks[[#This Row],[veto_drafter_team_id]]=""),"",_xlfn.XLOOKUP(draft_picks[[#This Row],[veto_drafter_team_id]],drafter_teams[id],drafter_teams[name]))</f>
        <v/>
      </c>
      <c r="Q3460" t="s">
        <v>15497</v>
      </c>
      <c r="R3460" t="str">
        <f>IF(OR(ISBLANK(draft_picks[[#This Row],[veto_override_drafter_id]]),draft_picks[[#This Row],[veto_override_drafter_id]]=""),"",_xlfn.XLOOKUP(draft_picks[[#This Row],[veto_override_drafter_id]],drafters[id],drafters[name]))</f>
        <v/>
      </c>
      <c r="S3460" t="s">
        <v>15497</v>
      </c>
      <c r="T3460" t="str">
        <f>IF(OR(ISBLANK(draft_picks[[#This Row],[veto_override_team_id]]),draft_picks[[#This Row],[veto_override_team_id]]=""),"",_xlfn.XLOOKUP(draft_picks[[#This Row],[veto_override_team_id]],drafter_teams[id],drafter_teams[name]))</f>
        <v/>
      </c>
    </row>
    <row r="3461" spans="1:20" x14ac:dyDescent="0.25">
      <c r="A3461" t="s">
        <v>120</v>
      </c>
      <c r="B3461" t="str">
        <f>_xlfn.XLOOKUP(draft_picks[[#This Row],[draft_id]],drafts[id],drafts[title])</f>
        <v>2024 Mega Draft</v>
      </c>
      <c r="C3461" s="3">
        <v>3</v>
      </c>
      <c r="D3461">
        <f>IF(C3460&lt;draft_picks[[#This Row],[position]],1,IF(C3460&gt;draft_picks[[#This Row],[position]],D3460+1,IF(C3460=draft_picks[[#This Row],[position]],D3460+1)))</f>
        <v>20</v>
      </c>
      <c r="E3461" t="s">
        <v>7658</v>
      </c>
      <c r="F3461" t="str">
        <f>IF(ISBLANK(draft_picks[[#This Row],[movie_id]]),"",_xlfn.XLOOKUP(draft_picks[[#This Row],[movie_id]],drafts.movies[id],drafts.movies[movie_title]))</f>
        <v>Anora</v>
      </c>
      <c r="G3461" s="3" t="s">
        <v>1115</v>
      </c>
      <c r="H3461" t="str">
        <f>IF(ISBLANK(draft_picks[[#This Row],[drafter_id]]),"",_xlfn.XLOOKUP(draft_picks[[#This Row],[drafter_id]],drafters[id],drafters[name]))</f>
        <v>Ryan Marker</v>
      </c>
      <c r="J3461" t="str">
        <f>IF(ISBLANK(draft_picks[[#This Row],[drafter_team_id]]),"",_xlfn.XLOOKUP(draft_picks[[#This Row],[drafter_team_id]],drafter_teams[id],drafter_teams[name]))</f>
        <v/>
      </c>
      <c r="K3461" s="3" t="s">
        <v>15484</v>
      </c>
      <c r="L3461" t="s">
        <v>1009</v>
      </c>
      <c r="M3461" t="str">
        <f>IF(OR(ISBLANK(draft_picks[[#This Row],[veto_drafter_id]]),draft_picks[[#This Row],[veto_drafter_id]]=""),"",_xlfn.XLOOKUP(draft_picks[[#This Row],[veto_drafter_id]],drafters[id],drafters[name]))</f>
        <v>Drea Clark</v>
      </c>
      <c r="N3461" t="s">
        <v>15497</v>
      </c>
      <c r="O3461" t="str">
        <f>IF(OR(ISBLANK(draft_picks[[#This Row],[veto_drafter_team_id]]),draft_picks[[#This Row],[veto_drafter_team_id]]=""),"",_xlfn.XLOOKUP(draft_picks[[#This Row],[veto_drafter_team_id]],drafter_teams[id],drafter_teams[name]))</f>
        <v/>
      </c>
      <c r="Q3461" t="s">
        <v>15497</v>
      </c>
      <c r="R3461" t="str">
        <f>IF(OR(ISBLANK(draft_picks[[#This Row],[veto_override_drafter_id]]),draft_picks[[#This Row],[veto_override_drafter_id]]=""),"",_xlfn.XLOOKUP(draft_picks[[#This Row],[veto_override_drafter_id]],drafters[id],drafters[name]))</f>
        <v/>
      </c>
      <c r="S3461" t="s">
        <v>15497</v>
      </c>
      <c r="T3461" t="str">
        <f>IF(OR(ISBLANK(draft_picks[[#This Row],[veto_override_team_id]]),draft_picks[[#This Row],[veto_override_team_id]]=""),"",_xlfn.XLOOKUP(draft_picks[[#This Row],[veto_override_team_id]],drafter_teams[id],drafter_teams[name]))</f>
        <v/>
      </c>
    </row>
    <row r="3462" spans="1:20" x14ac:dyDescent="0.25">
      <c r="A3462" t="s">
        <v>120</v>
      </c>
      <c r="B3462" t="str">
        <f>_xlfn.XLOOKUP(draft_picks[[#This Row],[draft_id]],drafts[id],drafts[title])</f>
        <v>2024 Mega Draft</v>
      </c>
      <c r="C3462" s="3">
        <v>3</v>
      </c>
      <c r="D3462">
        <f>IF(C3461&lt;draft_picks[[#This Row],[position]],1,IF(C3461&gt;draft_picks[[#This Row],[position]],D3461+1,IF(C3461=draft_picks[[#This Row],[position]],D3461+1)))</f>
        <v>21</v>
      </c>
      <c r="E3462" t="s">
        <v>4287</v>
      </c>
      <c r="F3462" t="str">
        <f>IF(ISBLANK(draft_picks[[#This Row],[movie_id]]),"",_xlfn.XLOOKUP(draft_picks[[#This Row],[movie_id]],drafts.movies[id],drafts.movies[movie_title]))</f>
        <v>All We Imagine as Light</v>
      </c>
      <c r="G3462" s="3" t="s">
        <v>1115</v>
      </c>
      <c r="H3462" t="str">
        <f>IF(ISBLANK(draft_picks[[#This Row],[drafter_id]]),"",_xlfn.XLOOKUP(draft_picks[[#This Row],[drafter_id]],drafters[id],drafters[name]))</f>
        <v>Ryan Marker</v>
      </c>
      <c r="J3462" t="str">
        <f>IF(ISBLANK(draft_picks[[#This Row],[drafter_team_id]]),"",_xlfn.XLOOKUP(draft_picks[[#This Row],[drafter_team_id]],drafter_teams[id],drafter_teams[name]))</f>
        <v/>
      </c>
      <c r="K3462" s="3" t="s">
        <v>15497</v>
      </c>
      <c r="L3462" t="s">
        <v>15497</v>
      </c>
      <c r="M3462" t="str">
        <f>IF(OR(ISBLANK(draft_picks[[#This Row],[veto_drafter_id]]),draft_picks[[#This Row],[veto_drafter_id]]=""),"",_xlfn.XLOOKUP(draft_picks[[#This Row],[veto_drafter_id]],drafters[id],drafters[name]))</f>
        <v/>
      </c>
      <c r="N3462" t="s">
        <v>15497</v>
      </c>
      <c r="O3462" t="str">
        <f>IF(OR(ISBLANK(draft_picks[[#This Row],[veto_drafter_team_id]]),draft_picks[[#This Row],[veto_drafter_team_id]]=""),"",_xlfn.XLOOKUP(draft_picks[[#This Row],[veto_drafter_team_id]],drafter_teams[id],drafter_teams[name]))</f>
        <v/>
      </c>
      <c r="Q3462" t="s">
        <v>15497</v>
      </c>
      <c r="R3462" t="str">
        <f>IF(OR(ISBLANK(draft_picks[[#This Row],[veto_override_drafter_id]]),draft_picks[[#This Row],[veto_override_drafter_id]]=""),"",_xlfn.XLOOKUP(draft_picks[[#This Row],[veto_override_drafter_id]],drafters[id],drafters[name]))</f>
        <v/>
      </c>
      <c r="S3462" t="s">
        <v>15497</v>
      </c>
      <c r="T3462" t="str">
        <f>IF(OR(ISBLANK(draft_picks[[#This Row],[veto_override_team_id]]),draft_picks[[#This Row],[veto_override_team_id]]=""),"",_xlfn.XLOOKUP(draft_picks[[#This Row],[veto_override_team_id]],drafter_teams[id],drafter_teams[name]))</f>
        <v/>
      </c>
    </row>
    <row r="3463" spans="1:20" x14ac:dyDescent="0.25">
      <c r="A3463" t="s">
        <v>120</v>
      </c>
      <c r="B3463" t="str">
        <f>_xlfn.XLOOKUP(draft_picks[[#This Row],[draft_id]],drafts[id],drafts[title])</f>
        <v>2024 Mega Draft</v>
      </c>
      <c r="C3463" s="3">
        <v>2</v>
      </c>
      <c r="D3463">
        <f>IF(C3462&lt;draft_picks[[#This Row],[position]],1,IF(C3462&gt;draft_picks[[#This Row],[position]],D3462+1,IF(C3462=draft_picks[[#This Row],[position]],D3462+1)))</f>
        <v>22</v>
      </c>
      <c r="E3463" t="s">
        <v>4377</v>
      </c>
      <c r="F3463" t="str">
        <f>IF(ISBLANK(draft_picks[[#This Row],[movie_id]]),"",_xlfn.XLOOKUP(draft_picks[[#This Row],[movie_id]],drafts.movies[id],drafts.movies[movie_title]))</f>
        <v>The First Omen</v>
      </c>
      <c r="G3463" s="3" t="s">
        <v>915</v>
      </c>
      <c r="H3463" t="str">
        <f>IF(ISBLANK(draft_picks[[#This Row],[drafter_id]]),"",_xlfn.XLOOKUP(draft_picks[[#This Row],[drafter_id]],drafters[id],drafters[name]))</f>
        <v>Billy Ray Brewton</v>
      </c>
      <c r="J3463" t="str">
        <f>IF(ISBLANK(draft_picks[[#This Row],[drafter_team_id]]),"",_xlfn.XLOOKUP(draft_picks[[#This Row],[drafter_team_id]],drafter_teams[id],drafter_teams[name]))</f>
        <v/>
      </c>
      <c r="K3463" s="3" t="s">
        <v>15484</v>
      </c>
      <c r="L3463" t="s">
        <v>1115</v>
      </c>
      <c r="M3463" t="str">
        <f>IF(OR(ISBLANK(draft_picks[[#This Row],[veto_drafter_id]]),draft_picks[[#This Row],[veto_drafter_id]]=""),"",_xlfn.XLOOKUP(draft_picks[[#This Row],[veto_drafter_id]],drafters[id],drafters[name]))</f>
        <v>Ryan Marker</v>
      </c>
      <c r="N3463" t="s">
        <v>15497</v>
      </c>
      <c r="O3463" t="str">
        <f>IF(OR(ISBLANK(draft_picks[[#This Row],[veto_drafter_team_id]]),draft_picks[[#This Row],[veto_drafter_team_id]]=""),"",_xlfn.XLOOKUP(draft_picks[[#This Row],[veto_drafter_team_id]],drafter_teams[id],drafter_teams[name]))</f>
        <v/>
      </c>
      <c r="Q3463" t="s">
        <v>15497</v>
      </c>
      <c r="R3463" t="str">
        <f>IF(OR(ISBLANK(draft_picks[[#This Row],[veto_override_drafter_id]]),draft_picks[[#This Row],[veto_override_drafter_id]]=""),"",_xlfn.XLOOKUP(draft_picks[[#This Row],[veto_override_drafter_id]],drafters[id],drafters[name]))</f>
        <v/>
      </c>
      <c r="S3463" t="s">
        <v>15497</v>
      </c>
      <c r="T3463" t="str">
        <f>IF(OR(ISBLANK(draft_picks[[#This Row],[veto_override_team_id]]),draft_picks[[#This Row],[veto_override_team_id]]=""),"",_xlfn.XLOOKUP(draft_picks[[#This Row],[veto_override_team_id]],drafter_teams[id],drafter_teams[name]))</f>
        <v/>
      </c>
    </row>
    <row r="3464" spans="1:20" x14ac:dyDescent="0.25">
      <c r="A3464" t="s">
        <v>120</v>
      </c>
      <c r="B3464" t="str">
        <f>_xlfn.XLOOKUP(draft_picks[[#This Row],[draft_id]],drafts[id],drafts[title])</f>
        <v>2024 Mega Draft</v>
      </c>
      <c r="C3464" s="3">
        <v>2</v>
      </c>
      <c r="D3464">
        <f>IF(C3463&lt;draft_picks[[#This Row],[position]],1,IF(C3463&gt;draft_picks[[#This Row],[position]],D3463+1,IF(C3463=draft_picks[[#This Row],[position]],D3463+1)))</f>
        <v>23</v>
      </c>
      <c r="E3464" t="s">
        <v>6669</v>
      </c>
      <c r="F3464" t="str">
        <f>IF(ISBLANK(draft_picks[[#This Row],[movie_id]]),"",_xlfn.XLOOKUP(draft_picks[[#This Row],[movie_id]],drafts.movies[id],drafts.movies[movie_title]))</f>
        <v>A Quiet Place: Day One</v>
      </c>
      <c r="G3464" s="3" t="s">
        <v>915</v>
      </c>
      <c r="H3464" t="str">
        <f>IF(ISBLANK(draft_picks[[#This Row],[drafter_id]]),"",_xlfn.XLOOKUP(draft_picks[[#This Row],[drafter_id]],drafters[id],drafters[name]))</f>
        <v>Billy Ray Brewton</v>
      </c>
      <c r="J3464" t="str">
        <f>IF(ISBLANK(draft_picks[[#This Row],[drafter_team_id]]),"",_xlfn.XLOOKUP(draft_picks[[#This Row],[drafter_team_id]],drafter_teams[id],drafter_teams[name]))</f>
        <v/>
      </c>
      <c r="K3464" s="3" t="s">
        <v>15497</v>
      </c>
      <c r="L3464" t="s">
        <v>15497</v>
      </c>
      <c r="M3464" t="str">
        <f>IF(OR(ISBLANK(draft_picks[[#This Row],[veto_drafter_id]]),draft_picks[[#This Row],[veto_drafter_id]]=""),"",_xlfn.XLOOKUP(draft_picks[[#This Row],[veto_drafter_id]],drafters[id],drafters[name]))</f>
        <v/>
      </c>
      <c r="N3464" t="s">
        <v>15497</v>
      </c>
      <c r="O3464" t="str">
        <f>IF(OR(ISBLANK(draft_picks[[#This Row],[veto_drafter_team_id]]),draft_picks[[#This Row],[veto_drafter_team_id]]=""),"",_xlfn.XLOOKUP(draft_picks[[#This Row],[veto_drafter_team_id]],drafter_teams[id],drafter_teams[name]))</f>
        <v/>
      </c>
      <c r="Q3464" t="s">
        <v>15497</v>
      </c>
      <c r="R3464" t="str">
        <f>IF(OR(ISBLANK(draft_picks[[#This Row],[veto_override_drafter_id]]),draft_picks[[#This Row],[veto_override_drafter_id]]=""),"",_xlfn.XLOOKUP(draft_picks[[#This Row],[veto_override_drafter_id]],drafters[id],drafters[name]))</f>
        <v/>
      </c>
      <c r="S3464" t="s">
        <v>15497</v>
      </c>
      <c r="T3464" t="str">
        <f>IF(OR(ISBLANK(draft_picks[[#This Row],[veto_override_team_id]]),draft_picks[[#This Row],[veto_override_team_id]]=""),"",_xlfn.XLOOKUP(draft_picks[[#This Row],[veto_override_team_id]],drafter_teams[id],drafter_teams[name]))</f>
        <v/>
      </c>
    </row>
    <row r="3465" spans="1:20" x14ac:dyDescent="0.25">
      <c r="A3465" t="s">
        <v>120</v>
      </c>
      <c r="B3465" t="str">
        <f>_xlfn.XLOOKUP(draft_picks[[#This Row],[draft_id]],drafts[id],drafts[title])</f>
        <v>2024 Mega Draft</v>
      </c>
      <c r="C3465" s="3">
        <v>1</v>
      </c>
      <c r="D3465">
        <f>IF(C3464&lt;draft_picks[[#This Row],[position]],1,IF(C3464&gt;draft_picks[[#This Row],[position]],D3464+1,IF(C3464=draft_picks[[#This Row],[position]],D3464+1)))</f>
        <v>24</v>
      </c>
      <c r="E3465" t="s">
        <v>7658</v>
      </c>
      <c r="F3465" t="str">
        <f>IF(ISBLANK(draft_picks[[#This Row],[movie_id]]),"",_xlfn.XLOOKUP(draft_picks[[#This Row],[movie_id]],drafts.movies[id],drafts.movies[movie_title]))</f>
        <v>Anora</v>
      </c>
      <c r="G3465" s="3" t="s">
        <v>1009</v>
      </c>
      <c r="H3465" t="str">
        <f>IF(ISBLANK(draft_picks[[#This Row],[drafter_id]]),"",_xlfn.XLOOKUP(draft_picks[[#This Row],[drafter_id]],drafters[id],drafters[name]))</f>
        <v>Drea Clark</v>
      </c>
      <c r="J3465" t="str">
        <f>IF(ISBLANK(draft_picks[[#This Row],[drafter_team_id]]),"",_xlfn.XLOOKUP(draft_picks[[#This Row],[drafter_team_id]],drafter_teams[id],drafter_teams[name]))</f>
        <v/>
      </c>
      <c r="K3465" s="3" t="s">
        <v>15484</v>
      </c>
      <c r="L3465" t="s">
        <v>915</v>
      </c>
      <c r="M3465" t="str">
        <f>IF(OR(ISBLANK(draft_picks[[#This Row],[veto_drafter_id]]),draft_picks[[#This Row],[veto_drafter_id]]=""),"",_xlfn.XLOOKUP(draft_picks[[#This Row],[veto_drafter_id]],drafters[id],drafters[name]))</f>
        <v>Billy Ray Brewton</v>
      </c>
      <c r="N3465" t="s">
        <v>15497</v>
      </c>
      <c r="O3465" t="str">
        <f>IF(OR(ISBLANK(draft_picks[[#This Row],[veto_drafter_team_id]]),draft_picks[[#This Row],[veto_drafter_team_id]]=""),"",_xlfn.XLOOKUP(draft_picks[[#This Row],[veto_drafter_team_id]],drafter_teams[id],drafter_teams[name]))</f>
        <v/>
      </c>
      <c r="Q3465" t="s">
        <v>15497</v>
      </c>
      <c r="R3465" t="str">
        <f>IF(OR(ISBLANK(draft_picks[[#This Row],[veto_override_drafter_id]]),draft_picks[[#This Row],[veto_override_drafter_id]]=""),"",_xlfn.XLOOKUP(draft_picks[[#This Row],[veto_override_drafter_id]],drafters[id],drafters[name]))</f>
        <v/>
      </c>
      <c r="S3465" t="s">
        <v>15497</v>
      </c>
      <c r="T3465" t="str">
        <f>IF(OR(ISBLANK(draft_picks[[#This Row],[veto_override_team_id]]),draft_picks[[#This Row],[veto_override_team_id]]=""),"",_xlfn.XLOOKUP(draft_picks[[#This Row],[veto_override_team_id]],drafter_teams[id],drafter_teams[name]))</f>
        <v/>
      </c>
    </row>
    <row r="3466" spans="1:20" x14ac:dyDescent="0.25">
      <c r="A3466" t="s">
        <v>120</v>
      </c>
      <c r="B3466" t="str">
        <f>_xlfn.XLOOKUP(draft_picks[[#This Row],[draft_id]],drafts[id],drafts[title])</f>
        <v>2024 Mega Draft</v>
      </c>
      <c r="C3466" s="3">
        <v>1</v>
      </c>
      <c r="D3466">
        <f>IF(C3465&lt;draft_picks[[#This Row],[position]],1,IF(C3465&gt;draft_picks[[#This Row],[position]],D3465+1,IF(C3465=draft_picks[[#This Row],[position]],D3465+1)))</f>
        <v>25</v>
      </c>
      <c r="E3466" t="s">
        <v>3817</v>
      </c>
      <c r="F3466" t="str">
        <f>IF(ISBLANK(draft_picks[[#This Row],[movie_id]]),"",_xlfn.XLOOKUP(draft_picks[[#This Row],[movie_id]],drafts.movies[id],drafts.movies[movie_title]))</f>
        <v>No Other Land</v>
      </c>
      <c r="G3466" s="3" t="s">
        <v>1009</v>
      </c>
      <c r="H3466" t="str">
        <f>IF(ISBLANK(draft_picks[[#This Row],[drafter_id]]),"",_xlfn.XLOOKUP(draft_picks[[#This Row],[drafter_id]],drafters[id],drafters[name]))</f>
        <v>Drea Clark</v>
      </c>
      <c r="J3466" t="str">
        <f>IF(ISBLANK(draft_picks[[#This Row],[drafter_team_id]]),"",_xlfn.XLOOKUP(draft_picks[[#This Row],[drafter_team_id]],drafter_teams[id],drafter_teams[name]))</f>
        <v/>
      </c>
      <c r="K3466" s="3" t="s">
        <v>15497</v>
      </c>
      <c r="L3466" t="s">
        <v>15497</v>
      </c>
      <c r="M3466" t="str">
        <f>IF(OR(ISBLANK(draft_picks[[#This Row],[veto_drafter_id]]),draft_picks[[#This Row],[veto_drafter_id]]=""),"",_xlfn.XLOOKUP(draft_picks[[#This Row],[veto_drafter_id]],drafters[id],drafters[name]))</f>
        <v/>
      </c>
      <c r="N3466" t="s">
        <v>15497</v>
      </c>
      <c r="O3466" t="str">
        <f>IF(OR(ISBLANK(draft_picks[[#This Row],[veto_drafter_team_id]]),draft_picks[[#This Row],[veto_drafter_team_id]]=""),"",_xlfn.XLOOKUP(draft_picks[[#This Row],[veto_drafter_team_id]],drafter_teams[id],drafter_teams[name]))</f>
        <v/>
      </c>
      <c r="Q3466" t="s">
        <v>15497</v>
      </c>
      <c r="R3466" t="str">
        <f>IF(OR(ISBLANK(draft_picks[[#This Row],[veto_override_drafter_id]]),draft_picks[[#This Row],[veto_override_drafter_id]]=""),"",_xlfn.XLOOKUP(draft_picks[[#This Row],[veto_override_drafter_id]],drafters[id],drafters[name]))</f>
        <v/>
      </c>
      <c r="S3466" t="s">
        <v>15497</v>
      </c>
      <c r="T3466" t="str">
        <f>IF(OR(ISBLANK(draft_picks[[#This Row],[veto_override_team_id]]),draft_picks[[#This Row],[veto_override_team_id]]=""),"",_xlfn.XLOOKUP(draft_picks[[#This Row],[veto_override_team_id]],drafter_teams[id],drafter_teams[name]))</f>
        <v/>
      </c>
    </row>
    <row r="3467" spans="1:20" x14ac:dyDescent="0.25">
      <c r="A3467" t="s">
        <v>544</v>
      </c>
      <c r="B3467" t="str">
        <f>_xlfn.XLOOKUP(draft_picks[[#This Row],[draft_id]],drafts[id],drafts[title])</f>
        <v>Vacation Horror</v>
      </c>
      <c r="C3467">
        <v>7</v>
      </c>
      <c r="D3467">
        <f>IF(C3466&lt;draft_picks[[#This Row],[position]],1,IF(C3466&gt;draft_picks[[#This Row],[position]],D3466+1,IF(C3466=draft_picks[[#This Row],[position]],D3466+1)))</f>
        <v>1</v>
      </c>
      <c r="E3467" t="s">
        <v>16060</v>
      </c>
      <c r="F3467" t="str">
        <f>IF(ISBLANK(draft_picks[[#This Row],[movie_id]]),"",_xlfn.XLOOKUP(draft_picks[[#This Row],[movie_id]],drafts.movies[id],drafts.movies[movie_title]))</f>
        <v>Influencer</v>
      </c>
      <c r="G3467" t="s">
        <v>977</v>
      </c>
      <c r="H3467" t="str">
        <f>IF(ISBLANK(draft_picks[[#This Row],[drafter_id]]),"",_xlfn.XLOOKUP(draft_picks[[#This Row],[drafter_id]],drafters[id],drafters[name]))</f>
        <v>Louis Peitzman</v>
      </c>
      <c r="J3467" t="str">
        <f>IF(ISBLANK(draft_picks[[#This Row],[drafter_team_id]]),"",_xlfn.XLOOKUP(draft_picks[[#This Row],[drafter_team_id]],drafter_teams[id],drafter_teams[name]))</f>
        <v/>
      </c>
      <c r="M3467" t="str">
        <f>IF(OR(ISBLANK(draft_picks[[#This Row],[veto_drafter_id]]),draft_picks[[#This Row],[veto_drafter_id]]=""),"",_xlfn.XLOOKUP(draft_picks[[#This Row],[veto_drafter_id]],drafters[id],drafters[name]))</f>
        <v/>
      </c>
      <c r="O3467" t="str">
        <f>IF(OR(ISBLANK(draft_picks[[#This Row],[veto_drafter_team_id]]),draft_picks[[#This Row],[veto_drafter_team_id]]=""),"",_xlfn.XLOOKUP(draft_picks[[#This Row],[veto_drafter_team_id]],drafter_teams[id],drafter_teams[name]))</f>
        <v/>
      </c>
      <c r="R3467" t="str">
        <f>IF(OR(ISBLANK(draft_picks[[#This Row],[veto_override_drafter_id]]),draft_picks[[#This Row],[veto_override_drafter_id]]=""),"",_xlfn.XLOOKUP(draft_picks[[#This Row],[veto_override_drafter_id]],drafters[id],drafters[name]))</f>
        <v/>
      </c>
      <c r="T3467" t="str">
        <f>IF(OR(ISBLANK(draft_picks[[#This Row],[veto_override_team_id]]),draft_picks[[#This Row],[veto_override_team_id]]=""),"",_xlfn.XLOOKUP(draft_picks[[#This Row],[veto_override_team_id]],drafter_teams[id],drafter_teams[name]))</f>
        <v/>
      </c>
    </row>
    <row r="3468" spans="1:20" x14ac:dyDescent="0.25">
      <c r="A3468" t="s">
        <v>544</v>
      </c>
      <c r="B3468" t="str">
        <f>_xlfn.XLOOKUP(draft_picks[[#This Row],[draft_id]],drafts[id],drafts[title])</f>
        <v>Vacation Horror</v>
      </c>
      <c r="C3468">
        <v>6</v>
      </c>
      <c r="D3468">
        <f>IF(C3467&lt;draft_picks[[#This Row],[position]],1,IF(C3467&gt;draft_picks[[#This Row],[position]],D3467+1,IF(C3467=draft_picks[[#This Row],[position]],D3467+1)))</f>
        <v>2</v>
      </c>
      <c r="E3468" t="s">
        <v>16063</v>
      </c>
      <c r="F3468" t="str">
        <f>IF(ISBLANK(draft_picks[[#This Row],[movie_id]]),"",_xlfn.XLOOKUP(draft_picks[[#This Row],[movie_id]],drafts.movies[id],drafts.movies[movie_title]))</f>
        <v>Infinity Pool</v>
      </c>
      <c r="G3468" t="s">
        <v>977</v>
      </c>
      <c r="H3468" t="str">
        <f>IF(ISBLANK(draft_picks[[#This Row],[drafter_id]]),"",_xlfn.XLOOKUP(draft_picks[[#This Row],[drafter_id]],drafters[id],drafters[name]))</f>
        <v>Louis Peitzman</v>
      </c>
      <c r="J3468" t="str">
        <f>IF(ISBLANK(draft_picks[[#This Row],[drafter_team_id]]),"",_xlfn.XLOOKUP(draft_picks[[#This Row],[drafter_team_id]],drafter_teams[id],drafter_teams[name]))</f>
        <v/>
      </c>
      <c r="M3468" t="str">
        <f>IF(OR(ISBLANK(draft_picks[[#This Row],[veto_drafter_id]]),draft_picks[[#This Row],[veto_drafter_id]]=""),"",_xlfn.XLOOKUP(draft_picks[[#This Row],[veto_drafter_id]],drafters[id],drafters[name]))</f>
        <v/>
      </c>
      <c r="O3468" t="str">
        <f>IF(OR(ISBLANK(draft_picks[[#This Row],[veto_drafter_team_id]]),draft_picks[[#This Row],[veto_drafter_team_id]]=""),"",_xlfn.XLOOKUP(draft_picks[[#This Row],[veto_drafter_team_id]],drafter_teams[id],drafter_teams[name]))</f>
        <v/>
      </c>
      <c r="R3468" t="str">
        <f>IF(OR(ISBLANK(draft_picks[[#This Row],[veto_override_drafter_id]]),draft_picks[[#This Row],[veto_override_drafter_id]]=""),"",_xlfn.XLOOKUP(draft_picks[[#This Row],[veto_override_drafter_id]],drafters[id],drafters[name]))</f>
        <v/>
      </c>
      <c r="T3468" t="str">
        <f>IF(OR(ISBLANK(draft_picks[[#This Row],[veto_override_team_id]]),draft_picks[[#This Row],[veto_override_team_id]]=""),"",_xlfn.XLOOKUP(draft_picks[[#This Row],[veto_override_team_id]],drafter_teams[id],drafter_teams[name]))</f>
        <v/>
      </c>
    </row>
    <row r="3469" spans="1:20" x14ac:dyDescent="0.25">
      <c r="A3469" t="s">
        <v>544</v>
      </c>
      <c r="B3469" t="str">
        <f>_xlfn.XLOOKUP(draft_picks[[#This Row],[draft_id]],drafts[id],drafts[title])</f>
        <v>Vacation Horror</v>
      </c>
      <c r="C3469">
        <v>5</v>
      </c>
      <c r="D3469">
        <f>IF(C3468&lt;draft_picks[[#This Row],[position]],1,IF(C3468&gt;draft_picks[[#This Row],[position]],D3468+1,IF(C3468=draft_picks[[#This Row],[position]],D3468+1)))</f>
        <v>3</v>
      </c>
      <c r="E3469" t="s">
        <v>3187</v>
      </c>
      <c r="F3469" t="str">
        <f>IF(ISBLANK(draft_picks[[#This Row],[movie_id]]),"",_xlfn.XLOOKUP(draft_picks[[#This Row],[movie_id]],drafts.movies[id],drafts.movies[movie_title]))</f>
        <v>The Descent</v>
      </c>
      <c r="G3469" t="s">
        <v>1231</v>
      </c>
      <c r="H3469" t="str">
        <f>IF(ISBLANK(draft_picks[[#This Row],[drafter_id]]),"",_xlfn.XLOOKUP(draft_picks[[#This Row],[drafter_id]],drafters[id],drafters[name]))</f>
        <v>Alison Willmore</v>
      </c>
      <c r="J3469" t="str">
        <f>IF(ISBLANK(draft_picks[[#This Row],[drafter_team_id]]),"",_xlfn.XLOOKUP(draft_picks[[#This Row],[drafter_team_id]],drafter_teams[id],drafter_teams[name]))</f>
        <v/>
      </c>
      <c r="M3469" t="str">
        <f>IF(OR(ISBLANK(draft_picks[[#This Row],[veto_drafter_id]]),draft_picks[[#This Row],[veto_drafter_id]]=""),"",_xlfn.XLOOKUP(draft_picks[[#This Row],[veto_drafter_id]],drafters[id],drafters[name]))</f>
        <v/>
      </c>
      <c r="O3469" t="str">
        <f>IF(OR(ISBLANK(draft_picks[[#This Row],[veto_drafter_team_id]]),draft_picks[[#This Row],[veto_drafter_team_id]]=""),"",_xlfn.XLOOKUP(draft_picks[[#This Row],[veto_drafter_team_id]],drafter_teams[id],drafter_teams[name]))</f>
        <v/>
      </c>
      <c r="R3469" t="str">
        <f>IF(OR(ISBLANK(draft_picks[[#This Row],[veto_override_drafter_id]]),draft_picks[[#This Row],[veto_override_drafter_id]]=""),"",_xlfn.XLOOKUP(draft_picks[[#This Row],[veto_override_drafter_id]],drafters[id],drafters[name]))</f>
        <v/>
      </c>
      <c r="T3469" t="str">
        <f>IF(OR(ISBLANK(draft_picks[[#This Row],[veto_override_team_id]]),draft_picks[[#This Row],[veto_override_team_id]]=""),"",_xlfn.XLOOKUP(draft_picks[[#This Row],[veto_override_team_id]],drafter_teams[id],drafter_teams[name]))</f>
        <v/>
      </c>
    </row>
    <row r="3470" spans="1:20" x14ac:dyDescent="0.25">
      <c r="A3470" t="s">
        <v>544</v>
      </c>
      <c r="B3470" t="str">
        <f>_xlfn.XLOOKUP(draft_picks[[#This Row],[draft_id]],drafts[id],drafts[title])</f>
        <v>Vacation Horror</v>
      </c>
      <c r="C3470">
        <v>4</v>
      </c>
      <c r="D3470">
        <f>IF(C3469&lt;draft_picks[[#This Row],[position]],1,IF(C3469&gt;draft_picks[[#This Row],[position]],D3469+1,IF(C3469=draft_picks[[#This Row],[position]],D3469+1)))</f>
        <v>4</v>
      </c>
      <c r="E3470" t="s">
        <v>16066</v>
      </c>
      <c r="F3470" t="str">
        <f>IF(ISBLANK(draft_picks[[#This Row],[movie_id]]),"",_xlfn.XLOOKUP(draft_picks[[#This Row],[movie_id]],drafts.movies[id],drafts.movies[movie_title]))</f>
        <v>Hostel: Part II</v>
      </c>
      <c r="G3470" t="s">
        <v>977</v>
      </c>
      <c r="H3470" t="str">
        <f>IF(ISBLANK(draft_picks[[#This Row],[drafter_id]]),"",_xlfn.XLOOKUP(draft_picks[[#This Row],[drafter_id]],drafters[id],drafters[name]))</f>
        <v>Louis Peitzman</v>
      </c>
      <c r="J3470" t="str">
        <f>IF(ISBLANK(draft_picks[[#This Row],[drafter_team_id]]),"",_xlfn.XLOOKUP(draft_picks[[#This Row],[drafter_team_id]],drafter_teams[id],drafter_teams[name]))</f>
        <v/>
      </c>
      <c r="M3470" t="str">
        <f>IF(OR(ISBLANK(draft_picks[[#This Row],[veto_drafter_id]]),draft_picks[[#This Row],[veto_drafter_id]]=""),"",_xlfn.XLOOKUP(draft_picks[[#This Row],[veto_drafter_id]],drafters[id],drafters[name]))</f>
        <v/>
      </c>
      <c r="O3470" t="str">
        <f>IF(OR(ISBLANK(draft_picks[[#This Row],[veto_drafter_team_id]]),draft_picks[[#This Row],[veto_drafter_team_id]]=""),"",_xlfn.XLOOKUP(draft_picks[[#This Row],[veto_drafter_team_id]],drafter_teams[id],drafter_teams[name]))</f>
        <v/>
      </c>
      <c r="R3470" t="str">
        <f>IF(OR(ISBLANK(draft_picks[[#This Row],[veto_override_drafter_id]]),draft_picks[[#This Row],[veto_override_drafter_id]]=""),"",_xlfn.XLOOKUP(draft_picks[[#This Row],[veto_override_drafter_id]],drafters[id],drafters[name]))</f>
        <v/>
      </c>
      <c r="T3470" t="str">
        <f>IF(OR(ISBLANK(draft_picks[[#This Row],[veto_override_team_id]]),draft_picks[[#This Row],[veto_override_team_id]]=""),"",_xlfn.XLOOKUP(draft_picks[[#This Row],[veto_override_team_id]],drafter_teams[id],drafter_teams[name]))</f>
        <v/>
      </c>
    </row>
    <row r="3471" spans="1:20" x14ac:dyDescent="0.25">
      <c r="A3471" t="s">
        <v>544</v>
      </c>
      <c r="B3471" t="str">
        <f>_xlfn.XLOOKUP(draft_picks[[#This Row],[draft_id]],drafts[id],drafts[title])</f>
        <v>Vacation Horror</v>
      </c>
      <c r="C3471">
        <v>3</v>
      </c>
      <c r="D3471">
        <f>IF(C3470&lt;draft_picks[[#This Row],[position]],1,IF(C3470&gt;draft_picks[[#This Row],[position]],D3470+1,IF(C3470=draft_picks[[#This Row],[position]],D3470+1)))</f>
        <v>5</v>
      </c>
      <c r="E3471" t="s">
        <v>2311</v>
      </c>
      <c r="F3471" t="str">
        <f>IF(ISBLANK(draft_picks[[#This Row],[movie_id]]),"",_xlfn.XLOOKUP(draft_picks[[#This Row],[movie_id]],drafts.movies[id],drafts.movies[movie_title]))</f>
        <v>An American Werewolf in London</v>
      </c>
      <c r="G3471" t="s">
        <v>1231</v>
      </c>
      <c r="H3471" t="str">
        <f>IF(ISBLANK(draft_picks[[#This Row],[drafter_id]]),"",_xlfn.XLOOKUP(draft_picks[[#This Row],[drafter_id]],drafters[id],drafters[name]))</f>
        <v>Alison Willmore</v>
      </c>
      <c r="J3471" t="str">
        <f>IF(ISBLANK(draft_picks[[#This Row],[drafter_team_id]]),"",_xlfn.XLOOKUP(draft_picks[[#This Row],[drafter_team_id]],drafter_teams[id],drafter_teams[name]))</f>
        <v/>
      </c>
      <c r="M3471" t="str">
        <f>IF(OR(ISBLANK(draft_picks[[#This Row],[veto_drafter_id]]),draft_picks[[#This Row],[veto_drafter_id]]=""),"",_xlfn.XLOOKUP(draft_picks[[#This Row],[veto_drafter_id]],drafters[id],drafters[name]))</f>
        <v/>
      </c>
      <c r="O3471" t="str">
        <f>IF(OR(ISBLANK(draft_picks[[#This Row],[veto_drafter_team_id]]),draft_picks[[#This Row],[veto_drafter_team_id]]=""),"",_xlfn.XLOOKUP(draft_picks[[#This Row],[veto_drafter_team_id]],drafter_teams[id],drafter_teams[name]))</f>
        <v/>
      </c>
      <c r="R3471" t="str">
        <f>IF(OR(ISBLANK(draft_picks[[#This Row],[veto_override_drafter_id]]),draft_picks[[#This Row],[veto_override_drafter_id]]=""),"",_xlfn.XLOOKUP(draft_picks[[#This Row],[veto_override_drafter_id]],drafters[id],drafters[name]))</f>
        <v/>
      </c>
      <c r="T3471" t="str">
        <f>IF(OR(ISBLANK(draft_picks[[#This Row],[veto_override_team_id]]),draft_picks[[#This Row],[veto_override_team_id]]=""),"",_xlfn.XLOOKUP(draft_picks[[#This Row],[veto_override_team_id]],drafter_teams[id],drafter_teams[name]))</f>
        <v/>
      </c>
    </row>
    <row r="3472" spans="1:20" x14ac:dyDescent="0.25">
      <c r="A3472" t="s">
        <v>544</v>
      </c>
      <c r="B3472" t="str">
        <f>_xlfn.XLOOKUP(draft_picks[[#This Row],[draft_id]],drafts[id],drafts[title])</f>
        <v>Vacation Horror</v>
      </c>
      <c r="C3472">
        <v>2</v>
      </c>
      <c r="D3472">
        <f>IF(C3471&lt;draft_picks[[#This Row],[position]],1,IF(C3471&gt;draft_picks[[#This Row],[position]],D3471+1,IF(C3471=draft_picks[[#This Row],[position]],D3471+1)))</f>
        <v>6</v>
      </c>
      <c r="E3472" t="s">
        <v>16069</v>
      </c>
      <c r="F3472" t="str">
        <f>IF(ISBLANK(draft_picks[[#This Row],[movie_id]]),"",_xlfn.XLOOKUP(draft_picks[[#This Row],[movie_id]],drafts.movies[id],drafts.movies[movie_title]))</f>
        <v>The Ruins</v>
      </c>
      <c r="G3472" t="s">
        <v>977</v>
      </c>
      <c r="H3472" t="str">
        <f>IF(ISBLANK(draft_picks[[#This Row],[drafter_id]]),"",_xlfn.XLOOKUP(draft_picks[[#This Row],[drafter_id]],drafters[id],drafters[name]))</f>
        <v>Louis Peitzman</v>
      </c>
      <c r="J3472" t="str">
        <f>IF(ISBLANK(draft_picks[[#This Row],[drafter_team_id]]),"",_xlfn.XLOOKUP(draft_picks[[#This Row],[drafter_team_id]],drafter_teams[id],drafter_teams[name]))</f>
        <v/>
      </c>
      <c r="M3472" t="str">
        <f>IF(OR(ISBLANK(draft_picks[[#This Row],[veto_drafter_id]]),draft_picks[[#This Row],[veto_drafter_id]]=""),"",_xlfn.XLOOKUP(draft_picks[[#This Row],[veto_drafter_id]],drafters[id],drafters[name]))</f>
        <v/>
      </c>
      <c r="O3472" t="str">
        <f>IF(OR(ISBLANK(draft_picks[[#This Row],[veto_drafter_team_id]]),draft_picks[[#This Row],[veto_drafter_team_id]]=""),"",_xlfn.XLOOKUP(draft_picks[[#This Row],[veto_drafter_team_id]],drafter_teams[id],drafter_teams[name]))</f>
        <v/>
      </c>
      <c r="R3472" t="str">
        <f>IF(OR(ISBLANK(draft_picks[[#This Row],[veto_override_drafter_id]]),draft_picks[[#This Row],[veto_override_drafter_id]]=""),"",_xlfn.XLOOKUP(draft_picks[[#This Row],[veto_override_drafter_id]],drafters[id],drafters[name]))</f>
        <v/>
      </c>
      <c r="T3472" t="str">
        <f>IF(OR(ISBLANK(draft_picks[[#This Row],[veto_override_team_id]]),draft_picks[[#This Row],[veto_override_team_id]]=""),"",_xlfn.XLOOKUP(draft_picks[[#This Row],[veto_override_team_id]],drafter_teams[id],drafter_teams[name]))</f>
        <v/>
      </c>
    </row>
    <row r="3473" spans="1:20" x14ac:dyDescent="0.25">
      <c r="A3473" t="s">
        <v>544</v>
      </c>
      <c r="B3473" t="str">
        <f>_xlfn.XLOOKUP(draft_picks[[#This Row],[draft_id]],drafts[id],drafts[title])</f>
        <v>Vacation Horror</v>
      </c>
      <c r="C3473">
        <v>1</v>
      </c>
      <c r="D3473">
        <f>IF(C3472&lt;draft_picks[[#This Row],[position]],1,IF(C3472&gt;draft_picks[[#This Row],[position]],D3472+1,IF(C3472=draft_picks[[#This Row],[position]],D3472+1)))</f>
        <v>7</v>
      </c>
      <c r="E3473" t="s">
        <v>16072</v>
      </c>
      <c r="F3473" t="str">
        <f>IF(ISBLANK(draft_picks[[#This Row],[movie_id]]),"",_xlfn.XLOOKUP(draft_picks[[#This Row],[movie_id]],drafts.movies[id],drafts.movies[movie_title]))</f>
        <v>The Vanishing</v>
      </c>
      <c r="G3473" t="s">
        <v>1231</v>
      </c>
      <c r="H3473" t="str">
        <f>IF(ISBLANK(draft_picks[[#This Row],[drafter_id]]),"",_xlfn.XLOOKUP(draft_picks[[#This Row],[drafter_id]],drafters[id],drafters[name]))</f>
        <v>Alison Willmore</v>
      </c>
      <c r="J3473" t="str">
        <f>IF(ISBLANK(draft_picks[[#This Row],[drafter_team_id]]),"",_xlfn.XLOOKUP(draft_picks[[#This Row],[drafter_team_id]],drafter_teams[id],drafter_teams[name]))</f>
        <v/>
      </c>
      <c r="M3473" t="str">
        <f>IF(OR(ISBLANK(draft_picks[[#This Row],[veto_drafter_id]]),draft_picks[[#This Row],[veto_drafter_id]]=""),"",_xlfn.XLOOKUP(draft_picks[[#This Row],[veto_drafter_id]],drafters[id],drafters[name]))</f>
        <v/>
      </c>
      <c r="O3473" t="str">
        <f>IF(OR(ISBLANK(draft_picks[[#This Row],[veto_drafter_team_id]]),draft_picks[[#This Row],[veto_drafter_team_id]]=""),"",_xlfn.XLOOKUP(draft_picks[[#This Row],[veto_drafter_team_id]],drafter_teams[id],drafter_teams[name]))</f>
        <v/>
      </c>
      <c r="R3473" t="str">
        <f>IF(OR(ISBLANK(draft_picks[[#This Row],[veto_override_drafter_id]]),draft_picks[[#This Row],[veto_override_drafter_id]]=""),"",_xlfn.XLOOKUP(draft_picks[[#This Row],[veto_override_drafter_id]],drafters[id],drafters[name]))</f>
        <v/>
      </c>
      <c r="T3473" t="str">
        <f>IF(OR(ISBLANK(draft_picks[[#This Row],[veto_override_team_id]]),draft_picks[[#This Row],[veto_override_team_id]]=""),"",_xlfn.XLOOKUP(draft_picks[[#This Row],[veto_override_team_id]],drafter_teams[id],drafter_teams[name]))</f>
        <v/>
      </c>
    </row>
    <row r="3474" spans="1:20" x14ac:dyDescent="0.25">
      <c r="A3474" s="4" t="s">
        <v>15657</v>
      </c>
      <c r="B3474" t="str">
        <f>_xlfn.XLOOKUP(draft_picks[[#This Row],[draft_id]],drafts[id],drafts[title])</f>
        <v>Texas Chainsaw Massacre Super Draft</v>
      </c>
      <c r="C3474">
        <v>9</v>
      </c>
      <c r="D3474">
        <f>IF(C3473&lt;draft_picks[[#This Row],[position]],1,IF(C3473&gt;draft_picks[[#This Row],[position]],D3473+1,IF(C3473=draft_picks[[#This Row],[position]],D3473+1)))</f>
        <v>1</v>
      </c>
      <c r="E3474" t="s">
        <v>16078</v>
      </c>
      <c r="F3474" t="str">
        <f>IF(ISBLANK(draft_picks[[#This Row],[movie_id]]),"",_xlfn.XLOOKUP(draft_picks[[#This Row],[movie_id]],drafts.movies[id],drafts.movies[movie_title]))</f>
        <v>Leatherface</v>
      </c>
      <c r="G3474" t="s">
        <v>1255</v>
      </c>
      <c r="H3474" t="str">
        <f>IF(ISBLANK(draft_picks[[#This Row],[drafter_id]]),"",_xlfn.XLOOKUP(draft_picks[[#This Row],[drafter_id]],drafters[id],drafters[name]))</f>
        <v>Jill Gevargizian</v>
      </c>
      <c r="J3474" t="str">
        <f>IF(ISBLANK(draft_picks[[#This Row],[drafter_team_id]]),"",_xlfn.XLOOKUP(draft_picks[[#This Row],[drafter_team_id]],drafter_teams[id],drafter_teams[name]))</f>
        <v/>
      </c>
      <c r="M3474" t="str">
        <f>IF(OR(ISBLANK(draft_picks[[#This Row],[veto_drafter_id]]),draft_picks[[#This Row],[veto_drafter_id]]=""),"",_xlfn.XLOOKUP(draft_picks[[#This Row],[veto_drafter_id]],drafters[id],drafters[name]))</f>
        <v/>
      </c>
      <c r="O3474" t="str">
        <f>IF(OR(ISBLANK(draft_picks[[#This Row],[veto_drafter_team_id]]),draft_picks[[#This Row],[veto_drafter_team_id]]=""),"",_xlfn.XLOOKUP(draft_picks[[#This Row],[veto_drafter_team_id]],drafter_teams[id],drafter_teams[name]))</f>
        <v/>
      </c>
      <c r="R3474" t="str">
        <f>IF(OR(ISBLANK(draft_picks[[#This Row],[veto_override_drafter_id]]),draft_picks[[#This Row],[veto_override_drafter_id]]=""),"",_xlfn.XLOOKUP(draft_picks[[#This Row],[veto_override_drafter_id]],drafters[id],drafters[name]))</f>
        <v/>
      </c>
      <c r="T3474" t="str">
        <f>IF(OR(ISBLANK(draft_picks[[#This Row],[veto_override_team_id]]),draft_picks[[#This Row],[veto_override_team_id]]=""),"",_xlfn.XLOOKUP(draft_picks[[#This Row],[veto_override_team_id]],drafter_teams[id],drafter_teams[name]))</f>
        <v/>
      </c>
    </row>
    <row r="3475" spans="1:20" x14ac:dyDescent="0.25">
      <c r="A3475" s="4" t="s">
        <v>15657</v>
      </c>
      <c r="B3475" t="str">
        <f>_xlfn.XLOOKUP(draft_picks[[#This Row],[draft_id]],drafts[id],drafts[title])</f>
        <v>Texas Chainsaw Massacre Super Draft</v>
      </c>
      <c r="C3475">
        <v>8</v>
      </c>
      <c r="D3475">
        <f>IF(C3474&lt;draft_picks[[#This Row],[position]],1,IF(C3474&gt;draft_picks[[#This Row],[position]],D3474+1,IF(C3474=draft_picks[[#This Row],[position]],D3474+1)))</f>
        <v>2</v>
      </c>
      <c r="E3475" t="s">
        <v>16081</v>
      </c>
      <c r="F3475" t="str">
        <f>IF(ISBLANK(draft_picks[[#This Row],[movie_id]]),"",_xlfn.XLOOKUP(draft_picks[[#This Row],[movie_id]],drafts.movies[id],drafts.movies[movie_title]))</f>
        <v>The Texas Chainsaw Massacre: The Beginning</v>
      </c>
      <c r="G3475" t="s">
        <v>969</v>
      </c>
      <c r="H3475" t="str">
        <f>IF(ISBLANK(draft_picks[[#This Row],[drafter_id]]),"",_xlfn.XLOOKUP(draft_picks[[#This Row],[drafter_id]],drafters[id],drafters[name]))</f>
        <v>Graham Skipper</v>
      </c>
      <c r="J3475" t="str">
        <f>IF(ISBLANK(draft_picks[[#This Row],[drafter_team_id]]),"",_xlfn.XLOOKUP(draft_picks[[#This Row],[drafter_team_id]],drafter_teams[id],drafter_teams[name]))</f>
        <v/>
      </c>
      <c r="K3475" t="s">
        <v>15484</v>
      </c>
      <c r="L3475" t="s">
        <v>1255</v>
      </c>
      <c r="M3475" t="str">
        <f>IF(OR(ISBLANK(draft_picks[[#This Row],[veto_drafter_id]]),draft_picks[[#This Row],[veto_drafter_id]]=""),"",_xlfn.XLOOKUP(draft_picks[[#This Row],[veto_drafter_id]],drafters[id],drafters[name]))</f>
        <v>Jill Gevargizian</v>
      </c>
      <c r="O3475" t="str">
        <f>IF(OR(ISBLANK(draft_picks[[#This Row],[veto_drafter_team_id]]),draft_picks[[#This Row],[veto_drafter_team_id]]=""),"",_xlfn.XLOOKUP(draft_picks[[#This Row],[veto_drafter_team_id]],drafter_teams[id],drafter_teams[name]))</f>
        <v/>
      </c>
      <c r="R3475" t="str">
        <f>IF(OR(ISBLANK(draft_picks[[#This Row],[veto_override_drafter_id]]),draft_picks[[#This Row],[veto_override_drafter_id]]=""),"",_xlfn.XLOOKUP(draft_picks[[#This Row],[veto_override_drafter_id]],drafters[id],drafters[name]))</f>
        <v/>
      </c>
      <c r="T3475" t="str">
        <f>IF(OR(ISBLANK(draft_picks[[#This Row],[veto_override_team_id]]),draft_picks[[#This Row],[veto_override_team_id]]=""),"",_xlfn.XLOOKUP(draft_picks[[#This Row],[veto_override_team_id]],drafter_teams[id],drafter_teams[name]))</f>
        <v/>
      </c>
    </row>
    <row r="3476" spans="1:20" x14ac:dyDescent="0.25">
      <c r="A3476" s="4" t="s">
        <v>15657</v>
      </c>
      <c r="B3476" t="str">
        <f>_xlfn.XLOOKUP(draft_picks[[#This Row],[draft_id]],drafts[id],drafts[title])</f>
        <v>Texas Chainsaw Massacre Super Draft</v>
      </c>
      <c r="C3476">
        <v>8</v>
      </c>
      <c r="D3476">
        <f>IF(C3475&lt;draft_picks[[#This Row],[position]],1,IF(C3475&gt;draft_picks[[#This Row],[position]],D3475+1,IF(C3475=draft_picks[[#This Row],[position]],D3475+1)))</f>
        <v>3</v>
      </c>
      <c r="E3476" t="s">
        <v>16084</v>
      </c>
      <c r="F3476" t="str">
        <f>IF(ISBLANK(draft_picks[[#This Row],[movie_id]]),"",_xlfn.XLOOKUP(draft_picks[[#This Row],[movie_id]],drafts.movies[id],drafts.movies[movie_title]))</f>
        <v>Texas Chainsaw Massacre</v>
      </c>
      <c r="G3476" t="s">
        <v>969</v>
      </c>
      <c r="H3476" t="str">
        <f>IF(ISBLANK(draft_picks[[#This Row],[drafter_id]]),"",_xlfn.XLOOKUP(draft_picks[[#This Row],[drafter_id]],drafters[id],drafters[name]))</f>
        <v>Graham Skipper</v>
      </c>
      <c r="J3476" t="str">
        <f>IF(ISBLANK(draft_picks[[#This Row],[drafter_team_id]]),"",_xlfn.XLOOKUP(draft_picks[[#This Row],[drafter_team_id]],drafter_teams[id],drafter_teams[name]))</f>
        <v/>
      </c>
      <c r="M3476" t="str">
        <f>IF(OR(ISBLANK(draft_picks[[#This Row],[veto_drafter_id]]),draft_picks[[#This Row],[veto_drafter_id]]=""),"",_xlfn.XLOOKUP(draft_picks[[#This Row],[veto_drafter_id]],drafters[id],drafters[name]))</f>
        <v/>
      </c>
      <c r="O3476" t="str">
        <f>IF(OR(ISBLANK(draft_picks[[#This Row],[veto_drafter_team_id]]),draft_picks[[#This Row],[veto_drafter_team_id]]=""),"",_xlfn.XLOOKUP(draft_picks[[#This Row],[veto_drafter_team_id]],drafter_teams[id],drafter_teams[name]))</f>
        <v/>
      </c>
      <c r="R3476" t="str">
        <f>IF(OR(ISBLANK(draft_picks[[#This Row],[veto_override_drafter_id]]),draft_picks[[#This Row],[veto_override_drafter_id]]=""),"",_xlfn.XLOOKUP(draft_picks[[#This Row],[veto_override_drafter_id]],drafters[id],drafters[name]))</f>
        <v/>
      </c>
      <c r="T3476" t="str">
        <f>IF(OR(ISBLANK(draft_picks[[#This Row],[veto_override_team_id]]),draft_picks[[#This Row],[veto_override_team_id]]=""),"",_xlfn.XLOOKUP(draft_picks[[#This Row],[veto_override_team_id]],drafter_teams[id],drafter_teams[name]))</f>
        <v/>
      </c>
    </row>
    <row r="3477" spans="1:20" x14ac:dyDescent="0.25">
      <c r="A3477" s="4" t="s">
        <v>15657</v>
      </c>
      <c r="B3477" t="str">
        <f>_xlfn.XLOOKUP(draft_picks[[#This Row],[draft_id]],drafts[id],drafts[title])</f>
        <v>Texas Chainsaw Massacre Super Draft</v>
      </c>
      <c r="C3477">
        <v>7</v>
      </c>
      <c r="D3477">
        <f>IF(C3476&lt;draft_picks[[#This Row],[position]],1,IF(C3476&gt;draft_picks[[#This Row],[position]],D3476+1,IF(C3476=draft_picks[[#This Row],[position]],D3476+1)))</f>
        <v>4</v>
      </c>
      <c r="E3477" t="s">
        <v>16087</v>
      </c>
      <c r="F3477" t="str">
        <f>IF(ISBLANK(draft_picks[[#This Row],[movie_id]]),"",_xlfn.XLOOKUP(draft_picks[[#This Row],[movie_id]],drafts.movies[id],drafts.movies[movie_title]))</f>
        <v>Texas Chainsaw</v>
      </c>
      <c r="G3477" t="s">
        <v>1255</v>
      </c>
      <c r="H3477" t="str">
        <f>IF(ISBLANK(draft_picks[[#This Row],[drafter_id]]),"",_xlfn.XLOOKUP(draft_picks[[#This Row],[drafter_id]],drafters[id],drafters[name]))</f>
        <v>Jill Gevargizian</v>
      </c>
      <c r="J3477" t="str">
        <f>IF(ISBLANK(draft_picks[[#This Row],[drafter_team_id]]),"",_xlfn.XLOOKUP(draft_picks[[#This Row],[drafter_team_id]],drafter_teams[id],drafter_teams[name]))</f>
        <v/>
      </c>
      <c r="K3477" t="s">
        <v>15484</v>
      </c>
      <c r="L3477" t="s">
        <v>969</v>
      </c>
      <c r="M3477" t="str">
        <f>IF(OR(ISBLANK(draft_picks[[#This Row],[veto_drafter_id]]),draft_picks[[#This Row],[veto_drafter_id]]=""),"",_xlfn.XLOOKUP(draft_picks[[#This Row],[veto_drafter_id]],drafters[id],drafters[name]))</f>
        <v>Graham Skipper</v>
      </c>
      <c r="O3477" t="str">
        <f>IF(OR(ISBLANK(draft_picks[[#This Row],[veto_drafter_team_id]]),draft_picks[[#This Row],[veto_drafter_team_id]]=""),"",_xlfn.XLOOKUP(draft_picks[[#This Row],[veto_drafter_team_id]],drafter_teams[id],drafter_teams[name]))</f>
        <v/>
      </c>
      <c r="R3477" t="str">
        <f>IF(OR(ISBLANK(draft_picks[[#This Row],[veto_override_drafter_id]]),draft_picks[[#This Row],[veto_override_drafter_id]]=""),"",_xlfn.XLOOKUP(draft_picks[[#This Row],[veto_override_drafter_id]],drafters[id],drafters[name]))</f>
        <v/>
      </c>
      <c r="T3477" t="str">
        <f>IF(OR(ISBLANK(draft_picks[[#This Row],[veto_override_team_id]]),draft_picks[[#This Row],[veto_override_team_id]]=""),"",_xlfn.XLOOKUP(draft_picks[[#This Row],[veto_override_team_id]],drafter_teams[id],drafter_teams[name]))</f>
        <v/>
      </c>
    </row>
    <row r="3478" spans="1:20" x14ac:dyDescent="0.25">
      <c r="A3478" s="4" t="s">
        <v>15657</v>
      </c>
      <c r="B3478" t="str">
        <f>_xlfn.XLOOKUP(draft_picks[[#This Row],[draft_id]],drafts[id],drafts[title])</f>
        <v>Texas Chainsaw Massacre Super Draft</v>
      </c>
      <c r="C3478">
        <v>7</v>
      </c>
      <c r="D3478">
        <f>IF(C3477&lt;draft_picks[[#This Row],[position]],1,IF(C3477&gt;draft_picks[[#This Row],[position]],D3477+1,IF(C3477=draft_picks[[#This Row],[position]],D3477+1)))</f>
        <v>5</v>
      </c>
      <c r="E3478" t="s">
        <v>16090</v>
      </c>
      <c r="F3478" t="str">
        <f>IF(ISBLANK(draft_picks[[#This Row],[movie_id]]),"",_xlfn.XLOOKUP(draft_picks[[#This Row],[movie_id]],drafts.movies[id],drafts.movies[movie_title]))</f>
        <v>Texas Chainsaw Massacre: The Next Generation</v>
      </c>
      <c r="G3478" t="s">
        <v>1255</v>
      </c>
      <c r="H3478" t="str">
        <f>IF(ISBLANK(draft_picks[[#This Row],[drafter_id]]),"",_xlfn.XLOOKUP(draft_picks[[#This Row],[drafter_id]],drafters[id],drafters[name]))</f>
        <v>Jill Gevargizian</v>
      </c>
      <c r="J3478" t="str">
        <f>IF(ISBLANK(draft_picks[[#This Row],[drafter_team_id]]),"",_xlfn.XLOOKUP(draft_picks[[#This Row],[drafter_team_id]],drafter_teams[id],drafter_teams[name]))</f>
        <v/>
      </c>
      <c r="M3478" t="str">
        <f>IF(OR(ISBLANK(draft_picks[[#This Row],[veto_drafter_id]]),draft_picks[[#This Row],[veto_drafter_id]]=""),"",_xlfn.XLOOKUP(draft_picks[[#This Row],[veto_drafter_id]],drafters[id],drafters[name]))</f>
        <v/>
      </c>
      <c r="O3478" t="str">
        <f>IF(OR(ISBLANK(draft_picks[[#This Row],[veto_drafter_team_id]]),draft_picks[[#This Row],[veto_drafter_team_id]]=""),"",_xlfn.XLOOKUP(draft_picks[[#This Row],[veto_drafter_team_id]],drafter_teams[id],drafter_teams[name]))</f>
        <v/>
      </c>
      <c r="R3478" t="str">
        <f>IF(OR(ISBLANK(draft_picks[[#This Row],[veto_override_drafter_id]]),draft_picks[[#This Row],[veto_override_drafter_id]]=""),"",_xlfn.XLOOKUP(draft_picks[[#This Row],[veto_override_drafter_id]],drafters[id],drafters[name]))</f>
        <v/>
      </c>
      <c r="T3478" t="str">
        <f>IF(OR(ISBLANK(draft_picks[[#This Row],[veto_override_team_id]]),draft_picks[[#This Row],[veto_override_team_id]]=""),"",_xlfn.XLOOKUP(draft_picks[[#This Row],[veto_override_team_id]],drafter_teams[id],drafter_teams[name]))</f>
        <v/>
      </c>
    </row>
    <row r="3479" spans="1:20" x14ac:dyDescent="0.25">
      <c r="A3479" s="4" t="s">
        <v>15657</v>
      </c>
      <c r="B3479" t="str">
        <f>_xlfn.XLOOKUP(draft_picks[[#This Row],[draft_id]],drafts[id],drafts[title])</f>
        <v>Texas Chainsaw Massacre Super Draft</v>
      </c>
      <c r="C3479">
        <v>6</v>
      </c>
      <c r="D3479">
        <f>IF(C3478&lt;draft_picks[[#This Row],[position]],1,IF(C3478&gt;draft_picks[[#This Row],[position]],D3478+1,IF(C3478=draft_picks[[#This Row],[position]],D3478+1)))</f>
        <v>6</v>
      </c>
      <c r="E3479" t="s">
        <v>16081</v>
      </c>
      <c r="F3479" t="str">
        <f>IF(ISBLANK(draft_picks[[#This Row],[movie_id]]),"",_xlfn.XLOOKUP(draft_picks[[#This Row],[movie_id]],drafts.movies[id],drafts.movies[movie_title]))</f>
        <v>The Texas Chainsaw Massacre: The Beginning</v>
      </c>
      <c r="G3479" t="s">
        <v>969</v>
      </c>
      <c r="H3479" t="str">
        <f>IF(ISBLANK(draft_picks[[#This Row],[drafter_id]]),"",_xlfn.XLOOKUP(draft_picks[[#This Row],[drafter_id]],drafters[id],drafters[name]))</f>
        <v>Graham Skipper</v>
      </c>
      <c r="J3479" t="str">
        <f>IF(ISBLANK(draft_picks[[#This Row],[drafter_team_id]]),"",_xlfn.XLOOKUP(draft_picks[[#This Row],[drafter_team_id]],drafter_teams[id],drafter_teams[name]))</f>
        <v/>
      </c>
      <c r="M3479" t="str">
        <f>IF(OR(ISBLANK(draft_picks[[#This Row],[veto_drafter_id]]),draft_picks[[#This Row],[veto_drafter_id]]=""),"",_xlfn.XLOOKUP(draft_picks[[#This Row],[veto_drafter_id]],drafters[id],drafters[name]))</f>
        <v/>
      </c>
      <c r="O3479" t="str">
        <f>IF(OR(ISBLANK(draft_picks[[#This Row],[veto_drafter_team_id]]),draft_picks[[#This Row],[veto_drafter_team_id]]=""),"",_xlfn.XLOOKUP(draft_picks[[#This Row],[veto_drafter_team_id]],drafter_teams[id],drafter_teams[name]))</f>
        <v/>
      </c>
      <c r="R3479" t="str">
        <f>IF(OR(ISBLANK(draft_picks[[#This Row],[veto_override_drafter_id]]),draft_picks[[#This Row],[veto_override_drafter_id]]=""),"",_xlfn.XLOOKUP(draft_picks[[#This Row],[veto_override_drafter_id]],drafters[id],drafters[name]))</f>
        <v/>
      </c>
      <c r="T3479" t="str">
        <f>IF(OR(ISBLANK(draft_picks[[#This Row],[veto_override_team_id]]),draft_picks[[#This Row],[veto_override_team_id]]=""),"",_xlfn.XLOOKUP(draft_picks[[#This Row],[veto_override_team_id]],drafter_teams[id],drafter_teams[name]))</f>
        <v/>
      </c>
    </row>
    <row r="3480" spans="1:20" x14ac:dyDescent="0.25">
      <c r="A3480" s="4" t="s">
        <v>15657</v>
      </c>
      <c r="B3480" t="str">
        <f>_xlfn.XLOOKUP(draft_picks[[#This Row],[draft_id]],drafts[id],drafts[title])</f>
        <v>Texas Chainsaw Massacre Super Draft</v>
      </c>
      <c r="C3480">
        <v>5</v>
      </c>
      <c r="D3480">
        <f>IF(C3479&lt;draft_picks[[#This Row],[position]],1,IF(C3479&gt;draft_picks[[#This Row],[position]],D3479+1,IF(C3479=draft_picks[[#This Row],[position]],D3479+1)))</f>
        <v>7</v>
      </c>
      <c r="E3480" t="s">
        <v>16087</v>
      </c>
      <c r="F3480" t="str">
        <f>IF(ISBLANK(draft_picks[[#This Row],[movie_id]]),"",_xlfn.XLOOKUP(draft_picks[[#This Row],[movie_id]],drafts.movies[id],drafts.movies[movie_title]))</f>
        <v>Texas Chainsaw</v>
      </c>
      <c r="G3480" t="s">
        <v>1255</v>
      </c>
      <c r="H3480" t="str">
        <f>IF(ISBLANK(draft_picks[[#This Row],[drafter_id]]),"",_xlfn.XLOOKUP(draft_picks[[#This Row],[drafter_id]],drafters[id],drafters[name]))</f>
        <v>Jill Gevargizian</v>
      </c>
      <c r="J3480" t="str">
        <f>IF(ISBLANK(draft_picks[[#This Row],[drafter_team_id]]),"",_xlfn.XLOOKUP(draft_picks[[#This Row],[drafter_team_id]],drafter_teams[id],drafter_teams[name]))</f>
        <v/>
      </c>
      <c r="K3480" t="s">
        <v>15484</v>
      </c>
      <c r="L3480" t="s">
        <v>969</v>
      </c>
      <c r="M3480" t="str">
        <f>IF(OR(ISBLANK(draft_picks[[#This Row],[veto_drafter_id]]),draft_picks[[#This Row],[veto_drafter_id]]=""),"",_xlfn.XLOOKUP(draft_picks[[#This Row],[veto_drafter_id]],drafters[id],drafters[name]))</f>
        <v>Graham Skipper</v>
      </c>
      <c r="O3480" t="str">
        <f>IF(OR(ISBLANK(draft_picks[[#This Row],[veto_drafter_team_id]]),draft_picks[[#This Row],[veto_drafter_team_id]]=""),"",_xlfn.XLOOKUP(draft_picks[[#This Row],[veto_drafter_team_id]],drafter_teams[id],drafter_teams[name]))</f>
        <v/>
      </c>
      <c r="R3480" t="str">
        <f>IF(OR(ISBLANK(draft_picks[[#This Row],[veto_override_drafter_id]]),draft_picks[[#This Row],[veto_override_drafter_id]]=""),"",_xlfn.XLOOKUP(draft_picks[[#This Row],[veto_override_drafter_id]],drafters[id],drafters[name]))</f>
        <v/>
      </c>
      <c r="T3480" t="str">
        <f>IF(OR(ISBLANK(draft_picks[[#This Row],[veto_override_team_id]]),draft_picks[[#This Row],[veto_override_team_id]]=""),"",_xlfn.XLOOKUP(draft_picks[[#This Row],[veto_override_team_id]],drafter_teams[id],drafter_teams[name]))</f>
        <v/>
      </c>
    </row>
    <row r="3481" spans="1:20" x14ac:dyDescent="0.25">
      <c r="A3481" s="4" t="s">
        <v>15657</v>
      </c>
      <c r="B3481" t="str">
        <f>_xlfn.XLOOKUP(draft_picks[[#This Row],[draft_id]],drafts[id],drafts[title])</f>
        <v>Texas Chainsaw Massacre Super Draft</v>
      </c>
      <c r="C3481">
        <v>5</v>
      </c>
      <c r="D3481">
        <f>IF(C3480&lt;draft_picks[[#This Row],[position]],1,IF(C3480&gt;draft_picks[[#This Row],[position]],D3480+1,IF(C3480=draft_picks[[#This Row],[position]],D3480+1)))</f>
        <v>8</v>
      </c>
      <c r="E3481" t="s">
        <v>1482</v>
      </c>
      <c r="F3481" t="str">
        <f>IF(ISBLANK(draft_picks[[#This Row],[movie_id]]),"",_xlfn.XLOOKUP(draft_picks[[#This Row],[movie_id]],drafts.movies[id],drafts.movies[movie_title]))</f>
        <v>The Texas Chainsaw Massacre</v>
      </c>
      <c r="G3481" t="s">
        <v>1255</v>
      </c>
      <c r="H3481" t="str">
        <f>IF(ISBLANK(draft_picks[[#This Row],[drafter_id]]),"",_xlfn.XLOOKUP(draft_picks[[#This Row],[drafter_id]],drafters[id],drafters[name]))</f>
        <v>Jill Gevargizian</v>
      </c>
      <c r="J3481" t="str">
        <f>IF(ISBLANK(draft_picks[[#This Row],[drafter_team_id]]),"",_xlfn.XLOOKUP(draft_picks[[#This Row],[drafter_team_id]],drafter_teams[id],drafter_teams[name]))</f>
        <v/>
      </c>
      <c r="M3481" t="str">
        <f>IF(OR(ISBLANK(draft_picks[[#This Row],[veto_drafter_id]]),draft_picks[[#This Row],[veto_drafter_id]]=""),"",_xlfn.XLOOKUP(draft_picks[[#This Row],[veto_drafter_id]],drafters[id],drafters[name]))</f>
        <v/>
      </c>
      <c r="O3481" t="str">
        <f>IF(OR(ISBLANK(draft_picks[[#This Row],[veto_drafter_team_id]]),draft_picks[[#This Row],[veto_drafter_team_id]]=""),"",_xlfn.XLOOKUP(draft_picks[[#This Row],[veto_drafter_team_id]],drafter_teams[id],drafter_teams[name]))</f>
        <v/>
      </c>
      <c r="R3481" t="str">
        <f>IF(OR(ISBLANK(draft_picks[[#This Row],[veto_override_drafter_id]]),draft_picks[[#This Row],[veto_override_drafter_id]]=""),"",_xlfn.XLOOKUP(draft_picks[[#This Row],[veto_override_drafter_id]],drafters[id],drafters[name]))</f>
        <v/>
      </c>
      <c r="T3481" t="str">
        <f>IF(OR(ISBLANK(draft_picks[[#This Row],[veto_override_team_id]]),draft_picks[[#This Row],[veto_override_team_id]]=""),"",_xlfn.XLOOKUP(draft_picks[[#This Row],[veto_override_team_id]],drafter_teams[id],drafter_teams[name]))</f>
        <v/>
      </c>
    </row>
    <row r="3482" spans="1:20" x14ac:dyDescent="0.25">
      <c r="A3482" s="4" t="s">
        <v>15657</v>
      </c>
      <c r="B3482" t="str">
        <f>_xlfn.XLOOKUP(draft_picks[[#This Row],[draft_id]],drafts[id],drafts[title])</f>
        <v>Texas Chainsaw Massacre Super Draft</v>
      </c>
      <c r="C3482">
        <v>4</v>
      </c>
      <c r="D3482">
        <f>IF(C3481&lt;draft_picks[[#This Row],[position]],1,IF(C3481&gt;draft_picks[[#This Row],[position]],D3481+1,IF(C3481=draft_picks[[#This Row],[position]],D3481+1)))</f>
        <v>9</v>
      </c>
      <c r="E3482" t="s">
        <v>16093</v>
      </c>
      <c r="F3482" t="str">
        <f>IF(ISBLANK(draft_picks[[#This Row],[movie_id]]),"",_xlfn.XLOOKUP(draft_picks[[#This Row],[movie_id]],drafts.movies[id],drafts.movies[movie_title]))</f>
        <v>Leatherface: Texas Chainsaw Massacre III</v>
      </c>
      <c r="G3482" t="s">
        <v>969</v>
      </c>
      <c r="H3482" t="str">
        <f>IF(ISBLANK(draft_picks[[#This Row],[drafter_id]]),"",_xlfn.XLOOKUP(draft_picks[[#This Row],[drafter_id]],drafters[id],drafters[name]))</f>
        <v>Graham Skipper</v>
      </c>
      <c r="J3482" t="str">
        <f>IF(ISBLANK(draft_picks[[#This Row],[drafter_team_id]]),"",_xlfn.XLOOKUP(draft_picks[[#This Row],[drafter_team_id]],drafter_teams[id],drafter_teams[name]))</f>
        <v/>
      </c>
      <c r="M3482" t="str">
        <f>IF(OR(ISBLANK(draft_picks[[#This Row],[veto_drafter_id]]),draft_picks[[#This Row],[veto_drafter_id]]=""),"",_xlfn.XLOOKUP(draft_picks[[#This Row],[veto_drafter_id]],drafters[id],drafters[name]))</f>
        <v/>
      </c>
      <c r="O3482" t="str">
        <f>IF(OR(ISBLANK(draft_picks[[#This Row],[veto_drafter_team_id]]),draft_picks[[#This Row],[veto_drafter_team_id]]=""),"",_xlfn.XLOOKUP(draft_picks[[#This Row],[veto_drafter_team_id]],drafter_teams[id],drafter_teams[name]))</f>
        <v/>
      </c>
      <c r="R3482" t="str">
        <f>IF(OR(ISBLANK(draft_picks[[#This Row],[veto_override_drafter_id]]),draft_picks[[#This Row],[veto_override_drafter_id]]=""),"",_xlfn.XLOOKUP(draft_picks[[#This Row],[veto_override_drafter_id]],drafters[id],drafters[name]))</f>
        <v/>
      </c>
      <c r="T3482" t="str">
        <f>IF(OR(ISBLANK(draft_picks[[#This Row],[veto_override_team_id]]),draft_picks[[#This Row],[veto_override_team_id]]=""),"",_xlfn.XLOOKUP(draft_picks[[#This Row],[veto_override_team_id]],drafter_teams[id],drafter_teams[name]))</f>
        <v/>
      </c>
    </row>
    <row r="3483" spans="1:20" x14ac:dyDescent="0.25">
      <c r="A3483" s="4" t="s">
        <v>15657</v>
      </c>
      <c r="B3483" t="str">
        <f>_xlfn.XLOOKUP(draft_picks[[#This Row],[draft_id]],drafts[id],drafts[title])</f>
        <v>Texas Chainsaw Massacre Super Draft</v>
      </c>
      <c r="C3483">
        <v>3</v>
      </c>
      <c r="D3483">
        <f>IF(C3482&lt;draft_picks[[#This Row],[position]],1,IF(C3482&gt;draft_picks[[#This Row],[position]],D3482+1,IF(C3482=draft_picks[[#This Row],[position]],D3482+1)))</f>
        <v>10</v>
      </c>
      <c r="E3483" t="s">
        <v>16087</v>
      </c>
      <c r="F3483" t="str">
        <f>IF(ISBLANK(draft_picks[[#This Row],[movie_id]]),"",_xlfn.XLOOKUP(draft_picks[[#This Row],[movie_id]],drafts.movies[id],drafts.movies[movie_title]))</f>
        <v>Texas Chainsaw</v>
      </c>
      <c r="G3483" t="s">
        <v>1255</v>
      </c>
      <c r="H3483" t="str">
        <f>IF(ISBLANK(draft_picks[[#This Row],[drafter_id]]),"",_xlfn.XLOOKUP(draft_picks[[#This Row],[drafter_id]],drafters[id],drafters[name]))</f>
        <v>Jill Gevargizian</v>
      </c>
      <c r="J3483" t="str">
        <f>IF(ISBLANK(draft_picks[[#This Row],[drafter_team_id]]),"",_xlfn.XLOOKUP(draft_picks[[#This Row],[drafter_team_id]],drafter_teams[id],drafter_teams[name]))</f>
        <v/>
      </c>
      <c r="M3483" t="str">
        <f>IF(OR(ISBLANK(draft_picks[[#This Row],[veto_drafter_id]]),draft_picks[[#This Row],[veto_drafter_id]]=""),"",_xlfn.XLOOKUP(draft_picks[[#This Row],[veto_drafter_id]],drafters[id],drafters[name]))</f>
        <v/>
      </c>
      <c r="O3483" t="str">
        <f>IF(OR(ISBLANK(draft_picks[[#This Row],[veto_drafter_team_id]]),draft_picks[[#This Row],[veto_drafter_team_id]]=""),"",_xlfn.XLOOKUP(draft_picks[[#This Row],[veto_drafter_team_id]],drafter_teams[id],drafter_teams[name]))</f>
        <v/>
      </c>
      <c r="R3483" t="str">
        <f>IF(OR(ISBLANK(draft_picks[[#This Row],[veto_override_drafter_id]]),draft_picks[[#This Row],[veto_override_drafter_id]]=""),"",_xlfn.XLOOKUP(draft_picks[[#This Row],[veto_override_drafter_id]],drafters[id],drafters[name]))</f>
        <v/>
      </c>
      <c r="T3483" t="str">
        <f>IF(OR(ISBLANK(draft_picks[[#This Row],[veto_override_team_id]]),draft_picks[[#This Row],[veto_override_team_id]]=""),"",_xlfn.XLOOKUP(draft_picks[[#This Row],[veto_override_team_id]],drafter_teams[id],drafter_teams[name]))</f>
        <v/>
      </c>
    </row>
    <row r="3484" spans="1:20" x14ac:dyDescent="0.25">
      <c r="A3484" s="4" t="s">
        <v>15657</v>
      </c>
      <c r="B3484" t="str">
        <f>_xlfn.XLOOKUP(draft_picks[[#This Row],[draft_id]],drafts[id],drafts[title])</f>
        <v>Texas Chainsaw Massacre Super Draft</v>
      </c>
      <c r="C3484">
        <v>2</v>
      </c>
      <c r="D3484">
        <f>IF(C3483&lt;draft_picks[[#This Row],[position]],1,IF(C3483&gt;draft_picks[[#This Row],[position]],D3483+1,IF(C3483=draft_picks[[#This Row],[position]],D3483+1)))</f>
        <v>11</v>
      </c>
      <c r="E3484" t="s">
        <v>3823</v>
      </c>
      <c r="F3484" t="str">
        <f>IF(ISBLANK(draft_picks[[#This Row],[movie_id]]),"",_xlfn.XLOOKUP(draft_picks[[#This Row],[movie_id]],drafts.movies[id],drafts.movies[movie_title]))</f>
        <v>The Texas Chainsaw Massacre 2</v>
      </c>
      <c r="G3484" t="s">
        <v>969</v>
      </c>
      <c r="H3484" t="str">
        <f>IF(ISBLANK(draft_picks[[#This Row],[drafter_id]]),"",_xlfn.XLOOKUP(draft_picks[[#This Row],[drafter_id]],drafters[id],drafters[name]))</f>
        <v>Graham Skipper</v>
      </c>
      <c r="J3484" t="str">
        <f>IF(ISBLANK(draft_picks[[#This Row],[drafter_team_id]]),"",_xlfn.XLOOKUP(draft_picks[[#This Row],[drafter_team_id]],drafter_teams[id],drafter_teams[name]))</f>
        <v/>
      </c>
      <c r="M3484" t="str">
        <f>IF(OR(ISBLANK(draft_picks[[#This Row],[veto_drafter_id]]),draft_picks[[#This Row],[veto_drafter_id]]=""),"",_xlfn.XLOOKUP(draft_picks[[#This Row],[veto_drafter_id]],drafters[id],drafters[name]))</f>
        <v/>
      </c>
      <c r="O3484" t="str">
        <f>IF(OR(ISBLANK(draft_picks[[#This Row],[veto_drafter_team_id]]),draft_picks[[#This Row],[veto_drafter_team_id]]=""),"",_xlfn.XLOOKUP(draft_picks[[#This Row],[veto_drafter_team_id]],drafter_teams[id],drafter_teams[name]))</f>
        <v/>
      </c>
      <c r="R3484" t="str">
        <f>IF(OR(ISBLANK(draft_picks[[#This Row],[veto_override_drafter_id]]),draft_picks[[#This Row],[veto_override_drafter_id]]=""),"",_xlfn.XLOOKUP(draft_picks[[#This Row],[veto_override_drafter_id]],drafters[id],drafters[name]))</f>
        <v/>
      </c>
      <c r="T3484" t="str">
        <f>IF(OR(ISBLANK(draft_picks[[#This Row],[veto_override_team_id]]),draft_picks[[#This Row],[veto_override_team_id]]=""),"",_xlfn.XLOOKUP(draft_picks[[#This Row],[veto_override_team_id]],drafter_teams[id],drafter_teams[name]))</f>
        <v/>
      </c>
    </row>
    <row r="3485" spans="1:20" x14ac:dyDescent="0.25">
      <c r="A3485" s="4" t="s">
        <v>15657</v>
      </c>
      <c r="B3485" t="str">
        <f>_xlfn.XLOOKUP(draft_picks[[#This Row],[draft_id]],drafts[id],drafts[title])</f>
        <v>Texas Chainsaw Massacre Super Draft</v>
      </c>
      <c r="C3485">
        <v>1</v>
      </c>
      <c r="D3485">
        <f>IF(C3484&lt;draft_picks[[#This Row],[position]],1,IF(C3484&gt;draft_picks[[#This Row],[position]],D3484+1,IF(C3484=draft_picks[[#This Row],[position]],D3484+1)))</f>
        <v>12</v>
      </c>
      <c r="E3485" t="s">
        <v>16075</v>
      </c>
      <c r="F3485" t="str">
        <f>IF(ISBLANK(draft_picks[[#This Row],[movie_id]]),"",_xlfn.XLOOKUP(draft_picks[[#This Row],[movie_id]],drafts.movies[id],drafts.movies[movie_title]))</f>
        <v>The Texas Chain Saw Massacre</v>
      </c>
      <c r="G3485" t="s">
        <v>1255</v>
      </c>
      <c r="H3485" t="str">
        <f>IF(ISBLANK(draft_picks[[#This Row],[drafter_id]]),"",_xlfn.XLOOKUP(draft_picks[[#This Row],[drafter_id]],drafters[id],drafters[name]))</f>
        <v>Jill Gevargizian</v>
      </c>
      <c r="J3485" t="str">
        <f>IF(ISBLANK(draft_picks[[#This Row],[drafter_team_id]]),"",_xlfn.XLOOKUP(draft_picks[[#This Row],[drafter_team_id]],drafter_teams[id],drafter_teams[name]))</f>
        <v/>
      </c>
      <c r="M3485" t="str">
        <f>IF(OR(ISBLANK(draft_picks[[#This Row],[veto_drafter_id]]),draft_picks[[#This Row],[veto_drafter_id]]=""),"",_xlfn.XLOOKUP(draft_picks[[#This Row],[veto_drafter_id]],drafters[id],drafters[name]))</f>
        <v/>
      </c>
      <c r="O3485" t="str">
        <f>IF(OR(ISBLANK(draft_picks[[#This Row],[veto_drafter_team_id]]),draft_picks[[#This Row],[veto_drafter_team_id]]=""),"",_xlfn.XLOOKUP(draft_picks[[#This Row],[veto_drafter_team_id]],drafter_teams[id],drafter_teams[name]))</f>
        <v/>
      </c>
      <c r="R3485" t="str">
        <f>IF(OR(ISBLANK(draft_picks[[#This Row],[veto_override_drafter_id]]),draft_picks[[#This Row],[veto_override_drafter_id]]=""),"",_xlfn.XLOOKUP(draft_picks[[#This Row],[veto_override_drafter_id]],drafters[id],drafters[name]))</f>
        <v/>
      </c>
      <c r="T3485" t="str">
        <f>IF(OR(ISBLANK(draft_picks[[#This Row],[veto_override_team_id]]),draft_picks[[#This Row],[veto_override_team_id]]=""),"",_xlfn.XLOOKUP(draft_picks[[#This Row],[veto_override_team_id]],drafter_teams[id],drafter_teams[name]))</f>
        <v/>
      </c>
    </row>
    <row r="3486" spans="1:20" x14ac:dyDescent="0.25">
      <c r="A3486" t="s">
        <v>171</v>
      </c>
      <c r="B3486" t="str">
        <f>_xlfn.XLOOKUP(draft_picks[[#This Row],[draft_id]],drafts[id],drafts[title])</f>
        <v>Timothée Chalamet</v>
      </c>
      <c r="C3486">
        <v>7</v>
      </c>
      <c r="D3486">
        <f>IF(C3485&lt;draft_picks[[#This Row],[position]],1,IF(C3485&gt;draft_picks[[#This Row],[position]],D3485+1,IF(C3485=draft_picks[[#This Row],[position]],D3485+1)))</f>
        <v>1</v>
      </c>
      <c r="E3486" t="s">
        <v>16096</v>
      </c>
      <c r="F3486" t="str">
        <f>IF(ISBLANK(draft_picks[[#This Row],[movie_id]]),"",_xlfn.XLOOKUP(draft_picks[[#This Row],[movie_id]],drafts.movies[id],drafts.movies[movie_title]))</f>
        <v>Miss Stevens</v>
      </c>
      <c r="G3486" t="s">
        <v>831</v>
      </c>
      <c r="H3486" t="str">
        <f>IF(ISBLANK(draft_picks[[#This Row],[drafter_id]]),"",_xlfn.XLOOKUP(draft_picks[[#This Row],[drafter_id]],drafters[id],drafters[name]))</f>
        <v>Dane McDonald</v>
      </c>
      <c r="J3486" t="str">
        <f>IF(ISBLANK(draft_picks[[#This Row],[drafter_team_id]]),"",_xlfn.XLOOKUP(draft_picks[[#This Row],[drafter_team_id]],drafter_teams[id],drafter_teams[name]))</f>
        <v/>
      </c>
      <c r="M3486" t="str">
        <f>IF(OR(ISBLANK(draft_picks[[#This Row],[veto_drafter_id]]),draft_picks[[#This Row],[veto_drafter_id]]=""),"",_xlfn.XLOOKUP(draft_picks[[#This Row],[veto_drafter_id]],drafters[id],drafters[name]))</f>
        <v/>
      </c>
      <c r="O3486" t="str">
        <f>IF(OR(ISBLANK(draft_picks[[#This Row],[veto_drafter_team_id]]),draft_picks[[#This Row],[veto_drafter_team_id]]=""),"",_xlfn.XLOOKUP(draft_picks[[#This Row],[veto_drafter_team_id]],drafter_teams[id],drafter_teams[name]))</f>
        <v/>
      </c>
      <c r="R3486" t="str">
        <f>IF(OR(ISBLANK(draft_picks[[#This Row],[veto_override_drafter_id]]),draft_picks[[#This Row],[veto_override_drafter_id]]=""),"",_xlfn.XLOOKUP(draft_picks[[#This Row],[veto_override_drafter_id]],drafters[id],drafters[name]))</f>
        <v/>
      </c>
      <c r="T3486" t="str">
        <f>IF(OR(ISBLANK(draft_picks[[#This Row],[veto_override_team_id]]),draft_picks[[#This Row],[veto_override_team_id]]=""),"",_xlfn.XLOOKUP(draft_picks[[#This Row],[veto_override_team_id]],drafter_teams[id],drafter_teams[name]))</f>
        <v/>
      </c>
    </row>
    <row r="3487" spans="1:20" x14ac:dyDescent="0.25">
      <c r="A3487" t="s">
        <v>171</v>
      </c>
      <c r="B3487" t="str">
        <f>_xlfn.XLOOKUP(draft_picks[[#This Row],[draft_id]],drafts[id],drafts[title])</f>
        <v>Timothée Chalamet</v>
      </c>
      <c r="C3487">
        <v>6</v>
      </c>
      <c r="D3487">
        <f>IF(C3486&lt;draft_picks[[#This Row],[position]],1,IF(C3486&gt;draft_picks[[#This Row],[position]],D3486+1,IF(C3486=draft_picks[[#This Row],[position]],D3486+1)))</f>
        <v>2</v>
      </c>
      <c r="E3487" t="s">
        <v>16099</v>
      </c>
      <c r="F3487" t="str">
        <f>IF(ISBLANK(draft_picks[[#This Row],[movie_id]]),"",_xlfn.XLOOKUP(draft_picks[[#This Row],[movie_id]],drafts.movies[id],drafts.movies[movie_title]))</f>
        <v>Dune: Part One</v>
      </c>
      <c r="G3487" t="s">
        <v>831</v>
      </c>
      <c r="H3487" t="str">
        <f>IF(ISBLANK(draft_picks[[#This Row],[drafter_id]]),"",_xlfn.XLOOKUP(draft_picks[[#This Row],[drafter_id]],drafters[id],drafters[name]))</f>
        <v>Dane McDonald</v>
      </c>
      <c r="J3487" t="str">
        <f>IF(ISBLANK(draft_picks[[#This Row],[drafter_team_id]]),"",_xlfn.XLOOKUP(draft_picks[[#This Row],[drafter_team_id]],drafter_teams[id],drafter_teams[name]))</f>
        <v/>
      </c>
      <c r="M3487" t="str">
        <f>IF(OR(ISBLANK(draft_picks[[#This Row],[veto_drafter_id]]),draft_picks[[#This Row],[veto_drafter_id]]=""),"",_xlfn.XLOOKUP(draft_picks[[#This Row],[veto_drafter_id]],drafters[id],drafters[name]))</f>
        <v/>
      </c>
      <c r="O3487" t="str">
        <f>IF(OR(ISBLANK(draft_picks[[#This Row],[veto_drafter_team_id]]),draft_picks[[#This Row],[veto_drafter_team_id]]=""),"",_xlfn.XLOOKUP(draft_picks[[#This Row],[veto_drafter_team_id]],drafter_teams[id],drafter_teams[name]))</f>
        <v/>
      </c>
      <c r="R3487" t="str">
        <f>IF(OR(ISBLANK(draft_picks[[#This Row],[veto_override_drafter_id]]),draft_picks[[#This Row],[veto_override_drafter_id]]=""),"",_xlfn.XLOOKUP(draft_picks[[#This Row],[veto_override_drafter_id]],drafters[id],drafters[name]))</f>
        <v/>
      </c>
      <c r="T3487" t="str">
        <f>IF(OR(ISBLANK(draft_picks[[#This Row],[veto_override_team_id]]),draft_picks[[#This Row],[veto_override_team_id]]=""),"",_xlfn.XLOOKUP(draft_picks[[#This Row],[veto_override_team_id]],drafter_teams[id],drafter_teams[name]))</f>
        <v/>
      </c>
    </row>
    <row r="3488" spans="1:20" x14ac:dyDescent="0.25">
      <c r="A3488" t="s">
        <v>171</v>
      </c>
      <c r="B3488" t="str">
        <f>_xlfn.XLOOKUP(draft_picks[[#This Row],[draft_id]],drafts[id],drafts[title])</f>
        <v>Timothée Chalamet</v>
      </c>
      <c r="C3488">
        <v>5</v>
      </c>
      <c r="D3488">
        <f>IF(C3487&lt;draft_picks[[#This Row],[position]],1,IF(C3487&gt;draft_picks[[#This Row],[position]],D3487+1,IF(C3487=draft_picks[[#This Row],[position]],D3487+1)))</f>
        <v>3</v>
      </c>
      <c r="E3488" t="s">
        <v>2778</v>
      </c>
      <c r="F3488" t="str">
        <f>IF(ISBLANK(draft_picks[[#This Row],[movie_id]]),"",_xlfn.XLOOKUP(draft_picks[[#This Row],[movie_id]],drafts.movies[id],drafts.movies[movie_title]))</f>
        <v>Lady Bird</v>
      </c>
      <c r="G3488" t="s">
        <v>841</v>
      </c>
      <c r="H3488" t="str">
        <f>IF(ISBLANK(draft_picks[[#This Row],[drafter_id]]),"",_xlfn.XLOOKUP(draft_picks[[#This Row],[drafter_id]],drafters[id],drafters[name]))</f>
        <v>Katie Walsh</v>
      </c>
      <c r="J3488" t="str">
        <f>IF(ISBLANK(draft_picks[[#This Row],[drafter_team_id]]),"",_xlfn.XLOOKUP(draft_picks[[#This Row],[drafter_team_id]],drafter_teams[id],drafter_teams[name]))</f>
        <v/>
      </c>
      <c r="K3488" t="s">
        <v>15484</v>
      </c>
      <c r="L3488" t="s">
        <v>831</v>
      </c>
      <c r="M3488" t="str">
        <f>IF(OR(ISBLANK(draft_picks[[#This Row],[veto_drafter_id]]),draft_picks[[#This Row],[veto_drafter_id]]=""),"",_xlfn.XLOOKUP(draft_picks[[#This Row],[veto_drafter_id]],drafters[id],drafters[name]))</f>
        <v>Dane McDonald</v>
      </c>
      <c r="O3488" t="str">
        <f>IF(OR(ISBLANK(draft_picks[[#This Row],[veto_drafter_team_id]]),draft_picks[[#This Row],[veto_drafter_team_id]]=""),"",_xlfn.XLOOKUP(draft_picks[[#This Row],[veto_drafter_team_id]],drafter_teams[id],drafter_teams[name]))</f>
        <v/>
      </c>
      <c r="R3488" t="str">
        <f>IF(OR(ISBLANK(draft_picks[[#This Row],[veto_override_drafter_id]]),draft_picks[[#This Row],[veto_override_drafter_id]]=""),"",_xlfn.XLOOKUP(draft_picks[[#This Row],[veto_override_drafter_id]],drafters[id],drafters[name]))</f>
        <v/>
      </c>
      <c r="T3488" t="str">
        <f>IF(OR(ISBLANK(draft_picks[[#This Row],[veto_override_team_id]]),draft_picks[[#This Row],[veto_override_team_id]]=""),"",_xlfn.XLOOKUP(draft_picks[[#This Row],[veto_override_team_id]],drafter_teams[id],drafter_teams[name]))</f>
        <v/>
      </c>
    </row>
    <row r="3489" spans="1:20" x14ac:dyDescent="0.25">
      <c r="A3489" t="s">
        <v>171</v>
      </c>
      <c r="B3489" t="str">
        <f>_xlfn.XLOOKUP(draft_picks[[#This Row],[draft_id]],drafts[id],drafts[title])</f>
        <v>Timothée Chalamet</v>
      </c>
      <c r="C3489">
        <v>5</v>
      </c>
      <c r="D3489">
        <f>IF(C3488&lt;draft_picks[[#This Row],[position]],1,IF(C3488&gt;draft_picks[[#This Row],[position]],D3488+1,IF(C3488=draft_picks[[#This Row],[position]],D3488+1)))</f>
        <v>4</v>
      </c>
      <c r="E3489" t="s">
        <v>16102</v>
      </c>
      <c r="F3489" t="str">
        <f>IF(ISBLANK(draft_picks[[#This Row],[movie_id]]),"",_xlfn.XLOOKUP(draft_picks[[#This Row],[movie_id]],drafts.movies[id],drafts.movies[movie_title]))</f>
        <v>Dune: Part Two</v>
      </c>
      <c r="G3489" t="s">
        <v>841</v>
      </c>
      <c r="H3489" t="str">
        <f>IF(ISBLANK(draft_picks[[#This Row],[drafter_id]]),"",_xlfn.XLOOKUP(draft_picks[[#This Row],[drafter_id]],drafters[id],drafters[name]))</f>
        <v>Katie Walsh</v>
      </c>
      <c r="J3489" t="str">
        <f>IF(ISBLANK(draft_picks[[#This Row],[drafter_team_id]]),"",_xlfn.XLOOKUP(draft_picks[[#This Row],[drafter_team_id]],drafter_teams[id],drafter_teams[name]))</f>
        <v/>
      </c>
      <c r="M3489" t="str">
        <f>IF(OR(ISBLANK(draft_picks[[#This Row],[veto_drafter_id]]),draft_picks[[#This Row],[veto_drafter_id]]=""),"",_xlfn.XLOOKUP(draft_picks[[#This Row],[veto_drafter_id]],drafters[id],drafters[name]))</f>
        <v/>
      </c>
      <c r="O3489" t="str">
        <f>IF(OR(ISBLANK(draft_picks[[#This Row],[veto_drafter_team_id]]),draft_picks[[#This Row],[veto_drafter_team_id]]=""),"",_xlfn.XLOOKUP(draft_picks[[#This Row],[veto_drafter_team_id]],drafter_teams[id],drafter_teams[name]))</f>
        <v/>
      </c>
      <c r="R3489" t="str">
        <f>IF(OR(ISBLANK(draft_picks[[#This Row],[veto_override_drafter_id]]),draft_picks[[#This Row],[veto_override_drafter_id]]=""),"",_xlfn.XLOOKUP(draft_picks[[#This Row],[veto_override_drafter_id]],drafters[id],drafters[name]))</f>
        <v/>
      </c>
      <c r="T3489" t="str">
        <f>IF(OR(ISBLANK(draft_picks[[#This Row],[veto_override_team_id]]),draft_picks[[#This Row],[veto_override_team_id]]=""),"",_xlfn.XLOOKUP(draft_picks[[#This Row],[veto_override_team_id]],drafter_teams[id],drafter_teams[name]))</f>
        <v/>
      </c>
    </row>
    <row r="3490" spans="1:20" x14ac:dyDescent="0.25">
      <c r="A3490" t="s">
        <v>171</v>
      </c>
      <c r="B3490" t="str">
        <f>_xlfn.XLOOKUP(draft_picks[[#This Row],[draft_id]],drafts[id],drafts[title])</f>
        <v>Timothée Chalamet</v>
      </c>
      <c r="C3490">
        <v>4</v>
      </c>
      <c r="D3490">
        <f>IF(C3489&lt;draft_picks[[#This Row],[position]],1,IF(C3489&gt;draft_picks[[#This Row],[position]],D3489+1,IF(C3489=draft_picks[[#This Row],[position]],D3489+1)))</f>
        <v>5</v>
      </c>
      <c r="E3490" t="s">
        <v>16105</v>
      </c>
      <c r="F3490" t="str">
        <f>IF(ISBLANK(draft_picks[[#This Row],[movie_id]]),"",_xlfn.XLOOKUP(draft_picks[[#This Row],[movie_id]],drafts.movies[id],drafts.movies[movie_title]))</f>
        <v>Bones and All</v>
      </c>
      <c r="G3490" t="s">
        <v>831</v>
      </c>
      <c r="H3490" t="str">
        <f>IF(ISBLANK(draft_picks[[#This Row],[drafter_id]]),"",_xlfn.XLOOKUP(draft_picks[[#This Row],[drafter_id]],drafters[id],drafters[name]))</f>
        <v>Dane McDonald</v>
      </c>
      <c r="J3490" t="str">
        <f>IF(ISBLANK(draft_picks[[#This Row],[drafter_team_id]]),"",_xlfn.XLOOKUP(draft_picks[[#This Row],[drafter_team_id]],drafter_teams[id],drafter_teams[name]))</f>
        <v/>
      </c>
      <c r="M3490" t="str">
        <f>IF(OR(ISBLANK(draft_picks[[#This Row],[veto_drafter_id]]),draft_picks[[#This Row],[veto_drafter_id]]=""),"",_xlfn.XLOOKUP(draft_picks[[#This Row],[veto_drafter_id]],drafters[id],drafters[name]))</f>
        <v/>
      </c>
      <c r="O3490" t="str">
        <f>IF(OR(ISBLANK(draft_picks[[#This Row],[veto_drafter_team_id]]),draft_picks[[#This Row],[veto_drafter_team_id]]=""),"",_xlfn.XLOOKUP(draft_picks[[#This Row],[veto_drafter_team_id]],drafter_teams[id],drafter_teams[name]))</f>
        <v/>
      </c>
      <c r="R3490" t="str">
        <f>IF(OR(ISBLANK(draft_picks[[#This Row],[veto_override_drafter_id]]),draft_picks[[#This Row],[veto_override_drafter_id]]=""),"",_xlfn.XLOOKUP(draft_picks[[#This Row],[veto_override_drafter_id]],drafters[id],drafters[name]))</f>
        <v/>
      </c>
      <c r="T3490" t="str">
        <f>IF(OR(ISBLANK(draft_picks[[#This Row],[veto_override_team_id]]),draft_picks[[#This Row],[veto_override_team_id]]=""),"",_xlfn.XLOOKUP(draft_picks[[#This Row],[veto_override_team_id]],drafter_teams[id],drafter_teams[name]))</f>
        <v/>
      </c>
    </row>
    <row r="3491" spans="1:20" x14ac:dyDescent="0.25">
      <c r="A3491" t="s">
        <v>171</v>
      </c>
      <c r="B3491" t="str">
        <f>_xlfn.XLOOKUP(draft_picks[[#This Row],[draft_id]],drafts[id],drafts[title])</f>
        <v>Timothée Chalamet</v>
      </c>
      <c r="C3491">
        <v>3</v>
      </c>
      <c r="D3491">
        <f>IF(C3490&lt;draft_picks[[#This Row],[position]],1,IF(C3490&gt;draft_picks[[#This Row],[position]],D3490+1,IF(C3490=draft_picks[[#This Row],[position]],D3490+1)))</f>
        <v>6</v>
      </c>
      <c r="E3491" t="s">
        <v>16108</v>
      </c>
      <c r="F3491" t="str">
        <f>IF(ISBLANK(draft_picks[[#This Row],[movie_id]]),"",_xlfn.XLOOKUP(draft_picks[[#This Row],[movie_id]],drafts.movies[id],drafts.movies[movie_title]))</f>
        <v>Little Women</v>
      </c>
      <c r="G3491" t="s">
        <v>841</v>
      </c>
      <c r="H3491" t="str">
        <f>IF(ISBLANK(draft_picks[[#This Row],[drafter_id]]),"",_xlfn.XLOOKUP(draft_picks[[#This Row],[drafter_id]],drafters[id],drafters[name]))</f>
        <v>Katie Walsh</v>
      </c>
      <c r="J3491" t="str">
        <f>IF(ISBLANK(draft_picks[[#This Row],[drafter_team_id]]),"",_xlfn.XLOOKUP(draft_picks[[#This Row],[drafter_team_id]],drafter_teams[id],drafter_teams[name]))</f>
        <v/>
      </c>
      <c r="M3491" t="str">
        <f>IF(OR(ISBLANK(draft_picks[[#This Row],[veto_drafter_id]]),draft_picks[[#This Row],[veto_drafter_id]]=""),"",_xlfn.XLOOKUP(draft_picks[[#This Row],[veto_drafter_id]],drafters[id],drafters[name]))</f>
        <v/>
      </c>
      <c r="O3491" t="str">
        <f>IF(OR(ISBLANK(draft_picks[[#This Row],[veto_drafter_team_id]]),draft_picks[[#This Row],[veto_drafter_team_id]]=""),"",_xlfn.XLOOKUP(draft_picks[[#This Row],[veto_drafter_team_id]],drafter_teams[id],drafter_teams[name]))</f>
        <v/>
      </c>
      <c r="R3491" t="str">
        <f>IF(OR(ISBLANK(draft_picks[[#This Row],[veto_override_drafter_id]]),draft_picks[[#This Row],[veto_override_drafter_id]]=""),"",_xlfn.XLOOKUP(draft_picks[[#This Row],[veto_override_drafter_id]],drafters[id],drafters[name]))</f>
        <v/>
      </c>
      <c r="T3491" t="str">
        <f>IF(OR(ISBLANK(draft_picks[[#This Row],[veto_override_team_id]]),draft_picks[[#This Row],[veto_override_team_id]]=""),"",_xlfn.XLOOKUP(draft_picks[[#This Row],[veto_override_team_id]],drafter_teams[id],drafter_teams[name]))</f>
        <v/>
      </c>
    </row>
    <row r="3492" spans="1:20" x14ac:dyDescent="0.25">
      <c r="A3492" t="s">
        <v>171</v>
      </c>
      <c r="B3492" t="str">
        <f>_xlfn.XLOOKUP(draft_picks[[#This Row],[draft_id]],drafts[id],drafts[title])</f>
        <v>Timothée Chalamet</v>
      </c>
      <c r="C3492">
        <v>2</v>
      </c>
      <c r="D3492">
        <f>IF(C3491&lt;draft_picks[[#This Row],[position]],1,IF(C3491&gt;draft_picks[[#This Row],[position]],D3491+1,IF(C3491=draft_picks[[#This Row],[position]],D3491+1)))</f>
        <v>7</v>
      </c>
      <c r="E3492" t="s">
        <v>2778</v>
      </c>
      <c r="F3492" t="str">
        <f>IF(ISBLANK(draft_picks[[#This Row],[movie_id]]),"",_xlfn.XLOOKUP(draft_picks[[#This Row],[movie_id]],drafts.movies[id],drafts.movies[movie_title]))</f>
        <v>Lady Bird</v>
      </c>
      <c r="G3492" t="s">
        <v>831</v>
      </c>
      <c r="H3492" t="str">
        <f>IF(ISBLANK(draft_picks[[#This Row],[drafter_id]]),"",_xlfn.XLOOKUP(draft_picks[[#This Row],[drafter_id]],drafters[id],drafters[name]))</f>
        <v>Dane McDonald</v>
      </c>
      <c r="J3492" t="str">
        <f>IF(ISBLANK(draft_picks[[#This Row],[drafter_team_id]]),"",_xlfn.XLOOKUP(draft_picks[[#This Row],[drafter_team_id]],drafter_teams[id],drafter_teams[name]))</f>
        <v/>
      </c>
      <c r="M3492" t="str">
        <f>IF(OR(ISBLANK(draft_picks[[#This Row],[veto_drafter_id]]),draft_picks[[#This Row],[veto_drafter_id]]=""),"",_xlfn.XLOOKUP(draft_picks[[#This Row],[veto_drafter_id]],drafters[id],drafters[name]))</f>
        <v/>
      </c>
      <c r="O3492" t="str">
        <f>IF(OR(ISBLANK(draft_picks[[#This Row],[veto_drafter_team_id]]),draft_picks[[#This Row],[veto_drafter_team_id]]=""),"",_xlfn.XLOOKUP(draft_picks[[#This Row],[veto_drafter_team_id]],drafter_teams[id],drafter_teams[name]))</f>
        <v/>
      </c>
      <c r="R3492" t="str">
        <f>IF(OR(ISBLANK(draft_picks[[#This Row],[veto_override_drafter_id]]),draft_picks[[#This Row],[veto_override_drafter_id]]=""),"",_xlfn.XLOOKUP(draft_picks[[#This Row],[veto_override_drafter_id]],drafters[id],drafters[name]))</f>
        <v/>
      </c>
      <c r="T3492" t="str">
        <f>IF(OR(ISBLANK(draft_picks[[#This Row],[veto_override_team_id]]),draft_picks[[#This Row],[veto_override_team_id]]=""),"",_xlfn.XLOOKUP(draft_picks[[#This Row],[veto_override_team_id]],drafter_teams[id],drafter_teams[name]))</f>
        <v/>
      </c>
    </row>
    <row r="3493" spans="1:20" x14ac:dyDescent="0.25">
      <c r="A3493" t="s">
        <v>171</v>
      </c>
      <c r="B3493" t="str">
        <f>_xlfn.XLOOKUP(draft_picks[[#This Row],[draft_id]],drafts[id],drafts[title])</f>
        <v>Timothée Chalamet</v>
      </c>
      <c r="C3493">
        <v>1</v>
      </c>
      <c r="D3493">
        <f>IF(C3492&lt;draft_picks[[#This Row],[position]],1,IF(C3492&gt;draft_picks[[#This Row],[position]],D3492+1,IF(C3492=draft_picks[[#This Row],[position]],D3492+1)))</f>
        <v>8</v>
      </c>
      <c r="E3493" t="s">
        <v>6471</v>
      </c>
      <c r="F3493" t="str">
        <f>IF(ISBLANK(draft_picks[[#This Row],[movie_id]]),"",_xlfn.XLOOKUP(draft_picks[[#This Row],[movie_id]],drafts.movies[id],drafts.movies[movie_title]))</f>
        <v>Call Me by Your Name</v>
      </c>
      <c r="G3493" t="s">
        <v>841</v>
      </c>
      <c r="H3493" t="str">
        <f>IF(ISBLANK(draft_picks[[#This Row],[drafter_id]]),"",_xlfn.XLOOKUP(draft_picks[[#This Row],[drafter_id]],drafters[id],drafters[name]))</f>
        <v>Katie Walsh</v>
      </c>
      <c r="J3493" t="str">
        <f>IF(ISBLANK(draft_picks[[#This Row],[drafter_team_id]]),"",_xlfn.XLOOKUP(draft_picks[[#This Row],[drafter_team_id]],drafter_teams[id],drafter_teams[name]))</f>
        <v/>
      </c>
      <c r="M3493" t="str">
        <f>IF(OR(ISBLANK(draft_picks[[#This Row],[veto_drafter_id]]),draft_picks[[#This Row],[veto_drafter_id]]=""),"",_xlfn.XLOOKUP(draft_picks[[#This Row],[veto_drafter_id]],drafters[id],drafters[name]))</f>
        <v/>
      </c>
      <c r="O3493" t="str">
        <f>IF(OR(ISBLANK(draft_picks[[#This Row],[veto_drafter_team_id]]),draft_picks[[#This Row],[veto_drafter_team_id]]=""),"",_xlfn.XLOOKUP(draft_picks[[#This Row],[veto_drafter_team_id]],drafter_teams[id],drafter_teams[name]))</f>
        <v/>
      </c>
      <c r="R3493" t="str">
        <f>IF(OR(ISBLANK(draft_picks[[#This Row],[veto_override_drafter_id]]),draft_picks[[#This Row],[veto_override_drafter_id]]=""),"",_xlfn.XLOOKUP(draft_picks[[#This Row],[veto_override_drafter_id]],drafters[id],drafters[name]))</f>
        <v/>
      </c>
      <c r="T3493" t="str">
        <f>IF(OR(ISBLANK(draft_picks[[#This Row],[veto_override_team_id]]),draft_picks[[#This Row],[veto_override_team_id]]=""),"",_xlfn.XLOOKUP(draft_picks[[#This Row],[veto_override_team_id]],drafter_teams[id],drafter_teams[name]))</f>
        <v/>
      </c>
    </row>
    <row r="3494" spans="1:20" x14ac:dyDescent="0.25">
      <c r="A3494" t="s">
        <v>268</v>
      </c>
      <c r="B3494" t="str">
        <f>_xlfn.XLOOKUP(draft_picks[[#This Row],[draft_id]],drafts[id],drafts[title])</f>
        <v>Movies Mega Draft</v>
      </c>
      <c r="C3494">
        <v>25</v>
      </c>
      <c r="D3494">
        <f>IF(C3493&lt;draft_picks[[#This Row],[position]],1,IF(C3493&gt;draft_picks[[#This Row],[position]],D3493+1,IF(C3493=draft_picks[[#This Row],[position]],D3493+1)))</f>
        <v>1</v>
      </c>
      <c r="E3494" t="s">
        <v>6240</v>
      </c>
      <c r="F3494" t="str">
        <f>IF(ISBLANK(draft_picks[[#This Row],[movie_id]]),"",_xlfn.XLOOKUP(draft_picks[[#This Row],[movie_id]],drafts.movies[id],drafts.movies[movie_title]))</f>
        <v>The Adventures of Robin Hood</v>
      </c>
      <c r="G3494" t="s">
        <v>789</v>
      </c>
      <c r="H3494" t="str">
        <f>IF(ISBLANK(draft_picks[[#This Row],[drafter_id]]),"",_xlfn.XLOOKUP(draft_picks[[#This Row],[drafter_id]],drafters[id],drafters[name]))</f>
        <v>Bryan Cogman</v>
      </c>
      <c r="J3494" t="str">
        <f>IF(ISBLANK(draft_picks[[#This Row],[drafter_team_id]]),"",_xlfn.XLOOKUP(draft_picks[[#This Row],[drafter_team_id]],drafter_teams[id],drafter_teams[name]))</f>
        <v/>
      </c>
      <c r="M3494" t="str">
        <f>IF(OR(ISBLANK(draft_picks[[#This Row],[veto_drafter_id]]),draft_picks[[#This Row],[veto_drafter_id]]=""),"",_xlfn.XLOOKUP(draft_picks[[#This Row],[veto_drafter_id]],drafters[id],drafters[name]))</f>
        <v/>
      </c>
      <c r="O3494" t="str">
        <f>IF(OR(ISBLANK(draft_picks[[#This Row],[veto_drafter_team_id]]),draft_picks[[#This Row],[veto_drafter_team_id]]=""),"",_xlfn.XLOOKUP(draft_picks[[#This Row],[veto_drafter_team_id]],drafter_teams[id],drafter_teams[name]))</f>
        <v/>
      </c>
      <c r="R3494" t="str">
        <f>IF(OR(ISBLANK(draft_picks[[#This Row],[veto_override_drafter_id]]),draft_picks[[#This Row],[veto_override_drafter_id]]=""),"",_xlfn.XLOOKUP(draft_picks[[#This Row],[veto_override_drafter_id]],drafters[id],drafters[name]))</f>
        <v/>
      </c>
      <c r="T3494" t="str">
        <f>IF(OR(ISBLANK(draft_picks[[#This Row],[veto_override_team_id]]),draft_picks[[#This Row],[veto_override_team_id]]=""),"",_xlfn.XLOOKUP(draft_picks[[#This Row],[veto_override_team_id]],drafter_teams[id],drafter_teams[name]))</f>
        <v/>
      </c>
    </row>
    <row r="3495" spans="1:20" x14ac:dyDescent="0.25">
      <c r="A3495" t="s">
        <v>268</v>
      </c>
      <c r="B3495" t="str">
        <f>_xlfn.XLOOKUP(draft_picks[[#This Row],[draft_id]],drafts[id],drafts[title])</f>
        <v>Movies Mega Draft</v>
      </c>
      <c r="C3495">
        <v>24</v>
      </c>
      <c r="D3495">
        <f>IF(C3494&lt;draft_picks[[#This Row],[position]],1,IF(C3494&gt;draft_picks[[#This Row],[position]],D3494+1,IF(C3494=draft_picks[[#This Row],[position]],D3494+1)))</f>
        <v>2</v>
      </c>
      <c r="E3495" t="s">
        <v>4758</v>
      </c>
      <c r="F3495" t="str">
        <f>IF(ISBLANK(draft_picks[[#This Row],[movie_id]]),"",_xlfn.XLOOKUP(draft_picks[[#This Row],[movie_id]],drafts.movies[id],drafts.movies[movie_title]))</f>
        <v>Wendy and Lucy</v>
      </c>
      <c r="G3495" t="s">
        <v>1237</v>
      </c>
      <c r="H3495" t="str">
        <f>IF(ISBLANK(draft_picks[[#This Row],[drafter_id]]),"",_xlfn.XLOOKUP(draft_picks[[#This Row],[drafter_id]],drafters[id],drafters[name]))</f>
        <v>Clay Keller</v>
      </c>
      <c r="J3495" t="str">
        <f>IF(ISBLANK(draft_picks[[#This Row],[drafter_team_id]]),"",_xlfn.XLOOKUP(draft_picks[[#This Row],[drafter_team_id]],drafter_teams[id],drafter_teams[name]))</f>
        <v/>
      </c>
      <c r="M3495" t="str">
        <f>IF(OR(ISBLANK(draft_picks[[#This Row],[veto_drafter_id]]),draft_picks[[#This Row],[veto_drafter_id]]=""),"",_xlfn.XLOOKUP(draft_picks[[#This Row],[veto_drafter_id]],drafters[id],drafters[name]))</f>
        <v/>
      </c>
      <c r="O3495" t="str">
        <f>IF(OR(ISBLANK(draft_picks[[#This Row],[veto_drafter_team_id]]),draft_picks[[#This Row],[veto_drafter_team_id]]=""),"",_xlfn.XLOOKUP(draft_picks[[#This Row],[veto_drafter_team_id]],drafter_teams[id],drafter_teams[name]))</f>
        <v/>
      </c>
      <c r="R3495" t="str">
        <f>IF(OR(ISBLANK(draft_picks[[#This Row],[veto_override_drafter_id]]),draft_picks[[#This Row],[veto_override_drafter_id]]=""),"",_xlfn.XLOOKUP(draft_picks[[#This Row],[veto_override_drafter_id]],drafters[id],drafters[name]))</f>
        <v/>
      </c>
      <c r="T3495" t="str">
        <f>IF(OR(ISBLANK(draft_picks[[#This Row],[veto_override_team_id]]),draft_picks[[#This Row],[veto_override_team_id]]=""),"",_xlfn.XLOOKUP(draft_picks[[#This Row],[veto_override_team_id]],drafter_teams[id],drafter_teams[name]))</f>
        <v/>
      </c>
    </row>
    <row r="3496" spans="1:20" x14ac:dyDescent="0.25">
      <c r="A3496" t="s">
        <v>268</v>
      </c>
      <c r="B3496" t="str">
        <f>_xlfn.XLOOKUP(draft_picks[[#This Row],[draft_id]],drafts[id],drafts[title])</f>
        <v>Movies Mega Draft</v>
      </c>
      <c r="C3496">
        <v>23</v>
      </c>
      <c r="D3496">
        <f>IF(C3495&lt;draft_picks[[#This Row],[position]],1,IF(C3495&gt;draft_picks[[#This Row],[position]],D3495+1,IF(C3495=draft_picks[[#This Row],[position]],D3495+1)))</f>
        <v>3</v>
      </c>
      <c r="E3496" t="s">
        <v>3618</v>
      </c>
      <c r="F3496" t="str">
        <f>IF(ISBLANK(draft_picks[[#This Row],[movie_id]]),"",_xlfn.XLOOKUP(draft_picks[[#This Row],[movie_id]],drafts.movies[id],drafts.movies[movie_title]))</f>
        <v>Pink Flamingos</v>
      </c>
      <c r="G3496" t="s">
        <v>969</v>
      </c>
      <c r="H3496" t="str">
        <f>IF(ISBLANK(draft_picks[[#This Row],[drafter_id]]),"",_xlfn.XLOOKUP(draft_picks[[#This Row],[drafter_id]],drafters[id],drafters[name]))</f>
        <v>Graham Skipper</v>
      </c>
      <c r="J3496" t="str">
        <f>IF(ISBLANK(draft_picks[[#This Row],[drafter_team_id]]),"",_xlfn.XLOOKUP(draft_picks[[#This Row],[drafter_team_id]],drafter_teams[id],drafter_teams[name]))</f>
        <v/>
      </c>
      <c r="M3496" t="str">
        <f>IF(OR(ISBLANK(draft_picks[[#This Row],[veto_drafter_id]]),draft_picks[[#This Row],[veto_drafter_id]]=""),"",_xlfn.XLOOKUP(draft_picks[[#This Row],[veto_drafter_id]],drafters[id],drafters[name]))</f>
        <v/>
      </c>
      <c r="O3496" t="str">
        <f>IF(OR(ISBLANK(draft_picks[[#This Row],[veto_drafter_team_id]]),draft_picks[[#This Row],[veto_drafter_team_id]]=""),"",_xlfn.XLOOKUP(draft_picks[[#This Row],[veto_drafter_team_id]],drafter_teams[id],drafter_teams[name]))</f>
        <v/>
      </c>
      <c r="R3496" t="str">
        <f>IF(OR(ISBLANK(draft_picks[[#This Row],[veto_override_drafter_id]]),draft_picks[[#This Row],[veto_override_drafter_id]]=""),"",_xlfn.XLOOKUP(draft_picks[[#This Row],[veto_override_drafter_id]],drafters[id],drafters[name]))</f>
        <v/>
      </c>
      <c r="T3496" t="str">
        <f>IF(OR(ISBLANK(draft_picks[[#This Row],[veto_override_team_id]]),draft_picks[[#This Row],[veto_override_team_id]]=""),"",_xlfn.XLOOKUP(draft_picks[[#This Row],[veto_override_team_id]],drafter_teams[id],drafter_teams[name]))</f>
        <v/>
      </c>
    </row>
    <row r="3497" spans="1:20" x14ac:dyDescent="0.25">
      <c r="A3497" t="s">
        <v>268</v>
      </c>
      <c r="B3497" t="str">
        <f>_xlfn.XLOOKUP(draft_picks[[#This Row],[draft_id]],drafts[id],drafts[title])</f>
        <v>Movies Mega Draft</v>
      </c>
      <c r="C3497">
        <v>22</v>
      </c>
      <c r="D3497">
        <f>IF(C3496&lt;draft_picks[[#This Row],[position]],1,IF(C3496&gt;draft_picks[[#This Row],[position]],D3496+1,IF(C3496=draft_picks[[#This Row],[position]],D3496+1)))</f>
        <v>4</v>
      </c>
      <c r="E3497" t="s">
        <v>5346</v>
      </c>
      <c r="F3497" t="str">
        <f>IF(ISBLANK(draft_picks[[#This Row],[movie_id]]),"",_xlfn.XLOOKUP(draft_picks[[#This Row],[movie_id]],drafts.movies[id],drafts.movies[movie_title]))</f>
        <v>Pleasantville</v>
      </c>
      <c r="G3497" t="s">
        <v>915</v>
      </c>
      <c r="H3497" t="str">
        <f>IF(ISBLANK(draft_picks[[#This Row],[drafter_id]]),"",_xlfn.XLOOKUP(draft_picks[[#This Row],[drafter_id]],drafters[id],drafters[name]))</f>
        <v>Billy Ray Brewton</v>
      </c>
      <c r="J3497" t="str">
        <f>IF(ISBLANK(draft_picks[[#This Row],[drafter_team_id]]),"",_xlfn.XLOOKUP(draft_picks[[#This Row],[drafter_team_id]],drafter_teams[id],drafter_teams[name]))</f>
        <v/>
      </c>
      <c r="M3497" t="str">
        <f>IF(OR(ISBLANK(draft_picks[[#This Row],[veto_drafter_id]]),draft_picks[[#This Row],[veto_drafter_id]]=""),"",_xlfn.XLOOKUP(draft_picks[[#This Row],[veto_drafter_id]],drafters[id],drafters[name]))</f>
        <v/>
      </c>
      <c r="O3497" t="str">
        <f>IF(OR(ISBLANK(draft_picks[[#This Row],[veto_drafter_team_id]]),draft_picks[[#This Row],[veto_drafter_team_id]]=""),"",_xlfn.XLOOKUP(draft_picks[[#This Row],[veto_drafter_team_id]],drafter_teams[id],drafter_teams[name]))</f>
        <v/>
      </c>
      <c r="R3497" t="str">
        <f>IF(OR(ISBLANK(draft_picks[[#This Row],[veto_override_drafter_id]]),draft_picks[[#This Row],[veto_override_drafter_id]]=""),"",_xlfn.XLOOKUP(draft_picks[[#This Row],[veto_override_drafter_id]],drafters[id],drafters[name]))</f>
        <v/>
      </c>
      <c r="T3497" t="str">
        <f>IF(OR(ISBLANK(draft_picks[[#This Row],[veto_override_team_id]]),draft_picks[[#This Row],[veto_override_team_id]]=""),"",_xlfn.XLOOKUP(draft_picks[[#This Row],[veto_override_team_id]],drafter_teams[id],drafter_teams[name]))</f>
        <v/>
      </c>
    </row>
    <row r="3498" spans="1:20" x14ac:dyDescent="0.25">
      <c r="A3498" t="s">
        <v>268</v>
      </c>
      <c r="B3498" t="str">
        <f>_xlfn.XLOOKUP(draft_picks[[#This Row],[draft_id]],drafts[id],drafts[title])</f>
        <v>Movies Mega Draft</v>
      </c>
      <c r="C3498">
        <v>21</v>
      </c>
      <c r="D3498">
        <f>IF(C3497&lt;draft_picks[[#This Row],[position]],1,IF(C3497&gt;draft_picks[[#This Row],[position]],D3497+1,IF(C3497=draft_picks[[#This Row],[position]],D3497+1)))</f>
        <v>5</v>
      </c>
      <c r="E3498" t="s">
        <v>16110</v>
      </c>
      <c r="F3498" t="str">
        <f>IF(ISBLANK(draft_picks[[#This Row],[movie_id]]),"",_xlfn.XLOOKUP(draft_picks[[#This Row],[movie_id]],drafts.movies[id],drafts.movies[movie_title]))</f>
        <v>Nashville</v>
      </c>
      <c r="G3498" t="s">
        <v>1115</v>
      </c>
      <c r="H3498" t="str">
        <f>IF(ISBLANK(draft_picks[[#This Row],[drafter_id]]),"",_xlfn.XLOOKUP(draft_picks[[#This Row],[drafter_id]],drafters[id],drafters[name]))</f>
        <v>Ryan Marker</v>
      </c>
      <c r="J3498" t="str">
        <f>IF(ISBLANK(draft_picks[[#This Row],[drafter_team_id]]),"",_xlfn.XLOOKUP(draft_picks[[#This Row],[drafter_team_id]],drafter_teams[id],drafter_teams[name]))</f>
        <v/>
      </c>
      <c r="M3498" t="str">
        <f>IF(OR(ISBLANK(draft_picks[[#This Row],[veto_drafter_id]]),draft_picks[[#This Row],[veto_drafter_id]]=""),"",_xlfn.XLOOKUP(draft_picks[[#This Row],[veto_drafter_id]],drafters[id],drafters[name]))</f>
        <v/>
      </c>
      <c r="O3498" t="str">
        <f>IF(OR(ISBLANK(draft_picks[[#This Row],[veto_drafter_team_id]]),draft_picks[[#This Row],[veto_drafter_team_id]]=""),"",_xlfn.XLOOKUP(draft_picks[[#This Row],[veto_drafter_team_id]],drafter_teams[id],drafter_teams[name]))</f>
        <v/>
      </c>
      <c r="R3498" t="str">
        <f>IF(OR(ISBLANK(draft_picks[[#This Row],[veto_override_drafter_id]]),draft_picks[[#This Row],[veto_override_drafter_id]]=""),"",_xlfn.XLOOKUP(draft_picks[[#This Row],[veto_override_drafter_id]],drafters[id],drafters[name]))</f>
        <v/>
      </c>
      <c r="T3498" t="str">
        <f>IF(OR(ISBLANK(draft_picks[[#This Row],[veto_override_team_id]]),draft_picks[[#This Row],[veto_override_team_id]]=""),"",_xlfn.XLOOKUP(draft_picks[[#This Row],[veto_override_team_id]],drafter_teams[id],drafter_teams[name]))</f>
        <v/>
      </c>
    </row>
    <row r="3499" spans="1:20" x14ac:dyDescent="0.25">
      <c r="A3499" t="s">
        <v>268</v>
      </c>
      <c r="B3499" t="str">
        <f>_xlfn.XLOOKUP(draft_picks[[#This Row],[draft_id]],drafts[id],drafts[title])</f>
        <v>Movies Mega Draft</v>
      </c>
      <c r="C3499">
        <v>20</v>
      </c>
      <c r="D3499">
        <f>IF(C3498&lt;draft_picks[[#This Row],[position]],1,IF(C3498&gt;draft_picks[[#This Row],[position]],D3498+1,IF(C3498=draft_picks[[#This Row],[position]],D3498+1)))</f>
        <v>6</v>
      </c>
      <c r="E3499" t="s">
        <v>6785</v>
      </c>
      <c r="F3499" t="str">
        <f>IF(ISBLANK(draft_picks[[#This Row],[movie_id]]),"",_xlfn.XLOOKUP(draft_picks[[#This Row],[movie_id]],drafts.movies[id],drafts.movies[movie_title]))</f>
        <v>Collateral</v>
      </c>
      <c r="G3499" t="s">
        <v>1177</v>
      </c>
      <c r="H3499" t="str">
        <f>IF(ISBLANK(draft_picks[[#This Row],[drafter_id]]),"",_xlfn.XLOOKUP(draft_picks[[#This Row],[drafter_id]],drafters[id],drafters[name]))</f>
        <v>Darren Franich</v>
      </c>
      <c r="J3499" t="str">
        <f>IF(ISBLANK(draft_picks[[#This Row],[drafter_team_id]]),"",_xlfn.XLOOKUP(draft_picks[[#This Row],[drafter_team_id]],drafter_teams[id],drafter_teams[name]))</f>
        <v/>
      </c>
      <c r="M3499" t="str">
        <f>IF(OR(ISBLANK(draft_picks[[#This Row],[veto_drafter_id]]),draft_picks[[#This Row],[veto_drafter_id]]=""),"",_xlfn.XLOOKUP(draft_picks[[#This Row],[veto_drafter_id]],drafters[id],drafters[name]))</f>
        <v/>
      </c>
      <c r="O3499" t="str">
        <f>IF(OR(ISBLANK(draft_picks[[#This Row],[veto_drafter_team_id]]),draft_picks[[#This Row],[veto_drafter_team_id]]=""),"",_xlfn.XLOOKUP(draft_picks[[#This Row],[veto_drafter_team_id]],drafter_teams[id],drafter_teams[name]))</f>
        <v/>
      </c>
      <c r="R3499" t="str">
        <f>IF(OR(ISBLANK(draft_picks[[#This Row],[veto_override_drafter_id]]),draft_picks[[#This Row],[veto_override_drafter_id]]=""),"",_xlfn.XLOOKUP(draft_picks[[#This Row],[veto_override_drafter_id]],drafters[id],drafters[name]))</f>
        <v/>
      </c>
      <c r="T3499" t="str">
        <f>IF(OR(ISBLANK(draft_picks[[#This Row],[veto_override_team_id]]),draft_picks[[#This Row],[veto_override_team_id]]=""),"",_xlfn.XLOOKUP(draft_picks[[#This Row],[veto_override_team_id]],drafter_teams[id],drafter_teams[name]))</f>
        <v/>
      </c>
    </row>
    <row r="3500" spans="1:20" x14ac:dyDescent="0.25">
      <c r="A3500" t="s">
        <v>268</v>
      </c>
      <c r="B3500" t="str">
        <f>_xlfn.XLOOKUP(draft_picks[[#This Row],[draft_id]],drafts[id],drafts[title])</f>
        <v>Movies Mega Draft</v>
      </c>
      <c r="C3500">
        <v>19</v>
      </c>
      <c r="D3500">
        <f>IF(C3499&lt;draft_picks[[#This Row],[position]],1,IF(C3499&gt;draft_picks[[#This Row],[position]],D3499+1,IF(C3499=draft_picks[[#This Row],[position]],D3499+1)))</f>
        <v>7</v>
      </c>
      <c r="E3500" t="s">
        <v>3939</v>
      </c>
      <c r="F3500" t="str">
        <f>IF(ISBLANK(draft_picks[[#This Row],[movie_id]]),"",_xlfn.XLOOKUP(draft_picks[[#This Row],[movie_id]],drafts.movies[id],drafts.movies[movie_title]))</f>
        <v>Notorious</v>
      </c>
      <c r="G3500" t="s">
        <v>789</v>
      </c>
      <c r="H3500" t="str">
        <f>IF(ISBLANK(draft_picks[[#This Row],[drafter_id]]),"",_xlfn.XLOOKUP(draft_picks[[#This Row],[drafter_id]],drafters[id],drafters[name]))</f>
        <v>Bryan Cogman</v>
      </c>
      <c r="J3500" t="str">
        <f>IF(ISBLANK(draft_picks[[#This Row],[drafter_team_id]]),"",_xlfn.XLOOKUP(draft_picks[[#This Row],[drafter_team_id]],drafter_teams[id],drafter_teams[name]))</f>
        <v/>
      </c>
      <c r="M3500" t="str">
        <f>IF(OR(ISBLANK(draft_picks[[#This Row],[veto_drafter_id]]),draft_picks[[#This Row],[veto_drafter_id]]=""),"",_xlfn.XLOOKUP(draft_picks[[#This Row],[veto_drafter_id]],drafters[id],drafters[name]))</f>
        <v/>
      </c>
      <c r="O3500" t="str">
        <f>IF(OR(ISBLANK(draft_picks[[#This Row],[veto_drafter_team_id]]),draft_picks[[#This Row],[veto_drafter_team_id]]=""),"",_xlfn.XLOOKUP(draft_picks[[#This Row],[veto_drafter_team_id]],drafter_teams[id],drafter_teams[name]))</f>
        <v/>
      </c>
      <c r="R3500" t="str">
        <f>IF(OR(ISBLANK(draft_picks[[#This Row],[veto_override_drafter_id]]),draft_picks[[#This Row],[veto_override_drafter_id]]=""),"",_xlfn.XLOOKUP(draft_picks[[#This Row],[veto_override_drafter_id]],drafters[id],drafters[name]))</f>
        <v/>
      </c>
      <c r="T3500" t="str">
        <f>IF(OR(ISBLANK(draft_picks[[#This Row],[veto_override_team_id]]),draft_picks[[#This Row],[veto_override_team_id]]=""),"",_xlfn.XLOOKUP(draft_picks[[#This Row],[veto_override_team_id]],drafter_teams[id],drafter_teams[name]))</f>
        <v/>
      </c>
    </row>
    <row r="3501" spans="1:20" x14ac:dyDescent="0.25">
      <c r="A3501" t="s">
        <v>268</v>
      </c>
      <c r="B3501" t="str">
        <f>_xlfn.XLOOKUP(draft_picks[[#This Row],[draft_id]],drafts[id],drafts[title])</f>
        <v>Movies Mega Draft</v>
      </c>
      <c r="C3501">
        <v>18</v>
      </c>
      <c r="D3501">
        <f>IF(C3500&lt;draft_picks[[#This Row],[position]],1,IF(C3500&gt;draft_picks[[#This Row],[position]],D3500+1,IF(C3500=draft_picks[[#This Row],[position]],D3500+1)))</f>
        <v>8</v>
      </c>
      <c r="E3501" t="s">
        <v>3376</v>
      </c>
      <c r="F3501" t="str">
        <f>IF(ISBLANK(draft_picks[[#This Row],[movie_id]]),"",_xlfn.XLOOKUP(draft_picks[[#This Row],[movie_id]],drafts.movies[id],drafts.movies[movie_title]))</f>
        <v>Broadcast News</v>
      </c>
      <c r="G3501" t="s">
        <v>1237</v>
      </c>
      <c r="H3501" t="str">
        <f>IF(ISBLANK(draft_picks[[#This Row],[drafter_id]]),"",_xlfn.XLOOKUP(draft_picks[[#This Row],[drafter_id]],drafters[id],drafters[name]))</f>
        <v>Clay Keller</v>
      </c>
      <c r="J3501" t="str">
        <f>IF(ISBLANK(draft_picks[[#This Row],[drafter_team_id]]),"",_xlfn.XLOOKUP(draft_picks[[#This Row],[drafter_team_id]],drafter_teams[id],drafter_teams[name]))</f>
        <v/>
      </c>
      <c r="M3501" t="str">
        <f>IF(OR(ISBLANK(draft_picks[[#This Row],[veto_drafter_id]]),draft_picks[[#This Row],[veto_drafter_id]]=""),"",_xlfn.XLOOKUP(draft_picks[[#This Row],[veto_drafter_id]],drafters[id],drafters[name]))</f>
        <v/>
      </c>
      <c r="O3501" t="str">
        <f>IF(OR(ISBLANK(draft_picks[[#This Row],[veto_drafter_team_id]]),draft_picks[[#This Row],[veto_drafter_team_id]]=""),"",_xlfn.XLOOKUP(draft_picks[[#This Row],[veto_drafter_team_id]],drafter_teams[id],drafter_teams[name]))</f>
        <v/>
      </c>
      <c r="R3501" t="str">
        <f>IF(OR(ISBLANK(draft_picks[[#This Row],[veto_override_drafter_id]]),draft_picks[[#This Row],[veto_override_drafter_id]]=""),"",_xlfn.XLOOKUP(draft_picks[[#This Row],[veto_override_drafter_id]],drafters[id],drafters[name]))</f>
        <v/>
      </c>
      <c r="T3501" t="str">
        <f>IF(OR(ISBLANK(draft_picks[[#This Row],[veto_override_team_id]]),draft_picks[[#This Row],[veto_override_team_id]]=""),"",_xlfn.XLOOKUP(draft_picks[[#This Row],[veto_override_team_id]],drafter_teams[id],drafter_teams[name]))</f>
        <v/>
      </c>
    </row>
    <row r="3502" spans="1:20" x14ac:dyDescent="0.25">
      <c r="A3502" t="s">
        <v>268</v>
      </c>
      <c r="B3502" t="str">
        <f>_xlfn.XLOOKUP(draft_picks[[#This Row],[draft_id]],drafts[id],drafts[title])</f>
        <v>Movies Mega Draft</v>
      </c>
      <c r="C3502">
        <v>17</v>
      </c>
      <c r="D3502">
        <f>IF(C3501&lt;draft_picks[[#This Row],[position]],1,IF(C3501&gt;draft_picks[[#This Row],[position]],D3501+1,IF(C3501=draft_picks[[#This Row],[position]],D3501+1)))</f>
        <v>9</v>
      </c>
      <c r="E3502" t="s">
        <v>4255</v>
      </c>
      <c r="F3502" t="str">
        <f>IF(ISBLANK(draft_picks[[#This Row],[movie_id]]),"",_xlfn.XLOOKUP(draft_picks[[#This Row],[movie_id]],drafts.movies[id],drafts.movies[movie_title]))</f>
        <v>Godzilla</v>
      </c>
      <c r="G3502" t="s">
        <v>969</v>
      </c>
      <c r="H3502" t="str">
        <f>IF(ISBLANK(draft_picks[[#This Row],[drafter_id]]),"",_xlfn.XLOOKUP(draft_picks[[#This Row],[drafter_id]],drafters[id],drafters[name]))</f>
        <v>Graham Skipper</v>
      </c>
      <c r="J3502" t="str">
        <f>IF(ISBLANK(draft_picks[[#This Row],[drafter_team_id]]),"",_xlfn.XLOOKUP(draft_picks[[#This Row],[drafter_team_id]],drafter_teams[id],drafter_teams[name]))</f>
        <v/>
      </c>
      <c r="M3502" t="str">
        <f>IF(OR(ISBLANK(draft_picks[[#This Row],[veto_drafter_id]]),draft_picks[[#This Row],[veto_drafter_id]]=""),"",_xlfn.XLOOKUP(draft_picks[[#This Row],[veto_drafter_id]],drafters[id],drafters[name]))</f>
        <v/>
      </c>
      <c r="O3502" t="str">
        <f>IF(OR(ISBLANK(draft_picks[[#This Row],[veto_drafter_team_id]]),draft_picks[[#This Row],[veto_drafter_team_id]]=""),"",_xlfn.XLOOKUP(draft_picks[[#This Row],[veto_drafter_team_id]],drafter_teams[id],drafter_teams[name]))</f>
        <v/>
      </c>
      <c r="R3502" t="str">
        <f>IF(OR(ISBLANK(draft_picks[[#This Row],[veto_override_drafter_id]]),draft_picks[[#This Row],[veto_override_drafter_id]]=""),"",_xlfn.XLOOKUP(draft_picks[[#This Row],[veto_override_drafter_id]],drafters[id],drafters[name]))</f>
        <v/>
      </c>
      <c r="T3502" t="str">
        <f>IF(OR(ISBLANK(draft_picks[[#This Row],[veto_override_team_id]]),draft_picks[[#This Row],[veto_override_team_id]]=""),"",_xlfn.XLOOKUP(draft_picks[[#This Row],[veto_override_team_id]],drafter_teams[id],drafter_teams[name]))</f>
        <v/>
      </c>
    </row>
    <row r="3503" spans="1:20" x14ac:dyDescent="0.25">
      <c r="A3503" t="s">
        <v>268</v>
      </c>
      <c r="B3503" t="str">
        <f>_xlfn.XLOOKUP(draft_picks[[#This Row],[draft_id]],drafts[id],drafts[title])</f>
        <v>Movies Mega Draft</v>
      </c>
      <c r="C3503">
        <v>16</v>
      </c>
      <c r="D3503">
        <f>IF(C3502&lt;draft_picks[[#This Row],[position]],1,IF(C3502&gt;draft_picks[[#This Row],[position]],D3502+1,IF(C3502=draft_picks[[#This Row],[position]],D3502+1)))</f>
        <v>10</v>
      </c>
      <c r="E3503" t="s">
        <v>6776</v>
      </c>
      <c r="F3503" t="str">
        <f>IF(ISBLANK(draft_picks[[#This Row],[movie_id]]),"",_xlfn.XLOOKUP(draft_picks[[#This Row],[movie_id]],drafts.movies[id],drafts.movies[movie_title]))</f>
        <v>The Blair Witch Project</v>
      </c>
      <c r="G3503" t="s">
        <v>915</v>
      </c>
      <c r="H3503" t="str">
        <f>IF(ISBLANK(draft_picks[[#This Row],[drafter_id]]),"",_xlfn.XLOOKUP(draft_picks[[#This Row],[drafter_id]],drafters[id],drafters[name]))</f>
        <v>Billy Ray Brewton</v>
      </c>
      <c r="J3503" t="str">
        <f>IF(ISBLANK(draft_picks[[#This Row],[drafter_team_id]]),"",_xlfn.XLOOKUP(draft_picks[[#This Row],[drafter_team_id]],drafter_teams[id],drafter_teams[name]))</f>
        <v/>
      </c>
      <c r="M3503" t="str">
        <f>IF(OR(ISBLANK(draft_picks[[#This Row],[veto_drafter_id]]),draft_picks[[#This Row],[veto_drafter_id]]=""),"",_xlfn.XLOOKUP(draft_picks[[#This Row],[veto_drafter_id]],drafters[id],drafters[name]))</f>
        <v/>
      </c>
      <c r="O3503" t="str">
        <f>IF(OR(ISBLANK(draft_picks[[#This Row],[veto_drafter_team_id]]),draft_picks[[#This Row],[veto_drafter_team_id]]=""),"",_xlfn.XLOOKUP(draft_picks[[#This Row],[veto_drafter_team_id]],drafter_teams[id],drafter_teams[name]))</f>
        <v/>
      </c>
      <c r="R3503" t="str">
        <f>IF(OR(ISBLANK(draft_picks[[#This Row],[veto_override_drafter_id]]),draft_picks[[#This Row],[veto_override_drafter_id]]=""),"",_xlfn.XLOOKUP(draft_picks[[#This Row],[veto_override_drafter_id]],drafters[id],drafters[name]))</f>
        <v/>
      </c>
      <c r="T3503" t="str">
        <f>IF(OR(ISBLANK(draft_picks[[#This Row],[veto_override_team_id]]),draft_picks[[#This Row],[veto_override_team_id]]=""),"",_xlfn.XLOOKUP(draft_picks[[#This Row],[veto_override_team_id]],drafter_teams[id],drafter_teams[name]))</f>
        <v/>
      </c>
    </row>
    <row r="3504" spans="1:20" x14ac:dyDescent="0.25">
      <c r="A3504" t="s">
        <v>268</v>
      </c>
      <c r="B3504" t="str">
        <f>_xlfn.XLOOKUP(draft_picks[[#This Row],[draft_id]],drafts[id],drafts[title])</f>
        <v>Movies Mega Draft</v>
      </c>
      <c r="C3504">
        <v>15</v>
      </c>
      <c r="D3504">
        <f>IF(C3503&lt;draft_picks[[#This Row],[position]],1,IF(C3503&gt;draft_picks[[#This Row],[position]],D3503+1,IF(C3503=draft_picks[[#This Row],[position]],D3503+1)))</f>
        <v>11</v>
      </c>
      <c r="E3504" t="s">
        <v>1485</v>
      </c>
      <c r="F3504" t="str">
        <f>IF(ISBLANK(draft_picks[[#This Row],[movie_id]]),"",_xlfn.XLOOKUP(draft_picks[[#This Row],[movie_id]],drafts.movies[id],drafts.movies[movie_title]))</f>
        <v>Cléo from 5 to 7</v>
      </c>
      <c r="G3504" t="s">
        <v>1115</v>
      </c>
      <c r="H3504" t="str">
        <f>IF(ISBLANK(draft_picks[[#This Row],[drafter_id]]),"",_xlfn.XLOOKUP(draft_picks[[#This Row],[drafter_id]],drafters[id],drafters[name]))</f>
        <v>Ryan Marker</v>
      </c>
      <c r="J3504" t="str">
        <f>IF(ISBLANK(draft_picks[[#This Row],[drafter_team_id]]),"",_xlfn.XLOOKUP(draft_picks[[#This Row],[drafter_team_id]],drafter_teams[id],drafter_teams[name]))</f>
        <v/>
      </c>
      <c r="M3504" t="str">
        <f>IF(OR(ISBLANK(draft_picks[[#This Row],[veto_drafter_id]]),draft_picks[[#This Row],[veto_drafter_id]]=""),"",_xlfn.XLOOKUP(draft_picks[[#This Row],[veto_drafter_id]],drafters[id],drafters[name]))</f>
        <v/>
      </c>
      <c r="O3504" t="str">
        <f>IF(OR(ISBLANK(draft_picks[[#This Row],[veto_drafter_team_id]]),draft_picks[[#This Row],[veto_drafter_team_id]]=""),"",_xlfn.XLOOKUP(draft_picks[[#This Row],[veto_drafter_team_id]],drafter_teams[id],drafter_teams[name]))</f>
        <v/>
      </c>
      <c r="R3504" t="str">
        <f>IF(OR(ISBLANK(draft_picks[[#This Row],[veto_override_drafter_id]]),draft_picks[[#This Row],[veto_override_drafter_id]]=""),"",_xlfn.XLOOKUP(draft_picks[[#This Row],[veto_override_drafter_id]],drafters[id],drafters[name]))</f>
        <v/>
      </c>
      <c r="T3504" t="str">
        <f>IF(OR(ISBLANK(draft_picks[[#This Row],[veto_override_team_id]]),draft_picks[[#This Row],[veto_override_team_id]]=""),"",_xlfn.XLOOKUP(draft_picks[[#This Row],[veto_override_team_id]],drafter_teams[id],drafter_teams[name]))</f>
        <v/>
      </c>
    </row>
    <row r="3505" spans="1:20" x14ac:dyDescent="0.25">
      <c r="A3505" t="s">
        <v>268</v>
      </c>
      <c r="B3505" t="str">
        <f>_xlfn.XLOOKUP(draft_picks[[#This Row],[draft_id]],drafts[id],drafts[title])</f>
        <v>Movies Mega Draft</v>
      </c>
      <c r="C3505">
        <v>14</v>
      </c>
      <c r="D3505">
        <f>IF(C3504&lt;draft_picks[[#This Row],[position]],1,IF(C3504&gt;draft_picks[[#This Row],[position]],D3504+1,IF(C3504=draft_picks[[#This Row],[position]],D3504+1)))</f>
        <v>12</v>
      </c>
      <c r="E3505" t="s">
        <v>16112</v>
      </c>
      <c r="F3505" t="str">
        <f>IF(ISBLANK(draft_picks[[#This Row],[movie_id]]),"",_xlfn.XLOOKUP(draft_picks[[#This Row],[movie_id]],drafts.movies[id],drafts.movies[movie_title]))</f>
        <v>Do the Right Thing</v>
      </c>
      <c r="G3505" t="s">
        <v>1177</v>
      </c>
      <c r="H3505" t="str">
        <f>IF(ISBLANK(draft_picks[[#This Row],[drafter_id]]),"",_xlfn.XLOOKUP(draft_picks[[#This Row],[drafter_id]],drafters[id],drafters[name]))</f>
        <v>Darren Franich</v>
      </c>
      <c r="J3505" t="str">
        <f>IF(ISBLANK(draft_picks[[#This Row],[drafter_team_id]]),"",_xlfn.XLOOKUP(draft_picks[[#This Row],[drafter_team_id]],drafter_teams[id],drafter_teams[name]))</f>
        <v/>
      </c>
      <c r="M3505" t="str">
        <f>IF(OR(ISBLANK(draft_picks[[#This Row],[veto_drafter_id]]),draft_picks[[#This Row],[veto_drafter_id]]=""),"",_xlfn.XLOOKUP(draft_picks[[#This Row],[veto_drafter_id]],drafters[id],drafters[name]))</f>
        <v/>
      </c>
      <c r="O3505" t="str">
        <f>IF(OR(ISBLANK(draft_picks[[#This Row],[veto_drafter_team_id]]),draft_picks[[#This Row],[veto_drafter_team_id]]=""),"",_xlfn.XLOOKUP(draft_picks[[#This Row],[veto_drafter_team_id]],drafter_teams[id],drafter_teams[name]))</f>
        <v/>
      </c>
      <c r="R3505" t="str">
        <f>IF(OR(ISBLANK(draft_picks[[#This Row],[veto_override_drafter_id]]),draft_picks[[#This Row],[veto_override_drafter_id]]=""),"",_xlfn.XLOOKUP(draft_picks[[#This Row],[veto_override_drafter_id]],drafters[id],drafters[name]))</f>
        <v/>
      </c>
      <c r="T3505" t="str">
        <f>IF(OR(ISBLANK(draft_picks[[#This Row],[veto_override_team_id]]),draft_picks[[#This Row],[veto_override_team_id]]=""),"",_xlfn.XLOOKUP(draft_picks[[#This Row],[veto_override_team_id]],drafter_teams[id],drafter_teams[name]))</f>
        <v/>
      </c>
    </row>
    <row r="3506" spans="1:20" x14ac:dyDescent="0.25">
      <c r="A3506" t="s">
        <v>268</v>
      </c>
      <c r="B3506" t="str">
        <f>_xlfn.XLOOKUP(draft_picks[[#This Row],[draft_id]],drafts[id],drafts[title])</f>
        <v>Movies Mega Draft</v>
      </c>
      <c r="C3506">
        <v>13</v>
      </c>
      <c r="D3506">
        <f>IF(C3505&lt;draft_picks[[#This Row],[position]],1,IF(C3505&gt;draft_picks[[#This Row],[position]],D3505+1,IF(C3505=draft_picks[[#This Row],[position]],D3505+1)))</f>
        <v>13</v>
      </c>
      <c r="E3506" t="s">
        <v>6964</v>
      </c>
      <c r="F3506" t="str">
        <f>IF(ISBLANK(draft_picks[[#This Row],[movie_id]]),"",_xlfn.XLOOKUP(draft_picks[[#This Row],[movie_id]],drafts.movies[id],drafts.movies[movie_title]))</f>
        <v>The Godfather Part II</v>
      </c>
      <c r="G3506" t="s">
        <v>789</v>
      </c>
      <c r="H3506" t="str">
        <f>IF(ISBLANK(draft_picks[[#This Row],[drafter_id]]),"",_xlfn.XLOOKUP(draft_picks[[#This Row],[drafter_id]],drafters[id],drafters[name]))</f>
        <v>Bryan Cogman</v>
      </c>
      <c r="J3506" t="str">
        <f>IF(ISBLANK(draft_picks[[#This Row],[drafter_team_id]]),"",_xlfn.XLOOKUP(draft_picks[[#This Row],[drafter_team_id]],drafter_teams[id],drafter_teams[name]))</f>
        <v/>
      </c>
      <c r="K3506" t="s">
        <v>15484</v>
      </c>
      <c r="L3506" t="s">
        <v>1115</v>
      </c>
      <c r="M3506" t="str">
        <f>IF(OR(ISBLANK(draft_picks[[#This Row],[veto_drafter_id]]),draft_picks[[#This Row],[veto_drafter_id]]=""),"",_xlfn.XLOOKUP(draft_picks[[#This Row],[veto_drafter_id]],drafters[id],drafters[name]))</f>
        <v>Ryan Marker</v>
      </c>
      <c r="O3506" t="str">
        <f>IF(OR(ISBLANK(draft_picks[[#This Row],[veto_drafter_team_id]]),draft_picks[[#This Row],[veto_drafter_team_id]]=""),"",_xlfn.XLOOKUP(draft_picks[[#This Row],[veto_drafter_team_id]],drafter_teams[id],drafter_teams[name]))</f>
        <v/>
      </c>
      <c r="P3506" t="s">
        <v>15502</v>
      </c>
      <c r="Q3506" t="s">
        <v>969</v>
      </c>
      <c r="R3506" t="str">
        <f>IF(OR(ISBLANK(draft_picks[[#This Row],[veto_override_drafter_id]]),draft_picks[[#This Row],[veto_override_drafter_id]]=""),"",_xlfn.XLOOKUP(draft_picks[[#This Row],[veto_override_drafter_id]],drafters[id],drafters[name]))</f>
        <v>Graham Skipper</v>
      </c>
      <c r="T3506" t="str">
        <f>IF(OR(ISBLANK(draft_picks[[#This Row],[veto_override_team_id]]),draft_picks[[#This Row],[veto_override_team_id]]=""),"",_xlfn.XLOOKUP(draft_picks[[#This Row],[veto_override_team_id]],drafter_teams[id],drafter_teams[name]))</f>
        <v/>
      </c>
    </row>
    <row r="3507" spans="1:20" x14ac:dyDescent="0.25">
      <c r="A3507" t="s">
        <v>268</v>
      </c>
      <c r="B3507" t="str">
        <f>_xlfn.XLOOKUP(draft_picks[[#This Row],[draft_id]],drafts[id],drafts[title])</f>
        <v>Movies Mega Draft</v>
      </c>
      <c r="C3507">
        <v>12</v>
      </c>
      <c r="D3507">
        <f>IF(C3506&lt;draft_picks[[#This Row],[position]],1,IF(C3506&gt;draft_picks[[#This Row],[position]],D3506+1,IF(C3506=draft_picks[[#This Row],[position]],D3506+1)))</f>
        <v>14</v>
      </c>
      <c r="E3507" t="s">
        <v>4139</v>
      </c>
      <c r="F3507" t="str">
        <f>IF(ISBLANK(draft_picks[[#This Row],[movie_id]]),"",_xlfn.XLOOKUP(draft_picks[[#This Row],[movie_id]],drafts.movies[id],drafts.movies[movie_title]))</f>
        <v>It's a Wonderful Life</v>
      </c>
      <c r="G3507" t="s">
        <v>1237</v>
      </c>
      <c r="H3507" t="str">
        <f>IF(ISBLANK(draft_picks[[#This Row],[drafter_id]]),"",_xlfn.XLOOKUP(draft_picks[[#This Row],[drafter_id]],drafters[id],drafters[name]))</f>
        <v>Clay Keller</v>
      </c>
      <c r="J3507" t="str">
        <f>IF(ISBLANK(draft_picks[[#This Row],[drafter_team_id]]),"",_xlfn.XLOOKUP(draft_picks[[#This Row],[drafter_team_id]],drafter_teams[id],drafter_teams[name]))</f>
        <v/>
      </c>
      <c r="M3507" t="str">
        <f>IF(OR(ISBLANK(draft_picks[[#This Row],[veto_drafter_id]]),draft_picks[[#This Row],[veto_drafter_id]]=""),"",_xlfn.XLOOKUP(draft_picks[[#This Row],[veto_drafter_id]],drafters[id],drafters[name]))</f>
        <v/>
      </c>
      <c r="O3507" t="str">
        <f>IF(OR(ISBLANK(draft_picks[[#This Row],[veto_drafter_team_id]]),draft_picks[[#This Row],[veto_drafter_team_id]]=""),"",_xlfn.XLOOKUP(draft_picks[[#This Row],[veto_drafter_team_id]],drafter_teams[id],drafter_teams[name]))</f>
        <v/>
      </c>
      <c r="R3507" t="str">
        <f>IF(OR(ISBLANK(draft_picks[[#This Row],[veto_override_drafter_id]]),draft_picks[[#This Row],[veto_override_drafter_id]]=""),"",_xlfn.XLOOKUP(draft_picks[[#This Row],[veto_override_drafter_id]],drafters[id],drafters[name]))</f>
        <v/>
      </c>
      <c r="T3507" t="str">
        <f>IF(OR(ISBLANK(draft_picks[[#This Row],[veto_override_team_id]]),draft_picks[[#This Row],[veto_override_team_id]]=""),"",_xlfn.XLOOKUP(draft_picks[[#This Row],[veto_override_team_id]],drafter_teams[id],drafter_teams[name]))</f>
        <v/>
      </c>
    </row>
    <row r="3508" spans="1:20" x14ac:dyDescent="0.25">
      <c r="A3508" t="s">
        <v>268</v>
      </c>
      <c r="B3508" t="str">
        <f>_xlfn.XLOOKUP(draft_picks[[#This Row],[draft_id]],drafts[id],drafts[title])</f>
        <v>Movies Mega Draft</v>
      </c>
      <c r="C3508">
        <v>11</v>
      </c>
      <c r="D3508">
        <f>IF(C3507&lt;draft_picks[[#This Row],[position]],1,IF(C3507&gt;draft_picks[[#This Row],[position]],D3507+1,IF(C3507=draft_picks[[#This Row],[position]],D3507+1)))</f>
        <v>15</v>
      </c>
      <c r="E3508" t="s">
        <v>6862</v>
      </c>
      <c r="F3508" t="str">
        <f>IF(ISBLANK(draft_picks[[#This Row],[movie_id]]),"",_xlfn.XLOOKUP(draft_picks[[#This Row],[movie_id]],drafts.movies[id],drafts.movies[movie_title]))</f>
        <v>Monty Python and the Holy Grail</v>
      </c>
      <c r="G3508" t="s">
        <v>969</v>
      </c>
      <c r="H3508" t="str">
        <f>IF(ISBLANK(draft_picks[[#This Row],[drafter_id]]),"",_xlfn.XLOOKUP(draft_picks[[#This Row],[drafter_id]],drafters[id],drafters[name]))</f>
        <v>Graham Skipper</v>
      </c>
      <c r="J3508" t="str">
        <f>IF(ISBLANK(draft_picks[[#This Row],[drafter_team_id]]),"",_xlfn.XLOOKUP(draft_picks[[#This Row],[drafter_team_id]],drafter_teams[id],drafter_teams[name]))</f>
        <v/>
      </c>
      <c r="M3508" t="str">
        <f>IF(OR(ISBLANK(draft_picks[[#This Row],[veto_drafter_id]]),draft_picks[[#This Row],[veto_drafter_id]]=""),"",_xlfn.XLOOKUP(draft_picks[[#This Row],[veto_drafter_id]],drafters[id],drafters[name]))</f>
        <v/>
      </c>
      <c r="O3508" t="str">
        <f>IF(OR(ISBLANK(draft_picks[[#This Row],[veto_drafter_team_id]]),draft_picks[[#This Row],[veto_drafter_team_id]]=""),"",_xlfn.XLOOKUP(draft_picks[[#This Row],[veto_drafter_team_id]],drafter_teams[id],drafter_teams[name]))</f>
        <v/>
      </c>
      <c r="R3508" t="str">
        <f>IF(OR(ISBLANK(draft_picks[[#This Row],[veto_override_drafter_id]]),draft_picks[[#This Row],[veto_override_drafter_id]]=""),"",_xlfn.XLOOKUP(draft_picks[[#This Row],[veto_override_drafter_id]],drafters[id],drafters[name]))</f>
        <v/>
      </c>
      <c r="T3508" t="str">
        <f>IF(OR(ISBLANK(draft_picks[[#This Row],[veto_override_team_id]]),draft_picks[[#This Row],[veto_override_team_id]]=""),"",_xlfn.XLOOKUP(draft_picks[[#This Row],[veto_override_team_id]],drafter_teams[id],drafter_teams[name]))</f>
        <v/>
      </c>
    </row>
    <row r="3509" spans="1:20" x14ac:dyDescent="0.25">
      <c r="A3509" t="s">
        <v>268</v>
      </c>
      <c r="B3509" t="str">
        <f>_xlfn.XLOOKUP(draft_picks[[#This Row],[draft_id]],drafts[id],drafts[title])</f>
        <v>Movies Mega Draft</v>
      </c>
      <c r="C3509">
        <v>10</v>
      </c>
      <c r="D3509">
        <f>IF(C3508&lt;draft_picks[[#This Row],[position]],1,IF(C3508&gt;draft_picks[[#This Row],[position]],D3508+1,IF(C3508=draft_picks[[#This Row],[position]],D3508+1)))</f>
        <v>16</v>
      </c>
      <c r="E3509" t="s">
        <v>16115</v>
      </c>
      <c r="F3509" t="str">
        <f>IF(ISBLANK(draft_picks[[#This Row],[movie_id]]),"",_xlfn.XLOOKUP(draft_picks[[#This Row],[movie_id]],drafts.movies[id],drafts.movies[movie_title]))</f>
        <v>Ordinary People</v>
      </c>
      <c r="G3509" t="s">
        <v>915</v>
      </c>
      <c r="H3509" t="str">
        <f>IF(ISBLANK(draft_picks[[#This Row],[drafter_id]]),"",_xlfn.XLOOKUP(draft_picks[[#This Row],[drafter_id]],drafters[id],drafters[name]))</f>
        <v>Billy Ray Brewton</v>
      </c>
      <c r="J3509" t="str">
        <f>IF(ISBLANK(draft_picks[[#This Row],[drafter_team_id]]),"",_xlfn.XLOOKUP(draft_picks[[#This Row],[drafter_team_id]],drafter_teams[id],drafter_teams[name]))</f>
        <v/>
      </c>
      <c r="M3509" t="str">
        <f>IF(OR(ISBLANK(draft_picks[[#This Row],[veto_drafter_id]]),draft_picks[[#This Row],[veto_drafter_id]]=""),"",_xlfn.XLOOKUP(draft_picks[[#This Row],[veto_drafter_id]],drafters[id],drafters[name]))</f>
        <v/>
      </c>
      <c r="O3509" t="str">
        <f>IF(OR(ISBLANK(draft_picks[[#This Row],[veto_drafter_team_id]]),draft_picks[[#This Row],[veto_drafter_team_id]]=""),"",_xlfn.XLOOKUP(draft_picks[[#This Row],[veto_drafter_team_id]],drafter_teams[id],drafter_teams[name]))</f>
        <v/>
      </c>
      <c r="R3509" t="str">
        <f>IF(OR(ISBLANK(draft_picks[[#This Row],[veto_override_drafter_id]]),draft_picks[[#This Row],[veto_override_drafter_id]]=""),"",_xlfn.XLOOKUP(draft_picks[[#This Row],[veto_override_drafter_id]],drafters[id],drafters[name]))</f>
        <v/>
      </c>
      <c r="T3509" t="str">
        <f>IF(OR(ISBLANK(draft_picks[[#This Row],[veto_override_team_id]]),draft_picks[[#This Row],[veto_override_team_id]]=""),"",_xlfn.XLOOKUP(draft_picks[[#This Row],[veto_override_team_id]],drafter_teams[id],drafter_teams[name]))</f>
        <v/>
      </c>
    </row>
    <row r="3510" spans="1:20" x14ac:dyDescent="0.25">
      <c r="A3510" t="s">
        <v>268</v>
      </c>
      <c r="B3510" t="str">
        <f>_xlfn.XLOOKUP(draft_picks[[#This Row],[draft_id]],drafts[id],drafts[title])</f>
        <v>Movies Mega Draft</v>
      </c>
      <c r="C3510">
        <v>9</v>
      </c>
      <c r="D3510">
        <f>IF(C3509&lt;draft_picks[[#This Row],[position]],1,IF(C3509&gt;draft_picks[[#This Row],[position]],D3509+1,IF(C3509=draft_picks[[#This Row],[position]],D3509+1)))</f>
        <v>17</v>
      </c>
      <c r="E3510" t="s">
        <v>5955</v>
      </c>
      <c r="F3510" t="str">
        <f>IF(ISBLANK(draft_picks[[#This Row],[movie_id]]),"",_xlfn.XLOOKUP(draft_picks[[#This Row],[movie_id]],drafts.movies[id],drafts.movies[movie_title]))</f>
        <v>Magnolia</v>
      </c>
      <c r="G3510" t="s">
        <v>1115</v>
      </c>
      <c r="H3510" t="str">
        <f>IF(ISBLANK(draft_picks[[#This Row],[drafter_id]]),"",_xlfn.XLOOKUP(draft_picks[[#This Row],[drafter_id]],drafters[id],drafters[name]))</f>
        <v>Ryan Marker</v>
      </c>
      <c r="J3510" t="str">
        <f>IF(ISBLANK(draft_picks[[#This Row],[drafter_team_id]]),"",_xlfn.XLOOKUP(draft_picks[[#This Row],[drafter_team_id]],drafter_teams[id],drafter_teams[name]))</f>
        <v/>
      </c>
      <c r="M3510" t="str">
        <f>IF(OR(ISBLANK(draft_picks[[#This Row],[veto_drafter_id]]),draft_picks[[#This Row],[veto_drafter_id]]=""),"",_xlfn.XLOOKUP(draft_picks[[#This Row],[veto_drafter_id]],drafters[id],drafters[name]))</f>
        <v/>
      </c>
      <c r="O3510" t="str">
        <f>IF(OR(ISBLANK(draft_picks[[#This Row],[veto_drafter_team_id]]),draft_picks[[#This Row],[veto_drafter_team_id]]=""),"",_xlfn.XLOOKUP(draft_picks[[#This Row],[veto_drafter_team_id]],drafter_teams[id],drafter_teams[name]))</f>
        <v/>
      </c>
      <c r="R3510" t="str">
        <f>IF(OR(ISBLANK(draft_picks[[#This Row],[veto_override_drafter_id]]),draft_picks[[#This Row],[veto_override_drafter_id]]=""),"",_xlfn.XLOOKUP(draft_picks[[#This Row],[veto_override_drafter_id]],drafters[id],drafters[name]))</f>
        <v/>
      </c>
      <c r="T3510" t="str">
        <f>IF(OR(ISBLANK(draft_picks[[#This Row],[veto_override_team_id]]),draft_picks[[#This Row],[veto_override_team_id]]=""),"",_xlfn.XLOOKUP(draft_picks[[#This Row],[veto_override_team_id]],drafter_teams[id],drafter_teams[name]))</f>
        <v/>
      </c>
    </row>
    <row r="3511" spans="1:20" x14ac:dyDescent="0.25">
      <c r="A3511" t="s">
        <v>268</v>
      </c>
      <c r="B3511" t="str">
        <f>_xlfn.XLOOKUP(draft_picks[[#This Row],[draft_id]],drafts[id],drafts[title])</f>
        <v>Movies Mega Draft</v>
      </c>
      <c r="C3511">
        <v>8</v>
      </c>
      <c r="D3511">
        <f>IF(C3510&lt;draft_picks[[#This Row],[position]],1,IF(C3510&gt;draft_picks[[#This Row],[position]],D3510+1,IF(C3510=draft_picks[[#This Row],[position]],D3510+1)))</f>
        <v>18</v>
      </c>
      <c r="E3511" t="s">
        <v>16118</v>
      </c>
      <c r="F3511" t="str">
        <f>IF(ISBLANK(draft_picks[[#This Row],[movie_id]]),"",_xlfn.XLOOKUP(draft_picks[[#This Row],[movie_id]],drafts.movies[id],drafts.movies[movie_title]))</f>
        <v>Before Sunset</v>
      </c>
      <c r="G3511" t="s">
        <v>1177</v>
      </c>
      <c r="H3511" t="str">
        <f>IF(ISBLANK(draft_picks[[#This Row],[drafter_id]]),"",_xlfn.XLOOKUP(draft_picks[[#This Row],[drafter_id]],drafters[id],drafters[name]))</f>
        <v>Darren Franich</v>
      </c>
      <c r="J3511" t="str">
        <f>IF(ISBLANK(draft_picks[[#This Row],[drafter_team_id]]),"",_xlfn.XLOOKUP(draft_picks[[#This Row],[drafter_team_id]],drafter_teams[id],drafter_teams[name]))</f>
        <v/>
      </c>
      <c r="M3511" t="str">
        <f>IF(OR(ISBLANK(draft_picks[[#This Row],[veto_drafter_id]]),draft_picks[[#This Row],[veto_drafter_id]]=""),"",_xlfn.XLOOKUP(draft_picks[[#This Row],[veto_drafter_id]],drafters[id],drafters[name]))</f>
        <v/>
      </c>
      <c r="O3511" t="str">
        <f>IF(OR(ISBLANK(draft_picks[[#This Row],[veto_drafter_team_id]]),draft_picks[[#This Row],[veto_drafter_team_id]]=""),"",_xlfn.XLOOKUP(draft_picks[[#This Row],[veto_drafter_team_id]],drafter_teams[id],drafter_teams[name]))</f>
        <v/>
      </c>
      <c r="R3511" t="str">
        <f>IF(OR(ISBLANK(draft_picks[[#This Row],[veto_override_drafter_id]]),draft_picks[[#This Row],[veto_override_drafter_id]]=""),"",_xlfn.XLOOKUP(draft_picks[[#This Row],[veto_override_drafter_id]],drafters[id],drafters[name]))</f>
        <v/>
      </c>
      <c r="T3511" t="str">
        <f>IF(OR(ISBLANK(draft_picks[[#This Row],[veto_override_team_id]]),draft_picks[[#This Row],[veto_override_team_id]]=""),"",_xlfn.XLOOKUP(draft_picks[[#This Row],[veto_override_team_id]],drafter_teams[id],drafter_teams[name]))</f>
        <v/>
      </c>
    </row>
    <row r="3512" spans="1:20" x14ac:dyDescent="0.25">
      <c r="A3512" t="s">
        <v>268</v>
      </c>
      <c r="B3512" t="str">
        <f>_xlfn.XLOOKUP(draft_picks[[#This Row],[draft_id]],drafts[id],drafts[title])</f>
        <v>Movies Mega Draft</v>
      </c>
      <c r="C3512">
        <v>7</v>
      </c>
      <c r="D3512">
        <f>IF(C3511&lt;draft_picks[[#This Row],[position]],1,IF(C3511&gt;draft_picks[[#This Row],[position]],D3511+1,IF(C3511=draft_picks[[#This Row],[position]],D3511+1)))</f>
        <v>19</v>
      </c>
      <c r="E3512" t="s">
        <v>4193</v>
      </c>
      <c r="F3512" t="str">
        <f>IF(ISBLANK(draft_picks[[#This Row],[movie_id]]),"",_xlfn.XLOOKUP(draft_picks[[#This Row],[movie_id]],drafts.movies[id],drafts.movies[movie_title]))</f>
        <v>Singin' in the Rain</v>
      </c>
      <c r="G3512" t="s">
        <v>789</v>
      </c>
      <c r="H3512" t="str">
        <f>IF(ISBLANK(draft_picks[[#This Row],[drafter_id]]),"",_xlfn.XLOOKUP(draft_picks[[#This Row],[drafter_id]],drafters[id],drafters[name]))</f>
        <v>Bryan Cogman</v>
      </c>
      <c r="J3512" t="str">
        <f>IF(ISBLANK(draft_picks[[#This Row],[drafter_team_id]]),"",_xlfn.XLOOKUP(draft_picks[[#This Row],[drafter_team_id]],drafter_teams[id],drafter_teams[name]))</f>
        <v/>
      </c>
      <c r="M3512" t="str">
        <f>IF(OR(ISBLANK(draft_picks[[#This Row],[veto_drafter_id]]),draft_picks[[#This Row],[veto_drafter_id]]=""),"",_xlfn.XLOOKUP(draft_picks[[#This Row],[veto_drafter_id]],drafters[id],drafters[name]))</f>
        <v/>
      </c>
      <c r="O3512" t="str">
        <f>IF(OR(ISBLANK(draft_picks[[#This Row],[veto_drafter_team_id]]),draft_picks[[#This Row],[veto_drafter_team_id]]=""),"",_xlfn.XLOOKUP(draft_picks[[#This Row],[veto_drafter_team_id]],drafter_teams[id],drafter_teams[name]))</f>
        <v/>
      </c>
      <c r="R3512" t="str">
        <f>IF(OR(ISBLANK(draft_picks[[#This Row],[veto_override_drafter_id]]),draft_picks[[#This Row],[veto_override_drafter_id]]=""),"",_xlfn.XLOOKUP(draft_picks[[#This Row],[veto_override_drafter_id]],drafters[id],drafters[name]))</f>
        <v/>
      </c>
      <c r="T3512" t="str">
        <f>IF(OR(ISBLANK(draft_picks[[#This Row],[veto_override_team_id]]),draft_picks[[#This Row],[veto_override_team_id]]=""),"",_xlfn.XLOOKUP(draft_picks[[#This Row],[veto_override_team_id]],drafter_teams[id],drafter_teams[name]))</f>
        <v/>
      </c>
    </row>
    <row r="3513" spans="1:20" x14ac:dyDescent="0.25">
      <c r="A3513" t="s">
        <v>268</v>
      </c>
      <c r="B3513" t="str">
        <f>_xlfn.XLOOKUP(draft_picks[[#This Row],[draft_id]],drafts[id],drafts[title])</f>
        <v>Movies Mega Draft</v>
      </c>
      <c r="C3513">
        <v>6</v>
      </c>
      <c r="D3513">
        <f>IF(C3512&lt;draft_picks[[#This Row],[position]],1,IF(C3512&gt;draft_picks[[#This Row],[position]],D3512+1,IF(C3512=draft_picks[[#This Row],[position]],D3512+1)))</f>
        <v>20</v>
      </c>
      <c r="E3513" t="s">
        <v>3223</v>
      </c>
      <c r="F3513" t="str">
        <f>IF(ISBLANK(draft_picks[[#This Row],[movie_id]]),"",_xlfn.XLOOKUP(draft_picks[[#This Row],[movie_id]],drafts.movies[id],drafts.movies[movie_title]))</f>
        <v>Titanic</v>
      </c>
      <c r="G3513" t="s">
        <v>1237</v>
      </c>
      <c r="H3513" t="str">
        <f>IF(ISBLANK(draft_picks[[#This Row],[drafter_id]]),"",_xlfn.XLOOKUP(draft_picks[[#This Row],[drafter_id]],drafters[id],drafters[name]))</f>
        <v>Clay Keller</v>
      </c>
      <c r="J3513" t="str">
        <f>IF(ISBLANK(draft_picks[[#This Row],[drafter_team_id]]),"",_xlfn.XLOOKUP(draft_picks[[#This Row],[drafter_team_id]],drafter_teams[id],drafter_teams[name]))</f>
        <v/>
      </c>
      <c r="K3513" t="s">
        <v>15484</v>
      </c>
      <c r="L3513" t="s">
        <v>969</v>
      </c>
      <c r="M3513" t="str">
        <f>IF(OR(ISBLANK(draft_picks[[#This Row],[veto_drafter_id]]),draft_picks[[#This Row],[veto_drafter_id]]=""),"",_xlfn.XLOOKUP(draft_picks[[#This Row],[veto_drafter_id]],drafters[id],drafters[name]))</f>
        <v>Graham Skipper</v>
      </c>
      <c r="O3513" t="str">
        <f>IF(OR(ISBLANK(draft_picks[[#This Row],[veto_drafter_team_id]]),draft_picks[[#This Row],[veto_drafter_team_id]]=""),"",_xlfn.XLOOKUP(draft_picks[[#This Row],[veto_drafter_team_id]],drafter_teams[id],drafter_teams[name]))</f>
        <v/>
      </c>
      <c r="P3513" t="s">
        <v>15502</v>
      </c>
      <c r="Q3513" t="s">
        <v>915</v>
      </c>
      <c r="R3513" t="str">
        <f>IF(OR(ISBLANK(draft_picks[[#This Row],[veto_override_drafter_id]]),draft_picks[[#This Row],[veto_override_drafter_id]]=""),"",_xlfn.XLOOKUP(draft_picks[[#This Row],[veto_override_drafter_id]],drafters[id],drafters[name]))</f>
        <v>Billy Ray Brewton</v>
      </c>
      <c r="T3513" t="str">
        <f>IF(OR(ISBLANK(draft_picks[[#This Row],[veto_override_team_id]]),draft_picks[[#This Row],[veto_override_team_id]]=""),"",_xlfn.XLOOKUP(draft_picks[[#This Row],[veto_override_team_id]],drafter_teams[id],drafter_teams[name]))</f>
        <v/>
      </c>
    </row>
    <row r="3514" spans="1:20" x14ac:dyDescent="0.25">
      <c r="A3514" t="s">
        <v>268</v>
      </c>
      <c r="B3514" t="str">
        <f>_xlfn.XLOOKUP(draft_picks[[#This Row],[draft_id]],drafts[id],drafts[title])</f>
        <v>Movies Mega Draft</v>
      </c>
      <c r="C3514">
        <v>5</v>
      </c>
      <c r="D3514">
        <f>IF(C3513&lt;draft_picks[[#This Row],[position]],1,IF(C3513&gt;draft_picks[[#This Row],[position]],D3513+1,IF(C3513=draft_picks[[#This Row],[position]],D3513+1)))</f>
        <v>21</v>
      </c>
      <c r="E3514" t="s">
        <v>16075</v>
      </c>
      <c r="F3514" t="str">
        <f>IF(ISBLANK(draft_picks[[#This Row],[movie_id]]),"",_xlfn.XLOOKUP(draft_picks[[#This Row],[movie_id]],drafts.movies[id],drafts.movies[movie_title]))</f>
        <v>The Texas Chain Saw Massacre</v>
      </c>
      <c r="G3514" t="s">
        <v>969</v>
      </c>
      <c r="H3514" t="str">
        <f>IF(ISBLANK(draft_picks[[#This Row],[drafter_id]]),"",_xlfn.XLOOKUP(draft_picks[[#This Row],[drafter_id]],drafters[id],drafters[name]))</f>
        <v>Graham Skipper</v>
      </c>
      <c r="J3514" t="str">
        <f>IF(ISBLANK(draft_picks[[#This Row],[drafter_team_id]]),"",_xlfn.XLOOKUP(draft_picks[[#This Row],[drafter_team_id]],drafter_teams[id],drafter_teams[name]))</f>
        <v/>
      </c>
      <c r="M3514" t="str">
        <f>IF(OR(ISBLANK(draft_picks[[#This Row],[veto_drafter_id]]),draft_picks[[#This Row],[veto_drafter_id]]=""),"",_xlfn.XLOOKUP(draft_picks[[#This Row],[veto_drafter_id]],drafters[id],drafters[name]))</f>
        <v/>
      </c>
      <c r="O3514" t="str">
        <f>IF(OR(ISBLANK(draft_picks[[#This Row],[veto_drafter_team_id]]),draft_picks[[#This Row],[veto_drafter_team_id]]=""),"",_xlfn.XLOOKUP(draft_picks[[#This Row],[veto_drafter_team_id]],drafter_teams[id],drafter_teams[name]))</f>
        <v/>
      </c>
      <c r="R3514" t="str">
        <f>IF(OR(ISBLANK(draft_picks[[#This Row],[veto_override_drafter_id]]),draft_picks[[#This Row],[veto_override_drafter_id]]=""),"",_xlfn.XLOOKUP(draft_picks[[#This Row],[veto_override_drafter_id]],drafters[id],drafters[name]))</f>
        <v/>
      </c>
      <c r="T3514" t="str">
        <f>IF(OR(ISBLANK(draft_picks[[#This Row],[veto_override_team_id]]),draft_picks[[#This Row],[veto_override_team_id]]=""),"",_xlfn.XLOOKUP(draft_picks[[#This Row],[veto_override_team_id]],drafter_teams[id],drafter_teams[name]))</f>
        <v/>
      </c>
    </row>
    <row r="3515" spans="1:20" x14ac:dyDescent="0.25">
      <c r="A3515" t="s">
        <v>268</v>
      </c>
      <c r="B3515" t="str">
        <f>_xlfn.XLOOKUP(draft_picks[[#This Row],[draft_id]],drafts[id],drafts[title])</f>
        <v>Movies Mega Draft</v>
      </c>
      <c r="C3515">
        <v>4</v>
      </c>
      <c r="D3515">
        <f>IF(C3514&lt;draft_picks[[#This Row],[position]],1,IF(C3514&gt;draft_picks[[#This Row],[position]],D3514+1,IF(C3514=draft_picks[[#This Row],[position]],D3514+1)))</f>
        <v>22</v>
      </c>
      <c r="E3515" t="s">
        <v>16121</v>
      </c>
      <c r="F3515" t="str">
        <f>IF(ISBLANK(draft_picks[[#This Row],[movie_id]]),"",_xlfn.XLOOKUP(draft_picks[[#This Row],[movie_id]],drafts.movies[id],drafts.movies[movie_title]))</f>
        <v>The Thin Blue Line</v>
      </c>
      <c r="G3515" t="s">
        <v>915</v>
      </c>
      <c r="H3515" t="str">
        <f>IF(ISBLANK(draft_picks[[#This Row],[drafter_id]]),"",_xlfn.XLOOKUP(draft_picks[[#This Row],[drafter_id]],drafters[id],drafters[name]))</f>
        <v>Billy Ray Brewton</v>
      </c>
      <c r="J3515" t="str">
        <f>IF(ISBLANK(draft_picks[[#This Row],[drafter_team_id]]),"",_xlfn.XLOOKUP(draft_picks[[#This Row],[drafter_team_id]],drafter_teams[id],drafter_teams[name]))</f>
        <v/>
      </c>
      <c r="K3515" t="s">
        <v>15484</v>
      </c>
      <c r="L3515" t="s">
        <v>1177</v>
      </c>
      <c r="M3515" t="str">
        <f>IF(OR(ISBLANK(draft_picks[[#This Row],[veto_drafter_id]]),draft_picks[[#This Row],[veto_drafter_id]]=""),"",_xlfn.XLOOKUP(draft_picks[[#This Row],[veto_drafter_id]],drafters[id],drafters[name]))</f>
        <v>Darren Franich</v>
      </c>
      <c r="O3515" t="str">
        <f>IF(OR(ISBLANK(draft_picks[[#This Row],[veto_drafter_team_id]]),draft_picks[[#This Row],[veto_drafter_team_id]]=""),"",_xlfn.XLOOKUP(draft_picks[[#This Row],[veto_drafter_team_id]],drafter_teams[id],drafter_teams[name]))</f>
        <v/>
      </c>
      <c r="R3515" t="str">
        <f>IF(OR(ISBLANK(draft_picks[[#This Row],[veto_override_drafter_id]]),draft_picks[[#This Row],[veto_override_drafter_id]]=""),"",_xlfn.XLOOKUP(draft_picks[[#This Row],[veto_override_drafter_id]],drafters[id],drafters[name]))</f>
        <v/>
      </c>
      <c r="T3515" t="str">
        <f>IF(OR(ISBLANK(draft_picks[[#This Row],[veto_override_team_id]]),draft_picks[[#This Row],[veto_override_team_id]]=""),"",_xlfn.XLOOKUP(draft_picks[[#This Row],[veto_override_team_id]],drafter_teams[id],drafter_teams[name]))</f>
        <v/>
      </c>
    </row>
    <row r="3516" spans="1:20" x14ac:dyDescent="0.25">
      <c r="A3516" t="s">
        <v>268</v>
      </c>
      <c r="B3516" t="str">
        <f>_xlfn.XLOOKUP(draft_picks[[#This Row],[draft_id]],drafts[id],drafts[title])</f>
        <v>Movies Mega Draft</v>
      </c>
      <c r="C3516">
        <v>4</v>
      </c>
      <c r="D3516">
        <f>IF(C3515&lt;draft_picks[[#This Row],[position]],1,IF(C3515&gt;draft_picks[[#This Row],[position]],D3515+1,IF(C3515=draft_picks[[#This Row],[position]],D3515+1)))</f>
        <v>23</v>
      </c>
      <c r="E3516" t="s">
        <v>2883</v>
      </c>
      <c r="F3516" t="str">
        <f>IF(ISBLANK(draft_picks[[#This Row],[movie_id]]),"",_xlfn.XLOOKUP(draft_picks[[#This Row],[movie_id]],drafts.movies[id],drafts.movies[movie_title]))</f>
        <v>Unforgiven</v>
      </c>
      <c r="G3516" t="s">
        <v>915</v>
      </c>
      <c r="H3516" t="str">
        <f>IF(ISBLANK(draft_picks[[#This Row],[drafter_id]]),"",_xlfn.XLOOKUP(draft_picks[[#This Row],[drafter_id]],drafters[id],drafters[name]))</f>
        <v>Billy Ray Brewton</v>
      </c>
      <c r="J3516" t="str">
        <f>IF(ISBLANK(draft_picks[[#This Row],[drafter_team_id]]),"",_xlfn.XLOOKUP(draft_picks[[#This Row],[drafter_team_id]],drafter_teams[id],drafter_teams[name]))</f>
        <v/>
      </c>
      <c r="K3516" t="s">
        <v>15484</v>
      </c>
      <c r="L3516" t="s">
        <v>969</v>
      </c>
      <c r="M3516" t="str">
        <f>IF(OR(ISBLANK(draft_picks[[#This Row],[veto_drafter_id]]),draft_picks[[#This Row],[veto_drafter_id]]=""),"",_xlfn.XLOOKUP(draft_picks[[#This Row],[veto_drafter_id]],drafters[id],drafters[name]))</f>
        <v>Graham Skipper</v>
      </c>
      <c r="O3516" t="str">
        <f>IF(OR(ISBLANK(draft_picks[[#This Row],[veto_drafter_team_id]]),draft_picks[[#This Row],[veto_drafter_team_id]]=""),"",_xlfn.XLOOKUP(draft_picks[[#This Row],[veto_drafter_team_id]],drafter_teams[id],drafter_teams[name]))</f>
        <v/>
      </c>
      <c r="R3516" t="str">
        <f>IF(OR(ISBLANK(draft_picks[[#This Row],[veto_override_drafter_id]]),draft_picks[[#This Row],[veto_override_drafter_id]]=""),"",_xlfn.XLOOKUP(draft_picks[[#This Row],[veto_override_drafter_id]],drafters[id],drafters[name]))</f>
        <v/>
      </c>
      <c r="T3516" t="str">
        <f>IF(OR(ISBLANK(draft_picks[[#This Row],[veto_override_team_id]]),draft_picks[[#This Row],[veto_override_team_id]]=""),"",_xlfn.XLOOKUP(draft_picks[[#This Row],[veto_override_team_id]],drafter_teams[id],drafter_teams[name]))</f>
        <v/>
      </c>
    </row>
    <row r="3517" spans="1:20" x14ac:dyDescent="0.25">
      <c r="A3517" t="s">
        <v>268</v>
      </c>
      <c r="B3517" t="str">
        <f>_xlfn.XLOOKUP(draft_picks[[#This Row],[draft_id]],drafts[id],drafts[title])</f>
        <v>Movies Mega Draft</v>
      </c>
      <c r="C3517">
        <v>4</v>
      </c>
      <c r="D3517">
        <f>IF(C3516&lt;draft_picks[[#This Row],[position]],1,IF(C3516&gt;draft_picks[[#This Row],[position]],D3516+1,IF(C3516=draft_picks[[#This Row],[position]],D3516+1)))</f>
        <v>24</v>
      </c>
      <c r="E3517" t="s">
        <v>7772</v>
      </c>
      <c r="F3517" t="str">
        <f>IF(ISBLANK(draft_picks[[#This Row],[movie_id]]),"",_xlfn.XLOOKUP(draft_picks[[#This Row],[movie_id]],drafts.movies[id],drafts.movies[movie_title]))</f>
        <v>The Exorcist</v>
      </c>
      <c r="G3517" t="s">
        <v>915</v>
      </c>
      <c r="H3517" t="str">
        <f>IF(ISBLANK(draft_picks[[#This Row],[drafter_id]]),"",_xlfn.XLOOKUP(draft_picks[[#This Row],[drafter_id]],drafters[id],drafters[name]))</f>
        <v>Billy Ray Brewton</v>
      </c>
      <c r="J3517" t="str">
        <f>IF(ISBLANK(draft_picks[[#This Row],[drafter_team_id]]),"",_xlfn.XLOOKUP(draft_picks[[#This Row],[drafter_team_id]],drafter_teams[id],drafter_teams[name]))</f>
        <v/>
      </c>
      <c r="M3517" t="str">
        <f>IF(OR(ISBLANK(draft_picks[[#This Row],[veto_drafter_id]]),draft_picks[[#This Row],[veto_drafter_id]]=""),"",_xlfn.XLOOKUP(draft_picks[[#This Row],[veto_drafter_id]],drafters[id],drafters[name]))</f>
        <v/>
      </c>
      <c r="O3517" t="str">
        <f>IF(OR(ISBLANK(draft_picks[[#This Row],[veto_drafter_team_id]]),draft_picks[[#This Row],[veto_drafter_team_id]]=""),"",_xlfn.XLOOKUP(draft_picks[[#This Row],[veto_drafter_team_id]],drafter_teams[id],drafter_teams[name]))</f>
        <v/>
      </c>
      <c r="R3517" t="str">
        <f>IF(OR(ISBLANK(draft_picks[[#This Row],[veto_override_drafter_id]]),draft_picks[[#This Row],[veto_override_drafter_id]]=""),"",_xlfn.XLOOKUP(draft_picks[[#This Row],[veto_override_drafter_id]],drafters[id],drafters[name]))</f>
        <v/>
      </c>
      <c r="T3517" t="str">
        <f>IF(OR(ISBLANK(draft_picks[[#This Row],[veto_override_team_id]]),draft_picks[[#This Row],[veto_override_team_id]]=""),"",_xlfn.XLOOKUP(draft_picks[[#This Row],[veto_override_team_id]],drafter_teams[id],drafter_teams[name]))</f>
        <v/>
      </c>
    </row>
    <row r="3518" spans="1:20" x14ac:dyDescent="0.25">
      <c r="A3518" t="s">
        <v>268</v>
      </c>
      <c r="B3518" t="str">
        <f>_xlfn.XLOOKUP(draft_picks[[#This Row],[draft_id]],drafts[id],drafts[title])</f>
        <v>Movies Mega Draft</v>
      </c>
      <c r="C3518">
        <v>3</v>
      </c>
      <c r="D3518">
        <f>IF(C3517&lt;draft_picks[[#This Row],[position]],1,IF(C3517&gt;draft_picks[[#This Row],[position]],D3517+1,IF(C3517=draft_picks[[#This Row],[position]],D3517+1)))</f>
        <v>25</v>
      </c>
      <c r="E3518" t="s">
        <v>3870</v>
      </c>
      <c r="F3518" t="str">
        <f>IF(ISBLANK(draft_picks[[#This Row],[movie_id]]),"",_xlfn.XLOOKUP(draft_picks[[#This Row],[movie_id]],drafts.movies[id],drafts.movies[movie_title]))</f>
        <v>Taxi Driver</v>
      </c>
      <c r="G3518" t="s">
        <v>1115</v>
      </c>
      <c r="H3518" t="str">
        <f>IF(ISBLANK(draft_picks[[#This Row],[drafter_id]]),"",_xlfn.XLOOKUP(draft_picks[[#This Row],[drafter_id]],drafters[id],drafters[name]))</f>
        <v>Ryan Marker</v>
      </c>
      <c r="J3518" t="str">
        <f>IF(ISBLANK(draft_picks[[#This Row],[drafter_team_id]]),"",_xlfn.XLOOKUP(draft_picks[[#This Row],[drafter_team_id]],drafter_teams[id],drafter_teams[name]))</f>
        <v/>
      </c>
      <c r="M3518" t="str">
        <f>IF(OR(ISBLANK(draft_picks[[#This Row],[veto_drafter_id]]),draft_picks[[#This Row],[veto_drafter_id]]=""),"",_xlfn.XLOOKUP(draft_picks[[#This Row],[veto_drafter_id]],drafters[id],drafters[name]))</f>
        <v/>
      </c>
      <c r="O3518" t="str">
        <f>IF(OR(ISBLANK(draft_picks[[#This Row],[veto_drafter_team_id]]),draft_picks[[#This Row],[veto_drafter_team_id]]=""),"",_xlfn.XLOOKUP(draft_picks[[#This Row],[veto_drafter_team_id]],drafter_teams[id],drafter_teams[name]))</f>
        <v/>
      </c>
      <c r="R3518" t="str">
        <f>IF(OR(ISBLANK(draft_picks[[#This Row],[veto_override_drafter_id]]),draft_picks[[#This Row],[veto_override_drafter_id]]=""),"",_xlfn.XLOOKUP(draft_picks[[#This Row],[veto_override_drafter_id]],drafters[id],drafters[name]))</f>
        <v/>
      </c>
      <c r="T3518" t="str">
        <f>IF(OR(ISBLANK(draft_picks[[#This Row],[veto_override_team_id]]),draft_picks[[#This Row],[veto_override_team_id]]=""),"",_xlfn.XLOOKUP(draft_picks[[#This Row],[veto_override_team_id]],drafter_teams[id],drafter_teams[name]))</f>
        <v/>
      </c>
    </row>
    <row r="3519" spans="1:20" x14ac:dyDescent="0.25">
      <c r="A3519" t="s">
        <v>268</v>
      </c>
      <c r="B3519" t="str">
        <f>_xlfn.XLOOKUP(draft_picks[[#This Row],[draft_id]],drafts[id],drafts[title])</f>
        <v>Movies Mega Draft</v>
      </c>
      <c r="C3519">
        <v>2</v>
      </c>
      <c r="D3519">
        <f>IF(C3518&lt;draft_picks[[#This Row],[position]],1,IF(C3518&gt;draft_picks[[#This Row],[position]],D3518+1,IF(C3518=draft_picks[[#This Row],[position]],D3518+1)))</f>
        <v>26</v>
      </c>
      <c r="E3519" t="s">
        <v>6033</v>
      </c>
      <c r="F3519" t="str">
        <f>IF(ISBLANK(draft_picks[[#This Row],[movie_id]]),"",_xlfn.XLOOKUP(draft_picks[[#This Row],[movie_id]],drafts.movies[id],drafts.movies[movie_title]))</f>
        <v>The Wizard of Oz</v>
      </c>
      <c r="G3519" t="s">
        <v>1177</v>
      </c>
      <c r="H3519" t="str">
        <f>IF(ISBLANK(draft_picks[[#This Row],[drafter_id]]),"",_xlfn.XLOOKUP(draft_picks[[#This Row],[drafter_id]],drafters[id],drafters[name]))</f>
        <v>Darren Franich</v>
      </c>
      <c r="J3519" t="str">
        <f>IF(ISBLANK(draft_picks[[#This Row],[drafter_team_id]]),"",_xlfn.XLOOKUP(draft_picks[[#This Row],[drafter_team_id]],drafter_teams[id],drafter_teams[name]))</f>
        <v/>
      </c>
      <c r="K3519" t="s">
        <v>15484</v>
      </c>
      <c r="L3519" t="s">
        <v>915</v>
      </c>
      <c r="M3519" t="str">
        <f>IF(OR(ISBLANK(draft_picks[[#This Row],[veto_drafter_id]]),draft_picks[[#This Row],[veto_drafter_id]]=""),"",_xlfn.XLOOKUP(draft_picks[[#This Row],[veto_drafter_id]],drafters[id],drafters[name]))</f>
        <v>Billy Ray Brewton</v>
      </c>
      <c r="O3519" t="str">
        <f>IF(OR(ISBLANK(draft_picks[[#This Row],[veto_drafter_team_id]]),draft_picks[[#This Row],[veto_drafter_team_id]]=""),"",_xlfn.XLOOKUP(draft_picks[[#This Row],[veto_drafter_team_id]],drafter_teams[id],drafter_teams[name]))</f>
        <v/>
      </c>
      <c r="P3519" t="s">
        <v>15502</v>
      </c>
      <c r="Q3519" t="s">
        <v>1115</v>
      </c>
      <c r="R3519" t="str">
        <f>IF(OR(ISBLANK(draft_picks[[#This Row],[veto_override_drafter_id]]),draft_picks[[#This Row],[veto_override_drafter_id]]=""),"",_xlfn.XLOOKUP(draft_picks[[#This Row],[veto_override_drafter_id]],drafters[id],drafters[name]))</f>
        <v>Ryan Marker</v>
      </c>
      <c r="T3519" t="str">
        <f>IF(OR(ISBLANK(draft_picks[[#This Row],[veto_override_team_id]]),draft_picks[[#This Row],[veto_override_team_id]]=""),"",_xlfn.XLOOKUP(draft_picks[[#This Row],[veto_override_team_id]],drafter_teams[id],drafter_teams[name]))</f>
        <v/>
      </c>
    </row>
    <row r="3520" spans="1:20" x14ac:dyDescent="0.25">
      <c r="A3520" t="s">
        <v>268</v>
      </c>
      <c r="B3520" t="str">
        <f>_xlfn.XLOOKUP(draft_picks[[#This Row],[draft_id]],drafts[id],drafts[title])</f>
        <v>Movies Mega Draft</v>
      </c>
      <c r="C3520">
        <v>1</v>
      </c>
      <c r="D3520">
        <f>IF(C3519&lt;draft_picks[[#This Row],[position]],1,IF(C3519&gt;draft_picks[[#This Row],[position]],D3519+1,IF(C3519=draft_picks[[#This Row],[position]],D3519+1)))</f>
        <v>27</v>
      </c>
      <c r="E3520" t="s">
        <v>5160</v>
      </c>
      <c r="F3520" t="str">
        <f>IF(ISBLANK(draft_picks[[#This Row],[movie_id]]),"",_xlfn.XLOOKUP(draft_picks[[#This Row],[movie_id]],drafts.movies[id],drafts.movies[movie_title]))</f>
        <v>Jaws</v>
      </c>
      <c r="G3520" t="s">
        <v>789</v>
      </c>
      <c r="H3520" t="str">
        <f>IF(ISBLANK(draft_picks[[#This Row],[drafter_id]]),"",_xlfn.XLOOKUP(draft_picks[[#This Row],[drafter_id]],drafters[id],drafters[name]))</f>
        <v>Bryan Cogman</v>
      </c>
      <c r="J3520" t="str">
        <f>IF(ISBLANK(draft_picks[[#This Row],[drafter_team_id]]),"",_xlfn.XLOOKUP(draft_picks[[#This Row],[drafter_team_id]],drafter_teams[id],drafter_teams[name]))</f>
        <v/>
      </c>
      <c r="M3520" t="str">
        <f>IF(OR(ISBLANK(draft_picks[[#This Row],[veto_drafter_id]]),draft_picks[[#This Row],[veto_drafter_id]]=""),"",_xlfn.XLOOKUP(draft_picks[[#This Row],[veto_drafter_id]],drafters[id],drafters[name]))</f>
        <v/>
      </c>
      <c r="O3520" t="str">
        <f>IF(OR(ISBLANK(draft_picks[[#This Row],[veto_drafter_team_id]]),draft_picks[[#This Row],[veto_drafter_team_id]]=""),"",_xlfn.XLOOKUP(draft_picks[[#This Row],[veto_drafter_team_id]],drafter_teams[id],drafter_teams[name]))</f>
        <v/>
      </c>
      <c r="R3520" t="str">
        <f>IF(OR(ISBLANK(draft_picks[[#This Row],[veto_override_drafter_id]]),draft_picks[[#This Row],[veto_override_drafter_id]]=""),"",_xlfn.XLOOKUP(draft_picks[[#This Row],[veto_override_drafter_id]],drafters[id],drafters[name]))</f>
        <v/>
      </c>
      <c r="T3520" t="str">
        <f>IF(OR(ISBLANK(draft_picks[[#This Row],[veto_override_team_id]]),draft_picks[[#This Row],[veto_override_team_id]]=""),"",_xlfn.XLOOKUP(draft_picks[[#This Row],[veto_override_team_id]],drafter_teams[id],drafter_teams[name]))</f>
        <v/>
      </c>
    </row>
    <row r="3521" spans="1:20" x14ac:dyDescent="0.25">
      <c r="A3521" t="s">
        <v>336</v>
      </c>
      <c r="B3521" t="str">
        <f>_xlfn.XLOOKUP(draft_picks[[#This Row],[draft_id]],drafts[id],drafts[title])</f>
        <v>TV Shows Mega Draft</v>
      </c>
      <c r="C3521">
        <v>25</v>
      </c>
      <c r="D3521">
        <f>IF(C3520&lt;draft_picks[[#This Row],[position]],1,IF(C3520&gt;draft_picks[[#This Row],[position]],D3520+1,IF(C3520=draft_picks[[#This Row],[position]],D3520+1)))</f>
        <v>1</v>
      </c>
      <c r="E3521" t="s">
        <v>16124</v>
      </c>
      <c r="F3521" t="str">
        <f>IF(ISBLANK(draft_picks[[#This Row],[movie_id]]),"",_xlfn.XLOOKUP(draft_picks[[#This Row],[movie_id]],drafts.movies[id],drafts.movies[movie_title]))</f>
        <v>Community</v>
      </c>
      <c r="G3521" t="s">
        <v>789</v>
      </c>
      <c r="H3521" t="str">
        <f>IF(ISBLANK(draft_picks[[#This Row],[drafter_id]]),"",_xlfn.XLOOKUP(draft_picks[[#This Row],[drafter_id]],drafters[id],drafters[name]))</f>
        <v>Bryan Cogman</v>
      </c>
      <c r="J3521" t="str">
        <f>IF(ISBLANK(draft_picks[[#This Row],[drafter_team_id]]),"",_xlfn.XLOOKUP(draft_picks[[#This Row],[drafter_team_id]],drafter_teams[id],drafter_teams[name]))</f>
        <v/>
      </c>
      <c r="M3521" t="str">
        <f>IF(OR(ISBLANK(draft_picks[[#This Row],[veto_drafter_id]]),draft_picks[[#This Row],[veto_drafter_id]]=""),"",_xlfn.XLOOKUP(draft_picks[[#This Row],[veto_drafter_id]],drafters[id],drafters[name]))</f>
        <v/>
      </c>
      <c r="O3521" t="str">
        <f>IF(OR(ISBLANK(draft_picks[[#This Row],[veto_drafter_team_id]]),draft_picks[[#This Row],[veto_drafter_team_id]]=""),"",_xlfn.XLOOKUP(draft_picks[[#This Row],[veto_drafter_team_id]],drafter_teams[id],drafter_teams[name]))</f>
        <v/>
      </c>
      <c r="R3521" t="str">
        <f>IF(OR(ISBLANK(draft_picks[[#This Row],[veto_override_drafter_id]]),draft_picks[[#This Row],[veto_override_drafter_id]]=""),"",_xlfn.XLOOKUP(draft_picks[[#This Row],[veto_override_drafter_id]],drafters[id],drafters[name]))</f>
        <v/>
      </c>
      <c r="T3521" t="str">
        <f>IF(OR(ISBLANK(draft_picks[[#This Row],[veto_override_team_id]]),draft_picks[[#This Row],[veto_override_team_id]]=""),"",_xlfn.XLOOKUP(draft_picks[[#This Row],[veto_override_team_id]],drafter_teams[id],drafter_teams[name]))</f>
        <v/>
      </c>
    </row>
    <row r="3522" spans="1:20" x14ac:dyDescent="0.25">
      <c r="A3522" t="s">
        <v>336</v>
      </c>
      <c r="B3522" t="str">
        <f>_xlfn.XLOOKUP(draft_picks[[#This Row],[draft_id]],drafts[id],drafts[title])</f>
        <v>TV Shows Mega Draft</v>
      </c>
      <c r="C3522">
        <v>24</v>
      </c>
      <c r="D3522">
        <f>IF(C3521&lt;draft_picks[[#This Row],[position]],1,IF(C3521&gt;draft_picks[[#This Row],[position]],D3521+1,IF(C3521=draft_picks[[#This Row],[position]],D3521+1)))</f>
        <v>2</v>
      </c>
      <c r="E3522" t="s">
        <v>16379</v>
      </c>
      <c r="F3522" t="str">
        <f>IF(ISBLANK(draft_picks[[#This Row],[movie_id]]),"",_xlfn.XLOOKUP(draft_picks[[#This Row],[movie_id]],drafts.movies[id],drafts.movies[movie_title]))</f>
        <v>Unsolved Mysteries</v>
      </c>
      <c r="G3522" t="s">
        <v>915</v>
      </c>
      <c r="H3522" t="str">
        <f>IF(ISBLANK(draft_picks[[#This Row],[drafter_id]]),"",_xlfn.XLOOKUP(draft_picks[[#This Row],[drafter_id]],drafters[id],drafters[name]))</f>
        <v>Billy Ray Brewton</v>
      </c>
      <c r="J3522" t="str">
        <f>IF(ISBLANK(draft_picks[[#This Row],[drafter_team_id]]),"",_xlfn.XLOOKUP(draft_picks[[#This Row],[drafter_team_id]],drafter_teams[id],drafter_teams[name]))</f>
        <v/>
      </c>
      <c r="M3522" t="str">
        <f>IF(OR(ISBLANK(draft_picks[[#This Row],[veto_drafter_id]]),draft_picks[[#This Row],[veto_drafter_id]]=""),"",_xlfn.XLOOKUP(draft_picks[[#This Row],[veto_drafter_id]],drafters[id],drafters[name]))</f>
        <v/>
      </c>
      <c r="O3522" t="str">
        <f>IF(OR(ISBLANK(draft_picks[[#This Row],[veto_drafter_team_id]]),draft_picks[[#This Row],[veto_drafter_team_id]]=""),"",_xlfn.XLOOKUP(draft_picks[[#This Row],[veto_drafter_team_id]],drafter_teams[id],drafter_teams[name]))</f>
        <v/>
      </c>
      <c r="R3522" t="str">
        <f>IF(OR(ISBLANK(draft_picks[[#This Row],[veto_override_drafter_id]]),draft_picks[[#This Row],[veto_override_drafter_id]]=""),"",_xlfn.XLOOKUP(draft_picks[[#This Row],[veto_override_drafter_id]],drafters[id],drafters[name]))</f>
        <v/>
      </c>
      <c r="T3522" t="str">
        <f>IF(OR(ISBLANK(draft_picks[[#This Row],[veto_override_team_id]]),draft_picks[[#This Row],[veto_override_team_id]]=""),"",_xlfn.XLOOKUP(draft_picks[[#This Row],[veto_override_team_id]],drafter_teams[id],drafter_teams[name]))</f>
        <v/>
      </c>
    </row>
    <row r="3523" spans="1:20" x14ac:dyDescent="0.25">
      <c r="A3523" t="s">
        <v>336</v>
      </c>
      <c r="B3523" t="str">
        <f>_xlfn.XLOOKUP(draft_picks[[#This Row],[draft_id]],drafts[id],drafts[title])</f>
        <v>TV Shows Mega Draft</v>
      </c>
      <c r="C3523">
        <v>23</v>
      </c>
      <c r="D3523">
        <f>IF(C3522&lt;draft_picks[[#This Row],[position]],1,IF(C3522&gt;draft_picks[[#This Row],[position]],D3522+1,IF(C3522=draft_picks[[#This Row],[position]],D3522+1)))</f>
        <v>3</v>
      </c>
      <c r="E3523" t="s">
        <v>16127</v>
      </c>
      <c r="F3523" t="str">
        <f>IF(ISBLANK(draft_picks[[#This Row],[movie_id]]),"",_xlfn.XLOOKUP(draft_picks[[#This Row],[movie_id]],drafts.movies[id],drafts.movies[movie_title]))</f>
        <v>Late Night with Conan O'Brien</v>
      </c>
      <c r="G3523" t="s">
        <v>1237</v>
      </c>
      <c r="H3523" t="str">
        <f>IF(ISBLANK(draft_picks[[#This Row],[drafter_id]]),"",_xlfn.XLOOKUP(draft_picks[[#This Row],[drafter_id]],drafters[id],drafters[name]))</f>
        <v>Clay Keller</v>
      </c>
      <c r="J3523" t="str">
        <f>IF(ISBLANK(draft_picks[[#This Row],[drafter_team_id]]),"",_xlfn.XLOOKUP(draft_picks[[#This Row],[drafter_team_id]],drafter_teams[id],drafter_teams[name]))</f>
        <v/>
      </c>
      <c r="M3523" t="str">
        <f>IF(OR(ISBLANK(draft_picks[[#This Row],[veto_drafter_id]]),draft_picks[[#This Row],[veto_drafter_id]]=""),"",_xlfn.XLOOKUP(draft_picks[[#This Row],[veto_drafter_id]],drafters[id],drafters[name]))</f>
        <v/>
      </c>
      <c r="O3523" t="str">
        <f>IF(OR(ISBLANK(draft_picks[[#This Row],[veto_drafter_team_id]]),draft_picks[[#This Row],[veto_drafter_team_id]]=""),"",_xlfn.XLOOKUP(draft_picks[[#This Row],[veto_drafter_team_id]],drafter_teams[id],drafter_teams[name]))</f>
        <v/>
      </c>
      <c r="R3523" t="str">
        <f>IF(OR(ISBLANK(draft_picks[[#This Row],[veto_override_drafter_id]]),draft_picks[[#This Row],[veto_override_drafter_id]]=""),"",_xlfn.XLOOKUP(draft_picks[[#This Row],[veto_override_drafter_id]],drafters[id],drafters[name]))</f>
        <v/>
      </c>
      <c r="T3523" t="str">
        <f>IF(OR(ISBLANK(draft_picks[[#This Row],[veto_override_team_id]]),draft_picks[[#This Row],[veto_override_team_id]]=""),"",_xlfn.XLOOKUP(draft_picks[[#This Row],[veto_override_team_id]],drafter_teams[id],drafter_teams[name]))</f>
        <v/>
      </c>
    </row>
    <row r="3524" spans="1:20" x14ac:dyDescent="0.25">
      <c r="A3524" t="s">
        <v>336</v>
      </c>
      <c r="B3524" t="str">
        <f>_xlfn.XLOOKUP(draft_picks[[#This Row],[draft_id]],drafts[id],drafts[title])</f>
        <v>TV Shows Mega Draft</v>
      </c>
      <c r="C3524">
        <v>22</v>
      </c>
      <c r="D3524">
        <f>IF(C3523&lt;draft_picks[[#This Row],[position]],1,IF(C3523&gt;draft_picks[[#This Row],[position]],D3523+1,IF(C3523=draft_picks[[#This Row],[position]],D3523+1)))</f>
        <v>4</v>
      </c>
      <c r="E3524" t="s">
        <v>16130</v>
      </c>
      <c r="F3524" t="str">
        <f>IF(ISBLANK(draft_picks[[#This Row],[movie_id]]),"",_xlfn.XLOOKUP(draft_picks[[#This Row],[movie_id]],drafts.movies[id],drafts.movies[movie_title]))</f>
        <v>Battlestar Galactica</v>
      </c>
      <c r="G3524" t="s">
        <v>969</v>
      </c>
      <c r="H3524" t="str">
        <f>IF(ISBLANK(draft_picks[[#This Row],[drafter_id]]),"",_xlfn.XLOOKUP(draft_picks[[#This Row],[drafter_id]],drafters[id],drafters[name]))</f>
        <v>Graham Skipper</v>
      </c>
      <c r="J3524" t="str">
        <f>IF(ISBLANK(draft_picks[[#This Row],[drafter_team_id]]),"",_xlfn.XLOOKUP(draft_picks[[#This Row],[drafter_team_id]],drafter_teams[id],drafter_teams[name]))</f>
        <v/>
      </c>
      <c r="M3524" t="str">
        <f>IF(OR(ISBLANK(draft_picks[[#This Row],[veto_drafter_id]]),draft_picks[[#This Row],[veto_drafter_id]]=""),"",_xlfn.XLOOKUP(draft_picks[[#This Row],[veto_drafter_id]],drafters[id],drafters[name]))</f>
        <v/>
      </c>
      <c r="O3524" t="str">
        <f>IF(OR(ISBLANK(draft_picks[[#This Row],[veto_drafter_team_id]]),draft_picks[[#This Row],[veto_drafter_team_id]]=""),"",_xlfn.XLOOKUP(draft_picks[[#This Row],[veto_drafter_team_id]],drafter_teams[id],drafter_teams[name]))</f>
        <v/>
      </c>
      <c r="R3524" t="str">
        <f>IF(OR(ISBLANK(draft_picks[[#This Row],[veto_override_drafter_id]]),draft_picks[[#This Row],[veto_override_drafter_id]]=""),"",_xlfn.XLOOKUP(draft_picks[[#This Row],[veto_override_drafter_id]],drafters[id],drafters[name]))</f>
        <v/>
      </c>
      <c r="T3524" t="str">
        <f>IF(OR(ISBLANK(draft_picks[[#This Row],[veto_override_team_id]]),draft_picks[[#This Row],[veto_override_team_id]]=""),"",_xlfn.XLOOKUP(draft_picks[[#This Row],[veto_override_team_id]],drafter_teams[id],drafter_teams[name]))</f>
        <v/>
      </c>
    </row>
    <row r="3525" spans="1:20" x14ac:dyDescent="0.25">
      <c r="A3525" t="s">
        <v>336</v>
      </c>
      <c r="B3525" t="str">
        <f>_xlfn.XLOOKUP(draft_picks[[#This Row],[draft_id]],drafts[id],drafts[title])</f>
        <v>TV Shows Mega Draft</v>
      </c>
      <c r="C3525">
        <v>21</v>
      </c>
      <c r="D3525">
        <f>IF(C3524&lt;draft_picks[[#This Row],[position]],1,IF(C3524&gt;draft_picks[[#This Row],[position]],D3524+1,IF(C3524=draft_picks[[#This Row],[position]],D3524+1)))</f>
        <v>5</v>
      </c>
      <c r="E3525" t="s">
        <v>16133</v>
      </c>
      <c r="F3525" t="str">
        <f>IF(ISBLANK(draft_picks[[#This Row],[movie_id]]),"",_xlfn.XLOOKUP(draft_picks[[#This Row],[movie_id]],drafts.movies[id],drafts.movies[movie_title]))</f>
        <v>DC's Legends of Tomorrow</v>
      </c>
      <c r="G3525" t="s">
        <v>1115</v>
      </c>
      <c r="H3525" t="str">
        <f>IF(ISBLANK(draft_picks[[#This Row],[drafter_id]]),"",_xlfn.XLOOKUP(draft_picks[[#This Row],[drafter_id]],drafters[id],drafters[name]))</f>
        <v>Ryan Marker</v>
      </c>
      <c r="J3525" t="str">
        <f>IF(ISBLANK(draft_picks[[#This Row],[drafter_team_id]]),"",_xlfn.XLOOKUP(draft_picks[[#This Row],[drafter_team_id]],drafter_teams[id],drafter_teams[name]))</f>
        <v/>
      </c>
      <c r="M3525" t="str">
        <f>IF(OR(ISBLANK(draft_picks[[#This Row],[veto_drafter_id]]),draft_picks[[#This Row],[veto_drafter_id]]=""),"",_xlfn.XLOOKUP(draft_picks[[#This Row],[veto_drafter_id]],drafters[id],drafters[name]))</f>
        <v/>
      </c>
      <c r="O3525" t="str">
        <f>IF(OR(ISBLANK(draft_picks[[#This Row],[veto_drafter_team_id]]),draft_picks[[#This Row],[veto_drafter_team_id]]=""),"",_xlfn.XLOOKUP(draft_picks[[#This Row],[veto_drafter_team_id]],drafter_teams[id],drafter_teams[name]))</f>
        <v/>
      </c>
      <c r="R3525" t="str">
        <f>IF(OR(ISBLANK(draft_picks[[#This Row],[veto_override_drafter_id]]),draft_picks[[#This Row],[veto_override_drafter_id]]=""),"",_xlfn.XLOOKUP(draft_picks[[#This Row],[veto_override_drafter_id]],drafters[id],drafters[name]))</f>
        <v/>
      </c>
      <c r="T3525" t="str">
        <f>IF(OR(ISBLANK(draft_picks[[#This Row],[veto_override_team_id]]),draft_picks[[#This Row],[veto_override_team_id]]=""),"",_xlfn.XLOOKUP(draft_picks[[#This Row],[veto_override_team_id]],drafter_teams[id],drafter_teams[name]))</f>
        <v/>
      </c>
    </row>
    <row r="3526" spans="1:20" x14ac:dyDescent="0.25">
      <c r="A3526" t="s">
        <v>336</v>
      </c>
      <c r="B3526" t="str">
        <f>_xlfn.XLOOKUP(draft_picks[[#This Row],[draft_id]],drafts[id],drafts[title])</f>
        <v>TV Shows Mega Draft</v>
      </c>
      <c r="C3526">
        <v>20</v>
      </c>
      <c r="D3526">
        <f>IF(C3525&lt;draft_picks[[#This Row],[position]],1,IF(C3525&gt;draft_picks[[#This Row],[position]],D3525+1,IF(C3525=draft_picks[[#This Row],[position]],D3525+1)))</f>
        <v>6</v>
      </c>
      <c r="E3526" s="1" t="s">
        <v>16136</v>
      </c>
      <c r="F3526" t="str">
        <f>IF(ISBLANK(draft_picks[[#This Row],[movie_id]]),"",_xlfn.XLOOKUP(draft_picks[[#This Row],[movie_id]],drafts.movies[id],drafts.movies[movie_title]))</f>
        <v>Atlanta</v>
      </c>
      <c r="G3526" t="s">
        <v>1177</v>
      </c>
      <c r="H3526" t="str">
        <f>IF(ISBLANK(draft_picks[[#This Row],[drafter_id]]),"",_xlfn.XLOOKUP(draft_picks[[#This Row],[drafter_id]],drafters[id],drafters[name]))</f>
        <v>Darren Franich</v>
      </c>
      <c r="J3526" t="str">
        <f>IF(ISBLANK(draft_picks[[#This Row],[drafter_team_id]]),"",_xlfn.XLOOKUP(draft_picks[[#This Row],[drafter_team_id]],drafter_teams[id],drafter_teams[name]))</f>
        <v/>
      </c>
      <c r="M3526" t="str">
        <f>IF(OR(ISBLANK(draft_picks[[#This Row],[veto_drafter_id]]),draft_picks[[#This Row],[veto_drafter_id]]=""),"",_xlfn.XLOOKUP(draft_picks[[#This Row],[veto_drafter_id]],drafters[id],drafters[name]))</f>
        <v/>
      </c>
      <c r="O3526" t="str">
        <f>IF(OR(ISBLANK(draft_picks[[#This Row],[veto_drafter_team_id]]),draft_picks[[#This Row],[veto_drafter_team_id]]=""),"",_xlfn.XLOOKUP(draft_picks[[#This Row],[veto_drafter_team_id]],drafter_teams[id],drafter_teams[name]))</f>
        <v/>
      </c>
      <c r="R3526" t="str">
        <f>IF(OR(ISBLANK(draft_picks[[#This Row],[veto_override_drafter_id]]),draft_picks[[#This Row],[veto_override_drafter_id]]=""),"",_xlfn.XLOOKUP(draft_picks[[#This Row],[veto_override_drafter_id]],drafters[id],drafters[name]))</f>
        <v/>
      </c>
      <c r="T3526" t="str">
        <f>IF(OR(ISBLANK(draft_picks[[#This Row],[veto_override_team_id]]),draft_picks[[#This Row],[veto_override_team_id]]=""),"",_xlfn.XLOOKUP(draft_picks[[#This Row],[veto_override_team_id]],drafter_teams[id],drafter_teams[name]))</f>
        <v/>
      </c>
    </row>
    <row r="3527" spans="1:20" x14ac:dyDescent="0.25">
      <c r="A3527" t="s">
        <v>336</v>
      </c>
      <c r="B3527" t="str">
        <f>_xlfn.XLOOKUP(draft_picks[[#This Row],[draft_id]],drafts[id],drafts[title])</f>
        <v>TV Shows Mega Draft</v>
      </c>
      <c r="C3527">
        <v>19</v>
      </c>
      <c r="D3527">
        <f>IF(C3526&lt;draft_picks[[#This Row],[position]],1,IF(C3526&gt;draft_picks[[#This Row],[position]],D3526+1,IF(C3526=draft_picks[[#This Row],[position]],D3526+1)))</f>
        <v>7</v>
      </c>
      <c r="E3527" t="s">
        <v>16139</v>
      </c>
      <c r="F3527" t="str">
        <f>IF(ISBLANK(draft_picks[[#This Row],[movie_id]]),"",_xlfn.XLOOKUP(draft_picks[[#This Row],[movie_id]],drafts.movies[id],drafts.movies[movie_title]))</f>
        <v>M*A*S*H</v>
      </c>
      <c r="G3527" t="s">
        <v>789</v>
      </c>
      <c r="H3527" t="str">
        <f>IF(ISBLANK(draft_picks[[#This Row],[drafter_id]]),"",_xlfn.XLOOKUP(draft_picks[[#This Row],[drafter_id]],drafters[id],drafters[name]))</f>
        <v>Bryan Cogman</v>
      </c>
      <c r="J3527" t="str">
        <f>IF(ISBLANK(draft_picks[[#This Row],[drafter_team_id]]),"",_xlfn.XLOOKUP(draft_picks[[#This Row],[drafter_team_id]],drafter_teams[id],drafter_teams[name]))</f>
        <v/>
      </c>
      <c r="M3527" t="str">
        <f>IF(OR(ISBLANK(draft_picks[[#This Row],[veto_drafter_id]]),draft_picks[[#This Row],[veto_drafter_id]]=""),"",_xlfn.XLOOKUP(draft_picks[[#This Row],[veto_drafter_id]],drafters[id],drafters[name]))</f>
        <v/>
      </c>
      <c r="O3527" t="str">
        <f>IF(OR(ISBLANK(draft_picks[[#This Row],[veto_drafter_team_id]]),draft_picks[[#This Row],[veto_drafter_team_id]]=""),"",_xlfn.XLOOKUP(draft_picks[[#This Row],[veto_drafter_team_id]],drafter_teams[id],drafter_teams[name]))</f>
        <v/>
      </c>
      <c r="R3527" t="str">
        <f>IF(OR(ISBLANK(draft_picks[[#This Row],[veto_override_drafter_id]]),draft_picks[[#This Row],[veto_override_drafter_id]]=""),"",_xlfn.XLOOKUP(draft_picks[[#This Row],[veto_override_drafter_id]],drafters[id],drafters[name]))</f>
        <v/>
      </c>
      <c r="T3527" t="str">
        <f>IF(OR(ISBLANK(draft_picks[[#This Row],[veto_override_team_id]]),draft_picks[[#This Row],[veto_override_team_id]]=""),"",_xlfn.XLOOKUP(draft_picks[[#This Row],[veto_override_team_id]],drafter_teams[id],drafter_teams[name]))</f>
        <v/>
      </c>
    </row>
    <row r="3528" spans="1:20" x14ac:dyDescent="0.25">
      <c r="A3528" t="s">
        <v>336</v>
      </c>
      <c r="B3528" t="str">
        <f>_xlfn.XLOOKUP(draft_picks[[#This Row],[draft_id]],drafts[id],drafts[title])</f>
        <v>TV Shows Mega Draft</v>
      </c>
      <c r="C3528">
        <v>18</v>
      </c>
      <c r="D3528">
        <f>IF(C3527&lt;draft_picks[[#This Row],[position]],1,IF(C3527&gt;draft_picks[[#This Row],[position]],D3527+1,IF(C3527=draft_picks[[#This Row],[position]],D3527+1)))</f>
        <v>8</v>
      </c>
      <c r="E3528" t="s">
        <v>16142</v>
      </c>
      <c r="F3528" t="str">
        <f>IF(ISBLANK(draft_picks[[#This Row],[movie_id]]),"",_xlfn.XLOOKUP(draft_picks[[#This Row],[movie_id]],drafts.movies[id],drafts.movies[movie_title]))</f>
        <v>The Wonder Years</v>
      </c>
      <c r="G3528" t="s">
        <v>915</v>
      </c>
      <c r="H3528" t="str">
        <f>IF(ISBLANK(draft_picks[[#This Row],[drafter_id]]),"",_xlfn.XLOOKUP(draft_picks[[#This Row],[drafter_id]],drafters[id],drafters[name]))</f>
        <v>Billy Ray Brewton</v>
      </c>
      <c r="J3528" t="str">
        <f>IF(ISBLANK(draft_picks[[#This Row],[drafter_team_id]]),"",_xlfn.XLOOKUP(draft_picks[[#This Row],[drafter_team_id]],drafter_teams[id],drafter_teams[name]))</f>
        <v/>
      </c>
      <c r="M3528" t="str">
        <f>IF(OR(ISBLANK(draft_picks[[#This Row],[veto_drafter_id]]),draft_picks[[#This Row],[veto_drafter_id]]=""),"",_xlfn.XLOOKUP(draft_picks[[#This Row],[veto_drafter_id]],drafters[id],drafters[name]))</f>
        <v/>
      </c>
      <c r="O3528" t="str">
        <f>IF(OR(ISBLANK(draft_picks[[#This Row],[veto_drafter_team_id]]),draft_picks[[#This Row],[veto_drafter_team_id]]=""),"",_xlfn.XLOOKUP(draft_picks[[#This Row],[veto_drafter_team_id]],drafter_teams[id],drafter_teams[name]))</f>
        <v/>
      </c>
      <c r="R3528" t="str">
        <f>IF(OR(ISBLANK(draft_picks[[#This Row],[veto_override_drafter_id]]),draft_picks[[#This Row],[veto_override_drafter_id]]=""),"",_xlfn.XLOOKUP(draft_picks[[#This Row],[veto_override_drafter_id]],drafters[id],drafters[name]))</f>
        <v/>
      </c>
      <c r="T3528" t="str">
        <f>IF(OR(ISBLANK(draft_picks[[#This Row],[veto_override_team_id]]),draft_picks[[#This Row],[veto_override_team_id]]=""),"",_xlfn.XLOOKUP(draft_picks[[#This Row],[veto_override_team_id]],drafter_teams[id],drafter_teams[name]))</f>
        <v/>
      </c>
    </row>
    <row r="3529" spans="1:20" x14ac:dyDescent="0.25">
      <c r="A3529" t="s">
        <v>336</v>
      </c>
      <c r="B3529" t="str">
        <f>_xlfn.XLOOKUP(draft_picks[[#This Row],[draft_id]],drafts[id],drafts[title])</f>
        <v>TV Shows Mega Draft</v>
      </c>
      <c r="C3529">
        <v>17</v>
      </c>
      <c r="D3529">
        <f>IF(C3528&lt;draft_picks[[#This Row],[position]],1,IF(C3528&gt;draft_picks[[#This Row],[position]],D3528+1,IF(C3528=draft_picks[[#This Row],[position]],D3528+1)))</f>
        <v>9</v>
      </c>
      <c r="E3529" t="s">
        <v>16145</v>
      </c>
      <c r="F3529" t="str">
        <f>IF(ISBLANK(draft_picks[[#This Row],[movie_id]]),"",_xlfn.XLOOKUP(draft_picks[[#This Row],[movie_id]],drafts.movies[id],drafts.movies[movie_title]))</f>
        <v>ER</v>
      </c>
      <c r="G3529" t="s">
        <v>1237</v>
      </c>
      <c r="H3529" t="str">
        <f>IF(ISBLANK(draft_picks[[#This Row],[drafter_id]]),"",_xlfn.XLOOKUP(draft_picks[[#This Row],[drafter_id]],drafters[id],drafters[name]))</f>
        <v>Clay Keller</v>
      </c>
      <c r="J3529" t="str">
        <f>IF(ISBLANK(draft_picks[[#This Row],[drafter_team_id]]),"",_xlfn.XLOOKUP(draft_picks[[#This Row],[drafter_team_id]],drafter_teams[id],drafter_teams[name]))</f>
        <v/>
      </c>
      <c r="M3529" t="str">
        <f>IF(OR(ISBLANK(draft_picks[[#This Row],[veto_drafter_id]]),draft_picks[[#This Row],[veto_drafter_id]]=""),"",_xlfn.XLOOKUP(draft_picks[[#This Row],[veto_drafter_id]],drafters[id],drafters[name]))</f>
        <v/>
      </c>
      <c r="O3529" t="str">
        <f>IF(OR(ISBLANK(draft_picks[[#This Row],[veto_drafter_team_id]]),draft_picks[[#This Row],[veto_drafter_team_id]]=""),"",_xlfn.XLOOKUP(draft_picks[[#This Row],[veto_drafter_team_id]],drafter_teams[id],drafter_teams[name]))</f>
        <v/>
      </c>
      <c r="R3529" t="str">
        <f>IF(OR(ISBLANK(draft_picks[[#This Row],[veto_override_drafter_id]]),draft_picks[[#This Row],[veto_override_drafter_id]]=""),"",_xlfn.XLOOKUP(draft_picks[[#This Row],[veto_override_drafter_id]],drafters[id],drafters[name]))</f>
        <v/>
      </c>
      <c r="T3529" t="str">
        <f>IF(OR(ISBLANK(draft_picks[[#This Row],[veto_override_team_id]]),draft_picks[[#This Row],[veto_override_team_id]]=""),"",_xlfn.XLOOKUP(draft_picks[[#This Row],[veto_override_team_id]],drafter_teams[id],drafter_teams[name]))</f>
        <v/>
      </c>
    </row>
    <row r="3530" spans="1:20" x14ac:dyDescent="0.25">
      <c r="A3530" t="s">
        <v>336</v>
      </c>
      <c r="B3530" t="str">
        <f>_xlfn.XLOOKUP(draft_picks[[#This Row],[draft_id]],drafts[id],drafts[title])</f>
        <v>TV Shows Mega Draft</v>
      </c>
      <c r="C3530">
        <v>16</v>
      </c>
      <c r="D3530">
        <f>IF(C3529&lt;draft_picks[[#This Row],[position]],1,IF(C3529&gt;draft_picks[[#This Row],[position]],D3529+1,IF(C3529=draft_picks[[#This Row],[position]],D3529+1)))</f>
        <v>10</v>
      </c>
      <c r="E3530" t="s">
        <v>16148</v>
      </c>
      <c r="F3530" t="str">
        <f>IF(ISBLANK(draft_picks[[#This Row],[movie_id]]),"",_xlfn.XLOOKUP(draft_picks[[#This Row],[movie_id]],drafts.movies[id],drafts.movies[movie_title]))</f>
        <v>Monty Python's Flying Circus</v>
      </c>
      <c r="G3530" t="s">
        <v>969</v>
      </c>
      <c r="H3530" t="str">
        <f>IF(ISBLANK(draft_picks[[#This Row],[drafter_id]]),"",_xlfn.XLOOKUP(draft_picks[[#This Row],[drafter_id]],drafters[id],drafters[name]))</f>
        <v>Graham Skipper</v>
      </c>
      <c r="J3530" t="str">
        <f>IF(ISBLANK(draft_picks[[#This Row],[drafter_team_id]]),"",_xlfn.XLOOKUP(draft_picks[[#This Row],[drafter_team_id]],drafter_teams[id],drafter_teams[name]))</f>
        <v/>
      </c>
      <c r="M3530" t="str">
        <f>IF(OR(ISBLANK(draft_picks[[#This Row],[veto_drafter_id]]),draft_picks[[#This Row],[veto_drafter_id]]=""),"",_xlfn.XLOOKUP(draft_picks[[#This Row],[veto_drafter_id]],drafters[id],drafters[name]))</f>
        <v/>
      </c>
      <c r="O3530" t="str">
        <f>IF(OR(ISBLANK(draft_picks[[#This Row],[veto_drafter_team_id]]),draft_picks[[#This Row],[veto_drafter_team_id]]=""),"",_xlfn.XLOOKUP(draft_picks[[#This Row],[veto_drafter_team_id]],drafter_teams[id],drafter_teams[name]))</f>
        <v/>
      </c>
      <c r="R3530" t="str">
        <f>IF(OR(ISBLANK(draft_picks[[#This Row],[veto_override_drafter_id]]),draft_picks[[#This Row],[veto_override_drafter_id]]=""),"",_xlfn.XLOOKUP(draft_picks[[#This Row],[veto_override_drafter_id]],drafters[id],drafters[name]))</f>
        <v/>
      </c>
      <c r="T3530" t="str">
        <f>IF(OR(ISBLANK(draft_picks[[#This Row],[veto_override_team_id]]),draft_picks[[#This Row],[veto_override_team_id]]=""),"",_xlfn.XLOOKUP(draft_picks[[#This Row],[veto_override_team_id]],drafter_teams[id],drafter_teams[name]))</f>
        <v/>
      </c>
    </row>
    <row r="3531" spans="1:20" x14ac:dyDescent="0.25">
      <c r="A3531" t="s">
        <v>336</v>
      </c>
      <c r="B3531" t="str">
        <f>_xlfn.XLOOKUP(draft_picks[[#This Row],[draft_id]],drafts[id],drafts[title])</f>
        <v>TV Shows Mega Draft</v>
      </c>
      <c r="C3531">
        <v>15</v>
      </c>
      <c r="D3531">
        <f>IF(C3530&lt;draft_picks[[#This Row],[position]],1,IF(C3530&gt;draft_picks[[#This Row],[position]],D3530+1,IF(C3530=draft_picks[[#This Row],[position]],D3530+1)))</f>
        <v>11</v>
      </c>
      <c r="E3531" t="s">
        <v>16151</v>
      </c>
      <c r="F3531" t="str">
        <f>IF(ISBLANK(draft_picks[[#This Row],[movie_id]]),"",_xlfn.XLOOKUP(draft_picks[[#This Row],[movie_id]],drafts.movies[id],drafts.movies[movie_title]))</f>
        <v>Jeopardy!</v>
      </c>
      <c r="G3531" t="s">
        <v>1115</v>
      </c>
      <c r="H3531" t="str">
        <f>IF(ISBLANK(draft_picks[[#This Row],[drafter_id]]),"",_xlfn.XLOOKUP(draft_picks[[#This Row],[drafter_id]],drafters[id],drafters[name]))</f>
        <v>Ryan Marker</v>
      </c>
      <c r="J3531" t="str">
        <f>IF(ISBLANK(draft_picks[[#This Row],[drafter_team_id]]),"",_xlfn.XLOOKUP(draft_picks[[#This Row],[drafter_team_id]],drafter_teams[id],drafter_teams[name]))</f>
        <v/>
      </c>
      <c r="M3531" t="str">
        <f>IF(OR(ISBLANK(draft_picks[[#This Row],[veto_drafter_id]]),draft_picks[[#This Row],[veto_drafter_id]]=""),"",_xlfn.XLOOKUP(draft_picks[[#This Row],[veto_drafter_id]],drafters[id],drafters[name]))</f>
        <v/>
      </c>
      <c r="O3531" t="str">
        <f>IF(OR(ISBLANK(draft_picks[[#This Row],[veto_drafter_team_id]]),draft_picks[[#This Row],[veto_drafter_team_id]]=""),"",_xlfn.XLOOKUP(draft_picks[[#This Row],[veto_drafter_team_id]],drafter_teams[id],drafter_teams[name]))</f>
        <v/>
      </c>
      <c r="R3531" t="str">
        <f>IF(OR(ISBLANK(draft_picks[[#This Row],[veto_override_drafter_id]]),draft_picks[[#This Row],[veto_override_drafter_id]]=""),"",_xlfn.XLOOKUP(draft_picks[[#This Row],[veto_override_drafter_id]],drafters[id],drafters[name]))</f>
        <v/>
      </c>
      <c r="T3531" t="str">
        <f>IF(OR(ISBLANK(draft_picks[[#This Row],[veto_override_team_id]]),draft_picks[[#This Row],[veto_override_team_id]]=""),"",_xlfn.XLOOKUP(draft_picks[[#This Row],[veto_override_team_id]],drafter_teams[id],drafter_teams[name]))</f>
        <v/>
      </c>
    </row>
    <row r="3532" spans="1:20" x14ac:dyDescent="0.25">
      <c r="A3532" t="s">
        <v>336</v>
      </c>
      <c r="B3532" t="str">
        <f>_xlfn.XLOOKUP(draft_picks[[#This Row],[draft_id]],drafts[id],drafts[title])</f>
        <v>TV Shows Mega Draft</v>
      </c>
      <c r="C3532">
        <v>14</v>
      </c>
      <c r="D3532">
        <f>IF(C3531&lt;draft_picks[[#This Row],[position]],1,IF(C3531&gt;draft_picks[[#This Row],[position]],D3531+1,IF(C3531=draft_picks[[#This Row],[position]],D3531+1)))</f>
        <v>12</v>
      </c>
      <c r="E3532" t="s">
        <v>16154</v>
      </c>
      <c r="F3532" t="str">
        <f>IF(ISBLANK(draft_picks[[#This Row],[movie_id]]),"",_xlfn.XLOOKUP(draft_picks[[#This Row],[movie_id]],drafts.movies[id],drafts.movies[movie_title]))</f>
        <v>Columbo</v>
      </c>
      <c r="G3532" t="s">
        <v>1177</v>
      </c>
      <c r="H3532" t="str">
        <f>IF(ISBLANK(draft_picks[[#This Row],[drafter_id]]),"",_xlfn.XLOOKUP(draft_picks[[#This Row],[drafter_id]],drafters[id],drafters[name]))</f>
        <v>Darren Franich</v>
      </c>
      <c r="J3532" t="str">
        <f>IF(ISBLANK(draft_picks[[#This Row],[drafter_team_id]]),"",_xlfn.XLOOKUP(draft_picks[[#This Row],[drafter_team_id]],drafter_teams[id],drafter_teams[name]))</f>
        <v/>
      </c>
      <c r="M3532" t="str">
        <f>IF(OR(ISBLANK(draft_picks[[#This Row],[veto_drafter_id]]),draft_picks[[#This Row],[veto_drafter_id]]=""),"",_xlfn.XLOOKUP(draft_picks[[#This Row],[veto_drafter_id]],drafters[id],drafters[name]))</f>
        <v/>
      </c>
      <c r="O3532" t="str">
        <f>IF(OR(ISBLANK(draft_picks[[#This Row],[veto_drafter_team_id]]),draft_picks[[#This Row],[veto_drafter_team_id]]=""),"",_xlfn.XLOOKUP(draft_picks[[#This Row],[veto_drafter_team_id]],drafter_teams[id],drafter_teams[name]))</f>
        <v/>
      </c>
      <c r="R3532" t="str">
        <f>IF(OR(ISBLANK(draft_picks[[#This Row],[veto_override_drafter_id]]),draft_picks[[#This Row],[veto_override_drafter_id]]=""),"",_xlfn.XLOOKUP(draft_picks[[#This Row],[veto_override_drafter_id]],drafters[id],drafters[name]))</f>
        <v/>
      </c>
      <c r="T3532" t="str">
        <f>IF(OR(ISBLANK(draft_picks[[#This Row],[veto_override_team_id]]),draft_picks[[#This Row],[veto_override_team_id]]=""),"",_xlfn.XLOOKUP(draft_picks[[#This Row],[veto_override_team_id]],drafter_teams[id],drafter_teams[name]))</f>
        <v/>
      </c>
    </row>
    <row r="3533" spans="1:20" x14ac:dyDescent="0.25">
      <c r="A3533" t="s">
        <v>336</v>
      </c>
      <c r="B3533" t="str">
        <f>_xlfn.XLOOKUP(draft_picks[[#This Row],[draft_id]],drafts[id],drafts[title])</f>
        <v>TV Shows Mega Draft</v>
      </c>
      <c r="C3533">
        <v>13</v>
      </c>
      <c r="D3533">
        <f>IF(C3532&lt;draft_picks[[#This Row],[position]],1,IF(C3532&gt;draft_picks[[#This Row],[position]],D3532+1,IF(C3532=draft_picks[[#This Row],[position]],D3532+1)))</f>
        <v>13</v>
      </c>
      <c r="E3533" t="s">
        <v>16157</v>
      </c>
      <c r="F3533" t="str">
        <f>IF(ISBLANK(draft_picks[[#This Row],[movie_id]]),"",_xlfn.XLOOKUP(draft_picks[[#This Row],[movie_id]],drafts.movies[id],drafts.movies[movie_title]))</f>
        <v>Deadwood</v>
      </c>
      <c r="G3533" t="s">
        <v>789</v>
      </c>
      <c r="H3533" t="str">
        <f>IF(ISBLANK(draft_picks[[#This Row],[drafter_id]]),"",_xlfn.XLOOKUP(draft_picks[[#This Row],[drafter_id]],drafters[id],drafters[name]))</f>
        <v>Bryan Cogman</v>
      </c>
      <c r="J3533" t="str">
        <f>IF(ISBLANK(draft_picks[[#This Row],[drafter_team_id]]),"",_xlfn.XLOOKUP(draft_picks[[#This Row],[drafter_team_id]],drafter_teams[id],drafter_teams[name]))</f>
        <v/>
      </c>
      <c r="M3533" t="str">
        <f>IF(OR(ISBLANK(draft_picks[[#This Row],[veto_drafter_id]]),draft_picks[[#This Row],[veto_drafter_id]]=""),"",_xlfn.XLOOKUP(draft_picks[[#This Row],[veto_drafter_id]],drafters[id],drafters[name]))</f>
        <v/>
      </c>
      <c r="O3533" t="str">
        <f>IF(OR(ISBLANK(draft_picks[[#This Row],[veto_drafter_team_id]]),draft_picks[[#This Row],[veto_drafter_team_id]]=""),"",_xlfn.XLOOKUP(draft_picks[[#This Row],[veto_drafter_team_id]],drafter_teams[id],drafter_teams[name]))</f>
        <v/>
      </c>
      <c r="R3533" t="str">
        <f>IF(OR(ISBLANK(draft_picks[[#This Row],[veto_override_drafter_id]]),draft_picks[[#This Row],[veto_override_drafter_id]]=""),"",_xlfn.XLOOKUP(draft_picks[[#This Row],[veto_override_drafter_id]],drafters[id],drafters[name]))</f>
        <v/>
      </c>
      <c r="T3533" t="str">
        <f>IF(OR(ISBLANK(draft_picks[[#This Row],[veto_override_team_id]]),draft_picks[[#This Row],[veto_override_team_id]]=""),"",_xlfn.XLOOKUP(draft_picks[[#This Row],[veto_override_team_id]],drafter_teams[id],drafter_teams[name]))</f>
        <v/>
      </c>
    </row>
    <row r="3534" spans="1:20" x14ac:dyDescent="0.25">
      <c r="A3534" t="s">
        <v>336</v>
      </c>
      <c r="B3534" t="str">
        <f>_xlfn.XLOOKUP(draft_picks[[#This Row],[draft_id]],drafts[id],drafts[title])</f>
        <v>TV Shows Mega Draft</v>
      </c>
      <c r="C3534">
        <v>12</v>
      </c>
      <c r="D3534">
        <f>IF(C3533&lt;draft_picks[[#This Row],[position]],1,IF(C3533&gt;draft_picks[[#This Row],[position]],D3533+1,IF(C3533=draft_picks[[#This Row],[position]],D3533+1)))</f>
        <v>14</v>
      </c>
      <c r="E3534" t="s">
        <v>16160</v>
      </c>
      <c r="F3534" t="str">
        <f>IF(ISBLANK(draft_picks[[#This Row],[movie_id]]),"",_xlfn.XLOOKUP(draft_picks[[#This Row],[movie_id]],drafts.movies[id],drafts.movies[movie_title]))</f>
        <v>The Golden Girls</v>
      </c>
      <c r="G3534" t="s">
        <v>915</v>
      </c>
      <c r="H3534" t="str">
        <f>IF(ISBLANK(draft_picks[[#This Row],[drafter_id]]),"",_xlfn.XLOOKUP(draft_picks[[#This Row],[drafter_id]],drafters[id],drafters[name]))</f>
        <v>Billy Ray Brewton</v>
      </c>
      <c r="J3534" t="str">
        <f>IF(ISBLANK(draft_picks[[#This Row],[drafter_team_id]]),"",_xlfn.XLOOKUP(draft_picks[[#This Row],[drafter_team_id]],drafter_teams[id],drafter_teams[name]))</f>
        <v/>
      </c>
      <c r="M3534" t="str">
        <f>IF(OR(ISBLANK(draft_picks[[#This Row],[veto_drafter_id]]),draft_picks[[#This Row],[veto_drafter_id]]=""),"",_xlfn.XLOOKUP(draft_picks[[#This Row],[veto_drafter_id]],drafters[id],drafters[name]))</f>
        <v/>
      </c>
      <c r="O3534" t="str">
        <f>IF(OR(ISBLANK(draft_picks[[#This Row],[veto_drafter_team_id]]),draft_picks[[#This Row],[veto_drafter_team_id]]=""),"",_xlfn.XLOOKUP(draft_picks[[#This Row],[veto_drafter_team_id]],drafter_teams[id],drafter_teams[name]))</f>
        <v/>
      </c>
      <c r="R3534" t="str">
        <f>IF(OR(ISBLANK(draft_picks[[#This Row],[veto_override_drafter_id]]),draft_picks[[#This Row],[veto_override_drafter_id]]=""),"",_xlfn.XLOOKUP(draft_picks[[#This Row],[veto_override_drafter_id]],drafters[id],drafters[name]))</f>
        <v/>
      </c>
      <c r="T3534" t="str">
        <f>IF(OR(ISBLANK(draft_picks[[#This Row],[veto_override_team_id]]),draft_picks[[#This Row],[veto_override_team_id]]=""),"",_xlfn.XLOOKUP(draft_picks[[#This Row],[veto_override_team_id]],drafter_teams[id],drafter_teams[name]))</f>
        <v/>
      </c>
    </row>
    <row r="3535" spans="1:20" x14ac:dyDescent="0.25">
      <c r="A3535" t="s">
        <v>336</v>
      </c>
      <c r="B3535" t="str">
        <f>_xlfn.XLOOKUP(draft_picks[[#This Row],[draft_id]],drafts[id],drafts[title])</f>
        <v>TV Shows Mega Draft</v>
      </c>
      <c r="C3535">
        <v>11</v>
      </c>
      <c r="D3535">
        <f>IF(C3534&lt;draft_picks[[#This Row],[position]],1,IF(C3534&gt;draft_picks[[#This Row],[position]],D3534+1,IF(C3534=draft_picks[[#This Row],[position]],D3534+1)))</f>
        <v>15</v>
      </c>
      <c r="E3535" t="s">
        <v>16163</v>
      </c>
      <c r="F3535" t="str">
        <f>IF(ISBLANK(draft_picks[[#This Row],[movie_id]]),"",_xlfn.XLOOKUP(draft_picks[[#This Row],[movie_id]],drafts.movies[id],drafts.movies[movie_title]))</f>
        <v>Star Trek: The Next Generation</v>
      </c>
      <c r="G3535" t="s">
        <v>1237</v>
      </c>
      <c r="H3535" t="str">
        <f>IF(ISBLANK(draft_picks[[#This Row],[drafter_id]]),"",_xlfn.XLOOKUP(draft_picks[[#This Row],[drafter_id]],drafters[id],drafters[name]))</f>
        <v>Clay Keller</v>
      </c>
      <c r="J3535" t="str">
        <f>IF(ISBLANK(draft_picks[[#This Row],[drafter_team_id]]),"",_xlfn.XLOOKUP(draft_picks[[#This Row],[drafter_team_id]],drafter_teams[id],drafter_teams[name]))</f>
        <v/>
      </c>
      <c r="M3535" t="str">
        <f>IF(OR(ISBLANK(draft_picks[[#This Row],[veto_drafter_id]]),draft_picks[[#This Row],[veto_drafter_id]]=""),"",_xlfn.XLOOKUP(draft_picks[[#This Row],[veto_drafter_id]],drafters[id],drafters[name]))</f>
        <v/>
      </c>
      <c r="O3535" t="str">
        <f>IF(OR(ISBLANK(draft_picks[[#This Row],[veto_drafter_team_id]]),draft_picks[[#This Row],[veto_drafter_team_id]]=""),"",_xlfn.XLOOKUP(draft_picks[[#This Row],[veto_drafter_team_id]],drafter_teams[id],drafter_teams[name]))</f>
        <v/>
      </c>
      <c r="R3535" t="str">
        <f>IF(OR(ISBLANK(draft_picks[[#This Row],[veto_override_drafter_id]]),draft_picks[[#This Row],[veto_override_drafter_id]]=""),"",_xlfn.XLOOKUP(draft_picks[[#This Row],[veto_override_drafter_id]],drafters[id],drafters[name]))</f>
        <v/>
      </c>
      <c r="T3535" t="str">
        <f>IF(OR(ISBLANK(draft_picks[[#This Row],[veto_override_team_id]]),draft_picks[[#This Row],[veto_override_team_id]]=""),"",_xlfn.XLOOKUP(draft_picks[[#This Row],[veto_override_team_id]],drafter_teams[id],drafter_teams[name]))</f>
        <v/>
      </c>
    </row>
    <row r="3536" spans="1:20" x14ac:dyDescent="0.25">
      <c r="A3536" t="s">
        <v>336</v>
      </c>
      <c r="B3536" t="str">
        <f>_xlfn.XLOOKUP(draft_picks[[#This Row],[draft_id]],drafts[id],drafts[title])</f>
        <v>TV Shows Mega Draft</v>
      </c>
      <c r="C3536">
        <v>10</v>
      </c>
      <c r="D3536">
        <f>IF(C3535&lt;draft_picks[[#This Row],[position]],1,IF(C3535&gt;draft_picks[[#This Row],[position]],D3535+1,IF(C3535=draft_picks[[#This Row],[position]],D3535+1)))</f>
        <v>16</v>
      </c>
      <c r="E3536" t="s">
        <v>16166</v>
      </c>
      <c r="F3536" t="str">
        <f>IF(ISBLANK(draft_picks[[#This Row],[movie_id]]),"",_xlfn.XLOOKUP(draft_picks[[#This Row],[movie_id]],drafts.movies[id],drafts.movies[movie_title]))</f>
        <v>The Twilight Zone</v>
      </c>
      <c r="G3536" t="s">
        <v>969</v>
      </c>
      <c r="H3536" t="str">
        <f>IF(ISBLANK(draft_picks[[#This Row],[drafter_id]]),"",_xlfn.XLOOKUP(draft_picks[[#This Row],[drafter_id]],drafters[id],drafters[name]))</f>
        <v>Graham Skipper</v>
      </c>
      <c r="J3536" t="str">
        <f>IF(ISBLANK(draft_picks[[#This Row],[drafter_team_id]]),"",_xlfn.XLOOKUP(draft_picks[[#This Row],[drafter_team_id]],drafter_teams[id],drafter_teams[name]))</f>
        <v/>
      </c>
      <c r="M3536" t="str">
        <f>IF(OR(ISBLANK(draft_picks[[#This Row],[veto_drafter_id]]),draft_picks[[#This Row],[veto_drafter_id]]=""),"",_xlfn.XLOOKUP(draft_picks[[#This Row],[veto_drafter_id]],drafters[id],drafters[name]))</f>
        <v/>
      </c>
      <c r="O3536" t="str">
        <f>IF(OR(ISBLANK(draft_picks[[#This Row],[veto_drafter_team_id]]),draft_picks[[#This Row],[veto_drafter_team_id]]=""),"",_xlfn.XLOOKUP(draft_picks[[#This Row],[veto_drafter_team_id]],drafter_teams[id],drafter_teams[name]))</f>
        <v/>
      </c>
      <c r="R3536" t="str">
        <f>IF(OR(ISBLANK(draft_picks[[#This Row],[veto_override_drafter_id]]),draft_picks[[#This Row],[veto_override_drafter_id]]=""),"",_xlfn.XLOOKUP(draft_picks[[#This Row],[veto_override_drafter_id]],drafters[id],drafters[name]))</f>
        <v/>
      </c>
      <c r="T3536" t="str">
        <f>IF(OR(ISBLANK(draft_picks[[#This Row],[veto_override_team_id]]),draft_picks[[#This Row],[veto_override_team_id]]=""),"",_xlfn.XLOOKUP(draft_picks[[#This Row],[veto_override_team_id]],drafter_teams[id],drafter_teams[name]))</f>
        <v/>
      </c>
    </row>
    <row r="3537" spans="1:20" x14ac:dyDescent="0.25">
      <c r="A3537" t="s">
        <v>336</v>
      </c>
      <c r="B3537" t="str">
        <f>_xlfn.XLOOKUP(draft_picks[[#This Row],[draft_id]],drafts[id],drafts[title])</f>
        <v>TV Shows Mega Draft</v>
      </c>
      <c r="C3537">
        <v>9</v>
      </c>
      <c r="D3537">
        <f>IF(C3536&lt;draft_picks[[#This Row],[position]],1,IF(C3536&gt;draft_picks[[#This Row],[position]],D3536+1,IF(C3536=draft_picks[[#This Row],[position]],D3536+1)))</f>
        <v>17</v>
      </c>
      <c r="E3537" t="s">
        <v>16169</v>
      </c>
      <c r="F3537" t="str">
        <f>IF(ISBLANK(draft_picks[[#This Row],[movie_id]]),"",_xlfn.XLOOKUP(draft_picks[[#This Row],[movie_id]],drafts.movies[id],drafts.movies[movie_title]))</f>
        <v>X-Men</v>
      </c>
      <c r="G3537" t="s">
        <v>1115</v>
      </c>
      <c r="H3537" t="str">
        <f>IF(ISBLANK(draft_picks[[#This Row],[drafter_id]]),"",_xlfn.XLOOKUP(draft_picks[[#This Row],[drafter_id]],drafters[id],drafters[name]))</f>
        <v>Ryan Marker</v>
      </c>
      <c r="J3537" t="str">
        <f>IF(ISBLANK(draft_picks[[#This Row],[drafter_team_id]]),"",_xlfn.XLOOKUP(draft_picks[[#This Row],[drafter_team_id]],drafter_teams[id],drafter_teams[name]))</f>
        <v/>
      </c>
      <c r="K3537" t="s">
        <v>15484</v>
      </c>
      <c r="L3537" t="s">
        <v>915</v>
      </c>
      <c r="M3537" t="str">
        <f>IF(OR(ISBLANK(draft_picks[[#This Row],[veto_drafter_id]]),draft_picks[[#This Row],[veto_drafter_id]]=""),"",_xlfn.XLOOKUP(draft_picks[[#This Row],[veto_drafter_id]],drafters[id],drafters[name]))</f>
        <v>Billy Ray Brewton</v>
      </c>
      <c r="O3537" t="str">
        <f>IF(OR(ISBLANK(draft_picks[[#This Row],[veto_drafter_team_id]]),draft_picks[[#This Row],[veto_drafter_team_id]]=""),"",_xlfn.XLOOKUP(draft_picks[[#This Row],[veto_drafter_team_id]],drafter_teams[id],drafter_teams[name]))</f>
        <v/>
      </c>
      <c r="R3537" t="str">
        <f>IF(OR(ISBLANK(draft_picks[[#This Row],[veto_override_drafter_id]]),draft_picks[[#This Row],[veto_override_drafter_id]]=""),"",_xlfn.XLOOKUP(draft_picks[[#This Row],[veto_override_drafter_id]],drafters[id],drafters[name]))</f>
        <v/>
      </c>
      <c r="T3537" t="str">
        <f>IF(OR(ISBLANK(draft_picks[[#This Row],[veto_override_team_id]]),draft_picks[[#This Row],[veto_override_team_id]]=""),"",_xlfn.XLOOKUP(draft_picks[[#This Row],[veto_override_team_id]],drafter_teams[id],drafter_teams[name]))</f>
        <v/>
      </c>
    </row>
    <row r="3538" spans="1:20" x14ac:dyDescent="0.25">
      <c r="A3538" t="s">
        <v>336</v>
      </c>
      <c r="B3538" t="str">
        <f>_xlfn.XLOOKUP(draft_picks[[#This Row],[draft_id]],drafts[id],drafts[title])</f>
        <v>TV Shows Mega Draft</v>
      </c>
      <c r="C3538">
        <v>9</v>
      </c>
      <c r="D3538">
        <f>IF(C3537&lt;draft_picks[[#This Row],[position]],1,IF(C3537&gt;draft_picks[[#This Row],[position]],D3537+1,IF(C3537=draft_picks[[#This Row],[position]],D3537+1)))</f>
        <v>18</v>
      </c>
      <c r="E3538" t="s">
        <v>16171</v>
      </c>
      <c r="F3538" t="str">
        <f>IF(ISBLANK(draft_picks[[#This Row],[movie_id]]),"",_xlfn.XLOOKUP(draft_picks[[#This Row],[movie_id]],drafts.movies[id],drafts.movies[movie_title]))</f>
        <v>Angel</v>
      </c>
      <c r="G3538" t="s">
        <v>1115</v>
      </c>
      <c r="H3538" t="str">
        <f>IF(ISBLANK(draft_picks[[#This Row],[drafter_id]]),"",_xlfn.XLOOKUP(draft_picks[[#This Row],[drafter_id]],drafters[id],drafters[name]))</f>
        <v>Ryan Marker</v>
      </c>
      <c r="J3538" t="str">
        <f>IF(ISBLANK(draft_picks[[#This Row],[drafter_team_id]]),"",_xlfn.XLOOKUP(draft_picks[[#This Row],[drafter_team_id]],drafter_teams[id],drafter_teams[name]))</f>
        <v/>
      </c>
      <c r="K3538" t="s">
        <v>15484</v>
      </c>
      <c r="L3538" t="s">
        <v>1237</v>
      </c>
      <c r="M3538" t="str">
        <f>IF(OR(ISBLANK(draft_picks[[#This Row],[veto_drafter_id]]),draft_picks[[#This Row],[veto_drafter_id]]=""),"",_xlfn.XLOOKUP(draft_picks[[#This Row],[veto_drafter_id]],drafters[id],drafters[name]))</f>
        <v>Clay Keller</v>
      </c>
      <c r="O3538" t="str">
        <f>IF(OR(ISBLANK(draft_picks[[#This Row],[veto_drafter_team_id]]),draft_picks[[#This Row],[veto_drafter_team_id]]=""),"",_xlfn.XLOOKUP(draft_picks[[#This Row],[veto_drafter_team_id]],drafter_teams[id],drafter_teams[name]))</f>
        <v/>
      </c>
      <c r="R3538" t="str">
        <f>IF(OR(ISBLANK(draft_picks[[#This Row],[veto_override_drafter_id]]),draft_picks[[#This Row],[veto_override_drafter_id]]=""),"",_xlfn.XLOOKUP(draft_picks[[#This Row],[veto_override_drafter_id]],drafters[id],drafters[name]))</f>
        <v/>
      </c>
      <c r="T3538" t="str">
        <f>IF(OR(ISBLANK(draft_picks[[#This Row],[veto_override_team_id]]),draft_picks[[#This Row],[veto_override_team_id]]=""),"",_xlfn.XLOOKUP(draft_picks[[#This Row],[veto_override_team_id]],drafter_teams[id],drafter_teams[name]))</f>
        <v/>
      </c>
    </row>
    <row r="3539" spans="1:20" x14ac:dyDescent="0.25">
      <c r="A3539" t="s">
        <v>336</v>
      </c>
      <c r="B3539" t="str">
        <f>_xlfn.XLOOKUP(draft_picks[[#This Row],[draft_id]],drafts[id],drafts[title])</f>
        <v>TV Shows Mega Draft</v>
      </c>
      <c r="C3539">
        <v>9</v>
      </c>
      <c r="D3539">
        <f>IF(C3538&lt;draft_picks[[#This Row],[position]],1,IF(C3538&gt;draft_picks[[#This Row],[position]],D3538+1,IF(C3538=draft_picks[[#This Row],[position]],D3538+1)))</f>
        <v>19</v>
      </c>
      <c r="E3539" t="s">
        <v>16174</v>
      </c>
      <c r="F3539" t="str">
        <f>IF(ISBLANK(draft_picks[[#This Row],[movie_id]]),"",_xlfn.XLOOKUP(draft_picks[[#This Row],[movie_id]],drafts.movies[id],drafts.movies[movie_title]))</f>
        <v>Cheers</v>
      </c>
      <c r="G3539" t="s">
        <v>1115</v>
      </c>
      <c r="H3539" t="str">
        <f>IF(ISBLANK(draft_picks[[#This Row],[drafter_id]]),"",_xlfn.XLOOKUP(draft_picks[[#This Row],[drafter_id]],drafters[id],drafters[name]))</f>
        <v>Ryan Marker</v>
      </c>
      <c r="J3539" t="str">
        <f>IF(ISBLANK(draft_picks[[#This Row],[drafter_team_id]]),"",_xlfn.XLOOKUP(draft_picks[[#This Row],[drafter_team_id]],drafter_teams[id],drafter_teams[name]))</f>
        <v/>
      </c>
      <c r="M3539" t="str">
        <f>IF(OR(ISBLANK(draft_picks[[#This Row],[veto_drafter_id]]),draft_picks[[#This Row],[veto_drafter_id]]=""),"",_xlfn.XLOOKUP(draft_picks[[#This Row],[veto_drafter_id]],drafters[id],drafters[name]))</f>
        <v/>
      </c>
      <c r="O3539" t="str">
        <f>IF(OR(ISBLANK(draft_picks[[#This Row],[veto_drafter_team_id]]),draft_picks[[#This Row],[veto_drafter_team_id]]=""),"",_xlfn.XLOOKUP(draft_picks[[#This Row],[veto_drafter_team_id]],drafter_teams[id],drafter_teams[name]))</f>
        <v/>
      </c>
      <c r="R3539" t="str">
        <f>IF(OR(ISBLANK(draft_picks[[#This Row],[veto_override_drafter_id]]),draft_picks[[#This Row],[veto_override_drafter_id]]=""),"",_xlfn.XLOOKUP(draft_picks[[#This Row],[veto_override_drafter_id]],drafters[id],drafters[name]))</f>
        <v/>
      </c>
      <c r="T3539" t="str">
        <f>IF(OR(ISBLANK(draft_picks[[#This Row],[veto_override_team_id]]),draft_picks[[#This Row],[veto_override_team_id]]=""),"",_xlfn.XLOOKUP(draft_picks[[#This Row],[veto_override_team_id]],drafter_teams[id],drafter_teams[name]))</f>
        <v/>
      </c>
    </row>
    <row r="3540" spans="1:20" x14ac:dyDescent="0.25">
      <c r="A3540" t="s">
        <v>336</v>
      </c>
      <c r="B3540" t="str">
        <f>_xlfn.XLOOKUP(draft_picks[[#This Row],[draft_id]],drafts[id],drafts[title])</f>
        <v>TV Shows Mega Draft</v>
      </c>
      <c r="C3540">
        <v>8</v>
      </c>
      <c r="D3540">
        <f>IF(C3539&lt;draft_picks[[#This Row],[position]],1,IF(C3539&gt;draft_picks[[#This Row],[position]],D3539+1,IF(C3539=draft_picks[[#This Row],[position]],D3539+1)))</f>
        <v>20</v>
      </c>
      <c r="E3540" t="s">
        <v>16177</v>
      </c>
      <c r="F3540" t="str">
        <f>IF(ISBLANK(draft_picks[[#This Row],[movie_id]]),"",_xlfn.XLOOKUP(draft_picks[[#This Row],[movie_id]],drafts.movies[id],drafts.movies[movie_title]))</f>
        <v>Mad Men</v>
      </c>
      <c r="G3540" t="s">
        <v>1177</v>
      </c>
      <c r="H3540" t="str">
        <f>IF(ISBLANK(draft_picks[[#This Row],[drafter_id]]),"",_xlfn.XLOOKUP(draft_picks[[#This Row],[drafter_id]],drafters[id],drafters[name]))</f>
        <v>Darren Franich</v>
      </c>
      <c r="J3540" t="str">
        <f>IF(ISBLANK(draft_picks[[#This Row],[drafter_team_id]]),"",_xlfn.XLOOKUP(draft_picks[[#This Row],[drafter_team_id]],drafter_teams[id],drafter_teams[name]))</f>
        <v/>
      </c>
      <c r="M3540" t="str">
        <f>IF(OR(ISBLANK(draft_picks[[#This Row],[veto_drafter_id]]),draft_picks[[#This Row],[veto_drafter_id]]=""),"",_xlfn.XLOOKUP(draft_picks[[#This Row],[veto_drafter_id]],drafters[id],drafters[name]))</f>
        <v/>
      </c>
      <c r="O3540" t="str">
        <f>IF(OR(ISBLANK(draft_picks[[#This Row],[veto_drafter_team_id]]),draft_picks[[#This Row],[veto_drafter_team_id]]=""),"",_xlfn.XLOOKUP(draft_picks[[#This Row],[veto_drafter_team_id]],drafter_teams[id],drafter_teams[name]))</f>
        <v/>
      </c>
      <c r="R3540" t="str">
        <f>IF(OR(ISBLANK(draft_picks[[#This Row],[veto_override_drafter_id]]),draft_picks[[#This Row],[veto_override_drafter_id]]=""),"",_xlfn.XLOOKUP(draft_picks[[#This Row],[veto_override_drafter_id]],drafters[id],drafters[name]))</f>
        <v/>
      </c>
      <c r="T3540" t="str">
        <f>IF(OR(ISBLANK(draft_picks[[#This Row],[veto_override_team_id]]),draft_picks[[#This Row],[veto_override_team_id]]=""),"",_xlfn.XLOOKUP(draft_picks[[#This Row],[veto_override_team_id]],drafter_teams[id],drafter_teams[name]))</f>
        <v/>
      </c>
    </row>
    <row r="3541" spans="1:20" x14ac:dyDescent="0.25">
      <c r="A3541" t="s">
        <v>336</v>
      </c>
      <c r="B3541" t="str">
        <f>_xlfn.XLOOKUP(draft_picks[[#This Row],[draft_id]],drafts[id],drafts[title])</f>
        <v>TV Shows Mega Draft</v>
      </c>
      <c r="C3541">
        <v>7</v>
      </c>
      <c r="D3541">
        <f>IF(C3540&lt;draft_picks[[#This Row],[position]],1,IF(C3540&gt;draft_picks[[#This Row],[position]],D3540+1,IF(C3540=draft_picks[[#This Row],[position]],D3540+1)))</f>
        <v>21</v>
      </c>
      <c r="E3541" t="s">
        <v>16180</v>
      </c>
      <c r="F3541" t="str">
        <f>IF(ISBLANK(draft_picks[[#This Row],[movie_id]]),"",_xlfn.XLOOKUP(draft_picks[[#This Row],[movie_id]],drafts.movies[id],drafts.movies[movie_title]))</f>
        <v>The Wire</v>
      </c>
      <c r="G3541" t="s">
        <v>789</v>
      </c>
      <c r="H3541" t="str">
        <f>IF(ISBLANK(draft_picks[[#This Row],[drafter_id]]),"",_xlfn.XLOOKUP(draft_picks[[#This Row],[drafter_id]],drafters[id],drafters[name]))</f>
        <v>Bryan Cogman</v>
      </c>
      <c r="J3541" t="str">
        <f>IF(ISBLANK(draft_picks[[#This Row],[drafter_team_id]]),"",_xlfn.XLOOKUP(draft_picks[[#This Row],[drafter_team_id]],drafter_teams[id],drafter_teams[name]))</f>
        <v/>
      </c>
      <c r="M3541" t="str">
        <f>IF(OR(ISBLANK(draft_picks[[#This Row],[veto_drafter_id]]),draft_picks[[#This Row],[veto_drafter_id]]=""),"",_xlfn.XLOOKUP(draft_picks[[#This Row],[veto_drafter_id]],drafters[id],drafters[name]))</f>
        <v/>
      </c>
      <c r="O3541" t="str">
        <f>IF(OR(ISBLANK(draft_picks[[#This Row],[veto_drafter_team_id]]),draft_picks[[#This Row],[veto_drafter_team_id]]=""),"",_xlfn.XLOOKUP(draft_picks[[#This Row],[veto_drafter_team_id]],drafter_teams[id],drafter_teams[name]))</f>
        <v/>
      </c>
      <c r="R3541" t="str">
        <f>IF(OR(ISBLANK(draft_picks[[#This Row],[veto_override_drafter_id]]),draft_picks[[#This Row],[veto_override_drafter_id]]=""),"",_xlfn.XLOOKUP(draft_picks[[#This Row],[veto_override_drafter_id]],drafters[id],drafters[name]))</f>
        <v/>
      </c>
      <c r="T3541" t="str">
        <f>IF(OR(ISBLANK(draft_picks[[#This Row],[veto_override_team_id]]),draft_picks[[#This Row],[veto_override_team_id]]=""),"",_xlfn.XLOOKUP(draft_picks[[#This Row],[veto_override_team_id]],drafter_teams[id],drafter_teams[name]))</f>
        <v/>
      </c>
    </row>
    <row r="3542" spans="1:20" x14ac:dyDescent="0.25">
      <c r="A3542" t="s">
        <v>336</v>
      </c>
      <c r="B3542" t="str">
        <f>_xlfn.XLOOKUP(draft_picks[[#This Row],[draft_id]],drafts[id],drafts[title])</f>
        <v>TV Shows Mega Draft</v>
      </c>
      <c r="C3542">
        <v>6</v>
      </c>
      <c r="D3542">
        <f>IF(C3541&lt;draft_picks[[#This Row],[position]],1,IF(C3541&gt;draft_picks[[#This Row],[position]],D3541+1,IF(C3541=draft_picks[[#This Row],[position]],D3541+1)))</f>
        <v>22</v>
      </c>
      <c r="E3542" t="s">
        <v>16183</v>
      </c>
      <c r="F3542" t="str">
        <f>IF(ISBLANK(draft_picks[[#This Row],[movie_id]]),"",_xlfn.XLOOKUP(draft_picks[[#This Row],[movie_id]],drafts.movies[id],drafts.movies[movie_title]))</f>
        <v>Breaking Bad</v>
      </c>
      <c r="G3542" t="s">
        <v>915</v>
      </c>
      <c r="H3542" t="str">
        <f>IF(ISBLANK(draft_picks[[#This Row],[drafter_id]]),"",_xlfn.XLOOKUP(draft_picks[[#This Row],[drafter_id]],drafters[id],drafters[name]))</f>
        <v>Billy Ray Brewton</v>
      </c>
      <c r="J3542" t="str">
        <f>IF(ISBLANK(draft_picks[[#This Row],[drafter_team_id]]),"",_xlfn.XLOOKUP(draft_picks[[#This Row],[drafter_team_id]],drafter_teams[id],drafter_teams[name]))</f>
        <v/>
      </c>
      <c r="K3542" t="s">
        <v>15484</v>
      </c>
      <c r="L3542" t="s">
        <v>1177</v>
      </c>
      <c r="M3542" t="str">
        <f>IF(OR(ISBLANK(draft_picks[[#This Row],[veto_drafter_id]]),draft_picks[[#This Row],[veto_drafter_id]]=""),"",_xlfn.XLOOKUP(draft_picks[[#This Row],[veto_drafter_id]],drafters[id],drafters[name]))</f>
        <v>Darren Franich</v>
      </c>
      <c r="O3542" t="str">
        <f>IF(OR(ISBLANK(draft_picks[[#This Row],[veto_drafter_team_id]]),draft_picks[[#This Row],[veto_drafter_team_id]]=""),"",_xlfn.XLOOKUP(draft_picks[[#This Row],[veto_drafter_team_id]],drafter_teams[id],drafter_teams[name]))</f>
        <v/>
      </c>
      <c r="P3542" t="s">
        <v>15502</v>
      </c>
      <c r="Q3542" t="s">
        <v>789</v>
      </c>
      <c r="R3542" t="str">
        <f>IF(OR(ISBLANK(draft_picks[[#This Row],[veto_override_drafter_id]]),draft_picks[[#This Row],[veto_override_drafter_id]]=""),"",_xlfn.XLOOKUP(draft_picks[[#This Row],[veto_override_drafter_id]],drafters[id],drafters[name]))</f>
        <v>Bryan Cogman</v>
      </c>
      <c r="T3542" t="str">
        <f>IF(OR(ISBLANK(draft_picks[[#This Row],[veto_override_team_id]]),draft_picks[[#This Row],[veto_override_team_id]]=""),"",_xlfn.XLOOKUP(draft_picks[[#This Row],[veto_override_team_id]],drafter_teams[id],drafter_teams[name]))</f>
        <v/>
      </c>
    </row>
    <row r="3543" spans="1:20" x14ac:dyDescent="0.25">
      <c r="A3543" t="s">
        <v>336</v>
      </c>
      <c r="B3543" t="str">
        <f>_xlfn.XLOOKUP(draft_picks[[#This Row],[draft_id]],drafts[id],drafts[title])</f>
        <v>TV Shows Mega Draft</v>
      </c>
      <c r="C3543">
        <v>5</v>
      </c>
      <c r="D3543">
        <f>IF(C3542&lt;draft_picks[[#This Row],[position]],1,IF(C3542&gt;draft_picks[[#This Row],[position]],D3542+1,IF(C3542=draft_picks[[#This Row],[position]],D3542+1)))</f>
        <v>23</v>
      </c>
      <c r="E3543" t="s">
        <v>16186</v>
      </c>
      <c r="F3543" t="str">
        <f>IF(ISBLANK(draft_picks[[#This Row],[movie_id]]),"",_xlfn.XLOOKUP(draft_picks[[#This Row],[movie_id]],drafts.movies[id],drafts.movies[movie_title]))</f>
        <v>The West Wing</v>
      </c>
      <c r="G3543" t="s">
        <v>1237</v>
      </c>
      <c r="H3543" t="str">
        <f>IF(ISBLANK(draft_picks[[#This Row],[drafter_id]]),"",_xlfn.XLOOKUP(draft_picks[[#This Row],[drafter_id]],drafters[id],drafters[name]))</f>
        <v>Clay Keller</v>
      </c>
      <c r="J3543" t="str">
        <f>IF(ISBLANK(draft_picks[[#This Row],[drafter_team_id]]),"",_xlfn.XLOOKUP(draft_picks[[#This Row],[drafter_team_id]],drafter_teams[id],drafter_teams[name]))</f>
        <v/>
      </c>
      <c r="K3543" t="s">
        <v>15484</v>
      </c>
      <c r="L3543" t="s">
        <v>1115</v>
      </c>
      <c r="M3543" t="str">
        <f>IF(OR(ISBLANK(draft_picks[[#This Row],[veto_drafter_id]]),draft_picks[[#This Row],[veto_drafter_id]]=""),"",_xlfn.XLOOKUP(draft_picks[[#This Row],[veto_drafter_id]],drafters[id],drafters[name]))</f>
        <v>Ryan Marker</v>
      </c>
      <c r="O3543" t="str">
        <f>IF(OR(ISBLANK(draft_picks[[#This Row],[veto_drafter_team_id]]),draft_picks[[#This Row],[veto_drafter_team_id]]=""),"",_xlfn.XLOOKUP(draft_picks[[#This Row],[veto_drafter_team_id]],drafter_teams[id],drafter_teams[name]))</f>
        <v/>
      </c>
      <c r="P3543" t="s">
        <v>15502</v>
      </c>
      <c r="Q3543" t="s">
        <v>915</v>
      </c>
      <c r="R3543" t="str">
        <f>IF(OR(ISBLANK(draft_picks[[#This Row],[veto_override_drafter_id]]),draft_picks[[#This Row],[veto_override_drafter_id]]=""),"",_xlfn.XLOOKUP(draft_picks[[#This Row],[veto_override_drafter_id]],drafters[id],drafters[name]))</f>
        <v>Billy Ray Brewton</v>
      </c>
      <c r="T3543" t="str">
        <f>IF(OR(ISBLANK(draft_picks[[#This Row],[veto_override_team_id]]),draft_picks[[#This Row],[veto_override_team_id]]=""),"",_xlfn.XLOOKUP(draft_picks[[#This Row],[veto_override_team_id]],drafter_teams[id],drafter_teams[name]))</f>
        <v/>
      </c>
    </row>
    <row r="3544" spans="1:20" x14ac:dyDescent="0.25">
      <c r="A3544" t="s">
        <v>336</v>
      </c>
      <c r="B3544" t="str">
        <f>_xlfn.XLOOKUP(draft_picks[[#This Row],[draft_id]],drafts[id],drafts[title])</f>
        <v>TV Shows Mega Draft</v>
      </c>
      <c r="C3544">
        <v>4</v>
      </c>
      <c r="D3544">
        <f>IF(C3543&lt;draft_picks[[#This Row],[position]],1,IF(C3543&gt;draft_picks[[#This Row],[position]],D3543+1,IF(C3543=draft_picks[[#This Row],[position]],D3543+1)))</f>
        <v>24</v>
      </c>
      <c r="E3544" t="s">
        <v>16189</v>
      </c>
      <c r="F3544" t="str">
        <f>IF(ISBLANK(draft_picks[[#This Row],[movie_id]]),"",_xlfn.XLOOKUP(draft_picks[[#This Row],[movie_id]],drafts.movies[id],drafts.movies[movie_title]))</f>
        <v>Mister Rogers' Neighborhood</v>
      </c>
      <c r="G3544" t="s">
        <v>969</v>
      </c>
      <c r="H3544" t="str">
        <f>IF(ISBLANK(draft_picks[[#This Row],[drafter_id]]),"",_xlfn.XLOOKUP(draft_picks[[#This Row],[drafter_id]],drafters[id],drafters[name]))</f>
        <v>Graham Skipper</v>
      </c>
      <c r="J3544" t="str">
        <f>IF(ISBLANK(draft_picks[[#This Row],[drafter_team_id]]),"",_xlfn.XLOOKUP(draft_picks[[#This Row],[drafter_team_id]],drafter_teams[id],drafter_teams[name]))</f>
        <v/>
      </c>
      <c r="M3544" t="str">
        <f>IF(OR(ISBLANK(draft_picks[[#This Row],[veto_drafter_id]]),draft_picks[[#This Row],[veto_drafter_id]]=""),"",_xlfn.XLOOKUP(draft_picks[[#This Row],[veto_drafter_id]],drafters[id],drafters[name]))</f>
        <v/>
      </c>
      <c r="O3544" t="str">
        <f>IF(OR(ISBLANK(draft_picks[[#This Row],[veto_drafter_team_id]]),draft_picks[[#This Row],[veto_drafter_team_id]]=""),"",_xlfn.XLOOKUP(draft_picks[[#This Row],[veto_drafter_team_id]],drafter_teams[id],drafter_teams[name]))</f>
        <v/>
      </c>
      <c r="R3544" t="str">
        <f>IF(OR(ISBLANK(draft_picks[[#This Row],[veto_override_drafter_id]]),draft_picks[[#This Row],[veto_override_drafter_id]]=""),"",_xlfn.XLOOKUP(draft_picks[[#This Row],[veto_override_drafter_id]],drafters[id],drafters[name]))</f>
        <v/>
      </c>
      <c r="T3544" t="str">
        <f>IF(OR(ISBLANK(draft_picks[[#This Row],[veto_override_team_id]]),draft_picks[[#This Row],[veto_override_team_id]]=""),"",_xlfn.XLOOKUP(draft_picks[[#This Row],[veto_override_team_id]],drafter_teams[id],drafter_teams[name]))</f>
        <v/>
      </c>
    </row>
    <row r="3545" spans="1:20" x14ac:dyDescent="0.25">
      <c r="A3545" t="s">
        <v>336</v>
      </c>
      <c r="B3545" t="str">
        <f>_xlfn.XLOOKUP(draft_picks[[#This Row],[draft_id]],drafts[id],drafts[title])</f>
        <v>TV Shows Mega Draft</v>
      </c>
      <c r="C3545">
        <v>3</v>
      </c>
      <c r="D3545">
        <f>IF(C3544&lt;draft_picks[[#This Row],[position]],1,IF(C3544&gt;draft_picks[[#This Row],[position]],D3544+1,IF(C3544=draft_picks[[#This Row],[position]],D3544+1)))</f>
        <v>25</v>
      </c>
      <c r="E3545" t="s">
        <v>16192</v>
      </c>
      <c r="F3545" t="str">
        <f>IF(ISBLANK(draft_picks[[#This Row],[movie_id]]),"",_xlfn.XLOOKUP(draft_picks[[#This Row],[movie_id]],drafts.movies[id],drafts.movies[movie_title]))</f>
        <v>Gotham</v>
      </c>
      <c r="G3545" t="s">
        <v>1115</v>
      </c>
      <c r="H3545" t="str">
        <f>IF(ISBLANK(draft_picks[[#This Row],[drafter_id]]),"",_xlfn.XLOOKUP(draft_picks[[#This Row],[drafter_id]],drafters[id],drafters[name]))</f>
        <v>Ryan Marker</v>
      </c>
      <c r="J3545" t="str">
        <f>IF(ISBLANK(draft_picks[[#This Row],[drafter_team_id]]),"",_xlfn.XLOOKUP(draft_picks[[#This Row],[drafter_team_id]],drafter_teams[id],drafter_teams[name]))</f>
        <v/>
      </c>
      <c r="K3545" t="s">
        <v>15484</v>
      </c>
      <c r="L3545" t="s">
        <v>969</v>
      </c>
      <c r="M3545" t="str">
        <f>IF(OR(ISBLANK(draft_picks[[#This Row],[veto_drafter_id]]),draft_picks[[#This Row],[veto_drafter_id]]=""),"",_xlfn.XLOOKUP(draft_picks[[#This Row],[veto_drafter_id]],drafters[id],drafters[name]))</f>
        <v>Graham Skipper</v>
      </c>
      <c r="O3545" t="str">
        <f>IF(OR(ISBLANK(draft_picks[[#This Row],[veto_drafter_team_id]]),draft_picks[[#This Row],[veto_drafter_team_id]]=""),"",_xlfn.XLOOKUP(draft_picks[[#This Row],[veto_drafter_team_id]],drafter_teams[id],drafter_teams[name]))</f>
        <v/>
      </c>
      <c r="R3545" t="str">
        <f>IF(OR(ISBLANK(draft_picks[[#This Row],[veto_override_drafter_id]]),draft_picks[[#This Row],[veto_override_drafter_id]]=""),"",_xlfn.XLOOKUP(draft_picks[[#This Row],[veto_override_drafter_id]],drafters[id],drafters[name]))</f>
        <v/>
      </c>
      <c r="T3545" t="str">
        <f>IF(OR(ISBLANK(draft_picks[[#This Row],[veto_override_team_id]]),draft_picks[[#This Row],[veto_override_team_id]]=""),"",_xlfn.XLOOKUP(draft_picks[[#This Row],[veto_override_team_id]],drafter_teams[id],drafter_teams[name]))</f>
        <v/>
      </c>
    </row>
    <row r="3546" spans="1:20" x14ac:dyDescent="0.25">
      <c r="A3546" t="s">
        <v>336</v>
      </c>
      <c r="B3546" t="str">
        <f>_xlfn.XLOOKUP(draft_picks[[#This Row],[draft_id]],drafts[id],drafts[title])</f>
        <v>TV Shows Mega Draft</v>
      </c>
      <c r="C3546">
        <v>3</v>
      </c>
      <c r="D3546">
        <f>IF(C3545&lt;draft_picks[[#This Row],[position]],1,IF(C3545&gt;draft_picks[[#This Row],[position]],D3545+1,IF(C3545=draft_picks[[#This Row],[position]],D3545+1)))</f>
        <v>26</v>
      </c>
      <c r="E3546" t="s">
        <v>16195</v>
      </c>
      <c r="F3546" t="str">
        <f>IF(ISBLANK(draft_picks[[#This Row],[movie_id]]),"",_xlfn.XLOOKUP(draft_picks[[#This Row],[movie_id]],drafts.movies[id],drafts.movies[movie_title]))</f>
        <v>Saturday Night Live</v>
      </c>
      <c r="G3546" t="s">
        <v>1115</v>
      </c>
      <c r="H3546" t="str">
        <f>IF(ISBLANK(draft_picks[[#This Row],[drafter_id]]),"",_xlfn.XLOOKUP(draft_picks[[#This Row],[drafter_id]],drafters[id],drafters[name]))</f>
        <v>Ryan Marker</v>
      </c>
      <c r="J3546" t="str">
        <f>IF(ISBLANK(draft_picks[[#This Row],[drafter_team_id]]),"",_xlfn.XLOOKUP(draft_picks[[#This Row],[drafter_team_id]],drafter_teams[id],drafter_teams[name]))</f>
        <v/>
      </c>
      <c r="M3546" t="str">
        <f>IF(OR(ISBLANK(draft_picks[[#This Row],[veto_drafter_id]]),draft_picks[[#This Row],[veto_drafter_id]]=""),"",_xlfn.XLOOKUP(draft_picks[[#This Row],[veto_drafter_id]],drafters[id],drafters[name]))</f>
        <v/>
      </c>
      <c r="O3546" t="str">
        <f>IF(OR(ISBLANK(draft_picks[[#This Row],[veto_drafter_team_id]]),draft_picks[[#This Row],[veto_drafter_team_id]]=""),"",_xlfn.XLOOKUP(draft_picks[[#This Row],[veto_drafter_team_id]],drafter_teams[id],drafter_teams[name]))</f>
        <v/>
      </c>
      <c r="R3546" t="str">
        <f>IF(OR(ISBLANK(draft_picks[[#This Row],[veto_override_drafter_id]]),draft_picks[[#This Row],[veto_override_drafter_id]]=""),"",_xlfn.XLOOKUP(draft_picks[[#This Row],[veto_override_drafter_id]],drafters[id],drafters[name]))</f>
        <v/>
      </c>
      <c r="T3546" t="str">
        <f>IF(OR(ISBLANK(draft_picks[[#This Row],[veto_override_team_id]]),draft_picks[[#This Row],[veto_override_team_id]]=""),"",_xlfn.XLOOKUP(draft_picks[[#This Row],[veto_override_team_id]],drafter_teams[id],drafter_teams[name]))</f>
        <v/>
      </c>
    </row>
    <row r="3547" spans="1:20" x14ac:dyDescent="0.25">
      <c r="A3547" t="s">
        <v>336</v>
      </c>
      <c r="B3547" t="str">
        <f>_xlfn.XLOOKUP(draft_picks[[#This Row],[draft_id]],drafts[id],drafts[title])</f>
        <v>TV Shows Mega Draft</v>
      </c>
      <c r="C3547">
        <v>2</v>
      </c>
      <c r="D3547">
        <f>IF(C3546&lt;draft_picks[[#This Row],[position]],1,IF(C3546&gt;draft_picks[[#This Row],[position]],D3546+1,IF(C3546=draft_picks[[#This Row],[position]],D3546+1)))</f>
        <v>27</v>
      </c>
      <c r="E3547" t="s">
        <v>16198</v>
      </c>
      <c r="F3547" t="str">
        <f>IF(ISBLANK(draft_picks[[#This Row],[movie_id]]),"",_xlfn.XLOOKUP(draft_picks[[#This Row],[movie_id]],drafts.movies[id],drafts.movies[movie_title]))</f>
        <v>The Sopranos</v>
      </c>
      <c r="G3547" t="s">
        <v>1177</v>
      </c>
      <c r="H3547" t="str">
        <f>IF(ISBLANK(draft_picks[[#This Row],[drafter_id]]),"",_xlfn.XLOOKUP(draft_picks[[#This Row],[drafter_id]],drafters[id],drafters[name]))</f>
        <v>Darren Franich</v>
      </c>
      <c r="J3547" t="str">
        <f>IF(ISBLANK(draft_picks[[#This Row],[drafter_team_id]]),"",_xlfn.XLOOKUP(draft_picks[[#This Row],[drafter_team_id]],drafter_teams[id],drafter_teams[name]))</f>
        <v/>
      </c>
      <c r="M3547" t="str">
        <f>IF(OR(ISBLANK(draft_picks[[#This Row],[veto_drafter_id]]),draft_picks[[#This Row],[veto_drafter_id]]=""),"",_xlfn.XLOOKUP(draft_picks[[#This Row],[veto_drafter_id]],drafters[id],drafters[name]))</f>
        <v/>
      </c>
      <c r="O3547" t="str">
        <f>IF(OR(ISBLANK(draft_picks[[#This Row],[veto_drafter_team_id]]),draft_picks[[#This Row],[veto_drafter_team_id]]=""),"",_xlfn.XLOOKUP(draft_picks[[#This Row],[veto_drafter_team_id]],drafter_teams[id],drafter_teams[name]))</f>
        <v/>
      </c>
      <c r="R3547" t="str">
        <f>IF(OR(ISBLANK(draft_picks[[#This Row],[veto_override_drafter_id]]),draft_picks[[#This Row],[veto_override_drafter_id]]=""),"",_xlfn.XLOOKUP(draft_picks[[#This Row],[veto_override_drafter_id]],drafters[id],drafters[name]))</f>
        <v/>
      </c>
      <c r="T3547" t="str">
        <f>IF(OR(ISBLANK(draft_picks[[#This Row],[veto_override_team_id]]),draft_picks[[#This Row],[veto_override_team_id]]=""),"",_xlfn.XLOOKUP(draft_picks[[#This Row],[veto_override_team_id]],drafter_teams[id],drafter_teams[name]))</f>
        <v/>
      </c>
    </row>
    <row r="3548" spans="1:20" x14ac:dyDescent="0.25">
      <c r="A3548" t="s">
        <v>336</v>
      </c>
      <c r="B3548" t="str">
        <f>_xlfn.XLOOKUP(draft_picks[[#This Row],[draft_id]],drafts[id],drafts[title])</f>
        <v>TV Shows Mega Draft</v>
      </c>
      <c r="C3548">
        <v>1</v>
      </c>
      <c r="D3548">
        <f>IF(C3547&lt;draft_picks[[#This Row],[position]],1,IF(C3547&gt;draft_picks[[#This Row],[position]],D3547+1,IF(C3547=draft_picks[[#This Row],[position]],D3547+1)))</f>
        <v>28</v>
      </c>
      <c r="E3548" t="s">
        <v>16201</v>
      </c>
      <c r="F3548" t="str">
        <f>IF(ISBLANK(draft_picks[[#This Row],[movie_id]]),"",_xlfn.XLOOKUP(draft_picks[[#This Row],[movie_id]],drafts.movies[id],drafts.movies[movie_title]))</f>
        <v>The Simpsons</v>
      </c>
      <c r="G3548" t="s">
        <v>789</v>
      </c>
      <c r="H3548" t="str">
        <f>IF(ISBLANK(draft_picks[[#This Row],[drafter_id]]),"",_xlfn.XLOOKUP(draft_picks[[#This Row],[drafter_id]],drafters[id],drafters[name]))</f>
        <v>Bryan Cogman</v>
      </c>
      <c r="J3548" t="str">
        <f>IF(ISBLANK(draft_picks[[#This Row],[drafter_team_id]]),"",_xlfn.XLOOKUP(draft_picks[[#This Row],[drafter_team_id]],drafter_teams[id],drafter_teams[name]))</f>
        <v/>
      </c>
      <c r="M3548" t="str">
        <f>IF(OR(ISBLANK(draft_picks[[#This Row],[veto_drafter_id]]),draft_picks[[#This Row],[veto_drafter_id]]=""),"",_xlfn.XLOOKUP(draft_picks[[#This Row],[veto_drafter_id]],drafters[id],drafters[name]))</f>
        <v/>
      </c>
      <c r="O3548" t="str">
        <f>IF(OR(ISBLANK(draft_picks[[#This Row],[veto_drafter_team_id]]),draft_picks[[#This Row],[veto_drafter_team_id]]=""),"",_xlfn.XLOOKUP(draft_picks[[#This Row],[veto_drafter_team_id]],drafter_teams[id],drafter_teams[name]))</f>
        <v/>
      </c>
      <c r="R3548" t="str">
        <f>IF(OR(ISBLANK(draft_picks[[#This Row],[veto_override_drafter_id]]),draft_picks[[#This Row],[veto_override_drafter_id]]=""),"",_xlfn.XLOOKUP(draft_picks[[#This Row],[veto_override_drafter_id]],drafters[id],drafters[name]))</f>
        <v/>
      </c>
      <c r="T3548" t="str">
        <f>IF(OR(ISBLANK(draft_picks[[#This Row],[veto_override_team_id]]),draft_picks[[#This Row],[veto_override_team_id]]=""),"",_xlfn.XLOOKUP(draft_picks[[#This Row],[veto_override_team_id]],drafter_teams[id],drafter_teams[name]))</f>
        <v/>
      </c>
    </row>
    <row r="3549" spans="1:20" x14ac:dyDescent="0.25">
      <c r="A3549" t="s">
        <v>723</v>
      </c>
      <c r="B3549" t="str">
        <f>_xlfn.XLOOKUP(draft_picks[[#This Row],[draft_id]],drafts[id],drafts[title])</f>
        <v>Bourne mini-Super Draft</v>
      </c>
      <c r="C3549">
        <v>5</v>
      </c>
      <c r="D3549">
        <f>IF(C3548&lt;draft_picks[[#This Row],[position]],1,IF(C3548&gt;draft_picks[[#This Row],[position]],D3548+1,IF(C3548=draft_picks[[#This Row],[position]],D3548+1)))</f>
        <v>1</v>
      </c>
      <c r="E3549" t="s">
        <v>1377</v>
      </c>
      <c r="F3549" t="str">
        <f>IF(ISBLANK(draft_picks[[#This Row],[movie_id]]),"",_xlfn.XLOOKUP(draft_picks[[#This Row],[movie_id]],drafts.movies[id],drafts.movies[movie_title]))</f>
        <v>The Bourne Identity</v>
      </c>
      <c r="G3549" t="s">
        <v>1115</v>
      </c>
      <c r="H3549" t="str">
        <f>IF(ISBLANK(draft_picks[[#This Row],[drafter_id]]),"",_xlfn.XLOOKUP(draft_picks[[#This Row],[drafter_id]],drafters[id],drafters[name]))</f>
        <v>Ryan Marker</v>
      </c>
      <c r="J3549" t="str">
        <f>IF(ISBLANK(draft_picks[[#This Row],[drafter_team_id]]),"",_xlfn.XLOOKUP(draft_picks[[#This Row],[drafter_team_id]],drafter_teams[id],drafter_teams[name]))</f>
        <v/>
      </c>
      <c r="K3549" t="s">
        <v>15484</v>
      </c>
      <c r="L3549" t="s">
        <v>1237</v>
      </c>
      <c r="M3549" t="str">
        <f>IF(OR(ISBLANK(draft_picks[[#This Row],[veto_drafter_id]]),draft_picks[[#This Row],[veto_drafter_id]]=""),"",_xlfn.XLOOKUP(draft_picks[[#This Row],[veto_drafter_id]],drafters[id],drafters[name]))</f>
        <v>Clay Keller</v>
      </c>
      <c r="O3549" t="str">
        <f>IF(OR(ISBLANK(draft_picks[[#This Row],[veto_drafter_team_id]]),draft_picks[[#This Row],[veto_drafter_team_id]]=""),"",_xlfn.XLOOKUP(draft_picks[[#This Row],[veto_drafter_team_id]],drafter_teams[id],drafter_teams[name]))</f>
        <v/>
      </c>
      <c r="R3549" t="str">
        <f>IF(OR(ISBLANK(draft_picks[[#This Row],[veto_override_drafter_id]]),draft_picks[[#This Row],[veto_override_drafter_id]]=""),"",_xlfn.XLOOKUP(draft_picks[[#This Row],[veto_override_drafter_id]],drafters[id],drafters[name]))</f>
        <v/>
      </c>
      <c r="T3549" t="str">
        <f>IF(OR(ISBLANK(draft_picks[[#This Row],[veto_override_team_id]]),draft_picks[[#This Row],[veto_override_team_id]]=""),"",_xlfn.XLOOKUP(draft_picks[[#This Row],[veto_override_team_id]],drafter_teams[id],drafter_teams[name]))</f>
        <v/>
      </c>
    </row>
    <row r="3550" spans="1:20" x14ac:dyDescent="0.25">
      <c r="A3550" t="s">
        <v>723</v>
      </c>
      <c r="B3550" t="str">
        <f>_xlfn.XLOOKUP(draft_picks[[#This Row],[draft_id]],drafts[id],drafts[title])</f>
        <v>Bourne mini-Super Draft</v>
      </c>
      <c r="C3550">
        <v>5</v>
      </c>
      <c r="D3550">
        <f>IF(C3549&lt;draft_picks[[#This Row],[position]],1,IF(C3549&gt;draft_picks[[#This Row],[position]],D3549+1,IF(C3549=draft_picks[[#This Row],[position]],D3549+1)))</f>
        <v>2</v>
      </c>
      <c r="E3550" t="s">
        <v>16210</v>
      </c>
      <c r="F3550" t="str">
        <f>IF(ISBLANK(draft_picks[[#This Row],[movie_id]]),"",_xlfn.XLOOKUP(draft_picks[[#This Row],[movie_id]],drafts.movies[id],drafts.movies[movie_title]))</f>
        <v>Jason Bourne</v>
      </c>
      <c r="G3550" t="s">
        <v>1115</v>
      </c>
      <c r="H3550" t="str">
        <f>IF(ISBLANK(draft_picks[[#This Row],[drafter_id]]),"",_xlfn.XLOOKUP(draft_picks[[#This Row],[drafter_id]],drafters[id],drafters[name]))</f>
        <v>Ryan Marker</v>
      </c>
      <c r="J3550" t="str">
        <f>IF(ISBLANK(draft_picks[[#This Row],[drafter_team_id]]),"",_xlfn.XLOOKUP(draft_picks[[#This Row],[drafter_team_id]],drafter_teams[id],drafter_teams[name]))</f>
        <v/>
      </c>
      <c r="M3550" t="str">
        <f>IF(OR(ISBLANK(draft_picks[[#This Row],[veto_drafter_id]]),draft_picks[[#This Row],[veto_drafter_id]]=""),"",_xlfn.XLOOKUP(draft_picks[[#This Row],[veto_drafter_id]],drafters[id],drafters[name]))</f>
        <v/>
      </c>
      <c r="O3550" t="str">
        <f>IF(OR(ISBLANK(draft_picks[[#This Row],[veto_drafter_team_id]]),draft_picks[[#This Row],[veto_drafter_team_id]]=""),"",_xlfn.XLOOKUP(draft_picks[[#This Row],[veto_drafter_team_id]],drafter_teams[id],drafter_teams[name]))</f>
        <v/>
      </c>
      <c r="R3550" t="str">
        <f>IF(OR(ISBLANK(draft_picks[[#This Row],[veto_override_drafter_id]]),draft_picks[[#This Row],[veto_override_drafter_id]]=""),"",_xlfn.XLOOKUP(draft_picks[[#This Row],[veto_override_drafter_id]],drafters[id],drafters[name]))</f>
        <v/>
      </c>
      <c r="T3550" t="str">
        <f>IF(OR(ISBLANK(draft_picks[[#This Row],[veto_override_team_id]]),draft_picks[[#This Row],[veto_override_team_id]]=""),"",_xlfn.XLOOKUP(draft_picks[[#This Row],[veto_override_team_id]],drafter_teams[id],drafter_teams[name]))</f>
        <v/>
      </c>
    </row>
    <row r="3551" spans="1:20" x14ac:dyDescent="0.25">
      <c r="A3551" t="s">
        <v>723</v>
      </c>
      <c r="B3551" t="str">
        <f>_xlfn.XLOOKUP(draft_picks[[#This Row],[draft_id]],drafts[id],drafts[title])</f>
        <v>Bourne mini-Super Draft</v>
      </c>
      <c r="C3551">
        <v>4</v>
      </c>
      <c r="D3551">
        <f>IF(C3550&lt;draft_picks[[#This Row],[position]],1,IF(C3550&gt;draft_picks[[#This Row],[position]],D3550+1,IF(C3550=draft_picks[[#This Row],[position]],D3550+1)))</f>
        <v>3</v>
      </c>
      <c r="E3551" t="s">
        <v>16213</v>
      </c>
      <c r="F3551" t="str">
        <f>IF(ISBLANK(draft_picks[[#This Row],[movie_id]]),"",_xlfn.XLOOKUP(draft_picks[[#This Row],[movie_id]],drafts.movies[id],drafts.movies[movie_title]))</f>
        <v>The Bourne Legacy</v>
      </c>
      <c r="G3551" t="s">
        <v>1237</v>
      </c>
      <c r="H3551" t="str">
        <f>IF(ISBLANK(draft_picks[[#This Row],[drafter_id]]),"",_xlfn.XLOOKUP(draft_picks[[#This Row],[drafter_id]],drafters[id],drafters[name]))</f>
        <v>Clay Keller</v>
      </c>
      <c r="J3551" t="str">
        <f>IF(ISBLANK(draft_picks[[#This Row],[drafter_team_id]]),"",_xlfn.XLOOKUP(draft_picks[[#This Row],[drafter_team_id]],drafter_teams[id],drafter_teams[name]))</f>
        <v/>
      </c>
      <c r="K3551" t="s">
        <v>15484</v>
      </c>
      <c r="L3551" t="s">
        <v>1115</v>
      </c>
      <c r="M3551" t="str">
        <f>IF(OR(ISBLANK(draft_picks[[#This Row],[veto_drafter_id]]),draft_picks[[#This Row],[veto_drafter_id]]=""),"",_xlfn.XLOOKUP(draft_picks[[#This Row],[veto_drafter_id]],drafters[id],drafters[name]))</f>
        <v>Ryan Marker</v>
      </c>
      <c r="O3551" t="str">
        <f>IF(OR(ISBLANK(draft_picks[[#This Row],[veto_drafter_team_id]]),draft_picks[[#This Row],[veto_drafter_team_id]]=""),"",_xlfn.XLOOKUP(draft_picks[[#This Row],[veto_drafter_team_id]],drafter_teams[id],drafter_teams[name]))</f>
        <v/>
      </c>
      <c r="R3551" t="str">
        <f>IF(OR(ISBLANK(draft_picks[[#This Row],[veto_override_drafter_id]]),draft_picks[[#This Row],[veto_override_drafter_id]]=""),"",_xlfn.XLOOKUP(draft_picks[[#This Row],[veto_override_drafter_id]],drafters[id],drafters[name]))</f>
        <v/>
      </c>
      <c r="T3551" t="str">
        <f>IF(OR(ISBLANK(draft_picks[[#This Row],[veto_override_team_id]]),draft_picks[[#This Row],[veto_override_team_id]]=""),"",_xlfn.XLOOKUP(draft_picks[[#This Row],[veto_override_team_id]],drafter_teams[id],drafter_teams[name]))</f>
        <v/>
      </c>
    </row>
    <row r="3552" spans="1:20" x14ac:dyDescent="0.25">
      <c r="A3552" t="s">
        <v>723</v>
      </c>
      <c r="B3552" t="str">
        <f>_xlfn.XLOOKUP(draft_picks[[#This Row],[draft_id]],drafts[id],drafts[title])</f>
        <v>Bourne mini-Super Draft</v>
      </c>
      <c r="C3552">
        <v>4</v>
      </c>
      <c r="D3552">
        <f>IF(C3551&lt;draft_picks[[#This Row],[position]],1,IF(C3551&gt;draft_picks[[#This Row],[position]],D3551+1,IF(C3551=draft_picks[[#This Row],[position]],D3551+1)))</f>
        <v>4</v>
      </c>
      <c r="E3552" t="s">
        <v>16216</v>
      </c>
      <c r="F3552" t="str">
        <f>IF(ISBLANK(draft_picks[[#This Row],[movie_id]]),"",_xlfn.XLOOKUP(draft_picks[[#This Row],[movie_id]],drafts.movies[id],drafts.movies[movie_title]))</f>
        <v>The Bourne Ultimatum</v>
      </c>
      <c r="G3552" t="s">
        <v>1237</v>
      </c>
      <c r="H3552" t="str">
        <f>IF(ISBLANK(draft_picks[[#This Row],[drafter_id]]),"",_xlfn.XLOOKUP(draft_picks[[#This Row],[drafter_id]],drafters[id],drafters[name]))</f>
        <v>Clay Keller</v>
      </c>
      <c r="J3552" t="str">
        <f>IF(ISBLANK(draft_picks[[#This Row],[drafter_team_id]]),"",_xlfn.XLOOKUP(draft_picks[[#This Row],[drafter_team_id]],drafter_teams[id],drafter_teams[name]))</f>
        <v/>
      </c>
      <c r="M3552" t="str">
        <f>IF(OR(ISBLANK(draft_picks[[#This Row],[veto_drafter_id]]),draft_picks[[#This Row],[veto_drafter_id]]=""),"",_xlfn.XLOOKUP(draft_picks[[#This Row],[veto_drafter_id]],drafters[id],drafters[name]))</f>
        <v/>
      </c>
      <c r="O3552" t="str">
        <f>IF(OR(ISBLANK(draft_picks[[#This Row],[veto_drafter_team_id]]),draft_picks[[#This Row],[veto_drafter_team_id]]=""),"",_xlfn.XLOOKUP(draft_picks[[#This Row],[veto_drafter_team_id]],drafter_teams[id],drafter_teams[name]))</f>
        <v/>
      </c>
      <c r="R3552" t="str">
        <f>IF(OR(ISBLANK(draft_picks[[#This Row],[veto_override_drafter_id]]),draft_picks[[#This Row],[veto_override_drafter_id]]=""),"",_xlfn.XLOOKUP(draft_picks[[#This Row],[veto_override_drafter_id]],drafters[id],drafters[name]))</f>
        <v/>
      </c>
      <c r="T3552" t="str">
        <f>IF(OR(ISBLANK(draft_picks[[#This Row],[veto_override_team_id]]),draft_picks[[#This Row],[veto_override_team_id]]=""),"",_xlfn.XLOOKUP(draft_picks[[#This Row],[veto_override_team_id]],drafter_teams[id],drafter_teams[name]))</f>
        <v/>
      </c>
    </row>
    <row r="3553" spans="1:20" x14ac:dyDescent="0.25">
      <c r="A3553" t="s">
        <v>723</v>
      </c>
      <c r="B3553" t="str">
        <f>_xlfn.XLOOKUP(draft_picks[[#This Row],[draft_id]],drafts[id],drafts[title])</f>
        <v>Bourne mini-Super Draft</v>
      </c>
      <c r="C3553">
        <v>3</v>
      </c>
      <c r="D3553">
        <f>IF(C3552&lt;draft_picks[[#This Row],[position]],1,IF(C3552&gt;draft_picks[[#This Row],[position]],D3552+1,IF(C3552=draft_picks[[#This Row],[position]],D3552+1)))</f>
        <v>5</v>
      </c>
      <c r="E3553" t="s">
        <v>1377</v>
      </c>
      <c r="F3553" t="str">
        <f>IF(ISBLANK(draft_picks[[#This Row],[movie_id]]),"",_xlfn.XLOOKUP(draft_picks[[#This Row],[movie_id]],drafts.movies[id],drafts.movies[movie_title]))</f>
        <v>The Bourne Identity</v>
      </c>
      <c r="G3553" t="s">
        <v>1115</v>
      </c>
      <c r="H3553" t="str">
        <f>IF(ISBLANK(draft_picks[[#This Row],[drafter_id]]),"",_xlfn.XLOOKUP(draft_picks[[#This Row],[drafter_id]],drafters[id],drafters[name]))</f>
        <v>Ryan Marker</v>
      </c>
      <c r="J3553" t="str">
        <f>IF(ISBLANK(draft_picks[[#This Row],[drafter_team_id]]),"",_xlfn.XLOOKUP(draft_picks[[#This Row],[drafter_team_id]],drafter_teams[id],drafter_teams[name]))</f>
        <v/>
      </c>
      <c r="M3553" t="str">
        <f>IF(OR(ISBLANK(draft_picks[[#This Row],[veto_drafter_id]]),draft_picks[[#This Row],[veto_drafter_id]]=""),"",_xlfn.XLOOKUP(draft_picks[[#This Row],[veto_drafter_id]],drafters[id],drafters[name]))</f>
        <v/>
      </c>
      <c r="O3553" t="str">
        <f>IF(OR(ISBLANK(draft_picks[[#This Row],[veto_drafter_team_id]]),draft_picks[[#This Row],[veto_drafter_team_id]]=""),"",_xlfn.XLOOKUP(draft_picks[[#This Row],[veto_drafter_team_id]],drafter_teams[id],drafter_teams[name]))</f>
        <v/>
      </c>
      <c r="R3553" t="str">
        <f>IF(OR(ISBLANK(draft_picks[[#This Row],[veto_override_drafter_id]]),draft_picks[[#This Row],[veto_override_drafter_id]]=""),"",_xlfn.XLOOKUP(draft_picks[[#This Row],[veto_override_drafter_id]],drafters[id],drafters[name]))</f>
        <v/>
      </c>
      <c r="T3553" t="str">
        <f>IF(OR(ISBLANK(draft_picks[[#This Row],[veto_override_team_id]]),draft_picks[[#This Row],[veto_override_team_id]]=""),"",_xlfn.XLOOKUP(draft_picks[[#This Row],[veto_override_team_id]],drafter_teams[id],drafter_teams[name]))</f>
        <v/>
      </c>
    </row>
    <row r="3554" spans="1:20" x14ac:dyDescent="0.25">
      <c r="A3554" t="s">
        <v>723</v>
      </c>
      <c r="B3554" t="str">
        <f>_xlfn.XLOOKUP(draft_picks[[#This Row],[draft_id]],drafts[id],drafts[title])</f>
        <v>Bourne mini-Super Draft</v>
      </c>
      <c r="C3554">
        <v>2</v>
      </c>
      <c r="D3554">
        <f>IF(C3553&lt;draft_picks[[#This Row],[position]],1,IF(C3553&gt;draft_picks[[#This Row],[position]],D3553+1,IF(C3553=draft_picks[[#This Row],[position]],D3553+1)))</f>
        <v>6</v>
      </c>
      <c r="E3554" t="s">
        <v>16213</v>
      </c>
      <c r="F3554" t="str">
        <f>IF(ISBLANK(draft_picks[[#This Row],[movie_id]]),"",_xlfn.XLOOKUP(draft_picks[[#This Row],[movie_id]],drafts.movies[id],drafts.movies[movie_title]))</f>
        <v>The Bourne Legacy</v>
      </c>
      <c r="G3554" t="s">
        <v>1237</v>
      </c>
      <c r="H3554" t="str">
        <f>IF(ISBLANK(draft_picks[[#This Row],[drafter_id]]),"",_xlfn.XLOOKUP(draft_picks[[#This Row],[drafter_id]],drafters[id],drafters[name]))</f>
        <v>Clay Keller</v>
      </c>
      <c r="J3554" t="str">
        <f>IF(ISBLANK(draft_picks[[#This Row],[drafter_team_id]]),"",_xlfn.XLOOKUP(draft_picks[[#This Row],[drafter_team_id]],drafter_teams[id],drafter_teams[name]))</f>
        <v/>
      </c>
      <c r="M3554" t="str">
        <f>IF(OR(ISBLANK(draft_picks[[#This Row],[veto_drafter_id]]),draft_picks[[#This Row],[veto_drafter_id]]=""),"",_xlfn.XLOOKUP(draft_picks[[#This Row],[veto_drafter_id]],drafters[id],drafters[name]))</f>
        <v/>
      </c>
      <c r="O3554" t="str">
        <f>IF(OR(ISBLANK(draft_picks[[#This Row],[veto_drafter_team_id]]),draft_picks[[#This Row],[veto_drafter_team_id]]=""),"",_xlfn.XLOOKUP(draft_picks[[#This Row],[veto_drafter_team_id]],drafter_teams[id],drafter_teams[name]))</f>
        <v/>
      </c>
      <c r="R3554" t="str">
        <f>IF(OR(ISBLANK(draft_picks[[#This Row],[veto_override_drafter_id]]),draft_picks[[#This Row],[veto_override_drafter_id]]=""),"",_xlfn.XLOOKUP(draft_picks[[#This Row],[veto_override_drafter_id]],drafters[id],drafters[name]))</f>
        <v/>
      </c>
      <c r="T3554" t="str">
        <f>IF(OR(ISBLANK(draft_picks[[#This Row],[veto_override_team_id]]),draft_picks[[#This Row],[veto_override_team_id]]=""),"",_xlfn.XLOOKUP(draft_picks[[#This Row],[veto_override_team_id]],drafter_teams[id],drafter_teams[name]))</f>
        <v/>
      </c>
    </row>
    <row r="3555" spans="1:20" x14ac:dyDescent="0.25">
      <c r="A3555" t="s">
        <v>723</v>
      </c>
      <c r="B3555" t="str">
        <f>_xlfn.XLOOKUP(draft_picks[[#This Row],[draft_id]],drafts[id],drafts[title])</f>
        <v>Bourne mini-Super Draft</v>
      </c>
      <c r="C3555">
        <v>1</v>
      </c>
      <c r="D3555">
        <f>IF(C3554&lt;draft_picks[[#This Row],[position]],1,IF(C3554&gt;draft_picks[[#This Row],[position]],D3554+1,IF(C3554=draft_picks[[#This Row],[position]],D3554+1)))</f>
        <v>7</v>
      </c>
      <c r="E3555" t="s">
        <v>16219</v>
      </c>
      <c r="F3555" t="str">
        <f>IF(ISBLANK(draft_picks[[#This Row],[movie_id]]),"",_xlfn.XLOOKUP(draft_picks[[#This Row],[movie_id]],drafts.movies[id],drafts.movies[movie_title]))</f>
        <v>The Bourne Supremacy</v>
      </c>
      <c r="G3555" t="s">
        <v>1115</v>
      </c>
      <c r="H3555" t="str">
        <f>IF(ISBLANK(draft_picks[[#This Row],[drafter_id]]),"",_xlfn.XLOOKUP(draft_picks[[#This Row],[drafter_id]],drafters[id],drafters[name]))</f>
        <v>Ryan Marker</v>
      </c>
      <c r="J3555" t="str">
        <f>IF(ISBLANK(draft_picks[[#This Row],[drafter_team_id]]),"",_xlfn.XLOOKUP(draft_picks[[#This Row],[drafter_team_id]],drafter_teams[id],drafter_teams[name]))</f>
        <v/>
      </c>
      <c r="M3555" t="str">
        <f>IF(OR(ISBLANK(draft_picks[[#This Row],[veto_drafter_id]]),draft_picks[[#This Row],[veto_drafter_id]]=""),"",_xlfn.XLOOKUP(draft_picks[[#This Row],[veto_drafter_id]],drafters[id],drafters[name]))</f>
        <v/>
      </c>
      <c r="O3555" t="str">
        <f>IF(OR(ISBLANK(draft_picks[[#This Row],[veto_drafter_team_id]]),draft_picks[[#This Row],[veto_drafter_team_id]]=""),"",_xlfn.XLOOKUP(draft_picks[[#This Row],[veto_drafter_team_id]],drafter_teams[id],drafter_teams[name]))</f>
        <v/>
      </c>
      <c r="R3555" t="str">
        <f>IF(OR(ISBLANK(draft_picks[[#This Row],[veto_override_drafter_id]]),draft_picks[[#This Row],[veto_override_drafter_id]]=""),"",_xlfn.XLOOKUP(draft_picks[[#This Row],[veto_override_drafter_id]],drafters[id],drafters[name]))</f>
        <v/>
      </c>
      <c r="T3555" t="str">
        <f>IF(OR(ISBLANK(draft_picks[[#This Row],[veto_override_team_id]]),draft_picks[[#This Row],[veto_override_team_id]]=""),"",_xlfn.XLOOKUP(draft_picks[[#This Row],[veto_override_team_id]],drafter_teams[id],drafter_teams[name]))</f>
        <v/>
      </c>
    </row>
    <row r="3556" spans="1:20" x14ac:dyDescent="0.25">
      <c r="A3556" t="s">
        <v>639</v>
      </c>
      <c r="B3556" t="str">
        <f>_xlfn.XLOOKUP(draft_picks[[#This Row],[draft_id]],drafts[id],drafts[title])</f>
        <v>Pirates of the Caribbean mini-Super Draft</v>
      </c>
      <c r="C3556">
        <v>5</v>
      </c>
      <c r="D3556">
        <f>IF(C3555&lt;draft_picks[[#This Row],[position]],1,IF(C3555&gt;draft_picks[[#This Row],[position]],D3555+1,IF(C3555=draft_picks[[#This Row],[position]],D3555+1)))</f>
        <v>1</v>
      </c>
      <c r="E3556" t="s">
        <v>16222</v>
      </c>
      <c r="F3556" t="str">
        <f>IF(ISBLANK(draft_picks[[#This Row],[movie_id]]),"",_xlfn.XLOOKUP(draft_picks[[#This Row],[movie_id]],drafts.movies[id],drafts.movies[movie_title]))</f>
        <v>Pirates of the Caribbean: On Stranger Tides</v>
      </c>
      <c r="G3556" t="s">
        <v>1237</v>
      </c>
      <c r="H3556" t="str">
        <f>IF(ISBLANK(draft_picks[[#This Row],[drafter_id]]),"",_xlfn.XLOOKUP(draft_picks[[#This Row],[drafter_id]],drafters[id],drafters[name]))</f>
        <v>Clay Keller</v>
      </c>
      <c r="J3556" t="str">
        <f>IF(ISBLANK(draft_picks[[#This Row],[drafter_team_id]]),"",_xlfn.XLOOKUP(draft_picks[[#This Row],[drafter_team_id]],drafter_teams[id],drafter_teams[name]))</f>
        <v/>
      </c>
      <c r="M3556" t="str">
        <f>IF(OR(ISBLANK(draft_picks[[#This Row],[veto_drafter_id]]),draft_picks[[#This Row],[veto_drafter_id]]=""),"",_xlfn.XLOOKUP(draft_picks[[#This Row],[veto_drafter_id]],drafters[id],drafters[name]))</f>
        <v/>
      </c>
      <c r="O3556" t="str">
        <f>IF(OR(ISBLANK(draft_picks[[#This Row],[veto_drafter_team_id]]),draft_picks[[#This Row],[veto_drafter_team_id]]=""),"",_xlfn.XLOOKUP(draft_picks[[#This Row],[veto_drafter_team_id]],drafter_teams[id],drafter_teams[name]))</f>
        <v/>
      </c>
      <c r="R3556" t="str">
        <f>IF(OR(ISBLANK(draft_picks[[#This Row],[veto_override_drafter_id]]),draft_picks[[#This Row],[veto_override_drafter_id]]=""),"",_xlfn.XLOOKUP(draft_picks[[#This Row],[veto_override_drafter_id]],drafters[id],drafters[name]))</f>
        <v/>
      </c>
      <c r="T3556" t="str">
        <f>IF(OR(ISBLANK(draft_picks[[#This Row],[veto_override_team_id]]),draft_picks[[#This Row],[veto_override_team_id]]=""),"",_xlfn.XLOOKUP(draft_picks[[#This Row],[veto_override_team_id]],drafter_teams[id],drafter_teams[name]))</f>
        <v/>
      </c>
    </row>
    <row r="3557" spans="1:20" x14ac:dyDescent="0.25">
      <c r="A3557" t="s">
        <v>639</v>
      </c>
      <c r="B3557" t="str">
        <f>_xlfn.XLOOKUP(draft_picks[[#This Row],[draft_id]],drafts[id],drafts[title])</f>
        <v>Pirates of the Caribbean mini-Super Draft</v>
      </c>
      <c r="C3557">
        <v>4</v>
      </c>
      <c r="D3557">
        <f>IF(C3556&lt;draft_picks[[#This Row],[position]],1,IF(C3556&gt;draft_picks[[#This Row],[position]],D3556+1,IF(C3556=draft_picks[[#This Row],[position]],D3556+1)))</f>
        <v>2</v>
      </c>
      <c r="E3557" t="s">
        <v>16225</v>
      </c>
      <c r="F3557" t="str">
        <f>IF(ISBLANK(draft_picks[[#This Row],[movie_id]]),"",_xlfn.XLOOKUP(draft_picks[[#This Row],[movie_id]],drafts.movies[id],drafts.movies[movie_title]))</f>
        <v>Pirates of the Caribbean: Dead Man's Chest</v>
      </c>
      <c r="G3557" t="s">
        <v>1115</v>
      </c>
      <c r="H3557" t="str">
        <f>IF(ISBLANK(draft_picks[[#This Row],[drafter_id]]),"",_xlfn.XLOOKUP(draft_picks[[#This Row],[drafter_id]],drafters[id],drafters[name]))</f>
        <v>Ryan Marker</v>
      </c>
      <c r="J3557" t="str">
        <f>IF(ISBLANK(draft_picks[[#This Row],[drafter_team_id]]),"",_xlfn.XLOOKUP(draft_picks[[#This Row],[drafter_team_id]],drafter_teams[id],drafter_teams[name]))</f>
        <v/>
      </c>
      <c r="K3557" t="s">
        <v>15484</v>
      </c>
      <c r="L3557" t="s">
        <v>1237</v>
      </c>
      <c r="M3557" t="str">
        <f>IF(OR(ISBLANK(draft_picks[[#This Row],[veto_drafter_id]]),draft_picks[[#This Row],[veto_drafter_id]]=""),"",_xlfn.XLOOKUP(draft_picks[[#This Row],[veto_drafter_id]],drafters[id],drafters[name]))</f>
        <v>Clay Keller</v>
      </c>
      <c r="O3557" t="str">
        <f>IF(OR(ISBLANK(draft_picks[[#This Row],[veto_drafter_team_id]]),draft_picks[[#This Row],[veto_drafter_team_id]]=""),"",_xlfn.XLOOKUP(draft_picks[[#This Row],[veto_drafter_team_id]],drafter_teams[id],drafter_teams[name]))</f>
        <v/>
      </c>
      <c r="R3557" t="str">
        <f>IF(OR(ISBLANK(draft_picks[[#This Row],[veto_override_drafter_id]]),draft_picks[[#This Row],[veto_override_drafter_id]]=""),"",_xlfn.XLOOKUP(draft_picks[[#This Row],[veto_override_drafter_id]],drafters[id],drafters[name]))</f>
        <v/>
      </c>
      <c r="T3557" t="str">
        <f>IF(OR(ISBLANK(draft_picks[[#This Row],[veto_override_team_id]]),draft_picks[[#This Row],[veto_override_team_id]]=""),"",_xlfn.XLOOKUP(draft_picks[[#This Row],[veto_override_team_id]],drafter_teams[id],drafter_teams[name]))</f>
        <v/>
      </c>
    </row>
    <row r="3558" spans="1:20" x14ac:dyDescent="0.25">
      <c r="A3558" t="s">
        <v>639</v>
      </c>
      <c r="B3558" t="str">
        <f>_xlfn.XLOOKUP(draft_picks[[#This Row],[draft_id]],drafts[id],drafts[title])</f>
        <v>Pirates of the Caribbean mini-Super Draft</v>
      </c>
      <c r="C3558">
        <v>4</v>
      </c>
      <c r="D3558">
        <f>IF(C3557&lt;draft_picks[[#This Row],[position]],1,IF(C3557&gt;draft_picks[[#This Row],[position]],D3557+1,IF(C3557=draft_picks[[#This Row],[position]],D3557+1)))</f>
        <v>3</v>
      </c>
      <c r="E3558" t="s">
        <v>16228</v>
      </c>
      <c r="F3558" t="str">
        <f>IF(ISBLANK(draft_picks[[#This Row],[movie_id]]),"",_xlfn.XLOOKUP(draft_picks[[#This Row],[movie_id]],drafts.movies[id],drafts.movies[movie_title]))</f>
        <v>Pirates of the Caribbean: At World's End</v>
      </c>
      <c r="G3558" t="s">
        <v>1115</v>
      </c>
      <c r="H3558" t="str">
        <f>IF(ISBLANK(draft_picks[[#This Row],[drafter_id]]),"",_xlfn.XLOOKUP(draft_picks[[#This Row],[drafter_id]],drafters[id],drafters[name]))</f>
        <v>Ryan Marker</v>
      </c>
      <c r="J3558" t="str">
        <f>IF(ISBLANK(draft_picks[[#This Row],[drafter_team_id]]),"",_xlfn.XLOOKUP(draft_picks[[#This Row],[drafter_team_id]],drafter_teams[id],drafter_teams[name]))</f>
        <v/>
      </c>
      <c r="M3558" t="str">
        <f>IF(OR(ISBLANK(draft_picks[[#This Row],[veto_drafter_id]]),draft_picks[[#This Row],[veto_drafter_id]]=""),"",_xlfn.XLOOKUP(draft_picks[[#This Row],[veto_drafter_id]],drafters[id],drafters[name]))</f>
        <v/>
      </c>
      <c r="O3558" t="str">
        <f>IF(OR(ISBLANK(draft_picks[[#This Row],[veto_drafter_team_id]]),draft_picks[[#This Row],[veto_drafter_team_id]]=""),"",_xlfn.XLOOKUP(draft_picks[[#This Row],[veto_drafter_team_id]],drafter_teams[id],drafter_teams[name]))</f>
        <v/>
      </c>
      <c r="R3558" t="str">
        <f>IF(OR(ISBLANK(draft_picks[[#This Row],[veto_override_drafter_id]]),draft_picks[[#This Row],[veto_override_drafter_id]]=""),"",_xlfn.XLOOKUP(draft_picks[[#This Row],[veto_override_drafter_id]],drafters[id],drafters[name]))</f>
        <v/>
      </c>
      <c r="T3558" t="str">
        <f>IF(OR(ISBLANK(draft_picks[[#This Row],[veto_override_team_id]]),draft_picks[[#This Row],[veto_override_team_id]]=""),"",_xlfn.XLOOKUP(draft_picks[[#This Row],[veto_override_team_id]],drafter_teams[id],drafter_teams[name]))</f>
        <v/>
      </c>
    </row>
    <row r="3559" spans="1:20" x14ac:dyDescent="0.25">
      <c r="A3559" t="s">
        <v>639</v>
      </c>
      <c r="B3559" t="str">
        <f>_xlfn.XLOOKUP(draft_picks[[#This Row],[draft_id]],drafts[id],drafts[title])</f>
        <v>Pirates of the Caribbean mini-Super Draft</v>
      </c>
      <c r="C3559">
        <v>3</v>
      </c>
      <c r="D3559">
        <f>IF(C3558&lt;draft_picks[[#This Row],[position]],1,IF(C3558&gt;draft_picks[[#This Row],[position]],D3558+1,IF(C3558=draft_picks[[#This Row],[position]],D3558+1)))</f>
        <v>4</v>
      </c>
      <c r="E3559" t="s">
        <v>16225</v>
      </c>
      <c r="F3559" t="str">
        <f>IF(ISBLANK(draft_picks[[#This Row],[movie_id]]),"",_xlfn.XLOOKUP(draft_picks[[#This Row],[movie_id]],drafts.movies[id],drafts.movies[movie_title]))</f>
        <v>Pirates of the Caribbean: Dead Man's Chest</v>
      </c>
      <c r="G3559" t="s">
        <v>1237</v>
      </c>
      <c r="H3559" t="str">
        <f>IF(ISBLANK(draft_picks[[#This Row],[drafter_id]]),"",_xlfn.XLOOKUP(draft_picks[[#This Row],[drafter_id]],drafters[id],drafters[name]))</f>
        <v>Clay Keller</v>
      </c>
      <c r="J3559" t="str">
        <f>IF(ISBLANK(draft_picks[[#This Row],[drafter_team_id]]),"",_xlfn.XLOOKUP(draft_picks[[#This Row],[drafter_team_id]],drafter_teams[id],drafter_teams[name]))</f>
        <v/>
      </c>
      <c r="M3559" t="str">
        <f>IF(OR(ISBLANK(draft_picks[[#This Row],[veto_drafter_id]]),draft_picks[[#This Row],[veto_drafter_id]]=""),"",_xlfn.XLOOKUP(draft_picks[[#This Row],[veto_drafter_id]],drafters[id],drafters[name]))</f>
        <v/>
      </c>
      <c r="O3559" t="str">
        <f>IF(OR(ISBLANK(draft_picks[[#This Row],[veto_drafter_team_id]]),draft_picks[[#This Row],[veto_drafter_team_id]]=""),"",_xlfn.XLOOKUP(draft_picks[[#This Row],[veto_drafter_team_id]],drafter_teams[id],drafter_teams[name]))</f>
        <v/>
      </c>
      <c r="R3559" t="str">
        <f>IF(OR(ISBLANK(draft_picks[[#This Row],[veto_override_drafter_id]]),draft_picks[[#This Row],[veto_override_drafter_id]]=""),"",_xlfn.XLOOKUP(draft_picks[[#This Row],[veto_override_drafter_id]],drafters[id],drafters[name]))</f>
        <v/>
      </c>
      <c r="T3559" t="str">
        <f>IF(OR(ISBLANK(draft_picks[[#This Row],[veto_override_team_id]]),draft_picks[[#This Row],[veto_override_team_id]]=""),"",_xlfn.XLOOKUP(draft_picks[[#This Row],[veto_override_team_id]],drafter_teams[id],drafter_teams[name]))</f>
        <v/>
      </c>
    </row>
    <row r="3560" spans="1:20" x14ac:dyDescent="0.25">
      <c r="A3560" t="s">
        <v>639</v>
      </c>
      <c r="B3560" t="str">
        <f>_xlfn.XLOOKUP(draft_picks[[#This Row],[draft_id]],drafts[id],drafts[title])</f>
        <v>Pirates of the Caribbean mini-Super Draft</v>
      </c>
      <c r="C3560">
        <v>2</v>
      </c>
      <c r="D3560">
        <f>IF(C3559&lt;draft_picks[[#This Row],[position]],1,IF(C3559&gt;draft_picks[[#This Row],[position]],D3559+1,IF(C3559=draft_picks[[#This Row],[position]],D3559+1)))</f>
        <v>5</v>
      </c>
      <c r="E3560" t="s">
        <v>2406</v>
      </c>
      <c r="F3560" t="str">
        <f>IF(ISBLANK(draft_picks[[#This Row],[movie_id]]),"",_xlfn.XLOOKUP(draft_picks[[#This Row],[movie_id]],drafts.movies[id],drafts.movies[movie_title]))</f>
        <v>Pirates of the Caribbean: The Curse of the Black Pearl</v>
      </c>
      <c r="G3560" t="s">
        <v>1115</v>
      </c>
      <c r="H3560" t="str">
        <f>IF(ISBLANK(draft_picks[[#This Row],[drafter_id]]),"",_xlfn.XLOOKUP(draft_picks[[#This Row],[drafter_id]],drafters[id],drafters[name]))</f>
        <v>Ryan Marker</v>
      </c>
      <c r="J3560" t="str">
        <f>IF(ISBLANK(draft_picks[[#This Row],[drafter_team_id]]),"",_xlfn.XLOOKUP(draft_picks[[#This Row],[drafter_team_id]],drafter_teams[id],drafter_teams[name]))</f>
        <v/>
      </c>
      <c r="M3560" t="str">
        <f>IF(OR(ISBLANK(draft_picks[[#This Row],[veto_drafter_id]]),draft_picks[[#This Row],[veto_drafter_id]]=""),"",_xlfn.XLOOKUP(draft_picks[[#This Row],[veto_drafter_id]],drafters[id],drafters[name]))</f>
        <v/>
      </c>
      <c r="O3560" t="str">
        <f>IF(OR(ISBLANK(draft_picks[[#This Row],[veto_drafter_team_id]]),draft_picks[[#This Row],[veto_drafter_team_id]]=""),"",_xlfn.XLOOKUP(draft_picks[[#This Row],[veto_drafter_team_id]],drafter_teams[id],drafter_teams[name]))</f>
        <v/>
      </c>
      <c r="R3560" t="str">
        <f>IF(OR(ISBLANK(draft_picks[[#This Row],[veto_override_drafter_id]]),draft_picks[[#This Row],[veto_override_drafter_id]]=""),"",_xlfn.XLOOKUP(draft_picks[[#This Row],[veto_override_drafter_id]],drafters[id],drafters[name]))</f>
        <v/>
      </c>
      <c r="T3560" t="str">
        <f>IF(OR(ISBLANK(draft_picks[[#This Row],[veto_override_team_id]]),draft_picks[[#This Row],[veto_override_team_id]]=""),"",_xlfn.XLOOKUP(draft_picks[[#This Row],[veto_override_team_id]],drafter_teams[id],drafter_teams[name]))</f>
        <v/>
      </c>
    </row>
    <row r="3561" spans="1:20" x14ac:dyDescent="0.25">
      <c r="A3561" t="s">
        <v>639</v>
      </c>
      <c r="B3561" t="str">
        <f>_xlfn.XLOOKUP(draft_picks[[#This Row],[draft_id]],drafts[id],drafts[title])</f>
        <v>Pirates of the Caribbean mini-Super Draft</v>
      </c>
      <c r="C3561">
        <v>1</v>
      </c>
      <c r="D3561">
        <f>IF(C3560&lt;draft_picks[[#This Row],[position]],1,IF(C3560&gt;draft_picks[[#This Row],[position]],D3560+1,IF(C3560=draft_picks[[#This Row],[position]],D3560+1)))</f>
        <v>6</v>
      </c>
      <c r="E3561" t="s">
        <v>16231</v>
      </c>
      <c r="F3561" t="str">
        <f>IF(ISBLANK(draft_picks[[#This Row],[movie_id]]),"",_xlfn.XLOOKUP(draft_picks[[#This Row],[movie_id]],drafts.movies[id],drafts.movies[movie_title]))</f>
        <v>Pirates of the Caribbean: Dead Men Tell No Tales</v>
      </c>
      <c r="G3561" t="s">
        <v>1237</v>
      </c>
      <c r="H3561" t="str">
        <f>IF(ISBLANK(draft_picks[[#This Row],[drafter_id]]),"",_xlfn.XLOOKUP(draft_picks[[#This Row],[drafter_id]],drafters[id],drafters[name]))</f>
        <v>Clay Keller</v>
      </c>
      <c r="J3561" t="str">
        <f>IF(ISBLANK(draft_picks[[#This Row],[drafter_team_id]]),"",_xlfn.XLOOKUP(draft_picks[[#This Row],[drafter_team_id]],drafter_teams[id],drafter_teams[name]))</f>
        <v/>
      </c>
      <c r="M3561" t="str">
        <f>IF(OR(ISBLANK(draft_picks[[#This Row],[veto_drafter_id]]),draft_picks[[#This Row],[veto_drafter_id]]=""),"",_xlfn.XLOOKUP(draft_picks[[#This Row],[veto_drafter_id]],drafters[id],drafters[name]))</f>
        <v/>
      </c>
      <c r="O3561" t="str">
        <f>IF(OR(ISBLANK(draft_picks[[#This Row],[veto_drafter_team_id]]),draft_picks[[#This Row],[veto_drafter_team_id]]=""),"",_xlfn.XLOOKUP(draft_picks[[#This Row],[veto_drafter_team_id]],drafter_teams[id],drafter_teams[name]))</f>
        <v/>
      </c>
      <c r="R3561" t="str">
        <f>IF(OR(ISBLANK(draft_picks[[#This Row],[veto_override_drafter_id]]),draft_picks[[#This Row],[veto_override_drafter_id]]=""),"",_xlfn.XLOOKUP(draft_picks[[#This Row],[veto_override_drafter_id]],drafters[id],drafters[name]))</f>
        <v/>
      </c>
      <c r="T3561" t="str">
        <f>IF(OR(ISBLANK(draft_picks[[#This Row],[veto_override_team_id]]),draft_picks[[#This Row],[veto_override_team_id]]=""),"",_xlfn.XLOOKUP(draft_picks[[#This Row],[veto_override_team_id]],drafter_teams[id],drafter_teams[name]))</f>
        <v/>
      </c>
    </row>
    <row r="3562" spans="1:20" x14ac:dyDescent="0.25">
      <c r="A3562" t="s">
        <v>750</v>
      </c>
      <c r="B3562" t="str">
        <f>_xlfn.XLOOKUP(draft_picks[[#This Row],[draft_id]],drafts[id],drafts[title])</f>
        <v>Twilight mini-Super Draft</v>
      </c>
      <c r="C3562">
        <v>5</v>
      </c>
      <c r="D3562">
        <f>IF(C3561&lt;draft_picks[[#This Row],[position]],1,IF(C3561&gt;draft_picks[[#This Row],[position]],D3561+1,IF(C3561=draft_picks[[#This Row],[position]],D3561+1)))</f>
        <v>1</v>
      </c>
      <c r="E3562" t="s">
        <v>16204</v>
      </c>
      <c r="F3562" t="str">
        <f>IF(ISBLANK(draft_picks[[#This Row],[movie_id]]),"",_xlfn.XLOOKUP(draft_picks[[#This Row],[movie_id]],drafts.movies[id],drafts.movies[movie_title]))</f>
        <v>The Twilight Saga: Eclipse</v>
      </c>
      <c r="G3562" t="s">
        <v>1237</v>
      </c>
      <c r="H3562" t="str">
        <f>IF(ISBLANK(draft_picks[[#This Row],[drafter_id]]),"",_xlfn.XLOOKUP(draft_picks[[#This Row],[drafter_id]],drafters[id],drafters[name]))</f>
        <v>Clay Keller</v>
      </c>
      <c r="J3562" t="str">
        <f>IF(ISBLANK(draft_picks[[#This Row],[drafter_team_id]]),"",_xlfn.XLOOKUP(draft_picks[[#This Row],[drafter_team_id]],drafter_teams[id],drafter_teams[name]))</f>
        <v/>
      </c>
      <c r="K3562" t="s">
        <v>15484</v>
      </c>
      <c r="L3562" t="s">
        <v>1115</v>
      </c>
      <c r="M3562" t="str">
        <f>IF(OR(ISBLANK(draft_picks[[#This Row],[veto_drafter_id]]),draft_picks[[#This Row],[veto_drafter_id]]=""),"",_xlfn.XLOOKUP(draft_picks[[#This Row],[veto_drafter_id]],drafters[id],drafters[name]))</f>
        <v>Ryan Marker</v>
      </c>
      <c r="O3562" t="str">
        <f>IF(OR(ISBLANK(draft_picks[[#This Row],[veto_drafter_team_id]]),draft_picks[[#This Row],[veto_drafter_team_id]]=""),"",_xlfn.XLOOKUP(draft_picks[[#This Row],[veto_drafter_team_id]],drafter_teams[id],drafter_teams[name]))</f>
        <v/>
      </c>
      <c r="R3562" t="str">
        <f>IF(OR(ISBLANK(draft_picks[[#This Row],[veto_override_drafter_id]]),draft_picks[[#This Row],[veto_override_drafter_id]]=""),"",_xlfn.XLOOKUP(draft_picks[[#This Row],[veto_override_drafter_id]],drafters[id],drafters[name]))</f>
        <v/>
      </c>
      <c r="T3562" t="str">
        <f>IF(OR(ISBLANK(draft_picks[[#This Row],[veto_override_team_id]]),draft_picks[[#This Row],[veto_override_team_id]]=""),"",_xlfn.XLOOKUP(draft_picks[[#This Row],[veto_override_team_id]],drafter_teams[id],drafter_teams[name]))</f>
        <v/>
      </c>
    </row>
    <row r="3563" spans="1:20" x14ac:dyDescent="0.25">
      <c r="A3563" t="s">
        <v>750</v>
      </c>
      <c r="B3563" t="str">
        <f>_xlfn.XLOOKUP(draft_picks[[#This Row],[draft_id]],drafts[id],drafts[title])</f>
        <v>Twilight mini-Super Draft</v>
      </c>
      <c r="C3563">
        <v>5</v>
      </c>
      <c r="D3563">
        <f>IF(C3562&lt;draft_picks[[#This Row],[position]],1,IF(C3562&gt;draft_picks[[#This Row],[position]],D3562+1,IF(C3562=draft_picks[[#This Row],[position]],D3562+1)))</f>
        <v>2</v>
      </c>
      <c r="E3563" t="s">
        <v>6546</v>
      </c>
      <c r="F3563" t="str">
        <f>IF(ISBLANK(draft_picks[[#This Row],[movie_id]]),"",_xlfn.XLOOKUP(draft_picks[[#This Row],[movie_id]],drafts.movies[id],drafts.movies[movie_title]))</f>
        <v>Twilight</v>
      </c>
      <c r="G3563" t="s">
        <v>1237</v>
      </c>
      <c r="H3563" t="str">
        <f>IF(ISBLANK(draft_picks[[#This Row],[drafter_id]]),"",_xlfn.XLOOKUP(draft_picks[[#This Row],[drafter_id]],drafters[id],drafters[name]))</f>
        <v>Clay Keller</v>
      </c>
      <c r="J3563" t="str">
        <f>IF(ISBLANK(draft_picks[[#This Row],[drafter_team_id]]),"",_xlfn.XLOOKUP(draft_picks[[#This Row],[drafter_team_id]],drafter_teams[id],drafter_teams[name]))</f>
        <v/>
      </c>
      <c r="M3563" t="str">
        <f>IF(OR(ISBLANK(draft_picks[[#This Row],[veto_drafter_id]]),draft_picks[[#This Row],[veto_drafter_id]]=""),"",_xlfn.XLOOKUP(draft_picks[[#This Row],[veto_drafter_id]],drafters[id],drafters[name]))</f>
        <v/>
      </c>
      <c r="O3563" t="str">
        <f>IF(OR(ISBLANK(draft_picks[[#This Row],[veto_drafter_team_id]]),draft_picks[[#This Row],[veto_drafter_team_id]]=""),"",_xlfn.XLOOKUP(draft_picks[[#This Row],[veto_drafter_team_id]],drafter_teams[id],drafter_teams[name]))</f>
        <v/>
      </c>
      <c r="R3563" t="str">
        <f>IF(OR(ISBLANK(draft_picks[[#This Row],[veto_override_drafter_id]]),draft_picks[[#This Row],[veto_override_drafter_id]]=""),"",_xlfn.XLOOKUP(draft_picks[[#This Row],[veto_override_drafter_id]],drafters[id],drafters[name]))</f>
        <v/>
      </c>
      <c r="T3563" t="str">
        <f>IF(OR(ISBLANK(draft_picks[[#This Row],[veto_override_team_id]]),draft_picks[[#This Row],[veto_override_team_id]]=""),"",_xlfn.XLOOKUP(draft_picks[[#This Row],[veto_override_team_id]],drafter_teams[id],drafter_teams[name]))</f>
        <v/>
      </c>
    </row>
    <row r="3564" spans="1:20" x14ac:dyDescent="0.25">
      <c r="A3564" t="s">
        <v>750</v>
      </c>
      <c r="B3564" t="str">
        <f>_xlfn.XLOOKUP(draft_picks[[#This Row],[draft_id]],drafts[id],drafts[title])</f>
        <v>Twilight mini-Super Draft</v>
      </c>
      <c r="C3564">
        <v>4</v>
      </c>
      <c r="D3564">
        <f>IF(C3563&lt;draft_picks[[#This Row],[position]],1,IF(C3563&gt;draft_picks[[#This Row],[position]],D3563+1,IF(C3563=draft_picks[[#This Row],[position]],D3563+1)))</f>
        <v>3</v>
      </c>
      <c r="E3564" t="s">
        <v>16234</v>
      </c>
      <c r="F3564" t="str">
        <f>IF(ISBLANK(draft_picks[[#This Row],[movie_id]]),"",_xlfn.XLOOKUP(draft_picks[[#This Row],[movie_id]],drafts.movies[id],drafts.movies[movie_title]))</f>
        <v>The Twilight Saga: Breaking Dawn - Part 1</v>
      </c>
      <c r="G3564" t="s">
        <v>1115</v>
      </c>
      <c r="H3564" t="str">
        <f>IF(ISBLANK(draft_picks[[#This Row],[drafter_id]]),"",_xlfn.XLOOKUP(draft_picks[[#This Row],[drafter_id]],drafters[id],drafters[name]))</f>
        <v>Ryan Marker</v>
      </c>
      <c r="J3564" t="str">
        <f>IF(ISBLANK(draft_picks[[#This Row],[drafter_team_id]]),"",_xlfn.XLOOKUP(draft_picks[[#This Row],[drafter_team_id]],drafter_teams[id],drafter_teams[name]))</f>
        <v/>
      </c>
      <c r="M3564" t="str">
        <f>IF(OR(ISBLANK(draft_picks[[#This Row],[veto_drafter_id]]),draft_picks[[#This Row],[veto_drafter_id]]=""),"",_xlfn.XLOOKUP(draft_picks[[#This Row],[veto_drafter_id]],drafters[id],drafters[name]))</f>
        <v/>
      </c>
      <c r="O3564" t="str">
        <f>IF(OR(ISBLANK(draft_picks[[#This Row],[veto_drafter_team_id]]),draft_picks[[#This Row],[veto_drafter_team_id]]=""),"",_xlfn.XLOOKUP(draft_picks[[#This Row],[veto_drafter_team_id]],drafter_teams[id],drafter_teams[name]))</f>
        <v/>
      </c>
      <c r="R3564" t="str">
        <f>IF(OR(ISBLANK(draft_picks[[#This Row],[veto_override_drafter_id]]),draft_picks[[#This Row],[veto_override_drafter_id]]=""),"",_xlfn.XLOOKUP(draft_picks[[#This Row],[veto_override_drafter_id]],drafters[id],drafters[name]))</f>
        <v/>
      </c>
      <c r="T3564" t="str">
        <f>IF(OR(ISBLANK(draft_picks[[#This Row],[veto_override_team_id]]),draft_picks[[#This Row],[veto_override_team_id]]=""),"",_xlfn.XLOOKUP(draft_picks[[#This Row],[veto_override_team_id]],drafter_teams[id],drafter_teams[name]))</f>
        <v/>
      </c>
    </row>
    <row r="3565" spans="1:20" x14ac:dyDescent="0.25">
      <c r="A3565" t="s">
        <v>750</v>
      </c>
      <c r="B3565" t="str">
        <f>_xlfn.XLOOKUP(draft_picks[[#This Row],[draft_id]],drafts[id],drafts[title])</f>
        <v>Twilight mini-Super Draft</v>
      </c>
      <c r="C3565">
        <v>3</v>
      </c>
      <c r="D3565">
        <f>IF(C3564&lt;draft_picks[[#This Row],[position]],1,IF(C3564&gt;draft_picks[[#This Row],[position]],D3564+1,IF(C3564=draft_picks[[#This Row],[position]],D3564+1)))</f>
        <v>4</v>
      </c>
      <c r="E3565" t="s">
        <v>16204</v>
      </c>
      <c r="F3565" t="str">
        <f>IF(ISBLANK(draft_picks[[#This Row],[movie_id]]),"",_xlfn.XLOOKUP(draft_picks[[#This Row],[movie_id]],drafts.movies[id],drafts.movies[movie_title]))</f>
        <v>The Twilight Saga: Eclipse</v>
      </c>
      <c r="G3565" t="s">
        <v>1237</v>
      </c>
      <c r="H3565" t="str">
        <f>IF(ISBLANK(draft_picks[[#This Row],[drafter_id]]),"",_xlfn.XLOOKUP(draft_picks[[#This Row],[drafter_id]],drafters[id],drafters[name]))</f>
        <v>Clay Keller</v>
      </c>
      <c r="J3565" t="str">
        <f>IF(ISBLANK(draft_picks[[#This Row],[drafter_team_id]]),"",_xlfn.XLOOKUP(draft_picks[[#This Row],[drafter_team_id]],drafter_teams[id],drafter_teams[name]))</f>
        <v/>
      </c>
      <c r="M3565" t="str">
        <f>IF(OR(ISBLANK(draft_picks[[#This Row],[veto_drafter_id]]),draft_picks[[#This Row],[veto_drafter_id]]=""),"",_xlfn.XLOOKUP(draft_picks[[#This Row],[veto_drafter_id]],drafters[id],drafters[name]))</f>
        <v/>
      </c>
      <c r="O3565" t="str">
        <f>IF(OR(ISBLANK(draft_picks[[#This Row],[veto_drafter_team_id]]),draft_picks[[#This Row],[veto_drafter_team_id]]=""),"",_xlfn.XLOOKUP(draft_picks[[#This Row],[veto_drafter_team_id]],drafter_teams[id],drafter_teams[name]))</f>
        <v/>
      </c>
      <c r="R3565" t="str">
        <f>IF(OR(ISBLANK(draft_picks[[#This Row],[veto_override_drafter_id]]),draft_picks[[#This Row],[veto_override_drafter_id]]=""),"",_xlfn.XLOOKUP(draft_picks[[#This Row],[veto_override_drafter_id]],drafters[id],drafters[name]))</f>
        <v/>
      </c>
      <c r="T3565" t="str">
        <f>IF(OR(ISBLANK(draft_picks[[#This Row],[veto_override_team_id]]),draft_picks[[#This Row],[veto_override_team_id]]=""),"",_xlfn.XLOOKUP(draft_picks[[#This Row],[veto_override_team_id]],drafter_teams[id],drafter_teams[name]))</f>
        <v/>
      </c>
    </row>
    <row r="3566" spans="1:20" x14ac:dyDescent="0.25">
      <c r="A3566" t="s">
        <v>750</v>
      </c>
      <c r="B3566" t="str">
        <f>_xlfn.XLOOKUP(draft_picks[[#This Row],[draft_id]],drafts[id],drafts[title])</f>
        <v>Twilight mini-Super Draft</v>
      </c>
      <c r="C3566">
        <v>2</v>
      </c>
      <c r="D3566">
        <f>IF(C3565&lt;draft_picks[[#This Row],[position]],1,IF(C3565&gt;draft_picks[[#This Row],[position]],D3565+1,IF(C3565=draft_picks[[#This Row],[position]],D3565+1)))</f>
        <v>5</v>
      </c>
      <c r="E3566" t="s">
        <v>4698</v>
      </c>
      <c r="F3566" t="str">
        <f>IF(ISBLANK(draft_picks[[#This Row],[movie_id]]),"",_xlfn.XLOOKUP(draft_picks[[#This Row],[movie_id]],drafts.movies[id],drafts.movies[movie_title]))</f>
        <v>The Twilight Saga: Breaking Dawn - Part 2</v>
      </c>
      <c r="G3566" t="s">
        <v>1115</v>
      </c>
      <c r="H3566" t="str">
        <f>IF(ISBLANK(draft_picks[[#This Row],[drafter_id]]),"",_xlfn.XLOOKUP(draft_picks[[#This Row],[drafter_id]],drafters[id],drafters[name]))</f>
        <v>Ryan Marker</v>
      </c>
      <c r="J3566" t="str">
        <f>IF(ISBLANK(draft_picks[[#This Row],[drafter_team_id]]),"",_xlfn.XLOOKUP(draft_picks[[#This Row],[drafter_team_id]],drafter_teams[id],drafter_teams[name]))</f>
        <v/>
      </c>
      <c r="M3566" t="str">
        <f>IF(OR(ISBLANK(draft_picks[[#This Row],[veto_drafter_id]]),draft_picks[[#This Row],[veto_drafter_id]]=""),"",_xlfn.XLOOKUP(draft_picks[[#This Row],[veto_drafter_id]],drafters[id],drafters[name]))</f>
        <v/>
      </c>
      <c r="O3566" t="str">
        <f>IF(OR(ISBLANK(draft_picks[[#This Row],[veto_drafter_team_id]]),draft_picks[[#This Row],[veto_drafter_team_id]]=""),"",_xlfn.XLOOKUP(draft_picks[[#This Row],[veto_drafter_team_id]],drafter_teams[id],drafter_teams[name]))</f>
        <v/>
      </c>
      <c r="R3566" t="str">
        <f>IF(OR(ISBLANK(draft_picks[[#This Row],[veto_override_drafter_id]]),draft_picks[[#This Row],[veto_override_drafter_id]]=""),"",_xlfn.XLOOKUP(draft_picks[[#This Row],[veto_override_drafter_id]],drafters[id],drafters[name]))</f>
        <v/>
      </c>
      <c r="T3566" t="str">
        <f>IF(OR(ISBLANK(draft_picks[[#This Row],[veto_override_team_id]]),draft_picks[[#This Row],[veto_override_team_id]]=""),"",_xlfn.XLOOKUP(draft_picks[[#This Row],[veto_override_team_id]],drafter_teams[id],drafter_teams[name]))</f>
        <v/>
      </c>
    </row>
    <row r="3567" spans="1:20" x14ac:dyDescent="0.25">
      <c r="A3567" t="s">
        <v>750</v>
      </c>
      <c r="B3567" t="str">
        <f>_xlfn.XLOOKUP(draft_picks[[#This Row],[draft_id]],drafts[id],drafts[title])</f>
        <v>Twilight mini-Super Draft</v>
      </c>
      <c r="C3567">
        <v>1</v>
      </c>
      <c r="D3567">
        <f>IF(C3566&lt;draft_picks[[#This Row],[position]],1,IF(C3566&gt;draft_picks[[#This Row],[position]],D3566+1,IF(C3566=draft_picks[[#This Row],[position]],D3566+1)))</f>
        <v>6</v>
      </c>
      <c r="E3567" t="s">
        <v>16207</v>
      </c>
      <c r="F3567" t="str">
        <f>IF(ISBLANK(draft_picks[[#This Row],[movie_id]]),"",_xlfn.XLOOKUP(draft_picks[[#This Row],[movie_id]],drafts.movies[id],drafts.movies[movie_title]))</f>
        <v>The Twilight Saga: New Moon</v>
      </c>
      <c r="G3567" t="s">
        <v>1237</v>
      </c>
      <c r="H3567" t="str">
        <f>IF(ISBLANK(draft_picks[[#This Row],[drafter_id]]),"",_xlfn.XLOOKUP(draft_picks[[#This Row],[drafter_id]],drafters[id],drafters[name]))</f>
        <v>Clay Keller</v>
      </c>
      <c r="J3567" t="str">
        <f>IF(ISBLANK(draft_picks[[#This Row],[drafter_team_id]]),"",_xlfn.XLOOKUP(draft_picks[[#This Row],[drafter_team_id]],drafter_teams[id],drafter_teams[name]))</f>
        <v/>
      </c>
      <c r="M3567" t="str">
        <f>IF(OR(ISBLANK(draft_picks[[#This Row],[veto_drafter_id]]),draft_picks[[#This Row],[veto_drafter_id]]=""),"",_xlfn.XLOOKUP(draft_picks[[#This Row],[veto_drafter_id]],drafters[id],drafters[name]))</f>
        <v/>
      </c>
      <c r="O3567" t="str">
        <f>IF(OR(ISBLANK(draft_picks[[#This Row],[veto_drafter_team_id]]),draft_picks[[#This Row],[veto_drafter_team_id]]=""),"",_xlfn.XLOOKUP(draft_picks[[#This Row],[veto_drafter_team_id]],drafter_teams[id],drafter_teams[name]))</f>
        <v/>
      </c>
      <c r="R3567" t="str">
        <f>IF(OR(ISBLANK(draft_picks[[#This Row],[veto_override_drafter_id]]),draft_picks[[#This Row],[veto_override_drafter_id]]=""),"",_xlfn.XLOOKUP(draft_picks[[#This Row],[veto_override_drafter_id]],drafters[id],drafters[name]))</f>
        <v/>
      </c>
      <c r="T3567" t="str">
        <f>IF(OR(ISBLANK(draft_picks[[#This Row],[veto_override_team_id]]),draft_picks[[#This Row],[veto_override_team_id]]=""),"",_xlfn.XLOOKUP(draft_picks[[#This Row],[veto_override_team_id]],drafter_teams[id],drafter_teams[name]))</f>
        <v/>
      </c>
    </row>
    <row r="3568" spans="1:20" x14ac:dyDescent="0.25">
      <c r="A3568" t="s">
        <v>346</v>
      </c>
      <c r="B3568" t="str">
        <f>_xlfn.XLOOKUP(draft_picks[[#This Row],[draft_id]],drafts[id],drafts[title])</f>
        <v>Final Destination mini-Super Draft</v>
      </c>
      <c r="C3568">
        <v>5</v>
      </c>
      <c r="D3568">
        <f>IF(C3567&lt;draft_picks[[#This Row],[position]],1,IF(C3567&gt;draft_picks[[#This Row],[position]],D3567+1,IF(C3567=draft_picks[[#This Row],[position]],D3567+1)))</f>
        <v>1</v>
      </c>
      <c r="E3568" t="s">
        <v>16255</v>
      </c>
      <c r="F3568" t="str">
        <f>IF(ISBLANK(draft_picks[[#This Row],[movie_id]]),"",_xlfn.XLOOKUP(draft_picks[[#This Row],[movie_id]],drafts.movies[id],drafts.movies[movie_title]))</f>
        <v>The Final Destination</v>
      </c>
      <c r="G3568" t="s">
        <v>1115</v>
      </c>
      <c r="H3568" t="str">
        <f>IF(ISBLANK(draft_picks[[#This Row],[drafter_id]]),"",_xlfn.XLOOKUP(draft_picks[[#This Row],[drafter_id]],drafters[id],drafters[name]))</f>
        <v>Ryan Marker</v>
      </c>
      <c r="J3568" t="str">
        <f>IF(ISBLANK(draft_picks[[#This Row],[drafter_team_id]]),"",_xlfn.XLOOKUP(draft_picks[[#This Row],[drafter_team_id]],drafter_teams[id],drafter_teams[name]))</f>
        <v/>
      </c>
      <c r="M3568" t="str">
        <f>IF(OR(ISBLANK(draft_picks[[#This Row],[veto_drafter_id]]),draft_picks[[#This Row],[veto_drafter_id]]=""),"",_xlfn.XLOOKUP(draft_picks[[#This Row],[veto_drafter_id]],drafters[id],drafters[name]))</f>
        <v/>
      </c>
      <c r="O3568" t="str">
        <f>IF(OR(ISBLANK(draft_picks[[#This Row],[veto_drafter_team_id]]),draft_picks[[#This Row],[veto_drafter_team_id]]=""),"",_xlfn.XLOOKUP(draft_picks[[#This Row],[veto_drafter_team_id]],drafter_teams[id],drafter_teams[name]))</f>
        <v/>
      </c>
      <c r="R3568" t="str">
        <f>IF(OR(ISBLANK(draft_picks[[#This Row],[veto_override_drafter_id]]),draft_picks[[#This Row],[veto_override_drafter_id]]=""),"",_xlfn.XLOOKUP(draft_picks[[#This Row],[veto_override_drafter_id]],drafters[id],drafters[name]))</f>
        <v/>
      </c>
      <c r="T3568" t="str">
        <f>IF(OR(ISBLANK(draft_picks[[#This Row],[veto_override_team_id]]),draft_picks[[#This Row],[veto_override_team_id]]=""),"",_xlfn.XLOOKUP(draft_picks[[#This Row],[veto_override_team_id]],drafter_teams[id],drafter_teams[name]))</f>
        <v/>
      </c>
    </row>
    <row r="3569" spans="1:20" x14ac:dyDescent="0.25">
      <c r="A3569" t="s">
        <v>346</v>
      </c>
      <c r="B3569" t="str">
        <f>_xlfn.XLOOKUP(draft_picks[[#This Row],[draft_id]],drafts[id],drafts[title])</f>
        <v>Final Destination mini-Super Draft</v>
      </c>
      <c r="C3569">
        <v>4</v>
      </c>
      <c r="D3569">
        <f>IF(C3568&lt;draft_picks[[#This Row],[position]],1,IF(C3568&gt;draft_picks[[#This Row],[position]],D3568+1,IF(C3568=draft_picks[[#This Row],[position]],D3568+1)))</f>
        <v>2</v>
      </c>
      <c r="E3569" t="s">
        <v>16261</v>
      </c>
      <c r="F3569" t="str">
        <f>IF(ISBLANK(draft_picks[[#This Row],[movie_id]]),"",_xlfn.XLOOKUP(draft_picks[[#This Row],[movie_id]],drafts.movies[id],drafts.movies[movie_title]))</f>
        <v>Final Destination 2</v>
      </c>
      <c r="G3569" t="s">
        <v>1237</v>
      </c>
      <c r="H3569" t="str">
        <f>IF(ISBLANK(draft_picks[[#This Row],[drafter_id]]),"",_xlfn.XLOOKUP(draft_picks[[#This Row],[drafter_id]],drafters[id],drafters[name]))</f>
        <v>Clay Keller</v>
      </c>
      <c r="J3569" t="str">
        <f>IF(ISBLANK(draft_picks[[#This Row],[drafter_team_id]]),"",_xlfn.XLOOKUP(draft_picks[[#This Row],[drafter_team_id]],drafter_teams[id],drafter_teams[name]))</f>
        <v/>
      </c>
      <c r="K3569" t="s">
        <v>15484</v>
      </c>
      <c r="L3569" t="s">
        <v>1115</v>
      </c>
      <c r="M3569" t="str">
        <f>IF(OR(ISBLANK(draft_picks[[#This Row],[veto_drafter_id]]),draft_picks[[#This Row],[veto_drafter_id]]=""),"",_xlfn.XLOOKUP(draft_picks[[#This Row],[veto_drafter_id]],drafters[id],drafters[name]))</f>
        <v>Ryan Marker</v>
      </c>
      <c r="O3569" t="str">
        <f>IF(OR(ISBLANK(draft_picks[[#This Row],[veto_drafter_team_id]]),draft_picks[[#This Row],[veto_drafter_team_id]]=""),"",_xlfn.XLOOKUP(draft_picks[[#This Row],[veto_drafter_team_id]],drafter_teams[id],drafter_teams[name]))</f>
        <v/>
      </c>
      <c r="R3569" t="str">
        <f>IF(OR(ISBLANK(draft_picks[[#This Row],[veto_override_drafter_id]]),draft_picks[[#This Row],[veto_override_drafter_id]]=""),"",_xlfn.XLOOKUP(draft_picks[[#This Row],[veto_override_drafter_id]],drafters[id],drafters[name]))</f>
        <v/>
      </c>
      <c r="T3569" t="str">
        <f>IF(OR(ISBLANK(draft_picks[[#This Row],[veto_override_team_id]]),draft_picks[[#This Row],[veto_override_team_id]]=""),"",_xlfn.XLOOKUP(draft_picks[[#This Row],[veto_override_team_id]],drafter_teams[id],drafter_teams[name]))</f>
        <v/>
      </c>
    </row>
    <row r="3570" spans="1:20" x14ac:dyDescent="0.25">
      <c r="A3570" t="s">
        <v>346</v>
      </c>
      <c r="B3570" t="str">
        <f>_xlfn.XLOOKUP(draft_picks[[#This Row],[draft_id]],drafts[id],drafts[title])</f>
        <v>Final Destination mini-Super Draft</v>
      </c>
      <c r="C3570">
        <v>4</v>
      </c>
      <c r="D3570">
        <f>IF(C3569&lt;draft_picks[[#This Row],[position]],1,IF(C3569&gt;draft_picks[[#This Row],[position]],D3569+1,IF(C3569=draft_picks[[#This Row],[position]],D3569+1)))</f>
        <v>3</v>
      </c>
      <c r="E3570" t="s">
        <v>16252</v>
      </c>
      <c r="F3570" t="str">
        <f>IF(ISBLANK(draft_picks[[#This Row],[movie_id]]),"",_xlfn.XLOOKUP(draft_picks[[#This Row],[movie_id]],drafts.movies[id],drafts.movies[movie_title]))</f>
        <v>Final Destination 5</v>
      </c>
      <c r="G3570" t="s">
        <v>1237</v>
      </c>
      <c r="H3570" t="str">
        <f>IF(ISBLANK(draft_picks[[#This Row],[drafter_id]]),"",_xlfn.XLOOKUP(draft_picks[[#This Row],[drafter_id]],drafters[id],drafters[name]))</f>
        <v>Clay Keller</v>
      </c>
      <c r="J3570" t="str">
        <f>IF(ISBLANK(draft_picks[[#This Row],[drafter_team_id]]),"",_xlfn.XLOOKUP(draft_picks[[#This Row],[drafter_team_id]],drafter_teams[id],drafter_teams[name]))</f>
        <v/>
      </c>
      <c r="M3570" t="str">
        <f>IF(OR(ISBLANK(draft_picks[[#This Row],[veto_drafter_id]]),draft_picks[[#This Row],[veto_drafter_id]]=""),"",_xlfn.XLOOKUP(draft_picks[[#This Row],[veto_drafter_id]],drafters[id],drafters[name]))</f>
        <v/>
      </c>
      <c r="O3570" t="str">
        <f>IF(OR(ISBLANK(draft_picks[[#This Row],[veto_drafter_team_id]]),draft_picks[[#This Row],[veto_drafter_team_id]]=""),"",_xlfn.XLOOKUP(draft_picks[[#This Row],[veto_drafter_team_id]],drafter_teams[id],drafter_teams[name]))</f>
        <v/>
      </c>
      <c r="R3570" t="str">
        <f>IF(OR(ISBLANK(draft_picks[[#This Row],[veto_override_drafter_id]]),draft_picks[[#This Row],[veto_override_drafter_id]]=""),"",_xlfn.XLOOKUP(draft_picks[[#This Row],[veto_override_drafter_id]],drafters[id],drafters[name]))</f>
        <v/>
      </c>
      <c r="T3570" t="str">
        <f>IF(OR(ISBLANK(draft_picks[[#This Row],[veto_override_team_id]]),draft_picks[[#This Row],[veto_override_team_id]]=""),"",_xlfn.XLOOKUP(draft_picks[[#This Row],[veto_override_team_id]],drafter_teams[id],drafter_teams[name]))</f>
        <v/>
      </c>
    </row>
    <row r="3571" spans="1:20" x14ac:dyDescent="0.25">
      <c r="A3571" t="s">
        <v>346</v>
      </c>
      <c r="B3571" t="str">
        <f>_xlfn.XLOOKUP(draft_picks[[#This Row],[draft_id]],drafts[id],drafts[title])</f>
        <v>Final Destination mini-Super Draft</v>
      </c>
      <c r="C3571">
        <v>3</v>
      </c>
      <c r="D3571">
        <f>IF(C3570&lt;draft_picks[[#This Row],[position]],1,IF(C3570&gt;draft_picks[[#This Row],[position]],D3570+1,IF(C3570=draft_picks[[#This Row],[position]],D3570+1)))</f>
        <v>4</v>
      </c>
      <c r="E3571" t="s">
        <v>16258</v>
      </c>
      <c r="F3571" t="str">
        <f>IF(ISBLANK(draft_picks[[#This Row],[movie_id]]),"",_xlfn.XLOOKUP(draft_picks[[#This Row],[movie_id]],drafts.movies[id],drafts.movies[movie_title]))</f>
        <v>Final Destination 3</v>
      </c>
      <c r="G3571" t="s">
        <v>1115</v>
      </c>
      <c r="H3571" t="str">
        <f>IF(ISBLANK(draft_picks[[#This Row],[drafter_id]]),"",_xlfn.XLOOKUP(draft_picks[[#This Row],[drafter_id]],drafters[id],drafters[name]))</f>
        <v>Ryan Marker</v>
      </c>
      <c r="J3571" t="str">
        <f>IF(ISBLANK(draft_picks[[#This Row],[drafter_team_id]]),"",_xlfn.XLOOKUP(draft_picks[[#This Row],[drafter_team_id]],drafter_teams[id],drafter_teams[name]))</f>
        <v/>
      </c>
      <c r="M3571" t="str">
        <f>IF(OR(ISBLANK(draft_picks[[#This Row],[veto_drafter_id]]),draft_picks[[#This Row],[veto_drafter_id]]=""),"",_xlfn.XLOOKUP(draft_picks[[#This Row],[veto_drafter_id]],drafters[id],drafters[name]))</f>
        <v/>
      </c>
      <c r="O3571" t="str">
        <f>IF(OR(ISBLANK(draft_picks[[#This Row],[veto_drafter_team_id]]),draft_picks[[#This Row],[veto_drafter_team_id]]=""),"",_xlfn.XLOOKUP(draft_picks[[#This Row],[veto_drafter_team_id]],drafter_teams[id],drafter_teams[name]))</f>
        <v/>
      </c>
      <c r="R3571" t="str">
        <f>IF(OR(ISBLANK(draft_picks[[#This Row],[veto_override_drafter_id]]),draft_picks[[#This Row],[veto_override_drafter_id]]=""),"",_xlfn.XLOOKUP(draft_picks[[#This Row],[veto_override_drafter_id]],drafters[id],drafters[name]))</f>
        <v/>
      </c>
      <c r="T3571" t="str">
        <f>IF(OR(ISBLANK(draft_picks[[#This Row],[veto_override_team_id]]),draft_picks[[#This Row],[veto_override_team_id]]=""),"",_xlfn.XLOOKUP(draft_picks[[#This Row],[veto_override_team_id]],drafter_teams[id],drafter_teams[name]))</f>
        <v/>
      </c>
    </row>
    <row r="3572" spans="1:20" x14ac:dyDescent="0.25">
      <c r="A3572" t="s">
        <v>346</v>
      </c>
      <c r="B3572" t="str">
        <f>_xlfn.XLOOKUP(draft_picks[[#This Row],[draft_id]],drafts[id],drafts[title])</f>
        <v>Final Destination mini-Super Draft</v>
      </c>
      <c r="C3572">
        <v>2</v>
      </c>
      <c r="D3572">
        <f>IF(C3571&lt;draft_picks[[#This Row],[position]],1,IF(C3571&gt;draft_picks[[#This Row],[position]],D3571+1,IF(C3571=draft_picks[[#This Row],[position]],D3571+1)))</f>
        <v>5</v>
      </c>
      <c r="E3572" t="s">
        <v>16261</v>
      </c>
      <c r="F3572" t="str">
        <f>IF(ISBLANK(draft_picks[[#This Row],[movie_id]]),"",_xlfn.XLOOKUP(draft_picks[[#This Row],[movie_id]],drafts.movies[id],drafts.movies[movie_title]))</f>
        <v>Final Destination 2</v>
      </c>
      <c r="G3572" t="s">
        <v>1237</v>
      </c>
      <c r="H3572" t="str">
        <f>IF(ISBLANK(draft_picks[[#This Row],[drafter_id]]),"",_xlfn.XLOOKUP(draft_picks[[#This Row],[drafter_id]],drafters[id],drafters[name]))</f>
        <v>Clay Keller</v>
      </c>
      <c r="J3572" t="str">
        <f>IF(ISBLANK(draft_picks[[#This Row],[drafter_team_id]]),"",_xlfn.XLOOKUP(draft_picks[[#This Row],[drafter_team_id]],drafter_teams[id],drafter_teams[name]))</f>
        <v/>
      </c>
      <c r="M3572" t="str">
        <f>IF(OR(ISBLANK(draft_picks[[#This Row],[veto_drafter_id]]),draft_picks[[#This Row],[veto_drafter_id]]=""),"",_xlfn.XLOOKUP(draft_picks[[#This Row],[veto_drafter_id]],drafters[id],drafters[name]))</f>
        <v/>
      </c>
      <c r="O3572" t="str">
        <f>IF(OR(ISBLANK(draft_picks[[#This Row],[veto_drafter_team_id]]),draft_picks[[#This Row],[veto_drafter_team_id]]=""),"",_xlfn.XLOOKUP(draft_picks[[#This Row],[veto_drafter_team_id]],drafter_teams[id],drafter_teams[name]))</f>
        <v/>
      </c>
      <c r="R3572" t="str">
        <f>IF(OR(ISBLANK(draft_picks[[#This Row],[veto_override_drafter_id]]),draft_picks[[#This Row],[veto_override_drafter_id]]=""),"",_xlfn.XLOOKUP(draft_picks[[#This Row],[veto_override_drafter_id]],drafters[id],drafters[name]))</f>
        <v/>
      </c>
      <c r="T3572" t="str">
        <f>IF(OR(ISBLANK(draft_picks[[#This Row],[veto_override_team_id]]),draft_picks[[#This Row],[veto_override_team_id]]=""),"",_xlfn.XLOOKUP(draft_picks[[#This Row],[veto_override_team_id]],drafter_teams[id],drafter_teams[name]))</f>
        <v/>
      </c>
    </row>
    <row r="3573" spans="1:20" x14ac:dyDescent="0.25">
      <c r="A3573" t="s">
        <v>346</v>
      </c>
      <c r="B3573" t="str">
        <f>_xlfn.XLOOKUP(draft_picks[[#This Row],[draft_id]],drafts[id],drafts[title])</f>
        <v>Final Destination mini-Super Draft</v>
      </c>
      <c r="C3573">
        <v>1</v>
      </c>
      <c r="D3573">
        <f>IF(C3572&lt;draft_picks[[#This Row],[position]],1,IF(C3572&gt;draft_picks[[#This Row],[position]],D3572+1,IF(C3572=draft_picks[[#This Row],[position]],D3572+1)))</f>
        <v>6</v>
      </c>
      <c r="E3573" t="s">
        <v>8254</v>
      </c>
      <c r="F3573" t="str">
        <f>IF(ISBLANK(draft_picks[[#This Row],[movie_id]]),"",_xlfn.XLOOKUP(draft_picks[[#This Row],[movie_id]],drafts.movies[id],drafts.movies[movie_title]))</f>
        <v>Final Destination</v>
      </c>
      <c r="G3573" t="s">
        <v>1115</v>
      </c>
      <c r="H3573" t="str">
        <f>IF(ISBLANK(draft_picks[[#This Row],[drafter_id]]),"",_xlfn.XLOOKUP(draft_picks[[#This Row],[drafter_id]],drafters[id],drafters[name]))</f>
        <v>Ryan Marker</v>
      </c>
      <c r="J3573" t="str">
        <f>IF(ISBLANK(draft_picks[[#This Row],[drafter_team_id]]),"",_xlfn.XLOOKUP(draft_picks[[#This Row],[drafter_team_id]],drafter_teams[id],drafter_teams[name]))</f>
        <v/>
      </c>
      <c r="M3573" t="str">
        <f>IF(OR(ISBLANK(draft_picks[[#This Row],[veto_drafter_id]]),draft_picks[[#This Row],[veto_drafter_id]]=""),"",_xlfn.XLOOKUP(draft_picks[[#This Row],[veto_drafter_id]],drafters[id],drafters[name]))</f>
        <v/>
      </c>
      <c r="O3573" t="str">
        <f>IF(OR(ISBLANK(draft_picks[[#This Row],[veto_drafter_team_id]]),draft_picks[[#This Row],[veto_drafter_team_id]]=""),"",_xlfn.XLOOKUP(draft_picks[[#This Row],[veto_drafter_team_id]],drafter_teams[id],drafter_teams[name]))</f>
        <v/>
      </c>
      <c r="R3573" t="str">
        <f>IF(OR(ISBLANK(draft_picks[[#This Row],[veto_override_drafter_id]]),draft_picks[[#This Row],[veto_override_drafter_id]]=""),"",_xlfn.XLOOKUP(draft_picks[[#This Row],[veto_override_drafter_id]],drafters[id],drafters[name]))</f>
        <v/>
      </c>
      <c r="T3573" t="str">
        <f>IF(OR(ISBLANK(draft_picks[[#This Row],[veto_override_team_id]]),draft_picks[[#This Row],[veto_override_team_id]]=""),"",_xlfn.XLOOKUP(draft_picks[[#This Row],[veto_override_team_id]],drafter_teams[id],drafter_teams[name]))</f>
        <v/>
      </c>
    </row>
    <row r="3574" spans="1:20" x14ac:dyDescent="0.25">
      <c r="A3574" t="s">
        <v>413</v>
      </c>
      <c r="B3574" t="str">
        <f>_xlfn.XLOOKUP(draft_picks[[#This Row],[draft_id]],drafts[id],drafts[title])</f>
        <v>Jurassic Park / World mini-Super Draft</v>
      </c>
      <c r="C3574">
        <v>5</v>
      </c>
      <c r="D3574">
        <f>IF(C3573&lt;draft_picks[[#This Row],[position]],1,IF(C3573&gt;draft_picks[[#This Row],[position]],D3573+1,IF(C3573=draft_picks[[#This Row],[position]],D3573+1)))</f>
        <v>1</v>
      </c>
      <c r="E3574" t="s">
        <v>3115</v>
      </c>
      <c r="F3574" t="str">
        <f>IF(ISBLANK(draft_picks[[#This Row],[movie_id]]),"",_xlfn.XLOOKUP(draft_picks[[#This Row],[movie_id]],drafts.movies[id],drafts.movies[movie_title]))</f>
        <v>Jurassic Park III</v>
      </c>
      <c r="G3574" t="s">
        <v>1115</v>
      </c>
      <c r="H3574" t="str">
        <f>IF(ISBLANK(draft_picks[[#This Row],[drafter_id]]),"",_xlfn.XLOOKUP(draft_picks[[#This Row],[drafter_id]],drafters[id],drafters[name]))</f>
        <v>Ryan Marker</v>
      </c>
      <c r="J3574" t="str">
        <f>IF(ISBLANK(draft_picks[[#This Row],[drafter_team_id]]),"",_xlfn.XLOOKUP(draft_picks[[#This Row],[drafter_team_id]],drafter_teams[id],drafter_teams[name]))</f>
        <v/>
      </c>
      <c r="M3574" t="str">
        <f>IF(OR(ISBLANK(draft_picks[[#This Row],[veto_drafter_id]]),draft_picks[[#This Row],[veto_drafter_id]]=""),"",_xlfn.XLOOKUP(draft_picks[[#This Row],[veto_drafter_id]],drafters[id],drafters[name]))</f>
        <v/>
      </c>
      <c r="O3574" t="str">
        <f>IF(OR(ISBLANK(draft_picks[[#This Row],[veto_drafter_team_id]]),draft_picks[[#This Row],[veto_drafter_team_id]]=""),"",_xlfn.XLOOKUP(draft_picks[[#This Row],[veto_drafter_team_id]],drafter_teams[id],drafter_teams[name]))</f>
        <v/>
      </c>
      <c r="R3574" t="str">
        <f>IF(OR(ISBLANK(draft_picks[[#This Row],[veto_override_drafter_id]]),draft_picks[[#This Row],[veto_override_drafter_id]]=""),"",_xlfn.XLOOKUP(draft_picks[[#This Row],[veto_override_drafter_id]],drafters[id],drafters[name]))</f>
        <v/>
      </c>
      <c r="T3574" t="str">
        <f>IF(OR(ISBLANK(draft_picks[[#This Row],[veto_override_team_id]]),draft_picks[[#This Row],[veto_override_team_id]]=""),"",_xlfn.XLOOKUP(draft_picks[[#This Row],[veto_override_team_id]],drafter_teams[id],drafter_teams[name]))</f>
        <v/>
      </c>
    </row>
    <row r="3575" spans="1:20" x14ac:dyDescent="0.25">
      <c r="A3575" t="s">
        <v>413</v>
      </c>
      <c r="B3575" t="str">
        <f>_xlfn.XLOOKUP(draft_picks[[#This Row],[draft_id]],drafts[id],drafts[title])</f>
        <v>Jurassic Park / World mini-Super Draft</v>
      </c>
      <c r="C3575">
        <v>4</v>
      </c>
      <c r="D3575">
        <f>IF(C3574&lt;draft_picks[[#This Row],[position]],1,IF(C3574&gt;draft_picks[[#This Row],[position]],D3574+1,IF(C3574=draft_picks[[#This Row],[position]],D3574+1)))</f>
        <v>2</v>
      </c>
      <c r="E3575" t="s">
        <v>16264</v>
      </c>
      <c r="F3575" t="str">
        <f>IF(ISBLANK(draft_picks[[#This Row],[movie_id]]),"",_xlfn.XLOOKUP(draft_picks[[#This Row],[movie_id]],drafts.movies[id],drafts.movies[movie_title]))</f>
        <v>Jurassic World</v>
      </c>
      <c r="G3575" t="s">
        <v>1237</v>
      </c>
      <c r="H3575" t="str">
        <f>IF(ISBLANK(draft_picks[[#This Row],[drafter_id]]),"",_xlfn.XLOOKUP(draft_picks[[#This Row],[drafter_id]],drafters[id],drafters[name]))</f>
        <v>Clay Keller</v>
      </c>
      <c r="J3575" t="str">
        <f>IF(ISBLANK(draft_picks[[#This Row],[drafter_team_id]]),"",_xlfn.XLOOKUP(draft_picks[[#This Row],[drafter_team_id]],drafter_teams[id],drafter_teams[name]))</f>
        <v/>
      </c>
      <c r="K3575" t="s">
        <v>15484</v>
      </c>
      <c r="L3575" t="s">
        <v>1115</v>
      </c>
      <c r="M3575" t="str">
        <f>IF(OR(ISBLANK(draft_picks[[#This Row],[veto_drafter_id]]),draft_picks[[#This Row],[veto_drafter_id]]=""),"",_xlfn.XLOOKUP(draft_picks[[#This Row],[veto_drafter_id]],drafters[id],drafters[name]))</f>
        <v>Ryan Marker</v>
      </c>
      <c r="O3575" t="str">
        <f>IF(OR(ISBLANK(draft_picks[[#This Row],[veto_drafter_team_id]]),draft_picks[[#This Row],[veto_drafter_team_id]]=""),"",_xlfn.XLOOKUP(draft_picks[[#This Row],[veto_drafter_team_id]],drafter_teams[id],drafter_teams[name]))</f>
        <v/>
      </c>
      <c r="R3575" t="str">
        <f>IF(OR(ISBLANK(draft_picks[[#This Row],[veto_override_drafter_id]]),draft_picks[[#This Row],[veto_override_drafter_id]]=""),"",_xlfn.XLOOKUP(draft_picks[[#This Row],[veto_override_drafter_id]],drafters[id],drafters[name]))</f>
        <v/>
      </c>
      <c r="T3575" t="str">
        <f>IF(OR(ISBLANK(draft_picks[[#This Row],[veto_override_team_id]]),draft_picks[[#This Row],[veto_override_team_id]]=""),"",_xlfn.XLOOKUP(draft_picks[[#This Row],[veto_override_team_id]],drafter_teams[id],drafter_teams[name]))</f>
        <v/>
      </c>
    </row>
    <row r="3576" spans="1:20" x14ac:dyDescent="0.25">
      <c r="A3576" t="s">
        <v>413</v>
      </c>
      <c r="B3576" t="str">
        <f>_xlfn.XLOOKUP(draft_picks[[#This Row],[draft_id]],drafts[id],drafts[title])</f>
        <v>Jurassic Park / World mini-Super Draft</v>
      </c>
      <c r="C3576">
        <v>4</v>
      </c>
      <c r="D3576">
        <f>IF(C3575&lt;draft_picks[[#This Row],[position]],1,IF(C3575&gt;draft_picks[[#This Row],[position]],D3575+1,IF(C3575=draft_picks[[#This Row],[position]],D3575+1)))</f>
        <v>3</v>
      </c>
      <c r="E3576" t="s">
        <v>6120</v>
      </c>
      <c r="F3576" t="str">
        <f>IF(ISBLANK(draft_picks[[#This Row],[movie_id]]),"",_xlfn.XLOOKUP(draft_picks[[#This Row],[movie_id]],drafts.movies[id],drafts.movies[movie_title]))</f>
        <v>Jurassic World: Fallen Kingdom</v>
      </c>
      <c r="G3576" t="s">
        <v>1237</v>
      </c>
      <c r="H3576" t="str">
        <f>IF(ISBLANK(draft_picks[[#This Row],[drafter_id]]),"",_xlfn.XLOOKUP(draft_picks[[#This Row],[drafter_id]],drafters[id],drafters[name]))</f>
        <v>Clay Keller</v>
      </c>
      <c r="J3576" t="str">
        <f>IF(ISBLANK(draft_picks[[#This Row],[drafter_team_id]]),"",_xlfn.XLOOKUP(draft_picks[[#This Row],[drafter_team_id]],drafter_teams[id],drafter_teams[name]))</f>
        <v/>
      </c>
      <c r="M3576" t="str">
        <f>IF(OR(ISBLANK(draft_picks[[#This Row],[veto_drafter_id]]),draft_picks[[#This Row],[veto_drafter_id]]=""),"",_xlfn.XLOOKUP(draft_picks[[#This Row],[veto_drafter_id]],drafters[id],drafters[name]))</f>
        <v/>
      </c>
      <c r="O3576" t="str">
        <f>IF(OR(ISBLANK(draft_picks[[#This Row],[veto_drafter_team_id]]),draft_picks[[#This Row],[veto_drafter_team_id]]=""),"",_xlfn.XLOOKUP(draft_picks[[#This Row],[veto_drafter_team_id]],drafter_teams[id],drafter_teams[name]))</f>
        <v/>
      </c>
      <c r="R3576" t="str">
        <f>IF(OR(ISBLANK(draft_picks[[#This Row],[veto_override_drafter_id]]),draft_picks[[#This Row],[veto_override_drafter_id]]=""),"",_xlfn.XLOOKUP(draft_picks[[#This Row],[veto_override_drafter_id]],drafters[id],drafters[name]))</f>
        <v/>
      </c>
      <c r="T3576" t="str">
        <f>IF(OR(ISBLANK(draft_picks[[#This Row],[veto_override_team_id]]),draft_picks[[#This Row],[veto_override_team_id]]=""),"",_xlfn.XLOOKUP(draft_picks[[#This Row],[veto_override_team_id]],drafter_teams[id],drafter_teams[name]))</f>
        <v/>
      </c>
    </row>
    <row r="3577" spans="1:20" x14ac:dyDescent="0.25">
      <c r="A3577" t="s">
        <v>413</v>
      </c>
      <c r="B3577" t="str">
        <f>_xlfn.XLOOKUP(draft_picks[[#This Row],[draft_id]],drafts[id],drafts[title])</f>
        <v>Jurassic Park / World mini-Super Draft</v>
      </c>
      <c r="C3577">
        <v>3</v>
      </c>
      <c r="D3577">
        <f>IF(C3576&lt;draft_picks[[#This Row],[position]],1,IF(C3576&gt;draft_picks[[#This Row],[position]],D3576+1,IF(C3576=draft_picks[[#This Row],[position]],D3576+1)))</f>
        <v>4</v>
      </c>
      <c r="E3577" t="s">
        <v>5824</v>
      </c>
      <c r="F3577" t="str">
        <f>IF(ISBLANK(draft_picks[[#This Row],[movie_id]]),"",_xlfn.XLOOKUP(draft_picks[[#This Row],[movie_id]],drafts.movies[id],drafts.movies[movie_title]))</f>
        <v>The Lost World: Jurassic Park</v>
      </c>
      <c r="G3577" t="s">
        <v>1115</v>
      </c>
      <c r="H3577" t="str">
        <f>IF(ISBLANK(draft_picks[[#This Row],[drafter_id]]),"",_xlfn.XLOOKUP(draft_picks[[#This Row],[drafter_id]],drafters[id],drafters[name]))</f>
        <v>Ryan Marker</v>
      </c>
      <c r="J3577" t="str">
        <f>IF(ISBLANK(draft_picks[[#This Row],[drafter_team_id]]),"",_xlfn.XLOOKUP(draft_picks[[#This Row],[drafter_team_id]],drafter_teams[id],drafter_teams[name]))</f>
        <v/>
      </c>
      <c r="K3577" t="s">
        <v>15484</v>
      </c>
      <c r="L3577" t="s">
        <v>1237</v>
      </c>
      <c r="M3577" t="str">
        <f>IF(OR(ISBLANK(draft_picks[[#This Row],[veto_drafter_id]]),draft_picks[[#This Row],[veto_drafter_id]]=""),"",_xlfn.XLOOKUP(draft_picks[[#This Row],[veto_drafter_id]],drafters[id],drafters[name]))</f>
        <v>Clay Keller</v>
      </c>
      <c r="O3577" t="str">
        <f>IF(OR(ISBLANK(draft_picks[[#This Row],[veto_drafter_team_id]]),draft_picks[[#This Row],[veto_drafter_team_id]]=""),"",_xlfn.XLOOKUP(draft_picks[[#This Row],[veto_drafter_team_id]],drafter_teams[id],drafter_teams[name]))</f>
        <v/>
      </c>
      <c r="R3577" t="str">
        <f>IF(OR(ISBLANK(draft_picks[[#This Row],[veto_override_drafter_id]]),draft_picks[[#This Row],[veto_override_drafter_id]]=""),"",_xlfn.XLOOKUP(draft_picks[[#This Row],[veto_override_drafter_id]],drafters[id],drafters[name]))</f>
        <v/>
      </c>
      <c r="T3577" t="str">
        <f>IF(OR(ISBLANK(draft_picks[[#This Row],[veto_override_team_id]]),draft_picks[[#This Row],[veto_override_team_id]]=""),"",_xlfn.XLOOKUP(draft_picks[[#This Row],[veto_override_team_id]],drafter_teams[id],drafter_teams[name]))</f>
        <v/>
      </c>
    </row>
    <row r="3578" spans="1:20" x14ac:dyDescent="0.25">
      <c r="A3578" t="s">
        <v>413</v>
      </c>
      <c r="B3578" t="str">
        <f>_xlfn.XLOOKUP(draft_picks[[#This Row],[draft_id]],drafts[id],drafts[title])</f>
        <v>Jurassic Park / World mini-Super Draft</v>
      </c>
      <c r="C3578">
        <v>3</v>
      </c>
      <c r="D3578">
        <f>IF(C3577&lt;draft_picks[[#This Row],[position]],1,IF(C3577&gt;draft_picks[[#This Row],[position]],D3577+1,IF(C3577=draft_picks[[#This Row],[position]],D3577+1)))</f>
        <v>5</v>
      </c>
      <c r="E3578" t="s">
        <v>16264</v>
      </c>
      <c r="F3578" t="str">
        <f>IF(ISBLANK(draft_picks[[#This Row],[movie_id]]),"",_xlfn.XLOOKUP(draft_picks[[#This Row],[movie_id]],drafts.movies[id],drafts.movies[movie_title]))</f>
        <v>Jurassic World</v>
      </c>
      <c r="G3578" t="s">
        <v>1115</v>
      </c>
      <c r="H3578" t="str">
        <f>IF(ISBLANK(draft_picks[[#This Row],[drafter_id]]),"",_xlfn.XLOOKUP(draft_picks[[#This Row],[drafter_id]],drafters[id],drafters[name]))</f>
        <v>Ryan Marker</v>
      </c>
      <c r="J3578" t="str">
        <f>IF(ISBLANK(draft_picks[[#This Row],[drafter_team_id]]),"",_xlfn.XLOOKUP(draft_picks[[#This Row],[drafter_team_id]],drafter_teams[id],drafter_teams[name]))</f>
        <v/>
      </c>
      <c r="M3578" t="str">
        <f>IF(OR(ISBLANK(draft_picks[[#This Row],[veto_drafter_id]]),draft_picks[[#This Row],[veto_drafter_id]]=""),"",_xlfn.XLOOKUP(draft_picks[[#This Row],[veto_drafter_id]],drafters[id],drafters[name]))</f>
        <v/>
      </c>
      <c r="O3578" t="str">
        <f>IF(OR(ISBLANK(draft_picks[[#This Row],[veto_drafter_team_id]]),draft_picks[[#This Row],[veto_drafter_team_id]]=""),"",_xlfn.XLOOKUP(draft_picks[[#This Row],[veto_drafter_team_id]],drafter_teams[id],drafter_teams[name]))</f>
        <v/>
      </c>
      <c r="R3578" t="str">
        <f>IF(OR(ISBLANK(draft_picks[[#This Row],[veto_override_drafter_id]]),draft_picks[[#This Row],[veto_override_drafter_id]]=""),"",_xlfn.XLOOKUP(draft_picks[[#This Row],[veto_override_drafter_id]],drafters[id],drafters[name]))</f>
        <v/>
      </c>
      <c r="T3578" t="str">
        <f>IF(OR(ISBLANK(draft_picks[[#This Row],[veto_override_team_id]]),draft_picks[[#This Row],[veto_override_team_id]]=""),"",_xlfn.XLOOKUP(draft_picks[[#This Row],[veto_override_team_id]],drafter_teams[id],drafter_teams[name]))</f>
        <v/>
      </c>
    </row>
    <row r="3579" spans="1:20" x14ac:dyDescent="0.25">
      <c r="A3579" t="s">
        <v>413</v>
      </c>
      <c r="B3579" t="str">
        <f>_xlfn.XLOOKUP(draft_picks[[#This Row],[draft_id]],drafts[id],drafts[title])</f>
        <v>Jurassic Park / World mini-Super Draft</v>
      </c>
      <c r="C3579">
        <v>2</v>
      </c>
      <c r="D3579">
        <f>IF(C3578&lt;draft_picks[[#This Row],[position]],1,IF(C3578&gt;draft_picks[[#This Row],[position]],D3578+1,IF(C3578=draft_picks[[#This Row],[position]],D3578+1)))</f>
        <v>6</v>
      </c>
      <c r="E3579" t="s">
        <v>5824</v>
      </c>
      <c r="F3579" t="str">
        <f>IF(ISBLANK(draft_picks[[#This Row],[movie_id]]),"",_xlfn.XLOOKUP(draft_picks[[#This Row],[movie_id]],drafts.movies[id],drafts.movies[movie_title]))</f>
        <v>The Lost World: Jurassic Park</v>
      </c>
      <c r="G3579" t="s">
        <v>1237</v>
      </c>
      <c r="H3579" t="str">
        <f>IF(ISBLANK(draft_picks[[#This Row],[drafter_id]]),"",_xlfn.XLOOKUP(draft_picks[[#This Row],[drafter_id]],drafters[id],drafters[name]))</f>
        <v>Clay Keller</v>
      </c>
      <c r="J3579" t="str">
        <f>IF(ISBLANK(draft_picks[[#This Row],[drafter_team_id]]),"",_xlfn.XLOOKUP(draft_picks[[#This Row],[drafter_team_id]],drafter_teams[id],drafter_teams[name]))</f>
        <v/>
      </c>
      <c r="M3579" t="str">
        <f>IF(OR(ISBLANK(draft_picks[[#This Row],[veto_drafter_id]]),draft_picks[[#This Row],[veto_drafter_id]]=""),"",_xlfn.XLOOKUP(draft_picks[[#This Row],[veto_drafter_id]],drafters[id],drafters[name]))</f>
        <v/>
      </c>
      <c r="O3579" t="str">
        <f>IF(OR(ISBLANK(draft_picks[[#This Row],[veto_drafter_team_id]]),draft_picks[[#This Row],[veto_drafter_team_id]]=""),"",_xlfn.XLOOKUP(draft_picks[[#This Row],[veto_drafter_team_id]],drafter_teams[id],drafter_teams[name]))</f>
        <v/>
      </c>
      <c r="R3579" t="str">
        <f>IF(OR(ISBLANK(draft_picks[[#This Row],[veto_override_drafter_id]]),draft_picks[[#This Row],[veto_override_drafter_id]]=""),"",_xlfn.XLOOKUP(draft_picks[[#This Row],[veto_override_drafter_id]],drafters[id],drafters[name]))</f>
        <v/>
      </c>
      <c r="T3579" t="str">
        <f>IF(OR(ISBLANK(draft_picks[[#This Row],[veto_override_team_id]]),draft_picks[[#This Row],[veto_override_team_id]]=""),"",_xlfn.XLOOKUP(draft_picks[[#This Row],[veto_override_team_id]],drafter_teams[id],drafter_teams[name]))</f>
        <v/>
      </c>
    </row>
    <row r="3580" spans="1:20" x14ac:dyDescent="0.25">
      <c r="A3580" t="s">
        <v>413</v>
      </c>
      <c r="B3580" t="str">
        <f>_xlfn.XLOOKUP(draft_picks[[#This Row],[draft_id]],drafts[id],drafts[title])</f>
        <v>Jurassic Park / World mini-Super Draft</v>
      </c>
      <c r="C3580">
        <v>1</v>
      </c>
      <c r="D3580">
        <f>IF(C3579&lt;draft_picks[[#This Row],[position]],1,IF(C3579&gt;draft_picks[[#This Row],[position]],D3579+1,IF(C3579=draft_picks[[#This Row],[position]],D3579+1)))</f>
        <v>7</v>
      </c>
      <c r="E3580" s="1" t="s">
        <v>1832</v>
      </c>
      <c r="F3580" t="str">
        <f>IF(ISBLANK(draft_picks[[#This Row],[movie_id]]),"",_xlfn.XLOOKUP(draft_picks[[#This Row],[movie_id]],drafts.movies[id],drafts.movies[movie_title]))</f>
        <v>Jurassic Park</v>
      </c>
      <c r="G3580" t="s">
        <v>1115</v>
      </c>
      <c r="H3580" t="str">
        <f>IF(ISBLANK(draft_picks[[#This Row],[drafter_id]]),"",_xlfn.XLOOKUP(draft_picks[[#This Row],[drafter_id]],drafters[id],drafters[name]))</f>
        <v>Ryan Marker</v>
      </c>
      <c r="J3580" t="str">
        <f>IF(ISBLANK(draft_picks[[#This Row],[drafter_team_id]]),"",_xlfn.XLOOKUP(draft_picks[[#This Row],[drafter_team_id]],drafter_teams[id],drafter_teams[name]))</f>
        <v/>
      </c>
      <c r="M3580" t="str">
        <f>IF(OR(ISBLANK(draft_picks[[#This Row],[veto_drafter_id]]),draft_picks[[#This Row],[veto_drafter_id]]=""),"",_xlfn.XLOOKUP(draft_picks[[#This Row],[veto_drafter_id]],drafters[id],drafters[name]))</f>
        <v/>
      </c>
      <c r="O3580" t="str">
        <f>IF(OR(ISBLANK(draft_picks[[#This Row],[veto_drafter_team_id]]),draft_picks[[#This Row],[veto_drafter_team_id]]=""),"",_xlfn.XLOOKUP(draft_picks[[#This Row],[veto_drafter_team_id]],drafter_teams[id],drafter_teams[name]))</f>
        <v/>
      </c>
      <c r="R3580" t="str">
        <f>IF(OR(ISBLANK(draft_picks[[#This Row],[veto_override_drafter_id]]),draft_picks[[#This Row],[veto_override_drafter_id]]=""),"",_xlfn.XLOOKUP(draft_picks[[#This Row],[veto_override_drafter_id]],drafters[id],drafters[name]))</f>
        <v/>
      </c>
      <c r="T3580" t="str">
        <f>IF(OR(ISBLANK(draft_picks[[#This Row],[veto_override_team_id]]),draft_picks[[#This Row],[veto_override_team_id]]=""),"",_xlfn.XLOOKUP(draft_picks[[#This Row],[veto_override_team_id]],drafter_teams[id],drafter_teams[name]))</f>
        <v/>
      </c>
    </row>
    <row r="3581" spans="1:20" x14ac:dyDescent="0.25">
      <c r="A3581" t="s">
        <v>441</v>
      </c>
      <c r="B3581" t="str">
        <f>_xlfn.XLOOKUP(draft_picks[[#This Row],[draft_id]],drafts[id],drafts[title])</f>
        <v>Hannibal mini-Super Draft</v>
      </c>
      <c r="C3581">
        <v>5</v>
      </c>
      <c r="D3581">
        <f>IF(C3580&lt;draft_picks[[#This Row],[position]],1,IF(C3580&gt;draft_picks[[#This Row],[position]],D3580+1,IF(C3580=draft_picks[[#This Row],[position]],D3580+1)))</f>
        <v>1</v>
      </c>
      <c r="E3581" s="1" t="s">
        <v>4341</v>
      </c>
      <c r="F3581" t="str">
        <f>IF(ISBLANK(draft_picks[[#This Row],[movie_id]]),"",_xlfn.XLOOKUP(draft_picks[[#This Row],[movie_id]],drafts.movies[id],drafts.movies[movie_title]))</f>
        <v>Hannibal Rising</v>
      </c>
      <c r="G3581" t="s">
        <v>1115</v>
      </c>
      <c r="H3581" t="str">
        <f>IF(ISBLANK(draft_picks[[#This Row],[drafter_id]]),"",_xlfn.XLOOKUP(draft_picks[[#This Row],[drafter_id]],drafters[id],drafters[name]))</f>
        <v>Ryan Marker</v>
      </c>
      <c r="J3581" t="str">
        <f>IF(ISBLANK(draft_picks[[#This Row],[drafter_team_id]]),"",_xlfn.XLOOKUP(draft_picks[[#This Row],[drafter_team_id]],drafter_teams[id],drafter_teams[name]))</f>
        <v/>
      </c>
      <c r="M3581" t="str">
        <f>IF(OR(ISBLANK(draft_picks[[#This Row],[veto_drafter_id]]),draft_picks[[#This Row],[veto_drafter_id]]=""),"",_xlfn.XLOOKUP(draft_picks[[#This Row],[veto_drafter_id]],drafters[id],drafters[name]))</f>
        <v/>
      </c>
      <c r="O3581" t="str">
        <f>IF(OR(ISBLANK(draft_picks[[#This Row],[veto_drafter_team_id]]),draft_picks[[#This Row],[veto_drafter_team_id]]=""),"",_xlfn.XLOOKUP(draft_picks[[#This Row],[veto_drafter_team_id]],drafter_teams[id],drafter_teams[name]))</f>
        <v/>
      </c>
      <c r="R3581" t="str">
        <f>IF(OR(ISBLANK(draft_picks[[#This Row],[veto_override_drafter_id]]),draft_picks[[#This Row],[veto_override_drafter_id]]=""),"",_xlfn.XLOOKUP(draft_picks[[#This Row],[veto_override_drafter_id]],drafters[id],drafters[name]))</f>
        <v/>
      </c>
      <c r="T3581" t="str">
        <f>IF(OR(ISBLANK(draft_picks[[#This Row],[veto_override_team_id]]),draft_picks[[#This Row],[veto_override_team_id]]=""),"",_xlfn.XLOOKUP(draft_picks[[#This Row],[veto_override_team_id]],drafter_teams[id],drafter_teams[name]))</f>
        <v/>
      </c>
    </row>
    <row r="3582" spans="1:20" x14ac:dyDescent="0.25">
      <c r="A3582" t="s">
        <v>441</v>
      </c>
      <c r="B3582" t="str">
        <f>_xlfn.XLOOKUP(draft_picks[[#This Row],[draft_id]],drafts[id],drafts[title])</f>
        <v>Hannibal mini-Super Draft</v>
      </c>
      <c r="C3582">
        <v>4</v>
      </c>
      <c r="D3582">
        <f>IF(C3581&lt;draft_picks[[#This Row],[position]],1,IF(C3581&gt;draft_picks[[#This Row],[position]],D3581+1,IF(C3581=draft_picks[[#This Row],[position]],D3581+1)))</f>
        <v>2</v>
      </c>
      <c r="E3582" t="s">
        <v>16267</v>
      </c>
      <c r="F3582" t="str">
        <f>IF(ISBLANK(draft_picks[[#This Row],[movie_id]]),"",_xlfn.XLOOKUP(draft_picks[[#This Row],[movie_id]],drafts.movies[id],drafts.movies[movie_title]))</f>
        <v>Hannibal</v>
      </c>
      <c r="G3582" t="s">
        <v>1237</v>
      </c>
      <c r="H3582" t="str">
        <f>IF(ISBLANK(draft_picks[[#This Row],[drafter_id]]),"",_xlfn.XLOOKUP(draft_picks[[#This Row],[drafter_id]],drafters[id],drafters[name]))</f>
        <v>Clay Keller</v>
      </c>
      <c r="J3582" t="str">
        <f>IF(ISBLANK(draft_picks[[#This Row],[drafter_team_id]]),"",_xlfn.XLOOKUP(draft_picks[[#This Row],[drafter_team_id]],drafter_teams[id],drafter_teams[name]))</f>
        <v/>
      </c>
      <c r="K3582" t="s">
        <v>15484</v>
      </c>
      <c r="L3582" t="s">
        <v>1115</v>
      </c>
      <c r="M3582" t="str">
        <f>IF(OR(ISBLANK(draft_picks[[#This Row],[veto_drafter_id]]),draft_picks[[#This Row],[veto_drafter_id]]=""),"",_xlfn.XLOOKUP(draft_picks[[#This Row],[veto_drafter_id]],drafters[id],drafters[name]))</f>
        <v>Ryan Marker</v>
      </c>
      <c r="O3582" t="str">
        <f>IF(OR(ISBLANK(draft_picks[[#This Row],[veto_drafter_team_id]]),draft_picks[[#This Row],[veto_drafter_team_id]]=""),"",_xlfn.XLOOKUP(draft_picks[[#This Row],[veto_drafter_team_id]],drafter_teams[id],drafter_teams[name]))</f>
        <v/>
      </c>
      <c r="R3582" t="str">
        <f>IF(OR(ISBLANK(draft_picks[[#This Row],[veto_override_drafter_id]]),draft_picks[[#This Row],[veto_override_drafter_id]]=""),"",_xlfn.XLOOKUP(draft_picks[[#This Row],[veto_override_drafter_id]],drafters[id],drafters[name]))</f>
        <v/>
      </c>
      <c r="T3582" t="str">
        <f>IF(OR(ISBLANK(draft_picks[[#This Row],[veto_override_team_id]]),draft_picks[[#This Row],[veto_override_team_id]]=""),"",_xlfn.XLOOKUP(draft_picks[[#This Row],[veto_override_team_id]],drafter_teams[id],drafter_teams[name]))</f>
        <v/>
      </c>
    </row>
    <row r="3583" spans="1:20" x14ac:dyDescent="0.25">
      <c r="A3583" t="s">
        <v>441</v>
      </c>
      <c r="B3583" t="str">
        <f>_xlfn.XLOOKUP(draft_picks[[#This Row],[draft_id]],drafts[id],drafts[title])</f>
        <v>Hannibal mini-Super Draft</v>
      </c>
      <c r="C3583">
        <v>4</v>
      </c>
      <c r="D3583">
        <f>IF(C3582&lt;draft_picks[[#This Row],[position]],1,IF(C3582&gt;draft_picks[[#This Row],[position]],D3582+1,IF(C3582=draft_picks[[#This Row],[position]],D3582+1)))</f>
        <v>3</v>
      </c>
      <c r="E3583" t="s">
        <v>16270</v>
      </c>
      <c r="F3583" t="str">
        <f>IF(ISBLANK(draft_picks[[#This Row],[movie_id]]),"",_xlfn.XLOOKUP(draft_picks[[#This Row],[movie_id]],drafts.movies[id],drafts.movies[movie_title]))</f>
        <v>Red Dragon</v>
      </c>
      <c r="G3583" t="s">
        <v>1237</v>
      </c>
      <c r="H3583" t="str">
        <f>IF(ISBLANK(draft_picks[[#This Row],[drafter_id]]),"",_xlfn.XLOOKUP(draft_picks[[#This Row],[drafter_id]],drafters[id],drafters[name]))</f>
        <v>Clay Keller</v>
      </c>
      <c r="J3583" t="str">
        <f>IF(ISBLANK(draft_picks[[#This Row],[drafter_team_id]]),"",_xlfn.XLOOKUP(draft_picks[[#This Row],[drafter_team_id]],drafter_teams[id],drafter_teams[name]))</f>
        <v/>
      </c>
      <c r="M3583" t="str">
        <f>IF(OR(ISBLANK(draft_picks[[#This Row],[veto_drafter_id]]),draft_picks[[#This Row],[veto_drafter_id]]=""),"",_xlfn.XLOOKUP(draft_picks[[#This Row],[veto_drafter_id]],drafters[id],drafters[name]))</f>
        <v/>
      </c>
      <c r="O3583" t="str">
        <f>IF(OR(ISBLANK(draft_picks[[#This Row],[veto_drafter_team_id]]),draft_picks[[#This Row],[veto_drafter_team_id]]=""),"",_xlfn.XLOOKUP(draft_picks[[#This Row],[veto_drafter_team_id]],drafter_teams[id],drafter_teams[name]))</f>
        <v/>
      </c>
      <c r="R3583" t="str">
        <f>IF(OR(ISBLANK(draft_picks[[#This Row],[veto_override_drafter_id]]),draft_picks[[#This Row],[veto_override_drafter_id]]=""),"",_xlfn.XLOOKUP(draft_picks[[#This Row],[veto_override_drafter_id]],drafters[id],drafters[name]))</f>
        <v/>
      </c>
      <c r="T3583" t="str">
        <f>IF(OR(ISBLANK(draft_picks[[#This Row],[veto_override_team_id]]),draft_picks[[#This Row],[veto_override_team_id]]=""),"",_xlfn.XLOOKUP(draft_picks[[#This Row],[veto_override_team_id]],drafter_teams[id],drafter_teams[name]))</f>
        <v/>
      </c>
    </row>
    <row r="3584" spans="1:20" x14ac:dyDescent="0.25">
      <c r="A3584" t="s">
        <v>441</v>
      </c>
      <c r="B3584" t="str">
        <f>_xlfn.XLOOKUP(draft_picks[[#This Row],[draft_id]],drafts[id],drafts[title])</f>
        <v>Hannibal mini-Super Draft</v>
      </c>
      <c r="C3584">
        <v>3</v>
      </c>
      <c r="D3584">
        <f>IF(C3583&lt;draft_picks[[#This Row],[position]],1,IF(C3583&gt;draft_picks[[#This Row],[position]],D3583+1,IF(C3583=draft_picks[[#This Row],[position]],D3583+1)))</f>
        <v>4</v>
      </c>
      <c r="E3584" t="s">
        <v>16267</v>
      </c>
      <c r="F3584" t="str">
        <f>IF(ISBLANK(draft_picks[[#This Row],[movie_id]]),"",_xlfn.XLOOKUP(draft_picks[[#This Row],[movie_id]],drafts.movies[id],drafts.movies[movie_title]))</f>
        <v>Hannibal</v>
      </c>
      <c r="G3584" t="s">
        <v>1115</v>
      </c>
      <c r="H3584" t="str">
        <f>IF(ISBLANK(draft_picks[[#This Row],[drafter_id]]),"",_xlfn.XLOOKUP(draft_picks[[#This Row],[drafter_id]],drafters[id],drafters[name]))</f>
        <v>Ryan Marker</v>
      </c>
      <c r="J3584" t="str">
        <f>IF(ISBLANK(draft_picks[[#This Row],[drafter_team_id]]),"",_xlfn.XLOOKUP(draft_picks[[#This Row],[drafter_team_id]],drafter_teams[id],drafter_teams[name]))</f>
        <v/>
      </c>
      <c r="M3584" t="str">
        <f>IF(OR(ISBLANK(draft_picks[[#This Row],[veto_drafter_id]]),draft_picks[[#This Row],[veto_drafter_id]]=""),"",_xlfn.XLOOKUP(draft_picks[[#This Row],[veto_drafter_id]],drafters[id],drafters[name]))</f>
        <v/>
      </c>
      <c r="O3584" t="str">
        <f>IF(OR(ISBLANK(draft_picks[[#This Row],[veto_drafter_team_id]]),draft_picks[[#This Row],[veto_drafter_team_id]]=""),"",_xlfn.XLOOKUP(draft_picks[[#This Row],[veto_drafter_team_id]],drafter_teams[id],drafter_teams[name]))</f>
        <v/>
      </c>
      <c r="R3584" t="str">
        <f>IF(OR(ISBLANK(draft_picks[[#This Row],[veto_override_drafter_id]]),draft_picks[[#This Row],[veto_override_drafter_id]]=""),"",_xlfn.XLOOKUP(draft_picks[[#This Row],[veto_override_drafter_id]],drafters[id],drafters[name]))</f>
        <v/>
      </c>
      <c r="T3584" t="str">
        <f>IF(OR(ISBLANK(draft_picks[[#This Row],[veto_override_team_id]]),draft_picks[[#This Row],[veto_override_team_id]]=""),"",_xlfn.XLOOKUP(draft_picks[[#This Row],[veto_override_team_id]],drafter_teams[id],drafter_teams[name]))</f>
        <v/>
      </c>
    </row>
    <row r="3585" spans="1:20" x14ac:dyDescent="0.25">
      <c r="A3585" t="s">
        <v>441</v>
      </c>
      <c r="B3585" t="str">
        <f>_xlfn.XLOOKUP(draft_picks[[#This Row],[draft_id]],drafts[id],drafts[title])</f>
        <v>Hannibal mini-Super Draft</v>
      </c>
      <c r="C3585">
        <v>2</v>
      </c>
      <c r="D3585">
        <f>IF(C3584&lt;draft_picks[[#This Row],[position]],1,IF(C3584&gt;draft_picks[[#This Row],[position]],D3584+1,IF(C3584=draft_picks[[#This Row],[position]],D3584+1)))</f>
        <v>5</v>
      </c>
      <c r="E3585" t="s">
        <v>7584</v>
      </c>
      <c r="F3585" t="str">
        <f>IF(ISBLANK(draft_picks[[#This Row],[movie_id]]),"",_xlfn.XLOOKUP(draft_picks[[#This Row],[movie_id]],drafts.movies[id],drafts.movies[movie_title]))</f>
        <v>Manhunter</v>
      </c>
      <c r="G3585" t="s">
        <v>1237</v>
      </c>
      <c r="H3585" t="str">
        <f>IF(ISBLANK(draft_picks[[#This Row],[drafter_id]]),"",_xlfn.XLOOKUP(draft_picks[[#This Row],[drafter_id]],drafters[id],drafters[name]))</f>
        <v>Clay Keller</v>
      </c>
      <c r="J3585" t="str">
        <f>IF(ISBLANK(draft_picks[[#This Row],[drafter_team_id]]),"",_xlfn.XLOOKUP(draft_picks[[#This Row],[drafter_team_id]],drafter_teams[id],drafter_teams[name]))</f>
        <v/>
      </c>
      <c r="M3585" t="str">
        <f>IF(OR(ISBLANK(draft_picks[[#This Row],[veto_drafter_id]]),draft_picks[[#This Row],[veto_drafter_id]]=""),"",_xlfn.XLOOKUP(draft_picks[[#This Row],[veto_drafter_id]],drafters[id],drafters[name]))</f>
        <v/>
      </c>
      <c r="O3585" t="str">
        <f>IF(OR(ISBLANK(draft_picks[[#This Row],[veto_drafter_team_id]]),draft_picks[[#This Row],[veto_drafter_team_id]]=""),"",_xlfn.XLOOKUP(draft_picks[[#This Row],[veto_drafter_team_id]],drafter_teams[id],drafter_teams[name]))</f>
        <v/>
      </c>
      <c r="R3585" t="str">
        <f>IF(OR(ISBLANK(draft_picks[[#This Row],[veto_override_drafter_id]]),draft_picks[[#This Row],[veto_override_drafter_id]]=""),"",_xlfn.XLOOKUP(draft_picks[[#This Row],[veto_override_drafter_id]],drafters[id],drafters[name]))</f>
        <v/>
      </c>
      <c r="T3585" t="str">
        <f>IF(OR(ISBLANK(draft_picks[[#This Row],[veto_override_team_id]]),draft_picks[[#This Row],[veto_override_team_id]]=""),"",_xlfn.XLOOKUP(draft_picks[[#This Row],[veto_override_team_id]],drafter_teams[id],drafter_teams[name]))</f>
        <v/>
      </c>
    </row>
    <row r="3586" spans="1:20" x14ac:dyDescent="0.25">
      <c r="A3586" t="s">
        <v>441</v>
      </c>
      <c r="B3586" t="str">
        <f>_xlfn.XLOOKUP(draft_picks[[#This Row],[draft_id]],drafts[id],drafts[title])</f>
        <v>Hannibal mini-Super Draft</v>
      </c>
      <c r="C3586">
        <v>1</v>
      </c>
      <c r="D3586">
        <f>IF(C3585&lt;draft_picks[[#This Row],[position]],1,IF(C3585&gt;draft_picks[[#This Row],[position]],D3585+1,IF(C3585=draft_picks[[#This Row],[position]],D3585+1)))</f>
        <v>6</v>
      </c>
      <c r="E3586" t="s">
        <v>7605</v>
      </c>
      <c r="F3586" t="str">
        <f>IF(ISBLANK(draft_picks[[#This Row],[movie_id]]),"",_xlfn.XLOOKUP(draft_picks[[#This Row],[movie_id]],drafts.movies[id],drafts.movies[movie_title]))</f>
        <v>The Silence of the Lambs</v>
      </c>
      <c r="G3586" t="s">
        <v>1115</v>
      </c>
      <c r="H3586" t="str">
        <f>IF(ISBLANK(draft_picks[[#This Row],[drafter_id]]),"",_xlfn.XLOOKUP(draft_picks[[#This Row],[drafter_id]],drafters[id],drafters[name]))</f>
        <v>Ryan Marker</v>
      </c>
      <c r="J3586" t="str">
        <f>IF(ISBLANK(draft_picks[[#This Row],[drafter_team_id]]),"",_xlfn.XLOOKUP(draft_picks[[#This Row],[drafter_team_id]],drafter_teams[id],drafter_teams[name]))</f>
        <v/>
      </c>
      <c r="M3586" t="str">
        <f>IF(OR(ISBLANK(draft_picks[[#This Row],[veto_drafter_id]]),draft_picks[[#This Row],[veto_drafter_id]]=""),"",_xlfn.XLOOKUP(draft_picks[[#This Row],[veto_drafter_id]],drafters[id],drafters[name]))</f>
        <v/>
      </c>
      <c r="O3586" t="str">
        <f>IF(OR(ISBLANK(draft_picks[[#This Row],[veto_drafter_team_id]]),draft_picks[[#This Row],[veto_drafter_team_id]]=""),"",_xlfn.XLOOKUP(draft_picks[[#This Row],[veto_drafter_team_id]],drafter_teams[id],drafter_teams[name]))</f>
        <v/>
      </c>
      <c r="R3586" t="str">
        <f>IF(OR(ISBLANK(draft_picks[[#This Row],[veto_override_drafter_id]]),draft_picks[[#This Row],[veto_override_drafter_id]]=""),"",_xlfn.XLOOKUP(draft_picks[[#This Row],[veto_override_drafter_id]],drafters[id],drafters[name]))</f>
        <v/>
      </c>
      <c r="T3586" t="str">
        <f>IF(OR(ISBLANK(draft_picks[[#This Row],[veto_override_team_id]]),draft_picks[[#This Row],[veto_override_team_id]]=""),"",_xlfn.XLOOKUP(draft_picks[[#This Row],[veto_override_team_id]],drafter_teams[id],drafter_teams[name]))</f>
        <v/>
      </c>
    </row>
    <row r="3587" spans="1:20" x14ac:dyDescent="0.25">
      <c r="A3587" t="s">
        <v>266</v>
      </c>
      <c r="B3587" t="str">
        <f>_xlfn.XLOOKUP(draft_picks[[#This Row],[draft_id]],drafts[id],drafts[title])</f>
        <v>Jack Ryan mini-Super Draft</v>
      </c>
      <c r="C3587">
        <v>5</v>
      </c>
      <c r="D3587">
        <f>IF(C3586&lt;draft_picks[[#This Row],[position]],1,IF(C3586&gt;draft_picks[[#This Row],[position]],D3586+1,IF(C3586=draft_picks[[#This Row],[position]],D3586+1)))</f>
        <v>1</v>
      </c>
      <c r="E3587" t="s">
        <v>16273</v>
      </c>
      <c r="F3587" t="str">
        <f>IF(ISBLANK(draft_picks[[#This Row],[movie_id]]),"",_xlfn.XLOOKUP(draft_picks[[#This Row],[movie_id]],drafts.movies[id],drafts.movies[movie_title]))</f>
        <v>Jack Ryan: Shadow Recruit</v>
      </c>
      <c r="G3587" t="s">
        <v>1237</v>
      </c>
      <c r="H3587" t="str">
        <f>IF(ISBLANK(draft_picks[[#This Row],[drafter_id]]),"",_xlfn.XLOOKUP(draft_picks[[#This Row],[drafter_id]],drafters[id],drafters[name]))</f>
        <v>Clay Keller</v>
      </c>
      <c r="J3587" t="str">
        <f>IF(ISBLANK(draft_picks[[#This Row],[drafter_team_id]]),"",_xlfn.XLOOKUP(draft_picks[[#This Row],[drafter_team_id]],drafter_teams[id],drafter_teams[name]))</f>
        <v/>
      </c>
      <c r="M3587" t="str">
        <f>IF(OR(ISBLANK(draft_picks[[#This Row],[veto_drafter_id]]),draft_picks[[#This Row],[veto_drafter_id]]=""),"",_xlfn.XLOOKUP(draft_picks[[#This Row],[veto_drafter_id]],drafters[id],drafters[name]))</f>
        <v/>
      </c>
      <c r="O3587" t="str">
        <f>IF(OR(ISBLANK(draft_picks[[#This Row],[veto_drafter_team_id]]),draft_picks[[#This Row],[veto_drafter_team_id]]=""),"",_xlfn.XLOOKUP(draft_picks[[#This Row],[veto_drafter_team_id]],drafter_teams[id],drafter_teams[name]))</f>
        <v/>
      </c>
      <c r="R3587" t="str">
        <f>IF(OR(ISBLANK(draft_picks[[#This Row],[veto_override_drafter_id]]),draft_picks[[#This Row],[veto_override_drafter_id]]=""),"",_xlfn.XLOOKUP(draft_picks[[#This Row],[veto_override_drafter_id]],drafters[id],drafters[name]))</f>
        <v/>
      </c>
      <c r="T3587" t="str">
        <f>IF(OR(ISBLANK(draft_picks[[#This Row],[veto_override_team_id]]),draft_picks[[#This Row],[veto_override_team_id]]=""),"",_xlfn.XLOOKUP(draft_picks[[#This Row],[veto_override_team_id]],drafter_teams[id],drafter_teams[name]))</f>
        <v/>
      </c>
    </row>
    <row r="3588" spans="1:20" x14ac:dyDescent="0.25">
      <c r="A3588" t="s">
        <v>266</v>
      </c>
      <c r="B3588" t="str">
        <f>_xlfn.XLOOKUP(draft_picks[[#This Row],[draft_id]],drafts[id],drafts[title])</f>
        <v>Jack Ryan mini-Super Draft</v>
      </c>
      <c r="C3588">
        <v>4</v>
      </c>
      <c r="D3588">
        <f>IF(C3587&lt;draft_picks[[#This Row],[position]],1,IF(C3587&gt;draft_picks[[#This Row],[position]],D3587+1,IF(C3587=draft_picks[[#This Row],[position]],D3587+1)))</f>
        <v>2</v>
      </c>
      <c r="E3588" t="s">
        <v>16276</v>
      </c>
      <c r="F3588" t="str">
        <f>IF(ISBLANK(draft_picks[[#This Row],[movie_id]]),"",_xlfn.XLOOKUP(draft_picks[[#This Row],[movie_id]],drafts.movies[id],drafts.movies[movie_title]))</f>
        <v>Patriot Games</v>
      </c>
      <c r="G3588" t="s">
        <v>1115</v>
      </c>
      <c r="H3588" t="str">
        <f>IF(ISBLANK(draft_picks[[#This Row],[drafter_id]]),"",_xlfn.XLOOKUP(draft_picks[[#This Row],[drafter_id]],drafters[id],drafters[name]))</f>
        <v>Ryan Marker</v>
      </c>
      <c r="J3588" t="str">
        <f>IF(ISBLANK(draft_picks[[#This Row],[drafter_team_id]]),"",_xlfn.XLOOKUP(draft_picks[[#This Row],[drafter_team_id]],drafter_teams[id],drafter_teams[name]))</f>
        <v/>
      </c>
      <c r="M3588" t="str">
        <f>IF(OR(ISBLANK(draft_picks[[#This Row],[veto_drafter_id]]),draft_picks[[#This Row],[veto_drafter_id]]=""),"",_xlfn.XLOOKUP(draft_picks[[#This Row],[veto_drafter_id]],drafters[id],drafters[name]))</f>
        <v/>
      </c>
      <c r="O3588" t="str">
        <f>IF(OR(ISBLANK(draft_picks[[#This Row],[veto_drafter_team_id]]),draft_picks[[#This Row],[veto_drafter_team_id]]=""),"",_xlfn.XLOOKUP(draft_picks[[#This Row],[veto_drafter_team_id]],drafter_teams[id],drafter_teams[name]))</f>
        <v/>
      </c>
      <c r="R3588" t="str">
        <f>IF(OR(ISBLANK(draft_picks[[#This Row],[veto_override_drafter_id]]),draft_picks[[#This Row],[veto_override_drafter_id]]=""),"",_xlfn.XLOOKUP(draft_picks[[#This Row],[veto_override_drafter_id]],drafters[id],drafters[name]))</f>
        <v/>
      </c>
      <c r="T3588" t="str">
        <f>IF(OR(ISBLANK(draft_picks[[#This Row],[veto_override_team_id]]),draft_picks[[#This Row],[veto_override_team_id]]=""),"",_xlfn.XLOOKUP(draft_picks[[#This Row],[veto_override_team_id]],drafter_teams[id],drafter_teams[name]))</f>
        <v/>
      </c>
    </row>
    <row r="3589" spans="1:20" x14ac:dyDescent="0.25">
      <c r="A3589" t="s">
        <v>266</v>
      </c>
      <c r="B3589" t="str">
        <f>_xlfn.XLOOKUP(draft_picks[[#This Row],[draft_id]],drafts[id],drafts[title])</f>
        <v>Jack Ryan mini-Super Draft</v>
      </c>
      <c r="C3589">
        <v>3</v>
      </c>
      <c r="D3589">
        <f>IF(C3588&lt;draft_picks[[#This Row],[position]],1,IF(C3588&gt;draft_picks[[#This Row],[position]],D3588+1,IF(C3588=draft_picks[[#This Row],[position]],D3588+1)))</f>
        <v>3</v>
      </c>
      <c r="E3589" t="s">
        <v>6393</v>
      </c>
      <c r="F3589" t="str">
        <f>IF(ISBLANK(draft_picks[[#This Row],[movie_id]]),"",_xlfn.XLOOKUP(draft_picks[[#This Row],[movie_id]],drafts.movies[id],drafts.movies[movie_title]))</f>
        <v>Clear and Present Danger</v>
      </c>
      <c r="G3589" t="s">
        <v>1237</v>
      </c>
      <c r="H3589" t="str">
        <f>IF(ISBLANK(draft_picks[[#This Row],[drafter_id]]),"",_xlfn.XLOOKUP(draft_picks[[#This Row],[drafter_id]],drafters[id],drafters[name]))</f>
        <v>Clay Keller</v>
      </c>
      <c r="J3589" t="str">
        <f>IF(ISBLANK(draft_picks[[#This Row],[drafter_team_id]]),"",_xlfn.XLOOKUP(draft_picks[[#This Row],[drafter_team_id]],drafter_teams[id],drafter_teams[name]))</f>
        <v/>
      </c>
      <c r="M3589" t="str">
        <f>IF(OR(ISBLANK(draft_picks[[#This Row],[veto_drafter_id]]),draft_picks[[#This Row],[veto_drafter_id]]=""),"",_xlfn.XLOOKUP(draft_picks[[#This Row],[veto_drafter_id]],drafters[id],drafters[name]))</f>
        <v/>
      </c>
      <c r="O3589" t="str">
        <f>IF(OR(ISBLANK(draft_picks[[#This Row],[veto_drafter_team_id]]),draft_picks[[#This Row],[veto_drafter_team_id]]=""),"",_xlfn.XLOOKUP(draft_picks[[#This Row],[veto_drafter_team_id]],drafter_teams[id],drafter_teams[name]))</f>
        <v/>
      </c>
      <c r="R3589" t="str">
        <f>IF(OR(ISBLANK(draft_picks[[#This Row],[veto_override_drafter_id]]),draft_picks[[#This Row],[veto_override_drafter_id]]=""),"",_xlfn.XLOOKUP(draft_picks[[#This Row],[veto_override_drafter_id]],drafters[id],drafters[name]))</f>
        <v/>
      </c>
      <c r="T3589" t="str">
        <f>IF(OR(ISBLANK(draft_picks[[#This Row],[veto_override_team_id]]),draft_picks[[#This Row],[veto_override_team_id]]=""),"",_xlfn.XLOOKUP(draft_picks[[#This Row],[veto_override_team_id]],drafter_teams[id],drafter_teams[name]))</f>
        <v/>
      </c>
    </row>
    <row r="3590" spans="1:20" x14ac:dyDescent="0.25">
      <c r="A3590" t="s">
        <v>266</v>
      </c>
      <c r="B3590" t="str">
        <f>_xlfn.XLOOKUP(draft_picks[[#This Row],[draft_id]],drafts[id],drafts[title])</f>
        <v>Jack Ryan mini-Super Draft</v>
      </c>
      <c r="C3590">
        <v>2</v>
      </c>
      <c r="D3590">
        <f>IF(C3589&lt;draft_picks[[#This Row],[position]],1,IF(C3589&gt;draft_picks[[#This Row],[position]],D3589+1,IF(C3589=draft_picks[[#This Row],[position]],D3589+1)))</f>
        <v>4</v>
      </c>
      <c r="E3590" t="s">
        <v>16279</v>
      </c>
      <c r="F3590" t="str">
        <f>IF(ISBLANK(draft_picks[[#This Row],[movie_id]]),"",_xlfn.XLOOKUP(draft_picks[[#This Row],[movie_id]],drafts.movies[id],drafts.movies[movie_title]))</f>
        <v>The Sum of All Fears</v>
      </c>
      <c r="G3590" t="s">
        <v>1115</v>
      </c>
      <c r="H3590" t="str">
        <f>IF(ISBLANK(draft_picks[[#This Row],[drafter_id]]),"",_xlfn.XLOOKUP(draft_picks[[#This Row],[drafter_id]],drafters[id],drafters[name]))</f>
        <v>Ryan Marker</v>
      </c>
      <c r="J3590" t="str">
        <f>IF(ISBLANK(draft_picks[[#This Row],[drafter_team_id]]),"",_xlfn.XLOOKUP(draft_picks[[#This Row],[drafter_team_id]],drafter_teams[id],drafter_teams[name]))</f>
        <v/>
      </c>
      <c r="M3590" t="str">
        <f>IF(OR(ISBLANK(draft_picks[[#This Row],[veto_drafter_id]]),draft_picks[[#This Row],[veto_drafter_id]]=""),"",_xlfn.XLOOKUP(draft_picks[[#This Row],[veto_drafter_id]],drafters[id],drafters[name]))</f>
        <v/>
      </c>
      <c r="O3590" t="str">
        <f>IF(OR(ISBLANK(draft_picks[[#This Row],[veto_drafter_team_id]]),draft_picks[[#This Row],[veto_drafter_team_id]]=""),"",_xlfn.XLOOKUP(draft_picks[[#This Row],[veto_drafter_team_id]],drafter_teams[id],drafter_teams[name]))</f>
        <v/>
      </c>
      <c r="R3590" t="str">
        <f>IF(OR(ISBLANK(draft_picks[[#This Row],[veto_override_drafter_id]]),draft_picks[[#This Row],[veto_override_drafter_id]]=""),"",_xlfn.XLOOKUP(draft_picks[[#This Row],[veto_override_drafter_id]],drafters[id],drafters[name]))</f>
        <v/>
      </c>
      <c r="T3590" t="str">
        <f>IF(OR(ISBLANK(draft_picks[[#This Row],[veto_override_team_id]]),draft_picks[[#This Row],[veto_override_team_id]]=""),"",_xlfn.XLOOKUP(draft_picks[[#This Row],[veto_override_team_id]],drafter_teams[id],drafter_teams[name]))</f>
        <v/>
      </c>
    </row>
    <row r="3591" spans="1:20" x14ac:dyDescent="0.25">
      <c r="A3591" t="s">
        <v>266</v>
      </c>
      <c r="B3591" t="str">
        <f>_xlfn.XLOOKUP(draft_picks[[#This Row],[draft_id]],drafts[id],drafts[title])</f>
        <v>Jack Ryan mini-Super Draft</v>
      </c>
      <c r="C3591">
        <v>1</v>
      </c>
      <c r="D3591">
        <f>IF(C3590&lt;draft_picks[[#This Row],[position]],1,IF(C3590&gt;draft_picks[[#This Row],[position]],D3590+1,IF(C3590=draft_picks[[#This Row],[position]],D3590+1)))</f>
        <v>5</v>
      </c>
      <c r="E3591" t="s">
        <v>16282</v>
      </c>
      <c r="F3591" t="str">
        <f>IF(ISBLANK(draft_picks[[#This Row],[movie_id]]),"",_xlfn.XLOOKUP(draft_picks[[#This Row],[movie_id]],drafts.movies[id],drafts.movies[movie_title]))</f>
        <v>The Hunt for Red October</v>
      </c>
      <c r="G3591" t="s">
        <v>1237</v>
      </c>
      <c r="H3591" t="str">
        <f>IF(ISBLANK(draft_picks[[#This Row],[drafter_id]]),"",_xlfn.XLOOKUP(draft_picks[[#This Row],[drafter_id]],drafters[id],drafters[name]))</f>
        <v>Clay Keller</v>
      </c>
      <c r="J3591" t="str">
        <f>IF(ISBLANK(draft_picks[[#This Row],[drafter_team_id]]),"",_xlfn.XLOOKUP(draft_picks[[#This Row],[drafter_team_id]],drafter_teams[id],drafter_teams[name]))</f>
        <v/>
      </c>
      <c r="M3591" t="str">
        <f>IF(OR(ISBLANK(draft_picks[[#This Row],[veto_drafter_id]]),draft_picks[[#This Row],[veto_drafter_id]]=""),"",_xlfn.XLOOKUP(draft_picks[[#This Row],[veto_drafter_id]],drafters[id],drafters[name]))</f>
        <v/>
      </c>
      <c r="O3591" t="str">
        <f>IF(OR(ISBLANK(draft_picks[[#This Row],[veto_drafter_team_id]]),draft_picks[[#This Row],[veto_drafter_team_id]]=""),"",_xlfn.XLOOKUP(draft_picks[[#This Row],[veto_drafter_team_id]],drafter_teams[id],drafter_teams[name]))</f>
        <v/>
      </c>
      <c r="R3591" t="str">
        <f>IF(OR(ISBLANK(draft_picks[[#This Row],[veto_override_drafter_id]]),draft_picks[[#This Row],[veto_override_drafter_id]]=""),"",_xlfn.XLOOKUP(draft_picks[[#This Row],[veto_override_drafter_id]],drafters[id],drafters[name]))</f>
        <v/>
      </c>
      <c r="T3591" t="str">
        <f>IF(OR(ISBLANK(draft_picks[[#This Row],[veto_override_team_id]]),draft_picks[[#This Row],[veto_override_team_id]]=""),"",_xlfn.XLOOKUP(draft_picks[[#This Row],[veto_override_team_id]],drafter_teams[id],drafter_teams[name]))</f>
        <v/>
      </c>
    </row>
    <row r="3592" spans="1:20" x14ac:dyDescent="0.25">
      <c r="A3592" t="s">
        <v>217</v>
      </c>
      <c r="B3592" t="str">
        <f>_xlfn.XLOOKUP(draft_picks[[#This Row],[draft_id]],drafts[id],drafts[title])</f>
        <v>Psycho mini-Super Draft</v>
      </c>
      <c r="C3592">
        <v>5</v>
      </c>
      <c r="D3592">
        <f>IF(C3591&lt;draft_picks[[#This Row],[position]],1,IF(C3591&gt;draft_picks[[#This Row],[position]],D3591+1,IF(C3591=draft_picks[[#This Row],[position]],D3591+1)))</f>
        <v>1</v>
      </c>
      <c r="E3592" t="s">
        <v>16285</v>
      </c>
      <c r="F3592" t="str">
        <f>IF(ISBLANK(draft_picks[[#This Row],[movie_id]]),"",_xlfn.XLOOKUP(draft_picks[[#This Row],[movie_id]],drafts.movies[id],drafts.movies[movie_title]))</f>
        <v>Psycho</v>
      </c>
      <c r="G3592" t="s">
        <v>1237</v>
      </c>
      <c r="H3592" t="str">
        <f>IF(ISBLANK(draft_picks[[#This Row],[drafter_id]]),"",_xlfn.XLOOKUP(draft_picks[[#This Row],[drafter_id]],drafters[id],drafters[name]))</f>
        <v>Clay Keller</v>
      </c>
      <c r="J3592" t="str">
        <f>IF(ISBLANK(draft_picks[[#This Row],[drafter_team_id]]),"",_xlfn.XLOOKUP(draft_picks[[#This Row],[drafter_team_id]],drafter_teams[id],drafter_teams[name]))</f>
        <v/>
      </c>
      <c r="K3592" t="s">
        <v>15484</v>
      </c>
      <c r="L3592" t="s">
        <v>1115</v>
      </c>
      <c r="M3592" t="str">
        <f>IF(OR(ISBLANK(draft_picks[[#This Row],[veto_drafter_id]]),draft_picks[[#This Row],[veto_drafter_id]]=""),"",_xlfn.XLOOKUP(draft_picks[[#This Row],[veto_drafter_id]],drafters[id],drafters[name]))</f>
        <v>Ryan Marker</v>
      </c>
      <c r="O3592" t="str">
        <f>IF(OR(ISBLANK(draft_picks[[#This Row],[veto_drafter_team_id]]),draft_picks[[#This Row],[veto_drafter_team_id]]=""),"",_xlfn.XLOOKUP(draft_picks[[#This Row],[veto_drafter_team_id]],drafter_teams[id],drafter_teams[name]))</f>
        <v/>
      </c>
      <c r="R3592" t="str">
        <f>IF(OR(ISBLANK(draft_picks[[#This Row],[veto_override_drafter_id]]),draft_picks[[#This Row],[veto_override_drafter_id]]=""),"",_xlfn.XLOOKUP(draft_picks[[#This Row],[veto_override_drafter_id]],drafters[id],drafters[name]))</f>
        <v/>
      </c>
      <c r="T3592" t="str">
        <f>IF(OR(ISBLANK(draft_picks[[#This Row],[veto_override_team_id]]),draft_picks[[#This Row],[veto_override_team_id]]=""),"",_xlfn.XLOOKUP(draft_picks[[#This Row],[veto_override_team_id]],drafter_teams[id],drafter_teams[name]))</f>
        <v/>
      </c>
    </row>
    <row r="3593" spans="1:20" x14ac:dyDescent="0.25">
      <c r="A3593" t="s">
        <v>217</v>
      </c>
      <c r="B3593" t="str">
        <f>_xlfn.XLOOKUP(draft_picks[[#This Row],[draft_id]],drafts[id],drafts[title])</f>
        <v>Psycho mini-Super Draft</v>
      </c>
      <c r="C3593">
        <v>5</v>
      </c>
      <c r="D3593">
        <f>IF(C3592&lt;draft_picks[[#This Row],[position]],1,IF(C3592&gt;draft_picks[[#This Row],[position]],D3592+1,IF(C3592=draft_picks[[#This Row],[position]],D3592+1)))</f>
        <v>2</v>
      </c>
      <c r="E3593" t="s">
        <v>16287</v>
      </c>
      <c r="F3593" t="str">
        <f>IF(ISBLANK(draft_picks[[#This Row],[movie_id]]),"",_xlfn.XLOOKUP(draft_picks[[#This Row],[movie_id]],drafts.movies[id],drafts.movies[movie_title]))</f>
        <v>Psycho IV: The Beginning</v>
      </c>
      <c r="G3593" t="s">
        <v>1237</v>
      </c>
      <c r="H3593" t="str">
        <f>IF(ISBLANK(draft_picks[[#This Row],[drafter_id]]),"",_xlfn.XLOOKUP(draft_picks[[#This Row],[drafter_id]],drafters[id],drafters[name]))</f>
        <v>Clay Keller</v>
      </c>
      <c r="J3593" t="str">
        <f>IF(ISBLANK(draft_picks[[#This Row],[drafter_team_id]]),"",_xlfn.XLOOKUP(draft_picks[[#This Row],[drafter_team_id]],drafter_teams[id],drafter_teams[name]))</f>
        <v/>
      </c>
      <c r="M3593" t="str">
        <f>IF(OR(ISBLANK(draft_picks[[#This Row],[veto_drafter_id]]),draft_picks[[#This Row],[veto_drafter_id]]=""),"",_xlfn.XLOOKUP(draft_picks[[#This Row],[veto_drafter_id]],drafters[id],drafters[name]))</f>
        <v/>
      </c>
      <c r="O3593" t="str">
        <f>IF(OR(ISBLANK(draft_picks[[#This Row],[veto_drafter_team_id]]),draft_picks[[#This Row],[veto_drafter_team_id]]=""),"",_xlfn.XLOOKUP(draft_picks[[#This Row],[veto_drafter_team_id]],drafter_teams[id],drafter_teams[name]))</f>
        <v/>
      </c>
      <c r="R3593" t="str">
        <f>IF(OR(ISBLANK(draft_picks[[#This Row],[veto_override_drafter_id]]),draft_picks[[#This Row],[veto_override_drafter_id]]=""),"",_xlfn.XLOOKUP(draft_picks[[#This Row],[veto_override_drafter_id]],drafters[id],drafters[name]))</f>
        <v/>
      </c>
      <c r="T3593" t="str">
        <f>IF(OR(ISBLANK(draft_picks[[#This Row],[veto_override_team_id]]),draft_picks[[#This Row],[veto_override_team_id]]=""),"",_xlfn.XLOOKUP(draft_picks[[#This Row],[veto_override_team_id]],drafter_teams[id],drafter_teams[name]))</f>
        <v/>
      </c>
    </row>
    <row r="3594" spans="1:20" x14ac:dyDescent="0.25">
      <c r="A3594" t="s">
        <v>217</v>
      </c>
      <c r="B3594" t="str">
        <f>_xlfn.XLOOKUP(draft_picks[[#This Row],[draft_id]],drafts[id],drafts[title])</f>
        <v>Psycho mini-Super Draft</v>
      </c>
      <c r="C3594">
        <v>4</v>
      </c>
      <c r="D3594">
        <f>IF(C3593&lt;draft_picks[[#This Row],[position]],1,IF(C3593&gt;draft_picks[[#This Row],[position]],D3593+1,IF(C3593=draft_picks[[#This Row],[position]],D3593+1)))</f>
        <v>3</v>
      </c>
      <c r="E3594" t="s">
        <v>16290</v>
      </c>
      <c r="F3594" t="str">
        <f>IF(ISBLANK(draft_picks[[#This Row],[movie_id]]),"",_xlfn.XLOOKUP(draft_picks[[#This Row],[movie_id]],drafts.movies[id],drafts.movies[movie_title]))</f>
        <v>Psycho II</v>
      </c>
      <c r="G3594" t="s">
        <v>1115</v>
      </c>
      <c r="H3594" t="str">
        <f>IF(ISBLANK(draft_picks[[#This Row],[drafter_id]]),"",_xlfn.XLOOKUP(draft_picks[[#This Row],[drafter_id]],drafters[id],drafters[name]))</f>
        <v>Ryan Marker</v>
      </c>
      <c r="J3594" t="str">
        <f>IF(ISBLANK(draft_picks[[#This Row],[drafter_team_id]]),"",_xlfn.XLOOKUP(draft_picks[[#This Row],[drafter_team_id]],drafter_teams[id],drafter_teams[name]))</f>
        <v/>
      </c>
      <c r="K3594" t="s">
        <v>15484</v>
      </c>
      <c r="L3594" t="s">
        <v>1237</v>
      </c>
      <c r="M3594" t="str">
        <f>IF(OR(ISBLANK(draft_picks[[#This Row],[veto_drafter_id]]),draft_picks[[#This Row],[veto_drafter_id]]=""),"",_xlfn.XLOOKUP(draft_picks[[#This Row],[veto_drafter_id]],drafters[id],drafters[name]))</f>
        <v>Clay Keller</v>
      </c>
      <c r="O3594" t="str">
        <f>IF(OR(ISBLANK(draft_picks[[#This Row],[veto_drafter_team_id]]),draft_picks[[#This Row],[veto_drafter_team_id]]=""),"",_xlfn.XLOOKUP(draft_picks[[#This Row],[veto_drafter_team_id]],drafter_teams[id],drafter_teams[name]))</f>
        <v/>
      </c>
      <c r="R3594" t="str">
        <f>IF(OR(ISBLANK(draft_picks[[#This Row],[veto_override_drafter_id]]),draft_picks[[#This Row],[veto_override_drafter_id]]=""),"",_xlfn.XLOOKUP(draft_picks[[#This Row],[veto_override_drafter_id]],drafters[id],drafters[name]))</f>
        <v/>
      </c>
      <c r="T3594" t="str">
        <f>IF(OR(ISBLANK(draft_picks[[#This Row],[veto_override_team_id]]),draft_picks[[#This Row],[veto_override_team_id]]=""),"",_xlfn.XLOOKUP(draft_picks[[#This Row],[veto_override_team_id]],drafter_teams[id],drafter_teams[name]))</f>
        <v/>
      </c>
    </row>
    <row r="3595" spans="1:20" x14ac:dyDescent="0.25">
      <c r="A3595" t="s">
        <v>217</v>
      </c>
      <c r="B3595" t="str">
        <f>_xlfn.XLOOKUP(draft_picks[[#This Row],[draft_id]],drafts[id],drafts[title])</f>
        <v>Psycho mini-Super Draft</v>
      </c>
      <c r="C3595">
        <v>4</v>
      </c>
      <c r="D3595">
        <f>IF(C3594&lt;draft_picks[[#This Row],[position]],1,IF(C3594&gt;draft_picks[[#This Row],[position]],D3594+1,IF(C3594=draft_picks[[#This Row],[position]],D3594+1)))</f>
        <v>4</v>
      </c>
      <c r="E3595" t="s">
        <v>16293</v>
      </c>
      <c r="F3595" t="str">
        <f>IF(ISBLANK(draft_picks[[#This Row],[movie_id]]),"",_xlfn.XLOOKUP(draft_picks[[#This Row],[movie_id]],drafts.movies[id],drafts.movies[movie_title]))</f>
        <v>Psycho III</v>
      </c>
      <c r="G3595" t="s">
        <v>1115</v>
      </c>
      <c r="H3595" t="str">
        <f>IF(ISBLANK(draft_picks[[#This Row],[drafter_id]]),"",_xlfn.XLOOKUP(draft_picks[[#This Row],[drafter_id]],drafters[id],drafters[name]))</f>
        <v>Ryan Marker</v>
      </c>
      <c r="J3595" t="str">
        <f>IF(ISBLANK(draft_picks[[#This Row],[drafter_team_id]]),"",_xlfn.XLOOKUP(draft_picks[[#This Row],[drafter_team_id]],drafter_teams[id],drafter_teams[name]))</f>
        <v/>
      </c>
      <c r="M3595" t="str">
        <f>IF(OR(ISBLANK(draft_picks[[#This Row],[veto_drafter_id]]),draft_picks[[#This Row],[veto_drafter_id]]=""),"",_xlfn.XLOOKUP(draft_picks[[#This Row],[veto_drafter_id]],drafters[id],drafters[name]))</f>
        <v/>
      </c>
      <c r="O3595" t="str">
        <f>IF(OR(ISBLANK(draft_picks[[#This Row],[veto_drafter_team_id]]),draft_picks[[#This Row],[veto_drafter_team_id]]=""),"",_xlfn.XLOOKUP(draft_picks[[#This Row],[veto_drafter_team_id]],drafter_teams[id],drafter_teams[name]))</f>
        <v/>
      </c>
      <c r="R3595" t="str">
        <f>IF(OR(ISBLANK(draft_picks[[#This Row],[veto_override_drafter_id]]),draft_picks[[#This Row],[veto_override_drafter_id]]=""),"",_xlfn.XLOOKUP(draft_picks[[#This Row],[veto_override_drafter_id]],drafters[id],drafters[name]))</f>
        <v/>
      </c>
      <c r="T3595" t="str">
        <f>IF(OR(ISBLANK(draft_picks[[#This Row],[veto_override_team_id]]),draft_picks[[#This Row],[veto_override_team_id]]=""),"",_xlfn.XLOOKUP(draft_picks[[#This Row],[veto_override_team_id]],drafter_teams[id],drafter_teams[name]))</f>
        <v/>
      </c>
    </row>
    <row r="3596" spans="1:20" x14ac:dyDescent="0.25">
      <c r="A3596" t="s">
        <v>217</v>
      </c>
      <c r="B3596" t="str">
        <f>_xlfn.XLOOKUP(draft_picks[[#This Row],[draft_id]],drafts[id],drafts[title])</f>
        <v>Psycho mini-Super Draft</v>
      </c>
      <c r="C3596">
        <v>3</v>
      </c>
      <c r="D3596">
        <f>IF(C3595&lt;draft_picks[[#This Row],[position]],1,IF(C3595&gt;draft_picks[[#This Row],[position]],D3595+1,IF(C3595=draft_picks[[#This Row],[position]],D3595+1)))</f>
        <v>5</v>
      </c>
      <c r="E3596" t="s">
        <v>16285</v>
      </c>
      <c r="F3596" t="str">
        <f>IF(ISBLANK(draft_picks[[#This Row],[movie_id]]),"",_xlfn.XLOOKUP(draft_picks[[#This Row],[movie_id]],drafts.movies[id],drafts.movies[movie_title]))</f>
        <v>Psycho</v>
      </c>
      <c r="G3596" t="s">
        <v>1237</v>
      </c>
      <c r="H3596" t="str">
        <f>IF(ISBLANK(draft_picks[[#This Row],[drafter_id]]),"",_xlfn.XLOOKUP(draft_picks[[#This Row],[drafter_id]],drafters[id],drafters[name]))</f>
        <v>Clay Keller</v>
      </c>
      <c r="J3596" t="str">
        <f>IF(ISBLANK(draft_picks[[#This Row],[drafter_team_id]]),"",_xlfn.XLOOKUP(draft_picks[[#This Row],[drafter_team_id]],drafter_teams[id],drafter_teams[name]))</f>
        <v/>
      </c>
      <c r="M3596" t="str">
        <f>IF(OR(ISBLANK(draft_picks[[#This Row],[veto_drafter_id]]),draft_picks[[#This Row],[veto_drafter_id]]=""),"",_xlfn.XLOOKUP(draft_picks[[#This Row],[veto_drafter_id]],drafters[id],drafters[name]))</f>
        <v/>
      </c>
      <c r="O3596" t="str">
        <f>IF(OR(ISBLANK(draft_picks[[#This Row],[veto_drafter_team_id]]),draft_picks[[#This Row],[veto_drafter_team_id]]=""),"",_xlfn.XLOOKUP(draft_picks[[#This Row],[veto_drafter_team_id]],drafter_teams[id],drafter_teams[name]))</f>
        <v/>
      </c>
      <c r="R3596" t="str">
        <f>IF(OR(ISBLANK(draft_picks[[#This Row],[veto_override_drafter_id]]),draft_picks[[#This Row],[veto_override_drafter_id]]=""),"",_xlfn.XLOOKUP(draft_picks[[#This Row],[veto_override_drafter_id]],drafters[id],drafters[name]))</f>
        <v/>
      </c>
      <c r="T3596" t="str">
        <f>IF(OR(ISBLANK(draft_picks[[#This Row],[veto_override_team_id]]),draft_picks[[#This Row],[veto_override_team_id]]=""),"",_xlfn.XLOOKUP(draft_picks[[#This Row],[veto_override_team_id]],drafter_teams[id],drafter_teams[name]))</f>
        <v/>
      </c>
    </row>
    <row r="3597" spans="1:20" x14ac:dyDescent="0.25">
      <c r="A3597" t="s">
        <v>217</v>
      </c>
      <c r="B3597" t="str">
        <f>_xlfn.XLOOKUP(draft_picks[[#This Row],[draft_id]],drafts[id],drafts[title])</f>
        <v>Psycho mini-Super Draft</v>
      </c>
      <c r="C3597">
        <v>2</v>
      </c>
      <c r="D3597">
        <f>IF(C3596&lt;draft_picks[[#This Row],[position]],1,IF(C3596&gt;draft_picks[[#This Row],[position]],D3596+1,IF(C3596=draft_picks[[#This Row],[position]],D3596+1)))</f>
        <v>6</v>
      </c>
      <c r="E3597" t="s">
        <v>16290</v>
      </c>
      <c r="F3597" t="str">
        <f>IF(ISBLANK(draft_picks[[#This Row],[movie_id]]),"",_xlfn.XLOOKUP(draft_picks[[#This Row],[movie_id]],drafts.movies[id],drafts.movies[movie_title]))</f>
        <v>Psycho II</v>
      </c>
      <c r="G3597" t="s">
        <v>1115</v>
      </c>
      <c r="H3597" t="str">
        <f>IF(ISBLANK(draft_picks[[#This Row],[drafter_id]]),"",_xlfn.XLOOKUP(draft_picks[[#This Row],[drafter_id]],drafters[id],drafters[name]))</f>
        <v>Ryan Marker</v>
      </c>
      <c r="J3597" t="str">
        <f>IF(ISBLANK(draft_picks[[#This Row],[drafter_team_id]]),"",_xlfn.XLOOKUP(draft_picks[[#This Row],[drafter_team_id]],drafter_teams[id],drafter_teams[name]))</f>
        <v/>
      </c>
      <c r="M3597" t="str">
        <f>IF(OR(ISBLANK(draft_picks[[#This Row],[veto_drafter_id]]),draft_picks[[#This Row],[veto_drafter_id]]=""),"",_xlfn.XLOOKUP(draft_picks[[#This Row],[veto_drafter_id]],drafters[id],drafters[name]))</f>
        <v/>
      </c>
      <c r="O3597" t="str">
        <f>IF(OR(ISBLANK(draft_picks[[#This Row],[veto_drafter_team_id]]),draft_picks[[#This Row],[veto_drafter_team_id]]=""),"",_xlfn.XLOOKUP(draft_picks[[#This Row],[veto_drafter_team_id]],drafter_teams[id],drafter_teams[name]))</f>
        <v/>
      </c>
      <c r="R3597" t="str">
        <f>IF(OR(ISBLANK(draft_picks[[#This Row],[veto_override_drafter_id]]),draft_picks[[#This Row],[veto_override_drafter_id]]=""),"",_xlfn.XLOOKUP(draft_picks[[#This Row],[veto_override_drafter_id]],drafters[id],drafters[name]))</f>
        <v/>
      </c>
      <c r="T3597" t="str">
        <f>IF(OR(ISBLANK(draft_picks[[#This Row],[veto_override_team_id]]),draft_picks[[#This Row],[veto_override_team_id]]=""),"",_xlfn.XLOOKUP(draft_picks[[#This Row],[veto_override_team_id]],drafter_teams[id],drafter_teams[name]))</f>
        <v/>
      </c>
    </row>
    <row r="3598" spans="1:20" x14ac:dyDescent="0.25">
      <c r="A3598" t="s">
        <v>217</v>
      </c>
      <c r="B3598" t="str">
        <f>_xlfn.XLOOKUP(draft_picks[[#This Row],[draft_id]],drafts[id],drafts[title])</f>
        <v>Psycho mini-Super Draft</v>
      </c>
      <c r="C3598">
        <v>1</v>
      </c>
      <c r="D3598">
        <f>IF(C3597&lt;draft_picks[[#This Row],[position]],1,IF(C3597&gt;draft_picks[[#This Row],[position]],D3597+1,IF(C3597=draft_picks[[#This Row],[position]],D3597+1)))</f>
        <v>7</v>
      </c>
      <c r="E3598" t="s">
        <v>6144</v>
      </c>
      <c r="F3598" t="str">
        <f>IF(ISBLANK(draft_picks[[#This Row],[movie_id]]),"",_xlfn.XLOOKUP(draft_picks[[#This Row],[movie_id]],drafts.movies[id],drafts.movies[movie_title]))</f>
        <v>Psycho</v>
      </c>
      <c r="G3598" t="s">
        <v>1237</v>
      </c>
      <c r="H3598" t="str">
        <f>IF(ISBLANK(draft_picks[[#This Row],[drafter_id]]),"",_xlfn.XLOOKUP(draft_picks[[#This Row],[drafter_id]],drafters[id],drafters[name]))</f>
        <v>Clay Keller</v>
      </c>
      <c r="J3598" t="str">
        <f>IF(ISBLANK(draft_picks[[#This Row],[drafter_team_id]]),"",_xlfn.XLOOKUP(draft_picks[[#This Row],[drafter_team_id]],drafter_teams[id],drafter_teams[name]))</f>
        <v/>
      </c>
      <c r="M3598" t="str">
        <f>IF(OR(ISBLANK(draft_picks[[#This Row],[veto_drafter_id]]),draft_picks[[#This Row],[veto_drafter_id]]=""),"",_xlfn.XLOOKUP(draft_picks[[#This Row],[veto_drafter_id]],drafters[id],drafters[name]))</f>
        <v/>
      </c>
      <c r="O3598" t="str">
        <f>IF(OR(ISBLANK(draft_picks[[#This Row],[veto_drafter_team_id]]),draft_picks[[#This Row],[veto_drafter_team_id]]=""),"",_xlfn.XLOOKUP(draft_picks[[#This Row],[veto_drafter_team_id]],drafter_teams[id],drafter_teams[name]))</f>
        <v/>
      </c>
      <c r="R3598" t="str">
        <f>IF(OR(ISBLANK(draft_picks[[#This Row],[veto_override_drafter_id]]),draft_picks[[#This Row],[veto_override_drafter_id]]=""),"",_xlfn.XLOOKUP(draft_picks[[#This Row],[veto_override_drafter_id]],drafters[id],drafters[name]))</f>
        <v/>
      </c>
      <c r="T3598" t="str">
        <f>IF(OR(ISBLANK(draft_picks[[#This Row],[veto_override_team_id]]),draft_picks[[#This Row],[veto_override_team_id]]=""),"",_xlfn.XLOOKUP(draft_picks[[#This Row],[veto_override_team_id]],drafter_teams[id],drafter_teams[name]))</f>
        <v/>
      </c>
    </row>
    <row r="3599" spans="1:20" x14ac:dyDescent="0.25">
      <c r="A3599" t="s">
        <v>128</v>
      </c>
      <c r="B3599" t="str">
        <f>_xlfn.XLOOKUP(draft_picks[[#This Row],[draft_id]],drafts[id],drafts[title])</f>
        <v>Underworld mini-Super Draft</v>
      </c>
      <c r="C3599">
        <v>5</v>
      </c>
      <c r="D3599">
        <f>IF(C3598&lt;draft_picks[[#This Row],[position]],1,IF(C3598&gt;draft_picks[[#This Row],[position]],D3598+1,IF(C3598=draft_picks[[#This Row],[position]],D3598+1)))</f>
        <v>1</v>
      </c>
      <c r="E3599" t="s">
        <v>16296</v>
      </c>
      <c r="F3599" t="str">
        <f>IF(ISBLANK(draft_picks[[#This Row],[movie_id]]),"",_xlfn.XLOOKUP(draft_picks[[#This Row],[movie_id]],drafts.movies[id],drafts.movies[movie_title]))</f>
        <v>Underworld</v>
      </c>
      <c r="G3599" t="s">
        <v>1237</v>
      </c>
      <c r="H3599" t="str">
        <f>IF(ISBLANK(draft_picks[[#This Row],[drafter_id]]),"",_xlfn.XLOOKUP(draft_picks[[#This Row],[drafter_id]],drafters[id],drafters[name]))</f>
        <v>Clay Keller</v>
      </c>
      <c r="J3599" t="str">
        <f>IF(ISBLANK(draft_picks[[#This Row],[drafter_team_id]]),"",_xlfn.XLOOKUP(draft_picks[[#This Row],[drafter_team_id]],drafter_teams[id],drafter_teams[name]))</f>
        <v/>
      </c>
      <c r="M3599" t="str">
        <f>IF(OR(ISBLANK(draft_picks[[#This Row],[veto_drafter_id]]),draft_picks[[#This Row],[veto_drafter_id]]=""),"",_xlfn.XLOOKUP(draft_picks[[#This Row],[veto_drafter_id]],drafters[id],drafters[name]))</f>
        <v/>
      </c>
      <c r="O3599" t="str">
        <f>IF(OR(ISBLANK(draft_picks[[#This Row],[veto_drafter_team_id]]),draft_picks[[#This Row],[veto_drafter_team_id]]=""),"",_xlfn.XLOOKUP(draft_picks[[#This Row],[veto_drafter_team_id]],drafter_teams[id],drafter_teams[name]))</f>
        <v/>
      </c>
      <c r="R3599" t="str">
        <f>IF(OR(ISBLANK(draft_picks[[#This Row],[veto_override_drafter_id]]),draft_picks[[#This Row],[veto_override_drafter_id]]=""),"",_xlfn.XLOOKUP(draft_picks[[#This Row],[veto_override_drafter_id]],drafters[id],drafters[name]))</f>
        <v/>
      </c>
      <c r="T3599" t="str">
        <f>IF(OR(ISBLANK(draft_picks[[#This Row],[veto_override_team_id]]),draft_picks[[#This Row],[veto_override_team_id]]=""),"",_xlfn.XLOOKUP(draft_picks[[#This Row],[veto_override_team_id]],drafter_teams[id],drafter_teams[name]))</f>
        <v/>
      </c>
    </row>
    <row r="3600" spans="1:20" x14ac:dyDescent="0.25">
      <c r="A3600" t="s">
        <v>128</v>
      </c>
      <c r="B3600" t="str">
        <f>_xlfn.XLOOKUP(draft_picks[[#This Row],[draft_id]],drafts[id],drafts[title])</f>
        <v>Underworld mini-Super Draft</v>
      </c>
      <c r="C3600">
        <v>4</v>
      </c>
      <c r="D3600">
        <f>IF(C3599&lt;draft_picks[[#This Row],[position]],1,IF(C3599&gt;draft_picks[[#This Row],[position]],D3599+1,IF(C3599=draft_picks[[#This Row],[position]],D3599+1)))</f>
        <v>2</v>
      </c>
      <c r="E3600" t="s">
        <v>16299</v>
      </c>
      <c r="F3600" t="str">
        <f>IF(ISBLANK(draft_picks[[#This Row],[movie_id]]),"",_xlfn.XLOOKUP(draft_picks[[#This Row],[movie_id]],drafts.movies[id],drafts.movies[movie_title]))</f>
        <v>Underworld: Blood Wars</v>
      </c>
      <c r="G3600" t="s">
        <v>1115</v>
      </c>
      <c r="H3600" t="str">
        <f>IF(ISBLANK(draft_picks[[#This Row],[drafter_id]]),"",_xlfn.XLOOKUP(draft_picks[[#This Row],[drafter_id]],drafters[id],drafters[name]))</f>
        <v>Ryan Marker</v>
      </c>
      <c r="J3600" t="str">
        <f>IF(ISBLANK(draft_picks[[#This Row],[drafter_team_id]]),"",_xlfn.XLOOKUP(draft_picks[[#This Row],[drafter_team_id]],drafter_teams[id],drafter_teams[name]))</f>
        <v/>
      </c>
      <c r="M3600" t="str">
        <f>IF(OR(ISBLANK(draft_picks[[#This Row],[veto_drafter_id]]),draft_picks[[#This Row],[veto_drafter_id]]=""),"",_xlfn.XLOOKUP(draft_picks[[#This Row],[veto_drafter_id]],drafters[id],drafters[name]))</f>
        <v/>
      </c>
      <c r="O3600" t="str">
        <f>IF(OR(ISBLANK(draft_picks[[#This Row],[veto_drafter_team_id]]),draft_picks[[#This Row],[veto_drafter_team_id]]=""),"",_xlfn.XLOOKUP(draft_picks[[#This Row],[veto_drafter_team_id]],drafter_teams[id],drafter_teams[name]))</f>
        <v/>
      </c>
      <c r="R3600" t="str">
        <f>IF(OR(ISBLANK(draft_picks[[#This Row],[veto_override_drafter_id]]),draft_picks[[#This Row],[veto_override_drafter_id]]=""),"",_xlfn.XLOOKUP(draft_picks[[#This Row],[veto_override_drafter_id]],drafters[id],drafters[name]))</f>
        <v/>
      </c>
      <c r="T3600" t="str">
        <f>IF(OR(ISBLANK(draft_picks[[#This Row],[veto_override_team_id]]),draft_picks[[#This Row],[veto_override_team_id]]=""),"",_xlfn.XLOOKUP(draft_picks[[#This Row],[veto_override_team_id]],drafter_teams[id],drafter_teams[name]))</f>
        <v/>
      </c>
    </row>
    <row r="3601" spans="1:20" x14ac:dyDescent="0.25">
      <c r="A3601" t="s">
        <v>128</v>
      </c>
      <c r="B3601" t="str">
        <f>_xlfn.XLOOKUP(draft_picks[[#This Row],[draft_id]],drafts[id],drafts[title])</f>
        <v>Underworld mini-Super Draft</v>
      </c>
      <c r="C3601">
        <v>3</v>
      </c>
      <c r="D3601">
        <f>IF(C3600&lt;draft_picks[[#This Row],[position]],1,IF(C3600&gt;draft_picks[[#This Row],[position]],D3600+1,IF(C3600=draft_picks[[#This Row],[position]],D3600+1)))</f>
        <v>3</v>
      </c>
      <c r="E3601" t="s">
        <v>16302</v>
      </c>
      <c r="F3601" t="str">
        <f>IF(ISBLANK(draft_picks[[#This Row],[movie_id]]),"",_xlfn.XLOOKUP(draft_picks[[#This Row],[movie_id]],drafts.movies[id],drafts.movies[movie_title]))</f>
        <v>Underworld: Rise of the Lycans</v>
      </c>
      <c r="G3601" t="s">
        <v>1237</v>
      </c>
      <c r="H3601" t="str">
        <f>IF(ISBLANK(draft_picks[[#This Row],[drafter_id]]),"",_xlfn.XLOOKUP(draft_picks[[#This Row],[drafter_id]],drafters[id],drafters[name]))</f>
        <v>Clay Keller</v>
      </c>
      <c r="J3601" t="str">
        <f>IF(ISBLANK(draft_picks[[#This Row],[drafter_team_id]]),"",_xlfn.XLOOKUP(draft_picks[[#This Row],[drafter_team_id]],drafter_teams[id],drafter_teams[name]))</f>
        <v/>
      </c>
      <c r="K3601" t="s">
        <v>15484</v>
      </c>
      <c r="L3601" t="s">
        <v>1115</v>
      </c>
      <c r="M3601" t="str">
        <f>IF(OR(ISBLANK(draft_picks[[#This Row],[veto_drafter_id]]),draft_picks[[#This Row],[veto_drafter_id]]=""),"",_xlfn.XLOOKUP(draft_picks[[#This Row],[veto_drafter_id]],drafters[id],drafters[name]))</f>
        <v>Ryan Marker</v>
      </c>
      <c r="O3601" t="str">
        <f>IF(OR(ISBLANK(draft_picks[[#This Row],[veto_drafter_team_id]]),draft_picks[[#This Row],[veto_drafter_team_id]]=""),"",_xlfn.XLOOKUP(draft_picks[[#This Row],[veto_drafter_team_id]],drafter_teams[id],drafter_teams[name]))</f>
        <v/>
      </c>
      <c r="R3601" t="str">
        <f>IF(OR(ISBLANK(draft_picks[[#This Row],[veto_override_drafter_id]]),draft_picks[[#This Row],[veto_override_drafter_id]]=""),"",_xlfn.XLOOKUP(draft_picks[[#This Row],[veto_override_drafter_id]],drafters[id],drafters[name]))</f>
        <v/>
      </c>
      <c r="T3601" t="str">
        <f>IF(OR(ISBLANK(draft_picks[[#This Row],[veto_override_team_id]]),draft_picks[[#This Row],[veto_override_team_id]]=""),"",_xlfn.XLOOKUP(draft_picks[[#This Row],[veto_override_team_id]],drafter_teams[id],drafter_teams[name]))</f>
        <v/>
      </c>
    </row>
    <row r="3602" spans="1:20" x14ac:dyDescent="0.25">
      <c r="A3602" t="s">
        <v>128</v>
      </c>
      <c r="B3602" t="str">
        <f>_xlfn.XLOOKUP(draft_picks[[#This Row],[draft_id]],drafts[id],drafts[title])</f>
        <v>Underworld mini-Super Draft</v>
      </c>
      <c r="C3602">
        <v>3</v>
      </c>
      <c r="D3602">
        <f>IF(C3601&lt;draft_picks[[#This Row],[position]],1,IF(C3601&gt;draft_picks[[#This Row],[position]],D3601+1,IF(C3601=draft_picks[[#This Row],[position]],D3601+1)))</f>
        <v>4</v>
      </c>
      <c r="E3602" t="s">
        <v>16305</v>
      </c>
      <c r="F3602" t="str">
        <f>IF(ISBLANK(draft_picks[[#This Row],[movie_id]]),"",_xlfn.XLOOKUP(draft_picks[[#This Row],[movie_id]],drafts.movies[id],drafts.movies[movie_title]))</f>
        <v>Underworld: Evolution</v>
      </c>
      <c r="G3602" t="s">
        <v>1237</v>
      </c>
      <c r="H3602" t="str">
        <f>IF(ISBLANK(draft_picks[[#This Row],[drafter_id]]),"",_xlfn.XLOOKUP(draft_picks[[#This Row],[drafter_id]],drafters[id],drafters[name]))</f>
        <v>Clay Keller</v>
      </c>
      <c r="J3602" t="str">
        <f>IF(ISBLANK(draft_picks[[#This Row],[drafter_team_id]]),"",_xlfn.XLOOKUP(draft_picks[[#This Row],[drafter_team_id]],drafter_teams[id],drafter_teams[name]))</f>
        <v/>
      </c>
      <c r="M3602" t="str">
        <f>IF(OR(ISBLANK(draft_picks[[#This Row],[veto_drafter_id]]),draft_picks[[#This Row],[veto_drafter_id]]=""),"",_xlfn.XLOOKUP(draft_picks[[#This Row],[veto_drafter_id]],drafters[id],drafters[name]))</f>
        <v/>
      </c>
      <c r="O3602" t="str">
        <f>IF(OR(ISBLANK(draft_picks[[#This Row],[veto_drafter_team_id]]),draft_picks[[#This Row],[veto_drafter_team_id]]=""),"",_xlfn.XLOOKUP(draft_picks[[#This Row],[veto_drafter_team_id]],drafter_teams[id],drafter_teams[name]))</f>
        <v/>
      </c>
      <c r="R3602" t="str">
        <f>IF(OR(ISBLANK(draft_picks[[#This Row],[veto_override_drafter_id]]),draft_picks[[#This Row],[veto_override_drafter_id]]=""),"",_xlfn.XLOOKUP(draft_picks[[#This Row],[veto_override_drafter_id]],drafters[id],drafters[name]))</f>
        <v/>
      </c>
      <c r="T3602" t="str">
        <f>IF(OR(ISBLANK(draft_picks[[#This Row],[veto_override_team_id]]),draft_picks[[#This Row],[veto_override_team_id]]=""),"",_xlfn.XLOOKUP(draft_picks[[#This Row],[veto_override_team_id]],drafter_teams[id],drafter_teams[name]))</f>
        <v/>
      </c>
    </row>
    <row r="3603" spans="1:20" x14ac:dyDescent="0.25">
      <c r="A3603" t="s">
        <v>128</v>
      </c>
      <c r="B3603" t="str">
        <f>_xlfn.XLOOKUP(draft_picks[[#This Row],[draft_id]],drafts[id],drafts[title])</f>
        <v>Underworld mini-Super Draft</v>
      </c>
      <c r="C3603">
        <v>2</v>
      </c>
      <c r="D3603">
        <f>IF(C3602&lt;draft_picks[[#This Row],[position]],1,IF(C3602&gt;draft_picks[[#This Row],[position]],D3602+1,IF(C3602=draft_picks[[#This Row],[position]],D3602+1)))</f>
        <v>5</v>
      </c>
      <c r="E3603" t="s">
        <v>16302</v>
      </c>
      <c r="F3603" t="str">
        <f>IF(ISBLANK(draft_picks[[#This Row],[movie_id]]),"",_xlfn.XLOOKUP(draft_picks[[#This Row],[movie_id]],drafts.movies[id],drafts.movies[movie_title]))</f>
        <v>Underworld: Rise of the Lycans</v>
      </c>
      <c r="G3603" t="s">
        <v>1115</v>
      </c>
      <c r="H3603" t="str">
        <f>IF(ISBLANK(draft_picks[[#This Row],[drafter_id]]),"",_xlfn.XLOOKUP(draft_picks[[#This Row],[drafter_id]],drafters[id],drafters[name]))</f>
        <v>Ryan Marker</v>
      </c>
      <c r="J3603" t="str">
        <f>IF(ISBLANK(draft_picks[[#This Row],[drafter_team_id]]),"",_xlfn.XLOOKUP(draft_picks[[#This Row],[drafter_team_id]],drafter_teams[id],drafter_teams[name]))</f>
        <v/>
      </c>
      <c r="M3603" t="str">
        <f>IF(OR(ISBLANK(draft_picks[[#This Row],[veto_drafter_id]]),draft_picks[[#This Row],[veto_drafter_id]]=""),"",_xlfn.XLOOKUP(draft_picks[[#This Row],[veto_drafter_id]],drafters[id],drafters[name]))</f>
        <v/>
      </c>
      <c r="O3603" t="str">
        <f>IF(OR(ISBLANK(draft_picks[[#This Row],[veto_drafter_team_id]]),draft_picks[[#This Row],[veto_drafter_team_id]]=""),"",_xlfn.XLOOKUP(draft_picks[[#This Row],[veto_drafter_team_id]],drafter_teams[id],drafter_teams[name]))</f>
        <v/>
      </c>
      <c r="R3603" t="str">
        <f>IF(OR(ISBLANK(draft_picks[[#This Row],[veto_override_drafter_id]]),draft_picks[[#This Row],[veto_override_drafter_id]]=""),"",_xlfn.XLOOKUP(draft_picks[[#This Row],[veto_override_drafter_id]],drafters[id],drafters[name]))</f>
        <v/>
      </c>
      <c r="T3603" t="str">
        <f>IF(OR(ISBLANK(draft_picks[[#This Row],[veto_override_team_id]]),draft_picks[[#This Row],[veto_override_team_id]]=""),"",_xlfn.XLOOKUP(draft_picks[[#This Row],[veto_override_team_id]],drafter_teams[id],drafter_teams[name]))</f>
        <v/>
      </c>
    </row>
    <row r="3604" spans="1:20" x14ac:dyDescent="0.25">
      <c r="A3604" t="s">
        <v>128</v>
      </c>
      <c r="B3604" t="str">
        <f>_xlfn.XLOOKUP(draft_picks[[#This Row],[draft_id]],drafts[id],drafts[title])</f>
        <v>Underworld mini-Super Draft</v>
      </c>
      <c r="C3604">
        <v>1</v>
      </c>
      <c r="D3604">
        <f>IF(C3603&lt;draft_picks[[#This Row],[position]],1,IF(C3603&gt;draft_picks[[#This Row],[position]],D3603+1,IF(C3603=draft_picks[[#This Row],[position]],D3603+1)))</f>
        <v>6</v>
      </c>
      <c r="E3604" t="s">
        <v>16308</v>
      </c>
      <c r="F3604" t="str">
        <f>IF(ISBLANK(draft_picks[[#This Row],[movie_id]]),"",_xlfn.XLOOKUP(draft_picks[[#This Row],[movie_id]],drafts.movies[id],drafts.movies[movie_title]))</f>
        <v>Underworld: Awakening</v>
      </c>
      <c r="G3604" t="s">
        <v>1237</v>
      </c>
      <c r="H3604" t="str">
        <f>IF(ISBLANK(draft_picks[[#This Row],[drafter_id]]),"",_xlfn.XLOOKUP(draft_picks[[#This Row],[drafter_id]],drafters[id],drafters[name]))</f>
        <v>Clay Keller</v>
      </c>
      <c r="J3604" t="str">
        <f>IF(ISBLANK(draft_picks[[#This Row],[drafter_team_id]]),"",_xlfn.XLOOKUP(draft_picks[[#This Row],[drafter_team_id]],drafter_teams[id],drafter_teams[name]))</f>
        <v/>
      </c>
      <c r="M3604" t="str">
        <f>IF(OR(ISBLANK(draft_picks[[#This Row],[veto_drafter_id]]),draft_picks[[#This Row],[veto_drafter_id]]=""),"",_xlfn.XLOOKUP(draft_picks[[#This Row],[veto_drafter_id]],drafters[id],drafters[name]))</f>
        <v/>
      </c>
      <c r="O3604" t="str">
        <f>IF(OR(ISBLANK(draft_picks[[#This Row],[veto_drafter_team_id]]),draft_picks[[#This Row],[veto_drafter_team_id]]=""),"",_xlfn.XLOOKUP(draft_picks[[#This Row],[veto_drafter_team_id]],drafter_teams[id],drafter_teams[name]))</f>
        <v/>
      </c>
      <c r="R3604" t="str">
        <f>IF(OR(ISBLANK(draft_picks[[#This Row],[veto_override_drafter_id]]),draft_picks[[#This Row],[veto_override_drafter_id]]=""),"",_xlfn.XLOOKUP(draft_picks[[#This Row],[veto_override_drafter_id]],drafters[id],drafters[name]))</f>
        <v/>
      </c>
      <c r="T3604" t="str">
        <f>IF(OR(ISBLANK(draft_picks[[#This Row],[veto_override_team_id]]),draft_picks[[#This Row],[veto_override_team_id]]=""),"",_xlfn.XLOOKUP(draft_picks[[#This Row],[veto_override_team_id]],drafter_teams[id],drafter_teams[name]))</f>
        <v/>
      </c>
    </row>
    <row r="3605" spans="1:20" x14ac:dyDescent="0.25">
      <c r="A3605" t="s">
        <v>354</v>
      </c>
      <c r="B3605" t="str">
        <f>_xlfn.XLOOKUP(draft_picks[[#This Row],[draft_id]],drafts[id],drafts[title])</f>
        <v>Home Alone mini-Super Draft</v>
      </c>
      <c r="C3605">
        <v>5</v>
      </c>
      <c r="D3605">
        <f>IF(C3604&lt;draft_picks[[#This Row],[position]],1,IF(C3604&gt;draft_picks[[#This Row],[position]],D3604+1,IF(C3604=draft_picks[[#This Row],[position]],D3604+1)))</f>
        <v>1</v>
      </c>
      <c r="E3605" t="s">
        <v>16311</v>
      </c>
      <c r="F3605" t="str">
        <f>IF(ISBLANK(draft_picks[[#This Row],[movie_id]]),"",_xlfn.XLOOKUP(draft_picks[[#This Row],[movie_id]],drafts.movies[id],drafts.movies[movie_title]))</f>
        <v>Home Alone 4: Taking Back the House</v>
      </c>
      <c r="G3605" t="s">
        <v>1115</v>
      </c>
      <c r="H3605" t="str">
        <f>IF(ISBLANK(draft_picks[[#This Row],[drafter_id]]),"",_xlfn.XLOOKUP(draft_picks[[#This Row],[drafter_id]],drafters[id],drafters[name]))</f>
        <v>Ryan Marker</v>
      </c>
      <c r="J3605" t="str">
        <f>IF(ISBLANK(draft_picks[[#This Row],[drafter_team_id]]),"",_xlfn.XLOOKUP(draft_picks[[#This Row],[drafter_team_id]],drafter_teams[id],drafter_teams[name]))</f>
        <v/>
      </c>
      <c r="M3605" t="str">
        <f>IF(OR(ISBLANK(draft_picks[[#This Row],[veto_drafter_id]]),draft_picks[[#This Row],[veto_drafter_id]]=""),"",_xlfn.XLOOKUP(draft_picks[[#This Row],[veto_drafter_id]],drafters[id],drafters[name]))</f>
        <v/>
      </c>
      <c r="O3605" t="str">
        <f>IF(OR(ISBLANK(draft_picks[[#This Row],[veto_drafter_team_id]]),draft_picks[[#This Row],[veto_drafter_team_id]]=""),"",_xlfn.XLOOKUP(draft_picks[[#This Row],[veto_drafter_team_id]],drafter_teams[id],drafter_teams[name]))</f>
        <v/>
      </c>
      <c r="R3605" t="str">
        <f>IF(OR(ISBLANK(draft_picks[[#This Row],[veto_override_drafter_id]]),draft_picks[[#This Row],[veto_override_drafter_id]]=""),"",_xlfn.XLOOKUP(draft_picks[[#This Row],[veto_override_drafter_id]],drafters[id],drafters[name]))</f>
        <v/>
      </c>
      <c r="T3605" t="str">
        <f>IF(OR(ISBLANK(draft_picks[[#This Row],[veto_override_team_id]]),draft_picks[[#This Row],[veto_override_team_id]]=""),"",_xlfn.XLOOKUP(draft_picks[[#This Row],[veto_override_team_id]],drafter_teams[id],drafter_teams[name]))</f>
        <v/>
      </c>
    </row>
    <row r="3606" spans="1:20" x14ac:dyDescent="0.25">
      <c r="A3606" t="s">
        <v>354</v>
      </c>
      <c r="B3606" t="str">
        <f>_xlfn.XLOOKUP(draft_picks[[#This Row],[draft_id]],drafts[id],drafts[title])</f>
        <v>Home Alone mini-Super Draft</v>
      </c>
      <c r="C3606">
        <v>4</v>
      </c>
      <c r="D3606">
        <f>IF(C3605&lt;draft_picks[[#This Row],[position]],1,IF(C3605&gt;draft_picks[[#This Row],[position]],D3605+1,IF(C3605=draft_picks[[#This Row],[position]],D3605+1)))</f>
        <v>2</v>
      </c>
      <c r="E3606" t="s">
        <v>16314</v>
      </c>
      <c r="F3606" t="str">
        <f>IF(ISBLANK(draft_picks[[#This Row],[movie_id]]),"",_xlfn.XLOOKUP(draft_picks[[#This Row],[movie_id]],drafts.movies[id],drafts.movies[movie_title]))</f>
        <v>Home Alone: The Holiday Heist</v>
      </c>
      <c r="G3606" t="s">
        <v>1237</v>
      </c>
      <c r="H3606" t="str">
        <f>IF(ISBLANK(draft_picks[[#This Row],[drafter_id]]),"",_xlfn.XLOOKUP(draft_picks[[#This Row],[drafter_id]],drafters[id],drafters[name]))</f>
        <v>Clay Keller</v>
      </c>
      <c r="J3606" t="str">
        <f>IF(ISBLANK(draft_picks[[#This Row],[drafter_team_id]]),"",_xlfn.XLOOKUP(draft_picks[[#This Row],[drafter_team_id]],drafter_teams[id],drafter_teams[name]))</f>
        <v/>
      </c>
      <c r="M3606" t="str">
        <f>IF(OR(ISBLANK(draft_picks[[#This Row],[veto_drafter_id]]),draft_picks[[#This Row],[veto_drafter_id]]=""),"",_xlfn.XLOOKUP(draft_picks[[#This Row],[veto_drafter_id]],drafters[id],drafters[name]))</f>
        <v/>
      </c>
      <c r="O3606" t="str">
        <f>IF(OR(ISBLANK(draft_picks[[#This Row],[veto_drafter_team_id]]),draft_picks[[#This Row],[veto_drafter_team_id]]=""),"",_xlfn.XLOOKUP(draft_picks[[#This Row],[veto_drafter_team_id]],drafter_teams[id],drafter_teams[name]))</f>
        <v/>
      </c>
      <c r="R3606" t="str">
        <f>IF(OR(ISBLANK(draft_picks[[#This Row],[veto_override_drafter_id]]),draft_picks[[#This Row],[veto_override_drafter_id]]=""),"",_xlfn.XLOOKUP(draft_picks[[#This Row],[veto_override_drafter_id]],drafters[id],drafters[name]))</f>
        <v/>
      </c>
      <c r="T3606" t="str">
        <f>IF(OR(ISBLANK(draft_picks[[#This Row],[veto_override_team_id]]),draft_picks[[#This Row],[veto_override_team_id]]=""),"",_xlfn.XLOOKUP(draft_picks[[#This Row],[veto_override_team_id]],drafter_teams[id],drafter_teams[name]))</f>
        <v/>
      </c>
    </row>
    <row r="3607" spans="1:20" x14ac:dyDescent="0.25">
      <c r="A3607" t="s">
        <v>354</v>
      </c>
      <c r="B3607" t="str">
        <f>_xlfn.XLOOKUP(draft_picks[[#This Row],[draft_id]],drafts[id],drafts[title])</f>
        <v>Home Alone mini-Super Draft</v>
      </c>
      <c r="C3607">
        <v>3</v>
      </c>
      <c r="D3607">
        <f>IF(C3606&lt;draft_picks[[#This Row],[position]],1,IF(C3606&gt;draft_picks[[#This Row],[position]],D3606+1,IF(C3606=draft_picks[[#This Row],[position]],D3606+1)))</f>
        <v>3</v>
      </c>
      <c r="E3607" t="s">
        <v>16317</v>
      </c>
      <c r="F3607" t="str">
        <f>IF(ISBLANK(draft_picks[[#This Row],[movie_id]]),"",_xlfn.XLOOKUP(draft_picks[[#This Row],[movie_id]],drafts.movies[id],drafts.movies[movie_title]))</f>
        <v>Home Alone 3</v>
      </c>
      <c r="G3607" t="s">
        <v>1115</v>
      </c>
      <c r="H3607" t="str">
        <f>IF(ISBLANK(draft_picks[[#This Row],[drafter_id]]),"",_xlfn.XLOOKUP(draft_picks[[#This Row],[drafter_id]],drafters[id],drafters[name]))</f>
        <v>Ryan Marker</v>
      </c>
      <c r="J3607" t="str">
        <f>IF(ISBLANK(draft_picks[[#This Row],[drafter_team_id]]),"",_xlfn.XLOOKUP(draft_picks[[#This Row],[drafter_team_id]],drafter_teams[id],drafter_teams[name]))</f>
        <v/>
      </c>
      <c r="M3607" t="str">
        <f>IF(OR(ISBLANK(draft_picks[[#This Row],[veto_drafter_id]]),draft_picks[[#This Row],[veto_drafter_id]]=""),"",_xlfn.XLOOKUP(draft_picks[[#This Row],[veto_drafter_id]],drafters[id],drafters[name]))</f>
        <v/>
      </c>
      <c r="O3607" t="str">
        <f>IF(OR(ISBLANK(draft_picks[[#This Row],[veto_drafter_team_id]]),draft_picks[[#This Row],[veto_drafter_team_id]]=""),"",_xlfn.XLOOKUP(draft_picks[[#This Row],[veto_drafter_team_id]],drafter_teams[id],drafter_teams[name]))</f>
        <v/>
      </c>
      <c r="R3607" t="str">
        <f>IF(OR(ISBLANK(draft_picks[[#This Row],[veto_override_drafter_id]]),draft_picks[[#This Row],[veto_override_drafter_id]]=""),"",_xlfn.XLOOKUP(draft_picks[[#This Row],[veto_override_drafter_id]],drafters[id],drafters[name]))</f>
        <v/>
      </c>
      <c r="T3607" t="str">
        <f>IF(OR(ISBLANK(draft_picks[[#This Row],[veto_override_team_id]]),draft_picks[[#This Row],[veto_override_team_id]]=""),"",_xlfn.XLOOKUP(draft_picks[[#This Row],[veto_override_team_id]],drafter_teams[id],drafter_teams[name]))</f>
        <v/>
      </c>
    </row>
    <row r="3608" spans="1:20" x14ac:dyDescent="0.25">
      <c r="A3608" t="s">
        <v>354</v>
      </c>
      <c r="B3608" t="str">
        <f>_xlfn.XLOOKUP(draft_picks[[#This Row],[draft_id]],drafts[id],drafts[title])</f>
        <v>Home Alone mini-Super Draft</v>
      </c>
      <c r="C3608">
        <v>2</v>
      </c>
      <c r="D3608">
        <f>IF(C3607&lt;draft_picks[[#This Row],[position]],1,IF(C3607&gt;draft_picks[[#This Row],[position]],D3607+1,IF(C3607=draft_picks[[#This Row],[position]],D3607+1)))</f>
        <v>4</v>
      </c>
      <c r="E3608" t="s">
        <v>16320</v>
      </c>
      <c r="F3608" t="str">
        <f>IF(ISBLANK(draft_picks[[#This Row],[movie_id]]),"",_xlfn.XLOOKUP(draft_picks[[#This Row],[movie_id]],drafts.movies[id],drafts.movies[movie_title]))</f>
        <v>Home Alone 2: Lost in New York</v>
      </c>
      <c r="G3608" t="s">
        <v>1237</v>
      </c>
      <c r="H3608" t="str">
        <f>IF(ISBLANK(draft_picks[[#This Row],[drafter_id]]),"",_xlfn.XLOOKUP(draft_picks[[#This Row],[drafter_id]],drafters[id],drafters[name]))</f>
        <v>Clay Keller</v>
      </c>
      <c r="J3608" t="str">
        <f>IF(ISBLANK(draft_picks[[#This Row],[drafter_team_id]]),"",_xlfn.XLOOKUP(draft_picks[[#This Row],[drafter_team_id]],drafter_teams[id],drafter_teams[name]))</f>
        <v/>
      </c>
      <c r="K3608" t="s">
        <v>15484</v>
      </c>
      <c r="L3608" t="s">
        <v>1115</v>
      </c>
      <c r="M3608" t="str">
        <f>IF(OR(ISBLANK(draft_picks[[#This Row],[veto_drafter_id]]),draft_picks[[#This Row],[veto_drafter_id]]=""),"",_xlfn.XLOOKUP(draft_picks[[#This Row],[veto_drafter_id]],drafters[id],drafters[name]))</f>
        <v>Ryan Marker</v>
      </c>
      <c r="O3608" t="str">
        <f>IF(OR(ISBLANK(draft_picks[[#This Row],[veto_drafter_team_id]]),draft_picks[[#This Row],[veto_drafter_team_id]]=""),"",_xlfn.XLOOKUP(draft_picks[[#This Row],[veto_drafter_team_id]],drafter_teams[id],drafter_teams[name]))</f>
        <v/>
      </c>
      <c r="R3608" t="str">
        <f>IF(OR(ISBLANK(draft_picks[[#This Row],[veto_override_drafter_id]]),draft_picks[[#This Row],[veto_override_drafter_id]]=""),"",_xlfn.XLOOKUP(draft_picks[[#This Row],[veto_override_drafter_id]],drafters[id],drafters[name]))</f>
        <v/>
      </c>
      <c r="T3608" t="str">
        <f>IF(OR(ISBLANK(draft_picks[[#This Row],[veto_override_team_id]]),draft_picks[[#This Row],[veto_override_team_id]]=""),"",_xlfn.XLOOKUP(draft_picks[[#This Row],[veto_override_team_id]],drafter_teams[id],drafter_teams[name]))</f>
        <v/>
      </c>
    </row>
    <row r="3609" spans="1:20" x14ac:dyDescent="0.25">
      <c r="A3609" t="s">
        <v>354</v>
      </c>
      <c r="B3609" t="str">
        <f>_xlfn.XLOOKUP(draft_picks[[#This Row],[draft_id]],drafts[id],drafts[title])</f>
        <v>Home Alone mini-Super Draft</v>
      </c>
      <c r="C3609">
        <v>2</v>
      </c>
      <c r="D3609">
        <f>IF(C3608&lt;draft_picks[[#This Row],[position]],1,IF(C3608&gt;draft_picks[[#This Row],[position]],D3608+1,IF(C3608=draft_picks[[#This Row],[position]],D3608+1)))</f>
        <v>5</v>
      </c>
      <c r="E3609" t="s">
        <v>2039</v>
      </c>
      <c r="F3609" t="str">
        <f>IF(ISBLANK(draft_picks[[#This Row],[movie_id]]),"",_xlfn.XLOOKUP(draft_picks[[#This Row],[movie_id]],drafts.movies[id],drafts.movies[movie_title]))</f>
        <v>Home Alone</v>
      </c>
      <c r="G3609" t="s">
        <v>1237</v>
      </c>
      <c r="H3609" t="str">
        <f>IF(ISBLANK(draft_picks[[#This Row],[drafter_id]]),"",_xlfn.XLOOKUP(draft_picks[[#This Row],[drafter_id]],drafters[id],drafters[name]))</f>
        <v>Clay Keller</v>
      </c>
      <c r="J3609" t="str">
        <f>IF(ISBLANK(draft_picks[[#This Row],[drafter_team_id]]),"",_xlfn.XLOOKUP(draft_picks[[#This Row],[drafter_team_id]],drafter_teams[id],drafter_teams[name]))</f>
        <v/>
      </c>
      <c r="M3609" t="str">
        <f>IF(OR(ISBLANK(draft_picks[[#This Row],[veto_drafter_id]]),draft_picks[[#This Row],[veto_drafter_id]]=""),"",_xlfn.XLOOKUP(draft_picks[[#This Row],[veto_drafter_id]],drafters[id],drafters[name]))</f>
        <v/>
      </c>
      <c r="O3609" t="str">
        <f>IF(OR(ISBLANK(draft_picks[[#This Row],[veto_drafter_team_id]]),draft_picks[[#This Row],[veto_drafter_team_id]]=""),"",_xlfn.XLOOKUP(draft_picks[[#This Row],[veto_drafter_team_id]],drafter_teams[id],drafter_teams[name]))</f>
        <v/>
      </c>
      <c r="R3609" t="str">
        <f>IF(OR(ISBLANK(draft_picks[[#This Row],[veto_override_drafter_id]]),draft_picks[[#This Row],[veto_override_drafter_id]]=""),"",_xlfn.XLOOKUP(draft_picks[[#This Row],[veto_override_drafter_id]],drafters[id],drafters[name]))</f>
        <v/>
      </c>
      <c r="T3609" t="str">
        <f>IF(OR(ISBLANK(draft_picks[[#This Row],[veto_override_team_id]]),draft_picks[[#This Row],[veto_override_team_id]]=""),"",_xlfn.XLOOKUP(draft_picks[[#This Row],[veto_override_team_id]],drafter_teams[id],drafter_teams[name]))</f>
        <v/>
      </c>
    </row>
    <row r="3610" spans="1:20" x14ac:dyDescent="0.25">
      <c r="A3610" t="s">
        <v>354</v>
      </c>
      <c r="B3610" t="str">
        <f>_xlfn.XLOOKUP(draft_picks[[#This Row],[draft_id]],drafts[id],drafts[title])</f>
        <v>Home Alone mini-Super Draft</v>
      </c>
      <c r="C3610">
        <v>1</v>
      </c>
      <c r="D3610">
        <f>IF(C3609&lt;draft_picks[[#This Row],[position]],1,IF(C3609&gt;draft_picks[[#This Row],[position]],D3609+1,IF(C3609=draft_picks[[#This Row],[position]],D3609+1)))</f>
        <v>6</v>
      </c>
      <c r="E3610" t="s">
        <v>16320</v>
      </c>
      <c r="F3610" t="str">
        <f>IF(ISBLANK(draft_picks[[#This Row],[movie_id]]),"",_xlfn.XLOOKUP(draft_picks[[#This Row],[movie_id]],drafts.movies[id],drafts.movies[movie_title]))</f>
        <v>Home Alone 2: Lost in New York</v>
      </c>
      <c r="G3610" t="s">
        <v>1115</v>
      </c>
      <c r="H3610" t="str">
        <f>IF(ISBLANK(draft_picks[[#This Row],[drafter_id]]),"",_xlfn.XLOOKUP(draft_picks[[#This Row],[drafter_id]],drafters[id],drafters[name]))</f>
        <v>Ryan Marker</v>
      </c>
      <c r="J3610" t="str">
        <f>IF(ISBLANK(draft_picks[[#This Row],[drafter_team_id]]),"",_xlfn.XLOOKUP(draft_picks[[#This Row],[drafter_team_id]],drafter_teams[id],drafter_teams[name]))</f>
        <v/>
      </c>
      <c r="M3610" t="str">
        <f>IF(OR(ISBLANK(draft_picks[[#This Row],[veto_drafter_id]]),draft_picks[[#This Row],[veto_drafter_id]]=""),"",_xlfn.XLOOKUP(draft_picks[[#This Row],[veto_drafter_id]],drafters[id],drafters[name]))</f>
        <v/>
      </c>
      <c r="O3610" t="str">
        <f>IF(OR(ISBLANK(draft_picks[[#This Row],[veto_drafter_team_id]]),draft_picks[[#This Row],[veto_drafter_team_id]]=""),"",_xlfn.XLOOKUP(draft_picks[[#This Row],[veto_drafter_team_id]],drafter_teams[id],drafter_teams[name]))</f>
        <v/>
      </c>
      <c r="R3610" t="str">
        <f>IF(OR(ISBLANK(draft_picks[[#This Row],[veto_override_drafter_id]]),draft_picks[[#This Row],[veto_override_drafter_id]]=""),"",_xlfn.XLOOKUP(draft_picks[[#This Row],[veto_override_drafter_id]],drafters[id],drafters[name]))</f>
        <v/>
      </c>
      <c r="T3610" t="str">
        <f>IF(OR(ISBLANK(draft_picks[[#This Row],[veto_override_team_id]]),draft_picks[[#This Row],[veto_override_team_id]]=""),"",_xlfn.XLOOKUP(draft_picks[[#This Row],[veto_override_team_id]],drafter_teams[id],drafter_teams[name]))</f>
        <v/>
      </c>
    </row>
    <row r="3611" spans="1:20" x14ac:dyDescent="0.25">
      <c r="A3611" s="5" t="s">
        <v>242</v>
      </c>
      <c r="B3611" t="str">
        <f>_xlfn.XLOOKUP(draft_picks[[#This Row],[draft_id]],drafts[id],drafts[title])</f>
        <v>Summer Camp</v>
      </c>
      <c r="C3611">
        <v>7</v>
      </c>
      <c r="D3611">
        <f>IF(C3610&lt;draft_picks[[#This Row],[position]],1,IF(C3610&gt;draft_picks[[#This Row],[position]],D3610+1,IF(C3610=draft_picks[[#This Row],[position]],D3610+1)))</f>
        <v>1</v>
      </c>
      <c r="E3611" t="s">
        <v>16323</v>
      </c>
      <c r="F3611" t="str">
        <f>IF(ISBLANK(draft_picks[[#This Row],[movie_id]]),"",_xlfn.XLOOKUP(draft_picks[[#This Row],[movie_id]],drafts.movies[id],drafts.movies[movie_title]))</f>
        <v>Summer Storm</v>
      </c>
      <c r="G3611" t="s">
        <v>915</v>
      </c>
      <c r="H3611" t="str">
        <f>IF(ISBLANK(draft_picks[[#This Row],[drafter_id]]),"",_xlfn.XLOOKUP(draft_picks[[#This Row],[drafter_id]],drafters[id],drafters[name]))</f>
        <v>Billy Ray Brewton</v>
      </c>
      <c r="J3611" t="str">
        <f>IF(ISBLANK(draft_picks[[#This Row],[drafter_team_id]]),"",_xlfn.XLOOKUP(draft_picks[[#This Row],[drafter_team_id]],drafter_teams[id],drafter_teams[name]))</f>
        <v/>
      </c>
      <c r="K3611" t="s">
        <v>15484</v>
      </c>
      <c r="L3611" t="s">
        <v>857</v>
      </c>
      <c r="M3611" t="str">
        <f>IF(OR(ISBLANK(draft_picks[[#This Row],[veto_drafter_id]]),draft_picks[[#This Row],[veto_drafter_id]]=""),"",_xlfn.XLOOKUP(draft_picks[[#This Row],[veto_drafter_id]],drafters[id],drafters[name]))</f>
        <v>Patreon Members</v>
      </c>
      <c r="O3611" t="str">
        <f>IF(OR(ISBLANK(draft_picks[[#This Row],[veto_drafter_team_id]]),draft_picks[[#This Row],[veto_drafter_team_id]]=""),"",_xlfn.XLOOKUP(draft_picks[[#This Row],[veto_drafter_team_id]],drafter_teams[id],drafter_teams[name]))</f>
        <v/>
      </c>
      <c r="R3611" t="str">
        <f>IF(OR(ISBLANK(draft_picks[[#This Row],[veto_override_drafter_id]]),draft_picks[[#This Row],[veto_override_drafter_id]]=""),"",_xlfn.XLOOKUP(draft_picks[[#This Row],[veto_override_drafter_id]],drafters[id],drafters[name]))</f>
        <v/>
      </c>
      <c r="T3611" t="str">
        <f>IF(OR(ISBLANK(draft_picks[[#This Row],[veto_override_team_id]]),draft_picks[[#This Row],[veto_override_team_id]]=""),"",_xlfn.XLOOKUP(draft_picks[[#This Row],[veto_override_team_id]],drafter_teams[id],drafter_teams[name]))</f>
        <v/>
      </c>
    </row>
    <row r="3612" spans="1:20" x14ac:dyDescent="0.25">
      <c r="A3612" s="5" t="s">
        <v>242</v>
      </c>
      <c r="B3612" t="str">
        <f>_xlfn.XLOOKUP(draft_picks[[#This Row],[draft_id]],drafts[id],drafts[title])</f>
        <v>Summer Camp</v>
      </c>
      <c r="C3612">
        <v>7</v>
      </c>
      <c r="D3612">
        <f>IF(C3611&lt;draft_picks[[#This Row],[position]],1,IF(C3611&gt;draft_picks[[#This Row],[position]],D3611+1,IF(C3611=draft_picks[[#This Row],[position]],D3611+1)))</f>
        <v>2</v>
      </c>
      <c r="E3612" t="s">
        <v>16326</v>
      </c>
      <c r="F3612" t="str">
        <f>IF(ISBLANK(draft_picks[[#This Row],[movie_id]]),"",_xlfn.XLOOKUP(draft_picks[[#This Row],[movie_id]],drafts.movies[id],drafts.movies[movie_title]))</f>
        <v>Yes, God, Yes</v>
      </c>
      <c r="G3612" t="s">
        <v>915</v>
      </c>
      <c r="H3612" t="str">
        <f>IF(ISBLANK(draft_picks[[#This Row],[drafter_id]]),"",_xlfn.XLOOKUP(draft_picks[[#This Row],[drafter_id]],drafters[id],drafters[name]))</f>
        <v>Billy Ray Brewton</v>
      </c>
      <c r="J3612" t="str">
        <f>IF(ISBLANK(draft_picks[[#This Row],[drafter_team_id]]),"",_xlfn.XLOOKUP(draft_picks[[#This Row],[drafter_team_id]],drafter_teams[id],drafter_teams[name]))</f>
        <v/>
      </c>
      <c r="K3612" t="s">
        <v>15484</v>
      </c>
      <c r="L3612" t="s">
        <v>857</v>
      </c>
      <c r="M3612" t="str">
        <f>IF(OR(ISBLANK(draft_picks[[#This Row],[veto_drafter_id]]),draft_picks[[#This Row],[veto_drafter_id]]=""),"",_xlfn.XLOOKUP(draft_picks[[#This Row],[veto_drafter_id]],drafters[id],drafters[name]))</f>
        <v>Patreon Members</v>
      </c>
      <c r="O3612" t="str">
        <f>IF(OR(ISBLANK(draft_picks[[#This Row],[veto_drafter_team_id]]),draft_picks[[#This Row],[veto_drafter_team_id]]=""),"",_xlfn.XLOOKUP(draft_picks[[#This Row],[veto_drafter_team_id]],drafter_teams[id],drafter_teams[name]))</f>
        <v/>
      </c>
      <c r="R3612" t="str">
        <f>IF(OR(ISBLANK(draft_picks[[#This Row],[veto_override_drafter_id]]),draft_picks[[#This Row],[veto_override_drafter_id]]=""),"",_xlfn.XLOOKUP(draft_picks[[#This Row],[veto_override_drafter_id]],drafters[id],drafters[name]))</f>
        <v/>
      </c>
      <c r="T3612" t="str">
        <f>IF(OR(ISBLANK(draft_picks[[#This Row],[veto_override_team_id]]),draft_picks[[#This Row],[veto_override_team_id]]=""),"",_xlfn.XLOOKUP(draft_picks[[#This Row],[veto_override_team_id]],drafter_teams[id],drafter_teams[name]))</f>
        <v/>
      </c>
    </row>
    <row r="3613" spans="1:20" x14ac:dyDescent="0.25">
      <c r="A3613" s="5" t="s">
        <v>242</v>
      </c>
      <c r="B3613" t="str">
        <f>_xlfn.XLOOKUP(draft_picks[[#This Row],[draft_id]],drafts[id],drafts[title])</f>
        <v>Summer Camp</v>
      </c>
      <c r="C3613">
        <v>7</v>
      </c>
      <c r="D3613">
        <f>IF(C3612&lt;draft_picks[[#This Row],[position]],1,IF(C3612&gt;draft_picks[[#This Row],[position]],D3612+1,IF(C3612=draft_picks[[#This Row],[position]],D3612+1)))</f>
        <v>3</v>
      </c>
      <c r="E3613" t="s">
        <v>16329</v>
      </c>
      <c r="F3613" t="str">
        <f>IF(ISBLANK(draft_picks[[#This Row],[movie_id]]),"",_xlfn.XLOOKUP(draft_picks[[#This Row],[movie_id]],drafts.movies[id],drafts.movies[movie_title]))</f>
        <v>Ernest Goes to Camp</v>
      </c>
      <c r="G3613" t="s">
        <v>915</v>
      </c>
      <c r="H3613" t="str">
        <f>IF(ISBLANK(draft_picks[[#This Row],[drafter_id]]),"",_xlfn.XLOOKUP(draft_picks[[#This Row],[drafter_id]],drafters[id],drafters[name]))</f>
        <v>Billy Ray Brewton</v>
      </c>
      <c r="J3613" t="str">
        <f>IF(ISBLANK(draft_picks[[#This Row],[drafter_team_id]]),"",_xlfn.XLOOKUP(draft_picks[[#This Row],[drafter_team_id]],drafter_teams[id],drafter_teams[name]))</f>
        <v/>
      </c>
      <c r="M3613" t="str">
        <f>IF(OR(ISBLANK(draft_picks[[#This Row],[veto_drafter_id]]),draft_picks[[#This Row],[veto_drafter_id]]=""),"",_xlfn.XLOOKUP(draft_picks[[#This Row],[veto_drafter_id]],drafters[id],drafters[name]))</f>
        <v/>
      </c>
      <c r="O3613" t="str">
        <f>IF(OR(ISBLANK(draft_picks[[#This Row],[veto_drafter_team_id]]),draft_picks[[#This Row],[veto_drafter_team_id]]=""),"",_xlfn.XLOOKUP(draft_picks[[#This Row],[veto_drafter_team_id]],drafter_teams[id],drafter_teams[name]))</f>
        <v/>
      </c>
      <c r="R3613" t="str">
        <f>IF(OR(ISBLANK(draft_picks[[#This Row],[veto_override_drafter_id]]),draft_picks[[#This Row],[veto_override_drafter_id]]=""),"",_xlfn.XLOOKUP(draft_picks[[#This Row],[veto_override_drafter_id]],drafters[id],drafters[name]))</f>
        <v/>
      </c>
      <c r="T3613" t="str">
        <f>IF(OR(ISBLANK(draft_picks[[#This Row],[veto_override_team_id]]),draft_picks[[#This Row],[veto_override_team_id]]=""),"",_xlfn.XLOOKUP(draft_picks[[#This Row],[veto_override_team_id]],drafter_teams[id],drafter_teams[name]))</f>
        <v/>
      </c>
    </row>
    <row r="3614" spans="1:20" x14ac:dyDescent="0.25">
      <c r="A3614" s="5" t="s">
        <v>242</v>
      </c>
      <c r="B3614" t="str">
        <f>_xlfn.XLOOKUP(draft_picks[[#This Row],[draft_id]],drafts[id],drafts[title])</f>
        <v>Summer Camp</v>
      </c>
      <c r="C3614">
        <v>6</v>
      </c>
      <c r="D3614">
        <f>IF(C3613&lt;draft_picks[[#This Row],[position]],1,IF(C3613&gt;draft_picks[[#This Row],[position]],D3613+1,IF(C3613=draft_picks[[#This Row],[position]],D3613+1)))</f>
        <v>4</v>
      </c>
      <c r="E3614" t="s">
        <v>16332</v>
      </c>
      <c r="F3614" t="str">
        <f>IF(ISBLANK(draft_picks[[#This Row],[movie_id]]),"",_xlfn.XLOOKUP(draft_picks[[#This Row],[movie_id]],drafts.movies[id],drafts.movies[movie_title]))</f>
        <v>Indian Summer</v>
      </c>
      <c r="G3614" t="s">
        <v>915</v>
      </c>
      <c r="H3614" t="str">
        <f>IF(ISBLANK(draft_picks[[#This Row],[drafter_id]]),"",_xlfn.XLOOKUP(draft_picks[[#This Row],[drafter_id]],drafters[id],drafters[name]))</f>
        <v>Billy Ray Brewton</v>
      </c>
      <c r="J3614" t="str">
        <f>IF(ISBLANK(draft_picks[[#This Row],[drafter_team_id]]),"",_xlfn.XLOOKUP(draft_picks[[#This Row],[drafter_team_id]],drafter_teams[id],drafter_teams[name]))</f>
        <v/>
      </c>
      <c r="M3614" t="str">
        <f>IF(OR(ISBLANK(draft_picks[[#This Row],[veto_drafter_id]]),draft_picks[[#This Row],[veto_drafter_id]]=""),"",_xlfn.XLOOKUP(draft_picks[[#This Row],[veto_drafter_id]],drafters[id],drafters[name]))</f>
        <v/>
      </c>
      <c r="O3614" t="str">
        <f>IF(OR(ISBLANK(draft_picks[[#This Row],[veto_drafter_team_id]]),draft_picks[[#This Row],[veto_drafter_team_id]]=""),"",_xlfn.XLOOKUP(draft_picks[[#This Row],[veto_drafter_team_id]],drafter_teams[id],drafter_teams[name]))</f>
        <v/>
      </c>
      <c r="R3614" t="str">
        <f>IF(OR(ISBLANK(draft_picks[[#This Row],[veto_override_drafter_id]]),draft_picks[[#This Row],[veto_override_drafter_id]]=""),"",_xlfn.XLOOKUP(draft_picks[[#This Row],[veto_override_drafter_id]],drafters[id],drafters[name]))</f>
        <v/>
      </c>
      <c r="T3614" t="str">
        <f>IF(OR(ISBLANK(draft_picks[[#This Row],[veto_override_team_id]]),draft_picks[[#This Row],[veto_override_team_id]]=""),"",_xlfn.XLOOKUP(draft_picks[[#This Row],[veto_override_team_id]],drafter_teams[id],drafter_teams[name]))</f>
        <v/>
      </c>
    </row>
    <row r="3615" spans="1:20" x14ac:dyDescent="0.25">
      <c r="A3615" s="5" t="s">
        <v>242</v>
      </c>
      <c r="B3615" t="str">
        <f>_xlfn.XLOOKUP(draft_picks[[#This Row],[draft_id]],drafts[id],drafts[title])</f>
        <v>Summer Camp</v>
      </c>
      <c r="C3615">
        <v>5</v>
      </c>
      <c r="D3615">
        <f>IF(C3614&lt;draft_picks[[#This Row],[position]],1,IF(C3614&gt;draft_picks[[#This Row],[position]],D3614+1,IF(C3614=draft_picks[[#This Row],[position]],D3614+1)))</f>
        <v>5</v>
      </c>
      <c r="E3615" t="s">
        <v>5674</v>
      </c>
      <c r="F3615" t="str">
        <f>IF(ISBLANK(draft_picks[[#This Row],[movie_id]]),"",_xlfn.XLOOKUP(draft_picks[[#This Row],[movie_id]],drafts.movies[id],drafts.movies[movie_title]))</f>
        <v>Sleepaway Camp</v>
      </c>
      <c r="G3615" t="s">
        <v>857</v>
      </c>
      <c r="H3615" t="str">
        <f>IF(ISBLANK(draft_picks[[#This Row],[drafter_id]]),"",_xlfn.XLOOKUP(draft_picks[[#This Row],[drafter_id]],drafters[id],drafters[name]))</f>
        <v>Patreon Members</v>
      </c>
      <c r="J3615" t="str">
        <f>IF(ISBLANK(draft_picks[[#This Row],[drafter_team_id]]),"",_xlfn.XLOOKUP(draft_picks[[#This Row],[drafter_team_id]],drafter_teams[id],drafter_teams[name]))</f>
        <v/>
      </c>
      <c r="M3615" t="str">
        <f>IF(OR(ISBLANK(draft_picks[[#This Row],[veto_drafter_id]]),draft_picks[[#This Row],[veto_drafter_id]]=""),"",_xlfn.XLOOKUP(draft_picks[[#This Row],[veto_drafter_id]],drafters[id],drafters[name]))</f>
        <v/>
      </c>
      <c r="O3615" t="str">
        <f>IF(OR(ISBLANK(draft_picks[[#This Row],[veto_drafter_team_id]]),draft_picks[[#This Row],[veto_drafter_team_id]]=""),"",_xlfn.XLOOKUP(draft_picks[[#This Row],[veto_drafter_team_id]],drafter_teams[id],drafter_teams[name]))</f>
        <v/>
      </c>
      <c r="R3615" t="str">
        <f>IF(OR(ISBLANK(draft_picks[[#This Row],[veto_override_drafter_id]]),draft_picks[[#This Row],[veto_override_drafter_id]]=""),"",_xlfn.XLOOKUP(draft_picks[[#This Row],[veto_override_drafter_id]],drafters[id],drafters[name]))</f>
        <v/>
      </c>
      <c r="T3615" t="str">
        <f>IF(OR(ISBLANK(draft_picks[[#This Row],[veto_override_team_id]]),draft_picks[[#This Row],[veto_override_team_id]]=""),"",_xlfn.XLOOKUP(draft_picks[[#This Row],[veto_override_team_id]],drafter_teams[id],drafter_teams[name]))</f>
        <v/>
      </c>
    </row>
    <row r="3616" spans="1:20" x14ac:dyDescent="0.25">
      <c r="A3616" s="5" t="s">
        <v>242</v>
      </c>
      <c r="B3616" t="str">
        <f>_xlfn.XLOOKUP(draft_picks[[#This Row],[draft_id]],drafts[id],drafts[title])</f>
        <v>Summer Camp</v>
      </c>
      <c r="C3616">
        <v>4</v>
      </c>
      <c r="D3616">
        <f>IF(C3615&lt;draft_picks[[#This Row],[position]],1,IF(C3615&gt;draft_picks[[#This Row],[position]],D3615+1,IF(C3615=draft_picks[[#This Row],[position]],D3615+1)))</f>
        <v>6</v>
      </c>
      <c r="E3616" t="s">
        <v>16335</v>
      </c>
      <c r="F3616" t="str">
        <f>IF(ISBLANK(draft_picks[[#This Row],[movie_id]]),"",_xlfn.XLOOKUP(draft_picks[[#This Row],[movie_id]],drafts.movies[id],drafts.movies[movie_title]))</f>
        <v>Camp</v>
      </c>
      <c r="G3616" t="s">
        <v>915</v>
      </c>
      <c r="H3616" t="str">
        <f>IF(ISBLANK(draft_picks[[#This Row],[drafter_id]]),"",_xlfn.XLOOKUP(draft_picks[[#This Row],[drafter_id]],drafters[id],drafters[name]))</f>
        <v>Billy Ray Brewton</v>
      </c>
      <c r="J3616" t="str">
        <f>IF(ISBLANK(draft_picks[[#This Row],[drafter_team_id]]),"",_xlfn.XLOOKUP(draft_picks[[#This Row],[drafter_team_id]],drafter_teams[id],drafter_teams[name]))</f>
        <v/>
      </c>
      <c r="M3616" t="str">
        <f>IF(OR(ISBLANK(draft_picks[[#This Row],[veto_drafter_id]]),draft_picks[[#This Row],[veto_drafter_id]]=""),"",_xlfn.XLOOKUP(draft_picks[[#This Row],[veto_drafter_id]],drafters[id],drafters[name]))</f>
        <v/>
      </c>
      <c r="O3616" t="str">
        <f>IF(OR(ISBLANK(draft_picks[[#This Row],[veto_drafter_team_id]]),draft_picks[[#This Row],[veto_drafter_team_id]]=""),"",_xlfn.XLOOKUP(draft_picks[[#This Row],[veto_drafter_team_id]],drafter_teams[id],drafter_teams[name]))</f>
        <v/>
      </c>
      <c r="R3616" t="str">
        <f>IF(OR(ISBLANK(draft_picks[[#This Row],[veto_override_drafter_id]]),draft_picks[[#This Row],[veto_override_drafter_id]]=""),"",_xlfn.XLOOKUP(draft_picks[[#This Row],[veto_override_drafter_id]],drafters[id],drafters[name]))</f>
        <v/>
      </c>
      <c r="T3616" t="str">
        <f>IF(OR(ISBLANK(draft_picks[[#This Row],[veto_override_team_id]]),draft_picks[[#This Row],[veto_override_team_id]]=""),"",_xlfn.XLOOKUP(draft_picks[[#This Row],[veto_override_team_id]],drafter_teams[id],drafter_teams[name]))</f>
        <v/>
      </c>
    </row>
    <row r="3617" spans="1:20" x14ac:dyDescent="0.25">
      <c r="A3617" s="5" t="s">
        <v>242</v>
      </c>
      <c r="B3617" t="str">
        <f>_xlfn.XLOOKUP(draft_picks[[#This Row],[draft_id]],drafts[id],drafts[title])</f>
        <v>Summer Camp</v>
      </c>
      <c r="C3617">
        <v>3</v>
      </c>
      <c r="D3617">
        <f>IF(C3616&lt;draft_picks[[#This Row],[position]],1,IF(C3616&gt;draft_picks[[#This Row],[position]],D3616+1,IF(C3616=draft_picks[[#This Row],[position]],D3616+1)))</f>
        <v>7</v>
      </c>
      <c r="E3617" t="s">
        <v>5387</v>
      </c>
      <c r="F3617" t="str">
        <f>IF(ISBLANK(draft_picks[[#This Row],[movie_id]]),"",_xlfn.XLOOKUP(draft_picks[[#This Row],[movie_id]],drafts.movies[id],drafts.movies[movie_title]))</f>
        <v>Wet Hot American Summer</v>
      </c>
      <c r="G3617" t="s">
        <v>857</v>
      </c>
      <c r="H3617" t="str">
        <f>IF(ISBLANK(draft_picks[[#This Row],[drafter_id]]),"",_xlfn.XLOOKUP(draft_picks[[#This Row],[drafter_id]],drafters[id],drafters[name]))</f>
        <v>Patreon Members</v>
      </c>
      <c r="J3617" t="str">
        <f>IF(ISBLANK(draft_picks[[#This Row],[drafter_team_id]]),"",_xlfn.XLOOKUP(draft_picks[[#This Row],[drafter_team_id]],drafter_teams[id],drafter_teams[name]))</f>
        <v/>
      </c>
      <c r="M3617" t="str">
        <f>IF(OR(ISBLANK(draft_picks[[#This Row],[veto_drafter_id]]),draft_picks[[#This Row],[veto_drafter_id]]=""),"",_xlfn.XLOOKUP(draft_picks[[#This Row],[veto_drafter_id]],drafters[id],drafters[name]))</f>
        <v/>
      </c>
      <c r="O3617" t="str">
        <f>IF(OR(ISBLANK(draft_picks[[#This Row],[veto_drafter_team_id]]),draft_picks[[#This Row],[veto_drafter_team_id]]=""),"",_xlfn.XLOOKUP(draft_picks[[#This Row],[veto_drafter_team_id]],drafter_teams[id],drafter_teams[name]))</f>
        <v/>
      </c>
      <c r="R3617" t="str">
        <f>IF(OR(ISBLANK(draft_picks[[#This Row],[veto_override_drafter_id]]),draft_picks[[#This Row],[veto_override_drafter_id]]=""),"",_xlfn.XLOOKUP(draft_picks[[#This Row],[veto_override_drafter_id]],drafters[id],drafters[name]))</f>
        <v/>
      </c>
      <c r="T3617" t="str">
        <f>IF(OR(ISBLANK(draft_picks[[#This Row],[veto_override_team_id]]),draft_picks[[#This Row],[veto_override_team_id]]=""),"",_xlfn.XLOOKUP(draft_picks[[#This Row],[veto_override_team_id]],drafter_teams[id],drafter_teams[name]))</f>
        <v/>
      </c>
    </row>
    <row r="3618" spans="1:20" x14ac:dyDescent="0.25">
      <c r="A3618" s="5" t="s">
        <v>242</v>
      </c>
      <c r="B3618" t="str">
        <f>_xlfn.XLOOKUP(draft_picks[[#This Row],[draft_id]],drafts[id],drafts[title])</f>
        <v>Summer Camp</v>
      </c>
      <c r="C3618">
        <v>2</v>
      </c>
      <c r="D3618">
        <f>IF(C3617&lt;draft_picks[[#This Row],[position]],1,IF(C3617&gt;draft_picks[[#This Row],[position]],D3617+1,IF(C3617=draft_picks[[#This Row],[position]],D3617+1)))</f>
        <v>8</v>
      </c>
      <c r="E3618" t="s">
        <v>16338</v>
      </c>
      <c r="F3618" t="str">
        <f>IF(ISBLANK(draft_picks[[#This Row],[movie_id]]),"",_xlfn.XLOOKUP(draft_picks[[#This Row],[movie_id]],drafts.movies[id],drafts.movies[movie_title]))</f>
        <v>Little Darlings</v>
      </c>
      <c r="G3618" t="s">
        <v>915</v>
      </c>
      <c r="H3618" t="str">
        <f>IF(ISBLANK(draft_picks[[#This Row],[drafter_id]]),"",_xlfn.XLOOKUP(draft_picks[[#This Row],[drafter_id]],drafters[id],drafters[name]))</f>
        <v>Billy Ray Brewton</v>
      </c>
      <c r="J3618" t="str">
        <f>IF(ISBLANK(draft_picks[[#This Row],[drafter_team_id]]),"",_xlfn.XLOOKUP(draft_picks[[#This Row],[drafter_team_id]],drafter_teams[id],drafter_teams[name]))</f>
        <v/>
      </c>
      <c r="M3618" t="str">
        <f>IF(OR(ISBLANK(draft_picks[[#This Row],[veto_drafter_id]]),draft_picks[[#This Row],[veto_drafter_id]]=""),"",_xlfn.XLOOKUP(draft_picks[[#This Row],[veto_drafter_id]],drafters[id],drafters[name]))</f>
        <v/>
      </c>
      <c r="O3618" t="str">
        <f>IF(OR(ISBLANK(draft_picks[[#This Row],[veto_drafter_team_id]]),draft_picks[[#This Row],[veto_drafter_team_id]]=""),"",_xlfn.XLOOKUP(draft_picks[[#This Row],[veto_drafter_team_id]],drafter_teams[id],drafter_teams[name]))</f>
        <v/>
      </c>
      <c r="R3618" t="str">
        <f>IF(OR(ISBLANK(draft_picks[[#This Row],[veto_override_drafter_id]]),draft_picks[[#This Row],[veto_override_drafter_id]]=""),"",_xlfn.XLOOKUP(draft_picks[[#This Row],[veto_override_drafter_id]],drafters[id],drafters[name]))</f>
        <v/>
      </c>
      <c r="T3618" t="str">
        <f>IF(OR(ISBLANK(draft_picks[[#This Row],[veto_override_team_id]]),draft_picks[[#This Row],[veto_override_team_id]]=""),"",_xlfn.XLOOKUP(draft_picks[[#This Row],[veto_override_team_id]],drafter_teams[id],drafter_teams[name]))</f>
        <v/>
      </c>
    </row>
    <row r="3619" spans="1:20" x14ac:dyDescent="0.25">
      <c r="A3619" s="5" t="s">
        <v>242</v>
      </c>
      <c r="B3619" t="str">
        <f>_xlfn.XLOOKUP(draft_picks[[#This Row],[draft_id]],drafts[id],drafts[title])</f>
        <v>Summer Camp</v>
      </c>
      <c r="C3619">
        <v>1</v>
      </c>
      <c r="D3619">
        <f>IF(C3618&lt;draft_picks[[#This Row],[position]],1,IF(C3618&gt;draft_picks[[#This Row],[position]],D3618+1,IF(C3618=draft_picks[[#This Row],[position]],D3618+1)))</f>
        <v>9</v>
      </c>
      <c r="E3619" t="s">
        <v>5004</v>
      </c>
      <c r="F3619" t="str">
        <f>IF(ISBLANK(draft_picks[[#This Row],[movie_id]]),"",_xlfn.XLOOKUP(draft_picks[[#This Row],[movie_id]],drafts.movies[id],drafts.movies[movie_title]))</f>
        <v>Moonrise Kingdom</v>
      </c>
      <c r="G3619" t="s">
        <v>857</v>
      </c>
      <c r="H3619" t="str">
        <f>IF(ISBLANK(draft_picks[[#This Row],[drafter_id]]),"",_xlfn.XLOOKUP(draft_picks[[#This Row],[drafter_id]],drafters[id],drafters[name]))</f>
        <v>Patreon Members</v>
      </c>
      <c r="J3619" t="str">
        <f>IF(ISBLANK(draft_picks[[#This Row],[drafter_team_id]]),"",_xlfn.XLOOKUP(draft_picks[[#This Row],[drafter_team_id]],drafter_teams[id],drafter_teams[name]))</f>
        <v/>
      </c>
      <c r="K3619" t="s">
        <v>15484</v>
      </c>
      <c r="L3619" t="s">
        <v>915</v>
      </c>
      <c r="M3619" t="str">
        <f>IF(OR(ISBLANK(draft_picks[[#This Row],[veto_drafter_id]]),draft_picks[[#This Row],[veto_drafter_id]]=""),"",_xlfn.XLOOKUP(draft_picks[[#This Row],[veto_drafter_id]],drafters[id],drafters[name]))</f>
        <v>Billy Ray Brewton</v>
      </c>
      <c r="O3619" t="str">
        <f>IF(OR(ISBLANK(draft_picks[[#This Row],[veto_drafter_team_id]]),draft_picks[[#This Row],[veto_drafter_team_id]]=""),"",_xlfn.XLOOKUP(draft_picks[[#This Row],[veto_drafter_team_id]],drafter_teams[id],drafter_teams[name]))</f>
        <v/>
      </c>
      <c r="R3619" t="str">
        <f>IF(OR(ISBLANK(draft_picks[[#This Row],[veto_override_drafter_id]]),draft_picks[[#This Row],[veto_override_drafter_id]]=""),"",_xlfn.XLOOKUP(draft_picks[[#This Row],[veto_override_drafter_id]],drafters[id],drafters[name]))</f>
        <v/>
      </c>
      <c r="T3619" t="str">
        <f>IF(OR(ISBLANK(draft_picks[[#This Row],[veto_override_team_id]]),draft_picks[[#This Row],[veto_override_team_id]]=""),"",_xlfn.XLOOKUP(draft_picks[[#This Row],[veto_override_team_id]],drafter_teams[id],drafter_teams[name]))</f>
        <v/>
      </c>
    </row>
    <row r="3620" spans="1:20" x14ac:dyDescent="0.25">
      <c r="A3620" s="5" t="s">
        <v>242</v>
      </c>
      <c r="B3620" t="str">
        <f>_xlfn.XLOOKUP(draft_picks[[#This Row],[draft_id]],drafts[id],drafts[title])</f>
        <v>Summer Camp</v>
      </c>
      <c r="C3620">
        <v>1</v>
      </c>
      <c r="D3620">
        <f>IF(C3619&lt;draft_picks[[#This Row],[position]],1,IF(C3619&gt;draft_picks[[#This Row],[position]],D3619+1,IF(C3619=draft_picks[[#This Row],[position]],D3619+1)))</f>
        <v>10</v>
      </c>
      <c r="E3620" t="s">
        <v>16341</v>
      </c>
      <c r="F3620" t="str">
        <f>IF(ISBLANK(draft_picks[[#This Row],[movie_id]]),"",_xlfn.XLOOKUP(draft_picks[[#This Row],[movie_id]],drafts.movies[id],drafts.movies[movie_title]))</f>
        <v>Addams Family Values</v>
      </c>
      <c r="G3620" t="s">
        <v>857</v>
      </c>
      <c r="H3620" t="str">
        <f>IF(ISBLANK(draft_picks[[#This Row],[drafter_id]]),"",_xlfn.XLOOKUP(draft_picks[[#This Row],[drafter_id]],drafters[id],drafters[name]))</f>
        <v>Patreon Members</v>
      </c>
      <c r="J3620" t="str">
        <f>IF(ISBLANK(draft_picks[[#This Row],[drafter_team_id]]),"",_xlfn.XLOOKUP(draft_picks[[#This Row],[drafter_team_id]],drafter_teams[id],drafter_teams[name]))</f>
        <v/>
      </c>
      <c r="M3620" t="str">
        <f>IF(OR(ISBLANK(draft_picks[[#This Row],[veto_drafter_id]]),draft_picks[[#This Row],[veto_drafter_id]]=""),"",_xlfn.XLOOKUP(draft_picks[[#This Row],[veto_drafter_id]],drafters[id],drafters[name]))</f>
        <v/>
      </c>
      <c r="O3620" t="str">
        <f>IF(OR(ISBLANK(draft_picks[[#This Row],[veto_drafter_team_id]]),draft_picks[[#This Row],[veto_drafter_team_id]]=""),"",_xlfn.XLOOKUP(draft_picks[[#This Row],[veto_drafter_team_id]],drafter_teams[id],drafter_teams[name]))</f>
        <v/>
      </c>
      <c r="R3620" t="str">
        <f>IF(OR(ISBLANK(draft_picks[[#This Row],[veto_override_drafter_id]]),draft_picks[[#This Row],[veto_override_drafter_id]]=""),"",_xlfn.XLOOKUP(draft_picks[[#This Row],[veto_override_drafter_id]],drafters[id],drafters[name]))</f>
        <v/>
      </c>
      <c r="T3620" t="str">
        <f>IF(OR(ISBLANK(draft_picks[[#This Row],[veto_override_team_id]]),draft_picks[[#This Row],[veto_override_team_id]]=""),"",_xlfn.XLOOKUP(draft_picks[[#This Row],[veto_override_team_id]],drafter_teams[id],drafter_teams[name]))</f>
        <v/>
      </c>
    </row>
    <row r="3621" spans="1:20" x14ac:dyDescent="0.25">
      <c r="A3621" t="s">
        <v>665</v>
      </c>
      <c r="B3621" t="str">
        <f>_xlfn.XLOOKUP(draft_picks[[#This Row],[draft_id]],drafts[id],drafts[title])</f>
        <v>Christopher Plummer</v>
      </c>
      <c r="C3621">
        <v>7</v>
      </c>
      <c r="D3621">
        <f>IF(C3620&lt;draft_picks[[#This Row],[position]],1,IF(C3620&gt;draft_picks[[#This Row],[position]],D3620+1,IF(C3620=draft_picks[[#This Row],[position]],D3620+1)))</f>
        <v>1</v>
      </c>
      <c r="E3621" t="s">
        <v>2655</v>
      </c>
      <c r="F3621" t="str">
        <f>IF(ISBLANK(draft_picks[[#This Row],[movie_id]]),"",_xlfn.XLOOKUP(draft_picks[[#This Row],[movie_id]],drafts.movies[id],drafts.movies[movie_title]))</f>
        <v>Knives Out</v>
      </c>
      <c r="G3621" t="s">
        <v>789</v>
      </c>
      <c r="H3621" t="str">
        <f>IF(ISBLANK(draft_picks[[#This Row],[drafter_id]]),"",_xlfn.XLOOKUP(draft_picks[[#This Row],[drafter_id]],drafters[id],drafters[name]))</f>
        <v>Bryan Cogman</v>
      </c>
      <c r="J3621" t="str">
        <f>IF(ISBLANK(draft_picks[[#This Row],[drafter_team_id]]),"",_xlfn.XLOOKUP(draft_picks[[#This Row],[drafter_team_id]],drafter_teams[id],drafter_teams[name]))</f>
        <v/>
      </c>
      <c r="M3621" t="str">
        <f>IF(OR(ISBLANK(draft_picks[[#This Row],[veto_drafter_id]]),draft_picks[[#This Row],[veto_drafter_id]]=""),"",_xlfn.XLOOKUP(draft_picks[[#This Row],[veto_drafter_id]],drafters[id],drafters[name]))</f>
        <v/>
      </c>
      <c r="O3621" t="str">
        <f>IF(OR(ISBLANK(draft_picks[[#This Row],[veto_drafter_team_id]]),draft_picks[[#This Row],[veto_drafter_team_id]]=""),"",_xlfn.XLOOKUP(draft_picks[[#This Row],[veto_drafter_team_id]],drafter_teams[id],drafter_teams[name]))</f>
        <v/>
      </c>
      <c r="R3621" t="str">
        <f>IF(OR(ISBLANK(draft_picks[[#This Row],[veto_override_drafter_id]]),draft_picks[[#This Row],[veto_override_drafter_id]]=""),"",_xlfn.XLOOKUP(draft_picks[[#This Row],[veto_override_drafter_id]],drafters[id],drafters[name]))</f>
        <v/>
      </c>
      <c r="T3621" t="str">
        <f>IF(OR(ISBLANK(draft_picks[[#This Row],[veto_override_team_id]]),draft_picks[[#This Row],[veto_override_team_id]]=""),"",_xlfn.XLOOKUP(draft_picks[[#This Row],[veto_override_team_id]],drafter_teams[id],drafter_teams[name]))</f>
        <v/>
      </c>
    </row>
    <row r="3622" spans="1:20" x14ac:dyDescent="0.25">
      <c r="A3622" t="s">
        <v>665</v>
      </c>
      <c r="B3622" t="str">
        <f>_xlfn.XLOOKUP(draft_picks[[#This Row],[draft_id]],drafts[id],drafts[title])</f>
        <v>Christopher Plummer</v>
      </c>
      <c r="C3622">
        <v>6</v>
      </c>
      <c r="D3622">
        <f>IF(C3621&lt;draft_picks[[#This Row],[position]],1,IF(C3621&gt;draft_picks[[#This Row],[position]],D3621+1,IF(C3621=draft_picks[[#This Row],[position]],D3621+1)))</f>
        <v>2</v>
      </c>
      <c r="E3622" t="s">
        <v>16346</v>
      </c>
      <c r="F3622" t="str">
        <f>IF(ISBLANK(draft_picks[[#This Row],[movie_id]]),"",_xlfn.XLOOKUP(draft_picks[[#This Row],[movie_id]],drafts.movies[id],drafts.movies[movie_title]))</f>
        <v>Beginners</v>
      </c>
      <c r="G3622" t="s">
        <v>789</v>
      </c>
      <c r="H3622" t="str">
        <f>IF(ISBLANK(draft_picks[[#This Row],[drafter_id]]),"",_xlfn.XLOOKUP(draft_picks[[#This Row],[drafter_id]],drafters[id],drafters[name]))</f>
        <v>Bryan Cogman</v>
      </c>
      <c r="J3622" t="str">
        <f>IF(ISBLANK(draft_picks[[#This Row],[drafter_team_id]]),"",_xlfn.XLOOKUP(draft_picks[[#This Row],[drafter_team_id]],drafter_teams[id],drafter_teams[name]))</f>
        <v/>
      </c>
      <c r="M3622" t="str">
        <f>IF(OR(ISBLANK(draft_picks[[#This Row],[veto_drafter_id]]),draft_picks[[#This Row],[veto_drafter_id]]=""),"",_xlfn.XLOOKUP(draft_picks[[#This Row],[veto_drafter_id]],drafters[id],drafters[name]))</f>
        <v/>
      </c>
      <c r="O3622" t="str">
        <f>IF(OR(ISBLANK(draft_picks[[#This Row],[veto_drafter_team_id]]),draft_picks[[#This Row],[veto_drafter_team_id]]=""),"",_xlfn.XLOOKUP(draft_picks[[#This Row],[veto_drafter_team_id]],drafter_teams[id],drafter_teams[name]))</f>
        <v/>
      </c>
      <c r="R3622" t="str">
        <f>IF(OR(ISBLANK(draft_picks[[#This Row],[veto_override_drafter_id]]),draft_picks[[#This Row],[veto_override_drafter_id]]=""),"",_xlfn.XLOOKUP(draft_picks[[#This Row],[veto_override_drafter_id]],drafters[id],drafters[name]))</f>
        <v/>
      </c>
      <c r="T3622" t="str">
        <f>IF(OR(ISBLANK(draft_picks[[#This Row],[veto_override_team_id]]),draft_picks[[#This Row],[veto_override_team_id]]=""),"",_xlfn.XLOOKUP(draft_picks[[#This Row],[veto_override_team_id]],drafter_teams[id],drafter_teams[name]))</f>
        <v/>
      </c>
    </row>
    <row r="3623" spans="1:20" x14ac:dyDescent="0.25">
      <c r="A3623" t="s">
        <v>665</v>
      </c>
      <c r="B3623" t="str">
        <f>_xlfn.XLOOKUP(draft_picks[[#This Row],[draft_id]],drafts[id],drafts[title])</f>
        <v>Christopher Plummer</v>
      </c>
      <c r="C3623">
        <v>5</v>
      </c>
      <c r="D3623">
        <f>IF(C3622&lt;draft_picks[[#This Row],[position]],1,IF(C3622&gt;draft_picks[[#This Row],[position]],D3622+1,IF(C3622=draft_picks[[#This Row],[position]],D3622+1)))</f>
        <v>3</v>
      </c>
      <c r="E3623" t="s">
        <v>16349</v>
      </c>
      <c r="F3623" t="str">
        <f>IF(ISBLANK(draft_picks[[#This Row],[movie_id]]),"",_xlfn.XLOOKUP(draft_picks[[#This Row],[movie_id]],drafts.movies[id],drafts.movies[movie_title]))</f>
        <v>Nicholas Nickleby</v>
      </c>
      <c r="G3623" t="s">
        <v>915</v>
      </c>
      <c r="H3623" t="str">
        <f>IF(ISBLANK(draft_picks[[#This Row],[drafter_id]]),"",_xlfn.XLOOKUP(draft_picks[[#This Row],[drafter_id]],drafters[id],drafters[name]))</f>
        <v>Billy Ray Brewton</v>
      </c>
      <c r="J3623" t="str">
        <f>IF(ISBLANK(draft_picks[[#This Row],[drafter_team_id]]),"",_xlfn.XLOOKUP(draft_picks[[#This Row],[drafter_team_id]],drafter_teams[id],drafter_teams[name]))</f>
        <v/>
      </c>
      <c r="K3623" t="s">
        <v>15484</v>
      </c>
      <c r="L3623" t="s">
        <v>789</v>
      </c>
      <c r="M3623" t="str">
        <f>IF(OR(ISBLANK(draft_picks[[#This Row],[veto_drafter_id]]),draft_picks[[#This Row],[veto_drafter_id]]=""),"",_xlfn.XLOOKUP(draft_picks[[#This Row],[veto_drafter_id]],drafters[id],drafters[name]))</f>
        <v>Bryan Cogman</v>
      </c>
      <c r="O3623" t="str">
        <f>IF(OR(ISBLANK(draft_picks[[#This Row],[veto_drafter_team_id]]),draft_picks[[#This Row],[veto_drafter_team_id]]=""),"",_xlfn.XLOOKUP(draft_picks[[#This Row],[veto_drafter_team_id]],drafter_teams[id],drafter_teams[name]))</f>
        <v/>
      </c>
      <c r="R3623" t="str">
        <f>IF(OR(ISBLANK(draft_picks[[#This Row],[veto_override_drafter_id]]),draft_picks[[#This Row],[veto_override_drafter_id]]=""),"",_xlfn.XLOOKUP(draft_picks[[#This Row],[veto_override_drafter_id]],drafters[id],drafters[name]))</f>
        <v/>
      </c>
      <c r="T3623" t="str">
        <f>IF(OR(ISBLANK(draft_picks[[#This Row],[veto_override_team_id]]),draft_picks[[#This Row],[veto_override_team_id]]=""),"",_xlfn.XLOOKUP(draft_picks[[#This Row],[veto_override_team_id]],drafter_teams[id],drafter_teams[name]))</f>
        <v/>
      </c>
    </row>
    <row r="3624" spans="1:20" x14ac:dyDescent="0.25">
      <c r="A3624" t="s">
        <v>665</v>
      </c>
      <c r="B3624" t="str">
        <f>_xlfn.XLOOKUP(draft_picks[[#This Row],[draft_id]],drafts[id],drafts[title])</f>
        <v>Christopher Plummer</v>
      </c>
      <c r="C3624">
        <v>5</v>
      </c>
      <c r="D3624">
        <f>IF(C3623&lt;draft_picks[[#This Row],[position]],1,IF(C3623&gt;draft_picks[[#This Row],[position]],D3623+1,IF(C3623=draft_picks[[#This Row],[position]],D3623+1)))</f>
        <v>4</v>
      </c>
      <c r="E3624" t="s">
        <v>6462</v>
      </c>
      <c r="F3624" t="str">
        <f>IF(ISBLANK(draft_picks[[#This Row],[movie_id]]),"",_xlfn.XLOOKUP(draft_picks[[#This Row],[movie_id]],drafts.movies[id],drafts.movies[movie_title]))</f>
        <v>The Insider</v>
      </c>
      <c r="G3624" t="s">
        <v>915</v>
      </c>
      <c r="H3624" t="str">
        <f>IF(ISBLANK(draft_picks[[#This Row],[drafter_id]]),"",_xlfn.XLOOKUP(draft_picks[[#This Row],[drafter_id]],drafters[id],drafters[name]))</f>
        <v>Billy Ray Brewton</v>
      </c>
      <c r="J3624" t="str">
        <f>IF(ISBLANK(draft_picks[[#This Row],[drafter_team_id]]),"",_xlfn.XLOOKUP(draft_picks[[#This Row],[drafter_team_id]],drafter_teams[id],drafter_teams[name]))</f>
        <v/>
      </c>
      <c r="M3624" t="str">
        <f>IF(OR(ISBLANK(draft_picks[[#This Row],[veto_drafter_id]]),draft_picks[[#This Row],[veto_drafter_id]]=""),"",_xlfn.XLOOKUP(draft_picks[[#This Row],[veto_drafter_id]],drafters[id],drafters[name]))</f>
        <v/>
      </c>
      <c r="O3624" t="str">
        <f>IF(OR(ISBLANK(draft_picks[[#This Row],[veto_drafter_team_id]]),draft_picks[[#This Row],[veto_drafter_team_id]]=""),"",_xlfn.XLOOKUP(draft_picks[[#This Row],[veto_drafter_team_id]],drafter_teams[id],drafter_teams[name]))</f>
        <v/>
      </c>
      <c r="R3624" t="str">
        <f>IF(OR(ISBLANK(draft_picks[[#This Row],[veto_override_drafter_id]]),draft_picks[[#This Row],[veto_override_drafter_id]]=""),"",_xlfn.XLOOKUP(draft_picks[[#This Row],[veto_override_drafter_id]],drafters[id],drafters[name]))</f>
        <v/>
      </c>
      <c r="T3624" t="str">
        <f>IF(OR(ISBLANK(draft_picks[[#This Row],[veto_override_team_id]]),draft_picks[[#This Row],[veto_override_team_id]]=""),"",_xlfn.XLOOKUP(draft_picks[[#This Row],[veto_override_team_id]],drafter_teams[id],drafter_teams[name]))</f>
        <v/>
      </c>
    </row>
    <row r="3625" spans="1:20" x14ac:dyDescent="0.25">
      <c r="A3625" t="s">
        <v>665</v>
      </c>
      <c r="B3625" t="str">
        <f>_xlfn.XLOOKUP(draft_picks[[#This Row],[draft_id]],drafts[id],drafts[title])</f>
        <v>Christopher Plummer</v>
      </c>
      <c r="C3625">
        <v>4</v>
      </c>
      <c r="D3625">
        <f>IF(C3624&lt;draft_picks[[#This Row],[position]],1,IF(C3624&gt;draft_picks[[#This Row],[position]],D3624+1,IF(C3624=draft_picks[[#This Row],[position]],D3624+1)))</f>
        <v>5</v>
      </c>
      <c r="E3625" t="s">
        <v>16352</v>
      </c>
      <c r="F3625" t="str">
        <f>IF(ISBLANK(draft_picks[[#This Row],[movie_id]]),"",_xlfn.XLOOKUP(draft_picks[[#This Row],[movie_id]],drafts.movies[id],drafts.movies[movie_title]))</f>
        <v>Murder by Decree</v>
      </c>
      <c r="G3625" t="s">
        <v>789</v>
      </c>
      <c r="H3625" t="str">
        <f>IF(ISBLANK(draft_picks[[#This Row],[drafter_id]]),"",_xlfn.XLOOKUP(draft_picks[[#This Row],[drafter_id]],drafters[id],drafters[name]))</f>
        <v>Bryan Cogman</v>
      </c>
      <c r="J3625" t="str">
        <f>IF(ISBLANK(draft_picks[[#This Row],[drafter_team_id]]),"",_xlfn.XLOOKUP(draft_picks[[#This Row],[drafter_team_id]],drafter_teams[id],drafter_teams[name]))</f>
        <v/>
      </c>
      <c r="M3625" t="str">
        <f>IF(OR(ISBLANK(draft_picks[[#This Row],[veto_drafter_id]]),draft_picks[[#This Row],[veto_drafter_id]]=""),"",_xlfn.XLOOKUP(draft_picks[[#This Row],[veto_drafter_id]],drafters[id],drafters[name]))</f>
        <v/>
      </c>
      <c r="O3625" t="str">
        <f>IF(OR(ISBLANK(draft_picks[[#This Row],[veto_drafter_team_id]]),draft_picks[[#This Row],[veto_drafter_team_id]]=""),"",_xlfn.XLOOKUP(draft_picks[[#This Row],[veto_drafter_team_id]],drafter_teams[id],drafter_teams[name]))</f>
        <v/>
      </c>
      <c r="R3625" t="str">
        <f>IF(OR(ISBLANK(draft_picks[[#This Row],[veto_override_drafter_id]]),draft_picks[[#This Row],[veto_override_drafter_id]]=""),"",_xlfn.XLOOKUP(draft_picks[[#This Row],[veto_override_drafter_id]],drafters[id],drafters[name]))</f>
        <v/>
      </c>
      <c r="T3625" t="str">
        <f>IF(OR(ISBLANK(draft_picks[[#This Row],[veto_override_team_id]]),draft_picks[[#This Row],[veto_override_team_id]]=""),"",_xlfn.XLOOKUP(draft_picks[[#This Row],[veto_override_team_id]],drafter_teams[id],drafter_teams[name]))</f>
        <v/>
      </c>
    </row>
    <row r="3626" spans="1:20" x14ac:dyDescent="0.25">
      <c r="A3626" t="s">
        <v>665</v>
      </c>
      <c r="B3626" t="str">
        <f>_xlfn.XLOOKUP(draft_picks[[#This Row],[draft_id]],drafts[id],drafts[title])</f>
        <v>Christopher Plummer</v>
      </c>
      <c r="C3626">
        <v>3</v>
      </c>
      <c r="D3626">
        <f>IF(C3625&lt;draft_picks[[#This Row],[position]],1,IF(C3625&gt;draft_picks[[#This Row],[position]],D3625+1,IF(C3625=draft_picks[[#This Row],[position]],D3625+1)))</f>
        <v>6</v>
      </c>
      <c r="E3626" t="s">
        <v>16355</v>
      </c>
      <c r="F3626" t="str">
        <f>IF(ISBLANK(draft_picks[[#This Row],[movie_id]]),"",_xlfn.XLOOKUP(draft_picks[[#This Row],[movie_id]],drafts.movies[id],drafts.movies[movie_title]))</f>
        <v>The Silent Partner</v>
      </c>
      <c r="G3626" t="s">
        <v>915</v>
      </c>
      <c r="H3626" t="str">
        <f>IF(ISBLANK(draft_picks[[#This Row],[drafter_id]]),"",_xlfn.XLOOKUP(draft_picks[[#This Row],[drafter_id]],drafters[id],drafters[name]))</f>
        <v>Billy Ray Brewton</v>
      </c>
      <c r="J3626" t="str">
        <f>IF(ISBLANK(draft_picks[[#This Row],[drafter_team_id]]),"",_xlfn.XLOOKUP(draft_picks[[#This Row],[drafter_team_id]],drafter_teams[id],drafter_teams[name]))</f>
        <v/>
      </c>
      <c r="M3626" t="str">
        <f>IF(OR(ISBLANK(draft_picks[[#This Row],[veto_drafter_id]]),draft_picks[[#This Row],[veto_drafter_id]]=""),"",_xlfn.XLOOKUP(draft_picks[[#This Row],[veto_drafter_id]],drafters[id],drafters[name]))</f>
        <v/>
      </c>
      <c r="O3626" t="str">
        <f>IF(OR(ISBLANK(draft_picks[[#This Row],[veto_drafter_team_id]]),draft_picks[[#This Row],[veto_drafter_team_id]]=""),"",_xlfn.XLOOKUP(draft_picks[[#This Row],[veto_drafter_team_id]],drafter_teams[id],drafter_teams[name]))</f>
        <v/>
      </c>
      <c r="R3626" t="str">
        <f>IF(OR(ISBLANK(draft_picks[[#This Row],[veto_override_drafter_id]]),draft_picks[[#This Row],[veto_override_drafter_id]]=""),"",_xlfn.XLOOKUP(draft_picks[[#This Row],[veto_override_drafter_id]],drafters[id],drafters[name]))</f>
        <v/>
      </c>
      <c r="T3626" t="str">
        <f>IF(OR(ISBLANK(draft_picks[[#This Row],[veto_override_team_id]]),draft_picks[[#This Row],[veto_override_team_id]]=""),"",_xlfn.XLOOKUP(draft_picks[[#This Row],[veto_override_team_id]],drafter_teams[id],drafter_teams[name]))</f>
        <v/>
      </c>
    </row>
    <row r="3627" spans="1:20" x14ac:dyDescent="0.25">
      <c r="A3627" t="s">
        <v>665</v>
      </c>
      <c r="B3627" t="str">
        <f>_xlfn.XLOOKUP(draft_picks[[#This Row],[draft_id]],drafts[id],drafts[title])</f>
        <v>Christopher Plummer</v>
      </c>
      <c r="C3627">
        <v>2</v>
      </c>
      <c r="D3627">
        <f>IF(C3626&lt;draft_picks[[#This Row],[position]],1,IF(C3626&gt;draft_picks[[#This Row],[position]],D3626+1,IF(C3626=draft_picks[[#This Row],[position]],D3626+1)))</f>
        <v>7</v>
      </c>
      <c r="E3627" t="s">
        <v>2114</v>
      </c>
      <c r="F3627" t="str">
        <f>IF(ISBLANK(draft_picks[[#This Row],[movie_id]]),"",_xlfn.XLOOKUP(draft_picks[[#This Row],[movie_id]],drafts.movies[id],drafts.movies[movie_title]))</f>
        <v>The Sound of Music</v>
      </c>
      <c r="G3627" t="s">
        <v>789</v>
      </c>
      <c r="H3627" t="str">
        <f>IF(ISBLANK(draft_picks[[#This Row],[drafter_id]]),"",_xlfn.XLOOKUP(draft_picks[[#This Row],[drafter_id]],drafters[id],drafters[name]))</f>
        <v>Bryan Cogman</v>
      </c>
      <c r="J3627" t="str">
        <f>IF(ISBLANK(draft_picks[[#This Row],[drafter_team_id]]),"",_xlfn.XLOOKUP(draft_picks[[#This Row],[drafter_team_id]],drafter_teams[id],drafter_teams[name]))</f>
        <v/>
      </c>
      <c r="M3627" t="str">
        <f>IF(OR(ISBLANK(draft_picks[[#This Row],[veto_drafter_id]]),draft_picks[[#This Row],[veto_drafter_id]]=""),"",_xlfn.XLOOKUP(draft_picks[[#This Row],[veto_drafter_id]],drafters[id],drafters[name]))</f>
        <v/>
      </c>
      <c r="O3627" t="str">
        <f>IF(OR(ISBLANK(draft_picks[[#This Row],[veto_drafter_team_id]]),draft_picks[[#This Row],[veto_drafter_team_id]]=""),"",_xlfn.XLOOKUP(draft_picks[[#This Row],[veto_drafter_team_id]],drafter_teams[id],drafter_teams[name]))</f>
        <v/>
      </c>
      <c r="R3627" t="str">
        <f>IF(OR(ISBLANK(draft_picks[[#This Row],[veto_override_drafter_id]]),draft_picks[[#This Row],[veto_override_drafter_id]]=""),"",_xlfn.XLOOKUP(draft_picks[[#This Row],[veto_override_drafter_id]],drafters[id],drafters[name]))</f>
        <v/>
      </c>
      <c r="T3627" t="str">
        <f>IF(OR(ISBLANK(draft_picks[[#This Row],[veto_override_team_id]]),draft_picks[[#This Row],[veto_override_team_id]]=""),"",_xlfn.XLOOKUP(draft_picks[[#This Row],[veto_override_team_id]],drafter_teams[id],drafter_teams[name]))</f>
        <v/>
      </c>
    </row>
    <row r="3628" spans="1:20" x14ac:dyDescent="0.25">
      <c r="A3628" t="s">
        <v>665</v>
      </c>
      <c r="B3628" t="str">
        <f>_xlfn.XLOOKUP(draft_picks[[#This Row],[draft_id]],drafts[id],drafts[title])</f>
        <v>Christopher Plummer</v>
      </c>
      <c r="C3628">
        <v>1</v>
      </c>
      <c r="D3628">
        <f>IF(C3627&lt;draft_picks[[#This Row],[position]],1,IF(C3627&gt;draft_picks[[#This Row],[position]],D3627+1,IF(C3627=draft_picks[[#This Row],[position]],D3627+1)))</f>
        <v>8</v>
      </c>
      <c r="E3628" t="s">
        <v>16358</v>
      </c>
      <c r="F3628" t="str">
        <f>IF(ISBLANK(draft_picks[[#This Row],[movie_id]]),"",_xlfn.XLOOKUP(draft_picks[[#This Row],[movie_id]],drafts.movies[id],drafts.movies[movie_title]))</f>
        <v>Dolores Claiborne</v>
      </c>
      <c r="G3628" t="s">
        <v>915</v>
      </c>
      <c r="H3628" t="str">
        <f>IF(ISBLANK(draft_picks[[#This Row],[drafter_id]]),"",_xlfn.XLOOKUP(draft_picks[[#This Row],[drafter_id]],drafters[id],drafters[name]))</f>
        <v>Billy Ray Brewton</v>
      </c>
      <c r="J3628" t="str">
        <f>IF(ISBLANK(draft_picks[[#This Row],[drafter_team_id]]),"",_xlfn.XLOOKUP(draft_picks[[#This Row],[drafter_team_id]],drafter_teams[id],drafter_teams[name]))</f>
        <v/>
      </c>
      <c r="M3628" t="str">
        <f>IF(OR(ISBLANK(draft_picks[[#This Row],[veto_drafter_id]]),draft_picks[[#This Row],[veto_drafter_id]]=""),"",_xlfn.XLOOKUP(draft_picks[[#This Row],[veto_drafter_id]],drafters[id],drafters[name]))</f>
        <v/>
      </c>
      <c r="O3628" t="str">
        <f>IF(OR(ISBLANK(draft_picks[[#This Row],[veto_drafter_team_id]]),draft_picks[[#This Row],[veto_drafter_team_id]]=""),"",_xlfn.XLOOKUP(draft_picks[[#This Row],[veto_drafter_team_id]],drafter_teams[id],drafter_teams[name]))</f>
        <v/>
      </c>
      <c r="R3628" t="str">
        <f>IF(OR(ISBLANK(draft_picks[[#This Row],[veto_override_drafter_id]]),draft_picks[[#This Row],[veto_override_drafter_id]]=""),"",_xlfn.XLOOKUP(draft_picks[[#This Row],[veto_override_drafter_id]],drafters[id],drafters[name]))</f>
        <v/>
      </c>
      <c r="T3628" t="str">
        <f>IF(OR(ISBLANK(draft_picks[[#This Row],[veto_override_team_id]]),draft_picks[[#This Row],[veto_override_team_id]]=""),"",_xlfn.XLOOKUP(draft_picks[[#This Row],[veto_override_team_id]],drafter_teams[id],drafter_teams[name]))</f>
        <v/>
      </c>
    </row>
    <row r="3629" spans="1:20" x14ac:dyDescent="0.25">
      <c r="A3629" t="s">
        <v>508</v>
      </c>
      <c r="B3629" t="str">
        <f>_xlfn.XLOOKUP(draft_picks[[#This Row],[draft_id]],drafts[id],drafts[title])</f>
        <v>Die Hard mini-Super Draft</v>
      </c>
      <c r="C3629">
        <v>5</v>
      </c>
      <c r="D3629">
        <f>IF(C3628&lt;draft_picks[[#This Row],[position]],1,IF(C3628&gt;draft_picks[[#This Row],[position]],D3628+1,IF(C3628=draft_picks[[#This Row],[position]],D3628+1)))</f>
        <v>1</v>
      </c>
      <c r="E3629" t="s">
        <v>16382</v>
      </c>
      <c r="F3629" t="str">
        <f>IF(ISBLANK(draft_picks[[#This Row],[movie_id]]),"",_xlfn.XLOOKUP(draft_picks[[#This Row],[movie_id]],drafts.movies[id],drafts.movies[movie_title]))</f>
        <v>A Good Day to Die Hard</v>
      </c>
      <c r="G3629" t="s">
        <v>1115</v>
      </c>
      <c r="H3629" t="str">
        <f>IF(ISBLANK(draft_picks[[#This Row],[drafter_id]]),"",_xlfn.XLOOKUP(draft_picks[[#This Row],[drafter_id]],drafters[id],drafters[name]))</f>
        <v>Ryan Marker</v>
      </c>
      <c r="J3629" t="str">
        <f>IF(ISBLANK(draft_picks[[#This Row],[drafter_team_id]]),"",_xlfn.XLOOKUP(draft_picks[[#This Row],[drafter_team_id]],drafter_teams[id],drafter_teams[name]))</f>
        <v/>
      </c>
      <c r="M3629" t="str">
        <f>IF(OR(ISBLANK(draft_picks[[#This Row],[veto_drafter_id]]),draft_picks[[#This Row],[veto_drafter_id]]=""),"",_xlfn.XLOOKUP(draft_picks[[#This Row],[veto_drafter_id]],drafters[id],drafters[name]))</f>
        <v/>
      </c>
      <c r="O3629" t="str">
        <f>IF(OR(ISBLANK(draft_picks[[#This Row],[veto_drafter_team_id]]),draft_picks[[#This Row],[veto_drafter_team_id]]=""),"",_xlfn.XLOOKUP(draft_picks[[#This Row],[veto_drafter_team_id]],drafter_teams[id],drafter_teams[name]))</f>
        <v/>
      </c>
      <c r="R3629" t="str">
        <f>IF(OR(ISBLANK(draft_picks[[#This Row],[veto_override_drafter_id]]),draft_picks[[#This Row],[veto_override_drafter_id]]=""),"",_xlfn.XLOOKUP(draft_picks[[#This Row],[veto_override_drafter_id]],drafters[id],drafters[name]))</f>
        <v/>
      </c>
      <c r="T3629" t="str">
        <f>IF(OR(ISBLANK(draft_picks[[#This Row],[veto_override_team_id]]),draft_picks[[#This Row],[veto_override_team_id]]=""),"",_xlfn.XLOOKUP(draft_picks[[#This Row],[veto_override_team_id]],drafter_teams[id],drafter_teams[name]))</f>
        <v/>
      </c>
    </row>
    <row r="3630" spans="1:20" x14ac:dyDescent="0.25">
      <c r="A3630" t="s">
        <v>508</v>
      </c>
      <c r="B3630" t="str">
        <f>_xlfn.XLOOKUP(draft_picks[[#This Row],[draft_id]],drafts[id],drafts[title])</f>
        <v>Die Hard mini-Super Draft</v>
      </c>
      <c r="C3630">
        <v>4</v>
      </c>
      <c r="D3630">
        <f>IF(C3629&lt;draft_picks[[#This Row],[position]],1,IF(C3629&gt;draft_picks[[#This Row],[position]],D3629+1,IF(C3629=draft_picks[[#This Row],[position]],D3629+1)))</f>
        <v>2</v>
      </c>
      <c r="E3630" t="s">
        <v>16385</v>
      </c>
      <c r="F3630" t="str">
        <f>IF(ISBLANK(draft_picks[[#This Row],[movie_id]]),"",_xlfn.XLOOKUP(draft_picks[[#This Row],[movie_id]],drafts.movies[id],drafts.movies[movie_title]))</f>
        <v>Die Hard 2</v>
      </c>
      <c r="G3630" t="s">
        <v>1237</v>
      </c>
      <c r="H3630" t="str">
        <f>IF(ISBLANK(draft_picks[[#This Row],[drafter_id]]),"",_xlfn.XLOOKUP(draft_picks[[#This Row],[drafter_id]],drafters[id],drafters[name]))</f>
        <v>Clay Keller</v>
      </c>
      <c r="J3630" t="str">
        <f>IF(ISBLANK(draft_picks[[#This Row],[drafter_team_id]]),"",_xlfn.XLOOKUP(draft_picks[[#This Row],[drafter_team_id]],drafter_teams[id],drafter_teams[name]))</f>
        <v/>
      </c>
      <c r="K3630" t="s">
        <v>15484</v>
      </c>
      <c r="L3630" t="s">
        <v>1115</v>
      </c>
      <c r="M3630" t="str">
        <f>IF(OR(ISBLANK(draft_picks[[#This Row],[veto_drafter_id]]),draft_picks[[#This Row],[veto_drafter_id]]=""),"",_xlfn.XLOOKUP(draft_picks[[#This Row],[veto_drafter_id]],drafters[id],drafters[name]))</f>
        <v>Ryan Marker</v>
      </c>
      <c r="O3630" t="str">
        <f>IF(OR(ISBLANK(draft_picks[[#This Row],[veto_drafter_team_id]]),draft_picks[[#This Row],[veto_drafter_team_id]]=""),"",_xlfn.XLOOKUP(draft_picks[[#This Row],[veto_drafter_team_id]],drafter_teams[id],drafter_teams[name]))</f>
        <v/>
      </c>
      <c r="R3630" t="str">
        <f>IF(OR(ISBLANK(draft_picks[[#This Row],[veto_override_drafter_id]]),draft_picks[[#This Row],[veto_override_drafter_id]]=""),"",_xlfn.XLOOKUP(draft_picks[[#This Row],[veto_override_drafter_id]],drafters[id],drafters[name]))</f>
        <v/>
      </c>
      <c r="T3630" t="str">
        <f>IF(OR(ISBLANK(draft_picks[[#This Row],[veto_override_team_id]]),draft_picks[[#This Row],[veto_override_team_id]]=""),"",_xlfn.XLOOKUP(draft_picks[[#This Row],[veto_override_team_id]],drafter_teams[id],drafter_teams[name]))</f>
        <v/>
      </c>
    </row>
    <row r="3631" spans="1:20" x14ac:dyDescent="0.25">
      <c r="A3631" t="s">
        <v>508</v>
      </c>
      <c r="B3631" t="str">
        <f>_xlfn.XLOOKUP(draft_picks[[#This Row],[draft_id]],drafts[id],drafts[title])</f>
        <v>Die Hard mini-Super Draft</v>
      </c>
      <c r="C3631">
        <v>4</v>
      </c>
      <c r="D3631">
        <f>IF(C3630&lt;draft_picks[[#This Row],[position]],1,IF(C3630&gt;draft_picks[[#This Row],[position]],D3630+1,IF(C3630=draft_picks[[#This Row],[position]],D3630+1)))</f>
        <v>3</v>
      </c>
      <c r="E3631" t="s">
        <v>16388</v>
      </c>
      <c r="F3631" t="str">
        <f>IF(ISBLANK(draft_picks[[#This Row],[movie_id]]),"",_xlfn.XLOOKUP(draft_picks[[#This Row],[movie_id]],drafts.movies[id],drafts.movies[movie_title]))</f>
        <v>Live Free or Die Hard</v>
      </c>
      <c r="G3631" t="s">
        <v>1237</v>
      </c>
      <c r="H3631" t="str">
        <f>IF(ISBLANK(draft_picks[[#This Row],[drafter_id]]),"",_xlfn.XLOOKUP(draft_picks[[#This Row],[drafter_id]],drafters[id],drafters[name]))</f>
        <v>Clay Keller</v>
      </c>
      <c r="J3631" t="str">
        <f>IF(ISBLANK(draft_picks[[#This Row],[drafter_team_id]]),"",_xlfn.XLOOKUP(draft_picks[[#This Row],[drafter_team_id]],drafter_teams[id],drafter_teams[name]))</f>
        <v/>
      </c>
      <c r="M3631" t="str">
        <f>IF(OR(ISBLANK(draft_picks[[#This Row],[veto_drafter_id]]),draft_picks[[#This Row],[veto_drafter_id]]=""),"",_xlfn.XLOOKUP(draft_picks[[#This Row],[veto_drafter_id]],drafters[id],drafters[name]))</f>
        <v/>
      </c>
      <c r="O3631" t="str">
        <f>IF(OR(ISBLANK(draft_picks[[#This Row],[veto_drafter_team_id]]),draft_picks[[#This Row],[veto_drafter_team_id]]=""),"",_xlfn.XLOOKUP(draft_picks[[#This Row],[veto_drafter_team_id]],drafter_teams[id],drafter_teams[name]))</f>
        <v/>
      </c>
      <c r="R3631" t="str">
        <f>IF(OR(ISBLANK(draft_picks[[#This Row],[veto_override_drafter_id]]),draft_picks[[#This Row],[veto_override_drafter_id]]=""),"",_xlfn.XLOOKUP(draft_picks[[#This Row],[veto_override_drafter_id]],drafters[id],drafters[name]))</f>
        <v/>
      </c>
      <c r="T3631" t="str">
        <f>IF(OR(ISBLANK(draft_picks[[#This Row],[veto_override_team_id]]),draft_picks[[#This Row],[veto_override_team_id]]=""),"",_xlfn.XLOOKUP(draft_picks[[#This Row],[veto_override_team_id]],drafter_teams[id],drafter_teams[name]))</f>
        <v/>
      </c>
    </row>
    <row r="3632" spans="1:20" x14ac:dyDescent="0.25">
      <c r="A3632" t="s">
        <v>508</v>
      </c>
      <c r="B3632" t="str">
        <f>_xlfn.XLOOKUP(draft_picks[[#This Row],[draft_id]],drafts[id],drafts[title])</f>
        <v>Die Hard mini-Super Draft</v>
      </c>
      <c r="C3632">
        <v>3</v>
      </c>
      <c r="D3632">
        <f>IF(C3631&lt;draft_picks[[#This Row],[position]],1,IF(C3631&gt;draft_picks[[#This Row],[position]],D3631+1,IF(C3631=draft_picks[[#This Row],[position]],D3631+1)))</f>
        <v>4</v>
      </c>
      <c r="E3632" t="s">
        <v>7072</v>
      </c>
      <c r="F3632" t="str">
        <f>IF(ISBLANK(draft_picks[[#This Row],[movie_id]]),"",_xlfn.XLOOKUP(draft_picks[[#This Row],[movie_id]],drafts.movies[id],drafts.movies[movie_title]))</f>
        <v>Die Hard with a Vengeance</v>
      </c>
      <c r="G3632" t="s">
        <v>1115</v>
      </c>
      <c r="H3632" t="str">
        <f>IF(ISBLANK(draft_picks[[#This Row],[drafter_id]]),"",_xlfn.XLOOKUP(draft_picks[[#This Row],[drafter_id]],drafters[id],drafters[name]))</f>
        <v>Ryan Marker</v>
      </c>
      <c r="J3632" t="str">
        <f>IF(ISBLANK(draft_picks[[#This Row],[drafter_team_id]]),"",_xlfn.XLOOKUP(draft_picks[[#This Row],[drafter_team_id]],drafter_teams[id],drafter_teams[name]))</f>
        <v/>
      </c>
      <c r="K3632" t="s">
        <v>15484</v>
      </c>
      <c r="L3632" t="s">
        <v>1237</v>
      </c>
      <c r="M3632" t="str">
        <f>IF(OR(ISBLANK(draft_picks[[#This Row],[veto_drafter_id]]),draft_picks[[#This Row],[veto_drafter_id]]=""),"",_xlfn.XLOOKUP(draft_picks[[#This Row],[veto_drafter_id]],drafters[id],drafters[name]))</f>
        <v>Clay Keller</v>
      </c>
      <c r="O3632" t="str">
        <f>IF(OR(ISBLANK(draft_picks[[#This Row],[veto_drafter_team_id]]),draft_picks[[#This Row],[veto_drafter_team_id]]=""),"",_xlfn.XLOOKUP(draft_picks[[#This Row],[veto_drafter_team_id]],drafter_teams[id],drafter_teams[name]))</f>
        <v/>
      </c>
      <c r="R3632" t="str">
        <f>IF(OR(ISBLANK(draft_picks[[#This Row],[veto_override_drafter_id]]),draft_picks[[#This Row],[veto_override_drafter_id]]=""),"",_xlfn.XLOOKUP(draft_picks[[#This Row],[veto_override_drafter_id]],drafters[id],drafters[name]))</f>
        <v/>
      </c>
      <c r="T3632" t="str">
        <f>IF(OR(ISBLANK(draft_picks[[#This Row],[veto_override_team_id]]),draft_picks[[#This Row],[veto_override_team_id]]=""),"",_xlfn.XLOOKUP(draft_picks[[#This Row],[veto_override_team_id]],drafter_teams[id],drafter_teams[name]))</f>
        <v/>
      </c>
    </row>
    <row r="3633" spans="1:21" x14ac:dyDescent="0.25">
      <c r="A3633" t="s">
        <v>508</v>
      </c>
      <c r="B3633" t="str">
        <f>_xlfn.XLOOKUP(draft_picks[[#This Row],[draft_id]],drafts[id],drafts[title])</f>
        <v>Die Hard mini-Super Draft</v>
      </c>
      <c r="C3633">
        <v>3</v>
      </c>
      <c r="D3633">
        <f>IF(C3632&lt;draft_picks[[#This Row],[position]],1,IF(C3632&gt;draft_picks[[#This Row],[position]],D3632+1,IF(C3632=draft_picks[[#This Row],[position]],D3632+1)))</f>
        <v>5</v>
      </c>
      <c r="E3633" t="s">
        <v>16385</v>
      </c>
      <c r="F3633" t="str">
        <f>IF(ISBLANK(draft_picks[[#This Row],[movie_id]]),"",_xlfn.XLOOKUP(draft_picks[[#This Row],[movie_id]],drafts.movies[id],drafts.movies[movie_title]))</f>
        <v>Die Hard 2</v>
      </c>
      <c r="G3633" t="s">
        <v>1115</v>
      </c>
      <c r="H3633" t="str">
        <f>IF(ISBLANK(draft_picks[[#This Row],[drafter_id]]),"",_xlfn.XLOOKUP(draft_picks[[#This Row],[drafter_id]],drafters[id],drafters[name]))</f>
        <v>Ryan Marker</v>
      </c>
      <c r="J3633" t="str">
        <f>IF(ISBLANK(draft_picks[[#This Row],[drafter_team_id]]),"",_xlfn.XLOOKUP(draft_picks[[#This Row],[drafter_team_id]],drafter_teams[id],drafter_teams[name]))</f>
        <v/>
      </c>
      <c r="M3633" t="str">
        <f>IF(OR(ISBLANK(draft_picks[[#This Row],[veto_drafter_id]]),draft_picks[[#This Row],[veto_drafter_id]]=""),"",_xlfn.XLOOKUP(draft_picks[[#This Row],[veto_drafter_id]],drafters[id],drafters[name]))</f>
        <v/>
      </c>
      <c r="O3633" t="str">
        <f>IF(OR(ISBLANK(draft_picks[[#This Row],[veto_drafter_team_id]]),draft_picks[[#This Row],[veto_drafter_team_id]]=""),"",_xlfn.XLOOKUP(draft_picks[[#This Row],[veto_drafter_team_id]],drafter_teams[id],drafter_teams[name]))</f>
        <v/>
      </c>
      <c r="R3633" t="str">
        <f>IF(OR(ISBLANK(draft_picks[[#This Row],[veto_override_drafter_id]]),draft_picks[[#This Row],[veto_override_drafter_id]]=""),"",_xlfn.XLOOKUP(draft_picks[[#This Row],[veto_override_drafter_id]],drafters[id],drafters[name]))</f>
        <v/>
      </c>
      <c r="T3633" t="str">
        <f>IF(OR(ISBLANK(draft_picks[[#This Row],[veto_override_team_id]]),draft_picks[[#This Row],[veto_override_team_id]]=""),"",_xlfn.XLOOKUP(draft_picks[[#This Row],[veto_override_team_id]],drafter_teams[id],drafter_teams[name]))</f>
        <v/>
      </c>
    </row>
    <row r="3634" spans="1:21" x14ac:dyDescent="0.25">
      <c r="A3634" t="s">
        <v>508</v>
      </c>
      <c r="B3634" t="str">
        <f>_xlfn.XLOOKUP(draft_picks[[#This Row],[draft_id]],drafts[id],drafts[title])</f>
        <v>Die Hard mini-Super Draft</v>
      </c>
      <c r="C3634">
        <v>2</v>
      </c>
      <c r="D3634">
        <f>IF(C3633&lt;draft_picks[[#This Row],[position]],1,IF(C3633&gt;draft_picks[[#This Row],[position]],D3633+1,IF(C3633=draft_picks[[#This Row],[position]],D3633+1)))</f>
        <v>6</v>
      </c>
      <c r="E3634" t="s">
        <v>7072</v>
      </c>
      <c r="F3634" t="str">
        <f>IF(ISBLANK(draft_picks[[#This Row],[movie_id]]),"",_xlfn.XLOOKUP(draft_picks[[#This Row],[movie_id]],drafts.movies[id],drafts.movies[movie_title]))</f>
        <v>Die Hard with a Vengeance</v>
      </c>
      <c r="G3634" t="s">
        <v>1237</v>
      </c>
      <c r="H3634" t="str">
        <f>IF(ISBLANK(draft_picks[[#This Row],[drafter_id]]),"",_xlfn.XLOOKUP(draft_picks[[#This Row],[drafter_id]],drafters[id],drafters[name]))</f>
        <v>Clay Keller</v>
      </c>
      <c r="J3634" t="str">
        <f>IF(ISBLANK(draft_picks[[#This Row],[drafter_team_id]]),"",_xlfn.XLOOKUP(draft_picks[[#This Row],[drafter_team_id]],drafter_teams[id],drafter_teams[name]))</f>
        <v/>
      </c>
      <c r="M3634" t="str">
        <f>IF(OR(ISBLANK(draft_picks[[#This Row],[veto_drafter_id]]),draft_picks[[#This Row],[veto_drafter_id]]=""),"",_xlfn.XLOOKUP(draft_picks[[#This Row],[veto_drafter_id]],drafters[id],drafters[name]))</f>
        <v/>
      </c>
      <c r="O3634" t="str">
        <f>IF(OR(ISBLANK(draft_picks[[#This Row],[veto_drafter_team_id]]),draft_picks[[#This Row],[veto_drafter_team_id]]=""),"",_xlfn.XLOOKUP(draft_picks[[#This Row],[veto_drafter_team_id]],drafter_teams[id],drafter_teams[name]))</f>
        <v/>
      </c>
      <c r="R3634" t="str">
        <f>IF(OR(ISBLANK(draft_picks[[#This Row],[veto_override_drafter_id]]),draft_picks[[#This Row],[veto_override_drafter_id]]=""),"",_xlfn.XLOOKUP(draft_picks[[#This Row],[veto_override_drafter_id]],drafters[id],drafters[name]))</f>
        <v/>
      </c>
      <c r="T3634" t="str">
        <f>IF(OR(ISBLANK(draft_picks[[#This Row],[veto_override_team_id]]),draft_picks[[#This Row],[veto_override_team_id]]=""),"",_xlfn.XLOOKUP(draft_picks[[#This Row],[veto_override_team_id]],drafter_teams[id],drafter_teams[name]))</f>
        <v/>
      </c>
    </row>
    <row r="3635" spans="1:21" x14ac:dyDescent="0.25">
      <c r="A3635" t="s">
        <v>508</v>
      </c>
      <c r="B3635" t="str">
        <f>_xlfn.XLOOKUP(draft_picks[[#This Row],[draft_id]],drafts[id],drafts[title])</f>
        <v>Die Hard mini-Super Draft</v>
      </c>
      <c r="C3635">
        <v>1</v>
      </c>
      <c r="D3635">
        <f>IF(C3634&lt;draft_picks[[#This Row],[position]],1,IF(C3634&gt;draft_picks[[#This Row],[position]],D3634+1,IF(C3634=draft_picks[[#This Row],[position]],D3634+1)))</f>
        <v>7</v>
      </c>
      <c r="E3635" t="s">
        <v>3032</v>
      </c>
      <c r="F3635" t="str">
        <f>IF(ISBLANK(draft_picks[[#This Row],[movie_id]]),"",_xlfn.XLOOKUP(draft_picks[[#This Row],[movie_id]],drafts.movies[id],drafts.movies[movie_title]))</f>
        <v>Die Hard</v>
      </c>
      <c r="G3635" t="s">
        <v>1115</v>
      </c>
      <c r="H3635" t="str">
        <f>IF(ISBLANK(draft_picks[[#This Row],[drafter_id]]),"",_xlfn.XLOOKUP(draft_picks[[#This Row],[drafter_id]],drafters[id],drafters[name]))</f>
        <v>Ryan Marker</v>
      </c>
      <c r="J3635" t="str">
        <f>IF(ISBLANK(draft_picks[[#This Row],[drafter_team_id]]),"",_xlfn.XLOOKUP(draft_picks[[#This Row],[drafter_team_id]],drafter_teams[id],drafter_teams[name]))</f>
        <v/>
      </c>
      <c r="M3635" t="str">
        <f>IF(OR(ISBLANK(draft_picks[[#This Row],[veto_drafter_id]]),draft_picks[[#This Row],[veto_drafter_id]]=""),"",_xlfn.XLOOKUP(draft_picks[[#This Row],[veto_drafter_id]],drafters[id],drafters[name]))</f>
        <v/>
      </c>
      <c r="O3635" t="str">
        <f>IF(OR(ISBLANK(draft_picks[[#This Row],[veto_drafter_team_id]]),draft_picks[[#This Row],[veto_drafter_team_id]]=""),"",_xlfn.XLOOKUP(draft_picks[[#This Row],[veto_drafter_team_id]],drafter_teams[id],drafter_teams[name]))</f>
        <v/>
      </c>
      <c r="R3635" t="str">
        <f>IF(OR(ISBLANK(draft_picks[[#This Row],[veto_override_drafter_id]]),draft_picks[[#This Row],[veto_override_drafter_id]]=""),"",_xlfn.XLOOKUP(draft_picks[[#This Row],[veto_override_drafter_id]],drafters[id],drafters[name]))</f>
        <v/>
      </c>
      <c r="T3635" t="str">
        <f>IF(OR(ISBLANK(draft_picks[[#This Row],[veto_override_team_id]]),draft_picks[[#This Row],[veto_override_team_id]]=""),"",_xlfn.XLOOKUP(draft_picks[[#This Row],[veto_override_team_id]],drafter_teams[id],drafter_teams[name]))</f>
        <v/>
      </c>
    </row>
    <row r="3636" spans="1:21" x14ac:dyDescent="0.25">
      <c r="A3636" t="s">
        <v>54</v>
      </c>
      <c r="B3636" t="str">
        <f>_xlfn.XLOOKUP(draft_picks[[#This Row],[draft_id]],drafts[id],drafts[title])</f>
        <v>Tom Ripley mini-Super Draft</v>
      </c>
      <c r="C3636">
        <v>5</v>
      </c>
      <c r="D3636">
        <f>IF(C3635&lt;draft_picks[[#This Row],[position]],1,IF(C3635&gt;draft_picks[[#This Row],[position]],D3635+1,IF(C3635=draft_picks[[#This Row],[position]],D3635+1)))</f>
        <v>1</v>
      </c>
      <c r="E3636" t="s">
        <v>16361</v>
      </c>
      <c r="F3636" t="str">
        <f>IF(ISBLANK(draft_picks[[#This Row],[movie_id]]),"",_xlfn.XLOOKUP(draft_picks[[#This Row],[movie_id]],drafts.movies[id],drafts.movies[movie_title]))</f>
        <v>Ripley Under Ground</v>
      </c>
      <c r="G3636" t="s">
        <v>1115</v>
      </c>
      <c r="H3636" t="str">
        <f>IF(ISBLANK(draft_picks[[#This Row],[drafter_id]]),"",_xlfn.XLOOKUP(draft_picks[[#This Row],[drafter_id]],drafters[id],drafters[name]))</f>
        <v>Ryan Marker</v>
      </c>
      <c r="J3636" t="str">
        <f>IF(ISBLANK(draft_picks[[#This Row],[drafter_team_id]]),"",_xlfn.XLOOKUP(draft_picks[[#This Row],[drafter_team_id]],drafter_teams[id],drafter_teams[name]))</f>
        <v/>
      </c>
      <c r="M3636" t="str">
        <f>IF(OR(ISBLANK(draft_picks[[#This Row],[veto_drafter_id]]),draft_picks[[#This Row],[veto_drafter_id]]=""),"",_xlfn.XLOOKUP(draft_picks[[#This Row],[veto_drafter_id]],drafters[id],drafters[name]))</f>
        <v/>
      </c>
      <c r="O3636" t="str">
        <f>IF(OR(ISBLANK(draft_picks[[#This Row],[veto_drafter_team_id]]),draft_picks[[#This Row],[veto_drafter_team_id]]=""),"",_xlfn.XLOOKUP(draft_picks[[#This Row],[veto_drafter_team_id]],drafter_teams[id],drafter_teams[name]))</f>
        <v/>
      </c>
      <c r="R3636" t="str">
        <f>IF(OR(ISBLANK(draft_picks[[#This Row],[veto_override_drafter_id]]),draft_picks[[#This Row],[veto_override_drafter_id]]=""),"",_xlfn.XLOOKUP(draft_picks[[#This Row],[veto_override_drafter_id]],drafters[id],drafters[name]))</f>
        <v/>
      </c>
      <c r="T3636" t="str">
        <f>IF(OR(ISBLANK(draft_picks[[#This Row],[veto_override_team_id]]),draft_picks[[#This Row],[veto_override_team_id]]=""),"",_xlfn.XLOOKUP(draft_picks[[#This Row],[veto_override_team_id]],drafter_teams[id],drafter_teams[name]))</f>
        <v/>
      </c>
    </row>
    <row r="3637" spans="1:21" x14ac:dyDescent="0.25">
      <c r="A3637" t="s">
        <v>54</v>
      </c>
      <c r="B3637" t="str">
        <f>_xlfn.XLOOKUP(draft_picks[[#This Row],[draft_id]],drafts[id],drafts[title])</f>
        <v>Tom Ripley mini-Super Draft</v>
      </c>
      <c r="C3637">
        <v>4</v>
      </c>
      <c r="D3637">
        <f>IF(C3636&lt;draft_picks[[#This Row],[position]],1,IF(C3636&gt;draft_picks[[#This Row],[position]],D3636+1,IF(C3636=draft_picks[[#This Row],[position]],D3636+1)))</f>
        <v>2</v>
      </c>
      <c r="E3637" t="s">
        <v>3579</v>
      </c>
      <c r="F3637" t="str">
        <f>IF(ISBLANK(draft_picks[[#This Row],[movie_id]]),"",_xlfn.XLOOKUP(draft_picks[[#This Row],[movie_id]],drafts.movies[id],drafts.movies[movie_title]))</f>
        <v>Purple Noon</v>
      </c>
      <c r="G3637" t="s">
        <v>1237</v>
      </c>
      <c r="H3637" t="str">
        <f>IF(ISBLANK(draft_picks[[#This Row],[drafter_id]]),"",_xlfn.XLOOKUP(draft_picks[[#This Row],[drafter_id]],drafters[id],drafters[name]))</f>
        <v>Clay Keller</v>
      </c>
      <c r="J3637" t="str">
        <f>IF(ISBLANK(draft_picks[[#This Row],[drafter_team_id]]),"",_xlfn.XLOOKUP(draft_picks[[#This Row],[drafter_team_id]],drafter_teams[id],drafter_teams[name]))</f>
        <v/>
      </c>
      <c r="M3637" t="str">
        <f>IF(OR(ISBLANK(draft_picks[[#This Row],[veto_drafter_id]]),draft_picks[[#This Row],[veto_drafter_id]]=""),"",_xlfn.XLOOKUP(draft_picks[[#This Row],[veto_drafter_id]],drafters[id],drafters[name]))</f>
        <v/>
      </c>
      <c r="O3637" t="str">
        <f>IF(OR(ISBLANK(draft_picks[[#This Row],[veto_drafter_team_id]]),draft_picks[[#This Row],[veto_drafter_team_id]]=""),"",_xlfn.XLOOKUP(draft_picks[[#This Row],[veto_drafter_team_id]],drafter_teams[id],drafter_teams[name]))</f>
        <v/>
      </c>
      <c r="R3637" t="str">
        <f>IF(OR(ISBLANK(draft_picks[[#This Row],[veto_override_drafter_id]]),draft_picks[[#This Row],[veto_override_drafter_id]]=""),"",_xlfn.XLOOKUP(draft_picks[[#This Row],[veto_override_drafter_id]],drafters[id],drafters[name]))</f>
        <v/>
      </c>
      <c r="T3637" t="str">
        <f>IF(OR(ISBLANK(draft_picks[[#This Row],[veto_override_team_id]]),draft_picks[[#This Row],[veto_override_team_id]]=""),"",_xlfn.XLOOKUP(draft_picks[[#This Row],[veto_override_team_id]],drafter_teams[id],drafter_teams[name]))</f>
        <v/>
      </c>
    </row>
    <row r="3638" spans="1:21" x14ac:dyDescent="0.25">
      <c r="A3638" t="s">
        <v>54</v>
      </c>
      <c r="B3638" t="str">
        <f>_xlfn.XLOOKUP(draft_picks[[#This Row],[draft_id]],drafts[id],drafts[title])</f>
        <v>Tom Ripley mini-Super Draft</v>
      </c>
      <c r="C3638">
        <v>3</v>
      </c>
      <c r="D3638">
        <f>IF(C3637&lt;draft_picks[[#This Row],[position]],1,IF(C3637&gt;draft_picks[[#This Row],[position]],D3637+1,IF(C3637=draft_picks[[#This Row],[position]],D3637+1)))</f>
        <v>3</v>
      </c>
      <c r="E3638" t="s">
        <v>4980</v>
      </c>
      <c r="F3638" t="str">
        <f>IF(ISBLANK(draft_picks[[#This Row],[movie_id]]),"",_xlfn.XLOOKUP(draft_picks[[#This Row],[movie_id]],drafts.movies[id],drafts.movies[movie_title]))</f>
        <v>The American Friend</v>
      </c>
      <c r="G3638" t="s">
        <v>1115</v>
      </c>
      <c r="H3638" t="str">
        <f>IF(ISBLANK(draft_picks[[#This Row],[drafter_id]]),"",_xlfn.XLOOKUP(draft_picks[[#This Row],[drafter_id]],drafters[id],drafters[name]))</f>
        <v>Ryan Marker</v>
      </c>
      <c r="J3638" t="str">
        <f>IF(ISBLANK(draft_picks[[#This Row],[drafter_team_id]]),"",_xlfn.XLOOKUP(draft_picks[[#This Row],[drafter_team_id]],drafter_teams[id],drafter_teams[name]))</f>
        <v/>
      </c>
      <c r="K3638" t="s">
        <v>15484</v>
      </c>
      <c r="L3638" t="s">
        <v>1237</v>
      </c>
      <c r="M3638" t="str">
        <f>IF(OR(ISBLANK(draft_picks[[#This Row],[veto_drafter_id]]),draft_picks[[#This Row],[veto_drafter_id]]=""),"",_xlfn.XLOOKUP(draft_picks[[#This Row],[veto_drafter_id]],drafters[id],drafters[name]))</f>
        <v>Clay Keller</v>
      </c>
      <c r="O3638" t="str">
        <f>IF(OR(ISBLANK(draft_picks[[#This Row],[veto_drafter_team_id]]),draft_picks[[#This Row],[veto_drafter_team_id]]=""),"",_xlfn.XLOOKUP(draft_picks[[#This Row],[veto_drafter_team_id]],drafter_teams[id],drafter_teams[name]))</f>
        <v/>
      </c>
      <c r="R3638" t="str">
        <f>IF(OR(ISBLANK(draft_picks[[#This Row],[veto_override_drafter_id]]),draft_picks[[#This Row],[veto_override_drafter_id]]=""),"",_xlfn.XLOOKUP(draft_picks[[#This Row],[veto_override_drafter_id]],drafters[id],drafters[name]))</f>
        <v/>
      </c>
      <c r="T3638" t="str">
        <f>IF(OR(ISBLANK(draft_picks[[#This Row],[veto_override_team_id]]),draft_picks[[#This Row],[veto_override_team_id]]=""),"",_xlfn.XLOOKUP(draft_picks[[#This Row],[veto_override_team_id]],drafter_teams[id],drafter_teams[name]))</f>
        <v/>
      </c>
    </row>
    <row r="3639" spans="1:21" x14ac:dyDescent="0.25">
      <c r="A3639" t="s">
        <v>54</v>
      </c>
      <c r="B3639" t="str">
        <f>_xlfn.XLOOKUP(draft_picks[[#This Row],[draft_id]],drafts[id],drafts[title])</f>
        <v>Tom Ripley mini-Super Draft</v>
      </c>
      <c r="C3639">
        <v>3</v>
      </c>
      <c r="D3639">
        <f>IF(C3638&lt;draft_picks[[#This Row],[position]],1,IF(C3638&gt;draft_picks[[#This Row],[position]],D3638+1,IF(C3638=draft_picks[[#This Row],[position]],D3638+1)))</f>
        <v>4</v>
      </c>
      <c r="E3639" t="s">
        <v>8233</v>
      </c>
      <c r="F3639" t="str">
        <f>IF(ISBLANK(draft_picks[[#This Row],[movie_id]]),"",_xlfn.XLOOKUP(draft_picks[[#This Row],[movie_id]],drafts.movies[id],drafts.movies[movie_title]))</f>
        <v>Ripley's Game</v>
      </c>
      <c r="G3639" t="s">
        <v>1115</v>
      </c>
      <c r="H3639" t="str">
        <f>IF(ISBLANK(draft_picks[[#This Row],[drafter_id]]),"",_xlfn.XLOOKUP(draft_picks[[#This Row],[drafter_id]],drafters[id],drafters[name]))</f>
        <v>Ryan Marker</v>
      </c>
      <c r="J3639" t="str">
        <f>IF(ISBLANK(draft_picks[[#This Row],[drafter_team_id]]),"",_xlfn.XLOOKUP(draft_picks[[#This Row],[drafter_team_id]],drafter_teams[id],drafter_teams[name]))</f>
        <v/>
      </c>
      <c r="M3639" t="str">
        <f>IF(OR(ISBLANK(draft_picks[[#This Row],[veto_drafter_id]]),draft_picks[[#This Row],[veto_drafter_id]]=""),"",_xlfn.XLOOKUP(draft_picks[[#This Row],[veto_drafter_id]],drafters[id],drafters[name]))</f>
        <v/>
      </c>
      <c r="O3639" t="str">
        <f>IF(OR(ISBLANK(draft_picks[[#This Row],[veto_drafter_team_id]]),draft_picks[[#This Row],[veto_drafter_team_id]]=""),"",_xlfn.XLOOKUP(draft_picks[[#This Row],[veto_drafter_team_id]],drafter_teams[id],drafter_teams[name]))</f>
        <v/>
      </c>
      <c r="R3639" t="str">
        <f>IF(OR(ISBLANK(draft_picks[[#This Row],[veto_override_drafter_id]]),draft_picks[[#This Row],[veto_override_drafter_id]]=""),"",_xlfn.XLOOKUP(draft_picks[[#This Row],[veto_override_drafter_id]],drafters[id],drafters[name]))</f>
        <v/>
      </c>
      <c r="T3639" t="str">
        <f>IF(OR(ISBLANK(draft_picks[[#This Row],[veto_override_team_id]]),draft_picks[[#This Row],[veto_override_team_id]]=""),"",_xlfn.XLOOKUP(draft_picks[[#This Row],[veto_override_team_id]],drafter_teams[id],drafter_teams[name]))</f>
        <v/>
      </c>
    </row>
    <row r="3640" spans="1:21" x14ac:dyDescent="0.25">
      <c r="A3640" t="s">
        <v>54</v>
      </c>
      <c r="B3640" t="str">
        <f>_xlfn.XLOOKUP(draft_picks[[#This Row],[draft_id]],drafts[id],drafts[title])</f>
        <v>Tom Ripley mini-Super Draft</v>
      </c>
      <c r="C3640">
        <v>2</v>
      </c>
      <c r="D3640">
        <f>IF(C3639&lt;draft_picks[[#This Row],[position]],1,IF(C3639&gt;draft_picks[[#This Row],[position]],D3639+1,IF(C3639=draft_picks[[#This Row],[position]],D3639+1)))</f>
        <v>5</v>
      </c>
      <c r="E3640" t="s">
        <v>4980</v>
      </c>
      <c r="F3640" t="str">
        <f>IF(ISBLANK(draft_picks[[#This Row],[movie_id]]),"",_xlfn.XLOOKUP(draft_picks[[#This Row],[movie_id]],drafts.movies[id],drafts.movies[movie_title]))</f>
        <v>The American Friend</v>
      </c>
      <c r="G3640" t="s">
        <v>1237</v>
      </c>
      <c r="H3640" t="str">
        <f>IF(ISBLANK(draft_picks[[#This Row],[drafter_id]]),"",_xlfn.XLOOKUP(draft_picks[[#This Row],[drafter_id]],drafters[id],drafters[name]))</f>
        <v>Clay Keller</v>
      </c>
      <c r="J3640" t="str">
        <f>IF(ISBLANK(draft_picks[[#This Row],[drafter_team_id]]),"",_xlfn.XLOOKUP(draft_picks[[#This Row],[drafter_team_id]],drafter_teams[id],drafter_teams[name]))</f>
        <v/>
      </c>
      <c r="M3640" t="str">
        <f>IF(OR(ISBLANK(draft_picks[[#This Row],[veto_drafter_id]]),draft_picks[[#This Row],[veto_drafter_id]]=""),"",_xlfn.XLOOKUP(draft_picks[[#This Row],[veto_drafter_id]],drafters[id],drafters[name]))</f>
        <v/>
      </c>
      <c r="O3640" t="str">
        <f>IF(OR(ISBLANK(draft_picks[[#This Row],[veto_drafter_team_id]]),draft_picks[[#This Row],[veto_drafter_team_id]]=""),"",_xlfn.XLOOKUP(draft_picks[[#This Row],[veto_drafter_team_id]],drafter_teams[id],drafter_teams[name]))</f>
        <v/>
      </c>
      <c r="R3640" t="str">
        <f>IF(OR(ISBLANK(draft_picks[[#This Row],[veto_override_drafter_id]]),draft_picks[[#This Row],[veto_override_drafter_id]]=""),"",_xlfn.XLOOKUP(draft_picks[[#This Row],[veto_override_drafter_id]],drafters[id],drafters[name]))</f>
        <v/>
      </c>
      <c r="T3640" t="str">
        <f>IF(OR(ISBLANK(draft_picks[[#This Row],[veto_override_team_id]]),draft_picks[[#This Row],[veto_override_team_id]]=""),"",_xlfn.XLOOKUP(draft_picks[[#This Row],[veto_override_team_id]],drafter_teams[id],drafter_teams[name]))</f>
        <v/>
      </c>
    </row>
    <row r="3641" spans="1:21" x14ac:dyDescent="0.25">
      <c r="A3641" t="s">
        <v>54</v>
      </c>
      <c r="B3641" t="str">
        <f>_xlfn.XLOOKUP(draft_picks[[#This Row],[draft_id]],drafts[id],drafts[title])</f>
        <v>Tom Ripley mini-Super Draft</v>
      </c>
      <c r="C3641">
        <v>1</v>
      </c>
      <c r="D3641">
        <f>IF(C3640&lt;draft_picks[[#This Row],[position]],1,IF(C3640&gt;draft_picks[[#This Row],[position]],D3640+1,IF(C3640=draft_picks[[#This Row],[position]],D3640+1)))</f>
        <v>6</v>
      </c>
      <c r="E3641" t="s">
        <v>6895</v>
      </c>
      <c r="F3641" t="str">
        <f>IF(ISBLANK(draft_picks[[#This Row],[movie_id]]),"",_xlfn.XLOOKUP(draft_picks[[#This Row],[movie_id]],drafts.movies[id],drafts.movies[movie_title]))</f>
        <v>The Talented Mr. Ripley</v>
      </c>
      <c r="G3641" t="s">
        <v>1115</v>
      </c>
      <c r="H3641" t="str">
        <f>IF(ISBLANK(draft_picks[[#This Row],[drafter_id]]),"",_xlfn.XLOOKUP(draft_picks[[#This Row],[drafter_id]],drafters[id],drafters[name]))</f>
        <v>Ryan Marker</v>
      </c>
      <c r="J3641" t="str">
        <f>IF(ISBLANK(draft_picks[[#This Row],[drafter_team_id]]),"",_xlfn.XLOOKUP(draft_picks[[#This Row],[drafter_team_id]],drafter_teams[id],drafter_teams[name]))</f>
        <v/>
      </c>
      <c r="M3641" t="str">
        <f>IF(OR(ISBLANK(draft_picks[[#This Row],[veto_drafter_id]]),draft_picks[[#This Row],[veto_drafter_id]]=""),"",_xlfn.XLOOKUP(draft_picks[[#This Row],[veto_drafter_id]],drafters[id],drafters[name]))</f>
        <v/>
      </c>
      <c r="O3641" t="str">
        <f>IF(OR(ISBLANK(draft_picks[[#This Row],[veto_drafter_team_id]]),draft_picks[[#This Row],[veto_drafter_team_id]]=""),"",_xlfn.XLOOKUP(draft_picks[[#This Row],[veto_drafter_team_id]],drafter_teams[id],drafter_teams[name]))</f>
        <v/>
      </c>
      <c r="R3641" t="str">
        <f>IF(OR(ISBLANK(draft_picks[[#This Row],[veto_override_drafter_id]]),draft_picks[[#This Row],[veto_override_drafter_id]]=""),"",_xlfn.XLOOKUP(draft_picks[[#This Row],[veto_override_drafter_id]],drafters[id],drafters[name]))</f>
        <v/>
      </c>
      <c r="T3641" t="str">
        <f>IF(OR(ISBLANK(draft_picks[[#This Row],[veto_override_team_id]]),draft_picks[[#This Row],[veto_override_team_id]]=""),"",_xlfn.XLOOKUP(draft_picks[[#This Row],[veto_override_team_id]],drafter_teams[id],drafter_teams[name]))</f>
        <v/>
      </c>
    </row>
    <row r="3642" spans="1:21" x14ac:dyDescent="0.25">
      <c r="A3642" t="s">
        <v>112</v>
      </c>
      <c r="B3642" t="str">
        <f>_xlfn.XLOOKUP(draft_picks[[#This Row],[draft_id]],drafts[id],drafts[title])</f>
        <v>Comedians First Dramas</v>
      </c>
      <c r="C3642">
        <v>7</v>
      </c>
      <c r="D3642">
        <f>IF(C3641&lt;draft_picks[[#This Row],[position]],1,IF(C3641&gt;draft_picks[[#This Row],[position]],D3641+1,IF(C3641=draft_picks[[#This Row],[position]],D3641+1)))</f>
        <v>1</v>
      </c>
      <c r="E3642" t="s">
        <v>8053</v>
      </c>
      <c r="F3642" t="str">
        <f>IF(ISBLANK(draft_picks[[#This Row],[movie_id]]),"",_xlfn.XLOOKUP(draft_picks[[#This Row],[movie_id]],drafts.movies[id],drafts.movies[movie_title]))</f>
        <v>Can You Ever Forgive Me?</v>
      </c>
      <c r="G3642" t="s">
        <v>857</v>
      </c>
      <c r="H3642" t="str">
        <f>IF(ISBLANK(draft_picks[[#This Row],[drafter_id]]),"",_xlfn.XLOOKUP(draft_picks[[#This Row],[drafter_id]],drafters[id],drafters[name]))</f>
        <v>Patreon Members</v>
      </c>
      <c r="J3642" t="str">
        <f>IF(ISBLANK(draft_picks[[#This Row],[drafter_team_id]]),"",_xlfn.XLOOKUP(draft_picks[[#This Row],[drafter_team_id]],drafter_teams[id],drafter_teams[name]))</f>
        <v/>
      </c>
      <c r="M3642" t="str">
        <f>IF(OR(ISBLANK(draft_picks[[#This Row],[veto_drafter_id]]),draft_picks[[#This Row],[veto_drafter_id]]=""),"",_xlfn.XLOOKUP(draft_picks[[#This Row],[veto_drafter_id]],drafters[id],drafters[name]))</f>
        <v/>
      </c>
      <c r="O3642" t="str">
        <f>IF(OR(ISBLANK(draft_picks[[#This Row],[veto_drafter_team_id]]),draft_picks[[#This Row],[veto_drafter_team_id]]=""),"",_xlfn.XLOOKUP(draft_picks[[#This Row],[veto_drafter_team_id]],drafter_teams[id],drafter_teams[name]))</f>
        <v/>
      </c>
      <c r="R3642" t="str">
        <f>IF(OR(ISBLANK(draft_picks[[#This Row],[veto_override_drafter_id]]),draft_picks[[#This Row],[veto_override_drafter_id]]=""),"",_xlfn.XLOOKUP(draft_picks[[#This Row],[veto_override_drafter_id]],drafters[id],drafters[name]))</f>
        <v/>
      </c>
      <c r="T3642" t="str">
        <f>IF(OR(ISBLANK(draft_picks[[#This Row],[veto_override_team_id]]),draft_picks[[#This Row],[veto_override_team_id]]=""),"",_xlfn.XLOOKUP(draft_picks[[#This Row],[veto_override_team_id]],drafter_teams[id],drafter_teams[name]))</f>
        <v/>
      </c>
    </row>
    <row r="3643" spans="1:21" x14ac:dyDescent="0.25">
      <c r="A3643" t="s">
        <v>112</v>
      </c>
      <c r="B3643" t="str">
        <f>_xlfn.XLOOKUP(draft_picks[[#This Row],[draft_id]],drafts[id],drafts[title])</f>
        <v>Comedians First Dramas</v>
      </c>
      <c r="C3643">
        <v>6</v>
      </c>
      <c r="D3643">
        <f>IF(C3642&lt;draft_picks[[#This Row],[position]],1,IF(C3642&gt;draft_picks[[#This Row],[position]],D3642+1,IF(C3642=draft_picks[[#This Row],[position]],D3642+1)))</f>
        <v>2</v>
      </c>
      <c r="E3643" t="s">
        <v>16364</v>
      </c>
      <c r="F3643" t="str">
        <f>IF(ISBLANK(draft_picks[[#This Row],[movie_id]]),"",_xlfn.XLOOKUP(draft_picks[[#This Row],[movie_id]],drafts.movies[id],drafts.movies[movie_title]))</f>
        <v>Blue Collar</v>
      </c>
      <c r="G3643" t="s">
        <v>857</v>
      </c>
      <c r="H3643" t="str">
        <f>IF(ISBLANK(draft_picks[[#This Row],[drafter_id]]),"",_xlfn.XLOOKUP(draft_picks[[#This Row],[drafter_id]],drafters[id],drafters[name]))</f>
        <v>Patreon Members</v>
      </c>
      <c r="J3643" t="str">
        <f>IF(ISBLANK(draft_picks[[#This Row],[drafter_team_id]]),"",_xlfn.XLOOKUP(draft_picks[[#This Row],[drafter_team_id]],drafter_teams[id],drafter_teams[name]))</f>
        <v/>
      </c>
      <c r="M3643" t="str">
        <f>IF(OR(ISBLANK(draft_picks[[#This Row],[veto_drafter_id]]),draft_picks[[#This Row],[veto_drafter_id]]=""),"",_xlfn.XLOOKUP(draft_picks[[#This Row],[veto_drafter_id]],drafters[id],drafters[name]))</f>
        <v/>
      </c>
      <c r="O3643" t="str">
        <f>IF(OR(ISBLANK(draft_picks[[#This Row],[veto_drafter_team_id]]),draft_picks[[#This Row],[veto_drafter_team_id]]=""),"",_xlfn.XLOOKUP(draft_picks[[#This Row],[veto_drafter_team_id]],drafter_teams[id],drafter_teams[name]))</f>
        <v/>
      </c>
      <c r="R3643" t="str">
        <f>IF(OR(ISBLANK(draft_picks[[#This Row],[veto_override_drafter_id]]),draft_picks[[#This Row],[veto_override_drafter_id]]=""),"",_xlfn.XLOOKUP(draft_picks[[#This Row],[veto_override_drafter_id]],drafters[id],drafters[name]))</f>
        <v/>
      </c>
      <c r="T3643" t="str">
        <f>IF(OR(ISBLANK(draft_picks[[#This Row],[veto_override_team_id]]),draft_picks[[#This Row],[veto_override_team_id]]=""),"",_xlfn.XLOOKUP(draft_picks[[#This Row],[veto_override_team_id]],drafter_teams[id],drafter_teams[name]))</f>
        <v/>
      </c>
    </row>
    <row r="3644" spans="1:21" x14ac:dyDescent="0.25">
      <c r="A3644" t="s">
        <v>112</v>
      </c>
      <c r="B3644" t="str">
        <f>_xlfn.XLOOKUP(draft_picks[[#This Row],[draft_id]],drafts[id],drafts[title])</f>
        <v>Comedians First Dramas</v>
      </c>
      <c r="C3644">
        <v>5</v>
      </c>
      <c r="D3644">
        <f>IF(C3643&lt;draft_picks[[#This Row],[position]],1,IF(C3643&gt;draft_picks[[#This Row],[position]],D3643+1,IF(C3643=draft_picks[[#This Row],[position]],D3643+1)))</f>
        <v>3</v>
      </c>
      <c r="E3644" t="s">
        <v>5370</v>
      </c>
      <c r="F3644" t="str">
        <f>IF(ISBLANK(draft_picks[[#This Row],[movie_id]]),"",_xlfn.XLOOKUP(draft_picks[[#This Row],[movie_id]],drafts.movies[id],drafts.movies[movie_title]))</f>
        <v>Batman</v>
      </c>
      <c r="G3644" t="s">
        <v>1149</v>
      </c>
      <c r="H3644" t="str">
        <f>IF(ISBLANK(draft_picks[[#This Row],[drafter_id]]),"",_xlfn.XLOOKUP(draft_picks[[#This Row],[drafter_id]],drafters[id],drafters[name]))</f>
        <v>Dave Schilling</v>
      </c>
      <c r="J3644" t="str">
        <f>IF(ISBLANK(draft_picks[[#This Row],[drafter_team_id]]),"",_xlfn.XLOOKUP(draft_picks[[#This Row],[drafter_team_id]],drafter_teams[id],drafter_teams[name]))</f>
        <v/>
      </c>
      <c r="M3644" t="str">
        <f>IF(OR(ISBLANK(draft_picks[[#This Row],[veto_drafter_id]]),draft_picks[[#This Row],[veto_drafter_id]]=""),"",_xlfn.XLOOKUP(draft_picks[[#This Row],[veto_drafter_id]],drafters[id],drafters[name]))</f>
        <v/>
      </c>
      <c r="O3644" t="str">
        <f>IF(OR(ISBLANK(draft_picks[[#This Row],[veto_drafter_team_id]]),draft_picks[[#This Row],[veto_drafter_team_id]]=""),"",_xlfn.XLOOKUP(draft_picks[[#This Row],[veto_drafter_team_id]],drafter_teams[id],drafter_teams[name]))</f>
        <v/>
      </c>
      <c r="R3644" t="str">
        <f>IF(OR(ISBLANK(draft_picks[[#This Row],[veto_override_drafter_id]]),draft_picks[[#This Row],[veto_override_drafter_id]]=""),"",_xlfn.XLOOKUP(draft_picks[[#This Row],[veto_override_drafter_id]],drafters[id],drafters[name]))</f>
        <v/>
      </c>
      <c r="T3644" t="str">
        <f>IF(OR(ISBLANK(draft_picks[[#This Row],[veto_override_team_id]]),draft_picks[[#This Row],[veto_override_team_id]]=""),"",_xlfn.XLOOKUP(draft_picks[[#This Row],[veto_override_team_id]],drafter_teams[id],drafter_teams[name]))</f>
        <v/>
      </c>
      <c r="U3644" t="b">
        <v>1</v>
      </c>
    </row>
    <row r="3645" spans="1:21" x14ac:dyDescent="0.25">
      <c r="A3645" t="s">
        <v>112</v>
      </c>
      <c r="B3645" t="str">
        <f>_xlfn.XLOOKUP(draft_picks[[#This Row],[draft_id]],drafts[id],drafts[title])</f>
        <v>Comedians First Dramas</v>
      </c>
      <c r="C3645">
        <v>5</v>
      </c>
      <c r="D3645">
        <f>IF(C3644&lt;draft_picks[[#This Row],[position]],1,IF(C3644&gt;draft_picks[[#This Row],[position]],D3644+1,IF(C3644=draft_picks[[#This Row],[position]],D3644+1)))</f>
        <v>4</v>
      </c>
      <c r="E3645" t="s">
        <v>16367</v>
      </c>
      <c r="F3645" t="str">
        <f>IF(ISBLANK(draft_picks[[#This Row],[movie_id]]),"",_xlfn.XLOOKUP(draft_picks[[#This Row],[movie_id]],drafts.movies[id],drafts.movies[movie_title]))</f>
        <v>The Razor's Edge</v>
      </c>
      <c r="G3645" t="s">
        <v>1149</v>
      </c>
      <c r="H3645" t="str">
        <f>IF(ISBLANK(draft_picks[[#This Row],[drafter_id]]),"",_xlfn.XLOOKUP(draft_picks[[#This Row],[drafter_id]],drafters[id],drafters[name]))</f>
        <v>Dave Schilling</v>
      </c>
      <c r="J3645" t="str">
        <f>IF(ISBLANK(draft_picks[[#This Row],[drafter_team_id]]),"",_xlfn.XLOOKUP(draft_picks[[#This Row],[drafter_team_id]],drafter_teams[id],drafter_teams[name]))</f>
        <v/>
      </c>
      <c r="K3645" t="s">
        <v>15484</v>
      </c>
      <c r="L3645" t="s">
        <v>857</v>
      </c>
      <c r="M3645" t="str">
        <f>IF(OR(ISBLANK(draft_picks[[#This Row],[veto_drafter_id]]),draft_picks[[#This Row],[veto_drafter_id]]=""),"",_xlfn.XLOOKUP(draft_picks[[#This Row],[veto_drafter_id]],drafters[id],drafters[name]))</f>
        <v>Patreon Members</v>
      </c>
      <c r="O3645" t="str">
        <f>IF(OR(ISBLANK(draft_picks[[#This Row],[veto_drafter_team_id]]),draft_picks[[#This Row],[veto_drafter_team_id]]=""),"",_xlfn.XLOOKUP(draft_picks[[#This Row],[veto_drafter_team_id]],drafter_teams[id],drafter_teams[name]))</f>
        <v/>
      </c>
      <c r="R3645" t="str">
        <f>IF(OR(ISBLANK(draft_picks[[#This Row],[veto_override_drafter_id]]),draft_picks[[#This Row],[veto_override_drafter_id]]=""),"",_xlfn.XLOOKUP(draft_picks[[#This Row],[veto_override_drafter_id]],drafters[id],drafters[name]))</f>
        <v/>
      </c>
      <c r="T3645" t="str">
        <f>IF(OR(ISBLANK(draft_picks[[#This Row],[veto_override_team_id]]),draft_picks[[#This Row],[veto_override_team_id]]=""),"",_xlfn.XLOOKUP(draft_picks[[#This Row],[veto_override_team_id]],drafter_teams[id],drafter_teams[name]))</f>
        <v/>
      </c>
    </row>
    <row r="3646" spans="1:21" x14ac:dyDescent="0.25">
      <c r="A3646" t="s">
        <v>112</v>
      </c>
      <c r="B3646" t="str">
        <f>_xlfn.XLOOKUP(draft_picks[[#This Row],[draft_id]],drafts[id],drafts[title])</f>
        <v>Comedians First Dramas</v>
      </c>
      <c r="C3646">
        <v>5</v>
      </c>
      <c r="D3646">
        <f>IF(C3645&lt;draft_picks[[#This Row],[position]],1,IF(C3645&gt;draft_picks[[#This Row],[position]],D3645+1,IF(C3645=draft_picks[[#This Row],[position]],D3645+1)))</f>
        <v>5</v>
      </c>
      <c r="E3646" t="s">
        <v>16370</v>
      </c>
      <c r="F3646" t="str">
        <f>IF(ISBLANK(draft_picks[[#This Row],[movie_id]]),"",_xlfn.XLOOKUP(draft_picks[[#This Row],[movie_id]],drafts.movies[id],drafts.movies[movie_title]))</f>
        <v>Enough Said</v>
      </c>
      <c r="G3646" t="s">
        <v>1149</v>
      </c>
      <c r="H3646" t="str">
        <f>IF(ISBLANK(draft_picks[[#This Row],[drafter_id]]),"",_xlfn.XLOOKUP(draft_picks[[#This Row],[drafter_id]],drafters[id],drafters[name]))</f>
        <v>Dave Schilling</v>
      </c>
      <c r="J3646" t="str">
        <f>IF(ISBLANK(draft_picks[[#This Row],[drafter_team_id]]),"",_xlfn.XLOOKUP(draft_picks[[#This Row],[drafter_team_id]],drafter_teams[id],drafter_teams[name]))</f>
        <v/>
      </c>
      <c r="M3646" t="str">
        <f>IF(OR(ISBLANK(draft_picks[[#This Row],[veto_drafter_id]]),draft_picks[[#This Row],[veto_drafter_id]]=""),"",_xlfn.XLOOKUP(draft_picks[[#This Row],[veto_drafter_id]],drafters[id],drafters[name]))</f>
        <v/>
      </c>
      <c r="O3646" t="str">
        <f>IF(OR(ISBLANK(draft_picks[[#This Row],[veto_drafter_team_id]]),draft_picks[[#This Row],[veto_drafter_team_id]]=""),"",_xlfn.XLOOKUP(draft_picks[[#This Row],[veto_drafter_team_id]],drafter_teams[id],drafter_teams[name]))</f>
        <v/>
      </c>
      <c r="R3646" t="str">
        <f>IF(OR(ISBLANK(draft_picks[[#This Row],[veto_override_drafter_id]]),draft_picks[[#This Row],[veto_override_drafter_id]]=""),"",_xlfn.XLOOKUP(draft_picks[[#This Row],[veto_override_drafter_id]],drafters[id],drafters[name]))</f>
        <v/>
      </c>
      <c r="T3646" t="str">
        <f>IF(OR(ISBLANK(draft_picks[[#This Row],[veto_override_team_id]]),draft_picks[[#This Row],[veto_override_team_id]]=""),"",_xlfn.XLOOKUP(draft_picks[[#This Row],[veto_override_team_id]],drafter_teams[id],drafter_teams[name]))</f>
        <v/>
      </c>
    </row>
    <row r="3647" spans="1:21" x14ac:dyDescent="0.25">
      <c r="A3647" t="s">
        <v>112</v>
      </c>
      <c r="B3647" t="str">
        <f>_xlfn.XLOOKUP(draft_picks[[#This Row],[draft_id]],drafts[id],drafts[title])</f>
        <v>Comedians First Dramas</v>
      </c>
      <c r="C3647">
        <v>4</v>
      </c>
      <c r="D3647">
        <f>IF(C3646&lt;draft_picks[[#This Row],[position]],1,IF(C3646&gt;draft_picks[[#This Row],[position]],D3646+1,IF(C3646=draft_picks[[#This Row],[position]],D3646+1)))</f>
        <v>6</v>
      </c>
      <c r="E3647" t="s">
        <v>7033</v>
      </c>
      <c r="F3647" t="str">
        <f>IF(ISBLANK(draft_picks[[#This Row],[movie_id]]),"",_xlfn.XLOOKUP(draft_picks[[#This Row],[movie_id]],drafts.movies[id],drafts.movies[movie_title]))</f>
        <v>The Truman Show</v>
      </c>
      <c r="G3647" t="s">
        <v>857</v>
      </c>
      <c r="H3647" t="str">
        <f>IF(ISBLANK(draft_picks[[#This Row],[drafter_id]]),"",_xlfn.XLOOKUP(draft_picks[[#This Row],[drafter_id]],drafters[id],drafters[name]))</f>
        <v>Patreon Members</v>
      </c>
      <c r="J3647" t="str">
        <f>IF(ISBLANK(draft_picks[[#This Row],[drafter_team_id]]),"",_xlfn.XLOOKUP(draft_picks[[#This Row],[drafter_team_id]],drafter_teams[id],drafter_teams[name]))</f>
        <v/>
      </c>
      <c r="M3647" t="str">
        <f>IF(OR(ISBLANK(draft_picks[[#This Row],[veto_drafter_id]]),draft_picks[[#This Row],[veto_drafter_id]]=""),"",_xlfn.XLOOKUP(draft_picks[[#This Row],[veto_drafter_id]],drafters[id],drafters[name]))</f>
        <v/>
      </c>
      <c r="O3647" t="str">
        <f>IF(OR(ISBLANK(draft_picks[[#This Row],[veto_drafter_team_id]]),draft_picks[[#This Row],[veto_drafter_team_id]]=""),"",_xlfn.XLOOKUP(draft_picks[[#This Row],[veto_drafter_team_id]],drafter_teams[id],drafter_teams[name]))</f>
        <v/>
      </c>
      <c r="R3647" t="str">
        <f>IF(OR(ISBLANK(draft_picks[[#This Row],[veto_override_drafter_id]]),draft_picks[[#This Row],[veto_override_drafter_id]]=""),"",_xlfn.XLOOKUP(draft_picks[[#This Row],[veto_override_drafter_id]],drafters[id],drafters[name]))</f>
        <v/>
      </c>
      <c r="T3647" t="str">
        <f>IF(OR(ISBLANK(draft_picks[[#This Row],[veto_override_team_id]]),draft_picks[[#This Row],[veto_override_team_id]]=""),"",_xlfn.XLOOKUP(draft_picks[[#This Row],[veto_override_team_id]],drafter_teams[id],drafter_teams[name]))</f>
        <v/>
      </c>
    </row>
    <row r="3648" spans="1:21" x14ac:dyDescent="0.25">
      <c r="A3648" t="s">
        <v>112</v>
      </c>
      <c r="B3648" t="str">
        <f>_xlfn.XLOOKUP(draft_picks[[#This Row],[draft_id]],drafts[id],drafts[title])</f>
        <v>Comedians First Dramas</v>
      </c>
      <c r="C3648">
        <v>3</v>
      </c>
      <c r="D3648">
        <f>IF(C3647&lt;draft_picks[[#This Row],[position]],1,IF(C3647&gt;draft_picks[[#This Row],[position]],D3647+1,IF(C3647=draft_picks[[#This Row],[position]],D3647+1)))</f>
        <v>7</v>
      </c>
      <c r="E3648" t="s">
        <v>3376</v>
      </c>
      <c r="F3648" t="str">
        <f>IF(ISBLANK(draft_picks[[#This Row],[movie_id]]),"",_xlfn.XLOOKUP(draft_picks[[#This Row],[movie_id]],drafts.movies[id],drafts.movies[movie_title]))</f>
        <v>Broadcast News</v>
      </c>
      <c r="G3648" t="s">
        <v>1149</v>
      </c>
      <c r="H3648" t="str">
        <f>IF(ISBLANK(draft_picks[[#This Row],[drafter_id]]),"",_xlfn.XLOOKUP(draft_picks[[#This Row],[drafter_id]],drafters[id],drafters[name]))</f>
        <v>Dave Schilling</v>
      </c>
      <c r="J3648" t="str">
        <f>IF(ISBLANK(draft_picks[[#This Row],[drafter_team_id]]),"",_xlfn.XLOOKUP(draft_picks[[#This Row],[drafter_team_id]],drafter_teams[id],drafter_teams[name]))</f>
        <v/>
      </c>
      <c r="M3648" t="str">
        <f>IF(OR(ISBLANK(draft_picks[[#This Row],[veto_drafter_id]]),draft_picks[[#This Row],[veto_drafter_id]]=""),"",_xlfn.XLOOKUP(draft_picks[[#This Row],[veto_drafter_id]],drafters[id],drafters[name]))</f>
        <v/>
      </c>
      <c r="O3648" t="str">
        <f>IF(OR(ISBLANK(draft_picks[[#This Row],[veto_drafter_team_id]]),draft_picks[[#This Row],[veto_drafter_team_id]]=""),"",_xlfn.XLOOKUP(draft_picks[[#This Row],[veto_drafter_team_id]],drafter_teams[id],drafter_teams[name]))</f>
        <v/>
      </c>
      <c r="R3648" t="str">
        <f>IF(OR(ISBLANK(draft_picks[[#This Row],[veto_override_drafter_id]]),draft_picks[[#This Row],[veto_override_drafter_id]]=""),"",_xlfn.XLOOKUP(draft_picks[[#This Row],[veto_override_drafter_id]],drafters[id],drafters[name]))</f>
        <v/>
      </c>
      <c r="T3648" t="str">
        <f>IF(OR(ISBLANK(draft_picks[[#This Row],[veto_override_team_id]]),draft_picks[[#This Row],[veto_override_team_id]]=""),"",_xlfn.XLOOKUP(draft_picks[[#This Row],[veto_override_team_id]],drafter_teams[id],drafter_teams[name]))</f>
        <v/>
      </c>
      <c r="U3648" t="b">
        <v>1</v>
      </c>
    </row>
    <row r="3649" spans="1:21" x14ac:dyDescent="0.25">
      <c r="A3649" t="s">
        <v>112</v>
      </c>
      <c r="B3649" t="str">
        <f>_xlfn.XLOOKUP(draft_picks[[#This Row],[draft_id]],drafts[id],drafts[title])</f>
        <v>Comedians First Dramas</v>
      </c>
      <c r="C3649">
        <v>3</v>
      </c>
      <c r="D3649">
        <f>IF(C3648&lt;draft_picks[[#This Row],[position]],1,IF(C3648&gt;draft_picks[[#This Row],[position]],D3648+1,IF(C3648=draft_picks[[#This Row],[position]],D3648+1)))</f>
        <v>8</v>
      </c>
      <c r="E3649" t="s">
        <v>16373</v>
      </c>
      <c r="F3649" t="str">
        <f>IF(ISBLANK(draft_picks[[#This Row],[movie_id]]),"",_xlfn.XLOOKUP(draft_picks[[#This Row],[movie_id]],drafts.movies[id],drafts.movies[movie_title]))</f>
        <v>Ray</v>
      </c>
      <c r="G3649" t="s">
        <v>1149</v>
      </c>
      <c r="H3649" t="str">
        <f>IF(ISBLANK(draft_picks[[#This Row],[drafter_id]]),"",_xlfn.XLOOKUP(draft_picks[[#This Row],[drafter_id]],drafters[id],drafters[name]))</f>
        <v>Dave Schilling</v>
      </c>
      <c r="J3649" t="str">
        <f>IF(ISBLANK(draft_picks[[#This Row],[drafter_team_id]]),"",_xlfn.XLOOKUP(draft_picks[[#This Row],[drafter_team_id]],drafter_teams[id],drafter_teams[name]))</f>
        <v/>
      </c>
      <c r="M3649" t="str">
        <f>IF(OR(ISBLANK(draft_picks[[#This Row],[veto_drafter_id]]),draft_picks[[#This Row],[veto_drafter_id]]=""),"",_xlfn.XLOOKUP(draft_picks[[#This Row],[veto_drafter_id]],drafters[id],drafters[name]))</f>
        <v/>
      </c>
      <c r="O3649" t="str">
        <f>IF(OR(ISBLANK(draft_picks[[#This Row],[veto_drafter_team_id]]),draft_picks[[#This Row],[veto_drafter_team_id]]=""),"",_xlfn.XLOOKUP(draft_picks[[#This Row],[veto_drafter_team_id]],drafter_teams[id],drafter_teams[name]))</f>
        <v/>
      </c>
      <c r="R3649" t="str">
        <f>IF(OR(ISBLANK(draft_picks[[#This Row],[veto_override_drafter_id]]),draft_picks[[#This Row],[veto_override_drafter_id]]=""),"",_xlfn.XLOOKUP(draft_picks[[#This Row],[veto_override_drafter_id]],drafters[id],drafters[name]))</f>
        <v/>
      </c>
      <c r="T3649" t="str">
        <f>IF(OR(ISBLANK(draft_picks[[#This Row],[veto_override_team_id]]),draft_picks[[#This Row],[veto_override_team_id]]=""),"",_xlfn.XLOOKUP(draft_picks[[#This Row],[veto_override_team_id]],drafter_teams[id],drafter_teams[name]))</f>
        <v/>
      </c>
      <c r="U3649" t="b">
        <v>1</v>
      </c>
    </row>
    <row r="3650" spans="1:21" x14ac:dyDescent="0.25">
      <c r="A3650" t="s">
        <v>112</v>
      </c>
      <c r="B3650" t="str">
        <f>_xlfn.XLOOKUP(draft_picks[[#This Row],[draft_id]],drafts[id],drafts[title])</f>
        <v>Comedians First Dramas</v>
      </c>
      <c r="C3650">
        <v>3</v>
      </c>
      <c r="D3650">
        <f>IF(C3649&lt;draft_picks[[#This Row],[position]],1,IF(C3649&gt;draft_picks[[#This Row],[position]],D3649+1,IF(C3649=draft_picks[[#This Row],[position]],D3649+1)))</f>
        <v>9</v>
      </c>
      <c r="E3650" t="s">
        <v>6785</v>
      </c>
      <c r="F3650" t="str">
        <f>IF(ISBLANK(draft_picks[[#This Row],[movie_id]]),"",_xlfn.XLOOKUP(draft_picks[[#This Row],[movie_id]],drafts.movies[id],drafts.movies[movie_title]))</f>
        <v>Collateral</v>
      </c>
      <c r="G3650" t="s">
        <v>1149</v>
      </c>
      <c r="H3650" t="str">
        <f>IF(ISBLANK(draft_picks[[#This Row],[drafter_id]]),"",_xlfn.XLOOKUP(draft_picks[[#This Row],[drafter_id]],drafters[id],drafters[name]))</f>
        <v>Dave Schilling</v>
      </c>
      <c r="J3650" t="str">
        <f>IF(ISBLANK(draft_picks[[#This Row],[drafter_team_id]]),"",_xlfn.XLOOKUP(draft_picks[[#This Row],[drafter_team_id]],drafter_teams[id],drafter_teams[name]))</f>
        <v/>
      </c>
      <c r="M3650" t="str">
        <f>IF(OR(ISBLANK(draft_picks[[#This Row],[veto_drafter_id]]),draft_picks[[#This Row],[veto_drafter_id]]=""),"",_xlfn.XLOOKUP(draft_picks[[#This Row],[veto_drafter_id]],drafters[id],drafters[name]))</f>
        <v/>
      </c>
      <c r="O3650" t="str">
        <f>IF(OR(ISBLANK(draft_picks[[#This Row],[veto_drafter_team_id]]),draft_picks[[#This Row],[veto_drafter_team_id]]=""),"",_xlfn.XLOOKUP(draft_picks[[#This Row],[veto_drafter_team_id]],drafter_teams[id],drafter_teams[name]))</f>
        <v/>
      </c>
      <c r="R3650" t="str">
        <f>IF(OR(ISBLANK(draft_picks[[#This Row],[veto_override_drafter_id]]),draft_picks[[#This Row],[veto_override_drafter_id]]=""),"",_xlfn.XLOOKUP(draft_picks[[#This Row],[veto_override_drafter_id]],drafters[id],drafters[name]))</f>
        <v/>
      </c>
      <c r="T3650" t="str">
        <f>IF(OR(ISBLANK(draft_picks[[#This Row],[veto_override_team_id]]),draft_picks[[#This Row],[veto_override_team_id]]=""),"",_xlfn.XLOOKUP(draft_picks[[#This Row],[veto_override_team_id]],drafter_teams[id],drafter_teams[name]))</f>
        <v/>
      </c>
    </row>
    <row r="3651" spans="1:21" x14ac:dyDescent="0.25">
      <c r="A3651" t="s">
        <v>112</v>
      </c>
      <c r="B3651" t="str">
        <f>_xlfn.XLOOKUP(draft_picks[[#This Row],[draft_id]],drafts[id],drafts[title])</f>
        <v>Comedians First Dramas</v>
      </c>
      <c r="C3651">
        <v>2</v>
      </c>
      <c r="D3651">
        <f>IF(C3650&lt;draft_picks[[#This Row],[position]],1,IF(C3650&gt;draft_picks[[#This Row],[position]],D3650+1,IF(C3650=draft_picks[[#This Row],[position]],D3650+1)))</f>
        <v>10</v>
      </c>
      <c r="E3651" t="s">
        <v>16376</v>
      </c>
      <c r="F3651" t="str">
        <f>IF(ISBLANK(draft_picks[[#This Row],[movie_id]]),"",_xlfn.XLOOKUP(draft_picks[[#This Row],[movie_id]],drafts.movies[id],drafts.movies[movie_title]))</f>
        <v>Punch-Drunk Love</v>
      </c>
      <c r="G3651" t="s">
        <v>857</v>
      </c>
      <c r="H3651" t="str">
        <f>IF(ISBLANK(draft_picks[[#This Row],[drafter_id]]),"",_xlfn.XLOOKUP(draft_picks[[#This Row],[drafter_id]],drafters[id],drafters[name]))</f>
        <v>Patreon Members</v>
      </c>
      <c r="J3651" t="str">
        <f>IF(ISBLANK(draft_picks[[#This Row],[drafter_team_id]]),"",_xlfn.XLOOKUP(draft_picks[[#This Row],[drafter_team_id]],drafter_teams[id],drafter_teams[name]))</f>
        <v/>
      </c>
      <c r="M3651" t="str">
        <f>IF(OR(ISBLANK(draft_picks[[#This Row],[veto_drafter_id]]),draft_picks[[#This Row],[veto_drafter_id]]=""),"",_xlfn.XLOOKUP(draft_picks[[#This Row],[veto_drafter_id]],drafters[id],drafters[name]))</f>
        <v/>
      </c>
      <c r="O3651" t="str">
        <f>IF(OR(ISBLANK(draft_picks[[#This Row],[veto_drafter_team_id]]),draft_picks[[#This Row],[veto_drafter_team_id]]=""),"",_xlfn.XLOOKUP(draft_picks[[#This Row],[veto_drafter_team_id]],drafter_teams[id],drafter_teams[name]))</f>
        <v/>
      </c>
      <c r="R3651" t="str">
        <f>IF(OR(ISBLANK(draft_picks[[#This Row],[veto_override_drafter_id]]),draft_picks[[#This Row],[veto_override_drafter_id]]=""),"",_xlfn.XLOOKUP(draft_picks[[#This Row],[veto_override_drafter_id]],drafters[id],drafters[name]))</f>
        <v/>
      </c>
      <c r="T3651" t="str">
        <f>IF(OR(ISBLANK(draft_picks[[#This Row],[veto_override_team_id]]),draft_picks[[#This Row],[veto_override_team_id]]=""),"",_xlfn.XLOOKUP(draft_picks[[#This Row],[veto_override_team_id]],drafter_teams[id],drafter_teams[name]))</f>
        <v/>
      </c>
    </row>
    <row r="3652" spans="1:21" x14ac:dyDescent="0.25">
      <c r="A3652" t="s">
        <v>112</v>
      </c>
      <c r="B3652" t="str">
        <f>_xlfn.XLOOKUP(draft_picks[[#This Row],[draft_id]],drafts[id],drafts[title])</f>
        <v>Comedians First Dramas</v>
      </c>
      <c r="C3652">
        <v>1</v>
      </c>
      <c r="D3652">
        <f>IF(C3651&lt;draft_picks[[#This Row],[position]],1,IF(C3651&gt;draft_picks[[#This Row],[position]],D3651+1,IF(C3651=draft_picks[[#This Row],[position]],D3651+1)))</f>
        <v>11</v>
      </c>
      <c r="E3652" t="s">
        <v>4136</v>
      </c>
      <c r="F3652" t="str">
        <f>IF(ISBLANK(draft_picks[[#This Row],[movie_id]]),"",_xlfn.XLOOKUP(draft_picks[[#This Row],[movie_id]],drafts.movies[id],drafts.movies[movie_title]))</f>
        <v>The King of Comedy</v>
      </c>
      <c r="G3652" t="s">
        <v>1149</v>
      </c>
      <c r="H3652" t="str">
        <f>IF(ISBLANK(draft_picks[[#This Row],[drafter_id]]),"",_xlfn.XLOOKUP(draft_picks[[#This Row],[drafter_id]],drafters[id],drafters[name]))</f>
        <v>Dave Schilling</v>
      </c>
      <c r="J3652" t="str">
        <f>IF(ISBLANK(draft_picks[[#This Row],[drafter_team_id]]),"",_xlfn.XLOOKUP(draft_picks[[#This Row],[drafter_team_id]],drafter_teams[id],drafter_teams[name]))</f>
        <v/>
      </c>
      <c r="M3652" t="str">
        <f>IF(OR(ISBLANK(draft_picks[[#This Row],[veto_drafter_id]]),draft_picks[[#This Row],[veto_drafter_id]]=""),"",_xlfn.XLOOKUP(draft_picks[[#This Row],[veto_drafter_id]],drafters[id],drafters[name]))</f>
        <v/>
      </c>
      <c r="O3652" t="str">
        <f>IF(OR(ISBLANK(draft_picks[[#This Row],[veto_drafter_team_id]]),draft_picks[[#This Row],[veto_drafter_team_id]]=""),"",_xlfn.XLOOKUP(draft_picks[[#This Row],[veto_drafter_team_id]],drafter_teams[id],drafter_teams[name]))</f>
        <v/>
      </c>
      <c r="R3652" t="str">
        <f>IF(OR(ISBLANK(draft_picks[[#This Row],[veto_override_drafter_id]]),draft_picks[[#This Row],[veto_override_drafter_id]]=""),"",_xlfn.XLOOKUP(draft_picks[[#This Row],[veto_override_drafter_id]],drafters[id],drafters[name]))</f>
        <v/>
      </c>
      <c r="T3652" t="str">
        <f>IF(OR(ISBLANK(draft_picks[[#This Row],[veto_override_team_id]]),draft_picks[[#This Row],[veto_override_team_id]]=""),"",_xlfn.XLOOKUP(draft_picks[[#This Row],[veto_override_team_id]],drafter_teams[id],drafter_teams[name]))</f>
        <v/>
      </c>
    </row>
    <row r="3653" spans="1:21" x14ac:dyDescent="0.25">
      <c r="A3653" s="5" t="s">
        <v>15659</v>
      </c>
      <c r="B3653" t="str">
        <f>_xlfn.XLOOKUP(draft_picks[[#This Row],[draft_id]],drafts[id],drafts[title])</f>
        <v>True Crime Documentaries</v>
      </c>
      <c r="C3653">
        <v>7</v>
      </c>
      <c r="D3653">
        <f>IF(C3652&lt;draft_picks[[#This Row],[position]],1,IF(C3652&gt;draft_picks[[#This Row],[position]],D3652+1,IF(C3652=draft_picks[[#This Row],[position]],D3652+1)))</f>
        <v>1</v>
      </c>
      <c r="E3653" t="s">
        <v>16237</v>
      </c>
      <c r="F3653" t="str">
        <f>IF(ISBLANK(draft_picks[[#This Row],[movie_id]]),"",_xlfn.XLOOKUP(draft_picks[[#This Row],[movie_id]],drafts.movies[id],drafts.movies[movie_title]))</f>
        <v>The Armstrong Lie</v>
      </c>
      <c r="G3653" t="s">
        <v>915</v>
      </c>
      <c r="H3653" t="str">
        <f>IF(ISBLANK(draft_picks[[#This Row],[drafter_id]]),"",_xlfn.XLOOKUP(draft_picks[[#This Row],[drafter_id]],drafters[id],drafters[name]))</f>
        <v>Billy Ray Brewton</v>
      </c>
      <c r="J3653" t="str">
        <f>IF(ISBLANK(draft_picks[[#This Row],[drafter_team_id]]),"",_xlfn.XLOOKUP(draft_picks[[#This Row],[drafter_team_id]],drafter_teams[id],drafter_teams[name]))</f>
        <v/>
      </c>
      <c r="M3653" t="str">
        <f>IF(OR(ISBLANK(draft_picks[[#This Row],[veto_drafter_id]]),draft_picks[[#This Row],[veto_drafter_id]]=""),"",_xlfn.XLOOKUP(draft_picks[[#This Row],[veto_drafter_id]],drafters[id],drafters[name]))</f>
        <v/>
      </c>
      <c r="O3653" t="str">
        <f>IF(OR(ISBLANK(draft_picks[[#This Row],[veto_drafter_team_id]]),draft_picks[[#This Row],[veto_drafter_team_id]]=""),"",_xlfn.XLOOKUP(draft_picks[[#This Row],[veto_drafter_team_id]],drafter_teams[id],drafter_teams[name]))</f>
        <v/>
      </c>
      <c r="R3653" t="str">
        <f>IF(OR(ISBLANK(draft_picks[[#This Row],[veto_override_drafter_id]]),draft_picks[[#This Row],[veto_override_drafter_id]]=""),"",_xlfn.XLOOKUP(draft_picks[[#This Row],[veto_override_drafter_id]],drafters[id],drafters[name]))</f>
        <v/>
      </c>
      <c r="T3653" t="str">
        <f>IF(OR(ISBLANK(draft_picks[[#This Row],[veto_override_team_id]]),draft_picks[[#This Row],[veto_override_team_id]]=""),"",_xlfn.XLOOKUP(draft_picks[[#This Row],[veto_override_team_id]],drafter_teams[id],drafter_teams[name]))</f>
        <v/>
      </c>
    </row>
    <row r="3654" spans="1:21" x14ac:dyDescent="0.25">
      <c r="A3654" s="5" t="s">
        <v>15659</v>
      </c>
      <c r="B3654" t="str">
        <f>_xlfn.XLOOKUP(draft_picks[[#This Row],[draft_id]],drafts[id],drafts[title])</f>
        <v>True Crime Documentaries</v>
      </c>
      <c r="C3654">
        <v>6</v>
      </c>
      <c r="D3654">
        <f>IF(C3653&lt;draft_picks[[#This Row],[position]],1,IF(C3653&gt;draft_picks[[#This Row],[position]],D3653+1,IF(C3653=draft_picks[[#This Row],[position]],D3653+1)))</f>
        <v>2</v>
      </c>
      <c r="E3654" t="s">
        <v>16240</v>
      </c>
      <c r="F3654" t="str">
        <f>IF(ISBLANK(draft_picks[[#This Row],[movie_id]]),"",_xlfn.XLOOKUP(draft_picks[[#This Row],[movie_id]],drafts.movies[id],drafts.movies[movie_title]))</f>
        <v>4 Little Girls</v>
      </c>
      <c r="G3654" t="s">
        <v>915</v>
      </c>
      <c r="H3654" t="str">
        <f>IF(ISBLANK(draft_picks[[#This Row],[drafter_id]]),"",_xlfn.XLOOKUP(draft_picks[[#This Row],[drafter_id]],drafters[id],drafters[name]))</f>
        <v>Billy Ray Brewton</v>
      </c>
      <c r="J3654" t="str">
        <f>IF(ISBLANK(draft_picks[[#This Row],[drafter_team_id]]),"",_xlfn.XLOOKUP(draft_picks[[#This Row],[drafter_team_id]],drafter_teams[id],drafter_teams[name]))</f>
        <v/>
      </c>
      <c r="M3654" t="str">
        <f>IF(OR(ISBLANK(draft_picks[[#This Row],[veto_drafter_id]]),draft_picks[[#This Row],[veto_drafter_id]]=""),"",_xlfn.XLOOKUP(draft_picks[[#This Row],[veto_drafter_id]],drafters[id],drafters[name]))</f>
        <v/>
      </c>
      <c r="O3654" t="str">
        <f>IF(OR(ISBLANK(draft_picks[[#This Row],[veto_drafter_team_id]]),draft_picks[[#This Row],[veto_drafter_team_id]]=""),"",_xlfn.XLOOKUP(draft_picks[[#This Row],[veto_drafter_team_id]],drafter_teams[id],drafter_teams[name]))</f>
        <v/>
      </c>
      <c r="R3654" t="str">
        <f>IF(OR(ISBLANK(draft_picks[[#This Row],[veto_override_drafter_id]]),draft_picks[[#This Row],[veto_override_drafter_id]]=""),"",_xlfn.XLOOKUP(draft_picks[[#This Row],[veto_override_drafter_id]],drafters[id],drafters[name]))</f>
        <v/>
      </c>
      <c r="T3654" t="str">
        <f>IF(OR(ISBLANK(draft_picks[[#This Row],[veto_override_team_id]]),draft_picks[[#This Row],[veto_override_team_id]]=""),"",_xlfn.XLOOKUP(draft_picks[[#This Row],[veto_override_team_id]],drafter_teams[id],drafter_teams[name]))</f>
        <v/>
      </c>
    </row>
    <row r="3655" spans="1:21" x14ac:dyDescent="0.25">
      <c r="A3655" s="5" t="s">
        <v>15659</v>
      </c>
      <c r="B3655" t="str">
        <f>_xlfn.XLOOKUP(draft_picks[[#This Row],[draft_id]],drafts[id],drafts[title])</f>
        <v>True Crime Documentaries</v>
      </c>
      <c r="C3655">
        <v>5</v>
      </c>
      <c r="D3655">
        <f>IF(C3654&lt;draft_picks[[#This Row],[position]],1,IF(C3654&gt;draft_picks[[#This Row],[position]],D3654+1,IF(C3654=draft_picks[[#This Row],[position]],D3654+1)))</f>
        <v>3</v>
      </c>
      <c r="E3655" t="s">
        <v>16243</v>
      </c>
      <c r="F3655" t="str">
        <f>IF(ISBLANK(draft_picks[[#This Row],[movie_id]]),"",_xlfn.XLOOKUP(draft_picks[[#This Row],[movie_id]],drafts.movies[id],drafts.movies[movie_title]))</f>
        <v>The Imposter</v>
      </c>
      <c r="G3655" t="s">
        <v>16056</v>
      </c>
      <c r="H3655" t="str">
        <f>IF(ISBLANK(draft_picks[[#This Row],[drafter_id]]),"",_xlfn.XLOOKUP(draft_picks[[#This Row],[drafter_id]],drafters[id],drafters[name]))</f>
        <v>Ben Hethcoat</v>
      </c>
      <c r="J3655" t="str">
        <f>IF(ISBLANK(draft_picks[[#This Row],[drafter_team_id]]),"",_xlfn.XLOOKUP(draft_picks[[#This Row],[drafter_team_id]],drafter_teams[id],drafter_teams[name]))</f>
        <v/>
      </c>
      <c r="M3655" t="str">
        <f>IF(OR(ISBLANK(draft_picks[[#This Row],[veto_drafter_id]]),draft_picks[[#This Row],[veto_drafter_id]]=""),"",_xlfn.XLOOKUP(draft_picks[[#This Row],[veto_drafter_id]],drafters[id],drafters[name]))</f>
        <v/>
      </c>
      <c r="O3655" t="str">
        <f>IF(OR(ISBLANK(draft_picks[[#This Row],[veto_drafter_team_id]]),draft_picks[[#This Row],[veto_drafter_team_id]]=""),"",_xlfn.XLOOKUP(draft_picks[[#This Row],[veto_drafter_team_id]],drafter_teams[id],drafter_teams[name]))</f>
        <v/>
      </c>
      <c r="R3655" t="str">
        <f>IF(OR(ISBLANK(draft_picks[[#This Row],[veto_override_drafter_id]]),draft_picks[[#This Row],[veto_override_drafter_id]]=""),"",_xlfn.XLOOKUP(draft_picks[[#This Row],[veto_override_drafter_id]],drafters[id],drafters[name]))</f>
        <v/>
      </c>
      <c r="T3655" t="str">
        <f>IF(OR(ISBLANK(draft_picks[[#This Row],[veto_override_team_id]]),draft_picks[[#This Row],[veto_override_team_id]]=""),"",_xlfn.XLOOKUP(draft_picks[[#This Row],[veto_override_team_id]],drafter_teams[id],drafter_teams[name]))</f>
        <v/>
      </c>
    </row>
    <row r="3656" spans="1:21" x14ac:dyDescent="0.25">
      <c r="A3656" s="5" t="s">
        <v>15659</v>
      </c>
      <c r="B3656" t="str">
        <f>_xlfn.XLOOKUP(draft_picks[[#This Row],[draft_id]],drafts[id],drafts[title])</f>
        <v>True Crime Documentaries</v>
      </c>
      <c r="C3656">
        <v>4</v>
      </c>
      <c r="D3656">
        <f>IF(C3655&lt;draft_picks[[#This Row],[position]],1,IF(C3655&gt;draft_picks[[#This Row],[position]],D3655+1,IF(C3655=draft_picks[[#This Row],[position]],D3655+1)))</f>
        <v>4</v>
      </c>
      <c r="E3656" t="s">
        <v>16246</v>
      </c>
      <c r="F3656" t="str">
        <f>IF(ISBLANK(draft_picks[[#This Row],[movie_id]]),"",_xlfn.XLOOKUP(draft_picks[[#This Row],[movie_id]],drafts.movies[id],drafts.movies[movie_title]))</f>
        <v>Paradise Lost 3: Purgatory</v>
      </c>
      <c r="G3656" t="s">
        <v>915</v>
      </c>
      <c r="H3656" t="str">
        <f>IF(ISBLANK(draft_picks[[#This Row],[drafter_id]]),"",_xlfn.XLOOKUP(draft_picks[[#This Row],[drafter_id]],drafters[id],drafters[name]))</f>
        <v>Billy Ray Brewton</v>
      </c>
      <c r="J3656" t="str">
        <f>IF(ISBLANK(draft_picks[[#This Row],[drafter_team_id]]),"",_xlfn.XLOOKUP(draft_picks[[#This Row],[drafter_team_id]],drafter_teams[id],drafter_teams[name]))</f>
        <v/>
      </c>
      <c r="M3656" t="str">
        <f>IF(OR(ISBLANK(draft_picks[[#This Row],[veto_drafter_id]]),draft_picks[[#This Row],[veto_drafter_id]]=""),"",_xlfn.XLOOKUP(draft_picks[[#This Row],[veto_drafter_id]],drafters[id],drafters[name]))</f>
        <v/>
      </c>
      <c r="O3656" t="str">
        <f>IF(OR(ISBLANK(draft_picks[[#This Row],[veto_drafter_team_id]]),draft_picks[[#This Row],[veto_drafter_team_id]]=""),"",_xlfn.XLOOKUP(draft_picks[[#This Row],[veto_drafter_team_id]],drafter_teams[id],drafter_teams[name]))</f>
        <v/>
      </c>
      <c r="R3656" t="str">
        <f>IF(OR(ISBLANK(draft_picks[[#This Row],[veto_override_drafter_id]]),draft_picks[[#This Row],[veto_override_drafter_id]]=""),"",_xlfn.XLOOKUP(draft_picks[[#This Row],[veto_override_drafter_id]],drafters[id],drafters[name]))</f>
        <v/>
      </c>
      <c r="T3656" t="str">
        <f>IF(OR(ISBLANK(draft_picks[[#This Row],[veto_override_team_id]]),draft_picks[[#This Row],[veto_override_team_id]]=""),"",_xlfn.XLOOKUP(draft_picks[[#This Row],[veto_override_team_id]],drafter_teams[id],drafter_teams[name]))</f>
        <v/>
      </c>
    </row>
    <row r="3657" spans="1:21" x14ac:dyDescent="0.25">
      <c r="A3657" s="5" t="s">
        <v>15659</v>
      </c>
      <c r="B3657" t="str">
        <f>_xlfn.XLOOKUP(draft_picks[[#This Row],[draft_id]],drafts[id],drafts[title])</f>
        <v>True Crime Documentaries</v>
      </c>
      <c r="C3657">
        <v>3</v>
      </c>
      <c r="D3657">
        <f>IF(C3656&lt;draft_picks[[#This Row],[position]],1,IF(C3656&gt;draft_picks[[#This Row],[position]],D3656+1,IF(C3656=draft_picks[[#This Row],[position]],D3656+1)))</f>
        <v>5</v>
      </c>
      <c r="E3657" t="s">
        <v>7135</v>
      </c>
      <c r="F3657" t="str">
        <f>IF(ISBLANK(draft_picks[[#This Row],[movie_id]]),"",_xlfn.XLOOKUP(draft_picks[[#This Row],[movie_id]],drafts.movies[id],drafts.movies[movie_title]))</f>
        <v>The Act of Killing</v>
      </c>
      <c r="G3657" t="s">
        <v>16056</v>
      </c>
      <c r="H3657" t="str">
        <f>IF(ISBLANK(draft_picks[[#This Row],[drafter_id]]),"",_xlfn.XLOOKUP(draft_picks[[#This Row],[drafter_id]],drafters[id],drafters[name]))</f>
        <v>Ben Hethcoat</v>
      </c>
      <c r="J3657" t="str">
        <f>IF(ISBLANK(draft_picks[[#This Row],[drafter_team_id]]),"",_xlfn.XLOOKUP(draft_picks[[#This Row],[drafter_team_id]],drafter_teams[id],drafter_teams[name]))</f>
        <v/>
      </c>
      <c r="M3657" t="str">
        <f>IF(OR(ISBLANK(draft_picks[[#This Row],[veto_drafter_id]]),draft_picks[[#This Row],[veto_drafter_id]]=""),"",_xlfn.XLOOKUP(draft_picks[[#This Row],[veto_drafter_id]],drafters[id],drafters[name]))</f>
        <v/>
      </c>
      <c r="O3657" t="str">
        <f>IF(OR(ISBLANK(draft_picks[[#This Row],[veto_drafter_team_id]]),draft_picks[[#This Row],[veto_drafter_team_id]]=""),"",_xlfn.XLOOKUP(draft_picks[[#This Row],[veto_drafter_team_id]],drafter_teams[id],drafter_teams[name]))</f>
        <v/>
      </c>
      <c r="R3657" t="str">
        <f>IF(OR(ISBLANK(draft_picks[[#This Row],[veto_override_drafter_id]]),draft_picks[[#This Row],[veto_override_drafter_id]]=""),"",_xlfn.XLOOKUP(draft_picks[[#This Row],[veto_override_drafter_id]],drafters[id],drafters[name]))</f>
        <v/>
      </c>
      <c r="T3657" t="str">
        <f>IF(OR(ISBLANK(draft_picks[[#This Row],[veto_override_team_id]]),draft_picks[[#This Row],[veto_override_team_id]]=""),"",_xlfn.XLOOKUP(draft_picks[[#This Row],[veto_override_team_id]],drafter_teams[id],drafter_teams[name]))</f>
        <v/>
      </c>
    </row>
    <row r="3658" spans="1:21" x14ac:dyDescent="0.25">
      <c r="A3658" s="5" t="s">
        <v>15659</v>
      </c>
      <c r="B3658" t="str">
        <f>_xlfn.XLOOKUP(draft_picks[[#This Row],[draft_id]],drafts[id],drafts[title])</f>
        <v>True Crime Documentaries</v>
      </c>
      <c r="C3658">
        <v>2</v>
      </c>
      <c r="D3658">
        <f>IF(C3657&lt;draft_picks[[#This Row],[position]],1,IF(C3657&gt;draft_picks[[#This Row],[position]],D3657+1,IF(C3657=draft_picks[[#This Row],[position]],D3657+1)))</f>
        <v>6</v>
      </c>
      <c r="E3658" t="s">
        <v>16249</v>
      </c>
      <c r="F3658" t="str">
        <f>IF(ISBLANK(draft_picks[[#This Row],[movie_id]]),"",_xlfn.XLOOKUP(draft_picks[[#This Row],[movie_id]],drafts.movies[id],drafts.movies[movie_title]))</f>
        <v>Dear Zachary: A Letter to a Son About His Father</v>
      </c>
      <c r="G3658" t="s">
        <v>915</v>
      </c>
      <c r="H3658" t="str">
        <f>IF(ISBLANK(draft_picks[[#This Row],[drafter_id]]),"",_xlfn.XLOOKUP(draft_picks[[#This Row],[drafter_id]],drafters[id],drafters[name]))</f>
        <v>Billy Ray Brewton</v>
      </c>
      <c r="J3658" t="str">
        <f>IF(ISBLANK(draft_picks[[#This Row],[drafter_team_id]]),"",_xlfn.XLOOKUP(draft_picks[[#This Row],[drafter_team_id]],drafter_teams[id],drafter_teams[name]))</f>
        <v/>
      </c>
      <c r="M3658" t="str">
        <f>IF(OR(ISBLANK(draft_picks[[#This Row],[veto_drafter_id]]),draft_picks[[#This Row],[veto_drafter_id]]=""),"",_xlfn.XLOOKUP(draft_picks[[#This Row],[veto_drafter_id]],drafters[id],drafters[name]))</f>
        <v/>
      </c>
      <c r="O3658" t="str">
        <f>IF(OR(ISBLANK(draft_picks[[#This Row],[veto_drafter_team_id]]),draft_picks[[#This Row],[veto_drafter_team_id]]=""),"",_xlfn.XLOOKUP(draft_picks[[#This Row],[veto_drafter_team_id]],drafter_teams[id],drafter_teams[name]))</f>
        <v/>
      </c>
      <c r="R3658" t="str">
        <f>IF(OR(ISBLANK(draft_picks[[#This Row],[veto_override_drafter_id]]),draft_picks[[#This Row],[veto_override_drafter_id]]=""),"",_xlfn.XLOOKUP(draft_picks[[#This Row],[veto_override_drafter_id]],drafters[id],drafters[name]))</f>
        <v/>
      </c>
      <c r="T3658" t="str">
        <f>IF(OR(ISBLANK(draft_picks[[#This Row],[veto_override_team_id]]),draft_picks[[#This Row],[veto_override_team_id]]=""),"",_xlfn.XLOOKUP(draft_picks[[#This Row],[veto_override_team_id]],drafter_teams[id],drafter_teams[name]))</f>
        <v/>
      </c>
    </row>
    <row r="3659" spans="1:21" x14ac:dyDescent="0.25">
      <c r="A3659" s="5" t="s">
        <v>15659</v>
      </c>
      <c r="B3659" t="str">
        <f>_xlfn.XLOOKUP(draft_picks[[#This Row],[draft_id]],drafts[id],drafts[title])</f>
        <v>True Crime Documentaries</v>
      </c>
      <c r="C3659">
        <v>1</v>
      </c>
      <c r="D3659">
        <f>IF(C3658&lt;draft_picks[[#This Row],[position]],1,IF(C3658&gt;draft_picks[[#This Row],[position]],D3658+1,IF(C3658=draft_picks[[#This Row],[position]],D3658+1)))</f>
        <v>7</v>
      </c>
      <c r="E3659" t="s">
        <v>16121</v>
      </c>
      <c r="F3659" t="str">
        <f>IF(ISBLANK(draft_picks[[#This Row],[movie_id]]),"",_xlfn.XLOOKUP(draft_picks[[#This Row],[movie_id]],drafts.movies[id],drafts.movies[movie_title]))</f>
        <v>The Thin Blue Line</v>
      </c>
      <c r="G3659" t="s">
        <v>16056</v>
      </c>
      <c r="H3659" t="str">
        <f>IF(ISBLANK(draft_picks[[#This Row],[drafter_id]]),"",_xlfn.XLOOKUP(draft_picks[[#This Row],[drafter_id]],drafters[id],drafters[name]))</f>
        <v>Ben Hethcoat</v>
      </c>
      <c r="J3659" t="str">
        <f>IF(ISBLANK(draft_picks[[#This Row],[drafter_team_id]]),"",_xlfn.XLOOKUP(draft_picks[[#This Row],[drafter_team_id]],drafter_teams[id],drafter_teams[name]))</f>
        <v/>
      </c>
      <c r="M3659" t="str">
        <f>IF(OR(ISBLANK(draft_picks[[#This Row],[veto_drafter_id]]),draft_picks[[#This Row],[veto_drafter_id]]=""),"",_xlfn.XLOOKUP(draft_picks[[#This Row],[veto_drafter_id]],drafters[id],drafters[name]))</f>
        <v/>
      </c>
      <c r="O3659" t="str">
        <f>IF(OR(ISBLANK(draft_picks[[#This Row],[veto_drafter_team_id]]),draft_picks[[#This Row],[veto_drafter_team_id]]=""),"",_xlfn.XLOOKUP(draft_picks[[#This Row],[veto_drafter_team_id]],drafter_teams[id],drafter_teams[name]))</f>
        <v/>
      </c>
      <c r="R3659" t="str">
        <f>IF(OR(ISBLANK(draft_picks[[#This Row],[veto_override_drafter_id]]),draft_picks[[#This Row],[veto_override_drafter_id]]=""),"",_xlfn.XLOOKUP(draft_picks[[#This Row],[veto_override_drafter_id]],drafters[id],drafters[name]))</f>
        <v/>
      </c>
      <c r="T3659" t="str">
        <f>IF(OR(ISBLANK(draft_picks[[#This Row],[veto_override_team_id]]),draft_picks[[#This Row],[veto_override_team_id]]=""),"",_xlfn.XLOOKUP(draft_picks[[#This Row],[veto_override_team_id]],drafter_teams[id],drafter_teams[name]))</f>
        <v/>
      </c>
    </row>
    <row r="3660" spans="1:21" x14ac:dyDescent="0.25">
      <c r="A3660" s="5" t="s">
        <v>15652</v>
      </c>
      <c r="B3660" t="str">
        <f>_xlfn.XLOOKUP(draft_picks[[#This Row],[draft_id]],drafts[id],drafts[title])</f>
        <v>DC Berlantiverse Super Draft</v>
      </c>
      <c r="C3660">
        <v>11</v>
      </c>
      <c r="D3660">
        <f>IF(C3659&lt;draft_picks[[#This Row],[position]],1,IF(C3659&gt;draft_picks[[#This Row],[position]],D3659+1,IF(C3659=draft_picks[[#This Row],[position]],D3659+1)))</f>
        <v>1</v>
      </c>
      <c r="E3660" t="s">
        <v>16391</v>
      </c>
      <c r="F3660" t="str">
        <f>IF(ISBLANK(draft_picks[[#This Row],[movie_id]]),"",_xlfn.XLOOKUP(draft_picks[[#This Row],[movie_id]],drafts.movies[id],drafts.movies[movie_title]))</f>
        <v>Titans</v>
      </c>
      <c r="G3660" t="s">
        <v>913</v>
      </c>
      <c r="H3660" t="str">
        <f>IF(ISBLANK(draft_picks[[#This Row],[drafter_id]]),"",_xlfn.XLOOKUP(draft_picks[[#This Row],[drafter_id]],drafters[id],drafters[name]))</f>
        <v>Chancellor Agard</v>
      </c>
      <c r="J3660" t="str">
        <f>IF(ISBLANK(draft_picks[[#This Row],[drafter_team_id]]),"",_xlfn.XLOOKUP(draft_picks[[#This Row],[drafter_team_id]],drafter_teams[id],drafter_teams[name]))</f>
        <v/>
      </c>
      <c r="M3660" t="str">
        <f>IF(OR(ISBLANK(draft_picks[[#This Row],[veto_drafter_id]]),draft_picks[[#This Row],[veto_drafter_id]]=""),"",_xlfn.XLOOKUP(draft_picks[[#This Row],[veto_drafter_id]],drafters[id],drafters[name]))</f>
        <v/>
      </c>
      <c r="O3660" t="str">
        <f>IF(OR(ISBLANK(draft_picks[[#This Row],[veto_drafter_team_id]]),draft_picks[[#This Row],[veto_drafter_team_id]]=""),"",_xlfn.XLOOKUP(draft_picks[[#This Row],[veto_drafter_team_id]],drafter_teams[id],drafter_teams[name]))</f>
        <v/>
      </c>
      <c r="R3660" t="str">
        <f>IF(OR(ISBLANK(draft_picks[[#This Row],[veto_override_drafter_id]]),draft_picks[[#This Row],[veto_override_drafter_id]]=""),"",_xlfn.XLOOKUP(draft_picks[[#This Row],[veto_override_drafter_id]],drafters[id],drafters[name]))</f>
        <v/>
      </c>
      <c r="T3660" t="str">
        <f>IF(OR(ISBLANK(draft_picks[[#This Row],[veto_override_team_id]]),draft_picks[[#This Row],[veto_override_team_id]]=""),"",_xlfn.XLOOKUP(draft_picks[[#This Row],[veto_override_team_id]],drafter_teams[id],drafter_teams[name]))</f>
        <v/>
      </c>
    </row>
    <row r="3661" spans="1:21" x14ac:dyDescent="0.25">
      <c r="A3661" s="5" t="s">
        <v>15652</v>
      </c>
      <c r="B3661" t="str">
        <f>_xlfn.XLOOKUP(draft_picks[[#This Row],[draft_id]],drafts[id],drafts[title])</f>
        <v>DC Berlantiverse Super Draft</v>
      </c>
      <c r="C3661">
        <v>10</v>
      </c>
      <c r="D3661">
        <f>IF(C3660&lt;draft_picks[[#This Row],[position]],1,IF(C3660&gt;draft_picks[[#This Row],[position]],D3660+1,IF(C3660=draft_picks[[#This Row],[position]],D3660+1)))</f>
        <v>2</v>
      </c>
      <c r="E3661" t="s">
        <v>16394</v>
      </c>
      <c r="F3661" t="str">
        <f>IF(ISBLANK(draft_picks[[#This Row],[movie_id]]),"",_xlfn.XLOOKUP(draft_picks[[#This Row],[movie_id]],drafts.movies[id],drafts.movies[movie_title]))</f>
        <v>Batwoman</v>
      </c>
      <c r="G3661" t="s">
        <v>1115</v>
      </c>
      <c r="H3661" t="str">
        <f>IF(ISBLANK(draft_picks[[#This Row],[drafter_id]]),"",_xlfn.XLOOKUP(draft_picks[[#This Row],[drafter_id]],drafters[id],drafters[name]))</f>
        <v>Ryan Marker</v>
      </c>
      <c r="J3661" t="str">
        <f>IF(ISBLANK(draft_picks[[#This Row],[drafter_team_id]]),"",_xlfn.XLOOKUP(draft_picks[[#This Row],[drafter_team_id]],drafter_teams[id],drafter_teams[name]))</f>
        <v/>
      </c>
      <c r="M3661" t="str">
        <f>IF(OR(ISBLANK(draft_picks[[#This Row],[veto_drafter_id]]),draft_picks[[#This Row],[veto_drafter_id]]=""),"",_xlfn.XLOOKUP(draft_picks[[#This Row],[veto_drafter_id]],drafters[id],drafters[name]))</f>
        <v/>
      </c>
      <c r="O3661" t="str">
        <f>IF(OR(ISBLANK(draft_picks[[#This Row],[veto_drafter_team_id]]),draft_picks[[#This Row],[veto_drafter_team_id]]=""),"",_xlfn.XLOOKUP(draft_picks[[#This Row],[veto_drafter_team_id]],drafter_teams[id],drafter_teams[name]))</f>
        <v/>
      </c>
      <c r="R3661" t="str">
        <f>IF(OR(ISBLANK(draft_picks[[#This Row],[veto_override_drafter_id]]),draft_picks[[#This Row],[veto_override_drafter_id]]=""),"",_xlfn.XLOOKUP(draft_picks[[#This Row],[veto_override_drafter_id]],drafters[id],drafters[name]))</f>
        <v/>
      </c>
      <c r="T3661" t="str">
        <f>IF(OR(ISBLANK(draft_picks[[#This Row],[veto_override_team_id]]),draft_picks[[#This Row],[veto_override_team_id]]=""),"",_xlfn.XLOOKUP(draft_picks[[#This Row],[veto_override_team_id]],drafter_teams[id],drafter_teams[name]))</f>
        <v/>
      </c>
    </row>
    <row r="3662" spans="1:21" x14ac:dyDescent="0.25">
      <c r="A3662" s="5" t="s">
        <v>15652</v>
      </c>
      <c r="B3662" t="str">
        <f>_xlfn.XLOOKUP(draft_picks[[#This Row],[draft_id]],drafts[id],drafts[title])</f>
        <v>DC Berlantiverse Super Draft</v>
      </c>
      <c r="C3662">
        <v>9</v>
      </c>
      <c r="D3662">
        <f>IF(C3661&lt;draft_picks[[#This Row],[position]],1,IF(C3661&gt;draft_picks[[#This Row],[position]],D3661+1,IF(C3661=draft_picks[[#This Row],[position]],D3661+1)))</f>
        <v>3</v>
      </c>
      <c r="E3662" t="s">
        <v>16397</v>
      </c>
      <c r="F3662" t="str">
        <f>IF(ISBLANK(draft_picks[[#This Row],[movie_id]]),"",_xlfn.XLOOKUP(draft_picks[[#This Row],[movie_id]],drafts.movies[id],drafts.movies[movie_title]))</f>
        <v>Doom Patrol</v>
      </c>
      <c r="G3662" t="s">
        <v>909</v>
      </c>
      <c r="H3662" t="str">
        <f>IF(ISBLANK(draft_picks[[#This Row],[drafter_id]]),"",_xlfn.XLOOKUP(draft_picks[[#This Row],[drafter_id]],drafters[id],drafters[name]))</f>
        <v>Kyle Anderson</v>
      </c>
      <c r="J3662" t="str">
        <f>IF(ISBLANK(draft_picks[[#This Row],[drafter_team_id]]),"",_xlfn.XLOOKUP(draft_picks[[#This Row],[drafter_team_id]],drafter_teams[id],drafter_teams[name]))</f>
        <v/>
      </c>
      <c r="K3662" t="s">
        <v>15484</v>
      </c>
      <c r="L3662" t="s">
        <v>913</v>
      </c>
      <c r="M3662" t="str">
        <f>IF(OR(ISBLANK(draft_picks[[#This Row],[veto_drafter_id]]),draft_picks[[#This Row],[veto_drafter_id]]=""),"",_xlfn.XLOOKUP(draft_picks[[#This Row],[veto_drafter_id]],drafters[id],drafters[name]))</f>
        <v>Chancellor Agard</v>
      </c>
      <c r="O3662" t="str">
        <f>IF(OR(ISBLANK(draft_picks[[#This Row],[veto_drafter_team_id]]),draft_picks[[#This Row],[veto_drafter_team_id]]=""),"",_xlfn.XLOOKUP(draft_picks[[#This Row],[veto_drafter_team_id]],drafter_teams[id],drafter_teams[name]))</f>
        <v/>
      </c>
      <c r="R3662" t="str">
        <f>IF(OR(ISBLANK(draft_picks[[#This Row],[veto_override_drafter_id]]),draft_picks[[#This Row],[veto_override_drafter_id]]=""),"",_xlfn.XLOOKUP(draft_picks[[#This Row],[veto_override_drafter_id]],drafters[id],drafters[name]))</f>
        <v/>
      </c>
      <c r="T3662" t="str">
        <f>IF(OR(ISBLANK(draft_picks[[#This Row],[veto_override_team_id]]),draft_picks[[#This Row],[veto_override_team_id]]=""),"",_xlfn.XLOOKUP(draft_picks[[#This Row],[veto_override_team_id]],drafter_teams[id],drafter_teams[name]))</f>
        <v/>
      </c>
    </row>
    <row r="3663" spans="1:21" x14ac:dyDescent="0.25">
      <c r="A3663" s="5" t="s">
        <v>15652</v>
      </c>
      <c r="B3663" t="str">
        <f>_xlfn.XLOOKUP(draft_picks[[#This Row],[draft_id]],drafts[id],drafts[title])</f>
        <v>DC Berlantiverse Super Draft</v>
      </c>
      <c r="C3663">
        <v>9</v>
      </c>
      <c r="D3663">
        <f>IF(C3662&lt;draft_picks[[#This Row],[position]],1,IF(C3662&gt;draft_picks[[#This Row],[position]],D3662+1,IF(C3662=draft_picks[[#This Row],[position]],D3662+1)))</f>
        <v>4</v>
      </c>
      <c r="E3663" t="s">
        <v>16400</v>
      </c>
      <c r="F3663" t="str">
        <f>IF(ISBLANK(draft_picks[[#This Row],[movie_id]]),"",_xlfn.XLOOKUP(draft_picks[[#This Row],[movie_id]],drafts.movies[id],drafts.movies[movie_title]))</f>
        <v>Supergirl</v>
      </c>
      <c r="G3663" t="s">
        <v>909</v>
      </c>
      <c r="H3663" t="str">
        <f>IF(ISBLANK(draft_picks[[#This Row],[drafter_id]]),"",_xlfn.XLOOKUP(draft_picks[[#This Row],[drafter_id]],drafters[id],drafters[name]))</f>
        <v>Kyle Anderson</v>
      </c>
      <c r="J3663" t="str">
        <f>IF(ISBLANK(draft_picks[[#This Row],[drafter_team_id]]),"",_xlfn.XLOOKUP(draft_picks[[#This Row],[drafter_team_id]],drafter_teams[id],drafter_teams[name]))</f>
        <v/>
      </c>
      <c r="K3663" t="s">
        <v>15484</v>
      </c>
      <c r="L3663" t="s">
        <v>1115</v>
      </c>
      <c r="M3663" t="str">
        <f>IF(OR(ISBLANK(draft_picks[[#This Row],[veto_drafter_id]]),draft_picks[[#This Row],[veto_drafter_id]]=""),"",_xlfn.XLOOKUP(draft_picks[[#This Row],[veto_drafter_id]],drafters[id],drafters[name]))</f>
        <v>Ryan Marker</v>
      </c>
      <c r="O3663" t="str">
        <f>IF(OR(ISBLANK(draft_picks[[#This Row],[veto_drafter_team_id]]),draft_picks[[#This Row],[veto_drafter_team_id]]=""),"",_xlfn.XLOOKUP(draft_picks[[#This Row],[veto_drafter_team_id]],drafter_teams[id],drafter_teams[name]))</f>
        <v/>
      </c>
      <c r="R3663" t="str">
        <f>IF(OR(ISBLANK(draft_picks[[#This Row],[veto_override_drafter_id]]),draft_picks[[#This Row],[veto_override_drafter_id]]=""),"",_xlfn.XLOOKUP(draft_picks[[#This Row],[veto_override_drafter_id]],drafters[id],drafters[name]))</f>
        <v/>
      </c>
      <c r="T3663" t="str">
        <f>IF(OR(ISBLANK(draft_picks[[#This Row],[veto_override_team_id]]),draft_picks[[#This Row],[veto_override_team_id]]=""),"",_xlfn.XLOOKUP(draft_picks[[#This Row],[veto_override_team_id]],drafter_teams[id],drafter_teams[name]))</f>
        <v/>
      </c>
    </row>
    <row r="3664" spans="1:21" x14ac:dyDescent="0.25">
      <c r="A3664" s="5" t="s">
        <v>15652</v>
      </c>
      <c r="B3664" t="str">
        <f>_xlfn.XLOOKUP(draft_picks[[#This Row],[draft_id]],drafts[id],drafts[title])</f>
        <v>DC Berlantiverse Super Draft</v>
      </c>
      <c r="C3664">
        <v>9</v>
      </c>
      <c r="D3664">
        <f>IF(C3663&lt;draft_picks[[#This Row],[position]],1,IF(C3663&gt;draft_picks[[#This Row],[position]],D3663+1,IF(C3663=draft_picks[[#This Row],[position]],D3663+1)))</f>
        <v>5</v>
      </c>
      <c r="E3664" t="s">
        <v>16403</v>
      </c>
      <c r="F3664" t="str">
        <f>IF(ISBLANK(draft_picks[[#This Row],[movie_id]]),"",_xlfn.XLOOKUP(draft_picks[[#This Row],[movie_id]],drafts.movies[id],drafts.movies[movie_title]))</f>
        <v>Gotham Knights</v>
      </c>
      <c r="G3664" t="s">
        <v>909</v>
      </c>
      <c r="H3664" t="str">
        <f>IF(ISBLANK(draft_picks[[#This Row],[drafter_id]]),"",_xlfn.XLOOKUP(draft_picks[[#This Row],[drafter_id]],drafters[id],drafters[name]))</f>
        <v>Kyle Anderson</v>
      </c>
      <c r="J3664" t="str">
        <f>IF(ISBLANK(draft_picks[[#This Row],[drafter_team_id]]),"",_xlfn.XLOOKUP(draft_picks[[#This Row],[drafter_team_id]],drafter_teams[id],drafter_teams[name]))</f>
        <v/>
      </c>
      <c r="M3664" t="str">
        <f>IF(OR(ISBLANK(draft_picks[[#This Row],[veto_drafter_id]]),draft_picks[[#This Row],[veto_drafter_id]]=""),"",_xlfn.XLOOKUP(draft_picks[[#This Row],[veto_drafter_id]],drafters[id],drafters[name]))</f>
        <v/>
      </c>
      <c r="O3664" t="str">
        <f>IF(OR(ISBLANK(draft_picks[[#This Row],[veto_drafter_team_id]]),draft_picks[[#This Row],[veto_drafter_team_id]]=""),"",_xlfn.XLOOKUP(draft_picks[[#This Row],[veto_drafter_team_id]],drafter_teams[id],drafter_teams[name]))</f>
        <v/>
      </c>
      <c r="R3664" t="str">
        <f>IF(OR(ISBLANK(draft_picks[[#This Row],[veto_override_drafter_id]]),draft_picks[[#This Row],[veto_override_drafter_id]]=""),"",_xlfn.XLOOKUP(draft_picks[[#This Row],[veto_override_drafter_id]],drafters[id],drafters[name]))</f>
        <v/>
      </c>
      <c r="T3664" t="str">
        <f>IF(OR(ISBLANK(draft_picks[[#This Row],[veto_override_team_id]]),draft_picks[[#This Row],[veto_override_team_id]]=""),"",_xlfn.XLOOKUP(draft_picks[[#This Row],[veto_override_team_id]],drafter_teams[id],drafter_teams[name]))</f>
        <v/>
      </c>
    </row>
    <row r="3665" spans="1:20" x14ac:dyDescent="0.25">
      <c r="A3665" s="5" t="s">
        <v>15652</v>
      </c>
      <c r="B3665" t="str">
        <f>_xlfn.XLOOKUP(draft_picks[[#This Row],[draft_id]],drafts[id],drafts[title])</f>
        <v>DC Berlantiverse Super Draft</v>
      </c>
      <c r="C3665">
        <v>8</v>
      </c>
      <c r="D3665">
        <f>IF(C3664&lt;draft_picks[[#This Row],[position]],1,IF(C3664&gt;draft_picks[[#This Row],[position]],D3664+1,IF(C3664=draft_picks[[#This Row],[position]],D3664+1)))</f>
        <v>6</v>
      </c>
      <c r="E3665" t="s">
        <v>16400</v>
      </c>
      <c r="F3665" t="str">
        <f>IF(ISBLANK(draft_picks[[#This Row],[movie_id]]),"",_xlfn.XLOOKUP(draft_picks[[#This Row],[movie_id]],drafts.movies[id],drafts.movies[movie_title]))</f>
        <v>Supergirl</v>
      </c>
      <c r="G3665" t="s">
        <v>909</v>
      </c>
      <c r="H3665" t="str">
        <f>IF(ISBLANK(draft_picks[[#This Row],[drafter_id]]),"",_xlfn.XLOOKUP(draft_picks[[#This Row],[drafter_id]],drafters[id],drafters[name]))</f>
        <v>Kyle Anderson</v>
      </c>
      <c r="J3665" t="str">
        <f>IF(ISBLANK(draft_picks[[#This Row],[drafter_team_id]]),"",_xlfn.XLOOKUP(draft_picks[[#This Row],[drafter_team_id]],drafter_teams[id],drafter_teams[name]))</f>
        <v/>
      </c>
      <c r="M3665" t="str">
        <f>IF(OR(ISBLANK(draft_picks[[#This Row],[veto_drafter_id]]),draft_picks[[#This Row],[veto_drafter_id]]=""),"",_xlfn.XLOOKUP(draft_picks[[#This Row],[veto_drafter_id]],drafters[id],drafters[name]))</f>
        <v/>
      </c>
      <c r="O3665" t="str">
        <f>IF(OR(ISBLANK(draft_picks[[#This Row],[veto_drafter_team_id]]),draft_picks[[#This Row],[veto_drafter_team_id]]=""),"",_xlfn.XLOOKUP(draft_picks[[#This Row],[veto_drafter_team_id]],drafter_teams[id],drafter_teams[name]))</f>
        <v/>
      </c>
      <c r="R3665" t="str">
        <f>IF(OR(ISBLANK(draft_picks[[#This Row],[veto_override_drafter_id]]),draft_picks[[#This Row],[veto_override_drafter_id]]=""),"",_xlfn.XLOOKUP(draft_picks[[#This Row],[veto_override_drafter_id]],drafters[id],drafters[name]))</f>
        <v/>
      </c>
      <c r="T3665" t="str">
        <f>IF(OR(ISBLANK(draft_picks[[#This Row],[veto_override_team_id]]),draft_picks[[#This Row],[veto_override_team_id]]=""),"",_xlfn.XLOOKUP(draft_picks[[#This Row],[veto_override_team_id]],drafter_teams[id],drafter_teams[name]))</f>
        <v/>
      </c>
    </row>
    <row r="3666" spans="1:20" x14ac:dyDescent="0.25">
      <c r="A3666" s="5" t="s">
        <v>15652</v>
      </c>
      <c r="B3666" t="str">
        <f>_xlfn.XLOOKUP(draft_picks[[#This Row],[draft_id]],drafts[id],drafts[title])</f>
        <v>DC Berlantiverse Super Draft</v>
      </c>
      <c r="C3666">
        <v>7</v>
      </c>
      <c r="D3666">
        <f>IF(C3665&lt;draft_picks[[#This Row],[position]],1,IF(C3665&gt;draft_picks[[#This Row],[position]],D3665+1,IF(C3665=draft_picks[[#This Row],[position]],D3665+1)))</f>
        <v>7</v>
      </c>
      <c r="E3666" t="s">
        <v>16406</v>
      </c>
      <c r="F3666" t="str">
        <f>IF(ISBLANK(draft_picks[[#This Row],[movie_id]]),"",_xlfn.XLOOKUP(draft_picks[[#This Row],[movie_id]],drafts.movies[id],drafts.movies[movie_title]))</f>
        <v>The Flash</v>
      </c>
      <c r="G3666" t="s">
        <v>913</v>
      </c>
      <c r="H3666" t="str">
        <f>IF(ISBLANK(draft_picks[[#This Row],[drafter_id]]),"",_xlfn.XLOOKUP(draft_picks[[#This Row],[drafter_id]],drafters[id],drafters[name]))</f>
        <v>Chancellor Agard</v>
      </c>
      <c r="J3666" t="str">
        <f>IF(ISBLANK(draft_picks[[#This Row],[drafter_team_id]]),"",_xlfn.XLOOKUP(draft_picks[[#This Row],[drafter_team_id]],drafter_teams[id],drafter_teams[name]))</f>
        <v/>
      </c>
      <c r="M3666" t="str">
        <f>IF(OR(ISBLANK(draft_picks[[#This Row],[veto_drafter_id]]),draft_picks[[#This Row],[veto_drafter_id]]=""),"",_xlfn.XLOOKUP(draft_picks[[#This Row],[veto_drafter_id]],drafters[id],drafters[name]))</f>
        <v/>
      </c>
      <c r="O3666" t="str">
        <f>IF(OR(ISBLANK(draft_picks[[#This Row],[veto_drafter_team_id]]),draft_picks[[#This Row],[veto_drafter_team_id]]=""),"",_xlfn.XLOOKUP(draft_picks[[#This Row],[veto_drafter_team_id]],drafter_teams[id],drafter_teams[name]))</f>
        <v/>
      </c>
      <c r="R3666" t="str">
        <f>IF(OR(ISBLANK(draft_picks[[#This Row],[veto_override_drafter_id]]),draft_picks[[#This Row],[veto_override_drafter_id]]=""),"",_xlfn.XLOOKUP(draft_picks[[#This Row],[veto_override_drafter_id]],drafters[id],drafters[name]))</f>
        <v/>
      </c>
      <c r="T3666" t="str">
        <f>IF(OR(ISBLANK(draft_picks[[#This Row],[veto_override_team_id]]),draft_picks[[#This Row],[veto_override_team_id]]=""),"",_xlfn.XLOOKUP(draft_picks[[#This Row],[veto_override_team_id]],drafter_teams[id],drafter_teams[name]))</f>
        <v/>
      </c>
    </row>
    <row r="3667" spans="1:20" x14ac:dyDescent="0.25">
      <c r="A3667" s="5" t="s">
        <v>15652</v>
      </c>
      <c r="B3667" t="str">
        <f>_xlfn.XLOOKUP(draft_picks[[#This Row],[draft_id]],drafts[id],drafts[title])</f>
        <v>DC Berlantiverse Super Draft</v>
      </c>
      <c r="C3667">
        <v>6</v>
      </c>
      <c r="D3667">
        <f>IF(C3666&lt;draft_picks[[#This Row],[position]],1,IF(C3666&gt;draft_picks[[#This Row],[position]],D3666+1,IF(C3666=draft_picks[[#This Row],[position]],D3666+1)))</f>
        <v>8</v>
      </c>
      <c r="E3667" t="s">
        <v>16409</v>
      </c>
      <c r="F3667" t="str">
        <f>IF(ISBLANK(draft_picks[[#This Row],[movie_id]]),"",_xlfn.XLOOKUP(draft_picks[[#This Row],[movie_id]],drafts.movies[id],drafts.movies[movie_title]))</f>
        <v>Black Lightning</v>
      </c>
      <c r="G3667" t="s">
        <v>1115</v>
      </c>
      <c r="H3667" t="str">
        <f>IF(ISBLANK(draft_picks[[#This Row],[drafter_id]]),"",_xlfn.XLOOKUP(draft_picks[[#This Row],[drafter_id]],drafters[id],drafters[name]))</f>
        <v>Ryan Marker</v>
      </c>
      <c r="J3667" t="str">
        <f>IF(ISBLANK(draft_picks[[#This Row],[drafter_team_id]]),"",_xlfn.XLOOKUP(draft_picks[[#This Row],[drafter_team_id]],drafter_teams[id],drafter_teams[name]))</f>
        <v/>
      </c>
      <c r="M3667" t="str">
        <f>IF(OR(ISBLANK(draft_picks[[#This Row],[veto_drafter_id]]),draft_picks[[#This Row],[veto_drafter_id]]=""),"",_xlfn.XLOOKUP(draft_picks[[#This Row],[veto_drafter_id]],drafters[id],drafters[name]))</f>
        <v/>
      </c>
      <c r="O3667" t="str">
        <f>IF(OR(ISBLANK(draft_picks[[#This Row],[veto_drafter_team_id]]),draft_picks[[#This Row],[veto_drafter_team_id]]=""),"",_xlfn.XLOOKUP(draft_picks[[#This Row],[veto_drafter_team_id]],drafter_teams[id],drafter_teams[name]))</f>
        <v/>
      </c>
      <c r="R3667" t="str">
        <f>IF(OR(ISBLANK(draft_picks[[#This Row],[veto_override_drafter_id]]),draft_picks[[#This Row],[veto_override_drafter_id]]=""),"",_xlfn.XLOOKUP(draft_picks[[#This Row],[veto_override_drafter_id]],drafters[id],drafters[name]))</f>
        <v/>
      </c>
      <c r="T3667" t="str">
        <f>IF(OR(ISBLANK(draft_picks[[#This Row],[veto_override_team_id]]),draft_picks[[#This Row],[veto_override_team_id]]=""),"",_xlfn.XLOOKUP(draft_picks[[#This Row],[veto_override_team_id]],drafter_teams[id],drafter_teams[name]))</f>
        <v/>
      </c>
    </row>
    <row r="3668" spans="1:20" x14ac:dyDescent="0.25">
      <c r="A3668" s="5" t="s">
        <v>15652</v>
      </c>
      <c r="B3668" t="str">
        <f>_xlfn.XLOOKUP(draft_picks[[#This Row],[draft_id]],drafts[id],drafts[title])</f>
        <v>DC Berlantiverse Super Draft</v>
      </c>
      <c r="C3668">
        <v>5</v>
      </c>
      <c r="D3668">
        <f>IF(C3667&lt;draft_picks[[#This Row],[position]],1,IF(C3667&gt;draft_picks[[#This Row],[position]],D3667+1,IF(C3667=draft_picks[[#This Row],[position]],D3667+1)))</f>
        <v>9</v>
      </c>
      <c r="E3668" t="s">
        <v>16412</v>
      </c>
      <c r="F3668" t="str">
        <f>IF(ISBLANK(draft_picks[[#This Row],[movie_id]]),"",_xlfn.XLOOKUP(draft_picks[[#This Row],[movie_id]],drafts.movies[id],drafts.movies[movie_title]))</f>
        <v>Stargirl</v>
      </c>
      <c r="G3668" t="s">
        <v>909</v>
      </c>
      <c r="H3668" t="str">
        <f>IF(ISBLANK(draft_picks[[#This Row],[drafter_id]]),"",_xlfn.XLOOKUP(draft_picks[[#This Row],[drafter_id]],drafters[id],drafters[name]))</f>
        <v>Kyle Anderson</v>
      </c>
      <c r="J3668" t="str">
        <f>IF(ISBLANK(draft_picks[[#This Row],[drafter_team_id]]),"",_xlfn.XLOOKUP(draft_picks[[#This Row],[drafter_team_id]],drafter_teams[id],drafter_teams[name]))</f>
        <v/>
      </c>
      <c r="M3668" t="str">
        <f>IF(OR(ISBLANK(draft_picks[[#This Row],[veto_drafter_id]]),draft_picks[[#This Row],[veto_drafter_id]]=""),"",_xlfn.XLOOKUP(draft_picks[[#This Row],[veto_drafter_id]],drafters[id],drafters[name]))</f>
        <v/>
      </c>
      <c r="O3668" t="str">
        <f>IF(OR(ISBLANK(draft_picks[[#This Row],[veto_drafter_team_id]]),draft_picks[[#This Row],[veto_drafter_team_id]]=""),"",_xlfn.XLOOKUP(draft_picks[[#This Row],[veto_drafter_team_id]],drafter_teams[id],drafter_teams[name]))</f>
        <v/>
      </c>
      <c r="R3668" t="str">
        <f>IF(OR(ISBLANK(draft_picks[[#This Row],[veto_override_drafter_id]]),draft_picks[[#This Row],[veto_override_drafter_id]]=""),"",_xlfn.XLOOKUP(draft_picks[[#This Row],[veto_override_drafter_id]],drafters[id],drafters[name]))</f>
        <v/>
      </c>
      <c r="T3668" t="str">
        <f>IF(OR(ISBLANK(draft_picks[[#This Row],[veto_override_team_id]]),draft_picks[[#This Row],[veto_override_team_id]]=""),"",_xlfn.XLOOKUP(draft_picks[[#This Row],[veto_override_team_id]],drafter_teams[id],drafter_teams[name]))</f>
        <v/>
      </c>
    </row>
    <row r="3669" spans="1:20" x14ac:dyDescent="0.25">
      <c r="A3669" s="5" t="s">
        <v>15652</v>
      </c>
      <c r="B3669" t="str">
        <f>_xlfn.XLOOKUP(draft_picks[[#This Row],[draft_id]],drafts[id],drafts[title])</f>
        <v>DC Berlantiverse Super Draft</v>
      </c>
      <c r="C3669">
        <v>4</v>
      </c>
      <c r="D3669">
        <f>IF(C3668&lt;draft_picks[[#This Row],[position]],1,IF(C3668&gt;draft_picks[[#This Row],[position]],D3668+1,IF(C3668=draft_picks[[#This Row],[position]],D3668+1)))</f>
        <v>10</v>
      </c>
      <c r="E3669" t="s">
        <v>16415</v>
      </c>
      <c r="F3669" t="str">
        <f>IF(ISBLANK(draft_picks[[#This Row],[movie_id]]),"",_xlfn.XLOOKUP(draft_picks[[#This Row],[movie_id]],drafts.movies[id],drafts.movies[movie_title]))</f>
        <v>Arrow</v>
      </c>
      <c r="G3669" t="s">
        <v>913</v>
      </c>
      <c r="H3669" t="str">
        <f>IF(ISBLANK(draft_picks[[#This Row],[drafter_id]]),"",_xlfn.XLOOKUP(draft_picks[[#This Row],[drafter_id]],drafters[id],drafters[name]))</f>
        <v>Chancellor Agard</v>
      </c>
      <c r="J3669" t="str">
        <f>IF(ISBLANK(draft_picks[[#This Row],[drafter_team_id]]),"",_xlfn.XLOOKUP(draft_picks[[#This Row],[drafter_team_id]],drafter_teams[id],drafter_teams[name]))</f>
        <v/>
      </c>
      <c r="M3669" t="str">
        <f>IF(OR(ISBLANK(draft_picks[[#This Row],[veto_drafter_id]]),draft_picks[[#This Row],[veto_drafter_id]]=""),"",_xlfn.XLOOKUP(draft_picks[[#This Row],[veto_drafter_id]],drafters[id],drafters[name]))</f>
        <v/>
      </c>
      <c r="O3669" t="str">
        <f>IF(OR(ISBLANK(draft_picks[[#This Row],[veto_drafter_team_id]]),draft_picks[[#This Row],[veto_drafter_team_id]]=""),"",_xlfn.XLOOKUP(draft_picks[[#This Row],[veto_drafter_team_id]],drafter_teams[id],drafter_teams[name]))</f>
        <v/>
      </c>
      <c r="R3669" t="str">
        <f>IF(OR(ISBLANK(draft_picks[[#This Row],[veto_override_drafter_id]]),draft_picks[[#This Row],[veto_override_drafter_id]]=""),"",_xlfn.XLOOKUP(draft_picks[[#This Row],[veto_override_drafter_id]],drafters[id],drafters[name]))</f>
        <v/>
      </c>
      <c r="T3669" t="str">
        <f>IF(OR(ISBLANK(draft_picks[[#This Row],[veto_override_team_id]]),draft_picks[[#This Row],[veto_override_team_id]]=""),"",_xlfn.XLOOKUP(draft_picks[[#This Row],[veto_override_team_id]],drafter_teams[id],drafter_teams[name]))</f>
        <v/>
      </c>
    </row>
    <row r="3670" spans="1:20" x14ac:dyDescent="0.25">
      <c r="A3670" s="5" t="s">
        <v>15652</v>
      </c>
      <c r="B3670" t="str">
        <f>_xlfn.XLOOKUP(draft_picks[[#This Row],[draft_id]],drafts[id],drafts[title])</f>
        <v>DC Berlantiverse Super Draft</v>
      </c>
      <c r="C3670">
        <v>3</v>
      </c>
      <c r="D3670">
        <f>IF(C3669&lt;draft_picks[[#This Row],[position]],1,IF(C3669&gt;draft_picks[[#This Row],[position]],D3669+1,IF(C3669=draft_picks[[#This Row],[position]],D3669+1)))</f>
        <v>11</v>
      </c>
      <c r="E3670" t="s">
        <v>16397</v>
      </c>
      <c r="F3670" t="str">
        <f>IF(ISBLANK(draft_picks[[#This Row],[movie_id]]),"",_xlfn.XLOOKUP(draft_picks[[#This Row],[movie_id]],drafts.movies[id],drafts.movies[movie_title]))</f>
        <v>Doom Patrol</v>
      </c>
      <c r="G3670" t="s">
        <v>1115</v>
      </c>
      <c r="H3670" t="str">
        <f>IF(ISBLANK(draft_picks[[#This Row],[drafter_id]]),"",_xlfn.XLOOKUP(draft_picks[[#This Row],[drafter_id]],drafters[id],drafters[name]))</f>
        <v>Ryan Marker</v>
      </c>
      <c r="J3670" t="str">
        <f>IF(ISBLANK(draft_picks[[#This Row],[drafter_team_id]]),"",_xlfn.XLOOKUP(draft_picks[[#This Row],[drafter_team_id]],drafter_teams[id],drafter_teams[name]))</f>
        <v/>
      </c>
      <c r="M3670" t="str">
        <f>IF(OR(ISBLANK(draft_picks[[#This Row],[veto_drafter_id]]),draft_picks[[#This Row],[veto_drafter_id]]=""),"",_xlfn.XLOOKUP(draft_picks[[#This Row],[veto_drafter_id]],drafters[id],drafters[name]))</f>
        <v/>
      </c>
      <c r="O3670" t="str">
        <f>IF(OR(ISBLANK(draft_picks[[#This Row],[veto_drafter_team_id]]),draft_picks[[#This Row],[veto_drafter_team_id]]=""),"",_xlfn.XLOOKUP(draft_picks[[#This Row],[veto_drafter_team_id]],drafter_teams[id],drafter_teams[name]))</f>
        <v/>
      </c>
      <c r="R3670" t="str">
        <f>IF(OR(ISBLANK(draft_picks[[#This Row],[veto_override_drafter_id]]),draft_picks[[#This Row],[veto_override_drafter_id]]=""),"",_xlfn.XLOOKUP(draft_picks[[#This Row],[veto_override_drafter_id]],drafters[id],drafters[name]))</f>
        <v/>
      </c>
      <c r="T3670" t="str">
        <f>IF(OR(ISBLANK(draft_picks[[#This Row],[veto_override_team_id]]),draft_picks[[#This Row],[veto_override_team_id]]=""),"",_xlfn.XLOOKUP(draft_picks[[#This Row],[veto_override_team_id]],drafter_teams[id],drafter_teams[name]))</f>
        <v/>
      </c>
    </row>
    <row r="3671" spans="1:20" x14ac:dyDescent="0.25">
      <c r="A3671" s="5" t="s">
        <v>15652</v>
      </c>
      <c r="B3671" t="str">
        <f>_xlfn.XLOOKUP(draft_picks[[#This Row],[draft_id]],drafts[id],drafts[title])</f>
        <v>DC Berlantiverse Super Draft</v>
      </c>
      <c r="C3671">
        <v>2</v>
      </c>
      <c r="D3671">
        <f>IF(C3670&lt;draft_picks[[#This Row],[position]],1,IF(C3670&gt;draft_picks[[#This Row],[position]],D3670+1,IF(C3670=draft_picks[[#This Row],[position]],D3670+1)))</f>
        <v>12</v>
      </c>
      <c r="E3671" t="s">
        <v>16133</v>
      </c>
      <c r="F3671" t="str">
        <f>IF(ISBLANK(draft_picks[[#This Row],[movie_id]]),"",_xlfn.XLOOKUP(draft_picks[[#This Row],[movie_id]],drafts.movies[id],drafts.movies[movie_title]))</f>
        <v>DC's Legends of Tomorrow</v>
      </c>
      <c r="G3671" t="s">
        <v>909</v>
      </c>
      <c r="H3671" t="str">
        <f>IF(ISBLANK(draft_picks[[#This Row],[drafter_id]]),"",_xlfn.XLOOKUP(draft_picks[[#This Row],[drafter_id]],drafters[id],drafters[name]))</f>
        <v>Kyle Anderson</v>
      </c>
      <c r="J3671" t="str">
        <f>IF(ISBLANK(draft_picks[[#This Row],[drafter_team_id]]),"",_xlfn.XLOOKUP(draft_picks[[#This Row],[drafter_team_id]],drafter_teams[id],drafter_teams[name]))</f>
        <v/>
      </c>
      <c r="M3671" t="str">
        <f>IF(OR(ISBLANK(draft_picks[[#This Row],[veto_drafter_id]]),draft_picks[[#This Row],[veto_drafter_id]]=""),"",_xlfn.XLOOKUP(draft_picks[[#This Row],[veto_drafter_id]],drafters[id],drafters[name]))</f>
        <v/>
      </c>
      <c r="O3671" t="str">
        <f>IF(OR(ISBLANK(draft_picks[[#This Row],[veto_drafter_team_id]]),draft_picks[[#This Row],[veto_drafter_team_id]]=""),"",_xlfn.XLOOKUP(draft_picks[[#This Row],[veto_drafter_team_id]],drafter_teams[id],drafter_teams[name]))</f>
        <v/>
      </c>
      <c r="R3671" t="str">
        <f>IF(OR(ISBLANK(draft_picks[[#This Row],[veto_override_drafter_id]]),draft_picks[[#This Row],[veto_override_drafter_id]]=""),"",_xlfn.XLOOKUP(draft_picks[[#This Row],[veto_override_drafter_id]],drafters[id],drafters[name]))</f>
        <v/>
      </c>
      <c r="T3671" t="str">
        <f>IF(OR(ISBLANK(draft_picks[[#This Row],[veto_override_team_id]]),draft_picks[[#This Row],[veto_override_team_id]]=""),"",_xlfn.XLOOKUP(draft_picks[[#This Row],[veto_override_team_id]],drafter_teams[id],drafter_teams[name]))</f>
        <v/>
      </c>
    </row>
    <row r="3672" spans="1:20" x14ac:dyDescent="0.25">
      <c r="A3672" s="5" t="s">
        <v>15652</v>
      </c>
      <c r="B3672" t="str">
        <f>_xlfn.XLOOKUP(draft_picks[[#This Row],[draft_id]],drafts[id],drafts[title])</f>
        <v>DC Berlantiverse Super Draft</v>
      </c>
      <c r="C3672">
        <v>1</v>
      </c>
      <c r="D3672">
        <f>IF(C3671&lt;draft_picks[[#This Row],[position]],1,IF(C3671&gt;draft_picks[[#This Row],[position]],D3671+1,IF(C3671=draft_picks[[#This Row],[position]],D3671+1)))</f>
        <v>13</v>
      </c>
      <c r="E3672" t="s">
        <v>16418</v>
      </c>
      <c r="F3672" t="str">
        <f>IF(ISBLANK(draft_picks[[#This Row],[movie_id]]),"",_xlfn.XLOOKUP(draft_picks[[#This Row],[movie_id]],drafts.movies[id],drafts.movies[movie_title]))</f>
        <v>Superman &amp; Lois</v>
      </c>
      <c r="G3672" t="s">
        <v>913</v>
      </c>
      <c r="H3672" t="str">
        <f>IF(ISBLANK(draft_picks[[#This Row],[drafter_id]]),"",_xlfn.XLOOKUP(draft_picks[[#This Row],[drafter_id]],drafters[id],drafters[name]))</f>
        <v>Chancellor Agard</v>
      </c>
      <c r="J3672" t="str">
        <f>IF(ISBLANK(draft_picks[[#This Row],[drafter_team_id]]),"",_xlfn.XLOOKUP(draft_picks[[#This Row],[drafter_team_id]],drafter_teams[id],drafter_teams[name]))</f>
        <v/>
      </c>
      <c r="M3672" t="str">
        <f>IF(OR(ISBLANK(draft_picks[[#This Row],[veto_drafter_id]]),draft_picks[[#This Row],[veto_drafter_id]]=""),"",_xlfn.XLOOKUP(draft_picks[[#This Row],[veto_drafter_id]],drafters[id],drafters[name]))</f>
        <v/>
      </c>
      <c r="O3672" t="str">
        <f>IF(OR(ISBLANK(draft_picks[[#This Row],[veto_drafter_team_id]]),draft_picks[[#This Row],[veto_drafter_team_id]]=""),"",_xlfn.XLOOKUP(draft_picks[[#This Row],[veto_drafter_team_id]],drafter_teams[id],drafter_teams[name]))</f>
        <v/>
      </c>
      <c r="R3672" t="str">
        <f>IF(OR(ISBLANK(draft_picks[[#This Row],[veto_override_drafter_id]]),draft_picks[[#This Row],[veto_override_drafter_id]]=""),"",_xlfn.XLOOKUP(draft_picks[[#This Row],[veto_override_drafter_id]],drafters[id],drafters[name]))</f>
        <v/>
      </c>
      <c r="T3672" t="str">
        <f>IF(OR(ISBLANK(draft_picks[[#This Row],[veto_override_team_id]]),draft_picks[[#This Row],[veto_override_team_id]]=""),"",_xlfn.XLOOKUP(draft_picks[[#This Row],[veto_override_team_id]],drafter_teams[id],drafter_teams[name]))</f>
        <v/>
      </c>
    </row>
    <row r="3673" spans="1:20" x14ac:dyDescent="0.25">
      <c r="A3673" s="5" t="s">
        <v>15647</v>
      </c>
      <c r="B3673" t="str">
        <f>_xlfn.XLOOKUP(draft_picks[[#This Row],[draft_id]],drafts[id],drafts[title])</f>
        <v>James Earl Jones</v>
      </c>
      <c r="C3673">
        <v>7</v>
      </c>
      <c r="D3673">
        <f>IF(C3672&lt;draft_picks[[#This Row],[position]],1,IF(C3672&gt;draft_picks[[#This Row],[position]],D3672+1,IF(C3672=draft_picks[[#This Row],[position]],D3672+1)))</f>
        <v>1</v>
      </c>
      <c r="E3673" t="s">
        <v>16427</v>
      </c>
      <c r="F3673" t="str">
        <f>IF(ISBLANK(draft_picks[[#This Row],[movie_id]]),"",_xlfn.XLOOKUP(draft_picks[[#This Row],[movie_id]],drafts.movies[id],drafts.movies[movie_title]))</f>
        <v>Best of the Best</v>
      </c>
      <c r="G3673" t="s">
        <v>915</v>
      </c>
      <c r="H3673" t="str">
        <f>IF(ISBLANK(draft_picks[[#This Row],[drafter_id]]),"",_xlfn.XLOOKUP(draft_picks[[#This Row],[drafter_id]],drafters[id],drafters[name]))</f>
        <v>Billy Ray Brewton</v>
      </c>
      <c r="J3673" t="str">
        <f>IF(ISBLANK(draft_picks[[#This Row],[drafter_team_id]]),"",_xlfn.XLOOKUP(draft_picks[[#This Row],[drafter_team_id]],drafter_teams[id],drafter_teams[name]))</f>
        <v/>
      </c>
      <c r="M3673" t="str">
        <f>IF(OR(ISBLANK(draft_picks[[#This Row],[veto_drafter_id]]),draft_picks[[#This Row],[veto_drafter_id]]=""),"",_xlfn.XLOOKUP(draft_picks[[#This Row],[veto_drafter_id]],drafters[id],drafters[name]))</f>
        <v/>
      </c>
      <c r="O3673" t="str">
        <f>IF(OR(ISBLANK(draft_picks[[#This Row],[veto_drafter_team_id]]),draft_picks[[#This Row],[veto_drafter_team_id]]=""),"",_xlfn.XLOOKUP(draft_picks[[#This Row],[veto_drafter_team_id]],drafter_teams[id],drafter_teams[name]))</f>
        <v/>
      </c>
      <c r="R3673" t="str">
        <f>IF(OR(ISBLANK(draft_picks[[#This Row],[veto_override_drafter_id]]),draft_picks[[#This Row],[veto_override_drafter_id]]=""),"",_xlfn.XLOOKUP(draft_picks[[#This Row],[veto_override_drafter_id]],drafters[id],drafters[name]))</f>
        <v/>
      </c>
      <c r="T3673" t="str">
        <f>IF(OR(ISBLANK(draft_picks[[#This Row],[veto_override_team_id]]),draft_picks[[#This Row],[veto_override_team_id]]=""),"",_xlfn.XLOOKUP(draft_picks[[#This Row],[veto_override_team_id]],drafter_teams[id],drafter_teams[name]))</f>
        <v/>
      </c>
    </row>
    <row r="3674" spans="1:20" x14ac:dyDescent="0.25">
      <c r="A3674" s="5" t="s">
        <v>15647</v>
      </c>
      <c r="B3674" t="str">
        <f>_xlfn.XLOOKUP(draft_picks[[#This Row],[draft_id]],drafts[id],drafts[title])</f>
        <v>James Earl Jones</v>
      </c>
      <c r="C3674">
        <v>6</v>
      </c>
      <c r="D3674">
        <f>IF(C3673&lt;draft_picks[[#This Row],[position]],1,IF(C3673&gt;draft_picks[[#This Row],[position]],D3673+1,IF(C3673=draft_picks[[#This Row],[position]],D3673+1)))</f>
        <v>2</v>
      </c>
      <c r="E3674" t="s">
        <v>16430</v>
      </c>
      <c r="F3674" t="str">
        <f>IF(ISBLANK(draft_picks[[#This Row],[movie_id]]),"",_xlfn.XLOOKUP(draft_picks[[#This Row],[movie_id]],drafts.movies[id],drafts.movies[movie_title]))</f>
        <v>Cry, the Beloved Country</v>
      </c>
      <c r="G3674" t="s">
        <v>915</v>
      </c>
      <c r="H3674" t="str">
        <f>IF(ISBLANK(draft_picks[[#This Row],[drafter_id]]),"",_xlfn.XLOOKUP(draft_picks[[#This Row],[drafter_id]],drafters[id],drafters[name]))</f>
        <v>Billy Ray Brewton</v>
      </c>
      <c r="J3674" t="str">
        <f>IF(ISBLANK(draft_picks[[#This Row],[drafter_team_id]]),"",_xlfn.XLOOKUP(draft_picks[[#This Row],[drafter_team_id]],drafter_teams[id],drafter_teams[name]))</f>
        <v/>
      </c>
      <c r="M3674" t="str">
        <f>IF(OR(ISBLANK(draft_picks[[#This Row],[veto_drafter_id]]),draft_picks[[#This Row],[veto_drafter_id]]=""),"",_xlfn.XLOOKUP(draft_picks[[#This Row],[veto_drafter_id]],drafters[id],drafters[name]))</f>
        <v/>
      </c>
      <c r="O3674" t="str">
        <f>IF(OR(ISBLANK(draft_picks[[#This Row],[veto_drafter_team_id]]),draft_picks[[#This Row],[veto_drafter_team_id]]=""),"",_xlfn.XLOOKUP(draft_picks[[#This Row],[veto_drafter_team_id]],drafter_teams[id],drafter_teams[name]))</f>
        <v/>
      </c>
      <c r="R3674" t="str">
        <f>IF(OR(ISBLANK(draft_picks[[#This Row],[veto_override_drafter_id]]),draft_picks[[#This Row],[veto_override_drafter_id]]=""),"",_xlfn.XLOOKUP(draft_picks[[#This Row],[veto_override_drafter_id]],drafters[id],drafters[name]))</f>
        <v/>
      </c>
      <c r="T3674" t="str">
        <f>IF(OR(ISBLANK(draft_picks[[#This Row],[veto_override_team_id]]),draft_picks[[#This Row],[veto_override_team_id]]=""),"",_xlfn.XLOOKUP(draft_picks[[#This Row],[veto_override_team_id]],drafter_teams[id],drafter_teams[name]))</f>
        <v/>
      </c>
    </row>
    <row r="3675" spans="1:20" x14ac:dyDescent="0.25">
      <c r="A3675" s="5" t="s">
        <v>15647</v>
      </c>
      <c r="B3675" t="str">
        <f>_xlfn.XLOOKUP(draft_picks[[#This Row],[draft_id]],drafts[id],drafts[title])</f>
        <v>James Earl Jones</v>
      </c>
      <c r="C3675">
        <v>5</v>
      </c>
      <c r="D3675">
        <f>IF(C3674&lt;draft_picks[[#This Row],[position]],1,IF(C3674&gt;draft_picks[[#This Row],[position]],D3674+1,IF(C3674=draft_picks[[#This Row],[position]],D3674+1)))</f>
        <v>3</v>
      </c>
      <c r="E3675" t="s">
        <v>5226</v>
      </c>
      <c r="F3675" t="str">
        <f>IF(ISBLANK(draft_picks[[#This Row],[movie_id]]),"",_xlfn.XLOOKUP(draft_picks[[#This Row],[movie_id]],drafts.movies[id],drafts.movies[movie_title]))</f>
        <v>The Bingo Long Traveling All-Stars &amp; Motor Kings</v>
      </c>
      <c r="G3675" t="s">
        <v>789</v>
      </c>
      <c r="H3675" t="str">
        <f>IF(ISBLANK(draft_picks[[#This Row],[drafter_id]]),"",_xlfn.XLOOKUP(draft_picks[[#This Row],[drafter_id]],drafters[id],drafters[name]))</f>
        <v>Bryan Cogman</v>
      </c>
      <c r="J3675" t="str">
        <f>IF(ISBLANK(draft_picks[[#This Row],[drafter_team_id]]),"",_xlfn.XLOOKUP(draft_picks[[#This Row],[drafter_team_id]],drafter_teams[id],drafter_teams[name]))</f>
        <v/>
      </c>
      <c r="M3675" t="str">
        <f>IF(OR(ISBLANK(draft_picks[[#This Row],[veto_drafter_id]]),draft_picks[[#This Row],[veto_drafter_id]]=""),"",_xlfn.XLOOKUP(draft_picks[[#This Row],[veto_drafter_id]],drafters[id],drafters[name]))</f>
        <v/>
      </c>
      <c r="O3675" t="str">
        <f>IF(OR(ISBLANK(draft_picks[[#This Row],[veto_drafter_team_id]]),draft_picks[[#This Row],[veto_drafter_team_id]]=""),"",_xlfn.XLOOKUP(draft_picks[[#This Row],[veto_drafter_team_id]],drafter_teams[id],drafter_teams[name]))</f>
        <v/>
      </c>
      <c r="R3675" t="str">
        <f>IF(OR(ISBLANK(draft_picks[[#This Row],[veto_override_drafter_id]]),draft_picks[[#This Row],[veto_override_drafter_id]]=""),"",_xlfn.XLOOKUP(draft_picks[[#This Row],[veto_override_drafter_id]],drafters[id],drafters[name]))</f>
        <v/>
      </c>
      <c r="T3675" t="str">
        <f>IF(OR(ISBLANK(draft_picks[[#This Row],[veto_override_team_id]]),draft_picks[[#This Row],[veto_override_team_id]]=""),"",_xlfn.XLOOKUP(draft_picks[[#This Row],[veto_override_team_id]],drafter_teams[id],drafter_teams[name]))</f>
        <v/>
      </c>
    </row>
    <row r="3676" spans="1:20" x14ac:dyDescent="0.25">
      <c r="A3676" s="5" t="s">
        <v>15647</v>
      </c>
      <c r="B3676" t="str">
        <f>_xlfn.XLOOKUP(draft_picks[[#This Row],[draft_id]],drafts[id],drafts[title])</f>
        <v>James Earl Jones</v>
      </c>
      <c r="C3676">
        <v>4</v>
      </c>
      <c r="D3676">
        <f>IF(C3675&lt;draft_picks[[#This Row],[position]],1,IF(C3675&gt;draft_picks[[#This Row],[position]],D3675+1,IF(C3675=draft_picks[[#This Row],[position]],D3675+1)))</f>
        <v>4</v>
      </c>
      <c r="E3676" t="s">
        <v>16436</v>
      </c>
      <c r="F3676" t="str">
        <f>IF(ISBLANK(draft_picks[[#This Row],[movie_id]]),"",_xlfn.XLOOKUP(draft_picks[[#This Row],[movie_id]],drafts.movies[id],drafts.movies[movie_title]))</f>
        <v>Claudine</v>
      </c>
      <c r="G3676" t="s">
        <v>915</v>
      </c>
      <c r="H3676" t="str">
        <f>IF(ISBLANK(draft_picks[[#This Row],[drafter_id]]),"",_xlfn.XLOOKUP(draft_picks[[#This Row],[drafter_id]],drafters[id],drafters[name]))</f>
        <v>Billy Ray Brewton</v>
      </c>
      <c r="J3676" t="str">
        <f>IF(ISBLANK(draft_picks[[#This Row],[drafter_team_id]]),"",_xlfn.XLOOKUP(draft_picks[[#This Row],[drafter_team_id]],drafter_teams[id],drafter_teams[name]))</f>
        <v/>
      </c>
      <c r="K3676" t="s">
        <v>15484</v>
      </c>
      <c r="L3676" t="s">
        <v>789</v>
      </c>
      <c r="M3676" t="str">
        <f>IF(OR(ISBLANK(draft_picks[[#This Row],[veto_drafter_id]]),draft_picks[[#This Row],[veto_drafter_id]]=""),"",_xlfn.XLOOKUP(draft_picks[[#This Row],[veto_drafter_id]],drafters[id],drafters[name]))</f>
        <v>Bryan Cogman</v>
      </c>
      <c r="O3676" t="str">
        <f>IF(OR(ISBLANK(draft_picks[[#This Row],[veto_drafter_team_id]]),draft_picks[[#This Row],[veto_drafter_team_id]]=""),"",_xlfn.XLOOKUP(draft_picks[[#This Row],[veto_drafter_team_id]],drafter_teams[id],drafter_teams[name]))</f>
        <v/>
      </c>
      <c r="R3676" t="str">
        <f>IF(OR(ISBLANK(draft_picks[[#This Row],[veto_override_drafter_id]]),draft_picks[[#This Row],[veto_override_drafter_id]]=""),"",_xlfn.XLOOKUP(draft_picks[[#This Row],[veto_override_drafter_id]],drafters[id],drafters[name]))</f>
        <v/>
      </c>
      <c r="T3676" t="str">
        <f>IF(OR(ISBLANK(draft_picks[[#This Row],[veto_override_team_id]]),draft_picks[[#This Row],[veto_override_team_id]]=""),"",_xlfn.XLOOKUP(draft_picks[[#This Row],[veto_override_team_id]],drafter_teams[id],drafter_teams[name]))</f>
        <v/>
      </c>
    </row>
    <row r="3677" spans="1:20" x14ac:dyDescent="0.25">
      <c r="A3677" s="5" t="s">
        <v>15647</v>
      </c>
      <c r="B3677" t="str">
        <f>_xlfn.XLOOKUP(draft_picks[[#This Row],[draft_id]],drafts[id],drafts[title])</f>
        <v>James Earl Jones</v>
      </c>
      <c r="C3677">
        <v>4</v>
      </c>
      <c r="D3677">
        <f>IF(C3676&lt;draft_picks[[#This Row],[position]],1,IF(C3676&gt;draft_picks[[#This Row],[position]],D3676+1,IF(C3676=draft_picks[[#This Row],[position]],D3676+1)))</f>
        <v>5</v>
      </c>
      <c r="E3677" t="s">
        <v>1461</v>
      </c>
      <c r="F3677" t="str">
        <f>IF(ISBLANK(draft_picks[[#This Row],[movie_id]]),"",_xlfn.XLOOKUP(draft_picks[[#This Row],[movie_id]],drafts.movies[id],drafts.movies[movie_title]))</f>
        <v>Matewan</v>
      </c>
      <c r="G3677" t="s">
        <v>915</v>
      </c>
      <c r="H3677" t="str">
        <f>IF(ISBLANK(draft_picks[[#This Row],[drafter_id]]),"",_xlfn.XLOOKUP(draft_picks[[#This Row],[drafter_id]],drafters[id],drafters[name]))</f>
        <v>Billy Ray Brewton</v>
      </c>
      <c r="J3677" t="str">
        <f>IF(ISBLANK(draft_picks[[#This Row],[drafter_team_id]]),"",_xlfn.XLOOKUP(draft_picks[[#This Row],[drafter_team_id]],drafter_teams[id],drafter_teams[name]))</f>
        <v/>
      </c>
      <c r="K3677" t="s">
        <v>15484</v>
      </c>
      <c r="L3677" t="s">
        <v>915</v>
      </c>
      <c r="M3677" t="str">
        <f>IF(OR(ISBLANK(draft_picks[[#This Row],[veto_drafter_id]]),draft_picks[[#This Row],[veto_drafter_id]]=""),"",_xlfn.XLOOKUP(draft_picks[[#This Row],[veto_drafter_id]],drafters[id],drafters[name]))</f>
        <v>Billy Ray Brewton</v>
      </c>
      <c r="O3677" t="str">
        <f>IF(OR(ISBLANK(draft_picks[[#This Row],[veto_drafter_team_id]]),draft_picks[[#This Row],[veto_drafter_team_id]]=""),"",_xlfn.XLOOKUP(draft_picks[[#This Row],[veto_drafter_team_id]],drafter_teams[id],drafter_teams[name]))</f>
        <v/>
      </c>
      <c r="R3677" t="str">
        <f>IF(OR(ISBLANK(draft_picks[[#This Row],[veto_override_drafter_id]]),draft_picks[[#This Row],[veto_override_drafter_id]]=""),"",_xlfn.XLOOKUP(draft_picks[[#This Row],[veto_override_drafter_id]],drafters[id],drafters[name]))</f>
        <v/>
      </c>
      <c r="T3677" t="str">
        <f>IF(OR(ISBLANK(draft_picks[[#This Row],[veto_override_team_id]]),draft_picks[[#This Row],[veto_override_team_id]]=""),"",_xlfn.XLOOKUP(draft_picks[[#This Row],[veto_override_team_id]],drafter_teams[id],drafter_teams[name]))</f>
        <v/>
      </c>
    </row>
    <row r="3678" spans="1:20" x14ac:dyDescent="0.25">
      <c r="A3678" s="5" t="s">
        <v>15647</v>
      </c>
      <c r="B3678" t="str">
        <f>_xlfn.XLOOKUP(draft_picks[[#This Row],[draft_id]],drafts[id],drafts[title])</f>
        <v>James Earl Jones</v>
      </c>
      <c r="C3678">
        <v>4</v>
      </c>
      <c r="D3678">
        <f>IF(C3677&lt;draft_picks[[#This Row],[position]],1,IF(C3677&gt;draft_picks[[#This Row],[position]],D3677+1,IF(C3677=draft_picks[[#This Row],[position]],D3677+1)))</f>
        <v>6</v>
      </c>
      <c r="E3678" t="s">
        <v>3705</v>
      </c>
      <c r="F3678" t="str">
        <f>IF(ISBLANK(draft_picks[[#This Row],[movie_id]]),"",_xlfn.XLOOKUP(draft_picks[[#This Row],[movie_id]],drafts.movies[id],drafts.movies[movie_title]))</f>
        <v>Field of Dreams</v>
      </c>
      <c r="G3678" t="s">
        <v>915</v>
      </c>
      <c r="H3678" t="str">
        <f>IF(ISBLANK(draft_picks[[#This Row],[drafter_id]]),"",_xlfn.XLOOKUP(draft_picks[[#This Row],[drafter_id]],drafters[id],drafters[name]))</f>
        <v>Billy Ray Brewton</v>
      </c>
      <c r="J3678" t="str">
        <f>IF(ISBLANK(draft_picks[[#This Row],[drafter_team_id]]),"",_xlfn.XLOOKUP(draft_picks[[#This Row],[drafter_team_id]],drafter_teams[id],drafter_teams[name]))</f>
        <v/>
      </c>
      <c r="M3678" t="str">
        <f>IF(OR(ISBLANK(draft_picks[[#This Row],[veto_drafter_id]]),draft_picks[[#This Row],[veto_drafter_id]]=""),"",_xlfn.XLOOKUP(draft_picks[[#This Row],[veto_drafter_id]],drafters[id],drafters[name]))</f>
        <v/>
      </c>
      <c r="O3678" t="str">
        <f>IF(OR(ISBLANK(draft_picks[[#This Row],[veto_drafter_team_id]]),draft_picks[[#This Row],[veto_drafter_team_id]]=""),"",_xlfn.XLOOKUP(draft_picks[[#This Row],[veto_drafter_team_id]],drafter_teams[id],drafter_teams[name]))</f>
        <v/>
      </c>
      <c r="R3678" t="str">
        <f>IF(OR(ISBLANK(draft_picks[[#This Row],[veto_override_drafter_id]]),draft_picks[[#This Row],[veto_override_drafter_id]]=""),"",_xlfn.XLOOKUP(draft_picks[[#This Row],[veto_override_drafter_id]],drafters[id],drafters[name]))</f>
        <v/>
      </c>
      <c r="T3678" t="str">
        <f>IF(OR(ISBLANK(draft_picks[[#This Row],[veto_override_team_id]]),draft_picks[[#This Row],[veto_override_team_id]]=""),"",_xlfn.XLOOKUP(draft_picks[[#This Row],[veto_override_team_id]],drafter_teams[id],drafter_teams[name]))</f>
        <v/>
      </c>
    </row>
    <row r="3679" spans="1:20" x14ac:dyDescent="0.25">
      <c r="A3679" s="5" t="s">
        <v>15647</v>
      </c>
      <c r="B3679" t="str">
        <f>_xlfn.XLOOKUP(draft_picks[[#This Row],[draft_id]],drafts[id],drafts[title])</f>
        <v>James Earl Jones</v>
      </c>
      <c r="C3679">
        <v>3</v>
      </c>
      <c r="D3679">
        <f>IF(C3678&lt;draft_picks[[#This Row],[position]],1,IF(C3678&gt;draft_picks[[#This Row],[position]],D3678+1,IF(C3678=draft_picks[[#This Row],[position]],D3678+1)))</f>
        <v>7</v>
      </c>
      <c r="E3679" t="s">
        <v>16433</v>
      </c>
      <c r="F3679" t="str">
        <f>IF(ISBLANK(draft_picks[[#This Row],[movie_id]]),"",_xlfn.XLOOKUP(draft_picks[[#This Row],[movie_id]],drafts.movies[id],drafts.movies[movie_title]))</f>
        <v>The Great White Hope</v>
      </c>
      <c r="G3679" t="s">
        <v>789</v>
      </c>
      <c r="H3679" t="str">
        <f>IF(ISBLANK(draft_picks[[#This Row],[drafter_id]]),"",_xlfn.XLOOKUP(draft_picks[[#This Row],[drafter_id]],drafters[id],drafters[name]))</f>
        <v>Bryan Cogman</v>
      </c>
      <c r="J3679" t="str">
        <f>IF(ISBLANK(draft_picks[[#This Row],[drafter_team_id]]),"",_xlfn.XLOOKUP(draft_picks[[#This Row],[drafter_team_id]],drafter_teams[id],drafter_teams[name]))</f>
        <v/>
      </c>
      <c r="M3679" t="str">
        <f>IF(OR(ISBLANK(draft_picks[[#This Row],[veto_drafter_id]]),draft_picks[[#This Row],[veto_drafter_id]]=""),"",_xlfn.XLOOKUP(draft_picks[[#This Row],[veto_drafter_id]],drafters[id],drafters[name]))</f>
        <v/>
      </c>
      <c r="O3679" t="str">
        <f>IF(OR(ISBLANK(draft_picks[[#This Row],[veto_drafter_team_id]]),draft_picks[[#This Row],[veto_drafter_team_id]]=""),"",_xlfn.XLOOKUP(draft_picks[[#This Row],[veto_drafter_team_id]],drafter_teams[id],drafter_teams[name]))</f>
        <v/>
      </c>
      <c r="R3679" t="str">
        <f>IF(OR(ISBLANK(draft_picks[[#This Row],[veto_override_drafter_id]]),draft_picks[[#This Row],[veto_override_drafter_id]]=""),"",_xlfn.XLOOKUP(draft_picks[[#This Row],[veto_override_drafter_id]],drafters[id],drafters[name]))</f>
        <v/>
      </c>
      <c r="T3679" t="str">
        <f>IF(OR(ISBLANK(draft_picks[[#This Row],[veto_override_team_id]]),draft_picks[[#This Row],[veto_override_team_id]]=""),"",_xlfn.XLOOKUP(draft_picks[[#This Row],[veto_override_team_id]],drafter_teams[id],drafter_teams[name]))</f>
        <v/>
      </c>
    </row>
    <row r="3680" spans="1:20" x14ac:dyDescent="0.25">
      <c r="A3680" s="5" t="s">
        <v>15647</v>
      </c>
      <c r="B3680" t="str">
        <f>_xlfn.XLOOKUP(draft_picks[[#This Row],[draft_id]],drafts[id],drafts[title])</f>
        <v>James Earl Jones</v>
      </c>
      <c r="C3680">
        <v>2</v>
      </c>
      <c r="D3680">
        <f>IF(C3679&lt;draft_picks[[#This Row],[position]],1,IF(C3679&gt;draft_picks[[#This Row],[position]],D3679+1,IF(C3679=draft_picks[[#This Row],[position]],D3679+1)))</f>
        <v>8</v>
      </c>
      <c r="E3680" t="s">
        <v>5952</v>
      </c>
      <c r="F3680" t="str">
        <f>IF(ISBLANK(draft_picks[[#This Row],[movie_id]]),"",_xlfn.XLOOKUP(draft_picks[[#This Row],[movie_id]],drafts.movies[id],drafts.movies[movie_title]))</f>
        <v>Conan the Barbarian</v>
      </c>
      <c r="G3680" t="s">
        <v>915</v>
      </c>
      <c r="H3680" t="str">
        <f>IF(ISBLANK(draft_picks[[#This Row],[drafter_id]]),"",_xlfn.XLOOKUP(draft_picks[[#This Row],[drafter_id]],drafters[id],drafters[name]))</f>
        <v>Billy Ray Brewton</v>
      </c>
      <c r="J3680" t="str">
        <f>IF(ISBLANK(draft_picks[[#This Row],[drafter_team_id]]),"",_xlfn.XLOOKUP(draft_picks[[#This Row],[drafter_team_id]],drafter_teams[id],drafter_teams[name]))</f>
        <v/>
      </c>
      <c r="M3680" t="str">
        <f>IF(OR(ISBLANK(draft_picks[[#This Row],[veto_drafter_id]]),draft_picks[[#This Row],[veto_drafter_id]]=""),"",_xlfn.XLOOKUP(draft_picks[[#This Row],[veto_drafter_id]],drafters[id],drafters[name]))</f>
        <v/>
      </c>
      <c r="O3680" t="str">
        <f>IF(OR(ISBLANK(draft_picks[[#This Row],[veto_drafter_team_id]]),draft_picks[[#This Row],[veto_drafter_team_id]]=""),"",_xlfn.XLOOKUP(draft_picks[[#This Row],[veto_drafter_team_id]],drafter_teams[id],drafter_teams[name]))</f>
        <v/>
      </c>
      <c r="R3680" t="str">
        <f>IF(OR(ISBLANK(draft_picks[[#This Row],[veto_override_drafter_id]]),draft_picks[[#This Row],[veto_override_drafter_id]]=""),"",_xlfn.XLOOKUP(draft_picks[[#This Row],[veto_override_drafter_id]],drafters[id],drafters[name]))</f>
        <v/>
      </c>
      <c r="T3680" t="str">
        <f>IF(OR(ISBLANK(draft_picks[[#This Row],[veto_override_team_id]]),draft_picks[[#This Row],[veto_override_team_id]]=""),"",_xlfn.XLOOKUP(draft_picks[[#This Row],[veto_override_team_id]],drafter_teams[id],drafter_teams[name]))</f>
        <v/>
      </c>
    </row>
    <row r="3681" spans="1:20" x14ac:dyDescent="0.25">
      <c r="A3681" s="5" t="s">
        <v>15647</v>
      </c>
      <c r="B3681" t="str">
        <f>_xlfn.XLOOKUP(draft_picks[[#This Row],[draft_id]],drafts[id],drafts[title])</f>
        <v>James Earl Jones</v>
      </c>
      <c r="C3681">
        <v>1</v>
      </c>
      <c r="D3681">
        <f>IF(C3680&lt;draft_picks[[#This Row],[position]],1,IF(C3680&gt;draft_picks[[#This Row],[position]],D3680+1,IF(C3680=draft_picks[[#This Row],[position]],D3680+1)))</f>
        <v>9</v>
      </c>
      <c r="E3681" t="s">
        <v>16436</v>
      </c>
      <c r="F3681" t="str">
        <f>IF(ISBLANK(draft_picks[[#This Row],[movie_id]]),"",_xlfn.XLOOKUP(draft_picks[[#This Row],[movie_id]],drafts.movies[id],drafts.movies[movie_title]))</f>
        <v>Claudine</v>
      </c>
      <c r="G3681" t="s">
        <v>789</v>
      </c>
      <c r="H3681" t="str">
        <f>IF(ISBLANK(draft_picks[[#This Row],[drafter_id]]),"",_xlfn.XLOOKUP(draft_picks[[#This Row],[drafter_id]],drafters[id],drafters[name]))</f>
        <v>Bryan Cogman</v>
      </c>
      <c r="J3681" t="str">
        <f>IF(ISBLANK(draft_picks[[#This Row],[drafter_team_id]]),"",_xlfn.XLOOKUP(draft_picks[[#This Row],[drafter_team_id]],drafter_teams[id],drafter_teams[name]))</f>
        <v/>
      </c>
      <c r="M3681" t="str">
        <f>IF(OR(ISBLANK(draft_picks[[#This Row],[veto_drafter_id]]),draft_picks[[#This Row],[veto_drafter_id]]=""),"",_xlfn.XLOOKUP(draft_picks[[#This Row],[veto_drafter_id]],drafters[id],drafters[name]))</f>
        <v/>
      </c>
      <c r="O3681" t="str">
        <f>IF(OR(ISBLANK(draft_picks[[#This Row],[veto_drafter_team_id]]),draft_picks[[#This Row],[veto_drafter_team_id]]=""),"",_xlfn.XLOOKUP(draft_picks[[#This Row],[veto_drafter_team_id]],drafter_teams[id],drafter_teams[name]))</f>
        <v/>
      </c>
      <c r="R3681" t="str">
        <f>IF(OR(ISBLANK(draft_picks[[#This Row],[veto_override_drafter_id]]),draft_picks[[#This Row],[veto_override_drafter_id]]=""),"",_xlfn.XLOOKUP(draft_picks[[#This Row],[veto_override_drafter_id]],drafters[id],drafters[name]))</f>
        <v/>
      </c>
      <c r="T3681" t="str">
        <f>IF(OR(ISBLANK(draft_picks[[#This Row],[veto_override_team_id]]),draft_picks[[#This Row],[veto_override_team_id]]=""),"",_xlfn.XLOOKUP(draft_picks[[#This Row],[veto_override_team_id]],drafter_teams[id],drafter_teams[name]))</f>
        <v/>
      </c>
    </row>
    <row r="3682" spans="1:20" x14ac:dyDescent="0.25">
      <c r="A3682" s="4" t="s">
        <v>15649</v>
      </c>
      <c r="B3682" t="str">
        <f>_xlfn.XLOOKUP(draft_picks[[#This Row],[draft_id]],drafts[id],drafts[title])</f>
        <v>Tony/ Dan Gilroy</v>
      </c>
      <c r="C3682">
        <v>7</v>
      </c>
      <c r="D3682">
        <f>IF(C3681&lt;draft_picks[[#This Row],[position]],1,IF(C3681&gt;draft_picks[[#This Row],[position]],D3681+1,IF(C3681=draft_picks[[#This Row],[position]],D3681+1)))</f>
        <v>1</v>
      </c>
      <c r="E3682" t="s">
        <v>16421</v>
      </c>
      <c r="F3682" t="str">
        <f>IF(ISBLANK(draft_picks[[#This Row],[movie_id]]),"",_xlfn.XLOOKUP(draft_picks[[#This Row],[movie_id]],drafts.movies[id],drafts.movies[movie_title]))</f>
        <v>The Fall</v>
      </c>
      <c r="G3682" t="s">
        <v>1177</v>
      </c>
      <c r="H3682" t="str">
        <f>IF(ISBLANK(draft_picks[[#This Row],[drafter_id]]),"",_xlfn.XLOOKUP(draft_picks[[#This Row],[drafter_id]],drafters[id],drafters[name]))</f>
        <v>Darren Franich</v>
      </c>
      <c r="J3682" t="str">
        <f>IF(ISBLANK(draft_picks[[#This Row],[drafter_team_id]]),"",_xlfn.XLOOKUP(draft_picks[[#This Row],[drafter_team_id]],drafter_teams[id],drafter_teams[name]))</f>
        <v/>
      </c>
      <c r="M3682" t="str">
        <f>IF(OR(ISBLANK(draft_picks[[#This Row],[veto_drafter_id]]),draft_picks[[#This Row],[veto_drafter_id]]=""),"",_xlfn.XLOOKUP(draft_picks[[#This Row],[veto_drafter_id]],drafters[id],drafters[name]))</f>
        <v/>
      </c>
      <c r="O3682" t="str">
        <f>IF(OR(ISBLANK(draft_picks[[#This Row],[veto_drafter_team_id]]),draft_picks[[#This Row],[veto_drafter_team_id]]=""),"",_xlfn.XLOOKUP(draft_picks[[#This Row],[veto_drafter_team_id]],drafter_teams[id],drafter_teams[name]))</f>
        <v/>
      </c>
      <c r="R3682" t="str">
        <f>IF(OR(ISBLANK(draft_picks[[#This Row],[veto_override_drafter_id]]),draft_picks[[#This Row],[veto_override_drafter_id]]=""),"",_xlfn.XLOOKUP(draft_picks[[#This Row],[veto_override_drafter_id]],drafters[id],drafters[name]))</f>
        <v/>
      </c>
      <c r="T3682" t="str">
        <f>IF(OR(ISBLANK(draft_picks[[#This Row],[veto_override_team_id]]),draft_picks[[#This Row],[veto_override_team_id]]=""),"",_xlfn.XLOOKUP(draft_picks[[#This Row],[veto_override_team_id]],drafter_teams[id],drafter_teams[name]))</f>
        <v/>
      </c>
    </row>
    <row r="3683" spans="1:20" x14ac:dyDescent="0.25">
      <c r="A3683" s="4" t="s">
        <v>15649</v>
      </c>
      <c r="B3683" t="str">
        <f>_xlfn.XLOOKUP(draft_picks[[#This Row],[draft_id]],drafts[id],drafts[title])</f>
        <v>Tony/ Dan Gilroy</v>
      </c>
      <c r="C3683">
        <v>6</v>
      </c>
      <c r="D3683">
        <f>IF(C3682&lt;draft_picks[[#This Row],[position]],1,IF(C3682&gt;draft_picks[[#This Row],[position]],D3682+1,IF(C3682=draft_picks[[#This Row],[position]],D3682+1)))</f>
        <v>2</v>
      </c>
      <c r="E3683" t="s">
        <v>16358</v>
      </c>
      <c r="F3683" t="str">
        <f>IF(ISBLANK(draft_picks[[#This Row],[movie_id]]),"",_xlfn.XLOOKUP(draft_picks[[#This Row],[movie_id]],drafts.movies[id],drafts.movies[movie_title]))</f>
        <v>Dolores Claiborne</v>
      </c>
      <c r="G3683" t="s">
        <v>1177</v>
      </c>
      <c r="H3683" t="str">
        <f>IF(ISBLANK(draft_picks[[#This Row],[drafter_id]]),"",_xlfn.XLOOKUP(draft_picks[[#This Row],[drafter_id]],drafters[id],drafters[name]))</f>
        <v>Darren Franich</v>
      </c>
      <c r="J3683" t="str">
        <f>IF(ISBLANK(draft_picks[[#This Row],[drafter_team_id]]),"",_xlfn.XLOOKUP(draft_picks[[#This Row],[drafter_team_id]],drafter_teams[id],drafter_teams[name]))</f>
        <v/>
      </c>
      <c r="M3683" t="str">
        <f>IF(OR(ISBLANK(draft_picks[[#This Row],[veto_drafter_id]]),draft_picks[[#This Row],[veto_drafter_id]]=""),"",_xlfn.XLOOKUP(draft_picks[[#This Row],[veto_drafter_id]],drafters[id],drafters[name]))</f>
        <v/>
      </c>
      <c r="O3683" t="str">
        <f>IF(OR(ISBLANK(draft_picks[[#This Row],[veto_drafter_team_id]]),draft_picks[[#This Row],[veto_drafter_team_id]]=""),"",_xlfn.XLOOKUP(draft_picks[[#This Row],[veto_drafter_team_id]],drafter_teams[id],drafter_teams[name]))</f>
        <v/>
      </c>
      <c r="R3683" t="str">
        <f>IF(OR(ISBLANK(draft_picks[[#This Row],[veto_override_drafter_id]]),draft_picks[[#This Row],[veto_override_drafter_id]]=""),"",_xlfn.XLOOKUP(draft_picks[[#This Row],[veto_override_drafter_id]],drafters[id],drafters[name]))</f>
        <v/>
      </c>
      <c r="T3683" t="str">
        <f>IF(OR(ISBLANK(draft_picks[[#This Row],[veto_override_team_id]]),draft_picks[[#This Row],[veto_override_team_id]]=""),"",_xlfn.XLOOKUP(draft_picks[[#This Row],[veto_override_team_id]],drafter_teams[id],drafter_teams[name]))</f>
        <v/>
      </c>
    </row>
    <row r="3684" spans="1:20" x14ac:dyDescent="0.25">
      <c r="A3684" s="4" t="s">
        <v>15649</v>
      </c>
      <c r="B3684" t="str">
        <f>_xlfn.XLOOKUP(draft_picks[[#This Row],[draft_id]],drafts[id],drafts[title])</f>
        <v>Tony/ Dan Gilroy</v>
      </c>
      <c r="C3684">
        <v>5</v>
      </c>
      <c r="D3684">
        <f>IF(C3683&lt;draft_picks[[#This Row],[position]],1,IF(C3683&gt;draft_picks[[#This Row],[position]],D3683+1,IF(C3683=draft_picks[[#This Row],[position]],D3683+1)))</f>
        <v>3</v>
      </c>
      <c r="E3684" t="s">
        <v>6216</v>
      </c>
      <c r="F3684" t="str">
        <f>IF(ISBLANK(draft_picks[[#This Row],[movie_id]]),"",_xlfn.XLOOKUP(draft_picks[[#This Row],[movie_id]],drafts.movies[id],drafts.movies[movie_title]))</f>
        <v>The Cutting Edge</v>
      </c>
      <c r="G3684" t="s">
        <v>781</v>
      </c>
      <c r="H3684" t="str">
        <f>IF(ISBLANK(draft_picks[[#This Row],[drafter_id]]),"",_xlfn.XLOOKUP(draft_picks[[#This Row],[drafter_id]],drafters[id],drafters[name]))</f>
        <v>Adam B. Vary</v>
      </c>
      <c r="J3684" t="str">
        <f>IF(ISBLANK(draft_picks[[#This Row],[drafter_team_id]]),"",_xlfn.XLOOKUP(draft_picks[[#This Row],[drafter_team_id]],drafter_teams[id],drafter_teams[name]))</f>
        <v/>
      </c>
      <c r="M3684" t="str">
        <f>IF(OR(ISBLANK(draft_picks[[#This Row],[veto_drafter_id]]),draft_picks[[#This Row],[veto_drafter_id]]=""),"",_xlfn.XLOOKUP(draft_picks[[#This Row],[veto_drafter_id]],drafters[id],drafters[name]))</f>
        <v/>
      </c>
      <c r="O3684" t="str">
        <f>IF(OR(ISBLANK(draft_picks[[#This Row],[veto_drafter_team_id]]),draft_picks[[#This Row],[veto_drafter_team_id]]=""),"",_xlfn.XLOOKUP(draft_picks[[#This Row],[veto_drafter_team_id]],drafter_teams[id],drafter_teams[name]))</f>
        <v/>
      </c>
      <c r="R3684" t="str">
        <f>IF(OR(ISBLANK(draft_picks[[#This Row],[veto_override_drafter_id]]),draft_picks[[#This Row],[veto_override_drafter_id]]=""),"",_xlfn.XLOOKUP(draft_picks[[#This Row],[veto_override_drafter_id]],drafters[id],drafters[name]))</f>
        <v/>
      </c>
      <c r="T3684" t="str">
        <f>IF(OR(ISBLANK(draft_picks[[#This Row],[veto_override_team_id]]),draft_picks[[#This Row],[veto_override_team_id]]=""),"",_xlfn.XLOOKUP(draft_picks[[#This Row],[veto_override_team_id]],drafter_teams[id],drafter_teams[name]))</f>
        <v/>
      </c>
    </row>
    <row r="3685" spans="1:20" x14ac:dyDescent="0.25">
      <c r="A3685" s="4" t="s">
        <v>15649</v>
      </c>
      <c r="B3685" t="str">
        <f>_xlfn.XLOOKUP(draft_picks[[#This Row],[draft_id]],drafts[id],drafts[title])</f>
        <v>Tony/ Dan Gilroy</v>
      </c>
      <c r="C3685">
        <v>4</v>
      </c>
      <c r="D3685">
        <f>IF(C3684&lt;draft_picks[[#This Row],[position]],1,IF(C3684&gt;draft_picks[[#This Row],[position]],D3684+1,IF(C3684=draft_picks[[#This Row],[position]],D3684+1)))</f>
        <v>4</v>
      </c>
      <c r="E3685" t="s">
        <v>6048</v>
      </c>
      <c r="F3685" t="str">
        <f>IF(ISBLANK(draft_picks[[#This Row],[movie_id]]),"",_xlfn.XLOOKUP(draft_picks[[#This Row],[movie_id]],drafts.movies[id],drafts.movies[movie_title]))</f>
        <v>Michael Clayton</v>
      </c>
      <c r="G3685" t="s">
        <v>1177</v>
      </c>
      <c r="H3685" t="str">
        <f>IF(ISBLANK(draft_picks[[#This Row],[drafter_id]]),"",_xlfn.XLOOKUP(draft_picks[[#This Row],[drafter_id]],drafters[id],drafters[name]))</f>
        <v>Darren Franich</v>
      </c>
      <c r="J3685" t="str">
        <f>IF(ISBLANK(draft_picks[[#This Row],[drafter_team_id]]),"",_xlfn.XLOOKUP(draft_picks[[#This Row],[drafter_team_id]],drafter_teams[id],drafter_teams[name]))</f>
        <v/>
      </c>
      <c r="M3685" t="str">
        <f>IF(OR(ISBLANK(draft_picks[[#This Row],[veto_drafter_id]]),draft_picks[[#This Row],[veto_drafter_id]]=""),"",_xlfn.XLOOKUP(draft_picks[[#This Row],[veto_drafter_id]],drafters[id],drafters[name]))</f>
        <v/>
      </c>
      <c r="O3685" t="str">
        <f>IF(OR(ISBLANK(draft_picks[[#This Row],[veto_drafter_team_id]]),draft_picks[[#This Row],[veto_drafter_team_id]]=""),"",_xlfn.XLOOKUP(draft_picks[[#This Row],[veto_drafter_team_id]],drafter_teams[id],drafter_teams[name]))</f>
        <v/>
      </c>
      <c r="R3685" t="str">
        <f>IF(OR(ISBLANK(draft_picks[[#This Row],[veto_override_drafter_id]]),draft_picks[[#This Row],[veto_override_drafter_id]]=""),"",_xlfn.XLOOKUP(draft_picks[[#This Row],[veto_override_drafter_id]],drafters[id],drafters[name]))</f>
        <v/>
      </c>
      <c r="T3685" t="str">
        <f>IF(OR(ISBLANK(draft_picks[[#This Row],[veto_override_team_id]]),draft_picks[[#This Row],[veto_override_team_id]]=""),"",_xlfn.XLOOKUP(draft_picks[[#This Row],[veto_override_team_id]],drafter_teams[id],drafter_teams[name]))</f>
        <v/>
      </c>
    </row>
    <row r="3686" spans="1:20" x14ac:dyDescent="0.25">
      <c r="A3686" s="4" t="s">
        <v>15649</v>
      </c>
      <c r="B3686" t="str">
        <f>_xlfn.XLOOKUP(draft_picks[[#This Row],[draft_id]],drafts[id],drafts[title])</f>
        <v>Tony/ Dan Gilroy</v>
      </c>
      <c r="C3686">
        <v>3</v>
      </c>
      <c r="D3686">
        <f>IF(C3685&lt;draft_picks[[#This Row],[position]],1,IF(C3685&gt;draft_picks[[#This Row],[position]],D3685+1,IF(C3685=draft_picks[[#This Row],[position]],D3685+1)))</f>
        <v>5</v>
      </c>
      <c r="E3686" t="s">
        <v>1377</v>
      </c>
      <c r="F3686" t="str">
        <f>IF(ISBLANK(draft_picks[[#This Row],[movie_id]]),"",_xlfn.XLOOKUP(draft_picks[[#This Row],[movie_id]],drafts.movies[id],drafts.movies[movie_title]))</f>
        <v>The Bourne Identity</v>
      </c>
      <c r="G3686" t="s">
        <v>781</v>
      </c>
      <c r="H3686" t="str">
        <f>IF(ISBLANK(draft_picks[[#This Row],[drafter_id]]),"",_xlfn.XLOOKUP(draft_picks[[#This Row],[drafter_id]],drafters[id],drafters[name]))</f>
        <v>Adam B. Vary</v>
      </c>
      <c r="J3686" t="str">
        <f>IF(ISBLANK(draft_picks[[#This Row],[drafter_team_id]]),"",_xlfn.XLOOKUP(draft_picks[[#This Row],[drafter_team_id]],drafter_teams[id],drafter_teams[name]))</f>
        <v/>
      </c>
      <c r="M3686" t="str">
        <f>IF(OR(ISBLANK(draft_picks[[#This Row],[veto_drafter_id]]),draft_picks[[#This Row],[veto_drafter_id]]=""),"",_xlfn.XLOOKUP(draft_picks[[#This Row],[veto_drafter_id]],drafters[id],drafters[name]))</f>
        <v/>
      </c>
      <c r="O3686" t="str">
        <f>IF(OR(ISBLANK(draft_picks[[#This Row],[veto_drafter_team_id]]),draft_picks[[#This Row],[veto_drafter_team_id]]=""),"",_xlfn.XLOOKUP(draft_picks[[#This Row],[veto_drafter_team_id]],drafter_teams[id],drafter_teams[name]))</f>
        <v/>
      </c>
      <c r="R3686" t="str">
        <f>IF(OR(ISBLANK(draft_picks[[#This Row],[veto_override_drafter_id]]),draft_picks[[#This Row],[veto_override_drafter_id]]=""),"",_xlfn.XLOOKUP(draft_picks[[#This Row],[veto_override_drafter_id]],drafters[id],drafters[name]))</f>
        <v/>
      </c>
      <c r="T3686" t="str">
        <f>IF(OR(ISBLANK(draft_picks[[#This Row],[veto_override_team_id]]),draft_picks[[#This Row],[veto_override_team_id]]=""),"",_xlfn.XLOOKUP(draft_picks[[#This Row],[veto_override_team_id]],drafter_teams[id],drafter_teams[name]))</f>
        <v/>
      </c>
    </row>
    <row r="3687" spans="1:20" x14ac:dyDescent="0.25">
      <c r="A3687" s="4" t="s">
        <v>15649</v>
      </c>
      <c r="B3687" t="str">
        <f>_xlfn.XLOOKUP(draft_picks[[#This Row],[draft_id]],drafts[id],drafts[title])</f>
        <v>Tony/ Dan Gilroy</v>
      </c>
      <c r="C3687">
        <v>2</v>
      </c>
      <c r="D3687">
        <f>IF(C3686&lt;draft_picks[[#This Row],[position]],1,IF(C3686&gt;draft_picks[[#This Row],[position]],D3686+1,IF(C3686=draft_picks[[#This Row],[position]],D3686+1)))</f>
        <v>6</v>
      </c>
      <c r="E3687" t="s">
        <v>16424</v>
      </c>
      <c r="F3687" t="str">
        <f>IF(ISBLANK(draft_picks[[#This Row],[movie_id]]),"",_xlfn.XLOOKUP(draft_picks[[#This Row],[movie_id]],drafts.movies[id],drafts.movies[movie_title]))</f>
        <v>Roman J. Israel, Esq.</v>
      </c>
      <c r="G3687" t="s">
        <v>1177</v>
      </c>
      <c r="H3687" t="str">
        <f>IF(ISBLANK(draft_picks[[#This Row],[drafter_id]]),"",_xlfn.XLOOKUP(draft_picks[[#This Row],[drafter_id]],drafters[id],drafters[name]))</f>
        <v>Darren Franich</v>
      </c>
      <c r="J3687" t="str">
        <f>IF(ISBLANK(draft_picks[[#This Row],[drafter_team_id]]),"",_xlfn.XLOOKUP(draft_picks[[#This Row],[drafter_team_id]],drafter_teams[id],drafter_teams[name]))</f>
        <v/>
      </c>
      <c r="M3687" t="str">
        <f>IF(OR(ISBLANK(draft_picks[[#This Row],[veto_drafter_id]]),draft_picks[[#This Row],[veto_drafter_id]]=""),"",_xlfn.XLOOKUP(draft_picks[[#This Row],[veto_drafter_id]],drafters[id],drafters[name]))</f>
        <v/>
      </c>
      <c r="O3687" t="str">
        <f>IF(OR(ISBLANK(draft_picks[[#This Row],[veto_drafter_team_id]]),draft_picks[[#This Row],[veto_drafter_team_id]]=""),"",_xlfn.XLOOKUP(draft_picks[[#This Row],[veto_drafter_team_id]],drafter_teams[id],drafter_teams[name]))</f>
        <v/>
      </c>
      <c r="R3687" t="str">
        <f>IF(OR(ISBLANK(draft_picks[[#This Row],[veto_override_drafter_id]]),draft_picks[[#This Row],[veto_override_drafter_id]]=""),"",_xlfn.XLOOKUP(draft_picks[[#This Row],[veto_override_drafter_id]],drafters[id],drafters[name]))</f>
        <v/>
      </c>
      <c r="T3687" t="str">
        <f>IF(OR(ISBLANK(draft_picks[[#This Row],[veto_override_team_id]]),draft_picks[[#This Row],[veto_override_team_id]]=""),"",_xlfn.XLOOKUP(draft_picks[[#This Row],[veto_override_team_id]],drafter_teams[id],drafter_teams[name]))</f>
        <v/>
      </c>
    </row>
    <row r="3688" spans="1:20" x14ac:dyDescent="0.25">
      <c r="A3688" s="4" t="s">
        <v>15649</v>
      </c>
      <c r="B3688" t="str">
        <f>_xlfn.XLOOKUP(draft_picks[[#This Row],[draft_id]],drafts[id],drafts[title])</f>
        <v>Tony/ Dan Gilroy</v>
      </c>
      <c r="C3688">
        <v>1</v>
      </c>
      <c r="D3688">
        <f>IF(C3687&lt;draft_picks[[#This Row],[position]],1,IF(C3687&gt;draft_picks[[#This Row],[position]],D3687+1,IF(C3687=draft_picks[[#This Row],[position]],D3687+1)))</f>
        <v>7</v>
      </c>
      <c r="E3688" t="s">
        <v>1416</v>
      </c>
      <c r="F3688" t="str">
        <f>IF(ISBLANK(draft_picks[[#This Row],[movie_id]]),"",_xlfn.XLOOKUP(draft_picks[[#This Row],[movie_id]],drafts.movies[id],drafts.movies[movie_title]))</f>
        <v>Nightcrawler</v>
      </c>
      <c r="G3688" t="s">
        <v>781</v>
      </c>
      <c r="H3688" t="str">
        <f>IF(ISBLANK(draft_picks[[#This Row],[drafter_id]]),"",_xlfn.XLOOKUP(draft_picks[[#This Row],[drafter_id]],drafters[id],drafters[name]))</f>
        <v>Adam B. Vary</v>
      </c>
      <c r="J3688" t="str">
        <f>IF(ISBLANK(draft_picks[[#This Row],[drafter_team_id]]),"",_xlfn.XLOOKUP(draft_picks[[#This Row],[drafter_team_id]],drafter_teams[id],drafter_teams[name]))</f>
        <v/>
      </c>
      <c r="M3688" t="str">
        <f>IF(OR(ISBLANK(draft_picks[[#This Row],[veto_drafter_id]]),draft_picks[[#This Row],[veto_drafter_id]]=""),"",_xlfn.XLOOKUP(draft_picks[[#This Row],[veto_drafter_id]],drafters[id],drafters[name]))</f>
        <v/>
      </c>
      <c r="O3688" t="str">
        <f>IF(OR(ISBLANK(draft_picks[[#This Row],[veto_drafter_team_id]]),draft_picks[[#This Row],[veto_drafter_team_id]]=""),"",_xlfn.XLOOKUP(draft_picks[[#This Row],[veto_drafter_team_id]],drafter_teams[id],drafter_teams[name]))</f>
        <v/>
      </c>
      <c r="R3688" t="str">
        <f>IF(OR(ISBLANK(draft_picks[[#This Row],[veto_override_drafter_id]]),draft_picks[[#This Row],[veto_override_drafter_id]]=""),"",_xlfn.XLOOKUP(draft_picks[[#This Row],[veto_override_drafter_id]],drafters[id],drafters[name]))</f>
        <v/>
      </c>
      <c r="T3688" t="str">
        <f>IF(OR(ISBLANK(draft_picks[[#This Row],[veto_override_team_id]]),draft_picks[[#This Row],[veto_override_team_id]]=""),"",_xlfn.XLOOKUP(draft_picks[[#This Row],[veto_override_team_id]],drafter_teams[id],drafter_teams[name]))</f>
        <v/>
      </c>
    </row>
    <row r="3689" spans="1:20" x14ac:dyDescent="0.25">
      <c r="A3689" t="s">
        <v>16058</v>
      </c>
      <c r="B3689" t="str">
        <f>_xlfn.XLOOKUP(draft_picks[[#This Row],[draft_id]],drafts[id],drafts[title])</f>
        <v>Eddie Egan Franchise mini-Super Draft</v>
      </c>
      <c r="C3689">
        <v>5</v>
      </c>
      <c r="D3689">
        <f>IF(C3688&lt;draft_picks[[#This Row],[position]],1,IF(C3688&gt;draft_picks[[#This Row],[position]],D3688+1,IF(C3688=draft_picks[[#This Row],[position]],D3688+1)))</f>
        <v>1</v>
      </c>
      <c r="E3689" t="s">
        <v>16439</v>
      </c>
      <c r="F3689" t="str">
        <f>IF(ISBLANK(draft_picks[[#This Row],[movie_id]]),"",_xlfn.XLOOKUP(draft_picks[[#This Row],[movie_id]],drafts.movies[id],drafts.movies[movie_title]))</f>
        <v>The Seven-Ups</v>
      </c>
      <c r="G3689" t="s">
        <v>1237</v>
      </c>
      <c r="H3689" t="str">
        <f>IF(ISBLANK(draft_picks[[#This Row],[drafter_id]]),"",_xlfn.XLOOKUP(draft_picks[[#This Row],[drafter_id]],drafters[id],drafters[name]))</f>
        <v>Clay Keller</v>
      </c>
      <c r="J3689" t="str">
        <f>IF(ISBLANK(draft_picks[[#This Row],[drafter_team_id]]),"",_xlfn.XLOOKUP(draft_picks[[#This Row],[drafter_team_id]],drafter_teams[id],drafter_teams[name]))</f>
        <v/>
      </c>
      <c r="K3689" t="s">
        <v>15484</v>
      </c>
      <c r="L3689" t="s">
        <v>1115</v>
      </c>
      <c r="M3689" t="str">
        <f>IF(OR(ISBLANK(draft_picks[[#This Row],[veto_drafter_id]]),draft_picks[[#This Row],[veto_drafter_id]]=""),"",_xlfn.XLOOKUP(draft_picks[[#This Row],[veto_drafter_id]],drafters[id],drafters[name]))</f>
        <v>Ryan Marker</v>
      </c>
      <c r="O3689" t="str">
        <f>IF(OR(ISBLANK(draft_picks[[#This Row],[veto_drafter_team_id]]),draft_picks[[#This Row],[veto_drafter_team_id]]=""),"",_xlfn.XLOOKUP(draft_picks[[#This Row],[veto_drafter_team_id]],drafter_teams[id],drafter_teams[name]))</f>
        <v/>
      </c>
      <c r="R3689" t="str">
        <f>IF(OR(ISBLANK(draft_picks[[#This Row],[veto_override_drafter_id]]),draft_picks[[#This Row],[veto_override_drafter_id]]=""),"",_xlfn.XLOOKUP(draft_picks[[#This Row],[veto_override_drafter_id]],drafters[id],drafters[name]))</f>
        <v/>
      </c>
      <c r="T3689" t="str">
        <f>IF(OR(ISBLANK(draft_picks[[#This Row],[veto_override_team_id]]),draft_picks[[#This Row],[veto_override_team_id]]=""),"",_xlfn.XLOOKUP(draft_picks[[#This Row],[veto_override_team_id]],drafter_teams[id],drafter_teams[name]))</f>
        <v/>
      </c>
    </row>
    <row r="3690" spans="1:20" x14ac:dyDescent="0.25">
      <c r="A3690" t="s">
        <v>16058</v>
      </c>
      <c r="B3690" t="str">
        <f>_xlfn.XLOOKUP(draft_picks[[#This Row],[draft_id]],drafts[id],drafts[title])</f>
        <v>Eddie Egan Franchise mini-Super Draft</v>
      </c>
      <c r="C3690">
        <v>5</v>
      </c>
      <c r="D3690">
        <f>IF(C3689&lt;draft_picks[[#This Row],[position]],1,IF(C3689&gt;draft_picks[[#This Row],[position]],D3689+1,IF(C3689=draft_picks[[#This Row],[position]],D3689+1)))</f>
        <v>2</v>
      </c>
      <c r="E3690" t="s">
        <v>16442</v>
      </c>
      <c r="F3690" t="str">
        <f>IF(ISBLANK(draft_picks[[#This Row],[movie_id]]),"",_xlfn.XLOOKUP(draft_picks[[#This Row],[movie_id]],drafts.movies[id],drafts.movies[movie_title]))</f>
        <v>The French Connection 3</v>
      </c>
      <c r="G3690" t="s">
        <v>1237</v>
      </c>
      <c r="H3690" t="str">
        <f>IF(ISBLANK(draft_picks[[#This Row],[drafter_id]]),"",_xlfn.XLOOKUP(draft_picks[[#This Row],[drafter_id]],drafters[id],drafters[name]))</f>
        <v>Clay Keller</v>
      </c>
      <c r="J3690" t="str">
        <f>IF(ISBLANK(draft_picks[[#This Row],[drafter_team_id]]),"",_xlfn.XLOOKUP(draft_picks[[#This Row],[drafter_team_id]],drafter_teams[id],drafter_teams[name]))</f>
        <v/>
      </c>
      <c r="M3690" t="str">
        <f>IF(OR(ISBLANK(draft_picks[[#This Row],[veto_drafter_id]]),draft_picks[[#This Row],[veto_drafter_id]]=""),"",_xlfn.XLOOKUP(draft_picks[[#This Row],[veto_drafter_id]],drafters[id],drafters[name]))</f>
        <v/>
      </c>
      <c r="O3690" t="str">
        <f>IF(OR(ISBLANK(draft_picks[[#This Row],[veto_drafter_team_id]]),draft_picks[[#This Row],[veto_drafter_team_id]]=""),"",_xlfn.XLOOKUP(draft_picks[[#This Row],[veto_drafter_team_id]],drafter_teams[id],drafter_teams[name]))</f>
        <v/>
      </c>
      <c r="R3690" t="str">
        <f>IF(OR(ISBLANK(draft_picks[[#This Row],[veto_override_drafter_id]]),draft_picks[[#This Row],[veto_override_drafter_id]]=""),"",_xlfn.XLOOKUP(draft_picks[[#This Row],[veto_override_drafter_id]],drafters[id],drafters[name]))</f>
        <v/>
      </c>
      <c r="T3690" t="str">
        <f>IF(OR(ISBLANK(draft_picks[[#This Row],[veto_override_team_id]]),draft_picks[[#This Row],[veto_override_team_id]]=""),"",_xlfn.XLOOKUP(draft_picks[[#This Row],[veto_override_team_id]],drafter_teams[id],drafter_teams[name]))</f>
        <v/>
      </c>
    </row>
    <row r="3691" spans="1:20" x14ac:dyDescent="0.25">
      <c r="A3691" t="s">
        <v>16058</v>
      </c>
      <c r="B3691" t="str">
        <f>_xlfn.XLOOKUP(draft_picks[[#This Row],[draft_id]],drafts[id],drafts[title])</f>
        <v>Eddie Egan Franchise mini-Super Draft</v>
      </c>
      <c r="C3691">
        <v>4</v>
      </c>
      <c r="D3691">
        <f>IF(C3690&lt;draft_picks[[#This Row],[position]],1,IF(C3690&gt;draft_picks[[#This Row],[position]],D3690+1,IF(C3690=draft_picks[[#This Row],[position]],D3690+1)))</f>
        <v>3</v>
      </c>
      <c r="E3691" t="s">
        <v>16445</v>
      </c>
      <c r="F3691" t="str">
        <f>IF(ISBLANK(draft_picks[[#This Row],[movie_id]]),"",_xlfn.XLOOKUP(draft_picks[[#This Row],[movie_id]],drafts.movies[id],drafts.movies[movie_title]))</f>
        <v>Badge 373</v>
      </c>
      <c r="G3691" t="s">
        <v>1115</v>
      </c>
      <c r="H3691" t="str">
        <f>IF(ISBLANK(draft_picks[[#This Row],[drafter_id]]),"",_xlfn.XLOOKUP(draft_picks[[#This Row],[drafter_id]],drafters[id],drafters[name]))</f>
        <v>Ryan Marker</v>
      </c>
      <c r="J3691" t="str">
        <f>IF(ISBLANK(draft_picks[[#This Row],[drafter_team_id]]),"",_xlfn.XLOOKUP(draft_picks[[#This Row],[drafter_team_id]],drafter_teams[id],drafter_teams[name]))</f>
        <v/>
      </c>
      <c r="M3691" t="str">
        <f>IF(OR(ISBLANK(draft_picks[[#This Row],[veto_drafter_id]]),draft_picks[[#This Row],[veto_drafter_id]]=""),"",_xlfn.XLOOKUP(draft_picks[[#This Row],[veto_drafter_id]],drafters[id],drafters[name]))</f>
        <v/>
      </c>
      <c r="O3691" t="str">
        <f>IF(OR(ISBLANK(draft_picks[[#This Row],[veto_drafter_team_id]]),draft_picks[[#This Row],[veto_drafter_team_id]]=""),"",_xlfn.XLOOKUP(draft_picks[[#This Row],[veto_drafter_team_id]],drafter_teams[id],drafter_teams[name]))</f>
        <v/>
      </c>
      <c r="R3691" t="str">
        <f>IF(OR(ISBLANK(draft_picks[[#This Row],[veto_override_drafter_id]]),draft_picks[[#This Row],[veto_override_drafter_id]]=""),"",_xlfn.XLOOKUP(draft_picks[[#This Row],[veto_override_drafter_id]],drafters[id],drafters[name]))</f>
        <v/>
      </c>
      <c r="T3691" t="str">
        <f>IF(OR(ISBLANK(draft_picks[[#This Row],[veto_override_team_id]]),draft_picks[[#This Row],[veto_override_team_id]]=""),"",_xlfn.XLOOKUP(draft_picks[[#This Row],[veto_override_team_id]],drafter_teams[id],drafter_teams[name]))</f>
        <v/>
      </c>
    </row>
    <row r="3692" spans="1:20" x14ac:dyDescent="0.25">
      <c r="A3692" t="s">
        <v>16058</v>
      </c>
      <c r="B3692" t="str">
        <f>_xlfn.XLOOKUP(draft_picks[[#This Row],[draft_id]],drafts[id],drafts[title])</f>
        <v>Eddie Egan Franchise mini-Super Draft</v>
      </c>
      <c r="C3692">
        <v>3</v>
      </c>
      <c r="D3692">
        <f>IF(C3691&lt;draft_picks[[#This Row],[position]],1,IF(C3691&gt;draft_picks[[#This Row],[position]],D3691+1,IF(C3691=draft_picks[[#This Row],[position]],D3691+1)))</f>
        <v>4</v>
      </c>
      <c r="E3692" t="s">
        <v>16439</v>
      </c>
      <c r="F3692" t="str">
        <f>IF(ISBLANK(draft_picks[[#This Row],[movie_id]]),"",_xlfn.XLOOKUP(draft_picks[[#This Row],[movie_id]],drafts.movies[id],drafts.movies[movie_title]))</f>
        <v>The Seven-Ups</v>
      </c>
      <c r="G3692" t="s">
        <v>1237</v>
      </c>
      <c r="H3692" t="str">
        <f>IF(ISBLANK(draft_picks[[#This Row],[drafter_id]]),"",_xlfn.XLOOKUP(draft_picks[[#This Row],[drafter_id]],drafters[id],drafters[name]))</f>
        <v>Clay Keller</v>
      </c>
      <c r="J3692" t="str">
        <f>IF(ISBLANK(draft_picks[[#This Row],[drafter_team_id]]),"",_xlfn.XLOOKUP(draft_picks[[#This Row],[drafter_team_id]],drafter_teams[id],drafter_teams[name]))</f>
        <v/>
      </c>
      <c r="M3692" t="str">
        <f>IF(OR(ISBLANK(draft_picks[[#This Row],[veto_drafter_id]]),draft_picks[[#This Row],[veto_drafter_id]]=""),"",_xlfn.XLOOKUP(draft_picks[[#This Row],[veto_drafter_id]],drafters[id],drafters[name]))</f>
        <v/>
      </c>
      <c r="O3692" t="str">
        <f>IF(OR(ISBLANK(draft_picks[[#This Row],[veto_drafter_team_id]]),draft_picks[[#This Row],[veto_drafter_team_id]]=""),"",_xlfn.XLOOKUP(draft_picks[[#This Row],[veto_drafter_team_id]],drafter_teams[id],drafter_teams[name]))</f>
        <v/>
      </c>
      <c r="R3692" t="str">
        <f>IF(OR(ISBLANK(draft_picks[[#This Row],[veto_override_drafter_id]]),draft_picks[[#This Row],[veto_override_drafter_id]]=""),"",_xlfn.XLOOKUP(draft_picks[[#This Row],[veto_override_drafter_id]],drafters[id],drafters[name]))</f>
        <v/>
      </c>
      <c r="T3692" t="str">
        <f>IF(OR(ISBLANK(draft_picks[[#This Row],[veto_override_team_id]]),draft_picks[[#This Row],[veto_override_team_id]]=""),"",_xlfn.XLOOKUP(draft_picks[[#This Row],[veto_override_team_id]],drafter_teams[id],drafter_teams[name]))</f>
        <v/>
      </c>
    </row>
    <row r="3693" spans="1:20" x14ac:dyDescent="0.25">
      <c r="A3693" t="s">
        <v>16058</v>
      </c>
      <c r="B3693" t="str">
        <f>_xlfn.XLOOKUP(draft_picks[[#This Row],[draft_id]],drafts[id],drafts[title])</f>
        <v>Eddie Egan Franchise mini-Super Draft</v>
      </c>
      <c r="C3693">
        <v>2</v>
      </c>
      <c r="D3693">
        <f>IF(C3692&lt;draft_picks[[#This Row],[position]],1,IF(C3692&gt;draft_picks[[#This Row],[position]],D3692+1,IF(C3692=draft_picks[[#This Row],[position]],D3692+1)))</f>
        <v>5</v>
      </c>
      <c r="E3693" t="s">
        <v>16448</v>
      </c>
      <c r="F3693" t="str">
        <f>IF(ISBLANK(draft_picks[[#This Row],[movie_id]]),"",_xlfn.XLOOKUP(draft_picks[[#This Row],[movie_id]],drafts.movies[id],drafts.movies[movie_title]))</f>
        <v>French Connection II</v>
      </c>
      <c r="G3693" t="s">
        <v>1115</v>
      </c>
      <c r="H3693" t="str">
        <f>IF(ISBLANK(draft_picks[[#This Row],[drafter_id]]),"",_xlfn.XLOOKUP(draft_picks[[#This Row],[drafter_id]],drafters[id],drafters[name]))</f>
        <v>Ryan Marker</v>
      </c>
      <c r="J3693" t="str">
        <f>IF(ISBLANK(draft_picks[[#This Row],[drafter_team_id]]),"",_xlfn.XLOOKUP(draft_picks[[#This Row],[drafter_team_id]],drafter_teams[id],drafter_teams[name]))</f>
        <v/>
      </c>
      <c r="M3693" t="str">
        <f>IF(OR(ISBLANK(draft_picks[[#This Row],[veto_drafter_id]]),draft_picks[[#This Row],[veto_drafter_id]]=""),"",_xlfn.XLOOKUP(draft_picks[[#This Row],[veto_drafter_id]],drafters[id],drafters[name]))</f>
        <v/>
      </c>
      <c r="O3693" t="str">
        <f>IF(OR(ISBLANK(draft_picks[[#This Row],[veto_drafter_team_id]]),draft_picks[[#This Row],[veto_drafter_team_id]]=""),"",_xlfn.XLOOKUP(draft_picks[[#This Row],[veto_drafter_team_id]],drafter_teams[id],drafter_teams[name]))</f>
        <v/>
      </c>
      <c r="R3693" t="str">
        <f>IF(OR(ISBLANK(draft_picks[[#This Row],[veto_override_drafter_id]]),draft_picks[[#This Row],[veto_override_drafter_id]]=""),"",_xlfn.XLOOKUP(draft_picks[[#This Row],[veto_override_drafter_id]],drafters[id],drafters[name]))</f>
        <v/>
      </c>
      <c r="T3693" t="str">
        <f>IF(OR(ISBLANK(draft_picks[[#This Row],[veto_override_team_id]]),draft_picks[[#This Row],[veto_override_team_id]]=""),"",_xlfn.XLOOKUP(draft_picks[[#This Row],[veto_override_team_id]],drafter_teams[id],drafter_teams[name]))</f>
        <v/>
      </c>
    </row>
    <row r="3694" spans="1:20" x14ac:dyDescent="0.25">
      <c r="A3694" t="s">
        <v>16058</v>
      </c>
      <c r="B3694" t="str">
        <f>_xlfn.XLOOKUP(draft_picks[[#This Row],[draft_id]],drafts[id],drafts[title])</f>
        <v>Eddie Egan Franchise mini-Super Draft</v>
      </c>
      <c r="C3694">
        <v>1</v>
      </c>
      <c r="D3694">
        <f>IF(C3693&lt;draft_picks[[#This Row],[position]],1,IF(C3693&gt;draft_picks[[#This Row],[position]],D3693+1,IF(C3693=draft_picks[[#This Row],[position]],D3693+1)))</f>
        <v>6</v>
      </c>
      <c r="E3694" t="s">
        <v>16451</v>
      </c>
      <c r="F3694" t="str">
        <f>IF(ISBLANK(draft_picks[[#This Row],[movie_id]]),"",_xlfn.XLOOKUP(draft_picks[[#This Row],[movie_id]],drafts.movies[id],drafts.movies[movie_title]))</f>
        <v>The French Connection</v>
      </c>
      <c r="G3694" t="s">
        <v>1237</v>
      </c>
      <c r="H3694" t="str">
        <f>IF(ISBLANK(draft_picks[[#This Row],[drafter_id]]),"",_xlfn.XLOOKUP(draft_picks[[#This Row],[drafter_id]],drafters[id],drafters[name]))</f>
        <v>Clay Keller</v>
      </c>
      <c r="J3694" t="str">
        <f>IF(ISBLANK(draft_picks[[#This Row],[drafter_team_id]]),"",_xlfn.XLOOKUP(draft_picks[[#This Row],[drafter_team_id]],drafter_teams[id],drafter_teams[name]))</f>
        <v/>
      </c>
      <c r="M3694" t="str">
        <f>IF(OR(ISBLANK(draft_picks[[#This Row],[veto_drafter_id]]),draft_picks[[#This Row],[veto_drafter_id]]=""),"",_xlfn.XLOOKUP(draft_picks[[#This Row],[veto_drafter_id]],drafters[id],drafters[name]))</f>
        <v/>
      </c>
      <c r="O3694" t="str">
        <f>IF(OR(ISBLANK(draft_picks[[#This Row],[veto_drafter_team_id]]),draft_picks[[#This Row],[veto_drafter_team_id]]=""),"",_xlfn.XLOOKUP(draft_picks[[#This Row],[veto_drafter_team_id]],drafter_teams[id],drafter_teams[name]))</f>
        <v/>
      </c>
      <c r="R3694" t="str">
        <f>IF(OR(ISBLANK(draft_picks[[#This Row],[veto_override_drafter_id]]),draft_picks[[#This Row],[veto_override_drafter_id]]=""),"",_xlfn.XLOOKUP(draft_picks[[#This Row],[veto_override_drafter_id]],drafters[id],drafters[name]))</f>
        <v/>
      </c>
      <c r="T3694" t="str">
        <f>IF(OR(ISBLANK(draft_picks[[#This Row],[veto_override_team_id]]),draft_picks[[#This Row],[veto_override_team_id]]=""),"",_xlfn.XLOOKUP(draft_picks[[#This Row],[veto_override_team_id]],drafter_teams[id],drafter_teams[name]))</f>
        <v/>
      </c>
    </row>
    <row r="3695" spans="1:20" x14ac:dyDescent="0.25">
      <c r="A3695" t="s">
        <v>532</v>
      </c>
      <c r="B3695" t="str">
        <f>_xlfn.XLOOKUP(draft_picks[[#This Row],[draft_id]],drafts[id],drafts[title])</f>
        <v>Antoine Doinel mini-Super Draft</v>
      </c>
      <c r="C3695">
        <v>5</v>
      </c>
      <c r="D3695">
        <f>IF(C3694&lt;draft_picks[[#This Row],[position]],1,IF(C3694&gt;draft_picks[[#This Row],[position]],D3694+1,IF(C3694=draft_picks[[#This Row],[position]],D3694+1)))</f>
        <v>1</v>
      </c>
      <c r="E3695" t="s">
        <v>4404</v>
      </c>
      <c r="F3695" t="str">
        <f>IF(ISBLANK(draft_picks[[#This Row],[movie_id]]),"",_xlfn.XLOOKUP(draft_picks[[#This Row],[movie_id]],drafts.movies[id],drafts.movies[movie_title]))</f>
        <v>Bed &amp; Board</v>
      </c>
      <c r="G3695" t="s">
        <v>1237</v>
      </c>
      <c r="H3695" t="str">
        <f>IF(ISBLANK(draft_picks[[#This Row],[drafter_id]]),"",_xlfn.XLOOKUP(draft_picks[[#This Row],[drafter_id]],drafters[id],drafters[name]))</f>
        <v>Clay Keller</v>
      </c>
      <c r="J3695" t="str">
        <f>IF(ISBLANK(draft_picks[[#This Row],[drafter_team_id]]),"",_xlfn.XLOOKUP(draft_picks[[#This Row],[drafter_team_id]],drafter_teams[id],drafter_teams[name]))</f>
        <v/>
      </c>
      <c r="K3695" t="s">
        <v>15484</v>
      </c>
      <c r="L3695" t="s">
        <v>1115</v>
      </c>
      <c r="M3695" t="str">
        <f>IF(OR(ISBLANK(draft_picks[[#This Row],[veto_drafter_id]]),draft_picks[[#This Row],[veto_drafter_id]]=""),"",_xlfn.XLOOKUP(draft_picks[[#This Row],[veto_drafter_id]],drafters[id],drafters[name]))</f>
        <v>Ryan Marker</v>
      </c>
      <c r="O3695" t="str">
        <f>IF(OR(ISBLANK(draft_picks[[#This Row],[veto_drafter_team_id]]),draft_picks[[#This Row],[veto_drafter_team_id]]=""),"",_xlfn.XLOOKUP(draft_picks[[#This Row],[veto_drafter_team_id]],drafter_teams[id],drafter_teams[name]))</f>
        <v/>
      </c>
      <c r="R3695" t="str">
        <f>IF(OR(ISBLANK(draft_picks[[#This Row],[veto_override_drafter_id]]),draft_picks[[#This Row],[veto_override_drafter_id]]=""),"",_xlfn.XLOOKUP(draft_picks[[#This Row],[veto_override_drafter_id]],drafters[id],drafters[name]))</f>
        <v/>
      </c>
      <c r="T3695" t="str">
        <f>IF(OR(ISBLANK(draft_picks[[#This Row],[veto_override_team_id]]),draft_picks[[#This Row],[veto_override_team_id]]=""),"",_xlfn.XLOOKUP(draft_picks[[#This Row],[veto_override_team_id]],drafter_teams[id],drafter_teams[name]))</f>
        <v/>
      </c>
    </row>
    <row r="3696" spans="1:20" x14ac:dyDescent="0.25">
      <c r="A3696" t="s">
        <v>532</v>
      </c>
      <c r="B3696" t="str">
        <f>_xlfn.XLOOKUP(draft_picks[[#This Row],[draft_id]],drafts[id],drafts[title])</f>
        <v>Antoine Doinel mini-Super Draft</v>
      </c>
      <c r="C3696">
        <v>5</v>
      </c>
      <c r="D3696">
        <f>IF(C3695&lt;draft_picks[[#This Row],[position]],1,IF(C3695&gt;draft_picks[[#This Row],[position]],D3695+1,IF(C3695=draft_picks[[#This Row],[position]],D3695+1)))</f>
        <v>2</v>
      </c>
      <c r="E3696" t="s">
        <v>16454</v>
      </c>
      <c r="F3696" t="str">
        <f>IF(ISBLANK(draft_picks[[#This Row],[movie_id]]),"",_xlfn.XLOOKUP(draft_picks[[#This Row],[movie_id]],drafts.movies[id],drafts.movies[movie_title]))</f>
        <v>Antoine and Colette</v>
      </c>
      <c r="G3696" t="s">
        <v>1237</v>
      </c>
      <c r="H3696" t="str">
        <f>IF(ISBLANK(draft_picks[[#This Row],[drafter_id]]),"",_xlfn.XLOOKUP(draft_picks[[#This Row],[drafter_id]],drafters[id],drafters[name]))</f>
        <v>Clay Keller</v>
      </c>
      <c r="J3696" t="str">
        <f>IF(ISBLANK(draft_picks[[#This Row],[drafter_team_id]]),"",_xlfn.XLOOKUP(draft_picks[[#This Row],[drafter_team_id]],drafter_teams[id],drafter_teams[name]))</f>
        <v/>
      </c>
      <c r="M3696" t="str">
        <f>IF(OR(ISBLANK(draft_picks[[#This Row],[veto_drafter_id]]),draft_picks[[#This Row],[veto_drafter_id]]=""),"",_xlfn.XLOOKUP(draft_picks[[#This Row],[veto_drafter_id]],drafters[id],drafters[name]))</f>
        <v/>
      </c>
      <c r="O3696" t="str">
        <f>IF(OR(ISBLANK(draft_picks[[#This Row],[veto_drafter_team_id]]),draft_picks[[#This Row],[veto_drafter_team_id]]=""),"",_xlfn.XLOOKUP(draft_picks[[#This Row],[veto_drafter_team_id]],drafter_teams[id],drafter_teams[name]))</f>
        <v/>
      </c>
      <c r="R3696" t="str">
        <f>IF(OR(ISBLANK(draft_picks[[#This Row],[veto_override_drafter_id]]),draft_picks[[#This Row],[veto_override_drafter_id]]=""),"",_xlfn.XLOOKUP(draft_picks[[#This Row],[veto_override_drafter_id]],drafters[id],drafters[name]))</f>
        <v/>
      </c>
      <c r="T3696" t="str">
        <f>IF(OR(ISBLANK(draft_picks[[#This Row],[veto_override_team_id]]),draft_picks[[#This Row],[veto_override_team_id]]=""),"",_xlfn.XLOOKUP(draft_picks[[#This Row],[veto_override_team_id]],drafter_teams[id],drafter_teams[name]))</f>
        <v/>
      </c>
    </row>
    <row r="3697" spans="1:20" x14ac:dyDescent="0.25">
      <c r="A3697" t="s">
        <v>532</v>
      </c>
      <c r="B3697" t="str">
        <f>_xlfn.XLOOKUP(draft_picks[[#This Row],[draft_id]],drafts[id],drafts[title])</f>
        <v>Antoine Doinel mini-Super Draft</v>
      </c>
      <c r="C3697">
        <v>4</v>
      </c>
      <c r="D3697">
        <f>IF(C3696&lt;draft_picks[[#This Row],[position]],1,IF(C3696&gt;draft_picks[[#This Row],[position]],D3696+1,IF(C3696=draft_picks[[#This Row],[position]],D3696+1)))</f>
        <v>3</v>
      </c>
      <c r="E3697" t="s">
        <v>2571</v>
      </c>
      <c r="F3697" t="str">
        <f>IF(ISBLANK(draft_picks[[#This Row],[movie_id]]),"",_xlfn.XLOOKUP(draft_picks[[#This Row],[movie_id]],drafts.movies[id],drafts.movies[movie_title]))</f>
        <v>Stolen Kisses</v>
      </c>
      <c r="G3697" t="s">
        <v>1115</v>
      </c>
      <c r="H3697" t="str">
        <f>IF(ISBLANK(draft_picks[[#This Row],[drafter_id]]),"",_xlfn.XLOOKUP(draft_picks[[#This Row],[drafter_id]],drafters[id],drafters[name]))</f>
        <v>Ryan Marker</v>
      </c>
      <c r="J3697" t="str">
        <f>IF(ISBLANK(draft_picks[[#This Row],[drafter_team_id]]),"",_xlfn.XLOOKUP(draft_picks[[#This Row],[drafter_team_id]],drafter_teams[id],drafter_teams[name]))</f>
        <v/>
      </c>
      <c r="K3697" t="s">
        <v>15484</v>
      </c>
      <c r="L3697" t="s">
        <v>1237</v>
      </c>
      <c r="M3697" t="str">
        <f>IF(OR(ISBLANK(draft_picks[[#This Row],[veto_drafter_id]]),draft_picks[[#This Row],[veto_drafter_id]]=""),"",_xlfn.XLOOKUP(draft_picks[[#This Row],[veto_drafter_id]],drafters[id],drafters[name]))</f>
        <v>Clay Keller</v>
      </c>
      <c r="O3697" t="str">
        <f>IF(OR(ISBLANK(draft_picks[[#This Row],[veto_drafter_team_id]]),draft_picks[[#This Row],[veto_drafter_team_id]]=""),"",_xlfn.XLOOKUP(draft_picks[[#This Row],[veto_drafter_team_id]],drafter_teams[id],drafter_teams[name]))</f>
        <v/>
      </c>
      <c r="R3697" t="str">
        <f>IF(OR(ISBLANK(draft_picks[[#This Row],[veto_override_drafter_id]]),draft_picks[[#This Row],[veto_override_drafter_id]]=""),"",_xlfn.XLOOKUP(draft_picks[[#This Row],[veto_override_drafter_id]],drafters[id],drafters[name]))</f>
        <v/>
      </c>
      <c r="T3697" t="str">
        <f>IF(OR(ISBLANK(draft_picks[[#This Row],[veto_override_team_id]]),draft_picks[[#This Row],[veto_override_team_id]]=""),"",_xlfn.XLOOKUP(draft_picks[[#This Row],[veto_override_team_id]],drafter_teams[id],drafter_teams[name]))</f>
        <v/>
      </c>
    </row>
    <row r="3698" spans="1:20" x14ac:dyDescent="0.25">
      <c r="A3698" t="s">
        <v>532</v>
      </c>
      <c r="B3698" t="str">
        <f>_xlfn.XLOOKUP(draft_picks[[#This Row],[draft_id]],drafts[id],drafts[title])</f>
        <v>Antoine Doinel mini-Super Draft</v>
      </c>
      <c r="C3698">
        <v>4</v>
      </c>
      <c r="D3698">
        <f>IF(C3697&lt;draft_picks[[#This Row],[position]],1,IF(C3697&gt;draft_picks[[#This Row],[position]],D3697+1,IF(C3697=draft_picks[[#This Row],[position]],D3697+1)))</f>
        <v>4</v>
      </c>
      <c r="E3698" t="s">
        <v>7697</v>
      </c>
      <c r="F3698" t="str">
        <f>IF(ISBLANK(draft_picks[[#This Row],[movie_id]]),"",_xlfn.XLOOKUP(draft_picks[[#This Row],[movie_id]],drafts.movies[id],drafts.movies[movie_title]))</f>
        <v>Love on the Run</v>
      </c>
      <c r="G3698" t="s">
        <v>1115</v>
      </c>
      <c r="H3698" t="str">
        <f>IF(ISBLANK(draft_picks[[#This Row],[drafter_id]]),"",_xlfn.XLOOKUP(draft_picks[[#This Row],[drafter_id]],drafters[id],drafters[name]))</f>
        <v>Ryan Marker</v>
      </c>
      <c r="J3698" t="str">
        <f>IF(ISBLANK(draft_picks[[#This Row],[drafter_team_id]]),"",_xlfn.XLOOKUP(draft_picks[[#This Row],[drafter_team_id]],drafter_teams[id],drafter_teams[name]))</f>
        <v/>
      </c>
      <c r="M3698" t="str">
        <f>IF(OR(ISBLANK(draft_picks[[#This Row],[veto_drafter_id]]),draft_picks[[#This Row],[veto_drafter_id]]=""),"",_xlfn.XLOOKUP(draft_picks[[#This Row],[veto_drafter_id]],drafters[id],drafters[name]))</f>
        <v/>
      </c>
      <c r="O3698" t="str">
        <f>IF(OR(ISBLANK(draft_picks[[#This Row],[veto_drafter_team_id]]),draft_picks[[#This Row],[veto_drafter_team_id]]=""),"",_xlfn.XLOOKUP(draft_picks[[#This Row],[veto_drafter_team_id]],drafter_teams[id],drafter_teams[name]))</f>
        <v/>
      </c>
      <c r="R3698" t="str">
        <f>IF(OR(ISBLANK(draft_picks[[#This Row],[veto_override_drafter_id]]),draft_picks[[#This Row],[veto_override_drafter_id]]=""),"",_xlfn.XLOOKUP(draft_picks[[#This Row],[veto_override_drafter_id]],drafters[id],drafters[name]))</f>
        <v/>
      </c>
      <c r="T3698" t="str">
        <f>IF(OR(ISBLANK(draft_picks[[#This Row],[veto_override_team_id]]),draft_picks[[#This Row],[veto_override_team_id]]=""),"",_xlfn.XLOOKUP(draft_picks[[#This Row],[veto_override_team_id]],drafter_teams[id],drafter_teams[name]))</f>
        <v/>
      </c>
    </row>
    <row r="3699" spans="1:20" x14ac:dyDescent="0.25">
      <c r="A3699" t="s">
        <v>532</v>
      </c>
      <c r="B3699" t="str">
        <f>_xlfn.XLOOKUP(draft_picks[[#This Row],[draft_id]],drafts[id],drafts[title])</f>
        <v>Antoine Doinel mini-Super Draft</v>
      </c>
      <c r="C3699">
        <v>3</v>
      </c>
      <c r="D3699">
        <f>IF(C3698&lt;draft_picks[[#This Row],[position]],1,IF(C3698&gt;draft_picks[[#This Row],[position]],D3698+1,IF(C3698=draft_picks[[#This Row],[position]],D3698+1)))</f>
        <v>5</v>
      </c>
      <c r="E3699" t="s">
        <v>4404</v>
      </c>
      <c r="F3699" t="str">
        <f>IF(ISBLANK(draft_picks[[#This Row],[movie_id]]),"",_xlfn.XLOOKUP(draft_picks[[#This Row],[movie_id]],drafts.movies[id],drafts.movies[movie_title]))</f>
        <v>Bed &amp; Board</v>
      </c>
      <c r="G3699" t="s">
        <v>1237</v>
      </c>
      <c r="H3699" t="str">
        <f>IF(ISBLANK(draft_picks[[#This Row],[drafter_id]]),"",_xlfn.XLOOKUP(draft_picks[[#This Row],[drafter_id]],drafters[id],drafters[name]))</f>
        <v>Clay Keller</v>
      </c>
      <c r="J3699" t="str">
        <f>IF(ISBLANK(draft_picks[[#This Row],[drafter_team_id]]),"",_xlfn.XLOOKUP(draft_picks[[#This Row],[drafter_team_id]],drafter_teams[id],drafter_teams[name]))</f>
        <v/>
      </c>
      <c r="M3699" t="str">
        <f>IF(OR(ISBLANK(draft_picks[[#This Row],[veto_drafter_id]]),draft_picks[[#This Row],[veto_drafter_id]]=""),"",_xlfn.XLOOKUP(draft_picks[[#This Row],[veto_drafter_id]],drafters[id],drafters[name]))</f>
        <v/>
      </c>
      <c r="O3699" t="str">
        <f>IF(OR(ISBLANK(draft_picks[[#This Row],[veto_drafter_team_id]]),draft_picks[[#This Row],[veto_drafter_team_id]]=""),"",_xlfn.XLOOKUP(draft_picks[[#This Row],[veto_drafter_team_id]],drafter_teams[id],drafter_teams[name]))</f>
        <v/>
      </c>
      <c r="R3699" t="str">
        <f>IF(OR(ISBLANK(draft_picks[[#This Row],[veto_override_drafter_id]]),draft_picks[[#This Row],[veto_override_drafter_id]]=""),"",_xlfn.XLOOKUP(draft_picks[[#This Row],[veto_override_drafter_id]],drafters[id],drafters[name]))</f>
        <v/>
      </c>
      <c r="T3699" t="str">
        <f>IF(OR(ISBLANK(draft_picks[[#This Row],[veto_override_team_id]]),draft_picks[[#This Row],[veto_override_team_id]]=""),"",_xlfn.XLOOKUP(draft_picks[[#This Row],[veto_override_team_id]],drafter_teams[id],drafter_teams[name]))</f>
        <v/>
      </c>
    </row>
    <row r="3700" spans="1:20" x14ac:dyDescent="0.25">
      <c r="A3700" t="s">
        <v>532</v>
      </c>
      <c r="B3700" t="str">
        <f>_xlfn.XLOOKUP(draft_picks[[#This Row],[draft_id]],drafts[id],drafts[title])</f>
        <v>Antoine Doinel mini-Super Draft</v>
      </c>
      <c r="C3700">
        <v>2</v>
      </c>
      <c r="D3700">
        <f>IF(C3699&lt;draft_picks[[#This Row],[position]],1,IF(C3699&gt;draft_picks[[#This Row],[position]],D3699+1,IF(C3699=draft_picks[[#This Row],[position]],D3699+1)))</f>
        <v>6</v>
      </c>
      <c r="E3700" t="s">
        <v>2571</v>
      </c>
      <c r="F3700" t="str">
        <f>IF(ISBLANK(draft_picks[[#This Row],[movie_id]]),"",_xlfn.XLOOKUP(draft_picks[[#This Row],[movie_id]],drafts.movies[id],drafts.movies[movie_title]))</f>
        <v>Stolen Kisses</v>
      </c>
      <c r="G3700" t="s">
        <v>1115</v>
      </c>
      <c r="H3700" t="str">
        <f>IF(ISBLANK(draft_picks[[#This Row],[drafter_id]]),"",_xlfn.XLOOKUP(draft_picks[[#This Row],[drafter_id]],drafters[id],drafters[name]))</f>
        <v>Ryan Marker</v>
      </c>
      <c r="J3700" t="str">
        <f>IF(ISBLANK(draft_picks[[#This Row],[drafter_team_id]]),"",_xlfn.XLOOKUP(draft_picks[[#This Row],[drafter_team_id]],drafter_teams[id],drafter_teams[name]))</f>
        <v/>
      </c>
      <c r="M3700" t="str">
        <f>IF(OR(ISBLANK(draft_picks[[#This Row],[veto_drafter_id]]),draft_picks[[#This Row],[veto_drafter_id]]=""),"",_xlfn.XLOOKUP(draft_picks[[#This Row],[veto_drafter_id]],drafters[id],drafters[name]))</f>
        <v/>
      </c>
      <c r="O3700" t="str">
        <f>IF(OR(ISBLANK(draft_picks[[#This Row],[veto_drafter_team_id]]),draft_picks[[#This Row],[veto_drafter_team_id]]=""),"",_xlfn.XLOOKUP(draft_picks[[#This Row],[veto_drafter_team_id]],drafter_teams[id],drafter_teams[name]))</f>
        <v/>
      </c>
      <c r="R3700" t="str">
        <f>IF(OR(ISBLANK(draft_picks[[#This Row],[veto_override_drafter_id]]),draft_picks[[#This Row],[veto_override_drafter_id]]=""),"",_xlfn.XLOOKUP(draft_picks[[#This Row],[veto_override_drafter_id]],drafters[id],drafters[name]))</f>
        <v/>
      </c>
      <c r="T3700" t="str">
        <f>IF(OR(ISBLANK(draft_picks[[#This Row],[veto_override_team_id]]),draft_picks[[#This Row],[veto_override_team_id]]=""),"",_xlfn.XLOOKUP(draft_picks[[#This Row],[veto_override_team_id]],drafter_teams[id],drafter_teams[name]))</f>
        <v/>
      </c>
    </row>
    <row r="3701" spans="1:20" x14ac:dyDescent="0.25">
      <c r="A3701" t="s">
        <v>532</v>
      </c>
      <c r="B3701" t="str">
        <f>_xlfn.XLOOKUP(draft_picks[[#This Row],[draft_id]],drafts[id],drafts[title])</f>
        <v>Antoine Doinel mini-Super Draft</v>
      </c>
      <c r="C3701">
        <v>1</v>
      </c>
      <c r="D3701">
        <f>IF(C3700&lt;draft_picks[[#This Row],[position]],1,IF(C3700&gt;draft_picks[[#This Row],[position]],D3700+1,IF(C3700=draft_picks[[#This Row],[position]],D3700+1)))</f>
        <v>7</v>
      </c>
      <c r="E3701" t="s">
        <v>3448</v>
      </c>
      <c r="F3701" t="str">
        <f>IF(ISBLANK(draft_picks[[#This Row],[movie_id]]),"",_xlfn.XLOOKUP(draft_picks[[#This Row],[movie_id]],drafts.movies[id],drafts.movies[movie_title]))</f>
        <v>The 400 Blows</v>
      </c>
      <c r="G3701" t="s">
        <v>1237</v>
      </c>
      <c r="H3701" t="str">
        <f>IF(ISBLANK(draft_picks[[#This Row],[drafter_id]]),"",_xlfn.XLOOKUP(draft_picks[[#This Row],[drafter_id]],drafters[id],drafters[name]))</f>
        <v>Clay Keller</v>
      </c>
      <c r="J3701" t="str">
        <f>IF(ISBLANK(draft_picks[[#This Row],[drafter_team_id]]),"",_xlfn.XLOOKUP(draft_picks[[#This Row],[drafter_team_id]],drafter_teams[id],drafter_teams[name]))</f>
        <v/>
      </c>
      <c r="M3701" t="str">
        <f>IF(OR(ISBLANK(draft_picks[[#This Row],[veto_drafter_id]]),draft_picks[[#This Row],[veto_drafter_id]]=""),"",_xlfn.XLOOKUP(draft_picks[[#This Row],[veto_drafter_id]],drafters[id],drafters[name]))</f>
        <v/>
      </c>
      <c r="O3701" t="str">
        <f>IF(OR(ISBLANK(draft_picks[[#This Row],[veto_drafter_team_id]]),draft_picks[[#This Row],[veto_drafter_team_id]]=""),"",_xlfn.XLOOKUP(draft_picks[[#This Row],[veto_drafter_team_id]],drafter_teams[id],drafter_teams[name]))</f>
        <v/>
      </c>
      <c r="R3701" t="str">
        <f>IF(OR(ISBLANK(draft_picks[[#This Row],[veto_override_drafter_id]]),draft_picks[[#This Row],[veto_override_drafter_id]]=""),"",_xlfn.XLOOKUP(draft_picks[[#This Row],[veto_override_drafter_id]],drafters[id],drafters[name]))</f>
        <v/>
      </c>
      <c r="T3701" t="str">
        <f>IF(OR(ISBLANK(draft_picks[[#This Row],[veto_override_team_id]]),draft_picks[[#This Row],[veto_override_team_id]]=""),"",_xlfn.XLOOKUP(draft_picks[[#This Row],[veto_override_team_id]],drafter_teams[id],drafter_teams[name]))</f>
        <v/>
      </c>
    </row>
    <row r="3702" spans="1:20" x14ac:dyDescent="0.25">
      <c r="A3702" t="s">
        <v>572</v>
      </c>
      <c r="B3702" t="str">
        <f>_xlfn.XLOOKUP(draft_picks[[#This Row],[draft_id]],drafts[id],drafts[title])</f>
        <v>Shaft mini-Super Draft</v>
      </c>
      <c r="C3702">
        <v>5</v>
      </c>
      <c r="D3702">
        <f>IF(C3701&lt;draft_picks[[#This Row],[position]],1,IF(C3701&gt;draft_picks[[#This Row],[position]],D3701+1,IF(C3701=draft_picks[[#This Row],[position]],D3701+1)))</f>
        <v>1</v>
      </c>
      <c r="E3702" t="s">
        <v>16460</v>
      </c>
      <c r="F3702" t="str">
        <f>IF(ISBLANK(draft_picks[[#This Row],[movie_id]]),"",_xlfn.XLOOKUP(draft_picks[[#This Row],[movie_id]],drafts.movies[id],drafts.movies[movie_title]))</f>
        <v>Shaft</v>
      </c>
      <c r="G3702" t="s">
        <v>1237</v>
      </c>
      <c r="H3702" t="str">
        <f>IF(ISBLANK(draft_picks[[#This Row],[drafter_id]]),"",_xlfn.XLOOKUP(draft_picks[[#This Row],[drafter_id]],drafters[id],drafters[name]))</f>
        <v>Clay Keller</v>
      </c>
      <c r="J3702" t="str">
        <f>IF(ISBLANK(draft_picks[[#This Row],[drafter_team_id]]),"",_xlfn.XLOOKUP(draft_picks[[#This Row],[drafter_team_id]],drafter_teams[id],drafter_teams[name]))</f>
        <v/>
      </c>
      <c r="M3702" t="str">
        <f>IF(OR(ISBLANK(draft_picks[[#This Row],[veto_drafter_id]]),draft_picks[[#This Row],[veto_drafter_id]]=""),"",_xlfn.XLOOKUP(draft_picks[[#This Row],[veto_drafter_id]],drafters[id],drafters[name]))</f>
        <v/>
      </c>
      <c r="O3702" t="str">
        <f>IF(OR(ISBLANK(draft_picks[[#This Row],[veto_drafter_team_id]]),draft_picks[[#This Row],[veto_drafter_team_id]]=""),"",_xlfn.XLOOKUP(draft_picks[[#This Row],[veto_drafter_team_id]],drafter_teams[id],drafter_teams[name]))</f>
        <v/>
      </c>
      <c r="R3702" t="str">
        <f>IF(OR(ISBLANK(draft_picks[[#This Row],[veto_override_drafter_id]]),draft_picks[[#This Row],[veto_override_drafter_id]]=""),"",_xlfn.XLOOKUP(draft_picks[[#This Row],[veto_override_drafter_id]],drafters[id],drafters[name]))</f>
        <v/>
      </c>
      <c r="T3702" t="str">
        <f>IF(OR(ISBLANK(draft_picks[[#This Row],[veto_override_team_id]]),draft_picks[[#This Row],[veto_override_team_id]]=""),"",_xlfn.XLOOKUP(draft_picks[[#This Row],[veto_override_team_id]],drafter_teams[id],drafter_teams[name]))</f>
        <v/>
      </c>
    </row>
    <row r="3703" spans="1:20" x14ac:dyDescent="0.25">
      <c r="A3703" t="s">
        <v>572</v>
      </c>
      <c r="B3703" t="str">
        <f>_xlfn.XLOOKUP(draft_picks[[#This Row],[draft_id]],drafts[id],drafts[title])</f>
        <v>Shaft mini-Super Draft</v>
      </c>
      <c r="C3703">
        <v>4</v>
      </c>
      <c r="D3703">
        <f>IF(C3702&lt;draft_picks[[#This Row],[position]],1,IF(C3702&gt;draft_picks[[#This Row],[position]],D3702+1,IF(C3702=draft_picks[[#This Row],[position]],D3702+1)))</f>
        <v>2</v>
      </c>
      <c r="E3703" t="s">
        <v>16464</v>
      </c>
      <c r="F3703" t="str">
        <f>IF(ISBLANK(draft_picks[[#This Row],[movie_id]]),"",_xlfn.XLOOKUP(draft_picks[[#This Row],[movie_id]],drafts.movies[id],drafts.movies[movie_title]))</f>
        <v>Shaft in Africa</v>
      </c>
      <c r="G3703" t="s">
        <v>1115</v>
      </c>
      <c r="H3703" t="str">
        <f>IF(ISBLANK(draft_picks[[#This Row],[drafter_id]]),"",_xlfn.XLOOKUP(draft_picks[[#This Row],[drafter_id]],drafters[id],drafters[name]))</f>
        <v>Ryan Marker</v>
      </c>
      <c r="J3703" t="str">
        <f>IF(ISBLANK(draft_picks[[#This Row],[drafter_team_id]]),"",_xlfn.XLOOKUP(draft_picks[[#This Row],[drafter_team_id]],drafter_teams[id],drafter_teams[name]))</f>
        <v/>
      </c>
      <c r="M3703" t="str">
        <f>IF(OR(ISBLANK(draft_picks[[#This Row],[veto_drafter_id]]),draft_picks[[#This Row],[veto_drafter_id]]=""),"",_xlfn.XLOOKUP(draft_picks[[#This Row],[veto_drafter_id]],drafters[id],drafters[name]))</f>
        <v/>
      </c>
      <c r="O3703" t="str">
        <f>IF(OR(ISBLANK(draft_picks[[#This Row],[veto_drafter_team_id]]),draft_picks[[#This Row],[veto_drafter_team_id]]=""),"",_xlfn.XLOOKUP(draft_picks[[#This Row],[veto_drafter_team_id]],drafter_teams[id],drafter_teams[name]))</f>
        <v/>
      </c>
      <c r="R3703" t="str">
        <f>IF(OR(ISBLANK(draft_picks[[#This Row],[veto_override_drafter_id]]),draft_picks[[#This Row],[veto_override_drafter_id]]=""),"",_xlfn.XLOOKUP(draft_picks[[#This Row],[veto_override_drafter_id]],drafters[id],drafters[name]))</f>
        <v/>
      </c>
      <c r="T3703" t="str">
        <f>IF(OR(ISBLANK(draft_picks[[#This Row],[veto_override_team_id]]),draft_picks[[#This Row],[veto_override_team_id]]=""),"",_xlfn.XLOOKUP(draft_picks[[#This Row],[veto_override_team_id]],drafter_teams[id],drafter_teams[name]))</f>
        <v/>
      </c>
    </row>
    <row r="3704" spans="1:20" x14ac:dyDescent="0.25">
      <c r="A3704" t="s">
        <v>572</v>
      </c>
      <c r="B3704" t="str">
        <f>_xlfn.XLOOKUP(draft_picks[[#This Row],[draft_id]],drafts[id],drafts[title])</f>
        <v>Shaft mini-Super Draft</v>
      </c>
      <c r="C3704">
        <v>3</v>
      </c>
      <c r="D3704">
        <f>IF(C3703&lt;draft_picks[[#This Row],[position]],1,IF(C3703&gt;draft_picks[[#This Row],[position]],D3703+1,IF(C3703=draft_picks[[#This Row],[position]],D3703+1)))</f>
        <v>3</v>
      </c>
      <c r="E3704" t="s">
        <v>16457</v>
      </c>
      <c r="F3704" t="str">
        <f>IF(ISBLANK(draft_picks[[#This Row],[movie_id]]),"",_xlfn.XLOOKUP(draft_picks[[#This Row],[movie_id]],drafts.movies[id],drafts.movies[movie_title]))</f>
        <v>Shaft</v>
      </c>
      <c r="G3704" t="s">
        <v>1237</v>
      </c>
      <c r="H3704" t="str">
        <f>IF(ISBLANK(draft_picks[[#This Row],[drafter_id]]),"",_xlfn.XLOOKUP(draft_picks[[#This Row],[drafter_id]],drafters[id],drafters[name]))</f>
        <v>Clay Keller</v>
      </c>
      <c r="J3704" t="str">
        <f>IF(ISBLANK(draft_picks[[#This Row],[drafter_team_id]]),"",_xlfn.XLOOKUP(draft_picks[[#This Row],[drafter_team_id]],drafter_teams[id],drafter_teams[name]))</f>
        <v/>
      </c>
      <c r="K3704" t="s">
        <v>15484</v>
      </c>
      <c r="L3704" t="s">
        <v>1115</v>
      </c>
      <c r="M3704" t="str">
        <f>IF(OR(ISBLANK(draft_picks[[#This Row],[veto_drafter_id]]),draft_picks[[#This Row],[veto_drafter_id]]=""),"",_xlfn.XLOOKUP(draft_picks[[#This Row],[veto_drafter_id]],drafters[id],drafters[name]))</f>
        <v>Ryan Marker</v>
      </c>
      <c r="O3704" t="str">
        <f>IF(OR(ISBLANK(draft_picks[[#This Row],[veto_drafter_team_id]]),draft_picks[[#This Row],[veto_drafter_team_id]]=""),"",_xlfn.XLOOKUP(draft_picks[[#This Row],[veto_drafter_team_id]],drafter_teams[id],drafter_teams[name]))</f>
        <v/>
      </c>
      <c r="R3704" t="str">
        <f>IF(OR(ISBLANK(draft_picks[[#This Row],[veto_override_drafter_id]]),draft_picks[[#This Row],[veto_override_drafter_id]]=""),"",_xlfn.XLOOKUP(draft_picks[[#This Row],[veto_override_drafter_id]],drafters[id],drafters[name]))</f>
        <v/>
      </c>
      <c r="T3704" t="str">
        <f>IF(OR(ISBLANK(draft_picks[[#This Row],[veto_override_team_id]]),draft_picks[[#This Row],[veto_override_team_id]]=""),"",_xlfn.XLOOKUP(draft_picks[[#This Row],[veto_override_team_id]],drafter_teams[id],drafter_teams[name]))</f>
        <v/>
      </c>
    </row>
    <row r="3705" spans="1:20" x14ac:dyDescent="0.25">
      <c r="A3705" t="s">
        <v>572</v>
      </c>
      <c r="B3705" t="str">
        <f>_xlfn.XLOOKUP(draft_picks[[#This Row],[draft_id]],drafts[id],drafts[title])</f>
        <v>Shaft mini-Super Draft</v>
      </c>
      <c r="C3705">
        <v>3</v>
      </c>
      <c r="D3705">
        <f>IF(C3704&lt;draft_picks[[#This Row],[position]],1,IF(C3704&gt;draft_picks[[#This Row],[position]],D3704+1,IF(C3704=draft_picks[[#This Row],[position]],D3704+1)))</f>
        <v>4</v>
      </c>
      <c r="E3705" t="s">
        <v>16467</v>
      </c>
      <c r="F3705" t="str">
        <f>IF(ISBLANK(draft_picks[[#This Row],[movie_id]]),"",_xlfn.XLOOKUP(draft_picks[[#This Row],[movie_id]],drafts.movies[id],drafts.movies[movie_title]))</f>
        <v>Shaft's Big Score!</v>
      </c>
      <c r="G3705" t="s">
        <v>1237</v>
      </c>
      <c r="H3705" t="str">
        <f>IF(ISBLANK(draft_picks[[#This Row],[drafter_id]]),"",_xlfn.XLOOKUP(draft_picks[[#This Row],[drafter_id]],drafters[id],drafters[name]))</f>
        <v>Clay Keller</v>
      </c>
      <c r="J3705" t="str">
        <f>IF(ISBLANK(draft_picks[[#This Row],[drafter_team_id]]),"",_xlfn.XLOOKUP(draft_picks[[#This Row],[drafter_team_id]],drafter_teams[id],drafter_teams[name]))</f>
        <v/>
      </c>
      <c r="M3705" t="str">
        <f>IF(OR(ISBLANK(draft_picks[[#This Row],[veto_drafter_id]]),draft_picks[[#This Row],[veto_drafter_id]]=""),"",_xlfn.XLOOKUP(draft_picks[[#This Row],[veto_drafter_id]],drafters[id],drafters[name]))</f>
        <v/>
      </c>
      <c r="O3705" t="str">
        <f>IF(OR(ISBLANK(draft_picks[[#This Row],[veto_drafter_team_id]]),draft_picks[[#This Row],[veto_drafter_team_id]]=""),"",_xlfn.XLOOKUP(draft_picks[[#This Row],[veto_drafter_team_id]],drafter_teams[id],drafter_teams[name]))</f>
        <v/>
      </c>
      <c r="R3705" t="str">
        <f>IF(OR(ISBLANK(draft_picks[[#This Row],[veto_override_drafter_id]]),draft_picks[[#This Row],[veto_override_drafter_id]]=""),"",_xlfn.XLOOKUP(draft_picks[[#This Row],[veto_override_drafter_id]],drafters[id],drafters[name]))</f>
        <v/>
      </c>
      <c r="T3705" t="str">
        <f>IF(OR(ISBLANK(draft_picks[[#This Row],[veto_override_team_id]]),draft_picks[[#This Row],[veto_override_team_id]]=""),"",_xlfn.XLOOKUP(draft_picks[[#This Row],[veto_override_team_id]],drafter_teams[id],drafter_teams[name]))</f>
        <v/>
      </c>
    </row>
    <row r="3706" spans="1:20" x14ac:dyDescent="0.25">
      <c r="A3706" t="s">
        <v>572</v>
      </c>
      <c r="B3706" t="str">
        <f>_xlfn.XLOOKUP(draft_picks[[#This Row],[draft_id]],drafts[id],drafts[title])</f>
        <v>Shaft mini-Super Draft</v>
      </c>
      <c r="C3706">
        <v>2</v>
      </c>
      <c r="D3706">
        <f>IF(C3705&lt;draft_picks[[#This Row],[position]],1,IF(C3705&gt;draft_picks[[#This Row],[position]],D3705+1,IF(C3705=draft_picks[[#This Row],[position]],D3705+1)))</f>
        <v>5</v>
      </c>
      <c r="E3706" t="s">
        <v>16457</v>
      </c>
      <c r="F3706" t="str">
        <f>IF(ISBLANK(draft_picks[[#This Row],[movie_id]]),"",_xlfn.XLOOKUP(draft_picks[[#This Row],[movie_id]],drafts.movies[id],drafts.movies[movie_title]))</f>
        <v>Shaft</v>
      </c>
      <c r="G3706" t="s">
        <v>1115</v>
      </c>
      <c r="H3706" t="str">
        <f>IF(ISBLANK(draft_picks[[#This Row],[drafter_id]]),"",_xlfn.XLOOKUP(draft_picks[[#This Row],[drafter_id]],drafters[id],drafters[name]))</f>
        <v>Ryan Marker</v>
      </c>
      <c r="J3706" t="str">
        <f>IF(ISBLANK(draft_picks[[#This Row],[drafter_team_id]]),"",_xlfn.XLOOKUP(draft_picks[[#This Row],[drafter_team_id]],drafter_teams[id],drafter_teams[name]))</f>
        <v/>
      </c>
      <c r="M3706" t="str">
        <f>IF(OR(ISBLANK(draft_picks[[#This Row],[veto_drafter_id]]),draft_picks[[#This Row],[veto_drafter_id]]=""),"",_xlfn.XLOOKUP(draft_picks[[#This Row],[veto_drafter_id]],drafters[id],drafters[name]))</f>
        <v/>
      </c>
      <c r="O3706" t="str">
        <f>IF(OR(ISBLANK(draft_picks[[#This Row],[veto_drafter_team_id]]),draft_picks[[#This Row],[veto_drafter_team_id]]=""),"",_xlfn.XLOOKUP(draft_picks[[#This Row],[veto_drafter_team_id]],drafter_teams[id],drafter_teams[name]))</f>
        <v/>
      </c>
      <c r="R3706" t="str">
        <f>IF(OR(ISBLANK(draft_picks[[#This Row],[veto_override_drafter_id]]),draft_picks[[#This Row],[veto_override_drafter_id]]=""),"",_xlfn.XLOOKUP(draft_picks[[#This Row],[veto_override_drafter_id]],drafters[id],drafters[name]))</f>
        <v/>
      </c>
      <c r="T3706" t="str">
        <f>IF(OR(ISBLANK(draft_picks[[#This Row],[veto_override_team_id]]),draft_picks[[#This Row],[veto_override_team_id]]=""),"",_xlfn.XLOOKUP(draft_picks[[#This Row],[veto_override_team_id]],drafter_teams[id],drafter_teams[name]))</f>
        <v/>
      </c>
    </row>
    <row r="3707" spans="1:20" x14ac:dyDescent="0.25">
      <c r="A3707" t="s">
        <v>572</v>
      </c>
      <c r="B3707" t="str">
        <f>_xlfn.XLOOKUP(draft_picks[[#This Row],[draft_id]],drafts[id],drafts[title])</f>
        <v>Shaft mini-Super Draft</v>
      </c>
      <c r="C3707">
        <v>1</v>
      </c>
      <c r="D3707">
        <f>IF(C3706&lt;draft_picks[[#This Row],[position]],1,IF(C3706&gt;draft_picks[[#This Row],[position]],D3706+1,IF(C3706=draft_picks[[#This Row],[position]],D3706+1)))</f>
        <v>6</v>
      </c>
      <c r="E3707" t="s">
        <v>16462</v>
      </c>
      <c r="F3707" t="str">
        <f>IF(ISBLANK(draft_picks[[#This Row],[movie_id]]),"",_xlfn.XLOOKUP(draft_picks[[#This Row],[movie_id]],drafts.movies[id],drafts.movies[movie_title]))</f>
        <v>Shaft</v>
      </c>
      <c r="G3707" t="s">
        <v>1237</v>
      </c>
      <c r="H3707" t="str">
        <f>IF(ISBLANK(draft_picks[[#This Row],[drafter_id]]),"",_xlfn.XLOOKUP(draft_picks[[#This Row],[drafter_id]],drafters[id],drafters[name]))</f>
        <v>Clay Keller</v>
      </c>
      <c r="J3707" t="str">
        <f>IF(ISBLANK(draft_picks[[#This Row],[drafter_team_id]]),"",_xlfn.XLOOKUP(draft_picks[[#This Row],[drafter_team_id]],drafter_teams[id],drafter_teams[name]))</f>
        <v/>
      </c>
      <c r="M3707" t="str">
        <f>IF(OR(ISBLANK(draft_picks[[#This Row],[veto_drafter_id]]),draft_picks[[#This Row],[veto_drafter_id]]=""),"",_xlfn.XLOOKUP(draft_picks[[#This Row],[veto_drafter_id]],drafters[id],drafters[name]))</f>
        <v/>
      </c>
      <c r="O3707" t="str">
        <f>IF(OR(ISBLANK(draft_picks[[#This Row],[veto_drafter_team_id]]),draft_picks[[#This Row],[veto_drafter_team_id]]=""),"",_xlfn.XLOOKUP(draft_picks[[#This Row],[veto_drafter_team_id]],drafter_teams[id],drafter_teams[name]))</f>
        <v/>
      </c>
      <c r="R3707" t="str">
        <f>IF(OR(ISBLANK(draft_picks[[#This Row],[veto_override_drafter_id]]),draft_picks[[#This Row],[veto_override_drafter_id]]=""),"",_xlfn.XLOOKUP(draft_picks[[#This Row],[veto_override_drafter_id]],drafters[id],drafters[name]))</f>
        <v/>
      </c>
      <c r="T3707" t="str">
        <f>IF(OR(ISBLANK(draft_picks[[#This Row],[veto_override_team_id]]),draft_picks[[#This Row],[veto_override_team_id]]=""),"",_xlfn.XLOOKUP(draft_picks[[#This Row],[veto_override_team_id]],drafter_teams[id],drafter_teams[name]))</f>
        <v/>
      </c>
    </row>
    <row r="3708" spans="1:20" x14ac:dyDescent="0.25">
      <c r="A3708" t="s">
        <v>270</v>
      </c>
      <c r="B3708" t="str">
        <f>_xlfn.XLOOKUP(draft_picks[[#This Row],[draft_id]],drafts[id],drafts[title])</f>
        <v>The Purge mini-Super Draft</v>
      </c>
      <c r="C3708">
        <v>5</v>
      </c>
      <c r="D3708">
        <f>IF(C3707&lt;draft_picks[[#This Row],[position]],1,IF(C3707&gt;draft_picks[[#This Row],[position]],D3707+1,IF(C3707=draft_picks[[#This Row],[position]],D3707+1)))</f>
        <v>1</v>
      </c>
      <c r="E3708" t="s">
        <v>16483</v>
      </c>
      <c r="F3708" t="str">
        <f>IF(ISBLANK(draft_picks[[#This Row],[movie_id]]),"",_xlfn.XLOOKUP(draft_picks[[#This Row],[movie_id]],drafts.movies[id],drafts.movies[movie_title]))</f>
        <v>The Purge: Anarchy</v>
      </c>
      <c r="G3708" t="s">
        <v>1115</v>
      </c>
      <c r="H3708" t="str">
        <f>IF(ISBLANK(draft_picks[[#This Row],[drafter_id]]),"",_xlfn.XLOOKUP(draft_picks[[#This Row],[drafter_id]],drafters[id],drafters[name]))</f>
        <v>Ryan Marker</v>
      </c>
      <c r="J3708" t="str">
        <f>IF(ISBLANK(draft_picks[[#This Row],[drafter_team_id]]),"",_xlfn.XLOOKUP(draft_picks[[#This Row],[drafter_team_id]],drafter_teams[id],drafter_teams[name]))</f>
        <v/>
      </c>
      <c r="K3708" t="s">
        <v>15484</v>
      </c>
      <c r="L3708" t="s">
        <v>1237</v>
      </c>
      <c r="M3708" t="str">
        <f>IF(OR(ISBLANK(draft_picks[[#This Row],[veto_drafter_id]]),draft_picks[[#This Row],[veto_drafter_id]]=""),"",_xlfn.XLOOKUP(draft_picks[[#This Row],[veto_drafter_id]],drafters[id],drafters[name]))</f>
        <v>Clay Keller</v>
      </c>
      <c r="O3708" t="str">
        <f>IF(OR(ISBLANK(draft_picks[[#This Row],[veto_drafter_team_id]]),draft_picks[[#This Row],[veto_drafter_team_id]]=""),"",_xlfn.XLOOKUP(draft_picks[[#This Row],[veto_drafter_team_id]],drafter_teams[id],drafter_teams[name]))</f>
        <v/>
      </c>
      <c r="R3708" t="str">
        <f>IF(OR(ISBLANK(draft_picks[[#This Row],[veto_override_drafter_id]]),draft_picks[[#This Row],[veto_override_drafter_id]]=""),"",_xlfn.XLOOKUP(draft_picks[[#This Row],[veto_override_drafter_id]],drafters[id],drafters[name]))</f>
        <v/>
      </c>
      <c r="T3708" t="str">
        <f>IF(OR(ISBLANK(draft_picks[[#This Row],[veto_override_team_id]]),draft_picks[[#This Row],[veto_override_team_id]]=""),"",_xlfn.XLOOKUP(draft_picks[[#This Row],[veto_override_team_id]],drafter_teams[id],drafter_teams[name]))</f>
        <v/>
      </c>
    </row>
    <row r="3709" spans="1:20" x14ac:dyDescent="0.25">
      <c r="A3709" t="s">
        <v>270</v>
      </c>
      <c r="B3709" t="str">
        <f>_xlfn.XLOOKUP(draft_picks[[#This Row],[draft_id]],drafts[id],drafts[title])</f>
        <v>The Purge mini-Super Draft</v>
      </c>
      <c r="C3709">
        <v>5</v>
      </c>
      <c r="D3709">
        <f>IF(C3708&lt;draft_picks[[#This Row],[position]],1,IF(C3708&gt;draft_picks[[#This Row],[position]],D3708+1,IF(C3708=draft_picks[[#This Row],[position]],D3708+1)))</f>
        <v>2</v>
      </c>
      <c r="E3709" t="s">
        <v>2913</v>
      </c>
      <c r="F3709" t="str">
        <f>IF(ISBLANK(draft_picks[[#This Row],[movie_id]]),"",_xlfn.XLOOKUP(draft_picks[[#This Row],[movie_id]],drafts.movies[id],drafts.movies[movie_title]))</f>
        <v>The First Purge</v>
      </c>
      <c r="G3709" t="s">
        <v>1115</v>
      </c>
      <c r="H3709" t="str">
        <f>IF(ISBLANK(draft_picks[[#This Row],[drafter_id]]),"",_xlfn.XLOOKUP(draft_picks[[#This Row],[drafter_id]],drafters[id],drafters[name]))</f>
        <v>Ryan Marker</v>
      </c>
      <c r="J3709" t="str">
        <f>IF(ISBLANK(draft_picks[[#This Row],[drafter_team_id]]),"",_xlfn.XLOOKUP(draft_picks[[#This Row],[drafter_team_id]],drafter_teams[id],drafter_teams[name]))</f>
        <v/>
      </c>
      <c r="M3709" t="str">
        <f>IF(OR(ISBLANK(draft_picks[[#This Row],[veto_drafter_id]]),draft_picks[[#This Row],[veto_drafter_id]]=""),"",_xlfn.XLOOKUP(draft_picks[[#This Row],[veto_drafter_id]],drafters[id],drafters[name]))</f>
        <v/>
      </c>
      <c r="O3709" t="str">
        <f>IF(OR(ISBLANK(draft_picks[[#This Row],[veto_drafter_team_id]]),draft_picks[[#This Row],[veto_drafter_team_id]]=""),"",_xlfn.XLOOKUP(draft_picks[[#This Row],[veto_drafter_team_id]],drafter_teams[id],drafter_teams[name]))</f>
        <v/>
      </c>
      <c r="R3709" t="str">
        <f>IF(OR(ISBLANK(draft_picks[[#This Row],[veto_override_drafter_id]]),draft_picks[[#This Row],[veto_override_drafter_id]]=""),"",_xlfn.XLOOKUP(draft_picks[[#This Row],[veto_override_drafter_id]],drafters[id],drafters[name]))</f>
        <v/>
      </c>
      <c r="T3709" t="str">
        <f>IF(OR(ISBLANK(draft_picks[[#This Row],[veto_override_team_id]]),draft_picks[[#This Row],[veto_override_team_id]]=""),"",_xlfn.XLOOKUP(draft_picks[[#This Row],[veto_override_team_id]],drafter_teams[id],drafter_teams[name]))</f>
        <v/>
      </c>
    </row>
    <row r="3710" spans="1:20" x14ac:dyDescent="0.25">
      <c r="A3710" t="s">
        <v>270</v>
      </c>
      <c r="B3710" t="str">
        <f>_xlfn.XLOOKUP(draft_picks[[#This Row],[draft_id]],drafts[id],drafts[title])</f>
        <v>The Purge mini-Super Draft</v>
      </c>
      <c r="C3710">
        <v>4</v>
      </c>
      <c r="D3710">
        <f>IF(C3709&lt;draft_picks[[#This Row],[position]],1,IF(C3709&gt;draft_picks[[#This Row],[position]],D3709+1,IF(C3709=draft_picks[[#This Row],[position]],D3709+1)))</f>
        <v>3</v>
      </c>
      <c r="E3710" t="s">
        <v>16482</v>
      </c>
      <c r="F3710" t="str">
        <f>IF(ISBLANK(draft_picks[[#This Row],[movie_id]]),"",_xlfn.XLOOKUP(draft_picks[[#This Row],[movie_id]],drafts.movies[id],drafts.movies[movie_title]))</f>
        <v>The Purge</v>
      </c>
      <c r="G3710" t="s">
        <v>1237</v>
      </c>
      <c r="H3710" t="str">
        <f>IF(ISBLANK(draft_picks[[#This Row],[drafter_id]]),"",_xlfn.XLOOKUP(draft_picks[[#This Row],[drafter_id]],drafters[id],drafters[name]))</f>
        <v>Clay Keller</v>
      </c>
      <c r="J3710" t="str">
        <f>IF(ISBLANK(draft_picks[[#This Row],[drafter_team_id]]),"",_xlfn.XLOOKUP(draft_picks[[#This Row],[drafter_team_id]],drafter_teams[id],drafter_teams[name]))</f>
        <v/>
      </c>
      <c r="M3710" t="str">
        <f>IF(OR(ISBLANK(draft_picks[[#This Row],[veto_drafter_id]]),draft_picks[[#This Row],[veto_drafter_id]]=""),"",_xlfn.XLOOKUP(draft_picks[[#This Row],[veto_drafter_id]],drafters[id],drafters[name]))</f>
        <v/>
      </c>
      <c r="O3710" t="str">
        <f>IF(OR(ISBLANK(draft_picks[[#This Row],[veto_drafter_team_id]]),draft_picks[[#This Row],[veto_drafter_team_id]]=""),"",_xlfn.XLOOKUP(draft_picks[[#This Row],[veto_drafter_team_id]],drafter_teams[id],drafter_teams[name]))</f>
        <v/>
      </c>
      <c r="R3710" t="str">
        <f>IF(OR(ISBLANK(draft_picks[[#This Row],[veto_override_drafter_id]]),draft_picks[[#This Row],[veto_override_drafter_id]]=""),"",_xlfn.XLOOKUP(draft_picks[[#This Row],[veto_override_drafter_id]],drafters[id],drafters[name]))</f>
        <v/>
      </c>
      <c r="T3710" t="str">
        <f>IF(OR(ISBLANK(draft_picks[[#This Row],[veto_override_team_id]]),draft_picks[[#This Row],[veto_override_team_id]]=""),"",_xlfn.XLOOKUP(draft_picks[[#This Row],[veto_override_team_id]],drafter_teams[id],drafter_teams[name]))</f>
        <v/>
      </c>
    </row>
    <row r="3711" spans="1:20" x14ac:dyDescent="0.25">
      <c r="A3711" t="s">
        <v>270</v>
      </c>
      <c r="B3711" t="str">
        <f>_xlfn.XLOOKUP(draft_picks[[#This Row],[draft_id]],drafts[id],drafts[title])</f>
        <v>The Purge mini-Super Draft</v>
      </c>
      <c r="C3711">
        <v>3</v>
      </c>
      <c r="D3711">
        <f>IF(C3710&lt;draft_picks[[#This Row],[position]],1,IF(C3710&gt;draft_picks[[#This Row],[position]],D3710+1,IF(C3710=draft_picks[[#This Row],[position]],D3710+1)))</f>
        <v>4</v>
      </c>
      <c r="E3711" t="s">
        <v>16483</v>
      </c>
      <c r="F3711" t="str">
        <f>IF(ISBLANK(draft_picks[[#This Row],[movie_id]]),"",_xlfn.XLOOKUP(draft_picks[[#This Row],[movie_id]],drafts.movies[id],drafts.movies[movie_title]))</f>
        <v>The Purge: Anarchy</v>
      </c>
      <c r="G3711" t="s">
        <v>1115</v>
      </c>
      <c r="H3711" t="str">
        <f>IF(ISBLANK(draft_picks[[#This Row],[drafter_id]]),"",_xlfn.XLOOKUP(draft_picks[[#This Row],[drafter_id]],drafters[id],drafters[name]))</f>
        <v>Ryan Marker</v>
      </c>
      <c r="J3711" t="str">
        <f>IF(ISBLANK(draft_picks[[#This Row],[drafter_team_id]]),"",_xlfn.XLOOKUP(draft_picks[[#This Row],[drafter_team_id]],drafter_teams[id],drafter_teams[name]))</f>
        <v/>
      </c>
      <c r="M3711" t="str">
        <f>IF(OR(ISBLANK(draft_picks[[#This Row],[veto_drafter_id]]),draft_picks[[#This Row],[veto_drafter_id]]=""),"",_xlfn.XLOOKUP(draft_picks[[#This Row],[veto_drafter_id]],drafters[id],drafters[name]))</f>
        <v/>
      </c>
      <c r="O3711" t="str">
        <f>IF(OR(ISBLANK(draft_picks[[#This Row],[veto_drafter_team_id]]),draft_picks[[#This Row],[veto_drafter_team_id]]=""),"",_xlfn.XLOOKUP(draft_picks[[#This Row],[veto_drafter_team_id]],drafter_teams[id],drafter_teams[name]))</f>
        <v/>
      </c>
      <c r="R3711" t="str">
        <f>IF(OR(ISBLANK(draft_picks[[#This Row],[veto_override_drafter_id]]),draft_picks[[#This Row],[veto_override_drafter_id]]=""),"",_xlfn.XLOOKUP(draft_picks[[#This Row],[veto_override_drafter_id]],drafters[id],drafters[name]))</f>
        <v/>
      </c>
      <c r="T3711" t="str">
        <f>IF(OR(ISBLANK(draft_picks[[#This Row],[veto_override_team_id]]),draft_picks[[#This Row],[veto_override_team_id]]=""),"",_xlfn.XLOOKUP(draft_picks[[#This Row],[veto_override_team_id]],drafter_teams[id],drafter_teams[name]))</f>
        <v/>
      </c>
    </row>
    <row r="3712" spans="1:20" x14ac:dyDescent="0.25">
      <c r="A3712" t="s">
        <v>270</v>
      </c>
      <c r="B3712" t="str">
        <f>_xlfn.XLOOKUP(draft_picks[[#This Row],[draft_id]],drafts[id],drafts[title])</f>
        <v>The Purge mini-Super Draft</v>
      </c>
      <c r="C3712">
        <v>2</v>
      </c>
      <c r="D3712">
        <f>IF(C3711&lt;draft_picks[[#This Row],[position]],1,IF(C3711&gt;draft_picks[[#This Row],[position]],D3711+1,IF(C3711=draft_picks[[#This Row],[position]],D3711+1)))</f>
        <v>5</v>
      </c>
      <c r="E3712" s="1" t="s">
        <v>16484</v>
      </c>
      <c r="F3712" t="str">
        <f>IF(ISBLANK(draft_picks[[#This Row],[movie_id]]),"",_xlfn.XLOOKUP(draft_picks[[#This Row],[movie_id]],drafts.movies[id],drafts.movies[movie_title]))</f>
        <v>The Forever Purge</v>
      </c>
      <c r="G3712" t="s">
        <v>1237</v>
      </c>
      <c r="H3712" t="str">
        <f>IF(ISBLANK(draft_picks[[#This Row],[drafter_id]]),"",_xlfn.XLOOKUP(draft_picks[[#This Row],[drafter_id]],drafters[id],drafters[name]))</f>
        <v>Clay Keller</v>
      </c>
      <c r="J3712" t="str">
        <f>IF(ISBLANK(draft_picks[[#This Row],[drafter_team_id]]),"",_xlfn.XLOOKUP(draft_picks[[#This Row],[drafter_team_id]],drafter_teams[id],drafter_teams[name]))</f>
        <v/>
      </c>
      <c r="M3712" t="str">
        <f>IF(OR(ISBLANK(draft_picks[[#This Row],[veto_drafter_id]]),draft_picks[[#This Row],[veto_drafter_id]]=""),"",_xlfn.XLOOKUP(draft_picks[[#This Row],[veto_drafter_id]],drafters[id],drafters[name]))</f>
        <v/>
      </c>
      <c r="O3712" t="str">
        <f>IF(OR(ISBLANK(draft_picks[[#This Row],[veto_drafter_team_id]]),draft_picks[[#This Row],[veto_drafter_team_id]]=""),"",_xlfn.XLOOKUP(draft_picks[[#This Row],[veto_drafter_team_id]],drafter_teams[id],drafter_teams[name]))</f>
        <v/>
      </c>
      <c r="R3712" t="str">
        <f>IF(OR(ISBLANK(draft_picks[[#This Row],[veto_override_drafter_id]]),draft_picks[[#This Row],[veto_override_drafter_id]]=""),"",_xlfn.XLOOKUP(draft_picks[[#This Row],[veto_override_drafter_id]],drafters[id],drafters[name]))</f>
        <v/>
      </c>
      <c r="T3712" t="str">
        <f>IF(OR(ISBLANK(draft_picks[[#This Row],[veto_override_team_id]]),draft_picks[[#This Row],[veto_override_team_id]]=""),"",_xlfn.XLOOKUP(draft_picks[[#This Row],[veto_override_team_id]],drafter_teams[id],drafter_teams[name]))</f>
        <v/>
      </c>
    </row>
    <row r="3713" spans="1:20" x14ac:dyDescent="0.25">
      <c r="A3713" t="s">
        <v>270</v>
      </c>
      <c r="B3713" t="str">
        <f>_xlfn.XLOOKUP(draft_picks[[#This Row],[draft_id]],drafts[id],drafts[title])</f>
        <v>The Purge mini-Super Draft</v>
      </c>
      <c r="C3713">
        <v>1</v>
      </c>
      <c r="D3713">
        <f>IF(C3712&lt;draft_picks[[#This Row],[position]],1,IF(C3712&gt;draft_picks[[#This Row],[position]],D3712+1,IF(C3712=draft_picks[[#This Row],[position]],D3712+1)))</f>
        <v>6</v>
      </c>
      <c r="E3713" t="s">
        <v>16485</v>
      </c>
      <c r="F3713" t="str">
        <f>IF(ISBLANK(draft_picks[[#This Row],[movie_id]]),"",_xlfn.XLOOKUP(draft_picks[[#This Row],[movie_id]],drafts.movies[id],drafts.movies[movie_title]))</f>
        <v>The Purge: Election Year</v>
      </c>
      <c r="G3713" t="s">
        <v>1115</v>
      </c>
      <c r="H3713" t="str">
        <f>IF(ISBLANK(draft_picks[[#This Row],[drafter_id]]),"",_xlfn.XLOOKUP(draft_picks[[#This Row],[drafter_id]],drafters[id],drafters[name]))</f>
        <v>Ryan Marker</v>
      </c>
      <c r="J3713" t="str">
        <f>IF(ISBLANK(draft_picks[[#This Row],[drafter_team_id]]),"",_xlfn.XLOOKUP(draft_picks[[#This Row],[drafter_team_id]],drafter_teams[id],drafter_teams[name]))</f>
        <v/>
      </c>
      <c r="M3713" t="str">
        <f>IF(OR(ISBLANK(draft_picks[[#This Row],[veto_drafter_id]]),draft_picks[[#This Row],[veto_drafter_id]]=""),"",_xlfn.XLOOKUP(draft_picks[[#This Row],[veto_drafter_id]],drafters[id],drafters[name]))</f>
        <v/>
      </c>
      <c r="O3713" t="str">
        <f>IF(OR(ISBLANK(draft_picks[[#This Row],[veto_drafter_team_id]]),draft_picks[[#This Row],[veto_drafter_team_id]]=""),"",_xlfn.XLOOKUP(draft_picks[[#This Row],[veto_drafter_team_id]],drafter_teams[id],drafter_teams[name]))</f>
        <v/>
      </c>
      <c r="R3713" t="str">
        <f>IF(OR(ISBLANK(draft_picks[[#This Row],[veto_override_drafter_id]]),draft_picks[[#This Row],[veto_override_drafter_id]]=""),"",_xlfn.XLOOKUP(draft_picks[[#This Row],[veto_override_drafter_id]],drafters[id],drafters[name]))</f>
        <v/>
      </c>
      <c r="T3713" t="str">
        <f>IF(OR(ISBLANK(draft_picks[[#This Row],[veto_override_team_id]]),draft_picks[[#This Row],[veto_override_team_id]]=""),"",_xlfn.XLOOKUP(draft_picks[[#This Row],[veto_override_team_id]],drafter_teams[id],drafter_teams[name]))</f>
        <v/>
      </c>
    </row>
    <row r="3714" spans="1:20" x14ac:dyDescent="0.25">
      <c r="A3714" t="s">
        <v>693</v>
      </c>
      <c r="B3714" t="str">
        <f>_xlfn.XLOOKUP(draft_picks[[#This Row],[draft_id]],drafts[id],drafts[title])</f>
        <v>Richard Donner</v>
      </c>
      <c r="C3714">
        <v>7</v>
      </c>
      <c r="D3714">
        <f>IF(C3713&lt;draft_picks[[#This Row],[position]],1,IF(C3713&gt;draft_picks[[#This Row],[position]],D3713+1,IF(C3713=draft_picks[[#This Row],[position]],D3713+1)))</f>
        <v>1</v>
      </c>
      <c r="E3714" t="s">
        <v>5555</v>
      </c>
      <c r="F3714" t="str">
        <f>IF(ISBLANK(draft_picks[[#This Row],[movie_id]]),"",_xlfn.XLOOKUP(draft_picks[[#This Row],[movie_id]],drafts.movies[id],drafts.movies[movie_title]))</f>
        <v>The Omen</v>
      </c>
      <c r="G3714" t="s">
        <v>915</v>
      </c>
      <c r="H3714" t="str">
        <f>IF(ISBLANK(draft_picks[[#This Row],[drafter_id]]),"",_xlfn.XLOOKUP(draft_picks[[#This Row],[drafter_id]],drafters[id],drafters[name]))</f>
        <v>Billy Ray Brewton</v>
      </c>
      <c r="J3714" t="str">
        <f>IF(ISBLANK(draft_picks[[#This Row],[drafter_team_id]]),"",_xlfn.XLOOKUP(draft_picks[[#This Row],[drafter_team_id]],drafter_teams[id],drafter_teams[name]))</f>
        <v/>
      </c>
      <c r="M3714" t="str">
        <f>IF(OR(ISBLANK(draft_picks[[#This Row],[veto_drafter_id]]),draft_picks[[#This Row],[veto_drafter_id]]=""),"",_xlfn.XLOOKUP(draft_picks[[#This Row],[veto_drafter_id]],drafters[id],drafters[name]))</f>
        <v/>
      </c>
      <c r="O3714" t="str">
        <f>IF(OR(ISBLANK(draft_picks[[#This Row],[veto_drafter_team_id]]),draft_picks[[#This Row],[veto_drafter_team_id]]=""),"",_xlfn.XLOOKUP(draft_picks[[#This Row],[veto_drafter_team_id]],drafter_teams[id],drafter_teams[name]))</f>
        <v/>
      </c>
      <c r="R3714" t="str">
        <f>IF(OR(ISBLANK(draft_picks[[#This Row],[veto_override_drafter_id]]),draft_picks[[#This Row],[veto_override_drafter_id]]=""),"",_xlfn.XLOOKUP(draft_picks[[#This Row],[veto_override_drafter_id]],drafters[id],drafters[name]))</f>
        <v/>
      </c>
      <c r="T3714" t="str">
        <f>IF(OR(ISBLANK(draft_picks[[#This Row],[veto_override_team_id]]),draft_picks[[#This Row],[veto_override_team_id]]=""),"",_xlfn.XLOOKUP(draft_picks[[#This Row],[veto_override_team_id]],drafter_teams[id],drafter_teams[name]))</f>
        <v/>
      </c>
    </row>
    <row r="3715" spans="1:20" x14ac:dyDescent="0.25">
      <c r="A3715" t="s">
        <v>693</v>
      </c>
      <c r="B3715" t="str">
        <f>_xlfn.XLOOKUP(draft_picks[[#This Row],[draft_id]],drafts[id],drafts[title])</f>
        <v>Richard Donner</v>
      </c>
      <c r="C3715">
        <v>6</v>
      </c>
      <c r="D3715">
        <f>IF(C3714&lt;draft_picks[[#This Row],[position]],1,IF(C3714&gt;draft_picks[[#This Row],[position]],D3714+1,IF(C3714=draft_picks[[#This Row],[position]],D3714+1)))</f>
        <v>2</v>
      </c>
      <c r="E3715" t="s">
        <v>16486</v>
      </c>
      <c r="F3715" t="str">
        <f>IF(ISBLANK(draft_picks[[#This Row],[movie_id]]),"",_xlfn.XLOOKUP(draft_picks[[#This Row],[movie_id]],drafts.movies[id],drafts.movies[movie_title]))</f>
        <v>Radio Flyer</v>
      </c>
      <c r="G3715" t="s">
        <v>915</v>
      </c>
      <c r="H3715" t="str">
        <f>IF(ISBLANK(draft_picks[[#This Row],[drafter_id]]),"",_xlfn.XLOOKUP(draft_picks[[#This Row],[drafter_id]],drafters[id],drafters[name]))</f>
        <v>Billy Ray Brewton</v>
      </c>
      <c r="J3715" t="str">
        <f>IF(ISBLANK(draft_picks[[#This Row],[drafter_team_id]]),"",_xlfn.XLOOKUP(draft_picks[[#This Row],[drafter_team_id]],drafter_teams[id],drafter_teams[name]))</f>
        <v/>
      </c>
      <c r="M3715" t="str">
        <f>IF(OR(ISBLANK(draft_picks[[#This Row],[veto_drafter_id]]),draft_picks[[#This Row],[veto_drafter_id]]=""),"",_xlfn.XLOOKUP(draft_picks[[#This Row],[veto_drafter_id]],drafters[id],drafters[name]))</f>
        <v/>
      </c>
      <c r="O3715" t="str">
        <f>IF(OR(ISBLANK(draft_picks[[#This Row],[veto_drafter_team_id]]),draft_picks[[#This Row],[veto_drafter_team_id]]=""),"",_xlfn.XLOOKUP(draft_picks[[#This Row],[veto_drafter_team_id]],drafter_teams[id],drafter_teams[name]))</f>
        <v/>
      </c>
      <c r="R3715" t="str">
        <f>IF(OR(ISBLANK(draft_picks[[#This Row],[veto_override_drafter_id]]),draft_picks[[#This Row],[veto_override_drafter_id]]=""),"",_xlfn.XLOOKUP(draft_picks[[#This Row],[veto_override_drafter_id]],drafters[id],drafters[name]))</f>
        <v/>
      </c>
      <c r="T3715" t="str">
        <f>IF(OR(ISBLANK(draft_picks[[#This Row],[veto_override_team_id]]),draft_picks[[#This Row],[veto_override_team_id]]=""),"",_xlfn.XLOOKUP(draft_picks[[#This Row],[veto_override_team_id]],drafter_teams[id],drafter_teams[name]))</f>
        <v/>
      </c>
    </row>
    <row r="3716" spans="1:20" x14ac:dyDescent="0.25">
      <c r="A3716" t="s">
        <v>693</v>
      </c>
      <c r="B3716" t="str">
        <f>_xlfn.XLOOKUP(draft_picks[[#This Row],[draft_id]],drafts[id],drafts[title])</f>
        <v>Richard Donner</v>
      </c>
      <c r="C3716">
        <v>5</v>
      </c>
      <c r="D3716">
        <f>IF(C3715&lt;draft_picks[[#This Row],[position]],1,IF(C3715&gt;draft_picks[[#This Row],[position]],D3715+1,IF(C3715=draft_picks[[#This Row],[position]],D3715+1)))</f>
        <v>3</v>
      </c>
      <c r="E3716" t="s">
        <v>16487</v>
      </c>
      <c r="F3716" t="str">
        <f>IF(ISBLANK(draft_picks[[#This Row],[movie_id]]),"",_xlfn.XLOOKUP(draft_picks[[#This Row],[movie_id]],drafts.movies[id],drafts.movies[movie_title]))</f>
        <v>Ladyhawke</v>
      </c>
      <c r="G3716" t="s">
        <v>789</v>
      </c>
      <c r="H3716" t="str">
        <f>IF(ISBLANK(draft_picks[[#This Row],[drafter_id]]),"",_xlfn.XLOOKUP(draft_picks[[#This Row],[drafter_id]],drafters[id],drafters[name]))</f>
        <v>Bryan Cogman</v>
      </c>
      <c r="J3716" t="str">
        <f>IF(ISBLANK(draft_picks[[#This Row],[drafter_team_id]]),"",_xlfn.XLOOKUP(draft_picks[[#This Row],[drafter_team_id]],drafter_teams[id],drafter_teams[name]))</f>
        <v/>
      </c>
      <c r="K3716" t="s">
        <v>15484</v>
      </c>
      <c r="L3716" t="s">
        <v>915</v>
      </c>
      <c r="M3716" t="str">
        <f>IF(OR(ISBLANK(draft_picks[[#This Row],[veto_drafter_id]]),draft_picks[[#This Row],[veto_drafter_id]]=""),"",_xlfn.XLOOKUP(draft_picks[[#This Row],[veto_drafter_id]],drafters[id],drafters[name]))</f>
        <v>Billy Ray Brewton</v>
      </c>
      <c r="O3716" t="str">
        <f>IF(OR(ISBLANK(draft_picks[[#This Row],[veto_drafter_team_id]]),draft_picks[[#This Row],[veto_drafter_team_id]]=""),"",_xlfn.XLOOKUP(draft_picks[[#This Row],[veto_drafter_team_id]],drafter_teams[id],drafter_teams[name]))</f>
        <v/>
      </c>
      <c r="R3716" t="str">
        <f>IF(OR(ISBLANK(draft_picks[[#This Row],[veto_override_drafter_id]]),draft_picks[[#This Row],[veto_override_drafter_id]]=""),"",_xlfn.XLOOKUP(draft_picks[[#This Row],[veto_override_drafter_id]],drafters[id],drafters[name]))</f>
        <v/>
      </c>
      <c r="T3716" t="str">
        <f>IF(OR(ISBLANK(draft_picks[[#This Row],[veto_override_team_id]]),draft_picks[[#This Row],[veto_override_team_id]]=""),"",_xlfn.XLOOKUP(draft_picks[[#This Row],[veto_override_team_id]],drafter_teams[id],drafter_teams[name]))</f>
        <v/>
      </c>
    </row>
    <row r="3717" spans="1:20" x14ac:dyDescent="0.25">
      <c r="A3717" t="s">
        <v>693</v>
      </c>
      <c r="B3717" t="str">
        <f>_xlfn.XLOOKUP(draft_picks[[#This Row],[draft_id]],drafts[id],drafts[title])</f>
        <v>Richard Donner</v>
      </c>
      <c r="C3717">
        <v>5</v>
      </c>
      <c r="D3717">
        <f>IF(C3716&lt;draft_picks[[#This Row],[position]],1,IF(C3716&gt;draft_picks[[#This Row],[position]],D3716+1,IF(C3716=draft_picks[[#This Row],[position]],D3716+1)))</f>
        <v>4</v>
      </c>
      <c r="E3717" t="s">
        <v>16488</v>
      </c>
      <c r="F3717" t="str">
        <f>IF(ISBLANK(draft_picks[[#This Row],[movie_id]]),"",_xlfn.XLOOKUP(draft_picks[[#This Row],[movie_id]],drafts.movies[id],drafts.movies[movie_title]))</f>
        <v>Assassins</v>
      </c>
      <c r="G3717" t="s">
        <v>789</v>
      </c>
      <c r="H3717" t="str">
        <f>IF(ISBLANK(draft_picks[[#This Row],[drafter_id]]),"",_xlfn.XLOOKUP(draft_picks[[#This Row],[drafter_id]],drafters[id],drafters[name]))</f>
        <v>Bryan Cogman</v>
      </c>
      <c r="J3717" t="str">
        <f>IF(ISBLANK(draft_picks[[#This Row],[drafter_team_id]]),"",_xlfn.XLOOKUP(draft_picks[[#This Row],[drafter_team_id]],drafter_teams[id],drafter_teams[name]))</f>
        <v/>
      </c>
      <c r="M3717" t="str">
        <f>IF(OR(ISBLANK(draft_picks[[#This Row],[veto_drafter_id]]),draft_picks[[#This Row],[veto_drafter_id]]=""),"",_xlfn.XLOOKUP(draft_picks[[#This Row],[veto_drafter_id]],drafters[id],drafters[name]))</f>
        <v/>
      </c>
      <c r="O3717" t="str">
        <f>IF(OR(ISBLANK(draft_picks[[#This Row],[veto_drafter_team_id]]),draft_picks[[#This Row],[veto_drafter_team_id]]=""),"",_xlfn.XLOOKUP(draft_picks[[#This Row],[veto_drafter_team_id]],drafter_teams[id],drafter_teams[name]))</f>
        <v/>
      </c>
      <c r="R3717" t="str">
        <f>IF(OR(ISBLANK(draft_picks[[#This Row],[veto_override_drafter_id]]),draft_picks[[#This Row],[veto_override_drafter_id]]=""),"",_xlfn.XLOOKUP(draft_picks[[#This Row],[veto_override_drafter_id]],drafters[id],drafters[name]))</f>
        <v/>
      </c>
      <c r="T3717" t="str">
        <f>IF(OR(ISBLANK(draft_picks[[#This Row],[veto_override_team_id]]),draft_picks[[#This Row],[veto_override_team_id]]=""),"",_xlfn.XLOOKUP(draft_picks[[#This Row],[veto_override_team_id]],drafter_teams[id],drafter_teams[name]))</f>
        <v/>
      </c>
    </row>
    <row r="3718" spans="1:20" x14ac:dyDescent="0.25">
      <c r="A3718" t="s">
        <v>693</v>
      </c>
      <c r="B3718" t="str">
        <f>_xlfn.XLOOKUP(draft_picks[[#This Row],[draft_id]],drafts[id],drafts[title])</f>
        <v>Richard Donner</v>
      </c>
      <c r="C3718">
        <v>4</v>
      </c>
      <c r="D3718">
        <f>IF(C3717&lt;draft_picks[[#This Row],[position]],1,IF(C3717&gt;draft_picks[[#This Row],[position]],D3717+1,IF(C3717=draft_picks[[#This Row],[position]],D3717+1)))</f>
        <v>5</v>
      </c>
      <c r="E3718" t="s">
        <v>5444</v>
      </c>
      <c r="F3718" t="str">
        <f>IF(ISBLANK(draft_picks[[#This Row],[movie_id]]),"",_xlfn.XLOOKUP(draft_picks[[#This Row],[movie_id]],drafts.movies[id],drafts.movies[movie_title]))</f>
        <v>The Goonies</v>
      </c>
      <c r="G3718" t="s">
        <v>915</v>
      </c>
      <c r="H3718" t="str">
        <f>IF(ISBLANK(draft_picks[[#This Row],[drafter_id]]),"",_xlfn.XLOOKUP(draft_picks[[#This Row],[drafter_id]],drafters[id],drafters[name]))</f>
        <v>Billy Ray Brewton</v>
      </c>
      <c r="J3718" t="str">
        <f>IF(ISBLANK(draft_picks[[#This Row],[drafter_team_id]]),"",_xlfn.XLOOKUP(draft_picks[[#This Row],[drafter_team_id]],drafter_teams[id],drafter_teams[name]))</f>
        <v/>
      </c>
      <c r="K3718" t="s">
        <v>15484</v>
      </c>
      <c r="L3718" t="s">
        <v>915</v>
      </c>
      <c r="M3718" t="str">
        <f>IF(OR(ISBLANK(draft_picks[[#This Row],[veto_drafter_id]]),draft_picks[[#This Row],[veto_drafter_id]]=""),"",_xlfn.XLOOKUP(draft_picks[[#This Row],[veto_drafter_id]],drafters[id],drafters[name]))</f>
        <v>Billy Ray Brewton</v>
      </c>
      <c r="O3718" t="str">
        <f>IF(OR(ISBLANK(draft_picks[[#This Row],[veto_drafter_team_id]]),draft_picks[[#This Row],[veto_drafter_team_id]]=""),"",_xlfn.XLOOKUP(draft_picks[[#This Row],[veto_drafter_team_id]],drafter_teams[id],drafter_teams[name]))</f>
        <v/>
      </c>
      <c r="R3718" t="str">
        <f>IF(OR(ISBLANK(draft_picks[[#This Row],[veto_override_drafter_id]]),draft_picks[[#This Row],[veto_override_drafter_id]]=""),"",_xlfn.XLOOKUP(draft_picks[[#This Row],[veto_override_drafter_id]],drafters[id],drafters[name]))</f>
        <v/>
      </c>
      <c r="T3718" t="str">
        <f>IF(OR(ISBLANK(draft_picks[[#This Row],[veto_override_team_id]]),draft_picks[[#This Row],[veto_override_team_id]]=""),"",_xlfn.XLOOKUP(draft_picks[[#This Row],[veto_override_team_id]],drafter_teams[id],drafter_teams[name]))</f>
        <v/>
      </c>
    </row>
    <row r="3719" spans="1:20" x14ac:dyDescent="0.25">
      <c r="A3719" t="s">
        <v>693</v>
      </c>
      <c r="B3719" t="str">
        <f>_xlfn.XLOOKUP(draft_picks[[#This Row],[draft_id]],drafts[id],drafts[title])</f>
        <v>Richard Donner</v>
      </c>
      <c r="C3719">
        <v>4</v>
      </c>
      <c r="D3719">
        <f>IF(C3718&lt;draft_picks[[#This Row],[position]],1,IF(C3718&gt;draft_picks[[#This Row],[position]],D3718+1,IF(C3718=draft_picks[[#This Row],[position]],D3718+1)))</f>
        <v>6</v>
      </c>
      <c r="E3719" t="s">
        <v>16489</v>
      </c>
      <c r="F3719" t="str">
        <f>IF(ISBLANK(draft_picks[[#This Row],[movie_id]]),"",_xlfn.XLOOKUP(draft_picks[[#This Row],[movie_id]],drafts.movies[id],drafts.movies[movie_title]))</f>
        <v>Maverick</v>
      </c>
      <c r="G3719" t="s">
        <v>915</v>
      </c>
      <c r="H3719" t="str">
        <f>IF(ISBLANK(draft_picks[[#This Row],[drafter_id]]),"",_xlfn.XLOOKUP(draft_picks[[#This Row],[drafter_id]],drafters[id],drafters[name]))</f>
        <v>Billy Ray Brewton</v>
      </c>
      <c r="J3719" t="str">
        <f>IF(ISBLANK(draft_picks[[#This Row],[drafter_team_id]]),"",_xlfn.XLOOKUP(draft_picks[[#This Row],[drafter_team_id]],drafter_teams[id],drafter_teams[name]))</f>
        <v/>
      </c>
      <c r="M3719" t="str">
        <f>IF(OR(ISBLANK(draft_picks[[#This Row],[veto_drafter_id]]),draft_picks[[#This Row],[veto_drafter_id]]=""),"",_xlfn.XLOOKUP(draft_picks[[#This Row],[veto_drafter_id]],drafters[id],drafters[name]))</f>
        <v/>
      </c>
      <c r="O3719" t="str">
        <f>IF(OR(ISBLANK(draft_picks[[#This Row],[veto_drafter_team_id]]),draft_picks[[#This Row],[veto_drafter_team_id]]=""),"",_xlfn.XLOOKUP(draft_picks[[#This Row],[veto_drafter_team_id]],drafter_teams[id],drafter_teams[name]))</f>
        <v/>
      </c>
      <c r="R3719" t="str">
        <f>IF(OR(ISBLANK(draft_picks[[#This Row],[veto_override_drafter_id]]),draft_picks[[#This Row],[veto_override_drafter_id]]=""),"",_xlfn.XLOOKUP(draft_picks[[#This Row],[veto_override_drafter_id]],drafters[id],drafters[name]))</f>
        <v/>
      </c>
      <c r="T3719" t="str">
        <f>IF(OR(ISBLANK(draft_picks[[#This Row],[veto_override_team_id]]),draft_picks[[#This Row],[veto_override_team_id]]=""),"",_xlfn.XLOOKUP(draft_picks[[#This Row],[veto_override_team_id]],drafter_teams[id],drafter_teams[name]))</f>
        <v/>
      </c>
    </row>
    <row r="3720" spans="1:20" x14ac:dyDescent="0.25">
      <c r="A3720" t="s">
        <v>693</v>
      </c>
      <c r="B3720" t="str">
        <f>_xlfn.XLOOKUP(draft_picks[[#This Row],[draft_id]],drafts[id],drafts[title])</f>
        <v>Richard Donner</v>
      </c>
      <c r="C3720">
        <v>3</v>
      </c>
      <c r="D3720">
        <f>IF(C3719&lt;draft_picks[[#This Row],[position]],1,IF(C3719&gt;draft_picks[[#This Row],[position]],D3719+1,IF(C3719=draft_picks[[#This Row],[position]],D3719+1)))</f>
        <v>7</v>
      </c>
      <c r="E3720" t="s">
        <v>16490</v>
      </c>
      <c r="F3720" t="str">
        <f>IF(ISBLANK(draft_picks[[#This Row],[movie_id]]),"",_xlfn.XLOOKUP(draft_picks[[#This Row],[movie_id]],drafts.movies[id],drafts.movies[movie_title]))</f>
        <v>Lethal Weapon</v>
      </c>
      <c r="G3720" t="s">
        <v>789</v>
      </c>
      <c r="H3720" t="str">
        <f>IF(ISBLANK(draft_picks[[#This Row],[drafter_id]]),"",_xlfn.XLOOKUP(draft_picks[[#This Row],[drafter_id]],drafters[id],drafters[name]))</f>
        <v>Bryan Cogman</v>
      </c>
      <c r="J3720" t="str">
        <f>IF(ISBLANK(draft_picks[[#This Row],[drafter_team_id]]),"",_xlfn.XLOOKUP(draft_picks[[#This Row],[drafter_team_id]],drafter_teams[id],drafter_teams[name]))</f>
        <v/>
      </c>
      <c r="M3720" t="str">
        <f>IF(OR(ISBLANK(draft_picks[[#This Row],[veto_drafter_id]]),draft_picks[[#This Row],[veto_drafter_id]]=""),"",_xlfn.XLOOKUP(draft_picks[[#This Row],[veto_drafter_id]],drafters[id],drafters[name]))</f>
        <v/>
      </c>
      <c r="O3720" t="str">
        <f>IF(OR(ISBLANK(draft_picks[[#This Row],[veto_drafter_team_id]]),draft_picks[[#This Row],[veto_drafter_team_id]]=""),"",_xlfn.XLOOKUP(draft_picks[[#This Row],[veto_drafter_team_id]],drafter_teams[id],drafter_teams[name]))</f>
        <v/>
      </c>
      <c r="R3720" t="str">
        <f>IF(OR(ISBLANK(draft_picks[[#This Row],[veto_override_drafter_id]]),draft_picks[[#This Row],[veto_override_drafter_id]]=""),"",_xlfn.XLOOKUP(draft_picks[[#This Row],[veto_override_drafter_id]],drafters[id],drafters[name]))</f>
        <v/>
      </c>
      <c r="T3720" t="str">
        <f>IF(OR(ISBLANK(draft_picks[[#This Row],[veto_override_team_id]]),draft_picks[[#This Row],[veto_override_team_id]]=""),"",_xlfn.XLOOKUP(draft_picks[[#This Row],[veto_override_team_id]],drafter_teams[id],drafter_teams[name]))</f>
        <v/>
      </c>
    </row>
    <row r="3721" spans="1:20" x14ac:dyDescent="0.25">
      <c r="A3721" t="s">
        <v>693</v>
      </c>
      <c r="B3721" t="str">
        <f>_xlfn.XLOOKUP(draft_picks[[#This Row],[draft_id]],drafts[id],drafts[title])</f>
        <v>Richard Donner</v>
      </c>
      <c r="C3721">
        <v>2</v>
      </c>
      <c r="D3721">
        <f>IF(C3720&lt;draft_picks[[#This Row],[position]],1,IF(C3720&gt;draft_picks[[#This Row],[position]],D3720+1,IF(C3720=draft_picks[[#This Row],[position]],D3720+1)))</f>
        <v>8</v>
      </c>
      <c r="E3721" t="s">
        <v>5444</v>
      </c>
      <c r="F3721" t="str">
        <f>IF(ISBLANK(draft_picks[[#This Row],[movie_id]]),"",_xlfn.XLOOKUP(draft_picks[[#This Row],[movie_id]],drafts.movies[id],drafts.movies[movie_title]))</f>
        <v>The Goonies</v>
      </c>
      <c r="G3721" t="s">
        <v>915</v>
      </c>
      <c r="H3721" t="str">
        <f>IF(ISBLANK(draft_picks[[#This Row],[drafter_id]]),"",_xlfn.XLOOKUP(draft_picks[[#This Row],[drafter_id]],drafters[id],drafters[name]))</f>
        <v>Billy Ray Brewton</v>
      </c>
      <c r="J3721" t="str">
        <f>IF(ISBLANK(draft_picks[[#This Row],[drafter_team_id]]),"",_xlfn.XLOOKUP(draft_picks[[#This Row],[drafter_team_id]],drafter_teams[id],drafter_teams[name]))</f>
        <v/>
      </c>
      <c r="M3721" t="str">
        <f>IF(OR(ISBLANK(draft_picks[[#This Row],[veto_drafter_id]]),draft_picks[[#This Row],[veto_drafter_id]]=""),"",_xlfn.XLOOKUP(draft_picks[[#This Row],[veto_drafter_id]],drafters[id],drafters[name]))</f>
        <v/>
      </c>
      <c r="O3721" t="str">
        <f>IF(OR(ISBLANK(draft_picks[[#This Row],[veto_drafter_team_id]]),draft_picks[[#This Row],[veto_drafter_team_id]]=""),"",_xlfn.XLOOKUP(draft_picks[[#This Row],[veto_drafter_team_id]],drafter_teams[id],drafter_teams[name]))</f>
        <v/>
      </c>
      <c r="R3721" t="str">
        <f>IF(OR(ISBLANK(draft_picks[[#This Row],[veto_override_drafter_id]]),draft_picks[[#This Row],[veto_override_drafter_id]]=""),"",_xlfn.XLOOKUP(draft_picks[[#This Row],[veto_override_drafter_id]],drafters[id],drafters[name]))</f>
        <v/>
      </c>
      <c r="T3721" t="str">
        <f>IF(OR(ISBLANK(draft_picks[[#This Row],[veto_override_team_id]]),draft_picks[[#This Row],[veto_override_team_id]]=""),"",_xlfn.XLOOKUP(draft_picks[[#This Row],[veto_override_team_id]],drafter_teams[id],drafter_teams[name]))</f>
        <v/>
      </c>
    </row>
    <row r="3722" spans="1:20" x14ac:dyDescent="0.25">
      <c r="A3722" t="s">
        <v>693</v>
      </c>
      <c r="B3722" t="str">
        <f>_xlfn.XLOOKUP(draft_picks[[#This Row],[draft_id]],drafts[id],drafts[title])</f>
        <v>Richard Donner</v>
      </c>
      <c r="C3722">
        <v>1</v>
      </c>
      <c r="D3722">
        <f>IF(C3721&lt;draft_picks[[#This Row],[position]],1,IF(C3721&gt;draft_picks[[#This Row],[position]],D3721+1,IF(C3721=draft_picks[[#This Row],[position]],D3721+1)))</f>
        <v>9</v>
      </c>
      <c r="E3722" t="s">
        <v>2445</v>
      </c>
      <c r="F3722" t="str">
        <f>IF(ISBLANK(draft_picks[[#This Row],[movie_id]]),"",_xlfn.XLOOKUP(draft_picks[[#This Row],[movie_id]],drafts.movies[id],drafts.movies[movie_title]))</f>
        <v>Superman</v>
      </c>
      <c r="G3722" t="s">
        <v>789</v>
      </c>
      <c r="H3722" t="str">
        <f>IF(ISBLANK(draft_picks[[#This Row],[drafter_id]]),"",_xlfn.XLOOKUP(draft_picks[[#This Row],[drafter_id]],drafters[id],drafters[name]))</f>
        <v>Bryan Cogman</v>
      </c>
      <c r="J3722" t="str">
        <f>IF(ISBLANK(draft_picks[[#This Row],[drafter_team_id]]),"",_xlfn.XLOOKUP(draft_picks[[#This Row],[drafter_team_id]],drafter_teams[id],drafter_teams[name]))</f>
        <v/>
      </c>
      <c r="M3722" t="str">
        <f>IF(OR(ISBLANK(draft_picks[[#This Row],[veto_drafter_id]]),draft_picks[[#This Row],[veto_drafter_id]]=""),"",_xlfn.XLOOKUP(draft_picks[[#This Row],[veto_drafter_id]],drafters[id],drafters[name]))</f>
        <v/>
      </c>
      <c r="O3722" t="str">
        <f>IF(OR(ISBLANK(draft_picks[[#This Row],[veto_drafter_team_id]]),draft_picks[[#This Row],[veto_drafter_team_id]]=""),"",_xlfn.XLOOKUP(draft_picks[[#This Row],[veto_drafter_team_id]],drafter_teams[id],drafter_teams[name]))</f>
        <v/>
      </c>
      <c r="R3722" t="str">
        <f>IF(OR(ISBLANK(draft_picks[[#This Row],[veto_override_drafter_id]]),draft_picks[[#This Row],[veto_override_drafter_id]]=""),"",_xlfn.XLOOKUP(draft_picks[[#This Row],[veto_override_drafter_id]],drafters[id],drafters[name]))</f>
        <v/>
      </c>
      <c r="T3722" t="str">
        <f>IF(OR(ISBLANK(draft_picks[[#This Row],[veto_override_team_id]]),draft_picks[[#This Row],[veto_override_team_id]]=""),"",_xlfn.XLOOKUP(draft_picks[[#This Row],[veto_override_team_id]],drafter_teams[id],drafter_teams[name]))</f>
        <v/>
      </c>
    </row>
    <row r="3723" spans="1:20" x14ac:dyDescent="0.25">
      <c r="A3723" t="s">
        <v>429</v>
      </c>
      <c r="B3723" t="str">
        <f>_xlfn.XLOOKUP(draft_picks[[#This Row],[draft_id]],drafts[id],drafts[title])</f>
        <v>Rambo mini-Super Draft</v>
      </c>
      <c r="C3723">
        <v>5</v>
      </c>
      <c r="D3723">
        <f>IF(C3722&lt;draft_picks[[#This Row],[position]],1,IF(C3722&gt;draft_picks[[#This Row],[position]],D3722+1,IF(C3722=draft_picks[[#This Row],[position]],D3722+1)))</f>
        <v>1</v>
      </c>
      <c r="E3723" t="s">
        <v>16491</v>
      </c>
      <c r="F3723" t="str">
        <f>IF(ISBLANK(draft_picks[[#This Row],[movie_id]]),"",_xlfn.XLOOKUP(draft_picks[[#This Row],[movie_id]],drafts.movies[id],drafts.movies[movie_title]))</f>
        <v>Rambo</v>
      </c>
      <c r="G3723" t="s">
        <v>1115</v>
      </c>
      <c r="H3723" t="str">
        <f>IF(ISBLANK(draft_picks[[#This Row],[drafter_id]]),"",_xlfn.XLOOKUP(draft_picks[[#This Row],[drafter_id]],drafters[id],drafters[name]))</f>
        <v>Ryan Marker</v>
      </c>
      <c r="J3723" t="str">
        <f>IF(ISBLANK(draft_picks[[#This Row],[drafter_team_id]]),"",_xlfn.XLOOKUP(draft_picks[[#This Row],[drafter_team_id]],drafter_teams[id],drafter_teams[name]))</f>
        <v/>
      </c>
      <c r="M3723" t="str">
        <f>IF(OR(ISBLANK(draft_picks[[#This Row],[veto_drafter_id]]),draft_picks[[#This Row],[veto_drafter_id]]=""),"",_xlfn.XLOOKUP(draft_picks[[#This Row],[veto_drafter_id]],drafters[id],drafters[name]))</f>
        <v/>
      </c>
      <c r="O3723" t="str">
        <f>IF(OR(ISBLANK(draft_picks[[#This Row],[veto_drafter_team_id]]),draft_picks[[#This Row],[veto_drafter_team_id]]=""),"",_xlfn.XLOOKUP(draft_picks[[#This Row],[veto_drafter_team_id]],drafter_teams[id],drafter_teams[name]))</f>
        <v/>
      </c>
      <c r="R3723" t="str">
        <f>IF(OR(ISBLANK(draft_picks[[#This Row],[veto_override_drafter_id]]),draft_picks[[#This Row],[veto_override_drafter_id]]=""),"",_xlfn.XLOOKUP(draft_picks[[#This Row],[veto_override_drafter_id]],drafters[id],drafters[name]))</f>
        <v/>
      </c>
      <c r="T3723" t="str">
        <f>IF(OR(ISBLANK(draft_picks[[#This Row],[veto_override_team_id]]),draft_picks[[#This Row],[veto_override_team_id]]=""),"",_xlfn.XLOOKUP(draft_picks[[#This Row],[veto_override_team_id]],drafter_teams[id],drafter_teams[name]))</f>
        <v/>
      </c>
    </row>
    <row r="3724" spans="1:20" x14ac:dyDescent="0.25">
      <c r="A3724" t="s">
        <v>429</v>
      </c>
      <c r="B3724" t="str">
        <f>_xlfn.XLOOKUP(draft_picks[[#This Row],[draft_id]],drafts[id],drafts[title])</f>
        <v>Rambo mini-Super Draft</v>
      </c>
      <c r="C3724">
        <v>4</v>
      </c>
      <c r="D3724">
        <f>IF(C3723&lt;draft_picks[[#This Row],[position]],1,IF(C3723&gt;draft_picks[[#This Row],[position]],D3723+1,IF(C3723=draft_picks[[#This Row],[position]],D3723+1)))</f>
        <v>2</v>
      </c>
      <c r="E3724" t="s">
        <v>16494</v>
      </c>
      <c r="F3724" t="str">
        <f>IF(ISBLANK(draft_picks[[#This Row],[movie_id]]),"",_xlfn.XLOOKUP(draft_picks[[#This Row],[movie_id]],drafts.movies[id],drafts.movies[movie_title]))</f>
        <v>Rambo: Last Blood</v>
      </c>
      <c r="G3724" t="s">
        <v>1237</v>
      </c>
      <c r="H3724" t="str">
        <f>IF(ISBLANK(draft_picks[[#This Row],[drafter_id]]),"",_xlfn.XLOOKUP(draft_picks[[#This Row],[drafter_id]],drafters[id],drafters[name]))</f>
        <v>Clay Keller</v>
      </c>
      <c r="J3724" t="str">
        <f>IF(ISBLANK(draft_picks[[#This Row],[drafter_team_id]]),"",_xlfn.XLOOKUP(draft_picks[[#This Row],[drafter_team_id]],drafter_teams[id],drafter_teams[name]))</f>
        <v/>
      </c>
      <c r="K3724" t="s">
        <v>15484</v>
      </c>
      <c r="L3724" t="s">
        <v>1115</v>
      </c>
      <c r="M3724" t="str">
        <f>IF(OR(ISBLANK(draft_picks[[#This Row],[veto_drafter_id]]),draft_picks[[#This Row],[veto_drafter_id]]=""),"",_xlfn.XLOOKUP(draft_picks[[#This Row],[veto_drafter_id]],drafters[id],drafters[name]))</f>
        <v>Ryan Marker</v>
      </c>
      <c r="O3724" t="str">
        <f>IF(OR(ISBLANK(draft_picks[[#This Row],[veto_drafter_team_id]]),draft_picks[[#This Row],[veto_drafter_team_id]]=""),"",_xlfn.XLOOKUP(draft_picks[[#This Row],[veto_drafter_team_id]],drafter_teams[id],drafter_teams[name]))</f>
        <v/>
      </c>
      <c r="R3724" t="str">
        <f>IF(OR(ISBLANK(draft_picks[[#This Row],[veto_override_drafter_id]]),draft_picks[[#This Row],[veto_override_drafter_id]]=""),"",_xlfn.XLOOKUP(draft_picks[[#This Row],[veto_override_drafter_id]],drafters[id],drafters[name]))</f>
        <v/>
      </c>
      <c r="T3724" t="str">
        <f>IF(OR(ISBLANK(draft_picks[[#This Row],[veto_override_team_id]]),draft_picks[[#This Row],[veto_override_team_id]]=""),"",_xlfn.XLOOKUP(draft_picks[[#This Row],[veto_override_team_id]],drafter_teams[id],drafter_teams[name]))</f>
        <v/>
      </c>
    </row>
    <row r="3725" spans="1:20" x14ac:dyDescent="0.25">
      <c r="A3725" t="s">
        <v>429</v>
      </c>
      <c r="B3725" t="str">
        <f>_xlfn.XLOOKUP(draft_picks[[#This Row],[draft_id]],drafts[id],drafts[title])</f>
        <v>Rambo mini-Super Draft</v>
      </c>
      <c r="C3725">
        <v>4</v>
      </c>
      <c r="D3725">
        <f>IF(C3724&lt;draft_picks[[#This Row],[position]],1,IF(C3724&gt;draft_picks[[#This Row],[position]],D3724+1,IF(C3724=draft_picks[[#This Row],[position]],D3724+1)))</f>
        <v>3</v>
      </c>
      <c r="E3725" t="s">
        <v>16492</v>
      </c>
      <c r="F3725" t="str">
        <f>IF(ISBLANK(draft_picks[[#This Row],[movie_id]]),"",_xlfn.XLOOKUP(draft_picks[[#This Row],[movie_id]],drafts.movies[id],drafts.movies[movie_title]))</f>
        <v>Rambo: First Blood Part II</v>
      </c>
      <c r="G3725" t="s">
        <v>1237</v>
      </c>
      <c r="H3725" t="str">
        <f>IF(ISBLANK(draft_picks[[#This Row],[drafter_id]]),"",_xlfn.XLOOKUP(draft_picks[[#This Row],[drafter_id]],drafters[id],drafters[name]))</f>
        <v>Clay Keller</v>
      </c>
      <c r="J3725" t="str">
        <f>IF(ISBLANK(draft_picks[[#This Row],[drafter_team_id]]),"",_xlfn.XLOOKUP(draft_picks[[#This Row],[drafter_team_id]],drafter_teams[id],drafter_teams[name]))</f>
        <v/>
      </c>
      <c r="M3725" t="str">
        <f>IF(OR(ISBLANK(draft_picks[[#This Row],[veto_drafter_id]]),draft_picks[[#This Row],[veto_drafter_id]]=""),"",_xlfn.XLOOKUP(draft_picks[[#This Row],[veto_drafter_id]],drafters[id],drafters[name]))</f>
        <v/>
      </c>
      <c r="O3725" t="str">
        <f>IF(OR(ISBLANK(draft_picks[[#This Row],[veto_drafter_team_id]]),draft_picks[[#This Row],[veto_drafter_team_id]]=""),"",_xlfn.XLOOKUP(draft_picks[[#This Row],[veto_drafter_team_id]],drafter_teams[id],drafter_teams[name]))</f>
        <v/>
      </c>
      <c r="R3725" t="str">
        <f>IF(OR(ISBLANK(draft_picks[[#This Row],[veto_override_drafter_id]]),draft_picks[[#This Row],[veto_override_drafter_id]]=""),"",_xlfn.XLOOKUP(draft_picks[[#This Row],[veto_override_drafter_id]],drafters[id],drafters[name]))</f>
        <v/>
      </c>
      <c r="T3725" t="str">
        <f>IF(OR(ISBLANK(draft_picks[[#This Row],[veto_override_team_id]]),draft_picks[[#This Row],[veto_override_team_id]]=""),"",_xlfn.XLOOKUP(draft_picks[[#This Row],[veto_override_team_id]],drafter_teams[id],drafter_teams[name]))</f>
        <v/>
      </c>
    </row>
    <row r="3726" spans="1:20" x14ac:dyDescent="0.25">
      <c r="A3726" t="s">
        <v>429</v>
      </c>
      <c r="B3726" t="str">
        <f>_xlfn.XLOOKUP(draft_picks[[#This Row],[draft_id]],drafts[id],drafts[title])</f>
        <v>Rambo mini-Super Draft</v>
      </c>
      <c r="C3726">
        <v>3</v>
      </c>
      <c r="D3726">
        <f>IF(C3725&lt;draft_picks[[#This Row],[position]],1,IF(C3725&gt;draft_picks[[#This Row],[position]],D3725+1,IF(C3725=draft_picks[[#This Row],[position]],D3725+1)))</f>
        <v>4</v>
      </c>
      <c r="E3726" t="s">
        <v>16493</v>
      </c>
      <c r="F3726" t="str">
        <f>IF(ISBLANK(draft_picks[[#This Row],[movie_id]]),"",_xlfn.XLOOKUP(draft_picks[[#This Row],[movie_id]],drafts.movies[id],drafts.movies[movie_title]))</f>
        <v>Rambo III</v>
      </c>
      <c r="G3726" t="s">
        <v>1115</v>
      </c>
      <c r="H3726" t="str">
        <f>IF(ISBLANK(draft_picks[[#This Row],[drafter_id]]),"",_xlfn.XLOOKUP(draft_picks[[#This Row],[drafter_id]],drafters[id],drafters[name]))</f>
        <v>Ryan Marker</v>
      </c>
      <c r="J3726" t="str">
        <f>IF(ISBLANK(draft_picks[[#This Row],[drafter_team_id]]),"",_xlfn.XLOOKUP(draft_picks[[#This Row],[drafter_team_id]],drafter_teams[id],drafter_teams[name]))</f>
        <v/>
      </c>
      <c r="K3726" t="s">
        <v>15484</v>
      </c>
      <c r="L3726" t="s">
        <v>1237</v>
      </c>
      <c r="M3726" t="str">
        <f>IF(OR(ISBLANK(draft_picks[[#This Row],[veto_drafter_id]]),draft_picks[[#This Row],[veto_drafter_id]]=""),"",_xlfn.XLOOKUP(draft_picks[[#This Row],[veto_drafter_id]],drafters[id],drafters[name]))</f>
        <v>Clay Keller</v>
      </c>
      <c r="O3726" t="str">
        <f>IF(OR(ISBLANK(draft_picks[[#This Row],[veto_drafter_team_id]]),draft_picks[[#This Row],[veto_drafter_team_id]]=""),"",_xlfn.XLOOKUP(draft_picks[[#This Row],[veto_drafter_team_id]],drafter_teams[id],drafter_teams[name]))</f>
        <v/>
      </c>
      <c r="R3726" t="str">
        <f>IF(OR(ISBLANK(draft_picks[[#This Row],[veto_override_drafter_id]]),draft_picks[[#This Row],[veto_override_drafter_id]]=""),"",_xlfn.XLOOKUP(draft_picks[[#This Row],[veto_override_drafter_id]],drafters[id],drafters[name]))</f>
        <v/>
      </c>
      <c r="T3726" t="str">
        <f>IF(OR(ISBLANK(draft_picks[[#This Row],[veto_override_team_id]]),draft_picks[[#This Row],[veto_override_team_id]]=""),"",_xlfn.XLOOKUP(draft_picks[[#This Row],[veto_override_team_id]],drafter_teams[id],drafter_teams[name]))</f>
        <v/>
      </c>
    </row>
    <row r="3727" spans="1:20" x14ac:dyDescent="0.25">
      <c r="A3727" t="s">
        <v>429</v>
      </c>
      <c r="B3727" t="str">
        <f>_xlfn.XLOOKUP(draft_picks[[#This Row],[draft_id]],drafts[id],drafts[title])</f>
        <v>Rambo mini-Super Draft</v>
      </c>
      <c r="C3727">
        <v>3</v>
      </c>
      <c r="D3727">
        <f>IF(C3726&lt;draft_picks[[#This Row],[position]],1,IF(C3726&gt;draft_picks[[#This Row],[position]],D3726+1,IF(C3726=draft_picks[[#This Row],[position]],D3726+1)))</f>
        <v>5</v>
      </c>
      <c r="E3727" t="s">
        <v>16494</v>
      </c>
      <c r="F3727" t="str">
        <f>IF(ISBLANK(draft_picks[[#This Row],[movie_id]]),"",_xlfn.XLOOKUP(draft_picks[[#This Row],[movie_id]],drafts.movies[id],drafts.movies[movie_title]))</f>
        <v>Rambo: Last Blood</v>
      </c>
      <c r="G3727" t="s">
        <v>1115</v>
      </c>
      <c r="H3727" t="str">
        <f>IF(ISBLANK(draft_picks[[#This Row],[drafter_id]]),"",_xlfn.XLOOKUP(draft_picks[[#This Row],[drafter_id]],drafters[id],drafters[name]))</f>
        <v>Ryan Marker</v>
      </c>
      <c r="J3727" t="str">
        <f>IF(ISBLANK(draft_picks[[#This Row],[drafter_team_id]]),"",_xlfn.XLOOKUP(draft_picks[[#This Row],[drafter_team_id]],drafter_teams[id],drafter_teams[name]))</f>
        <v/>
      </c>
      <c r="M3727" t="str">
        <f>IF(OR(ISBLANK(draft_picks[[#This Row],[veto_drafter_id]]),draft_picks[[#This Row],[veto_drafter_id]]=""),"",_xlfn.XLOOKUP(draft_picks[[#This Row],[veto_drafter_id]],drafters[id],drafters[name]))</f>
        <v/>
      </c>
      <c r="O3727" t="str">
        <f>IF(OR(ISBLANK(draft_picks[[#This Row],[veto_drafter_team_id]]),draft_picks[[#This Row],[veto_drafter_team_id]]=""),"",_xlfn.XLOOKUP(draft_picks[[#This Row],[veto_drafter_team_id]],drafter_teams[id],drafter_teams[name]))</f>
        <v/>
      </c>
      <c r="R3727" t="str">
        <f>IF(OR(ISBLANK(draft_picks[[#This Row],[veto_override_drafter_id]]),draft_picks[[#This Row],[veto_override_drafter_id]]=""),"",_xlfn.XLOOKUP(draft_picks[[#This Row],[veto_override_drafter_id]],drafters[id],drafters[name]))</f>
        <v/>
      </c>
      <c r="T3727" t="str">
        <f>IF(OR(ISBLANK(draft_picks[[#This Row],[veto_override_team_id]]),draft_picks[[#This Row],[veto_override_team_id]]=""),"",_xlfn.XLOOKUP(draft_picks[[#This Row],[veto_override_team_id]],drafter_teams[id],drafter_teams[name]))</f>
        <v/>
      </c>
    </row>
    <row r="3728" spans="1:20" x14ac:dyDescent="0.25">
      <c r="A3728" t="s">
        <v>429</v>
      </c>
      <c r="B3728" t="str">
        <f>_xlfn.XLOOKUP(draft_picks[[#This Row],[draft_id]],drafts[id],drafts[title])</f>
        <v>Rambo mini-Super Draft</v>
      </c>
      <c r="C3728">
        <v>2</v>
      </c>
      <c r="D3728">
        <f>IF(C3727&lt;draft_picks[[#This Row],[position]],1,IF(C3727&gt;draft_picks[[#This Row],[position]],D3727+1,IF(C3727=draft_picks[[#This Row],[position]],D3727+1)))</f>
        <v>6</v>
      </c>
      <c r="E3728" t="s">
        <v>16493</v>
      </c>
      <c r="F3728" t="str">
        <f>IF(ISBLANK(draft_picks[[#This Row],[movie_id]]),"",_xlfn.XLOOKUP(draft_picks[[#This Row],[movie_id]],drafts.movies[id],drafts.movies[movie_title]))</f>
        <v>Rambo III</v>
      </c>
      <c r="G3728" t="s">
        <v>1237</v>
      </c>
      <c r="H3728" t="str">
        <f>IF(ISBLANK(draft_picks[[#This Row],[drafter_id]]),"",_xlfn.XLOOKUP(draft_picks[[#This Row],[drafter_id]],drafters[id],drafters[name]))</f>
        <v>Clay Keller</v>
      </c>
      <c r="J3728" t="str">
        <f>IF(ISBLANK(draft_picks[[#This Row],[drafter_team_id]]),"",_xlfn.XLOOKUP(draft_picks[[#This Row],[drafter_team_id]],drafter_teams[id],drafter_teams[name]))</f>
        <v/>
      </c>
      <c r="M3728" t="str">
        <f>IF(OR(ISBLANK(draft_picks[[#This Row],[veto_drafter_id]]),draft_picks[[#This Row],[veto_drafter_id]]=""),"",_xlfn.XLOOKUP(draft_picks[[#This Row],[veto_drafter_id]],drafters[id],drafters[name]))</f>
        <v/>
      </c>
      <c r="O3728" t="str">
        <f>IF(OR(ISBLANK(draft_picks[[#This Row],[veto_drafter_team_id]]),draft_picks[[#This Row],[veto_drafter_team_id]]=""),"",_xlfn.XLOOKUP(draft_picks[[#This Row],[veto_drafter_team_id]],drafter_teams[id],drafter_teams[name]))</f>
        <v/>
      </c>
      <c r="R3728" t="str">
        <f>IF(OR(ISBLANK(draft_picks[[#This Row],[veto_override_drafter_id]]),draft_picks[[#This Row],[veto_override_drafter_id]]=""),"",_xlfn.XLOOKUP(draft_picks[[#This Row],[veto_override_drafter_id]],drafters[id],drafters[name]))</f>
        <v/>
      </c>
      <c r="T3728" t="str">
        <f>IF(OR(ISBLANK(draft_picks[[#This Row],[veto_override_team_id]]),draft_picks[[#This Row],[veto_override_team_id]]=""),"",_xlfn.XLOOKUP(draft_picks[[#This Row],[veto_override_team_id]],drafter_teams[id],drafter_teams[name]))</f>
        <v/>
      </c>
    </row>
    <row r="3729" spans="1:20" x14ac:dyDescent="0.25">
      <c r="A3729" t="s">
        <v>429</v>
      </c>
      <c r="B3729" t="str">
        <f>_xlfn.XLOOKUP(draft_picks[[#This Row],[draft_id]],drafts[id],drafts[title])</f>
        <v>Rambo mini-Super Draft</v>
      </c>
      <c r="C3729">
        <v>1</v>
      </c>
      <c r="D3729">
        <f>IF(C3728&lt;draft_picks[[#This Row],[position]],1,IF(C3728&gt;draft_picks[[#This Row],[position]],D3728+1,IF(C3728=draft_picks[[#This Row],[position]],D3728+1)))</f>
        <v>7</v>
      </c>
      <c r="E3729" t="s">
        <v>4875</v>
      </c>
      <c r="F3729" t="str">
        <f>IF(ISBLANK(draft_picks[[#This Row],[movie_id]]),"",_xlfn.XLOOKUP(draft_picks[[#This Row],[movie_id]],drafts.movies[id],drafts.movies[movie_title]))</f>
        <v>First Blood</v>
      </c>
      <c r="G3729" t="s">
        <v>1115</v>
      </c>
      <c r="H3729" t="str">
        <f>IF(ISBLANK(draft_picks[[#This Row],[drafter_id]]),"",_xlfn.XLOOKUP(draft_picks[[#This Row],[drafter_id]],drafters[id],drafters[name]))</f>
        <v>Ryan Marker</v>
      </c>
      <c r="J3729" t="str">
        <f>IF(ISBLANK(draft_picks[[#This Row],[drafter_team_id]]),"",_xlfn.XLOOKUP(draft_picks[[#This Row],[drafter_team_id]],drafter_teams[id],drafter_teams[name]))</f>
        <v/>
      </c>
      <c r="M3729" t="str">
        <f>IF(OR(ISBLANK(draft_picks[[#This Row],[veto_drafter_id]]),draft_picks[[#This Row],[veto_drafter_id]]=""),"",_xlfn.XLOOKUP(draft_picks[[#This Row],[veto_drafter_id]],drafters[id],drafters[name]))</f>
        <v/>
      </c>
      <c r="O3729" t="str">
        <f>IF(OR(ISBLANK(draft_picks[[#This Row],[veto_drafter_team_id]]),draft_picks[[#This Row],[veto_drafter_team_id]]=""),"",_xlfn.XLOOKUP(draft_picks[[#This Row],[veto_drafter_team_id]],drafter_teams[id],drafter_teams[name]))</f>
        <v/>
      </c>
      <c r="R3729" t="str">
        <f>IF(OR(ISBLANK(draft_picks[[#This Row],[veto_override_drafter_id]]),draft_picks[[#This Row],[veto_override_drafter_id]]=""),"",_xlfn.XLOOKUP(draft_picks[[#This Row],[veto_override_drafter_id]],drafters[id],drafters[name]))</f>
        <v/>
      </c>
      <c r="T3729" t="str">
        <f>IF(OR(ISBLANK(draft_picks[[#This Row],[veto_override_team_id]]),draft_picks[[#This Row],[veto_override_team_id]]=""),"",_xlfn.XLOOKUP(draft_picks[[#This Row],[veto_override_team_id]],drafter_teams[id],drafter_teams[name]))</f>
        <v/>
      </c>
    </row>
    <row r="3730" spans="1:20" x14ac:dyDescent="0.25">
      <c r="A3730" t="s">
        <v>226</v>
      </c>
      <c r="B3730" t="str">
        <f>_xlfn.XLOOKUP(draft_picks[[#This Row],[draft_id]],drafts[id],drafts[title])</f>
        <v>Police Story mini-Super Draft</v>
      </c>
      <c r="C3730">
        <v>5</v>
      </c>
      <c r="D3730">
        <f>IF(C3729&lt;draft_picks[[#This Row],[position]],1,IF(C3729&gt;draft_picks[[#This Row],[position]],D3729+1,IF(C3729=draft_picks[[#This Row],[position]],D3729+1)))</f>
        <v>1</v>
      </c>
      <c r="E3730" t="s">
        <v>16495</v>
      </c>
      <c r="F3730" t="str">
        <f>IF(ISBLANK(draft_picks[[#This Row],[movie_id]]),"",_xlfn.XLOOKUP(draft_picks[[#This Row],[movie_id]],drafts.movies[id],drafts.movies[movie_title]))</f>
        <v>First Strike</v>
      </c>
      <c r="G3730" t="s">
        <v>1237</v>
      </c>
      <c r="H3730" t="str">
        <f>IF(ISBLANK(draft_picks[[#This Row],[drafter_id]]),"",_xlfn.XLOOKUP(draft_picks[[#This Row],[drafter_id]],drafters[id],drafters[name]))</f>
        <v>Clay Keller</v>
      </c>
      <c r="J3730" t="str">
        <f>IF(ISBLANK(draft_picks[[#This Row],[drafter_team_id]]),"",_xlfn.XLOOKUP(draft_picks[[#This Row],[drafter_team_id]],drafter_teams[id],drafter_teams[name]))</f>
        <v/>
      </c>
      <c r="K3730" t="s">
        <v>15484</v>
      </c>
      <c r="L3730" t="s">
        <v>1115</v>
      </c>
      <c r="M3730" t="str">
        <f>IF(OR(ISBLANK(draft_picks[[#This Row],[veto_drafter_id]]),draft_picks[[#This Row],[veto_drafter_id]]=""),"",_xlfn.XLOOKUP(draft_picks[[#This Row],[veto_drafter_id]],drafters[id],drafters[name]))</f>
        <v>Ryan Marker</v>
      </c>
      <c r="O3730" t="str">
        <f>IF(OR(ISBLANK(draft_picks[[#This Row],[veto_drafter_team_id]]),draft_picks[[#This Row],[veto_drafter_team_id]]=""),"",_xlfn.XLOOKUP(draft_picks[[#This Row],[veto_drafter_team_id]],drafter_teams[id],drafter_teams[name]))</f>
        <v/>
      </c>
      <c r="R3730" t="str">
        <f>IF(OR(ISBLANK(draft_picks[[#This Row],[veto_override_drafter_id]]),draft_picks[[#This Row],[veto_override_drafter_id]]=""),"",_xlfn.XLOOKUP(draft_picks[[#This Row],[veto_override_drafter_id]],drafters[id],drafters[name]))</f>
        <v/>
      </c>
      <c r="T3730" t="str">
        <f>IF(OR(ISBLANK(draft_picks[[#This Row],[veto_override_team_id]]),draft_picks[[#This Row],[veto_override_team_id]]=""),"",_xlfn.XLOOKUP(draft_picks[[#This Row],[veto_override_team_id]],drafter_teams[id],drafter_teams[name]))</f>
        <v/>
      </c>
    </row>
    <row r="3731" spans="1:20" x14ac:dyDescent="0.25">
      <c r="A3731" t="s">
        <v>226</v>
      </c>
      <c r="B3731" t="str">
        <f>_xlfn.XLOOKUP(draft_picks[[#This Row],[draft_id]],drafts[id],drafts[title])</f>
        <v>Police Story mini-Super Draft</v>
      </c>
      <c r="C3731">
        <v>5</v>
      </c>
      <c r="D3731">
        <f>IF(C3730&lt;draft_picks[[#This Row],[position]],1,IF(C3730&gt;draft_picks[[#This Row],[position]],D3730+1,IF(C3730=draft_picks[[#This Row],[position]],D3730+1)))</f>
        <v>2</v>
      </c>
      <c r="E3731" t="s">
        <v>16496</v>
      </c>
      <c r="F3731" t="str">
        <f>IF(ISBLANK(draft_picks[[#This Row],[movie_id]]),"",_xlfn.XLOOKUP(draft_picks[[#This Row],[movie_id]],drafts.movies[id],drafts.movies[movie_title]))</f>
        <v>Supercop 2</v>
      </c>
      <c r="G3731" t="s">
        <v>1237</v>
      </c>
      <c r="H3731" t="str">
        <f>IF(ISBLANK(draft_picks[[#This Row],[drafter_id]]),"",_xlfn.XLOOKUP(draft_picks[[#This Row],[drafter_id]],drafters[id],drafters[name]))</f>
        <v>Clay Keller</v>
      </c>
      <c r="J3731" t="str">
        <f>IF(ISBLANK(draft_picks[[#This Row],[drafter_team_id]]),"",_xlfn.XLOOKUP(draft_picks[[#This Row],[drafter_team_id]],drafter_teams[id],drafter_teams[name]))</f>
        <v/>
      </c>
      <c r="M3731" t="str">
        <f>IF(OR(ISBLANK(draft_picks[[#This Row],[veto_drafter_id]]),draft_picks[[#This Row],[veto_drafter_id]]=""),"",_xlfn.XLOOKUP(draft_picks[[#This Row],[veto_drafter_id]],drafters[id],drafters[name]))</f>
        <v/>
      </c>
      <c r="O3731" t="str">
        <f>IF(OR(ISBLANK(draft_picks[[#This Row],[veto_drafter_team_id]]),draft_picks[[#This Row],[veto_drafter_team_id]]=""),"",_xlfn.XLOOKUP(draft_picks[[#This Row],[veto_drafter_team_id]],drafter_teams[id],drafter_teams[name]))</f>
        <v/>
      </c>
      <c r="R3731" t="str">
        <f>IF(OR(ISBLANK(draft_picks[[#This Row],[veto_override_drafter_id]]),draft_picks[[#This Row],[veto_override_drafter_id]]=""),"",_xlfn.XLOOKUP(draft_picks[[#This Row],[veto_override_drafter_id]],drafters[id],drafters[name]))</f>
        <v/>
      </c>
      <c r="T3731" t="str">
        <f>IF(OR(ISBLANK(draft_picks[[#This Row],[veto_override_team_id]]),draft_picks[[#This Row],[veto_override_team_id]]=""),"",_xlfn.XLOOKUP(draft_picks[[#This Row],[veto_override_team_id]],drafter_teams[id],drafter_teams[name]))</f>
        <v/>
      </c>
    </row>
    <row r="3732" spans="1:20" x14ac:dyDescent="0.25">
      <c r="A3732" t="s">
        <v>226</v>
      </c>
      <c r="B3732" t="str">
        <f>_xlfn.XLOOKUP(draft_picks[[#This Row],[draft_id]],drafts[id],drafts[title])</f>
        <v>Police Story mini-Super Draft</v>
      </c>
      <c r="C3732">
        <v>4</v>
      </c>
      <c r="D3732">
        <f>IF(C3731&lt;draft_picks[[#This Row],[position]],1,IF(C3731&gt;draft_picks[[#This Row],[position]],D3731+1,IF(C3731=draft_picks[[#This Row],[position]],D3731+1)))</f>
        <v>3</v>
      </c>
      <c r="E3732" t="s">
        <v>16497</v>
      </c>
      <c r="F3732" t="str">
        <f>IF(ISBLANK(draft_picks[[#This Row],[movie_id]]),"",_xlfn.XLOOKUP(draft_picks[[#This Row],[movie_id]],drafts.movies[id],drafts.movies[movie_title]))</f>
        <v>Police Story</v>
      </c>
      <c r="G3732" t="s">
        <v>1115</v>
      </c>
      <c r="H3732" t="str">
        <f>IF(ISBLANK(draft_picks[[#This Row],[drafter_id]]),"",_xlfn.XLOOKUP(draft_picks[[#This Row],[drafter_id]],drafters[id],drafters[name]))</f>
        <v>Ryan Marker</v>
      </c>
      <c r="J3732" t="str">
        <f>IF(ISBLANK(draft_picks[[#This Row],[drafter_team_id]]),"",_xlfn.XLOOKUP(draft_picks[[#This Row],[drafter_team_id]],drafter_teams[id],drafter_teams[name]))</f>
        <v/>
      </c>
      <c r="M3732" t="str">
        <f>IF(OR(ISBLANK(draft_picks[[#This Row],[veto_drafter_id]]),draft_picks[[#This Row],[veto_drafter_id]]=""),"",_xlfn.XLOOKUP(draft_picks[[#This Row],[veto_drafter_id]],drafters[id],drafters[name]))</f>
        <v/>
      </c>
      <c r="O3732" t="str">
        <f>IF(OR(ISBLANK(draft_picks[[#This Row],[veto_drafter_team_id]]),draft_picks[[#This Row],[veto_drafter_team_id]]=""),"",_xlfn.XLOOKUP(draft_picks[[#This Row],[veto_drafter_team_id]],drafter_teams[id],drafter_teams[name]))</f>
        <v/>
      </c>
      <c r="R3732" t="str">
        <f>IF(OR(ISBLANK(draft_picks[[#This Row],[veto_override_drafter_id]]),draft_picks[[#This Row],[veto_override_drafter_id]]=""),"",_xlfn.XLOOKUP(draft_picks[[#This Row],[veto_override_drafter_id]],drafters[id],drafters[name]))</f>
        <v/>
      </c>
      <c r="T3732" t="str">
        <f>IF(OR(ISBLANK(draft_picks[[#This Row],[veto_override_team_id]]),draft_picks[[#This Row],[veto_override_team_id]]=""),"",_xlfn.XLOOKUP(draft_picks[[#This Row],[veto_override_team_id]],drafter_teams[id],drafter_teams[name]))</f>
        <v/>
      </c>
    </row>
    <row r="3733" spans="1:20" x14ac:dyDescent="0.25">
      <c r="A3733" t="s">
        <v>226</v>
      </c>
      <c r="B3733" t="str">
        <f>_xlfn.XLOOKUP(draft_picks[[#This Row],[draft_id]],drafts[id],drafts[title])</f>
        <v>Police Story mini-Super Draft</v>
      </c>
      <c r="C3733">
        <v>3</v>
      </c>
      <c r="D3733">
        <f>IF(C3732&lt;draft_picks[[#This Row],[position]],1,IF(C3732&gt;draft_picks[[#This Row],[position]],D3732+1,IF(C3732=draft_picks[[#This Row],[position]],D3732+1)))</f>
        <v>4</v>
      </c>
      <c r="E3733" t="s">
        <v>16495</v>
      </c>
      <c r="F3733" t="str">
        <f>IF(ISBLANK(draft_picks[[#This Row],[movie_id]]),"",_xlfn.XLOOKUP(draft_picks[[#This Row],[movie_id]],drafts.movies[id],drafts.movies[movie_title]))</f>
        <v>First Strike</v>
      </c>
      <c r="G3733" t="s">
        <v>1237</v>
      </c>
      <c r="H3733" t="str">
        <f>IF(ISBLANK(draft_picks[[#This Row],[drafter_id]]),"",_xlfn.XLOOKUP(draft_picks[[#This Row],[drafter_id]],drafters[id],drafters[name]))</f>
        <v>Clay Keller</v>
      </c>
      <c r="J3733" t="str">
        <f>IF(ISBLANK(draft_picks[[#This Row],[drafter_team_id]]),"",_xlfn.XLOOKUP(draft_picks[[#This Row],[drafter_team_id]],drafter_teams[id],drafter_teams[name]))</f>
        <v/>
      </c>
      <c r="M3733" t="str">
        <f>IF(OR(ISBLANK(draft_picks[[#This Row],[veto_drafter_id]]),draft_picks[[#This Row],[veto_drafter_id]]=""),"",_xlfn.XLOOKUP(draft_picks[[#This Row],[veto_drafter_id]],drafters[id],drafters[name]))</f>
        <v/>
      </c>
      <c r="O3733" t="str">
        <f>IF(OR(ISBLANK(draft_picks[[#This Row],[veto_drafter_team_id]]),draft_picks[[#This Row],[veto_drafter_team_id]]=""),"",_xlfn.XLOOKUP(draft_picks[[#This Row],[veto_drafter_team_id]],drafter_teams[id],drafter_teams[name]))</f>
        <v/>
      </c>
      <c r="R3733" t="str">
        <f>IF(OR(ISBLANK(draft_picks[[#This Row],[veto_override_drafter_id]]),draft_picks[[#This Row],[veto_override_drafter_id]]=""),"",_xlfn.XLOOKUP(draft_picks[[#This Row],[veto_override_drafter_id]],drafters[id],drafters[name]))</f>
        <v/>
      </c>
      <c r="T3733" t="str">
        <f>IF(OR(ISBLANK(draft_picks[[#This Row],[veto_override_team_id]]),draft_picks[[#This Row],[veto_override_team_id]]=""),"",_xlfn.XLOOKUP(draft_picks[[#This Row],[veto_override_team_id]],drafter_teams[id],drafter_teams[name]))</f>
        <v/>
      </c>
    </row>
    <row r="3734" spans="1:20" x14ac:dyDescent="0.25">
      <c r="A3734" t="s">
        <v>226</v>
      </c>
      <c r="B3734" t="str">
        <f>_xlfn.XLOOKUP(draft_picks[[#This Row],[draft_id]],drafts[id],drafts[title])</f>
        <v>Police Story mini-Super Draft</v>
      </c>
      <c r="C3734">
        <v>2</v>
      </c>
      <c r="D3734">
        <f>IF(C3733&lt;draft_picks[[#This Row],[position]],1,IF(C3733&gt;draft_picks[[#This Row],[position]],D3733+1,IF(C3733=draft_picks[[#This Row],[position]],D3733+1)))</f>
        <v>5</v>
      </c>
      <c r="E3734" t="s">
        <v>16498</v>
      </c>
      <c r="F3734" t="str">
        <f>IF(ISBLANK(draft_picks[[#This Row],[movie_id]]),"",_xlfn.XLOOKUP(draft_picks[[#This Row],[movie_id]],drafts.movies[id],drafts.movies[movie_title]))</f>
        <v>Police Story 2</v>
      </c>
      <c r="G3734" t="s">
        <v>1115</v>
      </c>
      <c r="H3734" t="str">
        <f>IF(ISBLANK(draft_picks[[#This Row],[drafter_id]]),"",_xlfn.XLOOKUP(draft_picks[[#This Row],[drafter_id]],drafters[id],drafters[name]))</f>
        <v>Ryan Marker</v>
      </c>
      <c r="J3734" t="str">
        <f>IF(ISBLANK(draft_picks[[#This Row],[drafter_team_id]]),"",_xlfn.XLOOKUP(draft_picks[[#This Row],[drafter_team_id]],drafter_teams[id],drafter_teams[name]))</f>
        <v/>
      </c>
      <c r="M3734" t="str">
        <f>IF(OR(ISBLANK(draft_picks[[#This Row],[veto_drafter_id]]),draft_picks[[#This Row],[veto_drafter_id]]=""),"",_xlfn.XLOOKUP(draft_picks[[#This Row],[veto_drafter_id]],drafters[id],drafters[name]))</f>
        <v/>
      </c>
      <c r="O3734" t="str">
        <f>IF(OR(ISBLANK(draft_picks[[#This Row],[veto_drafter_team_id]]),draft_picks[[#This Row],[veto_drafter_team_id]]=""),"",_xlfn.XLOOKUP(draft_picks[[#This Row],[veto_drafter_team_id]],drafter_teams[id],drafter_teams[name]))</f>
        <v/>
      </c>
      <c r="R3734" t="str">
        <f>IF(OR(ISBLANK(draft_picks[[#This Row],[veto_override_drafter_id]]),draft_picks[[#This Row],[veto_override_drafter_id]]=""),"",_xlfn.XLOOKUP(draft_picks[[#This Row],[veto_override_drafter_id]],drafters[id],drafters[name]))</f>
        <v/>
      </c>
      <c r="T3734" t="str">
        <f>IF(OR(ISBLANK(draft_picks[[#This Row],[veto_override_team_id]]),draft_picks[[#This Row],[veto_override_team_id]]=""),"",_xlfn.XLOOKUP(draft_picks[[#This Row],[veto_override_team_id]],drafter_teams[id],drafter_teams[name]))</f>
        <v/>
      </c>
    </row>
    <row r="3735" spans="1:20" x14ac:dyDescent="0.25">
      <c r="A3735" t="s">
        <v>226</v>
      </c>
      <c r="B3735" t="str">
        <f>_xlfn.XLOOKUP(draft_picks[[#This Row],[draft_id]],drafts[id],drafts[title])</f>
        <v>Police Story mini-Super Draft</v>
      </c>
      <c r="C3735">
        <v>1</v>
      </c>
      <c r="D3735">
        <f>IF(C3734&lt;draft_picks[[#This Row],[position]],1,IF(C3734&gt;draft_picks[[#This Row],[position]],D3734+1,IF(C3734=draft_picks[[#This Row],[position]],D3734+1)))</f>
        <v>6</v>
      </c>
      <c r="E3735" t="s">
        <v>16499</v>
      </c>
      <c r="F3735" t="str">
        <f>IF(ISBLANK(draft_picks[[#This Row],[movie_id]]),"",_xlfn.XLOOKUP(draft_picks[[#This Row],[movie_id]],drafts.movies[id],drafts.movies[movie_title]))</f>
        <v>Supercop</v>
      </c>
      <c r="G3735" t="s">
        <v>1237</v>
      </c>
      <c r="H3735" t="str">
        <f>IF(ISBLANK(draft_picks[[#This Row],[drafter_id]]),"",_xlfn.XLOOKUP(draft_picks[[#This Row],[drafter_id]],drafters[id],drafters[name]))</f>
        <v>Clay Keller</v>
      </c>
      <c r="J3735" t="str">
        <f>IF(ISBLANK(draft_picks[[#This Row],[drafter_team_id]]),"",_xlfn.XLOOKUP(draft_picks[[#This Row],[drafter_team_id]],drafter_teams[id],drafter_teams[name]))</f>
        <v/>
      </c>
      <c r="M3735" t="str">
        <f>IF(OR(ISBLANK(draft_picks[[#This Row],[veto_drafter_id]]),draft_picks[[#This Row],[veto_drafter_id]]=""),"",_xlfn.XLOOKUP(draft_picks[[#This Row],[veto_drafter_id]],drafters[id],drafters[name]))</f>
        <v/>
      </c>
      <c r="O3735" t="str">
        <f>IF(OR(ISBLANK(draft_picks[[#This Row],[veto_drafter_team_id]]),draft_picks[[#This Row],[veto_drafter_team_id]]=""),"",_xlfn.XLOOKUP(draft_picks[[#This Row],[veto_drafter_team_id]],drafter_teams[id],drafter_teams[name]))</f>
        <v/>
      </c>
      <c r="R3735" t="str">
        <f>IF(OR(ISBLANK(draft_picks[[#This Row],[veto_override_drafter_id]]),draft_picks[[#This Row],[veto_override_drafter_id]]=""),"",_xlfn.XLOOKUP(draft_picks[[#This Row],[veto_override_drafter_id]],drafters[id],drafters[name]))</f>
        <v/>
      </c>
      <c r="T3735" t="str">
        <f>IF(OR(ISBLANK(draft_picks[[#This Row],[veto_override_team_id]]),draft_picks[[#This Row],[veto_override_team_id]]=""),"",_xlfn.XLOOKUP(draft_picks[[#This Row],[veto_override_team_id]],drafter_teams[id],drafter_teams[name]))</f>
        <v/>
      </c>
    </row>
    <row r="3736" spans="1:20" x14ac:dyDescent="0.25">
      <c r="A3736" t="s">
        <v>504</v>
      </c>
      <c r="B3736" t="str">
        <f>_xlfn.XLOOKUP(draft_picks[[#This Row],[draft_id]],drafts[id],drafts[title])</f>
        <v>Phantasm mini-Super Draft</v>
      </c>
      <c r="C3736">
        <v>5</v>
      </c>
      <c r="D3736">
        <f>IF(C3735&lt;draft_picks[[#This Row],[position]],1,IF(C3735&gt;draft_picks[[#This Row],[position]],D3735+1,IF(C3735=draft_picks[[#This Row],[position]],D3735+1)))</f>
        <v>1</v>
      </c>
      <c r="E3736" t="s">
        <v>16500</v>
      </c>
      <c r="F3736" t="str">
        <f>IF(ISBLANK(draft_picks[[#This Row],[movie_id]]),"",_xlfn.XLOOKUP(draft_picks[[#This Row],[movie_id]],drafts.movies[id],drafts.movies[movie_title]))</f>
        <v>Phantasm IV: Oblivion</v>
      </c>
      <c r="G3736" t="s">
        <v>1237</v>
      </c>
      <c r="H3736" t="str">
        <f>IF(ISBLANK(draft_picks[[#This Row],[drafter_id]]),"",_xlfn.XLOOKUP(draft_picks[[#This Row],[drafter_id]],drafters[id],drafters[name]))</f>
        <v>Clay Keller</v>
      </c>
      <c r="J3736" t="str">
        <f>IF(ISBLANK(draft_picks[[#This Row],[drafter_team_id]]),"",_xlfn.XLOOKUP(draft_picks[[#This Row],[drafter_team_id]],drafter_teams[id],drafter_teams[name]))</f>
        <v/>
      </c>
      <c r="M3736" t="str">
        <f>IF(OR(ISBLANK(draft_picks[[#This Row],[veto_drafter_id]]),draft_picks[[#This Row],[veto_drafter_id]]=""),"",_xlfn.XLOOKUP(draft_picks[[#This Row],[veto_drafter_id]],drafters[id],drafters[name]))</f>
        <v/>
      </c>
      <c r="O3736" t="str">
        <f>IF(OR(ISBLANK(draft_picks[[#This Row],[veto_drafter_team_id]]),draft_picks[[#This Row],[veto_drafter_team_id]]=""),"",_xlfn.XLOOKUP(draft_picks[[#This Row],[veto_drafter_team_id]],drafter_teams[id],drafter_teams[name]))</f>
        <v/>
      </c>
      <c r="R3736" t="str">
        <f>IF(OR(ISBLANK(draft_picks[[#This Row],[veto_override_drafter_id]]),draft_picks[[#This Row],[veto_override_drafter_id]]=""),"",_xlfn.XLOOKUP(draft_picks[[#This Row],[veto_override_drafter_id]],drafters[id],drafters[name]))</f>
        <v/>
      </c>
      <c r="T3736" t="str">
        <f>IF(OR(ISBLANK(draft_picks[[#This Row],[veto_override_team_id]]),draft_picks[[#This Row],[veto_override_team_id]]=""),"",_xlfn.XLOOKUP(draft_picks[[#This Row],[veto_override_team_id]],drafter_teams[id],drafter_teams[name]))</f>
        <v/>
      </c>
    </row>
    <row r="3737" spans="1:20" x14ac:dyDescent="0.25">
      <c r="A3737" t="s">
        <v>504</v>
      </c>
      <c r="B3737" t="str">
        <f>_xlfn.XLOOKUP(draft_picks[[#This Row],[draft_id]],drafts[id],drafts[title])</f>
        <v>Phantasm mini-Super Draft</v>
      </c>
      <c r="C3737">
        <v>4</v>
      </c>
      <c r="D3737">
        <f>IF(C3736&lt;draft_picks[[#This Row],[position]],1,IF(C3736&gt;draft_picks[[#This Row],[position]],D3736+1,IF(C3736=draft_picks[[#This Row],[position]],D3736+1)))</f>
        <v>2</v>
      </c>
      <c r="E3737" t="s">
        <v>16501</v>
      </c>
      <c r="F3737" t="str">
        <f>IF(ISBLANK(draft_picks[[#This Row],[movie_id]]),"",_xlfn.XLOOKUP(draft_picks[[#This Row],[movie_id]],drafts.movies[id],drafts.movies[movie_title]))</f>
        <v>Phantasm: Ravager</v>
      </c>
      <c r="G3737" t="s">
        <v>1115</v>
      </c>
      <c r="H3737" t="str">
        <f>IF(ISBLANK(draft_picks[[#This Row],[drafter_id]]),"",_xlfn.XLOOKUP(draft_picks[[#This Row],[drafter_id]],drafters[id],drafters[name]))</f>
        <v>Ryan Marker</v>
      </c>
      <c r="J3737" t="str">
        <f>IF(ISBLANK(draft_picks[[#This Row],[drafter_team_id]]),"",_xlfn.XLOOKUP(draft_picks[[#This Row],[drafter_team_id]],drafter_teams[id],drafter_teams[name]))</f>
        <v/>
      </c>
      <c r="M3737" t="str">
        <f>IF(OR(ISBLANK(draft_picks[[#This Row],[veto_drafter_id]]),draft_picks[[#This Row],[veto_drafter_id]]=""),"",_xlfn.XLOOKUP(draft_picks[[#This Row],[veto_drafter_id]],drafters[id],drafters[name]))</f>
        <v/>
      </c>
      <c r="O3737" t="str">
        <f>IF(OR(ISBLANK(draft_picks[[#This Row],[veto_drafter_team_id]]),draft_picks[[#This Row],[veto_drafter_team_id]]=""),"",_xlfn.XLOOKUP(draft_picks[[#This Row],[veto_drafter_team_id]],drafter_teams[id],drafter_teams[name]))</f>
        <v/>
      </c>
      <c r="R3737" t="str">
        <f>IF(OR(ISBLANK(draft_picks[[#This Row],[veto_override_drafter_id]]),draft_picks[[#This Row],[veto_override_drafter_id]]=""),"",_xlfn.XLOOKUP(draft_picks[[#This Row],[veto_override_drafter_id]],drafters[id],drafters[name]))</f>
        <v/>
      </c>
      <c r="T3737" t="str">
        <f>IF(OR(ISBLANK(draft_picks[[#This Row],[veto_override_team_id]]),draft_picks[[#This Row],[veto_override_team_id]]=""),"",_xlfn.XLOOKUP(draft_picks[[#This Row],[veto_override_team_id]],drafter_teams[id],drafter_teams[name]))</f>
        <v/>
      </c>
    </row>
    <row r="3738" spans="1:20" x14ac:dyDescent="0.25">
      <c r="A3738" t="s">
        <v>504</v>
      </c>
      <c r="B3738" t="str">
        <f>_xlfn.XLOOKUP(draft_picks[[#This Row],[draft_id]],drafts[id],drafts[title])</f>
        <v>Phantasm mini-Super Draft</v>
      </c>
      <c r="C3738">
        <v>3</v>
      </c>
      <c r="D3738">
        <f>IF(C3737&lt;draft_picks[[#This Row],[position]],1,IF(C3737&gt;draft_picks[[#This Row],[position]],D3737+1,IF(C3737=draft_picks[[#This Row],[position]],D3737+1)))</f>
        <v>3</v>
      </c>
      <c r="E3738" t="s">
        <v>16503</v>
      </c>
      <c r="F3738" t="str">
        <f>IF(ISBLANK(draft_picks[[#This Row],[movie_id]]),"",_xlfn.XLOOKUP(draft_picks[[#This Row],[movie_id]],drafts.movies[id],drafts.movies[movie_title]))</f>
        <v>Phantasm III: Lord of the Dead</v>
      </c>
      <c r="G3738" t="s">
        <v>1237</v>
      </c>
      <c r="H3738" t="str">
        <f>IF(ISBLANK(draft_picks[[#This Row],[drafter_id]]),"",_xlfn.XLOOKUP(draft_picks[[#This Row],[drafter_id]],drafters[id],drafters[name]))</f>
        <v>Clay Keller</v>
      </c>
      <c r="J3738" t="str">
        <f>IF(ISBLANK(draft_picks[[#This Row],[drafter_team_id]]),"",_xlfn.XLOOKUP(draft_picks[[#This Row],[drafter_team_id]],drafter_teams[id],drafter_teams[name]))</f>
        <v/>
      </c>
      <c r="K3738" t="s">
        <v>15484</v>
      </c>
      <c r="L3738" t="s">
        <v>1115</v>
      </c>
      <c r="M3738" t="str">
        <f>IF(OR(ISBLANK(draft_picks[[#This Row],[veto_drafter_id]]),draft_picks[[#This Row],[veto_drafter_id]]=""),"",_xlfn.XLOOKUP(draft_picks[[#This Row],[veto_drafter_id]],drafters[id],drafters[name]))</f>
        <v>Ryan Marker</v>
      </c>
      <c r="O3738" t="str">
        <f>IF(OR(ISBLANK(draft_picks[[#This Row],[veto_drafter_team_id]]),draft_picks[[#This Row],[veto_drafter_team_id]]=""),"",_xlfn.XLOOKUP(draft_picks[[#This Row],[veto_drafter_team_id]],drafter_teams[id],drafter_teams[name]))</f>
        <v/>
      </c>
      <c r="R3738" t="str">
        <f>IF(OR(ISBLANK(draft_picks[[#This Row],[veto_override_drafter_id]]),draft_picks[[#This Row],[veto_override_drafter_id]]=""),"",_xlfn.XLOOKUP(draft_picks[[#This Row],[veto_override_drafter_id]],drafters[id],drafters[name]))</f>
        <v/>
      </c>
      <c r="T3738" t="str">
        <f>IF(OR(ISBLANK(draft_picks[[#This Row],[veto_override_team_id]]),draft_picks[[#This Row],[veto_override_team_id]]=""),"",_xlfn.XLOOKUP(draft_picks[[#This Row],[veto_override_team_id]],drafter_teams[id],drafter_teams[name]))</f>
        <v/>
      </c>
    </row>
    <row r="3739" spans="1:20" x14ac:dyDescent="0.25">
      <c r="A3739" t="s">
        <v>504</v>
      </c>
      <c r="B3739" t="str">
        <f>_xlfn.XLOOKUP(draft_picks[[#This Row],[draft_id]],drafts[id],drafts[title])</f>
        <v>Phantasm mini-Super Draft</v>
      </c>
      <c r="C3739">
        <v>3</v>
      </c>
      <c r="D3739">
        <f>IF(C3738&lt;draft_picks[[#This Row],[position]],1,IF(C3738&gt;draft_picks[[#This Row],[position]],D3738+1,IF(C3738=draft_picks[[#This Row],[position]],D3738+1)))</f>
        <v>4</v>
      </c>
      <c r="E3739" t="s">
        <v>16502</v>
      </c>
      <c r="F3739" t="str">
        <f>IF(ISBLANK(draft_picks[[#This Row],[movie_id]]),"",_xlfn.XLOOKUP(draft_picks[[#This Row],[movie_id]],drafts.movies[id],drafts.movies[movie_title]))</f>
        <v>Phantasm II</v>
      </c>
      <c r="G3739" t="s">
        <v>1237</v>
      </c>
      <c r="H3739" t="str">
        <f>IF(ISBLANK(draft_picks[[#This Row],[drafter_id]]),"",_xlfn.XLOOKUP(draft_picks[[#This Row],[drafter_id]],drafters[id],drafters[name]))</f>
        <v>Clay Keller</v>
      </c>
      <c r="J3739" t="str">
        <f>IF(ISBLANK(draft_picks[[#This Row],[drafter_team_id]]),"",_xlfn.XLOOKUP(draft_picks[[#This Row],[drafter_team_id]],drafter_teams[id],drafter_teams[name]))</f>
        <v/>
      </c>
      <c r="K3739" t="s">
        <v>16470</v>
      </c>
      <c r="M3739" t="str">
        <f>IF(OR(ISBLANK(draft_picks[[#This Row],[veto_drafter_id]]),draft_picks[[#This Row],[veto_drafter_id]]=""),"",_xlfn.XLOOKUP(draft_picks[[#This Row],[veto_drafter_id]],drafters[id],drafters[name]))</f>
        <v/>
      </c>
      <c r="O3739" t="str">
        <f>IF(OR(ISBLANK(draft_picks[[#This Row],[veto_drafter_team_id]]),draft_picks[[#This Row],[veto_drafter_team_id]]=""),"",_xlfn.XLOOKUP(draft_picks[[#This Row],[veto_drafter_team_id]],drafter_teams[id],drafter_teams[name]))</f>
        <v/>
      </c>
      <c r="R3739" t="str">
        <f>IF(OR(ISBLANK(draft_picks[[#This Row],[veto_override_drafter_id]]),draft_picks[[#This Row],[veto_override_drafter_id]]=""),"",_xlfn.XLOOKUP(draft_picks[[#This Row],[veto_override_drafter_id]],drafters[id],drafters[name]))</f>
        <v/>
      </c>
      <c r="T3739" t="str">
        <f>IF(OR(ISBLANK(draft_picks[[#This Row],[veto_override_team_id]]),draft_picks[[#This Row],[veto_override_team_id]]=""),"",_xlfn.XLOOKUP(draft_picks[[#This Row],[veto_override_team_id]],drafter_teams[id],drafter_teams[name]))</f>
        <v/>
      </c>
    </row>
    <row r="3740" spans="1:20" x14ac:dyDescent="0.25">
      <c r="A3740" t="s">
        <v>504</v>
      </c>
      <c r="B3740" t="str">
        <f>_xlfn.XLOOKUP(draft_picks[[#This Row],[draft_id]],drafts[id],drafts[title])</f>
        <v>Phantasm mini-Super Draft</v>
      </c>
      <c r="C3740">
        <v>2</v>
      </c>
      <c r="D3740">
        <f>IF(C3739&lt;draft_picks[[#This Row],[position]],1,IF(C3739&gt;draft_picks[[#This Row],[position]],D3739+1,IF(C3739=draft_picks[[#This Row],[position]],D3739+1)))</f>
        <v>5</v>
      </c>
      <c r="E3740" t="s">
        <v>1535</v>
      </c>
      <c r="F3740" t="str">
        <f>IF(ISBLANK(draft_picks[[#This Row],[movie_id]]),"",_xlfn.XLOOKUP(draft_picks[[#This Row],[movie_id]],drafts.movies[id],drafts.movies[movie_title]))</f>
        <v>Phantasm</v>
      </c>
      <c r="G3740" t="s">
        <v>1115</v>
      </c>
      <c r="H3740" t="str">
        <f>IF(ISBLANK(draft_picks[[#This Row],[drafter_id]]),"",_xlfn.XLOOKUP(draft_picks[[#This Row],[drafter_id]],drafters[id],drafters[name]))</f>
        <v>Ryan Marker</v>
      </c>
      <c r="J3740" t="str">
        <f>IF(ISBLANK(draft_picks[[#This Row],[drafter_team_id]]),"",_xlfn.XLOOKUP(draft_picks[[#This Row],[drafter_team_id]],drafter_teams[id],drafter_teams[name]))</f>
        <v/>
      </c>
      <c r="K3740" t="s">
        <v>15484</v>
      </c>
      <c r="L3740" t="s">
        <v>1237</v>
      </c>
      <c r="M3740" t="str">
        <f>IF(OR(ISBLANK(draft_picks[[#This Row],[veto_drafter_id]]),draft_picks[[#This Row],[veto_drafter_id]]=""),"",_xlfn.XLOOKUP(draft_picks[[#This Row],[veto_drafter_id]],drafters[id],drafters[name]))</f>
        <v>Clay Keller</v>
      </c>
      <c r="O3740" t="str">
        <f>IF(OR(ISBLANK(draft_picks[[#This Row],[veto_drafter_team_id]]),draft_picks[[#This Row],[veto_drafter_team_id]]=""),"",_xlfn.XLOOKUP(draft_picks[[#This Row],[veto_drafter_team_id]],drafter_teams[id],drafter_teams[name]))</f>
        <v/>
      </c>
      <c r="R3740" t="str">
        <f>IF(OR(ISBLANK(draft_picks[[#This Row],[veto_override_drafter_id]]),draft_picks[[#This Row],[veto_override_drafter_id]]=""),"",_xlfn.XLOOKUP(draft_picks[[#This Row],[veto_override_drafter_id]],drafters[id],drafters[name]))</f>
        <v/>
      </c>
      <c r="T3740" t="str">
        <f>IF(OR(ISBLANK(draft_picks[[#This Row],[veto_override_team_id]]),draft_picks[[#This Row],[veto_override_team_id]]=""),"",_xlfn.XLOOKUP(draft_picks[[#This Row],[veto_override_team_id]],drafter_teams[id],drafter_teams[name]))</f>
        <v/>
      </c>
    </row>
    <row r="3741" spans="1:20" x14ac:dyDescent="0.25">
      <c r="A3741" t="s">
        <v>504</v>
      </c>
      <c r="B3741" t="str">
        <f>_xlfn.XLOOKUP(draft_picks[[#This Row],[draft_id]],drafts[id],drafts[title])</f>
        <v>Phantasm mini-Super Draft</v>
      </c>
      <c r="C3741">
        <v>2</v>
      </c>
      <c r="D3741">
        <f>IF(C3740&lt;draft_picks[[#This Row],[position]],1,IF(C3740&gt;draft_picks[[#This Row],[position]],D3740+1,IF(C3740=draft_picks[[#This Row],[position]],D3740+1)))</f>
        <v>6</v>
      </c>
      <c r="E3741" t="s">
        <v>16503</v>
      </c>
      <c r="F3741" t="str">
        <f>IF(ISBLANK(draft_picks[[#This Row],[movie_id]]),"",_xlfn.XLOOKUP(draft_picks[[#This Row],[movie_id]],drafts.movies[id],drafts.movies[movie_title]))</f>
        <v>Phantasm III: Lord of the Dead</v>
      </c>
      <c r="G3741" t="s">
        <v>1115</v>
      </c>
      <c r="H3741" t="str">
        <f>IF(ISBLANK(draft_picks[[#This Row],[drafter_id]]),"",_xlfn.XLOOKUP(draft_picks[[#This Row],[drafter_id]],drafters[id],drafters[name]))</f>
        <v>Ryan Marker</v>
      </c>
      <c r="J3741" t="str">
        <f>IF(ISBLANK(draft_picks[[#This Row],[drafter_team_id]]),"",_xlfn.XLOOKUP(draft_picks[[#This Row],[drafter_team_id]],drafter_teams[id],drafter_teams[name]))</f>
        <v/>
      </c>
      <c r="M3741" t="str">
        <f>IF(OR(ISBLANK(draft_picks[[#This Row],[veto_drafter_id]]),draft_picks[[#This Row],[veto_drafter_id]]=""),"",_xlfn.XLOOKUP(draft_picks[[#This Row],[veto_drafter_id]],drafters[id],drafters[name]))</f>
        <v/>
      </c>
      <c r="O3741" t="str">
        <f>IF(OR(ISBLANK(draft_picks[[#This Row],[veto_drafter_team_id]]),draft_picks[[#This Row],[veto_drafter_team_id]]=""),"",_xlfn.XLOOKUP(draft_picks[[#This Row],[veto_drafter_team_id]],drafter_teams[id],drafter_teams[name]))</f>
        <v/>
      </c>
      <c r="R3741" t="str">
        <f>IF(OR(ISBLANK(draft_picks[[#This Row],[veto_override_drafter_id]]),draft_picks[[#This Row],[veto_override_drafter_id]]=""),"",_xlfn.XLOOKUP(draft_picks[[#This Row],[veto_override_drafter_id]],drafters[id],drafters[name]))</f>
        <v/>
      </c>
      <c r="T3741" t="str">
        <f>IF(OR(ISBLANK(draft_picks[[#This Row],[veto_override_team_id]]),draft_picks[[#This Row],[veto_override_team_id]]=""),"",_xlfn.XLOOKUP(draft_picks[[#This Row],[veto_override_team_id]],drafter_teams[id],drafter_teams[name]))</f>
        <v/>
      </c>
    </row>
    <row r="3742" spans="1:20" x14ac:dyDescent="0.25">
      <c r="A3742" t="s">
        <v>504</v>
      </c>
      <c r="B3742" t="str">
        <f>_xlfn.XLOOKUP(draft_picks[[#This Row],[draft_id]],drafts[id],drafts[title])</f>
        <v>Phantasm mini-Super Draft</v>
      </c>
      <c r="C3742">
        <v>1</v>
      </c>
      <c r="D3742">
        <f>IF(C3741&lt;draft_picks[[#This Row],[position]],1,IF(C3741&gt;draft_picks[[#This Row],[position]],D3741+1,IF(C3741=draft_picks[[#This Row],[position]],D3741+1)))</f>
        <v>7</v>
      </c>
      <c r="E3742" t="s">
        <v>1535</v>
      </c>
      <c r="F3742" t="str">
        <f>IF(ISBLANK(draft_picks[[#This Row],[movie_id]]),"",_xlfn.XLOOKUP(draft_picks[[#This Row],[movie_id]],drafts.movies[id],drafts.movies[movie_title]))</f>
        <v>Phantasm</v>
      </c>
      <c r="G3742" t="s">
        <v>1237</v>
      </c>
      <c r="H3742" t="str">
        <f>IF(ISBLANK(draft_picks[[#This Row],[drafter_id]]),"",_xlfn.XLOOKUP(draft_picks[[#This Row],[drafter_id]],drafters[id],drafters[name]))</f>
        <v>Clay Keller</v>
      </c>
      <c r="J3742" t="str">
        <f>IF(ISBLANK(draft_picks[[#This Row],[drafter_team_id]]),"",_xlfn.XLOOKUP(draft_picks[[#This Row],[drafter_team_id]],drafter_teams[id],drafter_teams[name]))</f>
        <v/>
      </c>
      <c r="M3742" t="str">
        <f>IF(OR(ISBLANK(draft_picks[[#This Row],[veto_drafter_id]]),draft_picks[[#This Row],[veto_drafter_id]]=""),"",_xlfn.XLOOKUP(draft_picks[[#This Row],[veto_drafter_id]],drafters[id],drafters[name]))</f>
        <v/>
      </c>
      <c r="O3742" t="str">
        <f>IF(OR(ISBLANK(draft_picks[[#This Row],[veto_drafter_team_id]]),draft_picks[[#This Row],[veto_drafter_team_id]]=""),"",_xlfn.XLOOKUP(draft_picks[[#This Row],[veto_drafter_team_id]],drafter_teams[id],drafter_teams[name]))</f>
        <v/>
      </c>
      <c r="R3742" t="str">
        <f>IF(OR(ISBLANK(draft_picks[[#This Row],[veto_override_drafter_id]]),draft_picks[[#This Row],[veto_override_drafter_id]]=""),"",_xlfn.XLOOKUP(draft_picks[[#This Row],[veto_override_drafter_id]],drafters[id],drafters[name]))</f>
        <v/>
      </c>
      <c r="T3742" t="str">
        <f>IF(OR(ISBLANK(draft_picks[[#This Row],[veto_override_team_id]]),draft_picks[[#This Row],[veto_override_team_id]]=""),"",_xlfn.XLOOKUP(draft_picks[[#This Row],[veto_override_team_id]],drafter_teams[id],drafter_teams[name]))</f>
        <v/>
      </c>
    </row>
    <row r="3743" spans="1:20" x14ac:dyDescent="0.25">
      <c r="A3743" t="s">
        <v>88</v>
      </c>
      <c r="B3743" t="str">
        <f>_xlfn.XLOOKUP(draft_picks[[#This Row],[draft_id]],drafts[id],drafts[title])</f>
        <v>Herbie mini-Super Draft</v>
      </c>
      <c r="C3743">
        <v>5</v>
      </c>
      <c r="D3743">
        <f>IF(C3742&lt;draft_picks[[#This Row],[position]],1,IF(C3742&gt;draft_picks[[#This Row],[position]],D3742+1,IF(C3742=draft_picks[[#This Row],[position]],D3742+1)))</f>
        <v>1</v>
      </c>
      <c r="E3743" t="s">
        <v>17139</v>
      </c>
      <c r="F3743" t="str">
        <f>IF(ISBLANK(draft_picks[[#This Row],[movie_id]]),"",_xlfn.XLOOKUP(draft_picks[[#This Row],[movie_id]],drafts.movies[id],drafts.movies[movie_title]))</f>
        <v>Herbie Goes Bananas</v>
      </c>
      <c r="G3743" t="s">
        <v>1237</v>
      </c>
      <c r="H3743" t="str">
        <f>IF(ISBLANK(draft_picks[[#This Row],[drafter_id]]),"",_xlfn.XLOOKUP(draft_picks[[#This Row],[drafter_id]],drafters[id],drafters[name]))</f>
        <v>Clay Keller</v>
      </c>
      <c r="J3743" t="str">
        <f>IF(ISBLANK(draft_picks[[#This Row],[drafter_team_id]]),"",_xlfn.XLOOKUP(draft_picks[[#This Row],[drafter_team_id]],drafter_teams[id],drafter_teams[name]))</f>
        <v/>
      </c>
      <c r="K3743" t="s">
        <v>15484</v>
      </c>
      <c r="L3743" t="s">
        <v>1115</v>
      </c>
      <c r="M3743" t="str">
        <f>IF(OR(ISBLANK(draft_picks[[#This Row],[veto_drafter_id]]),draft_picks[[#This Row],[veto_drafter_id]]=""),"",_xlfn.XLOOKUP(draft_picks[[#This Row],[veto_drafter_id]],drafters[id],drafters[name]))</f>
        <v>Ryan Marker</v>
      </c>
      <c r="O3743" t="str">
        <f>IF(OR(ISBLANK(draft_picks[[#This Row],[veto_drafter_team_id]]),draft_picks[[#This Row],[veto_drafter_team_id]]=""),"",_xlfn.XLOOKUP(draft_picks[[#This Row],[veto_drafter_team_id]],drafter_teams[id],drafter_teams[name]))</f>
        <v/>
      </c>
      <c r="R3743" t="str">
        <f>IF(OR(ISBLANK(draft_picks[[#This Row],[veto_override_drafter_id]]),draft_picks[[#This Row],[veto_override_drafter_id]]=""),"",_xlfn.XLOOKUP(draft_picks[[#This Row],[veto_override_drafter_id]],drafters[id],drafters[name]))</f>
        <v/>
      </c>
      <c r="T3743" t="str">
        <f>IF(OR(ISBLANK(draft_picks[[#This Row],[veto_override_team_id]]),draft_picks[[#This Row],[veto_override_team_id]]=""),"",_xlfn.XLOOKUP(draft_picks[[#This Row],[veto_override_team_id]],drafter_teams[id],drafter_teams[name]))</f>
        <v/>
      </c>
    </row>
    <row r="3744" spans="1:20" x14ac:dyDescent="0.25">
      <c r="A3744" t="s">
        <v>88</v>
      </c>
      <c r="B3744" t="str">
        <f>_xlfn.XLOOKUP(draft_picks[[#This Row],[draft_id]],drafts[id],drafts[title])</f>
        <v>Herbie mini-Super Draft</v>
      </c>
      <c r="C3744">
        <v>5</v>
      </c>
      <c r="D3744">
        <f>IF(C3743&lt;draft_picks[[#This Row],[position]],1,IF(C3743&gt;draft_picks[[#This Row],[position]],D3743+1,IF(C3743=draft_picks[[#This Row],[position]],D3743+1)))</f>
        <v>2</v>
      </c>
      <c r="E3744" t="s">
        <v>17140</v>
      </c>
      <c r="F3744" t="str">
        <f>IF(ISBLANK(draft_picks[[#This Row],[movie_id]]),"",_xlfn.XLOOKUP(draft_picks[[#This Row],[movie_id]],drafts.movies[id],drafts.movies[movie_title]))</f>
        <v>Herbie Rides Again</v>
      </c>
      <c r="G3744" t="s">
        <v>1237</v>
      </c>
      <c r="H3744" t="str">
        <f>IF(ISBLANK(draft_picks[[#This Row],[drafter_id]]),"",_xlfn.XLOOKUP(draft_picks[[#This Row],[drafter_id]],drafters[id],drafters[name]))</f>
        <v>Clay Keller</v>
      </c>
      <c r="J3744" t="str">
        <f>IF(ISBLANK(draft_picks[[#This Row],[drafter_team_id]]),"",_xlfn.XLOOKUP(draft_picks[[#This Row],[drafter_team_id]],drafter_teams[id],drafter_teams[name]))</f>
        <v/>
      </c>
      <c r="M3744" t="str">
        <f>IF(OR(ISBLANK(draft_picks[[#This Row],[veto_drafter_id]]),draft_picks[[#This Row],[veto_drafter_id]]=""),"",_xlfn.XLOOKUP(draft_picks[[#This Row],[veto_drafter_id]],drafters[id],drafters[name]))</f>
        <v/>
      </c>
      <c r="O3744" t="str">
        <f>IF(OR(ISBLANK(draft_picks[[#This Row],[veto_drafter_team_id]]),draft_picks[[#This Row],[veto_drafter_team_id]]=""),"",_xlfn.XLOOKUP(draft_picks[[#This Row],[veto_drafter_team_id]],drafter_teams[id],drafter_teams[name]))</f>
        <v/>
      </c>
      <c r="R3744" t="str">
        <f>IF(OR(ISBLANK(draft_picks[[#This Row],[veto_override_drafter_id]]),draft_picks[[#This Row],[veto_override_drafter_id]]=""),"",_xlfn.XLOOKUP(draft_picks[[#This Row],[veto_override_drafter_id]],drafters[id],drafters[name]))</f>
        <v/>
      </c>
      <c r="T3744" t="str">
        <f>IF(OR(ISBLANK(draft_picks[[#This Row],[veto_override_team_id]]),draft_picks[[#This Row],[veto_override_team_id]]=""),"",_xlfn.XLOOKUP(draft_picks[[#This Row],[veto_override_team_id]],drafter_teams[id],drafter_teams[name]))</f>
        <v/>
      </c>
    </row>
    <row r="3745" spans="1:20" x14ac:dyDescent="0.25">
      <c r="A3745" t="s">
        <v>88</v>
      </c>
      <c r="B3745" t="str">
        <f>_xlfn.XLOOKUP(draft_picks[[#This Row],[draft_id]],drafts[id],drafts[title])</f>
        <v>Herbie mini-Super Draft</v>
      </c>
      <c r="C3745">
        <v>4</v>
      </c>
      <c r="D3745">
        <f>IF(C3744&lt;draft_picks[[#This Row],[position]],1,IF(C3744&gt;draft_picks[[#This Row],[position]],D3744+1,IF(C3744=draft_picks[[#This Row],[position]],D3744+1)))</f>
        <v>3</v>
      </c>
      <c r="E3745" t="s">
        <v>16504</v>
      </c>
      <c r="F3745" t="str">
        <f>IF(ISBLANK(draft_picks[[#This Row],[movie_id]]),"",_xlfn.XLOOKUP(draft_picks[[#This Row],[movie_id]],drafts.movies[id],drafts.movies[movie_title]))</f>
        <v>The Love Bug</v>
      </c>
      <c r="G3745" t="s">
        <v>1115</v>
      </c>
      <c r="H3745" t="str">
        <f>IF(ISBLANK(draft_picks[[#This Row],[drafter_id]]),"",_xlfn.XLOOKUP(draft_picks[[#This Row],[drafter_id]],drafters[id],drafters[name]))</f>
        <v>Ryan Marker</v>
      </c>
      <c r="J3745" t="str">
        <f>IF(ISBLANK(draft_picks[[#This Row],[drafter_team_id]]),"",_xlfn.XLOOKUP(draft_picks[[#This Row],[drafter_team_id]],drafter_teams[id],drafter_teams[name]))</f>
        <v/>
      </c>
      <c r="K3745" t="s">
        <v>15484</v>
      </c>
      <c r="L3745" t="s">
        <v>1237</v>
      </c>
      <c r="M3745" t="str">
        <f>IF(OR(ISBLANK(draft_picks[[#This Row],[veto_drafter_id]]),draft_picks[[#This Row],[veto_drafter_id]]=""),"",_xlfn.XLOOKUP(draft_picks[[#This Row],[veto_drafter_id]],drafters[id],drafters[name]))</f>
        <v>Clay Keller</v>
      </c>
      <c r="O3745" t="str">
        <f>IF(OR(ISBLANK(draft_picks[[#This Row],[veto_drafter_team_id]]),draft_picks[[#This Row],[veto_drafter_team_id]]=""),"",_xlfn.XLOOKUP(draft_picks[[#This Row],[veto_drafter_team_id]],drafter_teams[id],drafter_teams[name]))</f>
        <v/>
      </c>
      <c r="R3745" t="str">
        <f>IF(OR(ISBLANK(draft_picks[[#This Row],[veto_override_drafter_id]]),draft_picks[[#This Row],[veto_override_drafter_id]]=""),"",_xlfn.XLOOKUP(draft_picks[[#This Row],[veto_override_drafter_id]],drafters[id],drafters[name]))</f>
        <v/>
      </c>
      <c r="T3745" t="str">
        <f>IF(OR(ISBLANK(draft_picks[[#This Row],[veto_override_team_id]]),draft_picks[[#This Row],[veto_override_team_id]]=""),"",_xlfn.XLOOKUP(draft_picks[[#This Row],[veto_override_team_id]],drafter_teams[id],drafter_teams[name]))</f>
        <v/>
      </c>
    </row>
    <row r="3746" spans="1:20" x14ac:dyDescent="0.25">
      <c r="A3746" t="s">
        <v>88</v>
      </c>
      <c r="B3746" t="str">
        <f>_xlfn.XLOOKUP(draft_picks[[#This Row],[draft_id]],drafts[id],drafts[title])</f>
        <v>Herbie mini-Super Draft</v>
      </c>
      <c r="C3746">
        <v>4</v>
      </c>
      <c r="D3746">
        <f>IF(C3745&lt;draft_picks[[#This Row],[position]],1,IF(C3745&gt;draft_picks[[#This Row],[position]],D3745+1,IF(C3745=draft_picks[[#This Row],[position]],D3745+1)))</f>
        <v>4</v>
      </c>
      <c r="E3746" t="s">
        <v>16505</v>
      </c>
      <c r="F3746" t="str">
        <f>IF(ISBLANK(draft_picks[[#This Row],[movie_id]]),"",_xlfn.XLOOKUP(draft_picks[[#This Row],[movie_id]],drafts.movies[id],drafts.movies[movie_title]))</f>
        <v>Herbie Goes to Monte Carlo</v>
      </c>
      <c r="G3746" t="s">
        <v>1115</v>
      </c>
      <c r="H3746" t="str">
        <f>IF(ISBLANK(draft_picks[[#This Row],[drafter_id]]),"",_xlfn.XLOOKUP(draft_picks[[#This Row],[drafter_id]],drafters[id],drafters[name]))</f>
        <v>Ryan Marker</v>
      </c>
      <c r="J3746" t="str">
        <f>IF(ISBLANK(draft_picks[[#This Row],[drafter_team_id]]),"",_xlfn.XLOOKUP(draft_picks[[#This Row],[drafter_team_id]],drafter_teams[id],drafter_teams[name]))</f>
        <v/>
      </c>
      <c r="M3746" t="str">
        <f>IF(OR(ISBLANK(draft_picks[[#This Row],[veto_drafter_id]]),draft_picks[[#This Row],[veto_drafter_id]]=""),"",_xlfn.XLOOKUP(draft_picks[[#This Row],[veto_drafter_id]],drafters[id],drafters[name]))</f>
        <v/>
      </c>
      <c r="O3746" t="str">
        <f>IF(OR(ISBLANK(draft_picks[[#This Row],[veto_drafter_team_id]]),draft_picks[[#This Row],[veto_drafter_team_id]]=""),"",_xlfn.XLOOKUP(draft_picks[[#This Row],[veto_drafter_team_id]],drafter_teams[id],drafter_teams[name]))</f>
        <v/>
      </c>
      <c r="R3746" t="str">
        <f>IF(OR(ISBLANK(draft_picks[[#This Row],[veto_override_drafter_id]]),draft_picks[[#This Row],[veto_override_drafter_id]]=""),"",_xlfn.XLOOKUP(draft_picks[[#This Row],[veto_override_drafter_id]],drafters[id],drafters[name]))</f>
        <v/>
      </c>
      <c r="T3746" t="str">
        <f>IF(OR(ISBLANK(draft_picks[[#This Row],[veto_override_team_id]]),draft_picks[[#This Row],[veto_override_team_id]]=""),"",_xlfn.XLOOKUP(draft_picks[[#This Row],[veto_override_team_id]],drafter_teams[id],drafter_teams[name]))</f>
        <v/>
      </c>
    </row>
    <row r="3747" spans="1:20" x14ac:dyDescent="0.25">
      <c r="A3747" t="s">
        <v>88</v>
      </c>
      <c r="B3747" t="str">
        <f>_xlfn.XLOOKUP(draft_picks[[#This Row],[draft_id]],drafts[id],drafts[title])</f>
        <v>Herbie mini-Super Draft</v>
      </c>
      <c r="C3747">
        <v>3</v>
      </c>
      <c r="D3747">
        <f>IF(C3746&lt;draft_picks[[#This Row],[position]],1,IF(C3746&gt;draft_picks[[#This Row],[position]],D3746+1,IF(C3746=draft_picks[[#This Row],[position]],D3746+1)))</f>
        <v>5</v>
      </c>
      <c r="E3747" t="s">
        <v>17139</v>
      </c>
      <c r="F3747" t="str">
        <f>IF(ISBLANK(draft_picks[[#This Row],[movie_id]]),"",_xlfn.XLOOKUP(draft_picks[[#This Row],[movie_id]],drafts.movies[id],drafts.movies[movie_title]))</f>
        <v>Herbie Goes Bananas</v>
      </c>
      <c r="G3747" t="s">
        <v>1237</v>
      </c>
      <c r="H3747" t="str">
        <f>IF(ISBLANK(draft_picks[[#This Row],[drafter_id]]),"",_xlfn.XLOOKUP(draft_picks[[#This Row],[drafter_id]],drafters[id],drafters[name]))</f>
        <v>Clay Keller</v>
      </c>
      <c r="J3747" t="str">
        <f>IF(ISBLANK(draft_picks[[#This Row],[drafter_team_id]]),"",_xlfn.XLOOKUP(draft_picks[[#This Row],[drafter_team_id]],drafter_teams[id],drafter_teams[name]))</f>
        <v/>
      </c>
      <c r="M3747" t="str">
        <f>IF(OR(ISBLANK(draft_picks[[#This Row],[veto_drafter_id]]),draft_picks[[#This Row],[veto_drafter_id]]=""),"",_xlfn.XLOOKUP(draft_picks[[#This Row],[veto_drafter_id]],drafters[id],drafters[name]))</f>
        <v/>
      </c>
      <c r="O3747" t="str">
        <f>IF(OR(ISBLANK(draft_picks[[#This Row],[veto_drafter_team_id]]),draft_picks[[#This Row],[veto_drafter_team_id]]=""),"",_xlfn.XLOOKUP(draft_picks[[#This Row],[veto_drafter_team_id]],drafter_teams[id],drafter_teams[name]))</f>
        <v/>
      </c>
      <c r="R3747" t="str">
        <f>IF(OR(ISBLANK(draft_picks[[#This Row],[veto_override_drafter_id]]),draft_picks[[#This Row],[veto_override_drafter_id]]=""),"",_xlfn.XLOOKUP(draft_picks[[#This Row],[veto_override_drafter_id]],drafters[id],drafters[name]))</f>
        <v/>
      </c>
      <c r="T3747" t="str">
        <f>IF(OR(ISBLANK(draft_picks[[#This Row],[veto_override_team_id]]),draft_picks[[#This Row],[veto_override_team_id]]=""),"",_xlfn.XLOOKUP(draft_picks[[#This Row],[veto_override_team_id]],drafter_teams[id],drafter_teams[name]))</f>
        <v/>
      </c>
    </row>
    <row r="3748" spans="1:20" x14ac:dyDescent="0.25">
      <c r="A3748" t="s">
        <v>88</v>
      </c>
      <c r="B3748" t="str">
        <f>_xlfn.XLOOKUP(draft_picks[[#This Row],[draft_id]],drafts[id],drafts[title])</f>
        <v>Herbie mini-Super Draft</v>
      </c>
      <c r="C3748">
        <v>2</v>
      </c>
      <c r="D3748">
        <f>IF(C3747&lt;draft_picks[[#This Row],[position]],1,IF(C3747&gt;draft_picks[[#This Row],[position]],D3747+1,IF(C3747=draft_picks[[#This Row],[position]],D3747+1)))</f>
        <v>6</v>
      </c>
      <c r="E3748" t="s">
        <v>16504</v>
      </c>
      <c r="F3748" t="str">
        <f>IF(ISBLANK(draft_picks[[#This Row],[movie_id]]),"",_xlfn.XLOOKUP(draft_picks[[#This Row],[movie_id]],drafts.movies[id],drafts.movies[movie_title]))</f>
        <v>The Love Bug</v>
      </c>
      <c r="G3748" t="s">
        <v>1115</v>
      </c>
      <c r="H3748" t="str">
        <f>IF(ISBLANK(draft_picks[[#This Row],[drafter_id]]),"",_xlfn.XLOOKUP(draft_picks[[#This Row],[drafter_id]],drafters[id],drafters[name]))</f>
        <v>Ryan Marker</v>
      </c>
      <c r="J3748" t="str">
        <f>IF(ISBLANK(draft_picks[[#This Row],[drafter_team_id]]),"",_xlfn.XLOOKUP(draft_picks[[#This Row],[drafter_team_id]],drafter_teams[id],drafter_teams[name]))</f>
        <v/>
      </c>
      <c r="M3748" t="str">
        <f>IF(OR(ISBLANK(draft_picks[[#This Row],[veto_drafter_id]]),draft_picks[[#This Row],[veto_drafter_id]]=""),"",_xlfn.XLOOKUP(draft_picks[[#This Row],[veto_drafter_id]],drafters[id],drafters[name]))</f>
        <v/>
      </c>
      <c r="O3748" t="str">
        <f>IF(OR(ISBLANK(draft_picks[[#This Row],[veto_drafter_team_id]]),draft_picks[[#This Row],[veto_drafter_team_id]]=""),"",_xlfn.XLOOKUP(draft_picks[[#This Row],[veto_drafter_team_id]],drafter_teams[id],drafter_teams[name]))</f>
        <v/>
      </c>
      <c r="R3748" t="str">
        <f>IF(OR(ISBLANK(draft_picks[[#This Row],[veto_override_drafter_id]]),draft_picks[[#This Row],[veto_override_drafter_id]]=""),"",_xlfn.XLOOKUP(draft_picks[[#This Row],[veto_override_drafter_id]],drafters[id],drafters[name]))</f>
        <v/>
      </c>
      <c r="T3748" t="str">
        <f>IF(OR(ISBLANK(draft_picks[[#This Row],[veto_override_team_id]]),draft_picks[[#This Row],[veto_override_team_id]]=""),"",_xlfn.XLOOKUP(draft_picks[[#This Row],[veto_override_team_id]],drafter_teams[id],drafter_teams[name]))</f>
        <v/>
      </c>
    </row>
    <row r="3749" spans="1:20" x14ac:dyDescent="0.25">
      <c r="A3749" t="s">
        <v>88</v>
      </c>
      <c r="B3749" t="str">
        <f>_xlfn.XLOOKUP(draft_picks[[#This Row],[draft_id]],drafts[id],drafts[title])</f>
        <v>Herbie mini-Super Draft</v>
      </c>
      <c r="C3749">
        <v>1</v>
      </c>
      <c r="D3749">
        <f>IF(C3748&lt;draft_picks[[#This Row],[position]],1,IF(C3748&gt;draft_picks[[#This Row],[position]],D3748+1,IF(C3748=draft_picks[[#This Row],[position]],D3748+1)))</f>
        <v>7</v>
      </c>
      <c r="E3749" t="s">
        <v>16506</v>
      </c>
      <c r="F3749" t="str">
        <f>IF(ISBLANK(draft_picks[[#This Row],[movie_id]]),"",_xlfn.XLOOKUP(draft_picks[[#This Row],[movie_id]],drafts.movies[id],drafts.movies[movie_title]))</f>
        <v>Herbie Fully Loaded</v>
      </c>
      <c r="G3749" t="s">
        <v>1237</v>
      </c>
      <c r="H3749" t="str">
        <f>IF(ISBLANK(draft_picks[[#This Row],[drafter_id]]),"",_xlfn.XLOOKUP(draft_picks[[#This Row],[drafter_id]],drafters[id],drafters[name]))</f>
        <v>Clay Keller</v>
      </c>
      <c r="J3749" t="str">
        <f>IF(ISBLANK(draft_picks[[#This Row],[drafter_team_id]]),"",_xlfn.XLOOKUP(draft_picks[[#This Row],[drafter_team_id]],drafter_teams[id],drafter_teams[name]))</f>
        <v/>
      </c>
      <c r="M3749" t="str">
        <f>IF(OR(ISBLANK(draft_picks[[#This Row],[veto_drafter_id]]),draft_picks[[#This Row],[veto_drafter_id]]=""),"",_xlfn.XLOOKUP(draft_picks[[#This Row],[veto_drafter_id]],drafters[id],drafters[name]))</f>
        <v/>
      </c>
      <c r="O3749" t="str">
        <f>IF(OR(ISBLANK(draft_picks[[#This Row],[veto_drafter_team_id]]),draft_picks[[#This Row],[veto_drafter_team_id]]=""),"",_xlfn.XLOOKUP(draft_picks[[#This Row],[veto_drafter_team_id]],drafter_teams[id],drafter_teams[name]))</f>
        <v/>
      </c>
      <c r="R3749" t="str">
        <f>IF(OR(ISBLANK(draft_picks[[#This Row],[veto_override_drafter_id]]),draft_picks[[#This Row],[veto_override_drafter_id]]=""),"",_xlfn.XLOOKUP(draft_picks[[#This Row],[veto_override_drafter_id]],drafters[id],drafters[name]))</f>
        <v/>
      </c>
      <c r="T3749" t="str">
        <f>IF(OR(ISBLANK(draft_picks[[#This Row],[veto_override_team_id]]),draft_picks[[#This Row],[veto_override_team_id]]=""),"",_xlfn.XLOOKUP(draft_picks[[#This Row],[veto_override_team_id]],drafter_teams[id],drafter_teams[name]))</f>
        <v/>
      </c>
    </row>
    <row r="3750" spans="1:20" x14ac:dyDescent="0.25">
      <c r="A3750" t="s">
        <v>538</v>
      </c>
      <c r="B3750" t="str">
        <f>_xlfn.XLOOKUP(draft_picks[[#This Row],[draft_id]],drafts[id],drafts[title])</f>
        <v>Silent Night, Deadly Night mini-Super Draft</v>
      </c>
      <c r="C3750">
        <v>5</v>
      </c>
      <c r="D3750">
        <f>IF(C3749&lt;draft_picks[[#This Row],[position]],1,IF(C3749&gt;draft_picks[[#This Row],[position]],D3749+1,IF(C3749=draft_picks[[#This Row],[position]],D3749+1)))</f>
        <v>1</v>
      </c>
      <c r="E3750" t="s">
        <v>16507</v>
      </c>
      <c r="F3750" t="str">
        <f>IF(ISBLANK(draft_picks[[#This Row],[movie_id]]),"",_xlfn.XLOOKUP(draft_picks[[#This Row],[movie_id]],drafts.movies[id],drafts.movies[movie_title]))</f>
        <v>Silent Night, Deadly Night Part 2</v>
      </c>
      <c r="G3750" t="s">
        <v>1237</v>
      </c>
      <c r="H3750" t="str">
        <f>IF(ISBLANK(draft_picks[[#This Row],[drafter_id]]),"",_xlfn.XLOOKUP(draft_picks[[#This Row],[drafter_id]],drafters[id],drafters[name]))</f>
        <v>Clay Keller</v>
      </c>
      <c r="J3750" t="str">
        <f>IF(ISBLANK(draft_picks[[#This Row],[drafter_team_id]]),"",_xlfn.XLOOKUP(draft_picks[[#This Row],[drafter_team_id]],drafter_teams[id],drafter_teams[name]))</f>
        <v/>
      </c>
      <c r="M3750" t="str">
        <f>IF(OR(ISBLANK(draft_picks[[#This Row],[veto_drafter_id]]),draft_picks[[#This Row],[veto_drafter_id]]=""),"",_xlfn.XLOOKUP(draft_picks[[#This Row],[veto_drafter_id]],drafters[id],drafters[name]))</f>
        <v/>
      </c>
      <c r="O3750" t="str">
        <f>IF(OR(ISBLANK(draft_picks[[#This Row],[veto_drafter_team_id]]),draft_picks[[#This Row],[veto_drafter_team_id]]=""),"",_xlfn.XLOOKUP(draft_picks[[#This Row],[veto_drafter_team_id]],drafter_teams[id],drafter_teams[name]))</f>
        <v/>
      </c>
      <c r="R3750" t="str">
        <f>IF(OR(ISBLANK(draft_picks[[#This Row],[veto_override_drafter_id]]),draft_picks[[#This Row],[veto_override_drafter_id]]=""),"",_xlfn.XLOOKUP(draft_picks[[#This Row],[veto_override_drafter_id]],drafters[id],drafters[name]))</f>
        <v/>
      </c>
      <c r="T3750" t="str">
        <f>IF(OR(ISBLANK(draft_picks[[#This Row],[veto_override_team_id]]),draft_picks[[#This Row],[veto_override_team_id]]=""),"",_xlfn.XLOOKUP(draft_picks[[#This Row],[veto_override_team_id]],drafter_teams[id],drafter_teams[name]))</f>
        <v/>
      </c>
    </row>
    <row r="3751" spans="1:20" x14ac:dyDescent="0.25">
      <c r="A3751" t="s">
        <v>538</v>
      </c>
      <c r="B3751" t="str">
        <f>_xlfn.XLOOKUP(draft_picks[[#This Row],[draft_id]],drafts[id],drafts[title])</f>
        <v>Silent Night, Deadly Night mini-Super Draft</v>
      </c>
      <c r="C3751">
        <v>4</v>
      </c>
      <c r="D3751">
        <f>IF(C3750&lt;draft_picks[[#This Row],[position]],1,IF(C3750&gt;draft_picks[[#This Row],[position]],D3750+1,IF(C3750=draft_picks[[#This Row],[position]],D3750+1)))</f>
        <v>2</v>
      </c>
      <c r="E3751" t="s">
        <v>16508</v>
      </c>
      <c r="F3751" t="str">
        <f>IF(ISBLANK(draft_picks[[#This Row],[movie_id]]),"",_xlfn.XLOOKUP(draft_picks[[#This Row],[movie_id]],drafts.movies[id],drafts.movies[movie_title]))</f>
        <v>Silent Night, Deadly Night</v>
      </c>
      <c r="G3751" t="s">
        <v>1115</v>
      </c>
      <c r="H3751" t="str">
        <f>IF(ISBLANK(draft_picks[[#This Row],[drafter_id]]),"",_xlfn.XLOOKUP(draft_picks[[#This Row],[drafter_id]],drafters[id],drafters[name]))</f>
        <v>Ryan Marker</v>
      </c>
      <c r="J3751" t="str">
        <f>IF(ISBLANK(draft_picks[[#This Row],[drafter_team_id]]),"",_xlfn.XLOOKUP(draft_picks[[#This Row],[drafter_team_id]],drafter_teams[id],drafter_teams[name]))</f>
        <v/>
      </c>
      <c r="K3751" t="s">
        <v>15484</v>
      </c>
      <c r="L3751" t="s">
        <v>1237</v>
      </c>
      <c r="M3751" t="str">
        <f>IF(OR(ISBLANK(draft_picks[[#This Row],[veto_drafter_id]]),draft_picks[[#This Row],[veto_drafter_id]]=""),"",_xlfn.XLOOKUP(draft_picks[[#This Row],[veto_drafter_id]],drafters[id],drafters[name]))</f>
        <v>Clay Keller</v>
      </c>
      <c r="O3751" t="str">
        <f>IF(OR(ISBLANK(draft_picks[[#This Row],[veto_drafter_team_id]]),draft_picks[[#This Row],[veto_drafter_team_id]]=""),"",_xlfn.XLOOKUP(draft_picks[[#This Row],[veto_drafter_team_id]],drafter_teams[id],drafter_teams[name]))</f>
        <v/>
      </c>
      <c r="R3751" t="str">
        <f>IF(OR(ISBLANK(draft_picks[[#This Row],[veto_override_drafter_id]]),draft_picks[[#This Row],[veto_override_drafter_id]]=""),"",_xlfn.XLOOKUP(draft_picks[[#This Row],[veto_override_drafter_id]],drafters[id],drafters[name]))</f>
        <v/>
      </c>
      <c r="T3751" t="str">
        <f>IF(OR(ISBLANK(draft_picks[[#This Row],[veto_override_team_id]]),draft_picks[[#This Row],[veto_override_team_id]]=""),"",_xlfn.XLOOKUP(draft_picks[[#This Row],[veto_override_team_id]],drafter_teams[id],drafter_teams[name]))</f>
        <v/>
      </c>
    </row>
    <row r="3752" spans="1:20" x14ac:dyDescent="0.25">
      <c r="A3752" t="s">
        <v>538</v>
      </c>
      <c r="B3752" t="str">
        <f>_xlfn.XLOOKUP(draft_picks[[#This Row],[draft_id]],drafts[id],drafts[title])</f>
        <v>Silent Night, Deadly Night mini-Super Draft</v>
      </c>
      <c r="C3752">
        <v>4</v>
      </c>
      <c r="D3752">
        <f>IF(C3751&lt;draft_picks[[#This Row],[position]],1,IF(C3751&gt;draft_picks[[#This Row],[position]],D3751+1,IF(C3751=draft_picks[[#This Row],[position]],D3751+1)))</f>
        <v>3</v>
      </c>
      <c r="E3752" t="s">
        <v>16509</v>
      </c>
      <c r="F3752" t="str">
        <f>IF(ISBLANK(draft_picks[[#This Row],[movie_id]]),"",_xlfn.XLOOKUP(draft_picks[[#This Row],[movie_id]],drafts.movies[id],drafts.movies[movie_title]))</f>
        <v>Silent Night, Deadly Night 3: Better Watch Out!</v>
      </c>
      <c r="G3752" t="s">
        <v>1115</v>
      </c>
      <c r="H3752" t="str">
        <f>IF(ISBLANK(draft_picks[[#This Row],[drafter_id]]),"",_xlfn.XLOOKUP(draft_picks[[#This Row],[drafter_id]],drafters[id],drafters[name]))</f>
        <v>Ryan Marker</v>
      </c>
      <c r="J3752" t="str">
        <f>IF(ISBLANK(draft_picks[[#This Row],[drafter_team_id]]),"",_xlfn.XLOOKUP(draft_picks[[#This Row],[drafter_team_id]],drafter_teams[id],drafter_teams[name]))</f>
        <v/>
      </c>
      <c r="M3752" t="str">
        <f>IF(OR(ISBLANK(draft_picks[[#This Row],[veto_drafter_id]]),draft_picks[[#This Row],[veto_drafter_id]]=""),"",_xlfn.XLOOKUP(draft_picks[[#This Row],[veto_drafter_id]],drafters[id],drafters[name]))</f>
        <v/>
      </c>
      <c r="O3752" t="str">
        <f>IF(OR(ISBLANK(draft_picks[[#This Row],[veto_drafter_team_id]]),draft_picks[[#This Row],[veto_drafter_team_id]]=""),"",_xlfn.XLOOKUP(draft_picks[[#This Row],[veto_drafter_team_id]],drafter_teams[id],drafter_teams[name]))</f>
        <v/>
      </c>
      <c r="R3752" t="str">
        <f>IF(OR(ISBLANK(draft_picks[[#This Row],[veto_override_drafter_id]]),draft_picks[[#This Row],[veto_override_drafter_id]]=""),"",_xlfn.XLOOKUP(draft_picks[[#This Row],[veto_override_drafter_id]],drafters[id],drafters[name]))</f>
        <v/>
      </c>
      <c r="T3752" t="str">
        <f>IF(OR(ISBLANK(draft_picks[[#This Row],[veto_override_team_id]]),draft_picks[[#This Row],[veto_override_team_id]]=""),"",_xlfn.XLOOKUP(draft_picks[[#This Row],[veto_override_team_id]],drafter_teams[id],drafter_teams[name]))</f>
        <v/>
      </c>
    </row>
    <row r="3753" spans="1:20" x14ac:dyDescent="0.25">
      <c r="A3753" t="s">
        <v>538</v>
      </c>
      <c r="B3753" t="str">
        <f>_xlfn.XLOOKUP(draft_picks[[#This Row],[draft_id]],drafts[id],drafts[title])</f>
        <v>Silent Night, Deadly Night mini-Super Draft</v>
      </c>
      <c r="C3753">
        <v>3</v>
      </c>
      <c r="D3753">
        <f>IF(C3752&lt;draft_picks[[#This Row],[position]],1,IF(C3752&gt;draft_picks[[#This Row],[position]],D3752+1,IF(C3752=draft_picks[[#This Row],[position]],D3752+1)))</f>
        <v>4</v>
      </c>
      <c r="E3753" t="s">
        <v>16510</v>
      </c>
      <c r="F3753" t="str">
        <f>IF(ISBLANK(draft_picks[[#This Row],[movie_id]]),"",_xlfn.XLOOKUP(draft_picks[[#This Row],[movie_id]],drafts.movies[id],drafts.movies[movie_title]))</f>
        <v>Silent Night, Deadly Night 4: Initiation</v>
      </c>
      <c r="G3753" t="s">
        <v>1237</v>
      </c>
      <c r="H3753" t="str">
        <f>IF(ISBLANK(draft_picks[[#This Row],[drafter_id]]),"",_xlfn.XLOOKUP(draft_picks[[#This Row],[drafter_id]],drafters[id],drafters[name]))</f>
        <v>Clay Keller</v>
      </c>
      <c r="J3753" t="str">
        <f>IF(ISBLANK(draft_picks[[#This Row],[drafter_team_id]]),"",_xlfn.XLOOKUP(draft_picks[[#This Row],[drafter_team_id]],drafter_teams[id],drafter_teams[name]))</f>
        <v/>
      </c>
      <c r="M3753" t="str">
        <f>IF(OR(ISBLANK(draft_picks[[#This Row],[veto_drafter_id]]),draft_picks[[#This Row],[veto_drafter_id]]=""),"",_xlfn.XLOOKUP(draft_picks[[#This Row],[veto_drafter_id]],drafters[id],drafters[name]))</f>
        <v/>
      </c>
      <c r="O3753" t="str">
        <f>IF(OR(ISBLANK(draft_picks[[#This Row],[veto_drafter_team_id]]),draft_picks[[#This Row],[veto_drafter_team_id]]=""),"",_xlfn.XLOOKUP(draft_picks[[#This Row],[veto_drafter_team_id]],drafter_teams[id],drafter_teams[name]))</f>
        <v/>
      </c>
      <c r="R3753" t="str">
        <f>IF(OR(ISBLANK(draft_picks[[#This Row],[veto_override_drafter_id]]),draft_picks[[#This Row],[veto_override_drafter_id]]=""),"",_xlfn.XLOOKUP(draft_picks[[#This Row],[veto_override_drafter_id]],drafters[id],drafters[name]))</f>
        <v/>
      </c>
      <c r="T3753" t="str">
        <f>IF(OR(ISBLANK(draft_picks[[#This Row],[veto_override_team_id]]),draft_picks[[#This Row],[veto_override_team_id]]=""),"",_xlfn.XLOOKUP(draft_picks[[#This Row],[veto_override_team_id]],drafter_teams[id],drafter_teams[name]))</f>
        <v/>
      </c>
    </row>
    <row r="3754" spans="1:20" x14ac:dyDescent="0.25">
      <c r="A3754" t="s">
        <v>538</v>
      </c>
      <c r="B3754" t="str">
        <f>_xlfn.XLOOKUP(draft_picks[[#This Row],[draft_id]],drafts[id],drafts[title])</f>
        <v>Silent Night, Deadly Night mini-Super Draft</v>
      </c>
      <c r="C3754">
        <v>2</v>
      </c>
      <c r="D3754">
        <f>IF(C3753&lt;draft_picks[[#This Row],[position]],1,IF(C3753&gt;draft_picks[[#This Row],[position]],D3753+1,IF(C3753=draft_picks[[#This Row],[position]],D3753+1)))</f>
        <v>5</v>
      </c>
      <c r="E3754" t="s">
        <v>16508</v>
      </c>
      <c r="F3754" t="str">
        <f>IF(ISBLANK(draft_picks[[#This Row],[movie_id]]),"",_xlfn.XLOOKUP(draft_picks[[#This Row],[movie_id]],drafts.movies[id],drafts.movies[movie_title]))</f>
        <v>Silent Night, Deadly Night</v>
      </c>
      <c r="G3754" t="s">
        <v>1115</v>
      </c>
      <c r="H3754" t="str">
        <f>IF(ISBLANK(draft_picks[[#This Row],[drafter_id]]),"",_xlfn.XLOOKUP(draft_picks[[#This Row],[drafter_id]],drafters[id],drafters[name]))</f>
        <v>Ryan Marker</v>
      </c>
      <c r="J3754" t="str">
        <f>IF(ISBLANK(draft_picks[[#This Row],[drafter_team_id]]),"",_xlfn.XLOOKUP(draft_picks[[#This Row],[drafter_team_id]],drafter_teams[id],drafter_teams[name]))</f>
        <v/>
      </c>
      <c r="M3754" t="str">
        <f>IF(OR(ISBLANK(draft_picks[[#This Row],[veto_drafter_id]]),draft_picks[[#This Row],[veto_drafter_id]]=""),"",_xlfn.XLOOKUP(draft_picks[[#This Row],[veto_drafter_id]],drafters[id],drafters[name]))</f>
        <v/>
      </c>
      <c r="O3754" t="str">
        <f>IF(OR(ISBLANK(draft_picks[[#This Row],[veto_drafter_team_id]]),draft_picks[[#This Row],[veto_drafter_team_id]]=""),"",_xlfn.XLOOKUP(draft_picks[[#This Row],[veto_drafter_team_id]],drafter_teams[id],drafter_teams[name]))</f>
        <v/>
      </c>
      <c r="R3754" t="str">
        <f>IF(OR(ISBLANK(draft_picks[[#This Row],[veto_override_drafter_id]]),draft_picks[[#This Row],[veto_override_drafter_id]]=""),"",_xlfn.XLOOKUP(draft_picks[[#This Row],[veto_override_drafter_id]],drafters[id],drafters[name]))</f>
        <v/>
      </c>
      <c r="T3754" t="str">
        <f>IF(OR(ISBLANK(draft_picks[[#This Row],[veto_override_team_id]]),draft_picks[[#This Row],[veto_override_team_id]]=""),"",_xlfn.XLOOKUP(draft_picks[[#This Row],[veto_override_team_id]],drafter_teams[id],drafter_teams[name]))</f>
        <v/>
      </c>
    </row>
    <row r="3755" spans="1:20" x14ac:dyDescent="0.25">
      <c r="A3755" t="s">
        <v>538</v>
      </c>
      <c r="B3755" t="str">
        <f>_xlfn.XLOOKUP(draft_picks[[#This Row],[draft_id]],drafts[id],drafts[title])</f>
        <v>Silent Night, Deadly Night mini-Super Draft</v>
      </c>
      <c r="C3755">
        <v>1</v>
      </c>
      <c r="D3755">
        <f>IF(C3754&lt;draft_picks[[#This Row],[position]],1,IF(C3754&gt;draft_picks[[#This Row],[position]],D3754+1,IF(C3754=draft_picks[[#This Row],[position]],D3754+1)))</f>
        <v>6</v>
      </c>
      <c r="E3755" t="s">
        <v>4311</v>
      </c>
      <c r="F3755" t="str">
        <f>IF(ISBLANK(draft_picks[[#This Row],[movie_id]]),"",_xlfn.XLOOKUP(draft_picks[[#This Row],[movie_id]],drafts.movies[id],drafts.movies[movie_title]))</f>
        <v>Silent Night, Deadly Night 5: The Toy Maker</v>
      </c>
      <c r="G3755" t="s">
        <v>1237</v>
      </c>
      <c r="H3755" t="str">
        <f>IF(ISBLANK(draft_picks[[#This Row],[drafter_id]]),"",_xlfn.XLOOKUP(draft_picks[[#This Row],[drafter_id]],drafters[id],drafters[name]))</f>
        <v>Clay Keller</v>
      </c>
      <c r="J3755" t="str">
        <f>IF(ISBLANK(draft_picks[[#This Row],[drafter_team_id]]),"",_xlfn.XLOOKUP(draft_picks[[#This Row],[drafter_team_id]],drafter_teams[id],drafter_teams[name]))</f>
        <v/>
      </c>
      <c r="M3755" t="str">
        <f>IF(OR(ISBLANK(draft_picks[[#This Row],[veto_drafter_id]]),draft_picks[[#This Row],[veto_drafter_id]]=""),"",_xlfn.XLOOKUP(draft_picks[[#This Row],[veto_drafter_id]],drafters[id],drafters[name]))</f>
        <v/>
      </c>
      <c r="O3755" t="str">
        <f>IF(OR(ISBLANK(draft_picks[[#This Row],[veto_drafter_team_id]]),draft_picks[[#This Row],[veto_drafter_team_id]]=""),"",_xlfn.XLOOKUP(draft_picks[[#This Row],[veto_drafter_team_id]],drafter_teams[id],drafter_teams[name]))</f>
        <v/>
      </c>
      <c r="R3755" t="str">
        <f>IF(OR(ISBLANK(draft_picks[[#This Row],[veto_override_drafter_id]]),draft_picks[[#This Row],[veto_override_drafter_id]]=""),"",_xlfn.XLOOKUP(draft_picks[[#This Row],[veto_override_drafter_id]],drafters[id],drafters[name]))</f>
        <v/>
      </c>
      <c r="T3755" t="str">
        <f>IF(OR(ISBLANK(draft_picks[[#This Row],[veto_override_team_id]]),draft_picks[[#This Row],[veto_override_team_id]]=""),"",_xlfn.XLOOKUP(draft_picks[[#This Row],[veto_override_team_id]],drafter_teams[id],drafter_teams[name]))</f>
        <v/>
      </c>
    </row>
    <row r="3756" spans="1:20" x14ac:dyDescent="0.25">
      <c r="A3756" t="s">
        <v>304</v>
      </c>
      <c r="B3756" t="str">
        <f>_xlfn.XLOOKUP(draft_picks[[#This Row],[draft_id]],drafts[id],drafts[title])</f>
        <v>Stephen Sondheim</v>
      </c>
      <c r="C3756">
        <v>7</v>
      </c>
      <c r="D3756">
        <f>IF(C3755&lt;draft_picks[[#This Row],[position]],1,IF(C3755&gt;draft_picks[[#This Row],[position]],D3755+1,IF(C3755=draft_picks[[#This Row],[position]],D3755+1)))</f>
        <v>1</v>
      </c>
      <c r="E3756" t="s">
        <v>16515</v>
      </c>
      <c r="F3756" t="str">
        <f>IF(ISBLANK(draft_picks[[#This Row],[movie_id]]),"",_xlfn.XLOOKUP(draft_picks[[#This Row],[movie_id]],drafts.movies[id],drafts.movies[movie_title]))</f>
        <v>Dick Tracy</v>
      </c>
      <c r="G3756" t="s">
        <v>789</v>
      </c>
      <c r="H3756" t="str">
        <f>IF(ISBLANK(draft_picks[[#This Row],[drafter_id]]),"",_xlfn.XLOOKUP(draft_picks[[#This Row],[drafter_id]],drafters[id],drafters[name]))</f>
        <v>Bryan Cogman</v>
      </c>
      <c r="J3756" t="str">
        <f>IF(ISBLANK(draft_picks[[#This Row],[drafter_team_id]]),"",_xlfn.XLOOKUP(draft_picks[[#This Row],[drafter_team_id]],drafter_teams[id],drafter_teams[name]))</f>
        <v/>
      </c>
      <c r="M3756" t="str">
        <f>IF(OR(ISBLANK(draft_picks[[#This Row],[veto_drafter_id]]),draft_picks[[#This Row],[veto_drafter_id]]=""),"",_xlfn.XLOOKUP(draft_picks[[#This Row],[veto_drafter_id]],drafters[id],drafters[name]))</f>
        <v/>
      </c>
      <c r="O3756" t="str">
        <f>IF(OR(ISBLANK(draft_picks[[#This Row],[veto_drafter_team_id]]),draft_picks[[#This Row],[veto_drafter_team_id]]=""),"",_xlfn.XLOOKUP(draft_picks[[#This Row],[veto_drafter_team_id]],drafter_teams[id],drafter_teams[name]))</f>
        <v/>
      </c>
      <c r="R3756" t="str">
        <f>IF(OR(ISBLANK(draft_picks[[#This Row],[veto_override_drafter_id]]),draft_picks[[#This Row],[veto_override_drafter_id]]=""),"",_xlfn.XLOOKUP(draft_picks[[#This Row],[veto_override_drafter_id]],drafters[id],drafters[name]))</f>
        <v/>
      </c>
      <c r="T3756" t="str">
        <f>IF(OR(ISBLANK(draft_picks[[#This Row],[veto_override_team_id]]),draft_picks[[#This Row],[veto_override_team_id]]=""),"",_xlfn.XLOOKUP(draft_picks[[#This Row],[veto_override_team_id]],drafter_teams[id],drafter_teams[name]))</f>
        <v/>
      </c>
    </row>
    <row r="3757" spans="1:20" x14ac:dyDescent="0.25">
      <c r="A3757" t="s">
        <v>304</v>
      </c>
      <c r="B3757" t="str">
        <f>_xlfn.XLOOKUP(draft_picks[[#This Row],[draft_id]],drafts[id],drafts[title])</f>
        <v>Stephen Sondheim</v>
      </c>
      <c r="C3757">
        <v>6</v>
      </c>
      <c r="D3757">
        <f>IF(C3756&lt;draft_picks[[#This Row],[position]],1,IF(C3756&gt;draft_picks[[#This Row],[position]],D3756+1,IF(C3756=draft_picks[[#This Row],[position]],D3756+1)))</f>
        <v>2</v>
      </c>
      <c r="E3757" t="s">
        <v>3313</v>
      </c>
      <c r="F3757" t="str">
        <f>IF(ISBLANK(draft_picks[[#This Row],[movie_id]]),"",_xlfn.XLOOKUP(draft_picks[[#This Row],[movie_id]],drafts.movies[id],drafts.movies[movie_title]))</f>
        <v>The Last of Sheila</v>
      </c>
      <c r="G3757" t="s">
        <v>789</v>
      </c>
      <c r="H3757" t="str">
        <f>IF(ISBLANK(draft_picks[[#This Row],[drafter_id]]),"",_xlfn.XLOOKUP(draft_picks[[#This Row],[drafter_id]],drafters[id],drafters[name]))</f>
        <v>Bryan Cogman</v>
      </c>
      <c r="J3757" t="str">
        <f>IF(ISBLANK(draft_picks[[#This Row],[drafter_team_id]]),"",_xlfn.XLOOKUP(draft_picks[[#This Row],[drafter_team_id]],drafter_teams[id],drafter_teams[name]))</f>
        <v/>
      </c>
      <c r="M3757" t="str">
        <f>IF(OR(ISBLANK(draft_picks[[#This Row],[veto_drafter_id]]),draft_picks[[#This Row],[veto_drafter_id]]=""),"",_xlfn.XLOOKUP(draft_picks[[#This Row],[veto_drafter_id]],drafters[id],drafters[name]))</f>
        <v/>
      </c>
      <c r="O3757" t="str">
        <f>IF(OR(ISBLANK(draft_picks[[#This Row],[veto_drafter_team_id]]),draft_picks[[#This Row],[veto_drafter_team_id]]=""),"",_xlfn.XLOOKUP(draft_picks[[#This Row],[veto_drafter_team_id]],drafter_teams[id],drafter_teams[name]))</f>
        <v/>
      </c>
      <c r="R3757" t="str">
        <f>IF(OR(ISBLANK(draft_picks[[#This Row],[veto_override_drafter_id]]),draft_picks[[#This Row],[veto_override_drafter_id]]=""),"",_xlfn.XLOOKUP(draft_picks[[#This Row],[veto_override_drafter_id]],drafters[id],drafters[name]))</f>
        <v/>
      </c>
      <c r="T3757" t="str">
        <f>IF(OR(ISBLANK(draft_picks[[#This Row],[veto_override_team_id]]),draft_picks[[#This Row],[veto_override_team_id]]=""),"",_xlfn.XLOOKUP(draft_picks[[#This Row],[veto_override_team_id]],drafter_teams[id],drafter_teams[name]))</f>
        <v/>
      </c>
    </row>
    <row r="3758" spans="1:20" x14ac:dyDescent="0.25">
      <c r="A3758" t="s">
        <v>304</v>
      </c>
      <c r="B3758" t="str">
        <f>_xlfn.XLOOKUP(draft_picks[[#This Row],[draft_id]],drafts[id],drafts[title])</f>
        <v>Stephen Sondheim</v>
      </c>
      <c r="C3758">
        <v>5</v>
      </c>
      <c r="D3758">
        <f>IF(C3757&lt;draft_picks[[#This Row],[position]],1,IF(C3757&gt;draft_picks[[#This Row],[position]],D3757+1,IF(C3757=draft_picks[[#This Row],[position]],D3757+1)))</f>
        <v>3</v>
      </c>
      <c r="E3758" t="s">
        <v>16516</v>
      </c>
      <c r="F3758" t="str">
        <f>IF(ISBLANK(draft_picks[[#This Row],[movie_id]]),"",_xlfn.XLOOKUP(draft_picks[[#This Row],[movie_id]],drafts.movies[id],drafts.movies[movie_title]))</f>
        <v>Gypsy</v>
      </c>
      <c r="G3758" t="s">
        <v>915</v>
      </c>
      <c r="H3758" t="str">
        <f>IF(ISBLANK(draft_picks[[#This Row],[drafter_id]]),"",_xlfn.XLOOKUP(draft_picks[[#This Row],[drafter_id]],drafters[id],drafters[name]))</f>
        <v>Billy Ray Brewton</v>
      </c>
      <c r="J3758" t="str">
        <f>IF(ISBLANK(draft_picks[[#This Row],[drafter_team_id]]),"",_xlfn.XLOOKUP(draft_picks[[#This Row],[drafter_team_id]],drafter_teams[id],drafter_teams[name]))</f>
        <v/>
      </c>
      <c r="M3758" t="str">
        <f>IF(OR(ISBLANK(draft_picks[[#This Row],[veto_drafter_id]]),draft_picks[[#This Row],[veto_drafter_id]]=""),"",_xlfn.XLOOKUP(draft_picks[[#This Row],[veto_drafter_id]],drafters[id],drafters[name]))</f>
        <v/>
      </c>
      <c r="O3758" t="str">
        <f>IF(OR(ISBLANK(draft_picks[[#This Row],[veto_drafter_team_id]]),draft_picks[[#This Row],[veto_drafter_team_id]]=""),"",_xlfn.XLOOKUP(draft_picks[[#This Row],[veto_drafter_team_id]],drafter_teams[id],drafter_teams[name]))</f>
        <v/>
      </c>
      <c r="R3758" t="str">
        <f>IF(OR(ISBLANK(draft_picks[[#This Row],[veto_override_drafter_id]]),draft_picks[[#This Row],[veto_override_drafter_id]]=""),"",_xlfn.XLOOKUP(draft_picks[[#This Row],[veto_override_drafter_id]],drafters[id],drafters[name]))</f>
        <v/>
      </c>
      <c r="T3758" t="str">
        <f>IF(OR(ISBLANK(draft_picks[[#This Row],[veto_override_team_id]]),draft_picks[[#This Row],[veto_override_team_id]]=""),"",_xlfn.XLOOKUP(draft_picks[[#This Row],[veto_override_team_id]],drafter_teams[id],drafter_teams[name]))</f>
        <v/>
      </c>
    </row>
    <row r="3759" spans="1:20" x14ac:dyDescent="0.25">
      <c r="A3759" t="s">
        <v>304</v>
      </c>
      <c r="B3759" t="str">
        <f>_xlfn.XLOOKUP(draft_picks[[#This Row],[draft_id]],drafts[id],drafts[title])</f>
        <v>Stephen Sondheim</v>
      </c>
      <c r="C3759">
        <v>4</v>
      </c>
      <c r="D3759">
        <f>IF(C3758&lt;draft_picks[[#This Row],[position]],1,IF(C3758&gt;draft_picks[[#This Row],[position]],D3758+1,IF(C3758=draft_picks[[#This Row],[position]],D3758+1)))</f>
        <v>4</v>
      </c>
      <c r="E3759" t="s">
        <v>16517</v>
      </c>
      <c r="F3759" t="str">
        <f>IF(ISBLANK(draft_picks[[#This Row],[movie_id]]),"",_xlfn.XLOOKUP(draft_picks[[#This Row],[movie_id]],drafts.movies[id],drafts.movies[movie_title]))</f>
        <v>Evening Primrose</v>
      </c>
      <c r="G3759" t="s">
        <v>789</v>
      </c>
      <c r="H3759" t="str">
        <f>IF(ISBLANK(draft_picks[[#This Row],[drafter_id]]),"",_xlfn.XLOOKUP(draft_picks[[#This Row],[drafter_id]],drafters[id],drafters[name]))</f>
        <v>Bryan Cogman</v>
      </c>
      <c r="J3759" t="str">
        <f>IF(ISBLANK(draft_picks[[#This Row],[drafter_team_id]]),"",_xlfn.XLOOKUP(draft_picks[[#This Row],[drafter_team_id]],drafter_teams[id],drafter_teams[name]))</f>
        <v/>
      </c>
      <c r="M3759" t="str">
        <f>IF(OR(ISBLANK(draft_picks[[#This Row],[veto_drafter_id]]),draft_picks[[#This Row],[veto_drafter_id]]=""),"",_xlfn.XLOOKUP(draft_picks[[#This Row],[veto_drafter_id]],drafters[id],drafters[name]))</f>
        <v/>
      </c>
      <c r="O3759" t="str">
        <f>IF(OR(ISBLANK(draft_picks[[#This Row],[veto_drafter_team_id]]),draft_picks[[#This Row],[veto_drafter_team_id]]=""),"",_xlfn.XLOOKUP(draft_picks[[#This Row],[veto_drafter_team_id]],drafter_teams[id],drafter_teams[name]))</f>
        <v/>
      </c>
      <c r="R3759" t="str">
        <f>IF(OR(ISBLANK(draft_picks[[#This Row],[veto_override_drafter_id]]),draft_picks[[#This Row],[veto_override_drafter_id]]=""),"",_xlfn.XLOOKUP(draft_picks[[#This Row],[veto_override_drafter_id]],drafters[id],drafters[name]))</f>
        <v/>
      </c>
      <c r="T3759" t="str">
        <f>IF(OR(ISBLANK(draft_picks[[#This Row],[veto_override_team_id]]),draft_picks[[#This Row],[veto_override_team_id]]=""),"",_xlfn.XLOOKUP(draft_picks[[#This Row],[veto_override_team_id]],drafter_teams[id],drafter_teams[name]))</f>
        <v/>
      </c>
    </row>
    <row r="3760" spans="1:20" x14ac:dyDescent="0.25">
      <c r="A3760" t="s">
        <v>304</v>
      </c>
      <c r="B3760" t="str">
        <f>_xlfn.XLOOKUP(draft_picks[[#This Row],[draft_id]],drafts[id],drafts[title])</f>
        <v>Stephen Sondheim</v>
      </c>
      <c r="C3760">
        <v>3</v>
      </c>
      <c r="D3760">
        <f>IF(C3759&lt;draft_picks[[#This Row],[position]],1,IF(C3759&gt;draft_picks[[#This Row],[position]],D3759+1,IF(C3759=draft_picks[[#This Row],[position]],D3759+1)))</f>
        <v>5</v>
      </c>
      <c r="E3760" t="s">
        <v>16518</v>
      </c>
      <c r="F3760" t="str">
        <f>IF(ISBLANK(draft_picks[[#This Row],[movie_id]]),"",_xlfn.XLOOKUP(draft_picks[[#This Row],[movie_id]],drafts.movies[id],drafts.movies[movie_title]))</f>
        <v>Best Worst Thing That Ever Could Have Happened</v>
      </c>
      <c r="G3760" t="s">
        <v>915</v>
      </c>
      <c r="H3760" t="str">
        <f>IF(ISBLANK(draft_picks[[#This Row],[drafter_id]]),"",_xlfn.XLOOKUP(draft_picks[[#This Row],[drafter_id]],drafters[id],drafters[name]))</f>
        <v>Billy Ray Brewton</v>
      </c>
      <c r="J3760" t="str">
        <f>IF(ISBLANK(draft_picks[[#This Row],[drafter_team_id]]),"",_xlfn.XLOOKUP(draft_picks[[#This Row],[drafter_team_id]],drafter_teams[id],drafter_teams[name]))</f>
        <v/>
      </c>
      <c r="M3760" t="str">
        <f>IF(OR(ISBLANK(draft_picks[[#This Row],[veto_drafter_id]]),draft_picks[[#This Row],[veto_drafter_id]]=""),"",_xlfn.XLOOKUP(draft_picks[[#This Row],[veto_drafter_id]],drafters[id],drafters[name]))</f>
        <v/>
      </c>
      <c r="O3760" t="str">
        <f>IF(OR(ISBLANK(draft_picks[[#This Row],[veto_drafter_team_id]]),draft_picks[[#This Row],[veto_drafter_team_id]]=""),"",_xlfn.XLOOKUP(draft_picks[[#This Row],[veto_drafter_team_id]],drafter_teams[id],drafter_teams[name]))</f>
        <v/>
      </c>
      <c r="R3760" t="str">
        <f>IF(OR(ISBLANK(draft_picks[[#This Row],[veto_override_drafter_id]]),draft_picks[[#This Row],[veto_override_drafter_id]]=""),"",_xlfn.XLOOKUP(draft_picks[[#This Row],[veto_override_drafter_id]],drafters[id],drafters[name]))</f>
        <v/>
      </c>
      <c r="T3760" t="str">
        <f>IF(OR(ISBLANK(draft_picks[[#This Row],[veto_override_team_id]]),draft_picks[[#This Row],[veto_override_team_id]]=""),"",_xlfn.XLOOKUP(draft_picks[[#This Row],[veto_override_team_id]],drafter_teams[id],drafter_teams[name]))</f>
        <v/>
      </c>
    </row>
    <row r="3761" spans="1:20" x14ac:dyDescent="0.25">
      <c r="A3761" t="s">
        <v>304</v>
      </c>
      <c r="B3761" t="str">
        <f>_xlfn.XLOOKUP(draft_picks[[#This Row],[draft_id]],drafts[id],drafts[title])</f>
        <v>Stephen Sondheim</v>
      </c>
      <c r="C3761">
        <v>2</v>
      </c>
      <c r="D3761">
        <f>IF(C3760&lt;draft_picks[[#This Row],[position]],1,IF(C3760&gt;draft_picks[[#This Row],[position]],D3760+1,IF(C3760=draft_picks[[#This Row],[position]],D3760+1)))</f>
        <v>6</v>
      </c>
      <c r="E3761" t="s">
        <v>16519</v>
      </c>
      <c r="F3761" t="str">
        <f>IF(ISBLANK(draft_picks[[#This Row],[movie_id]]),"",_xlfn.XLOOKUP(draft_picks[[#This Row],[movie_id]],drafts.movies[id],drafts.movies[movie_title]))</f>
        <v>Original Cast Album: Company</v>
      </c>
      <c r="G3761" t="s">
        <v>789</v>
      </c>
      <c r="H3761" t="str">
        <f>IF(ISBLANK(draft_picks[[#This Row],[drafter_id]]),"",_xlfn.XLOOKUP(draft_picks[[#This Row],[drafter_id]],drafters[id],drafters[name]))</f>
        <v>Bryan Cogman</v>
      </c>
      <c r="J3761" t="str">
        <f>IF(ISBLANK(draft_picks[[#This Row],[drafter_team_id]]),"",_xlfn.XLOOKUP(draft_picks[[#This Row],[drafter_team_id]],drafter_teams[id],drafter_teams[name]))</f>
        <v/>
      </c>
      <c r="M3761" t="str">
        <f>IF(OR(ISBLANK(draft_picks[[#This Row],[veto_drafter_id]]),draft_picks[[#This Row],[veto_drafter_id]]=""),"",_xlfn.XLOOKUP(draft_picks[[#This Row],[veto_drafter_id]],drafters[id],drafters[name]))</f>
        <v/>
      </c>
      <c r="O3761" t="str">
        <f>IF(OR(ISBLANK(draft_picks[[#This Row],[veto_drafter_team_id]]),draft_picks[[#This Row],[veto_drafter_team_id]]=""),"",_xlfn.XLOOKUP(draft_picks[[#This Row],[veto_drafter_team_id]],drafter_teams[id],drafter_teams[name]))</f>
        <v/>
      </c>
      <c r="R3761" t="str">
        <f>IF(OR(ISBLANK(draft_picks[[#This Row],[veto_override_drafter_id]]),draft_picks[[#This Row],[veto_override_drafter_id]]=""),"",_xlfn.XLOOKUP(draft_picks[[#This Row],[veto_override_drafter_id]],drafters[id],drafters[name]))</f>
        <v/>
      </c>
      <c r="T3761" t="str">
        <f>IF(OR(ISBLANK(draft_picks[[#This Row],[veto_override_team_id]]),draft_picks[[#This Row],[veto_override_team_id]]=""),"",_xlfn.XLOOKUP(draft_picks[[#This Row],[veto_override_team_id]],drafter_teams[id],drafter_teams[name]))</f>
        <v/>
      </c>
    </row>
    <row r="3762" spans="1:20" x14ac:dyDescent="0.25">
      <c r="A3762" t="s">
        <v>304</v>
      </c>
      <c r="B3762" t="str">
        <f>_xlfn.XLOOKUP(draft_picks[[#This Row],[draft_id]],drafts[id],drafts[title])</f>
        <v>Stephen Sondheim</v>
      </c>
      <c r="C3762">
        <v>1</v>
      </c>
      <c r="D3762">
        <f>IF(C3761&lt;draft_picks[[#This Row],[position]],1,IF(C3761&gt;draft_picks[[#This Row],[position]],D3761+1,IF(C3761=draft_picks[[#This Row],[position]],D3761+1)))</f>
        <v>7</v>
      </c>
      <c r="E3762" t="s">
        <v>16520</v>
      </c>
      <c r="F3762" t="str">
        <f>IF(ISBLANK(draft_picks[[#This Row],[movie_id]]),"",_xlfn.XLOOKUP(draft_picks[[#This Row],[movie_id]],drafts.movies[id],drafts.movies[movie_title]))</f>
        <v>Follies in Concert</v>
      </c>
      <c r="G3762" t="s">
        <v>915</v>
      </c>
      <c r="H3762" t="str">
        <f>IF(ISBLANK(draft_picks[[#This Row],[drafter_id]]),"",_xlfn.XLOOKUP(draft_picks[[#This Row],[drafter_id]],drafters[id],drafters[name]))</f>
        <v>Billy Ray Brewton</v>
      </c>
      <c r="J3762" t="str">
        <f>IF(ISBLANK(draft_picks[[#This Row],[drafter_team_id]]),"",_xlfn.XLOOKUP(draft_picks[[#This Row],[drafter_team_id]],drafter_teams[id],drafter_teams[name]))</f>
        <v/>
      </c>
      <c r="K3762" t="s">
        <v>15484</v>
      </c>
      <c r="L3762" t="s">
        <v>789</v>
      </c>
      <c r="M3762" t="str">
        <f>IF(OR(ISBLANK(draft_picks[[#This Row],[veto_drafter_id]]),draft_picks[[#This Row],[veto_drafter_id]]=""),"",_xlfn.XLOOKUP(draft_picks[[#This Row],[veto_drafter_id]],drafters[id],drafters[name]))</f>
        <v>Bryan Cogman</v>
      </c>
      <c r="O3762" t="str">
        <f>IF(OR(ISBLANK(draft_picks[[#This Row],[veto_drafter_team_id]]),draft_picks[[#This Row],[veto_drafter_team_id]]=""),"",_xlfn.XLOOKUP(draft_picks[[#This Row],[veto_drafter_team_id]],drafter_teams[id],drafter_teams[name]))</f>
        <v/>
      </c>
      <c r="R3762" t="str">
        <f>IF(OR(ISBLANK(draft_picks[[#This Row],[veto_override_drafter_id]]),draft_picks[[#This Row],[veto_override_drafter_id]]=""),"",_xlfn.XLOOKUP(draft_picks[[#This Row],[veto_override_drafter_id]],drafters[id],drafters[name]))</f>
        <v/>
      </c>
      <c r="T3762" t="str">
        <f>IF(OR(ISBLANK(draft_picks[[#This Row],[veto_override_team_id]]),draft_picks[[#This Row],[veto_override_team_id]]=""),"",_xlfn.XLOOKUP(draft_picks[[#This Row],[veto_override_team_id]],drafter_teams[id],drafter_teams[name]))</f>
        <v/>
      </c>
    </row>
    <row r="3763" spans="1:20" x14ac:dyDescent="0.25">
      <c r="A3763" t="s">
        <v>304</v>
      </c>
      <c r="B3763" t="str">
        <f>_xlfn.XLOOKUP(draft_picks[[#This Row],[draft_id]],drafts[id],drafts[title])</f>
        <v>Stephen Sondheim</v>
      </c>
      <c r="C3763">
        <v>1</v>
      </c>
      <c r="D3763">
        <f>IF(C3762&lt;draft_picks[[#This Row],[position]],1,IF(C3762&gt;draft_picks[[#This Row],[position]],D3762+1,IF(C3762=draft_picks[[#This Row],[position]],D3762+1)))</f>
        <v>8</v>
      </c>
      <c r="E3763" t="s">
        <v>16521</v>
      </c>
      <c r="F3763" t="str">
        <f>IF(ISBLANK(draft_picks[[#This Row],[movie_id]]),"",_xlfn.XLOOKUP(draft_picks[[#This Row],[movie_id]],drafts.movies[id],drafts.movies[movie_title]))</f>
        <v>West Side Story</v>
      </c>
      <c r="G3763" t="s">
        <v>915</v>
      </c>
      <c r="H3763" t="str">
        <f>IF(ISBLANK(draft_picks[[#This Row],[drafter_id]]),"",_xlfn.XLOOKUP(draft_picks[[#This Row],[drafter_id]],drafters[id],drafters[name]))</f>
        <v>Billy Ray Brewton</v>
      </c>
      <c r="J3763" t="str">
        <f>IF(ISBLANK(draft_picks[[#This Row],[drafter_team_id]]),"",_xlfn.XLOOKUP(draft_picks[[#This Row],[drafter_team_id]],drafter_teams[id],drafter_teams[name]))</f>
        <v/>
      </c>
      <c r="M3763" t="str">
        <f>IF(OR(ISBLANK(draft_picks[[#This Row],[veto_drafter_id]]),draft_picks[[#This Row],[veto_drafter_id]]=""),"",_xlfn.XLOOKUP(draft_picks[[#This Row],[veto_drafter_id]],drafters[id],drafters[name]))</f>
        <v/>
      </c>
      <c r="O3763" t="str">
        <f>IF(OR(ISBLANK(draft_picks[[#This Row],[veto_drafter_team_id]]),draft_picks[[#This Row],[veto_drafter_team_id]]=""),"",_xlfn.XLOOKUP(draft_picks[[#This Row],[veto_drafter_team_id]],drafter_teams[id],drafter_teams[name]))</f>
        <v/>
      </c>
      <c r="R3763" t="str">
        <f>IF(OR(ISBLANK(draft_picks[[#This Row],[veto_override_drafter_id]]),draft_picks[[#This Row],[veto_override_drafter_id]]=""),"",_xlfn.XLOOKUP(draft_picks[[#This Row],[veto_override_drafter_id]],drafters[id],drafters[name]))</f>
        <v/>
      </c>
      <c r="T3763" t="str">
        <f>IF(OR(ISBLANK(draft_picks[[#This Row],[veto_override_team_id]]),draft_picks[[#This Row],[veto_override_team_id]]=""),"",_xlfn.XLOOKUP(draft_picks[[#This Row],[veto_override_team_id]],drafter_teams[id],drafter_teams[name]))</f>
        <v/>
      </c>
    </row>
    <row r="3764" spans="1:20" x14ac:dyDescent="0.25">
      <c r="A3764" t="s">
        <v>138</v>
      </c>
      <c r="B3764" t="str">
        <f>_xlfn.XLOOKUP(draft_picks[[#This Row],[draft_id]],drafts[id],drafts[title])</f>
        <v>The Karate Kid mini-Super Draft</v>
      </c>
      <c r="C3764">
        <v>5</v>
      </c>
      <c r="D3764">
        <f>IF(C3763&lt;draft_picks[[#This Row],[position]],1,IF(C3763&gt;draft_picks[[#This Row],[position]],D3763+1,IF(C3763=draft_picks[[#This Row],[position]],D3763+1)))</f>
        <v>1</v>
      </c>
      <c r="E3764" t="s">
        <v>16511</v>
      </c>
      <c r="F3764" t="str">
        <f>IF(ISBLANK(draft_picks[[#This Row],[movie_id]]),"",_xlfn.XLOOKUP(draft_picks[[#This Row],[movie_id]],drafts.movies[id],drafts.movies[movie_title]))</f>
        <v>The Next Karate Kid</v>
      </c>
      <c r="G3764" t="s">
        <v>1115</v>
      </c>
      <c r="H3764" t="str">
        <f>IF(ISBLANK(draft_picks[[#This Row],[drafter_id]]),"",_xlfn.XLOOKUP(draft_picks[[#This Row],[drafter_id]],drafters[id],drafters[name]))</f>
        <v>Ryan Marker</v>
      </c>
      <c r="J3764" t="str">
        <f>IF(ISBLANK(draft_picks[[#This Row],[drafter_team_id]]),"",_xlfn.XLOOKUP(draft_picks[[#This Row],[drafter_team_id]],drafter_teams[id],drafter_teams[name]))</f>
        <v/>
      </c>
      <c r="M3764" t="str">
        <f>IF(OR(ISBLANK(draft_picks[[#This Row],[veto_drafter_id]]),draft_picks[[#This Row],[veto_drafter_id]]=""),"",_xlfn.XLOOKUP(draft_picks[[#This Row],[veto_drafter_id]],drafters[id],drafters[name]))</f>
        <v/>
      </c>
      <c r="O3764" t="str">
        <f>IF(OR(ISBLANK(draft_picks[[#This Row],[veto_drafter_team_id]]),draft_picks[[#This Row],[veto_drafter_team_id]]=""),"",_xlfn.XLOOKUP(draft_picks[[#This Row],[veto_drafter_team_id]],drafter_teams[id],drafter_teams[name]))</f>
        <v/>
      </c>
      <c r="R3764" t="str">
        <f>IF(OR(ISBLANK(draft_picks[[#This Row],[veto_override_drafter_id]]),draft_picks[[#This Row],[veto_override_drafter_id]]=""),"",_xlfn.XLOOKUP(draft_picks[[#This Row],[veto_override_drafter_id]],drafters[id],drafters[name]))</f>
        <v/>
      </c>
      <c r="T3764" t="str">
        <f>IF(OR(ISBLANK(draft_picks[[#This Row],[veto_override_team_id]]),draft_picks[[#This Row],[veto_override_team_id]]=""),"",_xlfn.XLOOKUP(draft_picks[[#This Row],[veto_override_team_id]],drafter_teams[id],drafter_teams[name]))</f>
        <v/>
      </c>
    </row>
    <row r="3765" spans="1:20" x14ac:dyDescent="0.25">
      <c r="A3765" t="s">
        <v>138</v>
      </c>
      <c r="B3765" t="str">
        <f>_xlfn.XLOOKUP(draft_picks[[#This Row],[draft_id]],drafts[id],drafts[title])</f>
        <v>The Karate Kid mini-Super Draft</v>
      </c>
      <c r="C3765">
        <v>4</v>
      </c>
      <c r="D3765">
        <f>IF(C3764&lt;draft_picks[[#This Row],[position]],1,IF(C3764&gt;draft_picks[[#This Row],[position]],D3764+1,IF(C3764=draft_picks[[#This Row],[position]],D3764+1)))</f>
        <v>2</v>
      </c>
      <c r="E3765" t="s">
        <v>16512</v>
      </c>
      <c r="F3765" t="str">
        <f>IF(ISBLANK(draft_picks[[#This Row],[movie_id]]),"",_xlfn.XLOOKUP(draft_picks[[#This Row],[movie_id]],drafts.movies[id],drafts.movies[movie_title]))</f>
        <v>The Karate Kid</v>
      </c>
      <c r="G3765" t="s">
        <v>1237</v>
      </c>
      <c r="H3765" t="str">
        <f>IF(ISBLANK(draft_picks[[#This Row],[drafter_id]]),"",_xlfn.XLOOKUP(draft_picks[[#This Row],[drafter_id]],drafters[id],drafters[name]))</f>
        <v>Clay Keller</v>
      </c>
      <c r="J3765" t="str">
        <f>IF(ISBLANK(draft_picks[[#This Row],[drafter_team_id]]),"",_xlfn.XLOOKUP(draft_picks[[#This Row],[drafter_team_id]],drafter_teams[id],drafter_teams[name]))</f>
        <v/>
      </c>
      <c r="K3765" t="s">
        <v>15484</v>
      </c>
      <c r="L3765" t="s">
        <v>1115</v>
      </c>
      <c r="M3765" t="str">
        <f>IF(OR(ISBLANK(draft_picks[[#This Row],[veto_drafter_id]]),draft_picks[[#This Row],[veto_drafter_id]]=""),"",_xlfn.XLOOKUP(draft_picks[[#This Row],[veto_drafter_id]],drafters[id],drafters[name]))</f>
        <v>Ryan Marker</v>
      </c>
      <c r="O3765" t="str">
        <f>IF(OR(ISBLANK(draft_picks[[#This Row],[veto_drafter_team_id]]),draft_picks[[#This Row],[veto_drafter_team_id]]=""),"",_xlfn.XLOOKUP(draft_picks[[#This Row],[veto_drafter_team_id]],drafter_teams[id],drafter_teams[name]))</f>
        <v/>
      </c>
      <c r="R3765" t="str">
        <f>IF(OR(ISBLANK(draft_picks[[#This Row],[veto_override_drafter_id]]),draft_picks[[#This Row],[veto_override_drafter_id]]=""),"",_xlfn.XLOOKUP(draft_picks[[#This Row],[veto_override_drafter_id]],drafters[id],drafters[name]))</f>
        <v/>
      </c>
      <c r="T3765" t="str">
        <f>IF(OR(ISBLANK(draft_picks[[#This Row],[veto_override_team_id]]),draft_picks[[#This Row],[veto_override_team_id]]=""),"",_xlfn.XLOOKUP(draft_picks[[#This Row],[veto_override_team_id]],drafter_teams[id],drafter_teams[name]))</f>
        <v/>
      </c>
    </row>
    <row r="3766" spans="1:20" x14ac:dyDescent="0.25">
      <c r="A3766" t="s">
        <v>138</v>
      </c>
      <c r="B3766" t="str">
        <f>_xlfn.XLOOKUP(draft_picks[[#This Row],[draft_id]],drafts[id],drafts[title])</f>
        <v>The Karate Kid mini-Super Draft</v>
      </c>
      <c r="C3766">
        <v>4</v>
      </c>
      <c r="D3766">
        <f>IF(C3765&lt;draft_picks[[#This Row],[position]],1,IF(C3765&gt;draft_picks[[#This Row],[position]],D3765+1,IF(C3765=draft_picks[[#This Row],[position]],D3765+1)))</f>
        <v>3</v>
      </c>
      <c r="E3766" t="s">
        <v>16513</v>
      </c>
      <c r="F3766" t="str">
        <f>IF(ISBLANK(draft_picks[[#This Row],[movie_id]]),"",_xlfn.XLOOKUP(draft_picks[[#This Row],[movie_id]],drafts.movies[id],drafts.movies[movie_title]))</f>
        <v>The Karate Kid Part II</v>
      </c>
      <c r="G3766" t="s">
        <v>1237</v>
      </c>
      <c r="H3766" t="str">
        <f>IF(ISBLANK(draft_picks[[#This Row],[drafter_id]]),"",_xlfn.XLOOKUP(draft_picks[[#This Row],[drafter_id]],drafters[id],drafters[name]))</f>
        <v>Clay Keller</v>
      </c>
      <c r="J3766" t="str">
        <f>IF(ISBLANK(draft_picks[[#This Row],[drafter_team_id]]),"",_xlfn.XLOOKUP(draft_picks[[#This Row],[drafter_team_id]],drafter_teams[id],drafter_teams[name]))</f>
        <v/>
      </c>
      <c r="K3766" t="s">
        <v>15484</v>
      </c>
      <c r="L3766" t="s">
        <v>1237</v>
      </c>
      <c r="M3766" t="str">
        <f>IF(OR(ISBLANK(draft_picks[[#This Row],[veto_drafter_id]]),draft_picks[[#This Row],[veto_drafter_id]]=""),"",_xlfn.XLOOKUP(draft_picks[[#This Row],[veto_drafter_id]],drafters[id],drafters[name]))</f>
        <v>Clay Keller</v>
      </c>
      <c r="O3766" t="str">
        <f>IF(OR(ISBLANK(draft_picks[[#This Row],[veto_drafter_team_id]]),draft_picks[[#This Row],[veto_drafter_team_id]]=""),"",_xlfn.XLOOKUP(draft_picks[[#This Row],[veto_drafter_team_id]],drafter_teams[id],drafter_teams[name]))</f>
        <v/>
      </c>
      <c r="R3766" t="str">
        <f>IF(OR(ISBLANK(draft_picks[[#This Row],[veto_override_drafter_id]]),draft_picks[[#This Row],[veto_override_drafter_id]]=""),"",_xlfn.XLOOKUP(draft_picks[[#This Row],[veto_override_drafter_id]],drafters[id],drafters[name]))</f>
        <v/>
      </c>
      <c r="T3766" t="str">
        <f>IF(OR(ISBLANK(draft_picks[[#This Row],[veto_override_team_id]]),draft_picks[[#This Row],[veto_override_team_id]]=""),"",_xlfn.XLOOKUP(draft_picks[[#This Row],[veto_override_team_id]],drafter_teams[id],drafter_teams[name]))</f>
        <v/>
      </c>
    </row>
    <row r="3767" spans="1:20" x14ac:dyDescent="0.25">
      <c r="A3767" t="s">
        <v>138</v>
      </c>
      <c r="B3767" t="str">
        <f>_xlfn.XLOOKUP(draft_picks[[#This Row],[draft_id]],drafts[id],drafts[title])</f>
        <v>The Karate Kid mini-Super Draft</v>
      </c>
      <c r="C3767">
        <v>4</v>
      </c>
      <c r="D3767">
        <f>IF(C3766&lt;draft_picks[[#This Row],[position]],1,IF(C3766&gt;draft_picks[[#This Row],[position]],D3766+1,IF(C3766=draft_picks[[#This Row],[position]],D3766+1)))</f>
        <v>4</v>
      </c>
      <c r="E3767" t="s">
        <v>16514</v>
      </c>
      <c r="F3767" t="str">
        <f>IF(ISBLANK(draft_picks[[#This Row],[movie_id]]),"",_xlfn.XLOOKUP(draft_picks[[#This Row],[movie_id]],drafts.movies[id],drafts.movies[movie_title]))</f>
        <v>The Karate Kid Part III</v>
      </c>
      <c r="G3767" t="s">
        <v>1237</v>
      </c>
      <c r="H3767" t="str">
        <f>IF(ISBLANK(draft_picks[[#This Row],[drafter_id]]),"",_xlfn.XLOOKUP(draft_picks[[#This Row],[drafter_id]],drafters[id],drafters[name]))</f>
        <v>Clay Keller</v>
      </c>
      <c r="J3767" t="str">
        <f>IF(ISBLANK(draft_picks[[#This Row],[drafter_team_id]]),"",_xlfn.XLOOKUP(draft_picks[[#This Row],[drafter_team_id]],drafter_teams[id],drafter_teams[name]))</f>
        <v/>
      </c>
      <c r="M3767" t="str">
        <f>IF(OR(ISBLANK(draft_picks[[#This Row],[veto_drafter_id]]),draft_picks[[#This Row],[veto_drafter_id]]=""),"",_xlfn.XLOOKUP(draft_picks[[#This Row],[veto_drafter_id]],drafters[id],drafters[name]))</f>
        <v/>
      </c>
      <c r="O3767" t="str">
        <f>IF(OR(ISBLANK(draft_picks[[#This Row],[veto_drafter_team_id]]),draft_picks[[#This Row],[veto_drafter_team_id]]=""),"",_xlfn.XLOOKUP(draft_picks[[#This Row],[veto_drafter_team_id]],drafter_teams[id],drafter_teams[name]))</f>
        <v/>
      </c>
      <c r="R3767" t="str">
        <f>IF(OR(ISBLANK(draft_picks[[#This Row],[veto_override_drafter_id]]),draft_picks[[#This Row],[veto_override_drafter_id]]=""),"",_xlfn.XLOOKUP(draft_picks[[#This Row],[veto_override_drafter_id]],drafters[id],drafters[name]))</f>
        <v/>
      </c>
      <c r="T3767" t="str">
        <f>IF(OR(ISBLANK(draft_picks[[#This Row],[veto_override_team_id]]),draft_picks[[#This Row],[veto_override_team_id]]=""),"",_xlfn.XLOOKUP(draft_picks[[#This Row],[veto_override_team_id]],drafter_teams[id],drafter_teams[name]))</f>
        <v/>
      </c>
    </row>
    <row r="3768" spans="1:20" x14ac:dyDescent="0.25">
      <c r="A3768" t="s">
        <v>138</v>
      </c>
      <c r="B3768" t="str">
        <f>_xlfn.XLOOKUP(draft_picks[[#This Row],[draft_id]],drafts[id],drafts[title])</f>
        <v>The Karate Kid mini-Super Draft</v>
      </c>
      <c r="C3768">
        <v>3</v>
      </c>
      <c r="D3768">
        <f>IF(C3767&lt;draft_picks[[#This Row],[position]],1,IF(C3767&gt;draft_picks[[#This Row],[position]],D3767+1,IF(C3767=draft_picks[[#This Row],[position]],D3767+1)))</f>
        <v>5</v>
      </c>
      <c r="E3768" t="s">
        <v>16513</v>
      </c>
      <c r="F3768" t="str">
        <f>IF(ISBLANK(draft_picks[[#This Row],[movie_id]]),"",_xlfn.XLOOKUP(draft_picks[[#This Row],[movie_id]],drafts.movies[id],drafts.movies[movie_title]))</f>
        <v>The Karate Kid Part II</v>
      </c>
      <c r="G3768" t="s">
        <v>1115</v>
      </c>
      <c r="H3768" t="str">
        <f>IF(ISBLANK(draft_picks[[#This Row],[drafter_id]]),"",_xlfn.XLOOKUP(draft_picks[[#This Row],[drafter_id]],drafters[id],drafters[name]))</f>
        <v>Ryan Marker</v>
      </c>
      <c r="J3768" t="str">
        <f>IF(ISBLANK(draft_picks[[#This Row],[drafter_team_id]]),"",_xlfn.XLOOKUP(draft_picks[[#This Row],[drafter_team_id]],drafter_teams[id],drafter_teams[name]))</f>
        <v/>
      </c>
      <c r="M3768" t="str">
        <f>IF(OR(ISBLANK(draft_picks[[#This Row],[veto_drafter_id]]),draft_picks[[#This Row],[veto_drafter_id]]=""),"",_xlfn.XLOOKUP(draft_picks[[#This Row],[veto_drafter_id]],drafters[id],drafters[name]))</f>
        <v/>
      </c>
      <c r="O3768" t="str">
        <f>IF(OR(ISBLANK(draft_picks[[#This Row],[veto_drafter_team_id]]),draft_picks[[#This Row],[veto_drafter_team_id]]=""),"",_xlfn.XLOOKUP(draft_picks[[#This Row],[veto_drafter_team_id]],drafter_teams[id],drafter_teams[name]))</f>
        <v/>
      </c>
      <c r="R3768" t="str">
        <f>IF(OR(ISBLANK(draft_picks[[#This Row],[veto_override_drafter_id]]),draft_picks[[#This Row],[veto_override_drafter_id]]=""),"",_xlfn.XLOOKUP(draft_picks[[#This Row],[veto_override_drafter_id]],drafters[id],drafters[name]))</f>
        <v/>
      </c>
      <c r="T3768" t="str">
        <f>IF(OR(ISBLANK(draft_picks[[#This Row],[veto_override_team_id]]),draft_picks[[#This Row],[veto_override_team_id]]=""),"",_xlfn.XLOOKUP(draft_picks[[#This Row],[veto_override_team_id]],drafter_teams[id],drafter_teams[name]))</f>
        <v/>
      </c>
    </row>
    <row r="3769" spans="1:20" x14ac:dyDescent="0.25">
      <c r="A3769" t="s">
        <v>138</v>
      </c>
      <c r="B3769" t="str">
        <f>_xlfn.XLOOKUP(draft_picks[[#This Row],[draft_id]],drafts[id],drafts[title])</f>
        <v>The Karate Kid mini-Super Draft</v>
      </c>
      <c r="C3769">
        <v>2</v>
      </c>
      <c r="D3769">
        <f>IF(C3768&lt;draft_picks[[#This Row],[position]],1,IF(C3768&gt;draft_picks[[#This Row],[position]],D3768+1,IF(C3768=draft_picks[[#This Row],[position]],D3768+1)))</f>
        <v>6</v>
      </c>
      <c r="E3769" t="s">
        <v>16512</v>
      </c>
      <c r="F3769" t="str">
        <f>IF(ISBLANK(draft_picks[[#This Row],[movie_id]]),"",_xlfn.XLOOKUP(draft_picks[[#This Row],[movie_id]],drafts.movies[id],drafts.movies[movie_title]))</f>
        <v>The Karate Kid</v>
      </c>
      <c r="G3769" t="s">
        <v>1237</v>
      </c>
      <c r="H3769" t="str">
        <f>IF(ISBLANK(draft_picks[[#This Row],[drafter_id]]),"",_xlfn.XLOOKUP(draft_picks[[#This Row],[drafter_id]],drafters[id],drafters[name]))</f>
        <v>Clay Keller</v>
      </c>
      <c r="J3769" t="str">
        <f>IF(ISBLANK(draft_picks[[#This Row],[drafter_team_id]]),"",_xlfn.XLOOKUP(draft_picks[[#This Row],[drafter_team_id]],drafter_teams[id],drafter_teams[name]))</f>
        <v/>
      </c>
      <c r="M3769" t="str">
        <f>IF(OR(ISBLANK(draft_picks[[#This Row],[veto_drafter_id]]),draft_picks[[#This Row],[veto_drafter_id]]=""),"",_xlfn.XLOOKUP(draft_picks[[#This Row],[veto_drafter_id]],drafters[id],drafters[name]))</f>
        <v/>
      </c>
      <c r="O3769" t="str">
        <f>IF(OR(ISBLANK(draft_picks[[#This Row],[veto_drafter_team_id]]),draft_picks[[#This Row],[veto_drafter_team_id]]=""),"",_xlfn.XLOOKUP(draft_picks[[#This Row],[veto_drafter_team_id]],drafter_teams[id],drafter_teams[name]))</f>
        <v/>
      </c>
      <c r="R3769" t="str">
        <f>IF(OR(ISBLANK(draft_picks[[#This Row],[veto_override_drafter_id]]),draft_picks[[#This Row],[veto_override_drafter_id]]=""),"",_xlfn.XLOOKUP(draft_picks[[#This Row],[veto_override_drafter_id]],drafters[id],drafters[name]))</f>
        <v/>
      </c>
      <c r="T3769" t="str">
        <f>IF(OR(ISBLANK(draft_picks[[#This Row],[veto_override_team_id]]),draft_picks[[#This Row],[veto_override_team_id]]=""),"",_xlfn.XLOOKUP(draft_picks[[#This Row],[veto_override_team_id]],drafter_teams[id],drafter_teams[name]))</f>
        <v/>
      </c>
    </row>
    <row r="3770" spans="1:20" x14ac:dyDescent="0.25">
      <c r="A3770" t="s">
        <v>138</v>
      </c>
      <c r="B3770" t="str">
        <f>_xlfn.XLOOKUP(draft_picks[[#This Row],[draft_id]],drafts[id],drafts[title])</f>
        <v>The Karate Kid mini-Super Draft</v>
      </c>
      <c r="C3770">
        <v>1</v>
      </c>
      <c r="D3770">
        <f>IF(C3769&lt;draft_picks[[#This Row],[position]],1,IF(C3769&gt;draft_picks[[#This Row],[position]],D3769+1,IF(C3769=draft_picks[[#This Row],[position]],D3769+1)))</f>
        <v>7</v>
      </c>
      <c r="E3770" t="s">
        <v>6510</v>
      </c>
      <c r="F3770" t="str">
        <f>IF(ISBLANK(draft_picks[[#This Row],[movie_id]]),"",_xlfn.XLOOKUP(draft_picks[[#This Row],[movie_id]],drafts.movies[id],drafts.movies[movie_title]))</f>
        <v>The Karate Kid</v>
      </c>
      <c r="G3770" t="s">
        <v>1115</v>
      </c>
      <c r="H3770" t="str">
        <f>IF(ISBLANK(draft_picks[[#This Row],[drafter_id]]),"",_xlfn.XLOOKUP(draft_picks[[#This Row],[drafter_id]],drafters[id],drafters[name]))</f>
        <v>Ryan Marker</v>
      </c>
      <c r="J3770" t="str">
        <f>IF(ISBLANK(draft_picks[[#This Row],[drafter_team_id]]),"",_xlfn.XLOOKUP(draft_picks[[#This Row],[drafter_team_id]],drafter_teams[id],drafter_teams[name]))</f>
        <v/>
      </c>
      <c r="M3770" t="str">
        <f>IF(OR(ISBLANK(draft_picks[[#This Row],[veto_drafter_id]]),draft_picks[[#This Row],[veto_drafter_id]]=""),"",_xlfn.XLOOKUP(draft_picks[[#This Row],[veto_drafter_id]],drafters[id],drafters[name]))</f>
        <v/>
      </c>
      <c r="O3770" t="str">
        <f>IF(OR(ISBLANK(draft_picks[[#This Row],[veto_drafter_team_id]]),draft_picks[[#This Row],[veto_drafter_team_id]]=""),"",_xlfn.XLOOKUP(draft_picks[[#This Row],[veto_drafter_team_id]],drafter_teams[id],drafter_teams[name]))</f>
        <v/>
      </c>
      <c r="R3770" t="str">
        <f>IF(OR(ISBLANK(draft_picks[[#This Row],[veto_override_drafter_id]]),draft_picks[[#This Row],[veto_override_drafter_id]]=""),"",_xlfn.XLOOKUP(draft_picks[[#This Row],[veto_override_drafter_id]],drafters[id],drafters[name]))</f>
        <v/>
      </c>
      <c r="T3770" t="str">
        <f>IF(OR(ISBLANK(draft_picks[[#This Row],[veto_override_team_id]]),draft_picks[[#This Row],[veto_override_team_id]]=""),"",_xlfn.XLOOKUP(draft_picks[[#This Row],[veto_override_team_id]],drafter_teams[id],drafter_teams[name]))</f>
        <v/>
      </c>
    </row>
    <row r="3771" spans="1:20" x14ac:dyDescent="0.25">
      <c r="A3771" t="s">
        <v>717</v>
      </c>
      <c r="B3771" t="str">
        <f>_xlfn.XLOOKUP(draft_picks[[#This Row],[draft_id]],drafts[id],drafts[title])</f>
        <v>Ocean's mini-Super Draft</v>
      </c>
      <c r="C3771">
        <v>5</v>
      </c>
      <c r="D3771">
        <f>IF(C3770&lt;draft_picks[[#This Row],[position]],1,IF(C3770&gt;draft_picks[[#This Row],[position]],D3770+1,IF(C3770=draft_picks[[#This Row],[position]],D3770+1)))</f>
        <v>1</v>
      </c>
      <c r="E3771" t="s">
        <v>16522</v>
      </c>
      <c r="F3771" t="str">
        <f>IF(ISBLANK(draft_picks[[#This Row],[movie_id]]),"",_xlfn.XLOOKUP(draft_picks[[#This Row],[movie_id]],drafts.movies[id],drafts.movies[movie_title]))</f>
        <v>Ocean's Eleven</v>
      </c>
      <c r="G3771" t="s">
        <v>1237</v>
      </c>
      <c r="H3771" t="str">
        <f>IF(ISBLANK(draft_picks[[#This Row],[drafter_id]]),"",_xlfn.XLOOKUP(draft_picks[[#This Row],[drafter_id]],drafters[id],drafters[name]))</f>
        <v>Clay Keller</v>
      </c>
      <c r="J3771" t="str">
        <f>IF(ISBLANK(draft_picks[[#This Row],[drafter_team_id]]),"",_xlfn.XLOOKUP(draft_picks[[#This Row],[drafter_team_id]],drafter_teams[id],drafter_teams[name]))</f>
        <v/>
      </c>
      <c r="M3771" t="str">
        <f>IF(OR(ISBLANK(draft_picks[[#This Row],[veto_drafter_id]]),draft_picks[[#This Row],[veto_drafter_id]]=""),"",_xlfn.XLOOKUP(draft_picks[[#This Row],[veto_drafter_id]],drafters[id],drafters[name]))</f>
        <v/>
      </c>
      <c r="O3771" t="str">
        <f>IF(OR(ISBLANK(draft_picks[[#This Row],[veto_drafter_team_id]]),draft_picks[[#This Row],[veto_drafter_team_id]]=""),"",_xlfn.XLOOKUP(draft_picks[[#This Row],[veto_drafter_team_id]],drafter_teams[id],drafter_teams[name]))</f>
        <v/>
      </c>
      <c r="R3771" t="str">
        <f>IF(OR(ISBLANK(draft_picks[[#This Row],[veto_override_drafter_id]]),draft_picks[[#This Row],[veto_override_drafter_id]]=""),"",_xlfn.XLOOKUP(draft_picks[[#This Row],[veto_override_drafter_id]],drafters[id],drafters[name]))</f>
        <v/>
      </c>
      <c r="T3771" t="str">
        <f>IF(OR(ISBLANK(draft_picks[[#This Row],[veto_override_team_id]]),draft_picks[[#This Row],[veto_override_team_id]]=""),"",_xlfn.XLOOKUP(draft_picks[[#This Row],[veto_override_team_id]],drafter_teams[id],drafter_teams[name]))</f>
        <v/>
      </c>
    </row>
    <row r="3772" spans="1:20" x14ac:dyDescent="0.25">
      <c r="A3772" t="s">
        <v>717</v>
      </c>
      <c r="B3772" t="str">
        <f>_xlfn.XLOOKUP(draft_picks[[#This Row],[draft_id]],drafts[id],drafts[title])</f>
        <v>Ocean's mini-Super Draft</v>
      </c>
      <c r="C3772">
        <v>4</v>
      </c>
      <c r="D3772">
        <f>IF(C3771&lt;draft_picks[[#This Row],[position]],1,IF(C3771&gt;draft_picks[[#This Row],[position]],D3771+1,IF(C3771=draft_picks[[#This Row],[position]],D3771+1)))</f>
        <v>2</v>
      </c>
      <c r="E3772" t="s">
        <v>16523</v>
      </c>
      <c r="F3772" t="str">
        <f>IF(ISBLANK(draft_picks[[#This Row],[movie_id]]),"",_xlfn.XLOOKUP(draft_picks[[#This Row],[movie_id]],drafts.movies[id],drafts.movies[movie_title]))</f>
        <v>Ocean's Thirteen</v>
      </c>
      <c r="G3772" t="s">
        <v>1115</v>
      </c>
      <c r="H3772" t="str">
        <f>IF(ISBLANK(draft_picks[[#This Row],[drafter_id]]),"",_xlfn.XLOOKUP(draft_picks[[#This Row],[drafter_id]],drafters[id],drafters[name]))</f>
        <v>Ryan Marker</v>
      </c>
      <c r="J3772" t="str">
        <f>IF(ISBLANK(draft_picks[[#This Row],[drafter_team_id]]),"",_xlfn.XLOOKUP(draft_picks[[#This Row],[drafter_team_id]],drafter_teams[id],drafter_teams[name]))</f>
        <v/>
      </c>
      <c r="M3772" t="str">
        <f>IF(OR(ISBLANK(draft_picks[[#This Row],[veto_drafter_id]]),draft_picks[[#This Row],[veto_drafter_id]]=""),"",_xlfn.XLOOKUP(draft_picks[[#This Row],[veto_drafter_id]],drafters[id],drafters[name]))</f>
        <v/>
      </c>
      <c r="O3772" t="str">
        <f>IF(OR(ISBLANK(draft_picks[[#This Row],[veto_drafter_team_id]]),draft_picks[[#This Row],[veto_drafter_team_id]]=""),"",_xlfn.XLOOKUP(draft_picks[[#This Row],[veto_drafter_team_id]],drafter_teams[id],drafter_teams[name]))</f>
        <v/>
      </c>
      <c r="R3772" t="str">
        <f>IF(OR(ISBLANK(draft_picks[[#This Row],[veto_override_drafter_id]]),draft_picks[[#This Row],[veto_override_drafter_id]]=""),"",_xlfn.XLOOKUP(draft_picks[[#This Row],[veto_override_drafter_id]],drafters[id],drafters[name]))</f>
        <v/>
      </c>
      <c r="T3772" t="str">
        <f>IF(OR(ISBLANK(draft_picks[[#This Row],[veto_override_team_id]]),draft_picks[[#This Row],[veto_override_team_id]]=""),"",_xlfn.XLOOKUP(draft_picks[[#This Row],[veto_override_team_id]],drafter_teams[id],drafter_teams[name]))</f>
        <v/>
      </c>
    </row>
    <row r="3773" spans="1:20" x14ac:dyDescent="0.25">
      <c r="A3773" t="s">
        <v>717</v>
      </c>
      <c r="B3773" t="str">
        <f>_xlfn.XLOOKUP(draft_picks[[#This Row],[draft_id]],drafts[id],drafts[title])</f>
        <v>Ocean's mini-Super Draft</v>
      </c>
      <c r="C3773">
        <v>3</v>
      </c>
      <c r="D3773">
        <f>IF(C3772&lt;draft_picks[[#This Row],[position]],1,IF(C3772&gt;draft_picks[[#This Row],[position]],D3772+1,IF(C3772=draft_picks[[#This Row],[position]],D3772+1)))</f>
        <v>3</v>
      </c>
      <c r="E3773" t="s">
        <v>16524</v>
      </c>
      <c r="F3773" t="str">
        <f>IF(ISBLANK(draft_picks[[#This Row],[movie_id]]),"",_xlfn.XLOOKUP(draft_picks[[#This Row],[movie_id]],drafts.movies[id],drafts.movies[movie_title]))</f>
        <v>Ocean's Eight</v>
      </c>
      <c r="G3773" t="s">
        <v>1237</v>
      </c>
      <c r="H3773" t="str">
        <f>IF(ISBLANK(draft_picks[[#This Row],[drafter_id]]),"",_xlfn.XLOOKUP(draft_picks[[#This Row],[drafter_id]],drafters[id],drafters[name]))</f>
        <v>Clay Keller</v>
      </c>
      <c r="J3773" t="str">
        <f>IF(ISBLANK(draft_picks[[#This Row],[drafter_team_id]]),"",_xlfn.XLOOKUP(draft_picks[[#This Row],[drafter_team_id]],drafter_teams[id],drafter_teams[name]))</f>
        <v/>
      </c>
      <c r="M3773" t="str">
        <f>IF(OR(ISBLANK(draft_picks[[#This Row],[veto_drafter_id]]),draft_picks[[#This Row],[veto_drafter_id]]=""),"",_xlfn.XLOOKUP(draft_picks[[#This Row],[veto_drafter_id]],drafters[id],drafters[name]))</f>
        <v/>
      </c>
      <c r="O3773" t="str">
        <f>IF(OR(ISBLANK(draft_picks[[#This Row],[veto_drafter_team_id]]),draft_picks[[#This Row],[veto_drafter_team_id]]=""),"",_xlfn.XLOOKUP(draft_picks[[#This Row],[veto_drafter_team_id]],drafter_teams[id],drafter_teams[name]))</f>
        <v/>
      </c>
      <c r="R3773" t="str">
        <f>IF(OR(ISBLANK(draft_picks[[#This Row],[veto_override_drafter_id]]),draft_picks[[#This Row],[veto_override_drafter_id]]=""),"",_xlfn.XLOOKUP(draft_picks[[#This Row],[veto_override_drafter_id]],drafters[id],drafters[name]))</f>
        <v/>
      </c>
      <c r="T3773" t="str">
        <f>IF(OR(ISBLANK(draft_picks[[#This Row],[veto_override_team_id]]),draft_picks[[#This Row],[veto_override_team_id]]=""),"",_xlfn.XLOOKUP(draft_picks[[#This Row],[veto_override_team_id]],drafter_teams[id],drafter_teams[name]))</f>
        <v/>
      </c>
    </row>
    <row r="3774" spans="1:20" x14ac:dyDescent="0.25">
      <c r="A3774" t="s">
        <v>717</v>
      </c>
      <c r="B3774" t="str">
        <f>_xlfn.XLOOKUP(draft_picks[[#This Row],[draft_id]],drafts[id],drafts[title])</f>
        <v>Ocean's mini-Super Draft</v>
      </c>
      <c r="C3774">
        <v>2</v>
      </c>
      <c r="D3774">
        <f>IF(C3773&lt;draft_picks[[#This Row],[position]],1,IF(C3773&gt;draft_picks[[#This Row],[position]],D3773+1,IF(C3773=draft_picks[[#This Row],[position]],D3773+1)))</f>
        <v>4</v>
      </c>
      <c r="E3774" t="s">
        <v>16525</v>
      </c>
      <c r="F3774" t="str">
        <f>IF(ISBLANK(draft_picks[[#This Row],[movie_id]]),"",_xlfn.XLOOKUP(draft_picks[[#This Row],[movie_id]],drafts.movies[id],drafts.movies[movie_title]))</f>
        <v>Ocean's Twelve</v>
      </c>
      <c r="G3774" t="s">
        <v>1115</v>
      </c>
      <c r="H3774" t="str">
        <f>IF(ISBLANK(draft_picks[[#This Row],[drafter_id]]),"",_xlfn.XLOOKUP(draft_picks[[#This Row],[drafter_id]],drafters[id],drafters[name]))</f>
        <v>Ryan Marker</v>
      </c>
      <c r="J3774" t="str">
        <f>IF(ISBLANK(draft_picks[[#This Row],[drafter_team_id]]),"",_xlfn.XLOOKUP(draft_picks[[#This Row],[drafter_team_id]],drafter_teams[id],drafter_teams[name]))</f>
        <v/>
      </c>
      <c r="M3774" t="str">
        <f>IF(OR(ISBLANK(draft_picks[[#This Row],[veto_drafter_id]]),draft_picks[[#This Row],[veto_drafter_id]]=""),"",_xlfn.XLOOKUP(draft_picks[[#This Row],[veto_drafter_id]],drafters[id],drafters[name]))</f>
        <v/>
      </c>
      <c r="O3774" t="str">
        <f>IF(OR(ISBLANK(draft_picks[[#This Row],[veto_drafter_team_id]]),draft_picks[[#This Row],[veto_drafter_team_id]]=""),"",_xlfn.XLOOKUP(draft_picks[[#This Row],[veto_drafter_team_id]],drafter_teams[id],drafter_teams[name]))</f>
        <v/>
      </c>
      <c r="R3774" t="str">
        <f>IF(OR(ISBLANK(draft_picks[[#This Row],[veto_override_drafter_id]]),draft_picks[[#This Row],[veto_override_drafter_id]]=""),"",_xlfn.XLOOKUP(draft_picks[[#This Row],[veto_override_drafter_id]],drafters[id],drafters[name]))</f>
        <v/>
      </c>
      <c r="T3774" t="str">
        <f>IF(OR(ISBLANK(draft_picks[[#This Row],[veto_override_team_id]]),draft_picks[[#This Row],[veto_override_team_id]]=""),"",_xlfn.XLOOKUP(draft_picks[[#This Row],[veto_override_team_id]],drafter_teams[id],drafter_teams[name]))</f>
        <v/>
      </c>
    </row>
    <row r="3775" spans="1:20" x14ac:dyDescent="0.25">
      <c r="A3775" t="s">
        <v>717</v>
      </c>
      <c r="B3775" t="str">
        <f>_xlfn.XLOOKUP(draft_picks[[#This Row],[draft_id]],drafts[id],drafts[title])</f>
        <v>Ocean's mini-Super Draft</v>
      </c>
      <c r="C3775">
        <v>1</v>
      </c>
      <c r="D3775">
        <f>IF(C3774&lt;draft_picks[[#This Row],[position]],1,IF(C3774&gt;draft_picks[[#This Row],[position]],D3774+1,IF(C3774=draft_picks[[#This Row],[position]],D3774+1)))</f>
        <v>5</v>
      </c>
      <c r="E3775" s="1" t="s">
        <v>4362</v>
      </c>
      <c r="F3775" t="str">
        <f>IF(ISBLANK(draft_picks[[#This Row],[movie_id]]),"",_xlfn.XLOOKUP(draft_picks[[#This Row],[movie_id]],drafts.movies[id],drafts.movies[movie_title]))</f>
        <v>Ocean's Eleven</v>
      </c>
      <c r="G3775" t="s">
        <v>1237</v>
      </c>
      <c r="H3775" t="str">
        <f>IF(ISBLANK(draft_picks[[#This Row],[drafter_id]]),"",_xlfn.XLOOKUP(draft_picks[[#This Row],[drafter_id]],drafters[id],drafters[name]))</f>
        <v>Clay Keller</v>
      </c>
      <c r="J3775" t="str">
        <f>IF(ISBLANK(draft_picks[[#This Row],[drafter_team_id]]),"",_xlfn.XLOOKUP(draft_picks[[#This Row],[drafter_team_id]],drafter_teams[id],drafter_teams[name]))</f>
        <v/>
      </c>
      <c r="M3775" t="str">
        <f>IF(OR(ISBLANK(draft_picks[[#This Row],[veto_drafter_id]]),draft_picks[[#This Row],[veto_drafter_id]]=""),"",_xlfn.XLOOKUP(draft_picks[[#This Row],[veto_drafter_id]],drafters[id],drafters[name]))</f>
        <v/>
      </c>
      <c r="O3775" t="str">
        <f>IF(OR(ISBLANK(draft_picks[[#This Row],[veto_drafter_team_id]]),draft_picks[[#This Row],[veto_drafter_team_id]]=""),"",_xlfn.XLOOKUP(draft_picks[[#This Row],[veto_drafter_team_id]],drafter_teams[id],drafter_teams[name]))</f>
        <v/>
      </c>
      <c r="R3775" t="str">
        <f>IF(OR(ISBLANK(draft_picks[[#This Row],[veto_override_drafter_id]]),draft_picks[[#This Row],[veto_override_drafter_id]]=""),"",_xlfn.XLOOKUP(draft_picks[[#This Row],[veto_override_drafter_id]],drafters[id],drafters[name]))</f>
        <v/>
      </c>
      <c r="T3775" t="str">
        <f>IF(OR(ISBLANK(draft_picks[[#This Row],[veto_override_team_id]]),draft_picks[[#This Row],[veto_override_team_id]]=""),"",_xlfn.XLOOKUP(draft_picks[[#This Row],[veto_override_team_id]],drafter_teams[id],drafter_teams[name]))</f>
        <v/>
      </c>
    </row>
    <row r="3776" spans="1:20" x14ac:dyDescent="0.25">
      <c r="A3776" s="4" t="s">
        <v>691</v>
      </c>
      <c r="B3776" t="str">
        <f>_xlfn.XLOOKUP(draft_picks[[#This Row],[draft_id]],drafts[id],drafts[title])</f>
        <v>Summer '82</v>
      </c>
      <c r="C3776">
        <v>7</v>
      </c>
      <c r="D3776">
        <f>IF(C3775&lt;draft_picks[[#This Row],[position]],1,IF(C3775&gt;draft_picks[[#This Row],[position]],D3775+1,IF(C3775=draft_picks[[#This Row],[position]],D3775+1)))</f>
        <v>1</v>
      </c>
      <c r="E3776" t="s">
        <v>16526</v>
      </c>
      <c r="F3776" t="str">
        <f>IF(ISBLANK(draft_picks[[#This Row],[movie_id]]),"",_xlfn.XLOOKUP(draft_picks[[#This Row],[movie_id]],drafts.movies[id],drafts.movies[movie_title]))</f>
        <v>The World According to Garp</v>
      </c>
      <c r="G3776" t="s">
        <v>1051</v>
      </c>
      <c r="H3776" t="str">
        <f>IF(ISBLANK(draft_picks[[#This Row],[drafter_id]]),"",_xlfn.XLOOKUP(draft_picks[[#This Row],[drafter_id]],drafters[id],drafters[name]))</f>
        <v>Drew McWeeny</v>
      </c>
      <c r="J3776" t="str">
        <f>IF(ISBLANK(draft_picks[[#This Row],[drafter_team_id]]),"",_xlfn.XLOOKUP(draft_picks[[#This Row],[drafter_team_id]],drafter_teams[id],drafter_teams[name]))</f>
        <v/>
      </c>
      <c r="M3776" t="str">
        <f>IF(OR(ISBLANK(draft_picks[[#This Row],[veto_drafter_id]]),draft_picks[[#This Row],[veto_drafter_id]]=""),"",_xlfn.XLOOKUP(draft_picks[[#This Row],[veto_drafter_id]],drafters[id],drafters[name]))</f>
        <v/>
      </c>
      <c r="O3776" t="str">
        <f>IF(OR(ISBLANK(draft_picks[[#This Row],[veto_drafter_team_id]]),draft_picks[[#This Row],[veto_drafter_team_id]]=""),"",_xlfn.XLOOKUP(draft_picks[[#This Row],[veto_drafter_team_id]],drafter_teams[id],drafter_teams[name]))</f>
        <v/>
      </c>
      <c r="R3776" t="str">
        <f>IF(OR(ISBLANK(draft_picks[[#This Row],[veto_override_drafter_id]]),draft_picks[[#This Row],[veto_override_drafter_id]]=""),"",_xlfn.XLOOKUP(draft_picks[[#This Row],[veto_override_drafter_id]],drafters[id],drafters[name]))</f>
        <v/>
      </c>
      <c r="T3776" t="str">
        <f>IF(OR(ISBLANK(draft_picks[[#This Row],[veto_override_team_id]]),draft_picks[[#This Row],[veto_override_team_id]]=""),"",_xlfn.XLOOKUP(draft_picks[[#This Row],[veto_override_team_id]],drafter_teams[id],drafter_teams[name]))</f>
        <v/>
      </c>
    </row>
    <row r="3777" spans="1:20" x14ac:dyDescent="0.25">
      <c r="A3777" s="4" t="s">
        <v>691</v>
      </c>
      <c r="B3777" t="str">
        <f>_xlfn.XLOOKUP(draft_picks[[#This Row],[draft_id]],drafts[id],drafts[title])</f>
        <v>Summer '82</v>
      </c>
      <c r="C3777">
        <v>6</v>
      </c>
      <c r="D3777">
        <f>IF(C3776&lt;draft_picks[[#This Row],[position]],1,IF(C3776&gt;draft_picks[[#This Row],[position]],D3776+1,IF(C3776=draft_picks[[#This Row],[position]],D3776+1)))</f>
        <v>2</v>
      </c>
      <c r="E3777" t="s">
        <v>5952</v>
      </c>
      <c r="F3777" t="str">
        <f>IF(ISBLANK(draft_picks[[#This Row],[movie_id]]),"",_xlfn.XLOOKUP(draft_picks[[#This Row],[movie_id]],drafts.movies[id],drafts.movies[movie_title]))</f>
        <v>Conan the Barbarian</v>
      </c>
      <c r="G3777" t="s">
        <v>1051</v>
      </c>
      <c r="H3777" t="str">
        <f>IF(ISBLANK(draft_picks[[#This Row],[drafter_id]]),"",_xlfn.XLOOKUP(draft_picks[[#This Row],[drafter_id]],drafters[id],drafters[name]))</f>
        <v>Drew McWeeny</v>
      </c>
      <c r="J3777" t="str">
        <f>IF(ISBLANK(draft_picks[[#This Row],[drafter_team_id]]),"",_xlfn.XLOOKUP(draft_picks[[#This Row],[drafter_team_id]],drafter_teams[id],drafter_teams[name]))</f>
        <v/>
      </c>
      <c r="M3777" t="str">
        <f>IF(OR(ISBLANK(draft_picks[[#This Row],[veto_drafter_id]]),draft_picks[[#This Row],[veto_drafter_id]]=""),"",_xlfn.XLOOKUP(draft_picks[[#This Row],[veto_drafter_id]],drafters[id],drafters[name]))</f>
        <v/>
      </c>
      <c r="O3777" t="str">
        <f>IF(OR(ISBLANK(draft_picks[[#This Row],[veto_drafter_team_id]]),draft_picks[[#This Row],[veto_drafter_team_id]]=""),"",_xlfn.XLOOKUP(draft_picks[[#This Row],[veto_drafter_team_id]],drafter_teams[id],drafter_teams[name]))</f>
        <v/>
      </c>
      <c r="R3777" t="str">
        <f>IF(OR(ISBLANK(draft_picks[[#This Row],[veto_override_drafter_id]]),draft_picks[[#This Row],[veto_override_drafter_id]]=""),"",_xlfn.XLOOKUP(draft_picks[[#This Row],[veto_override_drafter_id]],drafters[id],drafters[name]))</f>
        <v/>
      </c>
      <c r="T3777" t="str">
        <f>IF(OR(ISBLANK(draft_picks[[#This Row],[veto_override_team_id]]),draft_picks[[#This Row],[veto_override_team_id]]=""),"",_xlfn.XLOOKUP(draft_picks[[#This Row],[veto_override_team_id]],drafter_teams[id],drafter_teams[name]))</f>
        <v/>
      </c>
    </row>
    <row r="3778" spans="1:20" x14ac:dyDescent="0.25">
      <c r="A3778" s="4" t="s">
        <v>691</v>
      </c>
      <c r="B3778" t="str">
        <f>_xlfn.XLOOKUP(draft_picks[[#This Row],[draft_id]],drafts[id],drafts[title])</f>
        <v>Summer '82</v>
      </c>
      <c r="C3778">
        <v>5</v>
      </c>
      <c r="D3778">
        <f>IF(C3777&lt;draft_picks[[#This Row],[position]],1,IF(C3777&gt;draft_picks[[#This Row],[position]],D3777+1,IF(C3777=draft_picks[[#This Row],[position]],D3777+1)))</f>
        <v>3</v>
      </c>
      <c r="E3778" t="s">
        <v>5845</v>
      </c>
      <c r="F3778" t="str">
        <f>IF(ISBLANK(draft_picks[[#This Row],[movie_id]]),"",_xlfn.XLOOKUP(draft_picks[[#This Row],[movie_id]],drafts.movies[id],drafts.movies[movie_title]))</f>
        <v>Poltergeist</v>
      </c>
      <c r="G3778" t="s">
        <v>857</v>
      </c>
      <c r="H3778" t="str">
        <f>IF(ISBLANK(draft_picks[[#This Row],[drafter_id]]),"",_xlfn.XLOOKUP(draft_picks[[#This Row],[drafter_id]],drafters[id],drafters[name]))</f>
        <v>Patreon Members</v>
      </c>
      <c r="J3778" t="str">
        <f>IF(ISBLANK(draft_picks[[#This Row],[drafter_team_id]]),"",_xlfn.XLOOKUP(draft_picks[[#This Row],[drafter_team_id]],drafter_teams[id],drafter_teams[name]))</f>
        <v/>
      </c>
      <c r="M3778" t="str">
        <f>IF(OR(ISBLANK(draft_picks[[#This Row],[veto_drafter_id]]),draft_picks[[#This Row],[veto_drafter_id]]=""),"",_xlfn.XLOOKUP(draft_picks[[#This Row],[veto_drafter_id]],drafters[id],drafters[name]))</f>
        <v/>
      </c>
      <c r="O3778" t="str">
        <f>IF(OR(ISBLANK(draft_picks[[#This Row],[veto_drafter_team_id]]),draft_picks[[#This Row],[veto_drafter_team_id]]=""),"",_xlfn.XLOOKUP(draft_picks[[#This Row],[veto_drafter_team_id]],drafter_teams[id],drafter_teams[name]))</f>
        <v/>
      </c>
      <c r="R3778" t="str">
        <f>IF(OR(ISBLANK(draft_picks[[#This Row],[veto_override_drafter_id]]),draft_picks[[#This Row],[veto_override_drafter_id]]=""),"",_xlfn.XLOOKUP(draft_picks[[#This Row],[veto_override_drafter_id]],drafters[id],drafters[name]))</f>
        <v/>
      </c>
      <c r="T3778" t="str">
        <f>IF(OR(ISBLANK(draft_picks[[#This Row],[veto_override_team_id]]),draft_picks[[#This Row],[veto_override_team_id]]=""),"",_xlfn.XLOOKUP(draft_picks[[#This Row],[veto_override_team_id]],drafter_teams[id],drafter_teams[name]))</f>
        <v/>
      </c>
    </row>
    <row r="3779" spans="1:20" x14ac:dyDescent="0.25">
      <c r="A3779" s="4" t="s">
        <v>691</v>
      </c>
      <c r="B3779" t="str">
        <f>_xlfn.XLOOKUP(draft_picks[[#This Row],[draft_id]],drafts[id],drafts[title])</f>
        <v>Summer '82</v>
      </c>
      <c r="C3779">
        <v>4</v>
      </c>
      <c r="D3779">
        <f>IF(C3778&lt;draft_picks[[#This Row],[position]],1,IF(C3778&gt;draft_picks[[#This Row],[position]],D3778+1,IF(C3778=draft_picks[[#This Row],[position]],D3778+1)))</f>
        <v>4</v>
      </c>
      <c r="E3779" t="s">
        <v>16527</v>
      </c>
      <c r="F3779" t="str">
        <f>IF(ISBLANK(draft_picks[[#This Row],[movie_id]]),"",_xlfn.XLOOKUP(draft_picks[[#This Row],[movie_id]],drafts.movies[id],drafts.movies[movie_title]))</f>
        <v>Fast Times at Ridgemont High</v>
      </c>
      <c r="G3779" t="s">
        <v>1051</v>
      </c>
      <c r="H3779" t="str">
        <f>IF(ISBLANK(draft_picks[[#This Row],[drafter_id]]),"",_xlfn.XLOOKUP(draft_picks[[#This Row],[drafter_id]],drafters[id],drafters[name]))</f>
        <v>Drew McWeeny</v>
      </c>
      <c r="J3779" t="str">
        <f>IF(ISBLANK(draft_picks[[#This Row],[drafter_team_id]]),"",_xlfn.XLOOKUP(draft_picks[[#This Row],[drafter_team_id]],drafter_teams[id],drafter_teams[name]))</f>
        <v/>
      </c>
      <c r="M3779" t="str">
        <f>IF(OR(ISBLANK(draft_picks[[#This Row],[veto_drafter_id]]),draft_picks[[#This Row],[veto_drafter_id]]=""),"",_xlfn.XLOOKUP(draft_picks[[#This Row],[veto_drafter_id]],drafters[id],drafters[name]))</f>
        <v/>
      </c>
      <c r="O3779" t="str">
        <f>IF(OR(ISBLANK(draft_picks[[#This Row],[veto_drafter_team_id]]),draft_picks[[#This Row],[veto_drafter_team_id]]=""),"",_xlfn.XLOOKUP(draft_picks[[#This Row],[veto_drafter_team_id]],drafter_teams[id],drafter_teams[name]))</f>
        <v/>
      </c>
      <c r="R3779" t="str">
        <f>IF(OR(ISBLANK(draft_picks[[#This Row],[veto_override_drafter_id]]),draft_picks[[#This Row],[veto_override_drafter_id]]=""),"",_xlfn.XLOOKUP(draft_picks[[#This Row],[veto_override_drafter_id]],drafters[id],drafters[name]))</f>
        <v/>
      </c>
      <c r="T3779" t="str">
        <f>IF(OR(ISBLANK(draft_picks[[#This Row],[veto_override_team_id]]),draft_picks[[#This Row],[veto_override_team_id]]=""),"",_xlfn.XLOOKUP(draft_picks[[#This Row],[veto_override_team_id]],drafter_teams[id],drafter_teams[name]))</f>
        <v/>
      </c>
    </row>
    <row r="3780" spans="1:20" x14ac:dyDescent="0.25">
      <c r="A3780" s="4" t="s">
        <v>691</v>
      </c>
      <c r="B3780" t="str">
        <f>_xlfn.XLOOKUP(draft_picks[[#This Row],[draft_id]],drafts[id],drafts[title])</f>
        <v>Summer '82</v>
      </c>
      <c r="C3780">
        <v>3</v>
      </c>
      <c r="D3780">
        <f>IF(C3779&lt;draft_picks[[#This Row],[position]],1,IF(C3779&gt;draft_picks[[#This Row],[position]],D3779+1,IF(C3779=draft_picks[[#This Row],[position]],D3779+1)))</f>
        <v>5</v>
      </c>
      <c r="E3780" t="s">
        <v>5513</v>
      </c>
      <c r="F3780" t="str">
        <f>IF(ISBLANK(draft_picks[[#This Row],[movie_id]]),"",_xlfn.XLOOKUP(draft_picks[[#This Row],[movie_id]],drafts.movies[id],drafts.movies[movie_title]))</f>
        <v>Star Trek II: The Wrath of Khan</v>
      </c>
      <c r="G3780" t="s">
        <v>857</v>
      </c>
      <c r="H3780" t="str">
        <f>IF(ISBLANK(draft_picks[[#This Row],[drafter_id]]),"",_xlfn.XLOOKUP(draft_picks[[#This Row],[drafter_id]],drafters[id],drafters[name]))</f>
        <v>Patreon Members</v>
      </c>
      <c r="J3780" t="str">
        <f>IF(ISBLANK(draft_picks[[#This Row],[drafter_team_id]]),"",_xlfn.XLOOKUP(draft_picks[[#This Row],[drafter_team_id]],drafter_teams[id],drafter_teams[name]))</f>
        <v/>
      </c>
      <c r="M3780" t="str">
        <f>IF(OR(ISBLANK(draft_picks[[#This Row],[veto_drafter_id]]),draft_picks[[#This Row],[veto_drafter_id]]=""),"",_xlfn.XLOOKUP(draft_picks[[#This Row],[veto_drafter_id]],drafters[id],drafters[name]))</f>
        <v/>
      </c>
      <c r="O3780" t="str">
        <f>IF(OR(ISBLANK(draft_picks[[#This Row],[veto_drafter_team_id]]),draft_picks[[#This Row],[veto_drafter_team_id]]=""),"",_xlfn.XLOOKUP(draft_picks[[#This Row],[veto_drafter_team_id]],drafter_teams[id],drafter_teams[name]))</f>
        <v/>
      </c>
      <c r="R3780" t="str">
        <f>IF(OR(ISBLANK(draft_picks[[#This Row],[veto_override_drafter_id]]),draft_picks[[#This Row],[veto_override_drafter_id]]=""),"",_xlfn.XLOOKUP(draft_picks[[#This Row],[veto_override_drafter_id]],drafters[id],drafters[name]))</f>
        <v/>
      </c>
      <c r="T3780" t="str">
        <f>IF(OR(ISBLANK(draft_picks[[#This Row],[veto_override_team_id]]),draft_picks[[#This Row],[veto_override_team_id]]=""),"",_xlfn.XLOOKUP(draft_picks[[#This Row],[veto_override_team_id]],drafter_teams[id],drafter_teams[name]))</f>
        <v/>
      </c>
    </row>
    <row r="3781" spans="1:20" x14ac:dyDescent="0.25">
      <c r="A3781" s="4" t="s">
        <v>691</v>
      </c>
      <c r="B3781" t="str">
        <f>_xlfn.XLOOKUP(draft_picks[[#This Row],[draft_id]],drafts[id],drafts[title])</f>
        <v>Summer '82</v>
      </c>
      <c r="C3781">
        <v>2</v>
      </c>
      <c r="D3781">
        <f>IF(C3780&lt;draft_picks[[#This Row],[position]],1,IF(C3780&gt;draft_picks[[#This Row],[position]],D3780+1,IF(C3780=draft_picks[[#This Row],[position]],D3780+1)))</f>
        <v>6</v>
      </c>
      <c r="E3781" t="s">
        <v>2664</v>
      </c>
      <c r="F3781" t="str">
        <f>IF(ISBLANK(draft_picks[[#This Row],[movie_id]]),"",_xlfn.XLOOKUP(draft_picks[[#This Row],[movie_id]],drafts.movies[id],drafts.movies[movie_title]))</f>
        <v>The Thing</v>
      </c>
      <c r="G3781" t="s">
        <v>1051</v>
      </c>
      <c r="H3781" t="str">
        <f>IF(ISBLANK(draft_picks[[#This Row],[drafter_id]]),"",_xlfn.XLOOKUP(draft_picks[[#This Row],[drafter_id]],drafters[id],drafters[name]))</f>
        <v>Drew McWeeny</v>
      </c>
      <c r="J3781" t="str">
        <f>IF(ISBLANK(draft_picks[[#This Row],[drafter_team_id]]),"",_xlfn.XLOOKUP(draft_picks[[#This Row],[drafter_team_id]],drafter_teams[id],drafter_teams[name]))</f>
        <v/>
      </c>
      <c r="M3781" t="str">
        <f>IF(OR(ISBLANK(draft_picks[[#This Row],[veto_drafter_id]]),draft_picks[[#This Row],[veto_drafter_id]]=""),"",_xlfn.XLOOKUP(draft_picks[[#This Row],[veto_drafter_id]],drafters[id],drafters[name]))</f>
        <v/>
      </c>
      <c r="O3781" t="str">
        <f>IF(OR(ISBLANK(draft_picks[[#This Row],[veto_drafter_team_id]]),draft_picks[[#This Row],[veto_drafter_team_id]]=""),"",_xlfn.XLOOKUP(draft_picks[[#This Row],[veto_drafter_team_id]],drafter_teams[id],drafter_teams[name]))</f>
        <v/>
      </c>
      <c r="R3781" t="str">
        <f>IF(OR(ISBLANK(draft_picks[[#This Row],[veto_override_drafter_id]]),draft_picks[[#This Row],[veto_override_drafter_id]]=""),"",_xlfn.XLOOKUP(draft_picks[[#This Row],[veto_override_drafter_id]],drafters[id],drafters[name]))</f>
        <v/>
      </c>
      <c r="T3781" t="str">
        <f>IF(OR(ISBLANK(draft_picks[[#This Row],[veto_override_team_id]]),draft_picks[[#This Row],[veto_override_team_id]]=""),"",_xlfn.XLOOKUP(draft_picks[[#This Row],[veto_override_team_id]],drafter_teams[id],drafter_teams[name]))</f>
        <v/>
      </c>
    </row>
    <row r="3782" spans="1:20" x14ac:dyDescent="0.25">
      <c r="A3782" s="4" t="s">
        <v>691</v>
      </c>
      <c r="B3782" t="str">
        <f>_xlfn.XLOOKUP(draft_picks[[#This Row],[draft_id]],drafts[id],drafts[title])</f>
        <v>Summer '82</v>
      </c>
      <c r="C3782">
        <v>1</v>
      </c>
      <c r="D3782">
        <f>IF(C3781&lt;draft_picks[[#This Row],[position]],1,IF(C3781&gt;draft_picks[[#This Row],[position]],D3781+1,IF(C3781=draft_picks[[#This Row],[position]],D3781+1)))</f>
        <v>7</v>
      </c>
      <c r="E3782" t="s">
        <v>1386</v>
      </c>
      <c r="F3782" t="str">
        <f>IF(ISBLANK(draft_picks[[#This Row],[movie_id]]),"",_xlfn.XLOOKUP(draft_picks[[#This Row],[movie_id]],drafts.movies[id],drafts.movies[movie_title]))</f>
        <v>Blade Runner</v>
      </c>
      <c r="G3782" t="s">
        <v>857</v>
      </c>
      <c r="H3782" t="str">
        <f>IF(ISBLANK(draft_picks[[#This Row],[drafter_id]]),"",_xlfn.XLOOKUP(draft_picks[[#This Row],[drafter_id]],drafters[id],drafters[name]))</f>
        <v>Patreon Members</v>
      </c>
      <c r="J3782" t="str">
        <f>IF(ISBLANK(draft_picks[[#This Row],[drafter_team_id]]),"",_xlfn.XLOOKUP(draft_picks[[#This Row],[drafter_team_id]],drafter_teams[id],drafter_teams[name]))</f>
        <v/>
      </c>
      <c r="M3782" t="str">
        <f>IF(OR(ISBLANK(draft_picks[[#This Row],[veto_drafter_id]]),draft_picks[[#This Row],[veto_drafter_id]]=""),"",_xlfn.XLOOKUP(draft_picks[[#This Row],[veto_drafter_id]],drafters[id],drafters[name]))</f>
        <v/>
      </c>
      <c r="O3782" t="str">
        <f>IF(OR(ISBLANK(draft_picks[[#This Row],[veto_drafter_team_id]]),draft_picks[[#This Row],[veto_drafter_team_id]]=""),"",_xlfn.XLOOKUP(draft_picks[[#This Row],[veto_drafter_team_id]],drafter_teams[id],drafter_teams[name]))</f>
        <v/>
      </c>
      <c r="R3782" t="str">
        <f>IF(OR(ISBLANK(draft_picks[[#This Row],[veto_override_drafter_id]]),draft_picks[[#This Row],[veto_override_drafter_id]]=""),"",_xlfn.XLOOKUP(draft_picks[[#This Row],[veto_override_drafter_id]],drafters[id],drafters[name]))</f>
        <v/>
      </c>
      <c r="T3782" t="str">
        <f>IF(OR(ISBLANK(draft_picks[[#This Row],[veto_override_team_id]]),draft_picks[[#This Row],[veto_override_team_id]]=""),"",_xlfn.XLOOKUP(draft_picks[[#This Row],[veto_override_team_id]],drafter_teams[id],drafter_teams[name]))</f>
        <v/>
      </c>
    </row>
    <row r="3783" spans="1:20" x14ac:dyDescent="0.25">
      <c r="A3783" t="s">
        <v>204</v>
      </c>
      <c r="B3783" t="str">
        <f>_xlfn.XLOOKUP(draft_picks[[#This Row],[draft_id]],drafts[id],drafts[title])</f>
        <v>Betty White</v>
      </c>
      <c r="C3783">
        <v>7</v>
      </c>
      <c r="D3783">
        <f>IF(C3782&lt;draft_picks[[#This Row],[position]],1,IF(C3782&gt;draft_picks[[#This Row],[position]],D3782+1,IF(C3782=draft_picks[[#This Row],[position]],D3782+1)))</f>
        <v>1</v>
      </c>
      <c r="E3783" t="s">
        <v>16528</v>
      </c>
      <c r="F3783" t="str">
        <f>IF(ISBLANK(draft_picks[[#This Row],[movie_id]]),"",_xlfn.XLOOKUP(draft_picks[[#This Row],[movie_id]],drafts.movies[id],drafts.movies[movie_title]))</f>
        <v>The Story of Us</v>
      </c>
      <c r="G3783" t="s">
        <v>789</v>
      </c>
      <c r="H3783" t="str">
        <f>IF(ISBLANK(draft_picks[[#This Row],[drafter_id]]),"",_xlfn.XLOOKUP(draft_picks[[#This Row],[drafter_id]],drafters[id],drafters[name]))</f>
        <v>Bryan Cogman</v>
      </c>
      <c r="J3783" t="str">
        <f>IF(ISBLANK(draft_picks[[#This Row],[drafter_team_id]]),"",_xlfn.XLOOKUP(draft_picks[[#This Row],[drafter_team_id]],drafter_teams[id],drafter_teams[name]))</f>
        <v/>
      </c>
      <c r="M3783" t="str">
        <f>IF(OR(ISBLANK(draft_picks[[#This Row],[veto_drafter_id]]),draft_picks[[#This Row],[veto_drafter_id]]=""),"",_xlfn.XLOOKUP(draft_picks[[#This Row],[veto_drafter_id]],drafters[id],drafters[name]))</f>
        <v/>
      </c>
      <c r="O3783" t="str">
        <f>IF(OR(ISBLANK(draft_picks[[#This Row],[veto_drafter_team_id]]),draft_picks[[#This Row],[veto_drafter_team_id]]=""),"",_xlfn.XLOOKUP(draft_picks[[#This Row],[veto_drafter_team_id]],drafter_teams[id],drafter_teams[name]))</f>
        <v/>
      </c>
      <c r="R3783" t="str">
        <f>IF(OR(ISBLANK(draft_picks[[#This Row],[veto_override_drafter_id]]),draft_picks[[#This Row],[veto_override_drafter_id]]=""),"",_xlfn.XLOOKUP(draft_picks[[#This Row],[veto_override_drafter_id]],drafters[id],drafters[name]))</f>
        <v/>
      </c>
      <c r="T3783" t="str">
        <f>IF(OR(ISBLANK(draft_picks[[#This Row],[veto_override_team_id]]),draft_picks[[#This Row],[veto_override_team_id]]=""),"",_xlfn.XLOOKUP(draft_picks[[#This Row],[veto_override_team_id]],drafter_teams[id],drafter_teams[name]))</f>
        <v/>
      </c>
    </row>
    <row r="3784" spans="1:20" x14ac:dyDescent="0.25">
      <c r="A3784" t="s">
        <v>204</v>
      </c>
      <c r="B3784" t="str">
        <f>_xlfn.XLOOKUP(draft_picks[[#This Row],[draft_id]],drafts[id],drafts[title])</f>
        <v>Betty White</v>
      </c>
      <c r="C3784">
        <v>6</v>
      </c>
      <c r="D3784">
        <f>IF(C3783&lt;draft_picks[[#This Row],[position]],1,IF(C3783&gt;draft_picks[[#This Row],[position]],D3783+1,IF(C3783=draft_picks[[#This Row],[position]],D3783+1)))</f>
        <v>2</v>
      </c>
      <c r="E3784" t="s">
        <v>16529</v>
      </c>
      <c r="F3784" t="str">
        <f>IF(ISBLANK(draft_picks[[#This Row],[movie_id]]),"",_xlfn.XLOOKUP(draft_picks[[#This Row],[movie_id]],drafts.movies[id],drafts.movies[movie_title]))</f>
        <v>You Again</v>
      </c>
      <c r="G3784" t="s">
        <v>789</v>
      </c>
      <c r="H3784" t="str">
        <f>IF(ISBLANK(draft_picks[[#This Row],[drafter_id]]),"",_xlfn.XLOOKUP(draft_picks[[#This Row],[drafter_id]],drafters[id],drafters[name]))</f>
        <v>Bryan Cogman</v>
      </c>
      <c r="J3784" t="str">
        <f>IF(ISBLANK(draft_picks[[#This Row],[drafter_team_id]]),"",_xlfn.XLOOKUP(draft_picks[[#This Row],[drafter_team_id]],drafter_teams[id],drafter_teams[name]))</f>
        <v/>
      </c>
      <c r="M3784" t="str">
        <f>IF(OR(ISBLANK(draft_picks[[#This Row],[veto_drafter_id]]),draft_picks[[#This Row],[veto_drafter_id]]=""),"",_xlfn.XLOOKUP(draft_picks[[#This Row],[veto_drafter_id]],drafters[id],drafters[name]))</f>
        <v/>
      </c>
      <c r="O3784" t="str">
        <f>IF(OR(ISBLANK(draft_picks[[#This Row],[veto_drafter_team_id]]),draft_picks[[#This Row],[veto_drafter_team_id]]=""),"",_xlfn.XLOOKUP(draft_picks[[#This Row],[veto_drafter_team_id]],drafter_teams[id],drafter_teams[name]))</f>
        <v/>
      </c>
      <c r="R3784" t="str">
        <f>IF(OR(ISBLANK(draft_picks[[#This Row],[veto_override_drafter_id]]),draft_picks[[#This Row],[veto_override_drafter_id]]=""),"",_xlfn.XLOOKUP(draft_picks[[#This Row],[veto_override_drafter_id]],drafters[id],drafters[name]))</f>
        <v/>
      </c>
      <c r="T3784" t="str">
        <f>IF(OR(ISBLANK(draft_picks[[#This Row],[veto_override_team_id]]),draft_picks[[#This Row],[veto_override_team_id]]=""),"",_xlfn.XLOOKUP(draft_picks[[#This Row],[veto_override_team_id]],drafter_teams[id],drafter_teams[name]))</f>
        <v/>
      </c>
    </row>
    <row r="3785" spans="1:20" x14ac:dyDescent="0.25">
      <c r="A3785" t="s">
        <v>204</v>
      </c>
      <c r="B3785" t="str">
        <f>_xlfn.XLOOKUP(draft_picks[[#This Row],[draft_id]],drafts[id],drafts[title])</f>
        <v>Betty White</v>
      </c>
      <c r="C3785">
        <v>5</v>
      </c>
      <c r="D3785">
        <f>IF(C3784&lt;draft_picks[[#This Row],[position]],1,IF(C3784&gt;draft_picks[[#This Row],[position]],D3784+1,IF(C3784=draft_picks[[#This Row],[position]],D3784+1)))</f>
        <v>3</v>
      </c>
      <c r="E3785" t="s">
        <v>16530</v>
      </c>
      <c r="F3785" t="str">
        <f>IF(ISBLANK(draft_picks[[#This Row],[movie_id]]),"",_xlfn.XLOOKUP(draft_picks[[#This Row],[movie_id]],drafts.movies[id],drafts.movies[movie_title]))</f>
        <v>Eunice</v>
      </c>
      <c r="G3785" t="s">
        <v>915</v>
      </c>
      <c r="H3785" t="str">
        <f>IF(ISBLANK(draft_picks[[#This Row],[drafter_id]]),"",_xlfn.XLOOKUP(draft_picks[[#This Row],[drafter_id]],drafters[id],drafters[name]))</f>
        <v>Billy Ray Brewton</v>
      </c>
      <c r="J3785" t="str">
        <f>IF(ISBLANK(draft_picks[[#This Row],[drafter_team_id]]),"",_xlfn.XLOOKUP(draft_picks[[#This Row],[drafter_team_id]],drafter_teams[id],drafter_teams[name]))</f>
        <v/>
      </c>
      <c r="K3785" t="s">
        <v>15484</v>
      </c>
      <c r="L3785" t="s">
        <v>915</v>
      </c>
      <c r="M3785" t="str">
        <f>IF(OR(ISBLANK(draft_picks[[#This Row],[veto_drafter_id]]),draft_picks[[#This Row],[veto_drafter_id]]=""),"",_xlfn.XLOOKUP(draft_picks[[#This Row],[veto_drafter_id]],drafters[id],drafters[name]))</f>
        <v>Billy Ray Brewton</v>
      </c>
      <c r="O3785" t="str">
        <f>IF(OR(ISBLANK(draft_picks[[#This Row],[veto_drafter_team_id]]),draft_picks[[#This Row],[veto_drafter_team_id]]=""),"",_xlfn.XLOOKUP(draft_picks[[#This Row],[veto_drafter_team_id]],drafter_teams[id],drafter_teams[name]))</f>
        <v/>
      </c>
      <c r="R3785" t="str">
        <f>IF(OR(ISBLANK(draft_picks[[#This Row],[veto_override_drafter_id]]),draft_picks[[#This Row],[veto_override_drafter_id]]=""),"",_xlfn.XLOOKUP(draft_picks[[#This Row],[veto_override_drafter_id]],drafters[id],drafters[name]))</f>
        <v/>
      </c>
      <c r="T3785" t="str">
        <f>IF(OR(ISBLANK(draft_picks[[#This Row],[veto_override_team_id]]),draft_picks[[#This Row],[veto_override_team_id]]=""),"",_xlfn.XLOOKUP(draft_picks[[#This Row],[veto_override_team_id]],drafter_teams[id],drafter_teams[name]))</f>
        <v/>
      </c>
    </row>
    <row r="3786" spans="1:20" x14ac:dyDescent="0.25">
      <c r="A3786" t="s">
        <v>204</v>
      </c>
      <c r="B3786" t="str">
        <f>_xlfn.XLOOKUP(draft_picks[[#This Row],[draft_id]],drafts[id],drafts[title])</f>
        <v>Betty White</v>
      </c>
      <c r="C3786">
        <v>5</v>
      </c>
      <c r="D3786">
        <f>IF(C3785&lt;draft_picks[[#This Row],[position]],1,IF(C3785&gt;draft_picks[[#This Row],[position]],D3785+1,IF(C3785=draft_picks[[#This Row],[position]],D3785+1)))</f>
        <v>4</v>
      </c>
      <c r="E3786" t="s">
        <v>16531</v>
      </c>
      <c r="F3786" t="str">
        <f>IF(ISBLANK(draft_picks[[#This Row],[movie_id]]),"",_xlfn.XLOOKUP(draft_picks[[#This Row],[movie_id]],drafts.movies[id],drafts.movies[movie_title]))</f>
        <v>Chance of a Lifetime</v>
      </c>
      <c r="G3786" t="s">
        <v>915</v>
      </c>
      <c r="H3786" t="str">
        <f>IF(ISBLANK(draft_picks[[#This Row],[drafter_id]]),"",_xlfn.XLOOKUP(draft_picks[[#This Row],[drafter_id]],drafters[id],drafters[name]))</f>
        <v>Billy Ray Brewton</v>
      </c>
      <c r="J3786" t="str">
        <f>IF(ISBLANK(draft_picks[[#This Row],[drafter_team_id]]),"",_xlfn.XLOOKUP(draft_picks[[#This Row],[drafter_team_id]],drafter_teams[id],drafter_teams[name]))</f>
        <v/>
      </c>
      <c r="M3786" t="str">
        <f>IF(OR(ISBLANK(draft_picks[[#This Row],[veto_drafter_id]]),draft_picks[[#This Row],[veto_drafter_id]]=""),"",_xlfn.XLOOKUP(draft_picks[[#This Row],[veto_drafter_id]],drafters[id],drafters[name]))</f>
        <v/>
      </c>
      <c r="O3786" t="str">
        <f>IF(OR(ISBLANK(draft_picks[[#This Row],[veto_drafter_team_id]]),draft_picks[[#This Row],[veto_drafter_team_id]]=""),"",_xlfn.XLOOKUP(draft_picks[[#This Row],[veto_drafter_team_id]],drafter_teams[id],drafter_teams[name]))</f>
        <v/>
      </c>
      <c r="R3786" t="str">
        <f>IF(OR(ISBLANK(draft_picks[[#This Row],[veto_override_drafter_id]]),draft_picks[[#This Row],[veto_override_drafter_id]]=""),"",_xlfn.XLOOKUP(draft_picks[[#This Row],[veto_override_drafter_id]],drafters[id],drafters[name]))</f>
        <v/>
      </c>
      <c r="T3786" t="str">
        <f>IF(OR(ISBLANK(draft_picks[[#This Row],[veto_override_team_id]]),draft_picks[[#This Row],[veto_override_team_id]]=""),"",_xlfn.XLOOKUP(draft_picks[[#This Row],[veto_override_team_id]],drafter_teams[id],drafter_teams[name]))</f>
        <v/>
      </c>
    </row>
    <row r="3787" spans="1:20" x14ac:dyDescent="0.25">
      <c r="A3787" t="s">
        <v>204</v>
      </c>
      <c r="B3787" t="str">
        <f>_xlfn.XLOOKUP(draft_picks[[#This Row],[draft_id]],drafts[id],drafts[title])</f>
        <v>Betty White</v>
      </c>
      <c r="C3787">
        <v>4</v>
      </c>
      <c r="D3787">
        <f>IF(C3786&lt;draft_picks[[#This Row],[position]],1,IF(C3786&gt;draft_picks[[#This Row],[position]],D3786+1,IF(C3786=draft_picks[[#This Row],[position]],D3786+1)))</f>
        <v>5</v>
      </c>
      <c r="E3787" t="s">
        <v>16532</v>
      </c>
      <c r="F3787" t="str">
        <f>IF(ISBLANK(draft_picks[[#This Row],[movie_id]]),"",_xlfn.XLOOKUP(draft_picks[[#This Row],[movie_id]],drafts.movies[id],drafts.movies[movie_title]))</f>
        <v>Advise &amp; Consent</v>
      </c>
      <c r="G3787" t="s">
        <v>789</v>
      </c>
      <c r="H3787" t="str">
        <f>IF(ISBLANK(draft_picks[[#This Row],[drafter_id]]),"",_xlfn.XLOOKUP(draft_picks[[#This Row],[drafter_id]],drafters[id],drafters[name]))</f>
        <v>Bryan Cogman</v>
      </c>
      <c r="J3787" t="str">
        <f>IF(ISBLANK(draft_picks[[#This Row],[drafter_team_id]]),"",_xlfn.XLOOKUP(draft_picks[[#This Row],[drafter_team_id]],drafter_teams[id],drafter_teams[name]))</f>
        <v/>
      </c>
      <c r="M3787" t="str">
        <f>IF(OR(ISBLANK(draft_picks[[#This Row],[veto_drafter_id]]),draft_picks[[#This Row],[veto_drafter_id]]=""),"",_xlfn.XLOOKUP(draft_picks[[#This Row],[veto_drafter_id]],drafters[id],drafters[name]))</f>
        <v/>
      </c>
      <c r="O3787" t="str">
        <f>IF(OR(ISBLANK(draft_picks[[#This Row],[veto_drafter_team_id]]),draft_picks[[#This Row],[veto_drafter_team_id]]=""),"",_xlfn.XLOOKUP(draft_picks[[#This Row],[veto_drafter_team_id]],drafter_teams[id],drafter_teams[name]))</f>
        <v/>
      </c>
      <c r="R3787" t="str">
        <f>IF(OR(ISBLANK(draft_picks[[#This Row],[veto_override_drafter_id]]),draft_picks[[#This Row],[veto_override_drafter_id]]=""),"",_xlfn.XLOOKUP(draft_picks[[#This Row],[veto_override_drafter_id]],drafters[id],drafters[name]))</f>
        <v/>
      </c>
      <c r="T3787" t="str">
        <f>IF(OR(ISBLANK(draft_picks[[#This Row],[veto_override_team_id]]),draft_picks[[#This Row],[veto_override_team_id]]=""),"",_xlfn.XLOOKUP(draft_picks[[#This Row],[veto_override_team_id]],drafter_teams[id],drafter_teams[name]))</f>
        <v/>
      </c>
    </row>
    <row r="3788" spans="1:20" x14ac:dyDescent="0.25">
      <c r="A3788" t="s">
        <v>204</v>
      </c>
      <c r="B3788" t="str">
        <f>_xlfn.XLOOKUP(draft_picks[[#This Row],[draft_id]],drafts[id],drafts[title])</f>
        <v>Betty White</v>
      </c>
      <c r="C3788">
        <v>3</v>
      </c>
      <c r="D3788">
        <f>IF(C3787&lt;draft_picks[[#This Row],[position]],1,IF(C3787&gt;draft_picks[[#This Row],[position]],D3787+1,IF(C3787=draft_picks[[#This Row],[position]],D3787+1)))</f>
        <v>6</v>
      </c>
      <c r="E3788" t="s">
        <v>16533</v>
      </c>
      <c r="F3788" t="str">
        <f>IF(ISBLANK(draft_picks[[#This Row],[movie_id]]),"",_xlfn.XLOOKUP(draft_picks[[#This Row],[movie_id]],drafts.movies[id],drafts.movies[movie_title]))</f>
        <v>Betty White: A Celebration</v>
      </c>
      <c r="G3788" t="s">
        <v>915</v>
      </c>
      <c r="H3788" t="str">
        <f>IF(ISBLANK(draft_picks[[#This Row],[drafter_id]]),"",_xlfn.XLOOKUP(draft_picks[[#This Row],[drafter_id]],drafters[id],drafters[name]))</f>
        <v>Billy Ray Brewton</v>
      </c>
      <c r="J3788" t="str">
        <f>IF(ISBLANK(draft_picks[[#This Row],[drafter_team_id]]),"",_xlfn.XLOOKUP(draft_picks[[#This Row],[drafter_team_id]],drafter_teams[id],drafter_teams[name]))</f>
        <v/>
      </c>
      <c r="K3788" t="s">
        <v>15484</v>
      </c>
      <c r="L3788" t="s">
        <v>789</v>
      </c>
      <c r="M3788" t="str">
        <f>IF(OR(ISBLANK(draft_picks[[#This Row],[veto_drafter_id]]),draft_picks[[#This Row],[veto_drafter_id]]=""),"",_xlfn.XLOOKUP(draft_picks[[#This Row],[veto_drafter_id]],drafters[id],drafters[name]))</f>
        <v>Bryan Cogman</v>
      </c>
      <c r="O3788" t="str">
        <f>IF(OR(ISBLANK(draft_picks[[#This Row],[veto_drafter_team_id]]),draft_picks[[#This Row],[veto_drafter_team_id]]=""),"",_xlfn.XLOOKUP(draft_picks[[#This Row],[veto_drafter_team_id]],drafter_teams[id],drafter_teams[name]))</f>
        <v/>
      </c>
      <c r="R3788" t="str">
        <f>IF(OR(ISBLANK(draft_picks[[#This Row],[veto_override_drafter_id]]),draft_picks[[#This Row],[veto_override_drafter_id]]=""),"",_xlfn.XLOOKUP(draft_picks[[#This Row],[veto_override_drafter_id]],drafters[id],drafters[name]))</f>
        <v/>
      </c>
      <c r="T3788" t="str">
        <f>IF(OR(ISBLANK(draft_picks[[#This Row],[veto_override_team_id]]),draft_picks[[#This Row],[veto_override_team_id]]=""),"",_xlfn.XLOOKUP(draft_picks[[#This Row],[veto_override_team_id]],drafter_teams[id],drafter_teams[name]))</f>
        <v/>
      </c>
    </row>
    <row r="3789" spans="1:20" x14ac:dyDescent="0.25">
      <c r="A3789" t="s">
        <v>204</v>
      </c>
      <c r="B3789" t="str">
        <f>_xlfn.XLOOKUP(draft_picks[[#This Row],[draft_id]],drafts[id],drafts[title])</f>
        <v>Betty White</v>
      </c>
      <c r="C3789">
        <v>3</v>
      </c>
      <c r="D3789">
        <f>IF(C3788&lt;draft_picks[[#This Row],[position]],1,IF(C3788&gt;draft_picks[[#This Row],[position]],D3788+1,IF(C3788=draft_picks[[#This Row],[position]],D3788+1)))</f>
        <v>7</v>
      </c>
      <c r="E3789" t="s">
        <v>16534</v>
      </c>
      <c r="F3789" t="str">
        <f>IF(ISBLANK(draft_picks[[#This Row],[movie_id]]),"",_xlfn.XLOOKUP(draft_picks[[#This Row],[movie_id]],drafts.movies[id],drafts.movies[movie_title]))</f>
        <v>Your Mommy Kills Animals!</v>
      </c>
      <c r="G3789" t="s">
        <v>915</v>
      </c>
      <c r="H3789" t="str">
        <f>IF(ISBLANK(draft_picks[[#This Row],[drafter_id]]),"",_xlfn.XLOOKUP(draft_picks[[#This Row],[drafter_id]],drafters[id],drafters[name]))</f>
        <v>Billy Ray Brewton</v>
      </c>
      <c r="J3789" t="str">
        <f>IF(ISBLANK(draft_picks[[#This Row],[drafter_team_id]]),"",_xlfn.XLOOKUP(draft_picks[[#This Row],[drafter_team_id]],drafter_teams[id],drafter_teams[name]))</f>
        <v/>
      </c>
      <c r="K3789" t="s">
        <v>15484</v>
      </c>
      <c r="L3789" t="s">
        <v>789</v>
      </c>
      <c r="M3789" t="str">
        <f>IF(OR(ISBLANK(draft_picks[[#This Row],[veto_drafter_id]]),draft_picks[[#This Row],[veto_drafter_id]]=""),"",_xlfn.XLOOKUP(draft_picks[[#This Row],[veto_drafter_id]],drafters[id],drafters[name]))</f>
        <v>Bryan Cogman</v>
      </c>
      <c r="O3789" t="str">
        <f>IF(OR(ISBLANK(draft_picks[[#This Row],[veto_drafter_team_id]]),draft_picks[[#This Row],[veto_drafter_team_id]]=""),"",_xlfn.XLOOKUP(draft_picks[[#This Row],[veto_drafter_team_id]],drafter_teams[id],drafter_teams[name]))</f>
        <v/>
      </c>
      <c r="R3789" t="str">
        <f>IF(OR(ISBLANK(draft_picks[[#This Row],[veto_override_drafter_id]]),draft_picks[[#This Row],[veto_override_drafter_id]]=""),"",_xlfn.XLOOKUP(draft_picks[[#This Row],[veto_override_drafter_id]],drafters[id],drafters[name]))</f>
        <v/>
      </c>
      <c r="T3789" t="str">
        <f>IF(OR(ISBLANK(draft_picks[[#This Row],[veto_override_team_id]]),draft_picks[[#This Row],[veto_override_team_id]]=""),"",_xlfn.XLOOKUP(draft_picks[[#This Row],[veto_override_team_id]],drafter_teams[id],drafter_teams[name]))</f>
        <v/>
      </c>
    </row>
    <row r="3790" spans="1:20" x14ac:dyDescent="0.25">
      <c r="A3790" t="s">
        <v>204</v>
      </c>
      <c r="B3790" t="str">
        <f>_xlfn.XLOOKUP(draft_picks[[#This Row],[draft_id]],drafts[id],drafts[title])</f>
        <v>Betty White</v>
      </c>
      <c r="C3790">
        <v>3</v>
      </c>
      <c r="D3790">
        <f>IF(C3789&lt;draft_picks[[#This Row],[position]],1,IF(C3789&gt;draft_picks[[#This Row],[position]],D3789+1,IF(C3789=draft_picks[[#This Row],[position]],D3789+1)))</f>
        <v>8</v>
      </c>
      <c r="E3790" s="1" t="s">
        <v>16535</v>
      </c>
      <c r="F3790" t="str">
        <f>IF(ISBLANK(draft_picks[[#This Row],[movie_id]]),"",_xlfn.XLOOKUP(draft_picks[[#This Row],[movie_id]],drafts.movies[id],drafts.movies[movie_title]))</f>
        <v>Hard Rain</v>
      </c>
      <c r="G3790" t="s">
        <v>915</v>
      </c>
      <c r="H3790" t="str">
        <f>IF(ISBLANK(draft_picks[[#This Row],[drafter_id]]),"",_xlfn.XLOOKUP(draft_picks[[#This Row],[drafter_id]],drafters[id],drafters[name]))</f>
        <v>Billy Ray Brewton</v>
      </c>
      <c r="J3790" t="str">
        <f>IF(ISBLANK(draft_picks[[#This Row],[drafter_team_id]]),"",_xlfn.XLOOKUP(draft_picks[[#This Row],[drafter_team_id]],drafter_teams[id],drafter_teams[name]))</f>
        <v/>
      </c>
      <c r="M3790" t="str">
        <f>IF(OR(ISBLANK(draft_picks[[#This Row],[veto_drafter_id]]),draft_picks[[#This Row],[veto_drafter_id]]=""),"",_xlfn.XLOOKUP(draft_picks[[#This Row],[veto_drafter_id]],drafters[id],drafters[name]))</f>
        <v/>
      </c>
      <c r="O3790" t="str">
        <f>IF(OR(ISBLANK(draft_picks[[#This Row],[veto_drafter_team_id]]),draft_picks[[#This Row],[veto_drafter_team_id]]=""),"",_xlfn.XLOOKUP(draft_picks[[#This Row],[veto_drafter_team_id]],drafter_teams[id],drafter_teams[name]))</f>
        <v/>
      </c>
      <c r="R3790" t="str">
        <f>IF(OR(ISBLANK(draft_picks[[#This Row],[veto_override_drafter_id]]),draft_picks[[#This Row],[veto_override_drafter_id]]=""),"",_xlfn.XLOOKUP(draft_picks[[#This Row],[veto_override_drafter_id]],drafters[id],drafters[name]))</f>
        <v/>
      </c>
      <c r="T3790" t="str">
        <f>IF(OR(ISBLANK(draft_picks[[#This Row],[veto_override_team_id]]),draft_picks[[#This Row],[veto_override_team_id]]=""),"",_xlfn.XLOOKUP(draft_picks[[#This Row],[veto_override_team_id]],drafter_teams[id],drafter_teams[name]))</f>
        <v/>
      </c>
    </row>
    <row r="3791" spans="1:20" x14ac:dyDescent="0.25">
      <c r="A3791" t="s">
        <v>204</v>
      </c>
      <c r="B3791" t="str">
        <f>_xlfn.XLOOKUP(draft_picks[[#This Row],[draft_id]],drafts[id],drafts[title])</f>
        <v>Betty White</v>
      </c>
      <c r="C3791">
        <v>2</v>
      </c>
      <c r="D3791">
        <f>IF(C3790&lt;draft_picks[[#This Row],[position]],1,IF(C3790&gt;draft_picks[[#This Row],[position]],D3790+1,IF(C3790=draft_picks[[#This Row],[position]],D3790+1)))</f>
        <v>9</v>
      </c>
      <c r="E3791" t="s">
        <v>16536</v>
      </c>
      <c r="F3791" t="str">
        <f>IF(ISBLANK(draft_picks[[#This Row],[movie_id]]),"",_xlfn.XLOOKUP(draft_picks[[#This Row],[movie_id]],drafts.movies[id],drafts.movies[movie_title]))</f>
        <v>The Proposal</v>
      </c>
      <c r="G3791" t="s">
        <v>789</v>
      </c>
      <c r="H3791" t="str">
        <f>IF(ISBLANK(draft_picks[[#This Row],[drafter_id]]),"",_xlfn.XLOOKUP(draft_picks[[#This Row],[drafter_id]],drafters[id],drafters[name]))</f>
        <v>Bryan Cogman</v>
      </c>
      <c r="J3791" t="str">
        <f>IF(ISBLANK(draft_picks[[#This Row],[drafter_team_id]]),"",_xlfn.XLOOKUP(draft_picks[[#This Row],[drafter_team_id]],drafter_teams[id],drafter_teams[name]))</f>
        <v/>
      </c>
      <c r="M3791" t="str">
        <f>IF(OR(ISBLANK(draft_picks[[#This Row],[veto_drafter_id]]),draft_picks[[#This Row],[veto_drafter_id]]=""),"",_xlfn.XLOOKUP(draft_picks[[#This Row],[veto_drafter_id]],drafters[id],drafters[name]))</f>
        <v/>
      </c>
      <c r="O3791" t="str">
        <f>IF(OR(ISBLANK(draft_picks[[#This Row],[veto_drafter_team_id]]),draft_picks[[#This Row],[veto_drafter_team_id]]=""),"",_xlfn.XLOOKUP(draft_picks[[#This Row],[veto_drafter_team_id]],drafter_teams[id],drafter_teams[name]))</f>
        <v/>
      </c>
      <c r="R3791" t="str">
        <f>IF(OR(ISBLANK(draft_picks[[#This Row],[veto_override_drafter_id]]),draft_picks[[#This Row],[veto_override_drafter_id]]=""),"",_xlfn.XLOOKUP(draft_picks[[#This Row],[veto_override_drafter_id]],drafters[id],drafters[name]))</f>
        <v/>
      </c>
      <c r="T3791" t="str">
        <f>IF(OR(ISBLANK(draft_picks[[#This Row],[veto_override_team_id]]),draft_picks[[#This Row],[veto_override_team_id]]=""),"",_xlfn.XLOOKUP(draft_picks[[#This Row],[veto_override_team_id]],drafter_teams[id],drafter_teams[name]))</f>
        <v/>
      </c>
    </row>
    <row r="3792" spans="1:20" x14ac:dyDescent="0.25">
      <c r="A3792" t="s">
        <v>204</v>
      </c>
      <c r="B3792" t="str">
        <f>_xlfn.XLOOKUP(draft_picks[[#This Row],[draft_id]],drafts[id],drafts[title])</f>
        <v>Betty White</v>
      </c>
      <c r="C3792">
        <v>1</v>
      </c>
      <c r="D3792">
        <f>IF(C3791&lt;draft_picks[[#This Row],[position]],1,IF(C3791&gt;draft_picks[[#This Row],[position]],D3791+1,IF(C3791=draft_picks[[#This Row],[position]],D3791+1)))</f>
        <v>10</v>
      </c>
      <c r="E3792" t="s">
        <v>8242</v>
      </c>
      <c r="F3792" t="str">
        <f>IF(ISBLANK(draft_picks[[#This Row],[movie_id]]),"",_xlfn.XLOOKUP(draft_picks[[#This Row],[movie_id]],drafts.movies[id],drafts.movies[movie_title]))</f>
        <v>Lake Placid</v>
      </c>
      <c r="G3792" t="s">
        <v>915</v>
      </c>
      <c r="H3792" t="str">
        <f>IF(ISBLANK(draft_picks[[#This Row],[drafter_id]]),"",_xlfn.XLOOKUP(draft_picks[[#This Row],[drafter_id]],drafters[id],drafters[name]))</f>
        <v>Billy Ray Brewton</v>
      </c>
      <c r="J3792" t="str">
        <f>IF(ISBLANK(draft_picks[[#This Row],[drafter_team_id]]),"",_xlfn.XLOOKUP(draft_picks[[#This Row],[drafter_team_id]],drafter_teams[id],drafter_teams[name]))</f>
        <v/>
      </c>
      <c r="M3792" t="str">
        <f>IF(OR(ISBLANK(draft_picks[[#This Row],[veto_drafter_id]]),draft_picks[[#This Row],[veto_drafter_id]]=""),"",_xlfn.XLOOKUP(draft_picks[[#This Row],[veto_drafter_id]],drafters[id],drafters[name]))</f>
        <v/>
      </c>
      <c r="O3792" t="str">
        <f>IF(OR(ISBLANK(draft_picks[[#This Row],[veto_drafter_team_id]]),draft_picks[[#This Row],[veto_drafter_team_id]]=""),"",_xlfn.XLOOKUP(draft_picks[[#This Row],[veto_drafter_team_id]],drafter_teams[id],drafter_teams[name]))</f>
        <v/>
      </c>
      <c r="R3792" t="str">
        <f>IF(OR(ISBLANK(draft_picks[[#This Row],[veto_override_drafter_id]]),draft_picks[[#This Row],[veto_override_drafter_id]]=""),"",_xlfn.XLOOKUP(draft_picks[[#This Row],[veto_override_drafter_id]],drafters[id],drafters[name]))</f>
        <v/>
      </c>
      <c r="T3792" t="str">
        <f>IF(OR(ISBLANK(draft_picks[[#This Row],[veto_override_team_id]]),draft_picks[[#This Row],[veto_override_team_id]]=""),"",_xlfn.XLOOKUP(draft_picks[[#This Row],[veto_override_team_id]],drafter_teams[id],drafter_teams[name]))</f>
        <v/>
      </c>
    </row>
    <row r="3793" spans="1:20" x14ac:dyDescent="0.25">
      <c r="A3793" t="s">
        <v>28</v>
      </c>
      <c r="B3793" t="str">
        <f>_xlfn.XLOOKUP(draft_picks[[#This Row],[draft_id]],drafts[id],drafts[title])</f>
        <v>Jacques Demy Connected Universe mini-Super Draft</v>
      </c>
      <c r="C3793">
        <v>5</v>
      </c>
      <c r="D3793">
        <f>IF(C3792&lt;draft_picks[[#This Row],[position]],1,IF(C3792&gt;draft_picks[[#This Row],[position]],D3792+1,IF(C3792=draft_picks[[#This Row],[position]],D3792+1)))</f>
        <v>1</v>
      </c>
      <c r="E3793" t="s">
        <v>16550</v>
      </c>
      <c r="F3793" t="str">
        <f>IF(ISBLANK(draft_picks[[#This Row],[movie_id]]),"",_xlfn.XLOOKUP(draft_picks[[#This Row],[movie_id]],drafts.movies[id],drafts.movies[movie_title]))</f>
        <v>Bay of Angels</v>
      </c>
      <c r="G3793" t="s">
        <v>1237</v>
      </c>
      <c r="H3793" t="str">
        <f>IF(ISBLANK(draft_picks[[#This Row],[drafter_id]]),"",_xlfn.XLOOKUP(draft_picks[[#This Row],[drafter_id]],drafters[id],drafters[name]))</f>
        <v>Clay Keller</v>
      </c>
      <c r="J3793" t="str">
        <f>IF(ISBLANK(draft_picks[[#This Row],[drafter_team_id]]),"",_xlfn.XLOOKUP(draft_picks[[#This Row],[drafter_team_id]],drafter_teams[id],drafter_teams[name]))</f>
        <v/>
      </c>
      <c r="M3793" t="str">
        <f>IF(OR(ISBLANK(draft_picks[[#This Row],[veto_drafter_id]]),draft_picks[[#This Row],[veto_drafter_id]]=""),"",_xlfn.XLOOKUP(draft_picks[[#This Row],[veto_drafter_id]],drafters[id],drafters[name]))</f>
        <v/>
      </c>
      <c r="O3793" t="str">
        <f>IF(OR(ISBLANK(draft_picks[[#This Row],[veto_drafter_team_id]]),draft_picks[[#This Row],[veto_drafter_team_id]]=""),"",_xlfn.XLOOKUP(draft_picks[[#This Row],[veto_drafter_team_id]],drafter_teams[id],drafter_teams[name]))</f>
        <v/>
      </c>
      <c r="R3793" t="str">
        <f>IF(OR(ISBLANK(draft_picks[[#This Row],[veto_override_drafter_id]]),draft_picks[[#This Row],[veto_override_drafter_id]]=""),"",_xlfn.XLOOKUP(draft_picks[[#This Row],[veto_override_drafter_id]],drafters[id],drafters[name]))</f>
        <v/>
      </c>
      <c r="T3793" t="str">
        <f>IF(OR(ISBLANK(draft_picks[[#This Row],[veto_override_team_id]]),draft_picks[[#This Row],[veto_override_team_id]]=""),"",_xlfn.XLOOKUP(draft_picks[[#This Row],[veto_override_team_id]],drafter_teams[id],drafter_teams[name]))</f>
        <v/>
      </c>
    </row>
    <row r="3794" spans="1:20" x14ac:dyDescent="0.25">
      <c r="A3794" t="s">
        <v>28</v>
      </c>
      <c r="B3794" t="str">
        <f>_xlfn.XLOOKUP(draft_picks[[#This Row],[draft_id]],drafts[id],drafts[title])</f>
        <v>Jacques Demy Connected Universe mini-Super Draft</v>
      </c>
      <c r="C3794">
        <v>4</v>
      </c>
      <c r="D3794">
        <f>IF(C3793&lt;draft_picks[[#This Row],[position]],1,IF(C3793&gt;draft_picks[[#This Row],[position]],D3793+1,IF(C3793=draft_picks[[#This Row],[position]],D3793+1)))</f>
        <v>2</v>
      </c>
      <c r="E3794" t="s">
        <v>16551</v>
      </c>
      <c r="F3794" t="str">
        <f>IF(ISBLANK(draft_picks[[#This Row],[movie_id]]),"",_xlfn.XLOOKUP(draft_picks[[#This Row],[movie_id]],drafts.movies[id],drafts.movies[movie_title]))</f>
        <v>Lola</v>
      </c>
      <c r="G3794" t="s">
        <v>1115</v>
      </c>
      <c r="H3794" t="str">
        <f>IF(ISBLANK(draft_picks[[#This Row],[drafter_id]]),"",_xlfn.XLOOKUP(draft_picks[[#This Row],[drafter_id]],drafters[id],drafters[name]))</f>
        <v>Ryan Marker</v>
      </c>
      <c r="J3794" t="str">
        <f>IF(ISBLANK(draft_picks[[#This Row],[drafter_team_id]]),"",_xlfn.XLOOKUP(draft_picks[[#This Row],[drafter_team_id]],drafter_teams[id],drafter_teams[name]))</f>
        <v/>
      </c>
      <c r="M3794" t="str">
        <f>IF(OR(ISBLANK(draft_picks[[#This Row],[veto_drafter_id]]),draft_picks[[#This Row],[veto_drafter_id]]=""),"",_xlfn.XLOOKUP(draft_picks[[#This Row],[veto_drafter_id]],drafters[id],drafters[name]))</f>
        <v/>
      </c>
      <c r="O3794" t="str">
        <f>IF(OR(ISBLANK(draft_picks[[#This Row],[veto_drafter_team_id]]),draft_picks[[#This Row],[veto_drafter_team_id]]=""),"",_xlfn.XLOOKUP(draft_picks[[#This Row],[veto_drafter_team_id]],drafter_teams[id],drafter_teams[name]))</f>
        <v/>
      </c>
      <c r="R3794" t="str">
        <f>IF(OR(ISBLANK(draft_picks[[#This Row],[veto_override_drafter_id]]),draft_picks[[#This Row],[veto_override_drafter_id]]=""),"",_xlfn.XLOOKUP(draft_picks[[#This Row],[veto_override_drafter_id]],drafters[id],drafters[name]))</f>
        <v/>
      </c>
      <c r="T3794" t="str">
        <f>IF(OR(ISBLANK(draft_picks[[#This Row],[veto_override_team_id]]),draft_picks[[#This Row],[veto_override_team_id]]=""),"",_xlfn.XLOOKUP(draft_picks[[#This Row],[veto_override_team_id]],drafter_teams[id],drafter_teams[name]))</f>
        <v/>
      </c>
    </row>
    <row r="3795" spans="1:20" x14ac:dyDescent="0.25">
      <c r="A3795" t="s">
        <v>28</v>
      </c>
      <c r="B3795" t="str">
        <f>_xlfn.XLOOKUP(draft_picks[[#This Row],[draft_id]],drafts[id],drafts[title])</f>
        <v>Jacques Demy Connected Universe mini-Super Draft</v>
      </c>
      <c r="C3795">
        <v>3</v>
      </c>
      <c r="D3795">
        <f>IF(C3794&lt;draft_picks[[#This Row],[position]],1,IF(C3794&gt;draft_picks[[#This Row],[position]],D3794+1,IF(C3794=draft_picks[[#This Row],[position]],D3794+1)))</f>
        <v>3</v>
      </c>
      <c r="E3795" t="s">
        <v>16552</v>
      </c>
      <c r="F3795" t="str">
        <f>IF(ISBLANK(draft_picks[[#This Row],[movie_id]]),"",_xlfn.XLOOKUP(draft_picks[[#This Row],[movie_id]],drafts.movies[id],drafts.movies[movie_title]))</f>
        <v>Model Shop</v>
      </c>
      <c r="G3795" t="s">
        <v>1237</v>
      </c>
      <c r="H3795" t="str">
        <f>IF(ISBLANK(draft_picks[[#This Row],[drafter_id]]),"",_xlfn.XLOOKUP(draft_picks[[#This Row],[drafter_id]],drafters[id],drafters[name]))</f>
        <v>Clay Keller</v>
      </c>
      <c r="J3795" t="str">
        <f>IF(ISBLANK(draft_picks[[#This Row],[drafter_team_id]]),"",_xlfn.XLOOKUP(draft_picks[[#This Row],[drafter_team_id]],drafter_teams[id],drafter_teams[name]))</f>
        <v/>
      </c>
      <c r="M3795" t="str">
        <f>IF(OR(ISBLANK(draft_picks[[#This Row],[veto_drafter_id]]),draft_picks[[#This Row],[veto_drafter_id]]=""),"",_xlfn.XLOOKUP(draft_picks[[#This Row],[veto_drafter_id]],drafters[id],drafters[name]))</f>
        <v/>
      </c>
      <c r="O3795" t="str">
        <f>IF(OR(ISBLANK(draft_picks[[#This Row],[veto_drafter_team_id]]),draft_picks[[#This Row],[veto_drafter_team_id]]=""),"",_xlfn.XLOOKUP(draft_picks[[#This Row],[veto_drafter_team_id]],drafter_teams[id],drafter_teams[name]))</f>
        <v/>
      </c>
      <c r="R3795" t="str">
        <f>IF(OR(ISBLANK(draft_picks[[#This Row],[veto_override_drafter_id]]),draft_picks[[#This Row],[veto_override_drafter_id]]=""),"",_xlfn.XLOOKUP(draft_picks[[#This Row],[veto_override_drafter_id]],drafters[id],drafters[name]))</f>
        <v/>
      </c>
      <c r="T3795" t="str">
        <f>IF(OR(ISBLANK(draft_picks[[#This Row],[veto_override_team_id]]),draft_picks[[#This Row],[veto_override_team_id]]=""),"",_xlfn.XLOOKUP(draft_picks[[#This Row],[veto_override_team_id]],drafter_teams[id],drafter_teams[name]))</f>
        <v/>
      </c>
    </row>
    <row r="3796" spans="1:20" x14ac:dyDescent="0.25">
      <c r="A3796" t="s">
        <v>28</v>
      </c>
      <c r="B3796" t="str">
        <f>_xlfn.XLOOKUP(draft_picks[[#This Row],[draft_id]],drafts[id],drafts[title])</f>
        <v>Jacques Demy Connected Universe mini-Super Draft</v>
      </c>
      <c r="C3796">
        <v>2</v>
      </c>
      <c r="D3796">
        <f>IF(C3795&lt;draft_picks[[#This Row],[position]],1,IF(C3795&gt;draft_picks[[#This Row],[position]],D3795+1,IF(C3795=draft_picks[[#This Row],[position]],D3795+1)))</f>
        <v>4</v>
      </c>
      <c r="E3796" t="s">
        <v>16553</v>
      </c>
      <c r="F3796" t="str">
        <f>IF(ISBLANK(draft_picks[[#This Row],[movie_id]]),"",_xlfn.XLOOKUP(draft_picks[[#This Row],[movie_id]],drafts.movies[id],drafts.movies[movie_title]))</f>
        <v>The Umbrellas of Cherbourg</v>
      </c>
      <c r="G3796" t="s">
        <v>1115</v>
      </c>
      <c r="H3796" t="str">
        <f>IF(ISBLANK(draft_picks[[#This Row],[drafter_id]]),"",_xlfn.XLOOKUP(draft_picks[[#This Row],[drafter_id]],drafters[id],drafters[name]))</f>
        <v>Ryan Marker</v>
      </c>
      <c r="J3796" t="str">
        <f>IF(ISBLANK(draft_picks[[#This Row],[drafter_team_id]]),"",_xlfn.XLOOKUP(draft_picks[[#This Row],[drafter_team_id]],drafter_teams[id],drafter_teams[name]))</f>
        <v/>
      </c>
      <c r="M3796" t="str">
        <f>IF(OR(ISBLANK(draft_picks[[#This Row],[veto_drafter_id]]),draft_picks[[#This Row],[veto_drafter_id]]=""),"",_xlfn.XLOOKUP(draft_picks[[#This Row],[veto_drafter_id]],drafters[id],drafters[name]))</f>
        <v/>
      </c>
      <c r="O3796" t="str">
        <f>IF(OR(ISBLANK(draft_picks[[#This Row],[veto_drafter_team_id]]),draft_picks[[#This Row],[veto_drafter_team_id]]=""),"",_xlfn.XLOOKUP(draft_picks[[#This Row],[veto_drafter_team_id]],drafter_teams[id],drafter_teams[name]))</f>
        <v/>
      </c>
      <c r="R3796" t="str">
        <f>IF(OR(ISBLANK(draft_picks[[#This Row],[veto_override_drafter_id]]),draft_picks[[#This Row],[veto_override_drafter_id]]=""),"",_xlfn.XLOOKUP(draft_picks[[#This Row],[veto_override_drafter_id]],drafters[id],drafters[name]))</f>
        <v/>
      </c>
      <c r="T3796" t="str">
        <f>IF(OR(ISBLANK(draft_picks[[#This Row],[veto_override_team_id]]),draft_picks[[#This Row],[veto_override_team_id]]=""),"",_xlfn.XLOOKUP(draft_picks[[#This Row],[veto_override_team_id]],drafter_teams[id],drafter_teams[name]))</f>
        <v/>
      </c>
    </row>
    <row r="3797" spans="1:20" x14ac:dyDescent="0.25">
      <c r="A3797" t="s">
        <v>28</v>
      </c>
      <c r="B3797" t="str">
        <f>_xlfn.XLOOKUP(draft_picks[[#This Row],[draft_id]],drafts[id],drafts[title])</f>
        <v>Jacques Demy Connected Universe mini-Super Draft</v>
      </c>
      <c r="C3797">
        <v>1</v>
      </c>
      <c r="D3797">
        <f>IF(C3796&lt;draft_picks[[#This Row],[position]],1,IF(C3796&gt;draft_picks[[#This Row],[position]],D3796+1,IF(C3796=draft_picks[[#This Row],[position]],D3796+1)))</f>
        <v>5</v>
      </c>
      <c r="E3797" t="s">
        <v>7874</v>
      </c>
      <c r="F3797" t="str">
        <f>IF(ISBLANK(draft_picks[[#This Row],[movie_id]]),"",_xlfn.XLOOKUP(draft_picks[[#This Row],[movie_id]],drafts.movies[id],drafts.movies[movie_title]))</f>
        <v>The Young Girls of Rochefort</v>
      </c>
      <c r="G3797" t="s">
        <v>1237</v>
      </c>
      <c r="H3797" t="str">
        <f>IF(ISBLANK(draft_picks[[#This Row],[drafter_id]]),"",_xlfn.XLOOKUP(draft_picks[[#This Row],[drafter_id]],drafters[id],drafters[name]))</f>
        <v>Clay Keller</v>
      </c>
      <c r="J3797" t="str">
        <f>IF(ISBLANK(draft_picks[[#This Row],[drafter_team_id]]),"",_xlfn.XLOOKUP(draft_picks[[#This Row],[drafter_team_id]],drafter_teams[id],drafter_teams[name]))</f>
        <v/>
      </c>
      <c r="M3797" t="str">
        <f>IF(OR(ISBLANK(draft_picks[[#This Row],[veto_drafter_id]]),draft_picks[[#This Row],[veto_drafter_id]]=""),"",_xlfn.XLOOKUP(draft_picks[[#This Row],[veto_drafter_id]],drafters[id],drafters[name]))</f>
        <v/>
      </c>
      <c r="O3797" t="str">
        <f>IF(OR(ISBLANK(draft_picks[[#This Row],[veto_drafter_team_id]]),draft_picks[[#This Row],[veto_drafter_team_id]]=""),"",_xlfn.XLOOKUP(draft_picks[[#This Row],[veto_drafter_team_id]],drafter_teams[id],drafter_teams[name]))</f>
        <v/>
      </c>
      <c r="R3797" t="str">
        <f>IF(OR(ISBLANK(draft_picks[[#This Row],[veto_override_drafter_id]]),draft_picks[[#This Row],[veto_override_drafter_id]]=""),"",_xlfn.XLOOKUP(draft_picks[[#This Row],[veto_override_drafter_id]],drafters[id],drafters[name]))</f>
        <v/>
      </c>
      <c r="T3797" t="str">
        <f>IF(OR(ISBLANK(draft_picks[[#This Row],[veto_override_team_id]]),draft_picks[[#This Row],[veto_override_team_id]]=""),"",_xlfn.XLOOKUP(draft_picks[[#This Row],[veto_override_team_id]],drafter_teams[id],drafter_teams[name]))</f>
        <v/>
      </c>
    </row>
    <row r="3798" spans="1:20" x14ac:dyDescent="0.25">
      <c r="A3798" t="s">
        <v>435</v>
      </c>
      <c r="B3798" t="str">
        <f>_xlfn.XLOOKUP(draft_picks[[#This Row],[draft_id]],drafts[id],drafts[title])</f>
        <v>The Yakuza Papers mini-Super Draft</v>
      </c>
      <c r="C3798">
        <v>5</v>
      </c>
      <c r="D3798">
        <f>IF(C3797&lt;draft_picks[[#This Row],[position]],1,IF(C3797&gt;draft_picks[[#This Row],[position]],D3797+1,IF(C3797=draft_picks[[#This Row],[position]],D3797+1)))</f>
        <v>1</v>
      </c>
      <c r="E3798" t="s">
        <v>16545</v>
      </c>
      <c r="F3798" t="str">
        <f>IF(ISBLANK(draft_picks[[#This Row],[movie_id]]),"",_xlfn.XLOOKUP(draft_picks[[#This Row],[movie_id]],drafts.movies[id],drafts.movies[movie_title]))</f>
        <v>Proxy War</v>
      </c>
      <c r="G3798" t="s">
        <v>1237</v>
      </c>
      <c r="H3798" t="str">
        <f>IF(ISBLANK(draft_picks[[#This Row],[drafter_id]]),"",_xlfn.XLOOKUP(draft_picks[[#This Row],[drafter_id]],drafters[id],drafters[name]))</f>
        <v>Clay Keller</v>
      </c>
      <c r="J3798" t="str">
        <f>IF(ISBLANK(draft_picks[[#This Row],[drafter_team_id]]),"",_xlfn.XLOOKUP(draft_picks[[#This Row],[drafter_team_id]],drafter_teams[id],drafter_teams[name]))</f>
        <v/>
      </c>
      <c r="M3798" t="str">
        <f>IF(OR(ISBLANK(draft_picks[[#This Row],[veto_drafter_id]]),draft_picks[[#This Row],[veto_drafter_id]]=""),"",_xlfn.XLOOKUP(draft_picks[[#This Row],[veto_drafter_id]],drafters[id],drafters[name]))</f>
        <v/>
      </c>
      <c r="O3798" t="str">
        <f>IF(OR(ISBLANK(draft_picks[[#This Row],[veto_drafter_team_id]]),draft_picks[[#This Row],[veto_drafter_team_id]]=""),"",_xlfn.XLOOKUP(draft_picks[[#This Row],[veto_drafter_team_id]],drafter_teams[id],drafter_teams[name]))</f>
        <v/>
      </c>
      <c r="R3798" t="str">
        <f>IF(OR(ISBLANK(draft_picks[[#This Row],[veto_override_drafter_id]]),draft_picks[[#This Row],[veto_override_drafter_id]]=""),"",_xlfn.XLOOKUP(draft_picks[[#This Row],[veto_override_drafter_id]],drafters[id],drafters[name]))</f>
        <v/>
      </c>
      <c r="T3798" t="str">
        <f>IF(OR(ISBLANK(draft_picks[[#This Row],[veto_override_team_id]]),draft_picks[[#This Row],[veto_override_team_id]]=""),"",_xlfn.XLOOKUP(draft_picks[[#This Row],[veto_override_team_id]],drafter_teams[id],drafter_teams[name]))</f>
        <v/>
      </c>
    </row>
    <row r="3799" spans="1:20" x14ac:dyDescent="0.25">
      <c r="A3799" t="s">
        <v>435</v>
      </c>
      <c r="B3799" t="str">
        <f>_xlfn.XLOOKUP(draft_picks[[#This Row],[draft_id]],drafts[id],drafts[title])</f>
        <v>The Yakuza Papers mini-Super Draft</v>
      </c>
      <c r="C3799">
        <v>4</v>
      </c>
      <c r="D3799">
        <f>IF(C3798&lt;draft_picks[[#This Row],[position]],1,IF(C3798&gt;draft_picks[[#This Row],[position]],D3798+1,IF(C3798=draft_picks[[#This Row],[position]],D3798+1)))</f>
        <v>2</v>
      </c>
      <c r="E3799" t="s">
        <v>16546</v>
      </c>
      <c r="F3799" t="str">
        <f>IF(ISBLANK(draft_picks[[#This Row],[movie_id]]),"",_xlfn.XLOOKUP(draft_picks[[#This Row],[movie_id]],drafts.movies[id],drafts.movies[movie_title]))</f>
        <v>Battles Without Honor and Humanity</v>
      </c>
      <c r="G3799" t="s">
        <v>1115</v>
      </c>
      <c r="H3799" t="str">
        <f>IF(ISBLANK(draft_picks[[#This Row],[drafter_id]]),"",_xlfn.XLOOKUP(draft_picks[[#This Row],[drafter_id]],drafters[id],drafters[name]))</f>
        <v>Ryan Marker</v>
      </c>
      <c r="J3799" t="str">
        <f>IF(ISBLANK(draft_picks[[#This Row],[drafter_team_id]]),"",_xlfn.XLOOKUP(draft_picks[[#This Row],[drafter_team_id]],drafter_teams[id],drafter_teams[name]))</f>
        <v/>
      </c>
      <c r="M3799" t="str">
        <f>IF(OR(ISBLANK(draft_picks[[#This Row],[veto_drafter_id]]),draft_picks[[#This Row],[veto_drafter_id]]=""),"",_xlfn.XLOOKUP(draft_picks[[#This Row],[veto_drafter_id]],drafters[id],drafters[name]))</f>
        <v/>
      </c>
      <c r="O3799" t="str">
        <f>IF(OR(ISBLANK(draft_picks[[#This Row],[veto_drafter_team_id]]),draft_picks[[#This Row],[veto_drafter_team_id]]=""),"",_xlfn.XLOOKUP(draft_picks[[#This Row],[veto_drafter_team_id]],drafter_teams[id],drafter_teams[name]))</f>
        <v/>
      </c>
      <c r="R3799" t="str">
        <f>IF(OR(ISBLANK(draft_picks[[#This Row],[veto_override_drafter_id]]),draft_picks[[#This Row],[veto_override_drafter_id]]=""),"",_xlfn.XLOOKUP(draft_picks[[#This Row],[veto_override_drafter_id]],drafters[id],drafters[name]))</f>
        <v/>
      </c>
      <c r="T3799" t="str">
        <f>IF(OR(ISBLANK(draft_picks[[#This Row],[veto_override_team_id]]),draft_picks[[#This Row],[veto_override_team_id]]=""),"",_xlfn.XLOOKUP(draft_picks[[#This Row],[veto_override_team_id]],drafter_teams[id],drafter_teams[name]))</f>
        <v/>
      </c>
    </row>
    <row r="3800" spans="1:20" x14ac:dyDescent="0.25">
      <c r="A3800" t="s">
        <v>435</v>
      </c>
      <c r="B3800" t="str">
        <f>_xlfn.XLOOKUP(draft_picks[[#This Row],[draft_id]],drafts[id],drafts[title])</f>
        <v>The Yakuza Papers mini-Super Draft</v>
      </c>
      <c r="C3800">
        <v>3</v>
      </c>
      <c r="D3800">
        <f>IF(C3799&lt;draft_picks[[#This Row],[position]],1,IF(C3799&gt;draft_picks[[#This Row],[position]],D3799+1,IF(C3799=draft_picks[[#This Row],[position]],D3799+1)))</f>
        <v>3</v>
      </c>
      <c r="E3800" t="s">
        <v>16547</v>
      </c>
      <c r="F3800" t="str">
        <f>IF(ISBLANK(draft_picks[[#This Row],[movie_id]]),"",_xlfn.XLOOKUP(draft_picks[[#This Row],[movie_id]],drafts.movies[id],drafts.movies[movie_title]))</f>
        <v>Police Tactics</v>
      </c>
      <c r="G3800" t="s">
        <v>1237</v>
      </c>
      <c r="H3800" t="str">
        <f>IF(ISBLANK(draft_picks[[#This Row],[drafter_id]]),"",_xlfn.XLOOKUP(draft_picks[[#This Row],[drafter_id]],drafters[id],drafters[name]))</f>
        <v>Clay Keller</v>
      </c>
      <c r="J3800" t="str">
        <f>IF(ISBLANK(draft_picks[[#This Row],[drafter_team_id]]),"",_xlfn.XLOOKUP(draft_picks[[#This Row],[drafter_team_id]],drafter_teams[id],drafter_teams[name]))</f>
        <v/>
      </c>
      <c r="M3800" t="str">
        <f>IF(OR(ISBLANK(draft_picks[[#This Row],[veto_drafter_id]]),draft_picks[[#This Row],[veto_drafter_id]]=""),"",_xlfn.XLOOKUP(draft_picks[[#This Row],[veto_drafter_id]],drafters[id],drafters[name]))</f>
        <v/>
      </c>
      <c r="O3800" t="str">
        <f>IF(OR(ISBLANK(draft_picks[[#This Row],[veto_drafter_team_id]]),draft_picks[[#This Row],[veto_drafter_team_id]]=""),"",_xlfn.XLOOKUP(draft_picks[[#This Row],[veto_drafter_team_id]],drafter_teams[id],drafter_teams[name]))</f>
        <v/>
      </c>
      <c r="R3800" t="str">
        <f>IF(OR(ISBLANK(draft_picks[[#This Row],[veto_override_drafter_id]]),draft_picks[[#This Row],[veto_override_drafter_id]]=""),"",_xlfn.XLOOKUP(draft_picks[[#This Row],[veto_override_drafter_id]],drafters[id],drafters[name]))</f>
        <v/>
      </c>
      <c r="T3800" t="str">
        <f>IF(OR(ISBLANK(draft_picks[[#This Row],[veto_override_team_id]]),draft_picks[[#This Row],[veto_override_team_id]]=""),"",_xlfn.XLOOKUP(draft_picks[[#This Row],[veto_override_team_id]],drafter_teams[id],drafter_teams[name]))</f>
        <v/>
      </c>
    </row>
    <row r="3801" spans="1:20" x14ac:dyDescent="0.25">
      <c r="A3801" t="s">
        <v>435</v>
      </c>
      <c r="B3801" t="str">
        <f>_xlfn.XLOOKUP(draft_picks[[#This Row],[draft_id]],drafts[id],drafts[title])</f>
        <v>The Yakuza Papers mini-Super Draft</v>
      </c>
      <c r="C3801">
        <v>2</v>
      </c>
      <c r="D3801">
        <f>IF(C3800&lt;draft_picks[[#This Row],[position]],1,IF(C3800&gt;draft_picks[[#This Row],[position]],D3800+1,IF(C3800=draft_picks[[#This Row],[position]],D3800+1)))</f>
        <v>4</v>
      </c>
      <c r="E3801" t="s">
        <v>16548</v>
      </c>
      <c r="F3801" t="str">
        <f>IF(ISBLANK(draft_picks[[#This Row],[movie_id]]),"",_xlfn.XLOOKUP(draft_picks[[#This Row],[movie_id]],drafts.movies[id],drafts.movies[movie_title]))</f>
        <v>Final Episode</v>
      </c>
      <c r="G3801" t="s">
        <v>1115</v>
      </c>
      <c r="H3801" t="str">
        <f>IF(ISBLANK(draft_picks[[#This Row],[drafter_id]]),"",_xlfn.XLOOKUP(draft_picks[[#This Row],[drafter_id]],drafters[id],drafters[name]))</f>
        <v>Ryan Marker</v>
      </c>
      <c r="J3801" t="str">
        <f>IF(ISBLANK(draft_picks[[#This Row],[drafter_team_id]]),"",_xlfn.XLOOKUP(draft_picks[[#This Row],[drafter_team_id]],drafter_teams[id],drafter_teams[name]))</f>
        <v/>
      </c>
      <c r="M3801" t="str">
        <f>IF(OR(ISBLANK(draft_picks[[#This Row],[veto_drafter_id]]),draft_picks[[#This Row],[veto_drafter_id]]=""),"",_xlfn.XLOOKUP(draft_picks[[#This Row],[veto_drafter_id]],drafters[id],drafters[name]))</f>
        <v/>
      </c>
      <c r="O3801" t="str">
        <f>IF(OR(ISBLANK(draft_picks[[#This Row],[veto_drafter_team_id]]),draft_picks[[#This Row],[veto_drafter_team_id]]=""),"",_xlfn.XLOOKUP(draft_picks[[#This Row],[veto_drafter_team_id]],drafter_teams[id],drafter_teams[name]))</f>
        <v/>
      </c>
      <c r="R3801" t="str">
        <f>IF(OR(ISBLANK(draft_picks[[#This Row],[veto_override_drafter_id]]),draft_picks[[#This Row],[veto_override_drafter_id]]=""),"",_xlfn.XLOOKUP(draft_picks[[#This Row],[veto_override_drafter_id]],drafters[id],drafters[name]))</f>
        <v/>
      </c>
      <c r="T3801" t="str">
        <f>IF(OR(ISBLANK(draft_picks[[#This Row],[veto_override_team_id]]),draft_picks[[#This Row],[veto_override_team_id]]=""),"",_xlfn.XLOOKUP(draft_picks[[#This Row],[veto_override_team_id]],drafter_teams[id],drafter_teams[name]))</f>
        <v/>
      </c>
    </row>
    <row r="3802" spans="1:20" x14ac:dyDescent="0.25">
      <c r="A3802" t="s">
        <v>435</v>
      </c>
      <c r="B3802" t="str">
        <f>_xlfn.XLOOKUP(draft_picks[[#This Row],[draft_id]],drafts[id],drafts[title])</f>
        <v>The Yakuza Papers mini-Super Draft</v>
      </c>
      <c r="C3802">
        <v>1</v>
      </c>
      <c r="D3802">
        <f>IF(C3801&lt;draft_picks[[#This Row],[position]],1,IF(C3801&gt;draft_picks[[#This Row],[position]],D3801+1,IF(C3801=draft_picks[[#This Row],[position]],D3801+1)))</f>
        <v>5</v>
      </c>
      <c r="E3802" t="s">
        <v>16549</v>
      </c>
      <c r="F3802" t="str">
        <f>IF(ISBLANK(draft_picks[[#This Row],[movie_id]]),"",_xlfn.XLOOKUP(draft_picks[[#This Row],[movie_id]],drafts.movies[id],drafts.movies[movie_title]))</f>
        <v>Hiroshima Death Match</v>
      </c>
      <c r="G3802" t="s">
        <v>1237</v>
      </c>
      <c r="H3802" t="str">
        <f>IF(ISBLANK(draft_picks[[#This Row],[drafter_id]]),"",_xlfn.XLOOKUP(draft_picks[[#This Row],[drafter_id]],drafters[id],drafters[name]))</f>
        <v>Clay Keller</v>
      </c>
      <c r="J3802" t="str">
        <f>IF(ISBLANK(draft_picks[[#This Row],[drafter_team_id]]),"",_xlfn.XLOOKUP(draft_picks[[#This Row],[drafter_team_id]],drafter_teams[id],drafter_teams[name]))</f>
        <v/>
      </c>
      <c r="M3802" t="str">
        <f>IF(OR(ISBLANK(draft_picks[[#This Row],[veto_drafter_id]]),draft_picks[[#This Row],[veto_drafter_id]]=""),"",_xlfn.XLOOKUP(draft_picks[[#This Row],[veto_drafter_id]],drafters[id],drafters[name]))</f>
        <v/>
      </c>
      <c r="O3802" t="str">
        <f>IF(OR(ISBLANK(draft_picks[[#This Row],[veto_drafter_team_id]]),draft_picks[[#This Row],[veto_drafter_team_id]]=""),"",_xlfn.XLOOKUP(draft_picks[[#This Row],[veto_drafter_team_id]],drafter_teams[id],drafter_teams[name]))</f>
        <v/>
      </c>
      <c r="R3802" t="str">
        <f>IF(OR(ISBLANK(draft_picks[[#This Row],[veto_override_drafter_id]]),draft_picks[[#This Row],[veto_override_drafter_id]]=""),"",_xlfn.XLOOKUP(draft_picks[[#This Row],[veto_override_drafter_id]],drafters[id],drafters[name]))</f>
        <v/>
      </c>
      <c r="T3802" t="str">
        <f>IF(OR(ISBLANK(draft_picks[[#This Row],[veto_override_team_id]]),draft_picks[[#This Row],[veto_override_team_id]]=""),"",_xlfn.XLOOKUP(draft_picks[[#This Row],[veto_override_team_id]],drafter_teams[id],drafter_teams[name]))</f>
        <v/>
      </c>
    </row>
    <row r="3803" spans="1:20" x14ac:dyDescent="0.25">
      <c r="A3803" t="s">
        <v>769</v>
      </c>
      <c r="B3803" t="str">
        <f>_xlfn.XLOOKUP(draft_picks[[#This Row],[draft_id]],drafts[id],drafts[title])</f>
        <v>The Minions mini-Super Draft</v>
      </c>
      <c r="C3803">
        <v>5</v>
      </c>
      <c r="D3803">
        <f>IF(C3802&lt;draft_picks[[#This Row],[position]],1,IF(C3802&gt;draft_picks[[#This Row],[position]],D3802+1,IF(C3802=draft_picks[[#This Row],[position]],D3802+1)))</f>
        <v>1</v>
      </c>
      <c r="E3803" t="s">
        <v>16540</v>
      </c>
      <c r="F3803" t="str">
        <f>IF(ISBLANK(draft_picks[[#This Row],[movie_id]]),"",_xlfn.XLOOKUP(draft_picks[[#This Row],[movie_id]],drafts.movies[id],drafts.movies[movie_title]))</f>
        <v>Despicable Me</v>
      </c>
      <c r="G3803" t="s">
        <v>1237</v>
      </c>
      <c r="H3803" t="str">
        <f>IF(ISBLANK(draft_picks[[#This Row],[drafter_id]]),"",_xlfn.XLOOKUP(draft_picks[[#This Row],[drafter_id]],drafters[id],drafters[name]))</f>
        <v>Clay Keller</v>
      </c>
      <c r="J3803" t="str">
        <f>IF(ISBLANK(draft_picks[[#This Row],[drafter_team_id]]),"",_xlfn.XLOOKUP(draft_picks[[#This Row],[drafter_team_id]],drafter_teams[id],drafter_teams[name]))</f>
        <v/>
      </c>
      <c r="K3803" t="s">
        <v>15484</v>
      </c>
      <c r="L3803" t="s">
        <v>1115</v>
      </c>
      <c r="M3803" t="str">
        <f>IF(OR(ISBLANK(draft_picks[[#This Row],[veto_drafter_id]]),draft_picks[[#This Row],[veto_drafter_id]]=""),"",_xlfn.XLOOKUP(draft_picks[[#This Row],[veto_drafter_id]],drafters[id],drafters[name]))</f>
        <v>Ryan Marker</v>
      </c>
      <c r="O3803" t="str">
        <f>IF(OR(ISBLANK(draft_picks[[#This Row],[veto_drafter_team_id]]),draft_picks[[#This Row],[veto_drafter_team_id]]=""),"",_xlfn.XLOOKUP(draft_picks[[#This Row],[veto_drafter_team_id]],drafter_teams[id],drafter_teams[name]))</f>
        <v/>
      </c>
      <c r="R3803" t="str">
        <f>IF(OR(ISBLANK(draft_picks[[#This Row],[veto_override_drafter_id]]),draft_picks[[#This Row],[veto_override_drafter_id]]=""),"",_xlfn.XLOOKUP(draft_picks[[#This Row],[veto_override_drafter_id]],drafters[id],drafters[name]))</f>
        <v/>
      </c>
      <c r="T3803" t="str">
        <f>IF(OR(ISBLANK(draft_picks[[#This Row],[veto_override_team_id]]),draft_picks[[#This Row],[veto_override_team_id]]=""),"",_xlfn.XLOOKUP(draft_picks[[#This Row],[veto_override_team_id]],drafter_teams[id],drafter_teams[name]))</f>
        <v/>
      </c>
    </row>
    <row r="3804" spans="1:20" x14ac:dyDescent="0.25">
      <c r="A3804" t="s">
        <v>769</v>
      </c>
      <c r="B3804" t="str">
        <f>_xlfn.XLOOKUP(draft_picks[[#This Row],[draft_id]],drafts[id],drafts[title])</f>
        <v>The Minions mini-Super Draft</v>
      </c>
      <c r="C3804">
        <v>5</v>
      </c>
      <c r="D3804">
        <f>IF(C3803&lt;draft_picks[[#This Row],[position]],1,IF(C3803&gt;draft_picks[[#This Row],[position]],D3803+1,IF(C3803=draft_picks[[#This Row],[position]],D3803+1)))</f>
        <v>2</v>
      </c>
      <c r="E3804" t="s">
        <v>16541</v>
      </c>
      <c r="F3804" t="str">
        <f>IF(ISBLANK(draft_picks[[#This Row],[movie_id]]),"",_xlfn.XLOOKUP(draft_picks[[#This Row],[movie_id]],drafts.movies[id],drafts.movies[movie_title]))</f>
        <v>Despicable Me 2</v>
      </c>
      <c r="G3804" t="s">
        <v>1237</v>
      </c>
      <c r="H3804" t="str">
        <f>IF(ISBLANK(draft_picks[[#This Row],[drafter_id]]),"",_xlfn.XLOOKUP(draft_picks[[#This Row],[drafter_id]],drafters[id],drafters[name]))</f>
        <v>Clay Keller</v>
      </c>
      <c r="J3804" t="str">
        <f>IF(ISBLANK(draft_picks[[#This Row],[drafter_team_id]]),"",_xlfn.XLOOKUP(draft_picks[[#This Row],[drafter_team_id]],drafter_teams[id],drafter_teams[name]))</f>
        <v/>
      </c>
      <c r="M3804" t="str">
        <f>IF(OR(ISBLANK(draft_picks[[#This Row],[veto_drafter_id]]),draft_picks[[#This Row],[veto_drafter_id]]=""),"",_xlfn.XLOOKUP(draft_picks[[#This Row],[veto_drafter_id]],drafters[id],drafters[name]))</f>
        <v/>
      </c>
      <c r="O3804" t="str">
        <f>IF(OR(ISBLANK(draft_picks[[#This Row],[veto_drafter_team_id]]),draft_picks[[#This Row],[veto_drafter_team_id]]=""),"",_xlfn.XLOOKUP(draft_picks[[#This Row],[veto_drafter_team_id]],drafter_teams[id],drafter_teams[name]))</f>
        <v/>
      </c>
      <c r="R3804" t="str">
        <f>IF(OR(ISBLANK(draft_picks[[#This Row],[veto_override_drafter_id]]),draft_picks[[#This Row],[veto_override_drafter_id]]=""),"",_xlfn.XLOOKUP(draft_picks[[#This Row],[veto_override_drafter_id]],drafters[id],drafters[name]))</f>
        <v/>
      </c>
      <c r="T3804" t="str">
        <f>IF(OR(ISBLANK(draft_picks[[#This Row],[veto_override_team_id]]),draft_picks[[#This Row],[veto_override_team_id]]=""),"",_xlfn.XLOOKUP(draft_picks[[#This Row],[veto_override_team_id]],drafter_teams[id],drafter_teams[name]))</f>
        <v/>
      </c>
    </row>
    <row r="3805" spans="1:20" x14ac:dyDescent="0.25">
      <c r="A3805" t="s">
        <v>769</v>
      </c>
      <c r="B3805" t="str">
        <f>_xlfn.XLOOKUP(draft_picks[[#This Row],[draft_id]],drafts[id],drafts[title])</f>
        <v>The Minions mini-Super Draft</v>
      </c>
      <c r="C3805">
        <v>4</v>
      </c>
      <c r="D3805">
        <f>IF(C3804&lt;draft_picks[[#This Row],[position]],1,IF(C3804&gt;draft_picks[[#This Row],[position]],D3804+1,IF(C3804=draft_picks[[#This Row],[position]],D3804+1)))</f>
        <v>3</v>
      </c>
      <c r="E3805" t="s">
        <v>16542</v>
      </c>
      <c r="F3805" t="str">
        <f>IF(ISBLANK(draft_picks[[#This Row],[movie_id]]),"",_xlfn.XLOOKUP(draft_picks[[#This Row],[movie_id]],drafts.movies[id],drafts.movies[movie_title]))</f>
        <v>Minions</v>
      </c>
      <c r="G3805" t="s">
        <v>1115</v>
      </c>
      <c r="H3805" t="str">
        <f>IF(ISBLANK(draft_picks[[#This Row],[drafter_id]]),"",_xlfn.XLOOKUP(draft_picks[[#This Row],[drafter_id]],drafters[id],drafters[name]))</f>
        <v>Ryan Marker</v>
      </c>
      <c r="J3805" t="str">
        <f>IF(ISBLANK(draft_picks[[#This Row],[drafter_team_id]]),"",_xlfn.XLOOKUP(draft_picks[[#This Row],[drafter_team_id]],drafter_teams[id],drafter_teams[name]))</f>
        <v/>
      </c>
      <c r="K3805" t="s">
        <v>15484</v>
      </c>
      <c r="L3805" t="s">
        <v>1237</v>
      </c>
      <c r="M3805" t="str">
        <f>IF(OR(ISBLANK(draft_picks[[#This Row],[veto_drafter_id]]),draft_picks[[#This Row],[veto_drafter_id]]=""),"",_xlfn.XLOOKUP(draft_picks[[#This Row],[veto_drafter_id]],drafters[id],drafters[name]))</f>
        <v>Clay Keller</v>
      </c>
      <c r="O3805" t="str">
        <f>IF(OR(ISBLANK(draft_picks[[#This Row],[veto_drafter_team_id]]),draft_picks[[#This Row],[veto_drafter_team_id]]=""),"",_xlfn.XLOOKUP(draft_picks[[#This Row],[veto_drafter_team_id]],drafter_teams[id],drafter_teams[name]))</f>
        <v/>
      </c>
      <c r="R3805" t="str">
        <f>IF(OR(ISBLANK(draft_picks[[#This Row],[veto_override_drafter_id]]),draft_picks[[#This Row],[veto_override_drafter_id]]=""),"",_xlfn.XLOOKUP(draft_picks[[#This Row],[veto_override_drafter_id]],drafters[id],drafters[name]))</f>
        <v/>
      </c>
      <c r="T3805" t="str">
        <f>IF(OR(ISBLANK(draft_picks[[#This Row],[veto_override_team_id]]),draft_picks[[#This Row],[veto_override_team_id]]=""),"",_xlfn.XLOOKUP(draft_picks[[#This Row],[veto_override_team_id]],drafter_teams[id],drafter_teams[name]))</f>
        <v/>
      </c>
    </row>
    <row r="3806" spans="1:20" x14ac:dyDescent="0.25">
      <c r="A3806" t="s">
        <v>769</v>
      </c>
      <c r="B3806" t="str">
        <f>_xlfn.XLOOKUP(draft_picks[[#This Row],[draft_id]],drafts[id],drafts[title])</f>
        <v>The Minions mini-Super Draft</v>
      </c>
      <c r="C3806">
        <v>4</v>
      </c>
      <c r="D3806">
        <f>IF(C3805&lt;draft_picks[[#This Row],[position]],1,IF(C3805&gt;draft_picks[[#This Row],[position]],D3805+1,IF(C3805=draft_picks[[#This Row],[position]],D3805+1)))</f>
        <v>4</v>
      </c>
      <c r="E3806" t="s">
        <v>16540</v>
      </c>
      <c r="F3806" t="str">
        <f>IF(ISBLANK(draft_picks[[#This Row],[movie_id]]),"",_xlfn.XLOOKUP(draft_picks[[#This Row],[movie_id]],drafts.movies[id],drafts.movies[movie_title]))</f>
        <v>Despicable Me</v>
      </c>
      <c r="G3806" t="s">
        <v>1115</v>
      </c>
      <c r="H3806" t="str">
        <f>IF(ISBLANK(draft_picks[[#This Row],[drafter_id]]),"",_xlfn.XLOOKUP(draft_picks[[#This Row],[drafter_id]],drafters[id],drafters[name]))</f>
        <v>Ryan Marker</v>
      </c>
      <c r="J3806" t="str">
        <f>IF(ISBLANK(draft_picks[[#This Row],[drafter_team_id]]),"",_xlfn.XLOOKUP(draft_picks[[#This Row],[drafter_team_id]],drafter_teams[id],drafter_teams[name]))</f>
        <v/>
      </c>
      <c r="M3806" t="str">
        <f>IF(OR(ISBLANK(draft_picks[[#This Row],[veto_drafter_id]]),draft_picks[[#This Row],[veto_drafter_id]]=""),"",_xlfn.XLOOKUP(draft_picks[[#This Row],[veto_drafter_id]],drafters[id],drafters[name]))</f>
        <v/>
      </c>
      <c r="O3806" t="str">
        <f>IF(OR(ISBLANK(draft_picks[[#This Row],[veto_drafter_team_id]]),draft_picks[[#This Row],[veto_drafter_team_id]]=""),"",_xlfn.XLOOKUP(draft_picks[[#This Row],[veto_drafter_team_id]],drafter_teams[id],drafter_teams[name]))</f>
        <v/>
      </c>
      <c r="R3806" t="str">
        <f>IF(OR(ISBLANK(draft_picks[[#This Row],[veto_override_drafter_id]]),draft_picks[[#This Row],[veto_override_drafter_id]]=""),"",_xlfn.XLOOKUP(draft_picks[[#This Row],[veto_override_drafter_id]],drafters[id],drafters[name]))</f>
        <v/>
      </c>
      <c r="T3806" t="str">
        <f>IF(OR(ISBLANK(draft_picks[[#This Row],[veto_override_team_id]]),draft_picks[[#This Row],[veto_override_team_id]]=""),"",_xlfn.XLOOKUP(draft_picks[[#This Row],[veto_override_team_id]],drafter_teams[id],drafter_teams[name]))</f>
        <v/>
      </c>
    </row>
    <row r="3807" spans="1:20" x14ac:dyDescent="0.25">
      <c r="A3807" t="s">
        <v>769</v>
      </c>
      <c r="B3807" t="str">
        <f>_xlfn.XLOOKUP(draft_picks[[#This Row],[draft_id]],drafts[id],drafts[title])</f>
        <v>The Minions mini-Super Draft</v>
      </c>
      <c r="C3807">
        <v>3</v>
      </c>
      <c r="D3807">
        <f>IF(C3806&lt;draft_picks[[#This Row],[position]],1,IF(C3806&gt;draft_picks[[#This Row],[position]],D3806+1,IF(C3806=draft_picks[[#This Row],[position]],D3806+1)))</f>
        <v>5</v>
      </c>
      <c r="E3807" t="s">
        <v>16542</v>
      </c>
      <c r="F3807" t="str">
        <f>IF(ISBLANK(draft_picks[[#This Row],[movie_id]]),"",_xlfn.XLOOKUP(draft_picks[[#This Row],[movie_id]],drafts.movies[id],drafts.movies[movie_title]))</f>
        <v>Minions</v>
      </c>
      <c r="G3807" t="s">
        <v>1237</v>
      </c>
      <c r="H3807" t="str">
        <f>IF(ISBLANK(draft_picks[[#This Row],[drafter_id]]),"",_xlfn.XLOOKUP(draft_picks[[#This Row],[drafter_id]],drafters[id],drafters[name]))</f>
        <v>Clay Keller</v>
      </c>
      <c r="J3807" t="str">
        <f>IF(ISBLANK(draft_picks[[#This Row],[drafter_team_id]]),"",_xlfn.XLOOKUP(draft_picks[[#This Row],[drafter_team_id]],drafter_teams[id],drafter_teams[name]))</f>
        <v/>
      </c>
      <c r="M3807" t="str">
        <f>IF(OR(ISBLANK(draft_picks[[#This Row],[veto_drafter_id]]),draft_picks[[#This Row],[veto_drafter_id]]=""),"",_xlfn.XLOOKUP(draft_picks[[#This Row],[veto_drafter_id]],drafters[id],drafters[name]))</f>
        <v/>
      </c>
      <c r="O3807" t="str">
        <f>IF(OR(ISBLANK(draft_picks[[#This Row],[veto_drafter_team_id]]),draft_picks[[#This Row],[veto_drafter_team_id]]=""),"",_xlfn.XLOOKUP(draft_picks[[#This Row],[veto_drafter_team_id]],drafter_teams[id],drafter_teams[name]))</f>
        <v/>
      </c>
      <c r="R3807" t="str">
        <f>IF(OR(ISBLANK(draft_picks[[#This Row],[veto_override_drafter_id]]),draft_picks[[#This Row],[veto_override_drafter_id]]=""),"",_xlfn.XLOOKUP(draft_picks[[#This Row],[veto_override_drafter_id]],drafters[id],drafters[name]))</f>
        <v/>
      </c>
      <c r="T3807" t="str">
        <f>IF(OR(ISBLANK(draft_picks[[#This Row],[veto_override_team_id]]),draft_picks[[#This Row],[veto_override_team_id]]=""),"",_xlfn.XLOOKUP(draft_picks[[#This Row],[veto_override_team_id]],drafter_teams[id],drafter_teams[name]))</f>
        <v/>
      </c>
    </row>
    <row r="3808" spans="1:20" x14ac:dyDescent="0.25">
      <c r="A3808" t="s">
        <v>769</v>
      </c>
      <c r="B3808" t="str">
        <f>_xlfn.XLOOKUP(draft_picks[[#This Row],[draft_id]],drafts[id],drafts[title])</f>
        <v>The Minions mini-Super Draft</v>
      </c>
      <c r="C3808">
        <v>2</v>
      </c>
      <c r="D3808">
        <f>IF(C3807&lt;draft_picks[[#This Row],[position]],1,IF(C3807&gt;draft_picks[[#This Row],[position]],D3807+1,IF(C3807=draft_picks[[#This Row],[position]],D3807+1)))</f>
        <v>6</v>
      </c>
      <c r="E3808" t="s">
        <v>16543</v>
      </c>
      <c r="F3808" t="str">
        <f>IF(ISBLANK(draft_picks[[#This Row],[movie_id]]),"",_xlfn.XLOOKUP(draft_picks[[#This Row],[movie_id]],drafts.movies[id],drafts.movies[movie_title]))</f>
        <v>Despicable Me 3</v>
      </c>
      <c r="G3808" t="s">
        <v>1115</v>
      </c>
      <c r="H3808" t="str">
        <f>IF(ISBLANK(draft_picks[[#This Row],[drafter_id]]),"",_xlfn.XLOOKUP(draft_picks[[#This Row],[drafter_id]],drafters[id],drafters[name]))</f>
        <v>Ryan Marker</v>
      </c>
      <c r="J3808" t="str">
        <f>IF(ISBLANK(draft_picks[[#This Row],[drafter_team_id]]),"",_xlfn.XLOOKUP(draft_picks[[#This Row],[drafter_team_id]],drafter_teams[id],drafter_teams[name]))</f>
        <v/>
      </c>
      <c r="M3808" t="str">
        <f>IF(OR(ISBLANK(draft_picks[[#This Row],[veto_drafter_id]]),draft_picks[[#This Row],[veto_drafter_id]]=""),"",_xlfn.XLOOKUP(draft_picks[[#This Row],[veto_drafter_id]],drafters[id],drafters[name]))</f>
        <v/>
      </c>
      <c r="O3808" t="str">
        <f>IF(OR(ISBLANK(draft_picks[[#This Row],[veto_drafter_team_id]]),draft_picks[[#This Row],[veto_drafter_team_id]]=""),"",_xlfn.XLOOKUP(draft_picks[[#This Row],[veto_drafter_team_id]],drafter_teams[id],drafter_teams[name]))</f>
        <v/>
      </c>
      <c r="R3808" t="str">
        <f>IF(OR(ISBLANK(draft_picks[[#This Row],[veto_override_drafter_id]]),draft_picks[[#This Row],[veto_override_drafter_id]]=""),"",_xlfn.XLOOKUP(draft_picks[[#This Row],[veto_override_drafter_id]],drafters[id],drafters[name]))</f>
        <v/>
      </c>
      <c r="T3808" t="str">
        <f>IF(OR(ISBLANK(draft_picks[[#This Row],[veto_override_team_id]]),draft_picks[[#This Row],[veto_override_team_id]]=""),"",_xlfn.XLOOKUP(draft_picks[[#This Row],[veto_override_team_id]],drafter_teams[id],drafter_teams[name]))</f>
        <v/>
      </c>
    </row>
    <row r="3809" spans="1:20" x14ac:dyDescent="0.25">
      <c r="A3809" t="s">
        <v>769</v>
      </c>
      <c r="B3809" t="str">
        <f>_xlfn.XLOOKUP(draft_picks[[#This Row],[draft_id]],drafts[id],drafts[title])</f>
        <v>The Minions mini-Super Draft</v>
      </c>
      <c r="C3809">
        <v>1</v>
      </c>
      <c r="D3809">
        <f>IF(C3808&lt;draft_picks[[#This Row],[position]],1,IF(C3808&gt;draft_picks[[#This Row],[position]],D3808+1,IF(C3808=draft_picks[[#This Row],[position]],D3808+1)))</f>
        <v>7</v>
      </c>
      <c r="E3809" t="s">
        <v>16544</v>
      </c>
      <c r="F3809" t="str">
        <f>IF(ISBLANK(draft_picks[[#This Row],[movie_id]]),"",_xlfn.XLOOKUP(draft_picks[[#This Row],[movie_id]],drafts.movies[id],drafts.movies[movie_title]))</f>
        <v>Minions: The Rise of Gru</v>
      </c>
      <c r="G3809" t="s">
        <v>1237</v>
      </c>
      <c r="H3809" t="str">
        <f>IF(ISBLANK(draft_picks[[#This Row],[drafter_id]]),"",_xlfn.XLOOKUP(draft_picks[[#This Row],[drafter_id]],drafters[id],drafters[name]))</f>
        <v>Clay Keller</v>
      </c>
      <c r="J3809" t="str">
        <f>IF(ISBLANK(draft_picks[[#This Row],[drafter_team_id]]),"",_xlfn.XLOOKUP(draft_picks[[#This Row],[drafter_team_id]],drafter_teams[id],drafter_teams[name]))</f>
        <v/>
      </c>
      <c r="M3809" t="str">
        <f>IF(OR(ISBLANK(draft_picks[[#This Row],[veto_drafter_id]]),draft_picks[[#This Row],[veto_drafter_id]]=""),"",_xlfn.XLOOKUP(draft_picks[[#This Row],[veto_drafter_id]],drafters[id],drafters[name]))</f>
        <v/>
      </c>
      <c r="O3809" t="str">
        <f>IF(OR(ISBLANK(draft_picks[[#This Row],[veto_drafter_team_id]]),draft_picks[[#This Row],[veto_drafter_team_id]]=""),"",_xlfn.XLOOKUP(draft_picks[[#This Row],[veto_drafter_team_id]],drafter_teams[id],drafter_teams[name]))</f>
        <v/>
      </c>
      <c r="R3809" t="str">
        <f>IF(OR(ISBLANK(draft_picks[[#This Row],[veto_override_drafter_id]]),draft_picks[[#This Row],[veto_override_drafter_id]]=""),"",_xlfn.XLOOKUP(draft_picks[[#This Row],[veto_override_drafter_id]],drafters[id],drafters[name]))</f>
        <v/>
      </c>
      <c r="T3809" t="str">
        <f>IF(OR(ISBLANK(draft_picks[[#This Row],[veto_override_team_id]]),draft_picks[[#This Row],[veto_override_team_id]]=""),"",_xlfn.XLOOKUP(draft_picks[[#This Row],[veto_override_team_id]],drafter_teams[id],drafter_teams[name]))</f>
        <v/>
      </c>
    </row>
    <row r="3810" spans="1:20" x14ac:dyDescent="0.25">
      <c r="A3810" t="s">
        <v>15651</v>
      </c>
      <c r="B3810" t="str">
        <f>_xlfn.XLOOKUP(draft_picks[[#This Row],[draft_id]],drafts[id],drafts[title])</f>
        <v>Parker Posey</v>
      </c>
      <c r="C3810">
        <v>7</v>
      </c>
      <c r="D3810">
        <f>IF(C3809&lt;draft_picks[[#This Row],[position]],1,IF(C3809&gt;draft_picks[[#This Row],[position]],D3809+1,IF(C3809=draft_picks[[#This Row],[position]],D3809+1)))</f>
        <v>1</v>
      </c>
      <c r="E3810" t="s">
        <v>4716</v>
      </c>
      <c r="F3810" t="str">
        <f>IF(ISBLANK(draft_picks[[#This Row],[movie_id]]),"",_xlfn.XLOOKUP(draft_picks[[#This Row],[movie_id]],drafts.movies[id],drafts.movies[movie_title]))</f>
        <v>Scream 3</v>
      </c>
      <c r="G3810" t="s">
        <v>857</v>
      </c>
      <c r="H3810" t="str">
        <f>IF(ISBLANK(draft_picks[[#This Row],[drafter_id]]),"",_xlfn.XLOOKUP(draft_picks[[#This Row],[drafter_id]],drafters[id],drafters[name]))</f>
        <v>Patreon Members</v>
      </c>
      <c r="J3810" t="str">
        <f>IF(ISBLANK(draft_picks[[#This Row],[drafter_team_id]]),"",_xlfn.XLOOKUP(draft_picks[[#This Row],[drafter_team_id]],drafter_teams[id],drafter_teams[name]))</f>
        <v/>
      </c>
      <c r="M3810" t="str">
        <f>IF(OR(ISBLANK(draft_picks[[#This Row],[veto_drafter_id]]),draft_picks[[#This Row],[veto_drafter_id]]=""),"",_xlfn.XLOOKUP(draft_picks[[#This Row],[veto_drafter_id]],drafters[id],drafters[name]))</f>
        <v/>
      </c>
      <c r="O3810" t="str">
        <f>IF(OR(ISBLANK(draft_picks[[#This Row],[veto_drafter_team_id]]),draft_picks[[#This Row],[veto_drafter_team_id]]=""),"",_xlfn.XLOOKUP(draft_picks[[#This Row],[veto_drafter_team_id]],drafter_teams[id],drafter_teams[name]))</f>
        <v/>
      </c>
      <c r="R3810" t="str">
        <f>IF(OR(ISBLANK(draft_picks[[#This Row],[veto_override_drafter_id]]),draft_picks[[#This Row],[veto_override_drafter_id]]=""),"",_xlfn.XLOOKUP(draft_picks[[#This Row],[veto_override_drafter_id]],drafters[id],drafters[name]))</f>
        <v/>
      </c>
      <c r="T3810" t="str">
        <f>IF(OR(ISBLANK(draft_picks[[#This Row],[veto_override_team_id]]),draft_picks[[#This Row],[veto_override_team_id]]=""),"",_xlfn.XLOOKUP(draft_picks[[#This Row],[veto_override_team_id]],drafter_teams[id],drafter_teams[name]))</f>
        <v/>
      </c>
    </row>
    <row r="3811" spans="1:20" x14ac:dyDescent="0.25">
      <c r="A3811" t="s">
        <v>15651</v>
      </c>
      <c r="B3811" t="str">
        <f>_xlfn.XLOOKUP(draft_picks[[#This Row],[draft_id]],drafts[id],drafts[title])</f>
        <v>Parker Posey</v>
      </c>
      <c r="C3811">
        <v>6</v>
      </c>
      <c r="D3811">
        <f>IF(C3810&lt;draft_picks[[#This Row],[position]],1,IF(C3810&gt;draft_picks[[#This Row],[position]],D3810+1,IF(C3810=draft_picks[[#This Row],[position]],D3810+1)))</f>
        <v>2</v>
      </c>
      <c r="E3811" t="s">
        <v>16537</v>
      </c>
      <c r="F3811" t="str">
        <f>IF(ISBLANK(draft_picks[[#This Row],[movie_id]]),"",_xlfn.XLOOKUP(draft_picks[[#This Row],[movie_id]],drafts.movies[id],drafts.movies[movie_title]))</f>
        <v>Waiting for Guffman</v>
      </c>
      <c r="G3811" t="s">
        <v>857</v>
      </c>
      <c r="H3811" t="str">
        <f>IF(ISBLANK(draft_picks[[#This Row],[drafter_id]]),"",_xlfn.XLOOKUP(draft_picks[[#This Row],[drafter_id]],drafters[id],drafters[name]))</f>
        <v>Patreon Members</v>
      </c>
      <c r="J3811" t="str">
        <f>IF(ISBLANK(draft_picks[[#This Row],[drafter_team_id]]),"",_xlfn.XLOOKUP(draft_picks[[#This Row],[drafter_team_id]],drafter_teams[id],drafter_teams[name]))</f>
        <v/>
      </c>
      <c r="M3811" t="str">
        <f>IF(OR(ISBLANK(draft_picks[[#This Row],[veto_drafter_id]]),draft_picks[[#This Row],[veto_drafter_id]]=""),"",_xlfn.XLOOKUP(draft_picks[[#This Row],[veto_drafter_id]],drafters[id],drafters[name]))</f>
        <v/>
      </c>
      <c r="O3811" t="str">
        <f>IF(OR(ISBLANK(draft_picks[[#This Row],[veto_drafter_team_id]]),draft_picks[[#This Row],[veto_drafter_team_id]]=""),"",_xlfn.XLOOKUP(draft_picks[[#This Row],[veto_drafter_team_id]],drafter_teams[id],drafter_teams[name]))</f>
        <v/>
      </c>
      <c r="R3811" t="str">
        <f>IF(OR(ISBLANK(draft_picks[[#This Row],[veto_override_drafter_id]]),draft_picks[[#This Row],[veto_override_drafter_id]]=""),"",_xlfn.XLOOKUP(draft_picks[[#This Row],[veto_override_drafter_id]],drafters[id],drafters[name]))</f>
        <v/>
      </c>
      <c r="T3811" t="str">
        <f>IF(OR(ISBLANK(draft_picks[[#This Row],[veto_override_team_id]]),draft_picks[[#This Row],[veto_override_team_id]]=""),"",_xlfn.XLOOKUP(draft_picks[[#This Row],[veto_override_team_id]],drafter_teams[id],drafter_teams[name]))</f>
        <v/>
      </c>
    </row>
    <row r="3812" spans="1:20" x14ac:dyDescent="0.25">
      <c r="A3812" t="s">
        <v>15651</v>
      </c>
      <c r="B3812" t="str">
        <f>_xlfn.XLOOKUP(draft_picks[[#This Row],[draft_id]],drafts[id],drafts[title])</f>
        <v>Parker Posey</v>
      </c>
      <c r="C3812">
        <v>5</v>
      </c>
      <c r="D3812">
        <f>IF(C3811&lt;draft_picks[[#This Row],[position]],1,IF(C3811&gt;draft_picks[[#This Row],[position]],D3811+1,IF(C3811=draft_picks[[#This Row],[position]],D3811+1)))</f>
        <v>3</v>
      </c>
      <c r="E3812" t="s">
        <v>16538</v>
      </c>
      <c r="F3812" t="str">
        <f>IF(ISBLANK(draft_picks[[#This Row],[movie_id]]),"",_xlfn.XLOOKUP(draft_picks[[#This Row],[movie_id]],drafts.movies[id],drafts.movies[movie_title]))</f>
        <v>Personal Velocity</v>
      </c>
      <c r="G3812" t="s">
        <v>1009</v>
      </c>
      <c r="H3812" t="str">
        <f>IF(ISBLANK(draft_picks[[#This Row],[drafter_id]]),"",_xlfn.XLOOKUP(draft_picks[[#This Row],[drafter_id]],drafters[id],drafters[name]))</f>
        <v>Drea Clark</v>
      </c>
      <c r="J3812" t="str">
        <f>IF(ISBLANK(draft_picks[[#This Row],[drafter_team_id]]),"",_xlfn.XLOOKUP(draft_picks[[#This Row],[drafter_team_id]],drafter_teams[id],drafter_teams[name]))</f>
        <v/>
      </c>
      <c r="M3812" t="str">
        <f>IF(OR(ISBLANK(draft_picks[[#This Row],[veto_drafter_id]]),draft_picks[[#This Row],[veto_drafter_id]]=""),"",_xlfn.XLOOKUP(draft_picks[[#This Row],[veto_drafter_id]],drafters[id],drafters[name]))</f>
        <v/>
      </c>
      <c r="O3812" t="str">
        <f>IF(OR(ISBLANK(draft_picks[[#This Row],[veto_drafter_team_id]]),draft_picks[[#This Row],[veto_drafter_team_id]]=""),"",_xlfn.XLOOKUP(draft_picks[[#This Row],[veto_drafter_team_id]],drafter_teams[id],drafter_teams[name]))</f>
        <v/>
      </c>
      <c r="R3812" t="str">
        <f>IF(OR(ISBLANK(draft_picks[[#This Row],[veto_override_drafter_id]]),draft_picks[[#This Row],[veto_override_drafter_id]]=""),"",_xlfn.XLOOKUP(draft_picks[[#This Row],[veto_override_drafter_id]],drafters[id],drafters[name]))</f>
        <v/>
      </c>
      <c r="T3812" t="str">
        <f>IF(OR(ISBLANK(draft_picks[[#This Row],[veto_override_team_id]]),draft_picks[[#This Row],[veto_override_team_id]]=""),"",_xlfn.XLOOKUP(draft_picks[[#This Row],[veto_override_team_id]],drafter_teams[id],drafter_teams[name]))</f>
        <v/>
      </c>
    </row>
    <row r="3813" spans="1:20" x14ac:dyDescent="0.25">
      <c r="A3813" t="s">
        <v>15651</v>
      </c>
      <c r="B3813" t="str">
        <f>_xlfn.XLOOKUP(draft_picks[[#This Row],[draft_id]],drafts[id],drafts[title])</f>
        <v>Parker Posey</v>
      </c>
      <c r="C3813">
        <v>4</v>
      </c>
      <c r="D3813">
        <f>IF(C3812&lt;draft_picks[[#This Row],[position]],1,IF(C3812&gt;draft_picks[[#This Row],[position]],D3812+1,IF(C3812=draft_picks[[#This Row],[position]],D3812+1)))</f>
        <v>4</v>
      </c>
      <c r="E3813" t="s">
        <v>4839</v>
      </c>
      <c r="F3813" t="str">
        <f>IF(ISBLANK(draft_picks[[#This Row],[movie_id]]),"",_xlfn.XLOOKUP(draft_picks[[#This Row],[movie_id]],drafts.movies[id],drafts.movies[movie_title]))</f>
        <v>Dazed and Confused</v>
      </c>
      <c r="G3813" t="s">
        <v>857</v>
      </c>
      <c r="H3813" t="str">
        <f>IF(ISBLANK(draft_picks[[#This Row],[drafter_id]]),"",_xlfn.XLOOKUP(draft_picks[[#This Row],[drafter_id]],drafters[id],drafters[name]))</f>
        <v>Patreon Members</v>
      </c>
      <c r="J3813" t="str">
        <f>IF(ISBLANK(draft_picks[[#This Row],[drafter_team_id]]),"",_xlfn.XLOOKUP(draft_picks[[#This Row],[drafter_team_id]],drafter_teams[id],drafter_teams[name]))</f>
        <v/>
      </c>
      <c r="M3813" t="str">
        <f>IF(OR(ISBLANK(draft_picks[[#This Row],[veto_drafter_id]]),draft_picks[[#This Row],[veto_drafter_id]]=""),"",_xlfn.XLOOKUP(draft_picks[[#This Row],[veto_drafter_id]],drafters[id],drafters[name]))</f>
        <v/>
      </c>
      <c r="O3813" t="str">
        <f>IF(OR(ISBLANK(draft_picks[[#This Row],[veto_drafter_team_id]]),draft_picks[[#This Row],[veto_drafter_team_id]]=""),"",_xlfn.XLOOKUP(draft_picks[[#This Row],[veto_drafter_team_id]],drafter_teams[id],drafter_teams[name]))</f>
        <v/>
      </c>
      <c r="R3813" t="str">
        <f>IF(OR(ISBLANK(draft_picks[[#This Row],[veto_override_drafter_id]]),draft_picks[[#This Row],[veto_override_drafter_id]]=""),"",_xlfn.XLOOKUP(draft_picks[[#This Row],[veto_override_drafter_id]],drafters[id],drafters[name]))</f>
        <v/>
      </c>
      <c r="T3813" t="str">
        <f>IF(OR(ISBLANK(draft_picks[[#This Row],[veto_override_team_id]]),draft_picks[[#This Row],[veto_override_team_id]]=""),"",_xlfn.XLOOKUP(draft_picks[[#This Row],[veto_override_team_id]],drafter_teams[id],drafter_teams[name]))</f>
        <v/>
      </c>
    </row>
    <row r="3814" spans="1:20" x14ac:dyDescent="0.25">
      <c r="A3814" t="s">
        <v>15651</v>
      </c>
      <c r="B3814" t="str">
        <f>_xlfn.XLOOKUP(draft_picks[[#This Row],[draft_id]],drafts[id],drafts[title])</f>
        <v>Parker Posey</v>
      </c>
      <c r="C3814">
        <v>3</v>
      </c>
      <c r="D3814">
        <f>IF(C3813&lt;draft_picks[[#This Row],[position]],1,IF(C3813&gt;draft_picks[[#This Row],[position]],D3813+1,IF(C3813=draft_picks[[#This Row],[position]],D3813+1)))</f>
        <v>5</v>
      </c>
      <c r="E3814" t="s">
        <v>16539</v>
      </c>
      <c r="F3814" t="str">
        <f>IF(ISBLANK(draft_picks[[#This Row],[movie_id]]),"",_xlfn.XLOOKUP(draft_picks[[#This Row],[movie_id]],drafts.movies[id],drafts.movies[movie_title]))</f>
        <v>The House of Yes</v>
      </c>
      <c r="G3814" t="s">
        <v>1009</v>
      </c>
      <c r="H3814" t="str">
        <f>IF(ISBLANK(draft_picks[[#This Row],[drafter_id]]),"",_xlfn.XLOOKUP(draft_picks[[#This Row],[drafter_id]],drafters[id],drafters[name]))</f>
        <v>Drea Clark</v>
      </c>
      <c r="J3814" t="str">
        <f>IF(ISBLANK(draft_picks[[#This Row],[drafter_team_id]]),"",_xlfn.XLOOKUP(draft_picks[[#This Row],[drafter_team_id]],drafter_teams[id],drafter_teams[name]))</f>
        <v/>
      </c>
      <c r="M3814" t="str">
        <f>IF(OR(ISBLANK(draft_picks[[#This Row],[veto_drafter_id]]),draft_picks[[#This Row],[veto_drafter_id]]=""),"",_xlfn.XLOOKUP(draft_picks[[#This Row],[veto_drafter_id]],drafters[id],drafters[name]))</f>
        <v/>
      </c>
      <c r="O3814" t="str">
        <f>IF(OR(ISBLANK(draft_picks[[#This Row],[veto_drafter_team_id]]),draft_picks[[#This Row],[veto_drafter_team_id]]=""),"",_xlfn.XLOOKUP(draft_picks[[#This Row],[veto_drafter_team_id]],drafter_teams[id],drafter_teams[name]))</f>
        <v/>
      </c>
      <c r="R3814" t="str">
        <f>IF(OR(ISBLANK(draft_picks[[#This Row],[veto_override_drafter_id]]),draft_picks[[#This Row],[veto_override_drafter_id]]=""),"",_xlfn.XLOOKUP(draft_picks[[#This Row],[veto_override_drafter_id]],drafters[id],drafters[name]))</f>
        <v/>
      </c>
      <c r="T3814" t="str">
        <f>IF(OR(ISBLANK(draft_picks[[#This Row],[veto_override_team_id]]),draft_picks[[#This Row],[veto_override_team_id]]=""),"",_xlfn.XLOOKUP(draft_picks[[#This Row],[veto_override_team_id]],drafter_teams[id],drafter_teams[name]))</f>
        <v/>
      </c>
    </row>
    <row r="3815" spans="1:20" x14ac:dyDescent="0.25">
      <c r="A3815" t="s">
        <v>15651</v>
      </c>
      <c r="B3815" t="str">
        <f>_xlfn.XLOOKUP(draft_picks[[#This Row],[draft_id]],drafts[id],drafts[title])</f>
        <v>Parker Posey</v>
      </c>
      <c r="C3815">
        <v>2</v>
      </c>
      <c r="D3815">
        <f>IF(C3814&lt;draft_picks[[#This Row],[position]],1,IF(C3814&gt;draft_picks[[#This Row],[position]],D3814+1,IF(C3814=draft_picks[[#This Row],[position]],D3814+1)))</f>
        <v>6</v>
      </c>
      <c r="E3815" t="s">
        <v>2502</v>
      </c>
      <c r="F3815" t="str">
        <f>IF(ISBLANK(draft_picks[[#This Row],[movie_id]]),"",_xlfn.XLOOKUP(draft_picks[[#This Row],[movie_id]],drafts.movies[id],drafts.movies[movie_title]))</f>
        <v>Best in Show</v>
      </c>
      <c r="G3815" t="s">
        <v>857</v>
      </c>
      <c r="H3815" t="str">
        <f>IF(ISBLANK(draft_picks[[#This Row],[drafter_id]]),"",_xlfn.XLOOKUP(draft_picks[[#This Row],[drafter_id]],drafters[id],drafters[name]))</f>
        <v>Patreon Members</v>
      </c>
      <c r="J3815" t="str">
        <f>IF(ISBLANK(draft_picks[[#This Row],[drafter_team_id]]),"",_xlfn.XLOOKUP(draft_picks[[#This Row],[drafter_team_id]],drafter_teams[id],drafter_teams[name]))</f>
        <v/>
      </c>
      <c r="M3815" t="str">
        <f>IF(OR(ISBLANK(draft_picks[[#This Row],[veto_drafter_id]]),draft_picks[[#This Row],[veto_drafter_id]]=""),"",_xlfn.XLOOKUP(draft_picks[[#This Row],[veto_drafter_id]],drafters[id],drafters[name]))</f>
        <v/>
      </c>
      <c r="O3815" t="str">
        <f>IF(OR(ISBLANK(draft_picks[[#This Row],[veto_drafter_team_id]]),draft_picks[[#This Row],[veto_drafter_team_id]]=""),"",_xlfn.XLOOKUP(draft_picks[[#This Row],[veto_drafter_team_id]],drafter_teams[id],drafter_teams[name]))</f>
        <v/>
      </c>
      <c r="R3815" t="str">
        <f>IF(OR(ISBLANK(draft_picks[[#This Row],[veto_override_drafter_id]]),draft_picks[[#This Row],[veto_override_drafter_id]]=""),"",_xlfn.XLOOKUP(draft_picks[[#This Row],[veto_override_drafter_id]],drafters[id],drafters[name]))</f>
        <v/>
      </c>
      <c r="T3815" t="str">
        <f>IF(OR(ISBLANK(draft_picks[[#This Row],[veto_override_team_id]]),draft_picks[[#This Row],[veto_override_team_id]]=""),"",_xlfn.XLOOKUP(draft_picks[[#This Row],[veto_override_team_id]],drafter_teams[id],drafter_teams[name]))</f>
        <v/>
      </c>
    </row>
    <row r="3816" spans="1:20" x14ac:dyDescent="0.25">
      <c r="A3816" t="s">
        <v>15651</v>
      </c>
      <c r="B3816" t="str">
        <f>_xlfn.XLOOKUP(draft_picks[[#This Row],[draft_id]],drafts[id],drafts[title])</f>
        <v>Parker Posey</v>
      </c>
      <c r="C3816">
        <v>1</v>
      </c>
      <c r="D3816">
        <f>IF(C3815&lt;draft_picks[[#This Row],[position]],1,IF(C3815&gt;draft_picks[[#This Row],[position]],D3815+1,IF(C3815=draft_picks[[#This Row],[position]],D3815+1)))</f>
        <v>7</v>
      </c>
      <c r="E3816" t="s">
        <v>7117</v>
      </c>
      <c r="F3816" t="str">
        <f>IF(ISBLANK(draft_picks[[#This Row],[movie_id]]),"",_xlfn.XLOOKUP(draft_picks[[#This Row],[movie_id]],drafts.movies[id],drafts.movies[movie_title]))</f>
        <v>Party Girl</v>
      </c>
      <c r="G3816" t="s">
        <v>1009</v>
      </c>
      <c r="H3816" t="str">
        <f>IF(ISBLANK(draft_picks[[#This Row],[drafter_id]]),"",_xlfn.XLOOKUP(draft_picks[[#This Row],[drafter_id]],drafters[id],drafters[name]))</f>
        <v>Drea Clark</v>
      </c>
      <c r="J3816" t="str">
        <f>IF(ISBLANK(draft_picks[[#This Row],[drafter_team_id]]),"",_xlfn.XLOOKUP(draft_picks[[#This Row],[drafter_team_id]],drafter_teams[id],drafter_teams[name]))</f>
        <v/>
      </c>
      <c r="M3816" t="str">
        <f>IF(OR(ISBLANK(draft_picks[[#This Row],[veto_drafter_id]]),draft_picks[[#This Row],[veto_drafter_id]]=""),"",_xlfn.XLOOKUP(draft_picks[[#This Row],[veto_drafter_id]],drafters[id],drafters[name]))</f>
        <v/>
      </c>
      <c r="O3816" t="str">
        <f>IF(OR(ISBLANK(draft_picks[[#This Row],[veto_drafter_team_id]]),draft_picks[[#This Row],[veto_drafter_team_id]]=""),"",_xlfn.XLOOKUP(draft_picks[[#This Row],[veto_drafter_team_id]],drafter_teams[id],drafter_teams[name]))</f>
        <v/>
      </c>
      <c r="R3816" t="str">
        <f>IF(OR(ISBLANK(draft_picks[[#This Row],[veto_override_drafter_id]]),draft_picks[[#This Row],[veto_override_drafter_id]]=""),"",_xlfn.XLOOKUP(draft_picks[[#This Row],[veto_override_drafter_id]],drafters[id],drafters[name]))</f>
        <v/>
      </c>
      <c r="T3816" t="str">
        <f>IF(OR(ISBLANK(draft_picks[[#This Row],[veto_override_team_id]]),draft_picks[[#This Row],[veto_override_team_id]]=""),"",_xlfn.XLOOKUP(draft_picks[[#This Row],[veto_override_team_id]],drafter_teams[id],drafter_teams[name]))</f>
        <v/>
      </c>
    </row>
    <row r="3817" spans="1:20" x14ac:dyDescent="0.25">
      <c r="A3817" t="s">
        <v>679</v>
      </c>
      <c r="B3817" t="str">
        <f>_xlfn.XLOOKUP(draft_picks[[#This Row],[draft_id]],drafts[id],drafts[title])</f>
        <v>Dirty Harry mini-Super Draft</v>
      </c>
      <c r="C3817">
        <v>5</v>
      </c>
      <c r="D3817">
        <f>IF(C3816&lt;draft_picks[[#This Row],[position]],1,IF(C3816&gt;draft_picks[[#This Row],[position]],D3816+1,IF(C3816=draft_picks[[#This Row],[position]],D3816+1)))</f>
        <v>1</v>
      </c>
      <c r="E3817" t="s">
        <v>16554</v>
      </c>
      <c r="F3817" t="str">
        <f>IF(ISBLANK(draft_picks[[#This Row],[movie_id]]),"",_xlfn.XLOOKUP(draft_picks[[#This Row],[movie_id]],drafts.movies[id],drafts.movies[movie_title]))</f>
        <v>Sudden Impact</v>
      </c>
      <c r="G3817" t="s">
        <v>1115</v>
      </c>
      <c r="H3817" t="str">
        <f>IF(ISBLANK(draft_picks[[#This Row],[drafter_id]]),"",_xlfn.XLOOKUP(draft_picks[[#This Row],[drafter_id]],drafters[id],drafters[name]))</f>
        <v>Ryan Marker</v>
      </c>
      <c r="J3817" t="str">
        <f>IF(ISBLANK(draft_picks[[#This Row],[drafter_team_id]]),"",_xlfn.XLOOKUP(draft_picks[[#This Row],[drafter_team_id]],drafter_teams[id],drafter_teams[name]))</f>
        <v/>
      </c>
      <c r="M3817" t="str">
        <f>IF(OR(ISBLANK(draft_picks[[#This Row],[veto_drafter_id]]),draft_picks[[#This Row],[veto_drafter_id]]=""),"",_xlfn.XLOOKUP(draft_picks[[#This Row],[veto_drafter_id]],drafters[id],drafters[name]))</f>
        <v/>
      </c>
      <c r="O3817" t="str">
        <f>IF(OR(ISBLANK(draft_picks[[#This Row],[veto_drafter_team_id]]),draft_picks[[#This Row],[veto_drafter_team_id]]=""),"",_xlfn.XLOOKUP(draft_picks[[#This Row],[veto_drafter_team_id]],drafter_teams[id],drafter_teams[name]))</f>
        <v/>
      </c>
      <c r="R3817" t="str">
        <f>IF(OR(ISBLANK(draft_picks[[#This Row],[veto_override_drafter_id]]),draft_picks[[#This Row],[veto_override_drafter_id]]=""),"",_xlfn.XLOOKUP(draft_picks[[#This Row],[veto_override_drafter_id]],drafters[id],drafters[name]))</f>
        <v/>
      </c>
      <c r="T3817" t="str">
        <f>IF(OR(ISBLANK(draft_picks[[#This Row],[veto_override_team_id]]),draft_picks[[#This Row],[veto_override_team_id]]=""),"",_xlfn.XLOOKUP(draft_picks[[#This Row],[veto_override_team_id]],drafter_teams[id],drafter_teams[name]))</f>
        <v/>
      </c>
    </row>
    <row r="3818" spans="1:20" x14ac:dyDescent="0.25">
      <c r="A3818" t="s">
        <v>679</v>
      </c>
      <c r="B3818" t="str">
        <f>_xlfn.XLOOKUP(draft_picks[[#This Row],[draft_id]],drafts[id],drafts[title])</f>
        <v>Dirty Harry mini-Super Draft</v>
      </c>
      <c r="C3818">
        <v>4</v>
      </c>
      <c r="D3818">
        <f>IF(C3817&lt;draft_picks[[#This Row],[position]],1,IF(C3817&gt;draft_picks[[#This Row],[position]],D3817+1,IF(C3817=draft_picks[[#This Row],[position]],D3817+1)))</f>
        <v>2</v>
      </c>
      <c r="E3818" t="s">
        <v>16555</v>
      </c>
      <c r="F3818" t="str">
        <f>IF(ISBLANK(draft_picks[[#This Row],[movie_id]]),"",_xlfn.XLOOKUP(draft_picks[[#This Row],[movie_id]],drafts.movies[id],drafts.movies[movie_title]))</f>
        <v>The Enforcer</v>
      </c>
      <c r="G3818" t="s">
        <v>1237</v>
      </c>
      <c r="H3818" t="str">
        <f>IF(ISBLANK(draft_picks[[#This Row],[drafter_id]]),"",_xlfn.XLOOKUP(draft_picks[[#This Row],[drafter_id]],drafters[id],drafters[name]))</f>
        <v>Clay Keller</v>
      </c>
      <c r="J3818" t="str">
        <f>IF(ISBLANK(draft_picks[[#This Row],[drafter_team_id]]),"",_xlfn.XLOOKUP(draft_picks[[#This Row],[drafter_team_id]],drafter_teams[id],drafter_teams[name]))</f>
        <v/>
      </c>
      <c r="M3818" t="str">
        <f>IF(OR(ISBLANK(draft_picks[[#This Row],[veto_drafter_id]]),draft_picks[[#This Row],[veto_drafter_id]]=""),"",_xlfn.XLOOKUP(draft_picks[[#This Row],[veto_drafter_id]],drafters[id],drafters[name]))</f>
        <v/>
      </c>
      <c r="O3818" t="str">
        <f>IF(OR(ISBLANK(draft_picks[[#This Row],[veto_drafter_team_id]]),draft_picks[[#This Row],[veto_drafter_team_id]]=""),"",_xlfn.XLOOKUP(draft_picks[[#This Row],[veto_drafter_team_id]],drafter_teams[id],drafter_teams[name]))</f>
        <v/>
      </c>
      <c r="R3818" t="str">
        <f>IF(OR(ISBLANK(draft_picks[[#This Row],[veto_override_drafter_id]]),draft_picks[[#This Row],[veto_override_drafter_id]]=""),"",_xlfn.XLOOKUP(draft_picks[[#This Row],[veto_override_drafter_id]],drafters[id],drafters[name]))</f>
        <v/>
      </c>
      <c r="T3818" t="str">
        <f>IF(OR(ISBLANK(draft_picks[[#This Row],[veto_override_team_id]]),draft_picks[[#This Row],[veto_override_team_id]]=""),"",_xlfn.XLOOKUP(draft_picks[[#This Row],[veto_override_team_id]],drafter_teams[id],drafter_teams[name]))</f>
        <v/>
      </c>
    </row>
    <row r="3819" spans="1:20" x14ac:dyDescent="0.25">
      <c r="A3819" t="s">
        <v>679</v>
      </c>
      <c r="B3819" t="str">
        <f>_xlfn.XLOOKUP(draft_picks[[#This Row],[draft_id]],drafts[id],drafts[title])</f>
        <v>Dirty Harry mini-Super Draft</v>
      </c>
      <c r="C3819">
        <v>3</v>
      </c>
      <c r="D3819">
        <f>IF(C3818&lt;draft_picks[[#This Row],[position]],1,IF(C3818&gt;draft_picks[[#This Row],[position]],D3818+1,IF(C3818=draft_picks[[#This Row],[position]],D3818+1)))</f>
        <v>3</v>
      </c>
      <c r="E3819" t="s">
        <v>16556</v>
      </c>
      <c r="F3819" t="str">
        <f>IF(ISBLANK(draft_picks[[#This Row],[movie_id]]),"",_xlfn.XLOOKUP(draft_picks[[#This Row],[movie_id]],drafts.movies[id],drafts.movies[movie_title]))</f>
        <v>Magnum Force</v>
      </c>
      <c r="G3819" t="s">
        <v>1115</v>
      </c>
      <c r="H3819" t="str">
        <f>IF(ISBLANK(draft_picks[[#This Row],[drafter_id]]),"",_xlfn.XLOOKUP(draft_picks[[#This Row],[drafter_id]],drafters[id],drafters[name]))</f>
        <v>Ryan Marker</v>
      </c>
      <c r="J3819" t="str">
        <f>IF(ISBLANK(draft_picks[[#This Row],[drafter_team_id]]),"",_xlfn.XLOOKUP(draft_picks[[#This Row],[drafter_team_id]],drafter_teams[id],drafter_teams[name]))</f>
        <v/>
      </c>
      <c r="K3819" t="s">
        <v>15484</v>
      </c>
      <c r="L3819" t="s">
        <v>1237</v>
      </c>
      <c r="M3819" t="str">
        <f>IF(OR(ISBLANK(draft_picks[[#This Row],[veto_drafter_id]]),draft_picks[[#This Row],[veto_drafter_id]]=""),"",_xlfn.XLOOKUP(draft_picks[[#This Row],[veto_drafter_id]],drafters[id],drafters[name]))</f>
        <v>Clay Keller</v>
      </c>
      <c r="O3819" t="str">
        <f>IF(OR(ISBLANK(draft_picks[[#This Row],[veto_drafter_team_id]]),draft_picks[[#This Row],[veto_drafter_team_id]]=""),"",_xlfn.XLOOKUP(draft_picks[[#This Row],[veto_drafter_team_id]],drafter_teams[id],drafter_teams[name]))</f>
        <v/>
      </c>
      <c r="R3819" t="str">
        <f>IF(OR(ISBLANK(draft_picks[[#This Row],[veto_override_drafter_id]]),draft_picks[[#This Row],[veto_override_drafter_id]]=""),"",_xlfn.XLOOKUP(draft_picks[[#This Row],[veto_override_drafter_id]],drafters[id],drafters[name]))</f>
        <v/>
      </c>
      <c r="T3819" t="str">
        <f>IF(OR(ISBLANK(draft_picks[[#This Row],[veto_override_team_id]]),draft_picks[[#This Row],[veto_override_team_id]]=""),"",_xlfn.XLOOKUP(draft_picks[[#This Row],[veto_override_team_id]],drafter_teams[id],drafter_teams[name]))</f>
        <v/>
      </c>
    </row>
    <row r="3820" spans="1:20" x14ac:dyDescent="0.25">
      <c r="A3820" t="s">
        <v>679</v>
      </c>
      <c r="B3820" t="str">
        <f>_xlfn.XLOOKUP(draft_picks[[#This Row],[draft_id]],drafts[id],drafts[title])</f>
        <v>Dirty Harry mini-Super Draft</v>
      </c>
      <c r="C3820">
        <v>3</v>
      </c>
      <c r="D3820">
        <f>IF(C3819&lt;draft_picks[[#This Row],[position]],1,IF(C3819&gt;draft_picks[[#This Row],[position]],D3819+1,IF(C3819=draft_picks[[#This Row],[position]],D3819+1)))</f>
        <v>4</v>
      </c>
      <c r="E3820" t="s">
        <v>2928</v>
      </c>
      <c r="F3820" t="str">
        <f>IF(ISBLANK(draft_picks[[#This Row],[movie_id]]),"",_xlfn.XLOOKUP(draft_picks[[#This Row],[movie_id]],drafts.movies[id],drafts.movies[movie_title]))</f>
        <v>The Dead Pool</v>
      </c>
      <c r="G3820" t="s">
        <v>1115</v>
      </c>
      <c r="H3820" t="str">
        <f>IF(ISBLANK(draft_picks[[#This Row],[drafter_id]]),"",_xlfn.XLOOKUP(draft_picks[[#This Row],[drafter_id]],drafters[id],drafters[name]))</f>
        <v>Ryan Marker</v>
      </c>
      <c r="J3820" t="str">
        <f>IF(ISBLANK(draft_picks[[#This Row],[drafter_team_id]]),"",_xlfn.XLOOKUP(draft_picks[[#This Row],[drafter_team_id]],drafter_teams[id],drafter_teams[name]))</f>
        <v/>
      </c>
      <c r="M3820" t="str">
        <f>IF(OR(ISBLANK(draft_picks[[#This Row],[veto_drafter_id]]),draft_picks[[#This Row],[veto_drafter_id]]=""),"",_xlfn.XLOOKUP(draft_picks[[#This Row],[veto_drafter_id]],drafters[id],drafters[name]))</f>
        <v/>
      </c>
      <c r="O3820" t="str">
        <f>IF(OR(ISBLANK(draft_picks[[#This Row],[veto_drafter_team_id]]),draft_picks[[#This Row],[veto_drafter_team_id]]=""),"",_xlfn.XLOOKUP(draft_picks[[#This Row],[veto_drafter_team_id]],drafter_teams[id],drafter_teams[name]))</f>
        <v/>
      </c>
      <c r="R3820" t="str">
        <f>IF(OR(ISBLANK(draft_picks[[#This Row],[veto_override_drafter_id]]),draft_picks[[#This Row],[veto_override_drafter_id]]=""),"",_xlfn.XLOOKUP(draft_picks[[#This Row],[veto_override_drafter_id]],drafters[id],drafters[name]))</f>
        <v/>
      </c>
      <c r="T3820" t="str">
        <f>IF(OR(ISBLANK(draft_picks[[#This Row],[veto_override_team_id]]),draft_picks[[#This Row],[veto_override_team_id]]=""),"",_xlfn.XLOOKUP(draft_picks[[#This Row],[veto_override_team_id]],drafter_teams[id],drafter_teams[name]))</f>
        <v/>
      </c>
    </row>
    <row r="3821" spans="1:20" x14ac:dyDescent="0.25">
      <c r="A3821" t="s">
        <v>679</v>
      </c>
      <c r="B3821" t="str">
        <f>_xlfn.XLOOKUP(draft_picks[[#This Row],[draft_id]],drafts[id],drafts[title])</f>
        <v>Dirty Harry mini-Super Draft</v>
      </c>
      <c r="C3821">
        <v>2</v>
      </c>
      <c r="D3821">
        <f>IF(C3820&lt;draft_picks[[#This Row],[position]],1,IF(C3820&gt;draft_picks[[#This Row],[position]],D3820+1,IF(C3820=draft_picks[[#This Row],[position]],D3820+1)))</f>
        <v>5</v>
      </c>
      <c r="E3821" t="s">
        <v>16556</v>
      </c>
      <c r="F3821" t="str">
        <f>IF(ISBLANK(draft_picks[[#This Row],[movie_id]]),"",_xlfn.XLOOKUP(draft_picks[[#This Row],[movie_id]],drafts.movies[id],drafts.movies[movie_title]))</f>
        <v>Magnum Force</v>
      </c>
      <c r="G3821" t="s">
        <v>1237</v>
      </c>
      <c r="H3821" t="str">
        <f>IF(ISBLANK(draft_picks[[#This Row],[drafter_id]]),"",_xlfn.XLOOKUP(draft_picks[[#This Row],[drafter_id]],drafters[id],drafters[name]))</f>
        <v>Clay Keller</v>
      </c>
      <c r="J3821" t="str">
        <f>IF(ISBLANK(draft_picks[[#This Row],[drafter_team_id]]),"",_xlfn.XLOOKUP(draft_picks[[#This Row],[drafter_team_id]],drafter_teams[id],drafter_teams[name]))</f>
        <v/>
      </c>
      <c r="M3821" t="str">
        <f>IF(OR(ISBLANK(draft_picks[[#This Row],[veto_drafter_id]]),draft_picks[[#This Row],[veto_drafter_id]]=""),"",_xlfn.XLOOKUP(draft_picks[[#This Row],[veto_drafter_id]],drafters[id],drafters[name]))</f>
        <v/>
      </c>
      <c r="O3821" t="str">
        <f>IF(OR(ISBLANK(draft_picks[[#This Row],[veto_drafter_team_id]]),draft_picks[[#This Row],[veto_drafter_team_id]]=""),"",_xlfn.XLOOKUP(draft_picks[[#This Row],[veto_drafter_team_id]],drafter_teams[id],drafter_teams[name]))</f>
        <v/>
      </c>
      <c r="R3821" t="str">
        <f>IF(OR(ISBLANK(draft_picks[[#This Row],[veto_override_drafter_id]]),draft_picks[[#This Row],[veto_override_drafter_id]]=""),"",_xlfn.XLOOKUP(draft_picks[[#This Row],[veto_override_drafter_id]],drafters[id],drafters[name]))</f>
        <v/>
      </c>
      <c r="T3821" t="str">
        <f>IF(OR(ISBLANK(draft_picks[[#This Row],[veto_override_team_id]]),draft_picks[[#This Row],[veto_override_team_id]]=""),"",_xlfn.XLOOKUP(draft_picks[[#This Row],[veto_override_team_id]],drafter_teams[id],drafter_teams[name]))</f>
        <v/>
      </c>
    </row>
    <row r="3822" spans="1:20" x14ac:dyDescent="0.25">
      <c r="A3822" t="s">
        <v>679</v>
      </c>
      <c r="B3822" t="str">
        <f>_xlfn.XLOOKUP(draft_picks[[#This Row],[draft_id]],drafts[id],drafts[title])</f>
        <v>Dirty Harry mini-Super Draft</v>
      </c>
      <c r="C3822">
        <v>1</v>
      </c>
      <c r="D3822">
        <f>IF(C3821&lt;draft_picks[[#This Row],[position]],1,IF(C3821&gt;draft_picks[[#This Row],[position]],D3821+1,IF(C3821=draft_picks[[#This Row],[position]],D3821+1)))</f>
        <v>6</v>
      </c>
      <c r="E3822" t="s">
        <v>16557</v>
      </c>
      <c r="F3822" t="str">
        <f>IF(ISBLANK(draft_picks[[#This Row],[movie_id]]),"",_xlfn.XLOOKUP(draft_picks[[#This Row],[movie_id]],drafts.movies[id],drafts.movies[movie_title]))</f>
        <v>Dirty Harry</v>
      </c>
      <c r="G3822" t="s">
        <v>1115</v>
      </c>
      <c r="H3822" t="str">
        <f>IF(ISBLANK(draft_picks[[#This Row],[drafter_id]]),"",_xlfn.XLOOKUP(draft_picks[[#This Row],[drafter_id]],drafters[id],drafters[name]))</f>
        <v>Ryan Marker</v>
      </c>
      <c r="J3822" t="str">
        <f>IF(ISBLANK(draft_picks[[#This Row],[drafter_team_id]]),"",_xlfn.XLOOKUP(draft_picks[[#This Row],[drafter_team_id]],drafter_teams[id],drafter_teams[name]))</f>
        <v/>
      </c>
      <c r="M3822" t="str">
        <f>IF(OR(ISBLANK(draft_picks[[#This Row],[veto_drafter_id]]),draft_picks[[#This Row],[veto_drafter_id]]=""),"",_xlfn.XLOOKUP(draft_picks[[#This Row],[veto_drafter_id]],drafters[id],drafters[name]))</f>
        <v/>
      </c>
      <c r="O3822" t="str">
        <f>IF(OR(ISBLANK(draft_picks[[#This Row],[veto_drafter_team_id]]),draft_picks[[#This Row],[veto_drafter_team_id]]=""),"",_xlfn.XLOOKUP(draft_picks[[#This Row],[veto_drafter_team_id]],drafter_teams[id],drafter_teams[name]))</f>
        <v/>
      </c>
      <c r="R3822" t="str">
        <f>IF(OR(ISBLANK(draft_picks[[#This Row],[veto_override_drafter_id]]),draft_picks[[#This Row],[veto_override_drafter_id]]=""),"",_xlfn.XLOOKUP(draft_picks[[#This Row],[veto_override_drafter_id]],drafters[id],drafters[name]))</f>
        <v/>
      </c>
      <c r="T3822" t="str">
        <f>IF(OR(ISBLANK(draft_picks[[#This Row],[veto_override_team_id]]),draft_picks[[#This Row],[veto_override_team_id]]=""),"",_xlfn.XLOOKUP(draft_picks[[#This Row],[veto_override_team_id]],drafter_teams[id],drafter_teams[name]))</f>
        <v/>
      </c>
    </row>
    <row r="3823" spans="1:20" x14ac:dyDescent="0.25">
      <c r="A3823" t="s">
        <v>677</v>
      </c>
      <c r="B3823" t="str">
        <f>_xlfn.XLOOKUP(draft_picks[[#This Row],[draft_id]],drafts[id],drafts[title])</f>
        <v>Teenage Mutant Ninja Turtles mini-Super Draft</v>
      </c>
      <c r="C3823">
        <v>5</v>
      </c>
      <c r="D3823">
        <f>IF(C3822&lt;draft_picks[[#This Row],[position]],1,IF(C3822&gt;draft_picks[[#This Row],[position]],D3822+1,IF(C3822=draft_picks[[#This Row],[position]],D3822+1)))</f>
        <v>1</v>
      </c>
      <c r="E3823" t="s">
        <v>16558</v>
      </c>
      <c r="F3823" t="str">
        <f>IF(ISBLANK(draft_picks[[#This Row],[movie_id]]),"",_xlfn.XLOOKUP(draft_picks[[#This Row],[movie_id]],drafts.movies[id],drafts.movies[movie_title]))</f>
        <v>Teenage Mutant Ninja Turtles II: The Secret of the Ooze</v>
      </c>
      <c r="G3823" t="s">
        <v>1115</v>
      </c>
      <c r="H3823" t="str">
        <f>IF(ISBLANK(draft_picks[[#This Row],[drafter_id]]),"",_xlfn.XLOOKUP(draft_picks[[#This Row],[drafter_id]],drafters[id],drafters[name]))</f>
        <v>Ryan Marker</v>
      </c>
      <c r="J3823" t="str">
        <f>IF(ISBLANK(draft_picks[[#This Row],[drafter_team_id]]),"",_xlfn.XLOOKUP(draft_picks[[#This Row],[drafter_team_id]],drafter_teams[id],drafter_teams[name]))</f>
        <v/>
      </c>
      <c r="M3823" t="str">
        <f>IF(OR(ISBLANK(draft_picks[[#This Row],[veto_drafter_id]]),draft_picks[[#This Row],[veto_drafter_id]]=""),"",_xlfn.XLOOKUP(draft_picks[[#This Row],[veto_drafter_id]],drafters[id],drafters[name]))</f>
        <v/>
      </c>
      <c r="O3823" t="str">
        <f>IF(OR(ISBLANK(draft_picks[[#This Row],[veto_drafter_team_id]]),draft_picks[[#This Row],[veto_drafter_team_id]]=""),"",_xlfn.XLOOKUP(draft_picks[[#This Row],[veto_drafter_team_id]],drafter_teams[id],drafter_teams[name]))</f>
        <v/>
      </c>
      <c r="R3823" t="str">
        <f>IF(OR(ISBLANK(draft_picks[[#This Row],[veto_override_drafter_id]]),draft_picks[[#This Row],[veto_override_drafter_id]]=""),"",_xlfn.XLOOKUP(draft_picks[[#This Row],[veto_override_drafter_id]],drafters[id],drafters[name]))</f>
        <v/>
      </c>
      <c r="T3823" t="str">
        <f>IF(OR(ISBLANK(draft_picks[[#This Row],[veto_override_team_id]]),draft_picks[[#This Row],[veto_override_team_id]]=""),"",_xlfn.XLOOKUP(draft_picks[[#This Row],[veto_override_team_id]],drafter_teams[id],drafter_teams[name]))</f>
        <v/>
      </c>
    </row>
    <row r="3824" spans="1:20" x14ac:dyDescent="0.25">
      <c r="A3824" t="s">
        <v>677</v>
      </c>
      <c r="B3824" t="str">
        <f>_xlfn.XLOOKUP(draft_picks[[#This Row],[draft_id]],drafts[id],drafts[title])</f>
        <v>Teenage Mutant Ninja Turtles mini-Super Draft</v>
      </c>
      <c r="C3824">
        <v>4</v>
      </c>
      <c r="D3824">
        <f>IF(C3823&lt;draft_picks[[#This Row],[position]],1,IF(C3823&gt;draft_picks[[#This Row],[position]],D3823+1,IF(C3823=draft_picks[[#This Row],[position]],D3823+1)))</f>
        <v>2</v>
      </c>
      <c r="E3824" t="s">
        <v>16561</v>
      </c>
      <c r="F3824" t="str">
        <f>IF(ISBLANK(draft_picks[[#This Row],[movie_id]]),"",_xlfn.XLOOKUP(draft_picks[[#This Row],[movie_id]],drafts.movies[id],drafts.movies[movie_title]))</f>
        <v>Teenage Mutant Ninja Turtles</v>
      </c>
      <c r="G3824" t="s">
        <v>1237</v>
      </c>
      <c r="H3824" t="str">
        <f>IF(ISBLANK(draft_picks[[#This Row],[drafter_id]]),"",_xlfn.XLOOKUP(draft_picks[[#This Row],[drafter_id]],drafters[id],drafters[name]))</f>
        <v>Clay Keller</v>
      </c>
      <c r="J3824" t="str">
        <f>IF(ISBLANK(draft_picks[[#This Row],[drafter_team_id]]),"",_xlfn.XLOOKUP(draft_picks[[#This Row],[drafter_team_id]],drafter_teams[id],drafter_teams[name]))</f>
        <v/>
      </c>
      <c r="M3824" t="str">
        <f>IF(OR(ISBLANK(draft_picks[[#This Row],[veto_drafter_id]]),draft_picks[[#This Row],[veto_drafter_id]]=""),"",_xlfn.XLOOKUP(draft_picks[[#This Row],[veto_drafter_id]],drafters[id],drafters[name]))</f>
        <v/>
      </c>
      <c r="O3824" t="str">
        <f>IF(OR(ISBLANK(draft_picks[[#This Row],[veto_drafter_team_id]]),draft_picks[[#This Row],[veto_drafter_team_id]]=""),"",_xlfn.XLOOKUP(draft_picks[[#This Row],[veto_drafter_team_id]],drafter_teams[id],drafter_teams[name]))</f>
        <v/>
      </c>
      <c r="R3824" t="str">
        <f>IF(OR(ISBLANK(draft_picks[[#This Row],[veto_override_drafter_id]]),draft_picks[[#This Row],[veto_override_drafter_id]]=""),"",_xlfn.XLOOKUP(draft_picks[[#This Row],[veto_override_drafter_id]],drafters[id],drafters[name]))</f>
        <v/>
      </c>
      <c r="T3824" t="str">
        <f>IF(OR(ISBLANK(draft_picks[[#This Row],[veto_override_team_id]]),draft_picks[[#This Row],[veto_override_team_id]]=""),"",_xlfn.XLOOKUP(draft_picks[[#This Row],[veto_override_team_id]],drafter_teams[id],drafter_teams[name]))</f>
        <v/>
      </c>
    </row>
    <row r="3825" spans="1:20" x14ac:dyDescent="0.25">
      <c r="A3825" t="s">
        <v>677</v>
      </c>
      <c r="B3825" t="str">
        <f>_xlfn.XLOOKUP(draft_picks[[#This Row],[draft_id]],drafts[id],drafts[title])</f>
        <v>Teenage Mutant Ninja Turtles mini-Super Draft</v>
      </c>
      <c r="C3825">
        <v>3</v>
      </c>
      <c r="D3825">
        <f>IF(C3824&lt;draft_picks[[#This Row],[position]],1,IF(C3824&gt;draft_picks[[#This Row],[position]],D3824+1,IF(C3824=draft_picks[[#This Row],[position]],D3824+1)))</f>
        <v>3</v>
      </c>
      <c r="E3825" t="s">
        <v>16559</v>
      </c>
      <c r="F3825" t="str">
        <f>IF(ISBLANK(draft_picks[[#This Row],[movie_id]]),"",_xlfn.XLOOKUP(draft_picks[[#This Row],[movie_id]],drafts.movies[id],drafts.movies[movie_title]))</f>
        <v>Teenage Mutant Ninja Turtles III</v>
      </c>
      <c r="G3825" t="s">
        <v>1115</v>
      </c>
      <c r="H3825" t="str">
        <f>IF(ISBLANK(draft_picks[[#This Row],[drafter_id]]),"",_xlfn.XLOOKUP(draft_picks[[#This Row],[drafter_id]],drafters[id],drafters[name]))</f>
        <v>Ryan Marker</v>
      </c>
      <c r="J3825" t="str">
        <f>IF(ISBLANK(draft_picks[[#This Row],[drafter_team_id]]),"",_xlfn.XLOOKUP(draft_picks[[#This Row],[drafter_team_id]],drafter_teams[id],drafter_teams[name]))</f>
        <v/>
      </c>
      <c r="M3825" t="str">
        <f>IF(OR(ISBLANK(draft_picks[[#This Row],[veto_drafter_id]]),draft_picks[[#This Row],[veto_drafter_id]]=""),"",_xlfn.XLOOKUP(draft_picks[[#This Row],[veto_drafter_id]],drafters[id],drafters[name]))</f>
        <v/>
      </c>
      <c r="O3825" t="str">
        <f>IF(OR(ISBLANK(draft_picks[[#This Row],[veto_drafter_team_id]]),draft_picks[[#This Row],[veto_drafter_team_id]]=""),"",_xlfn.XLOOKUP(draft_picks[[#This Row],[veto_drafter_team_id]],drafter_teams[id],drafter_teams[name]))</f>
        <v/>
      </c>
      <c r="R3825" t="str">
        <f>IF(OR(ISBLANK(draft_picks[[#This Row],[veto_override_drafter_id]]),draft_picks[[#This Row],[veto_override_drafter_id]]=""),"",_xlfn.XLOOKUP(draft_picks[[#This Row],[veto_override_drafter_id]],drafters[id],drafters[name]))</f>
        <v/>
      </c>
      <c r="T3825" t="str">
        <f>IF(OR(ISBLANK(draft_picks[[#This Row],[veto_override_team_id]]),draft_picks[[#This Row],[veto_override_team_id]]=""),"",_xlfn.XLOOKUP(draft_picks[[#This Row],[veto_override_team_id]],drafter_teams[id],drafter_teams[name]))</f>
        <v/>
      </c>
    </row>
    <row r="3826" spans="1:20" x14ac:dyDescent="0.25">
      <c r="A3826" t="s">
        <v>677</v>
      </c>
      <c r="B3826" t="str">
        <f>_xlfn.XLOOKUP(draft_picks[[#This Row],[draft_id]],drafts[id],drafts[title])</f>
        <v>Teenage Mutant Ninja Turtles mini-Super Draft</v>
      </c>
      <c r="C3826">
        <v>2</v>
      </c>
      <c r="D3826">
        <f>IF(C3825&lt;draft_picks[[#This Row],[position]],1,IF(C3825&gt;draft_picks[[#This Row],[position]],D3825+1,IF(C3825=draft_picks[[#This Row],[position]],D3825+1)))</f>
        <v>4</v>
      </c>
      <c r="E3826" t="s">
        <v>16960</v>
      </c>
      <c r="F3826" t="str">
        <f>IF(ISBLANK(draft_picks[[#This Row],[movie_id]]),"",_xlfn.XLOOKUP(draft_picks[[#This Row],[movie_id]],drafts.movies[id],drafts.movies[movie_title]))</f>
        <v>Teenage Mutant Ninja Turtles: Out of the Shadows</v>
      </c>
      <c r="G3826" t="s">
        <v>1237</v>
      </c>
      <c r="H3826" t="str">
        <f>IF(ISBLANK(draft_picks[[#This Row],[drafter_id]]),"",_xlfn.XLOOKUP(draft_picks[[#This Row],[drafter_id]],drafters[id],drafters[name]))</f>
        <v>Clay Keller</v>
      </c>
      <c r="J3826" t="str">
        <f>IF(ISBLANK(draft_picks[[#This Row],[drafter_team_id]]),"",_xlfn.XLOOKUP(draft_picks[[#This Row],[drafter_team_id]],drafter_teams[id],drafter_teams[name]))</f>
        <v/>
      </c>
      <c r="M3826" t="str">
        <f>IF(OR(ISBLANK(draft_picks[[#This Row],[veto_drafter_id]]),draft_picks[[#This Row],[veto_drafter_id]]=""),"",_xlfn.XLOOKUP(draft_picks[[#This Row],[veto_drafter_id]],drafters[id],drafters[name]))</f>
        <v/>
      </c>
      <c r="O3826" t="str">
        <f>IF(OR(ISBLANK(draft_picks[[#This Row],[veto_drafter_team_id]]),draft_picks[[#This Row],[veto_drafter_team_id]]=""),"",_xlfn.XLOOKUP(draft_picks[[#This Row],[veto_drafter_team_id]],drafter_teams[id],drafter_teams[name]))</f>
        <v/>
      </c>
      <c r="R3826" t="str">
        <f>IF(OR(ISBLANK(draft_picks[[#This Row],[veto_override_drafter_id]]),draft_picks[[#This Row],[veto_override_drafter_id]]=""),"",_xlfn.XLOOKUP(draft_picks[[#This Row],[veto_override_drafter_id]],drafters[id],drafters[name]))</f>
        <v/>
      </c>
      <c r="T3826" t="str">
        <f>IF(OR(ISBLANK(draft_picks[[#This Row],[veto_override_team_id]]),draft_picks[[#This Row],[veto_override_team_id]]=""),"",_xlfn.XLOOKUP(draft_picks[[#This Row],[veto_override_team_id]],drafter_teams[id],drafter_teams[name]))</f>
        <v/>
      </c>
    </row>
    <row r="3827" spans="1:20" x14ac:dyDescent="0.25">
      <c r="A3827" t="s">
        <v>677</v>
      </c>
      <c r="B3827" t="str">
        <f>_xlfn.XLOOKUP(draft_picks[[#This Row],[draft_id]],drafts[id],drafts[title])</f>
        <v>Teenage Mutant Ninja Turtles mini-Super Draft</v>
      </c>
      <c r="C3827">
        <v>1</v>
      </c>
      <c r="D3827">
        <f>IF(C3826&lt;draft_picks[[#This Row],[position]],1,IF(C3826&gt;draft_picks[[#This Row],[position]],D3826+1,IF(C3826=draft_picks[[#This Row],[position]],D3826+1)))</f>
        <v>5</v>
      </c>
      <c r="E3827" t="s">
        <v>3457</v>
      </c>
      <c r="F3827" t="str">
        <f>IF(ISBLANK(draft_picks[[#This Row],[movie_id]]),"",_xlfn.XLOOKUP(draft_picks[[#This Row],[movie_id]],drafts.movies[id],drafts.movies[movie_title]))</f>
        <v>Teenage Mutant Ninja Turtles</v>
      </c>
      <c r="G3827" t="s">
        <v>1115</v>
      </c>
      <c r="H3827" t="str">
        <f>IF(ISBLANK(draft_picks[[#This Row],[drafter_id]]),"",_xlfn.XLOOKUP(draft_picks[[#This Row],[drafter_id]],drafters[id],drafters[name]))</f>
        <v>Ryan Marker</v>
      </c>
      <c r="J3827" t="str">
        <f>IF(ISBLANK(draft_picks[[#This Row],[drafter_team_id]]),"",_xlfn.XLOOKUP(draft_picks[[#This Row],[drafter_team_id]],drafter_teams[id],drafter_teams[name]))</f>
        <v/>
      </c>
      <c r="M3827" t="str">
        <f>IF(OR(ISBLANK(draft_picks[[#This Row],[veto_drafter_id]]),draft_picks[[#This Row],[veto_drafter_id]]=""),"",_xlfn.XLOOKUP(draft_picks[[#This Row],[veto_drafter_id]],drafters[id],drafters[name]))</f>
        <v/>
      </c>
      <c r="O3827" t="str">
        <f>IF(OR(ISBLANK(draft_picks[[#This Row],[veto_drafter_team_id]]),draft_picks[[#This Row],[veto_drafter_team_id]]=""),"",_xlfn.XLOOKUP(draft_picks[[#This Row],[veto_drafter_team_id]],drafter_teams[id],drafter_teams[name]))</f>
        <v/>
      </c>
      <c r="R3827" t="str">
        <f>IF(OR(ISBLANK(draft_picks[[#This Row],[veto_override_drafter_id]]),draft_picks[[#This Row],[veto_override_drafter_id]]=""),"",_xlfn.XLOOKUP(draft_picks[[#This Row],[veto_override_drafter_id]],drafters[id],drafters[name]))</f>
        <v/>
      </c>
      <c r="T3827" t="str">
        <f>IF(OR(ISBLANK(draft_picks[[#This Row],[veto_override_team_id]]),draft_picks[[#This Row],[veto_override_team_id]]=""),"",_xlfn.XLOOKUP(draft_picks[[#This Row],[veto_override_team_id]],drafter_teams[id],drafter_teams[name]))</f>
        <v/>
      </c>
    </row>
    <row r="3828" spans="1:20" x14ac:dyDescent="0.25">
      <c r="A3828" t="s">
        <v>580</v>
      </c>
      <c r="B3828" t="str">
        <f>_xlfn.XLOOKUP(draft_picks[[#This Row],[draft_id]],drafts[id],drafts[title])</f>
        <v>Philip Baker Hall</v>
      </c>
      <c r="C3828">
        <v>7</v>
      </c>
      <c r="D3828">
        <f>IF(C3827&lt;draft_picks[[#This Row],[position]],1,IF(C3827&gt;draft_picks[[#This Row],[position]],D3827+1,IF(C3827=draft_picks[[#This Row],[position]],D3827+1)))</f>
        <v>1</v>
      </c>
      <c r="E3828" t="s">
        <v>16563</v>
      </c>
      <c r="F3828" t="str">
        <f>IF(ISBLANK(draft_picks[[#This Row],[movie_id]]),"",_xlfn.XLOOKUP(draft_picks[[#This Row],[movie_id]],drafts.movies[id],drafts.movies[movie_title]))</f>
        <v>Duck</v>
      </c>
      <c r="G3828" t="s">
        <v>915</v>
      </c>
      <c r="H3828" t="str">
        <f>IF(ISBLANK(draft_picks[[#This Row],[drafter_id]]),"",_xlfn.XLOOKUP(draft_picks[[#This Row],[drafter_id]],drafters[id],drafters[name]))</f>
        <v>Billy Ray Brewton</v>
      </c>
      <c r="J3828" t="str">
        <f>IF(ISBLANK(draft_picks[[#This Row],[drafter_team_id]]),"",_xlfn.XLOOKUP(draft_picks[[#This Row],[drafter_team_id]],drafter_teams[id],drafter_teams[name]))</f>
        <v/>
      </c>
      <c r="M3828" t="str">
        <f>IF(OR(ISBLANK(draft_picks[[#This Row],[veto_drafter_id]]),draft_picks[[#This Row],[veto_drafter_id]]=""),"",_xlfn.XLOOKUP(draft_picks[[#This Row],[veto_drafter_id]],drafters[id],drafters[name]))</f>
        <v/>
      </c>
      <c r="O3828" t="str">
        <f>IF(OR(ISBLANK(draft_picks[[#This Row],[veto_drafter_team_id]]),draft_picks[[#This Row],[veto_drafter_team_id]]=""),"",_xlfn.XLOOKUP(draft_picks[[#This Row],[veto_drafter_team_id]],drafter_teams[id],drafter_teams[name]))</f>
        <v/>
      </c>
      <c r="R3828" t="str">
        <f>IF(OR(ISBLANK(draft_picks[[#This Row],[veto_override_drafter_id]]),draft_picks[[#This Row],[veto_override_drafter_id]]=""),"",_xlfn.XLOOKUP(draft_picks[[#This Row],[veto_override_drafter_id]],drafters[id],drafters[name]))</f>
        <v/>
      </c>
      <c r="T3828" t="str">
        <f>IF(OR(ISBLANK(draft_picks[[#This Row],[veto_override_team_id]]),draft_picks[[#This Row],[veto_override_team_id]]=""),"",_xlfn.XLOOKUP(draft_picks[[#This Row],[veto_override_team_id]],drafter_teams[id],drafter_teams[name]))</f>
        <v/>
      </c>
    </row>
    <row r="3829" spans="1:20" x14ac:dyDescent="0.25">
      <c r="A3829" t="s">
        <v>580</v>
      </c>
      <c r="B3829" t="str">
        <f>_xlfn.XLOOKUP(draft_picks[[#This Row],[draft_id]],drafts[id],drafts[title])</f>
        <v>Philip Baker Hall</v>
      </c>
      <c r="C3829">
        <v>6</v>
      </c>
      <c r="D3829">
        <f>IF(C3828&lt;draft_picks[[#This Row],[position]],1,IF(C3828&gt;draft_picks[[#This Row],[position]],D3828+1,IF(C3828=draft_picks[[#This Row],[position]],D3828+1)))</f>
        <v>2</v>
      </c>
      <c r="E3829" t="s">
        <v>16564</v>
      </c>
      <c r="F3829" t="str">
        <f>IF(ISBLANK(draft_picks[[#This Row],[movie_id]]),"",_xlfn.XLOOKUP(draft_picks[[#This Row],[movie_id]],drafts.movies[id],drafts.movies[movie_title]))</f>
        <v>Die, Mommie, Die!</v>
      </c>
      <c r="G3829" t="s">
        <v>915</v>
      </c>
      <c r="H3829" t="str">
        <f>IF(ISBLANK(draft_picks[[#This Row],[drafter_id]]),"",_xlfn.XLOOKUP(draft_picks[[#This Row],[drafter_id]],drafters[id],drafters[name]))</f>
        <v>Billy Ray Brewton</v>
      </c>
      <c r="J3829" t="str">
        <f>IF(ISBLANK(draft_picks[[#This Row],[drafter_team_id]]),"",_xlfn.XLOOKUP(draft_picks[[#This Row],[drafter_team_id]],drafter_teams[id],drafter_teams[name]))</f>
        <v/>
      </c>
      <c r="M3829" t="str">
        <f>IF(OR(ISBLANK(draft_picks[[#This Row],[veto_drafter_id]]),draft_picks[[#This Row],[veto_drafter_id]]=""),"",_xlfn.XLOOKUP(draft_picks[[#This Row],[veto_drafter_id]],drafters[id],drafters[name]))</f>
        <v/>
      </c>
      <c r="O3829" t="str">
        <f>IF(OR(ISBLANK(draft_picks[[#This Row],[veto_drafter_team_id]]),draft_picks[[#This Row],[veto_drafter_team_id]]=""),"",_xlfn.XLOOKUP(draft_picks[[#This Row],[veto_drafter_team_id]],drafter_teams[id],drafter_teams[name]))</f>
        <v/>
      </c>
      <c r="R3829" t="str">
        <f>IF(OR(ISBLANK(draft_picks[[#This Row],[veto_override_drafter_id]]),draft_picks[[#This Row],[veto_override_drafter_id]]=""),"",_xlfn.XLOOKUP(draft_picks[[#This Row],[veto_override_drafter_id]],drafters[id],drafters[name]))</f>
        <v/>
      </c>
      <c r="T3829" t="str">
        <f>IF(OR(ISBLANK(draft_picks[[#This Row],[veto_override_team_id]]),draft_picks[[#This Row],[veto_override_team_id]]=""),"",_xlfn.XLOOKUP(draft_picks[[#This Row],[veto_override_team_id]],drafter_teams[id],drafter_teams[name]))</f>
        <v/>
      </c>
    </row>
    <row r="3830" spans="1:20" x14ac:dyDescent="0.25">
      <c r="A3830" t="s">
        <v>580</v>
      </c>
      <c r="B3830" t="str">
        <f>_xlfn.XLOOKUP(draft_picks[[#This Row],[draft_id]],drafts[id],drafts[title])</f>
        <v>Philip Baker Hall</v>
      </c>
      <c r="C3830">
        <v>5</v>
      </c>
      <c r="D3830">
        <f>IF(C3829&lt;draft_picks[[#This Row],[position]],1,IF(C3829&gt;draft_picks[[#This Row],[position]],D3829+1,IF(C3829=draft_picks[[#This Row],[position]],D3829+1)))</f>
        <v>3</v>
      </c>
      <c r="E3830" t="s">
        <v>16565</v>
      </c>
      <c r="F3830" t="str">
        <f>IF(ISBLANK(draft_picks[[#This Row],[movie_id]]),"",_xlfn.XLOOKUP(draft_picks[[#This Row],[movie_id]],drafts.movies[id],drafts.movies[movie_title]))</f>
        <v>Secret Honor</v>
      </c>
      <c r="G3830" t="s">
        <v>789</v>
      </c>
      <c r="H3830" t="str">
        <f>IF(ISBLANK(draft_picks[[#This Row],[drafter_id]]),"",_xlfn.XLOOKUP(draft_picks[[#This Row],[drafter_id]],drafters[id],drafters[name]))</f>
        <v>Bryan Cogman</v>
      </c>
      <c r="J3830" t="str">
        <f>IF(ISBLANK(draft_picks[[#This Row],[drafter_team_id]]),"",_xlfn.XLOOKUP(draft_picks[[#This Row],[drafter_team_id]],drafter_teams[id],drafter_teams[name]))</f>
        <v/>
      </c>
      <c r="M3830" t="str">
        <f>IF(OR(ISBLANK(draft_picks[[#This Row],[veto_drafter_id]]),draft_picks[[#This Row],[veto_drafter_id]]=""),"",_xlfn.XLOOKUP(draft_picks[[#This Row],[veto_drafter_id]],drafters[id],drafters[name]))</f>
        <v/>
      </c>
      <c r="O3830" t="str">
        <f>IF(OR(ISBLANK(draft_picks[[#This Row],[veto_drafter_team_id]]),draft_picks[[#This Row],[veto_drafter_team_id]]=""),"",_xlfn.XLOOKUP(draft_picks[[#This Row],[veto_drafter_team_id]],drafter_teams[id],drafter_teams[name]))</f>
        <v/>
      </c>
      <c r="R3830" t="str">
        <f>IF(OR(ISBLANK(draft_picks[[#This Row],[veto_override_drafter_id]]),draft_picks[[#This Row],[veto_override_drafter_id]]=""),"",_xlfn.XLOOKUP(draft_picks[[#This Row],[veto_override_drafter_id]],drafters[id],drafters[name]))</f>
        <v/>
      </c>
      <c r="T3830" t="str">
        <f>IF(OR(ISBLANK(draft_picks[[#This Row],[veto_override_team_id]]),draft_picks[[#This Row],[veto_override_team_id]]=""),"",_xlfn.XLOOKUP(draft_picks[[#This Row],[veto_override_team_id]],drafter_teams[id],drafter_teams[name]))</f>
        <v/>
      </c>
    </row>
    <row r="3831" spans="1:20" x14ac:dyDescent="0.25">
      <c r="A3831" t="s">
        <v>580</v>
      </c>
      <c r="B3831" t="str">
        <f>_xlfn.XLOOKUP(draft_picks[[#This Row],[draft_id]],drafts[id],drafts[title])</f>
        <v>Philip Baker Hall</v>
      </c>
      <c r="C3831">
        <v>4</v>
      </c>
      <c r="D3831">
        <f>IF(C3830&lt;draft_picks[[#This Row],[position]],1,IF(C3830&gt;draft_picks[[#This Row],[position]],D3830+1,IF(C3830=draft_picks[[#This Row],[position]],D3830+1)))</f>
        <v>4</v>
      </c>
      <c r="E3831" t="s">
        <v>16566</v>
      </c>
      <c r="F3831" t="str">
        <f>IF(ISBLANK(draft_picks[[#This Row],[movie_id]]),"",_xlfn.XLOOKUP(draft_picks[[#This Row],[movie_id]],drafts.movies[id],drafts.movies[movie_title]))</f>
        <v>Say Anything</v>
      </c>
      <c r="G3831" t="s">
        <v>915</v>
      </c>
      <c r="H3831" t="str">
        <f>IF(ISBLANK(draft_picks[[#This Row],[drafter_id]]),"",_xlfn.XLOOKUP(draft_picks[[#This Row],[drafter_id]],drafters[id],drafters[name]))</f>
        <v>Billy Ray Brewton</v>
      </c>
      <c r="J3831" t="str">
        <f>IF(ISBLANK(draft_picks[[#This Row],[drafter_team_id]]),"",_xlfn.XLOOKUP(draft_picks[[#This Row],[drafter_team_id]],drafter_teams[id],drafter_teams[name]))</f>
        <v/>
      </c>
      <c r="M3831" t="str">
        <f>IF(OR(ISBLANK(draft_picks[[#This Row],[veto_drafter_id]]),draft_picks[[#This Row],[veto_drafter_id]]=""),"",_xlfn.XLOOKUP(draft_picks[[#This Row],[veto_drafter_id]],drafters[id],drafters[name]))</f>
        <v/>
      </c>
      <c r="O3831" t="str">
        <f>IF(OR(ISBLANK(draft_picks[[#This Row],[veto_drafter_team_id]]),draft_picks[[#This Row],[veto_drafter_team_id]]=""),"",_xlfn.XLOOKUP(draft_picks[[#This Row],[veto_drafter_team_id]],drafter_teams[id],drafter_teams[name]))</f>
        <v/>
      </c>
      <c r="R3831" t="str">
        <f>IF(OR(ISBLANK(draft_picks[[#This Row],[veto_override_drafter_id]]),draft_picks[[#This Row],[veto_override_drafter_id]]=""),"",_xlfn.XLOOKUP(draft_picks[[#This Row],[veto_override_drafter_id]],drafters[id],drafters[name]))</f>
        <v/>
      </c>
      <c r="T3831" t="str">
        <f>IF(OR(ISBLANK(draft_picks[[#This Row],[veto_override_team_id]]),draft_picks[[#This Row],[veto_override_team_id]]=""),"",_xlfn.XLOOKUP(draft_picks[[#This Row],[veto_override_team_id]],drafter_teams[id],drafter_teams[name]))</f>
        <v/>
      </c>
    </row>
    <row r="3832" spans="1:20" x14ac:dyDescent="0.25">
      <c r="A3832" t="s">
        <v>580</v>
      </c>
      <c r="B3832" t="str">
        <f>_xlfn.XLOOKUP(draft_picks[[#This Row],[draft_id]],drafts[id],drafts[title])</f>
        <v>Philip Baker Hall</v>
      </c>
      <c r="C3832">
        <v>3</v>
      </c>
      <c r="D3832">
        <f>IF(C3831&lt;draft_picks[[#This Row],[position]],1,IF(C3831&gt;draft_picks[[#This Row],[position]],D3831+1,IF(C3831=draft_picks[[#This Row],[position]],D3831+1)))</f>
        <v>5</v>
      </c>
      <c r="E3832" t="s">
        <v>6895</v>
      </c>
      <c r="F3832" t="str">
        <f>IF(ISBLANK(draft_picks[[#This Row],[movie_id]]),"",_xlfn.XLOOKUP(draft_picks[[#This Row],[movie_id]],drafts.movies[id],drafts.movies[movie_title]))</f>
        <v>The Talented Mr. Ripley</v>
      </c>
      <c r="G3832" t="s">
        <v>789</v>
      </c>
      <c r="H3832" t="str">
        <f>IF(ISBLANK(draft_picks[[#This Row],[drafter_id]]),"",_xlfn.XLOOKUP(draft_picks[[#This Row],[drafter_id]],drafters[id],drafters[name]))</f>
        <v>Bryan Cogman</v>
      </c>
      <c r="J3832" t="str">
        <f>IF(ISBLANK(draft_picks[[#This Row],[drafter_team_id]]),"",_xlfn.XLOOKUP(draft_picks[[#This Row],[drafter_team_id]],drafter_teams[id],drafter_teams[name]))</f>
        <v/>
      </c>
      <c r="M3832" t="str">
        <f>IF(OR(ISBLANK(draft_picks[[#This Row],[veto_drafter_id]]),draft_picks[[#This Row],[veto_drafter_id]]=""),"",_xlfn.XLOOKUP(draft_picks[[#This Row],[veto_drafter_id]],drafters[id],drafters[name]))</f>
        <v/>
      </c>
      <c r="O3832" t="str">
        <f>IF(OR(ISBLANK(draft_picks[[#This Row],[veto_drafter_team_id]]),draft_picks[[#This Row],[veto_drafter_team_id]]=""),"",_xlfn.XLOOKUP(draft_picks[[#This Row],[veto_drafter_team_id]],drafter_teams[id],drafter_teams[name]))</f>
        <v/>
      </c>
      <c r="R3832" t="str">
        <f>IF(OR(ISBLANK(draft_picks[[#This Row],[veto_override_drafter_id]]),draft_picks[[#This Row],[veto_override_drafter_id]]=""),"",_xlfn.XLOOKUP(draft_picks[[#This Row],[veto_override_drafter_id]],drafters[id],drafters[name]))</f>
        <v/>
      </c>
      <c r="T3832" t="str">
        <f>IF(OR(ISBLANK(draft_picks[[#This Row],[veto_override_team_id]]),draft_picks[[#This Row],[veto_override_team_id]]=""),"",_xlfn.XLOOKUP(draft_picks[[#This Row],[veto_override_team_id]],drafter_teams[id],drafter_teams[name]))</f>
        <v/>
      </c>
    </row>
    <row r="3833" spans="1:20" x14ac:dyDescent="0.25">
      <c r="A3833" t="s">
        <v>580</v>
      </c>
      <c r="B3833" t="str">
        <f>_xlfn.XLOOKUP(draft_picks[[#This Row],[draft_id]],drafts[id],drafts[title])</f>
        <v>Philip Baker Hall</v>
      </c>
      <c r="C3833">
        <v>2</v>
      </c>
      <c r="D3833">
        <f>IF(C3832&lt;draft_picks[[#This Row],[position]],1,IF(C3832&gt;draft_picks[[#This Row],[position]],D3832+1,IF(C3832=draft_picks[[#This Row],[position]],D3832+1)))</f>
        <v>6</v>
      </c>
      <c r="E3833" t="s">
        <v>5217</v>
      </c>
      <c r="F3833" t="str">
        <f>IF(ISBLANK(draft_picks[[#This Row],[movie_id]]),"",_xlfn.XLOOKUP(draft_picks[[#This Row],[movie_id]],drafts.movies[id],drafts.movies[movie_title]))</f>
        <v>Hard Eight</v>
      </c>
      <c r="G3833" t="s">
        <v>915</v>
      </c>
      <c r="H3833" t="str">
        <f>IF(ISBLANK(draft_picks[[#This Row],[drafter_id]]),"",_xlfn.XLOOKUP(draft_picks[[#This Row],[drafter_id]],drafters[id],drafters[name]))</f>
        <v>Billy Ray Brewton</v>
      </c>
      <c r="J3833" t="str">
        <f>IF(ISBLANK(draft_picks[[#This Row],[drafter_team_id]]),"",_xlfn.XLOOKUP(draft_picks[[#This Row],[drafter_team_id]],drafter_teams[id],drafter_teams[name]))</f>
        <v/>
      </c>
      <c r="M3833" t="str">
        <f>IF(OR(ISBLANK(draft_picks[[#This Row],[veto_drafter_id]]),draft_picks[[#This Row],[veto_drafter_id]]=""),"",_xlfn.XLOOKUP(draft_picks[[#This Row],[veto_drafter_id]],drafters[id],drafters[name]))</f>
        <v/>
      </c>
      <c r="O3833" t="str">
        <f>IF(OR(ISBLANK(draft_picks[[#This Row],[veto_drafter_team_id]]),draft_picks[[#This Row],[veto_drafter_team_id]]=""),"",_xlfn.XLOOKUP(draft_picks[[#This Row],[veto_drafter_team_id]],drafter_teams[id],drafter_teams[name]))</f>
        <v/>
      </c>
      <c r="R3833" t="str">
        <f>IF(OR(ISBLANK(draft_picks[[#This Row],[veto_override_drafter_id]]),draft_picks[[#This Row],[veto_override_drafter_id]]=""),"",_xlfn.XLOOKUP(draft_picks[[#This Row],[veto_override_drafter_id]],drafters[id],drafters[name]))</f>
        <v/>
      </c>
      <c r="T3833" t="str">
        <f>IF(OR(ISBLANK(draft_picks[[#This Row],[veto_override_team_id]]),draft_picks[[#This Row],[veto_override_team_id]]=""),"",_xlfn.XLOOKUP(draft_picks[[#This Row],[veto_override_team_id]],drafter_teams[id],drafter_teams[name]))</f>
        <v/>
      </c>
    </row>
    <row r="3834" spans="1:20" x14ac:dyDescent="0.25">
      <c r="A3834" t="s">
        <v>580</v>
      </c>
      <c r="B3834" t="str">
        <f>_xlfn.XLOOKUP(draft_picks[[#This Row],[draft_id]],drafts[id],drafts[title])</f>
        <v>Philip Baker Hall</v>
      </c>
      <c r="C3834">
        <v>1</v>
      </c>
      <c r="D3834">
        <f>IF(C3833&lt;draft_picks[[#This Row],[position]],1,IF(C3833&gt;draft_picks[[#This Row],[position]],D3833+1,IF(C3833=draft_picks[[#This Row],[position]],D3833+1)))</f>
        <v>7</v>
      </c>
      <c r="E3834" t="s">
        <v>5955</v>
      </c>
      <c r="F3834" t="str">
        <f>IF(ISBLANK(draft_picks[[#This Row],[movie_id]]),"",_xlfn.XLOOKUP(draft_picks[[#This Row],[movie_id]],drafts.movies[id],drafts.movies[movie_title]))</f>
        <v>Magnolia</v>
      </c>
      <c r="G3834" t="s">
        <v>789</v>
      </c>
      <c r="H3834" t="str">
        <f>IF(ISBLANK(draft_picks[[#This Row],[drafter_id]]),"",_xlfn.XLOOKUP(draft_picks[[#This Row],[drafter_id]],drafters[id],drafters[name]))</f>
        <v>Bryan Cogman</v>
      </c>
      <c r="J3834" t="str">
        <f>IF(ISBLANK(draft_picks[[#This Row],[drafter_team_id]]),"",_xlfn.XLOOKUP(draft_picks[[#This Row],[drafter_team_id]],drafter_teams[id],drafter_teams[name]))</f>
        <v/>
      </c>
      <c r="M3834" t="str">
        <f>IF(OR(ISBLANK(draft_picks[[#This Row],[veto_drafter_id]]),draft_picks[[#This Row],[veto_drafter_id]]=""),"",_xlfn.XLOOKUP(draft_picks[[#This Row],[veto_drafter_id]],drafters[id],drafters[name]))</f>
        <v/>
      </c>
      <c r="O3834" t="str">
        <f>IF(OR(ISBLANK(draft_picks[[#This Row],[veto_drafter_team_id]]),draft_picks[[#This Row],[veto_drafter_team_id]]=""),"",_xlfn.XLOOKUP(draft_picks[[#This Row],[veto_drafter_team_id]],drafter_teams[id],drafter_teams[name]))</f>
        <v/>
      </c>
      <c r="R3834" t="str">
        <f>IF(OR(ISBLANK(draft_picks[[#This Row],[veto_override_drafter_id]]),draft_picks[[#This Row],[veto_override_drafter_id]]=""),"",_xlfn.XLOOKUP(draft_picks[[#This Row],[veto_override_drafter_id]],drafters[id],drafters[name]))</f>
        <v/>
      </c>
      <c r="T3834" t="str">
        <f>IF(OR(ISBLANK(draft_picks[[#This Row],[veto_override_team_id]]),draft_picks[[#This Row],[veto_override_team_id]]=""),"",_xlfn.XLOOKUP(draft_picks[[#This Row],[veto_override_team_id]],drafter_teams[id],drafter_teams[name]))</f>
        <v/>
      </c>
    </row>
    <row r="3835" spans="1:20" x14ac:dyDescent="0.25">
      <c r="A3835" t="s">
        <v>600</v>
      </c>
      <c r="B3835" t="str">
        <f>_xlfn.XLOOKUP(draft_picks[[#This Row],[draft_id]],drafts[id],drafts[title])</f>
        <v>Clu Gulager</v>
      </c>
      <c r="C3835">
        <v>7</v>
      </c>
      <c r="D3835">
        <f>IF(C3834&lt;draft_picks[[#This Row],[position]],1,IF(C3834&gt;draft_picks[[#This Row],[position]],D3834+1,IF(C3834=draft_picks[[#This Row],[position]],D3834+1)))</f>
        <v>1</v>
      </c>
      <c r="E3835" t="s">
        <v>7901</v>
      </c>
      <c r="F3835" t="str">
        <f>IF(ISBLANK(draft_picks[[#This Row],[movie_id]]),"",_xlfn.XLOOKUP(draft_picks[[#This Row],[movie_id]],drafts.movies[id],drafts.movies[movie_title]))</f>
        <v>A Nightmare on Elm Street 2: Freddy's Revenge</v>
      </c>
      <c r="G3835" t="s">
        <v>915</v>
      </c>
      <c r="H3835" t="str">
        <f>IF(ISBLANK(draft_picks[[#This Row],[drafter_id]]),"",_xlfn.XLOOKUP(draft_picks[[#This Row],[drafter_id]],drafters[id],drafters[name]))</f>
        <v>Billy Ray Brewton</v>
      </c>
      <c r="J3835" t="str">
        <f>IF(ISBLANK(draft_picks[[#This Row],[drafter_team_id]]),"",_xlfn.XLOOKUP(draft_picks[[#This Row],[drafter_team_id]],drafter_teams[id],drafter_teams[name]))</f>
        <v/>
      </c>
      <c r="M3835" t="str">
        <f>IF(OR(ISBLANK(draft_picks[[#This Row],[veto_drafter_id]]),draft_picks[[#This Row],[veto_drafter_id]]=""),"",_xlfn.XLOOKUP(draft_picks[[#This Row],[veto_drafter_id]],drafters[id],drafters[name]))</f>
        <v/>
      </c>
      <c r="O3835" t="str">
        <f>IF(OR(ISBLANK(draft_picks[[#This Row],[veto_drafter_team_id]]),draft_picks[[#This Row],[veto_drafter_team_id]]=""),"",_xlfn.XLOOKUP(draft_picks[[#This Row],[veto_drafter_team_id]],drafter_teams[id],drafter_teams[name]))</f>
        <v/>
      </c>
      <c r="R3835" t="str">
        <f>IF(OR(ISBLANK(draft_picks[[#This Row],[veto_override_drafter_id]]),draft_picks[[#This Row],[veto_override_drafter_id]]=""),"",_xlfn.XLOOKUP(draft_picks[[#This Row],[veto_override_drafter_id]],drafters[id],drafters[name]))</f>
        <v/>
      </c>
      <c r="T3835" t="str">
        <f>IF(OR(ISBLANK(draft_picks[[#This Row],[veto_override_team_id]]),draft_picks[[#This Row],[veto_override_team_id]]=""),"",_xlfn.XLOOKUP(draft_picks[[#This Row],[veto_override_team_id]],drafter_teams[id],drafter_teams[name]))</f>
        <v/>
      </c>
    </row>
    <row r="3836" spans="1:20" x14ac:dyDescent="0.25">
      <c r="A3836" t="s">
        <v>600</v>
      </c>
      <c r="B3836" t="str">
        <f>_xlfn.XLOOKUP(draft_picks[[#This Row],[draft_id]],drafts[id],drafts[title])</f>
        <v>Clu Gulager</v>
      </c>
      <c r="C3836">
        <v>6</v>
      </c>
      <c r="D3836">
        <f>IF(C3835&lt;draft_picks[[#This Row],[position]],1,IF(C3835&gt;draft_picks[[#This Row],[position]],D3835+1,IF(C3835=draft_picks[[#This Row],[position]],D3835+1)))</f>
        <v>2</v>
      </c>
      <c r="E3836" t="s">
        <v>16567</v>
      </c>
      <c r="F3836" t="str">
        <f>IF(ISBLANK(draft_picks[[#This Row],[movie_id]]),"",_xlfn.XLOOKUP(draft_picks[[#This Row],[movie_id]],drafts.movies[id],drafts.movies[movie_title]))</f>
        <v>The Last Picture Show</v>
      </c>
      <c r="G3836" t="s">
        <v>915</v>
      </c>
      <c r="H3836" t="str">
        <f>IF(ISBLANK(draft_picks[[#This Row],[drafter_id]]),"",_xlfn.XLOOKUP(draft_picks[[#This Row],[drafter_id]],drafters[id],drafters[name]))</f>
        <v>Billy Ray Brewton</v>
      </c>
      <c r="J3836" t="str">
        <f>IF(ISBLANK(draft_picks[[#This Row],[drafter_team_id]]),"",_xlfn.XLOOKUP(draft_picks[[#This Row],[drafter_team_id]],drafter_teams[id],drafter_teams[name]))</f>
        <v/>
      </c>
      <c r="M3836" t="str">
        <f>IF(OR(ISBLANK(draft_picks[[#This Row],[veto_drafter_id]]),draft_picks[[#This Row],[veto_drafter_id]]=""),"",_xlfn.XLOOKUP(draft_picks[[#This Row],[veto_drafter_id]],drafters[id],drafters[name]))</f>
        <v/>
      </c>
      <c r="O3836" t="str">
        <f>IF(OR(ISBLANK(draft_picks[[#This Row],[veto_drafter_team_id]]),draft_picks[[#This Row],[veto_drafter_team_id]]=""),"",_xlfn.XLOOKUP(draft_picks[[#This Row],[veto_drafter_team_id]],drafter_teams[id],drafter_teams[name]))</f>
        <v/>
      </c>
      <c r="R3836" t="str">
        <f>IF(OR(ISBLANK(draft_picks[[#This Row],[veto_override_drafter_id]]),draft_picks[[#This Row],[veto_override_drafter_id]]=""),"",_xlfn.XLOOKUP(draft_picks[[#This Row],[veto_override_drafter_id]],drafters[id],drafters[name]))</f>
        <v/>
      </c>
      <c r="T3836" t="str">
        <f>IF(OR(ISBLANK(draft_picks[[#This Row],[veto_override_team_id]]),draft_picks[[#This Row],[veto_override_team_id]]=""),"",_xlfn.XLOOKUP(draft_picks[[#This Row],[veto_override_team_id]],drafter_teams[id],drafter_teams[name]))</f>
        <v/>
      </c>
    </row>
    <row r="3837" spans="1:20" x14ac:dyDescent="0.25">
      <c r="A3837" t="s">
        <v>600</v>
      </c>
      <c r="B3837" t="str">
        <f>_xlfn.XLOOKUP(draft_picks[[#This Row],[draft_id]],drafts[id],drafts[title])</f>
        <v>Clu Gulager</v>
      </c>
      <c r="C3837">
        <v>5</v>
      </c>
      <c r="D3837">
        <f>IF(C3836&lt;draft_picks[[#This Row],[position]],1,IF(C3836&gt;draft_picks[[#This Row],[position]],D3836+1,IF(C3836=draft_picks[[#This Row],[position]],D3836+1)))</f>
        <v>3</v>
      </c>
      <c r="E3837" t="s">
        <v>16568</v>
      </c>
      <c r="F3837" t="str">
        <f>IF(ISBLANK(draft_picks[[#This Row],[movie_id]]),"",_xlfn.XLOOKUP(draft_picks[[#This Row],[movie_id]],drafts.movies[id],drafts.movies[movie_title]))</f>
        <v>From a Whisper to a Scream</v>
      </c>
      <c r="G3837" t="s">
        <v>789</v>
      </c>
      <c r="H3837" t="str">
        <f>IF(ISBLANK(draft_picks[[#This Row],[drafter_id]]),"",_xlfn.XLOOKUP(draft_picks[[#This Row],[drafter_id]],drafters[id],drafters[name]))</f>
        <v>Bryan Cogman</v>
      </c>
      <c r="J3837" t="str">
        <f>IF(ISBLANK(draft_picks[[#This Row],[drafter_team_id]]),"",_xlfn.XLOOKUP(draft_picks[[#This Row],[drafter_team_id]],drafter_teams[id],drafter_teams[name]))</f>
        <v/>
      </c>
      <c r="M3837" t="str">
        <f>IF(OR(ISBLANK(draft_picks[[#This Row],[veto_drafter_id]]),draft_picks[[#This Row],[veto_drafter_id]]=""),"",_xlfn.XLOOKUP(draft_picks[[#This Row],[veto_drafter_id]],drafters[id],drafters[name]))</f>
        <v/>
      </c>
      <c r="O3837" t="str">
        <f>IF(OR(ISBLANK(draft_picks[[#This Row],[veto_drafter_team_id]]),draft_picks[[#This Row],[veto_drafter_team_id]]=""),"",_xlfn.XLOOKUP(draft_picks[[#This Row],[veto_drafter_team_id]],drafter_teams[id],drafter_teams[name]))</f>
        <v/>
      </c>
      <c r="R3837" t="str">
        <f>IF(OR(ISBLANK(draft_picks[[#This Row],[veto_override_drafter_id]]),draft_picks[[#This Row],[veto_override_drafter_id]]=""),"",_xlfn.XLOOKUP(draft_picks[[#This Row],[veto_override_drafter_id]],drafters[id],drafters[name]))</f>
        <v/>
      </c>
      <c r="T3837" t="str">
        <f>IF(OR(ISBLANK(draft_picks[[#This Row],[veto_override_team_id]]),draft_picks[[#This Row],[veto_override_team_id]]=""),"",_xlfn.XLOOKUP(draft_picks[[#This Row],[veto_override_team_id]],drafter_teams[id],drafter_teams[name]))</f>
        <v/>
      </c>
    </row>
    <row r="3838" spans="1:20" x14ac:dyDescent="0.25">
      <c r="A3838" t="s">
        <v>600</v>
      </c>
      <c r="B3838" t="str">
        <f>_xlfn.XLOOKUP(draft_picks[[#This Row],[draft_id]],drafts[id],drafts[title])</f>
        <v>Clu Gulager</v>
      </c>
      <c r="C3838">
        <v>4</v>
      </c>
      <c r="D3838">
        <f>IF(C3837&lt;draft_picks[[#This Row],[position]],1,IF(C3837&gt;draft_picks[[#This Row],[position]],D3837+1,IF(C3837=draft_picks[[#This Row],[position]],D3837+1)))</f>
        <v>4</v>
      </c>
      <c r="E3838" t="s">
        <v>16569</v>
      </c>
      <c r="F3838" t="str">
        <f>IF(ISBLANK(draft_picks[[#This Row],[movie_id]]),"",_xlfn.XLOOKUP(draft_picks[[#This Row],[movie_id]],drafts.movies[id],drafts.movies[movie_title]))</f>
        <v>A Question of Love</v>
      </c>
      <c r="G3838" t="s">
        <v>915</v>
      </c>
      <c r="H3838" t="str">
        <f>IF(ISBLANK(draft_picks[[#This Row],[drafter_id]]),"",_xlfn.XLOOKUP(draft_picks[[#This Row],[drafter_id]],drafters[id],drafters[name]))</f>
        <v>Billy Ray Brewton</v>
      </c>
      <c r="J3838" t="str">
        <f>IF(ISBLANK(draft_picks[[#This Row],[drafter_team_id]]),"",_xlfn.XLOOKUP(draft_picks[[#This Row],[drafter_team_id]],drafter_teams[id],drafter_teams[name]))</f>
        <v/>
      </c>
      <c r="M3838" t="str">
        <f>IF(OR(ISBLANK(draft_picks[[#This Row],[veto_drafter_id]]),draft_picks[[#This Row],[veto_drafter_id]]=""),"",_xlfn.XLOOKUP(draft_picks[[#This Row],[veto_drafter_id]],drafters[id],drafters[name]))</f>
        <v/>
      </c>
      <c r="O3838" t="str">
        <f>IF(OR(ISBLANK(draft_picks[[#This Row],[veto_drafter_team_id]]),draft_picks[[#This Row],[veto_drafter_team_id]]=""),"",_xlfn.XLOOKUP(draft_picks[[#This Row],[veto_drafter_team_id]],drafter_teams[id],drafter_teams[name]))</f>
        <v/>
      </c>
      <c r="R3838" t="str">
        <f>IF(OR(ISBLANK(draft_picks[[#This Row],[veto_override_drafter_id]]),draft_picks[[#This Row],[veto_override_drafter_id]]=""),"",_xlfn.XLOOKUP(draft_picks[[#This Row],[veto_override_drafter_id]],drafters[id],drafters[name]))</f>
        <v/>
      </c>
      <c r="T3838" t="str">
        <f>IF(OR(ISBLANK(draft_picks[[#This Row],[veto_override_team_id]]),draft_picks[[#This Row],[veto_override_team_id]]=""),"",_xlfn.XLOOKUP(draft_picks[[#This Row],[veto_override_team_id]],drafter_teams[id],drafter_teams[name]))</f>
        <v/>
      </c>
    </row>
    <row r="3839" spans="1:20" x14ac:dyDescent="0.25">
      <c r="A3839" t="s">
        <v>600</v>
      </c>
      <c r="B3839" t="str">
        <f>_xlfn.XLOOKUP(draft_picks[[#This Row],[draft_id]],drafts[id],drafts[title])</f>
        <v>Clu Gulager</v>
      </c>
      <c r="C3839">
        <v>3</v>
      </c>
      <c r="D3839">
        <f>IF(C3838&lt;draft_picks[[#This Row],[position]],1,IF(C3838&gt;draft_picks[[#This Row],[position]],D3838+1,IF(C3838=draft_picks[[#This Row],[position]],D3838+1)))</f>
        <v>5</v>
      </c>
      <c r="E3839" t="s">
        <v>16570</v>
      </c>
      <c r="F3839" t="str">
        <f>IF(ISBLANK(draft_picks[[#This Row],[movie_id]]),"",_xlfn.XLOOKUP(draft_picks[[#This Row],[movie_id]],drafts.movies[id],drafts.movies[movie_title]))</f>
        <v>The Killers</v>
      </c>
      <c r="G3839" t="s">
        <v>789</v>
      </c>
      <c r="H3839" t="str">
        <f>IF(ISBLANK(draft_picks[[#This Row],[drafter_id]]),"",_xlfn.XLOOKUP(draft_picks[[#This Row],[drafter_id]],drafters[id],drafters[name]))</f>
        <v>Bryan Cogman</v>
      </c>
      <c r="J3839" t="str">
        <f>IF(ISBLANK(draft_picks[[#This Row],[drafter_team_id]]),"",_xlfn.XLOOKUP(draft_picks[[#This Row],[drafter_team_id]],drafter_teams[id],drafter_teams[name]))</f>
        <v/>
      </c>
      <c r="M3839" t="str">
        <f>IF(OR(ISBLANK(draft_picks[[#This Row],[veto_drafter_id]]),draft_picks[[#This Row],[veto_drafter_id]]=""),"",_xlfn.XLOOKUP(draft_picks[[#This Row],[veto_drafter_id]],drafters[id],drafters[name]))</f>
        <v/>
      </c>
      <c r="O3839" t="str">
        <f>IF(OR(ISBLANK(draft_picks[[#This Row],[veto_drafter_team_id]]),draft_picks[[#This Row],[veto_drafter_team_id]]=""),"",_xlfn.XLOOKUP(draft_picks[[#This Row],[veto_drafter_team_id]],drafter_teams[id],drafter_teams[name]))</f>
        <v/>
      </c>
      <c r="R3839" t="str">
        <f>IF(OR(ISBLANK(draft_picks[[#This Row],[veto_override_drafter_id]]),draft_picks[[#This Row],[veto_override_drafter_id]]=""),"",_xlfn.XLOOKUP(draft_picks[[#This Row],[veto_override_drafter_id]],drafters[id],drafters[name]))</f>
        <v/>
      </c>
      <c r="T3839" t="str">
        <f>IF(OR(ISBLANK(draft_picks[[#This Row],[veto_override_team_id]]),draft_picks[[#This Row],[veto_override_team_id]]=""),"",_xlfn.XLOOKUP(draft_picks[[#This Row],[veto_override_team_id]],drafter_teams[id],drafter_teams[name]))</f>
        <v/>
      </c>
    </row>
    <row r="3840" spans="1:20" x14ac:dyDescent="0.25">
      <c r="A3840" t="s">
        <v>600</v>
      </c>
      <c r="B3840" t="str">
        <f>_xlfn.XLOOKUP(draft_picks[[#This Row],[draft_id]],drafts[id],drafts[title])</f>
        <v>Clu Gulager</v>
      </c>
      <c r="C3840">
        <v>2</v>
      </c>
      <c r="D3840">
        <f>IF(C3839&lt;draft_picks[[#This Row],[position]],1,IF(C3839&gt;draft_picks[[#This Row],[position]],D3839+1,IF(C3839=draft_picks[[#This Row],[position]],D3839+1)))</f>
        <v>6</v>
      </c>
      <c r="E3840" t="s">
        <v>16571</v>
      </c>
      <c r="F3840" t="str">
        <f>IF(ISBLANK(draft_picks[[#This Row],[movie_id]]),"",_xlfn.XLOOKUP(draft_picks[[#This Row],[movie_id]],drafts.movies[id],drafts.movies[movie_title]))</f>
        <v>A Force of One</v>
      </c>
      <c r="G3840" t="s">
        <v>915</v>
      </c>
      <c r="H3840" t="str">
        <f>IF(ISBLANK(draft_picks[[#This Row],[drafter_id]]),"",_xlfn.XLOOKUP(draft_picks[[#This Row],[drafter_id]],drafters[id],drafters[name]))</f>
        <v>Billy Ray Brewton</v>
      </c>
      <c r="J3840" t="str">
        <f>IF(ISBLANK(draft_picks[[#This Row],[drafter_team_id]]),"",_xlfn.XLOOKUP(draft_picks[[#This Row],[drafter_team_id]],drafter_teams[id],drafter_teams[name]))</f>
        <v/>
      </c>
      <c r="K3840" t="s">
        <v>15484</v>
      </c>
      <c r="L3840" t="s">
        <v>789</v>
      </c>
      <c r="M3840" t="str">
        <f>IF(OR(ISBLANK(draft_picks[[#This Row],[veto_drafter_id]]),draft_picks[[#This Row],[veto_drafter_id]]=""),"",_xlfn.XLOOKUP(draft_picks[[#This Row],[veto_drafter_id]],drafters[id],drafters[name]))</f>
        <v>Bryan Cogman</v>
      </c>
      <c r="O3840" t="str">
        <f>IF(OR(ISBLANK(draft_picks[[#This Row],[veto_drafter_team_id]]),draft_picks[[#This Row],[veto_drafter_team_id]]=""),"",_xlfn.XLOOKUP(draft_picks[[#This Row],[veto_drafter_team_id]],drafter_teams[id],drafter_teams[name]))</f>
        <v/>
      </c>
      <c r="R3840" t="str">
        <f>IF(OR(ISBLANK(draft_picks[[#This Row],[veto_override_drafter_id]]),draft_picks[[#This Row],[veto_override_drafter_id]]=""),"",_xlfn.XLOOKUP(draft_picks[[#This Row],[veto_override_drafter_id]],drafters[id],drafters[name]))</f>
        <v/>
      </c>
      <c r="T3840" t="str">
        <f>IF(OR(ISBLANK(draft_picks[[#This Row],[veto_override_team_id]]),draft_picks[[#This Row],[veto_override_team_id]]=""),"",_xlfn.XLOOKUP(draft_picks[[#This Row],[veto_override_team_id]],drafter_teams[id],drafter_teams[name]))</f>
        <v/>
      </c>
    </row>
    <row r="3841" spans="1:20" x14ac:dyDescent="0.25">
      <c r="A3841" t="s">
        <v>600</v>
      </c>
      <c r="B3841" t="str">
        <f>_xlfn.XLOOKUP(draft_picks[[#This Row],[draft_id]],drafts[id],drafts[title])</f>
        <v>Clu Gulager</v>
      </c>
      <c r="C3841">
        <v>2</v>
      </c>
      <c r="D3841">
        <f>IF(C3840&lt;draft_picks[[#This Row],[position]],1,IF(C3840&gt;draft_picks[[#This Row],[position]],D3840+1,IF(C3840=draft_picks[[#This Row],[position]],D3840+1)))</f>
        <v>7</v>
      </c>
      <c r="E3841" t="s">
        <v>16572</v>
      </c>
      <c r="F3841" t="str">
        <f>IF(ISBLANK(draft_picks[[#This Row],[movie_id]]),"",_xlfn.XLOOKUP(draft_picks[[#This Row],[movie_id]],drafts.movies[id],drafts.movies[movie_title]))</f>
        <v>Feast</v>
      </c>
      <c r="G3841" t="s">
        <v>915</v>
      </c>
      <c r="H3841" t="str">
        <f>IF(ISBLANK(draft_picks[[#This Row],[drafter_id]]),"",_xlfn.XLOOKUP(draft_picks[[#This Row],[drafter_id]],drafters[id],drafters[name]))</f>
        <v>Billy Ray Brewton</v>
      </c>
      <c r="J3841" t="str">
        <f>IF(ISBLANK(draft_picks[[#This Row],[drafter_team_id]]),"",_xlfn.XLOOKUP(draft_picks[[#This Row],[drafter_team_id]],drafter_teams[id],drafter_teams[name]))</f>
        <v/>
      </c>
      <c r="M3841" t="str">
        <f>IF(OR(ISBLANK(draft_picks[[#This Row],[veto_drafter_id]]),draft_picks[[#This Row],[veto_drafter_id]]=""),"",_xlfn.XLOOKUP(draft_picks[[#This Row],[veto_drafter_id]],drafters[id],drafters[name]))</f>
        <v/>
      </c>
      <c r="O3841" t="str">
        <f>IF(OR(ISBLANK(draft_picks[[#This Row],[veto_drafter_team_id]]),draft_picks[[#This Row],[veto_drafter_team_id]]=""),"",_xlfn.XLOOKUP(draft_picks[[#This Row],[veto_drafter_team_id]],drafter_teams[id],drafter_teams[name]))</f>
        <v/>
      </c>
      <c r="R3841" t="str">
        <f>IF(OR(ISBLANK(draft_picks[[#This Row],[veto_override_drafter_id]]),draft_picks[[#This Row],[veto_override_drafter_id]]=""),"",_xlfn.XLOOKUP(draft_picks[[#This Row],[veto_override_drafter_id]],drafters[id],drafters[name]))</f>
        <v/>
      </c>
      <c r="T3841" t="str">
        <f>IF(OR(ISBLANK(draft_picks[[#This Row],[veto_override_team_id]]),draft_picks[[#This Row],[veto_override_team_id]]=""),"",_xlfn.XLOOKUP(draft_picks[[#This Row],[veto_override_team_id]],drafter_teams[id],drafter_teams[name]))</f>
        <v/>
      </c>
    </row>
    <row r="3842" spans="1:20" x14ac:dyDescent="0.25">
      <c r="A3842" t="s">
        <v>600</v>
      </c>
      <c r="B3842" t="str">
        <f>_xlfn.XLOOKUP(draft_picks[[#This Row],[draft_id]],drafts[id],drafts[title])</f>
        <v>Clu Gulager</v>
      </c>
      <c r="C3842">
        <v>1</v>
      </c>
      <c r="D3842">
        <f>IF(C3841&lt;draft_picks[[#This Row],[position]],1,IF(C3841&gt;draft_picks[[#This Row],[position]],D3841+1,IF(C3841=draft_picks[[#This Row],[position]],D3841+1)))</f>
        <v>8</v>
      </c>
      <c r="E3842" t="s">
        <v>6646</v>
      </c>
      <c r="F3842" t="str">
        <f>IF(ISBLANK(draft_picks[[#This Row],[movie_id]]),"",_xlfn.XLOOKUP(draft_picks[[#This Row],[movie_id]],drafts.movies[id],drafts.movies[movie_title]))</f>
        <v>The Return of the Living Dead</v>
      </c>
      <c r="G3842" t="s">
        <v>789</v>
      </c>
      <c r="H3842" t="str">
        <f>IF(ISBLANK(draft_picks[[#This Row],[drafter_id]]),"",_xlfn.XLOOKUP(draft_picks[[#This Row],[drafter_id]],drafters[id],drafters[name]))</f>
        <v>Bryan Cogman</v>
      </c>
      <c r="J3842" t="str">
        <f>IF(ISBLANK(draft_picks[[#This Row],[drafter_team_id]]),"",_xlfn.XLOOKUP(draft_picks[[#This Row],[drafter_team_id]],drafter_teams[id],drafter_teams[name]))</f>
        <v/>
      </c>
      <c r="M3842" t="str">
        <f>IF(OR(ISBLANK(draft_picks[[#This Row],[veto_drafter_id]]),draft_picks[[#This Row],[veto_drafter_id]]=""),"",_xlfn.XLOOKUP(draft_picks[[#This Row],[veto_drafter_id]],drafters[id],drafters[name]))</f>
        <v/>
      </c>
      <c r="O3842" t="str">
        <f>IF(OR(ISBLANK(draft_picks[[#This Row],[veto_drafter_team_id]]),draft_picks[[#This Row],[veto_drafter_team_id]]=""),"",_xlfn.XLOOKUP(draft_picks[[#This Row],[veto_drafter_team_id]],drafter_teams[id],drafter_teams[name]))</f>
        <v/>
      </c>
      <c r="R3842" t="str">
        <f>IF(OR(ISBLANK(draft_picks[[#This Row],[veto_override_drafter_id]]),draft_picks[[#This Row],[veto_override_drafter_id]]=""),"",_xlfn.XLOOKUP(draft_picks[[#This Row],[veto_override_drafter_id]],drafters[id],drafters[name]))</f>
        <v/>
      </c>
      <c r="T3842" t="str">
        <f>IF(OR(ISBLANK(draft_picks[[#This Row],[veto_override_team_id]]),draft_picks[[#This Row],[veto_override_team_id]]=""),"",_xlfn.XLOOKUP(draft_picks[[#This Row],[veto_override_team_id]],drafter_teams[id],drafter_teams[name]))</f>
        <v/>
      </c>
    </row>
    <row r="3843" spans="1:20" x14ac:dyDescent="0.25">
      <c r="A3843" t="s">
        <v>681</v>
      </c>
      <c r="B3843" t="str">
        <f>_xlfn.XLOOKUP(draft_picks[[#This Row],[draft_id]],drafts[id],drafts[title])</f>
        <v>The Exorcist mini-Super Draft</v>
      </c>
      <c r="C3843">
        <v>5</v>
      </c>
      <c r="D3843">
        <f>IF(C3842&lt;draft_picks[[#This Row],[position]],1,IF(C3842&gt;draft_picks[[#This Row],[position]],D3842+1,IF(C3842=draft_picks[[#This Row],[position]],D3842+1)))</f>
        <v>1</v>
      </c>
      <c r="E3843" s="1" t="s">
        <v>16562</v>
      </c>
      <c r="F3843" t="str">
        <f>IF(ISBLANK(draft_picks[[#This Row],[movie_id]]),"",_xlfn.XLOOKUP(draft_picks[[#This Row],[movie_id]],drafts.movies[id],drafts.movies[movie_title]))</f>
        <v>Exorcist II: The Heretic</v>
      </c>
      <c r="G3843" t="s">
        <v>1237</v>
      </c>
      <c r="H3843" t="str">
        <f>IF(ISBLANK(draft_picks[[#This Row],[drafter_id]]),"",_xlfn.XLOOKUP(draft_picks[[#This Row],[drafter_id]],drafters[id],drafters[name]))</f>
        <v>Clay Keller</v>
      </c>
      <c r="J3843" t="str">
        <f>IF(ISBLANK(draft_picks[[#This Row],[drafter_team_id]]),"",_xlfn.XLOOKUP(draft_picks[[#This Row],[drafter_team_id]],drafter_teams[id],drafter_teams[name]))</f>
        <v/>
      </c>
      <c r="K3843" t="s">
        <v>15484</v>
      </c>
      <c r="L3843" t="s">
        <v>1115</v>
      </c>
      <c r="M3843" t="str">
        <f>IF(OR(ISBLANK(draft_picks[[#This Row],[veto_drafter_id]]),draft_picks[[#This Row],[veto_drafter_id]]=""),"",_xlfn.XLOOKUP(draft_picks[[#This Row],[veto_drafter_id]],drafters[id],drafters[name]))</f>
        <v>Ryan Marker</v>
      </c>
      <c r="O3843" t="str">
        <f>IF(OR(ISBLANK(draft_picks[[#This Row],[veto_drafter_team_id]]),draft_picks[[#This Row],[veto_drafter_team_id]]=""),"",_xlfn.XLOOKUP(draft_picks[[#This Row],[veto_drafter_team_id]],drafter_teams[id],drafter_teams[name]))</f>
        <v/>
      </c>
      <c r="R3843" t="str">
        <f>IF(OR(ISBLANK(draft_picks[[#This Row],[veto_override_drafter_id]]),draft_picks[[#This Row],[veto_override_drafter_id]]=""),"",_xlfn.XLOOKUP(draft_picks[[#This Row],[veto_override_drafter_id]],drafters[id],drafters[name]))</f>
        <v/>
      </c>
      <c r="T3843" t="str">
        <f>IF(OR(ISBLANK(draft_picks[[#This Row],[veto_override_team_id]]),draft_picks[[#This Row],[veto_override_team_id]]=""),"",_xlfn.XLOOKUP(draft_picks[[#This Row],[veto_override_team_id]],drafter_teams[id],drafter_teams[name]))</f>
        <v/>
      </c>
    </row>
    <row r="3844" spans="1:20" x14ac:dyDescent="0.25">
      <c r="A3844" t="s">
        <v>681</v>
      </c>
      <c r="B3844" t="str">
        <f>_xlfn.XLOOKUP(draft_picks[[#This Row],[draft_id]],drafts[id],drafts[title])</f>
        <v>The Exorcist mini-Super Draft</v>
      </c>
      <c r="C3844">
        <v>5</v>
      </c>
      <c r="D3844">
        <f>IF(C3843&lt;draft_picks[[#This Row],[position]],1,IF(C3843&gt;draft_picks[[#This Row],[position]],D3843+1,IF(C3843=draft_picks[[#This Row],[position]],D3843+1)))</f>
        <v>2</v>
      </c>
      <c r="E3844" t="s">
        <v>6447</v>
      </c>
      <c r="F3844" t="str">
        <f>IF(ISBLANK(draft_picks[[#This Row],[movie_id]]),"",_xlfn.XLOOKUP(draft_picks[[#This Row],[movie_id]],drafts.movies[id],drafts.movies[movie_title]))</f>
        <v>Exorcist: The Beginning</v>
      </c>
      <c r="G3844" t="s">
        <v>1237</v>
      </c>
      <c r="H3844" t="str">
        <f>IF(ISBLANK(draft_picks[[#This Row],[drafter_id]]),"",_xlfn.XLOOKUP(draft_picks[[#This Row],[drafter_id]],drafters[id],drafters[name]))</f>
        <v>Clay Keller</v>
      </c>
      <c r="J3844" t="str">
        <f>IF(ISBLANK(draft_picks[[#This Row],[drafter_team_id]]),"",_xlfn.XLOOKUP(draft_picks[[#This Row],[drafter_team_id]],drafter_teams[id],drafter_teams[name]))</f>
        <v/>
      </c>
      <c r="M3844" t="str">
        <f>IF(OR(ISBLANK(draft_picks[[#This Row],[veto_drafter_id]]),draft_picks[[#This Row],[veto_drafter_id]]=""),"",_xlfn.XLOOKUP(draft_picks[[#This Row],[veto_drafter_id]],drafters[id],drafters[name]))</f>
        <v/>
      </c>
      <c r="O3844" t="str">
        <f>IF(OR(ISBLANK(draft_picks[[#This Row],[veto_drafter_team_id]]),draft_picks[[#This Row],[veto_drafter_team_id]]=""),"",_xlfn.XLOOKUP(draft_picks[[#This Row],[veto_drafter_team_id]],drafter_teams[id],drafter_teams[name]))</f>
        <v/>
      </c>
      <c r="R3844" t="str">
        <f>IF(OR(ISBLANK(draft_picks[[#This Row],[veto_override_drafter_id]]),draft_picks[[#This Row],[veto_override_drafter_id]]=""),"",_xlfn.XLOOKUP(draft_picks[[#This Row],[veto_override_drafter_id]],drafters[id],drafters[name]))</f>
        <v/>
      </c>
      <c r="T3844" t="str">
        <f>IF(OR(ISBLANK(draft_picks[[#This Row],[veto_override_team_id]]),draft_picks[[#This Row],[veto_override_team_id]]=""),"",_xlfn.XLOOKUP(draft_picks[[#This Row],[veto_override_team_id]],drafter_teams[id],drafter_teams[name]))</f>
        <v/>
      </c>
    </row>
    <row r="3845" spans="1:20" x14ac:dyDescent="0.25">
      <c r="A3845" t="s">
        <v>681</v>
      </c>
      <c r="B3845" t="str">
        <f>_xlfn.XLOOKUP(draft_picks[[#This Row],[draft_id]],drafts[id],drafts[title])</f>
        <v>The Exorcist mini-Super Draft</v>
      </c>
      <c r="C3845">
        <v>4</v>
      </c>
      <c r="D3845">
        <f>IF(C3844&lt;draft_picks[[#This Row],[position]],1,IF(C3844&gt;draft_picks[[#This Row],[position]],D3844+1,IF(C3844=draft_picks[[#This Row],[position]],D3844+1)))</f>
        <v>3</v>
      </c>
      <c r="E3845" s="1" t="s">
        <v>16562</v>
      </c>
      <c r="F3845" t="str">
        <f>IF(ISBLANK(draft_picks[[#This Row],[movie_id]]),"",_xlfn.XLOOKUP(draft_picks[[#This Row],[movie_id]],drafts.movies[id],drafts.movies[movie_title]))</f>
        <v>Exorcist II: The Heretic</v>
      </c>
      <c r="G3845" t="s">
        <v>1115</v>
      </c>
      <c r="H3845" t="str">
        <f>IF(ISBLANK(draft_picks[[#This Row],[drafter_id]]),"",_xlfn.XLOOKUP(draft_picks[[#This Row],[drafter_id]],drafters[id],drafters[name]))</f>
        <v>Ryan Marker</v>
      </c>
      <c r="J3845" t="str">
        <f>IF(ISBLANK(draft_picks[[#This Row],[drafter_team_id]]),"",_xlfn.XLOOKUP(draft_picks[[#This Row],[drafter_team_id]],drafter_teams[id],drafter_teams[name]))</f>
        <v/>
      </c>
      <c r="M3845" t="str">
        <f>IF(OR(ISBLANK(draft_picks[[#This Row],[veto_drafter_id]]),draft_picks[[#This Row],[veto_drafter_id]]=""),"",_xlfn.XLOOKUP(draft_picks[[#This Row],[veto_drafter_id]],drafters[id],drafters[name]))</f>
        <v/>
      </c>
      <c r="O3845" t="str">
        <f>IF(OR(ISBLANK(draft_picks[[#This Row],[veto_drafter_team_id]]),draft_picks[[#This Row],[veto_drafter_team_id]]=""),"",_xlfn.XLOOKUP(draft_picks[[#This Row],[veto_drafter_team_id]],drafter_teams[id],drafter_teams[name]))</f>
        <v/>
      </c>
      <c r="R3845" t="str">
        <f>IF(OR(ISBLANK(draft_picks[[#This Row],[veto_override_drafter_id]]),draft_picks[[#This Row],[veto_override_drafter_id]]=""),"",_xlfn.XLOOKUP(draft_picks[[#This Row],[veto_override_drafter_id]],drafters[id],drafters[name]))</f>
        <v/>
      </c>
      <c r="T3845" t="str">
        <f>IF(OR(ISBLANK(draft_picks[[#This Row],[veto_override_team_id]]),draft_picks[[#This Row],[veto_override_team_id]]=""),"",_xlfn.XLOOKUP(draft_picks[[#This Row],[veto_override_team_id]],drafter_teams[id],drafter_teams[name]))</f>
        <v/>
      </c>
    </row>
    <row r="3846" spans="1:20" x14ac:dyDescent="0.25">
      <c r="A3846" t="s">
        <v>681</v>
      </c>
      <c r="B3846" t="str">
        <f>_xlfn.XLOOKUP(draft_picks[[#This Row],[draft_id]],drafts[id],drafts[title])</f>
        <v>The Exorcist mini-Super Draft</v>
      </c>
      <c r="C3846">
        <v>3</v>
      </c>
      <c r="D3846">
        <f>IF(C3845&lt;draft_picks[[#This Row],[position]],1,IF(C3845&gt;draft_picks[[#This Row],[position]],D3845+1,IF(C3845=draft_picks[[#This Row],[position]],D3845+1)))</f>
        <v>4</v>
      </c>
      <c r="E3846" t="s">
        <v>7679</v>
      </c>
      <c r="F3846" t="str">
        <f>IF(ISBLANK(draft_picks[[#This Row],[movie_id]]),"",_xlfn.XLOOKUP(draft_picks[[#This Row],[movie_id]],drafts.movies[id],drafts.movies[movie_title]))</f>
        <v>Dominion: Prequel to the Exorcist</v>
      </c>
      <c r="G3846" t="s">
        <v>1237</v>
      </c>
      <c r="H3846" t="str">
        <f>IF(ISBLANK(draft_picks[[#This Row],[drafter_id]]),"",_xlfn.XLOOKUP(draft_picks[[#This Row],[drafter_id]],drafters[id],drafters[name]))</f>
        <v>Clay Keller</v>
      </c>
      <c r="J3846" t="str">
        <f>IF(ISBLANK(draft_picks[[#This Row],[drafter_team_id]]),"",_xlfn.XLOOKUP(draft_picks[[#This Row],[drafter_team_id]],drafter_teams[id],drafter_teams[name]))</f>
        <v/>
      </c>
      <c r="M3846" t="str">
        <f>IF(OR(ISBLANK(draft_picks[[#This Row],[veto_drafter_id]]),draft_picks[[#This Row],[veto_drafter_id]]=""),"",_xlfn.XLOOKUP(draft_picks[[#This Row],[veto_drafter_id]],drafters[id],drafters[name]))</f>
        <v/>
      </c>
      <c r="O3846" t="str">
        <f>IF(OR(ISBLANK(draft_picks[[#This Row],[veto_drafter_team_id]]),draft_picks[[#This Row],[veto_drafter_team_id]]=""),"",_xlfn.XLOOKUP(draft_picks[[#This Row],[veto_drafter_team_id]],drafter_teams[id],drafter_teams[name]))</f>
        <v/>
      </c>
      <c r="R3846" t="str">
        <f>IF(OR(ISBLANK(draft_picks[[#This Row],[veto_override_drafter_id]]),draft_picks[[#This Row],[veto_override_drafter_id]]=""),"",_xlfn.XLOOKUP(draft_picks[[#This Row],[veto_override_drafter_id]],drafters[id],drafters[name]))</f>
        <v/>
      </c>
      <c r="T3846" t="str">
        <f>IF(OR(ISBLANK(draft_picks[[#This Row],[veto_override_team_id]]),draft_picks[[#This Row],[veto_override_team_id]]=""),"",_xlfn.XLOOKUP(draft_picks[[#This Row],[veto_override_team_id]],drafter_teams[id],drafter_teams[name]))</f>
        <v/>
      </c>
    </row>
    <row r="3847" spans="1:20" x14ac:dyDescent="0.25">
      <c r="A3847" t="s">
        <v>681</v>
      </c>
      <c r="B3847" t="str">
        <f>_xlfn.XLOOKUP(draft_picks[[#This Row],[draft_id]],drafts[id],drafts[title])</f>
        <v>The Exorcist mini-Super Draft</v>
      </c>
      <c r="C3847">
        <v>2</v>
      </c>
      <c r="D3847">
        <f>IF(C3846&lt;draft_picks[[#This Row],[position]],1,IF(C3846&gt;draft_picks[[#This Row],[position]],D3846+1,IF(C3846=draft_picks[[#This Row],[position]],D3846+1)))</f>
        <v>5</v>
      </c>
      <c r="E3847" t="s">
        <v>7772</v>
      </c>
      <c r="F3847" t="str">
        <f>IF(ISBLANK(draft_picks[[#This Row],[movie_id]]),"",_xlfn.XLOOKUP(draft_picks[[#This Row],[movie_id]],drafts.movies[id],drafts.movies[movie_title]))</f>
        <v>The Exorcist</v>
      </c>
      <c r="G3847" t="s">
        <v>1115</v>
      </c>
      <c r="H3847" t="str">
        <f>IF(ISBLANK(draft_picks[[#This Row],[drafter_id]]),"",_xlfn.XLOOKUP(draft_picks[[#This Row],[drafter_id]],drafters[id],drafters[name]))</f>
        <v>Ryan Marker</v>
      </c>
      <c r="J3847" t="str">
        <f>IF(ISBLANK(draft_picks[[#This Row],[drafter_team_id]]),"",_xlfn.XLOOKUP(draft_picks[[#This Row],[drafter_team_id]],drafter_teams[id],drafter_teams[name]))</f>
        <v/>
      </c>
      <c r="K3847" t="s">
        <v>15484</v>
      </c>
      <c r="L3847" t="s">
        <v>1237</v>
      </c>
      <c r="M3847" t="str">
        <f>IF(OR(ISBLANK(draft_picks[[#This Row],[veto_drafter_id]]),draft_picks[[#This Row],[veto_drafter_id]]=""),"",_xlfn.XLOOKUP(draft_picks[[#This Row],[veto_drafter_id]],drafters[id],drafters[name]))</f>
        <v>Clay Keller</v>
      </c>
      <c r="O3847" t="str">
        <f>IF(OR(ISBLANK(draft_picks[[#This Row],[veto_drafter_team_id]]),draft_picks[[#This Row],[veto_drafter_team_id]]=""),"",_xlfn.XLOOKUP(draft_picks[[#This Row],[veto_drafter_team_id]],drafter_teams[id],drafter_teams[name]))</f>
        <v/>
      </c>
      <c r="R3847" t="str">
        <f>IF(OR(ISBLANK(draft_picks[[#This Row],[veto_override_drafter_id]]),draft_picks[[#This Row],[veto_override_drafter_id]]=""),"",_xlfn.XLOOKUP(draft_picks[[#This Row],[veto_override_drafter_id]],drafters[id],drafters[name]))</f>
        <v/>
      </c>
      <c r="T3847" t="str">
        <f>IF(OR(ISBLANK(draft_picks[[#This Row],[veto_override_team_id]]),draft_picks[[#This Row],[veto_override_team_id]]=""),"",_xlfn.XLOOKUP(draft_picks[[#This Row],[veto_override_team_id]],drafter_teams[id],drafter_teams[name]))</f>
        <v/>
      </c>
    </row>
    <row r="3848" spans="1:20" x14ac:dyDescent="0.25">
      <c r="A3848" t="s">
        <v>681</v>
      </c>
      <c r="B3848" t="str">
        <f>_xlfn.XLOOKUP(draft_picks[[#This Row],[draft_id]],drafts[id],drafts[title])</f>
        <v>The Exorcist mini-Super Draft</v>
      </c>
      <c r="C3848">
        <v>2</v>
      </c>
      <c r="D3848">
        <f>IF(C3847&lt;draft_picks[[#This Row],[position]],1,IF(C3847&gt;draft_picks[[#This Row],[position]],D3847+1,IF(C3847=draft_picks[[#This Row],[position]],D3847+1)))</f>
        <v>6</v>
      </c>
      <c r="E3848" t="s">
        <v>3743</v>
      </c>
      <c r="F3848" t="str">
        <f>IF(ISBLANK(draft_picks[[#This Row],[movie_id]]),"",_xlfn.XLOOKUP(draft_picks[[#This Row],[movie_id]],drafts.movies[id],drafts.movies[movie_title]))</f>
        <v>The Exorcist III</v>
      </c>
      <c r="G3848" t="s">
        <v>1115</v>
      </c>
      <c r="H3848" t="str">
        <f>IF(ISBLANK(draft_picks[[#This Row],[drafter_id]]),"",_xlfn.XLOOKUP(draft_picks[[#This Row],[drafter_id]],drafters[id],drafters[name]))</f>
        <v>Ryan Marker</v>
      </c>
      <c r="J3848" t="str">
        <f>IF(ISBLANK(draft_picks[[#This Row],[drafter_team_id]]),"",_xlfn.XLOOKUP(draft_picks[[#This Row],[drafter_team_id]],drafter_teams[id],drafter_teams[name]))</f>
        <v/>
      </c>
      <c r="M3848" t="str">
        <f>IF(OR(ISBLANK(draft_picks[[#This Row],[veto_drafter_id]]),draft_picks[[#This Row],[veto_drafter_id]]=""),"",_xlfn.XLOOKUP(draft_picks[[#This Row],[veto_drafter_id]],drafters[id],drafters[name]))</f>
        <v/>
      </c>
      <c r="O3848" t="str">
        <f>IF(OR(ISBLANK(draft_picks[[#This Row],[veto_drafter_team_id]]),draft_picks[[#This Row],[veto_drafter_team_id]]=""),"",_xlfn.XLOOKUP(draft_picks[[#This Row],[veto_drafter_team_id]],drafter_teams[id],drafter_teams[name]))</f>
        <v/>
      </c>
      <c r="R3848" t="str">
        <f>IF(OR(ISBLANK(draft_picks[[#This Row],[veto_override_drafter_id]]),draft_picks[[#This Row],[veto_override_drafter_id]]=""),"",_xlfn.XLOOKUP(draft_picks[[#This Row],[veto_override_drafter_id]],drafters[id],drafters[name]))</f>
        <v/>
      </c>
      <c r="T3848" t="str">
        <f>IF(OR(ISBLANK(draft_picks[[#This Row],[veto_override_team_id]]),draft_picks[[#This Row],[veto_override_team_id]]=""),"",_xlfn.XLOOKUP(draft_picks[[#This Row],[veto_override_team_id]],drafter_teams[id],drafter_teams[name]))</f>
        <v/>
      </c>
    </row>
    <row r="3849" spans="1:20" x14ac:dyDescent="0.25">
      <c r="A3849" t="s">
        <v>681</v>
      </c>
      <c r="B3849" t="str">
        <f>_xlfn.XLOOKUP(draft_picks[[#This Row],[draft_id]],drafts[id],drafts[title])</f>
        <v>The Exorcist mini-Super Draft</v>
      </c>
      <c r="C3849">
        <v>1</v>
      </c>
      <c r="D3849">
        <f>IF(C3848&lt;draft_picks[[#This Row],[position]],1,IF(C3848&gt;draft_picks[[#This Row],[position]],D3848+1,IF(C3848=draft_picks[[#This Row],[position]],D3848+1)))</f>
        <v>7</v>
      </c>
      <c r="E3849" t="s">
        <v>7772</v>
      </c>
      <c r="F3849" t="str">
        <f>IF(ISBLANK(draft_picks[[#This Row],[movie_id]]),"",_xlfn.XLOOKUP(draft_picks[[#This Row],[movie_id]],drafts.movies[id],drafts.movies[movie_title]))</f>
        <v>The Exorcist</v>
      </c>
      <c r="G3849" t="s">
        <v>1237</v>
      </c>
      <c r="H3849" t="str">
        <f>IF(ISBLANK(draft_picks[[#This Row],[drafter_id]]),"",_xlfn.XLOOKUP(draft_picks[[#This Row],[drafter_id]],drafters[id],drafters[name]))</f>
        <v>Clay Keller</v>
      </c>
      <c r="J3849" t="str">
        <f>IF(ISBLANK(draft_picks[[#This Row],[drafter_team_id]]),"",_xlfn.XLOOKUP(draft_picks[[#This Row],[drafter_team_id]],drafter_teams[id],drafter_teams[name]))</f>
        <v/>
      </c>
      <c r="M3849" t="str">
        <f>IF(OR(ISBLANK(draft_picks[[#This Row],[veto_drafter_id]]),draft_picks[[#This Row],[veto_drafter_id]]=""),"",_xlfn.XLOOKUP(draft_picks[[#This Row],[veto_drafter_id]],drafters[id],drafters[name]))</f>
        <v/>
      </c>
      <c r="O3849" t="str">
        <f>IF(OR(ISBLANK(draft_picks[[#This Row],[veto_drafter_team_id]]),draft_picks[[#This Row],[veto_drafter_team_id]]=""),"",_xlfn.XLOOKUP(draft_picks[[#This Row],[veto_drafter_team_id]],drafter_teams[id],drafter_teams[name]))</f>
        <v/>
      </c>
      <c r="R3849" t="str">
        <f>IF(OR(ISBLANK(draft_picks[[#This Row],[veto_override_drafter_id]]),draft_picks[[#This Row],[veto_override_drafter_id]]=""),"",_xlfn.XLOOKUP(draft_picks[[#This Row],[veto_override_drafter_id]],drafters[id],drafters[name]))</f>
        <v/>
      </c>
      <c r="T3849" t="str">
        <f>IF(OR(ISBLANK(draft_picks[[#This Row],[veto_override_team_id]]),draft_picks[[#This Row],[veto_override_team_id]]=""),"",_xlfn.XLOOKUP(draft_picks[[#This Row],[veto_override_team_id]],drafter_teams[id],drafter_teams[name]))</f>
        <v/>
      </c>
    </row>
    <row r="3850" spans="1:20" x14ac:dyDescent="0.25">
      <c r="A3850" t="s">
        <v>312</v>
      </c>
      <c r="B3850" t="str">
        <f>_xlfn.XLOOKUP(draft_picks[[#This Row],[draft_id]],drafts[id],drafts[title])</f>
        <v>Angela Lansbury</v>
      </c>
      <c r="C3850">
        <v>7</v>
      </c>
      <c r="D3850">
        <f>IF(C3849&lt;draft_picks[[#This Row],[position]],1,IF(C3849&gt;draft_picks[[#This Row],[position]],D3849+1,IF(C3849=draft_picks[[#This Row],[position]],D3849+1)))</f>
        <v>1</v>
      </c>
      <c r="E3850" t="s">
        <v>16581</v>
      </c>
      <c r="F3850" t="str">
        <f>IF(ISBLANK(draft_picks[[#This Row],[movie_id]]),"",_xlfn.XLOOKUP(draft_picks[[#This Row],[movie_id]],drafts.movies[id],drafts.movies[movie_title]))</f>
        <v>Something for Everyone</v>
      </c>
      <c r="G3850" t="s">
        <v>789</v>
      </c>
      <c r="H3850" t="str">
        <f>IF(ISBLANK(draft_picks[[#This Row],[drafter_id]]),"",_xlfn.XLOOKUP(draft_picks[[#This Row],[drafter_id]],drafters[id],drafters[name]))</f>
        <v>Bryan Cogman</v>
      </c>
      <c r="J3850" t="str">
        <f>IF(ISBLANK(draft_picks[[#This Row],[drafter_team_id]]),"",_xlfn.XLOOKUP(draft_picks[[#This Row],[drafter_team_id]],drafter_teams[id],drafter_teams[name]))</f>
        <v/>
      </c>
      <c r="M3850" t="str">
        <f>IF(OR(ISBLANK(draft_picks[[#This Row],[veto_drafter_id]]),draft_picks[[#This Row],[veto_drafter_id]]=""),"",_xlfn.XLOOKUP(draft_picks[[#This Row],[veto_drafter_id]],drafters[id],drafters[name]))</f>
        <v/>
      </c>
      <c r="O3850" t="str">
        <f>IF(OR(ISBLANK(draft_picks[[#This Row],[veto_drafter_team_id]]),draft_picks[[#This Row],[veto_drafter_team_id]]=""),"",_xlfn.XLOOKUP(draft_picks[[#This Row],[veto_drafter_team_id]],drafter_teams[id],drafter_teams[name]))</f>
        <v/>
      </c>
      <c r="R3850" t="str">
        <f>IF(OR(ISBLANK(draft_picks[[#This Row],[veto_override_drafter_id]]),draft_picks[[#This Row],[veto_override_drafter_id]]=""),"",_xlfn.XLOOKUP(draft_picks[[#This Row],[veto_override_drafter_id]],drafters[id],drafters[name]))</f>
        <v/>
      </c>
      <c r="T3850" t="str">
        <f>IF(OR(ISBLANK(draft_picks[[#This Row],[veto_override_team_id]]),draft_picks[[#This Row],[veto_override_team_id]]=""),"",_xlfn.XLOOKUP(draft_picks[[#This Row],[veto_override_team_id]],drafter_teams[id],drafter_teams[name]))</f>
        <v/>
      </c>
    </row>
    <row r="3851" spans="1:20" x14ac:dyDescent="0.25">
      <c r="A3851" t="s">
        <v>312</v>
      </c>
      <c r="B3851" t="str">
        <f>_xlfn.XLOOKUP(draft_picks[[#This Row],[draft_id]],drafts[id],drafts[title])</f>
        <v>Angela Lansbury</v>
      </c>
      <c r="C3851">
        <v>6</v>
      </c>
      <c r="D3851">
        <f>IF(C3850&lt;draft_picks[[#This Row],[position]],1,IF(C3850&gt;draft_picks[[#This Row],[position]],D3850+1,IF(C3850=draft_picks[[#This Row],[position]],D3850+1)))</f>
        <v>2</v>
      </c>
      <c r="E3851" t="s">
        <v>16582</v>
      </c>
      <c r="F3851" t="str">
        <f>IF(ISBLANK(draft_picks[[#This Row],[movie_id]]),"",_xlfn.XLOOKUP(draft_picks[[#This Row],[movie_id]],drafts.movies[id],drafts.movies[movie_title]))</f>
        <v>State of the Union</v>
      </c>
      <c r="G3851" t="s">
        <v>789</v>
      </c>
      <c r="H3851" t="str">
        <f>IF(ISBLANK(draft_picks[[#This Row],[drafter_id]]),"",_xlfn.XLOOKUP(draft_picks[[#This Row],[drafter_id]],drafters[id],drafters[name]))</f>
        <v>Bryan Cogman</v>
      </c>
      <c r="J3851" t="str">
        <f>IF(ISBLANK(draft_picks[[#This Row],[drafter_team_id]]),"",_xlfn.XLOOKUP(draft_picks[[#This Row],[drafter_team_id]],drafter_teams[id],drafter_teams[name]))</f>
        <v/>
      </c>
      <c r="K3851" t="s">
        <v>15484</v>
      </c>
      <c r="L3851" t="s">
        <v>915</v>
      </c>
      <c r="M3851" t="str">
        <f>IF(OR(ISBLANK(draft_picks[[#This Row],[veto_drafter_id]]),draft_picks[[#This Row],[veto_drafter_id]]=""),"",_xlfn.XLOOKUP(draft_picks[[#This Row],[veto_drafter_id]],drafters[id],drafters[name]))</f>
        <v>Billy Ray Brewton</v>
      </c>
      <c r="O3851" t="str">
        <f>IF(OR(ISBLANK(draft_picks[[#This Row],[veto_drafter_team_id]]),draft_picks[[#This Row],[veto_drafter_team_id]]=""),"",_xlfn.XLOOKUP(draft_picks[[#This Row],[veto_drafter_team_id]],drafter_teams[id],drafter_teams[name]))</f>
        <v/>
      </c>
      <c r="R3851" t="str">
        <f>IF(OR(ISBLANK(draft_picks[[#This Row],[veto_override_drafter_id]]),draft_picks[[#This Row],[veto_override_drafter_id]]=""),"",_xlfn.XLOOKUP(draft_picks[[#This Row],[veto_override_drafter_id]],drafters[id],drafters[name]))</f>
        <v/>
      </c>
      <c r="T3851" t="str">
        <f>IF(OR(ISBLANK(draft_picks[[#This Row],[veto_override_team_id]]),draft_picks[[#This Row],[veto_override_team_id]]=""),"",_xlfn.XLOOKUP(draft_picks[[#This Row],[veto_override_team_id]],drafter_teams[id],drafter_teams[name]))</f>
        <v/>
      </c>
    </row>
    <row r="3852" spans="1:20" x14ac:dyDescent="0.25">
      <c r="A3852" t="s">
        <v>312</v>
      </c>
      <c r="B3852" t="str">
        <f>_xlfn.XLOOKUP(draft_picks[[#This Row],[draft_id]],drafts[id],drafts[title])</f>
        <v>Angela Lansbury</v>
      </c>
      <c r="C3852">
        <v>6</v>
      </c>
      <c r="D3852">
        <f>IF(C3851&lt;draft_picks[[#This Row],[position]],1,IF(C3851&gt;draft_picks[[#This Row],[position]],D3851+1,IF(C3851=draft_picks[[#This Row],[position]],D3851+1)))</f>
        <v>3</v>
      </c>
      <c r="E3852" t="s">
        <v>1649</v>
      </c>
      <c r="F3852" t="str">
        <f>IF(ISBLANK(draft_picks[[#This Row],[movie_id]]),"",_xlfn.XLOOKUP(draft_picks[[#This Row],[movie_id]],drafts.movies[id],drafts.movies[movie_title]))</f>
        <v>Death on the Nile</v>
      </c>
      <c r="G3852" t="s">
        <v>789</v>
      </c>
      <c r="H3852" t="str">
        <f>IF(ISBLANK(draft_picks[[#This Row],[drafter_id]]),"",_xlfn.XLOOKUP(draft_picks[[#This Row],[drafter_id]],drafters[id],drafters[name]))</f>
        <v>Bryan Cogman</v>
      </c>
      <c r="J3852" t="str">
        <f>IF(ISBLANK(draft_picks[[#This Row],[drafter_team_id]]),"",_xlfn.XLOOKUP(draft_picks[[#This Row],[drafter_team_id]],drafter_teams[id],drafter_teams[name]))</f>
        <v/>
      </c>
      <c r="M3852" t="str">
        <f>IF(OR(ISBLANK(draft_picks[[#This Row],[veto_drafter_id]]),draft_picks[[#This Row],[veto_drafter_id]]=""),"",_xlfn.XLOOKUP(draft_picks[[#This Row],[veto_drafter_id]],drafters[id],drafters[name]))</f>
        <v/>
      </c>
      <c r="O3852" t="str">
        <f>IF(OR(ISBLANK(draft_picks[[#This Row],[veto_drafter_team_id]]),draft_picks[[#This Row],[veto_drafter_team_id]]=""),"",_xlfn.XLOOKUP(draft_picks[[#This Row],[veto_drafter_team_id]],drafter_teams[id],drafter_teams[name]))</f>
        <v/>
      </c>
      <c r="R3852" t="str">
        <f>IF(OR(ISBLANK(draft_picks[[#This Row],[veto_override_drafter_id]]),draft_picks[[#This Row],[veto_override_drafter_id]]=""),"",_xlfn.XLOOKUP(draft_picks[[#This Row],[veto_override_drafter_id]],drafters[id],drafters[name]))</f>
        <v/>
      </c>
      <c r="T3852" t="str">
        <f>IF(OR(ISBLANK(draft_picks[[#This Row],[veto_override_team_id]]),draft_picks[[#This Row],[veto_override_team_id]]=""),"",_xlfn.XLOOKUP(draft_picks[[#This Row],[veto_override_team_id]],drafter_teams[id],drafter_teams[name]))</f>
        <v/>
      </c>
    </row>
    <row r="3853" spans="1:20" x14ac:dyDescent="0.25">
      <c r="A3853" t="s">
        <v>312</v>
      </c>
      <c r="B3853" t="str">
        <f>_xlfn.XLOOKUP(draft_picks[[#This Row],[draft_id]],drafts[id],drafts[title])</f>
        <v>Angela Lansbury</v>
      </c>
      <c r="C3853">
        <v>5</v>
      </c>
      <c r="D3853">
        <f>IF(C3852&lt;draft_picks[[#This Row],[position]],1,IF(C3852&gt;draft_picks[[#This Row],[position]],D3852+1,IF(C3852=draft_picks[[#This Row],[position]],D3852+1)))</f>
        <v>4</v>
      </c>
      <c r="E3853" t="s">
        <v>16583</v>
      </c>
      <c r="F3853" t="str">
        <f>IF(ISBLANK(draft_picks[[#This Row],[movie_id]]),"",_xlfn.XLOOKUP(draft_picks[[#This Row],[movie_id]],drafts.movies[id],drafts.movies[movie_title]))</f>
        <v>The Company of Wolves</v>
      </c>
      <c r="G3853" t="s">
        <v>915</v>
      </c>
      <c r="H3853" t="str">
        <f>IF(ISBLANK(draft_picks[[#This Row],[drafter_id]]),"",_xlfn.XLOOKUP(draft_picks[[#This Row],[drafter_id]],drafters[id],drafters[name]))</f>
        <v>Billy Ray Brewton</v>
      </c>
      <c r="J3853" t="str">
        <f>IF(ISBLANK(draft_picks[[#This Row],[drafter_team_id]]),"",_xlfn.XLOOKUP(draft_picks[[#This Row],[drafter_team_id]],drafter_teams[id],drafter_teams[name]))</f>
        <v/>
      </c>
      <c r="M3853" t="str">
        <f>IF(OR(ISBLANK(draft_picks[[#This Row],[veto_drafter_id]]),draft_picks[[#This Row],[veto_drafter_id]]=""),"",_xlfn.XLOOKUP(draft_picks[[#This Row],[veto_drafter_id]],drafters[id],drafters[name]))</f>
        <v/>
      </c>
      <c r="O3853" t="str">
        <f>IF(OR(ISBLANK(draft_picks[[#This Row],[veto_drafter_team_id]]),draft_picks[[#This Row],[veto_drafter_team_id]]=""),"",_xlfn.XLOOKUP(draft_picks[[#This Row],[veto_drafter_team_id]],drafter_teams[id],drafter_teams[name]))</f>
        <v/>
      </c>
      <c r="R3853" t="str">
        <f>IF(OR(ISBLANK(draft_picks[[#This Row],[veto_override_drafter_id]]),draft_picks[[#This Row],[veto_override_drafter_id]]=""),"",_xlfn.XLOOKUP(draft_picks[[#This Row],[veto_override_drafter_id]],drafters[id],drafters[name]))</f>
        <v/>
      </c>
      <c r="T3853" t="str">
        <f>IF(OR(ISBLANK(draft_picks[[#This Row],[veto_override_team_id]]),draft_picks[[#This Row],[veto_override_team_id]]=""),"",_xlfn.XLOOKUP(draft_picks[[#This Row],[veto_override_team_id]],drafter_teams[id],drafter_teams[name]))</f>
        <v/>
      </c>
    </row>
    <row r="3854" spans="1:20" x14ac:dyDescent="0.25">
      <c r="A3854" t="s">
        <v>312</v>
      </c>
      <c r="B3854" t="str">
        <f>_xlfn.XLOOKUP(draft_picks[[#This Row],[draft_id]],drafts[id],drafts[title])</f>
        <v>Angela Lansbury</v>
      </c>
      <c r="C3854">
        <v>4</v>
      </c>
      <c r="D3854">
        <f>IF(C3853&lt;draft_picks[[#This Row],[position]],1,IF(C3853&gt;draft_picks[[#This Row],[position]],D3853+1,IF(C3853=draft_picks[[#This Row],[position]],D3853+1)))</f>
        <v>5</v>
      </c>
      <c r="E3854" t="s">
        <v>16584</v>
      </c>
      <c r="F3854" t="str">
        <f>IF(ISBLANK(draft_picks[[#This Row],[movie_id]]),"",_xlfn.XLOOKUP(draft_picks[[#This Row],[movie_id]],drafts.movies[id],drafts.movies[movie_title]))</f>
        <v>The Picture of Dorian Gray</v>
      </c>
      <c r="G3854" t="s">
        <v>789</v>
      </c>
      <c r="H3854" t="str">
        <f>IF(ISBLANK(draft_picks[[#This Row],[drafter_id]]),"",_xlfn.XLOOKUP(draft_picks[[#This Row],[drafter_id]],drafters[id],drafters[name]))</f>
        <v>Bryan Cogman</v>
      </c>
      <c r="J3854" t="str">
        <f>IF(ISBLANK(draft_picks[[#This Row],[drafter_team_id]]),"",_xlfn.XLOOKUP(draft_picks[[#This Row],[drafter_team_id]],drafter_teams[id],drafter_teams[name]))</f>
        <v/>
      </c>
      <c r="M3854" t="str">
        <f>IF(OR(ISBLANK(draft_picks[[#This Row],[veto_drafter_id]]),draft_picks[[#This Row],[veto_drafter_id]]=""),"",_xlfn.XLOOKUP(draft_picks[[#This Row],[veto_drafter_id]],drafters[id],drafters[name]))</f>
        <v/>
      </c>
      <c r="O3854" t="str">
        <f>IF(OR(ISBLANK(draft_picks[[#This Row],[veto_drafter_team_id]]),draft_picks[[#This Row],[veto_drafter_team_id]]=""),"",_xlfn.XLOOKUP(draft_picks[[#This Row],[veto_drafter_team_id]],drafter_teams[id],drafter_teams[name]))</f>
        <v/>
      </c>
      <c r="R3854" t="str">
        <f>IF(OR(ISBLANK(draft_picks[[#This Row],[veto_override_drafter_id]]),draft_picks[[#This Row],[veto_override_drafter_id]]=""),"",_xlfn.XLOOKUP(draft_picks[[#This Row],[veto_override_drafter_id]],drafters[id],drafters[name]))</f>
        <v/>
      </c>
      <c r="T3854" t="str">
        <f>IF(OR(ISBLANK(draft_picks[[#This Row],[veto_override_team_id]]),draft_picks[[#This Row],[veto_override_team_id]]=""),"",_xlfn.XLOOKUP(draft_picks[[#This Row],[veto_override_team_id]],drafter_teams[id],drafter_teams[name]))</f>
        <v/>
      </c>
    </row>
    <row r="3855" spans="1:20" x14ac:dyDescent="0.25">
      <c r="A3855" t="s">
        <v>312</v>
      </c>
      <c r="B3855" t="str">
        <f>_xlfn.XLOOKUP(draft_picks[[#This Row],[draft_id]],drafts[id],drafts[title])</f>
        <v>Angela Lansbury</v>
      </c>
      <c r="C3855">
        <v>3</v>
      </c>
      <c r="D3855">
        <f>IF(C3854&lt;draft_picks[[#This Row],[position]],1,IF(C3854&gt;draft_picks[[#This Row],[position]],D3854+1,IF(C3854=draft_picks[[#This Row],[position]],D3854+1)))</f>
        <v>6</v>
      </c>
      <c r="E3855" t="s">
        <v>1341</v>
      </c>
      <c r="F3855" t="str">
        <f>IF(ISBLANK(draft_picks[[#This Row],[movie_id]]),"",_xlfn.XLOOKUP(draft_picks[[#This Row],[movie_id]],drafts.movies[id],drafts.movies[movie_title]))</f>
        <v>Beauty and the Beast</v>
      </c>
      <c r="G3855" t="s">
        <v>915</v>
      </c>
      <c r="H3855" t="str">
        <f>IF(ISBLANK(draft_picks[[#This Row],[drafter_id]]),"",_xlfn.XLOOKUP(draft_picks[[#This Row],[drafter_id]],drafters[id],drafters[name]))</f>
        <v>Billy Ray Brewton</v>
      </c>
      <c r="J3855" t="str">
        <f>IF(ISBLANK(draft_picks[[#This Row],[drafter_team_id]]),"",_xlfn.XLOOKUP(draft_picks[[#This Row],[drafter_team_id]],drafter_teams[id],drafter_teams[name]))</f>
        <v/>
      </c>
      <c r="M3855" t="str">
        <f>IF(OR(ISBLANK(draft_picks[[#This Row],[veto_drafter_id]]),draft_picks[[#This Row],[veto_drafter_id]]=""),"",_xlfn.XLOOKUP(draft_picks[[#This Row],[veto_drafter_id]],drafters[id],drafters[name]))</f>
        <v/>
      </c>
      <c r="O3855" t="str">
        <f>IF(OR(ISBLANK(draft_picks[[#This Row],[veto_drafter_team_id]]),draft_picks[[#This Row],[veto_drafter_team_id]]=""),"",_xlfn.XLOOKUP(draft_picks[[#This Row],[veto_drafter_team_id]],drafter_teams[id],drafter_teams[name]))</f>
        <v/>
      </c>
      <c r="R3855" t="str">
        <f>IF(OR(ISBLANK(draft_picks[[#This Row],[veto_override_drafter_id]]),draft_picks[[#This Row],[veto_override_drafter_id]]=""),"",_xlfn.XLOOKUP(draft_picks[[#This Row],[veto_override_drafter_id]],drafters[id],drafters[name]))</f>
        <v/>
      </c>
      <c r="T3855" t="str">
        <f>IF(OR(ISBLANK(draft_picks[[#This Row],[veto_override_team_id]]),draft_picks[[#This Row],[veto_override_team_id]]=""),"",_xlfn.XLOOKUP(draft_picks[[#This Row],[veto_override_team_id]],drafter_teams[id],drafter_teams[name]))</f>
        <v/>
      </c>
    </row>
    <row r="3856" spans="1:20" x14ac:dyDescent="0.25">
      <c r="A3856" t="s">
        <v>312</v>
      </c>
      <c r="B3856" t="str">
        <f>_xlfn.XLOOKUP(draft_picks[[#This Row],[draft_id]],drafts[id],drafts[title])</f>
        <v>Angela Lansbury</v>
      </c>
      <c r="C3856">
        <v>2</v>
      </c>
      <c r="D3856">
        <f>IF(C3855&lt;draft_picks[[#This Row],[position]],1,IF(C3855&gt;draft_picks[[#This Row],[position]],D3855+1,IF(C3855=draft_picks[[#This Row],[position]],D3855+1)))</f>
        <v>7</v>
      </c>
      <c r="E3856" s="1" t="s">
        <v>16585</v>
      </c>
      <c r="F3856" t="str">
        <f>IF(ISBLANK(draft_picks[[#This Row],[movie_id]]),"",_xlfn.XLOOKUP(draft_picks[[#This Row],[movie_id]],drafts.movies[id],drafts.movies[movie_title]))</f>
        <v>Bedknobs and Broomsticks</v>
      </c>
      <c r="G3856" t="s">
        <v>789</v>
      </c>
      <c r="H3856" t="str">
        <f>IF(ISBLANK(draft_picks[[#This Row],[drafter_id]]),"",_xlfn.XLOOKUP(draft_picks[[#This Row],[drafter_id]],drafters[id],drafters[name]))</f>
        <v>Bryan Cogman</v>
      </c>
      <c r="J3856" t="str">
        <f>IF(ISBLANK(draft_picks[[#This Row],[drafter_team_id]]),"",_xlfn.XLOOKUP(draft_picks[[#This Row],[drafter_team_id]],drafter_teams[id],drafter_teams[name]))</f>
        <v/>
      </c>
      <c r="M3856" t="str">
        <f>IF(OR(ISBLANK(draft_picks[[#This Row],[veto_drafter_id]]),draft_picks[[#This Row],[veto_drafter_id]]=""),"",_xlfn.XLOOKUP(draft_picks[[#This Row],[veto_drafter_id]],drafters[id],drafters[name]))</f>
        <v/>
      </c>
      <c r="O3856" t="str">
        <f>IF(OR(ISBLANK(draft_picks[[#This Row],[veto_drafter_team_id]]),draft_picks[[#This Row],[veto_drafter_team_id]]=""),"",_xlfn.XLOOKUP(draft_picks[[#This Row],[veto_drafter_team_id]],drafter_teams[id],drafter_teams[name]))</f>
        <v/>
      </c>
      <c r="R3856" t="str">
        <f>IF(OR(ISBLANK(draft_picks[[#This Row],[veto_override_drafter_id]]),draft_picks[[#This Row],[veto_override_drafter_id]]=""),"",_xlfn.XLOOKUP(draft_picks[[#This Row],[veto_override_drafter_id]],drafters[id],drafters[name]))</f>
        <v/>
      </c>
      <c r="T3856" t="str">
        <f>IF(OR(ISBLANK(draft_picks[[#This Row],[veto_override_team_id]]),draft_picks[[#This Row],[veto_override_team_id]]=""),"",_xlfn.XLOOKUP(draft_picks[[#This Row],[veto_override_team_id]],drafter_teams[id],drafter_teams[name]))</f>
        <v/>
      </c>
    </row>
    <row r="3857" spans="1:20" x14ac:dyDescent="0.25">
      <c r="A3857" t="s">
        <v>312</v>
      </c>
      <c r="B3857" t="str">
        <f>_xlfn.XLOOKUP(draft_picks[[#This Row],[draft_id]],drafts[id],drafts[title])</f>
        <v>Angela Lansbury</v>
      </c>
      <c r="C3857">
        <v>1</v>
      </c>
      <c r="D3857">
        <f>IF(C3856&lt;draft_picks[[#This Row],[position]],1,IF(C3856&gt;draft_picks[[#This Row],[position]],D3856+1,IF(C3856=draft_picks[[#This Row],[position]],D3856+1)))</f>
        <v>8</v>
      </c>
      <c r="E3857" t="s">
        <v>4243</v>
      </c>
      <c r="F3857" t="str">
        <f>IF(ISBLANK(draft_picks[[#This Row],[movie_id]]),"",_xlfn.XLOOKUP(draft_picks[[#This Row],[movie_id]],drafts.movies[id],drafts.movies[movie_title]))</f>
        <v>The Manchurian Candidate</v>
      </c>
      <c r="G3857" t="s">
        <v>915</v>
      </c>
      <c r="H3857" t="str">
        <f>IF(ISBLANK(draft_picks[[#This Row],[drafter_id]]),"",_xlfn.XLOOKUP(draft_picks[[#This Row],[drafter_id]],drafters[id],drafters[name]))</f>
        <v>Billy Ray Brewton</v>
      </c>
      <c r="J3857" t="str">
        <f>IF(ISBLANK(draft_picks[[#This Row],[drafter_team_id]]),"",_xlfn.XLOOKUP(draft_picks[[#This Row],[drafter_team_id]],drafter_teams[id],drafter_teams[name]))</f>
        <v/>
      </c>
      <c r="M3857" t="str">
        <f>IF(OR(ISBLANK(draft_picks[[#This Row],[veto_drafter_id]]),draft_picks[[#This Row],[veto_drafter_id]]=""),"",_xlfn.XLOOKUP(draft_picks[[#This Row],[veto_drafter_id]],drafters[id],drafters[name]))</f>
        <v/>
      </c>
      <c r="O3857" t="str">
        <f>IF(OR(ISBLANK(draft_picks[[#This Row],[veto_drafter_team_id]]),draft_picks[[#This Row],[veto_drafter_team_id]]=""),"",_xlfn.XLOOKUP(draft_picks[[#This Row],[veto_drafter_team_id]],drafter_teams[id],drafter_teams[name]))</f>
        <v/>
      </c>
      <c r="R3857" t="str">
        <f>IF(OR(ISBLANK(draft_picks[[#This Row],[veto_override_drafter_id]]),draft_picks[[#This Row],[veto_override_drafter_id]]=""),"",_xlfn.XLOOKUP(draft_picks[[#This Row],[veto_override_drafter_id]],drafters[id],drafters[name]))</f>
        <v/>
      </c>
      <c r="T3857" t="str">
        <f>IF(OR(ISBLANK(draft_picks[[#This Row],[veto_override_team_id]]),draft_picks[[#This Row],[veto_override_team_id]]=""),"",_xlfn.XLOOKUP(draft_picks[[#This Row],[veto_override_team_id]],drafter_teams[id],drafter_teams[name]))</f>
        <v/>
      </c>
    </row>
    <row r="3858" spans="1:20" x14ac:dyDescent="0.25">
      <c r="A3858" t="s">
        <v>459</v>
      </c>
      <c r="B3858" t="str">
        <f>_xlfn.XLOOKUP(draft_picks[[#This Row],[draft_id]],drafts[id],drafts[title])</f>
        <v>Monty Python mini-Super Draft</v>
      </c>
      <c r="C3858">
        <v>5</v>
      </c>
      <c r="D3858">
        <f>IF(C3857&lt;draft_picks[[#This Row],[position]],1,IF(C3857&gt;draft_picks[[#This Row],[position]],D3857+1,IF(C3857=draft_picks[[#This Row],[position]],D3857+1)))</f>
        <v>1</v>
      </c>
      <c r="E3858" t="s">
        <v>5794</v>
      </c>
      <c r="F3858" t="str">
        <f>IF(ISBLANK(draft_picks[[#This Row],[movie_id]]),"",_xlfn.XLOOKUP(draft_picks[[#This Row],[movie_id]],drafts.movies[id],drafts.movies[movie_title]))</f>
        <v>Monty Python's Life of Brian</v>
      </c>
      <c r="G3858" t="s">
        <v>1237</v>
      </c>
      <c r="H3858" t="str">
        <f>IF(ISBLANK(draft_picks[[#This Row],[drafter_id]]),"",_xlfn.XLOOKUP(draft_picks[[#This Row],[drafter_id]],drafters[id],drafters[name]))</f>
        <v>Clay Keller</v>
      </c>
      <c r="J3858" t="str">
        <f>IF(ISBLANK(draft_picks[[#This Row],[drafter_team_id]]),"",_xlfn.XLOOKUP(draft_picks[[#This Row],[drafter_team_id]],drafter_teams[id],drafter_teams[name]))</f>
        <v/>
      </c>
      <c r="K3858" t="s">
        <v>15484</v>
      </c>
      <c r="L3858" t="s">
        <v>1115</v>
      </c>
      <c r="M3858" t="str">
        <f>IF(OR(ISBLANK(draft_picks[[#This Row],[veto_drafter_id]]),draft_picks[[#This Row],[veto_drafter_id]]=""),"",_xlfn.XLOOKUP(draft_picks[[#This Row],[veto_drafter_id]],drafters[id],drafters[name]))</f>
        <v>Ryan Marker</v>
      </c>
      <c r="O3858" t="str">
        <f>IF(OR(ISBLANK(draft_picks[[#This Row],[veto_drafter_team_id]]),draft_picks[[#This Row],[veto_drafter_team_id]]=""),"",_xlfn.XLOOKUP(draft_picks[[#This Row],[veto_drafter_team_id]],drafter_teams[id],drafter_teams[name]))</f>
        <v/>
      </c>
      <c r="R3858" t="str">
        <f>IF(OR(ISBLANK(draft_picks[[#This Row],[veto_override_drafter_id]]),draft_picks[[#This Row],[veto_override_drafter_id]]=""),"",_xlfn.XLOOKUP(draft_picks[[#This Row],[veto_override_drafter_id]],drafters[id],drafters[name]))</f>
        <v/>
      </c>
      <c r="T3858" t="str">
        <f>IF(OR(ISBLANK(draft_picks[[#This Row],[veto_override_team_id]]),draft_picks[[#This Row],[veto_override_team_id]]=""),"",_xlfn.XLOOKUP(draft_picks[[#This Row],[veto_override_team_id]],drafter_teams[id],drafter_teams[name]))</f>
        <v/>
      </c>
    </row>
    <row r="3859" spans="1:20" x14ac:dyDescent="0.25">
      <c r="A3859" t="s">
        <v>459</v>
      </c>
      <c r="B3859" t="str">
        <f>_xlfn.XLOOKUP(draft_picks[[#This Row],[draft_id]],drafts[id],drafts[title])</f>
        <v>Monty Python mini-Super Draft</v>
      </c>
      <c r="C3859">
        <v>5</v>
      </c>
      <c r="D3859">
        <f>IF(C3858&lt;draft_picks[[#This Row],[position]],1,IF(C3858&gt;draft_picks[[#This Row],[position]],D3858+1,IF(C3858=draft_picks[[#This Row],[position]],D3858+1)))</f>
        <v>2</v>
      </c>
      <c r="E3859" t="s">
        <v>16573</v>
      </c>
      <c r="F3859" t="str">
        <f>IF(ISBLANK(draft_picks[[#This Row],[movie_id]]),"",_xlfn.XLOOKUP(draft_picks[[#This Row],[movie_id]],drafts.movies[id],drafts.movies[movie_title]))</f>
        <v>Monty Python Live at the Hollywood Bowl</v>
      </c>
      <c r="G3859" t="s">
        <v>1237</v>
      </c>
      <c r="H3859" t="str">
        <f>IF(ISBLANK(draft_picks[[#This Row],[drafter_id]]),"",_xlfn.XLOOKUP(draft_picks[[#This Row],[drafter_id]],drafters[id],drafters[name]))</f>
        <v>Clay Keller</v>
      </c>
      <c r="J3859" t="str">
        <f>IF(ISBLANK(draft_picks[[#This Row],[drafter_team_id]]),"",_xlfn.XLOOKUP(draft_picks[[#This Row],[drafter_team_id]],drafter_teams[id],drafter_teams[name]))</f>
        <v/>
      </c>
      <c r="M3859" t="str">
        <f>IF(OR(ISBLANK(draft_picks[[#This Row],[veto_drafter_id]]),draft_picks[[#This Row],[veto_drafter_id]]=""),"",_xlfn.XLOOKUP(draft_picks[[#This Row],[veto_drafter_id]],drafters[id],drafters[name]))</f>
        <v/>
      </c>
      <c r="O3859" t="str">
        <f>IF(OR(ISBLANK(draft_picks[[#This Row],[veto_drafter_team_id]]),draft_picks[[#This Row],[veto_drafter_team_id]]=""),"",_xlfn.XLOOKUP(draft_picks[[#This Row],[veto_drafter_team_id]],drafter_teams[id],drafter_teams[name]))</f>
        <v/>
      </c>
      <c r="R3859" t="str">
        <f>IF(OR(ISBLANK(draft_picks[[#This Row],[veto_override_drafter_id]]),draft_picks[[#This Row],[veto_override_drafter_id]]=""),"",_xlfn.XLOOKUP(draft_picks[[#This Row],[veto_override_drafter_id]],drafters[id],drafters[name]))</f>
        <v/>
      </c>
      <c r="T3859" t="str">
        <f>IF(OR(ISBLANK(draft_picks[[#This Row],[veto_override_team_id]]),draft_picks[[#This Row],[veto_override_team_id]]=""),"",_xlfn.XLOOKUP(draft_picks[[#This Row],[veto_override_team_id]],drafter_teams[id],drafter_teams[name]))</f>
        <v/>
      </c>
    </row>
    <row r="3860" spans="1:20" x14ac:dyDescent="0.25">
      <c r="A3860" t="s">
        <v>459</v>
      </c>
      <c r="B3860" t="str">
        <f>_xlfn.XLOOKUP(draft_picks[[#This Row],[draft_id]],drafts[id],drafts[title])</f>
        <v>Monty Python mini-Super Draft</v>
      </c>
      <c r="C3860">
        <v>4</v>
      </c>
      <c r="D3860">
        <f>IF(C3859&lt;draft_picks[[#This Row],[position]],1,IF(C3859&gt;draft_picks[[#This Row],[position]],D3859+1,IF(C3859=draft_picks[[#This Row],[position]],D3859+1)))</f>
        <v>3</v>
      </c>
      <c r="E3860" t="s">
        <v>16574</v>
      </c>
      <c r="F3860" t="str">
        <f>IF(ISBLANK(draft_picks[[#This Row],[movie_id]]),"",_xlfn.XLOOKUP(draft_picks[[#This Row],[movie_id]],drafts.movies[id],drafts.movies[movie_title]))</f>
        <v>Monty Python's and Now for Something Completely Different</v>
      </c>
      <c r="G3860" t="s">
        <v>1115</v>
      </c>
      <c r="H3860" t="str">
        <f>IF(ISBLANK(draft_picks[[#This Row],[drafter_id]]),"",_xlfn.XLOOKUP(draft_picks[[#This Row],[drafter_id]],drafters[id],drafters[name]))</f>
        <v>Ryan Marker</v>
      </c>
      <c r="J3860" t="str">
        <f>IF(ISBLANK(draft_picks[[#This Row],[drafter_team_id]]),"",_xlfn.XLOOKUP(draft_picks[[#This Row],[drafter_team_id]],drafter_teams[id],drafter_teams[name]))</f>
        <v/>
      </c>
      <c r="M3860" t="str">
        <f>IF(OR(ISBLANK(draft_picks[[#This Row],[veto_drafter_id]]),draft_picks[[#This Row],[veto_drafter_id]]=""),"",_xlfn.XLOOKUP(draft_picks[[#This Row],[veto_drafter_id]],drafters[id],drafters[name]))</f>
        <v/>
      </c>
      <c r="O3860" t="str">
        <f>IF(OR(ISBLANK(draft_picks[[#This Row],[veto_drafter_team_id]]),draft_picks[[#This Row],[veto_drafter_team_id]]=""),"",_xlfn.XLOOKUP(draft_picks[[#This Row],[veto_drafter_team_id]],drafter_teams[id],drafter_teams[name]))</f>
        <v/>
      </c>
      <c r="R3860" t="str">
        <f>IF(OR(ISBLANK(draft_picks[[#This Row],[veto_override_drafter_id]]),draft_picks[[#This Row],[veto_override_drafter_id]]=""),"",_xlfn.XLOOKUP(draft_picks[[#This Row],[veto_override_drafter_id]],drafters[id],drafters[name]))</f>
        <v/>
      </c>
      <c r="T3860" t="str">
        <f>IF(OR(ISBLANK(draft_picks[[#This Row],[veto_override_team_id]]),draft_picks[[#This Row],[veto_override_team_id]]=""),"",_xlfn.XLOOKUP(draft_picks[[#This Row],[veto_override_team_id]],drafter_teams[id],drafter_teams[name]))</f>
        <v/>
      </c>
    </row>
    <row r="3861" spans="1:20" x14ac:dyDescent="0.25">
      <c r="A3861" t="s">
        <v>459</v>
      </c>
      <c r="B3861" t="str">
        <f>_xlfn.XLOOKUP(draft_picks[[#This Row],[draft_id]],drafts[id],drafts[title])</f>
        <v>Monty Python mini-Super Draft</v>
      </c>
      <c r="C3861">
        <v>3</v>
      </c>
      <c r="D3861">
        <f>IF(C3860&lt;draft_picks[[#This Row],[position]],1,IF(C3860&gt;draft_picks[[#This Row],[position]],D3860+1,IF(C3860=draft_picks[[#This Row],[position]],D3860+1)))</f>
        <v>4</v>
      </c>
      <c r="E3861" t="s">
        <v>5794</v>
      </c>
      <c r="F3861" t="str">
        <f>IF(ISBLANK(draft_picks[[#This Row],[movie_id]]),"",_xlfn.XLOOKUP(draft_picks[[#This Row],[movie_id]],drafts.movies[id],drafts.movies[movie_title]))</f>
        <v>Monty Python's Life of Brian</v>
      </c>
      <c r="G3861" t="s">
        <v>1237</v>
      </c>
      <c r="H3861" t="str">
        <f>IF(ISBLANK(draft_picks[[#This Row],[drafter_id]]),"",_xlfn.XLOOKUP(draft_picks[[#This Row],[drafter_id]],drafters[id],drafters[name]))</f>
        <v>Clay Keller</v>
      </c>
      <c r="J3861" t="str">
        <f>IF(ISBLANK(draft_picks[[#This Row],[drafter_team_id]]),"",_xlfn.XLOOKUP(draft_picks[[#This Row],[drafter_team_id]],drafter_teams[id],drafter_teams[name]))</f>
        <v/>
      </c>
      <c r="M3861" t="str">
        <f>IF(OR(ISBLANK(draft_picks[[#This Row],[veto_drafter_id]]),draft_picks[[#This Row],[veto_drafter_id]]=""),"",_xlfn.XLOOKUP(draft_picks[[#This Row],[veto_drafter_id]],drafters[id],drafters[name]))</f>
        <v/>
      </c>
      <c r="O3861" t="str">
        <f>IF(OR(ISBLANK(draft_picks[[#This Row],[veto_drafter_team_id]]),draft_picks[[#This Row],[veto_drafter_team_id]]=""),"",_xlfn.XLOOKUP(draft_picks[[#This Row],[veto_drafter_team_id]],drafter_teams[id],drafter_teams[name]))</f>
        <v/>
      </c>
      <c r="R3861" t="str">
        <f>IF(OR(ISBLANK(draft_picks[[#This Row],[veto_override_drafter_id]]),draft_picks[[#This Row],[veto_override_drafter_id]]=""),"",_xlfn.XLOOKUP(draft_picks[[#This Row],[veto_override_drafter_id]],drafters[id],drafters[name]))</f>
        <v/>
      </c>
      <c r="T3861" t="str">
        <f>IF(OR(ISBLANK(draft_picks[[#This Row],[veto_override_team_id]]),draft_picks[[#This Row],[veto_override_team_id]]=""),"",_xlfn.XLOOKUP(draft_picks[[#This Row],[veto_override_team_id]],drafter_teams[id],drafter_teams[name]))</f>
        <v/>
      </c>
    </row>
    <row r="3862" spans="1:20" x14ac:dyDescent="0.25">
      <c r="A3862" t="s">
        <v>459</v>
      </c>
      <c r="B3862" t="str">
        <f>_xlfn.XLOOKUP(draft_picks[[#This Row],[draft_id]],drafts[id],drafts[title])</f>
        <v>Monty Python mini-Super Draft</v>
      </c>
      <c r="C3862">
        <v>2</v>
      </c>
      <c r="D3862">
        <f>IF(C3861&lt;draft_picks[[#This Row],[position]],1,IF(C3861&gt;draft_picks[[#This Row],[position]],D3861+1,IF(C3861=draft_picks[[#This Row],[position]],D3861+1)))</f>
        <v>5</v>
      </c>
      <c r="E3862" t="s">
        <v>6309</v>
      </c>
      <c r="F3862" t="str">
        <f>IF(ISBLANK(draft_picks[[#This Row],[movie_id]]),"",_xlfn.XLOOKUP(draft_picks[[#This Row],[movie_id]],drafts.movies[id],drafts.movies[movie_title]))</f>
        <v>Monty Python's the Meaning of Life</v>
      </c>
      <c r="G3862" t="s">
        <v>1115</v>
      </c>
      <c r="H3862" t="str">
        <f>IF(ISBLANK(draft_picks[[#This Row],[drafter_id]]),"",_xlfn.XLOOKUP(draft_picks[[#This Row],[drafter_id]],drafters[id],drafters[name]))</f>
        <v>Ryan Marker</v>
      </c>
      <c r="J3862" t="str">
        <f>IF(ISBLANK(draft_picks[[#This Row],[drafter_team_id]]),"",_xlfn.XLOOKUP(draft_picks[[#This Row],[drafter_team_id]],drafter_teams[id],drafter_teams[name]))</f>
        <v/>
      </c>
      <c r="M3862" t="str">
        <f>IF(OR(ISBLANK(draft_picks[[#This Row],[veto_drafter_id]]),draft_picks[[#This Row],[veto_drafter_id]]=""),"",_xlfn.XLOOKUP(draft_picks[[#This Row],[veto_drafter_id]],drafters[id],drafters[name]))</f>
        <v/>
      </c>
      <c r="O3862" t="str">
        <f>IF(OR(ISBLANK(draft_picks[[#This Row],[veto_drafter_team_id]]),draft_picks[[#This Row],[veto_drafter_team_id]]=""),"",_xlfn.XLOOKUP(draft_picks[[#This Row],[veto_drafter_team_id]],drafter_teams[id],drafter_teams[name]))</f>
        <v/>
      </c>
      <c r="R3862" t="str">
        <f>IF(OR(ISBLANK(draft_picks[[#This Row],[veto_override_drafter_id]]),draft_picks[[#This Row],[veto_override_drafter_id]]=""),"",_xlfn.XLOOKUP(draft_picks[[#This Row],[veto_override_drafter_id]],drafters[id],drafters[name]))</f>
        <v/>
      </c>
      <c r="T3862" t="str">
        <f>IF(OR(ISBLANK(draft_picks[[#This Row],[veto_override_team_id]]),draft_picks[[#This Row],[veto_override_team_id]]=""),"",_xlfn.XLOOKUP(draft_picks[[#This Row],[veto_override_team_id]],drafter_teams[id],drafter_teams[name]))</f>
        <v/>
      </c>
    </row>
    <row r="3863" spans="1:20" x14ac:dyDescent="0.25">
      <c r="A3863" t="s">
        <v>459</v>
      </c>
      <c r="B3863" t="str">
        <f>_xlfn.XLOOKUP(draft_picks[[#This Row],[draft_id]],drafts[id],drafts[title])</f>
        <v>Monty Python mini-Super Draft</v>
      </c>
      <c r="C3863">
        <v>1</v>
      </c>
      <c r="D3863">
        <f>IF(C3862&lt;draft_picks[[#This Row],[position]],1,IF(C3862&gt;draft_picks[[#This Row],[position]],D3862+1,IF(C3862=draft_picks[[#This Row],[position]],D3862+1)))</f>
        <v>6</v>
      </c>
      <c r="E3863" t="s">
        <v>6862</v>
      </c>
      <c r="F3863" t="str">
        <f>IF(ISBLANK(draft_picks[[#This Row],[movie_id]]),"",_xlfn.XLOOKUP(draft_picks[[#This Row],[movie_id]],drafts.movies[id],drafts.movies[movie_title]))</f>
        <v>Monty Python and the Holy Grail</v>
      </c>
      <c r="G3863" t="s">
        <v>1237</v>
      </c>
      <c r="H3863" t="str">
        <f>IF(ISBLANK(draft_picks[[#This Row],[drafter_id]]),"",_xlfn.XLOOKUP(draft_picks[[#This Row],[drafter_id]],drafters[id],drafters[name]))</f>
        <v>Clay Keller</v>
      </c>
      <c r="J3863" t="str">
        <f>IF(ISBLANK(draft_picks[[#This Row],[drafter_team_id]]),"",_xlfn.XLOOKUP(draft_picks[[#This Row],[drafter_team_id]],drafter_teams[id],drafter_teams[name]))</f>
        <v/>
      </c>
      <c r="M3863" t="str">
        <f>IF(OR(ISBLANK(draft_picks[[#This Row],[veto_drafter_id]]),draft_picks[[#This Row],[veto_drafter_id]]=""),"",_xlfn.XLOOKUP(draft_picks[[#This Row],[veto_drafter_id]],drafters[id],drafters[name]))</f>
        <v/>
      </c>
      <c r="O3863" t="str">
        <f>IF(OR(ISBLANK(draft_picks[[#This Row],[veto_drafter_team_id]]),draft_picks[[#This Row],[veto_drafter_team_id]]=""),"",_xlfn.XLOOKUP(draft_picks[[#This Row],[veto_drafter_team_id]],drafter_teams[id],drafter_teams[name]))</f>
        <v/>
      </c>
      <c r="R3863" t="str">
        <f>IF(OR(ISBLANK(draft_picks[[#This Row],[veto_override_drafter_id]]),draft_picks[[#This Row],[veto_override_drafter_id]]=""),"",_xlfn.XLOOKUP(draft_picks[[#This Row],[veto_override_drafter_id]],drafters[id],drafters[name]))</f>
        <v/>
      </c>
      <c r="T3863" t="str">
        <f>IF(OR(ISBLANK(draft_picks[[#This Row],[veto_override_team_id]]),draft_picks[[#This Row],[veto_override_team_id]]=""),"",_xlfn.XLOOKUP(draft_picks[[#This Row],[veto_override_team_id]],drafter_teams[id],drafter_teams[name]))</f>
        <v/>
      </c>
    </row>
    <row r="3864" spans="1:20" x14ac:dyDescent="0.25">
      <c r="A3864" t="s">
        <v>484</v>
      </c>
      <c r="B3864" t="str">
        <f>_xlfn.XLOOKUP(draft_picks[[#This Row],[draft_id]],drafts[id],drafts[title])</f>
        <v>Barry Levinson's Baltimore mini-Super Draft</v>
      </c>
      <c r="C3864">
        <v>5</v>
      </c>
      <c r="D3864">
        <f>IF(C3863&lt;draft_picks[[#This Row],[position]],1,IF(C3863&gt;draft_picks[[#This Row],[position]],D3863+1,IF(C3863=draft_picks[[#This Row],[position]],D3863+1)))</f>
        <v>1</v>
      </c>
      <c r="E3864" t="s">
        <v>16575</v>
      </c>
      <c r="F3864" t="str">
        <f>IF(ISBLANK(draft_picks[[#This Row],[movie_id]]),"",_xlfn.XLOOKUP(draft_picks[[#This Row],[movie_id]],drafts.movies[id],drafts.movies[movie_title]))</f>
        <v>Liberty Heights</v>
      </c>
      <c r="G3864" t="s">
        <v>1115</v>
      </c>
      <c r="H3864" t="str">
        <f>IF(ISBLANK(draft_picks[[#This Row],[drafter_id]]),"",_xlfn.XLOOKUP(draft_picks[[#This Row],[drafter_id]],drafters[id],drafters[name]))</f>
        <v>Ryan Marker</v>
      </c>
      <c r="J3864" t="str">
        <f>IF(ISBLANK(draft_picks[[#This Row],[drafter_team_id]]),"",_xlfn.XLOOKUP(draft_picks[[#This Row],[drafter_team_id]],drafter_teams[id],drafter_teams[name]))</f>
        <v/>
      </c>
      <c r="M3864" t="str">
        <f>IF(OR(ISBLANK(draft_picks[[#This Row],[veto_drafter_id]]),draft_picks[[#This Row],[veto_drafter_id]]=""),"",_xlfn.XLOOKUP(draft_picks[[#This Row],[veto_drafter_id]],drafters[id],drafters[name]))</f>
        <v/>
      </c>
      <c r="O3864" t="str">
        <f>IF(OR(ISBLANK(draft_picks[[#This Row],[veto_drafter_team_id]]),draft_picks[[#This Row],[veto_drafter_team_id]]=""),"",_xlfn.XLOOKUP(draft_picks[[#This Row],[veto_drafter_team_id]],drafter_teams[id],drafter_teams[name]))</f>
        <v/>
      </c>
      <c r="R3864" t="str">
        <f>IF(OR(ISBLANK(draft_picks[[#This Row],[veto_override_drafter_id]]),draft_picks[[#This Row],[veto_override_drafter_id]]=""),"",_xlfn.XLOOKUP(draft_picks[[#This Row],[veto_override_drafter_id]],drafters[id],drafters[name]))</f>
        <v/>
      </c>
      <c r="T3864" t="str">
        <f>IF(OR(ISBLANK(draft_picks[[#This Row],[veto_override_team_id]]),draft_picks[[#This Row],[veto_override_team_id]]=""),"",_xlfn.XLOOKUP(draft_picks[[#This Row],[veto_override_team_id]],drafter_teams[id],drafter_teams[name]))</f>
        <v/>
      </c>
    </row>
    <row r="3865" spans="1:20" x14ac:dyDescent="0.25">
      <c r="A3865" t="s">
        <v>484</v>
      </c>
      <c r="B3865" t="str">
        <f>_xlfn.XLOOKUP(draft_picks[[#This Row],[draft_id]],drafts[id],drafts[title])</f>
        <v>Barry Levinson's Baltimore mini-Super Draft</v>
      </c>
      <c r="C3865">
        <v>4</v>
      </c>
      <c r="D3865">
        <f>IF(C3864&lt;draft_picks[[#This Row],[position]],1,IF(C3864&gt;draft_picks[[#This Row],[position]],D3864+1,IF(C3864=draft_picks[[#This Row],[position]],D3864+1)))</f>
        <v>2</v>
      </c>
      <c r="E3865" t="s">
        <v>4635</v>
      </c>
      <c r="F3865" t="str">
        <f>IF(ISBLANK(draft_picks[[#This Row],[movie_id]]),"",_xlfn.XLOOKUP(draft_picks[[#This Row],[movie_id]],drafts.movies[id],drafts.movies[movie_title]))</f>
        <v>And Justice for All</v>
      </c>
      <c r="G3865" t="s">
        <v>1237</v>
      </c>
      <c r="H3865" t="str">
        <f>IF(ISBLANK(draft_picks[[#This Row],[drafter_id]]),"",_xlfn.XLOOKUP(draft_picks[[#This Row],[drafter_id]],drafters[id],drafters[name]))</f>
        <v>Clay Keller</v>
      </c>
      <c r="J3865" t="str">
        <f>IF(ISBLANK(draft_picks[[#This Row],[drafter_team_id]]),"",_xlfn.XLOOKUP(draft_picks[[#This Row],[drafter_team_id]],drafter_teams[id],drafter_teams[name]))</f>
        <v/>
      </c>
      <c r="K3865" t="s">
        <v>15484</v>
      </c>
      <c r="L3865" t="s">
        <v>1115</v>
      </c>
      <c r="M3865" t="str">
        <f>IF(OR(ISBLANK(draft_picks[[#This Row],[veto_drafter_id]]),draft_picks[[#This Row],[veto_drafter_id]]=""),"",_xlfn.XLOOKUP(draft_picks[[#This Row],[veto_drafter_id]],drafters[id],drafters[name]))</f>
        <v>Ryan Marker</v>
      </c>
      <c r="O3865" t="str">
        <f>IF(OR(ISBLANK(draft_picks[[#This Row],[veto_drafter_team_id]]),draft_picks[[#This Row],[veto_drafter_team_id]]=""),"",_xlfn.XLOOKUP(draft_picks[[#This Row],[veto_drafter_team_id]],drafter_teams[id],drafter_teams[name]))</f>
        <v/>
      </c>
      <c r="R3865" t="str">
        <f>IF(OR(ISBLANK(draft_picks[[#This Row],[veto_override_drafter_id]]),draft_picks[[#This Row],[veto_override_drafter_id]]=""),"",_xlfn.XLOOKUP(draft_picks[[#This Row],[veto_override_drafter_id]],drafters[id],drafters[name]))</f>
        <v/>
      </c>
      <c r="T3865" t="str">
        <f>IF(OR(ISBLANK(draft_picks[[#This Row],[veto_override_team_id]]),draft_picks[[#This Row],[veto_override_team_id]]=""),"",_xlfn.XLOOKUP(draft_picks[[#This Row],[veto_override_team_id]],drafter_teams[id],drafter_teams[name]))</f>
        <v/>
      </c>
    </row>
    <row r="3866" spans="1:20" x14ac:dyDescent="0.25">
      <c r="A3866" t="s">
        <v>484</v>
      </c>
      <c r="B3866" t="str">
        <f>_xlfn.XLOOKUP(draft_picks[[#This Row],[draft_id]],drafts[id],drafts[title])</f>
        <v>Barry Levinson's Baltimore mini-Super Draft</v>
      </c>
      <c r="C3866">
        <v>4</v>
      </c>
      <c r="D3866">
        <f>IF(C3865&lt;draft_picks[[#This Row],[position]],1,IF(C3865&gt;draft_picks[[#This Row],[position]],D3865+1,IF(C3865=draft_picks[[#This Row],[position]],D3865+1)))</f>
        <v>3</v>
      </c>
      <c r="E3866" t="s">
        <v>16576</v>
      </c>
      <c r="F3866" t="str">
        <f>IF(ISBLANK(draft_picks[[#This Row],[movie_id]]),"",_xlfn.XLOOKUP(draft_picks[[#This Row],[movie_id]],drafts.movies[id],drafts.movies[movie_title]))</f>
        <v>Diner</v>
      </c>
      <c r="G3866" t="s">
        <v>1237</v>
      </c>
      <c r="H3866" t="str">
        <f>IF(ISBLANK(draft_picks[[#This Row],[drafter_id]]),"",_xlfn.XLOOKUP(draft_picks[[#This Row],[drafter_id]],drafters[id],drafters[name]))</f>
        <v>Clay Keller</v>
      </c>
      <c r="J3866" t="str">
        <f>IF(ISBLANK(draft_picks[[#This Row],[drafter_team_id]]),"",_xlfn.XLOOKUP(draft_picks[[#This Row],[drafter_team_id]],drafter_teams[id],drafter_teams[name]))</f>
        <v/>
      </c>
      <c r="M3866" t="str">
        <f>IF(OR(ISBLANK(draft_picks[[#This Row],[veto_drafter_id]]),draft_picks[[#This Row],[veto_drafter_id]]=""),"",_xlfn.XLOOKUP(draft_picks[[#This Row],[veto_drafter_id]],drafters[id],drafters[name]))</f>
        <v/>
      </c>
      <c r="O3866" t="str">
        <f>IF(OR(ISBLANK(draft_picks[[#This Row],[veto_drafter_team_id]]),draft_picks[[#This Row],[veto_drafter_team_id]]=""),"",_xlfn.XLOOKUP(draft_picks[[#This Row],[veto_drafter_team_id]],drafter_teams[id],drafter_teams[name]))</f>
        <v/>
      </c>
      <c r="R3866" t="str">
        <f>IF(OR(ISBLANK(draft_picks[[#This Row],[veto_override_drafter_id]]),draft_picks[[#This Row],[veto_override_drafter_id]]=""),"",_xlfn.XLOOKUP(draft_picks[[#This Row],[veto_override_drafter_id]],drafters[id],drafters[name]))</f>
        <v/>
      </c>
      <c r="T3866" t="str">
        <f>IF(OR(ISBLANK(draft_picks[[#This Row],[veto_override_team_id]]),draft_picks[[#This Row],[veto_override_team_id]]=""),"",_xlfn.XLOOKUP(draft_picks[[#This Row],[veto_override_team_id]],drafter_teams[id],drafter_teams[name]))</f>
        <v/>
      </c>
    </row>
    <row r="3867" spans="1:20" x14ac:dyDescent="0.25">
      <c r="A3867" t="s">
        <v>484</v>
      </c>
      <c r="B3867" t="str">
        <f>_xlfn.XLOOKUP(draft_picks[[#This Row],[draft_id]],drafts[id],drafts[title])</f>
        <v>Barry Levinson's Baltimore mini-Super Draft</v>
      </c>
      <c r="C3867">
        <v>3</v>
      </c>
      <c r="D3867">
        <f>IF(C3866&lt;draft_picks[[#This Row],[position]],1,IF(C3866&gt;draft_picks[[#This Row],[position]],D3866+1,IF(C3866=draft_picks[[#This Row],[position]],D3866+1)))</f>
        <v>4</v>
      </c>
      <c r="E3867" t="s">
        <v>4635</v>
      </c>
      <c r="F3867" t="str">
        <f>IF(ISBLANK(draft_picks[[#This Row],[movie_id]]),"",_xlfn.XLOOKUP(draft_picks[[#This Row],[movie_id]],drafts.movies[id],drafts.movies[movie_title]))</f>
        <v>And Justice for All</v>
      </c>
      <c r="G3867" t="s">
        <v>1115</v>
      </c>
      <c r="H3867" t="str">
        <f>IF(ISBLANK(draft_picks[[#This Row],[drafter_id]]),"",_xlfn.XLOOKUP(draft_picks[[#This Row],[drafter_id]],drafters[id],drafters[name]))</f>
        <v>Ryan Marker</v>
      </c>
      <c r="J3867" t="str">
        <f>IF(ISBLANK(draft_picks[[#This Row],[drafter_team_id]]),"",_xlfn.XLOOKUP(draft_picks[[#This Row],[drafter_team_id]],drafter_teams[id],drafter_teams[name]))</f>
        <v/>
      </c>
      <c r="M3867" t="str">
        <f>IF(OR(ISBLANK(draft_picks[[#This Row],[veto_drafter_id]]),draft_picks[[#This Row],[veto_drafter_id]]=""),"",_xlfn.XLOOKUP(draft_picks[[#This Row],[veto_drafter_id]],drafters[id],drafters[name]))</f>
        <v/>
      </c>
      <c r="O3867" t="str">
        <f>IF(OR(ISBLANK(draft_picks[[#This Row],[veto_drafter_team_id]]),draft_picks[[#This Row],[veto_drafter_team_id]]=""),"",_xlfn.XLOOKUP(draft_picks[[#This Row],[veto_drafter_team_id]],drafter_teams[id],drafter_teams[name]))</f>
        <v/>
      </c>
      <c r="R3867" t="str">
        <f>IF(OR(ISBLANK(draft_picks[[#This Row],[veto_override_drafter_id]]),draft_picks[[#This Row],[veto_override_drafter_id]]=""),"",_xlfn.XLOOKUP(draft_picks[[#This Row],[veto_override_drafter_id]],drafters[id],drafters[name]))</f>
        <v/>
      </c>
      <c r="T3867" t="str">
        <f>IF(OR(ISBLANK(draft_picks[[#This Row],[veto_override_team_id]]),draft_picks[[#This Row],[veto_override_team_id]]=""),"",_xlfn.XLOOKUP(draft_picks[[#This Row],[veto_override_team_id]],drafter_teams[id],drafter_teams[name]))</f>
        <v/>
      </c>
    </row>
    <row r="3868" spans="1:20" x14ac:dyDescent="0.25">
      <c r="A3868" t="s">
        <v>484</v>
      </c>
      <c r="B3868" t="str">
        <f>_xlfn.XLOOKUP(draft_picks[[#This Row],[draft_id]],drafts[id],drafts[title])</f>
        <v>Barry Levinson's Baltimore mini-Super Draft</v>
      </c>
      <c r="C3868">
        <v>2</v>
      </c>
      <c r="D3868">
        <f>IF(C3867&lt;draft_picks[[#This Row],[position]],1,IF(C3867&gt;draft_picks[[#This Row],[position]],D3867+1,IF(C3867=draft_picks[[#This Row],[position]],D3867+1)))</f>
        <v>5</v>
      </c>
      <c r="E3868" t="s">
        <v>16577</v>
      </c>
      <c r="F3868" t="str">
        <f>IF(ISBLANK(draft_picks[[#This Row],[movie_id]]),"",_xlfn.XLOOKUP(draft_picks[[#This Row],[movie_id]],drafts.movies[id],drafts.movies[movie_title]))</f>
        <v>Tin Men</v>
      </c>
      <c r="G3868" t="s">
        <v>1237</v>
      </c>
      <c r="H3868" t="str">
        <f>IF(ISBLANK(draft_picks[[#This Row],[drafter_id]]),"",_xlfn.XLOOKUP(draft_picks[[#This Row],[drafter_id]],drafters[id],drafters[name]))</f>
        <v>Clay Keller</v>
      </c>
      <c r="J3868" t="str">
        <f>IF(ISBLANK(draft_picks[[#This Row],[drafter_team_id]]),"",_xlfn.XLOOKUP(draft_picks[[#This Row],[drafter_team_id]],drafter_teams[id],drafter_teams[name]))</f>
        <v/>
      </c>
      <c r="M3868" t="str">
        <f>IF(OR(ISBLANK(draft_picks[[#This Row],[veto_drafter_id]]),draft_picks[[#This Row],[veto_drafter_id]]=""),"",_xlfn.XLOOKUP(draft_picks[[#This Row],[veto_drafter_id]],drafters[id],drafters[name]))</f>
        <v/>
      </c>
      <c r="O3868" t="str">
        <f>IF(OR(ISBLANK(draft_picks[[#This Row],[veto_drafter_team_id]]),draft_picks[[#This Row],[veto_drafter_team_id]]=""),"",_xlfn.XLOOKUP(draft_picks[[#This Row],[veto_drafter_team_id]],drafter_teams[id],drafter_teams[name]))</f>
        <v/>
      </c>
      <c r="R3868" t="str">
        <f>IF(OR(ISBLANK(draft_picks[[#This Row],[veto_override_drafter_id]]),draft_picks[[#This Row],[veto_override_drafter_id]]=""),"",_xlfn.XLOOKUP(draft_picks[[#This Row],[veto_override_drafter_id]],drafters[id],drafters[name]))</f>
        <v/>
      </c>
      <c r="T3868" t="str">
        <f>IF(OR(ISBLANK(draft_picks[[#This Row],[veto_override_team_id]]),draft_picks[[#This Row],[veto_override_team_id]]=""),"",_xlfn.XLOOKUP(draft_picks[[#This Row],[veto_override_team_id]],drafter_teams[id],drafter_teams[name]))</f>
        <v/>
      </c>
    </row>
    <row r="3869" spans="1:20" x14ac:dyDescent="0.25">
      <c r="A3869" t="s">
        <v>484</v>
      </c>
      <c r="B3869" t="str">
        <f>_xlfn.XLOOKUP(draft_picks[[#This Row],[draft_id]],drafts[id],drafts[title])</f>
        <v>Barry Levinson's Baltimore mini-Super Draft</v>
      </c>
      <c r="C3869">
        <v>1</v>
      </c>
      <c r="D3869">
        <f>IF(C3868&lt;draft_picks[[#This Row],[position]],1,IF(C3868&gt;draft_picks[[#This Row],[position]],D3868+1,IF(C3868=draft_picks[[#This Row],[position]],D3868+1)))</f>
        <v>6</v>
      </c>
      <c r="E3869" t="s">
        <v>16578</v>
      </c>
      <c r="F3869" t="str">
        <f>IF(ISBLANK(draft_picks[[#This Row],[movie_id]]),"",_xlfn.XLOOKUP(draft_picks[[#This Row],[movie_id]],drafts.movies[id],drafts.movies[movie_title]))</f>
        <v>Avalon</v>
      </c>
      <c r="G3869" t="s">
        <v>1115</v>
      </c>
      <c r="H3869" t="str">
        <f>IF(ISBLANK(draft_picks[[#This Row],[drafter_id]]),"",_xlfn.XLOOKUP(draft_picks[[#This Row],[drafter_id]],drafters[id],drafters[name]))</f>
        <v>Ryan Marker</v>
      </c>
      <c r="J3869" t="str">
        <f>IF(ISBLANK(draft_picks[[#This Row],[drafter_team_id]]),"",_xlfn.XLOOKUP(draft_picks[[#This Row],[drafter_team_id]],drafter_teams[id],drafter_teams[name]))</f>
        <v/>
      </c>
      <c r="M3869" t="str">
        <f>IF(OR(ISBLANK(draft_picks[[#This Row],[veto_drafter_id]]),draft_picks[[#This Row],[veto_drafter_id]]=""),"",_xlfn.XLOOKUP(draft_picks[[#This Row],[veto_drafter_id]],drafters[id],drafters[name]))</f>
        <v/>
      </c>
      <c r="O3869" t="str">
        <f>IF(OR(ISBLANK(draft_picks[[#This Row],[veto_drafter_team_id]]),draft_picks[[#This Row],[veto_drafter_team_id]]=""),"",_xlfn.XLOOKUP(draft_picks[[#This Row],[veto_drafter_team_id]],drafter_teams[id],drafter_teams[name]))</f>
        <v/>
      </c>
      <c r="R3869" t="str">
        <f>IF(OR(ISBLANK(draft_picks[[#This Row],[veto_override_drafter_id]]),draft_picks[[#This Row],[veto_override_drafter_id]]=""),"",_xlfn.XLOOKUP(draft_picks[[#This Row],[veto_override_drafter_id]],drafters[id],drafters[name]))</f>
        <v/>
      </c>
      <c r="T3869" t="str">
        <f>IF(OR(ISBLANK(draft_picks[[#This Row],[veto_override_team_id]]),draft_picks[[#This Row],[veto_override_team_id]]=""),"",_xlfn.XLOOKUP(draft_picks[[#This Row],[veto_override_team_id]],drafter_teams[id],drafter_teams[name]))</f>
        <v/>
      </c>
    </row>
    <row r="3870" spans="1:20" x14ac:dyDescent="0.25">
      <c r="A3870" t="s">
        <v>152</v>
      </c>
      <c r="B3870" t="str">
        <f>_xlfn.XLOOKUP(draft_picks[[#This Row],[draft_id]],drafts[id],drafts[title])</f>
        <v>Scream mini-Super Draft</v>
      </c>
      <c r="C3870">
        <v>5</v>
      </c>
      <c r="D3870">
        <f>IF(C3869&lt;draft_picks[[#This Row],[position]],1,IF(C3869&gt;draft_picks[[#This Row],[position]],D3869+1,IF(C3869=draft_picks[[#This Row],[position]],D3869+1)))</f>
        <v>1</v>
      </c>
      <c r="E3870" t="s">
        <v>3427</v>
      </c>
      <c r="F3870" t="str">
        <f>IF(ISBLANK(draft_picks[[#This Row],[movie_id]]),"",_xlfn.XLOOKUP(draft_picks[[#This Row],[movie_id]],drafts.movies[id],drafts.movies[movie_title]))</f>
        <v>Scream</v>
      </c>
      <c r="G3870" t="s">
        <v>1237</v>
      </c>
      <c r="H3870" t="str">
        <f>IF(ISBLANK(draft_picks[[#This Row],[drafter_id]]),"",_xlfn.XLOOKUP(draft_picks[[#This Row],[drafter_id]],drafters[id],drafters[name]))</f>
        <v>Clay Keller</v>
      </c>
      <c r="J3870" t="str">
        <f>IF(ISBLANK(draft_picks[[#This Row],[drafter_team_id]]),"",_xlfn.XLOOKUP(draft_picks[[#This Row],[drafter_team_id]],drafter_teams[id],drafter_teams[name]))</f>
        <v/>
      </c>
      <c r="K3870" t="s">
        <v>15484</v>
      </c>
      <c r="L3870" t="s">
        <v>1115</v>
      </c>
      <c r="M3870" t="str">
        <f>IF(OR(ISBLANK(draft_picks[[#This Row],[veto_drafter_id]]),draft_picks[[#This Row],[veto_drafter_id]]=""),"",_xlfn.XLOOKUP(draft_picks[[#This Row],[veto_drafter_id]],drafters[id],drafters[name]))</f>
        <v>Ryan Marker</v>
      </c>
      <c r="O3870" t="str">
        <f>IF(OR(ISBLANK(draft_picks[[#This Row],[veto_drafter_team_id]]),draft_picks[[#This Row],[veto_drafter_team_id]]=""),"",_xlfn.XLOOKUP(draft_picks[[#This Row],[veto_drafter_team_id]],drafter_teams[id],drafter_teams[name]))</f>
        <v/>
      </c>
      <c r="R3870" t="str">
        <f>IF(OR(ISBLANK(draft_picks[[#This Row],[veto_override_drafter_id]]),draft_picks[[#This Row],[veto_override_drafter_id]]=""),"",_xlfn.XLOOKUP(draft_picks[[#This Row],[veto_override_drafter_id]],drafters[id],drafters[name]))</f>
        <v/>
      </c>
      <c r="T3870" t="str">
        <f>IF(OR(ISBLANK(draft_picks[[#This Row],[veto_override_team_id]]),draft_picks[[#This Row],[veto_override_team_id]]=""),"",_xlfn.XLOOKUP(draft_picks[[#This Row],[veto_override_team_id]],drafter_teams[id],drafter_teams[name]))</f>
        <v/>
      </c>
    </row>
    <row r="3871" spans="1:20" x14ac:dyDescent="0.25">
      <c r="A3871" t="s">
        <v>152</v>
      </c>
      <c r="B3871" t="str">
        <f>_xlfn.XLOOKUP(draft_picks[[#This Row],[draft_id]],drafts[id],drafts[title])</f>
        <v>Scream mini-Super Draft</v>
      </c>
      <c r="C3871">
        <v>5</v>
      </c>
      <c r="D3871">
        <f>IF(C3870&lt;draft_picks[[#This Row],[position]],1,IF(C3870&gt;draft_picks[[#This Row],[position]],D3870+1,IF(C3870=draft_picks[[#This Row],[position]],D3870+1)))</f>
        <v>2</v>
      </c>
      <c r="E3871" t="s">
        <v>4716</v>
      </c>
      <c r="F3871" t="str">
        <f>IF(ISBLANK(draft_picks[[#This Row],[movie_id]]),"",_xlfn.XLOOKUP(draft_picks[[#This Row],[movie_id]],drafts.movies[id],drafts.movies[movie_title]))</f>
        <v>Scream 3</v>
      </c>
      <c r="G3871" t="s">
        <v>1237</v>
      </c>
      <c r="H3871" t="str">
        <f>IF(ISBLANK(draft_picks[[#This Row],[drafter_id]]),"",_xlfn.XLOOKUP(draft_picks[[#This Row],[drafter_id]],drafters[id],drafters[name]))</f>
        <v>Clay Keller</v>
      </c>
      <c r="J3871" t="str">
        <f>IF(ISBLANK(draft_picks[[#This Row],[drafter_team_id]]),"",_xlfn.XLOOKUP(draft_picks[[#This Row],[drafter_team_id]],drafter_teams[id],drafter_teams[name]))</f>
        <v/>
      </c>
      <c r="M3871" t="str">
        <f>IF(OR(ISBLANK(draft_picks[[#This Row],[veto_drafter_id]]),draft_picks[[#This Row],[veto_drafter_id]]=""),"",_xlfn.XLOOKUP(draft_picks[[#This Row],[veto_drafter_id]],drafters[id],drafters[name]))</f>
        <v/>
      </c>
      <c r="O3871" t="str">
        <f>IF(OR(ISBLANK(draft_picks[[#This Row],[veto_drafter_team_id]]),draft_picks[[#This Row],[veto_drafter_team_id]]=""),"",_xlfn.XLOOKUP(draft_picks[[#This Row],[veto_drafter_team_id]],drafter_teams[id],drafter_teams[name]))</f>
        <v/>
      </c>
      <c r="R3871" t="str">
        <f>IF(OR(ISBLANK(draft_picks[[#This Row],[veto_override_drafter_id]]),draft_picks[[#This Row],[veto_override_drafter_id]]=""),"",_xlfn.XLOOKUP(draft_picks[[#This Row],[veto_override_drafter_id]],drafters[id],drafters[name]))</f>
        <v/>
      </c>
      <c r="T3871" t="str">
        <f>IF(OR(ISBLANK(draft_picks[[#This Row],[veto_override_team_id]]),draft_picks[[#This Row],[veto_override_team_id]]=""),"",_xlfn.XLOOKUP(draft_picks[[#This Row],[veto_override_team_id]],drafter_teams[id],drafter_teams[name]))</f>
        <v/>
      </c>
    </row>
    <row r="3872" spans="1:20" x14ac:dyDescent="0.25">
      <c r="A3872" t="s">
        <v>152</v>
      </c>
      <c r="B3872" t="str">
        <f>_xlfn.XLOOKUP(draft_picks[[#This Row],[draft_id]],drafts[id],drafts[title])</f>
        <v>Scream mini-Super Draft</v>
      </c>
      <c r="C3872">
        <v>4</v>
      </c>
      <c r="D3872">
        <f>IF(C3871&lt;draft_picks[[#This Row],[position]],1,IF(C3871&gt;draft_picks[[#This Row],[position]],D3871+1,IF(C3871=draft_picks[[#This Row],[position]],D3871+1)))</f>
        <v>3</v>
      </c>
      <c r="E3872" t="s">
        <v>3427</v>
      </c>
      <c r="F3872" t="str">
        <f>IF(ISBLANK(draft_picks[[#This Row],[movie_id]]),"",_xlfn.XLOOKUP(draft_picks[[#This Row],[movie_id]],drafts.movies[id],drafts.movies[movie_title]))</f>
        <v>Scream</v>
      </c>
      <c r="G3872" t="s">
        <v>1115</v>
      </c>
      <c r="H3872" t="str">
        <f>IF(ISBLANK(draft_picks[[#This Row],[drafter_id]]),"",_xlfn.XLOOKUP(draft_picks[[#This Row],[drafter_id]],drafters[id],drafters[name]))</f>
        <v>Ryan Marker</v>
      </c>
      <c r="J3872" t="str">
        <f>IF(ISBLANK(draft_picks[[#This Row],[drafter_team_id]]),"",_xlfn.XLOOKUP(draft_picks[[#This Row],[drafter_team_id]],drafter_teams[id],drafter_teams[name]))</f>
        <v/>
      </c>
      <c r="M3872" t="str">
        <f>IF(OR(ISBLANK(draft_picks[[#This Row],[veto_drafter_id]]),draft_picks[[#This Row],[veto_drafter_id]]=""),"",_xlfn.XLOOKUP(draft_picks[[#This Row],[veto_drafter_id]],drafters[id],drafters[name]))</f>
        <v/>
      </c>
      <c r="O3872" t="str">
        <f>IF(OR(ISBLANK(draft_picks[[#This Row],[veto_drafter_team_id]]),draft_picks[[#This Row],[veto_drafter_team_id]]=""),"",_xlfn.XLOOKUP(draft_picks[[#This Row],[veto_drafter_team_id]],drafter_teams[id],drafter_teams[name]))</f>
        <v/>
      </c>
      <c r="R3872" t="str">
        <f>IF(OR(ISBLANK(draft_picks[[#This Row],[veto_override_drafter_id]]),draft_picks[[#This Row],[veto_override_drafter_id]]=""),"",_xlfn.XLOOKUP(draft_picks[[#This Row],[veto_override_drafter_id]],drafters[id],drafters[name]))</f>
        <v/>
      </c>
      <c r="T3872" t="str">
        <f>IF(OR(ISBLANK(draft_picks[[#This Row],[veto_override_team_id]]),draft_picks[[#This Row],[veto_override_team_id]]=""),"",_xlfn.XLOOKUP(draft_picks[[#This Row],[veto_override_team_id]],drafter_teams[id],drafter_teams[name]))</f>
        <v/>
      </c>
    </row>
    <row r="3873" spans="1:20" x14ac:dyDescent="0.25">
      <c r="A3873" t="s">
        <v>152</v>
      </c>
      <c r="B3873" t="str">
        <f>_xlfn.XLOOKUP(draft_picks[[#This Row],[draft_id]],drafts[id],drafts[title])</f>
        <v>Scream mini-Super Draft</v>
      </c>
      <c r="C3873">
        <v>3</v>
      </c>
      <c r="D3873">
        <f>IF(C3872&lt;draft_picks[[#This Row],[position]],1,IF(C3872&gt;draft_picks[[#This Row],[position]],D3872+1,IF(C3872=draft_picks[[#This Row],[position]],D3872+1)))</f>
        <v>4</v>
      </c>
      <c r="E3873" t="s">
        <v>16579</v>
      </c>
      <c r="F3873" t="str">
        <f>IF(ISBLANK(draft_picks[[#This Row],[movie_id]]),"",_xlfn.XLOOKUP(draft_picks[[#This Row],[movie_id]],drafts.movies[id],drafts.movies[movie_title]))</f>
        <v>Scream 4</v>
      </c>
      <c r="G3873" t="s">
        <v>1237</v>
      </c>
      <c r="H3873" t="str">
        <f>IF(ISBLANK(draft_picks[[#This Row],[drafter_id]]),"",_xlfn.XLOOKUP(draft_picks[[#This Row],[drafter_id]],drafters[id],drafters[name]))</f>
        <v>Clay Keller</v>
      </c>
      <c r="J3873" t="str">
        <f>IF(ISBLANK(draft_picks[[#This Row],[drafter_team_id]]),"",_xlfn.XLOOKUP(draft_picks[[#This Row],[drafter_team_id]],drafter_teams[id],drafter_teams[name]))</f>
        <v/>
      </c>
      <c r="M3873" t="str">
        <f>IF(OR(ISBLANK(draft_picks[[#This Row],[veto_drafter_id]]),draft_picks[[#This Row],[veto_drafter_id]]=""),"",_xlfn.XLOOKUP(draft_picks[[#This Row],[veto_drafter_id]],drafters[id],drafters[name]))</f>
        <v/>
      </c>
      <c r="O3873" t="str">
        <f>IF(OR(ISBLANK(draft_picks[[#This Row],[veto_drafter_team_id]]),draft_picks[[#This Row],[veto_drafter_team_id]]=""),"",_xlfn.XLOOKUP(draft_picks[[#This Row],[veto_drafter_team_id]],drafter_teams[id],drafter_teams[name]))</f>
        <v/>
      </c>
      <c r="R3873" t="str">
        <f>IF(OR(ISBLANK(draft_picks[[#This Row],[veto_override_drafter_id]]),draft_picks[[#This Row],[veto_override_drafter_id]]=""),"",_xlfn.XLOOKUP(draft_picks[[#This Row],[veto_override_drafter_id]],drafters[id],drafters[name]))</f>
        <v/>
      </c>
      <c r="T3873" t="str">
        <f>IF(OR(ISBLANK(draft_picks[[#This Row],[veto_override_team_id]]),draft_picks[[#This Row],[veto_override_team_id]]=""),"",_xlfn.XLOOKUP(draft_picks[[#This Row],[veto_override_team_id]],drafter_teams[id],drafter_teams[name]))</f>
        <v/>
      </c>
    </row>
    <row r="3874" spans="1:20" x14ac:dyDescent="0.25">
      <c r="A3874" t="s">
        <v>152</v>
      </c>
      <c r="B3874" t="str">
        <f>_xlfn.XLOOKUP(draft_picks[[#This Row],[draft_id]],drafts[id],drafts[title])</f>
        <v>Scream mini-Super Draft</v>
      </c>
      <c r="C3874">
        <v>2</v>
      </c>
      <c r="D3874">
        <f>IF(C3873&lt;draft_picks[[#This Row],[position]],1,IF(C3873&gt;draft_picks[[#This Row],[position]],D3873+1,IF(C3873=draft_picks[[#This Row],[position]],D3873+1)))</f>
        <v>5</v>
      </c>
      <c r="E3874" t="s">
        <v>16961</v>
      </c>
      <c r="F3874" t="str">
        <f>IF(ISBLANK(draft_picks[[#This Row],[movie_id]]),"",_xlfn.XLOOKUP(draft_picks[[#This Row],[movie_id]],drafts.movies[id],drafts.movies[movie_title]))</f>
        <v>Scream</v>
      </c>
      <c r="G3874" t="s">
        <v>1115</v>
      </c>
      <c r="H3874" t="str">
        <f>IF(ISBLANK(draft_picks[[#This Row],[drafter_id]]),"",_xlfn.XLOOKUP(draft_picks[[#This Row],[drafter_id]],drafters[id],drafters[name]))</f>
        <v>Ryan Marker</v>
      </c>
      <c r="J3874" t="str">
        <f>IF(ISBLANK(draft_picks[[#This Row],[drafter_team_id]]),"",_xlfn.XLOOKUP(draft_picks[[#This Row],[drafter_team_id]],drafter_teams[id],drafter_teams[name]))</f>
        <v/>
      </c>
      <c r="M3874" t="str">
        <f>IF(OR(ISBLANK(draft_picks[[#This Row],[veto_drafter_id]]),draft_picks[[#This Row],[veto_drafter_id]]=""),"",_xlfn.XLOOKUP(draft_picks[[#This Row],[veto_drafter_id]],drafters[id],drafters[name]))</f>
        <v/>
      </c>
      <c r="O3874" t="str">
        <f>IF(OR(ISBLANK(draft_picks[[#This Row],[veto_drafter_team_id]]),draft_picks[[#This Row],[veto_drafter_team_id]]=""),"",_xlfn.XLOOKUP(draft_picks[[#This Row],[veto_drafter_team_id]],drafter_teams[id],drafter_teams[name]))</f>
        <v/>
      </c>
      <c r="R3874" t="str">
        <f>IF(OR(ISBLANK(draft_picks[[#This Row],[veto_override_drafter_id]]),draft_picks[[#This Row],[veto_override_drafter_id]]=""),"",_xlfn.XLOOKUP(draft_picks[[#This Row],[veto_override_drafter_id]],drafters[id],drafters[name]))</f>
        <v/>
      </c>
      <c r="T3874" t="str">
        <f>IF(OR(ISBLANK(draft_picks[[#This Row],[veto_override_team_id]]),draft_picks[[#This Row],[veto_override_team_id]]=""),"",_xlfn.XLOOKUP(draft_picks[[#This Row],[veto_override_team_id]],drafter_teams[id],drafter_teams[name]))</f>
        <v/>
      </c>
    </row>
    <row r="3875" spans="1:20" x14ac:dyDescent="0.25">
      <c r="A3875" t="s">
        <v>152</v>
      </c>
      <c r="B3875" t="str">
        <f>_xlfn.XLOOKUP(draft_picks[[#This Row],[draft_id]],drafts[id],drafts[title])</f>
        <v>Scream mini-Super Draft</v>
      </c>
      <c r="C3875">
        <v>1</v>
      </c>
      <c r="D3875">
        <f>IF(C3874&lt;draft_picks[[#This Row],[position]],1,IF(C3874&gt;draft_picks[[#This Row],[position]],D3874+1,IF(C3874=draft_picks[[#This Row],[position]],D3874+1)))</f>
        <v>6</v>
      </c>
      <c r="E3875" t="s">
        <v>16580</v>
      </c>
      <c r="F3875" t="str">
        <f>IF(ISBLANK(draft_picks[[#This Row],[movie_id]]),"",_xlfn.XLOOKUP(draft_picks[[#This Row],[movie_id]],drafts.movies[id],drafts.movies[movie_title]))</f>
        <v>Scream 2</v>
      </c>
      <c r="G3875" t="s">
        <v>1237</v>
      </c>
      <c r="H3875" t="str">
        <f>IF(ISBLANK(draft_picks[[#This Row],[drafter_id]]),"",_xlfn.XLOOKUP(draft_picks[[#This Row],[drafter_id]],drafters[id],drafters[name]))</f>
        <v>Clay Keller</v>
      </c>
      <c r="J3875" t="str">
        <f>IF(ISBLANK(draft_picks[[#This Row],[drafter_team_id]]),"",_xlfn.XLOOKUP(draft_picks[[#This Row],[drafter_team_id]],drafter_teams[id],drafter_teams[name]))</f>
        <v/>
      </c>
      <c r="M3875" t="str">
        <f>IF(OR(ISBLANK(draft_picks[[#This Row],[veto_drafter_id]]),draft_picks[[#This Row],[veto_drafter_id]]=""),"",_xlfn.XLOOKUP(draft_picks[[#This Row],[veto_drafter_id]],drafters[id],drafters[name]))</f>
        <v/>
      </c>
      <c r="O3875" t="str">
        <f>IF(OR(ISBLANK(draft_picks[[#This Row],[veto_drafter_team_id]]),draft_picks[[#This Row],[veto_drafter_team_id]]=""),"",_xlfn.XLOOKUP(draft_picks[[#This Row],[veto_drafter_team_id]],drafter_teams[id],drafter_teams[name]))</f>
        <v/>
      </c>
      <c r="R3875" t="str">
        <f>IF(OR(ISBLANK(draft_picks[[#This Row],[veto_override_drafter_id]]),draft_picks[[#This Row],[veto_override_drafter_id]]=""),"",_xlfn.XLOOKUP(draft_picks[[#This Row],[veto_override_drafter_id]],drafters[id],drafters[name]))</f>
        <v/>
      </c>
      <c r="T3875" t="str">
        <f>IF(OR(ISBLANK(draft_picks[[#This Row],[veto_override_team_id]]),draft_picks[[#This Row],[veto_override_team_id]]=""),"",_xlfn.XLOOKUP(draft_picks[[#This Row],[veto_override_team_id]],drafter_teams[id],drafter_teams[name]))</f>
        <v/>
      </c>
    </row>
    <row r="3876" spans="1:20" x14ac:dyDescent="0.25">
      <c r="A3876" t="s">
        <v>202</v>
      </c>
      <c r="B3876" t="str">
        <f>_xlfn.XLOOKUP(draft_picks[[#This Row],[draft_id]],drafts[id],drafts[title])</f>
        <v>Dragonheart mini-Super Draft</v>
      </c>
      <c r="C3876">
        <v>5</v>
      </c>
      <c r="D3876">
        <f>IF(C3875&lt;draft_picks[[#This Row],[position]],1,IF(C3875&gt;draft_picks[[#This Row],[position]],D3875+1,IF(C3875=draft_picks[[#This Row],[position]],D3875+1)))</f>
        <v>1</v>
      </c>
      <c r="E3876" t="s">
        <v>16586</v>
      </c>
      <c r="F3876" t="str">
        <f>IF(ISBLANK(draft_picks[[#This Row],[movie_id]]),"",_xlfn.XLOOKUP(draft_picks[[#This Row],[movie_id]],drafts.movies[id],drafts.movies[movie_title]))</f>
        <v>DragonHeart</v>
      </c>
      <c r="G3876" t="s">
        <v>1237</v>
      </c>
      <c r="H3876" t="str">
        <f>IF(ISBLANK(draft_picks[[#This Row],[drafter_id]]),"",_xlfn.XLOOKUP(draft_picks[[#This Row],[drafter_id]],drafters[id],drafters[name]))</f>
        <v>Clay Keller</v>
      </c>
      <c r="J3876" t="str">
        <f>IF(ISBLANK(draft_picks[[#This Row],[drafter_team_id]]),"",_xlfn.XLOOKUP(draft_picks[[#This Row],[drafter_team_id]],drafter_teams[id],drafter_teams[name]))</f>
        <v/>
      </c>
      <c r="M3876" t="str">
        <f>IF(OR(ISBLANK(draft_picks[[#This Row],[veto_drafter_id]]),draft_picks[[#This Row],[veto_drafter_id]]=""),"",_xlfn.XLOOKUP(draft_picks[[#This Row],[veto_drafter_id]],drafters[id],drafters[name]))</f>
        <v/>
      </c>
      <c r="O3876" t="str">
        <f>IF(OR(ISBLANK(draft_picks[[#This Row],[veto_drafter_team_id]]),draft_picks[[#This Row],[veto_drafter_team_id]]=""),"",_xlfn.XLOOKUP(draft_picks[[#This Row],[veto_drafter_team_id]],drafter_teams[id],drafter_teams[name]))</f>
        <v/>
      </c>
      <c r="R3876" t="str">
        <f>IF(OR(ISBLANK(draft_picks[[#This Row],[veto_override_drafter_id]]),draft_picks[[#This Row],[veto_override_drafter_id]]=""),"",_xlfn.XLOOKUP(draft_picks[[#This Row],[veto_override_drafter_id]],drafters[id],drafters[name]))</f>
        <v/>
      </c>
      <c r="T3876" t="str">
        <f>IF(OR(ISBLANK(draft_picks[[#This Row],[veto_override_team_id]]),draft_picks[[#This Row],[veto_override_team_id]]=""),"",_xlfn.XLOOKUP(draft_picks[[#This Row],[veto_override_team_id]],drafter_teams[id],drafter_teams[name]))</f>
        <v/>
      </c>
    </row>
    <row r="3877" spans="1:20" x14ac:dyDescent="0.25">
      <c r="A3877" t="s">
        <v>202</v>
      </c>
      <c r="B3877" t="str">
        <f>_xlfn.XLOOKUP(draft_picks[[#This Row],[draft_id]],drafts[id],drafts[title])</f>
        <v>Dragonheart mini-Super Draft</v>
      </c>
      <c r="C3877">
        <v>4</v>
      </c>
      <c r="D3877">
        <f>IF(C3876&lt;draft_picks[[#This Row],[position]],1,IF(C3876&gt;draft_picks[[#This Row],[position]],D3876+1,IF(C3876=draft_picks[[#This Row],[position]],D3876+1)))</f>
        <v>2</v>
      </c>
      <c r="E3877" t="s">
        <v>16587</v>
      </c>
      <c r="F3877" t="str">
        <f>IF(ISBLANK(draft_picks[[#This Row],[movie_id]]),"",_xlfn.XLOOKUP(draft_picks[[#This Row],[movie_id]],drafts.movies[id],drafts.movies[movie_title]))</f>
        <v>Dragonheart: A New Beginning</v>
      </c>
      <c r="G3877" t="s">
        <v>1115</v>
      </c>
      <c r="H3877" t="str">
        <f>IF(ISBLANK(draft_picks[[#This Row],[drafter_id]]),"",_xlfn.XLOOKUP(draft_picks[[#This Row],[drafter_id]],drafters[id],drafters[name]))</f>
        <v>Ryan Marker</v>
      </c>
      <c r="J3877" t="str">
        <f>IF(ISBLANK(draft_picks[[#This Row],[drafter_team_id]]),"",_xlfn.XLOOKUP(draft_picks[[#This Row],[drafter_team_id]],drafter_teams[id],drafter_teams[name]))</f>
        <v/>
      </c>
      <c r="M3877" t="str">
        <f>IF(OR(ISBLANK(draft_picks[[#This Row],[veto_drafter_id]]),draft_picks[[#This Row],[veto_drafter_id]]=""),"",_xlfn.XLOOKUP(draft_picks[[#This Row],[veto_drafter_id]],drafters[id],drafters[name]))</f>
        <v/>
      </c>
      <c r="O3877" t="str">
        <f>IF(OR(ISBLANK(draft_picks[[#This Row],[veto_drafter_team_id]]),draft_picks[[#This Row],[veto_drafter_team_id]]=""),"",_xlfn.XLOOKUP(draft_picks[[#This Row],[veto_drafter_team_id]],drafter_teams[id],drafter_teams[name]))</f>
        <v/>
      </c>
      <c r="R3877" t="str">
        <f>IF(OR(ISBLANK(draft_picks[[#This Row],[veto_override_drafter_id]]),draft_picks[[#This Row],[veto_override_drafter_id]]=""),"",_xlfn.XLOOKUP(draft_picks[[#This Row],[veto_override_drafter_id]],drafters[id],drafters[name]))</f>
        <v/>
      </c>
      <c r="T3877" t="str">
        <f>IF(OR(ISBLANK(draft_picks[[#This Row],[veto_override_team_id]]),draft_picks[[#This Row],[veto_override_team_id]]=""),"",_xlfn.XLOOKUP(draft_picks[[#This Row],[veto_override_team_id]],drafter_teams[id],drafter_teams[name]))</f>
        <v/>
      </c>
    </row>
    <row r="3878" spans="1:20" x14ac:dyDescent="0.25">
      <c r="A3878" t="s">
        <v>202</v>
      </c>
      <c r="B3878" t="str">
        <f>_xlfn.XLOOKUP(draft_picks[[#This Row],[draft_id]],drafts[id],drafts[title])</f>
        <v>Dragonheart mini-Super Draft</v>
      </c>
      <c r="C3878">
        <v>3</v>
      </c>
      <c r="D3878">
        <f>IF(C3877&lt;draft_picks[[#This Row],[position]],1,IF(C3877&gt;draft_picks[[#This Row],[position]],D3877+1,IF(C3877=draft_picks[[#This Row],[position]],D3877+1)))</f>
        <v>3</v>
      </c>
      <c r="E3878" t="s">
        <v>16588</v>
      </c>
      <c r="F3878" t="str">
        <f>IF(ISBLANK(draft_picks[[#This Row],[movie_id]]),"",_xlfn.XLOOKUP(draft_picks[[#This Row],[movie_id]],drafts.movies[id],drafts.movies[movie_title]))</f>
        <v>Dragonheart 3: The Sorcerer's Curse</v>
      </c>
      <c r="G3878" t="s">
        <v>1237</v>
      </c>
      <c r="H3878" t="str">
        <f>IF(ISBLANK(draft_picks[[#This Row],[drafter_id]]),"",_xlfn.XLOOKUP(draft_picks[[#This Row],[drafter_id]],drafters[id],drafters[name]))</f>
        <v>Clay Keller</v>
      </c>
      <c r="J3878" t="str">
        <f>IF(ISBLANK(draft_picks[[#This Row],[drafter_team_id]]),"",_xlfn.XLOOKUP(draft_picks[[#This Row],[drafter_team_id]],drafter_teams[id],drafter_teams[name]))</f>
        <v/>
      </c>
      <c r="M3878" t="str">
        <f>IF(OR(ISBLANK(draft_picks[[#This Row],[veto_drafter_id]]),draft_picks[[#This Row],[veto_drafter_id]]=""),"",_xlfn.XLOOKUP(draft_picks[[#This Row],[veto_drafter_id]],drafters[id],drafters[name]))</f>
        <v/>
      </c>
      <c r="O3878" t="str">
        <f>IF(OR(ISBLANK(draft_picks[[#This Row],[veto_drafter_team_id]]),draft_picks[[#This Row],[veto_drafter_team_id]]=""),"",_xlfn.XLOOKUP(draft_picks[[#This Row],[veto_drafter_team_id]],drafter_teams[id],drafter_teams[name]))</f>
        <v/>
      </c>
      <c r="R3878" t="str">
        <f>IF(OR(ISBLANK(draft_picks[[#This Row],[veto_override_drafter_id]]),draft_picks[[#This Row],[veto_override_drafter_id]]=""),"",_xlfn.XLOOKUP(draft_picks[[#This Row],[veto_override_drafter_id]],drafters[id],drafters[name]))</f>
        <v/>
      </c>
      <c r="T3878" t="str">
        <f>IF(OR(ISBLANK(draft_picks[[#This Row],[veto_override_team_id]]),draft_picks[[#This Row],[veto_override_team_id]]=""),"",_xlfn.XLOOKUP(draft_picks[[#This Row],[veto_override_team_id]],drafter_teams[id],drafter_teams[name]))</f>
        <v/>
      </c>
    </row>
    <row r="3879" spans="1:20" x14ac:dyDescent="0.25">
      <c r="A3879" t="s">
        <v>202</v>
      </c>
      <c r="B3879" t="str">
        <f>_xlfn.XLOOKUP(draft_picks[[#This Row],[draft_id]],drafts[id],drafts[title])</f>
        <v>Dragonheart mini-Super Draft</v>
      </c>
      <c r="C3879">
        <v>2</v>
      </c>
      <c r="D3879">
        <f>IF(C3878&lt;draft_picks[[#This Row],[position]],1,IF(C3878&gt;draft_picks[[#This Row],[position]],D3878+1,IF(C3878=draft_picks[[#This Row],[position]],D3878+1)))</f>
        <v>4</v>
      </c>
      <c r="E3879" t="s">
        <v>16589</v>
      </c>
      <c r="F3879" t="str">
        <f>IF(ISBLANK(draft_picks[[#This Row],[movie_id]]),"",_xlfn.XLOOKUP(draft_picks[[#This Row],[movie_id]],drafts.movies[id],drafts.movies[movie_title]))</f>
        <v>Dragonheart: Battle for the Heartfire</v>
      </c>
      <c r="G3879" t="s">
        <v>1115</v>
      </c>
      <c r="H3879" t="str">
        <f>IF(ISBLANK(draft_picks[[#This Row],[drafter_id]]),"",_xlfn.XLOOKUP(draft_picks[[#This Row],[drafter_id]],drafters[id],drafters[name]))</f>
        <v>Ryan Marker</v>
      </c>
      <c r="J3879" t="str">
        <f>IF(ISBLANK(draft_picks[[#This Row],[drafter_team_id]]),"",_xlfn.XLOOKUP(draft_picks[[#This Row],[drafter_team_id]],drafter_teams[id],drafter_teams[name]))</f>
        <v/>
      </c>
      <c r="K3879" t="s">
        <v>15484</v>
      </c>
      <c r="L3879" t="s">
        <v>1237</v>
      </c>
      <c r="M3879" t="str">
        <f>IF(OR(ISBLANK(draft_picks[[#This Row],[veto_drafter_id]]),draft_picks[[#This Row],[veto_drafter_id]]=""),"",_xlfn.XLOOKUP(draft_picks[[#This Row],[veto_drafter_id]],drafters[id],drafters[name]))</f>
        <v>Clay Keller</v>
      </c>
      <c r="O3879" t="str">
        <f>IF(OR(ISBLANK(draft_picks[[#This Row],[veto_drafter_team_id]]),draft_picks[[#This Row],[veto_drafter_team_id]]=""),"",_xlfn.XLOOKUP(draft_picks[[#This Row],[veto_drafter_team_id]],drafter_teams[id],drafter_teams[name]))</f>
        <v/>
      </c>
      <c r="R3879" t="str">
        <f>IF(OR(ISBLANK(draft_picks[[#This Row],[veto_override_drafter_id]]),draft_picks[[#This Row],[veto_override_drafter_id]]=""),"",_xlfn.XLOOKUP(draft_picks[[#This Row],[veto_override_drafter_id]],drafters[id],drafters[name]))</f>
        <v/>
      </c>
      <c r="T3879" t="str">
        <f>IF(OR(ISBLANK(draft_picks[[#This Row],[veto_override_team_id]]),draft_picks[[#This Row],[veto_override_team_id]]=""),"",_xlfn.XLOOKUP(draft_picks[[#This Row],[veto_override_team_id]],drafter_teams[id],drafter_teams[name]))</f>
        <v/>
      </c>
    </row>
    <row r="3880" spans="1:20" x14ac:dyDescent="0.25">
      <c r="A3880" t="s">
        <v>202</v>
      </c>
      <c r="B3880" t="str">
        <f>_xlfn.XLOOKUP(draft_picks[[#This Row],[draft_id]],drafts[id],drafts[title])</f>
        <v>Dragonheart mini-Super Draft</v>
      </c>
      <c r="C3880">
        <v>2</v>
      </c>
      <c r="D3880">
        <f>IF(C3879&lt;draft_picks[[#This Row],[position]],1,IF(C3879&gt;draft_picks[[#This Row],[position]],D3879+1,IF(C3879=draft_picks[[#This Row],[position]],D3879+1)))</f>
        <v>5</v>
      </c>
      <c r="E3880" t="s">
        <v>16590</v>
      </c>
      <c r="F3880" t="str">
        <f>IF(ISBLANK(draft_picks[[#This Row],[movie_id]]),"",_xlfn.XLOOKUP(draft_picks[[#This Row],[movie_id]],drafts.movies[id],drafts.movies[movie_title]))</f>
        <v>Dragonheart Vengeance</v>
      </c>
      <c r="G3880" t="s">
        <v>1115</v>
      </c>
      <c r="H3880" t="str">
        <f>IF(ISBLANK(draft_picks[[#This Row],[drafter_id]]),"",_xlfn.XLOOKUP(draft_picks[[#This Row],[drafter_id]],drafters[id],drafters[name]))</f>
        <v>Ryan Marker</v>
      </c>
      <c r="J3880" t="str">
        <f>IF(ISBLANK(draft_picks[[#This Row],[drafter_team_id]]),"",_xlfn.XLOOKUP(draft_picks[[#This Row],[drafter_team_id]],drafter_teams[id],drafter_teams[name]))</f>
        <v/>
      </c>
      <c r="M3880" t="str">
        <f>IF(OR(ISBLANK(draft_picks[[#This Row],[veto_drafter_id]]),draft_picks[[#This Row],[veto_drafter_id]]=""),"",_xlfn.XLOOKUP(draft_picks[[#This Row],[veto_drafter_id]],drafters[id],drafters[name]))</f>
        <v/>
      </c>
      <c r="O3880" t="str">
        <f>IF(OR(ISBLANK(draft_picks[[#This Row],[veto_drafter_team_id]]),draft_picks[[#This Row],[veto_drafter_team_id]]=""),"",_xlfn.XLOOKUP(draft_picks[[#This Row],[veto_drafter_team_id]],drafter_teams[id],drafter_teams[name]))</f>
        <v/>
      </c>
      <c r="R3880" t="str">
        <f>IF(OR(ISBLANK(draft_picks[[#This Row],[veto_override_drafter_id]]),draft_picks[[#This Row],[veto_override_drafter_id]]=""),"",_xlfn.XLOOKUP(draft_picks[[#This Row],[veto_override_drafter_id]],drafters[id],drafters[name]))</f>
        <v/>
      </c>
      <c r="T3880" t="str">
        <f>IF(OR(ISBLANK(draft_picks[[#This Row],[veto_override_team_id]]),draft_picks[[#This Row],[veto_override_team_id]]=""),"",_xlfn.XLOOKUP(draft_picks[[#This Row],[veto_override_team_id]],drafter_teams[id],drafter_teams[name]))</f>
        <v/>
      </c>
    </row>
    <row r="3881" spans="1:20" x14ac:dyDescent="0.25">
      <c r="A3881" t="s">
        <v>202</v>
      </c>
      <c r="B3881" t="str">
        <f>_xlfn.XLOOKUP(draft_picks[[#This Row],[draft_id]],drafts[id],drafts[title])</f>
        <v>Dragonheart mini-Super Draft</v>
      </c>
      <c r="C3881">
        <v>1</v>
      </c>
      <c r="D3881">
        <f>IF(C3880&lt;draft_picks[[#This Row],[position]],1,IF(C3880&gt;draft_picks[[#This Row],[position]],D3880+1,IF(C3880=draft_picks[[#This Row],[position]],D3880+1)))</f>
        <v>6</v>
      </c>
      <c r="E3881" t="s">
        <v>16589</v>
      </c>
      <c r="F3881" t="str">
        <f>IF(ISBLANK(draft_picks[[#This Row],[movie_id]]),"",_xlfn.XLOOKUP(draft_picks[[#This Row],[movie_id]],drafts.movies[id],drafts.movies[movie_title]))</f>
        <v>Dragonheart: Battle for the Heartfire</v>
      </c>
      <c r="G3881" t="s">
        <v>1237</v>
      </c>
      <c r="H3881" t="str">
        <f>IF(ISBLANK(draft_picks[[#This Row],[drafter_id]]),"",_xlfn.XLOOKUP(draft_picks[[#This Row],[drafter_id]],drafters[id],drafters[name]))</f>
        <v>Clay Keller</v>
      </c>
      <c r="J3881" t="str">
        <f>IF(ISBLANK(draft_picks[[#This Row],[drafter_team_id]]),"",_xlfn.XLOOKUP(draft_picks[[#This Row],[drafter_team_id]],drafter_teams[id],drafter_teams[name]))</f>
        <v/>
      </c>
      <c r="M3881" t="str">
        <f>IF(OR(ISBLANK(draft_picks[[#This Row],[veto_drafter_id]]),draft_picks[[#This Row],[veto_drafter_id]]=""),"",_xlfn.XLOOKUP(draft_picks[[#This Row],[veto_drafter_id]],drafters[id],drafters[name]))</f>
        <v/>
      </c>
      <c r="O3881" t="str">
        <f>IF(OR(ISBLANK(draft_picks[[#This Row],[veto_drafter_team_id]]),draft_picks[[#This Row],[veto_drafter_team_id]]=""),"",_xlfn.XLOOKUP(draft_picks[[#This Row],[veto_drafter_team_id]],drafter_teams[id],drafter_teams[name]))</f>
        <v/>
      </c>
      <c r="R3881" t="str">
        <f>IF(OR(ISBLANK(draft_picks[[#This Row],[veto_override_drafter_id]]),draft_picks[[#This Row],[veto_override_drafter_id]]=""),"",_xlfn.XLOOKUP(draft_picks[[#This Row],[veto_override_drafter_id]],drafters[id],drafters[name]))</f>
        <v/>
      </c>
      <c r="T3881" t="str">
        <f>IF(OR(ISBLANK(draft_picks[[#This Row],[veto_override_team_id]]),draft_picks[[#This Row],[veto_override_team_id]]=""),"",_xlfn.XLOOKUP(draft_picks[[#This Row],[veto_override_team_id]],drafter_teams[id],drafter_teams[name]))</f>
        <v/>
      </c>
    </row>
    <row r="3882" spans="1:20" x14ac:dyDescent="0.25">
      <c r="A3882" t="s">
        <v>206</v>
      </c>
      <c r="B3882" t="str">
        <f>_xlfn.XLOOKUP(draft_picks[[#This Row],[draft_id]],drafts[id],drafts[title])</f>
        <v>Harry Palmer mini-Super Draft</v>
      </c>
      <c r="C3882">
        <v>5</v>
      </c>
      <c r="D3882">
        <f>IF(C3881&lt;draft_picks[[#This Row],[position]],1,IF(C3881&gt;draft_picks[[#This Row],[position]],D3881+1,IF(C3881=draft_picks[[#This Row],[position]],D3881+1)))</f>
        <v>1</v>
      </c>
      <c r="E3882" t="s">
        <v>16591</v>
      </c>
      <c r="F3882" t="str">
        <f>IF(ISBLANK(draft_picks[[#This Row],[movie_id]]),"",_xlfn.XLOOKUP(draft_picks[[#This Row],[movie_id]],drafts.movies[id],drafts.movies[movie_title]))</f>
        <v>Midnight in Saint Petersburg</v>
      </c>
      <c r="G3882" t="s">
        <v>1237</v>
      </c>
      <c r="H3882" t="str">
        <f>IF(ISBLANK(draft_picks[[#This Row],[drafter_id]]),"",_xlfn.XLOOKUP(draft_picks[[#This Row],[drafter_id]],drafters[id],drafters[name]))</f>
        <v>Clay Keller</v>
      </c>
      <c r="J3882" t="str">
        <f>IF(ISBLANK(draft_picks[[#This Row],[drafter_team_id]]),"",_xlfn.XLOOKUP(draft_picks[[#This Row],[drafter_team_id]],drafter_teams[id],drafter_teams[name]))</f>
        <v/>
      </c>
      <c r="M3882" t="str">
        <f>IF(OR(ISBLANK(draft_picks[[#This Row],[veto_drafter_id]]),draft_picks[[#This Row],[veto_drafter_id]]=""),"",_xlfn.XLOOKUP(draft_picks[[#This Row],[veto_drafter_id]],drafters[id],drafters[name]))</f>
        <v/>
      </c>
      <c r="O3882" t="str">
        <f>IF(OR(ISBLANK(draft_picks[[#This Row],[veto_drafter_team_id]]),draft_picks[[#This Row],[veto_drafter_team_id]]=""),"",_xlfn.XLOOKUP(draft_picks[[#This Row],[veto_drafter_team_id]],drafter_teams[id],drafter_teams[name]))</f>
        <v/>
      </c>
      <c r="R3882" t="str">
        <f>IF(OR(ISBLANK(draft_picks[[#This Row],[veto_override_drafter_id]]),draft_picks[[#This Row],[veto_override_drafter_id]]=""),"",_xlfn.XLOOKUP(draft_picks[[#This Row],[veto_override_drafter_id]],drafters[id],drafters[name]))</f>
        <v/>
      </c>
      <c r="T3882" t="str">
        <f>IF(OR(ISBLANK(draft_picks[[#This Row],[veto_override_team_id]]),draft_picks[[#This Row],[veto_override_team_id]]=""),"",_xlfn.XLOOKUP(draft_picks[[#This Row],[veto_override_team_id]],drafter_teams[id],drafter_teams[name]))</f>
        <v/>
      </c>
    </row>
    <row r="3883" spans="1:20" x14ac:dyDescent="0.25">
      <c r="A3883" t="s">
        <v>206</v>
      </c>
      <c r="B3883" t="str">
        <f>_xlfn.XLOOKUP(draft_picks[[#This Row],[draft_id]],drafts[id],drafts[title])</f>
        <v>Harry Palmer mini-Super Draft</v>
      </c>
      <c r="C3883">
        <v>4</v>
      </c>
      <c r="D3883">
        <f>IF(C3882&lt;draft_picks[[#This Row],[position]],1,IF(C3882&gt;draft_picks[[#This Row],[position]],D3882+1,IF(C3882=draft_picks[[#This Row],[position]],D3882+1)))</f>
        <v>2</v>
      </c>
      <c r="E3883" t="s">
        <v>16592</v>
      </c>
      <c r="F3883" t="str">
        <f>IF(ISBLANK(draft_picks[[#This Row],[movie_id]]),"",_xlfn.XLOOKUP(draft_picks[[#This Row],[movie_id]],drafts.movies[id],drafts.movies[movie_title]))</f>
        <v>Funeral in Berlin</v>
      </c>
      <c r="G3883" t="s">
        <v>1115</v>
      </c>
      <c r="H3883" t="str">
        <f>IF(ISBLANK(draft_picks[[#This Row],[drafter_id]]),"",_xlfn.XLOOKUP(draft_picks[[#This Row],[drafter_id]],drafters[id],drafters[name]))</f>
        <v>Ryan Marker</v>
      </c>
      <c r="J3883" t="str">
        <f>IF(ISBLANK(draft_picks[[#This Row],[drafter_team_id]]),"",_xlfn.XLOOKUP(draft_picks[[#This Row],[drafter_team_id]],drafter_teams[id],drafter_teams[name]))</f>
        <v/>
      </c>
      <c r="M3883" t="str">
        <f>IF(OR(ISBLANK(draft_picks[[#This Row],[veto_drafter_id]]),draft_picks[[#This Row],[veto_drafter_id]]=""),"",_xlfn.XLOOKUP(draft_picks[[#This Row],[veto_drafter_id]],drafters[id],drafters[name]))</f>
        <v/>
      </c>
      <c r="O3883" t="str">
        <f>IF(OR(ISBLANK(draft_picks[[#This Row],[veto_drafter_team_id]]),draft_picks[[#This Row],[veto_drafter_team_id]]=""),"",_xlfn.XLOOKUP(draft_picks[[#This Row],[veto_drafter_team_id]],drafter_teams[id],drafter_teams[name]))</f>
        <v/>
      </c>
      <c r="R3883" t="str">
        <f>IF(OR(ISBLANK(draft_picks[[#This Row],[veto_override_drafter_id]]),draft_picks[[#This Row],[veto_override_drafter_id]]=""),"",_xlfn.XLOOKUP(draft_picks[[#This Row],[veto_override_drafter_id]],drafters[id],drafters[name]))</f>
        <v/>
      </c>
      <c r="T3883" t="str">
        <f>IF(OR(ISBLANK(draft_picks[[#This Row],[veto_override_team_id]]),draft_picks[[#This Row],[veto_override_team_id]]=""),"",_xlfn.XLOOKUP(draft_picks[[#This Row],[veto_override_team_id]],drafter_teams[id],drafter_teams[name]))</f>
        <v/>
      </c>
    </row>
    <row r="3884" spans="1:20" x14ac:dyDescent="0.25">
      <c r="A3884" t="s">
        <v>206</v>
      </c>
      <c r="B3884" t="str">
        <f>_xlfn.XLOOKUP(draft_picks[[#This Row],[draft_id]],drafts[id],drafts[title])</f>
        <v>Harry Palmer mini-Super Draft</v>
      </c>
      <c r="C3884">
        <v>3</v>
      </c>
      <c r="D3884">
        <f>IF(C3883&lt;draft_picks[[#This Row],[position]],1,IF(C3883&gt;draft_picks[[#This Row],[position]],D3883+1,IF(C3883=draft_picks[[#This Row],[position]],D3883+1)))</f>
        <v>3</v>
      </c>
      <c r="E3884" t="s">
        <v>16593</v>
      </c>
      <c r="F3884" t="str">
        <f>IF(ISBLANK(draft_picks[[#This Row],[movie_id]]),"",_xlfn.XLOOKUP(draft_picks[[#This Row],[movie_id]],drafts.movies[id],drafts.movies[movie_title]))</f>
        <v>Bullet to Beijing</v>
      </c>
      <c r="G3884" t="s">
        <v>1237</v>
      </c>
      <c r="H3884" t="str">
        <f>IF(ISBLANK(draft_picks[[#This Row],[drafter_id]]),"",_xlfn.XLOOKUP(draft_picks[[#This Row],[drafter_id]],drafters[id],drafters[name]))</f>
        <v>Clay Keller</v>
      </c>
      <c r="J3884" t="str">
        <f>IF(ISBLANK(draft_picks[[#This Row],[drafter_team_id]]),"",_xlfn.XLOOKUP(draft_picks[[#This Row],[drafter_team_id]],drafter_teams[id],drafter_teams[name]))</f>
        <v/>
      </c>
      <c r="M3884" t="str">
        <f>IF(OR(ISBLANK(draft_picks[[#This Row],[veto_drafter_id]]),draft_picks[[#This Row],[veto_drafter_id]]=""),"",_xlfn.XLOOKUP(draft_picks[[#This Row],[veto_drafter_id]],drafters[id],drafters[name]))</f>
        <v/>
      </c>
      <c r="O3884" t="str">
        <f>IF(OR(ISBLANK(draft_picks[[#This Row],[veto_drafter_team_id]]),draft_picks[[#This Row],[veto_drafter_team_id]]=""),"",_xlfn.XLOOKUP(draft_picks[[#This Row],[veto_drafter_team_id]],drafter_teams[id],drafter_teams[name]))</f>
        <v/>
      </c>
      <c r="R3884" t="str">
        <f>IF(OR(ISBLANK(draft_picks[[#This Row],[veto_override_drafter_id]]),draft_picks[[#This Row],[veto_override_drafter_id]]=""),"",_xlfn.XLOOKUP(draft_picks[[#This Row],[veto_override_drafter_id]],drafters[id],drafters[name]))</f>
        <v/>
      </c>
      <c r="T3884" t="str">
        <f>IF(OR(ISBLANK(draft_picks[[#This Row],[veto_override_team_id]]),draft_picks[[#This Row],[veto_override_team_id]]=""),"",_xlfn.XLOOKUP(draft_picks[[#This Row],[veto_override_team_id]],drafter_teams[id],drafter_teams[name]))</f>
        <v/>
      </c>
    </row>
    <row r="3885" spans="1:20" x14ac:dyDescent="0.25">
      <c r="A3885" t="s">
        <v>206</v>
      </c>
      <c r="B3885" t="str">
        <f>_xlfn.XLOOKUP(draft_picks[[#This Row],[draft_id]],drafts[id],drafts[title])</f>
        <v>Harry Palmer mini-Super Draft</v>
      </c>
      <c r="C3885">
        <v>2</v>
      </c>
      <c r="D3885">
        <f>IF(C3884&lt;draft_picks[[#This Row],[position]],1,IF(C3884&gt;draft_picks[[#This Row],[position]],D3884+1,IF(C3884=draft_picks[[#This Row],[position]],D3884+1)))</f>
        <v>4</v>
      </c>
      <c r="E3885" t="s">
        <v>16594</v>
      </c>
      <c r="F3885" t="str">
        <f>IF(ISBLANK(draft_picks[[#This Row],[movie_id]]),"",_xlfn.XLOOKUP(draft_picks[[#This Row],[movie_id]],drafts.movies[id],drafts.movies[movie_title]))</f>
        <v>The Ipcress File</v>
      </c>
      <c r="G3885" t="s">
        <v>1115</v>
      </c>
      <c r="H3885" t="str">
        <f>IF(ISBLANK(draft_picks[[#This Row],[drafter_id]]),"",_xlfn.XLOOKUP(draft_picks[[#This Row],[drafter_id]],drafters[id],drafters[name]))</f>
        <v>Ryan Marker</v>
      </c>
      <c r="J3885" t="str">
        <f>IF(ISBLANK(draft_picks[[#This Row],[drafter_team_id]]),"",_xlfn.XLOOKUP(draft_picks[[#This Row],[drafter_team_id]],drafter_teams[id],drafter_teams[name]))</f>
        <v/>
      </c>
      <c r="K3885" t="s">
        <v>15484</v>
      </c>
      <c r="L3885" t="s">
        <v>1237</v>
      </c>
      <c r="M3885" t="str">
        <f>IF(OR(ISBLANK(draft_picks[[#This Row],[veto_drafter_id]]),draft_picks[[#This Row],[veto_drafter_id]]=""),"",_xlfn.XLOOKUP(draft_picks[[#This Row],[veto_drafter_id]],drafters[id],drafters[name]))</f>
        <v>Clay Keller</v>
      </c>
      <c r="O3885" t="str">
        <f>IF(OR(ISBLANK(draft_picks[[#This Row],[veto_drafter_team_id]]),draft_picks[[#This Row],[veto_drafter_team_id]]=""),"",_xlfn.XLOOKUP(draft_picks[[#This Row],[veto_drafter_team_id]],drafter_teams[id],drafter_teams[name]))</f>
        <v/>
      </c>
      <c r="R3885" t="str">
        <f>IF(OR(ISBLANK(draft_picks[[#This Row],[veto_override_drafter_id]]),draft_picks[[#This Row],[veto_override_drafter_id]]=""),"",_xlfn.XLOOKUP(draft_picks[[#This Row],[veto_override_drafter_id]],drafters[id],drafters[name]))</f>
        <v/>
      </c>
      <c r="T3885" t="str">
        <f>IF(OR(ISBLANK(draft_picks[[#This Row],[veto_override_team_id]]),draft_picks[[#This Row],[veto_override_team_id]]=""),"",_xlfn.XLOOKUP(draft_picks[[#This Row],[veto_override_team_id]],drafter_teams[id],drafter_teams[name]))</f>
        <v/>
      </c>
    </row>
    <row r="3886" spans="1:20" x14ac:dyDescent="0.25">
      <c r="A3886" t="s">
        <v>206</v>
      </c>
      <c r="B3886" t="str">
        <f>_xlfn.XLOOKUP(draft_picks[[#This Row],[draft_id]],drafts[id],drafts[title])</f>
        <v>Harry Palmer mini-Super Draft</v>
      </c>
      <c r="C3886">
        <v>2</v>
      </c>
      <c r="D3886">
        <f>IF(C3885&lt;draft_picks[[#This Row],[position]],1,IF(C3885&gt;draft_picks[[#This Row],[position]],D3885+1,IF(C3885=draft_picks[[#This Row],[position]],D3885+1)))</f>
        <v>5</v>
      </c>
      <c r="E3886" t="s">
        <v>16595</v>
      </c>
      <c r="F3886" t="str">
        <f>IF(ISBLANK(draft_picks[[#This Row],[movie_id]]),"",_xlfn.XLOOKUP(draft_picks[[#This Row],[movie_id]],drafts.movies[id],drafts.movies[movie_title]))</f>
        <v>Billion Dollar Brain</v>
      </c>
      <c r="G3886" t="s">
        <v>1115</v>
      </c>
      <c r="H3886" t="str">
        <f>IF(ISBLANK(draft_picks[[#This Row],[drafter_id]]),"",_xlfn.XLOOKUP(draft_picks[[#This Row],[drafter_id]],drafters[id],drafters[name]))</f>
        <v>Ryan Marker</v>
      </c>
      <c r="J3886" t="str">
        <f>IF(ISBLANK(draft_picks[[#This Row],[drafter_team_id]]),"",_xlfn.XLOOKUP(draft_picks[[#This Row],[drafter_team_id]],drafter_teams[id],drafter_teams[name]))</f>
        <v/>
      </c>
      <c r="M3886" t="str">
        <f>IF(OR(ISBLANK(draft_picks[[#This Row],[veto_drafter_id]]),draft_picks[[#This Row],[veto_drafter_id]]=""),"",_xlfn.XLOOKUP(draft_picks[[#This Row],[veto_drafter_id]],drafters[id],drafters[name]))</f>
        <v/>
      </c>
      <c r="O3886" t="str">
        <f>IF(OR(ISBLANK(draft_picks[[#This Row],[veto_drafter_team_id]]),draft_picks[[#This Row],[veto_drafter_team_id]]=""),"",_xlfn.XLOOKUP(draft_picks[[#This Row],[veto_drafter_team_id]],drafter_teams[id],drafter_teams[name]))</f>
        <v/>
      </c>
      <c r="R3886" t="str">
        <f>IF(OR(ISBLANK(draft_picks[[#This Row],[veto_override_drafter_id]]),draft_picks[[#This Row],[veto_override_drafter_id]]=""),"",_xlfn.XLOOKUP(draft_picks[[#This Row],[veto_override_drafter_id]],drafters[id],drafters[name]))</f>
        <v/>
      </c>
      <c r="T3886" t="str">
        <f>IF(OR(ISBLANK(draft_picks[[#This Row],[veto_override_team_id]]),draft_picks[[#This Row],[veto_override_team_id]]=""),"",_xlfn.XLOOKUP(draft_picks[[#This Row],[veto_override_team_id]],drafter_teams[id],drafter_teams[name]))</f>
        <v/>
      </c>
    </row>
    <row r="3887" spans="1:20" x14ac:dyDescent="0.25">
      <c r="A3887" t="s">
        <v>206</v>
      </c>
      <c r="B3887" t="str">
        <f>_xlfn.XLOOKUP(draft_picks[[#This Row],[draft_id]],drafts[id],drafts[title])</f>
        <v>Harry Palmer mini-Super Draft</v>
      </c>
      <c r="C3887">
        <v>1</v>
      </c>
      <c r="D3887">
        <f>IF(C3886&lt;draft_picks[[#This Row],[position]],1,IF(C3886&gt;draft_picks[[#This Row],[position]],D3886+1,IF(C3886=draft_picks[[#This Row],[position]],D3886+1)))</f>
        <v>6</v>
      </c>
      <c r="E3887" t="s">
        <v>16594</v>
      </c>
      <c r="F3887" t="str">
        <f>IF(ISBLANK(draft_picks[[#This Row],[movie_id]]),"",_xlfn.XLOOKUP(draft_picks[[#This Row],[movie_id]],drafts.movies[id],drafts.movies[movie_title]))</f>
        <v>The Ipcress File</v>
      </c>
      <c r="G3887" t="s">
        <v>1237</v>
      </c>
      <c r="H3887" t="str">
        <f>IF(ISBLANK(draft_picks[[#This Row],[drafter_id]]),"",_xlfn.XLOOKUP(draft_picks[[#This Row],[drafter_id]],drafters[id],drafters[name]))</f>
        <v>Clay Keller</v>
      </c>
      <c r="J3887" t="str">
        <f>IF(ISBLANK(draft_picks[[#This Row],[drafter_team_id]]),"",_xlfn.XLOOKUP(draft_picks[[#This Row],[drafter_team_id]],drafter_teams[id],drafter_teams[name]))</f>
        <v/>
      </c>
      <c r="M3887" t="str">
        <f>IF(OR(ISBLANK(draft_picks[[#This Row],[veto_drafter_id]]),draft_picks[[#This Row],[veto_drafter_id]]=""),"",_xlfn.XLOOKUP(draft_picks[[#This Row],[veto_drafter_id]],drafters[id],drafters[name]))</f>
        <v/>
      </c>
      <c r="O3887" t="str">
        <f>IF(OR(ISBLANK(draft_picks[[#This Row],[veto_drafter_team_id]]),draft_picks[[#This Row],[veto_drafter_team_id]]=""),"",_xlfn.XLOOKUP(draft_picks[[#This Row],[veto_drafter_team_id]],drafter_teams[id],drafter_teams[name]))</f>
        <v/>
      </c>
      <c r="R3887" t="str">
        <f>IF(OR(ISBLANK(draft_picks[[#This Row],[veto_override_drafter_id]]),draft_picks[[#This Row],[veto_override_drafter_id]]=""),"",_xlfn.XLOOKUP(draft_picks[[#This Row],[veto_override_drafter_id]],drafters[id],drafters[name]))</f>
        <v/>
      </c>
      <c r="T3887" t="str">
        <f>IF(OR(ISBLANK(draft_picks[[#This Row],[veto_override_team_id]]),draft_picks[[#This Row],[veto_override_team_id]]=""),"",_xlfn.XLOOKUP(draft_picks[[#This Row],[veto_override_team_id]],drafter_teams[id],drafter_teams[name]))</f>
        <v/>
      </c>
    </row>
    <row r="3888" spans="1:20" x14ac:dyDescent="0.25">
      <c r="A3888" t="s">
        <v>130</v>
      </c>
      <c r="B3888" t="str">
        <f>_xlfn.XLOOKUP(draft_picks[[#This Row],[draft_id]],drafts[id],drafts[title])</f>
        <v>The "Modern" Mummy mini-Super Draft</v>
      </c>
      <c r="C3888">
        <v>5</v>
      </c>
      <c r="D3888">
        <f>IF(C3887&lt;draft_picks[[#This Row],[position]],1,IF(C3887&gt;draft_picks[[#This Row],[position]],D3887+1,IF(C3887=draft_picks[[#This Row],[position]],D3887+1)))</f>
        <v>1</v>
      </c>
      <c r="E3888" t="s">
        <v>16596</v>
      </c>
      <c r="F3888" t="str">
        <f>IF(ISBLANK(draft_picks[[#This Row],[movie_id]]),"",_xlfn.XLOOKUP(draft_picks[[#This Row],[movie_id]],drafts.movies[id],drafts.movies[movie_title]))</f>
        <v>The Mummy: Tomb of the Dragon Emperor</v>
      </c>
      <c r="G3888" t="s">
        <v>1115</v>
      </c>
      <c r="H3888" t="str">
        <f>IF(ISBLANK(draft_picks[[#This Row],[drafter_id]]),"",_xlfn.XLOOKUP(draft_picks[[#This Row],[drafter_id]],drafters[id],drafters[name]))</f>
        <v>Ryan Marker</v>
      </c>
      <c r="J3888" t="str">
        <f>IF(ISBLANK(draft_picks[[#This Row],[drafter_team_id]]),"",_xlfn.XLOOKUP(draft_picks[[#This Row],[drafter_team_id]],drafter_teams[id],drafter_teams[name]))</f>
        <v/>
      </c>
      <c r="M3888" t="str">
        <f>IF(OR(ISBLANK(draft_picks[[#This Row],[veto_drafter_id]]),draft_picks[[#This Row],[veto_drafter_id]]=""),"",_xlfn.XLOOKUP(draft_picks[[#This Row],[veto_drafter_id]],drafters[id],drafters[name]))</f>
        <v/>
      </c>
      <c r="O3888" t="str">
        <f>IF(OR(ISBLANK(draft_picks[[#This Row],[veto_drafter_team_id]]),draft_picks[[#This Row],[veto_drafter_team_id]]=""),"",_xlfn.XLOOKUP(draft_picks[[#This Row],[veto_drafter_team_id]],drafter_teams[id],drafter_teams[name]))</f>
        <v/>
      </c>
      <c r="R3888" t="str">
        <f>IF(OR(ISBLANK(draft_picks[[#This Row],[veto_override_drafter_id]]),draft_picks[[#This Row],[veto_override_drafter_id]]=""),"",_xlfn.XLOOKUP(draft_picks[[#This Row],[veto_override_drafter_id]],drafters[id],drafters[name]))</f>
        <v/>
      </c>
      <c r="T3888" t="str">
        <f>IF(OR(ISBLANK(draft_picks[[#This Row],[veto_override_team_id]]),draft_picks[[#This Row],[veto_override_team_id]]=""),"",_xlfn.XLOOKUP(draft_picks[[#This Row],[veto_override_team_id]],drafter_teams[id],drafter_teams[name]))</f>
        <v/>
      </c>
    </row>
    <row r="3889" spans="1:20" x14ac:dyDescent="0.25">
      <c r="A3889" t="s">
        <v>130</v>
      </c>
      <c r="B3889" t="str">
        <f>_xlfn.XLOOKUP(draft_picks[[#This Row],[draft_id]],drafts[id],drafts[title])</f>
        <v>The "Modern" Mummy mini-Super Draft</v>
      </c>
      <c r="C3889">
        <v>4</v>
      </c>
      <c r="D3889">
        <f>IF(C3888&lt;draft_picks[[#This Row],[position]],1,IF(C3888&gt;draft_picks[[#This Row],[position]],D3888+1,IF(C3888=draft_picks[[#This Row],[position]],D3888+1)))</f>
        <v>2</v>
      </c>
      <c r="E3889" t="s">
        <v>16597</v>
      </c>
      <c r="F3889" t="str">
        <f>IF(ISBLANK(draft_picks[[#This Row],[movie_id]]),"",_xlfn.XLOOKUP(draft_picks[[#This Row],[movie_id]],drafts.movies[id],drafts.movies[movie_title]))</f>
        <v>The Mummy</v>
      </c>
      <c r="G3889" t="s">
        <v>1237</v>
      </c>
      <c r="H3889" t="str">
        <f>IF(ISBLANK(draft_picks[[#This Row],[drafter_id]]),"",_xlfn.XLOOKUP(draft_picks[[#This Row],[drafter_id]],drafters[id],drafters[name]))</f>
        <v>Clay Keller</v>
      </c>
      <c r="J3889" t="str">
        <f>IF(ISBLANK(draft_picks[[#This Row],[drafter_team_id]]),"",_xlfn.XLOOKUP(draft_picks[[#This Row],[drafter_team_id]],drafter_teams[id],drafter_teams[name]))</f>
        <v/>
      </c>
      <c r="K3889" t="s">
        <v>15484</v>
      </c>
      <c r="L3889" t="s">
        <v>1115</v>
      </c>
      <c r="M3889" t="str">
        <f>IF(OR(ISBLANK(draft_picks[[#This Row],[veto_drafter_id]]),draft_picks[[#This Row],[veto_drafter_id]]=""),"",_xlfn.XLOOKUP(draft_picks[[#This Row],[veto_drafter_id]],drafters[id],drafters[name]))</f>
        <v>Ryan Marker</v>
      </c>
      <c r="O3889" t="str">
        <f>IF(OR(ISBLANK(draft_picks[[#This Row],[veto_drafter_team_id]]),draft_picks[[#This Row],[veto_drafter_team_id]]=""),"",_xlfn.XLOOKUP(draft_picks[[#This Row],[veto_drafter_team_id]],drafter_teams[id],drafter_teams[name]))</f>
        <v/>
      </c>
      <c r="R3889" t="str">
        <f>IF(OR(ISBLANK(draft_picks[[#This Row],[veto_override_drafter_id]]),draft_picks[[#This Row],[veto_override_drafter_id]]=""),"",_xlfn.XLOOKUP(draft_picks[[#This Row],[veto_override_drafter_id]],drafters[id],drafters[name]))</f>
        <v/>
      </c>
      <c r="T3889" t="str">
        <f>IF(OR(ISBLANK(draft_picks[[#This Row],[veto_override_team_id]]),draft_picks[[#This Row],[veto_override_team_id]]=""),"",_xlfn.XLOOKUP(draft_picks[[#This Row],[veto_override_team_id]],drafter_teams[id],drafter_teams[name]))</f>
        <v/>
      </c>
    </row>
    <row r="3890" spans="1:20" x14ac:dyDescent="0.25">
      <c r="A3890" t="s">
        <v>130</v>
      </c>
      <c r="B3890" t="str">
        <f>_xlfn.XLOOKUP(draft_picks[[#This Row],[draft_id]],drafts[id],drafts[title])</f>
        <v>The "Modern" Mummy mini-Super Draft</v>
      </c>
      <c r="C3890">
        <v>4</v>
      </c>
      <c r="D3890">
        <f>IF(C3889&lt;draft_picks[[#This Row],[position]],1,IF(C3889&gt;draft_picks[[#This Row],[position]],D3889+1,IF(C3889=draft_picks[[#This Row],[position]],D3889+1)))</f>
        <v>3</v>
      </c>
      <c r="E3890" t="s">
        <v>16598</v>
      </c>
      <c r="F3890" t="str">
        <f>IF(ISBLANK(draft_picks[[#This Row],[movie_id]]),"",_xlfn.XLOOKUP(draft_picks[[#This Row],[movie_id]],drafts.movies[id],drafts.movies[movie_title]))</f>
        <v>The Mummy Returns</v>
      </c>
      <c r="G3890" t="s">
        <v>1237</v>
      </c>
      <c r="H3890" t="str">
        <f>IF(ISBLANK(draft_picks[[#This Row],[drafter_id]]),"",_xlfn.XLOOKUP(draft_picks[[#This Row],[drafter_id]],drafters[id],drafters[name]))</f>
        <v>Clay Keller</v>
      </c>
      <c r="J3890" t="str">
        <f>IF(ISBLANK(draft_picks[[#This Row],[drafter_team_id]]),"",_xlfn.XLOOKUP(draft_picks[[#This Row],[drafter_team_id]],drafter_teams[id],drafter_teams[name]))</f>
        <v/>
      </c>
      <c r="M3890" t="str">
        <f>IF(OR(ISBLANK(draft_picks[[#This Row],[veto_drafter_id]]),draft_picks[[#This Row],[veto_drafter_id]]=""),"",_xlfn.XLOOKUP(draft_picks[[#This Row],[veto_drafter_id]],drafters[id],drafters[name]))</f>
        <v/>
      </c>
      <c r="O3890" t="str">
        <f>IF(OR(ISBLANK(draft_picks[[#This Row],[veto_drafter_team_id]]),draft_picks[[#This Row],[veto_drafter_team_id]]=""),"",_xlfn.XLOOKUP(draft_picks[[#This Row],[veto_drafter_team_id]],drafter_teams[id],drafter_teams[name]))</f>
        <v/>
      </c>
      <c r="R3890" t="str">
        <f>IF(OR(ISBLANK(draft_picks[[#This Row],[veto_override_drafter_id]]),draft_picks[[#This Row],[veto_override_drafter_id]]=""),"",_xlfn.XLOOKUP(draft_picks[[#This Row],[veto_override_drafter_id]],drafters[id],drafters[name]))</f>
        <v/>
      </c>
      <c r="T3890" t="str">
        <f>IF(OR(ISBLANK(draft_picks[[#This Row],[veto_override_team_id]]),draft_picks[[#This Row],[veto_override_team_id]]=""),"",_xlfn.XLOOKUP(draft_picks[[#This Row],[veto_override_team_id]],drafter_teams[id],drafter_teams[name]))</f>
        <v/>
      </c>
    </row>
    <row r="3891" spans="1:20" x14ac:dyDescent="0.25">
      <c r="A3891" t="s">
        <v>130</v>
      </c>
      <c r="B3891" t="str">
        <f>_xlfn.XLOOKUP(draft_picks[[#This Row],[draft_id]],drafts[id],drafts[title])</f>
        <v>The "Modern" Mummy mini-Super Draft</v>
      </c>
      <c r="C3891">
        <v>3</v>
      </c>
      <c r="D3891">
        <f>IF(C3890&lt;draft_picks[[#This Row],[position]],1,IF(C3890&gt;draft_picks[[#This Row],[position]],D3890+1,IF(C3890=draft_picks[[#This Row],[position]],D3890+1)))</f>
        <v>4</v>
      </c>
      <c r="E3891" t="s">
        <v>6919</v>
      </c>
      <c r="F3891" t="str">
        <f>IF(ISBLANK(draft_picks[[#This Row],[movie_id]]),"",_xlfn.XLOOKUP(draft_picks[[#This Row],[movie_id]],drafts.movies[id],drafts.movies[movie_title]))</f>
        <v>The Scorpion King</v>
      </c>
      <c r="G3891" t="s">
        <v>1115</v>
      </c>
      <c r="H3891" t="str">
        <f>IF(ISBLANK(draft_picks[[#This Row],[drafter_id]]),"",_xlfn.XLOOKUP(draft_picks[[#This Row],[drafter_id]],drafters[id],drafters[name]))</f>
        <v>Ryan Marker</v>
      </c>
      <c r="J3891" t="str">
        <f>IF(ISBLANK(draft_picks[[#This Row],[drafter_team_id]]),"",_xlfn.XLOOKUP(draft_picks[[#This Row],[drafter_team_id]],drafter_teams[id],drafter_teams[name]))</f>
        <v/>
      </c>
      <c r="K3891" t="s">
        <v>15484</v>
      </c>
      <c r="L3891" t="s">
        <v>1237</v>
      </c>
      <c r="M3891" t="str">
        <f>IF(OR(ISBLANK(draft_picks[[#This Row],[veto_drafter_id]]),draft_picks[[#This Row],[veto_drafter_id]]=""),"",_xlfn.XLOOKUP(draft_picks[[#This Row],[veto_drafter_id]],drafters[id],drafters[name]))</f>
        <v>Clay Keller</v>
      </c>
      <c r="O3891" t="str">
        <f>IF(OR(ISBLANK(draft_picks[[#This Row],[veto_drafter_team_id]]),draft_picks[[#This Row],[veto_drafter_team_id]]=""),"",_xlfn.XLOOKUP(draft_picks[[#This Row],[veto_drafter_team_id]],drafter_teams[id],drafter_teams[name]))</f>
        <v/>
      </c>
      <c r="R3891" t="str">
        <f>IF(OR(ISBLANK(draft_picks[[#This Row],[veto_override_drafter_id]]),draft_picks[[#This Row],[veto_override_drafter_id]]=""),"",_xlfn.XLOOKUP(draft_picks[[#This Row],[veto_override_drafter_id]],drafters[id],drafters[name]))</f>
        <v/>
      </c>
      <c r="T3891" t="str">
        <f>IF(OR(ISBLANK(draft_picks[[#This Row],[veto_override_team_id]]),draft_picks[[#This Row],[veto_override_team_id]]=""),"",_xlfn.XLOOKUP(draft_picks[[#This Row],[veto_override_team_id]],drafter_teams[id],drafter_teams[name]))</f>
        <v/>
      </c>
    </row>
    <row r="3892" spans="1:20" x14ac:dyDescent="0.25">
      <c r="A3892" t="s">
        <v>130</v>
      </c>
      <c r="B3892" t="str">
        <f>_xlfn.XLOOKUP(draft_picks[[#This Row],[draft_id]],drafts[id],drafts[title])</f>
        <v>The "Modern" Mummy mini-Super Draft</v>
      </c>
      <c r="C3892">
        <v>3</v>
      </c>
      <c r="D3892">
        <f>IF(C3891&lt;draft_picks[[#This Row],[position]],1,IF(C3891&gt;draft_picks[[#This Row],[position]],D3891+1,IF(C3891=draft_picks[[#This Row],[position]],D3891+1)))</f>
        <v>5</v>
      </c>
      <c r="E3892" t="s">
        <v>5289</v>
      </c>
      <c r="F3892" t="str">
        <f>IF(ISBLANK(draft_picks[[#This Row],[movie_id]]),"",_xlfn.XLOOKUP(draft_picks[[#This Row],[movie_id]],drafts.movies[id],drafts.movies[movie_title]))</f>
        <v>The Mummy</v>
      </c>
      <c r="G3892" t="s">
        <v>1115</v>
      </c>
      <c r="H3892" t="str">
        <f>IF(ISBLANK(draft_picks[[#This Row],[drafter_id]]),"",_xlfn.XLOOKUP(draft_picks[[#This Row],[drafter_id]],drafters[id],drafters[name]))</f>
        <v>Ryan Marker</v>
      </c>
      <c r="J3892" t="str">
        <f>IF(ISBLANK(draft_picks[[#This Row],[drafter_team_id]]),"",_xlfn.XLOOKUP(draft_picks[[#This Row],[drafter_team_id]],drafter_teams[id],drafter_teams[name]))</f>
        <v/>
      </c>
      <c r="M3892" t="str">
        <f>IF(OR(ISBLANK(draft_picks[[#This Row],[veto_drafter_id]]),draft_picks[[#This Row],[veto_drafter_id]]=""),"",_xlfn.XLOOKUP(draft_picks[[#This Row],[veto_drafter_id]],drafters[id],drafters[name]))</f>
        <v/>
      </c>
      <c r="O3892" t="str">
        <f>IF(OR(ISBLANK(draft_picks[[#This Row],[veto_drafter_team_id]]),draft_picks[[#This Row],[veto_drafter_team_id]]=""),"",_xlfn.XLOOKUP(draft_picks[[#This Row],[veto_drafter_team_id]],drafter_teams[id],drafter_teams[name]))</f>
        <v/>
      </c>
      <c r="R3892" t="str">
        <f>IF(OR(ISBLANK(draft_picks[[#This Row],[veto_override_drafter_id]]),draft_picks[[#This Row],[veto_override_drafter_id]]=""),"",_xlfn.XLOOKUP(draft_picks[[#This Row],[veto_override_drafter_id]],drafters[id],drafters[name]))</f>
        <v/>
      </c>
      <c r="T3892" t="str">
        <f>IF(OR(ISBLANK(draft_picks[[#This Row],[veto_override_team_id]]),draft_picks[[#This Row],[veto_override_team_id]]=""),"",_xlfn.XLOOKUP(draft_picks[[#This Row],[veto_override_team_id]],drafter_teams[id],drafter_teams[name]))</f>
        <v/>
      </c>
    </row>
    <row r="3893" spans="1:20" x14ac:dyDescent="0.25">
      <c r="A3893" t="s">
        <v>130</v>
      </c>
      <c r="B3893" t="str">
        <f>_xlfn.XLOOKUP(draft_picks[[#This Row],[draft_id]],drafts[id],drafts[title])</f>
        <v>The "Modern" Mummy mini-Super Draft</v>
      </c>
      <c r="C3893">
        <v>2</v>
      </c>
      <c r="D3893">
        <f>IF(C3892&lt;draft_picks[[#This Row],[position]],1,IF(C3892&gt;draft_picks[[#This Row],[position]],D3892+1,IF(C3892=draft_picks[[#This Row],[position]],D3892+1)))</f>
        <v>6</v>
      </c>
      <c r="E3893" t="s">
        <v>16597</v>
      </c>
      <c r="F3893" t="str">
        <f>IF(ISBLANK(draft_picks[[#This Row],[movie_id]]),"",_xlfn.XLOOKUP(draft_picks[[#This Row],[movie_id]],drafts.movies[id],drafts.movies[movie_title]))</f>
        <v>The Mummy</v>
      </c>
      <c r="G3893" t="s">
        <v>1237</v>
      </c>
      <c r="H3893" t="str">
        <f>IF(ISBLANK(draft_picks[[#This Row],[drafter_id]]),"",_xlfn.XLOOKUP(draft_picks[[#This Row],[drafter_id]],drafters[id],drafters[name]))</f>
        <v>Clay Keller</v>
      </c>
      <c r="J3893" t="str">
        <f>IF(ISBLANK(draft_picks[[#This Row],[drafter_team_id]]),"",_xlfn.XLOOKUP(draft_picks[[#This Row],[drafter_team_id]],drafter_teams[id],drafter_teams[name]))</f>
        <v/>
      </c>
      <c r="M3893" t="str">
        <f>IF(OR(ISBLANK(draft_picks[[#This Row],[veto_drafter_id]]),draft_picks[[#This Row],[veto_drafter_id]]=""),"",_xlfn.XLOOKUP(draft_picks[[#This Row],[veto_drafter_id]],drafters[id],drafters[name]))</f>
        <v/>
      </c>
      <c r="O3893" t="str">
        <f>IF(OR(ISBLANK(draft_picks[[#This Row],[veto_drafter_team_id]]),draft_picks[[#This Row],[veto_drafter_team_id]]=""),"",_xlfn.XLOOKUP(draft_picks[[#This Row],[veto_drafter_team_id]],drafter_teams[id],drafter_teams[name]))</f>
        <v/>
      </c>
      <c r="R3893" t="str">
        <f>IF(OR(ISBLANK(draft_picks[[#This Row],[veto_override_drafter_id]]),draft_picks[[#This Row],[veto_override_drafter_id]]=""),"",_xlfn.XLOOKUP(draft_picks[[#This Row],[veto_override_drafter_id]],drafters[id],drafters[name]))</f>
        <v/>
      </c>
      <c r="T3893" t="str">
        <f>IF(OR(ISBLANK(draft_picks[[#This Row],[veto_override_team_id]]),draft_picks[[#This Row],[veto_override_team_id]]=""),"",_xlfn.XLOOKUP(draft_picks[[#This Row],[veto_override_team_id]],drafter_teams[id],drafter_teams[name]))</f>
        <v/>
      </c>
    </row>
    <row r="3894" spans="1:20" x14ac:dyDescent="0.25">
      <c r="A3894" t="s">
        <v>130</v>
      </c>
      <c r="B3894" t="str">
        <f>_xlfn.XLOOKUP(draft_picks[[#This Row],[draft_id]],drafts[id],drafts[title])</f>
        <v>The "Modern" Mummy mini-Super Draft</v>
      </c>
      <c r="C3894">
        <v>1</v>
      </c>
      <c r="D3894">
        <f>IF(C3893&lt;draft_picks[[#This Row],[position]],1,IF(C3893&gt;draft_picks[[#This Row],[position]],D3893+1,IF(C3893=draft_picks[[#This Row],[position]],D3893+1)))</f>
        <v>7</v>
      </c>
      <c r="E3894" t="s">
        <v>6919</v>
      </c>
      <c r="F3894" t="str">
        <f>IF(ISBLANK(draft_picks[[#This Row],[movie_id]]),"",_xlfn.XLOOKUP(draft_picks[[#This Row],[movie_id]],drafts.movies[id],drafts.movies[movie_title]))</f>
        <v>The Scorpion King</v>
      </c>
      <c r="G3894" t="s">
        <v>1115</v>
      </c>
      <c r="H3894" t="str">
        <f>IF(ISBLANK(draft_picks[[#This Row],[drafter_id]]),"",_xlfn.XLOOKUP(draft_picks[[#This Row],[drafter_id]],drafters[id],drafters[name]))</f>
        <v>Ryan Marker</v>
      </c>
      <c r="J3894" t="str">
        <f>IF(ISBLANK(draft_picks[[#This Row],[drafter_team_id]]),"",_xlfn.XLOOKUP(draft_picks[[#This Row],[drafter_team_id]],drafter_teams[id],drafter_teams[name]))</f>
        <v/>
      </c>
      <c r="M3894" t="str">
        <f>IF(OR(ISBLANK(draft_picks[[#This Row],[veto_drafter_id]]),draft_picks[[#This Row],[veto_drafter_id]]=""),"",_xlfn.XLOOKUP(draft_picks[[#This Row],[veto_drafter_id]],drafters[id],drafters[name]))</f>
        <v/>
      </c>
      <c r="O3894" t="str">
        <f>IF(OR(ISBLANK(draft_picks[[#This Row],[veto_drafter_team_id]]),draft_picks[[#This Row],[veto_drafter_team_id]]=""),"",_xlfn.XLOOKUP(draft_picks[[#This Row],[veto_drafter_team_id]],drafter_teams[id],drafter_teams[name]))</f>
        <v/>
      </c>
      <c r="R3894" t="str">
        <f>IF(OR(ISBLANK(draft_picks[[#This Row],[veto_override_drafter_id]]),draft_picks[[#This Row],[veto_override_drafter_id]]=""),"",_xlfn.XLOOKUP(draft_picks[[#This Row],[veto_override_drafter_id]],drafters[id],drafters[name]))</f>
        <v/>
      </c>
      <c r="T3894" t="str">
        <f>IF(OR(ISBLANK(draft_picks[[#This Row],[veto_override_team_id]]),draft_picks[[#This Row],[veto_override_team_id]]=""),"",_xlfn.XLOOKUP(draft_picks[[#This Row],[veto_override_team_id]],drafter_teams[id],drafter_teams[name]))</f>
        <v/>
      </c>
    </row>
    <row r="3895" spans="1:20" x14ac:dyDescent="0.25">
      <c r="A3895" t="s">
        <v>320</v>
      </c>
      <c r="B3895" t="str">
        <f>_xlfn.XLOOKUP(draft_picks[[#This Row],[draft_id]],drafts[id],drafts[title])</f>
        <v>Evil Dead mini-Super Draft</v>
      </c>
      <c r="C3895">
        <v>5</v>
      </c>
      <c r="D3895">
        <f>IF(C3894&lt;draft_picks[[#This Row],[position]],1,IF(C3894&gt;draft_picks[[#This Row],[position]],D3894+1,IF(C3894=draft_picks[[#This Row],[position]],D3894+1)))</f>
        <v>1</v>
      </c>
      <c r="E3895" t="s">
        <v>2826</v>
      </c>
      <c r="F3895" t="str">
        <f>IF(ISBLANK(draft_picks[[#This Row],[movie_id]]),"",_xlfn.XLOOKUP(draft_picks[[#This Row],[movie_id]],drafts.movies[id],drafts.movies[movie_title]))</f>
        <v>Evil Dead Rise</v>
      </c>
      <c r="G3895" t="s">
        <v>1237</v>
      </c>
      <c r="H3895" t="str">
        <f>IF(ISBLANK(draft_picks[[#This Row],[drafter_id]]),"",_xlfn.XLOOKUP(draft_picks[[#This Row],[drafter_id]],drafters[id],drafters[name]))</f>
        <v>Clay Keller</v>
      </c>
      <c r="J3895" t="str">
        <f>IF(ISBLANK(draft_picks[[#This Row],[drafter_team_id]]),"",_xlfn.XLOOKUP(draft_picks[[#This Row],[drafter_team_id]],drafter_teams[id],drafter_teams[name]))</f>
        <v/>
      </c>
      <c r="K3895" t="s">
        <v>15484</v>
      </c>
      <c r="L3895" t="s">
        <v>1115</v>
      </c>
      <c r="M3895" t="str">
        <f>IF(OR(ISBLANK(draft_picks[[#This Row],[veto_drafter_id]]),draft_picks[[#This Row],[veto_drafter_id]]=""),"",_xlfn.XLOOKUP(draft_picks[[#This Row],[veto_drafter_id]],drafters[id],drafters[name]))</f>
        <v>Ryan Marker</v>
      </c>
      <c r="O3895" t="str">
        <f>IF(OR(ISBLANK(draft_picks[[#This Row],[veto_drafter_team_id]]),draft_picks[[#This Row],[veto_drafter_team_id]]=""),"",_xlfn.XLOOKUP(draft_picks[[#This Row],[veto_drafter_team_id]],drafter_teams[id],drafter_teams[name]))</f>
        <v/>
      </c>
      <c r="R3895" t="str">
        <f>IF(OR(ISBLANK(draft_picks[[#This Row],[veto_override_drafter_id]]),draft_picks[[#This Row],[veto_override_drafter_id]]=""),"",_xlfn.XLOOKUP(draft_picks[[#This Row],[veto_override_drafter_id]],drafters[id],drafters[name]))</f>
        <v/>
      </c>
      <c r="T3895" t="str">
        <f>IF(OR(ISBLANK(draft_picks[[#This Row],[veto_override_team_id]]),draft_picks[[#This Row],[veto_override_team_id]]=""),"",_xlfn.XLOOKUP(draft_picks[[#This Row],[veto_override_team_id]],drafter_teams[id],drafter_teams[name]))</f>
        <v/>
      </c>
    </row>
    <row r="3896" spans="1:20" x14ac:dyDescent="0.25">
      <c r="A3896" t="s">
        <v>320</v>
      </c>
      <c r="B3896" t="str">
        <f>_xlfn.XLOOKUP(draft_picks[[#This Row],[draft_id]],drafts[id],drafts[title])</f>
        <v>Evil Dead mini-Super Draft</v>
      </c>
      <c r="C3896">
        <v>5</v>
      </c>
      <c r="D3896">
        <f>IF(C3895&lt;draft_picks[[#This Row],[position]],1,IF(C3895&gt;draft_picks[[#This Row],[position]],D3895+1,IF(C3895=draft_picks[[#This Row],[position]],D3895+1)))</f>
        <v>2</v>
      </c>
      <c r="E3896" t="s">
        <v>7593</v>
      </c>
      <c r="F3896" t="str">
        <f>IF(ISBLANK(draft_picks[[#This Row],[movie_id]]),"",_xlfn.XLOOKUP(draft_picks[[#This Row],[movie_id]],drafts.movies[id],drafts.movies[movie_title]))</f>
        <v>Army of Darkness</v>
      </c>
      <c r="G3896" t="s">
        <v>1237</v>
      </c>
      <c r="H3896" t="str">
        <f>IF(ISBLANK(draft_picks[[#This Row],[drafter_id]]),"",_xlfn.XLOOKUP(draft_picks[[#This Row],[drafter_id]],drafters[id],drafters[name]))</f>
        <v>Clay Keller</v>
      </c>
      <c r="J3896" t="str">
        <f>IF(ISBLANK(draft_picks[[#This Row],[drafter_team_id]]),"",_xlfn.XLOOKUP(draft_picks[[#This Row],[drafter_team_id]],drafter_teams[id],drafter_teams[name]))</f>
        <v/>
      </c>
      <c r="M3896" t="str">
        <f>IF(OR(ISBLANK(draft_picks[[#This Row],[veto_drafter_id]]),draft_picks[[#This Row],[veto_drafter_id]]=""),"",_xlfn.XLOOKUP(draft_picks[[#This Row],[veto_drafter_id]],drafters[id],drafters[name]))</f>
        <v/>
      </c>
      <c r="O3896" t="str">
        <f>IF(OR(ISBLANK(draft_picks[[#This Row],[veto_drafter_team_id]]),draft_picks[[#This Row],[veto_drafter_team_id]]=""),"",_xlfn.XLOOKUP(draft_picks[[#This Row],[veto_drafter_team_id]],drafter_teams[id],drafter_teams[name]))</f>
        <v/>
      </c>
      <c r="R3896" t="str">
        <f>IF(OR(ISBLANK(draft_picks[[#This Row],[veto_override_drafter_id]]),draft_picks[[#This Row],[veto_override_drafter_id]]=""),"",_xlfn.XLOOKUP(draft_picks[[#This Row],[veto_override_drafter_id]],drafters[id],drafters[name]))</f>
        <v/>
      </c>
      <c r="T3896" t="str">
        <f>IF(OR(ISBLANK(draft_picks[[#This Row],[veto_override_team_id]]),draft_picks[[#This Row],[veto_override_team_id]]=""),"",_xlfn.XLOOKUP(draft_picks[[#This Row],[veto_override_team_id]],drafter_teams[id],drafter_teams[name]))</f>
        <v/>
      </c>
    </row>
    <row r="3897" spans="1:20" x14ac:dyDescent="0.25">
      <c r="A3897" t="s">
        <v>320</v>
      </c>
      <c r="B3897" t="str">
        <f>_xlfn.XLOOKUP(draft_picks[[#This Row],[draft_id]],drafts[id],drafts[title])</f>
        <v>Evil Dead mini-Super Draft</v>
      </c>
      <c r="C3897">
        <v>4</v>
      </c>
      <c r="D3897">
        <f>IF(C3896&lt;draft_picks[[#This Row],[position]],1,IF(C3896&gt;draft_picks[[#This Row],[position]],D3896+1,IF(C3896=draft_picks[[#This Row],[position]],D3896+1)))</f>
        <v>3</v>
      </c>
      <c r="E3897" t="s">
        <v>4317</v>
      </c>
      <c r="F3897" t="str">
        <f>IF(ISBLANK(draft_picks[[#This Row],[movie_id]]),"",_xlfn.XLOOKUP(draft_picks[[#This Row],[movie_id]],drafts.movies[id],drafts.movies[movie_title]))</f>
        <v>Evil Dead II</v>
      </c>
      <c r="G3897" t="s">
        <v>1115</v>
      </c>
      <c r="H3897" t="str">
        <f>IF(ISBLANK(draft_picks[[#This Row],[drafter_id]]),"",_xlfn.XLOOKUP(draft_picks[[#This Row],[drafter_id]],drafters[id],drafters[name]))</f>
        <v>Ryan Marker</v>
      </c>
      <c r="J3897" t="str">
        <f>IF(ISBLANK(draft_picks[[#This Row],[drafter_team_id]]),"",_xlfn.XLOOKUP(draft_picks[[#This Row],[drafter_team_id]],drafter_teams[id],drafter_teams[name]))</f>
        <v/>
      </c>
      <c r="K3897" t="s">
        <v>15484</v>
      </c>
      <c r="L3897" t="s">
        <v>1237</v>
      </c>
      <c r="M3897" t="str">
        <f>IF(OR(ISBLANK(draft_picks[[#This Row],[veto_drafter_id]]),draft_picks[[#This Row],[veto_drafter_id]]=""),"",_xlfn.XLOOKUP(draft_picks[[#This Row],[veto_drafter_id]],drafters[id],drafters[name]))</f>
        <v>Clay Keller</v>
      </c>
      <c r="O3897" t="str">
        <f>IF(OR(ISBLANK(draft_picks[[#This Row],[veto_drafter_team_id]]),draft_picks[[#This Row],[veto_drafter_team_id]]=""),"",_xlfn.XLOOKUP(draft_picks[[#This Row],[veto_drafter_team_id]],drafter_teams[id],drafter_teams[name]))</f>
        <v/>
      </c>
      <c r="R3897" t="str">
        <f>IF(OR(ISBLANK(draft_picks[[#This Row],[veto_override_drafter_id]]),draft_picks[[#This Row],[veto_override_drafter_id]]=""),"",_xlfn.XLOOKUP(draft_picks[[#This Row],[veto_override_drafter_id]],drafters[id],drafters[name]))</f>
        <v/>
      </c>
      <c r="T3897" t="str">
        <f>IF(OR(ISBLANK(draft_picks[[#This Row],[veto_override_team_id]]),draft_picks[[#This Row],[veto_override_team_id]]=""),"",_xlfn.XLOOKUP(draft_picks[[#This Row],[veto_override_team_id]],drafter_teams[id],drafter_teams[name]))</f>
        <v/>
      </c>
    </row>
    <row r="3898" spans="1:20" x14ac:dyDescent="0.25">
      <c r="A3898" t="s">
        <v>320</v>
      </c>
      <c r="B3898" t="str">
        <f>_xlfn.XLOOKUP(draft_picks[[#This Row],[draft_id]],drafts[id],drafts[title])</f>
        <v>Evil Dead mini-Super Draft</v>
      </c>
      <c r="C3898">
        <v>4</v>
      </c>
      <c r="D3898">
        <f>IF(C3897&lt;draft_picks[[#This Row],[position]],1,IF(C3897&gt;draft_picks[[#This Row],[position]],D3897+1,IF(C3897=draft_picks[[#This Row],[position]],D3897+1)))</f>
        <v>4</v>
      </c>
      <c r="E3898" t="s">
        <v>16599</v>
      </c>
      <c r="F3898" t="str">
        <f>IF(ISBLANK(draft_picks[[#This Row],[movie_id]]),"",_xlfn.XLOOKUP(draft_picks[[#This Row],[movie_id]],drafts.movies[id],drafts.movies[movie_title]))</f>
        <v>Evil Dead</v>
      </c>
      <c r="G3898" t="s">
        <v>1115</v>
      </c>
      <c r="H3898" t="str">
        <f>IF(ISBLANK(draft_picks[[#This Row],[drafter_id]]),"",_xlfn.XLOOKUP(draft_picks[[#This Row],[drafter_id]],drafters[id],drafters[name]))</f>
        <v>Ryan Marker</v>
      </c>
      <c r="J3898" t="str">
        <f>IF(ISBLANK(draft_picks[[#This Row],[drafter_team_id]]),"",_xlfn.XLOOKUP(draft_picks[[#This Row],[drafter_team_id]],drafter_teams[id],drafter_teams[name]))</f>
        <v/>
      </c>
      <c r="M3898" t="str">
        <f>IF(OR(ISBLANK(draft_picks[[#This Row],[veto_drafter_id]]),draft_picks[[#This Row],[veto_drafter_id]]=""),"",_xlfn.XLOOKUP(draft_picks[[#This Row],[veto_drafter_id]],drafters[id],drafters[name]))</f>
        <v/>
      </c>
      <c r="O3898" t="str">
        <f>IF(OR(ISBLANK(draft_picks[[#This Row],[veto_drafter_team_id]]),draft_picks[[#This Row],[veto_drafter_team_id]]=""),"",_xlfn.XLOOKUP(draft_picks[[#This Row],[veto_drafter_team_id]],drafter_teams[id],drafter_teams[name]))</f>
        <v/>
      </c>
      <c r="R3898" t="str">
        <f>IF(OR(ISBLANK(draft_picks[[#This Row],[veto_override_drafter_id]]),draft_picks[[#This Row],[veto_override_drafter_id]]=""),"",_xlfn.XLOOKUP(draft_picks[[#This Row],[veto_override_drafter_id]],drafters[id],drafters[name]))</f>
        <v/>
      </c>
      <c r="T3898" t="str">
        <f>IF(OR(ISBLANK(draft_picks[[#This Row],[veto_override_team_id]]),draft_picks[[#This Row],[veto_override_team_id]]=""),"",_xlfn.XLOOKUP(draft_picks[[#This Row],[veto_override_team_id]],drafter_teams[id],drafter_teams[name]))</f>
        <v/>
      </c>
    </row>
    <row r="3899" spans="1:20" x14ac:dyDescent="0.25">
      <c r="A3899" t="s">
        <v>320</v>
      </c>
      <c r="B3899" t="str">
        <f>_xlfn.XLOOKUP(draft_picks[[#This Row],[draft_id]],drafts[id],drafts[title])</f>
        <v>Evil Dead mini-Super Draft</v>
      </c>
      <c r="C3899">
        <v>3</v>
      </c>
      <c r="D3899">
        <f>IF(C3898&lt;draft_picks[[#This Row],[position]],1,IF(C3898&gt;draft_picks[[#This Row],[position]],D3898+1,IF(C3898=draft_picks[[#This Row],[position]],D3898+1)))</f>
        <v>5</v>
      </c>
      <c r="E3899" t="s">
        <v>2826</v>
      </c>
      <c r="F3899" t="str">
        <f>IF(ISBLANK(draft_picks[[#This Row],[movie_id]]),"",_xlfn.XLOOKUP(draft_picks[[#This Row],[movie_id]],drafts.movies[id],drafts.movies[movie_title]))</f>
        <v>Evil Dead Rise</v>
      </c>
      <c r="G3899" t="s">
        <v>1237</v>
      </c>
      <c r="H3899" t="str">
        <f>IF(ISBLANK(draft_picks[[#This Row],[drafter_id]]),"",_xlfn.XLOOKUP(draft_picks[[#This Row],[drafter_id]],drafters[id],drafters[name]))</f>
        <v>Clay Keller</v>
      </c>
      <c r="J3899" t="str">
        <f>IF(ISBLANK(draft_picks[[#This Row],[drafter_team_id]]),"",_xlfn.XLOOKUP(draft_picks[[#This Row],[drafter_team_id]],drafter_teams[id],drafter_teams[name]))</f>
        <v/>
      </c>
      <c r="M3899" t="str">
        <f>IF(OR(ISBLANK(draft_picks[[#This Row],[veto_drafter_id]]),draft_picks[[#This Row],[veto_drafter_id]]=""),"",_xlfn.XLOOKUP(draft_picks[[#This Row],[veto_drafter_id]],drafters[id],drafters[name]))</f>
        <v/>
      </c>
      <c r="O3899" t="str">
        <f>IF(OR(ISBLANK(draft_picks[[#This Row],[veto_drafter_team_id]]),draft_picks[[#This Row],[veto_drafter_team_id]]=""),"",_xlfn.XLOOKUP(draft_picks[[#This Row],[veto_drafter_team_id]],drafter_teams[id],drafter_teams[name]))</f>
        <v/>
      </c>
      <c r="R3899" t="str">
        <f>IF(OR(ISBLANK(draft_picks[[#This Row],[veto_override_drafter_id]]),draft_picks[[#This Row],[veto_override_drafter_id]]=""),"",_xlfn.XLOOKUP(draft_picks[[#This Row],[veto_override_drafter_id]],drafters[id],drafters[name]))</f>
        <v/>
      </c>
      <c r="T3899" t="str">
        <f>IF(OR(ISBLANK(draft_picks[[#This Row],[veto_override_team_id]]),draft_picks[[#This Row],[veto_override_team_id]]=""),"",_xlfn.XLOOKUP(draft_picks[[#This Row],[veto_override_team_id]],drafter_teams[id],drafter_teams[name]))</f>
        <v/>
      </c>
    </row>
    <row r="3900" spans="1:20" x14ac:dyDescent="0.25">
      <c r="A3900" t="s">
        <v>320</v>
      </c>
      <c r="B3900" t="str">
        <f>_xlfn.XLOOKUP(draft_picks[[#This Row],[draft_id]],drafts[id],drafts[title])</f>
        <v>Evil Dead mini-Super Draft</v>
      </c>
      <c r="C3900">
        <v>2</v>
      </c>
      <c r="D3900">
        <f>IF(C3899&lt;draft_picks[[#This Row],[position]],1,IF(C3899&gt;draft_picks[[#This Row],[position]],D3899+1,IF(C3899=draft_picks[[#This Row],[position]],D3899+1)))</f>
        <v>6</v>
      </c>
      <c r="E3900" t="s">
        <v>4317</v>
      </c>
      <c r="F3900" t="str">
        <f>IF(ISBLANK(draft_picks[[#This Row],[movie_id]]),"",_xlfn.XLOOKUP(draft_picks[[#This Row],[movie_id]],drafts.movies[id],drafts.movies[movie_title]))</f>
        <v>Evil Dead II</v>
      </c>
      <c r="G3900" t="s">
        <v>1115</v>
      </c>
      <c r="H3900" t="str">
        <f>IF(ISBLANK(draft_picks[[#This Row],[drafter_id]]),"",_xlfn.XLOOKUP(draft_picks[[#This Row],[drafter_id]],drafters[id],drafters[name]))</f>
        <v>Ryan Marker</v>
      </c>
      <c r="J3900" t="str">
        <f>IF(ISBLANK(draft_picks[[#This Row],[drafter_team_id]]),"",_xlfn.XLOOKUP(draft_picks[[#This Row],[drafter_team_id]],drafter_teams[id],drafter_teams[name]))</f>
        <v/>
      </c>
      <c r="M3900" t="str">
        <f>IF(OR(ISBLANK(draft_picks[[#This Row],[veto_drafter_id]]),draft_picks[[#This Row],[veto_drafter_id]]=""),"",_xlfn.XLOOKUP(draft_picks[[#This Row],[veto_drafter_id]],drafters[id],drafters[name]))</f>
        <v/>
      </c>
      <c r="O3900" t="str">
        <f>IF(OR(ISBLANK(draft_picks[[#This Row],[veto_drafter_team_id]]),draft_picks[[#This Row],[veto_drafter_team_id]]=""),"",_xlfn.XLOOKUP(draft_picks[[#This Row],[veto_drafter_team_id]],drafter_teams[id],drafter_teams[name]))</f>
        <v/>
      </c>
      <c r="R3900" t="str">
        <f>IF(OR(ISBLANK(draft_picks[[#This Row],[veto_override_drafter_id]]),draft_picks[[#This Row],[veto_override_drafter_id]]=""),"",_xlfn.XLOOKUP(draft_picks[[#This Row],[veto_override_drafter_id]],drafters[id],drafters[name]))</f>
        <v/>
      </c>
      <c r="T3900" t="str">
        <f>IF(OR(ISBLANK(draft_picks[[#This Row],[veto_override_team_id]]),draft_picks[[#This Row],[veto_override_team_id]]=""),"",_xlfn.XLOOKUP(draft_picks[[#This Row],[veto_override_team_id]],drafter_teams[id],drafter_teams[name]))</f>
        <v/>
      </c>
    </row>
    <row r="3901" spans="1:20" x14ac:dyDescent="0.25">
      <c r="A3901" t="s">
        <v>320</v>
      </c>
      <c r="B3901" t="str">
        <f>_xlfn.XLOOKUP(draft_picks[[#This Row],[draft_id]],drafts[id],drafts[title])</f>
        <v>Evil Dead mini-Super Draft</v>
      </c>
      <c r="C3901">
        <v>1</v>
      </c>
      <c r="D3901">
        <f>IF(C3900&lt;draft_picks[[#This Row],[position]],1,IF(C3900&gt;draft_picks[[#This Row],[position]],D3900+1,IF(C3900=draft_picks[[#This Row],[position]],D3900+1)))</f>
        <v>7</v>
      </c>
      <c r="E3901" t="s">
        <v>16608</v>
      </c>
      <c r="F3901" t="str">
        <f>IF(ISBLANK(draft_picks[[#This Row],[movie_id]]),"",_xlfn.XLOOKUP(draft_picks[[#This Row],[movie_id]],drafts.movies[id],drafts.movies[movie_title]))</f>
        <v>The Evil Dead</v>
      </c>
      <c r="G3901" t="s">
        <v>1237</v>
      </c>
      <c r="H3901" t="str">
        <f>IF(ISBLANK(draft_picks[[#This Row],[drafter_id]]),"",_xlfn.XLOOKUP(draft_picks[[#This Row],[drafter_id]],drafters[id],drafters[name]))</f>
        <v>Clay Keller</v>
      </c>
      <c r="J3901" t="str">
        <f>IF(ISBLANK(draft_picks[[#This Row],[drafter_team_id]]),"",_xlfn.XLOOKUP(draft_picks[[#This Row],[drafter_team_id]],drafter_teams[id],drafter_teams[name]))</f>
        <v/>
      </c>
      <c r="M3901" t="str">
        <f>IF(OR(ISBLANK(draft_picks[[#This Row],[veto_drafter_id]]),draft_picks[[#This Row],[veto_drafter_id]]=""),"",_xlfn.XLOOKUP(draft_picks[[#This Row],[veto_drafter_id]],drafters[id],drafters[name]))</f>
        <v/>
      </c>
      <c r="O3901" t="str">
        <f>IF(OR(ISBLANK(draft_picks[[#This Row],[veto_drafter_team_id]]),draft_picks[[#This Row],[veto_drafter_team_id]]=""),"",_xlfn.XLOOKUP(draft_picks[[#This Row],[veto_drafter_team_id]],drafter_teams[id],drafter_teams[name]))</f>
        <v/>
      </c>
      <c r="R3901" t="str">
        <f>IF(OR(ISBLANK(draft_picks[[#This Row],[veto_override_drafter_id]]),draft_picks[[#This Row],[veto_override_drafter_id]]=""),"",_xlfn.XLOOKUP(draft_picks[[#This Row],[veto_override_drafter_id]],drafters[id],drafters[name]))</f>
        <v/>
      </c>
      <c r="T3901" t="str">
        <f>IF(OR(ISBLANK(draft_picks[[#This Row],[veto_override_team_id]]),draft_picks[[#This Row],[veto_override_team_id]]=""),"",_xlfn.XLOOKUP(draft_picks[[#This Row],[veto_override_team_id]],drafter_teams[id],drafter_teams[name]))</f>
        <v/>
      </c>
    </row>
    <row r="3902" spans="1:20" x14ac:dyDescent="0.25">
      <c r="A3902" s="4" t="s">
        <v>15656</v>
      </c>
      <c r="B3902" t="str">
        <f>_xlfn.XLOOKUP(draft_picks[[#This Row],[draft_id]],drafts[id],drafts[title])</f>
        <v>Woods Horror mini-Mega Live</v>
      </c>
      <c r="C3902">
        <v>13</v>
      </c>
      <c r="D3902">
        <f>IF(C3901&lt;draft_picks[[#This Row],[position]],1,IF(C3901&gt;draft_picks[[#This Row],[position]],D3901+1,IF(C3901=draft_picks[[#This Row],[position]],D3901+1)))</f>
        <v>1</v>
      </c>
      <c r="E3902" t="s">
        <v>16600</v>
      </c>
      <c r="F3902" t="str">
        <f>IF(ISBLANK(draft_picks[[#This Row],[movie_id]]),"",_xlfn.XLOOKUP(draft_picks[[#This Row],[movie_id]],drafts.movies[id],drafts.movies[movie_title]))</f>
        <v>Ernest Scared Stupid</v>
      </c>
      <c r="G3902" t="s">
        <v>915</v>
      </c>
      <c r="H3902" t="str">
        <f>IF(ISBLANK(draft_picks[[#This Row],[drafter_id]]),"",_xlfn.XLOOKUP(draft_picks[[#This Row],[drafter_id]],drafters[id],drafters[name]))</f>
        <v>Billy Ray Brewton</v>
      </c>
      <c r="J3902" t="str">
        <f>IF(ISBLANK(draft_picks[[#This Row],[drafter_team_id]]),"",_xlfn.XLOOKUP(draft_picks[[#This Row],[drafter_team_id]],drafter_teams[id],drafter_teams[name]))</f>
        <v/>
      </c>
      <c r="M3902" t="str">
        <f>IF(OR(ISBLANK(draft_picks[[#This Row],[veto_drafter_id]]),draft_picks[[#This Row],[veto_drafter_id]]=""),"",_xlfn.XLOOKUP(draft_picks[[#This Row],[veto_drafter_id]],drafters[id],drafters[name]))</f>
        <v/>
      </c>
      <c r="O3902" t="str">
        <f>IF(OR(ISBLANK(draft_picks[[#This Row],[veto_drafter_team_id]]),draft_picks[[#This Row],[veto_drafter_team_id]]=""),"",_xlfn.XLOOKUP(draft_picks[[#This Row],[veto_drafter_team_id]],drafter_teams[id],drafter_teams[name]))</f>
        <v/>
      </c>
      <c r="R3902" t="str">
        <f>IF(OR(ISBLANK(draft_picks[[#This Row],[veto_override_drafter_id]]),draft_picks[[#This Row],[veto_override_drafter_id]]=""),"",_xlfn.XLOOKUP(draft_picks[[#This Row],[veto_override_drafter_id]],drafters[id],drafters[name]))</f>
        <v/>
      </c>
      <c r="T3902" t="str">
        <f>IF(OR(ISBLANK(draft_picks[[#This Row],[veto_override_team_id]]),draft_picks[[#This Row],[veto_override_team_id]]=""),"",_xlfn.XLOOKUP(draft_picks[[#This Row],[veto_override_team_id]],drafter_teams[id],drafter_teams[name]))</f>
        <v/>
      </c>
    </row>
    <row r="3903" spans="1:20" x14ac:dyDescent="0.25">
      <c r="A3903" s="4" t="s">
        <v>15656</v>
      </c>
      <c r="B3903" t="str">
        <f>_xlfn.XLOOKUP(draft_picks[[#This Row],[draft_id]],drafts[id],drafts[title])</f>
        <v>Woods Horror mini-Mega Live</v>
      </c>
      <c r="C3903">
        <v>12</v>
      </c>
      <c r="D3903">
        <f>IF(C3902&lt;draft_picks[[#This Row],[position]],1,IF(C3902&gt;draft_picks[[#This Row],[position]],D3902+1,IF(C3902=draft_picks[[#This Row],[position]],D3902+1)))</f>
        <v>2</v>
      </c>
      <c r="E3903" t="s">
        <v>5414</v>
      </c>
      <c r="F3903" t="str">
        <f>IF(ISBLANK(draft_picks[[#This Row],[movie_id]]),"",_xlfn.XLOOKUP(draft_picks[[#This Row],[movie_id]],drafts.movies[id],drafts.movies[movie_title]))</f>
        <v>The Cabin in the Woods</v>
      </c>
      <c r="G3903" t="s">
        <v>915</v>
      </c>
      <c r="H3903" t="str">
        <f>IF(ISBLANK(draft_picks[[#This Row],[drafter_id]]),"",_xlfn.XLOOKUP(draft_picks[[#This Row],[drafter_id]],drafters[id],drafters[name]))</f>
        <v>Billy Ray Brewton</v>
      </c>
      <c r="J3903" t="str">
        <f>IF(ISBLANK(draft_picks[[#This Row],[drafter_team_id]]),"",_xlfn.XLOOKUP(draft_picks[[#This Row],[drafter_team_id]],drafter_teams[id],drafter_teams[name]))</f>
        <v/>
      </c>
      <c r="M3903" t="str">
        <f>IF(OR(ISBLANK(draft_picks[[#This Row],[veto_drafter_id]]),draft_picks[[#This Row],[veto_drafter_id]]=""),"",_xlfn.XLOOKUP(draft_picks[[#This Row],[veto_drafter_id]],drafters[id],drafters[name]))</f>
        <v/>
      </c>
      <c r="O3903" t="str">
        <f>IF(OR(ISBLANK(draft_picks[[#This Row],[veto_drafter_team_id]]),draft_picks[[#This Row],[veto_drafter_team_id]]=""),"",_xlfn.XLOOKUP(draft_picks[[#This Row],[veto_drafter_team_id]],drafter_teams[id],drafter_teams[name]))</f>
        <v/>
      </c>
      <c r="R3903" t="str">
        <f>IF(OR(ISBLANK(draft_picks[[#This Row],[veto_override_drafter_id]]),draft_picks[[#This Row],[veto_override_drafter_id]]=""),"",_xlfn.XLOOKUP(draft_picks[[#This Row],[veto_override_drafter_id]],drafters[id],drafters[name]))</f>
        <v/>
      </c>
      <c r="T3903" t="str">
        <f>IF(OR(ISBLANK(draft_picks[[#This Row],[veto_override_team_id]]),draft_picks[[#This Row],[veto_override_team_id]]=""),"",_xlfn.XLOOKUP(draft_picks[[#This Row],[veto_override_team_id]],drafter_teams[id],drafter_teams[name]))</f>
        <v/>
      </c>
    </row>
    <row r="3904" spans="1:20" x14ac:dyDescent="0.25">
      <c r="A3904" s="4" t="s">
        <v>15656</v>
      </c>
      <c r="B3904" t="str">
        <f>_xlfn.XLOOKUP(draft_picks[[#This Row],[draft_id]],drafts[id],drafts[title])</f>
        <v>Woods Horror mini-Mega Live</v>
      </c>
      <c r="C3904">
        <v>11</v>
      </c>
      <c r="D3904">
        <f>IF(C3903&lt;draft_picks[[#This Row],[position]],1,IF(C3903&gt;draft_picks[[#This Row],[position]],D3903+1,IF(C3903=draft_picks[[#This Row],[position]],D3903+1)))</f>
        <v>3</v>
      </c>
      <c r="E3904" t="s">
        <v>16601</v>
      </c>
      <c r="F3904" t="str">
        <f>IF(ISBLANK(draft_picks[[#This Row],[movie_id]]),"",_xlfn.XLOOKUP(draft_picks[[#This Row],[movie_id]],drafts.movies[id],drafts.movies[movie_title]))</f>
        <v>Eyes of Fire</v>
      </c>
      <c r="G3904" t="s">
        <v>845</v>
      </c>
      <c r="H3904" t="str">
        <f>IF(ISBLANK(draft_picks[[#This Row],[drafter_id]]),"",_xlfn.XLOOKUP(draft_picks[[#This Row],[drafter_id]],drafters[id],drafters[name]))</f>
        <v>Rebekah McKendry</v>
      </c>
      <c r="J3904" t="str">
        <f>IF(ISBLANK(draft_picks[[#This Row],[drafter_team_id]]),"",_xlfn.XLOOKUP(draft_picks[[#This Row],[drafter_team_id]],drafter_teams[id],drafter_teams[name]))</f>
        <v/>
      </c>
      <c r="M3904" t="str">
        <f>IF(OR(ISBLANK(draft_picks[[#This Row],[veto_drafter_id]]),draft_picks[[#This Row],[veto_drafter_id]]=""),"",_xlfn.XLOOKUP(draft_picks[[#This Row],[veto_drafter_id]],drafters[id],drafters[name]))</f>
        <v/>
      </c>
      <c r="O3904" t="str">
        <f>IF(OR(ISBLANK(draft_picks[[#This Row],[veto_drafter_team_id]]),draft_picks[[#This Row],[veto_drafter_team_id]]=""),"",_xlfn.XLOOKUP(draft_picks[[#This Row],[veto_drafter_team_id]],drafter_teams[id],drafter_teams[name]))</f>
        <v/>
      </c>
      <c r="R3904" t="str">
        <f>IF(OR(ISBLANK(draft_picks[[#This Row],[veto_override_drafter_id]]),draft_picks[[#This Row],[veto_override_drafter_id]]=""),"",_xlfn.XLOOKUP(draft_picks[[#This Row],[veto_override_drafter_id]],drafters[id],drafters[name]))</f>
        <v/>
      </c>
      <c r="T3904" t="str">
        <f>IF(OR(ISBLANK(draft_picks[[#This Row],[veto_override_team_id]]),draft_picks[[#This Row],[veto_override_team_id]]=""),"",_xlfn.XLOOKUP(draft_picks[[#This Row],[veto_override_team_id]],drafter_teams[id],drafter_teams[name]))</f>
        <v/>
      </c>
    </row>
    <row r="3905" spans="1:20" x14ac:dyDescent="0.25">
      <c r="A3905" s="4" t="s">
        <v>15656</v>
      </c>
      <c r="B3905" t="str">
        <f>_xlfn.XLOOKUP(draft_picks[[#This Row],[draft_id]],drafts[id],drafts[title])</f>
        <v>Woods Horror mini-Mega Live</v>
      </c>
      <c r="C3905">
        <v>10</v>
      </c>
      <c r="D3905">
        <f>IF(C3904&lt;draft_picks[[#This Row],[position]],1,IF(C3904&gt;draft_picks[[#This Row],[position]],D3904+1,IF(C3904=draft_picks[[#This Row],[position]],D3904+1)))</f>
        <v>4</v>
      </c>
      <c r="E3905" t="s">
        <v>1589</v>
      </c>
      <c r="F3905" t="str">
        <f>IF(ISBLANK(draft_picks[[#This Row],[movie_id]]),"",_xlfn.XLOOKUP(draft_picks[[#This Row],[movie_id]],drafts.movies[id],drafts.movies[movie_title]))</f>
        <v>Night of the Demon</v>
      </c>
      <c r="G3905" t="s">
        <v>805</v>
      </c>
      <c r="H3905" t="str">
        <f>IF(ISBLANK(draft_picks[[#This Row],[drafter_id]]),"",_xlfn.XLOOKUP(draft_picks[[#This Row],[drafter_id]],drafters[id],drafters[name]))</f>
        <v>Elric Kane</v>
      </c>
      <c r="J3905" t="str">
        <f>IF(ISBLANK(draft_picks[[#This Row],[drafter_team_id]]),"",_xlfn.XLOOKUP(draft_picks[[#This Row],[drafter_team_id]],drafter_teams[id],drafter_teams[name]))</f>
        <v/>
      </c>
      <c r="M3905" t="str">
        <f>IF(OR(ISBLANK(draft_picks[[#This Row],[veto_drafter_id]]),draft_picks[[#This Row],[veto_drafter_id]]=""),"",_xlfn.XLOOKUP(draft_picks[[#This Row],[veto_drafter_id]],drafters[id],drafters[name]))</f>
        <v/>
      </c>
      <c r="O3905" t="str">
        <f>IF(OR(ISBLANK(draft_picks[[#This Row],[veto_drafter_team_id]]),draft_picks[[#This Row],[veto_drafter_team_id]]=""),"",_xlfn.XLOOKUP(draft_picks[[#This Row],[veto_drafter_team_id]],drafter_teams[id],drafter_teams[name]))</f>
        <v/>
      </c>
      <c r="R3905" t="str">
        <f>IF(OR(ISBLANK(draft_picks[[#This Row],[veto_override_drafter_id]]),draft_picks[[#This Row],[veto_override_drafter_id]]=""),"",_xlfn.XLOOKUP(draft_picks[[#This Row],[veto_override_drafter_id]],drafters[id],drafters[name]))</f>
        <v/>
      </c>
      <c r="T3905" t="str">
        <f>IF(OR(ISBLANK(draft_picks[[#This Row],[veto_override_team_id]]),draft_picks[[#This Row],[veto_override_team_id]]=""),"",_xlfn.XLOOKUP(draft_picks[[#This Row],[veto_override_team_id]],drafter_teams[id],drafter_teams[name]))</f>
        <v/>
      </c>
    </row>
    <row r="3906" spans="1:20" x14ac:dyDescent="0.25">
      <c r="A3906" s="4" t="s">
        <v>15656</v>
      </c>
      <c r="B3906" t="str">
        <f>_xlfn.XLOOKUP(draft_picks[[#This Row],[draft_id]],drafts[id],drafts[title])</f>
        <v>Woods Horror mini-Mega Live</v>
      </c>
      <c r="C3906">
        <v>9</v>
      </c>
      <c r="D3906">
        <f>IF(C3905&lt;draft_picks[[#This Row],[position]],1,IF(C3905&gt;draft_picks[[#This Row],[position]],D3905+1,IF(C3905=draft_picks[[#This Row],[position]],D3905+1)))</f>
        <v>5</v>
      </c>
      <c r="E3906" t="s">
        <v>16602</v>
      </c>
      <c r="F3906" t="str">
        <f>IF(ISBLANK(draft_picks[[#This Row],[movie_id]]),"",_xlfn.XLOOKUP(draft_picks[[#This Row],[movie_id]],drafts.movies[id],drafts.movies[movie_title]))</f>
        <v>Backcountry</v>
      </c>
      <c r="G3906" t="s">
        <v>877</v>
      </c>
      <c r="H3906" t="str">
        <f>IF(ISBLANK(draft_picks[[#This Row],[drafter_id]]),"",_xlfn.XLOOKUP(draft_picks[[#This Row],[drafter_id]],drafters[id],drafters[name]))</f>
        <v>Chris Thomas Devlin</v>
      </c>
      <c r="J3906" t="str">
        <f>IF(ISBLANK(draft_picks[[#This Row],[drafter_team_id]]),"",_xlfn.XLOOKUP(draft_picks[[#This Row],[drafter_team_id]],drafter_teams[id],drafter_teams[name]))</f>
        <v/>
      </c>
      <c r="K3906" t="s">
        <v>15484</v>
      </c>
      <c r="L3906" t="s">
        <v>915</v>
      </c>
      <c r="M3906" t="str">
        <f>IF(OR(ISBLANK(draft_picks[[#This Row],[veto_drafter_id]]),draft_picks[[#This Row],[veto_drafter_id]]=""),"",_xlfn.XLOOKUP(draft_picks[[#This Row],[veto_drafter_id]],drafters[id],drafters[name]))</f>
        <v>Billy Ray Brewton</v>
      </c>
      <c r="O3906" t="str">
        <f>IF(OR(ISBLANK(draft_picks[[#This Row],[veto_drafter_team_id]]),draft_picks[[#This Row],[veto_drafter_team_id]]=""),"",_xlfn.XLOOKUP(draft_picks[[#This Row],[veto_drafter_team_id]],drafter_teams[id],drafter_teams[name]))</f>
        <v/>
      </c>
      <c r="R3906" t="str">
        <f>IF(OR(ISBLANK(draft_picks[[#This Row],[veto_override_drafter_id]]),draft_picks[[#This Row],[veto_override_drafter_id]]=""),"",_xlfn.XLOOKUP(draft_picks[[#This Row],[veto_override_drafter_id]],drafters[id],drafters[name]))</f>
        <v/>
      </c>
      <c r="T3906" t="str">
        <f>IF(OR(ISBLANK(draft_picks[[#This Row],[veto_override_team_id]]),draft_picks[[#This Row],[veto_override_team_id]]=""),"",_xlfn.XLOOKUP(draft_picks[[#This Row],[veto_override_team_id]],drafter_teams[id],drafter_teams[name]))</f>
        <v/>
      </c>
    </row>
    <row r="3907" spans="1:20" x14ac:dyDescent="0.25">
      <c r="A3907" s="4" t="s">
        <v>15656</v>
      </c>
      <c r="B3907" t="str">
        <f>_xlfn.XLOOKUP(draft_picks[[#This Row],[draft_id]],drafts[id],drafts[title])</f>
        <v>Woods Horror mini-Mega Live</v>
      </c>
      <c r="C3907">
        <v>9</v>
      </c>
      <c r="D3907">
        <f>IF(C3906&lt;draft_picks[[#This Row],[position]],1,IF(C3906&gt;draft_picks[[#This Row],[position]],D3906+1,IF(C3906=draft_picks[[#This Row],[position]],D3906+1)))</f>
        <v>6</v>
      </c>
      <c r="E3907" t="s">
        <v>16603</v>
      </c>
      <c r="F3907" t="str">
        <f>IF(ISBLANK(draft_picks[[#This Row],[movie_id]]),"",_xlfn.XLOOKUP(draft_picks[[#This Row],[movie_id]],drafts.movies[id],drafts.movies[movie_title]))</f>
        <v>Cabin Fever</v>
      </c>
      <c r="G3907" t="s">
        <v>877</v>
      </c>
      <c r="H3907" t="str">
        <f>IF(ISBLANK(draft_picks[[#This Row],[drafter_id]]),"",_xlfn.XLOOKUP(draft_picks[[#This Row],[drafter_id]],drafters[id],drafters[name]))</f>
        <v>Chris Thomas Devlin</v>
      </c>
      <c r="J3907" t="str">
        <f>IF(ISBLANK(draft_picks[[#This Row],[drafter_team_id]]),"",_xlfn.XLOOKUP(draft_picks[[#This Row],[drafter_team_id]],drafter_teams[id],drafter_teams[name]))</f>
        <v/>
      </c>
      <c r="M3907" t="str">
        <f>IF(OR(ISBLANK(draft_picks[[#This Row],[veto_drafter_id]]),draft_picks[[#This Row],[veto_drafter_id]]=""),"",_xlfn.XLOOKUP(draft_picks[[#This Row],[veto_drafter_id]],drafters[id],drafters[name]))</f>
        <v/>
      </c>
      <c r="O3907" t="str">
        <f>IF(OR(ISBLANK(draft_picks[[#This Row],[veto_drafter_team_id]]),draft_picks[[#This Row],[veto_drafter_team_id]]=""),"",_xlfn.XLOOKUP(draft_picks[[#This Row],[veto_drafter_team_id]],drafter_teams[id],drafter_teams[name]))</f>
        <v/>
      </c>
      <c r="R3907" t="str">
        <f>IF(OR(ISBLANK(draft_picks[[#This Row],[veto_override_drafter_id]]),draft_picks[[#This Row],[veto_override_drafter_id]]=""),"",_xlfn.XLOOKUP(draft_picks[[#This Row],[veto_override_drafter_id]],drafters[id],drafters[name]))</f>
        <v/>
      </c>
      <c r="T3907" t="str">
        <f>IF(OR(ISBLANK(draft_picks[[#This Row],[veto_override_team_id]]),draft_picks[[#This Row],[veto_override_team_id]]=""),"",_xlfn.XLOOKUP(draft_picks[[#This Row],[veto_override_team_id]],drafter_teams[id],drafter_teams[name]))</f>
        <v/>
      </c>
    </row>
    <row r="3908" spans="1:20" x14ac:dyDescent="0.25">
      <c r="A3908" s="4" t="s">
        <v>15656</v>
      </c>
      <c r="B3908" t="str">
        <f>_xlfn.XLOOKUP(draft_picks[[#This Row],[draft_id]],drafts[id],drafts[title])</f>
        <v>Woods Horror mini-Mega Live</v>
      </c>
      <c r="C3908">
        <v>8</v>
      </c>
      <c r="D3908">
        <f>IF(C3907&lt;draft_picks[[#This Row],[position]],1,IF(C3907&gt;draft_picks[[#This Row],[position]],D3907+1,IF(C3907=draft_picks[[#This Row],[position]],D3907+1)))</f>
        <v>7</v>
      </c>
      <c r="E3908" t="s">
        <v>16604</v>
      </c>
      <c r="F3908" t="str">
        <f>IF(ISBLANK(draft_picks[[#This Row],[movie_id]]),"",_xlfn.XLOOKUP(draft_picks[[#This Row],[movie_id]],drafts.movies[id],drafts.movies[movie_title]))</f>
        <v>The Ritual</v>
      </c>
      <c r="G3908" t="s">
        <v>915</v>
      </c>
      <c r="H3908" t="str">
        <f>IF(ISBLANK(draft_picks[[#This Row],[drafter_id]]),"",_xlfn.XLOOKUP(draft_picks[[#This Row],[drafter_id]],drafters[id],drafters[name]))</f>
        <v>Billy Ray Brewton</v>
      </c>
      <c r="J3908" t="str">
        <f>IF(ISBLANK(draft_picks[[#This Row],[drafter_team_id]]),"",_xlfn.XLOOKUP(draft_picks[[#This Row],[drafter_team_id]],drafter_teams[id],drafter_teams[name]))</f>
        <v/>
      </c>
      <c r="M3908" t="str">
        <f>IF(OR(ISBLANK(draft_picks[[#This Row],[veto_drafter_id]]),draft_picks[[#This Row],[veto_drafter_id]]=""),"",_xlfn.XLOOKUP(draft_picks[[#This Row],[veto_drafter_id]],drafters[id],drafters[name]))</f>
        <v/>
      </c>
      <c r="O3908" t="str">
        <f>IF(OR(ISBLANK(draft_picks[[#This Row],[veto_drafter_team_id]]),draft_picks[[#This Row],[veto_drafter_team_id]]=""),"",_xlfn.XLOOKUP(draft_picks[[#This Row],[veto_drafter_team_id]],drafter_teams[id],drafter_teams[name]))</f>
        <v/>
      </c>
      <c r="R3908" t="str">
        <f>IF(OR(ISBLANK(draft_picks[[#This Row],[veto_override_drafter_id]]),draft_picks[[#This Row],[veto_override_drafter_id]]=""),"",_xlfn.XLOOKUP(draft_picks[[#This Row],[veto_override_drafter_id]],drafters[id],drafters[name]))</f>
        <v/>
      </c>
      <c r="T3908" t="str">
        <f>IF(OR(ISBLANK(draft_picks[[#This Row],[veto_override_team_id]]),draft_picks[[#This Row],[veto_override_team_id]]=""),"",_xlfn.XLOOKUP(draft_picks[[#This Row],[veto_override_team_id]],drafter_teams[id],drafter_teams[name]))</f>
        <v/>
      </c>
    </row>
    <row r="3909" spans="1:20" x14ac:dyDescent="0.25">
      <c r="A3909" s="4" t="s">
        <v>15656</v>
      </c>
      <c r="B3909" t="str">
        <f>_xlfn.XLOOKUP(draft_picks[[#This Row],[draft_id]],drafts[id],drafts[title])</f>
        <v>Woods Horror mini-Mega Live</v>
      </c>
      <c r="C3909">
        <v>7</v>
      </c>
      <c r="D3909">
        <f>IF(C3908&lt;draft_picks[[#This Row],[position]],1,IF(C3908&gt;draft_picks[[#This Row],[position]],D3908+1,IF(C3908=draft_picks[[#This Row],[position]],D3908+1)))</f>
        <v>8</v>
      </c>
      <c r="E3909" t="s">
        <v>16605</v>
      </c>
      <c r="F3909" t="str">
        <f>IF(ISBLANK(draft_picks[[#This Row],[movie_id]]),"",_xlfn.XLOOKUP(draft_picks[[#This Row],[movie_id]],drafts.movies[id],drafts.movies[movie_title]))</f>
        <v>Sleepy Hollow</v>
      </c>
      <c r="G3909" t="s">
        <v>845</v>
      </c>
      <c r="H3909" t="str">
        <f>IF(ISBLANK(draft_picks[[#This Row],[drafter_id]]),"",_xlfn.XLOOKUP(draft_picks[[#This Row],[drafter_id]],drafters[id],drafters[name]))</f>
        <v>Rebekah McKendry</v>
      </c>
      <c r="J3909" t="str">
        <f>IF(ISBLANK(draft_picks[[#This Row],[drafter_team_id]]),"",_xlfn.XLOOKUP(draft_picks[[#This Row],[drafter_team_id]],drafter_teams[id],drafter_teams[name]))</f>
        <v/>
      </c>
      <c r="M3909" t="str">
        <f>IF(OR(ISBLANK(draft_picks[[#This Row],[veto_drafter_id]]),draft_picks[[#This Row],[veto_drafter_id]]=""),"",_xlfn.XLOOKUP(draft_picks[[#This Row],[veto_drafter_id]],drafters[id],drafters[name]))</f>
        <v/>
      </c>
      <c r="O3909" t="str">
        <f>IF(OR(ISBLANK(draft_picks[[#This Row],[veto_drafter_team_id]]),draft_picks[[#This Row],[veto_drafter_team_id]]=""),"",_xlfn.XLOOKUP(draft_picks[[#This Row],[veto_drafter_team_id]],drafter_teams[id],drafter_teams[name]))</f>
        <v/>
      </c>
      <c r="R3909" t="str">
        <f>IF(OR(ISBLANK(draft_picks[[#This Row],[veto_override_drafter_id]]),draft_picks[[#This Row],[veto_override_drafter_id]]=""),"",_xlfn.XLOOKUP(draft_picks[[#This Row],[veto_override_drafter_id]],drafters[id],drafters[name]))</f>
        <v/>
      </c>
      <c r="T3909" t="str">
        <f>IF(OR(ISBLANK(draft_picks[[#This Row],[veto_override_team_id]]),draft_picks[[#This Row],[veto_override_team_id]]=""),"",_xlfn.XLOOKUP(draft_picks[[#This Row],[veto_override_team_id]],drafter_teams[id],drafter_teams[name]))</f>
        <v/>
      </c>
    </row>
    <row r="3910" spans="1:20" x14ac:dyDescent="0.25">
      <c r="A3910" s="4" t="s">
        <v>15656</v>
      </c>
      <c r="B3910" t="str">
        <f>_xlfn.XLOOKUP(draft_picks[[#This Row],[draft_id]],drafts[id],drafts[title])</f>
        <v>Woods Horror mini-Mega Live</v>
      </c>
      <c r="C3910">
        <v>6</v>
      </c>
      <c r="D3910">
        <f>IF(C3909&lt;draft_picks[[#This Row],[position]],1,IF(C3909&gt;draft_picks[[#This Row],[position]],D3909+1,IF(C3909=draft_picks[[#This Row],[position]],D3909+1)))</f>
        <v>9</v>
      </c>
      <c r="E3910" t="s">
        <v>16606</v>
      </c>
      <c r="F3910" t="str">
        <f>IF(ISBLANK(draft_picks[[#This Row],[movie_id]]),"",_xlfn.XLOOKUP(draft_picks[[#This Row],[movie_id]],drafts.movies[id],drafts.movies[movie_title]))</f>
        <v>Antichrist</v>
      </c>
      <c r="G3910" t="s">
        <v>805</v>
      </c>
      <c r="H3910" t="str">
        <f>IF(ISBLANK(draft_picks[[#This Row],[drafter_id]]),"",_xlfn.XLOOKUP(draft_picks[[#This Row],[drafter_id]],drafters[id],drafters[name]))</f>
        <v>Elric Kane</v>
      </c>
      <c r="J3910" t="str">
        <f>IF(ISBLANK(draft_picks[[#This Row],[drafter_team_id]]),"",_xlfn.XLOOKUP(draft_picks[[#This Row],[drafter_team_id]],drafter_teams[id],drafter_teams[name]))</f>
        <v/>
      </c>
      <c r="M3910" t="str">
        <f>IF(OR(ISBLANK(draft_picks[[#This Row],[veto_drafter_id]]),draft_picks[[#This Row],[veto_drafter_id]]=""),"",_xlfn.XLOOKUP(draft_picks[[#This Row],[veto_drafter_id]],drafters[id],drafters[name]))</f>
        <v/>
      </c>
      <c r="O3910" t="str">
        <f>IF(OR(ISBLANK(draft_picks[[#This Row],[veto_drafter_team_id]]),draft_picks[[#This Row],[veto_drafter_team_id]]=""),"",_xlfn.XLOOKUP(draft_picks[[#This Row],[veto_drafter_team_id]],drafter_teams[id],drafter_teams[name]))</f>
        <v/>
      </c>
      <c r="R3910" t="str">
        <f>IF(OR(ISBLANK(draft_picks[[#This Row],[veto_override_drafter_id]]),draft_picks[[#This Row],[veto_override_drafter_id]]=""),"",_xlfn.XLOOKUP(draft_picks[[#This Row],[veto_override_drafter_id]],drafters[id],drafters[name]))</f>
        <v/>
      </c>
      <c r="T3910" t="str">
        <f>IF(OR(ISBLANK(draft_picks[[#This Row],[veto_override_team_id]]),draft_picks[[#This Row],[veto_override_team_id]]=""),"",_xlfn.XLOOKUP(draft_picks[[#This Row],[veto_override_team_id]],drafter_teams[id],drafter_teams[name]))</f>
        <v/>
      </c>
    </row>
    <row r="3911" spans="1:20" x14ac:dyDescent="0.25">
      <c r="A3911" s="4" t="s">
        <v>15656</v>
      </c>
      <c r="B3911" t="str">
        <f>_xlfn.XLOOKUP(draft_picks[[#This Row],[draft_id]],drafts[id],drafts[title])</f>
        <v>Woods Horror mini-Mega Live</v>
      </c>
      <c r="C3911">
        <v>5</v>
      </c>
      <c r="D3911">
        <f>IF(C3910&lt;draft_picks[[#This Row],[position]],1,IF(C3910&gt;draft_picks[[#This Row],[position]],D3910+1,IF(C3910=draft_picks[[#This Row],[position]],D3910+1)))</f>
        <v>10</v>
      </c>
      <c r="E3911" t="s">
        <v>16607</v>
      </c>
      <c r="F3911" t="str">
        <f>IF(ISBLANK(draft_picks[[#This Row],[movie_id]]),"",_xlfn.XLOOKUP(draft_picks[[#This Row],[movie_id]],drafts.movies[id],drafts.movies[movie_title]))</f>
        <v>The Final Girls</v>
      </c>
      <c r="G3911" t="s">
        <v>877</v>
      </c>
      <c r="H3911" t="str">
        <f>IF(ISBLANK(draft_picks[[#This Row],[drafter_id]]),"",_xlfn.XLOOKUP(draft_picks[[#This Row],[drafter_id]],drafters[id],drafters[name]))</f>
        <v>Chris Thomas Devlin</v>
      </c>
      <c r="J3911" t="str">
        <f>IF(ISBLANK(draft_picks[[#This Row],[drafter_team_id]]),"",_xlfn.XLOOKUP(draft_picks[[#This Row],[drafter_team_id]],drafter_teams[id],drafter_teams[name]))</f>
        <v/>
      </c>
      <c r="K3911" t="s">
        <v>15484</v>
      </c>
      <c r="L3911" t="s">
        <v>845</v>
      </c>
      <c r="M3911" t="str">
        <f>IF(OR(ISBLANK(draft_picks[[#This Row],[veto_drafter_id]]),draft_picks[[#This Row],[veto_drafter_id]]=""),"",_xlfn.XLOOKUP(draft_picks[[#This Row],[veto_drafter_id]],drafters[id],drafters[name]))</f>
        <v>Rebekah McKendry</v>
      </c>
      <c r="O3911" t="str">
        <f>IF(OR(ISBLANK(draft_picks[[#This Row],[veto_drafter_team_id]]),draft_picks[[#This Row],[veto_drafter_team_id]]=""),"",_xlfn.XLOOKUP(draft_picks[[#This Row],[veto_drafter_team_id]],drafter_teams[id],drafter_teams[name]))</f>
        <v/>
      </c>
      <c r="R3911" t="str">
        <f>IF(OR(ISBLANK(draft_picks[[#This Row],[veto_override_drafter_id]]),draft_picks[[#This Row],[veto_override_drafter_id]]=""),"",_xlfn.XLOOKUP(draft_picks[[#This Row],[veto_override_drafter_id]],drafters[id],drafters[name]))</f>
        <v/>
      </c>
      <c r="T3911" t="str">
        <f>IF(OR(ISBLANK(draft_picks[[#This Row],[veto_override_team_id]]),draft_picks[[#This Row],[veto_override_team_id]]=""),"",_xlfn.XLOOKUP(draft_picks[[#This Row],[veto_override_team_id]],drafter_teams[id],drafter_teams[name]))</f>
        <v/>
      </c>
    </row>
    <row r="3912" spans="1:20" x14ac:dyDescent="0.25">
      <c r="A3912" s="4" t="s">
        <v>15656</v>
      </c>
      <c r="B3912" t="str">
        <f>_xlfn.XLOOKUP(draft_picks[[#This Row],[draft_id]],drafts[id],drafts[title])</f>
        <v>Woods Horror mini-Mega Live</v>
      </c>
      <c r="C3912">
        <v>5</v>
      </c>
      <c r="D3912">
        <f>IF(C3911&lt;draft_picks[[#This Row],[position]],1,IF(C3911&gt;draft_picks[[#This Row],[position]],D3911+1,IF(C3911=draft_picks[[#This Row],[position]],D3911+1)))</f>
        <v>11</v>
      </c>
      <c r="E3912" t="s">
        <v>16608</v>
      </c>
      <c r="F3912" t="str">
        <f>IF(ISBLANK(draft_picks[[#This Row],[movie_id]]),"",_xlfn.XLOOKUP(draft_picks[[#This Row],[movie_id]],drafts.movies[id],drafts.movies[movie_title]))</f>
        <v>The Evil Dead</v>
      </c>
      <c r="G3912" t="s">
        <v>877</v>
      </c>
      <c r="H3912" t="str">
        <f>IF(ISBLANK(draft_picks[[#This Row],[drafter_id]]),"",_xlfn.XLOOKUP(draft_picks[[#This Row],[drafter_id]],drafters[id],drafters[name]))</f>
        <v>Chris Thomas Devlin</v>
      </c>
      <c r="J3912" t="str">
        <f>IF(ISBLANK(draft_picks[[#This Row],[drafter_team_id]]),"",_xlfn.XLOOKUP(draft_picks[[#This Row],[drafter_team_id]],drafter_teams[id],drafter_teams[name]))</f>
        <v/>
      </c>
      <c r="M3912" t="str">
        <f>IF(OR(ISBLANK(draft_picks[[#This Row],[veto_drafter_id]]),draft_picks[[#This Row],[veto_drafter_id]]=""),"",_xlfn.XLOOKUP(draft_picks[[#This Row],[veto_drafter_id]],drafters[id],drafters[name]))</f>
        <v/>
      </c>
      <c r="O3912" t="str">
        <f>IF(OR(ISBLANK(draft_picks[[#This Row],[veto_drafter_team_id]]),draft_picks[[#This Row],[veto_drafter_team_id]]=""),"",_xlfn.XLOOKUP(draft_picks[[#This Row],[veto_drafter_team_id]],drafter_teams[id],drafter_teams[name]))</f>
        <v/>
      </c>
      <c r="R3912" t="str">
        <f>IF(OR(ISBLANK(draft_picks[[#This Row],[veto_override_drafter_id]]),draft_picks[[#This Row],[veto_override_drafter_id]]=""),"",_xlfn.XLOOKUP(draft_picks[[#This Row],[veto_override_drafter_id]],drafters[id],drafters[name]))</f>
        <v/>
      </c>
      <c r="T3912" t="str">
        <f>IF(OR(ISBLANK(draft_picks[[#This Row],[veto_override_team_id]]),draft_picks[[#This Row],[veto_override_team_id]]=""),"",_xlfn.XLOOKUP(draft_picks[[#This Row],[veto_override_team_id]],drafter_teams[id],drafter_teams[name]))</f>
        <v/>
      </c>
    </row>
    <row r="3913" spans="1:20" x14ac:dyDescent="0.25">
      <c r="A3913" s="4" t="s">
        <v>15656</v>
      </c>
      <c r="B3913" t="str">
        <f>_xlfn.XLOOKUP(draft_picks[[#This Row],[draft_id]],drafts[id],drafts[title])</f>
        <v>Woods Horror mini-Mega Live</v>
      </c>
      <c r="C3913">
        <v>4</v>
      </c>
      <c r="D3913">
        <f>IF(C3912&lt;draft_picks[[#This Row],[position]],1,IF(C3912&gt;draft_picks[[#This Row],[position]],D3912+1,IF(C3912=draft_picks[[#This Row],[position]],D3912+1)))</f>
        <v>12</v>
      </c>
      <c r="E3913" t="s">
        <v>6477</v>
      </c>
      <c r="F3913" t="str">
        <f>IF(ISBLANK(draft_picks[[#This Row],[movie_id]]),"",_xlfn.XLOOKUP(draft_picks[[#This Row],[movie_id]],drafts.movies[id],drafts.movies[movie_title]))</f>
        <v>Friday the 13th Part VI: Jason Lives</v>
      </c>
      <c r="G3913" t="s">
        <v>915</v>
      </c>
      <c r="H3913" t="str">
        <f>IF(ISBLANK(draft_picks[[#This Row],[drafter_id]]),"",_xlfn.XLOOKUP(draft_picks[[#This Row],[drafter_id]],drafters[id],drafters[name]))</f>
        <v>Billy Ray Brewton</v>
      </c>
      <c r="J3913" t="str">
        <f>IF(ISBLANK(draft_picks[[#This Row],[drafter_team_id]]),"",_xlfn.XLOOKUP(draft_picks[[#This Row],[drafter_team_id]],drafter_teams[id],drafter_teams[name]))</f>
        <v/>
      </c>
      <c r="M3913" t="str">
        <f>IF(OR(ISBLANK(draft_picks[[#This Row],[veto_drafter_id]]),draft_picks[[#This Row],[veto_drafter_id]]=""),"",_xlfn.XLOOKUP(draft_picks[[#This Row],[veto_drafter_id]],drafters[id],drafters[name]))</f>
        <v/>
      </c>
      <c r="O3913" t="str">
        <f>IF(OR(ISBLANK(draft_picks[[#This Row],[veto_drafter_team_id]]),draft_picks[[#This Row],[veto_drafter_team_id]]=""),"",_xlfn.XLOOKUP(draft_picks[[#This Row],[veto_drafter_team_id]],drafter_teams[id],drafter_teams[name]))</f>
        <v/>
      </c>
      <c r="R3913" t="str">
        <f>IF(OR(ISBLANK(draft_picks[[#This Row],[veto_override_drafter_id]]),draft_picks[[#This Row],[veto_override_drafter_id]]=""),"",_xlfn.XLOOKUP(draft_picks[[#This Row],[veto_override_drafter_id]],drafters[id],drafters[name]))</f>
        <v/>
      </c>
      <c r="T3913" t="str">
        <f>IF(OR(ISBLANK(draft_picks[[#This Row],[veto_override_team_id]]),draft_picks[[#This Row],[veto_override_team_id]]=""),"",_xlfn.XLOOKUP(draft_picks[[#This Row],[veto_override_team_id]],drafter_teams[id],drafter_teams[name]))</f>
        <v/>
      </c>
    </row>
    <row r="3914" spans="1:20" x14ac:dyDescent="0.25">
      <c r="A3914" s="4" t="s">
        <v>15656</v>
      </c>
      <c r="B3914" t="str">
        <f>_xlfn.XLOOKUP(draft_picks[[#This Row],[draft_id]],drafts[id],drafts[title])</f>
        <v>Woods Horror mini-Mega Live</v>
      </c>
      <c r="C3914">
        <v>4</v>
      </c>
      <c r="D3914">
        <f>IF(C3913&lt;draft_picks[[#This Row],[position]],1,IF(C3913&gt;draft_picks[[#This Row],[position]],D3913+1,IF(C3913=draft_picks[[#This Row],[position]],D3913+1)))</f>
        <v>13</v>
      </c>
      <c r="E3914" t="s">
        <v>16609</v>
      </c>
      <c r="F3914" t="str">
        <f>IF(ISBLANK(draft_picks[[#This Row],[movie_id]]),"",_xlfn.XLOOKUP(draft_picks[[#This Row],[movie_id]],drafts.movies[id],drafts.movies[movie_title]))</f>
        <v>Pumpkinhead</v>
      </c>
      <c r="G3914" t="s">
        <v>915</v>
      </c>
      <c r="H3914" t="str">
        <f>IF(ISBLANK(draft_picks[[#This Row],[drafter_id]]),"",_xlfn.XLOOKUP(draft_picks[[#This Row],[drafter_id]],drafters[id],drafters[name]))</f>
        <v>Billy Ray Brewton</v>
      </c>
      <c r="J3914" t="str">
        <f>IF(ISBLANK(draft_picks[[#This Row],[drafter_team_id]]),"",_xlfn.XLOOKUP(draft_picks[[#This Row],[drafter_team_id]],drafter_teams[id],drafter_teams[name]))</f>
        <v/>
      </c>
      <c r="M3914" t="str">
        <f>IF(OR(ISBLANK(draft_picks[[#This Row],[veto_drafter_id]]),draft_picks[[#This Row],[veto_drafter_id]]=""),"",_xlfn.XLOOKUP(draft_picks[[#This Row],[veto_drafter_id]],drafters[id],drafters[name]))</f>
        <v/>
      </c>
      <c r="O3914" t="str">
        <f>IF(OR(ISBLANK(draft_picks[[#This Row],[veto_drafter_team_id]]),draft_picks[[#This Row],[veto_drafter_team_id]]=""),"",_xlfn.XLOOKUP(draft_picks[[#This Row],[veto_drafter_team_id]],drafter_teams[id],drafter_teams[name]))</f>
        <v/>
      </c>
      <c r="R3914" t="str">
        <f>IF(OR(ISBLANK(draft_picks[[#This Row],[veto_override_drafter_id]]),draft_picks[[#This Row],[veto_override_drafter_id]]=""),"",_xlfn.XLOOKUP(draft_picks[[#This Row],[veto_override_drafter_id]],drafters[id],drafters[name]))</f>
        <v/>
      </c>
      <c r="T3914" t="str">
        <f>IF(OR(ISBLANK(draft_picks[[#This Row],[veto_override_team_id]]),draft_picks[[#This Row],[veto_override_team_id]]=""),"",_xlfn.XLOOKUP(draft_picks[[#This Row],[veto_override_team_id]],drafter_teams[id],drafter_teams[name]))</f>
        <v/>
      </c>
    </row>
    <row r="3915" spans="1:20" x14ac:dyDescent="0.25">
      <c r="A3915" s="4" t="s">
        <v>15656</v>
      </c>
      <c r="B3915" t="str">
        <f>_xlfn.XLOOKUP(draft_picks[[#This Row],[draft_id]],drafts[id],drafts[title])</f>
        <v>Woods Horror mini-Mega Live</v>
      </c>
      <c r="C3915">
        <v>3</v>
      </c>
      <c r="D3915">
        <f>IF(C3914&lt;draft_picks[[#This Row],[position]],1,IF(C3914&gt;draft_picks[[#This Row],[position]],D3914+1,IF(C3914=draft_picks[[#This Row],[position]],D3914+1)))</f>
        <v>14</v>
      </c>
      <c r="E3915" t="s">
        <v>5531</v>
      </c>
      <c r="F3915" t="str">
        <f>IF(ISBLANK(draft_picks[[#This Row],[movie_id]]),"",_xlfn.XLOOKUP(draft_picks[[#This Row],[movie_id]],drafts.movies[id],drafts.movies[movie_title]))</f>
        <v>The Witch</v>
      </c>
      <c r="G3915" t="s">
        <v>845</v>
      </c>
      <c r="H3915" t="str">
        <f>IF(ISBLANK(draft_picks[[#This Row],[drafter_id]]),"",_xlfn.XLOOKUP(draft_picks[[#This Row],[drafter_id]],drafters[id],drafters[name]))</f>
        <v>Rebekah McKendry</v>
      </c>
      <c r="J3915" t="str">
        <f>IF(ISBLANK(draft_picks[[#This Row],[drafter_team_id]]),"",_xlfn.XLOOKUP(draft_picks[[#This Row],[drafter_team_id]],drafter_teams[id],drafter_teams[name]))</f>
        <v/>
      </c>
      <c r="M3915" t="str">
        <f>IF(OR(ISBLANK(draft_picks[[#This Row],[veto_drafter_id]]),draft_picks[[#This Row],[veto_drafter_id]]=""),"",_xlfn.XLOOKUP(draft_picks[[#This Row],[veto_drafter_id]],drafters[id],drafters[name]))</f>
        <v/>
      </c>
      <c r="O3915" t="str">
        <f>IF(OR(ISBLANK(draft_picks[[#This Row],[veto_drafter_team_id]]),draft_picks[[#This Row],[veto_drafter_team_id]]=""),"",_xlfn.XLOOKUP(draft_picks[[#This Row],[veto_drafter_team_id]],drafter_teams[id],drafter_teams[name]))</f>
        <v/>
      </c>
      <c r="R3915" t="str">
        <f>IF(OR(ISBLANK(draft_picks[[#This Row],[veto_override_drafter_id]]),draft_picks[[#This Row],[veto_override_drafter_id]]=""),"",_xlfn.XLOOKUP(draft_picks[[#This Row],[veto_override_drafter_id]],drafters[id],drafters[name]))</f>
        <v/>
      </c>
      <c r="T3915" t="str">
        <f>IF(OR(ISBLANK(draft_picks[[#This Row],[veto_override_team_id]]),draft_picks[[#This Row],[veto_override_team_id]]=""),"",_xlfn.XLOOKUP(draft_picks[[#This Row],[veto_override_team_id]],drafter_teams[id],drafter_teams[name]))</f>
        <v/>
      </c>
    </row>
    <row r="3916" spans="1:20" x14ac:dyDescent="0.25">
      <c r="A3916" s="4" t="s">
        <v>15656</v>
      </c>
      <c r="B3916" t="str">
        <f>_xlfn.XLOOKUP(draft_picks[[#This Row],[draft_id]],drafts[id],drafts[title])</f>
        <v>Woods Horror mini-Mega Live</v>
      </c>
      <c r="C3916">
        <v>2</v>
      </c>
      <c r="D3916">
        <f>IF(C3915&lt;draft_picks[[#This Row],[position]],1,IF(C3915&gt;draft_picks[[#This Row],[position]],D3915+1,IF(C3915=draft_picks[[#This Row],[position]],D3915+1)))</f>
        <v>15</v>
      </c>
      <c r="E3916" t="s">
        <v>6958</v>
      </c>
      <c r="F3916" t="str">
        <f>IF(ISBLANK(draft_picks[[#This Row],[movie_id]]),"",_xlfn.XLOOKUP(draft_picks[[#This Row],[movie_id]],drafts.movies[id],drafts.movies[movie_title]))</f>
        <v>Friday the 13th Part 2</v>
      </c>
      <c r="G3916" t="s">
        <v>805</v>
      </c>
      <c r="H3916" t="str">
        <f>IF(ISBLANK(draft_picks[[#This Row],[drafter_id]]),"",_xlfn.XLOOKUP(draft_picks[[#This Row],[drafter_id]],drafters[id],drafters[name]))</f>
        <v>Elric Kane</v>
      </c>
      <c r="J3916" t="str">
        <f>IF(ISBLANK(draft_picks[[#This Row],[drafter_team_id]]),"",_xlfn.XLOOKUP(draft_picks[[#This Row],[drafter_team_id]],drafter_teams[id],drafter_teams[name]))</f>
        <v/>
      </c>
      <c r="M3916" t="str">
        <f>IF(OR(ISBLANK(draft_picks[[#This Row],[veto_drafter_id]]),draft_picks[[#This Row],[veto_drafter_id]]=""),"",_xlfn.XLOOKUP(draft_picks[[#This Row],[veto_drafter_id]],drafters[id],drafters[name]))</f>
        <v/>
      </c>
      <c r="O3916" t="str">
        <f>IF(OR(ISBLANK(draft_picks[[#This Row],[veto_drafter_team_id]]),draft_picks[[#This Row],[veto_drafter_team_id]]=""),"",_xlfn.XLOOKUP(draft_picks[[#This Row],[veto_drafter_team_id]],drafter_teams[id],drafter_teams[name]))</f>
        <v/>
      </c>
      <c r="R3916" t="str">
        <f>IF(OR(ISBLANK(draft_picks[[#This Row],[veto_override_drafter_id]]),draft_picks[[#This Row],[veto_override_drafter_id]]=""),"",_xlfn.XLOOKUP(draft_picks[[#This Row],[veto_override_drafter_id]],drafters[id],drafters[name]))</f>
        <v/>
      </c>
      <c r="T3916" t="str">
        <f>IF(OR(ISBLANK(draft_picks[[#This Row],[veto_override_team_id]]),draft_picks[[#This Row],[veto_override_team_id]]=""),"",_xlfn.XLOOKUP(draft_picks[[#This Row],[veto_override_team_id]],drafter_teams[id],drafter_teams[name]))</f>
        <v/>
      </c>
    </row>
    <row r="3917" spans="1:20" x14ac:dyDescent="0.25">
      <c r="A3917" s="4" t="s">
        <v>15656</v>
      </c>
      <c r="B3917" t="str">
        <f>_xlfn.XLOOKUP(draft_picks[[#This Row],[draft_id]],drafts[id],drafts[title])</f>
        <v>Woods Horror mini-Mega Live</v>
      </c>
      <c r="C3917">
        <v>1</v>
      </c>
      <c r="D3917">
        <f>IF(C3916&lt;draft_picks[[#This Row],[position]],1,IF(C3916&gt;draft_picks[[#This Row],[position]],D3916+1,IF(C3916=draft_picks[[#This Row],[position]],D3916+1)))</f>
        <v>16</v>
      </c>
      <c r="E3917" t="s">
        <v>6776</v>
      </c>
      <c r="F3917" t="str">
        <f>IF(ISBLANK(draft_picks[[#This Row],[movie_id]]),"",_xlfn.XLOOKUP(draft_picks[[#This Row],[movie_id]],drafts.movies[id],drafts.movies[movie_title]))</f>
        <v>The Blair Witch Project</v>
      </c>
      <c r="G3917" t="s">
        <v>877</v>
      </c>
      <c r="H3917" t="str">
        <f>IF(ISBLANK(draft_picks[[#This Row],[drafter_id]]),"",_xlfn.XLOOKUP(draft_picks[[#This Row],[drafter_id]],drafters[id],drafters[name]))</f>
        <v>Chris Thomas Devlin</v>
      </c>
      <c r="J3917" t="str">
        <f>IF(ISBLANK(draft_picks[[#This Row],[drafter_team_id]]),"",_xlfn.XLOOKUP(draft_picks[[#This Row],[drafter_team_id]],drafter_teams[id],drafter_teams[name]))</f>
        <v/>
      </c>
      <c r="M3917" t="str">
        <f>IF(OR(ISBLANK(draft_picks[[#This Row],[veto_drafter_id]]),draft_picks[[#This Row],[veto_drafter_id]]=""),"",_xlfn.XLOOKUP(draft_picks[[#This Row],[veto_drafter_id]],drafters[id],drafters[name]))</f>
        <v/>
      </c>
      <c r="O3917" t="str">
        <f>IF(OR(ISBLANK(draft_picks[[#This Row],[veto_drafter_team_id]]),draft_picks[[#This Row],[veto_drafter_team_id]]=""),"",_xlfn.XLOOKUP(draft_picks[[#This Row],[veto_drafter_team_id]],drafter_teams[id],drafter_teams[name]))</f>
        <v/>
      </c>
      <c r="R3917" t="str">
        <f>IF(OR(ISBLANK(draft_picks[[#This Row],[veto_override_drafter_id]]),draft_picks[[#This Row],[veto_override_drafter_id]]=""),"",_xlfn.XLOOKUP(draft_picks[[#This Row],[veto_override_drafter_id]],drafters[id],drafters[name]))</f>
        <v/>
      </c>
      <c r="T3917" t="str">
        <f>IF(OR(ISBLANK(draft_picks[[#This Row],[veto_override_team_id]]),draft_picks[[#This Row],[veto_override_team_id]]=""),"",_xlfn.XLOOKUP(draft_picks[[#This Row],[veto_override_team_id]],drafter_teams[id],drafter_teams[name]))</f>
        <v/>
      </c>
    </row>
    <row r="3918" spans="1:20" x14ac:dyDescent="0.25">
      <c r="A3918" s="5" t="s">
        <v>15660</v>
      </c>
      <c r="B3918" t="str">
        <f>_xlfn.XLOOKUP(draft_picks[[#This Row],[draft_id]],drafts[id],drafts[title])</f>
        <v>Dracula mini-Mega Live</v>
      </c>
      <c r="C3918">
        <v>9</v>
      </c>
      <c r="D3918">
        <f>IF(C3917&lt;draft_picks[[#This Row],[position]],1,IF(C3917&gt;draft_picks[[#This Row],[position]],D3917+1,IF(C3917=draft_picks[[#This Row],[position]],D3917+1)))</f>
        <v>1</v>
      </c>
      <c r="E3918" t="s">
        <v>6213</v>
      </c>
      <c r="F3918" t="str">
        <f>IF(ISBLANK(draft_picks[[#This Row],[movie_id]]),"",_xlfn.XLOOKUP(draft_picks[[#This Row],[movie_id]],drafts.movies[id],drafts.movies[movie_title]))</f>
        <v>The Satanic Rites of Dracula</v>
      </c>
      <c r="G3918" t="s">
        <v>16953</v>
      </c>
      <c r="H3918" t="str">
        <f>IF(ISBLANK(draft_picks[[#This Row],[drafter_id]]),"",_xlfn.XLOOKUP(draft_picks[[#This Row],[drafter_id]],drafters[id],drafters[name]))</f>
        <v>Emily Hagins</v>
      </c>
      <c r="J3918" t="str">
        <f>IF(ISBLANK(draft_picks[[#This Row],[drafter_team_id]]),"",_xlfn.XLOOKUP(draft_picks[[#This Row],[drafter_team_id]],drafter_teams[id],drafter_teams[name]))</f>
        <v/>
      </c>
      <c r="M3918" t="str">
        <f>IF(OR(ISBLANK(draft_picks[[#This Row],[veto_drafter_id]]),draft_picks[[#This Row],[veto_drafter_id]]=""),"",_xlfn.XLOOKUP(draft_picks[[#This Row],[veto_drafter_id]],drafters[id],drafters[name]))</f>
        <v/>
      </c>
      <c r="O3918" t="str">
        <f>IF(OR(ISBLANK(draft_picks[[#This Row],[veto_drafter_team_id]]),draft_picks[[#This Row],[veto_drafter_team_id]]=""),"",_xlfn.XLOOKUP(draft_picks[[#This Row],[veto_drafter_team_id]],drafter_teams[id],drafter_teams[name]))</f>
        <v/>
      </c>
      <c r="R3918" t="str">
        <f>IF(OR(ISBLANK(draft_picks[[#This Row],[veto_override_drafter_id]]),draft_picks[[#This Row],[veto_override_drafter_id]]=""),"",_xlfn.XLOOKUP(draft_picks[[#This Row],[veto_override_drafter_id]],drafters[id],drafters[name]))</f>
        <v/>
      </c>
      <c r="T3918" t="str">
        <f>IF(OR(ISBLANK(draft_picks[[#This Row],[veto_override_team_id]]),draft_picks[[#This Row],[veto_override_team_id]]=""),"",_xlfn.XLOOKUP(draft_picks[[#This Row],[veto_override_team_id]],drafter_teams[id],drafter_teams[name]))</f>
        <v/>
      </c>
    </row>
    <row r="3919" spans="1:20" x14ac:dyDescent="0.25">
      <c r="A3919" s="5" t="s">
        <v>15660</v>
      </c>
      <c r="B3919" t="str">
        <f>_xlfn.XLOOKUP(draft_picks[[#This Row],[draft_id]],drafts[id],drafts[title])</f>
        <v>Dracula mini-Mega Live</v>
      </c>
      <c r="C3919">
        <v>8</v>
      </c>
      <c r="D3919">
        <f>IF(C3918&lt;draft_picks[[#This Row],[position]],1,IF(C3918&gt;draft_picks[[#This Row],[position]],D3918+1,IF(C3918=draft_picks[[#This Row],[position]],D3918+1)))</f>
        <v>2</v>
      </c>
      <c r="E3919" t="s">
        <v>16610</v>
      </c>
      <c r="F3919" t="str">
        <f>IF(ISBLANK(draft_picks[[#This Row],[movie_id]]),"",_xlfn.XLOOKUP(draft_picks[[#This Row],[movie_id]],drafts.movies[id],drafts.movies[movie_title]))</f>
        <v>Shadow of the Vampire</v>
      </c>
      <c r="G3919" t="s">
        <v>16952</v>
      </c>
      <c r="H3919" t="str">
        <f>IF(ISBLANK(draft_picks[[#This Row],[drafter_id]]),"",_xlfn.XLOOKUP(draft_picks[[#This Row],[drafter_id]],drafters[id],drafters[name]))</f>
        <v>Larry Fessenden</v>
      </c>
      <c r="J3919" t="str">
        <f>IF(ISBLANK(draft_picks[[#This Row],[drafter_team_id]]),"",_xlfn.XLOOKUP(draft_picks[[#This Row],[drafter_team_id]],drafter_teams[id],drafter_teams[name]))</f>
        <v/>
      </c>
      <c r="M3919" t="str">
        <f>IF(OR(ISBLANK(draft_picks[[#This Row],[veto_drafter_id]]),draft_picks[[#This Row],[veto_drafter_id]]=""),"",_xlfn.XLOOKUP(draft_picks[[#This Row],[veto_drafter_id]],drafters[id],drafters[name]))</f>
        <v/>
      </c>
      <c r="O3919" t="str">
        <f>IF(OR(ISBLANK(draft_picks[[#This Row],[veto_drafter_team_id]]),draft_picks[[#This Row],[veto_drafter_team_id]]=""),"",_xlfn.XLOOKUP(draft_picks[[#This Row],[veto_drafter_team_id]],drafter_teams[id],drafter_teams[name]))</f>
        <v/>
      </c>
      <c r="R3919" t="str">
        <f>IF(OR(ISBLANK(draft_picks[[#This Row],[veto_override_drafter_id]]),draft_picks[[#This Row],[veto_override_drafter_id]]=""),"",_xlfn.XLOOKUP(draft_picks[[#This Row],[veto_override_drafter_id]],drafters[id],drafters[name]))</f>
        <v/>
      </c>
      <c r="T3919" t="str">
        <f>IF(OR(ISBLANK(draft_picks[[#This Row],[veto_override_team_id]]),draft_picks[[#This Row],[veto_override_team_id]]=""),"",_xlfn.XLOOKUP(draft_picks[[#This Row],[veto_override_team_id]],drafter_teams[id],drafter_teams[name]))</f>
        <v/>
      </c>
    </row>
    <row r="3920" spans="1:20" x14ac:dyDescent="0.25">
      <c r="A3920" s="5" t="s">
        <v>15660</v>
      </c>
      <c r="B3920" t="str">
        <f>_xlfn.XLOOKUP(draft_picks[[#This Row],[draft_id]],drafts[id],drafts[title])</f>
        <v>Dracula mini-Mega Live</v>
      </c>
      <c r="C3920">
        <v>7</v>
      </c>
      <c r="D3920">
        <f>IF(C3919&lt;draft_picks[[#This Row],[position]],1,IF(C3919&gt;draft_picks[[#This Row],[position]],D3919+1,IF(C3919=draft_picks[[#This Row],[position]],D3919+1)))</f>
        <v>3</v>
      </c>
      <c r="E3920" t="s">
        <v>16611</v>
      </c>
      <c r="F3920" t="str">
        <f>IF(ISBLANK(draft_picks[[#This Row],[movie_id]]),"",_xlfn.XLOOKUP(draft_picks[[#This Row],[movie_id]],drafts.movies[id],drafts.movies[movie_title]))</f>
        <v>Santo in the Treasure of Dracula</v>
      </c>
      <c r="G3920" t="s">
        <v>969</v>
      </c>
      <c r="H3920" t="str">
        <f>IF(ISBLANK(draft_picks[[#This Row],[drafter_id]]),"",_xlfn.XLOOKUP(draft_picks[[#This Row],[drafter_id]],drafters[id],drafters[name]))</f>
        <v>Graham Skipper</v>
      </c>
      <c r="J3920" t="str">
        <f>IF(ISBLANK(draft_picks[[#This Row],[drafter_team_id]]),"",_xlfn.XLOOKUP(draft_picks[[#This Row],[drafter_team_id]],drafter_teams[id],drafter_teams[name]))</f>
        <v/>
      </c>
      <c r="M3920" t="str">
        <f>IF(OR(ISBLANK(draft_picks[[#This Row],[veto_drafter_id]]),draft_picks[[#This Row],[veto_drafter_id]]=""),"",_xlfn.XLOOKUP(draft_picks[[#This Row],[veto_drafter_id]],drafters[id],drafters[name]))</f>
        <v/>
      </c>
      <c r="O3920" t="str">
        <f>IF(OR(ISBLANK(draft_picks[[#This Row],[veto_drafter_team_id]]),draft_picks[[#This Row],[veto_drafter_team_id]]=""),"",_xlfn.XLOOKUP(draft_picks[[#This Row],[veto_drafter_team_id]],drafter_teams[id],drafter_teams[name]))</f>
        <v/>
      </c>
      <c r="R3920" t="str">
        <f>IF(OR(ISBLANK(draft_picks[[#This Row],[veto_override_drafter_id]]),draft_picks[[#This Row],[veto_override_drafter_id]]=""),"",_xlfn.XLOOKUP(draft_picks[[#This Row],[veto_override_drafter_id]],drafters[id],drafters[name]))</f>
        <v/>
      </c>
      <c r="T3920" t="str">
        <f>IF(OR(ISBLANK(draft_picks[[#This Row],[veto_override_team_id]]),draft_picks[[#This Row],[veto_override_team_id]]=""),"",_xlfn.XLOOKUP(draft_picks[[#This Row],[veto_override_team_id]],drafter_teams[id],drafter_teams[name]))</f>
        <v/>
      </c>
    </row>
    <row r="3921" spans="1:20" x14ac:dyDescent="0.25">
      <c r="A3921" s="5" t="s">
        <v>15660</v>
      </c>
      <c r="B3921" t="str">
        <f>_xlfn.XLOOKUP(draft_picks[[#This Row],[draft_id]],drafts[id],drafts[title])</f>
        <v>Dracula mini-Mega Live</v>
      </c>
      <c r="C3921">
        <v>6</v>
      </c>
      <c r="D3921">
        <f>IF(C3920&lt;draft_picks[[#This Row],[position]],1,IF(C3920&gt;draft_picks[[#This Row],[position]],D3920+1,IF(C3920=draft_picks[[#This Row],[position]],D3920+1)))</f>
        <v>4</v>
      </c>
      <c r="E3921" t="s">
        <v>16612</v>
      </c>
      <c r="F3921" t="str">
        <f>IF(ISBLANK(draft_picks[[#This Row],[movie_id]]),"",_xlfn.XLOOKUP(draft_picks[[#This Row],[movie_id]],drafts.movies[id],drafts.movies[movie_title]))</f>
        <v>Dracula Has Risen from the Grave</v>
      </c>
      <c r="G3921" t="s">
        <v>16953</v>
      </c>
      <c r="H3921" t="str">
        <f>IF(ISBLANK(draft_picks[[#This Row],[drafter_id]]),"",_xlfn.XLOOKUP(draft_picks[[#This Row],[drafter_id]],drafters[id],drafters[name]))</f>
        <v>Emily Hagins</v>
      </c>
      <c r="J3921" t="str">
        <f>IF(ISBLANK(draft_picks[[#This Row],[drafter_team_id]]),"",_xlfn.XLOOKUP(draft_picks[[#This Row],[drafter_team_id]],drafter_teams[id],drafter_teams[name]))</f>
        <v/>
      </c>
      <c r="L3921" t="s">
        <v>969</v>
      </c>
      <c r="M3921" t="str">
        <f>IF(OR(ISBLANK(draft_picks[[#This Row],[veto_drafter_id]]),draft_picks[[#This Row],[veto_drafter_id]]=""),"",_xlfn.XLOOKUP(draft_picks[[#This Row],[veto_drafter_id]],drafters[id],drafters[name]))</f>
        <v>Graham Skipper</v>
      </c>
      <c r="O3921" t="str">
        <f>IF(OR(ISBLANK(draft_picks[[#This Row],[veto_drafter_team_id]]),draft_picks[[#This Row],[veto_drafter_team_id]]=""),"",_xlfn.XLOOKUP(draft_picks[[#This Row],[veto_drafter_team_id]],drafter_teams[id],drafter_teams[name]))</f>
        <v/>
      </c>
      <c r="R3921" t="str">
        <f>IF(OR(ISBLANK(draft_picks[[#This Row],[veto_override_drafter_id]]),draft_picks[[#This Row],[veto_override_drafter_id]]=""),"",_xlfn.XLOOKUP(draft_picks[[#This Row],[veto_override_drafter_id]],drafters[id],drafters[name]))</f>
        <v/>
      </c>
      <c r="T3921" t="str">
        <f>IF(OR(ISBLANK(draft_picks[[#This Row],[veto_override_team_id]]),draft_picks[[#This Row],[veto_override_team_id]]=""),"",_xlfn.XLOOKUP(draft_picks[[#This Row],[veto_override_team_id]],drafter_teams[id],drafter_teams[name]))</f>
        <v/>
      </c>
    </row>
    <row r="3922" spans="1:20" x14ac:dyDescent="0.25">
      <c r="A3922" s="5" t="s">
        <v>15660</v>
      </c>
      <c r="B3922" t="str">
        <f>_xlfn.XLOOKUP(draft_picks[[#This Row],[draft_id]],drafts[id],drafts[title])</f>
        <v>Dracula mini-Mega Live</v>
      </c>
      <c r="C3922">
        <v>6</v>
      </c>
      <c r="D3922">
        <f>IF(C3921&lt;draft_picks[[#This Row],[position]],1,IF(C3921&gt;draft_picks[[#This Row],[position]],D3921+1,IF(C3921=draft_picks[[#This Row],[position]],D3921+1)))</f>
        <v>5</v>
      </c>
      <c r="E3922" t="s">
        <v>16616</v>
      </c>
      <c r="F3922" t="str">
        <f>IF(ISBLANK(draft_picks[[#This Row],[movie_id]]),"",_xlfn.XLOOKUP(draft_picks[[#This Row],[movie_id]],drafts.movies[id],drafts.movies[movie_title]))</f>
        <v>Dracula</v>
      </c>
      <c r="G3922" t="s">
        <v>16953</v>
      </c>
      <c r="H3922" t="str">
        <f>IF(ISBLANK(draft_picks[[#This Row],[drafter_id]]),"",_xlfn.XLOOKUP(draft_picks[[#This Row],[drafter_id]],drafters[id],drafters[name]))</f>
        <v>Emily Hagins</v>
      </c>
      <c r="J3922" t="str">
        <f>IF(ISBLANK(draft_picks[[#This Row],[drafter_team_id]]),"",_xlfn.XLOOKUP(draft_picks[[#This Row],[drafter_team_id]],drafter_teams[id],drafter_teams[name]))</f>
        <v/>
      </c>
      <c r="L3922" t="s">
        <v>969</v>
      </c>
      <c r="M3922" t="str">
        <f>IF(OR(ISBLANK(draft_picks[[#This Row],[veto_drafter_id]]),draft_picks[[#This Row],[veto_drafter_id]]=""),"",_xlfn.XLOOKUP(draft_picks[[#This Row],[veto_drafter_id]],drafters[id],drafters[name]))</f>
        <v>Graham Skipper</v>
      </c>
      <c r="O3922" t="str">
        <f>IF(OR(ISBLANK(draft_picks[[#This Row],[veto_drafter_team_id]]),draft_picks[[#This Row],[veto_drafter_team_id]]=""),"",_xlfn.XLOOKUP(draft_picks[[#This Row],[veto_drafter_team_id]],drafter_teams[id],drafter_teams[name]))</f>
        <v/>
      </c>
      <c r="R3922" t="str">
        <f>IF(OR(ISBLANK(draft_picks[[#This Row],[veto_override_drafter_id]]),draft_picks[[#This Row],[veto_override_drafter_id]]=""),"",_xlfn.XLOOKUP(draft_picks[[#This Row],[veto_override_drafter_id]],drafters[id],drafters[name]))</f>
        <v/>
      </c>
      <c r="T3922" t="str">
        <f>IF(OR(ISBLANK(draft_picks[[#This Row],[veto_override_team_id]]),draft_picks[[#This Row],[veto_override_team_id]]=""),"",_xlfn.XLOOKUP(draft_picks[[#This Row],[veto_override_team_id]],drafter_teams[id],drafter_teams[name]))</f>
        <v/>
      </c>
    </row>
    <row r="3923" spans="1:20" x14ac:dyDescent="0.25">
      <c r="A3923" s="5" t="s">
        <v>15660</v>
      </c>
      <c r="B3923" t="str">
        <f>_xlfn.XLOOKUP(draft_picks[[#This Row],[draft_id]],drafts[id],drafts[title])</f>
        <v>Dracula mini-Mega Live</v>
      </c>
      <c r="C3923">
        <v>6</v>
      </c>
      <c r="D3923">
        <f>IF(C3922&lt;draft_picks[[#This Row],[position]],1,IF(C3922&gt;draft_picks[[#This Row],[position]],D3922+1,IF(C3922=draft_picks[[#This Row],[position]],D3922+1)))</f>
        <v>6</v>
      </c>
      <c r="E3923" t="s">
        <v>5265</v>
      </c>
      <c r="F3923" t="str">
        <f>IF(ISBLANK(draft_picks[[#This Row],[movie_id]]),"",_xlfn.XLOOKUP(draft_picks[[#This Row],[movie_id]],drafts.movies[id],drafts.movies[movie_title]))</f>
        <v>The Monster Squad</v>
      </c>
      <c r="G3923" t="s">
        <v>16953</v>
      </c>
      <c r="H3923" t="str">
        <f>IF(ISBLANK(draft_picks[[#This Row],[drafter_id]]),"",_xlfn.XLOOKUP(draft_picks[[#This Row],[drafter_id]],drafters[id],drafters[name]))</f>
        <v>Emily Hagins</v>
      </c>
      <c r="J3923" t="str">
        <f>IF(ISBLANK(draft_picks[[#This Row],[drafter_team_id]]),"",_xlfn.XLOOKUP(draft_picks[[#This Row],[drafter_team_id]],drafter_teams[id],drafter_teams[name]))</f>
        <v/>
      </c>
      <c r="M3923" t="str">
        <f>IF(OR(ISBLANK(draft_picks[[#This Row],[veto_drafter_id]]),draft_picks[[#This Row],[veto_drafter_id]]=""),"",_xlfn.XLOOKUP(draft_picks[[#This Row],[veto_drafter_id]],drafters[id],drafters[name]))</f>
        <v/>
      </c>
      <c r="O3923" t="str">
        <f>IF(OR(ISBLANK(draft_picks[[#This Row],[veto_drafter_team_id]]),draft_picks[[#This Row],[veto_drafter_team_id]]=""),"",_xlfn.XLOOKUP(draft_picks[[#This Row],[veto_drafter_team_id]],drafter_teams[id],drafter_teams[name]))</f>
        <v/>
      </c>
      <c r="R3923" t="str">
        <f>IF(OR(ISBLANK(draft_picks[[#This Row],[veto_override_drafter_id]]),draft_picks[[#This Row],[veto_override_drafter_id]]=""),"",_xlfn.XLOOKUP(draft_picks[[#This Row],[veto_override_drafter_id]],drafters[id],drafters[name]))</f>
        <v/>
      </c>
      <c r="T3923" t="str">
        <f>IF(OR(ISBLANK(draft_picks[[#This Row],[veto_override_team_id]]),draft_picks[[#This Row],[veto_override_team_id]]=""),"",_xlfn.XLOOKUP(draft_picks[[#This Row],[veto_override_team_id]],drafter_teams[id],drafter_teams[name]))</f>
        <v/>
      </c>
    </row>
    <row r="3924" spans="1:20" x14ac:dyDescent="0.25">
      <c r="A3924" s="5" t="s">
        <v>15660</v>
      </c>
      <c r="B3924" t="str">
        <f>_xlfn.XLOOKUP(draft_picks[[#This Row],[draft_id]],drafts[id],drafts[title])</f>
        <v>Dracula mini-Mega Live</v>
      </c>
      <c r="C3924">
        <v>5</v>
      </c>
      <c r="D3924">
        <f>IF(C3923&lt;draft_picks[[#This Row],[position]],1,IF(C3923&gt;draft_picks[[#This Row],[position]],D3923+1,IF(C3923=draft_picks[[#This Row],[position]],D3923+1)))</f>
        <v>7</v>
      </c>
      <c r="E3924" t="s">
        <v>16613</v>
      </c>
      <c r="F3924" t="str">
        <f>IF(ISBLANK(draft_picks[[#This Row],[movie_id]]),"",_xlfn.XLOOKUP(draft_picks[[#This Row],[movie_id]],drafts.movies[id],drafts.movies[movie_title]))</f>
        <v>Nosferatu the Vampyre</v>
      </c>
      <c r="G3924" t="s">
        <v>16952</v>
      </c>
      <c r="H3924" t="str">
        <f>IF(ISBLANK(draft_picks[[#This Row],[drafter_id]]),"",_xlfn.XLOOKUP(draft_picks[[#This Row],[drafter_id]],drafters[id],drafters[name]))</f>
        <v>Larry Fessenden</v>
      </c>
      <c r="J3924" t="str">
        <f>IF(ISBLANK(draft_picks[[#This Row],[drafter_team_id]]),"",_xlfn.XLOOKUP(draft_picks[[#This Row],[drafter_team_id]],drafter_teams[id],drafter_teams[name]))</f>
        <v/>
      </c>
      <c r="M3924" t="str">
        <f>IF(OR(ISBLANK(draft_picks[[#This Row],[veto_drafter_id]]),draft_picks[[#This Row],[veto_drafter_id]]=""),"",_xlfn.XLOOKUP(draft_picks[[#This Row],[veto_drafter_id]],drafters[id],drafters[name]))</f>
        <v/>
      </c>
      <c r="O3924" t="str">
        <f>IF(OR(ISBLANK(draft_picks[[#This Row],[veto_drafter_team_id]]),draft_picks[[#This Row],[veto_drafter_team_id]]=""),"",_xlfn.XLOOKUP(draft_picks[[#This Row],[veto_drafter_team_id]],drafter_teams[id],drafter_teams[name]))</f>
        <v/>
      </c>
      <c r="R3924" t="str">
        <f>IF(OR(ISBLANK(draft_picks[[#This Row],[veto_override_drafter_id]]),draft_picks[[#This Row],[veto_override_drafter_id]]=""),"",_xlfn.XLOOKUP(draft_picks[[#This Row],[veto_override_drafter_id]],drafters[id],drafters[name]))</f>
        <v/>
      </c>
      <c r="T3924" t="str">
        <f>IF(OR(ISBLANK(draft_picks[[#This Row],[veto_override_team_id]]),draft_picks[[#This Row],[veto_override_team_id]]=""),"",_xlfn.XLOOKUP(draft_picks[[#This Row],[veto_override_team_id]],drafter_teams[id],drafter_teams[name]))</f>
        <v/>
      </c>
    </row>
    <row r="3925" spans="1:20" x14ac:dyDescent="0.25">
      <c r="A3925" s="5" t="s">
        <v>15660</v>
      </c>
      <c r="B3925" t="str">
        <f>_xlfn.XLOOKUP(draft_picks[[#This Row],[draft_id]],drafts[id],drafts[title])</f>
        <v>Dracula mini-Mega Live</v>
      </c>
      <c r="C3925">
        <v>4</v>
      </c>
      <c r="D3925">
        <f>IF(C3924&lt;draft_picks[[#This Row],[position]],1,IF(C3924&gt;draft_picks[[#This Row],[position]],D3924+1,IF(C3924=draft_picks[[#This Row],[position]],D3924+1)))</f>
        <v>8</v>
      </c>
      <c r="E3925" t="s">
        <v>1679</v>
      </c>
      <c r="F3925" t="str">
        <f>IF(ISBLANK(draft_picks[[#This Row],[movie_id]]),"",_xlfn.XLOOKUP(draft_picks[[#This Row],[movie_id]],drafts.movies[id],drafts.movies[movie_title]))</f>
        <v>Bram Stoker's Dracula</v>
      </c>
      <c r="G3925" t="s">
        <v>969</v>
      </c>
      <c r="H3925" t="str">
        <f>IF(ISBLANK(draft_picks[[#This Row],[drafter_id]]),"",_xlfn.XLOOKUP(draft_picks[[#This Row],[drafter_id]],drafters[id],drafters[name]))</f>
        <v>Graham Skipper</v>
      </c>
      <c r="J3925" t="str">
        <f>IF(ISBLANK(draft_picks[[#This Row],[drafter_team_id]]),"",_xlfn.XLOOKUP(draft_picks[[#This Row],[drafter_team_id]],drafter_teams[id],drafter_teams[name]))</f>
        <v/>
      </c>
      <c r="M3925" t="str">
        <f>IF(OR(ISBLANK(draft_picks[[#This Row],[veto_drafter_id]]),draft_picks[[#This Row],[veto_drafter_id]]=""),"",_xlfn.XLOOKUP(draft_picks[[#This Row],[veto_drafter_id]],drafters[id],drafters[name]))</f>
        <v/>
      </c>
      <c r="O3925" t="str">
        <f>IF(OR(ISBLANK(draft_picks[[#This Row],[veto_drafter_team_id]]),draft_picks[[#This Row],[veto_drafter_team_id]]=""),"",_xlfn.XLOOKUP(draft_picks[[#This Row],[veto_drafter_team_id]],drafter_teams[id],drafter_teams[name]))</f>
        <v/>
      </c>
      <c r="R3925" t="str">
        <f>IF(OR(ISBLANK(draft_picks[[#This Row],[veto_override_drafter_id]]),draft_picks[[#This Row],[veto_override_drafter_id]]=""),"",_xlfn.XLOOKUP(draft_picks[[#This Row],[veto_override_drafter_id]],drafters[id],drafters[name]))</f>
        <v/>
      </c>
      <c r="T3925" t="str">
        <f>IF(OR(ISBLANK(draft_picks[[#This Row],[veto_override_team_id]]),draft_picks[[#This Row],[veto_override_team_id]]=""),"",_xlfn.XLOOKUP(draft_picks[[#This Row],[veto_override_team_id]],drafter_teams[id],drafter_teams[name]))</f>
        <v/>
      </c>
    </row>
    <row r="3926" spans="1:20" x14ac:dyDescent="0.25">
      <c r="A3926" s="5" t="s">
        <v>15660</v>
      </c>
      <c r="B3926" t="str">
        <f>_xlfn.XLOOKUP(draft_picks[[#This Row],[draft_id]],drafts[id],drafts[title])</f>
        <v>Dracula mini-Mega Live</v>
      </c>
      <c r="C3926">
        <v>3</v>
      </c>
      <c r="D3926">
        <f>IF(C3925&lt;draft_picks[[#This Row],[position]],1,IF(C3925&gt;draft_picks[[#This Row],[position]],D3925+1,IF(C3925=draft_picks[[#This Row],[position]],D3925+1)))</f>
        <v>9</v>
      </c>
      <c r="E3926" t="s">
        <v>16614</v>
      </c>
      <c r="F3926" t="str">
        <f>IF(ISBLANK(draft_picks[[#This Row],[movie_id]]),"",_xlfn.XLOOKUP(draft_picks[[#This Row],[movie_id]],drafts.movies[id],drafts.movies[movie_title]))</f>
        <v>Horror of Dracula</v>
      </c>
      <c r="G3926" t="s">
        <v>16953</v>
      </c>
      <c r="H3926" t="str">
        <f>IF(ISBLANK(draft_picks[[#This Row],[drafter_id]]),"",_xlfn.XLOOKUP(draft_picks[[#This Row],[drafter_id]],drafters[id],drafters[name]))</f>
        <v>Emily Hagins</v>
      </c>
      <c r="J3926" t="str">
        <f>IF(ISBLANK(draft_picks[[#This Row],[drafter_team_id]]),"",_xlfn.XLOOKUP(draft_picks[[#This Row],[drafter_team_id]],drafter_teams[id],drafter_teams[name]))</f>
        <v/>
      </c>
      <c r="M3926" t="str">
        <f>IF(OR(ISBLANK(draft_picks[[#This Row],[veto_drafter_id]]),draft_picks[[#This Row],[veto_drafter_id]]=""),"",_xlfn.XLOOKUP(draft_picks[[#This Row],[veto_drafter_id]],drafters[id],drafters[name]))</f>
        <v/>
      </c>
      <c r="O3926" t="str">
        <f>IF(OR(ISBLANK(draft_picks[[#This Row],[veto_drafter_team_id]]),draft_picks[[#This Row],[veto_drafter_team_id]]=""),"",_xlfn.XLOOKUP(draft_picks[[#This Row],[veto_drafter_team_id]],drafter_teams[id],drafter_teams[name]))</f>
        <v/>
      </c>
      <c r="R3926" t="str">
        <f>IF(OR(ISBLANK(draft_picks[[#This Row],[veto_override_drafter_id]]),draft_picks[[#This Row],[veto_override_drafter_id]]=""),"",_xlfn.XLOOKUP(draft_picks[[#This Row],[veto_override_drafter_id]],drafters[id],drafters[name]))</f>
        <v/>
      </c>
      <c r="T3926" t="str">
        <f>IF(OR(ISBLANK(draft_picks[[#This Row],[veto_override_team_id]]),draft_picks[[#This Row],[veto_override_team_id]]=""),"",_xlfn.XLOOKUP(draft_picks[[#This Row],[veto_override_team_id]],drafter_teams[id],drafter_teams[name]))</f>
        <v/>
      </c>
    </row>
    <row r="3927" spans="1:20" x14ac:dyDescent="0.25">
      <c r="A3927" s="5" t="s">
        <v>15660</v>
      </c>
      <c r="B3927" t="str">
        <f>_xlfn.XLOOKUP(draft_picks[[#This Row],[draft_id]],drafts[id],drafts[title])</f>
        <v>Dracula mini-Mega Live</v>
      </c>
      <c r="C3927">
        <v>3</v>
      </c>
      <c r="D3927">
        <f>IF(C3926&lt;draft_picks[[#This Row],[position]],1,IF(C3926&gt;draft_picks[[#This Row],[position]],D3926+1,IF(C3926=draft_picks[[#This Row],[position]],D3926+1)))</f>
        <v>10</v>
      </c>
      <c r="E3927" t="s">
        <v>16615</v>
      </c>
      <c r="F3927" t="str">
        <f>IF(ISBLANK(draft_picks[[#This Row],[movie_id]]),"",_xlfn.XLOOKUP(draft_picks[[#This Row],[movie_id]],drafts.movies[id],drafts.movies[movie_title]))</f>
        <v>Dracula: Dead and Loving It</v>
      </c>
      <c r="G3927" t="s">
        <v>16953</v>
      </c>
      <c r="H3927" t="str">
        <f>IF(ISBLANK(draft_picks[[#This Row],[drafter_id]]),"",_xlfn.XLOOKUP(draft_picks[[#This Row],[drafter_id]],drafters[id],drafters[name]))</f>
        <v>Emily Hagins</v>
      </c>
      <c r="J3927" t="str">
        <f>IF(ISBLANK(draft_picks[[#This Row],[drafter_team_id]]),"",_xlfn.XLOOKUP(draft_picks[[#This Row],[drafter_team_id]],drafter_teams[id],drafter_teams[name]))</f>
        <v/>
      </c>
      <c r="L3927" t="s">
        <v>969</v>
      </c>
      <c r="M3927" t="str">
        <f>IF(OR(ISBLANK(draft_picks[[#This Row],[veto_drafter_id]]),draft_picks[[#This Row],[veto_drafter_id]]=""),"",_xlfn.XLOOKUP(draft_picks[[#This Row],[veto_drafter_id]],drafters[id],drafters[name]))</f>
        <v>Graham Skipper</v>
      </c>
      <c r="O3927" t="str">
        <f>IF(OR(ISBLANK(draft_picks[[#This Row],[veto_drafter_team_id]]),draft_picks[[#This Row],[veto_drafter_team_id]]=""),"",_xlfn.XLOOKUP(draft_picks[[#This Row],[veto_drafter_team_id]],drafter_teams[id],drafter_teams[name]))</f>
        <v/>
      </c>
      <c r="R3927" t="str">
        <f>IF(OR(ISBLANK(draft_picks[[#This Row],[veto_override_drafter_id]]),draft_picks[[#This Row],[veto_override_drafter_id]]=""),"",_xlfn.XLOOKUP(draft_picks[[#This Row],[veto_override_drafter_id]],drafters[id],drafters[name]))</f>
        <v/>
      </c>
      <c r="T3927" t="str">
        <f>IF(OR(ISBLANK(draft_picks[[#This Row],[veto_override_team_id]]),draft_picks[[#This Row],[veto_override_team_id]]=""),"",_xlfn.XLOOKUP(draft_picks[[#This Row],[veto_override_team_id]],drafter_teams[id],drafter_teams[name]))</f>
        <v/>
      </c>
    </row>
    <row r="3928" spans="1:20" x14ac:dyDescent="0.25">
      <c r="A3928" s="5" t="s">
        <v>15660</v>
      </c>
      <c r="B3928" t="str">
        <f>_xlfn.XLOOKUP(draft_picks[[#This Row],[draft_id]],drafts[id],drafts[title])</f>
        <v>Dracula mini-Mega Live</v>
      </c>
      <c r="C3928">
        <v>3</v>
      </c>
      <c r="D3928">
        <f>IF(C3927&lt;draft_picks[[#This Row],[position]],1,IF(C3927&gt;draft_picks[[#This Row],[position]],D3927+1,IF(C3927=draft_picks[[#This Row],[position]],D3927+1)))</f>
        <v>11</v>
      </c>
      <c r="E3928" t="s">
        <v>16616</v>
      </c>
      <c r="F3928" t="str">
        <f>IF(ISBLANK(draft_picks[[#This Row],[movie_id]]),"",_xlfn.XLOOKUP(draft_picks[[#This Row],[movie_id]],drafts.movies[id],drafts.movies[movie_title]))</f>
        <v>Dracula</v>
      </c>
      <c r="G3928" t="s">
        <v>16953</v>
      </c>
      <c r="H3928" t="str">
        <f>IF(ISBLANK(draft_picks[[#This Row],[drafter_id]]),"",_xlfn.XLOOKUP(draft_picks[[#This Row],[drafter_id]],drafters[id],drafters[name]))</f>
        <v>Emily Hagins</v>
      </c>
      <c r="J3928" t="str">
        <f>IF(ISBLANK(draft_picks[[#This Row],[drafter_team_id]]),"",_xlfn.XLOOKUP(draft_picks[[#This Row],[drafter_team_id]],drafter_teams[id],drafter_teams[name]))</f>
        <v/>
      </c>
      <c r="M3928" t="str">
        <f>IF(OR(ISBLANK(draft_picks[[#This Row],[veto_drafter_id]]),draft_picks[[#This Row],[veto_drafter_id]]=""),"",_xlfn.XLOOKUP(draft_picks[[#This Row],[veto_drafter_id]],drafters[id],drafters[name]))</f>
        <v/>
      </c>
      <c r="O3928" t="str">
        <f>IF(OR(ISBLANK(draft_picks[[#This Row],[veto_drafter_team_id]]),draft_picks[[#This Row],[veto_drafter_team_id]]=""),"",_xlfn.XLOOKUP(draft_picks[[#This Row],[veto_drafter_team_id]],drafter_teams[id],drafter_teams[name]))</f>
        <v/>
      </c>
      <c r="R3928" t="str">
        <f>IF(OR(ISBLANK(draft_picks[[#This Row],[veto_override_drafter_id]]),draft_picks[[#This Row],[veto_override_drafter_id]]=""),"",_xlfn.XLOOKUP(draft_picks[[#This Row],[veto_override_drafter_id]],drafters[id],drafters[name]))</f>
        <v/>
      </c>
      <c r="T3928" t="str">
        <f>IF(OR(ISBLANK(draft_picks[[#This Row],[veto_override_team_id]]),draft_picks[[#This Row],[veto_override_team_id]]=""),"",_xlfn.XLOOKUP(draft_picks[[#This Row],[veto_override_team_id]],drafter_teams[id],drafter_teams[name]))</f>
        <v/>
      </c>
    </row>
    <row r="3929" spans="1:20" x14ac:dyDescent="0.25">
      <c r="A3929" s="5" t="s">
        <v>15660</v>
      </c>
      <c r="B3929" t="str">
        <f>_xlfn.XLOOKUP(draft_picks[[#This Row],[draft_id]],drafts[id],drafts[title])</f>
        <v>Dracula mini-Mega Live</v>
      </c>
      <c r="C3929">
        <v>2</v>
      </c>
      <c r="D3929">
        <f>IF(C3928&lt;draft_picks[[#This Row],[position]],1,IF(C3928&gt;draft_picks[[#This Row],[position]],D3928+1,IF(C3928=draft_picks[[#This Row],[position]],D3928+1)))</f>
        <v>12</v>
      </c>
      <c r="E3929" s="1" t="s">
        <v>16618</v>
      </c>
      <c r="F3929" t="str">
        <f>IF(ISBLANK(draft_picks[[#This Row],[movie_id]]),"",_xlfn.XLOOKUP(draft_picks[[#This Row],[movie_id]],drafts.movies[id],drafts.movies[movie_title]))</f>
        <v>Nosferatu: A Symphony of Horror</v>
      </c>
      <c r="G3929" t="s">
        <v>16952</v>
      </c>
      <c r="H3929" t="str">
        <f>IF(ISBLANK(draft_picks[[#This Row],[drafter_id]]),"",_xlfn.XLOOKUP(draft_picks[[#This Row],[drafter_id]],drafters[id],drafters[name]))</f>
        <v>Larry Fessenden</v>
      </c>
      <c r="J3929" t="str">
        <f>IF(ISBLANK(draft_picks[[#This Row],[drafter_team_id]]),"",_xlfn.XLOOKUP(draft_picks[[#This Row],[drafter_team_id]],drafter_teams[id],drafter_teams[name]))</f>
        <v/>
      </c>
      <c r="M3929" t="str">
        <f>IF(OR(ISBLANK(draft_picks[[#This Row],[veto_drafter_id]]),draft_picks[[#This Row],[veto_drafter_id]]=""),"",_xlfn.XLOOKUP(draft_picks[[#This Row],[veto_drafter_id]],drafters[id],drafters[name]))</f>
        <v/>
      </c>
      <c r="O3929" t="str">
        <f>IF(OR(ISBLANK(draft_picks[[#This Row],[veto_drafter_team_id]]),draft_picks[[#This Row],[veto_drafter_team_id]]=""),"",_xlfn.XLOOKUP(draft_picks[[#This Row],[veto_drafter_team_id]],drafter_teams[id],drafter_teams[name]))</f>
        <v/>
      </c>
      <c r="R3929" t="str">
        <f>IF(OR(ISBLANK(draft_picks[[#This Row],[veto_override_drafter_id]]),draft_picks[[#This Row],[veto_override_drafter_id]]=""),"",_xlfn.XLOOKUP(draft_picks[[#This Row],[veto_override_drafter_id]],drafters[id],drafters[name]))</f>
        <v/>
      </c>
      <c r="T3929" t="str">
        <f>IF(OR(ISBLANK(draft_picks[[#This Row],[veto_override_team_id]]),draft_picks[[#This Row],[veto_override_team_id]]=""),"",_xlfn.XLOOKUP(draft_picks[[#This Row],[veto_override_team_id]],drafter_teams[id],drafter_teams[name]))</f>
        <v/>
      </c>
    </row>
    <row r="3930" spans="1:20" x14ac:dyDescent="0.25">
      <c r="A3930" s="5" t="s">
        <v>15660</v>
      </c>
      <c r="B3930" t="str">
        <f>_xlfn.XLOOKUP(draft_picks[[#This Row],[draft_id]],drafts[id],drafts[title])</f>
        <v>Dracula mini-Mega Live</v>
      </c>
      <c r="C3930">
        <v>2</v>
      </c>
      <c r="D3930">
        <f>IF(C3929&lt;draft_picks[[#This Row],[position]],1,IF(C3929&gt;draft_picks[[#This Row],[position]],D3929+1,IF(C3929=draft_picks[[#This Row],[position]],D3929+1)))</f>
        <v>13</v>
      </c>
      <c r="E3930" t="s">
        <v>16617</v>
      </c>
      <c r="F3930" t="str">
        <f>IF(ISBLANK(draft_picks[[#This Row],[movie_id]]),"",_xlfn.XLOOKUP(draft_picks[[#This Row],[movie_id]],drafts.movies[id],drafts.movies[movie_title]))</f>
        <v>Dracula</v>
      </c>
      <c r="G3930" t="s">
        <v>16952</v>
      </c>
      <c r="H3930" t="str">
        <f>IF(ISBLANK(draft_picks[[#This Row],[drafter_id]]),"",_xlfn.XLOOKUP(draft_picks[[#This Row],[drafter_id]],drafters[id],drafters[name]))</f>
        <v>Larry Fessenden</v>
      </c>
      <c r="J3930" t="str">
        <f>IF(ISBLANK(draft_picks[[#This Row],[drafter_team_id]]),"",_xlfn.XLOOKUP(draft_picks[[#This Row],[drafter_team_id]],drafter_teams[id],drafter_teams[name]))</f>
        <v/>
      </c>
      <c r="M3930" t="str">
        <f>IF(OR(ISBLANK(draft_picks[[#This Row],[veto_drafter_id]]),draft_picks[[#This Row],[veto_drafter_id]]=""),"",_xlfn.XLOOKUP(draft_picks[[#This Row],[veto_drafter_id]],drafters[id],drafters[name]))</f>
        <v/>
      </c>
      <c r="O3930" t="str">
        <f>IF(OR(ISBLANK(draft_picks[[#This Row],[veto_drafter_team_id]]),draft_picks[[#This Row],[veto_drafter_team_id]]=""),"",_xlfn.XLOOKUP(draft_picks[[#This Row],[veto_drafter_team_id]],drafter_teams[id],drafter_teams[name]))</f>
        <v/>
      </c>
      <c r="R3930" t="str">
        <f>IF(OR(ISBLANK(draft_picks[[#This Row],[veto_override_drafter_id]]),draft_picks[[#This Row],[veto_override_drafter_id]]=""),"",_xlfn.XLOOKUP(draft_picks[[#This Row],[veto_override_drafter_id]],drafters[id],drafters[name]))</f>
        <v/>
      </c>
      <c r="T3930" t="str">
        <f>IF(OR(ISBLANK(draft_picks[[#This Row],[veto_override_team_id]]),draft_picks[[#This Row],[veto_override_team_id]]=""),"",_xlfn.XLOOKUP(draft_picks[[#This Row],[veto_override_team_id]],drafter_teams[id],drafter_teams[name]))</f>
        <v/>
      </c>
    </row>
    <row r="3931" spans="1:20" x14ac:dyDescent="0.25">
      <c r="A3931" s="5" t="s">
        <v>15660</v>
      </c>
      <c r="B3931" t="str">
        <f>_xlfn.XLOOKUP(draft_picks[[#This Row],[draft_id]],drafts[id],drafts[title])</f>
        <v>Dracula mini-Mega Live</v>
      </c>
      <c r="C3931">
        <v>1</v>
      </c>
      <c r="D3931">
        <f>IF(C3930&lt;draft_picks[[#This Row],[position]],1,IF(C3930&gt;draft_picks[[#This Row],[position]],D3930+1,IF(C3930=draft_picks[[#This Row],[position]],D3930+1)))</f>
        <v>14</v>
      </c>
      <c r="E3931" s="1" t="s">
        <v>16618</v>
      </c>
      <c r="F3931" t="str">
        <f>IF(ISBLANK(draft_picks[[#This Row],[movie_id]]),"",_xlfn.XLOOKUP(draft_picks[[#This Row],[movie_id]],drafts.movies[id],drafts.movies[movie_title]))</f>
        <v>Nosferatu: A Symphony of Horror</v>
      </c>
      <c r="G3931" t="s">
        <v>969</v>
      </c>
      <c r="H3931" t="str">
        <f>IF(ISBLANK(draft_picks[[#This Row],[drafter_id]]),"",_xlfn.XLOOKUP(draft_picks[[#This Row],[drafter_id]],drafters[id],drafters[name]))</f>
        <v>Graham Skipper</v>
      </c>
      <c r="J3931" t="str">
        <f>IF(ISBLANK(draft_picks[[#This Row],[drafter_team_id]]),"",_xlfn.XLOOKUP(draft_picks[[#This Row],[drafter_team_id]],drafter_teams[id],drafter_teams[name]))</f>
        <v/>
      </c>
      <c r="M3931" t="str">
        <f>IF(OR(ISBLANK(draft_picks[[#This Row],[veto_drafter_id]]),draft_picks[[#This Row],[veto_drafter_id]]=""),"",_xlfn.XLOOKUP(draft_picks[[#This Row],[veto_drafter_id]],drafters[id],drafters[name]))</f>
        <v/>
      </c>
      <c r="O3931" t="str">
        <f>IF(OR(ISBLANK(draft_picks[[#This Row],[veto_drafter_team_id]]),draft_picks[[#This Row],[veto_drafter_team_id]]=""),"",_xlfn.XLOOKUP(draft_picks[[#This Row],[veto_drafter_team_id]],drafter_teams[id],drafter_teams[name]))</f>
        <v/>
      </c>
      <c r="R3931" t="str">
        <f>IF(OR(ISBLANK(draft_picks[[#This Row],[veto_override_drafter_id]]),draft_picks[[#This Row],[veto_override_drafter_id]]=""),"",_xlfn.XLOOKUP(draft_picks[[#This Row],[veto_override_drafter_id]],drafters[id],drafters[name]))</f>
        <v/>
      </c>
      <c r="T3931" t="str">
        <f>IF(OR(ISBLANK(draft_picks[[#This Row],[veto_override_team_id]]),draft_picks[[#This Row],[veto_override_team_id]]=""),"",_xlfn.XLOOKUP(draft_picks[[#This Row],[veto_override_team_id]],drafter_teams[id],drafter_teams[name]))</f>
        <v/>
      </c>
    </row>
    <row r="3932" spans="1:20" x14ac:dyDescent="0.25">
      <c r="A3932" t="s">
        <v>174</v>
      </c>
      <c r="B3932" t="str">
        <f>_xlfn.XLOOKUP(draft_picks[[#This Row],[draft_id]],drafts[id],drafts[title])</f>
        <v>REC mini-Super Draft</v>
      </c>
      <c r="C3932">
        <v>5</v>
      </c>
      <c r="D3932">
        <f>IF(C3931&lt;draft_picks[[#This Row],[position]],1,IF(C3931&gt;draft_picks[[#This Row],[position]],D3931+1,IF(C3931=draft_picks[[#This Row],[position]],D3931+1)))</f>
        <v>1</v>
      </c>
      <c r="E3932" t="s">
        <v>16619</v>
      </c>
      <c r="F3932" t="str">
        <f>IF(ISBLANK(draft_picks[[#This Row],[movie_id]]),"",_xlfn.XLOOKUP(draft_picks[[#This Row],[movie_id]],drafts.movies[id],drafts.movies[movie_title]))</f>
        <v>Quarantine 2: Terminal</v>
      </c>
      <c r="G3932" t="s">
        <v>1237</v>
      </c>
      <c r="H3932" t="str">
        <f>IF(ISBLANK(draft_picks[[#This Row],[drafter_id]]),"",_xlfn.XLOOKUP(draft_picks[[#This Row],[drafter_id]],drafters[id],drafters[name]))</f>
        <v>Clay Keller</v>
      </c>
      <c r="J3932" t="str">
        <f>IF(ISBLANK(draft_picks[[#This Row],[drafter_team_id]]),"",_xlfn.XLOOKUP(draft_picks[[#This Row],[drafter_team_id]],drafter_teams[id],drafter_teams[name]))</f>
        <v/>
      </c>
      <c r="M3932" t="str">
        <f>IF(OR(ISBLANK(draft_picks[[#This Row],[veto_drafter_id]]),draft_picks[[#This Row],[veto_drafter_id]]=""),"",_xlfn.XLOOKUP(draft_picks[[#This Row],[veto_drafter_id]],drafters[id],drafters[name]))</f>
        <v/>
      </c>
      <c r="O3932" t="str">
        <f>IF(OR(ISBLANK(draft_picks[[#This Row],[veto_drafter_team_id]]),draft_picks[[#This Row],[veto_drafter_team_id]]=""),"",_xlfn.XLOOKUP(draft_picks[[#This Row],[veto_drafter_team_id]],drafter_teams[id],drafter_teams[name]))</f>
        <v/>
      </c>
      <c r="R3932" t="str">
        <f>IF(OR(ISBLANK(draft_picks[[#This Row],[veto_override_drafter_id]]),draft_picks[[#This Row],[veto_override_drafter_id]]=""),"",_xlfn.XLOOKUP(draft_picks[[#This Row],[veto_override_drafter_id]],drafters[id],drafters[name]))</f>
        <v/>
      </c>
      <c r="T3932" t="str">
        <f>IF(OR(ISBLANK(draft_picks[[#This Row],[veto_override_team_id]]),draft_picks[[#This Row],[veto_override_team_id]]=""),"",_xlfn.XLOOKUP(draft_picks[[#This Row],[veto_override_team_id]],drafter_teams[id],drafter_teams[name]))</f>
        <v/>
      </c>
    </row>
    <row r="3933" spans="1:20" x14ac:dyDescent="0.25">
      <c r="A3933" t="s">
        <v>174</v>
      </c>
      <c r="B3933" t="str">
        <f>_xlfn.XLOOKUP(draft_picks[[#This Row],[draft_id]],drafts[id],drafts[title])</f>
        <v>REC mini-Super Draft</v>
      </c>
      <c r="C3933">
        <v>4</v>
      </c>
      <c r="D3933">
        <f>IF(C3932&lt;draft_picks[[#This Row],[position]],1,IF(C3932&gt;draft_picks[[#This Row],[position]],D3932+1,IF(C3932=draft_picks[[#This Row],[position]],D3932+1)))</f>
        <v>2</v>
      </c>
      <c r="E3933" t="s">
        <v>16620</v>
      </c>
      <c r="F3933" t="str">
        <f>IF(ISBLANK(draft_picks[[#This Row],[movie_id]]),"",_xlfn.XLOOKUP(draft_picks[[#This Row],[movie_id]],drafts.movies[id],drafts.movies[movie_title]))</f>
        <v>[REC] 4: Apocalypse</v>
      </c>
      <c r="G3933" t="s">
        <v>1115</v>
      </c>
      <c r="H3933" t="str">
        <f>IF(ISBLANK(draft_picks[[#This Row],[drafter_id]]),"",_xlfn.XLOOKUP(draft_picks[[#This Row],[drafter_id]],drafters[id],drafters[name]))</f>
        <v>Ryan Marker</v>
      </c>
      <c r="J3933" t="str">
        <f>IF(ISBLANK(draft_picks[[#This Row],[drafter_team_id]]),"",_xlfn.XLOOKUP(draft_picks[[#This Row],[drafter_team_id]],drafter_teams[id],drafter_teams[name]))</f>
        <v/>
      </c>
      <c r="M3933" t="str">
        <f>IF(OR(ISBLANK(draft_picks[[#This Row],[veto_drafter_id]]),draft_picks[[#This Row],[veto_drafter_id]]=""),"",_xlfn.XLOOKUP(draft_picks[[#This Row],[veto_drafter_id]],drafters[id],drafters[name]))</f>
        <v/>
      </c>
      <c r="O3933" t="str">
        <f>IF(OR(ISBLANK(draft_picks[[#This Row],[veto_drafter_team_id]]),draft_picks[[#This Row],[veto_drafter_team_id]]=""),"",_xlfn.XLOOKUP(draft_picks[[#This Row],[veto_drafter_team_id]],drafter_teams[id],drafter_teams[name]))</f>
        <v/>
      </c>
      <c r="R3933" t="str">
        <f>IF(OR(ISBLANK(draft_picks[[#This Row],[veto_override_drafter_id]]),draft_picks[[#This Row],[veto_override_drafter_id]]=""),"",_xlfn.XLOOKUP(draft_picks[[#This Row],[veto_override_drafter_id]],drafters[id],drafters[name]))</f>
        <v/>
      </c>
      <c r="T3933" t="str">
        <f>IF(OR(ISBLANK(draft_picks[[#This Row],[veto_override_team_id]]),draft_picks[[#This Row],[veto_override_team_id]]=""),"",_xlfn.XLOOKUP(draft_picks[[#This Row],[veto_override_team_id]],drafter_teams[id],drafter_teams[name]))</f>
        <v/>
      </c>
    </row>
    <row r="3934" spans="1:20" x14ac:dyDescent="0.25">
      <c r="A3934" t="s">
        <v>174</v>
      </c>
      <c r="B3934" t="str">
        <f>_xlfn.XLOOKUP(draft_picks[[#This Row],[draft_id]],drafts[id],drafts[title])</f>
        <v>REC mini-Super Draft</v>
      </c>
      <c r="C3934">
        <v>3</v>
      </c>
      <c r="D3934">
        <f>IF(C3933&lt;draft_picks[[#This Row],[position]],1,IF(C3933&gt;draft_picks[[#This Row],[position]],D3933+1,IF(C3933=draft_picks[[#This Row],[position]],D3933+1)))</f>
        <v>3</v>
      </c>
      <c r="E3934" t="s">
        <v>16621</v>
      </c>
      <c r="F3934" t="str">
        <f>IF(ISBLANK(draft_picks[[#This Row],[movie_id]]),"",_xlfn.XLOOKUP(draft_picks[[#This Row],[movie_id]],drafts.movies[id],drafts.movies[movie_title]))</f>
        <v>[Rec]²</v>
      </c>
      <c r="G3934" t="s">
        <v>1237</v>
      </c>
      <c r="H3934" t="str">
        <f>IF(ISBLANK(draft_picks[[#This Row],[drafter_id]]),"",_xlfn.XLOOKUP(draft_picks[[#This Row],[drafter_id]],drafters[id],drafters[name]))</f>
        <v>Clay Keller</v>
      </c>
      <c r="J3934" t="str">
        <f>IF(ISBLANK(draft_picks[[#This Row],[drafter_team_id]]),"",_xlfn.XLOOKUP(draft_picks[[#This Row],[drafter_team_id]],drafter_teams[id],drafter_teams[name]))</f>
        <v/>
      </c>
      <c r="K3934" t="s">
        <v>15484</v>
      </c>
      <c r="L3934" t="s">
        <v>1115</v>
      </c>
      <c r="M3934" t="str">
        <f>IF(OR(ISBLANK(draft_picks[[#This Row],[veto_drafter_id]]),draft_picks[[#This Row],[veto_drafter_id]]=""),"",_xlfn.XLOOKUP(draft_picks[[#This Row],[veto_drafter_id]],drafters[id],drafters[name]))</f>
        <v>Ryan Marker</v>
      </c>
      <c r="O3934" t="str">
        <f>IF(OR(ISBLANK(draft_picks[[#This Row],[veto_drafter_team_id]]),draft_picks[[#This Row],[veto_drafter_team_id]]=""),"",_xlfn.XLOOKUP(draft_picks[[#This Row],[veto_drafter_team_id]],drafter_teams[id],drafter_teams[name]))</f>
        <v/>
      </c>
      <c r="R3934" t="str">
        <f>IF(OR(ISBLANK(draft_picks[[#This Row],[veto_override_drafter_id]]),draft_picks[[#This Row],[veto_override_drafter_id]]=""),"",_xlfn.XLOOKUP(draft_picks[[#This Row],[veto_override_drafter_id]],drafters[id],drafters[name]))</f>
        <v/>
      </c>
      <c r="T3934" t="str">
        <f>IF(OR(ISBLANK(draft_picks[[#This Row],[veto_override_team_id]]),draft_picks[[#This Row],[veto_override_team_id]]=""),"",_xlfn.XLOOKUP(draft_picks[[#This Row],[veto_override_team_id]],drafter_teams[id],drafter_teams[name]))</f>
        <v/>
      </c>
    </row>
    <row r="3935" spans="1:20" x14ac:dyDescent="0.25">
      <c r="A3935" t="s">
        <v>174</v>
      </c>
      <c r="B3935" t="str">
        <f>_xlfn.XLOOKUP(draft_picks[[#This Row],[draft_id]],drafts[id],drafts[title])</f>
        <v>REC mini-Super Draft</v>
      </c>
      <c r="C3935">
        <v>3</v>
      </c>
      <c r="D3935">
        <f>IF(C3934&lt;draft_picks[[#This Row],[position]],1,IF(C3934&gt;draft_picks[[#This Row],[position]],D3934+1,IF(C3934=draft_picks[[#This Row],[position]],D3934+1)))</f>
        <v>4</v>
      </c>
      <c r="E3935" t="s">
        <v>16622</v>
      </c>
      <c r="F3935" t="str">
        <f>IF(ISBLANK(draft_picks[[#This Row],[movie_id]]),"",_xlfn.XLOOKUP(draft_picks[[#This Row],[movie_id]],drafts.movies[id],drafts.movies[movie_title]))</f>
        <v>[REC] 3: Genesis</v>
      </c>
      <c r="G3935" t="s">
        <v>1237</v>
      </c>
      <c r="H3935" t="str">
        <f>IF(ISBLANK(draft_picks[[#This Row],[drafter_id]]),"",_xlfn.XLOOKUP(draft_picks[[#This Row],[drafter_id]],drafters[id],drafters[name]))</f>
        <v>Clay Keller</v>
      </c>
      <c r="J3935" t="str">
        <f>IF(ISBLANK(draft_picks[[#This Row],[drafter_team_id]]),"",_xlfn.XLOOKUP(draft_picks[[#This Row],[drafter_team_id]],drafter_teams[id],drafter_teams[name]))</f>
        <v/>
      </c>
      <c r="M3935" t="str">
        <f>IF(OR(ISBLANK(draft_picks[[#This Row],[veto_drafter_id]]),draft_picks[[#This Row],[veto_drafter_id]]=""),"",_xlfn.XLOOKUP(draft_picks[[#This Row],[veto_drafter_id]],drafters[id],drafters[name]))</f>
        <v/>
      </c>
      <c r="O3935" t="str">
        <f>IF(OR(ISBLANK(draft_picks[[#This Row],[veto_drafter_team_id]]),draft_picks[[#This Row],[veto_drafter_team_id]]=""),"",_xlfn.XLOOKUP(draft_picks[[#This Row],[veto_drafter_team_id]],drafter_teams[id],drafter_teams[name]))</f>
        <v/>
      </c>
      <c r="R3935" t="str">
        <f>IF(OR(ISBLANK(draft_picks[[#This Row],[veto_override_drafter_id]]),draft_picks[[#This Row],[veto_override_drafter_id]]=""),"",_xlfn.XLOOKUP(draft_picks[[#This Row],[veto_override_drafter_id]],drafters[id],drafters[name]))</f>
        <v/>
      </c>
      <c r="T3935" t="str">
        <f>IF(OR(ISBLANK(draft_picks[[#This Row],[veto_override_team_id]]),draft_picks[[#This Row],[veto_override_team_id]]=""),"",_xlfn.XLOOKUP(draft_picks[[#This Row],[veto_override_team_id]],drafter_teams[id],drafter_teams[name]))</f>
        <v/>
      </c>
    </row>
    <row r="3936" spans="1:20" x14ac:dyDescent="0.25">
      <c r="A3936" t="s">
        <v>174</v>
      </c>
      <c r="B3936" t="str">
        <f>_xlfn.XLOOKUP(draft_picks[[#This Row],[draft_id]],drafts[id],drafts[title])</f>
        <v>REC mini-Super Draft</v>
      </c>
      <c r="C3936">
        <v>2</v>
      </c>
      <c r="D3936">
        <f>IF(C3935&lt;draft_picks[[#This Row],[position]],1,IF(C3935&gt;draft_picks[[#This Row],[position]],D3935+1,IF(C3935=draft_picks[[#This Row],[position]],D3935+1)))</f>
        <v>5</v>
      </c>
      <c r="E3936" t="s">
        <v>16621</v>
      </c>
      <c r="F3936" t="str">
        <f>IF(ISBLANK(draft_picks[[#This Row],[movie_id]]),"",_xlfn.XLOOKUP(draft_picks[[#This Row],[movie_id]],drafts.movies[id],drafts.movies[movie_title]))</f>
        <v>[Rec]²</v>
      </c>
      <c r="G3936" t="s">
        <v>1115</v>
      </c>
      <c r="H3936" t="str">
        <f>IF(ISBLANK(draft_picks[[#This Row],[drafter_id]]),"",_xlfn.XLOOKUP(draft_picks[[#This Row],[drafter_id]],drafters[id],drafters[name]))</f>
        <v>Ryan Marker</v>
      </c>
      <c r="J3936" t="str">
        <f>IF(ISBLANK(draft_picks[[#This Row],[drafter_team_id]]),"",_xlfn.XLOOKUP(draft_picks[[#This Row],[drafter_team_id]],drafter_teams[id],drafter_teams[name]))</f>
        <v/>
      </c>
      <c r="M3936" t="str">
        <f>IF(OR(ISBLANK(draft_picks[[#This Row],[veto_drafter_id]]),draft_picks[[#This Row],[veto_drafter_id]]=""),"",_xlfn.XLOOKUP(draft_picks[[#This Row],[veto_drafter_id]],drafters[id],drafters[name]))</f>
        <v/>
      </c>
      <c r="O3936" t="str">
        <f>IF(OR(ISBLANK(draft_picks[[#This Row],[veto_drafter_team_id]]),draft_picks[[#This Row],[veto_drafter_team_id]]=""),"",_xlfn.XLOOKUP(draft_picks[[#This Row],[veto_drafter_team_id]],drafter_teams[id],drafter_teams[name]))</f>
        <v/>
      </c>
      <c r="R3936" t="str">
        <f>IF(OR(ISBLANK(draft_picks[[#This Row],[veto_override_drafter_id]]),draft_picks[[#This Row],[veto_override_drafter_id]]=""),"",_xlfn.XLOOKUP(draft_picks[[#This Row],[veto_override_drafter_id]],drafters[id],drafters[name]))</f>
        <v/>
      </c>
      <c r="T3936" t="str">
        <f>IF(OR(ISBLANK(draft_picks[[#This Row],[veto_override_team_id]]),draft_picks[[#This Row],[veto_override_team_id]]=""),"",_xlfn.XLOOKUP(draft_picks[[#This Row],[veto_override_team_id]],drafter_teams[id],drafter_teams[name]))</f>
        <v/>
      </c>
    </row>
    <row r="3937" spans="1:20" x14ac:dyDescent="0.25">
      <c r="A3937" t="s">
        <v>174</v>
      </c>
      <c r="B3937" t="str">
        <f>_xlfn.XLOOKUP(draft_picks[[#This Row],[draft_id]],drafts[id],drafts[title])</f>
        <v>REC mini-Super Draft</v>
      </c>
      <c r="C3937">
        <v>1</v>
      </c>
      <c r="D3937">
        <f>IF(C3936&lt;draft_picks[[#This Row],[position]],1,IF(C3936&gt;draft_picks[[#This Row],[position]],D3936+1,IF(C3936=draft_picks[[#This Row],[position]],D3936+1)))</f>
        <v>6</v>
      </c>
      <c r="E3937" t="s">
        <v>4216</v>
      </c>
      <c r="F3937" t="str">
        <f>IF(ISBLANK(draft_picks[[#This Row],[movie_id]]),"",_xlfn.XLOOKUP(draft_picks[[#This Row],[movie_id]],drafts.movies[id],drafts.movies[movie_title]))</f>
        <v>REC</v>
      </c>
      <c r="G3937" t="s">
        <v>1237</v>
      </c>
      <c r="H3937" t="str">
        <f>IF(ISBLANK(draft_picks[[#This Row],[drafter_id]]),"",_xlfn.XLOOKUP(draft_picks[[#This Row],[drafter_id]],drafters[id],drafters[name]))</f>
        <v>Clay Keller</v>
      </c>
      <c r="J3937" t="str">
        <f>IF(ISBLANK(draft_picks[[#This Row],[drafter_team_id]]),"",_xlfn.XLOOKUP(draft_picks[[#This Row],[drafter_team_id]],drafter_teams[id],drafter_teams[name]))</f>
        <v/>
      </c>
      <c r="M3937" t="str">
        <f>IF(OR(ISBLANK(draft_picks[[#This Row],[veto_drafter_id]]),draft_picks[[#This Row],[veto_drafter_id]]=""),"",_xlfn.XLOOKUP(draft_picks[[#This Row],[veto_drafter_id]],drafters[id],drafters[name]))</f>
        <v/>
      </c>
      <c r="O3937" t="str">
        <f>IF(OR(ISBLANK(draft_picks[[#This Row],[veto_drafter_team_id]]),draft_picks[[#This Row],[veto_drafter_team_id]]=""),"",_xlfn.XLOOKUP(draft_picks[[#This Row],[veto_drafter_team_id]],drafter_teams[id],drafter_teams[name]))</f>
        <v/>
      </c>
      <c r="R3937" t="str">
        <f>IF(OR(ISBLANK(draft_picks[[#This Row],[veto_override_drafter_id]]),draft_picks[[#This Row],[veto_override_drafter_id]]=""),"",_xlfn.XLOOKUP(draft_picks[[#This Row],[veto_override_drafter_id]],drafters[id],drafters[name]))</f>
        <v/>
      </c>
      <c r="T3937" t="str">
        <f>IF(OR(ISBLANK(draft_picks[[#This Row],[veto_override_team_id]]),draft_picks[[#This Row],[veto_override_team_id]]=""),"",_xlfn.XLOOKUP(draft_picks[[#This Row],[veto_override_team_id]],drafter_teams[id],drafter_teams[name]))</f>
        <v/>
      </c>
    </row>
    <row r="3938" spans="1:20" x14ac:dyDescent="0.25">
      <c r="A3938" t="s">
        <v>767</v>
      </c>
      <c r="B3938" t="str">
        <f>_xlfn.XLOOKUP(draft_picks[[#This Row],[draft_id]],drafts[id],drafts[title])</f>
        <v>Insidious mini-Super Draft</v>
      </c>
      <c r="C3938">
        <v>5</v>
      </c>
      <c r="D3938">
        <f>IF(C3937&lt;draft_picks[[#This Row],[position]],1,IF(C3937&gt;draft_picks[[#This Row],[position]],D3937+1,IF(C3937=draft_picks[[#This Row],[position]],D3937+1)))</f>
        <v>1</v>
      </c>
      <c r="E3938" t="s">
        <v>16623</v>
      </c>
      <c r="F3938" t="str">
        <f>IF(ISBLANK(draft_picks[[#This Row],[movie_id]]),"",_xlfn.XLOOKUP(draft_picks[[#This Row],[movie_id]],drafts.movies[id],drafts.movies[movie_title]))</f>
        <v>Insidious: The Last Key</v>
      </c>
      <c r="G3938" t="s">
        <v>1237</v>
      </c>
      <c r="H3938" t="str">
        <f>IF(ISBLANK(draft_picks[[#This Row],[drafter_id]]),"",_xlfn.XLOOKUP(draft_picks[[#This Row],[drafter_id]],drafters[id],drafters[name]))</f>
        <v>Clay Keller</v>
      </c>
      <c r="J3938" t="str">
        <f>IF(ISBLANK(draft_picks[[#This Row],[drafter_team_id]]),"",_xlfn.XLOOKUP(draft_picks[[#This Row],[drafter_team_id]],drafter_teams[id],drafter_teams[name]))</f>
        <v/>
      </c>
      <c r="M3938" t="str">
        <f>IF(OR(ISBLANK(draft_picks[[#This Row],[veto_drafter_id]]),draft_picks[[#This Row],[veto_drafter_id]]=""),"",_xlfn.XLOOKUP(draft_picks[[#This Row],[veto_drafter_id]],drafters[id],drafters[name]))</f>
        <v/>
      </c>
      <c r="O3938" t="str">
        <f>IF(OR(ISBLANK(draft_picks[[#This Row],[veto_drafter_team_id]]),draft_picks[[#This Row],[veto_drafter_team_id]]=""),"",_xlfn.XLOOKUP(draft_picks[[#This Row],[veto_drafter_team_id]],drafter_teams[id],drafter_teams[name]))</f>
        <v/>
      </c>
      <c r="R3938" t="str">
        <f>IF(OR(ISBLANK(draft_picks[[#This Row],[veto_override_drafter_id]]),draft_picks[[#This Row],[veto_override_drafter_id]]=""),"",_xlfn.XLOOKUP(draft_picks[[#This Row],[veto_override_drafter_id]],drafters[id],drafters[name]))</f>
        <v/>
      </c>
      <c r="T3938" t="str">
        <f>IF(OR(ISBLANK(draft_picks[[#This Row],[veto_override_team_id]]),draft_picks[[#This Row],[veto_override_team_id]]=""),"",_xlfn.XLOOKUP(draft_picks[[#This Row],[veto_override_team_id]],drafter_teams[id],drafter_teams[name]))</f>
        <v/>
      </c>
    </row>
    <row r="3939" spans="1:20" x14ac:dyDescent="0.25">
      <c r="A3939" t="s">
        <v>767</v>
      </c>
      <c r="B3939" t="str">
        <f>_xlfn.XLOOKUP(draft_picks[[#This Row],[draft_id]],drafts[id],drafts[title])</f>
        <v>Insidious mini-Super Draft</v>
      </c>
      <c r="C3939">
        <v>4</v>
      </c>
      <c r="D3939">
        <f>IF(C3938&lt;draft_picks[[#This Row],[position]],1,IF(C3938&gt;draft_picks[[#This Row],[position]],D3938+1,IF(C3938=draft_picks[[#This Row],[position]],D3938+1)))</f>
        <v>2</v>
      </c>
      <c r="E3939" t="s">
        <v>16624</v>
      </c>
      <c r="F3939" t="str">
        <f>IF(ISBLANK(draft_picks[[#This Row],[movie_id]]),"",_xlfn.XLOOKUP(draft_picks[[#This Row],[movie_id]],drafts.movies[id],drafts.movies[movie_title]))</f>
        <v>Insidious: Chapter 2</v>
      </c>
      <c r="G3939" t="s">
        <v>1115</v>
      </c>
      <c r="H3939" t="str">
        <f>IF(ISBLANK(draft_picks[[#This Row],[drafter_id]]),"",_xlfn.XLOOKUP(draft_picks[[#This Row],[drafter_id]],drafters[id],drafters[name]))</f>
        <v>Ryan Marker</v>
      </c>
      <c r="J3939" t="str">
        <f>IF(ISBLANK(draft_picks[[#This Row],[drafter_team_id]]),"",_xlfn.XLOOKUP(draft_picks[[#This Row],[drafter_team_id]],drafter_teams[id],drafter_teams[name]))</f>
        <v/>
      </c>
      <c r="K3939" t="s">
        <v>15484</v>
      </c>
      <c r="L3939" t="s">
        <v>1237</v>
      </c>
      <c r="M3939" t="str">
        <f>IF(OR(ISBLANK(draft_picks[[#This Row],[veto_drafter_id]]),draft_picks[[#This Row],[veto_drafter_id]]=""),"",_xlfn.XLOOKUP(draft_picks[[#This Row],[veto_drafter_id]],drafters[id],drafters[name]))</f>
        <v>Clay Keller</v>
      </c>
      <c r="O3939" t="str">
        <f>IF(OR(ISBLANK(draft_picks[[#This Row],[veto_drafter_team_id]]),draft_picks[[#This Row],[veto_drafter_team_id]]=""),"",_xlfn.XLOOKUP(draft_picks[[#This Row],[veto_drafter_team_id]],drafter_teams[id],drafter_teams[name]))</f>
        <v/>
      </c>
      <c r="R3939" t="str">
        <f>IF(OR(ISBLANK(draft_picks[[#This Row],[veto_override_drafter_id]]),draft_picks[[#This Row],[veto_override_drafter_id]]=""),"",_xlfn.XLOOKUP(draft_picks[[#This Row],[veto_override_drafter_id]],drafters[id],drafters[name]))</f>
        <v/>
      </c>
      <c r="T3939" t="str">
        <f>IF(OR(ISBLANK(draft_picks[[#This Row],[veto_override_team_id]]),draft_picks[[#This Row],[veto_override_team_id]]=""),"",_xlfn.XLOOKUP(draft_picks[[#This Row],[veto_override_team_id]],drafter_teams[id],drafter_teams[name]))</f>
        <v/>
      </c>
    </row>
    <row r="3940" spans="1:20" x14ac:dyDescent="0.25">
      <c r="A3940" t="s">
        <v>767</v>
      </c>
      <c r="B3940" t="str">
        <f>_xlfn.XLOOKUP(draft_picks[[#This Row],[draft_id]],drafts[id],drafts[title])</f>
        <v>Insidious mini-Super Draft</v>
      </c>
      <c r="C3940">
        <v>4</v>
      </c>
      <c r="D3940">
        <f>IF(C3939&lt;draft_picks[[#This Row],[position]],1,IF(C3939&gt;draft_picks[[#This Row],[position]],D3939+1,IF(C3939=draft_picks[[#This Row],[position]],D3939+1)))</f>
        <v>3</v>
      </c>
      <c r="E3940" t="s">
        <v>16625</v>
      </c>
      <c r="F3940" t="str">
        <f>IF(ISBLANK(draft_picks[[#This Row],[movie_id]]),"",_xlfn.XLOOKUP(draft_picks[[#This Row],[movie_id]],drafts.movies[id],drafts.movies[movie_title]))</f>
        <v>Insidious: The Red Door</v>
      </c>
      <c r="G3940" t="s">
        <v>1115</v>
      </c>
      <c r="H3940" t="str">
        <f>IF(ISBLANK(draft_picks[[#This Row],[drafter_id]]),"",_xlfn.XLOOKUP(draft_picks[[#This Row],[drafter_id]],drafters[id],drafters[name]))</f>
        <v>Ryan Marker</v>
      </c>
      <c r="J3940" t="str">
        <f>IF(ISBLANK(draft_picks[[#This Row],[drafter_team_id]]),"",_xlfn.XLOOKUP(draft_picks[[#This Row],[drafter_team_id]],drafter_teams[id],drafter_teams[name]))</f>
        <v/>
      </c>
      <c r="M3940" t="str">
        <f>IF(OR(ISBLANK(draft_picks[[#This Row],[veto_drafter_id]]),draft_picks[[#This Row],[veto_drafter_id]]=""),"",_xlfn.XLOOKUP(draft_picks[[#This Row],[veto_drafter_id]],drafters[id],drafters[name]))</f>
        <v/>
      </c>
      <c r="O3940" t="str">
        <f>IF(OR(ISBLANK(draft_picks[[#This Row],[veto_drafter_team_id]]),draft_picks[[#This Row],[veto_drafter_team_id]]=""),"",_xlfn.XLOOKUP(draft_picks[[#This Row],[veto_drafter_team_id]],drafter_teams[id],drafter_teams[name]))</f>
        <v/>
      </c>
      <c r="R3940" t="str">
        <f>IF(OR(ISBLANK(draft_picks[[#This Row],[veto_override_drafter_id]]),draft_picks[[#This Row],[veto_override_drafter_id]]=""),"",_xlfn.XLOOKUP(draft_picks[[#This Row],[veto_override_drafter_id]],drafters[id],drafters[name]))</f>
        <v/>
      </c>
      <c r="T3940" t="str">
        <f>IF(OR(ISBLANK(draft_picks[[#This Row],[veto_override_team_id]]),draft_picks[[#This Row],[veto_override_team_id]]=""),"",_xlfn.XLOOKUP(draft_picks[[#This Row],[veto_override_team_id]],drafter_teams[id],drafter_teams[name]))</f>
        <v/>
      </c>
    </row>
    <row r="3941" spans="1:20" x14ac:dyDescent="0.25">
      <c r="A3941" t="s">
        <v>767</v>
      </c>
      <c r="B3941" t="str">
        <f>_xlfn.XLOOKUP(draft_picks[[#This Row],[draft_id]],drafts[id],drafts[title])</f>
        <v>Insidious mini-Super Draft</v>
      </c>
      <c r="C3941">
        <v>3</v>
      </c>
      <c r="D3941">
        <f>IF(C3940&lt;draft_picks[[#This Row],[position]],1,IF(C3940&gt;draft_picks[[#This Row],[position]],D3940+1,IF(C3940=draft_picks[[#This Row],[position]],D3940+1)))</f>
        <v>4</v>
      </c>
      <c r="E3941" t="s">
        <v>4127</v>
      </c>
      <c r="F3941" t="str">
        <f>IF(ISBLANK(draft_picks[[#This Row],[movie_id]]),"",_xlfn.XLOOKUP(draft_picks[[#This Row],[movie_id]],drafts.movies[id],drafts.movies[movie_title]))</f>
        <v>Insidious</v>
      </c>
      <c r="G3941" t="s">
        <v>1237</v>
      </c>
      <c r="H3941" t="str">
        <f>IF(ISBLANK(draft_picks[[#This Row],[drafter_id]]),"",_xlfn.XLOOKUP(draft_picks[[#This Row],[drafter_id]],drafters[id],drafters[name]))</f>
        <v>Clay Keller</v>
      </c>
      <c r="J3941" t="str">
        <f>IF(ISBLANK(draft_picks[[#This Row],[drafter_team_id]]),"",_xlfn.XLOOKUP(draft_picks[[#This Row],[drafter_team_id]],drafter_teams[id],drafter_teams[name]))</f>
        <v/>
      </c>
      <c r="M3941" t="str">
        <f>IF(OR(ISBLANK(draft_picks[[#This Row],[veto_drafter_id]]),draft_picks[[#This Row],[veto_drafter_id]]=""),"",_xlfn.XLOOKUP(draft_picks[[#This Row],[veto_drafter_id]],drafters[id],drafters[name]))</f>
        <v/>
      </c>
      <c r="O3941" t="str">
        <f>IF(OR(ISBLANK(draft_picks[[#This Row],[veto_drafter_team_id]]),draft_picks[[#This Row],[veto_drafter_team_id]]=""),"",_xlfn.XLOOKUP(draft_picks[[#This Row],[veto_drafter_team_id]],drafter_teams[id],drafter_teams[name]))</f>
        <v/>
      </c>
      <c r="R3941" t="str">
        <f>IF(OR(ISBLANK(draft_picks[[#This Row],[veto_override_drafter_id]]),draft_picks[[#This Row],[veto_override_drafter_id]]=""),"",_xlfn.XLOOKUP(draft_picks[[#This Row],[veto_override_drafter_id]],drafters[id],drafters[name]))</f>
        <v/>
      </c>
      <c r="T3941" t="str">
        <f>IF(OR(ISBLANK(draft_picks[[#This Row],[veto_override_team_id]]),draft_picks[[#This Row],[veto_override_team_id]]=""),"",_xlfn.XLOOKUP(draft_picks[[#This Row],[veto_override_team_id]],drafter_teams[id],drafter_teams[name]))</f>
        <v/>
      </c>
    </row>
    <row r="3942" spans="1:20" x14ac:dyDescent="0.25">
      <c r="A3942" t="s">
        <v>767</v>
      </c>
      <c r="B3942" t="str">
        <f>_xlfn.XLOOKUP(draft_picks[[#This Row],[draft_id]],drafts[id],drafts[title])</f>
        <v>Insidious mini-Super Draft</v>
      </c>
      <c r="C3942">
        <v>2</v>
      </c>
      <c r="D3942">
        <f>IF(C3941&lt;draft_picks[[#This Row],[position]],1,IF(C3941&gt;draft_picks[[#This Row],[position]],D3941+1,IF(C3941=draft_picks[[#This Row],[position]],D3941+1)))</f>
        <v>5</v>
      </c>
      <c r="E3942" t="s">
        <v>16624</v>
      </c>
      <c r="F3942" t="str">
        <f>IF(ISBLANK(draft_picks[[#This Row],[movie_id]]),"",_xlfn.XLOOKUP(draft_picks[[#This Row],[movie_id]],drafts.movies[id],drafts.movies[movie_title]))</f>
        <v>Insidious: Chapter 2</v>
      </c>
      <c r="G3942" t="s">
        <v>1115</v>
      </c>
      <c r="H3942" t="str">
        <f>IF(ISBLANK(draft_picks[[#This Row],[drafter_id]]),"",_xlfn.XLOOKUP(draft_picks[[#This Row],[drafter_id]],drafters[id],drafters[name]))</f>
        <v>Ryan Marker</v>
      </c>
      <c r="J3942" t="str">
        <f>IF(ISBLANK(draft_picks[[#This Row],[drafter_team_id]]),"",_xlfn.XLOOKUP(draft_picks[[#This Row],[drafter_team_id]],drafter_teams[id],drafter_teams[name]))</f>
        <v/>
      </c>
      <c r="M3942" t="str">
        <f>IF(OR(ISBLANK(draft_picks[[#This Row],[veto_drafter_id]]),draft_picks[[#This Row],[veto_drafter_id]]=""),"",_xlfn.XLOOKUP(draft_picks[[#This Row],[veto_drafter_id]],drafters[id],drafters[name]))</f>
        <v/>
      </c>
      <c r="O3942" t="str">
        <f>IF(OR(ISBLANK(draft_picks[[#This Row],[veto_drafter_team_id]]),draft_picks[[#This Row],[veto_drafter_team_id]]=""),"",_xlfn.XLOOKUP(draft_picks[[#This Row],[veto_drafter_team_id]],drafter_teams[id],drafter_teams[name]))</f>
        <v/>
      </c>
      <c r="R3942" t="str">
        <f>IF(OR(ISBLANK(draft_picks[[#This Row],[veto_override_drafter_id]]),draft_picks[[#This Row],[veto_override_drafter_id]]=""),"",_xlfn.XLOOKUP(draft_picks[[#This Row],[veto_override_drafter_id]],drafters[id],drafters[name]))</f>
        <v/>
      </c>
      <c r="T3942" t="str">
        <f>IF(OR(ISBLANK(draft_picks[[#This Row],[veto_override_team_id]]),draft_picks[[#This Row],[veto_override_team_id]]=""),"",_xlfn.XLOOKUP(draft_picks[[#This Row],[veto_override_team_id]],drafter_teams[id],drafter_teams[name]))</f>
        <v/>
      </c>
    </row>
    <row r="3943" spans="1:20" x14ac:dyDescent="0.25">
      <c r="A3943" t="s">
        <v>767</v>
      </c>
      <c r="B3943" t="str">
        <f>_xlfn.XLOOKUP(draft_picks[[#This Row],[draft_id]],drafts[id],drafts[title])</f>
        <v>Insidious mini-Super Draft</v>
      </c>
      <c r="C3943">
        <v>1</v>
      </c>
      <c r="D3943">
        <f>IF(C3942&lt;draft_picks[[#This Row],[position]],1,IF(C3942&gt;draft_picks[[#This Row],[position]],D3942+1,IF(C3942=draft_picks[[#This Row],[position]],D3942+1)))</f>
        <v>6</v>
      </c>
      <c r="E3943" t="s">
        <v>16626</v>
      </c>
      <c r="F3943" t="str">
        <f>IF(ISBLANK(draft_picks[[#This Row],[movie_id]]),"",_xlfn.XLOOKUP(draft_picks[[#This Row],[movie_id]],drafts.movies[id],drafts.movies[movie_title]))</f>
        <v>Insidious: Chapter 3</v>
      </c>
      <c r="G3943" t="s">
        <v>1237</v>
      </c>
      <c r="H3943" t="str">
        <f>IF(ISBLANK(draft_picks[[#This Row],[drafter_id]]),"",_xlfn.XLOOKUP(draft_picks[[#This Row],[drafter_id]],drafters[id],drafters[name]))</f>
        <v>Clay Keller</v>
      </c>
      <c r="J3943" t="str">
        <f>IF(ISBLANK(draft_picks[[#This Row],[drafter_team_id]]),"",_xlfn.XLOOKUP(draft_picks[[#This Row],[drafter_team_id]],drafter_teams[id],drafter_teams[name]))</f>
        <v/>
      </c>
      <c r="M3943" t="str">
        <f>IF(OR(ISBLANK(draft_picks[[#This Row],[veto_drafter_id]]),draft_picks[[#This Row],[veto_drafter_id]]=""),"",_xlfn.XLOOKUP(draft_picks[[#This Row],[veto_drafter_id]],drafters[id],drafters[name]))</f>
        <v/>
      </c>
      <c r="O3943" t="str">
        <f>IF(OR(ISBLANK(draft_picks[[#This Row],[veto_drafter_team_id]]),draft_picks[[#This Row],[veto_drafter_team_id]]=""),"",_xlfn.XLOOKUP(draft_picks[[#This Row],[veto_drafter_team_id]],drafter_teams[id],drafter_teams[name]))</f>
        <v/>
      </c>
      <c r="R3943" t="str">
        <f>IF(OR(ISBLANK(draft_picks[[#This Row],[veto_override_drafter_id]]),draft_picks[[#This Row],[veto_override_drafter_id]]=""),"",_xlfn.XLOOKUP(draft_picks[[#This Row],[veto_override_drafter_id]],drafters[id],drafters[name]))</f>
        <v/>
      </c>
      <c r="T3943" t="str">
        <f>IF(OR(ISBLANK(draft_picks[[#This Row],[veto_override_team_id]]),draft_picks[[#This Row],[veto_override_team_id]]=""),"",_xlfn.XLOOKUP(draft_picks[[#This Row],[veto_override_team_id]],drafter_teams[id],drafter_teams[name]))</f>
        <v/>
      </c>
    </row>
    <row r="3944" spans="1:20" x14ac:dyDescent="0.25">
      <c r="A3944" t="s">
        <v>154</v>
      </c>
      <c r="B3944" t="str">
        <f>_xlfn.XLOOKUP(draft_picks[[#This Row],[draft_id]],drafts[id],drafts[title])</f>
        <v>Indiana Jones mini-Super Draft</v>
      </c>
      <c r="C3944">
        <v>5</v>
      </c>
      <c r="D3944">
        <f>IF(C3943&lt;draft_picks[[#This Row],[position]],1,IF(C3943&gt;draft_picks[[#This Row],[position]],D3943+1,IF(C3943=draft_picks[[#This Row],[position]],D3943+1)))</f>
        <v>1</v>
      </c>
      <c r="E3944" t="s">
        <v>7177</v>
      </c>
      <c r="F3944" t="str">
        <f>IF(ISBLANK(draft_picks[[#This Row],[movie_id]]),"",_xlfn.XLOOKUP(draft_picks[[#This Row],[movie_id]],drafts.movies[id],drafts.movies[movie_title]))</f>
        <v>Indiana Jones and the Kingdom of the Crystal Skull</v>
      </c>
      <c r="G3944" t="s">
        <v>1115</v>
      </c>
      <c r="H3944" t="str">
        <f>IF(ISBLANK(draft_picks[[#This Row],[drafter_id]]),"",_xlfn.XLOOKUP(draft_picks[[#This Row],[drafter_id]],drafters[id],drafters[name]))</f>
        <v>Ryan Marker</v>
      </c>
      <c r="J3944" t="str">
        <f>IF(ISBLANK(draft_picks[[#This Row],[drafter_team_id]]),"",_xlfn.XLOOKUP(draft_picks[[#This Row],[drafter_team_id]],drafter_teams[id],drafter_teams[name]))</f>
        <v/>
      </c>
      <c r="M3944" t="str">
        <f>IF(OR(ISBLANK(draft_picks[[#This Row],[veto_drafter_id]]),draft_picks[[#This Row],[veto_drafter_id]]=""),"",_xlfn.XLOOKUP(draft_picks[[#This Row],[veto_drafter_id]],drafters[id],drafters[name]))</f>
        <v/>
      </c>
      <c r="O3944" t="str">
        <f>IF(OR(ISBLANK(draft_picks[[#This Row],[veto_drafter_team_id]]),draft_picks[[#This Row],[veto_drafter_team_id]]=""),"",_xlfn.XLOOKUP(draft_picks[[#This Row],[veto_drafter_team_id]],drafter_teams[id],drafter_teams[name]))</f>
        <v/>
      </c>
      <c r="R3944" t="str">
        <f>IF(OR(ISBLANK(draft_picks[[#This Row],[veto_override_drafter_id]]),draft_picks[[#This Row],[veto_override_drafter_id]]=""),"",_xlfn.XLOOKUP(draft_picks[[#This Row],[veto_override_drafter_id]],drafters[id],drafters[name]))</f>
        <v/>
      </c>
      <c r="T3944" t="str">
        <f>IF(OR(ISBLANK(draft_picks[[#This Row],[veto_override_team_id]]),draft_picks[[#This Row],[veto_override_team_id]]=""),"",_xlfn.XLOOKUP(draft_picks[[#This Row],[veto_override_team_id]],drafter_teams[id],drafter_teams[name]))</f>
        <v/>
      </c>
    </row>
    <row r="3945" spans="1:20" x14ac:dyDescent="0.25">
      <c r="A3945" t="s">
        <v>154</v>
      </c>
      <c r="B3945" t="str">
        <f>_xlfn.XLOOKUP(draft_picks[[#This Row],[draft_id]],drafts[id],drafts[title])</f>
        <v>Indiana Jones mini-Super Draft</v>
      </c>
      <c r="C3945">
        <v>4</v>
      </c>
      <c r="D3945">
        <f>IF(C3944&lt;draft_picks[[#This Row],[position]],1,IF(C3944&gt;draft_picks[[#This Row],[position]],D3944+1,IF(C3944=draft_picks[[#This Row],[position]],D3944+1)))</f>
        <v>2</v>
      </c>
      <c r="E3945" t="s">
        <v>16627</v>
      </c>
      <c r="F3945" t="str">
        <f>IF(ISBLANK(draft_picks[[#This Row],[movie_id]]),"",_xlfn.XLOOKUP(draft_picks[[#This Row],[movie_id]],drafts.movies[id],drafts.movies[movie_title]))</f>
        <v>Indiana Jones and the Dial of Destiny</v>
      </c>
      <c r="G3945" t="s">
        <v>1237</v>
      </c>
      <c r="H3945" t="str">
        <f>IF(ISBLANK(draft_picks[[#This Row],[drafter_id]]),"",_xlfn.XLOOKUP(draft_picks[[#This Row],[drafter_id]],drafters[id],drafters[name]))</f>
        <v>Clay Keller</v>
      </c>
      <c r="J3945" t="str">
        <f>IF(ISBLANK(draft_picks[[#This Row],[drafter_team_id]]),"",_xlfn.XLOOKUP(draft_picks[[#This Row],[drafter_team_id]],drafter_teams[id],drafter_teams[name]))</f>
        <v/>
      </c>
      <c r="M3945" t="str">
        <f>IF(OR(ISBLANK(draft_picks[[#This Row],[veto_drafter_id]]),draft_picks[[#This Row],[veto_drafter_id]]=""),"",_xlfn.XLOOKUP(draft_picks[[#This Row],[veto_drafter_id]],drafters[id],drafters[name]))</f>
        <v/>
      </c>
      <c r="O3945" t="str">
        <f>IF(OR(ISBLANK(draft_picks[[#This Row],[veto_drafter_team_id]]),draft_picks[[#This Row],[veto_drafter_team_id]]=""),"",_xlfn.XLOOKUP(draft_picks[[#This Row],[veto_drafter_team_id]],drafter_teams[id],drafter_teams[name]))</f>
        <v/>
      </c>
      <c r="R3945" t="str">
        <f>IF(OR(ISBLANK(draft_picks[[#This Row],[veto_override_drafter_id]]),draft_picks[[#This Row],[veto_override_drafter_id]]=""),"",_xlfn.XLOOKUP(draft_picks[[#This Row],[veto_override_drafter_id]],drafters[id],drafters[name]))</f>
        <v/>
      </c>
      <c r="T3945" t="str">
        <f>IF(OR(ISBLANK(draft_picks[[#This Row],[veto_override_team_id]]),draft_picks[[#This Row],[veto_override_team_id]]=""),"",_xlfn.XLOOKUP(draft_picks[[#This Row],[veto_override_team_id]],drafter_teams[id],drafter_teams[name]))</f>
        <v/>
      </c>
    </row>
    <row r="3946" spans="1:20" x14ac:dyDescent="0.25">
      <c r="A3946" t="s">
        <v>154</v>
      </c>
      <c r="B3946" t="str">
        <f>_xlfn.XLOOKUP(draft_picks[[#This Row],[draft_id]],drafts[id],drafts[title])</f>
        <v>Indiana Jones mini-Super Draft</v>
      </c>
      <c r="C3946">
        <v>3</v>
      </c>
      <c r="D3946">
        <f>IF(C3945&lt;draft_picks[[#This Row],[position]],1,IF(C3945&gt;draft_picks[[#This Row],[position]],D3945+1,IF(C3945=draft_picks[[#This Row],[position]],D3945+1)))</f>
        <v>3</v>
      </c>
      <c r="E3946" t="s">
        <v>3648</v>
      </c>
      <c r="F3946" t="str">
        <f>IF(ISBLANK(draft_picks[[#This Row],[movie_id]]),"",_xlfn.XLOOKUP(draft_picks[[#This Row],[movie_id]],drafts.movies[id],drafts.movies[movie_title]))</f>
        <v>Indiana Jones and the Last Crusade</v>
      </c>
      <c r="G3946" t="s">
        <v>1115</v>
      </c>
      <c r="H3946" t="str">
        <f>IF(ISBLANK(draft_picks[[#This Row],[drafter_id]]),"",_xlfn.XLOOKUP(draft_picks[[#This Row],[drafter_id]],drafters[id],drafters[name]))</f>
        <v>Ryan Marker</v>
      </c>
      <c r="J3946" t="str">
        <f>IF(ISBLANK(draft_picks[[#This Row],[drafter_team_id]]),"",_xlfn.XLOOKUP(draft_picks[[#This Row],[drafter_team_id]],drafter_teams[id],drafter_teams[name]))</f>
        <v/>
      </c>
      <c r="M3946" t="str">
        <f>IF(OR(ISBLANK(draft_picks[[#This Row],[veto_drafter_id]]),draft_picks[[#This Row],[veto_drafter_id]]=""),"",_xlfn.XLOOKUP(draft_picks[[#This Row],[veto_drafter_id]],drafters[id],drafters[name]))</f>
        <v/>
      </c>
      <c r="O3946" t="str">
        <f>IF(OR(ISBLANK(draft_picks[[#This Row],[veto_drafter_team_id]]),draft_picks[[#This Row],[veto_drafter_team_id]]=""),"",_xlfn.XLOOKUP(draft_picks[[#This Row],[veto_drafter_team_id]],drafter_teams[id],drafter_teams[name]))</f>
        <v/>
      </c>
      <c r="R3946" t="str">
        <f>IF(OR(ISBLANK(draft_picks[[#This Row],[veto_override_drafter_id]]),draft_picks[[#This Row],[veto_override_drafter_id]]=""),"",_xlfn.XLOOKUP(draft_picks[[#This Row],[veto_override_drafter_id]],drafters[id],drafters[name]))</f>
        <v/>
      </c>
      <c r="T3946" t="str">
        <f>IF(OR(ISBLANK(draft_picks[[#This Row],[veto_override_team_id]]),draft_picks[[#This Row],[veto_override_team_id]]=""),"",_xlfn.XLOOKUP(draft_picks[[#This Row],[veto_override_team_id]],drafter_teams[id],drafter_teams[name]))</f>
        <v/>
      </c>
    </row>
    <row r="3947" spans="1:20" x14ac:dyDescent="0.25">
      <c r="A3947" t="s">
        <v>154</v>
      </c>
      <c r="B3947" t="str">
        <f>_xlfn.XLOOKUP(draft_picks[[#This Row],[draft_id]],drafts[id],drafts[title])</f>
        <v>Indiana Jones mini-Super Draft</v>
      </c>
      <c r="C3947">
        <v>2</v>
      </c>
      <c r="D3947">
        <f>IF(C3946&lt;draft_picks[[#This Row],[position]],1,IF(C3946&gt;draft_picks[[#This Row],[position]],D3946+1,IF(C3946=draft_picks[[#This Row],[position]],D3946+1)))</f>
        <v>4</v>
      </c>
      <c r="E3947" t="s">
        <v>4332</v>
      </c>
      <c r="F3947" t="str">
        <f>IF(ISBLANK(draft_picks[[#This Row],[movie_id]]),"",_xlfn.XLOOKUP(draft_picks[[#This Row],[movie_id]],drafts.movies[id],drafts.movies[movie_title]))</f>
        <v>Indiana Jones and the Temple of Doom</v>
      </c>
      <c r="G3947" t="s">
        <v>1237</v>
      </c>
      <c r="H3947" t="str">
        <f>IF(ISBLANK(draft_picks[[#This Row],[drafter_id]]),"",_xlfn.XLOOKUP(draft_picks[[#This Row],[drafter_id]],drafters[id],drafters[name]))</f>
        <v>Clay Keller</v>
      </c>
      <c r="J3947" t="str">
        <f>IF(ISBLANK(draft_picks[[#This Row],[drafter_team_id]]),"",_xlfn.XLOOKUP(draft_picks[[#This Row],[drafter_team_id]],drafter_teams[id],drafter_teams[name]))</f>
        <v/>
      </c>
      <c r="K3947" t="s">
        <v>15484</v>
      </c>
      <c r="L3947" t="s">
        <v>1115</v>
      </c>
      <c r="M3947" t="str">
        <f>IF(OR(ISBLANK(draft_picks[[#This Row],[veto_drafter_id]]),draft_picks[[#This Row],[veto_drafter_id]]=""),"",_xlfn.XLOOKUP(draft_picks[[#This Row],[veto_drafter_id]],drafters[id],drafters[name]))</f>
        <v>Ryan Marker</v>
      </c>
      <c r="O3947" t="str">
        <f>IF(OR(ISBLANK(draft_picks[[#This Row],[veto_drafter_team_id]]),draft_picks[[#This Row],[veto_drafter_team_id]]=""),"",_xlfn.XLOOKUP(draft_picks[[#This Row],[veto_drafter_team_id]],drafter_teams[id],drafter_teams[name]))</f>
        <v/>
      </c>
      <c r="R3947" t="str">
        <f>IF(OR(ISBLANK(draft_picks[[#This Row],[veto_override_drafter_id]]),draft_picks[[#This Row],[veto_override_drafter_id]]=""),"",_xlfn.XLOOKUP(draft_picks[[#This Row],[veto_override_drafter_id]],drafters[id],drafters[name]))</f>
        <v/>
      </c>
      <c r="T3947" t="str">
        <f>IF(OR(ISBLANK(draft_picks[[#This Row],[veto_override_team_id]]),draft_picks[[#This Row],[veto_override_team_id]]=""),"",_xlfn.XLOOKUP(draft_picks[[#This Row],[veto_override_team_id]],drafter_teams[id],drafter_teams[name]))</f>
        <v/>
      </c>
    </row>
    <row r="3948" spans="1:20" x14ac:dyDescent="0.25">
      <c r="A3948" t="s">
        <v>154</v>
      </c>
      <c r="B3948" t="str">
        <f>_xlfn.XLOOKUP(draft_picks[[#This Row],[draft_id]],drafts[id],drafts[title])</f>
        <v>Indiana Jones mini-Super Draft</v>
      </c>
      <c r="C3948">
        <v>2</v>
      </c>
      <c r="D3948">
        <f>IF(C3947&lt;draft_picks[[#This Row],[position]],1,IF(C3947&gt;draft_picks[[#This Row],[position]],D3947+1,IF(C3947=draft_picks[[#This Row],[position]],D3947+1)))</f>
        <v>5</v>
      </c>
      <c r="E3948" t="s">
        <v>3915</v>
      </c>
      <c r="F3948" t="str">
        <f>IF(ISBLANK(draft_picks[[#This Row],[movie_id]]),"",_xlfn.XLOOKUP(draft_picks[[#This Row],[movie_id]],drafts.movies[id],drafts.movies[movie_title]))</f>
        <v>Raiders of the Lost Ark</v>
      </c>
      <c r="G3948" t="s">
        <v>1237</v>
      </c>
      <c r="H3948" t="str">
        <f>IF(ISBLANK(draft_picks[[#This Row],[drafter_id]]),"",_xlfn.XLOOKUP(draft_picks[[#This Row],[drafter_id]],drafters[id],drafters[name]))</f>
        <v>Clay Keller</v>
      </c>
      <c r="J3948" t="str">
        <f>IF(ISBLANK(draft_picks[[#This Row],[drafter_team_id]]),"",_xlfn.XLOOKUP(draft_picks[[#This Row],[drafter_team_id]],drafter_teams[id],drafter_teams[name]))</f>
        <v/>
      </c>
      <c r="M3948" t="str">
        <f>IF(OR(ISBLANK(draft_picks[[#This Row],[veto_drafter_id]]),draft_picks[[#This Row],[veto_drafter_id]]=""),"",_xlfn.XLOOKUP(draft_picks[[#This Row],[veto_drafter_id]],drafters[id],drafters[name]))</f>
        <v/>
      </c>
      <c r="O3948" t="str">
        <f>IF(OR(ISBLANK(draft_picks[[#This Row],[veto_drafter_team_id]]),draft_picks[[#This Row],[veto_drafter_team_id]]=""),"",_xlfn.XLOOKUP(draft_picks[[#This Row],[veto_drafter_team_id]],drafter_teams[id],drafter_teams[name]))</f>
        <v/>
      </c>
      <c r="R3948" t="str">
        <f>IF(OR(ISBLANK(draft_picks[[#This Row],[veto_override_drafter_id]]),draft_picks[[#This Row],[veto_override_drafter_id]]=""),"",_xlfn.XLOOKUP(draft_picks[[#This Row],[veto_override_drafter_id]],drafters[id],drafters[name]))</f>
        <v/>
      </c>
      <c r="T3948" t="str">
        <f>IF(OR(ISBLANK(draft_picks[[#This Row],[veto_override_team_id]]),draft_picks[[#This Row],[veto_override_team_id]]=""),"",_xlfn.XLOOKUP(draft_picks[[#This Row],[veto_override_team_id]],drafter_teams[id],drafter_teams[name]))</f>
        <v/>
      </c>
    </row>
    <row r="3949" spans="1:20" x14ac:dyDescent="0.25">
      <c r="A3949" t="s">
        <v>154</v>
      </c>
      <c r="B3949" t="str">
        <f>_xlfn.XLOOKUP(draft_picks[[#This Row],[draft_id]],drafts[id],drafts[title])</f>
        <v>Indiana Jones mini-Super Draft</v>
      </c>
      <c r="C3949">
        <v>1</v>
      </c>
      <c r="D3949">
        <f>IF(C3948&lt;draft_picks[[#This Row],[position]],1,IF(C3948&gt;draft_picks[[#This Row],[position]],D3948+1,IF(C3948=draft_picks[[#This Row],[position]],D3948+1)))</f>
        <v>6</v>
      </c>
      <c r="E3949" t="s">
        <v>4332</v>
      </c>
      <c r="F3949" t="str">
        <f>IF(ISBLANK(draft_picks[[#This Row],[movie_id]]),"",_xlfn.XLOOKUP(draft_picks[[#This Row],[movie_id]],drafts.movies[id],drafts.movies[movie_title]))</f>
        <v>Indiana Jones and the Temple of Doom</v>
      </c>
      <c r="G3949" t="s">
        <v>1115</v>
      </c>
      <c r="H3949" t="str">
        <f>IF(ISBLANK(draft_picks[[#This Row],[drafter_id]]),"",_xlfn.XLOOKUP(draft_picks[[#This Row],[drafter_id]],drafters[id],drafters[name]))</f>
        <v>Ryan Marker</v>
      </c>
      <c r="J3949" t="str">
        <f>IF(ISBLANK(draft_picks[[#This Row],[drafter_team_id]]),"",_xlfn.XLOOKUP(draft_picks[[#This Row],[drafter_team_id]],drafter_teams[id],drafter_teams[name]))</f>
        <v/>
      </c>
      <c r="M3949" t="str">
        <f>IF(OR(ISBLANK(draft_picks[[#This Row],[veto_drafter_id]]),draft_picks[[#This Row],[veto_drafter_id]]=""),"",_xlfn.XLOOKUP(draft_picks[[#This Row],[veto_drafter_id]],drafters[id],drafters[name]))</f>
        <v/>
      </c>
      <c r="O3949" t="str">
        <f>IF(OR(ISBLANK(draft_picks[[#This Row],[veto_drafter_team_id]]),draft_picks[[#This Row],[veto_drafter_team_id]]=""),"",_xlfn.XLOOKUP(draft_picks[[#This Row],[veto_drafter_team_id]],drafter_teams[id],drafter_teams[name]))</f>
        <v/>
      </c>
      <c r="R3949" t="str">
        <f>IF(OR(ISBLANK(draft_picks[[#This Row],[veto_override_drafter_id]]),draft_picks[[#This Row],[veto_override_drafter_id]]=""),"",_xlfn.XLOOKUP(draft_picks[[#This Row],[veto_override_drafter_id]],drafters[id],drafters[name]))</f>
        <v/>
      </c>
      <c r="T3949" t="str">
        <f>IF(OR(ISBLANK(draft_picks[[#This Row],[veto_override_team_id]]),draft_picks[[#This Row],[veto_override_team_id]]=""),"",_xlfn.XLOOKUP(draft_picks[[#This Row],[veto_override_team_id]],drafter_teams[id],drafter_teams[name]))</f>
        <v/>
      </c>
    </row>
    <row r="3950" spans="1:20" x14ac:dyDescent="0.25">
      <c r="A3950" t="s">
        <v>771</v>
      </c>
      <c r="B3950" t="str">
        <f>_xlfn.XLOOKUP(draft_picks[[#This Row],[draft_id]],drafts[id],drafts[title])</f>
        <v>Peanuts mini-Super Draft</v>
      </c>
      <c r="C3950">
        <v>5</v>
      </c>
      <c r="D3950">
        <f>IF(C3949&lt;draft_picks[[#This Row],[position]],1,IF(C3949&gt;draft_picks[[#This Row],[position]],D3949+1,IF(C3949=draft_picks[[#This Row],[position]],D3949+1)))</f>
        <v>1</v>
      </c>
      <c r="E3950" t="s">
        <v>16630</v>
      </c>
      <c r="F3950" t="str">
        <f>IF(ISBLANK(draft_picks[[#This Row],[movie_id]]),"",_xlfn.XLOOKUP(draft_picks[[#This Row],[movie_id]],drafts.movies[id],drafts.movies[movie_title]))</f>
        <v>The Peanuts Movie</v>
      </c>
      <c r="G3950" t="s">
        <v>1115</v>
      </c>
      <c r="H3950" t="str">
        <f>IF(ISBLANK(draft_picks[[#This Row],[drafter_id]]),"",_xlfn.XLOOKUP(draft_picks[[#This Row],[drafter_id]],drafters[id],drafters[name]))</f>
        <v>Ryan Marker</v>
      </c>
      <c r="J3950" t="str">
        <f>IF(ISBLANK(draft_picks[[#This Row],[drafter_team_id]]),"",_xlfn.XLOOKUP(draft_picks[[#This Row],[drafter_team_id]],drafter_teams[id],drafter_teams[name]))</f>
        <v/>
      </c>
      <c r="K3950" t="s">
        <v>15484</v>
      </c>
      <c r="L3950" t="s">
        <v>1237</v>
      </c>
      <c r="M3950" t="str">
        <f>IF(OR(ISBLANK(draft_picks[[#This Row],[veto_drafter_id]]),draft_picks[[#This Row],[veto_drafter_id]]=""),"",_xlfn.XLOOKUP(draft_picks[[#This Row],[veto_drafter_id]],drafters[id],drafters[name]))</f>
        <v>Clay Keller</v>
      </c>
      <c r="O3950" t="str">
        <f>IF(OR(ISBLANK(draft_picks[[#This Row],[veto_drafter_team_id]]),draft_picks[[#This Row],[veto_drafter_team_id]]=""),"",_xlfn.XLOOKUP(draft_picks[[#This Row],[veto_drafter_team_id]],drafter_teams[id],drafter_teams[name]))</f>
        <v/>
      </c>
      <c r="R3950" t="str">
        <f>IF(OR(ISBLANK(draft_picks[[#This Row],[veto_override_drafter_id]]),draft_picks[[#This Row],[veto_override_drafter_id]]=""),"",_xlfn.XLOOKUP(draft_picks[[#This Row],[veto_override_drafter_id]],drafters[id],drafters[name]))</f>
        <v/>
      </c>
      <c r="T3950" t="str">
        <f>IF(OR(ISBLANK(draft_picks[[#This Row],[veto_override_team_id]]),draft_picks[[#This Row],[veto_override_team_id]]=""),"",_xlfn.XLOOKUP(draft_picks[[#This Row],[veto_override_team_id]],drafter_teams[id],drafter_teams[name]))</f>
        <v/>
      </c>
    </row>
    <row r="3951" spans="1:20" x14ac:dyDescent="0.25">
      <c r="A3951" t="s">
        <v>771</v>
      </c>
      <c r="B3951" t="str">
        <f>_xlfn.XLOOKUP(draft_picks[[#This Row],[draft_id]],drafts[id],drafts[title])</f>
        <v>Peanuts mini-Super Draft</v>
      </c>
      <c r="C3951">
        <v>5</v>
      </c>
      <c r="D3951">
        <f>IF(C3950&lt;draft_picks[[#This Row],[position]],1,IF(C3950&gt;draft_picks[[#This Row],[position]],D3950+1,IF(C3950=draft_picks[[#This Row],[position]],D3950+1)))</f>
        <v>2</v>
      </c>
      <c r="E3951" t="s">
        <v>16628</v>
      </c>
      <c r="F3951" t="str">
        <f>IF(ISBLANK(draft_picks[[#This Row],[movie_id]]),"",_xlfn.XLOOKUP(draft_picks[[#This Row],[movie_id]],drafts.movies[id],drafts.movies[movie_title]))</f>
        <v>Race for Your Life, Charlie Brown</v>
      </c>
      <c r="G3951" t="s">
        <v>1115</v>
      </c>
      <c r="H3951" t="str">
        <f>IF(ISBLANK(draft_picks[[#This Row],[drafter_id]]),"",_xlfn.XLOOKUP(draft_picks[[#This Row],[drafter_id]],drafters[id],drafters[name]))</f>
        <v>Ryan Marker</v>
      </c>
      <c r="J3951" t="str">
        <f>IF(ISBLANK(draft_picks[[#This Row],[drafter_team_id]]),"",_xlfn.XLOOKUP(draft_picks[[#This Row],[drafter_team_id]],drafter_teams[id],drafter_teams[name]))</f>
        <v/>
      </c>
      <c r="M3951" t="str">
        <f>IF(OR(ISBLANK(draft_picks[[#This Row],[veto_drafter_id]]),draft_picks[[#This Row],[veto_drafter_id]]=""),"",_xlfn.XLOOKUP(draft_picks[[#This Row],[veto_drafter_id]],drafters[id],drafters[name]))</f>
        <v/>
      </c>
      <c r="O3951" t="str">
        <f>IF(OR(ISBLANK(draft_picks[[#This Row],[veto_drafter_team_id]]),draft_picks[[#This Row],[veto_drafter_team_id]]=""),"",_xlfn.XLOOKUP(draft_picks[[#This Row],[veto_drafter_team_id]],drafter_teams[id],drafter_teams[name]))</f>
        <v/>
      </c>
      <c r="R3951" t="str">
        <f>IF(OR(ISBLANK(draft_picks[[#This Row],[veto_override_drafter_id]]),draft_picks[[#This Row],[veto_override_drafter_id]]=""),"",_xlfn.XLOOKUP(draft_picks[[#This Row],[veto_override_drafter_id]],drafters[id],drafters[name]))</f>
        <v/>
      </c>
      <c r="T3951" t="str">
        <f>IF(OR(ISBLANK(draft_picks[[#This Row],[veto_override_team_id]]),draft_picks[[#This Row],[veto_override_team_id]]=""),"",_xlfn.XLOOKUP(draft_picks[[#This Row],[veto_override_team_id]],drafter_teams[id],drafter_teams[name]))</f>
        <v/>
      </c>
    </row>
    <row r="3952" spans="1:20" x14ac:dyDescent="0.25">
      <c r="A3952" t="s">
        <v>771</v>
      </c>
      <c r="B3952" t="str">
        <f>_xlfn.XLOOKUP(draft_picks[[#This Row],[draft_id]],drafts[id],drafts[title])</f>
        <v>Peanuts mini-Super Draft</v>
      </c>
      <c r="C3952">
        <v>4</v>
      </c>
      <c r="D3952">
        <f>IF(C3951&lt;draft_picks[[#This Row],[position]],1,IF(C3951&gt;draft_picks[[#This Row],[position]],D3951+1,IF(C3951=draft_picks[[#This Row],[position]],D3951+1)))</f>
        <v>3</v>
      </c>
      <c r="E3952" s="1" t="s">
        <v>16629</v>
      </c>
      <c r="F3952" t="str">
        <f>IF(ISBLANK(draft_picks[[#This Row],[movie_id]]),"",_xlfn.XLOOKUP(draft_picks[[#This Row],[movie_id]],drafts.movies[id],drafts.movies[movie_title]))</f>
        <v>Bon Voyage, Charlie Brown (and Don't Come Back!!)</v>
      </c>
      <c r="G3952" t="s">
        <v>1237</v>
      </c>
      <c r="H3952" t="str">
        <f>IF(ISBLANK(draft_picks[[#This Row],[drafter_id]]),"",_xlfn.XLOOKUP(draft_picks[[#This Row],[drafter_id]],drafters[id],drafters[name]))</f>
        <v>Clay Keller</v>
      </c>
      <c r="J3952" t="str">
        <f>IF(ISBLANK(draft_picks[[#This Row],[drafter_team_id]]),"",_xlfn.XLOOKUP(draft_picks[[#This Row],[drafter_team_id]],drafter_teams[id],drafter_teams[name]))</f>
        <v/>
      </c>
      <c r="M3952" t="str">
        <f>IF(OR(ISBLANK(draft_picks[[#This Row],[veto_drafter_id]]),draft_picks[[#This Row],[veto_drafter_id]]=""),"",_xlfn.XLOOKUP(draft_picks[[#This Row],[veto_drafter_id]],drafters[id],drafters[name]))</f>
        <v/>
      </c>
      <c r="O3952" t="str">
        <f>IF(OR(ISBLANK(draft_picks[[#This Row],[veto_drafter_team_id]]),draft_picks[[#This Row],[veto_drafter_team_id]]=""),"",_xlfn.XLOOKUP(draft_picks[[#This Row],[veto_drafter_team_id]],drafter_teams[id],drafter_teams[name]))</f>
        <v/>
      </c>
      <c r="R3952" t="str">
        <f>IF(OR(ISBLANK(draft_picks[[#This Row],[veto_override_drafter_id]]),draft_picks[[#This Row],[veto_override_drafter_id]]=""),"",_xlfn.XLOOKUP(draft_picks[[#This Row],[veto_override_drafter_id]],drafters[id],drafters[name]))</f>
        <v/>
      </c>
      <c r="T3952" t="str">
        <f>IF(OR(ISBLANK(draft_picks[[#This Row],[veto_override_team_id]]),draft_picks[[#This Row],[veto_override_team_id]]=""),"",_xlfn.XLOOKUP(draft_picks[[#This Row],[veto_override_team_id]],drafter_teams[id],drafter_teams[name]))</f>
        <v/>
      </c>
    </row>
    <row r="3953" spans="1:21" x14ac:dyDescent="0.25">
      <c r="A3953" t="s">
        <v>771</v>
      </c>
      <c r="B3953" t="str">
        <f>_xlfn.XLOOKUP(draft_picks[[#This Row],[draft_id]],drafts[id],drafts[title])</f>
        <v>Peanuts mini-Super Draft</v>
      </c>
      <c r="C3953">
        <v>3</v>
      </c>
      <c r="D3953">
        <f>IF(C3952&lt;draft_picks[[#This Row],[position]],1,IF(C3952&gt;draft_picks[[#This Row],[position]],D3952+1,IF(C3952=draft_picks[[#This Row],[position]],D3952+1)))</f>
        <v>4</v>
      </c>
      <c r="E3953" t="s">
        <v>16630</v>
      </c>
      <c r="F3953" t="str">
        <f>IF(ISBLANK(draft_picks[[#This Row],[movie_id]]),"",_xlfn.XLOOKUP(draft_picks[[#This Row],[movie_id]],drafts.movies[id],drafts.movies[movie_title]))</f>
        <v>The Peanuts Movie</v>
      </c>
      <c r="G3953" t="s">
        <v>1115</v>
      </c>
      <c r="H3953" t="str">
        <f>IF(ISBLANK(draft_picks[[#This Row],[drafter_id]]),"",_xlfn.XLOOKUP(draft_picks[[#This Row],[drafter_id]],drafters[id],drafters[name]))</f>
        <v>Ryan Marker</v>
      </c>
      <c r="J3953" t="str">
        <f>IF(ISBLANK(draft_picks[[#This Row],[drafter_team_id]]),"",_xlfn.XLOOKUP(draft_picks[[#This Row],[drafter_team_id]],drafter_teams[id],drafter_teams[name]))</f>
        <v/>
      </c>
      <c r="M3953" t="str">
        <f>IF(OR(ISBLANK(draft_picks[[#This Row],[veto_drafter_id]]),draft_picks[[#This Row],[veto_drafter_id]]=""),"",_xlfn.XLOOKUP(draft_picks[[#This Row],[veto_drafter_id]],drafters[id],drafters[name]))</f>
        <v/>
      </c>
      <c r="O3953" t="str">
        <f>IF(OR(ISBLANK(draft_picks[[#This Row],[veto_drafter_team_id]]),draft_picks[[#This Row],[veto_drafter_team_id]]=""),"",_xlfn.XLOOKUP(draft_picks[[#This Row],[veto_drafter_team_id]],drafter_teams[id],drafter_teams[name]))</f>
        <v/>
      </c>
      <c r="R3953" t="str">
        <f>IF(OR(ISBLANK(draft_picks[[#This Row],[veto_override_drafter_id]]),draft_picks[[#This Row],[veto_override_drafter_id]]=""),"",_xlfn.XLOOKUP(draft_picks[[#This Row],[veto_override_drafter_id]],drafters[id],drafters[name]))</f>
        <v/>
      </c>
      <c r="T3953" t="str">
        <f>IF(OR(ISBLANK(draft_picks[[#This Row],[veto_override_team_id]]),draft_picks[[#This Row],[veto_override_team_id]]=""),"",_xlfn.XLOOKUP(draft_picks[[#This Row],[veto_override_team_id]],drafter_teams[id],drafter_teams[name]))</f>
        <v/>
      </c>
    </row>
    <row r="3954" spans="1:21" x14ac:dyDescent="0.25">
      <c r="A3954" t="s">
        <v>771</v>
      </c>
      <c r="B3954" t="str">
        <f>_xlfn.XLOOKUP(draft_picks[[#This Row],[draft_id]],drafts[id],drafts[title])</f>
        <v>Peanuts mini-Super Draft</v>
      </c>
      <c r="C3954">
        <v>2</v>
      </c>
      <c r="D3954">
        <f>IF(C3953&lt;draft_picks[[#This Row],[position]],1,IF(C3953&gt;draft_picks[[#This Row],[position]],D3953+1,IF(C3953=draft_picks[[#This Row],[position]],D3953+1)))</f>
        <v>5</v>
      </c>
      <c r="E3954" t="s">
        <v>16631</v>
      </c>
      <c r="F3954" t="str">
        <f>IF(ISBLANK(draft_picks[[#This Row],[movie_id]]),"",_xlfn.XLOOKUP(draft_picks[[#This Row],[movie_id]],drafts.movies[id],drafts.movies[movie_title]))</f>
        <v>Snoopy Come Home</v>
      </c>
      <c r="G3954" t="s">
        <v>1237</v>
      </c>
      <c r="H3954" t="str">
        <f>IF(ISBLANK(draft_picks[[#This Row],[drafter_id]]),"",_xlfn.XLOOKUP(draft_picks[[#This Row],[drafter_id]],drafters[id],drafters[name]))</f>
        <v>Clay Keller</v>
      </c>
      <c r="J3954" t="str">
        <f>IF(ISBLANK(draft_picks[[#This Row],[drafter_team_id]]),"",_xlfn.XLOOKUP(draft_picks[[#This Row],[drafter_team_id]],drafter_teams[id],drafter_teams[name]))</f>
        <v/>
      </c>
      <c r="M3954" t="str">
        <f>IF(OR(ISBLANK(draft_picks[[#This Row],[veto_drafter_id]]),draft_picks[[#This Row],[veto_drafter_id]]=""),"",_xlfn.XLOOKUP(draft_picks[[#This Row],[veto_drafter_id]],drafters[id],drafters[name]))</f>
        <v/>
      </c>
      <c r="O3954" t="str">
        <f>IF(OR(ISBLANK(draft_picks[[#This Row],[veto_drafter_team_id]]),draft_picks[[#This Row],[veto_drafter_team_id]]=""),"",_xlfn.XLOOKUP(draft_picks[[#This Row],[veto_drafter_team_id]],drafter_teams[id],drafter_teams[name]))</f>
        <v/>
      </c>
      <c r="R3954" t="str">
        <f>IF(OR(ISBLANK(draft_picks[[#This Row],[veto_override_drafter_id]]),draft_picks[[#This Row],[veto_override_drafter_id]]=""),"",_xlfn.XLOOKUP(draft_picks[[#This Row],[veto_override_drafter_id]],drafters[id],drafters[name]))</f>
        <v/>
      </c>
      <c r="T3954" t="str">
        <f>IF(OR(ISBLANK(draft_picks[[#This Row],[veto_override_team_id]]),draft_picks[[#This Row],[veto_override_team_id]]=""),"",_xlfn.XLOOKUP(draft_picks[[#This Row],[veto_override_team_id]],drafter_teams[id],drafter_teams[name]))</f>
        <v/>
      </c>
    </row>
    <row r="3955" spans="1:21" x14ac:dyDescent="0.25">
      <c r="A3955" t="s">
        <v>771</v>
      </c>
      <c r="B3955" t="str">
        <f>_xlfn.XLOOKUP(draft_picks[[#This Row],[draft_id]],drafts[id],drafts[title])</f>
        <v>Peanuts mini-Super Draft</v>
      </c>
      <c r="C3955">
        <v>1</v>
      </c>
      <c r="D3955">
        <f>IF(C3954&lt;draft_picks[[#This Row],[position]],1,IF(C3954&gt;draft_picks[[#This Row],[position]],D3954+1,IF(C3954=draft_picks[[#This Row],[position]],D3954+1)))</f>
        <v>6</v>
      </c>
      <c r="E3955" t="s">
        <v>16632</v>
      </c>
      <c r="F3955" t="str">
        <f>IF(ISBLANK(draft_picks[[#This Row],[movie_id]]),"",_xlfn.XLOOKUP(draft_picks[[#This Row],[movie_id]],drafts.movies[id],drafts.movies[movie_title]))</f>
        <v>A Boy Named Charlie Brown</v>
      </c>
      <c r="G3955" t="s">
        <v>1115</v>
      </c>
      <c r="H3955" t="str">
        <f>IF(ISBLANK(draft_picks[[#This Row],[drafter_id]]),"",_xlfn.XLOOKUP(draft_picks[[#This Row],[drafter_id]],drafters[id],drafters[name]))</f>
        <v>Ryan Marker</v>
      </c>
      <c r="J3955" t="str">
        <f>IF(ISBLANK(draft_picks[[#This Row],[drafter_team_id]]),"",_xlfn.XLOOKUP(draft_picks[[#This Row],[drafter_team_id]],drafter_teams[id],drafter_teams[name]))</f>
        <v/>
      </c>
      <c r="M3955" t="str">
        <f>IF(OR(ISBLANK(draft_picks[[#This Row],[veto_drafter_id]]),draft_picks[[#This Row],[veto_drafter_id]]=""),"",_xlfn.XLOOKUP(draft_picks[[#This Row],[veto_drafter_id]],drafters[id],drafters[name]))</f>
        <v/>
      </c>
      <c r="O3955" t="str">
        <f>IF(OR(ISBLANK(draft_picks[[#This Row],[veto_drafter_team_id]]),draft_picks[[#This Row],[veto_drafter_team_id]]=""),"",_xlfn.XLOOKUP(draft_picks[[#This Row],[veto_drafter_team_id]],drafter_teams[id],drafter_teams[name]))</f>
        <v/>
      </c>
      <c r="R3955" t="str">
        <f>IF(OR(ISBLANK(draft_picks[[#This Row],[veto_override_drafter_id]]),draft_picks[[#This Row],[veto_override_drafter_id]]=""),"",_xlfn.XLOOKUP(draft_picks[[#This Row],[veto_override_drafter_id]],drafters[id],drafters[name]))</f>
        <v/>
      </c>
      <c r="T3955" t="str">
        <f>IF(OR(ISBLANK(draft_picks[[#This Row],[veto_override_team_id]]),draft_picks[[#This Row],[veto_override_team_id]]=""),"",_xlfn.XLOOKUP(draft_picks[[#This Row],[veto_override_team_id]],drafter_teams[id],drafter_teams[name]))</f>
        <v/>
      </c>
    </row>
    <row r="3956" spans="1:21" x14ac:dyDescent="0.25">
      <c r="A3956" t="s">
        <v>371</v>
      </c>
      <c r="B3956" t="str">
        <f>_xlfn.XLOOKUP(draft_picks[[#This Row],[draft_id]],drafts[id],drafts[title])</f>
        <v>Harry Belafonte</v>
      </c>
      <c r="C3956">
        <v>7</v>
      </c>
      <c r="D3956">
        <f>IF(C3955&lt;draft_picks[[#This Row],[position]],1,IF(C3955&gt;draft_picks[[#This Row],[position]],D3955+1,IF(C3955=draft_picks[[#This Row],[position]],D3955+1)))</f>
        <v>1</v>
      </c>
      <c r="E3956" t="s">
        <v>16633</v>
      </c>
      <c r="F3956" t="str">
        <f>IF(ISBLANK(draft_picks[[#This Row],[movie_id]]),"",_xlfn.XLOOKUP(draft_picks[[#This Row],[movie_id]],drafts.movies[id],drafts.movies[movie_title]))</f>
        <v>The Angel Levine</v>
      </c>
      <c r="G3956" t="s">
        <v>789</v>
      </c>
      <c r="H3956" t="str">
        <f>IF(ISBLANK(draft_picks[[#This Row],[drafter_id]]),"",_xlfn.XLOOKUP(draft_picks[[#This Row],[drafter_id]],drafters[id],drafters[name]))</f>
        <v>Bryan Cogman</v>
      </c>
      <c r="J3956" t="str">
        <f>IF(ISBLANK(draft_picks[[#This Row],[drafter_team_id]]),"",_xlfn.XLOOKUP(draft_picks[[#This Row],[drafter_team_id]],drafter_teams[id],drafter_teams[name]))</f>
        <v/>
      </c>
      <c r="M3956" t="str">
        <f>IF(OR(ISBLANK(draft_picks[[#This Row],[veto_drafter_id]]),draft_picks[[#This Row],[veto_drafter_id]]=""),"",_xlfn.XLOOKUP(draft_picks[[#This Row],[veto_drafter_id]],drafters[id],drafters[name]))</f>
        <v/>
      </c>
      <c r="O3956" t="str">
        <f>IF(OR(ISBLANK(draft_picks[[#This Row],[veto_drafter_team_id]]),draft_picks[[#This Row],[veto_drafter_team_id]]=""),"",_xlfn.XLOOKUP(draft_picks[[#This Row],[veto_drafter_team_id]],drafter_teams[id],drafter_teams[name]))</f>
        <v/>
      </c>
      <c r="R3956" t="str">
        <f>IF(OR(ISBLANK(draft_picks[[#This Row],[veto_override_drafter_id]]),draft_picks[[#This Row],[veto_override_drafter_id]]=""),"",_xlfn.XLOOKUP(draft_picks[[#This Row],[veto_override_drafter_id]],drafters[id],drafters[name]))</f>
        <v/>
      </c>
      <c r="T3956" t="str">
        <f>IF(OR(ISBLANK(draft_picks[[#This Row],[veto_override_team_id]]),draft_picks[[#This Row],[veto_override_team_id]]=""),"",_xlfn.XLOOKUP(draft_picks[[#This Row],[veto_override_team_id]],drafter_teams[id],drafter_teams[name]))</f>
        <v/>
      </c>
    </row>
    <row r="3957" spans="1:21" x14ac:dyDescent="0.25">
      <c r="A3957" t="s">
        <v>371</v>
      </c>
      <c r="B3957" t="str">
        <f>_xlfn.XLOOKUP(draft_picks[[#This Row],[draft_id]],drafts[id],drafts[title])</f>
        <v>Harry Belafonte</v>
      </c>
      <c r="C3957">
        <v>6</v>
      </c>
      <c r="D3957">
        <f>IF(C3956&lt;draft_picks[[#This Row],[position]],1,IF(C3956&gt;draft_picks[[#This Row],[position]],D3956+1,IF(C3956=draft_picks[[#This Row],[position]],D3956+1)))</f>
        <v>2</v>
      </c>
      <c r="E3957" t="s">
        <v>16634</v>
      </c>
      <c r="F3957" t="str">
        <f>IF(ISBLANK(draft_picks[[#This Row],[movie_id]]),"",_xlfn.XLOOKUP(draft_picks[[#This Row],[movie_id]],drafts.movies[id],drafts.movies[movie_title]))</f>
        <v>Island in the Sun</v>
      </c>
      <c r="G3957" t="s">
        <v>789</v>
      </c>
      <c r="H3957" t="str">
        <f>IF(ISBLANK(draft_picks[[#This Row],[drafter_id]]),"",_xlfn.XLOOKUP(draft_picks[[#This Row],[drafter_id]],drafters[id],drafters[name]))</f>
        <v>Bryan Cogman</v>
      </c>
      <c r="J3957" t="str">
        <f>IF(ISBLANK(draft_picks[[#This Row],[drafter_team_id]]),"",_xlfn.XLOOKUP(draft_picks[[#This Row],[drafter_team_id]],drafter_teams[id],drafter_teams[name]))</f>
        <v/>
      </c>
      <c r="K3957" t="s">
        <v>15484</v>
      </c>
      <c r="L3957" t="s">
        <v>915</v>
      </c>
      <c r="M3957" t="str">
        <f>IF(OR(ISBLANK(draft_picks[[#This Row],[veto_drafter_id]]),draft_picks[[#This Row],[veto_drafter_id]]=""),"",_xlfn.XLOOKUP(draft_picks[[#This Row],[veto_drafter_id]],drafters[id],drafters[name]))</f>
        <v>Billy Ray Brewton</v>
      </c>
      <c r="O3957" t="str">
        <f>IF(OR(ISBLANK(draft_picks[[#This Row],[veto_drafter_team_id]]),draft_picks[[#This Row],[veto_drafter_team_id]]=""),"",_xlfn.XLOOKUP(draft_picks[[#This Row],[veto_drafter_team_id]],drafter_teams[id],drafter_teams[name]))</f>
        <v/>
      </c>
      <c r="R3957" t="str">
        <f>IF(OR(ISBLANK(draft_picks[[#This Row],[veto_override_drafter_id]]),draft_picks[[#This Row],[veto_override_drafter_id]]=""),"",_xlfn.XLOOKUP(draft_picks[[#This Row],[veto_override_drafter_id]],drafters[id],drafters[name]))</f>
        <v/>
      </c>
      <c r="T3957" t="str">
        <f>IF(OR(ISBLANK(draft_picks[[#This Row],[veto_override_team_id]]),draft_picks[[#This Row],[veto_override_team_id]]=""),"",_xlfn.XLOOKUP(draft_picks[[#This Row],[veto_override_team_id]],drafter_teams[id],drafter_teams[name]))</f>
        <v/>
      </c>
    </row>
    <row r="3958" spans="1:21" x14ac:dyDescent="0.25">
      <c r="A3958" t="s">
        <v>371</v>
      </c>
      <c r="B3958" t="str">
        <f>_xlfn.XLOOKUP(draft_picks[[#This Row],[draft_id]],drafts[id],drafts[title])</f>
        <v>Harry Belafonte</v>
      </c>
      <c r="C3958">
        <v>6</v>
      </c>
      <c r="D3958">
        <f>IF(C3957&lt;draft_picks[[#This Row],[position]],1,IF(C3957&gt;draft_picks[[#This Row],[position]],D3957+1,IF(C3957=draft_picks[[#This Row],[position]],D3957+1)))</f>
        <v>3</v>
      </c>
      <c r="E3958" t="s">
        <v>16635</v>
      </c>
      <c r="F3958" t="str">
        <f>IF(ISBLANK(draft_picks[[#This Row],[movie_id]]),"",_xlfn.XLOOKUP(draft_picks[[#This Row],[movie_id]],drafts.movies[id],drafts.movies[movie_title]))</f>
        <v>Bright Road</v>
      </c>
      <c r="G3958" t="s">
        <v>789</v>
      </c>
      <c r="H3958" t="str">
        <f>IF(ISBLANK(draft_picks[[#This Row],[drafter_id]]),"",_xlfn.XLOOKUP(draft_picks[[#This Row],[drafter_id]],drafters[id],drafters[name]))</f>
        <v>Bryan Cogman</v>
      </c>
      <c r="J3958" t="str">
        <f>IF(ISBLANK(draft_picks[[#This Row],[drafter_team_id]]),"",_xlfn.XLOOKUP(draft_picks[[#This Row],[drafter_team_id]],drafter_teams[id],drafter_teams[name]))</f>
        <v/>
      </c>
      <c r="M3958" t="str">
        <f>IF(OR(ISBLANK(draft_picks[[#This Row],[veto_drafter_id]]),draft_picks[[#This Row],[veto_drafter_id]]=""),"",_xlfn.XLOOKUP(draft_picks[[#This Row],[veto_drafter_id]],drafters[id],drafters[name]))</f>
        <v/>
      </c>
      <c r="O3958" t="str">
        <f>IF(OR(ISBLANK(draft_picks[[#This Row],[veto_drafter_team_id]]),draft_picks[[#This Row],[veto_drafter_team_id]]=""),"",_xlfn.XLOOKUP(draft_picks[[#This Row],[veto_drafter_team_id]],drafter_teams[id],drafter_teams[name]))</f>
        <v/>
      </c>
      <c r="R3958" t="str">
        <f>IF(OR(ISBLANK(draft_picks[[#This Row],[veto_override_drafter_id]]),draft_picks[[#This Row],[veto_override_drafter_id]]=""),"",_xlfn.XLOOKUP(draft_picks[[#This Row],[veto_override_drafter_id]],drafters[id],drafters[name]))</f>
        <v/>
      </c>
      <c r="T3958" t="str">
        <f>IF(OR(ISBLANK(draft_picks[[#This Row],[veto_override_team_id]]),draft_picks[[#This Row],[veto_override_team_id]]=""),"",_xlfn.XLOOKUP(draft_picks[[#This Row],[veto_override_team_id]],drafter_teams[id],drafter_teams[name]))</f>
        <v/>
      </c>
    </row>
    <row r="3959" spans="1:21" x14ac:dyDescent="0.25">
      <c r="A3959" t="s">
        <v>371</v>
      </c>
      <c r="B3959" t="str">
        <f>_xlfn.XLOOKUP(draft_picks[[#This Row],[draft_id]],drafts[id],drafts[title])</f>
        <v>Harry Belafonte</v>
      </c>
      <c r="C3959">
        <v>5</v>
      </c>
      <c r="D3959">
        <f>IF(C3958&lt;draft_picks[[#This Row],[position]],1,IF(C3958&gt;draft_picks[[#This Row],[position]],D3958+1,IF(C3958=draft_picks[[#This Row],[position]],D3958+1)))</f>
        <v>4</v>
      </c>
      <c r="E3959" t="s">
        <v>8316</v>
      </c>
      <c r="F3959" t="str">
        <f>IF(ISBLANK(draft_picks[[#This Row],[movie_id]]),"",_xlfn.XLOOKUP(draft_picks[[#This Row],[movie_id]],drafts.movies[id],drafts.movies[movie_title]))</f>
        <v>Beetlejuice</v>
      </c>
      <c r="G3959" t="s">
        <v>915</v>
      </c>
      <c r="H3959" t="str">
        <f>IF(ISBLANK(draft_picks[[#This Row],[drafter_id]]),"",_xlfn.XLOOKUP(draft_picks[[#This Row],[drafter_id]],drafters[id],drafters[name]))</f>
        <v>Billy Ray Brewton</v>
      </c>
      <c r="J3959" t="str">
        <f>IF(ISBLANK(draft_picks[[#This Row],[drafter_team_id]]),"",_xlfn.XLOOKUP(draft_picks[[#This Row],[drafter_team_id]],drafter_teams[id],drafter_teams[name]))</f>
        <v/>
      </c>
      <c r="M3959" t="str">
        <f>IF(OR(ISBLANK(draft_picks[[#This Row],[veto_drafter_id]]),draft_picks[[#This Row],[veto_drafter_id]]=""),"",_xlfn.XLOOKUP(draft_picks[[#This Row],[veto_drafter_id]],drafters[id],drafters[name]))</f>
        <v/>
      </c>
      <c r="O3959" t="str">
        <f>IF(OR(ISBLANK(draft_picks[[#This Row],[veto_drafter_team_id]]),draft_picks[[#This Row],[veto_drafter_team_id]]=""),"",_xlfn.XLOOKUP(draft_picks[[#This Row],[veto_drafter_team_id]],drafter_teams[id],drafter_teams[name]))</f>
        <v/>
      </c>
      <c r="R3959" t="str">
        <f>IF(OR(ISBLANK(draft_picks[[#This Row],[veto_override_drafter_id]]),draft_picks[[#This Row],[veto_override_drafter_id]]=""),"",_xlfn.XLOOKUP(draft_picks[[#This Row],[veto_override_drafter_id]],drafters[id],drafters[name]))</f>
        <v/>
      </c>
      <c r="T3959" t="str">
        <f>IF(OR(ISBLANK(draft_picks[[#This Row],[veto_override_team_id]]),draft_picks[[#This Row],[veto_override_team_id]]=""),"",_xlfn.XLOOKUP(draft_picks[[#This Row],[veto_override_team_id]],drafter_teams[id],drafter_teams[name]))</f>
        <v/>
      </c>
      <c r="U3959" t="b">
        <v>1</v>
      </c>
    </row>
    <row r="3960" spans="1:21" x14ac:dyDescent="0.25">
      <c r="A3960" t="s">
        <v>371</v>
      </c>
      <c r="B3960" t="str">
        <f>_xlfn.XLOOKUP(draft_picks[[#This Row],[draft_id]],drafts[id],drafts[title])</f>
        <v>Harry Belafonte</v>
      </c>
      <c r="C3960">
        <v>5</v>
      </c>
      <c r="D3960">
        <f>IF(C3959&lt;draft_picks[[#This Row],[position]],1,IF(C3959&gt;draft_picks[[#This Row],[position]],D3959+1,IF(C3959=draft_picks[[#This Row],[position]],D3959+1)))</f>
        <v>5</v>
      </c>
      <c r="E3960" t="s">
        <v>16636</v>
      </c>
      <c r="F3960" t="str">
        <f>IF(ISBLANK(draft_picks[[#This Row],[movie_id]]),"",_xlfn.XLOOKUP(draft_picks[[#This Row],[movie_id]],drafts.movies[id],drafts.movies[movie_title]))</f>
        <v>Kansas City</v>
      </c>
      <c r="G3960" t="s">
        <v>915</v>
      </c>
      <c r="H3960" t="str">
        <f>IF(ISBLANK(draft_picks[[#This Row],[drafter_id]]),"",_xlfn.XLOOKUP(draft_picks[[#This Row],[drafter_id]],drafters[id],drafters[name]))</f>
        <v>Billy Ray Brewton</v>
      </c>
      <c r="J3960" t="str">
        <f>IF(ISBLANK(draft_picks[[#This Row],[drafter_team_id]]),"",_xlfn.XLOOKUP(draft_picks[[#This Row],[drafter_team_id]],drafter_teams[id],drafter_teams[name]))</f>
        <v/>
      </c>
      <c r="M3960" t="str">
        <f>IF(OR(ISBLANK(draft_picks[[#This Row],[veto_drafter_id]]),draft_picks[[#This Row],[veto_drafter_id]]=""),"",_xlfn.XLOOKUP(draft_picks[[#This Row],[veto_drafter_id]],drafters[id],drafters[name]))</f>
        <v/>
      </c>
      <c r="O3960" t="str">
        <f>IF(OR(ISBLANK(draft_picks[[#This Row],[veto_drafter_team_id]]),draft_picks[[#This Row],[veto_drafter_team_id]]=""),"",_xlfn.XLOOKUP(draft_picks[[#This Row],[veto_drafter_team_id]],drafter_teams[id],drafter_teams[name]))</f>
        <v/>
      </c>
      <c r="R3960" t="str">
        <f>IF(OR(ISBLANK(draft_picks[[#This Row],[veto_override_drafter_id]]),draft_picks[[#This Row],[veto_override_drafter_id]]=""),"",_xlfn.XLOOKUP(draft_picks[[#This Row],[veto_override_drafter_id]],drafters[id],drafters[name]))</f>
        <v/>
      </c>
      <c r="T3960" t="str">
        <f>IF(OR(ISBLANK(draft_picks[[#This Row],[veto_override_team_id]]),draft_picks[[#This Row],[veto_override_team_id]]=""),"",_xlfn.XLOOKUP(draft_picks[[#This Row],[veto_override_team_id]],drafter_teams[id],drafter_teams[name]))</f>
        <v/>
      </c>
    </row>
    <row r="3961" spans="1:21" x14ac:dyDescent="0.25">
      <c r="A3961" t="s">
        <v>371</v>
      </c>
      <c r="B3961" t="str">
        <f>_xlfn.XLOOKUP(draft_picks[[#This Row],[draft_id]],drafts[id],drafts[title])</f>
        <v>Harry Belafonte</v>
      </c>
      <c r="C3961">
        <v>4</v>
      </c>
      <c r="D3961">
        <f>IF(C3960&lt;draft_picks[[#This Row],[position]],1,IF(C3960&gt;draft_picks[[#This Row],[position]],D3960+1,IF(C3960=draft_picks[[#This Row],[position]],D3960+1)))</f>
        <v>6</v>
      </c>
      <c r="E3961" t="s">
        <v>16637</v>
      </c>
      <c r="F3961" t="str">
        <f>IF(ISBLANK(draft_picks[[#This Row],[movie_id]]),"",_xlfn.XLOOKUP(draft_picks[[#This Row],[movie_id]],drafts.movies[id],drafts.movies[movie_title]))</f>
        <v>The World, the Flesh and the Devil</v>
      </c>
      <c r="G3961" t="s">
        <v>789</v>
      </c>
      <c r="H3961" t="str">
        <f>IF(ISBLANK(draft_picks[[#This Row],[drafter_id]]),"",_xlfn.XLOOKUP(draft_picks[[#This Row],[drafter_id]],drafters[id],drafters[name]))</f>
        <v>Bryan Cogman</v>
      </c>
      <c r="J3961" t="str">
        <f>IF(ISBLANK(draft_picks[[#This Row],[drafter_team_id]]),"",_xlfn.XLOOKUP(draft_picks[[#This Row],[drafter_team_id]],drafter_teams[id],drafter_teams[name]))</f>
        <v/>
      </c>
      <c r="M3961" t="str">
        <f>IF(OR(ISBLANK(draft_picks[[#This Row],[veto_drafter_id]]),draft_picks[[#This Row],[veto_drafter_id]]=""),"",_xlfn.XLOOKUP(draft_picks[[#This Row],[veto_drafter_id]],drafters[id],drafters[name]))</f>
        <v/>
      </c>
      <c r="O3961" t="str">
        <f>IF(OR(ISBLANK(draft_picks[[#This Row],[veto_drafter_team_id]]),draft_picks[[#This Row],[veto_drafter_team_id]]=""),"",_xlfn.XLOOKUP(draft_picks[[#This Row],[veto_drafter_team_id]],drafter_teams[id],drafter_teams[name]))</f>
        <v/>
      </c>
      <c r="R3961" t="str">
        <f>IF(OR(ISBLANK(draft_picks[[#This Row],[veto_override_drafter_id]]),draft_picks[[#This Row],[veto_override_drafter_id]]=""),"",_xlfn.XLOOKUP(draft_picks[[#This Row],[veto_override_drafter_id]],drafters[id],drafters[name]))</f>
        <v/>
      </c>
      <c r="T3961" t="str">
        <f>IF(OR(ISBLANK(draft_picks[[#This Row],[veto_override_team_id]]),draft_picks[[#This Row],[veto_override_team_id]]=""),"",_xlfn.XLOOKUP(draft_picks[[#This Row],[veto_override_team_id]],drafter_teams[id],drafter_teams[name]))</f>
        <v/>
      </c>
    </row>
    <row r="3962" spans="1:21" x14ac:dyDescent="0.25">
      <c r="A3962" t="s">
        <v>371</v>
      </c>
      <c r="B3962" t="str">
        <f>_xlfn.XLOOKUP(draft_picks[[#This Row],[draft_id]],drafts[id],drafts[title])</f>
        <v>Harry Belafonte</v>
      </c>
      <c r="C3962">
        <v>3</v>
      </c>
      <c r="D3962">
        <f>IF(C3961&lt;draft_picks[[#This Row],[position]],1,IF(C3961&gt;draft_picks[[#This Row],[position]],D3961+1,IF(C3961=draft_picks[[#This Row],[position]],D3961+1)))</f>
        <v>7</v>
      </c>
      <c r="E3962" t="s">
        <v>16638</v>
      </c>
      <c r="F3962" t="str">
        <f>IF(ISBLANK(draft_picks[[#This Row],[movie_id]]),"",_xlfn.XLOOKUP(draft_picks[[#This Row],[movie_id]],drafts.movies[id],drafts.movies[movie_title]))</f>
        <v>Carmen Jones</v>
      </c>
      <c r="G3962" t="s">
        <v>915</v>
      </c>
      <c r="H3962" t="str">
        <f>IF(ISBLANK(draft_picks[[#This Row],[drafter_id]]),"",_xlfn.XLOOKUP(draft_picks[[#This Row],[drafter_id]],drafters[id],drafters[name]))</f>
        <v>Billy Ray Brewton</v>
      </c>
      <c r="J3962" t="str">
        <f>IF(ISBLANK(draft_picks[[#This Row],[drafter_team_id]]),"",_xlfn.XLOOKUP(draft_picks[[#This Row],[drafter_team_id]],drafter_teams[id],drafter_teams[name]))</f>
        <v/>
      </c>
      <c r="M3962" t="str">
        <f>IF(OR(ISBLANK(draft_picks[[#This Row],[veto_drafter_id]]),draft_picks[[#This Row],[veto_drafter_id]]=""),"",_xlfn.XLOOKUP(draft_picks[[#This Row],[veto_drafter_id]],drafters[id],drafters[name]))</f>
        <v/>
      </c>
      <c r="O3962" t="str">
        <f>IF(OR(ISBLANK(draft_picks[[#This Row],[veto_drafter_team_id]]),draft_picks[[#This Row],[veto_drafter_team_id]]=""),"",_xlfn.XLOOKUP(draft_picks[[#This Row],[veto_drafter_team_id]],drafter_teams[id],drafter_teams[name]))</f>
        <v/>
      </c>
      <c r="R3962" t="str">
        <f>IF(OR(ISBLANK(draft_picks[[#This Row],[veto_override_drafter_id]]),draft_picks[[#This Row],[veto_override_drafter_id]]=""),"",_xlfn.XLOOKUP(draft_picks[[#This Row],[veto_override_drafter_id]],drafters[id],drafters[name]))</f>
        <v/>
      </c>
      <c r="T3962" t="str">
        <f>IF(OR(ISBLANK(draft_picks[[#This Row],[veto_override_team_id]]),draft_picks[[#This Row],[veto_override_team_id]]=""),"",_xlfn.XLOOKUP(draft_picks[[#This Row],[veto_override_team_id]],drafter_teams[id],drafter_teams[name]))</f>
        <v/>
      </c>
    </row>
    <row r="3963" spans="1:21" x14ac:dyDescent="0.25">
      <c r="A3963" t="s">
        <v>371</v>
      </c>
      <c r="B3963" t="str">
        <f>_xlfn.XLOOKUP(draft_picks[[#This Row],[draft_id]],drafts[id],drafts[title])</f>
        <v>Harry Belafonte</v>
      </c>
      <c r="C3963">
        <v>2</v>
      </c>
      <c r="D3963">
        <f>IF(C3962&lt;draft_picks[[#This Row],[position]],1,IF(C3962&gt;draft_picks[[#This Row],[position]],D3962+1,IF(C3962=draft_picks[[#This Row],[position]],D3962+1)))</f>
        <v>8</v>
      </c>
      <c r="E3963" t="s">
        <v>16639</v>
      </c>
      <c r="F3963" t="str">
        <f>IF(ISBLANK(draft_picks[[#This Row],[movie_id]]),"",_xlfn.XLOOKUP(draft_picks[[#This Row],[movie_id]],drafts.movies[id],drafts.movies[movie_title]))</f>
        <v>Buck and the Preacher</v>
      </c>
      <c r="G3963" t="s">
        <v>789</v>
      </c>
      <c r="H3963" t="str">
        <f>IF(ISBLANK(draft_picks[[#This Row],[drafter_id]]),"",_xlfn.XLOOKUP(draft_picks[[#This Row],[drafter_id]],drafters[id],drafters[name]))</f>
        <v>Bryan Cogman</v>
      </c>
      <c r="J3963" t="str">
        <f>IF(ISBLANK(draft_picks[[#This Row],[drafter_team_id]]),"",_xlfn.XLOOKUP(draft_picks[[#This Row],[drafter_team_id]],drafter_teams[id],drafter_teams[name]))</f>
        <v/>
      </c>
      <c r="M3963" t="str">
        <f>IF(OR(ISBLANK(draft_picks[[#This Row],[veto_drafter_id]]),draft_picks[[#This Row],[veto_drafter_id]]=""),"",_xlfn.XLOOKUP(draft_picks[[#This Row],[veto_drafter_id]],drafters[id],drafters[name]))</f>
        <v/>
      </c>
      <c r="O3963" t="str">
        <f>IF(OR(ISBLANK(draft_picks[[#This Row],[veto_drafter_team_id]]),draft_picks[[#This Row],[veto_drafter_team_id]]=""),"",_xlfn.XLOOKUP(draft_picks[[#This Row],[veto_drafter_team_id]],drafter_teams[id],drafter_teams[name]))</f>
        <v/>
      </c>
      <c r="R3963" t="str">
        <f>IF(OR(ISBLANK(draft_picks[[#This Row],[veto_override_drafter_id]]),draft_picks[[#This Row],[veto_override_drafter_id]]=""),"",_xlfn.XLOOKUP(draft_picks[[#This Row],[veto_override_drafter_id]],drafters[id],drafters[name]))</f>
        <v/>
      </c>
      <c r="T3963" t="str">
        <f>IF(OR(ISBLANK(draft_picks[[#This Row],[veto_override_team_id]]),draft_picks[[#This Row],[veto_override_team_id]]=""),"",_xlfn.XLOOKUP(draft_picks[[#This Row],[veto_override_team_id]],drafter_teams[id],drafter_teams[name]))</f>
        <v/>
      </c>
    </row>
    <row r="3964" spans="1:21" x14ac:dyDescent="0.25">
      <c r="A3964" t="s">
        <v>371</v>
      </c>
      <c r="B3964" t="str">
        <f>_xlfn.XLOOKUP(draft_picks[[#This Row],[draft_id]],drafts[id],drafts[title])</f>
        <v>Harry Belafonte</v>
      </c>
      <c r="C3964">
        <v>1</v>
      </c>
      <c r="D3964">
        <f>IF(C3963&lt;draft_picks[[#This Row],[position]],1,IF(C3963&gt;draft_picks[[#This Row],[position]],D3963+1,IF(C3963=draft_picks[[#This Row],[position]],D3963+1)))</f>
        <v>9</v>
      </c>
      <c r="E3964" t="s">
        <v>16640</v>
      </c>
      <c r="F3964" t="str">
        <f>IF(ISBLANK(draft_picks[[#This Row],[movie_id]]),"",_xlfn.XLOOKUP(draft_picks[[#This Row],[movie_id]],drafts.movies[id],drafts.movies[movie_title]))</f>
        <v>Odds Against Tomorrow</v>
      </c>
      <c r="G3964" t="s">
        <v>915</v>
      </c>
      <c r="H3964" t="str">
        <f>IF(ISBLANK(draft_picks[[#This Row],[drafter_id]]),"",_xlfn.XLOOKUP(draft_picks[[#This Row],[drafter_id]],drafters[id],drafters[name]))</f>
        <v>Billy Ray Brewton</v>
      </c>
      <c r="J3964" t="str">
        <f>IF(ISBLANK(draft_picks[[#This Row],[drafter_team_id]]),"",_xlfn.XLOOKUP(draft_picks[[#This Row],[drafter_team_id]],drafter_teams[id],drafter_teams[name]))</f>
        <v/>
      </c>
      <c r="M3964" t="str">
        <f>IF(OR(ISBLANK(draft_picks[[#This Row],[veto_drafter_id]]),draft_picks[[#This Row],[veto_drafter_id]]=""),"",_xlfn.XLOOKUP(draft_picks[[#This Row],[veto_drafter_id]],drafters[id],drafters[name]))</f>
        <v/>
      </c>
      <c r="O3964" t="str">
        <f>IF(OR(ISBLANK(draft_picks[[#This Row],[veto_drafter_team_id]]),draft_picks[[#This Row],[veto_drafter_team_id]]=""),"",_xlfn.XLOOKUP(draft_picks[[#This Row],[veto_drafter_team_id]],drafter_teams[id],drafter_teams[name]))</f>
        <v/>
      </c>
      <c r="R3964" t="str">
        <f>IF(OR(ISBLANK(draft_picks[[#This Row],[veto_override_drafter_id]]),draft_picks[[#This Row],[veto_override_drafter_id]]=""),"",_xlfn.XLOOKUP(draft_picks[[#This Row],[veto_override_drafter_id]],drafters[id],drafters[name]))</f>
        <v/>
      </c>
      <c r="T3964" t="str">
        <f>IF(OR(ISBLANK(draft_picks[[#This Row],[veto_override_team_id]]),draft_picks[[#This Row],[veto_override_team_id]]=""),"",_xlfn.XLOOKUP(draft_picks[[#This Row],[veto_override_team_id]],drafter_teams[id],drafter_teams[name]))</f>
        <v/>
      </c>
    </row>
    <row r="3965" spans="1:21" x14ac:dyDescent="0.25">
      <c r="A3965" t="s">
        <v>669</v>
      </c>
      <c r="B3965" t="str">
        <f>_xlfn.XLOOKUP(draft_picks[[#This Row],[draft_id]],drafts[id],drafts[title])</f>
        <v>The Invisible Man ('30s/'40s) mini-Super Draft</v>
      </c>
      <c r="C3965">
        <v>5</v>
      </c>
      <c r="D3965">
        <f>IF(C3964&lt;draft_picks[[#This Row],[position]],1,IF(C3964&gt;draft_picks[[#This Row],[position]],D3964+1,IF(C3964=draft_picks[[#This Row],[position]],D3964+1)))</f>
        <v>1</v>
      </c>
      <c r="E3965" t="s">
        <v>16963</v>
      </c>
      <c r="F3965" t="str">
        <f>IF(ISBLANK(draft_picks[[#This Row],[movie_id]]),"",_xlfn.XLOOKUP(draft_picks[[#This Row],[movie_id]],drafts.movies[id],drafts.movies[movie_title]))</f>
        <v>The Invisible Woman</v>
      </c>
      <c r="G3965" t="s">
        <v>1115</v>
      </c>
      <c r="H3965" t="str">
        <f>IF(ISBLANK(draft_picks[[#This Row],[drafter_id]]),"",_xlfn.XLOOKUP(draft_picks[[#This Row],[drafter_id]],drafters[id],drafters[name]))</f>
        <v>Ryan Marker</v>
      </c>
      <c r="J3965" t="str">
        <f>IF(ISBLANK(draft_picks[[#This Row],[drafter_team_id]]),"",_xlfn.XLOOKUP(draft_picks[[#This Row],[drafter_team_id]],drafter_teams[id],drafter_teams[name]))</f>
        <v/>
      </c>
      <c r="M3965" t="str">
        <f>IF(OR(ISBLANK(draft_picks[[#This Row],[veto_drafter_id]]),draft_picks[[#This Row],[veto_drafter_id]]=""),"",_xlfn.XLOOKUP(draft_picks[[#This Row],[veto_drafter_id]],drafters[id],drafters[name]))</f>
        <v/>
      </c>
      <c r="O3965" t="str">
        <f>IF(OR(ISBLANK(draft_picks[[#This Row],[veto_drafter_team_id]]),draft_picks[[#This Row],[veto_drafter_team_id]]=""),"",_xlfn.XLOOKUP(draft_picks[[#This Row],[veto_drafter_team_id]],drafter_teams[id],drafter_teams[name]))</f>
        <v/>
      </c>
      <c r="R3965" t="str">
        <f>IF(OR(ISBLANK(draft_picks[[#This Row],[veto_override_drafter_id]]),draft_picks[[#This Row],[veto_override_drafter_id]]=""),"",_xlfn.XLOOKUP(draft_picks[[#This Row],[veto_override_drafter_id]],drafters[id],drafters[name]))</f>
        <v/>
      </c>
      <c r="T3965" t="str">
        <f>IF(OR(ISBLANK(draft_picks[[#This Row],[veto_override_team_id]]),draft_picks[[#This Row],[veto_override_team_id]]=""),"",_xlfn.XLOOKUP(draft_picks[[#This Row],[veto_override_team_id]],drafter_teams[id],drafter_teams[name]))</f>
        <v/>
      </c>
    </row>
    <row r="3966" spans="1:21" x14ac:dyDescent="0.25">
      <c r="A3966" t="s">
        <v>669</v>
      </c>
      <c r="B3966" t="str">
        <f>_xlfn.XLOOKUP(draft_picks[[#This Row],[draft_id]],drafts[id],drafts[title])</f>
        <v>The Invisible Man ('30s/'40s) mini-Super Draft</v>
      </c>
      <c r="C3966">
        <v>4</v>
      </c>
      <c r="D3966">
        <f>IF(C3965&lt;draft_picks[[#This Row],[position]],1,IF(C3965&gt;draft_picks[[#This Row],[position]],D3965+1,IF(C3965=draft_picks[[#This Row],[position]],D3965+1)))</f>
        <v>2</v>
      </c>
      <c r="E3966" s="1" t="s">
        <v>16964</v>
      </c>
      <c r="F3966" t="str">
        <f>IF(ISBLANK(draft_picks[[#This Row],[movie_id]]),"",_xlfn.XLOOKUP(draft_picks[[#This Row],[movie_id]],drafts.movies[id],drafts.movies[movie_title]))</f>
        <v>The Invisible Man's Revenge</v>
      </c>
      <c r="G3966" t="s">
        <v>1237</v>
      </c>
      <c r="H3966" t="str">
        <f>IF(ISBLANK(draft_picks[[#This Row],[drafter_id]]),"",_xlfn.XLOOKUP(draft_picks[[#This Row],[drafter_id]],drafters[id],drafters[name]))</f>
        <v>Clay Keller</v>
      </c>
      <c r="J3966" t="str">
        <f>IF(ISBLANK(draft_picks[[#This Row],[drafter_team_id]]),"",_xlfn.XLOOKUP(draft_picks[[#This Row],[drafter_team_id]],drafter_teams[id],drafter_teams[name]))</f>
        <v/>
      </c>
      <c r="K3966" t="s">
        <v>15484</v>
      </c>
      <c r="L3966" t="s">
        <v>1115</v>
      </c>
      <c r="M3966" t="str">
        <f>IF(OR(ISBLANK(draft_picks[[#This Row],[veto_drafter_id]]),draft_picks[[#This Row],[veto_drafter_id]]=""),"",_xlfn.XLOOKUP(draft_picks[[#This Row],[veto_drafter_id]],drafters[id],drafters[name]))</f>
        <v>Ryan Marker</v>
      </c>
      <c r="O3966" t="str">
        <f>IF(OR(ISBLANK(draft_picks[[#This Row],[veto_drafter_team_id]]),draft_picks[[#This Row],[veto_drafter_team_id]]=""),"",_xlfn.XLOOKUP(draft_picks[[#This Row],[veto_drafter_team_id]],drafter_teams[id],drafter_teams[name]))</f>
        <v/>
      </c>
      <c r="R3966" t="str">
        <f>IF(OR(ISBLANK(draft_picks[[#This Row],[veto_override_drafter_id]]),draft_picks[[#This Row],[veto_override_drafter_id]]=""),"",_xlfn.XLOOKUP(draft_picks[[#This Row],[veto_override_drafter_id]],drafters[id],drafters[name]))</f>
        <v/>
      </c>
      <c r="T3966" t="str">
        <f>IF(OR(ISBLANK(draft_picks[[#This Row],[veto_override_team_id]]),draft_picks[[#This Row],[veto_override_team_id]]=""),"",_xlfn.XLOOKUP(draft_picks[[#This Row],[veto_override_team_id]],drafter_teams[id],drafter_teams[name]))</f>
        <v/>
      </c>
    </row>
    <row r="3967" spans="1:21" x14ac:dyDescent="0.25">
      <c r="A3967" t="s">
        <v>669</v>
      </c>
      <c r="B3967" t="str">
        <f>_xlfn.XLOOKUP(draft_picks[[#This Row],[draft_id]],drafts[id],drafts[title])</f>
        <v>The Invisible Man ('30s/'40s) mini-Super Draft</v>
      </c>
      <c r="C3967">
        <v>4</v>
      </c>
      <c r="D3967">
        <f>IF(C3966&lt;draft_picks[[#This Row],[position]],1,IF(C3966&gt;draft_picks[[#This Row],[position]],D3966+1,IF(C3966=draft_picks[[#This Row],[position]],D3966+1)))</f>
        <v>3</v>
      </c>
      <c r="E3967" t="s">
        <v>16965</v>
      </c>
      <c r="F3967" t="str">
        <f>IF(ISBLANK(draft_picks[[#This Row],[movie_id]]),"",_xlfn.XLOOKUP(draft_picks[[#This Row],[movie_id]],drafts.movies[id],drafts.movies[movie_title]))</f>
        <v>Invisible Agent</v>
      </c>
      <c r="G3967" t="s">
        <v>1237</v>
      </c>
      <c r="H3967" t="str">
        <f>IF(ISBLANK(draft_picks[[#This Row],[drafter_id]]),"",_xlfn.XLOOKUP(draft_picks[[#This Row],[drafter_id]],drafters[id],drafters[name]))</f>
        <v>Clay Keller</v>
      </c>
      <c r="J3967" t="str">
        <f>IF(ISBLANK(draft_picks[[#This Row],[drafter_team_id]]),"",_xlfn.XLOOKUP(draft_picks[[#This Row],[drafter_team_id]],drafter_teams[id],drafter_teams[name]))</f>
        <v/>
      </c>
      <c r="M3967" t="str">
        <f>IF(OR(ISBLANK(draft_picks[[#This Row],[veto_drafter_id]]),draft_picks[[#This Row],[veto_drafter_id]]=""),"",_xlfn.XLOOKUP(draft_picks[[#This Row],[veto_drafter_id]],drafters[id],drafters[name]))</f>
        <v/>
      </c>
      <c r="O3967" t="str">
        <f>IF(OR(ISBLANK(draft_picks[[#This Row],[veto_drafter_team_id]]),draft_picks[[#This Row],[veto_drafter_team_id]]=""),"",_xlfn.XLOOKUP(draft_picks[[#This Row],[veto_drafter_team_id]],drafter_teams[id],drafter_teams[name]))</f>
        <v/>
      </c>
      <c r="R3967" t="str">
        <f>IF(OR(ISBLANK(draft_picks[[#This Row],[veto_override_drafter_id]]),draft_picks[[#This Row],[veto_override_drafter_id]]=""),"",_xlfn.XLOOKUP(draft_picks[[#This Row],[veto_override_drafter_id]],drafters[id],drafters[name]))</f>
        <v/>
      </c>
      <c r="T3967" t="str">
        <f>IF(OR(ISBLANK(draft_picks[[#This Row],[veto_override_team_id]]),draft_picks[[#This Row],[veto_override_team_id]]=""),"",_xlfn.XLOOKUP(draft_picks[[#This Row],[veto_override_team_id]],drafter_teams[id],drafter_teams[name]))</f>
        <v/>
      </c>
    </row>
    <row r="3968" spans="1:21" x14ac:dyDescent="0.25">
      <c r="A3968" t="s">
        <v>669</v>
      </c>
      <c r="B3968" t="str">
        <f>_xlfn.XLOOKUP(draft_picks[[#This Row],[draft_id]],drafts[id],drafts[title])</f>
        <v>The Invisible Man ('30s/'40s) mini-Super Draft</v>
      </c>
      <c r="C3968">
        <v>3</v>
      </c>
      <c r="D3968">
        <f>IF(C3967&lt;draft_picks[[#This Row],[position]],1,IF(C3967&gt;draft_picks[[#This Row],[position]],D3967+1,IF(C3967=draft_picks[[#This Row],[position]],D3967+1)))</f>
        <v>4</v>
      </c>
      <c r="E3968" s="1" t="s">
        <v>16964</v>
      </c>
      <c r="F3968" t="str">
        <f>IF(ISBLANK(draft_picks[[#This Row],[movie_id]]),"",_xlfn.XLOOKUP(draft_picks[[#This Row],[movie_id]],drafts.movies[id],drafts.movies[movie_title]))</f>
        <v>The Invisible Man's Revenge</v>
      </c>
      <c r="G3968" t="s">
        <v>1115</v>
      </c>
      <c r="H3968" t="str">
        <f>IF(ISBLANK(draft_picks[[#This Row],[drafter_id]]),"",_xlfn.XLOOKUP(draft_picks[[#This Row],[drafter_id]],drafters[id],drafters[name]))</f>
        <v>Ryan Marker</v>
      </c>
      <c r="J3968" t="str">
        <f>IF(ISBLANK(draft_picks[[#This Row],[drafter_team_id]]),"",_xlfn.XLOOKUP(draft_picks[[#This Row],[drafter_team_id]],drafter_teams[id],drafter_teams[name]))</f>
        <v/>
      </c>
      <c r="M3968" t="str">
        <f>IF(OR(ISBLANK(draft_picks[[#This Row],[veto_drafter_id]]),draft_picks[[#This Row],[veto_drafter_id]]=""),"",_xlfn.XLOOKUP(draft_picks[[#This Row],[veto_drafter_id]],drafters[id],drafters[name]))</f>
        <v/>
      </c>
      <c r="O3968" t="str">
        <f>IF(OR(ISBLANK(draft_picks[[#This Row],[veto_drafter_team_id]]),draft_picks[[#This Row],[veto_drafter_team_id]]=""),"",_xlfn.XLOOKUP(draft_picks[[#This Row],[veto_drafter_team_id]],drafter_teams[id],drafter_teams[name]))</f>
        <v/>
      </c>
      <c r="R3968" t="str">
        <f>IF(OR(ISBLANK(draft_picks[[#This Row],[veto_override_drafter_id]]),draft_picks[[#This Row],[veto_override_drafter_id]]=""),"",_xlfn.XLOOKUP(draft_picks[[#This Row],[veto_override_drafter_id]],drafters[id],drafters[name]))</f>
        <v/>
      </c>
      <c r="T3968" t="str">
        <f>IF(OR(ISBLANK(draft_picks[[#This Row],[veto_override_team_id]]),draft_picks[[#This Row],[veto_override_team_id]]=""),"",_xlfn.XLOOKUP(draft_picks[[#This Row],[veto_override_team_id]],drafter_teams[id],drafter_teams[name]))</f>
        <v/>
      </c>
    </row>
    <row r="3969" spans="1:20" x14ac:dyDescent="0.25">
      <c r="A3969" t="s">
        <v>669</v>
      </c>
      <c r="B3969" t="str">
        <f>_xlfn.XLOOKUP(draft_picks[[#This Row],[draft_id]],drafts[id],drafts[title])</f>
        <v>The Invisible Man ('30s/'40s) mini-Super Draft</v>
      </c>
      <c r="C3969">
        <v>2</v>
      </c>
      <c r="D3969">
        <f>IF(C3968&lt;draft_picks[[#This Row],[position]],1,IF(C3968&gt;draft_picks[[#This Row],[position]],D3968+1,IF(C3968=draft_picks[[#This Row],[position]],D3968+1)))</f>
        <v>5</v>
      </c>
      <c r="E3969" t="s">
        <v>16966</v>
      </c>
      <c r="F3969" t="str">
        <f>IF(ISBLANK(draft_picks[[#This Row],[movie_id]]),"",_xlfn.XLOOKUP(draft_picks[[#This Row],[movie_id]],drafts.movies[id],drafts.movies[movie_title]))</f>
        <v>The Invisible Man Returns</v>
      </c>
      <c r="G3969" t="s">
        <v>1237</v>
      </c>
      <c r="H3969" t="str">
        <f>IF(ISBLANK(draft_picks[[#This Row],[drafter_id]]),"",_xlfn.XLOOKUP(draft_picks[[#This Row],[drafter_id]],drafters[id],drafters[name]))</f>
        <v>Clay Keller</v>
      </c>
      <c r="J3969" t="str">
        <f>IF(ISBLANK(draft_picks[[#This Row],[drafter_team_id]]),"",_xlfn.XLOOKUP(draft_picks[[#This Row],[drafter_team_id]],drafter_teams[id],drafter_teams[name]))</f>
        <v/>
      </c>
      <c r="M3969" t="str">
        <f>IF(OR(ISBLANK(draft_picks[[#This Row],[veto_drafter_id]]),draft_picks[[#This Row],[veto_drafter_id]]=""),"",_xlfn.XLOOKUP(draft_picks[[#This Row],[veto_drafter_id]],drafters[id],drafters[name]))</f>
        <v/>
      </c>
      <c r="O3969" t="str">
        <f>IF(OR(ISBLANK(draft_picks[[#This Row],[veto_drafter_team_id]]),draft_picks[[#This Row],[veto_drafter_team_id]]=""),"",_xlfn.XLOOKUP(draft_picks[[#This Row],[veto_drafter_team_id]],drafter_teams[id],drafter_teams[name]))</f>
        <v/>
      </c>
      <c r="R3969" t="str">
        <f>IF(OR(ISBLANK(draft_picks[[#This Row],[veto_override_drafter_id]]),draft_picks[[#This Row],[veto_override_drafter_id]]=""),"",_xlfn.XLOOKUP(draft_picks[[#This Row],[veto_override_drafter_id]],drafters[id],drafters[name]))</f>
        <v/>
      </c>
      <c r="T3969" t="str">
        <f>IF(OR(ISBLANK(draft_picks[[#This Row],[veto_override_team_id]]),draft_picks[[#This Row],[veto_override_team_id]]=""),"",_xlfn.XLOOKUP(draft_picks[[#This Row],[veto_override_team_id]],drafter_teams[id],drafter_teams[name]))</f>
        <v/>
      </c>
    </row>
    <row r="3970" spans="1:20" x14ac:dyDescent="0.25">
      <c r="A3970" t="s">
        <v>669</v>
      </c>
      <c r="B3970" t="str">
        <f>_xlfn.XLOOKUP(draft_picks[[#This Row],[draft_id]],drafts[id],drafts[title])</f>
        <v>The Invisible Man ('30s/'40s) mini-Super Draft</v>
      </c>
      <c r="C3970">
        <v>1</v>
      </c>
      <c r="D3970">
        <f>IF(C3969&lt;draft_picks[[#This Row],[position]],1,IF(C3969&gt;draft_picks[[#This Row],[position]],D3969+1,IF(C3969=draft_picks[[#This Row],[position]],D3969+1)))</f>
        <v>6</v>
      </c>
      <c r="E3970" t="s">
        <v>16962</v>
      </c>
      <c r="F3970" t="str">
        <f>IF(ISBLANK(draft_picks[[#This Row],[movie_id]]),"",_xlfn.XLOOKUP(draft_picks[[#This Row],[movie_id]],drafts.movies[id],drafts.movies[movie_title]))</f>
        <v>The Invisible Man</v>
      </c>
      <c r="G3970" t="s">
        <v>1115</v>
      </c>
      <c r="H3970" t="str">
        <f>IF(ISBLANK(draft_picks[[#This Row],[drafter_id]]),"",_xlfn.XLOOKUP(draft_picks[[#This Row],[drafter_id]],drafters[id],drafters[name]))</f>
        <v>Ryan Marker</v>
      </c>
      <c r="J3970" t="str">
        <f>IF(ISBLANK(draft_picks[[#This Row],[drafter_team_id]]),"",_xlfn.XLOOKUP(draft_picks[[#This Row],[drafter_team_id]],drafter_teams[id],drafter_teams[name]))</f>
        <v/>
      </c>
      <c r="M3970" t="str">
        <f>IF(OR(ISBLANK(draft_picks[[#This Row],[veto_drafter_id]]),draft_picks[[#This Row],[veto_drafter_id]]=""),"",_xlfn.XLOOKUP(draft_picks[[#This Row],[veto_drafter_id]],drafters[id],drafters[name]))</f>
        <v/>
      </c>
      <c r="O3970" t="str">
        <f>IF(OR(ISBLANK(draft_picks[[#This Row],[veto_drafter_team_id]]),draft_picks[[#This Row],[veto_drafter_team_id]]=""),"",_xlfn.XLOOKUP(draft_picks[[#This Row],[veto_drafter_team_id]],drafter_teams[id],drafter_teams[name]))</f>
        <v/>
      </c>
      <c r="R3970" t="str">
        <f>IF(OR(ISBLANK(draft_picks[[#This Row],[veto_override_drafter_id]]),draft_picks[[#This Row],[veto_override_drafter_id]]=""),"",_xlfn.XLOOKUP(draft_picks[[#This Row],[veto_override_drafter_id]],drafters[id],drafters[name]))</f>
        <v/>
      </c>
      <c r="T3970" t="str">
        <f>IF(OR(ISBLANK(draft_picks[[#This Row],[veto_override_team_id]]),draft_picks[[#This Row],[veto_override_team_id]]=""),"",_xlfn.XLOOKUP(draft_picks[[#This Row],[veto_override_team_id]],drafter_teams[id],drafter_teams[name]))</f>
        <v/>
      </c>
    </row>
    <row r="3971" spans="1:20" x14ac:dyDescent="0.25">
      <c r="A3971" t="s">
        <v>415</v>
      </c>
      <c r="B3971" t="str">
        <f>_xlfn.XLOOKUP(draft_picks[[#This Row],[draft_id]],drafts[id],drafts[title])</f>
        <v>The Transporter mini-Super Draft</v>
      </c>
      <c r="C3971">
        <v>5</v>
      </c>
      <c r="D3971">
        <f>IF(C3970&lt;draft_picks[[#This Row],[position]],1,IF(C3970&gt;draft_picks[[#This Row],[position]],D3970+1,IF(C3970=draft_picks[[#This Row],[position]],D3970+1)))</f>
        <v>1</v>
      </c>
      <c r="E3971" t="s">
        <v>16970</v>
      </c>
      <c r="F3971" t="str">
        <f>IF(ISBLANK(draft_picks[[#This Row],[movie_id]]),"",_xlfn.XLOOKUP(draft_picks[[#This Row],[movie_id]],drafts.movies[id],drafts.movies[movie_title]))</f>
        <v>The Transporter Refueled</v>
      </c>
      <c r="G3971" t="s">
        <v>1115</v>
      </c>
      <c r="H3971" t="str">
        <f>IF(ISBLANK(draft_picks[[#This Row],[drafter_id]]),"",_xlfn.XLOOKUP(draft_picks[[#This Row],[drafter_id]],drafters[id],drafters[name]))</f>
        <v>Ryan Marker</v>
      </c>
      <c r="J3971" t="str">
        <f>IF(ISBLANK(draft_picks[[#This Row],[drafter_team_id]]),"",_xlfn.XLOOKUP(draft_picks[[#This Row],[drafter_team_id]],drafter_teams[id],drafter_teams[name]))</f>
        <v/>
      </c>
      <c r="M3971" t="str">
        <f>IF(OR(ISBLANK(draft_picks[[#This Row],[veto_drafter_id]]),draft_picks[[#This Row],[veto_drafter_id]]=""),"",_xlfn.XLOOKUP(draft_picks[[#This Row],[veto_drafter_id]],drafters[id],drafters[name]))</f>
        <v/>
      </c>
      <c r="O3971" t="str">
        <f>IF(OR(ISBLANK(draft_picks[[#This Row],[veto_drafter_team_id]]),draft_picks[[#This Row],[veto_drafter_team_id]]=""),"",_xlfn.XLOOKUP(draft_picks[[#This Row],[veto_drafter_team_id]],drafter_teams[id],drafter_teams[name]))</f>
        <v/>
      </c>
      <c r="R3971" t="str">
        <f>IF(OR(ISBLANK(draft_picks[[#This Row],[veto_override_drafter_id]]),draft_picks[[#This Row],[veto_override_drafter_id]]=""),"",_xlfn.XLOOKUP(draft_picks[[#This Row],[veto_override_drafter_id]],drafters[id],drafters[name]))</f>
        <v/>
      </c>
      <c r="T3971" t="str">
        <f>IF(OR(ISBLANK(draft_picks[[#This Row],[veto_override_team_id]]),draft_picks[[#This Row],[veto_override_team_id]]=""),"",_xlfn.XLOOKUP(draft_picks[[#This Row],[veto_override_team_id]],drafter_teams[id],drafter_teams[name]))</f>
        <v/>
      </c>
    </row>
    <row r="3972" spans="1:20" x14ac:dyDescent="0.25">
      <c r="A3972" t="s">
        <v>415</v>
      </c>
      <c r="B3972" t="str">
        <f>_xlfn.XLOOKUP(draft_picks[[#This Row],[draft_id]],drafts[id],drafts[title])</f>
        <v>The Transporter mini-Super Draft</v>
      </c>
      <c r="C3972">
        <v>4</v>
      </c>
      <c r="D3972">
        <f>IF(C3971&lt;draft_picks[[#This Row],[position]],1,IF(C3971&gt;draft_picks[[#This Row],[position]],D3971+1,IF(C3971=draft_picks[[#This Row],[position]],D3971+1)))</f>
        <v>2</v>
      </c>
      <c r="E3972" t="s">
        <v>6785</v>
      </c>
      <c r="F3972" t="str">
        <f>IF(ISBLANK(draft_picks[[#This Row],[movie_id]]),"",_xlfn.XLOOKUP(draft_picks[[#This Row],[movie_id]],drafts.movies[id],drafts.movies[movie_title]))</f>
        <v>Collateral</v>
      </c>
      <c r="G3972" t="s">
        <v>1237</v>
      </c>
      <c r="H3972" t="str">
        <f>IF(ISBLANK(draft_picks[[#This Row],[drafter_id]]),"",_xlfn.XLOOKUP(draft_picks[[#This Row],[drafter_id]],drafters[id],drafters[name]))</f>
        <v>Clay Keller</v>
      </c>
      <c r="J3972" t="str">
        <f>IF(ISBLANK(draft_picks[[#This Row],[drafter_team_id]]),"",_xlfn.XLOOKUP(draft_picks[[#This Row],[drafter_team_id]],drafter_teams[id],drafter_teams[name]))</f>
        <v/>
      </c>
      <c r="K3972" t="s">
        <v>15484</v>
      </c>
      <c r="L3972" t="s">
        <v>1115</v>
      </c>
      <c r="M3972" t="str">
        <f>IF(OR(ISBLANK(draft_picks[[#This Row],[veto_drafter_id]]),draft_picks[[#This Row],[veto_drafter_id]]=""),"",_xlfn.XLOOKUP(draft_picks[[#This Row],[veto_drafter_id]],drafters[id],drafters[name]))</f>
        <v>Ryan Marker</v>
      </c>
      <c r="O3972" t="str">
        <f>IF(OR(ISBLANK(draft_picks[[#This Row],[veto_drafter_team_id]]),draft_picks[[#This Row],[veto_drafter_team_id]]=""),"",_xlfn.XLOOKUP(draft_picks[[#This Row],[veto_drafter_team_id]],drafter_teams[id],drafter_teams[name]))</f>
        <v/>
      </c>
      <c r="R3972" t="str">
        <f>IF(OR(ISBLANK(draft_picks[[#This Row],[veto_override_drafter_id]]),draft_picks[[#This Row],[veto_override_drafter_id]]=""),"",_xlfn.XLOOKUP(draft_picks[[#This Row],[veto_override_drafter_id]],drafters[id],drafters[name]))</f>
        <v/>
      </c>
      <c r="T3972" t="str">
        <f>IF(OR(ISBLANK(draft_picks[[#This Row],[veto_override_team_id]]),draft_picks[[#This Row],[veto_override_team_id]]=""),"",_xlfn.XLOOKUP(draft_picks[[#This Row],[veto_override_team_id]],drafter_teams[id],drafter_teams[name]))</f>
        <v/>
      </c>
    </row>
    <row r="3973" spans="1:20" x14ac:dyDescent="0.25">
      <c r="A3973" t="s">
        <v>415</v>
      </c>
      <c r="B3973" t="str">
        <f>_xlfn.XLOOKUP(draft_picks[[#This Row],[draft_id]],drafts[id],drafts[title])</f>
        <v>The Transporter mini-Super Draft</v>
      </c>
      <c r="C3973">
        <v>4</v>
      </c>
      <c r="D3973">
        <f>IF(C3972&lt;draft_picks[[#This Row],[position]],1,IF(C3972&gt;draft_picks[[#This Row],[position]],D3972+1,IF(C3972=draft_picks[[#This Row],[position]],D3972+1)))</f>
        <v>3</v>
      </c>
      <c r="E3973" t="s">
        <v>16968</v>
      </c>
      <c r="F3973" t="str">
        <f>IF(ISBLANK(draft_picks[[#This Row],[movie_id]]),"",_xlfn.XLOOKUP(draft_picks[[#This Row],[movie_id]],drafts.movies[id],drafts.movies[movie_title]))</f>
        <v>Transporter 3</v>
      </c>
      <c r="G3973" t="s">
        <v>1237</v>
      </c>
      <c r="H3973" t="str">
        <f>IF(ISBLANK(draft_picks[[#This Row],[drafter_id]]),"",_xlfn.XLOOKUP(draft_picks[[#This Row],[drafter_id]],drafters[id],drafters[name]))</f>
        <v>Clay Keller</v>
      </c>
      <c r="J3973" t="str">
        <f>IF(ISBLANK(draft_picks[[#This Row],[drafter_team_id]]),"",_xlfn.XLOOKUP(draft_picks[[#This Row],[drafter_team_id]],drafter_teams[id],drafter_teams[name]))</f>
        <v/>
      </c>
      <c r="M3973" t="str">
        <f>IF(OR(ISBLANK(draft_picks[[#This Row],[veto_drafter_id]]),draft_picks[[#This Row],[veto_drafter_id]]=""),"",_xlfn.XLOOKUP(draft_picks[[#This Row],[veto_drafter_id]],drafters[id],drafters[name]))</f>
        <v/>
      </c>
      <c r="O3973" t="str">
        <f>IF(OR(ISBLANK(draft_picks[[#This Row],[veto_drafter_team_id]]),draft_picks[[#This Row],[veto_drafter_team_id]]=""),"",_xlfn.XLOOKUP(draft_picks[[#This Row],[veto_drafter_team_id]],drafter_teams[id],drafter_teams[name]))</f>
        <v/>
      </c>
      <c r="R3973" t="str">
        <f>IF(OR(ISBLANK(draft_picks[[#This Row],[veto_override_drafter_id]]),draft_picks[[#This Row],[veto_override_drafter_id]]=""),"",_xlfn.XLOOKUP(draft_picks[[#This Row],[veto_override_drafter_id]],drafters[id],drafters[name]))</f>
        <v/>
      </c>
      <c r="T3973" t="str">
        <f>IF(OR(ISBLANK(draft_picks[[#This Row],[veto_override_team_id]]),draft_picks[[#This Row],[veto_override_team_id]]=""),"",_xlfn.XLOOKUP(draft_picks[[#This Row],[veto_override_team_id]],drafter_teams[id],drafter_teams[name]))</f>
        <v/>
      </c>
    </row>
    <row r="3974" spans="1:20" x14ac:dyDescent="0.25">
      <c r="A3974" t="s">
        <v>415</v>
      </c>
      <c r="B3974" t="str">
        <f>_xlfn.XLOOKUP(draft_picks[[#This Row],[draft_id]],drafts[id],drafts[title])</f>
        <v>The Transporter mini-Super Draft</v>
      </c>
      <c r="C3974">
        <v>3</v>
      </c>
      <c r="D3974">
        <f>IF(C3973&lt;draft_picks[[#This Row],[position]],1,IF(C3973&gt;draft_picks[[#This Row],[position]],D3973+1,IF(C3973=draft_picks[[#This Row],[position]],D3973+1)))</f>
        <v>4</v>
      </c>
      <c r="E3974" t="s">
        <v>16969</v>
      </c>
      <c r="F3974" t="str">
        <f>IF(ISBLANK(draft_picks[[#This Row],[movie_id]]),"",_xlfn.XLOOKUP(draft_picks[[#This Row],[movie_id]],drafts.movies[id],drafts.movies[movie_title]))</f>
        <v>The Transporter</v>
      </c>
      <c r="G3974" t="s">
        <v>1115</v>
      </c>
      <c r="H3974" t="str">
        <f>IF(ISBLANK(draft_picks[[#This Row],[drafter_id]]),"",_xlfn.XLOOKUP(draft_picks[[#This Row],[drafter_id]],drafters[id],drafters[name]))</f>
        <v>Ryan Marker</v>
      </c>
      <c r="J3974" t="str">
        <f>IF(ISBLANK(draft_picks[[#This Row],[drafter_team_id]]),"",_xlfn.XLOOKUP(draft_picks[[#This Row],[drafter_team_id]],drafter_teams[id],drafter_teams[name]))</f>
        <v/>
      </c>
      <c r="K3974" t="s">
        <v>15484</v>
      </c>
      <c r="L3974" t="s">
        <v>1237</v>
      </c>
      <c r="M3974" t="str">
        <f>IF(OR(ISBLANK(draft_picks[[#This Row],[veto_drafter_id]]),draft_picks[[#This Row],[veto_drafter_id]]=""),"",_xlfn.XLOOKUP(draft_picks[[#This Row],[veto_drafter_id]],drafters[id],drafters[name]))</f>
        <v>Clay Keller</v>
      </c>
      <c r="O3974" t="str">
        <f>IF(OR(ISBLANK(draft_picks[[#This Row],[veto_drafter_team_id]]),draft_picks[[#This Row],[veto_drafter_team_id]]=""),"",_xlfn.XLOOKUP(draft_picks[[#This Row],[veto_drafter_team_id]],drafter_teams[id],drafter_teams[name]))</f>
        <v/>
      </c>
      <c r="R3974" t="str">
        <f>IF(OR(ISBLANK(draft_picks[[#This Row],[veto_override_drafter_id]]),draft_picks[[#This Row],[veto_override_drafter_id]]=""),"",_xlfn.XLOOKUP(draft_picks[[#This Row],[veto_override_drafter_id]],drafters[id],drafters[name]))</f>
        <v/>
      </c>
      <c r="T3974" t="str">
        <f>IF(OR(ISBLANK(draft_picks[[#This Row],[veto_override_team_id]]),draft_picks[[#This Row],[veto_override_team_id]]=""),"",_xlfn.XLOOKUP(draft_picks[[#This Row],[veto_override_team_id]],drafter_teams[id],drafter_teams[name]))</f>
        <v/>
      </c>
    </row>
    <row r="3975" spans="1:20" x14ac:dyDescent="0.25">
      <c r="A3975" t="s">
        <v>415</v>
      </c>
      <c r="B3975" t="str">
        <f>_xlfn.XLOOKUP(draft_picks[[#This Row],[draft_id]],drafts[id],drafts[title])</f>
        <v>The Transporter mini-Super Draft</v>
      </c>
      <c r="C3975">
        <v>3</v>
      </c>
      <c r="D3975">
        <f>IF(C3974&lt;draft_picks[[#This Row],[position]],1,IF(C3974&gt;draft_picks[[#This Row],[position]],D3974+1,IF(C3974=draft_picks[[#This Row],[position]],D3974+1)))</f>
        <v>5</v>
      </c>
      <c r="E3975" t="s">
        <v>6785</v>
      </c>
      <c r="F3975" t="str">
        <f>IF(ISBLANK(draft_picks[[#This Row],[movie_id]]),"",_xlfn.XLOOKUP(draft_picks[[#This Row],[movie_id]],drafts.movies[id],drafts.movies[movie_title]))</f>
        <v>Collateral</v>
      </c>
      <c r="G3975" t="s">
        <v>1115</v>
      </c>
      <c r="H3975" t="str">
        <f>IF(ISBLANK(draft_picks[[#This Row],[drafter_id]]),"",_xlfn.XLOOKUP(draft_picks[[#This Row],[drafter_id]],drafters[id],drafters[name]))</f>
        <v>Ryan Marker</v>
      </c>
      <c r="J3975" t="str">
        <f>IF(ISBLANK(draft_picks[[#This Row],[drafter_team_id]]),"",_xlfn.XLOOKUP(draft_picks[[#This Row],[drafter_team_id]],drafter_teams[id],drafter_teams[name]))</f>
        <v/>
      </c>
      <c r="M3975" t="str">
        <f>IF(OR(ISBLANK(draft_picks[[#This Row],[veto_drafter_id]]),draft_picks[[#This Row],[veto_drafter_id]]=""),"",_xlfn.XLOOKUP(draft_picks[[#This Row],[veto_drafter_id]],drafters[id],drafters[name]))</f>
        <v/>
      </c>
      <c r="O3975" t="str">
        <f>IF(OR(ISBLANK(draft_picks[[#This Row],[veto_drafter_team_id]]),draft_picks[[#This Row],[veto_drafter_team_id]]=""),"",_xlfn.XLOOKUP(draft_picks[[#This Row],[veto_drafter_team_id]],drafter_teams[id],drafter_teams[name]))</f>
        <v/>
      </c>
      <c r="R3975" t="str">
        <f>IF(OR(ISBLANK(draft_picks[[#This Row],[veto_override_drafter_id]]),draft_picks[[#This Row],[veto_override_drafter_id]]=""),"",_xlfn.XLOOKUP(draft_picks[[#This Row],[veto_override_drafter_id]],drafters[id],drafters[name]))</f>
        <v/>
      </c>
      <c r="T3975" t="str">
        <f>IF(OR(ISBLANK(draft_picks[[#This Row],[veto_override_team_id]]),draft_picks[[#This Row],[veto_override_team_id]]=""),"",_xlfn.XLOOKUP(draft_picks[[#This Row],[veto_override_team_id]],drafter_teams[id],drafter_teams[name]))</f>
        <v/>
      </c>
    </row>
    <row r="3976" spans="1:20" x14ac:dyDescent="0.25">
      <c r="A3976" t="s">
        <v>415</v>
      </c>
      <c r="B3976" t="str">
        <f>_xlfn.XLOOKUP(draft_picks[[#This Row],[draft_id]],drafts[id],drafts[title])</f>
        <v>The Transporter mini-Super Draft</v>
      </c>
      <c r="C3976">
        <v>2</v>
      </c>
      <c r="D3976">
        <f>IF(C3975&lt;draft_picks[[#This Row],[position]],1,IF(C3975&gt;draft_picks[[#This Row],[position]],D3975+1,IF(C3975=draft_picks[[#This Row],[position]],D3975+1)))</f>
        <v>6</v>
      </c>
      <c r="E3976" t="s">
        <v>16967</v>
      </c>
      <c r="F3976" t="str">
        <f>IF(ISBLANK(draft_picks[[#This Row],[movie_id]]),"",_xlfn.XLOOKUP(draft_picks[[#This Row],[movie_id]],drafts.movies[id],drafts.movies[movie_title]))</f>
        <v>Transporter 2</v>
      </c>
      <c r="G3976" t="s">
        <v>1237</v>
      </c>
      <c r="H3976" t="str">
        <f>IF(ISBLANK(draft_picks[[#This Row],[drafter_id]]),"",_xlfn.XLOOKUP(draft_picks[[#This Row],[drafter_id]],drafters[id],drafters[name]))</f>
        <v>Clay Keller</v>
      </c>
      <c r="J3976" t="str">
        <f>IF(ISBLANK(draft_picks[[#This Row],[drafter_team_id]]),"",_xlfn.XLOOKUP(draft_picks[[#This Row],[drafter_team_id]],drafter_teams[id],drafter_teams[name]))</f>
        <v/>
      </c>
      <c r="M3976" t="str">
        <f>IF(OR(ISBLANK(draft_picks[[#This Row],[veto_drafter_id]]),draft_picks[[#This Row],[veto_drafter_id]]=""),"",_xlfn.XLOOKUP(draft_picks[[#This Row],[veto_drafter_id]],drafters[id],drafters[name]))</f>
        <v/>
      </c>
      <c r="O3976" t="str">
        <f>IF(OR(ISBLANK(draft_picks[[#This Row],[veto_drafter_team_id]]),draft_picks[[#This Row],[veto_drafter_team_id]]=""),"",_xlfn.XLOOKUP(draft_picks[[#This Row],[veto_drafter_team_id]],drafter_teams[id],drafter_teams[name]))</f>
        <v/>
      </c>
      <c r="R3976" t="str">
        <f>IF(OR(ISBLANK(draft_picks[[#This Row],[veto_override_drafter_id]]),draft_picks[[#This Row],[veto_override_drafter_id]]=""),"",_xlfn.XLOOKUP(draft_picks[[#This Row],[veto_override_drafter_id]],drafters[id],drafters[name]))</f>
        <v/>
      </c>
      <c r="T3976" t="str">
        <f>IF(OR(ISBLANK(draft_picks[[#This Row],[veto_override_team_id]]),draft_picks[[#This Row],[veto_override_team_id]]=""),"",_xlfn.XLOOKUP(draft_picks[[#This Row],[veto_override_team_id]],drafter_teams[id],drafter_teams[name]))</f>
        <v/>
      </c>
    </row>
    <row r="3977" spans="1:20" x14ac:dyDescent="0.25">
      <c r="A3977" t="s">
        <v>415</v>
      </c>
      <c r="B3977" t="str">
        <f>_xlfn.XLOOKUP(draft_picks[[#This Row],[draft_id]],drafts[id],drafts[title])</f>
        <v>The Transporter mini-Super Draft</v>
      </c>
      <c r="C3977">
        <v>1</v>
      </c>
      <c r="D3977">
        <f>IF(C3976&lt;draft_picks[[#This Row],[position]],1,IF(C3976&gt;draft_picks[[#This Row],[position]],D3976+1,IF(C3976=draft_picks[[#This Row],[position]],D3976+1)))</f>
        <v>7</v>
      </c>
      <c r="E3977" t="s">
        <v>16969</v>
      </c>
      <c r="F3977" t="str">
        <f>IF(ISBLANK(draft_picks[[#This Row],[movie_id]]),"",_xlfn.XLOOKUP(draft_picks[[#This Row],[movie_id]],drafts.movies[id],drafts.movies[movie_title]))</f>
        <v>The Transporter</v>
      </c>
      <c r="G3977" t="s">
        <v>1115</v>
      </c>
      <c r="H3977" t="str">
        <f>IF(ISBLANK(draft_picks[[#This Row],[drafter_id]]),"",_xlfn.XLOOKUP(draft_picks[[#This Row],[drafter_id]],drafters[id],drafters[name]))</f>
        <v>Ryan Marker</v>
      </c>
      <c r="J3977" t="str">
        <f>IF(ISBLANK(draft_picks[[#This Row],[drafter_team_id]]),"",_xlfn.XLOOKUP(draft_picks[[#This Row],[drafter_team_id]],drafter_teams[id],drafter_teams[name]))</f>
        <v/>
      </c>
      <c r="M3977" t="str">
        <f>IF(OR(ISBLANK(draft_picks[[#This Row],[veto_drafter_id]]),draft_picks[[#This Row],[veto_drafter_id]]=""),"",_xlfn.XLOOKUP(draft_picks[[#This Row],[veto_drafter_id]],drafters[id],drafters[name]))</f>
        <v/>
      </c>
      <c r="O3977" t="str">
        <f>IF(OR(ISBLANK(draft_picks[[#This Row],[veto_drafter_team_id]]),draft_picks[[#This Row],[veto_drafter_team_id]]=""),"",_xlfn.XLOOKUP(draft_picks[[#This Row],[veto_drafter_team_id]],drafter_teams[id],drafter_teams[name]))</f>
        <v/>
      </c>
      <c r="R3977" t="str">
        <f>IF(OR(ISBLANK(draft_picks[[#This Row],[veto_override_drafter_id]]),draft_picks[[#This Row],[veto_override_drafter_id]]=""),"",_xlfn.XLOOKUP(draft_picks[[#This Row],[veto_override_drafter_id]],drafters[id],drafters[name]))</f>
        <v/>
      </c>
      <c r="T3977" t="str">
        <f>IF(OR(ISBLANK(draft_picks[[#This Row],[veto_override_team_id]]),draft_picks[[#This Row],[veto_override_team_id]]=""),"",_xlfn.XLOOKUP(draft_picks[[#This Row],[veto_override_team_id]],drafter_teams[id],drafter_teams[name]))</f>
        <v/>
      </c>
    </row>
    <row r="3978" spans="1:20" x14ac:dyDescent="0.25">
      <c r="A3978" t="s">
        <v>421</v>
      </c>
      <c r="B3978" t="str">
        <f>_xlfn.XLOOKUP(draft_picks[[#This Row],[draft_id]],drafts[id],drafts[title])</f>
        <v>Mike Hammer mini-Super Draft</v>
      </c>
      <c r="C3978">
        <v>5</v>
      </c>
      <c r="D3978">
        <f>IF(C3977&lt;draft_picks[[#This Row],[position]],1,IF(C3977&gt;draft_picks[[#This Row],[position]],D3977+1,IF(C3977=draft_picks[[#This Row],[position]],D3977+1)))</f>
        <v>1</v>
      </c>
      <c r="E3978" t="s">
        <v>16971</v>
      </c>
      <c r="F3978" t="str">
        <f>IF(ISBLANK(draft_picks[[#This Row],[movie_id]]),"",_xlfn.XLOOKUP(draft_picks[[#This Row],[movie_id]],drafts.movies[id],drafts.movies[movie_title]))</f>
        <v>My Gun Is Quick</v>
      </c>
      <c r="G3978" t="s">
        <v>1115</v>
      </c>
      <c r="H3978" t="str">
        <f>IF(ISBLANK(draft_picks[[#This Row],[drafter_id]]),"",_xlfn.XLOOKUP(draft_picks[[#This Row],[drafter_id]],drafters[id],drafters[name]))</f>
        <v>Ryan Marker</v>
      </c>
      <c r="J3978" t="str">
        <f>IF(ISBLANK(draft_picks[[#This Row],[drafter_team_id]]),"",_xlfn.XLOOKUP(draft_picks[[#This Row],[drafter_team_id]],drafter_teams[id],drafter_teams[name]))</f>
        <v/>
      </c>
      <c r="M3978" t="str">
        <f>IF(OR(ISBLANK(draft_picks[[#This Row],[veto_drafter_id]]),draft_picks[[#This Row],[veto_drafter_id]]=""),"",_xlfn.XLOOKUP(draft_picks[[#This Row],[veto_drafter_id]],drafters[id],drafters[name]))</f>
        <v/>
      </c>
      <c r="O3978" t="str">
        <f>IF(OR(ISBLANK(draft_picks[[#This Row],[veto_drafter_team_id]]),draft_picks[[#This Row],[veto_drafter_team_id]]=""),"",_xlfn.XLOOKUP(draft_picks[[#This Row],[veto_drafter_team_id]],drafter_teams[id],drafter_teams[name]))</f>
        <v/>
      </c>
      <c r="R3978" t="str">
        <f>IF(OR(ISBLANK(draft_picks[[#This Row],[veto_override_drafter_id]]),draft_picks[[#This Row],[veto_override_drafter_id]]=""),"",_xlfn.XLOOKUP(draft_picks[[#This Row],[veto_override_drafter_id]],drafters[id],drafters[name]))</f>
        <v/>
      </c>
      <c r="T3978" t="str">
        <f>IF(OR(ISBLANK(draft_picks[[#This Row],[veto_override_team_id]]),draft_picks[[#This Row],[veto_override_team_id]]=""),"",_xlfn.XLOOKUP(draft_picks[[#This Row],[veto_override_team_id]],drafter_teams[id],drafter_teams[name]))</f>
        <v/>
      </c>
    </row>
    <row r="3979" spans="1:20" x14ac:dyDescent="0.25">
      <c r="A3979" t="s">
        <v>421</v>
      </c>
      <c r="B3979" t="str">
        <f>_xlfn.XLOOKUP(draft_picks[[#This Row],[draft_id]],drafts[id],drafts[title])</f>
        <v>Mike Hammer mini-Super Draft</v>
      </c>
      <c r="C3979">
        <v>4</v>
      </c>
      <c r="D3979">
        <f>IF(C3978&lt;draft_picks[[#This Row],[position]],1,IF(C3978&gt;draft_picks[[#This Row],[position]],D3978+1,IF(C3978=draft_picks[[#This Row],[position]],D3978+1)))</f>
        <v>2</v>
      </c>
      <c r="E3979" t="s">
        <v>16972</v>
      </c>
      <c r="F3979" t="str">
        <f>IF(ISBLANK(draft_picks[[#This Row],[movie_id]]),"",_xlfn.XLOOKUP(draft_picks[[#This Row],[movie_id]],drafts.movies[id],drafts.movies[movie_title]))</f>
        <v>The Girl Hunters</v>
      </c>
      <c r="G3979" t="s">
        <v>1237</v>
      </c>
      <c r="H3979" t="str">
        <f>IF(ISBLANK(draft_picks[[#This Row],[drafter_id]]),"",_xlfn.XLOOKUP(draft_picks[[#This Row],[drafter_id]],drafters[id],drafters[name]))</f>
        <v>Clay Keller</v>
      </c>
      <c r="J3979" t="str">
        <f>IF(ISBLANK(draft_picks[[#This Row],[drafter_team_id]]),"",_xlfn.XLOOKUP(draft_picks[[#This Row],[drafter_team_id]],drafter_teams[id],drafter_teams[name]))</f>
        <v/>
      </c>
      <c r="M3979" t="str">
        <f>IF(OR(ISBLANK(draft_picks[[#This Row],[veto_drafter_id]]),draft_picks[[#This Row],[veto_drafter_id]]=""),"",_xlfn.XLOOKUP(draft_picks[[#This Row],[veto_drafter_id]],drafters[id],drafters[name]))</f>
        <v/>
      </c>
      <c r="O3979" t="str">
        <f>IF(OR(ISBLANK(draft_picks[[#This Row],[veto_drafter_team_id]]),draft_picks[[#This Row],[veto_drafter_team_id]]=""),"",_xlfn.XLOOKUP(draft_picks[[#This Row],[veto_drafter_team_id]],drafter_teams[id],drafter_teams[name]))</f>
        <v/>
      </c>
      <c r="R3979" t="str">
        <f>IF(OR(ISBLANK(draft_picks[[#This Row],[veto_override_drafter_id]]),draft_picks[[#This Row],[veto_override_drafter_id]]=""),"",_xlfn.XLOOKUP(draft_picks[[#This Row],[veto_override_drafter_id]],drafters[id],drafters[name]))</f>
        <v/>
      </c>
      <c r="T3979" t="str">
        <f>IF(OR(ISBLANK(draft_picks[[#This Row],[veto_override_team_id]]),draft_picks[[#This Row],[veto_override_team_id]]=""),"",_xlfn.XLOOKUP(draft_picks[[#This Row],[veto_override_team_id]],drafter_teams[id],drafter_teams[name]))</f>
        <v/>
      </c>
    </row>
    <row r="3980" spans="1:20" x14ac:dyDescent="0.25">
      <c r="A3980" t="s">
        <v>421</v>
      </c>
      <c r="B3980" t="str">
        <f>_xlfn.XLOOKUP(draft_picks[[#This Row],[draft_id]],drafts[id],drafts[title])</f>
        <v>Mike Hammer mini-Super Draft</v>
      </c>
      <c r="C3980">
        <v>3</v>
      </c>
      <c r="D3980">
        <f>IF(C3979&lt;draft_picks[[#This Row],[position]],1,IF(C3979&gt;draft_picks[[#This Row],[position]],D3979+1,IF(C3979=draft_picks[[#This Row],[position]],D3979+1)))</f>
        <v>3</v>
      </c>
      <c r="E3980" t="s">
        <v>16973</v>
      </c>
      <c r="F3980" t="str">
        <f>IF(ISBLANK(draft_picks[[#This Row],[movie_id]]),"",_xlfn.XLOOKUP(draft_picks[[#This Row],[movie_id]],drafts.movies[id],drafts.movies[movie_title]))</f>
        <v>I, the Jury</v>
      </c>
      <c r="G3980" t="s">
        <v>1115</v>
      </c>
      <c r="H3980" t="str">
        <f>IF(ISBLANK(draft_picks[[#This Row],[drafter_id]]),"",_xlfn.XLOOKUP(draft_picks[[#This Row],[drafter_id]],drafters[id],drafters[name]))</f>
        <v>Ryan Marker</v>
      </c>
      <c r="J3980" t="str">
        <f>IF(ISBLANK(draft_picks[[#This Row],[drafter_team_id]]),"",_xlfn.XLOOKUP(draft_picks[[#This Row],[drafter_team_id]],drafter_teams[id],drafter_teams[name]))</f>
        <v/>
      </c>
      <c r="M3980" t="str">
        <f>IF(OR(ISBLANK(draft_picks[[#This Row],[veto_drafter_id]]),draft_picks[[#This Row],[veto_drafter_id]]=""),"",_xlfn.XLOOKUP(draft_picks[[#This Row],[veto_drafter_id]],drafters[id],drafters[name]))</f>
        <v/>
      </c>
      <c r="O3980" t="str">
        <f>IF(OR(ISBLANK(draft_picks[[#This Row],[veto_drafter_team_id]]),draft_picks[[#This Row],[veto_drafter_team_id]]=""),"",_xlfn.XLOOKUP(draft_picks[[#This Row],[veto_drafter_team_id]],drafter_teams[id],drafter_teams[name]))</f>
        <v/>
      </c>
      <c r="R3980" t="str">
        <f>IF(OR(ISBLANK(draft_picks[[#This Row],[veto_override_drafter_id]]),draft_picks[[#This Row],[veto_override_drafter_id]]=""),"",_xlfn.XLOOKUP(draft_picks[[#This Row],[veto_override_drafter_id]],drafters[id],drafters[name]))</f>
        <v/>
      </c>
      <c r="T3980" t="str">
        <f>IF(OR(ISBLANK(draft_picks[[#This Row],[veto_override_team_id]]),draft_picks[[#This Row],[veto_override_team_id]]=""),"",_xlfn.XLOOKUP(draft_picks[[#This Row],[veto_override_team_id]],drafter_teams[id],drafter_teams[name]))</f>
        <v/>
      </c>
    </row>
    <row r="3981" spans="1:20" x14ac:dyDescent="0.25">
      <c r="A3981" t="s">
        <v>421</v>
      </c>
      <c r="B3981" t="str">
        <f>_xlfn.XLOOKUP(draft_picks[[#This Row],[draft_id]],drafts[id],drafts[title])</f>
        <v>Mike Hammer mini-Super Draft</v>
      </c>
      <c r="C3981">
        <v>2</v>
      </c>
      <c r="D3981">
        <f>IF(C3980&lt;draft_picks[[#This Row],[position]],1,IF(C3980&gt;draft_picks[[#This Row],[position]],D3980+1,IF(C3980=draft_picks[[#This Row],[position]],D3980+1)))</f>
        <v>4</v>
      </c>
      <c r="E3981" t="s">
        <v>16974</v>
      </c>
      <c r="F3981" t="str">
        <f>IF(ISBLANK(draft_picks[[#This Row],[movie_id]]),"",_xlfn.XLOOKUP(draft_picks[[#This Row],[movie_id]],drafts.movies[id],drafts.movies[movie_title]))</f>
        <v>I, the Jury</v>
      </c>
      <c r="G3981" t="s">
        <v>1237</v>
      </c>
      <c r="H3981" t="str">
        <f>IF(ISBLANK(draft_picks[[#This Row],[drafter_id]]),"",_xlfn.XLOOKUP(draft_picks[[#This Row],[drafter_id]],drafters[id],drafters[name]))</f>
        <v>Clay Keller</v>
      </c>
      <c r="J3981" t="str">
        <f>IF(ISBLANK(draft_picks[[#This Row],[drafter_team_id]]),"",_xlfn.XLOOKUP(draft_picks[[#This Row],[drafter_team_id]],drafter_teams[id],drafter_teams[name]))</f>
        <v/>
      </c>
      <c r="K3981" t="s">
        <v>15484</v>
      </c>
      <c r="L3981" t="s">
        <v>1115</v>
      </c>
      <c r="M3981" t="str">
        <f>IF(OR(ISBLANK(draft_picks[[#This Row],[veto_drafter_id]]),draft_picks[[#This Row],[veto_drafter_id]]=""),"",_xlfn.XLOOKUP(draft_picks[[#This Row],[veto_drafter_id]],drafters[id],drafters[name]))</f>
        <v>Ryan Marker</v>
      </c>
      <c r="O3981" t="str">
        <f>IF(OR(ISBLANK(draft_picks[[#This Row],[veto_drafter_team_id]]),draft_picks[[#This Row],[veto_drafter_team_id]]=""),"",_xlfn.XLOOKUP(draft_picks[[#This Row],[veto_drafter_team_id]],drafter_teams[id],drafter_teams[name]))</f>
        <v/>
      </c>
      <c r="R3981" t="str">
        <f>IF(OR(ISBLANK(draft_picks[[#This Row],[veto_override_drafter_id]]),draft_picks[[#This Row],[veto_override_drafter_id]]=""),"",_xlfn.XLOOKUP(draft_picks[[#This Row],[veto_override_drafter_id]],drafters[id],drafters[name]))</f>
        <v/>
      </c>
      <c r="T3981" t="str">
        <f>IF(OR(ISBLANK(draft_picks[[#This Row],[veto_override_team_id]]),draft_picks[[#This Row],[veto_override_team_id]]=""),"",_xlfn.XLOOKUP(draft_picks[[#This Row],[veto_override_team_id]],drafter_teams[id],drafter_teams[name]))</f>
        <v/>
      </c>
    </row>
    <row r="3982" spans="1:20" x14ac:dyDescent="0.25">
      <c r="A3982" t="s">
        <v>421</v>
      </c>
      <c r="B3982" t="str">
        <f>_xlfn.XLOOKUP(draft_picks[[#This Row],[draft_id]],drafts[id],drafts[title])</f>
        <v>Mike Hammer mini-Super Draft</v>
      </c>
      <c r="C3982">
        <v>2</v>
      </c>
      <c r="D3982">
        <f>IF(C3981&lt;draft_picks[[#This Row],[position]],1,IF(C3981&gt;draft_picks[[#This Row],[position]],D3981+1,IF(C3981=draft_picks[[#This Row],[position]],D3981+1)))</f>
        <v>5</v>
      </c>
      <c r="E3982" t="s">
        <v>7542</v>
      </c>
      <c r="F3982" t="str">
        <f>IF(ISBLANK(draft_picks[[#This Row],[movie_id]]),"",_xlfn.XLOOKUP(draft_picks[[#This Row],[movie_id]],drafts.movies[id],drafts.movies[movie_title]))</f>
        <v>Kiss Me Deadly</v>
      </c>
      <c r="G3982" t="s">
        <v>1237</v>
      </c>
      <c r="H3982" t="str">
        <f>IF(ISBLANK(draft_picks[[#This Row],[drafter_id]]),"",_xlfn.XLOOKUP(draft_picks[[#This Row],[drafter_id]],drafters[id],drafters[name]))</f>
        <v>Clay Keller</v>
      </c>
      <c r="J3982" t="str">
        <f>IF(ISBLANK(draft_picks[[#This Row],[drafter_team_id]]),"",_xlfn.XLOOKUP(draft_picks[[#This Row],[drafter_team_id]],drafter_teams[id],drafter_teams[name]))</f>
        <v/>
      </c>
      <c r="M3982" t="str">
        <f>IF(OR(ISBLANK(draft_picks[[#This Row],[veto_drafter_id]]),draft_picks[[#This Row],[veto_drafter_id]]=""),"",_xlfn.XLOOKUP(draft_picks[[#This Row],[veto_drafter_id]],drafters[id],drafters[name]))</f>
        <v/>
      </c>
      <c r="O3982" t="str">
        <f>IF(OR(ISBLANK(draft_picks[[#This Row],[veto_drafter_team_id]]),draft_picks[[#This Row],[veto_drafter_team_id]]=""),"",_xlfn.XLOOKUP(draft_picks[[#This Row],[veto_drafter_team_id]],drafter_teams[id],drafter_teams[name]))</f>
        <v/>
      </c>
      <c r="R3982" t="str">
        <f>IF(OR(ISBLANK(draft_picks[[#This Row],[veto_override_drafter_id]]),draft_picks[[#This Row],[veto_override_drafter_id]]=""),"",_xlfn.XLOOKUP(draft_picks[[#This Row],[veto_override_drafter_id]],drafters[id],drafters[name]))</f>
        <v/>
      </c>
      <c r="T3982" t="str">
        <f>IF(OR(ISBLANK(draft_picks[[#This Row],[veto_override_team_id]]),draft_picks[[#This Row],[veto_override_team_id]]=""),"",_xlfn.XLOOKUP(draft_picks[[#This Row],[veto_override_team_id]],drafter_teams[id],drafter_teams[name]))</f>
        <v/>
      </c>
    </row>
    <row r="3983" spans="1:20" x14ac:dyDescent="0.25">
      <c r="A3983" t="s">
        <v>421</v>
      </c>
      <c r="B3983" t="str">
        <f>_xlfn.XLOOKUP(draft_picks[[#This Row],[draft_id]],drafts[id],drafts[title])</f>
        <v>Mike Hammer mini-Super Draft</v>
      </c>
      <c r="C3983">
        <v>1</v>
      </c>
      <c r="D3983">
        <f>IF(C3982&lt;draft_picks[[#This Row],[position]],1,IF(C3982&gt;draft_picks[[#This Row],[position]],D3982+1,IF(C3982=draft_picks[[#This Row],[position]],D3982+1)))</f>
        <v>6</v>
      </c>
      <c r="E3983" t="s">
        <v>16974</v>
      </c>
      <c r="F3983" t="str">
        <f>IF(ISBLANK(draft_picks[[#This Row],[movie_id]]),"",_xlfn.XLOOKUP(draft_picks[[#This Row],[movie_id]],drafts.movies[id],drafts.movies[movie_title]))</f>
        <v>I, the Jury</v>
      </c>
      <c r="G3983" t="s">
        <v>1115</v>
      </c>
      <c r="H3983" t="str">
        <f>IF(ISBLANK(draft_picks[[#This Row],[drafter_id]]),"",_xlfn.XLOOKUP(draft_picks[[#This Row],[drafter_id]],drafters[id],drafters[name]))</f>
        <v>Ryan Marker</v>
      </c>
      <c r="J3983" t="str">
        <f>IF(ISBLANK(draft_picks[[#This Row],[drafter_team_id]]),"",_xlfn.XLOOKUP(draft_picks[[#This Row],[drafter_team_id]],drafter_teams[id],drafter_teams[name]))</f>
        <v/>
      </c>
      <c r="M3983" t="str">
        <f>IF(OR(ISBLANK(draft_picks[[#This Row],[veto_drafter_id]]),draft_picks[[#This Row],[veto_drafter_id]]=""),"",_xlfn.XLOOKUP(draft_picks[[#This Row],[veto_drafter_id]],drafters[id],drafters[name]))</f>
        <v/>
      </c>
      <c r="O3983" t="str">
        <f>IF(OR(ISBLANK(draft_picks[[#This Row],[veto_drafter_team_id]]),draft_picks[[#This Row],[veto_drafter_team_id]]=""),"",_xlfn.XLOOKUP(draft_picks[[#This Row],[veto_drafter_team_id]],drafter_teams[id],drafter_teams[name]))</f>
        <v/>
      </c>
      <c r="R3983" t="str">
        <f>IF(OR(ISBLANK(draft_picks[[#This Row],[veto_override_drafter_id]]),draft_picks[[#This Row],[veto_override_drafter_id]]=""),"",_xlfn.XLOOKUP(draft_picks[[#This Row],[veto_override_drafter_id]],drafters[id],drafters[name]))</f>
        <v/>
      </c>
      <c r="T3983" t="str">
        <f>IF(OR(ISBLANK(draft_picks[[#This Row],[veto_override_team_id]]),draft_picks[[#This Row],[veto_override_team_id]]=""),"",_xlfn.XLOOKUP(draft_picks[[#This Row],[veto_override_team_id]],drafter_teams[id],drafter_teams[name]))</f>
        <v/>
      </c>
    </row>
    <row r="3984" spans="1:20" x14ac:dyDescent="0.25">
      <c r="A3984" t="s">
        <v>695</v>
      </c>
      <c r="B3984" t="str">
        <f>_xlfn.XLOOKUP(draft_picks[[#This Row],[draft_id]],drafts[id],drafts[title])</f>
        <v>The Omen mini-Super Draft</v>
      </c>
      <c r="C3984">
        <v>5</v>
      </c>
      <c r="D3984">
        <f>IF(C3983&lt;draft_picks[[#This Row],[position]],1,IF(C3983&gt;draft_picks[[#This Row],[position]],D3983+1,IF(C3983=draft_picks[[#This Row],[position]],D3983+1)))</f>
        <v>1</v>
      </c>
      <c r="E3984" t="s">
        <v>16975</v>
      </c>
      <c r="F3984" t="str">
        <f>IF(ISBLANK(draft_picks[[#This Row],[movie_id]]),"",_xlfn.XLOOKUP(draft_picks[[#This Row],[movie_id]],drafts.movies[id],drafts.movies[movie_title]))</f>
        <v>Damien: Omen II</v>
      </c>
      <c r="G3984" t="s">
        <v>1115</v>
      </c>
      <c r="H3984" t="str">
        <f>IF(ISBLANK(draft_picks[[#This Row],[drafter_id]]),"",_xlfn.XLOOKUP(draft_picks[[#This Row],[drafter_id]],drafters[id],drafters[name]))</f>
        <v>Ryan Marker</v>
      </c>
      <c r="J3984" t="str">
        <f>IF(ISBLANK(draft_picks[[#This Row],[drafter_team_id]]),"",_xlfn.XLOOKUP(draft_picks[[#This Row],[drafter_team_id]],drafter_teams[id],drafter_teams[name]))</f>
        <v/>
      </c>
      <c r="K3984" t="s">
        <v>15484</v>
      </c>
      <c r="L3984" t="s">
        <v>1237</v>
      </c>
      <c r="M3984" t="str">
        <f>IF(OR(ISBLANK(draft_picks[[#This Row],[veto_drafter_id]]),draft_picks[[#This Row],[veto_drafter_id]]=""),"",_xlfn.XLOOKUP(draft_picks[[#This Row],[veto_drafter_id]],drafters[id],drafters[name]))</f>
        <v>Clay Keller</v>
      </c>
      <c r="O3984" t="str">
        <f>IF(OR(ISBLANK(draft_picks[[#This Row],[veto_drafter_team_id]]),draft_picks[[#This Row],[veto_drafter_team_id]]=""),"",_xlfn.XLOOKUP(draft_picks[[#This Row],[veto_drafter_team_id]],drafter_teams[id],drafter_teams[name]))</f>
        <v/>
      </c>
      <c r="R3984" t="str">
        <f>IF(OR(ISBLANK(draft_picks[[#This Row],[veto_override_drafter_id]]),draft_picks[[#This Row],[veto_override_drafter_id]]=""),"",_xlfn.XLOOKUP(draft_picks[[#This Row],[veto_override_drafter_id]],drafters[id],drafters[name]))</f>
        <v/>
      </c>
      <c r="T3984" t="str">
        <f>IF(OR(ISBLANK(draft_picks[[#This Row],[veto_override_team_id]]),draft_picks[[#This Row],[veto_override_team_id]]=""),"",_xlfn.XLOOKUP(draft_picks[[#This Row],[veto_override_team_id]],drafter_teams[id],drafter_teams[name]))</f>
        <v/>
      </c>
    </row>
    <row r="3985" spans="1:20" x14ac:dyDescent="0.25">
      <c r="A3985" t="s">
        <v>695</v>
      </c>
      <c r="B3985" t="str">
        <f>_xlfn.XLOOKUP(draft_picks[[#This Row],[draft_id]],drafts[id],drafts[title])</f>
        <v>The Omen mini-Super Draft</v>
      </c>
      <c r="C3985">
        <v>5</v>
      </c>
      <c r="D3985">
        <f>IF(C3984&lt;draft_picks[[#This Row],[position]],1,IF(C3984&gt;draft_picks[[#This Row],[position]],D3984+1,IF(C3984=draft_picks[[#This Row],[position]],D3984+1)))</f>
        <v>2</v>
      </c>
      <c r="E3985" t="s">
        <v>5555</v>
      </c>
      <c r="F3985" t="str">
        <f>IF(ISBLANK(draft_picks[[#This Row],[movie_id]]),"",_xlfn.XLOOKUP(draft_picks[[#This Row],[movie_id]],drafts.movies[id],drafts.movies[movie_title]))</f>
        <v>The Omen</v>
      </c>
      <c r="G3985" t="s">
        <v>1115</v>
      </c>
      <c r="H3985" t="str">
        <f>IF(ISBLANK(draft_picks[[#This Row],[drafter_id]]),"",_xlfn.XLOOKUP(draft_picks[[#This Row],[drafter_id]],drafters[id],drafters[name]))</f>
        <v>Ryan Marker</v>
      </c>
      <c r="J3985" t="str">
        <f>IF(ISBLANK(draft_picks[[#This Row],[drafter_team_id]]),"",_xlfn.XLOOKUP(draft_picks[[#This Row],[drafter_team_id]],drafter_teams[id],drafter_teams[name]))</f>
        <v/>
      </c>
      <c r="M3985" t="str">
        <f>IF(OR(ISBLANK(draft_picks[[#This Row],[veto_drafter_id]]),draft_picks[[#This Row],[veto_drafter_id]]=""),"",_xlfn.XLOOKUP(draft_picks[[#This Row],[veto_drafter_id]],drafters[id],drafters[name]))</f>
        <v/>
      </c>
      <c r="O3985" t="str">
        <f>IF(OR(ISBLANK(draft_picks[[#This Row],[veto_drafter_team_id]]),draft_picks[[#This Row],[veto_drafter_team_id]]=""),"",_xlfn.XLOOKUP(draft_picks[[#This Row],[veto_drafter_team_id]],drafter_teams[id],drafter_teams[name]))</f>
        <v/>
      </c>
      <c r="R3985" t="str">
        <f>IF(OR(ISBLANK(draft_picks[[#This Row],[veto_override_drafter_id]]),draft_picks[[#This Row],[veto_override_drafter_id]]=""),"",_xlfn.XLOOKUP(draft_picks[[#This Row],[veto_override_drafter_id]],drafters[id],drafters[name]))</f>
        <v/>
      </c>
      <c r="T3985" t="str">
        <f>IF(OR(ISBLANK(draft_picks[[#This Row],[veto_override_team_id]]),draft_picks[[#This Row],[veto_override_team_id]]=""),"",_xlfn.XLOOKUP(draft_picks[[#This Row],[veto_override_team_id]],drafter_teams[id],drafter_teams[name]))</f>
        <v/>
      </c>
    </row>
    <row r="3986" spans="1:20" x14ac:dyDescent="0.25">
      <c r="A3986" t="s">
        <v>695</v>
      </c>
      <c r="B3986" t="str">
        <f>_xlfn.XLOOKUP(draft_picks[[#This Row],[draft_id]],drafts[id],drafts[title])</f>
        <v>The Omen mini-Super Draft</v>
      </c>
      <c r="C3986">
        <v>4</v>
      </c>
      <c r="D3986">
        <f>IF(C3985&lt;draft_picks[[#This Row],[position]],1,IF(C3985&gt;draft_picks[[#This Row],[position]],D3985+1,IF(C3985=draft_picks[[#This Row],[position]],D3985+1)))</f>
        <v>3</v>
      </c>
      <c r="E3986" t="s">
        <v>16976</v>
      </c>
      <c r="F3986" t="str">
        <f>IF(ISBLANK(draft_picks[[#This Row],[movie_id]]),"",_xlfn.XLOOKUP(draft_picks[[#This Row],[movie_id]],drafts.movies[id],drafts.movies[movie_title]))</f>
        <v>Omen IV: The Awakening</v>
      </c>
      <c r="G3986" t="s">
        <v>1237</v>
      </c>
      <c r="H3986" t="str">
        <f>IF(ISBLANK(draft_picks[[#This Row],[drafter_id]]),"",_xlfn.XLOOKUP(draft_picks[[#This Row],[drafter_id]],drafters[id],drafters[name]))</f>
        <v>Clay Keller</v>
      </c>
      <c r="J3986" t="str">
        <f>IF(ISBLANK(draft_picks[[#This Row],[drafter_team_id]]),"",_xlfn.XLOOKUP(draft_picks[[#This Row],[drafter_team_id]],drafter_teams[id],drafter_teams[name]))</f>
        <v/>
      </c>
      <c r="M3986" t="str">
        <f>IF(OR(ISBLANK(draft_picks[[#This Row],[veto_drafter_id]]),draft_picks[[#This Row],[veto_drafter_id]]=""),"",_xlfn.XLOOKUP(draft_picks[[#This Row],[veto_drafter_id]],drafters[id],drafters[name]))</f>
        <v/>
      </c>
      <c r="O3986" t="str">
        <f>IF(OR(ISBLANK(draft_picks[[#This Row],[veto_drafter_team_id]]),draft_picks[[#This Row],[veto_drafter_team_id]]=""),"",_xlfn.XLOOKUP(draft_picks[[#This Row],[veto_drafter_team_id]],drafter_teams[id],drafter_teams[name]))</f>
        <v/>
      </c>
      <c r="R3986" t="str">
        <f>IF(OR(ISBLANK(draft_picks[[#This Row],[veto_override_drafter_id]]),draft_picks[[#This Row],[veto_override_drafter_id]]=""),"",_xlfn.XLOOKUP(draft_picks[[#This Row],[veto_override_drafter_id]],drafters[id],drafters[name]))</f>
        <v/>
      </c>
      <c r="T3986" t="str">
        <f>IF(OR(ISBLANK(draft_picks[[#This Row],[veto_override_team_id]]),draft_picks[[#This Row],[veto_override_team_id]]=""),"",_xlfn.XLOOKUP(draft_picks[[#This Row],[veto_override_team_id]],drafter_teams[id],drafter_teams[name]))</f>
        <v/>
      </c>
    </row>
    <row r="3987" spans="1:20" x14ac:dyDescent="0.25">
      <c r="A3987" t="s">
        <v>695</v>
      </c>
      <c r="B3987" t="str">
        <f>_xlfn.XLOOKUP(draft_picks[[#This Row],[draft_id]],drafts[id],drafts[title])</f>
        <v>The Omen mini-Super Draft</v>
      </c>
      <c r="C3987">
        <v>3</v>
      </c>
      <c r="D3987">
        <f>IF(C3986&lt;draft_picks[[#This Row],[position]],1,IF(C3986&gt;draft_picks[[#This Row],[position]],D3986+1,IF(C3986=draft_picks[[#This Row],[position]],D3986+1)))</f>
        <v>4</v>
      </c>
      <c r="E3987" t="s">
        <v>16975</v>
      </c>
      <c r="F3987" t="str">
        <f>IF(ISBLANK(draft_picks[[#This Row],[movie_id]]),"",_xlfn.XLOOKUP(draft_picks[[#This Row],[movie_id]],drafts.movies[id],drafts.movies[movie_title]))</f>
        <v>Damien: Omen II</v>
      </c>
      <c r="G3987" t="s">
        <v>1115</v>
      </c>
      <c r="H3987" t="str">
        <f>IF(ISBLANK(draft_picks[[#This Row],[drafter_id]]),"",_xlfn.XLOOKUP(draft_picks[[#This Row],[drafter_id]],drafters[id],drafters[name]))</f>
        <v>Ryan Marker</v>
      </c>
      <c r="J3987" t="str">
        <f>IF(ISBLANK(draft_picks[[#This Row],[drafter_team_id]]),"",_xlfn.XLOOKUP(draft_picks[[#This Row],[drafter_team_id]],drafter_teams[id],drafter_teams[name]))</f>
        <v/>
      </c>
      <c r="M3987" t="str">
        <f>IF(OR(ISBLANK(draft_picks[[#This Row],[veto_drafter_id]]),draft_picks[[#This Row],[veto_drafter_id]]=""),"",_xlfn.XLOOKUP(draft_picks[[#This Row],[veto_drafter_id]],drafters[id],drafters[name]))</f>
        <v/>
      </c>
      <c r="O3987" t="str">
        <f>IF(OR(ISBLANK(draft_picks[[#This Row],[veto_drafter_team_id]]),draft_picks[[#This Row],[veto_drafter_team_id]]=""),"",_xlfn.XLOOKUP(draft_picks[[#This Row],[veto_drafter_team_id]],drafter_teams[id],drafter_teams[name]))</f>
        <v/>
      </c>
      <c r="R3987" t="str">
        <f>IF(OR(ISBLANK(draft_picks[[#This Row],[veto_override_drafter_id]]),draft_picks[[#This Row],[veto_override_drafter_id]]=""),"",_xlfn.XLOOKUP(draft_picks[[#This Row],[veto_override_drafter_id]],drafters[id],drafters[name]))</f>
        <v/>
      </c>
      <c r="T3987" t="str">
        <f>IF(OR(ISBLANK(draft_picks[[#This Row],[veto_override_team_id]]),draft_picks[[#This Row],[veto_override_team_id]]=""),"",_xlfn.XLOOKUP(draft_picks[[#This Row],[veto_override_team_id]],drafter_teams[id],drafter_teams[name]))</f>
        <v/>
      </c>
    </row>
    <row r="3988" spans="1:20" x14ac:dyDescent="0.25">
      <c r="A3988" t="s">
        <v>695</v>
      </c>
      <c r="B3988" t="str">
        <f>_xlfn.XLOOKUP(draft_picks[[#This Row],[draft_id]],drafts[id],drafts[title])</f>
        <v>The Omen mini-Super Draft</v>
      </c>
      <c r="C3988">
        <v>2</v>
      </c>
      <c r="D3988">
        <f>IF(C3987&lt;draft_picks[[#This Row],[position]],1,IF(C3987&gt;draft_picks[[#This Row],[position]],D3987+1,IF(C3987=draft_picks[[#This Row],[position]],D3987+1)))</f>
        <v>5</v>
      </c>
      <c r="E3988" t="s">
        <v>16977</v>
      </c>
      <c r="F3988" t="str">
        <f>IF(ISBLANK(draft_picks[[#This Row],[movie_id]]),"",_xlfn.XLOOKUP(draft_picks[[#This Row],[movie_id]],drafts.movies[id],drafts.movies[movie_title]))</f>
        <v>The Omen</v>
      </c>
      <c r="G3988" t="s">
        <v>1237</v>
      </c>
      <c r="H3988" t="str">
        <f>IF(ISBLANK(draft_picks[[#This Row],[drafter_id]]),"",_xlfn.XLOOKUP(draft_picks[[#This Row],[drafter_id]],drafters[id],drafters[name]))</f>
        <v>Clay Keller</v>
      </c>
      <c r="J3988" t="str">
        <f>IF(ISBLANK(draft_picks[[#This Row],[drafter_team_id]]),"",_xlfn.XLOOKUP(draft_picks[[#This Row],[drafter_team_id]],drafter_teams[id],drafter_teams[name]))</f>
        <v/>
      </c>
      <c r="K3988" t="s">
        <v>15484</v>
      </c>
      <c r="L3988" t="s">
        <v>1115</v>
      </c>
      <c r="M3988" t="str">
        <f>IF(OR(ISBLANK(draft_picks[[#This Row],[veto_drafter_id]]),draft_picks[[#This Row],[veto_drafter_id]]=""),"",_xlfn.XLOOKUP(draft_picks[[#This Row],[veto_drafter_id]],drafters[id],drafters[name]))</f>
        <v>Ryan Marker</v>
      </c>
      <c r="O3988" t="str">
        <f>IF(OR(ISBLANK(draft_picks[[#This Row],[veto_drafter_team_id]]),draft_picks[[#This Row],[veto_drafter_team_id]]=""),"",_xlfn.XLOOKUP(draft_picks[[#This Row],[veto_drafter_team_id]],drafter_teams[id],drafter_teams[name]))</f>
        <v/>
      </c>
      <c r="R3988" t="str">
        <f>IF(OR(ISBLANK(draft_picks[[#This Row],[veto_override_drafter_id]]),draft_picks[[#This Row],[veto_override_drafter_id]]=""),"",_xlfn.XLOOKUP(draft_picks[[#This Row],[veto_override_drafter_id]],drafters[id],drafters[name]))</f>
        <v/>
      </c>
      <c r="T3988" t="str">
        <f>IF(OR(ISBLANK(draft_picks[[#This Row],[veto_override_team_id]]),draft_picks[[#This Row],[veto_override_team_id]]=""),"",_xlfn.XLOOKUP(draft_picks[[#This Row],[veto_override_team_id]],drafter_teams[id],drafter_teams[name]))</f>
        <v/>
      </c>
    </row>
    <row r="3989" spans="1:20" x14ac:dyDescent="0.25">
      <c r="A3989" t="s">
        <v>695</v>
      </c>
      <c r="B3989" t="str">
        <f>_xlfn.XLOOKUP(draft_picks[[#This Row],[draft_id]],drafts[id],drafts[title])</f>
        <v>The Omen mini-Super Draft</v>
      </c>
      <c r="C3989">
        <v>2</v>
      </c>
      <c r="D3989">
        <f>IF(C3988&lt;draft_picks[[#This Row],[position]],1,IF(C3988&gt;draft_picks[[#This Row],[position]],D3988+1,IF(C3988=draft_picks[[#This Row],[position]],D3988+1)))</f>
        <v>6</v>
      </c>
      <c r="E3989" t="s">
        <v>16978</v>
      </c>
      <c r="F3989" t="str">
        <f>IF(ISBLANK(draft_picks[[#This Row],[movie_id]]),"",_xlfn.XLOOKUP(draft_picks[[#This Row],[movie_id]],drafts.movies[id],drafts.movies[movie_title]))</f>
        <v>The Final Conflict</v>
      </c>
      <c r="G3989" t="s">
        <v>1237</v>
      </c>
      <c r="H3989" t="str">
        <f>IF(ISBLANK(draft_picks[[#This Row],[drafter_id]]),"",_xlfn.XLOOKUP(draft_picks[[#This Row],[drafter_id]],drafters[id],drafters[name]))</f>
        <v>Clay Keller</v>
      </c>
      <c r="J3989" t="str">
        <f>IF(ISBLANK(draft_picks[[#This Row],[drafter_team_id]]),"",_xlfn.XLOOKUP(draft_picks[[#This Row],[drafter_team_id]],drafter_teams[id],drafter_teams[name]))</f>
        <v/>
      </c>
      <c r="M3989" t="str">
        <f>IF(OR(ISBLANK(draft_picks[[#This Row],[veto_drafter_id]]),draft_picks[[#This Row],[veto_drafter_id]]=""),"",_xlfn.XLOOKUP(draft_picks[[#This Row],[veto_drafter_id]],drafters[id],drafters[name]))</f>
        <v/>
      </c>
      <c r="O3989" t="str">
        <f>IF(OR(ISBLANK(draft_picks[[#This Row],[veto_drafter_team_id]]),draft_picks[[#This Row],[veto_drafter_team_id]]=""),"",_xlfn.XLOOKUP(draft_picks[[#This Row],[veto_drafter_team_id]],drafter_teams[id],drafter_teams[name]))</f>
        <v/>
      </c>
      <c r="R3989" t="str">
        <f>IF(OR(ISBLANK(draft_picks[[#This Row],[veto_override_drafter_id]]),draft_picks[[#This Row],[veto_override_drafter_id]]=""),"",_xlfn.XLOOKUP(draft_picks[[#This Row],[veto_override_drafter_id]],drafters[id],drafters[name]))</f>
        <v/>
      </c>
      <c r="T3989" t="str">
        <f>IF(OR(ISBLANK(draft_picks[[#This Row],[veto_override_team_id]]),draft_picks[[#This Row],[veto_override_team_id]]=""),"",_xlfn.XLOOKUP(draft_picks[[#This Row],[veto_override_team_id]],drafter_teams[id],drafter_teams[name]))</f>
        <v/>
      </c>
    </row>
    <row r="3990" spans="1:20" x14ac:dyDescent="0.25">
      <c r="A3990" t="s">
        <v>695</v>
      </c>
      <c r="B3990" t="str">
        <f>_xlfn.XLOOKUP(draft_picks[[#This Row],[draft_id]],drafts[id],drafts[title])</f>
        <v>The Omen mini-Super Draft</v>
      </c>
      <c r="C3990">
        <v>1</v>
      </c>
      <c r="D3990">
        <f>IF(C3989&lt;draft_picks[[#This Row],[position]],1,IF(C3989&gt;draft_picks[[#This Row],[position]],D3989+1,IF(C3989=draft_picks[[#This Row],[position]],D3989+1)))</f>
        <v>7</v>
      </c>
      <c r="E3990" t="s">
        <v>16977</v>
      </c>
      <c r="F3990" t="str">
        <f>IF(ISBLANK(draft_picks[[#This Row],[movie_id]]),"",_xlfn.XLOOKUP(draft_picks[[#This Row],[movie_id]],drafts.movies[id],drafts.movies[movie_title]))</f>
        <v>The Omen</v>
      </c>
      <c r="G3990" t="s">
        <v>1115</v>
      </c>
      <c r="H3990" t="str">
        <f>IF(ISBLANK(draft_picks[[#This Row],[drafter_id]]),"",_xlfn.XLOOKUP(draft_picks[[#This Row],[drafter_id]],drafters[id],drafters[name]))</f>
        <v>Ryan Marker</v>
      </c>
      <c r="J3990" t="str">
        <f>IF(ISBLANK(draft_picks[[#This Row],[drafter_team_id]]),"",_xlfn.XLOOKUP(draft_picks[[#This Row],[drafter_team_id]],drafter_teams[id],drafter_teams[name]))</f>
        <v/>
      </c>
      <c r="M3990" t="str">
        <f>IF(OR(ISBLANK(draft_picks[[#This Row],[veto_drafter_id]]),draft_picks[[#This Row],[veto_drafter_id]]=""),"",_xlfn.XLOOKUP(draft_picks[[#This Row],[veto_drafter_id]],drafters[id],drafters[name]))</f>
        <v/>
      </c>
      <c r="O3990" t="str">
        <f>IF(OR(ISBLANK(draft_picks[[#This Row],[veto_drafter_team_id]]),draft_picks[[#This Row],[veto_drafter_team_id]]=""),"",_xlfn.XLOOKUP(draft_picks[[#This Row],[veto_drafter_team_id]],drafter_teams[id],drafter_teams[name]))</f>
        <v/>
      </c>
      <c r="R3990" t="str">
        <f>IF(OR(ISBLANK(draft_picks[[#This Row],[veto_override_drafter_id]]),draft_picks[[#This Row],[veto_override_drafter_id]]=""),"",_xlfn.XLOOKUP(draft_picks[[#This Row],[veto_override_drafter_id]],drafters[id],drafters[name]))</f>
        <v/>
      </c>
      <c r="T3990" t="str">
        <f>IF(OR(ISBLANK(draft_picks[[#This Row],[veto_override_team_id]]),draft_picks[[#This Row],[veto_override_team_id]]=""),"",_xlfn.XLOOKUP(draft_picks[[#This Row],[veto_override_team_id]],drafter_teams[id],drafter_teams[name]))</f>
        <v/>
      </c>
    </row>
    <row r="3991" spans="1:20" x14ac:dyDescent="0.25">
      <c r="A3991" t="s">
        <v>592</v>
      </c>
      <c r="B3991" t="str">
        <f>_xlfn.XLOOKUP(draft_picks[[#This Row],[draft_id]],drafts[id],drafts[title])</f>
        <v>The Parent Trap mini-Super Draft</v>
      </c>
      <c r="C3991">
        <v>5</v>
      </c>
      <c r="D3991">
        <f>IF(C3990&lt;draft_picks[[#This Row],[position]],1,IF(C3990&gt;draft_picks[[#This Row],[position]],D3990+1,IF(C3990=draft_picks[[#This Row],[position]],D3990+1)))</f>
        <v>1</v>
      </c>
      <c r="E3991" t="s">
        <v>16979</v>
      </c>
      <c r="F3991" t="str">
        <f>IF(ISBLANK(draft_picks[[#This Row],[movie_id]]),"",_xlfn.XLOOKUP(draft_picks[[#This Row],[movie_id]],drafts.movies[id],drafts.movies[movie_title]))</f>
        <v>The Parent Trap II</v>
      </c>
      <c r="G3991" t="s">
        <v>1237</v>
      </c>
      <c r="H3991" t="str">
        <f>IF(ISBLANK(draft_picks[[#This Row],[drafter_id]]),"",_xlfn.XLOOKUP(draft_picks[[#This Row],[drafter_id]],drafters[id],drafters[name]))</f>
        <v>Clay Keller</v>
      </c>
      <c r="J3991" t="str">
        <f>IF(ISBLANK(draft_picks[[#This Row],[drafter_team_id]]),"",_xlfn.XLOOKUP(draft_picks[[#This Row],[drafter_team_id]],drafter_teams[id],drafter_teams[name]))</f>
        <v/>
      </c>
      <c r="M3991" t="str">
        <f>IF(OR(ISBLANK(draft_picks[[#This Row],[veto_drafter_id]]),draft_picks[[#This Row],[veto_drafter_id]]=""),"",_xlfn.XLOOKUP(draft_picks[[#This Row],[veto_drafter_id]],drafters[id],drafters[name]))</f>
        <v/>
      </c>
      <c r="O3991" t="str">
        <f>IF(OR(ISBLANK(draft_picks[[#This Row],[veto_drafter_team_id]]),draft_picks[[#This Row],[veto_drafter_team_id]]=""),"",_xlfn.XLOOKUP(draft_picks[[#This Row],[veto_drafter_team_id]],drafter_teams[id],drafter_teams[name]))</f>
        <v/>
      </c>
      <c r="R3991" t="str">
        <f>IF(OR(ISBLANK(draft_picks[[#This Row],[veto_override_drafter_id]]),draft_picks[[#This Row],[veto_override_drafter_id]]=""),"",_xlfn.XLOOKUP(draft_picks[[#This Row],[veto_override_drafter_id]],drafters[id],drafters[name]))</f>
        <v/>
      </c>
      <c r="T3991" t="str">
        <f>IF(OR(ISBLANK(draft_picks[[#This Row],[veto_override_team_id]]),draft_picks[[#This Row],[veto_override_team_id]]=""),"",_xlfn.XLOOKUP(draft_picks[[#This Row],[veto_override_team_id]],drafter_teams[id],drafter_teams[name]))</f>
        <v/>
      </c>
    </row>
    <row r="3992" spans="1:20" x14ac:dyDescent="0.25">
      <c r="A3992" t="s">
        <v>592</v>
      </c>
      <c r="B3992" t="str">
        <f>_xlfn.XLOOKUP(draft_picks[[#This Row],[draft_id]],drafts[id],drafts[title])</f>
        <v>The Parent Trap mini-Super Draft</v>
      </c>
      <c r="C3992">
        <v>4</v>
      </c>
      <c r="D3992">
        <f>IF(C3991&lt;draft_picks[[#This Row],[position]],1,IF(C3991&gt;draft_picks[[#This Row],[position]],D3991+1,IF(C3991=draft_picks[[#This Row],[position]],D3991+1)))</f>
        <v>2</v>
      </c>
      <c r="E3992" t="s">
        <v>16980</v>
      </c>
      <c r="F3992" t="str">
        <f>IF(ISBLANK(draft_picks[[#This Row],[movie_id]]),"",_xlfn.XLOOKUP(draft_picks[[#This Row],[movie_id]],drafts.movies[id],drafts.movies[movie_title]))</f>
        <v>Parent Trap: Hawaiian Honeymoon</v>
      </c>
      <c r="G3992" t="s">
        <v>1115</v>
      </c>
      <c r="H3992" t="str">
        <f>IF(ISBLANK(draft_picks[[#This Row],[drafter_id]]),"",_xlfn.XLOOKUP(draft_picks[[#This Row],[drafter_id]],drafters[id],drafters[name]))</f>
        <v>Ryan Marker</v>
      </c>
      <c r="J3992" t="str">
        <f>IF(ISBLANK(draft_picks[[#This Row],[drafter_team_id]]),"",_xlfn.XLOOKUP(draft_picks[[#This Row],[drafter_team_id]],drafter_teams[id],drafter_teams[name]))</f>
        <v/>
      </c>
      <c r="M3992" t="str">
        <f>IF(OR(ISBLANK(draft_picks[[#This Row],[veto_drafter_id]]),draft_picks[[#This Row],[veto_drafter_id]]=""),"",_xlfn.XLOOKUP(draft_picks[[#This Row],[veto_drafter_id]],drafters[id],drafters[name]))</f>
        <v/>
      </c>
      <c r="O3992" t="str">
        <f>IF(OR(ISBLANK(draft_picks[[#This Row],[veto_drafter_team_id]]),draft_picks[[#This Row],[veto_drafter_team_id]]=""),"",_xlfn.XLOOKUP(draft_picks[[#This Row],[veto_drafter_team_id]],drafter_teams[id],drafter_teams[name]))</f>
        <v/>
      </c>
      <c r="R3992" t="str">
        <f>IF(OR(ISBLANK(draft_picks[[#This Row],[veto_override_drafter_id]]),draft_picks[[#This Row],[veto_override_drafter_id]]=""),"",_xlfn.XLOOKUP(draft_picks[[#This Row],[veto_override_drafter_id]],drafters[id],drafters[name]))</f>
        <v/>
      </c>
      <c r="T3992" t="str">
        <f>IF(OR(ISBLANK(draft_picks[[#This Row],[veto_override_team_id]]),draft_picks[[#This Row],[veto_override_team_id]]=""),"",_xlfn.XLOOKUP(draft_picks[[#This Row],[veto_override_team_id]],drafter_teams[id],drafter_teams[name]))</f>
        <v/>
      </c>
    </row>
    <row r="3993" spans="1:20" x14ac:dyDescent="0.25">
      <c r="A3993" t="s">
        <v>592</v>
      </c>
      <c r="B3993" t="str">
        <f>_xlfn.XLOOKUP(draft_picks[[#This Row],[draft_id]],drafts[id],drafts[title])</f>
        <v>The Parent Trap mini-Super Draft</v>
      </c>
      <c r="C3993">
        <v>3</v>
      </c>
      <c r="D3993">
        <f>IF(C3992&lt;draft_picks[[#This Row],[position]],1,IF(C3992&gt;draft_picks[[#This Row],[position]],D3992+1,IF(C3992=draft_picks[[#This Row],[position]],D3992+1)))</f>
        <v>3</v>
      </c>
      <c r="E3993" t="s">
        <v>16981</v>
      </c>
      <c r="F3993" t="str">
        <f>IF(ISBLANK(draft_picks[[#This Row],[movie_id]]),"",_xlfn.XLOOKUP(draft_picks[[#This Row],[movie_id]],drafts.movies[id],drafts.movies[movie_title]))</f>
        <v>Parent Trap III</v>
      </c>
      <c r="G3993" t="s">
        <v>1237</v>
      </c>
      <c r="H3993" t="str">
        <f>IF(ISBLANK(draft_picks[[#This Row],[drafter_id]]),"",_xlfn.XLOOKUP(draft_picks[[#This Row],[drafter_id]],drafters[id],drafters[name]))</f>
        <v>Clay Keller</v>
      </c>
      <c r="J3993" t="str">
        <f>IF(ISBLANK(draft_picks[[#This Row],[drafter_team_id]]),"",_xlfn.XLOOKUP(draft_picks[[#This Row],[drafter_team_id]],drafter_teams[id],drafter_teams[name]))</f>
        <v/>
      </c>
      <c r="M3993" t="str">
        <f>IF(OR(ISBLANK(draft_picks[[#This Row],[veto_drafter_id]]),draft_picks[[#This Row],[veto_drafter_id]]=""),"",_xlfn.XLOOKUP(draft_picks[[#This Row],[veto_drafter_id]],drafters[id],drafters[name]))</f>
        <v/>
      </c>
      <c r="O3993" t="str">
        <f>IF(OR(ISBLANK(draft_picks[[#This Row],[veto_drafter_team_id]]),draft_picks[[#This Row],[veto_drafter_team_id]]=""),"",_xlfn.XLOOKUP(draft_picks[[#This Row],[veto_drafter_team_id]],drafter_teams[id],drafter_teams[name]))</f>
        <v/>
      </c>
      <c r="R3993" t="str">
        <f>IF(OR(ISBLANK(draft_picks[[#This Row],[veto_override_drafter_id]]),draft_picks[[#This Row],[veto_override_drafter_id]]=""),"",_xlfn.XLOOKUP(draft_picks[[#This Row],[veto_override_drafter_id]],drafters[id],drafters[name]))</f>
        <v/>
      </c>
      <c r="T3993" t="str">
        <f>IF(OR(ISBLANK(draft_picks[[#This Row],[veto_override_team_id]]),draft_picks[[#This Row],[veto_override_team_id]]=""),"",_xlfn.XLOOKUP(draft_picks[[#This Row],[veto_override_team_id]],drafter_teams[id],drafter_teams[name]))</f>
        <v/>
      </c>
    </row>
    <row r="3994" spans="1:20" x14ac:dyDescent="0.25">
      <c r="A3994" t="s">
        <v>592</v>
      </c>
      <c r="B3994" t="str">
        <f>_xlfn.XLOOKUP(draft_picks[[#This Row],[draft_id]],drafts[id],drafts[title])</f>
        <v>The Parent Trap mini-Super Draft</v>
      </c>
      <c r="C3994">
        <v>2</v>
      </c>
      <c r="D3994">
        <f>IF(C3993&lt;draft_picks[[#This Row],[position]],1,IF(C3993&gt;draft_picks[[#This Row],[position]],D3993+1,IF(C3993=draft_picks[[#This Row],[position]],D3993+1)))</f>
        <v>4</v>
      </c>
      <c r="E3994" t="s">
        <v>16983</v>
      </c>
      <c r="F3994" t="str">
        <f>IF(ISBLANK(draft_picks[[#This Row],[movie_id]]),"",_xlfn.XLOOKUP(draft_picks[[#This Row],[movie_id]],drafts.movies[id],drafts.movies[movie_title]))</f>
        <v>The Parent Trap</v>
      </c>
      <c r="G3994" t="s">
        <v>1115</v>
      </c>
      <c r="H3994" t="str">
        <f>IF(ISBLANK(draft_picks[[#This Row],[drafter_id]]),"",_xlfn.XLOOKUP(draft_picks[[#This Row],[drafter_id]],drafters[id],drafters[name]))</f>
        <v>Ryan Marker</v>
      </c>
      <c r="J3994" t="str">
        <f>IF(ISBLANK(draft_picks[[#This Row],[drafter_team_id]]),"",_xlfn.XLOOKUP(draft_picks[[#This Row],[drafter_team_id]],drafter_teams[id],drafter_teams[name]))</f>
        <v/>
      </c>
      <c r="K3994" t="s">
        <v>15484</v>
      </c>
      <c r="L3994" t="s">
        <v>1237</v>
      </c>
      <c r="M3994" t="str">
        <f>IF(OR(ISBLANK(draft_picks[[#This Row],[veto_drafter_id]]),draft_picks[[#This Row],[veto_drafter_id]]=""),"",_xlfn.XLOOKUP(draft_picks[[#This Row],[veto_drafter_id]],drafters[id],drafters[name]))</f>
        <v>Clay Keller</v>
      </c>
      <c r="O3994" t="str">
        <f>IF(OR(ISBLANK(draft_picks[[#This Row],[veto_drafter_team_id]]),draft_picks[[#This Row],[veto_drafter_team_id]]=""),"",_xlfn.XLOOKUP(draft_picks[[#This Row],[veto_drafter_team_id]],drafter_teams[id],drafter_teams[name]))</f>
        <v/>
      </c>
      <c r="R3994" t="str">
        <f>IF(OR(ISBLANK(draft_picks[[#This Row],[veto_override_drafter_id]]),draft_picks[[#This Row],[veto_override_drafter_id]]=""),"",_xlfn.XLOOKUP(draft_picks[[#This Row],[veto_override_drafter_id]],drafters[id],drafters[name]))</f>
        <v/>
      </c>
      <c r="T3994" t="str">
        <f>IF(OR(ISBLANK(draft_picks[[#This Row],[veto_override_team_id]]),draft_picks[[#This Row],[veto_override_team_id]]=""),"",_xlfn.XLOOKUP(draft_picks[[#This Row],[veto_override_team_id]],drafter_teams[id],drafter_teams[name]))</f>
        <v/>
      </c>
    </row>
    <row r="3995" spans="1:20" x14ac:dyDescent="0.25">
      <c r="A3995" t="s">
        <v>592</v>
      </c>
      <c r="B3995" t="str">
        <f>_xlfn.XLOOKUP(draft_picks[[#This Row],[draft_id]],drafts[id],drafts[title])</f>
        <v>The Parent Trap mini-Super Draft</v>
      </c>
      <c r="C3995">
        <v>2</v>
      </c>
      <c r="D3995">
        <f>IF(C3994&lt;draft_picks[[#This Row],[position]],1,IF(C3994&gt;draft_picks[[#This Row],[position]],D3994+1,IF(C3994=draft_picks[[#This Row],[position]],D3994+1)))</f>
        <v>5</v>
      </c>
      <c r="E3995" t="s">
        <v>16982</v>
      </c>
      <c r="F3995" t="str">
        <f>IF(ISBLANK(draft_picks[[#This Row],[movie_id]]),"",_xlfn.XLOOKUP(draft_picks[[#This Row],[movie_id]],drafts.movies[id],drafts.movies[movie_title]))</f>
        <v>The Parent Trap</v>
      </c>
      <c r="G3995" t="s">
        <v>1115</v>
      </c>
      <c r="H3995" t="str">
        <f>IF(ISBLANK(draft_picks[[#This Row],[drafter_id]]),"",_xlfn.XLOOKUP(draft_picks[[#This Row],[drafter_id]],drafters[id],drafters[name]))</f>
        <v>Ryan Marker</v>
      </c>
      <c r="J3995" t="str">
        <f>IF(ISBLANK(draft_picks[[#This Row],[drafter_team_id]]),"",_xlfn.XLOOKUP(draft_picks[[#This Row],[drafter_team_id]],drafter_teams[id],drafter_teams[name]))</f>
        <v/>
      </c>
      <c r="M3995" t="str">
        <f>IF(OR(ISBLANK(draft_picks[[#This Row],[veto_drafter_id]]),draft_picks[[#This Row],[veto_drafter_id]]=""),"",_xlfn.XLOOKUP(draft_picks[[#This Row],[veto_drafter_id]],drafters[id],drafters[name]))</f>
        <v/>
      </c>
      <c r="O3995" t="str">
        <f>IF(OR(ISBLANK(draft_picks[[#This Row],[veto_drafter_team_id]]),draft_picks[[#This Row],[veto_drafter_team_id]]=""),"",_xlfn.XLOOKUP(draft_picks[[#This Row],[veto_drafter_team_id]],drafter_teams[id],drafter_teams[name]))</f>
        <v/>
      </c>
      <c r="R3995" t="str">
        <f>IF(OR(ISBLANK(draft_picks[[#This Row],[veto_override_drafter_id]]),draft_picks[[#This Row],[veto_override_drafter_id]]=""),"",_xlfn.XLOOKUP(draft_picks[[#This Row],[veto_override_drafter_id]],drafters[id],drafters[name]))</f>
        <v/>
      </c>
      <c r="T3995" t="str">
        <f>IF(OR(ISBLANK(draft_picks[[#This Row],[veto_override_team_id]]),draft_picks[[#This Row],[veto_override_team_id]]=""),"",_xlfn.XLOOKUP(draft_picks[[#This Row],[veto_override_team_id]],drafter_teams[id],drafter_teams[name]))</f>
        <v/>
      </c>
    </row>
    <row r="3996" spans="1:20" x14ac:dyDescent="0.25">
      <c r="A3996" t="s">
        <v>592</v>
      </c>
      <c r="B3996" t="str">
        <f>_xlfn.XLOOKUP(draft_picks[[#This Row],[draft_id]],drafts[id],drafts[title])</f>
        <v>The Parent Trap mini-Super Draft</v>
      </c>
      <c r="C3996">
        <v>1</v>
      </c>
      <c r="D3996">
        <f>IF(C3995&lt;draft_picks[[#This Row],[position]],1,IF(C3995&gt;draft_picks[[#This Row],[position]],D3995+1,IF(C3995=draft_picks[[#This Row],[position]],D3995+1)))</f>
        <v>6</v>
      </c>
      <c r="E3996" t="s">
        <v>16983</v>
      </c>
      <c r="F3996" t="str">
        <f>IF(ISBLANK(draft_picks[[#This Row],[movie_id]]),"",_xlfn.XLOOKUP(draft_picks[[#This Row],[movie_id]],drafts.movies[id],drafts.movies[movie_title]))</f>
        <v>The Parent Trap</v>
      </c>
      <c r="G3996" t="s">
        <v>1237</v>
      </c>
      <c r="H3996" t="str">
        <f>IF(ISBLANK(draft_picks[[#This Row],[drafter_id]]),"",_xlfn.XLOOKUP(draft_picks[[#This Row],[drafter_id]],drafters[id],drafters[name]))</f>
        <v>Clay Keller</v>
      </c>
      <c r="J3996" t="str">
        <f>IF(ISBLANK(draft_picks[[#This Row],[drafter_team_id]]),"",_xlfn.XLOOKUP(draft_picks[[#This Row],[drafter_team_id]],drafter_teams[id],drafter_teams[name]))</f>
        <v/>
      </c>
      <c r="M3996" t="str">
        <f>IF(OR(ISBLANK(draft_picks[[#This Row],[veto_drafter_id]]),draft_picks[[#This Row],[veto_drafter_id]]=""),"",_xlfn.XLOOKUP(draft_picks[[#This Row],[veto_drafter_id]],drafters[id],drafters[name]))</f>
        <v/>
      </c>
      <c r="O3996" t="str">
        <f>IF(OR(ISBLANK(draft_picks[[#This Row],[veto_drafter_team_id]]),draft_picks[[#This Row],[veto_drafter_team_id]]=""),"",_xlfn.XLOOKUP(draft_picks[[#This Row],[veto_drafter_team_id]],drafter_teams[id],drafter_teams[name]))</f>
        <v/>
      </c>
      <c r="R3996" t="str">
        <f>IF(OR(ISBLANK(draft_picks[[#This Row],[veto_override_drafter_id]]),draft_picks[[#This Row],[veto_override_drafter_id]]=""),"",_xlfn.XLOOKUP(draft_picks[[#This Row],[veto_override_drafter_id]],drafters[id],drafters[name]))</f>
        <v/>
      </c>
      <c r="T3996" t="str">
        <f>IF(OR(ISBLANK(draft_picks[[#This Row],[veto_override_team_id]]),draft_picks[[#This Row],[veto_override_team_id]]=""),"",_xlfn.XLOOKUP(draft_picks[[#This Row],[veto_override_team_id]],drafter_teams[id],drafter_teams[name]))</f>
        <v/>
      </c>
    </row>
    <row r="3997" spans="1:20" x14ac:dyDescent="0.25">
      <c r="A3997" t="s">
        <v>219</v>
      </c>
      <c r="B3997" t="str">
        <f>_xlfn.XLOOKUP(draft_picks[[#This Row],[draft_id]],drafts[id],drafts[title])</f>
        <v>Mad Max mini-Super Draft</v>
      </c>
      <c r="C3997">
        <v>5</v>
      </c>
      <c r="D3997">
        <f>IF(C3996&lt;draft_picks[[#This Row],[position]],1,IF(C3996&gt;draft_picks[[#This Row],[position]],D3996+1,IF(C3996=draft_picks[[#This Row],[position]],D3996+1)))</f>
        <v>1</v>
      </c>
      <c r="E3997" t="s">
        <v>16984</v>
      </c>
      <c r="F3997" t="str">
        <f>IF(ISBLANK(draft_picks[[#This Row],[movie_id]]),"",_xlfn.XLOOKUP(draft_picks[[#This Row],[movie_id]],drafts.movies[id],drafts.movies[movie_title]))</f>
        <v>Mad Max Beyond Thunderdome</v>
      </c>
      <c r="G3997" t="s">
        <v>1115</v>
      </c>
      <c r="H3997" t="str">
        <f>IF(ISBLANK(draft_picks[[#This Row],[drafter_id]]),"",_xlfn.XLOOKUP(draft_picks[[#This Row],[drafter_id]],drafters[id],drafters[name]))</f>
        <v>Ryan Marker</v>
      </c>
      <c r="J3997" t="str">
        <f>IF(ISBLANK(draft_picks[[#This Row],[drafter_team_id]]),"",_xlfn.XLOOKUP(draft_picks[[#This Row],[drafter_team_id]],drafter_teams[id],drafter_teams[name]))</f>
        <v/>
      </c>
      <c r="M3997" t="str">
        <f>IF(OR(ISBLANK(draft_picks[[#This Row],[veto_drafter_id]]),draft_picks[[#This Row],[veto_drafter_id]]=""),"",_xlfn.XLOOKUP(draft_picks[[#This Row],[veto_drafter_id]],drafters[id],drafters[name]))</f>
        <v/>
      </c>
      <c r="O3997" t="str">
        <f>IF(OR(ISBLANK(draft_picks[[#This Row],[veto_drafter_team_id]]),draft_picks[[#This Row],[veto_drafter_team_id]]=""),"",_xlfn.XLOOKUP(draft_picks[[#This Row],[veto_drafter_team_id]],drafter_teams[id],drafter_teams[name]))</f>
        <v/>
      </c>
      <c r="R3997" t="str">
        <f>IF(OR(ISBLANK(draft_picks[[#This Row],[veto_override_drafter_id]]),draft_picks[[#This Row],[veto_override_drafter_id]]=""),"",_xlfn.XLOOKUP(draft_picks[[#This Row],[veto_override_drafter_id]],drafters[id],drafters[name]))</f>
        <v/>
      </c>
      <c r="T3997" t="str">
        <f>IF(OR(ISBLANK(draft_picks[[#This Row],[veto_override_team_id]]),draft_picks[[#This Row],[veto_override_team_id]]=""),"",_xlfn.XLOOKUP(draft_picks[[#This Row],[veto_override_team_id]],drafter_teams[id],drafter_teams[name]))</f>
        <v/>
      </c>
    </row>
    <row r="3998" spans="1:20" x14ac:dyDescent="0.25">
      <c r="A3998" t="s">
        <v>219</v>
      </c>
      <c r="B3998" t="str">
        <f>_xlfn.XLOOKUP(draft_picks[[#This Row],[draft_id]],drafts[id],drafts[title])</f>
        <v>Mad Max mini-Super Draft</v>
      </c>
      <c r="C3998">
        <v>4</v>
      </c>
      <c r="D3998">
        <f>IF(C3997&lt;draft_picks[[#This Row],[position]],1,IF(C3997&gt;draft_picks[[#This Row],[position]],D3997+1,IF(C3997=draft_picks[[#This Row],[position]],D3997+1)))</f>
        <v>2</v>
      </c>
      <c r="E3998" t="s">
        <v>3361</v>
      </c>
      <c r="F3998" t="str">
        <f>IF(ISBLANK(draft_picks[[#This Row],[movie_id]]),"",_xlfn.XLOOKUP(draft_picks[[#This Row],[movie_id]],drafts.movies[id],drafts.movies[movie_title]))</f>
        <v>Mad Max</v>
      </c>
      <c r="G3998" t="s">
        <v>1237</v>
      </c>
      <c r="H3998" t="str">
        <f>IF(ISBLANK(draft_picks[[#This Row],[drafter_id]]),"",_xlfn.XLOOKUP(draft_picks[[#This Row],[drafter_id]],drafters[id],drafters[name]))</f>
        <v>Clay Keller</v>
      </c>
      <c r="J3998" t="str">
        <f>IF(ISBLANK(draft_picks[[#This Row],[drafter_team_id]]),"",_xlfn.XLOOKUP(draft_picks[[#This Row],[drafter_team_id]],drafter_teams[id],drafter_teams[name]))</f>
        <v/>
      </c>
      <c r="M3998" t="str">
        <f>IF(OR(ISBLANK(draft_picks[[#This Row],[veto_drafter_id]]),draft_picks[[#This Row],[veto_drafter_id]]=""),"",_xlfn.XLOOKUP(draft_picks[[#This Row],[veto_drafter_id]],drafters[id],drafters[name]))</f>
        <v/>
      </c>
      <c r="O3998" t="str">
        <f>IF(OR(ISBLANK(draft_picks[[#This Row],[veto_drafter_team_id]]),draft_picks[[#This Row],[veto_drafter_team_id]]=""),"",_xlfn.XLOOKUP(draft_picks[[#This Row],[veto_drafter_team_id]],drafter_teams[id],drafter_teams[name]))</f>
        <v/>
      </c>
      <c r="R3998" t="str">
        <f>IF(OR(ISBLANK(draft_picks[[#This Row],[veto_override_drafter_id]]),draft_picks[[#This Row],[veto_override_drafter_id]]=""),"",_xlfn.XLOOKUP(draft_picks[[#This Row],[veto_override_drafter_id]],drafters[id],drafters[name]))</f>
        <v/>
      </c>
      <c r="T3998" t="str">
        <f>IF(OR(ISBLANK(draft_picks[[#This Row],[veto_override_team_id]]),draft_picks[[#This Row],[veto_override_team_id]]=""),"",_xlfn.XLOOKUP(draft_picks[[#This Row],[veto_override_team_id]],drafter_teams[id],drafter_teams[name]))</f>
        <v/>
      </c>
    </row>
    <row r="3999" spans="1:20" x14ac:dyDescent="0.25">
      <c r="A3999" t="s">
        <v>219</v>
      </c>
      <c r="B3999" t="str">
        <f>_xlfn.XLOOKUP(draft_picks[[#This Row],[draft_id]],drafts[id],drafts[title])</f>
        <v>Mad Max mini-Super Draft</v>
      </c>
      <c r="C3999">
        <v>3</v>
      </c>
      <c r="D3999">
        <f>IF(C3998&lt;draft_picks[[#This Row],[position]],1,IF(C3998&gt;draft_picks[[#This Row],[position]],D3998+1,IF(C3998=draft_picks[[#This Row],[position]],D3998+1)))</f>
        <v>3</v>
      </c>
      <c r="E3999" t="s">
        <v>16985</v>
      </c>
      <c r="F3999" t="str">
        <f>IF(ISBLANK(draft_picks[[#This Row],[movie_id]]),"",_xlfn.XLOOKUP(draft_picks[[#This Row],[movie_id]],drafts.movies[id],drafts.movies[movie_title]))</f>
        <v>Furiosa: A Mad Max Saga</v>
      </c>
      <c r="G3999" t="s">
        <v>1115</v>
      </c>
      <c r="H3999" t="str">
        <f>IF(ISBLANK(draft_picks[[#This Row],[drafter_id]]),"",_xlfn.XLOOKUP(draft_picks[[#This Row],[drafter_id]],drafters[id],drafters[name]))</f>
        <v>Ryan Marker</v>
      </c>
      <c r="J3999" t="str">
        <f>IF(ISBLANK(draft_picks[[#This Row],[drafter_team_id]]),"",_xlfn.XLOOKUP(draft_picks[[#This Row],[drafter_team_id]],drafter_teams[id],drafter_teams[name]))</f>
        <v/>
      </c>
      <c r="M3999" t="str">
        <f>IF(OR(ISBLANK(draft_picks[[#This Row],[veto_drafter_id]]),draft_picks[[#This Row],[veto_drafter_id]]=""),"",_xlfn.XLOOKUP(draft_picks[[#This Row],[veto_drafter_id]],drafters[id],drafters[name]))</f>
        <v/>
      </c>
      <c r="O3999" t="str">
        <f>IF(OR(ISBLANK(draft_picks[[#This Row],[veto_drafter_team_id]]),draft_picks[[#This Row],[veto_drafter_team_id]]=""),"",_xlfn.XLOOKUP(draft_picks[[#This Row],[veto_drafter_team_id]],drafter_teams[id],drafter_teams[name]))</f>
        <v/>
      </c>
      <c r="R3999" t="str">
        <f>IF(OR(ISBLANK(draft_picks[[#This Row],[veto_override_drafter_id]]),draft_picks[[#This Row],[veto_override_drafter_id]]=""),"",_xlfn.XLOOKUP(draft_picks[[#This Row],[veto_override_drafter_id]],drafters[id],drafters[name]))</f>
        <v/>
      </c>
      <c r="T3999" t="str">
        <f>IF(OR(ISBLANK(draft_picks[[#This Row],[veto_override_team_id]]),draft_picks[[#This Row],[veto_override_team_id]]=""),"",_xlfn.XLOOKUP(draft_picks[[#This Row],[veto_override_team_id]],drafter_teams[id],drafter_teams[name]))</f>
        <v/>
      </c>
    </row>
    <row r="4000" spans="1:20" x14ac:dyDescent="0.25">
      <c r="A4000" t="s">
        <v>219</v>
      </c>
      <c r="B4000" t="str">
        <f>_xlfn.XLOOKUP(draft_picks[[#This Row],[draft_id]],drafts[id],drafts[title])</f>
        <v>Mad Max mini-Super Draft</v>
      </c>
      <c r="C4000">
        <v>2</v>
      </c>
      <c r="D4000">
        <f>IF(C3999&lt;draft_picks[[#This Row],[position]],1,IF(C3999&gt;draft_picks[[#This Row],[position]],D3999+1,IF(C3999=draft_picks[[#This Row],[position]],D3999+1)))</f>
        <v>4</v>
      </c>
      <c r="E4000" t="s">
        <v>6036</v>
      </c>
      <c r="F4000" t="str">
        <f>IF(ISBLANK(draft_picks[[#This Row],[movie_id]]),"",_xlfn.XLOOKUP(draft_picks[[#This Row],[movie_id]],drafts.movies[id],drafts.movies[movie_title]))</f>
        <v>Mad Max: Fury Road</v>
      </c>
      <c r="G4000" t="s">
        <v>1237</v>
      </c>
      <c r="H4000" t="str">
        <f>IF(ISBLANK(draft_picks[[#This Row],[drafter_id]]),"",_xlfn.XLOOKUP(draft_picks[[#This Row],[drafter_id]],drafters[id],drafters[name]))</f>
        <v>Clay Keller</v>
      </c>
      <c r="J4000" t="str">
        <f>IF(ISBLANK(draft_picks[[#This Row],[drafter_team_id]]),"",_xlfn.XLOOKUP(draft_picks[[#This Row],[drafter_team_id]],drafter_teams[id],drafter_teams[name]))</f>
        <v/>
      </c>
      <c r="M4000" t="str">
        <f>IF(OR(ISBLANK(draft_picks[[#This Row],[veto_drafter_id]]),draft_picks[[#This Row],[veto_drafter_id]]=""),"",_xlfn.XLOOKUP(draft_picks[[#This Row],[veto_drafter_id]],drafters[id],drafters[name]))</f>
        <v/>
      </c>
      <c r="O4000" t="str">
        <f>IF(OR(ISBLANK(draft_picks[[#This Row],[veto_drafter_team_id]]),draft_picks[[#This Row],[veto_drafter_team_id]]=""),"",_xlfn.XLOOKUP(draft_picks[[#This Row],[veto_drafter_team_id]],drafter_teams[id],drafter_teams[name]))</f>
        <v/>
      </c>
      <c r="R4000" t="str">
        <f>IF(OR(ISBLANK(draft_picks[[#This Row],[veto_override_drafter_id]]),draft_picks[[#This Row],[veto_override_drafter_id]]=""),"",_xlfn.XLOOKUP(draft_picks[[#This Row],[veto_override_drafter_id]],drafters[id],drafters[name]))</f>
        <v/>
      </c>
      <c r="T4000" t="str">
        <f>IF(OR(ISBLANK(draft_picks[[#This Row],[veto_override_team_id]]),draft_picks[[#This Row],[veto_override_team_id]]=""),"",_xlfn.XLOOKUP(draft_picks[[#This Row],[veto_override_team_id]],drafter_teams[id],drafter_teams[name]))</f>
        <v/>
      </c>
    </row>
    <row r="4001" spans="1:20" x14ac:dyDescent="0.25">
      <c r="A4001" t="s">
        <v>219</v>
      </c>
      <c r="B4001" t="str">
        <f>_xlfn.XLOOKUP(draft_picks[[#This Row],[draft_id]],drafts[id],drafts[title])</f>
        <v>Mad Max mini-Super Draft</v>
      </c>
      <c r="C4001">
        <v>1</v>
      </c>
      <c r="D4001">
        <f>IF(C4000&lt;draft_picks[[#This Row],[position]],1,IF(C4000&gt;draft_picks[[#This Row],[position]],D4000+1,IF(C4000=draft_picks[[#This Row],[position]],D4000+1)))</f>
        <v>5</v>
      </c>
      <c r="E4001" t="s">
        <v>16986</v>
      </c>
      <c r="F4001" t="str">
        <f>IF(ISBLANK(draft_picks[[#This Row],[movie_id]]),"",_xlfn.XLOOKUP(draft_picks[[#This Row],[movie_id]],drafts.movies[id],drafts.movies[movie_title]))</f>
        <v>The Road Warrior</v>
      </c>
      <c r="G4001" t="s">
        <v>1115</v>
      </c>
      <c r="H4001" t="str">
        <f>IF(ISBLANK(draft_picks[[#This Row],[drafter_id]]),"",_xlfn.XLOOKUP(draft_picks[[#This Row],[drafter_id]],drafters[id],drafters[name]))</f>
        <v>Ryan Marker</v>
      </c>
      <c r="J4001" t="str">
        <f>IF(ISBLANK(draft_picks[[#This Row],[drafter_team_id]]),"",_xlfn.XLOOKUP(draft_picks[[#This Row],[drafter_team_id]],drafter_teams[id],drafter_teams[name]))</f>
        <v/>
      </c>
      <c r="M4001" t="str">
        <f>IF(OR(ISBLANK(draft_picks[[#This Row],[veto_drafter_id]]),draft_picks[[#This Row],[veto_drafter_id]]=""),"",_xlfn.XLOOKUP(draft_picks[[#This Row],[veto_drafter_id]],drafters[id],drafters[name]))</f>
        <v/>
      </c>
      <c r="O4001" t="str">
        <f>IF(OR(ISBLANK(draft_picks[[#This Row],[veto_drafter_team_id]]),draft_picks[[#This Row],[veto_drafter_team_id]]=""),"",_xlfn.XLOOKUP(draft_picks[[#This Row],[veto_drafter_team_id]],drafter_teams[id],drafter_teams[name]))</f>
        <v/>
      </c>
      <c r="R4001" t="str">
        <f>IF(OR(ISBLANK(draft_picks[[#This Row],[veto_override_drafter_id]]),draft_picks[[#This Row],[veto_override_drafter_id]]=""),"",_xlfn.XLOOKUP(draft_picks[[#This Row],[veto_override_drafter_id]],drafters[id],drafters[name]))</f>
        <v/>
      </c>
      <c r="T4001" t="str">
        <f>IF(OR(ISBLANK(draft_picks[[#This Row],[veto_override_team_id]]),draft_picks[[#This Row],[veto_override_team_id]]=""),"",_xlfn.XLOOKUP(draft_picks[[#This Row],[veto_override_team_id]],drafter_teams[id],drafter_teams[name]))</f>
        <v/>
      </c>
    </row>
    <row r="4002" spans="1:20" x14ac:dyDescent="0.25">
      <c r="A4002" t="s">
        <v>290</v>
      </c>
      <c r="B4002" t="str">
        <f>_xlfn.XLOOKUP(draft_picks[[#This Row],[draft_id]],drafts[id],drafts[title])</f>
        <v>The Predator mini-Super Draft</v>
      </c>
      <c r="C4002">
        <v>5</v>
      </c>
      <c r="D4002">
        <f>IF(C4001&lt;draft_picks[[#This Row],[position]],1,IF(C4001&gt;draft_picks[[#This Row],[position]],D4001+1,IF(C4001=draft_picks[[#This Row],[position]],D4001+1)))</f>
        <v>1</v>
      </c>
      <c r="E4002" t="s">
        <v>2517</v>
      </c>
      <c r="F4002" t="str">
        <f>IF(ISBLANK(draft_picks[[#This Row],[movie_id]]),"",_xlfn.XLOOKUP(draft_picks[[#This Row],[movie_id]],drafts.movies[id],drafts.movies[movie_title]))</f>
        <v>Predator 2</v>
      </c>
      <c r="G4002" t="s">
        <v>1237</v>
      </c>
      <c r="H4002" t="str">
        <f>IF(ISBLANK(draft_picks[[#This Row],[drafter_id]]),"",_xlfn.XLOOKUP(draft_picks[[#This Row],[drafter_id]],drafters[id],drafters[name]))</f>
        <v>Clay Keller</v>
      </c>
      <c r="J4002" t="str">
        <f>IF(ISBLANK(draft_picks[[#This Row],[drafter_team_id]]),"",_xlfn.XLOOKUP(draft_picks[[#This Row],[drafter_team_id]],drafter_teams[id],drafter_teams[name]))</f>
        <v/>
      </c>
      <c r="K4002" t="s">
        <v>15484</v>
      </c>
      <c r="L4002" t="s">
        <v>1115</v>
      </c>
      <c r="M4002" t="str">
        <f>IF(OR(ISBLANK(draft_picks[[#This Row],[veto_drafter_id]]),draft_picks[[#This Row],[veto_drafter_id]]=""),"",_xlfn.XLOOKUP(draft_picks[[#This Row],[veto_drafter_id]],drafters[id],drafters[name]))</f>
        <v>Ryan Marker</v>
      </c>
      <c r="O4002" t="str">
        <f>IF(OR(ISBLANK(draft_picks[[#This Row],[veto_drafter_team_id]]),draft_picks[[#This Row],[veto_drafter_team_id]]=""),"",_xlfn.XLOOKUP(draft_picks[[#This Row],[veto_drafter_team_id]],drafter_teams[id],drafter_teams[name]))</f>
        <v/>
      </c>
      <c r="R4002" t="str">
        <f>IF(OR(ISBLANK(draft_picks[[#This Row],[veto_override_drafter_id]]),draft_picks[[#This Row],[veto_override_drafter_id]]=""),"",_xlfn.XLOOKUP(draft_picks[[#This Row],[veto_override_drafter_id]],drafters[id],drafters[name]))</f>
        <v/>
      </c>
      <c r="T4002" t="str">
        <f>IF(OR(ISBLANK(draft_picks[[#This Row],[veto_override_team_id]]),draft_picks[[#This Row],[veto_override_team_id]]=""),"",_xlfn.XLOOKUP(draft_picks[[#This Row],[veto_override_team_id]],drafter_teams[id],drafter_teams[name]))</f>
        <v/>
      </c>
    </row>
    <row r="4003" spans="1:20" x14ac:dyDescent="0.25">
      <c r="A4003" t="s">
        <v>290</v>
      </c>
      <c r="B4003" t="str">
        <f>_xlfn.XLOOKUP(draft_picks[[#This Row],[draft_id]],drafts[id],drafts[title])</f>
        <v>The Predator mini-Super Draft</v>
      </c>
      <c r="C4003">
        <v>5</v>
      </c>
      <c r="D4003">
        <f>IF(C4002&lt;draft_picks[[#This Row],[position]],1,IF(C4002&gt;draft_picks[[#This Row],[position]],D4002+1,IF(C4002=draft_picks[[#This Row],[position]],D4002+1)))</f>
        <v>2</v>
      </c>
      <c r="E4003" t="s">
        <v>3642</v>
      </c>
      <c r="F4003" t="str">
        <f>IF(ISBLANK(draft_picks[[#This Row],[movie_id]]),"",_xlfn.XLOOKUP(draft_picks[[#This Row],[movie_id]],drafts.movies[id],drafts.movies[movie_title]))</f>
        <v>The Predator</v>
      </c>
      <c r="G4003" t="s">
        <v>1237</v>
      </c>
      <c r="H4003" t="str">
        <f>IF(ISBLANK(draft_picks[[#This Row],[drafter_id]]),"",_xlfn.XLOOKUP(draft_picks[[#This Row],[drafter_id]],drafters[id],drafters[name]))</f>
        <v>Clay Keller</v>
      </c>
      <c r="J4003" t="str">
        <f>IF(ISBLANK(draft_picks[[#This Row],[drafter_team_id]]),"",_xlfn.XLOOKUP(draft_picks[[#This Row],[drafter_team_id]],drafter_teams[id],drafter_teams[name]))</f>
        <v/>
      </c>
      <c r="M4003" t="str">
        <f>IF(OR(ISBLANK(draft_picks[[#This Row],[veto_drafter_id]]),draft_picks[[#This Row],[veto_drafter_id]]=""),"",_xlfn.XLOOKUP(draft_picks[[#This Row],[veto_drafter_id]],drafters[id],drafters[name]))</f>
        <v/>
      </c>
      <c r="O4003" t="str">
        <f>IF(OR(ISBLANK(draft_picks[[#This Row],[veto_drafter_team_id]]),draft_picks[[#This Row],[veto_drafter_team_id]]=""),"",_xlfn.XLOOKUP(draft_picks[[#This Row],[veto_drafter_team_id]],drafter_teams[id],drafter_teams[name]))</f>
        <v/>
      </c>
      <c r="R4003" t="str">
        <f>IF(OR(ISBLANK(draft_picks[[#This Row],[veto_override_drafter_id]]),draft_picks[[#This Row],[veto_override_drafter_id]]=""),"",_xlfn.XLOOKUP(draft_picks[[#This Row],[veto_override_drafter_id]],drafters[id],drafters[name]))</f>
        <v/>
      </c>
      <c r="T4003" t="str">
        <f>IF(OR(ISBLANK(draft_picks[[#This Row],[veto_override_team_id]]),draft_picks[[#This Row],[veto_override_team_id]]=""),"",_xlfn.XLOOKUP(draft_picks[[#This Row],[veto_override_team_id]],drafter_teams[id],drafter_teams[name]))</f>
        <v/>
      </c>
    </row>
    <row r="4004" spans="1:20" x14ac:dyDescent="0.25">
      <c r="A4004" t="s">
        <v>290</v>
      </c>
      <c r="B4004" t="str">
        <f>_xlfn.XLOOKUP(draft_picks[[#This Row],[draft_id]],drafts[id],drafts[title])</f>
        <v>The Predator mini-Super Draft</v>
      </c>
      <c r="C4004">
        <v>4</v>
      </c>
      <c r="D4004">
        <f>IF(C4003&lt;draft_picks[[#This Row],[position]],1,IF(C4003&gt;draft_picks[[#This Row],[position]],D4003+1,IF(C4003=draft_picks[[#This Row],[position]],D4003+1)))</f>
        <v>3</v>
      </c>
      <c r="E4004" t="s">
        <v>3885</v>
      </c>
      <c r="F4004" t="str">
        <f>IF(ISBLANK(draft_picks[[#This Row],[movie_id]]),"",_xlfn.XLOOKUP(draft_picks[[#This Row],[movie_id]],drafts.movies[id],drafts.movies[movie_title]))</f>
        <v>Predators</v>
      </c>
      <c r="G4004" t="s">
        <v>1115</v>
      </c>
      <c r="H4004" t="str">
        <f>IF(ISBLANK(draft_picks[[#This Row],[drafter_id]]),"",_xlfn.XLOOKUP(draft_picks[[#This Row],[drafter_id]],drafters[id],drafters[name]))</f>
        <v>Ryan Marker</v>
      </c>
      <c r="J4004" t="str">
        <f>IF(ISBLANK(draft_picks[[#This Row],[drafter_team_id]]),"",_xlfn.XLOOKUP(draft_picks[[#This Row],[drafter_team_id]],drafter_teams[id],drafter_teams[name]))</f>
        <v/>
      </c>
      <c r="K4004" t="s">
        <v>15484</v>
      </c>
      <c r="L4004" t="s">
        <v>1237</v>
      </c>
      <c r="M4004" t="str">
        <f>IF(OR(ISBLANK(draft_picks[[#This Row],[veto_drafter_id]]),draft_picks[[#This Row],[veto_drafter_id]]=""),"",_xlfn.XLOOKUP(draft_picks[[#This Row],[veto_drafter_id]],drafters[id],drafters[name]))</f>
        <v>Clay Keller</v>
      </c>
      <c r="O4004" t="str">
        <f>IF(OR(ISBLANK(draft_picks[[#This Row],[veto_drafter_team_id]]),draft_picks[[#This Row],[veto_drafter_team_id]]=""),"",_xlfn.XLOOKUP(draft_picks[[#This Row],[veto_drafter_team_id]],drafter_teams[id],drafter_teams[name]))</f>
        <v/>
      </c>
      <c r="R4004" t="str">
        <f>IF(OR(ISBLANK(draft_picks[[#This Row],[veto_override_drafter_id]]),draft_picks[[#This Row],[veto_override_drafter_id]]=""),"",_xlfn.XLOOKUP(draft_picks[[#This Row],[veto_override_drafter_id]],drafters[id],drafters[name]))</f>
        <v/>
      </c>
      <c r="T4004" t="str">
        <f>IF(OR(ISBLANK(draft_picks[[#This Row],[veto_override_team_id]]),draft_picks[[#This Row],[veto_override_team_id]]=""),"",_xlfn.XLOOKUP(draft_picks[[#This Row],[veto_override_team_id]],drafter_teams[id],drafter_teams[name]))</f>
        <v/>
      </c>
    </row>
    <row r="4005" spans="1:20" x14ac:dyDescent="0.25">
      <c r="A4005" t="s">
        <v>290</v>
      </c>
      <c r="B4005" t="str">
        <f>_xlfn.XLOOKUP(draft_picks[[#This Row],[draft_id]],drafts[id],drafts[title])</f>
        <v>The Predator mini-Super Draft</v>
      </c>
      <c r="C4005">
        <v>4</v>
      </c>
      <c r="D4005">
        <f>IF(C4004&lt;draft_picks[[#This Row],[position]],1,IF(C4004&gt;draft_picks[[#This Row],[position]],D4004+1,IF(C4004=draft_picks[[#This Row],[position]],D4004+1)))</f>
        <v>4</v>
      </c>
      <c r="E4005" t="s">
        <v>2517</v>
      </c>
      <c r="F4005" t="str">
        <f>IF(ISBLANK(draft_picks[[#This Row],[movie_id]]),"",_xlfn.XLOOKUP(draft_picks[[#This Row],[movie_id]],drafts.movies[id],drafts.movies[movie_title]))</f>
        <v>Predator 2</v>
      </c>
      <c r="G4005" t="s">
        <v>1115</v>
      </c>
      <c r="H4005" t="str">
        <f>IF(ISBLANK(draft_picks[[#This Row],[drafter_id]]),"",_xlfn.XLOOKUP(draft_picks[[#This Row],[drafter_id]],drafters[id],drafters[name]))</f>
        <v>Ryan Marker</v>
      </c>
      <c r="J4005" t="str">
        <f>IF(ISBLANK(draft_picks[[#This Row],[drafter_team_id]]),"",_xlfn.XLOOKUP(draft_picks[[#This Row],[drafter_team_id]],drafter_teams[id],drafter_teams[name]))</f>
        <v/>
      </c>
      <c r="M4005" t="str">
        <f>IF(OR(ISBLANK(draft_picks[[#This Row],[veto_drafter_id]]),draft_picks[[#This Row],[veto_drafter_id]]=""),"",_xlfn.XLOOKUP(draft_picks[[#This Row],[veto_drafter_id]],drafters[id],drafters[name]))</f>
        <v/>
      </c>
      <c r="O4005" t="str">
        <f>IF(OR(ISBLANK(draft_picks[[#This Row],[veto_drafter_team_id]]),draft_picks[[#This Row],[veto_drafter_team_id]]=""),"",_xlfn.XLOOKUP(draft_picks[[#This Row],[veto_drafter_team_id]],drafter_teams[id],drafter_teams[name]))</f>
        <v/>
      </c>
      <c r="R4005" t="str">
        <f>IF(OR(ISBLANK(draft_picks[[#This Row],[veto_override_drafter_id]]),draft_picks[[#This Row],[veto_override_drafter_id]]=""),"",_xlfn.XLOOKUP(draft_picks[[#This Row],[veto_override_drafter_id]],drafters[id],drafters[name]))</f>
        <v/>
      </c>
      <c r="T4005" t="str">
        <f>IF(OR(ISBLANK(draft_picks[[#This Row],[veto_override_team_id]]),draft_picks[[#This Row],[veto_override_team_id]]=""),"",_xlfn.XLOOKUP(draft_picks[[#This Row],[veto_override_team_id]],drafter_teams[id],drafter_teams[name]))</f>
        <v/>
      </c>
    </row>
    <row r="4006" spans="1:20" x14ac:dyDescent="0.25">
      <c r="A4006" t="s">
        <v>290</v>
      </c>
      <c r="B4006" t="str">
        <f>_xlfn.XLOOKUP(draft_picks[[#This Row],[draft_id]],drafts[id],drafts[title])</f>
        <v>The Predator mini-Super Draft</v>
      </c>
      <c r="C4006">
        <v>3</v>
      </c>
      <c r="D4006">
        <f>IF(C4005&lt;draft_picks[[#This Row],[position]],1,IF(C4005&gt;draft_picks[[#This Row],[position]],D4005+1,IF(C4005=draft_picks[[#This Row],[position]],D4005+1)))</f>
        <v>5</v>
      </c>
      <c r="E4006" t="s">
        <v>3885</v>
      </c>
      <c r="F4006" t="str">
        <f>IF(ISBLANK(draft_picks[[#This Row],[movie_id]]),"",_xlfn.XLOOKUP(draft_picks[[#This Row],[movie_id]],drafts.movies[id],drafts.movies[movie_title]))</f>
        <v>Predators</v>
      </c>
      <c r="G4006" t="s">
        <v>1237</v>
      </c>
      <c r="H4006" t="str">
        <f>IF(ISBLANK(draft_picks[[#This Row],[drafter_id]]),"",_xlfn.XLOOKUP(draft_picks[[#This Row],[drafter_id]],drafters[id],drafters[name]))</f>
        <v>Clay Keller</v>
      </c>
      <c r="J4006" t="str">
        <f>IF(ISBLANK(draft_picks[[#This Row],[drafter_team_id]]),"",_xlfn.XLOOKUP(draft_picks[[#This Row],[drafter_team_id]],drafter_teams[id],drafter_teams[name]))</f>
        <v/>
      </c>
      <c r="M4006" t="str">
        <f>IF(OR(ISBLANK(draft_picks[[#This Row],[veto_drafter_id]]),draft_picks[[#This Row],[veto_drafter_id]]=""),"",_xlfn.XLOOKUP(draft_picks[[#This Row],[veto_drafter_id]],drafters[id],drafters[name]))</f>
        <v/>
      </c>
      <c r="O4006" t="str">
        <f>IF(OR(ISBLANK(draft_picks[[#This Row],[veto_drafter_team_id]]),draft_picks[[#This Row],[veto_drafter_team_id]]=""),"",_xlfn.XLOOKUP(draft_picks[[#This Row],[veto_drafter_team_id]],drafter_teams[id],drafter_teams[name]))</f>
        <v/>
      </c>
      <c r="R4006" t="str">
        <f>IF(OR(ISBLANK(draft_picks[[#This Row],[veto_override_drafter_id]]),draft_picks[[#This Row],[veto_override_drafter_id]]=""),"",_xlfn.XLOOKUP(draft_picks[[#This Row],[veto_override_drafter_id]],drafters[id],drafters[name]))</f>
        <v/>
      </c>
      <c r="T4006" t="str">
        <f>IF(OR(ISBLANK(draft_picks[[#This Row],[veto_override_team_id]]),draft_picks[[#This Row],[veto_override_team_id]]=""),"",_xlfn.XLOOKUP(draft_picks[[#This Row],[veto_override_team_id]],drafter_teams[id],drafter_teams[name]))</f>
        <v/>
      </c>
    </row>
    <row r="4007" spans="1:20" x14ac:dyDescent="0.25">
      <c r="A4007" t="s">
        <v>290</v>
      </c>
      <c r="B4007" t="str">
        <f>_xlfn.XLOOKUP(draft_picks[[#This Row],[draft_id]],drafts[id],drafts[title])</f>
        <v>The Predator mini-Super Draft</v>
      </c>
      <c r="C4007">
        <v>2</v>
      </c>
      <c r="D4007">
        <f>IF(C4006&lt;draft_picks[[#This Row],[position]],1,IF(C4006&gt;draft_picks[[#This Row],[position]],D4006+1,IF(C4006=draft_picks[[#This Row],[position]],D4006+1)))</f>
        <v>6</v>
      </c>
      <c r="E4007" t="s">
        <v>2418</v>
      </c>
      <c r="F4007" t="str">
        <f>IF(ISBLANK(draft_picks[[#This Row],[movie_id]]),"",_xlfn.XLOOKUP(draft_picks[[#This Row],[movie_id]],drafts.movies[id],drafts.movies[movie_title]))</f>
        <v>Prey</v>
      </c>
      <c r="G4007" t="s">
        <v>1115</v>
      </c>
      <c r="H4007" t="str">
        <f>IF(ISBLANK(draft_picks[[#This Row],[drafter_id]]),"",_xlfn.XLOOKUP(draft_picks[[#This Row],[drafter_id]],drafters[id],drafters[name]))</f>
        <v>Ryan Marker</v>
      </c>
      <c r="J4007" t="str">
        <f>IF(ISBLANK(draft_picks[[#This Row],[drafter_team_id]]),"",_xlfn.XLOOKUP(draft_picks[[#This Row],[drafter_team_id]],drafter_teams[id],drafter_teams[name]))</f>
        <v/>
      </c>
      <c r="M4007" t="str">
        <f>IF(OR(ISBLANK(draft_picks[[#This Row],[veto_drafter_id]]),draft_picks[[#This Row],[veto_drafter_id]]=""),"",_xlfn.XLOOKUP(draft_picks[[#This Row],[veto_drafter_id]],drafters[id],drafters[name]))</f>
        <v/>
      </c>
      <c r="O4007" t="str">
        <f>IF(OR(ISBLANK(draft_picks[[#This Row],[veto_drafter_team_id]]),draft_picks[[#This Row],[veto_drafter_team_id]]=""),"",_xlfn.XLOOKUP(draft_picks[[#This Row],[veto_drafter_team_id]],drafter_teams[id],drafter_teams[name]))</f>
        <v/>
      </c>
      <c r="R4007" t="str">
        <f>IF(OR(ISBLANK(draft_picks[[#This Row],[veto_override_drafter_id]]),draft_picks[[#This Row],[veto_override_drafter_id]]=""),"",_xlfn.XLOOKUP(draft_picks[[#This Row],[veto_override_drafter_id]],drafters[id],drafters[name]))</f>
        <v/>
      </c>
      <c r="T4007" t="str">
        <f>IF(OR(ISBLANK(draft_picks[[#This Row],[veto_override_team_id]]),draft_picks[[#This Row],[veto_override_team_id]]=""),"",_xlfn.XLOOKUP(draft_picks[[#This Row],[veto_override_team_id]],drafter_teams[id],drafter_teams[name]))</f>
        <v/>
      </c>
    </row>
    <row r="4008" spans="1:20" x14ac:dyDescent="0.25">
      <c r="A4008" t="s">
        <v>290</v>
      </c>
      <c r="B4008" t="str">
        <f>_xlfn.XLOOKUP(draft_picks[[#This Row],[draft_id]],drafts[id],drafts[title])</f>
        <v>The Predator mini-Super Draft</v>
      </c>
      <c r="C4008">
        <v>4</v>
      </c>
      <c r="D4008">
        <f>IF(C4007&lt;draft_picks[[#This Row],[position]],1,IF(C4007&gt;draft_picks[[#This Row],[position]],D4007+1,IF(C4007=draft_picks[[#This Row],[position]],D4007+1)))</f>
        <v>1</v>
      </c>
      <c r="E4008" t="s">
        <v>2868</v>
      </c>
      <c r="F4008" t="str">
        <f>IF(ISBLANK(draft_picks[[#This Row],[movie_id]]),"",_xlfn.XLOOKUP(draft_picks[[#This Row],[movie_id]],drafts.movies[id],drafts.movies[movie_title]))</f>
        <v>Predator</v>
      </c>
      <c r="G4008" t="s">
        <v>1237</v>
      </c>
      <c r="H4008" t="str">
        <f>IF(ISBLANK(draft_picks[[#This Row],[drafter_id]]),"",_xlfn.XLOOKUP(draft_picks[[#This Row],[drafter_id]],drafters[id],drafters[name]))</f>
        <v>Clay Keller</v>
      </c>
      <c r="J4008" t="str">
        <f>IF(ISBLANK(draft_picks[[#This Row],[drafter_team_id]]),"",_xlfn.XLOOKUP(draft_picks[[#This Row],[drafter_team_id]],drafter_teams[id],drafter_teams[name]))</f>
        <v/>
      </c>
      <c r="M4008" t="str">
        <f>IF(OR(ISBLANK(draft_picks[[#This Row],[veto_drafter_id]]),draft_picks[[#This Row],[veto_drafter_id]]=""),"",_xlfn.XLOOKUP(draft_picks[[#This Row],[veto_drafter_id]],drafters[id],drafters[name]))</f>
        <v/>
      </c>
      <c r="O4008" t="str">
        <f>IF(OR(ISBLANK(draft_picks[[#This Row],[veto_drafter_team_id]]),draft_picks[[#This Row],[veto_drafter_team_id]]=""),"",_xlfn.XLOOKUP(draft_picks[[#This Row],[veto_drafter_team_id]],drafter_teams[id],drafter_teams[name]))</f>
        <v/>
      </c>
      <c r="R4008" t="str">
        <f>IF(OR(ISBLANK(draft_picks[[#This Row],[veto_override_drafter_id]]),draft_picks[[#This Row],[veto_override_drafter_id]]=""),"",_xlfn.XLOOKUP(draft_picks[[#This Row],[veto_override_drafter_id]],drafters[id],drafters[name]))</f>
        <v/>
      </c>
      <c r="T4008" t="str">
        <f>IF(OR(ISBLANK(draft_picks[[#This Row],[veto_override_team_id]]),draft_picks[[#This Row],[veto_override_team_id]]=""),"",_xlfn.XLOOKUP(draft_picks[[#This Row],[veto_override_team_id]],drafter_teams[id],drafter_teams[name]))</f>
        <v/>
      </c>
    </row>
    <row r="4009" spans="1:20" x14ac:dyDescent="0.25">
      <c r="A4009" t="s">
        <v>411</v>
      </c>
      <c r="B4009" t="str">
        <f>_xlfn.XLOOKUP(draft_picks[[#This Row],[draft_id]],drafts[id],drafts[title])</f>
        <v>1975 Best Picture</v>
      </c>
      <c r="C4009">
        <v>5</v>
      </c>
      <c r="D4009">
        <f>IF(C4008&lt;draft_picks[[#This Row],[position]],1,IF(C4008&gt;draft_picks[[#This Row],[position]],D4008+1,IF(C4008=draft_picks[[#This Row],[position]],D4008+1)))</f>
        <v>1</v>
      </c>
      <c r="E4009" t="s">
        <v>17151</v>
      </c>
      <c r="F4009" t="str">
        <f>IF(ISBLANK(draft_picks[[#This Row],[movie_id]]),"",_xlfn.XLOOKUP(draft_picks[[#This Row],[movie_id]],drafts.movies[id],drafts.movies[movie_title]))</f>
        <v>One Flew Over the Cuckoo's Nest</v>
      </c>
      <c r="G4009" t="s">
        <v>1237</v>
      </c>
      <c r="H4009" t="str">
        <f>IF(ISBLANK(draft_picks[[#This Row],[drafter_id]]),"",_xlfn.XLOOKUP(draft_picks[[#This Row],[drafter_id]],drafters[id],drafters[name]))</f>
        <v>Clay Keller</v>
      </c>
      <c r="J4009" t="str">
        <f>IF(ISBLANK(draft_picks[[#This Row],[drafter_team_id]]),"",_xlfn.XLOOKUP(draft_picks[[#This Row],[drafter_team_id]],drafter_teams[id],drafter_teams[name]))</f>
        <v/>
      </c>
      <c r="K4009" t="s">
        <v>15484</v>
      </c>
      <c r="L4009" t="s">
        <v>1115</v>
      </c>
      <c r="M4009" t="str">
        <f>IF(OR(ISBLANK(draft_picks[[#This Row],[veto_drafter_id]]),draft_picks[[#This Row],[veto_drafter_id]]=""),"",_xlfn.XLOOKUP(draft_picks[[#This Row],[veto_drafter_id]],drafters[id],drafters[name]))</f>
        <v>Ryan Marker</v>
      </c>
      <c r="O4009" t="str">
        <f>IF(OR(ISBLANK(draft_picks[[#This Row],[veto_drafter_team_id]]),draft_picks[[#This Row],[veto_drafter_team_id]]=""),"",_xlfn.XLOOKUP(draft_picks[[#This Row],[veto_drafter_team_id]],drafter_teams[id],drafter_teams[name]))</f>
        <v/>
      </c>
      <c r="R4009" t="str">
        <f>IF(OR(ISBLANK(draft_picks[[#This Row],[veto_override_drafter_id]]),draft_picks[[#This Row],[veto_override_drafter_id]]=""),"",_xlfn.XLOOKUP(draft_picks[[#This Row],[veto_override_drafter_id]],drafters[id],drafters[name]))</f>
        <v/>
      </c>
      <c r="T4009" t="str">
        <f>IF(OR(ISBLANK(draft_picks[[#This Row],[veto_override_team_id]]),draft_picks[[#This Row],[veto_override_team_id]]=""),"",_xlfn.XLOOKUP(draft_picks[[#This Row],[veto_override_team_id]],drafter_teams[id],drafter_teams[name]))</f>
        <v/>
      </c>
    </row>
    <row r="4010" spans="1:20" x14ac:dyDescent="0.25">
      <c r="A4010" t="s">
        <v>411</v>
      </c>
      <c r="B4010" t="str">
        <f>_xlfn.XLOOKUP(draft_picks[[#This Row],[draft_id]],drafts[id],drafts[title])</f>
        <v>1975 Best Picture</v>
      </c>
      <c r="C4010">
        <v>5</v>
      </c>
      <c r="D4010">
        <f>IF(C4009&lt;draft_picks[[#This Row],[position]],1,IF(C4009&gt;draft_picks[[#This Row],[position]],D4009+1,IF(C4009=draft_picks[[#This Row],[position]],D4009+1)))</f>
        <v>2</v>
      </c>
      <c r="E4010" t="s">
        <v>4350</v>
      </c>
      <c r="F4010" t="str">
        <f>IF(ISBLANK(draft_picks[[#This Row],[movie_id]]),"",_xlfn.XLOOKUP(draft_picks[[#This Row],[movie_id]],drafts.movies[id],drafts.movies[movie_title]))</f>
        <v>Barry Lyndon</v>
      </c>
      <c r="G4010" t="s">
        <v>1237</v>
      </c>
      <c r="H4010" t="str">
        <f>IF(ISBLANK(draft_picks[[#This Row],[drafter_id]]),"",_xlfn.XLOOKUP(draft_picks[[#This Row],[drafter_id]],drafters[id],drafters[name]))</f>
        <v>Clay Keller</v>
      </c>
      <c r="J4010" t="str">
        <f>IF(ISBLANK(draft_picks[[#This Row],[drafter_team_id]]),"",_xlfn.XLOOKUP(draft_picks[[#This Row],[drafter_team_id]],drafter_teams[id],drafter_teams[name]))</f>
        <v/>
      </c>
      <c r="M4010" t="str">
        <f>IF(OR(ISBLANK(draft_picks[[#This Row],[veto_drafter_id]]),draft_picks[[#This Row],[veto_drafter_id]]=""),"",_xlfn.XLOOKUP(draft_picks[[#This Row],[veto_drafter_id]],drafters[id],drafters[name]))</f>
        <v/>
      </c>
      <c r="O4010" t="str">
        <f>IF(OR(ISBLANK(draft_picks[[#This Row],[veto_drafter_team_id]]),draft_picks[[#This Row],[veto_drafter_team_id]]=""),"",_xlfn.XLOOKUP(draft_picks[[#This Row],[veto_drafter_team_id]],drafter_teams[id],drafter_teams[name]))</f>
        <v/>
      </c>
      <c r="R4010" t="str">
        <f>IF(OR(ISBLANK(draft_picks[[#This Row],[veto_override_drafter_id]]),draft_picks[[#This Row],[veto_override_drafter_id]]=""),"",_xlfn.XLOOKUP(draft_picks[[#This Row],[veto_override_drafter_id]],drafters[id],drafters[name]))</f>
        <v/>
      </c>
      <c r="T4010" t="str">
        <f>IF(OR(ISBLANK(draft_picks[[#This Row],[veto_override_team_id]]),draft_picks[[#This Row],[veto_override_team_id]]=""),"",_xlfn.XLOOKUP(draft_picks[[#This Row],[veto_override_team_id]],drafter_teams[id],drafter_teams[name]))</f>
        <v/>
      </c>
    </row>
    <row r="4011" spans="1:20" x14ac:dyDescent="0.25">
      <c r="A4011" t="s">
        <v>411</v>
      </c>
      <c r="B4011" t="str">
        <f>_xlfn.XLOOKUP(draft_picks[[#This Row],[draft_id]],drafts[id],drafts[title])</f>
        <v>1975 Best Picture</v>
      </c>
      <c r="C4011">
        <v>4</v>
      </c>
      <c r="D4011">
        <f>IF(C4010&lt;draft_picks[[#This Row],[position]],1,IF(C4010&gt;draft_picks[[#This Row],[position]],D4010+1,IF(C4010=draft_picks[[#This Row],[position]],D4010+1)))</f>
        <v>3</v>
      </c>
      <c r="E4011" t="s">
        <v>17152</v>
      </c>
      <c r="F4011" t="str">
        <f>IF(ISBLANK(draft_picks[[#This Row],[movie_id]]),"",_xlfn.XLOOKUP(draft_picks[[#This Row],[movie_id]],drafts.movies[id],drafts.movies[movie_title]))</f>
        <v>Dog Day Afternoon</v>
      </c>
      <c r="G4011" t="s">
        <v>1115</v>
      </c>
      <c r="H4011" t="str">
        <f>IF(ISBLANK(draft_picks[[#This Row],[drafter_id]]),"",_xlfn.XLOOKUP(draft_picks[[#This Row],[drafter_id]],drafters[id],drafters[name]))</f>
        <v>Ryan Marker</v>
      </c>
      <c r="J4011" t="str">
        <f>IF(ISBLANK(draft_picks[[#This Row],[drafter_team_id]]),"",_xlfn.XLOOKUP(draft_picks[[#This Row],[drafter_team_id]],drafter_teams[id],drafter_teams[name]))</f>
        <v/>
      </c>
      <c r="K4011" t="s">
        <v>15484</v>
      </c>
      <c r="L4011" t="s">
        <v>1237</v>
      </c>
      <c r="M4011" t="str">
        <f>IF(OR(ISBLANK(draft_picks[[#This Row],[veto_drafter_id]]),draft_picks[[#This Row],[veto_drafter_id]]=""),"",_xlfn.XLOOKUP(draft_picks[[#This Row],[veto_drafter_id]],drafters[id],drafters[name]))</f>
        <v>Clay Keller</v>
      </c>
      <c r="O4011" t="str">
        <f>IF(OR(ISBLANK(draft_picks[[#This Row],[veto_drafter_team_id]]),draft_picks[[#This Row],[veto_drafter_team_id]]=""),"",_xlfn.XLOOKUP(draft_picks[[#This Row],[veto_drafter_team_id]],drafter_teams[id],drafter_teams[name]))</f>
        <v/>
      </c>
      <c r="R4011" t="str">
        <f>IF(OR(ISBLANK(draft_picks[[#This Row],[veto_override_drafter_id]]),draft_picks[[#This Row],[veto_override_drafter_id]]=""),"",_xlfn.XLOOKUP(draft_picks[[#This Row],[veto_override_drafter_id]],drafters[id],drafters[name]))</f>
        <v/>
      </c>
      <c r="T4011" t="str">
        <f>IF(OR(ISBLANK(draft_picks[[#This Row],[veto_override_team_id]]),draft_picks[[#This Row],[veto_override_team_id]]=""),"",_xlfn.XLOOKUP(draft_picks[[#This Row],[veto_override_team_id]],drafter_teams[id],drafter_teams[name]))</f>
        <v/>
      </c>
    </row>
    <row r="4012" spans="1:20" x14ac:dyDescent="0.25">
      <c r="A4012" t="s">
        <v>411</v>
      </c>
      <c r="B4012" t="str">
        <f>_xlfn.XLOOKUP(draft_picks[[#This Row],[draft_id]],drafts[id],drafts[title])</f>
        <v>1975 Best Picture</v>
      </c>
      <c r="C4012">
        <v>4</v>
      </c>
      <c r="D4012">
        <f>IF(C4011&lt;draft_picks[[#This Row],[position]],1,IF(C4011&gt;draft_picks[[#This Row],[position]],D4011+1,IF(C4011=draft_picks[[#This Row],[position]],D4011+1)))</f>
        <v>4</v>
      </c>
      <c r="E4012" t="s">
        <v>5160</v>
      </c>
      <c r="F4012" t="str">
        <f>IF(ISBLANK(draft_picks[[#This Row],[movie_id]]),"",_xlfn.XLOOKUP(draft_picks[[#This Row],[movie_id]],drafts.movies[id],drafts.movies[movie_title]))</f>
        <v>Jaws</v>
      </c>
      <c r="G4012" t="s">
        <v>1115</v>
      </c>
      <c r="H4012" t="str">
        <f>IF(ISBLANK(draft_picks[[#This Row],[drafter_id]]),"",_xlfn.XLOOKUP(draft_picks[[#This Row],[drafter_id]],drafters[id],drafters[name]))</f>
        <v>Ryan Marker</v>
      </c>
      <c r="J4012" t="str">
        <f>IF(ISBLANK(draft_picks[[#This Row],[drafter_team_id]]),"",_xlfn.XLOOKUP(draft_picks[[#This Row],[drafter_team_id]],drafter_teams[id],drafter_teams[name]))</f>
        <v/>
      </c>
      <c r="M4012" t="str">
        <f>IF(OR(ISBLANK(draft_picks[[#This Row],[veto_drafter_id]]),draft_picks[[#This Row],[veto_drafter_id]]=""),"",_xlfn.XLOOKUP(draft_picks[[#This Row],[veto_drafter_id]],drafters[id],drafters[name]))</f>
        <v/>
      </c>
      <c r="O4012" t="str">
        <f>IF(OR(ISBLANK(draft_picks[[#This Row],[veto_drafter_team_id]]),draft_picks[[#This Row],[veto_drafter_team_id]]=""),"",_xlfn.XLOOKUP(draft_picks[[#This Row],[veto_drafter_team_id]],drafter_teams[id],drafter_teams[name]))</f>
        <v/>
      </c>
      <c r="R4012" t="str">
        <f>IF(OR(ISBLANK(draft_picks[[#This Row],[veto_override_drafter_id]]),draft_picks[[#This Row],[veto_override_drafter_id]]=""),"",_xlfn.XLOOKUP(draft_picks[[#This Row],[veto_override_drafter_id]],drafters[id],drafters[name]))</f>
        <v/>
      </c>
      <c r="T4012" t="str">
        <f>IF(OR(ISBLANK(draft_picks[[#This Row],[veto_override_team_id]]),draft_picks[[#This Row],[veto_override_team_id]]=""),"",_xlfn.XLOOKUP(draft_picks[[#This Row],[veto_override_team_id]],drafter_teams[id],drafter_teams[name]))</f>
        <v/>
      </c>
    </row>
    <row r="4013" spans="1:20" x14ac:dyDescent="0.25">
      <c r="A4013" t="s">
        <v>411</v>
      </c>
      <c r="B4013" t="str">
        <f>_xlfn.XLOOKUP(draft_picks[[#This Row],[draft_id]],drafts[id],drafts[title])</f>
        <v>1975 Best Picture</v>
      </c>
      <c r="C4013">
        <v>3</v>
      </c>
      <c r="D4013">
        <f>IF(C4012&lt;draft_picks[[#This Row],[position]],1,IF(C4012&gt;draft_picks[[#This Row],[position]],D4012+1,IF(C4012=draft_picks[[#This Row],[position]],D4012+1)))</f>
        <v>5</v>
      </c>
      <c r="E4013" t="s">
        <v>17151</v>
      </c>
      <c r="F4013" t="str">
        <f>IF(ISBLANK(draft_picks[[#This Row],[movie_id]]),"",_xlfn.XLOOKUP(draft_picks[[#This Row],[movie_id]],drafts.movies[id],drafts.movies[movie_title]))</f>
        <v>One Flew Over the Cuckoo's Nest</v>
      </c>
      <c r="G4013" t="s">
        <v>1237</v>
      </c>
      <c r="H4013" t="str">
        <f>IF(ISBLANK(draft_picks[[#This Row],[drafter_id]]),"",_xlfn.XLOOKUP(draft_picks[[#This Row],[drafter_id]],drafters[id],drafters[name]))</f>
        <v>Clay Keller</v>
      </c>
      <c r="J4013" t="str">
        <f>IF(ISBLANK(draft_picks[[#This Row],[drafter_team_id]]),"",_xlfn.XLOOKUP(draft_picks[[#This Row],[drafter_team_id]],drafter_teams[id],drafter_teams[name]))</f>
        <v/>
      </c>
      <c r="M4013" t="str">
        <f>IF(OR(ISBLANK(draft_picks[[#This Row],[veto_drafter_id]]),draft_picks[[#This Row],[veto_drafter_id]]=""),"",_xlfn.XLOOKUP(draft_picks[[#This Row],[veto_drafter_id]],drafters[id],drafters[name]))</f>
        <v/>
      </c>
      <c r="O4013" t="str">
        <f>IF(OR(ISBLANK(draft_picks[[#This Row],[veto_drafter_team_id]]),draft_picks[[#This Row],[veto_drafter_team_id]]=""),"",_xlfn.XLOOKUP(draft_picks[[#This Row],[veto_drafter_team_id]],drafter_teams[id],drafter_teams[name]))</f>
        <v/>
      </c>
      <c r="R4013" t="str">
        <f>IF(OR(ISBLANK(draft_picks[[#This Row],[veto_override_drafter_id]]),draft_picks[[#This Row],[veto_override_drafter_id]]=""),"",_xlfn.XLOOKUP(draft_picks[[#This Row],[veto_override_drafter_id]],drafters[id],drafters[name]))</f>
        <v/>
      </c>
      <c r="T4013" t="str">
        <f>IF(OR(ISBLANK(draft_picks[[#This Row],[veto_override_team_id]]),draft_picks[[#This Row],[veto_override_team_id]]=""),"",_xlfn.XLOOKUP(draft_picks[[#This Row],[veto_override_team_id]],drafter_teams[id],drafter_teams[name]))</f>
        <v/>
      </c>
    </row>
    <row r="4014" spans="1:20" x14ac:dyDescent="0.25">
      <c r="A4014" t="s">
        <v>411</v>
      </c>
      <c r="B4014" t="str">
        <f>_xlfn.XLOOKUP(draft_picks[[#This Row],[draft_id]],drafts[id],drafts[title])</f>
        <v>1975 Best Picture</v>
      </c>
      <c r="C4014">
        <v>2</v>
      </c>
      <c r="D4014">
        <f>IF(C4013&lt;draft_picks[[#This Row],[position]],1,IF(C4013&gt;draft_picks[[#This Row],[position]],D4013+1,IF(C4013=draft_picks[[#This Row],[position]],D4013+1)))</f>
        <v>6</v>
      </c>
      <c r="E4014" t="s">
        <v>17152</v>
      </c>
      <c r="F4014" t="str">
        <f>IF(ISBLANK(draft_picks[[#This Row],[movie_id]]),"",_xlfn.XLOOKUP(draft_picks[[#This Row],[movie_id]],drafts.movies[id],drafts.movies[movie_title]))</f>
        <v>Dog Day Afternoon</v>
      </c>
      <c r="G4014" t="s">
        <v>1115</v>
      </c>
      <c r="H4014" t="str">
        <f>IF(ISBLANK(draft_picks[[#This Row],[drafter_id]]),"",_xlfn.XLOOKUP(draft_picks[[#This Row],[drafter_id]],drafters[id],drafters[name]))</f>
        <v>Ryan Marker</v>
      </c>
      <c r="J4014" t="str">
        <f>IF(ISBLANK(draft_picks[[#This Row],[drafter_team_id]]),"",_xlfn.XLOOKUP(draft_picks[[#This Row],[drafter_team_id]],drafter_teams[id],drafter_teams[name]))</f>
        <v/>
      </c>
      <c r="M4014" t="str">
        <f>IF(OR(ISBLANK(draft_picks[[#This Row],[veto_drafter_id]]),draft_picks[[#This Row],[veto_drafter_id]]=""),"",_xlfn.XLOOKUP(draft_picks[[#This Row],[veto_drafter_id]],drafters[id],drafters[name]))</f>
        <v/>
      </c>
      <c r="O4014" t="str">
        <f>IF(OR(ISBLANK(draft_picks[[#This Row],[veto_drafter_team_id]]),draft_picks[[#This Row],[veto_drafter_team_id]]=""),"",_xlfn.XLOOKUP(draft_picks[[#This Row],[veto_drafter_team_id]],drafter_teams[id],drafter_teams[name]))</f>
        <v/>
      </c>
      <c r="R4014" t="str">
        <f>IF(OR(ISBLANK(draft_picks[[#This Row],[veto_override_drafter_id]]),draft_picks[[#This Row],[veto_override_drafter_id]]=""),"",_xlfn.XLOOKUP(draft_picks[[#This Row],[veto_override_drafter_id]],drafters[id],drafters[name]))</f>
        <v/>
      </c>
      <c r="T4014" t="str">
        <f>IF(OR(ISBLANK(draft_picks[[#This Row],[veto_override_team_id]]),draft_picks[[#This Row],[veto_override_team_id]]=""),"",_xlfn.XLOOKUP(draft_picks[[#This Row],[veto_override_team_id]],drafter_teams[id],drafter_teams[name]))</f>
        <v/>
      </c>
    </row>
    <row r="4015" spans="1:20" x14ac:dyDescent="0.25">
      <c r="A4015" t="s">
        <v>411</v>
      </c>
      <c r="B4015" t="str">
        <f>_xlfn.XLOOKUP(draft_picks[[#This Row],[draft_id]],drafts[id],drafts[title])</f>
        <v>1975 Best Picture</v>
      </c>
      <c r="C4015">
        <v>1</v>
      </c>
      <c r="D4015">
        <f>IF(C4014&lt;draft_picks[[#This Row],[position]],1,IF(C4014&gt;draft_picks[[#This Row],[position]],D4014+1,IF(C4014=draft_picks[[#This Row],[position]],D4014+1)))</f>
        <v>7</v>
      </c>
      <c r="E4015" t="s">
        <v>16110</v>
      </c>
      <c r="F4015" t="str">
        <f>IF(ISBLANK(draft_picks[[#This Row],[movie_id]]),"",_xlfn.XLOOKUP(draft_picks[[#This Row],[movie_id]],drafts.movies[id],drafts.movies[movie_title]))</f>
        <v>Nashville</v>
      </c>
      <c r="G4015" t="s">
        <v>1237</v>
      </c>
      <c r="H4015" t="str">
        <f>IF(ISBLANK(draft_picks[[#This Row],[drafter_id]]),"",_xlfn.XLOOKUP(draft_picks[[#This Row],[drafter_id]],drafters[id],drafters[name]))</f>
        <v>Clay Keller</v>
      </c>
      <c r="J4015" t="str">
        <f>IF(ISBLANK(draft_picks[[#This Row],[drafter_team_id]]),"",_xlfn.XLOOKUP(draft_picks[[#This Row],[drafter_team_id]],drafter_teams[id],drafter_teams[name]))</f>
        <v/>
      </c>
      <c r="M4015" t="str">
        <f>IF(OR(ISBLANK(draft_picks[[#This Row],[veto_drafter_id]]),draft_picks[[#This Row],[veto_drafter_id]]=""),"",_xlfn.XLOOKUP(draft_picks[[#This Row],[veto_drafter_id]],drafters[id],drafters[name]))</f>
        <v/>
      </c>
      <c r="O4015" t="str">
        <f>IF(OR(ISBLANK(draft_picks[[#This Row],[veto_drafter_team_id]]),draft_picks[[#This Row],[veto_drafter_team_id]]=""),"",_xlfn.XLOOKUP(draft_picks[[#This Row],[veto_drafter_team_id]],drafter_teams[id],drafter_teams[name]))</f>
        <v/>
      </c>
      <c r="R4015" t="str">
        <f>IF(OR(ISBLANK(draft_picks[[#This Row],[veto_override_drafter_id]]),draft_picks[[#This Row],[veto_override_drafter_id]]=""),"",_xlfn.XLOOKUP(draft_picks[[#This Row],[veto_override_drafter_id]],drafters[id],drafters[name]))</f>
        <v/>
      </c>
      <c r="T4015" t="str">
        <f>IF(OR(ISBLANK(draft_picks[[#This Row],[veto_override_team_id]]),draft_picks[[#This Row],[veto_override_team_id]]=""),"",_xlfn.XLOOKUP(draft_picks[[#This Row],[veto_override_team_id]],drafter_teams[id],drafter_teams[name]))</f>
        <v/>
      </c>
    </row>
    <row r="4016" spans="1:20" x14ac:dyDescent="0.25">
      <c r="A4016" t="s">
        <v>475</v>
      </c>
      <c r="B4016" t="str">
        <f>_xlfn.XLOOKUP(draft_picks[[#This Row],[draft_id]],drafts[id],drafts[title])</f>
        <v>Norman Jewison</v>
      </c>
      <c r="C4016">
        <v>7</v>
      </c>
      <c r="D4016">
        <f>IF(C4015&lt;draft_picks[[#This Row],[position]],1,IF(C4015&gt;draft_picks[[#This Row],[position]],D4015+1,IF(C4015=draft_picks[[#This Row],[position]],D4015+1)))</f>
        <v>1</v>
      </c>
      <c r="E4016" t="s">
        <v>5456</v>
      </c>
      <c r="F4016" t="str">
        <f>IF(ISBLANK(draft_picks[[#This Row],[movie_id]]),"",_xlfn.XLOOKUP(draft_picks[[#This Row],[movie_id]],drafts.movies[id],drafts.movies[movie_title]))</f>
        <v>The Russians Are Coming the Russians Are Coming</v>
      </c>
      <c r="G4016" t="s">
        <v>789</v>
      </c>
      <c r="H4016" t="str">
        <f>IF(ISBLANK(draft_picks[[#This Row],[drafter_id]]),"",_xlfn.XLOOKUP(draft_picks[[#This Row],[drafter_id]],drafters[id],drafters[name]))</f>
        <v>Bryan Cogman</v>
      </c>
      <c r="J4016" t="str">
        <f>IF(ISBLANK(draft_picks[[#This Row],[drafter_team_id]]),"",_xlfn.XLOOKUP(draft_picks[[#This Row],[drafter_team_id]],drafter_teams[id],drafter_teams[name]))</f>
        <v/>
      </c>
      <c r="K4016" t="s">
        <v>15484</v>
      </c>
      <c r="L4016" t="s">
        <v>915</v>
      </c>
      <c r="M4016" t="str">
        <f>IF(OR(ISBLANK(draft_picks[[#This Row],[veto_drafter_id]]),draft_picks[[#This Row],[veto_drafter_id]]=""),"",_xlfn.XLOOKUP(draft_picks[[#This Row],[veto_drafter_id]],drafters[id],drafters[name]))</f>
        <v>Billy Ray Brewton</v>
      </c>
      <c r="O4016" t="str">
        <f>IF(OR(ISBLANK(draft_picks[[#This Row],[veto_drafter_team_id]]),draft_picks[[#This Row],[veto_drafter_team_id]]=""),"",_xlfn.XLOOKUP(draft_picks[[#This Row],[veto_drafter_team_id]],drafter_teams[id],drafter_teams[name]))</f>
        <v/>
      </c>
      <c r="R4016" t="str">
        <f>IF(OR(ISBLANK(draft_picks[[#This Row],[veto_override_drafter_id]]),draft_picks[[#This Row],[veto_override_drafter_id]]=""),"",_xlfn.XLOOKUP(draft_picks[[#This Row],[veto_override_drafter_id]],drafters[id],drafters[name]))</f>
        <v/>
      </c>
      <c r="T4016" t="str">
        <f>IF(OR(ISBLANK(draft_picks[[#This Row],[veto_override_team_id]]),draft_picks[[#This Row],[veto_override_team_id]]=""),"",_xlfn.XLOOKUP(draft_picks[[#This Row],[veto_override_team_id]],drafter_teams[id],drafter_teams[name]))</f>
        <v/>
      </c>
    </row>
    <row r="4017" spans="1:20" x14ac:dyDescent="0.25">
      <c r="A4017" t="s">
        <v>475</v>
      </c>
      <c r="B4017" t="str">
        <f>_xlfn.XLOOKUP(draft_picks[[#This Row],[draft_id]],drafts[id],drafts[title])</f>
        <v>Norman Jewison</v>
      </c>
      <c r="C4017">
        <v>7</v>
      </c>
      <c r="D4017">
        <f>IF(C4016&lt;draft_picks[[#This Row],[position]],1,IF(C4016&gt;draft_picks[[#This Row],[position]],D4016+1,IF(C4016=draft_picks[[#This Row],[position]],D4016+1)))</f>
        <v>2</v>
      </c>
      <c r="E4017" t="s">
        <v>16987</v>
      </c>
      <c r="F4017" t="str">
        <f>IF(ISBLANK(draft_picks[[#This Row],[movie_id]]),"",_xlfn.XLOOKUP(draft_picks[[#This Row],[movie_id]],drafts.movies[id],drafts.movies[movie_title]))</f>
        <v>The Cincinnati Kid</v>
      </c>
      <c r="G4017" t="s">
        <v>789</v>
      </c>
      <c r="H4017" t="str">
        <f>IF(ISBLANK(draft_picks[[#This Row],[drafter_id]]),"",_xlfn.XLOOKUP(draft_picks[[#This Row],[drafter_id]],drafters[id],drafters[name]))</f>
        <v>Bryan Cogman</v>
      </c>
      <c r="J4017" t="str">
        <f>IF(ISBLANK(draft_picks[[#This Row],[drafter_team_id]]),"",_xlfn.XLOOKUP(draft_picks[[#This Row],[drafter_team_id]],drafter_teams[id],drafter_teams[name]))</f>
        <v/>
      </c>
      <c r="M4017" t="str">
        <f>IF(OR(ISBLANK(draft_picks[[#This Row],[veto_drafter_id]]),draft_picks[[#This Row],[veto_drafter_id]]=""),"",_xlfn.XLOOKUP(draft_picks[[#This Row],[veto_drafter_id]],drafters[id],drafters[name]))</f>
        <v/>
      </c>
      <c r="O4017" t="str">
        <f>IF(OR(ISBLANK(draft_picks[[#This Row],[veto_drafter_team_id]]),draft_picks[[#This Row],[veto_drafter_team_id]]=""),"",_xlfn.XLOOKUP(draft_picks[[#This Row],[veto_drafter_team_id]],drafter_teams[id],drafter_teams[name]))</f>
        <v/>
      </c>
      <c r="R4017" t="str">
        <f>IF(OR(ISBLANK(draft_picks[[#This Row],[veto_override_drafter_id]]),draft_picks[[#This Row],[veto_override_drafter_id]]=""),"",_xlfn.XLOOKUP(draft_picks[[#This Row],[veto_override_drafter_id]],drafters[id],drafters[name]))</f>
        <v/>
      </c>
      <c r="T4017" t="str">
        <f>IF(OR(ISBLANK(draft_picks[[#This Row],[veto_override_team_id]]),draft_picks[[#This Row],[veto_override_team_id]]=""),"",_xlfn.XLOOKUP(draft_picks[[#This Row],[veto_override_team_id]],drafter_teams[id],drafter_teams[name]))</f>
        <v/>
      </c>
    </row>
    <row r="4018" spans="1:20" x14ac:dyDescent="0.25">
      <c r="A4018" t="s">
        <v>475</v>
      </c>
      <c r="B4018" t="str">
        <f>_xlfn.XLOOKUP(draft_picks[[#This Row],[draft_id]],drafts[id],drafts[title])</f>
        <v>Norman Jewison</v>
      </c>
      <c r="C4018">
        <v>6</v>
      </c>
      <c r="D4018">
        <f>IF(C4017&lt;draft_picks[[#This Row],[position]],1,IF(C4017&gt;draft_picks[[#This Row],[position]],D4017+1,IF(C4017=draft_picks[[#This Row],[position]],D4017+1)))</f>
        <v>3</v>
      </c>
      <c r="E4018" t="s">
        <v>4635</v>
      </c>
      <c r="F4018" t="str">
        <f>IF(ISBLANK(draft_picks[[#This Row],[movie_id]]),"",_xlfn.XLOOKUP(draft_picks[[#This Row],[movie_id]],drafts.movies[id],drafts.movies[movie_title]))</f>
        <v>And Justice for All</v>
      </c>
      <c r="G4018" t="s">
        <v>789</v>
      </c>
      <c r="H4018" t="str">
        <f>IF(ISBLANK(draft_picks[[#This Row],[drafter_id]]),"",_xlfn.XLOOKUP(draft_picks[[#This Row],[drafter_id]],drafters[id],drafters[name]))</f>
        <v>Bryan Cogman</v>
      </c>
      <c r="J4018" t="str">
        <f>IF(ISBLANK(draft_picks[[#This Row],[drafter_team_id]]),"",_xlfn.XLOOKUP(draft_picks[[#This Row],[drafter_team_id]],drafter_teams[id],drafter_teams[name]))</f>
        <v/>
      </c>
      <c r="M4018" t="str">
        <f>IF(OR(ISBLANK(draft_picks[[#This Row],[veto_drafter_id]]),draft_picks[[#This Row],[veto_drafter_id]]=""),"",_xlfn.XLOOKUP(draft_picks[[#This Row],[veto_drafter_id]],drafters[id],drafters[name]))</f>
        <v/>
      </c>
      <c r="O4018" t="str">
        <f>IF(OR(ISBLANK(draft_picks[[#This Row],[veto_drafter_team_id]]),draft_picks[[#This Row],[veto_drafter_team_id]]=""),"",_xlfn.XLOOKUP(draft_picks[[#This Row],[veto_drafter_team_id]],drafter_teams[id],drafter_teams[name]))</f>
        <v/>
      </c>
      <c r="R4018" t="str">
        <f>IF(OR(ISBLANK(draft_picks[[#This Row],[veto_override_drafter_id]]),draft_picks[[#This Row],[veto_override_drafter_id]]=""),"",_xlfn.XLOOKUP(draft_picks[[#This Row],[veto_override_drafter_id]],drafters[id],drafters[name]))</f>
        <v/>
      </c>
      <c r="T4018" t="str">
        <f>IF(OR(ISBLANK(draft_picks[[#This Row],[veto_override_team_id]]),draft_picks[[#This Row],[veto_override_team_id]]=""),"",_xlfn.XLOOKUP(draft_picks[[#This Row],[veto_override_team_id]],drafter_teams[id],drafter_teams[name]))</f>
        <v/>
      </c>
    </row>
    <row r="4019" spans="1:20" x14ac:dyDescent="0.25">
      <c r="A4019" t="s">
        <v>475</v>
      </c>
      <c r="B4019" t="str">
        <f>_xlfn.XLOOKUP(draft_picks[[#This Row],[draft_id]],drafts[id],drafts[title])</f>
        <v>Norman Jewison</v>
      </c>
      <c r="C4019">
        <v>5</v>
      </c>
      <c r="D4019">
        <f>IF(C4018&lt;draft_picks[[#This Row],[position]],1,IF(C4018&gt;draft_picks[[#This Row],[position]],D4018+1,IF(C4018=draft_picks[[#This Row],[position]],D4018+1)))</f>
        <v>4</v>
      </c>
      <c r="E4019" t="s">
        <v>16988</v>
      </c>
      <c r="F4019" t="str">
        <f>IF(ISBLANK(draft_picks[[#This Row],[movie_id]]),"",_xlfn.XLOOKUP(draft_picks[[#This Row],[movie_id]],drafts.movies[id],drafts.movies[movie_title]))</f>
        <v>In Country</v>
      </c>
      <c r="G4019" t="s">
        <v>915</v>
      </c>
      <c r="H4019" t="str">
        <f>IF(ISBLANK(draft_picks[[#This Row],[drafter_id]]),"",_xlfn.XLOOKUP(draft_picks[[#This Row],[drafter_id]],drafters[id],drafters[name]))</f>
        <v>Billy Ray Brewton</v>
      </c>
      <c r="J4019" t="str">
        <f>IF(ISBLANK(draft_picks[[#This Row],[drafter_team_id]]),"",_xlfn.XLOOKUP(draft_picks[[#This Row],[drafter_team_id]],drafter_teams[id],drafter_teams[name]))</f>
        <v/>
      </c>
      <c r="K4019" t="s">
        <v>15484</v>
      </c>
      <c r="L4019" t="s">
        <v>789</v>
      </c>
      <c r="M4019" t="str">
        <f>IF(OR(ISBLANK(draft_picks[[#This Row],[veto_drafter_id]]),draft_picks[[#This Row],[veto_drafter_id]]=""),"",_xlfn.XLOOKUP(draft_picks[[#This Row],[veto_drafter_id]],drafters[id],drafters[name]))</f>
        <v>Bryan Cogman</v>
      </c>
      <c r="O4019" t="str">
        <f>IF(OR(ISBLANK(draft_picks[[#This Row],[veto_drafter_team_id]]),draft_picks[[#This Row],[veto_drafter_team_id]]=""),"",_xlfn.XLOOKUP(draft_picks[[#This Row],[veto_drafter_team_id]],drafter_teams[id],drafter_teams[name]))</f>
        <v/>
      </c>
      <c r="R4019" t="str">
        <f>IF(OR(ISBLANK(draft_picks[[#This Row],[veto_override_drafter_id]]),draft_picks[[#This Row],[veto_override_drafter_id]]=""),"",_xlfn.XLOOKUP(draft_picks[[#This Row],[veto_override_drafter_id]],drafters[id],drafters[name]))</f>
        <v/>
      </c>
      <c r="T4019" t="str">
        <f>IF(OR(ISBLANK(draft_picks[[#This Row],[veto_override_team_id]]),draft_picks[[#This Row],[veto_override_team_id]]=""),"",_xlfn.XLOOKUP(draft_picks[[#This Row],[veto_override_team_id]],drafter_teams[id],drafter_teams[name]))</f>
        <v/>
      </c>
    </row>
    <row r="4020" spans="1:20" x14ac:dyDescent="0.25">
      <c r="A4020" t="s">
        <v>475</v>
      </c>
      <c r="B4020" t="str">
        <f>_xlfn.XLOOKUP(draft_picks[[#This Row],[draft_id]],drafts[id],drafts[title])</f>
        <v>Norman Jewison</v>
      </c>
      <c r="C4020">
        <v>5</v>
      </c>
      <c r="D4020">
        <f>IF(C4019&lt;draft_picks[[#This Row],[position]],1,IF(C4019&gt;draft_picks[[#This Row],[position]],D4019+1,IF(C4019=draft_picks[[#This Row],[position]],D4019+1)))</f>
        <v>5</v>
      </c>
      <c r="E4020" t="s">
        <v>16989</v>
      </c>
      <c r="F4020" t="str">
        <f>IF(ISBLANK(draft_picks[[#This Row],[movie_id]]),"",_xlfn.XLOOKUP(draft_picks[[#This Row],[movie_id]],drafts.movies[id],drafts.movies[movie_title]))</f>
        <v>A Soldier's Story</v>
      </c>
      <c r="G4020" t="s">
        <v>915</v>
      </c>
      <c r="H4020" t="str">
        <f>IF(ISBLANK(draft_picks[[#This Row],[drafter_id]]),"",_xlfn.XLOOKUP(draft_picks[[#This Row],[drafter_id]],drafters[id],drafters[name]))</f>
        <v>Billy Ray Brewton</v>
      </c>
      <c r="J4020" t="str">
        <f>IF(ISBLANK(draft_picks[[#This Row],[drafter_team_id]]),"",_xlfn.XLOOKUP(draft_picks[[#This Row],[drafter_team_id]],drafter_teams[id],drafter_teams[name]))</f>
        <v/>
      </c>
      <c r="M4020" t="str">
        <f>IF(OR(ISBLANK(draft_picks[[#This Row],[veto_drafter_id]]),draft_picks[[#This Row],[veto_drafter_id]]=""),"",_xlfn.XLOOKUP(draft_picks[[#This Row],[veto_drafter_id]],drafters[id],drafters[name]))</f>
        <v/>
      </c>
      <c r="O4020" t="str">
        <f>IF(OR(ISBLANK(draft_picks[[#This Row],[veto_drafter_team_id]]),draft_picks[[#This Row],[veto_drafter_team_id]]=""),"",_xlfn.XLOOKUP(draft_picks[[#This Row],[veto_drafter_team_id]],drafter_teams[id],drafter_teams[name]))</f>
        <v/>
      </c>
      <c r="R4020" t="str">
        <f>IF(OR(ISBLANK(draft_picks[[#This Row],[veto_override_drafter_id]]),draft_picks[[#This Row],[veto_override_drafter_id]]=""),"",_xlfn.XLOOKUP(draft_picks[[#This Row],[veto_override_drafter_id]],drafters[id],drafters[name]))</f>
        <v/>
      </c>
      <c r="T4020" t="str">
        <f>IF(OR(ISBLANK(draft_picks[[#This Row],[veto_override_team_id]]),draft_picks[[#This Row],[veto_override_team_id]]=""),"",_xlfn.XLOOKUP(draft_picks[[#This Row],[veto_override_team_id]],drafter_teams[id],drafter_teams[name]))</f>
        <v/>
      </c>
    </row>
    <row r="4021" spans="1:20" x14ac:dyDescent="0.25">
      <c r="A4021" t="s">
        <v>475</v>
      </c>
      <c r="B4021" t="str">
        <f>_xlfn.XLOOKUP(draft_picks[[#This Row],[draft_id]],drafts[id],drafts[title])</f>
        <v>Norman Jewison</v>
      </c>
      <c r="C4021">
        <v>4</v>
      </c>
      <c r="D4021">
        <f>IF(C4020&lt;draft_picks[[#This Row],[position]],1,IF(C4020&gt;draft_picks[[#This Row],[position]],D4020+1,IF(C4020=draft_picks[[#This Row],[position]],D4020+1)))</f>
        <v>6</v>
      </c>
      <c r="E4021" t="s">
        <v>16990</v>
      </c>
      <c r="F4021" t="str">
        <f>IF(ISBLANK(draft_picks[[#This Row],[movie_id]]),"",_xlfn.XLOOKUP(draft_picks[[#This Row],[movie_id]],drafts.movies[id],drafts.movies[movie_title]))</f>
        <v>Jesus Christ Superstar</v>
      </c>
      <c r="G4021" t="s">
        <v>789</v>
      </c>
      <c r="H4021" t="str">
        <f>IF(ISBLANK(draft_picks[[#This Row],[drafter_id]]),"",_xlfn.XLOOKUP(draft_picks[[#This Row],[drafter_id]],drafters[id],drafters[name]))</f>
        <v>Bryan Cogman</v>
      </c>
      <c r="J4021" t="str">
        <f>IF(ISBLANK(draft_picks[[#This Row],[drafter_team_id]]),"",_xlfn.XLOOKUP(draft_picks[[#This Row],[drafter_team_id]],drafter_teams[id],drafter_teams[name]))</f>
        <v/>
      </c>
      <c r="K4021" t="s">
        <v>15484</v>
      </c>
      <c r="L4021" t="s">
        <v>915</v>
      </c>
      <c r="M4021" t="str">
        <f>IF(OR(ISBLANK(draft_picks[[#This Row],[veto_drafter_id]]),draft_picks[[#This Row],[veto_drafter_id]]=""),"",_xlfn.XLOOKUP(draft_picks[[#This Row],[veto_drafter_id]],drafters[id],drafters[name]))</f>
        <v>Billy Ray Brewton</v>
      </c>
      <c r="O4021" t="str">
        <f>IF(OR(ISBLANK(draft_picks[[#This Row],[veto_drafter_team_id]]),draft_picks[[#This Row],[veto_drafter_team_id]]=""),"",_xlfn.XLOOKUP(draft_picks[[#This Row],[veto_drafter_team_id]],drafter_teams[id],drafter_teams[name]))</f>
        <v/>
      </c>
      <c r="R4021" t="str">
        <f>IF(OR(ISBLANK(draft_picks[[#This Row],[veto_override_drafter_id]]),draft_picks[[#This Row],[veto_override_drafter_id]]=""),"",_xlfn.XLOOKUP(draft_picks[[#This Row],[veto_override_drafter_id]],drafters[id],drafters[name]))</f>
        <v/>
      </c>
      <c r="T4021" t="str">
        <f>IF(OR(ISBLANK(draft_picks[[#This Row],[veto_override_team_id]]),draft_picks[[#This Row],[veto_override_team_id]]=""),"",_xlfn.XLOOKUP(draft_picks[[#This Row],[veto_override_team_id]],drafter_teams[id],drafter_teams[name]))</f>
        <v/>
      </c>
    </row>
    <row r="4022" spans="1:20" x14ac:dyDescent="0.25">
      <c r="A4022" t="s">
        <v>475</v>
      </c>
      <c r="B4022" t="str">
        <f>_xlfn.XLOOKUP(draft_picks[[#This Row],[draft_id]],drafts[id],drafts[title])</f>
        <v>Norman Jewison</v>
      </c>
      <c r="C4022">
        <v>4</v>
      </c>
      <c r="D4022">
        <f>IF(C4021&lt;draft_picks[[#This Row],[position]],1,IF(C4021&gt;draft_picks[[#This Row],[position]],D4021+1,IF(C4021=draft_picks[[#This Row],[position]],D4021+1)))</f>
        <v>7</v>
      </c>
      <c r="E4022" t="s">
        <v>5525</v>
      </c>
      <c r="F4022" t="str">
        <f>IF(ISBLANK(draft_picks[[#This Row],[movie_id]]),"",_xlfn.XLOOKUP(draft_picks[[#This Row],[movie_id]],drafts.movies[id],drafts.movies[movie_title]))</f>
        <v>Moonstruck</v>
      </c>
      <c r="G4022" t="s">
        <v>789</v>
      </c>
      <c r="H4022" t="str">
        <f>IF(ISBLANK(draft_picks[[#This Row],[drafter_id]]),"",_xlfn.XLOOKUP(draft_picks[[#This Row],[drafter_id]],drafters[id],drafters[name]))</f>
        <v>Bryan Cogman</v>
      </c>
      <c r="J4022" t="str">
        <f>IF(ISBLANK(draft_picks[[#This Row],[drafter_team_id]]),"",_xlfn.XLOOKUP(draft_picks[[#This Row],[drafter_team_id]],drafter_teams[id],drafter_teams[name]))</f>
        <v/>
      </c>
      <c r="M4022" t="str">
        <f>IF(OR(ISBLANK(draft_picks[[#This Row],[veto_drafter_id]]),draft_picks[[#This Row],[veto_drafter_id]]=""),"",_xlfn.XLOOKUP(draft_picks[[#This Row],[veto_drafter_id]],drafters[id],drafters[name]))</f>
        <v/>
      </c>
      <c r="O4022" t="str">
        <f>IF(OR(ISBLANK(draft_picks[[#This Row],[veto_drafter_team_id]]),draft_picks[[#This Row],[veto_drafter_team_id]]=""),"",_xlfn.XLOOKUP(draft_picks[[#This Row],[veto_drafter_team_id]],drafter_teams[id],drafter_teams[name]))</f>
        <v/>
      </c>
      <c r="R4022" t="str">
        <f>IF(OR(ISBLANK(draft_picks[[#This Row],[veto_override_drafter_id]]),draft_picks[[#This Row],[veto_override_drafter_id]]=""),"",_xlfn.XLOOKUP(draft_picks[[#This Row],[veto_override_drafter_id]],drafters[id],drafters[name]))</f>
        <v/>
      </c>
      <c r="T4022" t="str">
        <f>IF(OR(ISBLANK(draft_picks[[#This Row],[veto_override_team_id]]),draft_picks[[#This Row],[veto_override_team_id]]=""),"",_xlfn.XLOOKUP(draft_picks[[#This Row],[veto_override_team_id]],drafter_teams[id],drafter_teams[name]))</f>
        <v/>
      </c>
    </row>
    <row r="4023" spans="1:20" x14ac:dyDescent="0.25">
      <c r="A4023" t="s">
        <v>475</v>
      </c>
      <c r="B4023" t="str">
        <f>_xlfn.XLOOKUP(draft_picks[[#This Row],[draft_id]],drafts[id],drafts[title])</f>
        <v>Norman Jewison</v>
      </c>
      <c r="C4023">
        <v>3</v>
      </c>
      <c r="D4023">
        <f>IF(C4022&lt;draft_picks[[#This Row],[position]],1,IF(C4022&gt;draft_picks[[#This Row],[position]],D4022+1,IF(C4022=draft_picks[[#This Row],[position]],D4022+1)))</f>
        <v>8</v>
      </c>
      <c r="E4023" t="s">
        <v>16991</v>
      </c>
      <c r="F4023" t="str">
        <f>IF(ISBLANK(draft_picks[[#This Row],[movie_id]]),"",_xlfn.XLOOKUP(draft_picks[[#This Row],[movie_id]],drafts.movies[id],drafts.movies[movie_title]))</f>
        <v>Fiddler on the Roof</v>
      </c>
      <c r="G4023" t="s">
        <v>915</v>
      </c>
      <c r="H4023" t="str">
        <f>IF(ISBLANK(draft_picks[[#This Row],[drafter_id]]),"",_xlfn.XLOOKUP(draft_picks[[#This Row],[drafter_id]],drafters[id],drafters[name]))</f>
        <v>Billy Ray Brewton</v>
      </c>
      <c r="J4023" t="str">
        <f>IF(ISBLANK(draft_picks[[#This Row],[drafter_team_id]]),"",_xlfn.XLOOKUP(draft_picks[[#This Row],[drafter_team_id]],drafter_teams[id],drafter_teams[name]))</f>
        <v/>
      </c>
      <c r="K4023" t="s">
        <v>15484</v>
      </c>
      <c r="L4023" t="s">
        <v>789</v>
      </c>
      <c r="M4023" t="str">
        <f>IF(OR(ISBLANK(draft_picks[[#This Row],[veto_drafter_id]]),draft_picks[[#This Row],[veto_drafter_id]]=""),"",_xlfn.XLOOKUP(draft_picks[[#This Row],[veto_drafter_id]],drafters[id],drafters[name]))</f>
        <v>Bryan Cogman</v>
      </c>
      <c r="O4023" t="str">
        <f>IF(OR(ISBLANK(draft_picks[[#This Row],[veto_drafter_team_id]]),draft_picks[[#This Row],[veto_drafter_team_id]]=""),"",_xlfn.XLOOKUP(draft_picks[[#This Row],[veto_drafter_team_id]],drafter_teams[id],drafter_teams[name]))</f>
        <v/>
      </c>
      <c r="R4023" t="str">
        <f>IF(OR(ISBLANK(draft_picks[[#This Row],[veto_override_drafter_id]]),draft_picks[[#This Row],[veto_override_drafter_id]]=""),"",_xlfn.XLOOKUP(draft_picks[[#This Row],[veto_override_drafter_id]],drafters[id],drafters[name]))</f>
        <v/>
      </c>
      <c r="T4023" t="str">
        <f>IF(OR(ISBLANK(draft_picks[[#This Row],[veto_override_team_id]]),draft_picks[[#This Row],[veto_override_team_id]]=""),"",_xlfn.XLOOKUP(draft_picks[[#This Row],[veto_override_team_id]],drafter_teams[id],drafter_teams[name]))</f>
        <v/>
      </c>
    </row>
    <row r="4024" spans="1:20" x14ac:dyDescent="0.25">
      <c r="A4024" t="s">
        <v>475</v>
      </c>
      <c r="B4024" t="str">
        <f>_xlfn.XLOOKUP(draft_picks[[#This Row],[draft_id]],drafts[id],drafts[title])</f>
        <v>Norman Jewison</v>
      </c>
      <c r="C4024">
        <v>3</v>
      </c>
      <c r="D4024">
        <f>IF(C4023&lt;draft_picks[[#This Row],[position]],1,IF(C4023&gt;draft_picks[[#This Row],[position]],D4023+1,IF(C4023=draft_picks[[#This Row],[position]],D4023+1)))</f>
        <v>9</v>
      </c>
      <c r="E4024" t="s">
        <v>16990</v>
      </c>
      <c r="F4024" t="str">
        <f>IF(ISBLANK(draft_picks[[#This Row],[movie_id]]),"",_xlfn.XLOOKUP(draft_picks[[#This Row],[movie_id]],drafts.movies[id],drafts.movies[movie_title]))</f>
        <v>Jesus Christ Superstar</v>
      </c>
      <c r="G4024" t="s">
        <v>915</v>
      </c>
      <c r="H4024" t="str">
        <f>IF(ISBLANK(draft_picks[[#This Row],[drafter_id]]),"",_xlfn.XLOOKUP(draft_picks[[#This Row],[drafter_id]],drafters[id],drafters[name]))</f>
        <v>Billy Ray Brewton</v>
      </c>
      <c r="J4024" t="str">
        <f>IF(ISBLANK(draft_picks[[#This Row],[drafter_team_id]]),"",_xlfn.XLOOKUP(draft_picks[[#This Row],[drafter_team_id]],drafter_teams[id],drafter_teams[name]))</f>
        <v/>
      </c>
      <c r="M4024" t="str">
        <f>IF(OR(ISBLANK(draft_picks[[#This Row],[veto_drafter_id]]),draft_picks[[#This Row],[veto_drafter_id]]=""),"",_xlfn.XLOOKUP(draft_picks[[#This Row],[veto_drafter_id]],drafters[id],drafters[name]))</f>
        <v/>
      </c>
      <c r="O4024" t="str">
        <f>IF(OR(ISBLANK(draft_picks[[#This Row],[veto_drafter_team_id]]),draft_picks[[#This Row],[veto_drafter_team_id]]=""),"",_xlfn.XLOOKUP(draft_picks[[#This Row],[veto_drafter_team_id]],drafter_teams[id],drafter_teams[name]))</f>
        <v/>
      </c>
      <c r="R4024" t="str">
        <f>IF(OR(ISBLANK(draft_picks[[#This Row],[veto_override_drafter_id]]),draft_picks[[#This Row],[veto_override_drafter_id]]=""),"",_xlfn.XLOOKUP(draft_picks[[#This Row],[veto_override_drafter_id]],drafters[id],drafters[name]))</f>
        <v/>
      </c>
      <c r="T4024" t="str">
        <f>IF(OR(ISBLANK(draft_picks[[#This Row],[veto_override_team_id]]),draft_picks[[#This Row],[veto_override_team_id]]=""),"",_xlfn.XLOOKUP(draft_picks[[#This Row],[veto_override_team_id]],drafter_teams[id],drafter_teams[name]))</f>
        <v/>
      </c>
    </row>
    <row r="4025" spans="1:20" x14ac:dyDescent="0.25">
      <c r="A4025" t="s">
        <v>475</v>
      </c>
      <c r="B4025" t="str">
        <f>_xlfn.XLOOKUP(draft_picks[[#This Row],[draft_id]],drafts[id],drafts[title])</f>
        <v>Norman Jewison</v>
      </c>
      <c r="C4025">
        <v>2</v>
      </c>
      <c r="D4025">
        <f>IF(C4024&lt;draft_picks[[#This Row],[position]],1,IF(C4024&gt;draft_picks[[#This Row],[position]],D4024+1,IF(C4024=draft_picks[[#This Row],[position]],D4024+1)))</f>
        <v>10</v>
      </c>
      <c r="E4025" t="s">
        <v>16992</v>
      </c>
      <c r="F4025" t="str">
        <f>IF(ISBLANK(draft_picks[[#This Row],[movie_id]]),"",_xlfn.XLOOKUP(draft_picks[[#This Row],[movie_id]],drafts.movies[id],drafts.movies[movie_title]))</f>
        <v>In the Heat of the Night</v>
      </c>
      <c r="G4025" t="s">
        <v>789</v>
      </c>
      <c r="H4025" t="str">
        <f>IF(ISBLANK(draft_picks[[#This Row],[drafter_id]]),"",_xlfn.XLOOKUP(draft_picks[[#This Row],[drafter_id]],drafters[id],drafters[name]))</f>
        <v>Bryan Cogman</v>
      </c>
      <c r="J4025" t="str">
        <f>IF(ISBLANK(draft_picks[[#This Row],[drafter_team_id]]),"",_xlfn.XLOOKUP(draft_picks[[#This Row],[drafter_team_id]],drafter_teams[id],drafter_teams[name]))</f>
        <v/>
      </c>
      <c r="M4025" t="str">
        <f>IF(OR(ISBLANK(draft_picks[[#This Row],[veto_drafter_id]]),draft_picks[[#This Row],[veto_drafter_id]]=""),"",_xlfn.XLOOKUP(draft_picks[[#This Row],[veto_drafter_id]],drafters[id],drafters[name]))</f>
        <v/>
      </c>
      <c r="O4025" t="str">
        <f>IF(OR(ISBLANK(draft_picks[[#This Row],[veto_drafter_team_id]]),draft_picks[[#This Row],[veto_drafter_team_id]]=""),"",_xlfn.XLOOKUP(draft_picks[[#This Row],[veto_drafter_team_id]],drafter_teams[id],drafter_teams[name]))</f>
        <v/>
      </c>
      <c r="R4025" t="str">
        <f>IF(OR(ISBLANK(draft_picks[[#This Row],[veto_override_drafter_id]]),draft_picks[[#This Row],[veto_override_drafter_id]]=""),"",_xlfn.XLOOKUP(draft_picks[[#This Row],[veto_override_drafter_id]],drafters[id],drafters[name]))</f>
        <v/>
      </c>
      <c r="T4025" t="str">
        <f>IF(OR(ISBLANK(draft_picks[[#This Row],[veto_override_team_id]]),draft_picks[[#This Row],[veto_override_team_id]]=""),"",_xlfn.XLOOKUP(draft_picks[[#This Row],[veto_override_team_id]],drafter_teams[id],drafter_teams[name]))</f>
        <v/>
      </c>
    </row>
    <row r="4026" spans="1:20" x14ac:dyDescent="0.25">
      <c r="A4026" t="s">
        <v>475</v>
      </c>
      <c r="B4026" t="str">
        <f>_xlfn.XLOOKUP(draft_picks[[#This Row],[draft_id]],drafts[id],drafts[title])</f>
        <v>Norman Jewison</v>
      </c>
      <c r="C4026">
        <v>1</v>
      </c>
      <c r="D4026">
        <f>IF(C4025&lt;draft_picks[[#This Row],[position]],1,IF(C4025&gt;draft_picks[[#This Row],[position]],D4025+1,IF(C4025=draft_picks[[#This Row],[position]],D4025+1)))</f>
        <v>11</v>
      </c>
      <c r="E4026" t="s">
        <v>16991</v>
      </c>
      <c r="F4026" t="str">
        <f>IF(ISBLANK(draft_picks[[#This Row],[movie_id]]),"",_xlfn.XLOOKUP(draft_picks[[#This Row],[movie_id]],drafts.movies[id],drafts.movies[movie_title]))</f>
        <v>Fiddler on the Roof</v>
      </c>
      <c r="G4026" t="s">
        <v>915</v>
      </c>
      <c r="H4026" t="str">
        <f>IF(ISBLANK(draft_picks[[#This Row],[drafter_id]]),"",_xlfn.XLOOKUP(draft_picks[[#This Row],[drafter_id]],drafters[id],drafters[name]))</f>
        <v>Billy Ray Brewton</v>
      </c>
      <c r="J4026" t="str">
        <f>IF(ISBLANK(draft_picks[[#This Row],[drafter_team_id]]),"",_xlfn.XLOOKUP(draft_picks[[#This Row],[drafter_team_id]],drafter_teams[id],drafter_teams[name]))</f>
        <v/>
      </c>
      <c r="M4026" t="str">
        <f>IF(OR(ISBLANK(draft_picks[[#This Row],[veto_drafter_id]]),draft_picks[[#This Row],[veto_drafter_id]]=""),"",_xlfn.XLOOKUP(draft_picks[[#This Row],[veto_drafter_id]],drafters[id],drafters[name]))</f>
        <v/>
      </c>
      <c r="O4026" t="str">
        <f>IF(OR(ISBLANK(draft_picks[[#This Row],[veto_drafter_team_id]]),draft_picks[[#This Row],[veto_drafter_team_id]]=""),"",_xlfn.XLOOKUP(draft_picks[[#This Row],[veto_drafter_team_id]],drafter_teams[id],drafter_teams[name]))</f>
        <v/>
      </c>
      <c r="R4026" t="str">
        <f>IF(OR(ISBLANK(draft_picks[[#This Row],[veto_override_drafter_id]]),draft_picks[[#This Row],[veto_override_drafter_id]]=""),"",_xlfn.XLOOKUP(draft_picks[[#This Row],[veto_override_drafter_id]],drafters[id],drafters[name]))</f>
        <v/>
      </c>
      <c r="T4026" t="str">
        <f>IF(OR(ISBLANK(draft_picks[[#This Row],[veto_override_team_id]]),draft_picks[[#This Row],[veto_override_team_id]]=""),"",_xlfn.XLOOKUP(draft_picks[[#This Row],[veto_override_team_id]],drafter_teams[id],drafter_teams[name]))</f>
        <v/>
      </c>
    </row>
    <row r="4027" spans="1:20" x14ac:dyDescent="0.25">
      <c r="A4027" t="s">
        <v>16479</v>
      </c>
      <c r="B4027" t="str">
        <f>_xlfn.XLOOKUP(draft_picks[[#This Row],[draft_id]],drafts[id],drafts[title])</f>
        <v>Body Swap</v>
      </c>
      <c r="C4027">
        <v>7</v>
      </c>
      <c r="D4027">
        <f>IF(C4026&lt;draft_picks[[#This Row],[position]],1,IF(C4026&gt;draft_picks[[#This Row],[position]],D4026+1,IF(C4026=draft_picks[[#This Row],[position]],D4026+1)))</f>
        <v>1</v>
      </c>
      <c r="E4027" t="s">
        <v>17012</v>
      </c>
      <c r="F4027" t="str">
        <f>IF(ISBLANK(draft_picks[[#This Row],[movie_id]]),"",_xlfn.XLOOKUP(draft_picks[[#This Row],[movie_id]],drafts.movies[id],drafts.movies[movie_title]))</f>
        <v>It's What's Inside</v>
      </c>
      <c r="G4027" t="s">
        <v>983</v>
      </c>
      <c r="H4027" t="str">
        <f>IF(ISBLANK(draft_picks[[#This Row],[drafter_id]]),"",_xlfn.XLOOKUP(draft_picks[[#This Row],[drafter_id]],drafters[id],drafters[name]))</f>
        <v>B.J. Colangelo</v>
      </c>
      <c r="J4027" t="str">
        <f>IF(ISBLANK(draft_picks[[#This Row],[drafter_team_id]]),"",_xlfn.XLOOKUP(draft_picks[[#This Row],[drafter_team_id]],drafter_teams[id],drafter_teams[name]))</f>
        <v/>
      </c>
      <c r="M4027" t="str">
        <f>IF(OR(ISBLANK(draft_picks[[#This Row],[veto_drafter_id]]),draft_picks[[#This Row],[veto_drafter_id]]=""),"",_xlfn.XLOOKUP(draft_picks[[#This Row],[veto_drafter_id]],drafters[id],drafters[name]))</f>
        <v/>
      </c>
      <c r="O4027" t="str">
        <f>IF(OR(ISBLANK(draft_picks[[#This Row],[veto_drafter_team_id]]),draft_picks[[#This Row],[veto_drafter_team_id]]=""),"",_xlfn.XLOOKUP(draft_picks[[#This Row],[veto_drafter_team_id]],drafter_teams[id],drafter_teams[name]))</f>
        <v/>
      </c>
      <c r="R4027" t="str">
        <f>IF(OR(ISBLANK(draft_picks[[#This Row],[veto_override_drafter_id]]),draft_picks[[#This Row],[veto_override_drafter_id]]=""),"",_xlfn.XLOOKUP(draft_picks[[#This Row],[veto_override_drafter_id]],drafters[id],drafters[name]))</f>
        <v/>
      </c>
      <c r="T4027" t="str">
        <f>IF(OR(ISBLANK(draft_picks[[#This Row],[veto_override_team_id]]),draft_picks[[#This Row],[veto_override_team_id]]=""),"",_xlfn.XLOOKUP(draft_picks[[#This Row],[veto_override_team_id]],drafter_teams[id],drafter_teams[name]))</f>
        <v/>
      </c>
    </row>
    <row r="4028" spans="1:20" x14ac:dyDescent="0.25">
      <c r="A4028" t="s">
        <v>16479</v>
      </c>
      <c r="B4028" t="str">
        <f>_xlfn.XLOOKUP(draft_picks[[#This Row],[draft_id]],drafts[id],drafts[title])</f>
        <v>Body Swap</v>
      </c>
      <c r="C4028">
        <v>6</v>
      </c>
      <c r="D4028">
        <f>IF(C4027&lt;draft_picks[[#This Row],[position]],1,IF(C4027&gt;draft_picks[[#This Row],[position]],D4027+1,IF(C4027=draft_picks[[#This Row],[position]],D4027+1)))</f>
        <v>2</v>
      </c>
      <c r="E4028" t="s">
        <v>17013</v>
      </c>
      <c r="F4028" t="str">
        <f>IF(ISBLANK(draft_picks[[#This Row],[movie_id]]),"",_xlfn.XLOOKUP(draft_picks[[#This Row],[movie_id]],drafts.movies[id],drafts.movies[movie_title]))</f>
        <v>Skin Deep</v>
      </c>
      <c r="G4028" t="s">
        <v>983</v>
      </c>
      <c r="H4028" t="str">
        <f>IF(ISBLANK(draft_picks[[#This Row],[drafter_id]]),"",_xlfn.XLOOKUP(draft_picks[[#This Row],[drafter_id]],drafters[id],drafters[name]))</f>
        <v>B.J. Colangelo</v>
      </c>
      <c r="J4028" t="str">
        <f>IF(ISBLANK(draft_picks[[#This Row],[drafter_team_id]]),"",_xlfn.XLOOKUP(draft_picks[[#This Row],[drafter_team_id]],drafter_teams[id],drafter_teams[name]))</f>
        <v/>
      </c>
      <c r="M4028" t="str">
        <f>IF(OR(ISBLANK(draft_picks[[#This Row],[veto_drafter_id]]),draft_picks[[#This Row],[veto_drafter_id]]=""),"",_xlfn.XLOOKUP(draft_picks[[#This Row],[veto_drafter_id]],drafters[id],drafters[name]))</f>
        <v/>
      </c>
      <c r="O4028" t="str">
        <f>IF(OR(ISBLANK(draft_picks[[#This Row],[veto_drafter_team_id]]),draft_picks[[#This Row],[veto_drafter_team_id]]=""),"",_xlfn.XLOOKUP(draft_picks[[#This Row],[veto_drafter_team_id]],drafter_teams[id],drafter_teams[name]))</f>
        <v/>
      </c>
      <c r="R4028" t="str">
        <f>IF(OR(ISBLANK(draft_picks[[#This Row],[veto_override_drafter_id]]),draft_picks[[#This Row],[veto_override_drafter_id]]=""),"",_xlfn.XLOOKUP(draft_picks[[#This Row],[veto_override_drafter_id]],drafters[id],drafters[name]))</f>
        <v/>
      </c>
      <c r="T4028" t="str">
        <f>IF(OR(ISBLANK(draft_picks[[#This Row],[veto_override_team_id]]),draft_picks[[#This Row],[veto_override_team_id]]=""),"",_xlfn.XLOOKUP(draft_picks[[#This Row],[veto_override_team_id]],drafter_teams[id],drafter_teams[name]))</f>
        <v/>
      </c>
    </row>
    <row r="4029" spans="1:20" x14ac:dyDescent="0.25">
      <c r="A4029" t="s">
        <v>16479</v>
      </c>
      <c r="B4029" t="str">
        <f>_xlfn.XLOOKUP(draft_picks[[#This Row],[draft_id]],drafts[id],drafts[title])</f>
        <v>Body Swap</v>
      </c>
      <c r="C4029">
        <v>5</v>
      </c>
      <c r="D4029">
        <f>IF(C4028&lt;draft_picks[[#This Row],[position]],1,IF(C4028&gt;draft_picks[[#This Row],[position]],D4028+1,IF(C4028=draft_picks[[#This Row],[position]],D4028+1)))</f>
        <v>3</v>
      </c>
      <c r="E4029" t="s">
        <v>17014</v>
      </c>
      <c r="F4029" t="str">
        <f>IF(ISBLANK(draft_picks[[#This Row],[movie_id]]),"",_xlfn.XLOOKUP(draft_picks[[#This Row],[movie_id]],drafts.movies[id],drafts.movies[movie_title]))</f>
        <v>Vice Versa</v>
      </c>
      <c r="G4029" t="s">
        <v>1111</v>
      </c>
      <c r="H4029" t="str">
        <f>IF(ISBLANK(draft_picks[[#This Row],[drafter_id]]),"",_xlfn.XLOOKUP(draft_picks[[#This Row],[drafter_id]],drafters[id],drafters[name]))</f>
        <v>Harmony Colangelo</v>
      </c>
      <c r="J4029" t="str">
        <f>IF(ISBLANK(draft_picks[[#This Row],[drafter_team_id]]),"",_xlfn.XLOOKUP(draft_picks[[#This Row],[drafter_team_id]],drafter_teams[id],drafter_teams[name]))</f>
        <v/>
      </c>
      <c r="M4029" t="str">
        <f>IF(OR(ISBLANK(draft_picks[[#This Row],[veto_drafter_id]]),draft_picks[[#This Row],[veto_drafter_id]]=""),"",_xlfn.XLOOKUP(draft_picks[[#This Row],[veto_drafter_id]],drafters[id],drafters[name]))</f>
        <v/>
      </c>
      <c r="O4029" t="str">
        <f>IF(OR(ISBLANK(draft_picks[[#This Row],[veto_drafter_team_id]]),draft_picks[[#This Row],[veto_drafter_team_id]]=""),"",_xlfn.XLOOKUP(draft_picks[[#This Row],[veto_drafter_team_id]],drafter_teams[id],drafter_teams[name]))</f>
        <v/>
      </c>
      <c r="R4029" t="str">
        <f>IF(OR(ISBLANK(draft_picks[[#This Row],[veto_override_drafter_id]]),draft_picks[[#This Row],[veto_override_drafter_id]]=""),"",_xlfn.XLOOKUP(draft_picks[[#This Row],[veto_override_drafter_id]],drafters[id],drafters[name]))</f>
        <v/>
      </c>
      <c r="T4029" t="str">
        <f>IF(OR(ISBLANK(draft_picks[[#This Row],[veto_override_team_id]]),draft_picks[[#This Row],[veto_override_team_id]]=""),"",_xlfn.XLOOKUP(draft_picks[[#This Row],[veto_override_team_id]],drafter_teams[id],drafter_teams[name]))</f>
        <v/>
      </c>
    </row>
    <row r="4030" spans="1:20" x14ac:dyDescent="0.25">
      <c r="A4030" t="s">
        <v>16479</v>
      </c>
      <c r="B4030" t="str">
        <f>_xlfn.XLOOKUP(draft_picks[[#This Row],[draft_id]],drafts[id],drafts[title])</f>
        <v>Body Swap</v>
      </c>
      <c r="C4030">
        <v>4</v>
      </c>
      <c r="D4030">
        <f>IF(C4029&lt;draft_picks[[#This Row],[position]],1,IF(C4029&gt;draft_picks[[#This Row],[position]],D4029+1,IF(C4029=draft_picks[[#This Row],[position]],D4029+1)))</f>
        <v>4</v>
      </c>
      <c r="E4030" t="s">
        <v>17015</v>
      </c>
      <c r="F4030" t="str">
        <f>IF(ISBLANK(draft_picks[[#This Row],[movie_id]]),"",_xlfn.XLOOKUP(draft_picks[[#This Row],[movie_id]],drafts.movies[id],drafts.movies[movie_title]))</f>
        <v>Wish Upon a Star</v>
      </c>
      <c r="G4030" t="s">
        <v>983</v>
      </c>
      <c r="H4030" t="str">
        <f>IF(ISBLANK(draft_picks[[#This Row],[drafter_id]]),"",_xlfn.XLOOKUP(draft_picks[[#This Row],[drafter_id]],drafters[id],drafters[name]))</f>
        <v>B.J. Colangelo</v>
      </c>
      <c r="J4030" t="str">
        <f>IF(ISBLANK(draft_picks[[#This Row],[drafter_team_id]]),"",_xlfn.XLOOKUP(draft_picks[[#This Row],[drafter_team_id]],drafter_teams[id],drafter_teams[name]))</f>
        <v/>
      </c>
      <c r="M4030" t="str">
        <f>IF(OR(ISBLANK(draft_picks[[#This Row],[veto_drafter_id]]),draft_picks[[#This Row],[veto_drafter_id]]=""),"",_xlfn.XLOOKUP(draft_picks[[#This Row],[veto_drafter_id]],drafters[id],drafters[name]))</f>
        <v/>
      </c>
      <c r="O4030" t="str">
        <f>IF(OR(ISBLANK(draft_picks[[#This Row],[veto_drafter_team_id]]),draft_picks[[#This Row],[veto_drafter_team_id]]=""),"",_xlfn.XLOOKUP(draft_picks[[#This Row],[veto_drafter_team_id]],drafter_teams[id],drafter_teams[name]))</f>
        <v/>
      </c>
      <c r="R4030" t="str">
        <f>IF(OR(ISBLANK(draft_picks[[#This Row],[veto_override_drafter_id]]),draft_picks[[#This Row],[veto_override_drafter_id]]=""),"",_xlfn.XLOOKUP(draft_picks[[#This Row],[veto_override_drafter_id]],drafters[id],drafters[name]))</f>
        <v/>
      </c>
      <c r="T4030" t="str">
        <f>IF(OR(ISBLANK(draft_picks[[#This Row],[veto_override_team_id]]),draft_picks[[#This Row],[veto_override_team_id]]=""),"",_xlfn.XLOOKUP(draft_picks[[#This Row],[veto_override_team_id]],drafter_teams[id],drafter_teams[name]))</f>
        <v/>
      </c>
    </row>
    <row r="4031" spans="1:20" x14ac:dyDescent="0.25">
      <c r="A4031" t="s">
        <v>16479</v>
      </c>
      <c r="B4031" t="str">
        <f>_xlfn.XLOOKUP(draft_picks[[#This Row],[draft_id]],drafts[id],drafts[title])</f>
        <v>Body Swap</v>
      </c>
      <c r="C4031">
        <v>3</v>
      </c>
      <c r="D4031">
        <f>IF(C4030&lt;draft_picks[[#This Row],[position]],1,IF(C4030&gt;draft_picks[[#This Row],[position]],D4030+1,IF(C4030=draft_picks[[#This Row],[position]],D4030+1)))</f>
        <v>5</v>
      </c>
      <c r="E4031" t="s">
        <v>7369</v>
      </c>
      <c r="F4031" t="str">
        <f>IF(ISBLANK(draft_picks[[#This Row],[movie_id]]),"",_xlfn.XLOOKUP(draft_picks[[#This Row],[movie_id]],drafts.movies[id],drafts.movies[movie_title]))</f>
        <v>Face/Off</v>
      </c>
      <c r="G4031" t="s">
        <v>1111</v>
      </c>
      <c r="H4031" t="str">
        <f>IF(ISBLANK(draft_picks[[#This Row],[drafter_id]]),"",_xlfn.XLOOKUP(draft_picks[[#This Row],[drafter_id]],drafters[id],drafters[name]))</f>
        <v>Harmony Colangelo</v>
      </c>
      <c r="J4031" t="str">
        <f>IF(ISBLANK(draft_picks[[#This Row],[drafter_team_id]]),"",_xlfn.XLOOKUP(draft_picks[[#This Row],[drafter_team_id]],drafter_teams[id],drafter_teams[name]))</f>
        <v/>
      </c>
      <c r="M4031" t="str">
        <f>IF(OR(ISBLANK(draft_picks[[#This Row],[veto_drafter_id]]),draft_picks[[#This Row],[veto_drafter_id]]=""),"",_xlfn.XLOOKUP(draft_picks[[#This Row],[veto_drafter_id]],drafters[id],drafters[name]))</f>
        <v/>
      </c>
      <c r="O4031" t="str">
        <f>IF(OR(ISBLANK(draft_picks[[#This Row],[veto_drafter_team_id]]),draft_picks[[#This Row],[veto_drafter_team_id]]=""),"",_xlfn.XLOOKUP(draft_picks[[#This Row],[veto_drafter_team_id]],drafter_teams[id],drafter_teams[name]))</f>
        <v/>
      </c>
      <c r="R4031" t="str">
        <f>IF(OR(ISBLANK(draft_picks[[#This Row],[veto_override_drafter_id]]),draft_picks[[#This Row],[veto_override_drafter_id]]=""),"",_xlfn.XLOOKUP(draft_picks[[#This Row],[veto_override_drafter_id]],drafters[id],drafters[name]))</f>
        <v/>
      </c>
      <c r="T4031" t="str">
        <f>IF(OR(ISBLANK(draft_picks[[#This Row],[veto_override_team_id]]),draft_picks[[#This Row],[veto_override_team_id]]=""),"",_xlfn.XLOOKUP(draft_picks[[#This Row],[veto_override_team_id]],drafter_teams[id],drafter_teams[name]))</f>
        <v/>
      </c>
    </row>
    <row r="4032" spans="1:20" x14ac:dyDescent="0.25">
      <c r="A4032" t="s">
        <v>16479</v>
      </c>
      <c r="B4032" t="str">
        <f>_xlfn.XLOOKUP(draft_picks[[#This Row],[draft_id]],drafts[id],drafts[title])</f>
        <v>Body Swap</v>
      </c>
      <c r="C4032">
        <v>2</v>
      </c>
      <c r="D4032">
        <f>IF(C4031&lt;draft_picks[[#This Row],[position]],1,IF(C4031&gt;draft_picks[[#This Row],[position]],D4031+1,IF(C4031=draft_picks[[#This Row],[position]],D4031+1)))</f>
        <v>6</v>
      </c>
      <c r="E4032" t="s">
        <v>17016</v>
      </c>
      <c r="F4032" t="str">
        <f>IF(ISBLANK(draft_picks[[#This Row],[movie_id]]),"",_xlfn.XLOOKUP(draft_picks[[#This Row],[movie_id]],drafts.movies[id],drafts.movies[movie_title]))</f>
        <v>Your Name.</v>
      </c>
      <c r="G4032" t="s">
        <v>983</v>
      </c>
      <c r="H4032" t="str">
        <f>IF(ISBLANK(draft_picks[[#This Row],[drafter_id]]),"",_xlfn.XLOOKUP(draft_picks[[#This Row],[drafter_id]],drafters[id],drafters[name]))</f>
        <v>B.J. Colangelo</v>
      </c>
      <c r="J4032" t="str">
        <f>IF(ISBLANK(draft_picks[[#This Row],[drafter_team_id]]),"",_xlfn.XLOOKUP(draft_picks[[#This Row],[drafter_team_id]],drafter_teams[id],drafter_teams[name]))</f>
        <v/>
      </c>
      <c r="M4032" t="str">
        <f>IF(OR(ISBLANK(draft_picks[[#This Row],[veto_drafter_id]]),draft_picks[[#This Row],[veto_drafter_id]]=""),"",_xlfn.XLOOKUP(draft_picks[[#This Row],[veto_drafter_id]],drafters[id],drafters[name]))</f>
        <v/>
      </c>
      <c r="O4032" t="str">
        <f>IF(OR(ISBLANK(draft_picks[[#This Row],[veto_drafter_team_id]]),draft_picks[[#This Row],[veto_drafter_team_id]]=""),"",_xlfn.XLOOKUP(draft_picks[[#This Row],[veto_drafter_team_id]],drafter_teams[id],drafter_teams[name]))</f>
        <v/>
      </c>
      <c r="R4032" t="str">
        <f>IF(OR(ISBLANK(draft_picks[[#This Row],[veto_override_drafter_id]]),draft_picks[[#This Row],[veto_override_drafter_id]]=""),"",_xlfn.XLOOKUP(draft_picks[[#This Row],[veto_override_drafter_id]],drafters[id],drafters[name]))</f>
        <v/>
      </c>
      <c r="T4032" t="str">
        <f>IF(OR(ISBLANK(draft_picks[[#This Row],[veto_override_team_id]]),draft_picks[[#This Row],[veto_override_team_id]]=""),"",_xlfn.XLOOKUP(draft_picks[[#This Row],[veto_override_team_id]],drafter_teams[id],drafter_teams[name]))</f>
        <v/>
      </c>
    </row>
    <row r="4033" spans="1:21" x14ac:dyDescent="0.25">
      <c r="A4033" t="s">
        <v>16479</v>
      </c>
      <c r="B4033" t="str">
        <f>_xlfn.XLOOKUP(draft_picks[[#This Row],[draft_id]],drafts[id],drafts[title])</f>
        <v>Body Swap</v>
      </c>
      <c r="C4033">
        <v>2</v>
      </c>
      <c r="D4033">
        <f>IF(C4032&lt;draft_picks[[#This Row],[position]],1,IF(C4032&gt;draft_picks[[#This Row],[position]],D4032+1,IF(C4032=draft_picks[[#This Row],[position]],D4032+1)))</f>
        <v>7</v>
      </c>
      <c r="E4033" t="s">
        <v>6800</v>
      </c>
      <c r="F4033" t="str">
        <f>IF(ISBLANK(draft_picks[[#This Row],[movie_id]]),"",_xlfn.XLOOKUP(draft_picks[[#This Row],[movie_id]],drafts.movies[id],drafts.movies[movie_title]))</f>
        <v>Freaky Friday</v>
      </c>
      <c r="G4033" t="s">
        <v>983</v>
      </c>
      <c r="H4033" t="str">
        <f>IF(ISBLANK(draft_picks[[#This Row],[drafter_id]]),"",_xlfn.XLOOKUP(draft_picks[[#This Row],[drafter_id]],drafters[id],drafters[name]))</f>
        <v>B.J. Colangelo</v>
      </c>
      <c r="J4033" t="str">
        <f>IF(ISBLANK(draft_picks[[#This Row],[drafter_team_id]]),"",_xlfn.XLOOKUP(draft_picks[[#This Row],[drafter_team_id]],drafter_teams[id],drafter_teams[name]))</f>
        <v/>
      </c>
      <c r="M4033" t="str">
        <f>IF(OR(ISBLANK(draft_picks[[#This Row],[veto_drafter_id]]),draft_picks[[#This Row],[veto_drafter_id]]=""),"",_xlfn.XLOOKUP(draft_picks[[#This Row],[veto_drafter_id]],drafters[id],drafters[name]))</f>
        <v/>
      </c>
      <c r="O4033" t="str">
        <f>IF(OR(ISBLANK(draft_picks[[#This Row],[veto_drafter_team_id]]),draft_picks[[#This Row],[veto_drafter_team_id]]=""),"",_xlfn.XLOOKUP(draft_picks[[#This Row],[veto_drafter_team_id]],drafter_teams[id],drafter_teams[name]))</f>
        <v/>
      </c>
      <c r="R4033" t="str">
        <f>IF(OR(ISBLANK(draft_picks[[#This Row],[veto_override_drafter_id]]),draft_picks[[#This Row],[veto_override_drafter_id]]=""),"",_xlfn.XLOOKUP(draft_picks[[#This Row],[veto_override_drafter_id]],drafters[id],drafters[name]))</f>
        <v/>
      </c>
      <c r="T4033" t="str">
        <f>IF(OR(ISBLANK(draft_picks[[#This Row],[veto_override_team_id]]),draft_picks[[#This Row],[veto_override_team_id]]=""),"",_xlfn.XLOOKUP(draft_picks[[#This Row],[veto_override_team_id]],drafter_teams[id],drafter_teams[name]))</f>
        <v/>
      </c>
    </row>
    <row r="4034" spans="1:21" x14ac:dyDescent="0.25">
      <c r="A4034" t="s">
        <v>16479</v>
      </c>
      <c r="B4034" t="str">
        <f>_xlfn.XLOOKUP(draft_picks[[#This Row],[draft_id]],drafts[id],drafts[title])</f>
        <v>Body Swap</v>
      </c>
      <c r="C4034">
        <v>1</v>
      </c>
      <c r="D4034">
        <f>IF(C4033&lt;draft_picks[[#This Row],[position]],1,IF(C4033&gt;draft_picks[[#This Row],[position]],D4033+1,IF(C4033=draft_picks[[#This Row],[position]],D4033+1)))</f>
        <v>8</v>
      </c>
      <c r="E4034" t="s">
        <v>17016</v>
      </c>
      <c r="F4034" t="str">
        <f>IF(ISBLANK(draft_picks[[#This Row],[movie_id]]),"",_xlfn.XLOOKUP(draft_picks[[#This Row],[movie_id]],drafts.movies[id],drafts.movies[movie_title]))</f>
        <v>Your Name.</v>
      </c>
      <c r="G4034" t="s">
        <v>1111</v>
      </c>
      <c r="H4034" t="str">
        <f>IF(ISBLANK(draft_picks[[#This Row],[drafter_id]]),"",_xlfn.XLOOKUP(draft_picks[[#This Row],[drafter_id]],drafters[id],drafters[name]))</f>
        <v>Harmony Colangelo</v>
      </c>
      <c r="J4034" t="str">
        <f>IF(ISBLANK(draft_picks[[#This Row],[drafter_team_id]]),"",_xlfn.XLOOKUP(draft_picks[[#This Row],[drafter_team_id]],drafter_teams[id],drafter_teams[name]))</f>
        <v/>
      </c>
      <c r="M4034" t="str">
        <f>IF(OR(ISBLANK(draft_picks[[#This Row],[veto_drafter_id]]),draft_picks[[#This Row],[veto_drafter_id]]=""),"",_xlfn.XLOOKUP(draft_picks[[#This Row],[veto_drafter_id]],drafters[id],drafters[name]))</f>
        <v/>
      </c>
      <c r="O4034" t="str">
        <f>IF(OR(ISBLANK(draft_picks[[#This Row],[veto_drafter_team_id]]),draft_picks[[#This Row],[veto_drafter_team_id]]=""),"",_xlfn.XLOOKUP(draft_picks[[#This Row],[veto_drafter_team_id]],drafter_teams[id],drafter_teams[name]))</f>
        <v/>
      </c>
      <c r="R4034" t="str">
        <f>IF(OR(ISBLANK(draft_picks[[#This Row],[veto_override_drafter_id]]),draft_picks[[#This Row],[veto_override_drafter_id]]=""),"",_xlfn.XLOOKUP(draft_picks[[#This Row],[veto_override_drafter_id]],drafters[id],drafters[name]))</f>
        <v/>
      </c>
      <c r="T4034" t="str">
        <f>IF(OR(ISBLANK(draft_picks[[#This Row],[veto_override_team_id]]),draft_picks[[#This Row],[veto_override_team_id]]=""),"",_xlfn.XLOOKUP(draft_picks[[#This Row],[veto_override_team_id]],drafter_teams[id],drafter_teams[name]))</f>
        <v/>
      </c>
    </row>
    <row r="4035" spans="1:21" x14ac:dyDescent="0.25">
      <c r="A4035" t="s">
        <v>16478</v>
      </c>
      <c r="B4035" t="str">
        <f>_xlfn.XLOOKUP(draft_picks[[#This Row],[draft_id]],drafts[id],drafts[title])</f>
        <v>Disney Attractions Super Draft</v>
      </c>
      <c r="C4035">
        <v>8</v>
      </c>
      <c r="D4035">
        <f>IF(C4034&lt;draft_picks[[#This Row],[position]],1,IF(C4034&gt;draft_picks[[#This Row],[position]],D4034+1,IF(C4034=draft_picks[[#This Row],[position]],D4034+1)))</f>
        <v>1</v>
      </c>
      <c r="E4035" t="s">
        <v>17017</v>
      </c>
      <c r="F4035" t="str">
        <f>IF(ISBLANK(draft_picks[[#This Row],[movie_id]]),"",_xlfn.XLOOKUP(draft_picks[[#This Row],[movie_id]],drafts.movies[id],drafts.movies[movie_title]))</f>
        <v>Haunted Mansion</v>
      </c>
      <c r="G4035" t="s">
        <v>16954</v>
      </c>
      <c r="H4035" t="str">
        <f>IF(ISBLANK(draft_picks[[#This Row],[drafter_id]]),"",_xlfn.XLOOKUP(draft_picks[[#This Row],[drafter_id]],drafters[id],drafters[name]))</f>
        <v>Mike Scollins</v>
      </c>
      <c r="J4035" t="str">
        <f>IF(ISBLANK(draft_picks[[#This Row],[drafter_team_id]]),"",_xlfn.XLOOKUP(draft_picks[[#This Row],[drafter_team_id]],drafter_teams[id],drafter_teams[name]))</f>
        <v/>
      </c>
      <c r="M4035" t="str">
        <f>IF(OR(ISBLANK(draft_picks[[#This Row],[veto_drafter_id]]),draft_picks[[#This Row],[veto_drafter_id]]=""),"",_xlfn.XLOOKUP(draft_picks[[#This Row],[veto_drafter_id]],drafters[id],drafters[name]))</f>
        <v/>
      </c>
      <c r="O4035" t="str">
        <f>IF(OR(ISBLANK(draft_picks[[#This Row],[veto_drafter_team_id]]),draft_picks[[#This Row],[veto_drafter_team_id]]=""),"",_xlfn.XLOOKUP(draft_picks[[#This Row],[veto_drafter_team_id]],drafter_teams[id],drafter_teams[name]))</f>
        <v/>
      </c>
      <c r="R4035" t="str">
        <f>IF(OR(ISBLANK(draft_picks[[#This Row],[veto_override_drafter_id]]),draft_picks[[#This Row],[veto_override_drafter_id]]=""),"",_xlfn.XLOOKUP(draft_picks[[#This Row],[veto_override_drafter_id]],drafters[id],drafters[name]))</f>
        <v/>
      </c>
      <c r="T4035" t="str">
        <f>IF(OR(ISBLANK(draft_picks[[#This Row],[veto_override_team_id]]),draft_picks[[#This Row],[veto_override_team_id]]=""),"",_xlfn.XLOOKUP(draft_picks[[#This Row],[veto_override_team_id]],drafter_teams[id],drafter_teams[name]))</f>
        <v/>
      </c>
    </row>
    <row r="4036" spans="1:21" x14ac:dyDescent="0.25">
      <c r="A4036" t="s">
        <v>16478</v>
      </c>
      <c r="B4036" t="str">
        <f>_xlfn.XLOOKUP(draft_picks[[#This Row],[draft_id]],drafts[id],drafts[title])</f>
        <v>Disney Attractions Super Draft</v>
      </c>
      <c r="C4036">
        <v>7</v>
      </c>
      <c r="D4036">
        <f>IF(C4035&lt;draft_picks[[#This Row],[position]],1,IF(C4035&gt;draft_picks[[#This Row],[position]],D4035+1,IF(C4035=draft_picks[[#This Row],[position]],D4035+1)))</f>
        <v>2</v>
      </c>
      <c r="E4036" t="s">
        <v>17018</v>
      </c>
      <c r="F4036" t="str">
        <f>IF(ISBLANK(draft_picks[[#This Row],[movie_id]]),"",_xlfn.XLOOKUP(draft_picks[[#This Row],[movie_id]],drafts.movies[id],drafts.movies[movie_title]))</f>
        <v>The Haunted Mansion</v>
      </c>
      <c r="G4036" t="s">
        <v>16955</v>
      </c>
      <c r="H4036" t="str">
        <f>IF(ISBLANK(draft_picks[[#This Row],[drafter_id]]),"",_xlfn.XLOOKUP(draft_picks[[#This Row],[drafter_id]],drafters[id],drafters[name]))</f>
        <v>Kevin Tully</v>
      </c>
      <c r="J4036" t="str">
        <f>IF(ISBLANK(draft_picks[[#This Row],[drafter_team_id]]),"",_xlfn.XLOOKUP(draft_picks[[#This Row],[drafter_team_id]],drafter_teams[id],drafter_teams[name]))</f>
        <v/>
      </c>
      <c r="M4036" t="str">
        <f>IF(OR(ISBLANK(draft_picks[[#This Row],[veto_drafter_id]]),draft_picks[[#This Row],[veto_drafter_id]]=""),"",_xlfn.XLOOKUP(draft_picks[[#This Row],[veto_drafter_id]],drafters[id],drafters[name]))</f>
        <v/>
      </c>
      <c r="O4036" t="str">
        <f>IF(OR(ISBLANK(draft_picks[[#This Row],[veto_drafter_team_id]]),draft_picks[[#This Row],[veto_drafter_team_id]]=""),"",_xlfn.XLOOKUP(draft_picks[[#This Row],[veto_drafter_team_id]],drafter_teams[id],drafter_teams[name]))</f>
        <v/>
      </c>
      <c r="R4036" t="str">
        <f>IF(OR(ISBLANK(draft_picks[[#This Row],[veto_override_drafter_id]]),draft_picks[[#This Row],[veto_override_drafter_id]]=""),"",_xlfn.XLOOKUP(draft_picks[[#This Row],[veto_override_drafter_id]],drafters[id],drafters[name]))</f>
        <v/>
      </c>
      <c r="T4036" t="str">
        <f>IF(OR(ISBLANK(draft_picks[[#This Row],[veto_override_team_id]]),draft_picks[[#This Row],[veto_override_team_id]]=""),"",_xlfn.XLOOKUP(draft_picks[[#This Row],[veto_override_team_id]],drafter_teams[id],drafter_teams[name]))</f>
        <v/>
      </c>
    </row>
    <row r="4037" spans="1:21" x14ac:dyDescent="0.25">
      <c r="A4037" t="s">
        <v>16478</v>
      </c>
      <c r="B4037" t="str">
        <f>_xlfn.XLOOKUP(draft_picks[[#This Row],[draft_id]],drafts[id],drafts[title])</f>
        <v>Disney Attractions Super Draft</v>
      </c>
      <c r="C4037">
        <v>6</v>
      </c>
      <c r="D4037">
        <f>IF(C4036&lt;draft_picks[[#This Row],[position]],1,IF(C4036&gt;draft_picks[[#This Row],[position]],D4036+1,IF(C4036=draft_picks[[#This Row],[position]],D4036+1)))</f>
        <v>3</v>
      </c>
      <c r="E4037" t="s">
        <v>5178</v>
      </c>
      <c r="F4037" t="str">
        <f>IF(ISBLANK(draft_picks[[#This Row],[movie_id]]),"",_xlfn.XLOOKUP(draft_picks[[#This Row],[movie_id]],drafts.movies[id],drafts.movies[movie_title]))</f>
        <v>Jungle Cruise</v>
      </c>
      <c r="G4037" t="s">
        <v>16955</v>
      </c>
      <c r="H4037" t="str">
        <f>IF(ISBLANK(draft_picks[[#This Row],[drafter_id]]),"",_xlfn.XLOOKUP(draft_picks[[#This Row],[drafter_id]],drafters[id],drafters[name]))</f>
        <v>Kevin Tully</v>
      </c>
      <c r="J4037" t="str">
        <f>IF(ISBLANK(draft_picks[[#This Row],[drafter_team_id]]),"",_xlfn.XLOOKUP(draft_picks[[#This Row],[drafter_team_id]],drafter_teams[id],drafter_teams[name]))</f>
        <v/>
      </c>
      <c r="M4037" t="str">
        <f>IF(OR(ISBLANK(draft_picks[[#This Row],[veto_drafter_id]]),draft_picks[[#This Row],[veto_drafter_id]]=""),"",_xlfn.XLOOKUP(draft_picks[[#This Row],[veto_drafter_id]],drafters[id],drafters[name]))</f>
        <v/>
      </c>
      <c r="O4037" t="str">
        <f>IF(OR(ISBLANK(draft_picks[[#This Row],[veto_drafter_team_id]]),draft_picks[[#This Row],[veto_drafter_team_id]]=""),"",_xlfn.XLOOKUP(draft_picks[[#This Row],[veto_drafter_team_id]],drafter_teams[id],drafter_teams[name]))</f>
        <v/>
      </c>
      <c r="R4037" t="str">
        <f>IF(OR(ISBLANK(draft_picks[[#This Row],[veto_override_drafter_id]]),draft_picks[[#This Row],[veto_override_drafter_id]]=""),"",_xlfn.XLOOKUP(draft_picks[[#This Row],[veto_override_drafter_id]],drafters[id],drafters[name]))</f>
        <v/>
      </c>
      <c r="T4037" t="str">
        <f>IF(OR(ISBLANK(draft_picks[[#This Row],[veto_override_team_id]]),draft_picks[[#This Row],[veto_override_team_id]]=""),"",_xlfn.XLOOKUP(draft_picks[[#This Row],[veto_override_team_id]],drafter_teams[id],drafter_teams[name]))</f>
        <v/>
      </c>
    </row>
    <row r="4038" spans="1:21" x14ac:dyDescent="0.25">
      <c r="A4038" t="s">
        <v>16478</v>
      </c>
      <c r="B4038" t="str">
        <f>_xlfn.XLOOKUP(draft_picks[[#This Row],[draft_id]],drafts[id],drafts[title])</f>
        <v>Disney Attractions Super Draft</v>
      </c>
      <c r="C4038">
        <v>5</v>
      </c>
      <c r="D4038">
        <f>IF(C4037&lt;draft_picks[[#This Row],[position]],1,IF(C4037&gt;draft_picks[[#This Row],[position]],D4037+1,IF(C4037=draft_picks[[#This Row],[position]],D4037+1)))</f>
        <v>4</v>
      </c>
      <c r="E4038" t="s">
        <v>17019</v>
      </c>
      <c r="F4038" t="str">
        <f>IF(ISBLANK(draft_picks[[#This Row],[movie_id]]),"",_xlfn.XLOOKUP(draft_picks[[#This Row],[movie_id]],drafts.movies[id],drafts.movies[movie_title]))</f>
        <v>Tomorrowland</v>
      </c>
      <c r="G4038" t="s">
        <v>16954</v>
      </c>
      <c r="H4038" t="str">
        <f>IF(ISBLANK(draft_picks[[#This Row],[drafter_id]]),"",_xlfn.XLOOKUP(draft_picks[[#This Row],[drafter_id]],drafters[id],drafters[name]))</f>
        <v>Mike Scollins</v>
      </c>
      <c r="J4038" t="str">
        <f>IF(ISBLANK(draft_picks[[#This Row],[drafter_team_id]]),"",_xlfn.XLOOKUP(draft_picks[[#This Row],[drafter_team_id]],drafter_teams[id],drafter_teams[name]))</f>
        <v/>
      </c>
      <c r="M4038" t="str">
        <f>IF(OR(ISBLANK(draft_picks[[#This Row],[veto_drafter_id]]),draft_picks[[#This Row],[veto_drafter_id]]=""),"",_xlfn.XLOOKUP(draft_picks[[#This Row],[veto_drafter_id]],drafters[id],drafters[name]))</f>
        <v/>
      </c>
      <c r="O4038" t="str">
        <f>IF(OR(ISBLANK(draft_picks[[#This Row],[veto_drafter_team_id]]),draft_picks[[#This Row],[veto_drafter_team_id]]=""),"",_xlfn.XLOOKUP(draft_picks[[#This Row],[veto_drafter_team_id]],drafter_teams[id],drafter_teams[name]))</f>
        <v/>
      </c>
      <c r="R4038" t="str">
        <f>IF(OR(ISBLANK(draft_picks[[#This Row],[veto_override_drafter_id]]),draft_picks[[#This Row],[veto_override_drafter_id]]=""),"",_xlfn.XLOOKUP(draft_picks[[#This Row],[veto_override_drafter_id]],drafters[id],drafters[name]))</f>
        <v/>
      </c>
      <c r="T4038" t="str">
        <f>IF(OR(ISBLANK(draft_picks[[#This Row],[veto_override_team_id]]),draft_picks[[#This Row],[veto_override_team_id]]=""),"",_xlfn.XLOOKUP(draft_picks[[#This Row],[veto_override_team_id]],drafter_teams[id],drafter_teams[name]))</f>
        <v/>
      </c>
    </row>
    <row r="4039" spans="1:21" x14ac:dyDescent="0.25">
      <c r="A4039" t="s">
        <v>16478</v>
      </c>
      <c r="B4039" t="str">
        <f>_xlfn.XLOOKUP(draft_picks[[#This Row],[draft_id]],drafts[id],drafts[title])</f>
        <v>Disney Attractions Super Draft</v>
      </c>
      <c r="C4039">
        <v>5</v>
      </c>
      <c r="D4039">
        <f>IF(C4038&lt;draft_picks[[#This Row],[position]],1,IF(C4038&gt;draft_picks[[#This Row],[position]],D4038+1,IF(C4038=draft_picks[[#This Row],[position]],D4038+1)))</f>
        <v>5</v>
      </c>
      <c r="E4039" t="s">
        <v>17020</v>
      </c>
      <c r="F4039" t="str">
        <f>IF(ISBLANK(draft_picks[[#This Row],[movie_id]]),"",_xlfn.XLOOKUP(draft_picks[[#This Row],[movie_id]],drafts.movies[id],drafts.movies[movie_title]))</f>
        <v>Tower of Terror</v>
      </c>
      <c r="G4039" t="s">
        <v>16954</v>
      </c>
      <c r="H4039" t="str">
        <f>IF(ISBLANK(draft_picks[[#This Row],[drafter_id]]),"",_xlfn.XLOOKUP(draft_picks[[#This Row],[drafter_id]],drafters[id],drafters[name]))</f>
        <v>Mike Scollins</v>
      </c>
      <c r="J4039" t="str">
        <f>IF(ISBLANK(draft_picks[[#This Row],[drafter_team_id]]),"",_xlfn.XLOOKUP(draft_picks[[#This Row],[drafter_team_id]],drafter_teams[id],drafter_teams[name]))</f>
        <v/>
      </c>
      <c r="M4039" t="str">
        <f>IF(OR(ISBLANK(draft_picks[[#This Row],[veto_drafter_id]]),draft_picks[[#This Row],[veto_drafter_id]]=""),"",_xlfn.XLOOKUP(draft_picks[[#This Row],[veto_drafter_id]],drafters[id],drafters[name]))</f>
        <v/>
      </c>
      <c r="O4039" t="str">
        <f>IF(OR(ISBLANK(draft_picks[[#This Row],[veto_drafter_team_id]]),draft_picks[[#This Row],[veto_drafter_team_id]]=""),"",_xlfn.XLOOKUP(draft_picks[[#This Row],[veto_drafter_team_id]],drafter_teams[id],drafter_teams[name]))</f>
        <v/>
      </c>
      <c r="R4039" t="str">
        <f>IF(OR(ISBLANK(draft_picks[[#This Row],[veto_override_drafter_id]]),draft_picks[[#This Row],[veto_override_drafter_id]]=""),"",_xlfn.XLOOKUP(draft_picks[[#This Row],[veto_override_drafter_id]],drafters[id],drafters[name]))</f>
        <v/>
      </c>
      <c r="T4039" t="str">
        <f>IF(OR(ISBLANK(draft_picks[[#This Row],[veto_override_team_id]]),draft_picks[[#This Row],[veto_override_team_id]]=""),"",_xlfn.XLOOKUP(draft_picks[[#This Row],[veto_override_team_id]],drafter_teams[id],drafter_teams[name]))</f>
        <v/>
      </c>
    </row>
    <row r="4040" spans="1:21" x14ac:dyDescent="0.25">
      <c r="A4040" t="s">
        <v>16478</v>
      </c>
      <c r="B4040" t="str">
        <f>_xlfn.XLOOKUP(draft_picks[[#This Row],[draft_id]],drafts[id],drafts[title])</f>
        <v>Disney Attractions Super Draft</v>
      </c>
      <c r="C4040">
        <v>4</v>
      </c>
      <c r="D4040">
        <f>IF(C4039&lt;draft_picks[[#This Row],[position]],1,IF(C4039&gt;draft_picks[[#This Row],[position]],D4039+1,IF(C4039=draft_picks[[#This Row],[position]],D4039+1)))</f>
        <v>6</v>
      </c>
      <c r="E4040" t="s">
        <v>17003</v>
      </c>
      <c r="F4040" t="str">
        <f>IF(ISBLANK(draft_picks[[#This Row],[movie_id]]),"",_xlfn.XLOOKUP(draft_picks[[#This Row],[movie_id]],drafts.movies[id],drafts.movies[movie_title]))</f>
        <v>Mission to Mars</v>
      </c>
      <c r="G4040" t="s">
        <v>16955</v>
      </c>
      <c r="H4040" t="str">
        <f>IF(ISBLANK(draft_picks[[#This Row],[drafter_id]]),"",_xlfn.XLOOKUP(draft_picks[[#This Row],[drafter_id]],drafters[id],drafters[name]))</f>
        <v>Kevin Tully</v>
      </c>
      <c r="J4040" t="str">
        <f>IF(ISBLANK(draft_picks[[#This Row],[drafter_team_id]]),"",_xlfn.XLOOKUP(draft_picks[[#This Row],[drafter_team_id]],drafter_teams[id],drafter_teams[name]))</f>
        <v/>
      </c>
      <c r="M4040" t="str">
        <f>IF(OR(ISBLANK(draft_picks[[#This Row],[veto_drafter_id]]),draft_picks[[#This Row],[veto_drafter_id]]=""),"",_xlfn.XLOOKUP(draft_picks[[#This Row],[veto_drafter_id]],drafters[id],drafters[name]))</f>
        <v/>
      </c>
      <c r="O4040" t="str">
        <f>IF(OR(ISBLANK(draft_picks[[#This Row],[veto_drafter_team_id]]),draft_picks[[#This Row],[veto_drafter_team_id]]=""),"",_xlfn.XLOOKUP(draft_picks[[#This Row],[veto_drafter_team_id]],drafter_teams[id],drafter_teams[name]))</f>
        <v/>
      </c>
      <c r="R4040" t="str">
        <f>IF(OR(ISBLANK(draft_picks[[#This Row],[veto_override_drafter_id]]),draft_picks[[#This Row],[veto_override_drafter_id]]=""),"",_xlfn.XLOOKUP(draft_picks[[#This Row],[veto_override_drafter_id]],drafters[id],drafters[name]))</f>
        <v/>
      </c>
      <c r="T4040" t="str">
        <f>IF(OR(ISBLANK(draft_picks[[#This Row],[veto_override_team_id]]),draft_picks[[#This Row],[veto_override_team_id]]=""),"",_xlfn.XLOOKUP(draft_picks[[#This Row],[veto_override_team_id]],drafter_teams[id],drafter_teams[name]))</f>
        <v/>
      </c>
    </row>
    <row r="4041" spans="1:21" x14ac:dyDescent="0.25">
      <c r="A4041" t="s">
        <v>16478</v>
      </c>
      <c r="B4041" t="str">
        <f>_xlfn.XLOOKUP(draft_picks[[#This Row],[draft_id]],drafts[id],drafts[title])</f>
        <v>Disney Attractions Super Draft</v>
      </c>
      <c r="C4041">
        <v>3</v>
      </c>
      <c r="D4041">
        <f>IF(C4040&lt;draft_picks[[#This Row],[position]],1,IF(C4040&gt;draft_picks[[#This Row],[position]],D4040+1,IF(C4040=draft_picks[[#This Row],[position]],D4040+1)))</f>
        <v>7</v>
      </c>
      <c r="E4041" t="s">
        <v>17019</v>
      </c>
      <c r="F4041" t="str">
        <f>IF(ISBLANK(draft_picks[[#This Row],[movie_id]]),"",_xlfn.XLOOKUP(draft_picks[[#This Row],[movie_id]],drafts.movies[id],drafts.movies[movie_title]))</f>
        <v>Tomorrowland</v>
      </c>
      <c r="G4041" t="s">
        <v>16954</v>
      </c>
      <c r="H4041" t="str">
        <f>IF(ISBLANK(draft_picks[[#This Row],[drafter_id]]),"",_xlfn.XLOOKUP(draft_picks[[#This Row],[drafter_id]],drafters[id],drafters[name]))</f>
        <v>Mike Scollins</v>
      </c>
      <c r="J4041" t="str">
        <f>IF(ISBLANK(draft_picks[[#This Row],[drafter_team_id]]),"",_xlfn.XLOOKUP(draft_picks[[#This Row],[drafter_team_id]],drafter_teams[id],drafter_teams[name]))</f>
        <v/>
      </c>
      <c r="M4041" t="str">
        <f>IF(OR(ISBLANK(draft_picks[[#This Row],[veto_drafter_id]]),draft_picks[[#This Row],[veto_drafter_id]]=""),"",_xlfn.XLOOKUP(draft_picks[[#This Row],[veto_drafter_id]],drafters[id],drafters[name]))</f>
        <v/>
      </c>
      <c r="O4041" t="str">
        <f>IF(OR(ISBLANK(draft_picks[[#This Row],[veto_drafter_team_id]]),draft_picks[[#This Row],[veto_drafter_team_id]]=""),"",_xlfn.XLOOKUP(draft_picks[[#This Row],[veto_drafter_team_id]],drafter_teams[id],drafter_teams[name]))</f>
        <v/>
      </c>
      <c r="R4041" t="str">
        <f>IF(OR(ISBLANK(draft_picks[[#This Row],[veto_override_drafter_id]]),draft_picks[[#This Row],[veto_override_drafter_id]]=""),"",_xlfn.XLOOKUP(draft_picks[[#This Row],[veto_override_drafter_id]],drafters[id],drafters[name]))</f>
        <v/>
      </c>
      <c r="T4041" t="str">
        <f>IF(OR(ISBLANK(draft_picks[[#This Row],[veto_override_team_id]]),draft_picks[[#This Row],[veto_override_team_id]]=""),"",_xlfn.XLOOKUP(draft_picks[[#This Row],[veto_override_team_id]],drafter_teams[id],drafter_teams[name]))</f>
        <v/>
      </c>
    </row>
    <row r="4042" spans="1:21" x14ac:dyDescent="0.25">
      <c r="A4042" t="s">
        <v>16478</v>
      </c>
      <c r="B4042" t="str">
        <f>_xlfn.XLOOKUP(draft_picks[[#This Row],[draft_id]],drafts[id],drafts[title])</f>
        <v>Disney Attractions Super Draft</v>
      </c>
      <c r="C4042">
        <v>2</v>
      </c>
      <c r="D4042">
        <f>IF(C4041&lt;draft_picks[[#This Row],[position]],1,IF(C4041&gt;draft_picks[[#This Row],[position]],D4041+1,IF(C4041=draft_picks[[#This Row],[position]],D4041+1)))</f>
        <v>8</v>
      </c>
      <c r="E4042" t="s">
        <v>16225</v>
      </c>
      <c r="F4042" t="str">
        <f>IF(ISBLANK(draft_picks[[#This Row],[movie_id]]),"",_xlfn.XLOOKUP(draft_picks[[#This Row],[movie_id]],drafts.movies[id],drafts.movies[movie_title]))</f>
        <v>Pirates of the Caribbean: Dead Man's Chest</v>
      </c>
      <c r="G4042" t="s">
        <v>16955</v>
      </c>
      <c r="H4042" t="str">
        <f>IF(ISBLANK(draft_picks[[#This Row],[drafter_id]]),"",_xlfn.XLOOKUP(draft_picks[[#This Row],[drafter_id]],drafters[id],drafters[name]))</f>
        <v>Kevin Tully</v>
      </c>
      <c r="J4042" t="str">
        <f>IF(ISBLANK(draft_picks[[#This Row],[drafter_team_id]]),"",_xlfn.XLOOKUP(draft_picks[[#This Row],[drafter_team_id]],drafter_teams[id],drafter_teams[name]))</f>
        <v/>
      </c>
      <c r="M4042" t="str">
        <f>IF(OR(ISBLANK(draft_picks[[#This Row],[veto_drafter_id]]),draft_picks[[#This Row],[veto_drafter_id]]=""),"",_xlfn.XLOOKUP(draft_picks[[#This Row],[veto_drafter_id]],drafters[id],drafters[name]))</f>
        <v/>
      </c>
      <c r="O4042" t="str">
        <f>IF(OR(ISBLANK(draft_picks[[#This Row],[veto_drafter_team_id]]),draft_picks[[#This Row],[veto_drafter_team_id]]=""),"",_xlfn.XLOOKUP(draft_picks[[#This Row],[veto_drafter_team_id]],drafter_teams[id],drafter_teams[name]))</f>
        <v/>
      </c>
      <c r="R4042" t="str">
        <f>IF(OR(ISBLANK(draft_picks[[#This Row],[veto_override_drafter_id]]),draft_picks[[#This Row],[veto_override_drafter_id]]=""),"",_xlfn.XLOOKUP(draft_picks[[#This Row],[veto_override_drafter_id]],drafters[id],drafters[name]))</f>
        <v/>
      </c>
      <c r="T4042" t="str">
        <f>IF(OR(ISBLANK(draft_picks[[#This Row],[veto_override_team_id]]),draft_picks[[#This Row],[veto_override_team_id]]=""),"",_xlfn.XLOOKUP(draft_picks[[#This Row],[veto_override_team_id]],drafter_teams[id],drafter_teams[name]))</f>
        <v/>
      </c>
    </row>
    <row r="4043" spans="1:21" x14ac:dyDescent="0.25">
      <c r="A4043" t="s">
        <v>16478</v>
      </c>
      <c r="B4043" t="str">
        <f>_xlfn.XLOOKUP(draft_picks[[#This Row],[draft_id]],drafts[id],drafts[title])</f>
        <v>Disney Attractions Super Draft</v>
      </c>
      <c r="C4043">
        <v>2</v>
      </c>
      <c r="D4043">
        <f>IF(C4042&lt;draft_picks[[#This Row],[position]],1,IF(C4042&gt;draft_picks[[#This Row],[position]],D4042+1,IF(C4042=draft_picks[[#This Row],[position]],D4042+1)))</f>
        <v>9</v>
      </c>
      <c r="E4043" t="s">
        <v>2406</v>
      </c>
      <c r="F4043" t="str">
        <f>IF(ISBLANK(draft_picks[[#This Row],[movie_id]]),"",_xlfn.XLOOKUP(draft_picks[[#This Row],[movie_id]],drafts.movies[id],drafts.movies[movie_title]))</f>
        <v>Pirates of the Caribbean: The Curse of the Black Pearl</v>
      </c>
      <c r="G4043" t="s">
        <v>16955</v>
      </c>
      <c r="H4043" t="str">
        <f>IF(ISBLANK(draft_picks[[#This Row],[drafter_id]]),"",_xlfn.XLOOKUP(draft_picks[[#This Row],[drafter_id]],drafters[id],drafters[name]))</f>
        <v>Kevin Tully</v>
      </c>
      <c r="J4043" t="str">
        <f>IF(ISBLANK(draft_picks[[#This Row],[drafter_team_id]]),"",_xlfn.XLOOKUP(draft_picks[[#This Row],[drafter_team_id]],drafter_teams[id],drafter_teams[name]))</f>
        <v/>
      </c>
      <c r="M4043" t="str">
        <f>IF(OR(ISBLANK(draft_picks[[#This Row],[veto_drafter_id]]),draft_picks[[#This Row],[veto_drafter_id]]=""),"",_xlfn.XLOOKUP(draft_picks[[#This Row],[veto_drafter_id]],drafters[id],drafters[name]))</f>
        <v/>
      </c>
      <c r="O4043" t="str">
        <f>IF(OR(ISBLANK(draft_picks[[#This Row],[veto_drafter_team_id]]),draft_picks[[#This Row],[veto_drafter_team_id]]=""),"",_xlfn.XLOOKUP(draft_picks[[#This Row],[veto_drafter_team_id]],drafter_teams[id],drafter_teams[name]))</f>
        <v/>
      </c>
      <c r="R4043" t="str">
        <f>IF(OR(ISBLANK(draft_picks[[#This Row],[veto_override_drafter_id]]),draft_picks[[#This Row],[veto_override_drafter_id]]=""),"",_xlfn.XLOOKUP(draft_picks[[#This Row],[veto_override_drafter_id]],drafters[id],drafters[name]))</f>
        <v/>
      </c>
      <c r="T4043" t="str">
        <f>IF(OR(ISBLANK(draft_picks[[#This Row],[veto_override_team_id]]),draft_picks[[#This Row],[veto_override_team_id]]=""),"",_xlfn.XLOOKUP(draft_picks[[#This Row],[veto_override_team_id]],drafter_teams[id],drafter_teams[name]))</f>
        <v/>
      </c>
    </row>
    <row r="4044" spans="1:21" x14ac:dyDescent="0.25">
      <c r="A4044" t="s">
        <v>16478</v>
      </c>
      <c r="B4044" t="str">
        <f>_xlfn.XLOOKUP(draft_picks[[#This Row],[draft_id]],drafts[id],drafts[title])</f>
        <v>Disney Attractions Super Draft</v>
      </c>
      <c r="C4044">
        <v>1</v>
      </c>
      <c r="D4044">
        <f>IF(C4043&lt;draft_picks[[#This Row],[position]],1,IF(C4043&gt;draft_picks[[#This Row],[position]],D4043+1,IF(C4043=draft_picks[[#This Row],[position]],D4043+1)))</f>
        <v>10</v>
      </c>
      <c r="E4044" t="s">
        <v>17021</v>
      </c>
      <c r="F4044" t="str">
        <f>IF(ISBLANK(draft_picks[[#This Row],[movie_id]]),"",_xlfn.XLOOKUP(draft_picks[[#This Row],[movie_id]],drafts.movies[id],drafts.movies[movie_title]))</f>
        <v>The Country Bears</v>
      </c>
      <c r="G4044" t="s">
        <v>16954</v>
      </c>
      <c r="H4044" t="str">
        <f>IF(ISBLANK(draft_picks[[#This Row],[drafter_id]]),"",_xlfn.XLOOKUP(draft_picks[[#This Row],[drafter_id]],drafters[id],drafters[name]))</f>
        <v>Mike Scollins</v>
      </c>
      <c r="J4044" t="str">
        <f>IF(ISBLANK(draft_picks[[#This Row],[drafter_team_id]]),"",_xlfn.XLOOKUP(draft_picks[[#This Row],[drafter_team_id]],drafter_teams[id],drafter_teams[name]))</f>
        <v/>
      </c>
      <c r="M4044" t="str">
        <f>IF(OR(ISBLANK(draft_picks[[#This Row],[veto_drafter_id]]),draft_picks[[#This Row],[veto_drafter_id]]=""),"",_xlfn.XLOOKUP(draft_picks[[#This Row],[veto_drafter_id]],drafters[id],drafters[name]))</f>
        <v/>
      </c>
      <c r="O4044" t="str">
        <f>IF(OR(ISBLANK(draft_picks[[#This Row],[veto_drafter_team_id]]),draft_picks[[#This Row],[veto_drafter_team_id]]=""),"",_xlfn.XLOOKUP(draft_picks[[#This Row],[veto_drafter_team_id]],drafter_teams[id],drafter_teams[name]))</f>
        <v/>
      </c>
      <c r="R4044" t="str">
        <f>IF(OR(ISBLANK(draft_picks[[#This Row],[veto_override_drafter_id]]),draft_picks[[#This Row],[veto_override_drafter_id]]=""),"",_xlfn.XLOOKUP(draft_picks[[#This Row],[veto_override_drafter_id]],drafters[id],drafters[name]))</f>
        <v/>
      </c>
      <c r="T4044" t="str">
        <f>IF(OR(ISBLANK(draft_picks[[#This Row],[veto_override_team_id]]),draft_picks[[#This Row],[veto_override_team_id]]=""),"",_xlfn.XLOOKUP(draft_picks[[#This Row],[veto_override_team_id]],drafter_teams[id],drafter_teams[name]))</f>
        <v/>
      </c>
    </row>
    <row r="4045" spans="1:21" x14ac:dyDescent="0.25">
      <c r="A4045" t="s">
        <v>437</v>
      </c>
      <c r="B4045" s="16" t="str">
        <f>_xlfn.XLOOKUP(draft_picks[[#This Row],[draft_id]],drafts[id],drafts[title])</f>
        <v>Flashpoint: Batman (Franchise mini-Super Draft)</v>
      </c>
      <c r="C4045" s="19">
        <v>5</v>
      </c>
      <c r="D4045" s="16">
        <f>IF(C4044&lt;draft_picks[[#This Row],[position]],1,IF(C4044&gt;draft_picks[[#This Row],[position]],D4044+1,IF(C4044=draft_picks[[#This Row],[position]],D4044+1)))</f>
        <v>1</v>
      </c>
      <c r="E4045" t="s">
        <v>5913</v>
      </c>
      <c r="F4045" s="16" t="str">
        <f>IF(ISBLANK(draft_picks[[#This Row],[movie_id]]),"",_xlfn.XLOOKUP(draft_picks[[#This Row],[movie_id]],drafts.movies[id],drafts.movies[movie_title]))</f>
        <v>Batman Forever</v>
      </c>
      <c r="G4045" t="s">
        <v>1237</v>
      </c>
      <c r="H4045" s="16" t="str">
        <f>IF(ISBLANK(draft_picks[[#This Row],[drafter_id]]),"",_xlfn.XLOOKUP(draft_picks[[#This Row],[drafter_id]],drafters[id],drafters[name]))</f>
        <v>Clay Keller</v>
      </c>
      <c r="I4045" s="16"/>
      <c r="J4045" s="16" t="str">
        <f>IF(ISBLANK(draft_picks[[#This Row],[drafter_team_id]]),"",_xlfn.XLOOKUP(draft_picks[[#This Row],[drafter_team_id]],drafter_teams[id],drafter_teams[name]))</f>
        <v/>
      </c>
      <c r="K4045" s="16"/>
      <c r="L4045" s="16"/>
      <c r="M4045" s="16" t="str">
        <f>IF(OR(ISBLANK(draft_picks[[#This Row],[veto_drafter_id]]),draft_picks[[#This Row],[veto_drafter_id]]=""),"",_xlfn.XLOOKUP(draft_picks[[#This Row],[veto_drafter_id]],drafters[id],drafters[name]))</f>
        <v/>
      </c>
      <c r="N4045" s="16"/>
      <c r="O4045" s="16" t="str">
        <f>IF(OR(ISBLANK(draft_picks[[#This Row],[veto_drafter_team_id]]),draft_picks[[#This Row],[veto_drafter_team_id]]=""),"",_xlfn.XLOOKUP(draft_picks[[#This Row],[veto_drafter_team_id]],drafter_teams[id],drafter_teams[name]))</f>
        <v/>
      </c>
      <c r="P4045" s="16"/>
      <c r="Q4045" s="16"/>
      <c r="R4045" s="16" t="str">
        <f>IF(OR(ISBLANK(draft_picks[[#This Row],[veto_override_drafter_id]]),draft_picks[[#This Row],[veto_override_drafter_id]]=""),"",_xlfn.XLOOKUP(draft_picks[[#This Row],[veto_override_drafter_id]],drafters[id],drafters[name]))</f>
        <v/>
      </c>
      <c r="S4045" s="16"/>
      <c r="T4045" s="16" t="str">
        <f>IF(OR(ISBLANK(draft_picks[[#This Row],[veto_override_team_id]]),draft_picks[[#This Row],[veto_override_team_id]]=""),"",_xlfn.XLOOKUP(draft_picks[[#This Row],[veto_override_team_id]],drafter_teams[id],drafter_teams[name]))</f>
        <v/>
      </c>
      <c r="U4045" s="16"/>
    </row>
    <row r="4046" spans="1:21" x14ac:dyDescent="0.25">
      <c r="A4046" t="s">
        <v>437</v>
      </c>
      <c r="B4046" s="16" t="str">
        <f>_xlfn.XLOOKUP(draft_picks[[#This Row],[draft_id]],drafts[id],drafts[title])</f>
        <v>Flashpoint: Batman (Franchise mini-Super Draft)</v>
      </c>
      <c r="C4046" s="19">
        <v>4</v>
      </c>
      <c r="D4046" s="16">
        <f>IF(C4045&lt;draft_picks[[#This Row],[position]],1,IF(C4045&gt;draft_picks[[#This Row],[position]],D4045+1,IF(C4045=draft_picks[[#This Row],[position]],D4045+1)))</f>
        <v>2</v>
      </c>
      <c r="E4046" t="s">
        <v>7620</v>
      </c>
      <c r="F4046" s="16" t="str">
        <f>IF(ISBLANK(draft_picks[[#This Row],[movie_id]]),"",_xlfn.XLOOKUP(draft_picks[[#This Row],[movie_id]],drafts.movies[id],drafts.movies[movie_title]))</f>
        <v>Batman &amp; Robin</v>
      </c>
      <c r="G4046" t="s">
        <v>1115</v>
      </c>
      <c r="H4046" s="16" t="str">
        <f>IF(ISBLANK(draft_picks[[#This Row],[drafter_id]]),"",_xlfn.XLOOKUP(draft_picks[[#This Row],[drafter_id]],drafters[id],drafters[name]))</f>
        <v>Ryan Marker</v>
      </c>
      <c r="I4046" s="16"/>
      <c r="J4046" s="16" t="str">
        <f>IF(ISBLANK(draft_picks[[#This Row],[drafter_team_id]]),"",_xlfn.XLOOKUP(draft_picks[[#This Row],[drafter_team_id]],drafter_teams[id],drafter_teams[name]))</f>
        <v/>
      </c>
      <c r="K4046" s="16"/>
      <c r="L4046" s="16"/>
      <c r="M4046" s="16" t="str">
        <f>IF(OR(ISBLANK(draft_picks[[#This Row],[veto_drafter_id]]),draft_picks[[#This Row],[veto_drafter_id]]=""),"",_xlfn.XLOOKUP(draft_picks[[#This Row],[veto_drafter_id]],drafters[id],drafters[name]))</f>
        <v/>
      </c>
      <c r="N4046" s="16"/>
      <c r="O4046" s="16" t="str">
        <f>IF(OR(ISBLANK(draft_picks[[#This Row],[veto_drafter_team_id]]),draft_picks[[#This Row],[veto_drafter_team_id]]=""),"",_xlfn.XLOOKUP(draft_picks[[#This Row],[veto_drafter_team_id]],drafter_teams[id],drafter_teams[name]))</f>
        <v/>
      </c>
      <c r="P4046" s="16"/>
      <c r="Q4046" s="16"/>
      <c r="R4046" s="16" t="str">
        <f>IF(OR(ISBLANK(draft_picks[[#This Row],[veto_override_drafter_id]]),draft_picks[[#This Row],[veto_override_drafter_id]]=""),"",_xlfn.XLOOKUP(draft_picks[[#This Row],[veto_override_drafter_id]],drafters[id],drafters[name]))</f>
        <v/>
      </c>
      <c r="S4046" s="16"/>
      <c r="T4046" s="16" t="str">
        <f>IF(OR(ISBLANK(draft_picks[[#This Row],[veto_override_team_id]]),draft_picks[[#This Row],[veto_override_team_id]]=""),"",_xlfn.XLOOKUP(draft_picks[[#This Row],[veto_override_team_id]],drafter_teams[id],drafter_teams[name]))</f>
        <v/>
      </c>
      <c r="U4046" s="16"/>
    </row>
    <row r="4047" spans="1:21" x14ac:dyDescent="0.25">
      <c r="A4047" t="s">
        <v>437</v>
      </c>
      <c r="B4047" s="16" t="str">
        <f>_xlfn.XLOOKUP(draft_picks[[#This Row],[draft_id]],drafts[id],drafts[title])</f>
        <v>Flashpoint: Batman (Franchise mini-Super Draft)</v>
      </c>
      <c r="C4047" s="19">
        <v>3</v>
      </c>
      <c r="D4047" s="16">
        <f>IF(C4046&lt;draft_picks[[#This Row],[position]],1,IF(C4046&gt;draft_picks[[#This Row],[position]],D4046+1,IF(C4046=draft_picks[[#This Row],[position]],D4046+1)))</f>
        <v>3</v>
      </c>
      <c r="E4047" t="s">
        <v>17011</v>
      </c>
      <c r="F4047" s="16" t="str">
        <f>IF(ISBLANK(draft_picks[[#This Row],[movie_id]]),"",_xlfn.XLOOKUP(draft_picks[[#This Row],[movie_id]],drafts.movies[id],drafts.movies[movie_title]))</f>
        <v>The Flash</v>
      </c>
      <c r="G4047" t="s">
        <v>1237</v>
      </c>
      <c r="H4047" s="16" t="str">
        <f>IF(ISBLANK(draft_picks[[#This Row],[drafter_id]]),"",_xlfn.XLOOKUP(draft_picks[[#This Row],[drafter_id]],drafters[id],drafters[name]))</f>
        <v>Clay Keller</v>
      </c>
      <c r="I4047" s="16"/>
      <c r="J4047" s="16" t="str">
        <f>IF(ISBLANK(draft_picks[[#This Row],[drafter_team_id]]),"",_xlfn.XLOOKUP(draft_picks[[#This Row],[drafter_team_id]],drafter_teams[id],drafter_teams[name]))</f>
        <v/>
      </c>
      <c r="K4047" t="s">
        <v>15484</v>
      </c>
      <c r="L4047" t="s">
        <v>1115</v>
      </c>
      <c r="M4047" s="16" t="str">
        <f>IF(OR(ISBLANK(draft_picks[[#This Row],[veto_drafter_id]]),draft_picks[[#This Row],[veto_drafter_id]]=""),"",_xlfn.XLOOKUP(draft_picks[[#This Row],[veto_drafter_id]],drafters[id],drafters[name]))</f>
        <v>Ryan Marker</v>
      </c>
      <c r="N4047" s="16"/>
      <c r="O4047" s="16" t="str">
        <f>IF(OR(ISBLANK(draft_picks[[#This Row],[veto_drafter_team_id]]),draft_picks[[#This Row],[veto_drafter_team_id]]=""),"",_xlfn.XLOOKUP(draft_picks[[#This Row],[veto_drafter_team_id]],drafter_teams[id],drafter_teams[name]))</f>
        <v/>
      </c>
      <c r="P4047" s="16"/>
      <c r="Q4047" s="16"/>
      <c r="R4047" s="16" t="str">
        <f>IF(OR(ISBLANK(draft_picks[[#This Row],[veto_override_drafter_id]]),draft_picks[[#This Row],[veto_override_drafter_id]]=""),"",_xlfn.XLOOKUP(draft_picks[[#This Row],[veto_override_drafter_id]],drafters[id],drafters[name]))</f>
        <v/>
      </c>
      <c r="S4047" s="16"/>
      <c r="T4047" s="16" t="str">
        <f>IF(OR(ISBLANK(draft_picks[[#This Row],[veto_override_team_id]]),draft_picks[[#This Row],[veto_override_team_id]]=""),"",_xlfn.XLOOKUP(draft_picks[[#This Row],[veto_override_team_id]],drafter_teams[id],drafter_teams[name]))</f>
        <v/>
      </c>
      <c r="U4047" s="16"/>
    </row>
    <row r="4048" spans="1:21" x14ac:dyDescent="0.25">
      <c r="A4048" t="s">
        <v>437</v>
      </c>
      <c r="B4048" s="16" t="str">
        <f>_xlfn.XLOOKUP(draft_picks[[#This Row],[draft_id]],drafts[id],drafts[title])</f>
        <v>Flashpoint: Batman (Franchise mini-Super Draft)</v>
      </c>
      <c r="C4048" s="19">
        <v>3</v>
      </c>
      <c r="D4048" s="16">
        <f>IF(C4047&lt;draft_picks[[#This Row],[position]],1,IF(C4047&gt;draft_picks[[#This Row],[position]],D4047+1,IF(C4047=draft_picks[[#This Row],[position]],D4047+1)))</f>
        <v>4</v>
      </c>
      <c r="E4048" t="s">
        <v>6599</v>
      </c>
      <c r="F4048" s="16" t="str">
        <f>IF(ISBLANK(draft_picks[[#This Row],[movie_id]]),"",_xlfn.XLOOKUP(draft_picks[[#This Row],[movie_id]],drafts.movies[id],drafts.movies[movie_title]))</f>
        <v>Batman Returns</v>
      </c>
      <c r="G4048" t="s">
        <v>1237</v>
      </c>
      <c r="H4048" s="16" t="str">
        <f>IF(ISBLANK(draft_picks[[#This Row],[drafter_id]]),"",_xlfn.XLOOKUP(draft_picks[[#This Row],[drafter_id]],drafters[id],drafters[name]))</f>
        <v>Clay Keller</v>
      </c>
      <c r="I4048" s="16"/>
      <c r="J4048" s="16" t="str">
        <f>IF(ISBLANK(draft_picks[[#This Row],[drafter_team_id]]),"",_xlfn.XLOOKUP(draft_picks[[#This Row],[drafter_team_id]],drafter_teams[id],drafter_teams[name]))</f>
        <v/>
      </c>
      <c r="K4048" s="16"/>
      <c r="L4048" s="16"/>
      <c r="M4048" s="16" t="str">
        <f>IF(OR(ISBLANK(draft_picks[[#This Row],[veto_drafter_id]]),draft_picks[[#This Row],[veto_drafter_id]]=""),"",_xlfn.XLOOKUP(draft_picks[[#This Row],[veto_drafter_id]],drafters[id],drafters[name]))</f>
        <v/>
      </c>
      <c r="N4048" s="16"/>
      <c r="O4048" s="16" t="str">
        <f>IF(OR(ISBLANK(draft_picks[[#This Row],[veto_drafter_team_id]]),draft_picks[[#This Row],[veto_drafter_team_id]]=""),"",_xlfn.XLOOKUP(draft_picks[[#This Row],[veto_drafter_team_id]],drafter_teams[id],drafter_teams[name]))</f>
        <v/>
      </c>
      <c r="P4048" s="16"/>
      <c r="Q4048" s="16"/>
      <c r="R4048" s="16" t="str">
        <f>IF(OR(ISBLANK(draft_picks[[#This Row],[veto_override_drafter_id]]),draft_picks[[#This Row],[veto_override_drafter_id]]=""),"",_xlfn.XLOOKUP(draft_picks[[#This Row],[veto_override_drafter_id]],drafters[id],drafters[name]))</f>
        <v/>
      </c>
      <c r="S4048" s="16"/>
      <c r="T4048" s="16" t="str">
        <f>IF(OR(ISBLANK(draft_picks[[#This Row],[veto_override_team_id]]),draft_picks[[#This Row],[veto_override_team_id]]=""),"",_xlfn.XLOOKUP(draft_picks[[#This Row],[veto_override_team_id]],drafter_teams[id],drafter_teams[name]))</f>
        <v/>
      </c>
      <c r="U4048" s="16"/>
    </row>
    <row r="4049" spans="1:21" x14ac:dyDescent="0.25">
      <c r="A4049" t="s">
        <v>437</v>
      </c>
      <c r="B4049" s="16" t="str">
        <f>_xlfn.XLOOKUP(draft_picks[[#This Row],[draft_id]],drafts[id],drafts[title])</f>
        <v>Flashpoint: Batman (Franchise mini-Super Draft)</v>
      </c>
      <c r="C4049" s="19">
        <v>2</v>
      </c>
      <c r="D4049" s="16">
        <f>IF(C4048&lt;draft_picks[[#This Row],[position]],1,IF(C4048&gt;draft_picks[[#This Row],[position]],D4048+1,IF(C4048=draft_picks[[#This Row],[position]],D4048+1)))</f>
        <v>5</v>
      </c>
      <c r="E4049" t="s">
        <v>17011</v>
      </c>
      <c r="F4049" s="16" t="str">
        <f>IF(ISBLANK(draft_picks[[#This Row],[movie_id]]),"",_xlfn.XLOOKUP(draft_picks[[#This Row],[movie_id]],drafts.movies[id],drafts.movies[movie_title]))</f>
        <v>The Flash</v>
      </c>
      <c r="G4049" t="s">
        <v>1115</v>
      </c>
      <c r="H4049" s="16" t="str">
        <f>IF(ISBLANK(draft_picks[[#This Row],[drafter_id]]),"",_xlfn.XLOOKUP(draft_picks[[#This Row],[drafter_id]],drafters[id],drafters[name]))</f>
        <v>Ryan Marker</v>
      </c>
      <c r="I4049" s="16"/>
      <c r="J4049" s="16" t="str">
        <f>IF(ISBLANK(draft_picks[[#This Row],[drafter_team_id]]),"",_xlfn.XLOOKUP(draft_picks[[#This Row],[drafter_team_id]],drafter_teams[id],drafter_teams[name]))</f>
        <v/>
      </c>
      <c r="K4049" s="16"/>
      <c r="L4049" s="16"/>
      <c r="M4049" s="16" t="str">
        <f>IF(OR(ISBLANK(draft_picks[[#This Row],[veto_drafter_id]]),draft_picks[[#This Row],[veto_drafter_id]]=""),"",_xlfn.XLOOKUP(draft_picks[[#This Row],[veto_drafter_id]],drafters[id],drafters[name]))</f>
        <v/>
      </c>
      <c r="N4049" s="16"/>
      <c r="O4049" s="16" t="str">
        <f>IF(OR(ISBLANK(draft_picks[[#This Row],[veto_drafter_team_id]]),draft_picks[[#This Row],[veto_drafter_team_id]]=""),"",_xlfn.XLOOKUP(draft_picks[[#This Row],[veto_drafter_team_id]],drafter_teams[id],drafter_teams[name]))</f>
        <v/>
      </c>
      <c r="P4049" s="16"/>
      <c r="Q4049" s="16"/>
      <c r="R4049" s="16" t="str">
        <f>IF(OR(ISBLANK(draft_picks[[#This Row],[veto_override_drafter_id]]),draft_picks[[#This Row],[veto_override_drafter_id]]=""),"",_xlfn.XLOOKUP(draft_picks[[#This Row],[veto_override_drafter_id]],drafters[id],drafters[name]))</f>
        <v/>
      </c>
      <c r="S4049" s="16"/>
      <c r="T4049" s="16" t="str">
        <f>IF(OR(ISBLANK(draft_picks[[#This Row],[veto_override_team_id]]),draft_picks[[#This Row],[veto_override_team_id]]=""),"",_xlfn.XLOOKUP(draft_picks[[#This Row],[veto_override_team_id]],drafter_teams[id],drafter_teams[name]))</f>
        <v/>
      </c>
      <c r="U4049" s="16"/>
    </row>
    <row r="4050" spans="1:21" x14ac:dyDescent="0.25">
      <c r="A4050" t="s">
        <v>437</v>
      </c>
      <c r="B4050" s="16" t="str">
        <f>_xlfn.XLOOKUP(draft_picks[[#This Row],[draft_id]],drafts[id],drafts[title])</f>
        <v>Flashpoint: Batman (Franchise mini-Super Draft)</v>
      </c>
      <c r="C4050" s="19">
        <v>1</v>
      </c>
      <c r="D4050" s="16">
        <f>IF(C4049&lt;draft_picks[[#This Row],[position]],1,IF(C4049&gt;draft_picks[[#This Row],[position]],D4049+1,IF(C4049=draft_picks[[#This Row],[position]],D4049+1)))</f>
        <v>6</v>
      </c>
      <c r="E4050" t="s">
        <v>5370</v>
      </c>
      <c r="F4050" s="16" t="str">
        <f>IF(ISBLANK(draft_picks[[#This Row],[movie_id]]),"",_xlfn.XLOOKUP(draft_picks[[#This Row],[movie_id]],drafts.movies[id],drafts.movies[movie_title]))</f>
        <v>Batman</v>
      </c>
      <c r="G4050" t="s">
        <v>1237</v>
      </c>
      <c r="H4050" s="16" t="str">
        <f>IF(ISBLANK(draft_picks[[#This Row],[drafter_id]]),"",_xlfn.XLOOKUP(draft_picks[[#This Row],[drafter_id]],drafters[id],drafters[name]))</f>
        <v>Clay Keller</v>
      </c>
      <c r="I4050" s="16"/>
      <c r="J4050" s="16" t="str">
        <f>IF(ISBLANK(draft_picks[[#This Row],[drafter_team_id]]),"",_xlfn.XLOOKUP(draft_picks[[#This Row],[drafter_team_id]],drafter_teams[id],drafter_teams[name]))</f>
        <v/>
      </c>
      <c r="K4050" s="16"/>
      <c r="L4050" s="16"/>
      <c r="M4050" s="16" t="str">
        <f>IF(OR(ISBLANK(draft_picks[[#This Row],[veto_drafter_id]]),draft_picks[[#This Row],[veto_drafter_id]]=""),"",_xlfn.XLOOKUP(draft_picks[[#This Row],[veto_drafter_id]],drafters[id],drafters[name]))</f>
        <v/>
      </c>
      <c r="N4050" s="16"/>
      <c r="O4050" s="16" t="str">
        <f>IF(OR(ISBLANK(draft_picks[[#This Row],[veto_drafter_team_id]]),draft_picks[[#This Row],[veto_drafter_team_id]]=""),"",_xlfn.XLOOKUP(draft_picks[[#This Row],[veto_drafter_team_id]],drafter_teams[id],drafter_teams[name]))</f>
        <v/>
      </c>
      <c r="P4050" s="16"/>
      <c r="Q4050" s="16"/>
      <c r="R4050" s="16" t="str">
        <f>IF(OR(ISBLANK(draft_picks[[#This Row],[veto_override_drafter_id]]),draft_picks[[#This Row],[veto_override_drafter_id]]=""),"",_xlfn.XLOOKUP(draft_picks[[#This Row],[veto_override_drafter_id]],drafters[id],drafters[name]))</f>
        <v/>
      </c>
      <c r="S4050" s="16"/>
      <c r="T4050" s="16" t="str">
        <f>IF(OR(ISBLANK(draft_picks[[#This Row],[veto_override_team_id]]),draft_picks[[#This Row],[veto_override_team_id]]=""),"",_xlfn.XLOOKUP(draft_picks[[#This Row],[veto_override_team_id]],drafter_teams[id],drafter_teams[name]))</f>
        <v/>
      </c>
      <c r="U4050" s="16"/>
    </row>
    <row r="4051" spans="1:21" x14ac:dyDescent="0.25">
      <c r="A4051" s="15" t="s">
        <v>17145</v>
      </c>
      <c r="B4051" s="16" t="str">
        <f>_xlfn.XLOOKUP(draft_picks[[#This Row],[draft_id]],drafts[id],drafts[title])</f>
        <v>Stalked by My Doctor</v>
      </c>
      <c r="C4051" s="19">
        <v>5</v>
      </c>
      <c r="D4051" s="16">
        <f>IF(C4050&lt;draft_picks[[#This Row],[position]],1,IF(C4050&gt;draft_picks[[#This Row],[position]],D4050+1,IF(C4050=draft_picks[[#This Row],[position]],D4050+1)))</f>
        <v>1</v>
      </c>
      <c r="E4051" t="s">
        <v>16993</v>
      </c>
      <c r="F4051" s="16" t="str">
        <f>IF(ISBLANK(draft_picks[[#This Row],[movie_id]]),"",_xlfn.XLOOKUP(draft_picks[[#This Row],[movie_id]],drafts.movies[id],drafts.movies[movie_title]))</f>
        <v>Stalked by My Doctor: A Sleepwalker's Nightmare</v>
      </c>
      <c r="G4051" t="s">
        <v>1237</v>
      </c>
      <c r="H4051" s="16" t="str">
        <f>IF(ISBLANK(draft_picks[[#This Row],[drafter_id]]),"",_xlfn.XLOOKUP(draft_picks[[#This Row],[drafter_id]],drafters[id],drafters[name]))</f>
        <v>Clay Keller</v>
      </c>
      <c r="I4051" s="16"/>
      <c r="J4051" s="16" t="str">
        <f>IF(ISBLANK(draft_picks[[#This Row],[drafter_team_id]]),"",_xlfn.XLOOKUP(draft_picks[[#This Row],[drafter_team_id]],drafter_teams[id],drafter_teams[name]))</f>
        <v/>
      </c>
      <c r="K4051" s="16"/>
      <c r="L4051" s="16"/>
      <c r="M4051" s="16" t="str">
        <f>IF(OR(ISBLANK(draft_picks[[#This Row],[veto_drafter_id]]),draft_picks[[#This Row],[veto_drafter_id]]=""),"",_xlfn.XLOOKUP(draft_picks[[#This Row],[veto_drafter_id]],drafters[id],drafters[name]))</f>
        <v/>
      </c>
      <c r="N4051" s="16"/>
      <c r="O4051" s="16" t="str">
        <f>IF(OR(ISBLANK(draft_picks[[#This Row],[veto_drafter_team_id]]),draft_picks[[#This Row],[veto_drafter_team_id]]=""),"",_xlfn.XLOOKUP(draft_picks[[#This Row],[veto_drafter_team_id]],drafter_teams[id],drafter_teams[name]))</f>
        <v/>
      </c>
      <c r="P4051" s="16"/>
      <c r="Q4051" s="16"/>
      <c r="R4051" s="16" t="str">
        <f>IF(OR(ISBLANK(draft_picks[[#This Row],[veto_override_drafter_id]]),draft_picks[[#This Row],[veto_override_drafter_id]]=""),"",_xlfn.XLOOKUP(draft_picks[[#This Row],[veto_override_drafter_id]],drafters[id],drafters[name]))</f>
        <v/>
      </c>
      <c r="S4051" s="16"/>
      <c r="T4051" s="16" t="str">
        <f>IF(OR(ISBLANK(draft_picks[[#This Row],[veto_override_team_id]]),draft_picks[[#This Row],[veto_override_team_id]]=""),"",_xlfn.XLOOKUP(draft_picks[[#This Row],[veto_override_team_id]],drafter_teams[id],drafter_teams[name]))</f>
        <v/>
      </c>
      <c r="U4051" s="16"/>
    </row>
    <row r="4052" spans="1:21" x14ac:dyDescent="0.25">
      <c r="A4052" s="15" t="s">
        <v>17145</v>
      </c>
      <c r="B4052" s="16" t="str">
        <f>_xlfn.XLOOKUP(draft_picks[[#This Row],[draft_id]],drafts[id],drafts[title])</f>
        <v>Stalked by My Doctor</v>
      </c>
      <c r="C4052" s="19">
        <v>4</v>
      </c>
      <c r="D4052" s="16">
        <f>IF(C4051&lt;draft_picks[[#This Row],[position]],1,IF(C4051&gt;draft_picks[[#This Row],[position]],D4051+1,IF(C4051=draft_picks[[#This Row],[position]],D4051+1)))</f>
        <v>2</v>
      </c>
      <c r="E4052" t="s">
        <v>16994</v>
      </c>
      <c r="F4052" s="16" t="str">
        <f>IF(ISBLANK(draft_picks[[#This Row],[movie_id]]),"",_xlfn.XLOOKUP(draft_picks[[#This Row],[movie_id]],drafts.movies[id],drafts.movies[movie_title]))</f>
        <v>Just What the Doctor Ordered</v>
      </c>
      <c r="G4052" t="s">
        <v>1115</v>
      </c>
      <c r="H4052" s="16" t="str">
        <f>IF(ISBLANK(draft_picks[[#This Row],[drafter_id]]),"",_xlfn.XLOOKUP(draft_picks[[#This Row],[drafter_id]],drafters[id],drafters[name]))</f>
        <v>Ryan Marker</v>
      </c>
      <c r="I4052" s="16"/>
      <c r="J4052" s="16" t="str">
        <f>IF(ISBLANK(draft_picks[[#This Row],[drafter_team_id]]),"",_xlfn.XLOOKUP(draft_picks[[#This Row],[drafter_team_id]],drafter_teams[id],drafter_teams[name]))</f>
        <v/>
      </c>
      <c r="K4052" s="16"/>
      <c r="L4052" s="16"/>
      <c r="M4052" s="16" t="str">
        <f>IF(OR(ISBLANK(draft_picks[[#This Row],[veto_drafter_id]]),draft_picks[[#This Row],[veto_drafter_id]]=""),"",_xlfn.XLOOKUP(draft_picks[[#This Row],[veto_drafter_id]],drafters[id],drafters[name]))</f>
        <v/>
      </c>
      <c r="N4052" s="16"/>
      <c r="O4052" s="16" t="str">
        <f>IF(OR(ISBLANK(draft_picks[[#This Row],[veto_drafter_team_id]]),draft_picks[[#This Row],[veto_drafter_team_id]]=""),"",_xlfn.XLOOKUP(draft_picks[[#This Row],[veto_drafter_team_id]],drafter_teams[id],drafter_teams[name]))</f>
        <v/>
      </c>
      <c r="P4052" s="16"/>
      <c r="Q4052" s="16"/>
      <c r="R4052" s="16" t="str">
        <f>IF(OR(ISBLANK(draft_picks[[#This Row],[veto_override_drafter_id]]),draft_picks[[#This Row],[veto_override_drafter_id]]=""),"",_xlfn.XLOOKUP(draft_picks[[#This Row],[veto_override_drafter_id]],drafters[id],drafters[name]))</f>
        <v/>
      </c>
      <c r="S4052" s="16"/>
      <c r="T4052" s="16" t="str">
        <f>IF(OR(ISBLANK(draft_picks[[#This Row],[veto_override_team_id]]),draft_picks[[#This Row],[veto_override_team_id]]=""),"",_xlfn.XLOOKUP(draft_picks[[#This Row],[veto_override_team_id]],drafter_teams[id],drafter_teams[name]))</f>
        <v/>
      </c>
      <c r="U4052" s="16"/>
    </row>
    <row r="4053" spans="1:21" x14ac:dyDescent="0.25">
      <c r="A4053" s="15" t="s">
        <v>17145</v>
      </c>
      <c r="B4053" s="16" t="str">
        <f>_xlfn.XLOOKUP(draft_picks[[#This Row],[draft_id]],drafts[id],drafts[title])</f>
        <v>Stalked by My Doctor</v>
      </c>
      <c r="C4053" s="19">
        <v>3</v>
      </c>
      <c r="D4053" s="16">
        <f>IF(C4052&lt;draft_picks[[#This Row],[position]],1,IF(C4052&gt;draft_picks[[#This Row],[position]],D4052+1,IF(C4052=draft_picks[[#This Row],[position]],D4052+1)))</f>
        <v>3</v>
      </c>
      <c r="E4053" t="s">
        <v>16995</v>
      </c>
      <c r="F4053" s="16" t="str">
        <f>IF(ISBLANK(draft_picks[[#This Row],[movie_id]]),"",_xlfn.XLOOKUP(draft_picks[[#This Row],[movie_id]],drafts.movies[id],drafts.movies[movie_title]))</f>
        <v>Stalked by My Doctor: The Return</v>
      </c>
      <c r="G4053" t="s">
        <v>1237</v>
      </c>
      <c r="H4053" s="16" t="str">
        <f>IF(ISBLANK(draft_picks[[#This Row],[drafter_id]]),"",_xlfn.XLOOKUP(draft_picks[[#This Row],[drafter_id]],drafters[id],drafters[name]))</f>
        <v>Clay Keller</v>
      </c>
      <c r="I4053" s="16"/>
      <c r="J4053" s="16" t="str">
        <f>IF(ISBLANK(draft_picks[[#This Row],[drafter_team_id]]),"",_xlfn.XLOOKUP(draft_picks[[#This Row],[drafter_team_id]],drafter_teams[id],drafter_teams[name]))</f>
        <v/>
      </c>
      <c r="K4053" s="16"/>
      <c r="L4053" s="16"/>
      <c r="M4053" s="16" t="str">
        <f>IF(OR(ISBLANK(draft_picks[[#This Row],[veto_drafter_id]]),draft_picks[[#This Row],[veto_drafter_id]]=""),"",_xlfn.XLOOKUP(draft_picks[[#This Row],[veto_drafter_id]],drafters[id],drafters[name]))</f>
        <v/>
      </c>
      <c r="N4053" s="16"/>
      <c r="O4053" s="16" t="str">
        <f>IF(OR(ISBLANK(draft_picks[[#This Row],[veto_drafter_team_id]]),draft_picks[[#This Row],[veto_drafter_team_id]]=""),"",_xlfn.XLOOKUP(draft_picks[[#This Row],[veto_drafter_team_id]],drafter_teams[id],drafter_teams[name]))</f>
        <v/>
      </c>
      <c r="P4053" s="16"/>
      <c r="Q4053" s="16"/>
      <c r="R4053" s="16" t="str">
        <f>IF(OR(ISBLANK(draft_picks[[#This Row],[veto_override_drafter_id]]),draft_picks[[#This Row],[veto_override_drafter_id]]=""),"",_xlfn.XLOOKUP(draft_picks[[#This Row],[veto_override_drafter_id]],drafters[id],drafters[name]))</f>
        <v/>
      </c>
      <c r="S4053" s="16"/>
      <c r="T4053" s="16" t="str">
        <f>IF(OR(ISBLANK(draft_picks[[#This Row],[veto_override_team_id]]),draft_picks[[#This Row],[veto_override_team_id]]=""),"",_xlfn.XLOOKUP(draft_picks[[#This Row],[veto_override_team_id]],drafter_teams[id],drafter_teams[name]))</f>
        <v/>
      </c>
      <c r="U4053" s="16"/>
    </row>
    <row r="4054" spans="1:21" x14ac:dyDescent="0.25">
      <c r="A4054" s="15" t="s">
        <v>17145</v>
      </c>
      <c r="B4054" s="16" t="str">
        <f>_xlfn.XLOOKUP(draft_picks[[#This Row],[draft_id]],drafts[id],drafts[title])</f>
        <v>Stalked by My Doctor</v>
      </c>
      <c r="C4054" s="19">
        <v>2</v>
      </c>
      <c r="D4054" s="16">
        <f>IF(C4053&lt;draft_picks[[#This Row],[position]],1,IF(C4053&gt;draft_picks[[#This Row],[position]],D4053+1,IF(C4053=draft_picks[[#This Row],[position]],D4053+1)))</f>
        <v>4</v>
      </c>
      <c r="E4054" t="s">
        <v>16996</v>
      </c>
      <c r="F4054" s="16" t="str">
        <f>IF(ISBLANK(draft_picks[[#This Row],[movie_id]]),"",_xlfn.XLOOKUP(draft_picks[[#This Row],[movie_id]],drafts.movies[id],drafts.movies[movie_title]))</f>
        <v>Stalked by My Doctor</v>
      </c>
      <c r="G4054" t="s">
        <v>1115</v>
      </c>
      <c r="H4054" s="16" t="str">
        <f>IF(ISBLANK(draft_picks[[#This Row],[drafter_id]]),"",_xlfn.XLOOKUP(draft_picks[[#This Row],[drafter_id]],drafters[id],drafters[name]))</f>
        <v>Ryan Marker</v>
      </c>
      <c r="I4054" s="16"/>
      <c r="J4054" s="16" t="str">
        <f>IF(ISBLANK(draft_picks[[#This Row],[drafter_team_id]]),"",_xlfn.XLOOKUP(draft_picks[[#This Row],[drafter_team_id]],drafter_teams[id],drafter_teams[name]))</f>
        <v/>
      </c>
      <c r="K4054" s="16"/>
      <c r="L4054" s="16"/>
      <c r="M4054" s="16" t="str">
        <f>IF(OR(ISBLANK(draft_picks[[#This Row],[veto_drafter_id]]),draft_picks[[#This Row],[veto_drafter_id]]=""),"",_xlfn.XLOOKUP(draft_picks[[#This Row],[veto_drafter_id]],drafters[id],drafters[name]))</f>
        <v/>
      </c>
      <c r="N4054" s="16"/>
      <c r="O4054" s="16" t="str">
        <f>IF(OR(ISBLANK(draft_picks[[#This Row],[veto_drafter_team_id]]),draft_picks[[#This Row],[veto_drafter_team_id]]=""),"",_xlfn.XLOOKUP(draft_picks[[#This Row],[veto_drafter_team_id]],drafter_teams[id],drafter_teams[name]))</f>
        <v/>
      </c>
      <c r="P4054" s="16"/>
      <c r="Q4054" s="16"/>
      <c r="R4054" s="16" t="str">
        <f>IF(OR(ISBLANK(draft_picks[[#This Row],[veto_override_drafter_id]]),draft_picks[[#This Row],[veto_override_drafter_id]]=""),"",_xlfn.XLOOKUP(draft_picks[[#This Row],[veto_override_drafter_id]],drafters[id],drafters[name]))</f>
        <v/>
      </c>
      <c r="S4054" s="16"/>
      <c r="T4054" s="16" t="str">
        <f>IF(OR(ISBLANK(draft_picks[[#This Row],[veto_override_team_id]]),draft_picks[[#This Row],[veto_override_team_id]]=""),"",_xlfn.XLOOKUP(draft_picks[[#This Row],[veto_override_team_id]],drafter_teams[id],drafter_teams[name]))</f>
        <v/>
      </c>
      <c r="U4054" s="16"/>
    </row>
    <row r="4055" spans="1:21" x14ac:dyDescent="0.25">
      <c r="A4055" s="15" t="s">
        <v>17145</v>
      </c>
      <c r="B4055" s="16" t="str">
        <f>_xlfn.XLOOKUP(draft_picks[[#This Row],[draft_id]],drafts[id],drafts[title])</f>
        <v>Stalked by My Doctor</v>
      </c>
      <c r="C4055" s="19">
        <v>1</v>
      </c>
      <c r="D4055" s="16">
        <f>IF(C4054&lt;draft_picks[[#This Row],[position]],1,IF(C4054&gt;draft_picks[[#This Row],[position]],D4054+1,IF(C4054=draft_picks[[#This Row],[position]],D4054+1)))</f>
        <v>5</v>
      </c>
      <c r="E4055" t="s">
        <v>16997</v>
      </c>
      <c r="F4055" s="16" t="str">
        <f>IF(ISBLANK(draft_picks[[#This Row],[movie_id]]),"",_xlfn.XLOOKUP(draft_picks[[#This Row],[movie_id]],drafts.movies[id],drafts.movies[movie_title]))</f>
        <v>Stalked by My Doctor: Patient's Revenge</v>
      </c>
      <c r="G4055" t="s">
        <v>1237</v>
      </c>
      <c r="H4055" s="16" t="str">
        <f>IF(ISBLANK(draft_picks[[#This Row],[drafter_id]]),"",_xlfn.XLOOKUP(draft_picks[[#This Row],[drafter_id]],drafters[id],drafters[name]))</f>
        <v>Clay Keller</v>
      </c>
      <c r="I4055" s="16"/>
      <c r="J4055" s="16" t="str">
        <f>IF(ISBLANK(draft_picks[[#This Row],[drafter_team_id]]),"",_xlfn.XLOOKUP(draft_picks[[#This Row],[drafter_team_id]],drafter_teams[id],drafter_teams[name]))</f>
        <v/>
      </c>
      <c r="K4055" s="16"/>
      <c r="L4055" s="16"/>
      <c r="M4055" s="16" t="str">
        <f>IF(OR(ISBLANK(draft_picks[[#This Row],[veto_drafter_id]]),draft_picks[[#This Row],[veto_drafter_id]]=""),"",_xlfn.XLOOKUP(draft_picks[[#This Row],[veto_drafter_id]],drafters[id],drafters[name]))</f>
        <v/>
      </c>
      <c r="N4055" s="16"/>
      <c r="O4055" s="16" t="str">
        <f>IF(OR(ISBLANK(draft_picks[[#This Row],[veto_drafter_team_id]]),draft_picks[[#This Row],[veto_drafter_team_id]]=""),"",_xlfn.XLOOKUP(draft_picks[[#This Row],[veto_drafter_team_id]],drafter_teams[id],drafter_teams[name]))</f>
        <v/>
      </c>
      <c r="P4055" s="16"/>
      <c r="Q4055" s="16"/>
      <c r="R4055" s="16" t="str">
        <f>IF(OR(ISBLANK(draft_picks[[#This Row],[veto_override_drafter_id]]),draft_picks[[#This Row],[veto_override_drafter_id]]=""),"",_xlfn.XLOOKUP(draft_picks[[#This Row],[veto_override_drafter_id]],drafters[id],drafters[name]))</f>
        <v/>
      </c>
      <c r="S4055" s="16"/>
      <c r="T4055" s="16" t="str">
        <f>IF(OR(ISBLANK(draft_picks[[#This Row],[veto_override_team_id]]),draft_picks[[#This Row],[veto_override_team_id]]=""),"",_xlfn.XLOOKUP(draft_picks[[#This Row],[veto_override_team_id]],drafter_teams[id],drafter_teams[name]))</f>
        <v/>
      </c>
      <c r="U4055" s="16"/>
    </row>
    <row r="4056" spans="1:21" x14ac:dyDescent="0.25">
      <c r="A4056" s="15" t="s">
        <v>17146</v>
      </c>
      <c r="B4056" s="16" t="str">
        <f>_xlfn.XLOOKUP(draft_picks[[#This Row],[draft_id]],drafts[id],drafts[title])</f>
        <v>Scorsese Short Films Super Draft</v>
      </c>
      <c r="C4056" s="19">
        <v>7</v>
      </c>
      <c r="D4056" s="16">
        <f>IF(C4055&lt;draft_picks[[#This Row],[position]],1,IF(C4055&gt;draft_picks[[#This Row],[position]],D4055+1,IF(C4055=draft_picks[[#This Row],[position]],D4055+1)))</f>
        <v>1</v>
      </c>
      <c r="E4056" t="s">
        <v>16998</v>
      </c>
      <c r="F4056" s="16" t="str">
        <f>IF(ISBLANK(draft_picks[[#This Row],[movie_id]]),"",_xlfn.XLOOKUP(draft_picks[[#This Row],[movie_id]],drafts.movies[id],drafts.movies[movie_title]))</f>
        <v>The Audition</v>
      </c>
      <c r="G4056" t="s">
        <v>1237</v>
      </c>
      <c r="H4056" s="16" t="str">
        <f>IF(ISBLANK(draft_picks[[#This Row],[drafter_id]]),"",_xlfn.XLOOKUP(draft_picks[[#This Row],[drafter_id]],drafters[id],drafters[name]))</f>
        <v>Clay Keller</v>
      </c>
      <c r="I4056" s="16"/>
      <c r="J4056" s="16" t="str">
        <f>IF(ISBLANK(draft_picks[[#This Row],[drafter_team_id]]),"",_xlfn.XLOOKUP(draft_picks[[#This Row],[drafter_team_id]],drafter_teams[id],drafter_teams[name]))</f>
        <v/>
      </c>
      <c r="K4056" s="16"/>
      <c r="L4056" s="16"/>
      <c r="M4056" s="16" t="str">
        <f>IF(OR(ISBLANK(draft_picks[[#This Row],[veto_drafter_id]]),draft_picks[[#This Row],[veto_drafter_id]]=""),"",_xlfn.XLOOKUP(draft_picks[[#This Row],[veto_drafter_id]],drafters[id],drafters[name]))</f>
        <v/>
      </c>
      <c r="N4056" s="16"/>
      <c r="O4056" s="16" t="str">
        <f>IF(OR(ISBLANK(draft_picks[[#This Row],[veto_drafter_team_id]]),draft_picks[[#This Row],[veto_drafter_team_id]]=""),"",_xlfn.XLOOKUP(draft_picks[[#This Row],[veto_drafter_team_id]],drafter_teams[id],drafter_teams[name]))</f>
        <v/>
      </c>
      <c r="P4056" s="16"/>
      <c r="Q4056" s="16"/>
      <c r="R4056" s="16" t="str">
        <f>IF(OR(ISBLANK(draft_picks[[#This Row],[veto_override_drafter_id]]),draft_picks[[#This Row],[veto_override_drafter_id]]=""),"",_xlfn.XLOOKUP(draft_picks[[#This Row],[veto_override_drafter_id]],drafters[id],drafters[name]))</f>
        <v/>
      </c>
      <c r="S4056" s="16"/>
      <c r="T4056" s="16" t="str">
        <f>IF(OR(ISBLANK(draft_picks[[#This Row],[veto_override_team_id]]),draft_picks[[#This Row],[veto_override_team_id]]=""),"",_xlfn.XLOOKUP(draft_picks[[#This Row],[veto_override_team_id]],drafter_teams[id],drafter_teams[name]))</f>
        <v/>
      </c>
      <c r="U4056" s="16"/>
    </row>
    <row r="4057" spans="1:21" x14ac:dyDescent="0.25">
      <c r="A4057" s="15" t="s">
        <v>17146</v>
      </c>
      <c r="B4057" s="16" t="str">
        <f>_xlfn.XLOOKUP(draft_picks[[#This Row],[draft_id]],drafts[id],drafts[title])</f>
        <v>Scorsese Short Films Super Draft</v>
      </c>
      <c r="C4057" s="19">
        <v>6</v>
      </c>
      <c r="D4057" s="16">
        <f>IF(C4056&lt;draft_picks[[#This Row],[position]],1,IF(C4056&gt;draft_picks[[#This Row],[position]],D4056+1,IF(C4056=draft_picks[[#This Row],[position]],D4056+1)))</f>
        <v>2</v>
      </c>
      <c r="E4057" t="s">
        <v>16999</v>
      </c>
      <c r="F4057" s="16" t="str">
        <f>IF(ISBLANK(draft_picks[[#This Row],[movie_id]]),"",_xlfn.XLOOKUP(draft_picks[[#This Row],[movie_id]],drafts.movies[id],drafts.movies[movie_title]))</f>
        <v>The Key to Reserva</v>
      </c>
      <c r="G4057" t="s">
        <v>789</v>
      </c>
      <c r="H4057" s="16" t="str">
        <f>IF(ISBLANK(draft_picks[[#This Row],[drafter_id]]),"",_xlfn.XLOOKUP(draft_picks[[#This Row],[drafter_id]],drafters[id],drafters[name]))</f>
        <v>Bryan Cogman</v>
      </c>
      <c r="I4057" s="16"/>
      <c r="J4057" s="16" t="str">
        <f>IF(ISBLANK(draft_picks[[#This Row],[drafter_team_id]]),"",_xlfn.XLOOKUP(draft_picks[[#This Row],[drafter_team_id]],drafter_teams[id],drafter_teams[name]))</f>
        <v/>
      </c>
      <c r="K4057" s="16"/>
      <c r="L4057" s="16"/>
      <c r="M4057" s="16" t="str">
        <f>IF(OR(ISBLANK(draft_picks[[#This Row],[veto_drafter_id]]),draft_picks[[#This Row],[veto_drafter_id]]=""),"",_xlfn.XLOOKUP(draft_picks[[#This Row],[veto_drafter_id]],drafters[id],drafters[name]))</f>
        <v/>
      </c>
      <c r="N4057" s="16"/>
      <c r="O4057" s="16" t="str">
        <f>IF(OR(ISBLANK(draft_picks[[#This Row],[veto_drafter_team_id]]),draft_picks[[#This Row],[veto_drafter_team_id]]=""),"",_xlfn.XLOOKUP(draft_picks[[#This Row],[veto_drafter_team_id]],drafter_teams[id],drafter_teams[name]))</f>
        <v/>
      </c>
      <c r="P4057" s="16"/>
      <c r="Q4057" s="16"/>
      <c r="R4057" s="16" t="str">
        <f>IF(OR(ISBLANK(draft_picks[[#This Row],[veto_override_drafter_id]]),draft_picks[[#This Row],[veto_override_drafter_id]]=""),"",_xlfn.XLOOKUP(draft_picks[[#This Row],[veto_override_drafter_id]],drafters[id],drafters[name]))</f>
        <v/>
      </c>
      <c r="S4057" s="16"/>
      <c r="T4057" s="16" t="str">
        <f>IF(OR(ISBLANK(draft_picks[[#This Row],[veto_override_team_id]]),draft_picks[[#This Row],[veto_override_team_id]]=""),"",_xlfn.XLOOKUP(draft_picks[[#This Row],[veto_override_team_id]],drafter_teams[id],drafter_teams[name]))</f>
        <v/>
      </c>
      <c r="U4057" s="16"/>
    </row>
    <row r="4058" spans="1:21" x14ac:dyDescent="0.25">
      <c r="A4058" s="15" t="s">
        <v>17146</v>
      </c>
      <c r="B4058" s="16" t="str">
        <f>_xlfn.XLOOKUP(draft_picks[[#This Row],[draft_id]],drafts[id],drafts[title])</f>
        <v>Scorsese Short Films Super Draft</v>
      </c>
      <c r="C4058" s="19">
        <v>5</v>
      </c>
      <c r="D4058" s="16">
        <f>IF(C4057&lt;draft_picks[[#This Row],[position]],1,IF(C4057&gt;draft_picks[[#This Row],[position]],D4057+1,IF(C4057=draft_picks[[#This Row],[position]],D4057+1)))</f>
        <v>3</v>
      </c>
      <c r="E4058" t="s">
        <v>17000</v>
      </c>
      <c r="F4058" s="16" t="str">
        <f>IF(ISBLANK(draft_picks[[#This Row],[movie_id]]),"",_xlfn.XLOOKUP(draft_picks[[#This Row],[movie_id]],drafts.movies[id],drafts.movies[movie_title]))</f>
        <v>The Big Shave</v>
      </c>
      <c r="G4058" t="s">
        <v>1237</v>
      </c>
      <c r="H4058" s="16" t="str">
        <f>IF(ISBLANK(draft_picks[[#This Row],[drafter_id]]),"",_xlfn.XLOOKUP(draft_picks[[#This Row],[drafter_id]],drafters[id],drafters[name]))</f>
        <v>Clay Keller</v>
      </c>
      <c r="I4058" s="16"/>
      <c r="J4058" s="16" t="str">
        <f>IF(ISBLANK(draft_picks[[#This Row],[drafter_team_id]]),"",_xlfn.XLOOKUP(draft_picks[[#This Row],[drafter_team_id]],drafter_teams[id],drafter_teams[name]))</f>
        <v/>
      </c>
      <c r="K4058" t="s">
        <v>15484</v>
      </c>
      <c r="L4058" t="s">
        <v>789</v>
      </c>
      <c r="M4058" s="16" t="str">
        <f>IF(OR(ISBLANK(draft_picks[[#This Row],[veto_drafter_id]]),draft_picks[[#This Row],[veto_drafter_id]]=""),"",_xlfn.XLOOKUP(draft_picks[[#This Row],[veto_drafter_id]],drafters[id],drafters[name]))</f>
        <v>Bryan Cogman</v>
      </c>
      <c r="N4058" s="16"/>
      <c r="O4058" s="16" t="str">
        <f>IF(OR(ISBLANK(draft_picks[[#This Row],[veto_drafter_team_id]]),draft_picks[[#This Row],[veto_drafter_team_id]]=""),"",_xlfn.XLOOKUP(draft_picks[[#This Row],[veto_drafter_team_id]],drafter_teams[id],drafter_teams[name]))</f>
        <v/>
      </c>
      <c r="P4058" s="16"/>
      <c r="Q4058" s="16"/>
      <c r="R4058" s="16" t="str">
        <f>IF(OR(ISBLANK(draft_picks[[#This Row],[veto_override_drafter_id]]),draft_picks[[#This Row],[veto_override_drafter_id]]=""),"",_xlfn.XLOOKUP(draft_picks[[#This Row],[veto_override_drafter_id]],drafters[id],drafters[name]))</f>
        <v/>
      </c>
      <c r="S4058" s="16"/>
      <c r="T4058" s="16" t="str">
        <f>IF(OR(ISBLANK(draft_picks[[#This Row],[veto_override_team_id]]),draft_picks[[#This Row],[veto_override_team_id]]=""),"",_xlfn.XLOOKUP(draft_picks[[#This Row],[veto_override_team_id]],drafter_teams[id],drafter_teams[name]))</f>
        <v/>
      </c>
      <c r="U4058" s="16"/>
    </row>
    <row r="4059" spans="1:21" x14ac:dyDescent="0.25">
      <c r="A4059" s="15" t="s">
        <v>17146</v>
      </c>
      <c r="B4059" s="16" t="str">
        <f>_xlfn.XLOOKUP(draft_picks[[#This Row],[draft_id]],drafts[id],drafts[title])</f>
        <v>Scorsese Short Films Super Draft</v>
      </c>
      <c r="C4059" s="19">
        <v>5</v>
      </c>
      <c r="D4059" s="16">
        <f>IF(C4058&lt;draft_picks[[#This Row],[position]],1,IF(C4058&gt;draft_picks[[#This Row],[position]],D4058+1,IF(C4058=draft_picks[[#This Row],[position]],D4058+1)))</f>
        <v>4</v>
      </c>
      <c r="E4059" t="s">
        <v>17001</v>
      </c>
      <c r="F4059" s="16" t="str">
        <f>IF(ISBLANK(draft_picks[[#This Row],[movie_id]]),"",_xlfn.XLOOKUP(draft_picks[[#This Row],[movie_id]],drafts.movies[id],drafts.movies[movie_title]))</f>
        <v>New York Stories</v>
      </c>
      <c r="G4059" t="s">
        <v>1237</v>
      </c>
      <c r="H4059" s="16" t="str">
        <f>IF(ISBLANK(draft_picks[[#This Row],[drafter_id]]),"",_xlfn.XLOOKUP(draft_picks[[#This Row],[drafter_id]],drafters[id],drafters[name]))</f>
        <v>Clay Keller</v>
      </c>
      <c r="I4059" s="16"/>
      <c r="J4059" s="16" t="str">
        <f>IF(ISBLANK(draft_picks[[#This Row],[drafter_team_id]]),"",_xlfn.XLOOKUP(draft_picks[[#This Row],[drafter_team_id]],drafter_teams[id],drafter_teams[name]))</f>
        <v/>
      </c>
      <c r="K4059" s="16"/>
      <c r="L4059" s="16"/>
      <c r="M4059" s="16" t="str">
        <f>IF(OR(ISBLANK(draft_picks[[#This Row],[veto_drafter_id]]),draft_picks[[#This Row],[veto_drafter_id]]=""),"",_xlfn.XLOOKUP(draft_picks[[#This Row],[veto_drafter_id]],drafters[id],drafters[name]))</f>
        <v/>
      </c>
      <c r="N4059" s="16"/>
      <c r="O4059" s="16" t="str">
        <f>IF(OR(ISBLANK(draft_picks[[#This Row],[veto_drafter_team_id]]),draft_picks[[#This Row],[veto_drafter_team_id]]=""),"",_xlfn.XLOOKUP(draft_picks[[#This Row],[veto_drafter_team_id]],drafter_teams[id],drafter_teams[name]))</f>
        <v/>
      </c>
      <c r="P4059" s="16"/>
      <c r="Q4059" s="16"/>
      <c r="R4059" s="16" t="str">
        <f>IF(OR(ISBLANK(draft_picks[[#This Row],[veto_override_drafter_id]]),draft_picks[[#This Row],[veto_override_drafter_id]]=""),"",_xlfn.XLOOKUP(draft_picks[[#This Row],[veto_override_drafter_id]],drafters[id],drafters[name]))</f>
        <v/>
      </c>
      <c r="S4059" s="16"/>
      <c r="T4059" s="16" t="str">
        <f>IF(OR(ISBLANK(draft_picks[[#This Row],[veto_override_team_id]]),draft_picks[[#This Row],[veto_override_team_id]]=""),"",_xlfn.XLOOKUP(draft_picks[[#This Row],[veto_override_team_id]],drafter_teams[id],drafter_teams[name]))</f>
        <v/>
      </c>
      <c r="U4059" s="16"/>
    </row>
    <row r="4060" spans="1:21" x14ac:dyDescent="0.25">
      <c r="A4060" s="15" t="s">
        <v>17146</v>
      </c>
      <c r="B4060" s="16" t="str">
        <f>_xlfn.XLOOKUP(draft_picks[[#This Row],[draft_id]],drafts[id],drafts[title])</f>
        <v>Scorsese Short Films Super Draft</v>
      </c>
      <c r="C4060" s="19">
        <v>4</v>
      </c>
      <c r="D4060" s="16">
        <f>IF(C4059&lt;draft_picks[[#This Row],[position]],1,IF(C4059&gt;draft_picks[[#This Row],[position]],D4059+1,IF(C4059=draft_picks[[#This Row],[position]],D4059+1)))</f>
        <v>5</v>
      </c>
      <c r="E4060" s="1" t="s">
        <v>17002</v>
      </c>
      <c r="F4060" s="16" t="str">
        <f>IF(ISBLANK(draft_picks[[#This Row],[movie_id]]),"",_xlfn.XLOOKUP(draft_picks[[#This Row],[movie_id]],drafts.movies[id],drafts.movies[movie_title]))</f>
        <v>What's a Nice Girl Like You Doing in a Place Like This?</v>
      </c>
      <c r="G4060" t="s">
        <v>789</v>
      </c>
      <c r="H4060" s="16" t="str">
        <f>IF(ISBLANK(draft_picks[[#This Row],[drafter_id]]),"",_xlfn.XLOOKUP(draft_picks[[#This Row],[drafter_id]],drafters[id],drafters[name]))</f>
        <v>Bryan Cogman</v>
      </c>
      <c r="I4060" s="16"/>
      <c r="J4060" s="16" t="str">
        <f>IF(ISBLANK(draft_picks[[#This Row],[drafter_team_id]]),"",_xlfn.XLOOKUP(draft_picks[[#This Row],[drafter_team_id]],drafter_teams[id],drafter_teams[name]))</f>
        <v/>
      </c>
      <c r="K4060" s="16"/>
      <c r="L4060" s="16"/>
      <c r="M4060" s="16" t="str">
        <f>IF(OR(ISBLANK(draft_picks[[#This Row],[veto_drafter_id]]),draft_picks[[#This Row],[veto_drafter_id]]=""),"",_xlfn.XLOOKUP(draft_picks[[#This Row],[veto_drafter_id]],drafters[id],drafters[name]))</f>
        <v/>
      </c>
      <c r="N4060" s="16"/>
      <c r="O4060" s="16" t="str">
        <f>IF(OR(ISBLANK(draft_picks[[#This Row],[veto_drafter_team_id]]),draft_picks[[#This Row],[veto_drafter_team_id]]=""),"",_xlfn.XLOOKUP(draft_picks[[#This Row],[veto_drafter_team_id]],drafter_teams[id],drafter_teams[name]))</f>
        <v/>
      </c>
      <c r="P4060" s="16"/>
      <c r="Q4060" s="16"/>
      <c r="R4060" s="16" t="str">
        <f>IF(OR(ISBLANK(draft_picks[[#This Row],[veto_override_drafter_id]]),draft_picks[[#This Row],[veto_override_drafter_id]]=""),"",_xlfn.XLOOKUP(draft_picks[[#This Row],[veto_override_drafter_id]],drafters[id],drafters[name]))</f>
        <v/>
      </c>
      <c r="S4060" s="16"/>
      <c r="T4060" s="16" t="str">
        <f>IF(OR(ISBLANK(draft_picks[[#This Row],[veto_override_team_id]]),draft_picks[[#This Row],[veto_override_team_id]]=""),"",_xlfn.XLOOKUP(draft_picks[[#This Row],[veto_override_team_id]],drafter_teams[id],drafter_teams[name]))</f>
        <v/>
      </c>
      <c r="U4060" s="16"/>
    </row>
    <row r="4061" spans="1:21" x14ac:dyDescent="0.25">
      <c r="A4061" s="15" t="s">
        <v>17146</v>
      </c>
      <c r="B4061" s="16" t="str">
        <f>_xlfn.XLOOKUP(draft_picks[[#This Row],[draft_id]],drafts[id],drafts[title])</f>
        <v>Scorsese Short Films Super Draft</v>
      </c>
      <c r="C4061" s="19">
        <v>3</v>
      </c>
      <c r="D4061" s="16">
        <f>IF(C4060&lt;draft_picks[[#This Row],[position]],1,IF(C4060&gt;draft_picks[[#This Row],[position]],D4060+1,IF(C4060=draft_picks[[#This Row],[position]],D4060+1)))</f>
        <v>6</v>
      </c>
      <c r="E4061" t="s">
        <v>17000</v>
      </c>
      <c r="F4061" s="16" t="str">
        <f>IF(ISBLANK(draft_picks[[#This Row],[movie_id]]),"",_xlfn.XLOOKUP(draft_picks[[#This Row],[movie_id]],drafts.movies[id],drafts.movies[movie_title]))</f>
        <v>The Big Shave</v>
      </c>
      <c r="G4061" t="s">
        <v>1237</v>
      </c>
      <c r="H4061" s="16" t="str">
        <f>IF(ISBLANK(draft_picks[[#This Row],[drafter_id]]),"",_xlfn.XLOOKUP(draft_picks[[#This Row],[drafter_id]],drafters[id],drafters[name]))</f>
        <v>Clay Keller</v>
      </c>
      <c r="I4061" s="16"/>
      <c r="J4061" s="16" t="str">
        <f>IF(ISBLANK(draft_picks[[#This Row],[drafter_team_id]]),"",_xlfn.XLOOKUP(draft_picks[[#This Row],[drafter_team_id]],drafter_teams[id],drafter_teams[name]))</f>
        <v/>
      </c>
      <c r="K4061" s="16"/>
      <c r="L4061" s="16"/>
      <c r="M4061" s="16" t="str">
        <f>IF(OR(ISBLANK(draft_picks[[#This Row],[veto_drafter_id]]),draft_picks[[#This Row],[veto_drafter_id]]=""),"",_xlfn.XLOOKUP(draft_picks[[#This Row],[veto_drafter_id]],drafters[id],drafters[name]))</f>
        <v/>
      </c>
      <c r="N4061" s="16"/>
      <c r="O4061" s="16" t="str">
        <f>IF(OR(ISBLANK(draft_picks[[#This Row],[veto_drafter_team_id]]),draft_picks[[#This Row],[veto_drafter_team_id]]=""),"",_xlfn.XLOOKUP(draft_picks[[#This Row],[veto_drafter_team_id]],drafter_teams[id],drafter_teams[name]))</f>
        <v/>
      </c>
      <c r="P4061" s="16"/>
      <c r="Q4061" s="16"/>
      <c r="R4061" s="16" t="str">
        <f>IF(OR(ISBLANK(draft_picks[[#This Row],[veto_override_drafter_id]]),draft_picks[[#This Row],[veto_override_drafter_id]]=""),"",_xlfn.XLOOKUP(draft_picks[[#This Row],[veto_override_drafter_id]],drafters[id],drafters[name]))</f>
        <v/>
      </c>
      <c r="S4061" s="16"/>
      <c r="T4061" s="16" t="str">
        <f>IF(OR(ISBLANK(draft_picks[[#This Row],[veto_override_team_id]]),draft_picks[[#This Row],[veto_override_team_id]]=""),"",_xlfn.XLOOKUP(draft_picks[[#This Row],[veto_override_team_id]],drafter_teams[id],drafter_teams[name]))</f>
        <v/>
      </c>
      <c r="U4061" s="16"/>
    </row>
    <row r="4062" spans="1:21" x14ac:dyDescent="0.25">
      <c r="A4062" s="15" t="s">
        <v>17146</v>
      </c>
      <c r="B4062" s="16" t="str">
        <f>_xlfn.XLOOKUP(draft_picks[[#This Row],[draft_id]],drafts[id],drafts[title])</f>
        <v>Scorsese Short Films Super Draft</v>
      </c>
      <c r="C4062" s="19">
        <v>2</v>
      </c>
      <c r="D4062" s="16">
        <f>IF(C4061&lt;draft_picks[[#This Row],[position]],1,IF(C4061&gt;draft_picks[[#This Row],[position]],D4061+1,IF(C4061=draft_picks[[#This Row],[position]],D4061+1)))</f>
        <v>7</v>
      </c>
      <c r="E4062" t="s">
        <v>17004</v>
      </c>
      <c r="F4062" s="16" t="str">
        <f>IF(ISBLANK(draft_picks[[#This Row],[movie_id]]),"",_xlfn.XLOOKUP(draft_picks[[#This Row],[movie_id]],drafts.movies[id],drafts.movies[movie_title]))</f>
        <v>It's Not Just You, Murray!</v>
      </c>
      <c r="G4062" t="s">
        <v>789</v>
      </c>
      <c r="H4062" s="16" t="str">
        <f>IF(ISBLANK(draft_picks[[#This Row],[drafter_id]]),"",_xlfn.XLOOKUP(draft_picks[[#This Row],[drafter_id]],drafters[id],drafters[name]))</f>
        <v>Bryan Cogman</v>
      </c>
      <c r="I4062" s="16"/>
      <c r="J4062" s="16" t="str">
        <f>IF(ISBLANK(draft_picks[[#This Row],[drafter_team_id]]),"",_xlfn.XLOOKUP(draft_picks[[#This Row],[drafter_team_id]],drafter_teams[id],drafter_teams[name]))</f>
        <v/>
      </c>
      <c r="K4062" t="s">
        <v>15484</v>
      </c>
      <c r="L4062" t="s">
        <v>1237</v>
      </c>
      <c r="M4062" s="16" t="str">
        <f>IF(OR(ISBLANK(draft_picks[[#This Row],[veto_drafter_id]]),draft_picks[[#This Row],[veto_drafter_id]]=""),"",_xlfn.XLOOKUP(draft_picks[[#This Row],[veto_drafter_id]],drafters[id],drafters[name]))</f>
        <v>Clay Keller</v>
      </c>
      <c r="N4062" s="16"/>
      <c r="O4062" s="16" t="str">
        <f>IF(OR(ISBLANK(draft_picks[[#This Row],[veto_drafter_team_id]]),draft_picks[[#This Row],[veto_drafter_team_id]]=""),"",_xlfn.XLOOKUP(draft_picks[[#This Row],[veto_drafter_team_id]],drafter_teams[id],drafter_teams[name]))</f>
        <v/>
      </c>
      <c r="P4062" s="16"/>
      <c r="Q4062" s="16"/>
      <c r="R4062" s="16" t="str">
        <f>IF(OR(ISBLANK(draft_picks[[#This Row],[veto_override_drafter_id]]),draft_picks[[#This Row],[veto_override_drafter_id]]=""),"",_xlfn.XLOOKUP(draft_picks[[#This Row],[veto_override_drafter_id]],drafters[id],drafters[name]))</f>
        <v/>
      </c>
      <c r="S4062" s="16"/>
      <c r="T4062" s="16" t="str">
        <f>IF(OR(ISBLANK(draft_picks[[#This Row],[veto_override_team_id]]),draft_picks[[#This Row],[veto_override_team_id]]=""),"",_xlfn.XLOOKUP(draft_picks[[#This Row],[veto_override_team_id]],drafter_teams[id],drafter_teams[name]))</f>
        <v/>
      </c>
      <c r="U4062" s="16"/>
    </row>
    <row r="4063" spans="1:21" x14ac:dyDescent="0.25">
      <c r="A4063" s="15" t="s">
        <v>17146</v>
      </c>
      <c r="B4063" s="16" t="str">
        <f>_xlfn.XLOOKUP(draft_picks[[#This Row],[draft_id]],drafts[id],drafts[title])</f>
        <v>Scorsese Short Films Super Draft</v>
      </c>
      <c r="C4063" s="19">
        <v>2</v>
      </c>
      <c r="D4063" s="16">
        <f>IF(C4062&lt;draft_picks[[#This Row],[position]],1,IF(C4062&gt;draft_picks[[#This Row],[position]],D4062+1,IF(C4062=draft_picks[[#This Row],[position]],D4062+1)))</f>
        <v>8</v>
      </c>
      <c r="F4063" s="16" t="str">
        <f>IF(ISBLANK(draft_picks[[#This Row],[movie_id]]),"",_xlfn.XLOOKUP(draft_picks[[#This Row],[movie_id]],drafts.movies[id],drafts.movies[movie_title]))</f>
        <v/>
      </c>
      <c r="G4063" t="s">
        <v>789</v>
      </c>
      <c r="H4063" s="16" t="str">
        <f>IF(ISBLANK(draft_picks[[#This Row],[drafter_id]]),"",_xlfn.XLOOKUP(draft_picks[[#This Row],[drafter_id]],drafters[id],drafters[name]))</f>
        <v>Bryan Cogman</v>
      </c>
      <c r="I4063" s="16"/>
      <c r="J4063" s="16" t="str">
        <f>IF(ISBLANK(draft_picks[[#This Row],[drafter_team_id]]),"",_xlfn.XLOOKUP(draft_picks[[#This Row],[drafter_team_id]],drafter_teams[id],drafter_teams[name]))</f>
        <v/>
      </c>
      <c r="K4063" s="16"/>
      <c r="L4063" s="16"/>
      <c r="M4063" s="16" t="str">
        <f>IF(OR(ISBLANK(draft_picks[[#This Row],[veto_drafter_id]]),draft_picks[[#This Row],[veto_drafter_id]]=""),"",_xlfn.XLOOKUP(draft_picks[[#This Row],[veto_drafter_id]],drafters[id],drafters[name]))</f>
        <v/>
      </c>
      <c r="N4063" s="16"/>
      <c r="O4063" s="16" t="str">
        <f>IF(OR(ISBLANK(draft_picks[[#This Row],[veto_drafter_team_id]]),draft_picks[[#This Row],[veto_drafter_team_id]]=""),"",_xlfn.XLOOKUP(draft_picks[[#This Row],[veto_drafter_team_id]],drafter_teams[id],drafter_teams[name]))</f>
        <v/>
      </c>
      <c r="P4063" s="16"/>
      <c r="Q4063" s="16"/>
      <c r="R4063" s="16" t="str">
        <f>IF(OR(ISBLANK(draft_picks[[#This Row],[veto_override_drafter_id]]),draft_picks[[#This Row],[veto_override_drafter_id]]=""),"",_xlfn.XLOOKUP(draft_picks[[#This Row],[veto_override_drafter_id]],drafters[id],drafters[name]))</f>
        <v/>
      </c>
      <c r="S4063" s="16"/>
      <c r="T4063" s="16" t="str">
        <f>IF(OR(ISBLANK(draft_picks[[#This Row],[veto_override_team_id]]),draft_picks[[#This Row],[veto_override_team_id]]=""),"",_xlfn.XLOOKUP(draft_picks[[#This Row],[veto_override_team_id]],drafter_teams[id],drafter_teams[name]))</f>
        <v/>
      </c>
      <c r="U4063" s="16"/>
    </row>
    <row r="4064" spans="1:21" x14ac:dyDescent="0.25">
      <c r="A4064" s="15" t="s">
        <v>17146</v>
      </c>
      <c r="B4064" s="16" t="str">
        <f>_xlfn.XLOOKUP(draft_picks[[#This Row],[draft_id]],drafts[id],drafts[title])</f>
        <v>Scorsese Short Films Super Draft</v>
      </c>
      <c r="C4064" s="19">
        <v>1</v>
      </c>
      <c r="D4064" s="16">
        <f>IF(C4063&lt;draft_picks[[#This Row],[position]],1,IF(C4063&gt;draft_picks[[#This Row],[position]],D4063+1,IF(C4063=draft_picks[[#This Row],[position]],D4063+1)))</f>
        <v>9</v>
      </c>
      <c r="E4064" t="s">
        <v>17004</v>
      </c>
      <c r="F4064" s="16" t="str">
        <f>IF(ISBLANK(draft_picks[[#This Row],[movie_id]]),"",_xlfn.XLOOKUP(draft_picks[[#This Row],[movie_id]],drafts.movies[id],drafts.movies[movie_title]))</f>
        <v>It's Not Just You, Murray!</v>
      </c>
      <c r="G4064" t="s">
        <v>1237</v>
      </c>
      <c r="H4064" s="16" t="str">
        <f>IF(ISBLANK(draft_picks[[#This Row],[drafter_id]]),"",_xlfn.XLOOKUP(draft_picks[[#This Row],[drafter_id]],drafters[id],drafters[name]))</f>
        <v>Clay Keller</v>
      </c>
      <c r="I4064" s="16"/>
      <c r="J4064" s="16" t="str">
        <f>IF(ISBLANK(draft_picks[[#This Row],[drafter_team_id]]),"",_xlfn.XLOOKUP(draft_picks[[#This Row],[drafter_team_id]],drafter_teams[id],drafter_teams[name]))</f>
        <v/>
      </c>
      <c r="K4064" s="16"/>
      <c r="L4064" s="16"/>
      <c r="M4064" s="16" t="str">
        <f>IF(OR(ISBLANK(draft_picks[[#This Row],[veto_drafter_id]]),draft_picks[[#This Row],[veto_drafter_id]]=""),"",_xlfn.XLOOKUP(draft_picks[[#This Row],[veto_drafter_id]],drafters[id],drafters[name]))</f>
        <v/>
      </c>
      <c r="N4064" s="16"/>
      <c r="O4064" s="16" t="str">
        <f>IF(OR(ISBLANK(draft_picks[[#This Row],[veto_drafter_team_id]]),draft_picks[[#This Row],[veto_drafter_team_id]]=""),"",_xlfn.XLOOKUP(draft_picks[[#This Row],[veto_drafter_team_id]],drafter_teams[id],drafter_teams[name]))</f>
        <v/>
      </c>
      <c r="P4064" s="16"/>
      <c r="Q4064" s="16"/>
      <c r="R4064" s="16" t="str">
        <f>IF(OR(ISBLANK(draft_picks[[#This Row],[veto_override_drafter_id]]),draft_picks[[#This Row],[veto_override_drafter_id]]=""),"",_xlfn.XLOOKUP(draft_picks[[#This Row],[veto_override_drafter_id]],drafters[id],drafters[name]))</f>
        <v/>
      </c>
      <c r="S4064" s="16"/>
      <c r="T4064" s="16" t="str">
        <f>IF(OR(ISBLANK(draft_picks[[#This Row],[veto_override_team_id]]),draft_picks[[#This Row],[veto_override_team_id]]=""),"",_xlfn.XLOOKUP(draft_picks[[#This Row],[veto_override_team_id]],drafter_teams[id],drafter_teams[name]))</f>
        <v/>
      </c>
      <c r="U4064" s="16"/>
    </row>
    <row r="4065" spans="1:21" x14ac:dyDescent="0.25">
      <c r="A4065" s="15" t="s">
        <v>17147</v>
      </c>
      <c r="B4065" s="16" t="str">
        <f>_xlfn.XLOOKUP(draft_picks[[#This Row],[draft_id]],drafts[id],drafts[title])</f>
        <v>Scorsese Miscellaneous Documentaries</v>
      </c>
      <c r="C4065" s="19">
        <v>7</v>
      </c>
      <c r="D4065" s="16">
        <f>IF(C4064&lt;draft_picks[[#This Row],[position]],1,IF(C4064&gt;draft_picks[[#This Row],[position]],D4064+1,IF(C4064=draft_picks[[#This Row],[position]],D4064+1)))</f>
        <v>1</v>
      </c>
      <c r="E4065" t="s">
        <v>17006</v>
      </c>
      <c r="F4065" s="16" t="str">
        <f>IF(ISBLANK(draft_picks[[#This Row],[movie_id]]),"",_xlfn.XLOOKUP(draft_picks[[#This Row],[movie_id]],drafts.movies[id],drafts.movies[movie_title]))</f>
        <v>A Letter to Elia</v>
      </c>
      <c r="G4065" t="s">
        <v>1115</v>
      </c>
      <c r="H4065" s="16" t="str">
        <f>IF(ISBLANK(draft_picks[[#This Row],[drafter_id]]),"",_xlfn.XLOOKUP(draft_picks[[#This Row],[drafter_id]],drafters[id],drafters[name]))</f>
        <v>Ryan Marker</v>
      </c>
      <c r="I4065" s="16"/>
      <c r="J4065" s="16" t="str">
        <f>IF(ISBLANK(draft_picks[[#This Row],[drafter_team_id]]),"",_xlfn.XLOOKUP(draft_picks[[#This Row],[drafter_team_id]],drafter_teams[id],drafter_teams[name]))</f>
        <v/>
      </c>
      <c r="K4065" s="16"/>
      <c r="L4065" s="16"/>
      <c r="M4065" s="16" t="str">
        <f>IF(OR(ISBLANK(draft_picks[[#This Row],[veto_drafter_id]]),draft_picks[[#This Row],[veto_drafter_id]]=""),"",_xlfn.XLOOKUP(draft_picks[[#This Row],[veto_drafter_id]],drafters[id],drafters[name]))</f>
        <v/>
      </c>
      <c r="N4065" s="16"/>
      <c r="O4065" s="16" t="str">
        <f>IF(OR(ISBLANK(draft_picks[[#This Row],[veto_drafter_team_id]]),draft_picks[[#This Row],[veto_drafter_team_id]]=""),"",_xlfn.XLOOKUP(draft_picks[[#This Row],[veto_drafter_team_id]],drafter_teams[id],drafter_teams[name]))</f>
        <v/>
      </c>
      <c r="P4065" s="16"/>
      <c r="Q4065" s="16"/>
      <c r="R4065" s="16" t="str">
        <f>IF(OR(ISBLANK(draft_picks[[#This Row],[veto_override_drafter_id]]),draft_picks[[#This Row],[veto_override_drafter_id]]=""),"",_xlfn.XLOOKUP(draft_picks[[#This Row],[veto_override_drafter_id]],drafters[id],drafters[name]))</f>
        <v/>
      </c>
      <c r="S4065" s="16"/>
      <c r="T4065" s="16" t="str">
        <f>IF(OR(ISBLANK(draft_picks[[#This Row],[veto_override_team_id]]),draft_picks[[#This Row],[veto_override_team_id]]=""),"",_xlfn.XLOOKUP(draft_picks[[#This Row],[veto_override_team_id]],drafter_teams[id],drafter_teams[name]))</f>
        <v/>
      </c>
      <c r="U4065" s="16"/>
    </row>
    <row r="4066" spans="1:21" x14ac:dyDescent="0.25">
      <c r="A4066" s="15" t="s">
        <v>17147</v>
      </c>
      <c r="B4066" s="16" t="str">
        <f>_xlfn.XLOOKUP(draft_picks[[#This Row],[draft_id]],drafts[id],drafts[title])</f>
        <v>Scorsese Miscellaneous Documentaries</v>
      </c>
      <c r="C4066" s="19">
        <v>6</v>
      </c>
      <c r="D4066" s="16">
        <f>IF(C4065&lt;draft_picks[[#This Row],[position]],1,IF(C4065&gt;draft_picks[[#This Row],[position]],D4065+1,IF(C4065=draft_picks[[#This Row],[position]],D4065+1)))</f>
        <v>2</v>
      </c>
      <c r="E4066" t="s">
        <v>17007</v>
      </c>
      <c r="F4066" s="16" t="str">
        <f>IF(ISBLANK(draft_picks[[#This Row],[movie_id]]),"",_xlfn.XLOOKUP(draft_picks[[#This Row],[movie_id]],drafts.movies[id],drafts.movies[movie_title]))</f>
        <v>American Boy: A Profile of Steven Prince</v>
      </c>
      <c r="G4066" t="s">
        <v>1115</v>
      </c>
      <c r="H4066" s="16" t="str">
        <f>IF(ISBLANK(draft_picks[[#This Row],[drafter_id]]),"",_xlfn.XLOOKUP(draft_picks[[#This Row],[drafter_id]],drafters[id],drafters[name]))</f>
        <v>Ryan Marker</v>
      </c>
      <c r="I4066" s="16"/>
      <c r="J4066" s="16" t="str">
        <f>IF(ISBLANK(draft_picks[[#This Row],[drafter_team_id]]),"",_xlfn.XLOOKUP(draft_picks[[#This Row],[drafter_team_id]],drafter_teams[id],drafter_teams[name]))</f>
        <v/>
      </c>
      <c r="K4066" s="16"/>
      <c r="L4066" s="16"/>
      <c r="M4066" s="16" t="str">
        <f>IF(OR(ISBLANK(draft_picks[[#This Row],[veto_drafter_id]]),draft_picks[[#This Row],[veto_drafter_id]]=""),"",_xlfn.XLOOKUP(draft_picks[[#This Row],[veto_drafter_id]],drafters[id],drafters[name]))</f>
        <v/>
      </c>
      <c r="N4066" s="16"/>
      <c r="O4066" s="16" t="str">
        <f>IF(OR(ISBLANK(draft_picks[[#This Row],[veto_drafter_team_id]]),draft_picks[[#This Row],[veto_drafter_team_id]]=""),"",_xlfn.XLOOKUP(draft_picks[[#This Row],[veto_drafter_team_id]],drafter_teams[id],drafter_teams[name]))</f>
        <v/>
      </c>
      <c r="P4066" s="16"/>
      <c r="Q4066" s="16"/>
      <c r="R4066" s="16" t="str">
        <f>IF(OR(ISBLANK(draft_picks[[#This Row],[veto_override_drafter_id]]),draft_picks[[#This Row],[veto_override_drafter_id]]=""),"",_xlfn.XLOOKUP(draft_picks[[#This Row],[veto_override_drafter_id]],drafters[id],drafters[name]))</f>
        <v/>
      </c>
      <c r="S4066" s="16"/>
      <c r="T4066" s="16" t="str">
        <f>IF(OR(ISBLANK(draft_picks[[#This Row],[veto_override_team_id]]),draft_picks[[#This Row],[veto_override_team_id]]=""),"",_xlfn.XLOOKUP(draft_picks[[#This Row],[veto_override_team_id]],drafter_teams[id],drafter_teams[name]))</f>
        <v/>
      </c>
      <c r="U4066" s="16"/>
    </row>
    <row r="4067" spans="1:21" x14ac:dyDescent="0.25">
      <c r="A4067" s="15" t="s">
        <v>17147</v>
      </c>
      <c r="B4067" s="16" t="str">
        <f>_xlfn.XLOOKUP(draft_picks[[#This Row],[draft_id]],drafts[id],drafts[title])</f>
        <v>Scorsese Miscellaneous Documentaries</v>
      </c>
      <c r="C4067" s="19">
        <v>5</v>
      </c>
      <c r="D4067" s="16">
        <f>IF(C4066&lt;draft_picks[[#This Row],[position]],1,IF(C4066&gt;draft_picks[[#This Row],[position]],D4066+1,IF(C4066=draft_picks[[#This Row],[position]],D4066+1)))</f>
        <v>3</v>
      </c>
      <c r="E4067" t="s">
        <v>17005</v>
      </c>
      <c r="F4067" s="16" t="str">
        <f>IF(ISBLANK(draft_picks[[#This Row],[movie_id]]),"",_xlfn.XLOOKUP(draft_picks[[#This Row],[movie_id]],drafts.movies[id],drafts.movies[movie_title]))</f>
        <v>Pretend It's a City</v>
      </c>
      <c r="G4067" t="s">
        <v>915</v>
      </c>
      <c r="H4067" s="16" t="str">
        <f>IF(ISBLANK(draft_picks[[#This Row],[drafter_id]]),"",_xlfn.XLOOKUP(draft_picks[[#This Row],[drafter_id]],drafters[id],drafters[name]))</f>
        <v>Billy Ray Brewton</v>
      </c>
      <c r="I4067" s="16"/>
      <c r="J4067" s="16" t="str">
        <f>IF(ISBLANK(draft_picks[[#This Row],[drafter_team_id]]),"",_xlfn.XLOOKUP(draft_picks[[#This Row],[drafter_team_id]],drafter_teams[id],drafter_teams[name]))</f>
        <v/>
      </c>
      <c r="K4067" s="16"/>
      <c r="L4067" s="16"/>
      <c r="M4067" s="16" t="str">
        <f>IF(OR(ISBLANK(draft_picks[[#This Row],[veto_drafter_id]]),draft_picks[[#This Row],[veto_drafter_id]]=""),"",_xlfn.XLOOKUP(draft_picks[[#This Row],[veto_drafter_id]],drafters[id],drafters[name]))</f>
        <v/>
      </c>
      <c r="N4067" s="16"/>
      <c r="O4067" s="16" t="str">
        <f>IF(OR(ISBLANK(draft_picks[[#This Row],[veto_drafter_team_id]]),draft_picks[[#This Row],[veto_drafter_team_id]]=""),"",_xlfn.XLOOKUP(draft_picks[[#This Row],[veto_drafter_team_id]],drafter_teams[id],drafter_teams[name]))</f>
        <v/>
      </c>
      <c r="P4067" s="16"/>
      <c r="Q4067" s="16"/>
      <c r="R4067" s="16" t="str">
        <f>IF(OR(ISBLANK(draft_picks[[#This Row],[veto_override_drafter_id]]),draft_picks[[#This Row],[veto_override_drafter_id]]=""),"",_xlfn.XLOOKUP(draft_picks[[#This Row],[veto_override_drafter_id]],drafters[id],drafters[name]))</f>
        <v/>
      </c>
      <c r="S4067" s="16"/>
      <c r="T4067" s="16" t="str">
        <f>IF(OR(ISBLANK(draft_picks[[#This Row],[veto_override_team_id]]),draft_picks[[#This Row],[veto_override_team_id]]=""),"",_xlfn.XLOOKUP(draft_picks[[#This Row],[veto_override_team_id]],drafter_teams[id],drafter_teams[name]))</f>
        <v/>
      </c>
      <c r="U4067" s="16"/>
    </row>
    <row r="4068" spans="1:21" x14ac:dyDescent="0.25">
      <c r="A4068" s="15" t="s">
        <v>17147</v>
      </c>
      <c r="B4068" s="16" t="str">
        <f>_xlfn.XLOOKUP(draft_picks[[#This Row],[draft_id]],drafts[id],drafts[title])</f>
        <v>Scorsese Miscellaneous Documentaries</v>
      </c>
      <c r="C4068" s="19">
        <v>4</v>
      </c>
      <c r="D4068" s="16">
        <f>IF(C4067&lt;draft_picks[[#This Row],[position]],1,IF(C4067&gt;draft_picks[[#This Row],[position]],D4067+1,IF(C4067=draft_picks[[#This Row],[position]],D4067+1)))</f>
        <v>4</v>
      </c>
      <c r="E4068" t="s">
        <v>17008</v>
      </c>
      <c r="F4068" s="16" t="str">
        <f>IF(ISBLANK(draft_picks[[#This Row],[movie_id]]),"",_xlfn.XLOOKUP(draft_picks[[#This Row],[movie_id]],drafts.movies[id],drafts.movies[movie_title]))</f>
        <v>A Personal Journey with Martin Scorsese Through American Movies</v>
      </c>
      <c r="G4068" t="s">
        <v>1115</v>
      </c>
      <c r="H4068" s="16" t="str">
        <f>IF(ISBLANK(draft_picks[[#This Row],[drafter_id]]),"",_xlfn.XLOOKUP(draft_picks[[#This Row],[drafter_id]],drafters[id],drafters[name]))</f>
        <v>Ryan Marker</v>
      </c>
      <c r="I4068" s="16"/>
      <c r="J4068" s="16" t="str">
        <f>IF(ISBLANK(draft_picks[[#This Row],[drafter_team_id]]),"",_xlfn.XLOOKUP(draft_picks[[#This Row],[drafter_team_id]],drafter_teams[id],drafter_teams[name]))</f>
        <v/>
      </c>
      <c r="K4068" s="16"/>
      <c r="L4068" s="16"/>
      <c r="M4068" s="16" t="str">
        <f>IF(OR(ISBLANK(draft_picks[[#This Row],[veto_drafter_id]]),draft_picks[[#This Row],[veto_drafter_id]]=""),"",_xlfn.XLOOKUP(draft_picks[[#This Row],[veto_drafter_id]],drafters[id],drafters[name]))</f>
        <v/>
      </c>
      <c r="N4068" s="16"/>
      <c r="O4068" s="16" t="str">
        <f>IF(OR(ISBLANK(draft_picks[[#This Row],[veto_drafter_team_id]]),draft_picks[[#This Row],[veto_drafter_team_id]]=""),"",_xlfn.XLOOKUP(draft_picks[[#This Row],[veto_drafter_team_id]],drafter_teams[id],drafter_teams[name]))</f>
        <v/>
      </c>
      <c r="P4068" s="16"/>
      <c r="Q4068" s="16"/>
      <c r="R4068" s="16" t="str">
        <f>IF(OR(ISBLANK(draft_picks[[#This Row],[veto_override_drafter_id]]),draft_picks[[#This Row],[veto_override_drafter_id]]=""),"",_xlfn.XLOOKUP(draft_picks[[#This Row],[veto_override_drafter_id]],drafters[id],drafters[name]))</f>
        <v/>
      </c>
      <c r="S4068" s="16"/>
      <c r="T4068" s="16" t="str">
        <f>IF(OR(ISBLANK(draft_picks[[#This Row],[veto_override_team_id]]),draft_picks[[#This Row],[veto_override_team_id]]=""),"",_xlfn.XLOOKUP(draft_picks[[#This Row],[veto_override_team_id]],drafter_teams[id],drafter_teams[name]))</f>
        <v/>
      </c>
      <c r="U4068" s="16"/>
    </row>
    <row r="4069" spans="1:21" x14ac:dyDescent="0.25">
      <c r="A4069" s="15" t="s">
        <v>17147</v>
      </c>
      <c r="B4069" s="16" t="str">
        <f>_xlfn.XLOOKUP(draft_picks[[#This Row],[draft_id]],drafts[id],drafts[title])</f>
        <v>Scorsese Miscellaneous Documentaries</v>
      </c>
      <c r="C4069" s="19">
        <v>3</v>
      </c>
      <c r="D4069" s="16">
        <f>IF(C4068&lt;draft_picks[[#This Row],[position]],1,IF(C4068&gt;draft_picks[[#This Row],[position]],D4068+1,IF(C4068=draft_picks[[#This Row],[position]],D4068+1)))</f>
        <v>5</v>
      </c>
      <c r="E4069" t="s">
        <v>17009</v>
      </c>
      <c r="F4069" s="16" t="str">
        <f>IF(ISBLANK(draft_picks[[#This Row],[movie_id]]),"",_xlfn.XLOOKUP(draft_picks[[#This Row],[movie_id]],drafts.movies[id],drafts.movies[movie_title]))</f>
        <v>George Harrison: Living in the Material World</v>
      </c>
      <c r="G4069" t="s">
        <v>915</v>
      </c>
      <c r="H4069" s="16" t="str">
        <f>IF(ISBLANK(draft_picks[[#This Row],[drafter_id]]),"",_xlfn.XLOOKUP(draft_picks[[#This Row],[drafter_id]],drafters[id],drafters[name]))</f>
        <v>Billy Ray Brewton</v>
      </c>
      <c r="I4069" s="16"/>
      <c r="J4069" s="16" t="str">
        <f>IF(ISBLANK(draft_picks[[#This Row],[drafter_team_id]]),"",_xlfn.XLOOKUP(draft_picks[[#This Row],[drafter_team_id]],drafter_teams[id],drafter_teams[name]))</f>
        <v/>
      </c>
      <c r="K4069" s="16"/>
      <c r="L4069" s="16"/>
      <c r="M4069" s="16" t="str">
        <f>IF(OR(ISBLANK(draft_picks[[#This Row],[veto_drafter_id]]),draft_picks[[#This Row],[veto_drafter_id]]=""),"",_xlfn.XLOOKUP(draft_picks[[#This Row],[veto_drafter_id]],drafters[id],drafters[name]))</f>
        <v/>
      </c>
      <c r="N4069" s="16"/>
      <c r="O4069" s="16" t="str">
        <f>IF(OR(ISBLANK(draft_picks[[#This Row],[veto_drafter_team_id]]),draft_picks[[#This Row],[veto_drafter_team_id]]=""),"",_xlfn.XLOOKUP(draft_picks[[#This Row],[veto_drafter_team_id]],drafter_teams[id],drafter_teams[name]))</f>
        <v/>
      </c>
      <c r="P4069" s="16"/>
      <c r="Q4069" s="16"/>
      <c r="R4069" s="16" t="str">
        <f>IF(OR(ISBLANK(draft_picks[[#This Row],[veto_override_drafter_id]]),draft_picks[[#This Row],[veto_override_drafter_id]]=""),"",_xlfn.XLOOKUP(draft_picks[[#This Row],[veto_override_drafter_id]],drafters[id],drafters[name]))</f>
        <v/>
      </c>
      <c r="S4069" s="16"/>
      <c r="T4069" s="16" t="str">
        <f>IF(OR(ISBLANK(draft_picks[[#This Row],[veto_override_team_id]]),draft_picks[[#This Row],[veto_override_team_id]]=""),"",_xlfn.XLOOKUP(draft_picks[[#This Row],[veto_override_team_id]],drafter_teams[id],drafter_teams[name]))</f>
        <v/>
      </c>
      <c r="U4069" s="16"/>
    </row>
    <row r="4070" spans="1:21" x14ac:dyDescent="0.25">
      <c r="A4070" s="15" t="s">
        <v>17147</v>
      </c>
      <c r="B4070" s="16" t="str">
        <f>_xlfn.XLOOKUP(draft_picks[[#This Row],[draft_id]],drafts[id],drafts[title])</f>
        <v>Scorsese Miscellaneous Documentaries</v>
      </c>
      <c r="C4070" s="19">
        <v>2</v>
      </c>
      <c r="D4070" s="16">
        <f>IF(C4069&lt;draft_picks[[#This Row],[position]],1,IF(C4069&gt;draft_picks[[#This Row],[position]],D4069+1,IF(C4069=draft_picks[[#This Row],[position]],D4069+1)))</f>
        <v>6</v>
      </c>
      <c r="E4070" t="s">
        <v>17010</v>
      </c>
      <c r="F4070" s="16" t="str">
        <f>IF(ISBLANK(draft_picks[[#This Row],[movie_id]]),"",_xlfn.XLOOKUP(draft_picks[[#This Row],[movie_id]],drafts.movies[id],drafts.movies[movie_title]))</f>
        <v>Italianamerican</v>
      </c>
      <c r="G4070" t="s">
        <v>1115</v>
      </c>
      <c r="H4070" s="16" t="str">
        <f>IF(ISBLANK(draft_picks[[#This Row],[drafter_id]]),"",_xlfn.XLOOKUP(draft_picks[[#This Row],[drafter_id]],drafters[id],drafters[name]))</f>
        <v>Ryan Marker</v>
      </c>
      <c r="I4070" s="16"/>
      <c r="J4070" s="16" t="str">
        <f>IF(ISBLANK(draft_picks[[#This Row],[drafter_team_id]]),"",_xlfn.XLOOKUP(draft_picks[[#This Row],[drafter_team_id]],drafter_teams[id],drafter_teams[name]))</f>
        <v/>
      </c>
      <c r="K4070" s="16"/>
      <c r="L4070" s="16"/>
      <c r="M4070" s="16" t="str">
        <f>IF(OR(ISBLANK(draft_picks[[#This Row],[veto_drafter_id]]),draft_picks[[#This Row],[veto_drafter_id]]=""),"",_xlfn.XLOOKUP(draft_picks[[#This Row],[veto_drafter_id]],drafters[id],drafters[name]))</f>
        <v/>
      </c>
      <c r="N4070" s="16"/>
      <c r="O4070" s="16" t="str">
        <f>IF(OR(ISBLANK(draft_picks[[#This Row],[veto_drafter_team_id]]),draft_picks[[#This Row],[veto_drafter_team_id]]=""),"",_xlfn.XLOOKUP(draft_picks[[#This Row],[veto_drafter_team_id]],drafter_teams[id],drafter_teams[name]))</f>
        <v/>
      </c>
      <c r="P4070" s="16"/>
      <c r="Q4070" s="16"/>
      <c r="R4070" s="16" t="str">
        <f>IF(OR(ISBLANK(draft_picks[[#This Row],[veto_override_drafter_id]]),draft_picks[[#This Row],[veto_override_drafter_id]]=""),"",_xlfn.XLOOKUP(draft_picks[[#This Row],[veto_override_drafter_id]],drafters[id],drafters[name]))</f>
        <v/>
      </c>
      <c r="S4070" s="16"/>
      <c r="T4070" s="16" t="str">
        <f>IF(OR(ISBLANK(draft_picks[[#This Row],[veto_override_team_id]]),draft_picks[[#This Row],[veto_override_team_id]]=""),"",_xlfn.XLOOKUP(draft_picks[[#This Row],[veto_override_team_id]],drafter_teams[id],drafter_teams[name]))</f>
        <v/>
      </c>
      <c r="U4070" s="16"/>
    </row>
    <row r="4071" spans="1:21" x14ac:dyDescent="0.25">
      <c r="A4071" s="15" t="s">
        <v>17147</v>
      </c>
      <c r="B4071" s="16" t="str">
        <f>_xlfn.XLOOKUP(draft_picks[[#This Row],[draft_id]],drafts[id],drafts[title])</f>
        <v>Scorsese Miscellaneous Documentaries</v>
      </c>
      <c r="C4071" s="19">
        <v>1</v>
      </c>
      <c r="D4071" s="16">
        <f>IF(C4070&lt;draft_picks[[#This Row],[position]],1,IF(C4070&gt;draft_picks[[#This Row],[position]],D4070+1,IF(C4070=draft_picks[[#This Row],[position]],D4070+1)))</f>
        <v>7</v>
      </c>
      <c r="E4071" t="s">
        <v>6129</v>
      </c>
      <c r="F4071" s="16" t="str">
        <f>IF(ISBLANK(draft_picks[[#This Row],[movie_id]]),"",_xlfn.XLOOKUP(draft_picks[[#This Row],[movie_id]],drafts.movies[id],drafts.movies[movie_title]))</f>
        <v>No Direction Home: Bob Dylan</v>
      </c>
      <c r="G4071" t="s">
        <v>915</v>
      </c>
      <c r="H4071" s="16" t="str">
        <f>IF(ISBLANK(draft_picks[[#This Row],[drafter_id]]),"",_xlfn.XLOOKUP(draft_picks[[#This Row],[drafter_id]],drafters[id],drafters[name]))</f>
        <v>Billy Ray Brewton</v>
      </c>
      <c r="I4071" s="16"/>
      <c r="J4071" s="16" t="str">
        <f>IF(ISBLANK(draft_picks[[#This Row],[drafter_team_id]]),"",_xlfn.XLOOKUP(draft_picks[[#This Row],[drafter_team_id]],drafter_teams[id],drafter_teams[name]))</f>
        <v/>
      </c>
      <c r="K4071" s="16"/>
      <c r="L4071" s="16"/>
      <c r="M4071" s="16" t="str">
        <f>IF(OR(ISBLANK(draft_picks[[#This Row],[veto_drafter_id]]),draft_picks[[#This Row],[veto_drafter_id]]=""),"",_xlfn.XLOOKUP(draft_picks[[#This Row],[veto_drafter_id]],drafters[id],drafters[name]))</f>
        <v/>
      </c>
      <c r="N4071" s="16"/>
      <c r="O4071" s="16" t="str">
        <f>IF(OR(ISBLANK(draft_picks[[#This Row],[veto_drafter_team_id]]),draft_picks[[#This Row],[veto_drafter_team_id]]=""),"",_xlfn.XLOOKUP(draft_picks[[#This Row],[veto_drafter_team_id]],drafter_teams[id],drafter_teams[name]))</f>
        <v/>
      </c>
      <c r="P4071" s="16"/>
      <c r="Q4071" s="16"/>
      <c r="R4071" s="16" t="str">
        <f>IF(OR(ISBLANK(draft_picks[[#This Row],[veto_override_drafter_id]]),draft_picks[[#This Row],[veto_override_drafter_id]]=""),"",_xlfn.XLOOKUP(draft_picks[[#This Row],[veto_override_drafter_id]],drafters[id],drafters[name]))</f>
        <v/>
      </c>
      <c r="S4071" s="16"/>
      <c r="T4071" s="16" t="str">
        <f>IF(OR(ISBLANK(draft_picks[[#This Row],[veto_override_team_id]]),draft_picks[[#This Row],[veto_override_team_id]]=""),"",_xlfn.XLOOKUP(draft_picks[[#This Row],[veto_override_team_id]],drafter_teams[id],drafter_teams[name]))</f>
        <v/>
      </c>
      <c r="U4071" s="16"/>
    </row>
  </sheetData>
  <phoneticPr fontId="2" type="noConversion"/>
  <pageMargins left="0.7" right="0.7" top="0.75" bottom="0.75" header="0.3" footer="0.3"/>
  <pageSetup orientation="portrait" horizontalDpi="0"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episode_type</vt:lpstr>
      <vt:lpstr>draft_type</vt:lpstr>
      <vt:lpstr>drafts_202504051217</vt:lpstr>
      <vt:lpstr>drafts_202504151949</vt:lpstr>
      <vt:lpstr>draft_release_date_202504051219</vt:lpstr>
      <vt:lpstr>game_boards_202504152003</vt:lpstr>
      <vt:lpstr>game_boards</vt:lpstr>
      <vt:lpstr>drafter_draft_stats</vt:lpstr>
      <vt:lpstr>trivia_results</vt:lpstr>
      <vt:lpstr>drafters_202504051219</vt:lpstr>
      <vt:lpstr>hosts_202504051248</vt:lpstr>
      <vt:lpstr>drafter_teams_202504051252</vt:lpstr>
      <vt:lpstr>draft_host_202504051254</vt:lpstr>
      <vt:lpstr>drafter_team_drafter_2025040512</vt:lpstr>
      <vt:lpstr>drafts_drafter_teams_2025040513</vt:lpstr>
      <vt:lpstr>drafts_drafters_202504051325</vt:lpstr>
      <vt:lpstr>movies_202504051338</vt:lpstr>
      <vt:lpstr>movies_202504051436</vt:lpstr>
      <vt:lpstr>draft_picks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Harlan Siegel</dc:creator>
  <cp:lastModifiedBy>Harlan Siegel</cp:lastModifiedBy>
  <dcterms:created xsi:type="dcterms:W3CDTF">2025-04-05T16:15:30Z</dcterms:created>
  <dcterms:modified xsi:type="dcterms:W3CDTF">2025-05-07T14:26:16Z</dcterms:modified>
</cp:coreProperties>
</file>